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Mantellod SA\Downloads\"/>
    </mc:Choice>
  </mc:AlternateContent>
  <xr:revisionPtr revIDLastSave="0" documentId="13_ncr:1_{30B88BDA-8F0E-48F8-B3DE-31BD668C71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TACORA" sheetId="2" r:id="rId1"/>
    <sheet name="LISTAS" sheetId="3" r:id="rId2"/>
    <sheet name="FLETES (#) MAYO" sheetId="5" state="hidden" r:id="rId3"/>
    <sheet name="FLETES ($) JUNIO" sheetId="6" state="hidden" r:id="rId4"/>
    <sheet name="FLETES ($) MAYO" sheetId="7" state="hidden" r:id="rId5"/>
    <sheet name="IMPORTBFT (ID)" sheetId="8" state="hidden" r:id="rId6"/>
  </sheets>
  <definedNames>
    <definedName name="_xlnm._FilterDatabase" localSheetId="0" hidden="1">BITACORA!$A$3:$N$7322</definedName>
    <definedName name="_xlnm._FilterDatabase" localSheetId="2" hidden="1">'FLETES (#) MAYO'!$A$6:$AM$504</definedName>
    <definedName name="_xlnm._FilterDatabase" localSheetId="3" hidden="1">'FLETES ($) JUNIO'!$A$6:$AM$504</definedName>
    <definedName name="_xlnm._FilterDatabase" localSheetId="4" hidden="1">'FLETES ($) MAYO'!$A$6:$AM$504</definedName>
    <definedName name="Z_D5E57309_623C_487D_B225_F12461845D79_.wvu.FilterData" localSheetId="0" hidden="1">BITACORA!$A$3:$N$7322</definedName>
  </definedNames>
  <calcPr calcId="181029"/>
  <customWorkbookViews>
    <customWorkbookView name="Filtro 1" guid="{D5E57309-623C-487D-B225-F12461845D79}" maximized="1" windowWidth="0" windowHeight="0" activeSheetId="0"/>
  </customWorkbookViews>
</workbook>
</file>

<file path=xl/calcChain.xml><?xml version="1.0" encoding="utf-8"?>
<calcChain xmlns="http://schemas.openxmlformats.org/spreadsheetml/2006/main">
  <c r="B5000" i="8" l="1"/>
  <c r="B4999" i="8"/>
  <c r="B4998" i="8"/>
  <c r="B4997" i="8"/>
  <c r="B4996" i="8"/>
  <c r="B4995" i="8"/>
  <c r="B4994" i="8"/>
  <c r="B4993" i="8"/>
  <c r="B4992" i="8"/>
  <c r="B4991" i="8"/>
  <c r="B4990" i="8"/>
  <c r="B4989" i="8"/>
  <c r="B4988" i="8"/>
  <c r="B4987" i="8"/>
  <c r="B4986" i="8"/>
  <c r="B4985" i="8"/>
  <c r="B4984" i="8"/>
  <c r="B4983" i="8"/>
  <c r="B4982" i="8"/>
  <c r="B4981" i="8"/>
  <c r="B4980" i="8"/>
  <c r="B4979" i="8"/>
  <c r="B4978" i="8"/>
  <c r="B4977" i="8"/>
  <c r="B4976" i="8"/>
  <c r="B4975" i="8"/>
  <c r="B4974" i="8"/>
  <c r="B4973" i="8"/>
  <c r="B4972" i="8"/>
  <c r="B4971" i="8"/>
  <c r="B4970" i="8"/>
  <c r="B4969" i="8"/>
  <c r="B4968" i="8"/>
  <c r="B4967" i="8"/>
  <c r="B4966" i="8"/>
  <c r="B4965" i="8"/>
  <c r="B4964" i="8"/>
  <c r="B4963" i="8"/>
  <c r="B4962" i="8"/>
  <c r="B4961" i="8"/>
  <c r="B4960" i="8"/>
  <c r="B4959" i="8"/>
  <c r="B4958" i="8"/>
  <c r="B4957" i="8"/>
  <c r="B4956" i="8"/>
  <c r="B4955" i="8"/>
  <c r="B4954" i="8"/>
  <c r="B4953" i="8"/>
  <c r="B4952" i="8"/>
  <c r="B4951" i="8"/>
  <c r="B4950" i="8"/>
  <c r="B4949" i="8"/>
  <c r="B4948" i="8"/>
  <c r="B4947" i="8"/>
  <c r="B4946" i="8"/>
  <c r="B4945" i="8"/>
  <c r="B4944" i="8"/>
  <c r="B4943" i="8"/>
  <c r="B4942" i="8"/>
  <c r="B4941" i="8"/>
  <c r="B4940" i="8"/>
  <c r="B4939" i="8"/>
  <c r="B4938" i="8"/>
  <c r="B4937" i="8"/>
  <c r="B4936" i="8"/>
  <c r="B4935" i="8"/>
  <c r="B4934" i="8"/>
  <c r="B4933" i="8"/>
  <c r="B4932" i="8"/>
  <c r="B4931" i="8"/>
  <c r="B4930" i="8"/>
  <c r="B4929" i="8"/>
  <c r="B4928" i="8"/>
  <c r="B4927" i="8"/>
  <c r="B4926" i="8"/>
  <c r="B4925" i="8"/>
  <c r="B4924" i="8"/>
  <c r="B4923" i="8"/>
  <c r="B4922" i="8"/>
  <c r="B4921" i="8"/>
  <c r="B4920" i="8"/>
  <c r="B4919" i="8"/>
  <c r="B4918" i="8"/>
  <c r="B4917" i="8"/>
  <c r="B4916" i="8"/>
  <c r="B4915" i="8"/>
  <c r="B4914" i="8"/>
  <c r="B4913" i="8"/>
  <c r="B4912" i="8"/>
  <c r="B4911" i="8"/>
  <c r="B4910" i="8"/>
  <c r="B4909" i="8"/>
  <c r="B4908" i="8"/>
  <c r="B4907" i="8"/>
  <c r="B4906" i="8"/>
  <c r="B4905" i="8"/>
  <c r="B4904" i="8"/>
  <c r="B4903" i="8"/>
  <c r="B4902" i="8"/>
  <c r="B4901" i="8"/>
  <c r="B4900" i="8"/>
  <c r="B4899" i="8"/>
  <c r="B4898" i="8"/>
  <c r="B4897" i="8"/>
  <c r="B4896" i="8"/>
  <c r="B4895" i="8"/>
  <c r="B4894" i="8"/>
  <c r="B4893" i="8"/>
  <c r="B4892" i="8"/>
  <c r="B4891" i="8"/>
  <c r="B4890" i="8"/>
  <c r="B4889" i="8"/>
  <c r="B4888" i="8"/>
  <c r="B4887" i="8"/>
  <c r="B4886" i="8"/>
  <c r="B4885" i="8"/>
  <c r="B4884" i="8"/>
  <c r="B4883" i="8"/>
  <c r="B4882" i="8"/>
  <c r="B4881" i="8"/>
  <c r="B4880" i="8"/>
  <c r="B4879" i="8"/>
  <c r="B4878" i="8"/>
  <c r="B4877" i="8"/>
  <c r="B4876" i="8"/>
  <c r="B4875" i="8"/>
  <c r="B4874" i="8"/>
  <c r="B4873" i="8"/>
  <c r="B4872" i="8"/>
  <c r="B4871" i="8"/>
  <c r="B4870" i="8"/>
  <c r="B4869" i="8"/>
  <c r="B4868" i="8"/>
  <c r="B4867" i="8"/>
  <c r="B4866" i="8"/>
  <c r="B4865" i="8"/>
  <c r="B4864" i="8"/>
  <c r="B4863" i="8"/>
  <c r="B4862" i="8"/>
  <c r="B4861" i="8"/>
  <c r="B4860" i="8"/>
  <c r="B4859" i="8"/>
  <c r="B4858" i="8"/>
  <c r="B4857" i="8"/>
  <c r="B4856" i="8"/>
  <c r="B4855" i="8"/>
  <c r="B4854" i="8"/>
  <c r="B4853" i="8"/>
  <c r="B4852" i="8"/>
  <c r="B4851" i="8"/>
  <c r="B4850" i="8"/>
  <c r="B4849" i="8"/>
  <c r="B4848" i="8"/>
  <c r="B4847" i="8"/>
  <c r="B4846" i="8"/>
  <c r="B4845" i="8"/>
  <c r="B4844" i="8"/>
  <c r="B4843" i="8"/>
  <c r="B4842" i="8"/>
  <c r="B4841" i="8"/>
  <c r="B4840" i="8"/>
  <c r="B4839" i="8"/>
  <c r="B4838" i="8"/>
  <c r="B4837" i="8"/>
  <c r="B4836" i="8"/>
  <c r="B4835" i="8"/>
  <c r="B4834" i="8"/>
  <c r="B4833" i="8"/>
  <c r="B4832" i="8"/>
  <c r="B4831" i="8"/>
  <c r="B4830" i="8"/>
  <c r="B4829" i="8"/>
  <c r="B4828" i="8"/>
  <c r="B4827" i="8"/>
  <c r="B4826" i="8"/>
  <c r="B4825" i="8"/>
  <c r="B4824" i="8"/>
  <c r="B4823" i="8"/>
  <c r="B4822" i="8"/>
  <c r="B4821" i="8"/>
  <c r="B4820" i="8"/>
  <c r="B4819" i="8"/>
  <c r="B4818" i="8"/>
  <c r="B4817" i="8"/>
  <c r="B4816" i="8"/>
  <c r="B4815" i="8"/>
  <c r="B4814" i="8"/>
  <c r="B4813" i="8"/>
  <c r="B4812" i="8"/>
  <c r="B4811" i="8"/>
  <c r="B4810" i="8"/>
  <c r="B4809" i="8"/>
  <c r="B4808" i="8"/>
  <c r="B4807" i="8"/>
  <c r="B4806" i="8"/>
  <c r="B4805" i="8"/>
  <c r="B4804" i="8"/>
  <c r="B4803" i="8"/>
  <c r="B4802" i="8"/>
  <c r="B4801" i="8"/>
  <c r="B4800" i="8"/>
  <c r="B4799" i="8"/>
  <c r="B4798" i="8"/>
  <c r="B4797" i="8"/>
  <c r="B4796" i="8"/>
  <c r="B4795" i="8"/>
  <c r="B4794" i="8"/>
  <c r="B4793" i="8"/>
  <c r="B4792" i="8"/>
  <c r="B4791" i="8"/>
  <c r="B4790" i="8"/>
  <c r="B4789" i="8"/>
  <c r="B4788" i="8"/>
  <c r="B4787" i="8"/>
  <c r="B4786" i="8"/>
  <c r="B4785" i="8"/>
  <c r="B4784" i="8"/>
  <c r="B4783" i="8"/>
  <c r="B4782" i="8"/>
  <c r="B4781" i="8"/>
  <c r="B4780" i="8"/>
  <c r="B4779" i="8"/>
  <c r="B4778" i="8"/>
  <c r="B4777" i="8"/>
  <c r="B4776" i="8"/>
  <c r="B4775" i="8"/>
  <c r="B4774" i="8"/>
  <c r="B4773" i="8"/>
  <c r="B4772" i="8"/>
  <c r="B4771" i="8"/>
  <c r="B4770" i="8"/>
  <c r="B4769" i="8"/>
  <c r="B4768" i="8"/>
  <c r="B4767" i="8"/>
  <c r="B4766" i="8"/>
  <c r="B4765" i="8"/>
  <c r="B4764" i="8"/>
  <c r="B4763" i="8"/>
  <c r="B4762" i="8"/>
  <c r="B4761" i="8"/>
  <c r="B4760" i="8"/>
  <c r="B4759" i="8"/>
  <c r="B4758" i="8"/>
  <c r="B4757" i="8"/>
  <c r="B4756" i="8"/>
  <c r="B4755" i="8"/>
  <c r="B4754" i="8"/>
  <c r="B4753" i="8"/>
  <c r="B4752" i="8"/>
  <c r="B4751" i="8"/>
  <c r="B4750" i="8"/>
  <c r="B4749" i="8"/>
  <c r="B4748" i="8"/>
  <c r="B4747" i="8"/>
  <c r="B4746" i="8"/>
  <c r="B4745" i="8"/>
  <c r="B4744" i="8"/>
  <c r="B4743" i="8"/>
  <c r="B4742" i="8"/>
  <c r="B4741" i="8"/>
  <c r="B4740" i="8"/>
  <c r="B4739" i="8"/>
  <c r="B4738" i="8"/>
  <c r="B4737" i="8"/>
  <c r="B4736" i="8"/>
  <c r="B4735" i="8"/>
  <c r="B4734" i="8"/>
  <c r="B4733" i="8"/>
  <c r="B4732" i="8"/>
  <c r="B4731" i="8"/>
  <c r="B4730" i="8"/>
  <c r="B4729" i="8"/>
  <c r="B4728" i="8"/>
  <c r="B4727" i="8"/>
  <c r="B4726" i="8"/>
  <c r="B4725" i="8"/>
  <c r="B4724" i="8"/>
  <c r="B4723" i="8"/>
  <c r="B4722" i="8"/>
  <c r="B4721" i="8"/>
  <c r="B4720" i="8"/>
  <c r="B4719" i="8"/>
  <c r="B4718" i="8"/>
  <c r="B4717" i="8"/>
  <c r="B4716" i="8"/>
  <c r="B4715" i="8"/>
  <c r="B4714" i="8"/>
  <c r="B4713" i="8"/>
  <c r="B4712" i="8"/>
  <c r="B4711" i="8"/>
  <c r="B4710" i="8"/>
  <c r="B4709" i="8"/>
  <c r="B4708" i="8"/>
  <c r="B4707" i="8"/>
  <c r="B4706" i="8"/>
  <c r="B4705" i="8"/>
  <c r="B4704" i="8"/>
  <c r="B4703" i="8"/>
  <c r="B4702" i="8"/>
  <c r="B4701" i="8"/>
  <c r="B4700" i="8"/>
  <c r="B4699" i="8"/>
  <c r="B4698" i="8"/>
  <c r="B4697" i="8"/>
  <c r="B4696" i="8"/>
  <c r="B4695" i="8"/>
  <c r="B4694" i="8"/>
  <c r="B4693" i="8"/>
  <c r="B4692" i="8"/>
  <c r="B4691" i="8"/>
  <c r="B4690" i="8"/>
  <c r="B4689" i="8"/>
  <c r="B4688" i="8"/>
  <c r="B4687" i="8"/>
  <c r="B4686" i="8"/>
  <c r="B4685" i="8"/>
  <c r="B4684" i="8"/>
  <c r="B4683" i="8"/>
  <c r="B4682" i="8"/>
  <c r="B4681" i="8"/>
  <c r="B4680" i="8"/>
  <c r="B4679" i="8"/>
  <c r="B4678" i="8"/>
  <c r="B4677" i="8"/>
  <c r="B4676" i="8"/>
  <c r="B4675" i="8"/>
  <c r="B4674" i="8"/>
  <c r="B4673" i="8"/>
  <c r="B4672" i="8"/>
  <c r="B4671" i="8"/>
  <c r="B4670" i="8"/>
  <c r="B4669" i="8"/>
  <c r="B4668" i="8"/>
  <c r="B4667" i="8"/>
  <c r="B4666" i="8"/>
  <c r="B4665" i="8"/>
  <c r="B4664" i="8"/>
  <c r="B4663" i="8"/>
  <c r="B4662" i="8"/>
  <c r="B4661" i="8"/>
  <c r="B4660" i="8"/>
  <c r="B4659" i="8"/>
  <c r="B4658" i="8"/>
  <c r="B4657" i="8"/>
  <c r="B4656" i="8"/>
  <c r="B4655" i="8"/>
  <c r="B4654" i="8"/>
  <c r="B4653" i="8"/>
  <c r="B4652" i="8"/>
  <c r="B4651" i="8"/>
  <c r="B4650" i="8"/>
  <c r="B4649" i="8"/>
  <c r="B4648" i="8"/>
  <c r="B4647" i="8"/>
  <c r="B4646" i="8"/>
  <c r="B4645" i="8"/>
  <c r="B4644" i="8"/>
  <c r="B4643" i="8"/>
  <c r="B4642" i="8"/>
  <c r="B4641" i="8"/>
  <c r="B4640" i="8"/>
  <c r="B4639" i="8"/>
  <c r="B4638" i="8"/>
  <c r="B4637" i="8"/>
  <c r="B4636" i="8"/>
  <c r="B4635" i="8"/>
  <c r="B4634" i="8"/>
  <c r="B4633" i="8"/>
  <c r="B4632" i="8"/>
  <c r="B4631" i="8"/>
  <c r="B4630" i="8"/>
  <c r="B4629" i="8"/>
  <c r="B4628" i="8"/>
  <c r="B4627" i="8"/>
  <c r="B4626" i="8"/>
  <c r="B4625" i="8"/>
  <c r="B4624" i="8"/>
  <c r="B4623" i="8"/>
  <c r="B4622" i="8"/>
  <c r="B4621" i="8"/>
  <c r="B4620" i="8"/>
  <c r="B4619" i="8"/>
  <c r="B4618" i="8"/>
  <c r="B4617" i="8"/>
  <c r="B4616" i="8"/>
  <c r="B4615" i="8"/>
  <c r="B4614" i="8"/>
  <c r="B4613" i="8"/>
  <c r="B4612" i="8"/>
  <c r="B4611" i="8"/>
  <c r="B4610" i="8"/>
  <c r="B4609" i="8"/>
  <c r="B4608" i="8"/>
  <c r="B4607" i="8"/>
  <c r="B4606" i="8"/>
  <c r="B4605" i="8"/>
  <c r="B4604" i="8"/>
  <c r="B4603" i="8"/>
  <c r="B4602" i="8"/>
  <c r="B4601" i="8"/>
  <c r="B4600" i="8"/>
  <c r="B4599" i="8"/>
  <c r="B4598" i="8"/>
  <c r="B4597" i="8"/>
  <c r="B4596" i="8"/>
  <c r="B4595" i="8"/>
  <c r="B4594" i="8"/>
  <c r="B4593" i="8"/>
  <c r="B4592" i="8"/>
  <c r="B4591" i="8"/>
  <c r="B4590" i="8"/>
  <c r="B4589" i="8"/>
  <c r="B4588" i="8"/>
  <c r="B4587" i="8"/>
  <c r="B4586" i="8"/>
  <c r="B4585" i="8"/>
  <c r="B4584" i="8"/>
  <c r="B4583" i="8"/>
  <c r="B4582" i="8"/>
  <c r="B4581" i="8"/>
  <c r="B4580" i="8"/>
  <c r="B4579" i="8"/>
  <c r="B4578" i="8"/>
  <c r="B4577" i="8"/>
  <c r="B4576" i="8"/>
  <c r="B4575" i="8"/>
  <c r="B4574" i="8"/>
  <c r="B4573" i="8"/>
  <c r="B4572" i="8"/>
  <c r="B4571" i="8"/>
  <c r="B4570" i="8"/>
  <c r="B4569" i="8"/>
  <c r="B4568" i="8"/>
  <c r="B4567" i="8"/>
  <c r="B4566" i="8"/>
  <c r="B4565" i="8"/>
  <c r="B4564" i="8"/>
  <c r="B4563" i="8"/>
  <c r="B4562" i="8"/>
  <c r="B4561" i="8"/>
  <c r="B4560" i="8"/>
  <c r="B4559" i="8"/>
  <c r="B4558" i="8"/>
  <c r="B4557" i="8"/>
  <c r="B4556" i="8"/>
  <c r="B4555" i="8"/>
  <c r="B4554" i="8"/>
  <c r="B4553" i="8"/>
  <c r="B4552" i="8"/>
  <c r="B4551" i="8"/>
  <c r="B4550" i="8"/>
  <c r="B4549" i="8"/>
  <c r="B4548" i="8"/>
  <c r="B4547" i="8"/>
  <c r="B4546" i="8"/>
  <c r="B4545" i="8"/>
  <c r="B4544" i="8"/>
  <c r="B4543" i="8"/>
  <c r="B4542" i="8"/>
  <c r="B4541" i="8"/>
  <c r="B4540" i="8"/>
  <c r="B4539" i="8"/>
  <c r="B4538" i="8"/>
  <c r="B4537" i="8"/>
  <c r="B4536" i="8"/>
  <c r="B4535" i="8"/>
  <c r="B4534" i="8"/>
  <c r="B4533" i="8"/>
  <c r="B4532" i="8"/>
  <c r="B4531" i="8"/>
  <c r="B4530" i="8"/>
  <c r="B4529" i="8"/>
  <c r="B4528" i="8"/>
  <c r="B4527" i="8"/>
  <c r="B4526" i="8"/>
  <c r="B4525" i="8"/>
  <c r="B4524" i="8"/>
  <c r="B4523" i="8"/>
  <c r="B4522" i="8"/>
  <c r="B4521" i="8"/>
  <c r="B4520" i="8"/>
  <c r="B4519" i="8"/>
  <c r="B4518" i="8"/>
  <c r="B4517" i="8"/>
  <c r="B4516" i="8"/>
  <c r="B4515" i="8"/>
  <c r="B4514" i="8"/>
  <c r="B4513" i="8"/>
  <c r="B4512" i="8"/>
  <c r="B4511" i="8"/>
  <c r="B4510" i="8"/>
  <c r="B4509" i="8"/>
  <c r="B4508" i="8"/>
  <c r="B4507" i="8"/>
  <c r="B4506" i="8"/>
  <c r="B4505" i="8"/>
  <c r="B4504" i="8"/>
  <c r="B4503" i="8"/>
  <c r="B4502" i="8"/>
  <c r="B4501" i="8"/>
  <c r="B4500" i="8"/>
  <c r="B4499" i="8"/>
  <c r="B4498" i="8"/>
  <c r="B4497" i="8"/>
  <c r="B4496" i="8"/>
  <c r="B4495" i="8"/>
  <c r="B4494" i="8"/>
  <c r="B4493" i="8"/>
  <c r="B4492" i="8"/>
  <c r="B4491" i="8"/>
  <c r="B4490" i="8"/>
  <c r="B4489" i="8"/>
  <c r="B4488" i="8"/>
  <c r="B4487" i="8"/>
  <c r="B4486" i="8"/>
  <c r="B4485" i="8"/>
  <c r="B4484" i="8"/>
  <c r="B4483" i="8"/>
  <c r="B4482" i="8"/>
  <c r="B4481" i="8"/>
  <c r="B4480" i="8"/>
  <c r="B4479" i="8"/>
  <c r="B4478" i="8"/>
  <c r="B4477" i="8"/>
  <c r="B4476" i="8"/>
  <c r="B4475" i="8"/>
  <c r="B4474" i="8"/>
  <c r="B4473" i="8"/>
  <c r="B4472" i="8"/>
  <c r="B4471" i="8"/>
  <c r="B4470" i="8"/>
  <c r="B4469" i="8"/>
  <c r="B4468" i="8"/>
  <c r="B4467" i="8"/>
  <c r="B4466" i="8"/>
  <c r="B4465" i="8"/>
  <c r="B4464" i="8"/>
  <c r="B4463" i="8"/>
  <c r="B4462" i="8"/>
  <c r="B4461" i="8"/>
  <c r="B4460" i="8"/>
  <c r="B4459" i="8"/>
  <c r="B4458" i="8"/>
  <c r="B4457" i="8"/>
  <c r="B4456" i="8"/>
  <c r="B4455" i="8"/>
  <c r="B4454" i="8"/>
  <c r="B4453" i="8"/>
  <c r="B4452" i="8"/>
  <c r="B4451" i="8"/>
  <c r="B4450" i="8"/>
  <c r="B4449" i="8"/>
  <c r="B4448" i="8"/>
  <c r="B4447" i="8"/>
  <c r="B4446" i="8"/>
  <c r="B4445" i="8"/>
  <c r="B4444" i="8"/>
  <c r="B4443" i="8"/>
  <c r="B4442" i="8"/>
  <c r="B4441" i="8"/>
  <c r="B4440" i="8"/>
  <c r="B4439" i="8"/>
  <c r="B4438" i="8"/>
  <c r="B4437" i="8"/>
  <c r="B4436" i="8"/>
  <c r="B4435" i="8"/>
  <c r="B4434" i="8"/>
  <c r="B4433" i="8"/>
  <c r="B4432" i="8"/>
  <c r="B4431" i="8"/>
  <c r="B4430" i="8"/>
  <c r="B4429" i="8"/>
  <c r="B4428" i="8"/>
  <c r="B4427" i="8"/>
  <c r="B4426" i="8"/>
  <c r="B4425" i="8"/>
  <c r="B4424" i="8"/>
  <c r="B4423" i="8"/>
  <c r="B4422" i="8"/>
  <c r="B4421" i="8"/>
  <c r="B4420" i="8"/>
  <c r="B4419" i="8"/>
  <c r="B4418" i="8"/>
  <c r="B4417" i="8"/>
  <c r="B4416" i="8"/>
  <c r="B4415" i="8"/>
  <c r="B4414" i="8"/>
  <c r="B4413" i="8"/>
  <c r="B4412" i="8"/>
  <c r="B4411" i="8"/>
  <c r="B4410" i="8"/>
  <c r="B4409" i="8"/>
  <c r="B4408" i="8"/>
  <c r="B4407" i="8"/>
  <c r="B4406" i="8"/>
  <c r="B4405" i="8"/>
  <c r="B4404" i="8"/>
  <c r="B4403" i="8"/>
  <c r="B4402" i="8"/>
  <c r="B4401" i="8"/>
  <c r="B4400" i="8"/>
  <c r="B4399" i="8"/>
  <c r="B4398" i="8"/>
  <c r="B4397" i="8"/>
  <c r="B4396" i="8"/>
  <c r="B4395" i="8"/>
  <c r="B4394" i="8"/>
  <c r="B4393" i="8"/>
  <c r="B4392" i="8"/>
  <c r="B4391" i="8"/>
  <c r="B4390" i="8"/>
  <c r="B4389" i="8"/>
  <c r="B4388" i="8"/>
  <c r="B4387" i="8"/>
  <c r="B4386" i="8"/>
  <c r="B4385" i="8"/>
  <c r="B4384" i="8"/>
  <c r="B4383" i="8"/>
  <c r="B4382" i="8"/>
  <c r="B4381" i="8"/>
  <c r="B4380" i="8"/>
  <c r="B4379" i="8"/>
  <c r="B4378" i="8"/>
  <c r="B4377" i="8"/>
  <c r="B4376" i="8"/>
  <c r="B4375" i="8"/>
  <c r="B4374" i="8"/>
  <c r="B4373" i="8"/>
  <c r="B4372" i="8"/>
  <c r="B4371" i="8"/>
  <c r="B4370" i="8"/>
  <c r="B4369" i="8"/>
  <c r="B4368" i="8"/>
  <c r="B4367" i="8"/>
  <c r="B4366" i="8"/>
  <c r="B4365" i="8"/>
  <c r="B4364" i="8"/>
  <c r="B4363" i="8"/>
  <c r="B4362" i="8"/>
  <c r="B4361" i="8"/>
  <c r="B4360" i="8"/>
  <c r="B4359" i="8"/>
  <c r="B4358" i="8"/>
  <c r="B4357" i="8"/>
  <c r="B4356" i="8"/>
  <c r="B4355" i="8"/>
  <c r="B4354" i="8"/>
  <c r="B4353" i="8"/>
  <c r="B4352" i="8"/>
  <c r="B4351" i="8"/>
  <c r="B4350" i="8"/>
  <c r="B4349" i="8"/>
  <c r="B4348" i="8"/>
  <c r="B4347" i="8"/>
  <c r="B4346" i="8"/>
  <c r="B4345" i="8"/>
  <c r="B4344" i="8"/>
  <c r="B4343" i="8"/>
  <c r="B4342" i="8"/>
  <c r="B4341" i="8"/>
  <c r="B4340" i="8"/>
  <c r="B4339" i="8"/>
  <c r="B4338" i="8"/>
  <c r="B4337" i="8"/>
  <c r="B4336" i="8"/>
  <c r="B4335" i="8"/>
  <c r="B4334" i="8"/>
  <c r="B4333" i="8"/>
  <c r="B4332" i="8"/>
  <c r="B4331" i="8"/>
  <c r="B4330" i="8"/>
  <c r="B4329" i="8"/>
  <c r="B4328" i="8"/>
  <c r="B4327" i="8"/>
  <c r="B4326" i="8"/>
  <c r="B4325" i="8"/>
  <c r="B4324" i="8"/>
  <c r="B4323" i="8"/>
  <c r="B4322" i="8"/>
  <c r="B4321" i="8"/>
  <c r="B4320" i="8"/>
  <c r="B4319" i="8"/>
  <c r="B4318" i="8"/>
  <c r="B4317" i="8"/>
  <c r="B4316" i="8"/>
  <c r="B4315" i="8"/>
  <c r="B4314" i="8"/>
  <c r="B4313" i="8"/>
  <c r="B4312" i="8"/>
  <c r="B4311" i="8"/>
  <c r="B4310" i="8"/>
  <c r="B4309" i="8"/>
  <c r="B4308" i="8"/>
  <c r="B4307" i="8"/>
  <c r="B4306" i="8"/>
  <c r="B4305" i="8"/>
  <c r="B4304" i="8"/>
  <c r="B4303" i="8"/>
  <c r="B4302" i="8"/>
  <c r="B4301" i="8"/>
  <c r="B4300" i="8"/>
  <c r="B4299" i="8"/>
  <c r="B4298" i="8"/>
  <c r="B4297" i="8"/>
  <c r="B4296" i="8"/>
  <c r="B4295" i="8"/>
  <c r="B4294" i="8"/>
  <c r="B4293" i="8"/>
  <c r="B4292" i="8"/>
  <c r="B4291" i="8"/>
  <c r="B4290" i="8"/>
  <c r="B4289" i="8"/>
  <c r="B4288" i="8"/>
  <c r="B4287" i="8"/>
  <c r="B4286" i="8"/>
  <c r="B4285" i="8"/>
  <c r="B4284" i="8"/>
  <c r="B4283" i="8"/>
  <c r="B4282" i="8"/>
  <c r="B4281" i="8"/>
  <c r="B4280" i="8"/>
  <c r="B4279" i="8"/>
  <c r="B4278" i="8"/>
  <c r="B4277" i="8"/>
  <c r="B4276" i="8"/>
  <c r="B4275" i="8"/>
  <c r="B4274" i="8"/>
  <c r="B4273" i="8"/>
  <c r="B4272" i="8"/>
  <c r="B4271" i="8"/>
  <c r="B4270" i="8"/>
  <c r="B4269" i="8"/>
  <c r="B4268" i="8"/>
  <c r="B4267" i="8"/>
  <c r="B4266" i="8"/>
  <c r="B4265" i="8"/>
  <c r="B4264" i="8"/>
  <c r="B4263" i="8"/>
  <c r="B4262" i="8"/>
  <c r="B4261" i="8"/>
  <c r="B4260" i="8"/>
  <c r="B4259" i="8"/>
  <c r="B4258" i="8"/>
  <c r="B4257" i="8"/>
  <c r="B4256" i="8"/>
  <c r="B4255" i="8"/>
  <c r="B4254" i="8"/>
  <c r="B4253" i="8"/>
  <c r="B4252" i="8"/>
  <c r="B4251" i="8"/>
  <c r="B4250" i="8"/>
  <c r="B4249" i="8"/>
  <c r="B4248" i="8"/>
  <c r="B4247" i="8"/>
  <c r="B4246" i="8"/>
  <c r="B4245" i="8"/>
  <c r="B4244" i="8"/>
  <c r="B4243" i="8"/>
  <c r="B4242" i="8"/>
  <c r="B4241" i="8"/>
  <c r="B4240" i="8"/>
  <c r="B4239" i="8"/>
  <c r="B4238" i="8"/>
  <c r="B4237" i="8"/>
  <c r="B4236" i="8"/>
  <c r="B4235" i="8"/>
  <c r="B4234" i="8"/>
  <c r="B4233" i="8"/>
  <c r="B4232" i="8"/>
  <c r="B4231" i="8"/>
  <c r="B4230" i="8"/>
  <c r="B4229" i="8"/>
  <c r="B4228" i="8"/>
  <c r="B4227" i="8"/>
  <c r="B4226" i="8"/>
  <c r="B4225" i="8"/>
  <c r="B4224" i="8"/>
  <c r="B4223" i="8"/>
  <c r="B4222" i="8"/>
  <c r="B4221" i="8"/>
  <c r="B4220" i="8"/>
  <c r="B4219" i="8"/>
  <c r="B4218" i="8"/>
  <c r="B4217" i="8"/>
  <c r="B4216" i="8"/>
  <c r="B4215" i="8"/>
  <c r="B4214" i="8"/>
  <c r="B4213" i="8"/>
  <c r="B4212" i="8"/>
  <c r="B4211" i="8"/>
  <c r="B4210" i="8"/>
  <c r="B4209" i="8"/>
  <c r="B4208" i="8"/>
  <c r="B4207" i="8"/>
  <c r="B4206" i="8"/>
  <c r="B4205" i="8"/>
  <c r="B4204" i="8"/>
  <c r="B4203" i="8"/>
  <c r="B4202" i="8"/>
  <c r="B4201" i="8"/>
  <c r="B4200" i="8"/>
  <c r="B4199" i="8"/>
  <c r="B4198" i="8"/>
  <c r="B4197" i="8"/>
  <c r="B4196" i="8"/>
  <c r="B4195" i="8"/>
  <c r="B4194" i="8"/>
  <c r="B4193" i="8"/>
  <c r="B4192" i="8"/>
  <c r="B4191" i="8"/>
  <c r="B4190" i="8"/>
  <c r="B4189" i="8"/>
  <c r="B4188" i="8"/>
  <c r="B4187" i="8"/>
  <c r="B4186" i="8"/>
  <c r="B4185" i="8"/>
  <c r="B4184" i="8"/>
  <c r="B4183" i="8"/>
  <c r="B4182" i="8"/>
  <c r="B4181" i="8"/>
  <c r="B4180" i="8"/>
  <c r="B4179" i="8"/>
  <c r="B4178" i="8"/>
  <c r="B4177" i="8"/>
  <c r="B4176" i="8"/>
  <c r="B4175" i="8"/>
  <c r="B4174" i="8"/>
  <c r="B4173" i="8"/>
  <c r="B4172" i="8"/>
  <c r="B4171" i="8"/>
  <c r="B4170" i="8"/>
  <c r="B4169" i="8"/>
  <c r="B4168" i="8"/>
  <c r="B4167" i="8"/>
  <c r="B4166" i="8"/>
  <c r="B4165" i="8"/>
  <c r="B4164" i="8"/>
  <c r="B4163" i="8"/>
  <c r="B4162" i="8"/>
  <c r="B4161" i="8"/>
  <c r="B4160" i="8"/>
  <c r="B4159" i="8"/>
  <c r="B4158" i="8"/>
  <c r="B4157" i="8"/>
  <c r="B4156" i="8"/>
  <c r="B4155" i="8"/>
  <c r="B4154" i="8"/>
  <c r="B4153" i="8"/>
  <c r="B4152" i="8"/>
  <c r="B4151" i="8"/>
  <c r="B4150" i="8"/>
  <c r="B4149" i="8"/>
  <c r="B4148" i="8"/>
  <c r="B4147" i="8"/>
  <c r="B4146" i="8"/>
  <c r="B4145" i="8"/>
  <c r="B4144" i="8"/>
  <c r="B4143" i="8"/>
  <c r="B4142" i="8"/>
  <c r="B4141" i="8"/>
  <c r="B4140" i="8"/>
  <c r="B4139" i="8"/>
  <c r="B4138" i="8"/>
  <c r="B4137" i="8"/>
  <c r="B4136" i="8"/>
  <c r="B4135" i="8"/>
  <c r="B4134" i="8"/>
  <c r="B4133" i="8"/>
  <c r="B4132" i="8"/>
  <c r="B4131" i="8"/>
  <c r="B4130" i="8"/>
  <c r="B4129" i="8"/>
  <c r="B4128" i="8"/>
  <c r="B4127" i="8"/>
  <c r="B4126" i="8"/>
  <c r="B4125" i="8"/>
  <c r="B4124" i="8"/>
  <c r="B4123" i="8"/>
  <c r="B4122" i="8"/>
  <c r="B4121" i="8"/>
  <c r="B4120" i="8"/>
  <c r="B4119" i="8"/>
  <c r="B4118" i="8"/>
  <c r="B4117" i="8"/>
  <c r="B4116" i="8"/>
  <c r="B4115" i="8"/>
  <c r="B4114" i="8"/>
  <c r="B4113" i="8"/>
  <c r="B4112" i="8"/>
  <c r="B4111" i="8"/>
  <c r="B4110" i="8"/>
  <c r="B4109" i="8"/>
  <c r="B4108" i="8"/>
  <c r="B4107" i="8"/>
  <c r="B4106" i="8"/>
  <c r="B4105" i="8"/>
  <c r="B4104" i="8"/>
  <c r="B4103" i="8"/>
  <c r="B4102" i="8"/>
  <c r="B4101" i="8"/>
  <c r="B4100" i="8"/>
  <c r="B4099" i="8"/>
  <c r="B4098" i="8"/>
  <c r="B4097" i="8"/>
  <c r="B4096" i="8"/>
  <c r="B4095" i="8"/>
  <c r="B4094" i="8"/>
  <c r="B4093" i="8"/>
  <c r="B4092" i="8"/>
  <c r="B4091" i="8"/>
  <c r="B4090" i="8"/>
  <c r="B4089" i="8"/>
  <c r="B4088" i="8"/>
  <c r="B4087" i="8"/>
  <c r="B4086" i="8"/>
  <c r="B4085" i="8"/>
  <c r="B4084" i="8"/>
  <c r="B4083" i="8"/>
  <c r="B4082" i="8"/>
  <c r="B4081" i="8"/>
  <c r="B4080" i="8"/>
  <c r="B4079" i="8"/>
  <c r="B4078" i="8"/>
  <c r="B4077" i="8"/>
  <c r="B4076" i="8"/>
  <c r="B4075" i="8"/>
  <c r="B4074" i="8"/>
  <c r="B4073" i="8"/>
  <c r="B4072" i="8"/>
  <c r="B4071" i="8"/>
  <c r="B4070" i="8"/>
  <c r="B4069" i="8"/>
  <c r="B4068" i="8"/>
  <c r="B4067" i="8"/>
  <c r="B4066" i="8"/>
  <c r="B4065" i="8"/>
  <c r="B4064" i="8"/>
  <c r="B4063" i="8"/>
  <c r="B4062" i="8"/>
  <c r="B4061" i="8"/>
  <c r="B4060" i="8"/>
  <c r="B4059" i="8"/>
  <c r="B4058" i="8"/>
  <c r="B4057" i="8"/>
  <c r="B4056" i="8"/>
  <c r="B4055" i="8"/>
  <c r="B4054" i="8"/>
  <c r="B4053" i="8"/>
  <c r="B4052" i="8"/>
  <c r="B4051" i="8"/>
  <c r="B4050" i="8"/>
  <c r="B4049" i="8"/>
  <c r="B4048" i="8"/>
  <c r="B4047" i="8"/>
  <c r="B4046" i="8"/>
  <c r="B4045" i="8"/>
  <c r="B4044" i="8"/>
  <c r="B4043" i="8"/>
  <c r="B4042" i="8"/>
  <c r="B4041" i="8"/>
  <c r="B4040" i="8"/>
  <c r="B4039" i="8"/>
  <c r="B4038" i="8"/>
  <c r="B4037" i="8"/>
  <c r="B4036" i="8"/>
  <c r="B4035" i="8"/>
  <c r="B4034" i="8"/>
  <c r="B4033" i="8"/>
  <c r="B4032" i="8"/>
  <c r="B4031" i="8"/>
  <c r="B4030" i="8"/>
  <c r="B4029" i="8"/>
  <c r="B4028" i="8"/>
  <c r="B4027" i="8"/>
  <c r="B4026" i="8"/>
  <c r="B4025" i="8"/>
  <c r="B4024" i="8"/>
  <c r="B4023" i="8"/>
  <c r="B4022" i="8"/>
  <c r="B4021" i="8"/>
  <c r="B4020" i="8"/>
  <c r="B4019" i="8"/>
  <c r="B4018" i="8"/>
  <c r="B4017" i="8"/>
  <c r="B4016" i="8"/>
  <c r="B4015" i="8"/>
  <c r="B4014" i="8"/>
  <c r="B4013" i="8"/>
  <c r="B4012" i="8"/>
  <c r="B4011" i="8"/>
  <c r="B4010" i="8"/>
  <c r="B4009" i="8"/>
  <c r="B4008" i="8"/>
  <c r="B4007" i="8"/>
  <c r="B4006" i="8"/>
  <c r="B4005" i="8"/>
  <c r="B4004" i="8"/>
  <c r="B4003" i="8"/>
  <c r="B4002" i="8"/>
  <c r="B4001" i="8"/>
  <c r="B4000" i="8"/>
  <c r="B3999" i="8"/>
  <c r="B3998" i="8"/>
  <c r="B3997" i="8"/>
  <c r="B3996" i="8"/>
  <c r="B3995" i="8"/>
  <c r="B3994" i="8"/>
  <c r="B3993" i="8"/>
  <c r="B3992" i="8"/>
  <c r="B3991" i="8"/>
  <c r="B3990" i="8"/>
  <c r="B3989" i="8"/>
  <c r="B3988" i="8"/>
  <c r="B3987" i="8"/>
  <c r="B3986" i="8"/>
  <c r="B3985" i="8"/>
  <c r="B3984" i="8"/>
  <c r="B3983" i="8"/>
  <c r="B3982" i="8"/>
  <c r="B3981" i="8"/>
  <c r="B3980" i="8"/>
  <c r="B3979" i="8"/>
  <c r="B3978" i="8"/>
  <c r="B3977" i="8"/>
  <c r="B3976" i="8"/>
  <c r="B3975" i="8"/>
  <c r="B3974" i="8"/>
  <c r="B3973" i="8"/>
  <c r="B3972" i="8"/>
  <c r="B3971" i="8"/>
  <c r="B3970" i="8"/>
  <c r="B3969" i="8"/>
  <c r="B3968" i="8"/>
  <c r="B3967" i="8"/>
  <c r="B3966" i="8"/>
  <c r="B3965" i="8"/>
  <c r="B3964" i="8"/>
  <c r="B3963" i="8"/>
  <c r="B3962" i="8"/>
  <c r="B3961" i="8"/>
  <c r="B3960" i="8"/>
  <c r="B3959" i="8"/>
  <c r="B3958" i="8"/>
  <c r="B3957" i="8"/>
  <c r="B3956" i="8"/>
  <c r="B3955" i="8"/>
  <c r="B3954" i="8"/>
  <c r="B3953" i="8"/>
  <c r="B3952" i="8"/>
  <c r="B3951" i="8"/>
  <c r="B3950" i="8"/>
  <c r="B3949" i="8"/>
  <c r="B3948" i="8"/>
  <c r="B3947" i="8"/>
  <c r="B3946" i="8"/>
  <c r="B3945" i="8"/>
  <c r="B3944" i="8"/>
  <c r="B3943" i="8"/>
  <c r="B3942" i="8"/>
  <c r="B3941" i="8"/>
  <c r="B3940" i="8"/>
  <c r="B3939" i="8"/>
  <c r="B3938" i="8"/>
  <c r="B3937" i="8"/>
  <c r="B3936" i="8"/>
  <c r="B3935" i="8"/>
  <c r="B3934" i="8"/>
  <c r="B3933" i="8"/>
  <c r="B3932" i="8"/>
  <c r="B3931" i="8"/>
  <c r="B3930" i="8"/>
  <c r="B3929" i="8"/>
  <c r="B3928" i="8"/>
  <c r="B3927" i="8"/>
  <c r="B3926" i="8"/>
  <c r="B3925" i="8"/>
  <c r="B3924" i="8"/>
  <c r="B3923" i="8"/>
  <c r="B3922" i="8"/>
  <c r="B3921" i="8"/>
  <c r="B3920" i="8"/>
  <c r="B3919" i="8"/>
  <c r="B3918" i="8"/>
  <c r="B3917" i="8"/>
  <c r="B3916" i="8"/>
  <c r="B3915" i="8"/>
  <c r="B3914" i="8"/>
  <c r="B3913" i="8"/>
  <c r="B3912" i="8"/>
  <c r="B3911" i="8"/>
  <c r="B3910" i="8"/>
  <c r="B3909" i="8"/>
  <c r="B3908" i="8"/>
  <c r="B3907" i="8"/>
  <c r="B3906" i="8"/>
  <c r="B3905" i="8"/>
  <c r="B3904" i="8"/>
  <c r="B3903" i="8"/>
  <c r="B3902" i="8"/>
  <c r="B3901" i="8"/>
  <c r="B3900" i="8"/>
  <c r="B3899" i="8"/>
  <c r="B3898" i="8"/>
  <c r="B3897" i="8"/>
  <c r="B3896" i="8"/>
  <c r="B3895" i="8"/>
  <c r="B3894" i="8"/>
  <c r="B3893" i="8"/>
  <c r="B3892" i="8"/>
  <c r="B3891" i="8"/>
  <c r="B3890" i="8"/>
  <c r="B3889" i="8"/>
  <c r="B3888" i="8"/>
  <c r="B3887" i="8"/>
  <c r="B3886" i="8"/>
  <c r="B3885" i="8"/>
  <c r="B3884" i="8"/>
  <c r="B3883" i="8"/>
  <c r="B3882" i="8"/>
  <c r="B3881" i="8"/>
  <c r="B3880" i="8"/>
  <c r="B3879" i="8"/>
  <c r="B3878" i="8"/>
  <c r="B3877" i="8"/>
  <c r="B3876" i="8"/>
  <c r="B3875" i="8"/>
  <c r="B3874" i="8"/>
  <c r="B3873" i="8"/>
  <c r="B3872" i="8"/>
  <c r="B3871" i="8"/>
  <c r="B3870" i="8"/>
  <c r="B3869" i="8"/>
  <c r="B3868" i="8"/>
  <c r="B3867" i="8"/>
  <c r="B3866" i="8"/>
  <c r="B3865" i="8"/>
  <c r="B3864" i="8"/>
  <c r="B3863" i="8"/>
  <c r="B3862" i="8"/>
  <c r="B3861" i="8"/>
  <c r="B3860" i="8"/>
  <c r="B3859" i="8"/>
  <c r="B3858" i="8"/>
  <c r="B3857" i="8"/>
  <c r="B3856" i="8"/>
  <c r="B3855" i="8"/>
  <c r="B3854" i="8"/>
  <c r="B3853" i="8"/>
  <c r="B3852" i="8"/>
  <c r="B3851" i="8"/>
  <c r="B3850" i="8"/>
  <c r="B3849" i="8"/>
  <c r="B3848" i="8"/>
  <c r="B3847" i="8"/>
  <c r="B3846" i="8"/>
  <c r="B3845" i="8"/>
  <c r="B3844" i="8"/>
  <c r="B3843" i="8"/>
  <c r="B3842" i="8"/>
  <c r="B3841" i="8"/>
  <c r="B3840" i="8"/>
  <c r="B3839" i="8"/>
  <c r="B3838" i="8"/>
  <c r="B3837" i="8"/>
  <c r="B3836" i="8"/>
  <c r="B3835" i="8"/>
  <c r="B3834" i="8"/>
  <c r="B3833" i="8"/>
  <c r="B3832" i="8"/>
  <c r="B3831" i="8"/>
  <c r="B3830" i="8"/>
  <c r="B3829" i="8"/>
  <c r="B3828" i="8"/>
  <c r="B3827" i="8"/>
  <c r="B3826" i="8"/>
  <c r="B3825" i="8"/>
  <c r="B3824" i="8"/>
  <c r="B3823" i="8"/>
  <c r="B3822" i="8"/>
  <c r="B3821" i="8"/>
  <c r="B3820" i="8"/>
  <c r="B3819" i="8"/>
  <c r="B3818" i="8"/>
  <c r="B3817" i="8"/>
  <c r="B3816" i="8"/>
  <c r="B3815" i="8"/>
  <c r="B3814" i="8"/>
  <c r="B3813" i="8"/>
  <c r="B3812" i="8"/>
  <c r="B3811" i="8"/>
  <c r="B3810" i="8"/>
  <c r="B3809" i="8"/>
  <c r="B3808" i="8"/>
  <c r="B3807" i="8"/>
  <c r="B3806" i="8"/>
  <c r="B3805" i="8"/>
  <c r="B3804" i="8"/>
  <c r="B3803" i="8"/>
  <c r="B3802" i="8"/>
  <c r="B3801" i="8"/>
  <c r="B3800" i="8"/>
  <c r="B3799" i="8"/>
  <c r="B3798" i="8"/>
  <c r="B3797" i="8"/>
  <c r="B3796" i="8"/>
  <c r="B3795" i="8"/>
  <c r="B3794" i="8"/>
  <c r="B3793" i="8"/>
  <c r="B3792" i="8"/>
  <c r="B3791" i="8"/>
  <c r="B3790" i="8"/>
  <c r="B3789" i="8"/>
  <c r="B3788" i="8"/>
  <c r="B3787" i="8"/>
  <c r="B3786" i="8"/>
  <c r="B3785" i="8"/>
  <c r="B3784" i="8"/>
  <c r="B3783" i="8"/>
  <c r="B3782" i="8"/>
  <c r="B3781" i="8"/>
  <c r="B3780" i="8"/>
  <c r="B3779" i="8"/>
  <c r="B3778" i="8"/>
  <c r="B3777" i="8"/>
  <c r="B3776" i="8"/>
  <c r="B3775" i="8"/>
  <c r="B3774" i="8"/>
  <c r="B3773" i="8"/>
  <c r="B3772" i="8"/>
  <c r="B3771" i="8"/>
  <c r="B3770" i="8"/>
  <c r="B3769" i="8"/>
  <c r="B3768" i="8"/>
  <c r="B3767" i="8"/>
  <c r="B3766" i="8"/>
  <c r="B3765" i="8"/>
  <c r="B3764" i="8"/>
  <c r="B3763" i="8"/>
  <c r="B3762" i="8"/>
  <c r="B3761" i="8"/>
  <c r="B3760" i="8"/>
  <c r="B3759" i="8"/>
  <c r="B3758" i="8"/>
  <c r="B3757" i="8"/>
  <c r="B3756" i="8"/>
  <c r="B3755" i="8"/>
  <c r="B3754" i="8"/>
  <c r="B3753" i="8"/>
  <c r="B3752" i="8"/>
  <c r="B3751" i="8"/>
  <c r="B3750" i="8"/>
  <c r="B3749" i="8"/>
  <c r="B3748" i="8"/>
  <c r="B3747" i="8"/>
  <c r="B3746" i="8"/>
  <c r="B3745" i="8"/>
  <c r="B3744" i="8"/>
  <c r="B3743" i="8"/>
  <c r="B3742" i="8"/>
  <c r="B3741" i="8"/>
  <c r="B3740" i="8"/>
  <c r="B3739" i="8"/>
  <c r="B3738" i="8"/>
  <c r="B3737" i="8"/>
  <c r="B3736" i="8"/>
  <c r="B3735" i="8"/>
  <c r="B3734" i="8"/>
  <c r="B3733" i="8"/>
  <c r="B3732" i="8"/>
  <c r="B3731" i="8"/>
  <c r="B3730" i="8"/>
  <c r="B3729" i="8"/>
  <c r="B3728" i="8"/>
  <c r="B3727" i="8"/>
  <c r="B3726" i="8"/>
  <c r="B3725" i="8"/>
  <c r="B3724" i="8"/>
  <c r="B3723" i="8"/>
  <c r="B3722" i="8"/>
  <c r="B3721" i="8"/>
  <c r="B3720" i="8"/>
  <c r="B3719" i="8"/>
  <c r="B3718" i="8"/>
  <c r="B3717" i="8"/>
  <c r="B3716" i="8"/>
  <c r="B3715" i="8"/>
  <c r="B3714" i="8"/>
  <c r="B3713" i="8"/>
  <c r="B3712" i="8"/>
  <c r="B3711" i="8"/>
  <c r="B3710" i="8"/>
  <c r="B3709" i="8"/>
  <c r="B3708" i="8"/>
  <c r="B3707" i="8"/>
  <c r="B3706" i="8"/>
  <c r="B3705" i="8"/>
  <c r="B3704" i="8"/>
  <c r="B3703" i="8"/>
  <c r="B3702" i="8"/>
  <c r="B3701" i="8"/>
  <c r="B3700" i="8"/>
  <c r="B3699" i="8"/>
  <c r="B3698" i="8"/>
  <c r="B3697" i="8"/>
  <c r="B3696" i="8"/>
  <c r="B3695" i="8"/>
  <c r="B3694" i="8"/>
  <c r="B3693" i="8"/>
  <c r="B3692" i="8"/>
  <c r="B3691" i="8"/>
  <c r="B3690" i="8"/>
  <c r="B3689" i="8"/>
  <c r="B3688" i="8"/>
  <c r="B3687" i="8"/>
  <c r="B3686" i="8"/>
  <c r="B3685" i="8"/>
  <c r="B3684" i="8"/>
  <c r="B3683" i="8"/>
  <c r="B3682" i="8"/>
  <c r="B3681" i="8"/>
  <c r="B3680" i="8"/>
  <c r="B3679" i="8"/>
  <c r="B3678" i="8"/>
  <c r="B3677" i="8"/>
  <c r="B3676" i="8"/>
  <c r="B3675" i="8"/>
  <c r="B3674" i="8"/>
  <c r="B3673" i="8"/>
  <c r="B3672" i="8"/>
  <c r="B3671" i="8"/>
  <c r="B3670" i="8"/>
  <c r="B3669" i="8"/>
  <c r="B3668" i="8"/>
  <c r="B3667" i="8"/>
  <c r="B3666" i="8"/>
  <c r="B3665" i="8"/>
  <c r="B3664" i="8"/>
  <c r="B3663" i="8"/>
  <c r="B3662" i="8"/>
  <c r="B3661" i="8"/>
  <c r="B3660" i="8"/>
  <c r="B3659" i="8"/>
  <c r="B3658" i="8"/>
  <c r="B3657" i="8"/>
  <c r="B3656" i="8"/>
  <c r="B3655" i="8"/>
  <c r="B3654" i="8"/>
  <c r="B3653" i="8"/>
  <c r="B3652" i="8"/>
  <c r="B3651" i="8"/>
  <c r="B3650" i="8"/>
  <c r="B3649" i="8"/>
  <c r="B3648" i="8"/>
  <c r="B3647" i="8"/>
  <c r="B3646" i="8"/>
  <c r="B3645" i="8"/>
  <c r="B3644" i="8"/>
  <c r="B3643" i="8"/>
  <c r="B3642" i="8"/>
  <c r="B3641" i="8"/>
  <c r="B3640" i="8"/>
  <c r="B3639" i="8"/>
  <c r="B3638" i="8"/>
  <c r="B3637" i="8"/>
  <c r="B3636" i="8"/>
  <c r="B3635" i="8"/>
  <c r="B3634" i="8"/>
  <c r="B3633" i="8"/>
  <c r="B3632" i="8"/>
  <c r="B3631" i="8"/>
  <c r="B3630" i="8"/>
  <c r="B3629" i="8"/>
  <c r="B3628" i="8"/>
  <c r="B3627" i="8"/>
  <c r="B3626" i="8"/>
  <c r="B3625" i="8"/>
  <c r="B3624" i="8"/>
  <c r="B3623" i="8"/>
  <c r="B3622" i="8"/>
  <c r="B3621" i="8"/>
  <c r="B3620" i="8"/>
  <c r="B3619" i="8"/>
  <c r="B3618" i="8"/>
  <c r="B3617" i="8"/>
  <c r="B3616" i="8"/>
  <c r="B3615" i="8"/>
  <c r="B3614" i="8"/>
  <c r="B3613" i="8"/>
  <c r="B3612" i="8"/>
  <c r="B3611" i="8"/>
  <c r="B3610" i="8"/>
  <c r="B3609" i="8"/>
  <c r="B3608" i="8"/>
  <c r="B3607" i="8"/>
  <c r="B3606" i="8"/>
  <c r="B3605" i="8"/>
  <c r="B3604" i="8"/>
  <c r="B3603" i="8"/>
  <c r="B3602" i="8"/>
  <c r="B3601" i="8"/>
  <c r="B3600" i="8"/>
  <c r="B3599" i="8"/>
  <c r="B3598" i="8"/>
  <c r="B3597" i="8"/>
  <c r="B3596" i="8"/>
  <c r="B3595" i="8"/>
  <c r="B3594" i="8"/>
  <c r="B3593" i="8"/>
  <c r="B3592" i="8"/>
  <c r="B3591" i="8"/>
  <c r="B3590" i="8"/>
  <c r="B3589" i="8"/>
  <c r="B3588" i="8"/>
  <c r="B3587" i="8"/>
  <c r="B3586" i="8"/>
  <c r="B3585" i="8"/>
  <c r="B3584" i="8"/>
  <c r="B3583" i="8"/>
  <c r="B3582" i="8"/>
  <c r="B3581" i="8"/>
  <c r="B3580" i="8"/>
  <c r="B3579" i="8"/>
  <c r="B3578" i="8"/>
  <c r="B3577" i="8"/>
  <c r="B3576" i="8"/>
  <c r="B3575" i="8"/>
  <c r="B3574" i="8"/>
  <c r="B3573" i="8"/>
  <c r="B3572" i="8"/>
  <c r="B3571" i="8"/>
  <c r="B3570" i="8"/>
  <c r="B3569" i="8"/>
  <c r="B3568" i="8"/>
  <c r="B3567" i="8"/>
  <c r="B3566" i="8"/>
  <c r="B3565" i="8"/>
  <c r="B3564" i="8"/>
  <c r="B3563" i="8"/>
  <c r="B3562" i="8"/>
  <c r="B3561" i="8"/>
  <c r="B3560" i="8"/>
  <c r="B3559" i="8"/>
  <c r="B3558" i="8"/>
  <c r="B3557" i="8"/>
  <c r="B3556" i="8"/>
  <c r="B3555" i="8"/>
  <c r="B3554" i="8"/>
  <c r="B3553" i="8"/>
  <c r="B3552" i="8"/>
  <c r="B3551" i="8"/>
  <c r="B3550" i="8"/>
  <c r="B3549" i="8"/>
  <c r="B3548" i="8"/>
  <c r="B3547" i="8"/>
  <c r="B3546" i="8"/>
  <c r="B3545" i="8"/>
  <c r="B3544" i="8"/>
  <c r="B3543" i="8"/>
  <c r="B3542" i="8"/>
  <c r="B3541" i="8"/>
  <c r="B3540" i="8"/>
  <c r="B3539" i="8"/>
  <c r="B3538" i="8"/>
  <c r="B3537" i="8"/>
  <c r="B3536" i="8"/>
  <c r="B3535" i="8"/>
  <c r="B3534" i="8"/>
  <c r="B3533" i="8"/>
  <c r="B3532" i="8"/>
  <c r="B3531" i="8"/>
  <c r="B3530" i="8"/>
  <c r="B3529" i="8"/>
  <c r="B3528" i="8"/>
  <c r="B3527" i="8"/>
  <c r="B3526" i="8"/>
  <c r="B3525" i="8"/>
  <c r="B3524" i="8"/>
  <c r="B3523" i="8"/>
  <c r="B3522" i="8"/>
  <c r="B3521" i="8"/>
  <c r="B3520" i="8"/>
  <c r="B3519" i="8"/>
  <c r="B3518" i="8"/>
  <c r="B3517" i="8"/>
  <c r="B3516" i="8"/>
  <c r="B3515" i="8"/>
  <c r="B3514" i="8"/>
  <c r="B3513" i="8"/>
  <c r="B3512" i="8"/>
  <c r="B3511" i="8"/>
  <c r="B3510" i="8"/>
  <c r="B3509" i="8"/>
  <c r="B3508" i="8"/>
  <c r="B3507" i="8"/>
  <c r="B3506" i="8"/>
  <c r="B3505" i="8"/>
  <c r="B3504" i="8"/>
  <c r="B3503" i="8"/>
  <c r="B3502" i="8"/>
  <c r="B3501" i="8"/>
  <c r="B3500" i="8"/>
  <c r="B3499" i="8"/>
  <c r="B3498" i="8"/>
  <c r="B3497" i="8"/>
  <c r="B3496" i="8"/>
  <c r="B3495" i="8"/>
  <c r="B3494" i="8"/>
  <c r="B3493" i="8"/>
  <c r="B3492" i="8"/>
  <c r="B3491" i="8"/>
  <c r="B3490" i="8"/>
  <c r="B3489" i="8"/>
  <c r="B3488" i="8"/>
  <c r="B3487" i="8"/>
  <c r="B3486" i="8"/>
  <c r="B3485" i="8"/>
  <c r="B3484" i="8"/>
  <c r="B3483" i="8"/>
  <c r="B3482" i="8"/>
  <c r="B3481" i="8"/>
  <c r="B3480" i="8"/>
  <c r="B3479" i="8"/>
  <c r="B3478" i="8"/>
  <c r="B3477" i="8"/>
  <c r="B3476" i="8"/>
  <c r="B3475" i="8"/>
  <c r="B3474" i="8"/>
  <c r="B3473" i="8"/>
  <c r="B3472" i="8"/>
  <c r="B3471" i="8"/>
  <c r="B3470" i="8"/>
  <c r="B3469" i="8"/>
  <c r="B3468" i="8"/>
  <c r="B3467" i="8"/>
  <c r="B3466" i="8"/>
  <c r="B3465" i="8"/>
  <c r="B3464" i="8"/>
  <c r="B3463" i="8"/>
  <c r="B3462" i="8"/>
  <c r="B3461" i="8"/>
  <c r="B3460" i="8"/>
  <c r="B3459" i="8"/>
  <c r="B3458" i="8"/>
  <c r="B3457" i="8"/>
  <c r="B3456" i="8"/>
  <c r="B3455" i="8"/>
  <c r="B3454" i="8"/>
  <c r="B3453" i="8"/>
  <c r="B3452" i="8"/>
  <c r="B3451" i="8"/>
  <c r="B3450" i="8"/>
  <c r="B3449" i="8"/>
  <c r="B3448" i="8"/>
  <c r="B3447" i="8"/>
  <c r="B3446" i="8"/>
  <c r="B3445" i="8"/>
  <c r="B3444" i="8"/>
  <c r="B3443" i="8"/>
  <c r="B3442" i="8"/>
  <c r="B3441" i="8"/>
  <c r="B3440" i="8"/>
  <c r="B3439" i="8"/>
  <c r="B3438" i="8"/>
  <c r="B3437" i="8"/>
  <c r="B3436" i="8"/>
  <c r="B3435" i="8"/>
  <c r="B3434" i="8"/>
  <c r="B3433" i="8"/>
  <c r="B3432" i="8"/>
  <c r="B3431" i="8"/>
  <c r="B3430" i="8"/>
  <c r="B3429" i="8"/>
  <c r="B3428" i="8"/>
  <c r="B3427" i="8"/>
  <c r="B3426" i="8"/>
  <c r="B3425" i="8"/>
  <c r="B3424" i="8"/>
  <c r="B3423" i="8"/>
  <c r="B3422" i="8"/>
  <c r="B3421" i="8"/>
  <c r="B3420" i="8"/>
  <c r="B3419" i="8"/>
  <c r="B3418" i="8"/>
  <c r="B3417" i="8"/>
  <c r="B3416" i="8"/>
  <c r="B3415" i="8"/>
  <c r="B3414" i="8"/>
  <c r="B3413" i="8"/>
  <c r="B3412" i="8"/>
  <c r="B3411" i="8"/>
  <c r="B3410" i="8"/>
  <c r="B3409" i="8"/>
  <c r="B3408" i="8"/>
  <c r="B3407" i="8"/>
  <c r="B3406" i="8"/>
  <c r="B3405" i="8"/>
  <c r="B3404" i="8"/>
  <c r="B3403" i="8"/>
  <c r="B3402" i="8"/>
  <c r="B3401" i="8"/>
  <c r="B3400" i="8"/>
  <c r="B3399" i="8"/>
  <c r="B3398" i="8"/>
  <c r="B3397" i="8"/>
  <c r="B3396" i="8"/>
  <c r="B3395" i="8"/>
  <c r="B3394" i="8"/>
  <c r="B3393" i="8"/>
  <c r="B3392" i="8"/>
  <c r="B3391" i="8"/>
  <c r="B3390" i="8"/>
  <c r="B3389" i="8"/>
  <c r="B3388" i="8"/>
  <c r="B3387" i="8"/>
  <c r="B3386" i="8"/>
  <c r="B3385" i="8"/>
  <c r="B3384" i="8"/>
  <c r="B3383" i="8"/>
  <c r="B3382" i="8"/>
  <c r="B3381" i="8"/>
  <c r="B3380" i="8"/>
  <c r="B3379" i="8"/>
  <c r="B3378" i="8"/>
  <c r="B3377" i="8"/>
  <c r="B3376" i="8"/>
  <c r="B3375" i="8"/>
  <c r="B3374" i="8"/>
  <c r="B3373" i="8"/>
  <c r="B3372" i="8"/>
  <c r="B3371" i="8"/>
  <c r="B3370" i="8"/>
  <c r="B3369" i="8"/>
  <c r="B3368" i="8"/>
  <c r="B3367" i="8"/>
  <c r="B3366" i="8"/>
  <c r="B3365" i="8"/>
  <c r="B3364" i="8"/>
  <c r="B3363" i="8"/>
  <c r="B3362" i="8"/>
  <c r="B3361" i="8"/>
  <c r="B3360" i="8"/>
  <c r="B3359" i="8"/>
  <c r="B3358" i="8"/>
  <c r="B3357" i="8"/>
  <c r="B3356" i="8"/>
  <c r="B3355" i="8"/>
  <c r="B3354" i="8"/>
  <c r="B3353" i="8"/>
  <c r="B3352" i="8"/>
  <c r="B3351" i="8"/>
  <c r="B3350" i="8"/>
  <c r="B3349" i="8"/>
  <c r="B3348" i="8"/>
  <c r="B3347" i="8"/>
  <c r="B3346" i="8"/>
  <c r="B3345" i="8"/>
  <c r="B3344" i="8"/>
  <c r="B3343" i="8"/>
  <c r="B3342" i="8"/>
  <c r="B3341" i="8"/>
  <c r="B3340" i="8"/>
  <c r="B3339" i="8"/>
  <c r="B3338" i="8"/>
  <c r="B3337" i="8"/>
  <c r="B3336" i="8"/>
  <c r="B3335" i="8"/>
  <c r="B3334" i="8"/>
  <c r="B3333" i="8"/>
  <c r="B3332" i="8"/>
  <c r="B3331" i="8"/>
  <c r="B3330" i="8"/>
  <c r="B3329" i="8"/>
  <c r="B3328" i="8"/>
  <c r="B3327" i="8"/>
  <c r="B3326" i="8"/>
  <c r="B3325" i="8"/>
  <c r="B3324" i="8"/>
  <c r="B3323" i="8"/>
  <c r="B3322" i="8"/>
  <c r="B3321" i="8"/>
  <c r="B3320" i="8"/>
  <c r="B3319" i="8"/>
  <c r="B3318" i="8"/>
  <c r="B3317" i="8"/>
  <c r="B3316" i="8"/>
  <c r="B3315" i="8"/>
  <c r="B3314" i="8"/>
  <c r="B3313" i="8"/>
  <c r="B3312" i="8"/>
  <c r="B3311" i="8"/>
  <c r="B3310" i="8"/>
  <c r="B3309" i="8"/>
  <c r="B3308" i="8"/>
  <c r="B3307" i="8"/>
  <c r="B3306" i="8"/>
  <c r="B3305" i="8"/>
  <c r="B3304" i="8"/>
  <c r="B3303" i="8"/>
  <c r="B3302" i="8"/>
  <c r="B3301" i="8"/>
  <c r="B3300" i="8"/>
  <c r="B3299" i="8"/>
  <c r="B3298" i="8"/>
  <c r="B3297" i="8"/>
  <c r="B3296" i="8"/>
  <c r="B3295" i="8"/>
  <c r="B3294" i="8"/>
  <c r="B3293" i="8"/>
  <c r="B3292" i="8"/>
  <c r="B3291" i="8"/>
  <c r="B3290" i="8"/>
  <c r="B3289" i="8"/>
  <c r="B3288" i="8"/>
  <c r="B3287" i="8"/>
  <c r="B3286" i="8"/>
  <c r="B3285" i="8"/>
  <c r="B3284" i="8"/>
  <c r="B3283" i="8"/>
  <c r="B3282" i="8"/>
  <c r="B3281" i="8"/>
  <c r="B3280" i="8"/>
  <c r="B3279" i="8"/>
  <c r="B3278" i="8"/>
  <c r="B3277" i="8"/>
  <c r="B3276" i="8"/>
  <c r="B3275" i="8"/>
  <c r="B3274" i="8"/>
  <c r="B3273" i="8"/>
  <c r="B3272" i="8"/>
  <c r="B3271" i="8"/>
  <c r="B3270" i="8"/>
  <c r="B3269" i="8"/>
  <c r="B3268" i="8"/>
  <c r="B3267" i="8"/>
  <c r="B3266" i="8"/>
  <c r="B3265" i="8"/>
  <c r="B3264" i="8"/>
  <c r="B3263" i="8"/>
  <c r="B3262" i="8"/>
  <c r="B3261" i="8"/>
  <c r="B3260" i="8"/>
  <c r="B3259" i="8"/>
  <c r="B3258" i="8"/>
  <c r="B3257" i="8"/>
  <c r="B3256" i="8"/>
  <c r="B3255" i="8"/>
  <c r="B3254" i="8"/>
  <c r="B3253" i="8"/>
  <c r="B3252" i="8"/>
  <c r="B3251" i="8"/>
  <c r="B3250" i="8"/>
  <c r="B3249" i="8"/>
  <c r="B3248" i="8"/>
  <c r="B3247" i="8"/>
  <c r="B3246" i="8"/>
  <c r="B3245" i="8"/>
  <c r="B3244" i="8"/>
  <c r="B3243" i="8"/>
  <c r="B3242" i="8"/>
  <c r="B3241" i="8"/>
  <c r="B3240" i="8"/>
  <c r="B3239" i="8"/>
  <c r="B3238" i="8"/>
  <c r="B3237" i="8"/>
  <c r="B3236" i="8"/>
  <c r="B3235" i="8"/>
  <c r="B3234" i="8"/>
  <c r="B3233" i="8"/>
  <c r="B3232" i="8"/>
  <c r="B3231" i="8"/>
  <c r="B3230" i="8"/>
  <c r="B3229" i="8"/>
  <c r="B3228" i="8"/>
  <c r="B3227" i="8"/>
  <c r="B3226" i="8"/>
  <c r="B3225" i="8"/>
  <c r="B3224" i="8"/>
  <c r="B3223" i="8"/>
  <c r="B3222" i="8"/>
  <c r="B3221" i="8"/>
  <c r="B3220" i="8"/>
  <c r="B3219" i="8"/>
  <c r="B3218" i="8"/>
  <c r="B3217" i="8"/>
  <c r="B3216" i="8"/>
  <c r="B3215" i="8"/>
  <c r="B3214" i="8"/>
  <c r="B3213" i="8"/>
  <c r="B3212" i="8"/>
  <c r="B3211" i="8"/>
  <c r="B3210" i="8"/>
  <c r="B3209" i="8"/>
  <c r="B3208" i="8"/>
  <c r="B3207" i="8"/>
  <c r="B3206" i="8"/>
  <c r="B3205" i="8"/>
  <c r="B3204" i="8"/>
  <c r="B3203" i="8"/>
  <c r="B3202" i="8"/>
  <c r="B3201" i="8"/>
  <c r="B3200" i="8"/>
  <c r="B3199" i="8"/>
  <c r="B3198" i="8"/>
  <c r="B3197" i="8"/>
  <c r="B3196" i="8"/>
  <c r="B3195" i="8"/>
  <c r="B3194" i="8"/>
  <c r="B3193" i="8"/>
  <c r="B3192" i="8"/>
  <c r="B3191" i="8"/>
  <c r="B3190" i="8"/>
  <c r="B3189" i="8"/>
  <c r="B3188" i="8"/>
  <c r="B3187" i="8"/>
  <c r="B3186" i="8"/>
  <c r="B3185" i="8"/>
  <c r="B3184" i="8"/>
  <c r="B3183" i="8"/>
  <c r="B3182" i="8"/>
  <c r="B3181" i="8"/>
  <c r="B3180" i="8"/>
  <c r="B3179" i="8"/>
  <c r="B3178" i="8"/>
  <c r="B3177" i="8"/>
  <c r="B3176" i="8"/>
  <c r="B3175" i="8"/>
  <c r="B3174" i="8"/>
  <c r="B3173" i="8"/>
  <c r="B3172" i="8"/>
  <c r="B3171" i="8"/>
  <c r="B3170" i="8"/>
  <c r="B3169" i="8"/>
  <c r="B3168" i="8"/>
  <c r="B3167" i="8"/>
  <c r="B3166" i="8"/>
  <c r="B3165" i="8"/>
  <c r="B3164" i="8"/>
  <c r="B3163" i="8"/>
  <c r="B3162" i="8"/>
  <c r="B3161" i="8"/>
  <c r="B3160" i="8"/>
  <c r="B3159" i="8"/>
  <c r="B3158" i="8"/>
  <c r="B3157" i="8"/>
  <c r="B3156" i="8"/>
  <c r="B3155" i="8"/>
  <c r="B3154" i="8"/>
  <c r="B3153" i="8"/>
  <c r="B3152" i="8"/>
  <c r="B3151" i="8"/>
  <c r="B3150" i="8"/>
  <c r="B3149" i="8"/>
  <c r="B3148" i="8"/>
  <c r="B3147" i="8"/>
  <c r="B3146" i="8"/>
  <c r="B3145" i="8"/>
  <c r="B3144" i="8"/>
  <c r="B3143" i="8"/>
  <c r="B3142" i="8"/>
  <c r="B3141" i="8"/>
  <c r="B3140" i="8"/>
  <c r="B3139" i="8"/>
  <c r="B3138" i="8"/>
  <c r="B3137" i="8"/>
  <c r="B3136" i="8"/>
  <c r="B3135" i="8"/>
  <c r="B3134" i="8"/>
  <c r="B3133" i="8"/>
  <c r="B3132" i="8"/>
  <c r="B3131" i="8"/>
  <c r="B3130" i="8"/>
  <c r="B3129" i="8"/>
  <c r="B3128" i="8"/>
  <c r="B3127" i="8"/>
  <c r="B3126" i="8"/>
  <c r="B3125" i="8"/>
  <c r="B3124" i="8"/>
  <c r="B3123" i="8"/>
  <c r="B3122" i="8"/>
  <c r="B3121" i="8"/>
  <c r="B3120" i="8"/>
  <c r="B3119" i="8"/>
  <c r="B3118" i="8"/>
  <c r="B3117" i="8"/>
  <c r="B3116" i="8"/>
  <c r="B3115" i="8"/>
  <c r="B3114" i="8"/>
  <c r="B3113" i="8"/>
  <c r="B3112" i="8"/>
  <c r="B3111" i="8"/>
  <c r="B3110" i="8"/>
  <c r="B3109" i="8"/>
  <c r="B3108" i="8"/>
  <c r="B3107" i="8"/>
  <c r="B3106" i="8"/>
  <c r="B3105" i="8"/>
  <c r="B3104" i="8"/>
  <c r="B3103" i="8"/>
  <c r="B3102" i="8"/>
  <c r="B3101" i="8"/>
  <c r="B3100" i="8"/>
  <c r="B3099" i="8"/>
  <c r="B3098" i="8"/>
  <c r="B3097" i="8"/>
  <c r="B3096" i="8"/>
  <c r="B3095" i="8"/>
  <c r="B3094" i="8"/>
  <c r="B3093" i="8"/>
  <c r="B3092" i="8"/>
  <c r="B3091" i="8"/>
  <c r="B3090" i="8"/>
  <c r="B3089" i="8"/>
  <c r="B3088" i="8"/>
  <c r="B3087" i="8"/>
  <c r="B3086" i="8"/>
  <c r="B3085" i="8"/>
  <c r="B3084" i="8"/>
  <c r="B3083" i="8"/>
  <c r="B3082" i="8"/>
  <c r="B3081" i="8"/>
  <c r="B3080" i="8"/>
  <c r="B3079" i="8"/>
  <c r="B3078" i="8"/>
  <c r="B3077" i="8"/>
  <c r="B3076" i="8"/>
  <c r="B3075" i="8"/>
  <c r="B3074" i="8"/>
  <c r="B3073" i="8"/>
  <c r="B3072" i="8"/>
  <c r="B3071" i="8"/>
  <c r="B3070" i="8"/>
  <c r="B3069" i="8"/>
  <c r="B3068" i="8"/>
  <c r="B3067" i="8"/>
  <c r="B3066" i="8"/>
  <c r="B3065" i="8"/>
  <c r="B3064" i="8"/>
  <c r="B3063" i="8"/>
  <c r="B3062" i="8"/>
  <c r="B3061" i="8"/>
  <c r="B3060" i="8"/>
  <c r="B3059" i="8"/>
  <c r="B3058" i="8"/>
  <c r="B3057" i="8"/>
  <c r="B3056" i="8"/>
  <c r="B3055" i="8"/>
  <c r="B3054" i="8"/>
  <c r="B3053" i="8"/>
  <c r="B3052" i="8"/>
  <c r="B3051" i="8"/>
  <c r="B3050" i="8"/>
  <c r="B3049" i="8"/>
  <c r="B3048" i="8"/>
  <c r="B3047" i="8"/>
  <c r="B3046" i="8"/>
  <c r="B3045" i="8"/>
  <c r="B3044" i="8"/>
  <c r="B3043" i="8"/>
  <c r="B3042" i="8"/>
  <c r="B3041" i="8"/>
  <c r="B3040" i="8"/>
  <c r="B3039" i="8"/>
  <c r="B3038" i="8"/>
  <c r="B3037" i="8"/>
  <c r="B3036" i="8"/>
  <c r="B3035" i="8"/>
  <c r="B3034" i="8"/>
  <c r="B3033" i="8"/>
  <c r="B3032" i="8"/>
  <c r="B3031" i="8"/>
  <c r="B3030" i="8"/>
  <c r="B3029" i="8"/>
  <c r="B3028" i="8"/>
  <c r="B3027" i="8"/>
  <c r="B3026" i="8"/>
  <c r="B3025" i="8"/>
  <c r="B3024" i="8"/>
  <c r="B3023" i="8"/>
  <c r="B3022" i="8"/>
  <c r="B3021" i="8"/>
  <c r="B3020" i="8"/>
  <c r="B3019" i="8"/>
  <c r="B3018" i="8"/>
  <c r="B3017" i="8"/>
  <c r="B3016" i="8"/>
  <c r="B3015" i="8"/>
  <c r="B3014" i="8"/>
  <c r="B3013" i="8"/>
  <c r="B3012" i="8"/>
  <c r="B3011" i="8"/>
  <c r="B3010" i="8"/>
  <c r="B3009" i="8"/>
  <c r="B3008" i="8"/>
  <c r="B3007" i="8"/>
  <c r="B3006" i="8"/>
  <c r="B3005" i="8"/>
  <c r="B3004" i="8"/>
  <c r="B3003" i="8"/>
  <c r="B3002" i="8"/>
  <c r="B3001" i="8"/>
  <c r="B3000" i="8"/>
  <c r="B2999" i="8"/>
  <c r="B2998" i="8"/>
  <c r="B2997" i="8"/>
  <c r="B2996" i="8"/>
  <c r="B2995" i="8"/>
  <c r="B2994" i="8"/>
  <c r="B2993" i="8"/>
  <c r="B2992" i="8"/>
  <c r="B2991" i="8"/>
  <c r="B2990" i="8"/>
  <c r="B2989" i="8"/>
  <c r="B2988" i="8"/>
  <c r="B2987" i="8"/>
  <c r="B2986" i="8"/>
  <c r="B2985" i="8"/>
  <c r="B2984" i="8"/>
  <c r="B2983" i="8"/>
  <c r="B2982" i="8"/>
  <c r="B2981" i="8"/>
  <c r="B2980" i="8"/>
  <c r="B2979" i="8"/>
  <c r="B2978" i="8"/>
  <c r="B2977" i="8"/>
  <c r="B2976" i="8"/>
  <c r="B2975" i="8"/>
  <c r="B2974" i="8"/>
  <c r="B2973" i="8"/>
  <c r="B2972" i="8"/>
  <c r="B2971" i="8"/>
  <c r="B2970" i="8"/>
  <c r="B2969" i="8"/>
  <c r="B2968" i="8"/>
  <c r="B2967" i="8"/>
  <c r="B2966" i="8"/>
  <c r="B2965" i="8"/>
  <c r="B2964" i="8"/>
  <c r="B2963" i="8"/>
  <c r="B2962" i="8"/>
  <c r="B2961" i="8"/>
  <c r="B2960" i="8"/>
  <c r="B2959" i="8"/>
  <c r="B2958" i="8"/>
  <c r="B2957" i="8"/>
  <c r="B2956" i="8"/>
  <c r="B2955" i="8"/>
  <c r="B2954" i="8"/>
  <c r="B2953" i="8"/>
  <c r="B2952" i="8"/>
  <c r="B2951" i="8"/>
  <c r="B2950" i="8"/>
  <c r="B2949" i="8"/>
  <c r="B2948" i="8"/>
  <c r="B2947" i="8"/>
  <c r="B2946" i="8"/>
  <c r="B2945" i="8"/>
  <c r="B2944" i="8"/>
  <c r="B2943" i="8"/>
  <c r="B2942" i="8"/>
  <c r="B2941" i="8"/>
  <c r="B2940" i="8"/>
  <c r="B2939" i="8"/>
  <c r="B2938" i="8"/>
  <c r="B2937" i="8"/>
  <c r="B2936" i="8"/>
  <c r="B2935" i="8"/>
  <c r="B2934" i="8"/>
  <c r="B2933" i="8"/>
  <c r="B2932" i="8"/>
  <c r="B2931" i="8"/>
  <c r="B2930" i="8"/>
  <c r="B2929" i="8"/>
  <c r="B2928" i="8"/>
  <c r="B2927" i="8"/>
  <c r="B2926" i="8"/>
  <c r="B2925" i="8"/>
  <c r="B2924" i="8"/>
  <c r="B2923" i="8"/>
  <c r="B2922" i="8"/>
  <c r="B2921" i="8"/>
  <c r="B2920" i="8"/>
  <c r="B2919" i="8"/>
  <c r="B2918" i="8"/>
  <c r="B2917" i="8"/>
  <c r="B2916" i="8"/>
  <c r="B2915" i="8"/>
  <c r="B2914" i="8"/>
  <c r="B2913" i="8"/>
  <c r="B2912" i="8"/>
  <c r="B2911" i="8"/>
  <c r="B2910" i="8"/>
  <c r="B2909" i="8"/>
  <c r="B2908" i="8"/>
  <c r="B2907" i="8"/>
  <c r="B2906" i="8"/>
  <c r="B2905" i="8"/>
  <c r="B2904" i="8"/>
  <c r="B2903" i="8"/>
  <c r="B2902" i="8"/>
  <c r="B2901" i="8"/>
  <c r="B2900" i="8"/>
  <c r="B2899" i="8"/>
  <c r="B2898" i="8"/>
  <c r="B2897" i="8"/>
  <c r="B2896" i="8"/>
  <c r="B2895" i="8"/>
  <c r="B2894" i="8"/>
  <c r="B2893" i="8"/>
  <c r="B2892" i="8"/>
  <c r="B2891" i="8"/>
  <c r="B2890" i="8"/>
  <c r="B2889" i="8"/>
  <c r="B2888" i="8"/>
  <c r="B2887" i="8"/>
  <c r="B2886" i="8"/>
  <c r="B2885" i="8"/>
  <c r="B2884" i="8"/>
  <c r="B2883" i="8"/>
  <c r="B2882" i="8"/>
  <c r="B2881" i="8"/>
  <c r="B2880" i="8"/>
  <c r="B2879" i="8"/>
  <c r="B2878" i="8"/>
  <c r="B2877" i="8"/>
  <c r="B2876" i="8"/>
  <c r="B2875" i="8"/>
  <c r="B2874" i="8"/>
  <c r="B2873" i="8"/>
  <c r="B2872" i="8"/>
  <c r="B2871" i="8"/>
  <c r="B2870" i="8"/>
  <c r="B2869" i="8"/>
  <c r="B2868" i="8"/>
  <c r="B2867" i="8"/>
  <c r="B2866" i="8"/>
  <c r="B2865" i="8"/>
  <c r="B2864" i="8"/>
  <c r="B2863" i="8"/>
  <c r="B2862" i="8"/>
  <c r="B2861" i="8"/>
  <c r="B2860" i="8"/>
  <c r="B2859" i="8"/>
  <c r="B2858" i="8"/>
  <c r="B2857" i="8"/>
  <c r="B2856" i="8"/>
  <c r="B2855" i="8"/>
  <c r="B2854" i="8"/>
  <c r="B2853" i="8"/>
  <c r="B2852" i="8"/>
  <c r="B2851" i="8"/>
  <c r="B2850" i="8"/>
  <c r="B2849" i="8"/>
  <c r="B2848" i="8"/>
  <c r="B2847" i="8"/>
  <c r="B2846" i="8"/>
  <c r="B2845" i="8"/>
  <c r="B2844" i="8"/>
  <c r="B2843" i="8"/>
  <c r="B2842" i="8"/>
  <c r="B2841" i="8"/>
  <c r="B2840" i="8"/>
  <c r="B2839" i="8"/>
  <c r="B2838" i="8"/>
  <c r="B2837" i="8"/>
  <c r="B2836" i="8"/>
  <c r="B2835" i="8"/>
  <c r="B2834" i="8"/>
  <c r="B2833" i="8"/>
  <c r="B2832" i="8"/>
  <c r="B2831" i="8"/>
  <c r="B2830" i="8"/>
  <c r="B2829" i="8"/>
  <c r="B2828" i="8"/>
  <c r="B2827" i="8"/>
  <c r="B2826" i="8"/>
  <c r="B2825" i="8"/>
  <c r="B2824" i="8"/>
  <c r="B2823" i="8"/>
  <c r="B2822" i="8"/>
  <c r="B2821" i="8"/>
  <c r="B2820" i="8"/>
  <c r="B2819" i="8"/>
  <c r="B2818" i="8"/>
  <c r="B2817" i="8"/>
  <c r="B2816" i="8"/>
  <c r="B2815" i="8"/>
  <c r="B2814" i="8"/>
  <c r="B2813" i="8"/>
  <c r="B2812" i="8"/>
  <c r="B2811" i="8"/>
  <c r="B2810" i="8"/>
  <c r="B2809" i="8"/>
  <c r="B2808" i="8"/>
  <c r="B2807" i="8"/>
  <c r="B2806" i="8"/>
  <c r="B2805" i="8"/>
  <c r="B2804" i="8"/>
  <c r="B2803" i="8"/>
  <c r="B2802" i="8"/>
  <c r="B2801" i="8"/>
  <c r="B2800" i="8"/>
  <c r="B2799" i="8"/>
  <c r="B2798" i="8"/>
  <c r="B2797" i="8"/>
  <c r="B2796" i="8"/>
  <c r="B2795" i="8"/>
  <c r="B2794" i="8"/>
  <c r="B2793" i="8"/>
  <c r="B2792" i="8"/>
  <c r="B2791" i="8"/>
  <c r="B2790" i="8"/>
  <c r="B2789" i="8"/>
  <c r="B2788" i="8"/>
  <c r="B2787" i="8"/>
  <c r="B2786" i="8"/>
  <c r="B2785" i="8"/>
  <c r="B2784" i="8"/>
  <c r="B2783" i="8"/>
  <c r="B2782" i="8"/>
  <c r="B2781" i="8"/>
  <c r="B2780" i="8"/>
  <c r="B2779" i="8"/>
  <c r="B2778" i="8"/>
  <c r="B2777" i="8"/>
  <c r="B2776" i="8"/>
  <c r="B2775" i="8"/>
  <c r="B2774" i="8"/>
  <c r="B2773" i="8"/>
  <c r="B2772" i="8"/>
  <c r="B2771" i="8"/>
  <c r="B2770" i="8"/>
  <c r="B2769" i="8"/>
  <c r="B2768" i="8"/>
  <c r="B2767" i="8"/>
  <c r="B2766" i="8"/>
  <c r="B2765" i="8"/>
  <c r="B2764" i="8"/>
  <c r="B2763" i="8"/>
  <c r="B2762" i="8"/>
  <c r="B2761" i="8"/>
  <c r="B2760" i="8"/>
  <c r="B2759" i="8"/>
  <c r="B2758" i="8"/>
  <c r="B2757" i="8"/>
  <c r="B2756" i="8"/>
  <c r="B2755" i="8"/>
  <c r="B2754" i="8"/>
  <c r="B2753" i="8"/>
  <c r="B2752" i="8"/>
  <c r="B2751" i="8"/>
  <c r="B2750" i="8"/>
  <c r="B2749" i="8"/>
  <c r="B2748" i="8"/>
  <c r="B2747" i="8"/>
  <c r="B2746" i="8"/>
  <c r="B2745" i="8"/>
  <c r="B2744" i="8"/>
  <c r="B2743" i="8"/>
  <c r="B2742" i="8"/>
  <c r="B2741" i="8"/>
  <c r="B2740" i="8"/>
  <c r="B2739" i="8"/>
  <c r="B2738" i="8"/>
  <c r="B2737" i="8"/>
  <c r="B2736" i="8"/>
  <c r="B2735" i="8"/>
  <c r="B2734" i="8"/>
  <c r="B2733" i="8"/>
  <c r="B2732" i="8"/>
  <c r="B2731" i="8"/>
  <c r="B2730" i="8"/>
  <c r="B2729" i="8"/>
  <c r="B2728" i="8"/>
  <c r="B2727" i="8"/>
  <c r="B2726" i="8"/>
  <c r="B2725" i="8"/>
  <c r="B2724" i="8"/>
  <c r="B2723" i="8"/>
  <c r="B2722" i="8"/>
  <c r="B2721" i="8"/>
  <c r="B2720" i="8"/>
  <c r="B2719" i="8"/>
  <c r="B2718" i="8"/>
  <c r="B2717" i="8"/>
  <c r="B2716" i="8"/>
  <c r="B2715" i="8"/>
  <c r="B2714" i="8"/>
  <c r="B2713" i="8"/>
  <c r="B2712" i="8"/>
  <c r="B2711" i="8"/>
  <c r="B2710" i="8"/>
  <c r="B2709" i="8"/>
  <c r="B2708" i="8"/>
  <c r="B2707" i="8"/>
  <c r="B2706" i="8"/>
  <c r="B2705" i="8"/>
  <c r="B2704" i="8"/>
  <c r="B2703" i="8"/>
  <c r="B2702" i="8"/>
  <c r="B2701" i="8"/>
  <c r="B2700" i="8"/>
  <c r="B2699" i="8"/>
  <c r="B2698" i="8"/>
  <c r="B2697" i="8"/>
  <c r="B2696" i="8"/>
  <c r="B2695" i="8"/>
  <c r="B2694" i="8"/>
  <c r="B2693" i="8"/>
  <c r="B2692" i="8"/>
  <c r="B2691" i="8"/>
  <c r="B2690" i="8"/>
  <c r="B2689" i="8"/>
  <c r="B2688" i="8"/>
  <c r="B2687" i="8"/>
  <c r="B2686" i="8"/>
  <c r="B2685" i="8"/>
  <c r="B2684" i="8"/>
  <c r="B2683" i="8"/>
  <c r="B2682" i="8"/>
  <c r="B2681" i="8"/>
  <c r="B2680" i="8"/>
  <c r="B2679" i="8"/>
  <c r="B2678" i="8"/>
  <c r="B2677" i="8"/>
  <c r="B2676" i="8"/>
  <c r="B2675" i="8"/>
  <c r="B2674" i="8"/>
  <c r="B2673" i="8"/>
  <c r="B2672" i="8"/>
  <c r="B2671" i="8"/>
  <c r="B2670" i="8"/>
  <c r="B2669" i="8"/>
  <c r="B2668" i="8"/>
  <c r="B2667" i="8"/>
  <c r="B2666" i="8"/>
  <c r="B2665" i="8"/>
  <c r="B2664" i="8"/>
  <c r="B2663" i="8"/>
  <c r="B2662" i="8"/>
  <c r="B2661" i="8"/>
  <c r="B2660" i="8"/>
  <c r="B2659" i="8"/>
  <c r="B2658" i="8"/>
  <c r="B2657" i="8"/>
  <c r="B2656" i="8"/>
  <c r="B2655" i="8"/>
  <c r="B2654" i="8"/>
  <c r="B2653" i="8"/>
  <c r="B2652" i="8"/>
  <c r="B2651" i="8"/>
  <c r="B2650" i="8"/>
  <c r="B2649" i="8"/>
  <c r="B2648" i="8"/>
  <c r="B2647" i="8"/>
  <c r="B2646" i="8"/>
  <c r="B2645" i="8"/>
  <c r="B2644" i="8"/>
  <c r="B2643" i="8"/>
  <c r="B2642" i="8"/>
  <c r="B2641" i="8"/>
  <c r="B2640" i="8"/>
  <c r="B2639" i="8"/>
  <c r="B2638" i="8"/>
  <c r="B2637" i="8"/>
  <c r="B2636" i="8"/>
  <c r="B2635" i="8"/>
  <c r="B2634" i="8"/>
  <c r="B2633" i="8"/>
  <c r="B2632" i="8"/>
  <c r="B2631" i="8"/>
  <c r="B2630" i="8"/>
  <c r="B2629" i="8"/>
  <c r="B2628" i="8"/>
  <c r="B2627" i="8"/>
  <c r="B2626" i="8"/>
  <c r="B2625" i="8"/>
  <c r="B2624" i="8"/>
  <c r="B2623" i="8"/>
  <c r="B2622" i="8"/>
  <c r="B2621" i="8"/>
  <c r="B2620" i="8"/>
  <c r="B2619" i="8"/>
  <c r="B2618" i="8"/>
  <c r="B2617" i="8"/>
  <c r="B2616" i="8"/>
  <c r="B2615" i="8"/>
  <c r="B2614" i="8"/>
  <c r="B2613" i="8"/>
  <c r="B2612" i="8"/>
  <c r="B2611" i="8"/>
  <c r="B2610" i="8"/>
  <c r="B2609" i="8"/>
  <c r="B2608" i="8"/>
  <c r="B2607" i="8"/>
  <c r="B2606" i="8"/>
  <c r="B2605" i="8"/>
  <c r="B2604" i="8"/>
  <c r="B2603" i="8"/>
  <c r="B2602" i="8"/>
  <c r="B2601" i="8"/>
  <c r="B2600" i="8"/>
  <c r="B2599" i="8"/>
  <c r="B2598" i="8"/>
  <c r="B2597" i="8"/>
  <c r="B2596" i="8"/>
  <c r="B2595" i="8"/>
  <c r="B2594" i="8"/>
  <c r="B2593" i="8"/>
  <c r="B2592" i="8"/>
  <c r="B2591" i="8"/>
  <c r="B2590" i="8"/>
  <c r="B2589" i="8"/>
  <c r="B2588" i="8"/>
  <c r="B2587" i="8"/>
  <c r="B2586" i="8"/>
  <c r="B2585" i="8"/>
  <c r="B2584" i="8"/>
  <c r="B2583" i="8"/>
  <c r="B2582" i="8"/>
  <c r="B2581" i="8"/>
  <c r="B2580" i="8"/>
  <c r="B2579" i="8"/>
  <c r="B2578" i="8"/>
  <c r="B2577" i="8"/>
  <c r="B2576" i="8"/>
  <c r="B2575" i="8"/>
  <c r="B2574" i="8"/>
  <c r="B2573" i="8"/>
  <c r="B2572" i="8"/>
  <c r="B2571" i="8"/>
  <c r="B2570" i="8"/>
  <c r="B2569" i="8"/>
  <c r="B2568" i="8"/>
  <c r="B2567" i="8"/>
  <c r="B2566" i="8"/>
  <c r="B2565" i="8"/>
  <c r="B2564" i="8"/>
  <c r="B2563" i="8"/>
  <c r="B2562" i="8"/>
  <c r="B2561" i="8"/>
  <c r="B2560" i="8"/>
  <c r="B2559" i="8"/>
  <c r="B2558" i="8"/>
  <c r="B2557" i="8"/>
  <c r="B2556" i="8"/>
  <c r="B2555" i="8"/>
  <c r="B2554" i="8"/>
  <c r="B2553" i="8"/>
  <c r="B2552" i="8"/>
  <c r="B2551" i="8"/>
  <c r="B2550" i="8"/>
  <c r="B2549" i="8"/>
  <c r="B2548" i="8"/>
  <c r="B2547" i="8"/>
  <c r="B2546" i="8"/>
  <c r="B2545" i="8"/>
  <c r="B2544" i="8"/>
  <c r="B2543" i="8"/>
  <c r="B2542" i="8"/>
  <c r="B2541" i="8"/>
  <c r="B2540" i="8"/>
  <c r="B2539" i="8"/>
  <c r="B2538" i="8"/>
  <c r="B2537" i="8"/>
  <c r="B2536" i="8"/>
  <c r="B2535" i="8"/>
  <c r="B2534" i="8"/>
  <c r="B2533" i="8"/>
  <c r="B2532" i="8"/>
  <c r="B2531" i="8"/>
  <c r="B2530" i="8"/>
  <c r="B2529" i="8"/>
  <c r="B2528" i="8"/>
  <c r="B2527" i="8"/>
  <c r="B2526" i="8"/>
  <c r="B2525" i="8"/>
  <c r="B2524" i="8"/>
  <c r="B2523" i="8"/>
  <c r="B2522" i="8"/>
  <c r="B2521" i="8"/>
  <c r="B2520" i="8"/>
  <c r="B2519" i="8"/>
  <c r="B2518" i="8"/>
  <c r="B2517" i="8"/>
  <c r="B2516" i="8"/>
  <c r="B2515" i="8"/>
  <c r="B2514" i="8"/>
  <c r="B2513" i="8"/>
  <c r="B2512" i="8"/>
  <c r="B2511" i="8"/>
  <c r="B2510" i="8"/>
  <c r="B2509" i="8"/>
  <c r="B2508" i="8"/>
  <c r="B2507" i="8"/>
  <c r="B2506" i="8"/>
  <c r="B2505" i="8"/>
  <c r="B2504" i="8"/>
  <c r="B2503" i="8"/>
  <c r="B2502" i="8"/>
  <c r="B2501" i="8"/>
  <c r="B2500" i="8"/>
  <c r="B2499" i="8"/>
  <c r="B2498" i="8"/>
  <c r="B2497" i="8"/>
  <c r="B2496" i="8"/>
  <c r="B2495" i="8"/>
  <c r="B2494" i="8"/>
  <c r="B2493" i="8"/>
  <c r="B2492" i="8"/>
  <c r="B2491" i="8"/>
  <c r="B2490" i="8"/>
  <c r="B2489" i="8"/>
  <c r="B2488" i="8"/>
  <c r="B2487" i="8"/>
  <c r="B2486" i="8"/>
  <c r="B2485" i="8"/>
  <c r="B2484" i="8"/>
  <c r="B2483" i="8"/>
  <c r="B2482" i="8"/>
  <c r="B2481" i="8"/>
  <c r="B2480" i="8"/>
  <c r="B2479" i="8"/>
  <c r="B2478" i="8"/>
  <c r="B2477" i="8"/>
  <c r="B2476" i="8"/>
  <c r="B2475" i="8"/>
  <c r="B2474" i="8"/>
  <c r="B2473" i="8"/>
  <c r="B2472" i="8"/>
  <c r="B2471" i="8"/>
  <c r="B2470" i="8"/>
  <c r="B2469" i="8"/>
  <c r="B2468" i="8"/>
  <c r="B2467" i="8"/>
  <c r="B2466" i="8"/>
  <c r="B2465" i="8"/>
  <c r="B2464" i="8"/>
  <c r="B2463" i="8"/>
  <c r="B2462" i="8"/>
  <c r="B2461" i="8"/>
  <c r="B2460" i="8"/>
  <c r="B2459" i="8"/>
  <c r="B2458" i="8"/>
  <c r="B2457" i="8"/>
  <c r="B2456" i="8"/>
  <c r="B2455" i="8"/>
  <c r="B2454" i="8"/>
  <c r="B2453" i="8"/>
  <c r="B2452" i="8"/>
  <c r="B2451" i="8"/>
  <c r="B2450" i="8"/>
  <c r="B2449" i="8"/>
  <c r="B2448" i="8"/>
  <c r="B2447" i="8"/>
  <c r="B2446" i="8"/>
  <c r="B2445" i="8"/>
  <c r="B2444" i="8"/>
  <c r="B2443" i="8"/>
  <c r="B2442" i="8"/>
  <c r="B2441" i="8"/>
  <c r="B2440" i="8"/>
  <c r="B2439" i="8"/>
  <c r="B2438" i="8"/>
  <c r="B2437" i="8"/>
  <c r="B2436" i="8"/>
  <c r="B2435" i="8"/>
  <c r="B2434" i="8"/>
  <c r="B2433" i="8"/>
  <c r="B2432" i="8"/>
  <c r="B2431" i="8"/>
  <c r="B2430" i="8"/>
  <c r="B2429" i="8"/>
  <c r="B2428" i="8"/>
  <c r="B2427" i="8"/>
  <c r="B2426" i="8"/>
  <c r="B2425" i="8"/>
  <c r="B2424" i="8"/>
  <c r="B2423" i="8"/>
  <c r="B2422" i="8"/>
  <c r="B2421" i="8"/>
  <c r="B2420" i="8"/>
  <c r="B2419" i="8"/>
  <c r="B2418" i="8"/>
  <c r="B2417" i="8"/>
  <c r="B2416" i="8"/>
  <c r="B2415" i="8"/>
  <c r="B2414" i="8"/>
  <c r="B2413" i="8"/>
  <c r="B2412" i="8"/>
  <c r="B2411" i="8"/>
  <c r="B2410" i="8"/>
  <c r="B2409" i="8"/>
  <c r="B2408" i="8"/>
  <c r="B2407" i="8"/>
  <c r="B2406" i="8"/>
  <c r="B2405" i="8"/>
  <c r="B2404" i="8"/>
  <c r="B2403" i="8"/>
  <c r="B2402" i="8"/>
  <c r="B2401" i="8"/>
  <c r="B2400" i="8"/>
  <c r="B2399" i="8"/>
  <c r="B2398" i="8"/>
  <c r="B2397" i="8"/>
  <c r="B2396" i="8"/>
  <c r="B2395" i="8"/>
  <c r="B2394" i="8"/>
  <c r="B2393" i="8"/>
  <c r="B2392" i="8"/>
  <c r="B2391" i="8"/>
  <c r="B2390" i="8"/>
  <c r="B2389" i="8"/>
  <c r="B2388" i="8"/>
  <c r="B2387" i="8"/>
  <c r="B2386" i="8"/>
  <c r="B2385" i="8"/>
  <c r="B2384" i="8"/>
  <c r="B2383" i="8"/>
  <c r="B2382" i="8"/>
  <c r="B2381" i="8"/>
  <c r="B2380" i="8"/>
  <c r="B2379" i="8"/>
  <c r="B2378" i="8"/>
  <c r="B2377" i="8"/>
  <c r="B2376" i="8"/>
  <c r="B2375" i="8"/>
  <c r="B2374" i="8"/>
  <c r="B2373" i="8"/>
  <c r="B2372" i="8"/>
  <c r="B2371" i="8"/>
  <c r="B2370" i="8"/>
  <c r="B2369" i="8"/>
  <c r="B2368" i="8"/>
  <c r="B2367" i="8"/>
  <c r="B2366" i="8"/>
  <c r="B2365" i="8"/>
  <c r="B2364" i="8"/>
  <c r="B2363" i="8"/>
  <c r="B2362" i="8"/>
  <c r="B2361" i="8"/>
  <c r="B2360" i="8"/>
  <c r="B2359" i="8"/>
  <c r="B2358" i="8"/>
  <c r="B2357" i="8"/>
  <c r="B2356" i="8"/>
  <c r="B2355" i="8"/>
  <c r="B2354" i="8"/>
  <c r="B2353" i="8"/>
  <c r="B2352" i="8"/>
  <c r="B2351" i="8"/>
  <c r="B2350" i="8"/>
  <c r="B2349" i="8"/>
  <c r="B2348" i="8"/>
  <c r="B2347" i="8"/>
  <c r="B2346" i="8"/>
  <c r="B2345" i="8"/>
  <c r="B2344" i="8"/>
  <c r="B2343" i="8"/>
  <c r="B2342" i="8"/>
  <c r="B2341" i="8"/>
  <c r="B2340" i="8"/>
  <c r="B2339" i="8"/>
  <c r="B2338" i="8"/>
  <c r="B2337" i="8"/>
  <c r="B2336" i="8"/>
  <c r="B2335" i="8"/>
  <c r="B2334" i="8"/>
  <c r="B2333" i="8"/>
  <c r="B2332" i="8"/>
  <c r="B2331" i="8"/>
  <c r="B2330" i="8"/>
  <c r="B2329" i="8"/>
  <c r="B2328" i="8"/>
  <c r="B2327" i="8"/>
  <c r="B2326" i="8"/>
  <c r="B2325" i="8"/>
  <c r="B2324" i="8"/>
  <c r="B2323" i="8"/>
  <c r="B2322" i="8"/>
  <c r="B2321" i="8"/>
  <c r="B2320" i="8"/>
  <c r="B2319" i="8"/>
  <c r="B2318" i="8"/>
  <c r="B2317" i="8"/>
  <c r="B2316" i="8"/>
  <c r="B2315" i="8"/>
  <c r="B2314" i="8"/>
  <c r="B2313" i="8"/>
  <c r="B2312" i="8"/>
  <c r="B2311" i="8"/>
  <c r="B2310" i="8"/>
  <c r="B2309" i="8"/>
  <c r="B2308" i="8"/>
  <c r="B2307" i="8"/>
  <c r="B2306" i="8"/>
  <c r="B2305" i="8"/>
  <c r="B2304" i="8"/>
  <c r="B2303" i="8"/>
  <c r="B2302" i="8"/>
  <c r="B2301" i="8"/>
  <c r="B2300" i="8"/>
  <c r="B2299" i="8"/>
  <c r="B2298" i="8"/>
  <c r="B2297" i="8"/>
  <c r="B2296" i="8"/>
  <c r="B2295" i="8"/>
  <c r="B2294" i="8"/>
  <c r="B2293" i="8"/>
  <c r="B2292" i="8"/>
  <c r="B2291" i="8"/>
  <c r="B2290" i="8"/>
  <c r="B2289" i="8"/>
  <c r="B2288" i="8"/>
  <c r="B2287" i="8"/>
  <c r="B2286" i="8"/>
  <c r="B2285" i="8"/>
  <c r="B2284" i="8"/>
  <c r="B2283" i="8"/>
  <c r="B2282" i="8"/>
  <c r="B2281" i="8"/>
  <c r="B2280" i="8"/>
  <c r="B2279" i="8"/>
  <c r="B2278" i="8"/>
  <c r="B2277" i="8"/>
  <c r="B2276" i="8"/>
  <c r="B2275" i="8"/>
  <c r="B2274" i="8"/>
  <c r="B2273" i="8"/>
  <c r="B2272" i="8"/>
  <c r="B2271" i="8"/>
  <c r="B2270" i="8"/>
  <c r="B2269" i="8"/>
  <c r="B2268" i="8"/>
  <c r="B2267" i="8"/>
  <c r="B2266" i="8"/>
  <c r="B2265" i="8"/>
  <c r="B2264" i="8"/>
  <c r="B2263" i="8"/>
  <c r="B2262" i="8"/>
  <c r="B2261" i="8"/>
  <c r="B2260" i="8"/>
  <c r="B2259" i="8"/>
  <c r="B2258" i="8"/>
  <c r="B2257" i="8"/>
  <c r="B2256" i="8"/>
  <c r="B2255" i="8"/>
  <c r="B2254" i="8"/>
  <c r="B2253" i="8"/>
  <c r="B2252" i="8"/>
  <c r="B2251" i="8"/>
  <c r="B2250" i="8"/>
  <c r="B2249" i="8"/>
  <c r="B2248" i="8"/>
  <c r="B2247" i="8"/>
  <c r="B2246" i="8"/>
  <c r="B2245" i="8"/>
  <c r="B2244" i="8"/>
  <c r="B2243" i="8"/>
  <c r="B2242" i="8"/>
  <c r="B2241" i="8"/>
  <c r="B2240" i="8"/>
  <c r="B2239" i="8"/>
  <c r="B2238" i="8"/>
  <c r="B2237" i="8"/>
  <c r="B2236" i="8"/>
  <c r="B2235" i="8"/>
  <c r="B2234" i="8"/>
  <c r="B2233" i="8"/>
  <c r="B2232" i="8"/>
  <c r="B2231" i="8"/>
  <c r="B2230" i="8"/>
  <c r="B2229" i="8"/>
  <c r="B2228" i="8"/>
  <c r="B2227" i="8"/>
  <c r="B2226" i="8"/>
  <c r="B2225" i="8"/>
  <c r="B2224" i="8"/>
  <c r="B2223" i="8"/>
  <c r="B2222" i="8"/>
  <c r="B2221" i="8"/>
  <c r="B2220" i="8"/>
  <c r="B2219" i="8"/>
  <c r="B2218" i="8"/>
  <c r="B2217" i="8"/>
  <c r="B2216" i="8"/>
  <c r="B2215" i="8"/>
  <c r="B2214" i="8"/>
  <c r="B2213" i="8"/>
  <c r="B2212" i="8"/>
  <c r="B2211" i="8"/>
  <c r="B2210" i="8"/>
  <c r="B2209" i="8"/>
  <c r="B2208" i="8"/>
  <c r="B2207" i="8"/>
  <c r="B2206" i="8"/>
  <c r="B2205" i="8"/>
  <c r="B2204" i="8"/>
  <c r="B2203" i="8"/>
  <c r="B2202" i="8"/>
  <c r="B2201" i="8"/>
  <c r="B2200" i="8"/>
  <c r="B2199" i="8"/>
  <c r="B2198" i="8"/>
  <c r="B2197" i="8"/>
  <c r="B2196" i="8"/>
  <c r="B2195" i="8"/>
  <c r="B2194" i="8"/>
  <c r="B2193" i="8"/>
  <c r="B2192" i="8"/>
  <c r="B2191" i="8"/>
  <c r="B2190" i="8"/>
  <c r="B2189" i="8"/>
  <c r="B2188" i="8"/>
  <c r="B2187" i="8"/>
  <c r="B2186" i="8"/>
  <c r="B2185" i="8"/>
  <c r="B2184" i="8"/>
  <c r="B2183" i="8"/>
  <c r="B2182" i="8"/>
  <c r="B2181" i="8"/>
  <c r="B2180" i="8"/>
  <c r="B2179" i="8"/>
  <c r="B2178" i="8"/>
  <c r="B2177" i="8"/>
  <c r="B2176" i="8"/>
  <c r="B2175" i="8"/>
  <c r="B2174" i="8"/>
  <c r="B2173" i="8"/>
  <c r="B2172" i="8"/>
  <c r="B2171" i="8"/>
  <c r="B2170" i="8"/>
  <c r="B2169" i="8"/>
  <c r="B2168" i="8"/>
  <c r="B2167" i="8"/>
  <c r="B2166" i="8"/>
  <c r="B2165" i="8"/>
  <c r="B2164" i="8"/>
  <c r="B2163" i="8"/>
  <c r="B2162" i="8"/>
  <c r="B2161" i="8"/>
  <c r="B2160" i="8"/>
  <c r="B2159" i="8"/>
  <c r="B2158" i="8"/>
  <c r="B2157" i="8"/>
  <c r="B2156" i="8"/>
  <c r="B2155" i="8"/>
  <c r="B2154" i="8"/>
  <c r="B2153" i="8"/>
  <c r="B2152" i="8"/>
  <c r="B2151" i="8"/>
  <c r="B2150" i="8"/>
  <c r="B2149" i="8"/>
  <c r="B2148" i="8"/>
  <c r="B2147" i="8"/>
  <c r="B2146" i="8"/>
  <c r="B2145" i="8"/>
  <c r="B2144" i="8"/>
  <c r="B2143" i="8"/>
  <c r="B2142" i="8"/>
  <c r="B2141" i="8"/>
  <c r="B2140" i="8"/>
  <c r="B2139" i="8"/>
  <c r="B2138" i="8"/>
  <c r="B2137" i="8"/>
  <c r="B2136" i="8"/>
  <c r="B2135" i="8"/>
  <c r="B2134" i="8"/>
  <c r="B2133" i="8"/>
  <c r="B2132" i="8"/>
  <c r="B2131" i="8"/>
  <c r="B2130" i="8"/>
  <c r="B2129" i="8"/>
  <c r="B2128" i="8"/>
  <c r="B2127" i="8"/>
  <c r="B2126" i="8"/>
  <c r="B2125" i="8"/>
  <c r="B2124" i="8"/>
  <c r="B2123" i="8"/>
  <c r="B2122" i="8"/>
  <c r="B2121" i="8"/>
  <c r="B2120" i="8"/>
  <c r="B2119" i="8"/>
  <c r="B2118" i="8"/>
  <c r="B2117" i="8"/>
  <c r="B2116" i="8"/>
  <c r="B2115" i="8"/>
  <c r="B2114" i="8"/>
  <c r="B2113" i="8"/>
  <c r="B2112" i="8"/>
  <c r="B2111" i="8"/>
  <c r="B2110" i="8"/>
  <c r="B2109" i="8"/>
  <c r="B2108" i="8"/>
  <c r="B2107" i="8"/>
  <c r="B2106" i="8"/>
  <c r="B2105" i="8"/>
  <c r="B2104" i="8"/>
  <c r="B2103" i="8"/>
  <c r="B2102" i="8"/>
  <c r="B2101" i="8"/>
  <c r="B2100" i="8"/>
  <c r="B2099" i="8"/>
  <c r="B2098" i="8"/>
  <c r="B2097" i="8"/>
  <c r="B2096" i="8"/>
  <c r="B2095" i="8"/>
  <c r="B2094" i="8"/>
  <c r="B2093" i="8"/>
  <c r="B2092" i="8"/>
  <c r="B2091" i="8"/>
  <c r="B2090" i="8"/>
  <c r="B2089" i="8"/>
  <c r="B2088" i="8"/>
  <c r="B2087" i="8"/>
  <c r="B2086" i="8"/>
  <c r="B2085" i="8"/>
  <c r="B2084" i="8"/>
  <c r="B2083" i="8"/>
  <c r="B2082" i="8"/>
  <c r="B2081" i="8"/>
  <c r="B2080" i="8"/>
  <c r="B2079" i="8"/>
  <c r="B2078" i="8"/>
  <c r="B2077" i="8"/>
  <c r="B2076" i="8"/>
  <c r="B2075" i="8"/>
  <c r="B2074" i="8"/>
  <c r="B2073" i="8"/>
  <c r="B2072" i="8"/>
  <c r="B2071" i="8"/>
  <c r="B2070" i="8"/>
  <c r="B2069" i="8"/>
  <c r="B2068" i="8"/>
  <c r="B2067" i="8"/>
  <c r="B2066" i="8"/>
  <c r="B2065" i="8"/>
  <c r="B2064" i="8"/>
  <c r="B2063" i="8"/>
  <c r="B2062" i="8"/>
  <c r="B2061" i="8"/>
  <c r="B2060" i="8"/>
  <c r="B2059" i="8"/>
  <c r="B2058" i="8"/>
  <c r="B2057" i="8"/>
  <c r="B2056" i="8"/>
  <c r="B2055" i="8"/>
  <c r="B2054" i="8"/>
  <c r="B2053" i="8"/>
  <c r="B2052" i="8"/>
  <c r="B2051" i="8"/>
  <c r="B2050" i="8"/>
  <c r="B2049" i="8"/>
  <c r="B2048" i="8"/>
  <c r="B2047" i="8"/>
  <c r="B2046" i="8"/>
  <c r="B2045" i="8"/>
  <c r="B2044" i="8"/>
  <c r="B2043" i="8"/>
  <c r="B2042" i="8"/>
  <c r="B2041" i="8"/>
  <c r="B2040" i="8"/>
  <c r="B2039" i="8"/>
  <c r="B2038" i="8"/>
  <c r="B2037" i="8"/>
  <c r="B2036" i="8"/>
  <c r="B2035" i="8"/>
  <c r="B2034" i="8"/>
  <c r="B2033" i="8"/>
  <c r="B2032" i="8"/>
  <c r="B2031" i="8"/>
  <c r="B2030" i="8"/>
  <c r="B2029" i="8"/>
  <c r="B2028" i="8"/>
  <c r="B2027" i="8"/>
  <c r="B2026" i="8"/>
  <c r="B2025" i="8"/>
  <c r="B2024" i="8"/>
  <c r="B2023" i="8"/>
  <c r="B2022" i="8"/>
  <c r="B2021" i="8"/>
  <c r="B2020" i="8"/>
  <c r="B2019" i="8"/>
  <c r="B2018" i="8"/>
  <c r="B2017" i="8"/>
  <c r="B2016" i="8"/>
  <c r="B2015" i="8"/>
  <c r="B2014" i="8"/>
  <c r="B2013" i="8"/>
  <c r="B2012" i="8"/>
  <c r="B2011" i="8"/>
  <c r="B2010" i="8"/>
  <c r="B2009" i="8"/>
  <c r="B2008" i="8"/>
  <c r="B2007" i="8"/>
  <c r="B2006" i="8"/>
  <c r="B2005" i="8"/>
  <c r="B2004" i="8"/>
  <c r="B2003" i="8"/>
  <c r="B2002" i="8"/>
  <c r="B2001" i="8"/>
  <c r="B2000" i="8"/>
  <c r="B1999" i="8"/>
  <c r="B1998" i="8"/>
  <c r="B1997" i="8"/>
  <c r="B1996" i="8"/>
  <c r="B1995" i="8"/>
  <c r="B1994" i="8"/>
  <c r="B1993" i="8"/>
  <c r="B1992" i="8"/>
  <c r="B1991" i="8"/>
  <c r="B1990" i="8"/>
  <c r="B1989" i="8"/>
  <c r="B1988" i="8"/>
  <c r="B1987" i="8"/>
  <c r="B1986" i="8"/>
  <c r="B1985" i="8"/>
  <c r="B1984" i="8"/>
  <c r="B1983" i="8"/>
  <c r="B1982" i="8"/>
  <c r="B1981" i="8"/>
  <c r="B1980" i="8"/>
  <c r="B1979" i="8"/>
  <c r="B1978" i="8"/>
  <c r="B1977" i="8"/>
  <c r="B1976" i="8"/>
  <c r="B1975" i="8"/>
  <c r="B1974" i="8"/>
  <c r="B1973" i="8"/>
  <c r="B1972" i="8"/>
  <c r="B1971" i="8"/>
  <c r="B1970" i="8"/>
  <c r="B1969" i="8"/>
  <c r="B1968" i="8"/>
  <c r="B1967" i="8"/>
  <c r="B1966" i="8"/>
  <c r="B1965" i="8"/>
  <c r="B1964" i="8"/>
  <c r="B1963" i="8"/>
  <c r="B1962" i="8"/>
  <c r="B1961" i="8"/>
  <c r="B1960" i="8"/>
  <c r="B1959" i="8"/>
  <c r="B1958" i="8"/>
  <c r="B1957" i="8"/>
  <c r="B1956" i="8"/>
  <c r="B1955" i="8"/>
  <c r="B1954" i="8"/>
  <c r="B1953" i="8"/>
  <c r="B1952" i="8"/>
  <c r="B1951" i="8"/>
  <c r="B1950" i="8"/>
  <c r="B1949" i="8"/>
  <c r="B1948" i="8"/>
  <c r="B1947" i="8"/>
  <c r="B1946" i="8"/>
  <c r="B1945" i="8"/>
  <c r="B1944" i="8"/>
  <c r="B1943" i="8"/>
  <c r="B1942" i="8"/>
  <c r="B1941" i="8"/>
  <c r="B1940" i="8"/>
  <c r="B1939" i="8"/>
  <c r="B1938" i="8"/>
  <c r="B1937" i="8"/>
  <c r="B1936" i="8"/>
  <c r="B1935" i="8"/>
  <c r="B1934" i="8"/>
  <c r="B1933" i="8"/>
  <c r="B1932" i="8"/>
  <c r="B1931" i="8"/>
  <c r="B1930" i="8"/>
  <c r="B1929" i="8"/>
  <c r="B1928" i="8"/>
  <c r="B1927" i="8"/>
  <c r="B1926" i="8"/>
  <c r="B1925" i="8"/>
  <c r="B1924" i="8"/>
  <c r="B1923" i="8"/>
  <c r="B1922" i="8"/>
  <c r="B1921" i="8"/>
  <c r="B1920" i="8"/>
  <c r="B1919" i="8"/>
  <c r="B1918" i="8"/>
  <c r="B1917" i="8"/>
  <c r="B1916" i="8"/>
  <c r="B1915" i="8"/>
  <c r="B1914" i="8"/>
  <c r="B1913" i="8"/>
  <c r="B1912" i="8"/>
  <c r="B1911" i="8"/>
  <c r="B1910" i="8"/>
  <c r="B1909" i="8"/>
  <c r="B1908" i="8"/>
  <c r="B1907" i="8"/>
  <c r="B1906" i="8"/>
  <c r="B1905" i="8"/>
  <c r="B1904" i="8"/>
  <c r="B1903" i="8"/>
  <c r="B1902" i="8"/>
  <c r="B1901" i="8"/>
  <c r="B1900" i="8"/>
  <c r="B1899" i="8"/>
  <c r="B1898" i="8"/>
  <c r="B1897" i="8"/>
  <c r="B1896" i="8"/>
  <c r="B1895" i="8"/>
  <c r="B1894" i="8"/>
  <c r="B1893" i="8"/>
  <c r="B1892" i="8"/>
  <c r="B1891" i="8"/>
  <c r="B1890" i="8"/>
  <c r="B1889" i="8"/>
  <c r="B1888" i="8"/>
  <c r="B1887" i="8"/>
  <c r="B1886" i="8"/>
  <c r="B1885" i="8"/>
  <c r="B1884" i="8"/>
  <c r="B1883" i="8"/>
  <c r="B1882" i="8"/>
  <c r="B1881" i="8"/>
  <c r="B1880" i="8"/>
  <c r="B1879" i="8"/>
  <c r="B1878" i="8"/>
  <c r="B1877" i="8"/>
  <c r="B1876" i="8"/>
  <c r="B1875" i="8"/>
  <c r="B1874" i="8"/>
  <c r="B1873" i="8"/>
  <c r="B1872" i="8"/>
  <c r="B1871" i="8"/>
  <c r="B1870" i="8"/>
  <c r="B1869" i="8"/>
  <c r="B1868" i="8"/>
  <c r="B1867" i="8"/>
  <c r="B1866" i="8"/>
  <c r="B1865" i="8"/>
  <c r="B1864" i="8"/>
  <c r="B1863" i="8"/>
  <c r="B1862" i="8"/>
  <c r="B1861" i="8"/>
  <c r="B1860" i="8"/>
  <c r="B1859" i="8"/>
  <c r="B1858" i="8"/>
  <c r="B1857" i="8"/>
  <c r="B1856" i="8"/>
  <c r="B1855" i="8"/>
  <c r="B1854" i="8"/>
  <c r="B1853" i="8"/>
  <c r="B1852" i="8"/>
  <c r="B1851" i="8"/>
  <c r="B1850" i="8"/>
  <c r="B1849" i="8"/>
  <c r="B1848" i="8"/>
  <c r="B1847" i="8"/>
  <c r="B1846" i="8"/>
  <c r="B1845" i="8"/>
  <c r="B1844" i="8"/>
  <c r="B1843" i="8"/>
  <c r="B1842" i="8"/>
  <c r="B1841" i="8"/>
  <c r="B1840" i="8"/>
  <c r="B1839" i="8"/>
  <c r="B1838" i="8"/>
  <c r="B1837" i="8"/>
  <c r="B1836" i="8"/>
  <c r="B1835" i="8"/>
  <c r="B1834" i="8"/>
  <c r="B1833" i="8"/>
  <c r="B1832" i="8"/>
  <c r="B1831" i="8"/>
  <c r="B1830" i="8"/>
  <c r="B1829" i="8"/>
  <c r="B1828" i="8"/>
  <c r="B1827" i="8"/>
  <c r="B1826" i="8"/>
  <c r="B1825" i="8"/>
  <c r="B1824" i="8"/>
  <c r="B1823" i="8"/>
  <c r="B1822" i="8"/>
  <c r="B1821" i="8"/>
  <c r="B1820" i="8"/>
  <c r="B1819" i="8"/>
  <c r="B1818" i="8"/>
  <c r="B1817" i="8"/>
  <c r="B1816" i="8"/>
  <c r="B1815" i="8"/>
  <c r="B1814" i="8"/>
  <c r="B1813" i="8"/>
  <c r="B1812" i="8"/>
  <c r="B1811" i="8"/>
  <c r="B1810" i="8"/>
  <c r="B1809" i="8"/>
  <c r="B1808" i="8"/>
  <c r="B1807" i="8"/>
  <c r="B1806" i="8"/>
  <c r="B1805" i="8"/>
  <c r="B1804" i="8"/>
  <c r="B1803" i="8"/>
  <c r="B1802" i="8"/>
  <c r="B1801" i="8"/>
  <c r="B1800" i="8"/>
  <c r="B1799" i="8"/>
  <c r="B1798" i="8"/>
  <c r="B1797" i="8"/>
  <c r="B1796" i="8"/>
  <c r="B1795" i="8"/>
  <c r="B1794" i="8"/>
  <c r="B1793" i="8"/>
  <c r="B1792" i="8"/>
  <c r="B1791" i="8"/>
  <c r="B1790" i="8"/>
  <c r="B1789" i="8"/>
  <c r="B1788" i="8"/>
  <c r="B1787" i="8"/>
  <c r="B1786" i="8"/>
  <c r="B1785" i="8"/>
  <c r="B1784" i="8"/>
  <c r="B1783" i="8"/>
  <c r="B1782" i="8"/>
  <c r="B1781" i="8"/>
  <c r="B1780" i="8"/>
  <c r="B1779" i="8"/>
  <c r="B1778" i="8"/>
  <c r="B1777" i="8"/>
  <c r="B1776" i="8"/>
  <c r="B1775" i="8"/>
  <c r="B1774" i="8"/>
  <c r="B1773" i="8"/>
  <c r="B1772" i="8"/>
  <c r="B1771" i="8"/>
  <c r="B1770" i="8"/>
  <c r="B1769" i="8"/>
  <c r="B1768" i="8"/>
  <c r="B1767" i="8"/>
  <c r="B1766" i="8"/>
  <c r="B1765" i="8"/>
  <c r="B1764" i="8"/>
  <c r="B1763" i="8"/>
  <c r="B1762" i="8"/>
  <c r="B1761" i="8"/>
  <c r="B1760" i="8"/>
  <c r="B1759" i="8"/>
  <c r="B1758" i="8"/>
  <c r="B1757" i="8"/>
  <c r="B1756" i="8"/>
  <c r="B1755" i="8"/>
  <c r="B1754" i="8"/>
  <c r="B1753" i="8"/>
  <c r="B1752" i="8"/>
  <c r="B1751" i="8"/>
  <c r="B1750" i="8"/>
  <c r="B1749" i="8"/>
  <c r="B1748" i="8"/>
  <c r="B1747" i="8"/>
  <c r="B1746" i="8"/>
  <c r="B1745" i="8"/>
  <c r="B1744" i="8"/>
  <c r="B1743" i="8"/>
  <c r="B1742" i="8"/>
  <c r="B1741" i="8"/>
  <c r="B1740" i="8"/>
  <c r="B1739" i="8"/>
  <c r="B1738" i="8"/>
  <c r="B1737" i="8"/>
  <c r="B1736" i="8"/>
  <c r="B1735" i="8"/>
  <c r="B1734" i="8"/>
  <c r="B1733" i="8"/>
  <c r="B1732" i="8"/>
  <c r="B1731" i="8"/>
  <c r="B1730" i="8"/>
  <c r="B1729" i="8"/>
  <c r="B1728" i="8"/>
  <c r="B1727" i="8"/>
  <c r="B1726" i="8"/>
  <c r="B1725" i="8"/>
  <c r="B1724" i="8"/>
  <c r="B1723" i="8"/>
  <c r="B1722" i="8"/>
  <c r="B1721" i="8"/>
  <c r="B1720" i="8"/>
  <c r="B1719" i="8"/>
  <c r="B1718" i="8"/>
  <c r="B1717" i="8"/>
  <c r="B1716" i="8"/>
  <c r="B1715" i="8"/>
  <c r="B1714" i="8"/>
  <c r="B1713" i="8"/>
  <c r="B1712" i="8"/>
  <c r="B1711" i="8"/>
  <c r="B1710" i="8"/>
  <c r="B1709" i="8"/>
  <c r="B1708" i="8"/>
  <c r="B1707" i="8"/>
  <c r="B1706" i="8"/>
  <c r="B1705" i="8"/>
  <c r="B1704" i="8"/>
  <c r="B1703" i="8"/>
  <c r="B1702" i="8"/>
  <c r="B1701" i="8"/>
  <c r="B1700" i="8"/>
  <c r="B1699" i="8"/>
  <c r="B1698" i="8"/>
  <c r="B1697" i="8"/>
  <c r="B1696" i="8"/>
  <c r="B1695" i="8"/>
  <c r="B1694" i="8"/>
  <c r="B1693" i="8"/>
  <c r="B1692" i="8"/>
  <c r="B1691" i="8"/>
  <c r="B1690" i="8"/>
  <c r="B1689" i="8"/>
  <c r="B1688" i="8"/>
  <c r="B1687" i="8"/>
  <c r="B1686" i="8"/>
  <c r="B1685" i="8"/>
  <c r="B1684" i="8"/>
  <c r="B1683" i="8"/>
  <c r="B1682" i="8"/>
  <c r="B1681" i="8"/>
  <c r="B1680" i="8"/>
  <c r="B1679" i="8"/>
  <c r="B1678" i="8"/>
  <c r="B1677" i="8"/>
  <c r="B1676" i="8"/>
  <c r="B1675" i="8"/>
  <c r="B1674" i="8"/>
  <c r="B1673" i="8"/>
  <c r="B1672" i="8"/>
  <c r="B1671" i="8"/>
  <c r="B1670" i="8"/>
  <c r="B1669" i="8"/>
  <c r="B1668" i="8"/>
  <c r="B1667" i="8"/>
  <c r="B1666" i="8"/>
  <c r="B1665" i="8"/>
  <c r="B1664" i="8"/>
  <c r="B1663" i="8"/>
  <c r="B1662" i="8"/>
  <c r="B1661" i="8"/>
  <c r="B1660" i="8"/>
  <c r="B1659" i="8"/>
  <c r="B1658" i="8"/>
  <c r="B1657" i="8"/>
  <c r="B1656" i="8"/>
  <c r="B1655" i="8"/>
  <c r="B1654" i="8"/>
  <c r="B1653" i="8"/>
  <c r="B1652" i="8"/>
  <c r="B1651" i="8"/>
  <c r="B1650" i="8"/>
  <c r="B1649" i="8"/>
  <c r="B1648" i="8"/>
  <c r="B1647" i="8"/>
  <c r="B1646" i="8"/>
  <c r="B1645" i="8"/>
  <c r="B1644" i="8"/>
  <c r="B1643" i="8"/>
  <c r="B1642" i="8"/>
  <c r="B1641" i="8"/>
  <c r="B1640" i="8"/>
  <c r="B1639" i="8"/>
  <c r="B1638" i="8"/>
  <c r="B1637" i="8"/>
  <c r="B1636" i="8"/>
  <c r="B1635" i="8"/>
  <c r="B1634" i="8"/>
  <c r="B1633" i="8"/>
  <c r="B1632" i="8"/>
  <c r="B1631" i="8"/>
  <c r="B1630" i="8"/>
  <c r="B1629" i="8"/>
  <c r="B1628" i="8"/>
  <c r="B1627" i="8"/>
  <c r="B1626" i="8"/>
  <c r="B1625" i="8"/>
  <c r="B1624" i="8"/>
  <c r="B1623" i="8"/>
  <c r="B1622" i="8"/>
  <c r="B1621" i="8"/>
  <c r="B1620" i="8"/>
  <c r="B1619" i="8"/>
  <c r="B1618" i="8"/>
  <c r="B1617" i="8"/>
  <c r="B1616" i="8"/>
  <c r="B1615" i="8"/>
  <c r="B1614" i="8"/>
  <c r="B1613" i="8"/>
  <c r="B1612" i="8"/>
  <c r="B1611" i="8"/>
  <c r="B1610" i="8"/>
  <c r="B1609" i="8"/>
  <c r="B1608" i="8"/>
  <c r="B1607" i="8"/>
  <c r="B1606" i="8"/>
  <c r="B1605" i="8"/>
  <c r="B1604" i="8"/>
  <c r="B1603" i="8"/>
  <c r="B1602" i="8"/>
  <c r="B1601" i="8"/>
  <c r="B1600" i="8"/>
  <c r="B1599" i="8"/>
  <c r="B1598" i="8"/>
  <c r="B1597" i="8"/>
  <c r="B1596" i="8"/>
  <c r="B1595" i="8"/>
  <c r="B1594" i="8"/>
  <c r="B1593" i="8"/>
  <c r="B1592" i="8"/>
  <c r="B1591" i="8"/>
  <c r="B1590" i="8"/>
  <c r="B1589" i="8"/>
  <c r="B1588" i="8"/>
  <c r="B1587" i="8"/>
  <c r="B1586" i="8"/>
  <c r="B1585" i="8"/>
  <c r="B1584" i="8"/>
  <c r="B1583" i="8"/>
  <c r="B1582" i="8"/>
  <c r="B1581" i="8"/>
  <c r="B1580" i="8"/>
  <c r="B1579" i="8"/>
  <c r="B1578" i="8"/>
  <c r="B1577" i="8"/>
  <c r="B1576" i="8"/>
  <c r="B1575" i="8"/>
  <c r="B1574" i="8"/>
  <c r="B1573" i="8"/>
  <c r="B1572" i="8"/>
  <c r="B1571" i="8"/>
  <c r="B1570" i="8"/>
  <c r="B1569" i="8"/>
  <c r="B1568" i="8"/>
  <c r="B1567" i="8"/>
  <c r="B1566" i="8"/>
  <c r="B1565" i="8"/>
  <c r="B1564" i="8"/>
  <c r="B1563" i="8"/>
  <c r="B1562" i="8"/>
  <c r="B1561" i="8"/>
  <c r="B1560" i="8"/>
  <c r="B1559" i="8"/>
  <c r="B1558" i="8"/>
  <c r="B1557" i="8"/>
  <c r="B1556" i="8"/>
  <c r="B1555" i="8"/>
  <c r="B1554" i="8"/>
  <c r="B1553" i="8"/>
  <c r="B1552" i="8"/>
  <c r="B1551" i="8"/>
  <c r="B1550" i="8"/>
  <c r="B1549" i="8"/>
  <c r="B1548" i="8"/>
  <c r="B1547" i="8"/>
  <c r="B1546" i="8"/>
  <c r="B1545" i="8"/>
  <c r="B1544" i="8"/>
  <c r="B1543" i="8"/>
  <c r="B1542" i="8"/>
  <c r="B1541" i="8"/>
  <c r="B1540" i="8"/>
  <c r="B1539" i="8"/>
  <c r="B1538" i="8"/>
  <c r="B1537" i="8"/>
  <c r="B1536" i="8"/>
  <c r="B1535" i="8"/>
  <c r="B1534" i="8"/>
  <c r="B1533" i="8"/>
  <c r="B1532" i="8"/>
  <c r="B1531" i="8"/>
  <c r="B1530" i="8"/>
  <c r="B1529" i="8"/>
  <c r="B1528" i="8"/>
  <c r="B1527" i="8"/>
  <c r="B1526" i="8"/>
  <c r="B1525" i="8"/>
  <c r="B1524" i="8"/>
  <c r="B1523" i="8"/>
  <c r="B1522" i="8"/>
  <c r="B1521" i="8"/>
  <c r="B1520" i="8"/>
  <c r="B1519" i="8"/>
  <c r="B1518" i="8"/>
  <c r="B1517" i="8"/>
  <c r="B1516" i="8"/>
  <c r="B1515" i="8"/>
  <c r="B1514" i="8"/>
  <c r="B1513" i="8"/>
  <c r="B1512" i="8"/>
  <c r="B1511" i="8"/>
  <c r="B1510" i="8"/>
  <c r="B1509" i="8"/>
  <c r="B1508" i="8"/>
  <c r="B1507" i="8"/>
  <c r="B1506" i="8"/>
  <c r="B1505" i="8"/>
  <c r="B1504" i="8"/>
  <c r="B1503" i="8"/>
  <c r="B1502" i="8"/>
  <c r="B1501" i="8"/>
  <c r="B1500" i="8"/>
  <c r="B1499" i="8"/>
  <c r="B1498" i="8"/>
  <c r="B1497" i="8"/>
  <c r="B1496" i="8"/>
  <c r="B1495" i="8"/>
  <c r="B1494" i="8"/>
  <c r="B1493" i="8"/>
  <c r="B1492" i="8"/>
  <c r="B1491" i="8"/>
  <c r="B1490" i="8"/>
  <c r="B1489" i="8"/>
  <c r="B1488" i="8"/>
  <c r="B1487" i="8"/>
  <c r="B1486" i="8"/>
  <c r="B1485" i="8"/>
  <c r="B1484" i="8"/>
  <c r="B1483" i="8"/>
  <c r="B1482" i="8"/>
  <c r="B1481" i="8"/>
  <c r="B1480" i="8"/>
  <c r="B1479" i="8"/>
  <c r="B1478" i="8"/>
  <c r="B1477" i="8"/>
  <c r="B1476" i="8"/>
  <c r="B1475" i="8"/>
  <c r="B1474" i="8"/>
  <c r="B1473" i="8"/>
  <c r="B1472" i="8"/>
  <c r="B1471" i="8"/>
  <c r="B1470" i="8"/>
  <c r="B1469" i="8"/>
  <c r="B1468" i="8"/>
  <c r="B1467" i="8"/>
  <c r="B1466" i="8"/>
  <c r="B1465" i="8"/>
  <c r="B1464" i="8"/>
  <c r="B1463" i="8"/>
  <c r="B1462" i="8"/>
  <c r="B1461" i="8"/>
  <c r="B1460" i="8"/>
  <c r="B1459" i="8"/>
  <c r="B1458" i="8"/>
  <c r="B1457" i="8"/>
  <c r="B1456" i="8"/>
  <c r="B1455" i="8"/>
  <c r="B1454" i="8"/>
  <c r="B1453" i="8"/>
  <c r="B1452" i="8"/>
  <c r="B1451" i="8"/>
  <c r="B1450" i="8"/>
  <c r="B1449" i="8"/>
  <c r="B1448" i="8"/>
  <c r="B1447" i="8"/>
  <c r="B1446" i="8"/>
  <c r="B1445" i="8"/>
  <c r="B1444" i="8"/>
  <c r="B1443" i="8"/>
  <c r="B1442" i="8"/>
  <c r="B1441" i="8"/>
  <c r="B1440" i="8"/>
  <c r="B1439" i="8"/>
  <c r="B1438" i="8"/>
  <c r="B1437" i="8"/>
  <c r="B1436" i="8"/>
  <c r="B1435" i="8"/>
  <c r="B1434" i="8"/>
  <c r="B1433" i="8"/>
  <c r="B1432" i="8"/>
  <c r="B1431" i="8"/>
  <c r="B1430" i="8"/>
  <c r="B1429" i="8"/>
  <c r="B1428" i="8"/>
  <c r="B1427" i="8"/>
  <c r="B1426" i="8"/>
  <c r="B1425" i="8"/>
  <c r="B1424" i="8"/>
  <c r="B1423" i="8"/>
  <c r="B1422" i="8"/>
  <c r="B1421" i="8"/>
  <c r="B1420" i="8"/>
  <c r="B1419" i="8"/>
  <c r="B1418" i="8"/>
  <c r="B1417" i="8"/>
  <c r="B1416" i="8"/>
  <c r="B1415" i="8"/>
  <c r="B1414" i="8"/>
  <c r="B1413" i="8"/>
  <c r="B1412" i="8"/>
  <c r="B1411" i="8"/>
  <c r="B1410" i="8"/>
  <c r="B1409" i="8"/>
  <c r="B1408" i="8"/>
  <c r="B1407" i="8"/>
  <c r="B1406" i="8"/>
  <c r="B1405" i="8"/>
  <c r="B1404" i="8"/>
  <c r="B1403" i="8"/>
  <c r="B1402" i="8"/>
  <c r="B1401" i="8"/>
  <c r="B1400" i="8"/>
  <c r="B1399" i="8"/>
  <c r="B1398" i="8"/>
  <c r="B1397" i="8"/>
  <c r="B1396" i="8"/>
  <c r="B1395" i="8"/>
  <c r="B1394" i="8"/>
  <c r="B1393" i="8"/>
  <c r="B1392" i="8"/>
  <c r="B1391" i="8"/>
  <c r="B1390" i="8"/>
  <c r="B1389" i="8"/>
  <c r="B1388" i="8"/>
  <c r="B1387" i="8"/>
  <c r="B1386" i="8"/>
  <c r="B1385" i="8"/>
  <c r="B1384" i="8"/>
  <c r="B1383" i="8"/>
  <c r="B1382" i="8"/>
  <c r="B1381" i="8"/>
  <c r="B1380" i="8"/>
  <c r="B1379" i="8"/>
  <c r="B1378" i="8"/>
  <c r="B1377" i="8"/>
  <c r="B1376" i="8"/>
  <c r="B1375" i="8"/>
  <c r="B1374" i="8"/>
  <c r="B1373" i="8"/>
  <c r="B1372" i="8"/>
  <c r="B1371" i="8"/>
  <c r="B1370" i="8"/>
  <c r="B1369" i="8"/>
  <c r="B1368" i="8"/>
  <c r="B1367" i="8"/>
  <c r="B1366" i="8"/>
  <c r="B1365" i="8"/>
  <c r="B1364" i="8"/>
  <c r="B1363" i="8"/>
  <c r="B1362" i="8"/>
  <c r="B1361" i="8"/>
  <c r="B1360" i="8"/>
  <c r="B1359" i="8"/>
  <c r="B1358" i="8"/>
  <c r="B1357" i="8"/>
  <c r="B1356" i="8"/>
  <c r="B1355" i="8"/>
  <c r="B1354" i="8"/>
  <c r="B1353" i="8"/>
  <c r="B1352" i="8"/>
  <c r="B1351" i="8"/>
  <c r="B1350" i="8"/>
  <c r="B1349" i="8"/>
  <c r="B1348" i="8"/>
  <c r="B1347" i="8"/>
  <c r="B1346" i="8"/>
  <c r="B1345" i="8"/>
  <c r="B1344" i="8"/>
  <c r="B1343" i="8"/>
  <c r="B1342" i="8"/>
  <c r="B1341" i="8"/>
  <c r="B1340" i="8"/>
  <c r="B1339" i="8"/>
  <c r="B1338" i="8"/>
  <c r="B1337" i="8"/>
  <c r="B1336" i="8"/>
  <c r="B1335" i="8"/>
  <c r="B1334" i="8"/>
  <c r="B1333" i="8"/>
  <c r="B1332" i="8"/>
  <c r="B1331" i="8"/>
  <c r="B1330" i="8"/>
  <c r="B1329" i="8"/>
  <c r="B1328" i="8"/>
  <c r="B1327" i="8"/>
  <c r="B1326" i="8"/>
  <c r="B1325" i="8"/>
  <c r="B1324" i="8"/>
  <c r="B1323" i="8"/>
  <c r="B1322" i="8"/>
  <c r="B1321" i="8"/>
  <c r="B1320" i="8"/>
  <c r="B1319" i="8"/>
  <c r="B1318" i="8"/>
  <c r="B1317" i="8"/>
  <c r="B1316" i="8"/>
  <c r="B1315" i="8"/>
  <c r="B1314" i="8"/>
  <c r="B1313" i="8"/>
  <c r="B1312" i="8"/>
  <c r="B1311" i="8"/>
  <c r="B1310" i="8"/>
  <c r="B1309" i="8"/>
  <c r="B1308" i="8"/>
  <c r="B1307" i="8"/>
  <c r="B1306" i="8"/>
  <c r="B1305" i="8"/>
  <c r="B1304" i="8"/>
  <c r="B1303" i="8"/>
  <c r="B1302" i="8"/>
  <c r="B1301" i="8"/>
  <c r="B1300" i="8"/>
  <c r="B1299" i="8"/>
  <c r="B1298" i="8"/>
  <c r="B1297" i="8"/>
  <c r="B1296" i="8"/>
  <c r="B1295" i="8"/>
  <c r="B1294" i="8"/>
  <c r="B1293" i="8"/>
  <c r="B1292" i="8"/>
  <c r="B1291" i="8"/>
  <c r="B1290" i="8"/>
  <c r="B1289" i="8"/>
  <c r="B1288" i="8"/>
  <c r="B1287" i="8"/>
  <c r="B1286" i="8"/>
  <c r="B1285" i="8"/>
  <c r="B1284" i="8"/>
  <c r="B1283" i="8"/>
  <c r="B1282" i="8"/>
  <c r="B1281" i="8"/>
  <c r="B1280" i="8"/>
  <c r="B1279" i="8"/>
  <c r="B1278" i="8"/>
  <c r="B1277" i="8"/>
  <c r="B1276" i="8"/>
  <c r="B1275" i="8"/>
  <c r="B1274" i="8"/>
  <c r="B1273" i="8"/>
  <c r="B1272" i="8"/>
  <c r="B1271" i="8"/>
  <c r="B1270" i="8"/>
  <c r="B1269" i="8"/>
  <c r="B1268" i="8"/>
  <c r="B1267" i="8"/>
  <c r="B1266" i="8"/>
  <c r="B1265" i="8"/>
  <c r="B1264" i="8"/>
  <c r="B1263" i="8"/>
  <c r="B1262" i="8"/>
  <c r="B1261" i="8"/>
  <c r="B1260" i="8"/>
  <c r="B1259" i="8"/>
  <c r="B1258" i="8"/>
  <c r="B1257" i="8"/>
  <c r="B1256" i="8"/>
  <c r="B1255" i="8"/>
  <c r="B1254" i="8"/>
  <c r="B1253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A210" i="8"/>
  <c r="B209" i="8"/>
  <c r="A209" i="8"/>
  <c r="B208" i="8"/>
  <c r="A208" i="8"/>
  <c r="B207" i="8"/>
  <c r="A207" i="8"/>
  <c r="B206" i="8"/>
  <c r="A206" i="8"/>
  <c r="B205" i="8"/>
  <c r="A205" i="8"/>
  <c r="B204" i="8"/>
  <c r="A204" i="8"/>
  <c r="B203" i="8"/>
  <c r="A203" i="8"/>
  <c r="B202" i="8"/>
  <c r="A202" i="8"/>
  <c r="B201" i="8"/>
  <c r="A201" i="8"/>
  <c r="B200" i="8"/>
  <c r="A200" i="8"/>
  <c r="B199" i="8"/>
  <c r="A199" i="8"/>
  <c r="B198" i="8"/>
  <c r="A198" i="8"/>
  <c r="B197" i="8"/>
  <c r="A197" i="8"/>
  <c r="B196" i="8"/>
  <c r="A196" i="8"/>
  <c r="B195" i="8"/>
  <c r="A195" i="8"/>
  <c r="B194" i="8"/>
  <c r="A194" i="8"/>
  <c r="B193" i="8"/>
  <c r="A193" i="8"/>
  <c r="B192" i="8"/>
  <c r="A192" i="8"/>
  <c r="B191" i="8"/>
  <c r="A191" i="8"/>
  <c r="B190" i="8"/>
  <c r="A190" i="8"/>
  <c r="B189" i="8"/>
  <c r="A189" i="8"/>
  <c r="B188" i="8"/>
  <c r="A188" i="8"/>
  <c r="B187" i="8"/>
  <c r="A187" i="8"/>
  <c r="B186" i="8"/>
  <c r="A186" i="8"/>
  <c r="B185" i="8"/>
  <c r="A185" i="8"/>
  <c r="B184" i="8"/>
  <c r="A184" i="8"/>
  <c r="B183" i="8"/>
  <c r="A183" i="8"/>
  <c r="B182" i="8"/>
  <c r="A182" i="8"/>
  <c r="B181" i="8"/>
  <c r="A181" i="8"/>
  <c r="B180" i="8"/>
  <c r="A180" i="8"/>
  <c r="B179" i="8"/>
  <c r="A179" i="8"/>
  <c r="B178" i="8"/>
  <c r="A178" i="8"/>
  <c r="B177" i="8"/>
  <c r="A177" i="8"/>
  <c r="B176" i="8"/>
  <c r="A176" i="8"/>
  <c r="B175" i="8"/>
  <c r="A175" i="8"/>
  <c r="B174" i="8"/>
  <c r="A174" i="8"/>
  <c r="B173" i="8"/>
  <c r="A173" i="8"/>
  <c r="B172" i="8"/>
  <c r="A172" i="8"/>
  <c r="B171" i="8"/>
  <c r="A171" i="8"/>
  <c r="B170" i="8"/>
  <c r="A170" i="8"/>
  <c r="B169" i="8"/>
  <c r="A169" i="8"/>
  <c r="B168" i="8"/>
  <c r="A168" i="8"/>
  <c r="B167" i="8"/>
  <c r="A167" i="8"/>
  <c r="B166" i="8"/>
  <c r="A166" i="8"/>
  <c r="B165" i="8"/>
  <c r="A165" i="8"/>
  <c r="B164" i="8"/>
  <c r="A164" i="8"/>
  <c r="B163" i="8"/>
  <c r="A163" i="8"/>
  <c r="B162" i="8"/>
  <c r="A162" i="8"/>
  <c r="B161" i="8"/>
  <c r="A161" i="8"/>
  <c r="B160" i="8"/>
  <c r="A160" i="8"/>
  <c r="B159" i="8"/>
  <c r="A159" i="8"/>
  <c r="B158" i="8"/>
  <c r="A158" i="8"/>
  <c r="B157" i="8"/>
  <c r="A157" i="8"/>
  <c r="B156" i="8"/>
  <c r="A156" i="8"/>
  <c r="B155" i="8"/>
  <c r="A155" i="8"/>
  <c r="B154" i="8"/>
  <c r="A154" i="8"/>
  <c r="B153" i="8"/>
  <c r="A153" i="8"/>
  <c r="B152" i="8"/>
  <c r="A152" i="8"/>
  <c r="B151" i="8"/>
  <c r="A151" i="8"/>
  <c r="B150" i="8"/>
  <c r="A150" i="8"/>
  <c r="B149" i="8"/>
  <c r="A149" i="8"/>
  <c r="B148" i="8"/>
  <c r="A148" i="8"/>
  <c r="B147" i="8"/>
  <c r="A147" i="8"/>
  <c r="B146" i="8"/>
  <c r="A146" i="8"/>
  <c r="B145" i="8"/>
  <c r="A145" i="8"/>
  <c r="B144" i="8"/>
  <c r="A144" i="8"/>
  <c r="B143" i="8"/>
  <c r="A143" i="8"/>
  <c r="B142" i="8"/>
  <c r="A142" i="8"/>
  <c r="B141" i="8"/>
  <c r="A141" i="8"/>
  <c r="B140" i="8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I7294" i="2" s="1"/>
  <c r="K7294" i="2" s="1"/>
  <c r="B2" i="8"/>
  <c r="A2" i="8"/>
  <c r="A1" i="8"/>
  <c r="AM504" i="7"/>
  <c r="AL504" i="7"/>
  <c r="AK504" i="7"/>
  <c r="AJ504" i="7"/>
  <c r="AI504" i="7"/>
  <c r="AH504" i="7"/>
  <c r="AG504" i="7"/>
  <c r="AF504" i="7"/>
  <c r="AE504" i="7"/>
  <c r="AD504" i="7"/>
  <c r="AC504" i="7"/>
  <c r="AB504" i="7"/>
  <c r="AA504" i="7"/>
  <c r="Z504" i="7"/>
  <c r="Y504" i="7"/>
  <c r="X504" i="7"/>
  <c r="W504" i="7"/>
  <c r="V504" i="7"/>
  <c r="U504" i="7"/>
  <c r="T504" i="7"/>
  <c r="S504" i="7"/>
  <c r="R504" i="7"/>
  <c r="Q504" i="7"/>
  <c r="P504" i="7"/>
  <c r="O504" i="7"/>
  <c r="N504" i="7"/>
  <c r="M504" i="7"/>
  <c r="L504" i="7"/>
  <c r="K504" i="7"/>
  <c r="J504" i="7"/>
  <c r="I504" i="7"/>
  <c r="H504" i="7"/>
  <c r="G504" i="7"/>
  <c r="F504" i="7"/>
  <c r="E504" i="7"/>
  <c r="D504" i="7" s="1"/>
  <c r="AM503" i="7"/>
  <c r="AL503" i="7"/>
  <c r="AK503" i="7"/>
  <c r="AJ503" i="7"/>
  <c r="AI503" i="7"/>
  <c r="AH503" i="7"/>
  <c r="AG503" i="7"/>
  <c r="AF503" i="7"/>
  <c r="AE503" i="7"/>
  <c r="AD503" i="7"/>
  <c r="AC503" i="7"/>
  <c r="AB503" i="7"/>
  <c r="AA503" i="7"/>
  <c r="Z503" i="7"/>
  <c r="Y503" i="7"/>
  <c r="X503" i="7"/>
  <c r="W503" i="7"/>
  <c r="V503" i="7"/>
  <c r="U503" i="7"/>
  <c r="T503" i="7"/>
  <c r="S503" i="7"/>
  <c r="R503" i="7"/>
  <c r="Q503" i="7"/>
  <c r="P503" i="7"/>
  <c r="O503" i="7"/>
  <c r="N503" i="7"/>
  <c r="M503" i="7"/>
  <c r="L503" i="7"/>
  <c r="K503" i="7"/>
  <c r="J503" i="7"/>
  <c r="I503" i="7"/>
  <c r="H503" i="7"/>
  <c r="G503" i="7"/>
  <c r="F503" i="7"/>
  <c r="E503" i="7"/>
  <c r="AM502" i="7"/>
  <c r="AL502" i="7"/>
  <c r="AK502" i="7"/>
  <c r="AJ502" i="7"/>
  <c r="AI502" i="7"/>
  <c r="AH502" i="7"/>
  <c r="AG502" i="7"/>
  <c r="AF502" i="7"/>
  <c r="AE502" i="7"/>
  <c r="AD502" i="7"/>
  <c r="AC502" i="7"/>
  <c r="AB502" i="7"/>
  <c r="AA502" i="7"/>
  <c r="Z502" i="7"/>
  <c r="Y502" i="7"/>
  <c r="X502" i="7"/>
  <c r="W502" i="7"/>
  <c r="V502" i="7"/>
  <c r="U502" i="7"/>
  <c r="T502" i="7"/>
  <c r="S502" i="7"/>
  <c r="R502" i="7"/>
  <c r="Q502" i="7"/>
  <c r="P502" i="7"/>
  <c r="O502" i="7"/>
  <c r="N502" i="7"/>
  <c r="M502" i="7"/>
  <c r="L502" i="7"/>
  <c r="K502" i="7"/>
  <c r="J502" i="7"/>
  <c r="I502" i="7"/>
  <c r="H502" i="7"/>
  <c r="G502" i="7"/>
  <c r="F502" i="7"/>
  <c r="E502" i="7"/>
  <c r="AM501" i="7"/>
  <c r="AL501" i="7"/>
  <c r="AK501" i="7"/>
  <c r="AJ501" i="7"/>
  <c r="AI501" i="7"/>
  <c r="AH501" i="7"/>
  <c r="AG501" i="7"/>
  <c r="AF501" i="7"/>
  <c r="AE501" i="7"/>
  <c r="AD501" i="7"/>
  <c r="AC501" i="7"/>
  <c r="AB501" i="7"/>
  <c r="AA501" i="7"/>
  <c r="Z501" i="7"/>
  <c r="Y501" i="7"/>
  <c r="X501" i="7"/>
  <c r="W501" i="7"/>
  <c r="V501" i="7"/>
  <c r="U501" i="7"/>
  <c r="T501" i="7"/>
  <c r="S501" i="7"/>
  <c r="R501" i="7"/>
  <c r="Q501" i="7"/>
  <c r="P501" i="7"/>
  <c r="O501" i="7"/>
  <c r="N501" i="7"/>
  <c r="M501" i="7"/>
  <c r="L501" i="7"/>
  <c r="K501" i="7"/>
  <c r="J501" i="7"/>
  <c r="I501" i="7"/>
  <c r="H501" i="7"/>
  <c r="G501" i="7"/>
  <c r="F501" i="7"/>
  <c r="E501" i="7"/>
  <c r="AM500" i="7"/>
  <c r="AL500" i="7"/>
  <c r="AK500" i="7"/>
  <c r="AJ500" i="7"/>
  <c r="AI500" i="7"/>
  <c r="AH500" i="7"/>
  <c r="AG500" i="7"/>
  <c r="AF500" i="7"/>
  <c r="AE500" i="7"/>
  <c r="AD500" i="7"/>
  <c r="AC500" i="7"/>
  <c r="AB500" i="7"/>
  <c r="AA500" i="7"/>
  <c r="Z500" i="7"/>
  <c r="Y500" i="7"/>
  <c r="X500" i="7"/>
  <c r="W500" i="7"/>
  <c r="V500" i="7"/>
  <c r="U500" i="7"/>
  <c r="T500" i="7"/>
  <c r="S500" i="7"/>
  <c r="R500" i="7"/>
  <c r="Q500" i="7"/>
  <c r="P500" i="7"/>
  <c r="O500" i="7"/>
  <c r="N500" i="7"/>
  <c r="M500" i="7"/>
  <c r="L500" i="7"/>
  <c r="K500" i="7"/>
  <c r="J500" i="7"/>
  <c r="I500" i="7"/>
  <c r="H500" i="7"/>
  <c r="G500" i="7"/>
  <c r="F500" i="7"/>
  <c r="E500" i="7"/>
  <c r="D500" i="7" s="1"/>
  <c r="AM499" i="7"/>
  <c r="AL499" i="7"/>
  <c r="AK499" i="7"/>
  <c r="AJ499" i="7"/>
  <c r="AI499" i="7"/>
  <c r="AH499" i="7"/>
  <c r="AG499" i="7"/>
  <c r="AF499" i="7"/>
  <c r="AE499" i="7"/>
  <c r="AD499" i="7"/>
  <c r="AC499" i="7"/>
  <c r="AB499" i="7"/>
  <c r="AA499" i="7"/>
  <c r="Z499" i="7"/>
  <c r="Y499" i="7"/>
  <c r="X499" i="7"/>
  <c r="W499" i="7"/>
  <c r="V499" i="7"/>
  <c r="U499" i="7"/>
  <c r="T499" i="7"/>
  <c r="S499" i="7"/>
  <c r="R499" i="7"/>
  <c r="Q499" i="7"/>
  <c r="P499" i="7"/>
  <c r="O499" i="7"/>
  <c r="N499" i="7"/>
  <c r="M499" i="7"/>
  <c r="L499" i="7"/>
  <c r="K499" i="7"/>
  <c r="J499" i="7"/>
  <c r="I499" i="7"/>
  <c r="H499" i="7"/>
  <c r="G499" i="7"/>
  <c r="F499" i="7"/>
  <c r="E499" i="7"/>
  <c r="AM498" i="7"/>
  <c r="AL498" i="7"/>
  <c r="AK498" i="7"/>
  <c r="AJ498" i="7"/>
  <c r="AI498" i="7"/>
  <c r="AH498" i="7"/>
  <c r="AG498" i="7"/>
  <c r="AF498" i="7"/>
  <c r="AE498" i="7"/>
  <c r="AD498" i="7"/>
  <c r="AC498" i="7"/>
  <c r="AB498" i="7"/>
  <c r="AA498" i="7"/>
  <c r="Z498" i="7"/>
  <c r="Y498" i="7"/>
  <c r="X498" i="7"/>
  <c r="W498" i="7"/>
  <c r="V498" i="7"/>
  <c r="U498" i="7"/>
  <c r="T498" i="7"/>
  <c r="S498" i="7"/>
  <c r="R498" i="7"/>
  <c r="Q498" i="7"/>
  <c r="P498" i="7"/>
  <c r="O498" i="7"/>
  <c r="N498" i="7"/>
  <c r="M498" i="7"/>
  <c r="L498" i="7"/>
  <c r="K498" i="7"/>
  <c r="J498" i="7"/>
  <c r="I498" i="7"/>
  <c r="H498" i="7"/>
  <c r="G498" i="7"/>
  <c r="F498" i="7"/>
  <c r="E498" i="7"/>
  <c r="AM497" i="7"/>
  <c r="AL497" i="7"/>
  <c r="AK497" i="7"/>
  <c r="AJ497" i="7"/>
  <c r="AI497" i="7"/>
  <c r="AH497" i="7"/>
  <c r="AG497" i="7"/>
  <c r="AF497" i="7"/>
  <c r="AE497" i="7"/>
  <c r="AD497" i="7"/>
  <c r="AC497" i="7"/>
  <c r="AB497" i="7"/>
  <c r="AA497" i="7"/>
  <c r="Z497" i="7"/>
  <c r="Y497" i="7"/>
  <c r="X497" i="7"/>
  <c r="W497" i="7"/>
  <c r="V497" i="7"/>
  <c r="U497" i="7"/>
  <c r="T497" i="7"/>
  <c r="S497" i="7"/>
  <c r="R497" i="7"/>
  <c r="Q497" i="7"/>
  <c r="P497" i="7"/>
  <c r="O497" i="7"/>
  <c r="N497" i="7"/>
  <c r="M497" i="7"/>
  <c r="L497" i="7"/>
  <c r="K497" i="7"/>
  <c r="J497" i="7"/>
  <c r="I497" i="7"/>
  <c r="H497" i="7"/>
  <c r="G497" i="7"/>
  <c r="F497" i="7"/>
  <c r="E497" i="7"/>
  <c r="AM496" i="7"/>
  <c r="AL496" i="7"/>
  <c r="AK496" i="7"/>
  <c r="AJ496" i="7"/>
  <c r="AI496" i="7"/>
  <c r="AH496" i="7"/>
  <c r="AG496" i="7"/>
  <c r="AF496" i="7"/>
  <c r="AE496" i="7"/>
  <c r="AD496" i="7"/>
  <c r="AC496" i="7"/>
  <c r="AB496" i="7"/>
  <c r="AA496" i="7"/>
  <c r="Z496" i="7"/>
  <c r="Y496" i="7"/>
  <c r="X496" i="7"/>
  <c r="W496" i="7"/>
  <c r="V496" i="7"/>
  <c r="U496" i="7"/>
  <c r="T496" i="7"/>
  <c r="S496" i="7"/>
  <c r="R496" i="7"/>
  <c r="Q496" i="7"/>
  <c r="P496" i="7"/>
  <c r="O496" i="7"/>
  <c r="N496" i="7"/>
  <c r="M496" i="7"/>
  <c r="L496" i="7"/>
  <c r="K496" i="7"/>
  <c r="J496" i="7"/>
  <c r="I496" i="7"/>
  <c r="H496" i="7"/>
  <c r="G496" i="7"/>
  <c r="F496" i="7"/>
  <c r="E496" i="7"/>
  <c r="D496" i="7" s="1"/>
  <c r="AM495" i="7"/>
  <c r="AL495" i="7"/>
  <c r="AK495" i="7"/>
  <c r="AJ495" i="7"/>
  <c r="AI495" i="7"/>
  <c r="AH495" i="7"/>
  <c r="AG495" i="7"/>
  <c r="AF495" i="7"/>
  <c r="AE495" i="7"/>
  <c r="AD495" i="7"/>
  <c r="AC495" i="7"/>
  <c r="AB495" i="7"/>
  <c r="AA495" i="7"/>
  <c r="Z495" i="7"/>
  <c r="Y495" i="7"/>
  <c r="X495" i="7"/>
  <c r="W495" i="7"/>
  <c r="V495" i="7"/>
  <c r="U495" i="7"/>
  <c r="T495" i="7"/>
  <c r="S495" i="7"/>
  <c r="R495" i="7"/>
  <c r="Q495" i="7"/>
  <c r="P495" i="7"/>
  <c r="O495" i="7"/>
  <c r="N495" i="7"/>
  <c r="M495" i="7"/>
  <c r="L495" i="7"/>
  <c r="K495" i="7"/>
  <c r="J495" i="7"/>
  <c r="I495" i="7"/>
  <c r="H495" i="7"/>
  <c r="G495" i="7"/>
  <c r="F495" i="7"/>
  <c r="E495" i="7"/>
  <c r="AM494" i="7"/>
  <c r="AL494" i="7"/>
  <c r="AK494" i="7"/>
  <c r="AJ494" i="7"/>
  <c r="AI494" i="7"/>
  <c r="AH494" i="7"/>
  <c r="AG494" i="7"/>
  <c r="AF494" i="7"/>
  <c r="AE494" i="7"/>
  <c r="AD494" i="7"/>
  <c r="AC494" i="7"/>
  <c r="AB494" i="7"/>
  <c r="AA494" i="7"/>
  <c r="Z494" i="7"/>
  <c r="Y494" i="7"/>
  <c r="X494" i="7"/>
  <c r="W494" i="7"/>
  <c r="V494" i="7"/>
  <c r="U494" i="7"/>
  <c r="T494" i="7"/>
  <c r="S494" i="7"/>
  <c r="R494" i="7"/>
  <c r="Q494" i="7"/>
  <c r="P494" i="7"/>
  <c r="O494" i="7"/>
  <c r="N494" i="7"/>
  <c r="M494" i="7"/>
  <c r="L494" i="7"/>
  <c r="K494" i="7"/>
  <c r="J494" i="7"/>
  <c r="I494" i="7"/>
  <c r="H494" i="7"/>
  <c r="G494" i="7"/>
  <c r="F494" i="7"/>
  <c r="E494" i="7"/>
  <c r="AM493" i="7"/>
  <c r="AL493" i="7"/>
  <c r="AK493" i="7"/>
  <c r="AJ493" i="7"/>
  <c r="AI493" i="7"/>
  <c r="AH493" i="7"/>
  <c r="AG493" i="7"/>
  <c r="AF493" i="7"/>
  <c r="AE493" i="7"/>
  <c r="AD493" i="7"/>
  <c r="AC493" i="7"/>
  <c r="AB493" i="7"/>
  <c r="AA493" i="7"/>
  <c r="Z493" i="7"/>
  <c r="Y493" i="7"/>
  <c r="X493" i="7"/>
  <c r="W493" i="7"/>
  <c r="V493" i="7"/>
  <c r="U493" i="7"/>
  <c r="T493" i="7"/>
  <c r="S493" i="7"/>
  <c r="R493" i="7"/>
  <c r="Q493" i="7"/>
  <c r="P493" i="7"/>
  <c r="O493" i="7"/>
  <c r="N493" i="7"/>
  <c r="M493" i="7"/>
  <c r="L493" i="7"/>
  <c r="K493" i="7"/>
  <c r="J493" i="7"/>
  <c r="I493" i="7"/>
  <c r="H493" i="7"/>
  <c r="G493" i="7"/>
  <c r="F493" i="7"/>
  <c r="E493" i="7"/>
  <c r="AM492" i="7"/>
  <c r="AL492" i="7"/>
  <c r="AK492" i="7"/>
  <c r="AJ492" i="7"/>
  <c r="AI492" i="7"/>
  <c r="AH492" i="7"/>
  <c r="AG492" i="7"/>
  <c r="AF492" i="7"/>
  <c r="AE492" i="7"/>
  <c r="AD492" i="7"/>
  <c r="AC492" i="7"/>
  <c r="AB492" i="7"/>
  <c r="AA492" i="7"/>
  <c r="Z492" i="7"/>
  <c r="Y492" i="7"/>
  <c r="X492" i="7"/>
  <c r="W492" i="7"/>
  <c r="V492" i="7"/>
  <c r="U492" i="7"/>
  <c r="T492" i="7"/>
  <c r="S492" i="7"/>
  <c r="R492" i="7"/>
  <c r="Q492" i="7"/>
  <c r="P492" i="7"/>
  <c r="O492" i="7"/>
  <c r="N492" i="7"/>
  <c r="M492" i="7"/>
  <c r="L492" i="7"/>
  <c r="K492" i="7"/>
  <c r="J492" i="7"/>
  <c r="I492" i="7"/>
  <c r="H492" i="7"/>
  <c r="G492" i="7"/>
  <c r="F492" i="7"/>
  <c r="E492" i="7"/>
  <c r="D492" i="7" s="1"/>
  <c r="AM491" i="7"/>
  <c r="AL491" i="7"/>
  <c r="AK491" i="7"/>
  <c r="AJ491" i="7"/>
  <c r="AI491" i="7"/>
  <c r="AH491" i="7"/>
  <c r="AG491" i="7"/>
  <c r="AF491" i="7"/>
  <c r="AE491" i="7"/>
  <c r="AD491" i="7"/>
  <c r="AC491" i="7"/>
  <c r="AB491" i="7"/>
  <c r="AA491" i="7"/>
  <c r="Z491" i="7"/>
  <c r="Y491" i="7"/>
  <c r="X491" i="7"/>
  <c r="W491" i="7"/>
  <c r="V491" i="7"/>
  <c r="U491" i="7"/>
  <c r="T491" i="7"/>
  <c r="S491" i="7"/>
  <c r="R491" i="7"/>
  <c r="Q491" i="7"/>
  <c r="P491" i="7"/>
  <c r="O491" i="7"/>
  <c r="N491" i="7"/>
  <c r="M491" i="7"/>
  <c r="L491" i="7"/>
  <c r="K491" i="7"/>
  <c r="J491" i="7"/>
  <c r="I491" i="7"/>
  <c r="H491" i="7"/>
  <c r="G491" i="7"/>
  <c r="F491" i="7"/>
  <c r="E491" i="7"/>
  <c r="AM490" i="7"/>
  <c r="AL490" i="7"/>
  <c r="AK490" i="7"/>
  <c r="AJ490" i="7"/>
  <c r="AI490" i="7"/>
  <c r="AH490" i="7"/>
  <c r="AG490" i="7"/>
  <c r="AF490" i="7"/>
  <c r="AE490" i="7"/>
  <c r="AD490" i="7"/>
  <c r="AC490" i="7"/>
  <c r="AB490" i="7"/>
  <c r="AA490" i="7"/>
  <c r="Z490" i="7"/>
  <c r="Y490" i="7"/>
  <c r="X490" i="7"/>
  <c r="W490" i="7"/>
  <c r="V490" i="7"/>
  <c r="U490" i="7"/>
  <c r="T490" i="7"/>
  <c r="S490" i="7"/>
  <c r="R490" i="7"/>
  <c r="Q490" i="7"/>
  <c r="P490" i="7"/>
  <c r="O490" i="7"/>
  <c r="N490" i="7"/>
  <c r="M490" i="7"/>
  <c r="L490" i="7"/>
  <c r="K490" i="7"/>
  <c r="J490" i="7"/>
  <c r="I490" i="7"/>
  <c r="H490" i="7"/>
  <c r="G490" i="7"/>
  <c r="F490" i="7"/>
  <c r="E490" i="7"/>
  <c r="AM489" i="7"/>
  <c r="AL489" i="7"/>
  <c r="AK489" i="7"/>
  <c r="AJ489" i="7"/>
  <c r="AI489" i="7"/>
  <c r="AH489" i="7"/>
  <c r="AG489" i="7"/>
  <c r="AF489" i="7"/>
  <c r="AE489" i="7"/>
  <c r="AD489" i="7"/>
  <c r="AC489" i="7"/>
  <c r="AB489" i="7"/>
  <c r="AA489" i="7"/>
  <c r="Z489" i="7"/>
  <c r="Y489" i="7"/>
  <c r="X489" i="7"/>
  <c r="W489" i="7"/>
  <c r="V489" i="7"/>
  <c r="U489" i="7"/>
  <c r="T489" i="7"/>
  <c r="S489" i="7"/>
  <c r="R489" i="7"/>
  <c r="Q489" i="7"/>
  <c r="P489" i="7"/>
  <c r="O489" i="7"/>
  <c r="N489" i="7"/>
  <c r="M489" i="7"/>
  <c r="L489" i="7"/>
  <c r="K489" i="7"/>
  <c r="J489" i="7"/>
  <c r="I489" i="7"/>
  <c r="H489" i="7"/>
  <c r="G489" i="7"/>
  <c r="F489" i="7"/>
  <c r="E489" i="7"/>
  <c r="AM488" i="7"/>
  <c r="AL488" i="7"/>
  <c r="AK488" i="7"/>
  <c r="AJ488" i="7"/>
  <c r="AI488" i="7"/>
  <c r="AH488" i="7"/>
  <c r="AG488" i="7"/>
  <c r="AF488" i="7"/>
  <c r="AE488" i="7"/>
  <c r="AD488" i="7"/>
  <c r="AC488" i="7"/>
  <c r="AB488" i="7"/>
  <c r="AA488" i="7"/>
  <c r="Z488" i="7"/>
  <c r="Y488" i="7"/>
  <c r="X488" i="7"/>
  <c r="W488" i="7"/>
  <c r="V488" i="7"/>
  <c r="U488" i="7"/>
  <c r="T488" i="7"/>
  <c r="S488" i="7"/>
  <c r="R488" i="7"/>
  <c r="Q488" i="7"/>
  <c r="P488" i="7"/>
  <c r="O488" i="7"/>
  <c r="N488" i="7"/>
  <c r="M488" i="7"/>
  <c r="L488" i="7"/>
  <c r="K488" i="7"/>
  <c r="J488" i="7"/>
  <c r="I488" i="7"/>
  <c r="H488" i="7"/>
  <c r="G488" i="7"/>
  <c r="F488" i="7"/>
  <c r="E488" i="7"/>
  <c r="D488" i="7" s="1"/>
  <c r="AM487" i="7"/>
  <c r="AL487" i="7"/>
  <c r="AK487" i="7"/>
  <c r="AJ487" i="7"/>
  <c r="AI487" i="7"/>
  <c r="AH487" i="7"/>
  <c r="AG487" i="7"/>
  <c r="AF487" i="7"/>
  <c r="AE487" i="7"/>
  <c r="AD487" i="7"/>
  <c r="AC487" i="7"/>
  <c r="AB487" i="7"/>
  <c r="AA487" i="7"/>
  <c r="Z487" i="7"/>
  <c r="Y487" i="7"/>
  <c r="X487" i="7"/>
  <c r="W487" i="7"/>
  <c r="V487" i="7"/>
  <c r="U487" i="7"/>
  <c r="T487" i="7"/>
  <c r="S487" i="7"/>
  <c r="R487" i="7"/>
  <c r="Q487" i="7"/>
  <c r="P487" i="7"/>
  <c r="O487" i="7"/>
  <c r="N487" i="7"/>
  <c r="M487" i="7"/>
  <c r="L487" i="7"/>
  <c r="K487" i="7"/>
  <c r="J487" i="7"/>
  <c r="I487" i="7"/>
  <c r="H487" i="7"/>
  <c r="G487" i="7"/>
  <c r="F487" i="7"/>
  <c r="E487" i="7"/>
  <c r="AM486" i="7"/>
  <c r="AL486" i="7"/>
  <c r="AK486" i="7"/>
  <c r="AJ486" i="7"/>
  <c r="AI486" i="7"/>
  <c r="AH486" i="7"/>
  <c r="AG486" i="7"/>
  <c r="AF486" i="7"/>
  <c r="AE486" i="7"/>
  <c r="AD486" i="7"/>
  <c r="AC486" i="7"/>
  <c r="AB486" i="7"/>
  <c r="AA486" i="7"/>
  <c r="Z486" i="7"/>
  <c r="Y486" i="7"/>
  <c r="X486" i="7"/>
  <c r="W486" i="7"/>
  <c r="V486" i="7"/>
  <c r="U486" i="7"/>
  <c r="T486" i="7"/>
  <c r="S486" i="7"/>
  <c r="R486" i="7"/>
  <c r="Q486" i="7"/>
  <c r="P486" i="7"/>
  <c r="O486" i="7"/>
  <c r="N486" i="7"/>
  <c r="M486" i="7"/>
  <c r="L486" i="7"/>
  <c r="K486" i="7"/>
  <c r="J486" i="7"/>
  <c r="I486" i="7"/>
  <c r="H486" i="7"/>
  <c r="G486" i="7"/>
  <c r="F486" i="7"/>
  <c r="E486" i="7"/>
  <c r="AM485" i="7"/>
  <c r="AL485" i="7"/>
  <c r="AK485" i="7"/>
  <c r="AJ485" i="7"/>
  <c r="AI485" i="7"/>
  <c r="AH485" i="7"/>
  <c r="AG485" i="7"/>
  <c r="AF485" i="7"/>
  <c r="AE485" i="7"/>
  <c r="AD485" i="7"/>
  <c r="AC485" i="7"/>
  <c r="AB485" i="7"/>
  <c r="AA485" i="7"/>
  <c r="Z485" i="7"/>
  <c r="Y485" i="7"/>
  <c r="X485" i="7"/>
  <c r="W485" i="7"/>
  <c r="V485" i="7"/>
  <c r="U485" i="7"/>
  <c r="T485" i="7"/>
  <c r="S485" i="7"/>
  <c r="R485" i="7"/>
  <c r="Q485" i="7"/>
  <c r="P485" i="7"/>
  <c r="O485" i="7"/>
  <c r="N485" i="7"/>
  <c r="M485" i="7"/>
  <c r="L485" i="7"/>
  <c r="K485" i="7"/>
  <c r="J485" i="7"/>
  <c r="I485" i="7"/>
  <c r="H485" i="7"/>
  <c r="G485" i="7"/>
  <c r="F485" i="7"/>
  <c r="E485" i="7"/>
  <c r="AM484" i="7"/>
  <c r="AL484" i="7"/>
  <c r="AK484" i="7"/>
  <c r="AJ484" i="7"/>
  <c r="AI484" i="7"/>
  <c r="AH484" i="7"/>
  <c r="AG484" i="7"/>
  <c r="AF484" i="7"/>
  <c r="AE484" i="7"/>
  <c r="AD484" i="7"/>
  <c r="AC484" i="7"/>
  <c r="AB484" i="7"/>
  <c r="AA484" i="7"/>
  <c r="Z484" i="7"/>
  <c r="Y484" i="7"/>
  <c r="X484" i="7"/>
  <c r="W484" i="7"/>
  <c r="V484" i="7"/>
  <c r="U484" i="7"/>
  <c r="T484" i="7"/>
  <c r="S484" i="7"/>
  <c r="R484" i="7"/>
  <c r="Q484" i="7"/>
  <c r="P484" i="7"/>
  <c r="O484" i="7"/>
  <c r="N484" i="7"/>
  <c r="M484" i="7"/>
  <c r="L484" i="7"/>
  <c r="K484" i="7"/>
  <c r="J484" i="7"/>
  <c r="I484" i="7"/>
  <c r="H484" i="7"/>
  <c r="G484" i="7"/>
  <c r="F484" i="7"/>
  <c r="E484" i="7"/>
  <c r="D484" i="7" s="1"/>
  <c r="AM483" i="7"/>
  <c r="AL483" i="7"/>
  <c r="AK483" i="7"/>
  <c r="AJ483" i="7"/>
  <c r="AI483" i="7"/>
  <c r="AH483" i="7"/>
  <c r="AG483" i="7"/>
  <c r="AF483" i="7"/>
  <c r="AE483" i="7"/>
  <c r="AD483" i="7"/>
  <c r="AC483" i="7"/>
  <c r="AB483" i="7"/>
  <c r="AA483" i="7"/>
  <c r="Z483" i="7"/>
  <c r="Y483" i="7"/>
  <c r="X483" i="7"/>
  <c r="W483" i="7"/>
  <c r="V483" i="7"/>
  <c r="U483" i="7"/>
  <c r="T483" i="7"/>
  <c r="S483" i="7"/>
  <c r="R483" i="7"/>
  <c r="Q483" i="7"/>
  <c r="P483" i="7"/>
  <c r="O483" i="7"/>
  <c r="N483" i="7"/>
  <c r="M483" i="7"/>
  <c r="L483" i="7"/>
  <c r="K483" i="7"/>
  <c r="J483" i="7"/>
  <c r="I483" i="7"/>
  <c r="H483" i="7"/>
  <c r="G483" i="7"/>
  <c r="F483" i="7"/>
  <c r="E483" i="7"/>
  <c r="AM482" i="7"/>
  <c r="AL482" i="7"/>
  <c r="AK482" i="7"/>
  <c r="AJ482" i="7"/>
  <c r="AI482" i="7"/>
  <c r="AH482" i="7"/>
  <c r="AG482" i="7"/>
  <c r="AF482" i="7"/>
  <c r="AE482" i="7"/>
  <c r="AD482" i="7"/>
  <c r="AC482" i="7"/>
  <c r="AB482" i="7"/>
  <c r="AA482" i="7"/>
  <c r="Z482" i="7"/>
  <c r="Y482" i="7"/>
  <c r="X482" i="7"/>
  <c r="W482" i="7"/>
  <c r="V482" i="7"/>
  <c r="U482" i="7"/>
  <c r="T482" i="7"/>
  <c r="S482" i="7"/>
  <c r="R482" i="7"/>
  <c r="Q482" i="7"/>
  <c r="P482" i="7"/>
  <c r="O482" i="7"/>
  <c r="N482" i="7"/>
  <c r="M482" i="7"/>
  <c r="L482" i="7"/>
  <c r="K482" i="7"/>
  <c r="J482" i="7"/>
  <c r="I482" i="7"/>
  <c r="H482" i="7"/>
  <c r="G482" i="7"/>
  <c r="F482" i="7"/>
  <c r="E482" i="7"/>
  <c r="AM481" i="7"/>
  <c r="AL481" i="7"/>
  <c r="AK481" i="7"/>
  <c r="AJ481" i="7"/>
  <c r="AI481" i="7"/>
  <c r="AH481" i="7"/>
  <c r="AG481" i="7"/>
  <c r="AF481" i="7"/>
  <c r="AE481" i="7"/>
  <c r="AD481" i="7"/>
  <c r="AC481" i="7"/>
  <c r="AB481" i="7"/>
  <c r="AA481" i="7"/>
  <c r="Z481" i="7"/>
  <c r="Y481" i="7"/>
  <c r="X481" i="7"/>
  <c r="W481" i="7"/>
  <c r="V481" i="7"/>
  <c r="U481" i="7"/>
  <c r="T481" i="7"/>
  <c r="S481" i="7"/>
  <c r="R481" i="7"/>
  <c r="Q481" i="7"/>
  <c r="P481" i="7"/>
  <c r="O481" i="7"/>
  <c r="N481" i="7"/>
  <c r="M481" i="7"/>
  <c r="L481" i="7"/>
  <c r="K481" i="7"/>
  <c r="J481" i="7"/>
  <c r="I481" i="7"/>
  <c r="H481" i="7"/>
  <c r="G481" i="7"/>
  <c r="F481" i="7"/>
  <c r="E481" i="7"/>
  <c r="AM480" i="7"/>
  <c r="AL480" i="7"/>
  <c r="AK480" i="7"/>
  <c r="AJ480" i="7"/>
  <c r="AI480" i="7"/>
  <c r="AH480" i="7"/>
  <c r="AG480" i="7"/>
  <c r="AF480" i="7"/>
  <c r="AE480" i="7"/>
  <c r="AD480" i="7"/>
  <c r="AC480" i="7"/>
  <c r="AB480" i="7"/>
  <c r="AA480" i="7"/>
  <c r="Z480" i="7"/>
  <c r="Y480" i="7"/>
  <c r="X480" i="7"/>
  <c r="W480" i="7"/>
  <c r="V480" i="7"/>
  <c r="U480" i="7"/>
  <c r="T480" i="7"/>
  <c r="S480" i="7"/>
  <c r="R480" i="7"/>
  <c r="Q480" i="7"/>
  <c r="P480" i="7"/>
  <c r="O480" i="7"/>
  <c r="N480" i="7"/>
  <c r="M480" i="7"/>
  <c r="L480" i="7"/>
  <c r="K480" i="7"/>
  <c r="J480" i="7"/>
  <c r="I480" i="7"/>
  <c r="H480" i="7"/>
  <c r="G480" i="7"/>
  <c r="F480" i="7"/>
  <c r="E480" i="7"/>
  <c r="D480" i="7" s="1"/>
  <c r="AM479" i="7"/>
  <c r="AL479" i="7"/>
  <c r="AK479" i="7"/>
  <c r="AJ479" i="7"/>
  <c r="AI479" i="7"/>
  <c r="AH479" i="7"/>
  <c r="AG479" i="7"/>
  <c r="AF479" i="7"/>
  <c r="AE479" i="7"/>
  <c r="AD479" i="7"/>
  <c r="AC479" i="7"/>
  <c r="AB479" i="7"/>
  <c r="AA479" i="7"/>
  <c r="Z479" i="7"/>
  <c r="Y479" i="7"/>
  <c r="X479" i="7"/>
  <c r="W479" i="7"/>
  <c r="V479" i="7"/>
  <c r="U479" i="7"/>
  <c r="T479" i="7"/>
  <c r="S479" i="7"/>
  <c r="R479" i="7"/>
  <c r="Q479" i="7"/>
  <c r="P479" i="7"/>
  <c r="O479" i="7"/>
  <c r="N479" i="7"/>
  <c r="M479" i="7"/>
  <c r="L479" i="7"/>
  <c r="K479" i="7"/>
  <c r="J479" i="7"/>
  <c r="I479" i="7"/>
  <c r="H479" i="7"/>
  <c r="G479" i="7"/>
  <c r="F479" i="7"/>
  <c r="E479" i="7"/>
  <c r="AM478" i="7"/>
  <c r="AL478" i="7"/>
  <c r="AK478" i="7"/>
  <c r="AJ478" i="7"/>
  <c r="AI478" i="7"/>
  <c r="AH478" i="7"/>
  <c r="AG478" i="7"/>
  <c r="AF478" i="7"/>
  <c r="AE478" i="7"/>
  <c r="AD478" i="7"/>
  <c r="AC478" i="7"/>
  <c r="AB478" i="7"/>
  <c r="AA478" i="7"/>
  <c r="Z478" i="7"/>
  <c r="Y478" i="7"/>
  <c r="X478" i="7"/>
  <c r="W478" i="7"/>
  <c r="V478" i="7"/>
  <c r="U478" i="7"/>
  <c r="T478" i="7"/>
  <c r="S478" i="7"/>
  <c r="R478" i="7"/>
  <c r="Q478" i="7"/>
  <c r="P478" i="7"/>
  <c r="O478" i="7"/>
  <c r="N478" i="7"/>
  <c r="M478" i="7"/>
  <c r="L478" i="7"/>
  <c r="K478" i="7"/>
  <c r="J478" i="7"/>
  <c r="I478" i="7"/>
  <c r="H478" i="7"/>
  <c r="G478" i="7"/>
  <c r="F478" i="7"/>
  <c r="E478" i="7"/>
  <c r="AM477" i="7"/>
  <c r="AL477" i="7"/>
  <c r="AK477" i="7"/>
  <c r="AJ477" i="7"/>
  <c r="AI477" i="7"/>
  <c r="AH477" i="7"/>
  <c r="AG477" i="7"/>
  <c r="AF477" i="7"/>
  <c r="AE477" i="7"/>
  <c r="AD477" i="7"/>
  <c r="AC477" i="7"/>
  <c r="AB477" i="7"/>
  <c r="AA477" i="7"/>
  <c r="Z477" i="7"/>
  <c r="Y477" i="7"/>
  <c r="X477" i="7"/>
  <c r="W477" i="7"/>
  <c r="V477" i="7"/>
  <c r="U477" i="7"/>
  <c r="T477" i="7"/>
  <c r="S477" i="7"/>
  <c r="R477" i="7"/>
  <c r="Q477" i="7"/>
  <c r="P477" i="7"/>
  <c r="O477" i="7"/>
  <c r="N477" i="7"/>
  <c r="M477" i="7"/>
  <c r="L477" i="7"/>
  <c r="K477" i="7"/>
  <c r="J477" i="7"/>
  <c r="I477" i="7"/>
  <c r="H477" i="7"/>
  <c r="G477" i="7"/>
  <c r="F477" i="7"/>
  <c r="E477" i="7"/>
  <c r="AM476" i="7"/>
  <c r="AL476" i="7"/>
  <c r="AK476" i="7"/>
  <c r="AJ476" i="7"/>
  <c r="AI476" i="7"/>
  <c r="AH476" i="7"/>
  <c r="AG476" i="7"/>
  <c r="AF476" i="7"/>
  <c r="AE476" i="7"/>
  <c r="AD476" i="7"/>
  <c r="AC476" i="7"/>
  <c r="AB476" i="7"/>
  <c r="AA476" i="7"/>
  <c r="Z476" i="7"/>
  <c r="Y476" i="7"/>
  <c r="X476" i="7"/>
  <c r="W476" i="7"/>
  <c r="V476" i="7"/>
  <c r="U476" i="7"/>
  <c r="T476" i="7"/>
  <c r="S476" i="7"/>
  <c r="R476" i="7"/>
  <c r="Q476" i="7"/>
  <c r="P476" i="7"/>
  <c r="O476" i="7"/>
  <c r="N476" i="7"/>
  <c r="M476" i="7"/>
  <c r="L476" i="7"/>
  <c r="K476" i="7"/>
  <c r="J476" i="7"/>
  <c r="I476" i="7"/>
  <c r="H476" i="7"/>
  <c r="G476" i="7"/>
  <c r="F476" i="7"/>
  <c r="E476" i="7"/>
  <c r="D476" i="7" s="1"/>
  <c r="AM475" i="7"/>
  <c r="AL475" i="7"/>
  <c r="AK475" i="7"/>
  <c r="AJ475" i="7"/>
  <c r="AI475" i="7"/>
  <c r="AH475" i="7"/>
  <c r="AG475" i="7"/>
  <c r="AF475" i="7"/>
  <c r="AE475" i="7"/>
  <c r="AD475" i="7"/>
  <c r="AC475" i="7"/>
  <c r="AB475" i="7"/>
  <c r="AA475" i="7"/>
  <c r="Z475" i="7"/>
  <c r="Y475" i="7"/>
  <c r="X475" i="7"/>
  <c r="W475" i="7"/>
  <c r="V475" i="7"/>
  <c r="U475" i="7"/>
  <c r="T475" i="7"/>
  <c r="S475" i="7"/>
  <c r="R475" i="7"/>
  <c r="Q475" i="7"/>
  <c r="P475" i="7"/>
  <c r="O475" i="7"/>
  <c r="N475" i="7"/>
  <c r="M475" i="7"/>
  <c r="L475" i="7"/>
  <c r="K475" i="7"/>
  <c r="J475" i="7"/>
  <c r="I475" i="7"/>
  <c r="H475" i="7"/>
  <c r="G475" i="7"/>
  <c r="F475" i="7"/>
  <c r="E475" i="7"/>
  <c r="AM474" i="7"/>
  <c r="AL474" i="7"/>
  <c r="AK474" i="7"/>
  <c r="AJ474" i="7"/>
  <c r="AI474" i="7"/>
  <c r="AH474" i="7"/>
  <c r="AG474" i="7"/>
  <c r="AF474" i="7"/>
  <c r="AE474" i="7"/>
  <c r="AD474" i="7"/>
  <c r="AC474" i="7"/>
  <c r="AB474" i="7"/>
  <c r="AA474" i="7"/>
  <c r="Z474" i="7"/>
  <c r="Y474" i="7"/>
  <c r="X474" i="7"/>
  <c r="W474" i="7"/>
  <c r="V474" i="7"/>
  <c r="U474" i="7"/>
  <c r="T474" i="7"/>
  <c r="S474" i="7"/>
  <c r="R474" i="7"/>
  <c r="Q474" i="7"/>
  <c r="P474" i="7"/>
  <c r="O474" i="7"/>
  <c r="N474" i="7"/>
  <c r="M474" i="7"/>
  <c r="L474" i="7"/>
  <c r="K474" i="7"/>
  <c r="J474" i="7"/>
  <c r="I474" i="7"/>
  <c r="H474" i="7"/>
  <c r="G474" i="7"/>
  <c r="F474" i="7"/>
  <c r="E474" i="7"/>
  <c r="AM473" i="7"/>
  <c r="AL473" i="7"/>
  <c r="AK473" i="7"/>
  <c r="AJ473" i="7"/>
  <c r="AI473" i="7"/>
  <c r="AH473" i="7"/>
  <c r="AG473" i="7"/>
  <c r="AF473" i="7"/>
  <c r="AE473" i="7"/>
  <c r="AD473" i="7"/>
  <c r="AC473" i="7"/>
  <c r="AB473" i="7"/>
  <c r="AA473" i="7"/>
  <c r="Z473" i="7"/>
  <c r="Y473" i="7"/>
  <c r="X473" i="7"/>
  <c r="W473" i="7"/>
  <c r="V473" i="7"/>
  <c r="U473" i="7"/>
  <c r="T473" i="7"/>
  <c r="S473" i="7"/>
  <c r="R473" i="7"/>
  <c r="Q473" i="7"/>
  <c r="P473" i="7"/>
  <c r="O473" i="7"/>
  <c r="N473" i="7"/>
  <c r="M473" i="7"/>
  <c r="L473" i="7"/>
  <c r="K473" i="7"/>
  <c r="J473" i="7"/>
  <c r="I473" i="7"/>
  <c r="H473" i="7"/>
  <c r="G473" i="7"/>
  <c r="F473" i="7"/>
  <c r="E473" i="7"/>
  <c r="AM472" i="7"/>
  <c r="AL472" i="7"/>
  <c r="AK472" i="7"/>
  <c r="AJ472" i="7"/>
  <c r="AI472" i="7"/>
  <c r="AH472" i="7"/>
  <c r="AG472" i="7"/>
  <c r="AF472" i="7"/>
  <c r="AE472" i="7"/>
  <c r="AD472" i="7"/>
  <c r="AC472" i="7"/>
  <c r="AB472" i="7"/>
  <c r="AA472" i="7"/>
  <c r="Z472" i="7"/>
  <c r="Y472" i="7"/>
  <c r="X472" i="7"/>
  <c r="W472" i="7"/>
  <c r="V472" i="7"/>
  <c r="U472" i="7"/>
  <c r="T472" i="7"/>
  <c r="S472" i="7"/>
  <c r="R472" i="7"/>
  <c r="Q472" i="7"/>
  <c r="P472" i="7"/>
  <c r="O472" i="7"/>
  <c r="N472" i="7"/>
  <c r="M472" i="7"/>
  <c r="L472" i="7"/>
  <c r="K472" i="7"/>
  <c r="J472" i="7"/>
  <c r="I472" i="7"/>
  <c r="H472" i="7"/>
  <c r="G472" i="7"/>
  <c r="F472" i="7"/>
  <c r="E472" i="7"/>
  <c r="D472" i="7" s="1"/>
  <c r="AM471" i="7"/>
  <c r="AL471" i="7"/>
  <c r="AK471" i="7"/>
  <c r="AJ471" i="7"/>
  <c r="AI471" i="7"/>
  <c r="AH471" i="7"/>
  <c r="AG471" i="7"/>
  <c r="AF471" i="7"/>
  <c r="AE471" i="7"/>
  <c r="AD471" i="7"/>
  <c r="AC471" i="7"/>
  <c r="AB471" i="7"/>
  <c r="AA471" i="7"/>
  <c r="Z471" i="7"/>
  <c r="Y471" i="7"/>
  <c r="X471" i="7"/>
  <c r="W471" i="7"/>
  <c r="V471" i="7"/>
  <c r="U471" i="7"/>
  <c r="T471" i="7"/>
  <c r="S471" i="7"/>
  <c r="R471" i="7"/>
  <c r="Q471" i="7"/>
  <c r="P471" i="7"/>
  <c r="O471" i="7"/>
  <c r="N471" i="7"/>
  <c r="M471" i="7"/>
  <c r="L471" i="7"/>
  <c r="K471" i="7"/>
  <c r="J471" i="7"/>
  <c r="I471" i="7"/>
  <c r="H471" i="7"/>
  <c r="G471" i="7"/>
  <c r="F471" i="7"/>
  <c r="E471" i="7"/>
  <c r="AM470" i="7"/>
  <c r="AL470" i="7"/>
  <c r="AK470" i="7"/>
  <c r="AJ470" i="7"/>
  <c r="AI470" i="7"/>
  <c r="AH470" i="7"/>
  <c r="AG470" i="7"/>
  <c r="AF470" i="7"/>
  <c r="AE470" i="7"/>
  <c r="AD470" i="7"/>
  <c r="AC470" i="7"/>
  <c r="AB470" i="7"/>
  <c r="AA470" i="7"/>
  <c r="Z470" i="7"/>
  <c r="Y470" i="7"/>
  <c r="X470" i="7"/>
  <c r="W470" i="7"/>
  <c r="V470" i="7"/>
  <c r="U470" i="7"/>
  <c r="T470" i="7"/>
  <c r="S470" i="7"/>
  <c r="R470" i="7"/>
  <c r="Q470" i="7"/>
  <c r="P470" i="7"/>
  <c r="O470" i="7"/>
  <c r="N470" i="7"/>
  <c r="M470" i="7"/>
  <c r="L470" i="7"/>
  <c r="K470" i="7"/>
  <c r="J470" i="7"/>
  <c r="I470" i="7"/>
  <c r="H470" i="7"/>
  <c r="G470" i="7"/>
  <c r="F470" i="7"/>
  <c r="E470" i="7"/>
  <c r="AM469" i="7"/>
  <c r="AL469" i="7"/>
  <c r="AK469" i="7"/>
  <c r="AJ469" i="7"/>
  <c r="AI469" i="7"/>
  <c r="AH469" i="7"/>
  <c r="AG469" i="7"/>
  <c r="AF469" i="7"/>
  <c r="AE469" i="7"/>
  <c r="AD469" i="7"/>
  <c r="AC469" i="7"/>
  <c r="AB469" i="7"/>
  <c r="AA469" i="7"/>
  <c r="Z469" i="7"/>
  <c r="Y469" i="7"/>
  <c r="X469" i="7"/>
  <c r="W469" i="7"/>
  <c r="V469" i="7"/>
  <c r="U469" i="7"/>
  <c r="T469" i="7"/>
  <c r="S469" i="7"/>
  <c r="R469" i="7"/>
  <c r="Q469" i="7"/>
  <c r="P469" i="7"/>
  <c r="O469" i="7"/>
  <c r="N469" i="7"/>
  <c r="M469" i="7"/>
  <c r="L469" i="7"/>
  <c r="K469" i="7"/>
  <c r="J469" i="7"/>
  <c r="I469" i="7"/>
  <c r="H469" i="7"/>
  <c r="G469" i="7"/>
  <c r="F469" i="7"/>
  <c r="E469" i="7"/>
  <c r="AM468" i="7"/>
  <c r="AL468" i="7"/>
  <c r="AK468" i="7"/>
  <c r="AJ468" i="7"/>
  <c r="AI468" i="7"/>
  <c r="AH468" i="7"/>
  <c r="AG468" i="7"/>
  <c r="AF468" i="7"/>
  <c r="AE468" i="7"/>
  <c r="AD468" i="7"/>
  <c r="AC468" i="7"/>
  <c r="AB468" i="7"/>
  <c r="AA468" i="7"/>
  <c r="Z468" i="7"/>
  <c r="Y468" i="7"/>
  <c r="X468" i="7"/>
  <c r="W468" i="7"/>
  <c r="V468" i="7"/>
  <c r="U468" i="7"/>
  <c r="T468" i="7"/>
  <c r="S468" i="7"/>
  <c r="R468" i="7"/>
  <c r="Q468" i="7"/>
  <c r="P468" i="7"/>
  <c r="O468" i="7"/>
  <c r="N468" i="7"/>
  <c r="M468" i="7"/>
  <c r="L468" i="7"/>
  <c r="K468" i="7"/>
  <c r="J468" i="7"/>
  <c r="I468" i="7"/>
  <c r="H468" i="7"/>
  <c r="G468" i="7"/>
  <c r="F468" i="7"/>
  <c r="E468" i="7"/>
  <c r="D468" i="7" s="1"/>
  <c r="AM467" i="7"/>
  <c r="AL467" i="7"/>
  <c r="AK467" i="7"/>
  <c r="AJ467" i="7"/>
  <c r="AI467" i="7"/>
  <c r="AH467" i="7"/>
  <c r="AG467" i="7"/>
  <c r="AF467" i="7"/>
  <c r="AE467" i="7"/>
  <c r="AD467" i="7"/>
  <c r="AC467" i="7"/>
  <c r="AB467" i="7"/>
  <c r="AA467" i="7"/>
  <c r="Z467" i="7"/>
  <c r="Y467" i="7"/>
  <c r="X467" i="7"/>
  <c r="W467" i="7"/>
  <c r="V467" i="7"/>
  <c r="U467" i="7"/>
  <c r="T467" i="7"/>
  <c r="S467" i="7"/>
  <c r="R467" i="7"/>
  <c r="Q467" i="7"/>
  <c r="P467" i="7"/>
  <c r="O467" i="7"/>
  <c r="N467" i="7"/>
  <c r="M467" i="7"/>
  <c r="L467" i="7"/>
  <c r="K467" i="7"/>
  <c r="J467" i="7"/>
  <c r="I467" i="7"/>
  <c r="H467" i="7"/>
  <c r="G467" i="7"/>
  <c r="F467" i="7"/>
  <c r="E467" i="7"/>
  <c r="AM466" i="7"/>
  <c r="AL466" i="7"/>
  <c r="AK466" i="7"/>
  <c r="AJ466" i="7"/>
  <c r="AI466" i="7"/>
  <c r="AH466" i="7"/>
  <c r="AG466" i="7"/>
  <c r="AF466" i="7"/>
  <c r="AE466" i="7"/>
  <c r="AD466" i="7"/>
  <c r="AC466" i="7"/>
  <c r="AB466" i="7"/>
  <c r="AA466" i="7"/>
  <c r="Z466" i="7"/>
  <c r="Y466" i="7"/>
  <c r="X466" i="7"/>
  <c r="W466" i="7"/>
  <c r="V466" i="7"/>
  <c r="U466" i="7"/>
  <c r="T466" i="7"/>
  <c r="S466" i="7"/>
  <c r="R466" i="7"/>
  <c r="Q466" i="7"/>
  <c r="P466" i="7"/>
  <c r="O466" i="7"/>
  <c r="N466" i="7"/>
  <c r="M466" i="7"/>
  <c r="L466" i="7"/>
  <c r="K466" i="7"/>
  <c r="J466" i="7"/>
  <c r="I466" i="7"/>
  <c r="H466" i="7"/>
  <c r="G466" i="7"/>
  <c r="F466" i="7"/>
  <c r="E466" i="7"/>
  <c r="AM465" i="7"/>
  <c r="AL465" i="7"/>
  <c r="AK465" i="7"/>
  <c r="AJ465" i="7"/>
  <c r="AI465" i="7"/>
  <c r="AH465" i="7"/>
  <c r="AG465" i="7"/>
  <c r="AF465" i="7"/>
  <c r="AE465" i="7"/>
  <c r="AD465" i="7"/>
  <c r="AC465" i="7"/>
  <c r="AB465" i="7"/>
  <c r="AA465" i="7"/>
  <c r="Z465" i="7"/>
  <c r="Y465" i="7"/>
  <c r="X465" i="7"/>
  <c r="W465" i="7"/>
  <c r="V465" i="7"/>
  <c r="U465" i="7"/>
  <c r="T465" i="7"/>
  <c r="S465" i="7"/>
  <c r="R465" i="7"/>
  <c r="Q465" i="7"/>
  <c r="P465" i="7"/>
  <c r="O465" i="7"/>
  <c r="N465" i="7"/>
  <c r="M465" i="7"/>
  <c r="L465" i="7"/>
  <c r="K465" i="7"/>
  <c r="J465" i="7"/>
  <c r="I465" i="7"/>
  <c r="H465" i="7"/>
  <c r="G465" i="7"/>
  <c r="F465" i="7"/>
  <c r="E465" i="7"/>
  <c r="AM464" i="7"/>
  <c r="AL464" i="7"/>
  <c r="AK464" i="7"/>
  <c r="AJ464" i="7"/>
  <c r="AI464" i="7"/>
  <c r="AH464" i="7"/>
  <c r="AG464" i="7"/>
  <c r="AF464" i="7"/>
  <c r="AE464" i="7"/>
  <c r="AD464" i="7"/>
  <c r="AC464" i="7"/>
  <c r="AB464" i="7"/>
  <c r="AA464" i="7"/>
  <c r="Z464" i="7"/>
  <c r="Y464" i="7"/>
  <c r="X464" i="7"/>
  <c r="W464" i="7"/>
  <c r="V464" i="7"/>
  <c r="U464" i="7"/>
  <c r="T464" i="7"/>
  <c r="S464" i="7"/>
  <c r="R464" i="7"/>
  <c r="Q464" i="7"/>
  <c r="P464" i="7"/>
  <c r="O464" i="7"/>
  <c r="N464" i="7"/>
  <c r="M464" i="7"/>
  <c r="L464" i="7"/>
  <c r="K464" i="7"/>
  <c r="J464" i="7"/>
  <c r="I464" i="7"/>
  <c r="H464" i="7"/>
  <c r="G464" i="7"/>
  <c r="F464" i="7"/>
  <c r="E464" i="7"/>
  <c r="D464" i="7" s="1"/>
  <c r="AM463" i="7"/>
  <c r="AL463" i="7"/>
  <c r="AK463" i="7"/>
  <c r="AJ463" i="7"/>
  <c r="AI463" i="7"/>
  <c r="AH463" i="7"/>
  <c r="AG463" i="7"/>
  <c r="AF463" i="7"/>
  <c r="AE463" i="7"/>
  <c r="AD463" i="7"/>
  <c r="AC463" i="7"/>
  <c r="AB463" i="7"/>
  <c r="AA463" i="7"/>
  <c r="Z463" i="7"/>
  <c r="Y463" i="7"/>
  <c r="X463" i="7"/>
  <c r="W463" i="7"/>
  <c r="V463" i="7"/>
  <c r="U463" i="7"/>
  <c r="T463" i="7"/>
  <c r="S463" i="7"/>
  <c r="R463" i="7"/>
  <c r="Q463" i="7"/>
  <c r="P463" i="7"/>
  <c r="O463" i="7"/>
  <c r="N463" i="7"/>
  <c r="M463" i="7"/>
  <c r="L463" i="7"/>
  <c r="K463" i="7"/>
  <c r="J463" i="7"/>
  <c r="I463" i="7"/>
  <c r="H463" i="7"/>
  <c r="G463" i="7"/>
  <c r="F463" i="7"/>
  <c r="E463" i="7"/>
  <c r="AM462" i="7"/>
  <c r="AL462" i="7"/>
  <c r="AK462" i="7"/>
  <c r="AJ462" i="7"/>
  <c r="AI462" i="7"/>
  <c r="AH462" i="7"/>
  <c r="AG462" i="7"/>
  <c r="AF462" i="7"/>
  <c r="AE462" i="7"/>
  <c r="AD462" i="7"/>
  <c r="AC462" i="7"/>
  <c r="AB462" i="7"/>
  <c r="AA462" i="7"/>
  <c r="Z462" i="7"/>
  <c r="Y462" i="7"/>
  <c r="X462" i="7"/>
  <c r="W462" i="7"/>
  <c r="V462" i="7"/>
  <c r="U462" i="7"/>
  <c r="T462" i="7"/>
  <c r="S462" i="7"/>
  <c r="R462" i="7"/>
  <c r="Q462" i="7"/>
  <c r="P462" i="7"/>
  <c r="O462" i="7"/>
  <c r="N462" i="7"/>
  <c r="M462" i="7"/>
  <c r="L462" i="7"/>
  <c r="K462" i="7"/>
  <c r="J462" i="7"/>
  <c r="I462" i="7"/>
  <c r="H462" i="7"/>
  <c r="G462" i="7"/>
  <c r="F462" i="7"/>
  <c r="E462" i="7"/>
  <c r="AM461" i="7"/>
  <c r="AL461" i="7"/>
  <c r="AK461" i="7"/>
  <c r="AJ461" i="7"/>
  <c r="AI461" i="7"/>
  <c r="AH461" i="7"/>
  <c r="AG461" i="7"/>
  <c r="AF461" i="7"/>
  <c r="AE461" i="7"/>
  <c r="AD461" i="7"/>
  <c r="AC461" i="7"/>
  <c r="AB461" i="7"/>
  <c r="AA461" i="7"/>
  <c r="Z461" i="7"/>
  <c r="Y461" i="7"/>
  <c r="X461" i="7"/>
  <c r="W461" i="7"/>
  <c r="V461" i="7"/>
  <c r="U461" i="7"/>
  <c r="T461" i="7"/>
  <c r="S461" i="7"/>
  <c r="R461" i="7"/>
  <c r="Q461" i="7"/>
  <c r="P461" i="7"/>
  <c r="O461" i="7"/>
  <c r="N461" i="7"/>
  <c r="M461" i="7"/>
  <c r="L461" i="7"/>
  <c r="K461" i="7"/>
  <c r="J461" i="7"/>
  <c r="I461" i="7"/>
  <c r="H461" i="7"/>
  <c r="G461" i="7"/>
  <c r="F461" i="7"/>
  <c r="E461" i="7"/>
  <c r="AM460" i="7"/>
  <c r="AL460" i="7"/>
  <c r="AK460" i="7"/>
  <c r="AJ460" i="7"/>
  <c r="AI460" i="7"/>
  <c r="AH460" i="7"/>
  <c r="AG460" i="7"/>
  <c r="AF460" i="7"/>
  <c r="AE460" i="7"/>
  <c r="AD460" i="7"/>
  <c r="AC460" i="7"/>
  <c r="AB460" i="7"/>
  <c r="AA460" i="7"/>
  <c r="Z460" i="7"/>
  <c r="Y460" i="7"/>
  <c r="X460" i="7"/>
  <c r="W460" i="7"/>
  <c r="V460" i="7"/>
  <c r="U460" i="7"/>
  <c r="T460" i="7"/>
  <c r="S460" i="7"/>
  <c r="R460" i="7"/>
  <c r="Q460" i="7"/>
  <c r="P460" i="7"/>
  <c r="O460" i="7"/>
  <c r="N460" i="7"/>
  <c r="M460" i="7"/>
  <c r="L460" i="7"/>
  <c r="K460" i="7"/>
  <c r="J460" i="7"/>
  <c r="I460" i="7"/>
  <c r="H460" i="7"/>
  <c r="G460" i="7"/>
  <c r="F460" i="7"/>
  <c r="E460" i="7"/>
  <c r="D460" i="7" s="1"/>
  <c r="AM459" i="7"/>
  <c r="AL459" i="7"/>
  <c r="AK459" i="7"/>
  <c r="AJ459" i="7"/>
  <c r="AI459" i="7"/>
  <c r="AH459" i="7"/>
  <c r="AG459" i="7"/>
  <c r="AF459" i="7"/>
  <c r="AE459" i="7"/>
  <c r="AD459" i="7"/>
  <c r="AC459" i="7"/>
  <c r="AB459" i="7"/>
  <c r="AA459" i="7"/>
  <c r="Z459" i="7"/>
  <c r="Y459" i="7"/>
  <c r="X459" i="7"/>
  <c r="W459" i="7"/>
  <c r="V459" i="7"/>
  <c r="U459" i="7"/>
  <c r="T459" i="7"/>
  <c r="S459" i="7"/>
  <c r="R459" i="7"/>
  <c r="Q459" i="7"/>
  <c r="P459" i="7"/>
  <c r="O459" i="7"/>
  <c r="N459" i="7"/>
  <c r="M459" i="7"/>
  <c r="L459" i="7"/>
  <c r="K459" i="7"/>
  <c r="J459" i="7"/>
  <c r="I459" i="7"/>
  <c r="H459" i="7"/>
  <c r="G459" i="7"/>
  <c r="F459" i="7"/>
  <c r="E459" i="7"/>
  <c r="AM458" i="7"/>
  <c r="AL458" i="7"/>
  <c r="AK458" i="7"/>
  <c r="AJ458" i="7"/>
  <c r="AI458" i="7"/>
  <c r="AH458" i="7"/>
  <c r="AG458" i="7"/>
  <c r="AF458" i="7"/>
  <c r="AE458" i="7"/>
  <c r="AD458" i="7"/>
  <c r="AC458" i="7"/>
  <c r="AB458" i="7"/>
  <c r="AA458" i="7"/>
  <c r="Z458" i="7"/>
  <c r="Y458" i="7"/>
  <c r="X458" i="7"/>
  <c r="W458" i="7"/>
  <c r="V458" i="7"/>
  <c r="U458" i="7"/>
  <c r="T458" i="7"/>
  <c r="S458" i="7"/>
  <c r="R458" i="7"/>
  <c r="Q458" i="7"/>
  <c r="P458" i="7"/>
  <c r="O458" i="7"/>
  <c r="N458" i="7"/>
  <c r="M458" i="7"/>
  <c r="L458" i="7"/>
  <c r="K458" i="7"/>
  <c r="J458" i="7"/>
  <c r="I458" i="7"/>
  <c r="H458" i="7"/>
  <c r="G458" i="7"/>
  <c r="F458" i="7"/>
  <c r="E458" i="7"/>
  <c r="AM457" i="7"/>
  <c r="AL457" i="7"/>
  <c r="AK457" i="7"/>
  <c r="AJ457" i="7"/>
  <c r="AI457" i="7"/>
  <c r="AH457" i="7"/>
  <c r="AG457" i="7"/>
  <c r="AF457" i="7"/>
  <c r="AE457" i="7"/>
  <c r="AD457" i="7"/>
  <c r="AC457" i="7"/>
  <c r="AB457" i="7"/>
  <c r="AA457" i="7"/>
  <c r="Z457" i="7"/>
  <c r="Y457" i="7"/>
  <c r="X457" i="7"/>
  <c r="W457" i="7"/>
  <c r="V457" i="7"/>
  <c r="U457" i="7"/>
  <c r="T457" i="7"/>
  <c r="S457" i="7"/>
  <c r="R457" i="7"/>
  <c r="Q457" i="7"/>
  <c r="P457" i="7"/>
  <c r="O457" i="7"/>
  <c r="N457" i="7"/>
  <c r="M457" i="7"/>
  <c r="L457" i="7"/>
  <c r="K457" i="7"/>
  <c r="J457" i="7"/>
  <c r="I457" i="7"/>
  <c r="H457" i="7"/>
  <c r="G457" i="7"/>
  <c r="F457" i="7"/>
  <c r="E457" i="7"/>
  <c r="AM456" i="7"/>
  <c r="AL456" i="7"/>
  <c r="AK456" i="7"/>
  <c r="AJ456" i="7"/>
  <c r="AI456" i="7"/>
  <c r="AH456" i="7"/>
  <c r="AG456" i="7"/>
  <c r="AF456" i="7"/>
  <c r="AE456" i="7"/>
  <c r="AD456" i="7"/>
  <c r="AC456" i="7"/>
  <c r="AB456" i="7"/>
  <c r="AA456" i="7"/>
  <c r="Z456" i="7"/>
  <c r="Y456" i="7"/>
  <c r="X456" i="7"/>
  <c r="W456" i="7"/>
  <c r="V456" i="7"/>
  <c r="U456" i="7"/>
  <c r="T456" i="7"/>
  <c r="S456" i="7"/>
  <c r="R456" i="7"/>
  <c r="Q456" i="7"/>
  <c r="P456" i="7"/>
  <c r="O456" i="7"/>
  <c r="N456" i="7"/>
  <c r="M456" i="7"/>
  <c r="L456" i="7"/>
  <c r="K456" i="7"/>
  <c r="J456" i="7"/>
  <c r="I456" i="7"/>
  <c r="H456" i="7"/>
  <c r="G456" i="7"/>
  <c r="F456" i="7"/>
  <c r="E456" i="7"/>
  <c r="D456" i="7" s="1"/>
  <c r="AM455" i="7"/>
  <c r="AL455" i="7"/>
  <c r="AK455" i="7"/>
  <c r="AJ455" i="7"/>
  <c r="AI455" i="7"/>
  <c r="AH455" i="7"/>
  <c r="AG455" i="7"/>
  <c r="AF455" i="7"/>
  <c r="AE455" i="7"/>
  <c r="AD455" i="7"/>
  <c r="AC455" i="7"/>
  <c r="AB455" i="7"/>
  <c r="AA455" i="7"/>
  <c r="Z455" i="7"/>
  <c r="Y455" i="7"/>
  <c r="X455" i="7"/>
  <c r="W455" i="7"/>
  <c r="V455" i="7"/>
  <c r="U455" i="7"/>
  <c r="T455" i="7"/>
  <c r="S455" i="7"/>
  <c r="R455" i="7"/>
  <c r="Q455" i="7"/>
  <c r="P455" i="7"/>
  <c r="O455" i="7"/>
  <c r="N455" i="7"/>
  <c r="M455" i="7"/>
  <c r="L455" i="7"/>
  <c r="K455" i="7"/>
  <c r="J455" i="7"/>
  <c r="I455" i="7"/>
  <c r="H455" i="7"/>
  <c r="G455" i="7"/>
  <c r="F455" i="7"/>
  <c r="E455" i="7"/>
  <c r="AM454" i="7"/>
  <c r="AL454" i="7"/>
  <c r="AK454" i="7"/>
  <c r="AJ454" i="7"/>
  <c r="AI454" i="7"/>
  <c r="AH454" i="7"/>
  <c r="AG454" i="7"/>
  <c r="AF454" i="7"/>
  <c r="AE454" i="7"/>
  <c r="AD454" i="7"/>
  <c r="AC454" i="7"/>
  <c r="AB454" i="7"/>
  <c r="AA454" i="7"/>
  <c r="Z454" i="7"/>
  <c r="Y454" i="7"/>
  <c r="X454" i="7"/>
  <c r="W454" i="7"/>
  <c r="V454" i="7"/>
  <c r="U454" i="7"/>
  <c r="T454" i="7"/>
  <c r="S454" i="7"/>
  <c r="R454" i="7"/>
  <c r="Q454" i="7"/>
  <c r="P454" i="7"/>
  <c r="O454" i="7"/>
  <c r="N454" i="7"/>
  <c r="M454" i="7"/>
  <c r="L454" i="7"/>
  <c r="K454" i="7"/>
  <c r="J454" i="7"/>
  <c r="I454" i="7"/>
  <c r="H454" i="7"/>
  <c r="G454" i="7"/>
  <c r="F454" i="7"/>
  <c r="E454" i="7"/>
  <c r="AM453" i="7"/>
  <c r="AL453" i="7"/>
  <c r="AK453" i="7"/>
  <c r="AJ453" i="7"/>
  <c r="AI453" i="7"/>
  <c r="AH453" i="7"/>
  <c r="AG453" i="7"/>
  <c r="AF453" i="7"/>
  <c r="AE453" i="7"/>
  <c r="AD453" i="7"/>
  <c r="AC453" i="7"/>
  <c r="AB453" i="7"/>
  <c r="AA453" i="7"/>
  <c r="Z453" i="7"/>
  <c r="Y453" i="7"/>
  <c r="X453" i="7"/>
  <c r="W453" i="7"/>
  <c r="V453" i="7"/>
  <c r="U453" i="7"/>
  <c r="T453" i="7"/>
  <c r="S453" i="7"/>
  <c r="R453" i="7"/>
  <c r="Q453" i="7"/>
  <c r="P453" i="7"/>
  <c r="O453" i="7"/>
  <c r="N453" i="7"/>
  <c r="M453" i="7"/>
  <c r="L453" i="7"/>
  <c r="K453" i="7"/>
  <c r="J453" i="7"/>
  <c r="I453" i="7"/>
  <c r="H453" i="7"/>
  <c r="G453" i="7"/>
  <c r="F453" i="7"/>
  <c r="E453" i="7"/>
  <c r="AM452" i="7"/>
  <c r="AL452" i="7"/>
  <c r="AK452" i="7"/>
  <c r="AJ452" i="7"/>
  <c r="AI452" i="7"/>
  <c r="AH452" i="7"/>
  <c r="AG452" i="7"/>
  <c r="AF452" i="7"/>
  <c r="AE452" i="7"/>
  <c r="AD452" i="7"/>
  <c r="AC452" i="7"/>
  <c r="AB452" i="7"/>
  <c r="AA452" i="7"/>
  <c r="Z452" i="7"/>
  <c r="Y452" i="7"/>
  <c r="X452" i="7"/>
  <c r="W452" i="7"/>
  <c r="V452" i="7"/>
  <c r="U452" i="7"/>
  <c r="T452" i="7"/>
  <c r="S452" i="7"/>
  <c r="R452" i="7"/>
  <c r="Q452" i="7"/>
  <c r="P452" i="7"/>
  <c r="O452" i="7"/>
  <c r="N452" i="7"/>
  <c r="M452" i="7"/>
  <c r="L452" i="7"/>
  <c r="K452" i="7"/>
  <c r="J452" i="7"/>
  <c r="I452" i="7"/>
  <c r="H452" i="7"/>
  <c r="G452" i="7"/>
  <c r="F452" i="7"/>
  <c r="E452" i="7"/>
  <c r="D452" i="7" s="1"/>
  <c r="AM451" i="7"/>
  <c r="AL451" i="7"/>
  <c r="AK451" i="7"/>
  <c r="AJ451" i="7"/>
  <c r="AI451" i="7"/>
  <c r="AH451" i="7"/>
  <c r="AG451" i="7"/>
  <c r="AF451" i="7"/>
  <c r="AE451" i="7"/>
  <c r="AD451" i="7"/>
  <c r="AC451" i="7"/>
  <c r="AB451" i="7"/>
  <c r="AA451" i="7"/>
  <c r="Z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J451" i="7"/>
  <c r="I451" i="7"/>
  <c r="H451" i="7"/>
  <c r="G451" i="7"/>
  <c r="F451" i="7"/>
  <c r="E451" i="7"/>
  <c r="AM450" i="7"/>
  <c r="AL450" i="7"/>
  <c r="AK450" i="7"/>
  <c r="AJ450" i="7"/>
  <c r="AI450" i="7"/>
  <c r="AH450" i="7"/>
  <c r="AG450" i="7"/>
  <c r="AF450" i="7"/>
  <c r="AE450" i="7"/>
  <c r="AD450" i="7"/>
  <c r="AC450" i="7"/>
  <c r="AB450" i="7"/>
  <c r="AA450" i="7"/>
  <c r="Z450" i="7"/>
  <c r="Y450" i="7"/>
  <c r="X450" i="7"/>
  <c r="W450" i="7"/>
  <c r="V450" i="7"/>
  <c r="U450" i="7"/>
  <c r="T450" i="7"/>
  <c r="S450" i="7"/>
  <c r="R450" i="7"/>
  <c r="Q450" i="7"/>
  <c r="P450" i="7"/>
  <c r="O450" i="7"/>
  <c r="N450" i="7"/>
  <c r="M450" i="7"/>
  <c r="L450" i="7"/>
  <c r="K450" i="7"/>
  <c r="J450" i="7"/>
  <c r="I450" i="7"/>
  <c r="H450" i="7"/>
  <c r="G450" i="7"/>
  <c r="F450" i="7"/>
  <c r="E450" i="7"/>
  <c r="AM449" i="7"/>
  <c r="AL449" i="7"/>
  <c r="AK449" i="7"/>
  <c r="AJ449" i="7"/>
  <c r="AI449" i="7"/>
  <c r="AH449" i="7"/>
  <c r="AG449" i="7"/>
  <c r="AF449" i="7"/>
  <c r="AE449" i="7"/>
  <c r="AD449" i="7"/>
  <c r="AC449" i="7"/>
  <c r="AB449" i="7"/>
  <c r="AA449" i="7"/>
  <c r="Z449" i="7"/>
  <c r="Y449" i="7"/>
  <c r="X449" i="7"/>
  <c r="W449" i="7"/>
  <c r="V449" i="7"/>
  <c r="U449" i="7"/>
  <c r="T449" i="7"/>
  <c r="S449" i="7"/>
  <c r="R449" i="7"/>
  <c r="Q449" i="7"/>
  <c r="P449" i="7"/>
  <c r="O449" i="7"/>
  <c r="N449" i="7"/>
  <c r="M449" i="7"/>
  <c r="L449" i="7"/>
  <c r="K449" i="7"/>
  <c r="J449" i="7"/>
  <c r="I449" i="7"/>
  <c r="H449" i="7"/>
  <c r="G449" i="7"/>
  <c r="F449" i="7"/>
  <c r="E449" i="7"/>
  <c r="AM448" i="7"/>
  <c r="AL448" i="7"/>
  <c r="AK448" i="7"/>
  <c r="AJ448" i="7"/>
  <c r="AI448" i="7"/>
  <c r="AH448" i="7"/>
  <c r="AG448" i="7"/>
  <c r="AF448" i="7"/>
  <c r="AE448" i="7"/>
  <c r="AD448" i="7"/>
  <c r="AC448" i="7"/>
  <c r="AB448" i="7"/>
  <c r="AA448" i="7"/>
  <c r="Z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J448" i="7"/>
  <c r="I448" i="7"/>
  <c r="H448" i="7"/>
  <c r="G448" i="7"/>
  <c r="F448" i="7"/>
  <c r="E448" i="7"/>
  <c r="D448" i="7" s="1"/>
  <c r="AM447" i="7"/>
  <c r="AL447" i="7"/>
  <c r="AK447" i="7"/>
  <c r="AJ447" i="7"/>
  <c r="AI447" i="7"/>
  <c r="AH447" i="7"/>
  <c r="AG447" i="7"/>
  <c r="AF447" i="7"/>
  <c r="AE447" i="7"/>
  <c r="AD447" i="7"/>
  <c r="AC447" i="7"/>
  <c r="AB447" i="7"/>
  <c r="AA447" i="7"/>
  <c r="Z447" i="7"/>
  <c r="Y447" i="7"/>
  <c r="X447" i="7"/>
  <c r="W447" i="7"/>
  <c r="V447" i="7"/>
  <c r="U447" i="7"/>
  <c r="T447" i="7"/>
  <c r="S447" i="7"/>
  <c r="R447" i="7"/>
  <c r="Q447" i="7"/>
  <c r="P447" i="7"/>
  <c r="O447" i="7"/>
  <c r="N447" i="7"/>
  <c r="M447" i="7"/>
  <c r="L447" i="7"/>
  <c r="K447" i="7"/>
  <c r="J447" i="7"/>
  <c r="I447" i="7"/>
  <c r="H447" i="7"/>
  <c r="G447" i="7"/>
  <c r="F447" i="7"/>
  <c r="E447" i="7"/>
  <c r="AM446" i="7"/>
  <c r="AL446" i="7"/>
  <c r="AK446" i="7"/>
  <c r="AJ446" i="7"/>
  <c r="AI446" i="7"/>
  <c r="AH446" i="7"/>
  <c r="AG446" i="7"/>
  <c r="AF446" i="7"/>
  <c r="AE446" i="7"/>
  <c r="AD446" i="7"/>
  <c r="AC446" i="7"/>
  <c r="AB446" i="7"/>
  <c r="AA446" i="7"/>
  <c r="Z446" i="7"/>
  <c r="Y446" i="7"/>
  <c r="X446" i="7"/>
  <c r="W446" i="7"/>
  <c r="V446" i="7"/>
  <c r="U446" i="7"/>
  <c r="T446" i="7"/>
  <c r="S446" i="7"/>
  <c r="R446" i="7"/>
  <c r="Q446" i="7"/>
  <c r="P446" i="7"/>
  <c r="O446" i="7"/>
  <c r="N446" i="7"/>
  <c r="M446" i="7"/>
  <c r="L446" i="7"/>
  <c r="K446" i="7"/>
  <c r="J446" i="7"/>
  <c r="I446" i="7"/>
  <c r="H446" i="7"/>
  <c r="G446" i="7"/>
  <c r="F446" i="7"/>
  <c r="E446" i="7"/>
  <c r="AM445" i="7"/>
  <c r="AL445" i="7"/>
  <c r="AK445" i="7"/>
  <c r="AJ445" i="7"/>
  <c r="AI445" i="7"/>
  <c r="AH445" i="7"/>
  <c r="AG445" i="7"/>
  <c r="AF445" i="7"/>
  <c r="AE445" i="7"/>
  <c r="AD445" i="7"/>
  <c r="AC445" i="7"/>
  <c r="AB445" i="7"/>
  <c r="AA445" i="7"/>
  <c r="Z445" i="7"/>
  <c r="Y445" i="7"/>
  <c r="X445" i="7"/>
  <c r="W445" i="7"/>
  <c r="V445" i="7"/>
  <c r="U445" i="7"/>
  <c r="T445" i="7"/>
  <c r="S445" i="7"/>
  <c r="R445" i="7"/>
  <c r="Q445" i="7"/>
  <c r="P445" i="7"/>
  <c r="O445" i="7"/>
  <c r="N445" i="7"/>
  <c r="M445" i="7"/>
  <c r="L445" i="7"/>
  <c r="K445" i="7"/>
  <c r="J445" i="7"/>
  <c r="I445" i="7"/>
  <c r="H445" i="7"/>
  <c r="G445" i="7"/>
  <c r="F445" i="7"/>
  <c r="E445" i="7"/>
  <c r="AM444" i="7"/>
  <c r="AL444" i="7"/>
  <c r="AK444" i="7"/>
  <c r="AJ444" i="7"/>
  <c r="AI444" i="7"/>
  <c r="AH444" i="7"/>
  <c r="AG444" i="7"/>
  <c r="AF444" i="7"/>
  <c r="AE444" i="7"/>
  <c r="AD444" i="7"/>
  <c r="AC444" i="7"/>
  <c r="AB444" i="7"/>
  <c r="AA444" i="7"/>
  <c r="Z444" i="7"/>
  <c r="Y444" i="7"/>
  <c r="X444" i="7"/>
  <c r="W444" i="7"/>
  <c r="V444" i="7"/>
  <c r="U444" i="7"/>
  <c r="T444" i="7"/>
  <c r="S444" i="7"/>
  <c r="R444" i="7"/>
  <c r="Q444" i="7"/>
  <c r="P444" i="7"/>
  <c r="O444" i="7"/>
  <c r="N444" i="7"/>
  <c r="M444" i="7"/>
  <c r="L444" i="7"/>
  <c r="K444" i="7"/>
  <c r="J444" i="7"/>
  <c r="I444" i="7"/>
  <c r="H444" i="7"/>
  <c r="G444" i="7"/>
  <c r="F444" i="7"/>
  <c r="E444" i="7"/>
  <c r="D444" i="7" s="1"/>
  <c r="AM443" i="7"/>
  <c r="AL443" i="7"/>
  <c r="AK443" i="7"/>
  <c r="AJ443" i="7"/>
  <c r="AI443" i="7"/>
  <c r="AH443" i="7"/>
  <c r="AG443" i="7"/>
  <c r="AF443" i="7"/>
  <c r="AE443" i="7"/>
  <c r="AD443" i="7"/>
  <c r="AC443" i="7"/>
  <c r="AB443" i="7"/>
  <c r="AA443" i="7"/>
  <c r="Z443" i="7"/>
  <c r="Y443" i="7"/>
  <c r="X443" i="7"/>
  <c r="W443" i="7"/>
  <c r="V443" i="7"/>
  <c r="U443" i="7"/>
  <c r="T443" i="7"/>
  <c r="S443" i="7"/>
  <c r="R443" i="7"/>
  <c r="Q443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AM442" i="7"/>
  <c r="AL442" i="7"/>
  <c r="AK442" i="7"/>
  <c r="AJ442" i="7"/>
  <c r="AI442" i="7"/>
  <c r="AH442" i="7"/>
  <c r="AG442" i="7"/>
  <c r="AF442" i="7"/>
  <c r="AE442" i="7"/>
  <c r="AD442" i="7"/>
  <c r="AC442" i="7"/>
  <c r="AB442" i="7"/>
  <c r="AA442" i="7"/>
  <c r="Z442" i="7"/>
  <c r="Y442" i="7"/>
  <c r="X442" i="7"/>
  <c r="W442" i="7"/>
  <c r="V442" i="7"/>
  <c r="U442" i="7"/>
  <c r="T442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AM441" i="7"/>
  <c r="AL441" i="7"/>
  <c r="AK441" i="7"/>
  <c r="AJ441" i="7"/>
  <c r="AI441" i="7"/>
  <c r="AH441" i="7"/>
  <c r="AG441" i="7"/>
  <c r="AF441" i="7"/>
  <c r="AE441" i="7"/>
  <c r="AD441" i="7"/>
  <c r="AC441" i="7"/>
  <c r="AB441" i="7"/>
  <c r="AA441" i="7"/>
  <c r="Z441" i="7"/>
  <c r="Y441" i="7"/>
  <c r="X441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AM440" i="7"/>
  <c r="AL440" i="7"/>
  <c r="AK440" i="7"/>
  <c r="AJ440" i="7"/>
  <c r="AI440" i="7"/>
  <c r="AH440" i="7"/>
  <c r="AG440" i="7"/>
  <c r="AF440" i="7"/>
  <c r="AE440" i="7"/>
  <c r="AD440" i="7"/>
  <c r="AC440" i="7"/>
  <c r="AB440" i="7"/>
  <c r="AA440" i="7"/>
  <c r="Z440" i="7"/>
  <c r="Y440" i="7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 s="1"/>
  <c r="AM439" i="7"/>
  <c r="AL439" i="7"/>
  <c r="AK439" i="7"/>
  <c r="AJ439" i="7"/>
  <c r="AI439" i="7"/>
  <c r="AH439" i="7"/>
  <c r="AG439" i="7"/>
  <c r="AF439" i="7"/>
  <c r="AE439" i="7"/>
  <c r="AD439" i="7"/>
  <c r="AC439" i="7"/>
  <c r="AB439" i="7"/>
  <c r="AA439" i="7"/>
  <c r="Z439" i="7"/>
  <c r="Y439" i="7"/>
  <c r="X439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AM438" i="7"/>
  <c r="AL438" i="7"/>
  <c r="AK438" i="7"/>
  <c r="AJ438" i="7"/>
  <c r="AI438" i="7"/>
  <c r="AH438" i="7"/>
  <c r="AG438" i="7"/>
  <c r="AF438" i="7"/>
  <c r="AE438" i="7"/>
  <c r="AD438" i="7"/>
  <c r="AC438" i="7"/>
  <c r="AB438" i="7"/>
  <c r="AA438" i="7"/>
  <c r="Z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AM437" i="7"/>
  <c r="AL437" i="7"/>
  <c r="AK437" i="7"/>
  <c r="AJ437" i="7"/>
  <c r="AI437" i="7"/>
  <c r="AH437" i="7"/>
  <c r="AG437" i="7"/>
  <c r="AF437" i="7"/>
  <c r="AE437" i="7"/>
  <c r="AD437" i="7"/>
  <c r="AC437" i="7"/>
  <c r="AB437" i="7"/>
  <c r="AA437" i="7"/>
  <c r="Z437" i="7"/>
  <c r="Y437" i="7"/>
  <c r="X437" i="7"/>
  <c r="W437" i="7"/>
  <c r="V437" i="7"/>
  <c r="U437" i="7"/>
  <c r="T437" i="7"/>
  <c r="S437" i="7"/>
  <c r="R437" i="7"/>
  <c r="Q437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AM436" i="7"/>
  <c r="AL436" i="7"/>
  <c r="AK436" i="7"/>
  <c r="AJ436" i="7"/>
  <c r="AI436" i="7"/>
  <c r="AH436" i="7"/>
  <c r="AG436" i="7"/>
  <c r="AF436" i="7"/>
  <c r="AE436" i="7"/>
  <c r="AD436" i="7"/>
  <c r="AC436" i="7"/>
  <c r="AB436" i="7"/>
  <c r="AA436" i="7"/>
  <c r="Z436" i="7"/>
  <c r="Y436" i="7"/>
  <c r="X436" i="7"/>
  <c r="W436" i="7"/>
  <c r="V436" i="7"/>
  <c r="U436" i="7"/>
  <c r="T436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 s="1"/>
  <c r="AM435" i="7"/>
  <c r="AL435" i="7"/>
  <c r="AK435" i="7"/>
  <c r="AJ435" i="7"/>
  <c r="AI435" i="7"/>
  <c r="AH435" i="7"/>
  <c r="AG435" i="7"/>
  <c r="AF435" i="7"/>
  <c r="AE435" i="7"/>
  <c r="AD435" i="7"/>
  <c r="AC435" i="7"/>
  <c r="AB435" i="7"/>
  <c r="AA435" i="7"/>
  <c r="Z435" i="7"/>
  <c r="Y435" i="7"/>
  <c r="X435" i="7"/>
  <c r="W435" i="7"/>
  <c r="V435" i="7"/>
  <c r="U435" i="7"/>
  <c r="T435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AM434" i="7"/>
  <c r="AL434" i="7"/>
  <c r="AK434" i="7"/>
  <c r="AJ434" i="7"/>
  <c r="AI434" i="7"/>
  <c r="AH434" i="7"/>
  <c r="AG434" i="7"/>
  <c r="AF434" i="7"/>
  <c r="AE434" i="7"/>
  <c r="AD434" i="7"/>
  <c r="AC434" i="7"/>
  <c r="AB434" i="7"/>
  <c r="AA434" i="7"/>
  <c r="Z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AM433" i="7"/>
  <c r="AL433" i="7"/>
  <c r="AK433" i="7"/>
  <c r="AJ433" i="7"/>
  <c r="AI433" i="7"/>
  <c r="AH433" i="7"/>
  <c r="AG433" i="7"/>
  <c r="AF433" i="7"/>
  <c r="AE433" i="7"/>
  <c r="AD433" i="7"/>
  <c r="AC433" i="7"/>
  <c r="AB433" i="7"/>
  <c r="AA433" i="7"/>
  <c r="Z433" i="7"/>
  <c r="Y433" i="7"/>
  <c r="X433" i="7"/>
  <c r="W433" i="7"/>
  <c r="V433" i="7"/>
  <c r="U433" i="7"/>
  <c r="T433" i="7"/>
  <c r="S433" i="7"/>
  <c r="R433" i="7"/>
  <c r="Q433" i="7"/>
  <c r="P433" i="7"/>
  <c r="O433" i="7"/>
  <c r="N433" i="7"/>
  <c r="M433" i="7"/>
  <c r="L433" i="7"/>
  <c r="K433" i="7"/>
  <c r="J433" i="7"/>
  <c r="I433" i="7"/>
  <c r="H433" i="7"/>
  <c r="G433" i="7"/>
  <c r="F433" i="7"/>
  <c r="E433" i="7"/>
  <c r="AM432" i="7"/>
  <c r="AL432" i="7"/>
  <c r="AK432" i="7"/>
  <c r="AJ432" i="7"/>
  <c r="AI432" i="7"/>
  <c r="AH432" i="7"/>
  <c r="AG432" i="7"/>
  <c r="AF432" i="7"/>
  <c r="AE432" i="7"/>
  <c r="AD432" i="7"/>
  <c r="AC432" i="7"/>
  <c r="AB432" i="7"/>
  <c r="AA432" i="7"/>
  <c r="Z432" i="7"/>
  <c r="Y432" i="7"/>
  <c r="X432" i="7"/>
  <c r="W432" i="7"/>
  <c r="V432" i="7"/>
  <c r="U432" i="7"/>
  <c r="T432" i="7"/>
  <c r="S432" i="7"/>
  <c r="R432" i="7"/>
  <c r="Q432" i="7"/>
  <c r="P432" i="7"/>
  <c r="O432" i="7"/>
  <c r="N432" i="7"/>
  <c r="M432" i="7"/>
  <c r="L432" i="7"/>
  <c r="K432" i="7"/>
  <c r="J432" i="7"/>
  <c r="I432" i="7"/>
  <c r="H432" i="7"/>
  <c r="G432" i="7"/>
  <c r="F432" i="7"/>
  <c r="E432" i="7"/>
  <c r="D432" i="7" s="1"/>
  <c r="AM431" i="7"/>
  <c r="AL431" i="7"/>
  <c r="AK431" i="7"/>
  <c r="AJ431" i="7"/>
  <c r="AI431" i="7"/>
  <c r="AH431" i="7"/>
  <c r="AG431" i="7"/>
  <c r="AF431" i="7"/>
  <c r="AE431" i="7"/>
  <c r="AD431" i="7"/>
  <c r="AC431" i="7"/>
  <c r="AB431" i="7"/>
  <c r="AA431" i="7"/>
  <c r="Z431" i="7"/>
  <c r="Y431" i="7"/>
  <c r="X431" i="7"/>
  <c r="W431" i="7"/>
  <c r="V431" i="7"/>
  <c r="U431" i="7"/>
  <c r="T431" i="7"/>
  <c r="S431" i="7"/>
  <c r="R431" i="7"/>
  <c r="Q431" i="7"/>
  <c r="P431" i="7"/>
  <c r="O431" i="7"/>
  <c r="N431" i="7"/>
  <c r="M431" i="7"/>
  <c r="L431" i="7"/>
  <c r="K431" i="7"/>
  <c r="J431" i="7"/>
  <c r="I431" i="7"/>
  <c r="H431" i="7"/>
  <c r="G431" i="7"/>
  <c r="F431" i="7"/>
  <c r="E431" i="7"/>
  <c r="AM430" i="7"/>
  <c r="AL430" i="7"/>
  <c r="AK430" i="7"/>
  <c r="AJ430" i="7"/>
  <c r="AI430" i="7"/>
  <c r="AH430" i="7"/>
  <c r="AG430" i="7"/>
  <c r="AF430" i="7"/>
  <c r="AE430" i="7"/>
  <c r="AD430" i="7"/>
  <c r="AC430" i="7"/>
  <c r="AB430" i="7"/>
  <c r="AA430" i="7"/>
  <c r="Z430" i="7"/>
  <c r="Y430" i="7"/>
  <c r="X430" i="7"/>
  <c r="W430" i="7"/>
  <c r="V430" i="7"/>
  <c r="U430" i="7"/>
  <c r="T430" i="7"/>
  <c r="S430" i="7"/>
  <c r="R430" i="7"/>
  <c r="Q430" i="7"/>
  <c r="P430" i="7"/>
  <c r="O430" i="7"/>
  <c r="N430" i="7"/>
  <c r="M430" i="7"/>
  <c r="L430" i="7"/>
  <c r="K430" i="7"/>
  <c r="J430" i="7"/>
  <c r="I430" i="7"/>
  <c r="H430" i="7"/>
  <c r="G430" i="7"/>
  <c r="F430" i="7"/>
  <c r="E430" i="7"/>
  <c r="AM429" i="7"/>
  <c r="AL429" i="7"/>
  <c r="AK429" i="7"/>
  <c r="AJ429" i="7"/>
  <c r="AI429" i="7"/>
  <c r="AH429" i="7"/>
  <c r="AG429" i="7"/>
  <c r="AF429" i="7"/>
  <c r="AE429" i="7"/>
  <c r="AD429" i="7"/>
  <c r="AC429" i="7"/>
  <c r="AB429" i="7"/>
  <c r="AA429" i="7"/>
  <c r="Z429" i="7"/>
  <c r="Y429" i="7"/>
  <c r="X429" i="7"/>
  <c r="W429" i="7"/>
  <c r="V429" i="7"/>
  <c r="U429" i="7"/>
  <c r="T429" i="7"/>
  <c r="S429" i="7"/>
  <c r="R429" i="7"/>
  <c r="Q429" i="7"/>
  <c r="P429" i="7"/>
  <c r="O429" i="7"/>
  <c r="N429" i="7"/>
  <c r="M429" i="7"/>
  <c r="L429" i="7"/>
  <c r="K429" i="7"/>
  <c r="J429" i="7"/>
  <c r="I429" i="7"/>
  <c r="H429" i="7"/>
  <c r="G429" i="7"/>
  <c r="F429" i="7"/>
  <c r="E429" i="7"/>
  <c r="AM428" i="7"/>
  <c r="AL428" i="7"/>
  <c r="AK428" i="7"/>
  <c r="AJ428" i="7"/>
  <c r="AI428" i="7"/>
  <c r="AH428" i="7"/>
  <c r="AG428" i="7"/>
  <c r="AF428" i="7"/>
  <c r="AE428" i="7"/>
  <c r="AD428" i="7"/>
  <c r="AC428" i="7"/>
  <c r="AB428" i="7"/>
  <c r="AA428" i="7"/>
  <c r="Z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J428" i="7"/>
  <c r="I428" i="7"/>
  <c r="H428" i="7"/>
  <c r="G428" i="7"/>
  <c r="F428" i="7"/>
  <c r="E428" i="7"/>
  <c r="D428" i="7" s="1"/>
  <c r="AM427" i="7"/>
  <c r="AL427" i="7"/>
  <c r="AK427" i="7"/>
  <c r="AJ427" i="7"/>
  <c r="AI427" i="7"/>
  <c r="AH427" i="7"/>
  <c r="AG427" i="7"/>
  <c r="AF427" i="7"/>
  <c r="AE427" i="7"/>
  <c r="AD427" i="7"/>
  <c r="AC427" i="7"/>
  <c r="AB427" i="7"/>
  <c r="AA427" i="7"/>
  <c r="Z427" i="7"/>
  <c r="Y427" i="7"/>
  <c r="X427" i="7"/>
  <c r="W427" i="7"/>
  <c r="V427" i="7"/>
  <c r="U427" i="7"/>
  <c r="T427" i="7"/>
  <c r="S427" i="7"/>
  <c r="R427" i="7"/>
  <c r="Q427" i="7"/>
  <c r="P427" i="7"/>
  <c r="O427" i="7"/>
  <c r="N427" i="7"/>
  <c r="M427" i="7"/>
  <c r="L427" i="7"/>
  <c r="K427" i="7"/>
  <c r="J427" i="7"/>
  <c r="I427" i="7"/>
  <c r="H427" i="7"/>
  <c r="G427" i="7"/>
  <c r="F427" i="7"/>
  <c r="E427" i="7"/>
  <c r="AM426" i="7"/>
  <c r="AL426" i="7"/>
  <c r="AK426" i="7"/>
  <c r="AJ426" i="7"/>
  <c r="AI426" i="7"/>
  <c r="AH426" i="7"/>
  <c r="AG426" i="7"/>
  <c r="AF426" i="7"/>
  <c r="AE426" i="7"/>
  <c r="AD426" i="7"/>
  <c r="AC426" i="7"/>
  <c r="AB426" i="7"/>
  <c r="AA426" i="7"/>
  <c r="Z426" i="7"/>
  <c r="Y426" i="7"/>
  <c r="X426" i="7"/>
  <c r="W426" i="7"/>
  <c r="V426" i="7"/>
  <c r="U426" i="7"/>
  <c r="T426" i="7"/>
  <c r="S426" i="7"/>
  <c r="R426" i="7"/>
  <c r="Q426" i="7"/>
  <c r="P426" i="7"/>
  <c r="O426" i="7"/>
  <c r="N426" i="7"/>
  <c r="M426" i="7"/>
  <c r="L426" i="7"/>
  <c r="K426" i="7"/>
  <c r="J426" i="7"/>
  <c r="I426" i="7"/>
  <c r="H426" i="7"/>
  <c r="G426" i="7"/>
  <c r="F426" i="7"/>
  <c r="E426" i="7"/>
  <c r="AM425" i="7"/>
  <c r="AL425" i="7"/>
  <c r="AK425" i="7"/>
  <c r="AJ425" i="7"/>
  <c r="AI425" i="7"/>
  <c r="AH425" i="7"/>
  <c r="AG425" i="7"/>
  <c r="AF425" i="7"/>
  <c r="AE425" i="7"/>
  <c r="AD425" i="7"/>
  <c r="AC425" i="7"/>
  <c r="AB425" i="7"/>
  <c r="AA425" i="7"/>
  <c r="Z425" i="7"/>
  <c r="Y425" i="7"/>
  <c r="X425" i="7"/>
  <c r="W425" i="7"/>
  <c r="V425" i="7"/>
  <c r="U425" i="7"/>
  <c r="T425" i="7"/>
  <c r="S425" i="7"/>
  <c r="R425" i="7"/>
  <c r="Q425" i="7"/>
  <c r="P425" i="7"/>
  <c r="O425" i="7"/>
  <c r="N425" i="7"/>
  <c r="M425" i="7"/>
  <c r="L425" i="7"/>
  <c r="K425" i="7"/>
  <c r="J425" i="7"/>
  <c r="I425" i="7"/>
  <c r="H425" i="7"/>
  <c r="G425" i="7"/>
  <c r="F425" i="7"/>
  <c r="E425" i="7"/>
  <c r="AM424" i="7"/>
  <c r="AL424" i="7"/>
  <c r="AK424" i="7"/>
  <c r="AJ424" i="7"/>
  <c r="AI424" i="7"/>
  <c r="AH424" i="7"/>
  <c r="AG424" i="7"/>
  <c r="AF424" i="7"/>
  <c r="AE424" i="7"/>
  <c r="AD424" i="7"/>
  <c r="AC424" i="7"/>
  <c r="AB424" i="7"/>
  <c r="AA424" i="7"/>
  <c r="Z424" i="7"/>
  <c r="Y424" i="7"/>
  <c r="X424" i="7"/>
  <c r="W424" i="7"/>
  <c r="V424" i="7"/>
  <c r="U424" i="7"/>
  <c r="T424" i="7"/>
  <c r="S424" i="7"/>
  <c r="R424" i="7"/>
  <c r="Q424" i="7"/>
  <c r="P424" i="7"/>
  <c r="O424" i="7"/>
  <c r="N424" i="7"/>
  <c r="M424" i="7"/>
  <c r="L424" i="7"/>
  <c r="K424" i="7"/>
  <c r="J424" i="7"/>
  <c r="I424" i="7"/>
  <c r="H424" i="7"/>
  <c r="G424" i="7"/>
  <c r="F424" i="7"/>
  <c r="E424" i="7"/>
  <c r="D424" i="7" s="1"/>
  <c r="AM423" i="7"/>
  <c r="AL423" i="7"/>
  <c r="AK423" i="7"/>
  <c r="AJ423" i="7"/>
  <c r="AI423" i="7"/>
  <c r="AH423" i="7"/>
  <c r="AG423" i="7"/>
  <c r="AF423" i="7"/>
  <c r="AE423" i="7"/>
  <c r="AD423" i="7"/>
  <c r="AC423" i="7"/>
  <c r="AB423" i="7"/>
  <c r="AA423" i="7"/>
  <c r="Z423" i="7"/>
  <c r="Y423" i="7"/>
  <c r="X423" i="7"/>
  <c r="W423" i="7"/>
  <c r="V423" i="7"/>
  <c r="U423" i="7"/>
  <c r="T423" i="7"/>
  <c r="S423" i="7"/>
  <c r="R423" i="7"/>
  <c r="Q423" i="7"/>
  <c r="P423" i="7"/>
  <c r="O423" i="7"/>
  <c r="N423" i="7"/>
  <c r="M423" i="7"/>
  <c r="L423" i="7"/>
  <c r="K423" i="7"/>
  <c r="J423" i="7"/>
  <c r="I423" i="7"/>
  <c r="H423" i="7"/>
  <c r="G423" i="7"/>
  <c r="F423" i="7"/>
  <c r="E423" i="7"/>
  <c r="AM422" i="7"/>
  <c r="AL422" i="7"/>
  <c r="AK422" i="7"/>
  <c r="AJ422" i="7"/>
  <c r="AI422" i="7"/>
  <c r="AH422" i="7"/>
  <c r="AG422" i="7"/>
  <c r="AF422" i="7"/>
  <c r="AE422" i="7"/>
  <c r="AD422" i="7"/>
  <c r="AC422" i="7"/>
  <c r="AB422" i="7"/>
  <c r="AA422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AM421" i="7"/>
  <c r="AL421" i="7"/>
  <c r="AK421" i="7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AM420" i="7"/>
  <c r="AL420" i="7"/>
  <c r="AK420" i="7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 s="1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AM418" i="7"/>
  <c r="AL418" i="7"/>
  <c r="AK418" i="7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AM417" i="7"/>
  <c r="AL417" i="7"/>
  <c r="AK417" i="7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AM416" i="7"/>
  <c r="AL416" i="7"/>
  <c r="AK416" i="7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AM414" i="7"/>
  <c r="AL414" i="7"/>
  <c r="AK414" i="7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AM413" i="7"/>
  <c r="AL413" i="7"/>
  <c r="AK413" i="7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AM412" i="7"/>
  <c r="AL412" i="7"/>
  <c r="AK412" i="7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AM410" i="7"/>
  <c r="AL410" i="7"/>
  <c r="AK410" i="7"/>
  <c r="AJ410" i="7"/>
  <c r="AI410" i="7"/>
  <c r="AH410" i="7"/>
  <c r="AG410" i="7"/>
  <c r="AF410" i="7"/>
  <c r="AE410" i="7"/>
  <c r="AD410" i="7"/>
  <c r="AC410" i="7"/>
  <c r="AB410" i="7"/>
  <c r="AA410" i="7"/>
  <c r="Z410" i="7"/>
  <c r="Y410" i="7"/>
  <c r="X410" i="7"/>
  <c r="W410" i="7"/>
  <c r="V410" i="7"/>
  <c r="U410" i="7"/>
  <c r="T410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AM409" i="7"/>
  <c r="AL409" i="7"/>
  <c r="AK409" i="7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K409" i="7"/>
  <c r="J409" i="7"/>
  <c r="I409" i="7"/>
  <c r="H409" i="7"/>
  <c r="G409" i="7"/>
  <c r="F409" i="7"/>
  <c r="E409" i="7"/>
  <c r="D409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Z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J408" i="7"/>
  <c r="I408" i="7"/>
  <c r="H408" i="7"/>
  <c r="G408" i="7"/>
  <c r="F408" i="7"/>
  <c r="E408" i="7"/>
  <c r="D408" i="7"/>
  <c r="AM407" i="7"/>
  <c r="AL407" i="7"/>
  <c r="AK407" i="7"/>
  <c r="AJ407" i="7"/>
  <c r="AI407" i="7"/>
  <c r="AH407" i="7"/>
  <c r="AG407" i="7"/>
  <c r="AF407" i="7"/>
  <c r="AE407" i="7"/>
  <c r="AD407" i="7"/>
  <c r="AC407" i="7"/>
  <c r="AB407" i="7"/>
  <c r="AA407" i="7"/>
  <c r="Z407" i="7"/>
  <c r="Y407" i="7"/>
  <c r="X407" i="7"/>
  <c r="W407" i="7"/>
  <c r="V407" i="7"/>
  <c r="U407" i="7"/>
  <c r="T407" i="7"/>
  <c r="S407" i="7"/>
  <c r="R407" i="7"/>
  <c r="Q407" i="7"/>
  <c r="P407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AM406" i="7"/>
  <c r="AL406" i="7"/>
  <c r="AK406" i="7"/>
  <c r="AJ406" i="7"/>
  <c r="AI406" i="7"/>
  <c r="AH406" i="7"/>
  <c r="AG406" i="7"/>
  <c r="AF406" i="7"/>
  <c r="AE406" i="7"/>
  <c r="AD406" i="7"/>
  <c r="AC406" i="7"/>
  <c r="AB406" i="7"/>
  <c r="AA406" i="7"/>
  <c r="Z406" i="7"/>
  <c r="Y406" i="7"/>
  <c r="X406" i="7"/>
  <c r="W406" i="7"/>
  <c r="V406" i="7"/>
  <c r="U406" i="7"/>
  <c r="T406" i="7"/>
  <c r="S406" i="7"/>
  <c r="R406" i="7"/>
  <c r="Q406" i="7"/>
  <c r="P406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AM405" i="7"/>
  <c r="AL405" i="7"/>
  <c r="AK405" i="7"/>
  <c r="AJ405" i="7"/>
  <c r="AI405" i="7"/>
  <c r="AH405" i="7"/>
  <c r="AG405" i="7"/>
  <c r="AF405" i="7"/>
  <c r="AE405" i="7"/>
  <c r="AD405" i="7"/>
  <c r="AC405" i="7"/>
  <c r="AB405" i="7"/>
  <c r="AA405" i="7"/>
  <c r="Z405" i="7"/>
  <c r="Y405" i="7"/>
  <c r="X405" i="7"/>
  <c r="W405" i="7"/>
  <c r="V405" i="7"/>
  <c r="U405" i="7"/>
  <c r="T405" i="7"/>
  <c r="S405" i="7"/>
  <c r="R405" i="7"/>
  <c r="Q405" i="7"/>
  <c r="P405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AM404" i="7"/>
  <c r="AL404" i="7"/>
  <c r="AK404" i="7"/>
  <c r="AJ404" i="7"/>
  <c r="AI404" i="7"/>
  <c r="AH404" i="7"/>
  <c r="AG404" i="7"/>
  <c r="AF404" i="7"/>
  <c r="AE404" i="7"/>
  <c r="AD404" i="7"/>
  <c r="AC404" i="7"/>
  <c r="AB404" i="7"/>
  <c r="AA404" i="7"/>
  <c r="Z404" i="7"/>
  <c r="Y404" i="7"/>
  <c r="X404" i="7"/>
  <c r="W404" i="7"/>
  <c r="V404" i="7"/>
  <c r="U404" i="7"/>
  <c r="T404" i="7"/>
  <c r="S404" i="7"/>
  <c r="R404" i="7"/>
  <c r="Q404" i="7"/>
  <c r="P404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AM403" i="7"/>
  <c r="AL403" i="7"/>
  <c r="AK403" i="7"/>
  <c r="AJ403" i="7"/>
  <c r="AI403" i="7"/>
  <c r="AH403" i="7"/>
  <c r="AG403" i="7"/>
  <c r="AF403" i="7"/>
  <c r="AE403" i="7"/>
  <c r="AD403" i="7"/>
  <c r="AC403" i="7"/>
  <c r="AB403" i="7"/>
  <c r="AA403" i="7"/>
  <c r="Z403" i="7"/>
  <c r="Y403" i="7"/>
  <c r="X403" i="7"/>
  <c r="W403" i="7"/>
  <c r="V403" i="7"/>
  <c r="U403" i="7"/>
  <c r="T403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AM402" i="7"/>
  <c r="AL402" i="7"/>
  <c r="AK402" i="7"/>
  <c r="AJ402" i="7"/>
  <c r="AI402" i="7"/>
  <c r="AH402" i="7"/>
  <c r="AG402" i="7"/>
  <c r="AF402" i="7"/>
  <c r="AE402" i="7"/>
  <c r="AD402" i="7"/>
  <c r="AC402" i="7"/>
  <c r="AB402" i="7"/>
  <c r="AA402" i="7"/>
  <c r="Z402" i="7"/>
  <c r="Y402" i="7"/>
  <c r="X402" i="7"/>
  <c r="W402" i="7"/>
  <c r="V402" i="7"/>
  <c r="U402" i="7"/>
  <c r="T402" i="7"/>
  <c r="S402" i="7"/>
  <c r="R402" i="7"/>
  <c r="Q402" i="7"/>
  <c r="P402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AM401" i="7"/>
  <c r="AL401" i="7"/>
  <c r="AK401" i="7"/>
  <c r="AJ401" i="7"/>
  <c r="AI401" i="7"/>
  <c r="AH401" i="7"/>
  <c r="AG401" i="7"/>
  <c r="AF401" i="7"/>
  <c r="AE401" i="7"/>
  <c r="AD401" i="7"/>
  <c r="AC401" i="7"/>
  <c r="AB401" i="7"/>
  <c r="AA401" i="7"/>
  <c r="Z401" i="7"/>
  <c r="Y401" i="7"/>
  <c r="X401" i="7"/>
  <c r="W401" i="7"/>
  <c r="V401" i="7"/>
  <c r="U401" i="7"/>
  <c r="T401" i="7"/>
  <c r="S401" i="7"/>
  <c r="R401" i="7"/>
  <c r="Q401" i="7"/>
  <c r="P401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AM400" i="7"/>
  <c r="AL400" i="7"/>
  <c r="AK400" i="7"/>
  <c r="AJ400" i="7"/>
  <c r="AI400" i="7"/>
  <c r="AH400" i="7"/>
  <c r="AG400" i="7"/>
  <c r="AF400" i="7"/>
  <c r="AE400" i="7"/>
  <c r="AD400" i="7"/>
  <c r="AC400" i="7"/>
  <c r="AB400" i="7"/>
  <c r="AA400" i="7"/>
  <c r="Z400" i="7"/>
  <c r="Y400" i="7"/>
  <c r="X400" i="7"/>
  <c r="W400" i="7"/>
  <c r="V400" i="7"/>
  <c r="U400" i="7"/>
  <c r="T400" i="7"/>
  <c r="S400" i="7"/>
  <c r="R400" i="7"/>
  <c r="Q400" i="7"/>
  <c r="P400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AM399" i="7"/>
  <c r="AL399" i="7"/>
  <c r="AK399" i="7"/>
  <c r="AJ399" i="7"/>
  <c r="AI399" i="7"/>
  <c r="AH399" i="7"/>
  <c r="AG399" i="7"/>
  <c r="AF399" i="7"/>
  <c r="AE399" i="7"/>
  <c r="AD399" i="7"/>
  <c r="AC399" i="7"/>
  <c r="AB399" i="7"/>
  <c r="AA399" i="7"/>
  <c r="Z399" i="7"/>
  <c r="Y399" i="7"/>
  <c r="X399" i="7"/>
  <c r="W399" i="7"/>
  <c r="V399" i="7"/>
  <c r="U399" i="7"/>
  <c r="T399" i="7"/>
  <c r="S399" i="7"/>
  <c r="R399" i="7"/>
  <c r="Q399" i="7"/>
  <c r="P399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AM398" i="7"/>
  <c r="AL398" i="7"/>
  <c r="AK398" i="7"/>
  <c r="AJ398" i="7"/>
  <c r="AI398" i="7"/>
  <c r="AH398" i="7"/>
  <c r="AG398" i="7"/>
  <c r="AF398" i="7"/>
  <c r="AE398" i="7"/>
  <c r="AD398" i="7"/>
  <c r="AC398" i="7"/>
  <c r="AB398" i="7"/>
  <c r="AA398" i="7"/>
  <c r="Z398" i="7"/>
  <c r="Y398" i="7"/>
  <c r="X398" i="7"/>
  <c r="W398" i="7"/>
  <c r="V398" i="7"/>
  <c r="U398" i="7"/>
  <c r="T398" i="7"/>
  <c r="S398" i="7"/>
  <c r="R398" i="7"/>
  <c r="Q398" i="7"/>
  <c r="P398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AM397" i="7"/>
  <c r="AL397" i="7"/>
  <c r="AK397" i="7"/>
  <c r="AJ397" i="7"/>
  <c r="AI397" i="7"/>
  <c r="AH397" i="7"/>
  <c r="AG397" i="7"/>
  <c r="AF397" i="7"/>
  <c r="AE397" i="7"/>
  <c r="AD397" i="7"/>
  <c r="AC397" i="7"/>
  <c r="AB397" i="7"/>
  <c r="AA397" i="7"/>
  <c r="Z397" i="7"/>
  <c r="Y397" i="7"/>
  <c r="X397" i="7"/>
  <c r="W397" i="7"/>
  <c r="V397" i="7"/>
  <c r="U397" i="7"/>
  <c r="T397" i="7"/>
  <c r="S397" i="7"/>
  <c r="R397" i="7"/>
  <c r="Q397" i="7"/>
  <c r="P397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AM396" i="7"/>
  <c r="AL396" i="7"/>
  <c r="AK396" i="7"/>
  <c r="AJ396" i="7"/>
  <c r="AI396" i="7"/>
  <c r="AH396" i="7"/>
  <c r="AG396" i="7"/>
  <c r="AF396" i="7"/>
  <c r="AE396" i="7"/>
  <c r="AD396" i="7"/>
  <c r="AC396" i="7"/>
  <c r="AB396" i="7"/>
  <c r="AA396" i="7"/>
  <c r="Z396" i="7"/>
  <c r="Y396" i="7"/>
  <c r="X396" i="7"/>
  <c r="W396" i="7"/>
  <c r="V396" i="7"/>
  <c r="U396" i="7"/>
  <c r="T396" i="7"/>
  <c r="S396" i="7"/>
  <c r="R396" i="7"/>
  <c r="Q396" i="7"/>
  <c r="P396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AM395" i="7"/>
  <c r="AL395" i="7"/>
  <c r="AK395" i="7"/>
  <c r="AJ395" i="7"/>
  <c r="AI395" i="7"/>
  <c r="AH395" i="7"/>
  <c r="AG395" i="7"/>
  <c r="AF395" i="7"/>
  <c r="AE395" i="7"/>
  <c r="AD395" i="7"/>
  <c r="AC395" i="7"/>
  <c r="AB395" i="7"/>
  <c r="AA395" i="7"/>
  <c r="Z395" i="7"/>
  <c r="Y395" i="7"/>
  <c r="X395" i="7"/>
  <c r="W395" i="7"/>
  <c r="V395" i="7"/>
  <c r="U395" i="7"/>
  <c r="T395" i="7"/>
  <c r="S395" i="7"/>
  <c r="R395" i="7"/>
  <c r="Q395" i="7"/>
  <c r="P395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Z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AM393" i="7"/>
  <c r="AL393" i="7"/>
  <c r="AK393" i="7"/>
  <c r="AJ393" i="7"/>
  <c r="AI393" i="7"/>
  <c r="AH393" i="7"/>
  <c r="AG393" i="7"/>
  <c r="AF393" i="7"/>
  <c r="AE393" i="7"/>
  <c r="AD393" i="7"/>
  <c r="AC393" i="7"/>
  <c r="AB393" i="7"/>
  <c r="AA393" i="7"/>
  <c r="Z393" i="7"/>
  <c r="Y393" i="7"/>
  <c r="X393" i="7"/>
  <c r="W393" i="7"/>
  <c r="V393" i="7"/>
  <c r="U393" i="7"/>
  <c r="T393" i="7"/>
  <c r="S393" i="7"/>
  <c r="R393" i="7"/>
  <c r="Q393" i="7"/>
  <c r="P393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AM392" i="7"/>
  <c r="AL392" i="7"/>
  <c r="AK392" i="7"/>
  <c r="AJ392" i="7"/>
  <c r="AI392" i="7"/>
  <c r="AH392" i="7"/>
  <c r="AG392" i="7"/>
  <c r="AF392" i="7"/>
  <c r="AE392" i="7"/>
  <c r="AD392" i="7"/>
  <c r="AC392" i="7"/>
  <c r="AB392" i="7"/>
  <c r="AA392" i="7"/>
  <c r="Z392" i="7"/>
  <c r="Y392" i="7"/>
  <c r="X392" i="7"/>
  <c r="W392" i="7"/>
  <c r="V392" i="7"/>
  <c r="U392" i="7"/>
  <c r="T392" i="7"/>
  <c r="S392" i="7"/>
  <c r="R392" i="7"/>
  <c r="Q392" i="7"/>
  <c r="P392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AM391" i="7"/>
  <c r="AL391" i="7"/>
  <c r="AK391" i="7"/>
  <c r="AJ391" i="7"/>
  <c r="AI391" i="7"/>
  <c r="AH391" i="7"/>
  <c r="AG391" i="7"/>
  <c r="AF391" i="7"/>
  <c r="AE391" i="7"/>
  <c r="AD391" i="7"/>
  <c r="AC391" i="7"/>
  <c r="AB391" i="7"/>
  <c r="AA391" i="7"/>
  <c r="Z391" i="7"/>
  <c r="Y391" i="7"/>
  <c r="X391" i="7"/>
  <c r="W391" i="7"/>
  <c r="V391" i="7"/>
  <c r="U391" i="7"/>
  <c r="T391" i="7"/>
  <c r="S391" i="7"/>
  <c r="R391" i="7"/>
  <c r="Q391" i="7"/>
  <c r="P391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AM390" i="7"/>
  <c r="AL390" i="7"/>
  <c r="AK390" i="7"/>
  <c r="AJ390" i="7"/>
  <c r="AI390" i="7"/>
  <c r="AH390" i="7"/>
  <c r="AG390" i="7"/>
  <c r="AF390" i="7"/>
  <c r="AE390" i="7"/>
  <c r="AD390" i="7"/>
  <c r="AC390" i="7"/>
  <c r="AB390" i="7"/>
  <c r="AA390" i="7"/>
  <c r="Z390" i="7"/>
  <c r="Y390" i="7"/>
  <c r="X390" i="7"/>
  <c r="W390" i="7"/>
  <c r="V390" i="7"/>
  <c r="U390" i="7"/>
  <c r="T390" i="7"/>
  <c r="S390" i="7"/>
  <c r="R390" i="7"/>
  <c r="Q390" i="7"/>
  <c r="P390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AM389" i="7"/>
  <c r="AL389" i="7"/>
  <c r="AK389" i="7"/>
  <c r="AJ389" i="7"/>
  <c r="AI389" i="7"/>
  <c r="AH389" i="7"/>
  <c r="AG389" i="7"/>
  <c r="AF389" i="7"/>
  <c r="AE389" i="7"/>
  <c r="AD389" i="7"/>
  <c r="AC389" i="7"/>
  <c r="AB389" i="7"/>
  <c r="AA389" i="7"/>
  <c r="Z389" i="7"/>
  <c r="Y389" i="7"/>
  <c r="X389" i="7"/>
  <c r="W389" i="7"/>
  <c r="V389" i="7"/>
  <c r="U389" i="7"/>
  <c r="T389" i="7"/>
  <c r="S389" i="7"/>
  <c r="R389" i="7"/>
  <c r="Q389" i="7"/>
  <c r="P389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Z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AM387" i="7"/>
  <c r="AL387" i="7"/>
  <c r="AK387" i="7"/>
  <c r="AJ387" i="7"/>
  <c r="AI387" i="7"/>
  <c r="AH387" i="7"/>
  <c r="AG387" i="7"/>
  <c r="AF387" i="7"/>
  <c r="AE387" i="7"/>
  <c r="AD387" i="7"/>
  <c r="AC387" i="7"/>
  <c r="AB387" i="7"/>
  <c r="AA387" i="7"/>
  <c r="Z387" i="7"/>
  <c r="Y387" i="7"/>
  <c r="X387" i="7"/>
  <c r="W387" i="7"/>
  <c r="V387" i="7"/>
  <c r="U387" i="7"/>
  <c r="T387" i="7"/>
  <c r="S387" i="7"/>
  <c r="R387" i="7"/>
  <c r="Q387" i="7"/>
  <c r="P387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Z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AM385" i="7"/>
  <c r="AL385" i="7"/>
  <c r="AK385" i="7"/>
  <c r="AJ385" i="7"/>
  <c r="AI385" i="7"/>
  <c r="AH385" i="7"/>
  <c r="AG385" i="7"/>
  <c r="AF385" i="7"/>
  <c r="AE385" i="7"/>
  <c r="AD385" i="7"/>
  <c r="AC385" i="7"/>
  <c r="AB385" i="7"/>
  <c r="AA385" i="7"/>
  <c r="Z385" i="7"/>
  <c r="Y385" i="7"/>
  <c r="X385" i="7"/>
  <c r="W385" i="7"/>
  <c r="V385" i="7"/>
  <c r="U385" i="7"/>
  <c r="T385" i="7"/>
  <c r="S385" i="7"/>
  <c r="R385" i="7"/>
  <c r="Q385" i="7"/>
  <c r="P385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AM384" i="7"/>
  <c r="AL384" i="7"/>
  <c r="AK384" i="7"/>
  <c r="AJ384" i="7"/>
  <c r="AI384" i="7"/>
  <c r="AH384" i="7"/>
  <c r="AG384" i="7"/>
  <c r="AF384" i="7"/>
  <c r="AE384" i="7"/>
  <c r="AD384" i="7"/>
  <c r="AC384" i="7"/>
  <c r="AB384" i="7"/>
  <c r="AA384" i="7"/>
  <c r="Z384" i="7"/>
  <c r="Y384" i="7"/>
  <c r="X384" i="7"/>
  <c r="W384" i="7"/>
  <c r="V384" i="7"/>
  <c r="U384" i="7"/>
  <c r="T384" i="7"/>
  <c r="S384" i="7"/>
  <c r="R384" i="7"/>
  <c r="Q384" i="7"/>
  <c r="P384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AM383" i="7"/>
  <c r="AL383" i="7"/>
  <c r="AK383" i="7"/>
  <c r="AJ383" i="7"/>
  <c r="AI383" i="7"/>
  <c r="AH383" i="7"/>
  <c r="AG383" i="7"/>
  <c r="AF383" i="7"/>
  <c r="AE383" i="7"/>
  <c r="AD383" i="7"/>
  <c r="AC383" i="7"/>
  <c r="AB383" i="7"/>
  <c r="AA383" i="7"/>
  <c r="Z383" i="7"/>
  <c r="Y383" i="7"/>
  <c r="X383" i="7"/>
  <c r="W383" i="7"/>
  <c r="V383" i="7"/>
  <c r="U383" i="7"/>
  <c r="T383" i="7"/>
  <c r="S383" i="7"/>
  <c r="R383" i="7"/>
  <c r="Q383" i="7"/>
  <c r="P383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AM382" i="7"/>
  <c r="AL382" i="7"/>
  <c r="AK382" i="7"/>
  <c r="AJ382" i="7"/>
  <c r="AI382" i="7"/>
  <c r="AH382" i="7"/>
  <c r="AG382" i="7"/>
  <c r="AF382" i="7"/>
  <c r="AE382" i="7"/>
  <c r="AD382" i="7"/>
  <c r="AC382" i="7"/>
  <c r="AB382" i="7"/>
  <c r="AA382" i="7"/>
  <c r="Z382" i="7"/>
  <c r="Y382" i="7"/>
  <c r="X382" i="7"/>
  <c r="W382" i="7"/>
  <c r="V382" i="7"/>
  <c r="U382" i="7"/>
  <c r="T382" i="7"/>
  <c r="S382" i="7"/>
  <c r="R382" i="7"/>
  <c r="Q382" i="7"/>
  <c r="P382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AM380" i="7"/>
  <c r="AL380" i="7"/>
  <c r="AK380" i="7"/>
  <c r="AJ380" i="7"/>
  <c r="AI380" i="7"/>
  <c r="AH380" i="7"/>
  <c r="AG380" i="7"/>
  <c r="AF380" i="7"/>
  <c r="AE380" i="7"/>
  <c r="AD380" i="7"/>
  <c r="AC380" i="7"/>
  <c r="AB380" i="7"/>
  <c r="AA380" i="7"/>
  <c r="Z380" i="7"/>
  <c r="Y380" i="7"/>
  <c r="X380" i="7"/>
  <c r="W380" i="7"/>
  <c r="V380" i="7"/>
  <c r="U380" i="7"/>
  <c r="T380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AM379" i="7"/>
  <c r="AL379" i="7"/>
  <c r="AK379" i="7"/>
  <c r="AJ379" i="7"/>
  <c r="AI379" i="7"/>
  <c r="AH379" i="7"/>
  <c r="AG379" i="7"/>
  <c r="AF379" i="7"/>
  <c r="AE379" i="7"/>
  <c r="AD379" i="7"/>
  <c r="AC379" i="7"/>
  <c r="AB379" i="7"/>
  <c r="AA379" i="7"/>
  <c r="Z379" i="7"/>
  <c r="Y379" i="7"/>
  <c r="X379" i="7"/>
  <c r="W379" i="7"/>
  <c r="V379" i="7"/>
  <c r="U379" i="7"/>
  <c r="T379" i="7"/>
  <c r="S379" i="7"/>
  <c r="R379" i="7"/>
  <c r="Q379" i="7"/>
  <c r="P379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AM378" i="7"/>
  <c r="AL378" i="7"/>
  <c r="AK378" i="7"/>
  <c r="AJ378" i="7"/>
  <c r="AI378" i="7"/>
  <c r="AH378" i="7"/>
  <c r="AG378" i="7"/>
  <c r="AF378" i="7"/>
  <c r="AE378" i="7"/>
  <c r="AD378" i="7"/>
  <c r="AC378" i="7"/>
  <c r="AB378" i="7"/>
  <c r="AA378" i="7"/>
  <c r="Z378" i="7"/>
  <c r="Y378" i="7"/>
  <c r="X378" i="7"/>
  <c r="W378" i="7"/>
  <c r="V378" i="7"/>
  <c r="U378" i="7"/>
  <c r="T378" i="7"/>
  <c r="S378" i="7"/>
  <c r="R378" i="7"/>
  <c r="Q378" i="7"/>
  <c r="P378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AM377" i="7"/>
  <c r="AL377" i="7"/>
  <c r="AK377" i="7"/>
  <c r="AJ377" i="7"/>
  <c r="AI377" i="7"/>
  <c r="AH377" i="7"/>
  <c r="AG377" i="7"/>
  <c r="AF377" i="7"/>
  <c r="AE377" i="7"/>
  <c r="AD377" i="7"/>
  <c r="AC377" i="7"/>
  <c r="AB377" i="7"/>
  <c r="AA377" i="7"/>
  <c r="Z377" i="7"/>
  <c r="Y377" i="7"/>
  <c r="X377" i="7"/>
  <c r="W377" i="7"/>
  <c r="V377" i="7"/>
  <c r="U377" i="7"/>
  <c r="T377" i="7"/>
  <c r="S377" i="7"/>
  <c r="R377" i="7"/>
  <c r="Q377" i="7"/>
  <c r="P377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AM376" i="7"/>
  <c r="AL376" i="7"/>
  <c r="AK376" i="7"/>
  <c r="AJ376" i="7"/>
  <c r="AI376" i="7"/>
  <c r="AH376" i="7"/>
  <c r="AG376" i="7"/>
  <c r="AF376" i="7"/>
  <c r="AE376" i="7"/>
  <c r="AD376" i="7"/>
  <c r="AC376" i="7"/>
  <c r="AB376" i="7"/>
  <c r="AA376" i="7"/>
  <c r="Z376" i="7"/>
  <c r="Y376" i="7"/>
  <c r="X376" i="7"/>
  <c r="W376" i="7"/>
  <c r="V376" i="7"/>
  <c r="U376" i="7"/>
  <c r="T376" i="7"/>
  <c r="S376" i="7"/>
  <c r="R376" i="7"/>
  <c r="Q376" i="7"/>
  <c r="P376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AM375" i="7"/>
  <c r="AL375" i="7"/>
  <c r="AK375" i="7"/>
  <c r="AJ375" i="7"/>
  <c r="AI375" i="7"/>
  <c r="AH375" i="7"/>
  <c r="AG375" i="7"/>
  <c r="AF375" i="7"/>
  <c r="AE375" i="7"/>
  <c r="AD375" i="7"/>
  <c r="AC375" i="7"/>
  <c r="AB375" i="7"/>
  <c r="AA375" i="7"/>
  <c r="Z375" i="7"/>
  <c r="Y375" i="7"/>
  <c r="X375" i="7"/>
  <c r="W375" i="7"/>
  <c r="V375" i="7"/>
  <c r="U375" i="7"/>
  <c r="T375" i="7"/>
  <c r="S375" i="7"/>
  <c r="R375" i="7"/>
  <c r="Q375" i="7"/>
  <c r="P375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AM374" i="7"/>
  <c r="AL374" i="7"/>
  <c r="AK374" i="7"/>
  <c r="AJ374" i="7"/>
  <c r="AI374" i="7"/>
  <c r="AH374" i="7"/>
  <c r="AG374" i="7"/>
  <c r="AF374" i="7"/>
  <c r="AE374" i="7"/>
  <c r="AD374" i="7"/>
  <c r="AC374" i="7"/>
  <c r="AB374" i="7"/>
  <c r="AA374" i="7"/>
  <c r="Z374" i="7"/>
  <c r="Y374" i="7"/>
  <c r="X374" i="7"/>
  <c r="W374" i="7"/>
  <c r="V374" i="7"/>
  <c r="U374" i="7"/>
  <c r="T374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AM373" i="7"/>
  <c r="AL373" i="7"/>
  <c r="AK373" i="7"/>
  <c r="AJ373" i="7"/>
  <c r="AI373" i="7"/>
  <c r="AH373" i="7"/>
  <c r="AG373" i="7"/>
  <c r="AF373" i="7"/>
  <c r="AE373" i="7"/>
  <c r="AD373" i="7"/>
  <c r="AC373" i="7"/>
  <c r="AB373" i="7"/>
  <c r="AA373" i="7"/>
  <c r="Z373" i="7"/>
  <c r="Y373" i="7"/>
  <c r="X373" i="7"/>
  <c r="W373" i="7"/>
  <c r="V373" i="7"/>
  <c r="U373" i="7"/>
  <c r="T373" i="7"/>
  <c r="S373" i="7"/>
  <c r="R373" i="7"/>
  <c r="Q373" i="7"/>
  <c r="P373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Z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AM371" i="7"/>
  <c r="AL371" i="7"/>
  <c r="AK371" i="7"/>
  <c r="AJ371" i="7"/>
  <c r="AI371" i="7"/>
  <c r="AH371" i="7"/>
  <c r="AG371" i="7"/>
  <c r="AF371" i="7"/>
  <c r="AE371" i="7"/>
  <c r="AD371" i="7"/>
  <c r="AC371" i="7"/>
  <c r="AB371" i="7"/>
  <c r="AA371" i="7"/>
  <c r="Z371" i="7"/>
  <c r="Y371" i="7"/>
  <c r="X371" i="7"/>
  <c r="W371" i="7"/>
  <c r="V371" i="7"/>
  <c r="U371" i="7"/>
  <c r="T371" i="7"/>
  <c r="S371" i="7"/>
  <c r="R371" i="7"/>
  <c r="Q371" i="7"/>
  <c r="P371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AM370" i="7"/>
  <c r="AL370" i="7"/>
  <c r="AK370" i="7"/>
  <c r="AJ370" i="7"/>
  <c r="AI370" i="7"/>
  <c r="AH370" i="7"/>
  <c r="AG370" i="7"/>
  <c r="AF370" i="7"/>
  <c r="AE370" i="7"/>
  <c r="AD370" i="7"/>
  <c r="AC370" i="7"/>
  <c r="AB370" i="7"/>
  <c r="AA370" i="7"/>
  <c r="Z370" i="7"/>
  <c r="Y370" i="7"/>
  <c r="X370" i="7"/>
  <c r="W370" i="7"/>
  <c r="V370" i="7"/>
  <c r="U370" i="7"/>
  <c r="T370" i="7"/>
  <c r="S370" i="7"/>
  <c r="R370" i="7"/>
  <c r="Q370" i="7"/>
  <c r="P370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AM369" i="7"/>
  <c r="AL369" i="7"/>
  <c r="AK369" i="7"/>
  <c r="AJ369" i="7"/>
  <c r="AI369" i="7"/>
  <c r="AH369" i="7"/>
  <c r="AG369" i="7"/>
  <c r="AF369" i="7"/>
  <c r="AE369" i="7"/>
  <c r="AD369" i="7"/>
  <c r="AC369" i="7"/>
  <c r="AB369" i="7"/>
  <c r="AA369" i="7"/>
  <c r="Z369" i="7"/>
  <c r="Y369" i="7"/>
  <c r="X369" i="7"/>
  <c r="W369" i="7"/>
  <c r="V369" i="7"/>
  <c r="U369" i="7"/>
  <c r="T369" i="7"/>
  <c r="S369" i="7"/>
  <c r="R369" i="7"/>
  <c r="Q369" i="7"/>
  <c r="P369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Z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AM367" i="7"/>
  <c r="AL367" i="7"/>
  <c r="AK367" i="7"/>
  <c r="AJ367" i="7"/>
  <c r="AI367" i="7"/>
  <c r="AH367" i="7"/>
  <c r="AG367" i="7"/>
  <c r="AF367" i="7"/>
  <c r="AE367" i="7"/>
  <c r="AD367" i="7"/>
  <c r="AC367" i="7"/>
  <c r="AB367" i="7"/>
  <c r="AA367" i="7"/>
  <c r="Z367" i="7"/>
  <c r="Y367" i="7"/>
  <c r="X367" i="7"/>
  <c r="W367" i="7"/>
  <c r="V367" i="7"/>
  <c r="U367" i="7"/>
  <c r="T367" i="7"/>
  <c r="S367" i="7"/>
  <c r="R367" i="7"/>
  <c r="Q367" i="7"/>
  <c r="P367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AM366" i="7"/>
  <c r="AL366" i="7"/>
  <c r="AK366" i="7"/>
  <c r="AJ366" i="7"/>
  <c r="AI366" i="7"/>
  <c r="AH366" i="7"/>
  <c r="AG366" i="7"/>
  <c r="AF366" i="7"/>
  <c r="AE366" i="7"/>
  <c r="AD366" i="7"/>
  <c r="AC366" i="7"/>
  <c r="AB366" i="7"/>
  <c r="AA366" i="7"/>
  <c r="Z366" i="7"/>
  <c r="Y366" i="7"/>
  <c r="X366" i="7"/>
  <c r="W366" i="7"/>
  <c r="V366" i="7"/>
  <c r="U366" i="7"/>
  <c r="T366" i="7"/>
  <c r="S366" i="7"/>
  <c r="R366" i="7"/>
  <c r="Q366" i="7"/>
  <c r="P366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AM365" i="7"/>
  <c r="AL365" i="7"/>
  <c r="AK365" i="7"/>
  <c r="AJ365" i="7"/>
  <c r="AI365" i="7"/>
  <c r="AH365" i="7"/>
  <c r="AG365" i="7"/>
  <c r="AF365" i="7"/>
  <c r="AE365" i="7"/>
  <c r="AD365" i="7"/>
  <c r="AC365" i="7"/>
  <c r="AB365" i="7"/>
  <c r="AA365" i="7"/>
  <c r="Z365" i="7"/>
  <c r="Y365" i="7"/>
  <c r="X365" i="7"/>
  <c r="W365" i="7"/>
  <c r="V365" i="7"/>
  <c r="U365" i="7"/>
  <c r="T365" i="7"/>
  <c r="S365" i="7"/>
  <c r="R365" i="7"/>
  <c r="Q365" i="7"/>
  <c r="P365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Z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AM363" i="7"/>
  <c r="AL363" i="7"/>
  <c r="AK363" i="7"/>
  <c r="AJ363" i="7"/>
  <c r="AI363" i="7"/>
  <c r="AH363" i="7"/>
  <c r="AG363" i="7"/>
  <c r="AF363" i="7"/>
  <c r="AE363" i="7"/>
  <c r="AD363" i="7"/>
  <c r="AC363" i="7"/>
  <c r="AB363" i="7"/>
  <c r="AA363" i="7"/>
  <c r="Z363" i="7"/>
  <c r="Y363" i="7"/>
  <c r="X363" i="7"/>
  <c r="W363" i="7"/>
  <c r="V363" i="7"/>
  <c r="U363" i="7"/>
  <c r="T363" i="7"/>
  <c r="S363" i="7"/>
  <c r="R363" i="7"/>
  <c r="Q363" i="7"/>
  <c r="P363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AM362" i="7"/>
  <c r="AL362" i="7"/>
  <c r="AK362" i="7"/>
  <c r="AJ362" i="7"/>
  <c r="AI362" i="7"/>
  <c r="AH362" i="7"/>
  <c r="AG362" i="7"/>
  <c r="AF362" i="7"/>
  <c r="AE362" i="7"/>
  <c r="AD362" i="7"/>
  <c r="AC362" i="7"/>
  <c r="AB362" i="7"/>
  <c r="AA362" i="7"/>
  <c r="Z362" i="7"/>
  <c r="Y362" i="7"/>
  <c r="X362" i="7"/>
  <c r="W362" i="7"/>
  <c r="V362" i="7"/>
  <c r="U362" i="7"/>
  <c r="T362" i="7"/>
  <c r="S362" i="7"/>
  <c r="R362" i="7"/>
  <c r="Q362" i="7"/>
  <c r="P362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AM361" i="7"/>
  <c r="AL361" i="7"/>
  <c r="AK361" i="7"/>
  <c r="AJ361" i="7"/>
  <c r="AI361" i="7"/>
  <c r="AH361" i="7"/>
  <c r="AG361" i="7"/>
  <c r="AF361" i="7"/>
  <c r="AE361" i="7"/>
  <c r="AD361" i="7"/>
  <c r="AC361" i="7"/>
  <c r="AB361" i="7"/>
  <c r="AA361" i="7"/>
  <c r="Z361" i="7"/>
  <c r="Y361" i="7"/>
  <c r="X361" i="7"/>
  <c r="W361" i="7"/>
  <c r="V361" i="7"/>
  <c r="U361" i="7"/>
  <c r="T361" i="7"/>
  <c r="S361" i="7"/>
  <c r="R361" i="7"/>
  <c r="Q361" i="7"/>
  <c r="P361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Z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J360" i="7"/>
  <c r="I360" i="7"/>
  <c r="H360" i="7"/>
  <c r="G360" i="7"/>
  <c r="F360" i="7"/>
  <c r="E360" i="7"/>
  <c r="D360" i="7"/>
  <c r="AM359" i="7"/>
  <c r="AL359" i="7"/>
  <c r="AK359" i="7"/>
  <c r="AJ359" i="7"/>
  <c r="AI359" i="7"/>
  <c r="AH359" i="7"/>
  <c r="AG359" i="7"/>
  <c r="AF359" i="7"/>
  <c r="AE359" i="7"/>
  <c r="AD359" i="7"/>
  <c r="AC359" i="7"/>
  <c r="AB359" i="7"/>
  <c r="AA359" i="7"/>
  <c r="Z359" i="7"/>
  <c r="Y359" i="7"/>
  <c r="X359" i="7"/>
  <c r="W359" i="7"/>
  <c r="V359" i="7"/>
  <c r="U359" i="7"/>
  <c r="T359" i="7"/>
  <c r="S359" i="7"/>
  <c r="R359" i="7"/>
  <c r="Q359" i="7"/>
  <c r="P359" i="7"/>
  <c r="O359" i="7"/>
  <c r="N359" i="7"/>
  <c r="M359" i="7"/>
  <c r="L359" i="7"/>
  <c r="K359" i="7"/>
  <c r="J359" i="7"/>
  <c r="I359" i="7"/>
  <c r="H359" i="7"/>
  <c r="G359" i="7"/>
  <c r="F359" i="7"/>
  <c r="E359" i="7"/>
  <c r="D359" i="7"/>
  <c r="AM358" i="7"/>
  <c r="AL358" i="7"/>
  <c r="AK358" i="7"/>
  <c r="AJ358" i="7"/>
  <c r="AI358" i="7"/>
  <c r="AH358" i="7"/>
  <c r="AG358" i="7"/>
  <c r="AF358" i="7"/>
  <c r="AE358" i="7"/>
  <c r="AD358" i="7"/>
  <c r="AC358" i="7"/>
  <c r="AB358" i="7"/>
  <c r="AA358" i="7"/>
  <c r="Z358" i="7"/>
  <c r="Y358" i="7"/>
  <c r="X358" i="7"/>
  <c r="W358" i="7"/>
  <c r="V358" i="7"/>
  <c r="U358" i="7"/>
  <c r="T358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AM357" i="7"/>
  <c r="AL357" i="7"/>
  <c r="AK357" i="7"/>
  <c r="AJ357" i="7"/>
  <c r="AI357" i="7"/>
  <c r="AH357" i="7"/>
  <c r="AG357" i="7"/>
  <c r="AF357" i="7"/>
  <c r="AE357" i="7"/>
  <c r="AD357" i="7"/>
  <c r="AC357" i="7"/>
  <c r="AB357" i="7"/>
  <c r="AA357" i="7"/>
  <c r="Z357" i="7"/>
  <c r="Y357" i="7"/>
  <c r="X357" i="7"/>
  <c r="W357" i="7"/>
  <c r="V357" i="7"/>
  <c r="U357" i="7"/>
  <c r="T357" i="7"/>
  <c r="S357" i="7"/>
  <c r="R357" i="7"/>
  <c r="Q357" i="7"/>
  <c r="P357" i="7"/>
  <c r="O357" i="7"/>
  <c r="N357" i="7"/>
  <c r="M357" i="7"/>
  <c r="L357" i="7"/>
  <c r="K357" i="7"/>
  <c r="J357" i="7"/>
  <c r="I357" i="7"/>
  <c r="H357" i="7"/>
  <c r="G357" i="7"/>
  <c r="F357" i="7"/>
  <c r="E357" i="7"/>
  <c r="D357" i="7"/>
  <c r="AM356" i="7"/>
  <c r="AL356" i="7"/>
  <c r="AK356" i="7"/>
  <c r="AJ356" i="7"/>
  <c r="AI356" i="7"/>
  <c r="AH356" i="7"/>
  <c r="AG356" i="7"/>
  <c r="AF356" i="7"/>
  <c r="AE356" i="7"/>
  <c r="AD356" i="7"/>
  <c r="AC356" i="7"/>
  <c r="AB356" i="7"/>
  <c r="AA356" i="7"/>
  <c r="Z356" i="7"/>
  <c r="Y356" i="7"/>
  <c r="X356" i="7"/>
  <c r="W356" i="7"/>
  <c r="V356" i="7"/>
  <c r="U356" i="7"/>
  <c r="T356" i="7"/>
  <c r="S356" i="7"/>
  <c r="R356" i="7"/>
  <c r="Q356" i="7"/>
  <c r="P356" i="7"/>
  <c r="O356" i="7"/>
  <c r="N356" i="7"/>
  <c r="M356" i="7"/>
  <c r="L356" i="7"/>
  <c r="K356" i="7"/>
  <c r="J356" i="7"/>
  <c r="I356" i="7"/>
  <c r="H356" i="7"/>
  <c r="G356" i="7"/>
  <c r="F356" i="7"/>
  <c r="E356" i="7"/>
  <c r="D356" i="7"/>
  <c r="AM355" i="7"/>
  <c r="AL355" i="7"/>
  <c r="AK355" i="7"/>
  <c r="AJ355" i="7"/>
  <c r="AI355" i="7"/>
  <c r="AH355" i="7"/>
  <c r="AG355" i="7"/>
  <c r="AF355" i="7"/>
  <c r="AE355" i="7"/>
  <c r="AD355" i="7"/>
  <c r="AC355" i="7"/>
  <c r="AB355" i="7"/>
  <c r="AA355" i="7"/>
  <c r="Z355" i="7"/>
  <c r="Y355" i="7"/>
  <c r="X355" i="7"/>
  <c r="W355" i="7"/>
  <c r="V355" i="7"/>
  <c r="U355" i="7"/>
  <c r="T355" i="7"/>
  <c r="S355" i="7"/>
  <c r="R355" i="7"/>
  <c r="Q355" i="7"/>
  <c r="P355" i="7"/>
  <c r="O355" i="7"/>
  <c r="N355" i="7"/>
  <c r="M355" i="7"/>
  <c r="L355" i="7"/>
  <c r="K355" i="7"/>
  <c r="J355" i="7"/>
  <c r="I355" i="7"/>
  <c r="H355" i="7"/>
  <c r="G355" i="7"/>
  <c r="F355" i="7"/>
  <c r="E355" i="7"/>
  <c r="D355" i="7"/>
  <c r="AM354" i="7"/>
  <c r="AL354" i="7"/>
  <c r="AK354" i="7"/>
  <c r="AJ354" i="7"/>
  <c r="AI354" i="7"/>
  <c r="AH354" i="7"/>
  <c r="AG354" i="7"/>
  <c r="AF354" i="7"/>
  <c r="AE354" i="7"/>
  <c r="AD354" i="7"/>
  <c r="AC354" i="7"/>
  <c r="AB354" i="7"/>
  <c r="AA354" i="7"/>
  <c r="Z354" i="7"/>
  <c r="Y354" i="7"/>
  <c r="X354" i="7"/>
  <c r="W354" i="7"/>
  <c r="V354" i="7"/>
  <c r="U354" i="7"/>
  <c r="T354" i="7"/>
  <c r="S354" i="7"/>
  <c r="R354" i="7"/>
  <c r="Q354" i="7"/>
  <c r="P354" i="7"/>
  <c r="O354" i="7"/>
  <c r="N354" i="7"/>
  <c r="M354" i="7"/>
  <c r="L354" i="7"/>
  <c r="K354" i="7"/>
  <c r="J354" i="7"/>
  <c r="I354" i="7"/>
  <c r="H354" i="7"/>
  <c r="G354" i="7"/>
  <c r="F354" i="7"/>
  <c r="E354" i="7"/>
  <c r="D354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Z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J353" i="7"/>
  <c r="I353" i="7"/>
  <c r="H353" i="7"/>
  <c r="G353" i="7"/>
  <c r="F353" i="7"/>
  <c r="E353" i="7"/>
  <c r="D353" i="7"/>
  <c r="AM352" i="7"/>
  <c r="AL352" i="7"/>
  <c r="AK352" i="7"/>
  <c r="AJ352" i="7"/>
  <c r="AI352" i="7"/>
  <c r="AH352" i="7"/>
  <c r="AG352" i="7"/>
  <c r="AF352" i="7"/>
  <c r="AE352" i="7"/>
  <c r="AD352" i="7"/>
  <c r="AC352" i="7"/>
  <c r="AB352" i="7"/>
  <c r="AA352" i="7"/>
  <c r="Z352" i="7"/>
  <c r="Y352" i="7"/>
  <c r="X352" i="7"/>
  <c r="W352" i="7"/>
  <c r="V352" i="7"/>
  <c r="U352" i="7"/>
  <c r="T352" i="7"/>
  <c r="S352" i="7"/>
  <c r="R352" i="7"/>
  <c r="Q352" i="7"/>
  <c r="P352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AM351" i="7"/>
  <c r="AL351" i="7"/>
  <c r="AK351" i="7"/>
  <c r="AJ351" i="7"/>
  <c r="AI351" i="7"/>
  <c r="AH351" i="7"/>
  <c r="AG351" i="7"/>
  <c r="AF351" i="7"/>
  <c r="AE351" i="7"/>
  <c r="AD351" i="7"/>
  <c r="AC351" i="7"/>
  <c r="AB351" i="7"/>
  <c r="AA351" i="7"/>
  <c r="Z351" i="7"/>
  <c r="Y351" i="7"/>
  <c r="X351" i="7"/>
  <c r="W351" i="7"/>
  <c r="V351" i="7"/>
  <c r="U351" i="7"/>
  <c r="T351" i="7"/>
  <c r="S351" i="7"/>
  <c r="R351" i="7"/>
  <c r="Q351" i="7"/>
  <c r="P351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AM349" i="7"/>
  <c r="AL349" i="7"/>
  <c r="AK349" i="7"/>
  <c r="AJ349" i="7"/>
  <c r="AI349" i="7"/>
  <c r="AH349" i="7"/>
  <c r="AG349" i="7"/>
  <c r="AF349" i="7"/>
  <c r="AE349" i="7"/>
  <c r="AD349" i="7"/>
  <c r="AC349" i="7"/>
  <c r="AB349" i="7"/>
  <c r="AA349" i="7"/>
  <c r="Z349" i="7"/>
  <c r="Y349" i="7"/>
  <c r="X349" i="7"/>
  <c r="W349" i="7"/>
  <c r="V349" i="7"/>
  <c r="U349" i="7"/>
  <c r="T349" i="7"/>
  <c r="S349" i="7"/>
  <c r="R349" i="7"/>
  <c r="Q349" i="7"/>
  <c r="P349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AM348" i="7"/>
  <c r="AL348" i="7"/>
  <c r="AK348" i="7"/>
  <c r="AJ348" i="7"/>
  <c r="AI348" i="7"/>
  <c r="AH348" i="7"/>
  <c r="AG348" i="7"/>
  <c r="AF348" i="7"/>
  <c r="AE348" i="7"/>
  <c r="AD348" i="7"/>
  <c r="AC348" i="7"/>
  <c r="AB348" i="7"/>
  <c r="AA348" i="7"/>
  <c r="Z348" i="7"/>
  <c r="Y348" i="7"/>
  <c r="X348" i="7"/>
  <c r="W348" i="7"/>
  <c r="V348" i="7"/>
  <c r="U348" i="7"/>
  <c r="T348" i="7"/>
  <c r="S348" i="7"/>
  <c r="R348" i="7"/>
  <c r="Q348" i="7"/>
  <c r="P348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AM347" i="7"/>
  <c r="AL347" i="7"/>
  <c r="AK347" i="7"/>
  <c r="AJ347" i="7"/>
  <c r="AI347" i="7"/>
  <c r="AH347" i="7"/>
  <c r="AG347" i="7"/>
  <c r="AF347" i="7"/>
  <c r="AE347" i="7"/>
  <c r="AD347" i="7"/>
  <c r="AC347" i="7"/>
  <c r="AB347" i="7"/>
  <c r="AA347" i="7"/>
  <c r="Z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AM346" i="7"/>
  <c r="AL346" i="7"/>
  <c r="AK346" i="7"/>
  <c r="AJ346" i="7"/>
  <c r="AI346" i="7"/>
  <c r="AH346" i="7"/>
  <c r="AG346" i="7"/>
  <c r="AF346" i="7"/>
  <c r="AE346" i="7"/>
  <c r="AD346" i="7"/>
  <c r="AC346" i="7"/>
  <c r="AB346" i="7"/>
  <c r="AA346" i="7"/>
  <c r="Z346" i="7"/>
  <c r="Y346" i="7"/>
  <c r="X346" i="7"/>
  <c r="W346" i="7"/>
  <c r="V346" i="7"/>
  <c r="U346" i="7"/>
  <c r="T346" i="7"/>
  <c r="S346" i="7"/>
  <c r="R346" i="7"/>
  <c r="Q346" i="7"/>
  <c r="P346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Z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AM344" i="7"/>
  <c r="AL344" i="7"/>
  <c r="AK344" i="7"/>
  <c r="AJ344" i="7"/>
  <c r="AI344" i="7"/>
  <c r="AH344" i="7"/>
  <c r="AG344" i="7"/>
  <c r="AF344" i="7"/>
  <c r="AE344" i="7"/>
  <c r="AD344" i="7"/>
  <c r="AC344" i="7"/>
  <c r="AB344" i="7"/>
  <c r="AA344" i="7"/>
  <c r="Z344" i="7"/>
  <c r="Y344" i="7"/>
  <c r="X344" i="7"/>
  <c r="W344" i="7"/>
  <c r="V344" i="7"/>
  <c r="U344" i="7"/>
  <c r="T344" i="7"/>
  <c r="S344" i="7"/>
  <c r="R344" i="7"/>
  <c r="Q344" i="7"/>
  <c r="P344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AM343" i="7"/>
  <c r="AL343" i="7"/>
  <c r="AK343" i="7"/>
  <c r="AJ343" i="7"/>
  <c r="AI343" i="7"/>
  <c r="AH343" i="7"/>
  <c r="AG343" i="7"/>
  <c r="AF343" i="7"/>
  <c r="AE343" i="7"/>
  <c r="AD343" i="7"/>
  <c r="AC343" i="7"/>
  <c r="AB343" i="7"/>
  <c r="AA343" i="7"/>
  <c r="Z343" i="7"/>
  <c r="Y343" i="7"/>
  <c r="X343" i="7"/>
  <c r="W343" i="7"/>
  <c r="V343" i="7"/>
  <c r="U343" i="7"/>
  <c r="T343" i="7"/>
  <c r="S343" i="7"/>
  <c r="R343" i="7"/>
  <c r="Q343" i="7"/>
  <c r="P343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Z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AM341" i="7"/>
  <c r="AL341" i="7"/>
  <c r="AK341" i="7"/>
  <c r="AJ341" i="7"/>
  <c r="AI341" i="7"/>
  <c r="AH341" i="7"/>
  <c r="AG341" i="7"/>
  <c r="AF341" i="7"/>
  <c r="AE341" i="7"/>
  <c r="AD341" i="7"/>
  <c r="AC341" i="7"/>
  <c r="AB341" i="7"/>
  <c r="AA341" i="7"/>
  <c r="Z341" i="7"/>
  <c r="Y341" i="7"/>
  <c r="X341" i="7"/>
  <c r="W341" i="7"/>
  <c r="V341" i="7"/>
  <c r="U341" i="7"/>
  <c r="T341" i="7"/>
  <c r="S341" i="7"/>
  <c r="R341" i="7"/>
  <c r="Q341" i="7"/>
  <c r="P341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AM340" i="7"/>
  <c r="AL340" i="7"/>
  <c r="AK340" i="7"/>
  <c r="AJ340" i="7"/>
  <c r="AI340" i="7"/>
  <c r="AH340" i="7"/>
  <c r="AG340" i="7"/>
  <c r="AF340" i="7"/>
  <c r="AE340" i="7"/>
  <c r="AD340" i="7"/>
  <c r="AC340" i="7"/>
  <c r="AB340" i="7"/>
  <c r="AA340" i="7"/>
  <c r="Z340" i="7"/>
  <c r="Y340" i="7"/>
  <c r="X340" i="7"/>
  <c r="W340" i="7"/>
  <c r="V340" i="7"/>
  <c r="U340" i="7"/>
  <c r="T340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AM339" i="7"/>
  <c r="AL339" i="7"/>
  <c r="AK339" i="7"/>
  <c r="AJ339" i="7"/>
  <c r="AI339" i="7"/>
  <c r="AH339" i="7"/>
  <c r="AG339" i="7"/>
  <c r="AF339" i="7"/>
  <c r="AE339" i="7"/>
  <c r="AD339" i="7"/>
  <c r="AC339" i="7"/>
  <c r="AB339" i="7"/>
  <c r="AA339" i="7"/>
  <c r="Z339" i="7"/>
  <c r="Y339" i="7"/>
  <c r="X339" i="7"/>
  <c r="W339" i="7"/>
  <c r="V339" i="7"/>
  <c r="U339" i="7"/>
  <c r="T339" i="7"/>
  <c r="S339" i="7"/>
  <c r="R339" i="7"/>
  <c r="Q339" i="7"/>
  <c r="P339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Z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AM337" i="7"/>
  <c r="AL337" i="7"/>
  <c r="AK337" i="7"/>
  <c r="AJ337" i="7"/>
  <c r="AI337" i="7"/>
  <c r="AH337" i="7"/>
  <c r="AG337" i="7"/>
  <c r="AF337" i="7"/>
  <c r="AE337" i="7"/>
  <c r="AD337" i="7"/>
  <c r="AC337" i="7"/>
  <c r="AB337" i="7"/>
  <c r="AA337" i="7"/>
  <c r="Z337" i="7"/>
  <c r="Y337" i="7"/>
  <c r="X337" i="7"/>
  <c r="W337" i="7"/>
  <c r="V337" i="7"/>
  <c r="U337" i="7"/>
  <c r="T337" i="7"/>
  <c r="S337" i="7"/>
  <c r="R337" i="7"/>
  <c r="Q337" i="7"/>
  <c r="P337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AM336" i="7"/>
  <c r="AL336" i="7"/>
  <c r="AK336" i="7"/>
  <c r="AJ336" i="7"/>
  <c r="AI336" i="7"/>
  <c r="AH336" i="7"/>
  <c r="AG336" i="7"/>
  <c r="AF336" i="7"/>
  <c r="AE336" i="7"/>
  <c r="AD336" i="7"/>
  <c r="AC336" i="7"/>
  <c r="AB336" i="7"/>
  <c r="AA336" i="7"/>
  <c r="Z336" i="7"/>
  <c r="Y336" i="7"/>
  <c r="X336" i="7"/>
  <c r="W336" i="7"/>
  <c r="V336" i="7"/>
  <c r="U336" i="7"/>
  <c r="T336" i="7"/>
  <c r="S336" i="7"/>
  <c r="R336" i="7"/>
  <c r="Q336" i="7"/>
  <c r="P336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AM335" i="7"/>
  <c r="AL335" i="7"/>
  <c r="AK335" i="7"/>
  <c r="AJ335" i="7"/>
  <c r="AI335" i="7"/>
  <c r="AH335" i="7"/>
  <c r="AG335" i="7"/>
  <c r="AF335" i="7"/>
  <c r="AE335" i="7"/>
  <c r="AD335" i="7"/>
  <c r="AC335" i="7"/>
  <c r="AB335" i="7"/>
  <c r="AA335" i="7"/>
  <c r="Z335" i="7"/>
  <c r="Y335" i="7"/>
  <c r="X335" i="7"/>
  <c r="W335" i="7"/>
  <c r="V335" i="7"/>
  <c r="U335" i="7"/>
  <c r="T335" i="7"/>
  <c r="S335" i="7"/>
  <c r="R335" i="7"/>
  <c r="Q335" i="7"/>
  <c r="P335" i="7"/>
  <c r="O335" i="7"/>
  <c r="N335" i="7"/>
  <c r="M335" i="7"/>
  <c r="L335" i="7"/>
  <c r="K335" i="7"/>
  <c r="J335" i="7"/>
  <c r="I335" i="7"/>
  <c r="H335" i="7"/>
  <c r="G335" i="7"/>
  <c r="F335" i="7"/>
  <c r="E335" i="7"/>
  <c r="D335" i="7"/>
  <c r="AM334" i="7"/>
  <c r="AL334" i="7"/>
  <c r="AK334" i="7"/>
  <c r="AJ334" i="7"/>
  <c r="AI334" i="7"/>
  <c r="AH334" i="7"/>
  <c r="AG334" i="7"/>
  <c r="AF334" i="7"/>
  <c r="AE334" i="7"/>
  <c r="AD334" i="7"/>
  <c r="AC334" i="7"/>
  <c r="AB334" i="7"/>
  <c r="AA334" i="7"/>
  <c r="Z334" i="7"/>
  <c r="Y334" i="7"/>
  <c r="X334" i="7"/>
  <c r="W334" i="7"/>
  <c r="V334" i="7"/>
  <c r="U334" i="7"/>
  <c r="T334" i="7"/>
  <c r="S334" i="7"/>
  <c r="R334" i="7"/>
  <c r="Q334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AM333" i="7"/>
  <c r="AL333" i="7"/>
  <c r="AK333" i="7"/>
  <c r="AJ333" i="7"/>
  <c r="AI333" i="7"/>
  <c r="AH333" i="7"/>
  <c r="AG333" i="7"/>
  <c r="AF333" i="7"/>
  <c r="AE333" i="7"/>
  <c r="AD333" i="7"/>
  <c r="AC333" i="7"/>
  <c r="AB333" i="7"/>
  <c r="AA333" i="7"/>
  <c r="Z333" i="7"/>
  <c r="Y333" i="7"/>
  <c r="X333" i="7"/>
  <c r="W333" i="7"/>
  <c r="V333" i="7"/>
  <c r="U333" i="7"/>
  <c r="T333" i="7"/>
  <c r="S333" i="7"/>
  <c r="R333" i="7"/>
  <c r="Q333" i="7"/>
  <c r="P333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Z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AM331" i="7"/>
  <c r="AL331" i="7"/>
  <c r="AK331" i="7"/>
  <c r="AJ331" i="7"/>
  <c r="AI331" i="7"/>
  <c r="AH331" i="7"/>
  <c r="AG331" i="7"/>
  <c r="AF331" i="7"/>
  <c r="AE331" i="7"/>
  <c r="AD331" i="7"/>
  <c r="AC331" i="7"/>
  <c r="AB331" i="7"/>
  <c r="AA331" i="7"/>
  <c r="Z331" i="7"/>
  <c r="Y331" i="7"/>
  <c r="X331" i="7"/>
  <c r="W331" i="7"/>
  <c r="V331" i="7"/>
  <c r="U331" i="7"/>
  <c r="T331" i="7"/>
  <c r="S331" i="7"/>
  <c r="R331" i="7"/>
  <c r="Q331" i="7"/>
  <c r="P331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Z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AM329" i="7"/>
  <c r="AL329" i="7"/>
  <c r="AK329" i="7"/>
  <c r="AJ329" i="7"/>
  <c r="AI329" i="7"/>
  <c r="AH329" i="7"/>
  <c r="AG329" i="7"/>
  <c r="AF329" i="7"/>
  <c r="AE329" i="7"/>
  <c r="AD329" i="7"/>
  <c r="AC329" i="7"/>
  <c r="AB329" i="7"/>
  <c r="AA329" i="7"/>
  <c r="Z329" i="7"/>
  <c r="Y329" i="7"/>
  <c r="X329" i="7"/>
  <c r="W329" i="7"/>
  <c r="V329" i="7"/>
  <c r="U329" i="7"/>
  <c r="T329" i="7"/>
  <c r="S329" i="7"/>
  <c r="R329" i="7"/>
  <c r="Q329" i="7"/>
  <c r="P329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Z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AM327" i="7"/>
  <c r="AL327" i="7"/>
  <c r="AK327" i="7"/>
  <c r="AJ327" i="7"/>
  <c r="AI327" i="7"/>
  <c r="AH327" i="7"/>
  <c r="AG327" i="7"/>
  <c r="AF327" i="7"/>
  <c r="AE327" i="7"/>
  <c r="AD327" i="7"/>
  <c r="AC327" i="7"/>
  <c r="AB327" i="7"/>
  <c r="AA327" i="7"/>
  <c r="Z327" i="7"/>
  <c r="Y327" i="7"/>
  <c r="X327" i="7"/>
  <c r="W327" i="7"/>
  <c r="V327" i="7"/>
  <c r="U327" i="7"/>
  <c r="T327" i="7"/>
  <c r="S327" i="7"/>
  <c r="R327" i="7"/>
  <c r="Q327" i="7"/>
  <c r="P327" i="7"/>
  <c r="O327" i="7"/>
  <c r="N327" i="7"/>
  <c r="M327" i="7"/>
  <c r="L327" i="7"/>
  <c r="K327" i="7"/>
  <c r="J327" i="7"/>
  <c r="I327" i="7"/>
  <c r="H327" i="7"/>
  <c r="G327" i="7"/>
  <c r="F327" i="7"/>
  <c r="E327" i="7"/>
  <c r="D327" i="7"/>
  <c r="AM326" i="7"/>
  <c r="AL326" i="7"/>
  <c r="AK326" i="7"/>
  <c r="AJ326" i="7"/>
  <c r="AI326" i="7"/>
  <c r="AH326" i="7"/>
  <c r="AG326" i="7"/>
  <c r="AF326" i="7"/>
  <c r="AE326" i="7"/>
  <c r="AD326" i="7"/>
  <c r="AC326" i="7"/>
  <c r="AB326" i="7"/>
  <c r="AA326" i="7"/>
  <c r="Z326" i="7"/>
  <c r="Y326" i="7"/>
  <c r="X326" i="7"/>
  <c r="W326" i="7"/>
  <c r="V326" i="7"/>
  <c r="U326" i="7"/>
  <c r="T326" i="7"/>
  <c r="S326" i="7"/>
  <c r="R326" i="7"/>
  <c r="Q326" i="7"/>
  <c r="P326" i="7"/>
  <c r="O326" i="7"/>
  <c r="N326" i="7"/>
  <c r="M326" i="7"/>
  <c r="L326" i="7"/>
  <c r="K326" i="7"/>
  <c r="J326" i="7"/>
  <c r="I326" i="7"/>
  <c r="H326" i="7"/>
  <c r="G326" i="7"/>
  <c r="F326" i="7"/>
  <c r="E326" i="7"/>
  <c r="D326" i="7"/>
  <c r="AM325" i="7"/>
  <c r="AL325" i="7"/>
  <c r="AK325" i="7"/>
  <c r="AJ325" i="7"/>
  <c r="AI325" i="7"/>
  <c r="AH325" i="7"/>
  <c r="AG325" i="7"/>
  <c r="AF325" i="7"/>
  <c r="AE325" i="7"/>
  <c r="AD325" i="7"/>
  <c r="AC325" i="7"/>
  <c r="AB325" i="7"/>
  <c r="AA325" i="7"/>
  <c r="Z325" i="7"/>
  <c r="Y325" i="7"/>
  <c r="X325" i="7"/>
  <c r="W325" i="7"/>
  <c r="V325" i="7"/>
  <c r="U325" i="7"/>
  <c r="T325" i="7"/>
  <c r="S325" i="7"/>
  <c r="R325" i="7"/>
  <c r="Q325" i="7"/>
  <c r="P325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AM324" i="7"/>
  <c r="AL324" i="7"/>
  <c r="AK324" i="7"/>
  <c r="AJ324" i="7"/>
  <c r="AI324" i="7"/>
  <c r="AH324" i="7"/>
  <c r="AG324" i="7"/>
  <c r="AF324" i="7"/>
  <c r="AE324" i="7"/>
  <c r="AD324" i="7"/>
  <c r="AC324" i="7"/>
  <c r="AB324" i="7"/>
  <c r="AA324" i="7"/>
  <c r="Z324" i="7"/>
  <c r="Y324" i="7"/>
  <c r="X324" i="7"/>
  <c r="W324" i="7"/>
  <c r="V324" i="7"/>
  <c r="U324" i="7"/>
  <c r="T324" i="7"/>
  <c r="S324" i="7"/>
  <c r="R324" i="7"/>
  <c r="Q324" i="7"/>
  <c r="P324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AM323" i="7"/>
  <c r="AL323" i="7"/>
  <c r="AK323" i="7"/>
  <c r="AJ323" i="7"/>
  <c r="AI323" i="7"/>
  <c r="AH323" i="7"/>
  <c r="AG323" i="7"/>
  <c r="AF323" i="7"/>
  <c r="AE323" i="7"/>
  <c r="AD323" i="7"/>
  <c r="AC323" i="7"/>
  <c r="AB323" i="7"/>
  <c r="AA323" i="7"/>
  <c r="Z323" i="7"/>
  <c r="Y323" i="7"/>
  <c r="X323" i="7"/>
  <c r="W323" i="7"/>
  <c r="V323" i="7"/>
  <c r="U323" i="7"/>
  <c r="T323" i="7"/>
  <c r="S323" i="7"/>
  <c r="R323" i="7"/>
  <c r="Q323" i="7"/>
  <c r="P323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AM322" i="7"/>
  <c r="AL322" i="7"/>
  <c r="AK322" i="7"/>
  <c r="AJ322" i="7"/>
  <c r="AI322" i="7"/>
  <c r="AH322" i="7"/>
  <c r="AG322" i="7"/>
  <c r="AF322" i="7"/>
  <c r="AE322" i="7"/>
  <c r="AD322" i="7"/>
  <c r="AC322" i="7"/>
  <c r="AB322" i="7"/>
  <c r="AA322" i="7"/>
  <c r="Z322" i="7"/>
  <c r="Y322" i="7"/>
  <c r="X322" i="7"/>
  <c r="W322" i="7"/>
  <c r="V322" i="7"/>
  <c r="U322" i="7"/>
  <c r="T322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AM321" i="7"/>
  <c r="AL321" i="7"/>
  <c r="AK321" i="7"/>
  <c r="AJ321" i="7"/>
  <c r="AI321" i="7"/>
  <c r="AH321" i="7"/>
  <c r="AG321" i="7"/>
  <c r="AF321" i="7"/>
  <c r="AE321" i="7"/>
  <c r="AD321" i="7"/>
  <c r="AC321" i="7"/>
  <c r="AB321" i="7"/>
  <c r="AA321" i="7"/>
  <c r="Z321" i="7"/>
  <c r="Y321" i="7"/>
  <c r="X321" i="7"/>
  <c r="W321" i="7"/>
  <c r="V321" i="7"/>
  <c r="U321" i="7"/>
  <c r="T321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Z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AM319" i="7"/>
  <c r="AL319" i="7"/>
  <c r="AK319" i="7"/>
  <c r="AJ319" i="7"/>
  <c r="AI319" i="7"/>
  <c r="AH319" i="7"/>
  <c r="AG319" i="7"/>
  <c r="AF319" i="7"/>
  <c r="AE319" i="7"/>
  <c r="AD319" i="7"/>
  <c r="AC319" i="7"/>
  <c r="AB319" i="7"/>
  <c r="AA319" i="7"/>
  <c r="Z319" i="7"/>
  <c r="Y319" i="7"/>
  <c r="X319" i="7"/>
  <c r="W319" i="7"/>
  <c r="V319" i="7"/>
  <c r="U319" i="7"/>
  <c r="T319" i="7"/>
  <c r="S319" i="7"/>
  <c r="R319" i="7"/>
  <c r="Q319" i="7"/>
  <c r="P319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Z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AM317" i="7"/>
  <c r="AL317" i="7"/>
  <c r="AK317" i="7"/>
  <c r="AJ317" i="7"/>
  <c r="AI317" i="7"/>
  <c r="AH317" i="7"/>
  <c r="AG317" i="7"/>
  <c r="AF317" i="7"/>
  <c r="AE317" i="7"/>
  <c r="AD317" i="7"/>
  <c r="AC317" i="7"/>
  <c r="AB317" i="7"/>
  <c r="AA317" i="7"/>
  <c r="Z317" i="7"/>
  <c r="Y317" i="7"/>
  <c r="X317" i="7"/>
  <c r="W317" i="7"/>
  <c r="V317" i="7"/>
  <c r="U317" i="7"/>
  <c r="T317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AM316" i="7"/>
  <c r="AL316" i="7"/>
  <c r="AK316" i="7"/>
  <c r="AJ316" i="7"/>
  <c r="AI316" i="7"/>
  <c r="AH316" i="7"/>
  <c r="AG316" i="7"/>
  <c r="AF316" i="7"/>
  <c r="AE316" i="7"/>
  <c r="AD316" i="7"/>
  <c r="AC316" i="7"/>
  <c r="AB316" i="7"/>
  <c r="AA316" i="7"/>
  <c r="Z316" i="7"/>
  <c r="Y316" i="7"/>
  <c r="X316" i="7"/>
  <c r="W316" i="7"/>
  <c r="V316" i="7"/>
  <c r="U316" i="7"/>
  <c r="T316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AM315" i="7"/>
  <c r="AL315" i="7"/>
  <c r="AK315" i="7"/>
  <c r="AJ315" i="7"/>
  <c r="AI315" i="7"/>
  <c r="AH315" i="7"/>
  <c r="AG315" i="7"/>
  <c r="AF315" i="7"/>
  <c r="AE315" i="7"/>
  <c r="AD315" i="7"/>
  <c r="AC315" i="7"/>
  <c r="AB315" i="7"/>
  <c r="AA315" i="7"/>
  <c r="Z315" i="7"/>
  <c r="Y315" i="7"/>
  <c r="X315" i="7"/>
  <c r="W315" i="7"/>
  <c r="V315" i="7"/>
  <c r="U315" i="7"/>
  <c r="T315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AM314" i="7"/>
  <c r="AL314" i="7"/>
  <c r="AK314" i="7"/>
  <c r="AJ314" i="7"/>
  <c r="AI314" i="7"/>
  <c r="AH314" i="7"/>
  <c r="AG314" i="7"/>
  <c r="AF314" i="7"/>
  <c r="AE314" i="7"/>
  <c r="AD314" i="7"/>
  <c r="AC314" i="7"/>
  <c r="AB314" i="7"/>
  <c r="AA314" i="7"/>
  <c r="Z314" i="7"/>
  <c r="Y314" i="7"/>
  <c r="X314" i="7"/>
  <c r="W314" i="7"/>
  <c r="V314" i="7"/>
  <c r="U314" i="7"/>
  <c r="T314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AM313" i="7"/>
  <c r="AL313" i="7"/>
  <c r="AK313" i="7"/>
  <c r="AJ313" i="7"/>
  <c r="AI313" i="7"/>
  <c r="AH313" i="7"/>
  <c r="AG313" i="7"/>
  <c r="AF313" i="7"/>
  <c r="AE313" i="7"/>
  <c r="AD313" i="7"/>
  <c r="AC313" i="7"/>
  <c r="AB313" i="7"/>
  <c r="AA313" i="7"/>
  <c r="Z313" i="7"/>
  <c r="Y313" i="7"/>
  <c r="X313" i="7"/>
  <c r="W313" i="7"/>
  <c r="V313" i="7"/>
  <c r="U313" i="7"/>
  <c r="T313" i="7"/>
  <c r="S313" i="7"/>
  <c r="R313" i="7"/>
  <c r="Q313" i="7"/>
  <c r="P313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Z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AM311" i="7"/>
  <c r="AL311" i="7"/>
  <c r="AK311" i="7"/>
  <c r="AJ311" i="7"/>
  <c r="AI311" i="7"/>
  <c r="AH311" i="7"/>
  <c r="AG311" i="7"/>
  <c r="AF311" i="7"/>
  <c r="AE311" i="7"/>
  <c r="AD311" i="7"/>
  <c r="AC311" i="7"/>
  <c r="AB311" i="7"/>
  <c r="AA311" i="7"/>
  <c r="Z311" i="7"/>
  <c r="Y311" i="7"/>
  <c r="X311" i="7"/>
  <c r="W311" i="7"/>
  <c r="V311" i="7"/>
  <c r="U311" i="7"/>
  <c r="T311" i="7"/>
  <c r="S311" i="7"/>
  <c r="R311" i="7"/>
  <c r="Q311" i="7"/>
  <c r="P311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Z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AM309" i="7"/>
  <c r="AL309" i="7"/>
  <c r="AK309" i="7"/>
  <c r="AJ309" i="7"/>
  <c r="AI309" i="7"/>
  <c r="AH309" i="7"/>
  <c r="AG309" i="7"/>
  <c r="AF309" i="7"/>
  <c r="AE309" i="7"/>
  <c r="AD309" i="7"/>
  <c r="AC309" i="7"/>
  <c r="AB309" i="7"/>
  <c r="AA309" i="7"/>
  <c r="Z309" i="7"/>
  <c r="Y309" i="7"/>
  <c r="X309" i="7"/>
  <c r="W309" i="7"/>
  <c r="V309" i="7"/>
  <c r="U309" i="7"/>
  <c r="T309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AM308" i="7"/>
  <c r="AL308" i="7"/>
  <c r="AK308" i="7"/>
  <c r="AJ308" i="7"/>
  <c r="AI308" i="7"/>
  <c r="AH308" i="7"/>
  <c r="AG308" i="7"/>
  <c r="AF308" i="7"/>
  <c r="AE308" i="7"/>
  <c r="AD308" i="7"/>
  <c r="AC308" i="7"/>
  <c r="AB308" i="7"/>
  <c r="AA308" i="7"/>
  <c r="Z308" i="7"/>
  <c r="Y308" i="7"/>
  <c r="X308" i="7"/>
  <c r="W308" i="7"/>
  <c r="V308" i="7"/>
  <c r="U308" i="7"/>
  <c r="T308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AM307" i="7"/>
  <c r="AL307" i="7"/>
  <c r="AK307" i="7"/>
  <c r="AJ307" i="7"/>
  <c r="AI307" i="7"/>
  <c r="AH307" i="7"/>
  <c r="AG307" i="7"/>
  <c r="AF307" i="7"/>
  <c r="AE307" i="7"/>
  <c r="AD307" i="7"/>
  <c r="AC307" i="7"/>
  <c r="AB307" i="7"/>
  <c r="AA307" i="7"/>
  <c r="Z307" i="7"/>
  <c r="Y307" i="7"/>
  <c r="X307" i="7"/>
  <c r="W307" i="7"/>
  <c r="V307" i="7"/>
  <c r="U307" i="7"/>
  <c r="T307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AM306" i="7"/>
  <c r="AL306" i="7"/>
  <c r="AK306" i="7"/>
  <c r="AJ306" i="7"/>
  <c r="AI306" i="7"/>
  <c r="AH306" i="7"/>
  <c r="AG306" i="7"/>
  <c r="AF306" i="7"/>
  <c r="AE306" i="7"/>
  <c r="AD306" i="7"/>
  <c r="AC306" i="7"/>
  <c r="AB306" i="7"/>
  <c r="AA306" i="7"/>
  <c r="Z306" i="7"/>
  <c r="Y306" i="7"/>
  <c r="X306" i="7"/>
  <c r="W306" i="7"/>
  <c r="V306" i="7"/>
  <c r="U306" i="7"/>
  <c r="T306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AM304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AM303" i="7"/>
  <c r="AL303" i="7"/>
  <c r="AK303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AM302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AM300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AM298" i="7"/>
  <c r="AL298" i="7"/>
  <c r="AK298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AM297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AM296" i="7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AM294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AM293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AM291" i="7"/>
  <c r="AL291" i="7"/>
  <c r="AK291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AM289" i="7"/>
  <c r="AL289" i="7"/>
  <c r="AK289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AM287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AM286" i="7"/>
  <c r="AL286" i="7"/>
  <c r="AK286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AM285" i="7"/>
  <c r="AL285" i="7"/>
  <c r="AK285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AM283" i="7"/>
  <c r="AL283" i="7"/>
  <c r="AK283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AM282" i="7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AM277" i="7"/>
  <c r="AL277" i="7"/>
  <c r="AK277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AM276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AM275" i="7"/>
  <c r="AL275" i="7"/>
  <c r="AK275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AM274" i="7"/>
  <c r="AL274" i="7"/>
  <c r="AK274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AM273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AM272" i="7"/>
  <c r="AL272" i="7"/>
  <c r="AK272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AM270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AM267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AM263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AM258" i="7"/>
  <c r="AL258" i="7"/>
  <c r="AK258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D258" i="7" s="1"/>
  <c r="E258" i="7"/>
  <c r="AM257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AM256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AM255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AM254" i="7"/>
  <c r="AL254" i="7"/>
  <c r="AK254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D254" i="7" s="1"/>
  <c r="E254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AM252" i="7"/>
  <c r="AL252" i="7"/>
  <c r="AK252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AM251" i="7"/>
  <c r="AL251" i="7"/>
  <c r="AK251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D250" i="7" s="1"/>
  <c r="E250" i="7"/>
  <c r="AM249" i="7"/>
  <c r="AL249" i="7"/>
  <c r="AK249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AM248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AM247" i="7"/>
  <c r="AL247" i="7"/>
  <c r="AK247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AM246" i="7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D246" i="7" s="1"/>
  <c r="E246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AM243" i="7"/>
  <c r="AL243" i="7"/>
  <c r="AK243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AM242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D242" i="7" s="1"/>
  <c r="E242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AM239" i="7"/>
  <c r="AL239" i="7"/>
  <c r="AK239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D238" i="7" s="1"/>
  <c r="E238" i="7"/>
  <c r="AM237" i="7"/>
  <c r="AL237" i="7"/>
  <c r="AK237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AM235" i="7"/>
  <c r="AL235" i="7"/>
  <c r="AK235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D234" i="7" s="1"/>
  <c r="E234" i="7"/>
  <c r="AM233" i="7"/>
  <c r="AL233" i="7"/>
  <c r="AK233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AM232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AM231" i="7"/>
  <c r="AL231" i="7"/>
  <c r="AK231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AM230" i="7"/>
  <c r="AL230" i="7"/>
  <c r="AK230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D230" i="7" s="1"/>
  <c r="E230" i="7"/>
  <c r="AM229" i="7"/>
  <c r="AL229" i="7"/>
  <c r="AK229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AM228" i="7"/>
  <c r="AL228" i="7"/>
  <c r="AK228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AM226" i="7"/>
  <c r="AL226" i="7"/>
  <c r="AK226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D226" i="7" s="1"/>
  <c r="E226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AM224" i="7"/>
  <c r="AL224" i="7"/>
  <c r="AK224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AM223" i="7"/>
  <c r="AL223" i="7"/>
  <c r="AK223" i="7"/>
  <c r="AJ223" i="7"/>
  <c r="AI223" i="7"/>
  <c r="AH223" i="7"/>
  <c r="AG223" i="7"/>
  <c r="AF223" i="7"/>
  <c r="AE223" i="7"/>
  <c r="AD223" i="7"/>
  <c r="AC223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D222" i="7" s="1"/>
  <c r="E222" i="7"/>
  <c r="AM221" i="7"/>
  <c r="AL221" i="7"/>
  <c r="AK221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AM220" i="7"/>
  <c r="AL220" i="7"/>
  <c r="AK220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AM219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D218" i="7" s="1"/>
  <c r="E218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D214" i="7" s="1"/>
  <c r="E214" i="7"/>
  <c r="AM213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D210" i="7" s="1"/>
  <c r="E210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D206" i="7" s="1"/>
  <c r="E206" i="7"/>
  <c r="AM205" i="7"/>
  <c r="AL205" i="7"/>
  <c r="AK205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AM202" i="7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D202" i="7" s="1"/>
  <c r="E202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D198" i="7" s="1"/>
  <c r="E198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D194" i="7" s="1"/>
  <c r="E194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D190" i="7" s="1"/>
  <c r="E190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D186" i="7" s="1"/>
  <c r="E186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D182" i="7" s="1"/>
  <c r="E182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D178" i="7" s="1"/>
  <c r="E178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 s="1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 s="1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 s="1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 s="1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 s="1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 s="1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AM150" i="7"/>
  <c r="AL150" i="7"/>
  <c r="AK150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 s="1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 s="1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 s="1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 s="1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 s="1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 s="1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 s="1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 s="1"/>
  <c r="AM120" i="7"/>
  <c r="AL120" i="7"/>
  <c r="AK120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 s="1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D115" i="7" s="1"/>
  <c r="F115" i="7"/>
  <c r="E115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AM112" i="7"/>
  <c r="AL112" i="7"/>
  <c r="AK112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AM111" i="7"/>
  <c r="AL111" i="7"/>
  <c r="AK111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D111" i="7" s="1"/>
  <c r="F111" i="7"/>
  <c r="E111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D107" i="7" s="1"/>
  <c r="F107" i="7"/>
  <c r="E107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D103" i="7" s="1"/>
  <c r="F103" i="7"/>
  <c r="E103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D99" i="7" s="1"/>
  <c r="F99" i="7"/>
  <c r="E99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D95" i="7" s="1"/>
  <c r="F95" i="7"/>
  <c r="E95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D91" i="7" s="1"/>
  <c r="F91" i="7"/>
  <c r="E91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D87" i="7" s="1"/>
  <c r="F87" i="7"/>
  <c r="E87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D83" i="7" s="1"/>
  <c r="F83" i="7"/>
  <c r="E83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D79" i="7" s="1"/>
  <c r="F79" i="7"/>
  <c r="E79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D75" i="7" s="1"/>
  <c r="F75" i="7"/>
  <c r="E75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D71" i="7" s="1"/>
  <c r="F71" i="7"/>
  <c r="E71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D67" i="7" s="1"/>
  <c r="F67" i="7"/>
  <c r="E67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D63" i="7" s="1"/>
  <c r="F63" i="7"/>
  <c r="E63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D59" i="7" s="1"/>
  <c r="F59" i="7"/>
  <c r="E59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D55" i="7" s="1"/>
  <c r="F55" i="7"/>
  <c r="E55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D51" i="7" s="1"/>
  <c r="F51" i="7"/>
  <c r="E51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D47" i="7" s="1"/>
  <c r="F47" i="7"/>
  <c r="E47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D43" i="7" s="1"/>
  <c r="F43" i="7"/>
  <c r="E43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D39" i="7" s="1"/>
  <c r="F39" i="7"/>
  <c r="E39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C35" i="7"/>
  <c r="B35" i="7"/>
  <c r="A35" i="7"/>
  <c r="C34" i="7"/>
  <c r="B34" i="7"/>
  <c r="A34" i="7"/>
  <c r="C33" i="7"/>
  <c r="B33" i="7"/>
  <c r="A33" i="7"/>
  <c r="C32" i="7"/>
  <c r="B32" i="7"/>
  <c r="A32" i="7"/>
  <c r="C31" i="7"/>
  <c r="B31" i="7"/>
  <c r="A31" i="7"/>
  <c r="C30" i="7"/>
  <c r="B30" i="7"/>
  <c r="A30" i="7"/>
  <c r="C29" i="7"/>
  <c r="B29" i="7"/>
  <c r="A29" i="7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C18" i="7"/>
  <c r="B18" i="7"/>
  <c r="A18" i="7"/>
  <c r="C17" i="7"/>
  <c r="B17" i="7"/>
  <c r="A17" i="7"/>
  <c r="C16" i="7"/>
  <c r="B16" i="7"/>
  <c r="A16" i="7"/>
  <c r="C15" i="7"/>
  <c r="B15" i="7"/>
  <c r="A15" i="7"/>
  <c r="C14" i="7"/>
  <c r="B14" i="7"/>
  <c r="A14" i="7"/>
  <c r="C13" i="7"/>
  <c r="B13" i="7"/>
  <c r="A13" i="7"/>
  <c r="C12" i="7"/>
  <c r="B12" i="7"/>
  <c r="A12" i="7"/>
  <c r="C11" i="7"/>
  <c r="B11" i="7"/>
  <c r="A11" i="7"/>
  <c r="C10" i="7"/>
  <c r="B10" i="7"/>
  <c r="A10" i="7"/>
  <c r="C9" i="7"/>
  <c r="B9" i="7"/>
  <c r="A9" i="7"/>
  <c r="C8" i="7"/>
  <c r="B8" i="7"/>
  <c r="A8" i="7"/>
  <c r="C7" i="7"/>
  <c r="B7" i="7"/>
  <c r="A7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C6" i="7"/>
  <c r="B6" i="7"/>
  <c r="A6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C1" i="7"/>
  <c r="AM504" i="6"/>
  <c r="AL504" i="6"/>
  <c r="AK504" i="6"/>
  <c r="AJ504" i="6"/>
  <c r="AI504" i="6"/>
  <c r="AH504" i="6"/>
  <c r="AG504" i="6"/>
  <c r="AF504" i="6"/>
  <c r="AE504" i="6"/>
  <c r="AD504" i="6"/>
  <c r="AC504" i="6"/>
  <c r="AB504" i="6"/>
  <c r="AA504" i="6"/>
  <c r="Z504" i="6"/>
  <c r="Y504" i="6"/>
  <c r="X504" i="6"/>
  <c r="W504" i="6"/>
  <c r="V504" i="6"/>
  <c r="U504" i="6"/>
  <c r="T504" i="6"/>
  <c r="S504" i="6"/>
  <c r="R504" i="6"/>
  <c r="Q504" i="6"/>
  <c r="P504" i="6"/>
  <c r="O504" i="6"/>
  <c r="N504" i="6"/>
  <c r="M504" i="6"/>
  <c r="L504" i="6"/>
  <c r="K504" i="6"/>
  <c r="J504" i="6"/>
  <c r="I504" i="6"/>
  <c r="H504" i="6"/>
  <c r="G504" i="6"/>
  <c r="F504" i="6"/>
  <c r="E504" i="6"/>
  <c r="D504" i="6" s="1"/>
  <c r="AM503" i="6"/>
  <c r="AL503" i="6"/>
  <c r="AK503" i="6"/>
  <c r="AJ503" i="6"/>
  <c r="AI503" i="6"/>
  <c r="AH503" i="6"/>
  <c r="AG503" i="6"/>
  <c r="AF503" i="6"/>
  <c r="AE503" i="6"/>
  <c r="AD503" i="6"/>
  <c r="AC503" i="6"/>
  <c r="AB503" i="6"/>
  <c r="AA503" i="6"/>
  <c r="Z503" i="6"/>
  <c r="Y503" i="6"/>
  <c r="X503" i="6"/>
  <c r="W503" i="6"/>
  <c r="V503" i="6"/>
  <c r="U503" i="6"/>
  <c r="T503" i="6"/>
  <c r="S503" i="6"/>
  <c r="R503" i="6"/>
  <c r="Q503" i="6"/>
  <c r="P503" i="6"/>
  <c r="O503" i="6"/>
  <c r="N503" i="6"/>
  <c r="M503" i="6"/>
  <c r="L503" i="6"/>
  <c r="K503" i="6"/>
  <c r="J503" i="6"/>
  <c r="I503" i="6"/>
  <c r="H503" i="6"/>
  <c r="G503" i="6"/>
  <c r="F503" i="6"/>
  <c r="E503" i="6"/>
  <c r="AM502" i="6"/>
  <c r="AL502" i="6"/>
  <c r="AK502" i="6"/>
  <c r="AJ502" i="6"/>
  <c r="AI502" i="6"/>
  <c r="AH502" i="6"/>
  <c r="AG502" i="6"/>
  <c r="AF502" i="6"/>
  <c r="AE502" i="6"/>
  <c r="AD502" i="6"/>
  <c r="AC502" i="6"/>
  <c r="AB502" i="6"/>
  <c r="AA502" i="6"/>
  <c r="Z502" i="6"/>
  <c r="Y502" i="6"/>
  <c r="X502" i="6"/>
  <c r="W502" i="6"/>
  <c r="V502" i="6"/>
  <c r="U502" i="6"/>
  <c r="T502" i="6"/>
  <c r="S502" i="6"/>
  <c r="R502" i="6"/>
  <c r="Q502" i="6"/>
  <c r="P502" i="6"/>
  <c r="O502" i="6"/>
  <c r="N502" i="6"/>
  <c r="M502" i="6"/>
  <c r="L502" i="6"/>
  <c r="K502" i="6"/>
  <c r="J502" i="6"/>
  <c r="I502" i="6"/>
  <c r="H502" i="6"/>
  <c r="G502" i="6"/>
  <c r="F502" i="6"/>
  <c r="E502" i="6"/>
  <c r="AM501" i="6"/>
  <c r="AL501" i="6"/>
  <c r="AK501" i="6"/>
  <c r="AJ501" i="6"/>
  <c r="AI501" i="6"/>
  <c r="AH501" i="6"/>
  <c r="AG501" i="6"/>
  <c r="AF501" i="6"/>
  <c r="AE501" i="6"/>
  <c r="AD501" i="6"/>
  <c r="AC501" i="6"/>
  <c r="AB501" i="6"/>
  <c r="AA501" i="6"/>
  <c r="Z501" i="6"/>
  <c r="Y501" i="6"/>
  <c r="X501" i="6"/>
  <c r="W501" i="6"/>
  <c r="V501" i="6"/>
  <c r="U501" i="6"/>
  <c r="T501" i="6"/>
  <c r="S501" i="6"/>
  <c r="R501" i="6"/>
  <c r="Q501" i="6"/>
  <c r="P501" i="6"/>
  <c r="O501" i="6"/>
  <c r="N501" i="6"/>
  <c r="M501" i="6"/>
  <c r="L501" i="6"/>
  <c r="K501" i="6"/>
  <c r="J501" i="6"/>
  <c r="I501" i="6"/>
  <c r="H501" i="6"/>
  <c r="G501" i="6"/>
  <c r="F501" i="6"/>
  <c r="E501" i="6"/>
  <c r="AM500" i="6"/>
  <c r="AL500" i="6"/>
  <c r="AK500" i="6"/>
  <c r="AJ500" i="6"/>
  <c r="AI500" i="6"/>
  <c r="AH500" i="6"/>
  <c r="AG500" i="6"/>
  <c r="AF500" i="6"/>
  <c r="AE500" i="6"/>
  <c r="AD500" i="6"/>
  <c r="AC500" i="6"/>
  <c r="AB500" i="6"/>
  <c r="AA500" i="6"/>
  <c r="Z500" i="6"/>
  <c r="Y500" i="6"/>
  <c r="X500" i="6"/>
  <c r="W500" i="6"/>
  <c r="V500" i="6"/>
  <c r="U500" i="6"/>
  <c r="T500" i="6"/>
  <c r="S500" i="6"/>
  <c r="R500" i="6"/>
  <c r="Q500" i="6"/>
  <c r="P500" i="6"/>
  <c r="O500" i="6"/>
  <c r="N500" i="6"/>
  <c r="M500" i="6"/>
  <c r="L500" i="6"/>
  <c r="K500" i="6"/>
  <c r="J500" i="6"/>
  <c r="I500" i="6"/>
  <c r="H500" i="6"/>
  <c r="G500" i="6"/>
  <c r="F500" i="6"/>
  <c r="E500" i="6"/>
  <c r="D500" i="6" s="1"/>
  <c r="AM499" i="6"/>
  <c r="AL499" i="6"/>
  <c r="AK499" i="6"/>
  <c r="AJ499" i="6"/>
  <c r="AI499" i="6"/>
  <c r="AH499" i="6"/>
  <c r="AG499" i="6"/>
  <c r="AF499" i="6"/>
  <c r="AE499" i="6"/>
  <c r="AD499" i="6"/>
  <c r="AC499" i="6"/>
  <c r="AB499" i="6"/>
  <c r="AA499" i="6"/>
  <c r="Z499" i="6"/>
  <c r="Y499" i="6"/>
  <c r="X499" i="6"/>
  <c r="W499" i="6"/>
  <c r="V499" i="6"/>
  <c r="U499" i="6"/>
  <c r="T499" i="6"/>
  <c r="S499" i="6"/>
  <c r="R499" i="6"/>
  <c r="Q499" i="6"/>
  <c r="P499" i="6"/>
  <c r="O499" i="6"/>
  <c r="N499" i="6"/>
  <c r="M499" i="6"/>
  <c r="L499" i="6"/>
  <c r="K499" i="6"/>
  <c r="J499" i="6"/>
  <c r="I499" i="6"/>
  <c r="H499" i="6"/>
  <c r="G499" i="6"/>
  <c r="F499" i="6"/>
  <c r="E499" i="6"/>
  <c r="AM498" i="6"/>
  <c r="AL498" i="6"/>
  <c r="AK498" i="6"/>
  <c r="AJ498" i="6"/>
  <c r="AI498" i="6"/>
  <c r="AH498" i="6"/>
  <c r="AG498" i="6"/>
  <c r="AF498" i="6"/>
  <c r="AE498" i="6"/>
  <c r="AD498" i="6"/>
  <c r="AC498" i="6"/>
  <c r="AB498" i="6"/>
  <c r="AA498" i="6"/>
  <c r="Z498" i="6"/>
  <c r="Y498" i="6"/>
  <c r="X498" i="6"/>
  <c r="W498" i="6"/>
  <c r="V498" i="6"/>
  <c r="U498" i="6"/>
  <c r="T498" i="6"/>
  <c r="S498" i="6"/>
  <c r="R498" i="6"/>
  <c r="Q498" i="6"/>
  <c r="P498" i="6"/>
  <c r="O498" i="6"/>
  <c r="N498" i="6"/>
  <c r="M498" i="6"/>
  <c r="L498" i="6"/>
  <c r="K498" i="6"/>
  <c r="J498" i="6"/>
  <c r="I498" i="6"/>
  <c r="H498" i="6"/>
  <c r="G498" i="6"/>
  <c r="F498" i="6"/>
  <c r="E498" i="6"/>
  <c r="AM497" i="6"/>
  <c r="AL497" i="6"/>
  <c r="AK497" i="6"/>
  <c r="AJ497" i="6"/>
  <c r="AI497" i="6"/>
  <c r="AH497" i="6"/>
  <c r="AG497" i="6"/>
  <c r="AF497" i="6"/>
  <c r="AE497" i="6"/>
  <c r="AD497" i="6"/>
  <c r="AC497" i="6"/>
  <c r="AB497" i="6"/>
  <c r="AA497" i="6"/>
  <c r="Z497" i="6"/>
  <c r="Y497" i="6"/>
  <c r="X497" i="6"/>
  <c r="W497" i="6"/>
  <c r="V497" i="6"/>
  <c r="U497" i="6"/>
  <c r="T497" i="6"/>
  <c r="S497" i="6"/>
  <c r="R497" i="6"/>
  <c r="Q497" i="6"/>
  <c r="P497" i="6"/>
  <c r="O497" i="6"/>
  <c r="N497" i="6"/>
  <c r="M497" i="6"/>
  <c r="L497" i="6"/>
  <c r="K497" i="6"/>
  <c r="J497" i="6"/>
  <c r="I497" i="6"/>
  <c r="H497" i="6"/>
  <c r="G497" i="6"/>
  <c r="F497" i="6"/>
  <c r="E497" i="6"/>
  <c r="AM496" i="6"/>
  <c r="AL496" i="6"/>
  <c r="AK496" i="6"/>
  <c r="AJ496" i="6"/>
  <c r="AI496" i="6"/>
  <c r="AH496" i="6"/>
  <c r="AG496" i="6"/>
  <c r="AF496" i="6"/>
  <c r="AE496" i="6"/>
  <c r="AD496" i="6"/>
  <c r="AC496" i="6"/>
  <c r="AB496" i="6"/>
  <c r="AA496" i="6"/>
  <c r="Z496" i="6"/>
  <c r="Y496" i="6"/>
  <c r="X496" i="6"/>
  <c r="W496" i="6"/>
  <c r="V496" i="6"/>
  <c r="U496" i="6"/>
  <c r="T496" i="6"/>
  <c r="S496" i="6"/>
  <c r="R496" i="6"/>
  <c r="Q496" i="6"/>
  <c r="P496" i="6"/>
  <c r="O496" i="6"/>
  <c r="N496" i="6"/>
  <c r="M496" i="6"/>
  <c r="L496" i="6"/>
  <c r="K496" i="6"/>
  <c r="J496" i="6"/>
  <c r="I496" i="6"/>
  <c r="H496" i="6"/>
  <c r="G496" i="6"/>
  <c r="F496" i="6"/>
  <c r="E496" i="6"/>
  <c r="D496" i="6" s="1"/>
  <c r="AM495" i="6"/>
  <c r="AL495" i="6"/>
  <c r="AK495" i="6"/>
  <c r="AJ495" i="6"/>
  <c r="AI495" i="6"/>
  <c r="AH495" i="6"/>
  <c r="AG495" i="6"/>
  <c r="AF495" i="6"/>
  <c r="AE495" i="6"/>
  <c r="AD495" i="6"/>
  <c r="AC495" i="6"/>
  <c r="AB495" i="6"/>
  <c r="AA495" i="6"/>
  <c r="Z495" i="6"/>
  <c r="Y495" i="6"/>
  <c r="X495" i="6"/>
  <c r="W495" i="6"/>
  <c r="V495" i="6"/>
  <c r="U495" i="6"/>
  <c r="T495" i="6"/>
  <c r="S495" i="6"/>
  <c r="R495" i="6"/>
  <c r="Q495" i="6"/>
  <c r="P495" i="6"/>
  <c r="O495" i="6"/>
  <c r="N495" i="6"/>
  <c r="M495" i="6"/>
  <c r="L495" i="6"/>
  <c r="K495" i="6"/>
  <c r="J495" i="6"/>
  <c r="I495" i="6"/>
  <c r="H495" i="6"/>
  <c r="G495" i="6"/>
  <c r="F495" i="6"/>
  <c r="E495" i="6"/>
  <c r="AM494" i="6"/>
  <c r="AL494" i="6"/>
  <c r="AK494" i="6"/>
  <c r="AJ494" i="6"/>
  <c r="AI494" i="6"/>
  <c r="AH494" i="6"/>
  <c r="AG494" i="6"/>
  <c r="AF494" i="6"/>
  <c r="AE494" i="6"/>
  <c r="AD494" i="6"/>
  <c r="AC494" i="6"/>
  <c r="AB494" i="6"/>
  <c r="AA494" i="6"/>
  <c r="Z494" i="6"/>
  <c r="Y494" i="6"/>
  <c r="X494" i="6"/>
  <c r="W494" i="6"/>
  <c r="V494" i="6"/>
  <c r="U494" i="6"/>
  <c r="T494" i="6"/>
  <c r="S494" i="6"/>
  <c r="R494" i="6"/>
  <c r="Q494" i="6"/>
  <c r="P494" i="6"/>
  <c r="O494" i="6"/>
  <c r="N494" i="6"/>
  <c r="M494" i="6"/>
  <c r="L494" i="6"/>
  <c r="K494" i="6"/>
  <c r="J494" i="6"/>
  <c r="I494" i="6"/>
  <c r="H494" i="6"/>
  <c r="G494" i="6"/>
  <c r="F494" i="6"/>
  <c r="E494" i="6"/>
  <c r="AM493" i="6"/>
  <c r="AL493" i="6"/>
  <c r="AK493" i="6"/>
  <c r="AJ493" i="6"/>
  <c r="AI493" i="6"/>
  <c r="AH493" i="6"/>
  <c r="AG493" i="6"/>
  <c r="AF493" i="6"/>
  <c r="AE493" i="6"/>
  <c r="AD493" i="6"/>
  <c r="AC493" i="6"/>
  <c r="AB493" i="6"/>
  <c r="AA493" i="6"/>
  <c r="Z493" i="6"/>
  <c r="Y493" i="6"/>
  <c r="X493" i="6"/>
  <c r="W493" i="6"/>
  <c r="V493" i="6"/>
  <c r="U493" i="6"/>
  <c r="T493" i="6"/>
  <c r="S493" i="6"/>
  <c r="R493" i="6"/>
  <c r="Q493" i="6"/>
  <c r="P493" i="6"/>
  <c r="O493" i="6"/>
  <c r="N493" i="6"/>
  <c r="M493" i="6"/>
  <c r="L493" i="6"/>
  <c r="K493" i="6"/>
  <c r="J493" i="6"/>
  <c r="I493" i="6"/>
  <c r="H493" i="6"/>
  <c r="G493" i="6"/>
  <c r="F493" i="6"/>
  <c r="E493" i="6"/>
  <c r="AM492" i="6"/>
  <c r="AL492" i="6"/>
  <c r="AK492" i="6"/>
  <c r="AJ492" i="6"/>
  <c r="AI492" i="6"/>
  <c r="AH492" i="6"/>
  <c r="AG492" i="6"/>
  <c r="AF492" i="6"/>
  <c r="AE492" i="6"/>
  <c r="AD492" i="6"/>
  <c r="AC492" i="6"/>
  <c r="AB492" i="6"/>
  <c r="AA492" i="6"/>
  <c r="Z492" i="6"/>
  <c r="Y492" i="6"/>
  <c r="X492" i="6"/>
  <c r="W492" i="6"/>
  <c r="V492" i="6"/>
  <c r="U492" i="6"/>
  <c r="T492" i="6"/>
  <c r="S492" i="6"/>
  <c r="R492" i="6"/>
  <c r="Q492" i="6"/>
  <c r="P492" i="6"/>
  <c r="O492" i="6"/>
  <c r="N492" i="6"/>
  <c r="M492" i="6"/>
  <c r="L492" i="6"/>
  <c r="K492" i="6"/>
  <c r="J492" i="6"/>
  <c r="I492" i="6"/>
  <c r="H492" i="6"/>
  <c r="G492" i="6"/>
  <c r="F492" i="6"/>
  <c r="E492" i="6"/>
  <c r="D492" i="6" s="1"/>
  <c r="AM491" i="6"/>
  <c r="AL491" i="6"/>
  <c r="AK491" i="6"/>
  <c r="AJ491" i="6"/>
  <c r="AI491" i="6"/>
  <c r="AH491" i="6"/>
  <c r="AG491" i="6"/>
  <c r="AF491" i="6"/>
  <c r="AE491" i="6"/>
  <c r="AD491" i="6"/>
  <c r="AC491" i="6"/>
  <c r="AB491" i="6"/>
  <c r="AA491" i="6"/>
  <c r="Z491" i="6"/>
  <c r="Y491" i="6"/>
  <c r="X491" i="6"/>
  <c r="W491" i="6"/>
  <c r="V491" i="6"/>
  <c r="U491" i="6"/>
  <c r="T491" i="6"/>
  <c r="S491" i="6"/>
  <c r="R491" i="6"/>
  <c r="Q491" i="6"/>
  <c r="P491" i="6"/>
  <c r="O491" i="6"/>
  <c r="N491" i="6"/>
  <c r="M491" i="6"/>
  <c r="L491" i="6"/>
  <c r="K491" i="6"/>
  <c r="J491" i="6"/>
  <c r="I491" i="6"/>
  <c r="H491" i="6"/>
  <c r="G491" i="6"/>
  <c r="F491" i="6"/>
  <c r="E491" i="6"/>
  <c r="AM490" i="6"/>
  <c r="AL490" i="6"/>
  <c r="AK490" i="6"/>
  <c r="AJ490" i="6"/>
  <c r="AI490" i="6"/>
  <c r="AH490" i="6"/>
  <c r="AG490" i="6"/>
  <c r="AF490" i="6"/>
  <c r="AE490" i="6"/>
  <c r="AD490" i="6"/>
  <c r="AC490" i="6"/>
  <c r="AB490" i="6"/>
  <c r="AA490" i="6"/>
  <c r="Z490" i="6"/>
  <c r="Y490" i="6"/>
  <c r="X490" i="6"/>
  <c r="W490" i="6"/>
  <c r="V490" i="6"/>
  <c r="U490" i="6"/>
  <c r="T490" i="6"/>
  <c r="S490" i="6"/>
  <c r="R490" i="6"/>
  <c r="Q490" i="6"/>
  <c r="P490" i="6"/>
  <c r="O490" i="6"/>
  <c r="N490" i="6"/>
  <c r="M490" i="6"/>
  <c r="L490" i="6"/>
  <c r="K490" i="6"/>
  <c r="J490" i="6"/>
  <c r="I490" i="6"/>
  <c r="H490" i="6"/>
  <c r="G490" i="6"/>
  <c r="F490" i="6"/>
  <c r="E490" i="6"/>
  <c r="AM489" i="6"/>
  <c r="AL489" i="6"/>
  <c r="AK489" i="6"/>
  <c r="AJ489" i="6"/>
  <c r="AI489" i="6"/>
  <c r="AH489" i="6"/>
  <c r="AG489" i="6"/>
  <c r="AF489" i="6"/>
  <c r="AE489" i="6"/>
  <c r="AD489" i="6"/>
  <c r="AC489" i="6"/>
  <c r="AB489" i="6"/>
  <c r="AA489" i="6"/>
  <c r="Z489" i="6"/>
  <c r="Y489" i="6"/>
  <c r="X489" i="6"/>
  <c r="W489" i="6"/>
  <c r="V489" i="6"/>
  <c r="U489" i="6"/>
  <c r="T489" i="6"/>
  <c r="S489" i="6"/>
  <c r="R489" i="6"/>
  <c r="Q489" i="6"/>
  <c r="P489" i="6"/>
  <c r="O489" i="6"/>
  <c r="N489" i="6"/>
  <c r="M489" i="6"/>
  <c r="L489" i="6"/>
  <c r="K489" i="6"/>
  <c r="J489" i="6"/>
  <c r="I489" i="6"/>
  <c r="H489" i="6"/>
  <c r="G489" i="6"/>
  <c r="F489" i="6"/>
  <c r="E489" i="6"/>
  <c r="AM488" i="6"/>
  <c r="AL488" i="6"/>
  <c r="AK488" i="6"/>
  <c r="AJ488" i="6"/>
  <c r="AI488" i="6"/>
  <c r="AH488" i="6"/>
  <c r="AG488" i="6"/>
  <c r="AF488" i="6"/>
  <c r="AE488" i="6"/>
  <c r="AD488" i="6"/>
  <c r="AC488" i="6"/>
  <c r="AB488" i="6"/>
  <c r="AA488" i="6"/>
  <c r="Z488" i="6"/>
  <c r="Y488" i="6"/>
  <c r="X488" i="6"/>
  <c r="W488" i="6"/>
  <c r="V488" i="6"/>
  <c r="U488" i="6"/>
  <c r="T488" i="6"/>
  <c r="S488" i="6"/>
  <c r="R488" i="6"/>
  <c r="Q488" i="6"/>
  <c r="P488" i="6"/>
  <c r="O488" i="6"/>
  <c r="N488" i="6"/>
  <c r="M488" i="6"/>
  <c r="L488" i="6"/>
  <c r="K488" i="6"/>
  <c r="J488" i="6"/>
  <c r="I488" i="6"/>
  <c r="H488" i="6"/>
  <c r="G488" i="6"/>
  <c r="F488" i="6"/>
  <c r="E488" i="6"/>
  <c r="D488" i="6" s="1"/>
  <c r="AM487" i="6"/>
  <c r="AL487" i="6"/>
  <c r="AK487" i="6"/>
  <c r="AJ487" i="6"/>
  <c r="AI487" i="6"/>
  <c r="AH487" i="6"/>
  <c r="AG487" i="6"/>
  <c r="AF487" i="6"/>
  <c r="AE487" i="6"/>
  <c r="AD487" i="6"/>
  <c r="AC487" i="6"/>
  <c r="AB487" i="6"/>
  <c r="AA487" i="6"/>
  <c r="Z487" i="6"/>
  <c r="Y487" i="6"/>
  <c r="X487" i="6"/>
  <c r="W487" i="6"/>
  <c r="V487" i="6"/>
  <c r="U487" i="6"/>
  <c r="T487" i="6"/>
  <c r="S487" i="6"/>
  <c r="R487" i="6"/>
  <c r="Q487" i="6"/>
  <c r="P487" i="6"/>
  <c r="O487" i="6"/>
  <c r="N487" i="6"/>
  <c r="M487" i="6"/>
  <c r="L487" i="6"/>
  <c r="K487" i="6"/>
  <c r="J487" i="6"/>
  <c r="I487" i="6"/>
  <c r="H487" i="6"/>
  <c r="G487" i="6"/>
  <c r="F487" i="6"/>
  <c r="E487" i="6"/>
  <c r="AM486" i="6"/>
  <c r="AL486" i="6"/>
  <c r="AK486" i="6"/>
  <c r="AJ486" i="6"/>
  <c r="AI486" i="6"/>
  <c r="AH486" i="6"/>
  <c r="AG486" i="6"/>
  <c r="AF486" i="6"/>
  <c r="AE486" i="6"/>
  <c r="AD486" i="6"/>
  <c r="AC486" i="6"/>
  <c r="AB486" i="6"/>
  <c r="AA486" i="6"/>
  <c r="Z486" i="6"/>
  <c r="Y486" i="6"/>
  <c r="X486" i="6"/>
  <c r="W486" i="6"/>
  <c r="V486" i="6"/>
  <c r="U486" i="6"/>
  <c r="T486" i="6"/>
  <c r="S486" i="6"/>
  <c r="R486" i="6"/>
  <c r="Q486" i="6"/>
  <c r="P486" i="6"/>
  <c r="O486" i="6"/>
  <c r="N486" i="6"/>
  <c r="M486" i="6"/>
  <c r="L486" i="6"/>
  <c r="K486" i="6"/>
  <c r="J486" i="6"/>
  <c r="I486" i="6"/>
  <c r="H486" i="6"/>
  <c r="G486" i="6"/>
  <c r="F486" i="6"/>
  <c r="E486" i="6"/>
  <c r="AM485" i="6"/>
  <c r="AL485" i="6"/>
  <c r="AK485" i="6"/>
  <c r="AJ485" i="6"/>
  <c r="AI485" i="6"/>
  <c r="AH485" i="6"/>
  <c r="AG485" i="6"/>
  <c r="AF485" i="6"/>
  <c r="AE485" i="6"/>
  <c r="AD485" i="6"/>
  <c r="AC485" i="6"/>
  <c r="AB485" i="6"/>
  <c r="AA485" i="6"/>
  <c r="Z485" i="6"/>
  <c r="Y485" i="6"/>
  <c r="X485" i="6"/>
  <c r="W485" i="6"/>
  <c r="V485" i="6"/>
  <c r="U485" i="6"/>
  <c r="T485" i="6"/>
  <c r="S485" i="6"/>
  <c r="R485" i="6"/>
  <c r="Q485" i="6"/>
  <c r="P485" i="6"/>
  <c r="O485" i="6"/>
  <c r="N485" i="6"/>
  <c r="M485" i="6"/>
  <c r="L485" i="6"/>
  <c r="K485" i="6"/>
  <c r="J485" i="6"/>
  <c r="I485" i="6"/>
  <c r="H485" i="6"/>
  <c r="G485" i="6"/>
  <c r="F485" i="6"/>
  <c r="E485" i="6"/>
  <c r="AM484" i="6"/>
  <c r="AL484" i="6"/>
  <c r="AK484" i="6"/>
  <c r="AJ484" i="6"/>
  <c r="AI484" i="6"/>
  <c r="AH484" i="6"/>
  <c r="AG484" i="6"/>
  <c r="AF484" i="6"/>
  <c r="AE484" i="6"/>
  <c r="AD484" i="6"/>
  <c r="AC484" i="6"/>
  <c r="AB484" i="6"/>
  <c r="AA484" i="6"/>
  <c r="Z484" i="6"/>
  <c r="Y484" i="6"/>
  <c r="X484" i="6"/>
  <c r="W484" i="6"/>
  <c r="V484" i="6"/>
  <c r="U484" i="6"/>
  <c r="T484" i="6"/>
  <c r="S484" i="6"/>
  <c r="R484" i="6"/>
  <c r="Q484" i="6"/>
  <c r="P484" i="6"/>
  <c r="O484" i="6"/>
  <c r="N484" i="6"/>
  <c r="M484" i="6"/>
  <c r="L484" i="6"/>
  <c r="K484" i="6"/>
  <c r="J484" i="6"/>
  <c r="I484" i="6"/>
  <c r="H484" i="6"/>
  <c r="G484" i="6"/>
  <c r="F484" i="6"/>
  <c r="E484" i="6"/>
  <c r="D484" i="6" s="1"/>
  <c r="AM483" i="6"/>
  <c r="AL483" i="6"/>
  <c r="AK483" i="6"/>
  <c r="AJ483" i="6"/>
  <c r="AI483" i="6"/>
  <c r="AH483" i="6"/>
  <c r="AG483" i="6"/>
  <c r="AF483" i="6"/>
  <c r="AE483" i="6"/>
  <c r="AD483" i="6"/>
  <c r="AC483" i="6"/>
  <c r="AB483" i="6"/>
  <c r="AA483" i="6"/>
  <c r="Z483" i="6"/>
  <c r="Y483" i="6"/>
  <c r="X483" i="6"/>
  <c r="W483" i="6"/>
  <c r="V483" i="6"/>
  <c r="U483" i="6"/>
  <c r="T483" i="6"/>
  <c r="S483" i="6"/>
  <c r="R483" i="6"/>
  <c r="Q483" i="6"/>
  <c r="P483" i="6"/>
  <c r="O483" i="6"/>
  <c r="N483" i="6"/>
  <c r="M483" i="6"/>
  <c r="L483" i="6"/>
  <c r="K483" i="6"/>
  <c r="J483" i="6"/>
  <c r="I483" i="6"/>
  <c r="H483" i="6"/>
  <c r="G483" i="6"/>
  <c r="F483" i="6"/>
  <c r="E483" i="6"/>
  <c r="AM482" i="6"/>
  <c r="AL482" i="6"/>
  <c r="AK482" i="6"/>
  <c r="AJ482" i="6"/>
  <c r="AI482" i="6"/>
  <c r="AH482" i="6"/>
  <c r="AG482" i="6"/>
  <c r="AF482" i="6"/>
  <c r="AE482" i="6"/>
  <c r="AD482" i="6"/>
  <c r="AC48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AM481" i="6"/>
  <c r="AL481" i="6"/>
  <c r="AK481" i="6"/>
  <c r="AJ481" i="6"/>
  <c r="AI481" i="6"/>
  <c r="AH481" i="6"/>
  <c r="AG481" i="6"/>
  <c r="AF481" i="6"/>
  <c r="AE481" i="6"/>
  <c r="AD481" i="6"/>
  <c r="AC481" i="6"/>
  <c r="AB481" i="6"/>
  <c r="AA481" i="6"/>
  <c r="Z481" i="6"/>
  <c r="Y481" i="6"/>
  <c r="X481" i="6"/>
  <c r="W481" i="6"/>
  <c r="V481" i="6"/>
  <c r="U481" i="6"/>
  <c r="T481" i="6"/>
  <c r="S481" i="6"/>
  <c r="R481" i="6"/>
  <c r="Q481" i="6"/>
  <c r="P481" i="6"/>
  <c r="O481" i="6"/>
  <c r="N481" i="6"/>
  <c r="M481" i="6"/>
  <c r="L481" i="6"/>
  <c r="K481" i="6"/>
  <c r="J481" i="6"/>
  <c r="I481" i="6"/>
  <c r="H481" i="6"/>
  <c r="G481" i="6"/>
  <c r="F481" i="6"/>
  <c r="E481" i="6"/>
  <c r="AM480" i="6"/>
  <c r="AL480" i="6"/>
  <c r="AK480" i="6"/>
  <c r="AJ480" i="6"/>
  <c r="AI480" i="6"/>
  <c r="AH480" i="6"/>
  <c r="AG480" i="6"/>
  <c r="AF480" i="6"/>
  <c r="AE480" i="6"/>
  <c r="AD480" i="6"/>
  <c r="AC480" i="6"/>
  <c r="AB480" i="6"/>
  <c r="AA480" i="6"/>
  <c r="Z480" i="6"/>
  <c r="Y480" i="6"/>
  <c r="X480" i="6"/>
  <c r="W480" i="6"/>
  <c r="V480" i="6"/>
  <c r="U480" i="6"/>
  <c r="T480" i="6"/>
  <c r="S480" i="6"/>
  <c r="R480" i="6"/>
  <c r="Q480" i="6"/>
  <c r="P480" i="6"/>
  <c r="O480" i="6"/>
  <c r="N480" i="6"/>
  <c r="M480" i="6"/>
  <c r="L480" i="6"/>
  <c r="K480" i="6"/>
  <c r="J480" i="6"/>
  <c r="I480" i="6"/>
  <c r="H480" i="6"/>
  <c r="G480" i="6"/>
  <c r="F480" i="6"/>
  <c r="E480" i="6"/>
  <c r="D480" i="6" s="1"/>
  <c r="AM479" i="6"/>
  <c r="AL479" i="6"/>
  <c r="AK479" i="6"/>
  <c r="AJ479" i="6"/>
  <c r="AI479" i="6"/>
  <c r="AH479" i="6"/>
  <c r="AG479" i="6"/>
  <c r="AF479" i="6"/>
  <c r="AE479" i="6"/>
  <c r="AD479" i="6"/>
  <c r="AC479" i="6"/>
  <c r="AB479" i="6"/>
  <c r="AA479" i="6"/>
  <c r="Z479" i="6"/>
  <c r="Y479" i="6"/>
  <c r="X479" i="6"/>
  <c r="W479" i="6"/>
  <c r="V479" i="6"/>
  <c r="U479" i="6"/>
  <c r="T479" i="6"/>
  <c r="S479" i="6"/>
  <c r="R479" i="6"/>
  <c r="Q479" i="6"/>
  <c r="P479" i="6"/>
  <c r="O479" i="6"/>
  <c r="N479" i="6"/>
  <c r="M479" i="6"/>
  <c r="L479" i="6"/>
  <c r="K479" i="6"/>
  <c r="J479" i="6"/>
  <c r="I479" i="6"/>
  <c r="H479" i="6"/>
  <c r="G479" i="6"/>
  <c r="F479" i="6"/>
  <c r="E479" i="6"/>
  <c r="AM478" i="6"/>
  <c r="AL478" i="6"/>
  <c r="AK478" i="6"/>
  <c r="AJ478" i="6"/>
  <c r="AI478" i="6"/>
  <c r="AH478" i="6"/>
  <c r="AG478" i="6"/>
  <c r="AF478" i="6"/>
  <c r="AE478" i="6"/>
  <c r="AD478" i="6"/>
  <c r="AC478" i="6"/>
  <c r="AB478" i="6"/>
  <c r="AA478" i="6"/>
  <c r="Z478" i="6"/>
  <c r="Y478" i="6"/>
  <c r="X478" i="6"/>
  <c r="W478" i="6"/>
  <c r="V478" i="6"/>
  <c r="U478" i="6"/>
  <c r="T478" i="6"/>
  <c r="S478" i="6"/>
  <c r="R478" i="6"/>
  <c r="Q478" i="6"/>
  <c r="P478" i="6"/>
  <c r="O478" i="6"/>
  <c r="N478" i="6"/>
  <c r="M478" i="6"/>
  <c r="L478" i="6"/>
  <c r="K478" i="6"/>
  <c r="J478" i="6"/>
  <c r="I478" i="6"/>
  <c r="H478" i="6"/>
  <c r="G478" i="6"/>
  <c r="F478" i="6"/>
  <c r="E478" i="6"/>
  <c r="AM477" i="6"/>
  <c r="AL477" i="6"/>
  <c r="AK477" i="6"/>
  <c r="AJ477" i="6"/>
  <c r="AI477" i="6"/>
  <c r="AH477" i="6"/>
  <c r="AG477" i="6"/>
  <c r="AF477" i="6"/>
  <c r="AE477" i="6"/>
  <c r="AD477" i="6"/>
  <c r="AC477" i="6"/>
  <c r="AB477" i="6"/>
  <c r="AA477" i="6"/>
  <c r="Z477" i="6"/>
  <c r="Y477" i="6"/>
  <c r="X477" i="6"/>
  <c r="W477" i="6"/>
  <c r="V477" i="6"/>
  <c r="U477" i="6"/>
  <c r="T477" i="6"/>
  <c r="S477" i="6"/>
  <c r="R477" i="6"/>
  <c r="Q477" i="6"/>
  <c r="P477" i="6"/>
  <c r="O477" i="6"/>
  <c r="N477" i="6"/>
  <c r="M477" i="6"/>
  <c r="L477" i="6"/>
  <c r="K477" i="6"/>
  <c r="J477" i="6"/>
  <c r="I477" i="6"/>
  <c r="H477" i="6"/>
  <c r="G477" i="6"/>
  <c r="F477" i="6"/>
  <c r="E477" i="6"/>
  <c r="AM476" i="6"/>
  <c r="AL476" i="6"/>
  <c r="AK476" i="6"/>
  <c r="AJ476" i="6"/>
  <c r="AI476" i="6"/>
  <c r="AH476" i="6"/>
  <c r="AG476" i="6"/>
  <c r="AF476" i="6"/>
  <c r="AE476" i="6"/>
  <c r="AD476" i="6"/>
  <c r="AC476" i="6"/>
  <c r="AB476" i="6"/>
  <c r="AA476" i="6"/>
  <c r="Z476" i="6"/>
  <c r="Y476" i="6"/>
  <c r="X476" i="6"/>
  <c r="W476" i="6"/>
  <c r="V476" i="6"/>
  <c r="U476" i="6"/>
  <c r="T476" i="6"/>
  <c r="S476" i="6"/>
  <c r="R476" i="6"/>
  <c r="Q476" i="6"/>
  <c r="P476" i="6"/>
  <c r="O476" i="6"/>
  <c r="N476" i="6"/>
  <c r="M476" i="6"/>
  <c r="L476" i="6"/>
  <c r="K476" i="6"/>
  <c r="J476" i="6"/>
  <c r="I476" i="6"/>
  <c r="H476" i="6"/>
  <c r="G476" i="6"/>
  <c r="F476" i="6"/>
  <c r="E476" i="6"/>
  <c r="D476" i="6" s="1"/>
  <c r="AM475" i="6"/>
  <c r="AL475" i="6"/>
  <c r="AK475" i="6"/>
  <c r="AJ475" i="6"/>
  <c r="AI475" i="6"/>
  <c r="AH475" i="6"/>
  <c r="AG475" i="6"/>
  <c r="AF475" i="6"/>
  <c r="AE475" i="6"/>
  <c r="AD475" i="6"/>
  <c r="AC475" i="6"/>
  <c r="AB475" i="6"/>
  <c r="AA475" i="6"/>
  <c r="Z475" i="6"/>
  <c r="Y475" i="6"/>
  <c r="X475" i="6"/>
  <c r="W475" i="6"/>
  <c r="V475" i="6"/>
  <c r="U475" i="6"/>
  <c r="T475" i="6"/>
  <c r="S475" i="6"/>
  <c r="R475" i="6"/>
  <c r="Q475" i="6"/>
  <c r="P475" i="6"/>
  <c r="O475" i="6"/>
  <c r="N475" i="6"/>
  <c r="M475" i="6"/>
  <c r="L475" i="6"/>
  <c r="K475" i="6"/>
  <c r="J475" i="6"/>
  <c r="I475" i="6"/>
  <c r="H475" i="6"/>
  <c r="G475" i="6"/>
  <c r="F475" i="6"/>
  <c r="E475" i="6"/>
  <c r="AM474" i="6"/>
  <c r="AL474" i="6"/>
  <c r="AK474" i="6"/>
  <c r="AJ474" i="6"/>
  <c r="AI474" i="6"/>
  <c r="AH474" i="6"/>
  <c r="AG474" i="6"/>
  <c r="AF474" i="6"/>
  <c r="AE474" i="6"/>
  <c r="AD474" i="6"/>
  <c r="AC474" i="6"/>
  <c r="AB474" i="6"/>
  <c r="AA474" i="6"/>
  <c r="Z474" i="6"/>
  <c r="Y474" i="6"/>
  <c r="X474" i="6"/>
  <c r="W474" i="6"/>
  <c r="V474" i="6"/>
  <c r="U474" i="6"/>
  <c r="T474" i="6"/>
  <c r="S474" i="6"/>
  <c r="R474" i="6"/>
  <c r="Q474" i="6"/>
  <c r="P474" i="6"/>
  <c r="O474" i="6"/>
  <c r="N474" i="6"/>
  <c r="M474" i="6"/>
  <c r="L474" i="6"/>
  <c r="K474" i="6"/>
  <c r="J474" i="6"/>
  <c r="I474" i="6"/>
  <c r="H474" i="6"/>
  <c r="G474" i="6"/>
  <c r="F474" i="6"/>
  <c r="E474" i="6"/>
  <c r="AM473" i="6"/>
  <c r="AL473" i="6"/>
  <c r="AK473" i="6"/>
  <c r="AJ473" i="6"/>
  <c r="AI473" i="6"/>
  <c r="AH473" i="6"/>
  <c r="AG473" i="6"/>
  <c r="AF473" i="6"/>
  <c r="AE473" i="6"/>
  <c r="AD473" i="6"/>
  <c r="AC473" i="6"/>
  <c r="AB473" i="6"/>
  <c r="AA473" i="6"/>
  <c r="Z473" i="6"/>
  <c r="Y473" i="6"/>
  <c r="X473" i="6"/>
  <c r="W473" i="6"/>
  <c r="V473" i="6"/>
  <c r="U473" i="6"/>
  <c r="T473" i="6"/>
  <c r="S473" i="6"/>
  <c r="R473" i="6"/>
  <c r="Q473" i="6"/>
  <c r="P473" i="6"/>
  <c r="O473" i="6"/>
  <c r="N473" i="6"/>
  <c r="M473" i="6"/>
  <c r="L473" i="6"/>
  <c r="K473" i="6"/>
  <c r="J473" i="6"/>
  <c r="I473" i="6"/>
  <c r="H473" i="6"/>
  <c r="G473" i="6"/>
  <c r="F473" i="6"/>
  <c r="E473" i="6"/>
  <c r="AM472" i="6"/>
  <c r="AL472" i="6"/>
  <c r="AK472" i="6"/>
  <c r="AJ472" i="6"/>
  <c r="AI472" i="6"/>
  <c r="AH472" i="6"/>
  <c r="AG472" i="6"/>
  <c r="AF472" i="6"/>
  <c r="AE472" i="6"/>
  <c r="AD472" i="6"/>
  <c r="AC472" i="6"/>
  <c r="AB472" i="6"/>
  <c r="AA472" i="6"/>
  <c r="Z472" i="6"/>
  <c r="Y472" i="6"/>
  <c r="X472" i="6"/>
  <c r="W472" i="6"/>
  <c r="V472" i="6"/>
  <c r="U472" i="6"/>
  <c r="T472" i="6"/>
  <c r="S472" i="6"/>
  <c r="R472" i="6"/>
  <c r="Q472" i="6"/>
  <c r="P472" i="6"/>
  <c r="O472" i="6"/>
  <c r="N472" i="6"/>
  <c r="M472" i="6"/>
  <c r="L472" i="6"/>
  <c r="K472" i="6"/>
  <c r="J472" i="6"/>
  <c r="I472" i="6"/>
  <c r="H472" i="6"/>
  <c r="G472" i="6"/>
  <c r="F472" i="6"/>
  <c r="E472" i="6"/>
  <c r="D472" i="6" s="1"/>
  <c r="AM471" i="6"/>
  <c r="AL471" i="6"/>
  <c r="AK471" i="6"/>
  <c r="AJ471" i="6"/>
  <c r="AI471" i="6"/>
  <c r="AH471" i="6"/>
  <c r="AG471" i="6"/>
  <c r="AF471" i="6"/>
  <c r="AE471" i="6"/>
  <c r="AD471" i="6"/>
  <c r="AC471" i="6"/>
  <c r="AB471" i="6"/>
  <c r="AA471" i="6"/>
  <c r="Z471" i="6"/>
  <c r="Y471" i="6"/>
  <c r="X471" i="6"/>
  <c r="W471" i="6"/>
  <c r="V471" i="6"/>
  <c r="U471" i="6"/>
  <c r="T471" i="6"/>
  <c r="S471" i="6"/>
  <c r="R471" i="6"/>
  <c r="Q471" i="6"/>
  <c r="P471" i="6"/>
  <c r="O471" i="6"/>
  <c r="N471" i="6"/>
  <c r="M471" i="6"/>
  <c r="L471" i="6"/>
  <c r="K471" i="6"/>
  <c r="J471" i="6"/>
  <c r="I471" i="6"/>
  <c r="H471" i="6"/>
  <c r="G471" i="6"/>
  <c r="F471" i="6"/>
  <c r="E471" i="6"/>
  <c r="AM470" i="6"/>
  <c r="AL470" i="6"/>
  <c r="AK470" i="6"/>
  <c r="AJ470" i="6"/>
  <c r="AI470" i="6"/>
  <c r="AH470" i="6"/>
  <c r="AG470" i="6"/>
  <c r="AF470" i="6"/>
  <c r="AE470" i="6"/>
  <c r="AD470" i="6"/>
  <c r="AC470" i="6"/>
  <c r="AB470" i="6"/>
  <c r="AA470" i="6"/>
  <c r="Z470" i="6"/>
  <c r="Y470" i="6"/>
  <c r="X470" i="6"/>
  <c r="W470" i="6"/>
  <c r="V470" i="6"/>
  <c r="U470" i="6"/>
  <c r="T470" i="6"/>
  <c r="S470" i="6"/>
  <c r="R470" i="6"/>
  <c r="Q470" i="6"/>
  <c r="P470" i="6"/>
  <c r="O470" i="6"/>
  <c r="N470" i="6"/>
  <c r="M470" i="6"/>
  <c r="L470" i="6"/>
  <c r="K470" i="6"/>
  <c r="J470" i="6"/>
  <c r="I470" i="6"/>
  <c r="H470" i="6"/>
  <c r="G470" i="6"/>
  <c r="F470" i="6"/>
  <c r="E470" i="6"/>
  <c r="AM469" i="6"/>
  <c r="AL469" i="6"/>
  <c r="AK469" i="6"/>
  <c r="AJ469" i="6"/>
  <c r="AI469" i="6"/>
  <c r="AH469" i="6"/>
  <c r="AG469" i="6"/>
  <c r="AF469" i="6"/>
  <c r="AE469" i="6"/>
  <c r="AD469" i="6"/>
  <c r="AC469" i="6"/>
  <c r="AB469" i="6"/>
  <c r="AA469" i="6"/>
  <c r="Z469" i="6"/>
  <c r="Y469" i="6"/>
  <c r="X469" i="6"/>
  <c r="W469" i="6"/>
  <c r="V469" i="6"/>
  <c r="U469" i="6"/>
  <c r="T469" i="6"/>
  <c r="S469" i="6"/>
  <c r="R469" i="6"/>
  <c r="Q469" i="6"/>
  <c r="P469" i="6"/>
  <c r="O469" i="6"/>
  <c r="N469" i="6"/>
  <c r="M469" i="6"/>
  <c r="L469" i="6"/>
  <c r="K469" i="6"/>
  <c r="J469" i="6"/>
  <c r="I469" i="6"/>
  <c r="H469" i="6"/>
  <c r="G469" i="6"/>
  <c r="F469" i="6"/>
  <c r="E469" i="6"/>
  <c r="AM468" i="6"/>
  <c r="AL468" i="6"/>
  <c r="AK468" i="6"/>
  <c r="AJ468" i="6"/>
  <c r="AI468" i="6"/>
  <c r="AH468" i="6"/>
  <c r="AG468" i="6"/>
  <c r="AF468" i="6"/>
  <c r="AE468" i="6"/>
  <c r="AD468" i="6"/>
  <c r="AC468" i="6"/>
  <c r="AB468" i="6"/>
  <c r="AA468" i="6"/>
  <c r="Z468" i="6"/>
  <c r="Y468" i="6"/>
  <c r="X468" i="6"/>
  <c r="W468" i="6"/>
  <c r="V468" i="6"/>
  <c r="U468" i="6"/>
  <c r="T468" i="6"/>
  <c r="S468" i="6"/>
  <c r="R468" i="6"/>
  <c r="Q468" i="6"/>
  <c r="P468" i="6"/>
  <c r="O468" i="6"/>
  <c r="N468" i="6"/>
  <c r="M468" i="6"/>
  <c r="L468" i="6"/>
  <c r="K468" i="6"/>
  <c r="J468" i="6"/>
  <c r="I468" i="6"/>
  <c r="H468" i="6"/>
  <c r="G468" i="6"/>
  <c r="F468" i="6"/>
  <c r="E468" i="6"/>
  <c r="D468" i="6" s="1"/>
  <c r="AM467" i="6"/>
  <c r="AL467" i="6"/>
  <c r="AK467" i="6"/>
  <c r="AJ467" i="6"/>
  <c r="AI467" i="6"/>
  <c r="AH467" i="6"/>
  <c r="AG467" i="6"/>
  <c r="AF467" i="6"/>
  <c r="AE467" i="6"/>
  <c r="AD467" i="6"/>
  <c r="AC467" i="6"/>
  <c r="AB467" i="6"/>
  <c r="AA467" i="6"/>
  <c r="Z467" i="6"/>
  <c r="Y467" i="6"/>
  <c r="X467" i="6"/>
  <c r="W467" i="6"/>
  <c r="V467" i="6"/>
  <c r="U467" i="6"/>
  <c r="T467" i="6"/>
  <c r="S467" i="6"/>
  <c r="R467" i="6"/>
  <c r="Q467" i="6"/>
  <c r="P467" i="6"/>
  <c r="O467" i="6"/>
  <c r="N467" i="6"/>
  <c r="M467" i="6"/>
  <c r="L467" i="6"/>
  <c r="K467" i="6"/>
  <c r="J467" i="6"/>
  <c r="I467" i="6"/>
  <c r="H467" i="6"/>
  <c r="G467" i="6"/>
  <c r="F467" i="6"/>
  <c r="E467" i="6"/>
  <c r="AM466" i="6"/>
  <c r="AL466" i="6"/>
  <c r="AK466" i="6"/>
  <c r="AJ466" i="6"/>
  <c r="AI466" i="6"/>
  <c r="AH466" i="6"/>
  <c r="AG466" i="6"/>
  <c r="AF466" i="6"/>
  <c r="AE466" i="6"/>
  <c r="AD466" i="6"/>
  <c r="AC466" i="6"/>
  <c r="AB466" i="6"/>
  <c r="AA466" i="6"/>
  <c r="Z466" i="6"/>
  <c r="Y466" i="6"/>
  <c r="X466" i="6"/>
  <c r="W466" i="6"/>
  <c r="V466" i="6"/>
  <c r="U466" i="6"/>
  <c r="T466" i="6"/>
  <c r="S466" i="6"/>
  <c r="R466" i="6"/>
  <c r="Q466" i="6"/>
  <c r="P466" i="6"/>
  <c r="O466" i="6"/>
  <c r="N466" i="6"/>
  <c r="M466" i="6"/>
  <c r="L466" i="6"/>
  <c r="K466" i="6"/>
  <c r="J466" i="6"/>
  <c r="I466" i="6"/>
  <c r="H466" i="6"/>
  <c r="G466" i="6"/>
  <c r="F466" i="6"/>
  <c r="E466" i="6"/>
  <c r="AM465" i="6"/>
  <c r="AL465" i="6"/>
  <c r="AK465" i="6"/>
  <c r="AJ465" i="6"/>
  <c r="AI465" i="6"/>
  <c r="AH465" i="6"/>
  <c r="AG465" i="6"/>
  <c r="AF465" i="6"/>
  <c r="AE465" i="6"/>
  <c r="AD465" i="6"/>
  <c r="AC465" i="6"/>
  <c r="AB465" i="6"/>
  <c r="AA465" i="6"/>
  <c r="Z465" i="6"/>
  <c r="Y465" i="6"/>
  <c r="X465" i="6"/>
  <c r="W465" i="6"/>
  <c r="V465" i="6"/>
  <c r="U465" i="6"/>
  <c r="T465" i="6"/>
  <c r="S465" i="6"/>
  <c r="R465" i="6"/>
  <c r="Q465" i="6"/>
  <c r="P465" i="6"/>
  <c r="O465" i="6"/>
  <c r="N465" i="6"/>
  <c r="M465" i="6"/>
  <c r="L465" i="6"/>
  <c r="K465" i="6"/>
  <c r="J465" i="6"/>
  <c r="I465" i="6"/>
  <c r="H465" i="6"/>
  <c r="G465" i="6"/>
  <c r="F465" i="6"/>
  <c r="E465" i="6"/>
  <c r="AM464" i="6"/>
  <c r="AL464" i="6"/>
  <c r="AK464" i="6"/>
  <c r="AJ464" i="6"/>
  <c r="AI464" i="6"/>
  <c r="AH464" i="6"/>
  <c r="AG464" i="6"/>
  <c r="AF464" i="6"/>
  <c r="AE464" i="6"/>
  <c r="AD464" i="6"/>
  <c r="AC464" i="6"/>
  <c r="AB464" i="6"/>
  <c r="AA464" i="6"/>
  <c r="Z464" i="6"/>
  <c r="Y464" i="6"/>
  <c r="X464" i="6"/>
  <c r="W464" i="6"/>
  <c r="V464" i="6"/>
  <c r="U464" i="6"/>
  <c r="T464" i="6"/>
  <c r="S464" i="6"/>
  <c r="R464" i="6"/>
  <c r="Q464" i="6"/>
  <c r="P464" i="6"/>
  <c r="O464" i="6"/>
  <c r="N464" i="6"/>
  <c r="M464" i="6"/>
  <c r="L464" i="6"/>
  <c r="K464" i="6"/>
  <c r="J464" i="6"/>
  <c r="I464" i="6"/>
  <c r="H464" i="6"/>
  <c r="G464" i="6"/>
  <c r="F464" i="6"/>
  <c r="E464" i="6"/>
  <c r="D464" i="6" s="1"/>
  <c r="AM463" i="6"/>
  <c r="AL463" i="6"/>
  <c r="AK463" i="6"/>
  <c r="AJ463" i="6"/>
  <c r="AI463" i="6"/>
  <c r="AH463" i="6"/>
  <c r="AG463" i="6"/>
  <c r="AF463" i="6"/>
  <c r="AE463" i="6"/>
  <c r="AD463" i="6"/>
  <c r="AC463" i="6"/>
  <c r="AB463" i="6"/>
  <c r="AA463" i="6"/>
  <c r="Z463" i="6"/>
  <c r="Y463" i="6"/>
  <c r="X463" i="6"/>
  <c r="W463" i="6"/>
  <c r="V463" i="6"/>
  <c r="U463" i="6"/>
  <c r="T463" i="6"/>
  <c r="S463" i="6"/>
  <c r="R463" i="6"/>
  <c r="Q463" i="6"/>
  <c r="P463" i="6"/>
  <c r="O463" i="6"/>
  <c r="N463" i="6"/>
  <c r="M463" i="6"/>
  <c r="L463" i="6"/>
  <c r="K463" i="6"/>
  <c r="J463" i="6"/>
  <c r="I463" i="6"/>
  <c r="H463" i="6"/>
  <c r="G463" i="6"/>
  <c r="F463" i="6"/>
  <c r="E463" i="6"/>
  <c r="AM462" i="6"/>
  <c r="AL462" i="6"/>
  <c r="AK462" i="6"/>
  <c r="AJ462" i="6"/>
  <c r="AI462" i="6"/>
  <c r="AH462" i="6"/>
  <c r="AG462" i="6"/>
  <c r="AF462" i="6"/>
  <c r="AE462" i="6"/>
  <c r="AD462" i="6"/>
  <c r="AC462" i="6"/>
  <c r="AB462" i="6"/>
  <c r="AA462" i="6"/>
  <c r="Z462" i="6"/>
  <c r="Y462" i="6"/>
  <c r="X462" i="6"/>
  <c r="W462" i="6"/>
  <c r="V462" i="6"/>
  <c r="U462" i="6"/>
  <c r="T462" i="6"/>
  <c r="S462" i="6"/>
  <c r="R462" i="6"/>
  <c r="Q462" i="6"/>
  <c r="P462" i="6"/>
  <c r="O462" i="6"/>
  <c r="N462" i="6"/>
  <c r="M462" i="6"/>
  <c r="L462" i="6"/>
  <c r="K462" i="6"/>
  <c r="J462" i="6"/>
  <c r="I462" i="6"/>
  <c r="H462" i="6"/>
  <c r="G462" i="6"/>
  <c r="F462" i="6"/>
  <c r="E462" i="6"/>
  <c r="AM461" i="6"/>
  <c r="AL461" i="6"/>
  <c r="AK461" i="6"/>
  <c r="AJ461" i="6"/>
  <c r="AI461" i="6"/>
  <c r="AH461" i="6"/>
  <c r="AG461" i="6"/>
  <c r="AF461" i="6"/>
  <c r="AE461" i="6"/>
  <c r="AD461" i="6"/>
  <c r="AC461" i="6"/>
  <c r="AB461" i="6"/>
  <c r="AA461" i="6"/>
  <c r="Z461" i="6"/>
  <c r="Y461" i="6"/>
  <c r="X461" i="6"/>
  <c r="W461" i="6"/>
  <c r="V461" i="6"/>
  <c r="U461" i="6"/>
  <c r="T461" i="6"/>
  <c r="S461" i="6"/>
  <c r="R461" i="6"/>
  <c r="Q461" i="6"/>
  <c r="P461" i="6"/>
  <c r="O461" i="6"/>
  <c r="N461" i="6"/>
  <c r="M461" i="6"/>
  <c r="L461" i="6"/>
  <c r="K461" i="6"/>
  <c r="J461" i="6"/>
  <c r="I461" i="6"/>
  <c r="H461" i="6"/>
  <c r="G461" i="6"/>
  <c r="F461" i="6"/>
  <c r="E461" i="6"/>
  <c r="AM460" i="6"/>
  <c r="AL460" i="6"/>
  <c r="AK460" i="6"/>
  <c r="AJ460" i="6"/>
  <c r="AI460" i="6"/>
  <c r="AH460" i="6"/>
  <c r="AG460" i="6"/>
  <c r="AF460" i="6"/>
  <c r="AE460" i="6"/>
  <c r="AD460" i="6"/>
  <c r="AC460" i="6"/>
  <c r="AB460" i="6"/>
  <c r="AA460" i="6"/>
  <c r="Z460" i="6"/>
  <c r="Y460" i="6"/>
  <c r="X460" i="6"/>
  <c r="W460" i="6"/>
  <c r="V460" i="6"/>
  <c r="U460" i="6"/>
  <c r="T460" i="6"/>
  <c r="S460" i="6"/>
  <c r="R460" i="6"/>
  <c r="Q460" i="6"/>
  <c r="P460" i="6"/>
  <c r="O460" i="6"/>
  <c r="N460" i="6"/>
  <c r="M460" i="6"/>
  <c r="L460" i="6"/>
  <c r="K460" i="6"/>
  <c r="J460" i="6"/>
  <c r="I460" i="6"/>
  <c r="H460" i="6"/>
  <c r="G460" i="6"/>
  <c r="F460" i="6"/>
  <c r="E460" i="6"/>
  <c r="D460" i="6" s="1"/>
  <c r="AM459" i="6"/>
  <c r="AL459" i="6"/>
  <c r="AK459" i="6"/>
  <c r="AJ459" i="6"/>
  <c r="AI459" i="6"/>
  <c r="AH459" i="6"/>
  <c r="AG459" i="6"/>
  <c r="AF459" i="6"/>
  <c r="AE459" i="6"/>
  <c r="AD459" i="6"/>
  <c r="AC459" i="6"/>
  <c r="AB459" i="6"/>
  <c r="AA459" i="6"/>
  <c r="Z459" i="6"/>
  <c r="Y459" i="6"/>
  <c r="X459" i="6"/>
  <c r="W459" i="6"/>
  <c r="V459" i="6"/>
  <c r="U459" i="6"/>
  <c r="T459" i="6"/>
  <c r="S459" i="6"/>
  <c r="R459" i="6"/>
  <c r="Q459" i="6"/>
  <c r="P459" i="6"/>
  <c r="O459" i="6"/>
  <c r="N459" i="6"/>
  <c r="M459" i="6"/>
  <c r="L459" i="6"/>
  <c r="K459" i="6"/>
  <c r="J459" i="6"/>
  <c r="I459" i="6"/>
  <c r="H459" i="6"/>
  <c r="G459" i="6"/>
  <c r="F459" i="6"/>
  <c r="E459" i="6"/>
  <c r="AM458" i="6"/>
  <c r="AL458" i="6"/>
  <c r="AK458" i="6"/>
  <c r="AJ458" i="6"/>
  <c r="AI458" i="6"/>
  <c r="AH458" i="6"/>
  <c r="AG458" i="6"/>
  <c r="AF458" i="6"/>
  <c r="AE458" i="6"/>
  <c r="AD458" i="6"/>
  <c r="AC458" i="6"/>
  <c r="AB458" i="6"/>
  <c r="AA458" i="6"/>
  <c r="Z458" i="6"/>
  <c r="Y458" i="6"/>
  <c r="X458" i="6"/>
  <c r="W458" i="6"/>
  <c r="V458" i="6"/>
  <c r="U458" i="6"/>
  <c r="T458" i="6"/>
  <c r="S458" i="6"/>
  <c r="R458" i="6"/>
  <c r="Q458" i="6"/>
  <c r="P458" i="6"/>
  <c r="O458" i="6"/>
  <c r="N458" i="6"/>
  <c r="M458" i="6"/>
  <c r="L458" i="6"/>
  <c r="K458" i="6"/>
  <c r="J458" i="6"/>
  <c r="I458" i="6"/>
  <c r="H458" i="6"/>
  <c r="G458" i="6"/>
  <c r="F458" i="6"/>
  <c r="E458" i="6"/>
  <c r="AM457" i="6"/>
  <c r="AL457" i="6"/>
  <c r="AK457" i="6"/>
  <c r="AJ457" i="6"/>
  <c r="AI457" i="6"/>
  <c r="AH457" i="6"/>
  <c r="AG457" i="6"/>
  <c r="AF457" i="6"/>
  <c r="AE457" i="6"/>
  <c r="AD457" i="6"/>
  <c r="AC457" i="6"/>
  <c r="AB457" i="6"/>
  <c r="AA457" i="6"/>
  <c r="Z457" i="6"/>
  <c r="Y457" i="6"/>
  <c r="X457" i="6"/>
  <c r="W457" i="6"/>
  <c r="V457" i="6"/>
  <c r="U457" i="6"/>
  <c r="T457" i="6"/>
  <c r="S457" i="6"/>
  <c r="R457" i="6"/>
  <c r="Q457" i="6"/>
  <c r="P457" i="6"/>
  <c r="O457" i="6"/>
  <c r="N457" i="6"/>
  <c r="M457" i="6"/>
  <c r="L457" i="6"/>
  <c r="K457" i="6"/>
  <c r="J457" i="6"/>
  <c r="I457" i="6"/>
  <c r="H457" i="6"/>
  <c r="G457" i="6"/>
  <c r="F457" i="6"/>
  <c r="E457" i="6"/>
  <c r="AM456" i="6"/>
  <c r="AL456" i="6"/>
  <c r="AK456" i="6"/>
  <c r="AJ456" i="6"/>
  <c r="AI456" i="6"/>
  <c r="AH456" i="6"/>
  <c r="AG456" i="6"/>
  <c r="AF456" i="6"/>
  <c r="AE456" i="6"/>
  <c r="AD456" i="6"/>
  <c r="AC456" i="6"/>
  <c r="AB456" i="6"/>
  <c r="AA456" i="6"/>
  <c r="Z456" i="6"/>
  <c r="Y456" i="6"/>
  <c r="X456" i="6"/>
  <c r="W456" i="6"/>
  <c r="V456" i="6"/>
  <c r="U456" i="6"/>
  <c r="T456" i="6"/>
  <c r="S456" i="6"/>
  <c r="R456" i="6"/>
  <c r="Q456" i="6"/>
  <c r="P456" i="6"/>
  <c r="O456" i="6"/>
  <c r="N456" i="6"/>
  <c r="M456" i="6"/>
  <c r="L456" i="6"/>
  <c r="K456" i="6"/>
  <c r="J456" i="6"/>
  <c r="I456" i="6"/>
  <c r="H456" i="6"/>
  <c r="G456" i="6"/>
  <c r="F456" i="6"/>
  <c r="E456" i="6"/>
  <c r="D456" i="6" s="1"/>
  <c r="AM455" i="6"/>
  <c r="AL455" i="6"/>
  <c r="AK455" i="6"/>
  <c r="AJ455" i="6"/>
  <c r="AI455" i="6"/>
  <c r="AH455" i="6"/>
  <c r="AG455" i="6"/>
  <c r="AF455" i="6"/>
  <c r="AE455" i="6"/>
  <c r="AD455" i="6"/>
  <c r="AC455" i="6"/>
  <c r="AB455" i="6"/>
  <c r="AA455" i="6"/>
  <c r="Z455" i="6"/>
  <c r="Y455" i="6"/>
  <c r="X455" i="6"/>
  <c r="W455" i="6"/>
  <c r="V455" i="6"/>
  <c r="U455" i="6"/>
  <c r="T455" i="6"/>
  <c r="S455" i="6"/>
  <c r="R455" i="6"/>
  <c r="Q455" i="6"/>
  <c r="P455" i="6"/>
  <c r="O455" i="6"/>
  <c r="N455" i="6"/>
  <c r="M455" i="6"/>
  <c r="L455" i="6"/>
  <c r="K455" i="6"/>
  <c r="J455" i="6"/>
  <c r="I455" i="6"/>
  <c r="H455" i="6"/>
  <c r="G455" i="6"/>
  <c r="F455" i="6"/>
  <c r="E455" i="6"/>
  <c r="AM454" i="6"/>
  <c r="AL454" i="6"/>
  <c r="AK454" i="6"/>
  <c r="AJ454" i="6"/>
  <c r="AI454" i="6"/>
  <c r="AH454" i="6"/>
  <c r="AG454" i="6"/>
  <c r="AF454" i="6"/>
  <c r="AE454" i="6"/>
  <c r="AD454" i="6"/>
  <c r="AC454" i="6"/>
  <c r="AB454" i="6"/>
  <c r="AA454" i="6"/>
  <c r="Z454" i="6"/>
  <c r="Y454" i="6"/>
  <c r="X454" i="6"/>
  <c r="W454" i="6"/>
  <c r="V454" i="6"/>
  <c r="U454" i="6"/>
  <c r="T454" i="6"/>
  <c r="S454" i="6"/>
  <c r="R454" i="6"/>
  <c r="Q454" i="6"/>
  <c r="P454" i="6"/>
  <c r="O454" i="6"/>
  <c r="N454" i="6"/>
  <c r="M454" i="6"/>
  <c r="L454" i="6"/>
  <c r="K454" i="6"/>
  <c r="J454" i="6"/>
  <c r="I454" i="6"/>
  <c r="H454" i="6"/>
  <c r="G454" i="6"/>
  <c r="F454" i="6"/>
  <c r="E454" i="6"/>
  <c r="AM453" i="6"/>
  <c r="AL453" i="6"/>
  <c r="AK453" i="6"/>
  <c r="AJ453" i="6"/>
  <c r="AI453" i="6"/>
  <c r="AH453" i="6"/>
  <c r="AG453" i="6"/>
  <c r="AF453" i="6"/>
  <c r="AE453" i="6"/>
  <c r="AD453" i="6"/>
  <c r="AC453" i="6"/>
  <c r="AB453" i="6"/>
  <c r="AA453" i="6"/>
  <c r="Z453" i="6"/>
  <c r="Y453" i="6"/>
  <c r="X453" i="6"/>
  <c r="W453" i="6"/>
  <c r="V453" i="6"/>
  <c r="U453" i="6"/>
  <c r="T453" i="6"/>
  <c r="S453" i="6"/>
  <c r="R453" i="6"/>
  <c r="Q453" i="6"/>
  <c r="P453" i="6"/>
  <c r="O453" i="6"/>
  <c r="N453" i="6"/>
  <c r="M453" i="6"/>
  <c r="L453" i="6"/>
  <c r="K453" i="6"/>
  <c r="J453" i="6"/>
  <c r="I453" i="6"/>
  <c r="H453" i="6"/>
  <c r="G453" i="6"/>
  <c r="F453" i="6"/>
  <c r="E453" i="6"/>
  <c r="AM452" i="6"/>
  <c r="AL452" i="6"/>
  <c r="AK452" i="6"/>
  <c r="AJ452" i="6"/>
  <c r="AI452" i="6"/>
  <c r="AH452" i="6"/>
  <c r="AG452" i="6"/>
  <c r="AF452" i="6"/>
  <c r="AE452" i="6"/>
  <c r="AD452" i="6"/>
  <c r="AC452" i="6"/>
  <c r="AB452" i="6"/>
  <c r="AA452" i="6"/>
  <c r="Z452" i="6"/>
  <c r="Y452" i="6"/>
  <c r="X452" i="6"/>
  <c r="W452" i="6"/>
  <c r="V452" i="6"/>
  <c r="U452" i="6"/>
  <c r="T452" i="6"/>
  <c r="S452" i="6"/>
  <c r="R452" i="6"/>
  <c r="Q452" i="6"/>
  <c r="P452" i="6"/>
  <c r="O452" i="6"/>
  <c r="N452" i="6"/>
  <c r="M452" i="6"/>
  <c r="L452" i="6"/>
  <c r="K452" i="6"/>
  <c r="J452" i="6"/>
  <c r="I452" i="6"/>
  <c r="H452" i="6"/>
  <c r="G452" i="6"/>
  <c r="F452" i="6"/>
  <c r="E452" i="6"/>
  <c r="D452" i="6" s="1"/>
  <c r="AM451" i="6"/>
  <c r="AL451" i="6"/>
  <c r="AK451" i="6"/>
  <c r="AJ451" i="6"/>
  <c r="AI451" i="6"/>
  <c r="AH451" i="6"/>
  <c r="AG451" i="6"/>
  <c r="AF451" i="6"/>
  <c r="AE451" i="6"/>
  <c r="AD451" i="6"/>
  <c r="AC451" i="6"/>
  <c r="AB451" i="6"/>
  <c r="AA451" i="6"/>
  <c r="Z451" i="6"/>
  <c r="Y451" i="6"/>
  <c r="X451" i="6"/>
  <c r="W451" i="6"/>
  <c r="V451" i="6"/>
  <c r="U451" i="6"/>
  <c r="T451" i="6"/>
  <c r="S451" i="6"/>
  <c r="R451" i="6"/>
  <c r="Q451" i="6"/>
  <c r="P451" i="6"/>
  <c r="O451" i="6"/>
  <c r="N451" i="6"/>
  <c r="M451" i="6"/>
  <c r="L451" i="6"/>
  <c r="K451" i="6"/>
  <c r="J451" i="6"/>
  <c r="I451" i="6"/>
  <c r="H451" i="6"/>
  <c r="G451" i="6"/>
  <c r="F451" i="6"/>
  <c r="E451" i="6"/>
  <c r="AM450" i="6"/>
  <c r="AL450" i="6"/>
  <c r="AK450" i="6"/>
  <c r="AJ450" i="6"/>
  <c r="AI450" i="6"/>
  <c r="AH450" i="6"/>
  <c r="AG450" i="6"/>
  <c r="AF450" i="6"/>
  <c r="AE450" i="6"/>
  <c r="AD450" i="6"/>
  <c r="AC450" i="6"/>
  <c r="AB450" i="6"/>
  <c r="AA450" i="6"/>
  <c r="Z450" i="6"/>
  <c r="Y450" i="6"/>
  <c r="X450" i="6"/>
  <c r="W450" i="6"/>
  <c r="V450" i="6"/>
  <c r="U450" i="6"/>
  <c r="T450" i="6"/>
  <c r="S450" i="6"/>
  <c r="R450" i="6"/>
  <c r="Q450" i="6"/>
  <c r="P450" i="6"/>
  <c r="O450" i="6"/>
  <c r="N450" i="6"/>
  <c r="M450" i="6"/>
  <c r="L450" i="6"/>
  <c r="K450" i="6"/>
  <c r="J450" i="6"/>
  <c r="I450" i="6"/>
  <c r="H450" i="6"/>
  <c r="G450" i="6"/>
  <c r="F450" i="6"/>
  <c r="E450" i="6"/>
  <c r="AM449" i="6"/>
  <c r="AL449" i="6"/>
  <c r="AK449" i="6"/>
  <c r="AJ449" i="6"/>
  <c r="AI449" i="6"/>
  <c r="AH449" i="6"/>
  <c r="AG449" i="6"/>
  <c r="AF449" i="6"/>
  <c r="AE449" i="6"/>
  <c r="AD449" i="6"/>
  <c r="AC449" i="6"/>
  <c r="AB449" i="6"/>
  <c r="AA449" i="6"/>
  <c r="Z449" i="6"/>
  <c r="Y449" i="6"/>
  <c r="X449" i="6"/>
  <c r="W449" i="6"/>
  <c r="V449" i="6"/>
  <c r="U449" i="6"/>
  <c r="T449" i="6"/>
  <c r="S449" i="6"/>
  <c r="R449" i="6"/>
  <c r="Q449" i="6"/>
  <c r="P449" i="6"/>
  <c r="O449" i="6"/>
  <c r="N449" i="6"/>
  <c r="M449" i="6"/>
  <c r="L449" i="6"/>
  <c r="K449" i="6"/>
  <c r="J449" i="6"/>
  <c r="I449" i="6"/>
  <c r="H449" i="6"/>
  <c r="G449" i="6"/>
  <c r="F449" i="6"/>
  <c r="E449" i="6"/>
  <c r="AM448" i="6"/>
  <c r="AL448" i="6"/>
  <c r="AK448" i="6"/>
  <c r="AJ448" i="6"/>
  <c r="AI448" i="6"/>
  <c r="AH448" i="6"/>
  <c r="AG448" i="6"/>
  <c r="AF448" i="6"/>
  <c r="AE448" i="6"/>
  <c r="AD448" i="6"/>
  <c r="AC448" i="6"/>
  <c r="AB448" i="6"/>
  <c r="AA448" i="6"/>
  <c r="Z448" i="6"/>
  <c r="Y448" i="6"/>
  <c r="X448" i="6"/>
  <c r="W448" i="6"/>
  <c r="V448" i="6"/>
  <c r="U448" i="6"/>
  <c r="T448" i="6"/>
  <c r="S448" i="6"/>
  <c r="R448" i="6"/>
  <c r="Q448" i="6"/>
  <c r="P448" i="6"/>
  <c r="O448" i="6"/>
  <c r="N448" i="6"/>
  <c r="M448" i="6"/>
  <c r="L448" i="6"/>
  <c r="K448" i="6"/>
  <c r="J448" i="6"/>
  <c r="I448" i="6"/>
  <c r="H448" i="6"/>
  <c r="G448" i="6"/>
  <c r="F448" i="6"/>
  <c r="E448" i="6"/>
  <c r="D448" i="6" s="1"/>
  <c r="AM447" i="6"/>
  <c r="AL447" i="6"/>
  <c r="AK447" i="6"/>
  <c r="AJ447" i="6"/>
  <c r="AI447" i="6"/>
  <c r="AH447" i="6"/>
  <c r="AG447" i="6"/>
  <c r="AF447" i="6"/>
  <c r="AE447" i="6"/>
  <c r="AD447" i="6"/>
  <c r="AC447" i="6"/>
  <c r="AB447" i="6"/>
  <c r="AA447" i="6"/>
  <c r="Z447" i="6"/>
  <c r="Y447" i="6"/>
  <c r="X447" i="6"/>
  <c r="W447" i="6"/>
  <c r="V447" i="6"/>
  <c r="U447" i="6"/>
  <c r="T447" i="6"/>
  <c r="S447" i="6"/>
  <c r="R447" i="6"/>
  <c r="Q447" i="6"/>
  <c r="P447" i="6"/>
  <c r="O447" i="6"/>
  <c r="N447" i="6"/>
  <c r="M447" i="6"/>
  <c r="L447" i="6"/>
  <c r="K447" i="6"/>
  <c r="J447" i="6"/>
  <c r="I447" i="6"/>
  <c r="H447" i="6"/>
  <c r="G447" i="6"/>
  <c r="F447" i="6"/>
  <c r="E447" i="6"/>
  <c r="AM446" i="6"/>
  <c r="AL446" i="6"/>
  <c r="AK446" i="6"/>
  <c r="AJ446" i="6"/>
  <c r="AI446" i="6"/>
  <c r="AH446" i="6"/>
  <c r="AG446" i="6"/>
  <c r="AF446" i="6"/>
  <c r="AE446" i="6"/>
  <c r="AD446" i="6"/>
  <c r="AC446" i="6"/>
  <c r="AB446" i="6"/>
  <c r="AA446" i="6"/>
  <c r="Z446" i="6"/>
  <c r="Y446" i="6"/>
  <c r="X446" i="6"/>
  <c r="W446" i="6"/>
  <c r="V446" i="6"/>
  <c r="U446" i="6"/>
  <c r="T446" i="6"/>
  <c r="S446" i="6"/>
  <c r="R446" i="6"/>
  <c r="Q446" i="6"/>
  <c r="P446" i="6"/>
  <c r="O446" i="6"/>
  <c r="N446" i="6"/>
  <c r="M446" i="6"/>
  <c r="L446" i="6"/>
  <c r="K446" i="6"/>
  <c r="J446" i="6"/>
  <c r="I446" i="6"/>
  <c r="H446" i="6"/>
  <c r="G446" i="6"/>
  <c r="F446" i="6"/>
  <c r="E446" i="6"/>
  <c r="AM445" i="6"/>
  <c r="AL445" i="6"/>
  <c r="AK445" i="6"/>
  <c r="AJ445" i="6"/>
  <c r="AI445" i="6"/>
  <c r="AH445" i="6"/>
  <c r="AG445" i="6"/>
  <c r="AF445" i="6"/>
  <c r="AE445" i="6"/>
  <c r="AD445" i="6"/>
  <c r="AC445" i="6"/>
  <c r="AB445" i="6"/>
  <c r="AA445" i="6"/>
  <c r="Z445" i="6"/>
  <c r="Y445" i="6"/>
  <c r="X445" i="6"/>
  <c r="W445" i="6"/>
  <c r="V445" i="6"/>
  <c r="U445" i="6"/>
  <c r="T445" i="6"/>
  <c r="S445" i="6"/>
  <c r="R445" i="6"/>
  <c r="Q445" i="6"/>
  <c r="P445" i="6"/>
  <c r="O445" i="6"/>
  <c r="N445" i="6"/>
  <c r="M445" i="6"/>
  <c r="L445" i="6"/>
  <c r="K445" i="6"/>
  <c r="J445" i="6"/>
  <c r="I445" i="6"/>
  <c r="H445" i="6"/>
  <c r="G445" i="6"/>
  <c r="F445" i="6"/>
  <c r="E445" i="6"/>
  <c r="AM444" i="6"/>
  <c r="AL444" i="6"/>
  <c r="AK444" i="6"/>
  <c r="AJ444" i="6"/>
  <c r="AI444" i="6"/>
  <c r="AH444" i="6"/>
  <c r="AG444" i="6"/>
  <c r="AF444" i="6"/>
  <c r="AE444" i="6"/>
  <c r="AD444" i="6"/>
  <c r="AC444" i="6"/>
  <c r="AB444" i="6"/>
  <c r="AA444" i="6"/>
  <c r="Z444" i="6"/>
  <c r="Y444" i="6"/>
  <c r="X444" i="6"/>
  <c r="W444" i="6"/>
  <c r="V444" i="6"/>
  <c r="U444" i="6"/>
  <c r="T444" i="6"/>
  <c r="S444" i="6"/>
  <c r="R444" i="6"/>
  <c r="Q444" i="6"/>
  <c r="P444" i="6"/>
  <c r="O444" i="6"/>
  <c r="N444" i="6"/>
  <c r="M444" i="6"/>
  <c r="L444" i="6"/>
  <c r="K444" i="6"/>
  <c r="J444" i="6"/>
  <c r="I444" i="6"/>
  <c r="H444" i="6"/>
  <c r="G444" i="6"/>
  <c r="F444" i="6"/>
  <c r="E444" i="6"/>
  <c r="D444" i="6" s="1"/>
  <c r="AM443" i="6"/>
  <c r="AL443" i="6"/>
  <c r="AK443" i="6"/>
  <c r="AJ443" i="6"/>
  <c r="AI443" i="6"/>
  <c r="AH443" i="6"/>
  <c r="AG443" i="6"/>
  <c r="AF443" i="6"/>
  <c r="AE443" i="6"/>
  <c r="AD443" i="6"/>
  <c r="AC443" i="6"/>
  <c r="AB443" i="6"/>
  <c r="AA443" i="6"/>
  <c r="Z443" i="6"/>
  <c r="Y443" i="6"/>
  <c r="X443" i="6"/>
  <c r="W443" i="6"/>
  <c r="V443" i="6"/>
  <c r="U443" i="6"/>
  <c r="T443" i="6"/>
  <c r="S443" i="6"/>
  <c r="R443" i="6"/>
  <c r="Q443" i="6"/>
  <c r="P443" i="6"/>
  <c r="O443" i="6"/>
  <c r="N443" i="6"/>
  <c r="M443" i="6"/>
  <c r="L443" i="6"/>
  <c r="K443" i="6"/>
  <c r="J443" i="6"/>
  <c r="I443" i="6"/>
  <c r="H443" i="6"/>
  <c r="G443" i="6"/>
  <c r="F443" i="6"/>
  <c r="E443" i="6"/>
  <c r="AM442" i="6"/>
  <c r="AL442" i="6"/>
  <c r="AK442" i="6"/>
  <c r="AJ442" i="6"/>
  <c r="AI442" i="6"/>
  <c r="AH442" i="6"/>
  <c r="AG442" i="6"/>
  <c r="AF442" i="6"/>
  <c r="AE442" i="6"/>
  <c r="AD442" i="6"/>
  <c r="AC442" i="6"/>
  <c r="AB442" i="6"/>
  <c r="AA442" i="6"/>
  <c r="Z442" i="6"/>
  <c r="Y442" i="6"/>
  <c r="X442" i="6"/>
  <c r="W442" i="6"/>
  <c r="V442" i="6"/>
  <c r="U442" i="6"/>
  <c r="T442" i="6"/>
  <c r="S442" i="6"/>
  <c r="R442" i="6"/>
  <c r="Q442" i="6"/>
  <c r="P442" i="6"/>
  <c r="O442" i="6"/>
  <c r="N442" i="6"/>
  <c r="M442" i="6"/>
  <c r="L442" i="6"/>
  <c r="K442" i="6"/>
  <c r="J442" i="6"/>
  <c r="I442" i="6"/>
  <c r="H442" i="6"/>
  <c r="G442" i="6"/>
  <c r="F442" i="6"/>
  <c r="E442" i="6"/>
  <c r="AM441" i="6"/>
  <c r="AL441" i="6"/>
  <c r="AK441" i="6"/>
  <c r="AJ441" i="6"/>
  <c r="AI441" i="6"/>
  <c r="AH441" i="6"/>
  <c r="AG441" i="6"/>
  <c r="AF441" i="6"/>
  <c r="AE441" i="6"/>
  <c r="AD441" i="6"/>
  <c r="AC441" i="6"/>
  <c r="AB441" i="6"/>
  <c r="AA441" i="6"/>
  <c r="Z441" i="6"/>
  <c r="Y441" i="6"/>
  <c r="X441" i="6"/>
  <c r="W441" i="6"/>
  <c r="V441" i="6"/>
  <c r="U441" i="6"/>
  <c r="T441" i="6"/>
  <c r="S441" i="6"/>
  <c r="R441" i="6"/>
  <c r="Q441" i="6"/>
  <c r="P441" i="6"/>
  <c r="O441" i="6"/>
  <c r="N441" i="6"/>
  <c r="M441" i="6"/>
  <c r="L441" i="6"/>
  <c r="K441" i="6"/>
  <c r="J441" i="6"/>
  <c r="I441" i="6"/>
  <c r="H441" i="6"/>
  <c r="G441" i="6"/>
  <c r="F441" i="6"/>
  <c r="E441" i="6"/>
  <c r="AM440" i="6"/>
  <c r="AL440" i="6"/>
  <c r="AK440" i="6"/>
  <c r="AJ440" i="6"/>
  <c r="AI440" i="6"/>
  <c r="AH440" i="6"/>
  <c r="AG440" i="6"/>
  <c r="AF440" i="6"/>
  <c r="AE440" i="6"/>
  <c r="AD440" i="6"/>
  <c r="AC440" i="6"/>
  <c r="AB440" i="6"/>
  <c r="AA440" i="6"/>
  <c r="Z440" i="6"/>
  <c r="Y440" i="6"/>
  <c r="X440" i="6"/>
  <c r="W440" i="6"/>
  <c r="V440" i="6"/>
  <c r="U440" i="6"/>
  <c r="T440" i="6"/>
  <c r="S440" i="6"/>
  <c r="R440" i="6"/>
  <c r="Q440" i="6"/>
  <c r="P440" i="6"/>
  <c r="O440" i="6"/>
  <c r="N440" i="6"/>
  <c r="M440" i="6"/>
  <c r="L440" i="6"/>
  <c r="K440" i="6"/>
  <c r="J440" i="6"/>
  <c r="I440" i="6"/>
  <c r="H440" i="6"/>
  <c r="G440" i="6"/>
  <c r="F440" i="6"/>
  <c r="E440" i="6"/>
  <c r="D440" i="6" s="1"/>
  <c r="AM439" i="6"/>
  <c r="AL439" i="6"/>
  <c r="AK439" i="6"/>
  <c r="AJ439" i="6"/>
  <c r="AI439" i="6"/>
  <c r="AH439" i="6"/>
  <c r="AG439" i="6"/>
  <c r="AF439" i="6"/>
  <c r="AE439" i="6"/>
  <c r="AD439" i="6"/>
  <c r="AC439" i="6"/>
  <c r="AB439" i="6"/>
  <c r="AA439" i="6"/>
  <c r="Z439" i="6"/>
  <c r="Y439" i="6"/>
  <c r="X439" i="6"/>
  <c r="W439" i="6"/>
  <c r="V439" i="6"/>
  <c r="U439" i="6"/>
  <c r="T439" i="6"/>
  <c r="S439" i="6"/>
  <c r="R439" i="6"/>
  <c r="Q439" i="6"/>
  <c r="P439" i="6"/>
  <c r="O439" i="6"/>
  <c r="N439" i="6"/>
  <c r="M439" i="6"/>
  <c r="L439" i="6"/>
  <c r="K439" i="6"/>
  <c r="J439" i="6"/>
  <c r="I439" i="6"/>
  <c r="H439" i="6"/>
  <c r="G439" i="6"/>
  <c r="F439" i="6"/>
  <c r="E439" i="6"/>
  <c r="AM438" i="6"/>
  <c r="AL438" i="6"/>
  <c r="AK438" i="6"/>
  <c r="AJ438" i="6"/>
  <c r="AI438" i="6"/>
  <c r="AH438" i="6"/>
  <c r="AG438" i="6"/>
  <c r="AF438" i="6"/>
  <c r="AE438" i="6"/>
  <c r="AD438" i="6"/>
  <c r="AC438" i="6"/>
  <c r="AB438" i="6"/>
  <c r="AA438" i="6"/>
  <c r="Z438" i="6"/>
  <c r="Y438" i="6"/>
  <c r="X438" i="6"/>
  <c r="W438" i="6"/>
  <c r="V438" i="6"/>
  <c r="U438" i="6"/>
  <c r="T438" i="6"/>
  <c r="S438" i="6"/>
  <c r="R438" i="6"/>
  <c r="Q438" i="6"/>
  <c r="P438" i="6"/>
  <c r="O438" i="6"/>
  <c r="N438" i="6"/>
  <c r="M438" i="6"/>
  <c r="L438" i="6"/>
  <c r="K438" i="6"/>
  <c r="J438" i="6"/>
  <c r="I438" i="6"/>
  <c r="H438" i="6"/>
  <c r="G438" i="6"/>
  <c r="F438" i="6"/>
  <c r="E438" i="6"/>
  <c r="AM437" i="6"/>
  <c r="AL437" i="6"/>
  <c r="AK437" i="6"/>
  <c r="AJ437" i="6"/>
  <c r="AI437" i="6"/>
  <c r="AH437" i="6"/>
  <c r="AG437" i="6"/>
  <c r="AF437" i="6"/>
  <c r="AE437" i="6"/>
  <c r="AD437" i="6"/>
  <c r="AC437" i="6"/>
  <c r="AB437" i="6"/>
  <c r="AA437" i="6"/>
  <c r="Z437" i="6"/>
  <c r="Y437" i="6"/>
  <c r="X437" i="6"/>
  <c r="W437" i="6"/>
  <c r="V437" i="6"/>
  <c r="U437" i="6"/>
  <c r="T437" i="6"/>
  <c r="S437" i="6"/>
  <c r="R437" i="6"/>
  <c r="Q437" i="6"/>
  <c r="P437" i="6"/>
  <c r="O437" i="6"/>
  <c r="N437" i="6"/>
  <c r="M437" i="6"/>
  <c r="L437" i="6"/>
  <c r="K437" i="6"/>
  <c r="J437" i="6"/>
  <c r="I437" i="6"/>
  <c r="H437" i="6"/>
  <c r="G437" i="6"/>
  <c r="F437" i="6"/>
  <c r="E437" i="6"/>
  <c r="AM436" i="6"/>
  <c r="AL436" i="6"/>
  <c r="AK436" i="6"/>
  <c r="AJ436" i="6"/>
  <c r="AI436" i="6"/>
  <c r="AH436" i="6"/>
  <c r="AG436" i="6"/>
  <c r="AF436" i="6"/>
  <c r="AE436" i="6"/>
  <c r="AD436" i="6"/>
  <c r="AC436" i="6"/>
  <c r="AB436" i="6"/>
  <c r="AA436" i="6"/>
  <c r="Z436" i="6"/>
  <c r="Y436" i="6"/>
  <c r="X436" i="6"/>
  <c r="W436" i="6"/>
  <c r="V436" i="6"/>
  <c r="U436" i="6"/>
  <c r="T436" i="6"/>
  <c r="S436" i="6"/>
  <c r="R436" i="6"/>
  <c r="Q436" i="6"/>
  <c r="P436" i="6"/>
  <c r="O436" i="6"/>
  <c r="N436" i="6"/>
  <c r="M436" i="6"/>
  <c r="L436" i="6"/>
  <c r="K436" i="6"/>
  <c r="J436" i="6"/>
  <c r="I436" i="6"/>
  <c r="H436" i="6"/>
  <c r="G436" i="6"/>
  <c r="F436" i="6"/>
  <c r="E436" i="6"/>
  <c r="D436" i="6" s="1"/>
  <c r="AM435" i="6"/>
  <c r="AL435" i="6"/>
  <c r="AK435" i="6"/>
  <c r="AJ435" i="6"/>
  <c r="AI435" i="6"/>
  <c r="AH435" i="6"/>
  <c r="AG435" i="6"/>
  <c r="AF435" i="6"/>
  <c r="AE435" i="6"/>
  <c r="AD435" i="6"/>
  <c r="AC435" i="6"/>
  <c r="AB435" i="6"/>
  <c r="AA435" i="6"/>
  <c r="Z435" i="6"/>
  <c r="Y435" i="6"/>
  <c r="X435" i="6"/>
  <c r="W435" i="6"/>
  <c r="V435" i="6"/>
  <c r="U435" i="6"/>
  <c r="T435" i="6"/>
  <c r="S435" i="6"/>
  <c r="R435" i="6"/>
  <c r="Q435" i="6"/>
  <c r="P435" i="6"/>
  <c r="O435" i="6"/>
  <c r="N435" i="6"/>
  <c r="M435" i="6"/>
  <c r="L435" i="6"/>
  <c r="K435" i="6"/>
  <c r="J435" i="6"/>
  <c r="I435" i="6"/>
  <c r="H435" i="6"/>
  <c r="G435" i="6"/>
  <c r="F435" i="6"/>
  <c r="E435" i="6"/>
  <c r="AM434" i="6"/>
  <c r="AL434" i="6"/>
  <c r="AK434" i="6"/>
  <c r="AJ434" i="6"/>
  <c r="AI434" i="6"/>
  <c r="AH434" i="6"/>
  <c r="AG434" i="6"/>
  <c r="AF434" i="6"/>
  <c r="AE434" i="6"/>
  <c r="AD434" i="6"/>
  <c r="AC434" i="6"/>
  <c r="AB434" i="6"/>
  <c r="AA434" i="6"/>
  <c r="Z434" i="6"/>
  <c r="Y434" i="6"/>
  <c r="X434" i="6"/>
  <c r="W434" i="6"/>
  <c r="V434" i="6"/>
  <c r="U434" i="6"/>
  <c r="T434" i="6"/>
  <c r="S434" i="6"/>
  <c r="R434" i="6"/>
  <c r="Q434" i="6"/>
  <c r="P434" i="6"/>
  <c r="O434" i="6"/>
  <c r="N434" i="6"/>
  <c r="M434" i="6"/>
  <c r="L434" i="6"/>
  <c r="K434" i="6"/>
  <c r="J434" i="6"/>
  <c r="I434" i="6"/>
  <c r="H434" i="6"/>
  <c r="G434" i="6"/>
  <c r="F434" i="6"/>
  <c r="E434" i="6"/>
  <c r="AM433" i="6"/>
  <c r="AL433" i="6"/>
  <c r="AK433" i="6"/>
  <c r="AJ433" i="6"/>
  <c r="AI433" i="6"/>
  <c r="AH433" i="6"/>
  <c r="AG433" i="6"/>
  <c r="AF433" i="6"/>
  <c r="AE433" i="6"/>
  <c r="AD433" i="6"/>
  <c r="AC433" i="6"/>
  <c r="AB433" i="6"/>
  <c r="AA433" i="6"/>
  <c r="Z433" i="6"/>
  <c r="Y433" i="6"/>
  <c r="X433" i="6"/>
  <c r="W433" i="6"/>
  <c r="V433" i="6"/>
  <c r="U433" i="6"/>
  <c r="T433" i="6"/>
  <c r="S433" i="6"/>
  <c r="R433" i="6"/>
  <c r="Q433" i="6"/>
  <c r="P433" i="6"/>
  <c r="O433" i="6"/>
  <c r="N433" i="6"/>
  <c r="M433" i="6"/>
  <c r="L433" i="6"/>
  <c r="K433" i="6"/>
  <c r="J433" i="6"/>
  <c r="I433" i="6"/>
  <c r="H433" i="6"/>
  <c r="G433" i="6"/>
  <c r="F433" i="6"/>
  <c r="E433" i="6"/>
  <c r="AM432" i="6"/>
  <c r="AL432" i="6"/>
  <c r="AK432" i="6"/>
  <c r="AJ432" i="6"/>
  <c r="AI432" i="6"/>
  <c r="AH432" i="6"/>
  <c r="AG432" i="6"/>
  <c r="AF432" i="6"/>
  <c r="AE432" i="6"/>
  <c r="AD432" i="6"/>
  <c r="AC432" i="6"/>
  <c r="AB432" i="6"/>
  <c r="AA432" i="6"/>
  <c r="Z432" i="6"/>
  <c r="Y432" i="6"/>
  <c r="X432" i="6"/>
  <c r="W432" i="6"/>
  <c r="V432" i="6"/>
  <c r="U432" i="6"/>
  <c r="T432" i="6"/>
  <c r="S432" i="6"/>
  <c r="R432" i="6"/>
  <c r="Q432" i="6"/>
  <c r="P432" i="6"/>
  <c r="O432" i="6"/>
  <c r="N432" i="6"/>
  <c r="M432" i="6"/>
  <c r="L432" i="6"/>
  <c r="K432" i="6"/>
  <c r="J432" i="6"/>
  <c r="I432" i="6"/>
  <c r="H432" i="6"/>
  <c r="G432" i="6"/>
  <c r="F432" i="6"/>
  <c r="E432" i="6"/>
  <c r="D432" i="6" s="1"/>
  <c r="AM431" i="6"/>
  <c r="AL431" i="6"/>
  <c r="AK431" i="6"/>
  <c r="AJ431" i="6"/>
  <c r="AI431" i="6"/>
  <c r="AH431" i="6"/>
  <c r="AG431" i="6"/>
  <c r="AF431" i="6"/>
  <c r="AE431" i="6"/>
  <c r="AD431" i="6"/>
  <c r="AC431" i="6"/>
  <c r="AB431" i="6"/>
  <c r="AA431" i="6"/>
  <c r="Z431" i="6"/>
  <c r="Y431" i="6"/>
  <c r="X431" i="6"/>
  <c r="W431" i="6"/>
  <c r="V431" i="6"/>
  <c r="U431" i="6"/>
  <c r="T431" i="6"/>
  <c r="S431" i="6"/>
  <c r="R431" i="6"/>
  <c r="Q431" i="6"/>
  <c r="P431" i="6"/>
  <c r="O431" i="6"/>
  <c r="N431" i="6"/>
  <c r="M431" i="6"/>
  <c r="L431" i="6"/>
  <c r="K431" i="6"/>
  <c r="J431" i="6"/>
  <c r="I431" i="6"/>
  <c r="H431" i="6"/>
  <c r="G431" i="6"/>
  <c r="F431" i="6"/>
  <c r="E431" i="6"/>
  <c r="AM430" i="6"/>
  <c r="AL430" i="6"/>
  <c r="AK430" i="6"/>
  <c r="AJ430" i="6"/>
  <c r="AI430" i="6"/>
  <c r="AH430" i="6"/>
  <c r="AG430" i="6"/>
  <c r="AF430" i="6"/>
  <c r="AE430" i="6"/>
  <c r="AD430" i="6"/>
  <c r="AC430" i="6"/>
  <c r="AB430" i="6"/>
  <c r="AA430" i="6"/>
  <c r="Z430" i="6"/>
  <c r="Y430" i="6"/>
  <c r="X430" i="6"/>
  <c r="W430" i="6"/>
  <c r="V430" i="6"/>
  <c r="U430" i="6"/>
  <c r="T430" i="6"/>
  <c r="S430" i="6"/>
  <c r="R430" i="6"/>
  <c r="Q430" i="6"/>
  <c r="P430" i="6"/>
  <c r="O430" i="6"/>
  <c r="N430" i="6"/>
  <c r="M430" i="6"/>
  <c r="L430" i="6"/>
  <c r="K430" i="6"/>
  <c r="J430" i="6"/>
  <c r="I430" i="6"/>
  <c r="H430" i="6"/>
  <c r="G430" i="6"/>
  <c r="F430" i="6"/>
  <c r="E430" i="6"/>
  <c r="AM429" i="6"/>
  <c r="AL429" i="6"/>
  <c r="AK429" i="6"/>
  <c r="AJ429" i="6"/>
  <c r="AI429" i="6"/>
  <c r="AH429" i="6"/>
  <c r="AG429" i="6"/>
  <c r="AF429" i="6"/>
  <c r="AE429" i="6"/>
  <c r="AD429" i="6"/>
  <c r="AC429" i="6"/>
  <c r="AB429" i="6"/>
  <c r="AA429" i="6"/>
  <c r="Z429" i="6"/>
  <c r="Y429" i="6"/>
  <c r="X429" i="6"/>
  <c r="W429" i="6"/>
  <c r="V429" i="6"/>
  <c r="U429" i="6"/>
  <c r="T429" i="6"/>
  <c r="S429" i="6"/>
  <c r="R429" i="6"/>
  <c r="Q429" i="6"/>
  <c r="P429" i="6"/>
  <c r="O429" i="6"/>
  <c r="N429" i="6"/>
  <c r="M429" i="6"/>
  <c r="L429" i="6"/>
  <c r="K429" i="6"/>
  <c r="J429" i="6"/>
  <c r="I429" i="6"/>
  <c r="H429" i="6"/>
  <c r="G429" i="6"/>
  <c r="F429" i="6"/>
  <c r="E429" i="6"/>
  <c r="AM428" i="6"/>
  <c r="AL428" i="6"/>
  <c r="AK428" i="6"/>
  <c r="AJ428" i="6"/>
  <c r="AI428" i="6"/>
  <c r="AH428" i="6"/>
  <c r="AG428" i="6"/>
  <c r="AF428" i="6"/>
  <c r="AE428" i="6"/>
  <c r="AD428" i="6"/>
  <c r="AC428" i="6"/>
  <c r="AB428" i="6"/>
  <c r="AA428" i="6"/>
  <c r="Z428" i="6"/>
  <c r="Y428" i="6"/>
  <c r="X428" i="6"/>
  <c r="W428" i="6"/>
  <c r="V428" i="6"/>
  <c r="U428" i="6"/>
  <c r="T428" i="6"/>
  <c r="S428" i="6"/>
  <c r="R428" i="6"/>
  <c r="Q428" i="6"/>
  <c r="P428" i="6"/>
  <c r="O428" i="6"/>
  <c r="N428" i="6"/>
  <c r="M428" i="6"/>
  <c r="L428" i="6"/>
  <c r="K428" i="6"/>
  <c r="J428" i="6"/>
  <c r="I428" i="6"/>
  <c r="H428" i="6"/>
  <c r="G428" i="6"/>
  <c r="F428" i="6"/>
  <c r="E428" i="6"/>
  <c r="D428" i="6" s="1"/>
  <c r="AM427" i="6"/>
  <c r="AL427" i="6"/>
  <c r="AK427" i="6"/>
  <c r="AJ427" i="6"/>
  <c r="AI427" i="6"/>
  <c r="AH427" i="6"/>
  <c r="AG427" i="6"/>
  <c r="AF427" i="6"/>
  <c r="AE427" i="6"/>
  <c r="AD427" i="6"/>
  <c r="AC427" i="6"/>
  <c r="AB427" i="6"/>
  <c r="AA427" i="6"/>
  <c r="Z427" i="6"/>
  <c r="Y427" i="6"/>
  <c r="X427" i="6"/>
  <c r="W427" i="6"/>
  <c r="V427" i="6"/>
  <c r="U427" i="6"/>
  <c r="T427" i="6"/>
  <c r="S427" i="6"/>
  <c r="R427" i="6"/>
  <c r="Q427" i="6"/>
  <c r="P427" i="6"/>
  <c r="O427" i="6"/>
  <c r="N427" i="6"/>
  <c r="M427" i="6"/>
  <c r="L427" i="6"/>
  <c r="K427" i="6"/>
  <c r="J427" i="6"/>
  <c r="I427" i="6"/>
  <c r="H427" i="6"/>
  <c r="G427" i="6"/>
  <c r="F427" i="6"/>
  <c r="E427" i="6"/>
  <c r="AM426" i="6"/>
  <c r="AL426" i="6"/>
  <c r="AK426" i="6"/>
  <c r="AJ426" i="6"/>
  <c r="AI426" i="6"/>
  <c r="AH426" i="6"/>
  <c r="AG426" i="6"/>
  <c r="AF426" i="6"/>
  <c r="AE426" i="6"/>
  <c r="AD426" i="6"/>
  <c r="AC426" i="6"/>
  <c r="AB426" i="6"/>
  <c r="AA426" i="6"/>
  <c r="Z426" i="6"/>
  <c r="Y426" i="6"/>
  <c r="X426" i="6"/>
  <c r="W426" i="6"/>
  <c r="V426" i="6"/>
  <c r="U426" i="6"/>
  <c r="T426" i="6"/>
  <c r="S426" i="6"/>
  <c r="R426" i="6"/>
  <c r="Q426" i="6"/>
  <c r="P426" i="6"/>
  <c r="O426" i="6"/>
  <c r="N426" i="6"/>
  <c r="M426" i="6"/>
  <c r="L426" i="6"/>
  <c r="K426" i="6"/>
  <c r="J426" i="6"/>
  <c r="I426" i="6"/>
  <c r="H426" i="6"/>
  <c r="G426" i="6"/>
  <c r="F426" i="6"/>
  <c r="E426" i="6"/>
  <c r="AM425" i="6"/>
  <c r="AL425" i="6"/>
  <c r="AK425" i="6"/>
  <c r="AJ425" i="6"/>
  <c r="AI425" i="6"/>
  <c r="AH425" i="6"/>
  <c r="AG425" i="6"/>
  <c r="AF425" i="6"/>
  <c r="AE425" i="6"/>
  <c r="AD425" i="6"/>
  <c r="AC425" i="6"/>
  <c r="AB425" i="6"/>
  <c r="AA425" i="6"/>
  <c r="Z425" i="6"/>
  <c r="Y425" i="6"/>
  <c r="X425" i="6"/>
  <c r="W425" i="6"/>
  <c r="V425" i="6"/>
  <c r="U425" i="6"/>
  <c r="T425" i="6"/>
  <c r="S425" i="6"/>
  <c r="R425" i="6"/>
  <c r="Q425" i="6"/>
  <c r="P425" i="6"/>
  <c r="O425" i="6"/>
  <c r="N425" i="6"/>
  <c r="M425" i="6"/>
  <c r="L425" i="6"/>
  <c r="K425" i="6"/>
  <c r="J425" i="6"/>
  <c r="I425" i="6"/>
  <c r="H425" i="6"/>
  <c r="G425" i="6"/>
  <c r="F425" i="6"/>
  <c r="E425" i="6"/>
  <c r="AM424" i="6"/>
  <c r="AL424" i="6"/>
  <c r="AK424" i="6"/>
  <c r="AJ424" i="6"/>
  <c r="AI424" i="6"/>
  <c r="AH424" i="6"/>
  <c r="AG424" i="6"/>
  <c r="AF424" i="6"/>
  <c r="AE424" i="6"/>
  <c r="AD424" i="6"/>
  <c r="AC424" i="6"/>
  <c r="AB424" i="6"/>
  <c r="AA424" i="6"/>
  <c r="Z424" i="6"/>
  <c r="Y424" i="6"/>
  <c r="X424" i="6"/>
  <c r="W424" i="6"/>
  <c r="V424" i="6"/>
  <c r="U424" i="6"/>
  <c r="T424" i="6"/>
  <c r="S424" i="6"/>
  <c r="R424" i="6"/>
  <c r="Q424" i="6"/>
  <c r="P424" i="6"/>
  <c r="O424" i="6"/>
  <c r="N424" i="6"/>
  <c r="M424" i="6"/>
  <c r="L424" i="6"/>
  <c r="K424" i="6"/>
  <c r="J424" i="6"/>
  <c r="I424" i="6"/>
  <c r="H424" i="6"/>
  <c r="G424" i="6"/>
  <c r="F424" i="6"/>
  <c r="E424" i="6"/>
  <c r="D424" i="6" s="1"/>
  <c r="AM423" i="6"/>
  <c r="AL423" i="6"/>
  <c r="AK423" i="6"/>
  <c r="AJ423" i="6"/>
  <c r="AI423" i="6"/>
  <c r="AH423" i="6"/>
  <c r="AG423" i="6"/>
  <c r="AF423" i="6"/>
  <c r="AE423" i="6"/>
  <c r="AD423" i="6"/>
  <c r="AC423" i="6"/>
  <c r="AB423" i="6"/>
  <c r="AA423" i="6"/>
  <c r="Z423" i="6"/>
  <c r="Y423" i="6"/>
  <c r="X423" i="6"/>
  <c r="W423" i="6"/>
  <c r="V423" i="6"/>
  <c r="U423" i="6"/>
  <c r="T423" i="6"/>
  <c r="S423" i="6"/>
  <c r="R423" i="6"/>
  <c r="Q423" i="6"/>
  <c r="P423" i="6"/>
  <c r="O423" i="6"/>
  <c r="N423" i="6"/>
  <c r="M423" i="6"/>
  <c r="L423" i="6"/>
  <c r="K423" i="6"/>
  <c r="J423" i="6"/>
  <c r="I423" i="6"/>
  <c r="H423" i="6"/>
  <c r="G423" i="6"/>
  <c r="F423" i="6"/>
  <c r="E423" i="6"/>
  <c r="AM422" i="6"/>
  <c r="AL422" i="6"/>
  <c r="AK422" i="6"/>
  <c r="AJ422" i="6"/>
  <c r="AI422" i="6"/>
  <c r="AH422" i="6"/>
  <c r="AG422" i="6"/>
  <c r="AF422" i="6"/>
  <c r="AE422" i="6"/>
  <c r="AD422" i="6"/>
  <c r="AC42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AM421" i="6"/>
  <c r="AL421" i="6"/>
  <c r="AK421" i="6"/>
  <c r="AJ421" i="6"/>
  <c r="AI421" i="6"/>
  <c r="AH421" i="6"/>
  <c r="AG421" i="6"/>
  <c r="AF421" i="6"/>
  <c r="AE421" i="6"/>
  <c r="AD421" i="6"/>
  <c r="AC421" i="6"/>
  <c r="AB421" i="6"/>
  <c r="AA421" i="6"/>
  <c r="Z421" i="6"/>
  <c r="Y421" i="6"/>
  <c r="X421" i="6"/>
  <c r="W421" i="6"/>
  <c r="V421" i="6"/>
  <c r="U421" i="6"/>
  <c r="T421" i="6"/>
  <c r="S421" i="6"/>
  <c r="R421" i="6"/>
  <c r="Q421" i="6"/>
  <c r="P421" i="6"/>
  <c r="O421" i="6"/>
  <c r="N421" i="6"/>
  <c r="M421" i="6"/>
  <c r="L421" i="6"/>
  <c r="K421" i="6"/>
  <c r="J421" i="6"/>
  <c r="I421" i="6"/>
  <c r="H421" i="6"/>
  <c r="G421" i="6"/>
  <c r="F421" i="6"/>
  <c r="E421" i="6"/>
  <c r="AM420" i="6"/>
  <c r="AL420" i="6"/>
  <c r="AK420" i="6"/>
  <c r="AJ420" i="6"/>
  <c r="AI420" i="6"/>
  <c r="AH420" i="6"/>
  <c r="AG420" i="6"/>
  <c r="AF420" i="6"/>
  <c r="AE420" i="6"/>
  <c r="AD420" i="6"/>
  <c r="AC420" i="6"/>
  <c r="AB420" i="6"/>
  <c r="AA420" i="6"/>
  <c r="Z420" i="6"/>
  <c r="Y420" i="6"/>
  <c r="X420" i="6"/>
  <c r="W420" i="6"/>
  <c r="V420" i="6"/>
  <c r="U420" i="6"/>
  <c r="T420" i="6"/>
  <c r="S420" i="6"/>
  <c r="R420" i="6"/>
  <c r="Q420" i="6"/>
  <c r="P420" i="6"/>
  <c r="O420" i="6"/>
  <c r="N420" i="6"/>
  <c r="M420" i="6"/>
  <c r="L420" i="6"/>
  <c r="K420" i="6"/>
  <c r="J420" i="6"/>
  <c r="I420" i="6"/>
  <c r="H420" i="6"/>
  <c r="G420" i="6"/>
  <c r="F420" i="6"/>
  <c r="E420" i="6"/>
  <c r="D420" i="6" s="1"/>
  <c r="AM419" i="6"/>
  <c r="AL419" i="6"/>
  <c r="AK419" i="6"/>
  <c r="AJ419" i="6"/>
  <c r="AI419" i="6"/>
  <c r="AH419" i="6"/>
  <c r="AG419" i="6"/>
  <c r="AF419" i="6"/>
  <c r="AE419" i="6"/>
  <c r="AD419" i="6"/>
  <c r="AC419" i="6"/>
  <c r="AB419" i="6"/>
  <c r="AA419" i="6"/>
  <c r="Z419" i="6"/>
  <c r="Y419" i="6"/>
  <c r="X419" i="6"/>
  <c r="W419" i="6"/>
  <c r="V419" i="6"/>
  <c r="U419" i="6"/>
  <c r="T419" i="6"/>
  <c r="S419" i="6"/>
  <c r="R419" i="6"/>
  <c r="Q419" i="6"/>
  <c r="P419" i="6"/>
  <c r="O419" i="6"/>
  <c r="N419" i="6"/>
  <c r="M419" i="6"/>
  <c r="L419" i="6"/>
  <c r="K419" i="6"/>
  <c r="J419" i="6"/>
  <c r="I419" i="6"/>
  <c r="H419" i="6"/>
  <c r="G419" i="6"/>
  <c r="F419" i="6"/>
  <c r="E419" i="6"/>
  <c r="D419" i="6"/>
  <c r="AM418" i="6"/>
  <c r="AL418" i="6"/>
  <c r="AK418" i="6"/>
  <c r="AJ418" i="6"/>
  <c r="AI418" i="6"/>
  <c r="AH418" i="6"/>
  <c r="AG418" i="6"/>
  <c r="AF418" i="6"/>
  <c r="AE418" i="6"/>
  <c r="AD418" i="6"/>
  <c r="AC418" i="6"/>
  <c r="AB418" i="6"/>
  <c r="AA418" i="6"/>
  <c r="Z418" i="6"/>
  <c r="Y418" i="6"/>
  <c r="X418" i="6"/>
  <c r="W418" i="6"/>
  <c r="V418" i="6"/>
  <c r="U418" i="6"/>
  <c r="T418" i="6"/>
  <c r="S418" i="6"/>
  <c r="R418" i="6"/>
  <c r="Q418" i="6"/>
  <c r="P418" i="6"/>
  <c r="O418" i="6"/>
  <c r="N418" i="6"/>
  <c r="M418" i="6"/>
  <c r="L418" i="6"/>
  <c r="K418" i="6"/>
  <c r="J418" i="6"/>
  <c r="I418" i="6"/>
  <c r="H418" i="6"/>
  <c r="G418" i="6"/>
  <c r="F418" i="6"/>
  <c r="E418" i="6"/>
  <c r="D418" i="6"/>
  <c r="AM417" i="6"/>
  <c r="AL417" i="6"/>
  <c r="AK417" i="6"/>
  <c r="AJ417" i="6"/>
  <c r="AI417" i="6"/>
  <c r="AH417" i="6"/>
  <c r="AG417" i="6"/>
  <c r="AF417" i="6"/>
  <c r="AE417" i="6"/>
  <c r="AD417" i="6"/>
  <c r="AC417" i="6"/>
  <c r="AB417" i="6"/>
  <c r="AA417" i="6"/>
  <c r="Z417" i="6"/>
  <c r="Y417" i="6"/>
  <c r="X417" i="6"/>
  <c r="W417" i="6"/>
  <c r="V417" i="6"/>
  <c r="U417" i="6"/>
  <c r="T417" i="6"/>
  <c r="S417" i="6"/>
  <c r="R417" i="6"/>
  <c r="Q417" i="6"/>
  <c r="P417" i="6"/>
  <c r="O417" i="6"/>
  <c r="N417" i="6"/>
  <c r="M417" i="6"/>
  <c r="L417" i="6"/>
  <c r="K417" i="6"/>
  <c r="J417" i="6"/>
  <c r="I417" i="6"/>
  <c r="H417" i="6"/>
  <c r="G417" i="6"/>
  <c r="F417" i="6"/>
  <c r="E417" i="6"/>
  <c r="D417" i="6"/>
  <c r="AM416" i="6"/>
  <c r="AL416" i="6"/>
  <c r="AK416" i="6"/>
  <c r="AJ416" i="6"/>
  <c r="AI416" i="6"/>
  <c r="AH416" i="6"/>
  <c r="AG416" i="6"/>
  <c r="AF416" i="6"/>
  <c r="AE416" i="6"/>
  <c r="AD416" i="6"/>
  <c r="AC416" i="6"/>
  <c r="AB416" i="6"/>
  <c r="AA416" i="6"/>
  <c r="Z416" i="6"/>
  <c r="Y416" i="6"/>
  <c r="X416" i="6"/>
  <c r="W416" i="6"/>
  <c r="V416" i="6"/>
  <c r="U416" i="6"/>
  <c r="T416" i="6"/>
  <c r="S416" i="6"/>
  <c r="R416" i="6"/>
  <c r="Q416" i="6"/>
  <c r="P416" i="6"/>
  <c r="O416" i="6"/>
  <c r="N416" i="6"/>
  <c r="M416" i="6"/>
  <c r="L416" i="6"/>
  <c r="K416" i="6"/>
  <c r="J416" i="6"/>
  <c r="I416" i="6"/>
  <c r="H416" i="6"/>
  <c r="G416" i="6"/>
  <c r="F416" i="6"/>
  <c r="E416" i="6"/>
  <c r="D416" i="6"/>
  <c r="AM415" i="6"/>
  <c r="AL415" i="6"/>
  <c r="AK415" i="6"/>
  <c r="AJ415" i="6"/>
  <c r="AI415" i="6"/>
  <c r="AH415" i="6"/>
  <c r="AG415" i="6"/>
  <c r="AF415" i="6"/>
  <c r="AE415" i="6"/>
  <c r="AD415" i="6"/>
  <c r="AC415" i="6"/>
  <c r="AB415" i="6"/>
  <c r="AA415" i="6"/>
  <c r="Z415" i="6"/>
  <c r="Y415" i="6"/>
  <c r="X415" i="6"/>
  <c r="W415" i="6"/>
  <c r="V415" i="6"/>
  <c r="U415" i="6"/>
  <c r="T415" i="6"/>
  <c r="S415" i="6"/>
  <c r="R415" i="6"/>
  <c r="Q415" i="6"/>
  <c r="P415" i="6"/>
  <c r="O415" i="6"/>
  <c r="N415" i="6"/>
  <c r="M415" i="6"/>
  <c r="L415" i="6"/>
  <c r="K415" i="6"/>
  <c r="J415" i="6"/>
  <c r="I415" i="6"/>
  <c r="H415" i="6"/>
  <c r="G415" i="6"/>
  <c r="F415" i="6"/>
  <c r="E415" i="6"/>
  <c r="D415" i="6"/>
  <c r="AM414" i="6"/>
  <c r="AL414" i="6"/>
  <c r="AK414" i="6"/>
  <c r="AJ414" i="6"/>
  <c r="AI414" i="6"/>
  <c r="AH414" i="6"/>
  <c r="AG414" i="6"/>
  <c r="AF414" i="6"/>
  <c r="AE414" i="6"/>
  <c r="AD414" i="6"/>
  <c r="AC414" i="6"/>
  <c r="AB414" i="6"/>
  <c r="AA414" i="6"/>
  <c r="Z414" i="6"/>
  <c r="Y414" i="6"/>
  <c r="X414" i="6"/>
  <c r="W414" i="6"/>
  <c r="V414" i="6"/>
  <c r="U414" i="6"/>
  <c r="T414" i="6"/>
  <c r="S414" i="6"/>
  <c r="R414" i="6"/>
  <c r="Q414" i="6"/>
  <c r="P414" i="6"/>
  <c r="O414" i="6"/>
  <c r="N414" i="6"/>
  <c r="M414" i="6"/>
  <c r="L414" i="6"/>
  <c r="K414" i="6"/>
  <c r="J414" i="6"/>
  <c r="I414" i="6"/>
  <c r="H414" i="6"/>
  <c r="G414" i="6"/>
  <c r="F414" i="6"/>
  <c r="E414" i="6"/>
  <c r="D414" i="6"/>
  <c r="AM413" i="6"/>
  <c r="AL413" i="6"/>
  <c r="AK413" i="6"/>
  <c r="AJ413" i="6"/>
  <c r="AI413" i="6"/>
  <c r="AH413" i="6"/>
  <c r="AG413" i="6"/>
  <c r="AF413" i="6"/>
  <c r="AE413" i="6"/>
  <c r="AD413" i="6"/>
  <c r="AC413" i="6"/>
  <c r="AB413" i="6"/>
  <c r="AA413" i="6"/>
  <c r="Z413" i="6"/>
  <c r="Y413" i="6"/>
  <c r="X413" i="6"/>
  <c r="W413" i="6"/>
  <c r="V413" i="6"/>
  <c r="U413" i="6"/>
  <c r="T413" i="6"/>
  <c r="S413" i="6"/>
  <c r="R413" i="6"/>
  <c r="Q413" i="6"/>
  <c r="P413" i="6"/>
  <c r="O413" i="6"/>
  <c r="N413" i="6"/>
  <c r="M413" i="6"/>
  <c r="L413" i="6"/>
  <c r="K413" i="6"/>
  <c r="J413" i="6"/>
  <c r="I413" i="6"/>
  <c r="H413" i="6"/>
  <c r="G413" i="6"/>
  <c r="F413" i="6"/>
  <c r="E413" i="6"/>
  <c r="D413" i="6"/>
  <c r="AM412" i="6"/>
  <c r="AL412" i="6"/>
  <c r="AK412" i="6"/>
  <c r="AJ412" i="6"/>
  <c r="AI412" i="6"/>
  <c r="AH412" i="6"/>
  <c r="AG412" i="6"/>
  <c r="AF412" i="6"/>
  <c r="AE412" i="6"/>
  <c r="AD412" i="6"/>
  <c r="AC412" i="6"/>
  <c r="AB412" i="6"/>
  <c r="AA412" i="6"/>
  <c r="Z412" i="6"/>
  <c r="Y412" i="6"/>
  <c r="X412" i="6"/>
  <c r="W412" i="6"/>
  <c r="V412" i="6"/>
  <c r="U412" i="6"/>
  <c r="T412" i="6"/>
  <c r="S412" i="6"/>
  <c r="R412" i="6"/>
  <c r="Q412" i="6"/>
  <c r="P412" i="6"/>
  <c r="O412" i="6"/>
  <c r="N412" i="6"/>
  <c r="M412" i="6"/>
  <c r="L412" i="6"/>
  <c r="K412" i="6"/>
  <c r="J412" i="6"/>
  <c r="I412" i="6"/>
  <c r="H412" i="6"/>
  <c r="G412" i="6"/>
  <c r="F412" i="6"/>
  <c r="E412" i="6"/>
  <c r="D412" i="6"/>
  <c r="AM411" i="6"/>
  <c r="AL411" i="6"/>
  <c r="AK411" i="6"/>
  <c r="AJ411" i="6"/>
  <c r="AI411" i="6"/>
  <c r="AH411" i="6"/>
  <c r="AG411" i="6"/>
  <c r="AF411" i="6"/>
  <c r="AE411" i="6"/>
  <c r="AD411" i="6"/>
  <c r="AC411" i="6"/>
  <c r="AB411" i="6"/>
  <c r="AA411" i="6"/>
  <c r="Z411" i="6"/>
  <c r="Y411" i="6"/>
  <c r="X411" i="6"/>
  <c r="W411" i="6"/>
  <c r="V411" i="6"/>
  <c r="U411" i="6"/>
  <c r="T411" i="6"/>
  <c r="S411" i="6"/>
  <c r="R411" i="6"/>
  <c r="Q411" i="6"/>
  <c r="P411" i="6"/>
  <c r="O411" i="6"/>
  <c r="N411" i="6"/>
  <c r="M411" i="6"/>
  <c r="L411" i="6"/>
  <c r="K411" i="6"/>
  <c r="J411" i="6"/>
  <c r="I411" i="6"/>
  <c r="H411" i="6"/>
  <c r="G411" i="6"/>
  <c r="F411" i="6"/>
  <c r="E411" i="6"/>
  <c r="D411" i="6"/>
  <c r="AM410" i="6"/>
  <c r="AL410" i="6"/>
  <c r="AK410" i="6"/>
  <c r="AJ410" i="6"/>
  <c r="AI410" i="6"/>
  <c r="AH410" i="6"/>
  <c r="AG410" i="6"/>
  <c r="AF410" i="6"/>
  <c r="AE410" i="6"/>
  <c r="AD410" i="6"/>
  <c r="AC410" i="6"/>
  <c r="AB410" i="6"/>
  <c r="AA410" i="6"/>
  <c r="Z410" i="6"/>
  <c r="Y410" i="6"/>
  <c r="X410" i="6"/>
  <c r="W410" i="6"/>
  <c r="V410" i="6"/>
  <c r="U410" i="6"/>
  <c r="T410" i="6"/>
  <c r="S410" i="6"/>
  <c r="R410" i="6"/>
  <c r="Q410" i="6"/>
  <c r="P410" i="6"/>
  <c r="O410" i="6"/>
  <c r="N410" i="6"/>
  <c r="M410" i="6"/>
  <c r="L410" i="6"/>
  <c r="K410" i="6"/>
  <c r="J410" i="6"/>
  <c r="I410" i="6"/>
  <c r="H410" i="6"/>
  <c r="G410" i="6"/>
  <c r="F410" i="6"/>
  <c r="E410" i="6"/>
  <c r="D410" i="6"/>
  <c r="AM409" i="6"/>
  <c r="AL409" i="6"/>
  <c r="AK409" i="6"/>
  <c r="AJ409" i="6"/>
  <c r="AI409" i="6"/>
  <c r="AH409" i="6"/>
  <c r="AG409" i="6"/>
  <c r="AF409" i="6"/>
  <c r="AE409" i="6"/>
  <c r="AD409" i="6"/>
  <c r="AC409" i="6"/>
  <c r="AB409" i="6"/>
  <c r="AA409" i="6"/>
  <c r="Z409" i="6"/>
  <c r="Y409" i="6"/>
  <c r="X409" i="6"/>
  <c r="W409" i="6"/>
  <c r="V409" i="6"/>
  <c r="U409" i="6"/>
  <c r="T409" i="6"/>
  <c r="S409" i="6"/>
  <c r="R409" i="6"/>
  <c r="Q409" i="6"/>
  <c r="P409" i="6"/>
  <c r="O409" i="6"/>
  <c r="N409" i="6"/>
  <c r="M409" i="6"/>
  <c r="L409" i="6"/>
  <c r="K409" i="6"/>
  <c r="J409" i="6"/>
  <c r="I409" i="6"/>
  <c r="H409" i="6"/>
  <c r="G409" i="6"/>
  <c r="F409" i="6"/>
  <c r="E409" i="6"/>
  <c r="D409" i="6"/>
  <c r="AM408" i="6"/>
  <c r="AL408" i="6"/>
  <c r="AK408" i="6"/>
  <c r="AJ408" i="6"/>
  <c r="AI408" i="6"/>
  <c r="AH408" i="6"/>
  <c r="AG408" i="6"/>
  <c r="AF408" i="6"/>
  <c r="AE408" i="6"/>
  <c r="AD408" i="6"/>
  <c r="AC408" i="6"/>
  <c r="AB408" i="6"/>
  <c r="AA408" i="6"/>
  <c r="Z408" i="6"/>
  <c r="Y408" i="6"/>
  <c r="X408" i="6"/>
  <c r="W408" i="6"/>
  <c r="V408" i="6"/>
  <c r="U408" i="6"/>
  <c r="T408" i="6"/>
  <c r="S408" i="6"/>
  <c r="R408" i="6"/>
  <c r="Q408" i="6"/>
  <c r="P408" i="6"/>
  <c r="O408" i="6"/>
  <c r="N408" i="6"/>
  <c r="M408" i="6"/>
  <c r="L408" i="6"/>
  <c r="K408" i="6"/>
  <c r="J408" i="6"/>
  <c r="I408" i="6"/>
  <c r="H408" i="6"/>
  <c r="G408" i="6"/>
  <c r="F408" i="6"/>
  <c r="E408" i="6"/>
  <c r="D408" i="6"/>
  <c r="AM407" i="6"/>
  <c r="AL407" i="6"/>
  <c r="AK407" i="6"/>
  <c r="AJ407" i="6"/>
  <c r="AI407" i="6"/>
  <c r="AH407" i="6"/>
  <c r="AG407" i="6"/>
  <c r="AF407" i="6"/>
  <c r="AE407" i="6"/>
  <c r="AD407" i="6"/>
  <c r="AC407" i="6"/>
  <c r="AB407" i="6"/>
  <c r="AA407" i="6"/>
  <c r="Z407" i="6"/>
  <c r="Y407" i="6"/>
  <c r="X407" i="6"/>
  <c r="W407" i="6"/>
  <c r="V407" i="6"/>
  <c r="U407" i="6"/>
  <c r="T407" i="6"/>
  <c r="S407" i="6"/>
  <c r="R407" i="6"/>
  <c r="Q407" i="6"/>
  <c r="P407" i="6"/>
  <c r="O407" i="6"/>
  <c r="N407" i="6"/>
  <c r="M407" i="6"/>
  <c r="L407" i="6"/>
  <c r="K407" i="6"/>
  <c r="J407" i="6"/>
  <c r="I407" i="6"/>
  <c r="H407" i="6"/>
  <c r="G407" i="6"/>
  <c r="F407" i="6"/>
  <c r="E407" i="6"/>
  <c r="D407" i="6"/>
  <c r="AM406" i="6"/>
  <c r="AL406" i="6"/>
  <c r="AK406" i="6"/>
  <c r="AJ406" i="6"/>
  <c r="AI406" i="6"/>
  <c r="AH406" i="6"/>
  <c r="AG406" i="6"/>
  <c r="AF406" i="6"/>
  <c r="AE406" i="6"/>
  <c r="AD406" i="6"/>
  <c r="AC406" i="6"/>
  <c r="AB406" i="6"/>
  <c r="AA406" i="6"/>
  <c r="Z406" i="6"/>
  <c r="Y406" i="6"/>
  <c r="X406" i="6"/>
  <c r="W406" i="6"/>
  <c r="V406" i="6"/>
  <c r="U406" i="6"/>
  <c r="T406" i="6"/>
  <c r="S406" i="6"/>
  <c r="R406" i="6"/>
  <c r="Q406" i="6"/>
  <c r="P406" i="6"/>
  <c r="O406" i="6"/>
  <c r="N406" i="6"/>
  <c r="M406" i="6"/>
  <c r="L406" i="6"/>
  <c r="K406" i="6"/>
  <c r="J406" i="6"/>
  <c r="I406" i="6"/>
  <c r="H406" i="6"/>
  <c r="G406" i="6"/>
  <c r="F406" i="6"/>
  <c r="E406" i="6"/>
  <c r="D406" i="6"/>
  <c r="AM405" i="6"/>
  <c r="AL405" i="6"/>
  <c r="AK405" i="6"/>
  <c r="AJ405" i="6"/>
  <c r="AI405" i="6"/>
  <c r="AH405" i="6"/>
  <c r="AG405" i="6"/>
  <c r="AF405" i="6"/>
  <c r="AE405" i="6"/>
  <c r="AD405" i="6"/>
  <c r="AC405" i="6"/>
  <c r="AB405" i="6"/>
  <c r="AA405" i="6"/>
  <c r="Z405" i="6"/>
  <c r="Y405" i="6"/>
  <c r="X405" i="6"/>
  <c r="W405" i="6"/>
  <c r="V405" i="6"/>
  <c r="U405" i="6"/>
  <c r="T405" i="6"/>
  <c r="S405" i="6"/>
  <c r="R405" i="6"/>
  <c r="Q405" i="6"/>
  <c r="P405" i="6"/>
  <c r="O405" i="6"/>
  <c r="N405" i="6"/>
  <c r="M405" i="6"/>
  <c r="L405" i="6"/>
  <c r="K405" i="6"/>
  <c r="J405" i="6"/>
  <c r="I405" i="6"/>
  <c r="H405" i="6"/>
  <c r="G405" i="6"/>
  <c r="F405" i="6"/>
  <c r="E405" i="6"/>
  <c r="D405" i="6"/>
  <c r="AM404" i="6"/>
  <c r="AL404" i="6"/>
  <c r="AK404" i="6"/>
  <c r="AJ404" i="6"/>
  <c r="AI404" i="6"/>
  <c r="AH404" i="6"/>
  <c r="AG404" i="6"/>
  <c r="AF404" i="6"/>
  <c r="AE404" i="6"/>
  <c r="AD404" i="6"/>
  <c r="AC404" i="6"/>
  <c r="AB404" i="6"/>
  <c r="AA404" i="6"/>
  <c r="Z404" i="6"/>
  <c r="Y404" i="6"/>
  <c r="X404" i="6"/>
  <c r="W404" i="6"/>
  <c r="V404" i="6"/>
  <c r="U404" i="6"/>
  <c r="T404" i="6"/>
  <c r="S404" i="6"/>
  <c r="R404" i="6"/>
  <c r="Q404" i="6"/>
  <c r="P404" i="6"/>
  <c r="O404" i="6"/>
  <c r="N404" i="6"/>
  <c r="M404" i="6"/>
  <c r="L404" i="6"/>
  <c r="K404" i="6"/>
  <c r="J404" i="6"/>
  <c r="I404" i="6"/>
  <c r="H404" i="6"/>
  <c r="G404" i="6"/>
  <c r="F404" i="6"/>
  <c r="E404" i="6"/>
  <c r="D404" i="6"/>
  <c r="AM403" i="6"/>
  <c r="AL403" i="6"/>
  <c r="AK403" i="6"/>
  <c r="AJ403" i="6"/>
  <c r="AI403" i="6"/>
  <c r="AH403" i="6"/>
  <c r="AG403" i="6"/>
  <c r="AF403" i="6"/>
  <c r="AE403" i="6"/>
  <c r="AD403" i="6"/>
  <c r="AC403" i="6"/>
  <c r="AB403" i="6"/>
  <c r="AA403" i="6"/>
  <c r="Z403" i="6"/>
  <c r="Y403" i="6"/>
  <c r="X403" i="6"/>
  <c r="W403" i="6"/>
  <c r="V403" i="6"/>
  <c r="U403" i="6"/>
  <c r="T403" i="6"/>
  <c r="S403" i="6"/>
  <c r="R403" i="6"/>
  <c r="Q403" i="6"/>
  <c r="P403" i="6"/>
  <c r="O403" i="6"/>
  <c r="N403" i="6"/>
  <c r="M403" i="6"/>
  <c r="L403" i="6"/>
  <c r="K403" i="6"/>
  <c r="J403" i="6"/>
  <c r="I403" i="6"/>
  <c r="H403" i="6"/>
  <c r="G403" i="6"/>
  <c r="F403" i="6"/>
  <c r="E403" i="6"/>
  <c r="D403" i="6"/>
  <c r="AM402" i="6"/>
  <c r="AL402" i="6"/>
  <c r="AK402" i="6"/>
  <c r="AJ402" i="6"/>
  <c r="AI402" i="6"/>
  <c r="AH402" i="6"/>
  <c r="AG402" i="6"/>
  <c r="AF402" i="6"/>
  <c r="AE402" i="6"/>
  <c r="AD402" i="6"/>
  <c r="AC402" i="6"/>
  <c r="AB402" i="6"/>
  <c r="AA402" i="6"/>
  <c r="Z402" i="6"/>
  <c r="Y402" i="6"/>
  <c r="X402" i="6"/>
  <c r="W402" i="6"/>
  <c r="V402" i="6"/>
  <c r="U402" i="6"/>
  <c r="T402" i="6"/>
  <c r="S402" i="6"/>
  <c r="R402" i="6"/>
  <c r="Q402" i="6"/>
  <c r="P402" i="6"/>
  <c r="O402" i="6"/>
  <c r="N402" i="6"/>
  <c r="M402" i="6"/>
  <c r="L402" i="6"/>
  <c r="K402" i="6"/>
  <c r="J402" i="6"/>
  <c r="I402" i="6"/>
  <c r="H402" i="6"/>
  <c r="G402" i="6"/>
  <c r="F402" i="6"/>
  <c r="E402" i="6"/>
  <c r="D402" i="6"/>
  <c r="AM401" i="6"/>
  <c r="AL401" i="6"/>
  <c r="AK401" i="6"/>
  <c r="AJ401" i="6"/>
  <c r="AI401" i="6"/>
  <c r="AH401" i="6"/>
  <c r="AG401" i="6"/>
  <c r="AF401" i="6"/>
  <c r="AE401" i="6"/>
  <c r="AD401" i="6"/>
  <c r="AC401" i="6"/>
  <c r="AB401" i="6"/>
  <c r="AA401" i="6"/>
  <c r="Z401" i="6"/>
  <c r="Y401" i="6"/>
  <c r="X401" i="6"/>
  <c r="W401" i="6"/>
  <c r="V401" i="6"/>
  <c r="U401" i="6"/>
  <c r="T401" i="6"/>
  <c r="S401" i="6"/>
  <c r="R401" i="6"/>
  <c r="Q401" i="6"/>
  <c r="P401" i="6"/>
  <c r="O401" i="6"/>
  <c r="N401" i="6"/>
  <c r="M401" i="6"/>
  <c r="L401" i="6"/>
  <c r="K401" i="6"/>
  <c r="J401" i="6"/>
  <c r="I401" i="6"/>
  <c r="H401" i="6"/>
  <c r="G401" i="6"/>
  <c r="F401" i="6"/>
  <c r="E401" i="6"/>
  <c r="D401" i="6"/>
  <c r="AM400" i="6"/>
  <c r="AL400" i="6"/>
  <c r="AK400" i="6"/>
  <c r="AJ400" i="6"/>
  <c r="AI400" i="6"/>
  <c r="AH400" i="6"/>
  <c r="AG400" i="6"/>
  <c r="AF400" i="6"/>
  <c r="AE400" i="6"/>
  <c r="AD400" i="6"/>
  <c r="AC400" i="6"/>
  <c r="AB400" i="6"/>
  <c r="AA400" i="6"/>
  <c r="Z400" i="6"/>
  <c r="Y400" i="6"/>
  <c r="X400" i="6"/>
  <c r="W400" i="6"/>
  <c r="V400" i="6"/>
  <c r="U400" i="6"/>
  <c r="T400" i="6"/>
  <c r="S400" i="6"/>
  <c r="R400" i="6"/>
  <c r="Q400" i="6"/>
  <c r="P400" i="6"/>
  <c r="O400" i="6"/>
  <c r="N400" i="6"/>
  <c r="M400" i="6"/>
  <c r="L400" i="6"/>
  <c r="K400" i="6"/>
  <c r="J400" i="6"/>
  <c r="I400" i="6"/>
  <c r="H400" i="6"/>
  <c r="G400" i="6"/>
  <c r="F400" i="6"/>
  <c r="E400" i="6"/>
  <c r="D400" i="6"/>
  <c r="AM399" i="6"/>
  <c r="AL399" i="6"/>
  <c r="AK399" i="6"/>
  <c r="AJ399" i="6"/>
  <c r="AI399" i="6"/>
  <c r="AH399" i="6"/>
  <c r="AG399" i="6"/>
  <c r="AF399" i="6"/>
  <c r="AE399" i="6"/>
  <c r="AD399" i="6"/>
  <c r="AC399" i="6"/>
  <c r="AB399" i="6"/>
  <c r="AA399" i="6"/>
  <c r="Z399" i="6"/>
  <c r="Y399" i="6"/>
  <c r="X399" i="6"/>
  <c r="W399" i="6"/>
  <c r="V399" i="6"/>
  <c r="U399" i="6"/>
  <c r="T399" i="6"/>
  <c r="S399" i="6"/>
  <c r="R399" i="6"/>
  <c r="Q399" i="6"/>
  <c r="P399" i="6"/>
  <c r="O399" i="6"/>
  <c r="N399" i="6"/>
  <c r="M399" i="6"/>
  <c r="L399" i="6"/>
  <c r="K399" i="6"/>
  <c r="J399" i="6"/>
  <c r="I399" i="6"/>
  <c r="H399" i="6"/>
  <c r="G399" i="6"/>
  <c r="F399" i="6"/>
  <c r="E399" i="6"/>
  <c r="D399" i="6"/>
  <c r="AM398" i="6"/>
  <c r="AL398" i="6"/>
  <c r="AK398" i="6"/>
  <c r="AJ398" i="6"/>
  <c r="AI398" i="6"/>
  <c r="AH398" i="6"/>
  <c r="AG398" i="6"/>
  <c r="AF398" i="6"/>
  <c r="AE398" i="6"/>
  <c r="AD398" i="6"/>
  <c r="AC398" i="6"/>
  <c r="AB398" i="6"/>
  <c r="AA398" i="6"/>
  <c r="Z398" i="6"/>
  <c r="Y398" i="6"/>
  <c r="X398" i="6"/>
  <c r="W398" i="6"/>
  <c r="V398" i="6"/>
  <c r="U398" i="6"/>
  <c r="T398" i="6"/>
  <c r="S398" i="6"/>
  <c r="R398" i="6"/>
  <c r="Q398" i="6"/>
  <c r="P398" i="6"/>
  <c r="O398" i="6"/>
  <c r="N398" i="6"/>
  <c r="M398" i="6"/>
  <c r="L398" i="6"/>
  <c r="K398" i="6"/>
  <c r="J398" i="6"/>
  <c r="I398" i="6"/>
  <c r="H398" i="6"/>
  <c r="G398" i="6"/>
  <c r="F398" i="6"/>
  <c r="E398" i="6"/>
  <c r="D398" i="6"/>
  <c r="AM397" i="6"/>
  <c r="AL397" i="6"/>
  <c r="AK397" i="6"/>
  <c r="AJ397" i="6"/>
  <c r="AI397" i="6"/>
  <c r="AH397" i="6"/>
  <c r="AG397" i="6"/>
  <c r="AF397" i="6"/>
  <c r="AE397" i="6"/>
  <c r="AD397" i="6"/>
  <c r="AC397" i="6"/>
  <c r="AB397" i="6"/>
  <c r="AA397" i="6"/>
  <c r="Z397" i="6"/>
  <c r="Y397" i="6"/>
  <c r="X397" i="6"/>
  <c r="W397" i="6"/>
  <c r="V397" i="6"/>
  <c r="U397" i="6"/>
  <c r="T397" i="6"/>
  <c r="S397" i="6"/>
  <c r="R397" i="6"/>
  <c r="Q397" i="6"/>
  <c r="P397" i="6"/>
  <c r="O397" i="6"/>
  <c r="N397" i="6"/>
  <c r="M397" i="6"/>
  <c r="L397" i="6"/>
  <c r="K397" i="6"/>
  <c r="J397" i="6"/>
  <c r="I397" i="6"/>
  <c r="H397" i="6"/>
  <c r="G397" i="6"/>
  <c r="F397" i="6"/>
  <c r="E397" i="6"/>
  <c r="D397" i="6"/>
  <c r="AM396" i="6"/>
  <c r="AL396" i="6"/>
  <c r="AK396" i="6"/>
  <c r="AJ396" i="6"/>
  <c r="AI396" i="6"/>
  <c r="AH396" i="6"/>
  <c r="AG396" i="6"/>
  <c r="AF396" i="6"/>
  <c r="AE396" i="6"/>
  <c r="AD396" i="6"/>
  <c r="AC396" i="6"/>
  <c r="AB396" i="6"/>
  <c r="AA396" i="6"/>
  <c r="Z396" i="6"/>
  <c r="Y396" i="6"/>
  <c r="X396" i="6"/>
  <c r="W396" i="6"/>
  <c r="V396" i="6"/>
  <c r="U396" i="6"/>
  <c r="T396" i="6"/>
  <c r="S396" i="6"/>
  <c r="R396" i="6"/>
  <c r="Q396" i="6"/>
  <c r="P396" i="6"/>
  <c r="O396" i="6"/>
  <c r="N396" i="6"/>
  <c r="M396" i="6"/>
  <c r="L396" i="6"/>
  <c r="K396" i="6"/>
  <c r="J396" i="6"/>
  <c r="I396" i="6"/>
  <c r="H396" i="6"/>
  <c r="G396" i="6"/>
  <c r="F396" i="6"/>
  <c r="E396" i="6"/>
  <c r="D396" i="6"/>
  <c r="AM395" i="6"/>
  <c r="AL395" i="6"/>
  <c r="AK395" i="6"/>
  <c r="AJ395" i="6"/>
  <c r="AI395" i="6"/>
  <c r="AH395" i="6"/>
  <c r="AG395" i="6"/>
  <c r="AF395" i="6"/>
  <c r="AE395" i="6"/>
  <c r="AD395" i="6"/>
  <c r="AC395" i="6"/>
  <c r="AB395" i="6"/>
  <c r="AA395" i="6"/>
  <c r="Z395" i="6"/>
  <c r="Y395" i="6"/>
  <c r="X395" i="6"/>
  <c r="W395" i="6"/>
  <c r="V395" i="6"/>
  <c r="U395" i="6"/>
  <c r="T395" i="6"/>
  <c r="S395" i="6"/>
  <c r="R395" i="6"/>
  <c r="Q395" i="6"/>
  <c r="P395" i="6"/>
  <c r="O395" i="6"/>
  <c r="N395" i="6"/>
  <c r="M395" i="6"/>
  <c r="L395" i="6"/>
  <c r="K395" i="6"/>
  <c r="J395" i="6"/>
  <c r="I395" i="6"/>
  <c r="H395" i="6"/>
  <c r="G395" i="6"/>
  <c r="F395" i="6"/>
  <c r="E395" i="6"/>
  <c r="D395" i="6"/>
  <c r="AM394" i="6"/>
  <c r="AL394" i="6"/>
  <c r="AK394" i="6"/>
  <c r="AJ394" i="6"/>
  <c r="AI394" i="6"/>
  <c r="AH394" i="6"/>
  <c r="AG394" i="6"/>
  <c r="AF394" i="6"/>
  <c r="AE394" i="6"/>
  <c r="AD394" i="6"/>
  <c r="AC394" i="6"/>
  <c r="AB394" i="6"/>
  <c r="AA394" i="6"/>
  <c r="Z394" i="6"/>
  <c r="Y394" i="6"/>
  <c r="X394" i="6"/>
  <c r="W394" i="6"/>
  <c r="V394" i="6"/>
  <c r="U394" i="6"/>
  <c r="T394" i="6"/>
  <c r="S394" i="6"/>
  <c r="R394" i="6"/>
  <c r="Q394" i="6"/>
  <c r="P394" i="6"/>
  <c r="O394" i="6"/>
  <c r="N394" i="6"/>
  <c r="M394" i="6"/>
  <c r="L394" i="6"/>
  <c r="K394" i="6"/>
  <c r="J394" i="6"/>
  <c r="I394" i="6"/>
  <c r="H394" i="6"/>
  <c r="G394" i="6"/>
  <c r="F394" i="6"/>
  <c r="E394" i="6"/>
  <c r="D394" i="6"/>
  <c r="AM393" i="6"/>
  <c r="AL393" i="6"/>
  <c r="AK393" i="6"/>
  <c r="AJ393" i="6"/>
  <c r="AI393" i="6"/>
  <c r="AH393" i="6"/>
  <c r="AG393" i="6"/>
  <c r="AF393" i="6"/>
  <c r="AE393" i="6"/>
  <c r="AD393" i="6"/>
  <c r="AC393" i="6"/>
  <c r="AB393" i="6"/>
  <c r="AA393" i="6"/>
  <c r="Z393" i="6"/>
  <c r="Y393" i="6"/>
  <c r="X393" i="6"/>
  <c r="W393" i="6"/>
  <c r="V393" i="6"/>
  <c r="U393" i="6"/>
  <c r="T393" i="6"/>
  <c r="S393" i="6"/>
  <c r="R393" i="6"/>
  <c r="Q393" i="6"/>
  <c r="P393" i="6"/>
  <c r="O393" i="6"/>
  <c r="N393" i="6"/>
  <c r="M393" i="6"/>
  <c r="L393" i="6"/>
  <c r="K393" i="6"/>
  <c r="J393" i="6"/>
  <c r="I393" i="6"/>
  <c r="H393" i="6"/>
  <c r="G393" i="6"/>
  <c r="F393" i="6"/>
  <c r="E393" i="6"/>
  <c r="AM392" i="6"/>
  <c r="AL392" i="6"/>
  <c r="AK392" i="6"/>
  <c r="AJ392" i="6"/>
  <c r="AI392" i="6"/>
  <c r="AH392" i="6"/>
  <c r="AG392" i="6"/>
  <c r="AF392" i="6"/>
  <c r="AE392" i="6"/>
  <c r="AD392" i="6"/>
  <c r="AC392" i="6"/>
  <c r="AB392" i="6"/>
  <c r="AA392" i="6"/>
  <c r="Z392" i="6"/>
  <c r="Y392" i="6"/>
  <c r="X392" i="6"/>
  <c r="W392" i="6"/>
  <c r="V392" i="6"/>
  <c r="U392" i="6"/>
  <c r="T392" i="6"/>
  <c r="S392" i="6"/>
  <c r="R392" i="6"/>
  <c r="Q392" i="6"/>
  <c r="P392" i="6"/>
  <c r="O392" i="6"/>
  <c r="N392" i="6"/>
  <c r="M392" i="6"/>
  <c r="L392" i="6"/>
  <c r="K392" i="6"/>
  <c r="J392" i="6"/>
  <c r="I392" i="6"/>
  <c r="H392" i="6"/>
  <c r="G392" i="6"/>
  <c r="D392" i="6" s="1"/>
  <c r="F392" i="6"/>
  <c r="E392" i="6"/>
  <c r="AM391" i="6"/>
  <c r="AL391" i="6"/>
  <c r="AK391" i="6"/>
  <c r="AJ391" i="6"/>
  <c r="AI391" i="6"/>
  <c r="AH391" i="6"/>
  <c r="AG391" i="6"/>
  <c r="AF391" i="6"/>
  <c r="AE391" i="6"/>
  <c r="AD391" i="6"/>
  <c r="AC391" i="6"/>
  <c r="AB391" i="6"/>
  <c r="AA391" i="6"/>
  <c r="Z391" i="6"/>
  <c r="Y391" i="6"/>
  <c r="X391" i="6"/>
  <c r="W391" i="6"/>
  <c r="V391" i="6"/>
  <c r="U391" i="6"/>
  <c r="T391" i="6"/>
  <c r="S391" i="6"/>
  <c r="R391" i="6"/>
  <c r="Q391" i="6"/>
  <c r="P391" i="6"/>
  <c r="O391" i="6"/>
  <c r="N391" i="6"/>
  <c r="M391" i="6"/>
  <c r="L391" i="6"/>
  <c r="K391" i="6"/>
  <c r="J391" i="6"/>
  <c r="I391" i="6"/>
  <c r="H391" i="6"/>
  <c r="G391" i="6"/>
  <c r="F391" i="6"/>
  <c r="E391" i="6"/>
  <c r="AM390" i="6"/>
  <c r="AL390" i="6"/>
  <c r="AK390" i="6"/>
  <c r="AJ390" i="6"/>
  <c r="AI390" i="6"/>
  <c r="AH390" i="6"/>
  <c r="AG390" i="6"/>
  <c r="AF390" i="6"/>
  <c r="AE390" i="6"/>
  <c r="AD390" i="6"/>
  <c r="AC390" i="6"/>
  <c r="AB390" i="6"/>
  <c r="AA390" i="6"/>
  <c r="Z390" i="6"/>
  <c r="Y390" i="6"/>
  <c r="X390" i="6"/>
  <c r="W390" i="6"/>
  <c r="V390" i="6"/>
  <c r="U390" i="6"/>
  <c r="T390" i="6"/>
  <c r="S390" i="6"/>
  <c r="R390" i="6"/>
  <c r="Q390" i="6"/>
  <c r="P390" i="6"/>
  <c r="O390" i="6"/>
  <c r="N390" i="6"/>
  <c r="M390" i="6"/>
  <c r="L390" i="6"/>
  <c r="K390" i="6"/>
  <c r="J390" i="6"/>
  <c r="I390" i="6"/>
  <c r="H390" i="6"/>
  <c r="G390" i="6"/>
  <c r="F390" i="6"/>
  <c r="E390" i="6"/>
  <c r="AM389" i="6"/>
  <c r="AL389" i="6"/>
  <c r="AK389" i="6"/>
  <c r="AJ389" i="6"/>
  <c r="AI389" i="6"/>
  <c r="AH389" i="6"/>
  <c r="AG389" i="6"/>
  <c r="AF389" i="6"/>
  <c r="AE389" i="6"/>
  <c r="AD389" i="6"/>
  <c r="AC389" i="6"/>
  <c r="AB389" i="6"/>
  <c r="AA389" i="6"/>
  <c r="Z389" i="6"/>
  <c r="Y389" i="6"/>
  <c r="X389" i="6"/>
  <c r="W389" i="6"/>
  <c r="V389" i="6"/>
  <c r="U389" i="6"/>
  <c r="T389" i="6"/>
  <c r="S389" i="6"/>
  <c r="R389" i="6"/>
  <c r="Q389" i="6"/>
  <c r="P389" i="6"/>
  <c r="O389" i="6"/>
  <c r="N389" i="6"/>
  <c r="M389" i="6"/>
  <c r="L389" i="6"/>
  <c r="K389" i="6"/>
  <c r="J389" i="6"/>
  <c r="I389" i="6"/>
  <c r="H389" i="6"/>
  <c r="G389" i="6"/>
  <c r="F389" i="6"/>
  <c r="E389" i="6"/>
  <c r="AM388" i="6"/>
  <c r="AL388" i="6"/>
  <c r="AK388" i="6"/>
  <c r="AJ388" i="6"/>
  <c r="AI388" i="6"/>
  <c r="AH388" i="6"/>
  <c r="AG388" i="6"/>
  <c r="AF388" i="6"/>
  <c r="AE388" i="6"/>
  <c r="AD388" i="6"/>
  <c r="AC388" i="6"/>
  <c r="AB388" i="6"/>
  <c r="AA388" i="6"/>
  <c r="Z388" i="6"/>
  <c r="Y388" i="6"/>
  <c r="X388" i="6"/>
  <c r="W388" i="6"/>
  <c r="V388" i="6"/>
  <c r="U388" i="6"/>
  <c r="T388" i="6"/>
  <c r="S388" i="6"/>
  <c r="R388" i="6"/>
  <c r="Q388" i="6"/>
  <c r="P388" i="6"/>
  <c r="O388" i="6"/>
  <c r="N388" i="6"/>
  <c r="M388" i="6"/>
  <c r="L388" i="6"/>
  <c r="K388" i="6"/>
  <c r="J388" i="6"/>
  <c r="I388" i="6"/>
  <c r="H388" i="6"/>
  <c r="G388" i="6"/>
  <c r="D388" i="6" s="1"/>
  <c r="F388" i="6"/>
  <c r="E388" i="6"/>
  <c r="AM387" i="6"/>
  <c r="AL387" i="6"/>
  <c r="AK387" i="6"/>
  <c r="AJ387" i="6"/>
  <c r="AI387" i="6"/>
  <c r="AH387" i="6"/>
  <c r="AG387" i="6"/>
  <c r="AF387" i="6"/>
  <c r="AE387" i="6"/>
  <c r="AD387" i="6"/>
  <c r="AC387" i="6"/>
  <c r="AB387" i="6"/>
  <c r="AA387" i="6"/>
  <c r="Z387" i="6"/>
  <c r="Y387" i="6"/>
  <c r="X387" i="6"/>
  <c r="W387" i="6"/>
  <c r="V387" i="6"/>
  <c r="U387" i="6"/>
  <c r="T387" i="6"/>
  <c r="S387" i="6"/>
  <c r="R387" i="6"/>
  <c r="Q387" i="6"/>
  <c r="P387" i="6"/>
  <c r="O387" i="6"/>
  <c r="N387" i="6"/>
  <c r="M387" i="6"/>
  <c r="L387" i="6"/>
  <c r="K387" i="6"/>
  <c r="J387" i="6"/>
  <c r="I387" i="6"/>
  <c r="H387" i="6"/>
  <c r="G387" i="6"/>
  <c r="F387" i="6"/>
  <c r="E387" i="6"/>
  <c r="AM386" i="6"/>
  <c r="AL386" i="6"/>
  <c r="AK386" i="6"/>
  <c r="AJ386" i="6"/>
  <c r="AI386" i="6"/>
  <c r="AH386" i="6"/>
  <c r="AG386" i="6"/>
  <c r="AF386" i="6"/>
  <c r="AE386" i="6"/>
  <c r="AD386" i="6"/>
  <c r="AC386" i="6"/>
  <c r="AB386" i="6"/>
  <c r="AA386" i="6"/>
  <c r="Z386" i="6"/>
  <c r="Y386" i="6"/>
  <c r="X386" i="6"/>
  <c r="W386" i="6"/>
  <c r="V386" i="6"/>
  <c r="U386" i="6"/>
  <c r="T386" i="6"/>
  <c r="S386" i="6"/>
  <c r="R386" i="6"/>
  <c r="Q386" i="6"/>
  <c r="P386" i="6"/>
  <c r="O386" i="6"/>
  <c r="N386" i="6"/>
  <c r="M386" i="6"/>
  <c r="L386" i="6"/>
  <c r="K386" i="6"/>
  <c r="J386" i="6"/>
  <c r="I386" i="6"/>
  <c r="H386" i="6"/>
  <c r="G386" i="6"/>
  <c r="F386" i="6"/>
  <c r="E386" i="6"/>
  <c r="D386" i="6" s="1"/>
  <c r="AM385" i="6"/>
  <c r="AL385" i="6"/>
  <c r="AK385" i="6"/>
  <c r="AJ385" i="6"/>
  <c r="AI385" i="6"/>
  <c r="AH385" i="6"/>
  <c r="AG385" i="6"/>
  <c r="AF385" i="6"/>
  <c r="AE385" i="6"/>
  <c r="AD385" i="6"/>
  <c r="AC385" i="6"/>
  <c r="AB385" i="6"/>
  <c r="AA385" i="6"/>
  <c r="Z385" i="6"/>
  <c r="Y385" i="6"/>
  <c r="X385" i="6"/>
  <c r="W385" i="6"/>
  <c r="V385" i="6"/>
  <c r="U385" i="6"/>
  <c r="T385" i="6"/>
  <c r="S385" i="6"/>
  <c r="R385" i="6"/>
  <c r="Q385" i="6"/>
  <c r="P385" i="6"/>
  <c r="O385" i="6"/>
  <c r="N385" i="6"/>
  <c r="M385" i="6"/>
  <c r="L385" i="6"/>
  <c r="K385" i="6"/>
  <c r="J385" i="6"/>
  <c r="I385" i="6"/>
  <c r="H385" i="6"/>
  <c r="G385" i="6"/>
  <c r="F385" i="6"/>
  <c r="E385" i="6"/>
  <c r="AM384" i="6"/>
  <c r="AL384" i="6"/>
  <c r="AK384" i="6"/>
  <c r="AJ384" i="6"/>
  <c r="AI384" i="6"/>
  <c r="AH384" i="6"/>
  <c r="AG384" i="6"/>
  <c r="AF384" i="6"/>
  <c r="AE384" i="6"/>
  <c r="AD384" i="6"/>
  <c r="AC384" i="6"/>
  <c r="AB384" i="6"/>
  <c r="AA384" i="6"/>
  <c r="Z384" i="6"/>
  <c r="Y384" i="6"/>
  <c r="X384" i="6"/>
  <c r="W384" i="6"/>
  <c r="V384" i="6"/>
  <c r="U384" i="6"/>
  <c r="T384" i="6"/>
  <c r="S384" i="6"/>
  <c r="R384" i="6"/>
  <c r="Q384" i="6"/>
  <c r="P384" i="6"/>
  <c r="O384" i="6"/>
  <c r="N384" i="6"/>
  <c r="M384" i="6"/>
  <c r="L384" i="6"/>
  <c r="K384" i="6"/>
  <c r="J384" i="6"/>
  <c r="I384" i="6"/>
  <c r="H384" i="6"/>
  <c r="G384" i="6"/>
  <c r="F384" i="6"/>
  <c r="E384" i="6"/>
  <c r="AM383" i="6"/>
  <c r="AL383" i="6"/>
  <c r="AK383" i="6"/>
  <c r="AJ383" i="6"/>
  <c r="AI383" i="6"/>
  <c r="AH383" i="6"/>
  <c r="AG383" i="6"/>
  <c r="AF383" i="6"/>
  <c r="AE383" i="6"/>
  <c r="AD383" i="6"/>
  <c r="AC383" i="6"/>
  <c r="AB383" i="6"/>
  <c r="AA383" i="6"/>
  <c r="Z383" i="6"/>
  <c r="Y383" i="6"/>
  <c r="X383" i="6"/>
  <c r="W383" i="6"/>
  <c r="V383" i="6"/>
  <c r="U383" i="6"/>
  <c r="T383" i="6"/>
  <c r="S383" i="6"/>
  <c r="R383" i="6"/>
  <c r="Q383" i="6"/>
  <c r="P383" i="6"/>
  <c r="O383" i="6"/>
  <c r="N383" i="6"/>
  <c r="M383" i="6"/>
  <c r="L383" i="6"/>
  <c r="K383" i="6"/>
  <c r="J383" i="6"/>
  <c r="I383" i="6"/>
  <c r="H383" i="6"/>
  <c r="G383" i="6"/>
  <c r="F383" i="6"/>
  <c r="E383" i="6"/>
  <c r="AM382" i="6"/>
  <c r="AL382" i="6"/>
  <c r="AK382" i="6"/>
  <c r="AJ382" i="6"/>
  <c r="AI382" i="6"/>
  <c r="AH382" i="6"/>
  <c r="AG382" i="6"/>
  <c r="AF382" i="6"/>
  <c r="AE382" i="6"/>
  <c r="AD382" i="6"/>
  <c r="AC382" i="6"/>
  <c r="AB382" i="6"/>
  <c r="AA382" i="6"/>
  <c r="Z382" i="6"/>
  <c r="Y382" i="6"/>
  <c r="X382" i="6"/>
  <c r="W382" i="6"/>
  <c r="V382" i="6"/>
  <c r="U382" i="6"/>
  <c r="T382" i="6"/>
  <c r="S382" i="6"/>
  <c r="R382" i="6"/>
  <c r="Q382" i="6"/>
  <c r="P382" i="6"/>
  <c r="O382" i="6"/>
  <c r="N382" i="6"/>
  <c r="M382" i="6"/>
  <c r="L382" i="6"/>
  <c r="K382" i="6"/>
  <c r="J382" i="6"/>
  <c r="I382" i="6"/>
  <c r="H382" i="6"/>
  <c r="G382" i="6"/>
  <c r="F382" i="6"/>
  <c r="E382" i="6"/>
  <c r="D382" i="6" s="1"/>
  <c r="AM381" i="6"/>
  <c r="AL381" i="6"/>
  <c r="AK381" i="6"/>
  <c r="AJ381" i="6"/>
  <c r="AI381" i="6"/>
  <c r="AH381" i="6"/>
  <c r="AG381" i="6"/>
  <c r="AF381" i="6"/>
  <c r="AE381" i="6"/>
  <c r="AD381" i="6"/>
  <c r="AC381" i="6"/>
  <c r="AB381" i="6"/>
  <c r="AA381" i="6"/>
  <c r="Z381" i="6"/>
  <c r="Y381" i="6"/>
  <c r="X381" i="6"/>
  <c r="W381" i="6"/>
  <c r="V381" i="6"/>
  <c r="U381" i="6"/>
  <c r="T381" i="6"/>
  <c r="S381" i="6"/>
  <c r="R381" i="6"/>
  <c r="Q381" i="6"/>
  <c r="P381" i="6"/>
  <c r="O381" i="6"/>
  <c r="N381" i="6"/>
  <c r="M381" i="6"/>
  <c r="L381" i="6"/>
  <c r="K381" i="6"/>
  <c r="J381" i="6"/>
  <c r="I381" i="6"/>
  <c r="H381" i="6"/>
  <c r="G381" i="6"/>
  <c r="F381" i="6"/>
  <c r="E381" i="6"/>
  <c r="AM380" i="6"/>
  <c r="AL380" i="6"/>
  <c r="AK380" i="6"/>
  <c r="AJ380" i="6"/>
  <c r="AI380" i="6"/>
  <c r="AH380" i="6"/>
  <c r="AG380" i="6"/>
  <c r="AF380" i="6"/>
  <c r="AE380" i="6"/>
  <c r="AD380" i="6"/>
  <c r="AC380" i="6"/>
  <c r="AB380" i="6"/>
  <c r="AA380" i="6"/>
  <c r="Z380" i="6"/>
  <c r="Y380" i="6"/>
  <c r="X380" i="6"/>
  <c r="W380" i="6"/>
  <c r="V380" i="6"/>
  <c r="U380" i="6"/>
  <c r="T380" i="6"/>
  <c r="S380" i="6"/>
  <c r="R380" i="6"/>
  <c r="Q380" i="6"/>
  <c r="P380" i="6"/>
  <c r="O380" i="6"/>
  <c r="N380" i="6"/>
  <c r="M380" i="6"/>
  <c r="L380" i="6"/>
  <c r="K380" i="6"/>
  <c r="J380" i="6"/>
  <c r="I380" i="6"/>
  <c r="H380" i="6"/>
  <c r="G380" i="6"/>
  <c r="F380" i="6"/>
  <c r="E380" i="6"/>
  <c r="AM379" i="6"/>
  <c r="AL379" i="6"/>
  <c r="AK379" i="6"/>
  <c r="AJ379" i="6"/>
  <c r="AI379" i="6"/>
  <c r="AH379" i="6"/>
  <c r="AG379" i="6"/>
  <c r="AF379" i="6"/>
  <c r="AE379" i="6"/>
  <c r="AD379" i="6"/>
  <c r="AC379" i="6"/>
  <c r="AB379" i="6"/>
  <c r="AA379" i="6"/>
  <c r="Z379" i="6"/>
  <c r="Y379" i="6"/>
  <c r="X379" i="6"/>
  <c r="W379" i="6"/>
  <c r="V379" i="6"/>
  <c r="U379" i="6"/>
  <c r="T379" i="6"/>
  <c r="S379" i="6"/>
  <c r="R379" i="6"/>
  <c r="Q379" i="6"/>
  <c r="P379" i="6"/>
  <c r="O379" i="6"/>
  <c r="N379" i="6"/>
  <c r="M379" i="6"/>
  <c r="L379" i="6"/>
  <c r="K379" i="6"/>
  <c r="J379" i="6"/>
  <c r="I379" i="6"/>
  <c r="H379" i="6"/>
  <c r="G379" i="6"/>
  <c r="F379" i="6"/>
  <c r="E379" i="6"/>
  <c r="AM378" i="6"/>
  <c r="AL378" i="6"/>
  <c r="AK378" i="6"/>
  <c r="AJ378" i="6"/>
  <c r="AI378" i="6"/>
  <c r="AH378" i="6"/>
  <c r="AG378" i="6"/>
  <c r="AF378" i="6"/>
  <c r="AE378" i="6"/>
  <c r="AD378" i="6"/>
  <c r="AC378" i="6"/>
  <c r="AB378" i="6"/>
  <c r="AA378" i="6"/>
  <c r="Z378" i="6"/>
  <c r="Y378" i="6"/>
  <c r="X378" i="6"/>
  <c r="W378" i="6"/>
  <c r="V378" i="6"/>
  <c r="U378" i="6"/>
  <c r="T378" i="6"/>
  <c r="S378" i="6"/>
  <c r="R378" i="6"/>
  <c r="Q378" i="6"/>
  <c r="P378" i="6"/>
  <c r="O378" i="6"/>
  <c r="N378" i="6"/>
  <c r="M378" i="6"/>
  <c r="L378" i="6"/>
  <c r="K378" i="6"/>
  <c r="J378" i="6"/>
  <c r="I378" i="6"/>
  <c r="H378" i="6"/>
  <c r="G378" i="6"/>
  <c r="F378" i="6"/>
  <c r="E378" i="6"/>
  <c r="D378" i="6" s="1"/>
  <c r="AM377" i="6"/>
  <c r="AL377" i="6"/>
  <c r="AK377" i="6"/>
  <c r="AJ377" i="6"/>
  <c r="AI377" i="6"/>
  <c r="AH377" i="6"/>
  <c r="AG377" i="6"/>
  <c r="AF377" i="6"/>
  <c r="AE377" i="6"/>
  <c r="AD377" i="6"/>
  <c r="AC377" i="6"/>
  <c r="AB377" i="6"/>
  <c r="AA377" i="6"/>
  <c r="Z377" i="6"/>
  <c r="Y377" i="6"/>
  <c r="X377" i="6"/>
  <c r="W377" i="6"/>
  <c r="V377" i="6"/>
  <c r="U377" i="6"/>
  <c r="T377" i="6"/>
  <c r="S377" i="6"/>
  <c r="R377" i="6"/>
  <c r="Q377" i="6"/>
  <c r="P377" i="6"/>
  <c r="O377" i="6"/>
  <c r="N377" i="6"/>
  <c r="M377" i="6"/>
  <c r="L377" i="6"/>
  <c r="K377" i="6"/>
  <c r="J377" i="6"/>
  <c r="I377" i="6"/>
  <c r="H377" i="6"/>
  <c r="G377" i="6"/>
  <c r="F377" i="6"/>
  <c r="E377" i="6"/>
  <c r="AM376" i="6"/>
  <c r="AL376" i="6"/>
  <c r="AK376" i="6"/>
  <c r="AJ376" i="6"/>
  <c r="AI376" i="6"/>
  <c r="AH376" i="6"/>
  <c r="AG376" i="6"/>
  <c r="AF376" i="6"/>
  <c r="AE376" i="6"/>
  <c r="AD376" i="6"/>
  <c r="AC376" i="6"/>
  <c r="AB376" i="6"/>
  <c r="AA376" i="6"/>
  <c r="Z376" i="6"/>
  <c r="Y376" i="6"/>
  <c r="X376" i="6"/>
  <c r="W376" i="6"/>
  <c r="V376" i="6"/>
  <c r="U376" i="6"/>
  <c r="T376" i="6"/>
  <c r="S376" i="6"/>
  <c r="R376" i="6"/>
  <c r="Q376" i="6"/>
  <c r="P376" i="6"/>
  <c r="O376" i="6"/>
  <c r="N376" i="6"/>
  <c r="M376" i="6"/>
  <c r="L376" i="6"/>
  <c r="K376" i="6"/>
  <c r="J376" i="6"/>
  <c r="I376" i="6"/>
  <c r="H376" i="6"/>
  <c r="G376" i="6"/>
  <c r="F376" i="6"/>
  <c r="E376" i="6"/>
  <c r="AM375" i="6"/>
  <c r="AL375" i="6"/>
  <c r="AK375" i="6"/>
  <c r="AJ375" i="6"/>
  <c r="AI375" i="6"/>
  <c r="AH375" i="6"/>
  <c r="AG375" i="6"/>
  <c r="AF375" i="6"/>
  <c r="AE375" i="6"/>
  <c r="AD375" i="6"/>
  <c r="AC375" i="6"/>
  <c r="AB375" i="6"/>
  <c r="AA375" i="6"/>
  <c r="Z375" i="6"/>
  <c r="Y375" i="6"/>
  <c r="X375" i="6"/>
  <c r="W375" i="6"/>
  <c r="V375" i="6"/>
  <c r="U375" i="6"/>
  <c r="T375" i="6"/>
  <c r="S375" i="6"/>
  <c r="R375" i="6"/>
  <c r="Q375" i="6"/>
  <c r="P375" i="6"/>
  <c r="O375" i="6"/>
  <c r="N375" i="6"/>
  <c r="M375" i="6"/>
  <c r="L375" i="6"/>
  <c r="K375" i="6"/>
  <c r="J375" i="6"/>
  <c r="I375" i="6"/>
  <c r="H375" i="6"/>
  <c r="G375" i="6"/>
  <c r="F375" i="6"/>
  <c r="E375" i="6"/>
  <c r="AM374" i="6"/>
  <c r="AL374" i="6"/>
  <c r="AK374" i="6"/>
  <c r="AJ374" i="6"/>
  <c r="AI374" i="6"/>
  <c r="AH374" i="6"/>
  <c r="AG374" i="6"/>
  <c r="AF374" i="6"/>
  <c r="AE374" i="6"/>
  <c r="AD374" i="6"/>
  <c r="AC374" i="6"/>
  <c r="AB374" i="6"/>
  <c r="AA374" i="6"/>
  <c r="Z374" i="6"/>
  <c r="Y374" i="6"/>
  <c r="X374" i="6"/>
  <c r="W374" i="6"/>
  <c r="V374" i="6"/>
  <c r="U374" i="6"/>
  <c r="T374" i="6"/>
  <c r="S374" i="6"/>
  <c r="R374" i="6"/>
  <c r="Q374" i="6"/>
  <c r="P374" i="6"/>
  <c r="O374" i="6"/>
  <c r="N374" i="6"/>
  <c r="M374" i="6"/>
  <c r="L374" i="6"/>
  <c r="K374" i="6"/>
  <c r="J374" i="6"/>
  <c r="I374" i="6"/>
  <c r="H374" i="6"/>
  <c r="G374" i="6"/>
  <c r="F374" i="6"/>
  <c r="E374" i="6"/>
  <c r="D374" i="6" s="1"/>
  <c r="AM373" i="6"/>
  <c r="AL373" i="6"/>
  <c r="AK373" i="6"/>
  <c r="AJ373" i="6"/>
  <c r="AI373" i="6"/>
  <c r="AH373" i="6"/>
  <c r="AG373" i="6"/>
  <c r="AF373" i="6"/>
  <c r="AE373" i="6"/>
  <c r="AD373" i="6"/>
  <c r="AC373" i="6"/>
  <c r="AB373" i="6"/>
  <c r="AA373" i="6"/>
  <c r="Z373" i="6"/>
  <c r="Y373" i="6"/>
  <c r="X373" i="6"/>
  <c r="W373" i="6"/>
  <c r="V373" i="6"/>
  <c r="U373" i="6"/>
  <c r="T373" i="6"/>
  <c r="S373" i="6"/>
  <c r="R373" i="6"/>
  <c r="Q373" i="6"/>
  <c r="P373" i="6"/>
  <c r="O373" i="6"/>
  <c r="N373" i="6"/>
  <c r="M373" i="6"/>
  <c r="L373" i="6"/>
  <c r="K373" i="6"/>
  <c r="J373" i="6"/>
  <c r="I373" i="6"/>
  <c r="H373" i="6"/>
  <c r="G373" i="6"/>
  <c r="F373" i="6"/>
  <c r="E373" i="6"/>
  <c r="AM372" i="6"/>
  <c r="AL372" i="6"/>
  <c r="AK372" i="6"/>
  <c r="AJ372" i="6"/>
  <c r="AI372" i="6"/>
  <c r="AH372" i="6"/>
  <c r="AG372" i="6"/>
  <c r="AF372" i="6"/>
  <c r="AE372" i="6"/>
  <c r="AD372" i="6"/>
  <c r="AC372" i="6"/>
  <c r="AB372" i="6"/>
  <c r="AA372" i="6"/>
  <c r="Z372" i="6"/>
  <c r="Y372" i="6"/>
  <c r="X372" i="6"/>
  <c r="W372" i="6"/>
  <c r="V372" i="6"/>
  <c r="U372" i="6"/>
  <c r="T372" i="6"/>
  <c r="S372" i="6"/>
  <c r="R372" i="6"/>
  <c r="Q372" i="6"/>
  <c r="P372" i="6"/>
  <c r="O372" i="6"/>
  <c r="N372" i="6"/>
  <c r="M372" i="6"/>
  <c r="L372" i="6"/>
  <c r="K372" i="6"/>
  <c r="J372" i="6"/>
  <c r="I372" i="6"/>
  <c r="H372" i="6"/>
  <c r="G372" i="6"/>
  <c r="F372" i="6"/>
  <c r="E372" i="6"/>
  <c r="AM371" i="6"/>
  <c r="AL371" i="6"/>
  <c r="AK371" i="6"/>
  <c r="AJ371" i="6"/>
  <c r="AI371" i="6"/>
  <c r="AH371" i="6"/>
  <c r="AG371" i="6"/>
  <c r="AF371" i="6"/>
  <c r="AE371" i="6"/>
  <c r="AD371" i="6"/>
  <c r="AC371" i="6"/>
  <c r="AB371" i="6"/>
  <c r="AA371" i="6"/>
  <c r="Z371" i="6"/>
  <c r="Y371" i="6"/>
  <c r="X371" i="6"/>
  <c r="W371" i="6"/>
  <c r="V371" i="6"/>
  <c r="U371" i="6"/>
  <c r="T371" i="6"/>
  <c r="S371" i="6"/>
  <c r="R371" i="6"/>
  <c r="Q371" i="6"/>
  <c r="P371" i="6"/>
  <c r="O371" i="6"/>
  <c r="N371" i="6"/>
  <c r="M371" i="6"/>
  <c r="L371" i="6"/>
  <c r="K371" i="6"/>
  <c r="J371" i="6"/>
  <c r="I371" i="6"/>
  <c r="H371" i="6"/>
  <c r="G371" i="6"/>
  <c r="F371" i="6"/>
  <c r="E371" i="6"/>
  <c r="AM370" i="6"/>
  <c r="AL370" i="6"/>
  <c r="AK370" i="6"/>
  <c r="AJ370" i="6"/>
  <c r="AI370" i="6"/>
  <c r="AH370" i="6"/>
  <c r="AG370" i="6"/>
  <c r="AF370" i="6"/>
  <c r="AE370" i="6"/>
  <c r="AD370" i="6"/>
  <c r="AC370" i="6"/>
  <c r="AB370" i="6"/>
  <c r="AA370" i="6"/>
  <c r="Z370" i="6"/>
  <c r="Y370" i="6"/>
  <c r="X370" i="6"/>
  <c r="W370" i="6"/>
  <c r="V370" i="6"/>
  <c r="U370" i="6"/>
  <c r="T370" i="6"/>
  <c r="S370" i="6"/>
  <c r="R370" i="6"/>
  <c r="Q370" i="6"/>
  <c r="P370" i="6"/>
  <c r="O370" i="6"/>
  <c r="N370" i="6"/>
  <c r="M370" i="6"/>
  <c r="L370" i="6"/>
  <c r="K370" i="6"/>
  <c r="J370" i="6"/>
  <c r="I370" i="6"/>
  <c r="H370" i="6"/>
  <c r="G370" i="6"/>
  <c r="F370" i="6"/>
  <c r="E370" i="6"/>
  <c r="D370" i="6" s="1"/>
  <c r="AM369" i="6"/>
  <c r="AL369" i="6"/>
  <c r="AK369" i="6"/>
  <c r="AJ369" i="6"/>
  <c r="AI369" i="6"/>
  <c r="AH369" i="6"/>
  <c r="AG369" i="6"/>
  <c r="AF369" i="6"/>
  <c r="AE369" i="6"/>
  <c r="AD369" i="6"/>
  <c r="AC369" i="6"/>
  <c r="AB369" i="6"/>
  <c r="AA369" i="6"/>
  <c r="Z369" i="6"/>
  <c r="Y369" i="6"/>
  <c r="X369" i="6"/>
  <c r="W369" i="6"/>
  <c r="V369" i="6"/>
  <c r="U369" i="6"/>
  <c r="T369" i="6"/>
  <c r="S369" i="6"/>
  <c r="R369" i="6"/>
  <c r="Q369" i="6"/>
  <c r="P369" i="6"/>
  <c r="O369" i="6"/>
  <c r="N369" i="6"/>
  <c r="M369" i="6"/>
  <c r="L369" i="6"/>
  <c r="K369" i="6"/>
  <c r="J369" i="6"/>
  <c r="I369" i="6"/>
  <c r="H369" i="6"/>
  <c r="G369" i="6"/>
  <c r="F369" i="6"/>
  <c r="E369" i="6"/>
  <c r="AM368" i="6"/>
  <c r="AL368" i="6"/>
  <c r="AK368" i="6"/>
  <c r="AJ368" i="6"/>
  <c r="AI368" i="6"/>
  <c r="AH368" i="6"/>
  <c r="AG368" i="6"/>
  <c r="AF368" i="6"/>
  <c r="AE368" i="6"/>
  <c r="AD368" i="6"/>
  <c r="AC368" i="6"/>
  <c r="AB368" i="6"/>
  <c r="AA368" i="6"/>
  <c r="Z368" i="6"/>
  <c r="Y368" i="6"/>
  <c r="X368" i="6"/>
  <c r="W368" i="6"/>
  <c r="V368" i="6"/>
  <c r="U368" i="6"/>
  <c r="T368" i="6"/>
  <c r="S368" i="6"/>
  <c r="R368" i="6"/>
  <c r="Q368" i="6"/>
  <c r="P368" i="6"/>
  <c r="O368" i="6"/>
  <c r="N368" i="6"/>
  <c r="M368" i="6"/>
  <c r="L368" i="6"/>
  <c r="K368" i="6"/>
  <c r="J368" i="6"/>
  <c r="I368" i="6"/>
  <c r="H368" i="6"/>
  <c r="G368" i="6"/>
  <c r="F368" i="6"/>
  <c r="E368" i="6"/>
  <c r="AM367" i="6"/>
  <c r="AL367" i="6"/>
  <c r="AK367" i="6"/>
  <c r="AJ367" i="6"/>
  <c r="AI367" i="6"/>
  <c r="AH367" i="6"/>
  <c r="AG367" i="6"/>
  <c r="AF367" i="6"/>
  <c r="AE367" i="6"/>
  <c r="AD367" i="6"/>
  <c r="AC367" i="6"/>
  <c r="AB367" i="6"/>
  <c r="AA367" i="6"/>
  <c r="Z367" i="6"/>
  <c r="Y367" i="6"/>
  <c r="X367" i="6"/>
  <c r="W367" i="6"/>
  <c r="V367" i="6"/>
  <c r="U367" i="6"/>
  <c r="T367" i="6"/>
  <c r="S367" i="6"/>
  <c r="R367" i="6"/>
  <c r="Q367" i="6"/>
  <c r="P367" i="6"/>
  <c r="O367" i="6"/>
  <c r="N367" i="6"/>
  <c r="M367" i="6"/>
  <c r="L367" i="6"/>
  <c r="K367" i="6"/>
  <c r="J367" i="6"/>
  <c r="I367" i="6"/>
  <c r="H367" i="6"/>
  <c r="G367" i="6"/>
  <c r="F367" i="6"/>
  <c r="E367" i="6"/>
  <c r="AM366" i="6"/>
  <c r="AL366" i="6"/>
  <c r="AK366" i="6"/>
  <c r="AJ366" i="6"/>
  <c r="AI366" i="6"/>
  <c r="AH366" i="6"/>
  <c r="AG366" i="6"/>
  <c r="AF366" i="6"/>
  <c r="AE366" i="6"/>
  <c r="AD366" i="6"/>
  <c r="AC366" i="6"/>
  <c r="AB366" i="6"/>
  <c r="AA366" i="6"/>
  <c r="Z366" i="6"/>
  <c r="Y366" i="6"/>
  <c r="X366" i="6"/>
  <c r="W366" i="6"/>
  <c r="V366" i="6"/>
  <c r="U366" i="6"/>
  <c r="T366" i="6"/>
  <c r="S366" i="6"/>
  <c r="R366" i="6"/>
  <c r="Q366" i="6"/>
  <c r="P366" i="6"/>
  <c r="O366" i="6"/>
  <c r="N366" i="6"/>
  <c r="M366" i="6"/>
  <c r="L366" i="6"/>
  <c r="K366" i="6"/>
  <c r="J366" i="6"/>
  <c r="I366" i="6"/>
  <c r="H366" i="6"/>
  <c r="G366" i="6"/>
  <c r="F366" i="6"/>
  <c r="E366" i="6"/>
  <c r="D366" i="6" s="1"/>
  <c r="AM365" i="6"/>
  <c r="AL365" i="6"/>
  <c r="AK365" i="6"/>
  <c r="AJ365" i="6"/>
  <c r="AI365" i="6"/>
  <c r="AH365" i="6"/>
  <c r="AG365" i="6"/>
  <c r="AF365" i="6"/>
  <c r="AE365" i="6"/>
  <c r="AD365" i="6"/>
  <c r="AC365" i="6"/>
  <c r="AB365" i="6"/>
  <c r="AA365" i="6"/>
  <c r="Z365" i="6"/>
  <c r="Y365" i="6"/>
  <c r="X365" i="6"/>
  <c r="W365" i="6"/>
  <c r="V365" i="6"/>
  <c r="U365" i="6"/>
  <c r="T365" i="6"/>
  <c r="S365" i="6"/>
  <c r="R365" i="6"/>
  <c r="Q365" i="6"/>
  <c r="P365" i="6"/>
  <c r="O365" i="6"/>
  <c r="N365" i="6"/>
  <c r="M365" i="6"/>
  <c r="L365" i="6"/>
  <c r="K365" i="6"/>
  <c r="J365" i="6"/>
  <c r="I365" i="6"/>
  <c r="H365" i="6"/>
  <c r="G365" i="6"/>
  <c r="F365" i="6"/>
  <c r="E365" i="6"/>
  <c r="AM364" i="6"/>
  <c r="AL364" i="6"/>
  <c r="AK364" i="6"/>
  <c r="AJ364" i="6"/>
  <c r="AI364" i="6"/>
  <c r="AH364" i="6"/>
  <c r="AG364" i="6"/>
  <c r="AF364" i="6"/>
  <c r="AE364" i="6"/>
  <c r="AD364" i="6"/>
  <c r="AC364" i="6"/>
  <c r="AB364" i="6"/>
  <c r="AA364" i="6"/>
  <c r="Z364" i="6"/>
  <c r="Y364" i="6"/>
  <c r="X364" i="6"/>
  <c r="W364" i="6"/>
  <c r="V364" i="6"/>
  <c r="U364" i="6"/>
  <c r="T364" i="6"/>
  <c r="S364" i="6"/>
  <c r="R364" i="6"/>
  <c r="Q364" i="6"/>
  <c r="P364" i="6"/>
  <c r="O364" i="6"/>
  <c r="N364" i="6"/>
  <c r="M364" i="6"/>
  <c r="L364" i="6"/>
  <c r="K364" i="6"/>
  <c r="J364" i="6"/>
  <c r="I364" i="6"/>
  <c r="H364" i="6"/>
  <c r="G364" i="6"/>
  <c r="D364" i="6" s="1"/>
  <c r="F364" i="6"/>
  <c r="E364" i="6"/>
  <c r="AM363" i="6"/>
  <c r="AL363" i="6"/>
  <c r="AK363" i="6"/>
  <c r="AJ363" i="6"/>
  <c r="AI363" i="6"/>
  <c r="AH363" i="6"/>
  <c r="AG363" i="6"/>
  <c r="AF363" i="6"/>
  <c r="AE363" i="6"/>
  <c r="AD363" i="6"/>
  <c r="AC363" i="6"/>
  <c r="AB363" i="6"/>
  <c r="AA363" i="6"/>
  <c r="Z363" i="6"/>
  <c r="Y363" i="6"/>
  <c r="X363" i="6"/>
  <c r="W363" i="6"/>
  <c r="V363" i="6"/>
  <c r="U363" i="6"/>
  <c r="T363" i="6"/>
  <c r="S363" i="6"/>
  <c r="R363" i="6"/>
  <c r="Q363" i="6"/>
  <c r="P363" i="6"/>
  <c r="O363" i="6"/>
  <c r="N363" i="6"/>
  <c r="M363" i="6"/>
  <c r="L363" i="6"/>
  <c r="K363" i="6"/>
  <c r="J363" i="6"/>
  <c r="I363" i="6"/>
  <c r="H363" i="6"/>
  <c r="G363" i="6"/>
  <c r="F363" i="6"/>
  <c r="E363" i="6"/>
  <c r="AM362" i="6"/>
  <c r="AL362" i="6"/>
  <c r="AK362" i="6"/>
  <c r="AJ362" i="6"/>
  <c r="AI362" i="6"/>
  <c r="AH362" i="6"/>
  <c r="AG362" i="6"/>
  <c r="AF362" i="6"/>
  <c r="AE362" i="6"/>
  <c r="AD362" i="6"/>
  <c r="AC36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D362" i="6" s="1"/>
  <c r="AM361" i="6"/>
  <c r="AL361" i="6"/>
  <c r="AK361" i="6"/>
  <c r="AJ361" i="6"/>
  <c r="AI361" i="6"/>
  <c r="AH361" i="6"/>
  <c r="AG361" i="6"/>
  <c r="AF361" i="6"/>
  <c r="AE361" i="6"/>
  <c r="AD361" i="6"/>
  <c r="AC361" i="6"/>
  <c r="AB361" i="6"/>
  <c r="AA361" i="6"/>
  <c r="Z361" i="6"/>
  <c r="Y361" i="6"/>
  <c r="X361" i="6"/>
  <c r="W361" i="6"/>
  <c r="V361" i="6"/>
  <c r="U361" i="6"/>
  <c r="T361" i="6"/>
  <c r="S361" i="6"/>
  <c r="R361" i="6"/>
  <c r="Q361" i="6"/>
  <c r="P361" i="6"/>
  <c r="O361" i="6"/>
  <c r="N361" i="6"/>
  <c r="M361" i="6"/>
  <c r="L361" i="6"/>
  <c r="K361" i="6"/>
  <c r="J361" i="6"/>
  <c r="I361" i="6"/>
  <c r="H361" i="6"/>
  <c r="G361" i="6"/>
  <c r="F361" i="6"/>
  <c r="E361" i="6"/>
  <c r="AM360" i="6"/>
  <c r="AL360" i="6"/>
  <c r="AK360" i="6"/>
  <c r="AJ360" i="6"/>
  <c r="AI360" i="6"/>
  <c r="AH360" i="6"/>
  <c r="AG360" i="6"/>
  <c r="AF360" i="6"/>
  <c r="AE360" i="6"/>
  <c r="AD360" i="6"/>
  <c r="AC360" i="6"/>
  <c r="AB360" i="6"/>
  <c r="AA360" i="6"/>
  <c r="Z360" i="6"/>
  <c r="Y360" i="6"/>
  <c r="X360" i="6"/>
  <c r="W360" i="6"/>
  <c r="V360" i="6"/>
  <c r="U360" i="6"/>
  <c r="T360" i="6"/>
  <c r="S360" i="6"/>
  <c r="R360" i="6"/>
  <c r="Q360" i="6"/>
  <c r="P360" i="6"/>
  <c r="O360" i="6"/>
  <c r="N360" i="6"/>
  <c r="M360" i="6"/>
  <c r="L360" i="6"/>
  <c r="K360" i="6"/>
  <c r="J360" i="6"/>
  <c r="I360" i="6"/>
  <c r="H360" i="6"/>
  <c r="G360" i="6"/>
  <c r="F360" i="6"/>
  <c r="E360" i="6"/>
  <c r="AM359" i="6"/>
  <c r="AL359" i="6"/>
  <c r="AK359" i="6"/>
  <c r="AJ359" i="6"/>
  <c r="AI359" i="6"/>
  <c r="AH359" i="6"/>
  <c r="AG359" i="6"/>
  <c r="AF359" i="6"/>
  <c r="AE359" i="6"/>
  <c r="AD359" i="6"/>
  <c r="AC359" i="6"/>
  <c r="AB359" i="6"/>
  <c r="AA359" i="6"/>
  <c r="Z359" i="6"/>
  <c r="Y359" i="6"/>
  <c r="X359" i="6"/>
  <c r="W359" i="6"/>
  <c r="V359" i="6"/>
  <c r="U359" i="6"/>
  <c r="T359" i="6"/>
  <c r="S359" i="6"/>
  <c r="R359" i="6"/>
  <c r="Q359" i="6"/>
  <c r="P359" i="6"/>
  <c r="O359" i="6"/>
  <c r="N359" i="6"/>
  <c r="M359" i="6"/>
  <c r="L359" i="6"/>
  <c r="K359" i="6"/>
  <c r="J359" i="6"/>
  <c r="I359" i="6"/>
  <c r="H359" i="6"/>
  <c r="G359" i="6"/>
  <c r="F359" i="6"/>
  <c r="E359" i="6"/>
  <c r="AM358" i="6"/>
  <c r="AL358" i="6"/>
  <c r="AK358" i="6"/>
  <c r="AJ358" i="6"/>
  <c r="AI358" i="6"/>
  <c r="AH358" i="6"/>
  <c r="AG358" i="6"/>
  <c r="AF358" i="6"/>
  <c r="AE358" i="6"/>
  <c r="AD358" i="6"/>
  <c r="AC358" i="6"/>
  <c r="AB358" i="6"/>
  <c r="AA358" i="6"/>
  <c r="Z358" i="6"/>
  <c r="Y358" i="6"/>
  <c r="X358" i="6"/>
  <c r="W358" i="6"/>
  <c r="V358" i="6"/>
  <c r="U358" i="6"/>
  <c r="T358" i="6"/>
  <c r="S358" i="6"/>
  <c r="R358" i="6"/>
  <c r="Q358" i="6"/>
  <c r="P358" i="6"/>
  <c r="O358" i="6"/>
  <c r="N358" i="6"/>
  <c r="M358" i="6"/>
  <c r="L358" i="6"/>
  <c r="K358" i="6"/>
  <c r="J358" i="6"/>
  <c r="I358" i="6"/>
  <c r="H358" i="6"/>
  <c r="G358" i="6"/>
  <c r="F358" i="6"/>
  <c r="E358" i="6"/>
  <c r="AM357" i="6"/>
  <c r="AL357" i="6"/>
  <c r="AK357" i="6"/>
  <c r="AJ357" i="6"/>
  <c r="AI357" i="6"/>
  <c r="AH357" i="6"/>
  <c r="AG357" i="6"/>
  <c r="AF357" i="6"/>
  <c r="AE357" i="6"/>
  <c r="AD357" i="6"/>
  <c r="AC357" i="6"/>
  <c r="AB357" i="6"/>
  <c r="AA357" i="6"/>
  <c r="Z357" i="6"/>
  <c r="Y357" i="6"/>
  <c r="X357" i="6"/>
  <c r="W357" i="6"/>
  <c r="V357" i="6"/>
  <c r="U357" i="6"/>
  <c r="T357" i="6"/>
  <c r="S357" i="6"/>
  <c r="R357" i="6"/>
  <c r="Q357" i="6"/>
  <c r="P357" i="6"/>
  <c r="O357" i="6"/>
  <c r="N357" i="6"/>
  <c r="M357" i="6"/>
  <c r="L357" i="6"/>
  <c r="K357" i="6"/>
  <c r="J357" i="6"/>
  <c r="I357" i="6"/>
  <c r="H357" i="6"/>
  <c r="G357" i="6"/>
  <c r="F357" i="6"/>
  <c r="E357" i="6"/>
  <c r="AM356" i="6"/>
  <c r="AL356" i="6"/>
  <c r="AK356" i="6"/>
  <c r="AJ356" i="6"/>
  <c r="AI356" i="6"/>
  <c r="AH356" i="6"/>
  <c r="AG356" i="6"/>
  <c r="AF356" i="6"/>
  <c r="AE356" i="6"/>
  <c r="AD356" i="6"/>
  <c r="AC356" i="6"/>
  <c r="AB356" i="6"/>
  <c r="AA356" i="6"/>
  <c r="Z356" i="6"/>
  <c r="Y356" i="6"/>
  <c r="X356" i="6"/>
  <c r="W356" i="6"/>
  <c r="V356" i="6"/>
  <c r="U356" i="6"/>
  <c r="T356" i="6"/>
  <c r="S356" i="6"/>
  <c r="R356" i="6"/>
  <c r="Q356" i="6"/>
  <c r="P356" i="6"/>
  <c r="O356" i="6"/>
  <c r="N356" i="6"/>
  <c r="M356" i="6"/>
  <c r="L356" i="6"/>
  <c r="K356" i="6"/>
  <c r="J356" i="6"/>
  <c r="I356" i="6"/>
  <c r="H356" i="6"/>
  <c r="G356" i="6"/>
  <c r="D356" i="6" s="1"/>
  <c r="F356" i="6"/>
  <c r="E356" i="6"/>
  <c r="AM355" i="6"/>
  <c r="AL355" i="6"/>
  <c r="AK355" i="6"/>
  <c r="AJ355" i="6"/>
  <c r="AI355" i="6"/>
  <c r="AH355" i="6"/>
  <c r="AG355" i="6"/>
  <c r="AF355" i="6"/>
  <c r="AE355" i="6"/>
  <c r="AD355" i="6"/>
  <c r="AC355" i="6"/>
  <c r="AB355" i="6"/>
  <c r="AA355" i="6"/>
  <c r="Z355" i="6"/>
  <c r="Y355" i="6"/>
  <c r="X355" i="6"/>
  <c r="W355" i="6"/>
  <c r="V355" i="6"/>
  <c r="U355" i="6"/>
  <c r="T355" i="6"/>
  <c r="S355" i="6"/>
  <c r="R355" i="6"/>
  <c r="Q355" i="6"/>
  <c r="P355" i="6"/>
  <c r="O355" i="6"/>
  <c r="N355" i="6"/>
  <c r="M355" i="6"/>
  <c r="L355" i="6"/>
  <c r="K355" i="6"/>
  <c r="J355" i="6"/>
  <c r="I355" i="6"/>
  <c r="H355" i="6"/>
  <c r="G355" i="6"/>
  <c r="F355" i="6"/>
  <c r="E355" i="6"/>
  <c r="AM354" i="6"/>
  <c r="AL354" i="6"/>
  <c r="AK354" i="6"/>
  <c r="AJ354" i="6"/>
  <c r="AI354" i="6"/>
  <c r="AH354" i="6"/>
  <c r="AG354" i="6"/>
  <c r="AF354" i="6"/>
  <c r="AE354" i="6"/>
  <c r="AD354" i="6"/>
  <c r="AC354" i="6"/>
  <c r="AB354" i="6"/>
  <c r="AA354" i="6"/>
  <c r="Z354" i="6"/>
  <c r="Y354" i="6"/>
  <c r="X354" i="6"/>
  <c r="W354" i="6"/>
  <c r="V354" i="6"/>
  <c r="U354" i="6"/>
  <c r="T354" i="6"/>
  <c r="S354" i="6"/>
  <c r="R354" i="6"/>
  <c r="Q354" i="6"/>
  <c r="P354" i="6"/>
  <c r="O354" i="6"/>
  <c r="N354" i="6"/>
  <c r="M354" i="6"/>
  <c r="L354" i="6"/>
  <c r="K354" i="6"/>
  <c r="J354" i="6"/>
  <c r="I354" i="6"/>
  <c r="H354" i="6"/>
  <c r="G354" i="6"/>
  <c r="F354" i="6"/>
  <c r="E354" i="6"/>
  <c r="AM353" i="6"/>
  <c r="AL353" i="6"/>
  <c r="AK353" i="6"/>
  <c r="AJ353" i="6"/>
  <c r="AI353" i="6"/>
  <c r="AH353" i="6"/>
  <c r="AG353" i="6"/>
  <c r="AF353" i="6"/>
  <c r="AE353" i="6"/>
  <c r="AD353" i="6"/>
  <c r="AC353" i="6"/>
  <c r="AB353" i="6"/>
  <c r="AA353" i="6"/>
  <c r="Z353" i="6"/>
  <c r="Y353" i="6"/>
  <c r="X353" i="6"/>
  <c r="W353" i="6"/>
  <c r="V353" i="6"/>
  <c r="U353" i="6"/>
  <c r="T353" i="6"/>
  <c r="S353" i="6"/>
  <c r="R353" i="6"/>
  <c r="Q353" i="6"/>
  <c r="P353" i="6"/>
  <c r="O353" i="6"/>
  <c r="N353" i="6"/>
  <c r="M353" i="6"/>
  <c r="L353" i="6"/>
  <c r="K353" i="6"/>
  <c r="J353" i="6"/>
  <c r="I353" i="6"/>
  <c r="H353" i="6"/>
  <c r="G353" i="6"/>
  <c r="F353" i="6"/>
  <c r="E353" i="6"/>
  <c r="AM352" i="6"/>
  <c r="AL352" i="6"/>
  <c r="AK352" i="6"/>
  <c r="AJ352" i="6"/>
  <c r="AI352" i="6"/>
  <c r="AH352" i="6"/>
  <c r="AG352" i="6"/>
  <c r="AF352" i="6"/>
  <c r="AE352" i="6"/>
  <c r="AD352" i="6"/>
  <c r="AC352" i="6"/>
  <c r="AB352" i="6"/>
  <c r="AA352" i="6"/>
  <c r="Z352" i="6"/>
  <c r="Y352" i="6"/>
  <c r="X352" i="6"/>
  <c r="W352" i="6"/>
  <c r="V352" i="6"/>
  <c r="U352" i="6"/>
  <c r="T352" i="6"/>
  <c r="S352" i="6"/>
  <c r="R352" i="6"/>
  <c r="Q352" i="6"/>
  <c r="P352" i="6"/>
  <c r="O352" i="6"/>
  <c r="N352" i="6"/>
  <c r="M352" i="6"/>
  <c r="L352" i="6"/>
  <c r="K352" i="6"/>
  <c r="J352" i="6"/>
  <c r="I352" i="6"/>
  <c r="H352" i="6"/>
  <c r="G352" i="6"/>
  <c r="D352" i="6" s="1"/>
  <c r="F352" i="6"/>
  <c r="E352" i="6"/>
  <c r="AM351" i="6"/>
  <c r="AL351" i="6"/>
  <c r="AK351" i="6"/>
  <c r="AJ351" i="6"/>
  <c r="AI351" i="6"/>
  <c r="AH351" i="6"/>
  <c r="AG351" i="6"/>
  <c r="AF351" i="6"/>
  <c r="AE351" i="6"/>
  <c r="AD351" i="6"/>
  <c r="AC351" i="6"/>
  <c r="AB351" i="6"/>
  <c r="AA351" i="6"/>
  <c r="Z351" i="6"/>
  <c r="Y351" i="6"/>
  <c r="X351" i="6"/>
  <c r="W351" i="6"/>
  <c r="V351" i="6"/>
  <c r="U351" i="6"/>
  <c r="T351" i="6"/>
  <c r="S351" i="6"/>
  <c r="R351" i="6"/>
  <c r="Q351" i="6"/>
  <c r="P351" i="6"/>
  <c r="O351" i="6"/>
  <c r="N351" i="6"/>
  <c r="M351" i="6"/>
  <c r="L351" i="6"/>
  <c r="K351" i="6"/>
  <c r="J351" i="6"/>
  <c r="I351" i="6"/>
  <c r="H351" i="6"/>
  <c r="G351" i="6"/>
  <c r="F351" i="6"/>
  <c r="E351" i="6"/>
  <c r="AM350" i="6"/>
  <c r="AL350" i="6"/>
  <c r="AK350" i="6"/>
  <c r="AJ350" i="6"/>
  <c r="AI350" i="6"/>
  <c r="AH350" i="6"/>
  <c r="AG350" i="6"/>
  <c r="AF350" i="6"/>
  <c r="AE350" i="6"/>
  <c r="AD350" i="6"/>
  <c r="AC350" i="6"/>
  <c r="AB350" i="6"/>
  <c r="AA350" i="6"/>
  <c r="Z350" i="6"/>
  <c r="Y350" i="6"/>
  <c r="X350" i="6"/>
  <c r="W350" i="6"/>
  <c r="V350" i="6"/>
  <c r="U350" i="6"/>
  <c r="T350" i="6"/>
  <c r="S350" i="6"/>
  <c r="R350" i="6"/>
  <c r="Q350" i="6"/>
  <c r="P350" i="6"/>
  <c r="O350" i="6"/>
  <c r="N350" i="6"/>
  <c r="M350" i="6"/>
  <c r="L350" i="6"/>
  <c r="K350" i="6"/>
  <c r="J350" i="6"/>
  <c r="I350" i="6"/>
  <c r="H350" i="6"/>
  <c r="G350" i="6"/>
  <c r="F350" i="6"/>
  <c r="E350" i="6"/>
  <c r="AM349" i="6"/>
  <c r="AL349" i="6"/>
  <c r="AK349" i="6"/>
  <c r="AJ349" i="6"/>
  <c r="AI349" i="6"/>
  <c r="AH349" i="6"/>
  <c r="AG349" i="6"/>
  <c r="AF349" i="6"/>
  <c r="AE349" i="6"/>
  <c r="AD349" i="6"/>
  <c r="AC349" i="6"/>
  <c r="AB349" i="6"/>
  <c r="AA349" i="6"/>
  <c r="Z349" i="6"/>
  <c r="Y349" i="6"/>
  <c r="X349" i="6"/>
  <c r="W349" i="6"/>
  <c r="V349" i="6"/>
  <c r="U349" i="6"/>
  <c r="T349" i="6"/>
  <c r="S349" i="6"/>
  <c r="R349" i="6"/>
  <c r="Q349" i="6"/>
  <c r="P349" i="6"/>
  <c r="O349" i="6"/>
  <c r="N349" i="6"/>
  <c r="M349" i="6"/>
  <c r="L349" i="6"/>
  <c r="K349" i="6"/>
  <c r="J349" i="6"/>
  <c r="I349" i="6"/>
  <c r="H349" i="6"/>
  <c r="G349" i="6"/>
  <c r="F349" i="6"/>
  <c r="E349" i="6"/>
  <c r="AM348" i="6"/>
  <c r="AL348" i="6"/>
  <c r="AK348" i="6"/>
  <c r="AJ348" i="6"/>
  <c r="AI348" i="6"/>
  <c r="AH348" i="6"/>
  <c r="AG348" i="6"/>
  <c r="AF348" i="6"/>
  <c r="AE348" i="6"/>
  <c r="AD348" i="6"/>
  <c r="AC348" i="6"/>
  <c r="AB348" i="6"/>
  <c r="AA348" i="6"/>
  <c r="Z348" i="6"/>
  <c r="Y348" i="6"/>
  <c r="X348" i="6"/>
  <c r="W348" i="6"/>
  <c r="V348" i="6"/>
  <c r="U348" i="6"/>
  <c r="T348" i="6"/>
  <c r="S348" i="6"/>
  <c r="R348" i="6"/>
  <c r="Q348" i="6"/>
  <c r="P348" i="6"/>
  <c r="O348" i="6"/>
  <c r="N348" i="6"/>
  <c r="M348" i="6"/>
  <c r="L348" i="6"/>
  <c r="K348" i="6"/>
  <c r="J348" i="6"/>
  <c r="I348" i="6"/>
  <c r="H348" i="6"/>
  <c r="G348" i="6"/>
  <c r="F348" i="6"/>
  <c r="E348" i="6"/>
  <c r="AM347" i="6"/>
  <c r="AL347" i="6"/>
  <c r="AK347" i="6"/>
  <c r="AJ347" i="6"/>
  <c r="AI347" i="6"/>
  <c r="AH347" i="6"/>
  <c r="AG347" i="6"/>
  <c r="AF347" i="6"/>
  <c r="AE347" i="6"/>
  <c r="AD347" i="6"/>
  <c r="AC347" i="6"/>
  <c r="AB347" i="6"/>
  <c r="AA347" i="6"/>
  <c r="Z347" i="6"/>
  <c r="Y347" i="6"/>
  <c r="X347" i="6"/>
  <c r="W347" i="6"/>
  <c r="V347" i="6"/>
  <c r="U347" i="6"/>
  <c r="T347" i="6"/>
  <c r="S347" i="6"/>
  <c r="R347" i="6"/>
  <c r="Q347" i="6"/>
  <c r="P347" i="6"/>
  <c r="O347" i="6"/>
  <c r="N347" i="6"/>
  <c r="M347" i="6"/>
  <c r="L347" i="6"/>
  <c r="K347" i="6"/>
  <c r="J347" i="6"/>
  <c r="I347" i="6"/>
  <c r="H347" i="6"/>
  <c r="G347" i="6"/>
  <c r="F347" i="6"/>
  <c r="E347" i="6"/>
  <c r="AM346" i="6"/>
  <c r="AL346" i="6"/>
  <c r="AK346" i="6"/>
  <c r="AJ346" i="6"/>
  <c r="AI346" i="6"/>
  <c r="AH346" i="6"/>
  <c r="AG346" i="6"/>
  <c r="AF346" i="6"/>
  <c r="AE346" i="6"/>
  <c r="AD346" i="6"/>
  <c r="AC346" i="6"/>
  <c r="AB346" i="6"/>
  <c r="AA346" i="6"/>
  <c r="Z346" i="6"/>
  <c r="Y346" i="6"/>
  <c r="X346" i="6"/>
  <c r="W346" i="6"/>
  <c r="V346" i="6"/>
  <c r="U346" i="6"/>
  <c r="T346" i="6"/>
  <c r="S346" i="6"/>
  <c r="R346" i="6"/>
  <c r="Q346" i="6"/>
  <c r="P346" i="6"/>
  <c r="O346" i="6"/>
  <c r="N346" i="6"/>
  <c r="M346" i="6"/>
  <c r="L346" i="6"/>
  <c r="K346" i="6"/>
  <c r="J346" i="6"/>
  <c r="I346" i="6"/>
  <c r="H346" i="6"/>
  <c r="G346" i="6"/>
  <c r="F346" i="6"/>
  <c r="E346" i="6"/>
  <c r="AM345" i="6"/>
  <c r="AL345" i="6"/>
  <c r="AK345" i="6"/>
  <c r="AJ345" i="6"/>
  <c r="AI345" i="6"/>
  <c r="AH345" i="6"/>
  <c r="AG345" i="6"/>
  <c r="AF345" i="6"/>
  <c r="AE345" i="6"/>
  <c r="AD345" i="6"/>
  <c r="AC345" i="6"/>
  <c r="AB345" i="6"/>
  <c r="AA345" i="6"/>
  <c r="Z345" i="6"/>
  <c r="Y345" i="6"/>
  <c r="X345" i="6"/>
  <c r="W345" i="6"/>
  <c r="V345" i="6"/>
  <c r="U345" i="6"/>
  <c r="T345" i="6"/>
  <c r="S345" i="6"/>
  <c r="R345" i="6"/>
  <c r="Q345" i="6"/>
  <c r="P345" i="6"/>
  <c r="O345" i="6"/>
  <c r="N345" i="6"/>
  <c r="M345" i="6"/>
  <c r="L345" i="6"/>
  <c r="K345" i="6"/>
  <c r="J345" i="6"/>
  <c r="I345" i="6"/>
  <c r="H345" i="6"/>
  <c r="G345" i="6"/>
  <c r="F345" i="6"/>
  <c r="E345" i="6"/>
  <c r="AM344" i="6"/>
  <c r="AL344" i="6"/>
  <c r="AK344" i="6"/>
  <c r="AJ344" i="6"/>
  <c r="AI344" i="6"/>
  <c r="AH344" i="6"/>
  <c r="AG344" i="6"/>
  <c r="AF344" i="6"/>
  <c r="AE344" i="6"/>
  <c r="AD344" i="6"/>
  <c r="AC344" i="6"/>
  <c r="AB344" i="6"/>
  <c r="AA344" i="6"/>
  <c r="Z344" i="6"/>
  <c r="Y344" i="6"/>
  <c r="X344" i="6"/>
  <c r="W344" i="6"/>
  <c r="V344" i="6"/>
  <c r="U344" i="6"/>
  <c r="T344" i="6"/>
  <c r="S344" i="6"/>
  <c r="R344" i="6"/>
  <c r="Q344" i="6"/>
  <c r="P344" i="6"/>
  <c r="O344" i="6"/>
  <c r="N344" i="6"/>
  <c r="M344" i="6"/>
  <c r="L344" i="6"/>
  <c r="K344" i="6"/>
  <c r="J344" i="6"/>
  <c r="I344" i="6"/>
  <c r="H344" i="6"/>
  <c r="G344" i="6"/>
  <c r="F344" i="6"/>
  <c r="E344" i="6"/>
  <c r="AM343" i="6"/>
  <c r="AL343" i="6"/>
  <c r="AK343" i="6"/>
  <c r="AJ343" i="6"/>
  <c r="AI343" i="6"/>
  <c r="AH343" i="6"/>
  <c r="AG343" i="6"/>
  <c r="AF343" i="6"/>
  <c r="AE343" i="6"/>
  <c r="AD343" i="6"/>
  <c r="AC343" i="6"/>
  <c r="AB343" i="6"/>
  <c r="AA343" i="6"/>
  <c r="Z343" i="6"/>
  <c r="Y343" i="6"/>
  <c r="X343" i="6"/>
  <c r="W343" i="6"/>
  <c r="V343" i="6"/>
  <c r="U343" i="6"/>
  <c r="T343" i="6"/>
  <c r="S343" i="6"/>
  <c r="R343" i="6"/>
  <c r="Q343" i="6"/>
  <c r="P343" i="6"/>
  <c r="O343" i="6"/>
  <c r="N343" i="6"/>
  <c r="M343" i="6"/>
  <c r="L343" i="6"/>
  <c r="K343" i="6"/>
  <c r="J343" i="6"/>
  <c r="I343" i="6"/>
  <c r="H343" i="6"/>
  <c r="G343" i="6"/>
  <c r="F343" i="6"/>
  <c r="D343" i="6" s="1"/>
  <c r="E343" i="6"/>
  <c r="AM342" i="6"/>
  <c r="AL342" i="6"/>
  <c r="AK342" i="6"/>
  <c r="AJ342" i="6"/>
  <c r="AI342" i="6"/>
  <c r="AH342" i="6"/>
  <c r="AG342" i="6"/>
  <c r="AF342" i="6"/>
  <c r="AE342" i="6"/>
  <c r="AD342" i="6"/>
  <c r="AC342" i="6"/>
  <c r="AB342" i="6"/>
  <c r="AA342" i="6"/>
  <c r="Z342" i="6"/>
  <c r="Y342" i="6"/>
  <c r="X342" i="6"/>
  <c r="W342" i="6"/>
  <c r="V342" i="6"/>
  <c r="U342" i="6"/>
  <c r="T342" i="6"/>
  <c r="S342" i="6"/>
  <c r="R342" i="6"/>
  <c r="Q342" i="6"/>
  <c r="P342" i="6"/>
  <c r="O342" i="6"/>
  <c r="N342" i="6"/>
  <c r="M342" i="6"/>
  <c r="L342" i="6"/>
  <c r="K342" i="6"/>
  <c r="J342" i="6"/>
  <c r="I342" i="6"/>
  <c r="H342" i="6"/>
  <c r="G342" i="6"/>
  <c r="F342" i="6"/>
  <c r="E342" i="6"/>
  <c r="D342" i="6" s="1"/>
  <c r="AM341" i="6"/>
  <c r="AL341" i="6"/>
  <c r="AK341" i="6"/>
  <c r="AJ341" i="6"/>
  <c r="AI341" i="6"/>
  <c r="AH341" i="6"/>
  <c r="AG341" i="6"/>
  <c r="AF341" i="6"/>
  <c r="AE341" i="6"/>
  <c r="AD341" i="6"/>
  <c r="AC341" i="6"/>
  <c r="AB341" i="6"/>
  <c r="AA341" i="6"/>
  <c r="Z341" i="6"/>
  <c r="Y341" i="6"/>
  <c r="X341" i="6"/>
  <c r="W341" i="6"/>
  <c r="V341" i="6"/>
  <c r="U341" i="6"/>
  <c r="T341" i="6"/>
  <c r="S341" i="6"/>
  <c r="R341" i="6"/>
  <c r="Q341" i="6"/>
  <c r="P341" i="6"/>
  <c r="O341" i="6"/>
  <c r="N341" i="6"/>
  <c r="M341" i="6"/>
  <c r="L341" i="6"/>
  <c r="K341" i="6"/>
  <c r="J341" i="6"/>
  <c r="I341" i="6"/>
  <c r="H341" i="6"/>
  <c r="G341" i="6"/>
  <c r="F341" i="6"/>
  <c r="E341" i="6"/>
  <c r="AM340" i="6"/>
  <c r="AL340" i="6"/>
  <c r="AK340" i="6"/>
  <c r="AJ340" i="6"/>
  <c r="AI340" i="6"/>
  <c r="AH340" i="6"/>
  <c r="AG340" i="6"/>
  <c r="AF340" i="6"/>
  <c r="AE340" i="6"/>
  <c r="AD340" i="6"/>
  <c r="AC340" i="6"/>
  <c r="AB340" i="6"/>
  <c r="AA340" i="6"/>
  <c r="Z340" i="6"/>
  <c r="Y340" i="6"/>
  <c r="X340" i="6"/>
  <c r="W340" i="6"/>
  <c r="V340" i="6"/>
  <c r="U340" i="6"/>
  <c r="T340" i="6"/>
  <c r="S340" i="6"/>
  <c r="R340" i="6"/>
  <c r="Q340" i="6"/>
  <c r="P340" i="6"/>
  <c r="O340" i="6"/>
  <c r="N340" i="6"/>
  <c r="M340" i="6"/>
  <c r="L340" i="6"/>
  <c r="K340" i="6"/>
  <c r="J340" i="6"/>
  <c r="I340" i="6"/>
  <c r="H340" i="6"/>
  <c r="G340" i="6"/>
  <c r="F340" i="6"/>
  <c r="E340" i="6"/>
  <c r="AM339" i="6"/>
  <c r="AL339" i="6"/>
  <c r="AK339" i="6"/>
  <c r="AJ339" i="6"/>
  <c r="AI339" i="6"/>
  <c r="AH339" i="6"/>
  <c r="AG339" i="6"/>
  <c r="AF339" i="6"/>
  <c r="AE339" i="6"/>
  <c r="AD339" i="6"/>
  <c r="AC339" i="6"/>
  <c r="AB339" i="6"/>
  <c r="AA339" i="6"/>
  <c r="Z339" i="6"/>
  <c r="Y339" i="6"/>
  <c r="X339" i="6"/>
  <c r="W339" i="6"/>
  <c r="V339" i="6"/>
  <c r="U339" i="6"/>
  <c r="T339" i="6"/>
  <c r="S339" i="6"/>
  <c r="R339" i="6"/>
  <c r="Q339" i="6"/>
  <c r="P339" i="6"/>
  <c r="O339" i="6"/>
  <c r="N339" i="6"/>
  <c r="M339" i="6"/>
  <c r="L339" i="6"/>
  <c r="K339" i="6"/>
  <c r="J339" i="6"/>
  <c r="I339" i="6"/>
  <c r="H339" i="6"/>
  <c r="G339" i="6"/>
  <c r="F339" i="6"/>
  <c r="E339" i="6"/>
  <c r="AM338" i="6"/>
  <c r="AL338" i="6"/>
  <c r="AK338" i="6"/>
  <c r="AJ338" i="6"/>
  <c r="AI338" i="6"/>
  <c r="AH338" i="6"/>
  <c r="AG338" i="6"/>
  <c r="AF338" i="6"/>
  <c r="AE338" i="6"/>
  <c r="AD338" i="6"/>
  <c r="AC338" i="6"/>
  <c r="AB338" i="6"/>
  <c r="AA338" i="6"/>
  <c r="Z338" i="6"/>
  <c r="Y338" i="6"/>
  <c r="X338" i="6"/>
  <c r="W338" i="6"/>
  <c r="V338" i="6"/>
  <c r="U338" i="6"/>
  <c r="T338" i="6"/>
  <c r="S338" i="6"/>
  <c r="R338" i="6"/>
  <c r="Q338" i="6"/>
  <c r="P338" i="6"/>
  <c r="O338" i="6"/>
  <c r="N338" i="6"/>
  <c r="M338" i="6"/>
  <c r="L338" i="6"/>
  <c r="K338" i="6"/>
  <c r="J338" i="6"/>
  <c r="I338" i="6"/>
  <c r="H338" i="6"/>
  <c r="G338" i="6"/>
  <c r="F338" i="6"/>
  <c r="E338" i="6"/>
  <c r="D338" i="6" s="1"/>
  <c r="AM337" i="6"/>
  <c r="AL337" i="6"/>
  <c r="AK337" i="6"/>
  <c r="AJ337" i="6"/>
  <c r="AI337" i="6"/>
  <c r="AH337" i="6"/>
  <c r="AG337" i="6"/>
  <c r="AF337" i="6"/>
  <c r="AE337" i="6"/>
  <c r="AD337" i="6"/>
  <c r="AC337" i="6"/>
  <c r="AB337" i="6"/>
  <c r="AA337" i="6"/>
  <c r="Z337" i="6"/>
  <c r="Y337" i="6"/>
  <c r="X337" i="6"/>
  <c r="W337" i="6"/>
  <c r="V337" i="6"/>
  <c r="U337" i="6"/>
  <c r="T337" i="6"/>
  <c r="S337" i="6"/>
  <c r="R337" i="6"/>
  <c r="Q337" i="6"/>
  <c r="P337" i="6"/>
  <c r="O337" i="6"/>
  <c r="N337" i="6"/>
  <c r="M337" i="6"/>
  <c r="L337" i="6"/>
  <c r="K337" i="6"/>
  <c r="J337" i="6"/>
  <c r="I337" i="6"/>
  <c r="H337" i="6"/>
  <c r="G337" i="6"/>
  <c r="F337" i="6"/>
  <c r="E337" i="6"/>
  <c r="AM336" i="6"/>
  <c r="AL336" i="6"/>
  <c r="AK336" i="6"/>
  <c r="AJ336" i="6"/>
  <c r="AI336" i="6"/>
  <c r="AH336" i="6"/>
  <c r="AG336" i="6"/>
  <c r="AF336" i="6"/>
  <c r="AE336" i="6"/>
  <c r="AD336" i="6"/>
  <c r="AC336" i="6"/>
  <c r="AB336" i="6"/>
  <c r="AA336" i="6"/>
  <c r="Z336" i="6"/>
  <c r="Y336" i="6"/>
  <c r="X336" i="6"/>
  <c r="W336" i="6"/>
  <c r="V336" i="6"/>
  <c r="U336" i="6"/>
  <c r="T336" i="6"/>
  <c r="S336" i="6"/>
  <c r="R336" i="6"/>
  <c r="Q336" i="6"/>
  <c r="P336" i="6"/>
  <c r="O336" i="6"/>
  <c r="N336" i="6"/>
  <c r="M336" i="6"/>
  <c r="L336" i="6"/>
  <c r="K336" i="6"/>
  <c r="J336" i="6"/>
  <c r="I336" i="6"/>
  <c r="H336" i="6"/>
  <c r="G336" i="6"/>
  <c r="F336" i="6"/>
  <c r="E336" i="6"/>
  <c r="AM335" i="6"/>
  <c r="AL335" i="6"/>
  <c r="AK335" i="6"/>
  <c r="AJ335" i="6"/>
  <c r="AI335" i="6"/>
  <c r="AH335" i="6"/>
  <c r="AG335" i="6"/>
  <c r="AF335" i="6"/>
  <c r="AE335" i="6"/>
  <c r="AD335" i="6"/>
  <c r="AC335" i="6"/>
  <c r="AB335" i="6"/>
  <c r="AA335" i="6"/>
  <c r="Z335" i="6"/>
  <c r="Y335" i="6"/>
  <c r="X335" i="6"/>
  <c r="W335" i="6"/>
  <c r="V335" i="6"/>
  <c r="U335" i="6"/>
  <c r="T335" i="6"/>
  <c r="S335" i="6"/>
  <c r="R335" i="6"/>
  <c r="Q335" i="6"/>
  <c r="P335" i="6"/>
  <c r="O335" i="6"/>
  <c r="N335" i="6"/>
  <c r="M335" i="6"/>
  <c r="L335" i="6"/>
  <c r="K335" i="6"/>
  <c r="J335" i="6"/>
  <c r="I335" i="6"/>
  <c r="H335" i="6"/>
  <c r="G335" i="6"/>
  <c r="F335" i="6"/>
  <c r="E335" i="6"/>
  <c r="AM334" i="6"/>
  <c r="AL334" i="6"/>
  <c r="AK334" i="6"/>
  <c r="AJ334" i="6"/>
  <c r="AI334" i="6"/>
  <c r="AH334" i="6"/>
  <c r="AG334" i="6"/>
  <c r="AF334" i="6"/>
  <c r="AE334" i="6"/>
  <c r="AD334" i="6"/>
  <c r="AC334" i="6"/>
  <c r="AB334" i="6"/>
  <c r="AA334" i="6"/>
  <c r="Z334" i="6"/>
  <c r="Y334" i="6"/>
  <c r="X334" i="6"/>
  <c r="W334" i="6"/>
  <c r="V334" i="6"/>
  <c r="U334" i="6"/>
  <c r="T334" i="6"/>
  <c r="S334" i="6"/>
  <c r="R334" i="6"/>
  <c r="Q334" i="6"/>
  <c r="P334" i="6"/>
  <c r="O334" i="6"/>
  <c r="N334" i="6"/>
  <c r="M334" i="6"/>
  <c r="L334" i="6"/>
  <c r="K334" i="6"/>
  <c r="J334" i="6"/>
  <c r="I334" i="6"/>
  <c r="H334" i="6"/>
  <c r="G334" i="6"/>
  <c r="F334" i="6"/>
  <c r="E334" i="6"/>
  <c r="D334" i="6" s="1"/>
  <c r="AM333" i="6"/>
  <c r="AL333" i="6"/>
  <c r="AK333" i="6"/>
  <c r="AJ333" i="6"/>
  <c r="AI333" i="6"/>
  <c r="AH333" i="6"/>
  <c r="AG333" i="6"/>
  <c r="AF333" i="6"/>
  <c r="AE333" i="6"/>
  <c r="AD333" i="6"/>
  <c r="AC333" i="6"/>
  <c r="AB333" i="6"/>
  <c r="AA333" i="6"/>
  <c r="Z333" i="6"/>
  <c r="Y333" i="6"/>
  <c r="X333" i="6"/>
  <c r="W333" i="6"/>
  <c r="V333" i="6"/>
  <c r="U333" i="6"/>
  <c r="T333" i="6"/>
  <c r="S333" i="6"/>
  <c r="R333" i="6"/>
  <c r="Q333" i="6"/>
  <c r="P333" i="6"/>
  <c r="O333" i="6"/>
  <c r="N333" i="6"/>
  <c r="M333" i="6"/>
  <c r="L333" i="6"/>
  <c r="K333" i="6"/>
  <c r="J333" i="6"/>
  <c r="I333" i="6"/>
  <c r="H333" i="6"/>
  <c r="G333" i="6"/>
  <c r="F333" i="6"/>
  <c r="E333" i="6"/>
  <c r="D333" i="6" s="1"/>
  <c r="AM332" i="6"/>
  <c r="AL332" i="6"/>
  <c r="AK332" i="6"/>
  <c r="AJ332" i="6"/>
  <c r="AI332" i="6"/>
  <c r="AH332" i="6"/>
  <c r="AG332" i="6"/>
  <c r="AF332" i="6"/>
  <c r="AE332" i="6"/>
  <c r="AD332" i="6"/>
  <c r="AC332" i="6"/>
  <c r="AB332" i="6"/>
  <c r="AA332" i="6"/>
  <c r="Z332" i="6"/>
  <c r="Y332" i="6"/>
  <c r="X332" i="6"/>
  <c r="W332" i="6"/>
  <c r="V332" i="6"/>
  <c r="U332" i="6"/>
  <c r="T332" i="6"/>
  <c r="S332" i="6"/>
  <c r="R332" i="6"/>
  <c r="Q332" i="6"/>
  <c r="P332" i="6"/>
  <c r="O332" i="6"/>
  <c r="N332" i="6"/>
  <c r="M332" i="6"/>
  <c r="L332" i="6"/>
  <c r="K332" i="6"/>
  <c r="J332" i="6"/>
  <c r="I332" i="6"/>
  <c r="H332" i="6"/>
  <c r="G332" i="6"/>
  <c r="F332" i="6"/>
  <c r="E332" i="6"/>
  <c r="D332" i="6" s="1"/>
  <c r="AM331" i="6"/>
  <c r="AL331" i="6"/>
  <c r="AK331" i="6"/>
  <c r="AJ331" i="6"/>
  <c r="AI331" i="6"/>
  <c r="AH331" i="6"/>
  <c r="AG331" i="6"/>
  <c r="AF331" i="6"/>
  <c r="AE331" i="6"/>
  <c r="AD331" i="6"/>
  <c r="AC331" i="6"/>
  <c r="AB331" i="6"/>
  <c r="AA331" i="6"/>
  <c r="Z331" i="6"/>
  <c r="Y331" i="6"/>
  <c r="X331" i="6"/>
  <c r="W331" i="6"/>
  <c r="V331" i="6"/>
  <c r="U331" i="6"/>
  <c r="T331" i="6"/>
  <c r="S331" i="6"/>
  <c r="R331" i="6"/>
  <c r="Q331" i="6"/>
  <c r="P331" i="6"/>
  <c r="O331" i="6"/>
  <c r="N331" i="6"/>
  <c r="M331" i="6"/>
  <c r="L331" i="6"/>
  <c r="K331" i="6"/>
  <c r="J331" i="6"/>
  <c r="I331" i="6"/>
  <c r="H331" i="6"/>
  <c r="G331" i="6"/>
  <c r="F331" i="6"/>
  <c r="E331" i="6"/>
  <c r="D331" i="6" s="1"/>
  <c r="AM330" i="6"/>
  <c r="AL330" i="6"/>
  <c r="AK330" i="6"/>
  <c r="AJ330" i="6"/>
  <c r="AI330" i="6"/>
  <c r="AH330" i="6"/>
  <c r="AG330" i="6"/>
  <c r="AF330" i="6"/>
  <c r="AE330" i="6"/>
  <c r="AD330" i="6"/>
  <c r="AC330" i="6"/>
  <c r="AB330" i="6"/>
  <c r="AA330" i="6"/>
  <c r="Z330" i="6"/>
  <c r="Y330" i="6"/>
  <c r="X330" i="6"/>
  <c r="W330" i="6"/>
  <c r="V330" i="6"/>
  <c r="U330" i="6"/>
  <c r="T330" i="6"/>
  <c r="S330" i="6"/>
  <c r="R330" i="6"/>
  <c r="Q330" i="6"/>
  <c r="P330" i="6"/>
  <c r="O330" i="6"/>
  <c r="N330" i="6"/>
  <c r="M330" i="6"/>
  <c r="L330" i="6"/>
  <c r="K330" i="6"/>
  <c r="J330" i="6"/>
  <c r="I330" i="6"/>
  <c r="H330" i="6"/>
  <c r="G330" i="6"/>
  <c r="F330" i="6"/>
  <c r="E330" i="6"/>
  <c r="D330" i="6" s="1"/>
  <c r="AM329" i="6"/>
  <c r="AL329" i="6"/>
  <c r="AK329" i="6"/>
  <c r="AJ329" i="6"/>
  <c r="AI329" i="6"/>
  <c r="AH329" i="6"/>
  <c r="AG329" i="6"/>
  <c r="AF329" i="6"/>
  <c r="AE329" i="6"/>
  <c r="AD329" i="6"/>
  <c r="AC329" i="6"/>
  <c r="AB329" i="6"/>
  <c r="AA329" i="6"/>
  <c r="Z329" i="6"/>
  <c r="Y329" i="6"/>
  <c r="X329" i="6"/>
  <c r="W329" i="6"/>
  <c r="V329" i="6"/>
  <c r="U329" i="6"/>
  <c r="T329" i="6"/>
  <c r="S329" i="6"/>
  <c r="R329" i="6"/>
  <c r="Q329" i="6"/>
  <c r="P329" i="6"/>
  <c r="O329" i="6"/>
  <c r="N329" i="6"/>
  <c r="M329" i="6"/>
  <c r="L329" i="6"/>
  <c r="K329" i="6"/>
  <c r="J329" i="6"/>
  <c r="I329" i="6"/>
  <c r="H329" i="6"/>
  <c r="G329" i="6"/>
  <c r="F329" i="6"/>
  <c r="E329" i="6"/>
  <c r="D329" i="6" s="1"/>
  <c r="AM328" i="6"/>
  <c r="AL328" i="6"/>
  <c r="AK328" i="6"/>
  <c r="AJ328" i="6"/>
  <c r="AI328" i="6"/>
  <c r="AH328" i="6"/>
  <c r="AG328" i="6"/>
  <c r="AF328" i="6"/>
  <c r="AE328" i="6"/>
  <c r="AD328" i="6"/>
  <c r="AC328" i="6"/>
  <c r="AB328" i="6"/>
  <c r="AA328" i="6"/>
  <c r="Z328" i="6"/>
  <c r="Y328" i="6"/>
  <c r="X328" i="6"/>
  <c r="W328" i="6"/>
  <c r="V328" i="6"/>
  <c r="U328" i="6"/>
  <c r="T328" i="6"/>
  <c r="S328" i="6"/>
  <c r="R328" i="6"/>
  <c r="Q328" i="6"/>
  <c r="P328" i="6"/>
  <c r="O328" i="6"/>
  <c r="N328" i="6"/>
  <c r="M328" i="6"/>
  <c r="L328" i="6"/>
  <c r="K328" i="6"/>
  <c r="J328" i="6"/>
  <c r="I328" i="6"/>
  <c r="H328" i="6"/>
  <c r="G328" i="6"/>
  <c r="F328" i="6"/>
  <c r="E328" i="6"/>
  <c r="D328" i="6" s="1"/>
  <c r="AM327" i="6"/>
  <c r="AL327" i="6"/>
  <c r="AK327" i="6"/>
  <c r="AJ327" i="6"/>
  <c r="AI327" i="6"/>
  <c r="AH327" i="6"/>
  <c r="AG327" i="6"/>
  <c r="AF327" i="6"/>
  <c r="AE327" i="6"/>
  <c r="AD327" i="6"/>
  <c r="AC327" i="6"/>
  <c r="AB327" i="6"/>
  <c r="AA327" i="6"/>
  <c r="Z327" i="6"/>
  <c r="Y327" i="6"/>
  <c r="X327" i="6"/>
  <c r="W327" i="6"/>
  <c r="V327" i="6"/>
  <c r="U327" i="6"/>
  <c r="T327" i="6"/>
  <c r="S327" i="6"/>
  <c r="R327" i="6"/>
  <c r="Q327" i="6"/>
  <c r="P327" i="6"/>
  <c r="O327" i="6"/>
  <c r="N327" i="6"/>
  <c r="M327" i="6"/>
  <c r="L327" i="6"/>
  <c r="K327" i="6"/>
  <c r="J327" i="6"/>
  <c r="I327" i="6"/>
  <c r="H327" i="6"/>
  <c r="G327" i="6"/>
  <c r="F327" i="6"/>
  <c r="E327" i="6"/>
  <c r="D327" i="6" s="1"/>
  <c r="AM326" i="6"/>
  <c r="AL326" i="6"/>
  <c r="AK326" i="6"/>
  <c r="AJ326" i="6"/>
  <c r="AI326" i="6"/>
  <c r="AH326" i="6"/>
  <c r="AG326" i="6"/>
  <c r="AF326" i="6"/>
  <c r="AE326" i="6"/>
  <c r="AD326" i="6"/>
  <c r="AC326" i="6"/>
  <c r="AB326" i="6"/>
  <c r="AA326" i="6"/>
  <c r="Z326" i="6"/>
  <c r="Y326" i="6"/>
  <c r="X326" i="6"/>
  <c r="W326" i="6"/>
  <c r="V326" i="6"/>
  <c r="U326" i="6"/>
  <c r="T326" i="6"/>
  <c r="S326" i="6"/>
  <c r="R326" i="6"/>
  <c r="Q326" i="6"/>
  <c r="P326" i="6"/>
  <c r="O326" i="6"/>
  <c r="N326" i="6"/>
  <c r="M326" i="6"/>
  <c r="L326" i="6"/>
  <c r="K326" i="6"/>
  <c r="J326" i="6"/>
  <c r="I326" i="6"/>
  <c r="H326" i="6"/>
  <c r="G326" i="6"/>
  <c r="F326" i="6"/>
  <c r="E326" i="6"/>
  <c r="D326" i="6" s="1"/>
  <c r="AM325" i="6"/>
  <c r="AL325" i="6"/>
  <c r="AK325" i="6"/>
  <c r="AJ325" i="6"/>
  <c r="AI325" i="6"/>
  <c r="AH325" i="6"/>
  <c r="AG325" i="6"/>
  <c r="AF325" i="6"/>
  <c r="AE325" i="6"/>
  <c r="AD325" i="6"/>
  <c r="AC325" i="6"/>
  <c r="AB325" i="6"/>
  <c r="AA325" i="6"/>
  <c r="Z325" i="6"/>
  <c r="Y325" i="6"/>
  <c r="X325" i="6"/>
  <c r="W325" i="6"/>
  <c r="V325" i="6"/>
  <c r="U325" i="6"/>
  <c r="T325" i="6"/>
  <c r="S325" i="6"/>
  <c r="R325" i="6"/>
  <c r="Q325" i="6"/>
  <c r="P325" i="6"/>
  <c r="O325" i="6"/>
  <c r="N325" i="6"/>
  <c r="M325" i="6"/>
  <c r="L325" i="6"/>
  <c r="K325" i="6"/>
  <c r="J325" i="6"/>
  <c r="I325" i="6"/>
  <c r="H325" i="6"/>
  <c r="G325" i="6"/>
  <c r="F325" i="6"/>
  <c r="E325" i="6"/>
  <c r="D325" i="6" s="1"/>
  <c r="AM324" i="6"/>
  <c r="AL324" i="6"/>
  <c r="AK324" i="6"/>
  <c r="AJ324" i="6"/>
  <c r="AI324" i="6"/>
  <c r="AH324" i="6"/>
  <c r="AG324" i="6"/>
  <c r="AF324" i="6"/>
  <c r="AE324" i="6"/>
  <c r="AD324" i="6"/>
  <c r="AC324" i="6"/>
  <c r="AB324" i="6"/>
  <c r="AA324" i="6"/>
  <c r="Z324" i="6"/>
  <c r="Y324" i="6"/>
  <c r="X324" i="6"/>
  <c r="W324" i="6"/>
  <c r="V324" i="6"/>
  <c r="U324" i="6"/>
  <c r="T324" i="6"/>
  <c r="S324" i="6"/>
  <c r="R324" i="6"/>
  <c r="Q324" i="6"/>
  <c r="P324" i="6"/>
  <c r="O324" i="6"/>
  <c r="N324" i="6"/>
  <c r="M324" i="6"/>
  <c r="L324" i="6"/>
  <c r="K324" i="6"/>
  <c r="J324" i="6"/>
  <c r="I324" i="6"/>
  <c r="H324" i="6"/>
  <c r="G324" i="6"/>
  <c r="F324" i="6"/>
  <c r="E324" i="6"/>
  <c r="D324" i="6" s="1"/>
  <c r="AM323" i="6"/>
  <c r="AL323" i="6"/>
  <c r="AK323" i="6"/>
  <c r="AJ323" i="6"/>
  <c r="AI323" i="6"/>
  <c r="AH323" i="6"/>
  <c r="AG323" i="6"/>
  <c r="AF323" i="6"/>
  <c r="AE323" i="6"/>
  <c r="AD323" i="6"/>
  <c r="AC323" i="6"/>
  <c r="AB323" i="6"/>
  <c r="AA323" i="6"/>
  <c r="Z323" i="6"/>
  <c r="Y323" i="6"/>
  <c r="X323" i="6"/>
  <c r="W323" i="6"/>
  <c r="V323" i="6"/>
  <c r="U323" i="6"/>
  <c r="T323" i="6"/>
  <c r="S323" i="6"/>
  <c r="R323" i="6"/>
  <c r="Q323" i="6"/>
  <c r="P323" i="6"/>
  <c r="O323" i="6"/>
  <c r="N323" i="6"/>
  <c r="M323" i="6"/>
  <c r="L323" i="6"/>
  <c r="K323" i="6"/>
  <c r="J323" i="6"/>
  <c r="I323" i="6"/>
  <c r="H323" i="6"/>
  <c r="G323" i="6"/>
  <c r="F323" i="6"/>
  <c r="E323" i="6"/>
  <c r="D323" i="6" s="1"/>
  <c r="AM322" i="6"/>
  <c r="AL322" i="6"/>
  <c r="AK322" i="6"/>
  <c r="AJ322" i="6"/>
  <c r="AI322" i="6"/>
  <c r="AH322" i="6"/>
  <c r="AG322" i="6"/>
  <c r="AF322" i="6"/>
  <c r="AE322" i="6"/>
  <c r="AD322" i="6"/>
  <c r="AC322" i="6"/>
  <c r="AB322" i="6"/>
  <c r="AA322" i="6"/>
  <c r="Z322" i="6"/>
  <c r="Y322" i="6"/>
  <c r="X322" i="6"/>
  <c r="W322" i="6"/>
  <c r="V322" i="6"/>
  <c r="U322" i="6"/>
  <c r="T322" i="6"/>
  <c r="S322" i="6"/>
  <c r="R322" i="6"/>
  <c r="Q322" i="6"/>
  <c r="P322" i="6"/>
  <c r="O322" i="6"/>
  <c r="N322" i="6"/>
  <c r="M322" i="6"/>
  <c r="L322" i="6"/>
  <c r="K322" i="6"/>
  <c r="J322" i="6"/>
  <c r="I322" i="6"/>
  <c r="H322" i="6"/>
  <c r="G322" i="6"/>
  <c r="F322" i="6"/>
  <c r="E322" i="6"/>
  <c r="AM321" i="6"/>
  <c r="AL321" i="6"/>
  <c r="AK321" i="6"/>
  <c r="AJ321" i="6"/>
  <c r="AI321" i="6"/>
  <c r="AH321" i="6"/>
  <c r="AG321" i="6"/>
  <c r="AF321" i="6"/>
  <c r="AE321" i="6"/>
  <c r="AD321" i="6"/>
  <c r="AC321" i="6"/>
  <c r="AB321" i="6"/>
  <c r="AA321" i="6"/>
  <c r="Z321" i="6"/>
  <c r="Y321" i="6"/>
  <c r="X321" i="6"/>
  <c r="W321" i="6"/>
  <c r="V321" i="6"/>
  <c r="U321" i="6"/>
  <c r="T321" i="6"/>
  <c r="S321" i="6"/>
  <c r="R321" i="6"/>
  <c r="Q321" i="6"/>
  <c r="P321" i="6"/>
  <c r="O321" i="6"/>
  <c r="N321" i="6"/>
  <c r="M321" i="6"/>
  <c r="L321" i="6"/>
  <c r="K321" i="6"/>
  <c r="J321" i="6"/>
  <c r="I321" i="6"/>
  <c r="H321" i="6"/>
  <c r="G321" i="6"/>
  <c r="F321" i="6"/>
  <c r="E321" i="6"/>
  <c r="AM320" i="6"/>
  <c r="AL320" i="6"/>
  <c r="AK320" i="6"/>
  <c r="AJ320" i="6"/>
  <c r="AI320" i="6"/>
  <c r="AH320" i="6"/>
  <c r="AG320" i="6"/>
  <c r="AF320" i="6"/>
  <c r="AE320" i="6"/>
  <c r="AD320" i="6"/>
  <c r="AC320" i="6"/>
  <c r="AB320" i="6"/>
  <c r="AA320" i="6"/>
  <c r="Z320" i="6"/>
  <c r="Y320" i="6"/>
  <c r="X320" i="6"/>
  <c r="W320" i="6"/>
  <c r="V320" i="6"/>
  <c r="U320" i="6"/>
  <c r="T320" i="6"/>
  <c r="S320" i="6"/>
  <c r="R320" i="6"/>
  <c r="Q320" i="6"/>
  <c r="P320" i="6"/>
  <c r="O320" i="6"/>
  <c r="N320" i="6"/>
  <c r="M320" i="6"/>
  <c r="L320" i="6"/>
  <c r="K320" i="6"/>
  <c r="J320" i="6"/>
  <c r="I320" i="6"/>
  <c r="H320" i="6"/>
  <c r="G320" i="6"/>
  <c r="F320" i="6"/>
  <c r="E320" i="6"/>
  <c r="AM319" i="6"/>
  <c r="AL319" i="6"/>
  <c r="AK319" i="6"/>
  <c r="AJ319" i="6"/>
  <c r="AI319" i="6"/>
  <c r="AH319" i="6"/>
  <c r="AG319" i="6"/>
  <c r="AF319" i="6"/>
  <c r="AE319" i="6"/>
  <c r="AD319" i="6"/>
  <c r="AC319" i="6"/>
  <c r="AB319" i="6"/>
  <c r="AA319" i="6"/>
  <c r="Z319" i="6"/>
  <c r="Y319" i="6"/>
  <c r="X319" i="6"/>
  <c r="W319" i="6"/>
  <c r="V319" i="6"/>
  <c r="U319" i="6"/>
  <c r="T319" i="6"/>
  <c r="S319" i="6"/>
  <c r="R319" i="6"/>
  <c r="Q319" i="6"/>
  <c r="P319" i="6"/>
  <c r="O319" i="6"/>
  <c r="N319" i="6"/>
  <c r="M319" i="6"/>
  <c r="L319" i="6"/>
  <c r="K319" i="6"/>
  <c r="J319" i="6"/>
  <c r="I319" i="6"/>
  <c r="H319" i="6"/>
  <c r="G319" i="6"/>
  <c r="F319" i="6"/>
  <c r="E319" i="6"/>
  <c r="AM318" i="6"/>
  <c r="AL318" i="6"/>
  <c r="AK318" i="6"/>
  <c r="AJ318" i="6"/>
  <c r="AI318" i="6"/>
  <c r="AH318" i="6"/>
  <c r="AG318" i="6"/>
  <c r="AF318" i="6"/>
  <c r="AE318" i="6"/>
  <c r="AD318" i="6"/>
  <c r="AC318" i="6"/>
  <c r="AB318" i="6"/>
  <c r="AA318" i="6"/>
  <c r="Z318" i="6"/>
  <c r="Y318" i="6"/>
  <c r="X318" i="6"/>
  <c r="W318" i="6"/>
  <c r="V318" i="6"/>
  <c r="U318" i="6"/>
  <c r="T318" i="6"/>
  <c r="S318" i="6"/>
  <c r="R318" i="6"/>
  <c r="Q318" i="6"/>
  <c r="P318" i="6"/>
  <c r="O318" i="6"/>
  <c r="N318" i="6"/>
  <c r="M318" i="6"/>
  <c r="L318" i="6"/>
  <c r="K318" i="6"/>
  <c r="J318" i="6"/>
  <c r="I318" i="6"/>
  <c r="H318" i="6"/>
  <c r="G318" i="6"/>
  <c r="F318" i="6"/>
  <c r="E318" i="6"/>
  <c r="AM317" i="6"/>
  <c r="AL317" i="6"/>
  <c r="AK317" i="6"/>
  <c r="AJ317" i="6"/>
  <c r="AI317" i="6"/>
  <c r="AH317" i="6"/>
  <c r="AG317" i="6"/>
  <c r="AF317" i="6"/>
  <c r="AE317" i="6"/>
  <c r="AD317" i="6"/>
  <c r="AC317" i="6"/>
  <c r="AB317" i="6"/>
  <c r="AA317" i="6"/>
  <c r="Z317" i="6"/>
  <c r="Y317" i="6"/>
  <c r="X317" i="6"/>
  <c r="W317" i="6"/>
  <c r="V317" i="6"/>
  <c r="U317" i="6"/>
  <c r="T317" i="6"/>
  <c r="S317" i="6"/>
  <c r="R317" i="6"/>
  <c r="Q317" i="6"/>
  <c r="P317" i="6"/>
  <c r="O317" i="6"/>
  <c r="N317" i="6"/>
  <c r="M317" i="6"/>
  <c r="L317" i="6"/>
  <c r="K317" i="6"/>
  <c r="J317" i="6"/>
  <c r="I317" i="6"/>
  <c r="H317" i="6"/>
  <c r="G317" i="6"/>
  <c r="F317" i="6"/>
  <c r="E317" i="6"/>
  <c r="AM316" i="6"/>
  <c r="AL316" i="6"/>
  <c r="AK316" i="6"/>
  <c r="AJ316" i="6"/>
  <c r="AI316" i="6"/>
  <c r="AH316" i="6"/>
  <c r="AG316" i="6"/>
  <c r="AF316" i="6"/>
  <c r="AE316" i="6"/>
  <c r="AD316" i="6"/>
  <c r="AC316" i="6"/>
  <c r="AB316" i="6"/>
  <c r="AA316" i="6"/>
  <c r="Z316" i="6"/>
  <c r="Y316" i="6"/>
  <c r="X316" i="6"/>
  <c r="W316" i="6"/>
  <c r="V316" i="6"/>
  <c r="U316" i="6"/>
  <c r="T316" i="6"/>
  <c r="S316" i="6"/>
  <c r="R316" i="6"/>
  <c r="Q316" i="6"/>
  <c r="P316" i="6"/>
  <c r="O316" i="6"/>
  <c r="N316" i="6"/>
  <c r="M316" i="6"/>
  <c r="L316" i="6"/>
  <c r="K316" i="6"/>
  <c r="J316" i="6"/>
  <c r="I316" i="6"/>
  <c r="H316" i="6"/>
  <c r="G316" i="6"/>
  <c r="F316" i="6"/>
  <c r="E316" i="6"/>
  <c r="AM315" i="6"/>
  <c r="AL315" i="6"/>
  <c r="AK315" i="6"/>
  <c r="AJ315" i="6"/>
  <c r="AI315" i="6"/>
  <c r="AH315" i="6"/>
  <c r="AG315" i="6"/>
  <c r="AF315" i="6"/>
  <c r="AE315" i="6"/>
  <c r="AD315" i="6"/>
  <c r="AC315" i="6"/>
  <c r="AB315" i="6"/>
  <c r="AA315" i="6"/>
  <c r="Z315" i="6"/>
  <c r="Y315" i="6"/>
  <c r="X315" i="6"/>
  <c r="W315" i="6"/>
  <c r="V315" i="6"/>
  <c r="U315" i="6"/>
  <c r="T315" i="6"/>
  <c r="S315" i="6"/>
  <c r="R315" i="6"/>
  <c r="Q315" i="6"/>
  <c r="P315" i="6"/>
  <c r="O315" i="6"/>
  <c r="N315" i="6"/>
  <c r="M315" i="6"/>
  <c r="L315" i="6"/>
  <c r="K315" i="6"/>
  <c r="J315" i="6"/>
  <c r="I315" i="6"/>
  <c r="H315" i="6"/>
  <c r="G315" i="6"/>
  <c r="F315" i="6"/>
  <c r="E315" i="6"/>
  <c r="AM314" i="6"/>
  <c r="AL314" i="6"/>
  <c r="AK314" i="6"/>
  <c r="AJ314" i="6"/>
  <c r="AI314" i="6"/>
  <c r="AH314" i="6"/>
  <c r="AG314" i="6"/>
  <c r="AF314" i="6"/>
  <c r="AE314" i="6"/>
  <c r="AD314" i="6"/>
  <c r="AC314" i="6"/>
  <c r="AB314" i="6"/>
  <c r="AA314" i="6"/>
  <c r="Z314" i="6"/>
  <c r="Y314" i="6"/>
  <c r="X314" i="6"/>
  <c r="W314" i="6"/>
  <c r="V314" i="6"/>
  <c r="U314" i="6"/>
  <c r="T314" i="6"/>
  <c r="S314" i="6"/>
  <c r="R314" i="6"/>
  <c r="Q314" i="6"/>
  <c r="P314" i="6"/>
  <c r="O314" i="6"/>
  <c r="N314" i="6"/>
  <c r="M314" i="6"/>
  <c r="L314" i="6"/>
  <c r="K314" i="6"/>
  <c r="J314" i="6"/>
  <c r="I314" i="6"/>
  <c r="H314" i="6"/>
  <c r="G314" i="6"/>
  <c r="F314" i="6"/>
  <c r="E314" i="6"/>
  <c r="AM313" i="6"/>
  <c r="AL313" i="6"/>
  <c r="AK313" i="6"/>
  <c r="AJ313" i="6"/>
  <c r="AI313" i="6"/>
  <c r="AH313" i="6"/>
  <c r="AG313" i="6"/>
  <c r="AF313" i="6"/>
  <c r="AE313" i="6"/>
  <c r="AD313" i="6"/>
  <c r="AC313" i="6"/>
  <c r="AB313" i="6"/>
  <c r="AA313" i="6"/>
  <c r="Z313" i="6"/>
  <c r="Y313" i="6"/>
  <c r="X313" i="6"/>
  <c r="W313" i="6"/>
  <c r="V313" i="6"/>
  <c r="U313" i="6"/>
  <c r="T313" i="6"/>
  <c r="S313" i="6"/>
  <c r="R313" i="6"/>
  <c r="Q313" i="6"/>
  <c r="P313" i="6"/>
  <c r="O313" i="6"/>
  <c r="N313" i="6"/>
  <c r="M313" i="6"/>
  <c r="L313" i="6"/>
  <c r="K313" i="6"/>
  <c r="J313" i="6"/>
  <c r="I313" i="6"/>
  <c r="H313" i="6"/>
  <c r="G313" i="6"/>
  <c r="F313" i="6"/>
  <c r="E313" i="6"/>
  <c r="AM312" i="6"/>
  <c r="AL312" i="6"/>
  <c r="AK312" i="6"/>
  <c r="AJ312" i="6"/>
  <c r="AI312" i="6"/>
  <c r="AH312" i="6"/>
  <c r="AG312" i="6"/>
  <c r="AF312" i="6"/>
  <c r="AE312" i="6"/>
  <c r="AD312" i="6"/>
  <c r="AC312" i="6"/>
  <c r="AB312" i="6"/>
  <c r="AA312" i="6"/>
  <c r="Z312" i="6"/>
  <c r="Y312" i="6"/>
  <c r="X312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G312" i="6"/>
  <c r="F312" i="6"/>
  <c r="E312" i="6"/>
  <c r="AM311" i="6"/>
  <c r="AL311" i="6"/>
  <c r="AK311" i="6"/>
  <c r="AJ311" i="6"/>
  <c r="AI311" i="6"/>
  <c r="AH311" i="6"/>
  <c r="AG311" i="6"/>
  <c r="AF311" i="6"/>
  <c r="AE311" i="6"/>
  <c r="AD311" i="6"/>
  <c r="AC311" i="6"/>
  <c r="AB311" i="6"/>
  <c r="AA311" i="6"/>
  <c r="Z311" i="6"/>
  <c r="Y311" i="6"/>
  <c r="X311" i="6"/>
  <c r="W311" i="6"/>
  <c r="V311" i="6"/>
  <c r="U311" i="6"/>
  <c r="T311" i="6"/>
  <c r="S311" i="6"/>
  <c r="R311" i="6"/>
  <c r="Q311" i="6"/>
  <c r="P311" i="6"/>
  <c r="O311" i="6"/>
  <c r="N311" i="6"/>
  <c r="M311" i="6"/>
  <c r="L311" i="6"/>
  <c r="K311" i="6"/>
  <c r="J311" i="6"/>
  <c r="I311" i="6"/>
  <c r="H311" i="6"/>
  <c r="G311" i="6"/>
  <c r="F311" i="6"/>
  <c r="E311" i="6"/>
  <c r="AM310" i="6"/>
  <c r="AL310" i="6"/>
  <c r="AK310" i="6"/>
  <c r="AJ310" i="6"/>
  <c r="AI310" i="6"/>
  <c r="AH310" i="6"/>
  <c r="AG310" i="6"/>
  <c r="AF310" i="6"/>
  <c r="AE310" i="6"/>
  <c r="AD310" i="6"/>
  <c r="AC310" i="6"/>
  <c r="AB310" i="6"/>
  <c r="AA310" i="6"/>
  <c r="Z310" i="6"/>
  <c r="Y310" i="6"/>
  <c r="X310" i="6"/>
  <c r="W310" i="6"/>
  <c r="V310" i="6"/>
  <c r="U310" i="6"/>
  <c r="T310" i="6"/>
  <c r="S310" i="6"/>
  <c r="R310" i="6"/>
  <c r="Q310" i="6"/>
  <c r="P310" i="6"/>
  <c r="O310" i="6"/>
  <c r="N310" i="6"/>
  <c r="M310" i="6"/>
  <c r="L310" i="6"/>
  <c r="K310" i="6"/>
  <c r="J310" i="6"/>
  <c r="I310" i="6"/>
  <c r="H310" i="6"/>
  <c r="G310" i="6"/>
  <c r="F310" i="6"/>
  <c r="E310" i="6"/>
  <c r="AM309" i="6"/>
  <c r="AL309" i="6"/>
  <c r="AK309" i="6"/>
  <c r="AJ309" i="6"/>
  <c r="AI309" i="6"/>
  <c r="AH309" i="6"/>
  <c r="AG309" i="6"/>
  <c r="AF309" i="6"/>
  <c r="AE309" i="6"/>
  <c r="AD309" i="6"/>
  <c r="AC309" i="6"/>
  <c r="AB309" i="6"/>
  <c r="AA309" i="6"/>
  <c r="Z309" i="6"/>
  <c r="Y309" i="6"/>
  <c r="X309" i="6"/>
  <c r="W309" i="6"/>
  <c r="V309" i="6"/>
  <c r="U309" i="6"/>
  <c r="T309" i="6"/>
  <c r="S309" i="6"/>
  <c r="R309" i="6"/>
  <c r="Q309" i="6"/>
  <c r="P309" i="6"/>
  <c r="O309" i="6"/>
  <c r="N309" i="6"/>
  <c r="M309" i="6"/>
  <c r="L309" i="6"/>
  <c r="K309" i="6"/>
  <c r="J309" i="6"/>
  <c r="I309" i="6"/>
  <c r="H309" i="6"/>
  <c r="G309" i="6"/>
  <c r="F309" i="6"/>
  <c r="E309" i="6"/>
  <c r="AM308" i="6"/>
  <c r="AL308" i="6"/>
  <c r="AK308" i="6"/>
  <c r="AJ308" i="6"/>
  <c r="AI308" i="6"/>
  <c r="AH308" i="6"/>
  <c r="AG308" i="6"/>
  <c r="AF308" i="6"/>
  <c r="AE308" i="6"/>
  <c r="AD308" i="6"/>
  <c r="AC308" i="6"/>
  <c r="AB308" i="6"/>
  <c r="AA308" i="6"/>
  <c r="Z308" i="6"/>
  <c r="Y308" i="6"/>
  <c r="X308" i="6"/>
  <c r="W308" i="6"/>
  <c r="V308" i="6"/>
  <c r="U308" i="6"/>
  <c r="T308" i="6"/>
  <c r="S308" i="6"/>
  <c r="R308" i="6"/>
  <c r="Q308" i="6"/>
  <c r="P308" i="6"/>
  <c r="O308" i="6"/>
  <c r="N308" i="6"/>
  <c r="M308" i="6"/>
  <c r="L308" i="6"/>
  <c r="K308" i="6"/>
  <c r="J308" i="6"/>
  <c r="I308" i="6"/>
  <c r="H308" i="6"/>
  <c r="G308" i="6"/>
  <c r="F308" i="6"/>
  <c r="E308" i="6"/>
  <c r="AM307" i="6"/>
  <c r="AL307" i="6"/>
  <c r="AK307" i="6"/>
  <c r="AJ307" i="6"/>
  <c r="AI307" i="6"/>
  <c r="AH307" i="6"/>
  <c r="AG307" i="6"/>
  <c r="AF307" i="6"/>
  <c r="AE307" i="6"/>
  <c r="AD307" i="6"/>
  <c r="AC307" i="6"/>
  <c r="AB307" i="6"/>
  <c r="AA307" i="6"/>
  <c r="Z307" i="6"/>
  <c r="Y307" i="6"/>
  <c r="X307" i="6"/>
  <c r="W307" i="6"/>
  <c r="V307" i="6"/>
  <c r="U307" i="6"/>
  <c r="T307" i="6"/>
  <c r="S307" i="6"/>
  <c r="R307" i="6"/>
  <c r="Q307" i="6"/>
  <c r="P307" i="6"/>
  <c r="O307" i="6"/>
  <c r="N307" i="6"/>
  <c r="M307" i="6"/>
  <c r="L307" i="6"/>
  <c r="K307" i="6"/>
  <c r="J307" i="6"/>
  <c r="I307" i="6"/>
  <c r="H307" i="6"/>
  <c r="G307" i="6"/>
  <c r="F307" i="6"/>
  <c r="E307" i="6"/>
  <c r="AM306" i="6"/>
  <c r="AL306" i="6"/>
  <c r="AK306" i="6"/>
  <c r="AJ306" i="6"/>
  <c r="AI306" i="6"/>
  <c r="AH306" i="6"/>
  <c r="AG306" i="6"/>
  <c r="AF306" i="6"/>
  <c r="AE306" i="6"/>
  <c r="AD306" i="6"/>
  <c r="AC306" i="6"/>
  <c r="AB306" i="6"/>
  <c r="AA306" i="6"/>
  <c r="Z306" i="6"/>
  <c r="Y306" i="6"/>
  <c r="X306" i="6"/>
  <c r="W306" i="6"/>
  <c r="V306" i="6"/>
  <c r="U306" i="6"/>
  <c r="T306" i="6"/>
  <c r="S306" i="6"/>
  <c r="R306" i="6"/>
  <c r="Q306" i="6"/>
  <c r="P306" i="6"/>
  <c r="O306" i="6"/>
  <c r="N306" i="6"/>
  <c r="M306" i="6"/>
  <c r="L306" i="6"/>
  <c r="K306" i="6"/>
  <c r="J306" i="6"/>
  <c r="I306" i="6"/>
  <c r="H306" i="6"/>
  <c r="G306" i="6"/>
  <c r="F306" i="6"/>
  <c r="E306" i="6"/>
  <c r="AM305" i="6"/>
  <c r="AL305" i="6"/>
  <c r="AK305" i="6"/>
  <c r="AJ305" i="6"/>
  <c r="AI305" i="6"/>
  <c r="AH305" i="6"/>
  <c r="AG305" i="6"/>
  <c r="AF305" i="6"/>
  <c r="AE305" i="6"/>
  <c r="AD305" i="6"/>
  <c r="AC305" i="6"/>
  <c r="AB305" i="6"/>
  <c r="AA305" i="6"/>
  <c r="Z305" i="6"/>
  <c r="Y305" i="6"/>
  <c r="X305" i="6"/>
  <c r="W305" i="6"/>
  <c r="V305" i="6"/>
  <c r="U305" i="6"/>
  <c r="T305" i="6"/>
  <c r="S305" i="6"/>
  <c r="R305" i="6"/>
  <c r="Q305" i="6"/>
  <c r="P305" i="6"/>
  <c r="O305" i="6"/>
  <c r="N305" i="6"/>
  <c r="M305" i="6"/>
  <c r="L305" i="6"/>
  <c r="K305" i="6"/>
  <c r="J305" i="6"/>
  <c r="I305" i="6"/>
  <c r="H305" i="6"/>
  <c r="G305" i="6"/>
  <c r="F305" i="6"/>
  <c r="E305" i="6"/>
  <c r="AM304" i="6"/>
  <c r="AL304" i="6"/>
  <c r="AK304" i="6"/>
  <c r="AJ304" i="6"/>
  <c r="AI304" i="6"/>
  <c r="AH304" i="6"/>
  <c r="AG304" i="6"/>
  <c r="AF304" i="6"/>
  <c r="AE304" i="6"/>
  <c r="AD304" i="6"/>
  <c r="AC304" i="6"/>
  <c r="AB304" i="6"/>
  <c r="AA304" i="6"/>
  <c r="Z304" i="6"/>
  <c r="Y304" i="6"/>
  <c r="X304" i="6"/>
  <c r="W304" i="6"/>
  <c r="V304" i="6"/>
  <c r="U304" i="6"/>
  <c r="T304" i="6"/>
  <c r="S304" i="6"/>
  <c r="R304" i="6"/>
  <c r="Q304" i="6"/>
  <c r="P304" i="6"/>
  <c r="O304" i="6"/>
  <c r="N304" i="6"/>
  <c r="M304" i="6"/>
  <c r="L304" i="6"/>
  <c r="K304" i="6"/>
  <c r="J304" i="6"/>
  <c r="I304" i="6"/>
  <c r="H304" i="6"/>
  <c r="G304" i="6"/>
  <c r="F304" i="6"/>
  <c r="E304" i="6"/>
  <c r="AM303" i="6"/>
  <c r="AL303" i="6"/>
  <c r="AK303" i="6"/>
  <c r="AJ303" i="6"/>
  <c r="AI303" i="6"/>
  <c r="AH303" i="6"/>
  <c r="AG303" i="6"/>
  <c r="AF303" i="6"/>
  <c r="AE303" i="6"/>
  <c r="AD303" i="6"/>
  <c r="AC303" i="6"/>
  <c r="AB303" i="6"/>
  <c r="AA303" i="6"/>
  <c r="Z303" i="6"/>
  <c r="Y303" i="6"/>
  <c r="X303" i="6"/>
  <c r="W303" i="6"/>
  <c r="V303" i="6"/>
  <c r="U303" i="6"/>
  <c r="T303" i="6"/>
  <c r="S303" i="6"/>
  <c r="R303" i="6"/>
  <c r="Q303" i="6"/>
  <c r="P303" i="6"/>
  <c r="O303" i="6"/>
  <c r="N303" i="6"/>
  <c r="M303" i="6"/>
  <c r="L303" i="6"/>
  <c r="K303" i="6"/>
  <c r="J303" i="6"/>
  <c r="I303" i="6"/>
  <c r="H303" i="6"/>
  <c r="G303" i="6"/>
  <c r="F303" i="6"/>
  <c r="E303" i="6"/>
  <c r="AM302" i="6"/>
  <c r="AL302" i="6"/>
  <c r="AK302" i="6"/>
  <c r="AJ302" i="6"/>
  <c r="AI302" i="6"/>
  <c r="AH302" i="6"/>
  <c r="AG302" i="6"/>
  <c r="AF302" i="6"/>
  <c r="AE302" i="6"/>
  <c r="AD302" i="6"/>
  <c r="AC30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AM301" i="6"/>
  <c r="AL301" i="6"/>
  <c r="AK301" i="6"/>
  <c r="AJ301" i="6"/>
  <c r="AI301" i="6"/>
  <c r="AH301" i="6"/>
  <c r="AG301" i="6"/>
  <c r="AF301" i="6"/>
  <c r="AE301" i="6"/>
  <c r="AD301" i="6"/>
  <c r="AC301" i="6"/>
  <c r="AB301" i="6"/>
  <c r="AA301" i="6"/>
  <c r="Z301" i="6"/>
  <c r="Y301" i="6"/>
  <c r="X301" i="6"/>
  <c r="W301" i="6"/>
  <c r="V301" i="6"/>
  <c r="U301" i="6"/>
  <c r="T301" i="6"/>
  <c r="S301" i="6"/>
  <c r="R301" i="6"/>
  <c r="Q301" i="6"/>
  <c r="P301" i="6"/>
  <c r="O301" i="6"/>
  <c r="N301" i="6"/>
  <c r="M301" i="6"/>
  <c r="L301" i="6"/>
  <c r="K301" i="6"/>
  <c r="J301" i="6"/>
  <c r="I301" i="6"/>
  <c r="H301" i="6"/>
  <c r="G301" i="6"/>
  <c r="F301" i="6"/>
  <c r="E301" i="6"/>
  <c r="AM300" i="6"/>
  <c r="AL300" i="6"/>
  <c r="AK300" i="6"/>
  <c r="AJ300" i="6"/>
  <c r="AI300" i="6"/>
  <c r="AH300" i="6"/>
  <c r="AG300" i="6"/>
  <c r="AF300" i="6"/>
  <c r="AE300" i="6"/>
  <c r="AD300" i="6"/>
  <c r="AC300" i="6"/>
  <c r="AB300" i="6"/>
  <c r="AA300" i="6"/>
  <c r="Z300" i="6"/>
  <c r="Y300" i="6"/>
  <c r="X300" i="6"/>
  <c r="W300" i="6"/>
  <c r="V300" i="6"/>
  <c r="U300" i="6"/>
  <c r="T300" i="6"/>
  <c r="S300" i="6"/>
  <c r="R300" i="6"/>
  <c r="Q300" i="6"/>
  <c r="P300" i="6"/>
  <c r="O300" i="6"/>
  <c r="N300" i="6"/>
  <c r="M300" i="6"/>
  <c r="L300" i="6"/>
  <c r="K300" i="6"/>
  <c r="J300" i="6"/>
  <c r="I300" i="6"/>
  <c r="H300" i="6"/>
  <c r="G300" i="6"/>
  <c r="F300" i="6"/>
  <c r="E300" i="6"/>
  <c r="AM299" i="6"/>
  <c r="AL299" i="6"/>
  <c r="AK299" i="6"/>
  <c r="AJ299" i="6"/>
  <c r="AI299" i="6"/>
  <c r="AH299" i="6"/>
  <c r="AG299" i="6"/>
  <c r="AF299" i="6"/>
  <c r="AE299" i="6"/>
  <c r="AD299" i="6"/>
  <c r="AC299" i="6"/>
  <c r="AB299" i="6"/>
  <c r="AA299" i="6"/>
  <c r="Z299" i="6"/>
  <c r="Y299" i="6"/>
  <c r="X299" i="6"/>
  <c r="W299" i="6"/>
  <c r="V299" i="6"/>
  <c r="U299" i="6"/>
  <c r="T299" i="6"/>
  <c r="S299" i="6"/>
  <c r="R299" i="6"/>
  <c r="Q299" i="6"/>
  <c r="P299" i="6"/>
  <c r="O299" i="6"/>
  <c r="N299" i="6"/>
  <c r="M299" i="6"/>
  <c r="L299" i="6"/>
  <c r="K299" i="6"/>
  <c r="J299" i="6"/>
  <c r="I299" i="6"/>
  <c r="H299" i="6"/>
  <c r="G299" i="6"/>
  <c r="F299" i="6"/>
  <c r="E299" i="6"/>
  <c r="AM298" i="6"/>
  <c r="AL298" i="6"/>
  <c r="AK298" i="6"/>
  <c r="AJ298" i="6"/>
  <c r="AI298" i="6"/>
  <c r="AH298" i="6"/>
  <c r="AG298" i="6"/>
  <c r="AF298" i="6"/>
  <c r="AE298" i="6"/>
  <c r="AD298" i="6"/>
  <c r="AC298" i="6"/>
  <c r="AB298" i="6"/>
  <c r="AA298" i="6"/>
  <c r="Z298" i="6"/>
  <c r="Y298" i="6"/>
  <c r="X298" i="6"/>
  <c r="W298" i="6"/>
  <c r="V298" i="6"/>
  <c r="U298" i="6"/>
  <c r="T298" i="6"/>
  <c r="S298" i="6"/>
  <c r="R298" i="6"/>
  <c r="Q298" i="6"/>
  <c r="P298" i="6"/>
  <c r="O298" i="6"/>
  <c r="N298" i="6"/>
  <c r="M298" i="6"/>
  <c r="L298" i="6"/>
  <c r="K298" i="6"/>
  <c r="J298" i="6"/>
  <c r="I298" i="6"/>
  <c r="H298" i="6"/>
  <c r="G298" i="6"/>
  <c r="F298" i="6"/>
  <c r="E298" i="6"/>
  <c r="AM297" i="6"/>
  <c r="AL297" i="6"/>
  <c r="AK297" i="6"/>
  <c r="AJ297" i="6"/>
  <c r="AI297" i="6"/>
  <c r="AH297" i="6"/>
  <c r="AG297" i="6"/>
  <c r="AF297" i="6"/>
  <c r="AE297" i="6"/>
  <c r="AD297" i="6"/>
  <c r="AC297" i="6"/>
  <c r="AB297" i="6"/>
  <c r="AA297" i="6"/>
  <c r="Z297" i="6"/>
  <c r="Y297" i="6"/>
  <c r="X297" i="6"/>
  <c r="W297" i="6"/>
  <c r="V297" i="6"/>
  <c r="U297" i="6"/>
  <c r="T297" i="6"/>
  <c r="S297" i="6"/>
  <c r="R297" i="6"/>
  <c r="Q297" i="6"/>
  <c r="P297" i="6"/>
  <c r="O297" i="6"/>
  <c r="N297" i="6"/>
  <c r="M297" i="6"/>
  <c r="L297" i="6"/>
  <c r="K297" i="6"/>
  <c r="J297" i="6"/>
  <c r="I297" i="6"/>
  <c r="H297" i="6"/>
  <c r="G297" i="6"/>
  <c r="F297" i="6"/>
  <c r="E297" i="6"/>
  <c r="AM296" i="6"/>
  <c r="AL296" i="6"/>
  <c r="AK296" i="6"/>
  <c r="AJ296" i="6"/>
  <c r="AI296" i="6"/>
  <c r="AH296" i="6"/>
  <c r="AG296" i="6"/>
  <c r="AF296" i="6"/>
  <c r="AE296" i="6"/>
  <c r="AD296" i="6"/>
  <c r="AC296" i="6"/>
  <c r="AB296" i="6"/>
  <c r="AA296" i="6"/>
  <c r="Z296" i="6"/>
  <c r="Y296" i="6"/>
  <c r="X296" i="6"/>
  <c r="W296" i="6"/>
  <c r="V296" i="6"/>
  <c r="U296" i="6"/>
  <c r="T296" i="6"/>
  <c r="S296" i="6"/>
  <c r="R296" i="6"/>
  <c r="Q296" i="6"/>
  <c r="P296" i="6"/>
  <c r="O296" i="6"/>
  <c r="N296" i="6"/>
  <c r="M296" i="6"/>
  <c r="L296" i="6"/>
  <c r="K296" i="6"/>
  <c r="J296" i="6"/>
  <c r="I296" i="6"/>
  <c r="H296" i="6"/>
  <c r="G296" i="6"/>
  <c r="F296" i="6"/>
  <c r="E296" i="6"/>
  <c r="AM295" i="6"/>
  <c r="AL295" i="6"/>
  <c r="AK295" i="6"/>
  <c r="AJ295" i="6"/>
  <c r="AI295" i="6"/>
  <c r="AH295" i="6"/>
  <c r="AG295" i="6"/>
  <c r="AF295" i="6"/>
  <c r="AE295" i="6"/>
  <c r="AD295" i="6"/>
  <c r="AC295" i="6"/>
  <c r="AB295" i="6"/>
  <c r="AA295" i="6"/>
  <c r="Z295" i="6"/>
  <c r="Y295" i="6"/>
  <c r="X295" i="6"/>
  <c r="W295" i="6"/>
  <c r="V295" i="6"/>
  <c r="U295" i="6"/>
  <c r="T295" i="6"/>
  <c r="S295" i="6"/>
  <c r="R295" i="6"/>
  <c r="Q295" i="6"/>
  <c r="P295" i="6"/>
  <c r="O295" i="6"/>
  <c r="N295" i="6"/>
  <c r="M295" i="6"/>
  <c r="L295" i="6"/>
  <c r="K295" i="6"/>
  <c r="J295" i="6"/>
  <c r="I295" i="6"/>
  <c r="H295" i="6"/>
  <c r="G295" i="6"/>
  <c r="F295" i="6"/>
  <c r="E295" i="6"/>
  <c r="AM294" i="6"/>
  <c r="AL294" i="6"/>
  <c r="AK294" i="6"/>
  <c r="AJ294" i="6"/>
  <c r="AI294" i="6"/>
  <c r="AH294" i="6"/>
  <c r="AG294" i="6"/>
  <c r="AF294" i="6"/>
  <c r="AE294" i="6"/>
  <c r="AD294" i="6"/>
  <c r="AC294" i="6"/>
  <c r="AB294" i="6"/>
  <c r="AA294" i="6"/>
  <c r="Z294" i="6"/>
  <c r="Y294" i="6"/>
  <c r="X294" i="6"/>
  <c r="W294" i="6"/>
  <c r="V294" i="6"/>
  <c r="U294" i="6"/>
  <c r="T294" i="6"/>
  <c r="S294" i="6"/>
  <c r="R294" i="6"/>
  <c r="Q294" i="6"/>
  <c r="P294" i="6"/>
  <c r="O294" i="6"/>
  <c r="N294" i="6"/>
  <c r="M294" i="6"/>
  <c r="L294" i="6"/>
  <c r="K294" i="6"/>
  <c r="J294" i="6"/>
  <c r="I294" i="6"/>
  <c r="H294" i="6"/>
  <c r="G294" i="6"/>
  <c r="F294" i="6"/>
  <c r="E294" i="6"/>
  <c r="AM293" i="6"/>
  <c r="AL293" i="6"/>
  <c r="AK293" i="6"/>
  <c r="AJ293" i="6"/>
  <c r="AI293" i="6"/>
  <c r="AH293" i="6"/>
  <c r="AG293" i="6"/>
  <c r="AF293" i="6"/>
  <c r="AE293" i="6"/>
  <c r="AD293" i="6"/>
  <c r="AC293" i="6"/>
  <c r="AB293" i="6"/>
  <c r="AA293" i="6"/>
  <c r="Z293" i="6"/>
  <c r="Y293" i="6"/>
  <c r="X293" i="6"/>
  <c r="W293" i="6"/>
  <c r="V293" i="6"/>
  <c r="U293" i="6"/>
  <c r="T293" i="6"/>
  <c r="S293" i="6"/>
  <c r="R293" i="6"/>
  <c r="Q293" i="6"/>
  <c r="P293" i="6"/>
  <c r="O293" i="6"/>
  <c r="N293" i="6"/>
  <c r="M293" i="6"/>
  <c r="L293" i="6"/>
  <c r="K293" i="6"/>
  <c r="J293" i="6"/>
  <c r="I293" i="6"/>
  <c r="H293" i="6"/>
  <c r="G293" i="6"/>
  <c r="F293" i="6"/>
  <c r="E293" i="6"/>
  <c r="AM292" i="6"/>
  <c r="AL292" i="6"/>
  <c r="AK292" i="6"/>
  <c r="AJ292" i="6"/>
  <c r="AI292" i="6"/>
  <c r="AH292" i="6"/>
  <c r="AG292" i="6"/>
  <c r="AF292" i="6"/>
  <c r="AE292" i="6"/>
  <c r="AD292" i="6"/>
  <c r="AC292" i="6"/>
  <c r="AB292" i="6"/>
  <c r="AA292" i="6"/>
  <c r="Z292" i="6"/>
  <c r="Y292" i="6"/>
  <c r="X292" i="6"/>
  <c r="W292" i="6"/>
  <c r="V292" i="6"/>
  <c r="U292" i="6"/>
  <c r="T292" i="6"/>
  <c r="S292" i="6"/>
  <c r="R292" i="6"/>
  <c r="Q292" i="6"/>
  <c r="P292" i="6"/>
  <c r="O292" i="6"/>
  <c r="N292" i="6"/>
  <c r="M292" i="6"/>
  <c r="L292" i="6"/>
  <c r="K292" i="6"/>
  <c r="J292" i="6"/>
  <c r="I292" i="6"/>
  <c r="H292" i="6"/>
  <c r="G292" i="6"/>
  <c r="F292" i="6"/>
  <c r="E292" i="6"/>
  <c r="AM291" i="6"/>
  <c r="AL291" i="6"/>
  <c r="AK291" i="6"/>
  <c r="AJ291" i="6"/>
  <c r="AI291" i="6"/>
  <c r="AH291" i="6"/>
  <c r="AG291" i="6"/>
  <c r="AF291" i="6"/>
  <c r="AE291" i="6"/>
  <c r="AD291" i="6"/>
  <c r="AC291" i="6"/>
  <c r="AB291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O291" i="6"/>
  <c r="N291" i="6"/>
  <c r="M291" i="6"/>
  <c r="L291" i="6"/>
  <c r="K291" i="6"/>
  <c r="J291" i="6"/>
  <c r="I291" i="6"/>
  <c r="H291" i="6"/>
  <c r="G291" i="6"/>
  <c r="F291" i="6"/>
  <c r="E291" i="6"/>
  <c r="AM290" i="6"/>
  <c r="AL290" i="6"/>
  <c r="AK290" i="6"/>
  <c r="AJ290" i="6"/>
  <c r="AI290" i="6"/>
  <c r="AH290" i="6"/>
  <c r="AG290" i="6"/>
  <c r="AF290" i="6"/>
  <c r="AE290" i="6"/>
  <c r="AD290" i="6"/>
  <c r="AC290" i="6"/>
  <c r="AB290" i="6"/>
  <c r="AA290" i="6"/>
  <c r="Z290" i="6"/>
  <c r="Y290" i="6"/>
  <c r="X290" i="6"/>
  <c r="W290" i="6"/>
  <c r="V290" i="6"/>
  <c r="U290" i="6"/>
  <c r="T290" i="6"/>
  <c r="S290" i="6"/>
  <c r="R290" i="6"/>
  <c r="Q290" i="6"/>
  <c r="P290" i="6"/>
  <c r="O290" i="6"/>
  <c r="N290" i="6"/>
  <c r="M290" i="6"/>
  <c r="L290" i="6"/>
  <c r="K290" i="6"/>
  <c r="J290" i="6"/>
  <c r="I290" i="6"/>
  <c r="H290" i="6"/>
  <c r="G290" i="6"/>
  <c r="F290" i="6"/>
  <c r="E290" i="6"/>
  <c r="AM289" i="6"/>
  <c r="AL289" i="6"/>
  <c r="AK289" i="6"/>
  <c r="AJ289" i="6"/>
  <c r="AI289" i="6"/>
  <c r="AH289" i="6"/>
  <c r="AG289" i="6"/>
  <c r="AF289" i="6"/>
  <c r="AE289" i="6"/>
  <c r="AD289" i="6"/>
  <c r="AC289" i="6"/>
  <c r="AB289" i="6"/>
  <c r="AA289" i="6"/>
  <c r="Z289" i="6"/>
  <c r="Y289" i="6"/>
  <c r="X289" i="6"/>
  <c r="W289" i="6"/>
  <c r="V289" i="6"/>
  <c r="U289" i="6"/>
  <c r="T289" i="6"/>
  <c r="S289" i="6"/>
  <c r="R289" i="6"/>
  <c r="Q289" i="6"/>
  <c r="P289" i="6"/>
  <c r="O289" i="6"/>
  <c r="N289" i="6"/>
  <c r="M289" i="6"/>
  <c r="L289" i="6"/>
  <c r="K289" i="6"/>
  <c r="J289" i="6"/>
  <c r="I289" i="6"/>
  <c r="H289" i="6"/>
  <c r="G289" i="6"/>
  <c r="F289" i="6"/>
  <c r="E289" i="6"/>
  <c r="AM288" i="6"/>
  <c r="AL288" i="6"/>
  <c r="AK288" i="6"/>
  <c r="AJ288" i="6"/>
  <c r="AI288" i="6"/>
  <c r="AH288" i="6"/>
  <c r="AG288" i="6"/>
  <c r="AF288" i="6"/>
  <c r="AE288" i="6"/>
  <c r="AD288" i="6"/>
  <c r="AC288" i="6"/>
  <c r="AB288" i="6"/>
  <c r="AA288" i="6"/>
  <c r="Z288" i="6"/>
  <c r="Y288" i="6"/>
  <c r="X288" i="6"/>
  <c r="W288" i="6"/>
  <c r="V288" i="6"/>
  <c r="U288" i="6"/>
  <c r="T288" i="6"/>
  <c r="S288" i="6"/>
  <c r="R288" i="6"/>
  <c r="Q288" i="6"/>
  <c r="P288" i="6"/>
  <c r="O288" i="6"/>
  <c r="N288" i="6"/>
  <c r="M288" i="6"/>
  <c r="L288" i="6"/>
  <c r="K288" i="6"/>
  <c r="J288" i="6"/>
  <c r="I288" i="6"/>
  <c r="H288" i="6"/>
  <c r="G288" i="6"/>
  <c r="F288" i="6"/>
  <c r="E288" i="6"/>
  <c r="AM287" i="6"/>
  <c r="AL287" i="6"/>
  <c r="AK287" i="6"/>
  <c r="AJ287" i="6"/>
  <c r="AI287" i="6"/>
  <c r="AH287" i="6"/>
  <c r="AG287" i="6"/>
  <c r="AF287" i="6"/>
  <c r="AE287" i="6"/>
  <c r="AD287" i="6"/>
  <c r="AC287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F287" i="6"/>
  <c r="E287" i="6"/>
  <c r="AM286" i="6"/>
  <c r="AL286" i="6"/>
  <c r="AK286" i="6"/>
  <c r="AJ286" i="6"/>
  <c r="AI286" i="6"/>
  <c r="AH286" i="6"/>
  <c r="AG286" i="6"/>
  <c r="AF286" i="6"/>
  <c r="AE286" i="6"/>
  <c r="AD286" i="6"/>
  <c r="AC286" i="6"/>
  <c r="AB286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O286" i="6"/>
  <c r="N286" i="6"/>
  <c r="M286" i="6"/>
  <c r="L286" i="6"/>
  <c r="K286" i="6"/>
  <c r="J286" i="6"/>
  <c r="I286" i="6"/>
  <c r="H286" i="6"/>
  <c r="G286" i="6"/>
  <c r="F286" i="6"/>
  <c r="E286" i="6"/>
  <c r="AM285" i="6"/>
  <c r="AL285" i="6"/>
  <c r="AK285" i="6"/>
  <c r="AJ285" i="6"/>
  <c r="AI285" i="6"/>
  <c r="AH285" i="6"/>
  <c r="AG285" i="6"/>
  <c r="AF285" i="6"/>
  <c r="AE285" i="6"/>
  <c r="AD285" i="6"/>
  <c r="AC285" i="6"/>
  <c r="AB285" i="6"/>
  <c r="AA285" i="6"/>
  <c r="Z285" i="6"/>
  <c r="Y285" i="6"/>
  <c r="X285" i="6"/>
  <c r="W285" i="6"/>
  <c r="V285" i="6"/>
  <c r="U285" i="6"/>
  <c r="T285" i="6"/>
  <c r="S285" i="6"/>
  <c r="R285" i="6"/>
  <c r="Q285" i="6"/>
  <c r="P285" i="6"/>
  <c r="O285" i="6"/>
  <c r="N285" i="6"/>
  <c r="M285" i="6"/>
  <c r="L285" i="6"/>
  <c r="K285" i="6"/>
  <c r="J285" i="6"/>
  <c r="I285" i="6"/>
  <c r="H285" i="6"/>
  <c r="G285" i="6"/>
  <c r="F285" i="6"/>
  <c r="E285" i="6"/>
  <c r="AM284" i="6"/>
  <c r="AL284" i="6"/>
  <c r="AK284" i="6"/>
  <c r="AJ284" i="6"/>
  <c r="AI284" i="6"/>
  <c r="AH284" i="6"/>
  <c r="AG284" i="6"/>
  <c r="AF284" i="6"/>
  <c r="AE284" i="6"/>
  <c r="AD284" i="6"/>
  <c r="AC284" i="6"/>
  <c r="AB284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O284" i="6"/>
  <c r="N284" i="6"/>
  <c r="M284" i="6"/>
  <c r="L284" i="6"/>
  <c r="K284" i="6"/>
  <c r="J284" i="6"/>
  <c r="I284" i="6"/>
  <c r="H284" i="6"/>
  <c r="G284" i="6"/>
  <c r="F284" i="6"/>
  <c r="E284" i="6"/>
  <c r="AM283" i="6"/>
  <c r="AL283" i="6"/>
  <c r="AK283" i="6"/>
  <c r="AJ283" i="6"/>
  <c r="AI283" i="6"/>
  <c r="AH283" i="6"/>
  <c r="AG283" i="6"/>
  <c r="AF283" i="6"/>
  <c r="AE283" i="6"/>
  <c r="AD283" i="6"/>
  <c r="AC283" i="6"/>
  <c r="AB283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O283" i="6"/>
  <c r="N283" i="6"/>
  <c r="M283" i="6"/>
  <c r="L283" i="6"/>
  <c r="K283" i="6"/>
  <c r="J283" i="6"/>
  <c r="I283" i="6"/>
  <c r="H283" i="6"/>
  <c r="G283" i="6"/>
  <c r="F283" i="6"/>
  <c r="E283" i="6"/>
  <c r="AM282" i="6"/>
  <c r="AL282" i="6"/>
  <c r="AK282" i="6"/>
  <c r="AJ282" i="6"/>
  <c r="AI282" i="6"/>
  <c r="AH282" i="6"/>
  <c r="AG282" i="6"/>
  <c r="AF282" i="6"/>
  <c r="AE282" i="6"/>
  <c r="AD282" i="6"/>
  <c r="AC282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O282" i="6"/>
  <c r="N282" i="6"/>
  <c r="M282" i="6"/>
  <c r="L282" i="6"/>
  <c r="K282" i="6"/>
  <c r="J282" i="6"/>
  <c r="I282" i="6"/>
  <c r="H282" i="6"/>
  <c r="G282" i="6"/>
  <c r="F282" i="6"/>
  <c r="E282" i="6"/>
  <c r="AM281" i="6"/>
  <c r="AL281" i="6"/>
  <c r="AK281" i="6"/>
  <c r="AJ281" i="6"/>
  <c r="AI281" i="6"/>
  <c r="AH281" i="6"/>
  <c r="AG281" i="6"/>
  <c r="AF281" i="6"/>
  <c r="AE281" i="6"/>
  <c r="AD281" i="6"/>
  <c r="AC281" i="6"/>
  <c r="AB281" i="6"/>
  <c r="AA281" i="6"/>
  <c r="Z281" i="6"/>
  <c r="Y281" i="6"/>
  <c r="X281" i="6"/>
  <c r="W281" i="6"/>
  <c r="V281" i="6"/>
  <c r="U281" i="6"/>
  <c r="T281" i="6"/>
  <c r="S281" i="6"/>
  <c r="R281" i="6"/>
  <c r="Q281" i="6"/>
  <c r="P281" i="6"/>
  <c r="O281" i="6"/>
  <c r="N281" i="6"/>
  <c r="M281" i="6"/>
  <c r="L281" i="6"/>
  <c r="K281" i="6"/>
  <c r="J281" i="6"/>
  <c r="I281" i="6"/>
  <c r="H281" i="6"/>
  <c r="G281" i="6"/>
  <c r="F281" i="6"/>
  <c r="E281" i="6"/>
  <c r="AM280" i="6"/>
  <c r="AL280" i="6"/>
  <c r="AK280" i="6"/>
  <c r="AJ280" i="6"/>
  <c r="AI280" i="6"/>
  <c r="AH280" i="6"/>
  <c r="AG280" i="6"/>
  <c r="AF280" i="6"/>
  <c r="AE280" i="6"/>
  <c r="AD280" i="6"/>
  <c r="AC280" i="6"/>
  <c r="AB280" i="6"/>
  <c r="AA280" i="6"/>
  <c r="Z280" i="6"/>
  <c r="Y280" i="6"/>
  <c r="X280" i="6"/>
  <c r="W280" i="6"/>
  <c r="V280" i="6"/>
  <c r="U280" i="6"/>
  <c r="T280" i="6"/>
  <c r="S280" i="6"/>
  <c r="R280" i="6"/>
  <c r="Q280" i="6"/>
  <c r="P280" i="6"/>
  <c r="O280" i="6"/>
  <c r="N280" i="6"/>
  <c r="M280" i="6"/>
  <c r="L280" i="6"/>
  <c r="K280" i="6"/>
  <c r="J280" i="6"/>
  <c r="I280" i="6"/>
  <c r="H280" i="6"/>
  <c r="G280" i="6"/>
  <c r="F280" i="6"/>
  <c r="E280" i="6"/>
  <c r="AM279" i="6"/>
  <c r="AL279" i="6"/>
  <c r="AK279" i="6"/>
  <c r="AJ279" i="6"/>
  <c r="AI279" i="6"/>
  <c r="AH279" i="6"/>
  <c r="AG279" i="6"/>
  <c r="AF279" i="6"/>
  <c r="AE279" i="6"/>
  <c r="AD279" i="6"/>
  <c r="AC279" i="6"/>
  <c r="AB279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O279" i="6"/>
  <c r="N279" i="6"/>
  <c r="M279" i="6"/>
  <c r="L279" i="6"/>
  <c r="K279" i="6"/>
  <c r="J279" i="6"/>
  <c r="I279" i="6"/>
  <c r="H279" i="6"/>
  <c r="G279" i="6"/>
  <c r="F279" i="6"/>
  <c r="E279" i="6"/>
  <c r="AM278" i="6"/>
  <c r="AL278" i="6"/>
  <c r="AK278" i="6"/>
  <c r="AJ278" i="6"/>
  <c r="AI278" i="6"/>
  <c r="AH278" i="6"/>
  <c r="AG278" i="6"/>
  <c r="AF278" i="6"/>
  <c r="AE278" i="6"/>
  <c r="AD278" i="6"/>
  <c r="AC278" i="6"/>
  <c r="AB278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O278" i="6"/>
  <c r="N278" i="6"/>
  <c r="M278" i="6"/>
  <c r="L278" i="6"/>
  <c r="K278" i="6"/>
  <c r="J278" i="6"/>
  <c r="I278" i="6"/>
  <c r="H278" i="6"/>
  <c r="G278" i="6"/>
  <c r="F278" i="6"/>
  <c r="E278" i="6"/>
  <c r="AM277" i="6"/>
  <c r="AL277" i="6"/>
  <c r="AK277" i="6"/>
  <c r="AJ277" i="6"/>
  <c r="AI277" i="6"/>
  <c r="AH277" i="6"/>
  <c r="AG277" i="6"/>
  <c r="AF277" i="6"/>
  <c r="AE277" i="6"/>
  <c r="AD277" i="6"/>
  <c r="AC277" i="6"/>
  <c r="AB277" i="6"/>
  <c r="AA277" i="6"/>
  <c r="Z277" i="6"/>
  <c r="Y277" i="6"/>
  <c r="X277" i="6"/>
  <c r="W277" i="6"/>
  <c r="V277" i="6"/>
  <c r="U277" i="6"/>
  <c r="T277" i="6"/>
  <c r="S277" i="6"/>
  <c r="R277" i="6"/>
  <c r="Q277" i="6"/>
  <c r="P277" i="6"/>
  <c r="O277" i="6"/>
  <c r="N277" i="6"/>
  <c r="M277" i="6"/>
  <c r="L277" i="6"/>
  <c r="K277" i="6"/>
  <c r="J277" i="6"/>
  <c r="I277" i="6"/>
  <c r="H277" i="6"/>
  <c r="G277" i="6"/>
  <c r="F277" i="6"/>
  <c r="E277" i="6"/>
  <c r="AM276" i="6"/>
  <c r="AL276" i="6"/>
  <c r="AK276" i="6"/>
  <c r="AJ276" i="6"/>
  <c r="AI276" i="6"/>
  <c r="AH276" i="6"/>
  <c r="AG276" i="6"/>
  <c r="AF276" i="6"/>
  <c r="AE276" i="6"/>
  <c r="AD276" i="6"/>
  <c r="AC276" i="6"/>
  <c r="AB276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O276" i="6"/>
  <c r="N276" i="6"/>
  <c r="M276" i="6"/>
  <c r="L276" i="6"/>
  <c r="K276" i="6"/>
  <c r="J276" i="6"/>
  <c r="I276" i="6"/>
  <c r="H276" i="6"/>
  <c r="G276" i="6"/>
  <c r="F276" i="6"/>
  <c r="E276" i="6"/>
  <c r="AM275" i="6"/>
  <c r="AL275" i="6"/>
  <c r="AK275" i="6"/>
  <c r="AJ275" i="6"/>
  <c r="AI275" i="6"/>
  <c r="AH275" i="6"/>
  <c r="AG275" i="6"/>
  <c r="AF275" i="6"/>
  <c r="AE275" i="6"/>
  <c r="AD275" i="6"/>
  <c r="AC275" i="6"/>
  <c r="AB275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K275" i="6"/>
  <c r="J275" i="6"/>
  <c r="I275" i="6"/>
  <c r="H275" i="6"/>
  <c r="G275" i="6"/>
  <c r="F275" i="6"/>
  <c r="E275" i="6"/>
  <c r="AM274" i="6"/>
  <c r="AL274" i="6"/>
  <c r="AK274" i="6"/>
  <c r="AJ274" i="6"/>
  <c r="AI274" i="6"/>
  <c r="AH274" i="6"/>
  <c r="AG274" i="6"/>
  <c r="AF274" i="6"/>
  <c r="AE274" i="6"/>
  <c r="AD274" i="6"/>
  <c r="AC274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O274" i="6"/>
  <c r="N274" i="6"/>
  <c r="M274" i="6"/>
  <c r="L274" i="6"/>
  <c r="K274" i="6"/>
  <c r="J274" i="6"/>
  <c r="I274" i="6"/>
  <c r="H274" i="6"/>
  <c r="G274" i="6"/>
  <c r="F274" i="6"/>
  <c r="E274" i="6"/>
  <c r="AM273" i="6"/>
  <c r="AL273" i="6"/>
  <c r="AK273" i="6"/>
  <c r="AJ273" i="6"/>
  <c r="AI273" i="6"/>
  <c r="AH273" i="6"/>
  <c r="AG273" i="6"/>
  <c r="AF273" i="6"/>
  <c r="AE273" i="6"/>
  <c r="AD273" i="6"/>
  <c r="AC273" i="6"/>
  <c r="AB273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I273" i="6"/>
  <c r="H273" i="6"/>
  <c r="G273" i="6"/>
  <c r="F273" i="6"/>
  <c r="E273" i="6"/>
  <c r="AM272" i="6"/>
  <c r="AL272" i="6"/>
  <c r="AK272" i="6"/>
  <c r="AJ272" i="6"/>
  <c r="AI272" i="6"/>
  <c r="AH272" i="6"/>
  <c r="AG272" i="6"/>
  <c r="AF272" i="6"/>
  <c r="AE272" i="6"/>
  <c r="AD272" i="6"/>
  <c r="AC272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G272" i="6"/>
  <c r="F272" i="6"/>
  <c r="E272" i="6"/>
  <c r="AM271" i="6"/>
  <c r="AL271" i="6"/>
  <c r="AK271" i="6"/>
  <c r="AJ271" i="6"/>
  <c r="AI271" i="6"/>
  <c r="AH271" i="6"/>
  <c r="AG271" i="6"/>
  <c r="AF271" i="6"/>
  <c r="AE271" i="6"/>
  <c r="AD271" i="6"/>
  <c r="AC271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F271" i="6"/>
  <c r="E271" i="6"/>
  <c r="AM270" i="6"/>
  <c r="AL270" i="6"/>
  <c r="AK270" i="6"/>
  <c r="AJ270" i="6"/>
  <c r="AI270" i="6"/>
  <c r="AH270" i="6"/>
  <c r="AG270" i="6"/>
  <c r="AF270" i="6"/>
  <c r="AE270" i="6"/>
  <c r="AD270" i="6"/>
  <c r="AC270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O270" i="6"/>
  <c r="N270" i="6"/>
  <c r="M270" i="6"/>
  <c r="L270" i="6"/>
  <c r="K270" i="6"/>
  <c r="J270" i="6"/>
  <c r="I270" i="6"/>
  <c r="H270" i="6"/>
  <c r="G270" i="6"/>
  <c r="F270" i="6"/>
  <c r="E270" i="6"/>
  <c r="AM269" i="6"/>
  <c r="AL269" i="6"/>
  <c r="AK269" i="6"/>
  <c r="AJ269" i="6"/>
  <c r="AI269" i="6"/>
  <c r="AH269" i="6"/>
  <c r="AG269" i="6"/>
  <c r="AF269" i="6"/>
  <c r="AE269" i="6"/>
  <c r="AD269" i="6"/>
  <c r="AC269" i="6"/>
  <c r="AB269" i="6"/>
  <c r="AA269" i="6"/>
  <c r="Z269" i="6"/>
  <c r="Y269" i="6"/>
  <c r="X269" i="6"/>
  <c r="W269" i="6"/>
  <c r="V269" i="6"/>
  <c r="U269" i="6"/>
  <c r="T269" i="6"/>
  <c r="S269" i="6"/>
  <c r="R269" i="6"/>
  <c r="Q269" i="6"/>
  <c r="P269" i="6"/>
  <c r="O269" i="6"/>
  <c r="N269" i="6"/>
  <c r="M269" i="6"/>
  <c r="L269" i="6"/>
  <c r="K269" i="6"/>
  <c r="J269" i="6"/>
  <c r="I269" i="6"/>
  <c r="H269" i="6"/>
  <c r="G269" i="6"/>
  <c r="F269" i="6"/>
  <c r="E269" i="6"/>
  <c r="AM268" i="6"/>
  <c r="AL268" i="6"/>
  <c r="AK268" i="6"/>
  <c r="AJ268" i="6"/>
  <c r="AI268" i="6"/>
  <c r="AH268" i="6"/>
  <c r="AG268" i="6"/>
  <c r="AF268" i="6"/>
  <c r="AE268" i="6"/>
  <c r="AD268" i="6"/>
  <c r="AC268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I268" i="6"/>
  <c r="H268" i="6"/>
  <c r="G268" i="6"/>
  <c r="F268" i="6"/>
  <c r="E268" i="6"/>
  <c r="AM267" i="6"/>
  <c r="AL267" i="6"/>
  <c r="AK267" i="6"/>
  <c r="AJ267" i="6"/>
  <c r="AI267" i="6"/>
  <c r="AH267" i="6"/>
  <c r="AG267" i="6"/>
  <c r="AF267" i="6"/>
  <c r="AE267" i="6"/>
  <c r="AD267" i="6"/>
  <c r="AC267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F267" i="6"/>
  <c r="E267" i="6"/>
  <c r="AM266" i="6"/>
  <c r="AL266" i="6"/>
  <c r="AK266" i="6"/>
  <c r="AJ266" i="6"/>
  <c r="AI266" i="6"/>
  <c r="AH266" i="6"/>
  <c r="AG266" i="6"/>
  <c r="AF266" i="6"/>
  <c r="AE266" i="6"/>
  <c r="AD266" i="6"/>
  <c r="AC266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M266" i="6"/>
  <c r="L266" i="6"/>
  <c r="K266" i="6"/>
  <c r="J266" i="6"/>
  <c r="I266" i="6"/>
  <c r="H266" i="6"/>
  <c r="G266" i="6"/>
  <c r="F266" i="6"/>
  <c r="E266" i="6"/>
  <c r="AM265" i="6"/>
  <c r="AL265" i="6"/>
  <c r="AK265" i="6"/>
  <c r="AJ265" i="6"/>
  <c r="AI265" i="6"/>
  <c r="AH265" i="6"/>
  <c r="AG265" i="6"/>
  <c r="AF265" i="6"/>
  <c r="AE265" i="6"/>
  <c r="AD265" i="6"/>
  <c r="AC265" i="6"/>
  <c r="AB265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I265" i="6"/>
  <c r="H265" i="6"/>
  <c r="G265" i="6"/>
  <c r="F265" i="6"/>
  <c r="E265" i="6"/>
  <c r="AM264" i="6"/>
  <c r="AL264" i="6"/>
  <c r="AK264" i="6"/>
  <c r="AJ264" i="6"/>
  <c r="AI264" i="6"/>
  <c r="AH264" i="6"/>
  <c r="AG264" i="6"/>
  <c r="AF264" i="6"/>
  <c r="AE264" i="6"/>
  <c r="AD264" i="6"/>
  <c r="AC264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J264" i="6"/>
  <c r="I264" i="6"/>
  <c r="H264" i="6"/>
  <c r="G264" i="6"/>
  <c r="F264" i="6"/>
  <c r="E264" i="6"/>
  <c r="AM263" i="6"/>
  <c r="AL263" i="6"/>
  <c r="AK263" i="6"/>
  <c r="AJ263" i="6"/>
  <c r="AI263" i="6"/>
  <c r="AH263" i="6"/>
  <c r="AG263" i="6"/>
  <c r="AF263" i="6"/>
  <c r="AE263" i="6"/>
  <c r="AD263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F263" i="6"/>
  <c r="E263" i="6"/>
  <c r="AM262" i="6"/>
  <c r="AL262" i="6"/>
  <c r="AK262" i="6"/>
  <c r="AJ262" i="6"/>
  <c r="AI262" i="6"/>
  <c r="AH262" i="6"/>
  <c r="AG262" i="6"/>
  <c r="AF262" i="6"/>
  <c r="AE262" i="6"/>
  <c r="AD262" i="6"/>
  <c r="AC262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K262" i="6"/>
  <c r="J262" i="6"/>
  <c r="I262" i="6"/>
  <c r="H262" i="6"/>
  <c r="G262" i="6"/>
  <c r="F262" i="6"/>
  <c r="E262" i="6"/>
  <c r="AM261" i="6"/>
  <c r="AL261" i="6"/>
  <c r="AK261" i="6"/>
  <c r="AJ261" i="6"/>
  <c r="AI261" i="6"/>
  <c r="AH261" i="6"/>
  <c r="AG261" i="6"/>
  <c r="AF261" i="6"/>
  <c r="AE261" i="6"/>
  <c r="AD261" i="6"/>
  <c r="AC261" i="6"/>
  <c r="AB261" i="6"/>
  <c r="AA261" i="6"/>
  <c r="Z261" i="6"/>
  <c r="Y261" i="6"/>
  <c r="X261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K261" i="6"/>
  <c r="J261" i="6"/>
  <c r="I261" i="6"/>
  <c r="H261" i="6"/>
  <c r="G261" i="6"/>
  <c r="F261" i="6"/>
  <c r="E261" i="6"/>
  <c r="AM260" i="6"/>
  <c r="AL260" i="6"/>
  <c r="AK260" i="6"/>
  <c r="AJ260" i="6"/>
  <c r="AI260" i="6"/>
  <c r="AH260" i="6"/>
  <c r="AG260" i="6"/>
  <c r="AF260" i="6"/>
  <c r="AE260" i="6"/>
  <c r="AD260" i="6"/>
  <c r="AC260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F260" i="6"/>
  <c r="E260" i="6"/>
  <c r="AM259" i="6"/>
  <c r="AL259" i="6"/>
  <c r="AK259" i="6"/>
  <c r="AJ259" i="6"/>
  <c r="AI259" i="6"/>
  <c r="AH259" i="6"/>
  <c r="AG259" i="6"/>
  <c r="AF259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F259" i="6"/>
  <c r="E259" i="6"/>
  <c r="AM258" i="6"/>
  <c r="AL258" i="6"/>
  <c r="AK258" i="6"/>
  <c r="AJ258" i="6"/>
  <c r="AI258" i="6"/>
  <c r="AH258" i="6"/>
  <c r="AG258" i="6"/>
  <c r="AF258" i="6"/>
  <c r="AE258" i="6"/>
  <c r="AD258" i="6"/>
  <c r="AC258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O258" i="6"/>
  <c r="N258" i="6"/>
  <c r="M258" i="6"/>
  <c r="L258" i="6"/>
  <c r="K258" i="6"/>
  <c r="J258" i="6"/>
  <c r="I258" i="6"/>
  <c r="H258" i="6"/>
  <c r="G258" i="6"/>
  <c r="F258" i="6"/>
  <c r="E258" i="6"/>
  <c r="AM257" i="6"/>
  <c r="AL257" i="6"/>
  <c r="AK257" i="6"/>
  <c r="AJ257" i="6"/>
  <c r="AI257" i="6"/>
  <c r="AH257" i="6"/>
  <c r="AG257" i="6"/>
  <c r="AF257" i="6"/>
  <c r="AE257" i="6"/>
  <c r="AD257" i="6"/>
  <c r="AC257" i="6"/>
  <c r="AB257" i="6"/>
  <c r="AA257" i="6"/>
  <c r="Z257" i="6"/>
  <c r="Y257" i="6"/>
  <c r="X257" i="6"/>
  <c r="W257" i="6"/>
  <c r="V257" i="6"/>
  <c r="U257" i="6"/>
  <c r="T257" i="6"/>
  <c r="S257" i="6"/>
  <c r="R257" i="6"/>
  <c r="Q257" i="6"/>
  <c r="P257" i="6"/>
  <c r="O257" i="6"/>
  <c r="N257" i="6"/>
  <c r="M257" i="6"/>
  <c r="L257" i="6"/>
  <c r="K257" i="6"/>
  <c r="J257" i="6"/>
  <c r="I257" i="6"/>
  <c r="H257" i="6"/>
  <c r="G257" i="6"/>
  <c r="F257" i="6"/>
  <c r="E257" i="6"/>
  <c r="AM256" i="6"/>
  <c r="AL256" i="6"/>
  <c r="AK256" i="6"/>
  <c r="AJ256" i="6"/>
  <c r="AI256" i="6"/>
  <c r="AH256" i="6"/>
  <c r="AG256" i="6"/>
  <c r="AF256" i="6"/>
  <c r="AE256" i="6"/>
  <c r="AD256" i="6"/>
  <c r="AC256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K256" i="6"/>
  <c r="J256" i="6"/>
  <c r="I256" i="6"/>
  <c r="H256" i="6"/>
  <c r="G256" i="6"/>
  <c r="F256" i="6"/>
  <c r="E256" i="6"/>
  <c r="AM255" i="6"/>
  <c r="AL255" i="6"/>
  <c r="AK255" i="6"/>
  <c r="AJ255" i="6"/>
  <c r="AI255" i="6"/>
  <c r="AH255" i="6"/>
  <c r="AG255" i="6"/>
  <c r="AF255" i="6"/>
  <c r="AE255" i="6"/>
  <c r="AD255" i="6"/>
  <c r="AC255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I255" i="6"/>
  <c r="H255" i="6"/>
  <c r="G255" i="6"/>
  <c r="F255" i="6"/>
  <c r="E255" i="6"/>
  <c r="AM254" i="6"/>
  <c r="AL254" i="6"/>
  <c r="AK254" i="6"/>
  <c r="AJ254" i="6"/>
  <c r="AI254" i="6"/>
  <c r="AH254" i="6"/>
  <c r="AG254" i="6"/>
  <c r="AF254" i="6"/>
  <c r="AE254" i="6"/>
  <c r="AD254" i="6"/>
  <c r="AC254" i="6"/>
  <c r="AB254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O254" i="6"/>
  <c r="N254" i="6"/>
  <c r="M254" i="6"/>
  <c r="L254" i="6"/>
  <c r="K254" i="6"/>
  <c r="J254" i="6"/>
  <c r="I254" i="6"/>
  <c r="H254" i="6"/>
  <c r="G254" i="6"/>
  <c r="F254" i="6"/>
  <c r="E254" i="6"/>
  <c r="AM253" i="6"/>
  <c r="AL253" i="6"/>
  <c r="AK253" i="6"/>
  <c r="AJ253" i="6"/>
  <c r="AI253" i="6"/>
  <c r="AH253" i="6"/>
  <c r="AG253" i="6"/>
  <c r="AF253" i="6"/>
  <c r="AE253" i="6"/>
  <c r="AD253" i="6"/>
  <c r="AC253" i="6"/>
  <c r="AB253" i="6"/>
  <c r="AA253" i="6"/>
  <c r="Z253" i="6"/>
  <c r="Y253" i="6"/>
  <c r="X253" i="6"/>
  <c r="W253" i="6"/>
  <c r="V253" i="6"/>
  <c r="U253" i="6"/>
  <c r="T253" i="6"/>
  <c r="S253" i="6"/>
  <c r="R253" i="6"/>
  <c r="Q253" i="6"/>
  <c r="P253" i="6"/>
  <c r="O253" i="6"/>
  <c r="N253" i="6"/>
  <c r="M253" i="6"/>
  <c r="L253" i="6"/>
  <c r="K253" i="6"/>
  <c r="J253" i="6"/>
  <c r="I253" i="6"/>
  <c r="H253" i="6"/>
  <c r="G253" i="6"/>
  <c r="F253" i="6"/>
  <c r="E253" i="6"/>
  <c r="AM252" i="6"/>
  <c r="AL252" i="6"/>
  <c r="AK252" i="6"/>
  <c r="AJ252" i="6"/>
  <c r="AI252" i="6"/>
  <c r="AH252" i="6"/>
  <c r="AG252" i="6"/>
  <c r="AF252" i="6"/>
  <c r="AE252" i="6"/>
  <c r="AD252" i="6"/>
  <c r="AC252" i="6"/>
  <c r="AB252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O252" i="6"/>
  <c r="N252" i="6"/>
  <c r="M252" i="6"/>
  <c r="L252" i="6"/>
  <c r="K252" i="6"/>
  <c r="J252" i="6"/>
  <c r="I252" i="6"/>
  <c r="H252" i="6"/>
  <c r="G252" i="6"/>
  <c r="F252" i="6"/>
  <c r="E252" i="6"/>
  <c r="AM251" i="6"/>
  <c r="AL251" i="6"/>
  <c r="AK251" i="6"/>
  <c r="AJ251" i="6"/>
  <c r="AI251" i="6"/>
  <c r="AH251" i="6"/>
  <c r="AG251" i="6"/>
  <c r="AF251" i="6"/>
  <c r="AE251" i="6"/>
  <c r="AD251" i="6"/>
  <c r="AC251" i="6"/>
  <c r="AB251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F251" i="6"/>
  <c r="E251" i="6"/>
  <c r="AM250" i="6"/>
  <c r="AL250" i="6"/>
  <c r="AK250" i="6"/>
  <c r="AJ250" i="6"/>
  <c r="AI250" i="6"/>
  <c r="AH250" i="6"/>
  <c r="AG250" i="6"/>
  <c r="AF250" i="6"/>
  <c r="AE250" i="6"/>
  <c r="AD250" i="6"/>
  <c r="AC250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K250" i="6"/>
  <c r="J250" i="6"/>
  <c r="I250" i="6"/>
  <c r="H250" i="6"/>
  <c r="G250" i="6"/>
  <c r="F250" i="6"/>
  <c r="E250" i="6"/>
  <c r="AM249" i="6"/>
  <c r="AL249" i="6"/>
  <c r="AK249" i="6"/>
  <c r="AJ249" i="6"/>
  <c r="AI249" i="6"/>
  <c r="AH249" i="6"/>
  <c r="AG249" i="6"/>
  <c r="AF249" i="6"/>
  <c r="AE249" i="6"/>
  <c r="AD249" i="6"/>
  <c r="AC249" i="6"/>
  <c r="AB249" i="6"/>
  <c r="AA249" i="6"/>
  <c r="Z249" i="6"/>
  <c r="Y249" i="6"/>
  <c r="X249" i="6"/>
  <c r="W249" i="6"/>
  <c r="V249" i="6"/>
  <c r="U249" i="6"/>
  <c r="T249" i="6"/>
  <c r="S249" i="6"/>
  <c r="R249" i="6"/>
  <c r="Q249" i="6"/>
  <c r="P249" i="6"/>
  <c r="O249" i="6"/>
  <c r="N249" i="6"/>
  <c r="M249" i="6"/>
  <c r="L249" i="6"/>
  <c r="K249" i="6"/>
  <c r="J249" i="6"/>
  <c r="I249" i="6"/>
  <c r="H249" i="6"/>
  <c r="G249" i="6"/>
  <c r="F249" i="6"/>
  <c r="E249" i="6"/>
  <c r="AM248" i="6"/>
  <c r="AL248" i="6"/>
  <c r="AK248" i="6"/>
  <c r="AJ248" i="6"/>
  <c r="AI248" i="6"/>
  <c r="AH248" i="6"/>
  <c r="AG248" i="6"/>
  <c r="AF248" i="6"/>
  <c r="AE248" i="6"/>
  <c r="AD248" i="6"/>
  <c r="AC248" i="6"/>
  <c r="AB248" i="6"/>
  <c r="AA248" i="6"/>
  <c r="Z248" i="6"/>
  <c r="Y248" i="6"/>
  <c r="X248" i="6"/>
  <c r="W248" i="6"/>
  <c r="V248" i="6"/>
  <c r="U248" i="6"/>
  <c r="T248" i="6"/>
  <c r="S248" i="6"/>
  <c r="R248" i="6"/>
  <c r="Q248" i="6"/>
  <c r="P248" i="6"/>
  <c r="O248" i="6"/>
  <c r="N248" i="6"/>
  <c r="M248" i="6"/>
  <c r="L248" i="6"/>
  <c r="K248" i="6"/>
  <c r="J248" i="6"/>
  <c r="I248" i="6"/>
  <c r="H248" i="6"/>
  <c r="G248" i="6"/>
  <c r="F248" i="6"/>
  <c r="E248" i="6"/>
  <c r="AM247" i="6"/>
  <c r="AL247" i="6"/>
  <c r="AK247" i="6"/>
  <c r="AJ247" i="6"/>
  <c r="AI247" i="6"/>
  <c r="AH247" i="6"/>
  <c r="AG247" i="6"/>
  <c r="AF247" i="6"/>
  <c r="AE247" i="6"/>
  <c r="AD247" i="6"/>
  <c r="AC247" i="6"/>
  <c r="AB247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F247" i="6"/>
  <c r="E247" i="6"/>
  <c r="AM246" i="6"/>
  <c r="AL246" i="6"/>
  <c r="AK246" i="6"/>
  <c r="AJ246" i="6"/>
  <c r="AI246" i="6"/>
  <c r="AH246" i="6"/>
  <c r="AG246" i="6"/>
  <c r="AF246" i="6"/>
  <c r="AE246" i="6"/>
  <c r="AD246" i="6"/>
  <c r="AC246" i="6"/>
  <c r="AB246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O246" i="6"/>
  <c r="N246" i="6"/>
  <c r="M246" i="6"/>
  <c r="L246" i="6"/>
  <c r="K246" i="6"/>
  <c r="J246" i="6"/>
  <c r="I246" i="6"/>
  <c r="H246" i="6"/>
  <c r="G246" i="6"/>
  <c r="F246" i="6"/>
  <c r="E246" i="6"/>
  <c r="AM245" i="6"/>
  <c r="AL245" i="6"/>
  <c r="AK245" i="6"/>
  <c r="AJ245" i="6"/>
  <c r="AI245" i="6"/>
  <c r="AH245" i="6"/>
  <c r="AG245" i="6"/>
  <c r="AF245" i="6"/>
  <c r="AE245" i="6"/>
  <c r="AD245" i="6"/>
  <c r="AC245" i="6"/>
  <c r="AB245" i="6"/>
  <c r="AA245" i="6"/>
  <c r="Z245" i="6"/>
  <c r="Y245" i="6"/>
  <c r="X245" i="6"/>
  <c r="W245" i="6"/>
  <c r="V245" i="6"/>
  <c r="U245" i="6"/>
  <c r="T245" i="6"/>
  <c r="S245" i="6"/>
  <c r="R245" i="6"/>
  <c r="Q245" i="6"/>
  <c r="P245" i="6"/>
  <c r="O245" i="6"/>
  <c r="N245" i="6"/>
  <c r="M245" i="6"/>
  <c r="L245" i="6"/>
  <c r="K245" i="6"/>
  <c r="J245" i="6"/>
  <c r="I245" i="6"/>
  <c r="H245" i="6"/>
  <c r="G245" i="6"/>
  <c r="F245" i="6"/>
  <c r="E245" i="6"/>
  <c r="AM244" i="6"/>
  <c r="AL244" i="6"/>
  <c r="AK244" i="6"/>
  <c r="AJ244" i="6"/>
  <c r="AI244" i="6"/>
  <c r="AH244" i="6"/>
  <c r="AG244" i="6"/>
  <c r="AF244" i="6"/>
  <c r="AE244" i="6"/>
  <c r="AD244" i="6"/>
  <c r="AC244" i="6"/>
  <c r="AB244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I244" i="6"/>
  <c r="H244" i="6"/>
  <c r="G244" i="6"/>
  <c r="F244" i="6"/>
  <c r="E244" i="6"/>
  <c r="AM243" i="6"/>
  <c r="AL243" i="6"/>
  <c r="AK243" i="6"/>
  <c r="AJ243" i="6"/>
  <c r="AI243" i="6"/>
  <c r="AH243" i="6"/>
  <c r="AG243" i="6"/>
  <c r="AF243" i="6"/>
  <c r="AE243" i="6"/>
  <c r="AD243" i="6"/>
  <c r="AC243" i="6"/>
  <c r="AB243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O243" i="6"/>
  <c r="N243" i="6"/>
  <c r="M243" i="6"/>
  <c r="L243" i="6"/>
  <c r="K243" i="6"/>
  <c r="J243" i="6"/>
  <c r="I243" i="6"/>
  <c r="H243" i="6"/>
  <c r="G243" i="6"/>
  <c r="F243" i="6"/>
  <c r="E243" i="6"/>
  <c r="AM242" i="6"/>
  <c r="AL242" i="6"/>
  <c r="AK242" i="6"/>
  <c r="AJ242" i="6"/>
  <c r="AI242" i="6"/>
  <c r="AH242" i="6"/>
  <c r="AG242" i="6"/>
  <c r="AF242" i="6"/>
  <c r="AE242" i="6"/>
  <c r="AD242" i="6"/>
  <c r="AC24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AM241" i="6"/>
  <c r="AL241" i="6"/>
  <c r="AK241" i="6"/>
  <c r="AJ241" i="6"/>
  <c r="AI241" i="6"/>
  <c r="AH241" i="6"/>
  <c r="AG241" i="6"/>
  <c r="AF241" i="6"/>
  <c r="AE241" i="6"/>
  <c r="AD241" i="6"/>
  <c r="AC241" i="6"/>
  <c r="AB241" i="6"/>
  <c r="AA241" i="6"/>
  <c r="Z241" i="6"/>
  <c r="Y241" i="6"/>
  <c r="X241" i="6"/>
  <c r="W241" i="6"/>
  <c r="V241" i="6"/>
  <c r="U241" i="6"/>
  <c r="T241" i="6"/>
  <c r="S241" i="6"/>
  <c r="R241" i="6"/>
  <c r="Q241" i="6"/>
  <c r="P241" i="6"/>
  <c r="O241" i="6"/>
  <c r="N241" i="6"/>
  <c r="M241" i="6"/>
  <c r="L241" i="6"/>
  <c r="K241" i="6"/>
  <c r="J241" i="6"/>
  <c r="I241" i="6"/>
  <c r="H241" i="6"/>
  <c r="G241" i="6"/>
  <c r="F241" i="6"/>
  <c r="E241" i="6"/>
  <c r="AM240" i="6"/>
  <c r="AL240" i="6"/>
  <c r="AK240" i="6"/>
  <c r="AJ240" i="6"/>
  <c r="AI240" i="6"/>
  <c r="AH240" i="6"/>
  <c r="AG240" i="6"/>
  <c r="AF240" i="6"/>
  <c r="AE240" i="6"/>
  <c r="AD240" i="6"/>
  <c r="AC240" i="6"/>
  <c r="AB240" i="6"/>
  <c r="AA240" i="6"/>
  <c r="Z240" i="6"/>
  <c r="Y240" i="6"/>
  <c r="X240" i="6"/>
  <c r="W240" i="6"/>
  <c r="V240" i="6"/>
  <c r="U240" i="6"/>
  <c r="T240" i="6"/>
  <c r="S240" i="6"/>
  <c r="R240" i="6"/>
  <c r="Q240" i="6"/>
  <c r="P240" i="6"/>
  <c r="O240" i="6"/>
  <c r="N240" i="6"/>
  <c r="M240" i="6"/>
  <c r="L240" i="6"/>
  <c r="K240" i="6"/>
  <c r="J240" i="6"/>
  <c r="I240" i="6"/>
  <c r="H240" i="6"/>
  <c r="G240" i="6"/>
  <c r="F240" i="6"/>
  <c r="E240" i="6"/>
  <c r="AM239" i="6"/>
  <c r="AL239" i="6"/>
  <c r="AK239" i="6"/>
  <c r="AJ239" i="6"/>
  <c r="AI239" i="6"/>
  <c r="AH239" i="6"/>
  <c r="AG239" i="6"/>
  <c r="AF239" i="6"/>
  <c r="AE239" i="6"/>
  <c r="AD239" i="6"/>
  <c r="AC239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F239" i="6"/>
  <c r="E239" i="6"/>
  <c r="AM238" i="6"/>
  <c r="AL238" i="6"/>
  <c r="AK238" i="6"/>
  <c r="AJ238" i="6"/>
  <c r="AI238" i="6"/>
  <c r="AH238" i="6"/>
  <c r="AG238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AM237" i="6"/>
  <c r="AL237" i="6"/>
  <c r="AK237" i="6"/>
  <c r="AJ237" i="6"/>
  <c r="AI237" i="6"/>
  <c r="AH237" i="6"/>
  <c r="AG237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AM236" i="6"/>
  <c r="AL236" i="6"/>
  <c r="AK236" i="6"/>
  <c r="AJ236" i="6"/>
  <c r="AI236" i="6"/>
  <c r="AH236" i="6"/>
  <c r="AG236" i="6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AM235" i="6"/>
  <c r="AL235" i="6"/>
  <c r="AK235" i="6"/>
  <c r="AJ235" i="6"/>
  <c r="AI235" i="6"/>
  <c r="AH235" i="6"/>
  <c r="AG235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AM234" i="6"/>
  <c r="AL234" i="6"/>
  <c r="AK234" i="6"/>
  <c r="AJ234" i="6"/>
  <c r="AI234" i="6"/>
  <c r="AH234" i="6"/>
  <c r="AG234" i="6"/>
  <c r="AF234" i="6"/>
  <c r="AE234" i="6"/>
  <c r="AD234" i="6"/>
  <c r="AC234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O234" i="6"/>
  <c r="N234" i="6"/>
  <c r="M234" i="6"/>
  <c r="L234" i="6"/>
  <c r="K234" i="6"/>
  <c r="J234" i="6"/>
  <c r="I234" i="6"/>
  <c r="H234" i="6"/>
  <c r="G234" i="6"/>
  <c r="F234" i="6"/>
  <c r="E234" i="6"/>
  <c r="AM233" i="6"/>
  <c r="AL233" i="6"/>
  <c r="AK233" i="6"/>
  <c r="AJ233" i="6"/>
  <c r="AI233" i="6"/>
  <c r="AH233" i="6"/>
  <c r="AG233" i="6"/>
  <c r="AF233" i="6"/>
  <c r="AE233" i="6"/>
  <c r="AD233" i="6"/>
  <c r="AC233" i="6"/>
  <c r="AB233" i="6"/>
  <c r="AA233" i="6"/>
  <c r="Z233" i="6"/>
  <c r="Y233" i="6"/>
  <c r="X233" i="6"/>
  <c r="W233" i="6"/>
  <c r="V233" i="6"/>
  <c r="U233" i="6"/>
  <c r="T233" i="6"/>
  <c r="S233" i="6"/>
  <c r="R233" i="6"/>
  <c r="Q233" i="6"/>
  <c r="P233" i="6"/>
  <c r="O233" i="6"/>
  <c r="N233" i="6"/>
  <c r="M233" i="6"/>
  <c r="L233" i="6"/>
  <c r="K233" i="6"/>
  <c r="J233" i="6"/>
  <c r="I233" i="6"/>
  <c r="H233" i="6"/>
  <c r="G233" i="6"/>
  <c r="F233" i="6"/>
  <c r="E233" i="6"/>
  <c r="AM232" i="6"/>
  <c r="AL232" i="6"/>
  <c r="AK232" i="6"/>
  <c r="AJ232" i="6"/>
  <c r="AI232" i="6"/>
  <c r="AH232" i="6"/>
  <c r="AG232" i="6"/>
  <c r="AF232" i="6"/>
  <c r="AE232" i="6"/>
  <c r="AD232" i="6"/>
  <c r="AC232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O232" i="6"/>
  <c r="N232" i="6"/>
  <c r="M232" i="6"/>
  <c r="L232" i="6"/>
  <c r="K232" i="6"/>
  <c r="J232" i="6"/>
  <c r="I232" i="6"/>
  <c r="H232" i="6"/>
  <c r="G232" i="6"/>
  <c r="F232" i="6"/>
  <c r="E232" i="6"/>
  <c r="AM231" i="6"/>
  <c r="AL231" i="6"/>
  <c r="AK231" i="6"/>
  <c r="AJ231" i="6"/>
  <c r="AI231" i="6"/>
  <c r="AH231" i="6"/>
  <c r="AG231" i="6"/>
  <c r="AF231" i="6"/>
  <c r="AE231" i="6"/>
  <c r="AD231" i="6"/>
  <c r="AC231" i="6"/>
  <c r="AB231" i="6"/>
  <c r="AA231" i="6"/>
  <c r="Z231" i="6"/>
  <c r="Y231" i="6"/>
  <c r="X231" i="6"/>
  <c r="W231" i="6"/>
  <c r="V231" i="6"/>
  <c r="U231" i="6"/>
  <c r="T231" i="6"/>
  <c r="S231" i="6"/>
  <c r="R231" i="6"/>
  <c r="Q231" i="6"/>
  <c r="P231" i="6"/>
  <c r="O231" i="6"/>
  <c r="N231" i="6"/>
  <c r="M231" i="6"/>
  <c r="L231" i="6"/>
  <c r="K231" i="6"/>
  <c r="J231" i="6"/>
  <c r="I231" i="6"/>
  <c r="H231" i="6"/>
  <c r="G231" i="6"/>
  <c r="F231" i="6"/>
  <c r="E231" i="6"/>
  <c r="AM230" i="6"/>
  <c r="AL230" i="6"/>
  <c r="AK230" i="6"/>
  <c r="AJ230" i="6"/>
  <c r="AI230" i="6"/>
  <c r="AH230" i="6"/>
  <c r="AG230" i="6"/>
  <c r="AF230" i="6"/>
  <c r="AE230" i="6"/>
  <c r="AD230" i="6"/>
  <c r="AC230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O230" i="6"/>
  <c r="N230" i="6"/>
  <c r="M230" i="6"/>
  <c r="L230" i="6"/>
  <c r="K230" i="6"/>
  <c r="J230" i="6"/>
  <c r="I230" i="6"/>
  <c r="H230" i="6"/>
  <c r="G230" i="6"/>
  <c r="F230" i="6"/>
  <c r="E230" i="6"/>
  <c r="AM229" i="6"/>
  <c r="AL229" i="6"/>
  <c r="AK229" i="6"/>
  <c r="AJ229" i="6"/>
  <c r="AI229" i="6"/>
  <c r="AH229" i="6"/>
  <c r="AG229" i="6"/>
  <c r="AF229" i="6"/>
  <c r="AE229" i="6"/>
  <c r="AD229" i="6"/>
  <c r="AC229" i="6"/>
  <c r="AB229" i="6"/>
  <c r="AA229" i="6"/>
  <c r="Z229" i="6"/>
  <c r="Y229" i="6"/>
  <c r="X229" i="6"/>
  <c r="W229" i="6"/>
  <c r="V229" i="6"/>
  <c r="U229" i="6"/>
  <c r="T229" i="6"/>
  <c r="S229" i="6"/>
  <c r="R229" i="6"/>
  <c r="Q229" i="6"/>
  <c r="P229" i="6"/>
  <c r="O229" i="6"/>
  <c r="N229" i="6"/>
  <c r="M229" i="6"/>
  <c r="L229" i="6"/>
  <c r="K229" i="6"/>
  <c r="J229" i="6"/>
  <c r="I229" i="6"/>
  <c r="H229" i="6"/>
  <c r="G229" i="6"/>
  <c r="F229" i="6"/>
  <c r="E229" i="6"/>
  <c r="AM228" i="6"/>
  <c r="AL228" i="6"/>
  <c r="AK228" i="6"/>
  <c r="AJ228" i="6"/>
  <c r="AI228" i="6"/>
  <c r="AH228" i="6"/>
  <c r="AG228" i="6"/>
  <c r="AF228" i="6"/>
  <c r="AE228" i="6"/>
  <c r="AD228" i="6"/>
  <c r="AC228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K228" i="6"/>
  <c r="J228" i="6"/>
  <c r="I228" i="6"/>
  <c r="H228" i="6"/>
  <c r="G228" i="6"/>
  <c r="F228" i="6"/>
  <c r="E228" i="6"/>
  <c r="AM227" i="6"/>
  <c r="AL227" i="6"/>
  <c r="AK227" i="6"/>
  <c r="AJ227" i="6"/>
  <c r="AI227" i="6"/>
  <c r="AH227" i="6"/>
  <c r="AG227" i="6"/>
  <c r="AF227" i="6"/>
  <c r="AE227" i="6"/>
  <c r="AD227" i="6"/>
  <c r="AC227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AM226" i="6"/>
  <c r="AL226" i="6"/>
  <c r="AK226" i="6"/>
  <c r="AJ226" i="6"/>
  <c r="AI226" i="6"/>
  <c r="AH226" i="6"/>
  <c r="AG226" i="6"/>
  <c r="AF226" i="6"/>
  <c r="AE226" i="6"/>
  <c r="AD226" i="6"/>
  <c r="AC226" i="6"/>
  <c r="AB226" i="6"/>
  <c r="AA226" i="6"/>
  <c r="Z226" i="6"/>
  <c r="Y226" i="6"/>
  <c r="X226" i="6"/>
  <c r="W226" i="6"/>
  <c r="V226" i="6"/>
  <c r="U226" i="6"/>
  <c r="T226" i="6"/>
  <c r="S226" i="6"/>
  <c r="R226" i="6"/>
  <c r="Q226" i="6"/>
  <c r="P226" i="6"/>
  <c r="O226" i="6"/>
  <c r="N226" i="6"/>
  <c r="M226" i="6"/>
  <c r="L226" i="6"/>
  <c r="K226" i="6"/>
  <c r="J226" i="6"/>
  <c r="I226" i="6"/>
  <c r="H226" i="6"/>
  <c r="G226" i="6"/>
  <c r="F226" i="6"/>
  <c r="E226" i="6"/>
  <c r="AM225" i="6"/>
  <c r="AL225" i="6"/>
  <c r="AK225" i="6"/>
  <c r="AJ225" i="6"/>
  <c r="AI225" i="6"/>
  <c r="AH225" i="6"/>
  <c r="AG225" i="6"/>
  <c r="AF225" i="6"/>
  <c r="AE225" i="6"/>
  <c r="AD225" i="6"/>
  <c r="AC225" i="6"/>
  <c r="AB225" i="6"/>
  <c r="AA225" i="6"/>
  <c r="Z225" i="6"/>
  <c r="Y225" i="6"/>
  <c r="X225" i="6"/>
  <c r="W225" i="6"/>
  <c r="V225" i="6"/>
  <c r="U225" i="6"/>
  <c r="T225" i="6"/>
  <c r="S225" i="6"/>
  <c r="R225" i="6"/>
  <c r="Q225" i="6"/>
  <c r="P225" i="6"/>
  <c r="O225" i="6"/>
  <c r="N225" i="6"/>
  <c r="M225" i="6"/>
  <c r="L225" i="6"/>
  <c r="K225" i="6"/>
  <c r="J225" i="6"/>
  <c r="I225" i="6"/>
  <c r="H225" i="6"/>
  <c r="G225" i="6"/>
  <c r="F225" i="6"/>
  <c r="E225" i="6"/>
  <c r="AM224" i="6"/>
  <c r="AL224" i="6"/>
  <c r="AK224" i="6"/>
  <c r="AJ224" i="6"/>
  <c r="AI224" i="6"/>
  <c r="AH224" i="6"/>
  <c r="AG224" i="6"/>
  <c r="AF224" i="6"/>
  <c r="AE224" i="6"/>
  <c r="AD224" i="6"/>
  <c r="AC224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AM223" i="6"/>
  <c r="AL223" i="6"/>
  <c r="AK223" i="6"/>
  <c r="AJ223" i="6"/>
  <c r="AI223" i="6"/>
  <c r="AH223" i="6"/>
  <c r="AG223" i="6"/>
  <c r="AF223" i="6"/>
  <c r="AE223" i="6"/>
  <c r="AD223" i="6"/>
  <c r="AC223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AM222" i="6"/>
  <c r="AL222" i="6"/>
  <c r="AK222" i="6"/>
  <c r="AJ222" i="6"/>
  <c r="AI222" i="6"/>
  <c r="AH222" i="6"/>
  <c r="AG222" i="6"/>
  <c r="AF222" i="6"/>
  <c r="AE222" i="6"/>
  <c r="AD222" i="6"/>
  <c r="AC222" i="6"/>
  <c r="AB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O222" i="6"/>
  <c r="N222" i="6"/>
  <c r="M222" i="6"/>
  <c r="L222" i="6"/>
  <c r="K222" i="6"/>
  <c r="J222" i="6"/>
  <c r="I222" i="6"/>
  <c r="H222" i="6"/>
  <c r="G222" i="6"/>
  <c r="F222" i="6"/>
  <c r="E222" i="6"/>
  <c r="AM221" i="6"/>
  <c r="AL221" i="6"/>
  <c r="AK221" i="6"/>
  <c r="AJ221" i="6"/>
  <c r="AI221" i="6"/>
  <c r="AH221" i="6"/>
  <c r="AG221" i="6"/>
  <c r="AF221" i="6"/>
  <c r="AE221" i="6"/>
  <c r="AD221" i="6"/>
  <c r="AC221" i="6"/>
  <c r="AB221" i="6"/>
  <c r="AA221" i="6"/>
  <c r="Z221" i="6"/>
  <c r="Y221" i="6"/>
  <c r="X221" i="6"/>
  <c r="W221" i="6"/>
  <c r="V221" i="6"/>
  <c r="U221" i="6"/>
  <c r="T221" i="6"/>
  <c r="S221" i="6"/>
  <c r="R221" i="6"/>
  <c r="Q221" i="6"/>
  <c r="P221" i="6"/>
  <c r="O221" i="6"/>
  <c r="N221" i="6"/>
  <c r="M221" i="6"/>
  <c r="L221" i="6"/>
  <c r="K221" i="6"/>
  <c r="J221" i="6"/>
  <c r="I221" i="6"/>
  <c r="H221" i="6"/>
  <c r="G221" i="6"/>
  <c r="F221" i="6"/>
  <c r="E221" i="6"/>
  <c r="AM220" i="6"/>
  <c r="AL220" i="6"/>
  <c r="AK220" i="6"/>
  <c r="AJ220" i="6"/>
  <c r="AI220" i="6"/>
  <c r="AH220" i="6"/>
  <c r="AG220" i="6"/>
  <c r="AF220" i="6"/>
  <c r="AE220" i="6"/>
  <c r="AD220" i="6"/>
  <c r="AC220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AM219" i="6"/>
  <c r="AL219" i="6"/>
  <c r="AK219" i="6"/>
  <c r="AJ219" i="6"/>
  <c r="AI219" i="6"/>
  <c r="AH219" i="6"/>
  <c r="AG219" i="6"/>
  <c r="AF219" i="6"/>
  <c r="AE219" i="6"/>
  <c r="AD219" i="6"/>
  <c r="AC219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AM218" i="6"/>
  <c r="AL218" i="6"/>
  <c r="AK218" i="6"/>
  <c r="AJ218" i="6"/>
  <c r="AI218" i="6"/>
  <c r="AH218" i="6"/>
  <c r="AG218" i="6"/>
  <c r="AF218" i="6"/>
  <c r="AE218" i="6"/>
  <c r="AD218" i="6"/>
  <c r="AC218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AM217" i="6"/>
  <c r="AL217" i="6"/>
  <c r="AK217" i="6"/>
  <c r="AJ217" i="6"/>
  <c r="AI217" i="6"/>
  <c r="AH217" i="6"/>
  <c r="AG217" i="6"/>
  <c r="AF217" i="6"/>
  <c r="AE217" i="6"/>
  <c r="AD217" i="6"/>
  <c r="AC217" i="6"/>
  <c r="AB217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AM216" i="6"/>
  <c r="AL216" i="6"/>
  <c r="AK216" i="6"/>
  <c r="AJ216" i="6"/>
  <c r="AI216" i="6"/>
  <c r="AH216" i="6"/>
  <c r="AG216" i="6"/>
  <c r="AF216" i="6"/>
  <c r="AE216" i="6"/>
  <c r="AD216" i="6"/>
  <c r="AC216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AM215" i="6"/>
  <c r="AL215" i="6"/>
  <c r="AK215" i="6"/>
  <c r="AJ215" i="6"/>
  <c r="AI215" i="6"/>
  <c r="AH215" i="6"/>
  <c r="AG215" i="6"/>
  <c r="AF215" i="6"/>
  <c r="AE215" i="6"/>
  <c r="AD215" i="6"/>
  <c r="AC215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AM214" i="6"/>
  <c r="AL214" i="6"/>
  <c r="AK214" i="6"/>
  <c r="AJ214" i="6"/>
  <c r="AI214" i="6"/>
  <c r="AH214" i="6"/>
  <c r="AG214" i="6"/>
  <c r="AF214" i="6"/>
  <c r="AE214" i="6"/>
  <c r="AD214" i="6"/>
  <c r="AC214" i="6"/>
  <c r="AB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AM213" i="6"/>
  <c r="AL213" i="6"/>
  <c r="AK213" i="6"/>
  <c r="AJ213" i="6"/>
  <c r="AI213" i="6"/>
  <c r="AH213" i="6"/>
  <c r="AG213" i="6"/>
  <c r="AF213" i="6"/>
  <c r="AE213" i="6"/>
  <c r="AD213" i="6"/>
  <c r="AC213" i="6"/>
  <c r="AB213" i="6"/>
  <c r="AA213" i="6"/>
  <c r="Z213" i="6"/>
  <c r="Y213" i="6"/>
  <c r="X213" i="6"/>
  <c r="W213" i="6"/>
  <c r="V213" i="6"/>
  <c r="U213" i="6"/>
  <c r="T213" i="6"/>
  <c r="S213" i="6"/>
  <c r="R213" i="6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AM212" i="6"/>
  <c r="AL212" i="6"/>
  <c r="AK212" i="6"/>
  <c r="AJ212" i="6"/>
  <c r="AI212" i="6"/>
  <c r="AH212" i="6"/>
  <c r="AG212" i="6"/>
  <c r="AF212" i="6"/>
  <c r="AE212" i="6"/>
  <c r="AD212" i="6"/>
  <c r="AC212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AM211" i="6"/>
  <c r="AL211" i="6"/>
  <c r="AK211" i="6"/>
  <c r="AJ211" i="6"/>
  <c r="AI211" i="6"/>
  <c r="AH211" i="6"/>
  <c r="AG211" i="6"/>
  <c r="AF211" i="6"/>
  <c r="AE211" i="6"/>
  <c r="AD211" i="6"/>
  <c r="AC211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AM210" i="6"/>
  <c r="AL210" i="6"/>
  <c r="AK210" i="6"/>
  <c r="AJ210" i="6"/>
  <c r="AI210" i="6"/>
  <c r="AH210" i="6"/>
  <c r="AG210" i="6"/>
  <c r="AF210" i="6"/>
  <c r="AE210" i="6"/>
  <c r="AD210" i="6"/>
  <c r="AC210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E210" i="6"/>
  <c r="AM209" i="6"/>
  <c r="AL209" i="6"/>
  <c r="AK209" i="6"/>
  <c r="AJ209" i="6"/>
  <c r="AI209" i="6"/>
  <c r="AH209" i="6"/>
  <c r="AG209" i="6"/>
  <c r="AF209" i="6"/>
  <c r="AE209" i="6"/>
  <c r="AD209" i="6"/>
  <c r="AC209" i="6"/>
  <c r="AB209" i="6"/>
  <c r="AA209" i="6"/>
  <c r="Z209" i="6"/>
  <c r="Y209" i="6"/>
  <c r="X209" i="6"/>
  <c r="W209" i="6"/>
  <c r="V209" i="6"/>
  <c r="U209" i="6"/>
  <c r="T209" i="6"/>
  <c r="S209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AM208" i="6"/>
  <c r="AL208" i="6"/>
  <c r="AK208" i="6"/>
  <c r="AJ208" i="6"/>
  <c r="AI208" i="6"/>
  <c r="AH208" i="6"/>
  <c r="AG208" i="6"/>
  <c r="AF208" i="6"/>
  <c r="AE208" i="6"/>
  <c r="AD208" i="6"/>
  <c r="AC208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AM207" i="6"/>
  <c r="AL207" i="6"/>
  <c r="AK207" i="6"/>
  <c r="AJ207" i="6"/>
  <c r="AI207" i="6"/>
  <c r="AH207" i="6"/>
  <c r="AG207" i="6"/>
  <c r="AF207" i="6"/>
  <c r="AE207" i="6"/>
  <c r="AD207" i="6"/>
  <c r="AC207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AM206" i="6"/>
  <c r="AL206" i="6"/>
  <c r="AK206" i="6"/>
  <c r="AJ206" i="6"/>
  <c r="AI206" i="6"/>
  <c r="AH206" i="6"/>
  <c r="AG206" i="6"/>
  <c r="AF206" i="6"/>
  <c r="AE206" i="6"/>
  <c r="AD206" i="6"/>
  <c r="AC206" i="6"/>
  <c r="AB206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O206" i="6"/>
  <c r="N206" i="6"/>
  <c r="M206" i="6"/>
  <c r="L206" i="6"/>
  <c r="K206" i="6"/>
  <c r="J206" i="6"/>
  <c r="I206" i="6"/>
  <c r="H206" i="6"/>
  <c r="G206" i="6"/>
  <c r="F206" i="6"/>
  <c r="E206" i="6"/>
  <c r="AM205" i="6"/>
  <c r="AL205" i="6"/>
  <c r="AK205" i="6"/>
  <c r="AJ205" i="6"/>
  <c r="AI205" i="6"/>
  <c r="AH205" i="6"/>
  <c r="AG205" i="6"/>
  <c r="AF205" i="6"/>
  <c r="AE205" i="6"/>
  <c r="AD205" i="6"/>
  <c r="AC205" i="6"/>
  <c r="AB205" i="6"/>
  <c r="AA205" i="6"/>
  <c r="Z205" i="6"/>
  <c r="Y205" i="6"/>
  <c r="X205" i="6"/>
  <c r="W205" i="6"/>
  <c r="V205" i="6"/>
  <c r="U205" i="6"/>
  <c r="T205" i="6"/>
  <c r="S205" i="6"/>
  <c r="R205" i="6"/>
  <c r="Q205" i="6"/>
  <c r="P205" i="6"/>
  <c r="O205" i="6"/>
  <c r="N205" i="6"/>
  <c r="M205" i="6"/>
  <c r="L205" i="6"/>
  <c r="K205" i="6"/>
  <c r="J205" i="6"/>
  <c r="I205" i="6"/>
  <c r="H205" i="6"/>
  <c r="G205" i="6"/>
  <c r="F205" i="6"/>
  <c r="E205" i="6"/>
  <c r="AM204" i="6"/>
  <c r="AL204" i="6"/>
  <c r="AK204" i="6"/>
  <c r="AJ204" i="6"/>
  <c r="AI204" i="6"/>
  <c r="AH204" i="6"/>
  <c r="AG204" i="6"/>
  <c r="AF204" i="6"/>
  <c r="AE204" i="6"/>
  <c r="AD204" i="6"/>
  <c r="AC204" i="6"/>
  <c r="AB204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O204" i="6"/>
  <c r="N204" i="6"/>
  <c r="M204" i="6"/>
  <c r="L204" i="6"/>
  <c r="K204" i="6"/>
  <c r="J204" i="6"/>
  <c r="I204" i="6"/>
  <c r="H204" i="6"/>
  <c r="G204" i="6"/>
  <c r="F204" i="6"/>
  <c r="E204" i="6"/>
  <c r="AM203" i="6"/>
  <c r="AL203" i="6"/>
  <c r="AK203" i="6"/>
  <c r="AJ203" i="6"/>
  <c r="AI203" i="6"/>
  <c r="AH203" i="6"/>
  <c r="AG203" i="6"/>
  <c r="AF203" i="6"/>
  <c r="AE203" i="6"/>
  <c r="AD203" i="6"/>
  <c r="AC203" i="6"/>
  <c r="AB203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AM202" i="6"/>
  <c r="AL202" i="6"/>
  <c r="AK202" i="6"/>
  <c r="AJ202" i="6"/>
  <c r="AI202" i="6"/>
  <c r="AH202" i="6"/>
  <c r="AG202" i="6"/>
  <c r="AF202" i="6"/>
  <c r="AE202" i="6"/>
  <c r="AD202" i="6"/>
  <c r="AC202" i="6"/>
  <c r="AB202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O202" i="6"/>
  <c r="N202" i="6"/>
  <c r="M202" i="6"/>
  <c r="L202" i="6"/>
  <c r="K202" i="6"/>
  <c r="J202" i="6"/>
  <c r="I202" i="6"/>
  <c r="H202" i="6"/>
  <c r="G202" i="6"/>
  <c r="F202" i="6"/>
  <c r="E202" i="6"/>
  <c r="AM201" i="6"/>
  <c r="AL201" i="6"/>
  <c r="AK201" i="6"/>
  <c r="AJ201" i="6"/>
  <c r="AI201" i="6"/>
  <c r="AH201" i="6"/>
  <c r="AG201" i="6"/>
  <c r="AF201" i="6"/>
  <c r="AE201" i="6"/>
  <c r="AD201" i="6"/>
  <c r="AC201" i="6"/>
  <c r="AB201" i="6"/>
  <c r="AA201" i="6"/>
  <c r="Z201" i="6"/>
  <c r="Y201" i="6"/>
  <c r="X201" i="6"/>
  <c r="W201" i="6"/>
  <c r="V201" i="6"/>
  <c r="U201" i="6"/>
  <c r="T201" i="6"/>
  <c r="S201" i="6"/>
  <c r="R201" i="6"/>
  <c r="Q201" i="6"/>
  <c r="P201" i="6"/>
  <c r="O201" i="6"/>
  <c r="N201" i="6"/>
  <c r="M201" i="6"/>
  <c r="L201" i="6"/>
  <c r="K201" i="6"/>
  <c r="J201" i="6"/>
  <c r="I201" i="6"/>
  <c r="H201" i="6"/>
  <c r="G201" i="6"/>
  <c r="F201" i="6"/>
  <c r="E201" i="6"/>
  <c r="AM200" i="6"/>
  <c r="AL200" i="6"/>
  <c r="AK200" i="6"/>
  <c r="AJ200" i="6"/>
  <c r="AI200" i="6"/>
  <c r="AH200" i="6"/>
  <c r="AG200" i="6"/>
  <c r="AF200" i="6"/>
  <c r="AE200" i="6"/>
  <c r="AD200" i="6"/>
  <c r="AC200" i="6"/>
  <c r="AB200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O200" i="6"/>
  <c r="N200" i="6"/>
  <c r="M200" i="6"/>
  <c r="L200" i="6"/>
  <c r="K200" i="6"/>
  <c r="J200" i="6"/>
  <c r="I200" i="6"/>
  <c r="H200" i="6"/>
  <c r="G200" i="6"/>
  <c r="F200" i="6"/>
  <c r="E200" i="6"/>
  <c r="AM199" i="6"/>
  <c r="AL199" i="6"/>
  <c r="AK199" i="6"/>
  <c r="AJ199" i="6"/>
  <c r="AI199" i="6"/>
  <c r="AH199" i="6"/>
  <c r="AG199" i="6"/>
  <c r="AF199" i="6"/>
  <c r="AE199" i="6"/>
  <c r="AD199" i="6"/>
  <c r="AC199" i="6"/>
  <c r="AB199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AM198" i="6"/>
  <c r="AL198" i="6"/>
  <c r="AK198" i="6"/>
  <c r="AJ198" i="6"/>
  <c r="AI198" i="6"/>
  <c r="AH198" i="6"/>
  <c r="AG198" i="6"/>
  <c r="AF198" i="6"/>
  <c r="AE198" i="6"/>
  <c r="AD198" i="6"/>
  <c r="AC198" i="6"/>
  <c r="AB198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O198" i="6"/>
  <c r="N198" i="6"/>
  <c r="M198" i="6"/>
  <c r="L198" i="6"/>
  <c r="K198" i="6"/>
  <c r="J198" i="6"/>
  <c r="I198" i="6"/>
  <c r="H198" i="6"/>
  <c r="G198" i="6"/>
  <c r="F198" i="6"/>
  <c r="E198" i="6"/>
  <c r="AM197" i="6"/>
  <c r="AL197" i="6"/>
  <c r="AK197" i="6"/>
  <c r="AJ197" i="6"/>
  <c r="AI197" i="6"/>
  <c r="AH197" i="6"/>
  <c r="AG197" i="6"/>
  <c r="AF197" i="6"/>
  <c r="AE197" i="6"/>
  <c r="AD197" i="6"/>
  <c r="AC197" i="6"/>
  <c r="AB197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AM196" i="6"/>
  <c r="AL196" i="6"/>
  <c r="AK196" i="6"/>
  <c r="AJ196" i="6"/>
  <c r="AI196" i="6"/>
  <c r="AH196" i="6"/>
  <c r="AG196" i="6"/>
  <c r="AF196" i="6"/>
  <c r="AE196" i="6"/>
  <c r="AD196" i="6"/>
  <c r="AC196" i="6"/>
  <c r="AB196" i="6"/>
  <c r="AA196" i="6"/>
  <c r="Z196" i="6"/>
  <c r="Y196" i="6"/>
  <c r="X196" i="6"/>
  <c r="W196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AM195" i="6"/>
  <c r="AL195" i="6"/>
  <c r="AK195" i="6"/>
  <c r="AJ195" i="6"/>
  <c r="AI195" i="6"/>
  <c r="AH195" i="6"/>
  <c r="AG195" i="6"/>
  <c r="AF195" i="6"/>
  <c r="AE195" i="6"/>
  <c r="AD195" i="6"/>
  <c r="AC195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AM194" i="6"/>
  <c r="AL194" i="6"/>
  <c r="AK194" i="6"/>
  <c r="AJ194" i="6"/>
  <c r="AI194" i="6"/>
  <c r="AH194" i="6"/>
  <c r="AG194" i="6"/>
  <c r="AF194" i="6"/>
  <c r="AE194" i="6"/>
  <c r="AD194" i="6"/>
  <c r="AC194" i="6"/>
  <c r="AB194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AM193" i="6"/>
  <c r="AL193" i="6"/>
  <c r="AK193" i="6"/>
  <c r="AJ193" i="6"/>
  <c r="AI193" i="6"/>
  <c r="AH193" i="6"/>
  <c r="AG193" i="6"/>
  <c r="AF193" i="6"/>
  <c r="AE193" i="6"/>
  <c r="AD193" i="6"/>
  <c r="AC193" i="6"/>
  <c r="AB193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AM192" i="6"/>
  <c r="AL192" i="6"/>
  <c r="AK192" i="6"/>
  <c r="AJ192" i="6"/>
  <c r="AI192" i="6"/>
  <c r="AH192" i="6"/>
  <c r="AG192" i="6"/>
  <c r="AF192" i="6"/>
  <c r="AE192" i="6"/>
  <c r="AD192" i="6"/>
  <c r="AC192" i="6"/>
  <c r="AB192" i="6"/>
  <c r="AA192" i="6"/>
  <c r="Z192" i="6"/>
  <c r="Y192" i="6"/>
  <c r="X192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AM191" i="6"/>
  <c r="AL191" i="6"/>
  <c r="AK191" i="6"/>
  <c r="AJ191" i="6"/>
  <c r="AI191" i="6"/>
  <c r="AH191" i="6"/>
  <c r="AG191" i="6"/>
  <c r="AF191" i="6"/>
  <c r="AE191" i="6"/>
  <c r="AD191" i="6"/>
  <c r="AC191" i="6"/>
  <c r="AB191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AM190" i="6"/>
  <c r="AL190" i="6"/>
  <c r="AK190" i="6"/>
  <c r="AJ190" i="6"/>
  <c r="AI190" i="6"/>
  <c r="AH190" i="6"/>
  <c r="AG190" i="6"/>
  <c r="AF190" i="6"/>
  <c r="AE190" i="6"/>
  <c r="AD190" i="6"/>
  <c r="AC190" i="6"/>
  <c r="AB190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AM189" i="6"/>
  <c r="AL189" i="6"/>
  <c r="AK189" i="6"/>
  <c r="AJ189" i="6"/>
  <c r="AI189" i="6"/>
  <c r="AH189" i="6"/>
  <c r="AG189" i="6"/>
  <c r="AF189" i="6"/>
  <c r="AE189" i="6"/>
  <c r="AD189" i="6"/>
  <c r="AC189" i="6"/>
  <c r="AB189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AM188" i="6"/>
  <c r="AL188" i="6"/>
  <c r="AK188" i="6"/>
  <c r="AJ188" i="6"/>
  <c r="AI188" i="6"/>
  <c r="AH188" i="6"/>
  <c r="AG188" i="6"/>
  <c r="AF188" i="6"/>
  <c r="AE188" i="6"/>
  <c r="AD188" i="6"/>
  <c r="AC188" i="6"/>
  <c r="AB188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AM187" i="6"/>
  <c r="AL187" i="6"/>
  <c r="AK187" i="6"/>
  <c r="AJ187" i="6"/>
  <c r="AI187" i="6"/>
  <c r="AH187" i="6"/>
  <c r="AG187" i="6"/>
  <c r="AF187" i="6"/>
  <c r="AE187" i="6"/>
  <c r="AD187" i="6"/>
  <c r="AC187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AM186" i="6"/>
  <c r="AL186" i="6"/>
  <c r="AK186" i="6"/>
  <c r="AJ186" i="6"/>
  <c r="AI186" i="6"/>
  <c r="AH186" i="6"/>
  <c r="AG186" i="6"/>
  <c r="AF186" i="6"/>
  <c r="AE186" i="6"/>
  <c r="AD186" i="6"/>
  <c r="AC186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AM185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AM184" i="6"/>
  <c r="AL184" i="6"/>
  <c r="AK184" i="6"/>
  <c r="AJ184" i="6"/>
  <c r="AI184" i="6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AM183" i="6"/>
  <c r="AL183" i="6"/>
  <c r="AK183" i="6"/>
  <c r="AJ183" i="6"/>
  <c r="AI183" i="6"/>
  <c r="AH183" i="6"/>
  <c r="AG183" i="6"/>
  <c r="AF183" i="6"/>
  <c r="AE183" i="6"/>
  <c r="AD183" i="6"/>
  <c r="AC183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AM182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AM181" i="6"/>
  <c r="AL181" i="6"/>
  <c r="AK181" i="6"/>
  <c r="AJ181" i="6"/>
  <c r="AI181" i="6"/>
  <c r="AH181" i="6"/>
  <c r="AG181" i="6"/>
  <c r="AF181" i="6"/>
  <c r="AE181" i="6"/>
  <c r="AD181" i="6"/>
  <c r="AC181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AM180" i="6"/>
  <c r="AL180" i="6"/>
  <c r="AK180" i="6"/>
  <c r="AJ180" i="6"/>
  <c r="AI180" i="6"/>
  <c r="AH180" i="6"/>
  <c r="AG180" i="6"/>
  <c r="AF180" i="6"/>
  <c r="AE180" i="6"/>
  <c r="AD180" i="6"/>
  <c r="AC180" i="6"/>
  <c r="AB180" i="6"/>
  <c r="AA180" i="6"/>
  <c r="Z180" i="6"/>
  <c r="Y180" i="6"/>
  <c r="X180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AM179" i="6"/>
  <c r="AL179" i="6"/>
  <c r="AK179" i="6"/>
  <c r="AJ179" i="6"/>
  <c r="AI179" i="6"/>
  <c r="AH179" i="6"/>
  <c r="AG179" i="6"/>
  <c r="AF179" i="6"/>
  <c r="AE179" i="6"/>
  <c r="AD179" i="6"/>
  <c r="AC179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AM178" i="6"/>
  <c r="AL178" i="6"/>
  <c r="AK178" i="6"/>
  <c r="AJ178" i="6"/>
  <c r="AI178" i="6"/>
  <c r="AH178" i="6"/>
  <c r="AG178" i="6"/>
  <c r="AF178" i="6"/>
  <c r="AE178" i="6"/>
  <c r="AD178" i="6"/>
  <c r="AC178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AM177" i="6"/>
  <c r="AL177" i="6"/>
  <c r="AK177" i="6"/>
  <c r="AJ177" i="6"/>
  <c r="AI177" i="6"/>
  <c r="AH177" i="6"/>
  <c r="AG177" i="6"/>
  <c r="AF177" i="6"/>
  <c r="AE177" i="6"/>
  <c r="AD177" i="6"/>
  <c r="AC177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AM176" i="6"/>
  <c r="AL176" i="6"/>
  <c r="AK176" i="6"/>
  <c r="AJ176" i="6"/>
  <c r="AI176" i="6"/>
  <c r="AH176" i="6"/>
  <c r="AG176" i="6"/>
  <c r="AF176" i="6"/>
  <c r="AE176" i="6"/>
  <c r="AD176" i="6"/>
  <c r="AC176" i="6"/>
  <c r="AB176" i="6"/>
  <c r="AA176" i="6"/>
  <c r="Z176" i="6"/>
  <c r="Y176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AM175" i="6"/>
  <c r="AL175" i="6"/>
  <c r="AK175" i="6"/>
  <c r="AJ175" i="6"/>
  <c r="AI175" i="6"/>
  <c r="AH175" i="6"/>
  <c r="AG175" i="6"/>
  <c r="AF175" i="6"/>
  <c r="AE175" i="6"/>
  <c r="AD175" i="6"/>
  <c r="AC175" i="6"/>
  <c r="AB175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AM174" i="6"/>
  <c r="AL174" i="6"/>
  <c r="AK174" i="6"/>
  <c r="AJ174" i="6"/>
  <c r="AI174" i="6"/>
  <c r="AH174" i="6"/>
  <c r="AG174" i="6"/>
  <c r="AF174" i="6"/>
  <c r="AE174" i="6"/>
  <c r="AD174" i="6"/>
  <c r="AC174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AM173" i="6"/>
  <c r="AL173" i="6"/>
  <c r="AK173" i="6"/>
  <c r="AJ173" i="6"/>
  <c r="AI173" i="6"/>
  <c r="AH173" i="6"/>
  <c r="AG173" i="6"/>
  <c r="AF173" i="6"/>
  <c r="AE173" i="6"/>
  <c r="AD173" i="6"/>
  <c r="AC173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AM172" i="6"/>
  <c r="AL172" i="6"/>
  <c r="AK172" i="6"/>
  <c r="AJ172" i="6"/>
  <c r="AI172" i="6"/>
  <c r="AH172" i="6"/>
  <c r="AG172" i="6"/>
  <c r="AF172" i="6"/>
  <c r="AE172" i="6"/>
  <c r="AD172" i="6"/>
  <c r="AC172" i="6"/>
  <c r="AB172" i="6"/>
  <c r="AA172" i="6"/>
  <c r="Z172" i="6"/>
  <c r="Y172" i="6"/>
  <c r="X172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AM171" i="6"/>
  <c r="AL171" i="6"/>
  <c r="AK171" i="6"/>
  <c r="AJ171" i="6"/>
  <c r="AI171" i="6"/>
  <c r="AH171" i="6"/>
  <c r="AG171" i="6"/>
  <c r="AF171" i="6"/>
  <c r="AE171" i="6"/>
  <c r="AD171" i="6"/>
  <c r="AC171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AM170" i="6"/>
  <c r="AL170" i="6"/>
  <c r="AK170" i="6"/>
  <c r="AJ170" i="6"/>
  <c r="AI170" i="6"/>
  <c r="AH170" i="6"/>
  <c r="AG170" i="6"/>
  <c r="AF170" i="6"/>
  <c r="AE170" i="6"/>
  <c r="AD170" i="6"/>
  <c r="AC170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AM169" i="6"/>
  <c r="AL169" i="6"/>
  <c r="AK169" i="6"/>
  <c r="AJ169" i="6"/>
  <c r="AI169" i="6"/>
  <c r="AH169" i="6"/>
  <c r="AG169" i="6"/>
  <c r="AF169" i="6"/>
  <c r="AE169" i="6"/>
  <c r="AD169" i="6"/>
  <c r="AC169" i="6"/>
  <c r="AB169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AM168" i="6"/>
  <c r="AL168" i="6"/>
  <c r="AK168" i="6"/>
  <c r="AJ168" i="6"/>
  <c r="AI168" i="6"/>
  <c r="AH168" i="6"/>
  <c r="AG168" i="6"/>
  <c r="AF168" i="6"/>
  <c r="AE168" i="6"/>
  <c r="AD168" i="6"/>
  <c r="AC168" i="6"/>
  <c r="AB168" i="6"/>
  <c r="AA168" i="6"/>
  <c r="Z168" i="6"/>
  <c r="Y168" i="6"/>
  <c r="X168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AM167" i="6"/>
  <c r="AL167" i="6"/>
  <c r="AK167" i="6"/>
  <c r="AJ167" i="6"/>
  <c r="AI167" i="6"/>
  <c r="AH167" i="6"/>
  <c r="AG167" i="6"/>
  <c r="AF167" i="6"/>
  <c r="AE167" i="6"/>
  <c r="AD167" i="6"/>
  <c r="AC167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AM166" i="6"/>
  <c r="AL166" i="6"/>
  <c r="AK166" i="6"/>
  <c r="AJ166" i="6"/>
  <c r="AI166" i="6"/>
  <c r="AH166" i="6"/>
  <c r="AG166" i="6"/>
  <c r="AF166" i="6"/>
  <c r="AE166" i="6"/>
  <c r="AD166" i="6"/>
  <c r="AC166" i="6"/>
  <c r="AB166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AM165" i="6"/>
  <c r="AL165" i="6"/>
  <c r="AK165" i="6"/>
  <c r="AJ165" i="6"/>
  <c r="AI165" i="6"/>
  <c r="AH165" i="6"/>
  <c r="AG165" i="6"/>
  <c r="AF165" i="6"/>
  <c r="AE165" i="6"/>
  <c r="AD165" i="6"/>
  <c r="AC165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AM163" i="6"/>
  <c r="AL163" i="6"/>
  <c r="AK163" i="6"/>
  <c r="AJ163" i="6"/>
  <c r="AI163" i="6"/>
  <c r="AH163" i="6"/>
  <c r="AG163" i="6"/>
  <c r="AF163" i="6"/>
  <c r="AE163" i="6"/>
  <c r="AD163" i="6"/>
  <c r="AC163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AM162" i="6"/>
  <c r="AL162" i="6"/>
  <c r="AK162" i="6"/>
  <c r="AJ162" i="6"/>
  <c r="AI162" i="6"/>
  <c r="AH162" i="6"/>
  <c r="AG162" i="6"/>
  <c r="AF162" i="6"/>
  <c r="AE162" i="6"/>
  <c r="AD162" i="6"/>
  <c r="AC162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AM161" i="6"/>
  <c r="AL161" i="6"/>
  <c r="AK161" i="6"/>
  <c r="AJ161" i="6"/>
  <c r="AI161" i="6"/>
  <c r="AH161" i="6"/>
  <c r="AG161" i="6"/>
  <c r="AF161" i="6"/>
  <c r="AE161" i="6"/>
  <c r="AD161" i="6"/>
  <c r="AC161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AM160" i="6"/>
  <c r="AL160" i="6"/>
  <c r="AK160" i="6"/>
  <c r="AJ160" i="6"/>
  <c r="AI160" i="6"/>
  <c r="AH160" i="6"/>
  <c r="AG160" i="6"/>
  <c r="AF160" i="6"/>
  <c r="AE160" i="6"/>
  <c r="AD160" i="6"/>
  <c r="AC160" i="6"/>
  <c r="AB160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AM159" i="6"/>
  <c r="AL159" i="6"/>
  <c r="AK159" i="6"/>
  <c r="AJ159" i="6"/>
  <c r="AI159" i="6"/>
  <c r="AH159" i="6"/>
  <c r="AG159" i="6"/>
  <c r="AF159" i="6"/>
  <c r="AE159" i="6"/>
  <c r="AD159" i="6"/>
  <c r="AC159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AM158" i="6"/>
  <c r="AL158" i="6"/>
  <c r="AK158" i="6"/>
  <c r="AJ158" i="6"/>
  <c r="AI158" i="6"/>
  <c r="AH158" i="6"/>
  <c r="AG158" i="6"/>
  <c r="AF158" i="6"/>
  <c r="AE158" i="6"/>
  <c r="AD158" i="6"/>
  <c r="AC158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AM157" i="6"/>
  <c r="AL157" i="6"/>
  <c r="AK157" i="6"/>
  <c r="AJ157" i="6"/>
  <c r="AI157" i="6"/>
  <c r="AH157" i="6"/>
  <c r="AG157" i="6"/>
  <c r="AF157" i="6"/>
  <c r="AE157" i="6"/>
  <c r="AD157" i="6"/>
  <c r="AC157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AM156" i="6"/>
  <c r="AL156" i="6"/>
  <c r="AK156" i="6"/>
  <c r="AJ156" i="6"/>
  <c r="AI156" i="6"/>
  <c r="AH156" i="6"/>
  <c r="AG156" i="6"/>
  <c r="AF156" i="6"/>
  <c r="AE156" i="6"/>
  <c r="AD156" i="6"/>
  <c r="AC156" i="6"/>
  <c r="AB156" i="6"/>
  <c r="AA156" i="6"/>
  <c r="Z156" i="6"/>
  <c r="Y156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AM155" i="6"/>
  <c r="AL155" i="6"/>
  <c r="AK155" i="6"/>
  <c r="AJ155" i="6"/>
  <c r="AI155" i="6"/>
  <c r="AH155" i="6"/>
  <c r="AG155" i="6"/>
  <c r="AF155" i="6"/>
  <c r="AE155" i="6"/>
  <c r="AD155" i="6"/>
  <c r="AC155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AM154" i="6"/>
  <c r="AL154" i="6"/>
  <c r="AK154" i="6"/>
  <c r="AJ154" i="6"/>
  <c r="AI154" i="6"/>
  <c r="AH154" i="6"/>
  <c r="AG154" i="6"/>
  <c r="AF154" i="6"/>
  <c r="AE154" i="6"/>
  <c r="AD154" i="6"/>
  <c r="AC154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AM153" i="6"/>
  <c r="AL153" i="6"/>
  <c r="AK153" i="6"/>
  <c r="AJ153" i="6"/>
  <c r="AI153" i="6"/>
  <c r="AH153" i="6"/>
  <c r="AG153" i="6"/>
  <c r="AF153" i="6"/>
  <c r="AE153" i="6"/>
  <c r="AD153" i="6"/>
  <c r="AC153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AM152" i="6"/>
  <c r="AL152" i="6"/>
  <c r="AK152" i="6"/>
  <c r="AJ152" i="6"/>
  <c r="AI152" i="6"/>
  <c r="AH152" i="6"/>
  <c r="AG152" i="6"/>
  <c r="AF152" i="6"/>
  <c r="AE152" i="6"/>
  <c r="AD152" i="6"/>
  <c r="AC152" i="6"/>
  <c r="AB152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AM151" i="6"/>
  <c r="AL151" i="6"/>
  <c r="AK151" i="6"/>
  <c r="AJ151" i="6"/>
  <c r="AI151" i="6"/>
  <c r="AH151" i="6"/>
  <c r="AG151" i="6"/>
  <c r="AF151" i="6"/>
  <c r="AE151" i="6"/>
  <c r="AD151" i="6"/>
  <c r="AC151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AM150" i="6"/>
  <c r="AL150" i="6"/>
  <c r="AK150" i="6"/>
  <c r="AJ150" i="6"/>
  <c r="AI150" i="6"/>
  <c r="AH150" i="6"/>
  <c r="AG150" i="6"/>
  <c r="AF150" i="6"/>
  <c r="AE150" i="6"/>
  <c r="AD150" i="6"/>
  <c r="AC150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AM149" i="6"/>
  <c r="AL149" i="6"/>
  <c r="AK149" i="6"/>
  <c r="AJ149" i="6"/>
  <c r="AI149" i="6"/>
  <c r="AH149" i="6"/>
  <c r="AG149" i="6"/>
  <c r="AF149" i="6"/>
  <c r="AE149" i="6"/>
  <c r="AD149" i="6"/>
  <c r="AC149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AM146" i="6"/>
  <c r="AL146" i="6"/>
  <c r="AK146" i="6"/>
  <c r="AJ146" i="6"/>
  <c r="AI146" i="6"/>
  <c r="AH146" i="6"/>
  <c r="AG146" i="6"/>
  <c r="AF146" i="6"/>
  <c r="AE146" i="6"/>
  <c r="AD146" i="6"/>
  <c r="AC146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AM145" i="6"/>
  <c r="AL145" i="6"/>
  <c r="AK145" i="6"/>
  <c r="AJ145" i="6"/>
  <c r="AI145" i="6"/>
  <c r="AH145" i="6"/>
  <c r="AG145" i="6"/>
  <c r="AF145" i="6"/>
  <c r="AE145" i="6"/>
  <c r="AD145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AM144" i="6"/>
  <c r="AL144" i="6"/>
  <c r="AK144" i="6"/>
  <c r="AJ144" i="6"/>
  <c r="AI144" i="6"/>
  <c r="AH144" i="6"/>
  <c r="AG144" i="6"/>
  <c r="AF144" i="6"/>
  <c r="AE144" i="6"/>
  <c r="AD144" i="6"/>
  <c r="AC144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AM143" i="6"/>
  <c r="AL143" i="6"/>
  <c r="AK143" i="6"/>
  <c r="AJ143" i="6"/>
  <c r="AI143" i="6"/>
  <c r="AH143" i="6"/>
  <c r="AG143" i="6"/>
  <c r="AF143" i="6"/>
  <c r="AE143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AM142" i="6"/>
  <c r="AL142" i="6"/>
  <c r="AK142" i="6"/>
  <c r="AJ142" i="6"/>
  <c r="AI142" i="6"/>
  <c r="AH142" i="6"/>
  <c r="AG142" i="6"/>
  <c r="AF142" i="6"/>
  <c r="AE142" i="6"/>
  <c r="AD142" i="6"/>
  <c r="AC142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AM139" i="6"/>
  <c r="AL139" i="6"/>
  <c r="AK139" i="6"/>
  <c r="AJ139" i="6"/>
  <c r="AI139" i="6"/>
  <c r="AH139" i="6"/>
  <c r="AG139" i="6"/>
  <c r="AF139" i="6"/>
  <c r="AE139" i="6"/>
  <c r="AD139" i="6"/>
  <c r="AC139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AM138" i="6"/>
  <c r="AL138" i="6"/>
  <c r="AK138" i="6"/>
  <c r="AJ138" i="6"/>
  <c r="AI138" i="6"/>
  <c r="AH138" i="6"/>
  <c r="AG138" i="6"/>
  <c r="AF138" i="6"/>
  <c r="AE138" i="6"/>
  <c r="AD138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AM137" i="6"/>
  <c r="AL137" i="6"/>
  <c r="AK137" i="6"/>
  <c r="AJ137" i="6"/>
  <c r="AI137" i="6"/>
  <c r="AH137" i="6"/>
  <c r="AG137" i="6"/>
  <c r="AF137" i="6"/>
  <c r="AE137" i="6"/>
  <c r="AD137" i="6"/>
  <c r="AC137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AM135" i="6"/>
  <c r="AL135" i="6"/>
  <c r="AK135" i="6"/>
  <c r="AJ135" i="6"/>
  <c r="AI135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AM134" i="6"/>
  <c r="AL134" i="6"/>
  <c r="AK134" i="6"/>
  <c r="AJ134" i="6"/>
  <c r="AI134" i="6"/>
  <c r="AH134" i="6"/>
  <c r="AG134" i="6"/>
  <c r="AF134" i="6"/>
  <c r="AE134" i="6"/>
  <c r="AD134" i="6"/>
  <c r="AC134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AM133" i="6"/>
  <c r="AL133" i="6"/>
  <c r="AK133" i="6"/>
  <c r="AJ133" i="6"/>
  <c r="AI133" i="6"/>
  <c r="AH133" i="6"/>
  <c r="AG133" i="6"/>
  <c r="AF133" i="6"/>
  <c r="AE133" i="6"/>
  <c r="AD133" i="6"/>
  <c r="AC133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AM131" i="6"/>
  <c r="AL131" i="6"/>
  <c r="AK131" i="6"/>
  <c r="AJ131" i="6"/>
  <c r="AI131" i="6"/>
  <c r="AH131" i="6"/>
  <c r="AG131" i="6"/>
  <c r="AF131" i="6"/>
  <c r="AE131" i="6"/>
  <c r="AD131" i="6"/>
  <c r="AC131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AM130" i="6"/>
  <c r="AL130" i="6"/>
  <c r="AK130" i="6"/>
  <c r="AJ130" i="6"/>
  <c r="AI130" i="6"/>
  <c r="AH130" i="6"/>
  <c r="AG130" i="6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AM129" i="6"/>
  <c r="AL129" i="6"/>
  <c r="AK129" i="6"/>
  <c r="AJ129" i="6"/>
  <c r="AI129" i="6"/>
  <c r="AH129" i="6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AM128" i="6"/>
  <c r="AL128" i="6"/>
  <c r="AK128" i="6"/>
  <c r="AJ128" i="6"/>
  <c r="AI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AM127" i="6"/>
  <c r="AL127" i="6"/>
  <c r="AK127" i="6"/>
  <c r="AJ127" i="6"/>
  <c r="AI127" i="6"/>
  <c r="AH127" i="6"/>
  <c r="AG127" i="6"/>
  <c r="AF127" i="6"/>
  <c r="AE127" i="6"/>
  <c r="AD127" i="6"/>
  <c r="AC127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AM126" i="6"/>
  <c r="AL126" i="6"/>
  <c r="AK126" i="6"/>
  <c r="AJ126" i="6"/>
  <c r="AI126" i="6"/>
  <c r="AH126" i="6"/>
  <c r="AG126" i="6"/>
  <c r="AF126" i="6"/>
  <c r="AE126" i="6"/>
  <c r="AD126" i="6"/>
  <c r="AC126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AM125" i="6"/>
  <c r="AL125" i="6"/>
  <c r="AK125" i="6"/>
  <c r="AJ125" i="6"/>
  <c r="AI125" i="6"/>
  <c r="AH125" i="6"/>
  <c r="AG125" i="6"/>
  <c r="AF125" i="6"/>
  <c r="AE125" i="6"/>
  <c r="AD125" i="6"/>
  <c r="AC125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AM124" i="6"/>
  <c r="AL124" i="6"/>
  <c r="AK124" i="6"/>
  <c r="AJ124" i="6"/>
  <c r="AI124" i="6"/>
  <c r="AH124" i="6"/>
  <c r="AG124" i="6"/>
  <c r="AF124" i="6"/>
  <c r="AE124" i="6"/>
  <c r="AD124" i="6"/>
  <c r="AC124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AM123" i="6"/>
  <c r="AL123" i="6"/>
  <c r="AK123" i="6"/>
  <c r="AJ123" i="6"/>
  <c r="AI123" i="6"/>
  <c r="AH123" i="6"/>
  <c r="AG123" i="6"/>
  <c r="AF123" i="6"/>
  <c r="AE123" i="6"/>
  <c r="AD123" i="6"/>
  <c r="AC123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AM122" i="6"/>
  <c r="AL122" i="6"/>
  <c r="AK122" i="6"/>
  <c r="AJ122" i="6"/>
  <c r="AI122" i="6"/>
  <c r="AH122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AM121" i="6"/>
  <c r="AL121" i="6"/>
  <c r="AK121" i="6"/>
  <c r="AJ121" i="6"/>
  <c r="AI121" i="6"/>
  <c r="AH121" i="6"/>
  <c r="AG121" i="6"/>
  <c r="AF121" i="6"/>
  <c r="AE121" i="6"/>
  <c r="AD121" i="6"/>
  <c r="AC121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AM119" i="6"/>
  <c r="AL119" i="6"/>
  <c r="AK119" i="6"/>
  <c r="AJ119" i="6"/>
  <c r="AI119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AM118" i="6"/>
  <c r="AL118" i="6"/>
  <c r="AK118" i="6"/>
  <c r="AJ118" i="6"/>
  <c r="AI118" i="6"/>
  <c r="AH118" i="6"/>
  <c r="AG118" i="6"/>
  <c r="AF118" i="6"/>
  <c r="AE118" i="6"/>
  <c r="AD118" i="6"/>
  <c r="AC118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AM117" i="6"/>
  <c r="AL117" i="6"/>
  <c r="AK117" i="6"/>
  <c r="AJ117" i="6"/>
  <c r="AI117" i="6"/>
  <c r="AH117" i="6"/>
  <c r="AG117" i="6"/>
  <c r="AF117" i="6"/>
  <c r="AE117" i="6"/>
  <c r="AD117" i="6"/>
  <c r="AC117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AM116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AM115" i="6"/>
  <c r="AL115" i="6"/>
  <c r="AK115" i="6"/>
  <c r="AJ115" i="6"/>
  <c r="AI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AM114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AM113" i="6"/>
  <c r="AL113" i="6"/>
  <c r="AK113" i="6"/>
  <c r="AJ113" i="6"/>
  <c r="AI113" i="6"/>
  <c r="AH113" i="6"/>
  <c r="AG113" i="6"/>
  <c r="AF113" i="6"/>
  <c r="AE113" i="6"/>
  <c r="AD113" i="6"/>
  <c r="AC113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AM112" i="6"/>
  <c r="AL112" i="6"/>
  <c r="AK112" i="6"/>
  <c r="AJ112" i="6"/>
  <c r="AI112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AM105" i="6"/>
  <c r="AL105" i="6"/>
  <c r="AK105" i="6"/>
  <c r="AJ105" i="6"/>
  <c r="AI105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AM101" i="6"/>
  <c r="AL101" i="6"/>
  <c r="AK101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C35" i="6"/>
  <c r="B35" i="6"/>
  <c r="A35" i="6"/>
  <c r="C34" i="6"/>
  <c r="B34" i="6"/>
  <c r="A34" i="6"/>
  <c r="C33" i="6"/>
  <c r="B33" i="6"/>
  <c r="A33" i="6"/>
  <c r="C32" i="6"/>
  <c r="AC32" i="6" s="1"/>
  <c r="B32" i="6"/>
  <c r="A32" i="6"/>
  <c r="C31" i="6"/>
  <c r="U31" i="6" s="1"/>
  <c r="B31" i="6"/>
  <c r="A31" i="6"/>
  <c r="C30" i="6"/>
  <c r="AA30" i="6" s="1"/>
  <c r="B30" i="6"/>
  <c r="A30" i="6"/>
  <c r="C29" i="6"/>
  <c r="B29" i="6"/>
  <c r="A29" i="6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I24" i="6" s="1"/>
  <c r="B24" i="6"/>
  <c r="A24" i="6"/>
  <c r="C23" i="6"/>
  <c r="Y23" i="6" s="1"/>
  <c r="B23" i="6"/>
  <c r="A23" i="6"/>
  <c r="C22" i="6"/>
  <c r="B22" i="6"/>
  <c r="A22" i="6"/>
  <c r="C21" i="6"/>
  <c r="B21" i="6"/>
  <c r="A21" i="6"/>
  <c r="C20" i="6"/>
  <c r="AF20" i="6" s="1"/>
  <c r="B20" i="6"/>
  <c r="A20" i="6"/>
  <c r="C19" i="6"/>
  <c r="B19" i="6"/>
  <c r="A19" i="6"/>
  <c r="C18" i="6"/>
  <c r="AF18" i="6" s="1"/>
  <c r="B18" i="6"/>
  <c r="A18" i="6"/>
  <c r="C17" i="6"/>
  <c r="B17" i="6"/>
  <c r="A17" i="6"/>
  <c r="C16" i="6"/>
  <c r="AF16" i="6" s="1"/>
  <c r="B16" i="6"/>
  <c r="A16" i="6"/>
  <c r="C15" i="6"/>
  <c r="B15" i="6"/>
  <c r="A15" i="6"/>
  <c r="C14" i="6"/>
  <c r="AF14" i="6" s="1"/>
  <c r="B14" i="6"/>
  <c r="A14" i="6"/>
  <c r="C13" i="6"/>
  <c r="B13" i="6"/>
  <c r="A13" i="6"/>
  <c r="C12" i="6"/>
  <c r="K12" i="6" s="1"/>
  <c r="B12" i="6"/>
  <c r="A12" i="6"/>
  <c r="C11" i="6"/>
  <c r="B11" i="6"/>
  <c r="A11" i="6"/>
  <c r="C10" i="6"/>
  <c r="B10" i="6"/>
  <c r="A10" i="6"/>
  <c r="C9" i="6"/>
  <c r="B9" i="6"/>
  <c r="A9" i="6"/>
  <c r="C8" i="6"/>
  <c r="B8" i="6"/>
  <c r="A8" i="6"/>
  <c r="C7" i="6"/>
  <c r="AA7" i="6" s="1"/>
  <c r="B7" i="6"/>
  <c r="A7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C6" i="6"/>
  <c r="B6" i="6"/>
  <c r="A6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C1" i="6"/>
  <c r="AF312" i="5"/>
  <c r="AB276" i="5"/>
  <c r="N271" i="5"/>
  <c r="AD267" i="5"/>
  <c r="J264" i="5"/>
  <c r="Z260" i="5"/>
  <c r="O257" i="5"/>
  <c r="W255" i="5"/>
  <c r="AE253" i="5"/>
  <c r="AM251" i="5"/>
  <c r="K250" i="5"/>
  <c r="S248" i="5"/>
  <c r="AA246" i="5"/>
  <c r="AI244" i="5"/>
  <c r="G243" i="5"/>
  <c r="S241" i="5"/>
  <c r="W240" i="5"/>
  <c r="AA239" i="5"/>
  <c r="AE238" i="5"/>
  <c r="AI237" i="5"/>
  <c r="AM236" i="5"/>
  <c r="G236" i="5"/>
  <c r="K235" i="5"/>
  <c r="O234" i="5"/>
  <c r="S233" i="5"/>
  <c r="W232" i="5"/>
  <c r="AA231" i="5"/>
  <c r="AE230" i="5"/>
  <c r="AI229" i="5"/>
  <c r="AM228" i="5"/>
  <c r="G228" i="5"/>
  <c r="K227" i="5"/>
  <c r="O226" i="5"/>
  <c r="S225" i="5"/>
  <c r="W224" i="5"/>
  <c r="AA223" i="5"/>
  <c r="AE222" i="5"/>
  <c r="AI221" i="5"/>
  <c r="AM220" i="5"/>
  <c r="G220" i="5"/>
  <c r="K219" i="5"/>
  <c r="O218" i="5"/>
  <c r="S217" i="5"/>
  <c r="W216" i="5"/>
  <c r="AA215" i="5"/>
  <c r="AE214" i="5"/>
  <c r="AI213" i="5"/>
  <c r="AM212" i="5"/>
  <c r="G212" i="5"/>
  <c r="K211" i="5"/>
  <c r="O210" i="5"/>
  <c r="S209" i="5"/>
  <c r="W208" i="5"/>
  <c r="AA207" i="5"/>
  <c r="AE206" i="5"/>
  <c r="AI205" i="5"/>
  <c r="AM204" i="5"/>
  <c r="G204" i="5"/>
  <c r="K203" i="5"/>
  <c r="O202" i="5"/>
  <c r="S201" i="5"/>
  <c r="W200" i="5"/>
  <c r="AA199" i="5"/>
  <c r="AE198" i="5"/>
  <c r="AI197" i="5"/>
  <c r="AM196" i="5"/>
  <c r="G196" i="5"/>
  <c r="K195" i="5"/>
  <c r="O194" i="5"/>
  <c r="S193" i="5"/>
  <c r="W192" i="5"/>
  <c r="AA191" i="5"/>
  <c r="AE190" i="5"/>
  <c r="AI189" i="5"/>
  <c r="AM188" i="5"/>
  <c r="G188" i="5"/>
  <c r="K187" i="5"/>
  <c r="O186" i="5"/>
  <c r="S185" i="5"/>
  <c r="W184" i="5"/>
  <c r="AA183" i="5"/>
  <c r="AE182" i="5"/>
  <c r="AI181" i="5"/>
  <c r="AM180" i="5"/>
  <c r="G180" i="5"/>
  <c r="K179" i="5"/>
  <c r="AD178" i="5"/>
  <c r="N178" i="5"/>
  <c r="AH177" i="5"/>
  <c r="R177" i="5"/>
  <c r="AL176" i="5"/>
  <c r="V176" i="5"/>
  <c r="F176" i="5"/>
  <c r="Z175" i="5"/>
  <c r="J175" i="5"/>
  <c r="AD174" i="5"/>
  <c r="N174" i="5"/>
  <c r="AH173" i="5"/>
  <c r="R173" i="5"/>
  <c r="AL172" i="5"/>
  <c r="V172" i="5"/>
  <c r="F172" i="5"/>
  <c r="Z171" i="5"/>
  <c r="J171" i="5"/>
  <c r="AD170" i="5"/>
  <c r="N170" i="5"/>
  <c r="AH169" i="5"/>
  <c r="R169" i="5"/>
  <c r="AL168" i="5"/>
  <c r="V168" i="5"/>
  <c r="F168" i="5"/>
  <c r="Z167" i="5"/>
  <c r="J167" i="5"/>
  <c r="AD166" i="5"/>
  <c r="N166" i="5"/>
  <c r="AH165" i="5"/>
  <c r="R165" i="5"/>
  <c r="AL164" i="5"/>
  <c r="V164" i="5"/>
  <c r="F164" i="5"/>
  <c r="Z163" i="5"/>
  <c r="J163" i="5"/>
  <c r="AD162" i="5"/>
  <c r="N162" i="5"/>
  <c r="AH161" i="5"/>
  <c r="R161" i="5"/>
  <c r="AL160" i="5"/>
  <c r="V160" i="5"/>
  <c r="F160" i="5"/>
  <c r="Z159" i="5"/>
  <c r="J159" i="5"/>
  <c r="AD158" i="5"/>
  <c r="N158" i="5"/>
  <c r="AH157" i="5"/>
  <c r="R157" i="5"/>
  <c r="AL156" i="5"/>
  <c r="V156" i="5"/>
  <c r="F156" i="5"/>
  <c r="Z155" i="5"/>
  <c r="J155" i="5"/>
  <c r="AD154" i="5"/>
  <c r="N154" i="5"/>
  <c r="AH153" i="5"/>
  <c r="R153" i="5"/>
  <c r="AL152" i="5"/>
  <c r="V152" i="5"/>
  <c r="F152" i="5"/>
  <c r="Z151" i="5"/>
  <c r="J151" i="5"/>
  <c r="AD150" i="5"/>
  <c r="N150" i="5"/>
  <c r="AH149" i="5"/>
  <c r="R149" i="5"/>
  <c r="AL148" i="5"/>
  <c r="V148" i="5"/>
  <c r="F148" i="5"/>
  <c r="Z147" i="5"/>
  <c r="J147" i="5"/>
  <c r="AD146" i="5"/>
  <c r="N146" i="5"/>
  <c r="AH145" i="5"/>
  <c r="R145" i="5"/>
  <c r="AL144" i="5"/>
  <c r="V144" i="5"/>
  <c r="F144" i="5"/>
  <c r="Z143" i="5"/>
  <c r="J143" i="5"/>
  <c r="AD142" i="5"/>
  <c r="N142" i="5"/>
  <c r="AH141" i="5"/>
  <c r="R141" i="5"/>
  <c r="AL140" i="5"/>
  <c r="V140" i="5"/>
  <c r="F140" i="5"/>
  <c r="Z139" i="5"/>
  <c r="J139" i="5"/>
  <c r="AD138" i="5"/>
  <c r="N138" i="5"/>
  <c r="AH137" i="5"/>
  <c r="R137" i="5"/>
  <c r="AL136" i="5"/>
  <c r="V136" i="5"/>
  <c r="F136" i="5"/>
  <c r="Z135" i="5"/>
  <c r="J135" i="5"/>
  <c r="AD134" i="5"/>
  <c r="N134" i="5"/>
  <c r="AH133" i="5"/>
  <c r="R133" i="5"/>
  <c r="AL132" i="5"/>
  <c r="V132" i="5"/>
  <c r="F132" i="5"/>
  <c r="Z131" i="5"/>
  <c r="J131" i="5"/>
  <c r="AD130" i="5"/>
  <c r="N130" i="5"/>
  <c r="AH129" i="5"/>
  <c r="R129" i="5"/>
  <c r="AL128" i="5"/>
  <c r="V128" i="5"/>
  <c r="F128" i="5"/>
  <c r="Z127" i="5"/>
  <c r="J127" i="5"/>
  <c r="AD126" i="5"/>
  <c r="N126" i="5"/>
  <c r="AH125" i="5"/>
  <c r="R125" i="5"/>
  <c r="AL124" i="5"/>
  <c r="V124" i="5"/>
  <c r="F124" i="5"/>
  <c r="Z123" i="5"/>
  <c r="J123" i="5"/>
  <c r="AD122" i="5"/>
  <c r="N122" i="5"/>
  <c r="AH121" i="5"/>
  <c r="R121" i="5"/>
  <c r="AL120" i="5"/>
  <c r="V120" i="5"/>
  <c r="F120" i="5"/>
  <c r="Z119" i="5"/>
  <c r="J119" i="5"/>
  <c r="AD118" i="5"/>
  <c r="N118" i="5"/>
  <c r="AH117" i="5"/>
  <c r="R117" i="5"/>
  <c r="AL116" i="5"/>
  <c r="V116" i="5"/>
  <c r="F116" i="5"/>
  <c r="Z115" i="5"/>
  <c r="J115" i="5"/>
  <c r="AD114" i="5"/>
  <c r="N114" i="5"/>
  <c r="AH113" i="5"/>
  <c r="R113" i="5"/>
  <c r="AL112" i="5"/>
  <c r="V112" i="5"/>
  <c r="F112" i="5"/>
  <c r="Z111" i="5"/>
  <c r="J111" i="5"/>
  <c r="AD110" i="5"/>
  <c r="N110" i="5"/>
  <c r="AH109" i="5"/>
  <c r="R109" i="5"/>
  <c r="AL108" i="5"/>
  <c r="V108" i="5"/>
  <c r="F108" i="5"/>
  <c r="Z107" i="5"/>
  <c r="J107" i="5"/>
  <c r="AD106" i="5"/>
  <c r="N106" i="5"/>
  <c r="AH105" i="5"/>
  <c r="R105" i="5"/>
  <c r="AL104" i="5"/>
  <c r="V104" i="5"/>
  <c r="F104" i="5"/>
  <c r="Z103" i="5"/>
  <c r="J103" i="5"/>
  <c r="AD102" i="5"/>
  <c r="N102" i="5"/>
  <c r="AH101" i="5"/>
  <c r="R101" i="5"/>
  <c r="AL100" i="5"/>
  <c r="V100" i="5"/>
  <c r="F100" i="5"/>
  <c r="Z99" i="5"/>
  <c r="J99" i="5"/>
  <c r="AD98" i="5"/>
  <c r="N98" i="5"/>
  <c r="AH97" i="5"/>
  <c r="R97" i="5"/>
  <c r="AL96" i="5"/>
  <c r="V96" i="5"/>
  <c r="F96" i="5"/>
  <c r="Z95" i="5"/>
  <c r="J95" i="5"/>
  <c r="AD94" i="5"/>
  <c r="N94" i="5"/>
  <c r="AH93" i="5"/>
  <c r="R93" i="5"/>
  <c r="AL92" i="5"/>
  <c r="V92" i="5"/>
  <c r="F92" i="5"/>
  <c r="Z91" i="5"/>
  <c r="J91" i="5"/>
  <c r="AD90" i="5"/>
  <c r="N90" i="5"/>
  <c r="AH89" i="5"/>
  <c r="R89" i="5"/>
  <c r="AL88" i="5"/>
  <c r="V88" i="5"/>
  <c r="F88" i="5"/>
  <c r="Z87" i="5"/>
  <c r="J87" i="5"/>
  <c r="AD86" i="5"/>
  <c r="N86" i="5"/>
  <c r="AH85" i="5"/>
  <c r="R85" i="5"/>
  <c r="AL84" i="5"/>
  <c r="V84" i="5"/>
  <c r="F84" i="5"/>
  <c r="Z83" i="5"/>
  <c r="J83" i="5"/>
  <c r="AD82" i="5"/>
  <c r="N82" i="5"/>
  <c r="AH81" i="5"/>
  <c r="R81" i="5"/>
  <c r="AL80" i="5"/>
  <c r="V80" i="5"/>
  <c r="F80" i="5"/>
  <c r="Z79" i="5"/>
  <c r="J79" i="5"/>
  <c r="AD78" i="5"/>
  <c r="N78" i="5"/>
  <c r="AH77" i="5"/>
  <c r="R77" i="5"/>
  <c r="AL76" i="5"/>
  <c r="V76" i="5"/>
  <c r="F76" i="5"/>
  <c r="Z75" i="5"/>
  <c r="J75" i="5"/>
  <c r="AD74" i="5"/>
  <c r="N74" i="5"/>
  <c r="AH73" i="5"/>
  <c r="R73" i="5"/>
  <c r="AL72" i="5"/>
  <c r="V72" i="5"/>
  <c r="F72" i="5"/>
  <c r="Z71" i="5"/>
  <c r="J71" i="5"/>
  <c r="AD70" i="5"/>
  <c r="N70" i="5"/>
  <c r="AH69" i="5"/>
  <c r="R69" i="5"/>
  <c r="AL68" i="5"/>
  <c r="V68" i="5"/>
  <c r="F68" i="5"/>
  <c r="Z67" i="5"/>
  <c r="J67" i="5"/>
  <c r="AD66" i="5"/>
  <c r="N66" i="5"/>
  <c r="AH65" i="5"/>
  <c r="Z65" i="5"/>
  <c r="R65" i="5"/>
  <c r="N65" i="5"/>
  <c r="J65" i="5"/>
  <c r="F65" i="5"/>
  <c r="AL64" i="5"/>
  <c r="AH64" i="5"/>
  <c r="AD64" i="5"/>
  <c r="Z64" i="5"/>
  <c r="V64" i="5"/>
  <c r="R64" i="5"/>
  <c r="N64" i="5"/>
  <c r="J64" i="5"/>
  <c r="F64" i="5"/>
  <c r="AL63" i="5"/>
  <c r="AH63" i="5"/>
  <c r="AD63" i="5"/>
  <c r="Z63" i="5"/>
  <c r="V63" i="5"/>
  <c r="R63" i="5"/>
  <c r="N63" i="5"/>
  <c r="J63" i="5"/>
  <c r="F63" i="5"/>
  <c r="AL62" i="5"/>
  <c r="AH62" i="5"/>
  <c r="AD62" i="5"/>
  <c r="Z62" i="5"/>
  <c r="V62" i="5"/>
  <c r="R62" i="5"/>
  <c r="N62" i="5"/>
  <c r="J62" i="5"/>
  <c r="F62" i="5"/>
  <c r="AL61" i="5"/>
  <c r="AH61" i="5"/>
  <c r="AD61" i="5"/>
  <c r="Z61" i="5"/>
  <c r="V61" i="5"/>
  <c r="R61" i="5"/>
  <c r="N61" i="5"/>
  <c r="J61" i="5"/>
  <c r="F61" i="5"/>
  <c r="AL60" i="5"/>
  <c r="AH60" i="5"/>
  <c r="AD60" i="5"/>
  <c r="Z60" i="5"/>
  <c r="V60" i="5"/>
  <c r="R60" i="5"/>
  <c r="N60" i="5"/>
  <c r="J60" i="5"/>
  <c r="F60" i="5"/>
  <c r="AL59" i="5"/>
  <c r="AH59" i="5"/>
  <c r="AD59" i="5"/>
  <c r="Z59" i="5"/>
  <c r="V59" i="5"/>
  <c r="R59" i="5"/>
  <c r="N59" i="5"/>
  <c r="J59" i="5"/>
  <c r="F59" i="5"/>
  <c r="AL58" i="5"/>
  <c r="AH58" i="5"/>
  <c r="AD58" i="5"/>
  <c r="Z58" i="5"/>
  <c r="V58" i="5"/>
  <c r="R58" i="5"/>
  <c r="N58" i="5"/>
  <c r="J58" i="5"/>
  <c r="F58" i="5"/>
  <c r="AL57" i="5"/>
  <c r="AH57" i="5"/>
  <c r="AD57" i="5"/>
  <c r="Z57" i="5"/>
  <c r="V57" i="5"/>
  <c r="R57" i="5"/>
  <c r="N57" i="5"/>
  <c r="J57" i="5"/>
  <c r="F57" i="5"/>
  <c r="AL56" i="5"/>
  <c r="AH56" i="5"/>
  <c r="AD56" i="5"/>
  <c r="Z56" i="5"/>
  <c r="V56" i="5"/>
  <c r="R56" i="5"/>
  <c r="N56" i="5"/>
  <c r="J56" i="5"/>
  <c r="F56" i="5"/>
  <c r="AL55" i="5"/>
  <c r="AH55" i="5"/>
  <c r="AD55" i="5"/>
  <c r="Z55" i="5"/>
  <c r="V55" i="5"/>
  <c r="R55" i="5"/>
  <c r="N55" i="5"/>
  <c r="J55" i="5"/>
  <c r="F55" i="5"/>
  <c r="AL54" i="5"/>
  <c r="AH54" i="5"/>
  <c r="AD54" i="5"/>
  <c r="Z54" i="5"/>
  <c r="V54" i="5"/>
  <c r="R54" i="5"/>
  <c r="N54" i="5"/>
  <c r="J54" i="5"/>
  <c r="F54" i="5"/>
  <c r="AL53" i="5"/>
  <c r="AH53" i="5"/>
  <c r="AD53" i="5"/>
  <c r="Z53" i="5"/>
  <c r="V53" i="5"/>
  <c r="R53" i="5"/>
  <c r="N53" i="5"/>
  <c r="J53" i="5"/>
  <c r="F53" i="5"/>
  <c r="AL52" i="5"/>
  <c r="AH52" i="5"/>
  <c r="AD52" i="5"/>
  <c r="Z52" i="5"/>
  <c r="V52" i="5"/>
  <c r="R52" i="5"/>
  <c r="N52" i="5"/>
  <c r="J52" i="5"/>
  <c r="F52" i="5"/>
  <c r="AL51" i="5"/>
  <c r="AH51" i="5"/>
  <c r="AD51" i="5"/>
  <c r="Z51" i="5"/>
  <c r="V51" i="5"/>
  <c r="R51" i="5"/>
  <c r="N51" i="5"/>
  <c r="J51" i="5"/>
  <c r="F51" i="5"/>
  <c r="AL50" i="5"/>
  <c r="AH50" i="5"/>
  <c r="AD50" i="5"/>
  <c r="Z50" i="5"/>
  <c r="V50" i="5"/>
  <c r="R50" i="5"/>
  <c r="N50" i="5"/>
  <c r="J50" i="5"/>
  <c r="F50" i="5"/>
  <c r="AL49" i="5"/>
  <c r="AH49" i="5"/>
  <c r="AD49" i="5"/>
  <c r="Z49" i="5"/>
  <c r="V49" i="5"/>
  <c r="R49" i="5"/>
  <c r="N49" i="5"/>
  <c r="J49" i="5"/>
  <c r="F49" i="5"/>
  <c r="AL48" i="5"/>
  <c r="AH48" i="5"/>
  <c r="AD48" i="5"/>
  <c r="Z48" i="5"/>
  <c r="V48" i="5"/>
  <c r="R48" i="5"/>
  <c r="N48" i="5"/>
  <c r="J48" i="5"/>
  <c r="F48" i="5"/>
  <c r="AL47" i="5"/>
  <c r="AH47" i="5"/>
  <c r="AD47" i="5"/>
  <c r="Z47" i="5"/>
  <c r="V47" i="5"/>
  <c r="R47" i="5"/>
  <c r="N47" i="5"/>
  <c r="J47" i="5"/>
  <c r="F47" i="5"/>
  <c r="AL46" i="5"/>
  <c r="AH46" i="5"/>
  <c r="AD46" i="5"/>
  <c r="Z46" i="5"/>
  <c r="V46" i="5"/>
  <c r="R46" i="5"/>
  <c r="N46" i="5"/>
  <c r="J46" i="5"/>
  <c r="F46" i="5"/>
  <c r="AL45" i="5"/>
  <c r="AH45" i="5"/>
  <c r="AD45" i="5"/>
  <c r="Z45" i="5"/>
  <c r="V45" i="5"/>
  <c r="R45" i="5"/>
  <c r="N45" i="5"/>
  <c r="J45" i="5"/>
  <c r="F45" i="5"/>
  <c r="AL44" i="5"/>
  <c r="AH44" i="5"/>
  <c r="AD44" i="5"/>
  <c r="Z44" i="5"/>
  <c r="V44" i="5"/>
  <c r="R44" i="5"/>
  <c r="N44" i="5"/>
  <c r="J44" i="5"/>
  <c r="F44" i="5"/>
  <c r="AL43" i="5"/>
  <c r="AH43" i="5"/>
  <c r="AD43" i="5"/>
  <c r="Z43" i="5"/>
  <c r="V43" i="5"/>
  <c r="R43" i="5"/>
  <c r="N43" i="5"/>
  <c r="J43" i="5"/>
  <c r="F43" i="5"/>
  <c r="AL42" i="5"/>
  <c r="AH42" i="5"/>
  <c r="AD42" i="5"/>
  <c r="Z42" i="5"/>
  <c r="V42" i="5"/>
  <c r="R42" i="5"/>
  <c r="N42" i="5"/>
  <c r="J42" i="5"/>
  <c r="F42" i="5"/>
  <c r="AL41" i="5"/>
  <c r="AH41" i="5"/>
  <c r="AD41" i="5"/>
  <c r="Z41" i="5"/>
  <c r="V41" i="5"/>
  <c r="R41" i="5"/>
  <c r="N41" i="5"/>
  <c r="J41" i="5"/>
  <c r="F41" i="5"/>
  <c r="AL40" i="5"/>
  <c r="AH40" i="5"/>
  <c r="AD40" i="5"/>
  <c r="Z40" i="5"/>
  <c r="V40" i="5"/>
  <c r="R40" i="5"/>
  <c r="N40" i="5"/>
  <c r="J40" i="5"/>
  <c r="F40" i="5"/>
  <c r="AL39" i="5"/>
  <c r="AH39" i="5"/>
  <c r="AD39" i="5"/>
  <c r="Z39" i="5"/>
  <c r="V39" i="5"/>
  <c r="R39" i="5"/>
  <c r="N39" i="5"/>
  <c r="J39" i="5"/>
  <c r="F39" i="5"/>
  <c r="AL38" i="5"/>
  <c r="AH38" i="5"/>
  <c r="AD38" i="5"/>
  <c r="Z38" i="5"/>
  <c r="V38" i="5"/>
  <c r="R38" i="5"/>
  <c r="N38" i="5"/>
  <c r="J38" i="5"/>
  <c r="F38" i="5"/>
  <c r="AL37" i="5"/>
  <c r="AH37" i="5"/>
  <c r="AD37" i="5"/>
  <c r="Z37" i="5"/>
  <c r="V37" i="5"/>
  <c r="R37" i="5"/>
  <c r="N37" i="5"/>
  <c r="J37" i="5"/>
  <c r="F37" i="5"/>
  <c r="AL36" i="5"/>
  <c r="AH36" i="5"/>
  <c r="AD36" i="5"/>
  <c r="Z36" i="5"/>
  <c r="V36" i="5"/>
  <c r="R36" i="5"/>
  <c r="N36" i="5"/>
  <c r="J36" i="5"/>
  <c r="F36" i="5"/>
  <c r="C35" i="5"/>
  <c r="B35" i="5"/>
  <c r="Z35" i="5" s="1"/>
  <c r="A35" i="5"/>
  <c r="C34" i="5"/>
  <c r="B34" i="5"/>
  <c r="AL34" i="5" s="1"/>
  <c r="A34" i="5"/>
  <c r="C33" i="5"/>
  <c r="B33" i="5"/>
  <c r="X33" i="5" s="1"/>
  <c r="A33" i="5"/>
  <c r="C32" i="5"/>
  <c r="B32" i="5"/>
  <c r="AJ32" i="5" s="1"/>
  <c r="AJ32" i="7" s="1"/>
  <c r="A32" i="5"/>
  <c r="C31" i="5"/>
  <c r="B31" i="5"/>
  <c r="A31" i="5"/>
  <c r="C30" i="5"/>
  <c r="B30" i="5"/>
  <c r="AL30" i="5" s="1"/>
  <c r="A30" i="5"/>
  <c r="C29" i="5"/>
  <c r="B29" i="5"/>
  <c r="AJ29" i="5" s="1"/>
  <c r="A29" i="5"/>
  <c r="C28" i="5"/>
  <c r="B28" i="5"/>
  <c r="AJ28" i="5" s="1"/>
  <c r="AJ28" i="7" s="1"/>
  <c r="A28" i="5"/>
  <c r="C27" i="5"/>
  <c r="B27" i="5"/>
  <c r="Z27" i="5" s="1"/>
  <c r="A27" i="5"/>
  <c r="C26" i="5"/>
  <c r="B26" i="5"/>
  <c r="AL26" i="5" s="1"/>
  <c r="A26" i="5"/>
  <c r="L25" i="5"/>
  <c r="C25" i="5"/>
  <c r="B25" i="5"/>
  <c r="A25" i="5"/>
  <c r="C24" i="5"/>
  <c r="B24" i="5"/>
  <c r="AJ24" i="5" s="1"/>
  <c r="AJ24" i="7" s="1"/>
  <c r="A24" i="5"/>
  <c r="C23" i="5"/>
  <c r="B23" i="5"/>
  <c r="Z23" i="5" s="1"/>
  <c r="A23" i="5"/>
  <c r="C22" i="5"/>
  <c r="B22" i="5"/>
  <c r="AL22" i="5" s="1"/>
  <c r="A22" i="5"/>
  <c r="C21" i="5"/>
  <c r="B21" i="5"/>
  <c r="AF21" i="5" s="1"/>
  <c r="A21" i="5"/>
  <c r="C20" i="5"/>
  <c r="B20" i="5"/>
  <c r="G20" i="5" s="1"/>
  <c r="A20" i="5"/>
  <c r="C19" i="5"/>
  <c r="B19" i="5"/>
  <c r="A19" i="5"/>
  <c r="C18" i="5"/>
  <c r="B18" i="5"/>
  <c r="A18" i="5"/>
  <c r="C17" i="5"/>
  <c r="B17" i="5"/>
  <c r="X17" i="5" s="1"/>
  <c r="A17" i="5"/>
  <c r="C16" i="5"/>
  <c r="B16" i="5"/>
  <c r="AJ16" i="5" s="1"/>
  <c r="AJ16" i="7" s="1"/>
  <c r="A16" i="5"/>
  <c r="C15" i="5"/>
  <c r="B15" i="5"/>
  <c r="Z15" i="5" s="1"/>
  <c r="A15" i="5"/>
  <c r="C14" i="5"/>
  <c r="B14" i="5"/>
  <c r="AL14" i="5" s="1"/>
  <c r="A14" i="5"/>
  <c r="C13" i="5"/>
  <c r="B13" i="5"/>
  <c r="AJ13" i="5" s="1"/>
  <c r="A13" i="5"/>
  <c r="C12" i="5"/>
  <c r="B12" i="5"/>
  <c r="AJ12" i="5" s="1"/>
  <c r="AJ12" i="7" s="1"/>
  <c r="A12" i="5"/>
  <c r="C11" i="5"/>
  <c r="B11" i="5"/>
  <c r="Z11" i="5" s="1"/>
  <c r="A11" i="5"/>
  <c r="C10" i="5"/>
  <c r="B10" i="5"/>
  <c r="AL10" i="5" s="1"/>
  <c r="A10" i="5"/>
  <c r="C9" i="5"/>
  <c r="B9" i="5"/>
  <c r="AF9" i="5" s="1"/>
  <c r="A9" i="5"/>
  <c r="C8" i="5"/>
  <c r="B8" i="5"/>
  <c r="A8" i="5"/>
  <c r="C7" i="5"/>
  <c r="B7" i="5"/>
  <c r="Z7" i="5" s="1"/>
  <c r="A7" i="5"/>
  <c r="AM6" i="5"/>
  <c r="AL6" i="5"/>
  <c r="AL175" i="5" s="1"/>
  <c r="AK6" i="5"/>
  <c r="AJ6" i="5"/>
  <c r="AJ64" i="5" s="1"/>
  <c r="AI6" i="5"/>
  <c r="AH6" i="5"/>
  <c r="AH266" i="5" s="1"/>
  <c r="AG6" i="5"/>
  <c r="AF6" i="5"/>
  <c r="AF64" i="5" s="1"/>
  <c r="AE6" i="5"/>
  <c r="AD6" i="5"/>
  <c r="AD259" i="5" s="1"/>
  <c r="AC6" i="5"/>
  <c r="AB6" i="5"/>
  <c r="AB64" i="5" s="1"/>
  <c r="AA6" i="5"/>
  <c r="Z6" i="5"/>
  <c r="Z178" i="5" s="1"/>
  <c r="Y6" i="5"/>
  <c r="X6" i="5"/>
  <c r="X64" i="5" s="1"/>
  <c r="W6" i="5"/>
  <c r="V6" i="5"/>
  <c r="V175" i="5" s="1"/>
  <c r="U6" i="5"/>
  <c r="T6" i="5"/>
  <c r="T64" i="5" s="1"/>
  <c r="S6" i="5"/>
  <c r="R6" i="5"/>
  <c r="R270" i="5" s="1"/>
  <c r="Q6" i="5"/>
  <c r="P6" i="5"/>
  <c r="P284" i="5" s="1"/>
  <c r="O6" i="5"/>
  <c r="N6" i="5"/>
  <c r="N263" i="5" s="1"/>
  <c r="M6" i="5"/>
  <c r="L6" i="5"/>
  <c r="L65" i="5" s="1"/>
  <c r="K6" i="5"/>
  <c r="J6" i="5"/>
  <c r="J178" i="5" s="1"/>
  <c r="I6" i="5"/>
  <c r="H6" i="5"/>
  <c r="H273" i="5" s="1"/>
  <c r="G6" i="5"/>
  <c r="F6" i="5"/>
  <c r="F179" i="5" s="1"/>
  <c r="E6" i="5"/>
  <c r="C6" i="5"/>
  <c r="B6" i="5"/>
  <c r="A6" i="5"/>
  <c r="C1" i="5"/>
  <c r="AI26" i="6"/>
  <c r="AK23" i="6"/>
  <c r="AK17" i="6"/>
  <c r="AI13" i="6"/>
  <c r="AK13" i="6"/>
  <c r="U9" i="6"/>
  <c r="M9" i="6"/>
  <c r="G9" i="6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C92" i="3"/>
  <c r="D91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D54" i="3"/>
  <c r="C54" i="3"/>
  <c r="C53" i="3"/>
  <c r="C52" i="3"/>
  <c r="C51" i="3"/>
  <c r="C50" i="3"/>
  <c r="C49" i="3"/>
  <c r="C48" i="3"/>
  <c r="C47" i="3"/>
  <c r="C46" i="3"/>
  <c r="C45" i="3"/>
  <c r="C44" i="3"/>
  <c r="D41" i="3"/>
  <c r="C41" i="3"/>
  <c r="D40" i="3"/>
  <c r="C40" i="3"/>
  <c r="D39" i="3"/>
  <c r="C39" i="3"/>
  <c r="D38" i="3"/>
  <c r="C38" i="3"/>
  <c r="D37" i="3"/>
  <c r="C37" i="3"/>
  <c r="D36" i="3"/>
  <c r="C36" i="3"/>
  <c r="C35" i="3"/>
  <c r="C34" i="3"/>
  <c r="C33" i="3"/>
  <c r="D30" i="3"/>
  <c r="C30" i="3"/>
  <c r="D29" i="3"/>
  <c r="C29" i="3"/>
  <c r="D28" i="3"/>
  <c r="C28" i="3"/>
  <c r="D27" i="3"/>
  <c r="C27" i="3"/>
  <c r="D26" i="3"/>
  <c r="C26" i="3"/>
  <c r="C25" i="3"/>
  <c r="C24" i="3"/>
  <c r="G3" i="3" s="1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C11" i="3"/>
  <c r="C10" i="3"/>
  <c r="C9" i="3"/>
  <c r="C8" i="3"/>
  <c r="C7" i="3"/>
  <c r="G2" i="3"/>
  <c r="C2" i="3"/>
  <c r="I7302" i="2"/>
  <c r="K7302" i="2" s="1"/>
  <c r="I7286" i="2"/>
  <c r="K7286" i="2" s="1"/>
  <c r="I7262" i="2"/>
  <c r="K7262" i="2" s="1"/>
  <c r="I7241" i="2"/>
  <c r="K7241" i="2" s="1"/>
  <c r="I7233" i="2"/>
  <c r="K7233" i="2" s="1"/>
  <c r="I7211" i="2"/>
  <c r="K7211" i="2" s="1"/>
  <c r="I7203" i="2"/>
  <c r="K7203" i="2" s="1"/>
  <c r="I7195" i="2"/>
  <c r="K7195" i="2" s="1"/>
  <c r="I7165" i="2"/>
  <c r="K7165" i="2" s="1"/>
  <c r="I7151" i="2"/>
  <c r="K7151" i="2" s="1"/>
  <c r="I7144" i="2"/>
  <c r="K7144" i="2" s="1"/>
  <c r="I7122" i="2"/>
  <c r="K7122" i="2" s="1"/>
  <c r="I7114" i="2"/>
  <c r="K7114" i="2" s="1"/>
  <c r="I7107" i="2"/>
  <c r="K7107" i="2" s="1"/>
  <c r="I7077" i="2"/>
  <c r="K7077" i="2" s="1"/>
  <c r="I7061" i="2"/>
  <c r="K7061" i="2" s="1"/>
  <c r="I7053" i="2"/>
  <c r="K7053" i="2" s="1"/>
  <c r="I7031" i="2"/>
  <c r="K7031" i="2" s="1"/>
  <c r="I7023" i="2"/>
  <c r="K7023" i="2" s="1"/>
  <c r="I7015" i="2"/>
  <c r="K7015" i="2" s="1"/>
  <c r="I6992" i="2"/>
  <c r="K6992" i="2" s="1"/>
  <c r="I6984" i="2"/>
  <c r="K6984" i="2" s="1"/>
  <c r="I6970" i="2"/>
  <c r="K6970" i="2" s="1"/>
  <c r="I6956" i="2"/>
  <c r="K6956" i="2" s="1"/>
  <c r="I6940" i="2"/>
  <c r="K6940" i="2" s="1"/>
  <c r="I6932" i="2"/>
  <c r="K6932" i="2" s="1"/>
  <c r="I6911" i="2"/>
  <c r="K6911" i="2" s="1"/>
  <c r="I6904" i="2"/>
  <c r="K6904" i="2" s="1"/>
  <c r="I6898" i="2"/>
  <c r="K6898" i="2" s="1"/>
  <c r="I6869" i="2"/>
  <c r="K6869" i="2" s="1"/>
  <c r="I6855" i="2"/>
  <c r="K6855" i="2" s="1"/>
  <c r="I6848" i="2"/>
  <c r="K6848" i="2" s="1"/>
  <c r="I6827" i="2"/>
  <c r="K6827" i="2" s="1"/>
  <c r="I6820" i="2"/>
  <c r="K6820" i="2" s="1"/>
  <c r="I6812" i="2"/>
  <c r="K6812" i="2" s="1"/>
  <c r="I6797" i="2"/>
  <c r="K6797" i="2" s="1"/>
  <c r="I6790" i="2"/>
  <c r="K6790" i="2" s="1"/>
  <c r="I6782" i="2"/>
  <c r="K6782" i="2" s="1"/>
  <c r="I6767" i="2"/>
  <c r="K6767" i="2" s="1"/>
  <c r="I6759" i="2"/>
  <c r="K6759" i="2" s="1"/>
  <c r="I6752" i="2"/>
  <c r="K6752" i="2" s="1"/>
  <c r="I6737" i="2"/>
  <c r="K6737" i="2" s="1"/>
  <c r="I6730" i="2"/>
  <c r="K6730" i="2" s="1"/>
  <c r="I6722" i="2"/>
  <c r="K6722" i="2" s="1"/>
  <c r="I6708" i="2"/>
  <c r="K6708" i="2" s="1"/>
  <c r="I6701" i="2"/>
  <c r="K6701" i="2" s="1"/>
  <c r="I6693" i="2"/>
  <c r="K6693" i="2" s="1"/>
  <c r="I6679" i="2"/>
  <c r="K6679" i="2" s="1"/>
  <c r="I6672" i="2"/>
  <c r="K6672" i="2" s="1"/>
  <c r="I6664" i="2"/>
  <c r="K6664" i="2" s="1"/>
  <c r="I6649" i="2"/>
  <c r="K6649" i="2" s="1"/>
  <c r="I6642" i="2"/>
  <c r="K6642" i="2" s="1"/>
  <c r="I6637" i="2"/>
  <c r="K6637" i="2" s="1"/>
  <c r="I6629" i="2"/>
  <c r="K6629" i="2" s="1"/>
  <c r="I6627" i="2"/>
  <c r="K6627" i="2" s="1"/>
  <c r="I6622" i="2"/>
  <c r="K6622" i="2" s="1"/>
  <c r="I6615" i="2"/>
  <c r="K6615" i="2" s="1"/>
  <c r="I6613" i="2"/>
  <c r="K6613" i="2" s="1"/>
  <c r="I6608" i="2"/>
  <c r="K6608" i="2" s="1"/>
  <c r="I6600" i="2"/>
  <c r="K6600" i="2" s="1"/>
  <c r="I6599" i="2"/>
  <c r="K6599" i="2" s="1"/>
  <c r="I6594" i="2"/>
  <c r="K6594" i="2" s="1"/>
  <c r="I6586" i="2"/>
  <c r="K6586" i="2" s="1"/>
  <c r="I6584" i="2"/>
  <c r="K6584" i="2" s="1"/>
  <c r="I6578" i="2"/>
  <c r="K6578" i="2" s="1"/>
  <c r="I6571" i="2"/>
  <c r="K6571" i="2" s="1"/>
  <c r="I6569" i="2"/>
  <c r="K6569" i="2" s="1"/>
  <c r="I6557" i="2"/>
  <c r="K6557" i="2" s="1"/>
  <c r="I6555" i="2"/>
  <c r="K6555" i="2" s="1"/>
  <c r="I6549" i="2"/>
  <c r="K6549" i="2" s="1"/>
  <c r="I6542" i="2"/>
  <c r="K6542" i="2" s="1"/>
  <c r="I6540" i="2"/>
  <c r="K6540" i="2" s="1"/>
  <c r="I6535" i="2"/>
  <c r="K6535" i="2" s="1"/>
  <c r="I6528" i="2"/>
  <c r="K6528" i="2" s="1"/>
  <c r="I6526" i="2"/>
  <c r="K6526" i="2" s="1"/>
  <c r="I6520" i="2"/>
  <c r="K6520" i="2" s="1"/>
  <c r="I6511" i="2"/>
  <c r="K6511" i="2" s="1"/>
  <c r="I6505" i="2"/>
  <c r="K6505" i="2" s="1"/>
  <c r="I6497" i="2"/>
  <c r="K6497" i="2" s="1"/>
  <c r="I6496" i="2"/>
  <c r="K6496" i="2" s="1"/>
  <c r="I6490" i="2"/>
  <c r="K6490" i="2" s="1"/>
  <c r="I6482" i="2"/>
  <c r="K6482" i="2" s="1"/>
  <c r="I6480" i="2"/>
  <c r="K6480" i="2" s="1"/>
  <c r="I6468" i="2"/>
  <c r="K6468" i="2" s="1"/>
  <c r="I6466" i="2"/>
  <c r="K6466" i="2" s="1"/>
  <c r="I6462" i="2"/>
  <c r="K6462" i="2" s="1"/>
  <c r="I6454" i="2"/>
  <c r="K6454" i="2" s="1"/>
  <c r="I6449" i="2"/>
  <c r="K6449" i="2" s="1"/>
  <c r="I6442" i="2"/>
  <c r="K6442" i="2" s="1"/>
  <c r="I6440" i="2"/>
  <c r="K6440" i="2" s="1"/>
  <c r="I6434" i="2"/>
  <c r="K6434" i="2" s="1"/>
  <c r="I6427" i="2"/>
  <c r="K6427" i="2" s="1"/>
  <c r="I6425" i="2"/>
  <c r="K6425" i="2" s="1"/>
  <c r="I6420" i="2"/>
  <c r="K6420" i="2" s="1"/>
  <c r="I6411" i="2"/>
  <c r="K6411" i="2" s="1"/>
  <c r="I6405" i="2"/>
  <c r="K6405" i="2" s="1"/>
  <c r="I6397" i="2"/>
  <c r="K6397" i="2" s="1"/>
  <c r="I6396" i="2"/>
  <c r="K6396" i="2" s="1"/>
  <c r="I6391" i="2"/>
  <c r="K6391" i="2" s="1"/>
  <c r="I6383" i="2"/>
  <c r="K6383" i="2" s="1"/>
  <c r="I6381" i="2"/>
  <c r="K6381" i="2" s="1"/>
  <c r="I6375" i="2"/>
  <c r="K6375" i="2" s="1"/>
  <c r="I6368" i="2"/>
  <c r="K6368" i="2" s="1"/>
  <c r="I6366" i="2"/>
  <c r="K6366" i="2" s="1"/>
  <c r="I6360" i="2"/>
  <c r="K6360" i="2" s="1"/>
  <c r="I6352" i="2"/>
  <c r="K6352" i="2" s="1"/>
  <c r="I6350" i="2"/>
  <c r="K6350" i="2" s="1"/>
  <c r="I6344" i="2"/>
  <c r="K6344" i="2" s="1"/>
  <c r="I6335" i="2"/>
  <c r="K6335" i="2" s="1"/>
  <c r="I6329" i="2"/>
  <c r="K6329" i="2" s="1"/>
  <c r="I6322" i="2"/>
  <c r="K6322" i="2" s="1"/>
  <c r="I6320" i="2"/>
  <c r="K6320" i="2" s="1"/>
  <c r="I6314" i="2"/>
  <c r="K6314" i="2" s="1"/>
  <c r="I6306" i="2"/>
  <c r="K6306" i="2" s="1"/>
  <c r="I6299" i="2"/>
  <c r="K6299" i="2" s="1"/>
  <c r="I6291" i="2"/>
  <c r="K6291" i="2" s="1"/>
  <c r="I6289" i="2"/>
  <c r="K6289" i="2" s="1"/>
  <c r="I6283" i="2"/>
  <c r="K6283" i="2" s="1"/>
  <c r="I6275" i="2"/>
  <c r="K6275" i="2" s="1"/>
  <c r="I6273" i="2"/>
  <c r="K6273" i="2" s="1"/>
  <c r="I6268" i="2"/>
  <c r="K6268" i="2" s="1"/>
  <c r="I6260" i="2"/>
  <c r="K6260" i="2" s="1"/>
  <c r="I6258" i="2"/>
  <c r="K6258" i="2" s="1"/>
  <c r="I6252" i="2"/>
  <c r="K6252" i="2" s="1"/>
  <c r="I6244" i="2"/>
  <c r="K6244" i="2" s="1"/>
  <c r="I6242" i="2"/>
  <c r="K6242" i="2" s="1"/>
  <c r="I6236" i="2"/>
  <c r="K6236" i="2" s="1"/>
  <c r="I6228" i="2"/>
  <c r="K6228" i="2" s="1"/>
  <c r="I6226" i="2"/>
  <c r="K6226" i="2" s="1"/>
  <c r="I6220" i="2"/>
  <c r="K6220" i="2" s="1"/>
  <c r="I6212" i="2"/>
  <c r="K6212" i="2" s="1"/>
  <c r="I6210" i="2"/>
  <c r="K6210" i="2" s="1"/>
  <c r="I6204" i="2"/>
  <c r="K6204" i="2" s="1"/>
  <c r="I6196" i="2"/>
  <c r="K6196" i="2" s="1"/>
  <c r="I6194" i="2"/>
  <c r="K6194" i="2" s="1"/>
  <c r="I6188" i="2"/>
  <c r="K6188" i="2" s="1"/>
  <c r="I6180" i="2"/>
  <c r="K6180" i="2" s="1"/>
  <c r="I6178" i="2"/>
  <c r="K6178" i="2" s="1"/>
  <c r="I6172" i="2"/>
  <c r="K6172" i="2" s="1"/>
  <c r="I6170" i="2"/>
  <c r="K6170" i="2" s="1"/>
  <c r="I6164" i="2"/>
  <c r="K6164" i="2" s="1"/>
  <c r="I6162" i="2"/>
  <c r="K6162" i="2" s="1"/>
  <c r="I6156" i="2"/>
  <c r="K6156" i="2" s="1"/>
  <c r="I6154" i="2"/>
  <c r="K6154" i="2" s="1"/>
  <c r="I6148" i="2"/>
  <c r="K6148" i="2" s="1"/>
  <c r="I6146" i="2"/>
  <c r="K6146" i="2" s="1"/>
  <c r="I6140" i="2"/>
  <c r="K6140" i="2" s="1"/>
  <c r="I6138" i="2"/>
  <c r="K6138" i="2" s="1"/>
  <c r="I6132" i="2"/>
  <c r="K6132" i="2" s="1"/>
  <c r="I6130" i="2"/>
  <c r="K6130" i="2" s="1"/>
  <c r="I6124" i="2"/>
  <c r="K6124" i="2" s="1"/>
  <c r="I6122" i="2"/>
  <c r="K6122" i="2" s="1"/>
  <c r="I6115" i="2"/>
  <c r="K6115" i="2" s="1"/>
  <c r="I6109" i="2"/>
  <c r="K6109" i="2" s="1"/>
  <c r="I6107" i="2"/>
  <c r="K6107" i="2" s="1"/>
  <c r="I6101" i="2"/>
  <c r="K6101" i="2" s="1"/>
  <c r="I6099" i="2"/>
  <c r="K6099" i="2" s="1"/>
  <c r="I6093" i="2"/>
  <c r="K6093" i="2" s="1"/>
  <c r="I6091" i="2"/>
  <c r="K6091" i="2" s="1"/>
  <c r="I6085" i="2"/>
  <c r="K6085" i="2" s="1"/>
  <c r="I6083" i="2"/>
  <c r="K6083" i="2" s="1"/>
  <c r="I6077" i="2"/>
  <c r="K6077" i="2" s="1"/>
  <c r="I6075" i="2"/>
  <c r="K6075" i="2" s="1"/>
  <c r="I6069" i="2"/>
  <c r="K6069" i="2" s="1"/>
  <c r="I6068" i="2"/>
  <c r="K6068" i="2" s="1"/>
  <c r="I6062" i="2"/>
  <c r="K6062" i="2" s="1"/>
  <c r="I6060" i="2"/>
  <c r="K6060" i="2" s="1"/>
  <c r="I6054" i="2"/>
  <c r="K6054" i="2" s="1"/>
  <c r="I6052" i="2"/>
  <c r="K6052" i="2" s="1"/>
  <c r="I6046" i="2"/>
  <c r="K6046" i="2" s="1"/>
  <c r="I6044" i="2"/>
  <c r="K6044" i="2" s="1"/>
  <c r="I6038" i="2"/>
  <c r="K6038" i="2" s="1"/>
  <c r="I6036" i="2"/>
  <c r="K6036" i="2" s="1"/>
  <c r="I6030" i="2"/>
  <c r="K6030" i="2" s="1"/>
  <c r="I6028" i="2"/>
  <c r="K6028" i="2" s="1"/>
  <c r="I6022" i="2"/>
  <c r="K6022" i="2" s="1"/>
  <c r="I6020" i="2"/>
  <c r="K6020" i="2" s="1"/>
  <c r="I6014" i="2"/>
  <c r="K6014" i="2" s="1"/>
  <c r="I6012" i="2"/>
  <c r="K6012" i="2" s="1"/>
  <c r="I6006" i="2"/>
  <c r="K6006" i="2" s="1"/>
  <c r="I5999" i="2"/>
  <c r="K5999" i="2" s="1"/>
  <c r="I5997" i="2"/>
  <c r="K5997" i="2" s="1"/>
  <c r="I5991" i="2"/>
  <c r="K5991" i="2" s="1"/>
  <c r="I5989" i="2"/>
  <c r="K5989" i="2" s="1"/>
  <c r="I5983" i="2"/>
  <c r="K5983" i="2" s="1"/>
  <c r="I5981" i="2"/>
  <c r="K5981" i="2" s="1"/>
  <c r="I5975" i="2"/>
  <c r="K5975" i="2" s="1"/>
  <c r="I5973" i="2"/>
  <c r="K5973" i="2" s="1"/>
  <c r="I5967" i="2"/>
  <c r="K5967" i="2" s="1"/>
  <c r="I5965" i="2"/>
  <c r="K5965" i="2" s="1"/>
  <c r="I5959" i="2"/>
  <c r="K5959" i="2" s="1"/>
  <c r="I5957" i="2"/>
  <c r="K5957" i="2" s="1"/>
  <c r="I5951" i="2"/>
  <c r="K5951" i="2" s="1"/>
  <c r="I5949" i="2"/>
  <c r="K5949" i="2" s="1"/>
  <c r="I5943" i="2"/>
  <c r="K5943" i="2" s="1"/>
  <c r="I5941" i="2"/>
  <c r="K5941" i="2" s="1"/>
  <c r="I5935" i="2"/>
  <c r="K5935" i="2" s="1"/>
  <c r="I5933" i="2"/>
  <c r="K5933" i="2" s="1"/>
  <c r="I5927" i="2"/>
  <c r="K5927" i="2" s="1"/>
  <c r="I5925" i="2"/>
  <c r="K5925" i="2" s="1"/>
  <c r="I5919" i="2"/>
  <c r="K5919" i="2" s="1"/>
  <c r="I5917" i="2"/>
  <c r="K5917" i="2" s="1"/>
  <c r="I5911" i="2"/>
  <c r="K5911" i="2" s="1"/>
  <c r="I5909" i="2"/>
  <c r="K5909" i="2" s="1"/>
  <c r="I5903" i="2"/>
  <c r="K5903" i="2" s="1"/>
  <c r="I5901" i="2"/>
  <c r="K5901" i="2" s="1"/>
  <c r="I5895" i="2"/>
  <c r="K5895" i="2" s="1"/>
  <c r="I5893" i="2"/>
  <c r="K5893" i="2" s="1"/>
  <c r="I5887" i="2"/>
  <c r="K5887" i="2" s="1"/>
  <c r="I5885" i="2"/>
  <c r="K5885" i="2" s="1"/>
  <c r="I5879" i="2"/>
  <c r="K5879" i="2" s="1"/>
  <c r="I5877" i="2"/>
  <c r="K5877" i="2" s="1"/>
  <c r="I5871" i="2"/>
  <c r="K5871" i="2" s="1"/>
  <c r="I5869" i="2"/>
  <c r="K5869" i="2" s="1"/>
  <c r="I5863" i="2"/>
  <c r="K5863" i="2" s="1"/>
  <c r="I5861" i="2"/>
  <c r="K5861" i="2" s="1"/>
  <c r="I5855" i="2"/>
  <c r="K5855" i="2" s="1"/>
  <c r="I5853" i="2"/>
  <c r="K5853" i="2" s="1"/>
  <c r="I5847" i="2"/>
  <c r="K5847" i="2" s="1"/>
  <c r="I5845" i="2"/>
  <c r="K5845" i="2" s="1"/>
  <c r="I5839" i="2"/>
  <c r="K5839" i="2" s="1"/>
  <c r="I5837" i="2"/>
  <c r="K5837" i="2" s="1"/>
  <c r="I5831" i="2"/>
  <c r="K5831" i="2" s="1"/>
  <c r="I5829" i="2"/>
  <c r="K5829" i="2" s="1"/>
  <c r="I5823" i="2"/>
  <c r="K5823" i="2" s="1"/>
  <c r="I5821" i="2"/>
  <c r="K5821" i="2" s="1"/>
  <c r="I5815" i="2"/>
  <c r="K5815" i="2" s="1"/>
  <c r="I5813" i="2"/>
  <c r="K5813" i="2" s="1"/>
  <c r="I5807" i="2"/>
  <c r="K5807" i="2" s="1"/>
  <c r="I5805" i="2"/>
  <c r="K5805" i="2" s="1"/>
  <c r="I5799" i="2"/>
  <c r="K5799" i="2" s="1"/>
  <c r="I5797" i="2"/>
  <c r="K5797" i="2" s="1"/>
  <c r="I5791" i="2"/>
  <c r="K5791" i="2" s="1"/>
  <c r="I5789" i="2"/>
  <c r="K5789" i="2" s="1"/>
  <c r="I5783" i="2"/>
  <c r="K5783" i="2" s="1"/>
  <c r="I5781" i="2"/>
  <c r="K5781" i="2" s="1"/>
  <c r="I5775" i="2"/>
  <c r="K5775" i="2" s="1"/>
  <c r="I5773" i="2"/>
  <c r="K5773" i="2" s="1"/>
  <c r="I5767" i="2"/>
  <c r="K5767" i="2" s="1"/>
  <c r="I5765" i="2"/>
  <c r="K5765" i="2" s="1"/>
  <c r="I5759" i="2"/>
  <c r="K5759" i="2" s="1"/>
  <c r="I5757" i="2"/>
  <c r="K5757" i="2" s="1"/>
  <c r="I5751" i="2"/>
  <c r="K5751" i="2" s="1"/>
  <c r="I5749" i="2"/>
  <c r="K5749" i="2" s="1"/>
  <c r="I5743" i="2"/>
  <c r="K5743" i="2" s="1"/>
  <c r="I5741" i="2"/>
  <c r="K5741" i="2" s="1"/>
  <c r="I5735" i="2"/>
  <c r="K5735" i="2" s="1"/>
  <c r="I5733" i="2"/>
  <c r="K5733" i="2" s="1"/>
  <c r="I5727" i="2"/>
  <c r="K5727" i="2" s="1"/>
  <c r="I5725" i="2"/>
  <c r="K5725" i="2" s="1"/>
  <c r="I5719" i="2"/>
  <c r="K5719" i="2" s="1"/>
  <c r="I5717" i="2"/>
  <c r="K5717" i="2" s="1"/>
  <c r="I5711" i="2"/>
  <c r="K5711" i="2" s="1"/>
  <c r="I5709" i="2"/>
  <c r="K5709" i="2" s="1"/>
  <c r="I5703" i="2"/>
  <c r="K5703" i="2" s="1"/>
  <c r="I5701" i="2"/>
  <c r="K5701" i="2" s="1"/>
  <c r="I5695" i="2"/>
  <c r="K5695" i="2" s="1"/>
  <c r="I5693" i="2"/>
  <c r="K5693" i="2" s="1"/>
  <c r="I5687" i="2"/>
  <c r="K5687" i="2" s="1"/>
  <c r="I5685" i="2"/>
  <c r="K5685" i="2" s="1"/>
  <c r="I5679" i="2"/>
  <c r="K5679" i="2" s="1"/>
  <c r="I5677" i="2"/>
  <c r="K5677" i="2" s="1"/>
  <c r="I5671" i="2"/>
  <c r="K5671" i="2" s="1"/>
  <c r="I5669" i="2"/>
  <c r="K5669" i="2" s="1"/>
  <c r="I5663" i="2"/>
  <c r="K5663" i="2" s="1"/>
  <c r="I5661" i="2"/>
  <c r="K5661" i="2" s="1"/>
  <c r="I5655" i="2"/>
  <c r="K5655" i="2" s="1"/>
  <c r="I5653" i="2"/>
  <c r="K5653" i="2" s="1"/>
  <c r="I5647" i="2"/>
  <c r="K5647" i="2" s="1"/>
  <c r="I5645" i="2"/>
  <c r="K5645" i="2" s="1"/>
  <c r="I5639" i="2"/>
  <c r="K5639" i="2" s="1"/>
  <c r="I5637" i="2"/>
  <c r="K5637" i="2" s="1"/>
  <c r="I5631" i="2"/>
  <c r="K5631" i="2" s="1"/>
  <c r="I5629" i="2"/>
  <c r="K5629" i="2" s="1"/>
  <c r="I5623" i="2"/>
  <c r="K5623" i="2" s="1"/>
  <c r="I5621" i="2"/>
  <c r="K5621" i="2" s="1"/>
  <c r="I5615" i="2"/>
  <c r="K5615" i="2" s="1"/>
  <c r="I5613" i="2"/>
  <c r="K5613" i="2" s="1"/>
  <c r="I5607" i="2"/>
  <c r="K5607" i="2" s="1"/>
  <c r="I5605" i="2"/>
  <c r="K5605" i="2" s="1"/>
  <c r="I5599" i="2"/>
  <c r="K5599" i="2" s="1"/>
  <c r="I5597" i="2"/>
  <c r="K5597" i="2" s="1"/>
  <c r="I5591" i="2"/>
  <c r="K5591" i="2" s="1"/>
  <c r="I5589" i="2"/>
  <c r="K5589" i="2" s="1"/>
  <c r="I5583" i="2"/>
  <c r="K5583" i="2" s="1"/>
  <c r="I5581" i="2"/>
  <c r="K5581" i="2" s="1"/>
  <c r="I5575" i="2"/>
  <c r="K5575" i="2" s="1"/>
  <c r="I5573" i="2"/>
  <c r="K5573" i="2" s="1"/>
  <c r="I5567" i="2"/>
  <c r="K5567" i="2" s="1"/>
  <c r="I5565" i="2"/>
  <c r="K5565" i="2" s="1"/>
  <c r="I5559" i="2"/>
  <c r="K5559" i="2" s="1"/>
  <c r="I5557" i="2"/>
  <c r="K5557" i="2" s="1"/>
  <c r="I5551" i="2"/>
  <c r="K5551" i="2" s="1"/>
  <c r="I5549" i="2"/>
  <c r="K5549" i="2" s="1"/>
  <c r="I5543" i="2"/>
  <c r="K5543" i="2" s="1"/>
  <c r="I5541" i="2"/>
  <c r="K5541" i="2" s="1"/>
  <c r="I5535" i="2"/>
  <c r="K5535" i="2" s="1"/>
  <c r="I5533" i="2"/>
  <c r="K5533" i="2" s="1"/>
  <c r="I5527" i="2"/>
  <c r="K5527" i="2" s="1"/>
  <c r="I5525" i="2"/>
  <c r="K5525" i="2" s="1"/>
  <c r="I5519" i="2"/>
  <c r="K5519" i="2" s="1"/>
  <c r="I5517" i="2"/>
  <c r="K5517" i="2" s="1"/>
  <c r="I5511" i="2"/>
  <c r="K5511" i="2" s="1"/>
  <c r="I5509" i="2"/>
  <c r="K5509" i="2" s="1"/>
  <c r="I5503" i="2"/>
  <c r="K5503" i="2" s="1"/>
  <c r="I5501" i="2"/>
  <c r="K5501" i="2" s="1"/>
  <c r="I5495" i="2"/>
  <c r="K5495" i="2" s="1"/>
  <c r="I5493" i="2"/>
  <c r="K5493" i="2" s="1"/>
  <c r="I5487" i="2"/>
  <c r="K5487" i="2" s="1"/>
  <c r="I5485" i="2"/>
  <c r="K5485" i="2" s="1"/>
  <c r="I5479" i="2"/>
  <c r="K5479" i="2" s="1"/>
  <c r="I5477" i="2"/>
  <c r="K5477" i="2" s="1"/>
  <c r="I5471" i="2"/>
  <c r="K5471" i="2" s="1"/>
  <c r="I5469" i="2"/>
  <c r="K5469" i="2" s="1"/>
  <c r="I5463" i="2"/>
  <c r="K5463" i="2" s="1"/>
  <c r="I5461" i="2"/>
  <c r="K5461" i="2" s="1"/>
  <c r="I5455" i="2"/>
  <c r="K5455" i="2" s="1"/>
  <c r="I5453" i="2"/>
  <c r="K5453" i="2" s="1"/>
  <c r="I5447" i="2"/>
  <c r="K5447" i="2" s="1"/>
  <c r="I5445" i="2"/>
  <c r="K5445" i="2" s="1"/>
  <c r="I5439" i="2"/>
  <c r="K5439" i="2" s="1"/>
  <c r="I5437" i="2"/>
  <c r="K5437" i="2" s="1"/>
  <c r="I5431" i="2"/>
  <c r="K5431" i="2" s="1"/>
  <c r="I5429" i="2"/>
  <c r="K5429" i="2" s="1"/>
  <c r="I5423" i="2"/>
  <c r="K5423" i="2" s="1"/>
  <c r="I5421" i="2"/>
  <c r="K5421" i="2" s="1"/>
  <c r="I5415" i="2"/>
  <c r="K5415" i="2" s="1"/>
  <c r="I5413" i="2"/>
  <c r="K5413" i="2" s="1"/>
  <c r="I5407" i="2"/>
  <c r="K5407" i="2" s="1"/>
  <c r="I5405" i="2"/>
  <c r="K5405" i="2" s="1"/>
  <c r="I5400" i="2"/>
  <c r="K5400" i="2" s="1"/>
  <c r="I5398" i="2"/>
  <c r="K5398" i="2" s="1"/>
  <c r="I5392" i="2"/>
  <c r="K5392" i="2" s="1"/>
  <c r="I5390" i="2"/>
  <c r="K5390" i="2" s="1"/>
  <c r="I5384" i="2"/>
  <c r="K5384" i="2" s="1"/>
  <c r="I5382" i="2"/>
  <c r="K5382" i="2" s="1"/>
  <c r="I5376" i="2"/>
  <c r="K5376" i="2" s="1"/>
  <c r="I5374" i="2"/>
  <c r="K5374" i="2" s="1"/>
  <c r="I5369" i="2"/>
  <c r="K5369" i="2" s="1"/>
  <c r="I5367" i="2"/>
  <c r="K5367" i="2" s="1"/>
  <c r="I5361" i="2"/>
  <c r="K5361" i="2" s="1"/>
  <c r="I5359" i="2"/>
  <c r="K5359" i="2" s="1"/>
  <c r="I5353" i="2"/>
  <c r="K5353" i="2" s="1"/>
  <c r="I5351" i="2"/>
  <c r="K5351" i="2" s="1"/>
  <c r="I5345" i="2"/>
  <c r="K5345" i="2" s="1"/>
  <c r="I5343" i="2"/>
  <c r="K5343" i="2" s="1"/>
  <c r="I5337" i="2"/>
  <c r="K5337" i="2" s="1"/>
  <c r="I5335" i="2"/>
  <c r="K5335" i="2" s="1"/>
  <c r="I5329" i="2"/>
  <c r="K5329" i="2" s="1"/>
  <c r="I5327" i="2"/>
  <c r="K5327" i="2" s="1"/>
  <c r="I5322" i="2"/>
  <c r="K5322" i="2" s="1"/>
  <c r="I5320" i="2"/>
  <c r="K5320" i="2" s="1"/>
  <c r="I5315" i="2"/>
  <c r="K5315" i="2" s="1"/>
  <c r="I5313" i="2"/>
  <c r="K5313" i="2" s="1"/>
  <c r="I5307" i="2"/>
  <c r="K5307" i="2" s="1"/>
  <c r="I5305" i="2"/>
  <c r="K5305" i="2" s="1"/>
  <c r="I5299" i="2"/>
  <c r="K5299" i="2" s="1"/>
  <c r="I5297" i="2"/>
  <c r="K5297" i="2" s="1"/>
  <c r="I5292" i="2"/>
  <c r="K5292" i="2" s="1"/>
  <c r="I5290" i="2"/>
  <c r="K5290" i="2" s="1"/>
  <c r="I5284" i="2"/>
  <c r="K5284" i="2" s="1"/>
  <c r="I5282" i="2"/>
  <c r="K5282" i="2" s="1"/>
  <c r="I5276" i="2"/>
  <c r="K5276" i="2" s="1"/>
  <c r="I5274" i="2"/>
  <c r="K5274" i="2" s="1"/>
  <c r="I5268" i="2"/>
  <c r="K5268" i="2" s="1"/>
  <c r="I5266" i="2"/>
  <c r="K5266" i="2" s="1"/>
  <c r="I5259" i="2"/>
  <c r="K5259" i="2" s="1"/>
  <c r="I5253" i="2"/>
  <c r="K5253" i="2" s="1"/>
  <c r="I5252" i="2"/>
  <c r="K5252" i="2" s="1"/>
  <c r="I5246" i="2"/>
  <c r="K5246" i="2" s="1"/>
  <c r="I5244" i="2"/>
  <c r="K5244" i="2" s="1"/>
  <c r="I5238" i="2"/>
  <c r="K5238" i="2" s="1"/>
  <c r="I5236" i="2"/>
  <c r="K5236" i="2" s="1"/>
  <c r="I5230" i="2"/>
  <c r="K5230" i="2" s="1"/>
  <c r="I5223" i="2"/>
  <c r="K5223" i="2" s="1"/>
  <c r="I5221" i="2"/>
  <c r="K5221" i="2" s="1"/>
  <c r="I5215" i="2"/>
  <c r="K5215" i="2" s="1"/>
  <c r="I5213" i="2"/>
  <c r="K5213" i="2" s="1"/>
  <c r="I5207" i="2"/>
  <c r="K5207" i="2" s="1"/>
  <c r="I5205" i="2"/>
  <c r="K5205" i="2" s="1"/>
  <c r="I5199" i="2"/>
  <c r="K5199" i="2" s="1"/>
  <c r="I5197" i="2"/>
  <c r="K5197" i="2" s="1"/>
  <c r="I5192" i="2"/>
  <c r="K5192" i="2" s="1"/>
  <c r="I5190" i="2"/>
  <c r="K5190" i="2" s="1"/>
  <c r="I5185" i="2"/>
  <c r="K5185" i="2" s="1"/>
  <c r="I5183" i="2"/>
  <c r="K5183" i="2" s="1"/>
  <c r="I5177" i="2"/>
  <c r="K5177" i="2" s="1"/>
  <c r="I5175" i="2"/>
  <c r="K5175" i="2" s="1"/>
  <c r="I5169" i="2"/>
  <c r="K5169" i="2" s="1"/>
  <c r="I5167" i="2"/>
  <c r="K5167" i="2" s="1"/>
  <c r="I5162" i="2"/>
  <c r="K5162" i="2" s="1"/>
  <c r="I5160" i="2"/>
  <c r="K5160" i="2" s="1"/>
  <c r="I5154" i="2"/>
  <c r="K5154" i="2" s="1"/>
  <c r="I5152" i="2"/>
  <c r="K5152" i="2" s="1"/>
  <c r="I5146" i="2"/>
  <c r="K5146" i="2" s="1"/>
  <c r="I5144" i="2"/>
  <c r="K5144" i="2" s="1"/>
  <c r="I5138" i="2"/>
  <c r="K5138" i="2" s="1"/>
  <c r="I5136" i="2"/>
  <c r="K5136" i="2" s="1"/>
  <c r="I5131" i="2"/>
  <c r="K5131" i="2" s="1"/>
  <c r="I5129" i="2"/>
  <c r="K5129" i="2" s="1"/>
  <c r="I5124" i="2"/>
  <c r="K5124" i="2" s="1"/>
  <c r="I5122" i="2"/>
  <c r="K5122" i="2" s="1"/>
  <c r="I5116" i="2"/>
  <c r="K5116" i="2" s="1"/>
  <c r="I5114" i="2"/>
  <c r="K5114" i="2" s="1"/>
  <c r="I5108" i="2"/>
  <c r="K5108" i="2" s="1"/>
  <c r="I5106" i="2"/>
  <c r="K5106" i="2" s="1"/>
  <c r="I5100" i="2"/>
  <c r="K5100" i="2" s="1"/>
  <c r="I5098" i="2"/>
  <c r="K5098" i="2" s="1"/>
  <c r="I5092" i="2"/>
  <c r="K5092" i="2" s="1"/>
  <c r="I5090" i="2"/>
  <c r="K5090" i="2" s="1"/>
  <c r="I5084" i="2"/>
  <c r="K5084" i="2" s="1"/>
  <c r="I5082" i="2"/>
  <c r="K5082" i="2" s="1"/>
  <c r="I5075" i="2"/>
  <c r="K5075" i="2" s="1"/>
  <c r="I5069" i="2"/>
  <c r="K5069" i="2" s="1"/>
  <c r="I5068" i="2"/>
  <c r="K5068" i="2" s="1"/>
  <c r="I5062" i="2"/>
  <c r="K5062" i="2" s="1"/>
  <c r="I5060" i="2"/>
  <c r="K5060" i="2" s="1"/>
  <c r="I5054" i="2"/>
  <c r="K5054" i="2" s="1"/>
  <c r="I5052" i="2"/>
  <c r="K5052" i="2" s="1"/>
  <c r="I5046" i="2"/>
  <c r="K5046" i="2" s="1"/>
  <c r="I5044" i="2"/>
  <c r="K5044" i="2" s="1"/>
  <c r="I5038" i="2"/>
  <c r="K5038" i="2" s="1"/>
  <c r="I5036" i="2"/>
  <c r="K5036" i="2" s="1"/>
  <c r="I5030" i="2"/>
  <c r="K5030" i="2" s="1"/>
  <c r="I5028" i="2"/>
  <c r="K5028" i="2" s="1"/>
  <c r="I5022" i="2"/>
  <c r="K5022" i="2" s="1"/>
  <c r="I5020" i="2"/>
  <c r="K5020" i="2" s="1"/>
  <c r="I5014" i="2"/>
  <c r="K5014" i="2" s="1"/>
  <c r="I5012" i="2"/>
  <c r="K5012" i="2" s="1"/>
  <c r="I5006" i="2"/>
  <c r="K5006" i="2" s="1"/>
  <c r="I5004" i="2"/>
  <c r="K5004" i="2" s="1"/>
  <c r="I4998" i="2"/>
  <c r="K4998" i="2" s="1"/>
  <c r="I4996" i="2"/>
  <c r="K4996" i="2" s="1"/>
  <c r="I4990" i="2"/>
  <c r="K4990" i="2" s="1"/>
  <c r="I4988" i="2"/>
  <c r="K4988" i="2" s="1"/>
  <c r="I4982" i="2"/>
  <c r="K4982" i="2" s="1"/>
  <c r="I4980" i="2"/>
  <c r="K4980" i="2" s="1"/>
  <c r="I4974" i="2"/>
  <c r="K4974" i="2" s="1"/>
  <c r="I4972" i="2"/>
  <c r="K4972" i="2" s="1"/>
  <c r="I4966" i="2"/>
  <c r="K4966" i="2" s="1"/>
  <c r="I4964" i="2"/>
  <c r="K4964" i="2" s="1"/>
  <c r="I4958" i="2"/>
  <c r="K4958" i="2" s="1"/>
  <c r="I4956" i="2"/>
  <c r="K4956" i="2" s="1"/>
  <c r="I4950" i="2"/>
  <c r="K4950" i="2" s="1"/>
  <c r="I4948" i="2"/>
  <c r="K4948" i="2" s="1"/>
  <c r="I4942" i="2"/>
  <c r="K4942" i="2" s="1"/>
  <c r="I4940" i="2"/>
  <c r="K4940" i="2" s="1"/>
  <c r="I4934" i="2"/>
  <c r="K4934" i="2" s="1"/>
  <c r="I4932" i="2"/>
  <c r="K4932" i="2" s="1"/>
  <c r="I4926" i="2"/>
  <c r="K4926" i="2" s="1"/>
  <c r="I4924" i="2"/>
  <c r="K4924" i="2" s="1"/>
  <c r="I4918" i="2"/>
  <c r="K4918" i="2" s="1"/>
  <c r="I4916" i="2"/>
  <c r="K4916" i="2" s="1"/>
  <c r="I4910" i="2"/>
  <c r="K4910" i="2" s="1"/>
  <c r="I4908" i="2"/>
  <c r="K4908" i="2" s="1"/>
  <c r="I4902" i="2"/>
  <c r="K4902" i="2" s="1"/>
  <c r="I4900" i="2"/>
  <c r="K4900" i="2" s="1"/>
  <c r="I4894" i="2"/>
  <c r="K4894" i="2" s="1"/>
  <c r="I4892" i="2"/>
  <c r="K4892" i="2" s="1"/>
  <c r="I4886" i="2"/>
  <c r="K4886" i="2" s="1"/>
  <c r="I4884" i="2"/>
  <c r="K4884" i="2" s="1"/>
  <c r="I4878" i="2"/>
  <c r="K4878" i="2" s="1"/>
  <c r="I4876" i="2"/>
  <c r="K4876" i="2" s="1"/>
  <c r="I4870" i="2"/>
  <c r="K4870" i="2" s="1"/>
  <c r="I4868" i="2"/>
  <c r="K4868" i="2" s="1"/>
  <c r="I4862" i="2"/>
  <c r="K4862" i="2" s="1"/>
  <c r="I4860" i="2"/>
  <c r="K4860" i="2" s="1"/>
  <c r="I4854" i="2"/>
  <c r="K4854" i="2" s="1"/>
  <c r="I4852" i="2"/>
  <c r="K4852" i="2" s="1"/>
  <c r="I4846" i="2"/>
  <c r="K4846" i="2" s="1"/>
  <c r="I4844" i="2"/>
  <c r="K4844" i="2" s="1"/>
  <c r="I4838" i="2"/>
  <c r="K4838" i="2" s="1"/>
  <c r="I4836" i="2"/>
  <c r="K4836" i="2" s="1"/>
  <c r="I4830" i="2"/>
  <c r="K4830" i="2" s="1"/>
  <c r="I4828" i="2"/>
  <c r="K4828" i="2" s="1"/>
  <c r="I4822" i="2"/>
  <c r="K4822" i="2" s="1"/>
  <c r="I4820" i="2"/>
  <c r="K4820" i="2" s="1"/>
  <c r="I4814" i="2"/>
  <c r="K4814" i="2" s="1"/>
  <c r="I4812" i="2"/>
  <c r="K4812" i="2" s="1"/>
  <c r="I4806" i="2"/>
  <c r="K4806" i="2" s="1"/>
  <c r="I4804" i="2"/>
  <c r="K4804" i="2" s="1"/>
  <c r="I4798" i="2"/>
  <c r="K4798" i="2" s="1"/>
  <c r="I4796" i="2"/>
  <c r="K4796" i="2" s="1"/>
  <c r="I4790" i="2"/>
  <c r="K4790" i="2" s="1"/>
  <c r="I4788" i="2"/>
  <c r="K4788" i="2" s="1"/>
  <c r="I4782" i="2"/>
  <c r="K4782" i="2" s="1"/>
  <c r="I4780" i="2"/>
  <c r="K4780" i="2" s="1"/>
  <c r="I4774" i="2"/>
  <c r="K4774" i="2" s="1"/>
  <c r="I4772" i="2"/>
  <c r="K4772" i="2" s="1"/>
  <c r="I4766" i="2"/>
  <c r="K4766" i="2" s="1"/>
  <c r="I4764" i="2"/>
  <c r="K4764" i="2" s="1"/>
  <c r="I4758" i="2"/>
  <c r="K4758" i="2" s="1"/>
  <c r="I4756" i="2"/>
  <c r="K4756" i="2" s="1"/>
  <c r="I4750" i="2"/>
  <c r="K4750" i="2" s="1"/>
  <c r="I4748" i="2"/>
  <c r="K4748" i="2" s="1"/>
  <c r="I4742" i="2"/>
  <c r="K4742" i="2" s="1"/>
  <c r="I4740" i="2"/>
  <c r="K4740" i="2" s="1"/>
  <c r="I4734" i="2"/>
  <c r="K4734" i="2" s="1"/>
  <c r="I4732" i="2"/>
  <c r="K4732" i="2" s="1"/>
  <c r="I4726" i="2"/>
  <c r="K4726" i="2" s="1"/>
  <c r="I4724" i="2"/>
  <c r="K4724" i="2" s="1"/>
  <c r="I4718" i="2"/>
  <c r="K4718" i="2" s="1"/>
  <c r="I4716" i="2"/>
  <c r="K4716" i="2" s="1"/>
  <c r="I4710" i="2"/>
  <c r="K4710" i="2" s="1"/>
  <c r="I4708" i="2"/>
  <c r="K4708" i="2" s="1"/>
  <c r="I4702" i="2"/>
  <c r="K4702" i="2" s="1"/>
  <c r="I4700" i="2"/>
  <c r="K4700" i="2" s="1"/>
  <c r="I4694" i="2"/>
  <c r="K4694" i="2" s="1"/>
  <c r="I4692" i="2"/>
  <c r="K4692" i="2" s="1"/>
  <c r="I4686" i="2"/>
  <c r="K4686" i="2" s="1"/>
  <c r="I4684" i="2"/>
  <c r="K4684" i="2" s="1"/>
  <c r="I4678" i="2"/>
  <c r="K4678" i="2" s="1"/>
  <c r="I4676" i="2"/>
  <c r="K4676" i="2" s="1"/>
  <c r="I4670" i="2"/>
  <c r="K4670" i="2" s="1"/>
  <c r="I4668" i="2"/>
  <c r="K4668" i="2" s="1"/>
  <c r="I4662" i="2"/>
  <c r="K4662" i="2" s="1"/>
  <c r="I4660" i="2"/>
  <c r="K4660" i="2" s="1"/>
  <c r="I4654" i="2"/>
  <c r="K4654" i="2" s="1"/>
  <c r="I4652" i="2"/>
  <c r="K4652" i="2" s="1"/>
  <c r="I4646" i="2"/>
  <c r="K4646" i="2" s="1"/>
  <c r="I4644" i="2"/>
  <c r="K4644" i="2" s="1"/>
  <c r="I4638" i="2"/>
  <c r="K4638" i="2" s="1"/>
  <c r="I4636" i="2"/>
  <c r="K4636" i="2" s="1"/>
  <c r="I4630" i="2"/>
  <c r="K4630" i="2" s="1"/>
  <c r="I4628" i="2"/>
  <c r="K4628" i="2" s="1"/>
  <c r="I4622" i="2"/>
  <c r="K4622" i="2" s="1"/>
  <c r="I4620" i="2"/>
  <c r="K4620" i="2" s="1"/>
  <c r="I4614" i="2"/>
  <c r="K4614" i="2" s="1"/>
  <c r="I4612" i="2"/>
  <c r="K4612" i="2" s="1"/>
  <c r="I4606" i="2"/>
  <c r="K4606" i="2" s="1"/>
  <c r="I4604" i="2"/>
  <c r="K4604" i="2" s="1"/>
  <c r="I4598" i="2"/>
  <c r="K4598" i="2" s="1"/>
  <c r="I4596" i="2"/>
  <c r="K4596" i="2" s="1"/>
  <c r="I4590" i="2"/>
  <c r="K4590" i="2" s="1"/>
  <c r="I4588" i="2"/>
  <c r="K4588" i="2" s="1"/>
  <c r="I4582" i="2"/>
  <c r="K4582" i="2" s="1"/>
  <c r="I4580" i="2"/>
  <c r="K4580" i="2" s="1"/>
  <c r="I4574" i="2"/>
  <c r="K4574" i="2" s="1"/>
  <c r="I4572" i="2"/>
  <c r="K4572" i="2" s="1"/>
  <c r="I4566" i="2"/>
  <c r="K4566" i="2" s="1"/>
  <c r="I4564" i="2"/>
  <c r="K4564" i="2" s="1"/>
  <c r="I4558" i="2"/>
  <c r="K4558" i="2" s="1"/>
  <c r="I4556" i="2"/>
  <c r="K4556" i="2" s="1"/>
  <c r="I4550" i="2"/>
  <c r="K4550" i="2" s="1"/>
  <c r="I4548" i="2"/>
  <c r="K4548" i="2" s="1"/>
  <c r="I4542" i="2"/>
  <c r="K4542" i="2" s="1"/>
  <c r="I4540" i="2"/>
  <c r="K4540" i="2" s="1"/>
  <c r="I4534" i="2"/>
  <c r="K4534" i="2" s="1"/>
  <c r="I4532" i="2"/>
  <c r="K4532" i="2" s="1"/>
  <c r="I4526" i="2"/>
  <c r="K4526" i="2" s="1"/>
  <c r="I4524" i="2"/>
  <c r="K4524" i="2" s="1"/>
  <c r="I4518" i="2"/>
  <c r="K4518" i="2" s="1"/>
  <c r="I4516" i="2"/>
  <c r="K4516" i="2" s="1"/>
  <c r="I4510" i="2"/>
  <c r="K4510" i="2" s="1"/>
  <c r="I4508" i="2"/>
  <c r="K4508" i="2" s="1"/>
  <c r="I4502" i="2"/>
  <c r="K4502" i="2" s="1"/>
  <c r="I4500" i="2"/>
  <c r="K4500" i="2" s="1"/>
  <c r="I4494" i="2"/>
  <c r="K4494" i="2" s="1"/>
  <c r="I4492" i="2"/>
  <c r="K4492" i="2" s="1"/>
  <c r="I4486" i="2"/>
  <c r="K4486" i="2" s="1"/>
  <c r="I4484" i="2"/>
  <c r="K4484" i="2" s="1"/>
  <c r="I4478" i="2"/>
  <c r="K4478" i="2" s="1"/>
  <c r="I4476" i="2"/>
  <c r="K4476" i="2" s="1"/>
  <c r="I4470" i="2"/>
  <c r="K4470" i="2" s="1"/>
  <c r="I4468" i="2"/>
  <c r="K4468" i="2" s="1"/>
  <c r="I4462" i="2"/>
  <c r="K4462" i="2" s="1"/>
  <c r="I4460" i="2"/>
  <c r="K4460" i="2" s="1"/>
  <c r="I4454" i="2"/>
  <c r="K4454" i="2" s="1"/>
  <c r="I4452" i="2"/>
  <c r="K4452" i="2" s="1"/>
  <c r="I4446" i="2"/>
  <c r="K4446" i="2" s="1"/>
  <c r="I4444" i="2"/>
  <c r="K4444" i="2" s="1"/>
  <c r="I4438" i="2"/>
  <c r="K4438" i="2" s="1"/>
  <c r="I4436" i="2"/>
  <c r="K4436" i="2" s="1"/>
  <c r="I4430" i="2"/>
  <c r="K4430" i="2" s="1"/>
  <c r="I4428" i="2"/>
  <c r="K4428" i="2" s="1"/>
  <c r="I4422" i="2"/>
  <c r="K4422" i="2" s="1"/>
  <c r="I4420" i="2"/>
  <c r="K4420" i="2" s="1"/>
  <c r="I4414" i="2"/>
  <c r="K4414" i="2" s="1"/>
  <c r="I4412" i="2"/>
  <c r="K4412" i="2" s="1"/>
  <c r="I4406" i="2"/>
  <c r="K4406" i="2" s="1"/>
  <c r="I4404" i="2"/>
  <c r="K4404" i="2" s="1"/>
  <c r="I4398" i="2"/>
  <c r="K4398" i="2" s="1"/>
  <c r="I4396" i="2"/>
  <c r="K4396" i="2" s="1"/>
  <c r="I4390" i="2"/>
  <c r="K4390" i="2" s="1"/>
  <c r="I4388" i="2"/>
  <c r="K4388" i="2" s="1"/>
  <c r="I4382" i="2"/>
  <c r="K4382" i="2" s="1"/>
  <c r="I4380" i="2"/>
  <c r="K4380" i="2" s="1"/>
  <c r="I4374" i="2"/>
  <c r="K4374" i="2" s="1"/>
  <c r="I4372" i="2"/>
  <c r="K4372" i="2" s="1"/>
  <c r="I4366" i="2"/>
  <c r="K4366" i="2" s="1"/>
  <c r="I4364" i="2"/>
  <c r="K4364" i="2" s="1"/>
  <c r="I4358" i="2"/>
  <c r="K4358" i="2" s="1"/>
  <c r="I4356" i="2"/>
  <c r="K4356" i="2" s="1"/>
  <c r="I4350" i="2"/>
  <c r="K4350" i="2" s="1"/>
  <c r="I4348" i="2"/>
  <c r="K4348" i="2" s="1"/>
  <c r="I4342" i="2"/>
  <c r="K4342" i="2" s="1"/>
  <c r="I4340" i="2"/>
  <c r="K4340" i="2" s="1"/>
  <c r="I4334" i="2"/>
  <c r="K4334" i="2" s="1"/>
  <c r="I4332" i="2"/>
  <c r="K4332" i="2" s="1"/>
  <c r="I4326" i="2"/>
  <c r="K4326" i="2" s="1"/>
  <c r="I4324" i="2"/>
  <c r="K4324" i="2" s="1"/>
  <c r="I4318" i="2"/>
  <c r="K4318" i="2" s="1"/>
  <c r="I4316" i="2"/>
  <c r="K4316" i="2" s="1"/>
  <c r="I4310" i="2"/>
  <c r="K4310" i="2" s="1"/>
  <c r="I4308" i="2"/>
  <c r="K4308" i="2" s="1"/>
  <c r="I4302" i="2"/>
  <c r="K4302" i="2" s="1"/>
  <c r="I4300" i="2"/>
  <c r="K4300" i="2" s="1"/>
  <c r="I4294" i="2"/>
  <c r="K4294" i="2" s="1"/>
  <c r="I4292" i="2"/>
  <c r="K4292" i="2" s="1"/>
  <c r="I4286" i="2"/>
  <c r="K4286" i="2" s="1"/>
  <c r="I4284" i="2"/>
  <c r="K4284" i="2" s="1"/>
  <c r="I4278" i="2"/>
  <c r="K4278" i="2" s="1"/>
  <c r="I4276" i="2"/>
  <c r="K4276" i="2" s="1"/>
  <c r="I4270" i="2"/>
  <c r="K4270" i="2" s="1"/>
  <c r="I4268" i="2"/>
  <c r="K4268" i="2" s="1"/>
  <c r="I4262" i="2"/>
  <c r="K4262" i="2" s="1"/>
  <c r="I4260" i="2"/>
  <c r="K4260" i="2" s="1"/>
  <c r="I4254" i="2"/>
  <c r="K4254" i="2" s="1"/>
  <c r="I4252" i="2"/>
  <c r="K4252" i="2" s="1"/>
  <c r="I4246" i="2"/>
  <c r="K4246" i="2" s="1"/>
  <c r="I4244" i="2"/>
  <c r="K4244" i="2" s="1"/>
  <c r="I4238" i="2"/>
  <c r="K4238" i="2" s="1"/>
  <c r="I4236" i="2"/>
  <c r="K4236" i="2" s="1"/>
  <c r="I4230" i="2"/>
  <c r="K4230" i="2" s="1"/>
  <c r="I4228" i="2"/>
  <c r="K4228" i="2" s="1"/>
  <c r="I4222" i="2"/>
  <c r="K4222" i="2" s="1"/>
  <c r="I4220" i="2"/>
  <c r="K4220" i="2" s="1"/>
  <c r="I4214" i="2"/>
  <c r="K4214" i="2" s="1"/>
  <c r="I4212" i="2"/>
  <c r="K4212" i="2" s="1"/>
  <c r="I4206" i="2"/>
  <c r="K4206" i="2" s="1"/>
  <c r="I4204" i="2"/>
  <c r="K4204" i="2" s="1"/>
  <c r="I4198" i="2"/>
  <c r="K4198" i="2" s="1"/>
  <c r="I4196" i="2"/>
  <c r="K4196" i="2" s="1"/>
  <c r="I4190" i="2"/>
  <c r="K4190" i="2" s="1"/>
  <c r="I4188" i="2"/>
  <c r="K4188" i="2" s="1"/>
  <c r="I4182" i="2"/>
  <c r="K4182" i="2" s="1"/>
  <c r="I4180" i="2"/>
  <c r="K4180" i="2" s="1"/>
  <c r="I4174" i="2"/>
  <c r="K4174" i="2" s="1"/>
  <c r="I4172" i="2"/>
  <c r="K4172" i="2" s="1"/>
  <c r="I4166" i="2"/>
  <c r="K4166" i="2" s="1"/>
  <c r="I4164" i="2"/>
  <c r="K4164" i="2" s="1"/>
  <c r="I4158" i="2"/>
  <c r="K4158" i="2" s="1"/>
  <c r="I4156" i="2"/>
  <c r="K4156" i="2" s="1"/>
  <c r="I4150" i="2"/>
  <c r="K4150" i="2" s="1"/>
  <c r="I4148" i="2"/>
  <c r="K4148" i="2" s="1"/>
  <c r="I4142" i="2"/>
  <c r="K4142" i="2" s="1"/>
  <c r="I4140" i="2"/>
  <c r="K4140" i="2" s="1"/>
  <c r="I4134" i="2"/>
  <c r="K4134" i="2" s="1"/>
  <c r="I4132" i="2"/>
  <c r="K4132" i="2" s="1"/>
  <c r="I4126" i="2"/>
  <c r="K4126" i="2" s="1"/>
  <c r="I4124" i="2"/>
  <c r="K4124" i="2" s="1"/>
  <c r="I4118" i="2"/>
  <c r="K4118" i="2" s="1"/>
  <c r="I4116" i="2"/>
  <c r="K4116" i="2" s="1"/>
  <c r="I4110" i="2"/>
  <c r="K4110" i="2" s="1"/>
  <c r="I4108" i="2"/>
  <c r="K4108" i="2" s="1"/>
  <c r="I4102" i="2"/>
  <c r="K4102" i="2" s="1"/>
  <c r="I4100" i="2"/>
  <c r="K4100" i="2" s="1"/>
  <c r="I4094" i="2"/>
  <c r="K4094" i="2" s="1"/>
  <c r="I4092" i="2"/>
  <c r="K4092" i="2" s="1"/>
  <c r="I4086" i="2"/>
  <c r="K4086" i="2" s="1"/>
  <c r="I4084" i="2"/>
  <c r="K4084" i="2" s="1"/>
  <c r="I4078" i="2"/>
  <c r="K4078" i="2" s="1"/>
  <c r="I4076" i="2"/>
  <c r="K4076" i="2" s="1"/>
  <c r="I4070" i="2"/>
  <c r="K4070" i="2" s="1"/>
  <c r="I4068" i="2"/>
  <c r="K4068" i="2" s="1"/>
  <c r="I4062" i="2"/>
  <c r="K4062" i="2" s="1"/>
  <c r="I4060" i="2"/>
  <c r="K4060" i="2" s="1"/>
  <c r="I4054" i="2"/>
  <c r="K4054" i="2" s="1"/>
  <c r="I4052" i="2"/>
  <c r="K4052" i="2" s="1"/>
  <c r="I4046" i="2"/>
  <c r="K4046" i="2" s="1"/>
  <c r="I4044" i="2"/>
  <c r="K4044" i="2" s="1"/>
  <c r="I4038" i="2"/>
  <c r="K4038" i="2" s="1"/>
  <c r="I4036" i="2"/>
  <c r="K4036" i="2" s="1"/>
  <c r="I4030" i="2"/>
  <c r="K4030" i="2" s="1"/>
  <c r="I4028" i="2"/>
  <c r="K4028" i="2" s="1"/>
  <c r="I4022" i="2"/>
  <c r="K4022" i="2" s="1"/>
  <c r="I4020" i="2"/>
  <c r="K4020" i="2" s="1"/>
  <c r="I4014" i="2"/>
  <c r="K4014" i="2" s="1"/>
  <c r="I4012" i="2"/>
  <c r="K4012" i="2" s="1"/>
  <c r="I4006" i="2"/>
  <c r="K4006" i="2" s="1"/>
  <c r="I4004" i="2"/>
  <c r="K4004" i="2" s="1"/>
  <c r="I3998" i="2"/>
  <c r="K3998" i="2" s="1"/>
  <c r="I3996" i="2"/>
  <c r="K3996" i="2" s="1"/>
  <c r="I3990" i="2"/>
  <c r="K3990" i="2" s="1"/>
  <c r="I3988" i="2"/>
  <c r="K3988" i="2" s="1"/>
  <c r="I3982" i="2"/>
  <c r="K3982" i="2" s="1"/>
  <c r="I3980" i="2"/>
  <c r="K3980" i="2" s="1"/>
  <c r="I3974" i="2"/>
  <c r="K3974" i="2" s="1"/>
  <c r="I3972" i="2"/>
  <c r="K3972" i="2" s="1"/>
  <c r="I3966" i="2"/>
  <c r="K3966" i="2" s="1"/>
  <c r="I3964" i="2"/>
  <c r="K3964" i="2" s="1"/>
  <c r="I3959" i="2"/>
  <c r="K3959" i="2" s="1"/>
  <c r="I3957" i="2"/>
  <c r="K3957" i="2" s="1"/>
  <c r="I3951" i="2"/>
  <c r="K3951" i="2" s="1"/>
  <c r="I3949" i="2"/>
  <c r="K3949" i="2" s="1"/>
  <c r="I3943" i="2"/>
  <c r="K3943" i="2" s="1"/>
  <c r="I3941" i="2"/>
  <c r="K3941" i="2" s="1"/>
  <c r="I3935" i="2"/>
  <c r="K3935" i="2" s="1"/>
  <c r="I3933" i="2"/>
  <c r="K3933" i="2" s="1"/>
  <c r="I3927" i="2"/>
  <c r="K3927" i="2" s="1"/>
  <c r="I3925" i="2"/>
  <c r="K3925" i="2" s="1"/>
  <c r="I3919" i="2"/>
  <c r="K3919" i="2" s="1"/>
  <c r="I3917" i="2"/>
  <c r="K3917" i="2" s="1"/>
  <c r="I3911" i="2"/>
  <c r="K3911" i="2" s="1"/>
  <c r="I3909" i="2"/>
  <c r="K3909" i="2" s="1"/>
  <c r="I3903" i="2"/>
  <c r="K3903" i="2" s="1"/>
  <c r="I3901" i="2"/>
  <c r="K3901" i="2" s="1"/>
  <c r="I3895" i="2"/>
  <c r="K3895" i="2" s="1"/>
  <c r="I3893" i="2"/>
  <c r="K3893" i="2" s="1"/>
  <c r="I3887" i="2"/>
  <c r="K3887" i="2" s="1"/>
  <c r="I3885" i="2"/>
  <c r="K3885" i="2" s="1"/>
  <c r="I3879" i="2"/>
  <c r="K3879" i="2" s="1"/>
  <c r="I3877" i="2"/>
  <c r="K3877" i="2" s="1"/>
  <c r="I3871" i="2"/>
  <c r="K3871" i="2" s="1"/>
  <c r="I3869" i="2"/>
  <c r="K3869" i="2" s="1"/>
  <c r="I3863" i="2"/>
  <c r="K3863" i="2" s="1"/>
  <c r="I3861" i="2"/>
  <c r="K3861" i="2" s="1"/>
  <c r="I3855" i="2"/>
  <c r="K3855" i="2" s="1"/>
  <c r="I3853" i="2"/>
  <c r="K3853" i="2" s="1"/>
  <c r="I3847" i="2"/>
  <c r="K3847" i="2" s="1"/>
  <c r="I3845" i="2"/>
  <c r="K3845" i="2" s="1"/>
  <c r="I3839" i="2"/>
  <c r="K3839" i="2" s="1"/>
  <c r="I3837" i="2"/>
  <c r="K3837" i="2" s="1"/>
  <c r="I3831" i="2"/>
  <c r="K3831" i="2" s="1"/>
  <c r="I3829" i="2"/>
  <c r="K3829" i="2" s="1"/>
  <c r="I3823" i="2"/>
  <c r="K3823" i="2" s="1"/>
  <c r="I3821" i="2"/>
  <c r="K3821" i="2" s="1"/>
  <c r="I3815" i="2"/>
  <c r="K3815" i="2" s="1"/>
  <c r="I3813" i="2"/>
  <c r="K3813" i="2" s="1"/>
  <c r="I3807" i="2"/>
  <c r="K3807" i="2" s="1"/>
  <c r="I3805" i="2"/>
  <c r="K3805" i="2" s="1"/>
  <c r="I3799" i="2"/>
  <c r="K3799" i="2" s="1"/>
  <c r="I3797" i="2"/>
  <c r="K3797" i="2" s="1"/>
  <c r="I3791" i="2"/>
  <c r="K3791" i="2" s="1"/>
  <c r="I3789" i="2"/>
  <c r="K3789" i="2" s="1"/>
  <c r="I3783" i="2"/>
  <c r="K3783" i="2" s="1"/>
  <c r="I3781" i="2"/>
  <c r="K3781" i="2" s="1"/>
  <c r="I3775" i="2"/>
  <c r="K3775" i="2" s="1"/>
  <c r="I3773" i="2"/>
  <c r="K3773" i="2" s="1"/>
  <c r="I3767" i="2"/>
  <c r="K3767" i="2" s="1"/>
  <c r="I3765" i="2"/>
  <c r="K3765" i="2" s="1"/>
  <c r="I3759" i="2"/>
  <c r="K3759" i="2" s="1"/>
  <c r="I3757" i="2"/>
  <c r="K3757" i="2" s="1"/>
  <c r="I3751" i="2"/>
  <c r="K3751" i="2" s="1"/>
  <c r="I3749" i="2"/>
  <c r="K3749" i="2" s="1"/>
  <c r="I3743" i="2"/>
  <c r="K3743" i="2" s="1"/>
  <c r="I3741" i="2"/>
  <c r="K3741" i="2" s="1"/>
  <c r="I3735" i="2"/>
  <c r="K3735" i="2" s="1"/>
  <c r="I3733" i="2"/>
  <c r="K3733" i="2" s="1"/>
  <c r="I3727" i="2"/>
  <c r="K3727" i="2" s="1"/>
  <c r="I3725" i="2"/>
  <c r="K3725" i="2" s="1"/>
  <c r="I3719" i="2"/>
  <c r="K3719" i="2" s="1"/>
  <c r="I3717" i="2"/>
  <c r="K3717" i="2" s="1"/>
  <c r="I3711" i="2"/>
  <c r="K3711" i="2" s="1"/>
  <c r="I3709" i="2"/>
  <c r="K3709" i="2" s="1"/>
  <c r="I3703" i="2"/>
  <c r="K3703" i="2" s="1"/>
  <c r="I3701" i="2"/>
  <c r="K3701" i="2" s="1"/>
  <c r="I3695" i="2"/>
  <c r="K3695" i="2" s="1"/>
  <c r="I3693" i="2"/>
  <c r="K3693" i="2" s="1"/>
  <c r="I3687" i="2"/>
  <c r="K3687" i="2" s="1"/>
  <c r="I3685" i="2"/>
  <c r="K3685" i="2" s="1"/>
  <c r="I3679" i="2"/>
  <c r="K3679" i="2" s="1"/>
  <c r="I3677" i="2"/>
  <c r="K3677" i="2" s="1"/>
  <c r="I3671" i="2"/>
  <c r="K3671" i="2" s="1"/>
  <c r="I3669" i="2"/>
  <c r="K3669" i="2" s="1"/>
  <c r="I3663" i="2"/>
  <c r="K3663" i="2" s="1"/>
  <c r="I3661" i="2"/>
  <c r="K3661" i="2" s="1"/>
  <c r="I3655" i="2"/>
  <c r="K3655" i="2" s="1"/>
  <c r="I3653" i="2"/>
  <c r="K3653" i="2" s="1"/>
  <c r="I3647" i="2"/>
  <c r="K3647" i="2" s="1"/>
  <c r="I3645" i="2"/>
  <c r="K3645" i="2" s="1"/>
  <c r="I3639" i="2"/>
  <c r="K3639" i="2" s="1"/>
  <c r="I3637" i="2"/>
  <c r="K3637" i="2" s="1"/>
  <c r="I3631" i="2"/>
  <c r="K3631" i="2" s="1"/>
  <c r="I3629" i="2"/>
  <c r="K3629" i="2" s="1"/>
  <c r="I3623" i="2"/>
  <c r="K3623" i="2" s="1"/>
  <c r="I3621" i="2"/>
  <c r="K3621" i="2" s="1"/>
  <c r="I3615" i="2"/>
  <c r="K3615" i="2" s="1"/>
  <c r="I3613" i="2"/>
  <c r="K3613" i="2" s="1"/>
  <c r="I3607" i="2"/>
  <c r="K3607" i="2" s="1"/>
  <c r="I3605" i="2"/>
  <c r="K3605" i="2" s="1"/>
  <c r="I3599" i="2"/>
  <c r="K3599" i="2" s="1"/>
  <c r="I3597" i="2"/>
  <c r="K3597" i="2" s="1"/>
  <c r="I3591" i="2"/>
  <c r="K3591" i="2" s="1"/>
  <c r="I3589" i="2"/>
  <c r="K3589" i="2" s="1"/>
  <c r="I3583" i="2"/>
  <c r="K3583" i="2" s="1"/>
  <c r="I3581" i="2"/>
  <c r="K3581" i="2" s="1"/>
  <c r="I3575" i="2"/>
  <c r="K3575" i="2" s="1"/>
  <c r="I3573" i="2"/>
  <c r="K3573" i="2" s="1"/>
  <c r="I3567" i="2"/>
  <c r="K3567" i="2" s="1"/>
  <c r="I3565" i="2"/>
  <c r="K3565" i="2" s="1"/>
  <c r="I3559" i="2"/>
  <c r="K3559" i="2" s="1"/>
  <c r="I3557" i="2"/>
  <c r="K3557" i="2" s="1"/>
  <c r="I3551" i="2"/>
  <c r="K3551" i="2" s="1"/>
  <c r="I3549" i="2"/>
  <c r="K3549" i="2" s="1"/>
  <c r="I3543" i="2"/>
  <c r="K3543" i="2" s="1"/>
  <c r="I3541" i="2"/>
  <c r="K3541" i="2" s="1"/>
  <c r="I3535" i="2"/>
  <c r="K3535" i="2" s="1"/>
  <c r="I3533" i="2"/>
  <c r="K3533" i="2" s="1"/>
  <c r="I3527" i="2"/>
  <c r="K3527" i="2" s="1"/>
  <c r="I3525" i="2"/>
  <c r="K3525" i="2" s="1"/>
  <c r="I3519" i="2"/>
  <c r="K3519" i="2" s="1"/>
  <c r="I3517" i="2"/>
  <c r="K3517" i="2" s="1"/>
  <c r="I3511" i="2"/>
  <c r="K3511" i="2" s="1"/>
  <c r="I3509" i="2"/>
  <c r="K3509" i="2" s="1"/>
  <c r="I3503" i="2"/>
  <c r="K3503" i="2" s="1"/>
  <c r="I3501" i="2"/>
  <c r="K3501" i="2" s="1"/>
  <c r="I3495" i="2"/>
  <c r="K3495" i="2" s="1"/>
  <c r="I3493" i="2"/>
  <c r="K3493" i="2" s="1"/>
  <c r="I3487" i="2"/>
  <c r="K3487" i="2" s="1"/>
  <c r="I3485" i="2"/>
  <c r="K3485" i="2" s="1"/>
  <c r="I3479" i="2"/>
  <c r="K3479" i="2" s="1"/>
  <c r="I3477" i="2"/>
  <c r="K3477" i="2" s="1"/>
  <c r="I3471" i="2"/>
  <c r="K3471" i="2" s="1"/>
  <c r="I3469" i="2"/>
  <c r="K3469" i="2" s="1"/>
  <c r="I3463" i="2"/>
  <c r="K3463" i="2" s="1"/>
  <c r="I3461" i="2"/>
  <c r="K3461" i="2" s="1"/>
  <c r="I3455" i="2"/>
  <c r="K3455" i="2" s="1"/>
  <c r="I3453" i="2"/>
  <c r="K3453" i="2" s="1"/>
  <c r="I3447" i="2"/>
  <c r="K3447" i="2" s="1"/>
  <c r="I3445" i="2"/>
  <c r="K3445" i="2" s="1"/>
  <c r="I3439" i="2"/>
  <c r="K3439" i="2" s="1"/>
  <c r="I3437" i="2"/>
  <c r="K3437" i="2" s="1"/>
  <c r="I3431" i="2"/>
  <c r="K3431" i="2" s="1"/>
  <c r="I3429" i="2"/>
  <c r="K3429" i="2" s="1"/>
  <c r="I3423" i="2"/>
  <c r="K3423" i="2" s="1"/>
  <c r="I3421" i="2"/>
  <c r="K3421" i="2" s="1"/>
  <c r="I3415" i="2"/>
  <c r="K3415" i="2" s="1"/>
  <c r="I3413" i="2"/>
  <c r="K3413" i="2" s="1"/>
  <c r="I3407" i="2"/>
  <c r="K3407" i="2" s="1"/>
  <c r="I3405" i="2"/>
  <c r="K3405" i="2" s="1"/>
  <c r="I3399" i="2"/>
  <c r="K3399" i="2" s="1"/>
  <c r="I3397" i="2"/>
  <c r="K3397" i="2" s="1"/>
  <c r="I3391" i="2"/>
  <c r="K3391" i="2" s="1"/>
  <c r="I3389" i="2"/>
  <c r="K3389" i="2" s="1"/>
  <c r="I3383" i="2"/>
  <c r="K3383" i="2" s="1"/>
  <c r="I3381" i="2"/>
  <c r="K3381" i="2" s="1"/>
  <c r="I3375" i="2"/>
  <c r="K3375" i="2" s="1"/>
  <c r="I3373" i="2"/>
  <c r="K3373" i="2" s="1"/>
  <c r="I3367" i="2"/>
  <c r="K3367" i="2" s="1"/>
  <c r="I3365" i="2"/>
  <c r="K3365" i="2" s="1"/>
  <c r="I3359" i="2"/>
  <c r="K3359" i="2" s="1"/>
  <c r="I3357" i="2"/>
  <c r="K3357" i="2" s="1"/>
  <c r="I3351" i="2"/>
  <c r="K3351" i="2" s="1"/>
  <c r="I3349" i="2"/>
  <c r="K3349" i="2" s="1"/>
  <c r="I3343" i="2"/>
  <c r="K3343" i="2" s="1"/>
  <c r="I3341" i="2"/>
  <c r="K3341" i="2" s="1"/>
  <c r="I3335" i="2"/>
  <c r="K3335" i="2" s="1"/>
  <c r="I3333" i="2"/>
  <c r="K3333" i="2" s="1"/>
  <c r="I3327" i="2"/>
  <c r="K3327" i="2" s="1"/>
  <c r="I3325" i="2"/>
  <c r="K3325" i="2" s="1"/>
  <c r="I3319" i="2"/>
  <c r="K3319" i="2" s="1"/>
  <c r="I3317" i="2"/>
  <c r="K3317" i="2" s="1"/>
  <c r="I3311" i="2"/>
  <c r="K3311" i="2" s="1"/>
  <c r="I3309" i="2"/>
  <c r="K3309" i="2" s="1"/>
  <c r="I3303" i="2"/>
  <c r="K3303" i="2" s="1"/>
  <c r="I3301" i="2"/>
  <c r="K3301" i="2" s="1"/>
  <c r="I3295" i="2"/>
  <c r="K3295" i="2" s="1"/>
  <c r="I3293" i="2"/>
  <c r="K3293" i="2" s="1"/>
  <c r="I3287" i="2"/>
  <c r="K3287" i="2" s="1"/>
  <c r="I3285" i="2"/>
  <c r="K3285" i="2" s="1"/>
  <c r="I3279" i="2"/>
  <c r="K3279" i="2" s="1"/>
  <c r="I3277" i="2"/>
  <c r="K3277" i="2" s="1"/>
  <c r="I3271" i="2"/>
  <c r="K3271" i="2" s="1"/>
  <c r="I3269" i="2"/>
  <c r="K3269" i="2" s="1"/>
  <c r="I3263" i="2"/>
  <c r="K3263" i="2" s="1"/>
  <c r="I3261" i="2"/>
  <c r="K3261" i="2" s="1"/>
  <c r="I3255" i="2"/>
  <c r="K3255" i="2" s="1"/>
  <c r="I3253" i="2"/>
  <c r="K3253" i="2" s="1"/>
  <c r="I3247" i="2"/>
  <c r="K3247" i="2" s="1"/>
  <c r="I3245" i="2"/>
  <c r="K3245" i="2" s="1"/>
  <c r="I3239" i="2"/>
  <c r="K3239" i="2" s="1"/>
  <c r="I3237" i="2"/>
  <c r="K3237" i="2" s="1"/>
  <c r="I3231" i="2"/>
  <c r="K3231" i="2" s="1"/>
  <c r="I3229" i="2"/>
  <c r="K3229" i="2" s="1"/>
  <c r="I3223" i="2"/>
  <c r="K3223" i="2" s="1"/>
  <c r="I3221" i="2"/>
  <c r="K3221" i="2" s="1"/>
  <c r="I3215" i="2"/>
  <c r="K3215" i="2" s="1"/>
  <c r="I3213" i="2"/>
  <c r="K3213" i="2" s="1"/>
  <c r="I3207" i="2"/>
  <c r="K3207" i="2" s="1"/>
  <c r="I3205" i="2"/>
  <c r="K3205" i="2" s="1"/>
  <c r="I3199" i="2"/>
  <c r="K3199" i="2" s="1"/>
  <c r="I3197" i="2"/>
  <c r="K3197" i="2" s="1"/>
  <c r="I3191" i="2"/>
  <c r="K3191" i="2" s="1"/>
  <c r="I3189" i="2"/>
  <c r="K3189" i="2" s="1"/>
  <c r="I3183" i="2"/>
  <c r="K3183" i="2" s="1"/>
  <c r="I3181" i="2"/>
  <c r="K3181" i="2" s="1"/>
  <c r="I3175" i="2"/>
  <c r="K3175" i="2" s="1"/>
  <c r="I3173" i="2"/>
  <c r="K3173" i="2" s="1"/>
  <c r="I3167" i="2"/>
  <c r="K3167" i="2" s="1"/>
  <c r="I3165" i="2"/>
  <c r="K3165" i="2" s="1"/>
  <c r="I3159" i="2"/>
  <c r="K3159" i="2" s="1"/>
  <c r="I3157" i="2"/>
  <c r="K3157" i="2" s="1"/>
  <c r="I3151" i="2"/>
  <c r="K3151" i="2" s="1"/>
  <c r="I3149" i="2"/>
  <c r="K3149" i="2" s="1"/>
  <c r="I3143" i="2"/>
  <c r="K3143" i="2" s="1"/>
  <c r="I3141" i="2"/>
  <c r="K3141" i="2" s="1"/>
  <c r="I3135" i="2"/>
  <c r="K3135" i="2" s="1"/>
  <c r="I3133" i="2"/>
  <c r="K3133" i="2" s="1"/>
  <c r="I3127" i="2"/>
  <c r="K3127" i="2" s="1"/>
  <c r="I3125" i="2"/>
  <c r="K3125" i="2" s="1"/>
  <c r="I3119" i="2"/>
  <c r="K3119" i="2" s="1"/>
  <c r="I3117" i="2"/>
  <c r="K3117" i="2" s="1"/>
  <c r="I3111" i="2"/>
  <c r="K3111" i="2" s="1"/>
  <c r="I3109" i="2"/>
  <c r="K3109" i="2" s="1"/>
  <c r="I3103" i="2"/>
  <c r="K3103" i="2" s="1"/>
  <c r="I3101" i="2"/>
  <c r="K3101" i="2" s="1"/>
  <c r="I3095" i="2"/>
  <c r="K3095" i="2" s="1"/>
  <c r="I3093" i="2"/>
  <c r="K3093" i="2" s="1"/>
  <c r="I3087" i="2"/>
  <c r="K3087" i="2" s="1"/>
  <c r="I3085" i="2"/>
  <c r="K3085" i="2" s="1"/>
  <c r="I3079" i="2"/>
  <c r="K3079" i="2" s="1"/>
  <c r="I3077" i="2"/>
  <c r="K3077" i="2" s="1"/>
  <c r="I3071" i="2"/>
  <c r="K3071" i="2" s="1"/>
  <c r="I3069" i="2"/>
  <c r="K3069" i="2" s="1"/>
  <c r="I3063" i="2"/>
  <c r="K3063" i="2" s="1"/>
  <c r="I3061" i="2"/>
  <c r="K3061" i="2" s="1"/>
  <c r="I3055" i="2"/>
  <c r="K3055" i="2" s="1"/>
  <c r="I3053" i="2"/>
  <c r="K3053" i="2" s="1"/>
  <c r="I3047" i="2"/>
  <c r="K3047" i="2" s="1"/>
  <c r="I3045" i="2"/>
  <c r="K3045" i="2" s="1"/>
  <c r="I3039" i="2"/>
  <c r="K3039" i="2" s="1"/>
  <c r="I3037" i="2"/>
  <c r="K3037" i="2" s="1"/>
  <c r="I3031" i="2"/>
  <c r="K3031" i="2" s="1"/>
  <c r="I3029" i="2"/>
  <c r="K3029" i="2" s="1"/>
  <c r="I3023" i="2"/>
  <c r="K3023" i="2" s="1"/>
  <c r="I3021" i="2"/>
  <c r="K3021" i="2" s="1"/>
  <c r="I3015" i="2"/>
  <c r="K3015" i="2" s="1"/>
  <c r="I3013" i="2"/>
  <c r="K3013" i="2" s="1"/>
  <c r="I3007" i="2"/>
  <c r="K3007" i="2" s="1"/>
  <c r="I3005" i="2"/>
  <c r="K3005" i="2" s="1"/>
  <c r="I2999" i="2"/>
  <c r="K2999" i="2" s="1"/>
  <c r="I2997" i="2"/>
  <c r="K2997" i="2" s="1"/>
  <c r="I2991" i="2"/>
  <c r="K2991" i="2" s="1"/>
  <c r="I2989" i="2"/>
  <c r="K2989" i="2" s="1"/>
  <c r="I2983" i="2"/>
  <c r="K2983" i="2" s="1"/>
  <c r="I2981" i="2"/>
  <c r="K2981" i="2" s="1"/>
  <c r="I2975" i="2"/>
  <c r="K2975" i="2" s="1"/>
  <c r="I2973" i="2"/>
  <c r="K2973" i="2" s="1"/>
  <c r="I2967" i="2"/>
  <c r="K2967" i="2" s="1"/>
  <c r="I2965" i="2"/>
  <c r="K2965" i="2" s="1"/>
  <c r="I2959" i="2"/>
  <c r="K2959" i="2" s="1"/>
  <c r="I2957" i="2"/>
  <c r="K2957" i="2" s="1"/>
  <c r="I2951" i="2"/>
  <c r="K2951" i="2" s="1"/>
  <c r="I2949" i="2"/>
  <c r="K2949" i="2" s="1"/>
  <c r="I2943" i="2"/>
  <c r="K2943" i="2" s="1"/>
  <c r="I2941" i="2"/>
  <c r="K2941" i="2" s="1"/>
  <c r="I2935" i="2"/>
  <c r="K2935" i="2" s="1"/>
  <c r="I2933" i="2"/>
  <c r="K2933" i="2" s="1"/>
  <c r="I2927" i="2"/>
  <c r="K2927" i="2" s="1"/>
  <c r="I2925" i="2"/>
  <c r="K2925" i="2" s="1"/>
  <c r="I2919" i="2"/>
  <c r="K2919" i="2" s="1"/>
  <c r="I2917" i="2"/>
  <c r="K2917" i="2" s="1"/>
  <c r="I2911" i="2"/>
  <c r="K2911" i="2" s="1"/>
  <c r="I2909" i="2"/>
  <c r="K2909" i="2" s="1"/>
  <c r="I2903" i="2"/>
  <c r="K2903" i="2" s="1"/>
  <c r="I2901" i="2"/>
  <c r="K2901" i="2" s="1"/>
  <c r="I2895" i="2"/>
  <c r="K2895" i="2" s="1"/>
  <c r="I2893" i="2"/>
  <c r="K2893" i="2" s="1"/>
  <c r="I2887" i="2"/>
  <c r="K2887" i="2" s="1"/>
  <c r="I2885" i="2"/>
  <c r="K2885" i="2" s="1"/>
  <c r="I2879" i="2"/>
  <c r="K2879" i="2" s="1"/>
  <c r="I2877" i="2"/>
  <c r="K2877" i="2" s="1"/>
  <c r="I2871" i="2"/>
  <c r="K2871" i="2" s="1"/>
  <c r="I2869" i="2"/>
  <c r="K2869" i="2" s="1"/>
  <c r="I2863" i="2"/>
  <c r="K2863" i="2" s="1"/>
  <c r="I2861" i="2"/>
  <c r="K2861" i="2" s="1"/>
  <c r="I2855" i="2"/>
  <c r="K2855" i="2" s="1"/>
  <c r="I2853" i="2"/>
  <c r="K2853" i="2" s="1"/>
  <c r="I2847" i="2"/>
  <c r="K2847" i="2" s="1"/>
  <c r="I2845" i="2"/>
  <c r="K2845" i="2" s="1"/>
  <c r="I2839" i="2"/>
  <c r="K2839" i="2" s="1"/>
  <c r="I2837" i="2"/>
  <c r="K2837" i="2" s="1"/>
  <c r="I2831" i="2"/>
  <c r="K2831" i="2" s="1"/>
  <c r="I2829" i="2"/>
  <c r="K2829" i="2" s="1"/>
  <c r="I2823" i="2"/>
  <c r="K2823" i="2" s="1"/>
  <c r="I2821" i="2"/>
  <c r="K2821" i="2" s="1"/>
  <c r="I2815" i="2"/>
  <c r="K2815" i="2" s="1"/>
  <c r="I2813" i="2"/>
  <c r="K2813" i="2" s="1"/>
  <c r="I2807" i="2"/>
  <c r="K2807" i="2" s="1"/>
  <c r="I2805" i="2"/>
  <c r="K2805" i="2" s="1"/>
  <c r="I2799" i="2"/>
  <c r="K2799" i="2" s="1"/>
  <c r="I2797" i="2"/>
  <c r="K2797" i="2" s="1"/>
  <c r="I2791" i="2"/>
  <c r="K2791" i="2" s="1"/>
  <c r="I2789" i="2"/>
  <c r="K2789" i="2" s="1"/>
  <c r="I2783" i="2"/>
  <c r="K2783" i="2" s="1"/>
  <c r="I2781" i="2"/>
  <c r="K2781" i="2" s="1"/>
  <c r="I2775" i="2"/>
  <c r="K2775" i="2" s="1"/>
  <c r="I2773" i="2"/>
  <c r="K2773" i="2" s="1"/>
  <c r="I2767" i="2"/>
  <c r="K2767" i="2" s="1"/>
  <c r="I2765" i="2"/>
  <c r="K2765" i="2" s="1"/>
  <c r="I2759" i="2"/>
  <c r="K2759" i="2" s="1"/>
  <c r="I2757" i="2"/>
  <c r="K2757" i="2" s="1"/>
  <c r="I2751" i="2"/>
  <c r="K2751" i="2" s="1"/>
  <c r="I2749" i="2"/>
  <c r="K2749" i="2" s="1"/>
  <c r="I2743" i="2"/>
  <c r="K2743" i="2" s="1"/>
  <c r="I2741" i="2"/>
  <c r="K2741" i="2" s="1"/>
  <c r="I2735" i="2"/>
  <c r="K2735" i="2" s="1"/>
  <c r="I2733" i="2"/>
  <c r="K2733" i="2" s="1"/>
  <c r="I2727" i="2"/>
  <c r="K2727" i="2" s="1"/>
  <c r="I2725" i="2"/>
  <c r="K2725" i="2" s="1"/>
  <c r="I2719" i="2"/>
  <c r="K2719" i="2" s="1"/>
  <c r="I2717" i="2"/>
  <c r="K2717" i="2" s="1"/>
  <c r="I2711" i="2"/>
  <c r="K2711" i="2" s="1"/>
  <c r="I2709" i="2"/>
  <c r="K2709" i="2" s="1"/>
  <c r="I2703" i="2"/>
  <c r="K2703" i="2" s="1"/>
  <c r="I2701" i="2"/>
  <c r="K2701" i="2" s="1"/>
  <c r="I2695" i="2"/>
  <c r="K2695" i="2" s="1"/>
  <c r="I2693" i="2"/>
  <c r="K2693" i="2" s="1"/>
  <c r="I2687" i="2"/>
  <c r="K2687" i="2" s="1"/>
  <c r="I2685" i="2"/>
  <c r="K2685" i="2" s="1"/>
  <c r="I2679" i="2"/>
  <c r="K2679" i="2" s="1"/>
  <c r="I2677" i="2"/>
  <c r="K2677" i="2" s="1"/>
  <c r="I2671" i="2"/>
  <c r="K2671" i="2" s="1"/>
  <c r="I2669" i="2"/>
  <c r="K2669" i="2" s="1"/>
  <c r="I2663" i="2"/>
  <c r="K2663" i="2" s="1"/>
  <c r="I2661" i="2"/>
  <c r="K2661" i="2" s="1"/>
  <c r="I2655" i="2"/>
  <c r="K2655" i="2" s="1"/>
  <c r="I2653" i="2"/>
  <c r="K2653" i="2" s="1"/>
  <c r="I2647" i="2"/>
  <c r="K2647" i="2" s="1"/>
  <c r="I2645" i="2"/>
  <c r="K2645" i="2" s="1"/>
  <c r="I2639" i="2"/>
  <c r="K2639" i="2" s="1"/>
  <c r="I2637" i="2"/>
  <c r="K2637" i="2" s="1"/>
  <c r="I2631" i="2"/>
  <c r="K2631" i="2" s="1"/>
  <c r="I2629" i="2"/>
  <c r="K2629" i="2" s="1"/>
  <c r="I2623" i="2"/>
  <c r="K2623" i="2" s="1"/>
  <c r="I2621" i="2"/>
  <c r="K2621" i="2" s="1"/>
  <c r="I2615" i="2"/>
  <c r="K2615" i="2" s="1"/>
  <c r="I2613" i="2"/>
  <c r="K2613" i="2" s="1"/>
  <c r="I2607" i="2"/>
  <c r="K2607" i="2" s="1"/>
  <c r="I2605" i="2"/>
  <c r="K2605" i="2" s="1"/>
  <c r="I2599" i="2"/>
  <c r="K2599" i="2" s="1"/>
  <c r="I2597" i="2"/>
  <c r="K2597" i="2" s="1"/>
  <c r="I2591" i="2"/>
  <c r="K2591" i="2" s="1"/>
  <c r="I2589" i="2"/>
  <c r="K2589" i="2" s="1"/>
  <c r="I2583" i="2"/>
  <c r="K2583" i="2" s="1"/>
  <c r="I2581" i="2"/>
  <c r="K2581" i="2" s="1"/>
  <c r="I2575" i="2"/>
  <c r="K2575" i="2" s="1"/>
  <c r="I2573" i="2"/>
  <c r="K2573" i="2" s="1"/>
  <c r="I2567" i="2"/>
  <c r="K2567" i="2" s="1"/>
  <c r="I2565" i="2"/>
  <c r="K2565" i="2" s="1"/>
  <c r="I2559" i="2"/>
  <c r="K2559" i="2" s="1"/>
  <c r="I2557" i="2"/>
  <c r="K2557" i="2" s="1"/>
  <c r="I2551" i="2"/>
  <c r="K2551" i="2" s="1"/>
  <c r="I2549" i="2"/>
  <c r="K2549" i="2" s="1"/>
  <c r="I2543" i="2"/>
  <c r="K2543" i="2" s="1"/>
  <c r="I2541" i="2"/>
  <c r="K2541" i="2" s="1"/>
  <c r="I2535" i="2"/>
  <c r="K2535" i="2" s="1"/>
  <c r="I2533" i="2"/>
  <c r="K2533" i="2" s="1"/>
  <c r="I2527" i="2"/>
  <c r="K2527" i="2" s="1"/>
  <c r="I2525" i="2"/>
  <c r="K2525" i="2" s="1"/>
  <c r="I2519" i="2"/>
  <c r="K2519" i="2" s="1"/>
  <c r="I2517" i="2"/>
  <c r="K2517" i="2" s="1"/>
  <c r="I2511" i="2"/>
  <c r="K2511" i="2" s="1"/>
  <c r="I2509" i="2"/>
  <c r="K2509" i="2" s="1"/>
  <c r="I2503" i="2"/>
  <c r="K2503" i="2" s="1"/>
  <c r="I2501" i="2"/>
  <c r="K2501" i="2" s="1"/>
  <c r="I2495" i="2"/>
  <c r="K2495" i="2" s="1"/>
  <c r="I2493" i="2"/>
  <c r="K2493" i="2" s="1"/>
  <c r="I2487" i="2"/>
  <c r="K2487" i="2" s="1"/>
  <c r="I2485" i="2"/>
  <c r="K2485" i="2" s="1"/>
  <c r="I2479" i="2"/>
  <c r="K2479" i="2" s="1"/>
  <c r="I2477" i="2"/>
  <c r="K2477" i="2" s="1"/>
  <c r="I2471" i="2"/>
  <c r="K2471" i="2" s="1"/>
  <c r="I2469" i="2"/>
  <c r="K2469" i="2" s="1"/>
  <c r="I2463" i="2"/>
  <c r="K2463" i="2" s="1"/>
  <c r="I2461" i="2"/>
  <c r="K2461" i="2" s="1"/>
  <c r="I2455" i="2"/>
  <c r="K2455" i="2" s="1"/>
  <c r="I2453" i="2"/>
  <c r="K2453" i="2" s="1"/>
  <c r="I2447" i="2"/>
  <c r="K2447" i="2" s="1"/>
  <c r="I2445" i="2"/>
  <c r="K2445" i="2" s="1"/>
  <c r="I2439" i="2"/>
  <c r="K2439" i="2" s="1"/>
  <c r="I2437" i="2"/>
  <c r="K2437" i="2" s="1"/>
  <c r="I2431" i="2"/>
  <c r="K2431" i="2" s="1"/>
  <c r="I2429" i="2"/>
  <c r="K2429" i="2" s="1"/>
  <c r="I2423" i="2"/>
  <c r="K2423" i="2" s="1"/>
  <c r="I2421" i="2"/>
  <c r="K2421" i="2" s="1"/>
  <c r="I2415" i="2"/>
  <c r="K2415" i="2" s="1"/>
  <c r="I2413" i="2"/>
  <c r="K2413" i="2" s="1"/>
  <c r="I2407" i="2"/>
  <c r="K2407" i="2" s="1"/>
  <c r="I2405" i="2"/>
  <c r="K2405" i="2" s="1"/>
  <c r="I2399" i="2"/>
  <c r="K2399" i="2" s="1"/>
  <c r="I2397" i="2"/>
  <c r="K2397" i="2" s="1"/>
  <c r="I2392" i="2"/>
  <c r="K2392" i="2" s="1"/>
  <c r="I2390" i="2"/>
  <c r="K2390" i="2" s="1"/>
  <c r="I2384" i="2"/>
  <c r="K2384" i="2" s="1"/>
  <c r="I2382" i="2"/>
  <c r="K2382" i="2" s="1"/>
  <c r="I2376" i="2"/>
  <c r="K2376" i="2" s="1"/>
  <c r="I2374" i="2"/>
  <c r="K2374" i="2" s="1"/>
  <c r="I2368" i="2"/>
  <c r="K2368" i="2" s="1"/>
  <c r="I2366" i="2"/>
  <c r="K2366" i="2" s="1"/>
  <c r="I2360" i="2"/>
  <c r="K2360" i="2" s="1"/>
  <c r="I2358" i="2"/>
  <c r="K2358" i="2" s="1"/>
  <c r="I2352" i="2"/>
  <c r="K2352" i="2" s="1"/>
  <c r="I2350" i="2"/>
  <c r="K2350" i="2" s="1"/>
  <c r="I2344" i="2"/>
  <c r="K2344" i="2" s="1"/>
  <c r="I2342" i="2"/>
  <c r="K2342" i="2" s="1"/>
  <c r="I2336" i="2"/>
  <c r="K2336" i="2" s="1"/>
  <c r="I2334" i="2"/>
  <c r="K2334" i="2" s="1"/>
  <c r="I2328" i="2"/>
  <c r="K2328" i="2" s="1"/>
  <c r="I2326" i="2"/>
  <c r="K2326" i="2" s="1"/>
  <c r="I2320" i="2"/>
  <c r="K2320" i="2" s="1"/>
  <c r="I2318" i="2"/>
  <c r="K2318" i="2" s="1"/>
  <c r="I2312" i="2"/>
  <c r="K2312" i="2" s="1"/>
  <c r="I2310" i="2"/>
  <c r="K2310" i="2" s="1"/>
  <c r="I2304" i="2"/>
  <c r="K2304" i="2" s="1"/>
  <c r="I2302" i="2"/>
  <c r="K2302" i="2" s="1"/>
  <c r="I2296" i="2"/>
  <c r="K2296" i="2" s="1"/>
  <c r="I2294" i="2"/>
  <c r="K2294" i="2" s="1"/>
  <c r="I2288" i="2"/>
  <c r="K2288" i="2" s="1"/>
  <c r="I2286" i="2"/>
  <c r="K2286" i="2" s="1"/>
  <c r="I2280" i="2"/>
  <c r="K2280" i="2" s="1"/>
  <c r="I2278" i="2"/>
  <c r="K2278" i="2" s="1"/>
  <c r="I2272" i="2"/>
  <c r="K2272" i="2" s="1"/>
  <c r="I2270" i="2"/>
  <c r="K2270" i="2" s="1"/>
  <c r="I2264" i="2"/>
  <c r="K2264" i="2" s="1"/>
  <c r="I2262" i="2"/>
  <c r="K2262" i="2" s="1"/>
  <c r="I2256" i="2"/>
  <c r="K2256" i="2" s="1"/>
  <c r="I2254" i="2"/>
  <c r="K2254" i="2" s="1"/>
  <c r="I2248" i="2"/>
  <c r="K2248" i="2" s="1"/>
  <c r="I2246" i="2"/>
  <c r="K2246" i="2" s="1"/>
  <c r="I2240" i="2"/>
  <c r="K2240" i="2" s="1"/>
  <c r="I2238" i="2"/>
  <c r="K2238" i="2" s="1"/>
  <c r="I2232" i="2"/>
  <c r="K2232" i="2" s="1"/>
  <c r="I2230" i="2"/>
  <c r="K2230" i="2" s="1"/>
  <c r="I2224" i="2"/>
  <c r="K2224" i="2" s="1"/>
  <c r="I2222" i="2"/>
  <c r="K2222" i="2" s="1"/>
  <c r="I2216" i="2"/>
  <c r="K2216" i="2" s="1"/>
  <c r="I2214" i="2"/>
  <c r="K2214" i="2" s="1"/>
  <c r="I2208" i="2"/>
  <c r="K2208" i="2" s="1"/>
  <c r="I2206" i="2"/>
  <c r="K2206" i="2" s="1"/>
  <c r="I2200" i="2"/>
  <c r="K2200" i="2" s="1"/>
  <c r="I2198" i="2"/>
  <c r="K2198" i="2" s="1"/>
  <c r="I2192" i="2"/>
  <c r="K2192" i="2" s="1"/>
  <c r="I2190" i="2"/>
  <c r="K2190" i="2" s="1"/>
  <c r="I2184" i="2"/>
  <c r="K2184" i="2" s="1"/>
  <c r="I2182" i="2"/>
  <c r="K2182" i="2" s="1"/>
  <c r="I2176" i="2"/>
  <c r="K2176" i="2" s="1"/>
  <c r="I2174" i="2"/>
  <c r="K2174" i="2" s="1"/>
  <c r="I2168" i="2"/>
  <c r="K2168" i="2" s="1"/>
  <c r="I2166" i="2"/>
  <c r="K2166" i="2" s="1"/>
  <c r="I2160" i="2"/>
  <c r="K2160" i="2" s="1"/>
  <c r="I2158" i="2"/>
  <c r="K2158" i="2" s="1"/>
  <c r="I2152" i="2"/>
  <c r="K2152" i="2" s="1"/>
  <c r="I2150" i="2"/>
  <c r="K2150" i="2" s="1"/>
  <c r="I2144" i="2"/>
  <c r="K2144" i="2" s="1"/>
  <c r="I2142" i="2"/>
  <c r="K2142" i="2" s="1"/>
  <c r="I2135" i="2"/>
  <c r="K2135" i="2" s="1"/>
  <c r="I2129" i="2"/>
  <c r="K2129" i="2" s="1"/>
  <c r="I2127" i="2"/>
  <c r="K2127" i="2" s="1"/>
  <c r="I2121" i="2"/>
  <c r="K2121" i="2" s="1"/>
  <c r="I2119" i="2"/>
  <c r="K2119" i="2" s="1"/>
  <c r="I2113" i="2"/>
  <c r="K2113" i="2" s="1"/>
  <c r="I2111" i="2"/>
  <c r="K2111" i="2" s="1"/>
  <c r="I2105" i="2"/>
  <c r="K2105" i="2" s="1"/>
  <c r="I2103" i="2"/>
  <c r="K2103" i="2" s="1"/>
  <c r="I2097" i="2"/>
  <c r="K2097" i="2" s="1"/>
  <c r="I2095" i="2"/>
  <c r="K2095" i="2" s="1"/>
  <c r="I2089" i="2"/>
  <c r="K2089" i="2" s="1"/>
  <c r="I2087" i="2"/>
  <c r="K2087" i="2" s="1"/>
  <c r="I2081" i="2"/>
  <c r="K2081" i="2" s="1"/>
  <c r="I2079" i="2"/>
  <c r="K2079" i="2" s="1"/>
  <c r="I2073" i="2"/>
  <c r="K2073" i="2" s="1"/>
  <c r="I2071" i="2"/>
  <c r="K2071" i="2" s="1"/>
  <c r="I2065" i="2"/>
  <c r="K2065" i="2" s="1"/>
  <c r="I2063" i="2"/>
  <c r="K2063" i="2" s="1"/>
  <c r="I2057" i="2"/>
  <c r="K2057" i="2" s="1"/>
  <c r="I2055" i="2"/>
  <c r="K2055" i="2" s="1"/>
  <c r="I2049" i="2"/>
  <c r="K2049" i="2" s="1"/>
  <c r="I2047" i="2"/>
  <c r="K2047" i="2" s="1"/>
  <c r="I2041" i="2"/>
  <c r="K2041" i="2" s="1"/>
  <c r="I2039" i="2"/>
  <c r="K2039" i="2" s="1"/>
  <c r="I2034" i="2"/>
  <c r="K2034" i="2" s="1"/>
  <c r="I2032" i="2"/>
  <c r="K2032" i="2" s="1"/>
  <c r="I2026" i="2"/>
  <c r="K2026" i="2" s="1"/>
  <c r="I2024" i="2"/>
  <c r="K2024" i="2" s="1"/>
  <c r="I2018" i="2"/>
  <c r="K2018" i="2" s="1"/>
  <c r="I2016" i="2"/>
  <c r="K2016" i="2" s="1"/>
  <c r="I2010" i="2"/>
  <c r="K2010" i="2" s="1"/>
  <c r="I2008" i="2"/>
  <c r="K2008" i="2" s="1"/>
  <c r="I2002" i="2"/>
  <c r="K2002" i="2" s="1"/>
  <c r="I2000" i="2"/>
  <c r="K2000" i="2" s="1"/>
  <c r="I1994" i="2"/>
  <c r="K1994" i="2" s="1"/>
  <c r="I1992" i="2"/>
  <c r="K1992" i="2" s="1"/>
  <c r="I1986" i="2"/>
  <c r="K1986" i="2" s="1"/>
  <c r="I1984" i="2"/>
  <c r="K1984" i="2" s="1"/>
  <c r="I1978" i="2"/>
  <c r="K1978" i="2" s="1"/>
  <c r="I1976" i="2"/>
  <c r="K1976" i="2" s="1"/>
  <c r="I1970" i="2"/>
  <c r="K1970" i="2" s="1"/>
  <c r="I1968" i="2"/>
  <c r="K1968" i="2" s="1"/>
  <c r="I1962" i="2"/>
  <c r="K1962" i="2" s="1"/>
  <c r="I1960" i="2"/>
  <c r="K1960" i="2" s="1"/>
  <c r="I1954" i="2"/>
  <c r="K1954" i="2" s="1"/>
  <c r="I1952" i="2"/>
  <c r="K1952" i="2" s="1"/>
  <c r="I1945" i="2"/>
  <c r="K1945" i="2" s="1"/>
  <c r="I1939" i="2"/>
  <c r="K1939" i="2" s="1"/>
  <c r="I1937" i="2"/>
  <c r="K1937" i="2" s="1"/>
  <c r="I1931" i="2"/>
  <c r="K1931" i="2" s="1"/>
  <c r="I1929" i="2"/>
  <c r="K1929" i="2" s="1"/>
  <c r="I1924" i="2"/>
  <c r="K1924" i="2" s="1"/>
  <c r="I1922" i="2"/>
  <c r="K1922" i="2" s="1"/>
  <c r="I1916" i="2"/>
  <c r="K1916" i="2" s="1"/>
  <c r="I1914" i="2"/>
  <c r="K1914" i="2" s="1"/>
  <c r="I1908" i="2"/>
  <c r="K1908" i="2" s="1"/>
  <c r="I1906" i="2"/>
  <c r="K1906" i="2" s="1"/>
  <c r="I1900" i="2"/>
  <c r="K1900" i="2" s="1"/>
  <c r="I1898" i="2"/>
  <c r="K1898" i="2" s="1"/>
  <c r="I1892" i="2"/>
  <c r="K1892" i="2" s="1"/>
  <c r="I1890" i="2"/>
  <c r="K1890" i="2" s="1"/>
  <c r="I1884" i="2"/>
  <c r="K1884" i="2" s="1"/>
  <c r="I1882" i="2"/>
  <c r="K1882" i="2" s="1"/>
  <c r="I1876" i="2"/>
  <c r="K1876" i="2" s="1"/>
  <c r="I1874" i="2"/>
  <c r="K1874" i="2" s="1"/>
  <c r="I1868" i="2"/>
  <c r="K1868" i="2" s="1"/>
  <c r="I1866" i="2"/>
  <c r="K1866" i="2" s="1"/>
  <c r="I1860" i="2"/>
  <c r="K1860" i="2" s="1"/>
  <c r="I1858" i="2"/>
  <c r="K1858" i="2" s="1"/>
  <c r="I1852" i="2"/>
  <c r="K1852" i="2" s="1"/>
  <c r="I1850" i="2"/>
  <c r="K1850" i="2" s="1"/>
  <c r="I1844" i="2"/>
  <c r="K1844" i="2" s="1"/>
  <c r="I1842" i="2"/>
  <c r="K1842" i="2" s="1"/>
  <c r="I1836" i="2"/>
  <c r="K1836" i="2" s="1"/>
  <c r="I1834" i="2"/>
  <c r="K1834" i="2" s="1"/>
  <c r="I1828" i="2"/>
  <c r="K1828" i="2" s="1"/>
  <c r="I1826" i="2"/>
  <c r="K1826" i="2" s="1"/>
  <c r="I1820" i="2"/>
  <c r="K1820" i="2" s="1"/>
  <c r="I1818" i="2"/>
  <c r="K1818" i="2" s="1"/>
  <c r="I1811" i="2"/>
  <c r="K1811" i="2" s="1"/>
  <c r="I1805" i="2"/>
  <c r="K1805" i="2" s="1"/>
  <c r="I1803" i="2"/>
  <c r="K1803" i="2" s="1"/>
  <c r="I1797" i="2"/>
  <c r="K1797" i="2" s="1"/>
  <c r="I1795" i="2"/>
  <c r="K1795" i="2" s="1"/>
  <c r="I1789" i="2"/>
  <c r="K1789" i="2" s="1"/>
  <c r="I1787" i="2"/>
  <c r="K1787" i="2" s="1"/>
  <c r="I1781" i="2"/>
  <c r="K1781" i="2" s="1"/>
  <c r="I1779" i="2"/>
  <c r="K1779" i="2" s="1"/>
  <c r="I1773" i="2"/>
  <c r="K1773" i="2" s="1"/>
  <c r="I1771" i="2"/>
  <c r="K1771" i="2" s="1"/>
  <c r="I1765" i="2"/>
  <c r="K1765" i="2" s="1"/>
  <c r="I1763" i="2"/>
  <c r="K1763" i="2" s="1"/>
  <c r="I1757" i="2"/>
  <c r="K1757" i="2" s="1"/>
  <c r="I1755" i="2"/>
  <c r="K1755" i="2" s="1"/>
  <c r="I1749" i="2"/>
  <c r="K1749" i="2" s="1"/>
  <c r="I1747" i="2"/>
  <c r="K1747" i="2" s="1"/>
  <c r="I1741" i="2"/>
  <c r="K1741" i="2" s="1"/>
  <c r="I1739" i="2"/>
  <c r="K1739" i="2" s="1"/>
  <c r="I1733" i="2"/>
  <c r="K1733" i="2" s="1"/>
  <c r="I1731" i="2"/>
  <c r="K1731" i="2" s="1"/>
  <c r="I1725" i="2"/>
  <c r="K1725" i="2" s="1"/>
  <c r="I1723" i="2"/>
  <c r="K1723" i="2" s="1"/>
  <c r="I1717" i="2"/>
  <c r="K1717" i="2" s="1"/>
  <c r="I1715" i="2"/>
  <c r="K1715" i="2" s="1"/>
  <c r="I1709" i="2"/>
  <c r="K1709" i="2" s="1"/>
  <c r="I1707" i="2"/>
  <c r="K1707" i="2" s="1"/>
  <c r="I1701" i="2"/>
  <c r="K1701" i="2" s="1"/>
  <c r="I1699" i="2"/>
  <c r="K1699" i="2" s="1"/>
  <c r="I1693" i="2"/>
  <c r="K1693" i="2" s="1"/>
  <c r="I1691" i="2"/>
  <c r="K1691" i="2" s="1"/>
  <c r="I1685" i="2"/>
  <c r="K1685" i="2" s="1"/>
  <c r="I1683" i="2"/>
  <c r="K1683" i="2" s="1"/>
  <c r="I1677" i="2"/>
  <c r="K1677" i="2" s="1"/>
  <c r="I1675" i="2"/>
  <c r="K1675" i="2" s="1"/>
  <c r="I1669" i="2"/>
  <c r="K1669" i="2" s="1"/>
  <c r="I1667" i="2"/>
  <c r="K1667" i="2" s="1"/>
  <c r="I1661" i="2"/>
  <c r="K1661" i="2" s="1"/>
  <c r="I1659" i="2"/>
  <c r="K1659" i="2" s="1"/>
  <c r="I1653" i="2"/>
  <c r="K1653" i="2" s="1"/>
  <c r="I1651" i="2"/>
  <c r="K1651" i="2" s="1"/>
  <c r="I1645" i="2"/>
  <c r="K1645" i="2" s="1"/>
  <c r="I1643" i="2"/>
  <c r="K1643" i="2" s="1"/>
  <c r="I1637" i="2"/>
  <c r="K1637" i="2" s="1"/>
  <c r="I1636" i="2"/>
  <c r="K1636" i="2" s="1"/>
  <c r="I1630" i="2"/>
  <c r="K1630" i="2" s="1"/>
  <c r="I1628" i="2"/>
  <c r="K1628" i="2" s="1"/>
  <c r="I1622" i="2"/>
  <c r="K1622" i="2" s="1"/>
  <c r="I1620" i="2"/>
  <c r="K1620" i="2" s="1"/>
  <c r="I1614" i="2"/>
  <c r="K1614" i="2" s="1"/>
  <c r="I1612" i="2"/>
  <c r="K1612" i="2" s="1"/>
  <c r="I1606" i="2"/>
  <c r="K1606" i="2" s="1"/>
  <c r="I1604" i="2"/>
  <c r="K1604" i="2" s="1"/>
  <c r="I1598" i="2"/>
  <c r="K1598" i="2" s="1"/>
  <c r="I1596" i="2"/>
  <c r="K1596" i="2" s="1"/>
  <c r="I1590" i="2"/>
  <c r="K1590" i="2" s="1"/>
  <c r="I1588" i="2"/>
  <c r="K1588" i="2" s="1"/>
  <c r="I1582" i="2"/>
  <c r="K1582" i="2" s="1"/>
  <c r="I1580" i="2"/>
  <c r="K1580" i="2" s="1"/>
  <c r="I1574" i="2"/>
  <c r="K1574" i="2" s="1"/>
  <c r="I1572" i="2"/>
  <c r="K1572" i="2" s="1"/>
  <c r="I1566" i="2"/>
  <c r="K1566" i="2" s="1"/>
  <c r="I1564" i="2"/>
  <c r="K1564" i="2" s="1"/>
  <c r="I1558" i="2"/>
  <c r="K1558" i="2" s="1"/>
  <c r="I1556" i="2"/>
  <c r="K1556" i="2" s="1"/>
  <c r="I1550" i="2"/>
  <c r="K1550" i="2" s="1"/>
  <c r="I1548" i="2"/>
  <c r="K1548" i="2" s="1"/>
  <c r="I1542" i="2"/>
  <c r="K1542" i="2" s="1"/>
  <c r="I1540" i="2"/>
  <c r="K1540" i="2" s="1"/>
  <c r="I1534" i="2"/>
  <c r="K1534" i="2" s="1"/>
  <c r="I1532" i="2"/>
  <c r="K1532" i="2" s="1"/>
  <c r="I1526" i="2"/>
  <c r="K1526" i="2" s="1"/>
  <c r="I1524" i="2"/>
  <c r="K1524" i="2" s="1"/>
  <c r="I1518" i="2"/>
  <c r="K1518" i="2" s="1"/>
  <c r="I1516" i="2"/>
  <c r="K1516" i="2" s="1"/>
  <c r="I1510" i="2"/>
  <c r="K1510" i="2" s="1"/>
  <c r="I1508" i="2"/>
  <c r="K1508" i="2" s="1"/>
  <c r="I1502" i="2"/>
  <c r="K1502" i="2" s="1"/>
  <c r="I1500" i="2"/>
  <c r="K1500" i="2" s="1"/>
  <c r="I1494" i="2"/>
  <c r="K1494" i="2" s="1"/>
  <c r="I1492" i="2"/>
  <c r="K1492" i="2" s="1"/>
  <c r="I1486" i="2"/>
  <c r="K1486" i="2" s="1"/>
  <c r="I1484" i="2"/>
  <c r="K1484" i="2" s="1"/>
  <c r="I1478" i="2"/>
  <c r="K1478" i="2" s="1"/>
  <c r="I1476" i="2"/>
  <c r="K1476" i="2" s="1"/>
  <c r="I1471" i="2"/>
  <c r="K1471" i="2" s="1"/>
  <c r="I1469" i="2"/>
  <c r="K1469" i="2" s="1"/>
  <c r="I1463" i="2"/>
  <c r="K1463" i="2" s="1"/>
  <c r="I1461" i="2"/>
  <c r="K1461" i="2" s="1"/>
  <c r="I1455" i="2"/>
  <c r="K1455" i="2" s="1"/>
  <c r="I1453" i="2"/>
  <c r="K1453" i="2" s="1"/>
  <c r="I1447" i="2"/>
  <c r="K1447" i="2" s="1"/>
  <c r="I1445" i="2"/>
  <c r="K1445" i="2" s="1"/>
  <c r="I1439" i="2"/>
  <c r="K1439" i="2" s="1"/>
  <c r="I1437" i="2"/>
  <c r="K1437" i="2" s="1"/>
  <c r="I1431" i="2"/>
  <c r="K1431" i="2" s="1"/>
  <c r="I1429" i="2"/>
  <c r="K1429" i="2" s="1"/>
  <c r="I1424" i="2"/>
  <c r="K1424" i="2" s="1"/>
  <c r="I1422" i="2"/>
  <c r="K1422" i="2" s="1"/>
  <c r="I1416" i="2"/>
  <c r="K1416" i="2" s="1"/>
  <c r="I1414" i="2"/>
  <c r="K1414" i="2" s="1"/>
  <c r="I1408" i="2"/>
  <c r="K1408" i="2" s="1"/>
  <c r="I1406" i="2"/>
  <c r="K1406" i="2" s="1"/>
  <c r="I1400" i="2"/>
  <c r="K1400" i="2" s="1"/>
  <c r="I1398" i="2"/>
  <c r="K1398" i="2" s="1"/>
  <c r="I1392" i="2"/>
  <c r="K1392" i="2" s="1"/>
  <c r="I1390" i="2"/>
  <c r="K1390" i="2" s="1"/>
  <c r="I1384" i="2"/>
  <c r="K1384" i="2" s="1"/>
  <c r="I1382" i="2"/>
  <c r="K1382" i="2" s="1"/>
  <c r="I1376" i="2"/>
  <c r="K1376" i="2" s="1"/>
  <c r="I1374" i="2"/>
  <c r="K1374" i="2" s="1"/>
  <c r="I1369" i="2"/>
  <c r="K1369" i="2" s="1"/>
  <c r="I1367" i="2"/>
  <c r="K1367" i="2" s="1"/>
  <c r="I1361" i="2"/>
  <c r="K1361" i="2" s="1"/>
  <c r="I1359" i="2"/>
  <c r="K1359" i="2" s="1"/>
  <c r="I1353" i="2"/>
  <c r="K1353" i="2" s="1"/>
  <c r="I1351" i="2"/>
  <c r="K1351" i="2" s="1"/>
  <c r="I1345" i="2"/>
  <c r="K1345" i="2" s="1"/>
  <c r="I1343" i="2"/>
  <c r="K1343" i="2" s="1"/>
  <c r="I1337" i="2"/>
  <c r="K1337" i="2" s="1"/>
  <c r="I1335" i="2"/>
  <c r="K1335" i="2" s="1"/>
  <c r="I1329" i="2"/>
  <c r="K1329" i="2" s="1"/>
  <c r="I1327" i="2"/>
  <c r="K1327" i="2" s="1"/>
  <c r="I1321" i="2"/>
  <c r="K1321" i="2" s="1"/>
  <c r="I1319" i="2"/>
  <c r="K1319" i="2" s="1"/>
  <c r="I1313" i="2"/>
  <c r="K1313" i="2" s="1"/>
  <c r="I1311" i="2"/>
  <c r="K1311" i="2" s="1"/>
  <c r="I1305" i="2"/>
  <c r="K1305" i="2" s="1"/>
  <c r="I1303" i="2"/>
  <c r="K1303" i="2" s="1"/>
  <c r="I1297" i="2"/>
  <c r="K1297" i="2" s="1"/>
  <c r="I1295" i="2"/>
  <c r="K1295" i="2" s="1"/>
  <c r="I1289" i="2"/>
  <c r="K1289" i="2" s="1"/>
  <c r="I1287" i="2"/>
  <c r="K1287" i="2" s="1"/>
  <c r="I1281" i="2"/>
  <c r="K1281" i="2" s="1"/>
  <c r="I1279" i="2"/>
  <c r="K1279" i="2" s="1"/>
  <c r="I1273" i="2"/>
  <c r="K1273" i="2" s="1"/>
  <c r="I1271" i="2"/>
  <c r="K1271" i="2" s="1"/>
  <c r="I1265" i="2"/>
  <c r="K1265" i="2" s="1"/>
  <c r="I1263" i="2"/>
  <c r="K1263" i="2" s="1"/>
  <c r="I1257" i="2"/>
  <c r="K1257" i="2" s="1"/>
  <c r="I1255" i="2"/>
  <c r="K1255" i="2" s="1"/>
  <c r="I1249" i="2"/>
  <c r="K1249" i="2" s="1"/>
  <c r="I1247" i="2"/>
  <c r="K1247" i="2" s="1"/>
  <c r="I1241" i="2"/>
  <c r="K1241" i="2" s="1"/>
  <c r="I1239" i="2"/>
  <c r="K1239" i="2" s="1"/>
  <c r="I1233" i="2"/>
  <c r="K1233" i="2" s="1"/>
  <c r="I1231" i="2"/>
  <c r="K1231" i="2" s="1"/>
  <c r="I1225" i="2"/>
  <c r="K1225" i="2" s="1"/>
  <c r="I1223" i="2"/>
  <c r="K1223" i="2" s="1"/>
  <c r="I1218" i="2"/>
  <c r="K1218" i="2" s="1"/>
  <c r="I1216" i="2"/>
  <c r="K1216" i="2" s="1"/>
  <c r="I1210" i="2"/>
  <c r="K1210" i="2" s="1"/>
  <c r="I1208" i="2"/>
  <c r="K1208" i="2" s="1"/>
  <c r="I1202" i="2"/>
  <c r="K1202" i="2" s="1"/>
  <c r="I1200" i="2"/>
  <c r="K1200" i="2" s="1"/>
  <c r="I1194" i="2"/>
  <c r="K1194" i="2" s="1"/>
  <c r="I1192" i="2"/>
  <c r="K1192" i="2" s="1"/>
  <c r="I1186" i="2"/>
  <c r="K1186" i="2" s="1"/>
  <c r="I1184" i="2"/>
  <c r="K1184" i="2" s="1"/>
  <c r="I1178" i="2"/>
  <c r="K1178" i="2" s="1"/>
  <c r="I1176" i="2"/>
  <c r="K1176" i="2" s="1"/>
  <c r="I1170" i="2"/>
  <c r="K1170" i="2" s="1"/>
  <c r="I1168" i="2"/>
  <c r="K1168" i="2" s="1"/>
  <c r="I1163" i="2"/>
  <c r="K1163" i="2" s="1"/>
  <c r="I1161" i="2"/>
  <c r="K1161" i="2" s="1"/>
  <c r="I1155" i="2"/>
  <c r="K1155" i="2" s="1"/>
  <c r="I1153" i="2"/>
  <c r="K1153" i="2" s="1"/>
  <c r="I1147" i="2"/>
  <c r="K1147" i="2" s="1"/>
  <c r="I1145" i="2"/>
  <c r="K1145" i="2" s="1"/>
  <c r="I1139" i="2"/>
  <c r="K1139" i="2" s="1"/>
  <c r="I1137" i="2"/>
  <c r="K1137" i="2" s="1"/>
  <c r="I1131" i="2"/>
  <c r="K1131" i="2" s="1"/>
  <c r="I1129" i="2"/>
  <c r="K1129" i="2" s="1"/>
  <c r="I1123" i="2"/>
  <c r="K1123" i="2" s="1"/>
  <c r="I1121" i="2"/>
  <c r="K1121" i="2" s="1"/>
  <c r="I1115" i="2"/>
  <c r="K1115" i="2" s="1"/>
  <c r="I1113" i="2"/>
  <c r="K1113" i="2" s="1"/>
  <c r="I1107" i="2"/>
  <c r="K1107" i="2" s="1"/>
  <c r="I1105" i="2"/>
  <c r="K1105" i="2" s="1"/>
  <c r="I1099" i="2"/>
  <c r="K1099" i="2" s="1"/>
  <c r="I1097" i="2"/>
  <c r="K1097" i="2" s="1"/>
  <c r="I1091" i="2"/>
  <c r="K1091" i="2" s="1"/>
  <c r="I1089" i="2"/>
  <c r="K1089" i="2" s="1"/>
  <c r="I1083" i="2"/>
  <c r="K1083" i="2" s="1"/>
  <c r="I1081" i="2"/>
  <c r="K1081" i="2" s="1"/>
  <c r="I1075" i="2"/>
  <c r="K1075" i="2" s="1"/>
  <c r="I1073" i="2"/>
  <c r="K1073" i="2" s="1"/>
  <c r="I1067" i="2"/>
  <c r="K1067" i="2" s="1"/>
  <c r="I1065" i="2"/>
  <c r="K1065" i="2" s="1"/>
  <c r="I1059" i="2"/>
  <c r="K1059" i="2" s="1"/>
  <c r="I1058" i="2"/>
  <c r="K1058" i="2" s="1"/>
  <c r="I1052" i="2"/>
  <c r="K1052" i="2" s="1"/>
  <c r="I1050" i="2"/>
  <c r="K1050" i="2" s="1"/>
  <c r="I1044" i="2"/>
  <c r="K1044" i="2" s="1"/>
  <c r="I1042" i="2"/>
  <c r="K1042" i="2" s="1"/>
  <c r="I1036" i="2"/>
  <c r="K1036" i="2" s="1"/>
  <c r="I1034" i="2"/>
  <c r="K1034" i="2" s="1"/>
  <c r="I1028" i="2"/>
  <c r="K1028" i="2" s="1"/>
  <c r="I1026" i="2"/>
  <c r="K1026" i="2" s="1"/>
  <c r="I1019" i="2"/>
  <c r="K1019" i="2" s="1"/>
  <c r="I1013" i="2"/>
  <c r="K1013" i="2" s="1"/>
  <c r="I1011" i="2"/>
  <c r="K1011" i="2" s="1"/>
  <c r="I1005" i="2"/>
  <c r="K1005" i="2" s="1"/>
  <c r="I1003" i="2"/>
  <c r="K1003" i="2" s="1"/>
  <c r="I997" i="2"/>
  <c r="K997" i="2" s="1"/>
  <c r="I995" i="2"/>
  <c r="K995" i="2" s="1"/>
  <c r="I989" i="2"/>
  <c r="K989" i="2" s="1"/>
  <c r="I987" i="2"/>
  <c r="K987" i="2" s="1"/>
  <c r="I981" i="2"/>
  <c r="K981" i="2" s="1"/>
  <c r="I979" i="2"/>
  <c r="K979" i="2" s="1"/>
  <c r="I973" i="2"/>
  <c r="K973" i="2" s="1"/>
  <c r="I971" i="2"/>
  <c r="K971" i="2" s="1"/>
  <c r="I965" i="2"/>
  <c r="K965" i="2" s="1"/>
  <c r="I963" i="2"/>
  <c r="K963" i="2" s="1"/>
  <c r="I957" i="2"/>
  <c r="K957" i="2" s="1"/>
  <c r="I955" i="2"/>
  <c r="K955" i="2" s="1"/>
  <c r="I950" i="2"/>
  <c r="K950" i="2" s="1"/>
  <c r="I948" i="2"/>
  <c r="K948" i="2" s="1"/>
  <c r="I942" i="2"/>
  <c r="K942" i="2" s="1"/>
  <c r="I940" i="2"/>
  <c r="K940" i="2" s="1"/>
  <c r="I934" i="2"/>
  <c r="K934" i="2" s="1"/>
  <c r="I932" i="2"/>
  <c r="K932" i="2" s="1"/>
  <c r="I926" i="2"/>
  <c r="K926" i="2" s="1"/>
  <c r="I924" i="2"/>
  <c r="K924" i="2" s="1"/>
  <c r="I918" i="2"/>
  <c r="K918" i="2" s="1"/>
  <c r="I916" i="2"/>
  <c r="K916" i="2" s="1"/>
  <c r="I910" i="2"/>
  <c r="K910" i="2" s="1"/>
  <c r="I908" i="2"/>
  <c r="K908" i="2" s="1"/>
  <c r="I902" i="2"/>
  <c r="K902" i="2" s="1"/>
  <c r="I900" i="2"/>
  <c r="K900" i="2" s="1"/>
  <c r="I894" i="2"/>
  <c r="K894" i="2" s="1"/>
  <c r="I892" i="2"/>
  <c r="K892" i="2" s="1"/>
  <c r="I886" i="2"/>
  <c r="K886" i="2" s="1"/>
  <c r="I884" i="2"/>
  <c r="K884" i="2" s="1"/>
  <c r="I878" i="2"/>
  <c r="K878" i="2" s="1"/>
  <c r="I876" i="2"/>
  <c r="K876" i="2" s="1"/>
  <c r="I870" i="2"/>
  <c r="K870" i="2" s="1"/>
  <c r="I868" i="2"/>
  <c r="K868" i="2" s="1"/>
  <c r="I862" i="2"/>
  <c r="K862" i="2" s="1"/>
  <c r="I860" i="2"/>
  <c r="K860" i="2" s="1"/>
  <c r="I854" i="2"/>
  <c r="K854" i="2" s="1"/>
  <c r="I852" i="2"/>
  <c r="K852" i="2" s="1"/>
  <c r="I847" i="2"/>
  <c r="K847" i="2" s="1"/>
  <c r="I845" i="2"/>
  <c r="K845" i="2" s="1"/>
  <c r="I839" i="2"/>
  <c r="K839" i="2" s="1"/>
  <c r="I837" i="2"/>
  <c r="K837" i="2" s="1"/>
  <c r="I831" i="2"/>
  <c r="K831" i="2" s="1"/>
  <c r="I829" i="2"/>
  <c r="K829" i="2" s="1"/>
  <c r="I823" i="2"/>
  <c r="K823" i="2" s="1"/>
  <c r="I821" i="2"/>
  <c r="K821" i="2" s="1"/>
  <c r="I815" i="2"/>
  <c r="K815" i="2" s="1"/>
  <c r="I813" i="2"/>
  <c r="K813" i="2" s="1"/>
  <c r="I807" i="2"/>
  <c r="K807" i="2" s="1"/>
  <c r="I805" i="2"/>
  <c r="K805" i="2" s="1"/>
  <c r="I799" i="2"/>
  <c r="K799" i="2" s="1"/>
  <c r="I797" i="2"/>
  <c r="K797" i="2" s="1"/>
  <c r="I791" i="2"/>
  <c r="K791" i="2" s="1"/>
  <c r="I789" i="2"/>
  <c r="K789" i="2" s="1"/>
  <c r="I784" i="2"/>
  <c r="K784" i="2" s="1"/>
  <c r="I782" i="2"/>
  <c r="K782" i="2" s="1"/>
  <c r="I776" i="2"/>
  <c r="K776" i="2" s="1"/>
  <c r="I774" i="2"/>
  <c r="K774" i="2" s="1"/>
  <c r="I768" i="2"/>
  <c r="K768" i="2" s="1"/>
  <c r="I766" i="2"/>
  <c r="K766" i="2" s="1"/>
  <c r="I760" i="2"/>
  <c r="K760" i="2" s="1"/>
  <c r="I758" i="2"/>
  <c r="K758" i="2" s="1"/>
  <c r="I752" i="2"/>
  <c r="K752" i="2" s="1"/>
  <c r="I750" i="2"/>
  <c r="K750" i="2" s="1"/>
  <c r="I744" i="2"/>
  <c r="K744" i="2" s="1"/>
  <c r="I742" i="2"/>
  <c r="K742" i="2" s="1"/>
  <c r="I736" i="2"/>
  <c r="K736" i="2" s="1"/>
  <c r="I734" i="2"/>
  <c r="K734" i="2" s="1"/>
  <c r="I728" i="2"/>
  <c r="K728" i="2" s="1"/>
  <c r="I726" i="2"/>
  <c r="K726" i="2" s="1"/>
  <c r="I719" i="2"/>
  <c r="K719" i="2" s="1"/>
  <c r="I713" i="2"/>
  <c r="K713" i="2" s="1"/>
  <c r="I711" i="2"/>
  <c r="K711" i="2" s="1"/>
  <c r="I705" i="2"/>
  <c r="K705" i="2" s="1"/>
  <c r="I703" i="2"/>
  <c r="K703" i="2" s="1"/>
  <c r="I697" i="2"/>
  <c r="K697" i="2" s="1"/>
  <c r="I695" i="2"/>
  <c r="K695" i="2" s="1"/>
  <c r="I689" i="2"/>
  <c r="K689" i="2" s="1"/>
  <c r="I687" i="2"/>
  <c r="K687" i="2" s="1"/>
  <c r="I681" i="2"/>
  <c r="K681" i="2" s="1"/>
  <c r="I679" i="2"/>
  <c r="K679" i="2" s="1"/>
  <c r="I673" i="2"/>
  <c r="K673" i="2" s="1"/>
  <c r="I671" i="2"/>
  <c r="K671" i="2" s="1"/>
  <c r="I665" i="2"/>
  <c r="K665" i="2" s="1"/>
  <c r="I663" i="2"/>
  <c r="K663" i="2" s="1"/>
  <c r="I657" i="2"/>
  <c r="K657" i="2" s="1"/>
  <c r="I655" i="2"/>
  <c r="K655" i="2" s="1"/>
  <c r="I649" i="2"/>
  <c r="K649" i="2" s="1"/>
  <c r="I647" i="2"/>
  <c r="K647" i="2" s="1"/>
  <c r="I641" i="2"/>
  <c r="K641" i="2" s="1"/>
  <c r="I639" i="2"/>
  <c r="K639" i="2" s="1"/>
  <c r="I633" i="2"/>
  <c r="K633" i="2" s="1"/>
  <c r="I631" i="2"/>
  <c r="K631" i="2" s="1"/>
  <c r="I625" i="2"/>
  <c r="K625" i="2" s="1"/>
  <c r="I623" i="2"/>
  <c r="K623" i="2" s="1"/>
  <c r="I617" i="2"/>
  <c r="K617" i="2" s="1"/>
  <c r="I615" i="2"/>
  <c r="K615" i="2" s="1"/>
  <c r="I609" i="2"/>
  <c r="K609" i="2" s="1"/>
  <c r="I607" i="2"/>
  <c r="K607" i="2" s="1"/>
  <c r="I601" i="2"/>
  <c r="K601" i="2" s="1"/>
  <c r="I599" i="2"/>
  <c r="K599" i="2" s="1"/>
  <c r="I593" i="2"/>
  <c r="K593" i="2" s="1"/>
  <c r="I591" i="2"/>
  <c r="K591" i="2" s="1"/>
  <c r="I585" i="2"/>
  <c r="K585" i="2" s="1"/>
  <c r="I583" i="2"/>
  <c r="K583" i="2" s="1"/>
  <c r="I577" i="2"/>
  <c r="K577" i="2" s="1"/>
  <c r="I575" i="2"/>
  <c r="K575" i="2" s="1"/>
  <c r="I569" i="2"/>
  <c r="K569" i="2" s="1"/>
  <c r="I567" i="2"/>
  <c r="K567" i="2" s="1"/>
  <c r="I561" i="2"/>
  <c r="K561" i="2" s="1"/>
  <c r="I559" i="2"/>
  <c r="K559" i="2" s="1"/>
  <c r="I553" i="2"/>
  <c r="K553" i="2" s="1"/>
  <c r="I551" i="2"/>
  <c r="K551" i="2" s="1"/>
  <c r="I545" i="2"/>
  <c r="K545" i="2" s="1"/>
  <c r="I543" i="2"/>
  <c r="K543" i="2" s="1"/>
  <c r="I537" i="2"/>
  <c r="K537" i="2" s="1"/>
  <c r="I535" i="2"/>
  <c r="K535" i="2" s="1"/>
  <c r="I529" i="2"/>
  <c r="K529" i="2" s="1"/>
  <c r="I527" i="2"/>
  <c r="K527" i="2" s="1"/>
  <c r="I521" i="2"/>
  <c r="K521" i="2" s="1"/>
  <c r="I519" i="2"/>
  <c r="K519" i="2" s="1"/>
  <c r="I513" i="2"/>
  <c r="K513" i="2" s="1"/>
  <c r="I511" i="2"/>
  <c r="K511" i="2" s="1"/>
  <c r="I505" i="2"/>
  <c r="K505" i="2" s="1"/>
  <c r="I503" i="2"/>
  <c r="K503" i="2" s="1"/>
  <c r="I497" i="2"/>
  <c r="K497" i="2" s="1"/>
  <c r="I495" i="2"/>
  <c r="K495" i="2" s="1"/>
  <c r="I489" i="2"/>
  <c r="K489" i="2" s="1"/>
  <c r="I487" i="2"/>
  <c r="K487" i="2" s="1"/>
  <c r="I481" i="2"/>
  <c r="K481" i="2" s="1"/>
  <c r="I479" i="2"/>
  <c r="K479" i="2" s="1"/>
  <c r="I473" i="2"/>
  <c r="K473" i="2" s="1"/>
  <c r="I471" i="2"/>
  <c r="K471" i="2" s="1"/>
  <c r="I465" i="2"/>
  <c r="K465" i="2" s="1"/>
  <c r="I463" i="2"/>
  <c r="K463" i="2" s="1"/>
  <c r="I457" i="2"/>
  <c r="K457" i="2" s="1"/>
  <c r="I455" i="2"/>
  <c r="K455" i="2" s="1"/>
  <c r="I449" i="2"/>
  <c r="K449" i="2" s="1"/>
  <c r="I447" i="2"/>
  <c r="K447" i="2" s="1"/>
  <c r="I441" i="2"/>
  <c r="K441" i="2" s="1"/>
  <c r="I439" i="2"/>
  <c r="K439" i="2" s="1"/>
  <c r="I433" i="2"/>
  <c r="K433" i="2" s="1"/>
  <c r="I431" i="2"/>
  <c r="K431" i="2" s="1"/>
  <c r="I425" i="2"/>
  <c r="K425" i="2" s="1"/>
  <c r="I423" i="2"/>
  <c r="K423" i="2" s="1"/>
  <c r="I417" i="2"/>
  <c r="K417" i="2" s="1"/>
  <c r="I415" i="2"/>
  <c r="K415" i="2" s="1"/>
  <c r="I409" i="2"/>
  <c r="K409" i="2" s="1"/>
  <c r="I407" i="2"/>
  <c r="K407" i="2" s="1"/>
  <c r="I401" i="2"/>
  <c r="K401" i="2" s="1"/>
  <c r="I399" i="2"/>
  <c r="K399" i="2" s="1"/>
  <c r="I393" i="2"/>
  <c r="K393" i="2" s="1"/>
  <c r="I391" i="2"/>
  <c r="K391" i="2" s="1"/>
  <c r="I385" i="2"/>
  <c r="K385" i="2" s="1"/>
  <c r="I383" i="2"/>
  <c r="K383" i="2" s="1"/>
  <c r="I377" i="2"/>
  <c r="K377" i="2" s="1"/>
  <c r="I375" i="2"/>
  <c r="K375" i="2" s="1"/>
  <c r="I369" i="2"/>
  <c r="K369" i="2" s="1"/>
  <c r="I367" i="2"/>
  <c r="K367" i="2" s="1"/>
  <c r="I361" i="2"/>
  <c r="K361" i="2" s="1"/>
  <c r="I359" i="2"/>
  <c r="K359" i="2" s="1"/>
  <c r="I353" i="2"/>
  <c r="K353" i="2" s="1"/>
  <c r="I351" i="2"/>
  <c r="K351" i="2" s="1"/>
  <c r="I345" i="2"/>
  <c r="K345" i="2" s="1"/>
  <c r="I343" i="2"/>
  <c r="K343" i="2" s="1"/>
  <c r="I337" i="2"/>
  <c r="K337" i="2" s="1"/>
  <c r="I335" i="2"/>
  <c r="K335" i="2" s="1"/>
  <c r="I329" i="2"/>
  <c r="K329" i="2" s="1"/>
  <c r="I327" i="2"/>
  <c r="K327" i="2" s="1"/>
  <c r="I321" i="2"/>
  <c r="K321" i="2" s="1"/>
  <c r="I319" i="2"/>
  <c r="K319" i="2" s="1"/>
  <c r="I313" i="2"/>
  <c r="K313" i="2" s="1"/>
  <c r="I311" i="2"/>
  <c r="K311" i="2" s="1"/>
  <c r="I305" i="2"/>
  <c r="K305" i="2" s="1"/>
  <c r="I303" i="2"/>
  <c r="K303" i="2" s="1"/>
  <c r="I297" i="2"/>
  <c r="K297" i="2" s="1"/>
  <c r="I295" i="2"/>
  <c r="K295" i="2" s="1"/>
  <c r="I289" i="2"/>
  <c r="K289" i="2" s="1"/>
  <c r="I287" i="2"/>
  <c r="K287" i="2" s="1"/>
  <c r="I281" i="2"/>
  <c r="K281" i="2" s="1"/>
  <c r="I279" i="2"/>
  <c r="K279" i="2" s="1"/>
  <c r="I273" i="2"/>
  <c r="K273" i="2" s="1"/>
  <c r="I271" i="2"/>
  <c r="K271" i="2" s="1"/>
  <c r="I265" i="2"/>
  <c r="K265" i="2" s="1"/>
  <c r="I263" i="2"/>
  <c r="K263" i="2" s="1"/>
  <c r="I257" i="2"/>
  <c r="K257" i="2" s="1"/>
  <c r="I255" i="2"/>
  <c r="K255" i="2" s="1"/>
  <c r="I249" i="2"/>
  <c r="K249" i="2" s="1"/>
  <c r="I247" i="2"/>
  <c r="K247" i="2" s="1"/>
  <c r="I241" i="2"/>
  <c r="K241" i="2" s="1"/>
  <c r="I239" i="2"/>
  <c r="K239" i="2" s="1"/>
  <c r="I233" i="2"/>
  <c r="K233" i="2" s="1"/>
  <c r="I231" i="2"/>
  <c r="K231" i="2" s="1"/>
  <c r="I225" i="2"/>
  <c r="K225" i="2" s="1"/>
  <c r="I223" i="2"/>
  <c r="K223" i="2" s="1"/>
  <c r="I217" i="2"/>
  <c r="K217" i="2" s="1"/>
  <c r="I215" i="2"/>
  <c r="K215" i="2" s="1"/>
  <c r="D92" i="3"/>
  <c r="D90" i="3"/>
  <c r="D11" i="3"/>
  <c r="D89" i="3"/>
  <c r="D87" i="3"/>
  <c r="D86" i="3"/>
  <c r="D85" i="3"/>
  <c r="D84" i="3"/>
  <c r="D82" i="3"/>
  <c r="D81" i="3"/>
  <c r="D78" i="3"/>
  <c r="D76" i="3"/>
  <c r="D75" i="3"/>
  <c r="D73" i="3"/>
  <c r="D71" i="3"/>
  <c r="D72" i="3"/>
  <c r="D69" i="3"/>
  <c r="D65" i="3"/>
  <c r="D68" i="3"/>
  <c r="D66" i="3"/>
  <c r="D52" i="3"/>
  <c r="D61" i="3"/>
  <c r="D59" i="3"/>
  <c r="D57" i="3"/>
  <c r="D56" i="3"/>
  <c r="D55" i="3"/>
  <c r="D50" i="3"/>
  <c r="D46" i="3"/>
  <c r="D24" i="3"/>
  <c r="D47" i="3"/>
  <c r="L7322" i="2"/>
  <c r="L7321" i="2"/>
  <c r="L7320" i="2"/>
  <c r="L7319" i="2"/>
  <c r="L7318" i="2"/>
  <c r="L7317" i="2"/>
  <c r="L7316" i="2"/>
  <c r="L7315" i="2"/>
  <c r="L7314" i="2"/>
  <c r="L7313" i="2"/>
  <c r="L7312" i="2"/>
  <c r="L7311" i="2"/>
  <c r="L7310" i="2"/>
  <c r="L7309" i="2"/>
  <c r="L7308" i="2"/>
  <c r="L7307" i="2"/>
  <c r="L7306" i="2"/>
  <c r="L7305" i="2"/>
  <c r="L7304" i="2"/>
  <c r="L7303" i="2"/>
  <c r="L7302" i="2"/>
  <c r="L7301" i="2"/>
  <c r="L7300" i="2"/>
  <c r="L7299" i="2"/>
  <c r="L7298" i="2"/>
  <c r="L7297" i="2"/>
  <c r="L7296" i="2"/>
  <c r="L7295" i="2"/>
  <c r="L7294" i="2"/>
  <c r="L7293" i="2"/>
  <c r="L7292" i="2"/>
  <c r="L7291" i="2"/>
  <c r="L7290" i="2"/>
  <c r="L7289" i="2"/>
  <c r="L7288" i="2"/>
  <c r="L7287" i="2"/>
  <c r="L7286" i="2"/>
  <c r="L7285" i="2"/>
  <c r="L7284" i="2"/>
  <c r="L7283" i="2"/>
  <c r="L7282" i="2"/>
  <c r="L7281" i="2"/>
  <c r="L7280" i="2"/>
  <c r="L7279" i="2"/>
  <c r="L7278" i="2"/>
  <c r="L7277" i="2"/>
  <c r="L7276" i="2"/>
  <c r="L7275" i="2"/>
  <c r="L7274" i="2"/>
  <c r="L7273" i="2"/>
  <c r="L7272" i="2"/>
  <c r="L7271" i="2"/>
  <c r="L7270" i="2"/>
  <c r="L7269" i="2"/>
  <c r="L7268" i="2"/>
  <c r="L7267" i="2"/>
  <c r="L7266" i="2"/>
  <c r="L7265" i="2"/>
  <c r="L7264" i="2"/>
  <c r="L7263" i="2"/>
  <c r="L7262" i="2"/>
  <c r="L7261" i="2"/>
  <c r="L7260" i="2"/>
  <c r="L7259" i="2"/>
  <c r="L7258" i="2"/>
  <c r="L7257" i="2"/>
  <c r="L7256" i="2"/>
  <c r="L7255" i="2"/>
  <c r="L7254" i="2"/>
  <c r="L7253" i="2"/>
  <c r="L7252" i="2"/>
  <c r="L7251" i="2"/>
  <c r="L7250" i="2"/>
  <c r="L7249" i="2"/>
  <c r="L7248" i="2"/>
  <c r="L7247" i="2"/>
  <c r="L7246" i="2"/>
  <c r="L7245" i="2"/>
  <c r="L7244" i="2"/>
  <c r="L7243" i="2"/>
  <c r="L7242" i="2"/>
  <c r="L7241" i="2"/>
  <c r="L7240" i="2"/>
  <c r="L7239" i="2"/>
  <c r="L7238" i="2"/>
  <c r="L7237" i="2"/>
  <c r="L7236" i="2"/>
  <c r="L7235" i="2"/>
  <c r="L7234" i="2"/>
  <c r="L7233" i="2"/>
  <c r="L7232" i="2"/>
  <c r="L7231" i="2"/>
  <c r="L7230" i="2"/>
  <c r="L7229" i="2"/>
  <c r="L7228" i="2"/>
  <c r="L7227" i="2"/>
  <c r="L7226" i="2"/>
  <c r="L7225" i="2"/>
  <c r="L7224" i="2"/>
  <c r="L7223" i="2"/>
  <c r="L7222" i="2"/>
  <c r="L7221" i="2"/>
  <c r="L7220" i="2"/>
  <c r="L7219" i="2"/>
  <c r="L7218" i="2"/>
  <c r="L7217" i="2"/>
  <c r="L7216" i="2"/>
  <c r="L7215" i="2"/>
  <c r="L7214" i="2"/>
  <c r="L7213" i="2"/>
  <c r="L7212" i="2"/>
  <c r="L7211" i="2"/>
  <c r="L7210" i="2"/>
  <c r="L7209" i="2"/>
  <c r="L7208" i="2"/>
  <c r="L7207" i="2"/>
  <c r="L7206" i="2"/>
  <c r="L7205" i="2"/>
  <c r="L7204" i="2"/>
  <c r="L7203" i="2"/>
  <c r="L7202" i="2"/>
  <c r="L7201" i="2"/>
  <c r="L7200" i="2"/>
  <c r="L7199" i="2"/>
  <c r="L7198" i="2"/>
  <c r="L7197" i="2"/>
  <c r="L7196" i="2"/>
  <c r="L7195" i="2"/>
  <c r="L7194" i="2"/>
  <c r="L7193" i="2"/>
  <c r="L7192" i="2"/>
  <c r="L7191" i="2"/>
  <c r="L7190" i="2"/>
  <c r="L7189" i="2"/>
  <c r="L7188" i="2"/>
  <c r="L7187" i="2"/>
  <c r="L7186" i="2"/>
  <c r="L7185" i="2"/>
  <c r="L7184" i="2"/>
  <c r="L7183" i="2"/>
  <c r="L7182" i="2"/>
  <c r="L7181" i="2"/>
  <c r="L7180" i="2"/>
  <c r="L7179" i="2"/>
  <c r="L7178" i="2"/>
  <c r="L7177" i="2"/>
  <c r="L7176" i="2"/>
  <c r="L7175" i="2"/>
  <c r="L7174" i="2"/>
  <c r="L7173" i="2"/>
  <c r="L7172" i="2"/>
  <c r="L7171" i="2"/>
  <c r="L7170" i="2"/>
  <c r="L7169" i="2"/>
  <c r="L7168" i="2"/>
  <c r="L7167" i="2"/>
  <c r="L7166" i="2"/>
  <c r="L7165" i="2"/>
  <c r="L7164" i="2"/>
  <c r="L7163" i="2"/>
  <c r="L7162" i="2"/>
  <c r="L7161" i="2"/>
  <c r="L7160" i="2"/>
  <c r="L7159" i="2"/>
  <c r="L7158" i="2"/>
  <c r="L7157" i="2"/>
  <c r="L7156" i="2"/>
  <c r="L7155" i="2"/>
  <c r="L7154" i="2"/>
  <c r="L7153" i="2"/>
  <c r="L7152" i="2"/>
  <c r="L7151" i="2"/>
  <c r="L7150" i="2"/>
  <c r="L7149" i="2"/>
  <c r="L7148" i="2"/>
  <c r="L7147" i="2"/>
  <c r="L7146" i="2"/>
  <c r="L7145" i="2"/>
  <c r="L7144" i="2"/>
  <c r="L7143" i="2"/>
  <c r="L7142" i="2"/>
  <c r="L7141" i="2"/>
  <c r="L7140" i="2"/>
  <c r="L7139" i="2"/>
  <c r="L7138" i="2"/>
  <c r="L7137" i="2"/>
  <c r="L7136" i="2"/>
  <c r="L7135" i="2"/>
  <c r="L7134" i="2"/>
  <c r="L7133" i="2"/>
  <c r="L7132" i="2"/>
  <c r="L7131" i="2"/>
  <c r="L7130" i="2"/>
  <c r="L7129" i="2"/>
  <c r="L7128" i="2"/>
  <c r="L7127" i="2"/>
  <c r="L7126" i="2"/>
  <c r="L7125" i="2"/>
  <c r="L7124" i="2"/>
  <c r="L7123" i="2"/>
  <c r="L7122" i="2"/>
  <c r="L7121" i="2"/>
  <c r="L7120" i="2"/>
  <c r="L7119" i="2"/>
  <c r="L7118" i="2"/>
  <c r="L7117" i="2"/>
  <c r="L7116" i="2"/>
  <c r="L7115" i="2"/>
  <c r="L7114" i="2"/>
  <c r="L7113" i="2"/>
  <c r="L7112" i="2"/>
  <c r="L7111" i="2"/>
  <c r="L7110" i="2"/>
  <c r="L7109" i="2"/>
  <c r="L7108" i="2"/>
  <c r="L7107" i="2"/>
  <c r="L7106" i="2"/>
  <c r="L7105" i="2"/>
  <c r="L7104" i="2"/>
  <c r="L7103" i="2"/>
  <c r="L7102" i="2"/>
  <c r="L7101" i="2"/>
  <c r="L7100" i="2"/>
  <c r="L7099" i="2"/>
  <c r="L7098" i="2"/>
  <c r="L7097" i="2"/>
  <c r="L7096" i="2"/>
  <c r="L7095" i="2"/>
  <c r="L7094" i="2"/>
  <c r="L7093" i="2"/>
  <c r="L7092" i="2"/>
  <c r="L7091" i="2"/>
  <c r="L7090" i="2"/>
  <c r="L7089" i="2"/>
  <c r="L7088" i="2"/>
  <c r="L7087" i="2"/>
  <c r="L7086" i="2"/>
  <c r="L7085" i="2"/>
  <c r="L7084" i="2"/>
  <c r="L7083" i="2"/>
  <c r="L7082" i="2"/>
  <c r="L7081" i="2"/>
  <c r="L7080" i="2"/>
  <c r="L7079" i="2"/>
  <c r="L7078" i="2"/>
  <c r="L7077" i="2"/>
  <c r="L7076" i="2"/>
  <c r="L7075" i="2"/>
  <c r="L7074" i="2"/>
  <c r="L7073" i="2"/>
  <c r="L7072" i="2"/>
  <c r="L7071" i="2"/>
  <c r="L7070" i="2"/>
  <c r="L7069" i="2"/>
  <c r="L7068" i="2"/>
  <c r="L7067" i="2"/>
  <c r="L7066" i="2"/>
  <c r="L7065" i="2"/>
  <c r="L7064" i="2"/>
  <c r="L7063" i="2"/>
  <c r="L7062" i="2"/>
  <c r="L7061" i="2"/>
  <c r="L7060" i="2"/>
  <c r="L7059" i="2"/>
  <c r="L7058" i="2"/>
  <c r="L7057" i="2"/>
  <c r="L7056" i="2"/>
  <c r="L7055" i="2"/>
  <c r="L7054" i="2"/>
  <c r="L7053" i="2"/>
  <c r="L7052" i="2"/>
  <c r="L7051" i="2"/>
  <c r="L7050" i="2"/>
  <c r="L7049" i="2"/>
  <c r="L7048" i="2"/>
  <c r="L7047" i="2"/>
  <c r="L7046" i="2"/>
  <c r="L7045" i="2"/>
  <c r="L7044" i="2"/>
  <c r="L7043" i="2"/>
  <c r="L7042" i="2"/>
  <c r="L7041" i="2"/>
  <c r="L7040" i="2"/>
  <c r="L7039" i="2"/>
  <c r="L7038" i="2"/>
  <c r="L7037" i="2"/>
  <c r="L7036" i="2"/>
  <c r="L7035" i="2"/>
  <c r="L7034" i="2"/>
  <c r="L7033" i="2"/>
  <c r="L7032" i="2"/>
  <c r="L7031" i="2"/>
  <c r="L7030" i="2"/>
  <c r="L7029" i="2"/>
  <c r="L7028" i="2"/>
  <c r="L7027" i="2"/>
  <c r="L7026" i="2"/>
  <c r="L7025" i="2"/>
  <c r="L7024" i="2"/>
  <c r="L7023" i="2"/>
  <c r="L7022" i="2"/>
  <c r="L7021" i="2"/>
  <c r="L7020" i="2"/>
  <c r="L7019" i="2"/>
  <c r="L7018" i="2"/>
  <c r="L7017" i="2"/>
  <c r="L7016" i="2"/>
  <c r="L7015" i="2"/>
  <c r="L7014" i="2"/>
  <c r="L7013" i="2"/>
  <c r="L7012" i="2"/>
  <c r="L7011" i="2"/>
  <c r="L7010" i="2"/>
  <c r="L7009" i="2"/>
  <c r="L7008" i="2"/>
  <c r="L7007" i="2"/>
  <c r="L7006" i="2"/>
  <c r="L7005" i="2"/>
  <c r="L7004" i="2"/>
  <c r="L7003" i="2"/>
  <c r="L7002" i="2"/>
  <c r="L7001" i="2"/>
  <c r="L7000" i="2"/>
  <c r="L6999" i="2"/>
  <c r="L6998" i="2"/>
  <c r="L6997" i="2"/>
  <c r="L6996" i="2"/>
  <c r="L6995" i="2"/>
  <c r="L6994" i="2"/>
  <c r="L6993" i="2"/>
  <c r="L6992" i="2"/>
  <c r="L6991" i="2"/>
  <c r="L6990" i="2"/>
  <c r="L6989" i="2"/>
  <c r="L6988" i="2"/>
  <c r="L6987" i="2"/>
  <c r="L6986" i="2"/>
  <c r="L6985" i="2"/>
  <c r="L6984" i="2"/>
  <c r="L6983" i="2"/>
  <c r="L6982" i="2"/>
  <c r="L6981" i="2"/>
  <c r="L6980" i="2"/>
  <c r="L6979" i="2"/>
  <c r="L6978" i="2"/>
  <c r="L6977" i="2"/>
  <c r="L6976" i="2"/>
  <c r="L6975" i="2"/>
  <c r="L6974" i="2"/>
  <c r="L6973" i="2"/>
  <c r="L6972" i="2"/>
  <c r="L6971" i="2"/>
  <c r="L6970" i="2"/>
  <c r="L6969" i="2"/>
  <c r="L6968" i="2"/>
  <c r="L6967" i="2"/>
  <c r="L6966" i="2"/>
  <c r="L6965" i="2"/>
  <c r="L6964" i="2"/>
  <c r="L6963" i="2"/>
  <c r="L6962" i="2"/>
  <c r="L6961" i="2"/>
  <c r="L6960" i="2"/>
  <c r="L6959" i="2"/>
  <c r="L6958" i="2"/>
  <c r="L6957" i="2"/>
  <c r="L6956" i="2"/>
  <c r="L6955" i="2"/>
  <c r="L6954" i="2"/>
  <c r="L6953" i="2"/>
  <c r="L6952" i="2"/>
  <c r="L6951" i="2"/>
  <c r="L6950" i="2"/>
  <c r="L6949" i="2"/>
  <c r="L6948" i="2"/>
  <c r="L6947" i="2"/>
  <c r="L6946" i="2"/>
  <c r="L6945" i="2"/>
  <c r="L6944" i="2"/>
  <c r="L6943" i="2"/>
  <c r="L6942" i="2"/>
  <c r="L6941" i="2"/>
  <c r="L6940" i="2"/>
  <c r="L6939" i="2"/>
  <c r="L6938" i="2"/>
  <c r="L6937" i="2"/>
  <c r="L6936" i="2"/>
  <c r="L6935" i="2"/>
  <c r="L6934" i="2"/>
  <c r="L6933" i="2"/>
  <c r="L6932" i="2"/>
  <c r="L6931" i="2"/>
  <c r="L6930" i="2"/>
  <c r="L6929" i="2"/>
  <c r="L6928" i="2"/>
  <c r="L6927" i="2"/>
  <c r="L6926" i="2"/>
  <c r="L6925" i="2"/>
  <c r="L6924" i="2"/>
  <c r="L6923" i="2"/>
  <c r="L6922" i="2"/>
  <c r="L6921" i="2"/>
  <c r="L6920" i="2"/>
  <c r="L6919" i="2"/>
  <c r="L6918" i="2"/>
  <c r="L6917" i="2"/>
  <c r="L6916" i="2"/>
  <c r="L6915" i="2"/>
  <c r="L6914" i="2"/>
  <c r="L6913" i="2"/>
  <c r="L6912" i="2"/>
  <c r="L6911" i="2"/>
  <c r="L6910" i="2"/>
  <c r="L6909" i="2"/>
  <c r="L6908" i="2"/>
  <c r="L6907" i="2"/>
  <c r="L6906" i="2"/>
  <c r="L6905" i="2"/>
  <c r="L6904" i="2"/>
  <c r="L6903" i="2"/>
  <c r="L6902" i="2"/>
  <c r="L6901" i="2"/>
  <c r="L6900" i="2"/>
  <c r="L6899" i="2"/>
  <c r="L6898" i="2"/>
  <c r="L6897" i="2"/>
  <c r="L6896" i="2"/>
  <c r="L6895" i="2"/>
  <c r="L6894" i="2"/>
  <c r="L6893" i="2"/>
  <c r="L6892" i="2"/>
  <c r="L6891" i="2"/>
  <c r="L6890" i="2"/>
  <c r="L6889" i="2"/>
  <c r="L6888" i="2"/>
  <c r="L6887" i="2"/>
  <c r="L6886" i="2"/>
  <c r="L6885" i="2"/>
  <c r="L6884" i="2"/>
  <c r="L6883" i="2"/>
  <c r="L6882" i="2"/>
  <c r="L6881" i="2"/>
  <c r="L6880" i="2"/>
  <c r="L6879" i="2"/>
  <c r="L6878" i="2"/>
  <c r="L6877" i="2"/>
  <c r="L6876" i="2"/>
  <c r="L6875" i="2"/>
  <c r="L6874" i="2"/>
  <c r="L6873" i="2"/>
  <c r="L6872" i="2"/>
  <c r="L6871" i="2"/>
  <c r="L6870" i="2"/>
  <c r="L6869" i="2"/>
  <c r="L6868" i="2"/>
  <c r="L6867" i="2"/>
  <c r="L6866" i="2"/>
  <c r="L6865" i="2"/>
  <c r="L6864" i="2"/>
  <c r="L6863" i="2"/>
  <c r="L6862" i="2"/>
  <c r="L6861" i="2"/>
  <c r="L6860" i="2"/>
  <c r="L6859" i="2"/>
  <c r="L6858" i="2"/>
  <c r="L6857" i="2"/>
  <c r="L6856" i="2"/>
  <c r="L6855" i="2"/>
  <c r="L6854" i="2"/>
  <c r="L6853" i="2"/>
  <c r="L6852" i="2"/>
  <c r="L6851" i="2"/>
  <c r="L6850" i="2"/>
  <c r="L6849" i="2"/>
  <c r="L6848" i="2"/>
  <c r="L6847" i="2"/>
  <c r="L6846" i="2"/>
  <c r="L6845" i="2"/>
  <c r="L6844" i="2"/>
  <c r="L6843" i="2"/>
  <c r="L6842" i="2"/>
  <c r="L6841" i="2"/>
  <c r="L6840" i="2"/>
  <c r="L6839" i="2"/>
  <c r="L6838" i="2"/>
  <c r="L6837" i="2"/>
  <c r="L6836" i="2"/>
  <c r="L6835" i="2"/>
  <c r="L6834" i="2"/>
  <c r="L6833" i="2"/>
  <c r="L6832" i="2"/>
  <c r="L6831" i="2"/>
  <c r="L6830" i="2"/>
  <c r="L6829" i="2"/>
  <c r="L6828" i="2"/>
  <c r="L6827" i="2"/>
  <c r="L6826" i="2"/>
  <c r="L6825" i="2"/>
  <c r="L6824" i="2"/>
  <c r="L6823" i="2"/>
  <c r="L6822" i="2"/>
  <c r="L6821" i="2"/>
  <c r="L6820" i="2"/>
  <c r="L6819" i="2"/>
  <c r="L6818" i="2"/>
  <c r="L6817" i="2"/>
  <c r="L6816" i="2"/>
  <c r="L6815" i="2"/>
  <c r="L6814" i="2"/>
  <c r="L6813" i="2"/>
  <c r="L6812" i="2"/>
  <c r="L6811" i="2"/>
  <c r="L6810" i="2"/>
  <c r="L6809" i="2"/>
  <c r="L6808" i="2"/>
  <c r="L6807" i="2"/>
  <c r="L6806" i="2"/>
  <c r="L6805" i="2"/>
  <c r="L6804" i="2"/>
  <c r="L6803" i="2"/>
  <c r="L6802" i="2"/>
  <c r="L6801" i="2"/>
  <c r="L6800" i="2"/>
  <c r="L6799" i="2"/>
  <c r="L6798" i="2"/>
  <c r="L6797" i="2"/>
  <c r="L6796" i="2"/>
  <c r="L6795" i="2"/>
  <c r="L6794" i="2"/>
  <c r="L6793" i="2"/>
  <c r="L6792" i="2"/>
  <c r="L6791" i="2"/>
  <c r="L6790" i="2"/>
  <c r="L6789" i="2"/>
  <c r="L6788" i="2"/>
  <c r="L6787" i="2"/>
  <c r="L6786" i="2"/>
  <c r="L6785" i="2"/>
  <c r="L6784" i="2"/>
  <c r="L6783" i="2"/>
  <c r="L6782" i="2"/>
  <c r="L6781" i="2"/>
  <c r="L6780" i="2"/>
  <c r="L6779" i="2"/>
  <c r="L6778" i="2"/>
  <c r="L6777" i="2"/>
  <c r="L6776" i="2"/>
  <c r="L6775" i="2"/>
  <c r="L6774" i="2"/>
  <c r="L6773" i="2"/>
  <c r="L6772" i="2"/>
  <c r="L6771" i="2"/>
  <c r="L6770" i="2"/>
  <c r="L6769" i="2"/>
  <c r="L6768" i="2"/>
  <c r="L6767" i="2"/>
  <c r="L6766" i="2"/>
  <c r="L6765" i="2"/>
  <c r="L6764" i="2"/>
  <c r="L6763" i="2"/>
  <c r="L6762" i="2"/>
  <c r="L6761" i="2"/>
  <c r="L6760" i="2"/>
  <c r="L6759" i="2"/>
  <c r="L6758" i="2"/>
  <c r="L6757" i="2"/>
  <c r="L6756" i="2"/>
  <c r="L6755" i="2"/>
  <c r="L6754" i="2"/>
  <c r="L6753" i="2"/>
  <c r="L6752" i="2"/>
  <c r="L6751" i="2"/>
  <c r="L6750" i="2"/>
  <c r="L6749" i="2"/>
  <c r="L6748" i="2"/>
  <c r="L6747" i="2"/>
  <c r="L6746" i="2"/>
  <c r="L6745" i="2"/>
  <c r="L6744" i="2"/>
  <c r="L6743" i="2"/>
  <c r="L6742" i="2"/>
  <c r="L6741" i="2"/>
  <c r="L6740" i="2"/>
  <c r="L6739" i="2"/>
  <c r="L6738" i="2"/>
  <c r="L6737" i="2"/>
  <c r="L6736" i="2"/>
  <c r="L6735" i="2"/>
  <c r="L6734" i="2"/>
  <c r="L6733" i="2"/>
  <c r="L6732" i="2"/>
  <c r="L6731" i="2"/>
  <c r="L6730" i="2"/>
  <c r="L6729" i="2"/>
  <c r="L6728" i="2"/>
  <c r="L6727" i="2"/>
  <c r="L6726" i="2"/>
  <c r="L6725" i="2"/>
  <c r="L6724" i="2"/>
  <c r="L6723" i="2"/>
  <c r="L6722" i="2"/>
  <c r="L6721" i="2"/>
  <c r="L6720" i="2"/>
  <c r="L6719" i="2"/>
  <c r="L6718" i="2"/>
  <c r="L6717" i="2"/>
  <c r="L6716" i="2"/>
  <c r="L6715" i="2"/>
  <c r="L6714" i="2"/>
  <c r="L6713" i="2"/>
  <c r="L6712" i="2"/>
  <c r="L6711" i="2"/>
  <c r="L6710" i="2"/>
  <c r="L6709" i="2"/>
  <c r="L6708" i="2"/>
  <c r="L6707" i="2"/>
  <c r="L6706" i="2"/>
  <c r="L6705" i="2"/>
  <c r="L6704" i="2"/>
  <c r="L6703" i="2"/>
  <c r="L6702" i="2"/>
  <c r="L6701" i="2"/>
  <c r="L6700" i="2"/>
  <c r="L6699" i="2"/>
  <c r="L6698" i="2"/>
  <c r="L6697" i="2"/>
  <c r="L6696" i="2"/>
  <c r="L6695" i="2"/>
  <c r="L6694" i="2"/>
  <c r="L6693" i="2"/>
  <c r="L6692" i="2"/>
  <c r="L6691" i="2"/>
  <c r="L6690" i="2"/>
  <c r="L6689" i="2"/>
  <c r="L6688" i="2"/>
  <c r="L6687" i="2"/>
  <c r="L6686" i="2"/>
  <c r="L6685" i="2"/>
  <c r="L6684" i="2"/>
  <c r="L6683" i="2"/>
  <c r="L6682" i="2"/>
  <c r="L6681" i="2"/>
  <c r="L6680" i="2"/>
  <c r="L6679" i="2"/>
  <c r="L6678" i="2"/>
  <c r="L6677" i="2"/>
  <c r="L6676" i="2"/>
  <c r="L6675" i="2"/>
  <c r="L6674" i="2"/>
  <c r="L6673" i="2"/>
  <c r="L6672" i="2"/>
  <c r="L6671" i="2"/>
  <c r="L6670" i="2"/>
  <c r="L6669" i="2"/>
  <c r="L6668" i="2"/>
  <c r="L6667" i="2"/>
  <c r="L6666" i="2"/>
  <c r="L6665" i="2"/>
  <c r="L6664" i="2"/>
  <c r="L6663" i="2"/>
  <c r="L6662" i="2"/>
  <c r="L6661" i="2"/>
  <c r="L6660" i="2"/>
  <c r="L6659" i="2"/>
  <c r="L6658" i="2"/>
  <c r="L6657" i="2"/>
  <c r="L6656" i="2"/>
  <c r="L6655" i="2"/>
  <c r="L6654" i="2"/>
  <c r="L6653" i="2"/>
  <c r="L6652" i="2"/>
  <c r="L6651" i="2"/>
  <c r="L6650" i="2"/>
  <c r="L6649" i="2"/>
  <c r="L6648" i="2"/>
  <c r="L6647" i="2"/>
  <c r="L6646" i="2"/>
  <c r="L6645" i="2"/>
  <c r="L6644" i="2"/>
  <c r="L6643" i="2"/>
  <c r="L6642" i="2"/>
  <c r="L6641" i="2"/>
  <c r="L6640" i="2"/>
  <c r="L6639" i="2"/>
  <c r="L6638" i="2"/>
  <c r="L6637" i="2"/>
  <c r="L6636" i="2"/>
  <c r="L6635" i="2"/>
  <c r="L6634" i="2"/>
  <c r="L6633" i="2"/>
  <c r="L6632" i="2"/>
  <c r="L6631" i="2"/>
  <c r="L6630" i="2"/>
  <c r="L6629" i="2"/>
  <c r="L6628" i="2"/>
  <c r="L6627" i="2"/>
  <c r="L6626" i="2"/>
  <c r="L6625" i="2"/>
  <c r="L6624" i="2"/>
  <c r="L6623" i="2"/>
  <c r="L6622" i="2"/>
  <c r="L6621" i="2"/>
  <c r="L6620" i="2"/>
  <c r="L6619" i="2"/>
  <c r="L6618" i="2"/>
  <c r="L6617" i="2"/>
  <c r="L6616" i="2"/>
  <c r="L6615" i="2"/>
  <c r="L6614" i="2"/>
  <c r="L6613" i="2"/>
  <c r="L6612" i="2"/>
  <c r="L6611" i="2"/>
  <c r="L6610" i="2"/>
  <c r="L6609" i="2"/>
  <c r="L6608" i="2"/>
  <c r="L6607" i="2"/>
  <c r="L6606" i="2"/>
  <c r="L6605" i="2"/>
  <c r="L6604" i="2"/>
  <c r="L6603" i="2"/>
  <c r="L6602" i="2"/>
  <c r="L6601" i="2"/>
  <c r="L6600" i="2"/>
  <c r="L6599" i="2"/>
  <c r="L6598" i="2"/>
  <c r="L6597" i="2"/>
  <c r="L6596" i="2"/>
  <c r="L6595" i="2"/>
  <c r="L6594" i="2"/>
  <c r="L6593" i="2"/>
  <c r="L6592" i="2"/>
  <c r="L6591" i="2"/>
  <c r="L6590" i="2"/>
  <c r="L6589" i="2"/>
  <c r="L6588" i="2"/>
  <c r="L6587" i="2"/>
  <c r="L6586" i="2"/>
  <c r="L6585" i="2"/>
  <c r="L6584" i="2"/>
  <c r="L6583" i="2"/>
  <c r="L6582" i="2"/>
  <c r="L6581" i="2"/>
  <c r="L6580" i="2"/>
  <c r="L6579" i="2"/>
  <c r="L6578" i="2"/>
  <c r="L6577" i="2"/>
  <c r="L6576" i="2"/>
  <c r="L6575" i="2"/>
  <c r="L6574" i="2"/>
  <c r="L6573" i="2"/>
  <c r="L6572" i="2"/>
  <c r="L6571" i="2"/>
  <c r="L6570" i="2"/>
  <c r="L6569" i="2"/>
  <c r="L6568" i="2"/>
  <c r="L6567" i="2"/>
  <c r="L6566" i="2"/>
  <c r="L6565" i="2"/>
  <c r="L6564" i="2"/>
  <c r="L6563" i="2"/>
  <c r="L6562" i="2"/>
  <c r="L6561" i="2"/>
  <c r="L6560" i="2"/>
  <c r="L6559" i="2"/>
  <c r="L6558" i="2"/>
  <c r="L6557" i="2"/>
  <c r="L6556" i="2"/>
  <c r="L6555" i="2"/>
  <c r="L6554" i="2"/>
  <c r="L6553" i="2"/>
  <c r="L6552" i="2"/>
  <c r="L6551" i="2"/>
  <c r="L6550" i="2"/>
  <c r="L6549" i="2"/>
  <c r="L6548" i="2"/>
  <c r="L6547" i="2"/>
  <c r="L6546" i="2"/>
  <c r="L6545" i="2"/>
  <c r="L6544" i="2"/>
  <c r="L6543" i="2"/>
  <c r="L6542" i="2"/>
  <c r="L6541" i="2"/>
  <c r="L6540" i="2"/>
  <c r="L6539" i="2"/>
  <c r="L6538" i="2"/>
  <c r="L6537" i="2"/>
  <c r="L6536" i="2"/>
  <c r="L6535" i="2"/>
  <c r="L6534" i="2"/>
  <c r="L6533" i="2"/>
  <c r="L6532" i="2"/>
  <c r="L6531" i="2"/>
  <c r="L6530" i="2"/>
  <c r="L6529" i="2"/>
  <c r="L6528" i="2"/>
  <c r="L6527" i="2"/>
  <c r="L6526" i="2"/>
  <c r="L6525" i="2"/>
  <c r="L6524" i="2"/>
  <c r="L6523" i="2"/>
  <c r="L6522" i="2"/>
  <c r="L6521" i="2"/>
  <c r="L6520" i="2"/>
  <c r="L6519" i="2"/>
  <c r="L6518" i="2"/>
  <c r="L6517" i="2"/>
  <c r="L6516" i="2"/>
  <c r="L6515" i="2"/>
  <c r="L6514" i="2"/>
  <c r="L6513" i="2"/>
  <c r="L6512" i="2"/>
  <c r="L6511" i="2"/>
  <c r="L6510" i="2"/>
  <c r="L6509" i="2"/>
  <c r="L6508" i="2"/>
  <c r="L6507" i="2"/>
  <c r="L6506" i="2"/>
  <c r="L6505" i="2"/>
  <c r="L6504" i="2"/>
  <c r="L6503" i="2"/>
  <c r="L6502" i="2"/>
  <c r="L6501" i="2"/>
  <c r="L6500" i="2"/>
  <c r="L6499" i="2"/>
  <c r="L6498" i="2"/>
  <c r="L6497" i="2"/>
  <c r="L6496" i="2"/>
  <c r="L6495" i="2"/>
  <c r="L6494" i="2"/>
  <c r="L6493" i="2"/>
  <c r="L6492" i="2"/>
  <c r="L6491" i="2"/>
  <c r="L6490" i="2"/>
  <c r="L6489" i="2"/>
  <c r="L6488" i="2"/>
  <c r="L6487" i="2"/>
  <c r="L6486" i="2"/>
  <c r="L6485" i="2"/>
  <c r="L6484" i="2"/>
  <c r="L6483" i="2"/>
  <c r="L6482" i="2"/>
  <c r="L6481" i="2"/>
  <c r="L6480" i="2"/>
  <c r="L6479" i="2"/>
  <c r="L6478" i="2"/>
  <c r="L6477" i="2"/>
  <c r="L6476" i="2"/>
  <c r="L6475" i="2"/>
  <c r="L6474" i="2"/>
  <c r="L6473" i="2"/>
  <c r="L6472" i="2"/>
  <c r="L6471" i="2"/>
  <c r="L6470" i="2"/>
  <c r="L6469" i="2"/>
  <c r="L6468" i="2"/>
  <c r="L6467" i="2"/>
  <c r="L6466" i="2"/>
  <c r="L6465" i="2"/>
  <c r="L6464" i="2"/>
  <c r="L6463" i="2"/>
  <c r="L6462" i="2"/>
  <c r="L6461" i="2"/>
  <c r="L6460" i="2"/>
  <c r="L6459" i="2"/>
  <c r="L6458" i="2"/>
  <c r="L6457" i="2"/>
  <c r="L6456" i="2"/>
  <c r="L6455" i="2"/>
  <c r="L6454" i="2"/>
  <c r="L6453" i="2"/>
  <c r="L6452" i="2"/>
  <c r="L6451" i="2"/>
  <c r="L6450" i="2"/>
  <c r="L6449" i="2"/>
  <c r="L6448" i="2"/>
  <c r="L6447" i="2"/>
  <c r="L6446" i="2"/>
  <c r="L6445" i="2"/>
  <c r="L6444" i="2"/>
  <c r="L6443" i="2"/>
  <c r="L6442" i="2"/>
  <c r="L6441" i="2"/>
  <c r="L6440" i="2"/>
  <c r="L6439" i="2"/>
  <c r="L6438" i="2"/>
  <c r="L6437" i="2"/>
  <c r="L6436" i="2"/>
  <c r="L6435" i="2"/>
  <c r="L6434" i="2"/>
  <c r="L6433" i="2"/>
  <c r="L6432" i="2"/>
  <c r="L6431" i="2"/>
  <c r="L6430" i="2"/>
  <c r="L6429" i="2"/>
  <c r="L6428" i="2"/>
  <c r="L6427" i="2"/>
  <c r="L6426" i="2"/>
  <c r="L6425" i="2"/>
  <c r="L6424" i="2"/>
  <c r="L6423" i="2"/>
  <c r="L6422" i="2"/>
  <c r="L6421" i="2"/>
  <c r="L6420" i="2"/>
  <c r="L6419" i="2"/>
  <c r="L6418" i="2"/>
  <c r="L6417" i="2"/>
  <c r="L6416" i="2"/>
  <c r="L6415" i="2"/>
  <c r="L6414" i="2"/>
  <c r="L6413" i="2"/>
  <c r="L6412" i="2"/>
  <c r="L6411" i="2"/>
  <c r="L6410" i="2"/>
  <c r="L6409" i="2"/>
  <c r="L6408" i="2"/>
  <c r="L6407" i="2"/>
  <c r="L6406" i="2"/>
  <c r="L6405" i="2"/>
  <c r="L6404" i="2"/>
  <c r="L6403" i="2"/>
  <c r="L6402" i="2"/>
  <c r="L6401" i="2"/>
  <c r="L6400" i="2"/>
  <c r="L6399" i="2"/>
  <c r="L6398" i="2"/>
  <c r="L6397" i="2"/>
  <c r="L6396" i="2"/>
  <c r="L6395" i="2"/>
  <c r="L6394" i="2"/>
  <c r="L6393" i="2"/>
  <c r="L6392" i="2"/>
  <c r="L6391" i="2"/>
  <c r="L6390" i="2"/>
  <c r="L6389" i="2"/>
  <c r="L6388" i="2"/>
  <c r="L6387" i="2"/>
  <c r="L6386" i="2"/>
  <c r="L6385" i="2"/>
  <c r="L6384" i="2"/>
  <c r="L6383" i="2"/>
  <c r="L6382" i="2"/>
  <c r="L6381" i="2"/>
  <c r="L6380" i="2"/>
  <c r="L6379" i="2"/>
  <c r="L6378" i="2"/>
  <c r="L6377" i="2"/>
  <c r="L6376" i="2"/>
  <c r="L6375" i="2"/>
  <c r="L6374" i="2"/>
  <c r="L6373" i="2"/>
  <c r="L6372" i="2"/>
  <c r="L6371" i="2"/>
  <c r="L6370" i="2"/>
  <c r="L6369" i="2"/>
  <c r="L6368" i="2"/>
  <c r="L6367" i="2"/>
  <c r="L6366" i="2"/>
  <c r="L6365" i="2"/>
  <c r="L6364" i="2"/>
  <c r="L6363" i="2"/>
  <c r="L6362" i="2"/>
  <c r="L6361" i="2"/>
  <c r="L6360" i="2"/>
  <c r="L6359" i="2"/>
  <c r="L6358" i="2"/>
  <c r="L6357" i="2"/>
  <c r="L6356" i="2"/>
  <c r="L6355" i="2"/>
  <c r="L6354" i="2"/>
  <c r="L6353" i="2"/>
  <c r="L6352" i="2"/>
  <c r="L6351" i="2"/>
  <c r="L6350" i="2"/>
  <c r="L6349" i="2"/>
  <c r="L6348" i="2"/>
  <c r="L6347" i="2"/>
  <c r="L6346" i="2"/>
  <c r="L6345" i="2"/>
  <c r="L6344" i="2"/>
  <c r="L6343" i="2"/>
  <c r="L6342" i="2"/>
  <c r="L6341" i="2"/>
  <c r="L6340" i="2"/>
  <c r="L6339" i="2"/>
  <c r="L6338" i="2"/>
  <c r="L6337" i="2"/>
  <c r="L6336" i="2"/>
  <c r="L6335" i="2"/>
  <c r="L6334" i="2"/>
  <c r="L6333" i="2"/>
  <c r="L6332" i="2"/>
  <c r="L6331" i="2"/>
  <c r="L6330" i="2"/>
  <c r="L6329" i="2"/>
  <c r="L6328" i="2"/>
  <c r="L6327" i="2"/>
  <c r="L6326" i="2"/>
  <c r="L6325" i="2"/>
  <c r="L6324" i="2"/>
  <c r="L6323" i="2"/>
  <c r="L6322" i="2"/>
  <c r="L6321" i="2"/>
  <c r="L6320" i="2"/>
  <c r="L6319" i="2"/>
  <c r="L6318" i="2"/>
  <c r="L6317" i="2"/>
  <c r="L6316" i="2"/>
  <c r="L6315" i="2"/>
  <c r="L6314" i="2"/>
  <c r="L6313" i="2"/>
  <c r="L6312" i="2"/>
  <c r="L6311" i="2"/>
  <c r="L6310" i="2"/>
  <c r="L6309" i="2"/>
  <c r="L6308" i="2"/>
  <c r="L6307" i="2"/>
  <c r="L6306" i="2"/>
  <c r="L6305" i="2"/>
  <c r="L6304" i="2"/>
  <c r="L6303" i="2"/>
  <c r="L6302" i="2"/>
  <c r="L6301" i="2"/>
  <c r="L6300" i="2"/>
  <c r="L6299" i="2"/>
  <c r="L6298" i="2"/>
  <c r="L6297" i="2"/>
  <c r="L6296" i="2"/>
  <c r="L6295" i="2"/>
  <c r="L6294" i="2"/>
  <c r="L6293" i="2"/>
  <c r="L6292" i="2"/>
  <c r="L6291" i="2"/>
  <c r="L6290" i="2"/>
  <c r="L6289" i="2"/>
  <c r="L6288" i="2"/>
  <c r="L6287" i="2"/>
  <c r="L6286" i="2"/>
  <c r="L6285" i="2"/>
  <c r="L6284" i="2"/>
  <c r="L6283" i="2"/>
  <c r="L6282" i="2"/>
  <c r="L6281" i="2"/>
  <c r="L6280" i="2"/>
  <c r="L6279" i="2"/>
  <c r="L6278" i="2"/>
  <c r="L6277" i="2"/>
  <c r="L6276" i="2"/>
  <c r="L6275" i="2"/>
  <c r="L6274" i="2"/>
  <c r="L6273" i="2"/>
  <c r="L6272" i="2"/>
  <c r="L6271" i="2"/>
  <c r="L6270" i="2"/>
  <c r="L6269" i="2"/>
  <c r="L6268" i="2"/>
  <c r="L6267" i="2"/>
  <c r="L6266" i="2"/>
  <c r="L6265" i="2"/>
  <c r="L6264" i="2"/>
  <c r="L6263" i="2"/>
  <c r="L6262" i="2"/>
  <c r="L6261" i="2"/>
  <c r="L6260" i="2"/>
  <c r="L6259" i="2"/>
  <c r="L6258" i="2"/>
  <c r="L6257" i="2"/>
  <c r="L6256" i="2"/>
  <c r="L6255" i="2"/>
  <c r="L6254" i="2"/>
  <c r="L6253" i="2"/>
  <c r="L6252" i="2"/>
  <c r="L6251" i="2"/>
  <c r="L6250" i="2"/>
  <c r="L6249" i="2"/>
  <c r="L6248" i="2"/>
  <c r="L6247" i="2"/>
  <c r="L6246" i="2"/>
  <c r="L6245" i="2"/>
  <c r="L6244" i="2"/>
  <c r="L6243" i="2"/>
  <c r="L6242" i="2"/>
  <c r="L6241" i="2"/>
  <c r="L6240" i="2"/>
  <c r="L6239" i="2"/>
  <c r="L6238" i="2"/>
  <c r="L6237" i="2"/>
  <c r="L6236" i="2"/>
  <c r="L6235" i="2"/>
  <c r="L6234" i="2"/>
  <c r="L6233" i="2"/>
  <c r="L6232" i="2"/>
  <c r="L6231" i="2"/>
  <c r="L6230" i="2"/>
  <c r="L6229" i="2"/>
  <c r="L6228" i="2"/>
  <c r="L6227" i="2"/>
  <c r="L6226" i="2"/>
  <c r="L6225" i="2"/>
  <c r="L6224" i="2"/>
  <c r="L6223" i="2"/>
  <c r="L6222" i="2"/>
  <c r="L6221" i="2"/>
  <c r="L6220" i="2"/>
  <c r="L6219" i="2"/>
  <c r="L6218" i="2"/>
  <c r="L6217" i="2"/>
  <c r="L6216" i="2"/>
  <c r="L6215" i="2"/>
  <c r="L6214" i="2"/>
  <c r="L6213" i="2"/>
  <c r="L6212" i="2"/>
  <c r="L6211" i="2"/>
  <c r="L6210" i="2"/>
  <c r="L6209" i="2"/>
  <c r="L6208" i="2"/>
  <c r="L6207" i="2"/>
  <c r="L6206" i="2"/>
  <c r="L6205" i="2"/>
  <c r="L6204" i="2"/>
  <c r="L6203" i="2"/>
  <c r="L6202" i="2"/>
  <c r="L6201" i="2"/>
  <c r="L6200" i="2"/>
  <c r="L6199" i="2"/>
  <c r="L6198" i="2"/>
  <c r="L6197" i="2"/>
  <c r="L6196" i="2"/>
  <c r="L6195" i="2"/>
  <c r="L6194" i="2"/>
  <c r="L6193" i="2"/>
  <c r="L6192" i="2"/>
  <c r="L6191" i="2"/>
  <c r="L6190" i="2"/>
  <c r="L6189" i="2"/>
  <c r="L6188" i="2"/>
  <c r="L6187" i="2"/>
  <c r="L6186" i="2"/>
  <c r="L6185" i="2"/>
  <c r="L6184" i="2"/>
  <c r="L6183" i="2"/>
  <c r="L6182" i="2"/>
  <c r="L6181" i="2"/>
  <c r="L6180" i="2"/>
  <c r="L6179" i="2"/>
  <c r="L6178" i="2"/>
  <c r="L6177" i="2"/>
  <c r="L6176" i="2"/>
  <c r="L6175" i="2"/>
  <c r="L6174" i="2"/>
  <c r="L6173" i="2"/>
  <c r="L6172" i="2"/>
  <c r="L6171" i="2"/>
  <c r="L6170" i="2"/>
  <c r="L6169" i="2"/>
  <c r="L6168" i="2"/>
  <c r="L6167" i="2"/>
  <c r="L6166" i="2"/>
  <c r="L6165" i="2"/>
  <c r="L6164" i="2"/>
  <c r="L6163" i="2"/>
  <c r="L6162" i="2"/>
  <c r="L6161" i="2"/>
  <c r="L6160" i="2"/>
  <c r="L6159" i="2"/>
  <c r="L6158" i="2"/>
  <c r="L6157" i="2"/>
  <c r="L6156" i="2"/>
  <c r="L6155" i="2"/>
  <c r="L6154" i="2"/>
  <c r="L6153" i="2"/>
  <c r="L6152" i="2"/>
  <c r="L6151" i="2"/>
  <c r="L6150" i="2"/>
  <c r="L6149" i="2"/>
  <c r="L6148" i="2"/>
  <c r="L6147" i="2"/>
  <c r="L6146" i="2"/>
  <c r="L6145" i="2"/>
  <c r="L6144" i="2"/>
  <c r="L6143" i="2"/>
  <c r="L6142" i="2"/>
  <c r="L6141" i="2"/>
  <c r="L6140" i="2"/>
  <c r="L6139" i="2"/>
  <c r="L6138" i="2"/>
  <c r="L6137" i="2"/>
  <c r="L6136" i="2"/>
  <c r="L6135" i="2"/>
  <c r="L6134" i="2"/>
  <c r="L6133" i="2"/>
  <c r="L6132" i="2"/>
  <c r="L6131" i="2"/>
  <c r="L6130" i="2"/>
  <c r="L6129" i="2"/>
  <c r="L6128" i="2"/>
  <c r="L6127" i="2"/>
  <c r="L6126" i="2"/>
  <c r="L6125" i="2"/>
  <c r="L6124" i="2"/>
  <c r="L6123" i="2"/>
  <c r="L6122" i="2"/>
  <c r="L6121" i="2"/>
  <c r="L6120" i="2"/>
  <c r="L6119" i="2"/>
  <c r="L6118" i="2"/>
  <c r="L6117" i="2"/>
  <c r="L6116" i="2"/>
  <c r="L6115" i="2"/>
  <c r="L6114" i="2"/>
  <c r="L6113" i="2"/>
  <c r="L6112" i="2"/>
  <c r="L6111" i="2"/>
  <c r="L6110" i="2"/>
  <c r="L6109" i="2"/>
  <c r="L6108" i="2"/>
  <c r="L6107" i="2"/>
  <c r="L6106" i="2"/>
  <c r="L6105" i="2"/>
  <c r="L6104" i="2"/>
  <c r="L6103" i="2"/>
  <c r="L6102" i="2"/>
  <c r="L6101" i="2"/>
  <c r="L6100" i="2"/>
  <c r="L6099" i="2"/>
  <c r="L6098" i="2"/>
  <c r="L6097" i="2"/>
  <c r="L6096" i="2"/>
  <c r="L6095" i="2"/>
  <c r="L6094" i="2"/>
  <c r="L6093" i="2"/>
  <c r="L6092" i="2"/>
  <c r="L6091" i="2"/>
  <c r="L6090" i="2"/>
  <c r="L6089" i="2"/>
  <c r="L6088" i="2"/>
  <c r="L6087" i="2"/>
  <c r="L6086" i="2"/>
  <c r="L6085" i="2"/>
  <c r="L6084" i="2"/>
  <c r="L6083" i="2"/>
  <c r="L6082" i="2"/>
  <c r="L6081" i="2"/>
  <c r="L6080" i="2"/>
  <c r="L6079" i="2"/>
  <c r="L6078" i="2"/>
  <c r="L6077" i="2"/>
  <c r="L6076" i="2"/>
  <c r="L6075" i="2"/>
  <c r="L6074" i="2"/>
  <c r="L6073" i="2"/>
  <c r="L6072" i="2"/>
  <c r="L6071" i="2"/>
  <c r="L6070" i="2"/>
  <c r="L6069" i="2"/>
  <c r="L6068" i="2"/>
  <c r="L6067" i="2"/>
  <c r="L6066" i="2"/>
  <c r="L6065" i="2"/>
  <c r="L6064" i="2"/>
  <c r="L6063" i="2"/>
  <c r="L6062" i="2"/>
  <c r="L6061" i="2"/>
  <c r="L6060" i="2"/>
  <c r="L6059" i="2"/>
  <c r="L6058" i="2"/>
  <c r="L6057" i="2"/>
  <c r="L6056" i="2"/>
  <c r="L6055" i="2"/>
  <c r="L6054" i="2"/>
  <c r="L6053" i="2"/>
  <c r="L6052" i="2"/>
  <c r="L6051" i="2"/>
  <c r="L6050" i="2"/>
  <c r="L6049" i="2"/>
  <c r="L6048" i="2"/>
  <c r="L6047" i="2"/>
  <c r="L6046" i="2"/>
  <c r="L6045" i="2"/>
  <c r="L6044" i="2"/>
  <c r="L6043" i="2"/>
  <c r="L6042" i="2"/>
  <c r="L6041" i="2"/>
  <c r="L6040" i="2"/>
  <c r="L6039" i="2"/>
  <c r="L6038" i="2"/>
  <c r="L6037" i="2"/>
  <c r="L6036" i="2"/>
  <c r="L6035" i="2"/>
  <c r="L6034" i="2"/>
  <c r="L6033" i="2"/>
  <c r="L6032" i="2"/>
  <c r="L6031" i="2"/>
  <c r="L6030" i="2"/>
  <c r="L6029" i="2"/>
  <c r="L6028" i="2"/>
  <c r="L6027" i="2"/>
  <c r="L6026" i="2"/>
  <c r="L6025" i="2"/>
  <c r="L6024" i="2"/>
  <c r="L6023" i="2"/>
  <c r="L6022" i="2"/>
  <c r="L6021" i="2"/>
  <c r="L6020" i="2"/>
  <c r="L6019" i="2"/>
  <c r="L6018" i="2"/>
  <c r="L6017" i="2"/>
  <c r="L6016" i="2"/>
  <c r="L6015" i="2"/>
  <c r="L6014" i="2"/>
  <c r="L6013" i="2"/>
  <c r="L6012" i="2"/>
  <c r="L6011" i="2"/>
  <c r="L6010" i="2"/>
  <c r="L6009" i="2"/>
  <c r="L6008" i="2"/>
  <c r="L6007" i="2"/>
  <c r="L6006" i="2"/>
  <c r="L6005" i="2"/>
  <c r="L6004" i="2"/>
  <c r="L6003" i="2"/>
  <c r="L6002" i="2"/>
  <c r="L6001" i="2"/>
  <c r="L6000" i="2"/>
  <c r="L5999" i="2"/>
  <c r="L5998" i="2"/>
  <c r="L5997" i="2"/>
  <c r="L5996" i="2"/>
  <c r="L5995" i="2"/>
  <c r="L5994" i="2"/>
  <c r="L5993" i="2"/>
  <c r="L5992" i="2"/>
  <c r="L5991" i="2"/>
  <c r="L5990" i="2"/>
  <c r="L5989" i="2"/>
  <c r="L5988" i="2"/>
  <c r="L5987" i="2"/>
  <c r="L5986" i="2"/>
  <c r="L5985" i="2"/>
  <c r="L5984" i="2"/>
  <c r="L5983" i="2"/>
  <c r="L5982" i="2"/>
  <c r="L5981" i="2"/>
  <c r="L5980" i="2"/>
  <c r="L5979" i="2"/>
  <c r="L5978" i="2"/>
  <c r="L5977" i="2"/>
  <c r="L5976" i="2"/>
  <c r="L5975" i="2"/>
  <c r="L5974" i="2"/>
  <c r="L5973" i="2"/>
  <c r="L5972" i="2"/>
  <c r="L5971" i="2"/>
  <c r="L5970" i="2"/>
  <c r="L5969" i="2"/>
  <c r="L5968" i="2"/>
  <c r="L5967" i="2"/>
  <c r="L5966" i="2"/>
  <c r="L5965" i="2"/>
  <c r="L5964" i="2"/>
  <c r="L5963" i="2"/>
  <c r="L5962" i="2"/>
  <c r="L5961" i="2"/>
  <c r="L5960" i="2"/>
  <c r="L5959" i="2"/>
  <c r="L5958" i="2"/>
  <c r="L5957" i="2"/>
  <c r="L5956" i="2"/>
  <c r="L5955" i="2"/>
  <c r="L5954" i="2"/>
  <c r="L5953" i="2"/>
  <c r="L5952" i="2"/>
  <c r="L5951" i="2"/>
  <c r="L5950" i="2"/>
  <c r="L5949" i="2"/>
  <c r="L5948" i="2"/>
  <c r="L5947" i="2"/>
  <c r="L5946" i="2"/>
  <c r="L5945" i="2"/>
  <c r="L5944" i="2"/>
  <c r="L5943" i="2"/>
  <c r="L5942" i="2"/>
  <c r="L5941" i="2"/>
  <c r="L5940" i="2"/>
  <c r="L5939" i="2"/>
  <c r="L5938" i="2"/>
  <c r="L5937" i="2"/>
  <c r="L5936" i="2"/>
  <c r="L5935" i="2"/>
  <c r="L5934" i="2"/>
  <c r="L5933" i="2"/>
  <c r="L5932" i="2"/>
  <c r="L5931" i="2"/>
  <c r="L5930" i="2"/>
  <c r="L5929" i="2"/>
  <c r="L5928" i="2"/>
  <c r="L5927" i="2"/>
  <c r="L5926" i="2"/>
  <c r="L5925" i="2"/>
  <c r="L5924" i="2"/>
  <c r="L5923" i="2"/>
  <c r="L5922" i="2"/>
  <c r="L5921" i="2"/>
  <c r="L5920" i="2"/>
  <c r="L5919" i="2"/>
  <c r="L5918" i="2"/>
  <c r="L5917" i="2"/>
  <c r="L5916" i="2"/>
  <c r="L5915" i="2"/>
  <c r="L5914" i="2"/>
  <c r="L5913" i="2"/>
  <c r="L5912" i="2"/>
  <c r="L5911" i="2"/>
  <c r="L5910" i="2"/>
  <c r="L5909" i="2"/>
  <c r="L5908" i="2"/>
  <c r="L5907" i="2"/>
  <c r="L5906" i="2"/>
  <c r="L5905" i="2"/>
  <c r="L5904" i="2"/>
  <c r="L5903" i="2"/>
  <c r="L5902" i="2"/>
  <c r="L5901" i="2"/>
  <c r="L5900" i="2"/>
  <c r="L5899" i="2"/>
  <c r="L5898" i="2"/>
  <c r="L5897" i="2"/>
  <c r="L5896" i="2"/>
  <c r="L5895" i="2"/>
  <c r="L5894" i="2"/>
  <c r="L5893" i="2"/>
  <c r="L5892" i="2"/>
  <c r="L5891" i="2"/>
  <c r="L5890" i="2"/>
  <c r="L5889" i="2"/>
  <c r="L5888" i="2"/>
  <c r="L5887" i="2"/>
  <c r="L5886" i="2"/>
  <c r="L5885" i="2"/>
  <c r="L5884" i="2"/>
  <c r="L5883" i="2"/>
  <c r="L5882" i="2"/>
  <c r="L5881" i="2"/>
  <c r="L5880" i="2"/>
  <c r="L5879" i="2"/>
  <c r="L5878" i="2"/>
  <c r="L5877" i="2"/>
  <c r="L5876" i="2"/>
  <c r="L5875" i="2"/>
  <c r="L5874" i="2"/>
  <c r="L5873" i="2"/>
  <c r="L5872" i="2"/>
  <c r="L5871" i="2"/>
  <c r="L5870" i="2"/>
  <c r="L5869" i="2"/>
  <c r="L5868" i="2"/>
  <c r="L5867" i="2"/>
  <c r="L5866" i="2"/>
  <c r="L5865" i="2"/>
  <c r="L5864" i="2"/>
  <c r="L5863" i="2"/>
  <c r="L5862" i="2"/>
  <c r="L5861" i="2"/>
  <c r="L5860" i="2"/>
  <c r="L5859" i="2"/>
  <c r="L5858" i="2"/>
  <c r="L5857" i="2"/>
  <c r="L5856" i="2"/>
  <c r="L5855" i="2"/>
  <c r="L5854" i="2"/>
  <c r="L5853" i="2"/>
  <c r="L5852" i="2"/>
  <c r="L5851" i="2"/>
  <c r="L5850" i="2"/>
  <c r="L5849" i="2"/>
  <c r="L5848" i="2"/>
  <c r="L5847" i="2"/>
  <c r="L5846" i="2"/>
  <c r="L5845" i="2"/>
  <c r="L5844" i="2"/>
  <c r="L5843" i="2"/>
  <c r="L5842" i="2"/>
  <c r="L5841" i="2"/>
  <c r="L5840" i="2"/>
  <c r="L5839" i="2"/>
  <c r="L5838" i="2"/>
  <c r="L5837" i="2"/>
  <c r="L5836" i="2"/>
  <c r="L5835" i="2"/>
  <c r="L5834" i="2"/>
  <c r="L5833" i="2"/>
  <c r="L5832" i="2"/>
  <c r="L5831" i="2"/>
  <c r="L5830" i="2"/>
  <c r="L5829" i="2"/>
  <c r="L5828" i="2"/>
  <c r="L5827" i="2"/>
  <c r="L5826" i="2"/>
  <c r="L5825" i="2"/>
  <c r="L5824" i="2"/>
  <c r="L5823" i="2"/>
  <c r="L5822" i="2"/>
  <c r="L5821" i="2"/>
  <c r="L5820" i="2"/>
  <c r="L5819" i="2"/>
  <c r="L5818" i="2"/>
  <c r="L5817" i="2"/>
  <c r="L5816" i="2"/>
  <c r="L5815" i="2"/>
  <c r="L5814" i="2"/>
  <c r="L5813" i="2"/>
  <c r="L5812" i="2"/>
  <c r="L5811" i="2"/>
  <c r="L5810" i="2"/>
  <c r="L5809" i="2"/>
  <c r="L5808" i="2"/>
  <c r="L5807" i="2"/>
  <c r="L5806" i="2"/>
  <c r="L5805" i="2"/>
  <c r="L5804" i="2"/>
  <c r="L5803" i="2"/>
  <c r="L5802" i="2"/>
  <c r="L5801" i="2"/>
  <c r="L5800" i="2"/>
  <c r="L5799" i="2"/>
  <c r="L5798" i="2"/>
  <c r="L5797" i="2"/>
  <c r="L5796" i="2"/>
  <c r="L5795" i="2"/>
  <c r="L5794" i="2"/>
  <c r="L5793" i="2"/>
  <c r="L5792" i="2"/>
  <c r="L5791" i="2"/>
  <c r="L5790" i="2"/>
  <c r="L5789" i="2"/>
  <c r="L5788" i="2"/>
  <c r="L5787" i="2"/>
  <c r="L5786" i="2"/>
  <c r="L5785" i="2"/>
  <c r="L5784" i="2"/>
  <c r="L5783" i="2"/>
  <c r="L5782" i="2"/>
  <c r="L5781" i="2"/>
  <c r="L5780" i="2"/>
  <c r="L5779" i="2"/>
  <c r="L5778" i="2"/>
  <c r="L5777" i="2"/>
  <c r="L5776" i="2"/>
  <c r="L5775" i="2"/>
  <c r="L5774" i="2"/>
  <c r="L5773" i="2"/>
  <c r="L5772" i="2"/>
  <c r="L5771" i="2"/>
  <c r="L5770" i="2"/>
  <c r="L5769" i="2"/>
  <c r="L5768" i="2"/>
  <c r="L5767" i="2"/>
  <c r="L5766" i="2"/>
  <c r="L5765" i="2"/>
  <c r="L5764" i="2"/>
  <c r="L5763" i="2"/>
  <c r="L5762" i="2"/>
  <c r="L5761" i="2"/>
  <c r="L5760" i="2"/>
  <c r="L5759" i="2"/>
  <c r="L5758" i="2"/>
  <c r="L5757" i="2"/>
  <c r="L5756" i="2"/>
  <c r="L5755" i="2"/>
  <c r="L5754" i="2"/>
  <c r="L5753" i="2"/>
  <c r="L5752" i="2"/>
  <c r="L5751" i="2"/>
  <c r="L5750" i="2"/>
  <c r="L5749" i="2"/>
  <c r="L5748" i="2"/>
  <c r="L5747" i="2"/>
  <c r="L5746" i="2"/>
  <c r="L5745" i="2"/>
  <c r="L5744" i="2"/>
  <c r="L5743" i="2"/>
  <c r="L5742" i="2"/>
  <c r="L5741" i="2"/>
  <c r="L5740" i="2"/>
  <c r="L5739" i="2"/>
  <c r="L5738" i="2"/>
  <c r="L5737" i="2"/>
  <c r="L5736" i="2"/>
  <c r="L5735" i="2"/>
  <c r="L5734" i="2"/>
  <c r="L5733" i="2"/>
  <c r="L5732" i="2"/>
  <c r="L5731" i="2"/>
  <c r="L5730" i="2"/>
  <c r="L5729" i="2"/>
  <c r="L5728" i="2"/>
  <c r="L5727" i="2"/>
  <c r="L5726" i="2"/>
  <c r="L5725" i="2"/>
  <c r="L5724" i="2"/>
  <c r="L5723" i="2"/>
  <c r="L5722" i="2"/>
  <c r="L5721" i="2"/>
  <c r="L5720" i="2"/>
  <c r="L5719" i="2"/>
  <c r="L5718" i="2"/>
  <c r="L5717" i="2"/>
  <c r="L5716" i="2"/>
  <c r="L5715" i="2"/>
  <c r="L5714" i="2"/>
  <c r="L5713" i="2"/>
  <c r="L5712" i="2"/>
  <c r="L5711" i="2"/>
  <c r="L5710" i="2"/>
  <c r="L5709" i="2"/>
  <c r="L5708" i="2"/>
  <c r="L5707" i="2"/>
  <c r="L5706" i="2"/>
  <c r="L5705" i="2"/>
  <c r="L5704" i="2"/>
  <c r="L5703" i="2"/>
  <c r="L5702" i="2"/>
  <c r="L5701" i="2"/>
  <c r="L5700" i="2"/>
  <c r="L5699" i="2"/>
  <c r="L5698" i="2"/>
  <c r="L5697" i="2"/>
  <c r="L5696" i="2"/>
  <c r="L5695" i="2"/>
  <c r="L5694" i="2"/>
  <c r="L5693" i="2"/>
  <c r="L5692" i="2"/>
  <c r="L5691" i="2"/>
  <c r="L5690" i="2"/>
  <c r="L5689" i="2"/>
  <c r="L5688" i="2"/>
  <c r="L5687" i="2"/>
  <c r="L5686" i="2"/>
  <c r="L5685" i="2"/>
  <c r="L5684" i="2"/>
  <c r="L5683" i="2"/>
  <c r="L5682" i="2"/>
  <c r="L5681" i="2"/>
  <c r="L5680" i="2"/>
  <c r="L5679" i="2"/>
  <c r="L5678" i="2"/>
  <c r="L5677" i="2"/>
  <c r="L5676" i="2"/>
  <c r="L5675" i="2"/>
  <c r="L5674" i="2"/>
  <c r="L5673" i="2"/>
  <c r="L5672" i="2"/>
  <c r="L5671" i="2"/>
  <c r="L5670" i="2"/>
  <c r="L5669" i="2"/>
  <c r="L5668" i="2"/>
  <c r="L5667" i="2"/>
  <c r="L5666" i="2"/>
  <c r="L5665" i="2"/>
  <c r="L5664" i="2"/>
  <c r="L5663" i="2"/>
  <c r="L5662" i="2"/>
  <c r="L5661" i="2"/>
  <c r="L5660" i="2"/>
  <c r="L5659" i="2"/>
  <c r="L5658" i="2"/>
  <c r="L5657" i="2"/>
  <c r="L5656" i="2"/>
  <c r="L5655" i="2"/>
  <c r="L5654" i="2"/>
  <c r="L5653" i="2"/>
  <c r="L5652" i="2"/>
  <c r="L5651" i="2"/>
  <c r="L5650" i="2"/>
  <c r="L5649" i="2"/>
  <c r="L5648" i="2"/>
  <c r="L5647" i="2"/>
  <c r="L5646" i="2"/>
  <c r="L5645" i="2"/>
  <c r="L5644" i="2"/>
  <c r="L5643" i="2"/>
  <c r="L5642" i="2"/>
  <c r="L5641" i="2"/>
  <c r="L5640" i="2"/>
  <c r="L5639" i="2"/>
  <c r="L5638" i="2"/>
  <c r="L5637" i="2"/>
  <c r="L5636" i="2"/>
  <c r="L5635" i="2"/>
  <c r="L5634" i="2"/>
  <c r="L5633" i="2"/>
  <c r="L5632" i="2"/>
  <c r="L5631" i="2"/>
  <c r="L5630" i="2"/>
  <c r="L5629" i="2"/>
  <c r="L5628" i="2"/>
  <c r="L5627" i="2"/>
  <c r="L5626" i="2"/>
  <c r="L5625" i="2"/>
  <c r="L5624" i="2"/>
  <c r="L5623" i="2"/>
  <c r="L5622" i="2"/>
  <c r="L5621" i="2"/>
  <c r="L5620" i="2"/>
  <c r="L5619" i="2"/>
  <c r="L5618" i="2"/>
  <c r="L5617" i="2"/>
  <c r="L5616" i="2"/>
  <c r="L5615" i="2"/>
  <c r="L5614" i="2"/>
  <c r="L5613" i="2"/>
  <c r="L5612" i="2"/>
  <c r="L5611" i="2"/>
  <c r="L5610" i="2"/>
  <c r="L5609" i="2"/>
  <c r="L5608" i="2"/>
  <c r="L5607" i="2"/>
  <c r="L5606" i="2"/>
  <c r="L5605" i="2"/>
  <c r="L5604" i="2"/>
  <c r="L5603" i="2"/>
  <c r="L5602" i="2"/>
  <c r="L5601" i="2"/>
  <c r="L5600" i="2"/>
  <c r="L5599" i="2"/>
  <c r="L5598" i="2"/>
  <c r="L5597" i="2"/>
  <c r="L5596" i="2"/>
  <c r="L5595" i="2"/>
  <c r="L5594" i="2"/>
  <c r="L5593" i="2"/>
  <c r="L5592" i="2"/>
  <c r="L5591" i="2"/>
  <c r="L5590" i="2"/>
  <c r="L5589" i="2"/>
  <c r="L5588" i="2"/>
  <c r="L5587" i="2"/>
  <c r="L5586" i="2"/>
  <c r="L5585" i="2"/>
  <c r="L5584" i="2"/>
  <c r="L5583" i="2"/>
  <c r="L5582" i="2"/>
  <c r="L5581" i="2"/>
  <c r="L5580" i="2"/>
  <c r="L5579" i="2"/>
  <c r="L5578" i="2"/>
  <c r="L5577" i="2"/>
  <c r="L5576" i="2"/>
  <c r="L5575" i="2"/>
  <c r="L5574" i="2"/>
  <c r="L5573" i="2"/>
  <c r="L5572" i="2"/>
  <c r="L5571" i="2"/>
  <c r="L5570" i="2"/>
  <c r="L5569" i="2"/>
  <c r="L5568" i="2"/>
  <c r="L5567" i="2"/>
  <c r="L5566" i="2"/>
  <c r="L5565" i="2"/>
  <c r="L5564" i="2"/>
  <c r="L5563" i="2"/>
  <c r="L5562" i="2"/>
  <c r="L5561" i="2"/>
  <c r="L5560" i="2"/>
  <c r="L5559" i="2"/>
  <c r="L5558" i="2"/>
  <c r="L5557" i="2"/>
  <c r="L5556" i="2"/>
  <c r="L5555" i="2"/>
  <c r="L5554" i="2"/>
  <c r="L5553" i="2"/>
  <c r="L5552" i="2"/>
  <c r="L5551" i="2"/>
  <c r="L5550" i="2"/>
  <c r="L5549" i="2"/>
  <c r="L5548" i="2"/>
  <c r="L5547" i="2"/>
  <c r="L5546" i="2"/>
  <c r="L5545" i="2"/>
  <c r="L5544" i="2"/>
  <c r="L5543" i="2"/>
  <c r="L5542" i="2"/>
  <c r="L5541" i="2"/>
  <c r="L5540" i="2"/>
  <c r="L5539" i="2"/>
  <c r="L5538" i="2"/>
  <c r="L5537" i="2"/>
  <c r="L5536" i="2"/>
  <c r="L5535" i="2"/>
  <c r="L5534" i="2"/>
  <c r="L5533" i="2"/>
  <c r="L5532" i="2"/>
  <c r="L5531" i="2"/>
  <c r="L5530" i="2"/>
  <c r="L5529" i="2"/>
  <c r="L5528" i="2"/>
  <c r="L5527" i="2"/>
  <c r="L5526" i="2"/>
  <c r="L5525" i="2"/>
  <c r="L5524" i="2"/>
  <c r="L5523" i="2"/>
  <c r="L5522" i="2"/>
  <c r="L5521" i="2"/>
  <c r="L5520" i="2"/>
  <c r="L5519" i="2"/>
  <c r="L5518" i="2"/>
  <c r="L5517" i="2"/>
  <c r="L5516" i="2"/>
  <c r="L5515" i="2"/>
  <c r="L5514" i="2"/>
  <c r="L5513" i="2"/>
  <c r="L5512" i="2"/>
  <c r="L5511" i="2"/>
  <c r="L5510" i="2"/>
  <c r="L5509" i="2"/>
  <c r="L5508" i="2"/>
  <c r="L5507" i="2"/>
  <c r="L5506" i="2"/>
  <c r="L5505" i="2"/>
  <c r="L5504" i="2"/>
  <c r="L5503" i="2"/>
  <c r="L5502" i="2"/>
  <c r="L5501" i="2"/>
  <c r="L5500" i="2"/>
  <c r="L5499" i="2"/>
  <c r="L5498" i="2"/>
  <c r="L5497" i="2"/>
  <c r="L5496" i="2"/>
  <c r="L5495" i="2"/>
  <c r="L5494" i="2"/>
  <c r="L5493" i="2"/>
  <c r="L5492" i="2"/>
  <c r="L5491" i="2"/>
  <c r="L5490" i="2"/>
  <c r="L5489" i="2"/>
  <c r="L5488" i="2"/>
  <c r="L5487" i="2"/>
  <c r="L5486" i="2"/>
  <c r="L5485" i="2"/>
  <c r="L5484" i="2"/>
  <c r="L5483" i="2"/>
  <c r="L5482" i="2"/>
  <c r="L5481" i="2"/>
  <c r="L5480" i="2"/>
  <c r="L5479" i="2"/>
  <c r="L5478" i="2"/>
  <c r="L5477" i="2"/>
  <c r="L5476" i="2"/>
  <c r="L5475" i="2"/>
  <c r="L5474" i="2"/>
  <c r="L5473" i="2"/>
  <c r="L5472" i="2"/>
  <c r="L5471" i="2"/>
  <c r="L5470" i="2"/>
  <c r="L5469" i="2"/>
  <c r="L5468" i="2"/>
  <c r="L5467" i="2"/>
  <c r="L5466" i="2"/>
  <c r="L5465" i="2"/>
  <c r="L5464" i="2"/>
  <c r="L5463" i="2"/>
  <c r="L5462" i="2"/>
  <c r="L5461" i="2"/>
  <c r="L5460" i="2"/>
  <c r="L5459" i="2"/>
  <c r="L5458" i="2"/>
  <c r="L5457" i="2"/>
  <c r="L5456" i="2"/>
  <c r="L5455" i="2"/>
  <c r="L5454" i="2"/>
  <c r="L5453" i="2"/>
  <c r="L5452" i="2"/>
  <c r="L5451" i="2"/>
  <c r="L5450" i="2"/>
  <c r="L5449" i="2"/>
  <c r="L5448" i="2"/>
  <c r="L5447" i="2"/>
  <c r="L5446" i="2"/>
  <c r="L5445" i="2"/>
  <c r="L5444" i="2"/>
  <c r="L5443" i="2"/>
  <c r="L5442" i="2"/>
  <c r="L5441" i="2"/>
  <c r="L5440" i="2"/>
  <c r="L5439" i="2"/>
  <c r="L5438" i="2"/>
  <c r="L5437" i="2"/>
  <c r="L5436" i="2"/>
  <c r="L5435" i="2"/>
  <c r="L5434" i="2"/>
  <c r="L5433" i="2"/>
  <c r="L5432" i="2"/>
  <c r="L5431" i="2"/>
  <c r="L5430" i="2"/>
  <c r="L5429" i="2"/>
  <c r="L5428" i="2"/>
  <c r="L5427" i="2"/>
  <c r="L5426" i="2"/>
  <c r="L5425" i="2"/>
  <c r="L5424" i="2"/>
  <c r="L5423" i="2"/>
  <c r="L5422" i="2"/>
  <c r="L5421" i="2"/>
  <c r="L5420" i="2"/>
  <c r="L5419" i="2"/>
  <c r="L5418" i="2"/>
  <c r="L5417" i="2"/>
  <c r="L5416" i="2"/>
  <c r="L5415" i="2"/>
  <c r="L5414" i="2"/>
  <c r="L5413" i="2"/>
  <c r="L5412" i="2"/>
  <c r="L5411" i="2"/>
  <c r="L5410" i="2"/>
  <c r="L5409" i="2"/>
  <c r="L5408" i="2"/>
  <c r="L5407" i="2"/>
  <c r="L5406" i="2"/>
  <c r="L5405" i="2"/>
  <c r="L5404" i="2"/>
  <c r="L5403" i="2"/>
  <c r="L5402" i="2"/>
  <c r="L5401" i="2"/>
  <c r="L5400" i="2"/>
  <c r="L5399" i="2"/>
  <c r="L5398" i="2"/>
  <c r="L5397" i="2"/>
  <c r="L5396" i="2"/>
  <c r="L5395" i="2"/>
  <c r="L5394" i="2"/>
  <c r="L5393" i="2"/>
  <c r="L5392" i="2"/>
  <c r="L5391" i="2"/>
  <c r="L5390" i="2"/>
  <c r="L5389" i="2"/>
  <c r="L5388" i="2"/>
  <c r="L5387" i="2"/>
  <c r="L5386" i="2"/>
  <c r="L5385" i="2"/>
  <c r="L5384" i="2"/>
  <c r="L5383" i="2"/>
  <c r="L5382" i="2"/>
  <c r="L5381" i="2"/>
  <c r="L5380" i="2"/>
  <c r="L5379" i="2"/>
  <c r="L5378" i="2"/>
  <c r="L5377" i="2"/>
  <c r="L5376" i="2"/>
  <c r="L5375" i="2"/>
  <c r="L5374" i="2"/>
  <c r="L5373" i="2"/>
  <c r="L5372" i="2"/>
  <c r="L5371" i="2"/>
  <c r="L5370" i="2"/>
  <c r="L5369" i="2"/>
  <c r="L5368" i="2"/>
  <c r="L5367" i="2"/>
  <c r="L5366" i="2"/>
  <c r="L5365" i="2"/>
  <c r="L5364" i="2"/>
  <c r="L5363" i="2"/>
  <c r="L5362" i="2"/>
  <c r="L5361" i="2"/>
  <c r="L5360" i="2"/>
  <c r="L5359" i="2"/>
  <c r="L5358" i="2"/>
  <c r="L5357" i="2"/>
  <c r="L5356" i="2"/>
  <c r="L5355" i="2"/>
  <c r="L5354" i="2"/>
  <c r="L5353" i="2"/>
  <c r="L5352" i="2"/>
  <c r="L5351" i="2"/>
  <c r="L5350" i="2"/>
  <c r="L5349" i="2"/>
  <c r="L5348" i="2"/>
  <c r="L5347" i="2"/>
  <c r="L5346" i="2"/>
  <c r="L5345" i="2"/>
  <c r="L5344" i="2"/>
  <c r="L5343" i="2"/>
  <c r="L5342" i="2"/>
  <c r="L5341" i="2"/>
  <c r="L5340" i="2"/>
  <c r="L5339" i="2"/>
  <c r="L5338" i="2"/>
  <c r="L5337" i="2"/>
  <c r="L5336" i="2"/>
  <c r="L5335" i="2"/>
  <c r="L5334" i="2"/>
  <c r="L5333" i="2"/>
  <c r="L5332" i="2"/>
  <c r="L5331" i="2"/>
  <c r="L5330" i="2"/>
  <c r="L5329" i="2"/>
  <c r="L5328" i="2"/>
  <c r="L5327" i="2"/>
  <c r="L5326" i="2"/>
  <c r="L5325" i="2"/>
  <c r="L5324" i="2"/>
  <c r="L5323" i="2"/>
  <c r="L5322" i="2"/>
  <c r="L5321" i="2"/>
  <c r="L5320" i="2"/>
  <c r="L5319" i="2"/>
  <c r="L5318" i="2"/>
  <c r="L5317" i="2"/>
  <c r="L5316" i="2"/>
  <c r="L5315" i="2"/>
  <c r="L5314" i="2"/>
  <c r="L5313" i="2"/>
  <c r="L5312" i="2"/>
  <c r="L5311" i="2"/>
  <c r="L5310" i="2"/>
  <c r="L5309" i="2"/>
  <c r="L5308" i="2"/>
  <c r="L5307" i="2"/>
  <c r="L5306" i="2"/>
  <c r="L5305" i="2"/>
  <c r="L5304" i="2"/>
  <c r="L5303" i="2"/>
  <c r="L5302" i="2"/>
  <c r="L5301" i="2"/>
  <c r="L5300" i="2"/>
  <c r="L5299" i="2"/>
  <c r="L5298" i="2"/>
  <c r="L5297" i="2"/>
  <c r="L5296" i="2"/>
  <c r="L5295" i="2"/>
  <c r="L5294" i="2"/>
  <c r="L5293" i="2"/>
  <c r="L5292" i="2"/>
  <c r="L5291" i="2"/>
  <c r="L5290" i="2"/>
  <c r="L5289" i="2"/>
  <c r="L5288" i="2"/>
  <c r="L5287" i="2"/>
  <c r="L5286" i="2"/>
  <c r="L5285" i="2"/>
  <c r="L5284" i="2"/>
  <c r="L5283" i="2"/>
  <c r="L5282" i="2"/>
  <c r="L5281" i="2"/>
  <c r="L5280" i="2"/>
  <c r="L5279" i="2"/>
  <c r="L5278" i="2"/>
  <c r="L5277" i="2"/>
  <c r="L5276" i="2"/>
  <c r="L5275" i="2"/>
  <c r="L5274" i="2"/>
  <c r="L5273" i="2"/>
  <c r="L5272" i="2"/>
  <c r="L5271" i="2"/>
  <c r="L5270" i="2"/>
  <c r="L5269" i="2"/>
  <c r="L5268" i="2"/>
  <c r="L5267" i="2"/>
  <c r="L5266" i="2"/>
  <c r="L5265" i="2"/>
  <c r="L5264" i="2"/>
  <c r="L5263" i="2"/>
  <c r="L5262" i="2"/>
  <c r="L5261" i="2"/>
  <c r="L5260" i="2"/>
  <c r="L5259" i="2"/>
  <c r="L5258" i="2"/>
  <c r="L5257" i="2"/>
  <c r="L5256" i="2"/>
  <c r="L5255" i="2"/>
  <c r="L5254" i="2"/>
  <c r="L5253" i="2"/>
  <c r="L5252" i="2"/>
  <c r="L5251" i="2"/>
  <c r="L5250" i="2"/>
  <c r="L5249" i="2"/>
  <c r="L5248" i="2"/>
  <c r="L5247" i="2"/>
  <c r="L5246" i="2"/>
  <c r="L5245" i="2"/>
  <c r="L5244" i="2"/>
  <c r="L5243" i="2"/>
  <c r="L5242" i="2"/>
  <c r="L5241" i="2"/>
  <c r="L5240" i="2"/>
  <c r="L5239" i="2"/>
  <c r="L5238" i="2"/>
  <c r="L5237" i="2"/>
  <c r="L5236" i="2"/>
  <c r="L5235" i="2"/>
  <c r="L5234" i="2"/>
  <c r="L5233" i="2"/>
  <c r="L5232" i="2"/>
  <c r="L5231" i="2"/>
  <c r="L5230" i="2"/>
  <c r="L5229" i="2"/>
  <c r="L5228" i="2"/>
  <c r="L5227" i="2"/>
  <c r="L5226" i="2"/>
  <c r="L5225" i="2"/>
  <c r="L5224" i="2"/>
  <c r="L5223" i="2"/>
  <c r="L5222" i="2"/>
  <c r="L5221" i="2"/>
  <c r="L5220" i="2"/>
  <c r="L5219" i="2"/>
  <c r="L5218" i="2"/>
  <c r="L5217" i="2"/>
  <c r="L5216" i="2"/>
  <c r="L5215" i="2"/>
  <c r="L5214" i="2"/>
  <c r="L5213" i="2"/>
  <c r="L5212" i="2"/>
  <c r="L5211" i="2"/>
  <c r="L5210" i="2"/>
  <c r="L5209" i="2"/>
  <c r="L5208" i="2"/>
  <c r="L5207" i="2"/>
  <c r="L5206" i="2"/>
  <c r="L5205" i="2"/>
  <c r="L5204" i="2"/>
  <c r="L5203" i="2"/>
  <c r="L5202" i="2"/>
  <c r="L5201" i="2"/>
  <c r="L5200" i="2"/>
  <c r="L5199" i="2"/>
  <c r="L5198" i="2"/>
  <c r="L5197" i="2"/>
  <c r="L5196" i="2"/>
  <c r="L5195" i="2"/>
  <c r="L5194" i="2"/>
  <c r="L5193" i="2"/>
  <c r="L5192" i="2"/>
  <c r="L5191" i="2"/>
  <c r="L5190" i="2"/>
  <c r="L5189" i="2"/>
  <c r="L5188" i="2"/>
  <c r="L5187" i="2"/>
  <c r="L5186" i="2"/>
  <c r="L5185" i="2"/>
  <c r="L5184" i="2"/>
  <c r="L5183" i="2"/>
  <c r="L5182" i="2"/>
  <c r="L5181" i="2"/>
  <c r="L5180" i="2"/>
  <c r="L5179" i="2"/>
  <c r="L5178" i="2"/>
  <c r="L5177" i="2"/>
  <c r="L5176" i="2"/>
  <c r="L5175" i="2"/>
  <c r="L5174" i="2"/>
  <c r="L5173" i="2"/>
  <c r="L5172" i="2"/>
  <c r="L5171" i="2"/>
  <c r="L5170" i="2"/>
  <c r="L5169" i="2"/>
  <c r="L5168" i="2"/>
  <c r="L5167" i="2"/>
  <c r="L5166" i="2"/>
  <c r="L5165" i="2"/>
  <c r="L5164" i="2"/>
  <c r="L5163" i="2"/>
  <c r="L5162" i="2"/>
  <c r="L5161" i="2"/>
  <c r="L5160" i="2"/>
  <c r="L5159" i="2"/>
  <c r="L5158" i="2"/>
  <c r="L5157" i="2"/>
  <c r="L5156" i="2"/>
  <c r="L5155" i="2"/>
  <c r="L5154" i="2"/>
  <c r="L5153" i="2"/>
  <c r="L5152" i="2"/>
  <c r="L5151" i="2"/>
  <c r="L5150" i="2"/>
  <c r="L5149" i="2"/>
  <c r="L5148" i="2"/>
  <c r="L5147" i="2"/>
  <c r="L5146" i="2"/>
  <c r="L5145" i="2"/>
  <c r="L5144" i="2"/>
  <c r="L5143" i="2"/>
  <c r="L5142" i="2"/>
  <c r="L5141" i="2"/>
  <c r="L5140" i="2"/>
  <c r="L5139" i="2"/>
  <c r="L5138" i="2"/>
  <c r="L5137" i="2"/>
  <c r="L5136" i="2"/>
  <c r="L5135" i="2"/>
  <c r="L5134" i="2"/>
  <c r="L5133" i="2"/>
  <c r="L5132" i="2"/>
  <c r="L5131" i="2"/>
  <c r="L5130" i="2"/>
  <c r="L5129" i="2"/>
  <c r="L5128" i="2"/>
  <c r="L5127" i="2"/>
  <c r="L5126" i="2"/>
  <c r="L5125" i="2"/>
  <c r="L5124" i="2"/>
  <c r="L5123" i="2"/>
  <c r="L5122" i="2"/>
  <c r="L5121" i="2"/>
  <c r="L5120" i="2"/>
  <c r="L5119" i="2"/>
  <c r="L5118" i="2"/>
  <c r="L5117" i="2"/>
  <c r="L5116" i="2"/>
  <c r="L5115" i="2"/>
  <c r="L5114" i="2"/>
  <c r="L5113" i="2"/>
  <c r="L5112" i="2"/>
  <c r="L5111" i="2"/>
  <c r="L5110" i="2"/>
  <c r="L5109" i="2"/>
  <c r="L5108" i="2"/>
  <c r="L5107" i="2"/>
  <c r="L5106" i="2"/>
  <c r="L5105" i="2"/>
  <c r="L5104" i="2"/>
  <c r="L5103" i="2"/>
  <c r="L5102" i="2"/>
  <c r="L5101" i="2"/>
  <c r="L5100" i="2"/>
  <c r="L5099" i="2"/>
  <c r="L5098" i="2"/>
  <c r="L5097" i="2"/>
  <c r="L5096" i="2"/>
  <c r="L5095" i="2"/>
  <c r="L5094" i="2"/>
  <c r="L5093" i="2"/>
  <c r="L5092" i="2"/>
  <c r="L5091" i="2"/>
  <c r="L5090" i="2"/>
  <c r="L5089" i="2"/>
  <c r="L5088" i="2"/>
  <c r="L5087" i="2"/>
  <c r="L5086" i="2"/>
  <c r="L5085" i="2"/>
  <c r="L5084" i="2"/>
  <c r="L5083" i="2"/>
  <c r="L5082" i="2"/>
  <c r="L5081" i="2"/>
  <c r="L5080" i="2"/>
  <c r="L5079" i="2"/>
  <c r="L5078" i="2"/>
  <c r="L5077" i="2"/>
  <c r="L5076" i="2"/>
  <c r="L5075" i="2"/>
  <c r="L5074" i="2"/>
  <c r="L5073" i="2"/>
  <c r="L5072" i="2"/>
  <c r="L5071" i="2"/>
  <c r="L5070" i="2"/>
  <c r="L5069" i="2"/>
  <c r="L5068" i="2"/>
  <c r="L5067" i="2"/>
  <c r="L5066" i="2"/>
  <c r="L5065" i="2"/>
  <c r="L5064" i="2"/>
  <c r="L5063" i="2"/>
  <c r="L5062" i="2"/>
  <c r="L5061" i="2"/>
  <c r="L5060" i="2"/>
  <c r="L5059" i="2"/>
  <c r="L5058" i="2"/>
  <c r="L5057" i="2"/>
  <c r="L5056" i="2"/>
  <c r="L5055" i="2"/>
  <c r="L5054" i="2"/>
  <c r="L5053" i="2"/>
  <c r="L5052" i="2"/>
  <c r="L5051" i="2"/>
  <c r="L5050" i="2"/>
  <c r="L5049" i="2"/>
  <c r="L5048" i="2"/>
  <c r="L5047" i="2"/>
  <c r="L5046" i="2"/>
  <c r="L5045" i="2"/>
  <c r="L5044" i="2"/>
  <c r="L5043" i="2"/>
  <c r="L5042" i="2"/>
  <c r="L5041" i="2"/>
  <c r="L5040" i="2"/>
  <c r="L5039" i="2"/>
  <c r="L5038" i="2"/>
  <c r="L5037" i="2"/>
  <c r="L5036" i="2"/>
  <c r="L5035" i="2"/>
  <c r="L5034" i="2"/>
  <c r="L5033" i="2"/>
  <c r="L5032" i="2"/>
  <c r="L5031" i="2"/>
  <c r="L5030" i="2"/>
  <c r="L5029" i="2"/>
  <c r="L5028" i="2"/>
  <c r="L5027" i="2"/>
  <c r="L5026" i="2"/>
  <c r="L5025" i="2"/>
  <c r="L5024" i="2"/>
  <c r="L5023" i="2"/>
  <c r="L5022" i="2"/>
  <c r="L5021" i="2"/>
  <c r="L5020" i="2"/>
  <c r="L5019" i="2"/>
  <c r="L5018" i="2"/>
  <c r="L5017" i="2"/>
  <c r="L5016" i="2"/>
  <c r="L5015" i="2"/>
  <c r="L5014" i="2"/>
  <c r="L5013" i="2"/>
  <c r="L5012" i="2"/>
  <c r="L5011" i="2"/>
  <c r="L5010" i="2"/>
  <c r="L5009" i="2"/>
  <c r="L5008" i="2"/>
  <c r="L5007" i="2"/>
  <c r="L5006" i="2"/>
  <c r="L5005" i="2"/>
  <c r="L5004" i="2"/>
  <c r="L5003" i="2"/>
  <c r="L5002" i="2"/>
  <c r="L5001" i="2"/>
  <c r="L5000" i="2"/>
  <c r="L4999" i="2"/>
  <c r="L4998" i="2"/>
  <c r="L4997" i="2"/>
  <c r="L4996" i="2"/>
  <c r="L4995" i="2"/>
  <c r="L4994" i="2"/>
  <c r="L4993" i="2"/>
  <c r="L4992" i="2"/>
  <c r="L4991" i="2"/>
  <c r="L4990" i="2"/>
  <c r="L4989" i="2"/>
  <c r="L4988" i="2"/>
  <c r="L4987" i="2"/>
  <c r="L4986" i="2"/>
  <c r="L4985" i="2"/>
  <c r="L4984" i="2"/>
  <c r="L4983" i="2"/>
  <c r="L4982" i="2"/>
  <c r="L4981" i="2"/>
  <c r="L4980" i="2"/>
  <c r="L4979" i="2"/>
  <c r="L4978" i="2"/>
  <c r="L4977" i="2"/>
  <c r="L4976" i="2"/>
  <c r="L4975" i="2"/>
  <c r="L4974" i="2"/>
  <c r="L4973" i="2"/>
  <c r="L4972" i="2"/>
  <c r="L4971" i="2"/>
  <c r="L4970" i="2"/>
  <c r="L4969" i="2"/>
  <c r="L4968" i="2"/>
  <c r="L4967" i="2"/>
  <c r="L4966" i="2"/>
  <c r="L4965" i="2"/>
  <c r="L4964" i="2"/>
  <c r="L4963" i="2"/>
  <c r="L4962" i="2"/>
  <c r="L4961" i="2"/>
  <c r="L4960" i="2"/>
  <c r="L4959" i="2"/>
  <c r="L4958" i="2"/>
  <c r="L4957" i="2"/>
  <c r="L4956" i="2"/>
  <c r="L4955" i="2"/>
  <c r="L4954" i="2"/>
  <c r="L4953" i="2"/>
  <c r="L4952" i="2"/>
  <c r="L4951" i="2"/>
  <c r="L4950" i="2"/>
  <c r="L4949" i="2"/>
  <c r="L4948" i="2"/>
  <c r="L4947" i="2"/>
  <c r="L4946" i="2"/>
  <c r="L4945" i="2"/>
  <c r="L4944" i="2"/>
  <c r="L4943" i="2"/>
  <c r="L4942" i="2"/>
  <c r="L4941" i="2"/>
  <c r="L4940" i="2"/>
  <c r="L4939" i="2"/>
  <c r="L4938" i="2"/>
  <c r="L4937" i="2"/>
  <c r="L4936" i="2"/>
  <c r="L4935" i="2"/>
  <c r="L4934" i="2"/>
  <c r="L4933" i="2"/>
  <c r="L4932" i="2"/>
  <c r="L4931" i="2"/>
  <c r="L4930" i="2"/>
  <c r="L4929" i="2"/>
  <c r="L4928" i="2"/>
  <c r="L4927" i="2"/>
  <c r="L4926" i="2"/>
  <c r="L4925" i="2"/>
  <c r="L4924" i="2"/>
  <c r="L4923" i="2"/>
  <c r="L4922" i="2"/>
  <c r="L4921" i="2"/>
  <c r="L4920" i="2"/>
  <c r="L4919" i="2"/>
  <c r="L4918" i="2"/>
  <c r="L4917" i="2"/>
  <c r="L4916" i="2"/>
  <c r="L4915" i="2"/>
  <c r="L4914" i="2"/>
  <c r="L4913" i="2"/>
  <c r="L4912" i="2"/>
  <c r="L4911" i="2"/>
  <c r="L4910" i="2"/>
  <c r="L4909" i="2"/>
  <c r="L4908" i="2"/>
  <c r="L4907" i="2"/>
  <c r="L4906" i="2"/>
  <c r="L4905" i="2"/>
  <c r="L4904" i="2"/>
  <c r="L4903" i="2"/>
  <c r="L4902" i="2"/>
  <c r="L4901" i="2"/>
  <c r="L4900" i="2"/>
  <c r="L4899" i="2"/>
  <c r="L4898" i="2"/>
  <c r="L4897" i="2"/>
  <c r="L4896" i="2"/>
  <c r="L4895" i="2"/>
  <c r="L4894" i="2"/>
  <c r="L4893" i="2"/>
  <c r="L4892" i="2"/>
  <c r="L4891" i="2"/>
  <c r="L4890" i="2"/>
  <c r="L4889" i="2"/>
  <c r="L4888" i="2"/>
  <c r="L4887" i="2"/>
  <c r="L4886" i="2"/>
  <c r="L4885" i="2"/>
  <c r="L4884" i="2"/>
  <c r="L4883" i="2"/>
  <c r="L4882" i="2"/>
  <c r="L4881" i="2"/>
  <c r="L4880" i="2"/>
  <c r="L4879" i="2"/>
  <c r="L4878" i="2"/>
  <c r="L4877" i="2"/>
  <c r="L4876" i="2"/>
  <c r="L4875" i="2"/>
  <c r="L4874" i="2"/>
  <c r="L4873" i="2"/>
  <c r="L4872" i="2"/>
  <c r="L4871" i="2"/>
  <c r="L4870" i="2"/>
  <c r="L4869" i="2"/>
  <c r="L4868" i="2"/>
  <c r="L4867" i="2"/>
  <c r="L4866" i="2"/>
  <c r="L4865" i="2"/>
  <c r="L4864" i="2"/>
  <c r="L4863" i="2"/>
  <c r="L4862" i="2"/>
  <c r="L4861" i="2"/>
  <c r="L4860" i="2"/>
  <c r="L4859" i="2"/>
  <c r="L4858" i="2"/>
  <c r="L4857" i="2"/>
  <c r="L4856" i="2"/>
  <c r="L4855" i="2"/>
  <c r="L4854" i="2"/>
  <c r="L4853" i="2"/>
  <c r="L4852" i="2"/>
  <c r="L4851" i="2"/>
  <c r="L4850" i="2"/>
  <c r="L4849" i="2"/>
  <c r="L4848" i="2"/>
  <c r="L4847" i="2"/>
  <c r="L4846" i="2"/>
  <c r="L4845" i="2"/>
  <c r="L4844" i="2"/>
  <c r="L4843" i="2"/>
  <c r="L4842" i="2"/>
  <c r="L4841" i="2"/>
  <c r="L4840" i="2"/>
  <c r="L4839" i="2"/>
  <c r="L4838" i="2"/>
  <c r="L4837" i="2"/>
  <c r="L4836" i="2"/>
  <c r="L4835" i="2"/>
  <c r="L4834" i="2"/>
  <c r="L4833" i="2"/>
  <c r="L4832" i="2"/>
  <c r="L4831" i="2"/>
  <c r="L4830" i="2"/>
  <c r="L4829" i="2"/>
  <c r="L4828" i="2"/>
  <c r="L4827" i="2"/>
  <c r="L4826" i="2"/>
  <c r="L4825" i="2"/>
  <c r="L4824" i="2"/>
  <c r="L4823" i="2"/>
  <c r="L4822" i="2"/>
  <c r="L4821" i="2"/>
  <c r="L4820" i="2"/>
  <c r="L4819" i="2"/>
  <c r="L4818" i="2"/>
  <c r="L4817" i="2"/>
  <c r="L4816" i="2"/>
  <c r="L4815" i="2"/>
  <c r="L4814" i="2"/>
  <c r="L4813" i="2"/>
  <c r="L4812" i="2"/>
  <c r="L4811" i="2"/>
  <c r="L4810" i="2"/>
  <c r="L4809" i="2"/>
  <c r="L4808" i="2"/>
  <c r="L4807" i="2"/>
  <c r="L4806" i="2"/>
  <c r="L4805" i="2"/>
  <c r="L4804" i="2"/>
  <c r="L4803" i="2"/>
  <c r="L4802" i="2"/>
  <c r="L4801" i="2"/>
  <c r="L4800" i="2"/>
  <c r="L4799" i="2"/>
  <c r="L4798" i="2"/>
  <c r="L4797" i="2"/>
  <c r="L4796" i="2"/>
  <c r="L4795" i="2"/>
  <c r="L4794" i="2"/>
  <c r="L4793" i="2"/>
  <c r="L4792" i="2"/>
  <c r="L4791" i="2"/>
  <c r="L4790" i="2"/>
  <c r="L4789" i="2"/>
  <c r="L4788" i="2"/>
  <c r="L4787" i="2"/>
  <c r="L4786" i="2"/>
  <c r="L4785" i="2"/>
  <c r="L4784" i="2"/>
  <c r="L4783" i="2"/>
  <c r="L4782" i="2"/>
  <c r="L4781" i="2"/>
  <c r="L4780" i="2"/>
  <c r="L4779" i="2"/>
  <c r="L4778" i="2"/>
  <c r="L4777" i="2"/>
  <c r="L4776" i="2"/>
  <c r="L4775" i="2"/>
  <c r="L4774" i="2"/>
  <c r="L4773" i="2"/>
  <c r="L4772" i="2"/>
  <c r="L4771" i="2"/>
  <c r="L4770" i="2"/>
  <c r="L4769" i="2"/>
  <c r="L4768" i="2"/>
  <c r="L4767" i="2"/>
  <c r="L4766" i="2"/>
  <c r="L4765" i="2"/>
  <c r="L4764" i="2"/>
  <c r="L4763" i="2"/>
  <c r="L4762" i="2"/>
  <c r="L4761" i="2"/>
  <c r="L4760" i="2"/>
  <c r="L4759" i="2"/>
  <c r="L4758" i="2"/>
  <c r="L4757" i="2"/>
  <c r="L4756" i="2"/>
  <c r="L4755" i="2"/>
  <c r="L4754" i="2"/>
  <c r="L4753" i="2"/>
  <c r="L4752" i="2"/>
  <c r="L4751" i="2"/>
  <c r="L4750" i="2"/>
  <c r="L4749" i="2"/>
  <c r="L4748" i="2"/>
  <c r="L4747" i="2"/>
  <c r="L4746" i="2"/>
  <c r="L4745" i="2"/>
  <c r="L4744" i="2"/>
  <c r="L4743" i="2"/>
  <c r="L4742" i="2"/>
  <c r="L4741" i="2"/>
  <c r="L4740" i="2"/>
  <c r="L4739" i="2"/>
  <c r="L4738" i="2"/>
  <c r="L4737" i="2"/>
  <c r="L4736" i="2"/>
  <c r="L4735" i="2"/>
  <c r="L4734" i="2"/>
  <c r="L4733" i="2"/>
  <c r="L4732" i="2"/>
  <c r="L4731" i="2"/>
  <c r="L4730" i="2"/>
  <c r="L4729" i="2"/>
  <c r="L4728" i="2"/>
  <c r="L4727" i="2"/>
  <c r="L4726" i="2"/>
  <c r="L4725" i="2"/>
  <c r="L4724" i="2"/>
  <c r="L4723" i="2"/>
  <c r="L4722" i="2"/>
  <c r="L4721" i="2"/>
  <c r="L4720" i="2"/>
  <c r="L4719" i="2"/>
  <c r="L4718" i="2"/>
  <c r="L4717" i="2"/>
  <c r="L4716" i="2"/>
  <c r="L4715" i="2"/>
  <c r="L4714" i="2"/>
  <c r="L4713" i="2"/>
  <c r="L4712" i="2"/>
  <c r="L4711" i="2"/>
  <c r="L4710" i="2"/>
  <c r="L4709" i="2"/>
  <c r="L4708" i="2"/>
  <c r="L4707" i="2"/>
  <c r="L4706" i="2"/>
  <c r="L4705" i="2"/>
  <c r="L4704" i="2"/>
  <c r="L4703" i="2"/>
  <c r="L4702" i="2"/>
  <c r="L4701" i="2"/>
  <c r="L4700" i="2"/>
  <c r="L4699" i="2"/>
  <c r="L4698" i="2"/>
  <c r="L4697" i="2"/>
  <c r="L4696" i="2"/>
  <c r="L4695" i="2"/>
  <c r="L4694" i="2"/>
  <c r="L4693" i="2"/>
  <c r="L4692" i="2"/>
  <c r="L4691" i="2"/>
  <c r="L4690" i="2"/>
  <c r="L4689" i="2"/>
  <c r="L4688" i="2"/>
  <c r="L4687" i="2"/>
  <c r="L4686" i="2"/>
  <c r="L4685" i="2"/>
  <c r="L4684" i="2"/>
  <c r="L4683" i="2"/>
  <c r="L4682" i="2"/>
  <c r="L4681" i="2"/>
  <c r="L4680" i="2"/>
  <c r="L4679" i="2"/>
  <c r="L4678" i="2"/>
  <c r="L4677" i="2"/>
  <c r="L4676" i="2"/>
  <c r="L4675" i="2"/>
  <c r="L4674" i="2"/>
  <c r="L4673" i="2"/>
  <c r="L4672" i="2"/>
  <c r="L4671" i="2"/>
  <c r="L4670" i="2"/>
  <c r="L4669" i="2"/>
  <c r="L4668" i="2"/>
  <c r="L4667" i="2"/>
  <c r="L4666" i="2"/>
  <c r="L4665" i="2"/>
  <c r="L4664" i="2"/>
  <c r="L4663" i="2"/>
  <c r="L4662" i="2"/>
  <c r="L4661" i="2"/>
  <c r="L4660" i="2"/>
  <c r="L4659" i="2"/>
  <c r="L4658" i="2"/>
  <c r="L4657" i="2"/>
  <c r="L4656" i="2"/>
  <c r="L4655" i="2"/>
  <c r="L4654" i="2"/>
  <c r="L4653" i="2"/>
  <c r="L4652" i="2"/>
  <c r="L4651" i="2"/>
  <c r="L4650" i="2"/>
  <c r="L4649" i="2"/>
  <c r="L4648" i="2"/>
  <c r="L4647" i="2"/>
  <c r="L4646" i="2"/>
  <c r="L4645" i="2"/>
  <c r="L4644" i="2"/>
  <c r="L4643" i="2"/>
  <c r="L4642" i="2"/>
  <c r="L4641" i="2"/>
  <c r="L4640" i="2"/>
  <c r="L4639" i="2"/>
  <c r="L4638" i="2"/>
  <c r="L4637" i="2"/>
  <c r="L4636" i="2"/>
  <c r="L4635" i="2"/>
  <c r="L4634" i="2"/>
  <c r="L4633" i="2"/>
  <c r="L4632" i="2"/>
  <c r="L4631" i="2"/>
  <c r="L4630" i="2"/>
  <c r="L4629" i="2"/>
  <c r="L4628" i="2"/>
  <c r="L4627" i="2"/>
  <c r="L4626" i="2"/>
  <c r="L4625" i="2"/>
  <c r="L4624" i="2"/>
  <c r="L4623" i="2"/>
  <c r="L4622" i="2"/>
  <c r="L4621" i="2"/>
  <c r="L4620" i="2"/>
  <c r="L4619" i="2"/>
  <c r="L4618" i="2"/>
  <c r="L4617" i="2"/>
  <c r="L4616" i="2"/>
  <c r="L4615" i="2"/>
  <c r="L4614" i="2"/>
  <c r="L4613" i="2"/>
  <c r="L4612" i="2"/>
  <c r="L4611" i="2"/>
  <c r="L4610" i="2"/>
  <c r="L4609" i="2"/>
  <c r="L4608" i="2"/>
  <c r="L4607" i="2"/>
  <c r="L4606" i="2"/>
  <c r="L4605" i="2"/>
  <c r="L4604" i="2"/>
  <c r="L4603" i="2"/>
  <c r="L4602" i="2"/>
  <c r="L4601" i="2"/>
  <c r="L4600" i="2"/>
  <c r="L4599" i="2"/>
  <c r="L4598" i="2"/>
  <c r="L4597" i="2"/>
  <c r="L4596" i="2"/>
  <c r="L4595" i="2"/>
  <c r="L4594" i="2"/>
  <c r="L4593" i="2"/>
  <c r="L4592" i="2"/>
  <c r="L4591" i="2"/>
  <c r="L4590" i="2"/>
  <c r="L4589" i="2"/>
  <c r="L4588" i="2"/>
  <c r="L4587" i="2"/>
  <c r="L4586" i="2"/>
  <c r="L4585" i="2"/>
  <c r="L4584" i="2"/>
  <c r="L4583" i="2"/>
  <c r="L4582" i="2"/>
  <c r="L4581" i="2"/>
  <c r="L4580" i="2"/>
  <c r="L4579" i="2"/>
  <c r="L4578" i="2"/>
  <c r="L4577" i="2"/>
  <c r="L4576" i="2"/>
  <c r="L4575" i="2"/>
  <c r="L4574" i="2"/>
  <c r="L4573" i="2"/>
  <c r="L4572" i="2"/>
  <c r="L4571" i="2"/>
  <c r="L4570" i="2"/>
  <c r="L4569" i="2"/>
  <c r="L4568" i="2"/>
  <c r="L4567" i="2"/>
  <c r="L4566" i="2"/>
  <c r="L4565" i="2"/>
  <c r="L4564" i="2"/>
  <c r="L4563" i="2"/>
  <c r="L4562" i="2"/>
  <c r="L4561" i="2"/>
  <c r="L4560" i="2"/>
  <c r="L4559" i="2"/>
  <c r="L4558" i="2"/>
  <c r="L4557" i="2"/>
  <c r="L4556" i="2"/>
  <c r="L4555" i="2"/>
  <c r="L4554" i="2"/>
  <c r="L4553" i="2"/>
  <c r="L4552" i="2"/>
  <c r="L4551" i="2"/>
  <c r="L4550" i="2"/>
  <c r="L4549" i="2"/>
  <c r="L4548" i="2"/>
  <c r="L4547" i="2"/>
  <c r="L4546" i="2"/>
  <c r="L4545" i="2"/>
  <c r="L4544" i="2"/>
  <c r="L4543" i="2"/>
  <c r="L4542" i="2"/>
  <c r="L4541" i="2"/>
  <c r="L4540" i="2"/>
  <c r="L4539" i="2"/>
  <c r="L4538" i="2"/>
  <c r="L4537" i="2"/>
  <c r="L4536" i="2"/>
  <c r="L4535" i="2"/>
  <c r="L4534" i="2"/>
  <c r="L4533" i="2"/>
  <c r="L4532" i="2"/>
  <c r="L4531" i="2"/>
  <c r="L4530" i="2"/>
  <c r="L4529" i="2"/>
  <c r="L4528" i="2"/>
  <c r="L4527" i="2"/>
  <c r="L4526" i="2"/>
  <c r="L4525" i="2"/>
  <c r="L4524" i="2"/>
  <c r="L4523" i="2"/>
  <c r="L4522" i="2"/>
  <c r="L4521" i="2"/>
  <c r="L4520" i="2"/>
  <c r="L4519" i="2"/>
  <c r="L4518" i="2"/>
  <c r="L4517" i="2"/>
  <c r="L4516" i="2"/>
  <c r="L4515" i="2"/>
  <c r="L4514" i="2"/>
  <c r="L4513" i="2"/>
  <c r="L4512" i="2"/>
  <c r="L4511" i="2"/>
  <c r="L4510" i="2"/>
  <c r="L4509" i="2"/>
  <c r="L4508" i="2"/>
  <c r="L4507" i="2"/>
  <c r="L4506" i="2"/>
  <c r="L4505" i="2"/>
  <c r="L4504" i="2"/>
  <c r="L4503" i="2"/>
  <c r="L4502" i="2"/>
  <c r="L4501" i="2"/>
  <c r="L4500" i="2"/>
  <c r="L4499" i="2"/>
  <c r="L4498" i="2"/>
  <c r="L4497" i="2"/>
  <c r="L4496" i="2"/>
  <c r="L4495" i="2"/>
  <c r="L4494" i="2"/>
  <c r="L4493" i="2"/>
  <c r="L4492" i="2"/>
  <c r="L4491" i="2"/>
  <c r="L4490" i="2"/>
  <c r="L4489" i="2"/>
  <c r="L4488" i="2"/>
  <c r="L4487" i="2"/>
  <c r="L4486" i="2"/>
  <c r="L4485" i="2"/>
  <c r="L4484" i="2"/>
  <c r="L4483" i="2"/>
  <c r="L4482" i="2"/>
  <c r="L4481" i="2"/>
  <c r="L4480" i="2"/>
  <c r="L4479" i="2"/>
  <c r="L4478" i="2"/>
  <c r="L4477" i="2"/>
  <c r="L4476" i="2"/>
  <c r="L4475" i="2"/>
  <c r="L4474" i="2"/>
  <c r="L4473" i="2"/>
  <c r="L4472" i="2"/>
  <c r="L4471" i="2"/>
  <c r="L4470" i="2"/>
  <c r="L4469" i="2"/>
  <c r="L4468" i="2"/>
  <c r="L4467" i="2"/>
  <c r="L4466" i="2"/>
  <c r="L4465" i="2"/>
  <c r="L4464" i="2"/>
  <c r="L4463" i="2"/>
  <c r="L4462" i="2"/>
  <c r="L4461" i="2"/>
  <c r="L4460" i="2"/>
  <c r="L4459" i="2"/>
  <c r="L4458" i="2"/>
  <c r="L4457" i="2"/>
  <c r="L4456" i="2"/>
  <c r="L4455" i="2"/>
  <c r="L4454" i="2"/>
  <c r="L4453" i="2"/>
  <c r="L4452" i="2"/>
  <c r="L4451" i="2"/>
  <c r="L4450" i="2"/>
  <c r="L4449" i="2"/>
  <c r="L4448" i="2"/>
  <c r="L4447" i="2"/>
  <c r="L4446" i="2"/>
  <c r="L4445" i="2"/>
  <c r="L4444" i="2"/>
  <c r="L4443" i="2"/>
  <c r="L4442" i="2"/>
  <c r="L4441" i="2"/>
  <c r="L4440" i="2"/>
  <c r="L4439" i="2"/>
  <c r="L4438" i="2"/>
  <c r="L4437" i="2"/>
  <c r="L4436" i="2"/>
  <c r="L4435" i="2"/>
  <c r="L4434" i="2"/>
  <c r="L4433" i="2"/>
  <c r="L4432" i="2"/>
  <c r="L4431" i="2"/>
  <c r="L4430" i="2"/>
  <c r="L4429" i="2"/>
  <c r="L4428" i="2"/>
  <c r="L4427" i="2"/>
  <c r="L4426" i="2"/>
  <c r="L4425" i="2"/>
  <c r="L4424" i="2"/>
  <c r="L4423" i="2"/>
  <c r="L4422" i="2"/>
  <c r="L4421" i="2"/>
  <c r="L4420" i="2"/>
  <c r="L4419" i="2"/>
  <c r="L4418" i="2"/>
  <c r="L4417" i="2"/>
  <c r="L4416" i="2"/>
  <c r="L4415" i="2"/>
  <c r="L4414" i="2"/>
  <c r="L4413" i="2"/>
  <c r="L4412" i="2"/>
  <c r="L4411" i="2"/>
  <c r="L4410" i="2"/>
  <c r="L4409" i="2"/>
  <c r="L4408" i="2"/>
  <c r="L4407" i="2"/>
  <c r="L4406" i="2"/>
  <c r="L4405" i="2"/>
  <c r="L4404" i="2"/>
  <c r="L4403" i="2"/>
  <c r="L4402" i="2"/>
  <c r="L4401" i="2"/>
  <c r="L4400" i="2"/>
  <c r="L4399" i="2"/>
  <c r="L4398" i="2"/>
  <c r="L4397" i="2"/>
  <c r="L4396" i="2"/>
  <c r="L4395" i="2"/>
  <c r="L4394" i="2"/>
  <c r="L4393" i="2"/>
  <c r="L4392" i="2"/>
  <c r="L4391" i="2"/>
  <c r="L4390" i="2"/>
  <c r="L4389" i="2"/>
  <c r="L4388" i="2"/>
  <c r="L4387" i="2"/>
  <c r="L4386" i="2"/>
  <c r="L4385" i="2"/>
  <c r="L4384" i="2"/>
  <c r="L4383" i="2"/>
  <c r="L4382" i="2"/>
  <c r="L4381" i="2"/>
  <c r="L4380" i="2"/>
  <c r="L4379" i="2"/>
  <c r="L4378" i="2"/>
  <c r="L4377" i="2"/>
  <c r="L4376" i="2"/>
  <c r="L4375" i="2"/>
  <c r="L4374" i="2"/>
  <c r="L4373" i="2"/>
  <c r="L4372" i="2"/>
  <c r="L4371" i="2"/>
  <c r="L4370" i="2"/>
  <c r="L4369" i="2"/>
  <c r="L4368" i="2"/>
  <c r="L4367" i="2"/>
  <c r="L4366" i="2"/>
  <c r="L4365" i="2"/>
  <c r="L4364" i="2"/>
  <c r="L4363" i="2"/>
  <c r="L4362" i="2"/>
  <c r="L4361" i="2"/>
  <c r="L4360" i="2"/>
  <c r="L4359" i="2"/>
  <c r="L4358" i="2"/>
  <c r="L4357" i="2"/>
  <c r="L4356" i="2"/>
  <c r="L4355" i="2"/>
  <c r="L4354" i="2"/>
  <c r="L4353" i="2"/>
  <c r="L4352" i="2"/>
  <c r="L4351" i="2"/>
  <c r="L4350" i="2"/>
  <c r="L4349" i="2"/>
  <c r="L4348" i="2"/>
  <c r="L4347" i="2"/>
  <c r="L4346" i="2"/>
  <c r="L4345" i="2"/>
  <c r="L4344" i="2"/>
  <c r="L4343" i="2"/>
  <c r="L4342" i="2"/>
  <c r="L4341" i="2"/>
  <c r="L4340" i="2"/>
  <c r="L4339" i="2"/>
  <c r="L4338" i="2"/>
  <c r="L4337" i="2"/>
  <c r="L4336" i="2"/>
  <c r="L4335" i="2"/>
  <c r="L4334" i="2"/>
  <c r="L4333" i="2"/>
  <c r="L4332" i="2"/>
  <c r="L4331" i="2"/>
  <c r="L4330" i="2"/>
  <c r="L4329" i="2"/>
  <c r="L4328" i="2"/>
  <c r="L4327" i="2"/>
  <c r="L4326" i="2"/>
  <c r="L4325" i="2"/>
  <c r="L4324" i="2"/>
  <c r="L4323" i="2"/>
  <c r="L4322" i="2"/>
  <c r="L4321" i="2"/>
  <c r="L4320" i="2"/>
  <c r="L4319" i="2"/>
  <c r="L4318" i="2"/>
  <c r="L4317" i="2"/>
  <c r="L4316" i="2"/>
  <c r="L4315" i="2"/>
  <c r="L4314" i="2"/>
  <c r="L4313" i="2"/>
  <c r="L4312" i="2"/>
  <c r="L4311" i="2"/>
  <c r="L4310" i="2"/>
  <c r="L4309" i="2"/>
  <c r="L4308" i="2"/>
  <c r="L4307" i="2"/>
  <c r="L4306" i="2"/>
  <c r="L4305" i="2"/>
  <c r="L4304" i="2"/>
  <c r="L4303" i="2"/>
  <c r="L4302" i="2"/>
  <c r="L4301" i="2"/>
  <c r="L4300" i="2"/>
  <c r="L4299" i="2"/>
  <c r="L4298" i="2"/>
  <c r="L4297" i="2"/>
  <c r="L4296" i="2"/>
  <c r="L4295" i="2"/>
  <c r="L4294" i="2"/>
  <c r="L4293" i="2"/>
  <c r="L4292" i="2"/>
  <c r="L4291" i="2"/>
  <c r="L4290" i="2"/>
  <c r="L4289" i="2"/>
  <c r="L4288" i="2"/>
  <c r="L4287" i="2"/>
  <c r="L4286" i="2"/>
  <c r="L4285" i="2"/>
  <c r="L4284" i="2"/>
  <c r="L4283" i="2"/>
  <c r="L4282" i="2"/>
  <c r="L4281" i="2"/>
  <c r="L4280" i="2"/>
  <c r="L4279" i="2"/>
  <c r="L4278" i="2"/>
  <c r="L4277" i="2"/>
  <c r="L4276" i="2"/>
  <c r="L4275" i="2"/>
  <c r="L4274" i="2"/>
  <c r="L4273" i="2"/>
  <c r="L4272" i="2"/>
  <c r="L4271" i="2"/>
  <c r="L4270" i="2"/>
  <c r="L4269" i="2"/>
  <c r="L4268" i="2"/>
  <c r="L4267" i="2"/>
  <c r="L4266" i="2"/>
  <c r="L4265" i="2"/>
  <c r="L4264" i="2"/>
  <c r="L4263" i="2"/>
  <c r="L4262" i="2"/>
  <c r="L4261" i="2"/>
  <c r="L4260" i="2"/>
  <c r="L4259" i="2"/>
  <c r="L4258" i="2"/>
  <c r="L4257" i="2"/>
  <c r="L4256" i="2"/>
  <c r="L4255" i="2"/>
  <c r="L4254" i="2"/>
  <c r="L4253" i="2"/>
  <c r="L4252" i="2"/>
  <c r="L4251" i="2"/>
  <c r="L4250" i="2"/>
  <c r="L4249" i="2"/>
  <c r="L4248" i="2"/>
  <c r="L4247" i="2"/>
  <c r="L4246" i="2"/>
  <c r="L4245" i="2"/>
  <c r="L4244" i="2"/>
  <c r="L4243" i="2"/>
  <c r="L4242" i="2"/>
  <c r="L4241" i="2"/>
  <c r="L4240" i="2"/>
  <c r="L4239" i="2"/>
  <c r="L4238" i="2"/>
  <c r="L4237" i="2"/>
  <c r="L4236" i="2"/>
  <c r="L4235" i="2"/>
  <c r="L4234" i="2"/>
  <c r="L4233" i="2"/>
  <c r="L4232" i="2"/>
  <c r="L4231" i="2"/>
  <c r="L4230" i="2"/>
  <c r="L4229" i="2"/>
  <c r="L4228" i="2"/>
  <c r="L4227" i="2"/>
  <c r="L4226" i="2"/>
  <c r="L4225" i="2"/>
  <c r="L4224" i="2"/>
  <c r="L4223" i="2"/>
  <c r="L4222" i="2"/>
  <c r="L4221" i="2"/>
  <c r="L4220" i="2"/>
  <c r="L4219" i="2"/>
  <c r="L4218" i="2"/>
  <c r="L4217" i="2"/>
  <c r="L4216" i="2"/>
  <c r="L4215" i="2"/>
  <c r="L4214" i="2"/>
  <c r="L4213" i="2"/>
  <c r="L4212" i="2"/>
  <c r="L4211" i="2"/>
  <c r="L4210" i="2"/>
  <c r="L4209" i="2"/>
  <c r="L4208" i="2"/>
  <c r="L4207" i="2"/>
  <c r="L4206" i="2"/>
  <c r="L4205" i="2"/>
  <c r="L4204" i="2"/>
  <c r="L4203" i="2"/>
  <c r="L4202" i="2"/>
  <c r="L4201" i="2"/>
  <c r="L4200" i="2"/>
  <c r="L4199" i="2"/>
  <c r="L4198" i="2"/>
  <c r="L4197" i="2"/>
  <c r="L4196" i="2"/>
  <c r="L4195" i="2"/>
  <c r="L4194" i="2"/>
  <c r="L4193" i="2"/>
  <c r="L4192" i="2"/>
  <c r="L4191" i="2"/>
  <c r="L4190" i="2"/>
  <c r="L4189" i="2"/>
  <c r="L4188" i="2"/>
  <c r="L4187" i="2"/>
  <c r="L4186" i="2"/>
  <c r="L4185" i="2"/>
  <c r="L4184" i="2"/>
  <c r="L4183" i="2"/>
  <c r="L4182" i="2"/>
  <c r="L4181" i="2"/>
  <c r="L4180" i="2"/>
  <c r="L4179" i="2"/>
  <c r="L4178" i="2"/>
  <c r="L4177" i="2"/>
  <c r="L4176" i="2"/>
  <c r="L4175" i="2"/>
  <c r="L4174" i="2"/>
  <c r="L4173" i="2"/>
  <c r="L4172" i="2"/>
  <c r="L4171" i="2"/>
  <c r="L4170" i="2"/>
  <c r="L4169" i="2"/>
  <c r="L4168" i="2"/>
  <c r="L4167" i="2"/>
  <c r="L4166" i="2"/>
  <c r="L4165" i="2"/>
  <c r="L4164" i="2"/>
  <c r="L4163" i="2"/>
  <c r="L4162" i="2"/>
  <c r="L4161" i="2"/>
  <c r="L4160" i="2"/>
  <c r="L4159" i="2"/>
  <c r="L4158" i="2"/>
  <c r="L4157" i="2"/>
  <c r="L4156" i="2"/>
  <c r="L4155" i="2"/>
  <c r="L4154" i="2"/>
  <c r="L4153" i="2"/>
  <c r="L4152" i="2"/>
  <c r="L4151" i="2"/>
  <c r="L4150" i="2"/>
  <c r="L4149" i="2"/>
  <c r="L4148" i="2"/>
  <c r="L4147" i="2"/>
  <c r="L4146" i="2"/>
  <c r="L4145" i="2"/>
  <c r="L4144" i="2"/>
  <c r="L4143" i="2"/>
  <c r="L4142" i="2"/>
  <c r="L4141" i="2"/>
  <c r="L4140" i="2"/>
  <c r="L4139" i="2"/>
  <c r="L4138" i="2"/>
  <c r="L4137" i="2"/>
  <c r="L4136" i="2"/>
  <c r="L4135" i="2"/>
  <c r="L4134" i="2"/>
  <c r="L4133" i="2"/>
  <c r="L4132" i="2"/>
  <c r="L4131" i="2"/>
  <c r="L4130" i="2"/>
  <c r="L4129" i="2"/>
  <c r="L4128" i="2"/>
  <c r="L4127" i="2"/>
  <c r="L4126" i="2"/>
  <c r="L4125" i="2"/>
  <c r="L4124" i="2"/>
  <c r="L4123" i="2"/>
  <c r="L4122" i="2"/>
  <c r="L4121" i="2"/>
  <c r="L4120" i="2"/>
  <c r="L4119" i="2"/>
  <c r="L4118" i="2"/>
  <c r="L4117" i="2"/>
  <c r="L4116" i="2"/>
  <c r="L4115" i="2"/>
  <c r="L4114" i="2"/>
  <c r="L4113" i="2"/>
  <c r="L4112" i="2"/>
  <c r="L4111" i="2"/>
  <c r="L4110" i="2"/>
  <c r="L4109" i="2"/>
  <c r="L4108" i="2"/>
  <c r="L4107" i="2"/>
  <c r="L4106" i="2"/>
  <c r="L4105" i="2"/>
  <c r="L4104" i="2"/>
  <c r="L4103" i="2"/>
  <c r="L4102" i="2"/>
  <c r="L4101" i="2"/>
  <c r="L4100" i="2"/>
  <c r="L4099" i="2"/>
  <c r="L4098" i="2"/>
  <c r="L4097" i="2"/>
  <c r="L4096" i="2"/>
  <c r="L4095" i="2"/>
  <c r="L4094" i="2"/>
  <c r="L4093" i="2"/>
  <c r="L4092" i="2"/>
  <c r="L4091" i="2"/>
  <c r="L4090" i="2"/>
  <c r="L4089" i="2"/>
  <c r="L4088" i="2"/>
  <c r="L4087" i="2"/>
  <c r="L4086" i="2"/>
  <c r="L4085" i="2"/>
  <c r="L4084" i="2"/>
  <c r="L4083" i="2"/>
  <c r="L4082" i="2"/>
  <c r="L4081" i="2"/>
  <c r="L4080" i="2"/>
  <c r="L4079" i="2"/>
  <c r="L4078" i="2"/>
  <c r="L4077" i="2"/>
  <c r="L4076" i="2"/>
  <c r="L4075" i="2"/>
  <c r="L4074" i="2"/>
  <c r="L4073" i="2"/>
  <c r="L4072" i="2"/>
  <c r="L4071" i="2"/>
  <c r="L4070" i="2"/>
  <c r="L4069" i="2"/>
  <c r="L4068" i="2"/>
  <c r="L4067" i="2"/>
  <c r="L4066" i="2"/>
  <c r="L4065" i="2"/>
  <c r="L4064" i="2"/>
  <c r="L4063" i="2"/>
  <c r="L4062" i="2"/>
  <c r="L4061" i="2"/>
  <c r="L4060" i="2"/>
  <c r="L4059" i="2"/>
  <c r="L4058" i="2"/>
  <c r="L4057" i="2"/>
  <c r="L4056" i="2"/>
  <c r="L4055" i="2"/>
  <c r="L4054" i="2"/>
  <c r="L4053" i="2"/>
  <c r="L4052" i="2"/>
  <c r="L4051" i="2"/>
  <c r="L4050" i="2"/>
  <c r="L4049" i="2"/>
  <c r="L4048" i="2"/>
  <c r="L4047" i="2"/>
  <c r="L4046" i="2"/>
  <c r="L4045" i="2"/>
  <c r="L4044" i="2"/>
  <c r="L4043" i="2"/>
  <c r="L4042" i="2"/>
  <c r="L4041" i="2"/>
  <c r="L4040" i="2"/>
  <c r="L4039" i="2"/>
  <c r="L4038" i="2"/>
  <c r="L4037" i="2"/>
  <c r="L4036" i="2"/>
  <c r="L4035" i="2"/>
  <c r="L4034" i="2"/>
  <c r="L4033" i="2"/>
  <c r="L4032" i="2"/>
  <c r="L4031" i="2"/>
  <c r="L4030" i="2"/>
  <c r="L4029" i="2"/>
  <c r="L4028" i="2"/>
  <c r="L4027" i="2"/>
  <c r="L4026" i="2"/>
  <c r="L4025" i="2"/>
  <c r="L4024" i="2"/>
  <c r="L4023" i="2"/>
  <c r="L4022" i="2"/>
  <c r="L4021" i="2"/>
  <c r="L4020" i="2"/>
  <c r="L4019" i="2"/>
  <c r="L4018" i="2"/>
  <c r="L4017" i="2"/>
  <c r="L4016" i="2"/>
  <c r="L4015" i="2"/>
  <c r="L4014" i="2"/>
  <c r="L4013" i="2"/>
  <c r="L4012" i="2"/>
  <c r="L4011" i="2"/>
  <c r="L4010" i="2"/>
  <c r="L4009" i="2"/>
  <c r="L4008" i="2"/>
  <c r="L4007" i="2"/>
  <c r="L4006" i="2"/>
  <c r="L4005" i="2"/>
  <c r="L4004" i="2"/>
  <c r="L4003" i="2"/>
  <c r="L4002" i="2"/>
  <c r="L4001" i="2"/>
  <c r="L4000" i="2"/>
  <c r="L3999" i="2"/>
  <c r="L3998" i="2"/>
  <c r="L3997" i="2"/>
  <c r="L3996" i="2"/>
  <c r="L3995" i="2"/>
  <c r="L3994" i="2"/>
  <c r="L3993" i="2"/>
  <c r="L3992" i="2"/>
  <c r="L3991" i="2"/>
  <c r="L3990" i="2"/>
  <c r="L3989" i="2"/>
  <c r="L3988" i="2"/>
  <c r="L3987" i="2"/>
  <c r="L3986" i="2"/>
  <c r="L3985" i="2"/>
  <c r="L3984" i="2"/>
  <c r="L3983" i="2"/>
  <c r="L3982" i="2"/>
  <c r="L3981" i="2"/>
  <c r="L3980" i="2"/>
  <c r="L3979" i="2"/>
  <c r="L3978" i="2"/>
  <c r="L3977" i="2"/>
  <c r="L3976" i="2"/>
  <c r="L3975" i="2"/>
  <c r="L3974" i="2"/>
  <c r="L3973" i="2"/>
  <c r="L3972" i="2"/>
  <c r="L3971" i="2"/>
  <c r="L3970" i="2"/>
  <c r="L3969" i="2"/>
  <c r="L3968" i="2"/>
  <c r="L3967" i="2"/>
  <c r="L3966" i="2"/>
  <c r="L3965" i="2"/>
  <c r="L3964" i="2"/>
  <c r="L3963" i="2"/>
  <c r="L3962" i="2"/>
  <c r="L3961" i="2"/>
  <c r="L3960" i="2"/>
  <c r="L3959" i="2"/>
  <c r="L3958" i="2"/>
  <c r="L3957" i="2"/>
  <c r="L3956" i="2"/>
  <c r="L3955" i="2"/>
  <c r="L3954" i="2"/>
  <c r="L3953" i="2"/>
  <c r="L3952" i="2"/>
  <c r="L3951" i="2"/>
  <c r="L3950" i="2"/>
  <c r="L3949" i="2"/>
  <c r="L3948" i="2"/>
  <c r="L3947" i="2"/>
  <c r="L3946" i="2"/>
  <c r="L3945" i="2"/>
  <c r="L3944" i="2"/>
  <c r="L3943" i="2"/>
  <c r="L3942" i="2"/>
  <c r="L3941" i="2"/>
  <c r="L3940" i="2"/>
  <c r="L3939" i="2"/>
  <c r="L3938" i="2"/>
  <c r="L3937" i="2"/>
  <c r="L3936" i="2"/>
  <c r="L3935" i="2"/>
  <c r="L3934" i="2"/>
  <c r="L3933" i="2"/>
  <c r="L3932" i="2"/>
  <c r="L3931" i="2"/>
  <c r="L3930" i="2"/>
  <c r="L3929" i="2"/>
  <c r="L3928" i="2"/>
  <c r="L3927" i="2"/>
  <c r="L3926" i="2"/>
  <c r="L3925" i="2"/>
  <c r="L3924" i="2"/>
  <c r="L3923" i="2"/>
  <c r="L3922" i="2"/>
  <c r="L3921" i="2"/>
  <c r="L3920" i="2"/>
  <c r="L3919" i="2"/>
  <c r="L3918" i="2"/>
  <c r="L3917" i="2"/>
  <c r="L3916" i="2"/>
  <c r="L3915" i="2"/>
  <c r="L3914" i="2"/>
  <c r="L3913" i="2"/>
  <c r="L3912" i="2"/>
  <c r="L3911" i="2"/>
  <c r="L3910" i="2"/>
  <c r="L3909" i="2"/>
  <c r="L3908" i="2"/>
  <c r="L3907" i="2"/>
  <c r="L3906" i="2"/>
  <c r="L3905" i="2"/>
  <c r="L3904" i="2"/>
  <c r="L3903" i="2"/>
  <c r="L3902" i="2"/>
  <c r="L3901" i="2"/>
  <c r="L3900" i="2"/>
  <c r="L3899" i="2"/>
  <c r="L3898" i="2"/>
  <c r="L3897" i="2"/>
  <c r="L3896" i="2"/>
  <c r="L3895" i="2"/>
  <c r="L3894" i="2"/>
  <c r="L3893" i="2"/>
  <c r="L3892" i="2"/>
  <c r="L3891" i="2"/>
  <c r="L3890" i="2"/>
  <c r="L3889" i="2"/>
  <c r="L3888" i="2"/>
  <c r="L3887" i="2"/>
  <c r="L3886" i="2"/>
  <c r="L3885" i="2"/>
  <c r="L3884" i="2"/>
  <c r="L3883" i="2"/>
  <c r="L3882" i="2"/>
  <c r="L3881" i="2"/>
  <c r="L3880" i="2"/>
  <c r="L3879" i="2"/>
  <c r="L3878" i="2"/>
  <c r="L3877" i="2"/>
  <c r="L3876" i="2"/>
  <c r="L3875" i="2"/>
  <c r="L3874" i="2"/>
  <c r="L3873" i="2"/>
  <c r="L3872" i="2"/>
  <c r="L3871" i="2"/>
  <c r="L3870" i="2"/>
  <c r="L3869" i="2"/>
  <c r="L3868" i="2"/>
  <c r="L3867" i="2"/>
  <c r="L3866" i="2"/>
  <c r="L3865" i="2"/>
  <c r="L3864" i="2"/>
  <c r="L3863" i="2"/>
  <c r="L3862" i="2"/>
  <c r="L3861" i="2"/>
  <c r="L3860" i="2"/>
  <c r="L3859" i="2"/>
  <c r="L3858" i="2"/>
  <c r="L3857" i="2"/>
  <c r="L3856" i="2"/>
  <c r="L3855" i="2"/>
  <c r="L3854" i="2"/>
  <c r="L3853" i="2"/>
  <c r="L3852" i="2"/>
  <c r="L3851" i="2"/>
  <c r="L3850" i="2"/>
  <c r="L3849" i="2"/>
  <c r="L3848" i="2"/>
  <c r="L3847" i="2"/>
  <c r="L3846" i="2"/>
  <c r="L3845" i="2"/>
  <c r="L3844" i="2"/>
  <c r="L3843" i="2"/>
  <c r="L3842" i="2"/>
  <c r="L3841" i="2"/>
  <c r="L3840" i="2"/>
  <c r="L3839" i="2"/>
  <c r="L3838" i="2"/>
  <c r="L3837" i="2"/>
  <c r="L3836" i="2"/>
  <c r="L3835" i="2"/>
  <c r="L3834" i="2"/>
  <c r="L3833" i="2"/>
  <c r="L3832" i="2"/>
  <c r="L3831" i="2"/>
  <c r="L3830" i="2"/>
  <c r="L3829" i="2"/>
  <c r="L3828" i="2"/>
  <c r="L3827" i="2"/>
  <c r="L3826" i="2"/>
  <c r="L3825" i="2"/>
  <c r="L3824" i="2"/>
  <c r="L3823" i="2"/>
  <c r="L3822" i="2"/>
  <c r="L3821" i="2"/>
  <c r="L3820" i="2"/>
  <c r="L3819" i="2"/>
  <c r="L3818" i="2"/>
  <c r="L3817" i="2"/>
  <c r="L3816" i="2"/>
  <c r="L3815" i="2"/>
  <c r="L3814" i="2"/>
  <c r="L3813" i="2"/>
  <c r="L3812" i="2"/>
  <c r="L3811" i="2"/>
  <c r="L3810" i="2"/>
  <c r="L3809" i="2"/>
  <c r="L3808" i="2"/>
  <c r="L3807" i="2"/>
  <c r="L3806" i="2"/>
  <c r="L3805" i="2"/>
  <c r="L3804" i="2"/>
  <c r="L3803" i="2"/>
  <c r="L3802" i="2"/>
  <c r="L3801" i="2"/>
  <c r="L3800" i="2"/>
  <c r="L3799" i="2"/>
  <c r="L3798" i="2"/>
  <c r="L3797" i="2"/>
  <c r="L3796" i="2"/>
  <c r="L3795" i="2"/>
  <c r="L3794" i="2"/>
  <c r="L3793" i="2"/>
  <c r="L3792" i="2"/>
  <c r="L3791" i="2"/>
  <c r="L3790" i="2"/>
  <c r="L3789" i="2"/>
  <c r="L3788" i="2"/>
  <c r="L3787" i="2"/>
  <c r="L3786" i="2"/>
  <c r="L3785" i="2"/>
  <c r="L3784" i="2"/>
  <c r="L3783" i="2"/>
  <c r="L3782" i="2"/>
  <c r="L3781" i="2"/>
  <c r="L3780" i="2"/>
  <c r="L3779" i="2"/>
  <c r="L3778" i="2"/>
  <c r="L3777" i="2"/>
  <c r="L3776" i="2"/>
  <c r="L3775" i="2"/>
  <c r="L3774" i="2"/>
  <c r="L3773" i="2"/>
  <c r="L3772" i="2"/>
  <c r="L3771" i="2"/>
  <c r="L3770" i="2"/>
  <c r="L3769" i="2"/>
  <c r="L3768" i="2"/>
  <c r="L3767" i="2"/>
  <c r="L3766" i="2"/>
  <c r="L3765" i="2"/>
  <c r="L3764" i="2"/>
  <c r="L3763" i="2"/>
  <c r="L3762" i="2"/>
  <c r="L3761" i="2"/>
  <c r="L3760" i="2"/>
  <c r="L3759" i="2"/>
  <c r="L3758" i="2"/>
  <c r="L3757" i="2"/>
  <c r="L3756" i="2"/>
  <c r="L3755" i="2"/>
  <c r="L3754" i="2"/>
  <c r="L3753" i="2"/>
  <c r="L3752" i="2"/>
  <c r="L3751" i="2"/>
  <c r="L3750" i="2"/>
  <c r="L3749" i="2"/>
  <c r="L3748" i="2"/>
  <c r="L3747" i="2"/>
  <c r="L3746" i="2"/>
  <c r="L3745" i="2"/>
  <c r="L3744" i="2"/>
  <c r="L3743" i="2"/>
  <c r="L3742" i="2"/>
  <c r="L3741" i="2"/>
  <c r="L3740" i="2"/>
  <c r="L3739" i="2"/>
  <c r="L3738" i="2"/>
  <c r="L3737" i="2"/>
  <c r="L3736" i="2"/>
  <c r="L3735" i="2"/>
  <c r="L3734" i="2"/>
  <c r="L3733" i="2"/>
  <c r="L3732" i="2"/>
  <c r="L3731" i="2"/>
  <c r="L3730" i="2"/>
  <c r="L3729" i="2"/>
  <c r="L3728" i="2"/>
  <c r="L3727" i="2"/>
  <c r="L3726" i="2"/>
  <c r="L3725" i="2"/>
  <c r="L3724" i="2"/>
  <c r="L3723" i="2"/>
  <c r="L3722" i="2"/>
  <c r="L3721" i="2"/>
  <c r="L3720" i="2"/>
  <c r="L3719" i="2"/>
  <c r="L3718" i="2"/>
  <c r="L3717" i="2"/>
  <c r="L3716" i="2"/>
  <c r="L3715" i="2"/>
  <c r="L3714" i="2"/>
  <c r="L3713" i="2"/>
  <c r="L3712" i="2"/>
  <c r="L3711" i="2"/>
  <c r="L3710" i="2"/>
  <c r="L3709" i="2"/>
  <c r="L3708" i="2"/>
  <c r="L3707" i="2"/>
  <c r="L3706" i="2"/>
  <c r="L3705" i="2"/>
  <c r="L3704" i="2"/>
  <c r="L3703" i="2"/>
  <c r="L3702" i="2"/>
  <c r="L3701" i="2"/>
  <c r="L3700" i="2"/>
  <c r="L3699" i="2"/>
  <c r="L3698" i="2"/>
  <c r="L3697" i="2"/>
  <c r="L3696" i="2"/>
  <c r="L3695" i="2"/>
  <c r="L3694" i="2"/>
  <c r="L3693" i="2"/>
  <c r="L3692" i="2"/>
  <c r="L3691" i="2"/>
  <c r="L3690" i="2"/>
  <c r="L3689" i="2"/>
  <c r="L3688" i="2"/>
  <c r="L3687" i="2"/>
  <c r="L3686" i="2"/>
  <c r="L3685" i="2"/>
  <c r="L3684" i="2"/>
  <c r="L3683" i="2"/>
  <c r="L3682" i="2"/>
  <c r="L3681" i="2"/>
  <c r="L3680" i="2"/>
  <c r="L3679" i="2"/>
  <c r="L3678" i="2"/>
  <c r="L3677" i="2"/>
  <c r="L3676" i="2"/>
  <c r="L3675" i="2"/>
  <c r="L3674" i="2"/>
  <c r="L3673" i="2"/>
  <c r="L3672" i="2"/>
  <c r="L3671" i="2"/>
  <c r="L3670" i="2"/>
  <c r="L3669" i="2"/>
  <c r="L3668" i="2"/>
  <c r="L3667" i="2"/>
  <c r="L3666" i="2"/>
  <c r="L3665" i="2"/>
  <c r="L3664" i="2"/>
  <c r="L3663" i="2"/>
  <c r="L3662" i="2"/>
  <c r="L3661" i="2"/>
  <c r="L3660" i="2"/>
  <c r="L3659" i="2"/>
  <c r="L3658" i="2"/>
  <c r="L3657" i="2"/>
  <c r="L3656" i="2"/>
  <c r="L3655" i="2"/>
  <c r="L3654" i="2"/>
  <c r="L3653" i="2"/>
  <c r="L3652" i="2"/>
  <c r="L3651" i="2"/>
  <c r="L3650" i="2"/>
  <c r="L3649" i="2"/>
  <c r="L3648" i="2"/>
  <c r="L3647" i="2"/>
  <c r="L3646" i="2"/>
  <c r="L3645" i="2"/>
  <c r="L3644" i="2"/>
  <c r="L3643" i="2"/>
  <c r="L3642" i="2"/>
  <c r="L3641" i="2"/>
  <c r="L3640" i="2"/>
  <c r="L3639" i="2"/>
  <c r="L3638" i="2"/>
  <c r="L3637" i="2"/>
  <c r="L3636" i="2"/>
  <c r="L3635" i="2"/>
  <c r="L3634" i="2"/>
  <c r="L3633" i="2"/>
  <c r="L3632" i="2"/>
  <c r="L3631" i="2"/>
  <c r="L3630" i="2"/>
  <c r="L3629" i="2"/>
  <c r="L3628" i="2"/>
  <c r="L3627" i="2"/>
  <c r="L3626" i="2"/>
  <c r="L3625" i="2"/>
  <c r="L3624" i="2"/>
  <c r="L3623" i="2"/>
  <c r="L3622" i="2"/>
  <c r="L3621" i="2"/>
  <c r="L3620" i="2"/>
  <c r="L3619" i="2"/>
  <c r="L3618" i="2"/>
  <c r="L3617" i="2"/>
  <c r="L3616" i="2"/>
  <c r="L3615" i="2"/>
  <c r="L3614" i="2"/>
  <c r="L3613" i="2"/>
  <c r="L3612" i="2"/>
  <c r="L3611" i="2"/>
  <c r="L3610" i="2"/>
  <c r="L3609" i="2"/>
  <c r="L3608" i="2"/>
  <c r="L3607" i="2"/>
  <c r="L3606" i="2"/>
  <c r="L3605" i="2"/>
  <c r="L3604" i="2"/>
  <c r="L3603" i="2"/>
  <c r="L3602" i="2"/>
  <c r="L3601" i="2"/>
  <c r="L3600" i="2"/>
  <c r="L3599" i="2"/>
  <c r="L3598" i="2"/>
  <c r="L3597" i="2"/>
  <c r="L3596" i="2"/>
  <c r="L3595" i="2"/>
  <c r="L3594" i="2"/>
  <c r="L3593" i="2"/>
  <c r="L3592" i="2"/>
  <c r="L3591" i="2"/>
  <c r="L3590" i="2"/>
  <c r="L3589" i="2"/>
  <c r="L3588" i="2"/>
  <c r="L3587" i="2"/>
  <c r="L3586" i="2"/>
  <c r="L3585" i="2"/>
  <c r="L3584" i="2"/>
  <c r="L3583" i="2"/>
  <c r="L3582" i="2"/>
  <c r="L3581" i="2"/>
  <c r="L3580" i="2"/>
  <c r="L3579" i="2"/>
  <c r="L3578" i="2"/>
  <c r="L3577" i="2"/>
  <c r="L3576" i="2"/>
  <c r="L3575" i="2"/>
  <c r="L3574" i="2"/>
  <c r="L3573" i="2"/>
  <c r="L3572" i="2"/>
  <c r="L3571" i="2"/>
  <c r="L3570" i="2"/>
  <c r="L3569" i="2"/>
  <c r="L3568" i="2"/>
  <c r="L3567" i="2"/>
  <c r="L3566" i="2"/>
  <c r="L3565" i="2"/>
  <c r="L3564" i="2"/>
  <c r="L3563" i="2"/>
  <c r="L3562" i="2"/>
  <c r="L3561" i="2"/>
  <c r="L3560" i="2"/>
  <c r="L3559" i="2"/>
  <c r="L3558" i="2"/>
  <c r="L3557" i="2"/>
  <c r="L3556" i="2"/>
  <c r="L3555" i="2"/>
  <c r="L3554" i="2"/>
  <c r="L3553" i="2"/>
  <c r="L3552" i="2"/>
  <c r="L3551" i="2"/>
  <c r="L3550" i="2"/>
  <c r="L3549" i="2"/>
  <c r="L3548" i="2"/>
  <c r="L3547" i="2"/>
  <c r="L3546" i="2"/>
  <c r="L3545" i="2"/>
  <c r="L3544" i="2"/>
  <c r="L3543" i="2"/>
  <c r="L3542" i="2"/>
  <c r="L3541" i="2"/>
  <c r="L3540" i="2"/>
  <c r="L3539" i="2"/>
  <c r="L3538" i="2"/>
  <c r="L3537" i="2"/>
  <c r="L3536" i="2"/>
  <c r="L3535" i="2"/>
  <c r="L3534" i="2"/>
  <c r="L3533" i="2"/>
  <c r="L3532" i="2"/>
  <c r="L3531" i="2"/>
  <c r="L3530" i="2"/>
  <c r="L3529" i="2"/>
  <c r="L3528" i="2"/>
  <c r="L3527" i="2"/>
  <c r="L3526" i="2"/>
  <c r="L3525" i="2"/>
  <c r="L3524" i="2"/>
  <c r="L3523" i="2"/>
  <c r="L3522" i="2"/>
  <c r="L3521" i="2"/>
  <c r="L3520" i="2"/>
  <c r="L3519" i="2"/>
  <c r="L3518" i="2"/>
  <c r="L3517" i="2"/>
  <c r="L3516" i="2"/>
  <c r="L3515" i="2"/>
  <c r="L3514" i="2"/>
  <c r="L3513" i="2"/>
  <c r="L3512" i="2"/>
  <c r="L3511" i="2"/>
  <c r="L3510" i="2"/>
  <c r="L3509" i="2"/>
  <c r="L3508" i="2"/>
  <c r="L3507" i="2"/>
  <c r="L3506" i="2"/>
  <c r="L3505" i="2"/>
  <c r="L3504" i="2"/>
  <c r="L3503" i="2"/>
  <c r="L3502" i="2"/>
  <c r="L3501" i="2"/>
  <c r="L3500" i="2"/>
  <c r="L3499" i="2"/>
  <c r="L3498" i="2"/>
  <c r="L3497" i="2"/>
  <c r="L3496" i="2"/>
  <c r="L3495" i="2"/>
  <c r="L3494" i="2"/>
  <c r="L3493" i="2"/>
  <c r="L3492" i="2"/>
  <c r="L3491" i="2"/>
  <c r="L3490" i="2"/>
  <c r="L3489" i="2"/>
  <c r="L3488" i="2"/>
  <c r="L3487" i="2"/>
  <c r="L3486" i="2"/>
  <c r="L3485" i="2"/>
  <c r="L3484" i="2"/>
  <c r="L3483" i="2"/>
  <c r="L3482" i="2"/>
  <c r="L3481" i="2"/>
  <c r="L3480" i="2"/>
  <c r="L3479" i="2"/>
  <c r="L3478" i="2"/>
  <c r="L3477" i="2"/>
  <c r="L3476" i="2"/>
  <c r="L3475" i="2"/>
  <c r="L3474" i="2"/>
  <c r="L3473" i="2"/>
  <c r="L3472" i="2"/>
  <c r="L3471" i="2"/>
  <c r="L3470" i="2"/>
  <c r="L3469" i="2"/>
  <c r="L3468" i="2"/>
  <c r="L3467" i="2"/>
  <c r="L3466" i="2"/>
  <c r="L3465" i="2"/>
  <c r="L3464" i="2"/>
  <c r="L3463" i="2"/>
  <c r="L3462" i="2"/>
  <c r="L3461" i="2"/>
  <c r="L3460" i="2"/>
  <c r="L3459" i="2"/>
  <c r="L3458" i="2"/>
  <c r="L3457" i="2"/>
  <c r="L3456" i="2"/>
  <c r="L3455" i="2"/>
  <c r="L3454" i="2"/>
  <c r="L3453" i="2"/>
  <c r="L3452" i="2"/>
  <c r="L3451" i="2"/>
  <c r="L3450" i="2"/>
  <c r="L3449" i="2"/>
  <c r="L3448" i="2"/>
  <c r="L3447" i="2"/>
  <c r="L3446" i="2"/>
  <c r="L3445" i="2"/>
  <c r="L3444" i="2"/>
  <c r="L3443" i="2"/>
  <c r="L3442" i="2"/>
  <c r="L3441" i="2"/>
  <c r="L3440" i="2"/>
  <c r="L3439" i="2"/>
  <c r="L3438" i="2"/>
  <c r="L3437" i="2"/>
  <c r="L3436" i="2"/>
  <c r="L3435" i="2"/>
  <c r="L3434" i="2"/>
  <c r="L3433" i="2"/>
  <c r="L3432" i="2"/>
  <c r="L3431" i="2"/>
  <c r="L3430" i="2"/>
  <c r="L3429" i="2"/>
  <c r="L3428" i="2"/>
  <c r="L3427" i="2"/>
  <c r="L3426" i="2"/>
  <c r="L3425" i="2"/>
  <c r="L3424" i="2"/>
  <c r="L3423" i="2"/>
  <c r="L3422" i="2"/>
  <c r="L3421" i="2"/>
  <c r="L3420" i="2"/>
  <c r="L3419" i="2"/>
  <c r="L3418" i="2"/>
  <c r="L3417" i="2"/>
  <c r="L3416" i="2"/>
  <c r="L3415" i="2"/>
  <c r="L3414" i="2"/>
  <c r="L3413" i="2"/>
  <c r="L3412" i="2"/>
  <c r="L3411" i="2"/>
  <c r="L3410" i="2"/>
  <c r="L3409" i="2"/>
  <c r="L3408" i="2"/>
  <c r="L3407" i="2"/>
  <c r="L3406" i="2"/>
  <c r="L3405" i="2"/>
  <c r="L3404" i="2"/>
  <c r="L3403" i="2"/>
  <c r="L3402" i="2"/>
  <c r="L3401" i="2"/>
  <c r="L3400" i="2"/>
  <c r="L3399" i="2"/>
  <c r="L3398" i="2"/>
  <c r="L3397" i="2"/>
  <c r="L3396" i="2"/>
  <c r="L3395" i="2"/>
  <c r="L3394" i="2"/>
  <c r="L3393" i="2"/>
  <c r="L3392" i="2"/>
  <c r="L3391" i="2"/>
  <c r="L3390" i="2"/>
  <c r="L3389" i="2"/>
  <c r="L3388" i="2"/>
  <c r="L3387" i="2"/>
  <c r="L3386" i="2"/>
  <c r="L3385" i="2"/>
  <c r="L3384" i="2"/>
  <c r="L3383" i="2"/>
  <c r="L3382" i="2"/>
  <c r="L3381" i="2"/>
  <c r="L3380" i="2"/>
  <c r="L3379" i="2"/>
  <c r="L3378" i="2"/>
  <c r="L3377" i="2"/>
  <c r="L3376" i="2"/>
  <c r="L3375" i="2"/>
  <c r="L3374" i="2"/>
  <c r="L3373" i="2"/>
  <c r="L3372" i="2"/>
  <c r="L3371" i="2"/>
  <c r="L3370" i="2"/>
  <c r="L3369" i="2"/>
  <c r="L3368" i="2"/>
  <c r="L3367" i="2"/>
  <c r="L3366" i="2"/>
  <c r="L3365" i="2"/>
  <c r="L3364" i="2"/>
  <c r="L3363" i="2"/>
  <c r="L3362" i="2"/>
  <c r="L3361" i="2"/>
  <c r="L3360" i="2"/>
  <c r="L3359" i="2"/>
  <c r="L3358" i="2"/>
  <c r="L3357" i="2"/>
  <c r="L3356" i="2"/>
  <c r="L3355" i="2"/>
  <c r="L3354" i="2"/>
  <c r="L3353" i="2"/>
  <c r="L3352" i="2"/>
  <c r="L3351" i="2"/>
  <c r="L3350" i="2"/>
  <c r="L3349" i="2"/>
  <c r="L3348" i="2"/>
  <c r="L3347" i="2"/>
  <c r="L3346" i="2"/>
  <c r="L3345" i="2"/>
  <c r="L3344" i="2"/>
  <c r="L3343" i="2"/>
  <c r="L3342" i="2"/>
  <c r="L3341" i="2"/>
  <c r="L3340" i="2"/>
  <c r="L3339" i="2"/>
  <c r="L3338" i="2"/>
  <c r="L3337" i="2"/>
  <c r="L3336" i="2"/>
  <c r="L3335" i="2"/>
  <c r="L3334" i="2"/>
  <c r="L3333" i="2"/>
  <c r="L3332" i="2"/>
  <c r="L3331" i="2"/>
  <c r="L3330" i="2"/>
  <c r="L3329" i="2"/>
  <c r="L3328" i="2"/>
  <c r="L3327" i="2"/>
  <c r="L3326" i="2"/>
  <c r="L3325" i="2"/>
  <c r="L3324" i="2"/>
  <c r="L3323" i="2"/>
  <c r="L3322" i="2"/>
  <c r="L3321" i="2"/>
  <c r="L3320" i="2"/>
  <c r="L3319" i="2"/>
  <c r="L3318" i="2"/>
  <c r="L3317" i="2"/>
  <c r="L3316" i="2"/>
  <c r="L3315" i="2"/>
  <c r="L3314" i="2"/>
  <c r="L3313" i="2"/>
  <c r="L3312" i="2"/>
  <c r="L3311" i="2"/>
  <c r="L3310" i="2"/>
  <c r="L3309" i="2"/>
  <c r="L3308" i="2"/>
  <c r="L3307" i="2"/>
  <c r="L3306" i="2"/>
  <c r="L3305" i="2"/>
  <c r="L3304" i="2"/>
  <c r="L3303" i="2"/>
  <c r="L3302" i="2"/>
  <c r="L3301" i="2"/>
  <c r="L3300" i="2"/>
  <c r="L3299" i="2"/>
  <c r="L3298" i="2"/>
  <c r="L3297" i="2"/>
  <c r="L3296" i="2"/>
  <c r="L3295" i="2"/>
  <c r="L3294" i="2"/>
  <c r="L3293" i="2"/>
  <c r="L3292" i="2"/>
  <c r="L3291" i="2"/>
  <c r="L3290" i="2"/>
  <c r="L3289" i="2"/>
  <c r="L3288" i="2"/>
  <c r="L3287" i="2"/>
  <c r="L3286" i="2"/>
  <c r="L3285" i="2"/>
  <c r="L3284" i="2"/>
  <c r="L3283" i="2"/>
  <c r="L3282" i="2"/>
  <c r="L3281" i="2"/>
  <c r="L3280" i="2"/>
  <c r="L3279" i="2"/>
  <c r="L3278" i="2"/>
  <c r="L3277" i="2"/>
  <c r="L3276" i="2"/>
  <c r="L3275" i="2"/>
  <c r="L3274" i="2"/>
  <c r="L3273" i="2"/>
  <c r="L3272" i="2"/>
  <c r="L3271" i="2"/>
  <c r="L3270" i="2"/>
  <c r="L3269" i="2"/>
  <c r="L3268" i="2"/>
  <c r="L3267" i="2"/>
  <c r="L3266" i="2"/>
  <c r="L3265" i="2"/>
  <c r="L3264" i="2"/>
  <c r="L3263" i="2"/>
  <c r="L3262" i="2"/>
  <c r="L3261" i="2"/>
  <c r="L3260" i="2"/>
  <c r="L3259" i="2"/>
  <c r="L3258" i="2"/>
  <c r="L3257" i="2"/>
  <c r="L3256" i="2"/>
  <c r="L3255" i="2"/>
  <c r="L3254" i="2"/>
  <c r="L3253" i="2"/>
  <c r="L3252" i="2"/>
  <c r="L3251" i="2"/>
  <c r="L3250" i="2"/>
  <c r="L3249" i="2"/>
  <c r="L3248" i="2"/>
  <c r="L3247" i="2"/>
  <c r="L3246" i="2"/>
  <c r="L3245" i="2"/>
  <c r="L3244" i="2"/>
  <c r="L3243" i="2"/>
  <c r="L3242" i="2"/>
  <c r="L3241" i="2"/>
  <c r="L3240" i="2"/>
  <c r="L3239" i="2"/>
  <c r="L3238" i="2"/>
  <c r="L3237" i="2"/>
  <c r="L3236" i="2"/>
  <c r="L3235" i="2"/>
  <c r="L3234" i="2"/>
  <c r="L3233" i="2"/>
  <c r="L3232" i="2"/>
  <c r="L3231" i="2"/>
  <c r="L3230" i="2"/>
  <c r="L3229" i="2"/>
  <c r="L3228" i="2"/>
  <c r="L3227" i="2"/>
  <c r="L3226" i="2"/>
  <c r="L3225" i="2"/>
  <c r="L3224" i="2"/>
  <c r="L3223" i="2"/>
  <c r="L3222" i="2"/>
  <c r="L3221" i="2"/>
  <c r="L3220" i="2"/>
  <c r="L3219" i="2"/>
  <c r="L3218" i="2"/>
  <c r="L3217" i="2"/>
  <c r="L3216" i="2"/>
  <c r="L3215" i="2"/>
  <c r="L3214" i="2"/>
  <c r="L3213" i="2"/>
  <c r="L3212" i="2"/>
  <c r="L3211" i="2"/>
  <c r="L3210" i="2"/>
  <c r="L3209" i="2"/>
  <c r="L3208" i="2"/>
  <c r="L3207" i="2"/>
  <c r="L3206" i="2"/>
  <c r="L3205" i="2"/>
  <c r="L3204" i="2"/>
  <c r="L3203" i="2"/>
  <c r="L3202" i="2"/>
  <c r="L3201" i="2"/>
  <c r="L3200" i="2"/>
  <c r="L3199" i="2"/>
  <c r="L3198" i="2"/>
  <c r="L3197" i="2"/>
  <c r="L3196" i="2"/>
  <c r="L3195" i="2"/>
  <c r="L3194" i="2"/>
  <c r="L3193" i="2"/>
  <c r="L3192" i="2"/>
  <c r="L3191" i="2"/>
  <c r="L3190" i="2"/>
  <c r="L3189" i="2"/>
  <c r="L3188" i="2"/>
  <c r="L3187" i="2"/>
  <c r="L3186" i="2"/>
  <c r="L3185" i="2"/>
  <c r="L3184" i="2"/>
  <c r="L3183" i="2"/>
  <c r="L3182" i="2"/>
  <c r="L3181" i="2"/>
  <c r="L3180" i="2"/>
  <c r="L3179" i="2"/>
  <c r="L3178" i="2"/>
  <c r="L3177" i="2"/>
  <c r="L3176" i="2"/>
  <c r="L3175" i="2"/>
  <c r="L3174" i="2"/>
  <c r="L3173" i="2"/>
  <c r="L3172" i="2"/>
  <c r="L3171" i="2"/>
  <c r="L3170" i="2"/>
  <c r="L3169" i="2"/>
  <c r="L3168" i="2"/>
  <c r="L3167" i="2"/>
  <c r="L3166" i="2"/>
  <c r="L3165" i="2"/>
  <c r="L3164" i="2"/>
  <c r="L3163" i="2"/>
  <c r="L3162" i="2"/>
  <c r="L3161" i="2"/>
  <c r="L3160" i="2"/>
  <c r="L3159" i="2"/>
  <c r="L3158" i="2"/>
  <c r="L3157" i="2"/>
  <c r="L3156" i="2"/>
  <c r="L3155" i="2"/>
  <c r="L3154" i="2"/>
  <c r="L3153" i="2"/>
  <c r="L3152" i="2"/>
  <c r="L3151" i="2"/>
  <c r="L3150" i="2"/>
  <c r="L3149" i="2"/>
  <c r="L3148" i="2"/>
  <c r="L3147" i="2"/>
  <c r="L3146" i="2"/>
  <c r="L3145" i="2"/>
  <c r="L3144" i="2"/>
  <c r="L3143" i="2"/>
  <c r="L3142" i="2"/>
  <c r="L3141" i="2"/>
  <c r="L3140" i="2"/>
  <c r="L3139" i="2"/>
  <c r="L3138" i="2"/>
  <c r="L3137" i="2"/>
  <c r="L3136" i="2"/>
  <c r="L3135" i="2"/>
  <c r="L3134" i="2"/>
  <c r="L3133" i="2"/>
  <c r="L3132" i="2"/>
  <c r="L3131" i="2"/>
  <c r="L3130" i="2"/>
  <c r="L3129" i="2"/>
  <c r="L3128" i="2"/>
  <c r="L3127" i="2"/>
  <c r="L3126" i="2"/>
  <c r="L3125" i="2"/>
  <c r="L3124" i="2"/>
  <c r="L3123" i="2"/>
  <c r="L3122" i="2"/>
  <c r="L3121" i="2"/>
  <c r="L3120" i="2"/>
  <c r="L3119" i="2"/>
  <c r="L3118" i="2"/>
  <c r="L3117" i="2"/>
  <c r="L3116" i="2"/>
  <c r="L3115" i="2"/>
  <c r="L3114" i="2"/>
  <c r="L3113" i="2"/>
  <c r="L3112" i="2"/>
  <c r="L3111" i="2"/>
  <c r="L3110" i="2"/>
  <c r="L3109" i="2"/>
  <c r="L3108" i="2"/>
  <c r="L3107" i="2"/>
  <c r="L3106" i="2"/>
  <c r="L3105" i="2"/>
  <c r="L3104" i="2"/>
  <c r="L3103" i="2"/>
  <c r="L3102" i="2"/>
  <c r="L3101" i="2"/>
  <c r="L3100" i="2"/>
  <c r="L3099" i="2"/>
  <c r="L3098" i="2"/>
  <c r="L3097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3020" i="2"/>
  <c r="L3019" i="2"/>
  <c r="L3018" i="2"/>
  <c r="L3017" i="2"/>
  <c r="L3016" i="2"/>
  <c r="L3015" i="2"/>
  <c r="L3014" i="2"/>
  <c r="L3013" i="2"/>
  <c r="L3012" i="2"/>
  <c r="L3011" i="2"/>
  <c r="L3010" i="2"/>
  <c r="L3009" i="2"/>
  <c r="L3008" i="2"/>
  <c r="L3007" i="2"/>
  <c r="L3006" i="2"/>
  <c r="L3005" i="2"/>
  <c r="L3004" i="2"/>
  <c r="L3003" i="2"/>
  <c r="L3002" i="2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64" i="2"/>
  <c r="L2963" i="2"/>
  <c r="L2962" i="2"/>
  <c r="L2961" i="2"/>
  <c r="L2960" i="2"/>
  <c r="L2959" i="2"/>
  <c r="L2958" i="2"/>
  <c r="L2957" i="2"/>
  <c r="L2956" i="2"/>
  <c r="L2955" i="2"/>
  <c r="L2954" i="2"/>
  <c r="L2953" i="2"/>
  <c r="L2952" i="2"/>
  <c r="L2951" i="2"/>
  <c r="L2950" i="2"/>
  <c r="L2949" i="2"/>
  <c r="L2948" i="2"/>
  <c r="L2947" i="2"/>
  <c r="L2946" i="2"/>
  <c r="L2945" i="2"/>
  <c r="L2944" i="2"/>
  <c r="L2943" i="2"/>
  <c r="L2942" i="2"/>
  <c r="L2941" i="2"/>
  <c r="L2940" i="2"/>
  <c r="L2939" i="2"/>
  <c r="L2938" i="2"/>
  <c r="L2937" i="2"/>
  <c r="L2936" i="2"/>
  <c r="L2935" i="2"/>
  <c r="L2934" i="2"/>
  <c r="L2933" i="2"/>
  <c r="L2932" i="2"/>
  <c r="L2931" i="2"/>
  <c r="L2930" i="2"/>
  <c r="L2929" i="2"/>
  <c r="L2928" i="2"/>
  <c r="L2927" i="2"/>
  <c r="L2926" i="2"/>
  <c r="L2925" i="2"/>
  <c r="L2924" i="2"/>
  <c r="L2923" i="2"/>
  <c r="L2922" i="2"/>
  <c r="L2921" i="2"/>
  <c r="L2920" i="2"/>
  <c r="L2919" i="2"/>
  <c r="L2918" i="2"/>
  <c r="L2917" i="2"/>
  <c r="L2916" i="2"/>
  <c r="L2915" i="2"/>
  <c r="L2914" i="2"/>
  <c r="L2913" i="2"/>
  <c r="L2912" i="2"/>
  <c r="L2911" i="2"/>
  <c r="L2910" i="2"/>
  <c r="L2909" i="2"/>
  <c r="L2908" i="2"/>
  <c r="L2907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AF25" i="5" l="1"/>
  <c r="H25" i="5"/>
  <c r="P14" i="6"/>
  <c r="AI30" i="6"/>
  <c r="Z19" i="5"/>
  <c r="V19" i="5"/>
  <c r="K34" i="6"/>
  <c r="AI34" i="6"/>
  <c r="I7318" i="2"/>
  <c r="K7318" i="2" s="1"/>
  <c r="I7270" i="2"/>
  <c r="K7270" i="2" s="1"/>
  <c r="I7225" i="2"/>
  <c r="K7225" i="2" s="1"/>
  <c r="I7173" i="2"/>
  <c r="K7173" i="2" s="1"/>
  <c r="I7136" i="2"/>
  <c r="K7136" i="2" s="1"/>
  <c r="I7085" i="2"/>
  <c r="K7085" i="2" s="1"/>
  <c r="I7046" i="2"/>
  <c r="K7046" i="2" s="1"/>
  <c r="I6999" i="2"/>
  <c r="K6999" i="2" s="1"/>
  <c r="I6964" i="2"/>
  <c r="K6964" i="2" s="1"/>
  <c r="I6924" i="2"/>
  <c r="K6924" i="2" s="1"/>
  <c r="I6877" i="2"/>
  <c r="K6877" i="2" s="1"/>
  <c r="I6841" i="2"/>
  <c r="K6841" i="2" s="1"/>
  <c r="AL18" i="5"/>
  <c r="U18" i="5"/>
  <c r="P18" i="6"/>
  <c r="Y7" i="6"/>
  <c r="AA28" i="5"/>
  <c r="AL30" i="7"/>
  <c r="AL34" i="7"/>
  <c r="Q23" i="6"/>
  <c r="U34" i="5"/>
  <c r="R35" i="5"/>
  <c r="AK10" i="6"/>
  <c r="K26" i="6"/>
  <c r="AA26" i="6"/>
  <c r="AF8" i="6"/>
  <c r="K8" i="6"/>
  <c r="AA8" i="6"/>
  <c r="AC28" i="6"/>
  <c r="I28" i="6"/>
  <c r="I7316" i="2"/>
  <c r="K7316" i="2" s="1"/>
  <c r="I7308" i="2"/>
  <c r="K7308" i="2" s="1"/>
  <c r="I7300" i="2"/>
  <c r="K7300" i="2" s="1"/>
  <c r="I7292" i="2"/>
  <c r="K7292" i="2" s="1"/>
  <c r="I7284" i="2"/>
  <c r="K7284" i="2" s="1"/>
  <c r="I7276" i="2"/>
  <c r="K7276" i="2" s="1"/>
  <c r="I7268" i="2"/>
  <c r="K7268" i="2" s="1"/>
  <c r="I7260" i="2"/>
  <c r="K7260" i="2" s="1"/>
  <c r="I7253" i="2"/>
  <c r="K7253" i="2" s="1"/>
  <c r="I7246" i="2"/>
  <c r="K7246" i="2" s="1"/>
  <c r="I7239" i="2"/>
  <c r="K7239" i="2" s="1"/>
  <c r="I7231" i="2"/>
  <c r="K7231" i="2" s="1"/>
  <c r="I7223" i="2"/>
  <c r="K7223" i="2" s="1"/>
  <c r="I7209" i="2"/>
  <c r="K7209" i="2" s="1"/>
  <c r="I7201" i="2"/>
  <c r="K7201" i="2" s="1"/>
  <c r="I7193" i="2"/>
  <c r="K7193" i="2" s="1"/>
  <c r="I7185" i="2"/>
  <c r="K7185" i="2" s="1"/>
  <c r="I7179" i="2"/>
  <c r="K7179" i="2" s="1"/>
  <c r="I7171" i="2"/>
  <c r="K7171" i="2" s="1"/>
  <c r="I7163" i="2"/>
  <c r="K7163" i="2" s="1"/>
  <c r="I7155" i="2"/>
  <c r="K7155" i="2" s="1"/>
  <c r="I7149" i="2"/>
  <c r="K7149" i="2" s="1"/>
  <c r="I7142" i="2"/>
  <c r="K7142" i="2" s="1"/>
  <c r="I7135" i="2"/>
  <c r="K7135" i="2" s="1"/>
  <c r="I7128" i="2"/>
  <c r="K7128" i="2" s="1"/>
  <c r="I7120" i="2"/>
  <c r="K7120" i="2" s="1"/>
  <c r="I7112" i="2"/>
  <c r="K7112" i="2" s="1"/>
  <c r="I7105" i="2"/>
  <c r="K7105" i="2" s="1"/>
  <c r="I7097" i="2"/>
  <c r="K7097" i="2" s="1"/>
  <c r="I7091" i="2"/>
  <c r="K7091" i="2" s="1"/>
  <c r="I7083" i="2"/>
  <c r="K7083" i="2" s="1"/>
  <c r="I7075" i="2"/>
  <c r="K7075" i="2" s="1"/>
  <c r="I7067" i="2"/>
  <c r="K7067" i="2" s="1"/>
  <c r="I7059" i="2"/>
  <c r="K7059" i="2" s="1"/>
  <c r="I7051" i="2"/>
  <c r="K7051" i="2" s="1"/>
  <c r="I7037" i="2"/>
  <c r="K7037" i="2" s="1"/>
  <c r="I7029" i="2"/>
  <c r="K7029" i="2" s="1"/>
  <c r="I7021" i="2"/>
  <c r="K7021" i="2" s="1"/>
  <c r="I7013" i="2"/>
  <c r="K7013" i="2" s="1"/>
  <c r="I7005" i="2"/>
  <c r="K7005" i="2" s="1"/>
  <c r="I6997" i="2"/>
  <c r="K6997" i="2" s="1"/>
  <c r="I6990" i="2"/>
  <c r="K6990" i="2" s="1"/>
  <c r="I6983" i="2"/>
  <c r="K6983" i="2" s="1"/>
  <c r="I6976" i="2"/>
  <c r="K6976" i="2" s="1"/>
  <c r="I6968" i="2"/>
  <c r="K6968" i="2" s="1"/>
  <c r="I6962" i="2"/>
  <c r="K6962" i="2" s="1"/>
  <c r="I6954" i="2"/>
  <c r="K6954" i="2" s="1"/>
  <c r="I6946" i="2"/>
  <c r="K6946" i="2" s="1"/>
  <c r="I6938" i="2"/>
  <c r="K6938" i="2" s="1"/>
  <c r="I6930" i="2"/>
  <c r="K6930" i="2" s="1"/>
  <c r="I6909" i="2"/>
  <c r="K6909" i="2" s="1"/>
  <c r="I6903" i="2"/>
  <c r="K6903" i="2" s="1"/>
  <c r="I6896" i="2"/>
  <c r="K6896" i="2" s="1"/>
  <c r="I6889" i="2"/>
  <c r="K6889" i="2" s="1"/>
  <c r="I6883" i="2"/>
  <c r="K6883" i="2" s="1"/>
  <c r="I6875" i="2"/>
  <c r="K6875" i="2" s="1"/>
  <c r="I6867" i="2"/>
  <c r="K6867" i="2" s="1"/>
  <c r="I6859" i="2"/>
  <c r="K6859" i="2" s="1"/>
  <c r="I6853" i="2"/>
  <c r="K6853" i="2" s="1"/>
  <c r="I6846" i="2"/>
  <c r="K6846" i="2" s="1"/>
  <c r="I6833" i="2"/>
  <c r="K6833" i="2" s="1"/>
  <c r="I6826" i="2"/>
  <c r="K6826" i="2" s="1"/>
  <c r="I6818" i="2"/>
  <c r="K6818" i="2" s="1"/>
  <c r="I6803" i="2"/>
  <c r="K6803" i="2" s="1"/>
  <c r="I6795" i="2"/>
  <c r="K6795" i="2" s="1"/>
  <c r="I6788" i="2"/>
  <c r="K6788" i="2" s="1"/>
  <c r="I6780" i="2"/>
  <c r="K6780" i="2" s="1"/>
  <c r="I6772" i="2"/>
  <c r="K6772" i="2" s="1"/>
  <c r="I6765" i="2"/>
  <c r="K6765" i="2" s="1"/>
  <c r="I6757" i="2"/>
  <c r="K6757" i="2" s="1"/>
  <c r="I6750" i="2"/>
  <c r="K6750" i="2" s="1"/>
  <c r="I6743" i="2"/>
  <c r="K6743" i="2" s="1"/>
  <c r="I6736" i="2"/>
  <c r="K6736" i="2" s="1"/>
  <c r="I6728" i="2"/>
  <c r="K6728" i="2" s="1"/>
  <c r="I6713" i="2"/>
  <c r="K6713" i="2" s="1"/>
  <c r="I6706" i="2"/>
  <c r="K6706" i="2" s="1"/>
  <c r="I6699" i="2"/>
  <c r="K6699" i="2" s="1"/>
  <c r="I6691" i="2"/>
  <c r="K6691" i="2" s="1"/>
  <c r="I6684" i="2"/>
  <c r="K6684" i="2" s="1"/>
  <c r="I6677" i="2"/>
  <c r="K6677" i="2" s="1"/>
  <c r="I6670" i="2"/>
  <c r="K6670" i="2" s="1"/>
  <c r="I6662" i="2"/>
  <c r="K6662" i="2" s="1"/>
  <c r="I6655" i="2"/>
  <c r="K6655" i="2" s="1"/>
  <c r="I6648" i="2"/>
  <c r="K6648" i="2" s="1"/>
  <c r="I6633" i="2"/>
  <c r="K6633" i="2" s="1"/>
  <c r="I6625" i="2"/>
  <c r="K6625" i="2" s="1"/>
  <c r="I6618" i="2"/>
  <c r="K6618" i="2" s="1"/>
  <c r="I6611" i="2"/>
  <c r="K6611" i="2" s="1"/>
  <c r="I6604" i="2"/>
  <c r="K6604" i="2" s="1"/>
  <c r="I6597" i="2"/>
  <c r="K6597" i="2" s="1"/>
  <c r="I6590" i="2"/>
  <c r="K6590" i="2" s="1"/>
  <c r="I6582" i="2"/>
  <c r="K6582" i="2" s="1"/>
  <c r="I6575" i="2"/>
  <c r="K6575" i="2" s="1"/>
  <c r="I6561" i="2"/>
  <c r="K6561" i="2" s="1"/>
  <c r="I6553" i="2"/>
  <c r="K6553" i="2" s="1"/>
  <c r="I6545" i="2"/>
  <c r="K6545" i="2" s="1"/>
  <c r="I6538" i="2"/>
  <c r="K6538" i="2" s="1"/>
  <c r="I6532" i="2"/>
  <c r="K6532" i="2" s="1"/>
  <c r="I6524" i="2"/>
  <c r="K6524" i="2" s="1"/>
  <c r="I6516" i="2"/>
  <c r="K6516" i="2" s="1"/>
  <c r="I6509" i="2"/>
  <c r="K6509" i="2" s="1"/>
  <c r="I6501" i="2"/>
  <c r="K6501" i="2" s="1"/>
  <c r="I6494" i="2"/>
  <c r="K6494" i="2" s="1"/>
  <c r="I6486" i="2"/>
  <c r="K6486" i="2" s="1"/>
  <c r="I6478" i="2"/>
  <c r="K6478" i="2" s="1"/>
  <c r="I6472" i="2"/>
  <c r="K6472" i="2" s="1"/>
  <c r="I6445" i="2"/>
  <c r="K6445" i="2" s="1"/>
  <c r="I6438" i="2"/>
  <c r="K6438" i="2" s="1"/>
  <c r="I6430" i="2"/>
  <c r="K6430" i="2" s="1"/>
  <c r="I6424" i="2"/>
  <c r="K6424" i="2" s="1"/>
  <c r="I6416" i="2"/>
  <c r="K6416" i="2" s="1"/>
  <c r="I6409" i="2"/>
  <c r="K6409" i="2" s="1"/>
  <c r="I6401" i="2"/>
  <c r="K6401" i="2" s="1"/>
  <c r="I6394" i="2"/>
  <c r="K6394" i="2" s="1"/>
  <c r="I6387" i="2"/>
  <c r="K6387" i="2" s="1"/>
  <c r="I6379" i="2"/>
  <c r="K6379" i="2" s="1"/>
  <c r="I6371" i="2"/>
  <c r="K6371" i="2" s="1"/>
  <c r="I6364" i="2"/>
  <c r="K6364" i="2" s="1"/>
  <c r="I6356" i="2"/>
  <c r="K6356" i="2" s="1"/>
  <c r="I6348" i="2"/>
  <c r="K6348" i="2" s="1"/>
  <c r="I6340" i="2"/>
  <c r="K6340" i="2" s="1"/>
  <c r="I6333" i="2"/>
  <c r="K6333" i="2" s="1"/>
  <c r="I6326" i="2"/>
  <c r="K6326" i="2" s="1"/>
  <c r="I6318" i="2"/>
  <c r="K6318" i="2" s="1"/>
  <c r="I6310" i="2"/>
  <c r="K6310" i="2" s="1"/>
  <c r="I6303" i="2"/>
  <c r="K6303" i="2" s="1"/>
  <c r="I6295" i="2"/>
  <c r="K6295" i="2" s="1"/>
  <c r="I6287" i="2"/>
  <c r="K6287" i="2" s="1"/>
  <c r="I6279" i="2"/>
  <c r="K6279" i="2" s="1"/>
  <c r="I6272" i="2"/>
  <c r="K6272" i="2" s="1"/>
  <c r="I6264" i="2"/>
  <c r="K6264" i="2" s="1"/>
  <c r="I6256" i="2"/>
  <c r="K6256" i="2" s="1"/>
  <c r="I6248" i="2"/>
  <c r="K6248" i="2" s="1"/>
  <c r="I6240" i="2"/>
  <c r="K6240" i="2" s="1"/>
  <c r="I6232" i="2"/>
  <c r="K6232" i="2" s="1"/>
  <c r="I6224" i="2"/>
  <c r="K6224" i="2" s="1"/>
  <c r="I6216" i="2"/>
  <c r="K6216" i="2" s="1"/>
  <c r="I6208" i="2"/>
  <c r="K6208" i="2" s="1"/>
  <c r="I6200" i="2"/>
  <c r="K6200" i="2" s="1"/>
  <c r="I6192" i="2"/>
  <c r="K6192" i="2" s="1"/>
  <c r="I6184" i="2"/>
  <c r="K6184" i="2" s="1"/>
  <c r="I6176" i="2"/>
  <c r="K6176" i="2" s="1"/>
  <c r="I6168" i="2"/>
  <c r="K6168" i="2" s="1"/>
  <c r="I6160" i="2"/>
  <c r="K6160" i="2" s="1"/>
  <c r="I6152" i="2"/>
  <c r="K6152" i="2" s="1"/>
  <c r="I6144" i="2"/>
  <c r="K6144" i="2" s="1"/>
  <c r="I6136" i="2"/>
  <c r="K6136" i="2" s="1"/>
  <c r="I6128" i="2"/>
  <c r="K6128" i="2" s="1"/>
  <c r="I6120" i="2"/>
  <c r="K6120" i="2" s="1"/>
  <c r="I6113" i="2"/>
  <c r="K6113" i="2" s="1"/>
  <c r="I6105" i="2"/>
  <c r="K6105" i="2" s="1"/>
  <c r="I6097" i="2"/>
  <c r="K6097" i="2" s="1"/>
  <c r="I6089" i="2"/>
  <c r="K6089" i="2" s="1"/>
  <c r="I6081" i="2"/>
  <c r="K6081" i="2" s="1"/>
  <c r="I6073" i="2"/>
  <c r="K6073" i="2" s="1"/>
  <c r="I6066" i="2"/>
  <c r="K6066" i="2" s="1"/>
  <c r="I6058" i="2"/>
  <c r="K6058" i="2" s="1"/>
  <c r="I6050" i="2"/>
  <c r="K6050" i="2" s="1"/>
  <c r="I6042" i="2"/>
  <c r="K6042" i="2" s="1"/>
  <c r="I6034" i="2"/>
  <c r="K6034" i="2" s="1"/>
  <c r="I6026" i="2"/>
  <c r="K6026" i="2" s="1"/>
  <c r="I6018" i="2"/>
  <c r="K6018" i="2" s="1"/>
  <c r="I6010" i="2"/>
  <c r="K6010" i="2" s="1"/>
  <c r="I6003" i="2"/>
  <c r="K6003" i="2" s="1"/>
  <c r="I5995" i="2"/>
  <c r="K5995" i="2" s="1"/>
  <c r="I5987" i="2"/>
  <c r="K5987" i="2" s="1"/>
  <c r="I5979" i="2"/>
  <c r="K5979" i="2" s="1"/>
  <c r="I5971" i="2"/>
  <c r="K5971" i="2" s="1"/>
  <c r="I5963" i="2"/>
  <c r="K5963" i="2" s="1"/>
  <c r="I5955" i="2"/>
  <c r="K5955" i="2" s="1"/>
  <c r="I5947" i="2"/>
  <c r="K5947" i="2" s="1"/>
  <c r="I5939" i="2"/>
  <c r="K5939" i="2" s="1"/>
  <c r="I5931" i="2"/>
  <c r="K5931" i="2" s="1"/>
  <c r="I5923" i="2"/>
  <c r="K5923" i="2" s="1"/>
  <c r="I5915" i="2"/>
  <c r="K5915" i="2" s="1"/>
  <c r="I5907" i="2"/>
  <c r="K5907" i="2" s="1"/>
  <c r="I5899" i="2"/>
  <c r="K5899" i="2" s="1"/>
  <c r="I5891" i="2"/>
  <c r="K5891" i="2" s="1"/>
  <c r="I5883" i="2"/>
  <c r="K5883" i="2" s="1"/>
  <c r="I5875" i="2"/>
  <c r="K5875" i="2" s="1"/>
  <c r="I5867" i="2"/>
  <c r="K5867" i="2" s="1"/>
  <c r="I5859" i="2"/>
  <c r="K5859" i="2" s="1"/>
  <c r="I5851" i="2"/>
  <c r="K5851" i="2" s="1"/>
  <c r="I5843" i="2"/>
  <c r="K5843" i="2" s="1"/>
  <c r="I5835" i="2"/>
  <c r="K5835" i="2" s="1"/>
  <c r="I5827" i="2"/>
  <c r="K5827" i="2" s="1"/>
  <c r="I5819" i="2"/>
  <c r="K5819" i="2" s="1"/>
  <c r="I5811" i="2"/>
  <c r="K5811" i="2" s="1"/>
  <c r="I5803" i="2"/>
  <c r="K5803" i="2" s="1"/>
  <c r="I5795" i="2"/>
  <c r="K5795" i="2" s="1"/>
  <c r="I5787" i="2"/>
  <c r="K5787" i="2" s="1"/>
  <c r="I5779" i="2"/>
  <c r="K5779" i="2" s="1"/>
  <c r="I5771" i="2"/>
  <c r="K5771" i="2" s="1"/>
  <c r="I5763" i="2"/>
  <c r="K5763" i="2" s="1"/>
  <c r="I5755" i="2"/>
  <c r="K5755" i="2" s="1"/>
  <c r="I5747" i="2"/>
  <c r="K5747" i="2" s="1"/>
  <c r="I5739" i="2"/>
  <c r="K5739" i="2" s="1"/>
  <c r="I5731" i="2"/>
  <c r="K5731" i="2" s="1"/>
  <c r="I5723" i="2"/>
  <c r="K5723" i="2" s="1"/>
  <c r="I5715" i="2"/>
  <c r="K5715" i="2" s="1"/>
  <c r="I5707" i="2"/>
  <c r="K5707" i="2" s="1"/>
  <c r="I5699" i="2"/>
  <c r="K5699" i="2" s="1"/>
  <c r="I5691" i="2"/>
  <c r="K5691" i="2" s="1"/>
  <c r="I5683" i="2"/>
  <c r="K5683" i="2" s="1"/>
  <c r="I5675" i="2"/>
  <c r="K5675" i="2" s="1"/>
  <c r="I5667" i="2"/>
  <c r="K5667" i="2" s="1"/>
  <c r="I5659" i="2"/>
  <c r="K5659" i="2" s="1"/>
  <c r="I5651" i="2"/>
  <c r="K5651" i="2" s="1"/>
  <c r="I5643" i="2"/>
  <c r="K5643" i="2" s="1"/>
  <c r="I5635" i="2"/>
  <c r="K5635" i="2" s="1"/>
  <c r="I5627" i="2"/>
  <c r="K5627" i="2" s="1"/>
  <c r="I5619" i="2"/>
  <c r="K5619" i="2" s="1"/>
  <c r="I5611" i="2"/>
  <c r="K5611" i="2" s="1"/>
  <c r="I5603" i="2"/>
  <c r="K5603" i="2" s="1"/>
  <c r="I5595" i="2"/>
  <c r="K5595" i="2" s="1"/>
  <c r="I5587" i="2"/>
  <c r="K5587" i="2" s="1"/>
  <c r="I5579" i="2"/>
  <c r="K5579" i="2" s="1"/>
  <c r="I5571" i="2"/>
  <c r="K5571" i="2" s="1"/>
  <c r="I5563" i="2"/>
  <c r="K5563" i="2" s="1"/>
  <c r="I5555" i="2"/>
  <c r="K5555" i="2" s="1"/>
  <c r="I5547" i="2"/>
  <c r="K5547" i="2" s="1"/>
  <c r="I5539" i="2"/>
  <c r="K5539" i="2" s="1"/>
  <c r="I5531" i="2"/>
  <c r="K5531" i="2" s="1"/>
  <c r="I5523" i="2"/>
  <c r="K5523" i="2" s="1"/>
  <c r="I5515" i="2"/>
  <c r="K5515" i="2" s="1"/>
  <c r="I5507" i="2"/>
  <c r="K5507" i="2" s="1"/>
  <c r="I5499" i="2"/>
  <c r="K5499" i="2" s="1"/>
  <c r="I5491" i="2"/>
  <c r="K5491" i="2" s="1"/>
  <c r="I5483" i="2"/>
  <c r="K5483" i="2" s="1"/>
  <c r="I5475" i="2"/>
  <c r="K5475" i="2" s="1"/>
  <c r="I5467" i="2"/>
  <c r="K5467" i="2" s="1"/>
  <c r="I5459" i="2"/>
  <c r="K5459" i="2" s="1"/>
  <c r="I5451" i="2"/>
  <c r="K5451" i="2" s="1"/>
  <c r="I5443" i="2"/>
  <c r="K5443" i="2" s="1"/>
  <c r="I5435" i="2"/>
  <c r="K5435" i="2" s="1"/>
  <c r="I5427" i="2"/>
  <c r="K5427" i="2" s="1"/>
  <c r="I5419" i="2"/>
  <c r="K5419" i="2" s="1"/>
  <c r="I5411" i="2"/>
  <c r="K5411" i="2" s="1"/>
  <c r="I5404" i="2"/>
  <c r="K5404" i="2" s="1"/>
  <c r="I5396" i="2"/>
  <c r="K5396" i="2" s="1"/>
  <c r="I5388" i="2"/>
  <c r="K5388" i="2" s="1"/>
  <c r="I5380" i="2"/>
  <c r="K5380" i="2" s="1"/>
  <c r="I5365" i="2"/>
  <c r="K5365" i="2" s="1"/>
  <c r="I5357" i="2"/>
  <c r="K5357" i="2" s="1"/>
  <c r="I5349" i="2"/>
  <c r="K5349" i="2" s="1"/>
  <c r="I5341" i="2"/>
  <c r="K5341" i="2" s="1"/>
  <c r="I5333" i="2"/>
  <c r="K5333" i="2" s="1"/>
  <c r="I5325" i="2"/>
  <c r="K5325" i="2" s="1"/>
  <c r="I5318" i="2"/>
  <c r="K5318" i="2" s="1"/>
  <c r="I5311" i="2"/>
  <c r="K5311" i="2" s="1"/>
  <c r="I5303" i="2"/>
  <c r="K5303" i="2" s="1"/>
  <c r="I5295" i="2"/>
  <c r="K5295" i="2" s="1"/>
  <c r="I5288" i="2"/>
  <c r="K5288" i="2" s="1"/>
  <c r="I5280" i="2"/>
  <c r="K5280" i="2" s="1"/>
  <c r="I5272" i="2"/>
  <c r="K5272" i="2" s="1"/>
  <c r="I5264" i="2"/>
  <c r="K5264" i="2" s="1"/>
  <c r="I5257" i="2"/>
  <c r="K5257" i="2" s="1"/>
  <c r="I5250" i="2"/>
  <c r="K5250" i="2" s="1"/>
  <c r="I5242" i="2"/>
  <c r="K5242" i="2" s="1"/>
  <c r="I5234" i="2"/>
  <c r="K5234" i="2" s="1"/>
  <c r="I5227" i="2"/>
  <c r="K5227" i="2" s="1"/>
  <c r="I5219" i="2"/>
  <c r="K5219" i="2" s="1"/>
  <c r="I5211" i="2"/>
  <c r="K5211" i="2" s="1"/>
  <c r="I5203" i="2"/>
  <c r="K5203" i="2" s="1"/>
  <c r="I5196" i="2"/>
  <c r="K5196" i="2" s="1"/>
  <c r="I5181" i="2"/>
  <c r="K5181" i="2" s="1"/>
  <c r="I5173" i="2"/>
  <c r="K5173" i="2" s="1"/>
  <c r="I5165" i="2"/>
  <c r="K5165" i="2" s="1"/>
  <c r="I5158" i="2"/>
  <c r="K5158" i="2" s="1"/>
  <c r="I5150" i="2"/>
  <c r="K5150" i="2" s="1"/>
  <c r="I5142" i="2"/>
  <c r="K5142" i="2" s="1"/>
  <c r="I5134" i="2"/>
  <c r="K5134" i="2" s="1"/>
  <c r="I5127" i="2"/>
  <c r="K5127" i="2" s="1"/>
  <c r="I5120" i="2"/>
  <c r="K5120" i="2" s="1"/>
  <c r="I5112" i="2"/>
  <c r="K5112" i="2" s="1"/>
  <c r="I5104" i="2"/>
  <c r="K5104" i="2" s="1"/>
  <c r="I5096" i="2"/>
  <c r="K5096" i="2" s="1"/>
  <c r="I5088" i="2"/>
  <c r="K5088" i="2" s="1"/>
  <c r="I5080" i="2"/>
  <c r="K5080" i="2" s="1"/>
  <c r="I5073" i="2"/>
  <c r="K5073" i="2" s="1"/>
  <c r="I5066" i="2"/>
  <c r="K5066" i="2" s="1"/>
  <c r="I5058" i="2"/>
  <c r="K5058" i="2" s="1"/>
  <c r="I5050" i="2"/>
  <c r="K5050" i="2" s="1"/>
  <c r="I5042" i="2"/>
  <c r="K5042" i="2" s="1"/>
  <c r="I5034" i="2"/>
  <c r="K5034" i="2" s="1"/>
  <c r="I5026" i="2"/>
  <c r="K5026" i="2" s="1"/>
  <c r="I5018" i="2"/>
  <c r="K5018" i="2" s="1"/>
  <c r="I5010" i="2"/>
  <c r="K5010" i="2" s="1"/>
  <c r="I5002" i="2"/>
  <c r="K5002" i="2" s="1"/>
  <c r="I4994" i="2"/>
  <c r="K4994" i="2" s="1"/>
  <c r="I4986" i="2"/>
  <c r="K4986" i="2" s="1"/>
  <c r="I4978" i="2"/>
  <c r="K4978" i="2" s="1"/>
  <c r="I4970" i="2"/>
  <c r="K4970" i="2" s="1"/>
  <c r="I4962" i="2"/>
  <c r="K4962" i="2" s="1"/>
  <c r="I4954" i="2"/>
  <c r="K4954" i="2" s="1"/>
  <c r="I4946" i="2"/>
  <c r="K4946" i="2" s="1"/>
  <c r="I4938" i="2"/>
  <c r="K4938" i="2" s="1"/>
  <c r="I4930" i="2"/>
  <c r="K4930" i="2" s="1"/>
  <c r="I4922" i="2"/>
  <c r="K4922" i="2" s="1"/>
  <c r="I4914" i="2"/>
  <c r="K4914" i="2" s="1"/>
  <c r="I4906" i="2"/>
  <c r="K4906" i="2" s="1"/>
  <c r="I4898" i="2"/>
  <c r="K4898" i="2" s="1"/>
  <c r="I4890" i="2"/>
  <c r="K4890" i="2" s="1"/>
  <c r="I4882" i="2"/>
  <c r="K4882" i="2" s="1"/>
  <c r="I4874" i="2"/>
  <c r="K4874" i="2" s="1"/>
  <c r="I4866" i="2"/>
  <c r="K4866" i="2" s="1"/>
  <c r="I4858" i="2"/>
  <c r="K4858" i="2" s="1"/>
  <c r="I4850" i="2"/>
  <c r="K4850" i="2" s="1"/>
  <c r="I4842" i="2"/>
  <c r="K4842" i="2" s="1"/>
  <c r="I4834" i="2"/>
  <c r="K4834" i="2" s="1"/>
  <c r="I4826" i="2"/>
  <c r="K4826" i="2" s="1"/>
  <c r="I4818" i="2"/>
  <c r="K4818" i="2" s="1"/>
  <c r="I4810" i="2"/>
  <c r="K4810" i="2" s="1"/>
  <c r="I4802" i="2"/>
  <c r="K4802" i="2" s="1"/>
  <c r="I4794" i="2"/>
  <c r="K4794" i="2" s="1"/>
  <c r="I4786" i="2"/>
  <c r="K4786" i="2" s="1"/>
  <c r="I4778" i="2"/>
  <c r="K4778" i="2" s="1"/>
  <c r="I4770" i="2"/>
  <c r="K4770" i="2" s="1"/>
  <c r="I4762" i="2"/>
  <c r="K4762" i="2" s="1"/>
  <c r="I4754" i="2"/>
  <c r="K4754" i="2" s="1"/>
  <c r="I4746" i="2"/>
  <c r="K4746" i="2" s="1"/>
  <c r="I4738" i="2"/>
  <c r="K4738" i="2" s="1"/>
  <c r="I4730" i="2"/>
  <c r="K4730" i="2" s="1"/>
  <c r="I4722" i="2"/>
  <c r="K4722" i="2" s="1"/>
  <c r="I4714" i="2"/>
  <c r="K4714" i="2" s="1"/>
  <c r="I4706" i="2"/>
  <c r="K4706" i="2" s="1"/>
  <c r="I4698" i="2"/>
  <c r="K4698" i="2" s="1"/>
  <c r="I4690" i="2"/>
  <c r="K4690" i="2" s="1"/>
  <c r="I4682" i="2"/>
  <c r="K4682" i="2" s="1"/>
  <c r="I4674" i="2"/>
  <c r="K4674" i="2" s="1"/>
  <c r="I4666" i="2"/>
  <c r="K4666" i="2" s="1"/>
  <c r="I4658" i="2"/>
  <c r="K4658" i="2" s="1"/>
  <c r="I4650" i="2"/>
  <c r="K4650" i="2" s="1"/>
  <c r="I4642" i="2"/>
  <c r="K4642" i="2" s="1"/>
  <c r="I4634" i="2"/>
  <c r="K4634" i="2" s="1"/>
  <c r="I4626" i="2"/>
  <c r="K4626" i="2" s="1"/>
  <c r="I4618" i="2"/>
  <c r="K4618" i="2" s="1"/>
  <c r="I4610" i="2"/>
  <c r="K4610" i="2" s="1"/>
  <c r="I4602" i="2"/>
  <c r="K4602" i="2" s="1"/>
  <c r="I4594" i="2"/>
  <c r="K4594" i="2" s="1"/>
  <c r="I4586" i="2"/>
  <c r="K4586" i="2" s="1"/>
  <c r="I4578" i="2"/>
  <c r="K4578" i="2" s="1"/>
  <c r="I4570" i="2"/>
  <c r="K4570" i="2" s="1"/>
  <c r="I4562" i="2"/>
  <c r="K4562" i="2" s="1"/>
  <c r="I4554" i="2"/>
  <c r="K4554" i="2" s="1"/>
  <c r="I4546" i="2"/>
  <c r="K4546" i="2" s="1"/>
  <c r="I4538" i="2"/>
  <c r="K4538" i="2" s="1"/>
  <c r="I4530" i="2"/>
  <c r="K4530" i="2" s="1"/>
  <c r="I4522" i="2"/>
  <c r="K4522" i="2" s="1"/>
  <c r="I4514" i="2"/>
  <c r="K4514" i="2" s="1"/>
  <c r="I4506" i="2"/>
  <c r="K4506" i="2" s="1"/>
  <c r="I4498" i="2"/>
  <c r="K4498" i="2" s="1"/>
  <c r="I4490" i="2"/>
  <c r="K4490" i="2" s="1"/>
  <c r="I4482" i="2"/>
  <c r="K4482" i="2" s="1"/>
  <c r="I4474" i="2"/>
  <c r="K4474" i="2" s="1"/>
  <c r="I4466" i="2"/>
  <c r="K4466" i="2" s="1"/>
  <c r="I4458" i="2"/>
  <c r="K4458" i="2" s="1"/>
  <c r="I4450" i="2"/>
  <c r="K4450" i="2" s="1"/>
  <c r="I4442" i="2"/>
  <c r="K4442" i="2" s="1"/>
  <c r="I4434" i="2"/>
  <c r="K4434" i="2" s="1"/>
  <c r="I4426" i="2"/>
  <c r="K4426" i="2" s="1"/>
  <c r="I4418" i="2"/>
  <c r="K4418" i="2" s="1"/>
  <c r="I4410" i="2"/>
  <c r="K4410" i="2" s="1"/>
  <c r="I4402" i="2"/>
  <c r="K4402" i="2" s="1"/>
  <c r="I4394" i="2"/>
  <c r="K4394" i="2" s="1"/>
  <c r="I4386" i="2"/>
  <c r="K4386" i="2" s="1"/>
  <c r="I4378" i="2"/>
  <c r="K4378" i="2" s="1"/>
  <c r="I4370" i="2"/>
  <c r="K4370" i="2" s="1"/>
  <c r="I4362" i="2"/>
  <c r="K4362" i="2" s="1"/>
  <c r="I4354" i="2"/>
  <c r="K4354" i="2" s="1"/>
  <c r="I4346" i="2"/>
  <c r="K4346" i="2" s="1"/>
  <c r="I4338" i="2"/>
  <c r="K4338" i="2" s="1"/>
  <c r="I4330" i="2"/>
  <c r="K4330" i="2" s="1"/>
  <c r="I4322" i="2"/>
  <c r="K4322" i="2" s="1"/>
  <c r="I4314" i="2"/>
  <c r="K4314" i="2" s="1"/>
  <c r="I4306" i="2"/>
  <c r="K4306" i="2" s="1"/>
  <c r="I4298" i="2"/>
  <c r="K4298" i="2" s="1"/>
  <c r="I4290" i="2"/>
  <c r="K4290" i="2" s="1"/>
  <c r="I4282" i="2"/>
  <c r="K4282" i="2" s="1"/>
  <c r="I4274" i="2"/>
  <c r="K4274" i="2" s="1"/>
  <c r="I4266" i="2"/>
  <c r="K4266" i="2" s="1"/>
  <c r="I4258" i="2"/>
  <c r="K4258" i="2" s="1"/>
  <c r="I4250" i="2"/>
  <c r="K4250" i="2" s="1"/>
  <c r="I4242" i="2"/>
  <c r="K4242" i="2" s="1"/>
  <c r="I4234" i="2"/>
  <c r="K4234" i="2" s="1"/>
  <c r="I4226" i="2"/>
  <c r="K4226" i="2" s="1"/>
  <c r="I4218" i="2"/>
  <c r="K4218" i="2" s="1"/>
  <c r="I4210" i="2"/>
  <c r="K4210" i="2" s="1"/>
  <c r="I4202" i="2"/>
  <c r="K4202" i="2" s="1"/>
  <c r="I4194" i="2"/>
  <c r="K4194" i="2" s="1"/>
  <c r="I4186" i="2"/>
  <c r="K4186" i="2" s="1"/>
  <c r="I4178" i="2"/>
  <c r="K4178" i="2" s="1"/>
  <c r="I4170" i="2"/>
  <c r="K4170" i="2" s="1"/>
  <c r="I4162" i="2"/>
  <c r="K4162" i="2" s="1"/>
  <c r="I4154" i="2"/>
  <c r="K4154" i="2" s="1"/>
  <c r="I4146" i="2"/>
  <c r="K4146" i="2" s="1"/>
  <c r="I4138" i="2"/>
  <c r="K4138" i="2" s="1"/>
  <c r="I4130" i="2"/>
  <c r="K4130" i="2" s="1"/>
  <c r="I4122" i="2"/>
  <c r="K4122" i="2" s="1"/>
  <c r="I4114" i="2"/>
  <c r="K4114" i="2" s="1"/>
  <c r="I4106" i="2"/>
  <c r="K4106" i="2" s="1"/>
  <c r="I4098" i="2"/>
  <c r="K4098" i="2" s="1"/>
  <c r="I4090" i="2"/>
  <c r="K4090" i="2" s="1"/>
  <c r="I4082" i="2"/>
  <c r="K4082" i="2" s="1"/>
  <c r="I4074" i="2"/>
  <c r="K4074" i="2" s="1"/>
  <c r="I4066" i="2"/>
  <c r="K4066" i="2" s="1"/>
  <c r="I4058" i="2"/>
  <c r="K4058" i="2" s="1"/>
  <c r="I4050" i="2"/>
  <c r="K4050" i="2" s="1"/>
  <c r="I4042" i="2"/>
  <c r="K4042" i="2" s="1"/>
  <c r="I4034" i="2"/>
  <c r="K4034" i="2" s="1"/>
  <c r="I4026" i="2"/>
  <c r="K4026" i="2" s="1"/>
  <c r="I4018" i="2"/>
  <c r="K4018" i="2" s="1"/>
  <c r="I4010" i="2"/>
  <c r="K4010" i="2" s="1"/>
  <c r="I4002" i="2"/>
  <c r="K4002" i="2" s="1"/>
  <c r="I3994" i="2"/>
  <c r="K3994" i="2" s="1"/>
  <c r="I3986" i="2"/>
  <c r="K3986" i="2" s="1"/>
  <c r="I3978" i="2"/>
  <c r="K3978" i="2" s="1"/>
  <c r="I3970" i="2"/>
  <c r="K3970" i="2" s="1"/>
  <c r="I3962" i="2"/>
  <c r="K3962" i="2" s="1"/>
  <c r="I3955" i="2"/>
  <c r="K3955" i="2" s="1"/>
  <c r="I3947" i="2"/>
  <c r="K3947" i="2" s="1"/>
  <c r="I3939" i="2"/>
  <c r="K3939" i="2" s="1"/>
  <c r="I3931" i="2"/>
  <c r="K3931" i="2" s="1"/>
  <c r="I3923" i="2"/>
  <c r="K3923" i="2" s="1"/>
  <c r="I3915" i="2"/>
  <c r="K3915" i="2" s="1"/>
  <c r="I3907" i="2"/>
  <c r="K3907" i="2" s="1"/>
  <c r="I3899" i="2"/>
  <c r="K3899" i="2" s="1"/>
  <c r="I3891" i="2"/>
  <c r="K3891" i="2" s="1"/>
  <c r="I3883" i="2"/>
  <c r="K3883" i="2" s="1"/>
  <c r="I3875" i="2"/>
  <c r="K3875" i="2" s="1"/>
  <c r="I3867" i="2"/>
  <c r="K3867" i="2" s="1"/>
  <c r="I3859" i="2"/>
  <c r="K3859" i="2" s="1"/>
  <c r="I3851" i="2"/>
  <c r="K3851" i="2" s="1"/>
  <c r="I3843" i="2"/>
  <c r="K3843" i="2" s="1"/>
  <c r="I3835" i="2"/>
  <c r="K3835" i="2" s="1"/>
  <c r="I3827" i="2"/>
  <c r="K3827" i="2" s="1"/>
  <c r="I3819" i="2"/>
  <c r="K3819" i="2" s="1"/>
  <c r="I3811" i="2"/>
  <c r="K3811" i="2" s="1"/>
  <c r="I3803" i="2"/>
  <c r="K3803" i="2" s="1"/>
  <c r="I3795" i="2"/>
  <c r="K3795" i="2" s="1"/>
  <c r="I3787" i="2"/>
  <c r="K3787" i="2" s="1"/>
  <c r="I3779" i="2"/>
  <c r="K3779" i="2" s="1"/>
  <c r="I3771" i="2"/>
  <c r="K3771" i="2" s="1"/>
  <c r="I3763" i="2"/>
  <c r="K3763" i="2" s="1"/>
  <c r="I3755" i="2"/>
  <c r="K3755" i="2" s="1"/>
  <c r="I3747" i="2"/>
  <c r="K3747" i="2" s="1"/>
  <c r="I3739" i="2"/>
  <c r="K3739" i="2" s="1"/>
  <c r="I3731" i="2"/>
  <c r="K3731" i="2" s="1"/>
  <c r="I3723" i="2"/>
  <c r="K3723" i="2" s="1"/>
  <c r="I3715" i="2"/>
  <c r="K3715" i="2" s="1"/>
  <c r="I3707" i="2"/>
  <c r="K3707" i="2" s="1"/>
  <c r="I3699" i="2"/>
  <c r="K3699" i="2" s="1"/>
  <c r="I3691" i="2"/>
  <c r="K3691" i="2" s="1"/>
  <c r="I3683" i="2"/>
  <c r="K3683" i="2" s="1"/>
  <c r="I3675" i="2"/>
  <c r="K3675" i="2" s="1"/>
  <c r="I3667" i="2"/>
  <c r="K3667" i="2" s="1"/>
  <c r="I3659" i="2"/>
  <c r="K3659" i="2" s="1"/>
  <c r="I3651" i="2"/>
  <c r="K3651" i="2" s="1"/>
  <c r="I3643" i="2"/>
  <c r="K3643" i="2" s="1"/>
  <c r="I3635" i="2"/>
  <c r="K3635" i="2" s="1"/>
  <c r="I3627" i="2"/>
  <c r="K3627" i="2" s="1"/>
  <c r="I3619" i="2"/>
  <c r="K3619" i="2" s="1"/>
  <c r="I3611" i="2"/>
  <c r="K3611" i="2" s="1"/>
  <c r="I3603" i="2"/>
  <c r="K3603" i="2" s="1"/>
  <c r="I3595" i="2"/>
  <c r="K3595" i="2" s="1"/>
  <c r="I3587" i="2"/>
  <c r="K3587" i="2" s="1"/>
  <c r="I3579" i="2"/>
  <c r="K3579" i="2" s="1"/>
  <c r="I3571" i="2"/>
  <c r="K3571" i="2" s="1"/>
  <c r="I3563" i="2"/>
  <c r="K3563" i="2" s="1"/>
  <c r="I3555" i="2"/>
  <c r="K3555" i="2" s="1"/>
  <c r="I3547" i="2"/>
  <c r="K3547" i="2" s="1"/>
  <c r="I3539" i="2"/>
  <c r="K3539" i="2" s="1"/>
  <c r="I3531" i="2"/>
  <c r="K3531" i="2" s="1"/>
  <c r="I3523" i="2"/>
  <c r="K3523" i="2" s="1"/>
  <c r="I3515" i="2"/>
  <c r="K3515" i="2" s="1"/>
  <c r="I3507" i="2"/>
  <c r="K3507" i="2" s="1"/>
  <c r="I3499" i="2"/>
  <c r="K3499" i="2" s="1"/>
  <c r="I3491" i="2"/>
  <c r="K3491" i="2" s="1"/>
  <c r="I3483" i="2"/>
  <c r="K3483" i="2" s="1"/>
  <c r="I3475" i="2"/>
  <c r="K3475" i="2" s="1"/>
  <c r="I3467" i="2"/>
  <c r="K3467" i="2" s="1"/>
  <c r="I3459" i="2"/>
  <c r="K3459" i="2" s="1"/>
  <c r="I3451" i="2"/>
  <c r="K3451" i="2" s="1"/>
  <c r="I3443" i="2"/>
  <c r="K3443" i="2" s="1"/>
  <c r="I3435" i="2"/>
  <c r="K3435" i="2" s="1"/>
  <c r="I3427" i="2"/>
  <c r="K3427" i="2" s="1"/>
  <c r="I3419" i="2"/>
  <c r="K3419" i="2" s="1"/>
  <c r="I3411" i="2"/>
  <c r="K3411" i="2" s="1"/>
  <c r="I3403" i="2"/>
  <c r="K3403" i="2" s="1"/>
  <c r="I3395" i="2"/>
  <c r="K3395" i="2" s="1"/>
  <c r="I3387" i="2"/>
  <c r="K3387" i="2" s="1"/>
  <c r="I3379" i="2"/>
  <c r="K3379" i="2" s="1"/>
  <c r="I3371" i="2"/>
  <c r="K3371" i="2" s="1"/>
  <c r="I3363" i="2"/>
  <c r="K3363" i="2" s="1"/>
  <c r="I3355" i="2"/>
  <c r="K3355" i="2" s="1"/>
  <c r="I3347" i="2"/>
  <c r="K3347" i="2" s="1"/>
  <c r="I3339" i="2"/>
  <c r="K3339" i="2" s="1"/>
  <c r="I3331" i="2"/>
  <c r="K3331" i="2" s="1"/>
  <c r="I3323" i="2"/>
  <c r="K3323" i="2" s="1"/>
  <c r="I3315" i="2"/>
  <c r="K3315" i="2" s="1"/>
  <c r="I3307" i="2"/>
  <c r="K3307" i="2" s="1"/>
  <c r="I3299" i="2"/>
  <c r="K3299" i="2" s="1"/>
  <c r="I3291" i="2"/>
  <c r="K3291" i="2" s="1"/>
  <c r="I3283" i="2"/>
  <c r="K3283" i="2" s="1"/>
  <c r="I3275" i="2"/>
  <c r="K3275" i="2" s="1"/>
  <c r="I3267" i="2"/>
  <c r="K3267" i="2" s="1"/>
  <c r="I3259" i="2"/>
  <c r="K3259" i="2" s="1"/>
  <c r="I3251" i="2"/>
  <c r="K3251" i="2" s="1"/>
  <c r="I3243" i="2"/>
  <c r="K3243" i="2" s="1"/>
  <c r="I3235" i="2"/>
  <c r="K3235" i="2" s="1"/>
  <c r="I3227" i="2"/>
  <c r="K3227" i="2" s="1"/>
  <c r="I3219" i="2"/>
  <c r="K3219" i="2" s="1"/>
  <c r="I3211" i="2"/>
  <c r="K3211" i="2" s="1"/>
  <c r="I3203" i="2"/>
  <c r="K3203" i="2" s="1"/>
  <c r="I3195" i="2"/>
  <c r="K3195" i="2" s="1"/>
  <c r="I3187" i="2"/>
  <c r="K3187" i="2" s="1"/>
  <c r="I3179" i="2"/>
  <c r="K3179" i="2" s="1"/>
  <c r="I3171" i="2"/>
  <c r="K3171" i="2" s="1"/>
  <c r="I3163" i="2"/>
  <c r="K3163" i="2" s="1"/>
  <c r="I3155" i="2"/>
  <c r="K3155" i="2" s="1"/>
  <c r="I3147" i="2"/>
  <c r="K3147" i="2" s="1"/>
  <c r="I3139" i="2"/>
  <c r="K3139" i="2" s="1"/>
  <c r="I3131" i="2"/>
  <c r="K3131" i="2" s="1"/>
  <c r="I3123" i="2"/>
  <c r="K3123" i="2" s="1"/>
  <c r="I3115" i="2"/>
  <c r="K3115" i="2" s="1"/>
  <c r="I3107" i="2"/>
  <c r="K3107" i="2" s="1"/>
  <c r="I3099" i="2"/>
  <c r="K3099" i="2" s="1"/>
  <c r="I3091" i="2"/>
  <c r="K3091" i="2" s="1"/>
  <c r="I3083" i="2"/>
  <c r="K3083" i="2" s="1"/>
  <c r="I3075" i="2"/>
  <c r="K3075" i="2" s="1"/>
  <c r="I3067" i="2"/>
  <c r="K3067" i="2" s="1"/>
  <c r="I3059" i="2"/>
  <c r="K3059" i="2" s="1"/>
  <c r="I3051" i="2"/>
  <c r="K3051" i="2" s="1"/>
  <c r="I3043" i="2"/>
  <c r="K3043" i="2" s="1"/>
  <c r="I3035" i="2"/>
  <c r="K3035" i="2" s="1"/>
  <c r="I3027" i="2"/>
  <c r="K3027" i="2" s="1"/>
  <c r="I3019" i="2"/>
  <c r="K3019" i="2" s="1"/>
  <c r="I3011" i="2"/>
  <c r="K3011" i="2" s="1"/>
  <c r="I3003" i="2"/>
  <c r="K3003" i="2" s="1"/>
  <c r="I2995" i="2"/>
  <c r="K2995" i="2" s="1"/>
  <c r="I2987" i="2"/>
  <c r="K2987" i="2" s="1"/>
  <c r="I2979" i="2"/>
  <c r="K2979" i="2" s="1"/>
  <c r="I2971" i="2"/>
  <c r="K2971" i="2" s="1"/>
  <c r="I2963" i="2"/>
  <c r="K2963" i="2" s="1"/>
  <c r="I2955" i="2"/>
  <c r="K2955" i="2" s="1"/>
  <c r="I2947" i="2"/>
  <c r="K2947" i="2" s="1"/>
  <c r="I2939" i="2"/>
  <c r="K2939" i="2" s="1"/>
  <c r="I2931" i="2"/>
  <c r="K2931" i="2" s="1"/>
  <c r="I2923" i="2"/>
  <c r="K2923" i="2" s="1"/>
  <c r="I2915" i="2"/>
  <c r="K2915" i="2" s="1"/>
  <c r="I2907" i="2"/>
  <c r="K2907" i="2" s="1"/>
  <c r="I2899" i="2"/>
  <c r="K2899" i="2" s="1"/>
  <c r="I2891" i="2"/>
  <c r="K2891" i="2" s="1"/>
  <c r="I2883" i="2"/>
  <c r="K2883" i="2" s="1"/>
  <c r="I2875" i="2"/>
  <c r="K2875" i="2" s="1"/>
  <c r="I2867" i="2"/>
  <c r="K2867" i="2" s="1"/>
  <c r="I2859" i="2"/>
  <c r="K2859" i="2" s="1"/>
  <c r="I2851" i="2"/>
  <c r="K2851" i="2" s="1"/>
  <c r="I2843" i="2"/>
  <c r="K2843" i="2" s="1"/>
  <c r="I2835" i="2"/>
  <c r="K2835" i="2" s="1"/>
  <c r="I2827" i="2"/>
  <c r="K2827" i="2" s="1"/>
  <c r="I2819" i="2"/>
  <c r="K2819" i="2" s="1"/>
  <c r="I2811" i="2"/>
  <c r="K2811" i="2" s="1"/>
  <c r="I2803" i="2"/>
  <c r="K2803" i="2" s="1"/>
  <c r="I2795" i="2"/>
  <c r="K2795" i="2" s="1"/>
  <c r="I2787" i="2"/>
  <c r="K2787" i="2" s="1"/>
  <c r="I2779" i="2"/>
  <c r="K2779" i="2" s="1"/>
  <c r="I2771" i="2"/>
  <c r="K2771" i="2" s="1"/>
  <c r="I2763" i="2"/>
  <c r="K2763" i="2" s="1"/>
  <c r="I2755" i="2"/>
  <c r="K2755" i="2" s="1"/>
  <c r="I2747" i="2"/>
  <c r="K2747" i="2" s="1"/>
  <c r="I2739" i="2"/>
  <c r="K2739" i="2" s="1"/>
  <c r="I2731" i="2"/>
  <c r="K2731" i="2" s="1"/>
  <c r="I2723" i="2"/>
  <c r="K2723" i="2" s="1"/>
  <c r="I2715" i="2"/>
  <c r="K2715" i="2" s="1"/>
  <c r="I2707" i="2"/>
  <c r="K2707" i="2" s="1"/>
  <c r="I2699" i="2"/>
  <c r="K2699" i="2" s="1"/>
  <c r="I2691" i="2"/>
  <c r="K2691" i="2" s="1"/>
  <c r="I2683" i="2"/>
  <c r="K2683" i="2" s="1"/>
  <c r="I2675" i="2"/>
  <c r="K2675" i="2" s="1"/>
  <c r="I2667" i="2"/>
  <c r="K2667" i="2" s="1"/>
  <c r="I2659" i="2"/>
  <c r="K2659" i="2" s="1"/>
  <c r="I2651" i="2"/>
  <c r="K2651" i="2" s="1"/>
  <c r="I2643" i="2"/>
  <c r="K2643" i="2" s="1"/>
  <c r="I2635" i="2"/>
  <c r="K2635" i="2" s="1"/>
  <c r="I2627" i="2"/>
  <c r="K2627" i="2" s="1"/>
  <c r="I2619" i="2"/>
  <c r="K2619" i="2" s="1"/>
  <c r="I2611" i="2"/>
  <c r="K2611" i="2" s="1"/>
  <c r="I2603" i="2"/>
  <c r="K2603" i="2" s="1"/>
  <c r="I2595" i="2"/>
  <c r="K2595" i="2" s="1"/>
  <c r="I2587" i="2"/>
  <c r="K2587" i="2" s="1"/>
  <c r="I2579" i="2"/>
  <c r="K2579" i="2" s="1"/>
  <c r="I2571" i="2"/>
  <c r="K2571" i="2" s="1"/>
  <c r="I2563" i="2"/>
  <c r="K2563" i="2" s="1"/>
  <c r="I2555" i="2"/>
  <c r="K2555" i="2" s="1"/>
  <c r="I2547" i="2"/>
  <c r="K2547" i="2" s="1"/>
  <c r="I2539" i="2"/>
  <c r="K2539" i="2" s="1"/>
  <c r="I2531" i="2"/>
  <c r="K2531" i="2" s="1"/>
  <c r="I2523" i="2"/>
  <c r="K2523" i="2" s="1"/>
  <c r="I2515" i="2"/>
  <c r="K2515" i="2" s="1"/>
  <c r="I2507" i="2"/>
  <c r="K2507" i="2" s="1"/>
  <c r="I2499" i="2"/>
  <c r="K2499" i="2" s="1"/>
  <c r="I2491" i="2"/>
  <c r="K2491" i="2" s="1"/>
  <c r="I2483" i="2"/>
  <c r="K2483" i="2" s="1"/>
  <c r="I2475" i="2"/>
  <c r="K2475" i="2" s="1"/>
  <c r="I2467" i="2"/>
  <c r="K2467" i="2" s="1"/>
  <c r="I2459" i="2"/>
  <c r="K2459" i="2" s="1"/>
  <c r="I2451" i="2"/>
  <c r="K2451" i="2" s="1"/>
  <c r="I2443" i="2"/>
  <c r="K2443" i="2" s="1"/>
  <c r="I2435" i="2"/>
  <c r="K2435" i="2" s="1"/>
  <c r="I2427" i="2"/>
  <c r="K2427" i="2" s="1"/>
  <c r="I2419" i="2"/>
  <c r="K2419" i="2" s="1"/>
  <c r="I2411" i="2"/>
  <c r="K2411" i="2" s="1"/>
  <c r="I2403" i="2"/>
  <c r="K2403" i="2" s="1"/>
  <c r="I2395" i="2"/>
  <c r="K2395" i="2" s="1"/>
  <c r="I2388" i="2"/>
  <c r="K2388" i="2" s="1"/>
  <c r="I2380" i="2"/>
  <c r="K2380" i="2" s="1"/>
  <c r="I2372" i="2"/>
  <c r="K2372" i="2" s="1"/>
  <c r="I2364" i="2"/>
  <c r="K2364" i="2" s="1"/>
  <c r="I2356" i="2"/>
  <c r="K2356" i="2" s="1"/>
  <c r="I2348" i="2"/>
  <c r="K2348" i="2" s="1"/>
  <c r="I2340" i="2"/>
  <c r="K2340" i="2" s="1"/>
  <c r="I2332" i="2"/>
  <c r="K2332" i="2" s="1"/>
  <c r="I2324" i="2"/>
  <c r="K2324" i="2" s="1"/>
  <c r="I2316" i="2"/>
  <c r="K2316" i="2" s="1"/>
  <c r="I2308" i="2"/>
  <c r="K2308" i="2" s="1"/>
  <c r="I2300" i="2"/>
  <c r="K2300" i="2" s="1"/>
  <c r="I2292" i="2"/>
  <c r="K2292" i="2" s="1"/>
  <c r="I2284" i="2"/>
  <c r="K2284" i="2" s="1"/>
  <c r="I2276" i="2"/>
  <c r="K2276" i="2" s="1"/>
  <c r="I2268" i="2"/>
  <c r="K2268" i="2" s="1"/>
  <c r="I2260" i="2"/>
  <c r="K2260" i="2" s="1"/>
  <c r="I2252" i="2"/>
  <c r="K2252" i="2" s="1"/>
  <c r="I2244" i="2"/>
  <c r="K2244" i="2" s="1"/>
  <c r="I2236" i="2"/>
  <c r="K2236" i="2" s="1"/>
  <c r="I2228" i="2"/>
  <c r="K2228" i="2" s="1"/>
  <c r="I2220" i="2"/>
  <c r="K2220" i="2" s="1"/>
  <c r="I2212" i="2"/>
  <c r="K2212" i="2" s="1"/>
  <c r="I2204" i="2"/>
  <c r="K2204" i="2" s="1"/>
  <c r="I2196" i="2"/>
  <c r="K2196" i="2" s="1"/>
  <c r="I2188" i="2"/>
  <c r="K2188" i="2" s="1"/>
  <c r="I2180" i="2"/>
  <c r="K2180" i="2" s="1"/>
  <c r="I2172" i="2"/>
  <c r="K2172" i="2" s="1"/>
  <c r="I2164" i="2"/>
  <c r="K2164" i="2" s="1"/>
  <c r="I2156" i="2"/>
  <c r="K2156" i="2" s="1"/>
  <c r="I2148" i="2"/>
  <c r="K2148" i="2" s="1"/>
  <c r="I2140" i="2"/>
  <c r="K2140" i="2" s="1"/>
  <c r="I2133" i="2"/>
  <c r="K2133" i="2" s="1"/>
  <c r="I2125" i="2"/>
  <c r="K2125" i="2" s="1"/>
  <c r="I2117" i="2"/>
  <c r="K2117" i="2" s="1"/>
  <c r="I2109" i="2"/>
  <c r="K2109" i="2" s="1"/>
  <c r="I2101" i="2"/>
  <c r="K2101" i="2" s="1"/>
  <c r="I2093" i="2"/>
  <c r="K2093" i="2" s="1"/>
  <c r="I2085" i="2"/>
  <c r="K2085" i="2" s="1"/>
  <c r="I2077" i="2"/>
  <c r="K2077" i="2" s="1"/>
  <c r="I2069" i="2"/>
  <c r="K2069" i="2" s="1"/>
  <c r="I2061" i="2"/>
  <c r="K2061" i="2" s="1"/>
  <c r="I2053" i="2"/>
  <c r="K2053" i="2" s="1"/>
  <c r="I2045" i="2"/>
  <c r="K2045" i="2" s="1"/>
  <c r="I2037" i="2"/>
  <c r="K2037" i="2" s="1"/>
  <c r="I2030" i="2"/>
  <c r="K2030" i="2" s="1"/>
  <c r="I2022" i="2"/>
  <c r="K2022" i="2" s="1"/>
  <c r="I2014" i="2"/>
  <c r="K2014" i="2" s="1"/>
  <c r="I2006" i="2"/>
  <c r="K2006" i="2" s="1"/>
  <c r="I1998" i="2"/>
  <c r="K1998" i="2" s="1"/>
  <c r="I1990" i="2"/>
  <c r="K1990" i="2" s="1"/>
  <c r="I1982" i="2"/>
  <c r="K1982" i="2" s="1"/>
  <c r="I1974" i="2"/>
  <c r="K1974" i="2" s="1"/>
  <c r="I1966" i="2"/>
  <c r="K1966" i="2" s="1"/>
  <c r="I1958" i="2"/>
  <c r="K1958" i="2" s="1"/>
  <c r="I1950" i="2"/>
  <c r="K1950" i="2" s="1"/>
  <c r="I1943" i="2"/>
  <c r="K1943" i="2" s="1"/>
  <c r="I1935" i="2"/>
  <c r="K1935" i="2" s="1"/>
  <c r="I1927" i="2"/>
  <c r="K1927" i="2" s="1"/>
  <c r="I1920" i="2"/>
  <c r="K1920" i="2" s="1"/>
  <c r="I1912" i="2"/>
  <c r="K1912" i="2" s="1"/>
  <c r="I1904" i="2"/>
  <c r="K1904" i="2" s="1"/>
  <c r="I1896" i="2"/>
  <c r="K1896" i="2" s="1"/>
  <c r="I1888" i="2"/>
  <c r="K1888" i="2" s="1"/>
  <c r="I1880" i="2"/>
  <c r="K1880" i="2" s="1"/>
  <c r="I1872" i="2"/>
  <c r="K1872" i="2" s="1"/>
  <c r="I1864" i="2"/>
  <c r="K1864" i="2" s="1"/>
  <c r="I1856" i="2"/>
  <c r="K1856" i="2" s="1"/>
  <c r="I1848" i="2"/>
  <c r="K1848" i="2" s="1"/>
  <c r="I1840" i="2"/>
  <c r="K1840" i="2" s="1"/>
  <c r="I1832" i="2"/>
  <c r="K1832" i="2" s="1"/>
  <c r="I1824" i="2"/>
  <c r="K1824" i="2" s="1"/>
  <c r="I1816" i="2"/>
  <c r="K1816" i="2" s="1"/>
  <c r="I1809" i="2"/>
  <c r="K1809" i="2" s="1"/>
  <c r="I1801" i="2"/>
  <c r="K1801" i="2" s="1"/>
  <c r="I1793" i="2"/>
  <c r="K1793" i="2" s="1"/>
  <c r="I1785" i="2"/>
  <c r="K1785" i="2" s="1"/>
  <c r="I1777" i="2"/>
  <c r="K1777" i="2" s="1"/>
  <c r="I1769" i="2"/>
  <c r="K1769" i="2" s="1"/>
  <c r="I1761" i="2"/>
  <c r="K1761" i="2" s="1"/>
  <c r="I1753" i="2"/>
  <c r="K1753" i="2" s="1"/>
  <c r="I1745" i="2"/>
  <c r="K1745" i="2" s="1"/>
  <c r="I1737" i="2"/>
  <c r="K1737" i="2" s="1"/>
  <c r="I1729" i="2"/>
  <c r="K1729" i="2" s="1"/>
  <c r="I1721" i="2"/>
  <c r="K1721" i="2" s="1"/>
  <c r="I1713" i="2"/>
  <c r="K1713" i="2" s="1"/>
  <c r="I1705" i="2"/>
  <c r="K1705" i="2" s="1"/>
  <c r="I1697" i="2"/>
  <c r="K1697" i="2" s="1"/>
  <c r="I1689" i="2"/>
  <c r="K1689" i="2" s="1"/>
  <c r="I1681" i="2"/>
  <c r="K1681" i="2" s="1"/>
  <c r="I1673" i="2"/>
  <c r="K1673" i="2" s="1"/>
  <c r="I1665" i="2"/>
  <c r="K1665" i="2" s="1"/>
  <c r="I1657" i="2"/>
  <c r="K1657" i="2" s="1"/>
  <c r="I1649" i="2"/>
  <c r="K1649" i="2" s="1"/>
  <c r="I1641" i="2"/>
  <c r="K1641" i="2" s="1"/>
  <c r="I1634" i="2"/>
  <c r="K1634" i="2" s="1"/>
  <c r="I1626" i="2"/>
  <c r="K1626" i="2" s="1"/>
  <c r="I1618" i="2"/>
  <c r="K1618" i="2" s="1"/>
  <c r="I1610" i="2"/>
  <c r="K1610" i="2" s="1"/>
  <c r="I1602" i="2"/>
  <c r="K1602" i="2" s="1"/>
  <c r="I1594" i="2"/>
  <c r="K1594" i="2" s="1"/>
  <c r="I1586" i="2"/>
  <c r="K1586" i="2" s="1"/>
  <c r="I1578" i="2"/>
  <c r="K1578" i="2" s="1"/>
  <c r="I1570" i="2"/>
  <c r="K1570" i="2" s="1"/>
  <c r="I1562" i="2"/>
  <c r="K1562" i="2" s="1"/>
  <c r="I1554" i="2"/>
  <c r="K1554" i="2" s="1"/>
  <c r="I1546" i="2"/>
  <c r="K1546" i="2" s="1"/>
  <c r="I1538" i="2"/>
  <c r="K1538" i="2" s="1"/>
  <c r="I1530" i="2"/>
  <c r="K1530" i="2" s="1"/>
  <c r="I1522" i="2"/>
  <c r="K1522" i="2" s="1"/>
  <c r="I1514" i="2"/>
  <c r="K1514" i="2" s="1"/>
  <c r="I1506" i="2"/>
  <c r="K1506" i="2" s="1"/>
  <c r="I1498" i="2"/>
  <c r="K1498" i="2" s="1"/>
  <c r="I1490" i="2"/>
  <c r="K1490" i="2" s="1"/>
  <c r="I1482" i="2"/>
  <c r="K1482" i="2" s="1"/>
  <c r="I1467" i="2"/>
  <c r="K1467" i="2" s="1"/>
  <c r="I1459" i="2"/>
  <c r="K1459" i="2" s="1"/>
  <c r="I1451" i="2"/>
  <c r="K1451" i="2" s="1"/>
  <c r="I1443" i="2"/>
  <c r="K1443" i="2" s="1"/>
  <c r="I1435" i="2"/>
  <c r="K1435" i="2" s="1"/>
  <c r="I1427" i="2"/>
  <c r="K1427" i="2" s="1"/>
  <c r="I1420" i="2"/>
  <c r="K1420" i="2" s="1"/>
  <c r="I1412" i="2"/>
  <c r="K1412" i="2" s="1"/>
  <c r="I1404" i="2"/>
  <c r="K1404" i="2" s="1"/>
  <c r="I1396" i="2"/>
  <c r="K1396" i="2" s="1"/>
  <c r="I1388" i="2"/>
  <c r="K1388" i="2" s="1"/>
  <c r="I1380" i="2"/>
  <c r="K1380" i="2" s="1"/>
  <c r="I1372" i="2"/>
  <c r="K1372" i="2" s="1"/>
  <c r="I1365" i="2"/>
  <c r="K1365" i="2" s="1"/>
  <c r="I1357" i="2"/>
  <c r="K1357" i="2" s="1"/>
  <c r="I1349" i="2"/>
  <c r="K1349" i="2" s="1"/>
  <c r="I1341" i="2"/>
  <c r="K1341" i="2" s="1"/>
  <c r="I1333" i="2"/>
  <c r="K1333" i="2" s="1"/>
  <c r="I1325" i="2"/>
  <c r="K1325" i="2" s="1"/>
  <c r="I1317" i="2"/>
  <c r="K1317" i="2" s="1"/>
  <c r="I1309" i="2"/>
  <c r="K1309" i="2" s="1"/>
  <c r="I1301" i="2"/>
  <c r="K1301" i="2" s="1"/>
  <c r="I1293" i="2"/>
  <c r="K1293" i="2" s="1"/>
  <c r="I1285" i="2"/>
  <c r="K1285" i="2" s="1"/>
  <c r="I1277" i="2"/>
  <c r="K1277" i="2" s="1"/>
  <c r="I1269" i="2"/>
  <c r="K1269" i="2" s="1"/>
  <c r="I1261" i="2"/>
  <c r="K1261" i="2" s="1"/>
  <c r="I1253" i="2"/>
  <c r="K1253" i="2" s="1"/>
  <c r="I1245" i="2"/>
  <c r="K1245" i="2" s="1"/>
  <c r="I1237" i="2"/>
  <c r="K1237" i="2" s="1"/>
  <c r="I1229" i="2"/>
  <c r="K1229" i="2" s="1"/>
  <c r="I1221" i="2"/>
  <c r="K1221" i="2" s="1"/>
  <c r="I1214" i="2"/>
  <c r="K1214" i="2" s="1"/>
  <c r="I1206" i="2"/>
  <c r="K1206" i="2" s="1"/>
  <c r="I1198" i="2"/>
  <c r="K1198" i="2" s="1"/>
  <c r="I1190" i="2"/>
  <c r="K1190" i="2" s="1"/>
  <c r="I1182" i="2"/>
  <c r="K1182" i="2" s="1"/>
  <c r="I1174" i="2"/>
  <c r="K1174" i="2" s="1"/>
  <c r="I1166" i="2"/>
  <c r="K1166" i="2" s="1"/>
  <c r="I1159" i="2"/>
  <c r="K1159" i="2" s="1"/>
  <c r="I1151" i="2"/>
  <c r="K1151" i="2" s="1"/>
  <c r="I1143" i="2"/>
  <c r="K1143" i="2" s="1"/>
  <c r="I1135" i="2"/>
  <c r="K1135" i="2" s="1"/>
  <c r="I1127" i="2"/>
  <c r="K1127" i="2" s="1"/>
  <c r="I1119" i="2"/>
  <c r="K1119" i="2" s="1"/>
  <c r="I1111" i="2"/>
  <c r="K1111" i="2" s="1"/>
  <c r="I1103" i="2"/>
  <c r="K1103" i="2" s="1"/>
  <c r="I1095" i="2"/>
  <c r="K1095" i="2" s="1"/>
  <c r="I1087" i="2"/>
  <c r="K1087" i="2" s="1"/>
  <c r="I1079" i="2"/>
  <c r="K1079" i="2" s="1"/>
  <c r="I1071" i="2"/>
  <c r="K1071" i="2" s="1"/>
  <c r="I1063" i="2"/>
  <c r="K1063" i="2" s="1"/>
  <c r="I1056" i="2"/>
  <c r="K1056" i="2" s="1"/>
  <c r="I1048" i="2"/>
  <c r="K1048" i="2" s="1"/>
  <c r="I1040" i="2"/>
  <c r="K1040" i="2" s="1"/>
  <c r="I1032" i="2"/>
  <c r="K1032" i="2" s="1"/>
  <c r="I1024" i="2"/>
  <c r="K1024" i="2" s="1"/>
  <c r="I1017" i="2"/>
  <c r="K1017" i="2" s="1"/>
  <c r="I1009" i="2"/>
  <c r="K1009" i="2" s="1"/>
  <c r="I1001" i="2"/>
  <c r="K1001" i="2" s="1"/>
  <c r="I993" i="2"/>
  <c r="K993" i="2" s="1"/>
  <c r="I985" i="2"/>
  <c r="K985" i="2" s="1"/>
  <c r="I977" i="2"/>
  <c r="K977" i="2" s="1"/>
  <c r="I969" i="2"/>
  <c r="K969" i="2" s="1"/>
  <c r="I961" i="2"/>
  <c r="K961" i="2" s="1"/>
  <c r="I953" i="2"/>
  <c r="K953" i="2" s="1"/>
  <c r="I946" i="2"/>
  <c r="K946" i="2" s="1"/>
  <c r="I938" i="2"/>
  <c r="K938" i="2" s="1"/>
  <c r="I930" i="2"/>
  <c r="K930" i="2" s="1"/>
  <c r="I922" i="2"/>
  <c r="K922" i="2" s="1"/>
  <c r="I914" i="2"/>
  <c r="K914" i="2" s="1"/>
  <c r="I906" i="2"/>
  <c r="K906" i="2" s="1"/>
  <c r="I898" i="2"/>
  <c r="K898" i="2" s="1"/>
  <c r="I890" i="2"/>
  <c r="K890" i="2" s="1"/>
  <c r="I882" i="2"/>
  <c r="K882" i="2" s="1"/>
  <c r="I874" i="2"/>
  <c r="K874" i="2" s="1"/>
  <c r="I866" i="2"/>
  <c r="K866" i="2" s="1"/>
  <c r="I858" i="2"/>
  <c r="K858" i="2" s="1"/>
  <c r="I850" i="2"/>
  <c r="K850" i="2" s="1"/>
  <c r="I843" i="2"/>
  <c r="K843" i="2" s="1"/>
  <c r="I835" i="2"/>
  <c r="K835" i="2" s="1"/>
  <c r="I827" i="2"/>
  <c r="K827" i="2" s="1"/>
  <c r="I819" i="2"/>
  <c r="K819" i="2" s="1"/>
  <c r="I811" i="2"/>
  <c r="K811" i="2" s="1"/>
  <c r="I803" i="2"/>
  <c r="K803" i="2" s="1"/>
  <c r="I795" i="2"/>
  <c r="K795" i="2" s="1"/>
  <c r="I787" i="2"/>
  <c r="K787" i="2" s="1"/>
  <c r="I780" i="2"/>
  <c r="K780" i="2" s="1"/>
  <c r="I772" i="2"/>
  <c r="K772" i="2" s="1"/>
  <c r="I764" i="2"/>
  <c r="K764" i="2" s="1"/>
  <c r="I756" i="2"/>
  <c r="K756" i="2" s="1"/>
  <c r="I748" i="2"/>
  <c r="K748" i="2" s="1"/>
  <c r="I740" i="2"/>
  <c r="K740" i="2" s="1"/>
  <c r="I732" i="2"/>
  <c r="K732" i="2" s="1"/>
  <c r="I724" i="2"/>
  <c r="K724" i="2" s="1"/>
  <c r="I717" i="2"/>
  <c r="K717" i="2" s="1"/>
  <c r="I709" i="2"/>
  <c r="K709" i="2" s="1"/>
  <c r="I701" i="2"/>
  <c r="K701" i="2" s="1"/>
  <c r="I693" i="2"/>
  <c r="K693" i="2" s="1"/>
  <c r="I685" i="2"/>
  <c r="K685" i="2" s="1"/>
  <c r="I677" i="2"/>
  <c r="K677" i="2" s="1"/>
  <c r="I669" i="2"/>
  <c r="K669" i="2" s="1"/>
  <c r="I661" i="2"/>
  <c r="K661" i="2" s="1"/>
  <c r="I653" i="2"/>
  <c r="K653" i="2" s="1"/>
  <c r="I645" i="2"/>
  <c r="K645" i="2" s="1"/>
  <c r="I637" i="2"/>
  <c r="K637" i="2" s="1"/>
  <c r="I629" i="2"/>
  <c r="K629" i="2" s="1"/>
  <c r="I621" i="2"/>
  <c r="K621" i="2" s="1"/>
  <c r="I613" i="2"/>
  <c r="K613" i="2" s="1"/>
  <c r="I605" i="2"/>
  <c r="K605" i="2" s="1"/>
  <c r="I597" i="2"/>
  <c r="K597" i="2" s="1"/>
  <c r="I589" i="2"/>
  <c r="K589" i="2" s="1"/>
  <c r="I581" i="2"/>
  <c r="K581" i="2" s="1"/>
  <c r="I573" i="2"/>
  <c r="K573" i="2" s="1"/>
  <c r="I565" i="2"/>
  <c r="K565" i="2" s="1"/>
  <c r="I557" i="2"/>
  <c r="K557" i="2" s="1"/>
  <c r="I549" i="2"/>
  <c r="K549" i="2" s="1"/>
  <c r="I541" i="2"/>
  <c r="K541" i="2" s="1"/>
  <c r="I533" i="2"/>
  <c r="K533" i="2" s="1"/>
  <c r="I525" i="2"/>
  <c r="K525" i="2" s="1"/>
  <c r="I517" i="2"/>
  <c r="K517" i="2" s="1"/>
  <c r="I509" i="2"/>
  <c r="K509" i="2" s="1"/>
  <c r="I501" i="2"/>
  <c r="K501" i="2" s="1"/>
  <c r="I493" i="2"/>
  <c r="K493" i="2" s="1"/>
  <c r="I485" i="2"/>
  <c r="K485" i="2" s="1"/>
  <c r="I477" i="2"/>
  <c r="K477" i="2" s="1"/>
  <c r="I469" i="2"/>
  <c r="K469" i="2" s="1"/>
  <c r="I461" i="2"/>
  <c r="K461" i="2" s="1"/>
  <c r="I453" i="2"/>
  <c r="K453" i="2" s="1"/>
  <c r="I445" i="2"/>
  <c r="K445" i="2" s="1"/>
  <c r="I437" i="2"/>
  <c r="K437" i="2" s="1"/>
  <c r="I429" i="2"/>
  <c r="K429" i="2" s="1"/>
  <c r="I421" i="2"/>
  <c r="K421" i="2" s="1"/>
  <c r="I413" i="2"/>
  <c r="K413" i="2" s="1"/>
  <c r="I405" i="2"/>
  <c r="K405" i="2" s="1"/>
  <c r="I397" i="2"/>
  <c r="K397" i="2" s="1"/>
  <c r="I389" i="2"/>
  <c r="K389" i="2" s="1"/>
  <c r="I381" i="2"/>
  <c r="K381" i="2" s="1"/>
  <c r="I373" i="2"/>
  <c r="K373" i="2" s="1"/>
  <c r="I365" i="2"/>
  <c r="K365" i="2" s="1"/>
  <c r="I357" i="2"/>
  <c r="K357" i="2" s="1"/>
  <c r="I349" i="2"/>
  <c r="K349" i="2" s="1"/>
  <c r="I341" i="2"/>
  <c r="K341" i="2" s="1"/>
  <c r="I333" i="2"/>
  <c r="K333" i="2" s="1"/>
  <c r="I325" i="2"/>
  <c r="K325" i="2" s="1"/>
  <c r="I317" i="2"/>
  <c r="K317" i="2" s="1"/>
  <c r="I309" i="2"/>
  <c r="K309" i="2" s="1"/>
  <c r="I301" i="2"/>
  <c r="K301" i="2" s="1"/>
  <c r="I293" i="2"/>
  <c r="K293" i="2" s="1"/>
  <c r="I285" i="2"/>
  <c r="K285" i="2" s="1"/>
  <c r="I277" i="2"/>
  <c r="K277" i="2" s="1"/>
  <c r="I269" i="2"/>
  <c r="K269" i="2" s="1"/>
  <c r="I261" i="2"/>
  <c r="K261" i="2" s="1"/>
  <c r="I253" i="2"/>
  <c r="K253" i="2" s="1"/>
  <c r="I245" i="2"/>
  <c r="K245" i="2" s="1"/>
  <c r="I237" i="2"/>
  <c r="K237" i="2" s="1"/>
  <c r="I229" i="2"/>
  <c r="K229" i="2" s="1"/>
  <c r="I221" i="2"/>
  <c r="K221" i="2" s="1"/>
  <c r="I213" i="2"/>
  <c r="K213" i="2" s="1"/>
  <c r="I7320" i="2"/>
  <c r="K7320" i="2" s="1"/>
  <c r="I7280" i="2"/>
  <c r="K7280" i="2" s="1"/>
  <c r="I7264" i="2"/>
  <c r="K7264" i="2" s="1"/>
  <c r="I7243" i="2"/>
  <c r="K7243" i="2" s="1"/>
  <c r="I7219" i="2"/>
  <c r="K7219" i="2" s="1"/>
  <c r="I7205" i="2"/>
  <c r="K7205" i="2" s="1"/>
  <c r="I7182" i="2"/>
  <c r="K7182" i="2" s="1"/>
  <c r="I7159" i="2"/>
  <c r="K7159" i="2" s="1"/>
  <c r="I7138" i="2"/>
  <c r="K7138" i="2" s="1"/>
  <c r="I7116" i="2"/>
  <c r="K7116" i="2" s="1"/>
  <c r="I7094" i="2"/>
  <c r="K7094" i="2" s="1"/>
  <c r="I7071" i="2"/>
  <c r="K7071" i="2" s="1"/>
  <c r="I7041" i="2"/>
  <c r="K7041" i="2" s="1"/>
  <c r="I7017" i="2"/>
  <c r="K7017" i="2" s="1"/>
  <c r="I6994" i="2"/>
  <c r="K6994" i="2" s="1"/>
  <c r="I6972" i="2"/>
  <c r="K6972" i="2" s="1"/>
  <c r="I6950" i="2"/>
  <c r="K6950" i="2" s="1"/>
  <c r="I6926" i="2"/>
  <c r="K6926" i="2" s="1"/>
  <c r="I6906" i="2"/>
  <c r="K6906" i="2" s="1"/>
  <c r="I6886" i="2"/>
  <c r="K6886" i="2" s="1"/>
  <c r="I6863" i="2"/>
  <c r="K6863" i="2" s="1"/>
  <c r="I6822" i="2"/>
  <c r="K6822" i="2" s="1"/>
  <c r="I6799" i="2"/>
  <c r="K6799" i="2" s="1"/>
  <c r="I6776" i="2"/>
  <c r="K6776" i="2" s="1"/>
  <c r="I6746" i="2"/>
  <c r="K6746" i="2" s="1"/>
  <c r="I6724" i="2"/>
  <c r="K6724" i="2" s="1"/>
  <c r="I6703" i="2"/>
  <c r="K6703" i="2" s="1"/>
  <c r="I6666" i="2"/>
  <c r="K6666" i="2" s="1"/>
  <c r="I6644" i="2"/>
  <c r="K6644" i="2" s="1"/>
  <c r="I7322" i="2"/>
  <c r="K7322" i="2" s="1"/>
  <c r="I7314" i="2"/>
  <c r="K7314" i="2" s="1"/>
  <c r="I7306" i="2"/>
  <c r="K7306" i="2" s="1"/>
  <c r="I7298" i="2"/>
  <c r="K7298" i="2" s="1"/>
  <c r="I7290" i="2"/>
  <c r="K7290" i="2" s="1"/>
  <c r="I7282" i="2"/>
  <c r="K7282" i="2" s="1"/>
  <c r="I7274" i="2"/>
  <c r="K7274" i="2" s="1"/>
  <c r="I7266" i="2"/>
  <c r="K7266" i="2" s="1"/>
  <c r="I7258" i="2"/>
  <c r="K7258" i="2" s="1"/>
  <c r="I7251" i="2"/>
  <c r="K7251" i="2" s="1"/>
  <c r="I7237" i="2"/>
  <c r="K7237" i="2" s="1"/>
  <c r="I7229" i="2"/>
  <c r="K7229" i="2" s="1"/>
  <c r="I7221" i="2"/>
  <c r="K7221" i="2" s="1"/>
  <c r="I7214" i="2"/>
  <c r="K7214" i="2" s="1"/>
  <c r="I7207" i="2"/>
  <c r="K7207" i="2" s="1"/>
  <c r="I7199" i="2"/>
  <c r="K7199" i="2" s="1"/>
  <c r="I7191" i="2"/>
  <c r="K7191" i="2" s="1"/>
  <c r="I7177" i="2"/>
  <c r="K7177" i="2" s="1"/>
  <c r="I7169" i="2"/>
  <c r="K7169" i="2" s="1"/>
  <c r="I7161" i="2"/>
  <c r="K7161" i="2" s="1"/>
  <c r="I7154" i="2"/>
  <c r="K7154" i="2" s="1"/>
  <c r="I7148" i="2"/>
  <c r="K7148" i="2" s="1"/>
  <c r="I7140" i="2"/>
  <c r="K7140" i="2" s="1"/>
  <c r="I7133" i="2"/>
  <c r="K7133" i="2" s="1"/>
  <c r="I7126" i="2"/>
  <c r="K7126" i="2" s="1"/>
  <c r="I7118" i="2"/>
  <c r="K7118" i="2" s="1"/>
  <c r="I7111" i="2"/>
  <c r="K7111" i="2" s="1"/>
  <c r="I7103" i="2"/>
  <c r="K7103" i="2" s="1"/>
  <c r="I7089" i="2"/>
  <c r="K7089" i="2" s="1"/>
  <c r="I7081" i="2"/>
  <c r="K7081" i="2" s="1"/>
  <c r="I7073" i="2"/>
  <c r="K7073" i="2" s="1"/>
  <c r="I7065" i="2"/>
  <c r="K7065" i="2" s="1"/>
  <c r="I7057" i="2"/>
  <c r="K7057" i="2" s="1"/>
  <c r="I7049" i="2"/>
  <c r="K7049" i="2" s="1"/>
  <c r="I7043" i="2"/>
  <c r="K7043" i="2" s="1"/>
  <c r="I7035" i="2"/>
  <c r="K7035" i="2" s="1"/>
  <c r="I7027" i="2"/>
  <c r="K7027" i="2" s="1"/>
  <c r="I7019" i="2"/>
  <c r="K7019" i="2" s="1"/>
  <c r="I7011" i="2"/>
  <c r="K7011" i="2" s="1"/>
  <c r="I7003" i="2"/>
  <c r="K7003" i="2" s="1"/>
  <c r="I6995" i="2"/>
  <c r="K6995" i="2" s="1"/>
  <c r="I6988" i="2"/>
  <c r="K6988" i="2" s="1"/>
  <c r="I6981" i="2"/>
  <c r="K6981" i="2" s="1"/>
  <c r="I6974" i="2"/>
  <c r="K6974" i="2" s="1"/>
  <c r="I6967" i="2"/>
  <c r="K6967" i="2" s="1"/>
  <c r="I6960" i="2"/>
  <c r="K6960" i="2" s="1"/>
  <c r="I6952" i="2"/>
  <c r="K6952" i="2" s="1"/>
  <c r="I6944" i="2"/>
  <c r="K6944" i="2" s="1"/>
  <c r="I6936" i="2"/>
  <c r="K6936" i="2" s="1"/>
  <c r="I6928" i="2"/>
  <c r="K6928" i="2" s="1"/>
  <c r="I6921" i="2"/>
  <c r="K6921" i="2" s="1"/>
  <c r="I6915" i="2"/>
  <c r="K6915" i="2" s="1"/>
  <c r="I6907" i="2"/>
  <c r="K6907" i="2" s="1"/>
  <c r="I6901" i="2"/>
  <c r="K6901" i="2" s="1"/>
  <c r="I6894" i="2"/>
  <c r="K6894" i="2" s="1"/>
  <c r="I6881" i="2"/>
  <c r="K6881" i="2" s="1"/>
  <c r="I6873" i="2"/>
  <c r="K6873" i="2" s="1"/>
  <c r="I6865" i="2"/>
  <c r="K6865" i="2" s="1"/>
  <c r="I6858" i="2"/>
  <c r="K6858" i="2" s="1"/>
  <c r="I6852" i="2"/>
  <c r="K6852" i="2" s="1"/>
  <c r="I6844" i="2"/>
  <c r="K6844" i="2" s="1"/>
  <c r="I6838" i="2"/>
  <c r="K6838" i="2" s="1"/>
  <c r="I6831" i="2"/>
  <c r="K6831" i="2" s="1"/>
  <c r="I6824" i="2"/>
  <c r="K6824" i="2" s="1"/>
  <c r="I6816" i="2"/>
  <c r="K6816" i="2" s="1"/>
  <c r="I6809" i="2"/>
  <c r="K6809" i="2" s="1"/>
  <c r="I6801" i="2"/>
  <c r="K6801" i="2" s="1"/>
  <c r="I6794" i="2"/>
  <c r="K6794" i="2" s="1"/>
  <c r="I6786" i="2"/>
  <c r="K6786" i="2" s="1"/>
  <c r="I6778" i="2"/>
  <c r="K6778" i="2" s="1"/>
  <c r="I6770" i="2"/>
  <c r="K6770" i="2" s="1"/>
  <c r="I6763" i="2"/>
  <c r="K6763" i="2" s="1"/>
  <c r="I6755" i="2"/>
  <c r="K6755" i="2" s="1"/>
  <c r="I6748" i="2"/>
  <c r="K6748" i="2" s="1"/>
  <c r="I6741" i="2"/>
  <c r="K6741" i="2" s="1"/>
  <c r="I6734" i="2"/>
  <c r="K6734" i="2" s="1"/>
  <c r="I6726" i="2"/>
  <c r="K6726" i="2" s="1"/>
  <c r="I6719" i="2"/>
  <c r="K6719" i="2" s="1"/>
  <c r="I6712" i="2"/>
  <c r="K6712" i="2" s="1"/>
  <c r="I6697" i="2"/>
  <c r="K6697" i="2" s="1"/>
  <c r="I6689" i="2"/>
  <c r="K6689" i="2" s="1"/>
  <c r="I6682" i="2"/>
  <c r="K6682" i="2" s="1"/>
  <c r="I6675" i="2"/>
  <c r="K6675" i="2" s="1"/>
  <c r="I6668" i="2"/>
  <c r="K6668" i="2" s="1"/>
  <c r="I6660" i="2"/>
  <c r="K6660" i="2" s="1"/>
  <c r="I6653" i="2"/>
  <c r="K6653" i="2" s="1"/>
  <c r="I6646" i="2"/>
  <c r="K6646" i="2" s="1"/>
  <c r="I6639" i="2"/>
  <c r="K6639" i="2" s="1"/>
  <c r="I6631" i="2"/>
  <c r="K6631" i="2" s="1"/>
  <c r="I6624" i="2"/>
  <c r="K6624" i="2" s="1"/>
  <c r="I6609" i="2"/>
  <c r="K6609" i="2" s="1"/>
  <c r="I6602" i="2"/>
  <c r="K6602" i="2" s="1"/>
  <c r="I6596" i="2"/>
  <c r="K6596" i="2" s="1"/>
  <c r="I6588" i="2"/>
  <c r="K6588" i="2" s="1"/>
  <c r="I6580" i="2"/>
  <c r="K6580" i="2" s="1"/>
  <c r="I6573" i="2"/>
  <c r="K6573" i="2" s="1"/>
  <c r="I6566" i="2"/>
  <c r="K6566" i="2" s="1"/>
  <c r="I6559" i="2"/>
  <c r="K6559" i="2" s="1"/>
  <c r="I6551" i="2"/>
  <c r="K6551" i="2" s="1"/>
  <c r="I6544" i="2"/>
  <c r="K6544" i="2" s="1"/>
  <c r="I6536" i="2"/>
  <c r="K6536" i="2" s="1"/>
  <c r="I6530" i="2"/>
  <c r="K6530" i="2" s="1"/>
  <c r="I6522" i="2"/>
  <c r="K6522" i="2" s="1"/>
  <c r="I6514" i="2"/>
  <c r="K6514" i="2" s="1"/>
  <c r="I6507" i="2"/>
  <c r="K6507" i="2" s="1"/>
  <c r="I6499" i="2"/>
  <c r="K6499" i="2" s="1"/>
  <c r="I6492" i="2"/>
  <c r="K6492" i="2" s="1"/>
  <c r="I6484" i="2"/>
  <c r="K6484" i="2" s="1"/>
  <c r="I6476" i="2"/>
  <c r="K6476" i="2" s="1"/>
  <c r="I6470" i="2"/>
  <c r="K6470" i="2" s="1"/>
  <c r="I6457" i="2"/>
  <c r="K6457" i="2" s="1"/>
  <c r="I6451" i="2"/>
  <c r="K6451" i="2" s="1"/>
  <c r="I6443" i="2"/>
  <c r="K6443" i="2" s="1"/>
  <c r="I6436" i="2"/>
  <c r="K6436" i="2" s="1"/>
  <c r="I6422" i="2"/>
  <c r="K6422" i="2" s="1"/>
  <c r="I6414" i="2"/>
  <c r="K6414" i="2" s="1"/>
  <c r="I6407" i="2"/>
  <c r="K6407" i="2" s="1"/>
  <c r="I6399" i="2"/>
  <c r="K6399" i="2" s="1"/>
  <c r="I6385" i="2"/>
  <c r="K6385" i="2" s="1"/>
  <c r="I6377" i="2"/>
  <c r="K6377" i="2" s="1"/>
  <c r="I6369" i="2"/>
  <c r="K6369" i="2" s="1"/>
  <c r="I6362" i="2"/>
  <c r="K6362" i="2" s="1"/>
  <c r="I6354" i="2"/>
  <c r="K6354" i="2" s="1"/>
  <c r="I6346" i="2"/>
  <c r="K6346" i="2" s="1"/>
  <c r="I6338" i="2"/>
  <c r="K6338" i="2" s="1"/>
  <c r="I6331" i="2"/>
  <c r="K6331" i="2" s="1"/>
  <c r="I6324" i="2"/>
  <c r="K6324" i="2" s="1"/>
  <c r="I6316" i="2"/>
  <c r="K6316" i="2" s="1"/>
  <c r="I6308" i="2"/>
  <c r="K6308" i="2" s="1"/>
  <c r="I6301" i="2"/>
  <c r="K6301" i="2" s="1"/>
  <c r="I6293" i="2"/>
  <c r="K6293" i="2" s="1"/>
  <c r="I6285" i="2"/>
  <c r="K6285" i="2" s="1"/>
  <c r="I6277" i="2"/>
  <c r="K6277" i="2" s="1"/>
  <c r="I6270" i="2"/>
  <c r="K6270" i="2" s="1"/>
  <c r="I6262" i="2"/>
  <c r="K6262" i="2" s="1"/>
  <c r="I6254" i="2"/>
  <c r="K6254" i="2" s="1"/>
  <c r="I6246" i="2"/>
  <c r="K6246" i="2" s="1"/>
  <c r="I6238" i="2"/>
  <c r="K6238" i="2" s="1"/>
  <c r="I6230" i="2"/>
  <c r="K6230" i="2" s="1"/>
  <c r="I6222" i="2"/>
  <c r="K6222" i="2" s="1"/>
  <c r="I6214" i="2"/>
  <c r="K6214" i="2" s="1"/>
  <c r="I6206" i="2"/>
  <c r="K6206" i="2" s="1"/>
  <c r="I6198" i="2"/>
  <c r="K6198" i="2" s="1"/>
  <c r="I6190" i="2"/>
  <c r="K6190" i="2" s="1"/>
  <c r="I6182" i="2"/>
  <c r="K6182" i="2" s="1"/>
  <c r="I6174" i="2"/>
  <c r="K6174" i="2" s="1"/>
  <c r="I6166" i="2"/>
  <c r="K6166" i="2" s="1"/>
  <c r="I6158" i="2"/>
  <c r="K6158" i="2" s="1"/>
  <c r="I6150" i="2"/>
  <c r="K6150" i="2" s="1"/>
  <c r="I6142" i="2"/>
  <c r="K6142" i="2" s="1"/>
  <c r="I6134" i="2"/>
  <c r="K6134" i="2" s="1"/>
  <c r="I6126" i="2"/>
  <c r="K6126" i="2" s="1"/>
  <c r="I6118" i="2"/>
  <c r="K6118" i="2" s="1"/>
  <c r="I6111" i="2"/>
  <c r="K6111" i="2" s="1"/>
  <c r="I6103" i="2"/>
  <c r="K6103" i="2" s="1"/>
  <c r="I6095" i="2"/>
  <c r="K6095" i="2" s="1"/>
  <c r="I6087" i="2"/>
  <c r="K6087" i="2" s="1"/>
  <c r="I6079" i="2"/>
  <c r="K6079" i="2" s="1"/>
  <c r="I6071" i="2"/>
  <c r="K6071" i="2" s="1"/>
  <c r="I6064" i="2"/>
  <c r="K6064" i="2" s="1"/>
  <c r="I6056" i="2"/>
  <c r="K6056" i="2" s="1"/>
  <c r="I6048" i="2"/>
  <c r="K6048" i="2" s="1"/>
  <c r="I6040" i="2"/>
  <c r="K6040" i="2" s="1"/>
  <c r="I6032" i="2"/>
  <c r="K6032" i="2" s="1"/>
  <c r="I6024" i="2"/>
  <c r="K6024" i="2" s="1"/>
  <c r="I6016" i="2"/>
  <c r="K6016" i="2" s="1"/>
  <c r="I6008" i="2"/>
  <c r="K6008" i="2" s="1"/>
  <c r="I6001" i="2"/>
  <c r="K6001" i="2" s="1"/>
  <c r="I5993" i="2"/>
  <c r="K5993" i="2" s="1"/>
  <c r="I5985" i="2"/>
  <c r="K5985" i="2" s="1"/>
  <c r="I5977" i="2"/>
  <c r="K5977" i="2" s="1"/>
  <c r="I5969" i="2"/>
  <c r="K5969" i="2" s="1"/>
  <c r="I5961" i="2"/>
  <c r="K5961" i="2" s="1"/>
  <c r="I5953" i="2"/>
  <c r="K5953" i="2" s="1"/>
  <c r="I5945" i="2"/>
  <c r="K5945" i="2" s="1"/>
  <c r="I5937" i="2"/>
  <c r="K5937" i="2" s="1"/>
  <c r="I5929" i="2"/>
  <c r="K5929" i="2" s="1"/>
  <c r="I5921" i="2"/>
  <c r="K5921" i="2" s="1"/>
  <c r="I5913" i="2"/>
  <c r="K5913" i="2" s="1"/>
  <c r="I5905" i="2"/>
  <c r="K5905" i="2" s="1"/>
  <c r="I5897" i="2"/>
  <c r="K5897" i="2" s="1"/>
  <c r="I5889" i="2"/>
  <c r="K5889" i="2" s="1"/>
  <c r="I5881" i="2"/>
  <c r="K5881" i="2" s="1"/>
  <c r="I5873" i="2"/>
  <c r="K5873" i="2" s="1"/>
  <c r="I5865" i="2"/>
  <c r="K5865" i="2" s="1"/>
  <c r="I5857" i="2"/>
  <c r="K5857" i="2" s="1"/>
  <c r="I5849" i="2"/>
  <c r="K5849" i="2" s="1"/>
  <c r="I5841" i="2"/>
  <c r="K5841" i="2" s="1"/>
  <c r="I5833" i="2"/>
  <c r="K5833" i="2" s="1"/>
  <c r="I5825" i="2"/>
  <c r="K5825" i="2" s="1"/>
  <c r="I5817" i="2"/>
  <c r="K5817" i="2" s="1"/>
  <c r="I5809" i="2"/>
  <c r="K5809" i="2" s="1"/>
  <c r="I5801" i="2"/>
  <c r="K5801" i="2" s="1"/>
  <c r="I5793" i="2"/>
  <c r="K5793" i="2" s="1"/>
  <c r="I5785" i="2"/>
  <c r="K5785" i="2" s="1"/>
  <c r="I5777" i="2"/>
  <c r="K5777" i="2" s="1"/>
  <c r="I5769" i="2"/>
  <c r="K5769" i="2" s="1"/>
  <c r="I5761" i="2"/>
  <c r="K5761" i="2" s="1"/>
  <c r="I5753" i="2"/>
  <c r="K5753" i="2" s="1"/>
  <c r="I5745" i="2"/>
  <c r="K5745" i="2" s="1"/>
  <c r="I5737" i="2"/>
  <c r="K5737" i="2" s="1"/>
  <c r="I5729" i="2"/>
  <c r="K5729" i="2" s="1"/>
  <c r="I5721" i="2"/>
  <c r="K5721" i="2" s="1"/>
  <c r="I5713" i="2"/>
  <c r="K5713" i="2" s="1"/>
  <c r="I5705" i="2"/>
  <c r="K5705" i="2" s="1"/>
  <c r="I5697" i="2"/>
  <c r="K5697" i="2" s="1"/>
  <c r="I5689" i="2"/>
  <c r="K5689" i="2" s="1"/>
  <c r="I5681" i="2"/>
  <c r="K5681" i="2" s="1"/>
  <c r="I5673" i="2"/>
  <c r="K5673" i="2" s="1"/>
  <c r="I5665" i="2"/>
  <c r="K5665" i="2" s="1"/>
  <c r="I5657" i="2"/>
  <c r="K5657" i="2" s="1"/>
  <c r="I5649" i="2"/>
  <c r="K5649" i="2" s="1"/>
  <c r="I5641" i="2"/>
  <c r="K5641" i="2" s="1"/>
  <c r="I5633" i="2"/>
  <c r="K5633" i="2" s="1"/>
  <c r="I5625" i="2"/>
  <c r="K5625" i="2" s="1"/>
  <c r="I5617" i="2"/>
  <c r="K5617" i="2" s="1"/>
  <c r="I5609" i="2"/>
  <c r="K5609" i="2" s="1"/>
  <c r="I5601" i="2"/>
  <c r="K5601" i="2" s="1"/>
  <c r="I5593" i="2"/>
  <c r="K5593" i="2" s="1"/>
  <c r="I5585" i="2"/>
  <c r="K5585" i="2" s="1"/>
  <c r="I5577" i="2"/>
  <c r="K5577" i="2" s="1"/>
  <c r="I5569" i="2"/>
  <c r="K5569" i="2" s="1"/>
  <c r="I5561" i="2"/>
  <c r="K5561" i="2" s="1"/>
  <c r="I5553" i="2"/>
  <c r="K5553" i="2" s="1"/>
  <c r="I5545" i="2"/>
  <c r="K5545" i="2" s="1"/>
  <c r="I5537" i="2"/>
  <c r="K5537" i="2" s="1"/>
  <c r="I5529" i="2"/>
  <c r="K5529" i="2" s="1"/>
  <c r="I5521" i="2"/>
  <c r="K5521" i="2" s="1"/>
  <c r="I5513" i="2"/>
  <c r="K5513" i="2" s="1"/>
  <c r="I5505" i="2"/>
  <c r="K5505" i="2" s="1"/>
  <c r="I5497" i="2"/>
  <c r="K5497" i="2" s="1"/>
  <c r="I5489" i="2"/>
  <c r="K5489" i="2" s="1"/>
  <c r="I5481" i="2"/>
  <c r="K5481" i="2" s="1"/>
  <c r="I5473" i="2"/>
  <c r="K5473" i="2" s="1"/>
  <c r="I5465" i="2"/>
  <c r="K5465" i="2" s="1"/>
  <c r="I5457" i="2"/>
  <c r="K5457" i="2" s="1"/>
  <c r="I5449" i="2"/>
  <c r="K5449" i="2" s="1"/>
  <c r="I5441" i="2"/>
  <c r="K5441" i="2" s="1"/>
  <c r="I5433" i="2"/>
  <c r="K5433" i="2" s="1"/>
  <c r="I5425" i="2"/>
  <c r="K5425" i="2" s="1"/>
  <c r="I5417" i="2"/>
  <c r="K5417" i="2" s="1"/>
  <c r="I5409" i="2"/>
  <c r="K5409" i="2" s="1"/>
  <c r="I5402" i="2"/>
  <c r="K5402" i="2" s="1"/>
  <c r="I5394" i="2"/>
  <c r="K5394" i="2" s="1"/>
  <c r="I5386" i="2"/>
  <c r="K5386" i="2" s="1"/>
  <c r="I5378" i="2"/>
  <c r="K5378" i="2" s="1"/>
  <c r="I5371" i="2"/>
  <c r="K5371" i="2" s="1"/>
  <c r="I5363" i="2"/>
  <c r="K5363" i="2" s="1"/>
  <c r="I5355" i="2"/>
  <c r="K5355" i="2" s="1"/>
  <c r="I5347" i="2"/>
  <c r="K5347" i="2" s="1"/>
  <c r="I5339" i="2"/>
  <c r="K5339" i="2" s="1"/>
  <c r="I5331" i="2"/>
  <c r="K5331" i="2" s="1"/>
  <c r="I5324" i="2"/>
  <c r="K5324" i="2" s="1"/>
  <c r="I5309" i="2"/>
  <c r="K5309" i="2" s="1"/>
  <c r="I5301" i="2"/>
  <c r="K5301" i="2" s="1"/>
  <c r="I5293" i="2"/>
  <c r="K5293" i="2" s="1"/>
  <c r="I5286" i="2"/>
  <c r="K5286" i="2" s="1"/>
  <c r="I5278" i="2"/>
  <c r="K5278" i="2" s="1"/>
  <c r="I5270" i="2"/>
  <c r="K5270" i="2" s="1"/>
  <c r="I5262" i="2"/>
  <c r="K5262" i="2" s="1"/>
  <c r="I5255" i="2"/>
  <c r="K5255" i="2" s="1"/>
  <c r="I5248" i="2"/>
  <c r="K5248" i="2" s="1"/>
  <c r="I5240" i="2"/>
  <c r="K5240" i="2" s="1"/>
  <c r="I5232" i="2"/>
  <c r="K5232" i="2" s="1"/>
  <c r="I5225" i="2"/>
  <c r="K5225" i="2" s="1"/>
  <c r="I5217" i="2"/>
  <c r="K5217" i="2" s="1"/>
  <c r="I5209" i="2"/>
  <c r="K5209" i="2" s="1"/>
  <c r="I5201" i="2"/>
  <c r="K5201" i="2" s="1"/>
  <c r="I5194" i="2"/>
  <c r="K5194" i="2" s="1"/>
  <c r="I5187" i="2"/>
  <c r="K5187" i="2" s="1"/>
  <c r="I5179" i="2"/>
  <c r="K5179" i="2" s="1"/>
  <c r="I5171" i="2"/>
  <c r="K5171" i="2" s="1"/>
  <c r="I5164" i="2"/>
  <c r="K5164" i="2" s="1"/>
  <c r="I5156" i="2"/>
  <c r="K5156" i="2" s="1"/>
  <c r="I5148" i="2"/>
  <c r="K5148" i="2" s="1"/>
  <c r="I5140" i="2"/>
  <c r="K5140" i="2" s="1"/>
  <c r="I5125" i="2"/>
  <c r="K5125" i="2" s="1"/>
  <c r="I5118" i="2"/>
  <c r="K5118" i="2" s="1"/>
  <c r="I5110" i="2"/>
  <c r="K5110" i="2" s="1"/>
  <c r="I5102" i="2"/>
  <c r="K5102" i="2" s="1"/>
  <c r="I5094" i="2"/>
  <c r="K5094" i="2" s="1"/>
  <c r="I5086" i="2"/>
  <c r="K5086" i="2" s="1"/>
  <c r="I5078" i="2"/>
  <c r="K5078" i="2" s="1"/>
  <c r="I5071" i="2"/>
  <c r="K5071" i="2" s="1"/>
  <c r="I5064" i="2"/>
  <c r="K5064" i="2" s="1"/>
  <c r="I5056" i="2"/>
  <c r="K5056" i="2" s="1"/>
  <c r="I5048" i="2"/>
  <c r="K5048" i="2" s="1"/>
  <c r="I5040" i="2"/>
  <c r="K5040" i="2" s="1"/>
  <c r="I5032" i="2"/>
  <c r="K5032" i="2" s="1"/>
  <c r="I5024" i="2"/>
  <c r="K5024" i="2" s="1"/>
  <c r="I5016" i="2"/>
  <c r="K5016" i="2" s="1"/>
  <c r="I5008" i="2"/>
  <c r="K5008" i="2" s="1"/>
  <c r="I5000" i="2"/>
  <c r="K5000" i="2" s="1"/>
  <c r="I4992" i="2"/>
  <c r="K4992" i="2" s="1"/>
  <c r="I4984" i="2"/>
  <c r="K4984" i="2" s="1"/>
  <c r="I4976" i="2"/>
  <c r="K4976" i="2" s="1"/>
  <c r="I4968" i="2"/>
  <c r="K4968" i="2" s="1"/>
  <c r="I4960" i="2"/>
  <c r="K4960" i="2" s="1"/>
  <c r="I4952" i="2"/>
  <c r="K4952" i="2" s="1"/>
  <c r="I4944" i="2"/>
  <c r="K4944" i="2" s="1"/>
  <c r="I4936" i="2"/>
  <c r="K4936" i="2" s="1"/>
  <c r="I4928" i="2"/>
  <c r="K4928" i="2" s="1"/>
  <c r="I4920" i="2"/>
  <c r="K4920" i="2" s="1"/>
  <c r="I4912" i="2"/>
  <c r="K4912" i="2" s="1"/>
  <c r="I4904" i="2"/>
  <c r="K4904" i="2" s="1"/>
  <c r="I4896" i="2"/>
  <c r="K4896" i="2" s="1"/>
  <c r="I4888" i="2"/>
  <c r="K4888" i="2" s="1"/>
  <c r="I4880" i="2"/>
  <c r="K4880" i="2" s="1"/>
  <c r="I4872" i="2"/>
  <c r="K4872" i="2" s="1"/>
  <c r="I4864" i="2"/>
  <c r="K4864" i="2" s="1"/>
  <c r="I4856" i="2"/>
  <c r="K4856" i="2" s="1"/>
  <c r="I4848" i="2"/>
  <c r="K4848" i="2" s="1"/>
  <c r="I4840" i="2"/>
  <c r="K4840" i="2" s="1"/>
  <c r="I4832" i="2"/>
  <c r="K4832" i="2" s="1"/>
  <c r="I4824" i="2"/>
  <c r="K4824" i="2" s="1"/>
  <c r="I4816" i="2"/>
  <c r="K4816" i="2" s="1"/>
  <c r="I4808" i="2"/>
  <c r="K4808" i="2" s="1"/>
  <c r="I4800" i="2"/>
  <c r="K4800" i="2" s="1"/>
  <c r="I4792" i="2"/>
  <c r="K4792" i="2" s="1"/>
  <c r="I4784" i="2"/>
  <c r="K4784" i="2" s="1"/>
  <c r="I4776" i="2"/>
  <c r="K4776" i="2" s="1"/>
  <c r="I4768" i="2"/>
  <c r="K4768" i="2" s="1"/>
  <c r="I4760" i="2"/>
  <c r="K4760" i="2" s="1"/>
  <c r="I4752" i="2"/>
  <c r="K4752" i="2" s="1"/>
  <c r="I4744" i="2"/>
  <c r="K4744" i="2" s="1"/>
  <c r="I4736" i="2"/>
  <c r="K4736" i="2" s="1"/>
  <c r="I4728" i="2"/>
  <c r="K4728" i="2" s="1"/>
  <c r="I4720" i="2"/>
  <c r="K4720" i="2" s="1"/>
  <c r="I4712" i="2"/>
  <c r="K4712" i="2" s="1"/>
  <c r="I4704" i="2"/>
  <c r="K4704" i="2" s="1"/>
  <c r="I4696" i="2"/>
  <c r="K4696" i="2" s="1"/>
  <c r="I4688" i="2"/>
  <c r="K4688" i="2" s="1"/>
  <c r="I4680" i="2"/>
  <c r="K4680" i="2" s="1"/>
  <c r="I4672" i="2"/>
  <c r="K4672" i="2" s="1"/>
  <c r="I4664" i="2"/>
  <c r="K4664" i="2" s="1"/>
  <c r="I4656" i="2"/>
  <c r="K4656" i="2" s="1"/>
  <c r="I4648" i="2"/>
  <c r="K4648" i="2" s="1"/>
  <c r="I4640" i="2"/>
  <c r="K4640" i="2" s="1"/>
  <c r="I4632" i="2"/>
  <c r="K4632" i="2" s="1"/>
  <c r="I4624" i="2"/>
  <c r="K4624" i="2" s="1"/>
  <c r="I4616" i="2"/>
  <c r="K4616" i="2" s="1"/>
  <c r="I4608" i="2"/>
  <c r="K4608" i="2" s="1"/>
  <c r="I4600" i="2"/>
  <c r="K4600" i="2" s="1"/>
  <c r="I4592" i="2"/>
  <c r="K4592" i="2" s="1"/>
  <c r="I4584" i="2"/>
  <c r="K4584" i="2" s="1"/>
  <c r="I4576" i="2"/>
  <c r="K4576" i="2" s="1"/>
  <c r="I4568" i="2"/>
  <c r="K4568" i="2" s="1"/>
  <c r="I4560" i="2"/>
  <c r="K4560" i="2" s="1"/>
  <c r="I4552" i="2"/>
  <c r="K4552" i="2" s="1"/>
  <c r="I4544" i="2"/>
  <c r="K4544" i="2" s="1"/>
  <c r="I4536" i="2"/>
  <c r="K4536" i="2" s="1"/>
  <c r="I4528" i="2"/>
  <c r="K4528" i="2" s="1"/>
  <c r="I4520" i="2"/>
  <c r="K4520" i="2" s="1"/>
  <c r="I4512" i="2"/>
  <c r="K4512" i="2" s="1"/>
  <c r="I4504" i="2"/>
  <c r="K4504" i="2" s="1"/>
  <c r="I4496" i="2"/>
  <c r="K4496" i="2" s="1"/>
  <c r="I4488" i="2"/>
  <c r="K4488" i="2" s="1"/>
  <c r="I4480" i="2"/>
  <c r="K4480" i="2" s="1"/>
  <c r="I4472" i="2"/>
  <c r="K4472" i="2" s="1"/>
  <c r="I4464" i="2"/>
  <c r="K4464" i="2" s="1"/>
  <c r="I4456" i="2"/>
  <c r="K4456" i="2" s="1"/>
  <c r="I4448" i="2"/>
  <c r="K4448" i="2" s="1"/>
  <c r="I4440" i="2"/>
  <c r="K4440" i="2" s="1"/>
  <c r="I4432" i="2"/>
  <c r="K4432" i="2" s="1"/>
  <c r="I4424" i="2"/>
  <c r="K4424" i="2" s="1"/>
  <c r="I4416" i="2"/>
  <c r="K4416" i="2" s="1"/>
  <c r="I4408" i="2"/>
  <c r="K4408" i="2" s="1"/>
  <c r="I4400" i="2"/>
  <c r="K4400" i="2" s="1"/>
  <c r="I4392" i="2"/>
  <c r="K4392" i="2" s="1"/>
  <c r="I4384" i="2"/>
  <c r="K4384" i="2" s="1"/>
  <c r="I4376" i="2"/>
  <c r="K4376" i="2" s="1"/>
  <c r="I4368" i="2"/>
  <c r="K4368" i="2" s="1"/>
  <c r="I4360" i="2"/>
  <c r="K4360" i="2" s="1"/>
  <c r="I4352" i="2"/>
  <c r="K4352" i="2" s="1"/>
  <c r="I4344" i="2"/>
  <c r="K4344" i="2" s="1"/>
  <c r="I4336" i="2"/>
  <c r="K4336" i="2" s="1"/>
  <c r="I4328" i="2"/>
  <c r="K4328" i="2" s="1"/>
  <c r="I4320" i="2"/>
  <c r="K4320" i="2" s="1"/>
  <c r="I4312" i="2"/>
  <c r="K4312" i="2" s="1"/>
  <c r="I4304" i="2"/>
  <c r="K4304" i="2" s="1"/>
  <c r="I4296" i="2"/>
  <c r="K4296" i="2" s="1"/>
  <c r="I4288" i="2"/>
  <c r="K4288" i="2" s="1"/>
  <c r="I4280" i="2"/>
  <c r="K4280" i="2" s="1"/>
  <c r="I4272" i="2"/>
  <c r="K4272" i="2" s="1"/>
  <c r="I4264" i="2"/>
  <c r="K4264" i="2" s="1"/>
  <c r="I4256" i="2"/>
  <c r="K4256" i="2" s="1"/>
  <c r="I4248" i="2"/>
  <c r="K4248" i="2" s="1"/>
  <c r="I4240" i="2"/>
  <c r="K4240" i="2" s="1"/>
  <c r="I4232" i="2"/>
  <c r="K4232" i="2" s="1"/>
  <c r="I4224" i="2"/>
  <c r="K4224" i="2" s="1"/>
  <c r="I4216" i="2"/>
  <c r="K4216" i="2" s="1"/>
  <c r="I4208" i="2"/>
  <c r="K4208" i="2" s="1"/>
  <c r="I4200" i="2"/>
  <c r="K4200" i="2" s="1"/>
  <c r="I4192" i="2"/>
  <c r="K4192" i="2" s="1"/>
  <c r="I4184" i="2"/>
  <c r="K4184" i="2" s="1"/>
  <c r="I4176" i="2"/>
  <c r="K4176" i="2" s="1"/>
  <c r="I4168" i="2"/>
  <c r="K4168" i="2" s="1"/>
  <c r="I4160" i="2"/>
  <c r="K4160" i="2" s="1"/>
  <c r="I4152" i="2"/>
  <c r="K4152" i="2" s="1"/>
  <c r="I4144" i="2"/>
  <c r="K4144" i="2" s="1"/>
  <c r="I4136" i="2"/>
  <c r="K4136" i="2" s="1"/>
  <c r="I4128" i="2"/>
  <c r="K4128" i="2" s="1"/>
  <c r="I4120" i="2"/>
  <c r="K4120" i="2" s="1"/>
  <c r="I4112" i="2"/>
  <c r="K4112" i="2" s="1"/>
  <c r="I4104" i="2"/>
  <c r="K4104" i="2" s="1"/>
  <c r="I4096" i="2"/>
  <c r="K4096" i="2" s="1"/>
  <c r="I4088" i="2"/>
  <c r="K4088" i="2" s="1"/>
  <c r="I4080" i="2"/>
  <c r="K4080" i="2" s="1"/>
  <c r="I4072" i="2"/>
  <c r="K4072" i="2" s="1"/>
  <c r="I4064" i="2"/>
  <c r="K4064" i="2" s="1"/>
  <c r="I4056" i="2"/>
  <c r="K4056" i="2" s="1"/>
  <c r="I4048" i="2"/>
  <c r="K4048" i="2" s="1"/>
  <c r="I4040" i="2"/>
  <c r="K4040" i="2" s="1"/>
  <c r="I4032" i="2"/>
  <c r="K4032" i="2" s="1"/>
  <c r="I4024" i="2"/>
  <c r="K4024" i="2" s="1"/>
  <c r="I4016" i="2"/>
  <c r="K4016" i="2" s="1"/>
  <c r="I4008" i="2"/>
  <c r="K4008" i="2" s="1"/>
  <c r="I4000" i="2"/>
  <c r="K4000" i="2" s="1"/>
  <c r="I3992" i="2"/>
  <c r="K3992" i="2" s="1"/>
  <c r="I3984" i="2"/>
  <c r="K3984" i="2" s="1"/>
  <c r="I3976" i="2"/>
  <c r="K3976" i="2" s="1"/>
  <c r="I3968" i="2"/>
  <c r="K3968" i="2" s="1"/>
  <c r="I3953" i="2"/>
  <c r="K3953" i="2" s="1"/>
  <c r="I3945" i="2"/>
  <c r="K3945" i="2" s="1"/>
  <c r="I3937" i="2"/>
  <c r="K3937" i="2" s="1"/>
  <c r="I3929" i="2"/>
  <c r="K3929" i="2" s="1"/>
  <c r="I3921" i="2"/>
  <c r="K3921" i="2" s="1"/>
  <c r="I3913" i="2"/>
  <c r="K3913" i="2" s="1"/>
  <c r="I3905" i="2"/>
  <c r="K3905" i="2" s="1"/>
  <c r="I3897" i="2"/>
  <c r="K3897" i="2" s="1"/>
  <c r="I3889" i="2"/>
  <c r="K3889" i="2" s="1"/>
  <c r="I3881" i="2"/>
  <c r="K3881" i="2" s="1"/>
  <c r="I3873" i="2"/>
  <c r="K3873" i="2" s="1"/>
  <c r="I3865" i="2"/>
  <c r="K3865" i="2" s="1"/>
  <c r="I3857" i="2"/>
  <c r="K3857" i="2" s="1"/>
  <c r="I3849" i="2"/>
  <c r="K3849" i="2" s="1"/>
  <c r="I3841" i="2"/>
  <c r="K3841" i="2" s="1"/>
  <c r="I3833" i="2"/>
  <c r="K3833" i="2" s="1"/>
  <c r="I3825" i="2"/>
  <c r="K3825" i="2" s="1"/>
  <c r="I3817" i="2"/>
  <c r="K3817" i="2" s="1"/>
  <c r="I3809" i="2"/>
  <c r="K3809" i="2" s="1"/>
  <c r="I3801" i="2"/>
  <c r="K3801" i="2" s="1"/>
  <c r="I3793" i="2"/>
  <c r="K3793" i="2" s="1"/>
  <c r="I3785" i="2"/>
  <c r="K3785" i="2" s="1"/>
  <c r="I3777" i="2"/>
  <c r="K3777" i="2" s="1"/>
  <c r="I3769" i="2"/>
  <c r="K3769" i="2" s="1"/>
  <c r="I3761" i="2"/>
  <c r="K3761" i="2" s="1"/>
  <c r="I3753" i="2"/>
  <c r="K3753" i="2" s="1"/>
  <c r="I3745" i="2"/>
  <c r="K3745" i="2" s="1"/>
  <c r="I3737" i="2"/>
  <c r="K3737" i="2" s="1"/>
  <c r="I3729" i="2"/>
  <c r="K3729" i="2" s="1"/>
  <c r="I3721" i="2"/>
  <c r="K3721" i="2" s="1"/>
  <c r="I3713" i="2"/>
  <c r="K3713" i="2" s="1"/>
  <c r="I3705" i="2"/>
  <c r="K3705" i="2" s="1"/>
  <c r="I3697" i="2"/>
  <c r="K3697" i="2" s="1"/>
  <c r="I3689" i="2"/>
  <c r="K3689" i="2" s="1"/>
  <c r="I3681" i="2"/>
  <c r="K3681" i="2" s="1"/>
  <c r="I3673" i="2"/>
  <c r="K3673" i="2" s="1"/>
  <c r="I3665" i="2"/>
  <c r="K3665" i="2" s="1"/>
  <c r="I3657" i="2"/>
  <c r="K3657" i="2" s="1"/>
  <c r="I3649" i="2"/>
  <c r="K3649" i="2" s="1"/>
  <c r="I3641" i="2"/>
  <c r="K3641" i="2" s="1"/>
  <c r="I3633" i="2"/>
  <c r="K3633" i="2" s="1"/>
  <c r="I3625" i="2"/>
  <c r="K3625" i="2" s="1"/>
  <c r="I3617" i="2"/>
  <c r="K3617" i="2" s="1"/>
  <c r="I3609" i="2"/>
  <c r="K3609" i="2" s="1"/>
  <c r="I3601" i="2"/>
  <c r="K3601" i="2" s="1"/>
  <c r="I3593" i="2"/>
  <c r="K3593" i="2" s="1"/>
  <c r="I3585" i="2"/>
  <c r="K3585" i="2" s="1"/>
  <c r="I3577" i="2"/>
  <c r="K3577" i="2" s="1"/>
  <c r="I3569" i="2"/>
  <c r="K3569" i="2" s="1"/>
  <c r="I3561" i="2"/>
  <c r="K3561" i="2" s="1"/>
  <c r="I3553" i="2"/>
  <c r="K3553" i="2" s="1"/>
  <c r="I3545" i="2"/>
  <c r="K3545" i="2" s="1"/>
  <c r="I3537" i="2"/>
  <c r="K3537" i="2" s="1"/>
  <c r="I3529" i="2"/>
  <c r="K3529" i="2" s="1"/>
  <c r="I3521" i="2"/>
  <c r="K3521" i="2" s="1"/>
  <c r="I3513" i="2"/>
  <c r="K3513" i="2" s="1"/>
  <c r="I3505" i="2"/>
  <c r="K3505" i="2" s="1"/>
  <c r="I3497" i="2"/>
  <c r="K3497" i="2" s="1"/>
  <c r="I3489" i="2"/>
  <c r="K3489" i="2" s="1"/>
  <c r="I3481" i="2"/>
  <c r="K3481" i="2" s="1"/>
  <c r="I3473" i="2"/>
  <c r="K3473" i="2" s="1"/>
  <c r="I3465" i="2"/>
  <c r="K3465" i="2" s="1"/>
  <c r="I3457" i="2"/>
  <c r="K3457" i="2" s="1"/>
  <c r="I3449" i="2"/>
  <c r="K3449" i="2" s="1"/>
  <c r="I3441" i="2"/>
  <c r="K3441" i="2" s="1"/>
  <c r="I3433" i="2"/>
  <c r="K3433" i="2" s="1"/>
  <c r="I3425" i="2"/>
  <c r="K3425" i="2" s="1"/>
  <c r="I3417" i="2"/>
  <c r="K3417" i="2" s="1"/>
  <c r="I3409" i="2"/>
  <c r="K3409" i="2" s="1"/>
  <c r="I3401" i="2"/>
  <c r="K3401" i="2" s="1"/>
  <c r="I3393" i="2"/>
  <c r="K3393" i="2" s="1"/>
  <c r="I3385" i="2"/>
  <c r="K3385" i="2" s="1"/>
  <c r="I3377" i="2"/>
  <c r="K3377" i="2" s="1"/>
  <c r="I3369" i="2"/>
  <c r="K3369" i="2" s="1"/>
  <c r="I3361" i="2"/>
  <c r="K3361" i="2" s="1"/>
  <c r="I3353" i="2"/>
  <c r="K3353" i="2" s="1"/>
  <c r="I3345" i="2"/>
  <c r="K3345" i="2" s="1"/>
  <c r="I3337" i="2"/>
  <c r="K3337" i="2" s="1"/>
  <c r="I3329" i="2"/>
  <c r="K3329" i="2" s="1"/>
  <c r="I3321" i="2"/>
  <c r="K3321" i="2" s="1"/>
  <c r="I3313" i="2"/>
  <c r="K3313" i="2" s="1"/>
  <c r="I3305" i="2"/>
  <c r="K3305" i="2" s="1"/>
  <c r="I3297" i="2"/>
  <c r="K3297" i="2" s="1"/>
  <c r="I3289" i="2"/>
  <c r="K3289" i="2" s="1"/>
  <c r="I3281" i="2"/>
  <c r="K3281" i="2" s="1"/>
  <c r="I3273" i="2"/>
  <c r="K3273" i="2" s="1"/>
  <c r="I3265" i="2"/>
  <c r="K3265" i="2" s="1"/>
  <c r="I3257" i="2"/>
  <c r="K3257" i="2" s="1"/>
  <c r="I3249" i="2"/>
  <c r="K3249" i="2" s="1"/>
  <c r="I3241" i="2"/>
  <c r="K3241" i="2" s="1"/>
  <c r="I3233" i="2"/>
  <c r="K3233" i="2" s="1"/>
  <c r="I3225" i="2"/>
  <c r="K3225" i="2" s="1"/>
  <c r="I3217" i="2"/>
  <c r="K3217" i="2" s="1"/>
  <c r="I3209" i="2"/>
  <c r="K3209" i="2" s="1"/>
  <c r="I3201" i="2"/>
  <c r="K3201" i="2" s="1"/>
  <c r="I3193" i="2"/>
  <c r="K3193" i="2" s="1"/>
  <c r="I3185" i="2"/>
  <c r="K3185" i="2" s="1"/>
  <c r="I3177" i="2"/>
  <c r="K3177" i="2" s="1"/>
  <c r="I3169" i="2"/>
  <c r="K3169" i="2" s="1"/>
  <c r="I3161" i="2"/>
  <c r="K3161" i="2" s="1"/>
  <c r="I3153" i="2"/>
  <c r="K3153" i="2" s="1"/>
  <c r="I3145" i="2"/>
  <c r="K3145" i="2" s="1"/>
  <c r="I3137" i="2"/>
  <c r="K3137" i="2" s="1"/>
  <c r="I3129" i="2"/>
  <c r="K3129" i="2" s="1"/>
  <c r="I3121" i="2"/>
  <c r="K3121" i="2" s="1"/>
  <c r="I3113" i="2"/>
  <c r="K3113" i="2" s="1"/>
  <c r="I3105" i="2"/>
  <c r="K3105" i="2" s="1"/>
  <c r="I3097" i="2"/>
  <c r="K3097" i="2" s="1"/>
  <c r="I3089" i="2"/>
  <c r="K3089" i="2" s="1"/>
  <c r="I3081" i="2"/>
  <c r="K3081" i="2" s="1"/>
  <c r="I3073" i="2"/>
  <c r="K3073" i="2" s="1"/>
  <c r="I3065" i="2"/>
  <c r="K3065" i="2" s="1"/>
  <c r="I3057" i="2"/>
  <c r="K3057" i="2" s="1"/>
  <c r="I3049" i="2"/>
  <c r="K3049" i="2" s="1"/>
  <c r="I3041" i="2"/>
  <c r="K3041" i="2" s="1"/>
  <c r="I3033" i="2"/>
  <c r="K3033" i="2" s="1"/>
  <c r="I3025" i="2"/>
  <c r="K3025" i="2" s="1"/>
  <c r="I3017" i="2"/>
  <c r="K3017" i="2" s="1"/>
  <c r="I3009" i="2"/>
  <c r="K3009" i="2" s="1"/>
  <c r="I3001" i="2"/>
  <c r="K3001" i="2" s="1"/>
  <c r="I2993" i="2"/>
  <c r="K2993" i="2" s="1"/>
  <c r="I2985" i="2"/>
  <c r="K2985" i="2" s="1"/>
  <c r="I2977" i="2"/>
  <c r="K2977" i="2" s="1"/>
  <c r="I2969" i="2"/>
  <c r="K2969" i="2" s="1"/>
  <c r="I2961" i="2"/>
  <c r="K2961" i="2" s="1"/>
  <c r="I2953" i="2"/>
  <c r="K2953" i="2" s="1"/>
  <c r="I2945" i="2"/>
  <c r="K2945" i="2" s="1"/>
  <c r="I2937" i="2"/>
  <c r="K2937" i="2" s="1"/>
  <c r="I2929" i="2"/>
  <c r="K2929" i="2" s="1"/>
  <c r="I2921" i="2"/>
  <c r="K2921" i="2" s="1"/>
  <c r="I2913" i="2"/>
  <c r="K2913" i="2" s="1"/>
  <c r="I2905" i="2"/>
  <c r="K2905" i="2" s="1"/>
  <c r="I2897" i="2"/>
  <c r="K2897" i="2" s="1"/>
  <c r="I2889" i="2"/>
  <c r="K2889" i="2" s="1"/>
  <c r="I2881" i="2"/>
  <c r="K2881" i="2" s="1"/>
  <c r="I2873" i="2"/>
  <c r="K2873" i="2" s="1"/>
  <c r="I2865" i="2"/>
  <c r="K2865" i="2" s="1"/>
  <c r="I2857" i="2"/>
  <c r="K2857" i="2" s="1"/>
  <c r="I2849" i="2"/>
  <c r="K2849" i="2" s="1"/>
  <c r="I2841" i="2"/>
  <c r="K2841" i="2" s="1"/>
  <c r="I2833" i="2"/>
  <c r="K2833" i="2" s="1"/>
  <c r="I2825" i="2"/>
  <c r="K2825" i="2" s="1"/>
  <c r="I2817" i="2"/>
  <c r="K2817" i="2" s="1"/>
  <c r="I2809" i="2"/>
  <c r="K2809" i="2" s="1"/>
  <c r="I2801" i="2"/>
  <c r="K2801" i="2" s="1"/>
  <c r="I2793" i="2"/>
  <c r="K2793" i="2" s="1"/>
  <c r="I2785" i="2"/>
  <c r="K2785" i="2" s="1"/>
  <c r="I2777" i="2"/>
  <c r="K2777" i="2" s="1"/>
  <c r="I2769" i="2"/>
  <c r="K2769" i="2" s="1"/>
  <c r="I2761" i="2"/>
  <c r="K2761" i="2" s="1"/>
  <c r="I2753" i="2"/>
  <c r="K2753" i="2" s="1"/>
  <c r="I2745" i="2"/>
  <c r="K2745" i="2" s="1"/>
  <c r="I2737" i="2"/>
  <c r="K2737" i="2" s="1"/>
  <c r="I2729" i="2"/>
  <c r="K2729" i="2" s="1"/>
  <c r="I2721" i="2"/>
  <c r="K2721" i="2" s="1"/>
  <c r="I2713" i="2"/>
  <c r="K2713" i="2" s="1"/>
  <c r="I2705" i="2"/>
  <c r="K2705" i="2" s="1"/>
  <c r="I2697" i="2"/>
  <c r="K2697" i="2" s="1"/>
  <c r="I2689" i="2"/>
  <c r="K2689" i="2" s="1"/>
  <c r="I2681" i="2"/>
  <c r="K2681" i="2" s="1"/>
  <c r="I2673" i="2"/>
  <c r="K2673" i="2" s="1"/>
  <c r="I2665" i="2"/>
  <c r="K2665" i="2" s="1"/>
  <c r="I2657" i="2"/>
  <c r="K2657" i="2" s="1"/>
  <c r="I2649" i="2"/>
  <c r="K2649" i="2" s="1"/>
  <c r="I2641" i="2"/>
  <c r="K2641" i="2" s="1"/>
  <c r="I2633" i="2"/>
  <c r="K2633" i="2" s="1"/>
  <c r="I2625" i="2"/>
  <c r="K2625" i="2" s="1"/>
  <c r="I2617" i="2"/>
  <c r="K2617" i="2" s="1"/>
  <c r="I2609" i="2"/>
  <c r="K2609" i="2" s="1"/>
  <c r="I2601" i="2"/>
  <c r="K2601" i="2" s="1"/>
  <c r="I2593" i="2"/>
  <c r="K2593" i="2" s="1"/>
  <c r="I2585" i="2"/>
  <c r="K2585" i="2" s="1"/>
  <c r="I2577" i="2"/>
  <c r="K2577" i="2" s="1"/>
  <c r="I2569" i="2"/>
  <c r="K2569" i="2" s="1"/>
  <c r="I2561" i="2"/>
  <c r="K2561" i="2" s="1"/>
  <c r="I2553" i="2"/>
  <c r="K2553" i="2" s="1"/>
  <c r="I2545" i="2"/>
  <c r="K2545" i="2" s="1"/>
  <c r="I2537" i="2"/>
  <c r="K2537" i="2" s="1"/>
  <c r="I2529" i="2"/>
  <c r="K2529" i="2" s="1"/>
  <c r="I2521" i="2"/>
  <c r="K2521" i="2" s="1"/>
  <c r="I2513" i="2"/>
  <c r="K2513" i="2" s="1"/>
  <c r="I2505" i="2"/>
  <c r="K2505" i="2" s="1"/>
  <c r="I2497" i="2"/>
  <c r="K2497" i="2" s="1"/>
  <c r="I2489" i="2"/>
  <c r="K2489" i="2" s="1"/>
  <c r="I2481" i="2"/>
  <c r="K2481" i="2" s="1"/>
  <c r="I2473" i="2"/>
  <c r="K2473" i="2" s="1"/>
  <c r="I2465" i="2"/>
  <c r="K2465" i="2" s="1"/>
  <c r="I2457" i="2"/>
  <c r="K2457" i="2" s="1"/>
  <c r="I2449" i="2"/>
  <c r="K2449" i="2" s="1"/>
  <c r="I2441" i="2"/>
  <c r="K2441" i="2" s="1"/>
  <c r="I2433" i="2"/>
  <c r="K2433" i="2" s="1"/>
  <c r="I2425" i="2"/>
  <c r="K2425" i="2" s="1"/>
  <c r="I2417" i="2"/>
  <c r="K2417" i="2" s="1"/>
  <c r="I2409" i="2"/>
  <c r="K2409" i="2" s="1"/>
  <c r="I2401" i="2"/>
  <c r="K2401" i="2" s="1"/>
  <c r="I2393" i="2"/>
  <c r="K2393" i="2" s="1"/>
  <c r="I2386" i="2"/>
  <c r="K2386" i="2" s="1"/>
  <c r="I2378" i="2"/>
  <c r="K2378" i="2" s="1"/>
  <c r="I2370" i="2"/>
  <c r="K2370" i="2" s="1"/>
  <c r="I2362" i="2"/>
  <c r="K2362" i="2" s="1"/>
  <c r="I2354" i="2"/>
  <c r="K2354" i="2" s="1"/>
  <c r="I2346" i="2"/>
  <c r="K2346" i="2" s="1"/>
  <c r="I2338" i="2"/>
  <c r="K2338" i="2" s="1"/>
  <c r="I2330" i="2"/>
  <c r="K2330" i="2" s="1"/>
  <c r="I2322" i="2"/>
  <c r="K2322" i="2" s="1"/>
  <c r="I2314" i="2"/>
  <c r="K2314" i="2" s="1"/>
  <c r="I2306" i="2"/>
  <c r="K2306" i="2" s="1"/>
  <c r="I2298" i="2"/>
  <c r="K2298" i="2" s="1"/>
  <c r="I2290" i="2"/>
  <c r="K2290" i="2" s="1"/>
  <c r="I2282" i="2"/>
  <c r="K2282" i="2" s="1"/>
  <c r="I2274" i="2"/>
  <c r="K2274" i="2" s="1"/>
  <c r="I2266" i="2"/>
  <c r="K2266" i="2" s="1"/>
  <c r="I2258" i="2"/>
  <c r="K2258" i="2" s="1"/>
  <c r="I2250" i="2"/>
  <c r="K2250" i="2" s="1"/>
  <c r="I2242" i="2"/>
  <c r="K2242" i="2" s="1"/>
  <c r="I2234" i="2"/>
  <c r="K2234" i="2" s="1"/>
  <c r="I2226" i="2"/>
  <c r="K2226" i="2" s="1"/>
  <c r="I2218" i="2"/>
  <c r="K2218" i="2" s="1"/>
  <c r="I2210" i="2"/>
  <c r="K2210" i="2" s="1"/>
  <c r="I2202" i="2"/>
  <c r="K2202" i="2" s="1"/>
  <c r="I2194" i="2"/>
  <c r="K2194" i="2" s="1"/>
  <c r="I2186" i="2"/>
  <c r="K2186" i="2" s="1"/>
  <c r="I2178" i="2"/>
  <c r="K2178" i="2" s="1"/>
  <c r="I2170" i="2"/>
  <c r="K2170" i="2" s="1"/>
  <c r="I2162" i="2"/>
  <c r="K2162" i="2" s="1"/>
  <c r="I2154" i="2"/>
  <c r="K2154" i="2" s="1"/>
  <c r="I2146" i="2"/>
  <c r="K2146" i="2" s="1"/>
  <c r="I2138" i="2"/>
  <c r="K2138" i="2" s="1"/>
  <c r="I2131" i="2"/>
  <c r="K2131" i="2" s="1"/>
  <c r="I2123" i="2"/>
  <c r="K2123" i="2" s="1"/>
  <c r="I2115" i="2"/>
  <c r="K2115" i="2" s="1"/>
  <c r="I2107" i="2"/>
  <c r="K2107" i="2" s="1"/>
  <c r="I2099" i="2"/>
  <c r="K2099" i="2" s="1"/>
  <c r="I2091" i="2"/>
  <c r="K2091" i="2" s="1"/>
  <c r="I2083" i="2"/>
  <c r="K2083" i="2" s="1"/>
  <c r="I2075" i="2"/>
  <c r="K2075" i="2" s="1"/>
  <c r="I2067" i="2"/>
  <c r="K2067" i="2" s="1"/>
  <c r="I2059" i="2"/>
  <c r="K2059" i="2" s="1"/>
  <c r="I2051" i="2"/>
  <c r="K2051" i="2" s="1"/>
  <c r="I2043" i="2"/>
  <c r="K2043" i="2" s="1"/>
  <c r="I2036" i="2"/>
  <c r="K2036" i="2" s="1"/>
  <c r="I2028" i="2"/>
  <c r="K2028" i="2" s="1"/>
  <c r="I2020" i="2"/>
  <c r="K2020" i="2" s="1"/>
  <c r="I2012" i="2"/>
  <c r="K2012" i="2" s="1"/>
  <c r="I2004" i="2"/>
  <c r="K2004" i="2" s="1"/>
  <c r="I1996" i="2"/>
  <c r="K1996" i="2" s="1"/>
  <c r="I1988" i="2"/>
  <c r="K1988" i="2" s="1"/>
  <c r="I1980" i="2"/>
  <c r="K1980" i="2" s="1"/>
  <c r="I1972" i="2"/>
  <c r="K1972" i="2" s="1"/>
  <c r="I1964" i="2"/>
  <c r="K1964" i="2" s="1"/>
  <c r="I1956" i="2"/>
  <c r="K1956" i="2" s="1"/>
  <c r="I1948" i="2"/>
  <c r="K1948" i="2" s="1"/>
  <c r="I1941" i="2"/>
  <c r="K1941" i="2" s="1"/>
  <c r="I1933" i="2"/>
  <c r="K1933" i="2" s="1"/>
  <c r="I1925" i="2"/>
  <c r="K1925" i="2" s="1"/>
  <c r="I1918" i="2"/>
  <c r="K1918" i="2" s="1"/>
  <c r="I1910" i="2"/>
  <c r="K1910" i="2" s="1"/>
  <c r="I1902" i="2"/>
  <c r="K1902" i="2" s="1"/>
  <c r="I1894" i="2"/>
  <c r="K1894" i="2" s="1"/>
  <c r="I1886" i="2"/>
  <c r="K1886" i="2" s="1"/>
  <c r="I1878" i="2"/>
  <c r="K1878" i="2" s="1"/>
  <c r="I1870" i="2"/>
  <c r="K1870" i="2" s="1"/>
  <c r="I1862" i="2"/>
  <c r="K1862" i="2" s="1"/>
  <c r="I1854" i="2"/>
  <c r="K1854" i="2" s="1"/>
  <c r="I1846" i="2"/>
  <c r="K1846" i="2" s="1"/>
  <c r="I1838" i="2"/>
  <c r="K1838" i="2" s="1"/>
  <c r="I1830" i="2"/>
  <c r="K1830" i="2" s="1"/>
  <c r="I1822" i="2"/>
  <c r="K1822" i="2" s="1"/>
  <c r="I1814" i="2"/>
  <c r="K1814" i="2" s="1"/>
  <c r="I1807" i="2"/>
  <c r="K1807" i="2" s="1"/>
  <c r="I1799" i="2"/>
  <c r="K1799" i="2" s="1"/>
  <c r="I1791" i="2"/>
  <c r="K1791" i="2" s="1"/>
  <c r="I1783" i="2"/>
  <c r="K1783" i="2" s="1"/>
  <c r="I1775" i="2"/>
  <c r="K1775" i="2" s="1"/>
  <c r="I1767" i="2"/>
  <c r="K1767" i="2" s="1"/>
  <c r="I1759" i="2"/>
  <c r="K1759" i="2" s="1"/>
  <c r="I1751" i="2"/>
  <c r="K1751" i="2" s="1"/>
  <c r="I1743" i="2"/>
  <c r="K1743" i="2" s="1"/>
  <c r="I1735" i="2"/>
  <c r="K1735" i="2" s="1"/>
  <c r="I1727" i="2"/>
  <c r="K1727" i="2" s="1"/>
  <c r="I1719" i="2"/>
  <c r="K1719" i="2" s="1"/>
  <c r="I1711" i="2"/>
  <c r="K1711" i="2" s="1"/>
  <c r="I1703" i="2"/>
  <c r="K1703" i="2" s="1"/>
  <c r="I1695" i="2"/>
  <c r="K1695" i="2" s="1"/>
  <c r="I1687" i="2"/>
  <c r="K1687" i="2" s="1"/>
  <c r="I1679" i="2"/>
  <c r="K1679" i="2" s="1"/>
  <c r="I1671" i="2"/>
  <c r="K1671" i="2" s="1"/>
  <c r="I1663" i="2"/>
  <c r="K1663" i="2" s="1"/>
  <c r="I1655" i="2"/>
  <c r="K1655" i="2" s="1"/>
  <c r="I1647" i="2"/>
  <c r="K1647" i="2" s="1"/>
  <c r="I1639" i="2"/>
  <c r="K1639" i="2" s="1"/>
  <c r="I1632" i="2"/>
  <c r="K1632" i="2" s="1"/>
  <c r="I1624" i="2"/>
  <c r="K1624" i="2" s="1"/>
  <c r="I1616" i="2"/>
  <c r="K1616" i="2" s="1"/>
  <c r="I1608" i="2"/>
  <c r="K1608" i="2" s="1"/>
  <c r="I1600" i="2"/>
  <c r="K1600" i="2" s="1"/>
  <c r="I1592" i="2"/>
  <c r="K1592" i="2" s="1"/>
  <c r="I1584" i="2"/>
  <c r="K1584" i="2" s="1"/>
  <c r="I1576" i="2"/>
  <c r="K1576" i="2" s="1"/>
  <c r="I1568" i="2"/>
  <c r="K1568" i="2" s="1"/>
  <c r="I1560" i="2"/>
  <c r="K1560" i="2" s="1"/>
  <c r="I1552" i="2"/>
  <c r="K1552" i="2" s="1"/>
  <c r="I1544" i="2"/>
  <c r="K1544" i="2" s="1"/>
  <c r="I1536" i="2"/>
  <c r="K1536" i="2" s="1"/>
  <c r="I1528" i="2"/>
  <c r="K1528" i="2" s="1"/>
  <c r="I1520" i="2"/>
  <c r="K1520" i="2" s="1"/>
  <c r="I1512" i="2"/>
  <c r="K1512" i="2" s="1"/>
  <c r="I1504" i="2"/>
  <c r="K1504" i="2" s="1"/>
  <c r="I1496" i="2"/>
  <c r="K1496" i="2" s="1"/>
  <c r="I1488" i="2"/>
  <c r="K1488" i="2" s="1"/>
  <c r="I1480" i="2"/>
  <c r="K1480" i="2" s="1"/>
  <c r="I1473" i="2"/>
  <c r="K1473" i="2" s="1"/>
  <c r="I1465" i="2"/>
  <c r="K1465" i="2" s="1"/>
  <c r="I1457" i="2"/>
  <c r="K1457" i="2" s="1"/>
  <c r="I1449" i="2"/>
  <c r="K1449" i="2" s="1"/>
  <c r="I1441" i="2"/>
  <c r="K1441" i="2" s="1"/>
  <c r="I1433" i="2"/>
  <c r="K1433" i="2" s="1"/>
  <c r="I1425" i="2"/>
  <c r="K1425" i="2" s="1"/>
  <c r="I1418" i="2"/>
  <c r="K1418" i="2" s="1"/>
  <c r="I1410" i="2"/>
  <c r="K1410" i="2" s="1"/>
  <c r="I1402" i="2"/>
  <c r="K1402" i="2" s="1"/>
  <c r="I1394" i="2"/>
  <c r="K1394" i="2" s="1"/>
  <c r="I1386" i="2"/>
  <c r="K1386" i="2" s="1"/>
  <c r="I1378" i="2"/>
  <c r="K1378" i="2" s="1"/>
  <c r="I1363" i="2"/>
  <c r="K1363" i="2" s="1"/>
  <c r="I1355" i="2"/>
  <c r="K1355" i="2" s="1"/>
  <c r="I1347" i="2"/>
  <c r="K1347" i="2" s="1"/>
  <c r="I1339" i="2"/>
  <c r="K1339" i="2" s="1"/>
  <c r="I1331" i="2"/>
  <c r="K1331" i="2" s="1"/>
  <c r="I1323" i="2"/>
  <c r="K1323" i="2" s="1"/>
  <c r="I1315" i="2"/>
  <c r="K1315" i="2" s="1"/>
  <c r="I1307" i="2"/>
  <c r="K1307" i="2" s="1"/>
  <c r="I1299" i="2"/>
  <c r="K1299" i="2" s="1"/>
  <c r="I1291" i="2"/>
  <c r="K1291" i="2" s="1"/>
  <c r="I1283" i="2"/>
  <c r="K1283" i="2" s="1"/>
  <c r="I1275" i="2"/>
  <c r="K1275" i="2" s="1"/>
  <c r="I1267" i="2"/>
  <c r="K1267" i="2" s="1"/>
  <c r="I1259" i="2"/>
  <c r="K1259" i="2" s="1"/>
  <c r="I1251" i="2"/>
  <c r="K1251" i="2" s="1"/>
  <c r="I1243" i="2"/>
  <c r="K1243" i="2" s="1"/>
  <c r="I1235" i="2"/>
  <c r="K1235" i="2" s="1"/>
  <c r="I1227" i="2"/>
  <c r="K1227" i="2" s="1"/>
  <c r="I1219" i="2"/>
  <c r="K1219" i="2" s="1"/>
  <c r="I1212" i="2"/>
  <c r="K1212" i="2" s="1"/>
  <c r="I1204" i="2"/>
  <c r="K1204" i="2" s="1"/>
  <c r="I1196" i="2"/>
  <c r="K1196" i="2" s="1"/>
  <c r="I1188" i="2"/>
  <c r="K1188" i="2" s="1"/>
  <c r="I1180" i="2"/>
  <c r="K1180" i="2" s="1"/>
  <c r="I1172" i="2"/>
  <c r="K1172" i="2" s="1"/>
  <c r="I1157" i="2"/>
  <c r="K1157" i="2" s="1"/>
  <c r="I1149" i="2"/>
  <c r="K1149" i="2" s="1"/>
  <c r="I1141" i="2"/>
  <c r="K1141" i="2" s="1"/>
  <c r="I1133" i="2"/>
  <c r="K1133" i="2" s="1"/>
  <c r="I1125" i="2"/>
  <c r="K1125" i="2" s="1"/>
  <c r="I1117" i="2"/>
  <c r="K1117" i="2" s="1"/>
  <c r="I1109" i="2"/>
  <c r="K1109" i="2" s="1"/>
  <c r="I1101" i="2"/>
  <c r="K1101" i="2" s="1"/>
  <c r="I1093" i="2"/>
  <c r="K1093" i="2" s="1"/>
  <c r="I1085" i="2"/>
  <c r="K1085" i="2" s="1"/>
  <c r="I1077" i="2"/>
  <c r="K1077" i="2" s="1"/>
  <c r="I1069" i="2"/>
  <c r="K1069" i="2" s="1"/>
  <c r="I1061" i="2"/>
  <c r="K1061" i="2" s="1"/>
  <c r="I1054" i="2"/>
  <c r="K1054" i="2" s="1"/>
  <c r="I1046" i="2"/>
  <c r="K1046" i="2" s="1"/>
  <c r="I1038" i="2"/>
  <c r="K1038" i="2" s="1"/>
  <c r="I1030" i="2"/>
  <c r="K1030" i="2" s="1"/>
  <c r="I1022" i="2"/>
  <c r="K1022" i="2" s="1"/>
  <c r="I1015" i="2"/>
  <c r="K1015" i="2" s="1"/>
  <c r="I1007" i="2"/>
  <c r="K1007" i="2" s="1"/>
  <c r="I999" i="2"/>
  <c r="K999" i="2" s="1"/>
  <c r="I991" i="2"/>
  <c r="K991" i="2" s="1"/>
  <c r="I983" i="2"/>
  <c r="K983" i="2" s="1"/>
  <c r="I975" i="2"/>
  <c r="K975" i="2" s="1"/>
  <c r="I967" i="2"/>
  <c r="K967" i="2" s="1"/>
  <c r="I959" i="2"/>
  <c r="K959" i="2" s="1"/>
  <c r="I952" i="2"/>
  <c r="K952" i="2" s="1"/>
  <c r="I944" i="2"/>
  <c r="K944" i="2" s="1"/>
  <c r="I936" i="2"/>
  <c r="K936" i="2" s="1"/>
  <c r="I928" i="2"/>
  <c r="K928" i="2" s="1"/>
  <c r="I920" i="2"/>
  <c r="K920" i="2" s="1"/>
  <c r="I912" i="2"/>
  <c r="K912" i="2" s="1"/>
  <c r="I904" i="2"/>
  <c r="K904" i="2" s="1"/>
  <c r="I896" i="2"/>
  <c r="K896" i="2" s="1"/>
  <c r="I888" i="2"/>
  <c r="K888" i="2" s="1"/>
  <c r="I880" i="2"/>
  <c r="K880" i="2" s="1"/>
  <c r="I872" i="2"/>
  <c r="K872" i="2" s="1"/>
  <c r="I864" i="2"/>
  <c r="K864" i="2" s="1"/>
  <c r="I856" i="2"/>
  <c r="K856" i="2" s="1"/>
  <c r="I841" i="2"/>
  <c r="K841" i="2" s="1"/>
  <c r="I833" i="2"/>
  <c r="K833" i="2" s="1"/>
  <c r="I825" i="2"/>
  <c r="K825" i="2" s="1"/>
  <c r="I817" i="2"/>
  <c r="K817" i="2" s="1"/>
  <c r="I809" i="2"/>
  <c r="K809" i="2" s="1"/>
  <c r="I801" i="2"/>
  <c r="K801" i="2" s="1"/>
  <c r="I793" i="2"/>
  <c r="K793" i="2" s="1"/>
  <c r="I785" i="2"/>
  <c r="K785" i="2" s="1"/>
  <c r="I778" i="2"/>
  <c r="K778" i="2" s="1"/>
  <c r="I770" i="2"/>
  <c r="K770" i="2" s="1"/>
  <c r="I762" i="2"/>
  <c r="K762" i="2" s="1"/>
  <c r="I754" i="2"/>
  <c r="K754" i="2" s="1"/>
  <c r="I746" i="2"/>
  <c r="K746" i="2" s="1"/>
  <c r="I738" i="2"/>
  <c r="K738" i="2" s="1"/>
  <c r="I730" i="2"/>
  <c r="K730" i="2" s="1"/>
  <c r="I722" i="2"/>
  <c r="K722" i="2" s="1"/>
  <c r="I715" i="2"/>
  <c r="K715" i="2" s="1"/>
  <c r="I707" i="2"/>
  <c r="K707" i="2" s="1"/>
  <c r="I699" i="2"/>
  <c r="K699" i="2" s="1"/>
  <c r="I691" i="2"/>
  <c r="K691" i="2" s="1"/>
  <c r="I683" i="2"/>
  <c r="K683" i="2" s="1"/>
  <c r="I675" i="2"/>
  <c r="K675" i="2" s="1"/>
  <c r="I667" i="2"/>
  <c r="K667" i="2" s="1"/>
  <c r="I659" i="2"/>
  <c r="K659" i="2" s="1"/>
  <c r="I651" i="2"/>
  <c r="K651" i="2" s="1"/>
  <c r="I643" i="2"/>
  <c r="K643" i="2" s="1"/>
  <c r="I635" i="2"/>
  <c r="K635" i="2" s="1"/>
  <c r="I627" i="2"/>
  <c r="K627" i="2" s="1"/>
  <c r="I619" i="2"/>
  <c r="K619" i="2" s="1"/>
  <c r="I611" i="2"/>
  <c r="K611" i="2" s="1"/>
  <c r="I603" i="2"/>
  <c r="K603" i="2" s="1"/>
  <c r="I595" i="2"/>
  <c r="K595" i="2" s="1"/>
  <c r="I587" i="2"/>
  <c r="K587" i="2" s="1"/>
  <c r="I579" i="2"/>
  <c r="K579" i="2" s="1"/>
  <c r="I571" i="2"/>
  <c r="K571" i="2" s="1"/>
  <c r="I563" i="2"/>
  <c r="K563" i="2" s="1"/>
  <c r="I555" i="2"/>
  <c r="K555" i="2" s="1"/>
  <c r="I547" i="2"/>
  <c r="K547" i="2" s="1"/>
  <c r="I539" i="2"/>
  <c r="K539" i="2" s="1"/>
  <c r="I531" i="2"/>
  <c r="K531" i="2" s="1"/>
  <c r="I523" i="2"/>
  <c r="K523" i="2" s="1"/>
  <c r="I515" i="2"/>
  <c r="K515" i="2" s="1"/>
  <c r="I507" i="2"/>
  <c r="K507" i="2" s="1"/>
  <c r="I499" i="2"/>
  <c r="K499" i="2" s="1"/>
  <c r="I491" i="2"/>
  <c r="K491" i="2" s="1"/>
  <c r="I483" i="2"/>
  <c r="K483" i="2" s="1"/>
  <c r="I475" i="2"/>
  <c r="K475" i="2" s="1"/>
  <c r="I467" i="2"/>
  <c r="K467" i="2" s="1"/>
  <c r="I459" i="2"/>
  <c r="K459" i="2" s="1"/>
  <c r="I451" i="2"/>
  <c r="K451" i="2" s="1"/>
  <c r="I443" i="2"/>
  <c r="K443" i="2" s="1"/>
  <c r="I435" i="2"/>
  <c r="K435" i="2" s="1"/>
  <c r="I427" i="2"/>
  <c r="K427" i="2" s="1"/>
  <c r="I419" i="2"/>
  <c r="K419" i="2" s="1"/>
  <c r="I411" i="2"/>
  <c r="K411" i="2" s="1"/>
  <c r="I403" i="2"/>
  <c r="K403" i="2" s="1"/>
  <c r="I395" i="2"/>
  <c r="K395" i="2" s="1"/>
  <c r="I387" i="2"/>
  <c r="K387" i="2" s="1"/>
  <c r="I379" i="2"/>
  <c r="K379" i="2" s="1"/>
  <c r="I371" i="2"/>
  <c r="K371" i="2" s="1"/>
  <c r="I363" i="2"/>
  <c r="K363" i="2" s="1"/>
  <c r="I355" i="2"/>
  <c r="K355" i="2" s="1"/>
  <c r="I347" i="2"/>
  <c r="K347" i="2" s="1"/>
  <c r="I339" i="2"/>
  <c r="K339" i="2" s="1"/>
  <c r="I331" i="2"/>
  <c r="K331" i="2" s="1"/>
  <c r="I323" i="2"/>
  <c r="K323" i="2" s="1"/>
  <c r="I315" i="2"/>
  <c r="K315" i="2" s="1"/>
  <c r="I307" i="2"/>
  <c r="K307" i="2" s="1"/>
  <c r="I299" i="2"/>
  <c r="K299" i="2" s="1"/>
  <c r="I291" i="2"/>
  <c r="K291" i="2" s="1"/>
  <c r="I283" i="2"/>
  <c r="K283" i="2" s="1"/>
  <c r="I275" i="2"/>
  <c r="K275" i="2" s="1"/>
  <c r="I267" i="2"/>
  <c r="K267" i="2" s="1"/>
  <c r="I259" i="2"/>
  <c r="K259" i="2" s="1"/>
  <c r="I251" i="2"/>
  <c r="K251" i="2" s="1"/>
  <c r="I243" i="2"/>
  <c r="K243" i="2" s="1"/>
  <c r="I235" i="2"/>
  <c r="K235" i="2" s="1"/>
  <c r="I227" i="2"/>
  <c r="K227" i="2" s="1"/>
  <c r="I219" i="2"/>
  <c r="K219" i="2" s="1"/>
  <c r="I7312" i="2"/>
  <c r="K7312" i="2" s="1"/>
  <c r="I7288" i="2"/>
  <c r="K7288" i="2" s="1"/>
  <c r="I7256" i="2"/>
  <c r="K7256" i="2" s="1"/>
  <c r="I7235" i="2"/>
  <c r="K7235" i="2" s="1"/>
  <c r="I7189" i="2"/>
  <c r="K7189" i="2" s="1"/>
  <c r="I7167" i="2"/>
  <c r="K7167" i="2" s="1"/>
  <c r="I7146" i="2"/>
  <c r="K7146" i="2" s="1"/>
  <c r="I7124" i="2"/>
  <c r="K7124" i="2" s="1"/>
  <c r="I7101" i="2"/>
  <c r="K7101" i="2" s="1"/>
  <c r="I7079" i="2"/>
  <c r="K7079" i="2" s="1"/>
  <c r="I7055" i="2"/>
  <c r="K7055" i="2" s="1"/>
  <c r="I7025" i="2"/>
  <c r="K7025" i="2" s="1"/>
  <c r="I7001" i="2"/>
  <c r="K7001" i="2" s="1"/>
  <c r="I6980" i="2"/>
  <c r="K6980" i="2" s="1"/>
  <c r="I6958" i="2"/>
  <c r="K6958" i="2" s="1"/>
  <c r="I6934" i="2"/>
  <c r="K6934" i="2" s="1"/>
  <c r="I6913" i="2"/>
  <c r="K6913" i="2" s="1"/>
  <c r="I6892" i="2"/>
  <c r="K6892" i="2" s="1"/>
  <c r="I6871" i="2"/>
  <c r="K6871" i="2" s="1"/>
  <c r="I6850" i="2"/>
  <c r="K6850" i="2" s="1"/>
  <c r="I6814" i="2"/>
  <c r="K6814" i="2" s="1"/>
  <c r="I6792" i="2"/>
  <c r="K6792" i="2" s="1"/>
  <c r="I6761" i="2"/>
  <c r="K6761" i="2" s="1"/>
  <c r="I6739" i="2"/>
  <c r="K6739" i="2" s="1"/>
  <c r="I6717" i="2"/>
  <c r="K6717" i="2" s="1"/>
  <c r="I6695" i="2"/>
  <c r="K6695" i="2" s="1"/>
  <c r="I6673" i="2"/>
  <c r="K6673" i="2" s="1"/>
  <c r="I6651" i="2"/>
  <c r="K6651" i="2" s="1"/>
  <c r="I7304" i="2"/>
  <c r="K7304" i="2" s="1"/>
  <c r="I7296" i="2"/>
  <c r="K7296" i="2" s="1"/>
  <c r="I7272" i="2"/>
  <c r="K7272" i="2" s="1"/>
  <c r="I7249" i="2"/>
  <c r="K7249" i="2" s="1"/>
  <c r="I7227" i="2"/>
  <c r="K7227" i="2" s="1"/>
  <c r="I7197" i="2"/>
  <c r="K7197" i="2" s="1"/>
  <c r="I7175" i="2"/>
  <c r="K7175" i="2" s="1"/>
  <c r="I7152" i="2"/>
  <c r="K7152" i="2" s="1"/>
  <c r="I7132" i="2"/>
  <c r="K7132" i="2" s="1"/>
  <c r="I7109" i="2"/>
  <c r="K7109" i="2" s="1"/>
  <c r="I7087" i="2"/>
  <c r="K7087" i="2" s="1"/>
  <c r="I7063" i="2"/>
  <c r="K7063" i="2" s="1"/>
  <c r="I7033" i="2"/>
  <c r="K7033" i="2" s="1"/>
  <c r="I7009" i="2"/>
  <c r="K7009" i="2" s="1"/>
  <c r="I6986" i="2"/>
  <c r="K6986" i="2" s="1"/>
  <c r="I6965" i="2"/>
  <c r="K6965" i="2" s="1"/>
  <c r="I6942" i="2"/>
  <c r="K6942" i="2" s="1"/>
  <c r="I6900" i="2"/>
  <c r="K6900" i="2" s="1"/>
  <c r="I6879" i="2"/>
  <c r="K6879" i="2" s="1"/>
  <c r="I6856" i="2"/>
  <c r="K6856" i="2" s="1"/>
  <c r="I6829" i="2"/>
  <c r="K6829" i="2" s="1"/>
  <c r="I6807" i="2"/>
  <c r="K6807" i="2" s="1"/>
  <c r="I6784" i="2"/>
  <c r="K6784" i="2" s="1"/>
  <c r="I6753" i="2"/>
  <c r="K6753" i="2" s="1"/>
  <c r="I6732" i="2"/>
  <c r="K6732" i="2" s="1"/>
  <c r="I6710" i="2"/>
  <c r="K6710" i="2" s="1"/>
  <c r="I6688" i="2"/>
  <c r="K6688" i="2" s="1"/>
  <c r="I6658" i="2"/>
  <c r="K6658" i="2" s="1"/>
  <c r="Z31" i="5"/>
  <c r="F31" i="5"/>
  <c r="I6186" i="2"/>
  <c r="K6186" i="2" s="1"/>
  <c r="I6202" i="2"/>
  <c r="K6202" i="2" s="1"/>
  <c r="I6218" i="2"/>
  <c r="K6218" i="2" s="1"/>
  <c r="I6234" i="2"/>
  <c r="K6234" i="2" s="1"/>
  <c r="I6250" i="2"/>
  <c r="K6250" i="2" s="1"/>
  <c r="I6266" i="2"/>
  <c r="K6266" i="2" s="1"/>
  <c r="I6281" i="2"/>
  <c r="K6281" i="2" s="1"/>
  <c r="I6297" i="2"/>
  <c r="K6297" i="2" s="1"/>
  <c r="I6312" i="2"/>
  <c r="K6312" i="2" s="1"/>
  <c r="I6328" i="2"/>
  <c r="K6328" i="2" s="1"/>
  <c r="I6342" i="2"/>
  <c r="K6342" i="2" s="1"/>
  <c r="I6358" i="2"/>
  <c r="K6358" i="2" s="1"/>
  <c r="I6373" i="2"/>
  <c r="K6373" i="2" s="1"/>
  <c r="I6389" i="2"/>
  <c r="K6389" i="2" s="1"/>
  <c r="I6403" i="2"/>
  <c r="K6403" i="2" s="1"/>
  <c r="I6418" i="2"/>
  <c r="K6418" i="2" s="1"/>
  <c r="I6432" i="2"/>
  <c r="K6432" i="2" s="1"/>
  <c r="I6447" i="2"/>
  <c r="K6447" i="2" s="1"/>
  <c r="I6460" i="2"/>
  <c r="K6460" i="2" s="1"/>
  <c r="I6473" i="2"/>
  <c r="K6473" i="2" s="1"/>
  <c r="I6488" i="2"/>
  <c r="K6488" i="2" s="1"/>
  <c r="I6503" i="2"/>
  <c r="K6503" i="2" s="1"/>
  <c r="I6518" i="2"/>
  <c r="K6518" i="2" s="1"/>
  <c r="I6533" i="2"/>
  <c r="K6533" i="2" s="1"/>
  <c r="I6547" i="2"/>
  <c r="K6547" i="2" s="1"/>
  <c r="I6563" i="2"/>
  <c r="K6563" i="2" s="1"/>
  <c r="I6592" i="2"/>
  <c r="K6592" i="2" s="1"/>
  <c r="I6606" i="2"/>
  <c r="K6606" i="2" s="1"/>
  <c r="I6620" i="2"/>
  <c r="K6620" i="2" s="1"/>
  <c r="I6635" i="2"/>
  <c r="K6635" i="2" s="1"/>
  <c r="I6686" i="2"/>
  <c r="K6686" i="2" s="1"/>
  <c r="I6715" i="2"/>
  <c r="K6715" i="2" s="1"/>
  <c r="I6774" i="2"/>
  <c r="K6774" i="2" s="1"/>
  <c r="I6805" i="2"/>
  <c r="K6805" i="2" s="1"/>
  <c r="I6835" i="2"/>
  <c r="K6835" i="2" s="1"/>
  <c r="I6861" i="2"/>
  <c r="K6861" i="2" s="1"/>
  <c r="I6918" i="2"/>
  <c r="K6918" i="2" s="1"/>
  <c r="I6948" i="2"/>
  <c r="K6948" i="2" s="1"/>
  <c r="I6978" i="2"/>
  <c r="K6978" i="2" s="1"/>
  <c r="I7007" i="2"/>
  <c r="K7007" i="2" s="1"/>
  <c r="I7039" i="2"/>
  <c r="K7039" i="2" s="1"/>
  <c r="I7069" i="2"/>
  <c r="K7069" i="2" s="1"/>
  <c r="I7099" i="2"/>
  <c r="K7099" i="2" s="1"/>
  <c r="I7130" i="2"/>
  <c r="K7130" i="2" s="1"/>
  <c r="I7157" i="2"/>
  <c r="K7157" i="2" s="1"/>
  <c r="I7187" i="2"/>
  <c r="K7187" i="2" s="1"/>
  <c r="I7217" i="2"/>
  <c r="K7217" i="2" s="1"/>
  <c r="I7278" i="2"/>
  <c r="K7278" i="2" s="1"/>
  <c r="I7310" i="2"/>
  <c r="K7310" i="2" s="1"/>
  <c r="AJ8" i="5"/>
  <c r="AJ8" i="7" s="1"/>
  <c r="K8" i="5"/>
  <c r="AA34" i="6"/>
  <c r="S34" i="6"/>
  <c r="I7321" i="2"/>
  <c r="K7321" i="2" s="1"/>
  <c r="I7317" i="2"/>
  <c r="K7317" i="2" s="1"/>
  <c r="I7313" i="2"/>
  <c r="K7313" i="2" s="1"/>
  <c r="I7309" i="2"/>
  <c r="K7309" i="2" s="1"/>
  <c r="I7305" i="2"/>
  <c r="K7305" i="2" s="1"/>
  <c r="I7301" i="2"/>
  <c r="K7301" i="2" s="1"/>
  <c r="I7297" i="2"/>
  <c r="K7297" i="2" s="1"/>
  <c r="I7293" i="2"/>
  <c r="K7293" i="2" s="1"/>
  <c r="I7289" i="2"/>
  <c r="K7289" i="2" s="1"/>
  <c r="I7285" i="2"/>
  <c r="K7285" i="2" s="1"/>
  <c r="I7281" i="2"/>
  <c r="K7281" i="2" s="1"/>
  <c r="I7277" i="2"/>
  <c r="K7277" i="2" s="1"/>
  <c r="I7273" i="2"/>
  <c r="K7273" i="2" s="1"/>
  <c r="I7269" i="2"/>
  <c r="K7269" i="2" s="1"/>
  <c r="I7265" i="2"/>
  <c r="K7265" i="2" s="1"/>
  <c r="I7261" i="2"/>
  <c r="K7261" i="2" s="1"/>
  <c r="I7257" i="2"/>
  <c r="K7257" i="2" s="1"/>
  <c r="I7254" i="2"/>
  <c r="K7254" i="2" s="1"/>
  <c r="I7250" i="2"/>
  <c r="K7250" i="2" s="1"/>
  <c r="I7247" i="2"/>
  <c r="K7247" i="2" s="1"/>
  <c r="I7244" i="2"/>
  <c r="K7244" i="2" s="1"/>
  <c r="I7240" i="2"/>
  <c r="K7240" i="2" s="1"/>
  <c r="I7236" i="2"/>
  <c r="K7236" i="2" s="1"/>
  <c r="I7232" i="2"/>
  <c r="K7232" i="2" s="1"/>
  <c r="I7228" i="2"/>
  <c r="K7228" i="2" s="1"/>
  <c r="I7224" i="2"/>
  <c r="K7224" i="2" s="1"/>
  <c r="I7220" i="2"/>
  <c r="K7220" i="2" s="1"/>
  <c r="I7216" i="2"/>
  <c r="K7216" i="2" s="1"/>
  <c r="I7213" i="2"/>
  <c r="K7213" i="2" s="1"/>
  <c r="I7210" i="2"/>
  <c r="K7210" i="2" s="1"/>
  <c r="I7206" i="2"/>
  <c r="K7206" i="2" s="1"/>
  <c r="I7202" i="2"/>
  <c r="K7202" i="2" s="1"/>
  <c r="I7198" i="2"/>
  <c r="K7198" i="2" s="1"/>
  <c r="I7194" i="2"/>
  <c r="K7194" i="2" s="1"/>
  <c r="I7190" i="2"/>
  <c r="K7190" i="2" s="1"/>
  <c r="I7186" i="2"/>
  <c r="K7186" i="2" s="1"/>
  <c r="I7183" i="2"/>
  <c r="K7183" i="2" s="1"/>
  <c r="I7180" i="2"/>
  <c r="K7180" i="2" s="1"/>
  <c r="I7176" i="2"/>
  <c r="K7176" i="2" s="1"/>
  <c r="I7172" i="2"/>
  <c r="K7172" i="2" s="1"/>
  <c r="I7168" i="2"/>
  <c r="K7168" i="2" s="1"/>
  <c r="I7164" i="2"/>
  <c r="K7164" i="2" s="1"/>
  <c r="I7160" i="2"/>
  <c r="K7160" i="2" s="1"/>
  <c r="I7156" i="2"/>
  <c r="K7156" i="2" s="1"/>
  <c r="I7153" i="2"/>
  <c r="K7153" i="2" s="1"/>
  <c r="I7150" i="2"/>
  <c r="K7150" i="2" s="1"/>
  <c r="I7147" i="2"/>
  <c r="K7147" i="2" s="1"/>
  <c r="I7143" i="2"/>
  <c r="K7143" i="2" s="1"/>
  <c r="I7139" i="2"/>
  <c r="K7139" i="2" s="1"/>
  <c r="I7129" i="2"/>
  <c r="K7129" i="2" s="1"/>
  <c r="I7125" i="2"/>
  <c r="K7125" i="2" s="1"/>
  <c r="I7121" i="2"/>
  <c r="K7121" i="2" s="1"/>
  <c r="I7117" i="2"/>
  <c r="K7117" i="2" s="1"/>
  <c r="I7113" i="2"/>
  <c r="K7113" i="2" s="1"/>
  <c r="I7110" i="2"/>
  <c r="K7110" i="2" s="1"/>
  <c r="I7106" i="2"/>
  <c r="K7106" i="2" s="1"/>
  <c r="I7102" i="2"/>
  <c r="K7102" i="2" s="1"/>
  <c r="I7098" i="2"/>
  <c r="K7098" i="2" s="1"/>
  <c r="I7095" i="2"/>
  <c r="K7095" i="2" s="1"/>
  <c r="I7092" i="2"/>
  <c r="K7092" i="2" s="1"/>
  <c r="I7088" i="2"/>
  <c r="K7088" i="2" s="1"/>
  <c r="I7084" i="2"/>
  <c r="K7084" i="2" s="1"/>
  <c r="I7080" i="2"/>
  <c r="K7080" i="2" s="1"/>
  <c r="I7076" i="2"/>
  <c r="K7076" i="2" s="1"/>
  <c r="I7072" i="2"/>
  <c r="K7072" i="2" s="1"/>
  <c r="I7068" i="2"/>
  <c r="K7068" i="2" s="1"/>
  <c r="I7064" i="2"/>
  <c r="K7064" i="2" s="1"/>
  <c r="I7060" i="2"/>
  <c r="K7060" i="2" s="1"/>
  <c r="I7056" i="2"/>
  <c r="K7056" i="2" s="1"/>
  <c r="I7052" i="2"/>
  <c r="K7052" i="2" s="1"/>
  <c r="I7048" i="2"/>
  <c r="K7048" i="2" s="1"/>
  <c r="I7045" i="2"/>
  <c r="K7045" i="2" s="1"/>
  <c r="I7042" i="2"/>
  <c r="K7042" i="2" s="1"/>
  <c r="I7038" i="2"/>
  <c r="K7038" i="2" s="1"/>
  <c r="I7034" i="2"/>
  <c r="K7034" i="2" s="1"/>
  <c r="I7030" i="2"/>
  <c r="K7030" i="2" s="1"/>
  <c r="I7026" i="2"/>
  <c r="K7026" i="2" s="1"/>
  <c r="I7022" i="2"/>
  <c r="K7022" i="2" s="1"/>
  <c r="I7018" i="2"/>
  <c r="K7018" i="2" s="1"/>
  <c r="I7014" i="2"/>
  <c r="K7014" i="2" s="1"/>
  <c r="I7010" i="2"/>
  <c r="K7010" i="2" s="1"/>
  <c r="I7006" i="2"/>
  <c r="K7006" i="2" s="1"/>
  <c r="I7002" i="2"/>
  <c r="K7002" i="2" s="1"/>
  <c r="I6998" i="2"/>
  <c r="K6998" i="2" s="1"/>
  <c r="I6991" i="2"/>
  <c r="K6991" i="2" s="1"/>
  <c r="I6987" i="2"/>
  <c r="K6987" i="2" s="1"/>
  <c r="I6977" i="2"/>
  <c r="K6977" i="2" s="1"/>
  <c r="I6973" i="2"/>
  <c r="K6973" i="2" s="1"/>
  <c r="I6969" i="2"/>
  <c r="K6969" i="2" s="1"/>
  <c r="I6966" i="2"/>
  <c r="K6966" i="2" s="1"/>
  <c r="I6963" i="2"/>
  <c r="K6963" i="2" s="1"/>
  <c r="I6959" i="2"/>
  <c r="K6959" i="2" s="1"/>
  <c r="I6955" i="2"/>
  <c r="K6955" i="2" s="1"/>
  <c r="I6951" i="2"/>
  <c r="K6951" i="2" s="1"/>
  <c r="I6947" i="2"/>
  <c r="K6947" i="2" s="1"/>
  <c r="I6943" i="2"/>
  <c r="K6943" i="2" s="1"/>
  <c r="I6939" i="2"/>
  <c r="K6939" i="2" s="1"/>
  <c r="I6935" i="2"/>
  <c r="K6935" i="2" s="1"/>
  <c r="I6931" i="2"/>
  <c r="K6931" i="2" s="1"/>
  <c r="I6927" i="2"/>
  <c r="K6927" i="2" s="1"/>
  <c r="I6923" i="2"/>
  <c r="K6923" i="2" s="1"/>
  <c r="I6920" i="2"/>
  <c r="K6920" i="2" s="1"/>
  <c r="I6917" i="2"/>
  <c r="K6917" i="2" s="1"/>
  <c r="I6914" i="2"/>
  <c r="K6914" i="2" s="1"/>
  <c r="I6910" i="2"/>
  <c r="K6910" i="2" s="1"/>
  <c r="I6897" i="2"/>
  <c r="K6897" i="2" s="1"/>
  <c r="I6893" i="2"/>
  <c r="K6893" i="2" s="1"/>
  <c r="I6890" i="2"/>
  <c r="K6890" i="2" s="1"/>
  <c r="I6887" i="2"/>
  <c r="K6887" i="2" s="1"/>
  <c r="I6884" i="2"/>
  <c r="K6884" i="2" s="1"/>
  <c r="I6880" i="2"/>
  <c r="K6880" i="2" s="1"/>
  <c r="I6876" i="2"/>
  <c r="K6876" i="2" s="1"/>
  <c r="I6872" i="2"/>
  <c r="K6872" i="2" s="1"/>
  <c r="I6868" i="2"/>
  <c r="K6868" i="2" s="1"/>
  <c r="I6864" i="2"/>
  <c r="K6864" i="2" s="1"/>
  <c r="I6860" i="2"/>
  <c r="K6860" i="2" s="1"/>
  <c r="I6857" i="2"/>
  <c r="K6857" i="2" s="1"/>
  <c r="I6854" i="2"/>
  <c r="K6854" i="2" s="1"/>
  <c r="I6851" i="2"/>
  <c r="K6851" i="2" s="1"/>
  <c r="I6847" i="2"/>
  <c r="K6847" i="2" s="1"/>
  <c r="I6843" i="2"/>
  <c r="K6843" i="2" s="1"/>
  <c r="I6840" i="2"/>
  <c r="K6840" i="2" s="1"/>
  <c r="I6837" i="2"/>
  <c r="K6837" i="2" s="1"/>
  <c r="I6834" i="2"/>
  <c r="K6834" i="2" s="1"/>
  <c r="I6830" i="2"/>
  <c r="K6830" i="2" s="1"/>
  <c r="I6823" i="2"/>
  <c r="K6823" i="2" s="1"/>
  <c r="I6819" i="2"/>
  <c r="K6819" i="2" s="1"/>
  <c r="I6815" i="2"/>
  <c r="K6815" i="2" s="1"/>
  <c r="I6811" i="2"/>
  <c r="K6811" i="2" s="1"/>
  <c r="I6808" i="2"/>
  <c r="K6808" i="2" s="1"/>
  <c r="I6804" i="2"/>
  <c r="K6804" i="2" s="1"/>
  <c r="I6800" i="2"/>
  <c r="K6800" i="2" s="1"/>
  <c r="I6796" i="2"/>
  <c r="K6796" i="2" s="1"/>
  <c r="I6793" i="2"/>
  <c r="K6793" i="2" s="1"/>
  <c r="I6789" i="2"/>
  <c r="K6789" i="2" s="1"/>
  <c r="I6785" i="2"/>
  <c r="K6785" i="2" s="1"/>
  <c r="I6781" i="2"/>
  <c r="K6781" i="2" s="1"/>
  <c r="I6777" i="2"/>
  <c r="K6777" i="2" s="1"/>
  <c r="I6773" i="2"/>
  <c r="K6773" i="2" s="1"/>
  <c r="I6769" i="2"/>
  <c r="K6769" i="2" s="1"/>
  <c r="I6766" i="2"/>
  <c r="K6766" i="2" s="1"/>
  <c r="I6762" i="2"/>
  <c r="K6762" i="2" s="1"/>
  <c r="I6758" i="2"/>
  <c r="K6758" i="2" s="1"/>
  <c r="I6754" i="2"/>
  <c r="K6754" i="2" s="1"/>
  <c r="I6751" i="2"/>
  <c r="K6751" i="2" s="1"/>
  <c r="I6747" i="2"/>
  <c r="K6747" i="2" s="1"/>
  <c r="I6744" i="2"/>
  <c r="K6744" i="2" s="1"/>
  <c r="I6740" i="2"/>
  <c r="K6740" i="2" s="1"/>
  <c r="I6733" i="2"/>
  <c r="K6733" i="2" s="1"/>
  <c r="I6729" i="2"/>
  <c r="K6729" i="2" s="1"/>
  <c r="I6725" i="2"/>
  <c r="K6725" i="2" s="1"/>
  <c r="I6721" i="2"/>
  <c r="K6721" i="2" s="1"/>
  <c r="I6718" i="2"/>
  <c r="K6718" i="2" s="1"/>
  <c r="I6714" i="2"/>
  <c r="K6714" i="2" s="1"/>
  <c r="I6711" i="2"/>
  <c r="K6711" i="2" s="1"/>
  <c r="I6707" i="2"/>
  <c r="K6707" i="2" s="1"/>
  <c r="I6704" i="2"/>
  <c r="K6704" i="2" s="1"/>
  <c r="I6700" i="2"/>
  <c r="K6700" i="2" s="1"/>
  <c r="I6696" i="2"/>
  <c r="K6696" i="2" s="1"/>
  <c r="I6692" i="2"/>
  <c r="K6692" i="2" s="1"/>
  <c r="I6685" i="2"/>
  <c r="K6685" i="2" s="1"/>
  <c r="I6681" i="2"/>
  <c r="K6681" i="2" s="1"/>
  <c r="I6678" i="2"/>
  <c r="K6678" i="2" s="1"/>
  <c r="I6674" i="2"/>
  <c r="K6674" i="2" s="1"/>
  <c r="I6671" i="2"/>
  <c r="K6671" i="2" s="1"/>
  <c r="I6667" i="2"/>
  <c r="K6667" i="2" s="1"/>
  <c r="I6663" i="2"/>
  <c r="K6663" i="2" s="1"/>
  <c r="I6659" i="2"/>
  <c r="K6659" i="2" s="1"/>
  <c r="I6656" i="2"/>
  <c r="K6656" i="2" s="1"/>
  <c r="I6652" i="2"/>
  <c r="K6652" i="2" s="1"/>
  <c r="I6645" i="2"/>
  <c r="K6645" i="2" s="1"/>
  <c r="I6641" i="2"/>
  <c r="K6641" i="2" s="1"/>
  <c r="I6638" i="2"/>
  <c r="K6638" i="2" s="1"/>
  <c r="I6634" i="2"/>
  <c r="K6634" i="2" s="1"/>
  <c r="I6630" i="2"/>
  <c r="K6630" i="2" s="1"/>
  <c r="I6626" i="2"/>
  <c r="K6626" i="2" s="1"/>
  <c r="I6623" i="2"/>
  <c r="K6623" i="2" s="1"/>
  <c r="I6619" i="2"/>
  <c r="K6619" i="2" s="1"/>
  <c r="I6616" i="2"/>
  <c r="K6616" i="2" s="1"/>
  <c r="I6612" i="2"/>
  <c r="K6612" i="2" s="1"/>
  <c r="I6605" i="2"/>
  <c r="K6605" i="2" s="1"/>
  <c r="I6601" i="2"/>
  <c r="K6601" i="2" s="1"/>
  <c r="I6598" i="2"/>
  <c r="K6598" i="2" s="1"/>
  <c r="I6595" i="2"/>
  <c r="K6595" i="2" s="1"/>
  <c r="I6591" i="2"/>
  <c r="K6591" i="2" s="1"/>
  <c r="I6587" i="2"/>
  <c r="K6587" i="2" s="1"/>
  <c r="I6583" i="2"/>
  <c r="K6583" i="2" s="1"/>
  <c r="I6579" i="2"/>
  <c r="K6579" i="2" s="1"/>
  <c r="I6576" i="2"/>
  <c r="K6576" i="2" s="1"/>
  <c r="I6572" i="2"/>
  <c r="K6572" i="2" s="1"/>
  <c r="I6568" i="2"/>
  <c r="K6568" i="2" s="1"/>
  <c r="I6565" i="2"/>
  <c r="K6565" i="2" s="1"/>
  <c r="I6562" i="2"/>
  <c r="K6562" i="2" s="1"/>
  <c r="I6558" i="2"/>
  <c r="K6558" i="2" s="1"/>
  <c r="I6554" i="2"/>
  <c r="K6554" i="2" s="1"/>
  <c r="I6550" i="2"/>
  <c r="K6550" i="2" s="1"/>
  <c r="I6546" i="2"/>
  <c r="K6546" i="2" s="1"/>
  <c r="I6543" i="2"/>
  <c r="K6543" i="2" s="1"/>
  <c r="I6539" i="2"/>
  <c r="K6539" i="2" s="1"/>
  <c r="I6529" i="2"/>
  <c r="K6529" i="2" s="1"/>
  <c r="I6525" i="2"/>
  <c r="K6525" i="2" s="1"/>
  <c r="I6521" i="2"/>
  <c r="K6521" i="2" s="1"/>
  <c r="I6517" i="2"/>
  <c r="K6517" i="2" s="1"/>
  <c r="I6513" i="2"/>
  <c r="K6513" i="2" s="1"/>
  <c r="I6510" i="2"/>
  <c r="K6510" i="2" s="1"/>
  <c r="I6506" i="2"/>
  <c r="K6506" i="2" s="1"/>
  <c r="I6502" i="2"/>
  <c r="K6502" i="2" s="1"/>
  <c r="I6498" i="2"/>
  <c r="K6498" i="2" s="1"/>
  <c r="I6495" i="2"/>
  <c r="K6495" i="2" s="1"/>
  <c r="I6491" i="2"/>
  <c r="K6491" i="2" s="1"/>
  <c r="I6487" i="2"/>
  <c r="K6487" i="2" s="1"/>
  <c r="I6483" i="2"/>
  <c r="K6483" i="2" s="1"/>
  <c r="I6479" i="2"/>
  <c r="K6479" i="2" s="1"/>
  <c r="I6475" i="2"/>
  <c r="K6475" i="2" s="1"/>
  <c r="I6469" i="2"/>
  <c r="K6469" i="2" s="1"/>
  <c r="I6465" i="2"/>
  <c r="K6465" i="2" s="1"/>
  <c r="I6463" i="2"/>
  <c r="K6463" i="2" s="1"/>
  <c r="I6459" i="2"/>
  <c r="K6459" i="2" s="1"/>
  <c r="I6456" i="2"/>
  <c r="K6456" i="2" s="1"/>
  <c r="I6453" i="2"/>
  <c r="K6453" i="2" s="1"/>
  <c r="I6450" i="2"/>
  <c r="K6450" i="2" s="1"/>
  <c r="I6446" i="2"/>
  <c r="K6446" i="2" s="1"/>
  <c r="I6439" i="2"/>
  <c r="K6439" i="2" s="1"/>
  <c r="I6435" i="2"/>
  <c r="K6435" i="2" s="1"/>
  <c r="I6431" i="2"/>
  <c r="K6431" i="2" s="1"/>
  <c r="I6428" i="2"/>
  <c r="K6428" i="2" s="1"/>
  <c r="I6421" i="2"/>
  <c r="K6421" i="2" s="1"/>
  <c r="I6417" i="2"/>
  <c r="K6417" i="2" s="1"/>
  <c r="I6413" i="2"/>
  <c r="K6413" i="2" s="1"/>
  <c r="I6410" i="2"/>
  <c r="K6410" i="2" s="1"/>
  <c r="I6406" i="2"/>
  <c r="K6406" i="2" s="1"/>
  <c r="I6402" i="2"/>
  <c r="K6402" i="2" s="1"/>
  <c r="I6398" i="2"/>
  <c r="K6398" i="2" s="1"/>
  <c r="I6395" i="2"/>
  <c r="K6395" i="2" s="1"/>
  <c r="I6392" i="2"/>
  <c r="K6392" i="2" s="1"/>
  <c r="I6388" i="2"/>
  <c r="K6388" i="2" s="1"/>
  <c r="I6384" i="2"/>
  <c r="K6384" i="2" s="1"/>
  <c r="I6380" i="2"/>
  <c r="K6380" i="2" s="1"/>
  <c r="I6376" i="2"/>
  <c r="K6376" i="2" s="1"/>
  <c r="I6372" i="2"/>
  <c r="K6372" i="2" s="1"/>
  <c r="I6365" i="2"/>
  <c r="K6365" i="2" s="1"/>
  <c r="I6361" i="2"/>
  <c r="K6361" i="2" s="1"/>
  <c r="I6357" i="2"/>
  <c r="K6357" i="2" s="1"/>
  <c r="I6353" i="2"/>
  <c r="K6353" i="2" s="1"/>
  <c r="I6349" i="2"/>
  <c r="K6349" i="2" s="1"/>
  <c r="I6345" i="2"/>
  <c r="K6345" i="2" s="1"/>
  <c r="I6341" i="2"/>
  <c r="K6341" i="2" s="1"/>
  <c r="I6337" i="2"/>
  <c r="K6337" i="2" s="1"/>
  <c r="I6334" i="2"/>
  <c r="K6334" i="2" s="1"/>
  <c r="I6330" i="2"/>
  <c r="K6330" i="2" s="1"/>
  <c r="I6327" i="2"/>
  <c r="K6327" i="2" s="1"/>
  <c r="I6323" i="2"/>
  <c r="K6323" i="2" s="1"/>
  <c r="I6319" i="2"/>
  <c r="K6319" i="2" s="1"/>
  <c r="I6315" i="2"/>
  <c r="K6315" i="2" s="1"/>
  <c r="I6311" i="2"/>
  <c r="K6311" i="2" s="1"/>
  <c r="I6307" i="2"/>
  <c r="K6307" i="2" s="1"/>
  <c r="I6304" i="2"/>
  <c r="K6304" i="2" s="1"/>
  <c r="I6300" i="2"/>
  <c r="K6300" i="2" s="1"/>
  <c r="I6296" i="2"/>
  <c r="K6296" i="2" s="1"/>
  <c r="I6292" i="2"/>
  <c r="K6292" i="2" s="1"/>
  <c r="I6288" i="2"/>
  <c r="K6288" i="2" s="1"/>
  <c r="I6284" i="2"/>
  <c r="K6284" i="2" s="1"/>
  <c r="I6280" i="2"/>
  <c r="K6280" i="2" s="1"/>
  <c r="I6276" i="2"/>
  <c r="K6276" i="2" s="1"/>
  <c r="I6269" i="2"/>
  <c r="K6269" i="2" s="1"/>
  <c r="I6265" i="2"/>
  <c r="K6265" i="2" s="1"/>
  <c r="I6261" i="2"/>
  <c r="K6261" i="2" s="1"/>
  <c r="I6257" i="2"/>
  <c r="K6257" i="2" s="1"/>
  <c r="I6253" i="2"/>
  <c r="K6253" i="2" s="1"/>
  <c r="I6249" i="2"/>
  <c r="K6249" i="2" s="1"/>
  <c r="I6245" i="2"/>
  <c r="K6245" i="2" s="1"/>
  <c r="I6241" i="2"/>
  <c r="K6241" i="2" s="1"/>
  <c r="I6237" i="2"/>
  <c r="K6237" i="2" s="1"/>
  <c r="I6233" i="2"/>
  <c r="K6233" i="2" s="1"/>
  <c r="I6229" i="2"/>
  <c r="K6229" i="2" s="1"/>
  <c r="I6225" i="2"/>
  <c r="K6225" i="2" s="1"/>
  <c r="I6221" i="2"/>
  <c r="K6221" i="2" s="1"/>
  <c r="I6217" i="2"/>
  <c r="K6217" i="2" s="1"/>
  <c r="I6213" i="2"/>
  <c r="K6213" i="2" s="1"/>
  <c r="I6209" i="2"/>
  <c r="K6209" i="2" s="1"/>
  <c r="I6205" i="2"/>
  <c r="K6205" i="2" s="1"/>
  <c r="I6201" i="2"/>
  <c r="K6201" i="2" s="1"/>
  <c r="I6197" i="2"/>
  <c r="K6197" i="2" s="1"/>
  <c r="I6193" i="2"/>
  <c r="K6193" i="2" s="1"/>
  <c r="I6189" i="2"/>
  <c r="K6189" i="2" s="1"/>
  <c r="I6185" i="2"/>
  <c r="K6185" i="2" s="1"/>
  <c r="I6181" i="2"/>
  <c r="K6181" i="2" s="1"/>
  <c r="I6177" i="2"/>
  <c r="K6177" i="2" s="1"/>
  <c r="I6173" i="2"/>
  <c r="K6173" i="2" s="1"/>
  <c r="I6169" i="2"/>
  <c r="K6169" i="2" s="1"/>
  <c r="I6165" i="2"/>
  <c r="K6165" i="2" s="1"/>
  <c r="I6161" i="2"/>
  <c r="K6161" i="2" s="1"/>
  <c r="I6157" i="2"/>
  <c r="K6157" i="2" s="1"/>
  <c r="I6153" i="2"/>
  <c r="K6153" i="2" s="1"/>
  <c r="I6149" i="2"/>
  <c r="K6149" i="2" s="1"/>
  <c r="I6145" i="2"/>
  <c r="K6145" i="2" s="1"/>
  <c r="I6141" i="2"/>
  <c r="K6141" i="2" s="1"/>
  <c r="I6137" i="2"/>
  <c r="K6137" i="2" s="1"/>
  <c r="I6133" i="2"/>
  <c r="K6133" i="2" s="1"/>
  <c r="I6129" i="2"/>
  <c r="K6129" i="2" s="1"/>
  <c r="I6125" i="2"/>
  <c r="K6125" i="2" s="1"/>
  <c r="I6121" i="2"/>
  <c r="K6121" i="2" s="1"/>
  <c r="I6117" i="2"/>
  <c r="K6117" i="2" s="1"/>
  <c r="I6114" i="2"/>
  <c r="K6114" i="2" s="1"/>
  <c r="I6110" i="2"/>
  <c r="K6110" i="2" s="1"/>
  <c r="I6106" i="2"/>
  <c r="K6106" i="2" s="1"/>
  <c r="I6102" i="2"/>
  <c r="K6102" i="2" s="1"/>
  <c r="I6098" i="2"/>
  <c r="K6098" i="2" s="1"/>
  <c r="I6094" i="2"/>
  <c r="K6094" i="2" s="1"/>
  <c r="I6090" i="2"/>
  <c r="K6090" i="2" s="1"/>
  <c r="I6086" i="2"/>
  <c r="K6086" i="2" s="1"/>
  <c r="I6082" i="2"/>
  <c r="K6082" i="2" s="1"/>
  <c r="I6078" i="2"/>
  <c r="K6078" i="2" s="1"/>
  <c r="I6074" i="2"/>
  <c r="K6074" i="2" s="1"/>
  <c r="I6070" i="2"/>
  <c r="K6070" i="2" s="1"/>
  <c r="I6067" i="2"/>
  <c r="K6067" i="2" s="1"/>
  <c r="I6063" i="2"/>
  <c r="K6063" i="2" s="1"/>
  <c r="I6059" i="2"/>
  <c r="K6059" i="2" s="1"/>
  <c r="I6055" i="2"/>
  <c r="K6055" i="2" s="1"/>
  <c r="I6051" i="2"/>
  <c r="K6051" i="2" s="1"/>
  <c r="I6047" i="2"/>
  <c r="K6047" i="2" s="1"/>
  <c r="I6043" i="2"/>
  <c r="K6043" i="2" s="1"/>
  <c r="I6039" i="2"/>
  <c r="K6039" i="2" s="1"/>
  <c r="I6035" i="2"/>
  <c r="K6035" i="2" s="1"/>
  <c r="I6031" i="2"/>
  <c r="K6031" i="2" s="1"/>
  <c r="I6027" i="2"/>
  <c r="K6027" i="2" s="1"/>
  <c r="I6023" i="2"/>
  <c r="K6023" i="2" s="1"/>
  <c r="I6019" i="2"/>
  <c r="K6019" i="2" s="1"/>
  <c r="I6015" i="2"/>
  <c r="K6015" i="2" s="1"/>
  <c r="I6011" i="2"/>
  <c r="K6011" i="2" s="1"/>
  <c r="I6007" i="2"/>
  <c r="K6007" i="2" s="1"/>
  <c r="I6004" i="2"/>
  <c r="K6004" i="2" s="1"/>
  <c r="I6000" i="2"/>
  <c r="K6000" i="2" s="1"/>
  <c r="I5996" i="2"/>
  <c r="K5996" i="2" s="1"/>
  <c r="I5992" i="2"/>
  <c r="K5992" i="2" s="1"/>
  <c r="I5988" i="2"/>
  <c r="K5988" i="2" s="1"/>
  <c r="I5984" i="2"/>
  <c r="K5984" i="2" s="1"/>
  <c r="I5980" i="2"/>
  <c r="K5980" i="2" s="1"/>
  <c r="I5976" i="2"/>
  <c r="K5976" i="2" s="1"/>
  <c r="I5972" i="2"/>
  <c r="K5972" i="2" s="1"/>
  <c r="I5968" i="2"/>
  <c r="K5968" i="2" s="1"/>
  <c r="I5964" i="2"/>
  <c r="K5964" i="2" s="1"/>
  <c r="I5960" i="2"/>
  <c r="K5960" i="2" s="1"/>
  <c r="I5956" i="2"/>
  <c r="K5956" i="2" s="1"/>
  <c r="I5952" i="2"/>
  <c r="K5952" i="2" s="1"/>
  <c r="I5948" i="2"/>
  <c r="K5948" i="2" s="1"/>
  <c r="I5944" i="2"/>
  <c r="K5944" i="2" s="1"/>
  <c r="I5940" i="2"/>
  <c r="K5940" i="2" s="1"/>
  <c r="I5936" i="2"/>
  <c r="K5936" i="2" s="1"/>
  <c r="I5932" i="2"/>
  <c r="K5932" i="2" s="1"/>
  <c r="I5928" i="2"/>
  <c r="K5928" i="2" s="1"/>
  <c r="I5924" i="2"/>
  <c r="K5924" i="2" s="1"/>
  <c r="I5920" i="2"/>
  <c r="K5920" i="2" s="1"/>
  <c r="I5916" i="2"/>
  <c r="K5916" i="2" s="1"/>
  <c r="I5912" i="2"/>
  <c r="K5912" i="2" s="1"/>
  <c r="I5908" i="2"/>
  <c r="K5908" i="2" s="1"/>
  <c r="I5904" i="2"/>
  <c r="K5904" i="2" s="1"/>
  <c r="I5900" i="2"/>
  <c r="K5900" i="2" s="1"/>
  <c r="I5896" i="2"/>
  <c r="K5896" i="2" s="1"/>
  <c r="I5892" i="2"/>
  <c r="K5892" i="2" s="1"/>
  <c r="I5888" i="2"/>
  <c r="K5888" i="2" s="1"/>
  <c r="I5884" i="2"/>
  <c r="K5884" i="2" s="1"/>
  <c r="I5880" i="2"/>
  <c r="K5880" i="2" s="1"/>
  <c r="I5876" i="2"/>
  <c r="K5876" i="2" s="1"/>
  <c r="I5872" i="2"/>
  <c r="K5872" i="2" s="1"/>
  <c r="I5868" i="2"/>
  <c r="K5868" i="2" s="1"/>
  <c r="I5864" i="2"/>
  <c r="K5864" i="2" s="1"/>
  <c r="I5860" i="2"/>
  <c r="K5860" i="2" s="1"/>
  <c r="I5856" i="2"/>
  <c r="K5856" i="2" s="1"/>
  <c r="I5852" i="2"/>
  <c r="K5852" i="2" s="1"/>
  <c r="I5848" i="2"/>
  <c r="K5848" i="2" s="1"/>
  <c r="I5844" i="2"/>
  <c r="K5844" i="2" s="1"/>
  <c r="I5840" i="2"/>
  <c r="K5840" i="2" s="1"/>
  <c r="I5836" i="2"/>
  <c r="K5836" i="2" s="1"/>
  <c r="I5832" i="2"/>
  <c r="K5832" i="2" s="1"/>
  <c r="I5828" i="2"/>
  <c r="K5828" i="2" s="1"/>
  <c r="I5824" i="2"/>
  <c r="K5824" i="2" s="1"/>
  <c r="I5820" i="2"/>
  <c r="K5820" i="2" s="1"/>
  <c r="I5816" i="2"/>
  <c r="K5816" i="2" s="1"/>
  <c r="I5812" i="2"/>
  <c r="K5812" i="2" s="1"/>
  <c r="I5808" i="2"/>
  <c r="K5808" i="2" s="1"/>
  <c r="I5804" i="2"/>
  <c r="K5804" i="2" s="1"/>
  <c r="I5800" i="2"/>
  <c r="K5800" i="2" s="1"/>
  <c r="I5796" i="2"/>
  <c r="K5796" i="2" s="1"/>
  <c r="I5792" i="2"/>
  <c r="K5792" i="2" s="1"/>
  <c r="I5788" i="2"/>
  <c r="K5788" i="2" s="1"/>
  <c r="I5784" i="2"/>
  <c r="K5784" i="2" s="1"/>
  <c r="I5780" i="2"/>
  <c r="K5780" i="2" s="1"/>
  <c r="I5776" i="2"/>
  <c r="K5776" i="2" s="1"/>
  <c r="I5772" i="2"/>
  <c r="K5772" i="2" s="1"/>
  <c r="I5768" i="2"/>
  <c r="K5768" i="2" s="1"/>
  <c r="I5764" i="2"/>
  <c r="K5764" i="2" s="1"/>
  <c r="I5760" i="2"/>
  <c r="K5760" i="2" s="1"/>
  <c r="I5756" i="2"/>
  <c r="K5756" i="2" s="1"/>
  <c r="I5752" i="2"/>
  <c r="K5752" i="2" s="1"/>
  <c r="I5748" i="2"/>
  <c r="K5748" i="2" s="1"/>
  <c r="I5744" i="2"/>
  <c r="K5744" i="2" s="1"/>
  <c r="I5740" i="2"/>
  <c r="K5740" i="2" s="1"/>
  <c r="I5736" i="2"/>
  <c r="K5736" i="2" s="1"/>
  <c r="I5732" i="2"/>
  <c r="K5732" i="2" s="1"/>
  <c r="I5728" i="2"/>
  <c r="K5728" i="2" s="1"/>
  <c r="I5724" i="2"/>
  <c r="K5724" i="2" s="1"/>
  <c r="I5720" i="2"/>
  <c r="K5720" i="2" s="1"/>
  <c r="I5716" i="2"/>
  <c r="K5716" i="2" s="1"/>
  <c r="I5712" i="2"/>
  <c r="K5712" i="2" s="1"/>
  <c r="I5708" i="2"/>
  <c r="K5708" i="2" s="1"/>
  <c r="I5704" i="2"/>
  <c r="K5704" i="2" s="1"/>
  <c r="I5700" i="2"/>
  <c r="K5700" i="2" s="1"/>
  <c r="I5696" i="2"/>
  <c r="K5696" i="2" s="1"/>
  <c r="I5692" i="2"/>
  <c r="K5692" i="2" s="1"/>
  <c r="I5688" i="2"/>
  <c r="K5688" i="2" s="1"/>
  <c r="I5684" i="2"/>
  <c r="K5684" i="2" s="1"/>
  <c r="I5680" i="2"/>
  <c r="K5680" i="2" s="1"/>
  <c r="I5676" i="2"/>
  <c r="K5676" i="2" s="1"/>
  <c r="I5672" i="2"/>
  <c r="K5672" i="2" s="1"/>
  <c r="I5668" i="2"/>
  <c r="K5668" i="2" s="1"/>
  <c r="I5664" i="2"/>
  <c r="K5664" i="2" s="1"/>
  <c r="I5660" i="2"/>
  <c r="K5660" i="2" s="1"/>
  <c r="I5656" i="2"/>
  <c r="K5656" i="2" s="1"/>
  <c r="I5652" i="2"/>
  <c r="K5652" i="2" s="1"/>
  <c r="I5648" i="2"/>
  <c r="K5648" i="2" s="1"/>
  <c r="I5644" i="2"/>
  <c r="K5644" i="2" s="1"/>
  <c r="I5640" i="2"/>
  <c r="K5640" i="2" s="1"/>
  <c r="I5636" i="2"/>
  <c r="K5636" i="2" s="1"/>
  <c r="I5632" i="2"/>
  <c r="K5632" i="2" s="1"/>
  <c r="I5628" i="2"/>
  <c r="K5628" i="2" s="1"/>
  <c r="I5624" i="2"/>
  <c r="K5624" i="2" s="1"/>
  <c r="I5620" i="2"/>
  <c r="K5620" i="2" s="1"/>
  <c r="I5616" i="2"/>
  <c r="K5616" i="2" s="1"/>
  <c r="I5612" i="2"/>
  <c r="K5612" i="2" s="1"/>
  <c r="I5608" i="2"/>
  <c r="K5608" i="2" s="1"/>
  <c r="I5604" i="2"/>
  <c r="K5604" i="2" s="1"/>
  <c r="I5600" i="2"/>
  <c r="K5600" i="2" s="1"/>
  <c r="I5596" i="2"/>
  <c r="K5596" i="2" s="1"/>
  <c r="I5592" i="2"/>
  <c r="K5592" i="2" s="1"/>
  <c r="I5588" i="2"/>
  <c r="K5588" i="2" s="1"/>
  <c r="I5584" i="2"/>
  <c r="K5584" i="2" s="1"/>
  <c r="I5580" i="2"/>
  <c r="K5580" i="2" s="1"/>
  <c r="I5576" i="2"/>
  <c r="K5576" i="2" s="1"/>
  <c r="I5572" i="2"/>
  <c r="K5572" i="2" s="1"/>
  <c r="I5568" i="2"/>
  <c r="K5568" i="2" s="1"/>
  <c r="I5564" i="2"/>
  <c r="K5564" i="2" s="1"/>
  <c r="I5560" i="2"/>
  <c r="K5560" i="2" s="1"/>
  <c r="I5556" i="2"/>
  <c r="K5556" i="2" s="1"/>
  <c r="I5552" i="2"/>
  <c r="K5552" i="2" s="1"/>
  <c r="I5548" i="2"/>
  <c r="K5548" i="2" s="1"/>
  <c r="I5544" i="2"/>
  <c r="K5544" i="2" s="1"/>
  <c r="I5540" i="2"/>
  <c r="K5540" i="2" s="1"/>
  <c r="I5536" i="2"/>
  <c r="K5536" i="2" s="1"/>
  <c r="I5532" i="2"/>
  <c r="K5532" i="2" s="1"/>
  <c r="I5528" i="2"/>
  <c r="K5528" i="2" s="1"/>
  <c r="I5524" i="2"/>
  <c r="K5524" i="2" s="1"/>
  <c r="I5520" i="2"/>
  <c r="K5520" i="2" s="1"/>
  <c r="I5516" i="2"/>
  <c r="K5516" i="2" s="1"/>
  <c r="I5512" i="2"/>
  <c r="K5512" i="2" s="1"/>
  <c r="I5508" i="2"/>
  <c r="K5508" i="2" s="1"/>
  <c r="I5504" i="2"/>
  <c r="K5504" i="2" s="1"/>
  <c r="I5500" i="2"/>
  <c r="K5500" i="2" s="1"/>
  <c r="I5496" i="2"/>
  <c r="K5496" i="2" s="1"/>
  <c r="I5492" i="2"/>
  <c r="K5492" i="2" s="1"/>
  <c r="I5488" i="2"/>
  <c r="K5488" i="2" s="1"/>
  <c r="I5484" i="2"/>
  <c r="K5484" i="2" s="1"/>
  <c r="I5480" i="2"/>
  <c r="K5480" i="2" s="1"/>
  <c r="I5476" i="2"/>
  <c r="K5476" i="2" s="1"/>
  <c r="I5472" i="2"/>
  <c r="K5472" i="2" s="1"/>
  <c r="I5468" i="2"/>
  <c r="K5468" i="2" s="1"/>
  <c r="I5464" i="2"/>
  <c r="K5464" i="2" s="1"/>
  <c r="I5460" i="2"/>
  <c r="K5460" i="2" s="1"/>
  <c r="I5456" i="2"/>
  <c r="K5456" i="2" s="1"/>
  <c r="I5452" i="2"/>
  <c r="K5452" i="2" s="1"/>
  <c r="I5448" i="2"/>
  <c r="K5448" i="2" s="1"/>
  <c r="I5444" i="2"/>
  <c r="K5444" i="2" s="1"/>
  <c r="I5440" i="2"/>
  <c r="K5440" i="2" s="1"/>
  <c r="I5436" i="2"/>
  <c r="K5436" i="2" s="1"/>
  <c r="I5432" i="2"/>
  <c r="K5432" i="2" s="1"/>
  <c r="I5428" i="2"/>
  <c r="K5428" i="2" s="1"/>
  <c r="I5424" i="2"/>
  <c r="K5424" i="2" s="1"/>
  <c r="I5420" i="2"/>
  <c r="K5420" i="2" s="1"/>
  <c r="I5416" i="2"/>
  <c r="K5416" i="2" s="1"/>
  <c r="I5412" i="2"/>
  <c r="K5412" i="2" s="1"/>
  <c r="I5408" i="2"/>
  <c r="K5408" i="2" s="1"/>
  <c r="I5401" i="2"/>
  <c r="K5401" i="2" s="1"/>
  <c r="I5397" i="2"/>
  <c r="K5397" i="2" s="1"/>
  <c r="I5393" i="2"/>
  <c r="K5393" i="2" s="1"/>
  <c r="I5389" i="2"/>
  <c r="K5389" i="2" s="1"/>
  <c r="I5385" i="2"/>
  <c r="K5385" i="2" s="1"/>
  <c r="I5381" i="2"/>
  <c r="K5381" i="2" s="1"/>
  <c r="I5377" i="2"/>
  <c r="K5377" i="2" s="1"/>
  <c r="I5373" i="2"/>
  <c r="K5373" i="2" s="1"/>
  <c r="I5370" i="2"/>
  <c r="K5370" i="2" s="1"/>
  <c r="I5366" i="2"/>
  <c r="K5366" i="2" s="1"/>
  <c r="I5362" i="2"/>
  <c r="K5362" i="2" s="1"/>
  <c r="I5358" i="2"/>
  <c r="K5358" i="2" s="1"/>
  <c r="I5354" i="2"/>
  <c r="K5354" i="2" s="1"/>
  <c r="I5350" i="2"/>
  <c r="K5350" i="2" s="1"/>
  <c r="I5346" i="2"/>
  <c r="K5346" i="2" s="1"/>
  <c r="I5342" i="2"/>
  <c r="K5342" i="2" s="1"/>
  <c r="I5338" i="2"/>
  <c r="K5338" i="2" s="1"/>
  <c r="I5334" i="2"/>
  <c r="K5334" i="2" s="1"/>
  <c r="I5330" i="2"/>
  <c r="K5330" i="2" s="1"/>
  <c r="I5326" i="2"/>
  <c r="K5326" i="2" s="1"/>
  <c r="I5323" i="2"/>
  <c r="K5323" i="2" s="1"/>
  <c r="I5319" i="2"/>
  <c r="K5319" i="2" s="1"/>
  <c r="I5316" i="2"/>
  <c r="K5316" i="2" s="1"/>
  <c r="I5312" i="2"/>
  <c r="K5312" i="2" s="1"/>
  <c r="I5308" i="2"/>
  <c r="K5308" i="2" s="1"/>
  <c r="I5304" i="2"/>
  <c r="K5304" i="2" s="1"/>
  <c r="I5300" i="2"/>
  <c r="K5300" i="2" s="1"/>
  <c r="I5296" i="2"/>
  <c r="K5296" i="2" s="1"/>
  <c r="I5289" i="2"/>
  <c r="K5289" i="2" s="1"/>
  <c r="I5285" i="2"/>
  <c r="K5285" i="2" s="1"/>
  <c r="I5281" i="2"/>
  <c r="K5281" i="2" s="1"/>
  <c r="I5277" i="2"/>
  <c r="K5277" i="2" s="1"/>
  <c r="I5273" i="2"/>
  <c r="K5273" i="2" s="1"/>
  <c r="I5269" i="2"/>
  <c r="K5269" i="2" s="1"/>
  <c r="I5265" i="2"/>
  <c r="K5265" i="2" s="1"/>
  <c r="I5261" i="2"/>
  <c r="K5261" i="2" s="1"/>
  <c r="I5258" i="2"/>
  <c r="K5258" i="2" s="1"/>
  <c r="I5254" i="2"/>
  <c r="K5254" i="2" s="1"/>
  <c r="I5251" i="2"/>
  <c r="K5251" i="2" s="1"/>
  <c r="I5247" i="2"/>
  <c r="K5247" i="2" s="1"/>
  <c r="I5243" i="2"/>
  <c r="K5243" i="2" s="1"/>
  <c r="I5239" i="2"/>
  <c r="K5239" i="2" s="1"/>
  <c r="I5235" i="2"/>
  <c r="K5235" i="2" s="1"/>
  <c r="I5231" i="2"/>
  <c r="K5231" i="2" s="1"/>
  <c r="I5228" i="2"/>
  <c r="K5228" i="2" s="1"/>
  <c r="I5224" i="2"/>
  <c r="K5224" i="2" s="1"/>
  <c r="I5220" i="2"/>
  <c r="K5220" i="2" s="1"/>
  <c r="I5216" i="2"/>
  <c r="K5216" i="2" s="1"/>
  <c r="I5212" i="2"/>
  <c r="K5212" i="2" s="1"/>
  <c r="I5208" i="2"/>
  <c r="K5208" i="2" s="1"/>
  <c r="I5204" i="2"/>
  <c r="K5204" i="2" s="1"/>
  <c r="I5200" i="2"/>
  <c r="K5200" i="2" s="1"/>
  <c r="I5193" i="2"/>
  <c r="K5193" i="2" s="1"/>
  <c r="I5189" i="2"/>
  <c r="K5189" i="2" s="1"/>
  <c r="I5186" i="2"/>
  <c r="K5186" i="2" s="1"/>
  <c r="I5182" i="2"/>
  <c r="K5182" i="2" s="1"/>
  <c r="I5178" i="2"/>
  <c r="K5178" i="2" s="1"/>
  <c r="I5174" i="2"/>
  <c r="K5174" i="2" s="1"/>
  <c r="I5170" i="2"/>
  <c r="K5170" i="2" s="1"/>
  <c r="I5166" i="2"/>
  <c r="K5166" i="2" s="1"/>
  <c r="I5163" i="2"/>
  <c r="K5163" i="2" s="1"/>
  <c r="I5159" i="2"/>
  <c r="K5159" i="2" s="1"/>
  <c r="I5155" i="2"/>
  <c r="K5155" i="2" s="1"/>
  <c r="I5151" i="2"/>
  <c r="K5151" i="2" s="1"/>
  <c r="I5147" i="2"/>
  <c r="K5147" i="2" s="1"/>
  <c r="I5143" i="2"/>
  <c r="K5143" i="2" s="1"/>
  <c r="I5139" i="2"/>
  <c r="K5139" i="2" s="1"/>
  <c r="I5135" i="2"/>
  <c r="K5135" i="2" s="1"/>
  <c r="I5132" i="2"/>
  <c r="K5132" i="2" s="1"/>
  <c r="I5128" i="2"/>
  <c r="K5128" i="2" s="1"/>
  <c r="I5121" i="2"/>
  <c r="K5121" i="2" s="1"/>
  <c r="I5117" i="2"/>
  <c r="K5117" i="2" s="1"/>
  <c r="I5113" i="2"/>
  <c r="K5113" i="2" s="1"/>
  <c r="I5109" i="2"/>
  <c r="K5109" i="2" s="1"/>
  <c r="I5105" i="2"/>
  <c r="K5105" i="2" s="1"/>
  <c r="I5101" i="2"/>
  <c r="K5101" i="2" s="1"/>
  <c r="I5097" i="2"/>
  <c r="K5097" i="2" s="1"/>
  <c r="I5093" i="2"/>
  <c r="K5093" i="2" s="1"/>
  <c r="I5089" i="2"/>
  <c r="K5089" i="2" s="1"/>
  <c r="I5085" i="2"/>
  <c r="K5085" i="2" s="1"/>
  <c r="I5081" i="2"/>
  <c r="K5081" i="2" s="1"/>
  <c r="I5077" i="2"/>
  <c r="K5077" i="2" s="1"/>
  <c r="I5074" i="2"/>
  <c r="K5074" i="2" s="1"/>
  <c r="I5070" i="2"/>
  <c r="K5070" i="2" s="1"/>
  <c r="I5067" i="2"/>
  <c r="K5067" i="2" s="1"/>
  <c r="I5063" i="2"/>
  <c r="K5063" i="2" s="1"/>
  <c r="I5059" i="2"/>
  <c r="K5059" i="2" s="1"/>
  <c r="I5055" i="2"/>
  <c r="K5055" i="2" s="1"/>
  <c r="I5051" i="2"/>
  <c r="K5051" i="2" s="1"/>
  <c r="I5047" i="2"/>
  <c r="K5047" i="2" s="1"/>
  <c r="I5043" i="2"/>
  <c r="K5043" i="2" s="1"/>
  <c r="I5039" i="2"/>
  <c r="K5039" i="2" s="1"/>
  <c r="I5035" i="2"/>
  <c r="K5035" i="2" s="1"/>
  <c r="I5031" i="2"/>
  <c r="K5031" i="2" s="1"/>
  <c r="I5027" i="2"/>
  <c r="K5027" i="2" s="1"/>
  <c r="I5023" i="2"/>
  <c r="K5023" i="2" s="1"/>
  <c r="I5019" i="2"/>
  <c r="K5019" i="2" s="1"/>
  <c r="I5015" i="2"/>
  <c r="K5015" i="2" s="1"/>
  <c r="I5011" i="2"/>
  <c r="K5011" i="2" s="1"/>
  <c r="I5007" i="2"/>
  <c r="K5007" i="2" s="1"/>
  <c r="I5003" i="2"/>
  <c r="K5003" i="2" s="1"/>
  <c r="I4999" i="2"/>
  <c r="K4999" i="2" s="1"/>
  <c r="I4995" i="2"/>
  <c r="K4995" i="2" s="1"/>
  <c r="I4991" i="2"/>
  <c r="K4991" i="2" s="1"/>
  <c r="I4987" i="2"/>
  <c r="K4987" i="2" s="1"/>
  <c r="I4983" i="2"/>
  <c r="K4983" i="2" s="1"/>
  <c r="I4979" i="2"/>
  <c r="K4979" i="2" s="1"/>
  <c r="I4975" i="2"/>
  <c r="K4975" i="2" s="1"/>
  <c r="I4971" i="2"/>
  <c r="K4971" i="2" s="1"/>
  <c r="I4967" i="2"/>
  <c r="K4967" i="2" s="1"/>
  <c r="I4963" i="2"/>
  <c r="K4963" i="2" s="1"/>
  <c r="I4959" i="2"/>
  <c r="K4959" i="2" s="1"/>
  <c r="I4955" i="2"/>
  <c r="K4955" i="2" s="1"/>
  <c r="I4951" i="2"/>
  <c r="K4951" i="2" s="1"/>
  <c r="I4947" i="2"/>
  <c r="K4947" i="2" s="1"/>
  <c r="I4943" i="2"/>
  <c r="K4943" i="2" s="1"/>
  <c r="I4939" i="2"/>
  <c r="K4939" i="2" s="1"/>
  <c r="I4935" i="2"/>
  <c r="K4935" i="2" s="1"/>
  <c r="I4931" i="2"/>
  <c r="K4931" i="2" s="1"/>
  <c r="I4927" i="2"/>
  <c r="K4927" i="2" s="1"/>
  <c r="I4923" i="2"/>
  <c r="K4923" i="2" s="1"/>
  <c r="I4919" i="2"/>
  <c r="K4919" i="2" s="1"/>
  <c r="I4915" i="2"/>
  <c r="K4915" i="2" s="1"/>
  <c r="I4911" i="2"/>
  <c r="K4911" i="2" s="1"/>
  <c r="I4907" i="2"/>
  <c r="K4907" i="2" s="1"/>
  <c r="I4903" i="2"/>
  <c r="K4903" i="2" s="1"/>
  <c r="I4899" i="2"/>
  <c r="K4899" i="2" s="1"/>
  <c r="I4895" i="2"/>
  <c r="K4895" i="2" s="1"/>
  <c r="I4891" i="2"/>
  <c r="K4891" i="2" s="1"/>
  <c r="I4887" i="2"/>
  <c r="K4887" i="2" s="1"/>
  <c r="I4883" i="2"/>
  <c r="K4883" i="2" s="1"/>
  <c r="I4879" i="2"/>
  <c r="K4879" i="2" s="1"/>
  <c r="I4875" i="2"/>
  <c r="K4875" i="2" s="1"/>
  <c r="I4871" i="2"/>
  <c r="K4871" i="2" s="1"/>
  <c r="I4867" i="2"/>
  <c r="K4867" i="2" s="1"/>
  <c r="I4863" i="2"/>
  <c r="K4863" i="2" s="1"/>
  <c r="I4859" i="2"/>
  <c r="K4859" i="2" s="1"/>
  <c r="I4855" i="2"/>
  <c r="K4855" i="2" s="1"/>
  <c r="I4851" i="2"/>
  <c r="K4851" i="2" s="1"/>
  <c r="I4847" i="2"/>
  <c r="K4847" i="2" s="1"/>
  <c r="I4843" i="2"/>
  <c r="K4843" i="2" s="1"/>
  <c r="I4839" i="2"/>
  <c r="K4839" i="2" s="1"/>
  <c r="I4835" i="2"/>
  <c r="K4835" i="2" s="1"/>
  <c r="I4831" i="2"/>
  <c r="K4831" i="2" s="1"/>
  <c r="I4827" i="2"/>
  <c r="K4827" i="2" s="1"/>
  <c r="I4823" i="2"/>
  <c r="K4823" i="2" s="1"/>
  <c r="I4819" i="2"/>
  <c r="K4819" i="2" s="1"/>
  <c r="I4815" i="2"/>
  <c r="K4815" i="2" s="1"/>
  <c r="I4811" i="2"/>
  <c r="K4811" i="2" s="1"/>
  <c r="I4807" i="2"/>
  <c r="K4807" i="2" s="1"/>
  <c r="I4803" i="2"/>
  <c r="K4803" i="2" s="1"/>
  <c r="I4799" i="2"/>
  <c r="K4799" i="2" s="1"/>
  <c r="I4795" i="2"/>
  <c r="K4795" i="2" s="1"/>
  <c r="I4791" i="2"/>
  <c r="K4791" i="2" s="1"/>
  <c r="I4787" i="2"/>
  <c r="K4787" i="2" s="1"/>
  <c r="I4783" i="2"/>
  <c r="K4783" i="2" s="1"/>
  <c r="I4779" i="2"/>
  <c r="K4779" i="2" s="1"/>
  <c r="I4775" i="2"/>
  <c r="K4775" i="2" s="1"/>
  <c r="I4771" i="2"/>
  <c r="K4771" i="2" s="1"/>
  <c r="I4767" i="2"/>
  <c r="K4767" i="2" s="1"/>
  <c r="I4763" i="2"/>
  <c r="K4763" i="2" s="1"/>
  <c r="I4759" i="2"/>
  <c r="K4759" i="2" s="1"/>
  <c r="I4755" i="2"/>
  <c r="K4755" i="2" s="1"/>
  <c r="I4751" i="2"/>
  <c r="K4751" i="2" s="1"/>
  <c r="I4747" i="2"/>
  <c r="K4747" i="2" s="1"/>
  <c r="I4743" i="2"/>
  <c r="K4743" i="2" s="1"/>
  <c r="I4739" i="2"/>
  <c r="K4739" i="2" s="1"/>
  <c r="I4735" i="2"/>
  <c r="K4735" i="2" s="1"/>
  <c r="I4731" i="2"/>
  <c r="K4731" i="2" s="1"/>
  <c r="I4727" i="2"/>
  <c r="K4727" i="2" s="1"/>
  <c r="I4723" i="2"/>
  <c r="K4723" i="2" s="1"/>
  <c r="I4719" i="2"/>
  <c r="K4719" i="2" s="1"/>
  <c r="I4715" i="2"/>
  <c r="K4715" i="2" s="1"/>
  <c r="I4711" i="2"/>
  <c r="K4711" i="2" s="1"/>
  <c r="I4707" i="2"/>
  <c r="K4707" i="2" s="1"/>
  <c r="I4703" i="2"/>
  <c r="K4703" i="2" s="1"/>
  <c r="I4699" i="2"/>
  <c r="K4699" i="2" s="1"/>
  <c r="I4695" i="2"/>
  <c r="K4695" i="2" s="1"/>
  <c r="I4691" i="2"/>
  <c r="K4691" i="2" s="1"/>
  <c r="I4687" i="2"/>
  <c r="K4687" i="2" s="1"/>
  <c r="I4683" i="2"/>
  <c r="K4683" i="2" s="1"/>
  <c r="I4679" i="2"/>
  <c r="K4679" i="2" s="1"/>
  <c r="I4675" i="2"/>
  <c r="K4675" i="2" s="1"/>
  <c r="I4671" i="2"/>
  <c r="K4671" i="2" s="1"/>
  <c r="I4667" i="2"/>
  <c r="K4667" i="2" s="1"/>
  <c r="I4663" i="2"/>
  <c r="K4663" i="2" s="1"/>
  <c r="I4659" i="2"/>
  <c r="K4659" i="2" s="1"/>
  <c r="I4655" i="2"/>
  <c r="K4655" i="2" s="1"/>
  <c r="I4651" i="2"/>
  <c r="K4651" i="2" s="1"/>
  <c r="I4647" i="2"/>
  <c r="K4647" i="2" s="1"/>
  <c r="I4643" i="2"/>
  <c r="K4643" i="2" s="1"/>
  <c r="I4639" i="2"/>
  <c r="K4639" i="2" s="1"/>
  <c r="I4635" i="2"/>
  <c r="K4635" i="2" s="1"/>
  <c r="I4631" i="2"/>
  <c r="K4631" i="2" s="1"/>
  <c r="I4627" i="2"/>
  <c r="K4627" i="2" s="1"/>
  <c r="I4623" i="2"/>
  <c r="K4623" i="2" s="1"/>
  <c r="I4619" i="2"/>
  <c r="K4619" i="2" s="1"/>
  <c r="I4615" i="2"/>
  <c r="K4615" i="2" s="1"/>
  <c r="I4611" i="2"/>
  <c r="K4611" i="2" s="1"/>
  <c r="I4607" i="2"/>
  <c r="K4607" i="2" s="1"/>
  <c r="I4603" i="2"/>
  <c r="K4603" i="2" s="1"/>
  <c r="I4599" i="2"/>
  <c r="K4599" i="2" s="1"/>
  <c r="I4595" i="2"/>
  <c r="K4595" i="2" s="1"/>
  <c r="I4591" i="2"/>
  <c r="K4591" i="2" s="1"/>
  <c r="I4587" i="2"/>
  <c r="K4587" i="2" s="1"/>
  <c r="I4583" i="2"/>
  <c r="K4583" i="2" s="1"/>
  <c r="I4579" i="2"/>
  <c r="K4579" i="2" s="1"/>
  <c r="I4575" i="2"/>
  <c r="K4575" i="2" s="1"/>
  <c r="I4571" i="2"/>
  <c r="K4571" i="2" s="1"/>
  <c r="I4567" i="2"/>
  <c r="K4567" i="2" s="1"/>
  <c r="I4563" i="2"/>
  <c r="K4563" i="2" s="1"/>
  <c r="I4559" i="2"/>
  <c r="K4559" i="2" s="1"/>
  <c r="I4555" i="2"/>
  <c r="K4555" i="2" s="1"/>
  <c r="I4551" i="2"/>
  <c r="K4551" i="2" s="1"/>
  <c r="I4547" i="2"/>
  <c r="K4547" i="2" s="1"/>
  <c r="I4543" i="2"/>
  <c r="K4543" i="2" s="1"/>
  <c r="I4539" i="2"/>
  <c r="K4539" i="2" s="1"/>
  <c r="I4535" i="2"/>
  <c r="K4535" i="2" s="1"/>
  <c r="I4531" i="2"/>
  <c r="K4531" i="2" s="1"/>
  <c r="I4527" i="2"/>
  <c r="K4527" i="2" s="1"/>
  <c r="I4523" i="2"/>
  <c r="K4523" i="2" s="1"/>
  <c r="I4519" i="2"/>
  <c r="K4519" i="2" s="1"/>
  <c r="I4515" i="2"/>
  <c r="K4515" i="2" s="1"/>
  <c r="I4511" i="2"/>
  <c r="K4511" i="2" s="1"/>
  <c r="I4507" i="2"/>
  <c r="K4507" i="2" s="1"/>
  <c r="I4503" i="2"/>
  <c r="K4503" i="2" s="1"/>
  <c r="I4499" i="2"/>
  <c r="K4499" i="2" s="1"/>
  <c r="I4495" i="2"/>
  <c r="K4495" i="2" s="1"/>
  <c r="I4491" i="2"/>
  <c r="K4491" i="2" s="1"/>
  <c r="I4487" i="2"/>
  <c r="K4487" i="2" s="1"/>
  <c r="I4483" i="2"/>
  <c r="K4483" i="2" s="1"/>
  <c r="I4479" i="2"/>
  <c r="K4479" i="2" s="1"/>
  <c r="I4475" i="2"/>
  <c r="K4475" i="2" s="1"/>
  <c r="I4471" i="2"/>
  <c r="K4471" i="2" s="1"/>
  <c r="I4467" i="2"/>
  <c r="K4467" i="2" s="1"/>
  <c r="I4463" i="2"/>
  <c r="K4463" i="2" s="1"/>
  <c r="I4459" i="2"/>
  <c r="K4459" i="2" s="1"/>
  <c r="I4455" i="2"/>
  <c r="K4455" i="2" s="1"/>
  <c r="I4451" i="2"/>
  <c r="K4451" i="2" s="1"/>
  <c r="I4447" i="2"/>
  <c r="K4447" i="2" s="1"/>
  <c r="I4443" i="2"/>
  <c r="K4443" i="2" s="1"/>
  <c r="I4439" i="2"/>
  <c r="K4439" i="2" s="1"/>
  <c r="I4435" i="2"/>
  <c r="K4435" i="2" s="1"/>
  <c r="I4431" i="2"/>
  <c r="K4431" i="2" s="1"/>
  <c r="I4427" i="2"/>
  <c r="K4427" i="2" s="1"/>
  <c r="I4423" i="2"/>
  <c r="K4423" i="2" s="1"/>
  <c r="I4419" i="2"/>
  <c r="K4419" i="2" s="1"/>
  <c r="I4415" i="2"/>
  <c r="K4415" i="2" s="1"/>
  <c r="I4411" i="2"/>
  <c r="K4411" i="2" s="1"/>
  <c r="I4407" i="2"/>
  <c r="K4407" i="2" s="1"/>
  <c r="I4403" i="2"/>
  <c r="K4403" i="2" s="1"/>
  <c r="I4399" i="2"/>
  <c r="K4399" i="2" s="1"/>
  <c r="I4395" i="2"/>
  <c r="K4395" i="2" s="1"/>
  <c r="I4391" i="2"/>
  <c r="K4391" i="2" s="1"/>
  <c r="I4387" i="2"/>
  <c r="K4387" i="2" s="1"/>
  <c r="I4383" i="2"/>
  <c r="K4383" i="2" s="1"/>
  <c r="I4379" i="2"/>
  <c r="K4379" i="2" s="1"/>
  <c r="I4375" i="2"/>
  <c r="K4375" i="2" s="1"/>
  <c r="I4371" i="2"/>
  <c r="K4371" i="2" s="1"/>
  <c r="I4367" i="2"/>
  <c r="K4367" i="2" s="1"/>
  <c r="I4363" i="2"/>
  <c r="K4363" i="2" s="1"/>
  <c r="I4359" i="2"/>
  <c r="K4359" i="2" s="1"/>
  <c r="I4355" i="2"/>
  <c r="K4355" i="2" s="1"/>
  <c r="I4351" i="2"/>
  <c r="K4351" i="2" s="1"/>
  <c r="I4347" i="2"/>
  <c r="K4347" i="2" s="1"/>
  <c r="I4343" i="2"/>
  <c r="K4343" i="2" s="1"/>
  <c r="I4339" i="2"/>
  <c r="K4339" i="2" s="1"/>
  <c r="I4335" i="2"/>
  <c r="K4335" i="2" s="1"/>
  <c r="I4331" i="2"/>
  <c r="K4331" i="2" s="1"/>
  <c r="I4327" i="2"/>
  <c r="K4327" i="2" s="1"/>
  <c r="I4323" i="2"/>
  <c r="K4323" i="2" s="1"/>
  <c r="I4319" i="2"/>
  <c r="K4319" i="2" s="1"/>
  <c r="I4315" i="2"/>
  <c r="K4315" i="2" s="1"/>
  <c r="I4311" i="2"/>
  <c r="K4311" i="2" s="1"/>
  <c r="I4307" i="2"/>
  <c r="K4307" i="2" s="1"/>
  <c r="I4303" i="2"/>
  <c r="K4303" i="2" s="1"/>
  <c r="I4299" i="2"/>
  <c r="K4299" i="2" s="1"/>
  <c r="I4295" i="2"/>
  <c r="K4295" i="2" s="1"/>
  <c r="I4291" i="2"/>
  <c r="K4291" i="2" s="1"/>
  <c r="I4287" i="2"/>
  <c r="K4287" i="2" s="1"/>
  <c r="I4283" i="2"/>
  <c r="K4283" i="2" s="1"/>
  <c r="I4279" i="2"/>
  <c r="K4279" i="2" s="1"/>
  <c r="I4275" i="2"/>
  <c r="K4275" i="2" s="1"/>
  <c r="I4271" i="2"/>
  <c r="K4271" i="2" s="1"/>
  <c r="I4267" i="2"/>
  <c r="K4267" i="2" s="1"/>
  <c r="I4263" i="2"/>
  <c r="K4263" i="2" s="1"/>
  <c r="I4259" i="2"/>
  <c r="K4259" i="2" s="1"/>
  <c r="I4255" i="2"/>
  <c r="K4255" i="2" s="1"/>
  <c r="I4251" i="2"/>
  <c r="K4251" i="2" s="1"/>
  <c r="I4247" i="2"/>
  <c r="K4247" i="2" s="1"/>
  <c r="I4243" i="2"/>
  <c r="K4243" i="2" s="1"/>
  <c r="I4239" i="2"/>
  <c r="K4239" i="2" s="1"/>
  <c r="I4235" i="2"/>
  <c r="K4235" i="2" s="1"/>
  <c r="I4231" i="2"/>
  <c r="K4231" i="2" s="1"/>
  <c r="I4227" i="2"/>
  <c r="K4227" i="2" s="1"/>
  <c r="I4223" i="2"/>
  <c r="K4223" i="2" s="1"/>
  <c r="I4219" i="2"/>
  <c r="K4219" i="2" s="1"/>
  <c r="I4215" i="2"/>
  <c r="K4215" i="2" s="1"/>
  <c r="I4211" i="2"/>
  <c r="K4211" i="2" s="1"/>
  <c r="I4207" i="2"/>
  <c r="K4207" i="2" s="1"/>
  <c r="I4203" i="2"/>
  <c r="K4203" i="2" s="1"/>
  <c r="I4199" i="2"/>
  <c r="K4199" i="2" s="1"/>
  <c r="I4195" i="2"/>
  <c r="K4195" i="2" s="1"/>
  <c r="I4191" i="2"/>
  <c r="K4191" i="2" s="1"/>
  <c r="I4187" i="2"/>
  <c r="K4187" i="2" s="1"/>
  <c r="I4183" i="2"/>
  <c r="K4183" i="2" s="1"/>
  <c r="I4179" i="2"/>
  <c r="K4179" i="2" s="1"/>
  <c r="I4175" i="2"/>
  <c r="K4175" i="2" s="1"/>
  <c r="I4171" i="2"/>
  <c r="K4171" i="2" s="1"/>
  <c r="I4167" i="2"/>
  <c r="K4167" i="2" s="1"/>
  <c r="I4163" i="2"/>
  <c r="K4163" i="2" s="1"/>
  <c r="I4159" i="2"/>
  <c r="K4159" i="2" s="1"/>
  <c r="I4155" i="2"/>
  <c r="K4155" i="2" s="1"/>
  <c r="I4151" i="2"/>
  <c r="K4151" i="2" s="1"/>
  <c r="I4147" i="2"/>
  <c r="K4147" i="2" s="1"/>
  <c r="I4143" i="2"/>
  <c r="K4143" i="2" s="1"/>
  <c r="I4139" i="2"/>
  <c r="K4139" i="2" s="1"/>
  <c r="I4135" i="2"/>
  <c r="K4135" i="2" s="1"/>
  <c r="I4131" i="2"/>
  <c r="K4131" i="2" s="1"/>
  <c r="I4127" i="2"/>
  <c r="K4127" i="2" s="1"/>
  <c r="I4123" i="2"/>
  <c r="K4123" i="2" s="1"/>
  <c r="I4119" i="2"/>
  <c r="K4119" i="2" s="1"/>
  <c r="I4115" i="2"/>
  <c r="K4115" i="2" s="1"/>
  <c r="I4111" i="2"/>
  <c r="K4111" i="2" s="1"/>
  <c r="I4107" i="2"/>
  <c r="K4107" i="2" s="1"/>
  <c r="I4103" i="2"/>
  <c r="K4103" i="2" s="1"/>
  <c r="I4099" i="2"/>
  <c r="K4099" i="2" s="1"/>
  <c r="I4095" i="2"/>
  <c r="K4095" i="2" s="1"/>
  <c r="I4091" i="2"/>
  <c r="K4091" i="2" s="1"/>
  <c r="I4087" i="2"/>
  <c r="K4087" i="2" s="1"/>
  <c r="I4083" i="2"/>
  <c r="K4083" i="2" s="1"/>
  <c r="I4079" i="2"/>
  <c r="K4079" i="2" s="1"/>
  <c r="I4075" i="2"/>
  <c r="K4075" i="2" s="1"/>
  <c r="I4071" i="2"/>
  <c r="K4071" i="2" s="1"/>
  <c r="I4067" i="2"/>
  <c r="K4067" i="2" s="1"/>
  <c r="I4063" i="2"/>
  <c r="K4063" i="2" s="1"/>
  <c r="I4059" i="2"/>
  <c r="K4059" i="2" s="1"/>
  <c r="I4055" i="2"/>
  <c r="K4055" i="2" s="1"/>
  <c r="I4051" i="2"/>
  <c r="K4051" i="2" s="1"/>
  <c r="I4047" i="2"/>
  <c r="K4047" i="2" s="1"/>
  <c r="I4043" i="2"/>
  <c r="K4043" i="2" s="1"/>
  <c r="I4039" i="2"/>
  <c r="K4039" i="2" s="1"/>
  <c r="I4035" i="2"/>
  <c r="K4035" i="2" s="1"/>
  <c r="I4031" i="2"/>
  <c r="K4031" i="2" s="1"/>
  <c r="I4027" i="2"/>
  <c r="K4027" i="2" s="1"/>
  <c r="I4023" i="2"/>
  <c r="K4023" i="2" s="1"/>
  <c r="I4019" i="2"/>
  <c r="K4019" i="2" s="1"/>
  <c r="I4015" i="2"/>
  <c r="K4015" i="2" s="1"/>
  <c r="I4011" i="2"/>
  <c r="K4011" i="2" s="1"/>
  <c r="I4007" i="2"/>
  <c r="K4007" i="2" s="1"/>
  <c r="I4003" i="2"/>
  <c r="K4003" i="2" s="1"/>
  <c r="I3999" i="2"/>
  <c r="K3999" i="2" s="1"/>
  <c r="I3995" i="2"/>
  <c r="K3995" i="2" s="1"/>
  <c r="I3991" i="2"/>
  <c r="K3991" i="2" s="1"/>
  <c r="I3987" i="2"/>
  <c r="K3987" i="2" s="1"/>
  <c r="I3983" i="2"/>
  <c r="K3983" i="2" s="1"/>
  <c r="I3979" i="2"/>
  <c r="K3979" i="2" s="1"/>
  <c r="I3975" i="2"/>
  <c r="K3975" i="2" s="1"/>
  <c r="I3971" i="2"/>
  <c r="K3971" i="2" s="1"/>
  <c r="I3967" i="2"/>
  <c r="K3967" i="2" s="1"/>
  <c r="I3963" i="2"/>
  <c r="K3963" i="2" s="1"/>
  <c r="I3960" i="2"/>
  <c r="K3960" i="2" s="1"/>
  <c r="I3956" i="2"/>
  <c r="K3956" i="2" s="1"/>
  <c r="I3952" i="2"/>
  <c r="K3952" i="2" s="1"/>
  <c r="I3948" i="2"/>
  <c r="K3948" i="2" s="1"/>
  <c r="I3944" i="2"/>
  <c r="K3944" i="2" s="1"/>
  <c r="I3940" i="2"/>
  <c r="K3940" i="2" s="1"/>
  <c r="I3936" i="2"/>
  <c r="K3936" i="2" s="1"/>
  <c r="I3932" i="2"/>
  <c r="K3932" i="2" s="1"/>
  <c r="I3928" i="2"/>
  <c r="K3928" i="2" s="1"/>
  <c r="I3924" i="2"/>
  <c r="K3924" i="2" s="1"/>
  <c r="I3920" i="2"/>
  <c r="K3920" i="2" s="1"/>
  <c r="I3916" i="2"/>
  <c r="K3916" i="2" s="1"/>
  <c r="I3912" i="2"/>
  <c r="K3912" i="2" s="1"/>
  <c r="I3908" i="2"/>
  <c r="K3908" i="2" s="1"/>
  <c r="I3904" i="2"/>
  <c r="K3904" i="2" s="1"/>
  <c r="I3900" i="2"/>
  <c r="K3900" i="2" s="1"/>
  <c r="I3896" i="2"/>
  <c r="K3896" i="2" s="1"/>
  <c r="I3892" i="2"/>
  <c r="K3892" i="2" s="1"/>
  <c r="I3888" i="2"/>
  <c r="K3888" i="2" s="1"/>
  <c r="I3884" i="2"/>
  <c r="K3884" i="2" s="1"/>
  <c r="I3880" i="2"/>
  <c r="K3880" i="2" s="1"/>
  <c r="I3876" i="2"/>
  <c r="K3876" i="2" s="1"/>
  <c r="I3872" i="2"/>
  <c r="K3872" i="2" s="1"/>
  <c r="I3868" i="2"/>
  <c r="K3868" i="2" s="1"/>
  <c r="I3864" i="2"/>
  <c r="K3864" i="2" s="1"/>
  <c r="I3860" i="2"/>
  <c r="K3860" i="2" s="1"/>
  <c r="I3856" i="2"/>
  <c r="K3856" i="2" s="1"/>
  <c r="I3852" i="2"/>
  <c r="K3852" i="2" s="1"/>
  <c r="I3848" i="2"/>
  <c r="K3848" i="2" s="1"/>
  <c r="I3844" i="2"/>
  <c r="K3844" i="2" s="1"/>
  <c r="I3840" i="2"/>
  <c r="K3840" i="2" s="1"/>
  <c r="I3836" i="2"/>
  <c r="K3836" i="2" s="1"/>
  <c r="I3832" i="2"/>
  <c r="K3832" i="2" s="1"/>
  <c r="I3828" i="2"/>
  <c r="K3828" i="2" s="1"/>
  <c r="I3824" i="2"/>
  <c r="K3824" i="2" s="1"/>
  <c r="I3820" i="2"/>
  <c r="K3820" i="2" s="1"/>
  <c r="I3816" i="2"/>
  <c r="K3816" i="2" s="1"/>
  <c r="I3812" i="2"/>
  <c r="K3812" i="2" s="1"/>
  <c r="I3808" i="2"/>
  <c r="K3808" i="2" s="1"/>
  <c r="I3804" i="2"/>
  <c r="K3804" i="2" s="1"/>
  <c r="I3800" i="2"/>
  <c r="K3800" i="2" s="1"/>
  <c r="I3796" i="2"/>
  <c r="K3796" i="2" s="1"/>
  <c r="I3792" i="2"/>
  <c r="K3792" i="2" s="1"/>
  <c r="I3788" i="2"/>
  <c r="K3788" i="2" s="1"/>
  <c r="I3784" i="2"/>
  <c r="K3784" i="2" s="1"/>
  <c r="I3780" i="2"/>
  <c r="K3780" i="2" s="1"/>
  <c r="I3776" i="2"/>
  <c r="K3776" i="2" s="1"/>
  <c r="I3772" i="2"/>
  <c r="K3772" i="2" s="1"/>
  <c r="I3768" i="2"/>
  <c r="K3768" i="2" s="1"/>
  <c r="I3764" i="2"/>
  <c r="K3764" i="2" s="1"/>
  <c r="I3760" i="2"/>
  <c r="K3760" i="2" s="1"/>
  <c r="I3756" i="2"/>
  <c r="K3756" i="2" s="1"/>
  <c r="I3752" i="2"/>
  <c r="K3752" i="2" s="1"/>
  <c r="I3748" i="2"/>
  <c r="K3748" i="2" s="1"/>
  <c r="I3744" i="2"/>
  <c r="K3744" i="2" s="1"/>
  <c r="I3740" i="2"/>
  <c r="K3740" i="2" s="1"/>
  <c r="I3736" i="2"/>
  <c r="K3736" i="2" s="1"/>
  <c r="I3732" i="2"/>
  <c r="K3732" i="2" s="1"/>
  <c r="I3728" i="2"/>
  <c r="K3728" i="2" s="1"/>
  <c r="I3724" i="2"/>
  <c r="K3724" i="2" s="1"/>
  <c r="I3720" i="2"/>
  <c r="K3720" i="2" s="1"/>
  <c r="I3716" i="2"/>
  <c r="K3716" i="2" s="1"/>
  <c r="I3712" i="2"/>
  <c r="K3712" i="2" s="1"/>
  <c r="I3708" i="2"/>
  <c r="K3708" i="2" s="1"/>
  <c r="I3704" i="2"/>
  <c r="K3704" i="2" s="1"/>
  <c r="I3700" i="2"/>
  <c r="K3700" i="2" s="1"/>
  <c r="I3696" i="2"/>
  <c r="K3696" i="2" s="1"/>
  <c r="I3692" i="2"/>
  <c r="K3692" i="2" s="1"/>
  <c r="I3688" i="2"/>
  <c r="K3688" i="2" s="1"/>
  <c r="I3684" i="2"/>
  <c r="K3684" i="2" s="1"/>
  <c r="I3680" i="2"/>
  <c r="K3680" i="2" s="1"/>
  <c r="I3676" i="2"/>
  <c r="K3676" i="2" s="1"/>
  <c r="I3672" i="2"/>
  <c r="K3672" i="2" s="1"/>
  <c r="I3668" i="2"/>
  <c r="K3668" i="2" s="1"/>
  <c r="I3664" i="2"/>
  <c r="K3664" i="2" s="1"/>
  <c r="I3660" i="2"/>
  <c r="K3660" i="2" s="1"/>
  <c r="I3656" i="2"/>
  <c r="K3656" i="2" s="1"/>
  <c r="I3652" i="2"/>
  <c r="K3652" i="2" s="1"/>
  <c r="I3648" i="2"/>
  <c r="K3648" i="2" s="1"/>
  <c r="I3644" i="2"/>
  <c r="K3644" i="2" s="1"/>
  <c r="I3640" i="2"/>
  <c r="K3640" i="2" s="1"/>
  <c r="I3636" i="2"/>
  <c r="K3636" i="2" s="1"/>
  <c r="I3632" i="2"/>
  <c r="K3632" i="2" s="1"/>
  <c r="I3628" i="2"/>
  <c r="K3628" i="2" s="1"/>
  <c r="I3624" i="2"/>
  <c r="K3624" i="2" s="1"/>
  <c r="I3620" i="2"/>
  <c r="K3620" i="2" s="1"/>
  <c r="I3616" i="2"/>
  <c r="K3616" i="2" s="1"/>
  <c r="I3612" i="2"/>
  <c r="K3612" i="2" s="1"/>
  <c r="I3608" i="2"/>
  <c r="K3608" i="2" s="1"/>
  <c r="I3604" i="2"/>
  <c r="K3604" i="2" s="1"/>
  <c r="I3600" i="2"/>
  <c r="K3600" i="2" s="1"/>
  <c r="I3596" i="2"/>
  <c r="K3596" i="2" s="1"/>
  <c r="I3592" i="2"/>
  <c r="K3592" i="2" s="1"/>
  <c r="I3588" i="2"/>
  <c r="K3588" i="2" s="1"/>
  <c r="I3584" i="2"/>
  <c r="K3584" i="2" s="1"/>
  <c r="I3580" i="2"/>
  <c r="K3580" i="2" s="1"/>
  <c r="I3576" i="2"/>
  <c r="K3576" i="2" s="1"/>
  <c r="I3572" i="2"/>
  <c r="K3572" i="2" s="1"/>
  <c r="I3568" i="2"/>
  <c r="K3568" i="2" s="1"/>
  <c r="I3564" i="2"/>
  <c r="K3564" i="2" s="1"/>
  <c r="I3560" i="2"/>
  <c r="K3560" i="2" s="1"/>
  <c r="I3556" i="2"/>
  <c r="K3556" i="2" s="1"/>
  <c r="I3552" i="2"/>
  <c r="K3552" i="2" s="1"/>
  <c r="I3548" i="2"/>
  <c r="K3548" i="2" s="1"/>
  <c r="I3544" i="2"/>
  <c r="K3544" i="2" s="1"/>
  <c r="I3540" i="2"/>
  <c r="K3540" i="2" s="1"/>
  <c r="I3536" i="2"/>
  <c r="K3536" i="2" s="1"/>
  <c r="I3532" i="2"/>
  <c r="K3532" i="2" s="1"/>
  <c r="I3528" i="2"/>
  <c r="K3528" i="2" s="1"/>
  <c r="I3524" i="2"/>
  <c r="K3524" i="2" s="1"/>
  <c r="I3520" i="2"/>
  <c r="K3520" i="2" s="1"/>
  <c r="I3516" i="2"/>
  <c r="K3516" i="2" s="1"/>
  <c r="I3512" i="2"/>
  <c r="K3512" i="2" s="1"/>
  <c r="I3508" i="2"/>
  <c r="K3508" i="2" s="1"/>
  <c r="I3504" i="2"/>
  <c r="K3504" i="2" s="1"/>
  <c r="I3500" i="2"/>
  <c r="K3500" i="2" s="1"/>
  <c r="I3496" i="2"/>
  <c r="K3496" i="2" s="1"/>
  <c r="I3492" i="2"/>
  <c r="K3492" i="2" s="1"/>
  <c r="I3488" i="2"/>
  <c r="K3488" i="2" s="1"/>
  <c r="I3484" i="2"/>
  <c r="K3484" i="2" s="1"/>
  <c r="I3480" i="2"/>
  <c r="K3480" i="2" s="1"/>
  <c r="I3476" i="2"/>
  <c r="K3476" i="2" s="1"/>
  <c r="I3472" i="2"/>
  <c r="K3472" i="2" s="1"/>
  <c r="I3468" i="2"/>
  <c r="K3468" i="2" s="1"/>
  <c r="I3464" i="2"/>
  <c r="K3464" i="2" s="1"/>
  <c r="I3460" i="2"/>
  <c r="K3460" i="2" s="1"/>
  <c r="I3456" i="2"/>
  <c r="K3456" i="2" s="1"/>
  <c r="I3452" i="2"/>
  <c r="K3452" i="2" s="1"/>
  <c r="I3448" i="2"/>
  <c r="K3448" i="2" s="1"/>
  <c r="I3444" i="2"/>
  <c r="K3444" i="2" s="1"/>
  <c r="I3440" i="2"/>
  <c r="K3440" i="2" s="1"/>
  <c r="I3436" i="2"/>
  <c r="K3436" i="2" s="1"/>
  <c r="I3432" i="2"/>
  <c r="K3432" i="2" s="1"/>
  <c r="I3428" i="2"/>
  <c r="K3428" i="2" s="1"/>
  <c r="I3424" i="2"/>
  <c r="K3424" i="2" s="1"/>
  <c r="I3420" i="2"/>
  <c r="K3420" i="2" s="1"/>
  <c r="I3416" i="2"/>
  <c r="K3416" i="2" s="1"/>
  <c r="I3412" i="2"/>
  <c r="K3412" i="2" s="1"/>
  <c r="I3408" i="2"/>
  <c r="K3408" i="2" s="1"/>
  <c r="I3404" i="2"/>
  <c r="K3404" i="2" s="1"/>
  <c r="I3400" i="2"/>
  <c r="K3400" i="2" s="1"/>
  <c r="I3396" i="2"/>
  <c r="K3396" i="2" s="1"/>
  <c r="I3392" i="2"/>
  <c r="K3392" i="2" s="1"/>
  <c r="I3388" i="2"/>
  <c r="K3388" i="2" s="1"/>
  <c r="I3384" i="2"/>
  <c r="K3384" i="2" s="1"/>
  <c r="I3380" i="2"/>
  <c r="K3380" i="2" s="1"/>
  <c r="I3376" i="2"/>
  <c r="K3376" i="2" s="1"/>
  <c r="I3372" i="2"/>
  <c r="K3372" i="2" s="1"/>
  <c r="I3368" i="2"/>
  <c r="K3368" i="2" s="1"/>
  <c r="I3364" i="2"/>
  <c r="K3364" i="2" s="1"/>
  <c r="I3360" i="2"/>
  <c r="K3360" i="2" s="1"/>
  <c r="I3356" i="2"/>
  <c r="K3356" i="2" s="1"/>
  <c r="I3352" i="2"/>
  <c r="K3352" i="2" s="1"/>
  <c r="I3348" i="2"/>
  <c r="K3348" i="2" s="1"/>
  <c r="I3344" i="2"/>
  <c r="K3344" i="2" s="1"/>
  <c r="I3340" i="2"/>
  <c r="K3340" i="2" s="1"/>
  <c r="I3336" i="2"/>
  <c r="K3336" i="2" s="1"/>
  <c r="I3332" i="2"/>
  <c r="K3332" i="2" s="1"/>
  <c r="I3328" i="2"/>
  <c r="K3328" i="2" s="1"/>
  <c r="I3324" i="2"/>
  <c r="K3324" i="2" s="1"/>
  <c r="I3320" i="2"/>
  <c r="K3320" i="2" s="1"/>
  <c r="I3316" i="2"/>
  <c r="K3316" i="2" s="1"/>
  <c r="I3312" i="2"/>
  <c r="K3312" i="2" s="1"/>
  <c r="I3308" i="2"/>
  <c r="K3308" i="2" s="1"/>
  <c r="I3304" i="2"/>
  <c r="K3304" i="2" s="1"/>
  <c r="I3300" i="2"/>
  <c r="K3300" i="2" s="1"/>
  <c r="I3296" i="2"/>
  <c r="K3296" i="2" s="1"/>
  <c r="I3292" i="2"/>
  <c r="K3292" i="2" s="1"/>
  <c r="I3288" i="2"/>
  <c r="K3288" i="2" s="1"/>
  <c r="I3284" i="2"/>
  <c r="K3284" i="2" s="1"/>
  <c r="I3280" i="2"/>
  <c r="K3280" i="2" s="1"/>
  <c r="I3276" i="2"/>
  <c r="K3276" i="2" s="1"/>
  <c r="I3272" i="2"/>
  <c r="K3272" i="2" s="1"/>
  <c r="I3268" i="2"/>
  <c r="K3268" i="2" s="1"/>
  <c r="I3264" i="2"/>
  <c r="K3264" i="2" s="1"/>
  <c r="I3260" i="2"/>
  <c r="K3260" i="2" s="1"/>
  <c r="I3256" i="2"/>
  <c r="K3256" i="2" s="1"/>
  <c r="I3252" i="2"/>
  <c r="K3252" i="2" s="1"/>
  <c r="I3248" i="2"/>
  <c r="K3248" i="2" s="1"/>
  <c r="I3244" i="2"/>
  <c r="K3244" i="2" s="1"/>
  <c r="I3240" i="2"/>
  <c r="K3240" i="2" s="1"/>
  <c r="I3236" i="2"/>
  <c r="K3236" i="2" s="1"/>
  <c r="I3232" i="2"/>
  <c r="K3232" i="2" s="1"/>
  <c r="I3228" i="2"/>
  <c r="K3228" i="2" s="1"/>
  <c r="I3224" i="2"/>
  <c r="K3224" i="2" s="1"/>
  <c r="I3220" i="2"/>
  <c r="K3220" i="2" s="1"/>
  <c r="I3216" i="2"/>
  <c r="K3216" i="2" s="1"/>
  <c r="I3212" i="2"/>
  <c r="K3212" i="2" s="1"/>
  <c r="I3208" i="2"/>
  <c r="K3208" i="2" s="1"/>
  <c r="I3204" i="2"/>
  <c r="K3204" i="2" s="1"/>
  <c r="I3200" i="2"/>
  <c r="K3200" i="2" s="1"/>
  <c r="I3196" i="2"/>
  <c r="K3196" i="2" s="1"/>
  <c r="I3192" i="2"/>
  <c r="K3192" i="2" s="1"/>
  <c r="I3188" i="2"/>
  <c r="K3188" i="2" s="1"/>
  <c r="I3184" i="2"/>
  <c r="K3184" i="2" s="1"/>
  <c r="I3180" i="2"/>
  <c r="K3180" i="2" s="1"/>
  <c r="I3176" i="2"/>
  <c r="K3176" i="2" s="1"/>
  <c r="I3172" i="2"/>
  <c r="K3172" i="2" s="1"/>
  <c r="I3168" i="2"/>
  <c r="K3168" i="2" s="1"/>
  <c r="I3164" i="2"/>
  <c r="K3164" i="2" s="1"/>
  <c r="I3160" i="2"/>
  <c r="K3160" i="2" s="1"/>
  <c r="I3156" i="2"/>
  <c r="K3156" i="2" s="1"/>
  <c r="I3152" i="2"/>
  <c r="K3152" i="2" s="1"/>
  <c r="I3148" i="2"/>
  <c r="K3148" i="2" s="1"/>
  <c r="I3144" i="2"/>
  <c r="K3144" i="2" s="1"/>
  <c r="I3140" i="2"/>
  <c r="K3140" i="2" s="1"/>
  <c r="I3136" i="2"/>
  <c r="K3136" i="2" s="1"/>
  <c r="I3132" i="2"/>
  <c r="K3132" i="2" s="1"/>
  <c r="I3128" i="2"/>
  <c r="K3128" i="2" s="1"/>
  <c r="I3124" i="2"/>
  <c r="K3124" i="2" s="1"/>
  <c r="I3120" i="2"/>
  <c r="K3120" i="2" s="1"/>
  <c r="I3116" i="2"/>
  <c r="K3116" i="2" s="1"/>
  <c r="I3112" i="2"/>
  <c r="K3112" i="2" s="1"/>
  <c r="I3108" i="2"/>
  <c r="K3108" i="2" s="1"/>
  <c r="I3104" i="2"/>
  <c r="K3104" i="2" s="1"/>
  <c r="I3100" i="2"/>
  <c r="K3100" i="2" s="1"/>
  <c r="I3096" i="2"/>
  <c r="K3096" i="2" s="1"/>
  <c r="I3092" i="2"/>
  <c r="K3092" i="2" s="1"/>
  <c r="I3088" i="2"/>
  <c r="K3088" i="2" s="1"/>
  <c r="I3084" i="2"/>
  <c r="K3084" i="2" s="1"/>
  <c r="I3080" i="2"/>
  <c r="K3080" i="2" s="1"/>
  <c r="I3076" i="2"/>
  <c r="K3076" i="2" s="1"/>
  <c r="I3072" i="2"/>
  <c r="K3072" i="2" s="1"/>
  <c r="I3068" i="2"/>
  <c r="K3068" i="2" s="1"/>
  <c r="I3064" i="2"/>
  <c r="K3064" i="2" s="1"/>
  <c r="I3060" i="2"/>
  <c r="K3060" i="2" s="1"/>
  <c r="I3056" i="2"/>
  <c r="K3056" i="2" s="1"/>
  <c r="I3052" i="2"/>
  <c r="K3052" i="2" s="1"/>
  <c r="I3048" i="2"/>
  <c r="K3048" i="2" s="1"/>
  <c r="I3044" i="2"/>
  <c r="K3044" i="2" s="1"/>
  <c r="I3040" i="2"/>
  <c r="K3040" i="2" s="1"/>
  <c r="I3036" i="2"/>
  <c r="K3036" i="2" s="1"/>
  <c r="I3032" i="2"/>
  <c r="K3032" i="2" s="1"/>
  <c r="I3028" i="2"/>
  <c r="K3028" i="2" s="1"/>
  <c r="I3024" i="2"/>
  <c r="K3024" i="2" s="1"/>
  <c r="I3020" i="2"/>
  <c r="K3020" i="2" s="1"/>
  <c r="I3016" i="2"/>
  <c r="K3016" i="2" s="1"/>
  <c r="I3012" i="2"/>
  <c r="K3012" i="2" s="1"/>
  <c r="I3008" i="2"/>
  <c r="K3008" i="2" s="1"/>
  <c r="I3004" i="2"/>
  <c r="K3004" i="2" s="1"/>
  <c r="I3000" i="2"/>
  <c r="K3000" i="2" s="1"/>
  <c r="I2996" i="2"/>
  <c r="K2996" i="2" s="1"/>
  <c r="I2992" i="2"/>
  <c r="K2992" i="2" s="1"/>
  <c r="I2988" i="2"/>
  <c r="K2988" i="2" s="1"/>
  <c r="I2984" i="2"/>
  <c r="K2984" i="2" s="1"/>
  <c r="I2980" i="2"/>
  <c r="K2980" i="2" s="1"/>
  <c r="I2976" i="2"/>
  <c r="K2976" i="2" s="1"/>
  <c r="I2972" i="2"/>
  <c r="K2972" i="2" s="1"/>
  <c r="I2968" i="2"/>
  <c r="K2968" i="2" s="1"/>
  <c r="I2964" i="2"/>
  <c r="K2964" i="2" s="1"/>
  <c r="I2960" i="2"/>
  <c r="K2960" i="2" s="1"/>
  <c r="I2956" i="2"/>
  <c r="K2956" i="2" s="1"/>
  <c r="I2952" i="2"/>
  <c r="K2952" i="2" s="1"/>
  <c r="I2948" i="2"/>
  <c r="K2948" i="2" s="1"/>
  <c r="I2944" i="2"/>
  <c r="K2944" i="2" s="1"/>
  <c r="I2940" i="2"/>
  <c r="K2940" i="2" s="1"/>
  <c r="I2936" i="2"/>
  <c r="K2936" i="2" s="1"/>
  <c r="I2932" i="2"/>
  <c r="K2932" i="2" s="1"/>
  <c r="I2928" i="2"/>
  <c r="K2928" i="2" s="1"/>
  <c r="I2924" i="2"/>
  <c r="K2924" i="2" s="1"/>
  <c r="I2920" i="2"/>
  <c r="K2920" i="2" s="1"/>
  <c r="I2916" i="2"/>
  <c r="K2916" i="2" s="1"/>
  <c r="I2912" i="2"/>
  <c r="K2912" i="2" s="1"/>
  <c r="I2908" i="2"/>
  <c r="K2908" i="2" s="1"/>
  <c r="I2904" i="2"/>
  <c r="K2904" i="2" s="1"/>
  <c r="I2900" i="2"/>
  <c r="K2900" i="2" s="1"/>
  <c r="I2896" i="2"/>
  <c r="K2896" i="2" s="1"/>
  <c r="I2892" i="2"/>
  <c r="K2892" i="2" s="1"/>
  <c r="I2888" i="2"/>
  <c r="K2888" i="2" s="1"/>
  <c r="I2884" i="2"/>
  <c r="K2884" i="2" s="1"/>
  <c r="I2880" i="2"/>
  <c r="K2880" i="2" s="1"/>
  <c r="I2876" i="2"/>
  <c r="K2876" i="2" s="1"/>
  <c r="I2872" i="2"/>
  <c r="K2872" i="2" s="1"/>
  <c r="I2868" i="2"/>
  <c r="K2868" i="2" s="1"/>
  <c r="I2864" i="2"/>
  <c r="K2864" i="2" s="1"/>
  <c r="I2860" i="2"/>
  <c r="K2860" i="2" s="1"/>
  <c r="I2856" i="2"/>
  <c r="K2856" i="2" s="1"/>
  <c r="I2852" i="2"/>
  <c r="K2852" i="2" s="1"/>
  <c r="I2848" i="2"/>
  <c r="K2848" i="2" s="1"/>
  <c r="I2844" i="2"/>
  <c r="K2844" i="2" s="1"/>
  <c r="I2840" i="2"/>
  <c r="K2840" i="2" s="1"/>
  <c r="I2836" i="2"/>
  <c r="K2836" i="2" s="1"/>
  <c r="I2832" i="2"/>
  <c r="K2832" i="2" s="1"/>
  <c r="I2828" i="2"/>
  <c r="K2828" i="2" s="1"/>
  <c r="I2824" i="2"/>
  <c r="K2824" i="2" s="1"/>
  <c r="I2820" i="2"/>
  <c r="K2820" i="2" s="1"/>
  <c r="I2816" i="2"/>
  <c r="K2816" i="2" s="1"/>
  <c r="I2812" i="2"/>
  <c r="K2812" i="2" s="1"/>
  <c r="I2808" i="2"/>
  <c r="K2808" i="2" s="1"/>
  <c r="I2804" i="2"/>
  <c r="K2804" i="2" s="1"/>
  <c r="I2800" i="2"/>
  <c r="K2800" i="2" s="1"/>
  <c r="I2796" i="2"/>
  <c r="K2796" i="2" s="1"/>
  <c r="I2792" i="2"/>
  <c r="K2792" i="2" s="1"/>
  <c r="I2788" i="2"/>
  <c r="K2788" i="2" s="1"/>
  <c r="I2784" i="2"/>
  <c r="K2784" i="2" s="1"/>
  <c r="I2780" i="2"/>
  <c r="K2780" i="2" s="1"/>
  <c r="I2776" i="2"/>
  <c r="K2776" i="2" s="1"/>
  <c r="I2772" i="2"/>
  <c r="K2772" i="2" s="1"/>
  <c r="I2768" i="2"/>
  <c r="K2768" i="2" s="1"/>
  <c r="I2764" i="2"/>
  <c r="K2764" i="2" s="1"/>
  <c r="I2760" i="2"/>
  <c r="K2760" i="2" s="1"/>
  <c r="I2756" i="2"/>
  <c r="K2756" i="2" s="1"/>
  <c r="I2752" i="2"/>
  <c r="K2752" i="2" s="1"/>
  <c r="I2748" i="2"/>
  <c r="K2748" i="2" s="1"/>
  <c r="I2744" i="2"/>
  <c r="K2744" i="2" s="1"/>
  <c r="I2740" i="2"/>
  <c r="K2740" i="2" s="1"/>
  <c r="I2736" i="2"/>
  <c r="K2736" i="2" s="1"/>
  <c r="I2732" i="2"/>
  <c r="K2732" i="2" s="1"/>
  <c r="I2728" i="2"/>
  <c r="K2728" i="2" s="1"/>
  <c r="I2724" i="2"/>
  <c r="K2724" i="2" s="1"/>
  <c r="I2720" i="2"/>
  <c r="K2720" i="2" s="1"/>
  <c r="I2716" i="2"/>
  <c r="K2716" i="2" s="1"/>
  <c r="I2712" i="2"/>
  <c r="K2712" i="2" s="1"/>
  <c r="I2708" i="2"/>
  <c r="K2708" i="2" s="1"/>
  <c r="I2704" i="2"/>
  <c r="K2704" i="2" s="1"/>
  <c r="I2700" i="2"/>
  <c r="K2700" i="2" s="1"/>
  <c r="I2696" i="2"/>
  <c r="K2696" i="2" s="1"/>
  <c r="I2692" i="2"/>
  <c r="K2692" i="2" s="1"/>
  <c r="I2688" i="2"/>
  <c r="K2688" i="2" s="1"/>
  <c r="I2684" i="2"/>
  <c r="K2684" i="2" s="1"/>
  <c r="I2680" i="2"/>
  <c r="K2680" i="2" s="1"/>
  <c r="I2676" i="2"/>
  <c r="K2676" i="2" s="1"/>
  <c r="I2672" i="2"/>
  <c r="K2672" i="2" s="1"/>
  <c r="I2668" i="2"/>
  <c r="K2668" i="2" s="1"/>
  <c r="I2664" i="2"/>
  <c r="K2664" i="2" s="1"/>
  <c r="I2660" i="2"/>
  <c r="K2660" i="2" s="1"/>
  <c r="I2656" i="2"/>
  <c r="K2656" i="2" s="1"/>
  <c r="I2652" i="2"/>
  <c r="K2652" i="2" s="1"/>
  <c r="I2648" i="2"/>
  <c r="K2648" i="2" s="1"/>
  <c r="I2644" i="2"/>
  <c r="K2644" i="2" s="1"/>
  <c r="I2640" i="2"/>
  <c r="K2640" i="2" s="1"/>
  <c r="I2636" i="2"/>
  <c r="K2636" i="2" s="1"/>
  <c r="I2632" i="2"/>
  <c r="K2632" i="2" s="1"/>
  <c r="I2628" i="2"/>
  <c r="K2628" i="2" s="1"/>
  <c r="I2624" i="2"/>
  <c r="K2624" i="2" s="1"/>
  <c r="I2620" i="2"/>
  <c r="K2620" i="2" s="1"/>
  <c r="I2616" i="2"/>
  <c r="K2616" i="2" s="1"/>
  <c r="I2612" i="2"/>
  <c r="K2612" i="2" s="1"/>
  <c r="I2608" i="2"/>
  <c r="K2608" i="2" s="1"/>
  <c r="I2604" i="2"/>
  <c r="K2604" i="2" s="1"/>
  <c r="I2600" i="2"/>
  <c r="K2600" i="2" s="1"/>
  <c r="I2596" i="2"/>
  <c r="K2596" i="2" s="1"/>
  <c r="I2592" i="2"/>
  <c r="K2592" i="2" s="1"/>
  <c r="I2588" i="2"/>
  <c r="K2588" i="2" s="1"/>
  <c r="I2584" i="2"/>
  <c r="K2584" i="2" s="1"/>
  <c r="I2580" i="2"/>
  <c r="K2580" i="2" s="1"/>
  <c r="I2576" i="2"/>
  <c r="K2576" i="2" s="1"/>
  <c r="I2572" i="2"/>
  <c r="K2572" i="2" s="1"/>
  <c r="I2568" i="2"/>
  <c r="K2568" i="2" s="1"/>
  <c r="I2564" i="2"/>
  <c r="K2564" i="2" s="1"/>
  <c r="I2560" i="2"/>
  <c r="K2560" i="2" s="1"/>
  <c r="I2556" i="2"/>
  <c r="K2556" i="2" s="1"/>
  <c r="I2552" i="2"/>
  <c r="K2552" i="2" s="1"/>
  <c r="I2548" i="2"/>
  <c r="K2548" i="2" s="1"/>
  <c r="I2544" i="2"/>
  <c r="K2544" i="2" s="1"/>
  <c r="I2540" i="2"/>
  <c r="K2540" i="2" s="1"/>
  <c r="I2536" i="2"/>
  <c r="K2536" i="2" s="1"/>
  <c r="I2532" i="2"/>
  <c r="K2532" i="2" s="1"/>
  <c r="I2528" i="2"/>
  <c r="K2528" i="2" s="1"/>
  <c r="I2524" i="2"/>
  <c r="K2524" i="2" s="1"/>
  <c r="I2520" i="2"/>
  <c r="K2520" i="2" s="1"/>
  <c r="I2516" i="2"/>
  <c r="K2516" i="2" s="1"/>
  <c r="I2512" i="2"/>
  <c r="K2512" i="2" s="1"/>
  <c r="I2508" i="2"/>
  <c r="K2508" i="2" s="1"/>
  <c r="I2504" i="2"/>
  <c r="K2504" i="2" s="1"/>
  <c r="I2500" i="2"/>
  <c r="K2500" i="2" s="1"/>
  <c r="I2496" i="2"/>
  <c r="K2496" i="2" s="1"/>
  <c r="I2492" i="2"/>
  <c r="K2492" i="2" s="1"/>
  <c r="I2488" i="2"/>
  <c r="K2488" i="2" s="1"/>
  <c r="I2484" i="2"/>
  <c r="K2484" i="2" s="1"/>
  <c r="I2480" i="2"/>
  <c r="K2480" i="2" s="1"/>
  <c r="I2476" i="2"/>
  <c r="K2476" i="2" s="1"/>
  <c r="I2472" i="2"/>
  <c r="K2472" i="2" s="1"/>
  <c r="I2468" i="2"/>
  <c r="K2468" i="2" s="1"/>
  <c r="I2464" i="2"/>
  <c r="K2464" i="2" s="1"/>
  <c r="I2460" i="2"/>
  <c r="K2460" i="2" s="1"/>
  <c r="I2456" i="2"/>
  <c r="K2456" i="2" s="1"/>
  <c r="I2452" i="2"/>
  <c r="K2452" i="2" s="1"/>
  <c r="I2448" i="2"/>
  <c r="K2448" i="2" s="1"/>
  <c r="I2444" i="2"/>
  <c r="K2444" i="2" s="1"/>
  <c r="I2440" i="2"/>
  <c r="K2440" i="2" s="1"/>
  <c r="I2436" i="2"/>
  <c r="K2436" i="2" s="1"/>
  <c r="I2432" i="2"/>
  <c r="K2432" i="2" s="1"/>
  <c r="I2428" i="2"/>
  <c r="K2428" i="2" s="1"/>
  <c r="I2424" i="2"/>
  <c r="K2424" i="2" s="1"/>
  <c r="I2420" i="2"/>
  <c r="K2420" i="2" s="1"/>
  <c r="I2416" i="2"/>
  <c r="K2416" i="2" s="1"/>
  <c r="I2412" i="2"/>
  <c r="K2412" i="2" s="1"/>
  <c r="I2408" i="2"/>
  <c r="K2408" i="2" s="1"/>
  <c r="I2404" i="2"/>
  <c r="K2404" i="2" s="1"/>
  <c r="I2400" i="2"/>
  <c r="K2400" i="2" s="1"/>
  <c r="I2396" i="2"/>
  <c r="K2396" i="2" s="1"/>
  <c r="I2389" i="2"/>
  <c r="K2389" i="2" s="1"/>
  <c r="I2385" i="2"/>
  <c r="K2385" i="2" s="1"/>
  <c r="I2381" i="2"/>
  <c r="K2381" i="2" s="1"/>
  <c r="I2377" i="2"/>
  <c r="K2377" i="2" s="1"/>
  <c r="I2373" i="2"/>
  <c r="K2373" i="2" s="1"/>
  <c r="I2369" i="2"/>
  <c r="K2369" i="2" s="1"/>
  <c r="I2365" i="2"/>
  <c r="K2365" i="2" s="1"/>
  <c r="I2361" i="2"/>
  <c r="K2361" i="2" s="1"/>
  <c r="I2357" i="2"/>
  <c r="K2357" i="2" s="1"/>
  <c r="I2353" i="2"/>
  <c r="K2353" i="2" s="1"/>
  <c r="I2349" i="2"/>
  <c r="K2349" i="2" s="1"/>
  <c r="I2345" i="2"/>
  <c r="K2345" i="2" s="1"/>
  <c r="I2341" i="2"/>
  <c r="K2341" i="2" s="1"/>
  <c r="I2337" i="2"/>
  <c r="K2337" i="2" s="1"/>
  <c r="I2333" i="2"/>
  <c r="K2333" i="2" s="1"/>
  <c r="I2329" i="2"/>
  <c r="K2329" i="2" s="1"/>
  <c r="I2325" i="2"/>
  <c r="K2325" i="2" s="1"/>
  <c r="I2321" i="2"/>
  <c r="K2321" i="2" s="1"/>
  <c r="I2317" i="2"/>
  <c r="K2317" i="2" s="1"/>
  <c r="I2313" i="2"/>
  <c r="K2313" i="2" s="1"/>
  <c r="I2309" i="2"/>
  <c r="K2309" i="2" s="1"/>
  <c r="I2305" i="2"/>
  <c r="K2305" i="2" s="1"/>
  <c r="I2301" i="2"/>
  <c r="K2301" i="2" s="1"/>
  <c r="I2297" i="2"/>
  <c r="K2297" i="2" s="1"/>
  <c r="I2293" i="2"/>
  <c r="K2293" i="2" s="1"/>
  <c r="I2289" i="2"/>
  <c r="K2289" i="2" s="1"/>
  <c r="I2285" i="2"/>
  <c r="K2285" i="2" s="1"/>
  <c r="I2281" i="2"/>
  <c r="K2281" i="2" s="1"/>
  <c r="I2277" i="2"/>
  <c r="K2277" i="2" s="1"/>
  <c r="I2273" i="2"/>
  <c r="K2273" i="2" s="1"/>
  <c r="I2269" i="2"/>
  <c r="K2269" i="2" s="1"/>
  <c r="I2265" i="2"/>
  <c r="K2265" i="2" s="1"/>
  <c r="I2261" i="2"/>
  <c r="K2261" i="2" s="1"/>
  <c r="I2257" i="2"/>
  <c r="K2257" i="2" s="1"/>
  <c r="I2253" i="2"/>
  <c r="K2253" i="2" s="1"/>
  <c r="I2249" i="2"/>
  <c r="K2249" i="2" s="1"/>
  <c r="I2245" i="2"/>
  <c r="K2245" i="2" s="1"/>
  <c r="I2241" i="2"/>
  <c r="K2241" i="2" s="1"/>
  <c r="I2237" i="2"/>
  <c r="K2237" i="2" s="1"/>
  <c r="I2233" i="2"/>
  <c r="K2233" i="2" s="1"/>
  <c r="I2229" i="2"/>
  <c r="K2229" i="2" s="1"/>
  <c r="I2225" i="2"/>
  <c r="K2225" i="2" s="1"/>
  <c r="I2221" i="2"/>
  <c r="K2221" i="2" s="1"/>
  <c r="I2217" i="2"/>
  <c r="K2217" i="2" s="1"/>
  <c r="I2213" i="2"/>
  <c r="K2213" i="2" s="1"/>
  <c r="I2209" i="2"/>
  <c r="K2209" i="2" s="1"/>
  <c r="I2205" i="2"/>
  <c r="K2205" i="2" s="1"/>
  <c r="I2201" i="2"/>
  <c r="K2201" i="2" s="1"/>
  <c r="I2197" i="2"/>
  <c r="K2197" i="2" s="1"/>
  <c r="I2193" i="2"/>
  <c r="K2193" i="2" s="1"/>
  <c r="I2189" i="2"/>
  <c r="K2189" i="2" s="1"/>
  <c r="I2185" i="2"/>
  <c r="K2185" i="2" s="1"/>
  <c r="I2181" i="2"/>
  <c r="K2181" i="2" s="1"/>
  <c r="I2177" i="2"/>
  <c r="K2177" i="2" s="1"/>
  <c r="I2173" i="2"/>
  <c r="K2173" i="2" s="1"/>
  <c r="I2169" i="2"/>
  <c r="K2169" i="2" s="1"/>
  <c r="I2165" i="2"/>
  <c r="K2165" i="2" s="1"/>
  <c r="I2161" i="2"/>
  <c r="K2161" i="2" s="1"/>
  <c r="I2157" i="2"/>
  <c r="K2157" i="2" s="1"/>
  <c r="I2153" i="2"/>
  <c r="K2153" i="2" s="1"/>
  <c r="I2149" i="2"/>
  <c r="K2149" i="2" s="1"/>
  <c r="I2145" i="2"/>
  <c r="K2145" i="2" s="1"/>
  <c r="I2141" i="2"/>
  <c r="K2141" i="2" s="1"/>
  <c r="I2137" i="2"/>
  <c r="K2137" i="2" s="1"/>
  <c r="I2134" i="2"/>
  <c r="K2134" i="2" s="1"/>
  <c r="I2130" i="2"/>
  <c r="K2130" i="2" s="1"/>
  <c r="I2126" i="2"/>
  <c r="K2126" i="2" s="1"/>
  <c r="I2122" i="2"/>
  <c r="K2122" i="2" s="1"/>
  <c r="I2118" i="2"/>
  <c r="K2118" i="2" s="1"/>
  <c r="I2114" i="2"/>
  <c r="K2114" i="2" s="1"/>
  <c r="I2110" i="2"/>
  <c r="K2110" i="2" s="1"/>
  <c r="I2106" i="2"/>
  <c r="K2106" i="2" s="1"/>
  <c r="I2102" i="2"/>
  <c r="K2102" i="2" s="1"/>
  <c r="I2098" i="2"/>
  <c r="K2098" i="2" s="1"/>
  <c r="I2094" i="2"/>
  <c r="K2094" i="2" s="1"/>
  <c r="I2090" i="2"/>
  <c r="K2090" i="2" s="1"/>
  <c r="I2086" i="2"/>
  <c r="K2086" i="2" s="1"/>
  <c r="I2082" i="2"/>
  <c r="K2082" i="2" s="1"/>
  <c r="I2078" i="2"/>
  <c r="K2078" i="2" s="1"/>
  <c r="I2074" i="2"/>
  <c r="K2074" i="2" s="1"/>
  <c r="I2070" i="2"/>
  <c r="K2070" i="2" s="1"/>
  <c r="I2066" i="2"/>
  <c r="K2066" i="2" s="1"/>
  <c r="I2062" i="2"/>
  <c r="K2062" i="2" s="1"/>
  <c r="I2058" i="2"/>
  <c r="K2058" i="2" s="1"/>
  <c r="I2054" i="2"/>
  <c r="K2054" i="2" s="1"/>
  <c r="I2050" i="2"/>
  <c r="K2050" i="2" s="1"/>
  <c r="I2046" i="2"/>
  <c r="K2046" i="2" s="1"/>
  <c r="I2042" i="2"/>
  <c r="K2042" i="2" s="1"/>
  <c r="I2038" i="2"/>
  <c r="K2038" i="2" s="1"/>
  <c r="I2035" i="2"/>
  <c r="K2035" i="2" s="1"/>
  <c r="I2031" i="2"/>
  <c r="K2031" i="2" s="1"/>
  <c r="I2027" i="2"/>
  <c r="K2027" i="2" s="1"/>
  <c r="I2023" i="2"/>
  <c r="K2023" i="2" s="1"/>
  <c r="I2019" i="2"/>
  <c r="K2019" i="2" s="1"/>
  <c r="I2015" i="2"/>
  <c r="K2015" i="2" s="1"/>
  <c r="I2011" i="2"/>
  <c r="K2011" i="2" s="1"/>
  <c r="I2007" i="2"/>
  <c r="K2007" i="2" s="1"/>
  <c r="I2003" i="2"/>
  <c r="K2003" i="2" s="1"/>
  <c r="I1999" i="2"/>
  <c r="K1999" i="2" s="1"/>
  <c r="I1995" i="2"/>
  <c r="K1995" i="2" s="1"/>
  <c r="I1991" i="2"/>
  <c r="K1991" i="2" s="1"/>
  <c r="I1987" i="2"/>
  <c r="K1987" i="2" s="1"/>
  <c r="I1983" i="2"/>
  <c r="K1983" i="2" s="1"/>
  <c r="I1979" i="2"/>
  <c r="K1979" i="2" s="1"/>
  <c r="I1975" i="2"/>
  <c r="K1975" i="2" s="1"/>
  <c r="I1971" i="2"/>
  <c r="K1971" i="2" s="1"/>
  <c r="I1967" i="2"/>
  <c r="K1967" i="2" s="1"/>
  <c r="I1963" i="2"/>
  <c r="K1963" i="2" s="1"/>
  <c r="I1959" i="2"/>
  <c r="K1959" i="2" s="1"/>
  <c r="I1955" i="2"/>
  <c r="K1955" i="2" s="1"/>
  <c r="I1951" i="2"/>
  <c r="K1951" i="2" s="1"/>
  <c r="I1947" i="2"/>
  <c r="K1947" i="2" s="1"/>
  <c r="I1944" i="2"/>
  <c r="K1944" i="2" s="1"/>
  <c r="I1940" i="2"/>
  <c r="K1940" i="2" s="1"/>
  <c r="I1936" i="2"/>
  <c r="K1936" i="2" s="1"/>
  <c r="I1932" i="2"/>
  <c r="K1932" i="2" s="1"/>
  <c r="I1928" i="2"/>
  <c r="K1928" i="2" s="1"/>
  <c r="I1921" i="2"/>
  <c r="K1921" i="2" s="1"/>
  <c r="I1917" i="2"/>
  <c r="K1917" i="2" s="1"/>
  <c r="I1913" i="2"/>
  <c r="K1913" i="2" s="1"/>
  <c r="I1909" i="2"/>
  <c r="K1909" i="2" s="1"/>
  <c r="I1905" i="2"/>
  <c r="K1905" i="2" s="1"/>
  <c r="I1901" i="2"/>
  <c r="K1901" i="2" s="1"/>
  <c r="I1897" i="2"/>
  <c r="K1897" i="2" s="1"/>
  <c r="I1893" i="2"/>
  <c r="K1893" i="2" s="1"/>
  <c r="I1889" i="2"/>
  <c r="K1889" i="2" s="1"/>
  <c r="I1885" i="2"/>
  <c r="K1885" i="2" s="1"/>
  <c r="I1881" i="2"/>
  <c r="K1881" i="2" s="1"/>
  <c r="I1877" i="2"/>
  <c r="K1877" i="2" s="1"/>
  <c r="I1873" i="2"/>
  <c r="K1873" i="2" s="1"/>
  <c r="I1869" i="2"/>
  <c r="K1869" i="2" s="1"/>
  <c r="I1865" i="2"/>
  <c r="K1865" i="2" s="1"/>
  <c r="I1861" i="2"/>
  <c r="K1861" i="2" s="1"/>
  <c r="I1857" i="2"/>
  <c r="K1857" i="2" s="1"/>
  <c r="I1853" i="2"/>
  <c r="K1853" i="2" s="1"/>
  <c r="I1849" i="2"/>
  <c r="K1849" i="2" s="1"/>
  <c r="I1845" i="2"/>
  <c r="K1845" i="2" s="1"/>
  <c r="I1841" i="2"/>
  <c r="K1841" i="2" s="1"/>
  <c r="I1837" i="2"/>
  <c r="K1837" i="2" s="1"/>
  <c r="I1833" i="2"/>
  <c r="K1833" i="2" s="1"/>
  <c r="I1829" i="2"/>
  <c r="K1829" i="2" s="1"/>
  <c r="I1825" i="2"/>
  <c r="K1825" i="2" s="1"/>
  <c r="I1821" i="2"/>
  <c r="K1821" i="2" s="1"/>
  <c r="I1817" i="2"/>
  <c r="K1817" i="2" s="1"/>
  <c r="I1813" i="2"/>
  <c r="K1813" i="2" s="1"/>
  <c r="I1810" i="2"/>
  <c r="K1810" i="2" s="1"/>
  <c r="I1806" i="2"/>
  <c r="K1806" i="2" s="1"/>
  <c r="I1802" i="2"/>
  <c r="K1802" i="2" s="1"/>
  <c r="I1798" i="2"/>
  <c r="K1798" i="2" s="1"/>
  <c r="I1794" i="2"/>
  <c r="K1794" i="2" s="1"/>
  <c r="I1790" i="2"/>
  <c r="K1790" i="2" s="1"/>
  <c r="I1786" i="2"/>
  <c r="K1786" i="2" s="1"/>
  <c r="I1782" i="2"/>
  <c r="K1782" i="2" s="1"/>
  <c r="I1778" i="2"/>
  <c r="K1778" i="2" s="1"/>
  <c r="I1774" i="2"/>
  <c r="K1774" i="2" s="1"/>
  <c r="I1770" i="2"/>
  <c r="K1770" i="2" s="1"/>
  <c r="I1766" i="2"/>
  <c r="K1766" i="2" s="1"/>
  <c r="I1762" i="2"/>
  <c r="K1762" i="2" s="1"/>
  <c r="I1758" i="2"/>
  <c r="K1758" i="2" s="1"/>
  <c r="I1754" i="2"/>
  <c r="K1754" i="2" s="1"/>
  <c r="I1750" i="2"/>
  <c r="K1750" i="2" s="1"/>
  <c r="I1746" i="2"/>
  <c r="K1746" i="2" s="1"/>
  <c r="I1742" i="2"/>
  <c r="K1742" i="2" s="1"/>
  <c r="I1738" i="2"/>
  <c r="K1738" i="2" s="1"/>
  <c r="I1734" i="2"/>
  <c r="K1734" i="2" s="1"/>
  <c r="I1730" i="2"/>
  <c r="K1730" i="2" s="1"/>
  <c r="I1726" i="2"/>
  <c r="K1726" i="2" s="1"/>
  <c r="I1722" i="2"/>
  <c r="K1722" i="2" s="1"/>
  <c r="I1718" i="2"/>
  <c r="K1718" i="2" s="1"/>
  <c r="I1714" i="2"/>
  <c r="K1714" i="2" s="1"/>
  <c r="I1710" i="2"/>
  <c r="K1710" i="2" s="1"/>
  <c r="I1706" i="2"/>
  <c r="K1706" i="2" s="1"/>
  <c r="I1702" i="2"/>
  <c r="K1702" i="2" s="1"/>
  <c r="I1698" i="2"/>
  <c r="K1698" i="2" s="1"/>
  <c r="I1694" i="2"/>
  <c r="K1694" i="2" s="1"/>
  <c r="I1690" i="2"/>
  <c r="K1690" i="2" s="1"/>
  <c r="I1686" i="2"/>
  <c r="K1686" i="2" s="1"/>
  <c r="I1682" i="2"/>
  <c r="K1682" i="2" s="1"/>
  <c r="I1678" i="2"/>
  <c r="K1678" i="2" s="1"/>
  <c r="I1674" i="2"/>
  <c r="K1674" i="2" s="1"/>
  <c r="I1670" i="2"/>
  <c r="K1670" i="2" s="1"/>
  <c r="I1666" i="2"/>
  <c r="K1666" i="2" s="1"/>
  <c r="I1662" i="2"/>
  <c r="K1662" i="2" s="1"/>
  <c r="I1658" i="2"/>
  <c r="K1658" i="2" s="1"/>
  <c r="I1654" i="2"/>
  <c r="K1654" i="2" s="1"/>
  <c r="I1650" i="2"/>
  <c r="K1650" i="2" s="1"/>
  <c r="I1646" i="2"/>
  <c r="K1646" i="2" s="1"/>
  <c r="I1642" i="2"/>
  <c r="K1642" i="2" s="1"/>
  <c r="I1638" i="2"/>
  <c r="K1638" i="2" s="1"/>
  <c r="I1635" i="2"/>
  <c r="K1635" i="2" s="1"/>
  <c r="I1631" i="2"/>
  <c r="K1631" i="2" s="1"/>
  <c r="I1627" i="2"/>
  <c r="K1627" i="2" s="1"/>
  <c r="I1623" i="2"/>
  <c r="K1623" i="2" s="1"/>
  <c r="I1619" i="2"/>
  <c r="K1619" i="2" s="1"/>
  <c r="I1615" i="2"/>
  <c r="K1615" i="2" s="1"/>
  <c r="I1611" i="2"/>
  <c r="K1611" i="2" s="1"/>
  <c r="I1607" i="2"/>
  <c r="K1607" i="2" s="1"/>
  <c r="I1603" i="2"/>
  <c r="K1603" i="2" s="1"/>
  <c r="I1599" i="2"/>
  <c r="K1599" i="2" s="1"/>
  <c r="I1595" i="2"/>
  <c r="K1595" i="2" s="1"/>
  <c r="I1591" i="2"/>
  <c r="K1591" i="2" s="1"/>
  <c r="I1587" i="2"/>
  <c r="K1587" i="2" s="1"/>
  <c r="I1583" i="2"/>
  <c r="K1583" i="2" s="1"/>
  <c r="I1579" i="2"/>
  <c r="K1579" i="2" s="1"/>
  <c r="I1575" i="2"/>
  <c r="K1575" i="2" s="1"/>
  <c r="I1571" i="2"/>
  <c r="K1571" i="2" s="1"/>
  <c r="I1567" i="2"/>
  <c r="K1567" i="2" s="1"/>
  <c r="I1563" i="2"/>
  <c r="K1563" i="2" s="1"/>
  <c r="I1559" i="2"/>
  <c r="K1559" i="2" s="1"/>
  <c r="I1555" i="2"/>
  <c r="K1555" i="2" s="1"/>
  <c r="I1551" i="2"/>
  <c r="K1551" i="2" s="1"/>
  <c r="I1547" i="2"/>
  <c r="K1547" i="2" s="1"/>
  <c r="I1543" i="2"/>
  <c r="K1543" i="2" s="1"/>
  <c r="I1539" i="2"/>
  <c r="K1539" i="2" s="1"/>
  <c r="I1535" i="2"/>
  <c r="K1535" i="2" s="1"/>
  <c r="I1531" i="2"/>
  <c r="K1531" i="2" s="1"/>
  <c r="I1527" i="2"/>
  <c r="K1527" i="2" s="1"/>
  <c r="I1523" i="2"/>
  <c r="K1523" i="2" s="1"/>
  <c r="I1519" i="2"/>
  <c r="K1519" i="2" s="1"/>
  <c r="I1515" i="2"/>
  <c r="K1515" i="2" s="1"/>
  <c r="I1511" i="2"/>
  <c r="K1511" i="2" s="1"/>
  <c r="I1507" i="2"/>
  <c r="K1507" i="2" s="1"/>
  <c r="I1503" i="2"/>
  <c r="K1503" i="2" s="1"/>
  <c r="I1499" i="2"/>
  <c r="K1499" i="2" s="1"/>
  <c r="I1495" i="2"/>
  <c r="K1495" i="2" s="1"/>
  <c r="I1491" i="2"/>
  <c r="K1491" i="2" s="1"/>
  <c r="I1487" i="2"/>
  <c r="K1487" i="2" s="1"/>
  <c r="I1483" i="2"/>
  <c r="K1483" i="2" s="1"/>
  <c r="I1479" i="2"/>
  <c r="K1479" i="2" s="1"/>
  <c r="I1475" i="2"/>
  <c r="K1475" i="2" s="1"/>
  <c r="I1472" i="2"/>
  <c r="K1472" i="2" s="1"/>
  <c r="I1468" i="2"/>
  <c r="K1468" i="2" s="1"/>
  <c r="I1464" i="2"/>
  <c r="K1464" i="2" s="1"/>
  <c r="I1460" i="2"/>
  <c r="K1460" i="2" s="1"/>
  <c r="I1456" i="2"/>
  <c r="K1456" i="2" s="1"/>
  <c r="I1452" i="2"/>
  <c r="K1452" i="2" s="1"/>
  <c r="I1448" i="2"/>
  <c r="K1448" i="2" s="1"/>
  <c r="I1444" i="2"/>
  <c r="K1444" i="2" s="1"/>
  <c r="I1440" i="2"/>
  <c r="K1440" i="2" s="1"/>
  <c r="I1436" i="2"/>
  <c r="K1436" i="2" s="1"/>
  <c r="I1432" i="2"/>
  <c r="K1432" i="2" s="1"/>
  <c r="I1428" i="2"/>
  <c r="K1428" i="2" s="1"/>
  <c r="I1421" i="2"/>
  <c r="K1421" i="2" s="1"/>
  <c r="I1417" i="2"/>
  <c r="K1417" i="2" s="1"/>
  <c r="I1413" i="2"/>
  <c r="K1413" i="2" s="1"/>
  <c r="I1409" i="2"/>
  <c r="K1409" i="2" s="1"/>
  <c r="I1405" i="2"/>
  <c r="K1405" i="2" s="1"/>
  <c r="I1401" i="2"/>
  <c r="K1401" i="2" s="1"/>
  <c r="I1397" i="2"/>
  <c r="K1397" i="2" s="1"/>
  <c r="I1393" i="2"/>
  <c r="K1393" i="2" s="1"/>
  <c r="I1389" i="2"/>
  <c r="K1389" i="2" s="1"/>
  <c r="I1385" i="2"/>
  <c r="K1385" i="2" s="1"/>
  <c r="I1381" i="2"/>
  <c r="K1381" i="2" s="1"/>
  <c r="I1377" i="2"/>
  <c r="K1377" i="2" s="1"/>
  <c r="I1373" i="2"/>
  <c r="K1373" i="2" s="1"/>
  <c r="I1370" i="2"/>
  <c r="K1370" i="2" s="1"/>
  <c r="I1366" i="2"/>
  <c r="K1366" i="2" s="1"/>
  <c r="I1362" i="2"/>
  <c r="K1362" i="2" s="1"/>
  <c r="I1358" i="2"/>
  <c r="K1358" i="2" s="1"/>
  <c r="I1354" i="2"/>
  <c r="K1354" i="2" s="1"/>
  <c r="I1350" i="2"/>
  <c r="K1350" i="2" s="1"/>
  <c r="I1346" i="2"/>
  <c r="K1346" i="2" s="1"/>
  <c r="I1342" i="2"/>
  <c r="K1342" i="2" s="1"/>
  <c r="I1338" i="2"/>
  <c r="K1338" i="2" s="1"/>
  <c r="I1334" i="2"/>
  <c r="K1334" i="2" s="1"/>
  <c r="I1330" i="2"/>
  <c r="K1330" i="2" s="1"/>
  <c r="I1326" i="2"/>
  <c r="K1326" i="2" s="1"/>
  <c r="I1322" i="2"/>
  <c r="K1322" i="2" s="1"/>
  <c r="I1318" i="2"/>
  <c r="K1318" i="2" s="1"/>
  <c r="I1314" i="2"/>
  <c r="K1314" i="2" s="1"/>
  <c r="I1310" i="2"/>
  <c r="K1310" i="2" s="1"/>
  <c r="I1306" i="2"/>
  <c r="K1306" i="2" s="1"/>
  <c r="I1302" i="2"/>
  <c r="K1302" i="2" s="1"/>
  <c r="I1298" i="2"/>
  <c r="K1298" i="2" s="1"/>
  <c r="I1294" i="2"/>
  <c r="K1294" i="2" s="1"/>
  <c r="I1290" i="2"/>
  <c r="K1290" i="2" s="1"/>
  <c r="I1286" i="2"/>
  <c r="K1286" i="2" s="1"/>
  <c r="I1282" i="2"/>
  <c r="K1282" i="2" s="1"/>
  <c r="I1278" i="2"/>
  <c r="K1278" i="2" s="1"/>
  <c r="I1274" i="2"/>
  <c r="K1274" i="2" s="1"/>
  <c r="I1270" i="2"/>
  <c r="K1270" i="2" s="1"/>
  <c r="I1266" i="2"/>
  <c r="K1266" i="2" s="1"/>
  <c r="I1262" i="2"/>
  <c r="K1262" i="2" s="1"/>
  <c r="I1258" i="2"/>
  <c r="K1258" i="2" s="1"/>
  <c r="I1254" i="2"/>
  <c r="K1254" i="2" s="1"/>
  <c r="I1250" i="2"/>
  <c r="K1250" i="2" s="1"/>
  <c r="I1246" i="2"/>
  <c r="K1246" i="2" s="1"/>
  <c r="I1242" i="2"/>
  <c r="K1242" i="2" s="1"/>
  <c r="I1238" i="2"/>
  <c r="K1238" i="2" s="1"/>
  <c r="I1234" i="2"/>
  <c r="K1234" i="2" s="1"/>
  <c r="I1230" i="2"/>
  <c r="K1230" i="2" s="1"/>
  <c r="I1226" i="2"/>
  <c r="K1226" i="2" s="1"/>
  <c r="I1222" i="2"/>
  <c r="K1222" i="2" s="1"/>
  <c r="I1215" i="2"/>
  <c r="K1215" i="2" s="1"/>
  <c r="I1211" i="2"/>
  <c r="K1211" i="2" s="1"/>
  <c r="I1207" i="2"/>
  <c r="K1207" i="2" s="1"/>
  <c r="I1203" i="2"/>
  <c r="K1203" i="2" s="1"/>
  <c r="I1199" i="2"/>
  <c r="K1199" i="2" s="1"/>
  <c r="I1195" i="2"/>
  <c r="K1195" i="2" s="1"/>
  <c r="I1191" i="2"/>
  <c r="K1191" i="2" s="1"/>
  <c r="I1187" i="2"/>
  <c r="K1187" i="2" s="1"/>
  <c r="I1183" i="2"/>
  <c r="K1183" i="2" s="1"/>
  <c r="I1179" i="2"/>
  <c r="K1179" i="2" s="1"/>
  <c r="I1175" i="2"/>
  <c r="K1175" i="2" s="1"/>
  <c r="I1171" i="2"/>
  <c r="K1171" i="2" s="1"/>
  <c r="I1167" i="2"/>
  <c r="K1167" i="2" s="1"/>
  <c r="I1164" i="2"/>
  <c r="K1164" i="2" s="1"/>
  <c r="I1160" i="2"/>
  <c r="K1160" i="2" s="1"/>
  <c r="I1156" i="2"/>
  <c r="K1156" i="2" s="1"/>
  <c r="I1152" i="2"/>
  <c r="K1152" i="2" s="1"/>
  <c r="I1148" i="2"/>
  <c r="K1148" i="2" s="1"/>
  <c r="I1144" i="2"/>
  <c r="K1144" i="2" s="1"/>
  <c r="I1140" i="2"/>
  <c r="K1140" i="2" s="1"/>
  <c r="I1136" i="2"/>
  <c r="K1136" i="2" s="1"/>
  <c r="I1132" i="2"/>
  <c r="K1132" i="2" s="1"/>
  <c r="I1128" i="2"/>
  <c r="K1128" i="2" s="1"/>
  <c r="I1124" i="2"/>
  <c r="K1124" i="2" s="1"/>
  <c r="I1120" i="2"/>
  <c r="K1120" i="2" s="1"/>
  <c r="I1116" i="2"/>
  <c r="K1116" i="2" s="1"/>
  <c r="I1112" i="2"/>
  <c r="K1112" i="2" s="1"/>
  <c r="I1108" i="2"/>
  <c r="K1108" i="2" s="1"/>
  <c r="I1104" i="2"/>
  <c r="K1104" i="2" s="1"/>
  <c r="I1100" i="2"/>
  <c r="K1100" i="2" s="1"/>
  <c r="I1096" i="2"/>
  <c r="K1096" i="2" s="1"/>
  <c r="I1092" i="2"/>
  <c r="K1092" i="2" s="1"/>
  <c r="I1088" i="2"/>
  <c r="K1088" i="2" s="1"/>
  <c r="I1084" i="2"/>
  <c r="K1084" i="2" s="1"/>
  <c r="I1080" i="2"/>
  <c r="K1080" i="2" s="1"/>
  <c r="I1076" i="2"/>
  <c r="K1076" i="2" s="1"/>
  <c r="I1072" i="2"/>
  <c r="K1072" i="2" s="1"/>
  <c r="I1068" i="2"/>
  <c r="K1068" i="2" s="1"/>
  <c r="I1064" i="2"/>
  <c r="K1064" i="2" s="1"/>
  <c r="I1060" i="2"/>
  <c r="K1060" i="2" s="1"/>
  <c r="I1057" i="2"/>
  <c r="K1057" i="2" s="1"/>
  <c r="I1053" i="2"/>
  <c r="K1053" i="2" s="1"/>
  <c r="I1049" i="2"/>
  <c r="K1049" i="2" s="1"/>
  <c r="I1045" i="2"/>
  <c r="K1045" i="2" s="1"/>
  <c r="I1041" i="2"/>
  <c r="K1041" i="2" s="1"/>
  <c r="I1037" i="2"/>
  <c r="K1037" i="2" s="1"/>
  <c r="I1033" i="2"/>
  <c r="K1033" i="2" s="1"/>
  <c r="I1029" i="2"/>
  <c r="K1029" i="2" s="1"/>
  <c r="I1025" i="2"/>
  <c r="K1025" i="2" s="1"/>
  <c r="I1021" i="2"/>
  <c r="K1021" i="2" s="1"/>
  <c r="I1018" i="2"/>
  <c r="K1018" i="2" s="1"/>
  <c r="I1014" i="2"/>
  <c r="K1014" i="2" s="1"/>
  <c r="I1010" i="2"/>
  <c r="K1010" i="2" s="1"/>
  <c r="I1006" i="2"/>
  <c r="K1006" i="2" s="1"/>
  <c r="I1002" i="2"/>
  <c r="K1002" i="2" s="1"/>
  <c r="I998" i="2"/>
  <c r="K998" i="2" s="1"/>
  <c r="I994" i="2"/>
  <c r="K994" i="2" s="1"/>
  <c r="I990" i="2"/>
  <c r="K990" i="2" s="1"/>
  <c r="I986" i="2"/>
  <c r="K986" i="2" s="1"/>
  <c r="I982" i="2"/>
  <c r="K982" i="2" s="1"/>
  <c r="I978" i="2"/>
  <c r="K978" i="2" s="1"/>
  <c r="I974" i="2"/>
  <c r="K974" i="2" s="1"/>
  <c r="I970" i="2"/>
  <c r="K970" i="2" s="1"/>
  <c r="I966" i="2"/>
  <c r="K966" i="2" s="1"/>
  <c r="I962" i="2"/>
  <c r="K962" i="2" s="1"/>
  <c r="I958" i="2"/>
  <c r="K958" i="2" s="1"/>
  <c r="I954" i="2"/>
  <c r="K954" i="2" s="1"/>
  <c r="I951" i="2"/>
  <c r="K951" i="2" s="1"/>
  <c r="I947" i="2"/>
  <c r="K947" i="2" s="1"/>
  <c r="I943" i="2"/>
  <c r="K943" i="2" s="1"/>
  <c r="I939" i="2"/>
  <c r="K939" i="2" s="1"/>
  <c r="I935" i="2"/>
  <c r="K935" i="2" s="1"/>
  <c r="I931" i="2"/>
  <c r="K931" i="2" s="1"/>
  <c r="I927" i="2"/>
  <c r="K927" i="2" s="1"/>
  <c r="I923" i="2"/>
  <c r="K923" i="2" s="1"/>
  <c r="I919" i="2"/>
  <c r="K919" i="2" s="1"/>
  <c r="I915" i="2"/>
  <c r="K915" i="2" s="1"/>
  <c r="I911" i="2"/>
  <c r="K911" i="2" s="1"/>
  <c r="I907" i="2"/>
  <c r="K907" i="2" s="1"/>
  <c r="I903" i="2"/>
  <c r="K903" i="2" s="1"/>
  <c r="I899" i="2"/>
  <c r="K899" i="2" s="1"/>
  <c r="I895" i="2"/>
  <c r="K895" i="2" s="1"/>
  <c r="I891" i="2"/>
  <c r="K891" i="2" s="1"/>
  <c r="I887" i="2"/>
  <c r="K887" i="2" s="1"/>
  <c r="I883" i="2"/>
  <c r="K883" i="2" s="1"/>
  <c r="I879" i="2"/>
  <c r="K879" i="2" s="1"/>
  <c r="I875" i="2"/>
  <c r="K875" i="2" s="1"/>
  <c r="I871" i="2"/>
  <c r="K871" i="2" s="1"/>
  <c r="I867" i="2"/>
  <c r="K867" i="2" s="1"/>
  <c r="I863" i="2"/>
  <c r="K863" i="2" s="1"/>
  <c r="I859" i="2"/>
  <c r="K859" i="2" s="1"/>
  <c r="I855" i="2"/>
  <c r="K855" i="2" s="1"/>
  <c r="I851" i="2"/>
  <c r="K851" i="2" s="1"/>
  <c r="I848" i="2"/>
  <c r="K848" i="2" s="1"/>
  <c r="I844" i="2"/>
  <c r="K844" i="2" s="1"/>
  <c r="I840" i="2"/>
  <c r="K840" i="2" s="1"/>
  <c r="I836" i="2"/>
  <c r="K836" i="2" s="1"/>
  <c r="I832" i="2"/>
  <c r="K832" i="2" s="1"/>
  <c r="I828" i="2"/>
  <c r="K828" i="2" s="1"/>
  <c r="I824" i="2"/>
  <c r="K824" i="2" s="1"/>
  <c r="I820" i="2"/>
  <c r="K820" i="2" s="1"/>
  <c r="I816" i="2"/>
  <c r="K816" i="2" s="1"/>
  <c r="I812" i="2"/>
  <c r="K812" i="2" s="1"/>
  <c r="I808" i="2"/>
  <c r="K808" i="2" s="1"/>
  <c r="I804" i="2"/>
  <c r="K804" i="2" s="1"/>
  <c r="I800" i="2"/>
  <c r="K800" i="2" s="1"/>
  <c r="I796" i="2"/>
  <c r="K796" i="2" s="1"/>
  <c r="I792" i="2"/>
  <c r="K792" i="2" s="1"/>
  <c r="I788" i="2"/>
  <c r="K788" i="2" s="1"/>
  <c r="I781" i="2"/>
  <c r="K781" i="2" s="1"/>
  <c r="I777" i="2"/>
  <c r="K777" i="2" s="1"/>
  <c r="I773" i="2"/>
  <c r="K773" i="2" s="1"/>
  <c r="I769" i="2"/>
  <c r="K769" i="2" s="1"/>
  <c r="I765" i="2"/>
  <c r="K765" i="2" s="1"/>
  <c r="I761" i="2"/>
  <c r="K761" i="2" s="1"/>
  <c r="I757" i="2"/>
  <c r="K757" i="2" s="1"/>
  <c r="I753" i="2"/>
  <c r="K753" i="2" s="1"/>
  <c r="I749" i="2"/>
  <c r="K749" i="2" s="1"/>
  <c r="I745" i="2"/>
  <c r="K745" i="2" s="1"/>
  <c r="I741" i="2"/>
  <c r="K741" i="2" s="1"/>
  <c r="I737" i="2"/>
  <c r="K737" i="2" s="1"/>
  <c r="I733" i="2"/>
  <c r="K733" i="2" s="1"/>
  <c r="I729" i="2"/>
  <c r="K729" i="2" s="1"/>
  <c r="I725" i="2"/>
  <c r="K725" i="2" s="1"/>
  <c r="I721" i="2"/>
  <c r="K721" i="2" s="1"/>
  <c r="I718" i="2"/>
  <c r="K718" i="2" s="1"/>
  <c r="I714" i="2"/>
  <c r="K714" i="2" s="1"/>
  <c r="I710" i="2"/>
  <c r="K710" i="2" s="1"/>
  <c r="I706" i="2"/>
  <c r="K706" i="2" s="1"/>
  <c r="I702" i="2"/>
  <c r="K702" i="2" s="1"/>
  <c r="I698" i="2"/>
  <c r="K698" i="2" s="1"/>
  <c r="I694" i="2"/>
  <c r="K694" i="2" s="1"/>
  <c r="I690" i="2"/>
  <c r="K690" i="2" s="1"/>
  <c r="I686" i="2"/>
  <c r="K686" i="2" s="1"/>
  <c r="I682" i="2"/>
  <c r="K682" i="2" s="1"/>
  <c r="I678" i="2"/>
  <c r="K678" i="2" s="1"/>
  <c r="I674" i="2"/>
  <c r="K674" i="2" s="1"/>
  <c r="I670" i="2"/>
  <c r="K670" i="2" s="1"/>
  <c r="I666" i="2"/>
  <c r="K666" i="2" s="1"/>
  <c r="I662" i="2"/>
  <c r="K662" i="2" s="1"/>
  <c r="I658" i="2"/>
  <c r="K658" i="2" s="1"/>
  <c r="I654" i="2"/>
  <c r="K654" i="2" s="1"/>
  <c r="I650" i="2"/>
  <c r="K650" i="2" s="1"/>
  <c r="I646" i="2"/>
  <c r="K646" i="2" s="1"/>
  <c r="I642" i="2"/>
  <c r="K642" i="2" s="1"/>
  <c r="I638" i="2"/>
  <c r="K638" i="2" s="1"/>
  <c r="I634" i="2"/>
  <c r="K634" i="2" s="1"/>
  <c r="I630" i="2"/>
  <c r="K630" i="2" s="1"/>
  <c r="I626" i="2"/>
  <c r="K626" i="2" s="1"/>
  <c r="I622" i="2"/>
  <c r="K622" i="2" s="1"/>
  <c r="I618" i="2"/>
  <c r="K618" i="2" s="1"/>
  <c r="I614" i="2"/>
  <c r="K614" i="2" s="1"/>
  <c r="I610" i="2"/>
  <c r="K610" i="2" s="1"/>
  <c r="I606" i="2"/>
  <c r="K606" i="2" s="1"/>
  <c r="I602" i="2"/>
  <c r="K602" i="2" s="1"/>
  <c r="I598" i="2"/>
  <c r="K598" i="2" s="1"/>
  <c r="I594" i="2"/>
  <c r="K594" i="2" s="1"/>
  <c r="I590" i="2"/>
  <c r="K590" i="2" s="1"/>
  <c r="I586" i="2"/>
  <c r="K586" i="2" s="1"/>
  <c r="I582" i="2"/>
  <c r="K582" i="2" s="1"/>
  <c r="I578" i="2"/>
  <c r="K578" i="2" s="1"/>
  <c r="I574" i="2"/>
  <c r="K574" i="2" s="1"/>
  <c r="I570" i="2"/>
  <c r="K570" i="2" s="1"/>
  <c r="I566" i="2"/>
  <c r="K566" i="2" s="1"/>
  <c r="I562" i="2"/>
  <c r="K562" i="2" s="1"/>
  <c r="I558" i="2"/>
  <c r="K558" i="2" s="1"/>
  <c r="I554" i="2"/>
  <c r="K554" i="2" s="1"/>
  <c r="I550" i="2"/>
  <c r="K550" i="2" s="1"/>
  <c r="I546" i="2"/>
  <c r="K546" i="2" s="1"/>
  <c r="I542" i="2"/>
  <c r="K542" i="2" s="1"/>
  <c r="I538" i="2"/>
  <c r="K538" i="2" s="1"/>
  <c r="I534" i="2"/>
  <c r="K534" i="2" s="1"/>
  <c r="I530" i="2"/>
  <c r="K530" i="2" s="1"/>
  <c r="I526" i="2"/>
  <c r="K526" i="2" s="1"/>
  <c r="I522" i="2"/>
  <c r="K522" i="2" s="1"/>
  <c r="I518" i="2"/>
  <c r="K518" i="2" s="1"/>
  <c r="I514" i="2"/>
  <c r="K514" i="2" s="1"/>
  <c r="I510" i="2"/>
  <c r="K510" i="2" s="1"/>
  <c r="I506" i="2"/>
  <c r="K506" i="2" s="1"/>
  <c r="I502" i="2"/>
  <c r="K502" i="2" s="1"/>
  <c r="I498" i="2"/>
  <c r="K498" i="2" s="1"/>
  <c r="I494" i="2"/>
  <c r="K494" i="2" s="1"/>
  <c r="I490" i="2"/>
  <c r="K490" i="2" s="1"/>
  <c r="I486" i="2"/>
  <c r="K486" i="2" s="1"/>
  <c r="I482" i="2"/>
  <c r="K482" i="2" s="1"/>
  <c r="I478" i="2"/>
  <c r="K478" i="2" s="1"/>
  <c r="I474" i="2"/>
  <c r="K474" i="2" s="1"/>
  <c r="I470" i="2"/>
  <c r="K470" i="2" s="1"/>
  <c r="I466" i="2"/>
  <c r="K466" i="2" s="1"/>
  <c r="I462" i="2"/>
  <c r="K462" i="2" s="1"/>
  <c r="I458" i="2"/>
  <c r="K458" i="2" s="1"/>
  <c r="I454" i="2"/>
  <c r="K454" i="2" s="1"/>
  <c r="I450" i="2"/>
  <c r="K450" i="2" s="1"/>
  <c r="I446" i="2"/>
  <c r="K446" i="2" s="1"/>
  <c r="I442" i="2"/>
  <c r="K442" i="2" s="1"/>
  <c r="I438" i="2"/>
  <c r="K438" i="2" s="1"/>
  <c r="I434" i="2"/>
  <c r="K434" i="2" s="1"/>
  <c r="I430" i="2"/>
  <c r="K430" i="2" s="1"/>
  <c r="I426" i="2"/>
  <c r="K426" i="2" s="1"/>
  <c r="I422" i="2"/>
  <c r="K422" i="2" s="1"/>
  <c r="I418" i="2"/>
  <c r="K418" i="2" s="1"/>
  <c r="I414" i="2"/>
  <c r="K414" i="2" s="1"/>
  <c r="I410" i="2"/>
  <c r="K410" i="2" s="1"/>
  <c r="I406" i="2"/>
  <c r="K406" i="2" s="1"/>
  <c r="I402" i="2"/>
  <c r="K402" i="2" s="1"/>
  <c r="I398" i="2"/>
  <c r="K398" i="2" s="1"/>
  <c r="I394" i="2"/>
  <c r="K394" i="2" s="1"/>
  <c r="I390" i="2"/>
  <c r="K390" i="2" s="1"/>
  <c r="I386" i="2"/>
  <c r="K386" i="2" s="1"/>
  <c r="I382" i="2"/>
  <c r="K382" i="2" s="1"/>
  <c r="I378" i="2"/>
  <c r="K378" i="2" s="1"/>
  <c r="I374" i="2"/>
  <c r="K374" i="2" s="1"/>
  <c r="I370" i="2"/>
  <c r="K370" i="2" s="1"/>
  <c r="I366" i="2"/>
  <c r="K366" i="2" s="1"/>
  <c r="I362" i="2"/>
  <c r="K362" i="2" s="1"/>
  <c r="I358" i="2"/>
  <c r="K358" i="2" s="1"/>
  <c r="I354" i="2"/>
  <c r="K354" i="2" s="1"/>
  <c r="I350" i="2"/>
  <c r="K350" i="2" s="1"/>
  <c r="I346" i="2"/>
  <c r="K346" i="2" s="1"/>
  <c r="I342" i="2"/>
  <c r="K342" i="2" s="1"/>
  <c r="I338" i="2"/>
  <c r="K338" i="2" s="1"/>
  <c r="I334" i="2"/>
  <c r="K334" i="2" s="1"/>
  <c r="I330" i="2"/>
  <c r="K330" i="2" s="1"/>
  <c r="I326" i="2"/>
  <c r="K326" i="2" s="1"/>
  <c r="I322" i="2"/>
  <c r="K322" i="2" s="1"/>
  <c r="I318" i="2"/>
  <c r="K318" i="2" s="1"/>
  <c r="I314" i="2"/>
  <c r="K314" i="2" s="1"/>
  <c r="I310" i="2"/>
  <c r="K310" i="2" s="1"/>
  <c r="I306" i="2"/>
  <c r="K306" i="2" s="1"/>
  <c r="I302" i="2"/>
  <c r="K302" i="2" s="1"/>
  <c r="I298" i="2"/>
  <c r="K298" i="2" s="1"/>
  <c r="I294" i="2"/>
  <c r="K294" i="2" s="1"/>
  <c r="I290" i="2"/>
  <c r="K290" i="2" s="1"/>
  <c r="I286" i="2"/>
  <c r="K286" i="2" s="1"/>
  <c r="I282" i="2"/>
  <c r="K282" i="2" s="1"/>
  <c r="I278" i="2"/>
  <c r="K278" i="2" s="1"/>
  <c r="I274" i="2"/>
  <c r="K274" i="2" s="1"/>
  <c r="I270" i="2"/>
  <c r="K270" i="2" s="1"/>
  <c r="I266" i="2"/>
  <c r="K266" i="2" s="1"/>
  <c r="I262" i="2"/>
  <c r="K262" i="2" s="1"/>
  <c r="I258" i="2"/>
  <c r="K258" i="2" s="1"/>
  <c r="I254" i="2"/>
  <c r="K254" i="2" s="1"/>
  <c r="I250" i="2"/>
  <c r="K250" i="2" s="1"/>
  <c r="I246" i="2"/>
  <c r="K246" i="2" s="1"/>
  <c r="I242" i="2"/>
  <c r="K242" i="2" s="1"/>
  <c r="I238" i="2"/>
  <c r="K238" i="2" s="1"/>
  <c r="I234" i="2"/>
  <c r="K234" i="2" s="1"/>
  <c r="I230" i="2"/>
  <c r="K230" i="2" s="1"/>
  <c r="I226" i="2"/>
  <c r="K226" i="2" s="1"/>
  <c r="I222" i="2"/>
  <c r="K222" i="2" s="1"/>
  <c r="I218" i="2"/>
  <c r="K218" i="2" s="1"/>
  <c r="I214" i="2"/>
  <c r="K214" i="2" s="1"/>
  <c r="I7319" i="2"/>
  <c r="K7319" i="2" s="1"/>
  <c r="I7315" i="2"/>
  <c r="K7315" i="2" s="1"/>
  <c r="I7311" i="2"/>
  <c r="K7311" i="2" s="1"/>
  <c r="I7307" i="2"/>
  <c r="K7307" i="2" s="1"/>
  <c r="I7303" i="2"/>
  <c r="K7303" i="2" s="1"/>
  <c r="I7299" i="2"/>
  <c r="K7299" i="2" s="1"/>
  <c r="I7295" i="2"/>
  <c r="K7295" i="2" s="1"/>
  <c r="I7291" i="2"/>
  <c r="K7291" i="2" s="1"/>
  <c r="I7287" i="2"/>
  <c r="K7287" i="2" s="1"/>
  <c r="I7283" i="2"/>
  <c r="K7283" i="2" s="1"/>
  <c r="I7279" i="2"/>
  <c r="K7279" i="2" s="1"/>
  <c r="I7275" i="2"/>
  <c r="K7275" i="2" s="1"/>
  <c r="I7271" i="2"/>
  <c r="K7271" i="2" s="1"/>
  <c r="I7267" i="2"/>
  <c r="K7267" i="2" s="1"/>
  <c r="I7263" i="2"/>
  <c r="K7263" i="2" s="1"/>
  <c r="I7259" i="2"/>
  <c r="K7259" i="2" s="1"/>
  <c r="I7255" i="2"/>
  <c r="K7255" i="2" s="1"/>
  <c r="I7252" i="2"/>
  <c r="K7252" i="2" s="1"/>
  <c r="I7248" i="2"/>
  <c r="K7248" i="2" s="1"/>
  <c r="I7245" i="2"/>
  <c r="K7245" i="2" s="1"/>
  <c r="I7242" i="2"/>
  <c r="K7242" i="2" s="1"/>
  <c r="I7238" i="2"/>
  <c r="K7238" i="2" s="1"/>
  <c r="I7234" i="2"/>
  <c r="K7234" i="2" s="1"/>
  <c r="I7230" i="2"/>
  <c r="K7230" i="2" s="1"/>
  <c r="I7226" i="2"/>
  <c r="K7226" i="2" s="1"/>
  <c r="I7222" i="2"/>
  <c r="K7222" i="2" s="1"/>
  <c r="I7218" i="2"/>
  <c r="K7218" i="2" s="1"/>
  <c r="I7215" i="2"/>
  <c r="K7215" i="2" s="1"/>
  <c r="I7212" i="2"/>
  <c r="K7212" i="2" s="1"/>
  <c r="I7208" i="2"/>
  <c r="K7208" i="2" s="1"/>
  <c r="I7204" i="2"/>
  <c r="K7204" i="2" s="1"/>
  <c r="I7200" i="2"/>
  <c r="K7200" i="2" s="1"/>
  <c r="I7196" i="2"/>
  <c r="K7196" i="2" s="1"/>
  <c r="I7192" i="2"/>
  <c r="K7192" i="2" s="1"/>
  <c r="I7188" i="2"/>
  <c r="K7188" i="2" s="1"/>
  <c r="I7184" i="2"/>
  <c r="K7184" i="2" s="1"/>
  <c r="I7181" i="2"/>
  <c r="K7181" i="2" s="1"/>
  <c r="I7178" i="2"/>
  <c r="K7178" i="2" s="1"/>
  <c r="I7174" i="2"/>
  <c r="K7174" i="2" s="1"/>
  <c r="I7170" i="2"/>
  <c r="K7170" i="2" s="1"/>
  <c r="I7166" i="2"/>
  <c r="K7166" i="2" s="1"/>
  <c r="I7162" i="2"/>
  <c r="K7162" i="2" s="1"/>
  <c r="I7158" i="2"/>
  <c r="K7158" i="2" s="1"/>
  <c r="I7145" i="2"/>
  <c r="K7145" i="2" s="1"/>
  <c r="I7141" i="2"/>
  <c r="K7141" i="2" s="1"/>
  <c r="I7137" i="2"/>
  <c r="K7137" i="2" s="1"/>
  <c r="I7134" i="2"/>
  <c r="K7134" i="2" s="1"/>
  <c r="I7131" i="2"/>
  <c r="K7131" i="2" s="1"/>
  <c r="I7127" i="2"/>
  <c r="K7127" i="2" s="1"/>
  <c r="I7123" i="2"/>
  <c r="K7123" i="2" s="1"/>
  <c r="I7119" i="2"/>
  <c r="K7119" i="2" s="1"/>
  <c r="I7115" i="2"/>
  <c r="K7115" i="2" s="1"/>
  <c r="I7108" i="2"/>
  <c r="K7108" i="2" s="1"/>
  <c r="I7104" i="2"/>
  <c r="K7104" i="2" s="1"/>
  <c r="I7100" i="2"/>
  <c r="K7100" i="2" s="1"/>
  <c r="I7096" i="2"/>
  <c r="K7096" i="2" s="1"/>
  <c r="I7093" i="2"/>
  <c r="K7093" i="2" s="1"/>
  <c r="I7090" i="2"/>
  <c r="K7090" i="2" s="1"/>
  <c r="I7086" i="2"/>
  <c r="K7086" i="2" s="1"/>
  <c r="I7082" i="2"/>
  <c r="K7082" i="2" s="1"/>
  <c r="I7078" i="2"/>
  <c r="K7078" i="2" s="1"/>
  <c r="I7074" i="2"/>
  <c r="K7074" i="2" s="1"/>
  <c r="I7070" i="2"/>
  <c r="K7070" i="2" s="1"/>
  <c r="I7066" i="2"/>
  <c r="K7066" i="2" s="1"/>
  <c r="I7062" i="2"/>
  <c r="K7062" i="2" s="1"/>
  <c r="I7058" i="2"/>
  <c r="K7058" i="2" s="1"/>
  <c r="I7054" i="2"/>
  <c r="K7054" i="2" s="1"/>
  <c r="I7050" i="2"/>
  <c r="K7050" i="2" s="1"/>
  <c r="I7047" i="2"/>
  <c r="K7047" i="2" s="1"/>
  <c r="I7044" i="2"/>
  <c r="K7044" i="2" s="1"/>
  <c r="I7040" i="2"/>
  <c r="K7040" i="2" s="1"/>
  <c r="I7036" i="2"/>
  <c r="K7036" i="2" s="1"/>
  <c r="I7032" i="2"/>
  <c r="K7032" i="2" s="1"/>
  <c r="I7028" i="2"/>
  <c r="K7028" i="2" s="1"/>
  <c r="I7024" i="2"/>
  <c r="K7024" i="2" s="1"/>
  <c r="I7020" i="2"/>
  <c r="K7020" i="2" s="1"/>
  <c r="I7016" i="2"/>
  <c r="K7016" i="2" s="1"/>
  <c r="I7012" i="2"/>
  <c r="K7012" i="2" s="1"/>
  <c r="I7008" i="2"/>
  <c r="K7008" i="2" s="1"/>
  <c r="I7004" i="2"/>
  <c r="K7004" i="2" s="1"/>
  <c r="I7000" i="2"/>
  <c r="K7000" i="2" s="1"/>
  <c r="I6996" i="2"/>
  <c r="K6996" i="2" s="1"/>
  <c r="I6993" i="2"/>
  <c r="K6993" i="2" s="1"/>
  <c r="I6989" i="2"/>
  <c r="K6989" i="2" s="1"/>
  <c r="I6985" i="2"/>
  <c r="K6985" i="2" s="1"/>
  <c r="I6982" i="2"/>
  <c r="K6982" i="2" s="1"/>
  <c r="I6979" i="2"/>
  <c r="K6979" i="2" s="1"/>
  <c r="I6975" i="2"/>
  <c r="K6975" i="2" s="1"/>
  <c r="I6971" i="2"/>
  <c r="K6971" i="2" s="1"/>
  <c r="I6961" i="2"/>
  <c r="K6961" i="2" s="1"/>
  <c r="I6957" i="2"/>
  <c r="K6957" i="2" s="1"/>
  <c r="I6953" i="2"/>
  <c r="K6953" i="2" s="1"/>
  <c r="I6949" i="2"/>
  <c r="K6949" i="2" s="1"/>
  <c r="I6945" i="2"/>
  <c r="K6945" i="2" s="1"/>
  <c r="I6941" i="2"/>
  <c r="K6941" i="2" s="1"/>
  <c r="I6937" i="2"/>
  <c r="K6937" i="2" s="1"/>
  <c r="I6933" i="2"/>
  <c r="K6933" i="2" s="1"/>
  <c r="I6929" i="2"/>
  <c r="K6929" i="2" s="1"/>
  <c r="I6925" i="2"/>
  <c r="K6925" i="2" s="1"/>
  <c r="I6922" i="2"/>
  <c r="K6922" i="2" s="1"/>
  <c r="I6919" i="2"/>
  <c r="K6919" i="2" s="1"/>
  <c r="I6916" i="2"/>
  <c r="K6916" i="2" s="1"/>
  <c r="I6912" i="2"/>
  <c r="K6912" i="2" s="1"/>
  <c r="I6908" i="2"/>
  <c r="K6908" i="2" s="1"/>
  <c r="I6905" i="2"/>
  <c r="K6905" i="2" s="1"/>
  <c r="I6902" i="2"/>
  <c r="K6902" i="2" s="1"/>
  <c r="I6899" i="2"/>
  <c r="K6899" i="2" s="1"/>
  <c r="I6895" i="2"/>
  <c r="K6895" i="2" s="1"/>
  <c r="I6891" i="2"/>
  <c r="K6891" i="2" s="1"/>
  <c r="I6888" i="2"/>
  <c r="K6888" i="2" s="1"/>
  <c r="I6885" i="2"/>
  <c r="K6885" i="2" s="1"/>
  <c r="I6882" i="2"/>
  <c r="K6882" i="2" s="1"/>
  <c r="I6878" i="2"/>
  <c r="K6878" i="2" s="1"/>
  <c r="I6874" i="2"/>
  <c r="K6874" i="2" s="1"/>
  <c r="I6870" i="2"/>
  <c r="K6870" i="2" s="1"/>
  <c r="I6866" i="2"/>
  <c r="K6866" i="2" s="1"/>
  <c r="I6862" i="2"/>
  <c r="K6862" i="2" s="1"/>
  <c r="I6849" i="2"/>
  <c r="K6849" i="2" s="1"/>
  <c r="I6845" i="2"/>
  <c r="K6845" i="2" s="1"/>
  <c r="I6842" i="2"/>
  <c r="K6842" i="2" s="1"/>
  <c r="I6839" i="2"/>
  <c r="K6839" i="2" s="1"/>
  <c r="I6836" i="2"/>
  <c r="K6836" i="2" s="1"/>
  <c r="I6832" i="2"/>
  <c r="K6832" i="2" s="1"/>
  <c r="I6828" i="2"/>
  <c r="K6828" i="2" s="1"/>
  <c r="I6825" i="2"/>
  <c r="K6825" i="2" s="1"/>
  <c r="I6821" i="2"/>
  <c r="K6821" i="2" s="1"/>
  <c r="I6817" i="2"/>
  <c r="K6817" i="2" s="1"/>
  <c r="I6813" i="2"/>
  <c r="K6813" i="2" s="1"/>
  <c r="I6810" i="2"/>
  <c r="K6810" i="2" s="1"/>
  <c r="I6806" i="2"/>
  <c r="K6806" i="2" s="1"/>
  <c r="I6802" i="2"/>
  <c r="K6802" i="2" s="1"/>
  <c r="I6798" i="2"/>
  <c r="K6798" i="2" s="1"/>
  <c r="I6791" i="2"/>
  <c r="K6791" i="2" s="1"/>
  <c r="I6787" i="2"/>
  <c r="K6787" i="2" s="1"/>
  <c r="I6783" i="2"/>
  <c r="K6783" i="2" s="1"/>
  <c r="I6779" i="2"/>
  <c r="K6779" i="2" s="1"/>
  <c r="I6775" i="2"/>
  <c r="K6775" i="2" s="1"/>
  <c r="I6771" i="2"/>
  <c r="K6771" i="2" s="1"/>
  <c r="I6768" i="2"/>
  <c r="K6768" i="2" s="1"/>
  <c r="I6764" i="2"/>
  <c r="K6764" i="2" s="1"/>
  <c r="I6760" i="2"/>
  <c r="K6760" i="2" s="1"/>
  <c r="I6756" i="2"/>
  <c r="K6756" i="2" s="1"/>
  <c r="I6749" i="2"/>
  <c r="K6749" i="2" s="1"/>
  <c r="I6745" i="2"/>
  <c r="K6745" i="2" s="1"/>
  <c r="I6742" i="2"/>
  <c r="K6742" i="2" s="1"/>
  <c r="I6738" i="2"/>
  <c r="K6738" i="2" s="1"/>
  <c r="I6735" i="2"/>
  <c r="K6735" i="2" s="1"/>
  <c r="I6731" i="2"/>
  <c r="K6731" i="2" s="1"/>
  <c r="I6727" i="2"/>
  <c r="K6727" i="2" s="1"/>
  <c r="I6723" i="2"/>
  <c r="K6723" i="2" s="1"/>
  <c r="I6720" i="2"/>
  <c r="K6720" i="2" s="1"/>
  <c r="I6716" i="2"/>
  <c r="K6716" i="2" s="1"/>
  <c r="I6709" i="2"/>
  <c r="K6709" i="2" s="1"/>
  <c r="I6705" i="2"/>
  <c r="K6705" i="2" s="1"/>
  <c r="I6702" i="2"/>
  <c r="K6702" i="2" s="1"/>
  <c r="I6698" i="2"/>
  <c r="K6698" i="2" s="1"/>
  <c r="I6694" i="2"/>
  <c r="K6694" i="2" s="1"/>
  <c r="I6690" i="2"/>
  <c r="K6690" i="2" s="1"/>
  <c r="I6687" i="2"/>
  <c r="K6687" i="2" s="1"/>
  <c r="I6683" i="2"/>
  <c r="K6683" i="2" s="1"/>
  <c r="I6680" i="2"/>
  <c r="K6680" i="2" s="1"/>
  <c r="I6676" i="2"/>
  <c r="K6676" i="2" s="1"/>
  <c r="I6669" i="2"/>
  <c r="K6669" i="2" s="1"/>
  <c r="I6665" i="2"/>
  <c r="K6665" i="2" s="1"/>
  <c r="I6661" i="2"/>
  <c r="K6661" i="2" s="1"/>
  <c r="I6657" i="2"/>
  <c r="K6657" i="2" s="1"/>
  <c r="I6654" i="2"/>
  <c r="K6654" i="2" s="1"/>
  <c r="I6650" i="2"/>
  <c r="K6650" i="2" s="1"/>
  <c r="I6647" i="2"/>
  <c r="K6647" i="2" s="1"/>
  <c r="I6643" i="2"/>
  <c r="K6643" i="2" s="1"/>
  <c r="I6640" i="2"/>
  <c r="K6640" i="2" s="1"/>
  <c r="I6636" i="2"/>
  <c r="K6636" i="2" s="1"/>
  <c r="I6632" i="2"/>
  <c r="K6632" i="2" s="1"/>
  <c r="I6628" i="2"/>
  <c r="K6628" i="2" s="1"/>
  <c r="I6621" i="2"/>
  <c r="K6621" i="2" s="1"/>
  <c r="I6617" i="2"/>
  <c r="K6617" i="2" s="1"/>
  <c r="I6614" i="2"/>
  <c r="K6614" i="2" s="1"/>
  <c r="I6610" i="2"/>
  <c r="K6610" i="2" s="1"/>
  <c r="I6607" i="2"/>
  <c r="K6607" i="2" s="1"/>
  <c r="I6603" i="2"/>
  <c r="K6603" i="2" s="1"/>
  <c r="I6593" i="2"/>
  <c r="K6593" i="2" s="1"/>
  <c r="I6589" i="2"/>
  <c r="K6589" i="2" s="1"/>
  <c r="I6585" i="2"/>
  <c r="K6585" i="2" s="1"/>
  <c r="I6581" i="2"/>
  <c r="K6581" i="2" s="1"/>
  <c r="I6577" i="2"/>
  <c r="K6577" i="2" s="1"/>
  <c r="I6574" i="2"/>
  <c r="K6574" i="2" s="1"/>
  <c r="I6570" i="2"/>
  <c r="K6570" i="2" s="1"/>
  <c r="I6567" i="2"/>
  <c r="K6567" i="2" s="1"/>
  <c r="I6564" i="2"/>
  <c r="K6564" i="2" s="1"/>
  <c r="I6560" i="2"/>
  <c r="K6560" i="2" s="1"/>
  <c r="I6556" i="2"/>
  <c r="K6556" i="2" s="1"/>
  <c r="I6552" i="2"/>
  <c r="K6552" i="2" s="1"/>
  <c r="I6548" i="2"/>
  <c r="K6548" i="2" s="1"/>
  <c r="I6541" i="2"/>
  <c r="K6541" i="2" s="1"/>
  <c r="I6537" i="2"/>
  <c r="K6537" i="2" s="1"/>
  <c r="I6534" i="2"/>
  <c r="K6534" i="2" s="1"/>
  <c r="I6531" i="2"/>
  <c r="K6531" i="2" s="1"/>
  <c r="I6527" i="2"/>
  <c r="K6527" i="2" s="1"/>
  <c r="I6523" i="2"/>
  <c r="K6523" i="2" s="1"/>
  <c r="I6519" i="2"/>
  <c r="K6519" i="2" s="1"/>
  <c r="I6515" i="2"/>
  <c r="K6515" i="2" s="1"/>
  <c r="I6512" i="2"/>
  <c r="K6512" i="2" s="1"/>
  <c r="I6508" i="2"/>
  <c r="K6508" i="2" s="1"/>
  <c r="I6504" i="2"/>
  <c r="K6504" i="2" s="1"/>
  <c r="I6500" i="2"/>
  <c r="K6500" i="2" s="1"/>
  <c r="I6493" i="2"/>
  <c r="K6493" i="2" s="1"/>
  <c r="I6489" i="2"/>
  <c r="K6489" i="2" s="1"/>
  <c r="I6485" i="2"/>
  <c r="K6485" i="2" s="1"/>
  <c r="I6481" i="2"/>
  <c r="K6481" i="2" s="1"/>
  <c r="I6477" i="2"/>
  <c r="K6477" i="2" s="1"/>
  <c r="I6474" i="2"/>
  <c r="K6474" i="2" s="1"/>
  <c r="I6471" i="2"/>
  <c r="K6471" i="2" s="1"/>
  <c r="I6467" i="2"/>
  <c r="K6467" i="2" s="1"/>
  <c r="I6464" i="2"/>
  <c r="K6464" i="2" s="1"/>
  <c r="I6461" i="2"/>
  <c r="K6461" i="2" s="1"/>
  <c r="I6458" i="2"/>
  <c r="K6458" i="2" s="1"/>
  <c r="I6455" i="2"/>
  <c r="K6455" i="2" s="1"/>
  <c r="I6452" i="2"/>
  <c r="K6452" i="2" s="1"/>
  <c r="I6448" i="2"/>
  <c r="K6448" i="2" s="1"/>
  <c r="I6444" i="2"/>
  <c r="K6444" i="2" s="1"/>
  <c r="I6441" i="2"/>
  <c r="K6441" i="2" s="1"/>
  <c r="I6437" i="2"/>
  <c r="K6437" i="2" s="1"/>
  <c r="I6433" i="2"/>
  <c r="K6433" i="2" s="1"/>
  <c r="I6429" i="2"/>
  <c r="K6429" i="2" s="1"/>
  <c r="I6426" i="2"/>
  <c r="K6426" i="2" s="1"/>
  <c r="I6423" i="2"/>
  <c r="K6423" i="2" s="1"/>
  <c r="I6419" i="2"/>
  <c r="K6419" i="2" s="1"/>
  <c r="I6415" i="2"/>
  <c r="K6415" i="2" s="1"/>
  <c r="I6412" i="2"/>
  <c r="K6412" i="2" s="1"/>
  <c r="I6408" i="2"/>
  <c r="K6408" i="2" s="1"/>
  <c r="I6404" i="2"/>
  <c r="K6404" i="2" s="1"/>
  <c r="I6400" i="2"/>
  <c r="K6400" i="2" s="1"/>
  <c r="I6393" i="2"/>
  <c r="K6393" i="2" s="1"/>
  <c r="I6390" i="2"/>
  <c r="K6390" i="2" s="1"/>
  <c r="I6386" i="2"/>
  <c r="K6386" i="2" s="1"/>
  <c r="I6382" i="2"/>
  <c r="K6382" i="2" s="1"/>
  <c r="I6378" i="2"/>
  <c r="K6378" i="2" s="1"/>
  <c r="I6374" i="2"/>
  <c r="K6374" i="2" s="1"/>
  <c r="I6370" i="2"/>
  <c r="K6370" i="2" s="1"/>
  <c r="I6367" i="2"/>
  <c r="K6367" i="2" s="1"/>
  <c r="I6363" i="2"/>
  <c r="K6363" i="2" s="1"/>
  <c r="I6359" i="2"/>
  <c r="K6359" i="2" s="1"/>
  <c r="I6355" i="2"/>
  <c r="K6355" i="2" s="1"/>
  <c r="I6351" i="2"/>
  <c r="K6351" i="2" s="1"/>
  <c r="I6347" i="2"/>
  <c r="K6347" i="2" s="1"/>
  <c r="I6343" i="2"/>
  <c r="K6343" i="2" s="1"/>
  <c r="I6339" i="2"/>
  <c r="K6339" i="2" s="1"/>
  <c r="I6336" i="2"/>
  <c r="K6336" i="2" s="1"/>
  <c r="I6332" i="2"/>
  <c r="K6332" i="2" s="1"/>
  <c r="I6325" i="2"/>
  <c r="K6325" i="2" s="1"/>
  <c r="I6321" i="2"/>
  <c r="K6321" i="2" s="1"/>
  <c r="I6317" i="2"/>
  <c r="K6317" i="2" s="1"/>
  <c r="I6313" i="2"/>
  <c r="K6313" i="2" s="1"/>
  <c r="I6309" i="2"/>
  <c r="K6309" i="2" s="1"/>
  <c r="I6305" i="2"/>
  <c r="K6305" i="2" s="1"/>
  <c r="I6302" i="2"/>
  <c r="K6302" i="2" s="1"/>
  <c r="I6298" i="2"/>
  <c r="K6298" i="2" s="1"/>
  <c r="I6294" i="2"/>
  <c r="K6294" i="2" s="1"/>
  <c r="I6290" i="2"/>
  <c r="K6290" i="2" s="1"/>
  <c r="I6286" i="2"/>
  <c r="K6286" i="2" s="1"/>
  <c r="I6282" i="2"/>
  <c r="K6282" i="2" s="1"/>
  <c r="I6278" i="2"/>
  <c r="K6278" i="2" s="1"/>
  <c r="I6274" i="2"/>
  <c r="K6274" i="2" s="1"/>
  <c r="I6271" i="2"/>
  <c r="K6271" i="2" s="1"/>
  <c r="I6267" i="2"/>
  <c r="K6267" i="2" s="1"/>
  <c r="I6263" i="2"/>
  <c r="K6263" i="2" s="1"/>
  <c r="I6259" i="2"/>
  <c r="K6259" i="2" s="1"/>
  <c r="I6255" i="2"/>
  <c r="K6255" i="2" s="1"/>
  <c r="I6251" i="2"/>
  <c r="K6251" i="2" s="1"/>
  <c r="I6247" i="2"/>
  <c r="K6247" i="2" s="1"/>
  <c r="I6243" i="2"/>
  <c r="K6243" i="2" s="1"/>
  <c r="I6239" i="2"/>
  <c r="K6239" i="2" s="1"/>
  <c r="I6235" i="2"/>
  <c r="K6235" i="2" s="1"/>
  <c r="I6231" i="2"/>
  <c r="K6231" i="2" s="1"/>
  <c r="I6227" i="2"/>
  <c r="K6227" i="2" s="1"/>
  <c r="I6223" i="2"/>
  <c r="K6223" i="2" s="1"/>
  <c r="I6219" i="2"/>
  <c r="K6219" i="2" s="1"/>
  <c r="I6215" i="2"/>
  <c r="K6215" i="2" s="1"/>
  <c r="I6211" i="2"/>
  <c r="K6211" i="2" s="1"/>
  <c r="I6207" i="2"/>
  <c r="K6207" i="2" s="1"/>
  <c r="I6203" i="2"/>
  <c r="K6203" i="2" s="1"/>
  <c r="I6199" i="2"/>
  <c r="K6199" i="2" s="1"/>
  <c r="I6195" i="2"/>
  <c r="K6195" i="2" s="1"/>
  <c r="I6191" i="2"/>
  <c r="K6191" i="2" s="1"/>
  <c r="I6187" i="2"/>
  <c r="K6187" i="2" s="1"/>
  <c r="I6183" i="2"/>
  <c r="K6183" i="2" s="1"/>
  <c r="I6179" i="2"/>
  <c r="K6179" i="2" s="1"/>
  <c r="I6175" i="2"/>
  <c r="K6175" i="2" s="1"/>
  <c r="I6171" i="2"/>
  <c r="K6171" i="2" s="1"/>
  <c r="I6167" i="2"/>
  <c r="K6167" i="2" s="1"/>
  <c r="I6163" i="2"/>
  <c r="K6163" i="2" s="1"/>
  <c r="I6159" i="2"/>
  <c r="K6159" i="2" s="1"/>
  <c r="I6155" i="2"/>
  <c r="K6155" i="2" s="1"/>
  <c r="I6151" i="2"/>
  <c r="K6151" i="2" s="1"/>
  <c r="I6147" i="2"/>
  <c r="K6147" i="2" s="1"/>
  <c r="I6143" i="2"/>
  <c r="K6143" i="2" s="1"/>
  <c r="I6139" i="2"/>
  <c r="K6139" i="2" s="1"/>
  <c r="I6135" i="2"/>
  <c r="K6135" i="2" s="1"/>
  <c r="I6131" i="2"/>
  <c r="K6131" i="2" s="1"/>
  <c r="I6127" i="2"/>
  <c r="K6127" i="2" s="1"/>
  <c r="I6123" i="2"/>
  <c r="K6123" i="2" s="1"/>
  <c r="I6119" i="2"/>
  <c r="K6119" i="2" s="1"/>
  <c r="I6116" i="2"/>
  <c r="K6116" i="2" s="1"/>
  <c r="I6112" i="2"/>
  <c r="K6112" i="2" s="1"/>
  <c r="I6108" i="2"/>
  <c r="K6108" i="2" s="1"/>
  <c r="I6104" i="2"/>
  <c r="K6104" i="2" s="1"/>
  <c r="I6100" i="2"/>
  <c r="K6100" i="2" s="1"/>
  <c r="I6096" i="2"/>
  <c r="K6096" i="2" s="1"/>
  <c r="I6092" i="2"/>
  <c r="K6092" i="2" s="1"/>
  <c r="I6088" i="2"/>
  <c r="K6088" i="2" s="1"/>
  <c r="I6084" i="2"/>
  <c r="K6084" i="2" s="1"/>
  <c r="I6080" i="2"/>
  <c r="K6080" i="2" s="1"/>
  <c r="I6076" i="2"/>
  <c r="K6076" i="2" s="1"/>
  <c r="I6072" i="2"/>
  <c r="K6072" i="2" s="1"/>
  <c r="I6065" i="2"/>
  <c r="K6065" i="2" s="1"/>
  <c r="I6061" i="2"/>
  <c r="K6061" i="2" s="1"/>
  <c r="I6057" i="2"/>
  <c r="K6057" i="2" s="1"/>
  <c r="I6053" i="2"/>
  <c r="K6053" i="2" s="1"/>
  <c r="I6049" i="2"/>
  <c r="K6049" i="2" s="1"/>
  <c r="I6045" i="2"/>
  <c r="K6045" i="2" s="1"/>
  <c r="I6041" i="2"/>
  <c r="K6041" i="2" s="1"/>
  <c r="I6037" i="2"/>
  <c r="K6037" i="2" s="1"/>
  <c r="I6033" i="2"/>
  <c r="K6033" i="2" s="1"/>
  <c r="I6029" i="2"/>
  <c r="K6029" i="2" s="1"/>
  <c r="I6025" i="2"/>
  <c r="K6025" i="2" s="1"/>
  <c r="I6021" i="2"/>
  <c r="K6021" i="2" s="1"/>
  <c r="I6017" i="2"/>
  <c r="K6017" i="2" s="1"/>
  <c r="I6013" i="2"/>
  <c r="K6013" i="2" s="1"/>
  <c r="I6009" i="2"/>
  <c r="K6009" i="2" s="1"/>
  <c r="I6005" i="2"/>
  <c r="K6005" i="2" s="1"/>
  <c r="I6002" i="2"/>
  <c r="K6002" i="2" s="1"/>
  <c r="I5998" i="2"/>
  <c r="K5998" i="2" s="1"/>
  <c r="I5994" i="2"/>
  <c r="K5994" i="2" s="1"/>
  <c r="I5990" i="2"/>
  <c r="K5990" i="2" s="1"/>
  <c r="I5986" i="2"/>
  <c r="K5986" i="2" s="1"/>
  <c r="I5982" i="2"/>
  <c r="K5982" i="2" s="1"/>
  <c r="I5978" i="2"/>
  <c r="K5978" i="2" s="1"/>
  <c r="I5974" i="2"/>
  <c r="K5974" i="2" s="1"/>
  <c r="I5970" i="2"/>
  <c r="K5970" i="2" s="1"/>
  <c r="I5966" i="2"/>
  <c r="K5966" i="2" s="1"/>
  <c r="I5962" i="2"/>
  <c r="K5962" i="2" s="1"/>
  <c r="I5958" i="2"/>
  <c r="K5958" i="2" s="1"/>
  <c r="I5954" i="2"/>
  <c r="K5954" i="2" s="1"/>
  <c r="I5950" i="2"/>
  <c r="K5950" i="2" s="1"/>
  <c r="I5946" i="2"/>
  <c r="K5946" i="2" s="1"/>
  <c r="I5942" i="2"/>
  <c r="K5942" i="2" s="1"/>
  <c r="I5938" i="2"/>
  <c r="K5938" i="2" s="1"/>
  <c r="I5934" i="2"/>
  <c r="K5934" i="2" s="1"/>
  <c r="I5930" i="2"/>
  <c r="K5930" i="2" s="1"/>
  <c r="I5926" i="2"/>
  <c r="K5926" i="2" s="1"/>
  <c r="I5922" i="2"/>
  <c r="K5922" i="2" s="1"/>
  <c r="I5918" i="2"/>
  <c r="K5918" i="2" s="1"/>
  <c r="I5914" i="2"/>
  <c r="K5914" i="2" s="1"/>
  <c r="I5910" i="2"/>
  <c r="K5910" i="2" s="1"/>
  <c r="I5906" i="2"/>
  <c r="K5906" i="2" s="1"/>
  <c r="I5902" i="2"/>
  <c r="K5902" i="2" s="1"/>
  <c r="I5898" i="2"/>
  <c r="K5898" i="2" s="1"/>
  <c r="I5894" i="2"/>
  <c r="K5894" i="2" s="1"/>
  <c r="I5890" i="2"/>
  <c r="K5890" i="2" s="1"/>
  <c r="I5886" i="2"/>
  <c r="K5886" i="2" s="1"/>
  <c r="I5882" i="2"/>
  <c r="K5882" i="2" s="1"/>
  <c r="I5878" i="2"/>
  <c r="K5878" i="2" s="1"/>
  <c r="I5874" i="2"/>
  <c r="K5874" i="2" s="1"/>
  <c r="I5870" i="2"/>
  <c r="K5870" i="2" s="1"/>
  <c r="I5866" i="2"/>
  <c r="K5866" i="2" s="1"/>
  <c r="I5862" i="2"/>
  <c r="K5862" i="2" s="1"/>
  <c r="I5858" i="2"/>
  <c r="K5858" i="2" s="1"/>
  <c r="I5854" i="2"/>
  <c r="K5854" i="2" s="1"/>
  <c r="I5850" i="2"/>
  <c r="K5850" i="2" s="1"/>
  <c r="I5846" i="2"/>
  <c r="K5846" i="2" s="1"/>
  <c r="I5842" i="2"/>
  <c r="K5842" i="2" s="1"/>
  <c r="I5838" i="2"/>
  <c r="K5838" i="2" s="1"/>
  <c r="I5834" i="2"/>
  <c r="K5834" i="2" s="1"/>
  <c r="I5830" i="2"/>
  <c r="K5830" i="2" s="1"/>
  <c r="I5826" i="2"/>
  <c r="K5826" i="2" s="1"/>
  <c r="I5822" i="2"/>
  <c r="K5822" i="2" s="1"/>
  <c r="I5818" i="2"/>
  <c r="K5818" i="2" s="1"/>
  <c r="I5814" i="2"/>
  <c r="K5814" i="2" s="1"/>
  <c r="I5810" i="2"/>
  <c r="K5810" i="2" s="1"/>
  <c r="I5806" i="2"/>
  <c r="K5806" i="2" s="1"/>
  <c r="I5802" i="2"/>
  <c r="K5802" i="2" s="1"/>
  <c r="I5798" i="2"/>
  <c r="K5798" i="2" s="1"/>
  <c r="I5794" i="2"/>
  <c r="K5794" i="2" s="1"/>
  <c r="I5790" i="2"/>
  <c r="K5790" i="2" s="1"/>
  <c r="I5786" i="2"/>
  <c r="K5786" i="2" s="1"/>
  <c r="I5782" i="2"/>
  <c r="K5782" i="2" s="1"/>
  <c r="I5778" i="2"/>
  <c r="K5778" i="2" s="1"/>
  <c r="I5774" i="2"/>
  <c r="K5774" i="2" s="1"/>
  <c r="I5770" i="2"/>
  <c r="K5770" i="2" s="1"/>
  <c r="I5766" i="2"/>
  <c r="K5766" i="2" s="1"/>
  <c r="I5762" i="2"/>
  <c r="K5762" i="2" s="1"/>
  <c r="I5758" i="2"/>
  <c r="K5758" i="2" s="1"/>
  <c r="I5754" i="2"/>
  <c r="K5754" i="2" s="1"/>
  <c r="I5750" i="2"/>
  <c r="K5750" i="2" s="1"/>
  <c r="I5746" i="2"/>
  <c r="K5746" i="2" s="1"/>
  <c r="I5742" i="2"/>
  <c r="K5742" i="2" s="1"/>
  <c r="I5738" i="2"/>
  <c r="K5738" i="2" s="1"/>
  <c r="I5734" i="2"/>
  <c r="K5734" i="2" s="1"/>
  <c r="I5730" i="2"/>
  <c r="K5730" i="2" s="1"/>
  <c r="I5726" i="2"/>
  <c r="K5726" i="2" s="1"/>
  <c r="I5722" i="2"/>
  <c r="K5722" i="2" s="1"/>
  <c r="I5718" i="2"/>
  <c r="K5718" i="2" s="1"/>
  <c r="I5714" i="2"/>
  <c r="K5714" i="2" s="1"/>
  <c r="I5710" i="2"/>
  <c r="K5710" i="2" s="1"/>
  <c r="I5706" i="2"/>
  <c r="K5706" i="2" s="1"/>
  <c r="I5702" i="2"/>
  <c r="K5702" i="2" s="1"/>
  <c r="I5698" i="2"/>
  <c r="K5698" i="2" s="1"/>
  <c r="I5694" i="2"/>
  <c r="K5694" i="2" s="1"/>
  <c r="I5690" i="2"/>
  <c r="K5690" i="2" s="1"/>
  <c r="I5686" i="2"/>
  <c r="K5686" i="2" s="1"/>
  <c r="I5682" i="2"/>
  <c r="K5682" i="2" s="1"/>
  <c r="I5678" i="2"/>
  <c r="K5678" i="2" s="1"/>
  <c r="I5674" i="2"/>
  <c r="K5674" i="2" s="1"/>
  <c r="I5670" i="2"/>
  <c r="K5670" i="2" s="1"/>
  <c r="I5666" i="2"/>
  <c r="K5666" i="2" s="1"/>
  <c r="I5662" i="2"/>
  <c r="K5662" i="2" s="1"/>
  <c r="I5658" i="2"/>
  <c r="K5658" i="2" s="1"/>
  <c r="I5654" i="2"/>
  <c r="K5654" i="2" s="1"/>
  <c r="I5650" i="2"/>
  <c r="K5650" i="2" s="1"/>
  <c r="I5646" i="2"/>
  <c r="K5646" i="2" s="1"/>
  <c r="I5642" i="2"/>
  <c r="K5642" i="2" s="1"/>
  <c r="I5638" i="2"/>
  <c r="K5638" i="2" s="1"/>
  <c r="I5634" i="2"/>
  <c r="K5634" i="2" s="1"/>
  <c r="I5630" i="2"/>
  <c r="K5630" i="2" s="1"/>
  <c r="I5626" i="2"/>
  <c r="K5626" i="2" s="1"/>
  <c r="I5622" i="2"/>
  <c r="K5622" i="2" s="1"/>
  <c r="I5618" i="2"/>
  <c r="K5618" i="2" s="1"/>
  <c r="I5614" i="2"/>
  <c r="K5614" i="2" s="1"/>
  <c r="I5610" i="2"/>
  <c r="K5610" i="2" s="1"/>
  <c r="I5606" i="2"/>
  <c r="K5606" i="2" s="1"/>
  <c r="I5602" i="2"/>
  <c r="K5602" i="2" s="1"/>
  <c r="I5598" i="2"/>
  <c r="K5598" i="2" s="1"/>
  <c r="I5594" i="2"/>
  <c r="K5594" i="2" s="1"/>
  <c r="I5590" i="2"/>
  <c r="K5590" i="2" s="1"/>
  <c r="I5586" i="2"/>
  <c r="K5586" i="2" s="1"/>
  <c r="I5582" i="2"/>
  <c r="K5582" i="2" s="1"/>
  <c r="I5578" i="2"/>
  <c r="K5578" i="2" s="1"/>
  <c r="I5574" i="2"/>
  <c r="K5574" i="2" s="1"/>
  <c r="I5570" i="2"/>
  <c r="K5570" i="2" s="1"/>
  <c r="I5566" i="2"/>
  <c r="K5566" i="2" s="1"/>
  <c r="I5562" i="2"/>
  <c r="K5562" i="2" s="1"/>
  <c r="I5558" i="2"/>
  <c r="K5558" i="2" s="1"/>
  <c r="I5554" i="2"/>
  <c r="K5554" i="2" s="1"/>
  <c r="I5550" i="2"/>
  <c r="K5550" i="2" s="1"/>
  <c r="I5546" i="2"/>
  <c r="K5546" i="2" s="1"/>
  <c r="I5542" i="2"/>
  <c r="K5542" i="2" s="1"/>
  <c r="I5538" i="2"/>
  <c r="K5538" i="2" s="1"/>
  <c r="I5534" i="2"/>
  <c r="K5534" i="2" s="1"/>
  <c r="I5530" i="2"/>
  <c r="K5530" i="2" s="1"/>
  <c r="I5526" i="2"/>
  <c r="K5526" i="2" s="1"/>
  <c r="I5522" i="2"/>
  <c r="K5522" i="2" s="1"/>
  <c r="I5518" i="2"/>
  <c r="K5518" i="2" s="1"/>
  <c r="I5514" i="2"/>
  <c r="K5514" i="2" s="1"/>
  <c r="I5510" i="2"/>
  <c r="K5510" i="2" s="1"/>
  <c r="I5506" i="2"/>
  <c r="K5506" i="2" s="1"/>
  <c r="I5502" i="2"/>
  <c r="K5502" i="2" s="1"/>
  <c r="I5498" i="2"/>
  <c r="K5498" i="2" s="1"/>
  <c r="I5494" i="2"/>
  <c r="K5494" i="2" s="1"/>
  <c r="I5490" i="2"/>
  <c r="K5490" i="2" s="1"/>
  <c r="I5486" i="2"/>
  <c r="K5486" i="2" s="1"/>
  <c r="I5482" i="2"/>
  <c r="K5482" i="2" s="1"/>
  <c r="I5478" i="2"/>
  <c r="K5478" i="2" s="1"/>
  <c r="I5474" i="2"/>
  <c r="K5474" i="2" s="1"/>
  <c r="I5470" i="2"/>
  <c r="K5470" i="2" s="1"/>
  <c r="I5466" i="2"/>
  <c r="K5466" i="2" s="1"/>
  <c r="I5462" i="2"/>
  <c r="K5462" i="2" s="1"/>
  <c r="I5458" i="2"/>
  <c r="K5458" i="2" s="1"/>
  <c r="I5454" i="2"/>
  <c r="K5454" i="2" s="1"/>
  <c r="I5450" i="2"/>
  <c r="K5450" i="2" s="1"/>
  <c r="I5446" i="2"/>
  <c r="K5446" i="2" s="1"/>
  <c r="I5442" i="2"/>
  <c r="K5442" i="2" s="1"/>
  <c r="I5438" i="2"/>
  <c r="K5438" i="2" s="1"/>
  <c r="I5434" i="2"/>
  <c r="K5434" i="2" s="1"/>
  <c r="I5430" i="2"/>
  <c r="K5430" i="2" s="1"/>
  <c r="I5426" i="2"/>
  <c r="K5426" i="2" s="1"/>
  <c r="I5422" i="2"/>
  <c r="K5422" i="2" s="1"/>
  <c r="I5418" i="2"/>
  <c r="K5418" i="2" s="1"/>
  <c r="I5414" i="2"/>
  <c r="K5414" i="2" s="1"/>
  <c r="I5410" i="2"/>
  <c r="K5410" i="2" s="1"/>
  <c r="I5406" i="2"/>
  <c r="K5406" i="2" s="1"/>
  <c r="I5403" i="2"/>
  <c r="K5403" i="2" s="1"/>
  <c r="I5399" i="2"/>
  <c r="K5399" i="2" s="1"/>
  <c r="I5395" i="2"/>
  <c r="K5395" i="2" s="1"/>
  <c r="I5391" i="2"/>
  <c r="K5391" i="2" s="1"/>
  <c r="I5387" i="2"/>
  <c r="K5387" i="2" s="1"/>
  <c r="I5383" i="2"/>
  <c r="K5383" i="2" s="1"/>
  <c r="I5379" i="2"/>
  <c r="K5379" i="2" s="1"/>
  <c r="I5375" i="2"/>
  <c r="K5375" i="2" s="1"/>
  <c r="I5372" i="2"/>
  <c r="K5372" i="2" s="1"/>
  <c r="I5368" i="2"/>
  <c r="K5368" i="2" s="1"/>
  <c r="I5364" i="2"/>
  <c r="K5364" i="2" s="1"/>
  <c r="I5360" i="2"/>
  <c r="K5360" i="2" s="1"/>
  <c r="I5356" i="2"/>
  <c r="K5356" i="2" s="1"/>
  <c r="I5352" i="2"/>
  <c r="K5352" i="2" s="1"/>
  <c r="I5348" i="2"/>
  <c r="K5348" i="2" s="1"/>
  <c r="I5344" i="2"/>
  <c r="K5344" i="2" s="1"/>
  <c r="I5340" i="2"/>
  <c r="K5340" i="2" s="1"/>
  <c r="I5336" i="2"/>
  <c r="K5336" i="2" s="1"/>
  <c r="I5332" i="2"/>
  <c r="K5332" i="2" s="1"/>
  <c r="I5328" i="2"/>
  <c r="K5328" i="2" s="1"/>
  <c r="I5321" i="2"/>
  <c r="K5321" i="2" s="1"/>
  <c r="I5317" i="2"/>
  <c r="K5317" i="2" s="1"/>
  <c r="I5314" i="2"/>
  <c r="K5314" i="2" s="1"/>
  <c r="I5310" i="2"/>
  <c r="K5310" i="2" s="1"/>
  <c r="I5306" i="2"/>
  <c r="K5306" i="2" s="1"/>
  <c r="I5302" i="2"/>
  <c r="K5302" i="2" s="1"/>
  <c r="I5298" i="2"/>
  <c r="K5298" i="2" s="1"/>
  <c r="I5294" i="2"/>
  <c r="K5294" i="2" s="1"/>
  <c r="I5291" i="2"/>
  <c r="K5291" i="2" s="1"/>
  <c r="I5287" i="2"/>
  <c r="K5287" i="2" s="1"/>
  <c r="I5283" i="2"/>
  <c r="K5283" i="2" s="1"/>
  <c r="I5279" i="2"/>
  <c r="K5279" i="2" s="1"/>
  <c r="I5275" i="2"/>
  <c r="K5275" i="2" s="1"/>
  <c r="I5271" i="2"/>
  <c r="K5271" i="2" s="1"/>
  <c r="I5267" i="2"/>
  <c r="K5267" i="2" s="1"/>
  <c r="I5263" i="2"/>
  <c r="K5263" i="2" s="1"/>
  <c r="I5260" i="2"/>
  <c r="K5260" i="2" s="1"/>
  <c r="I5256" i="2"/>
  <c r="K5256" i="2" s="1"/>
  <c r="I5249" i="2"/>
  <c r="K5249" i="2" s="1"/>
  <c r="I5245" i="2"/>
  <c r="K5245" i="2" s="1"/>
  <c r="I5241" i="2"/>
  <c r="K5241" i="2" s="1"/>
  <c r="I5237" i="2"/>
  <c r="K5237" i="2" s="1"/>
  <c r="I5233" i="2"/>
  <c r="K5233" i="2" s="1"/>
  <c r="I5229" i="2"/>
  <c r="K5229" i="2" s="1"/>
  <c r="I5226" i="2"/>
  <c r="K5226" i="2" s="1"/>
  <c r="I5222" i="2"/>
  <c r="K5222" i="2" s="1"/>
  <c r="I5218" i="2"/>
  <c r="K5218" i="2" s="1"/>
  <c r="I5214" i="2"/>
  <c r="K5214" i="2" s="1"/>
  <c r="I5210" i="2"/>
  <c r="K5210" i="2" s="1"/>
  <c r="I5206" i="2"/>
  <c r="K5206" i="2" s="1"/>
  <c r="I5202" i="2"/>
  <c r="K5202" i="2" s="1"/>
  <c r="I5198" i="2"/>
  <c r="K5198" i="2" s="1"/>
  <c r="I5195" i="2"/>
  <c r="K5195" i="2" s="1"/>
  <c r="I5191" i="2"/>
  <c r="K5191" i="2" s="1"/>
  <c r="I5188" i="2"/>
  <c r="K5188" i="2" s="1"/>
  <c r="I5184" i="2"/>
  <c r="K5184" i="2" s="1"/>
  <c r="I5180" i="2"/>
  <c r="K5180" i="2" s="1"/>
  <c r="I5176" i="2"/>
  <c r="K5176" i="2" s="1"/>
  <c r="I5172" i="2"/>
  <c r="K5172" i="2" s="1"/>
  <c r="I5168" i="2"/>
  <c r="K5168" i="2" s="1"/>
  <c r="I5161" i="2"/>
  <c r="K5161" i="2" s="1"/>
  <c r="I5157" i="2"/>
  <c r="K5157" i="2" s="1"/>
  <c r="I5153" i="2"/>
  <c r="K5153" i="2" s="1"/>
  <c r="I5149" i="2"/>
  <c r="K5149" i="2" s="1"/>
  <c r="I5145" i="2"/>
  <c r="K5145" i="2" s="1"/>
  <c r="I5141" i="2"/>
  <c r="K5141" i="2" s="1"/>
  <c r="I5137" i="2"/>
  <c r="K5137" i="2" s="1"/>
  <c r="I5133" i="2"/>
  <c r="K5133" i="2" s="1"/>
  <c r="I5130" i="2"/>
  <c r="K5130" i="2" s="1"/>
  <c r="I5126" i="2"/>
  <c r="K5126" i="2" s="1"/>
  <c r="I5123" i="2"/>
  <c r="K5123" i="2" s="1"/>
  <c r="I5119" i="2"/>
  <c r="K5119" i="2" s="1"/>
  <c r="I5115" i="2"/>
  <c r="K5115" i="2" s="1"/>
  <c r="I5111" i="2"/>
  <c r="K5111" i="2" s="1"/>
  <c r="I5107" i="2"/>
  <c r="K5107" i="2" s="1"/>
  <c r="I5103" i="2"/>
  <c r="K5103" i="2" s="1"/>
  <c r="I5099" i="2"/>
  <c r="K5099" i="2" s="1"/>
  <c r="I5095" i="2"/>
  <c r="K5095" i="2" s="1"/>
  <c r="I5091" i="2"/>
  <c r="K5091" i="2" s="1"/>
  <c r="I5087" i="2"/>
  <c r="K5087" i="2" s="1"/>
  <c r="I5083" i="2"/>
  <c r="K5083" i="2" s="1"/>
  <c r="I5079" i="2"/>
  <c r="K5079" i="2" s="1"/>
  <c r="I5076" i="2"/>
  <c r="K5076" i="2" s="1"/>
  <c r="I5072" i="2"/>
  <c r="K5072" i="2" s="1"/>
  <c r="I5065" i="2"/>
  <c r="K5065" i="2" s="1"/>
  <c r="I5061" i="2"/>
  <c r="K5061" i="2" s="1"/>
  <c r="I5057" i="2"/>
  <c r="K5057" i="2" s="1"/>
  <c r="I5053" i="2"/>
  <c r="K5053" i="2" s="1"/>
  <c r="I5049" i="2"/>
  <c r="K5049" i="2" s="1"/>
  <c r="I5045" i="2"/>
  <c r="K5045" i="2" s="1"/>
  <c r="I5041" i="2"/>
  <c r="K5041" i="2" s="1"/>
  <c r="I5037" i="2"/>
  <c r="K5037" i="2" s="1"/>
  <c r="I5033" i="2"/>
  <c r="K5033" i="2" s="1"/>
  <c r="I5029" i="2"/>
  <c r="K5029" i="2" s="1"/>
  <c r="I5025" i="2"/>
  <c r="K5025" i="2" s="1"/>
  <c r="I5021" i="2"/>
  <c r="K5021" i="2" s="1"/>
  <c r="I5017" i="2"/>
  <c r="K5017" i="2" s="1"/>
  <c r="I5013" i="2"/>
  <c r="K5013" i="2" s="1"/>
  <c r="I5009" i="2"/>
  <c r="K5009" i="2" s="1"/>
  <c r="I5005" i="2"/>
  <c r="K5005" i="2" s="1"/>
  <c r="I5001" i="2"/>
  <c r="K5001" i="2" s="1"/>
  <c r="I4997" i="2"/>
  <c r="K4997" i="2" s="1"/>
  <c r="I4993" i="2"/>
  <c r="K4993" i="2" s="1"/>
  <c r="I4989" i="2"/>
  <c r="K4989" i="2" s="1"/>
  <c r="I4985" i="2"/>
  <c r="K4985" i="2" s="1"/>
  <c r="I4981" i="2"/>
  <c r="K4981" i="2" s="1"/>
  <c r="I4977" i="2"/>
  <c r="K4977" i="2" s="1"/>
  <c r="I4973" i="2"/>
  <c r="K4973" i="2" s="1"/>
  <c r="I4969" i="2"/>
  <c r="K4969" i="2" s="1"/>
  <c r="I4965" i="2"/>
  <c r="K4965" i="2" s="1"/>
  <c r="I4961" i="2"/>
  <c r="K4961" i="2" s="1"/>
  <c r="I4957" i="2"/>
  <c r="K4957" i="2" s="1"/>
  <c r="I4953" i="2"/>
  <c r="K4953" i="2" s="1"/>
  <c r="I4949" i="2"/>
  <c r="K4949" i="2" s="1"/>
  <c r="I4945" i="2"/>
  <c r="K4945" i="2" s="1"/>
  <c r="I4941" i="2"/>
  <c r="K4941" i="2" s="1"/>
  <c r="I4937" i="2"/>
  <c r="K4937" i="2" s="1"/>
  <c r="I4933" i="2"/>
  <c r="K4933" i="2" s="1"/>
  <c r="I4929" i="2"/>
  <c r="K4929" i="2" s="1"/>
  <c r="I4925" i="2"/>
  <c r="K4925" i="2" s="1"/>
  <c r="I4921" i="2"/>
  <c r="K4921" i="2" s="1"/>
  <c r="I4917" i="2"/>
  <c r="K4917" i="2" s="1"/>
  <c r="I4913" i="2"/>
  <c r="K4913" i="2" s="1"/>
  <c r="I4909" i="2"/>
  <c r="K4909" i="2" s="1"/>
  <c r="I4905" i="2"/>
  <c r="K4905" i="2" s="1"/>
  <c r="I4901" i="2"/>
  <c r="K4901" i="2" s="1"/>
  <c r="I4897" i="2"/>
  <c r="K4897" i="2" s="1"/>
  <c r="I4893" i="2"/>
  <c r="K4893" i="2" s="1"/>
  <c r="I4889" i="2"/>
  <c r="K4889" i="2" s="1"/>
  <c r="I4885" i="2"/>
  <c r="K4885" i="2" s="1"/>
  <c r="I4881" i="2"/>
  <c r="K4881" i="2" s="1"/>
  <c r="I4877" i="2"/>
  <c r="K4877" i="2" s="1"/>
  <c r="I4873" i="2"/>
  <c r="K4873" i="2" s="1"/>
  <c r="I4869" i="2"/>
  <c r="K4869" i="2" s="1"/>
  <c r="I4865" i="2"/>
  <c r="K4865" i="2" s="1"/>
  <c r="I4861" i="2"/>
  <c r="K4861" i="2" s="1"/>
  <c r="I4857" i="2"/>
  <c r="K4857" i="2" s="1"/>
  <c r="I4853" i="2"/>
  <c r="K4853" i="2" s="1"/>
  <c r="I4849" i="2"/>
  <c r="K4849" i="2" s="1"/>
  <c r="I4845" i="2"/>
  <c r="K4845" i="2" s="1"/>
  <c r="I4841" i="2"/>
  <c r="K4841" i="2" s="1"/>
  <c r="I4837" i="2"/>
  <c r="K4837" i="2" s="1"/>
  <c r="I4833" i="2"/>
  <c r="K4833" i="2" s="1"/>
  <c r="I4829" i="2"/>
  <c r="K4829" i="2" s="1"/>
  <c r="I4825" i="2"/>
  <c r="K4825" i="2" s="1"/>
  <c r="I4821" i="2"/>
  <c r="K4821" i="2" s="1"/>
  <c r="I4817" i="2"/>
  <c r="K4817" i="2" s="1"/>
  <c r="I4813" i="2"/>
  <c r="K4813" i="2" s="1"/>
  <c r="I4809" i="2"/>
  <c r="K4809" i="2" s="1"/>
  <c r="I4805" i="2"/>
  <c r="K4805" i="2" s="1"/>
  <c r="I4801" i="2"/>
  <c r="K4801" i="2" s="1"/>
  <c r="I4797" i="2"/>
  <c r="K4797" i="2" s="1"/>
  <c r="I4793" i="2"/>
  <c r="K4793" i="2" s="1"/>
  <c r="I4789" i="2"/>
  <c r="K4789" i="2" s="1"/>
  <c r="I4785" i="2"/>
  <c r="K4785" i="2" s="1"/>
  <c r="I4781" i="2"/>
  <c r="K4781" i="2" s="1"/>
  <c r="I4777" i="2"/>
  <c r="K4777" i="2" s="1"/>
  <c r="I4773" i="2"/>
  <c r="K4773" i="2" s="1"/>
  <c r="I4769" i="2"/>
  <c r="K4769" i="2" s="1"/>
  <c r="I4765" i="2"/>
  <c r="K4765" i="2" s="1"/>
  <c r="I4761" i="2"/>
  <c r="K4761" i="2" s="1"/>
  <c r="I4757" i="2"/>
  <c r="K4757" i="2" s="1"/>
  <c r="I4753" i="2"/>
  <c r="K4753" i="2" s="1"/>
  <c r="I4749" i="2"/>
  <c r="K4749" i="2" s="1"/>
  <c r="I4745" i="2"/>
  <c r="K4745" i="2" s="1"/>
  <c r="I4741" i="2"/>
  <c r="K4741" i="2" s="1"/>
  <c r="I4737" i="2"/>
  <c r="K4737" i="2" s="1"/>
  <c r="I4733" i="2"/>
  <c r="K4733" i="2" s="1"/>
  <c r="I4729" i="2"/>
  <c r="K4729" i="2" s="1"/>
  <c r="I4725" i="2"/>
  <c r="K4725" i="2" s="1"/>
  <c r="I4721" i="2"/>
  <c r="K4721" i="2" s="1"/>
  <c r="I4717" i="2"/>
  <c r="K4717" i="2" s="1"/>
  <c r="I4713" i="2"/>
  <c r="K4713" i="2" s="1"/>
  <c r="I4709" i="2"/>
  <c r="K4709" i="2" s="1"/>
  <c r="I4705" i="2"/>
  <c r="K4705" i="2" s="1"/>
  <c r="I4701" i="2"/>
  <c r="K4701" i="2" s="1"/>
  <c r="I4697" i="2"/>
  <c r="K4697" i="2" s="1"/>
  <c r="I4693" i="2"/>
  <c r="K4693" i="2" s="1"/>
  <c r="I4689" i="2"/>
  <c r="K4689" i="2" s="1"/>
  <c r="I4685" i="2"/>
  <c r="K4685" i="2" s="1"/>
  <c r="I4681" i="2"/>
  <c r="K4681" i="2" s="1"/>
  <c r="I4677" i="2"/>
  <c r="K4677" i="2" s="1"/>
  <c r="I4673" i="2"/>
  <c r="K4673" i="2" s="1"/>
  <c r="I4669" i="2"/>
  <c r="K4669" i="2" s="1"/>
  <c r="I4665" i="2"/>
  <c r="K4665" i="2" s="1"/>
  <c r="I4661" i="2"/>
  <c r="K4661" i="2" s="1"/>
  <c r="I4657" i="2"/>
  <c r="K4657" i="2" s="1"/>
  <c r="I4653" i="2"/>
  <c r="K4653" i="2" s="1"/>
  <c r="I4649" i="2"/>
  <c r="K4649" i="2" s="1"/>
  <c r="I4645" i="2"/>
  <c r="K4645" i="2" s="1"/>
  <c r="I4641" i="2"/>
  <c r="K4641" i="2" s="1"/>
  <c r="I4637" i="2"/>
  <c r="K4637" i="2" s="1"/>
  <c r="I4633" i="2"/>
  <c r="K4633" i="2" s="1"/>
  <c r="I4629" i="2"/>
  <c r="K4629" i="2" s="1"/>
  <c r="I4625" i="2"/>
  <c r="K4625" i="2" s="1"/>
  <c r="I4621" i="2"/>
  <c r="K4621" i="2" s="1"/>
  <c r="I4617" i="2"/>
  <c r="K4617" i="2" s="1"/>
  <c r="I4613" i="2"/>
  <c r="K4613" i="2" s="1"/>
  <c r="I4609" i="2"/>
  <c r="K4609" i="2" s="1"/>
  <c r="I4605" i="2"/>
  <c r="K4605" i="2" s="1"/>
  <c r="I4601" i="2"/>
  <c r="K4601" i="2" s="1"/>
  <c r="I4597" i="2"/>
  <c r="K4597" i="2" s="1"/>
  <c r="I4593" i="2"/>
  <c r="K4593" i="2" s="1"/>
  <c r="I4589" i="2"/>
  <c r="K4589" i="2" s="1"/>
  <c r="I4585" i="2"/>
  <c r="K4585" i="2" s="1"/>
  <c r="I4581" i="2"/>
  <c r="K4581" i="2" s="1"/>
  <c r="I4577" i="2"/>
  <c r="K4577" i="2" s="1"/>
  <c r="I4573" i="2"/>
  <c r="K4573" i="2" s="1"/>
  <c r="I4569" i="2"/>
  <c r="K4569" i="2" s="1"/>
  <c r="I4565" i="2"/>
  <c r="K4565" i="2" s="1"/>
  <c r="I4561" i="2"/>
  <c r="K4561" i="2" s="1"/>
  <c r="I4557" i="2"/>
  <c r="K4557" i="2" s="1"/>
  <c r="I4553" i="2"/>
  <c r="K4553" i="2" s="1"/>
  <c r="I4549" i="2"/>
  <c r="K4549" i="2" s="1"/>
  <c r="I4545" i="2"/>
  <c r="K4545" i="2" s="1"/>
  <c r="I4541" i="2"/>
  <c r="K4541" i="2" s="1"/>
  <c r="I4537" i="2"/>
  <c r="K4537" i="2" s="1"/>
  <c r="I4533" i="2"/>
  <c r="K4533" i="2" s="1"/>
  <c r="I4529" i="2"/>
  <c r="K4529" i="2" s="1"/>
  <c r="I4525" i="2"/>
  <c r="K4525" i="2" s="1"/>
  <c r="I4521" i="2"/>
  <c r="K4521" i="2" s="1"/>
  <c r="I4517" i="2"/>
  <c r="K4517" i="2" s="1"/>
  <c r="I4513" i="2"/>
  <c r="K4513" i="2" s="1"/>
  <c r="I4509" i="2"/>
  <c r="K4509" i="2" s="1"/>
  <c r="I4505" i="2"/>
  <c r="K4505" i="2" s="1"/>
  <c r="I4501" i="2"/>
  <c r="K4501" i="2" s="1"/>
  <c r="I4497" i="2"/>
  <c r="K4497" i="2" s="1"/>
  <c r="I4493" i="2"/>
  <c r="K4493" i="2" s="1"/>
  <c r="I4489" i="2"/>
  <c r="K4489" i="2" s="1"/>
  <c r="I4485" i="2"/>
  <c r="K4485" i="2" s="1"/>
  <c r="I4481" i="2"/>
  <c r="K4481" i="2" s="1"/>
  <c r="I4477" i="2"/>
  <c r="K4477" i="2" s="1"/>
  <c r="I4473" i="2"/>
  <c r="K4473" i="2" s="1"/>
  <c r="I4469" i="2"/>
  <c r="K4469" i="2" s="1"/>
  <c r="I4465" i="2"/>
  <c r="K4465" i="2" s="1"/>
  <c r="I4461" i="2"/>
  <c r="K4461" i="2" s="1"/>
  <c r="I4457" i="2"/>
  <c r="K4457" i="2" s="1"/>
  <c r="I4453" i="2"/>
  <c r="K4453" i="2" s="1"/>
  <c r="I4449" i="2"/>
  <c r="K4449" i="2" s="1"/>
  <c r="I4445" i="2"/>
  <c r="K4445" i="2" s="1"/>
  <c r="I4441" i="2"/>
  <c r="K4441" i="2" s="1"/>
  <c r="I4437" i="2"/>
  <c r="K4437" i="2" s="1"/>
  <c r="I4433" i="2"/>
  <c r="K4433" i="2" s="1"/>
  <c r="I4429" i="2"/>
  <c r="K4429" i="2" s="1"/>
  <c r="I4425" i="2"/>
  <c r="K4425" i="2" s="1"/>
  <c r="I4421" i="2"/>
  <c r="K4421" i="2" s="1"/>
  <c r="I4417" i="2"/>
  <c r="K4417" i="2" s="1"/>
  <c r="I4413" i="2"/>
  <c r="K4413" i="2" s="1"/>
  <c r="I4409" i="2"/>
  <c r="K4409" i="2" s="1"/>
  <c r="I4405" i="2"/>
  <c r="K4405" i="2" s="1"/>
  <c r="I4401" i="2"/>
  <c r="K4401" i="2" s="1"/>
  <c r="I4397" i="2"/>
  <c r="K4397" i="2" s="1"/>
  <c r="I4393" i="2"/>
  <c r="K4393" i="2" s="1"/>
  <c r="I4389" i="2"/>
  <c r="K4389" i="2" s="1"/>
  <c r="I4385" i="2"/>
  <c r="K4385" i="2" s="1"/>
  <c r="I4381" i="2"/>
  <c r="K4381" i="2" s="1"/>
  <c r="I4377" i="2"/>
  <c r="K4377" i="2" s="1"/>
  <c r="I4373" i="2"/>
  <c r="K4373" i="2" s="1"/>
  <c r="I4369" i="2"/>
  <c r="K4369" i="2" s="1"/>
  <c r="I4365" i="2"/>
  <c r="K4365" i="2" s="1"/>
  <c r="I4361" i="2"/>
  <c r="K4361" i="2" s="1"/>
  <c r="I4357" i="2"/>
  <c r="K4357" i="2" s="1"/>
  <c r="I4353" i="2"/>
  <c r="K4353" i="2" s="1"/>
  <c r="I4349" i="2"/>
  <c r="K4349" i="2" s="1"/>
  <c r="I4345" i="2"/>
  <c r="K4345" i="2" s="1"/>
  <c r="I4341" i="2"/>
  <c r="K4341" i="2" s="1"/>
  <c r="I4337" i="2"/>
  <c r="K4337" i="2" s="1"/>
  <c r="I4333" i="2"/>
  <c r="K4333" i="2" s="1"/>
  <c r="I4329" i="2"/>
  <c r="K4329" i="2" s="1"/>
  <c r="I4325" i="2"/>
  <c r="K4325" i="2" s="1"/>
  <c r="I4321" i="2"/>
  <c r="K4321" i="2" s="1"/>
  <c r="I4317" i="2"/>
  <c r="K4317" i="2" s="1"/>
  <c r="I4313" i="2"/>
  <c r="K4313" i="2" s="1"/>
  <c r="I4309" i="2"/>
  <c r="K4309" i="2" s="1"/>
  <c r="I4305" i="2"/>
  <c r="K4305" i="2" s="1"/>
  <c r="I4301" i="2"/>
  <c r="K4301" i="2" s="1"/>
  <c r="I4297" i="2"/>
  <c r="K4297" i="2" s="1"/>
  <c r="I4293" i="2"/>
  <c r="K4293" i="2" s="1"/>
  <c r="I4289" i="2"/>
  <c r="K4289" i="2" s="1"/>
  <c r="I4285" i="2"/>
  <c r="K4285" i="2" s="1"/>
  <c r="I4281" i="2"/>
  <c r="K4281" i="2" s="1"/>
  <c r="I4277" i="2"/>
  <c r="K4277" i="2" s="1"/>
  <c r="I4273" i="2"/>
  <c r="K4273" i="2" s="1"/>
  <c r="I4269" i="2"/>
  <c r="K4269" i="2" s="1"/>
  <c r="I4265" i="2"/>
  <c r="K4265" i="2" s="1"/>
  <c r="I4261" i="2"/>
  <c r="K4261" i="2" s="1"/>
  <c r="I4257" i="2"/>
  <c r="K4257" i="2" s="1"/>
  <c r="I4253" i="2"/>
  <c r="K4253" i="2" s="1"/>
  <c r="I4249" i="2"/>
  <c r="K4249" i="2" s="1"/>
  <c r="I4245" i="2"/>
  <c r="K4245" i="2" s="1"/>
  <c r="I4241" i="2"/>
  <c r="K4241" i="2" s="1"/>
  <c r="I4237" i="2"/>
  <c r="K4237" i="2" s="1"/>
  <c r="I4233" i="2"/>
  <c r="K4233" i="2" s="1"/>
  <c r="I4229" i="2"/>
  <c r="K4229" i="2" s="1"/>
  <c r="I4225" i="2"/>
  <c r="K4225" i="2" s="1"/>
  <c r="I4221" i="2"/>
  <c r="K4221" i="2" s="1"/>
  <c r="I4217" i="2"/>
  <c r="K4217" i="2" s="1"/>
  <c r="I4213" i="2"/>
  <c r="K4213" i="2" s="1"/>
  <c r="I4209" i="2"/>
  <c r="K4209" i="2" s="1"/>
  <c r="I4205" i="2"/>
  <c r="K4205" i="2" s="1"/>
  <c r="I4201" i="2"/>
  <c r="K4201" i="2" s="1"/>
  <c r="I4197" i="2"/>
  <c r="K4197" i="2" s="1"/>
  <c r="I4193" i="2"/>
  <c r="K4193" i="2" s="1"/>
  <c r="I4189" i="2"/>
  <c r="K4189" i="2" s="1"/>
  <c r="I4185" i="2"/>
  <c r="K4185" i="2" s="1"/>
  <c r="I4181" i="2"/>
  <c r="K4181" i="2" s="1"/>
  <c r="I4177" i="2"/>
  <c r="K4177" i="2" s="1"/>
  <c r="I4173" i="2"/>
  <c r="K4173" i="2" s="1"/>
  <c r="I4169" i="2"/>
  <c r="K4169" i="2" s="1"/>
  <c r="I4165" i="2"/>
  <c r="K4165" i="2" s="1"/>
  <c r="I4161" i="2"/>
  <c r="K4161" i="2" s="1"/>
  <c r="I4157" i="2"/>
  <c r="K4157" i="2" s="1"/>
  <c r="I4153" i="2"/>
  <c r="K4153" i="2" s="1"/>
  <c r="I4149" i="2"/>
  <c r="K4149" i="2" s="1"/>
  <c r="I4145" i="2"/>
  <c r="K4145" i="2" s="1"/>
  <c r="I4141" i="2"/>
  <c r="K4141" i="2" s="1"/>
  <c r="I4137" i="2"/>
  <c r="K4137" i="2" s="1"/>
  <c r="I4133" i="2"/>
  <c r="K4133" i="2" s="1"/>
  <c r="I4129" i="2"/>
  <c r="K4129" i="2" s="1"/>
  <c r="I4125" i="2"/>
  <c r="K4125" i="2" s="1"/>
  <c r="I4121" i="2"/>
  <c r="K4121" i="2" s="1"/>
  <c r="I4117" i="2"/>
  <c r="K4117" i="2" s="1"/>
  <c r="I4113" i="2"/>
  <c r="K4113" i="2" s="1"/>
  <c r="I4109" i="2"/>
  <c r="K4109" i="2" s="1"/>
  <c r="I4105" i="2"/>
  <c r="K4105" i="2" s="1"/>
  <c r="I4101" i="2"/>
  <c r="K4101" i="2" s="1"/>
  <c r="I4097" i="2"/>
  <c r="K4097" i="2" s="1"/>
  <c r="I4093" i="2"/>
  <c r="K4093" i="2" s="1"/>
  <c r="I4089" i="2"/>
  <c r="K4089" i="2" s="1"/>
  <c r="I4085" i="2"/>
  <c r="K4085" i="2" s="1"/>
  <c r="I4081" i="2"/>
  <c r="K4081" i="2" s="1"/>
  <c r="I4077" i="2"/>
  <c r="K4077" i="2" s="1"/>
  <c r="I4073" i="2"/>
  <c r="K4073" i="2" s="1"/>
  <c r="I4069" i="2"/>
  <c r="K4069" i="2" s="1"/>
  <c r="I4065" i="2"/>
  <c r="K4065" i="2" s="1"/>
  <c r="I4061" i="2"/>
  <c r="K4061" i="2" s="1"/>
  <c r="I4057" i="2"/>
  <c r="K4057" i="2" s="1"/>
  <c r="I4053" i="2"/>
  <c r="K4053" i="2" s="1"/>
  <c r="I4049" i="2"/>
  <c r="K4049" i="2" s="1"/>
  <c r="I4045" i="2"/>
  <c r="K4045" i="2" s="1"/>
  <c r="I4041" i="2"/>
  <c r="K4041" i="2" s="1"/>
  <c r="I4037" i="2"/>
  <c r="K4037" i="2" s="1"/>
  <c r="I4033" i="2"/>
  <c r="K4033" i="2" s="1"/>
  <c r="I4029" i="2"/>
  <c r="K4029" i="2" s="1"/>
  <c r="I4025" i="2"/>
  <c r="K4025" i="2" s="1"/>
  <c r="I4021" i="2"/>
  <c r="K4021" i="2" s="1"/>
  <c r="I4017" i="2"/>
  <c r="K4017" i="2" s="1"/>
  <c r="I4013" i="2"/>
  <c r="K4013" i="2" s="1"/>
  <c r="I4009" i="2"/>
  <c r="K4009" i="2" s="1"/>
  <c r="I4005" i="2"/>
  <c r="K4005" i="2" s="1"/>
  <c r="I4001" i="2"/>
  <c r="K4001" i="2" s="1"/>
  <c r="I3997" i="2"/>
  <c r="K3997" i="2" s="1"/>
  <c r="I3993" i="2"/>
  <c r="K3993" i="2" s="1"/>
  <c r="I3989" i="2"/>
  <c r="K3989" i="2" s="1"/>
  <c r="I3985" i="2"/>
  <c r="K3985" i="2" s="1"/>
  <c r="I3981" i="2"/>
  <c r="K3981" i="2" s="1"/>
  <c r="I3977" i="2"/>
  <c r="K3977" i="2" s="1"/>
  <c r="I3973" i="2"/>
  <c r="K3973" i="2" s="1"/>
  <c r="I3969" i="2"/>
  <c r="K3969" i="2" s="1"/>
  <c r="I3965" i="2"/>
  <c r="K3965" i="2" s="1"/>
  <c r="I3961" i="2"/>
  <c r="K3961" i="2" s="1"/>
  <c r="I3958" i="2"/>
  <c r="K3958" i="2" s="1"/>
  <c r="I3954" i="2"/>
  <c r="K3954" i="2" s="1"/>
  <c r="I3950" i="2"/>
  <c r="K3950" i="2" s="1"/>
  <c r="I3946" i="2"/>
  <c r="K3946" i="2" s="1"/>
  <c r="I3942" i="2"/>
  <c r="K3942" i="2" s="1"/>
  <c r="I3938" i="2"/>
  <c r="K3938" i="2" s="1"/>
  <c r="I3934" i="2"/>
  <c r="K3934" i="2" s="1"/>
  <c r="I3930" i="2"/>
  <c r="K3930" i="2" s="1"/>
  <c r="I3926" i="2"/>
  <c r="K3926" i="2" s="1"/>
  <c r="I3922" i="2"/>
  <c r="K3922" i="2" s="1"/>
  <c r="I3918" i="2"/>
  <c r="K3918" i="2" s="1"/>
  <c r="I3914" i="2"/>
  <c r="K3914" i="2" s="1"/>
  <c r="I3910" i="2"/>
  <c r="K3910" i="2" s="1"/>
  <c r="I3906" i="2"/>
  <c r="K3906" i="2" s="1"/>
  <c r="I3902" i="2"/>
  <c r="K3902" i="2" s="1"/>
  <c r="I3898" i="2"/>
  <c r="K3898" i="2" s="1"/>
  <c r="I3894" i="2"/>
  <c r="K3894" i="2" s="1"/>
  <c r="I3890" i="2"/>
  <c r="K3890" i="2" s="1"/>
  <c r="I3886" i="2"/>
  <c r="K3886" i="2" s="1"/>
  <c r="I3882" i="2"/>
  <c r="K3882" i="2" s="1"/>
  <c r="I3878" i="2"/>
  <c r="K3878" i="2" s="1"/>
  <c r="I3874" i="2"/>
  <c r="K3874" i="2" s="1"/>
  <c r="I3870" i="2"/>
  <c r="K3870" i="2" s="1"/>
  <c r="I3866" i="2"/>
  <c r="K3866" i="2" s="1"/>
  <c r="I3862" i="2"/>
  <c r="K3862" i="2" s="1"/>
  <c r="I3858" i="2"/>
  <c r="K3858" i="2" s="1"/>
  <c r="I3854" i="2"/>
  <c r="K3854" i="2" s="1"/>
  <c r="I3850" i="2"/>
  <c r="K3850" i="2" s="1"/>
  <c r="I3846" i="2"/>
  <c r="K3846" i="2" s="1"/>
  <c r="I3842" i="2"/>
  <c r="K3842" i="2" s="1"/>
  <c r="I3838" i="2"/>
  <c r="K3838" i="2" s="1"/>
  <c r="I3834" i="2"/>
  <c r="K3834" i="2" s="1"/>
  <c r="I3830" i="2"/>
  <c r="K3830" i="2" s="1"/>
  <c r="I3826" i="2"/>
  <c r="K3826" i="2" s="1"/>
  <c r="I3822" i="2"/>
  <c r="K3822" i="2" s="1"/>
  <c r="I3818" i="2"/>
  <c r="K3818" i="2" s="1"/>
  <c r="I3814" i="2"/>
  <c r="K3814" i="2" s="1"/>
  <c r="I3810" i="2"/>
  <c r="K3810" i="2" s="1"/>
  <c r="I3806" i="2"/>
  <c r="K3806" i="2" s="1"/>
  <c r="I3802" i="2"/>
  <c r="K3802" i="2" s="1"/>
  <c r="I3798" i="2"/>
  <c r="K3798" i="2" s="1"/>
  <c r="I3794" i="2"/>
  <c r="K3794" i="2" s="1"/>
  <c r="I3790" i="2"/>
  <c r="K3790" i="2" s="1"/>
  <c r="I3786" i="2"/>
  <c r="K3786" i="2" s="1"/>
  <c r="I3782" i="2"/>
  <c r="K3782" i="2" s="1"/>
  <c r="I3778" i="2"/>
  <c r="K3778" i="2" s="1"/>
  <c r="I3774" i="2"/>
  <c r="K3774" i="2" s="1"/>
  <c r="I3770" i="2"/>
  <c r="K3770" i="2" s="1"/>
  <c r="I3766" i="2"/>
  <c r="K3766" i="2" s="1"/>
  <c r="I3762" i="2"/>
  <c r="K3762" i="2" s="1"/>
  <c r="I3758" i="2"/>
  <c r="K3758" i="2" s="1"/>
  <c r="I3754" i="2"/>
  <c r="K3754" i="2" s="1"/>
  <c r="I3750" i="2"/>
  <c r="K3750" i="2" s="1"/>
  <c r="I3746" i="2"/>
  <c r="K3746" i="2" s="1"/>
  <c r="I3742" i="2"/>
  <c r="K3742" i="2" s="1"/>
  <c r="I3738" i="2"/>
  <c r="K3738" i="2" s="1"/>
  <c r="I3734" i="2"/>
  <c r="K3734" i="2" s="1"/>
  <c r="I3730" i="2"/>
  <c r="K3730" i="2" s="1"/>
  <c r="I3726" i="2"/>
  <c r="K3726" i="2" s="1"/>
  <c r="I3722" i="2"/>
  <c r="K3722" i="2" s="1"/>
  <c r="I3718" i="2"/>
  <c r="K3718" i="2" s="1"/>
  <c r="I3714" i="2"/>
  <c r="K3714" i="2" s="1"/>
  <c r="I3710" i="2"/>
  <c r="K3710" i="2" s="1"/>
  <c r="I3706" i="2"/>
  <c r="K3706" i="2" s="1"/>
  <c r="I3702" i="2"/>
  <c r="K3702" i="2" s="1"/>
  <c r="I3698" i="2"/>
  <c r="K3698" i="2" s="1"/>
  <c r="I3694" i="2"/>
  <c r="K3694" i="2" s="1"/>
  <c r="I3690" i="2"/>
  <c r="K3690" i="2" s="1"/>
  <c r="I3686" i="2"/>
  <c r="K3686" i="2" s="1"/>
  <c r="I3682" i="2"/>
  <c r="K3682" i="2" s="1"/>
  <c r="I3678" i="2"/>
  <c r="K3678" i="2" s="1"/>
  <c r="I3674" i="2"/>
  <c r="K3674" i="2" s="1"/>
  <c r="I3670" i="2"/>
  <c r="K3670" i="2" s="1"/>
  <c r="I3666" i="2"/>
  <c r="K3666" i="2" s="1"/>
  <c r="I3662" i="2"/>
  <c r="K3662" i="2" s="1"/>
  <c r="I3658" i="2"/>
  <c r="K3658" i="2" s="1"/>
  <c r="I3654" i="2"/>
  <c r="K3654" i="2" s="1"/>
  <c r="I3650" i="2"/>
  <c r="K3650" i="2" s="1"/>
  <c r="I3646" i="2"/>
  <c r="K3646" i="2" s="1"/>
  <c r="I3642" i="2"/>
  <c r="K3642" i="2" s="1"/>
  <c r="I3638" i="2"/>
  <c r="K3638" i="2" s="1"/>
  <c r="I3634" i="2"/>
  <c r="K3634" i="2" s="1"/>
  <c r="I3630" i="2"/>
  <c r="K3630" i="2" s="1"/>
  <c r="I3626" i="2"/>
  <c r="K3626" i="2" s="1"/>
  <c r="I3622" i="2"/>
  <c r="K3622" i="2" s="1"/>
  <c r="I3618" i="2"/>
  <c r="K3618" i="2" s="1"/>
  <c r="I3614" i="2"/>
  <c r="K3614" i="2" s="1"/>
  <c r="I3610" i="2"/>
  <c r="K3610" i="2" s="1"/>
  <c r="I3606" i="2"/>
  <c r="K3606" i="2" s="1"/>
  <c r="I3602" i="2"/>
  <c r="K3602" i="2" s="1"/>
  <c r="I3598" i="2"/>
  <c r="K3598" i="2" s="1"/>
  <c r="I3594" i="2"/>
  <c r="K3594" i="2" s="1"/>
  <c r="I3590" i="2"/>
  <c r="K3590" i="2" s="1"/>
  <c r="I3586" i="2"/>
  <c r="K3586" i="2" s="1"/>
  <c r="I3582" i="2"/>
  <c r="K3582" i="2" s="1"/>
  <c r="I3578" i="2"/>
  <c r="K3578" i="2" s="1"/>
  <c r="I3574" i="2"/>
  <c r="K3574" i="2" s="1"/>
  <c r="I3570" i="2"/>
  <c r="K3570" i="2" s="1"/>
  <c r="I3566" i="2"/>
  <c r="K3566" i="2" s="1"/>
  <c r="I3562" i="2"/>
  <c r="K3562" i="2" s="1"/>
  <c r="I3558" i="2"/>
  <c r="K3558" i="2" s="1"/>
  <c r="I3554" i="2"/>
  <c r="K3554" i="2" s="1"/>
  <c r="I3550" i="2"/>
  <c r="K3550" i="2" s="1"/>
  <c r="I3546" i="2"/>
  <c r="K3546" i="2" s="1"/>
  <c r="I3542" i="2"/>
  <c r="K3542" i="2" s="1"/>
  <c r="I3538" i="2"/>
  <c r="K3538" i="2" s="1"/>
  <c r="I3534" i="2"/>
  <c r="K3534" i="2" s="1"/>
  <c r="I3530" i="2"/>
  <c r="K3530" i="2" s="1"/>
  <c r="I3526" i="2"/>
  <c r="K3526" i="2" s="1"/>
  <c r="I3522" i="2"/>
  <c r="K3522" i="2" s="1"/>
  <c r="I3518" i="2"/>
  <c r="K3518" i="2" s="1"/>
  <c r="I3514" i="2"/>
  <c r="K3514" i="2" s="1"/>
  <c r="I3510" i="2"/>
  <c r="K3510" i="2" s="1"/>
  <c r="I3506" i="2"/>
  <c r="K3506" i="2" s="1"/>
  <c r="I3502" i="2"/>
  <c r="K3502" i="2" s="1"/>
  <c r="I3498" i="2"/>
  <c r="K3498" i="2" s="1"/>
  <c r="I3494" i="2"/>
  <c r="K3494" i="2" s="1"/>
  <c r="I3490" i="2"/>
  <c r="K3490" i="2" s="1"/>
  <c r="I3486" i="2"/>
  <c r="K3486" i="2" s="1"/>
  <c r="I3482" i="2"/>
  <c r="K3482" i="2" s="1"/>
  <c r="I3478" i="2"/>
  <c r="K3478" i="2" s="1"/>
  <c r="I3474" i="2"/>
  <c r="K3474" i="2" s="1"/>
  <c r="I3470" i="2"/>
  <c r="K3470" i="2" s="1"/>
  <c r="I3466" i="2"/>
  <c r="K3466" i="2" s="1"/>
  <c r="I3462" i="2"/>
  <c r="K3462" i="2" s="1"/>
  <c r="I3458" i="2"/>
  <c r="K3458" i="2" s="1"/>
  <c r="I3454" i="2"/>
  <c r="K3454" i="2" s="1"/>
  <c r="I3450" i="2"/>
  <c r="K3450" i="2" s="1"/>
  <c r="I3446" i="2"/>
  <c r="K3446" i="2" s="1"/>
  <c r="I3442" i="2"/>
  <c r="K3442" i="2" s="1"/>
  <c r="I3438" i="2"/>
  <c r="K3438" i="2" s="1"/>
  <c r="I3434" i="2"/>
  <c r="K3434" i="2" s="1"/>
  <c r="I3430" i="2"/>
  <c r="K3430" i="2" s="1"/>
  <c r="I3426" i="2"/>
  <c r="K3426" i="2" s="1"/>
  <c r="I3422" i="2"/>
  <c r="K3422" i="2" s="1"/>
  <c r="I3418" i="2"/>
  <c r="K3418" i="2" s="1"/>
  <c r="I3414" i="2"/>
  <c r="K3414" i="2" s="1"/>
  <c r="I3410" i="2"/>
  <c r="K3410" i="2" s="1"/>
  <c r="I3406" i="2"/>
  <c r="K3406" i="2" s="1"/>
  <c r="I3402" i="2"/>
  <c r="K3402" i="2" s="1"/>
  <c r="I3398" i="2"/>
  <c r="K3398" i="2" s="1"/>
  <c r="I3394" i="2"/>
  <c r="K3394" i="2" s="1"/>
  <c r="I3390" i="2"/>
  <c r="K3390" i="2" s="1"/>
  <c r="I3386" i="2"/>
  <c r="K3386" i="2" s="1"/>
  <c r="I3382" i="2"/>
  <c r="K3382" i="2" s="1"/>
  <c r="I3378" i="2"/>
  <c r="K3378" i="2" s="1"/>
  <c r="I3374" i="2"/>
  <c r="K3374" i="2" s="1"/>
  <c r="I3370" i="2"/>
  <c r="K3370" i="2" s="1"/>
  <c r="I3366" i="2"/>
  <c r="K3366" i="2" s="1"/>
  <c r="I3362" i="2"/>
  <c r="K3362" i="2" s="1"/>
  <c r="I3358" i="2"/>
  <c r="K3358" i="2" s="1"/>
  <c r="I3354" i="2"/>
  <c r="K3354" i="2" s="1"/>
  <c r="I3350" i="2"/>
  <c r="K3350" i="2" s="1"/>
  <c r="I3346" i="2"/>
  <c r="K3346" i="2" s="1"/>
  <c r="I3342" i="2"/>
  <c r="K3342" i="2" s="1"/>
  <c r="I3338" i="2"/>
  <c r="K3338" i="2" s="1"/>
  <c r="I3334" i="2"/>
  <c r="K3334" i="2" s="1"/>
  <c r="I3330" i="2"/>
  <c r="K3330" i="2" s="1"/>
  <c r="I3326" i="2"/>
  <c r="K3326" i="2" s="1"/>
  <c r="I3322" i="2"/>
  <c r="K3322" i="2" s="1"/>
  <c r="I3318" i="2"/>
  <c r="K3318" i="2" s="1"/>
  <c r="I3314" i="2"/>
  <c r="K3314" i="2" s="1"/>
  <c r="I3310" i="2"/>
  <c r="K3310" i="2" s="1"/>
  <c r="I3306" i="2"/>
  <c r="K3306" i="2" s="1"/>
  <c r="I3302" i="2"/>
  <c r="K3302" i="2" s="1"/>
  <c r="I3298" i="2"/>
  <c r="K3298" i="2" s="1"/>
  <c r="I3294" i="2"/>
  <c r="K3294" i="2" s="1"/>
  <c r="I3290" i="2"/>
  <c r="K3290" i="2" s="1"/>
  <c r="I3286" i="2"/>
  <c r="K3286" i="2" s="1"/>
  <c r="I3282" i="2"/>
  <c r="K3282" i="2" s="1"/>
  <c r="I3278" i="2"/>
  <c r="K3278" i="2" s="1"/>
  <c r="I3274" i="2"/>
  <c r="K3274" i="2" s="1"/>
  <c r="I3270" i="2"/>
  <c r="K3270" i="2" s="1"/>
  <c r="I3266" i="2"/>
  <c r="K3266" i="2" s="1"/>
  <c r="I3262" i="2"/>
  <c r="K3262" i="2" s="1"/>
  <c r="I3258" i="2"/>
  <c r="K3258" i="2" s="1"/>
  <c r="I3254" i="2"/>
  <c r="K3254" i="2" s="1"/>
  <c r="I3250" i="2"/>
  <c r="K3250" i="2" s="1"/>
  <c r="I3246" i="2"/>
  <c r="K3246" i="2" s="1"/>
  <c r="I3242" i="2"/>
  <c r="K3242" i="2" s="1"/>
  <c r="I3238" i="2"/>
  <c r="K3238" i="2" s="1"/>
  <c r="I3234" i="2"/>
  <c r="K3234" i="2" s="1"/>
  <c r="I3230" i="2"/>
  <c r="K3230" i="2" s="1"/>
  <c r="I3226" i="2"/>
  <c r="K3226" i="2" s="1"/>
  <c r="I3222" i="2"/>
  <c r="K3222" i="2" s="1"/>
  <c r="I3218" i="2"/>
  <c r="K3218" i="2" s="1"/>
  <c r="I3214" i="2"/>
  <c r="K3214" i="2" s="1"/>
  <c r="I3210" i="2"/>
  <c r="K3210" i="2" s="1"/>
  <c r="I3206" i="2"/>
  <c r="K3206" i="2" s="1"/>
  <c r="I3202" i="2"/>
  <c r="K3202" i="2" s="1"/>
  <c r="I3198" i="2"/>
  <c r="K3198" i="2" s="1"/>
  <c r="I3194" i="2"/>
  <c r="K3194" i="2" s="1"/>
  <c r="I3190" i="2"/>
  <c r="K3190" i="2" s="1"/>
  <c r="I3186" i="2"/>
  <c r="K3186" i="2" s="1"/>
  <c r="I3182" i="2"/>
  <c r="K3182" i="2" s="1"/>
  <c r="I3178" i="2"/>
  <c r="K3178" i="2" s="1"/>
  <c r="I3174" i="2"/>
  <c r="K3174" i="2" s="1"/>
  <c r="I3170" i="2"/>
  <c r="K3170" i="2" s="1"/>
  <c r="I3166" i="2"/>
  <c r="K3166" i="2" s="1"/>
  <c r="I3162" i="2"/>
  <c r="K3162" i="2" s="1"/>
  <c r="I3158" i="2"/>
  <c r="K3158" i="2" s="1"/>
  <c r="I3154" i="2"/>
  <c r="K3154" i="2" s="1"/>
  <c r="I3150" i="2"/>
  <c r="K3150" i="2" s="1"/>
  <c r="I3146" i="2"/>
  <c r="K3146" i="2" s="1"/>
  <c r="I3142" i="2"/>
  <c r="K3142" i="2" s="1"/>
  <c r="I3138" i="2"/>
  <c r="K3138" i="2" s="1"/>
  <c r="I3134" i="2"/>
  <c r="K3134" i="2" s="1"/>
  <c r="I3130" i="2"/>
  <c r="K3130" i="2" s="1"/>
  <c r="I3126" i="2"/>
  <c r="K3126" i="2" s="1"/>
  <c r="I3122" i="2"/>
  <c r="K3122" i="2" s="1"/>
  <c r="I3118" i="2"/>
  <c r="K3118" i="2" s="1"/>
  <c r="I3114" i="2"/>
  <c r="K3114" i="2" s="1"/>
  <c r="I3110" i="2"/>
  <c r="K3110" i="2" s="1"/>
  <c r="I3106" i="2"/>
  <c r="K3106" i="2" s="1"/>
  <c r="I3102" i="2"/>
  <c r="K3102" i="2" s="1"/>
  <c r="I3098" i="2"/>
  <c r="K3098" i="2" s="1"/>
  <c r="I3094" i="2"/>
  <c r="K3094" i="2" s="1"/>
  <c r="I3090" i="2"/>
  <c r="K3090" i="2" s="1"/>
  <c r="I3086" i="2"/>
  <c r="K3086" i="2" s="1"/>
  <c r="I3082" i="2"/>
  <c r="K3082" i="2" s="1"/>
  <c r="I3078" i="2"/>
  <c r="K3078" i="2" s="1"/>
  <c r="I3074" i="2"/>
  <c r="K3074" i="2" s="1"/>
  <c r="I3070" i="2"/>
  <c r="K3070" i="2" s="1"/>
  <c r="I3066" i="2"/>
  <c r="K3066" i="2" s="1"/>
  <c r="I3062" i="2"/>
  <c r="K3062" i="2" s="1"/>
  <c r="I3058" i="2"/>
  <c r="K3058" i="2" s="1"/>
  <c r="I3054" i="2"/>
  <c r="K3054" i="2" s="1"/>
  <c r="I3050" i="2"/>
  <c r="K3050" i="2" s="1"/>
  <c r="I3046" i="2"/>
  <c r="K3046" i="2" s="1"/>
  <c r="I3042" i="2"/>
  <c r="K3042" i="2" s="1"/>
  <c r="I3038" i="2"/>
  <c r="K3038" i="2" s="1"/>
  <c r="I3034" i="2"/>
  <c r="K3034" i="2" s="1"/>
  <c r="I3030" i="2"/>
  <c r="K3030" i="2" s="1"/>
  <c r="I3026" i="2"/>
  <c r="K3026" i="2" s="1"/>
  <c r="I3022" i="2"/>
  <c r="K3022" i="2" s="1"/>
  <c r="I3018" i="2"/>
  <c r="K3018" i="2" s="1"/>
  <c r="I3014" i="2"/>
  <c r="K3014" i="2" s="1"/>
  <c r="I3010" i="2"/>
  <c r="K3010" i="2" s="1"/>
  <c r="I3006" i="2"/>
  <c r="K3006" i="2" s="1"/>
  <c r="I3002" i="2"/>
  <c r="K3002" i="2" s="1"/>
  <c r="I2998" i="2"/>
  <c r="K2998" i="2" s="1"/>
  <c r="I2994" i="2"/>
  <c r="K2994" i="2" s="1"/>
  <c r="I2990" i="2"/>
  <c r="K2990" i="2" s="1"/>
  <c r="I2986" i="2"/>
  <c r="K2986" i="2" s="1"/>
  <c r="I2982" i="2"/>
  <c r="K2982" i="2" s="1"/>
  <c r="I2978" i="2"/>
  <c r="K2978" i="2" s="1"/>
  <c r="I2974" i="2"/>
  <c r="K2974" i="2" s="1"/>
  <c r="I2970" i="2"/>
  <c r="K2970" i="2" s="1"/>
  <c r="I2966" i="2"/>
  <c r="K2966" i="2" s="1"/>
  <c r="I2962" i="2"/>
  <c r="K2962" i="2" s="1"/>
  <c r="I2958" i="2"/>
  <c r="K2958" i="2" s="1"/>
  <c r="I2954" i="2"/>
  <c r="K2954" i="2" s="1"/>
  <c r="I2950" i="2"/>
  <c r="K2950" i="2" s="1"/>
  <c r="I2946" i="2"/>
  <c r="K2946" i="2" s="1"/>
  <c r="I2942" i="2"/>
  <c r="K2942" i="2" s="1"/>
  <c r="I2938" i="2"/>
  <c r="K2938" i="2" s="1"/>
  <c r="I2934" i="2"/>
  <c r="K2934" i="2" s="1"/>
  <c r="I2930" i="2"/>
  <c r="K2930" i="2" s="1"/>
  <c r="I2926" i="2"/>
  <c r="K2926" i="2" s="1"/>
  <c r="I2922" i="2"/>
  <c r="K2922" i="2" s="1"/>
  <c r="I2918" i="2"/>
  <c r="K2918" i="2" s="1"/>
  <c r="I2914" i="2"/>
  <c r="K2914" i="2" s="1"/>
  <c r="I2910" i="2"/>
  <c r="K2910" i="2" s="1"/>
  <c r="I2906" i="2"/>
  <c r="K2906" i="2" s="1"/>
  <c r="I2902" i="2"/>
  <c r="K2902" i="2" s="1"/>
  <c r="I2898" i="2"/>
  <c r="K2898" i="2" s="1"/>
  <c r="I2894" i="2"/>
  <c r="K2894" i="2" s="1"/>
  <c r="I2890" i="2"/>
  <c r="K2890" i="2" s="1"/>
  <c r="I2886" i="2"/>
  <c r="K2886" i="2" s="1"/>
  <c r="I2882" i="2"/>
  <c r="K2882" i="2" s="1"/>
  <c r="I2878" i="2"/>
  <c r="K2878" i="2" s="1"/>
  <c r="I2874" i="2"/>
  <c r="K2874" i="2" s="1"/>
  <c r="I2870" i="2"/>
  <c r="K2870" i="2" s="1"/>
  <c r="I2866" i="2"/>
  <c r="K2866" i="2" s="1"/>
  <c r="I2862" i="2"/>
  <c r="K2862" i="2" s="1"/>
  <c r="I2858" i="2"/>
  <c r="K2858" i="2" s="1"/>
  <c r="I2854" i="2"/>
  <c r="K2854" i="2" s="1"/>
  <c r="I2850" i="2"/>
  <c r="K2850" i="2" s="1"/>
  <c r="I2846" i="2"/>
  <c r="K2846" i="2" s="1"/>
  <c r="I2842" i="2"/>
  <c r="K2842" i="2" s="1"/>
  <c r="I2838" i="2"/>
  <c r="K2838" i="2" s="1"/>
  <c r="I2834" i="2"/>
  <c r="K2834" i="2" s="1"/>
  <c r="I2830" i="2"/>
  <c r="K2830" i="2" s="1"/>
  <c r="I2826" i="2"/>
  <c r="K2826" i="2" s="1"/>
  <c r="I2822" i="2"/>
  <c r="K2822" i="2" s="1"/>
  <c r="I2818" i="2"/>
  <c r="K2818" i="2" s="1"/>
  <c r="I2814" i="2"/>
  <c r="K2814" i="2" s="1"/>
  <c r="I2810" i="2"/>
  <c r="K2810" i="2" s="1"/>
  <c r="I2806" i="2"/>
  <c r="K2806" i="2" s="1"/>
  <c r="I2802" i="2"/>
  <c r="K2802" i="2" s="1"/>
  <c r="I2798" i="2"/>
  <c r="K2798" i="2" s="1"/>
  <c r="I2794" i="2"/>
  <c r="K2794" i="2" s="1"/>
  <c r="I2790" i="2"/>
  <c r="K2790" i="2" s="1"/>
  <c r="I2786" i="2"/>
  <c r="K2786" i="2" s="1"/>
  <c r="I2782" i="2"/>
  <c r="K2782" i="2" s="1"/>
  <c r="I2778" i="2"/>
  <c r="K2778" i="2" s="1"/>
  <c r="I2774" i="2"/>
  <c r="K2774" i="2" s="1"/>
  <c r="I2770" i="2"/>
  <c r="K2770" i="2" s="1"/>
  <c r="I2766" i="2"/>
  <c r="K2766" i="2" s="1"/>
  <c r="I2762" i="2"/>
  <c r="K2762" i="2" s="1"/>
  <c r="I2758" i="2"/>
  <c r="K2758" i="2" s="1"/>
  <c r="I2754" i="2"/>
  <c r="K2754" i="2" s="1"/>
  <c r="I2750" i="2"/>
  <c r="K2750" i="2" s="1"/>
  <c r="I2746" i="2"/>
  <c r="K2746" i="2" s="1"/>
  <c r="I2742" i="2"/>
  <c r="K2742" i="2" s="1"/>
  <c r="I2738" i="2"/>
  <c r="K2738" i="2" s="1"/>
  <c r="I2734" i="2"/>
  <c r="K2734" i="2" s="1"/>
  <c r="I2730" i="2"/>
  <c r="K2730" i="2" s="1"/>
  <c r="I2726" i="2"/>
  <c r="K2726" i="2" s="1"/>
  <c r="I2722" i="2"/>
  <c r="K2722" i="2" s="1"/>
  <c r="I2718" i="2"/>
  <c r="K2718" i="2" s="1"/>
  <c r="I2714" i="2"/>
  <c r="K2714" i="2" s="1"/>
  <c r="I2710" i="2"/>
  <c r="K2710" i="2" s="1"/>
  <c r="I2706" i="2"/>
  <c r="K2706" i="2" s="1"/>
  <c r="I2702" i="2"/>
  <c r="K2702" i="2" s="1"/>
  <c r="I2698" i="2"/>
  <c r="K2698" i="2" s="1"/>
  <c r="I2694" i="2"/>
  <c r="K2694" i="2" s="1"/>
  <c r="I2690" i="2"/>
  <c r="K2690" i="2" s="1"/>
  <c r="I2686" i="2"/>
  <c r="K2686" i="2" s="1"/>
  <c r="I2682" i="2"/>
  <c r="K2682" i="2" s="1"/>
  <c r="I2678" i="2"/>
  <c r="K2678" i="2" s="1"/>
  <c r="I2674" i="2"/>
  <c r="K2674" i="2" s="1"/>
  <c r="I2670" i="2"/>
  <c r="K2670" i="2" s="1"/>
  <c r="I2666" i="2"/>
  <c r="K2666" i="2" s="1"/>
  <c r="I2662" i="2"/>
  <c r="K2662" i="2" s="1"/>
  <c r="I2658" i="2"/>
  <c r="K2658" i="2" s="1"/>
  <c r="I2654" i="2"/>
  <c r="K2654" i="2" s="1"/>
  <c r="I2650" i="2"/>
  <c r="K2650" i="2" s="1"/>
  <c r="I2646" i="2"/>
  <c r="K2646" i="2" s="1"/>
  <c r="I2642" i="2"/>
  <c r="K2642" i="2" s="1"/>
  <c r="I2638" i="2"/>
  <c r="K2638" i="2" s="1"/>
  <c r="I2634" i="2"/>
  <c r="K2634" i="2" s="1"/>
  <c r="I2630" i="2"/>
  <c r="K2630" i="2" s="1"/>
  <c r="I2626" i="2"/>
  <c r="K2626" i="2" s="1"/>
  <c r="I2622" i="2"/>
  <c r="K2622" i="2" s="1"/>
  <c r="I2618" i="2"/>
  <c r="K2618" i="2" s="1"/>
  <c r="I2614" i="2"/>
  <c r="K2614" i="2" s="1"/>
  <c r="I2610" i="2"/>
  <c r="K2610" i="2" s="1"/>
  <c r="I2606" i="2"/>
  <c r="K2606" i="2" s="1"/>
  <c r="I2602" i="2"/>
  <c r="K2602" i="2" s="1"/>
  <c r="I2598" i="2"/>
  <c r="K2598" i="2" s="1"/>
  <c r="I2594" i="2"/>
  <c r="K2594" i="2" s="1"/>
  <c r="I2590" i="2"/>
  <c r="K2590" i="2" s="1"/>
  <c r="I2586" i="2"/>
  <c r="K2586" i="2" s="1"/>
  <c r="I2582" i="2"/>
  <c r="K2582" i="2" s="1"/>
  <c r="I2578" i="2"/>
  <c r="K2578" i="2" s="1"/>
  <c r="I2574" i="2"/>
  <c r="K2574" i="2" s="1"/>
  <c r="I2570" i="2"/>
  <c r="K2570" i="2" s="1"/>
  <c r="I2566" i="2"/>
  <c r="K2566" i="2" s="1"/>
  <c r="I2562" i="2"/>
  <c r="K2562" i="2" s="1"/>
  <c r="I2558" i="2"/>
  <c r="K2558" i="2" s="1"/>
  <c r="I2554" i="2"/>
  <c r="K2554" i="2" s="1"/>
  <c r="I2550" i="2"/>
  <c r="K2550" i="2" s="1"/>
  <c r="I2546" i="2"/>
  <c r="K2546" i="2" s="1"/>
  <c r="I2542" i="2"/>
  <c r="K2542" i="2" s="1"/>
  <c r="I2538" i="2"/>
  <c r="K2538" i="2" s="1"/>
  <c r="I2534" i="2"/>
  <c r="K2534" i="2" s="1"/>
  <c r="I2530" i="2"/>
  <c r="K2530" i="2" s="1"/>
  <c r="I2526" i="2"/>
  <c r="K2526" i="2" s="1"/>
  <c r="I2522" i="2"/>
  <c r="K2522" i="2" s="1"/>
  <c r="I2518" i="2"/>
  <c r="K2518" i="2" s="1"/>
  <c r="I2514" i="2"/>
  <c r="K2514" i="2" s="1"/>
  <c r="I2510" i="2"/>
  <c r="K2510" i="2" s="1"/>
  <c r="I2506" i="2"/>
  <c r="K2506" i="2" s="1"/>
  <c r="I2502" i="2"/>
  <c r="K2502" i="2" s="1"/>
  <c r="I2498" i="2"/>
  <c r="K2498" i="2" s="1"/>
  <c r="I2494" i="2"/>
  <c r="K2494" i="2" s="1"/>
  <c r="I2490" i="2"/>
  <c r="K2490" i="2" s="1"/>
  <c r="I2486" i="2"/>
  <c r="K2486" i="2" s="1"/>
  <c r="I2482" i="2"/>
  <c r="K2482" i="2" s="1"/>
  <c r="I2478" i="2"/>
  <c r="K2478" i="2" s="1"/>
  <c r="I2474" i="2"/>
  <c r="K2474" i="2" s="1"/>
  <c r="I2470" i="2"/>
  <c r="K2470" i="2" s="1"/>
  <c r="I2466" i="2"/>
  <c r="K2466" i="2" s="1"/>
  <c r="I2462" i="2"/>
  <c r="K2462" i="2" s="1"/>
  <c r="I2458" i="2"/>
  <c r="K2458" i="2" s="1"/>
  <c r="I2454" i="2"/>
  <c r="K2454" i="2" s="1"/>
  <c r="I2450" i="2"/>
  <c r="K2450" i="2" s="1"/>
  <c r="I2446" i="2"/>
  <c r="K2446" i="2" s="1"/>
  <c r="I2442" i="2"/>
  <c r="K2442" i="2" s="1"/>
  <c r="I2438" i="2"/>
  <c r="K2438" i="2" s="1"/>
  <c r="I2434" i="2"/>
  <c r="K2434" i="2" s="1"/>
  <c r="I2430" i="2"/>
  <c r="K2430" i="2" s="1"/>
  <c r="I2426" i="2"/>
  <c r="K2426" i="2" s="1"/>
  <c r="I2422" i="2"/>
  <c r="K2422" i="2" s="1"/>
  <c r="I2418" i="2"/>
  <c r="K2418" i="2" s="1"/>
  <c r="I2414" i="2"/>
  <c r="K2414" i="2" s="1"/>
  <c r="I2410" i="2"/>
  <c r="K2410" i="2" s="1"/>
  <c r="I2406" i="2"/>
  <c r="K2406" i="2" s="1"/>
  <c r="I2402" i="2"/>
  <c r="K2402" i="2" s="1"/>
  <c r="I2398" i="2"/>
  <c r="K2398" i="2" s="1"/>
  <c r="I2394" i="2"/>
  <c r="K2394" i="2" s="1"/>
  <c r="I2391" i="2"/>
  <c r="K2391" i="2" s="1"/>
  <c r="I2387" i="2"/>
  <c r="K2387" i="2" s="1"/>
  <c r="I2383" i="2"/>
  <c r="K2383" i="2" s="1"/>
  <c r="I2379" i="2"/>
  <c r="K2379" i="2" s="1"/>
  <c r="I2375" i="2"/>
  <c r="K2375" i="2" s="1"/>
  <c r="I2371" i="2"/>
  <c r="K2371" i="2" s="1"/>
  <c r="I2367" i="2"/>
  <c r="K2367" i="2" s="1"/>
  <c r="I2363" i="2"/>
  <c r="K2363" i="2" s="1"/>
  <c r="I2359" i="2"/>
  <c r="K2359" i="2" s="1"/>
  <c r="I2355" i="2"/>
  <c r="K2355" i="2" s="1"/>
  <c r="I2351" i="2"/>
  <c r="K2351" i="2" s="1"/>
  <c r="I2347" i="2"/>
  <c r="K2347" i="2" s="1"/>
  <c r="I2343" i="2"/>
  <c r="K2343" i="2" s="1"/>
  <c r="I2339" i="2"/>
  <c r="K2339" i="2" s="1"/>
  <c r="I2335" i="2"/>
  <c r="K2335" i="2" s="1"/>
  <c r="I2331" i="2"/>
  <c r="K2331" i="2" s="1"/>
  <c r="I2327" i="2"/>
  <c r="K2327" i="2" s="1"/>
  <c r="I2323" i="2"/>
  <c r="K2323" i="2" s="1"/>
  <c r="I2319" i="2"/>
  <c r="K2319" i="2" s="1"/>
  <c r="I2315" i="2"/>
  <c r="K2315" i="2" s="1"/>
  <c r="I2311" i="2"/>
  <c r="K2311" i="2" s="1"/>
  <c r="I2307" i="2"/>
  <c r="K2307" i="2" s="1"/>
  <c r="I2303" i="2"/>
  <c r="K2303" i="2" s="1"/>
  <c r="I2299" i="2"/>
  <c r="K2299" i="2" s="1"/>
  <c r="I2295" i="2"/>
  <c r="K2295" i="2" s="1"/>
  <c r="I2291" i="2"/>
  <c r="K2291" i="2" s="1"/>
  <c r="I2287" i="2"/>
  <c r="K2287" i="2" s="1"/>
  <c r="I2283" i="2"/>
  <c r="K2283" i="2" s="1"/>
  <c r="I2279" i="2"/>
  <c r="K2279" i="2" s="1"/>
  <c r="I2275" i="2"/>
  <c r="K2275" i="2" s="1"/>
  <c r="I2271" i="2"/>
  <c r="K2271" i="2" s="1"/>
  <c r="I2267" i="2"/>
  <c r="K2267" i="2" s="1"/>
  <c r="I2263" i="2"/>
  <c r="K2263" i="2" s="1"/>
  <c r="I2259" i="2"/>
  <c r="K2259" i="2" s="1"/>
  <c r="I2255" i="2"/>
  <c r="K2255" i="2" s="1"/>
  <c r="I2251" i="2"/>
  <c r="K2251" i="2" s="1"/>
  <c r="I2247" i="2"/>
  <c r="K2247" i="2" s="1"/>
  <c r="I2243" i="2"/>
  <c r="K2243" i="2" s="1"/>
  <c r="I2239" i="2"/>
  <c r="K2239" i="2" s="1"/>
  <c r="I2235" i="2"/>
  <c r="K2235" i="2" s="1"/>
  <c r="I2231" i="2"/>
  <c r="K2231" i="2" s="1"/>
  <c r="I2227" i="2"/>
  <c r="K2227" i="2" s="1"/>
  <c r="I2223" i="2"/>
  <c r="K2223" i="2" s="1"/>
  <c r="I2219" i="2"/>
  <c r="K2219" i="2" s="1"/>
  <c r="I2215" i="2"/>
  <c r="K2215" i="2" s="1"/>
  <c r="I2211" i="2"/>
  <c r="K2211" i="2" s="1"/>
  <c r="I2207" i="2"/>
  <c r="K2207" i="2" s="1"/>
  <c r="I2203" i="2"/>
  <c r="K2203" i="2" s="1"/>
  <c r="I2199" i="2"/>
  <c r="K2199" i="2" s="1"/>
  <c r="I2195" i="2"/>
  <c r="K2195" i="2" s="1"/>
  <c r="I2191" i="2"/>
  <c r="K2191" i="2" s="1"/>
  <c r="I2187" i="2"/>
  <c r="K2187" i="2" s="1"/>
  <c r="I2183" i="2"/>
  <c r="K2183" i="2" s="1"/>
  <c r="I2179" i="2"/>
  <c r="K2179" i="2" s="1"/>
  <c r="I2175" i="2"/>
  <c r="K2175" i="2" s="1"/>
  <c r="I2171" i="2"/>
  <c r="K2171" i="2" s="1"/>
  <c r="I2167" i="2"/>
  <c r="K2167" i="2" s="1"/>
  <c r="I2163" i="2"/>
  <c r="K2163" i="2" s="1"/>
  <c r="I2159" i="2"/>
  <c r="K2159" i="2" s="1"/>
  <c r="I2155" i="2"/>
  <c r="K2155" i="2" s="1"/>
  <c r="I2151" i="2"/>
  <c r="K2151" i="2" s="1"/>
  <c r="I2147" i="2"/>
  <c r="K2147" i="2" s="1"/>
  <c r="I2143" i="2"/>
  <c r="K2143" i="2" s="1"/>
  <c r="I2139" i="2"/>
  <c r="K2139" i="2" s="1"/>
  <c r="I2136" i="2"/>
  <c r="K2136" i="2" s="1"/>
  <c r="I2132" i="2"/>
  <c r="K2132" i="2" s="1"/>
  <c r="I2128" i="2"/>
  <c r="K2128" i="2" s="1"/>
  <c r="I2124" i="2"/>
  <c r="K2124" i="2" s="1"/>
  <c r="I2120" i="2"/>
  <c r="K2120" i="2" s="1"/>
  <c r="I2116" i="2"/>
  <c r="K2116" i="2" s="1"/>
  <c r="I2112" i="2"/>
  <c r="K2112" i="2" s="1"/>
  <c r="I2108" i="2"/>
  <c r="K2108" i="2" s="1"/>
  <c r="I2104" i="2"/>
  <c r="K2104" i="2" s="1"/>
  <c r="I2100" i="2"/>
  <c r="K2100" i="2" s="1"/>
  <c r="I2096" i="2"/>
  <c r="K2096" i="2" s="1"/>
  <c r="I2092" i="2"/>
  <c r="K2092" i="2" s="1"/>
  <c r="I2088" i="2"/>
  <c r="K2088" i="2" s="1"/>
  <c r="I2084" i="2"/>
  <c r="K2084" i="2" s="1"/>
  <c r="I2080" i="2"/>
  <c r="K2080" i="2" s="1"/>
  <c r="I2076" i="2"/>
  <c r="K2076" i="2" s="1"/>
  <c r="I2072" i="2"/>
  <c r="K2072" i="2" s="1"/>
  <c r="I2068" i="2"/>
  <c r="K2068" i="2" s="1"/>
  <c r="I2064" i="2"/>
  <c r="K2064" i="2" s="1"/>
  <c r="I2060" i="2"/>
  <c r="K2060" i="2" s="1"/>
  <c r="I2056" i="2"/>
  <c r="K2056" i="2" s="1"/>
  <c r="I2052" i="2"/>
  <c r="K2052" i="2" s="1"/>
  <c r="I2048" i="2"/>
  <c r="K2048" i="2" s="1"/>
  <c r="I2044" i="2"/>
  <c r="K2044" i="2" s="1"/>
  <c r="I2040" i="2"/>
  <c r="K2040" i="2" s="1"/>
  <c r="I2033" i="2"/>
  <c r="K2033" i="2" s="1"/>
  <c r="I2029" i="2"/>
  <c r="K2029" i="2" s="1"/>
  <c r="I2025" i="2"/>
  <c r="K2025" i="2" s="1"/>
  <c r="I2021" i="2"/>
  <c r="K2021" i="2" s="1"/>
  <c r="I2017" i="2"/>
  <c r="K2017" i="2" s="1"/>
  <c r="I2013" i="2"/>
  <c r="K2013" i="2" s="1"/>
  <c r="I2009" i="2"/>
  <c r="K2009" i="2" s="1"/>
  <c r="I2005" i="2"/>
  <c r="K2005" i="2" s="1"/>
  <c r="I2001" i="2"/>
  <c r="K2001" i="2" s="1"/>
  <c r="I1997" i="2"/>
  <c r="K1997" i="2" s="1"/>
  <c r="I1993" i="2"/>
  <c r="K1993" i="2" s="1"/>
  <c r="I1989" i="2"/>
  <c r="K1989" i="2" s="1"/>
  <c r="I1985" i="2"/>
  <c r="K1985" i="2" s="1"/>
  <c r="I1981" i="2"/>
  <c r="K1981" i="2" s="1"/>
  <c r="I1977" i="2"/>
  <c r="K1977" i="2" s="1"/>
  <c r="I1973" i="2"/>
  <c r="K1973" i="2" s="1"/>
  <c r="I1969" i="2"/>
  <c r="K1969" i="2" s="1"/>
  <c r="I1965" i="2"/>
  <c r="K1965" i="2" s="1"/>
  <c r="I1961" i="2"/>
  <c r="K1961" i="2" s="1"/>
  <c r="I1957" i="2"/>
  <c r="K1957" i="2" s="1"/>
  <c r="I1953" i="2"/>
  <c r="K1953" i="2" s="1"/>
  <c r="I1949" i="2"/>
  <c r="K1949" i="2" s="1"/>
  <c r="I1946" i="2"/>
  <c r="K1946" i="2" s="1"/>
  <c r="I1942" i="2"/>
  <c r="K1942" i="2" s="1"/>
  <c r="I1938" i="2"/>
  <c r="K1938" i="2" s="1"/>
  <c r="I1934" i="2"/>
  <c r="K1934" i="2" s="1"/>
  <c r="I1930" i="2"/>
  <c r="K1930" i="2" s="1"/>
  <c r="I1926" i="2"/>
  <c r="K1926" i="2" s="1"/>
  <c r="I1923" i="2"/>
  <c r="K1923" i="2" s="1"/>
  <c r="I1919" i="2"/>
  <c r="K1919" i="2" s="1"/>
  <c r="I1915" i="2"/>
  <c r="K1915" i="2" s="1"/>
  <c r="I1911" i="2"/>
  <c r="K1911" i="2" s="1"/>
  <c r="I1907" i="2"/>
  <c r="K1907" i="2" s="1"/>
  <c r="I1903" i="2"/>
  <c r="K1903" i="2" s="1"/>
  <c r="I1899" i="2"/>
  <c r="K1899" i="2" s="1"/>
  <c r="I1895" i="2"/>
  <c r="K1895" i="2" s="1"/>
  <c r="I1891" i="2"/>
  <c r="K1891" i="2" s="1"/>
  <c r="I1887" i="2"/>
  <c r="K1887" i="2" s="1"/>
  <c r="I1883" i="2"/>
  <c r="K1883" i="2" s="1"/>
  <c r="I1879" i="2"/>
  <c r="K1879" i="2" s="1"/>
  <c r="I1875" i="2"/>
  <c r="K1875" i="2" s="1"/>
  <c r="I1871" i="2"/>
  <c r="K1871" i="2" s="1"/>
  <c r="I1867" i="2"/>
  <c r="K1867" i="2" s="1"/>
  <c r="I1863" i="2"/>
  <c r="K1863" i="2" s="1"/>
  <c r="I1859" i="2"/>
  <c r="K1859" i="2" s="1"/>
  <c r="I1855" i="2"/>
  <c r="K1855" i="2" s="1"/>
  <c r="I1851" i="2"/>
  <c r="K1851" i="2" s="1"/>
  <c r="I1847" i="2"/>
  <c r="K1847" i="2" s="1"/>
  <c r="I1843" i="2"/>
  <c r="K1843" i="2" s="1"/>
  <c r="I1839" i="2"/>
  <c r="K1839" i="2" s="1"/>
  <c r="I1835" i="2"/>
  <c r="K1835" i="2" s="1"/>
  <c r="I1831" i="2"/>
  <c r="K1831" i="2" s="1"/>
  <c r="I1827" i="2"/>
  <c r="K1827" i="2" s="1"/>
  <c r="I1823" i="2"/>
  <c r="K1823" i="2" s="1"/>
  <c r="I1819" i="2"/>
  <c r="K1819" i="2" s="1"/>
  <c r="I1815" i="2"/>
  <c r="K1815" i="2" s="1"/>
  <c r="I1812" i="2"/>
  <c r="K1812" i="2" s="1"/>
  <c r="I1808" i="2"/>
  <c r="K1808" i="2" s="1"/>
  <c r="I1804" i="2"/>
  <c r="K1804" i="2" s="1"/>
  <c r="I1800" i="2"/>
  <c r="K1800" i="2" s="1"/>
  <c r="I1796" i="2"/>
  <c r="K1796" i="2" s="1"/>
  <c r="I1792" i="2"/>
  <c r="K1792" i="2" s="1"/>
  <c r="I1788" i="2"/>
  <c r="K1788" i="2" s="1"/>
  <c r="I1784" i="2"/>
  <c r="K1784" i="2" s="1"/>
  <c r="I1780" i="2"/>
  <c r="K1780" i="2" s="1"/>
  <c r="I1776" i="2"/>
  <c r="K1776" i="2" s="1"/>
  <c r="I1772" i="2"/>
  <c r="K1772" i="2" s="1"/>
  <c r="I1768" i="2"/>
  <c r="K1768" i="2" s="1"/>
  <c r="I1764" i="2"/>
  <c r="K1764" i="2" s="1"/>
  <c r="I1760" i="2"/>
  <c r="K1760" i="2" s="1"/>
  <c r="I1756" i="2"/>
  <c r="K1756" i="2" s="1"/>
  <c r="I1752" i="2"/>
  <c r="K1752" i="2" s="1"/>
  <c r="I1748" i="2"/>
  <c r="K1748" i="2" s="1"/>
  <c r="I1744" i="2"/>
  <c r="K1744" i="2" s="1"/>
  <c r="I1740" i="2"/>
  <c r="K1740" i="2" s="1"/>
  <c r="I1736" i="2"/>
  <c r="K1736" i="2" s="1"/>
  <c r="I1732" i="2"/>
  <c r="K1732" i="2" s="1"/>
  <c r="I1728" i="2"/>
  <c r="K1728" i="2" s="1"/>
  <c r="I1724" i="2"/>
  <c r="K1724" i="2" s="1"/>
  <c r="I1720" i="2"/>
  <c r="K1720" i="2" s="1"/>
  <c r="I1716" i="2"/>
  <c r="K1716" i="2" s="1"/>
  <c r="I1712" i="2"/>
  <c r="K1712" i="2" s="1"/>
  <c r="I1708" i="2"/>
  <c r="K1708" i="2" s="1"/>
  <c r="I1704" i="2"/>
  <c r="K1704" i="2" s="1"/>
  <c r="I1700" i="2"/>
  <c r="K1700" i="2" s="1"/>
  <c r="I1696" i="2"/>
  <c r="K1696" i="2" s="1"/>
  <c r="I1692" i="2"/>
  <c r="K1692" i="2" s="1"/>
  <c r="I1688" i="2"/>
  <c r="K1688" i="2" s="1"/>
  <c r="I1684" i="2"/>
  <c r="K1684" i="2" s="1"/>
  <c r="I1680" i="2"/>
  <c r="K1680" i="2" s="1"/>
  <c r="I1676" i="2"/>
  <c r="K1676" i="2" s="1"/>
  <c r="I1672" i="2"/>
  <c r="K1672" i="2" s="1"/>
  <c r="I1668" i="2"/>
  <c r="K1668" i="2" s="1"/>
  <c r="I1664" i="2"/>
  <c r="K1664" i="2" s="1"/>
  <c r="I1660" i="2"/>
  <c r="K1660" i="2" s="1"/>
  <c r="I1656" i="2"/>
  <c r="K1656" i="2" s="1"/>
  <c r="I1652" i="2"/>
  <c r="K1652" i="2" s="1"/>
  <c r="I1648" i="2"/>
  <c r="K1648" i="2" s="1"/>
  <c r="I1644" i="2"/>
  <c r="K1644" i="2" s="1"/>
  <c r="I1640" i="2"/>
  <c r="K1640" i="2" s="1"/>
  <c r="I1633" i="2"/>
  <c r="K1633" i="2" s="1"/>
  <c r="I1629" i="2"/>
  <c r="K1629" i="2" s="1"/>
  <c r="I1625" i="2"/>
  <c r="K1625" i="2" s="1"/>
  <c r="I1621" i="2"/>
  <c r="K1621" i="2" s="1"/>
  <c r="I1617" i="2"/>
  <c r="K1617" i="2" s="1"/>
  <c r="I1613" i="2"/>
  <c r="K1613" i="2" s="1"/>
  <c r="I1609" i="2"/>
  <c r="K1609" i="2" s="1"/>
  <c r="I1605" i="2"/>
  <c r="K1605" i="2" s="1"/>
  <c r="I1601" i="2"/>
  <c r="K1601" i="2" s="1"/>
  <c r="I1597" i="2"/>
  <c r="K1597" i="2" s="1"/>
  <c r="I1593" i="2"/>
  <c r="K1593" i="2" s="1"/>
  <c r="I1589" i="2"/>
  <c r="K1589" i="2" s="1"/>
  <c r="I1585" i="2"/>
  <c r="K1585" i="2" s="1"/>
  <c r="I1581" i="2"/>
  <c r="K1581" i="2" s="1"/>
  <c r="I1577" i="2"/>
  <c r="K1577" i="2" s="1"/>
  <c r="I1573" i="2"/>
  <c r="K1573" i="2" s="1"/>
  <c r="I1569" i="2"/>
  <c r="K1569" i="2" s="1"/>
  <c r="I1565" i="2"/>
  <c r="K1565" i="2" s="1"/>
  <c r="I1561" i="2"/>
  <c r="K1561" i="2" s="1"/>
  <c r="I1557" i="2"/>
  <c r="K1557" i="2" s="1"/>
  <c r="I1553" i="2"/>
  <c r="K1553" i="2" s="1"/>
  <c r="I1549" i="2"/>
  <c r="K1549" i="2" s="1"/>
  <c r="I1545" i="2"/>
  <c r="K1545" i="2" s="1"/>
  <c r="I1541" i="2"/>
  <c r="K1541" i="2" s="1"/>
  <c r="I1537" i="2"/>
  <c r="K1537" i="2" s="1"/>
  <c r="I1533" i="2"/>
  <c r="K1533" i="2" s="1"/>
  <c r="I1529" i="2"/>
  <c r="K1529" i="2" s="1"/>
  <c r="I1525" i="2"/>
  <c r="K1525" i="2" s="1"/>
  <c r="I1521" i="2"/>
  <c r="K1521" i="2" s="1"/>
  <c r="I1517" i="2"/>
  <c r="K1517" i="2" s="1"/>
  <c r="I1513" i="2"/>
  <c r="K1513" i="2" s="1"/>
  <c r="I1509" i="2"/>
  <c r="K1509" i="2" s="1"/>
  <c r="I1505" i="2"/>
  <c r="K1505" i="2" s="1"/>
  <c r="I1501" i="2"/>
  <c r="K1501" i="2" s="1"/>
  <c r="I1497" i="2"/>
  <c r="K1497" i="2" s="1"/>
  <c r="I1493" i="2"/>
  <c r="K1493" i="2" s="1"/>
  <c r="I1489" i="2"/>
  <c r="K1489" i="2" s="1"/>
  <c r="I1485" i="2"/>
  <c r="K1485" i="2" s="1"/>
  <c r="I1481" i="2"/>
  <c r="K1481" i="2" s="1"/>
  <c r="I1477" i="2"/>
  <c r="K1477" i="2" s="1"/>
  <c r="I1474" i="2"/>
  <c r="K1474" i="2" s="1"/>
  <c r="I1470" i="2"/>
  <c r="K1470" i="2" s="1"/>
  <c r="I1466" i="2"/>
  <c r="K1466" i="2" s="1"/>
  <c r="I1462" i="2"/>
  <c r="K1462" i="2" s="1"/>
  <c r="I1458" i="2"/>
  <c r="K1458" i="2" s="1"/>
  <c r="I1454" i="2"/>
  <c r="K1454" i="2" s="1"/>
  <c r="I1450" i="2"/>
  <c r="K1450" i="2" s="1"/>
  <c r="I1446" i="2"/>
  <c r="K1446" i="2" s="1"/>
  <c r="I1442" i="2"/>
  <c r="K1442" i="2" s="1"/>
  <c r="I1438" i="2"/>
  <c r="K1438" i="2" s="1"/>
  <c r="I1434" i="2"/>
  <c r="K1434" i="2" s="1"/>
  <c r="I1430" i="2"/>
  <c r="K1430" i="2" s="1"/>
  <c r="I1426" i="2"/>
  <c r="K1426" i="2" s="1"/>
  <c r="I1423" i="2"/>
  <c r="K1423" i="2" s="1"/>
  <c r="I1419" i="2"/>
  <c r="K1419" i="2" s="1"/>
  <c r="I1415" i="2"/>
  <c r="K1415" i="2" s="1"/>
  <c r="I1411" i="2"/>
  <c r="K1411" i="2" s="1"/>
  <c r="I1407" i="2"/>
  <c r="K1407" i="2" s="1"/>
  <c r="I1403" i="2"/>
  <c r="K1403" i="2" s="1"/>
  <c r="I1399" i="2"/>
  <c r="K1399" i="2" s="1"/>
  <c r="I1395" i="2"/>
  <c r="K1395" i="2" s="1"/>
  <c r="I1391" i="2"/>
  <c r="K1391" i="2" s="1"/>
  <c r="I1387" i="2"/>
  <c r="K1387" i="2" s="1"/>
  <c r="I1383" i="2"/>
  <c r="K1383" i="2" s="1"/>
  <c r="I1379" i="2"/>
  <c r="K1379" i="2" s="1"/>
  <c r="I1375" i="2"/>
  <c r="K1375" i="2" s="1"/>
  <c r="I1371" i="2"/>
  <c r="K1371" i="2" s="1"/>
  <c r="I1368" i="2"/>
  <c r="K1368" i="2" s="1"/>
  <c r="I1364" i="2"/>
  <c r="K1364" i="2" s="1"/>
  <c r="I1360" i="2"/>
  <c r="K1360" i="2" s="1"/>
  <c r="I1356" i="2"/>
  <c r="K1356" i="2" s="1"/>
  <c r="I1352" i="2"/>
  <c r="K1352" i="2" s="1"/>
  <c r="I1348" i="2"/>
  <c r="K1348" i="2" s="1"/>
  <c r="I1344" i="2"/>
  <c r="K1344" i="2" s="1"/>
  <c r="I1340" i="2"/>
  <c r="K1340" i="2" s="1"/>
  <c r="I1336" i="2"/>
  <c r="K1336" i="2" s="1"/>
  <c r="I1332" i="2"/>
  <c r="K1332" i="2" s="1"/>
  <c r="I1328" i="2"/>
  <c r="K1328" i="2" s="1"/>
  <c r="I1324" i="2"/>
  <c r="K1324" i="2" s="1"/>
  <c r="I1320" i="2"/>
  <c r="K1320" i="2" s="1"/>
  <c r="I1316" i="2"/>
  <c r="K1316" i="2" s="1"/>
  <c r="I1312" i="2"/>
  <c r="K1312" i="2" s="1"/>
  <c r="I1308" i="2"/>
  <c r="K1308" i="2" s="1"/>
  <c r="I1304" i="2"/>
  <c r="K1304" i="2" s="1"/>
  <c r="I1300" i="2"/>
  <c r="K1300" i="2" s="1"/>
  <c r="I1296" i="2"/>
  <c r="K1296" i="2" s="1"/>
  <c r="I1292" i="2"/>
  <c r="K1292" i="2" s="1"/>
  <c r="I1288" i="2"/>
  <c r="K1288" i="2" s="1"/>
  <c r="I1284" i="2"/>
  <c r="K1284" i="2" s="1"/>
  <c r="I1280" i="2"/>
  <c r="K1280" i="2" s="1"/>
  <c r="I1276" i="2"/>
  <c r="K1276" i="2" s="1"/>
  <c r="I1272" i="2"/>
  <c r="K1272" i="2" s="1"/>
  <c r="I1268" i="2"/>
  <c r="K1268" i="2" s="1"/>
  <c r="I1264" i="2"/>
  <c r="K1264" i="2" s="1"/>
  <c r="I1260" i="2"/>
  <c r="K1260" i="2" s="1"/>
  <c r="I1256" i="2"/>
  <c r="K1256" i="2" s="1"/>
  <c r="I1252" i="2"/>
  <c r="K1252" i="2" s="1"/>
  <c r="I1248" i="2"/>
  <c r="K1248" i="2" s="1"/>
  <c r="I1244" i="2"/>
  <c r="K1244" i="2" s="1"/>
  <c r="I1240" i="2"/>
  <c r="K1240" i="2" s="1"/>
  <c r="I1236" i="2"/>
  <c r="K1236" i="2" s="1"/>
  <c r="I1232" i="2"/>
  <c r="K1232" i="2" s="1"/>
  <c r="I1228" i="2"/>
  <c r="K1228" i="2" s="1"/>
  <c r="I1224" i="2"/>
  <c r="K1224" i="2" s="1"/>
  <c r="I1220" i="2"/>
  <c r="K1220" i="2" s="1"/>
  <c r="I1217" i="2"/>
  <c r="K1217" i="2" s="1"/>
  <c r="I1213" i="2"/>
  <c r="K1213" i="2" s="1"/>
  <c r="I1209" i="2"/>
  <c r="K1209" i="2" s="1"/>
  <c r="I1205" i="2"/>
  <c r="K1205" i="2" s="1"/>
  <c r="I1201" i="2"/>
  <c r="K1201" i="2" s="1"/>
  <c r="I1197" i="2"/>
  <c r="K1197" i="2" s="1"/>
  <c r="I1193" i="2"/>
  <c r="K1193" i="2" s="1"/>
  <c r="I1189" i="2"/>
  <c r="K1189" i="2" s="1"/>
  <c r="I1185" i="2"/>
  <c r="K1185" i="2" s="1"/>
  <c r="I1181" i="2"/>
  <c r="K1181" i="2" s="1"/>
  <c r="I1177" i="2"/>
  <c r="K1177" i="2" s="1"/>
  <c r="I1173" i="2"/>
  <c r="K1173" i="2" s="1"/>
  <c r="I1169" i="2"/>
  <c r="K1169" i="2" s="1"/>
  <c r="I1165" i="2"/>
  <c r="K1165" i="2" s="1"/>
  <c r="I1162" i="2"/>
  <c r="K1162" i="2" s="1"/>
  <c r="I1158" i="2"/>
  <c r="K1158" i="2" s="1"/>
  <c r="I1154" i="2"/>
  <c r="K1154" i="2" s="1"/>
  <c r="I1150" i="2"/>
  <c r="K1150" i="2" s="1"/>
  <c r="I1146" i="2"/>
  <c r="K1146" i="2" s="1"/>
  <c r="I1142" i="2"/>
  <c r="K1142" i="2" s="1"/>
  <c r="I1138" i="2"/>
  <c r="K1138" i="2" s="1"/>
  <c r="I1134" i="2"/>
  <c r="K1134" i="2" s="1"/>
  <c r="I1130" i="2"/>
  <c r="K1130" i="2" s="1"/>
  <c r="I1126" i="2"/>
  <c r="K1126" i="2" s="1"/>
  <c r="I1122" i="2"/>
  <c r="K1122" i="2" s="1"/>
  <c r="I1118" i="2"/>
  <c r="K1118" i="2" s="1"/>
  <c r="I1114" i="2"/>
  <c r="K1114" i="2" s="1"/>
  <c r="I1110" i="2"/>
  <c r="K1110" i="2" s="1"/>
  <c r="I1106" i="2"/>
  <c r="K1106" i="2" s="1"/>
  <c r="I1102" i="2"/>
  <c r="K1102" i="2" s="1"/>
  <c r="I1098" i="2"/>
  <c r="K1098" i="2" s="1"/>
  <c r="I1094" i="2"/>
  <c r="K1094" i="2" s="1"/>
  <c r="I1090" i="2"/>
  <c r="K1090" i="2" s="1"/>
  <c r="I1086" i="2"/>
  <c r="K1086" i="2" s="1"/>
  <c r="I1082" i="2"/>
  <c r="K1082" i="2" s="1"/>
  <c r="I1078" i="2"/>
  <c r="K1078" i="2" s="1"/>
  <c r="I1074" i="2"/>
  <c r="K1074" i="2" s="1"/>
  <c r="I1070" i="2"/>
  <c r="K1070" i="2" s="1"/>
  <c r="I1066" i="2"/>
  <c r="K1066" i="2" s="1"/>
  <c r="I1062" i="2"/>
  <c r="K1062" i="2" s="1"/>
  <c r="I1055" i="2"/>
  <c r="K1055" i="2" s="1"/>
  <c r="I1051" i="2"/>
  <c r="K1051" i="2" s="1"/>
  <c r="I1047" i="2"/>
  <c r="K1047" i="2" s="1"/>
  <c r="I1043" i="2"/>
  <c r="K1043" i="2" s="1"/>
  <c r="I1039" i="2"/>
  <c r="K1039" i="2" s="1"/>
  <c r="I1035" i="2"/>
  <c r="K1035" i="2" s="1"/>
  <c r="I1031" i="2"/>
  <c r="K1031" i="2" s="1"/>
  <c r="I1027" i="2"/>
  <c r="K1027" i="2" s="1"/>
  <c r="I1023" i="2"/>
  <c r="K1023" i="2" s="1"/>
  <c r="I1020" i="2"/>
  <c r="K1020" i="2" s="1"/>
  <c r="I1016" i="2"/>
  <c r="K1016" i="2" s="1"/>
  <c r="I1012" i="2"/>
  <c r="K1012" i="2" s="1"/>
  <c r="I1008" i="2"/>
  <c r="K1008" i="2" s="1"/>
  <c r="I1004" i="2"/>
  <c r="K1004" i="2" s="1"/>
  <c r="I1000" i="2"/>
  <c r="K1000" i="2" s="1"/>
  <c r="I996" i="2"/>
  <c r="K996" i="2" s="1"/>
  <c r="I992" i="2"/>
  <c r="K992" i="2" s="1"/>
  <c r="I988" i="2"/>
  <c r="K988" i="2" s="1"/>
  <c r="I984" i="2"/>
  <c r="K984" i="2" s="1"/>
  <c r="I980" i="2"/>
  <c r="K980" i="2" s="1"/>
  <c r="I976" i="2"/>
  <c r="K976" i="2" s="1"/>
  <c r="I972" i="2"/>
  <c r="K972" i="2" s="1"/>
  <c r="I968" i="2"/>
  <c r="K968" i="2" s="1"/>
  <c r="I964" i="2"/>
  <c r="K964" i="2" s="1"/>
  <c r="I960" i="2"/>
  <c r="K960" i="2" s="1"/>
  <c r="I956" i="2"/>
  <c r="K956" i="2" s="1"/>
  <c r="I949" i="2"/>
  <c r="K949" i="2" s="1"/>
  <c r="I945" i="2"/>
  <c r="K945" i="2" s="1"/>
  <c r="I941" i="2"/>
  <c r="K941" i="2" s="1"/>
  <c r="I937" i="2"/>
  <c r="K937" i="2" s="1"/>
  <c r="I933" i="2"/>
  <c r="K933" i="2" s="1"/>
  <c r="I929" i="2"/>
  <c r="K929" i="2" s="1"/>
  <c r="I925" i="2"/>
  <c r="K925" i="2" s="1"/>
  <c r="I921" i="2"/>
  <c r="K921" i="2" s="1"/>
  <c r="I917" i="2"/>
  <c r="K917" i="2" s="1"/>
  <c r="I913" i="2"/>
  <c r="K913" i="2" s="1"/>
  <c r="I909" i="2"/>
  <c r="K909" i="2" s="1"/>
  <c r="I905" i="2"/>
  <c r="K905" i="2" s="1"/>
  <c r="I901" i="2"/>
  <c r="K901" i="2" s="1"/>
  <c r="I897" i="2"/>
  <c r="K897" i="2" s="1"/>
  <c r="I893" i="2"/>
  <c r="K893" i="2" s="1"/>
  <c r="I889" i="2"/>
  <c r="K889" i="2" s="1"/>
  <c r="I885" i="2"/>
  <c r="K885" i="2" s="1"/>
  <c r="I881" i="2"/>
  <c r="K881" i="2" s="1"/>
  <c r="I877" i="2"/>
  <c r="K877" i="2" s="1"/>
  <c r="I873" i="2"/>
  <c r="K873" i="2" s="1"/>
  <c r="I869" i="2"/>
  <c r="K869" i="2" s="1"/>
  <c r="I865" i="2"/>
  <c r="K865" i="2" s="1"/>
  <c r="I861" i="2"/>
  <c r="K861" i="2" s="1"/>
  <c r="I857" i="2"/>
  <c r="K857" i="2" s="1"/>
  <c r="I853" i="2"/>
  <c r="K853" i="2" s="1"/>
  <c r="I849" i="2"/>
  <c r="K849" i="2" s="1"/>
  <c r="I846" i="2"/>
  <c r="K846" i="2" s="1"/>
  <c r="I842" i="2"/>
  <c r="K842" i="2" s="1"/>
  <c r="I838" i="2"/>
  <c r="K838" i="2" s="1"/>
  <c r="I834" i="2"/>
  <c r="K834" i="2" s="1"/>
  <c r="I830" i="2"/>
  <c r="K830" i="2" s="1"/>
  <c r="I826" i="2"/>
  <c r="K826" i="2" s="1"/>
  <c r="I822" i="2"/>
  <c r="K822" i="2" s="1"/>
  <c r="I818" i="2"/>
  <c r="K818" i="2" s="1"/>
  <c r="I814" i="2"/>
  <c r="K814" i="2" s="1"/>
  <c r="I810" i="2"/>
  <c r="K810" i="2" s="1"/>
  <c r="I806" i="2"/>
  <c r="K806" i="2" s="1"/>
  <c r="I802" i="2"/>
  <c r="K802" i="2" s="1"/>
  <c r="I798" i="2"/>
  <c r="K798" i="2" s="1"/>
  <c r="I794" i="2"/>
  <c r="K794" i="2" s="1"/>
  <c r="I790" i="2"/>
  <c r="K790" i="2" s="1"/>
  <c r="I786" i="2"/>
  <c r="K786" i="2" s="1"/>
  <c r="I783" i="2"/>
  <c r="K783" i="2" s="1"/>
  <c r="I779" i="2"/>
  <c r="K779" i="2" s="1"/>
  <c r="I775" i="2"/>
  <c r="K775" i="2" s="1"/>
  <c r="I771" i="2"/>
  <c r="K771" i="2" s="1"/>
  <c r="I767" i="2"/>
  <c r="K767" i="2" s="1"/>
  <c r="I763" i="2"/>
  <c r="K763" i="2" s="1"/>
  <c r="I759" i="2"/>
  <c r="K759" i="2" s="1"/>
  <c r="I755" i="2"/>
  <c r="K755" i="2" s="1"/>
  <c r="I751" i="2"/>
  <c r="K751" i="2" s="1"/>
  <c r="I747" i="2"/>
  <c r="K747" i="2" s="1"/>
  <c r="I743" i="2"/>
  <c r="K743" i="2" s="1"/>
  <c r="I739" i="2"/>
  <c r="K739" i="2" s="1"/>
  <c r="I735" i="2"/>
  <c r="K735" i="2" s="1"/>
  <c r="I731" i="2"/>
  <c r="K731" i="2" s="1"/>
  <c r="I727" i="2"/>
  <c r="K727" i="2" s="1"/>
  <c r="I723" i="2"/>
  <c r="K723" i="2" s="1"/>
  <c r="I720" i="2"/>
  <c r="K720" i="2" s="1"/>
  <c r="I716" i="2"/>
  <c r="K716" i="2" s="1"/>
  <c r="I712" i="2"/>
  <c r="K712" i="2" s="1"/>
  <c r="I708" i="2"/>
  <c r="K708" i="2" s="1"/>
  <c r="I704" i="2"/>
  <c r="K704" i="2" s="1"/>
  <c r="I700" i="2"/>
  <c r="K700" i="2" s="1"/>
  <c r="I696" i="2"/>
  <c r="K696" i="2" s="1"/>
  <c r="I692" i="2"/>
  <c r="K692" i="2" s="1"/>
  <c r="I688" i="2"/>
  <c r="K688" i="2" s="1"/>
  <c r="I684" i="2"/>
  <c r="K684" i="2" s="1"/>
  <c r="I680" i="2"/>
  <c r="K680" i="2" s="1"/>
  <c r="I676" i="2"/>
  <c r="K676" i="2" s="1"/>
  <c r="I672" i="2"/>
  <c r="K672" i="2" s="1"/>
  <c r="I668" i="2"/>
  <c r="K668" i="2" s="1"/>
  <c r="I664" i="2"/>
  <c r="K664" i="2" s="1"/>
  <c r="I660" i="2"/>
  <c r="K660" i="2" s="1"/>
  <c r="I656" i="2"/>
  <c r="K656" i="2" s="1"/>
  <c r="I652" i="2"/>
  <c r="K652" i="2" s="1"/>
  <c r="I648" i="2"/>
  <c r="K648" i="2" s="1"/>
  <c r="I644" i="2"/>
  <c r="K644" i="2" s="1"/>
  <c r="I640" i="2"/>
  <c r="K640" i="2" s="1"/>
  <c r="I636" i="2"/>
  <c r="K636" i="2" s="1"/>
  <c r="I632" i="2"/>
  <c r="K632" i="2" s="1"/>
  <c r="I628" i="2"/>
  <c r="K628" i="2" s="1"/>
  <c r="I624" i="2"/>
  <c r="K624" i="2" s="1"/>
  <c r="I620" i="2"/>
  <c r="K620" i="2" s="1"/>
  <c r="I616" i="2"/>
  <c r="K616" i="2" s="1"/>
  <c r="I612" i="2"/>
  <c r="K612" i="2" s="1"/>
  <c r="I608" i="2"/>
  <c r="K608" i="2" s="1"/>
  <c r="I604" i="2"/>
  <c r="K604" i="2" s="1"/>
  <c r="I600" i="2"/>
  <c r="K600" i="2" s="1"/>
  <c r="I596" i="2"/>
  <c r="K596" i="2" s="1"/>
  <c r="I592" i="2"/>
  <c r="K592" i="2" s="1"/>
  <c r="I588" i="2"/>
  <c r="K588" i="2" s="1"/>
  <c r="I584" i="2"/>
  <c r="K584" i="2" s="1"/>
  <c r="I580" i="2"/>
  <c r="K580" i="2" s="1"/>
  <c r="I576" i="2"/>
  <c r="K576" i="2" s="1"/>
  <c r="I572" i="2"/>
  <c r="K572" i="2" s="1"/>
  <c r="I568" i="2"/>
  <c r="K568" i="2" s="1"/>
  <c r="I564" i="2"/>
  <c r="K564" i="2" s="1"/>
  <c r="I560" i="2"/>
  <c r="K560" i="2" s="1"/>
  <c r="I556" i="2"/>
  <c r="K556" i="2" s="1"/>
  <c r="I552" i="2"/>
  <c r="K552" i="2" s="1"/>
  <c r="I548" i="2"/>
  <c r="K548" i="2" s="1"/>
  <c r="I544" i="2"/>
  <c r="K544" i="2" s="1"/>
  <c r="I540" i="2"/>
  <c r="K540" i="2" s="1"/>
  <c r="I536" i="2"/>
  <c r="K536" i="2" s="1"/>
  <c r="I532" i="2"/>
  <c r="K532" i="2" s="1"/>
  <c r="I528" i="2"/>
  <c r="K528" i="2" s="1"/>
  <c r="I524" i="2"/>
  <c r="K524" i="2" s="1"/>
  <c r="I520" i="2"/>
  <c r="K520" i="2" s="1"/>
  <c r="I516" i="2"/>
  <c r="K516" i="2" s="1"/>
  <c r="I512" i="2"/>
  <c r="K512" i="2" s="1"/>
  <c r="I508" i="2"/>
  <c r="K508" i="2" s="1"/>
  <c r="I504" i="2"/>
  <c r="K504" i="2" s="1"/>
  <c r="I500" i="2"/>
  <c r="K500" i="2" s="1"/>
  <c r="I496" i="2"/>
  <c r="K496" i="2" s="1"/>
  <c r="I492" i="2"/>
  <c r="K492" i="2" s="1"/>
  <c r="I488" i="2"/>
  <c r="K488" i="2" s="1"/>
  <c r="I484" i="2"/>
  <c r="K484" i="2" s="1"/>
  <c r="I480" i="2"/>
  <c r="K480" i="2" s="1"/>
  <c r="I476" i="2"/>
  <c r="K476" i="2" s="1"/>
  <c r="I472" i="2"/>
  <c r="K472" i="2" s="1"/>
  <c r="I468" i="2"/>
  <c r="K468" i="2" s="1"/>
  <c r="I464" i="2"/>
  <c r="K464" i="2" s="1"/>
  <c r="I460" i="2"/>
  <c r="K460" i="2" s="1"/>
  <c r="I456" i="2"/>
  <c r="K456" i="2" s="1"/>
  <c r="I452" i="2"/>
  <c r="K452" i="2" s="1"/>
  <c r="I448" i="2"/>
  <c r="K448" i="2" s="1"/>
  <c r="I444" i="2"/>
  <c r="K444" i="2" s="1"/>
  <c r="I440" i="2"/>
  <c r="K440" i="2" s="1"/>
  <c r="I436" i="2"/>
  <c r="K436" i="2" s="1"/>
  <c r="I432" i="2"/>
  <c r="K432" i="2" s="1"/>
  <c r="I428" i="2"/>
  <c r="K428" i="2" s="1"/>
  <c r="I424" i="2"/>
  <c r="K424" i="2" s="1"/>
  <c r="I420" i="2"/>
  <c r="K420" i="2" s="1"/>
  <c r="I416" i="2"/>
  <c r="K416" i="2" s="1"/>
  <c r="I412" i="2"/>
  <c r="K412" i="2" s="1"/>
  <c r="I408" i="2"/>
  <c r="K408" i="2" s="1"/>
  <c r="I404" i="2"/>
  <c r="K404" i="2" s="1"/>
  <c r="I400" i="2"/>
  <c r="K400" i="2" s="1"/>
  <c r="I396" i="2"/>
  <c r="K396" i="2" s="1"/>
  <c r="I392" i="2"/>
  <c r="K392" i="2" s="1"/>
  <c r="I388" i="2"/>
  <c r="K388" i="2" s="1"/>
  <c r="I384" i="2"/>
  <c r="K384" i="2" s="1"/>
  <c r="I380" i="2"/>
  <c r="K380" i="2" s="1"/>
  <c r="I376" i="2"/>
  <c r="K376" i="2" s="1"/>
  <c r="I372" i="2"/>
  <c r="K372" i="2" s="1"/>
  <c r="I368" i="2"/>
  <c r="K368" i="2" s="1"/>
  <c r="I364" i="2"/>
  <c r="K364" i="2" s="1"/>
  <c r="I360" i="2"/>
  <c r="K360" i="2" s="1"/>
  <c r="I356" i="2"/>
  <c r="K356" i="2" s="1"/>
  <c r="I352" i="2"/>
  <c r="K352" i="2" s="1"/>
  <c r="I348" i="2"/>
  <c r="K348" i="2" s="1"/>
  <c r="I344" i="2"/>
  <c r="K344" i="2" s="1"/>
  <c r="I340" i="2"/>
  <c r="K340" i="2" s="1"/>
  <c r="I336" i="2"/>
  <c r="K336" i="2" s="1"/>
  <c r="I332" i="2"/>
  <c r="K332" i="2" s="1"/>
  <c r="I328" i="2"/>
  <c r="K328" i="2" s="1"/>
  <c r="I324" i="2"/>
  <c r="K324" i="2" s="1"/>
  <c r="I320" i="2"/>
  <c r="K320" i="2" s="1"/>
  <c r="I316" i="2"/>
  <c r="K316" i="2" s="1"/>
  <c r="I312" i="2"/>
  <c r="K312" i="2" s="1"/>
  <c r="I308" i="2"/>
  <c r="K308" i="2" s="1"/>
  <c r="I304" i="2"/>
  <c r="K304" i="2" s="1"/>
  <c r="I300" i="2"/>
  <c r="K300" i="2" s="1"/>
  <c r="I296" i="2"/>
  <c r="K296" i="2" s="1"/>
  <c r="I292" i="2"/>
  <c r="K292" i="2" s="1"/>
  <c r="I288" i="2"/>
  <c r="K288" i="2" s="1"/>
  <c r="I284" i="2"/>
  <c r="K284" i="2" s="1"/>
  <c r="I280" i="2"/>
  <c r="K280" i="2" s="1"/>
  <c r="I276" i="2"/>
  <c r="K276" i="2" s="1"/>
  <c r="I272" i="2"/>
  <c r="K272" i="2" s="1"/>
  <c r="I268" i="2"/>
  <c r="K268" i="2" s="1"/>
  <c r="I264" i="2"/>
  <c r="K264" i="2" s="1"/>
  <c r="I260" i="2"/>
  <c r="K260" i="2" s="1"/>
  <c r="I256" i="2"/>
  <c r="K256" i="2" s="1"/>
  <c r="I252" i="2"/>
  <c r="K252" i="2" s="1"/>
  <c r="I248" i="2"/>
  <c r="K248" i="2" s="1"/>
  <c r="I244" i="2"/>
  <c r="K244" i="2" s="1"/>
  <c r="I240" i="2"/>
  <c r="K240" i="2" s="1"/>
  <c r="I236" i="2"/>
  <c r="K236" i="2" s="1"/>
  <c r="I232" i="2"/>
  <c r="K232" i="2" s="1"/>
  <c r="I228" i="2"/>
  <c r="K228" i="2" s="1"/>
  <c r="I224" i="2"/>
  <c r="K224" i="2" s="1"/>
  <c r="I220" i="2"/>
  <c r="K220" i="2" s="1"/>
  <c r="I216" i="2"/>
  <c r="K216" i="2" s="1"/>
  <c r="I212" i="2"/>
  <c r="K212" i="2" s="1"/>
  <c r="AJ20" i="5"/>
  <c r="AJ20" i="7" s="1"/>
  <c r="W20" i="5"/>
  <c r="I34" i="5"/>
  <c r="Y34" i="5"/>
  <c r="E18" i="5"/>
  <c r="AB9" i="5"/>
  <c r="AB9" i="7" s="1"/>
  <c r="AA24" i="5"/>
  <c r="AA8" i="5"/>
  <c r="AM24" i="5"/>
  <c r="K28" i="5"/>
  <c r="AM8" i="5"/>
  <c r="H9" i="5"/>
  <c r="K12" i="5"/>
  <c r="K12" i="7" s="1"/>
  <c r="F15" i="5"/>
  <c r="E22" i="5"/>
  <c r="G24" i="5"/>
  <c r="L29" i="5"/>
  <c r="G8" i="5"/>
  <c r="L9" i="5"/>
  <c r="AA12" i="5"/>
  <c r="AA12" i="7" s="1"/>
  <c r="L13" i="5"/>
  <c r="L13" i="7" s="1"/>
  <c r="AA20" i="5"/>
  <c r="U22" i="5"/>
  <c r="K24" i="5"/>
  <c r="AB25" i="5"/>
  <c r="AB25" i="7" s="1"/>
  <c r="E34" i="5"/>
  <c r="E34" i="7" s="1"/>
  <c r="D39" i="6"/>
  <c r="D43" i="6"/>
  <c r="D47" i="6"/>
  <c r="D51" i="6"/>
  <c r="D55" i="6"/>
  <c r="D59" i="6"/>
  <c r="D63" i="6"/>
  <c r="D67" i="6"/>
  <c r="D72" i="6"/>
  <c r="D75" i="6"/>
  <c r="D79" i="6"/>
  <c r="D83" i="6"/>
  <c r="D87" i="6"/>
  <c r="D91" i="6"/>
  <c r="D95" i="6"/>
  <c r="D341" i="6"/>
  <c r="D347" i="6"/>
  <c r="D349" i="6"/>
  <c r="D351" i="6"/>
  <c r="D355" i="6"/>
  <c r="D358" i="6"/>
  <c r="D363" i="6"/>
  <c r="D369" i="6"/>
  <c r="D373" i="6"/>
  <c r="D377" i="6"/>
  <c r="D381" i="6"/>
  <c r="D387" i="6"/>
  <c r="D391" i="6"/>
  <c r="D116" i="7"/>
  <c r="D120" i="7"/>
  <c r="D124" i="7"/>
  <c r="D128" i="7"/>
  <c r="D132" i="7"/>
  <c r="D134" i="7"/>
  <c r="D136" i="7"/>
  <c r="D140" i="7"/>
  <c r="D144" i="7"/>
  <c r="D148" i="7"/>
  <c r="D152" i="7"/>
  <c r="D164" i="7"/>
  <c r="D168" i="7"/>
  <c r="D172" i="7"/>
  <c r="D340" i="6"/>
  <c r="D344" i="6"/>
  <c r="D345" i="6"/>
  <c r="D346" i="6"/>
  <c r="D348" i="6"/>
  <c r="D350" i="6"/>
  <c r="D354" i="6"/>
  <c r="D360" i="6"/>
  <c r="D368" i="6"/>
  <c r="D372" i="6"/>
  <c r="D380" i="6"/>
  <c r="D390" i="6"/>
  <c r="D99" i="6"/>
  <c r="D103" i="6"/>
  <c r="D107" i="6"/>
  <c r="D111" i="6"/>
  <c r="D115" i="6"/>
  <c r="D119" i="6"/>
  <c r="D123" i="6"/>
  <c r="D127" i="6"/>
  <c r="D131" i="6"/>
  <c r="D135" i="6"/>
  <c r="D139" i="6"/>
  <c r="D143" i="6"/>
  <c r="D147" i="6"/>
  <c r="D151" i="6"/>
  <c r="D155" i="6"/>
  <c r="D159" i="6"/>
  <c r="D163" i="6"/>
  <c r="D167" i="6"/>
  <c r="D171" i="6"/>
  <c r="D175" i="6"/>
  <c r="D179" i="6"/>
  <c r="D183" i="6"/>
  <c r="D187" i="6"/>
  <c r="D191" i="6"/>
  <c r="D195" i="6"/>
  <c r="D199" i="6"/>
  <c r="D203" i="6"/>
  <c r="D207" i="6"/>
  <c r="D211" i="6"/>
  <c r="D215" i="6"/>
  <c r="D219" i="6"/>
  <c r="D223" i="6"/>
  <c r="D227" i="6"/>
  <c r="D231" i="6"/>
  <c r="D235" i="6"/>
  <c r="D239" i="6"/>
  <c r="D243" i="6"/>
  <c r="D247" i="6"/>
  <c r="D251" i="6"/>
  <c r="D255" i="6"/>
  <c r="D259" i="6"/>
  <c r="D263" i="6"/>
  <c r="D267" i="6"/>
  <c r="D271" i="6"/>
  <c r="D275" i="6"/>
  <c r="D276" i="6"/>
  <c r="D280" i="6"/>
  <c r="D284" i="6"/>
  <c r="D288" i="6"/>
  <c r="D292" i="6"/>
  <c r="D296" i="6"/>
  <c r="D300" i="6"/>
  <c r="D304" i="6"/>
  <c r="D308" i="6"/>
  <c r="D311" i="6"/>
  <c r="D315" i="6"/>
  <c r="D319" i="6"/>
  <c r="D336" i="6"/>
  <c r="D339" i="6"/>
  <c r="D353" i="6"/>
  <c r="D357" i="6"/>
  <c r="D359" i="6"/>
  <c r="D361" i="6"/>
  <c r="D365" i="6"/>
  <c r="D367" i="6"/>
  <c r="D371" i="6"/>
  <c r="D375" i="6"/>
  <c r="D376" i="6"/>
  <c r="D379" i="6"/>
  <c r="D383" i="6"/>
  <c r="D384" i="6"/>
  <c r="D385" i="6"/>
  <c r="D389" i="6"/>
  <c r="T21" i="5"/>
  <c r="D38" i="6"/>
  <c r="D42" i="6"/>
  <c r="D46" i="6"/>
  <c r="D50" i="6"/>
  <c r="D54" i="6"/>
  <c r="D58" i="6"/>
  <c r="D62" i="6"/>
  <c r="D66" i="6"/>
  <c r="D71" i="6"/>
  <c r="D74" i="6"/>
  <c r="D78" i="6"/>
  <c r="D82" i="6"/>
  <c r="D86" i="6"/>
  <c r="D90" i="6"/>
  <c r="D94" i="6"/>
  <c r="D98" i="6"/>
  <c r="D102" i="6"/>
  <c r="D106" i="6"/>
  <c r="D110" i="6"/>
  <c r="D114" i="6"/>
  <c r="D118" i="6"/>
  <c r="D122" i="6"/>
  <c r="D126" i="6"/>
  <c r="D138" i="6"/>
  <c r="D142" i="6"/>
  <c r="D146" i="6"/>
  <c r="D154" i="6"/>
  <c r="D158" i="6"/>
  <c r="D162" i="6"/>
  <c r="D166" i="6"/>
  <c r="D170" i="6"/>
  <c r="D174" i="6"/>
  <c r="D178" i="6"/>
  <c r="D182" i="6"/>
  <c r="D186" i="6"/>
  <c r="D190" i="6"/>
  <c r="D194" i="6"/>
  <c r="W8" i="5"/>
  <c r="X9" i="5"/>
  <c r="AB13" i="5"/>
  <c r="AB13" i="7" s="1"/>
  <c r="V15" i="5"/>
  <c r="K20" i="5"/>
  <c r="AI20" i="5"/>
  <c r="AI20" i="7" s="1"/>
  <c r="X21" i="5"/>
  <c r="X21" i="7" s="1"/>
  <c r="W24" i="5"/>
  <c r="X25" i="5"/>
  <c r="AB29" i="5"/>
  <c r="V31" i="5"/>
  <c r="V31" i="7" s="1"/>
  <c r="D37" i="6"/>
  <c r="D41" i="6"/>
  <c r="D45" i="6"/>
  <c r="D49" i="6"/>
  <c r="D53" i="6"/>
  <c r="D57" i="6"/>
  <c r="D61" i="6"/>
  <c r="D65" i="6"/>
  <c r="D69" i="6"/>
  <c r="D70" i="6"/>
  <c r="D73" i="6"/>
  <c r="D77" i="6"/>
  <c r="D81" i="6"/>
  <c r="D85" i="6"/>
  <c r="D89" i="6"/>
  <c r="D93" i="6"/>
  <c r="D97" i="6"/>
  <c r="D101" i="6"/>
  <c r="D105" i="6"/>
  <c r="D109" i="6"/>
  <c r="D113" i="6"/>
  <c r="D117" i="6"/>
  <c r="D121" i="6"/>
  <c r="D125" i="6"/>
  <c r="D129" i="6"/>
  <c r="D133" i="6"/>
  <c r="D137" i="6"/>
  <c r="D149" i="6"/>
  <c r="D161" i="6"/>
  <c r="D165" i="6"/>
  <c r="D169" i="6"/>
  <c r="D173" i="6"/>
  <c r="D177" i="6"/>
  <c r="D181" i="6"/>
  <c r="D185" i="6"/>
  <c r="D189" i="6"/>
  <c r="D193" i="6"/>
  <c r="U10" i="5"/>
  <c r="F11" i="5"/>
  <c r="S20" i="5"/>
  <c r="S20" i="7" s="1"/>
  <c r="AM20" i="5"/>
  <c r="H21" i="5"/>
  <c r="AB21" i="5"/>
  <c r="AB21" i="7" s="1"/>
  <c r="U26" i="5"/>
  <c r="F27" i="5"/>
  <c r="D36" i="6"/>
  <c r="D40" i="6"/>
  <c r="D44" i="6"/>
  <c r="D48" i="6"/>
  <c r="D52" i="6"/>
  <c r="D56" i="6"/>
  <c r="D60" i="6"/>
  <c r="D64" i="6"/>
  <c r="D68" i="6"/>
  <c r="D160" i="6"/>
  <c r="D164" i="6"/>
  <c r="D168" i="6"/>
  <c r="D172" i="6"/>
  <c r="D176" i="6"/>
  <c r="D180" i="6"/>
  <c r="D184" i="6"/>
  <c r="D188" i="6"/>
  <c r="D192" i="6"/>
  <c r="D196" i="6"/>
  <c r="V11" i="5"/>
  <c r="L21" i="5"/>
  <c r="L21" i="7" s="1"/>
  <c r="AJ21" i="5"/>
  <c r="V27" i="5"/>
  <c r="V27" i="7" s="1"/>
  <c r="D198" i="6"/>
  <c r="D202" i="6"/>
  <c r="D206" i="6"/>
  <c r="D210" i="6"/>
  <c r="D214" i="6"/>
  <c r="D218" i="6"/>
  <c r="D222" i="6"/>
  <c r="D226" i="6"/>
  <c r="D230" i="6"/>
  <c r="D234" i="6"/>
  <c r="D238" i="6"/>
  <c r="D242" i="6"/>
  <c r="D246" i="6"/>
  <c r="D250" i="6"/>
  <c r="D254" i="6"/>
  <c r="D258" i="6"/>
  <c r="D262" i="6"/>
  <c r="D266" i="6"/>
  <c r="D270" i="6"/>
  <c r="D274" i="6"/>
  <c r="D279" i="6"/>
  <c r="D283" i="6"/>
  <c r="D287" i="6"/>
  <c r="D291" i="6"/>
  <c r="D295" i="6"/>
  <c r="D299" i="6"/>
  <c r="D303" i="6"/>
  <c r="D307" i="6"/>
  <c r="D310" i="6"/>
  <c r="D314" i="6"/>
  <c r="D318" i="6"/>
  <c r="D322" i="6"/>
  <c r="D335" i="6"/>
  <c r="D423" i="6"/>
  <c r="D427" i="6"/>
  <c r="D431" i="6"/>
  <c r="D435" i="6"/>
  <c r="D439" i="6"/>
  <c r="D443" i="6"/>
  <c r="D447" i="6"/>
  <c r="D451" i="6"/>
  <c r="D455" i="6"/>
  <c r="D459" i="6"/>
  <c r="D463" i="6"/>
  <c r="D467" i="6"/>
  <c r="D471" i="6"/>
  <c r="D475" i="6"/>
  <c r="D479" i="6"/>
  <c r="D483" i="6"/>
  <c r="D487" i="6"/>
  <c r="D491" i="6"/>
  <c r="D495" i="6"/>
  <c r="D499" i="6"/>
  <c r="D503" i="6"/>
  <c r="D38" i="7"/>
  <c r="D42" i="7"/>
  <c r="D46" i="7"/>
  <c r="D50" i="7"/>
  <c r="D54" i="7"/>
  <c r="D58" i="7"/>
  <c r="D62" i="7"/>
  <c r="D66" i="7"/>
  <c r="D70" i="7"/>
  <c r="D74" i="7"/>
  <c r="D78" i="7"/>
  <c r="D82" i="7"/>
  <c r="D86" i="7"/>
  <c r="D90" i="7"/>
  <c r="D94" i="7"/>
  <c r="D98" i="7"/>
  <c r="D156" i="7"/>
  <c r="D160" i="7"/>
  <c r="D197" i="6"/>
  <c r="D201" i="6"/>
  <c r="D205" i="6"/>
  <c r="D209" i="6"/>
  <c r="D213" i="6"/>
  <c r="D217" i="6"/>
  <c r="D221" i="6"/>
  <c r="D225" i="6"/>
  <c r="D229" i="6"/>
  <c r="D233" i="6"/>
  <c r="D237" i="6"/>
  <c r="D241" i="6"/>
  <c r="D245" i="6"/>
  <c r="D249" i="6"/>
  <c r="D253" i="6"/>
  <c r="D257" i="6"/>
  <c r="D261" i="6"/>
  <c r="D265" i="6"/>
  <c r="D269" i="6"/>
  <c r="D273" i="6"/>
  <c r="D278" i="6"/>
  <c r="D282" i="6"/>
  <c r="D286" i="6"/>
  <c r="D290" i="6"/>
  <c r="D294" i="6"/>
  <c r="D298" i="6"/>
  <c r="D302" i="6"/>
  <c r="D306" i="6"/>
  <c r="D313" i="6"/>
  <c r="D317" i="6"/>
  <c r="D321" i="6"/>
  <c r="D393" i="6"/>
  <c r="D422" i="6"/>
  <c r="D426" i="6"/>
  <c r="D430" i="6"/>
  <c r="D434" i="6"/>
  <c r="D438" i="6"/>
  <c r="D442" i="6"/>
  <c r="D446" i="6"/>
  <c r="D450" i="6"/>
  <c r="D454" i="6"/>
  <c r="D458" i="6"/>
  <c r="D462" i="6"/>
  <c r="D466" i="6"/>
  <c r="D470" i="6"/>
  <c r="D474" i="6"/>
  <c r="D478" i="6"/>
  <c r="D482" i="6"/>
  <c r="D486" i="6"/>
  <c r="D490" i="6"/>
  <c r="D494" i="6"/>
  <c r="D498" i="6"/>
  <c r="D502" i="6"/>
  <c r="D37" i="7"/>
  <c r="D41" i="7"/>
  <c r="D45" i="7"/>
  <c r="D49" i="7"/>
  <c r="D53" i="7"/>
  <c r="D57" i="7"/>
  <c r="D61" i="7"/>
  <c r="D65" i="7"/>
  <c r="D69" i="7"/>
  <c r="D73" i="7"/>
  <c r="D77" i="7"/>
  <c r="D81" i="7"/>
  <c r="D85" i="7"/>
  <c r="D89" i="7"/>
  <c r="D93" i="7"/>
  <c r="D97" i="7"/>
  <c r="D101" i="7"/>
  <c r="D119" i="7"/>
  <c r="D123" i="7"/>
  <c r="D127" i="7"/>
  <c r="D131" i="7"/>
  <c r="D135" i="7"/>
  <c r="D139" i="7"/>
  <c r="D143" i="7"/>
  <c r="D147" i="7"/>
  <c r="D151" i="7"/>
  <c r="D155" i="7"/>
  <c r="D159" i="7"/>
  <c r="D163" i="7"/>
  <c r="D167" i="7"/>
  <c r="D171" i="7"/>
  <c r="D175" i="7"/>
  <c r="D200" i="6"/>
  <c r="D204" i="6"/>
  <c r="D208" i="6"/>
  <c r="D212" i="6"/>
  <c r="D216" i="6"/>
  <c r="D220" i="6"/>
  <c r="D224" i="6"/>
  <c r="D228" i="6"/>
  <c r="D232" i="6"/>
  <c r="D236" i="6"/>
  <c r="D240" i="6"/>
  <c r="D244" i="6"/>
  <c r="D248" i="6"/>
  <c r="D252" i="6"/>
  <c r="D256" i="6"/>
  <c r="D260" i="6"/>
  <c r="D264" i="6"/>
  <c r="D268" i="6"/>
  <c r="D272" i="6"/>
  <c r="D277" i="6"/>
  <c r="D281" i="6"/>
  <c r="D285" i="6"/>
  <c r="D289" i="6"/>
  <c r="D293" i="6"/>
  <c r="D297" i="6"/>
  <c r="D301" i="6"/>
  <c r="D305" i="6"/>
  <c r="D309" i="6"/>
  <c r="D312" i="6"/>
  <c r="D316" i="6"/>
  <c r="D320" i="6"/>
  <c r="D337" i="6"/>
  <c r="D481" i="6"/>
  <c r="D485" i="6"/>
  <c r="D489" i="6"/>
  <c r="D493" i="6"/>
  <c r="D497" i="6"/>
  <c r="D501" i="6"/>
  <c r="D36" i="7"/>
  <c r="D40" i="7"/>
  <c r="D44" i="7"/>
  <c r="D48" i="7"/>
  <c r="D52" i="7"/>
  <c r="D56" i="7"/>
  <c r="D60" i="7"/>
  <c r="D64" i="7"/>
  <c r="D68" i="7"/>
  <c r="D72" i="7"/>
  <c r="D76" i="7"/>
  <c r="D80" i="7"/>
  <c r="D84" i="7"/>
  <c r="D88" i="7"/>
  <c r="D92" i="7"/>
  <c r="D96" i="7"/>
  <c r="D100" i="7"/>
  <c r="D118" i="7"/>
  <c r="D122" i="7"/>
  <c r="D126" i="7"/>
  <c r="D130" i="7"/>
  <c r="D138" i="7"/>
  <c r="D142" i="7"/>
  <c r="D146" i="7"/>
  <c r="D150" i="7"/>
  <c r="D154" i="7"/>
  <c r="D158" i="7"/>
  <c r="D162" i="7"/>
  <c r="D166" i="7"/>
  <c r="D170" i="7"/>
  <c r="D174" i="7"/>
  <c r="D102" i="7"/>
  <c r="D106" i="7"/>
  <c r="D110" i="7"/>
  <c r="D114" i="7"/>
  <c r="D177" i="7"/>
  <c r="D181" i="7"/>
  <c r="D185" i="7"/>
  <c r="D189" i="7"/>
  <c r="D193" i="7"/>
  <c r="D197" i="7"/>
  <c r="D201" i="7"/>
  <c r="D205" i="7"/>
  <c r="D209" i="7"/>
  <c r="D213" i="7"/>
  <c r="D217" i="7"/>
  <c r="D221" i="7"/>
  <c r="D225" i="7"/>
  <c r="D229" i="7"/>
  <c r="D233" i="7"/>
  <c r="D237" i="7"/>
  <c r="D241" i="7"/>
  <c r="D245" i="7"/>
  <c r="D249" i="7"/>
  <c r="D253" i="7"/>
  <c r="D257" i="7"/>
  <c r="D105" i="7"/>
  <c r="D109" i="7"/>
  <c r="D113" i="7"/>
  <c r="D176" i="7"/>
  <c r="D180" i="7"/>
  <c r="D184" i="7"/>
  <c r="D188" i="7"/>
  <c r="D192" i="7"/>
  <c r="D196" i="7"/>
  <c r="D200" i="7"/>
  <c r="D204" i="7"/>
  <c r="D208" i="7"/>
  <c r="D212" i="7"/>
  <c r="D216" i="7"/>
  <c r="D220" i="7"/>
  <c r="D224" i="7"/>
  <c r="D228" i="7"/>
  <c r="D232" i="7"/>
  <c r="D236" i="7"/>
  <c r="D240" i="7"/>
  <c r="D244" i="7"/>
  <c r="D248" i="7"/>
  <c r="D252" i="7"/>
  <c r="D256" i="7"/>
  <c r="D260" i="7"/>
  <c r="D104" i="7"/>
  <c r="D108" i="7"/>
  <c r="D112" i="7"/>
  <c r="D179" i="7"/>
  <c r="D183" i="7"/>
  <c r="D187" i="7"/>
  <c r="D191" i="7"/>
  <c r="D195" i="7"/>
  <c r="D199" i="7"/>
  <c r="D203" i="7"/>
  <c r="D207" i="7"/>
  <c r="D211" i="7"/>
  <c r="D215" i="7"/>
  <c r="D219" i="7"/>
  <c r="D223" i="7"/>
  <c r="D227" i="7"/>
  <c r="D231" i="7"/>
  <c r="D235" i="7"/>
  <c r="D239" i="7"/>
  <c r="D243" i="7"/>
  <c r="D247" i="7"/>
  <c r="D251" i="7"/>
  <c r="D255" i="7"/>
  <c r="D259" i="7"/>
  <c r="G4" i="3"/>
  <c r="G5" i="3"/>
  <c r="AI9" i="6"/>
  <c r="P10" i="6"/>
  <c r="H13" i="6"/>
  <c r="W13" i="6"/>
  <c r="AC13" i="6"/>
  <c r="E14" i="6"/>
  <c r="AK14" i="6"/>
  <c r="AA15" i="6"/>
  <c r="K16" i="6"/>
  <c r="G17" i="6"/>
  <c r="M17" i="6"/>
  <c r="W17" i="6"/>
  <c r="AC17" i="6"/>
  <c r="E18" i="6"/>
  <c r="AK18" i="6"/>
  <c r="AA19" i="6"/>
  <c r="K20" i="6"/>
  <c r="G21" i="6"/>
  <c r="M21" i="6"/>
  <c r="U23" i="6"/>
  <c r="AG23" i="6"/>
  <c r="S26" i="6"/>
  <c r="AK27" i="6"/>
  <c r="K30" i="6"/>
  <c r="V7" i="5"/>
  <c r="V7" i="7" s="1"/>
  <c r="S8" i="5"/>
  <c r="S8" i="7" s="1"/>
  <c r="AI8" i="5"/>
  <c r="T9" i="5"/>
  <c r="T9" i="7" s="1"/>
  <c r="AJ9" i="5"/>
  <c r="AJ9" i="7" s="1"/>
  <c r="E10" i="5"/>
  <c r="E10" i="7" s="1"/>
  <c r="AL11" i="5"/>
  <c r="G12" i="5"/>
  <c r="W12" i="5"/>
  <c r="W12" i="7" s="1"/>
  <c r="AM12" i="5"/>
  <c r="AM12" i="7" s="1"/>
  <c r="H13" i="5"/>
  <c r="X13" i="5"/>
  <c r="U14" i="5"/>
  <c r="K16" i="5"/>
  <c r="AA16" i="5"/>
  <c r="L17" i="5"/>
  <c r="AB17" i="5"/>
  <c r="AB17" i="7" s="1"/>
  <c r="AK18" i="5"/>
  <c r="AK18" i="7" s="1"/>
  <c r="F19" i="5"/>
  <c r="O20" i="5"/>
  <c r="AE20" i="5"/>
  <c r="AE20" i="7" s="1"/>
  <c r="P21" i="5"/>
  <c r="V23" i="5"/>
  <c r="S24" i="5"/>
  <c r="S24" i="7" s="1"/>
  <c r="AI24" i="5"/>
  <c r="AI24" i="7" s="1"/>
  <c r="T25" i="5"/>
  <c r="AJ25" i="5"/>
  <c r="E26" i="5"/>
  <c r="AL27" i="5"/>
  <c r="AL27" i="7" s="1"/>
  <c r="G28" i="5"/>
  <c r="G28" i="7" s="1"/>
  <c r="W28" i="5"/>
  <c r="AM28" i="5"/>
  <c r="H29" i="5"/>
  <c r="H29" i="7" s="1"/>
  <c r="X29" i="5"/>
  <c r="U30" i="5"/>
  <c r="K32" i="5"/>
  <c r="AA32" i="5"/>
  <c r="AA32" i="7" s="1"/>
  <c r="L33" i="5"/>
  <c r="L33" i="7" s="1"/>
  <c r="AB33" i="5"/>
  <c r="AK34" i="5"/>
  <c r="F35" i="5"/>
  <c r="F35" i="7" s="1"/>
  <c r="AL35" i="5"/>
  <c r="AL35" i="7" s="1"/>
  <c r="U10" i="6"/>
  <c r="K11" i="6"/>
  <c r="AA12" i="6"/>
  <c r="H17" i="6"/>
  <c r="H21" i="6"/>
  <c r="X21" i="6"/>
  <c r="AE21" i="6"/>
  <c r="AC24" i="6"/>
  <c r="M27" i="6"/>
  <c r="AL7" i="5"/>
  <c r="AL7" i="7" s="1"/>
  <c r="AK14" i="5"/>
  <c r="AK14" i="7" s="1"/>
  <c r="O16" i="5"/>
  <c r="O16" i="7" s="1"/>
  <c r="AE16" i="5"/>
  <c r="P17" i="5"/>
  <c r="AF17" i="5"/>
  <c r="AL23" i="5"/>
  <c r="AL23" i="7" s="1"/>
  <c r="AK30" i="5"/>
  <c r="O32" i="5"/>
  <c r="O32" i="7" s="1"/>
  <c r="AE32" i="5"/>
  <c r="AE32" i="7" s="1"/>
  <c r="P33" i="5"/>
  <c r="P33" i="7" s="1"/>
  <c r="AF33" i="5"/>
  <c r="D130" i="6"/>
  <c r="D134" i="6"/>
  <c r="D150" i="6"/>
  <c r="G1" i="3"/>
  <c r="H9" i="6"/>
  <c r="W9" i="6"/>
  <c r="AC9" i="6"/>
  <c r="AK9" i="6"/>
  <c r="AF10" i="6"/>
  <c r="Y11" i="6"/>
  <c r="AF12" i="6"/>
  <c r="U14" i="6"/>
  <c r="K15" i="6"/>
  <c r="AA16" i="6"/>
  <c r="AI17" i="6"/>
  <c r="U18" i="6"/>
  <c r="K19" i="6"/>
  <c r="AA20" i="6"/>
  <c r="AC27" i="6"/>
  <c r="S30" i="6"/>
  <c r="AK10" i="5"/>
  <c r="O12" i="5"/>
  <c r="O12" i="7" s="1"/>
  <c r="AE12" i="5"/>
  <c r="AE12" i="7" s="1"/>
  <c r="P13" i="5"/>
  <c r="AF13" i="5"/>
  <c r="S16" i="5"/>
  <c r="S16" i="7" s="1"/>
  <c r="AI16" i="5"/>
  <c r="AI16" i="7" s="1"/>
  <c r="T17" i="5"/>
  <c r="AJ17" i="5"/>
  <c r="AL19" i="5"/>
  <c r="AL19" i="7" s="1"/>
  <c r="AK26" i="5"/>
  <c r="AK26" i="7" s="1"/>
  <c r="O28" i="5"/>
  <c r="AE28" i="5"/>
  <c r="AE28" i="7" s="1"/>
  <c r="P29" i="5"/>
  <c r="P29" i="7" s="1"/>
  <c r="AF29" i="5"/>
  <c r="AF29" i="7" s="1"/>
  <c r="S32" i="5"/>
  <c r="AI32" i="5"/>
  <c r="T33" i="5"/>
  <c r="T33" i="7" s="1"/>
  <c r="AJ33" i="5"/>
  <c r="AJ33" i="7" s="1"/>
  <c r="V35" i="5"/>
  <c r="D141" i="6"/>
  <c r="D145" i="6"/>
  <c r="D153" i="6"/>
  <c r="K7" i="6"/>
  <c r="E10" i="6"/>
  <c r="AA11" i="6"/>
  <c r="G13" i="6"/>
  <c r="M13" i="6"/>
  <c r="U13" i="6"/>
  <c r="Y15" i="6"/>
  <c r="U17" i="6"/>
  <c r="Y19" i="6"/>
  <c r="I23" i="6"/>
  <c r="K25" i="6"/>
  <c r="U27" i="6"/>
  <c r="M31" i="6"/>
  <c r="K33" i="6"/>
  <c r="F7" i="5"/>
  <c r="F7" i="7" s="1"/>
  <c r="O8" i="5"/>
  <c r="O8" i="7" s="1"/>
  <c r="AE8" i="5"/>
  <c r="P9" i="5"/>
  <c r="S12" i="5"/>
  <c r="S12" i="7" s="1"/>
  <c r="AI12" i="5"/>
  <c r="T13" i="5"/>
  <c r="E14" i="5"/>
  <c r="AL15" i="5"/>
  <c r="AL15" i="7" s="1"/>
  <c r="G16" i="5"/>
  <c r="G16" i="7" s="1"/>
  <c r="W16" i="5"/>
  <c r="AM16" i="5"/>
  <c r="H17" i="5"/>
  <c r="H17" i="7" s="1"/>
  <c r="AK22" i="5"/>
  <c r="AK22" i="7" s="1"/>
  <c r="F23" i="5"/>
  <c r="O24" i="5"/>
  <c r="AE24" i="5"/>
  <c r="P25" i="5"/>
  <c r="P25" i="7" s="1"/>
  <c r="S28" i="5"/>
  <c r="AI28" i="5"/>
  <c r="T29" i="5"/>
  <c r="T29" i="7" s="1"/>
  <c r="E30" i="5"/>
  <c r="E30" i="7" s="1"/>
  <c r="AL31" i="5"/>
  <c r="G32" i="5"/>
  <c r="W32" i="5"/>
  <c r="AM32" i="5"/>
  <c r="AM32" i="7" s="1"/>
  <c r="H33" i="5"/>
  <c r="AH35" i="5"/>
  <c r="D76" i="6"/>
  <c r="D80" i="6"/>
  <c r="D84" i="6"/>
  <c r="D88" i="6"/>
  <c r="D92" i="6"/>
  <c r="D96" i="6"/>
  <c r="D100" i="6"/>
  <c r="D104" i="6"/>
  <c r="D108" i="6"/>
  <c r="D112" i="6"/>
  <c r="D116" i="6"/>
  <c r="D120" i="6"/>
  <c r="D124" i="6"/>
  <c r="D128" i="6"/>
  <c r="D132" i="6"/>
  <c r="D136" i="6"/>
  <c r="D140" i="6"/>
  <c r="D144" i="6"/>
  <c r="D148" i="6"/>
  <c r="D152" i="6"/>
  <c r="D156" i="6"/>
  <c r="D157" i="6"/>
  <c r="D421" i="6"/>
  <c r="D425" i="6"/>
  <c r="D429" i="6"/>
  <c r="D433" i="6"/>
  <c r="D437" i="6"/>
  <c r="D441" i="6"/>
  <c r="D445" i="6"/>
  <c r="D449" i="6"/>
  <c r="D453" i="6"/>
  <c r="D457" i="6"/>
  <c r="D461" i="6"/>
  <c r="D465" i="6"/>
  <c r="D469" i="6"/>
  <c r="D473" i="6"/>
  <c r="D477" i="6"/>
  <c r="D423" i="7"/>
  <c r="D427" i="7"/>
  <c r="D431" i="7"/>
  <c r="D435" i="7"/>
  <c r="D439" i="7"/>
  <c r="D443" i="7"/>
  <c r="D447" i="7"/>
  <c r="D451" i="7"/>
  <c r="D455" i="7"/>
  <c r="D459" i="7"/>
  <c r="D463" i="7"/>
  <c r="D467" i="7"/>
  <c r="D471" i="7"/>
  <c r="D475" i="7"/>
  <c r="D479" i="7"/>
  <c r="D483" i="7"/>
  <c r="D487" i="7"/>
  <c r="D491" i="7"/>
  <c r="D495" i="7"/>
  <c r="D499" i="7"/>
  <c r="D503" i="7"/>
  <c r="D74" i="3"/>
  <c r="D77" i="3"/>
  <c r="D83" i="3"/>
  <c r="D45" i="3"/>
  <c r="D51" i="3"/>
  <c r="D34" i="3"/>
  <c r="D58" i="3"/>
  <c r="D25" i="3"/>
  <c r="D60" i="3"/>
  <c r="D8" i="3"/>
  <c r="D67" i="3"/>
  <c r="D9" i="3"/>
  <c r="D80" i="3"/>
  <c r="D35" i="3"/>
  <c r="D62" i="3"/>
  <c r="D70" i="3"/>
  <c r="D79" i="3"/>
  <c r="D33" i="3"/>
  <c r="H3" i="3"/>
  <c r="D49" i="3"/>
  <c r="D53" i="3"/>
  <c r="D63" i="3"/>
  <c r="D88" i="3"/>
  <c r="D7" i="3"/>
  <c r="D64" i="3"/>
  <c r="F8" i="6"/>
  <c r="V8" i="6"/>
  <c r="J10" i="6"/>
  <c r="Z10" i="6"/>
  <c r="F12" i="6"/>
  <c r="V12" i="6"/>
  <c r="J14" i="6"/>
  <c r="Z14" i="6"/>
  <c r="F16" i="6"/>
  <c r="V16" i="6"/>
  <c r="J18" i="6"/>
  <c r="Z18" i="6"/>
  <c r="F20" i="6"/>
  <c r="V20" i="6"/>
  <c r="N23" i="6"/>
  <c r="AD23" i="6"/>
  <c r="AB27" i="6"/>
  <c r="AB31" i="6"/>
  <c r="M35" i="6"/>
  <c r="U35" i="6"/>
  <c r="AB35" i="6"/>
  <c r="F10" i="6"/>
  <c r="L10" i="6"/>
  <c r="Q10" i="6"/>
  <c r="V10" i="6"/>
  <c r="AB10" i="6"/>
  <c r="AG10" i="6"/>
  <c r="AL10" i="6"/>
  <c r="F14" i="6"/>
  <c r="L14" i="6"/>
  <c r="Q14" i="6"/>
  <c r="V14" i="6"/>
  <c r="AB14" i="6"/>
  <c r="AG14" i="6"/>
  <c r="AL14" i="6"/>
  <c r="F18" i="6"/>
  <c r="L18" i="6"/>
  <c r="Q18" i="6"/>
  <c r="V18" i="6"/>
  <c r="AB18" i="6"/>
  <c r="AG18" i="6"/>
  <c r="AL18" i="6"/>
  <c r="AM22" i="6"/>
  <c r="AI22" i="6"/>
  <c r="AA22" i="6"/>
  <c r="S22" i="6"/>
  <c r="K22" i="6"/>
  <c r="G22" i="6"/>
  <c r="Q22" i="6"/>
  <c r="AB22" i="6"/>
  <c r="E23" i="6"/>
  <c r="J23" i="6"/>
  <c r="Z23" i="6"/>
  <c r="AD24" i="6"/>
  <c r="AL27" i="6"/>
  <c r="H27" i="6"/>
  <c r="P27" i="6"/>
  <c r="AD28" i="6"/>
  <c r="AL31" i="6"/>
  <c r="H31" i="6"/>
  <c r="P31" i="6"/>
  <c r="AC31" i="6"/>
  <c r="AK31" i="6"/>
  <c r="I32" i="6"/>
  <c r="AD32" i="6"/>
  <c r="AL35" i="6"/>
  <c r="H35" i="6"/>
  <c r="P35" i="6"/>
  <c r="AC35" i="6"/>
  <c r="AK35" i="6"/>
  <c r="D44" i="3"/>
  <c r="D2" i="3"/>
  <c r="D48" i="3"/>
  <c r="D10" i="3"/>
  <c r="T35" i="6"/>
  <c r="T31" i="6"/>
  <c r="T27" i="6"/>
  <c r="AJ35" i="6"/>
  <c r="AJ31" i="6"/>
  <c r="AJ27" i="6"/>
  <c r="H8" i="6"/>
  <c r="N8" i="6"/>
  <c r="S8" i="6"/>
  <c r="AD8" i="6"/>
  <c r="AI8" i="6"/>
  <c r="P9" i="6"/>
  <c r="H10" i="6"/>
  <c r="M10" i="6"/>
  <c r="R10" i="6"/>
  <c r="X10" i="6"/>
  <c r="AC10" i="6"/>
  <c r="AH10" i="6"/>
  <c r="H12" i="6"/>
  <c r="N12" i="6"/>
  <c r="S12" i="6"/>
  <c r="AD12" i="6"/>
  <c r="AI12" i="6"/>
  <c r="P13" i="6"/>
  <c r="H14" i="6"/>
  <c r="M14" i="6"/>
  <c r="R14" i="6"/>
  <c r="X14" i="6"/>
  <c r="AC14" i="6"/>
  <c r="AH14" i="6"/>
  <c r="H16" i="6"/>
  <c r="N16" i="6"/>
  <c r="S16" i="6"/>
  <c r="AD16" i="6"/>
  <c r="AI16" i="6"/>
  <c r="P17" i="6"/>
  <c r="H18" i="6"/>
  <c r="M18" i="6"/>
  <c r="R18" i="6"/>
  <c r="X18" i="6"/>
  <c r="AC18" i="6"/>
  <c r="AH18" i="6"/>
  <c r="H20" i="6"/>
  <c r="N20" i="6"/>
  <c r="S20" i="6"/>
  <c r="AD20" i="6"/>
  <c r="AI20" i="6"/>
  <c r="P21" i="6"/>
  <c r="AF21" i="6"/>
  <c r="F23" i="6"/>
  <c r="V23" i="6"/>
  <c r="R24" i="6"/>
  <c r="Q27" i="6"/>
  <c r="X27" i="6"/>
  <c r="AF27" i="6"/>
  <c r="R28" i="6"/>
  <c r="Q31" i="6"/>
  <c r="X31" i="6"/>
  <c r="AF31" i="6"/>
  <c r="R32" i="6"/>
  <c r="Q35" i="6"/>
  <c r="X35" i="6"/>
  <c r="AF35" i="6"/>
  <c r="I35" i="6"/>
  <c r="I31" i="6"/>
  <c r="I27" i="6"/>
  <c r="Y35" i="6"/>
  <c r="Y31" i="6"/>
  <c r="Y27" i="6"/>
  <c r="M7" i="6"/>
  <c r="AM7" i="6"/>
  <c r="O8" i="6"/>
  <c r="T8" i="6"/>
  <c r="Z8" i="6"/>
  <c r="AJ8" i="6"/>
  <c r="AB9" i="6"/>
  <c r="I10" i="6"/>
  <c r="N10" i="6"/>
  <c r="T10" i="6"/>
  <c r="Y10" i="6"/>
  <c r="AD10" i="6"/>
  <c r="AJ10" i="6"/>
  <c r="M11" i="6"/>
  <c r="AM11" i="6"/>
  <c r="O12" i="6"/>
  <c r="T12" i="6"/>
  <c r="Z12" i="6"/>
  <c r="AJ12" i="6"/>
  <c r="AB13" i="6"/>
  <c r="I14" i="6"/>
  <c r="N14" i="6"/>
  <c r="T14" i="6"/>
  <c r="Y14" i="6"/>
  <c r="AD14" i="6"/>
  <c r="AJ14" i="6"/>
  <c r="M15" i="6"/>
  <c r="AM15" i="6"/>
  <c r="O16" i="6"/>
  <c r="T16" i="6"/>
  <c r="Z16" i="6"/>
  <c r="AJ16" i="6"/>
  <c r="AB17" i="6"/>
  <c r="I18" i="6"/>
  <c r="N18" i="6"/>
  <c r="T18" i="6"/>
  <c r="Y18" i="6"/>
  <c r="AD18" i="6"/>
  <c r="AJ18" i="6"/>
  <c r="M19" i="6"/>
  <c r="AM19" i="6"/>
  <c r="O20" i="6"/>
  <c r="T20" i="6"/>
  <c r="Z20" i="6"/>
  <c r="AJ20" i="6"/>
  <c r="AL23" i="6"/>
  <c r="AJ23" i="6"/>
  <c r="AF23" i="6"/>
  <c r="AB23" i="6"/>
  <c r="X23" i="6"/>
  <c r="T23" i="6"/>
  <c r="P23" i="6"/>
  <c r="L23" i="6"/>
  <c r="H23" i="6"/>
  <c r="M23" i="6"/>
  <c r="R23" i="6"/>
  <c r="AC23" i="6"/>
  <c r="AH23" i="6"/>
  <c r="X25" i="6"/>
  <c r="AE25" i="6"/>
  <c r="L27" i="6"/>
  <c r="AG27" i="6"/>
  <c r="AF29" i="6"/>
  <c r="O29" i="6"/>
  <c r="L31" i="6"/>
  <c r="AG31" i="6"/>
  <c r="X33" i="6"/>
  <c r="AE33" i="6"/>
  <c r="L35" i="6"/>
  <c r="AG35" i="6"/>
  <c r="V21" i="6"/>
  <c r="AM24" i="6"/>
  <c r="K24" i="6"/>
  <c r="V24" i="6"/>
  <c r="AL24" i="6"/>
  <c r="Q26" i="6"/>
  <c r="G26" i="6"/>
  <c r="AB26" i="6"/>
  <c r="AM26" i="6"/>
  <c r="AM28" i="6"/>
  <c r="K28" i="6"/>
  <c r="V28" i="6"/>
  <c r="AL28" i="6"/>
  <c r="Q30" i="6"/>
  <c r="G30" i="6"/>
  <c r="AB30" i="6"/>
  <c r="AM30" i="6"/>
  <c r="AM32" i="6"/>
  <c r="K32" i="6"/>
  <c r="V32" i="6"/>
  <c r="AL32" i="6"/>
  <c r="Q34" i="6"/>
  <c r="G34" i="6"/>
  <c r="AB34" i="6"/>
  <c r="AM34" i="6"/>
  <c r="F27" i="6"/>
  <c r="J27" i="6"/>
  <c r="N27" i="6"/>
  <c r="R27" i="6"/>
  <c r="V27" i="6"/>
  <c r="Z27" i="6"/>
  <c r="AD27" i="6"/>
  <c r="AH27" i="6"/>
  <c r="F31" i="6"/>
  <c r="J31" i="6"/>
  <c r="N31" i="6"/>
  <c r="R31" i="6"/>
  <c r="V31" i="6"/>
  <c r="Z31" i="6"/>
  <c r="AD31" i="6"/>
  <c r="AH31" i="6"/>
  <c r="F35" i="6"/>
  <c r="J35" i="6"/>
  <c r="N35" i="6"/>
  <c r="R35" i="6"/>
  <c r="V35" i="6"/>
  <c r="Z35" i="6"/>
  <c r="AD35" i="6"/>
  <c r="AH35" i="6"/>
  <c r="J7" i="5"/>
  <c r="I10" i="5"/>
  <c r="Y10" i="5"/>
  <c r="Y10" i="7" s="1"/>
  <c r="J11" i="5"/>
  <c r="J11" i="7" s="1"/>
  <c r="I14" i="5"/>
  <c r="I14" i="7" s="1"/>
  <c r="Y14" i="5"/>
  <c r="J15" i="5"/>
  <c r="J15" i="7" s="1"/>
  <c r="I18" i="5"/>
  <c r="I18" i="7" s="1"/>
  <c r="Y18" i="5"/>
  <c r="J19" i="5"/>
  <c r="I22" i="5"/>
  <c r="I22" i="7" s="1"/>
  <c r="Y22" i="5"/>
  <c r="Y22" i="7" s="1"/>
  <c r="J23" i="5"/>
  <c r="I26" i="5"/>
  <c r="Y26" i="5"/>
  <c r="J27" i="5"/>
  <c r="J27" i="7" s="1"/>
  <c r="I30" i="5"/>
  <c r="I30" i="7" s="1"/>
  <c r="Y30" i="5"/>
  <c r="J31" i="5"/>
  <c r="J35" i="5"/>
  <c r="J35" i="7" s="1"/>
  <c r="E503" i="5"/>
  <c r="E499" i="5"/>
  <c r="E495" i="5"/>
  <c r="E504" i="5"/>
  <c r="E492" i="5"/>
  <c r="E488" i="5"/>
  <c r="E484" i="5"/>
  <c r="E480" i="5"/>
  <c r="E476" i="5"/>
  <c r="E472" i="5"/>
  <c r="E468" i="5"/>
  <c r="E464" i="5"/>
  <c r="E460" i="5"/>
  <c r="E456" i="5"/>
  <c r="E452" i="5"/>
  <c r="E448" i="5"/>
  <c r="E498" i="5"/>
  <c r="E483" i="5"/>
  <c r="E482" i="5"/>
  <c r="E481" i="5"/>
  <c r="E467" i="5"/>
  <c r="E466" i="5"/>
  <c r="E465" i="5"/>
  <c r="E451" i="5"/>
  <c r="E450" i="5"/>
  <c r="E449" i="5"/>
  <c r="E500" i="5"/>
  <c r="E494" i="5"/>
  <c r="E493" i="5"/>
  <c r="E479" i="5"/>
  <c r="E478" i="5"/>
  <c r="E477" i="5"/>
  <c r="E463" i="5"/>
  <c r="E462" i="5"/>
  <c r="E461" i="5"/>
  <c r="E497" i="5"/>
  <c r="E487" i="5"/>
  <c r="E485" i="5"/>
  <c r="E470" i="5"/>
  <c r="E455" i="5"/>
  <c r="E453" i="5"/>
  <c r="E443" i="5"/>
  <c r="E439" i="5"/>
  <c r="E435" i="5"/>
  <c r="E431" i="5"/>
  <c r="E427" i="5"/>
  <c r="E423" i="5"/>
  <c r="E501" i="5"/>
  <c r="E490" i="5"/>
  <c r="E475" i="5"/>
  <c r="E473" i="5"/>
  <c r="E458" i="5"/>
  <c r="E447" i="5"/>
  <c r="E444" i="5"/>
  <c r="E440" i="5"/>
  <c r="E436" i="5"/>
  <c r="E432" i="5"/>
  <c r="E428" i="5"/>
  <c r="E424" i="5"/>
  <c r="E420" i="5"/>
  <c r="E502" i="5"/>
  <c r="E486" i="5"/>
  <c r="E471" i="5"/>
  <c r="E469" i="5"/>
  <c r="E454" i="5"/>
  <c r="E445" i="5"/>
  <c r="E441" i="5"/>
  <c r="E437" i="5"/>
  <c r="E433" i="5"/>
  <c r="E429" i="5"/>
  <c r="E425" i="5"/>
  <c r="E421" i="5"/>
  <c r="E496" i="5"/>
  <c r="E489" i="5"/>
  <c r="E459" i="5"/>
  <c r="E434" i="5"/>
  <c r="E419" i="5"/>
  <c r="E415" i="5"/>
  <c r="E411" i="5"/>
  <c r="E407" i="5"/>
  <c r="E403" i="5"/>
  <c r="E399" i="5"/>
  <c r="E395" i="5"/>
  <c r="E391" i="5"/>
  <c r="E387" i="5"/>
  <c r="E383" i="5"/>
  <c r="E379" i="5"/>
  <c r="E375" i="5"/>
  <c r="E371" i="5"/>
  <c r="E367" i="5"/>
  <c r="E363" i="5"/>
  <c r="E359" i="5"/>
  <c r="E355" i="5"/>
  <c r="E457" i="5"/>
  <c r="E438" i="5"/>
  <c r="E422" i="5"/>
  <c r="E416" i="5"/>
  <c r="E412" i="5"/>
  <c r="E408" i="5"/>
  <c r="E404" i="5"/>
  <c r="E400" i="5"/>
  <c r="E396" i="5"/>
  <c r="E392" i="5"/>
  <c r="E388" i="5"/>
  <c r="E384" i="5"/>
  <c r="E380" i="5"/>
  <c r="E376" i="5"/>
  <c r="E372" i="5"/>
  <c r="E368" i="5"/>
  <c r="E364" i="5"/>
  <c r="E360" i="5"/>
  <c r="E356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474" i="5"/>
  <c r="E442" i="5"/>
  <c r="E426" i="5"/>
  <c r="E417" i="5"/>
  <c r="E413" i="5"/>
  <c r="E409" i="5"/>
  <c r="E405" i="5"/>
  <c r="E401" i="5"/>
  <c r="E397" i="5"/>
  <c r="E393" i="5"/>
  <c r="E389" i="5"/>
  <c r="E385" i="5"/>
  <c r="E381" i="5"/>
  <c r="E377" i="5"/>
  <c r="E373" i="5"/>
  <c r="E369" i="5"/>
  <c r="E365" i="5"/>
  <c r="E361" i="5"/>
  <c r="E357" i="5"/>
  <c r="E353" i="5"/>
  <c r="E446" i="5"/>
  <c r="E410" i="5"/>
  <c r="E394" i="5"/>
  <c r="E378" i="5"/>
  <c r="E362" i="5"/>
  <c r="E414" i="5"/>
  <c r="E398" i="5"/>
  <c r="E382" i="5"/>
  <c r="E366" i="5"/>
  <c r="E418" i="5"/>
  <c r="E402" i="5"/>
  <c r="E386" i="5"/>
  <c r="E370" i="5"/>
  <c r="E354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374" i="5"/>
  <c r="E406" i="5"/>
  <c r="E430" i="5"/>
  <c r="E358" i="5"/>
  <c r="E491" i="5"/>
  <c r="E279" i="5"/>
  <c r="E278" i="5"/>
  <c r="E277" i="5"/>
  <c r="E276" i="5"/>
  <c r="E275" i="5"/>
  <c r="E274" i="5"/>
  <c r="E390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73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2" i="5"/>
  <c r="E28" i="5"/>
  <c r="E24" i="5"/>
  <c r="E20" i="5"/>
  <c r="E16" i="5"/>
  <c r="E12" i="5"/>
  <c r="E8" i="5"/>
  <c r="I502" i="5"/>
  <c r="I498" i="5"/>
  <c r="I494" i="5"/>
  <c r="I497" i="5"/>
  <c r="I496" i="5"/>
  <c r="I495" i="5"/>
  <c r="I491" i="5"/>
  <c r="I487" i="5"/>
  <c r="I483" i="5"/>
  <c r="I479" i="5"/>
  <c r="I475" i="5"/>
  <c r="I471" i="5"/>
  <c r="I467" i="5"/>
  <c r="I463" i="5"/>
  <c r="I459" i="5"/>
  <c r="I455" i="5"/>
  <c r="I451" i="5"/>
  <c r="I447" i="5"/>
  <c r="I500" i="5"/>
  <c r="I490" i="5"/>
  <c r="I489" i="5"/>
  <c r="I488" i="5"/>
  <c r="I474" i="5"/>
  <c r="I473" i="5"/>
  <c r="I472" i="5"/>
  <c r="I458" i="5"/>
  <c r="I457" i="5"/>
  <c r="I456" i="5"/>
  <c r="I501" i="5"/>
  <c r="I486" i="5"/>
  <c r="I485" i="5"/>
  <c r="I484" i="5"/>
  <c r="I470" i="5"/>
  <c r="I469" i="5"/>
  <c r="I468" i="5"/>
  <c r="I454" i="5"/>
  <c r="I453" i="5"/>
  <c r="I452" i="5"/>
  <c r="I499" i="5"/>
  <c r="I492" i="5"/>
  <c r="I477" i="5"/>
  <c r="I462" i="5"/>
  <c r="I460" i="5"/>
  <c r="I446" i="5"/>
  <c r="I442" i="5"/>
  <c r="I438" i="5"/>
  <c r="I434" i="5"/>
  <c r="I430" i="5"/>
  <c r="I426" i="5"/>
  <c r="I422" i="5"/>
  <c r="I503" i="5"/>
  <c r="I482" i="5"/>
  <c r="I480" i="5"/>
  <c r="I465" i="5"/>
  <c r="I450" i="5"/>
  <c r="I448" i="5"/>
  <c r="I443" i="5"/>
  <c r="I439" i="5"/>
  <c r="I435" i="5"/>
  <c r="I431" i="5"/>
  <c r="I427" i="5"/>
  <c r="I423" i="5"/>
  <c r="I504" i="5"/>
  <c r="I493" i="5"/>
  <c r="I478" i="5"/>
  <c r="I476" i="5"/>
  <c r="I461" i="5"/>
  <c r="I444" i="5"/>
  <c r="I440" i="5"/>
  <c r="I436" i="5"/>
  <c r="I432" i="5"/>
  <c r="I428" i="5"/>
  <c r="I424" i="5"/>
  <c r="I420" i="5"/>
  <c r="I481" i="5"/>
  <c r="I441" i="5"/>
  <c r="I425" i="5"/>
  <c r="I418" i="5"/>
  <c r="I414" i="5"/>
  <c r="I410" i="5"/>
  <c r="I406" i="5"/>
  <c r="I402" i="5"/>
  <c r="I398" i="5"/>
  <c r="I394" i="5"/>
  <c r="I390" i="5"/>
  <c r="I386" i="5"/>
  <c r="I382" i="5"/>
  <c r="I378" i="5"/>
  <c r="I374" i="5"/>
  <c r="I370" i="5"/>
  <c r="I366" i="5"/>
  <c r="I362" i="5"/>
  <c r="I358" i="5"/>
  <c r="I354" i="5"/>
  <c r="I449" i="5"/>
  <c r="I445" i="5"/>
  <c r="I429" i="5"/>
  <c r="I419" i="5"/>
  <c r="I415" i="5"/>
  <c r="I411" i="5"/>
  <c r="I407" i="5"/>
  <c r="I403" i="5"/>
  <c r="I399" i="5"/>
  <c r="I395" i="5"/>
  <c r="I391" i="5"/>
  <c r="I387" i="5"/>
  <c r="I383" i="5"/>
  <c r="I379" i="5"/>
  <c r="I375" i="5"/>
  <c r="I371" i="5"/>
  <c r="I367" i="5"/>
  <c r="I363" i="5"/>
  <c r="I359" i="5"/>
  <c r="I355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466" i="5"/>
  <c r="I433" i="5"/>
  <c r="I416" i="5"/>
  <c r="I412" i="5"/>
  <c r="I408" i="5"/>
  <c r="I404" i="5"/>
  <c r="I400" i="5"/>
  <c r="I396" i="5"/>
  <c r="I392" i="5"/>
  <c r="I388" i="5"/>
  <c r="I384" i="5"/>
  <c r="I380" i="5"/>
  <c r="I376" i="5"/>
  <c r="I372" i="5"/>
  <c r="I368" i="5"/>
  <c r="I364" i="5"/>
  <c r="I360" i="5"/>
  <c r="I356" i="5"/>
  <c r="I352" i="5"/>
  <c r="I464" i="5"/>
  <c r="I417" i="5"/>
  <c r="I401" i="5"/>
  <c r="I385" i="5"/>
  <c r="I369" i="5"/>
  <c r="I353" i="5"/>
  <c r="I405" i="5"/>
  <c r="I389" i="5"/>
  <c r="I373" i="5"/>
  <c r="I357" i="5"/>
  <c r="I421" i="5"/>
  <c r="I409" i="5"/>
  <c r="I393" i="5"/>
  <c r="I377" i="5"/>
  <c r="I361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437" i="5"/>
  <c r="I381" i="5"/>
  <c r="I413" i="5"/>
  <c r="I365" i="5"/>
  <c r="I397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28" i="5"/>
  <c r="I28" i="7" s="1"/>
  <c r="I24" i="5"/>
  <c r="I24" i="7" s="1"/>
  <c r="I20" i="5"/>
  <c r="I20" i="7" s="1"/>
  <c r="I16" i="5"/>
  <c r="I16" i="7" s="1"/>
  <c r="I12" i="5"/>
  <c r="I12" i="7" s="1"/>
  <c r="I8" i="5"/>
  <c r="I8" i="7" s="1"/>
  <c r="M501" i="5"/>
  <c r="M497" i="5"/>
  <c r="M504" i="5"/>
  <c r="M503" i="5"/>
  <c r="M502" i="5"/>
  <c r="M490" i="5"/>
  <c r="M486" i="5"/>
  <c r="M482" i="5"/>
  <c r="M478" i="5"/>
  <c r="M474" i="5"/>
  <c r="M470" i="5"/>
  <c r="M466" i="5"/>
  <c r="M462" i="5"/>
  <c r="M458" i="5"/>
  <c r="M454" i="5"/>
  <c r="M450" i="5"/>
  <c r="M446" i="5"/>
  <c r="M498" i="5"/>
  <c r="M481" i="5"/>
  <c r="M480" i="5"/>
  <c r="M479" i="5"/>
  <c r="M465" i="5"/>
  <c r="M464" i="5"/>
  <c r="M463" i="5"/>
  <c r="M449" i="5"/>
  <c r="M448" i="5"/>
  <c r="M447" i="5"/>
  <c r="M499" i="5"/>
  <c r="M494" i="5"/>
  <c r="M493" i="5"/>
  <c r="M492" i="5"/>
  <c r="M491" i="5"/>
  <c r="M477" i="5"/>
  <c r="M476" i="5"/>
  <c r="M475" i="5"/>
  <c r="M461" i="5"/>
  <c r="M460" i="5"/>
  <c r="M459" i="5"/>
  <c r="M484" i="5"/>
  <c r="M469" i="5"/>
  <c r="M467" i="5"/>
  <c r="M452" i="5"/>
  <c r="M445" i="5"/>
  <c r="M441" i="5"/>
  <c r="M437" i="5"/>
  <c r="M433" i="5"/>
  <c r="M429" i="5"/>
  <c r="M425" i="5"/>
  <c r="M421" i="5"/>
  <c r="M495" i="5"/>
  <c r="M489" i="5"/>
  <c r="M487" i="5"/>
  <c r="M472" i="5"/>
  <c r="M457" i="5"/>
  <c r="M455" i="5"/>
  <c r="M442" i="5"/>
  <c r="M438" i="5"/>
  <c r="M434" i="5"/>
  <c r="M430" i="5"/>
  <c r="M426" i="5"/>
  <c r="M422" i="5"/>
  <c r="M496" i="5"/>
  <c r="M485" i="5"/>
  <c r="M483" i="5"/>
  <c r="M468" i="5"/>
  <c r="M453" i="5"/>
  <c r="M451" i="5"/>
  <c r="M443" i="5"/>
  <c r="M439" i="5"/>
  <c r="M435" i="5"/>
  <c r="M431" i="5"/>
  <c r="M427" i="5"/>
  <c r="M423" i="5"/>
  <c r="M419" i="5"/>
  <c r="M500" i="5"/>
  <c r="M473" i="5"/>
  <c r="M432" i="5"/>
  <c r="M417" i="5"/>
  <c r="M413" i="5"/>
  <c r="M409" i="5"/>
  <c r="M405" i="5"/>
  <c r="M401" i="5"/>
  <c r="M397" i="5"/>
  <c r="M393" i="5"/>
  <c r="M389" i="5"/>
  <c r="M385" i="5"/>
  <c r="M381" i="5"/>
  <c r="M377" i="5"/>
  <c r="M373" i="5"/>
  <c r="M369" i="5"/>
  <c r="M365" i="5"/>
  <c r="M361" i="5"/>
  <c r="M357" i="5"/>
  <c r="M353" i="5"/>
  <c r="M471" i="5"/>
  <c r="M436" i="5"/>
  <c r="M420" i="5"/>
  <c r="M418" i="5"/>
  <c r="M414" i="5"/>
  <c r="M410" i="5"/>
  <c r="M406" i="5"/>
  <c r="M402" i="5"/>
  <c r="M398" i="5"/>
  <c r="M394" i="5"/>
  <c r="M390" i="5"/>
  <c r="M386" i="5"/>
  <c r="M382" i="5"/>
  <c r="M378" i="5"/>
  <c r="M374" i="5"/>
  <c r="M370" i="5"/>
  <c r="M366" i="5"/>
  <c r="M362" i="5"/>
  <c r="M358" i="5"/>
  <c r="M354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488" i="5"/>
  <c r="M440" i="5"/>
  <c r="M424" i="5"/>
  <c r="M415" i="5"/>
  <c r="M411" i="5"/>
  <c r="M407" i="5"/>
  <c r="M403" i="5"/>
  <c r="M399" i="5"/>
  <c r="M395" i="5"/>
  <c r="M391" i="5"/>
  <c r="M387" i="5"/>
  <c r="M383" i="5"/>
  <c r="M379" i="5"/>
  <c r="M375" i="5"/>
  <c r="M371" i="5"/>
  <c r="M367" i="5"/>
  <c r="M363" i="5"/>
  <c r="M359" i="5"/>
  <c r="M355" i="5"/>
  <c r="M351" i="5"/>
  <c r="M408" i="5"/>
  <c r="M392" i="5"/>
  <c r="M376" i="5"/>
  <c r="M360" i="5"/>
  <c r="M456" i="5"/>
  <c r="M412" i="5"/>
  <c r="M396" i="5"/>
  <c r="M380" i="5"/>
  <c r="M364" i="5"/>
  <c r="M428" i="5"/>
  <c r="M416" i="5"/>
  <c r="M400" i="5"/>
  <c r="M384" i="5"/>
  <c r="M368" i="5"/>
  <c r="M352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388" i="5"/>
  <c r="M356" i="5"/>
  <c r="M372" i="5"/>
  <c r="M444" i="5"/>
  <c r="M404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28" i="5"/>
  <c r="M28" i="7" s="1"/>
  <c r="M24" i="5"/>
  <c r="M24" i="7" s="1"/>
  <c r="M20" i="5"/>
  <c r="M20" i="7" s="1"/>
  <c r="M16" i="5"/>
  <c r="M16" i="7" s="1"/>
  <c r="M12" i="5"/>
  <c r="M12" i="7" s="1"/>
  <c r="M8" i="5"/>
  <c r="M8" i="7" s="1"/>
  <c r="Q504" i="5"/>
  <c r="Q500" i="5"/>
  <c r="Q496" i="5"/>
  <c r="Q495" i="5"/>
  <c r="Q494" i="5"/>
  <c r="Q493" i="5"/>
  <c r="Q489" i="5"/>
  <c r="Q485" i="5"/>
  <c r="Q481" i="5"/>
  <c r="Q477" i="5"/>
  <c r="Q473" i="5"/>
  <c r="Q469" i="5"/>
  <c r="Q465" i="5"/>
  <c r="Q461" i="5"/>
  <c r="Q457" i="5"/>
  <c r="Q453" i="5"/>
  <c r="Q449" i="5"/>
  <c r="Q499" i="5"/>
  <c r="Q488" i="5"/>
  <c r="Q487" i="5"/>
  <c r="Q486" i="5"/>
  <c r="Q472" i="5"/>
  <c r="Q471" i="5"/>
  <c r="Q470" i="5"/>
  <c r="Q456" i="5"/>
  <c r="Q455" i="5"/>
  <c r="Q454" i="5"/>
  <c r="Q501" i="5"/>
  <c r="Q484" i="5"/>
  <c r="Q483" i="5"/>
  <c r="Q482" i="5"/>
  <c r="Q468" i="5"/>
  <c r="Q467" i="5"/>
  <c r="Q466" i="5"/>
  <c r="Q452" i="5"/>
  <c r="Q451" i="5"/>
  <c r="Q450" i="5"/>
  <c r="Q503" i="5"/>
  <c r="Q491" i="5"/>
  <c r="Q476" i="5"/>
  <c r="Q474" i="5"/>
  <c r="Q459" i="5"/>
  <c r="Q444" i="5"/>
  <c r="Q440" i="5"/>
  <c r="Q436" i="5"/>
  <c r="Q432" i="5"/>
  <c r="Q428" i="5"/>
  <c r="Q424" i="5"/>
  <c r="Q420" i="5"/>
  <c r="Q497" i="5"/>
  <c r="Q479" i="5"/>
  <c r="Q464" i="5"/>
  <c r="Q462" i="5"/>
  <c r="Q447" i="5"/>
  <c r="Q445" i="5"/>
  <c r="Q441" i="5"/>
  <c r="Q437" i="5"/>
  <c r="Q433" i="5"/>
  <c r="Q429" i="5"/>
  <c r="Q425" i="5"/>
  <c r="Q421" i="5"/>
  <c r="Q498" i="5"/>
  <c r="Q492" i="5"/>
  <c r="Q490" i="5"/>
  <c r="Q475" i="5"/>
  <c r="Q460" i="5"/>
  <c r="Q458" i="5"/>
  <c r="Q442" i="5"/>
  <c r="Q438" i="5"/>
  <c r="Q434" i="5"/>
  <c r="Q430" i="5"/>
  <c r="Q426" i="5"/>
  <c r="Q422" i="5"/>
  <c r="Q502" i="5"/>
  <c r="Q439" i="5"/>
  <c r="Q423" i="5"/>
  <c r="Q416" i="5"/>
  <c r="Q412" i="5"/>
  <c r="Q408" i="5"/>
  <c r="Q404" i="5"/>
  <c r="Q400" i="5"/>
  <c r="Q396" i="5"/>
  <c r="Q392" i="5"/>
  <c r="Q388" i="5"/>
  <c r="Q384" i="5"/>
  <c r="Q380" i="5"/>
  <c r="Q376" i="5"/>
  <c r="Q372" i="5"/>
  <c r="Q368" i="5"/>
  <c r="Q364" i="5"/>
  <c r="Q360" i="5"/>
  <c r="Q356" i="5"/>
  <c r="Q352" i="5"/>
  <c r="Q463" i="5"/>
  <c r="Q446" i="5"/>
  <c r="Q443" i="5"/>
  <c r="Q427" i="5"/>
  <c r="Q417" i="5"/>
  <c r="Q413" i="5"/>
  <c r="Q409" i="5"/>
  <c r="Q405" i="5"/>
  <c r="Q401" i="5"/>
  <c r="Q397" i="5"/>
  <c r="Q393" i="5"/>
  <c r="Q389" i="5"/>
  <c r="Q385" i="5"/>
  <c r="Q381" i="5"/>
  <c r="Q377" i="5"/>
  <c r="Q373" i="5"/>
  <c r="Q369" i="5"/>
  <c r="Q365" i="5"/>
  <c r="Q361" i="5"/>
  <c r="Q357" i="5"/>
  <c r="Q353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480" i="5"/>
  <c r="Q431" i="5"/>
  <c r="Q419" i="5"/>
  <c r="Q418" i="5"/>
  <c r="Q414" i="5"/>
  <c r="Q410" i="5"/>
  <c r="Q406" i="5"/>
  <c r="Q402" i="5"/>
  <c r="Q398" i="5"/>
  <c r="Q394" i="5"/>
  <c r="Q390" i="5"/>
  <c r="Q386" i="5"/>
  <c r="Q382" i="5"/>
  <c r="Q378" i="5"/>
  <c r="Q374" i="5"/>
  <c r="Q370" i="5"/>
  <c r="Q366" i="5"/>
  <c r="Q362" i="5"/>
  <c r="Q358" i="5"/>
  <c r="Q354" i="5"/>
  <c r="Q415" i="5"/>
  <c r="Q399" i="5"/>
  <c r="Q383" i="5"/>
  <c r="Q367" i="5"/>
  <c r="Q351" i="5"/>
  <c r="Q403" i="5"/>
  <c r="Q387" i="5"/>
  <c r="Q371" i="5"/>
  <c r="Q355" i="5"/>
  <c r="Q448" i="5"/>
  <c r="Q435" i="5"/>
  <c r="Q407" i="5"/>
  <c r="Q391" i="5"/>
  <c r="Q375" i="5"/>
  <c r="Q359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395" i="5"/>
  <c r="Q363" i="5"/>
  <c r="Q478" i="5"/>
  <c r="Q379" i="5"/>
  <c r="Q411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28" i="5"/>
  <c r="Q28" i="7" s="1"/>
  <c r="Q24" i="5"/>
  <c r="Q24" i="7" s="1"/>
  <c r="Q20" i="5"/>
  <c r="Q20" i="7" s="1"/>
  <c r="Q16" i="5"/>
  <c r="Q16" i="7" s="1"/>
  <c r="Q12" i="5"/>
  <c r="Q12" i="7" s="1"/>
  <c r="Q8" i="5"/>
  <c r="Q8" i="7" s="1"/>
  <c r="U503" i="5"/>
  <c r="U499" i="5"/>
  <c r="U495" i="5"/>
  <c r="U502" i="5"/>
  <c r="U501" i="5"/>
  <c r="U500" i="5"/>
  <c r="U492" i="5"/>
  <c r="U488" i="5"/>
  <c r="U484" i="5"/>
  <c r="U480" i="5"/>
  <c r="U476" i="5"/>
  <c r="U472" i="5"/>
  <c r="U468" i="5"/>
  <c r="U464" i="5"/>
  <c r="U460" i="5"/>
  <c r="U456" i="5"/>
  <c r="U452" i="5"/>
  <c r="U448" i="5"/>
  <c r="U497" i="5"/>
  <c r="U479" i="5"/>
  <c r="U478" i="5"/>
  <c r="U477" i="5"/>
  <c r="U463" i="5"/>
  <c r="U462" i="5"/>
  <c r="U461" i="5"/>
  <c r="U447" i="5"/>
  <c r="U446" i="5"/>
  <c r="U498" i="5"/>
  <c r="U493" i="5"/>
  <c r="U491" i="5"/>
  <c r="U490" i="5"/>
  <c r="U489" i="5"/>
  <c r="U475" i="5"/>
  <c r="U474" i="5"/>
  <c r="U473" i="5"/>
  <c r="U459" i="5"/>
  <c r="U458" i="5"/>
  <c r="U457" i="5"/>
  <c r="U496" i="5"/>
  <c r="U483" i="5"/>
  <c r="U481" i="5"/>
  <c r="U466" i="5"/>
  <c r="U451" i="5"/>
  <c r="U449" i="5"/>
  <c r="U443" i="5"/>
  <c r="U439" i="5"/>
  <c r="U435" i="5"/>
  <c r="U431" i="5"/>
  <c r="U427" i="5"/>
  <c r="U423" i="5"/>
  <c r="U419" i="5"/>
  <c r="U486" i="5"/>
  <c r="U471" i="5"/>
  <c r="U469" i="5"/>
  <c r="U454" i="5"/>
  <c r="U444" i="5"/>
  <c r="U440" i="5"/>
  <c r="U436" i="5"/>
  <c r="U432" i="5"/>
  <c r="U428" i="5"/>
  <c r="U424" i="5"/>
  <c r="U420" i="5"/>
  <c r="U482" i="5"/>
  <c r="U467" i="5"/>
  <c r="U465" i="5"/>
  <c r="U450" i="5"/>
  <c r="U445" i="5"/>
  <c r="U441" i="5"/>
  <c r="U437" i="5"/>
  <c r="U433" i="5"/>
  <c r="U429" i="5"/>
  <c r="U425" i="5"/>
  <c r="U421" i="5"/>
  <c r="U504" i="5"/>
  <c r="U487" i="5"/>
  <c r="U430" i="5"/>
  <c r="U415" i="5"/>
  <c r="U411" i="5"/>
  <c r="U407" i="5"/>
  <c r="U403" i="5"/>
  <c r="U399" i="5"/>
  <c r="U395" i="5"/>
  <c r="U391" i="5"/>
  <c r="U387" i="5"/>
  <c r="U383" i="5"/>
  <c r="U379" i="5"/>
  <c r="U375" i="5"/>
  <c r="U371" i="5"/>
  <c r="U367" i="5"/>
  <c r="U363" i="5"/>
  <c r="U359" i="5"/>
  <c r="U355" i="5"/>
  <c r="U351" i="5"/>
  <c r="U485" i="5"/>
  <c r="U455" i="5"/>
  <c r="U434" i="5"/>
  <c r="U416" i="5"/>
  <c r="U412" i="5"/>
  <c r="U408" i="5"/>
  <c r="U404" i="5"/>
  <c r="U400" i="5"/>
  <c r="U396" i="5"/>
  <c r="U392" i="5"/>
  <c r="U388" i="5"/>
  <c r="U384" i="5"/>
  <c r="U380" i="5"/>
  <c r="U376" i="5"/>
  <c r="U372" i="5"/>
  <c r="U368" i="5"/>
  <c r="U364" i="5"/>
  <c r="U360" i="5"/>
  <c r="U356" i="5"/>
  <c r="U352" i="5"/>
  <c r="U350" i="5"/>
  <c r="U349" i="5"/>
  <c r="U348" i="5"/>
  <c r="U347" i="5"/>
  <c r="U346" i="5"/>
  <c r="U345" i="5"/>
  <c r="U344" i="5"/>
  <c r="U343" i="5"/>
  <c r="U342" i="5"/>
  <c r="U341" i="5"/>
  <c r="U340" i="5"/>
  <c r="U339" i="5"/>
  <c r="U338" i="5"/>
  <c r="U337" i="5"/>
  <c r="U336" i="5"/>
  <c r="U453" i="5"/>
  <c r="U438" i="5"/>
  <c r="U422" i="5"/>
  <c r="U417" i="5"/>
  <c r="U413" i="5"/>
  <c r="U409" i="5"/>
  <c r="U405" i="5"/>
  <c r="U401" i="5"/>
  <c r="U397" i="5"/>
  <c r="U393" i="5"/>
  <c r="U389" i="5"/>
  <c r="U385" i="5"/>
  <c r="U381" i="5"/>
  <c r="U377" i="5"/>
  <c r="U373" i="5"/>
  <c r="U369" i="5"/>
  <c r="U365" i="5"/>
  <c r="U361" i="5"/>
  <c r="U357" i="5"/>
  <c r="U353" i="5"/>
  <c r="U470" i="5"/>
  <c r="U406" i="5"/>
  <c r="U390" i="5"/>
  <c r="U374" i="5"/>
  <c r="U358" i="5"/>
  <c r="U494" i="5"/>
  <c r="U426" i="5"/>
  <c r="U410" i="5"/>
  <c r="U394" i="5"/>
  <c r="U378" i="5"/>
  <c r="U362" i="5"/>
  <c r="U442" i="5"/>
  <c r="U414" i="5"/>
  <c r="U398" i="5"/>
  <c r="U382" i="5"/>
  <c r="U366" i="5"/>
  <c r="U335" i="5"/>
  <c r="U334" i="5"/>
  <c r="U333" i="5"/>
  <c r="U332" i="5"/>
  <c r="U331" i="5"/>
  <c r="U330" i="5"/>
  <c r="U329" i="5"/>
  <c r="U328" i="5"/>
  <c r="U327" i="5"/>
  <c r="U326" i="5"/>
  <c r="U325" i="5"/>
  <c r="U324" i="5"/>
  <c r="U323" i="5"/>
  <c r="U322" i="5"/>
  <c r="U321" i="5"/>
  <c r="U320" i="5"/>
  <c r="U319" i="5"/>
  <c r="U318" i="5"/>
  <c r="U317" i="5"/>
  <c r="U316" i="5"/>
  <c r="U315" i="5"/>
  <c r="U314" i="5"/>
  <c r="U313" i="5"/>
  <c r="U312" i="5"/>
  <c r="U311" i="5"/>
  <c r="U310" i="5"/>
  <c r="U309" i="5"/>
  <c r="U308" i="5"/>
  <c r="U307" i="5"/>
  <c r="U306" i="5"/>
  <c r="U305" i="5"/>
  <c r="U304" i="5"/>
  <c r="U303" i="5"/>
  <c r="U302" i="5"/>
  <c r="U301" i="5"/>
  <c r="U300" i="5"/>
  <c r="U299" i="5"/>
  <c r="U298" i="5"/>
  <c r="U297" i="5"/>
  <c r="U296" i="5"/>
  <c r="U295" i="5"/>
  <c r="U294" i="5"/>
  <c r="U293" i="5"/>
  <c r="U292" i="5"/>
  <c r="U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402" i="5"/>
  <c r="U370" i="5"/>
  <c r="U386" i="5"/>
  <c r="U354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418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24" i="5"/>
  <c r="U24" i="7" s="1"/>
  <c r="U20" i="5"/>
  <c r="U20" i="7" s="1"/>
  <c r="U16" i="5"/>
  <c r="U16" i="7" s="1"/>
  <c r="U12" i="5"/>
  <c r="U12" i="7" s="1"/>
  <c r="U8" i="5"/>
  <c r="U8" i="7" s="1"/>
  <c r="Y502" i="5"/>
  <c r="Y498" i="5"/>
  <c r="Y494" i="5"/>
  <c r="Y493" i="5"/>
  <c r="Y491" i="5"/>
  <c r="Y487" i="5"/>
  <c r="Y483" i="5"/>
  <c r="Y479" i="5"/>
  <c r="Y475" i="5"/>
  <c r="Y471" i="5"/>
  <c r="Y467" i="5"/>
  <c r="Y463" i="5"/>
  <c r="Y459" i="5"/>
  <c r="Y455" i="5"/>
  <c r="Y451" i="5"/>
  <c r="Y447" i="5"/>
  <c r="Y504" i="5"/>
  <c r="Y499" i="5"/>
  <c r="Y486" i="5"/>
  <c r="Y485" i="5"/>
  <c r="Y484" i="5"/>
  <c r="Y470" i="5"/>
  <c r="Y469" i="5"/>
  <c r="Y468" i="5"/>
  <c r="Y454" i="5"/>
  <c r="Y453" i="5"/>
  <c r="Y452" i="5"/>
  <c r="Y500" i="5"/>
  <c r="Y495" i="5"/>
  <c r="Y482" i="5"/>
  <c r="Y481" i="5"/>
  <c r="Y480" i="5"/>
  <c r="Y466" i="5"/>
  <c r="Y465" i="5"/>
  <c r="Y464" i="5"/>
  <c r="Y450" i="5"/>
  <c r="Y449" i="5"/>
  <c r="Y448" i="5"/>
  <c r="Y497" i="5"/>
  <c r="Y490" i="5"/>
  <c r="Y488" i="5"/>
  <c r="Y473" i="5"/>
  <c r="Y458" i="5"/>
  <c r="Y456" i="5"/>
  <c r="Y446" i="5"/>
  <c r="Y442" i="5"/>
  <c r="Y438" i="5"/>
  <c r="Y434" i="5"/>
  <c r="Y430" i="5"/>
  <c r="Y426" i="5"/>
  <c r="Y422" i="5"/>
  <c r="Y501" i="5"/>
  <c r="Y478" i="5"/>
  <c r="Y476" i="5"/>
  <c r="Y461" i="5"/>
  <c r="Y443" i="5"/>
  <c r="Y439" i="5"/>
  <c r="Y435" i="5"/>
  <c r="Y431" i="5"/>
  <c r="Y427" i="5"/>
  <c r="Y423" i="5"/>
  <c r="Y503" i="5"/>
  <c r="Y489" i="5"/>
  <c r="Y474" i="5"/>
  <c r="Y472" i="5"/>
  <c r="Y457" i="5"/>
  <c r="Y444" i="5"/>
  <c r="Y440" i="5"/>
  <c r="Y436" i="5"/>
  <c r="Y432" i="5"/>
  <c r="Y428" i="5"/>
  <c r="Y424" i="5"/>
  <c r="Y420" i="5"/>
  <c r="Y460" i="5"/>
  <c r="Y437" i="5"/>
  <c r="Y421" i="5"/>
  <c r="Y418" i="5"/>
  <c r="Y414" i="5"/>
  <c r="Y410" i="5"/>
  <c r="Y406" i="5"/>
  <c r="Y402" i="5"/>
  <c r="Y398" i="5"/>
  <c r="Y394" i="5"/>
  <c r="Y390" i="5"/>
  <c r="Y386" i="5"/>
  <c r="Y382" i="5"/>
  <c r="Y378" i="5"/>
  <c r="Y374" i="5"/>
  <c r="Y370" i="5"/>
  <c r="Y366" i="5"/>
  <c r="Y362" i="5"/>
  <c r="Y358" i="5"/>
  <c r="Y354" i="5"/>
  <c r="Y477" i="5"/>
  <c r="Y441" i="5"/>
  <c r="Y425" i="5"/>
  <c r="Y415" i="5"/>
  <c r="Y411" i="5"/>
  <c r="Y407" i="5"/>
  <c r="Y403" i="5"/>
  <c r="Y399" i="5"/>
  <c r="Y395" i="5"/>
  <c r="Y391" i="5"/>
  <c r="Y387" i="5"/>
  <c r="Y383" i="5"/>
  <c r="Y379" i="5"/>
  <c r="Y375" i="5"/>
  <c r="Y371" i="5"/>
  <c r="Y367" i="5"/>
  <c r="Y363" i="5"/>
  <c r="Y359" i="5"/>
  <c r="Y355" i="5"/>
  <c r="Y351" i="5"/>
  <c r="Y350" i="5"/>
  <c r="Y349" i="5"/>
  <c r="Y348" i="5"/>
  <c r="Y347" i="5"/>
  <c r="Y346" i="5"/>
  <c r="Y345" i="5"/>
  <c r="Y344" i="5"/>
  <c r="Y343" i="5"/>
  <c r="Y342" i="5"/>
  <c r="Y341" i="5"/>
  <c r="Y340" i="5"/>
  <c r="Y339" i="5"/>
  <c r="Y338" i="5"/>
  <c r="Y337" i="5"/>
  <c r="Y336" i="5"/>
  <c r="Y445" i="5"/>
  <c r="Y429" i="5"/>
  <c r="Y416" i="5"/>
  <c r="Y412" i="5"/>
  <c r="Y408" i="5"/>
  <c r="Y404" i="5"/>
  <c r="Y400" i="5"/>
  <c r="Y396" i="5"/>
  <c r="Y392" i="5"/>
  <c r="Y388" i="5"/>
  <c r="Y384" i="5"/>
  <c r="Y380" i="5"/>
  <c r="Y376" i="5"/>
  <c r="Y372" i="5"/>
  <c r="Y368" i="5"/>
  <c r="Y364" i="5"/>
  <c r="Y360" i="5"/>
  <c r="Y356" i="5"/>
  <c r="Y352" i="5"/>
  <c r="Y496" i="5"/>
  <c r="Y413" i="5"/>
  <c r="Y397" i="5"/>
  <c r="Y381" i="5"/>
  <c r="Y365" i="5"/>
  <c r="Y462" i="5"/>
  <c r="Y433" i="5"/>
  <c r="Y419" i="5"/>
  <c r="Y417" i="5"/>
  <c r="Y401" i="5"/>
  <c r="Y385" i="5"/>
  <c r="Y369" i="5"/>
  <c r="Y353" i="5"/>
  <c r="Y492" i="5"/>
  <c r="Y405" i="5"/>
  <c r="Y389" i="5"/>
  <c r="Y373" i="5"/>
  <c r="Y357" i="5"/>
  <c r="Y335" i="5"/>
  <c r="Y334" i="5"/>
  <c r="Y333" i="5"/>
  <c r="Y332" i="5"/>
  <c r="Y331" i="5"/>
  <c r="Y330" i="5"/>
  <c r="Y329" i="5"/>
  <c r="Y328" i="5"/>
  <c r="Y327" i="5"/>
  <c r="Y326" i="5"/>
  <c r="Y325" i="5"/>
  <c r="Y324" i="5"/>
  <c r="Y323" i="5"/>
  <c r="Y322" i="5"/>
  <c r="Y321" i="5"/>
  <c r="Y320" i="5"/>
  <c r="Y319" i="5"/>
  <c r="Y318" i="5"/>
  <c r="Y317" i="5"/>
  <c r="Y316" i="5"/>
  <c r="Y315" i="5"/>
  <c r="Y314" i="5"/>
  <c r="Y313" i="5"/>
  <c r="Y312" i="5"/>
  <c r="Y311" i="5"/>
  <c r="Y310" i="5"/>
  <c r="Y309" i="5"/>
  <c r="Y308" i="5"/>
  <c r="Y307" i="5"/>
  <c r="Y306" i="5"/>
  <c r="Y305" i="5"/>
  <c r="Y304" i="5"/>
  <c r="Y303" i="5"/>
  <c r="Y302" i="5"/>
  <c r="Y301" i="5"/>
  <c r="Y300" i="5"/>
  <c r="Y299" i="5"/>
  <c r="Y298" i="5"/>
  <c r="Y297" i="5"/>
  <c r="Y296" i="5"/>
  <c r="Y295" i="5"/>
  <c r="Y294" i="5"/>
  <c r="Y293" i="5"/>
  <c r="Y292" i="5"/>
  <c r="Y291" i="5"/>
  <c r="Y290" i="5"/>
  <c r="Y289" i="5"/>
  <c r="Y288" i="5"/>
  <c r="Y287" i="5"/>
  <c r="Y286" i="5"/>
  <c r="Y285" i="5"/>
  <c r="Y284" i="5"/>
  <c r="Y283" i="5"/>
  <c r="Y282" i="5"/>
  <c r="Y281" i="5"/>
  <c r="Y280" i="5"/>
  <c r="Y279" i="5"/>
  <c r="Y409" i="5"/>
  <c r="Y377" i="5"/>
  <c r="Y393" i="5"/>
  <c r="Y278" i="5"/>
  <c r="Y277" i="5"/>
  <c r="Y276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61" i="5"/>
  <c r="Y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Y245" i="5"/>
  <c r="Y244" i="5"/>
  <c r="Y243" i="5"/>
  <c r="Y242" i="5"/>
  <c r="Y241" i="5"/>
  <c r="Y361" i="5"/>
  <c r="Y240" i="5"/>
  <c r="Y239" i="5"/>
  <c r="Y238" i="5"/>
  <c r="Y237" i="5"/>
  <c r="Y236" i="5"/>
  <c r="Y235" i="5"/>
  <c r="Y234" i="5"/>
  <c r="Y233" i="5"/>
  <c r="Y232" i="5"/>
  <c r="Y231" i="5"/>
  <c r="Y230" i="5"/>
  <c r="Y229" i="5"/>
  <c r="Y228" i="5"/>
  <c r="Y227" i="5"/>
  <c r="Y226" i="5"/>
  <c r="Y225" i="5"/>
  <c r="Y224" i="5"/>
  <c r="Y223" i="5"/>
  <c r="Y222" i="5"/>
  <c r="Y221" i="5"/>
  <c r="Y220" i="5"/>
  <c r="Y219" i="5"/>
  <c r="Y218" i="5"/>
  <c r="Y217" i="5"/>
  <c r="Y216" i="5"/>
  <c r="Y215" i="5"/>
  <c r="Y214" i="5"/>
  <c r="Y213" i="5"/>
  <c r="Y212" i="5"/>
  <c r="Y211" i="5"/>
  <c r="Y210" i="5"/>
  <c r="Y209" i="5"/>
  <c r="Y208" i="5"/>
  <c r="Y207" i="5"/>
  <c r="Y206" i="5"/>
  <c r="Y205" i="5"/>
  <c r="Y204" i="5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24" i="5"/>
  <c r="Y24" i="7" s="1"/>
  <c r="Y20" i="5"/>
  <c r="Y20" i="7" s="1"/>
  <c r="Y16" i="5"/>
  <c r="Y16" i="7" s="1"/>
  <c r="Y12" i="5"/>
  <c r="Y12" i="7" s="1"/>
  <c r="Y8" i="5"/>
  <c r="Y8" i="7" s="1"/>
  <c r="AC501" i="5"/>
  <c r="AC497" i="5"/>
  <c r="AC493" i="5"/>
  <c r="AC500" i="5"/>
  <c r="AC499" i="5"/>
  <c r="AC498" i="5"/>
  <c r="AC490" i="5"/>
  <c r="AC486" i="5"/>
  <c r="AC482" i="5"/>
  <c r="AC478" i="5"/>
  <c r="AC474" i="5"/>
  <c r="AC470" i="5"/>
  <c r="AC466" i="5"/>
  <c r="AC462" i="5"/>
  <c r="AC458" i="5"/>
  <c r="AC454" i="5"/>
  <c r="AC450" i="5"/>
  <c r="AC446" i="5"/>
  <c r="AC496" i="5"/>
  <c r="AC492" i="5"/>
  <c r="AC491" i="5"/>
  <c r="AC477" i="5"/>
  <c r="AC476" i="5"/>
  <c r="AC475" i="5"/>
  <c r="AC461" i="5"/>
  <c r="AC460" i="5"/>
  <c r="AC459" i="5"/>
  <c r="AC502" i="5"/>
  <c r="AC489" i="5"/>
  <c r="AC488" i="5"/>
  <c r="AC487" i="5"/>
  <c r="AC473" i="5"/>
  <c r="AC472" i="5"/>
  <c r="AC471" i="5"/>
  <c r="AC457" i="5"/>
  <c r="AC456" i="5"/>
  <c r="AC455" i="5"/>
  <c r="AC480" i="5"/>
  <c r="AC465" i="5"/>
  <c r="AC463" i="5"/>
  <c r="AC448" i="5"/>
  <c r="AC445" i="5"/>
  <c r="AC441" i="5"/>
  <c r="AC437" i="5"/>
  <c r="AC433" i="5"/>
  <c r="AC429" i="5"/>
  <c r="AC425" i="5"/>
  <c r="AC421" i="5"/>
  <c r="AC503" i="5"/>
  <c r="AC494" i="5"/>
  <c r="AC485" i="5"/>
  <c r="AC483" i="5"/>
  <c r="AC468" i="5"/>
  <c r="AC453" i="5"/>
  <c r="AC451" i="5"/>
  <c r="AC442" i="5"/>
  <c r="AC438" i="5"/>
  <c r="AC434" i="5"/>
  <c r="AC430" i="5"/>
  <c r="AC426" i="5"/>
  <c r="AC422" i="5"/>
  <c r="AC504" i="5"/>
  <c r="AC495" i="5"/>
  <c r="AC481" i="5"/>
  <c r="AC479" i="5"/>
  <c r="AC464" i="5"/>
  <c r="AC449" i="5"/>
  <c r="AC447" i="5"/>
  <c r="AC443" i="5"/>
  <c r="AC439" i="5"/>
  <c r="AC435" i="5"/>
  <c r="AC431" i="5"/>
  <c r="AC427" i="5"/>
  <c r="AC423" i="5"/>
  <c r="AC419" i="5"/>
  <c r="AC452" i="5"/>
  <c r="AC444" i="5"/>
  <c r="AC428" i="5"/>
  <c r="AC417" i="5"/>
  <c r="AC413" i="5"/>
  <c r="AC409" i="5"/>
  <c r="AC405" i="5"/>
  <c r="AC401" i="5"/>
  <c r="AC397" i="5"/>
  <c r="AC393" i="5"/>
  <c r="AC389" i="5"/>
  <c r="AC385" i="5"/>
  <c r="AC381" i="5"/>
  <c r="AC377" i="5"/>
  <c r="AC373" i="5"/>
  <c r="AC369" i="5"/>
  <c r="AC365" i="5"/>
  <c r="AC361" i="5"/>
  <c r="AC357" i="5"/>
  <c r="AC353" i="5"/>
  <c r="AC469" i="5"/>
  <c r="AC432" i="5"/>
  <c r="AC418" i="5"/>
  <c r="AC414" i="5"/>
  <c r="AC410" i="5"/>
  <c r="AC406" i="5"/>
  <c r="AC402" i="5"/>
  <c r="AC398" i="5"/>
  <c r="AC394" i="5"/>
  <c r="AC390" i="5"/>
  <c r="AC386" i="5"/>
  <c r="AC382" i="5"/>
  <c r="AC378" i="5"/>
  <c r="AC374" i="5"/>
  <c r="AC370" i="5"/>
  <c r="AC366" i="5"/>
  <c r="AC362" i="5"/>
  <c r="AC358" i="5"/>
  <c r="AC354" i="5"/>
  <c r="AC350" i="5"/>
  <c r="AC349" i="5"/>
  <c r="AC348" i="5"/>
  <c r="AC347" i="5"/>
  <c r="AC346" i="5"/>
  <c r="AC345" i="5"/>
  <c r="AC344" i="5"/>
  <c r="AC343" i="5"/>
  <c r="AC342" i="5"/>
  <c r="AC341" i="5"/>
  <c r="AC340" i="5"/>
  <c r="AC339" i="5"/>
  <c r="AC338" i="5"/>
  <c r="AC337" i="5"/>
  <c r="AC336" i="5"/>
  <c r="AC467" i="5"/>
  <c r="AC436" i="5"/>
  <c r="AC420" i="5"/>
  <c r="AC415" i="5"/>
  <c r="AC411" i="5"/>
  <c r="AC407" i="5"/>
  <c r="AC403" i="5"/>
  <c r="AC399" i="5"/>
  <c r="AC395" i="5"/>
  <c r="AC391" i="5"/>
  <c r="AC387" i="5"/>
  <c r="AC383" i="5"/>
  <c r="AC379" i="5"/>
  <c r="AC375" i="5"/>
  <c r="AC371" i="5"/>
  <c r="AC367" i="5"/>
  <c r="AC363" i="5"/>
  <c r="AC359" i="5"/>
  <c r="AC355" i="5"/>
  <c r="AC351" i="5"/>
  <c r="AC424" i="5"/>
  <c r="AC404" i="5"/>
  <c r="AC388" i="5"/>
  <c r="AC372" i="5"/>
  <c r="AC356" i="5"/>
  <c r="AC440" i="5"/>
  <c r="AC408" i="5"/>
  <c r="AC392" i="5"/>
  <c r="AC376" i="5"/>
  <c r="AC360" i="5"/>
  <c r="AC412" i="5"/>
  <c r="AC396" i="5"/>
  <c r="AC380" i="5"/>
  <c r="AC364" i="5"/>
  <c r="AC335" i="5"/>
  <c r="AC334" i="5"/>
  <c r="AC333" i="5"/>
  <c r="AC332" i="5"/>
  <c r="AC331" i="5"/>
  <c r="AC330" i="5"/>
  <c r="AC329" i="5"/>
  <c r="AC328" i="5"/>
  <c r="AC327" i="5"/>
  <c r="AC326" i="5"/>
  <c r="AC325" i="5"/>
  <c r="AC324" i="5"/>
  <c r="AC323" i="5"/>
  <c r="AC322" i="5"/>
  <c r="AC321" i="5"/>
  <c r="AC320" i="5"/>
  <c r="AC319" i="5"/>
  <c r="AC318" i="5"/>
  <c r="AC317" i="5"/>
  <c r="AC316" i="5"/>
  <c r="AC315" i="5"/>
  <c r="AC314" i="5"/>
  <c r="AC313" i="5"/>
  <c r="AC312" i="5"/>
  <c r="AC311" i="5"/>
  <c r="AC310" i="5"/>
  <c r="AC309" i="5"/>
  <c r="AC308" i="5"/>
  <c r="AC307" i="5"/>
  <c r="AC306" i="5"/>
  <c r="AC305" i="5"/>
  <c r="AC304" i="5"/>
  <c r="AC303" i="5"/>
  <c r="AC302" i="5"/>
  <c r="AC301" i="5"/>
  <c r="AC300" i="5"/>
  <c r="AC299" i="5"/>
  <c r="AC298" i="5"/>
  <c r="AC297" i="5"/>
  <c r="AC296" i="5"/>
  <c r="AC295" i="5"/>
  <c r="AC294" i="5"/>
  <c r="AC293" i="5"/>
  <c r="AC292" i="5"/>
  <c r="AC291" i="5"/>
  <c r="AC290" i="5"/>
  <c r="AC289" i="5"/>
  <c r="AC288" i="5"/>
  <c r="AC287" i="5"/>
  <c r="AC286" i="5"/>
  <c r="AC285" i="5"/>
  <c r="AC284" i="5"/>
  <c r="AC283" i="5"/>
  <c r="AC282" i="5"/>
  <c r="AC281" i="5"/>
  <c r="AC280" i="5"/>
  <c r="AC279" i="5"/>
  <c r="AC416" i="5"/>
  <c r="AC352" i="5"/>
  <c r="AC484" i="5"/>
  <c r="AC384" i="5"/>
  <c r="AC400" i="5"/>
  <c r="AC368" i="5"/>
  <c r="AC278" i="5"/>
  <c r="AC277" i="5"/>
  <c r="AC276" i="5"/>
  <c r="AC275" i="5"/>
  <c r="AC274" i="5"/>
  <c r="AC273" i="5"/>
  <c r="AC272" i="5"/>
  <c r="AC271" i="5"/>
  <c r="AC270" i="5"/>
  <c r="AC269" i="5"/>
  <c r="AC268" i="5"/>
  <c r="AC267" i="5"/>
  <c r="AC266" i="5"/>
  <c r="AC265" i="5"/>
  <c r="AC264" i="5"/>
  <c r="AC263" i="5"/>
  <c r="AC262" i="5"/>
  <c r="AC261" i="5"/>
  <c r="AC260" i="5"/>
  <c r="AC259" i="5"/>
  <c r="AC258" i="5"/>
  <c r="AC257" i="5"/>
  <c r="AC256" i="5"/>
  <c r="AC255" i="5"/>
  <c r="AC254" i="5"/>
  <c r="AC253" i="5"/>
  <c r="AC252" i="5"/>
  <c r="AC251" i="5"/>
  <c r="AC250" i="5"/>
  <c r="AC249" i="5"/>
  <c r="AC248" i="5"/>
  <c r="AC247" i="5"/>
  <c r="AC246" i="5"/>
  <c r="AC245" i="5"/>
  <c r="AC244" i="5"/>
  <c r="AC243" i="5"/>
  <c r="AC242" i="5"/>
  <c r="AC241" i="5"/>
  <c r="AC240" i="5"/>
  <c r="AC239" i="5"/>
  <c r="AC238" i="5"/>
  <c r="AC237" i="5"/>
  <c r="AC236" i="5"/>
  <c r="AC235" i="5"/>
  <c r="AC234" i="5"/>
  <c r="AC233" i="5"/>
  <c r="AC232" i="5"/>
  <c r="AC231" i="5"/>
  <c r="AC230" i="5"/>
  <c r="AC229" i="5"/>
  <c r="AC228" i="5"/>
  <c r="AC227" i="5"/>
  <c r="AC226" i="5"/>
  <c r="AC225" i="5"/>
  <c r="AC224" i="5"/>
  <c r="AC223" i="5"/>
  <c r="AC222" i="5"/>
  <c r="AC221" i="5"/>
  <c r="AC220" i="5"/>
  <c r="AC219" i="5"/>
  <c r="AC218" i="5"/>
  <c r="AC217" i="5"/>
  <c r="AC216" i="5"/>
  <c r="AC215" i="5"/>
  <c r="AC214" i="5"/>
  <c r="AC213" i="5"/>
  <c r="AC212" i="5"/>
  <c r="AC211" i="5"/>
  <c r="AC210" i="5"/>
  <c r="AC209" i="5"/>
  <c r="AC208" i="5"/>
  <c r="AC207" i="5"/>
  <c r="AC206" i="5"/>
  <c r="AC205" i="5"/>
  <c r="AC204" i="5"/>
  <c r="AC203" i="5"/>
  <c r="AC202" i="5"/>
  <c r="AC201" i="5"/>
  <c r="AC200" i="5"/>
  <c r="AC199" i="5"/>
  <c r="AC198" i="5"/>
  <c r="AC197" i="5"/>
  <c r="AC196" i="5"/>
  <c r="AC195" i="5"/>
  <c r="AC194" i="5"/>
  <c r="AC193" i="5"/>
  <c r="AC192" i="5"/>
  <c r="AC191" i="5"/>
  <c r="AC190" i="5"/>
  <c r="AC189" i="5"/>
  <c r="AC188" i="5"/>
  <c r="AC187" i="5"/>
  <c r="AC186" i="5"/>
  <c r="AC185" i="5"/>
  <c r="AC184" i="5"/>
  <c r="AC183" i="5"/>
  <c r="AC182" i="5"/>
  <c r="AC181" i="5"/>
  <c r="AC180" i="5"/>
  <c r="AC179" i="5"/>
  <c r="AC178" i="5"/>
  <c r="AC177" i="5"/>
  <c r="AC176" i="5"/>
  <c r="AC175" i="5"/>
  <c r="AC174" i="5"/>
  <c r="AC173" i="5"/>
  <c r="AC172" i="5"/>
  <c r="AC171" i="5"/>
  <c r="AC170" i="5"/>
  <c r="AC169" i="5"/>
  <c r="AC168" i="5"/>
  <c r="AC167" i="5"/>
  <c r="AC166" i="5"/>
  <c r="AC165" i="5"/>
  <c r="AC164" i="5"/>
  <c r="AC163" i="5"/>
  <c r="AC162" i="5"/>
  <c r="AC161" i="5"/>
  <c r="AC160" i="5"/>
  <c r="AC159" i="5"/>
  <c r="AC158" i="5"/>
  <c r="AC157" i="5"/>
  <c r="AC156" i="5"/>
  <c r="AC155" i="5"/>
  <c r="AC154" i="5"/>
  <c r="AC153" i="5"/>
  <c r="AC152" i="5"/>
  <c r="AC151" i="5"/>
  <c r="AC150" i="5"/>
  <c r="AC149" i="5"/>
  <c r="AC148" i="5"/>
  <c r="AC147" i="5"/>
  <c r="AC146" i="5"/>
  <c r="AC145" i="5"/>
  <c r="AC144" i="5"/>
  <c r="AC143" i="5"/>
  <c r="AC142" i="5"/>
  <c r="AC141" i="5"/>
  <c r="AC140" i="5"/>
  <c r="AC139" i="5"/>
  <c r="AC138" i="5"/>
  <c r="AC137" i="5"/>
  <c r="AC136" i="5"/>
  <c r="AC135" i="5"/>
  <c r="AC134" i="5"/>
  <c r="AC133" i="5"/>
  <c r="AC132" i="5"/>
  <c r="AC131" i="5"/>
  <c r="AC130" i="5"/>
  <c r="AC129" i="5"/>
  <c r="AC128" i="5"/>
  <c r="AC127" i="5"/>
  <c r="AC126" i="5"/>
  <c r="AC125" i="5"/>
  <c r="AC124" i="5"/>
  <c r="AC123" i="5"/>
  <c r="AC122" i="5"/>
  <c r="AC121" i="5"/>
  <c r="AC120" i="5"/>
  <c r="AC119" i="5"/>
  <c r="AC118" i="5"/>
  <c r="AC117" i="5"/>
  <c r="AC116" i="5"/>
  <c r="AC115" i="5"/>
  <c r="AC114" i="5"/>
  <c r="AC113" i="5"/>
  <c r="AC112" i="5"/>
  <c r="AC111" i="5"/>
  <c r="AC110" i="5"/>
  <c r="AC109" i="5"/>
  <c r="AC108" i="5"/>
  <c r="AC107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24" i="5"/>
  <c r="AC24" i="7" s="1"/>
  <c r="AC20" i="5"/>
  <c r="AC20" i="7" s="1"/>
  <c r="AC16" i="5"/>
  <c r="AC16" i="7" s="1"/>
  <c r="AC12" i="5"/>
  <c r="AC12" i="7" s="1"/>
  <c r="AC8" i="5"/>
  <c r="AC8" i="7" s="1"/>
  <c r="AG504" i="5"/>
  <c r="AG500" i="5"/>
  <c r="AG496" i="5"/>
  <c r="AG489" i="5"/>
  <c r="AG485" i="5"/>
  <c r="AG481" i="5"/>
  <c r="AG477" i="5"/>
  <c r="AG473" i="5"/>
  <c r="AG469" i="5"/>
  <c r="AG465" i="5"/>
  <c r="AG461" i="5"/>
  <c r="AG457" i="5"/>
  <c r="AG453" i="5"/>
  <c r="AG449" i="5"/>
  <c r="AG503" i="5"/>
  <c r="AG498" i="5"/>
  <c r="AG493" i="5"/>
  <c r="AG484" i="5"/>
  <c r="AG483" i="5"/>
  <c r="AG482" i="5"/>
  <c r="AG468" i="5"/>
  <c r="AG467" i="5"/>
  <c r="AG466" i="5"/>
  <c r="AG452" i="5"/>
  <c r="AG451" i="5"/>
  <c r="AG450" i="5"/>
  <c r="AG499" i="5"/>
  <c r="AG494" i="5"/>
  <c r="AG480" i="5"/>
  <c r="AG479" i="5"/>
  <c r="AG478" i="5"/>
  <c r="AG464" i="5"/>
  <c r="AG463" i="5"/>
  <c r="AG462" i="5"/>
  <c r="AG448" i="5"/>
  <c r="AG447" i="5"/>
  <c r="AG502" i="5"/>
  <c r="AG487" i="5"/>
  <c r="AG472" i="5"/>
  <c r="AG470" i="5"/>
  <c r="AG455" i="5"/>
  <c r="AG446" i="5"/>
  <c r="AG444" i="5"/>
  <c r="AG440" i="5"/>
  <c r="AG436" i="5"/>
  <c r="AG432" i="5"/>
  <c r="AG428" i="5"/>
  <c r="AG424" i="5"/>
  <c r="AG420" i="5"/>
  <c r="AG495" i="5"/>
  <c r="AG492" i="5"/>
  <c r="AG490" i="5"/>
  <c r="AG475" i="5"/>
  <c r="AG460" i="5"/>
  <c r="AG458" i="5"/>
  <c r="AG445" i="5"/>
  <c r="AG441" i="5"/>
  <c r="AG437" i="5"/>
  <c r="AG433" i="5"/>
  <c r="AG429" i="5"/>
  <c r="AG425" i="5"/>
  <c r="AG421" i="5"/>
  <c r="AG497" i="5"/>
  <c r="AG488" i="5"/>
  <c r="AG486" i="5"/>
  <c r="AG471" i="5"/>
  <c r="AG456" i="5"/>
  <c r="AG454" i="5"/>
  <c r="AG442" i="5"/>
  <c r="AG438" i="5"/>
  <c r="AG434" i="5"/>
  <c r="AG430" i="5"/>
  <c r="AG426" i="5"/>
  <c r="AG422" i="5"/>
  <c r="AG474" i="5"/>
  <c r="AG435" i="5"/>
  <c r="AG419" i="5"/>
  <c r="AG416" i="5"/>
  <c r="AG412" i="5"/>
  <c r="AG408" i="5"/>
  <c r="AG404" i="5"/>
  <c r="AG400" i="5"/>
  <c r="AG396" i="5"/>
  <c r="AG392" i="5"/>
  <c r="AG388" i="5"/>
  <c r="AG384" i="5"/>
  <c r="AG380" i="5"/>
  <c r="AG376" i="5"/>
  <c r="AG372" i="5"/>
  <c r="AG368" i="5"/>
  <c r="AG364" i="5"/>
  <c r="AG360" i="5"/>
  <c r="AG356" i="5"/>
  <c r="AG352" i="5"/>
  <c r="AG501" i="5"/>
  <c r="AG491" i="5"/>
  <c r="AG439" i="5"/>
  <c r="AG423" i="5"/>
  <c r="AG417" i="5"/>
  <c r="AG413" i="5"/>
  <c r="AG409" i="5"/>
  <c r="AG405" i="5"/>
  <c r="AG401" i="5"/>
  <c r="AG397" i="5"/>
  <c r="AG393" i="5"/>
  <c r="AG389" i="5"/>
  <c r="AG385" i="5"/>
  <c r="AG381" i="5"/>
  <c r="AG377" i="5"/>
  <c r="AG373" i="5"/>
  <c r="AG369" i="5"/>
  <c r="AG365" i="5"/>
  <c r="AG361" i="5"/>
  <c r="AG357" i="5"/>
  <c r="AG353" i="5"/>
  <c r="AG350" i="5"/>
  <c r="AG349" i="5"/>
  <c r="AG348" i="5"/>
  <c r="AG347" i="5"/>
  <c r="AG346" i="5"/>
  <c r="AG345" i="5"/>
  <c r="AG344" i="5"/>
  <c r="AG343" i="5"/>
  <c r="AG342" i="5"/>
  <c r="AG341" i="5"/>
  <c r="AG340" i="5"/>
  <c r="AG339" i="5"/>
  <c r="AG338" i="5"/>
  <c r="AG337" i="5"/>
  <c r="AG336" i="5"/>
  <c r="AG459" i="5"/>
  <c r="AG443" i="5"/>
  <c r="AG427" i="5"/>
  <c r="AG418" i="5"/>
  <c r="AG414" i="5"/>
  <c r="AG410" i="5"/>
  <c r="AG406" i="5"/>
  <c r="AG402" i="5"/>
  <c r="AG398" i="5"/>
  <c r="AG394" i="5"/>
  <c r="AG390" i="5"/>
  <c r="AG386" i="5"/>
  <c r="AG382" i="5"/>
  <c r="AG378" i="5"/>
  <c r="AG374" i="5"/>
  <c r="AG370" i="5"/>
  <c r="AG366" i="5"/>
  <c r="AG362" i="5"/>
  <c r="AG358" i="5"/>
  <c r="AG354" i="5"/>
  <c r="AG476" i="5"/>
  <c r="AG431" i="5"/>
  <c r="AG411" i="5"/>
  <c r="AG395" i="5"/>
  <c r="AG379" i="5"/>
  <c r="AG363" i="5"/>
  <c r="AG415" i="5"/>
  <c r="AG399" i="5"/>
  <c r="AG383" i="5"/>
  <c r="AG367" i="5"/>
  <c r="AG351" i="5"/>
  <c r="AG403" i="5"/>
  <c r="AG387" i="5"/>
  <c r="AG371" i="5"/>
  <c r="AG355" i="5"/>
  <c r="AG335" i="5"/>
  <c r="AG334" i="5"/>
  <c r="AG333" i="5"/>
  <c r="AG332" i="5"/>
  <c r="AG331" i="5"/>
  <c r="AG330" i="5"/>
  <c r="AG329" i="5"/>
  <c r="AG328" i="5"/>
  <c r="AG327" i="5"/>
  <c r="AG326" i="5"/>
  <c r="AG325" i="5"/>
  <c r="AG324" i="5"/>
  <c r="AG323" i="5"/>
  <c r="AG322" i="5"/>
  <c r="AG321" i="5"/>
  <c r="AG320" i="5"/>
  <c r="AG319" i="5"/>
  <c r="AG318" i="5"/>
  <c r="AG317" i="5"/>
  <c r="AG316" i="5"/>
  <c r="AG315" i="5"/>
  <c r="AG314" i="5"/>
  <c r="AG313" i="5"/>
  <c r="AG312" i="5"/>
  <c r="AG311" i="5"/>
  <c r="AG310" i="5"/>
  <c r="AG309" i="5"/>
  <c r="AG308" i="5"/>
  <c r="AG307" i="5"/>
  <c r="AG306" i="5"/>
  <c r="AG305" i="5"/>
  <c r="AG304" i="5"/>
  <c r="AG303" i="5"/>
  <c r="AG302" i="5"/>
  <c r="AG301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359" i="5"/>
  <c r="AG391" i="5"/>
  <c r="AG407" i="5"/>
  <c r="AG375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G36" i="5"/>
  <c r="AG16" i="5"/>
  <c r="AG16" i="7" s="1"/>
  <c r="AG12" i="5"/>
  <c r="AG12" i="7" s="1"/>
  <c r="AG8" i="5"/>
  <c r="AG8" i="7" s="1"/>
  <c r="AK503" i="5"/>
  <c r="AK499" i="5"/>
  <c r="AK495" i="5"/>
  <c r="AK498" i="5"/>
  <c r="AK497" i="5"/>
  <c r="AK496" i="5"/>
  <c r="AK492" i="5"/>
  <c r="AK488" i="5"/>
  <c r="AK484" i="5"/>
  <c r="AK480" i="5"/>
  <c r="AK476" i="5"/>
  <c r="AK472" i="5"/>
  <c r="AK468" i="5"/>
  <c r="AK464" i="5"/>
  <c r="AK460" i="5"/>
  <c r="AK456" i="5"/>
  <c r="AK452" i="5"/>
  <c r="AK448" i="5"/>
  <c r="AK500" i="5"/>
  <c r="AK491" i="5"/>
  <c r="AK490" i="5"/>
  <c r="AK489" i="5"/>
  <c r="AK475" i="5"/>
  <c r="AK474" i="5"/>
  <c r="AK473" i="5"/>
  <c r="AK459" i="5"/>
  <c r="AK458" i="5"/>
  <c r="AK457" i="5"/>
  <c r="AK501" i="5"/>
  <c r="AK487" i="5"/>
  <c r="AK486" i="5"/>
  <c r="AK485" i="5"/>
  <c r="AK471" i="5"/>
  <c r="AK470" i="5"/>
  <c r="AK469" i="5"/>
  <c r="AK455" i="5"/>
  <c r="AK454" i="5"/>
  <c r="AK453" i="5"/>
  <c r="AK504" i="5"/>
  <c r="AK494" i="5"/>
  <c r="AK479" i="5"/>
  <c r="AK477" i="5"/>
  <c r="AK462" i="5"/>
  <c r="AK447" i="5"/>
  <c r="AK443" i="5"/>
  <c r="AK439" i="5"/>
  <c r="AK435" i="5"/>
  <c r="AK431" i="5"/>
  <c r="AK427" i="5"/>
  <c r="AK423" i="5"/>
  <c r="AK419" i="5"/>
  <c r="AK482" i="5"/>
  <c r="AK467" i="5"/>
  <c r="AK465" i="5"/>
  <c r="AK450" i="5"/>
  <c r="AK444" i="5"/>
  <c r="AK440" i="5"/>
  <c r="AK436" i="5"/>
  <c r="AK432" i="5"/>
  <c r="AK428" i="5"/>
  <c r="AK424" i="5"/>
  <c r="AK420" i="5"/>
  <c r="AK478" i="5"/>
  <c r="AK463" i="5"/>
  <c r="AK461" i="5"/>
  <c r="AK445" i="5"/>
  <c r="AK441" i="5"/>
  <c r="AK437" i="5"/>
  <c r="AK433" i="5"/>
  <c r="AK429" i="5"/>
  <c r="AK425" i="5"/>
  <c r="AK421" i="5"/>
  <c r="AK493" i="5"/>
  <c r="AK466" i="5"/>
  <c r="AK442" i="5"/>
  <c r="AK426" i="5"/>
  <c r="AK415" i="5"/>
  <c r="AK411" i="5"/>
  <c r="AK407" i="5"/>
  <c r="AK403" i="5"/>
  <c r="AK399" i="5"/>
  <c r="AK395" i="5"/>
  <c r="AK391" i="5"/>
  <c r="AK387" i="5"/>
  <c r="AK383" i="5"/>
  <c r="AK379" i="5"/>
  <c r="AK375" i="5"/>
  <c r="AK371" i="5"/>
  <c r="AK367" i="5"/>
  <c r="AK363" i="5"/>
  <c r="AK359" i="5"/>
  <c r="AK355" i="5"/>
  <c r="AK351" i="5"/>
  <c r="AK483" i="5"/>
  <c r="AK430" i="5"/>
  <c r="AK416" i="5"/>
  <c r="AK412" i="5"/>
  <c r="AK408" i="5"/>
  <c r="AK404" i="5"/>
  <c r="AK400" i="5"/>
  <c r="AK396" i="5"/>
  <c r="AK392" i="5"/>
  <c r="AK388" i="5"/>
  <c r="AK384" i="5"/>
  <c r="AK380" i="5"/>
  <c r="AK376" i="5"/>
  <c r="AK372" i="5"/>
  <c r="AK368" i="5"/>
  <c r="AK364" i="5"/>
  <c r="AK360" i="5"/>
  <c r="AK356" i="5"/>
  <c r="AK352" i="5"/>
  <c r="AK350" i="5"/>
  <c r="AK349" i="5"/>
  <c r="AK348" i="5"/>
  <c r="AK347" i="5"/>
  <c r="AK346" i="5"/>
  <c r="AK345" i="5"/>
  <c r="AK344" i="5"/>
  <c r="AK343" i="5"/>
  <c r="AK342" i="5"/>
  <c r="AK341" i="5"/>
  <c r="AK340" i="5"/>
  <c r="AK339" i="5"/>
  <c r="AK338" i="5"/>
  <c r="AK337" i="5"/>
  <c r="AK336" i="5"/>
  <c r="AK481" i="5"/>
  <c r="AK451" i="5"/>
  <c r="AK434" i="5"/>
  <c r="AK417" i="5"/>
  <c r="AK413" i="5"/>
  <c r="AK409" i="5"/>
  <c r="AK405" i="5"/>
  <c r="AK401" i="5"/>
  <c r="AK397" i="5"/>
  <c r="AK393" i="5"/>
  <c r="AK389" i="5"/>
  <c r="AK385" i="5"/>
  <c r="AK381" i="5"/>
  <c r="AK377" i="5"/>
  <c r="AK373" i="5"/>
  <c r="AK369" i="5"/>
  <c r="AK365" i="5"/>
  <c r="AK361" i="5"/>
  <c r="AK357" i="5"/>
  <c r="AK353" i="5"/>
  <c r="AK438" i="5"/>
  <c r="AK418" i="5"/>
  <c r="AK402" i="5"/>
  <c r="AK386" i="5"/>
  <c r="AK370" i="5"/>
  <c r="AK354" i="5"/>
  <c r="AK502" i="5"/>
  <c r="AK449" i="5"/>
  <c r="AK406" i="5"/>
  <c r="AK390" i="5"/>
  <c r="AK374" i="5"/>
  <c r="AK358" i="5"/>
  <c r="AK410" i="5"/>
  <c r="AK394" i="5"/>
  <c r="AK378" i="5"/>
  <c r="AK362" i="5"/>
  <c r="AK335" i="5"/>
  <c r="AK334" i="5"/>
  <c r="AK333" i="5"/>
  <c r="AK332" i="5"/>
  <c r="AK331" i="5"/>
  <c r="AK330" i="5"/>
  <c r="AK329" i="5"/>
  <c r="AK328" i="5"/>
  <c r="AK327" i="5"/>
  <c r="AK326" i="5"/>
  <c r="AK325" i="5"/>
  <c r="AK324" i="5"/>
  <c r="AK323" i="5"/>
  <c r="AK322" i="5"/>
  <c r="AK321" i="5"/>
  <c r="AK320" i="5"/>
  <c r="AK319" i="5"/>
  <c r="AK318" i="5"/>
  <c r="AK317" i="5"/>
  <c r="AK316" i="5"/>
  <c r="AK315" i="5"/>
  <c r="AK314" i="5"/>
  <c r="AK313" i="5"/>
  <c r="AK312" i="5"/>
  <c r="AK311" i="5"/>
  <c r="AK310" i="5"/>
  <c r="AK309" i="5"/>
  <c r="AK308" i="5"/>
  <c r="AK307" i="5"/>
  <c r="AK306" i="5"/>
  <c r="AK305" i="5"/>
  <c r="AK304" i="5"/>
  <c r="AK303" i="5"/>
  <c r="AK302" i="5"/>
  <c r="AK301" i="5"/>
  <c r="AK300" i="5"/>
  <c r="AK299" i="5"/>
  <c r="AK298" i="5"/>
  <c r="AK297" i="5"/>
  <c r="AK296" i="5"/>
  <c r="AK295" i="5"/>
  <c r="AK294" i="5"/>
  <c r="AK293" i="5"/>
  <c r="AK292" i="5"/>
  <c r="AK291" i="5"/>
  <c r="AK290" i="5"/>
  <c r="AK289" i="5"/>
  <c r="AK288" i="5"/>
  <c r="AK287" i="5"/>
  <c r="AK286" i="5"/>
  <c r="AK285" i="5"/>
  <c r="AK284" i="5"/>
  <c r="AK283" i="5"/>
  <c r="AK282" i="5"/>
  <c r="AK281" i="5"/>
  <c r="AK280" i="5"/>
  <c r="AK279" i="5"/>
  <c r="AK446" i="5"/>
  <c r="AK366" i="5"/>
  <c r="AK422" i="5"/>
  <c r="AK398" i="5"/>
  <c r="AK414" i="5"/>
  <c r="AK382" i="5"/>
  <c r="AK278" i="5"/>
  <c r="AK277" i="5"/>
  <c r="AK276" i="5"/>
  <c r="AK275" i="5"/>
  <c r="AK274" i="5"/>
  <c r="AK273" i="5"/>
  <c r="AK272" i="5"/>
  <c r="AK271" i="5"/>
  <c r="AK270" i="5"/>
  <c r="AK269" i="5"/>
  <c r="AK268" i="5"/>
  <c r="AK267" i="5"/>
  <c r="AK266" i="5"/>
  <c r="AK265" i="5"/>
  <c r="AK264" i="5"/>
  <c r="AK263" i="5"/>
  <c r="AK262" i="5"/>
  <c r="AK261" i="5"/>
  <c r="AK260" i="5"/>
  <c r="AK259" i="5"/>
  <c r="AK258" i="5"/>
  <c r="AK257" i="5"/>
  <c r="AK256" i="5"/>
  <c r="AK255" i="5"/>
  <c r="AK254" i="5"/>
  <c r="AK253" i="5"/>
  <c r="AK252" i="5"/>
  <c r="AK251" i="5"/>
  <c r="AK250" i="5"/>
  <c r="AK249" i="5"/>
  <c r="AK248" i="5"/>
  <c r="AK247" i="5"/>
  <c r="AK246" i="5"/>
  <c r="AK245" i="5"/>
  <c r="AK244" i="5"/>
  <c r="AK243" i="5"/>
  <c r="AK242" i="5"/>
  <c r="AK241" i="5"/>
  <c r="AK240" i="5"/>
  <c r="AK239" i="5"/>
  <c r="AK238" i="5"/>
  <c r="AK237" i="5"/>
  <c r="AK236" i="5"/>
  <c r="AK235" i="5"/>
  <c r="AK234" i="5"/>
  <c r="AK233" i="5"/>
  <c r="AK232" i="5"/>
  <c r="AK231" i="5"/>
  <c r="AK230" i="5"/>
  <c r="AK229" i="5"/>
  <c r="AK228" i="5"/>
  <c r="AK227" i="5"/>
  <c r="AK226" i="5"/>
  <c r="AK225" i="5"/>
  <c r="AK224" i="5"/>
  <c r="AK223" i="5"/>
  <c r="AK222" i="5"/>
  <c r="AK221" i="5"/>
  <c r="AK220" i="5"/>
  <c r="AK219" i="5"/>
  <c r="AK218" i="5"/>
  <c r="AK217" i="5"/>
  <c r="AK216" i="5"/>
  <c r="AK215" i="5"/>
  <c r="AK214" i="5"/>
  <c r="AK213" i="5"/>
  <c r="AK212" i="5"/>
  <c r="AK211" i="5"/>
  <c r="AK210" i="5"/>
  <c r="AK209" i="5"/>
  <c r="AK208" i="5"/>
  <c r="AK207" i="5"/>
  <c r="AK206" i="5"/>
  <c r="AK205" i="5"/>
  <c r="AK204" i="5"/>
  <c r="AK203" i="5"/>
  <c r="AK202" i="5"/>
  <c r="AK201" i="5"/>
  <c r="AK200" i="5"/>
  <c r="AK199" i="5"/>
  <c r="AK198" i="5"/>
  <c r="AK197" i="5"/>
  <c r="AK196" i="5"/>
  <c r="AK195" i="5"/>
  <c r="AK194" i="5"/>
  <c r="AK193" i="5"/>
  <c r="AK192" i="5"/>
  <c r="AK191" i="5"/>
  <c r="AK190" i="5"/>
  <c r="AK189" i="5"/>
  <c r="AK188" i="5"/>
  <c r="AK187" i="5"/>
  <c r="AK186" i="5"/>
  <c r="AK185" i="5"/>
  <c r="AK184" i="5"/>
  <c r="AK183" i="5"/>
  <c r="AK182" i="5"/>
  <c r="AK181" i="5"/>
  <c r="AK180" i="5"/>
  <c r="AK179" i="5"/>
  <c r="AK178" i="5"/>
  <c r="AK177" i="5"/>
  <c r="AK176" i="5"/>
  <c r="AK175" i="5"/>
  <c r="AK174" i="5"/>
  <c r="AK173" i="5"/>
  <c r="AK172" i="5"/>
  <c r="AK171" i="5"/>
  <c r="AK170" i="5"/>
  <c r="AK169" i="5"/>
  <c r="AK168" i="5"/>
  <c r="AK167" i="5"/>
  <c r="AK166" i="5"/>
  <c r="AK165" i="5"/>
  <c r="AK164" i="5"/>
  <c r="AK163" i="5"/>
  <c r="AK162" i="5"/>
  <c r="AK161" i="5"/>
  <c r="AK160" i="5"/>
  <c r="AK159" i="5"/>
  <c r="AK158" i="5"/>
  <c r="AK157" i="5"/>
  <c r="AK156" i="5"/>
  <c r="AK155" i="5"/>
  <c r="AK154" i="5"/>
  <c r="AK153" i="5"/>
  <c r="AK152" i="5"/>
  <c r="AK151" i="5"/>
  <c r="AK150" i="5"/>
  <c r="AK149" i="5"/>
  <c r="AK148" i="5"/>
  <c r="AK147" i="5"/>
  <c r="AK146" i="5"/>
  <c r="AK145" i="5"/>
  <c r="AK144" i="5"/>
  <c r="AK143" i="5"/>
  <c r="AK142" i="5"/>
  <c r="AK141" i="5"/>
  <c r="AK140" i="5"/>
  <c r="AK139" i="5"/>
  <c r="AK138" i="5"/>
  <c r="AK137" i="5"/>
  <c r="AK136" i="5"/>
  <c r="AK135" i="5"/>
  <c r="AK134" i="5"/>
  <c r="AK133" i="5"/>
  <c r="AK132" i="5"/>
  <c r="AK131" i="5"/>
  <c r="AK130" i="5"/>
  <c r="AK129" i="5"/>
  <c r="AK128" i="5"/>
  <c r="AK127" i="5"/>
  <c r="AK126" i="5"/>
  <c r="AK125" i="5"/>
  <c r="AK124" i="5"/>
  <c r="AK123" i="5"/>
  <c r="AK122" i="5"/>
  <c r="AK121" i="5"/>
  <c r="AK120" i="5"/>
  <c r="AK119" i="5"/>
  <c r="AK118" i="5"/>
  <c r="AK117" i="5"/>
  <c r="AK116" i="5"/>
  <c r="AK115" i="5"/>
  <c r="AK114" i="5"/>
  <c r="AK113" i="5"/>
  <c r="AK112" i="5"/>
  <c r="AK111" i="5"/>
  <c r="AK110" i="5"/>
  <c r="AK109" i="5"/>
  <c r="AK108" i="5"/>
  <c r="AK107" i="5"/>
  <c r="AK106" i="5"/>
  <c r="AK105" i="5"/>
  <c r="AK104" i="5"/>
  <c r="AK103" i="5"/>
  <c r="AK102" i="5"/>
  <c r="AK101" i="5"/>
  <c r="AK100" i="5"/>
  <c r="AK99" i="5"/>
  <c r="AK98" i="5"/>
  <c r="AK97" i="5"/>
  <c r="AK96" i="5"/>
  <c r="AK95" i="5"/>
  <c r="AK94" i="5"/>
  <c r="AK93" i="5"/>
  <c r="AK92" i="5"/>
  <c r="AK91" i="5"/>
  <c r="AK90" i="5"/>
  <c r="AK89" i="5"/>
  <c r="AK88" i="5"/>
  <c r="AK87" i="5"/>
  <c r="AK86" i="5"/>
  <c r="AK85" i="5"/>
  <c r="AK84" i="5"/>
  <c r="AK83" i="5"/>
  <c r="AK82" i="5"/>
  <c r="AK81" i="5"/>
  <c r="AK80" i="5"/>
  <c r="AK79" i="5"/>
  <c r="AK78" i="5"/>
  <c r="AK77" i="5"/>
  <c r="AK76" i="5"/>
  <c r="AK75" i="5"/>
  <c r="AK74" i="5"/>
  <c r="AK73" i="5"/>
  <c r="AK72" i="5"/>
  <c r="AK71" i="5"/>
  <c r="AK70" i="5"/>
  <c r="AK69" i="5"/>
  <c r="AK68" i="5"/>
  <c r="AK67" i="5"/>
  <c r="AK66" i="5"/>
  <c r="AK65" i="5"/>
  <c r="AK64" i="5"/>
  <c r="AK63" i="5"/>
  <c r="AK62" i="5"/>
  <c r="AK61" i="5"/>
  <c r="AK60" i="5"/>
  <c r="AK59" i="5"/>
  <c r="AK58" i="5"/>
  <c r="AK57" i="5"/>
  <c r="AK56" i="5"/>
  <c r="AK55" i="5"/>
  <c r="AK54" i="5"/>
  <c r="AK53" i="5"/>
  <c r="AK52" i="5"/>
  <c r="AK51" i="5"/>
  <c r="AK50" i="5"/>
  <c r="AK49" i="5"/>
  <c r="AK48" i="5"/>
  <c r="AK47" i="5"/>
  <c r="AK46" i="5"/>
  <c r="AK45" i="5"/>
  <c r="AK44" i="5"/>
  <c r="AK43" i="5"/>
  <c r="AK42" i="5"/>
  <c r="AK41" i="5"/>
  <c r="AK40" i="5"/>
  <c r="AK39" i="5"/>
  <c r="AK38" i="5"/>
  <c r="AK37" i="5"/>
  <c r="AK36" i="5"/>
  <c r="AK16" i="5"/>
  <c r="AK16" i="7" s="1"/>
  <c r="AK12" i="5"/>
  <c r="AK12" i="7" s="1"/>
  <c r="AK8" i="5"/>
  <c r="AK8" i="7" s="1"/>
  <c r="AM7" i="5"/>
  <c r="AM7" i="7" s="1"/>
  <c r="AI7" i="5"/>
  <c r="AI7" i="7" s="1"/>
  <c r="AE7" i="5"/>
  <c r="AA7" i="5"/>
  <c r="W7" i="5"/>
  <c r="W7" i="7" s="1"/>
  <c r="S7" i="5"/>
  <c r="S7" i="7" s="1"/>
  <c r="O7" i="5"/>
  <c r="K7" i="5"/>
  <c r="G7" i="5"/>
  <c r="G7" i="7" s="1"/>
  <c r="AK7" i="5"/>
  <c r="AK7" i="7" s="1"/>
  <c r="AG7" i="5"/>
  <c r="AG7" i="7" s="1"/>
  <c r="AC7" i="5"/>
  <c r="AC7" i="7" s="1"/>
  <c r="Y7" i="5"/>
  <c r="U7" i="5"/>
  <c r="U7" i="7" s="1"/>
  <c r="Q7" i="5"/>
  <c r="Q7" i="7" s="1"/>
  <c r="M7" i="5"/>
  <c r="I7" i="5"/>
  <c r="I7" i="7" s="1"/>
  <c r="E7" i="5"/>
  <c r="AJ7" i="5"/>
  <c r="AF7" i="5"/>
  <c r="AB7" i="5"/>
  <c r="AB7" i="7" s="1"/>
  <c r="X7" i="5"/>
  <c r="T7" i="5"/>
  <c r="P7" i="5"/>
  <c r="L7" i="5"/>
  <c r="L7" i="7" s="1"/>
  <c r="H7" i="5"/>
  <c r="H7" i="7" s="1"/>
  <c r="N7" i="5"/>
  <c r="AD7" i="5"/>
  <c r="AK9" i="5"/>
  <c r="AK9" i="7" s="1"/>
  <c r="M10" i="5"/>
  <c r="AC10" i="5"/>
  <c r="AM11" i="5"/>
  <c r="AM11" i="7" s="1"/>
  <c r="AI11" i="5"/>
  <c r="AI11" i="7" s="1"/>
  <c r="AE11" i="5"/>
  <c r="AE11" i="7" s="1"/>
  <c r="AA11" i="5"/>
  <c r="W11" i="5"/>
  <c r="S11" i="5"/>
  <c r="S11" i="7" s="1"/>
  <c r="O11" i="5"/>
  <c r="O11" i="7" s="1"/>
  <c r="K11" i="5"/>
  <c r="G11" i="5"/>
  <c r="AK11" i="5"/>
  <c r="AK11" i="7" s="1"/>
  <c r="AG11" i="5"/>
  <c r="AG11" i="7" s="1"/>
  <c r="AC11" i="5"/>
  <c r="AC11" i="7" s="1"/>
  <c r="Y11" i="5"/>
  <c r="Y11" i="7" s="1"/>
  <c r="U11" i="5"/>
  <c r="U11" i="7" s="1"/>
  <c r="Q11" i="5"/>
  <c r="Q11" i="7" s="1"/>
  <c r="M11" i="5"/>
  <c r="M11" i="7" s="1"/>
  <c r="I11" i="5"/>
  <c r="I11" i="7" s="1"/>
  <c r="E11" i="5"/>
  <c r="AJ11" i="5"/>
  <c r="AJ11" i="7" s="1"/>
  <c r="AF11" i="5"/>
  <c r="AF11" i="7" s="1"/>
  <c r="AB11" i="5"/>
  <c r="AB11" i="7" s="1"/>
  <c r="X11" i="5"/>
  <c r="X11" i="7" s="1"/>
  <c r="T11" i="5"/>
  <c r="T11" i="7" s="1"/>
  <c r="P11" i="5"/>
  <c r="P11" i="7" s="1"/>
  <c r="L11" i="5"/>
  <c r="L11" i="7" s="1"/>
  <c r="H11" i="5"/>
  <c r="H11" i="7" s="1"/>
  <c r="N11" i="5"/>
  <c r="N11" i="7" s="1"/>
  <c r="AD11" i="5"/>
  <c r="AK13" i="5"/>
  <c r="M14" i="5"/>
  <c r="M14" i="7" s="1"/>
  <c r="AC14" i="5"/>
  <c r="AC14" i="7" s="1"/>
  <c r="AM15" i="5"/>
  <c r="AM15" i="7" s="1"/>
  <c r="AI15" i="5"/>
  <c r="AE15" i="5"/>
  <c r="AE15" i="7" s="1"/>
  <c r="AA15" i="5"/>
  <c r="AA15" i="7" s="1"/>
  <c r="W15" i="5"/>
  <c r="W15" i="7" s="1"/>
  <c r="S15" i="5"/>
  <c r="O15" i="5"/>
  <c r="K15" i="5"/>
  <c r="G15" i="5"/>
  <c r="AK15" i="5"/>
  <c r="AK15" i="7" s="1"/>
  <c r="AG15" i="5"/>
  <c r="AG15" i="7" s="1"/>
  <c r="AC15" i="5"/>
  <c r="AC15" i="7" s="1"/>
  <c r="Y15" i="5"/>
  <c r="U15" i="5"/>
  <c r="U15" i="7" s="1"/>
  <c r="Q15" i="5"/>
  <c r="Q15" i="7" s="1"/>
  <c r="M15" i="5"/>
  <c r="M15" i="7" s="1"/>
  <c r="I15" i="5"/>
  <c r="I15" i="7" s="1"/>
  <c r="E15" i="5"/>
  <c r="AJ15" i="5"/>
  <c r="AF15" i="5"/>
  <c r="AF15" i="7" s="1"/>
  <c r="AB15" i="5"/>
  <c r="AB15" i="7" s="1"/>
  <c r="X15" i="5"/>
  <c r="T15" i="5"/>
  <c r="T15" i="7" s="1"/>
  <c r="P15" i="5"/>
  <c r="P15" i="7" s="1"/>
  <c r="L15" i="5"/>
  <c r="L15" i="7" s="1"/>
  <c r="H15" i="5"/>
  <c r="H15" i="7" s="1"/>
  <c r="N15" i="5"/>
  <c r="N15" i="7" s="1"/>
  <c r="AD15" i="5"/>
  <c r="AD15" i="7" s="1"/>
  <c r="AK17" i="5"/>
  <c r="AK17" i="7" s="1"/>
  <c r="M18" i="5"/>
  <c r="AC18" i="5"/>
  <c r="AC18" i="7" s="1"/>
  <c r="AM19" i="5"/>
  <c r="AM19" i="7" s="1"/>
  <c r="AI19" i="5"/>
  <c r="AE19" i="5"/>
  <c r="AE19" i="7" s="1"/>
  <c r="AA19" i="5"/>
  <c r="AA19" i="7" s="1"/>
  <c r="W19" i="5"/>
  <c r="W19" i="7" s="1"/>
  <c r="S19" i="5"/>
  <c r="O19" i="5"/>
  <c r="O19" i="7" s="1"/>
  <c r="K19" i="5"/>
  <c r="K19" i="7" s="1"/>
  <c r="G19" i="5"/>
  <c r="G19" i="7" s="1"/>
  <c r="AK19" i="5"/>
  <c r="AK19" i="7" s="1"/>
  <c r="AG19" i="5"/>
  <c r="AG19" i="7" s="1"/>
  <c r="AC19" i="5"/>
  <c r="AC19" i="7" s="1"/>
  <c r="Y19" i="5"/>
  <c r="Y19" i="7" s="1"/>
  <c r="U19" i="5"/>
  <c r="U19" i="7" s="1"/>
  <c r="Q19" i="5"/>
  <c r="Q19" i="7" s="1"/>
  <c r="M19" i="5"/>
  <c r="M19" i="7" s="1"/>
  <c r="I19" i="5"/>
  <c r="I19" i="7" s="1"/>
  <c r="E19" i="5"/>
  <c r="AJ19" i="5"/>
  <c r="AJ19" i="7" s="1"/>
  <c r="AF19" i="5"/>
  <c r="AF19" i="7" s="1"/>
  <c r="AB19" i="5"/>
  <c r="AB19" i="7" s="1"/>
  <c r="X19" i="5"/>
  <c r="T19" i="5"/>
  <c r="T19" i="7" s="1"/>
  <c r="P19" i="5"/>
  <c r="P19" i="7" s="1"/>
  <c r="L19" i="5"/>
  <c r="L19" i="7" s="1"/>
  <c r="H19" i="5"/>
  <c r="N19" i="5"/>
  <c r="AD19" i="5"/>
  <c r="AD19" i="7" s="1"/>
  <c r="AK21" i="5"/>
  <c r="AK21" i="7" s="1"/>
  <c r="M22" i="5"/>
  <c r="AC22" i="5"/>
  <c r="AM23" i="5"/>
  <c r="AM23" i="7" s="1"/>
  <c r="AI23" i="5"/>
  <c r="AE23" i="5"/>
  <c r="AE23" i="7" s="1"/>
  <c r="AA23" i="5"/>
  <c r="AA23" i="7" s="1"/>
  <c r="W23" i="5"/>
  <c r="W23" i="7" s="1"/>
  <c r="S23" i="5"/>
  <c r="S23" i="7" s="1"/>
  <c r="O23" i="5"/>
  <c r="O23" i="7" s="1"/>
  <c r="K23" i="5"/>
  <c r="K23" i="7" s="1"/>
  <c r="G23" i="5"/>
  <c r="G23" i="7" s="1"/>
  <c r="AK23" i="5"/>
  <c r="AK23" i="7" s="1"/>
  <c r="AG23" i="5"/>
  <c r="AG23" i="7" s="1"/>
  <c r="AC23" i="5"/>
  <c r="Y23" i="5"/>
  <c r="Y23" i="7" s="1"/>
  <c r="U23" i="5"/>
  <c r="U23" i="7" s="1"/>
  <c r="Q23" i="5"/>
  <c r="Q23" i="7" s="1"/>
  <c r="M23" i="5"/>
  <c r="I23" i="5"/>
  <c r="I23" i="7" s="1"/>
  <c r="E23" i="5"/>
  <c r="AJ23" i="5"/>
  <c r="AJ23" i="7" s="1"/>
  <c r="AF23" i="5"/>
  <c r="AF23" i="7" s="1"/>
  <c r="AB23" i="5"/>
  <c r="AB23" i="7" s="1"/>
  <c r="X23" i="5"/>
  <c r="X23" i="7" s="1"/>
  <c r="T23" i="5"/>
  <c r="T23" i="7" s="1"/>
  <c r="P23" i="5"/>
  <c r="P23" i="7" s="1"/>
  <c r="L23" i="5"/>
  <c r="L23" i="7" s="1"/>
  <c r="H23" i="5"/>
  <c r="H23" i="7" s="1"/>
  <c r="N23" i="5"/>
  <c r="AD23" i="5"/>
  <c r="AK25" i="5"/>
  <c r="AK25" i="7" s="1"/>
  <c r="M26" i="5"/>
  <c r="M26" i="7" s="1"/>
  <c r="AC26" i="5"/>
  <c r="AM27" i="5"/>
  <c r="AM27" i="7" s="1"/>
  <c r="AI27" i="5"/>
  <c r="AI27" i="7" s="1"/>
  <c r="AE27" i="5"/>
  <c r="AE27" i="7" s="1"/>
  <c r="AA27" i="5"/>
  <c r="AA27" i="7" s="1"/>
  <c r="W27" i="5"/>
  <c r="W27" i="7" s="1"/>
  <c r="S27" i="5"/>
  <c r="S27" i="7" s="1"/>
  <c r="O27" i="5"/>
  <c r="O27" i="7" s="1"/>
  <c r="K27" i="5"/>
  <c r="K27" i="7" s="1"/>
  <c r="G27" i="5"/>
  <c r="G27" i="7" s="1"/>
  <c r="AK27" i="5"/>
  <c r="AK27" i="7" s="1"/>
  <c r="AG27" i="5"/>
  <c r="AG27" i="7" s="1"/>
  <c r="AC27" i="5"/>
  <c r="Y27" i="5"/>
  <c r="Y27" i="7" s="1"/>
  <c r="U27" i="5"/>
  <c r="U27" i="7" s="1"/>
  <c r="Q27" i="5"/>
  <c r="Q27" i="7" s="1"/>
  <c r="M27" i="5"/>
  <c r="I27" i="5"/>
  <c r="I27" i="7" s="1"/>
  <c r="E27" i="5"/>
  <c r="AJ27" i="5"/>
  <c r="AJ27" i="7" s="1"/>
  <c r="AF27" i="5"/>
  <c r="AF27" i="7" s="1"/>
  <c r="AB27" i="5"/>
  <c r="AB27" i="7" s="1"/>
  <c r="X27" i="5"/>
  <c r="X27" i="7" s="1"/>
  <c r="T27" i="5"/>
  <c r="T27" i="7" s="1"/>
  <c r="P27" i="5"/>
  <c r="P27" i="7" s="1"/>
  <c r="L27" i="5"/>
  <c r="L27" i="7" s="1"/>
  <c r="H27" i="5"/>
  <c r="H27" i="7" s="1"/>
  <c r="N27" i="5"/>
  <c r="AD27" i="5"/>
  <c r="AK29" i="5"/>
  <c r="AK29" i="7" s="1"/>
  <c r="M30" i="5"/>
  <c r="M30" i="7" s="1"/>
  <c r="AC30" i="5"/>
  <c r="AC30" i="7" s="1"/>
  <c r="AM31" i="5"/>
  <c r="AM31" i="7" s="1"/>
  <c r="AI31" i="5"/>
  <c r="AI31" i="7" s="1"/>
  <c r="AE31" i="5"/>
  <c r="AA31" i="5"/>
  <c r="AA31" i="7" s="1"/>
  <c r="W31" i="5"/>
  <c r="W31" i="7" s="1"/>
  <c r="S31" i="5"/>
  <c r="O31" i="5"/>
  <c r="O31" i="7" s="1"/>
  <c r="K31" i="5"/>
  <c r="K31" i="7" s="1"/>
  <c r="G31" i="5"/>
  <c r="AK31" i="5"/>
  <c r="AG31" i="5"/>
  <c r="AG31" i="7" s="1"/>
  <c r="AC31" i="5"/>
  <c r="AC31" i="7" s="1"/>
  <c r="Y31" i="5"/>
  <c r="U31" i="5"/>
  <c r="U31" i="7" s="1"/>
  <c r="Q31" i="5"/>
  <c r="Q31" i="7" s="1"/>
  <c r="M31" i="5"/>
  <c r="M31" i="7" s="1"/>
  <c r="I31" i="5"/>
  <c r="I31" i="7" s="1"/>
  <c r="E31" i="5"/>
  <c r="AJ31" i="5"/>
  <c r="AJ31" i="7" s="1"/>
  <c r="AF31" i="5"/>
  <c r="AF31" i="7" s="1"/>
  <c r="AB31" i="5"/>
  <c r="X31" i="5"/>
  <c r="X31" i="7" s="1"/>
  <c r="T31" i="5"/>
  <c r="T31" i="7" s="1"/>
  <c r="P31" i="5"/>
  <c r="P31" i="7" s="1"/>
  <c r="L31" i="5"/>
  <c r="H31" i="5"/>
  <c r="H31" i="7" s="1"/>
  <c r="N31" i="5"/>
  <c r="AD31" i="5"/>
  <c r="AD31" i="7" s="1"/>
  <c r="AK33" i="5"/>
  <c r="M34" i="5"/>
  <c r="AC34" i="5"/>
  <c r="AC34" i="7" s="1"/>
  <c r="AM35" i="5"/>
  <c r="AM35" i="7" s="1"/>
  <c r="AI35" i="5"/>
  <c r="AI35" i="7" s="1"/>
  <c r="AE35" i="5"/>
  <c r="AA35" i="5"/>
  <c r="AA35" i="7" s="1"/>
  <c r="W35" i="5"/>
  <c r="W35" i="7" s="1"/>
  <c r="S35" i="5"/>
  <c r="S35" i="7" s="1"/>
  <c r="O35" i="5"/>
  <c r="O35" i="7" s="1"/>
  <c r="K35" i="5"/>
  <c r="G35" i="5"/>
  <c r="G35" i="7" s="1"/>
  <c r="AK35" i="5"/>
  <c r="AG35" i="5"/>
  <c r="AG35" i="7" s="1"/>
  <c r="AC35" i="5"/>
  <c r="Y35" i="5"/>
  <c r="Y35" i="7" s="1"/>
  <c r="U35" i="5"/>
  <c r="Q35" i="5"/>
  <c r="M35" i="5"/>
  <c r="M35" i="7" s="1"/>
  <c r="I35" i="5"/>
  <c r="I35" i="7" s="1"/>
  <c r="E35" i="5"/>
  <c r="AJ35" i="5"/>
  <c r="AF35" i="5"/>
  <c r="AB35" i="5"/>
  <c r="AB35" i="7" s="1"/>
  <c r="X35" i="5"/>
  <c r="T35" i="5"/>
  <c r="T35" i="7" s="1"/>
  <c r="P35" i="5"/>
  <c r="P35" i="7" s="1"/>
  <c r="L35" i="5"/>
  <c r="L35" i="7" s="1"/>
  <c r="H35" i="5"/>
  <c r="N35" i="5"/>
  <c r="AD35" i="5"/>
  <c r="AD35" i="7" s="1"/>
  <c r="R7" i="5"/>
  <c r="R7" i="7" s="1"/>
  <c r="AH7" i="5"/>
  <c r="Q10" i="5"/>
  <c r="AG10" i="5"/>
  <c r="R11" i="5"/>
  <c r="R11" i="7" s="1"/>
  <c r="AH11" i="5"/>
  <c r="Q14" i="5"/>
  <c r="AG14" i="5"/>
  <c r="AG14" i="7" s="1"/>
  <c r="R15" i="5"/>
  <c r="R15" i="7" s="1"/>
  <c r="AH15" i="5"/>
  <c r="Q18" i="5"/>
  <c r="Q18" i="7" s="1"/>
  <c r="AG18" i="5"/>
  <c r="AG18" i="7" s="1"/>
  <c r="R19" i="5"/>
  <c r="R19" i="7" s="1"/>
  <c r="AH19" i="5"/>
  <c r="Q22" i="5"/>
  <c r="AG22" i="5"/>
  <c r="AG22" i="7" s="1"/>
  <c r="R23" i="5"/>
  <c r="R23" i="7" s="1"/>
  <c r="AH23" i="5"/>
  <c r="Q26" i="5"/>
  <c r="Q26" i="7" s="1"/>
  <c r="AG26" i="5"/>
  <c r="AG26" i="7" s="1"/>
  <c r="R27" i="5"/>
  <c r="R27" i="7" s="1"/>
  <c r="AH27" i="5"/>
  <c r="Q30" i="5"/>
  <c r="AG30" i="5"/>
  <c r="AG30" i="7" s="1"/>
  <c r="R31" i="5"/>
  <c r="R31" i="7" s="1"/>
  <c r="AH31" i="5"/>
  <c r="Q34" i="5"/>
  <c r="AG34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89" i="5"/>
  <c r="G485" i="5"/>
  <c r="G481" i="5"/>
  <c r="G477" i="5"/>
  <c r="G473" i="5"/>
  <c r="G469" i="5"/>
  <c r="G465" i="5"/>
  <c r="G461" i="5"/>
  <c r="G457" i="5"/>
  <c r="G453" i="5"/>
  <c r="G449" i="5"/>
  <c r="G480" i="5"/>
  <c r="G479" i="5"/>
  <c r="G478" i="5"/>
  <c r="G464" i="5"/>
  <c r="G463" i="5"/>
  <c r="G462" i="5"/>
  <c r="G448" i="5"/>
  <c r="G447" i="5"/>
  <c r="G492" i="5"/>
  <c r="G491" i="5"/>
  <c r="G490" i="5"/>
  <c r="G476" i="5"/>
  <c r="G475" i="5"/>
  <c r="G474" i="5"/>
  <c r="G460" i="5"/>
  <c r="G459" i="5"/>
  <c r="G458" i="5"/>
  <c r="G483" i="5"/>
  <c r="G468" i="5"/>
  <c r="G466" i="5"/>
  <c r="G451" i="5"/>
  <c r="G445" i="5"/>
  <c r="G441" i="5"/>
  <c r="G437" i="5"/>
  <c r="G433" i="5"/>
  <c r="G429" i="5"/>
  <c r="G425" i="5"/>
  <c r="G421" i="5"/>
  <c r="G488" i="5"/>
  <c r="G486" i="5"/>
  <c r="G471" i="5"/>
  <c r="G456" i="5"/>
  <c r="G454" i="5"/>
  <c r="G446" i="5"/>
  <c r="G442" i="5"/>
  <c r="G438" i="5"/>
  <c r="G434" i="5"/>
  <c r="G430" i="5"/>
  <c r="G426" i="5"/>
  <c r="G422" i="5"/>
  <c r="G484" i="5"/>
  <c r="G482" i="5"/>
  <c r="G467" i="5"/>
  <c r="G452" i="5"/>
  <c r="G450" i="5"/>
  <c r="G443" i="5"/>
  <c r="G439" i="5"/>
  <c r="G435" i="5"/>
  <c r="G431" i="5"/>
  <c r="G427" i="5"/>
  <c r="G423" i="5"/>
  <c r="G470" i="5"/>
  <c r="G444" i="5"/>
  <c r="G428" i="5"/>
  <c r="G417" i="5"/>
  <c r="G413" i="5"/>
  <c r="G409" i="5"/>
  <c r="G405" i="5"/>
  <c r="G401" i="5"/>
  <c r="G397" i="5"/>
  <c r="G393" i="5"/>
  <c r="G389" i="5"/>
  <c r="G385" i="5"/>
  <c r="G381" i="5"/>
  <c r="G377" i="5"/>
  <c r="G373" i="5"/>
  <c r="G369" i="5"/>
  <c r="G365" i="5"/>
  <c r="G361" i="5"/>
  <c r="G357" i="5"/>
  <c r="G353" i="5"/>
  <c r="G487" i="5"/>
  <c r="G432" i="5"/>
  <c r="G418" i="5"/>
  <c r="G414" i="5"/>
  <c r="G410" i="5"/>
  <c r="G406" i="5"/>
  <c r="G402" i="5"/>
  <c r="G398" i="5"/>
  <c r="G394" i="5"/>
  <c r="G390" i="5"/>
  <c r="G386" i="5"/>
  <c r="G382" i="5"/>
  <c r="G378" i="5"/>
  <c r="G374" i="5"/>
  <c r="G370" i="5"/>
  <c r="G366" i="5"/>
  <c r="G362" i="5"/>
  <c r="G358" i="5"/>
  <c r="G354" i="5"/>
  <c r="G455" i="5"/>
  <c r="G436" i="5"/>
  <c r="G420" i="5"/>
  <c r="G419" i="5"/>
  <c r="G415" i="5"/>
  <c r="G411" i="5"/>
  <c r="G407" i="5"/>
  <c r="G403" i="5"/>
  <c r="G399" i="5"/>
  <c r="G395" i="5"/>
  <c r="G391" i="5"/>
  <c r="G387" i="5"/>
  <c r="G383" i="5"/>
  <c r="G379" i="5"/>
  <c r="G375" i="5"/>
  <c r="G371" i="5"/>
  <c r="G367" i="5"/>
  <c r="G363" i="5"/>
  <c r="G359" i="5"/>
  <c r="G355" i="5"/>
  <c r="G404" i="5"/>
  <c r="G388" i="5"/>
  <c r="G372" i="5"/>
  <c r="G356" i="5"/>
  <c r="G349" i="5"/>
  <c r="G345" i="5"/>
  <c r="G341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424" i="5"/>
  <c r="G408" i="5"/>
  <c r="G392" i="5"/>
  <c r="G376" i="5"/>
  <c r="G360" i="5"/>
  <c r="G348" i="5"/>
  <c r="G344" i="5"/>
  <c r="G340" i="5"/>
  <c r="G440" i="5"/>
  <c r="G412" i="5"/>
  <c r="G396" i="5"/>
  <c r="G380" i="5"/>
  <c r="G364" i="5"/>
  <c r="G351" i="5"/>
  <c r="G347" i="5"/>
  <c r="G343" i="5"/>
  <c r="G339" i="5"/>
  <c r="G472" i="5"/>
  <c r="G400" i="5"/>
  <c r="G338" i="5"/>
  <c r="G368" i="5"/>
  <c r="G346" i="5"/>
  <c r="G384" i="5"/>
  <c r="G342" i="5"/>
  <c r="G416" i="5"/>
  <c r="G350" i="5"/>
  <c r="G352" i="5"/>
  <c r="G278" i="5"/>
  <c r="G276" i="5"/>
  <c r="G274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79" i="5"/>
  <c r="G277" i="5"/>
  <c r="G275" i="5"/>
  <c r="G273" i="5"/>
  <c r="G256" i="5"/>
  <c r="G254" i="5"/>
  <c r="G252" i="5"/>
  <c r="G250" i="5"/>
  <c r="G248" i="5"/>
  <c r="G246" i="5"/>
  <c r="G244" i="5"/>
  <c r="G242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257" i="5"/>
  <c r="G253" i="5"/>
  <c r="G249" i="5"/>
  <c r="G245" i="5"/>
  <c r="G241" i="5"/>
  <c r="G239" i="5"/>
  <c r="G237" i="5"/>
  <c r="G235" i="5"/>
  <c r="G233" i="5"/>
  <c r="G231" i="5"/>
  <c r="G229" i="5"/>
  <c r="G227" i="5"/>
  <c r="G225" i="5"/>
  <c r="G223" i="5"/>
  <c r="G221" i="5"/>
  <c r="G219" i="5"/>
  <c r="G217" i="5"/>
  <c r="G215" i="5"/>
  <c r="G213" i="5"/>
  <c r="G211" i="5"/>
  <c r="G209" i="5"/>
  <c r="G207" i="5"/>
  <c r="G205" i="5"/>
  <c r="G203" i="5"/>
  <c r="G201" i="5"/>
  <c r="G199" i="5"/>
  <c r="G197" i="5"/>
  <c r="G195" i="5"/>
  <c r="G193" i="5"/>
  <c r="G191" i="5"/>
  <c r="G189" i="5"/>
  <c r="G187" i="5"/>
  <c r="G185" i="5"/>
  <c r="G183" i="5"/>
  <c r="G181" i="5"/>
  <c r="K504" i="5"/>
  <c r="K503" i="5"/>
  <c r="K502" i="5"/>
  <c r="K501" i="5"/>
  <c r="K500" i="5"/>
  <c r="K499" i="5"/>
  <c r="K498" i="5"/>
  <c r="K497" i="5"/>
  <c r="K496" i="5"/>
  <c r="K495" i="5"/>
  <c r="K494" i="5"/>
  <c r="K492" i="5"/>
  <c r="K488" i="5"/>
  <c r="K484" i="5"/>
  <c r="K480" i="5"/>
  <c r="K476" i="5"/>
  <c r="K472" i="5"/>
  <c r="K468" i="5"/>
  <c r="K464" i="5"/>
  <c r="K460" i="5"/>
  <c r="K456" i="5"/>
  <c r="K452" i="5"/>
  <c r="K448" i="5"/>
  <c r="K487" i="5"/>
  <c r="K486" i="5"/>
  <c r="K485" i="5"/>
  <c r="K471" i="5"/>
  <c r="K470" i="5"/>
  <c r="K469" i="5"/>
  <c r="K455" i="5"/>
  <c r="K454" i="5"/>
  <c r="K453" i="5"/>
  <c r="K483" i="5"/>
  <c r="K482" i="5"/>
  <c r="K481" i="5"/>
  <c r="K467" i="5"/>
  <c r="K466" i="5"/>
  <c r="K465" i="5"/>
  <c r="K451" i="5"/>
  <c r="K450" i="5"/>
  <c r="K449" i="5"/>
  <c r="K490" i="5"/>
  <c r="K475" i="5"/>
  <c r="K473" i="5"/>
  <c r="K458" i="5"/>
  <c r="K444" i="5"/>
  <c r="K440" i="5"/>
  <c r="K436" i="5"/>
  <c r="K432" i="5"/>
  <c r="K428" i="5"/>
  <c r="K424" i="5"/>
  <c r="K420" i="5"/>
  <c r="K493" i="5"/>
  <c r="K478" i="5"/>
  <c r="K463" i="5"/>
  <c r="K461" i="5"/>
  <c r="K445" i="5"/>
  <c r="K441" i="5"/>
  <c r="K437" i="5"/>
  <c r="K433" i="5"/>
  <c r="K429" i="5"/>
  <c r="K425" i="5"/>
  <c r="K421" i="5"/>
  <c r="K491" i="5"/>
  <c r="K489" i="5"/>
  <c r="K474" i="5"/>
  <c r="K459" i="5"/>
  <c r="K457" i="5"/>
  <c r="K442" i="5"/>
  <c r="K438" i="5"/>
  <c r="K434" i="5"/>
  <c r="K430" i="5"/>
  <c r="K426" i="5"/>
  <c r="K422" i="5"/>
  <c r="K462" i="5"/>
  <c r="K435" i="5"/>
  <c r="K419" i="5"/>
  <c r="K416" i="5"/>
  <c r="K412" i="5"/>
  <c r="K408" i="5"/>
  <c r="K404" i="5"/>
  <c r="K400" i="5"/>
  <c r="K396" i="5"/>
  <c r="K392" i="5"/>
  <c r="K388" i="5"/>
  <c r="K384" i="5"/>
  <c r="K380" i="5"/>
  <c r="K376" i="5"/>
  <c r="K372" i="5"/>
  <c r="K368" i="5"/>
  <c r="K364" i="5"/>
  <c r="K360" i="5"/>
  <c r="K356" i="5"/>
  <c r="K352" i="5"/>
  <c r="K479" i="5"/>
  <c r="K439" i="5"/>
  <c r="K423" i="5"/>
  <c r="K417" i="5"/>
  <c r="K413" i="5"/>
  <c r="K409" i="5"/>
  <c r="K405" i="5"/>
  <c r="K401" i="5"/>
  <c r="K397" i="5"/>
  <c r="K393" i="5"/>
  <c r="K389" i="5"/>
  <c r="K385" i="5"/>
  <c r="K381" i="5"/>
  <c r="K377" i="5"/>
  <c r="K373" i="5"/>
  <c r="K369" i="5"/>
  <c r="K365" i="5"/>
  <c r="K361" i="5"/>
  <c r="K357" i="5"/>
  <c r="K353" i="5"/>
  <c r="K477" i="5"/>
  <c r="K447" i="5"/>
  <c r="K446" i="5"/>
  <c r="K443" i="5"/>
  <c r="K427" i="5"/>
  <c r="K418" i="5"/>
  <c r="K414" i="5"/>
  <c r="K410" i="5"/>
  <c r="K406" i="5"/>
  <c r="K402" i="5"/>
  <c r="K398" i="5"/>
  <c r="K394" i="5"/>
  <c r="K390" i="5"/>
  <c r="K386" i="5"/>
  <c r="K382" i="5"/>
  <c r="K378" i="5"/>
  <c r="K374" i="5"/>
  <c r="K370" i="5"/>
  <c r="K366" i="5"/>
  <c r="K362" i="5"/>
  <c r="K358" i="5"/>
  <c r="K354" i="5"/>
  <c r="K411" i="5"/>
  <c r="K395" i="5"/>
  <c r="K379" i="5"/>
  <c r="K363" i="5"/>
  <c r="K348" i="5"/>
  <c r="K344" i="5"/>
  <c r="K340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431" i="5"/>
  <c r="K415" i="5"/>
  <c r="K399" i="5"/>
  <c r="K383" i="5"/>
  <c r="K367" i="5"/>
  <c r="K351" i="5"/>
  <c r="K347" i="5"/>
  <c r="K343" i="5"/>
  <c r="K339" i="5"/>
  <c r="K403" i="5"/>
  <c r="K387" i="5"/>
  <c r="K371" i="5"/>
  <c r="K355" i="5"/>
  <c r="K350" i="5"/>
  <c r="K346" i="5"/>
  <c r="K342" i="5"/>
  <c r="K338" i="5"/>
  <c r="K407" i="5"/>
  <c r="K345" i="5"/>
  <c r="K375" i="5"/>
  <c r="K337" i="5"/>
  <c r="K391" i="5"/>
  <c r="K349" i="5"/>
  <c r="K359" i="5"/>
  <c r="K341" i="5"/>
  <c r="K279" i="5"/>
  <c r="K277" i="5"/>
  <c r="K275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78" i="5"/>
  <c r="K276" i="5"/>
  <c r="K274" i="5"/>
  <c r="K257" i="5"/>
  <c r="K255" i="5"/>
  <c r="K253" i="5"/>
  <c r="K251" i="5"/>
  <c r="K249" i="5"/>
  <c r="K247" i="5"/>
  <c r="K245" i="5"/>
  <c r="K243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256" i="5"/>
  <c r="K252" i="5"/>
  <c r="K248" i="5"/>
  <c r="K244" i="5"/>
  <c r="K240" i="5"/>
  <c r="K238" i="5"/>
  <c r="K236" i="5"/>
  <c r="K234" i="5"/>
  <c r="K232" i="5"/>
  <c r="K230" i="5"/>
  <c r="K228" i="5"/>
  <c r="K226" i="5"/>
  <c r="K224" i="5"/>
  <c r="K222" i="5"/>
  <c r="K220" i="5"/>
  <c r="K218" i="5"/>
  <c r="K216" i="5"/>
  <c r="K214" i="5"/>
  <c r="K212" i="5"/>
  <c r="K210" i="5"/>
  <c r="K208" i="5"/>
  <c r="K206" i="5"/>
  <c r="K204" i="5"/>
  <c r="K202" i="5"/>
  <c r="K200" i="5"/>
  <c r="K198" i="5"/>
  <c r="K196" i="5"/>
  <c r="K194" i="5"/>
  <c r="K192" i="5"/>
  <c r="K190" i="5"/>
  <c r="K188" i="5"/>
  <c r="K186" i="5"/>
  <c r="K184" i="5"/>
  <c r="K182" i="5"/>
  <c r="K180" i="5"/>
  <c r="O504" i="5"/>
  <c r="O503" i="5"/>
  <c r="O502" i="5"/>
  <c r="O501" i="5"/>
  <c r="O500" i="5"/>
  <c r="O499" i="5"/>
  <c r="O498" i="5"/>
  <c r="O497" i="5"/>
  <c r="O496" i="5"/>
  <c r="O495" i="5"/>
  <c r="O494" i="5"/>
  <c r="O491" i="5"/>
  <c r="O487" i="5"/>
  <c r="O483" i="5"/>
  <c r="O479" i="5"/>
  <c r="O475" i="5"/>
  <c r="O471" i="5"/>
  <c r="O467" i="5"/>
  <c r="O463" i="5"/>
  <c r="O459" i="5"/>
  <c r="O455" i="5"/>
  <c r="O451" i="5"/>
  <c r="O447" i="5"/>
  <c r="O493" i="5"/>
  <c r="O492" i="5"/>
  <c r="O478" i="5"/>
  <c r="O477" i="5"/>
  <c r="O476" i="5"/>
  <c r="O462" i="5"/>
  <c r="O461" i="5"/>
  <c r="O460" i="5"/>
  <c r="O490" i="5"/>
  <c r="O489" i="5"/>
  <c r="O488" i="5"/>
  <c r="O474" i="5"/>
  <c r="O473" i="5"/>
  <c r="O472" i="5"/>
  <c r="O458" i="5"/>
  <c r="O457" i="5"/>
  <c r="O456" i="5"/>
  <c r="O482" i="5"/>
  <c r="O480" i="5"/>
  <c r="O465" i="5"/>
  <c r="O450" i="5"/>
  <c r="O448" i="5"/>
  <c r="O443" i="5"/>
  <c r="O439" i="5"/>
  <c r="O435" i="5"/>
  <c r="O431" i="5"/>
  <c r="O427" i="5"/>
  <c r="O423" i="5"/>
  <c r="O419" i="5"/>
  <c r="O485" i="5"/>
  <c r="O470" i="5"/>
  <c r="O468" i="5"/>
  <c r="O453" i="5"/>
  <c r="O446" i="5"/>
  <c r="O444" i="5"/>
  <c r="O440" i="5"/>
  <c r="O436" i="5"/>
  <c r="O432" i="5"/>
  <c r="O428" i="5"/>
  <c r="O424" i="5"/>
  <c r="O420" i="5"/>
  <c r="O481" i="5"/>
  <c r="O466" i="5"/>
  <c r="O464" i="5"/>
  <c r="O449" i="5"/>
  <c r="O445" i="5"/>
  <c r="O441" i="5"/>
  <c r="O437" i="5"/>
  <c r="O433" i="5"/>
  <c r="O429" i="5"/>
  <c r="O425" i="5"/>
  <c r="O421" i="5"/>
  <c r="O484" i="5"/>
  <c r="O454" i="5"/>
  <c r="O442" i="5"/>
  <c r="O426" i="5"/>
  <c r="O415" i="5"/>
  <c r="O411" i="5"/>
  <c r="O407" i="5"/>
  <c r="O403" i="5"/>
  <c r="O399" i="5"/>
  <c r="O395" i="5"/>
  <c r="O391" i="5"/>
  <c r="O387" i="5"/>
  <c r="O383" i="5"/>
  <c r="O379" i="5"/>
  <c r="O375" i="5"/>
  <c r="O371" i="5"/>
  <c r="O367" i="5"/>
  <c r="O363" i="5"/>
  <c r="O359" i="5"/>
  <c r="O355" i="5"/>
  <c r="O351" i="5"/>
  <c r="O452" i="5"/>
  <c r="O430" i="5"/>
  <c r="O416" i="5"/>
  <c r="O412" i="5"/>
  <c r="O408" i="5"/>
  <c r="O404" i="5"/>
  <c r="O400" i="5"/>
  <c r="O396" i="5"/>
  <c r="O392" i="5"/>
  <c r="O388" i="5"/>
  <c r="O384" i="5"/>
  <c r="O380" i="5"/>
  <c r="O376" i="5"/>
  <c r="O372" i="5"/>
  <c r="O368" i="5"/>
  <c r="O364" i="5"/>
  <c r="O360" i="5"/>
  <c r="O356" i="5"/>
  <c r="O352" i="5"/>
  <c r="O469" i="5"/>
  <c r="O434" i="5"/>
  <c r="O417" i="5"/>
  <c r="O413" i="5"/>
  <c r="O409" i="5"/>
  <c r="O405" i="5"/>
  <c r="O401" i="5"/>
  <c r="O397" i="5"/>
  <c r="O393" i="5"/>
  <c r="O389" i="5"/>
  <c r="O385" i="5"/>
  <c r="O381" i="5"/>
  <c r="O377" i="5"/>
  <c r="O373" i="5"/>
  <c r="O369" i="5"/>
  <c r="O365" i="5"/>
  <c r="O361" i="5"/>
  <c r="O357" i="5"/>
  <c r="O353" i="5"/>
  <c r="O422" i="5"/>
  <c r="O418" i="5"/>
  <c r="O402" i="5"/>
  <c r="O386" i="5"/>
  <c r="O370" i="5"/>
  <c r="O354" i="5"/>
  <c r="O347" i="5"/>
  <c r="O343" i="5"/>
  <c r="O339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438" i="5"/>
  <c r="O406" i="5"/>
  <c r="O390" i="5"/>
  <c r="O374" i="5"/>
  <c r="O358" i="5"/>
  <c r="O350" i="5"/>
  <c r="O346" i="5"/>
  <c r="O342" i="5"/>
  <c r="O338" i="5"/>
  <c r="O336" i="5"/>
  <c r="O486" i="5"/>
  <c r="O410" i="5"/>
  <c r="O394" i="5"/>
  <c r="O378" i="5"/>
  <c r="O362" i="5"/>
  <c r="O349" i="5"/>
  <c r="O345" i="5"/>
  <c r="O341" i="5"/>
  <c r="O337" i="5"/>
  <c r="O414" i="5"/>
  <c r="O382" i="5"/>
  <c r="O344" i="5"/>
  <c r="O398" i="5"/>
  <c r="O340" i="5"/>
  <c r="O366" i="5"/>
  <c r="O348" i="5"/>
  <c r="O278" i="5"/>
  <c r="O276" i="5"/>
  <c r="O274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79" i="5"/>
  <c r="O277" i="5"/>
  <c r="O275" i="5"/>
  <c r="O273" i="5"/>
  <c r="O256" i="5"/>
  <c r="O254" i="5"/>
  <c r="O252" i="5"/>
  <c r="O250" i="5"/>
  <c r="O248" i="5"/>
  <c r="O246" i="5"/>
  <c r="O244" i="5"/>
  <c r="O242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255" i="5"/>
  <c r="O251" i="5"/>
  <c r="O247" i="5"/>
  <c r="O243" i="5"/>
  <c r="O241" i="5"/>
  <c r="O239" i="5"/>
  <c r="O237" i="5"/>
  <c r="O235" i="5"/>
  <c r="O233" i="5"/>
  <c r="O231" i="5"/>
  <c r="O229" i="5"/>
  <c r="O227" i="5"/>
  <c r="O225" i="5"/>
  <c r="O223" i="5"/>
  <c r="O221" i="5"/>
  <c r="O219" i="5"/>
  <c r="O217" i="5"/>
  <c r="O215" i="5"/>
  <c r="O213" i="5"/>
  <c r="O211" i="5"/>
  <c r="O209" i="5"/>
  <c r="O207" i="5"/>
  <c r="O205" i="5"/>
  <c r="O203" i="5"/>
  <c r="O201" i="5"/>
  <c r="O199" i="5"/>
  <c r="O197" i="5"/>
  <c r="O195" i="5"/>
  <c r="O193" i="5"/>
  <c r="O191" i="5"/>
  <c r="O189" i="5"/>
  <c r="O187" i="5"/>
  <c r="O185" i="5"/>
  <c r="O183" i="5"/>
  <c r="O181" i="5"/>
  <c r="O179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0" i="5"/>
  <c r="S486" i="5"/>
  <c r="S482" i="5"/>
  <c r="S478" i="5"/>
  <c r="S474" i="5"/>
  <c r="S470" i="5"/>
  <c r="S466" i="5"/>
  <c r="S462" i="5"/>
  <c r="S458" i="5"/>
  <c r="S454" i="5"/>
  <c r="S450" i="5"/>
  <c r="S446" i="5"/>
  <c r="S485" i="5"/>
  <c r="S484" i="5"/>
  <c r="S483" i="5"/>
  <c r="S469" i="5"/>
  <c r="S468" i="5"/>
  <c r="S467" i="5"/>
  <c r="S453" i="5"/>
  <c r="S452" i="5"/>
  <c r="S451" i="5"/>
  <c r="S481" i="5"/>
  <c r="S480" i="5"/>
  <c r="S479" i="5"/>
  <c r="S465" i="5"/>
  <c r="S464" i="5"/>
  <c r="S463" i="5"/>
  <c r="S449" i="5"/>
  <c r="S448" i="5"/>
  <c r="S447" i="5"/>
  <c r="S489" i="5"/>
  <c r="S487" i="5"/>
  <c r="S472" i="5"/>
  <c r="S457" i="5"/>
  <c r="S455" i="5"/>
  <c r="S442" i="5"/>
  <c r="S438" i="5"/>
  <c r="S434" i="5"/>
  <c r="S430" i="5"/>
  <c r="S426" i="5"/>
  <c r="S422" i="5"/>
  <c r="S492" i="5"/>
  <c r="S477" i="5"/>
  <c r="S475" i="5"/>
  <c r="S460" i="5"/>
  <c r="S443" i="5"/>
  <c r="S439" i="5"/>
  <c r="S435" i="5"/>
  <c r="S431" i="5"/>
  <c r="S427" i="5"/>
  <c r="S423" i="5"/>
  <c r="S488" i="5"/>
  <c r="S473" i="5"/>
  <c r="S471" i="5"/>
  <c r="S456" i="5"/>
  <c r="S444" i="5"/>
  <c r="S440" i="5"/>
  <c r="S436" i="5"/>
  <c r="S432" i="5"/>
  <c r="S428" i="5"/>
  <c r="S424" i="5"/>
  <c r="S420" i="5"/>
  <c r="S476" i="5"/>
  <c r="S433" i="5"/>
  <c r="S418" i="5"/>
  <c r="S414" i="5"/>
  <c r="S410" i="5"/>
  <c r="S406" i="5"/>
  <c r="S402" i="5"/>
  <c r="S398" i="5"/>
  <c r="S394" i="5"/>
  <c r="S390" i="5"/>
  <c r="S386" i="5"/>
  <c r="S382" i="5"/>
  <c r="S378" i="5"/>
  <c r="S374" i="5"/>
  <c r="S370" i="5"/>
  <c r="S366" i="5"/>
  <c r="S362" i="5"/>
  <c r="S358" i="5"/>
  <c r="S354" i="5"/>
  <c r="S437" i="5"/>
  <c r="S421" i="5"/>
  <c r="S419" i="5"/>
  <c r="S415" i="5"/>
  <c r="S411" i="5"/>
  <c r="S407" i="5"/>
  <c r="S403" i="5"/>
  <c r="S399" i="5"/>
  <c r="S395" i="5"/>
  <c r="S391" i="5"/>
  <c r="S387" i="5"/>
  <c r="S383" i="5"/>
  <c r="S379" i="5"/>
  <c r="S375" i="5"/>
  <c r="S371" i="5"/>
  <c r="S367" i="5"/>
  <c r="S363" i="5"/>
  <c r="S359" i="5"/>
  <c r="S355" i="5"/>
  <c r="S351" i="5"/>
  <c r="S491" i="5"/>
  <c r="S461" i="5"/>
  <c r="S441" i="5"/>
  <c r="S425" i="5"/>
  <c r="S416" i="5"/>
  <c r="S412" i="5"/>
  <c r="S408" i="5"/>
  <c r="S404" i="5"/>
  <c r="S400" i="5"/>
  <c r="S396" i="5"/>
  <c r="S392" i="5"/>
  <c r="S388" i="5"/>
  <c r="S384" i="5"/>
  <c r="S380" i="5"/>
  <c r="S376" i="5"/>
  <c r="S372" i="5"/>
  <c r="S368" i="5"/>
  <c r="S364" i="5"/>
  <c r="S360" i="5"/>
  <c r="S356" i="5"/>
  <c r="S352" i="5"/>
  <c r="S429" i="5"/>
  <c r="S409" i="5"/>
  <c r="S393" i="5"/>
  <c r="S377" i="5"/>
  <c r="S361" i="5"/>
  <c r="S350" i="5"/>
  <c r="S346" i="5"/>
  <c r="S342" i="5"/>
  <c r="S338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445" i="5"/>
  <c r="S413" i="5"/>
  <c r="S397" i="5"/>
  <c r="S381" i="5"/>
  <c r="S365" i="5"/>
  <c r="S349" i="5"/>
  <c r="S345" i="5"/>
  <c r="S341" i="5"/>
  <c r="S337" i="5"/>
  <c r="S417" i="5"/>
  <c r="S401" i="5"/>
  <c r="S385" i="5"/>
  <c r="S369" i="5"/>
  <c r="S353" i="5"/>
  <c r="S348" i="5"/>
  <c r="S344" i="5"/>
  <c r="S340" i="5"/>
  <c r="S357" i="5"/>
  <c r="S343" i="5"/>
  <c r="S459" i="5"/>
  <c r="S389" i="5"/>
  <c r="S405" i="5"/>
  <c r="S347" i="5"/>
  <c r="S373" i="5"/>
  <c r="S339" i="5"/>
  <c r="S336" i="5"/>
  <c r="S279" i="5"/>
  <c r="S277" i="5"/>
  <c r="S275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78" i="5"/>
  <c r="S276" i="5"/>
  <c r="S274" i="5"/>
  <c r="S257" i="5"/>
  <c r="S255" i="5"/>
  <c r="S253" i="5"/>
  <c r="S251" i="5"/>
  <c r="S249" i="5"/>
  <c r="S247" i="5"/>
  <c r="S245" i="5"/>
  <c r="S243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254" i="5"/>
  <c r="S250" i="5"/>
  <c r="S246" i="5"/>
  <c r="S242" i="5"/>
  <c r="S240" i="5"/>
  <c r="S238" i="5"/>
  <c r="S236" i="5"/>
  <c r="S234" i="5"/>
  <c r="S232" i="5"/>
  <c r="S230" i="5"/>
  <c r="S228" i="5"/>
  <c r="S226" i="5"/>
  <c r="S224" i="5"/>
  <c r="S222" i="5"/>
  <c r="S220" i="5"/>
  <c r="S218" i="5"/>
  <c r="S216" i="5"/>
  <c r="S214" i="5"/>
  <c r="S212" i="5"/>
  <c r="S210" i="5"/>
  <c r="S208" i="5"/>
  <c r="S206" i="5"/>
  <c r="S204" i="5"/>
  <c r="S202" i="5"/>
  <c r="S200" i="5"/>
  <c r="S198" i="5"/>
  <c r="S196" i="5"/>
  <c r="S194" i="5"/>
  <c r="S192" i="5"/>
  <c r="S190" i="5"/>
  <c r="S188" i="5"/>
  <c r="S186" i="5"/>
  <c r="S184" i="5"/>
  <c r="S182" i="5"/>
  <c r="S180" i="5"/>
  <c r="W504" i="5"/>
  <c r="W503" i="5"/>
  <c r="W502" i="5"/>
  <c r="W501" i="5"/>
  <c r="W500" i="5"/>
  <c r="W499" i="5"/>
  <c r="W498" i="5"/>
  <c r="W497" i="5"/>
  <c r="W496" i="5"/>
  <c r="W495" i="5"/>
  <c r="W494" i="5"/>
  <c r="W493" i="5"/>
  <c r="W489" i="5"/>
  <c r="W485" i="5"/>
  <c r="W481" i="5"/>
  <c r="W477" i="5"/>
  <c r="W473" i="5"/>
  <c r="W469" i="5"/>
  <c r="W465" i="5"/>
  <c r="W461" i="5"/>
  <c r="W457" i="5"/>
  <c r="W453" i="5"/>
  <c r="W449" i="5"/>
  <c r="W492" i="5"/>
  <c r="W491" i="5"/>
  <c r="W490" i="5"/>
  <c r="W476" i="5"/>
  <c r="W475" i="5"/>
  <c r="W474" i="5"/>
  <c r="W460" i="5"/>
  <c r="W459" i="5"/>
  <c r="W458" i="5"/>
  <c r="W488" i="5"/>
  <c r="W487" i="5"/>
  <c r="W486" i="5"/>
  <c r="W472" i="5"/>
  <c r="W471" i="5"/>
  <c r="W470" i="5"/>
  <c r="W456" i="5"/>
  <c r="W455" i="5"/>
  <c r="W454" i="5"/>
  <c r="W479" i="5"/>
  <c r="W464" i="5"/>
  <c r="W462" i="5"/>
  <c r="W447" i="5"/>
  <c r="W445" i="5"/>
  <c r="W441" i="5"/>
  <c r="W437" i="5"/>
  <c r="W433" i="5"/>
  <c r="W429" i="5"/>
  <c r="W425" i="5"/>
  <c r="W421" i="5"/>
  <c r="W484" i="5"/>
  <c r="W482" i="5"/>
  <c r="W467" i="5"/>
  <c r="W452" i="5"/>
  <c r="W450" i="5"/>
  <c r="W446" i="5"/>
  <c r="W442" i="5"/>
  <c r="W438" i="5"/>
  <c r="W434" i="5"/>
  <c r="W430" i="5"/>
  <c r="W426" i="5"/>
  <c r="W422" i="5"/>
  <c r="W480" i="5"/>
  <c r="W478" i="5"/>
  <c r="W463" i="5"/>
  <c r="W448" i="5"/>
  <c r="W443" i="5"/>
  <c r="W439" i="5"/>
  <c r="W435" i="5"/>
  <c r="W431" i="5"/>
  <c r="W427" i="5"/>
  <c r="W423" i="5"/>
  <c r="W419" i="5"/>
  <c r="W468" i="5"/>
  <c r="W440" i="5"/>
  <c r="W424" i="5"/>
  <c r="W417" i="5"/>
  <c r="W413" i="5"/>
  <c r="W409" i="5"/>
  <c r="W405" i="5"/>
  <c r="W401" i="5"/>
  <c r="W397" i="5"/>
  <c r="W393" i="5"/>
  <c r="W389" i="5"/>
  <c r="W385" i="5"/>
  <c r="W381" i="5"/>
  <c r="W377" i="5"/>
  <c r="W373" i="5"/>
  <c r="W369" i="5"/>
  <c r="W365" i="5"/>
  <c r="W361" i="5"/>
  <c r="W357" i="5"/>
  <c r="W353" i="5"/>
  <c r="W466" i="5"/>
  <c r="W444" i="5"/>
  <c r="W428" i="5"/>
  <c r="W418" i="5"/>
  <c r="W414" i="5"/>
  <c r="W410" i="5"/>
  <c r="W406" i="5"/>
  <c r="W402" i="5"/>
  <c r="W398" i="5"/>
  <c r="W394" i="5"/>
  <c r="W390" i="5"/>
  <c r="W386" i="5"/>
  <c r="W382" i="5"/>
  <c r="W378" i="5"/>
  <c r="W374" i="5"/>
  <c r="W370" i="5"/>
  <c r="W366" i="5"/>
  <c r="W362" i="5"/>
  <c r="W358" i="5"/>
  <c r="W354" i="5"/>
  <c r="W483" i="5"/>
  <c r="W432" i="5"/>
  <c r="W415" i="5"/>
  <c r="W411" i="5"/>
  <c r="W407" i="5"/>
  <c r="W403" i="5"/>
  <c r="W399" i="5"/>
  <c r="W395" i="5"/>
  <c r="W391" i="5"/>
  <c r="W387" i="5"/>
  <c r="W383" i="5"/>
  <c r="W379" i="5"/>
  <c r="W375" i="5"/>
  <c r="W371" i="5"/>
  <c r="W367" i="5"/>
  <c r="W363" i="5"/>
  <c r="W359" i="5"/>
  <c r="W355" i="5"/>
  <c r="W351" i="5"/>
  <c r="W451" i="5"/>
  <c r="W436" i="5"/>
  <c r="W416" i="5"/>
  <c r="W400" i="5"/>
  <c r="W384" i="5"/>
  <c r="W368" i="5"/>
  <c r="W352" i="5"/>
  <c r="W349" i="5"/>
  <c r="W345" i="5"/>
  <c r="W341" i="5"/>
  <c r="W337" i="5"/>
  <c r="W335" i="5"/>
  <c r="W334" i="5"/>
  <c r="W333" i="5"/>
  <c r="W332" i="5"/>
  <c r="W331" i="5"/>
  <c r="W330" i="5"/>
  <c r="W329" i="5"/>
  <c r="W328" i="5"/>
  <c r="W327" i="5"/>
  <c r="W326" i="5"/>
  <c r="W325" i="5"/>
  <c r="W324" i="5"/>
  <c r="W323" i="5"/>
  <c r="W322" i="5"/>
  <c r="W321" i="5"/>
  <c r="W320" i="5"/>
  <c r="W319" i="5"/>
  <c r="W318" i="5"/>
  <c r="W317" i="5"/>
  <c r="W316" i="5"/>
  <c r="W315" i="5"/>
  <c r="W314" i="5"/>
  <c r="W313" i="5"/>
  <c r="W312" i="5"/>
  <c r="W311" i="5"/>
  <c r="W310" i="5"/>
  <c r="W309" i="5"/>
  <c r="W308" i="5"/>
  <c r="W307" i="5"/>
  <c r="W306" i="5"/>
  <c r="W305" i="5"/>
  <c r="W304" i="5"/>
  <c r="W303" i="5"/>
  <c r="W302" i="5"/>
  <c r="W301" i="5"/>
  <c r="W300" i="5"/>
  <c r="W299" i="5"/>
  <c r="W298" i="5"/>
  <c r="W297" i="5"/>
  <c r="W296" i="5"/>
  <c r="W295" i="5"/>
  <c r="W294" i="5"/>
  <c r="W293" i="5"/>
  <c r="W292" i="5"/>
  <c r="W291" i="5"/>
  <c r="W290" i="5"/>
  <c r="W289" i="5"/>
  <c r="W288" i="5"/>
  <c r="W287" i="5"/>
  <c r="W286" i="5"/>
  <c r="W285" i="5"/>
  <c r="W284" i="5"/>
  <c r="W283" i="5"/>
  <c r="W282" i="5"/>
  <c r="W281" i="5"/>
  <c r="W280" i="5"/>
  <c r="W404" i="5"/>
  <c r="W388" i="5"/>
  <c r="W372" i="5"/>
  <c r="W356" i="5"/>
  <c r="W348" i="5"/>
  <c r="W344" i="5"/>
  <c r="W340" i="5"/>
  <c r="W336" i="5"/>
  <c r="W408" i="5"/>
  <c r="W392" i="5"/>
  <c r="W376" i="5"/>
  <c r="W360" i="5"/>
  <c r="W347" i="5"/>
  <c r="W343" i="5"/>
  <c r="W339" i="5"/>
  <c r="W364" i="5"/>
  <c r="W350" i="5"/>
  <c r="W396" i="5"/>
  <c r="W342" i="5"/>
  <c r="W420" i="5"/>
  <c r="W412" i="5"/>
  <c r="W338" i="5"/>
  <c r="W346" i="5"/>
  <c r="W278" i="5"/>
  <c r="W276" i="5"/>
  <c r="W274" i="5"/>
  <c r="W272" i="5"/>
  <c r="W271" i="5"/>
  <c r="W270" i="5"/>
  <c r="W269" i="5"/>
  <c r="W268" i="5"/>
  <c r="W267" i="5"/>
  <c r="W266" i="5"/>
  <c r="W265" i="5"/>
  <c r="W264" i="5"/>
  <c r="W263" i="5"/>
  <c r="W262" i="5"/>
  <c r="W261" i="5"/>
  <c r="W260" i="5"/>
  <c r="W259" i="5"/>
  <c r="W258" i="5"/>
  <c r="W277" i="5"/>
  <c r="W275" i="5"/>
  <c r="W273" i="5"/>
  <c r="W279" i="5"/>
  <c r="W256" i="5"/>
  <c r="W254" i="5"/>
  <c r="W252" i="5"/>
  <c r="W250" i="5"/>
  <c r="W248" i="5"/>
  <c r="W246" i="5"/>
  <c r="W244" i="5"/>
  <c r="W242" i="5"/>
  <c r="W178" i="5"/>
  <c r="W177" i="5"/>
  <c r="W176" i="5"/>
  <c r="W175" i="5"/>
  <c r="W174" i="5"/>
  <c r="W173" i="5"/>
  <c r="W172" i="5"/>
  <c r="W171" i="5"/>
  <c r="W170" i="5"/>
  <c r="W169" i="5"/>
  <c r="W168" i="5"/>
  <c r="W167" i="5"/>
  <c r="W166" i="5"/>
  <c r="W165" i="5"/>
  <c r="W164" i="5"/>
  <c r="W163" i="5"/>
  <c r="W162" i="5"/>
  <c r="W161" i="5"/>
  <c r="W160" i="5"/>
  <c r="W159" i="5"/>
  <c r="W158" i="5"/>
  <c r="W157" i="5"/>
  <c r="W156" i="5"/>
  <c r="W155" i="5"/>
  <c r="W154" i="5"/>
  <c r="W153" i="5"/>
  <c r="W152" i="5"/>
  <c r="W151" i="5"/>
  <c r="W150" i="5"/>
  <c r="W149" i="5"/>
  <c r="W148" i="5"/>
  <c r="W147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9" i="5"/>
  <c r="W128" i="5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257" i="5"/>
  <c r="W253" i="5"/>
  <c r="W249" i="5"/>
  <c r="W245" i="5"/>
  <c r="W241" i="5"/>
  <c r="W239" i="5"/>
  <c r="W237" i="5"/>
  <c r="W235" i="5"/>
  <c r="W233" i="5"/>
  <c r="W231" i="5"/>
  <c r="W229" i="5"/>
  <c r="W227" i="5"/>
  <c r="W225" i="5"/>
  <c r="W223" i="5"/>
  <c r="W221" i="5"/>
  <c r="W219" i="5"/>
  <c r="W217" i="5"/>
  <c r="W215" i="5"/>
  <c r="W213" i="5"/>
  <c r="W211" i="5"/>
  <c r="W209" i="5"/>
  <c r="W207" i="5"/>
  <c r="W205" i="5"/>
  <c r="W203" i="5"/>
  <c r="W201" i="5"/>
  <c r="W199" i="5"/>
  <c r="W197" i="5"/>
  <c r="W195" i="5"/>
  <c r="W193" i="5"/>
  <c r="W191" i="5"/>
  <c r="W189" i="5"/>
  <c r="W187" i="5"/>
  <c r="W185" i="5"/>
  <c r="W183" i="5"/>
  <c r="W181" i="5"/>
  <c r="W179" i="5"/>
  <c r="AA504" i="5"/>
  <c r="AA503" i="5"/>
  <c r="AA502" i="5"/>
  <c r="AA501" i="5"/>
  <c r="AA500" i="5"/>
  <c r="AA499" i="5"/>
  <c r="AA498" i="5"/>
  <c r="AA497" i="5"/>
  <c r="AA496" i="5"/>
  <c r="AA495" i="5"/>
  <c r="AA494" i="5"/>
  <c r="AA493" i="5"/>
  <c r="AA492" i="5"/>
  <c r="AA488" i="5"/>
  <c r="AA484" i="5"/>
  <c r="AA480" i="5"/>
  <c r="AA476" i="5"/>
  <c r="AA472" i="5"/>
  <c r="AA468" i="5"/>
  <c r="AA464" i="5"/>
  <c r="AA460" i="5"/>
  <c r="AA456" i="5"/>
  <c r="AA452" i="5"/>
  <c r="AA448" i="5"/>
  <c r="AA483" i="5"/>
  <c r="AA482" i="5"/>
  <c r="AA481" i="5"/>
  <c r="AA467" i="5"/>
  <c r="AA466" i="5"/>
  <c r="AA465" i="5"/>
  <c r="AA451" i="5"/>
  <c r="AA450" i="5"/>
  <c r="AA449" i="5"/>
  <c r="AA479" i="5"/>
  <c r="AA478" i="5"/>
  <c r="AA477" i="5"/>
  <c r="AA463" i="5"/>
  <c r="AA462" i="5"/>
  <c r="AA461" i="5"/>
  <c r="AA447" i="5"/>
  <c r="AA486" i="5"/>
  <c r="AA471" i="5"/>
  <c r="AA469" i="5"/>
  <c r="AA454" i="5"/>
  <c r="AA444" i="5"/>
  <c r="AA440" i="5"/>
  <c r="AA436" i="5"/>
  <c r="AA432" i="5"/>
  <c r="AA428" i="5"/>
  <c r="AA424" i="5"/>
  <c r="AA420" i="5"/>
  <c r="AA491" i="5"/>
  <c r="AA489" i="5"/>
  <c r="AA474" i="5"/>
  <c r="AA459" i="5"/>
  <c r="AA457" i="5"/>
  <c r="AA445" i="5"/>
  <c r="AA441" i="5"/>
  <c r="AA437" i="5"/>
  <c r="AA433" i="5"/>
  <c r="AA429" i="5"/>
  <c r="AA425" i="5"/>
  <c r="AA421" i="5"/>
  <c r="AA487" i="5"/>
  <c r="AA485" i="5"/>
  <c r="AA470" i="5"/>
  <c r="AA455" i="5"/>
  <c r="AA453" i="5"/>
  <c r="AA442" i="5"/>
  <c r="AA438" i="5"/>
  <c r="AA434" i="5"/>
  <c r="AA430" i="5"/>
  <c r="AA426" i="5"/>
  <c r="AA422" i="5"/>
  <c r="AA490" i="5"/>
  <c r="AA446" i="5"/>
  <c r="AA431" i="5"/>
  <c r="AA416" i="5"/>
  <c r="AA412" i="5"/>
  <c r="AA408" i="5"/>
  <c r="AA404" i="5"/>
  <c r="AA400" i="5"/>
  <c r="AA396" i="5"/>
  <c r="AA392" i="5"/>
  <c r="AA388" i="5"/>
  <c r="AA384" i="5"/>
  <c r="AA380" i="5"/>
  <c r="AA376" i="5"/>
  <c r="AA372" i="5"/>
  <c r="AA368" i="5"/>
  <c r="AA364" i="5"/>
  <c r="AA360" i="5"/>
  <c r="AA356" i="5"/>
  <c r="AA352" i="5"/>
  <c r="AA458" i="5"/>
  <c r="AA435" i="5"/>
  <c r="AA417" i="5"/>
  <c r="AA413" i="5"/>
  <c r="AA409" i="5"/>
  <c r="AA405" i="5"/>
  <c r="AA401" i="5"/>
  <c r="AA397" i="5"/>
  <c r="AA393" i="5"/>
  <c r="AA389" i="5"/>
  <c r="AA385" i="5"/>
  <c r="AA381" i="5"/>
  <c r="AA377" i="5"/>
  <c r="AA373" i="5"/>
  <c r="AA369" i="5"/>
  <c r="AA365" i="5"/>
  <c r="AA361" i="5"/>
  <c r="AA357" i="5"/>
  <c r="AA353" i="5"/>
  <c r="AA475" i="5"/>
  <c r="AA439" i="5"/>
  <c r="AA423" i="5"/>
  <c r="AA419" i="5"/>
  <c r="AA418" i="5"/>
  <c r="AA414" i="5"/>
  <c r="AA410" i="5"/>
  <c r="AA406" i="5"/>
  <c r="AA402" i="5"/>
  <c r="AA398" i="5"/>
  <c r="AA394" i="5"/>
  <c r="AA390" i="5"/>
  <c r="AA386" i="5"/>
  <c r="AA382" i="5"/>
  <c r="AA378" i="5"/>
  <c r="AA374" i="5"/>
  <c r="AA370" i="5"/>
  <c r="AA366" i="5"/>
  <c r="AA362" i="5"/>
  <c r="AA358" i="5"/>
  <c r="AA354" i="5"/>
  <c r="AA443" i="5"/>
  <c r="AA407" i="5"/>
  <c r="AA391" i="5"/>
  <c r="AA375" i="5"/>
  <c r="AA359" i="5"/>
  <c r="AA348" i="5"/>
  <c r="AA344" i="5"/>
  <c r="AA340" i="5"/>
  <c r="AA335" i="5"/>
  <c r="AA334" i="5"/>
  <c r="AA333" i="5"/>
  <c r="AA332" i="5"/>
  <c r="AA331" i="5"/>
  <c r="AA330" i="5"/>
  <c r="AA329" i="5"/>
  <c r="AA328" i="5"/>
  <c r="AA327" i="5"/>
  <c r="AA326" i="5"/>
  <c r="AA325" i="5"/>
  <c r="AA324" i="5"/>
  <c r="AA323" i="5"/>
  <c r="AA322" i="5"/>
  <c r="AA321" i="5"/>
  <c r="AA320" i="5"/>
  <c r="AA319" i="5"/>
  <c r="AA318" i="5"/>
  <c r="AA317" i="5"/>
  <c r="AA316" i="5"/>
  <c r="AA315" i="5"/>
  <c r="AA314" i="5"/>
  <c r="AA313" i="5"/>
  <c r="AA312" i="5"/>
  <c r="AA311" i="5"/>
  <c r="AA310" i="5"/>
  <c r="AA309" i="5"/>
  <c r="AA308" i="5"/>
  <c r="AA307" i="5"/>
  <c r="AA306" i="5"/>
  <c r="AA305" i="5"/>
  <c r="AA304" i="5"/>
  <c r="AA303" i="5"/>
  <c r="AA302" i="5"/>
  <c r="AA301" i="5"/>
  <c r="AA300" i="5"/>
  <c r="AA299" i="5"/>
  <c r="AA298" i="5"/>
  <c r="AA297" i="5"/>
  <c r="AA296" i="5"/>
  <c r="AA295" i="5"/>
  <c r="AA294" i="5"/>
  <c r="AA293" i="5"/>
  <c r="AA292" i="5"/>
  <c r="AA291" i="5"/>
  <c r="AA290" i="5"/>
  <c r="AA289" i="5"/>
  <c r="AA288" i="5"/>
  <c r="AA287" i="5"/>
  <c r="AA286" i="5"/>
  <c r="AA285" i="5"/>
  <c r="AA284" i="5"/>
  <c r="AA283" i="5"/>
  <c r="AA282" i="5"/>
  <c r="AA281" i="5"/>
  <c r="AA280" i="5"/>
  <c r="AA411" i="5"/>
  <c r="AA395" i="5"/>
  <c r="AA379" i="5"/>
  <c r="AA363" i="5"/>
  <c r="AA347" i="5"/>
  <c r="AA343" i="5"/>
  <c r="AA339" i="5"/>
  <c r="AA473" i="5"/>
  <c r="AA415" i="5"/>
  <c r="AA399" i="5"/>
  <c r="AA383" i="5"/>
  <c r="AA367" i="5"/>
  <c r="AA351" i="5"/>
  <c r="AA350" i="5"/>
  <c r="AA346" i="5"/>
  <c r="AA342" i="5"/>
  <c r="AA338" i="5"/>
  <c r="AA427" i="5"/>
  <c r="AA371" i="5"/>
  <c r="AA341" i="5"/>
  <c r="AA336" i="5"/>
  <c r="AA403" i="5"/>
  <c r="AA349" i="5"/>
  <c r="AA355" i="5"/>
  <c r="AA345" i="5"/>
  <c r="AA387" i="5"/>
  <c r="AA279" i="5"/>
  <c r="AA277" i="5"/>
  <c r="AA275" i="5"/>
  <c r="AA273" i="5"/>
  <c r="AA272" i="5"/>
  <c r="AA271" i="5"/>
  <c r="AA270" i="5"/>
  <c r="AA269" i="5"/>
  <c r="AA268" i="5"/>
  <c r="AA267" i="5"/>
  <c r="AA266" i="5"/>
  <c r="AA265" i="5"/>
  <c r="AA264" i="5"/>
  <c r="AA263" i="5"/>
  <c r="AA262" i="5"/>
  <c r="AA261" i="5"/>
  <c r="AA260" i="5"/>
  <c r="AA259" i="5"/>
  <c r="AA258" i="5"/>
  <c r="AA257" i="5"/>
  <c r="AA337" i="5"/>
  <c r="AA278" i="5"/>
  <c r="AA276" i="5"/>
  <c r="AA274" i="5"/>
  <c r="AA255" i="5"/>
  <c r="AA253" i="5"/>
  <c r="AA251" i="5"/>
  <c r="AA249" i="5"/>
  <c r="AA247" i="5"/>
  <c r="AA245" i="5"/>
  <c r="AA243" i="5"/>
  <c r="AA241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256" i="5"/>
  <c r="AA252" i="5"/>
  <c r="AA248" i="5"/>
  <c r="AA244" i="5"/>
  <c r="AA240" i="5"/>
  <c r="AA238" i="5"/>
  <c r="AA236" i="5"/>
  <c r="AA234" i="5"/>
  <c r="AA232" i="5"/>
  <c r="AA230" i="5"/>
  <c r="AA228" i="5"/>
  <c r="AA226" i="5"/>
  <c r="AA224" i="5"/>
  <c r="AA222" i="5"/>
  <c r="AA220" i="5"/>
  <c r="AA218" i="5"/>
  <c r="AA216" i="5"/>
  <c r="AA214" i="5"/>
  <c r="AA212" i="5"/>
  <c r="AA210" i="5"/>
  <c r="AA208" i="5"/>
  <c r="AA206" i="5"/>
  <c r="AA204" i="5"/>
  <c r="AA202" i="5"/>
  <c r="AA200" i="5"/>
  <c r="AA198" i="5"/>
  <c r="AA196" i="5"/>
  <c r="AA194" i="5"/>
  <c r="AA192" i="5"/>
  <c r="AA190" i="5"/>
  <c r="AA188" i="5"/>
  <c r="AA186" i="5"/>
  <c r="AA184" i="5"/>
  <c r="AA182" i="5"/>
  <c r="AA180" i="5"/>
  <c r="AE504" i="5"/>
  <c r="AE503" i="5"/>
  <c r="AE502" i="5"/>
  <c r="AE501" i="5"/>
  <c r="AE500" i="5"/>
  <c r="AE499" i="5"/>
  <c r="AE498" i="5"/>
  <c r="AE497" i="5"/>
  <c r="AE496" i="5"/>
  <c r="AE495" i="5"/>
  <c r="AE494" i="5"/>
  <c r="AE493" i="5"/>
  <c r="AE491" i="5"/>
  <c r="AE487" i="5"/>
  <c r="AE483" i="5"/>
  <c r="AE479" i="5"/>
  <c r="AE475" i="5"/>
  <c r="AE471" i="5"/>
  <c r="AE467" i="5"/>
  <c r="AE463" i="5"/>
  <c r="AE459" i="5"/>
  <c r="AE455" i="5"/>
  <c r="AE451" i="5"/>
  <c r="AE447" i="5"/>
  <c r="AE490" i="5"/>
  <c r="AE489" i="5"/>
  <c r="AE488" i="5"/>
  <c r="AE474" i="5"/>
  <c r="AE473" i="5"/>
  <c r="AE472" i="5"/>
  <c r="AE458" i="5"/>
  <c r="AE457" i="5"/>
  <c r="AE456" i="5"/>
  <c r="AE486" i="5"/>
  <c r="AE485" i="5"/>
  <c r="AE484" i="5"/>
  <c r="AE470" i="5"/>
  <c r="AE469" i="5"/>
  <c r="AE468" i="5"/>
  <c r="AE454" i="5"/>
  <c r="AE453" i="5"/>
  <c r="AE452" i="5"/>
  <c r="AE478" i="5"/>
  <c r="AE476" i="5"/>
  <c r="AE461" i="5"/>
  <c r="AE443" i="5"/>
  <c r="AE439" i="5"/>
  <c r="AE435" i="5"/>
  <c r="AE431" i="5"/>
  <c r="AE427" i="5"/>
  <c r="AE423" i="5"/>
  <c r="AE419" i="5"/>
  <c r="AE481" i="5"/>
  <c r="AE466" i="5"/>
  <c r="AE464" i="5"/>
  <c r="AE449" i="5"/>
  <c r="AE444" i="5"/>
  <c r="AE440" i="5"/>
  <c r="AE436" i="5"/>
  <c r="AE432" i="5"/>
  <c r="AE428" i="5"/>
  <c r="AE424" i="5"/>
  <c r="AE420" i="5"/>
  <c r="AE492" i="5"/>
  <c r="AE477" i="5"/>
  <c r="AE462" i="5"/>
  <c r="AE460" i="5"/>
  <c r="AE446" i="5"/>
  <c r="AE445" i="5"/>
  <c r="AE441" i="5"/>
  <c r="AE437" i="5"/>
  <c r="AE433" i="5"/>
  <c r="AE429" i="5"/>
  <c r="AE425" i="5"/>
  <c r="AE421" i="5"/>
  <c r="AE482" i="5"/>
  <c r="AE438" i="5"/>
  <c r="AE422" i="5"/>
  <c r="AE415" i="5"/>
  <c r="AE411" i="5"/>
  <c r="AE407" i="5"/>
  <c r="AE403" i="5"/>
  <c r="AE399" i="5"/>
  <c r="AE395" i="5"/>
  <c r="AE391" i="5"/>
  <c r="AE387" i="5"/>
  <c r="AE383" i="5"/>
  <c r="AE379" i="5"/>
  <c r="AE375" i="5"/>
  <c r="AE371" i="5"/>
  <c r="AE367" i="5"/>
  <c r="AE363" i="5"/>
  <c r="AE359" i="5"/>
  <c r="AE355" i="5"/>
  <c r="AE351" i="5"/>
  <c r="AE480" i="5"/>
  <c r="AE450" i="5"/>
  <c r="AE442" i="5"/>
  <c r="AE426" i="5"/>
  <c r="AE416" i="5"/>
  <c r="AE412" i="5"/>
  <c r="AE408" i="5"/>
  <c r="AE404" i="5"/>
  <c r="AE400" i="5"/>
  <c r="AE396" i="5"/>
  <c r="AE392" i="5"/>
  <c r="AE388" i="5"/>
  <c r="AE384" i="5"/>
  <c r="AE380" i="5"/>
  <c r="AE376" i="5"/>
  <c r="AE372" i="5"/>
  <c r="AE368" i="5"/>
  <c r="AE364" i="5"/>
  <c r="AE360" i="5"/>
  <c r="AE356" i="5"/>
  <c r="AE352" i="5"/>
  <c r="AE448" i="5"/>
  <c r="AE430" i="5"/>
  <c r="AE417" i="5"/>
  <c r="AE413" i="5"/>
  <c r="AE409" i="5"/>
  <c r="AE405" i="5"/>
  <c r="AE401" i="5"/>
  <c r="AE397" i="5"/>
  <c r="AE393" i="5"/>
  <c r="AE389" i="5"/>
  <c r="AE385" i="5"/>
  <c r="AE381" i="5"/>
  <c r="AE377" i="5"/>
  <c r="AE373" i="5"/>
  <c r="AE369" i="5"/>
  <c r="AE365" i="5"/>
  <c r="AE361" i="5"/>
  <c r="AE357" i="5"/>
  <c r="AE353" i="5"/>
  <c r="AE414" i="5"/>
  <c r="AE398" i="5"/>
  <c r="AE382" i="5"/>
  <c r="AE366" i="5"/>
  <c r="AE347" i="5"/>
  <c r="AE343" i="5"/>
  <c r="AE339" i="5"/>
  <c r="AE335" i="5"/>
  <c r="AE334" i="5"/>
  <c r="AE333" i="5"/>
  <c r="AE332" i="5"/>
  <c r="AE331" i="5"/>
  <c r="AE330" i="5"/>
  <c r="AE329" i="5"/>
  <c r="AE328" i="5"/>
  <c r="AE327" i="5"/>
  <c r="AE326" i="5"/>
  <c r="AE325" i="5"/>
  <c r="AE324" i="5"/>
  <c r="AE323" i="5"/>
  <c r="AE322" i="5"/>
  <c r="AE321" i="5"/>
  <c r="AE320" i="5"/>
  <c r="AE319" i="5"/>
  <c r="AE318" i="5"/>
  <c r="AE317" i="5"/>
  <c r="AE316" i="5"/>
  <c r="AE315" i="5"/>
  <c r="AE314" i="5"/>
  <c r="AE313" i="5"/>
  <c r="AE312" i="5"/>
  <c r="AE311" i="5"/>
  <c r="AE310" i="5"/>
  <c r="AE309" i="5"/>
  <c r="AE308" i="5"/>
  <c r="AE307" i="5"/>
  <c r="AE306" i="5"/>
  <c r="AE305" i="5"/>
  <c r="AE304" i="5"/>
  <c r="AE303" i="5"/>
  <c r="AE302" i="5"/>
  <c r="AE301" i="5"/>
  <c r="AE300" i="5"/>
  <c r="AE299" i="5"/>
  <c r="AE298" i="5"/>
  <c r="AE297" i="5"/>
  <c r="AE296" i="5"/>
  <c r="AE295" i="5"/>
  <c r="AE294" i="5"/>
  <c r="AE293" i="5"/>
  <c r="AE292" i="5"/>
  <c r="AE291" i="5"/>
  <c r="AE290" i="5"/>
  <c r="AE289" i="5"/>
  <c r="AE288" i="5"/>
  <c r="AE287" i="5"/>
  <c r="AE286" i="5"/>
  <c r="AE285" i="5"/>
  <c r="AE284" i="5"/>
  <c r="AE283" i="5"/>
  <c r="AE282" i="5"/>
  <c r="AE281" i="5"/>
  <c r="AE280" i="5"/>
  <c r="AE418" i="5"/>
  <c r="AE402" i="5"/>
  <c r="AE386" i="5"/>
  <c r="AE370" i="5"/>
  <c r="AE354" i="5"/>
  <c r="AE350" i="5"/>
  <c r="AE346" i="5"/>
  <c r="AE342" i="5"/>
  <c r="AE338" i="5"/>
  <c r="AE336" i="5"/>
  <c r="AE406" i="5"/>
  <c r="AE390" i="5"/>
  <c r="AE374" i="5"/>
  <c r="AE358" i="5"/>
  <c r="AE349" i="5"/>
  <c r="AE345" i="5"/>
  <c r="AE341" i="5"/>
  <c r="AE337" i="5"/>
  <c r="AE378" i="5"/>
  <c r="AE348" i="5"/>
  <c r="AE410" i="5"/>
  <c r="AE340" i="5"/>
  <c r="AE362" i="5"/>
  <c r="AE434" i="5"/>
  <c r="AE394" i="5"/>
  <c r="AE465" i="5"/>
  <c r="AE278" i="5"/>
  <c r="AE276" i="5"/>
  <c r="AE274" i="5"/>
  <c r="AE272" i="5"/>
  <c r="AE271" i="5"/>
  <c r="AE270" i="5"/>
  <c r="AE269" i="5"/>
  <c r="AE268" i="5"/>
  <c r="AE267" i="5"/>
  <c r="AE266" i="5"/>
  <c r="AE265" i="5"/>
  <c r="AE264" i="5"/>
  <c r="AE263" i="5"/>
  <c r="AE262" i="5"/>
  <c r="AE261" i="5"/>
  <c r="AE260" i="5"/>
  <c r="AE259" i="5"/>
  <c r="AE258" i="5"/>
  <c r="AE257" i="5"/>
  <c r="AE277" i="5"/>
  <c r="AE275" i="5"/>
  <c r="AE273" i="5"/>
  <c r="AE344" i="5"/>
  <c r="AE256" i="5"/>
  <c r="AE254" i="5"/>
  <c r="AE252" i="5"/>
  <c r="AE250" i="5"/>
  <c r="AE248" i="5"/>
  <c r="AE246" i="5"/>
  <c r="AE244" i="5"/>
  <c r="AE242" i="5"/>
  <c r="AE178" i="5"/>
  <c r="AE177" i="5"/>
  <c r="AE176" i="5"/>
  <c r="AE175" i="5"/>
  <c r="AE174" i="5"/>
  <c r="AE173" i="5"/>
  <c r="AE172" i="5"/>
  <c r="AE171" i="5"/>
  <c r="AE170" i="5"/>
  <c r="AE169" i="5"/>
  <c r="AE168" i="5"/>
  <c r="AE167" i="5"/>
  <c r="AE166" i="5"/>
  <c r="AE165" i="5"/>
  <c r="AE164" i="5"/>
  <c r="AE163" i="5"/>
  <c r="AE162" i="5"/>
  <c r="AE161" i="5"/>
  <c r="AE160" i="5"/>
  <c r="AE159" i="5"/>
  <c r="AE158" i="5"/>
  <c r="AE157" i="5"/>
  <c r="AE156" i="5"/>
  <c r="AE155" i="5"/>
  <c r="AE154" i="5"/>
  <c r="AE153" i="5"/>
  <c r="AE152" i="5"/>
  <c r="AE151" i="5"/>
  <c r="AE150" i="5"/>
  <c r="AE149" i="5"/>
  <c r="AE148" i="5"/>
  <c r="AE147" i="5"/>
  <c r="AE146" i="5"/>
  <c r="AE145" i="5"/>
  <c r="AE144" i="5"/>
  <c r="AE143" i="5"/>
  <c r="AE142" i="5"/>
  <c r="AE141" i="5"/>
  <c r="AE140" i="5"/>
  <c r="AE139" i="5"/>
  <c r="AE138" i="5"/>
  <c r="AE137" i="5"/>
  <c r="AE136" i="5"/>
  <c r="AE135" i="5"/>
  <c r="AE134" i="5"/>
  <c r="AE133" i="5"/>
  <c r="AE132" i="5"/>
  <c r="AE131" i="5"/>
  <c r="AE130" i="5"/>
  <c r="AE129" i="5"/>
  <c r="AE128" i="5"/>
  <c r="AE127" i="5"/>
  <c r="AE126" i="5"/>
  <c r="AE125" i="5"/>
  <c r="AE124" i="5"/>
  <c r="AE123" i="5"/>
  <c r="AE122" i="5"/>
  <c r="AE121" i="5"/>
  <c r="AE120" i="5"/>
  <c r="AE119" i="5"/>
  <c r="AE118" i="5"/>
  <c r="AE117" i="5"/>
  <c r="AE116" i="5"/>
  <c r="AE115" i="5"/>
  <c r="AE114" i="5"/>
  <c r="AE113" i="5"/>
  <c r="AE112" i="5"/>
  <c r="AE111" i="5"/>
  <c r="AE110" i="5"/>
  <c r="AE109" i="5"/>
  <c r="AE108" i="5"/>
  <c r="AE107" i="5"/>
  <c r="AE106" i="5"/>
  <c r="AE105" i="5"/>
  <c r="AE104" i="5"/>
  <c r="AE103" i="5"/>
  <c r="AE102" i="5"/>
  <c r="AE101" i="5"/>
  <c r="AE100" i="5"/>
  <c r="AE99" i="5"/>
  <c r="AE98" i="5"/>
  <c r="AE97" i="5"/>
  <c r="AE96" i="5"/>
  <c r="AE95" i="5"/>
  <c r="AE94" i="5"/>
  <c r="AE93" i="5"/>
  <c r="AE92" i="5"/>
  <c r="AE91" i="5"/>
  <c r="AE90" i="5"/>
  <c r="AE89" i="5"/>
  <c r="AE88" i="5"/>
  <c r="AE87" i="5"/>
  <c r="AE86" i="5"/>
  <c r="AE85" i="5"/>
  <c r="AE84" i="5"/>
  <c r="AE83" i="5"/>
  <c r="AE82" i="5"/>
  <c r="AE81" i="5"/>
  <c r="AE80" i="5"/>
  <c r="AE79" i="5"/>
  <c r="AE78" i="5"/>
  <c r="AE77" i="5"/>
  <c r="AE76" i="5"/>
  <c r="AE75" i="5"/>
  <c r="AE74" i="5"/>
  <c r="AE73" i="5"/>
  <c r="AE72" i="5"/>
  <c r="AE71" i="5"/>
  <c r="AE70" i="5"/>
  <c r="AE69" i="5"/>
  <c r="AE68" i="5"/>
  <c r="AE67" i="5"/>
  <c r="AE66" i="5"/>
  <c r="AE65" i="5"/>
  <c r="AE279" i="5"/>
  <c r="AE255" i="5"/>
  <c r="AE251" i="5"/>
  <c r="AE247" i="5"/>
  <c r="AE243" i="5"/>
  <c r="AE239" i="5"/>
  <c r="AE237" i="5"/>
  <c r="AE235" i="5"/>
  <c r="AE233" i="5"/>
  <c r="AE231" i="5"/>
  <c r="AE229" i="5"/>
  <c r="AE227" i="5"/>
  <c r="AE225" i="5"/>
  <c r="AE223" i="5"/>
  <c r="AE221" i="5"/>
  <c r="AE219" i="5"/>
  <c r="AE217" i="5"/>
  <c r="AE215" i="5"/>
  <c r="AE213" i="5"/>
  <c r="AE211" i="5"/>
  <c r="AE209" i="5"/>
  <c r="AE207" i="5"/>
  <c r="AE205" i="5"/>
  <c r="AE203" i="5"/>
  <c r="AE201" i="5"/>
  <c r="AE199" i="5"/>
  <c r="AE197" i="5"/>
  <c r="AE195" i="5"/>
  <c r="AE193" i="5"/>
  <c r="AE191" i="5"/>
  <c r="AE189" i="5"/>
  <c r="AE187" i="5"/>
  <c r="AE185" i="5"/>
  <c r="AE183" i="5"/>
  <c r="AE181" i="5"/>
  <c r="AE179" i="5"/>
  <c r="AI504" i="5"/>
  <c r="AI503" i="5"/>
  <c r="AI502" i="5"/>
  <c r="AI501" i="5"/>
  <c r="AI500" i="5"/>
  <c r="AI499" i="5"/>
  <c r="AI498" i="5"/>
  <c r="AI497" i="5"/>
  <c r="AI496" i="5"/>
  <c r="AI495" i="5"/>
  <c r="AI494" i="5"/>
  <c r="AI493" i="5"/>
  <c r="AI490" i="5"/>
  <c r="AI486" i="5"/>
  <c r="AI482" i="5"/>
  <c r="AI478" i="5"/>
  <c r="AI474" i="5"/>
  <c r="AI470" i="5"/>
  <c r="AI466" i="5"/>
  <c r="AI462" i="5"/>
  <c r="AI458" i="5"/>
  <c r="AI454" i="5"/>
  <c r="AI450" i="5"/>
  <c r="AI446" i="5"/>
  <c r="AI481" i="5"/>
  <c r="AI480" i="5"/>
  <c r="AI479" i="5"/>
  <c r="AI465" i="5"/>
  <c r="AI464" i="5"/>
  <c r="AI463" i="5"/>
  <c r="AI449" i="5"/>
  <c r="AI448" i="5"/>
  <c r="AI447" i="5"/>
  <c r="AI492" i="5"/>
  <c r="AI491" i="5"/>
  <c r="AI477" i="5"/>
  <c r="AI476" i="5"/>
  <c r="AI475" i="5"/>
  <c r="AI461" i="5"/>
  <c r="AI460" i="5"/>
  <c r="AI459" i="5"/>
  <c r="AI485" i="5"/>
  <c r="AI483" i="5"/>
  <c r="AI468" i="5"/>
  <c r="AI453" i="5"/>
  <c r="AI451" i="5"/>
  <c r="AI442" i="5"/>
  <c r="AI438" i="5"/>
  <c r="AI434" i="5"/>
  <c r="AI430" i="5"/>
  <c r="AI426" i="5"/>
  <c r="AI422" i="5"/>
  <c r="AI488" i="5"/>
  <c r="AI473" i="5"/>
  <c r="AI471" i="5"/>
  <c r="AI456" i="5"/>
  <c r="AI443" i="5"/>
  <c r="AI439" i="5"/>
  <c r="AI435" i="5"/>
  <c r="AI431" i="5"/>
  <c r="AI427" i="5"/>
  <c r="AI423" i="5"/>
  <c r="AI419" i="5"/>
  <c r="AI484" i="5"/>
  <c r="AI469" i="5"/>
  <c r="AI467" i="5"/>
  <c r="AI452" i="5"/>
  <c r="AI444" i="5"/>
  <c r="AI440" i="5"/>
  <c r="AI436" i="5"/>
  <c r="AI432" i="5"/>
  <c r="AI428" i="5"/>
  <c r="AI424" i="5"/>
  <c r="AI420" i="5"/>
  <c r="AI455" i="5"/>
  <c r="AI445" i="5"/>
  <c r="AI429" i="5"/>
  <c r="AI418" i="5"/>
  <c r="AI414" i="5"/>
  <c r="AI410" i="5"/>
  <c r="AI406" i="5"/>
  <c r="AI402" i="5"/>
  <c r="AI398" i="5"/>
  <c r="AI394" i="5"/>
  <c r="AI390" i="5"/>
  <c r="AI386" i="5"/>
  <c r="AI382" i="5"/>
  <c r="AI378" i="5"/>
  <c r="AI374" i="5"/>
  <c r="AI370" i="5"/>
  <c r="AI366" i="5"/>
  <c r="AI362" i="5"/>
  <c r="AI358" i="5"/>
  <c r="AI354" i="5"/>
  <c r="AI472" i="5"/>
  <c r="AI433" i="5"/>
  <c r="AI415" i="5"/>
  <c r="AI411" i="5"/>
  <c r="AI407" i="5"/>
  <c r="AI403" i="5"/>
  <c r="AI399" i="5"/>
  <c r="AI395" i="5"/>
  <c r="AI391" i="5"/>
  <c r="AI387" i="5"/>
  <c r="AI383" i="5"/>
  <c r="AI379" i="5"/>
  <c r="AI375" i="5"/>
  <c r="AI371" i="5"/>
  <c r="AI367" i="5"/>
  <c r="AI363" i="5"/>
  <c r="AI359" i="5"/>
  <c r="AI355" i="5"/>
  <c r="AI351" i="5"/>
  <c r="AI489" i="5"/>
  <c r="AI437" i="5"/>
  <c r="AI421" i="5"/>
  <c r="AI416" i="5"/>
  <c r="AI412" i="5"/>
  <c r="AI408" i="5"/>
  <c r="AI404" i="5"/>
  <c r="AI400" i="5"/>
  <c r="AI396" i="5"/>
  <c r="AI392" i="5"/>
  <c r="AI388" i="5"/>
  <c r="AI384" i="5"/>
  <c r="AI380" i="5"/>
  <c r="AI376" i="5"/>
  <c r="AI372" i="5"/>
  <c r="AI368" i="5"/>
  <c r="AI364" i="5"/>
  <c r="AI360" i="5"/>
  <c r="AI356" i="5"/>
  <c r="AI352" i="5"/>
  <c r="AI457" i="5"/>
  <c r="AI405" i="5"/>
  <c r="AI389" i="5"/>
  <c r="AI373" i="5"/>
  <c r="AI357" i="5"/>
  <c r="AI350" i="5"/>
  <c r="AI346" i="5"/>
  <c r="AI342" i="5"/>
  <c r="AI338" i="5"/>
  <c r="AI335" i="5"/>
  <c r="AI334" i="5"/>
  <c r="AI333" i="5"/>
  <c r="AI332" i="5"/>
  <c r="AI331" i="5"/>
  <c r="AI330" i="5"/>
  <c r="AI329" i="5"/>
  <c r="AI328" i="5"/>
  <c r="AI327" i="5"/>
  <c r="AI326" i="5"/>
  <c r="AI325" i="5"/>
  <c r="AI324" i="5"/>
  <c r="AI323" i="5"/>
  <c r="AI322" i="5"/>
  <c r="AI321" i="5"/>
  <c r="AI320" i="5"/>
  <c r="AI319" i="5"/>
  <c r="AI318" i="5"/>
  <c r="AI317" i="5"/>
  <c r="AI316" i="5"/>
  <c r="AI315" i="5"/>
  <c r="AI314" i="5"/>
  <c r="AI313" i="5"/>
  <c r="AI312" i="5"/>
  <c r="AI311" i="5"/>
  <c r="AI310" i="5"/>
  <c r="AI309" i="5"/>
  <c r="AI308" i="5"/>
  <c r="AI307" i="5"/>
  <c r="AI306" i="5"/>
  <c r="AI305" i="5"/>
  <c r="AI304" i="5"/>
  <c r="AI303" i="5"/>
  <c r="AI302" i="5"/>
  <c r="AI301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487" i="5"/>
  <c r="AI409" i="5"/>
  <c r="AI393" i="5"/>
  <c r="AI377" i="5"/>
  <c r="AI361" i="5"/>
  <c r="AI349" i="5"/>
  <c r="AI345" i="5"/>
  <c r="AI341" i="5"/>
  <c r="AI337" i="5"/>
  <c r="AI425" i="5"/>
  <c r="AI413" i="5"/>
  <c r="AI397" i="5"/>
  <c r="AI381" i="5"/>
  <c r="AI365" i="5"/>
  <c r="AI348" i="5"/>
  <c r="AI344" i="5"/>
  <c r="AI340" i="5"/>
  <c r="AI385" i="5"/>
  <c r="AI339" i="5"/>
  <c r="AI441" i="5"/>
  <c r="AI417" i="5"/>
  <c r="AI353" i="5"/>
  <c r="AI347" i="5"/>
  <c r="AI369" i="5"/>
  <c r="AI343" i="5"/>
  <c r="AI336" i="5"/>
  <c r="AI401" i="5"/>
  <c r="AI279" i="5"/>
  <c r="AI277" i="5"/>
  <c r="AI275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78" i="5"/>
  <c r="AI276" i="5"/>
  <c r="AI274" i="5"/>
  <c r="AI255" i="5"/>
  <c r="AI253" i="5"/>
  <c r="AI251" i="5"/>
  <c r="AI249" i="5"/>
  <c r="AI247" i="5"/>
  <c r="AI245" i="5"/>
  <c r="AI243" i="5"/>
  <c r="AI241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254" i="5"/>
  <c r="AI250" i="5"/>
  <c r="AI246" i="5"/>
  <c r="AI242" i="5"/>
  <c r="AI240" i="5"/>
  <c r="AI238" i="5"/>
  <c r="AI236" i="5"/>
  <c r="AI234" i="5"/>
  <c r="AI232" i="5"/>
  <c r="AI230" i="5"/>
  <c r="AI228" i="5"/>
  <c r="AI226" i="5"/>
  <c r="AI224" i="5"/>
  <c r="AI222" i="5"/>
  <c r="AI220" i="5"/>
  <c r="AI218" i="5"/>
  <c r="AI216" i="5"/>
  <c r="AI214" i="5"/>
  <c r="AI212" i="5"/>
  <c r="AI210" i="5"/>
  <c r="AI208" i="5"/>
  <c r="AI206" i="5"/>
  <c r="AI204" i="5"/>
  <c r="AI202" i="5"/>
  <c r="AI200" i="5"/>
  <c r="AI198" i="5"/>
  <c r="AI196" i="5"/>
  <c r="AI194" i="5"/>
  <c r="AI192" i="5"/>
  <c r="AI190" i="5"/>
  <c r="AI188" i="5"/>
  <c r="AI186" i="5"/>
  <c r="AI184" i="5"/>
  <c r="AI182" i="5"/>
  <c r="AI180" i="5"/>
  <c r="AM504" i="5"/>
  <c r="AM503" i="5"/>
  <c r="AM502" i="5"/>
  <c r="AM501" i="5"/>
  <c r="AM500" i="5"/>
  <c r="AM499" i="5"/>
  <c r="AM498" i="5"/>
  <c r="AM497" i="5"/>
  <c r="AM496" i="5"/>
  <c r="AM495" i="5"/>
  <c r="AM494" i="5"/>
  <c r="AM493" i="5"/>
  <c r="AM489" i="5"/>
  <c r="AM485" i="5"/>
  <c r="AM481" i="5"/>
  <c r="AM477" i="5"/>
  <c r="AM473" i="5"/>
  <c r="AM469" i="5"/>
  <c r="AM465" i="5"/>
  <c r="AM461" i="5"/>
  <c r="AM457" i="5"/>
  <c r="AM453" i="5"/>
  <c r="AM449" i="5"/>
  <c r="AM488" i="5"/>
  <c r="AM487" i="5"/>
  <c r="AM486" i="5"/>
  <c r="AM472" i="5"/>
  <c r="AM471" i="5"/>
  <c r="AM470" i="5"/>
  <c r="AM456" i="5"/>
  <c r="AM455" i="5"/>
  <c r="AM454" i="5"/>
  <c r="AM484" i="5"/>
  <c r="AM483" i="5"/>
  <c r="AM482" i="5"/>
  <c r="AM468" i="5"/>
  <c r="AM467" i="5"/>
  <c r="AM466" i="5"/>
  <c r="AM452" i="5"/>
  <c r="AM451" i="5"/>
  <c r="AM450" i="5"/>
  <c r="AM492" i="5"/>
  <c r="AM490" i="5"/>
  <c r="AM475" i="5"/>
  <c r="AM460" i="5"/>
  <c r="AM458" i="5"/>
  <c r="AM445" i="5"/>
  <c r="AM441" i="5"/>
  <c r="AM437" i="5"/>
  <c r="AM433" i="5"/>
  <c r="AM429" i="5"/>
  <c r="AM425" i="5"/>
  <c r="AM421" i="5"/>
  <c r="AM480" i="5"/>
  <c r="AM478" i="5"/>
  <c r="AM463" i="5"/>
  <c r="AM448" i="5"/>
  <c r="AM442" i="5"/>
  <c r="AM438" i="5"/>
  <c r="AM434" i="5"/>
  <c r="AM430" i="5"/>
  <c r="AM426" i="5"/>
  <c r="AM422" i="5"/>
  <c r="AM491" i="5"/>
  <c r="AM476" i="5"/>
  <c r="AM474" i="5"/>
  <c r="AM459" i="5"/>
  <c r="AM446" i="5"/>
  <c r="AM443" i="5"/>
  <c r="AM439" i="5"/>
  <c r="AM435" i="5"/>
  <c r="AM431" i="5"/>
  <c r="AM427" i="5"/>
  <c r="AM423" i="5"/>
  <c r="AM419" i="5"/>
  <c r="AM447" i="5"/>
  <c r="AM436" i="5"/>
  <c r="AM420" i="5"/>
  <c r="AM417" i="5"/>
  <c r="AM413" i="5"/>
  <c r="AM409" i="5"/>
  <c r="AM405" i="5"/>
  <c r="AM401" i="5"/>
  <c r="AM397" i="5"/>
  <c r="AM393" i="5"/>
  <c r="AM389" i="5"/>
  <c r="AM385" i="5"/>
  <c r="AM381" i="5"/>
  <c r="AM377" i="5"/>
  <c r="AM373" i="5"/>
  <c r="AM369" i="5"/>
  <c r="AM365" i="5"/>
  <c r="AM361" i="5"/>
  <c r="AM357" i="5"/>
  <c r="AM353" i="5"/>
  <c r="AM464" i="5"/>
  <c r="AM440" i="5"/>
  <c r="AM424" i="5"/>
  <c r="AM418" i="5"/>
  <c r="AM414" i="5"/>
  <c r="AM410" i="5"/>
  <c r="AM406" i="5"/>
  <c r="AM402" i="5"/>
  <c r="AM398" i="5"/>
  <c r="AM394" i="5"/>
  <c r="AM390" i="5"/>
  <c r="AM386" i="5"/>
  <c r="AM382" i="5"/>
  <c r="AM378" i="5"/>
  <c r="AM374" i="5"/>
  <c r="AM370" i="5"/>
  <c r="AM366" i="5"/>
  <c r="AM362" i="5"/>
  <c r="AM358" i="5"/>
  <c r="AM354" i="5"/>
  <c r="AM462" i="5"/>
  <c r="AM444" i="5"/>
  <c r="AM428" i="5"/>
  <c r="AM415" i="5"/>
  <c r="AM411" i="5"/>
  <c r="AM407" i="5"/>
  <c r="AM403" i="5"/>
  <c r="AM399" i="5"/>
  <c r="AM395" i="5"/>
  <c r="AM391" i="5"/>
  <c r="AM387" i="5"/>
  <c r="AM383" i="5"/>
  <c r="AM379" i="5"/>
  <c r="AM375" i="5"/>
  <c r="AM371" i="5"/>
  <c r="AM367" i="5"/>
  <c r="AM363" i="5"/>
  <c r="AM359" i="5"/>
  <c r="AM355" i="5"/>
  <c r="AM351" i="5"/>
  <c r="AM412" i="5"/>
  <c r="AM396" i="5"/>
  <c r="AM380" i="5"/>
  <c r="AM364" i="5"/>
  <c r="AM349" i="5"/>
  <c r="AM345" i="5"/>
  <c r="AM341" i="5"/>
  <c r="AM337" i="5"/>
  <c r="AM335" i="5"/>
  <c r="AM334" i="5"/>
  <c r="AM333" i="5"/>
  <c r="AM332" i="5"/>
  <c r="AM331" i="5"/>
  <c r="AM330" i="5"/>
  <c r="AM329" i="5"/>
  <c r="AM328" i="5"/>
  <c r="AM327" i="5"/>
  <c r="AM326" i="5"/>
  <c r="AM325" i="5"/>
  <c r="AM324" i="5"/>
  <c r="AM323" i="5"/>
  <c r="AM322" i="5"/>
  <c r="AM321" i="5"/>
  <c r="AM320" i="5"/>
  <c r="AM319" i="5"/>
  <c r="AM318" i="5"/>
  <c r="AM317" i="5"/>
  <c r="AM316" i="5"/>
  <c r="AM315" i="5"/>
  <c r="AM314" i="5"/>
  <c r="AM313" i="5"/>
  <c r="AM312" i="5"/>
  <c r="AM311" i="5"/>
  <c r="AM310" i="5"/>
  <c r="AM309" i="5"/>
  <c r="AM308" i="5"/>
  <c r="AM307" i="5"/>
  <c r="AM306" i="5"/>
  <c r="AM305" i="5"/>
  <c r="AM304" i="5"/>
  <c r="AM303" i="5"/>
  <c r="AM302" i="5"/>
  <c r="AM301" i="5"/>
  <c r="AM300" i="5"/>
  <c r="AM299" i="5"/>
  <c r="AM298" i="5"/>
  <c r="AM297" i="5"/>
  <c r="AM296" i="5"/>
  <c r="AM295" i="5"/>
  <c r="AM294" i="5"/>
  <c r="AM293" i="5"/>
  <c r="AM292" i="5"/>
  <c r="AM291" i="5"/>
  <c r="AM290" i="5"/>
  <c r="AM289" i="5"/>
  <c r="AM288" i="5"/>
  <c r="AM287" i="5"/>
  <c r="AM286" i="5"/>
  <c r="AM285" i="5"/>
  <c r="AM284" i="5"/>
  <c r="AM283" i="5"/>
  <c r="AM282" i="5"/>
  <c r="AM281" i="5"/>
  <c r="AM280" i="5"/>
  <c r="AM279" i="5"/>
  <c r="AM416" i="5"/>
  <c r="AM400" i="5"/>
  <c r="AM384" i="5"/>
  <c r="AM368" i="5"/>
  <c r="AM352" i="5"/>
  <c r="AM348" i="5"/>
  <c r="AM344" i="5"/>
  <c r="AM340" i="5"/>
  <c r="AM336" i="5"/>
  <c r="AM479" i="5"/>
  <c r="AM432" i="5"/>
  <c r="AM404" i="5"/>
  <c r="AM388" i="5"/>
  <c r="AM372" i="5"/>
  <c r="AM356" i="5"/>
  <c r="AM347" i="5"/>
  <c r="AM343" i="5"/>
  <c r="AM339" i="5"/>
  <c r="AM392" i="5"/>
  <c r="AM346" i="5"/>
  <c r="AM360" i="5"/>
  <c r="AM338" i="5"/>
  <c r="AM376" i="5"/>
  <c r="AM350" i="5"/>
  <c r="AM342" i="5"/>
  <c r="AM278" i="5"/>
  <c r="AM276" i="5"/>
  <c r="AM274" i="5"/>
  <c r="AM271" i="5"/>
  <c r="AM270" i="5"/>
  <c r="AM269" i="5"/>
  <c r="AM268" i="5"/>
  <c r="AM267" i="5"/>
  <c r="AM266" i="5"/>
  <c r="AM265" i="5"/>
  <c r="AM264" i="5"/>
  <c r="AM263" i="5"/>
  <c r="AM262" i="5"/>
  <c r="AM261" i="5"/>
  <c r="AM260" i="5"/>
  <c r="AM259" i="5"/>
  <c r="AM258" i="5"/>
  <c r="AM257" i="5"/>
  <c r="AM408" i="5"/>
  <c r="AM277" i="5"/>
  <c r="AM275" i="5"/>
  <c r="AM273" i="5"/>
  <c r="AM272" i="5"/>
  <c r="AM256" i="5"/>
  <c r="AM254" i="5"/>
  <c r="AM252" i="5"/>
  <c r="AM250" i="5"/>
  <c r="AM248" i="5"/>
  <c r="AM246" i="5"/>
  <c r="AM244" i="5"/>
  <c r="AM242" i="5"/>
  <c r="AM178" i="5"/>
  <c r="AM177" i="5"/>
  <c r="AM176" i="5"/>
  <c r="AM175" i="5"/>
  <c r="AM174" i="5"/>
  <c r="AM173" i="5"/>
  <c r="AM172" i="5"/>
  <c r="AM171" i="5"/>
  <c r="AM170" i="5"/>
  <c r="AM169" i="5"/>
  <c r="AM168" i="5"/>
  <c r="AM167" i="5"/>
  <c r="AM166" i="5"/>
  <c r="AM165" i="5"/>
  <c r="AM164" i="5"/>
  <c r="AM163" i="5"/>
  <c r="AM162" i="5"/>
  <c r="AM161" i="5"/>
  <c r="AM160" i="5"/>
  <c r="AM159" i="5"/>
  <c r="AM158" i="5"/>
  <c r="AM157" i="5"/>
  <c r="AM156" i="5"/>
  <c r="AM155" i="5"/>
  <c r="AM154" i="5"/>
  <c r="AM153" i="5"/>
  <c r="AM152" i="5"/>
  <c r="AM151" i="5"/>
  <c r="AM150" i="5"/>
  <c r="AM149" i="5"/>
  <c r="AM148" i="5"/>
  <c r="AM147" i="5"/>
  <c r="AM146" i="5"/>
  <c r="AM145" i="5"/>
  <c r="AM144" i="5"/>
  <c r="AM143" i="5"/>
  <c r="AM142" i="5"/>
  <c r="AM141" i="5"/>
  <c r="AM140" i="5"/>
  <c r="AM139" i="5"/>
  <c r="AM138" i="5"/>
  <c r="AM137" i="5"/>
  <c r="AM136" i="5"/>
  <c r="AM135" i="5"/>
  <c r="AM134" i="5"/>
  <c r="AM133" i="5"/>
  <c r="AM132" i="5"/>
  <c r="AM131" i="5"/>
  <c r="AM130" i="5"/>
  <c r="AM129" i="5"/>
  <c r="AM128" i="5"/>
  <c r="AM127" i="5"/>
  <c r="AM126" i="5"/>
  <c r="AM125" i="5"/>
  <c r="AM124" i="5"/>
  <c r="AM123" i="5"/>
  <c r="AM122" i="5"/>
  <c r="AM121" i="5"/>
  <c r="AM120" i="5"/>
  <c r="AM119" i="5"/>
  <c r="AM118" i="5"/>
  <c r="AM117" i="5"/>
  <c r="AM116" i="5"/>
  <c r="AM115" i="5"/>
  <c r="AM114" i="5"/>
  <c r="AM113" i="5"/>
  <c r="AM112" i="5"/>
  <c r="AM111" i="5"/>
  <c r="AM110" i="5"/>
  <c r="AM109" i="5"/>
  <c r="AM108" i="5"/>
  <c r="AM107" i="5"/>
  <c r="AM106" i="5"/>
  <c r="AM105" i="5"/>
  <c r="AM104" i="5"/>
  <c r="AM103" i="5"/>
  <c r="AM102" i="5"/>
  <c r="AM101" i="5"/>
  <c r="AM100" i="5"/>
  <c r="AM99" i="5"/>
  <c r="AM98" i="5"/>
  <c r="AM97" i="5"/>
  <c r="AM96" i="5"/>
  <c r="AM95" i="5"/>
  <c r="AM94" i="5"/>
  <c r="AM93" i="5"/>
  <c r="AM92" i="5"/>
  <c r="AM91" i="5"/>
  <c r="AM90" i="5"/>
  <c r="AM89" i="5"/>
  <c r="AM88" i="5"/>
  <c r="AM87" i="5"/>
  <c r="AM86" i="5"/>
  <c r="AM85" i="5"/>
  <c r="AM84" i="5"/>
  <c r="AM83" i="5"/>
  <c r="AM82" i="5"/>
  <c r="AM81" i="5"/>
  <c r="AM80" i="5"/>
  <c r="AM79" i="5"/>
  <c r="AM78" i="5"/>
  <c r="AM77" i="5"/>
  <c r="AM76" i="5"/>
  <c r="AM75" i="5"/>
  <c r="AM74" i="5"/>
  <c r="AM73" i="5"/>
  <c r="AM72" i="5"/>
  <c r="AM71" i="5"/>
  <c r="AM70" i="5"/>
  <c r="AM69" i="5"/>
  <c r="AM68" i="5"/>
  <c r="AM67" i="5"/>
  <c r="AM66" i="5"/>
  <c r="AM65" i="5"/>
  <c r="AM253" i="5"/>
  <c r="AM249" i="5"/>
  <c r="AM245" i="5"/>
  <c r="AM241" i="5"/>
  <c r="AM239" i="5"/>
  <c r="AM237" i="5"/>
  <c r="AM235" i="5"/>
  <c r="AM233" i="5"/>
  <c r="AM231" i="5"/>
  <c r="AM229" i="5"/>
  <c r="AM227" i="5"/>
  <c r="AM225" i="5"/>
  <c r="AM223" i="5"/>
  <c r="AM221" i="5"/>
  <c r="AM219" i="5"/>
  <c r="AM217" i="5"/>
  <c r="AM215" i="5"/>
  <c r="AM213" i="5"/>
  <c r="AM211" i="5"/>
  <c r="AM209" i="5"/>
  <c r="AM207" i="5"/>
  <c r="AM205" i="5"/>
  <c r="AM203" i="5"/>
  <c r="AM201" i="5"/>
  <c r="AM199" i="5"/>
  <c r="AM197" i="5"/>
  <c r="AM195" i="5"/>
  <c r="AM193" i="5"/>
  <c r="AM191" i="5"/>
  <c r="AM189" i="5"/>
  <c r="AM187" i="5"/>
  <c r="AM185" i="5"/>
  <c r="AM183" i="5"/>
  <c r="AM181" i="5"/>
  <c r="AM179" i="5"/>
  <c r="F9" i="5"/>
  <c r="F9" i="7" s="1"/>
  <c r="J9" i="5"/>
  <c r="J9" i="7" s="1"/>
  <c r="N9" i="5"/>
  <c r="N9" i="7" s="1"/>
  <c r="R9" i="5"/>
  <c r="V9" i="5"/>
  <c r="Z9" i="5"/>
  <c r="Z9" i="7" s="1"/>
  <c r="AD9" i="5"/>
  <c r="AH9" i="5"/>
  <c r="AL9" i="5"/>
  <c r="AL9" i="7" s="1"/>
  <c r="G10" i="5"/>
  <c r="G10" i="7" s="1"/>
  <c r="K10" i="5"/>
  <c r="K10" i="7" s="1"/>
  <c r="O10" i="5"/>
  <c r="O10" i="7" s="1"/>
  <c r="S10" i="5"/>
  <c r="S10" i="7" s="1"/>
  <c r="W10" i="5"/>
  <c r="W10" i="7" s="1"/>
  <c r="AA10" i="5"/>
  <c r="AA10" i="7" s="1"/>
  <c r="AE10" i="5"/>
  <c r="AE10" i="7" s="1"/>
  <c r="AI10" i="5"/>
  <c r="AI10" i="7" s="1"/>
  <c r="AM10" i="5"/>
  <c r="AM10" i="7" s="1"/>
  <c r="F13" i="5"/>
  <c r="J13" i="5"/>
  <c r="J13" i="7" s="1"/>
  <c r="N13" i="5"/>
  <c r="N13" i="7" s="1"/>
  <c r="R13" i="5"/>
  <c r="R13" i="7" s="1"/>
  <c r="V13" i="5"/>
  <c r="Z13" i="5"/>
  <c r="Z13" i="7" s="1"/>
  <c r="AD13" i="5"/>
  <c r="AH13" i="5"/>
  <c r="AH13" i="7" s="1"/>
  <c r="AL13" i="5"/>
  <c r="G14" i="5"/>
  <c r="G14" i="7" s="1"/>
  <c r="K14" i="5"/>
  <c r="O14" i="5"/>
  <c r="O14" i="7" s="1"/>
  <c r="S14" i="5"/>
  <c r="W14" i="5"/>
  <c r="W14" i="7" s="1"/>
  <c r="AA14" i="5"/>
  <c r="AA14" i="7" s="1"/>
  <c r="AE14" i="5"/>
  <c r="AE14" i="7" s="1"/>
  <c r="AI14" i="5"/>
  <c r="AM14" i="5"/>
  <c r="AM14" i="7" s="1"/>
  <c r="F17" i="5"/>
  <c r="F17" i="7" s="1"/>
  <c r="J17" i="5"/>
  <c r="J17" i="7" s="1"/>
  <c r="N17" i="5"/>
  <c r="R17" i="5"/>
  <c r="R17" i="7" s="1"/>
  <c r="V17" i="5"/>
  <c r="V17" i="7" s="1"/>
  <c r="Z17" i="5"/>
  <c r="Z17" i="7" s="1"/>
  <c r="AD17" i="5"/>
  <c r="AH17" i="5"/>
  <c r="AH17" i="7" s="1"/>
  <c r="AL17" i="5"/>
  <c r="AL17" i="7" s="1"/>
  <c r="G18" i="5"/>
  <c r="G18" i="7" s="1"/>
  <c r="K18" i="5"/>
  <c r="O18" i="5"/>
  <c r="S18" i="5"/>
  <c r="W18" i="5"/>
  <c r="W18" i="7" s="1"/>
  <c r="AA18" i="5"/>
  <c r="AE18" i="5"/>
  <c r="AI18" i="5"/>
  <c r="AI18" i="7" s="1"/>
  <c r="AM18" i="5"/>
  <c r="AM18" i="7" s="1"/>
  <c r="AG20" i="5"/>
  <c r="AG20" i="7" s="1"/>
  <c r="AK20" i="5"/>
  <c r="AK20" i="7" s="1"/>
  <c r="F21" i="5"/>
  <c r="F21" i="7" s="1"/>
  <c r="J21" i="5"/>
  <c r="J21" i="7" s="1"/>
  <c r="N21" i="5"/>
  <c r="R21" i="5"/>
  <c r="R21" i="7" s="1"/>
  <c r="V21" i="5"/>
  <c r="V21" i="7" s="1"/>
  <c r="Z21" i="5"/>
  <c r="Z21" i="7" s="1"/>
  <c r="AD21" i="5"/>
  <c r="AH21" i="5"/>
  <c r="AH21" i="7" s="1"/>
  <c r="AL21" i="5"/>
  <c r="AL21" i="7" s="1"/>
  <c r="G22" i="5"/>
  <c r="G22" i="7" s="1"/>
  <c r="K22" i="5"/>
  <c r="O22" i="5"/>
  <c r="O22" i="7" s="1"/>
  <c r="S22" i="5"/>
  <c r="S22" i="7" s="1"/>
  <c r="W22" i="5"/>
  <c r="W22" i="7" s="1"/>
  <c r="AA22" i="5"/>
  <c r="AE22" i="5"/>
  <c r="AE22" i="7" s="1"/>
  <c r="AI22" i="5"/>
  <c r="AM22" i="5"/>
  <c r="AM22" i="7" s="1"/>
  <c r="AG24" i="5"/>
  <c r="AG24" i="7" s="1"/>
  <c r="AK24" i="5"/>
  <c r="AK24" i="7" s="1"/>
  <c r="F25" i="5"/>
  <c r="F25" i="7" s="1"/>
  <c r="J25" i="5"/>
  <c r="J25" i="7" s="1"/>
  <c r="N25" i="5"/>
  <c r="R25" i="5"/>
  <c r="R25" i="7" s="1"/>
  <c r="V25" i="5"/>
  <c r="V25" i="7" s="1"/>
  <c r="Z25" i="5"/>
  <c r="Z25" i="7" s="1"/>
  <c r="AD25" i="5"/>
  <c r="AH25" i="5"/>
  <c r="AH25" i="7" s="1"/>
  <c r="AL25" i="5"/>
  <c r="AL25" i="7" s="1"/>
  <c r="G26" i="5"/>
  <c r="G26" i="7" s="1"/>
  <c r="K26" i="5"/>
  <c r="O26" i="5"/>
  <c r="S26" i="5"/>
  <c r="S26" i="7" s="1"/>
  <c r="W26" i="5"/>
  <c r="AA26" i="5"/>
  <c r="AE26" i="5"/>
  <c r="AI26" i="5"/>
  <c r="AI26" i="7" s="1"/>
  <c r="AM26" i="5"/>
  <c r="AM26" i="7" s="1"/>
  <c r="U28" i="5"/>
  <c r="U28" i="7" s="1"/>
  <c r="Y28" i="5"/>
  <c r="Y28" i="7" s="1"/>
  <c r="AC28" i="5"/>
  <c r="AC28" i="7" s="1"/>
  <c r="AG28" i="5"/>
  <c r="AG28" i="7" s="1"/>
  <c r="AK28" i="5"/>
  <c r="AK28" i="7" s="1"/>
  <c r="F29" i="5"/>
  <c r="J29" i="5"/>
  <c r="N29" i="5"/>
  <c r="N29" i="7" s="1"/>
  <c r="R29" i="5"/>
  <c r="V29" i="5"/>
  <c r="Z29" i="5"/>
  <c r="Z29" i="7" s="1"/>
  <c r="AD29" i="5"/>
  <c r="AD29" i="7" s="1"/>
  <c r="AH29" i="5"/>
  <c r="AH29" i="7" s="1"/>
  <c r="AL29" i="5"/>
  <c r="AL29" i="7" s="1"/>
  <c r="G30" i="5"/>
  <c r="G30" i="7" s="1"/>
  <c r="K30" i="5"/>
  <c r="K30" i="7" s="1"/>
  <c r="O30" i="5"/>
  <c r="O30" i="7" s="1"/>
  <c r="S30" i="5"/>
  <c r="W30" i="5"/>
  <c r="W30" i="7" s="1"/>
  <c r="AA30" i="5"/>
  <c r="AA30" i="7" s="1"/>
  <c r="AE30" i="5"/>
  <c r="AE30" i="7" s="1"/>
  <c r="AI30" i="5"/>
  <c r="AM30" i="5"/>
  <c r="AM30" i="7" s="1"/>
  <c r="I32" i="5"/>
  <c r="I32" i="7" s="1"/>
  <c r="M32" i="5"/>
  <c r="M32" i="7" s="1"/>
  <c r="Q32" i="5"/>
  <c r="Q32" i="7" s="1"/>
  <c r="U32" i="5"/>
  <c r="U32" i="7" s="1"/>
  <c r="Y32" i="5"/>
  <c r="Y32" i="7" s="1"/>
  <c r="AC32" i="5"/>
  <c r="AC32" i="7" s="1"/>
  <c r="AG32" i="5"/>
  <c r="AG32" i="7" s="1"/>
  <c r="AK32" i="5"/>
  <c r="AK32" i="7" s="1"/>
  <c r="F33" i="5"/>
  <c r="F33" i="7" s="1"/>
  <c r="J33" i="5"/>
  <c r="J33" i="7" s="1"/>
  <c r="N33" i="5"/>
  <c r="R33" i="5"/>
  <c r="R33" i="7" s="1"/>
  <c r="V33" i="5"/>
  <c r="V33" i="7" s="1"/>
  <c r="Z33" i="5"/>
  <c r="Z33" i="7" s="1"/>
  <c r="AD33" i="5"/>
  <c r="AH33" i="5"/>
  <c r="AH33" i="7" s="1"/>
  <c r="AL33" i="5"/>
  <c r="AL33" i="7" s="1"/>
  <c r="G34" i="5"/>
  <c r="G34" i="7" s="1"/>
  <c r="K34" i="5"/>
  <c r="K34" i="7" s="1"/>
  <c r="O34" i="5"/>
  <c r="O34" i="7" s="1"/>
  <c r="S34" i="5"/>
  <c r="W34" i="5"/>
  <c r="W34" i="7" s="1"/>
  <c r="AA34" i="5"/>
  <c r="AA34" i="7" s="1"/>
  <c r="AE34" i="5"/>
  <c r="AE34" i="7" s="1"/>
  <c r="AI34" i="5"/>
  <c r="AI34" i="7" s="1"/>
  <c r="AM34" i="5"/>
  <c r="AM34" i="7" s="1"/>
  <c r="H36" i="5"/>
  <c r="L36" i="5"/>
  <c r="P36" i="5"/>
  <c r="T36" i="5"/>
  <c r="X36" i="5"/>
  <c r="AB36" i="5"/>
  <c r="AF36" i="5"/>
  <c r="AJ36" i="5"/>
  <c r="H37" i="5"/>
  <c r="L37" i="5"/>
  <c r="P37" i="5"/>
  <c r="T37" i="5"/>
  <c r="X37" i="5"/>
  <c r="AB37" i="5"/>
  <c r="AF37" i="5"/>
  <c r="AJ37" i="5"/>
  <c r="H38" i="5"/>
  <c r="L38" i="5"/>
  <c r="P38" i="5"/>
  <c r="T38" i="5"/>
  <c r="X38" i="5"/>
  <c r="AB38" i="5"/>
  <c r="AF38" i="5"/>
  <c r="AJ38" i="5"/>
  <c r="H39" i="5"/>
  <c r="L39" i="5"/>
  <c r="P39" i="5"/>
  <c r="T39" i="5"/>
  <c r="X39" i="5"/>
  <c r="AB39" i="5"/>
  <c r="AF39" i="5"/>
  <c r="AJ39" i="5"/>
  <c r="H40" i="5"/>
  <c r="L40" i="5"/>
  <c r="P40" i="5"/>
  <c r="T40" i="5"/>
  <c r="X40" i="5"/>
  <c r="AB40" i="5"/>
  <c r="AF40" i="5"/>
  <c r="AJ40" i="5"/>
  <c r="H41" i="5"/>
  <c r="L41" i="5"/>
  <c r="P41" i="5"/>
  <c r="T41" i="5"/>
  <c r="X41" i="5"/>
  <c r="AB41" i="5"/>
  <c r="AF41" i="5"/>
  <c r="AJ41" i="5"/>
  <c r="H42" i="5"/>
  <c r="L42" i="5"/>
  <c r="P42" i="5"/>
  <c r="T42" i="5"/>
  <c r="X42" i="5"/>
  <c r="AB42" i="5"/>
  <c r="AF42" i="5"/>
  <c r="AJ42" i="5"/>
  <c r="H43" i="5"/>
  <c r="L43" i="5"/>
  <c r="P43" i="5"/>
  <c r="T43" i="5"/>
  <c r="X43" i="5"/>
  <c r="AB43" i="5"/>
  <c r="AF43" i="5"/>
  <c r="AJ43" i="5"/>
  <c r="H44" i="5"/>
  <c r="L44" i="5"/>
  <c r="P44" i="5"/>
  <c r="T44" i="5"/>
  <c r="X44" i="5"/>
  <c r="AB44" i="5"/>
  <c r="AF44" i="5"/>
  <c r="AJ44" i="5"/>
  <c r="H45" i="5"/>
  <c r="L45" i="5"/>
  <c r="P45" i="5"/>
  <c r="T45" i="5"/>
  <c r="X45" i="5"/>
  <c r="AB45" i="5"/>
  <c r="AF45" i="5"/>
  <c r="AJ45" i="5"/>
  <c r="H46" i="5"/>
  <c r="L46" i="5"/>
  <c r="P46" i="5"/>
  <c r="T46" i="5"/>
  <c r="X46" i="5"/>
  <c r="AB46" i="5"/>
  <c r="AF46" i="5"/>
  <c r="AJ46" i="5"/>
  <c r="H47" i="5"/>
  <c r="L47" i="5"/>
  <c r="P47" i="5"/>
  <c r="T47" i="5"/>
  <c r="X47" i="5"/>
  <c r="AB47" i="5"/>
  <c r="AF47" i="5"/>
  <c r="AJ47" i="5"/>
  <c r="H48" i="5"/>
  <c r="L48" i="5"/>
  <c r="P48" i="5"/>
  <c r="T48" i="5"/>
  <c r="X48" i="5"/>
  <c r="AB48" i="5"/>
  <c r="AF48" i="5"/>
  <c r="AJ48" i="5"/>
  <c r="H49" i="5"/>
  <c r="L49" i="5"/>
  <c r="P49" i="5"/>
  <c r="T49" i="5"/>
  <c r="X49" i="5"/>
  <c r="AB49" i="5"/>
  <c r="AF49" i="5"/>
  <c r="AJ49" i="5"/>
  <c r="H50" i="5"/>
  <c r="L50" i="5"/>
  <c r="P50" i="5"/>
  <c r="T50" i="5"/>
  <c r="X50" i="5"/>
  <c r="AB50" i="5"/>
  <c r="AF50" i="5"/>
  <c r="AJ50" i="5"/>
  <c r="H51" i="5"/>
  <c r="L51" i="5"/>
  <c r="P51" i="5"/>
  <c r="T51" i="5"/>
  <c r="X51" i="5"/>
  <c r="AB51" i="5"/>
  <c r="AF51" i="5"/>
  <c r="AJ51" i="5"/>
  <c r="H52" i="5"/>
  <c r="L52" i="5"/>
  <c r="P52" i="5"/>
  <c r="T52" i="5"/>
  <c r="X52" i="5"/>
  <c r="AB52" i="5"/>
  <c r="AF52" i="5"/>
  <c r="AJ52" i="5"/>
  <c r="H53" i="5"/>
  <c r="L53" i="5"/>
  <c r="P53" i="5"/>
  <c r="T53" i="5"/>
  <c r="X53" i="5"/>
  <c r="AB53" i="5"/>
  <c r="AF53" i="5"/>
  <c r="AJ53" i="5"/>
  <c r="H54" i="5"/>
  <c r="L54" i="5"/>
  <c r="P54" i="5"/>
  <c r="T54" i="5"/>
  <c r="X54" i="5"/>
  <c r="AB54" i="5"/>
  <c r="AF54" i="5"/>
  <c r="AJ54" i="5"/>
  <c r="H55" i="5"/>
  <c r="L55" i="5"/>
  <c r="P55" i="5"/>
  <c r="T55" i="5"/>
  <c r="X55" i="5"/>
  <c r="AB55" i="5"/>
  <c r="AF55" i="5"/>
  <c r="AJ55" i="5"/>
  <c r="H56" i="5"/>
  <c r="L56" i="5"/>
  <c r="P56" i="5"/>
  <c r="T56" i="5"/>
  <c r="X56" i="5"/>
  <c r="AB56" i="5"/>
  <c r="AF56" i="5"/>
  <c r="AJ56" i="5"/>
  <c r="H57" i="5"/>
  <c r="L57" i="5"/>
  <c r="P57" i="5"/>
  <c r="T57" i="5"/>
  <c r="X57" i="5"/>
  <c r="AB57" i="5"/>
  <c r="AF57" i="5"/>
  <c r="AJ57" i="5"/>
  <c r="H58" i="5"/>
  <c r="L58" i="5"/>
  <c r="P58" i="5"/>
  <c r="T58" i="5"/>
  <c r="X58" i="5"/>
  <c r="AB58" i="5"/>
  <c r="AF58" i="5"/>
  <c r="AJ58" i="5"/>
  <c r="H59" i="5"/>
  <c r="L59" i="5"/>
  <c r="P59" i="5"/>
  <c r="T59" i="5"/>
  <c r="X59" i="5"/>
  <c r="AB59" i="5"/>
  <c r="AF59" i="5"/>
  <c r="AJ59" i="5"/>
  <c r="H60" i="5"/>
  <c r="L60" i="5"/>
  <c r="P60" i="5"/>
  <c r="T60" i="5"/>
  <c r="X60" i="5"/>
  <c r="AB60" i="5"/>
  <c r="AF60" i="5"/>
  <c r="AJ60" i="5"/>
  <c r="H61" i="5"/>
  <c r="L61" i="5"/>
  <c r="P61" i="5"/>
  <c r="T61" i="5"/>
  <c r="X61" i="5"/>
  <c r="AB61" i="5"/>
  <c r="AF61" i="5"/>
  <c r="AJ61" i="5"/>
  <c r="H62" i="5"/>
  <c r="L62" i="5"/>
  <c r="P62" i="5"/>
  <c r="T62" i="5"/>
  <c r="X62" i="5"/>
  <c r="AB62" i="5"/>
  <c r="AF62" i="5"/>
  <c r="AJ62" i="5"/>
  <c r="H63" i="5"/>
  <c r="L63" i="5"/>
  <c r="P63" i="5"/>
  <c r="T63" i="5"/>
  <c r="X63" i="5"/>
  <c r="AB63" i="5"/>
  <c r="AF63" i="5"/>
  <c r="AJ63" i="5"/>
  <c r="H64" i="5"/>
  <c r="L64" i="5"/>
  <c r="P64" i="5"/>
  <c r="H65" i="5"/>
  <c r="P65" i="5"/>
  <c r="V65" i="5"/>
  <c r="AD65" i="5"/>
  <c r="F66" i="5"/>
  <c r="V66" i="5"/>
  <c r="AL66" i="5"/>
  <c r="R67" i="5"/>
  <c r="AH67" i="5"/>
  <c r="N68" i="5"/>
  <c r="AD68" i="5"/>
  <c r="J69" i="5"/>
  <c r="Z69" i="5"/>
  <c r="F70" i="5"/>
  <c r="V70" i="5"/>
  <c r="AL70" i="5"/>
  <c r="R71" i="5"/>
  <c r="AH71" i="5"/>
  <c r="N72" i="5"/>
  <c r="AD72" i="5"/>
  <c r="J73" i="5"/>
  <c r="Z73" i="5"/>
  <c r="F74" i="5"/>
  <c r="V74" i="5"/>
  <c r="AL74" i="5"/>
  <c r="R75" i="5"/>
  <c r="AH75" i="5"/>
  <c r="N76" i="5"/>
  <c r="AD76" i="5"/>
  <c r="J77" i="5"/>
  <c r="Z77" i="5"/>
  <c r="F78" i="5"/>
  <c r="V78" i="5"/>
  <c r="AL78" i="5"/>
  <c r="R79" i="5"/>
  <c r="AH79" i="5"/>
  <c r="N80" i="5"/>
  <c r="AD80" i="5"/>
  <c r="J81" i="5"/>
  <c r="Z81" i="5"/>
  <c r="F82" i="5"/>
  <c r="V82" i="5"/>
  <c r="AL82" i="5"/>
  <c r="R83" i="5"/>
  <c r="AH83" i="5"/>
  <c r="N84" i="5"/>
  <c r="AD84" i="5"/>
  <c r="J85" i="5"/>
  <c r="Z85" i="5"/>
  <c r="F86" i="5"/>
  <c r="V86" i="5"/>
  <c r="AL86" i="5"/>
  <c r="R87" i="5"/>
  <c r="AH87" i="5"/>
  <c r="N88" i="5"/>
  <c r="AD88" i="5"/>
  <c r="J89" i="5"/>
  <c r="Z89" i="5"/>
  <c r="F90" i="5"/>
  <c r="V90" i="5"/>
  <c r="AL90" i="5"/>
  <c r="R91" i="5"/>
  <c r="AH91" i="5"/>
  <c r="N92" i="5"/>
  <c r="AD92" i="5"/>
  <c r="J93" i="5"/>
  <c r="Z93" i="5"/>
  <c r="F94" i="5"/>
  <c r="V94" i="5"/>
  <c r="AL94" i="5"/>
  <c r="R95" i="5"/>
  <c r="AH95" i="5"/>
  <c r="N96" i="5"/>
  <c r="AD96" i="5"/>
  <c r="J97" i="5"/>
  <c r="Z97" i="5"/>
  <c r="F98" i="5"/>
  <c r="V98" i="5"/>
  <c r="AL98" i="5"/>
  <c r="R99" i="5"/>
  <c r="AH99" i="5"/>
  <c r="N100" i="5"/>
  <c r="AD100" i="5"/>
  <c r="J101" i="5"/>
  <c r="Z101" i="5"/>
  <c r="F102" i="5"/>
  <c r="V102" i="5"/>
  <c r="AL102" i="5"/>
  <c r="R103" i="5"/>
  <c r="AH103" i="5"/>
  <c r="N104" i="5"/>
  <c r="AD104" i="5"/>
  <c r="J105" i="5"/>
  <c r="Z105" i="5"/>
  <c r="F106" i="5"/>
  <c r="V106" i="5"/>
  <c r="AL106" i="5"/>
  <c r="R107" i="5"/>
  <c r="AH107" i="5"/>
  <c r="N108" i="5"/>
  <c r="AD108" i="5"/>
  <c r="J109" i="5"/>
  <c r="Z109" i="5"/>
  <c r="F110" i="5"/>
  <c r="V110" i="5"/>
  <c r="AL110" i="5"/>
  <c r="R111" i="5"/>
  <c r="AH111" i="5"/>
  <c r="N112" i="5"/>
  <c r="AD112" i="5"/>
  <c r="J113" i="5"/>
  <c r="Z113" i="5"/>
  <c r="F114" i="5"/>
  <c r="V114" i="5"/>
  <c r="AL114" i="5"/>
  <c r="R115" i="5"/>
  <c r="AH115" i="5"/>
  <c r="N116" i="5"/>
  <c r="AD116" i="5"/>
  <c r="J117" i="5"/>
  <c r="Z117" i="5"/>
  <c r="F118" i="5"/>
  <c r="V118" i="5"/>
  <c r="AL118" i="5"/>
  <c r="R119" i="5"/>
  <c r="AH119" i="5"/>
  <c r="N120" i="5"/>
  <c r="AD120" i="5"/>
  <c r="J121" i="5"/>
  <c r="Z121" i="5"/>
  <c r="F122" i="5"/>
  <c r="V122" i="5"/>
  <c r="AL122" i="5"/>
  <c r="R123" i="5"/>
  <c r="AH123" i="5"/>
  <c r="N124" i="5"/>
  <c r="AD124" i="5"/>
  <c r="J125" i="5"/>
  <c r="Z125" i="5"/>
  <c r="F126" i="5"/>
  <c r="V126" i="5"/>
  <c r="AL126" i="5"/>
  <c r="R127" i="5"/>
  <c r="AH127" i="5"/>
  <c r="N128" i="5"/>
  <c r="AD128" i="5"/>
  <c r="J129" i="5"/>
  <c r="Z129" i="5"/>
  <c r="F130" i="5"/>
  <c r="V130" i="5"/>
  <c r="AL130" i="5"/>
  <c r="R131" i="5"/>
  <c r="AH131" i="5"/>
  <c r="N132" i="5"/>
  <c r="AD132" i="5"/>
  <c r="J133" i="5"/>
  <c r="Z133" i="5"/>
  <c r="F134" i="5"/>
  <c r="V134" i="5"/>
  <c r="AL134" i="5"/>
  <c r="R135" i="5"/>
  <c r="AH135" i="5"/>
  <c r="N136" i="5"/>
  <c r="AD136" i="5"/>
  <c r="J137" i="5"/>
  <c r="Z137" i="5"/>
  <c r="F138" i="5"/>
  <c r="V138" i="5"/>
  <c r="AL138" i="5"/>
  <c r="R139" i="5"/>
  <c r="AH139" i="5"/>
  <c r="N140" i="5"/>
  <c r="AD140" i="5"/>
  <c r="J141" i="5"/>
  <c r="Z141" i="5"/>
  <c r="F142" i="5"/>
  <c r="V142" i="5"/>
  <c r="AL142" i="5"/>
  <c r="R143" i="5"/>
  <c r="AH143" i="5"/>
  <c r="N144" i="5"/>
  <c r="AD144" i="5"/>
  <c r="J145" i="5"/>
  <c r="Z145" i="5"/>
  <c r="F146" i="5"/>
  <c r="V146" i="5"/>
  <c r="AL146" i="5"/>
  <c r="R147" i="5"/>
  <c r="AH147" i="5"/>
  <c r="N148" i="5"/>
  <c r="AD148" i="5"/>
  <c r="J149" i="5"/>
  <c r="Z149" i="5"/>
  <c r="F150" i="5"/>
  <c r="V150" i="5"/>
  <c r="AL150" i="5"/>
  <c r="R151" i="5"/>
  <c r="AH151" i="5"/>
  <c r="N152" i="5"/>
  <c r="AD152" i="5"/>
  <c r="J153" i="5"/>
  <c r="Z153" i="5"/>
  <c r="F154" i="5"/>
  <c r="V154" i="5"/>
  <c r="AL154" i="5"/>
  <c r="R155" i="5"/>
  <c r="AH155" i="5"/>
  <c r="N156" i="5"/>
  <c r="AD156" i="5"/>
  <c r="J157" i="5"/>
  <c r="Z157" i="5"/>
  <c r="F158" i="5"/>
  <c r="V158" i="5"/>
  <c r="AL158" i="5"/>
  <c r="R159" i="5"/>
  <c r="AH159" i="5"/>
  <c r="N160" i="5"/>
  <c r="AD160" i="5"/>
  <c r="J161" i="5"/>
  <c r="Z161" i="5"/>
  <c r="F162" i="5"/>
  <c r="V162" i="5"/>
  <c r="AL162" i="5"/>
  <c r="R163" i="5"/>
  <c r="AH163" i="5"/>
  <c r="N164" i="5"/>
  <c r="AD164" i="5"/>
  <c r="J165" i="5"/>
  <c r="Z165" i="5"/>
  <c r="F166" i="5"/>
  <c r="V166" i="5"/>
  <c r="AL166" i="5"/>
  <c r="R167" i="5"/>
  <c r="AH167" i="5"/>
  <c r="N168" i="5"/>
  <c r="AD168" i="5"/>
  <c r="J169" i="5"/>
  <c r="Z169" i="5"/>
  <c r="F170" i="5"/>
  <c r="V170" i="5"/>
  <c r="AL170" i="5"/>
  <c r="R171" i="5"/>
  <c r="AH171" i="5"/>
  <c r="N172" i="5"/>
  <c r="AD172" i="5"/>
  <c r="J173" i="5"/>
  <c r="Z173" i="5"/>
  <c r="F174" i="5"/>
  <c r="V174" i="5"/>
  <c r="AL174" i="5"/>
  <c r="R175" i="5"/>
  <c r="AH175" i="5"/>
  <c r="N176" i="5"/>
  <c r="AD176" i="5"/>
  <c r="J177" i="5"/>
  <c r="Z177" i="5"/>
  <c r="F178" i="5"/>
  <c r="V178" i="5"/>
  <c r="AL178" i="5"/>
  <c r="AA179" i="5"/>
  <c r="W180" i="5"/>
  <c r="S181" i="5"/>
  <c r="O182" i="5"/>
  <c r="K183" i="5"/>
  <c r="G184" i="5"/>
  <c r="AM184" i="5"/>
  <c r="AI185" i="5"/>
  <c r="AE186" i="5"/>
  <c r="AA187" i="5"/>
  <c r="W188" i="5"/>
  <c r="S189" i="5"/>
  <c r="O190" i="5"/>
  <c r="K191" i="5"/>
  <c r="G192" i="5"/>
  <c r="AM192" i="5"/>
  <c r="AI193" i="5"/>
  <c r="AE194" i="5"/>
  <c r="AA195" i="5"/>
  <c r="W196" i="5"/>
  <c r="S197" i="5"/>
  <c r="O198" i="5"/>
  <c r="K199" i="5"/>
  <c r="G200" i="5"/>
  <c r="AM200" i="5"/>
  <c r="AI201" i="5"/>
  <c r="AE202" i="5"/>
  <c r="AA203" i="5"/>
  <c r="W204" i="5"/>
  <c r="S205" i="5"/>
  <c r="O206" i="5"/>
  <c r="K207" i="5"/>
  <c r="G208" i="5"/>
  <c r="AM208" i="5"/>
  <c r="AI209" i="5"/>
  <c r="AE210" i="5"/>
  <c r="AA211" i="5"/>
  <c r="W212" i="5"/>
  <c r="S213" i="5"/>
  <c r="O214" i="5"/>
  <c r="K215" i="5"/>
  <c r="G216" i="5"/>
  <c r="AM216" i="5"/>
  <c r="AI217" i="5"/>
  <c r="AE218" i="5"/>
  <c r="AA219" i="5"/>
  <c r="W220" i="5"/>
  <c r="S221" i="5"/>
  <c r="O222" i="5"/>
  <c r="K223" i="5"/>
  <c r="G224" i="5"/>
  <c r="AM224" i="5"/>
  <c r="AI225" i="5"/>
  <c r="AE226" i="5"/>
  <c r="AA227" i="5"/>
  <c r="W228" i="5"/>
  <c r="S229" i="5"/>
  <c r="O230" i="5"/>
  <c r="K231" i="5"/>
  <c r="G232" i="5"/>
  <c r="AM232" i="5"/>
  <c r="AI233" i="5"/>
  <c r="AE234" i="5"/>
  <c r="AA235" i="5"/>
  <c r="W236" i="5"/>
  <c r="S237" i="5"/>
  <c r="O238" i="5"/>
  <c r="K239" i="5"/>
  <c r="G240" i="5"/>
  <c r="AM240" i="5"/>
  <c r="K242" i="5"/>
  <c r="AM243" i="5"/>
  <c r="AE245" i="5"/>
  <c r="W247" i="5"/>
  <c r="O249" i="5"/>
  <c r="G251" i="5"/>
  <c r="AI252" i="5"/>
  <c r="AA254" i="5"/>
  <c r="S256" i="5"/>
  <c r="AH258" i="5"/>
  <c r="R262" i="5"/>
  <c r="AL265" i="5"/>
  <c r="V269" i="5"/>
  <c r="H501" i="5"/>
  <c r="H497" i="5"/>
  <c r="H500" i="5"/>
  <c r="H499" i="5"/>
  <c r="H498" i="5"/>
  <c r="H490" i="5"/>
  <c r="H486" i="5"/>
  <c r="H482" i="5"/>
  <c r="H478" i="5"/>
  <c r="H474" i="5"/>
  <c r="H470" i="5"/>
  <c r="H466" i="5"/>
  <c r="H462" i="5"/>
  <c r="H458" i="5"/>
  <c r="H454" i="5"/>
  <c r="H450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504" i="5"/>
  <c r="H495" i="5"/>
  <c r="H493" i="5"/>
  <c r="H492" i="5"/>
  <c r="H491" i="5"/>
  <c r="H477" i="5"/>
  <c r="H476" i="5"/>
  <c r="H475" i="5"/>
  <c r="H461" i="5"/>
  <c r="H460" i="5"/>
  <c r="H459" i="5"/>
  <c r="H496" i="5"/>
  <c r="H489" i="5"/>
  <c r="H488" i="5"/>
  <c r="H487" i="5"/>
  <c r="H473" i="5"/>
  <c r="H472" i="5"/>
  <c r="H471" i="5"/>
  <c r="H457" i="5"/>
  <c r="H456" i="5"/>
  <c r="H455" i="5"/>
  <c r="H481" i="5"/>
  <c r="H479" i="5"/>
  <c r="H464" i="5"/>
  <c r="H449" i="5"/>
  <c r="H447" i="5"/>
  <c r="H502" i="5"/>
  <c r="H484" i="5"/>
  <c r="H469" i="5"/>
  <c r="H467" i="5"/>
  <c r="H452" i="5"/>
  <c r="H503" i="5"/>
  <c r="H494" i="5"/>
  <c r="H480" i="5"/>
  <c r="H465" i="5"/>
  <c r="H463" i="5"/>
  <c r="H448" i="5"/>
  <c r="H451" i="5"/>
  <c r="H468" i="5"/>
  <c r="H485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483" i="5"/>
  <c r="H335" i="5"/>
  <c r="H331" i="5"/>
  <c r="H333" i="5"/>
  <c r="H329" i="5"/>
  <c r="H325" i="5"/>
  <c r="H321" i="5"/>
  <c r="H453" i="5"/>
  <c r="H336" i="5"/>
  <c r="H332" i="5"/>
  <c r="H328" i="5"/>
  <c r="H324" i="5"/>
  <c r="H320" i="5"/>
  <c r="H330" i="5"/>
  <c r="H327" i="5"/>
  <c r="H319" i="5"/>
  <c r="H315" i="5"/>
  <c r="H311" i="5"/>
  <c r="H307" i="5"/>
  <c r="H303" i="5"/>
  <c r="H299" i="5"/>
  <c r="H295" i="5"/>
  <c r="H291" i="5"/>
  <c r="H287" i="5"/>
  <c r="H283" i="5"/>
  <c r="H323" i="5"/>
  <c r="H317" i="5"/>
  <c r="H313" i="5"/>
  <c r="H309" i="5"/>
  <c r="H305" i="5"/>
  <c r="H301" i="5"/>
  <c r="H297" i="5"/>
  <c r="H293" i="5"/>
  <c r="H289" i="5"/>
  <c r="H285" i="5"/>
  <c r="H281" i="5"/>
  <c r="H334" i="5"/>
  <c r="H322" i="5"/>
  <c r="H316" i="5"/>
  <c r="H312" i="5"/>
  <c r="H308" i="5"/>
  <c r="H304" i="5"/>
  <c r="H300" i="5"/>
  <c r="H296" i="5"/>
  <c r="H292" i="5"/>
  <c r="H288" i="5"/>
  <c r="H284" i="5"/>
  <c r="H280" i="5"/>
  <c r="H306" i="5"/>
  <c r="H290" i="5"/>
  <c r="H318" i="5"/>
  <c r="H314" i="5"/>
  <c r="H298" i="5"/>
  <c r="H282" i="5"/>
  <c r="H310" i="5"/>
  <c r="H294" i="5"/>
  <c r="H278" i="5"/>
  <c r="H276" i="5"/>
  <c r="H274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79" i="5"/>
  <c r="H302" i="5"/>
  <c r="H277" i="5"/>
  <c r="H286" i="5"/>
  <c r="H275" i="5"/>
  <c r="H240" i="5"/>
  <c r="H238" i="5"/>
  <c r="H236" i="5"/>
  <c r="H234" i="5"/>
  <c r="H232" i="5"/>
  <c r="H230" i="5"/>
  <c r="H228" i="5"/>
  <c r="H226" i="5"/>
  <c r="H224" i="5"/>
  <c r="H222" i="5"/>
  <c r="H220" i="5"/>
  <c r="H218" i="5"/>
  <c r="H216" i="5"/>
  <c r="H214" i="5"/>
  <c r="H212" i="5"/>
  <c r="H210" i="5"/>
  <c r="H208" i="5"/>
  <c r="H206" i="5"/>
  <c r="H204" i="5"/>
  <c r="H202" i="5"/>
  <c r="H200" i="5"/>
  <c r="H198" i="5"/>
  <c r="H196" i="5"/>
  <c r="H194" i="5"/>
  <c r="H192" i="5"/>
  <c r="H190" i="5"/>
  <c r="H188" i="5"/>
  <c r="H186" i="5"/>
  <c r="H184" i="5"/>
  <c r="H182" i="5"/>
  <c r="H180" i="5"/>
  <c r="H326" i="5"/>
  <c r="H241" i="5"/>
  <c r="H239" i="5"/>
  <c r="H237" i="5"/>
  <c r="H235" i="5"/>
  <c r="H233" i="5"/>
  <c r="H231" i="5"/>
  <c r="H229" i="5"/>
  <c r="H227" i="5"/>
  <c r="H225" i="5"/>
  <c r="H223" i="5"/>
  <c r="H221" i="5"/>
  <c r="H219" i="5"/>
  <c r="H217" i="5"/>
  <c r="H215" i="5"/>
  <c r="H213" i="5"/>
  <c r="H211" i="5"/>
  <c r="H209" i="5"/>
  <c r="H207" i="5"/>
  <c r="H205" i="5"/>
  <c r="H203" i="5"/>
  <c r="H201" i="5"/>
  <c r="H199" i="5"/>
  <c r="H197" i="5"/>
  <c r="H195" i="5"/>
  <c r="H193" i="5"/>
  <c r="H191" i="5"/>
  <c r="H189" i="5"/>
  <c r="H187" i="5"/>
  <c r="H185" i="5"/>
  <c r="H183" i="5"/>
  <c r="H181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L504" i="5"/>
  <c r="L500" i="5"/>
  <c r="L496" i="5"/>
  <c r="L493" i="5"/>
  <c r="L489" i="5"/>
  <c r="L485" i="5"/>
  <c r="L481" i="5"/>
  <c r="L477" i="5"/>
  <c r="L473" i="5"/>
  <c r="L469" i="5"/>
  <c r="L465" i="5"/>
  <c r="L461" i="5"/>
  <c r="L457" i="5"/>
  <c r="L453" i="5"/>
  <c r="L449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502" i="5"/>
  <c r="L497" i="5"/>
  <c r="L484" i="5"/>
  <c r="L483" i="5"/>
  <c r="L482" i="5"/>
  <c r="L468" i="5"/>
  <c r="L467" i="5"/>
  <c r="L466" i="5"/>
  <c r="L452" i="5"/>
  <c r="L451" i="5"/>
  <c r="L450" i="5"/>
  <c r="L503" i="5"/>
  <c r="L498" i="5"/>
  <c r="L480" i="5"/>
  <c r="L479" i="5"/>
  <c r="L478" i="5"/>
  <c r="L464" i="5"/>
  <c r="L463" i="5"/>
  <c r="L462" i="5"/>
  <c r="L448" i="5"/>
  <c r="L447" i="5"/>
  <c r="L501" i="5"/>
  <c r="L488" i="5"/>
  <c r="L486" i="5"/>
  <c r="L471" i="5"/>
  <c r="L456" i="5"/>
  <c r="L454" i="5"/>
  <c r="L494" i="5"/>
  <c r="L491" i="5"/>
  <c r="L476" i="5"/>
  <c r="L474" i="5"/>
  <c r="L459" i="5"/>
  <c r="L495" i="5"/>
  <c r="L487" i="5"/>
  <c r="L472" i="5"/>
  <c r="L470" i="5"/>
  <c r="L455" i="5"/>
  <c r="L446" i="5"/>
  <c r="L492" i="5"/>
  <c r="L490" i="5"/>
  <c r="L460" i="5"/>
  <c r="L499" i="5"/>
  <c r="L458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475" i="5"/>
  <c r="L334" i="5"/>
  <c r="L330" i="5"/>
  <c r="L336" i="5"/>
  <c r="L332" i="5"/>
  <c r="L328" i="5"/>
  <c r="L324" i="5"/>
  <c r="L320" i="5"/>
  <c r="L335" i="5"/>
  <c r="L331" i="5"/>
  <c r="L327" i="5"/>
  <c r="L323" i="5"/>
  <c r="L319" i="5"/>
  <c r="L326" i="5"/>
  <c r="L318" i="5"/>
  <c r="L314" i="5"/>
  <c r="L310" i="5"/>
  <c r="L306" i="5"/>
  <c r="L302" i="5"/>
  <c r="L298" i="5"/>
  <c r="L294" i="5"/>
  <c r="L290" i="5"/>
  <c r="L286" i="5"/>
  <c r="L282" i="5"/>
  <c r="L329" i="5"/>
  <c r="L322" i="5"/>
  <c r="L316" i="5"/>
  <c r="L312" i="5"/>
  <c r="L308" i="5"/>
  <c r="L304" i="5"/>
  <c r="L300" i="5"/>
  <c r="L296" i="5"/>
  <c r="L292" i="5"/>
  <c r="L288" i="5"/>
  <c r="L284" i="5"/>
  <c r="L280" i="5"/>
  <c r="L321" i="5"/>
  <c r="L315" i="5"/>
  <c r="L311" i="5"/>
  <c r="L307" i="5"/>
  <c r="L303" i="5"/>
  <c r="L299" i="5"/>
  <c r="L295" i="5"/>
  <c r="L291" i="5"/>
  <c r="L287" i="5"/>
  <c r="L283" i="5"/>
  <c r="L333" i="5"/>
  <c r="L313" i="5"/>
  <c r="L297" i="5"/>
  <c r="L281" i="5"/>
  <c r="L325" i="5"/>
  <c r="L305" i="5"/>
  <c r="L289" i="5"/>
  <c r="L317" i="5"/>
  <c r="L301" i="5"/>
  <c r="L285" i="5"/>
  <c r="L279" i="5"/>
  <c r="L277" i="5"/>
  <c r="L275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78" i="5"/>
  <c r="L309" i="5"/>
  <c r="L276" i="5"/>
  <c r="L241" i="5"/>
  <c r="L239" i="5"/>
  <c r="L237" i="5"/>
  <c r="L235" i="5"/>
  <c r="L233" i="5"/>
  <c r="L231" i="5"/>
  <c r="L229" i="5"/>
  <c r="L227" i="5"/>
  <c r="L225" i="5"/>
  <c r="L223" i="5"/>
  <c r="L221" i="5"/>
  <c r="L219" i="5"/>
  <c r="L217" i="5"/>
  <c r="L215" i="5"/>
  <c r="L213" i="5"/>
  <c r="L211" i="5"/>
  <c r="L209" i="5"/>
  <c r="L207" i="5"/>
  <c r="L205" i="5"/>
  <c r="L203" i="5"/>
  <c r="L201" i="5"/>
  <c r="L199" i="5"/>
  <c r="L197" i="5"/>
  <c r="L195" i="5"/>
  <c r="L193" i="5"/>
  <c r="L191" i="5"/>
  <c r="L189" i="5"/>
  <c r="L187" i="5"/>
  <c r="L185" i="5"/>
  <c r="L183" i="5"/>
  <c r="L181" i="5"/>
  <c r="L179" i="5"/>
  <c r="L293" i="5"/>
  <c r="L274" i="5"/>
  <c r="L240" i="5"/>
  <c r="L238" i="5"/>
  <c r="L236" i="5"/>
  <c r="L234" i="5"/>
  <c r="L232" i="5"/>
  <c r="L230" i="5"/>
  <c r="L228" i="5"/>
  <c r="L226" i="5"/>
  <c r="L224" i="5"/>
  <c r="L222" i="5"/>
  <c r="L220" i="5"/>
  <c r="L218" i="5"/>
  <c r="L216" i="5"/>
  <c r="L214" i="5"/>
  <c r="L212" i="5"/>
  <c r="L210" i="5"/>
  <c r="L208" i="5"/>
  <c r="L206" i="5"/>
  <c r="L204" i="5"/>
  <c r="L202" i="5"/>
  <c r="L200" i="5"/>
  <c r="L198" i="5"/>
  <c r="L196" i="5"/>
  <c r="L194" i="5"/>
  <c r="L192" i="5"/>
  <c r="L190" i="5"/>
  <c r="L188" i="5"/>
  <c r="L186" i="5"/>
  <c r="L184" i="5"/>
  <c r="L182" i="5"/>
  <c r="L180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P503" i="5"/>
  <c r="P499" i="5"/>
  <c r="P495" i="5"/>
  <c r="P498" i="5"/>
  <c r="P497" i="5"/>
  <c r="P496" i="5"/>
  <c r="P492" i="5"/>
  <c r="P488" i="5"/>
  <c r="P484" i="5"/>
  <c r="P480" i="5"/>
  <c r="P476" i="5"/>
  <c r="P472" i="5"/>
  <c r="P468" i="5"/>
  <c r="P464" i="5"/>
  <c r="P460" i="5"/>
  <c r="P456" i="5"/>
  <c r="P452" i="5"/>
  <c r="P448" i="5"/>
  <c r="P445" i="5"/>
  <c r="P444" i="5"/>
  <c r="P443" i="5"/>
  <c r="P442" i="5"/>
  <c r="P441" i="5"/>
  <c r="P440" i="5"/>
  <c r="P439" i="5"/>
  <c r="P438" i="5"/>
  <c r="P437" i="5"/>
  <c r="P436" i="5"/>
  <c r="P435" i="5"/>
  <c r="P434" i="5"/>
  <c r="P433" i="5"/>
  <c r="P432" i="5"/>
  <c r="P431" i="5"/>
  <c r="P430" i="5"/>
  <c r="P429" i="5"/>
  <c r="P428" i="5"/>
  <c r="P427" i="5"/>
  <c r="P426" i="5"/>
  <c r="P425" i="5"/>
  <c r="P424" i="5"/>
  <c r="P423" i="5"/>
  <c r="P422" i="5"/>
  <c r="P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7" i="5"/>
  <c r="P366" i="5"/>
  <c r="P365" i="5"/>
  <c r="P364" i="5"/>
  <c r="P363" i="5"/>
  <c r="P362" i="5"/>
  <c r="P361" i="5"/>
  <c r="P360" i="5"/>
  <c r="P359" i="5"/>
  <c r="P358" i="5"/>
  <c r="P357" i="5"/>
  <c r="P356" i="5"/>
  <c r="P355" i="5"/>
  <c r="P354" i="5"/>
  <c r="P353" i="5"/>
  <c r="P352" i="5"/>
  <c r="P351" i="5"/>
  <c r="P504" i="5"/>
  <c r="P494" i="5"/>
  <c r="P491" i="5"/>
  <c r="P490" i="5"/>
  <c r="P489" i="5"/>
  <c r="P475" i="5"/>
  <c r="P474" i="5"/>
  <c r="P473" i="5"/>
  <c r="P459" i="5"/>
  <c r="P458" i="5"/>
  <c r="P457" i="5"/>
  <c r="P500" i="5"/>
  <c r="P487" i="5"/>
  <c r="P486" i="5"/>
  <c r="P485" i="5"/>
  <c r="P471" i="5"/>
  <c r="P470" i="5"/>
  <c r="P469" i="5"/>
  <c r="P455" i="5"/>
  <c r="P454" i="5"/>
  <c r="P453" i="5"/>
  <c r="P502" i="5"/>
  <c r="P493" i="5"/>
  <c r="P478" i="5"/>
  <c r="P463" i="5"/>
  <c r="P461" i="5"/>
  <c r="P446" i="5"/>
  <c r="P483" i="5"/>
  <c r="P481" i="5"/>
  <c r="P466" i="5"/>
  <c r="P451" i="5"/>
  <c r="P449" i="5"/>
  <c r="P479" i="5"/>
  <c r="P477" i="5"/>
  <c r="P462" i="5"/>
  <c r="P447" i="5"/>
  <c r="P465" i="5"/>
  <c r="P482" i="5"/>
  <c r="P501" i="5"/>
  <c r="P450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467" i="5"/>
  <c r="P333" i="5"/>
  <c r="P329" i="5"/>
  <c r="P335" i="5"/>
  <c r="P331" i="5"/>
  <c r="P327" i="5"/>
  <c r="P323" i="5"/>
  <c r="P319" i="5"/>
  <c r="P334" i="5"/>
  <c r="P330" i="5"/>
  <c r="P326" i="5"/>
  <c r="P322" i="5"/>
  <c r="P318" i="5"/>
  <c r="P328" i="5"/>
  <c r="P325" i="5"/>
  <c r="P317" i="5"/>
  <c r="P313" i="5"/>
  <c r="P309" i="5"/>
  <c r="P305" i="5"/>
  <c r="P301" i="5"/>
  <c r="P297" i="5"/>
  <c r="P293" i="5"/>
  <c r="P289" i="5"/>
  <c r="P285" i="5"/>
  <c r="P281" i="5"/>
  <c r="P321" i="5"/>
  <c r="P315" i="5"/>
  <c r="P311" i="5"/>
  <c r="P307" i="5"/>
  <c r="P303" i="5"/>
  <c r="P299" i="5"/>
  <c r="P295" i="5"/>
  <c r="P291" i="5"/>
  <c r="P287" i="5"/>
  <c r="P283" i="5"/>
  <c r="P332" i="5"/>
  <c r="P320" i="5"/>
  <c r="P314" i="5"/>
  <c r="P310" i="5"/>
  <c r="P306" i="5"/>
  <c r="P302" i="5"/>
  <c r="P298" i="5"/>
  <c r="P294" i="5"/>
  <c r="P290" i="5"/>
  <c r="P286" i="5"/>
  <c r="P282" i="5"/>
  <c r="P304" i="5"/>
  <c r="P288" i="5"/>
  <c r="P312" i="5"/>
  <c r="P296" i="5"/>
  <c r="P280" i="5"/>
  <c r="P324" i="5"/>
  <c r="P308" i="5"/>
  <c r="P292" i="5"/>
  <c r="P278" i="5"/>
  <c r="P276" i="5"/>
  <c r="P274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77" i="5"/>
  <c r="P316" i="5"/>
  <c r="P275" i="5"/>
  <c r="P300" i="5"/>
  <c r="P273" i="5"/>
  <c r="P240" i="5"/>
  <c r="P238" i="5"/>
  <c r="P236" i="5"/>
  <c r="P234" i="5"/>
  <c r="P232" i="5"/>
  <c r="P230" i="5"/>
  <c r="P228" i="5"/>
  <c r="P226" i="5"/>
  <c r="P224" i="5"/>
  <c r="P222" i="5"/>
  <c r="P220" i="5"/>
  <c r="P218" i="5"/>
  <c r="P216" i="5"/>
  <c r="P214" i="5"/>
  <c r="P212" i="5"/>
  <c r="P210" i="5"/>
  <c r="P208" i="5"/>
  <c r="P206" i="5"/>
  <c r="P204" i="5"/>
  <c r="P202" i="5"/>
  <c r="P200" i="5"/>
  <c r="P198" i="5"/>
  <c r="P196" i="5"/>
  <c r="P194" i="5"/>
  <c r="P192" i="5"/>
  <c r="P190" i="5"/>
  <c r="P188" i="5"/>
  <c r="P186" i="5"/>
  <c r="P184" i="5"/>
  <c r="P182" i="5"/>
  <c r="P180" i="5"/>
  <c r="P241" i="5"/>
  <c r="P239" i="5"/>
  <c r="P237" i="5"/>
  <c r="P235" i="5"/>
  <c r="P233" i="5"/>
  <c r="P231" i="5"/>
  <c r="P229" i="5"/>
  <c r="P227" i="5"/>
  <c r="P225" i="5"/>
  <c r="P223" i="5"/>
  <c r="P221" i="5"/>
  <c r="P219" i="5"/>
  <c r="P217" i="5"/>
  <c r="P215" i="5"/>
  <c r="P213" i="5"/>
  <c r="P211" i="5"/>
  <c r="P209" i="5"/>
  <c r="P207" i="5"/>
  <c r="P205" i="5"/>
  <c r="P203" i="5"/>
  <c r="P201" i="5"/>
  <c r="P199" i="5"/>
  <c r="P197" i="5"/>
  <c r="P195" i="5"/>
  <c r="P193" i="5"/>
  <c r="P191" i="5"/>
  <c r="P189" i="5"/>
  <c r="P187" i="5"/>
  <c r="P185" i="5"/>
  <c r="P183" i="5"/>
  <c r="P181" i="5"/>
  <c r="P179" i="5"/>
  <c r="P2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T502" i="5"/>
  <c r="T498" i="5"/>
  <c r="T494" i="5"/>
  <c r="T504" i="5"/>
  <c r="T503" i="5"/>
  <c r="T491" i="5"/>
  <c r="T487" i="5"/>
  <c r="T483" i="5"/>
  <c r="T479" i="5"/>
  <c r="T475" i="5"/>
  <c r="T471" i="5"/>
  <c r="T467" i="5"/>
  <c r="T463" i="5"/>
  <c r="T459" i="5"/>
  <c r="T455" i="5"/>
  <c r="T451" i="5"/>
  <c r="T447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501" i="5"/>
  <c r="T496" i="5"/>
  <c r="T482" i="5"/>
  <c r="T481" i="5"/>
  <c r="T480" i="5"/>
  <c r="T466" i="5"/>
  <c r="T465" i="5"/>
  <c r="T464" i="5"/>
  <c r="T450" i="5"/>
  <c r="T449" i="5"/>
  <c r="T448" i="5"/>
  <c r="T497" i="5"/>
  <c r="T492" i="5"/>
  <c r="T478" i="5"/>
  <c r="T477" i="5"/>
  <c r="T476" i="5"/>
  <c r="T462" i="5"/>
  <c r="T461" i="5"/>
  <c r="T460" i="5"/>
  <c r="T495" i="5"/>
  <c r="T485" i="5"/>
  <c r="T470" i="5"/>
  <c r="T468" i="5"/>
  <c r="T453" i="5"/>
  <c r="T499" i="5"/>
  <c r="T490" i="5"/>
  <c r="T488" i="5"/>
  <c r="T473" i="5"/>
  <c r="T458" i="5"/>
  <c r="T456" i="5"/>
  <c r="T500" i="5"/>
  <c r="T486" i="5"/>
  <c r="T484" i="5"/>
  <c r="T469" i="5"/>
  <c r="T454" i="5"/>
  <c r="T452" i="5"/>
  <c r="T446" i="5"/>
  <c r="T457" i="5"/>
  <c r="T493" i="5"/>
  <c r="T474" i="5"/>
  <c r="T472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489" i="5"/>
  <c r="T336" i="5"/>
  <c r="T332" i="5"/>
  <c r="T328" i="5"/>
  <c r="T334" i="5"/>
  <c r="T330" i="5"/>
  <c r="T326" i="5"/>
  <c r="T322" i="5"/>
  <c r="T318" i="5"/>
  <c r="T333" i="5"/>
  <c r="T329" i="5"/>
  <c r="T325" i="5"/>
  <c r="T321" i="5"/>
  <c r="T317" i="5"/>
  <c r="T335" i="5"/>
  <c r="T324" i="5"/>
  <c r="T316" i="5"/>
  <c r="T312" i="5"/>
  <c r="T308" i="5"/>
  <c r="T304" i="5"/>
  <c r="T300" i="5"/>
  <c r="T296" i="5"/>
  <c r="T292" i="5"/>
  <c r="T288" i="5"/>
  <c r="T284" i="5"/>
  <c r="T280" i="5"/>
  <c r="T320" i="5"/>
  <c r="T314" i="5"/>
  <c r="T310" i="5"/>
  <c r="T306" i="5"/>
  <c r="T302" i="5"/>
  <c r="T298" i="5"/>
  <c r="T294" i="5"/>
  <c r="T290" i="5"/>
  <c r="T286" i="5"/>
  <c r="T282" i="5"/>
  <c r="T327" i="5"/>
  <c r="T319" i="5"/>
  <c r="T313" i="5"/>
  <c r="T309" i="5"/>
  <c r="T305" i="5"/>
  <c r="T301" i="5"/>
  <c r="T297" i="5"/>
  <c r="T293" i="5"/>
  <c r="T289" i="5"/>
  <c r="T285" i="5"/>
  <c r="T281" i="5"/>
  <c r="T323" i="5"/>
  <c r="T311" i="5"/>
  <c r="T295" i="5"/>
  <c r="T279" i="5"/>
  <c r="T303" i="5"/>
  <c r="T287" i="5"/>
  <c r="T315" i="5"/>
  <c r="T299" i="5"/>
  <c r="T283" i="5"/>
  <c r="T277" i="5"/>
  <c r="T275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76" i="5"/>
  <c r="T331" i="5"/>
  <c r="T274" i="5"/>
  <c r="T241" i="5"/>
  <c r="T239" i="5"/>
  <c r="T237" i="5"/>
  <c r="T235" i="5"/>
  <c r="T233" i="5"/>
  <c r="T231" i="5"/>
  <c r="T229" i="5"/>
  <c r="T227" i="5"/>
  <c r="T225" i="5"/>
  <c r="T223" i="5"/>
  <c r="T221" i="5"/>
  <c r="T219" i="5"/>
  <c r="T217" i="5"/>
  <c r="T215" i="5"/>
  <c r="T213" i="5"/>
  <c r="T211" i="5"/>
  <c r="T209" i="5"/>
  <c r="T207" i="5"/>
  <c r="T205" i="5"/>
  <c r="T203" i="5"/>
  <c r="T201" i="5"/>
  <c r="T199" i="5"/>
  <c r="T197" i="5"/>
  <c r="T195" i="5"/>
  <c r="T193" i="5"/>
  <c r="T191" i="5"/>
  <c r="T189" i="5"/>
  <c r="T187" i="5"/>
  <c r="T185" i="5"/>
  <c r="T183" i="5"/>
  <c r="T181" i="5"/>
  <c r="T179" i="5"/>
  <c r="T307" i="5"/>
  <c r="T240" i="5"/>
  <c r="T238" i="5"/>
  <c r="T236" i="5"/>
  <c r="T234" i="5"/>
  <c r="T232" i="5"/>
  <c r="T230" i="5"/>
  <c r="T228" i="5"/>
  <c r="T226" i="5"/>
  <c r="T224" i="5"/>
  <c r="T222" i="5"/>
  <c r="T220" i="5"/>
  <c r="T218" i="5"/>
  <c r="T216" i="5"/>
  <c r="T214" i="5"/>
  <c r="T212" i="5"/>
  <c r="T210" i="5"/>
  <c r="T208" i="5"/>
  <c r="T206" i="5"/>
  <c r="T204" i="5"/>
  <c r="T202" i="5"/>
  <c r="T200" i="5"/>
  <c r="T198" i="5"/>
  <c r="T196" i="5"/>
  <c r="T194" i="5"/>
  <c r="T192" i="5"/>
  <c r="T190" i="5"/>
  <c r="T188" i="5"/>
  <c r="T186" i="5"/>
  <c r="T184" i="5"/>
  <c r="T182" i="5"/>
  <c r="T180" i="5"/>
  <c r="T291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X501" i="5"/>
  <c r="X497" i="5"/>
  <c r="X493" i="5"/>
  <c r="X496" i="5"/>
  <c r="X495" i="5"/>
  <c r="X494" i="5"/>
  <c r="X490" i="5"/>
  <c r="X486" i="5"/>
  <c r="X482" i="5"/>
  <c r="X478" i="5"/>
  <c r="X474" i="5"/>
  <c r="X470" i="5"/>
  <c r="X466" i="5"/>
  <c r="X462" i="5"/>
  <c r="X458" i="5"/>
  <c r="X454" i="5"/>
  <c r="X450" i="5"/>
  <c r="X446" i="5"/>
  <c r="X445" i="5"/>
  <c r="X444" i="5"/>
  <c r="X443" i="5"/>
  <c r="X442" i="5"/>
  <c r="X441" i="5"/>
  <c r="X440" i="5"/>
  <c r="X439" i="5"/>
  <c r="X438" i="5"/>
  <c r="X437" i="5"/>
  <c r="X436" i="5"/>
  <c r="X435" i="5"/>
  <c r="X434" i="5"/>
  <c r="X433" i="5"/>
  <c r="X432" i="5"/>
  <c r="X431" i="5"/>
  <c r="X430" i="5"/>
  <c r="X429" i="5"/>
  <c r="X428" i="5"/>
  <c r="X427" i="5"/>
  <c r="X426" i="5"/>
  <c r="X425" i="5"/>
  <c r="X424" i="5"/>
  <c r="X423" i="5"/>
  <c r="X422" i="5"/>
  <c r="X421" i="5"/>
  <c r="X420" i="5"/>
  <c r="X419" i="5"/>
  <c r="X418" i="5"/>
  <c r="X417" i="5"/>
  <c r="X416" i="5"/>
  <c r="X415" i="5"/>
  <c r="X414" i="5"/>
  <c r="X413" i="5"/>
  <c r="X412" i="5"/>
  <c r="X411" i="5"/>
  <c r="X410" i="5"/>
  <c r="X409" i="5"/>
  <c r="X408" i="5"/>
  <c r="X407" i="5"/>
  <c r="X406" i="5"/>
  <c r="X405" i="5"/>
  <c r="X404" i="5"/>
  <c r="X403" i="5"/>
  <c r="X402" i="5"/>
  <c r="X401" i="5"/>
  <c r="X400" i="5"/>
  <c r="X399" i="5"/>
  <c r="X398" i="5"/>
  <c r="X397" i="5"/>
  <c r="X396" i="5"/>
  <c r="X395" i="5"/>
  <c r="X394" i="5"/>
  <c r="X393" i="5"/>
  <c r="X392" i="5"/>
  <c r="X391" i="5"/>
  <c r="X390" i="5"/>
  <c r="X389" i="5"/>
  <c r="X388" i="5"/>
  <c r="X387" i="5"/>
  <c r="X386" i="5"/>
  <c r="X385" i="5"/>
  <c r="X384" i="5"/>
  <c r="X383" i="5"/>
  <c r="X382" i="5"/>
  <c r="X381" i="5"/>
  <c r="X380" i="5"/>
  <c r="X379" i="5"/>
  <c r="X378" i="5"/>
  <c r="X377" i="5"/>
  <c r="X376" i="5"/>
  <c r="X375" i="5"/>
  <c r="X374" i="5"/>
  <c r="X373" i="5"/>
  <c r="X372" i="5"/>
  <c r="X371" i="5"/>
  <c r="X370" i="5"/>
  <c r="X369" i="5"/>
  <c r="X368" i="5"/>
  <c r="X367" i="5"/>
  <c r="X366" i="5"/>
  <c r="X365" i="5"/>
  <c r="X364" i="5"/>
  <c r="X363" i="5"/>
  <c r="X362" i="5"/>
  <c r="X361" i="5"/>
  <c r="X360" i="5"/>
  <c r="X359" i="5"/>
  <c r="X358" i="5"/>
  <c r="X357" i="5"/>
  <c r="X356" i="5"/>
  <c r="X355" i="5"/>
  <c r="X354" i="5"/>
  <c r="X353" i="5"/>
  <c r="X352" i="5"/>
  <c r="X351" i="5"/>
  <c r="X503" i="5"/>
  <c r="X498" i="5"/>
  <c r="X489" i="5"/>
  <c r="X488" i="5"/>
  <c r="X487" i="5"/>
  <c r="X473" i="5"/>
  <c r="X472" i="5"/>
  <c r="X471" i="5"/>
  <c r="X457" i="5"/>
  <c r="X456" i="5"/>
  <c r="X455" i="5"/>
  <c r="X504" i="5"/>
  <c r="X499" i="5"/>
  <c r="X485" i="5"/>
  <c r="X484" i="5"/>
  <c r="X483" i="5"/>
  <c r="X469" i="5"/>
  <c r="X468" i="5"/>
  <c r="X467" i="5"/>
  <c r="X453" i="5"/>
  <c r="X452" i="5"/>
  <c r="X451" i="5"/>
  <c r="X492" i="5"/>
  <c r="X477" i="5"/>
  <c r="X475" i="5"/>
  <c r="X460" i="5"/>
  <c r="X500" i="5"/>
  <c r="X480" i="5"/>
  <c r="X465" i="5"/>
  <c r="X463" i="5"/>
  <c r="X448" i="5"/>
  <c r="X502" i="5"/>
  <c r="X491" i="5"/>
  <c r="X476" i="5"/>
  <c r="X461" i="5"/>
  <c r="X459" i="5"/>
  <c r="X479" i="5"/>
  <c r="X449" i="5"/>
  <c r="X447" i="5"/>
  <c r="X464" i="5"/>
  <c r="X350" i="5"/>
  <c r="X349" i="5"/>
  <c r="X348" i="5"/>
  <c r="X347" i="5"/>
  <c r="X346" i="5"/>
  <c r="X345" i="5"/>
  <c r="X344" i="5"/>
  <c r="X343" i="5"/>
  <c r="X342" i="5"/>
  <c r="X341" i="5"/>
  <c r="X340" i="5"/>
  <c r="X339" i="5"/>
  <c r="X338" i="5"/>
  <c r="X337" i="5"/>
  <c r="X336" i="5"/>
  <c r="X481" i="5"/>
  <c r="X335" i="5"/>
  <c r="X331" i="5"/>
  <c r="X333" i="5"/>
  <c r="X329" i="5"/>
  <c r="X325" i="5"/>
  <c r="X321" i="5"/>
  <c r="X317" i="5"/>
  <c r="X332" i="5"/>
  <c r="X328" i="5"/>
  <c r="X324" i="5"/>
  <c r="X320" i="5"/>
  <c r="X323" i="5"/>
  <c r="X315" i="5"/>
  <c r="X311" i="5"/>
  <c r="X307" i="5"/>
  <c r="X303" i="5"/>
  <c r="X299" i="5"/>
  <c r="X295" i="5"/>
  <c r="X291" i="5"/>
  <c r="X287" i="5"/>
  <c r="X283" i="5"/>
  <c r="X334" i="5"/>
  <c r="X327" i="5"/>
  <c r="X319" i="5"/>
  <c r="X313" i="5"/>
  <c r="X309" i="5"/>
  <c r="X305" i="5"/>
  <c r="X301" i="5"/>
  <c r="X297" i="5"/>
  <c r="X293" i="5"/>
  <c r="X289" i="5"/>
  <c r="X285" i="5"/>
  <c r="X281" i="5"/>
  <c r="X330" i="5"/>
  <c r="X326" i="5"/>
  <c r="X318" i="5"/>
  <c r="X316" i="5"/>
  <c r="X312" i="5"/>
  <c r="X308" i="5"/>
  <c r="X304" i="5"/>
  <c r="X300" i="5"/>
  <c r="X296" i="5"/>
  <c r="X292" i="5"/>
  <c r="X288" i="5"/>
  <c r="X284" i="5"/>
  <c r="X280" i="5"/>
  <c r="X279" i="5"/>
  <c r="X302" i="5"/>
  <c r="X286" i="5"/>
  <c r="X310" i="5"/>
  <c r="X294" i="5"/>
  <c r="X306" i="5"/>
  <c r="X290" i="5"/>
  <c r="X278" i="5"/>
  <c r="X276" i="5"/>
  <c r="X274" i="5"/>
  <c r="X272" i="5"/>
  <c r="X271" i="5"/>
  <c r="X270" i="5"/>
  <c r="X269" i="5"/>
  <c r="X268" i="5"/>
  <c r="X267" i="5"/>
  <c r="X266" i="5"/>
  <c r="X265" i="5"/>
  <c r="X264" i="5"/>
  <c r="X263" i="5"/>
  <c r="X262" i="5"/>
  <c r="X261" i="5"/>
  <c r="X260" i="5"/>
  <c r="X259" i="5"/>
  <c r="X258" i="5"/>
  <c r="X257" i="5"/>
  <c r="X256" i="5"/>
  <c r="X255" i="5"/>
  <c r="X254" i="5"/>
  <c r="X253" i="5"/>
  <c r="X252" i="5"/>
  <c r="X251" i="5"/>
  <c r="X250" i="5"/>
  <c r="X249" i="5"/>
  <c r="X248" i="5"/>
  <c r="X247" i="5"/>
  <c r="X246" i="5"/>
  <c r="X245" i="5"/>
  <c r="X244" i="5"/>
  <c r="X243" i="5"/>
  <c r="X242" i="5"/>
  <c r="X241" i="5"/>
  <c r="X282" i="5"/>
  <c r="X275" i="5"/>
  <c r="X273" i="5"/>
  <c r="X314" i="5"/>
  <c r="X240" i="5"/>
  <c r="X238" i="5"/>
  <c r="X236" i="5"/>
  <c r="X234" i="5"/>
  <c r="X232" i="5"/>
  <c r="X230" i="5"/>
  <c r="X228" i="5"/>
  <c r="X226" i="5"/>
  <c r="X224" i="5"/>
  <c r="X222" i="5"/>
  <c r="X220" i="5"/>
  <c r="X218" i="5"/>
  <c r="X216" i="5"/>
  <c r="X214" i="5"/>
  <c r="X212" i="5"/>
  <c r="X210" i="5"/>
  <c r="X208" i="5"/>
  <c r="X206" i="5"/>
  <c r="X204" i="5"/>
  <c r="X202" i="5"/>
  <c r="X200" i="5"/>
  <c r="X198" i="5"/>
  <c r="X196" i="5"/>
  <c r="X194" i="5"/>
  <c r="X192" i="5"/>
  <c r="X190" i="5"/>
  <c r="X188" i="5"/>
  <c r="X186" i="5"/>
  <c r="X184" i="5"/>
  <c r="X182" i="5"/>
  <c r="X180" i="5"/>
  <c r="X239" i="5"/>
  <c r="X237" i="5"/>
  <c r="X235" i="5"/>
  <c r="X233" i="5"/>
  <c r="X231" i="5"/>
  <c r="X229" i="5"/>
  <c r="X227" i="5"/>
  <c r="X225" i="5"/>
  <c r="X223" i="5"/>
  <c r="X221" i="5"/>
  <c r="X219" i="5"/>
  <c r="X217" i="5"/>
  <c r="X215" i="5"/>
  <c r="X213" i="5"/>
  <c r="X211" i="5"/>
  <c r="X209" i="5"/>
  <c r="X207" i="5"/>
  <c r="X205" i="5"/>
  <c r="X203" i="5"/>
  <c r="X201" i="5"/>
  <c r="X199" i="5"/>
  <c r="X197" i="5"/>
  <c r="X195" i="5"/>
  <c r="X193" i="5"/>
  <c r="X191" i="5"/>
  <c r="X189" i="5"/>
  <c r="X187" i="5"/>
  <c r="X185" i="5"/>
  <c r="X183" i="5"/>
  <c r="X181" i="5"/>
  <c r="X179" i="5"/>
  <c r="X322" i="5"/>
  <c r="X277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AB504" i="5"/>
  <c r="AB500" i="5"/>
  <c r="AB496" i="5"/>
  <c r="AB503" i="5"/>
  <c r="AB502" i="5"/>
  <c r="AB501" i="5"/>
  <c r="AB489" i="5"/>
  <c r="AB485" i="5"/>
  <c r="AB481" i="5"/>
  <c r="AB477" i="5"/>
  <c r="AB473" i="5"/>
  <c r="AB469" i="5"/>
  <c r="AB465" i="5"/>
  <c r="AB461" i="5"/>
  <c r="AB457" i="5"/>
  <c r="AB453" i="5"/>
  <c r="AB449" i="5"/>
  <c r="AB445" i="5"/>
  <c r="AB444" i="5"/>
  <c r="AB443" i="5"/>
  <c r="AB442" i="5"/>
  <c r="AB441" i="5"/>
  <c r="AB440" i="5"/>
  <c r="AB439" i="5"/>
  <c r="AB438" i="5"/>
  <c r="AB437" i="5"/>
  <c r="AB436" i="5"/>
  <c r="AB435" i="5"/>
  <c r="AB434" i="5"/>
  <c r="AB433" i="5"/>
  <c r="AB432" i="5"/>
  <c r="AB431" i="5"/>
  <c r="AB430" i="5"/>
  <c r="AB429" i="5"/>
  <c r="AB428" i="5"/>
  <c r="AB427" i="5"/>
  <c r="AB426" i="5"/>
  <c r="AB425" i="5"/>
  <c r="AB424" i="5"/>
  <c r="AB423" i="5"/>
  <c r="AB422" i="5"/>
  <c r="AB421" i="5"/>
  <c r="AB420" i="5"/>
  <c r="AB419" i="5"/>
  <c r="AB418" i="5"/>
  <c r="AB417" i="5"/>
  <c r="AB416" i="5"/>
  <c r="AB415" i="5"/>
  <c r="AB414" i="5"/>
  <c r="AB413" i="5"/>
  <c r="AB412" i="5"/>
  <c r="AB411" i="5"/>
  <c r="AB410" i="5"/>
  <c r="AB409" i="5"/>
  <c r="AB408" i="5"/>
  <c r="AB407" i="5"/>
  <c r="AB406" i="5"/>
  <c r="AB405" i="5"/>
  <c r="AB404" i="5"/>
  <c r="AB403" i="5"/>
  <c r="AB402" i="5"/>
  <c r="AB401" i="5"/>
  <c r="AB400" i="5"/>
  <c r="AB399" i="5"/>
  <c r="AB398" i="5"/>
  <c r="AB397" i="5"/>
  <c r="AB396" i="5"/>
  <c r="AB395" i="5"/>
  <c r="AB394" i="5"/>
  <c r="AB393" i="5"/>
  <c r="AB392" i="5"/>
  <c r="AB391" i="5"/>
  <c r="AB390" i="5"/>
  <c r="AB389" i="5"/>
  <c r="AB388" i="5"/>
  <c r="AB387" i="5"/>
  <c r="AB386" i="5"/>
  <c r="AB385" i="5"/>
  <c r="AB384" i="5"/>
  <c r="AB383" i="5"/>
  <c r="AB382" i="5"/>
  <c r="AB381" i="5"/>
  <c r="AB380" i="5"/>
  <c r="AB379" i="5"/>
  <c r="AB378" i="5"/>
  <c r="AB377" i="5"/>
  <c r="AB376" i="5"/>
  <c r="AB375" i="5"/>
  <c r="AB374" i="5"/>
  <c r="AB373" i="5"/>
  <c r="AB372" i="5"/>
  <c r="AB371" i="5"/>
  <c r="AB370" i="5"/>
  <c r="AB369" i="5"/>
  <c r="AB368" i="5"/>
  <c r="AB367" i="5"/>
  <c r="AB366" i="5"/>
  <c r="AB365" i="5"/>
  <c r="AB364" i="5"/>
  <c r="AB363" i="5"/>
  <c r="AB362" i="5"/>
  <c r="AB361" i="5"/>
  <c r="AB360" i="5"/>
  <c r="AB359" i="5"/>
  <c r="AB358" i="5"/>
  <c r="AB357" i="5"/>
  <c r="AB356" i="5"/>
  <c r="AB355" i="5"/>
  <c r="AB354" i="5"/>
  <c r="AB353" i="5"/>
  <c r="AB352" i="5"/>
  <c r="AB351" i="5"/>
  <c r="AB495" i="5"/>
  <c r="AB480" i="5"/>
  <c r="AB479" i="5"/>
  <c r="AB478" i="5"/>
  <c r="AB464" i="5"/>
  <c r="AB463" i="5"/>
  <c r="AB462" i="5"/>
  <c r="AB448" i="5"/>
  <c r="AB447" i="5"/>
  <c r="AB446" i="5"/>
  <c r="AB497" i="5"/>
  <c r="AB492" i="5"/>
  <c r="AB491" i="5"/>
  <c r="AB490" i="5"/>
  <c r="AB476" i="5"/>
  <c r="AB475" i="5"/>
  <c r="AB474" i="5"/>
  <c r="AB460" i="5"/>
  <c r="AB459" i="5"/>
  <c r="AB458" i="5"/>
  <c r="AB499" i="5"/>
  <c r="AB484" i="5"/>
  <c r="AB482" i="5"/>
  <c r="AB467" i="5"/>
  <c r="AB452" i="5"/>
  <c r="AB450" i="5"/>
  <c r="AB493" i="5"/>
  <c r="AB487" i="5"/>
  <c r="AB472" i="5"/>
  <c r="AB470" i="5"/>
  <c r="AB455" i="5"/>
  <c r="AB494" i="5"/>
  <c r="AB483" i="5"/>
  <c r="AB468" i="5"/>
  <c r="AB466" i="5"/>
  <c r="AB451" i="5"/>
  <c r="AB471" i="5"/>
  <c r="AB488" i="5"/>
  <c r="AB486" i="5"/>
  <c r="AB456" i="5"/>
  <c r="AB350" i="5"/>
  <c r="AB349" i="5"/>
  <c r="AB348" i="5"/>
  <c r="AB347" i="5"/>
  <c r="AB346" i="5"/>
  <c r="AB345" i="5"/>
  <c r="AB344" i="5"/>
  <c r="AB343" i="5"/>
  <c r="AB342" i="5"/>
  <c r="AB341" i="5"/>
  <c r="AB340" i="5"/>
  <c r="AB339" i="5"/>
  <c r="AB338" i="5"/>
  <c r="AB337" i="5"/>
  <c r="AB454" i="5"/>
  <c r="AB336" i="5"/>
  <c r="AB498" i="5"/>
  <c r="AB334" i="5"/>
  <c r="AB330" i="5"/>
  <c r="AB332" i="5"/>
  <c r="AB328" i="5"/>
  <c r="AB324" i="5"/>
  <c r="AB320" i="5"/>
  <c r="AB335" i="5"/>
  <c r="AB331" i="5"/>
  <c r="AB327" i="5"/>
  <c r="AB323" i="5"/>
  <c r="AB319" i="5"/>
  <c r="AB333" i="5"/>
  <c r="AB322" i="5"/>
  <c r="AB314" i="5"/>
  <c r="AB310" i="5"/>
  <c r="AB306" i="5"/>
  <c r="AB302" i="5"/>
  <c r="AB298" i="5"/>
  <c r="AB294" i="5"/>
  <c r="AB290" i="5"/>
  <c r="AB286" i="5"/>
  <c r="AB282" i="5"/>
  <c r="AB326" i="5"/>
  <c r="AB318" i="5"/>
  <c r="AB316" i="5"/>
  <c r="AB312" i="5"/>
  <c r="AB308" i="5"/>
  <c r="AB304" i="5"/>
  <c r="AB300" i="5"/>
  <c r="AB296" i="5"/>
  <c r="AB292" i="5"/>
  <c r="AB288" i="5"/>
  <c r="AB284" i="5"/>
  <c r="AB280" i="5"/>
  <c r="AB325" i="5"/>
  <c r="AB317" i="5"/>
  <c r="AB315" i="5"/>
  <c r="AB311" i="5"/>
  <c r="AB307" i="5"/>
  <c r="AB303" i="5"/>
  <c r="AB299" i="5"/>
  <c r="AB295" i="5"/>
  <c r="AB291" i="5"/>
  <c r="AB287" i="5"/>
  <c r="AB283" i="5"/>
  <c r="AB309" i="5"/>
  <c r="AB293" i="5"/>
  <c r="AB329" i="5"/>
  <c r="AB321" i="5"/>
  <c r="AB301" i="5"/>
  <c r="AB285" i="5"/>
  <c r="AB279" i="5"/>
  <c r="AB313" i="5"/>
  <c r="AB297" i="5"/>
  <c r="AB281" i="5"/>
  <c r="AB277" i="5"/>
  <c r="AB275" i="5"/>
  <c r="AB273" i="5"/>
  <c r="AB272" i="5"/>
  <c r="AB271" i="5"/>
  <c r="AB270" i="5"/>
  <c r="AB269" i="5"/>
  <c r="AB268" i="5"/>
  <c r="AB267" i="5"/>
  <c r="AB266" i="5"/>
  <c r="AB265" i="5"/>
  <c r="AB264" i="5"/>
  <c r="AB263" i="5"/>
  <c r="AB262" i="5"/>
  <c r="AB261" i="5"/>
  <c r="AB260" i="5"/>
  <c r="AB259" i="5"/>
  <c r="AB258" i="5"/>
  <c r="AB257" i="5"/>
  <c r="AB256" i="5"/>
  <c r="AB255" i="5"/>
  <c r="AB254" i="5"/>
  <c r="AB253" i="5"/>
  <c r="AB252" i="5"/>
  <c r="AB251" i="5"/>
  <c r="AB250" i="5"/>
  <c r="AB249" i="5"/>
  <c r="AB248" i="5"/>
  <c r="AB247" i="5"/>
  <c r="AB246" i="5"/>
  <c r="AB245" i="5"/>
  <c r="AB244" i="5"/>
  <c r="AB243" i="5"/>
  <c r="AB242" i="5"/>
  <c r="AB241" i="5"/>
  <c r="AB289" i="5"/>
  <c r="AB274" i="5"/>
  <c r="AB278" i="5"/>
  <c r="AB239" i="5"/>
  <c r="AB237" i="5"/>
  <c r="AB235" i="5"/>
  <c r="AB233" i="5"/>
  <c r="AB231" i="5"/>
  <c r="AB229" i="5"/>
  <c r="AB227" i="5"/>
  <c r="AB225" i="5"/>
  <c r="AB223" i="5"/>
  <c r="AB221" i="5"/>
  <c r="AB219" i="5"/>
  <c r="AB217" i="5"/>
  <c r="AB215" i="5"/>
  <c r="AB213" i="5"/>
  <c r="AB211" i="5"/>
  <c r="AB209" i="5"/>
  <c r="AB207" i="5"/>
  <c r="AB205" i="5"/>
  <c r="AB203" i="5"/>
  <c r="AB201" i="5"/>
  <c r="AB199" i="5"/>
  <c r="AB197" i="5"/>
  <c r="AB195" i="5"/>
  <c r="AB193" i="5"/>
  <c r="AB191" i="5"/>
  <c r="AB189" i="5"/>
  <c r="AB187" i="5"/>
  <c r="AB185" i="5"/>
  <c r="AB183" i="5"/>
  <c r="AB181" i="5"/>
  <c r="AB179" i="5"/>
  <c r="AB240" i="5"/>
  <c r="AB238" i="5"/>
  <c r="AB236" i="5"/>
  <c r="AB234" i="5"/>
  <c r="AB232" i="5"/>
  <c r="AB230" i="5"/>
  <c r="AB228" i="5"/>
  <c r="AB226" i="5"/>
  <c r="AB224" i="5"/>
  <c r="AB222" i="5"/>
  <c r="AB220" i="5"/>
  <c r="AB218" i="5"/>
  <c r="AB216" i="5"/>
  <c r="AB214" i="5"/>
  <c r="AB212" i="5"/>
  <c r="AB210" i="5"/>
  <c r="AB208" i="5"/>
  <c r="AB206" i="5"/>
  <c r="AB204" i="5"/>
  <c r="AB202" i="5"/>
  <c r="AB200" i="5"/>
  <c r="AB198" i="5"/>
  <c r="AB196" i="5"/>
  <c r="AB194" i="5"/>
  <c r="AB192" i="5"/>
  <c r="AB190" i="5"/>
  <c r="AB188" i="5"/>
  <c r="AB186" i="5"/>
  <c r="AB184" i="5"/>
  <c r="AB182" i="5"/>
  <c r="AB180" i="5"/>
  <c r="AB305" i="5"/>
  <c r="AB178" i="5"/>
  <c r="AB177" i="5"/>
  <c r="AB176" i="5"/>
  <c r="AB175" i="5"/>
  <c r="AB174" i="5"/>
  <c r="AB173" i="5"/>
  <c r="AB172" i="5"/>
  <c r="AB171" i="5"/>
  <c r="AB170" i="5"/>
  <c r="AB169" i="5"/>
  <c r="AB168" i="5"/>
  <c r="AB167" i="5"/>
  <c r="AB166" i="5"/>
  <c r="AB165" i="5"/>
  <c r="AB164" i="5"/>
  <c r="AB163" i="5"/>
  <c r="AB162" i="5"/>
  <c r="AB161" i="5"/>
  <c r="AB160" i="5"/>
  <c r="AB159" i="5"/>
  <c r="AB158" i="5"/>
  <c r="AB157" i="5"/>
  <c r="AB156" i="5"/>
  <c r="AB155" i="5"/>
  <c r="AB154" i="5"/>
  <c r="AB153" i="5"/>
  <c r="AB152" i="5"/>
  <c r="AB151" i="5"/>
  <c r="AB150" i="5"/>
  <c r="AB149" i="5"/>
  <c r="AB148" i="5"/>
  <c r="AB147" i="5"/>
  <c r="AB146" i="5"/>
  <c r="AB145" i="5"/>
  <c r="AB144" i="5"/>
  <c r="AB143" i="5"/>
  <c r="AB142" i="5"/>
  <c r="AB141" i="5"/>
  <c r="AB140" i="5"/>
  <c r="AB139" i="5"/>
  <c r="AB138" i="5"/>
  <c r="AB137" i="5"/>
  <c r="AB136" i="5"/>
  <c r="AB135" i="5"/>
  <c r="AB134" i="5"/>
  <c r="AB133" i="5"/>
  <c r="AB132" i="5"/>
  <c r="AB131" i="5"/>
  <c r="AB130" i="5"/>
  <c r="AB129" i="5"/>
  <c r="AB128" i="5"/>
  <c r="AB127" i="5"/>
  <c r="AB126" i="5"/>
  <c r="AB125" i="5"/>
  <c r="AB124" i="5"/>
  <c r="AB123" i="5"/>
  <c r="AB122" i="5"/>
  <c r="AB121" i="5"/>
  <c r="AB120" i="5"/>
  <c r="AB119" i="5"/>
  <c r="AB118" i="5"/>
  <c r="AB117" i="5"/>
  <c r="AB116" i="5"/>
  <c r="AB115" i="5"/>
  <c r="AB114" i="5"/>
  <c r="AB113" i="5"/>
  <c r="AB112" i="5"/>
  <c r="AB111" i="5"/>
  <c r="AB110" i="5"/>
  <c r="AB109" i="5"/>
  <c r="AB108" i="5"/>
  <c r="AB107" i="5"/>
  <c r="AB106" i="5"/>
  <c r="AB105" i="5"/>
  <c r="AB104" i="5"/>
  <c r="AB103" i="5"/>
  <c r="AB102" i="5"/>
  <c r="AB101" i="5"/>
  <c r="AB100" i="5"/>
  <c r="AB99" i="5"/>
  <c r="AB98" i="5"/>
  <c r="AB97" i="5"/>
  <c r="AB96" i="5"/>
  <c r="AB95" i="5"/>
  <c r="AB94" i="5"/>
  <c r="AB93" i="5"/>
  <c r="AB92" i="5"/>
  <c r="AB91" i="5"/>
  <c r="AB90" i="5"/>
  <c r="AB89" i="5"/>
  <c r="AB88" i="5"/>
  <c r="AB87" i="5"/>
  <c r="AB86" i="5"/>
  <c r="AB85" i="5"/>
  <c r="AB84" i="5"/>
  <c r="AB83" i="5"/>
  <c r="AB82" i="5"/>
  <c r="AB81" i="5"/>
  <c r="AB80" i="5"/>
  <c r="AB79" i="5"/>
  <c r="AB78" i="5"/>
  <c r="AB77" i="5"/>
  <c r="AB76" i="5"/>
  <c r="AB75" i="5"/>
  <c r="AB74" i="5"/>
  <c r="AB73" i="5"/>
  <c r="AB72" i="5"/>
  <c r="AB71" i="5"/>
  <c r="AB70" i="5"/>
  <c r="AB69" i="5"/>
  <c r="AB68" i="5"/>
  <c r="AB67" i="5"/>
  <c r="AB66" i="5"/>
  <c r="AB65" i="5"/>
  <c r="AF503" i="5"/>
  <c r="AF499" i="5"/>
  <c r="AF495" i="5"/>
  <c r="AF494" i="5"/>
  <c r="AF493" i="5"/>
  <c r="AF492" i="5"/>
  <c r="AF488" i="5"/>
  <c r="AF484" i="5"/>
  <c r="AF480" i="5"/>
  <c r="AF476" i="5"/>
  <c r="AF472" i="5"/>
  <c r="AF468" i="5"/>
  <c r="AF464" i="5"/>
  <c r="AF460" i="5"/>
  <c r="AF456" i="5"/>
  <c r="AF452" i="5"/>
  <c r="AF448" i="5"/>
  <c r="AF445" i="5"/>
  <c r="AF444" i="5"/>
  <c r="AF443" i="5"/>
  <c r="AF442" i="5"/>
  <c r="AF441" i="5"/>
  <c r="AF440" i="5"/>
  <c r="AF439" i="5"/>
  <c r="AF438" i="5"/>
  <c r="AF437" i="5"/>
  <c r="AF436" i="5"/>
  <c r="AF435" i="5"/>
  <c r="AF434" i="5"/>
  <c r="AF433" i="5"/>
  <c r="AF432" i="5"/>
  <c r="AF431" i="5"/>
  <c r="AF430" i="5"/>
  <c r="AF429" i="5"/>
  <c r="AF428" i="5"/>
  <c r="AF427" i="5"/>
  <c r="AF426" i="5"/>
  <c r="AF425" i="5"/>
  <c r="AF424" i="5"/>
  <c r="AF423" i="5"/>
  <c r="AF422" i="5"/>
  <c r="AF421" i="5"/>
  <c r="AF420" i="5"/>
  <c r="AF419" i="5"/>
  <c r="AF418" i="5"/>
  <c r="AF417" i="5"/>
  <c r="AF416" i="5"/>
  <c r="AF415" i="5"/>
  <c r="AF414" i="5"/>
  <c r="AF413" i="5"/>
  <c r="AF412" i="5"/>
  <c r="AF411" i="5"/>
  <c r="AF410" i="5"/>
  <c r="AF409" i="5"/>
  <c r="AF408" i="5"/>
  <c r="AF407" i="5"/>
  <c r="AF406" i="5"/>
  <c r="AF405" i="5"/>
  <c r="AF404" i="5"/>
  <c r="AF403" i="5"/>
  <c r="AF402" i="5"/>
  <c r="AF401" i="5"/>
  <c r="AF400" i="5"/>
  <c r="AF399" i="5"/>
  <c r="AF398" i="5"/>
  <c r="AF397" i="5"/>
  <c r="AF396" i="5"/>
  <c r="AF395" i="5"/>
  <c r="AF394" i="5"/>
  <c r="AF393" i="5"/>
  <c r="AF392" i="5"/>
  <c r="AF391" i="5"/>
  <c r="AF390" i="5"/>
  <c r="AF389" i="5"/>
  <c r="AF388" i="5"/>
  <c r="AF387" i="5"/>
  <c r="AF386" i="5"/>
  <c r="AF385" i="5"/>
  <c r="AF384" i="5"/>
  <c r="AF383" i="5"/>
  <c r="AF382" i="5"/>
  <c r="AF381" i="5"/>
  <c r="AF380" i="5"/>
  <c r="AF379" i="5"/>
  <c r="AF378" i="5"/>
  <c r="AF377" i="5"/>
  <c r="AF376" i="5"/>
  <c r="AF375" i="5"/>
  <c r="AF374" i="5"/>
  <c r="AF373" i="5"/>
  <c r="AF372" i="5"/>
  <c r="AF371" i="5"/>
  <c r="AF370" i="5"/>
  <c r="AF369" i="5"/>
  <c r="AF368" i="5"/>
  <c r="AF367" i="5"/>
  <c r="AF366" i="5"/>
  <c r="AF365" i="5"/>
  <c r="AF364" i="5"/>
  <c r="AF363" i="5"/>
  <c r="AF362" i="5"/>
  <c r="AF361" i="5"/>
  <c r="AF360" i="5"/>
  <c r="AF359" i="5"/>
  <c r="AF358" i="5"/>
  <c r="AF357" i="5"/>
  <c r="AF356" i="5"/>
  <c r="AF355" i="5"/>
  <c r="AF354" i="5"/>
  <c r="AF353" i="5"/>
  <c r="AF352" i="5"/>
  <c r="AF351" i="5"/>
  <c r="AF502" i="5"/>
  <c r="AF497" i="5"/>
  <c r="AF487" i="5"/>
  <c r="AF486" i="5"/>
  <c r="AF485" i="5"/>
  <c r="AF471" i="5"/>
  <c r="AF470" i="5"/>
  <c r="AF469" i="5"/>
  <c r="AF455" i="5"/>
  <c r="AF454" i="5"/>
  <c r="AF453" i="5"/>
  <c r="AF504" i="5"/>
  <c r="AF498" i="5"/>
  <c r="AF483" i="5"/>
  <c r="AF482" i="5"/>
  <c r="AF481" i="5"/>
  <c r="AF467" i="5"/>
  <c r="AF466" i="5"/>
  <c r="AF465" i="5"/>
  <c r="AF451" i="5"/>
  <c r="AF450" i="5"/>
  <c r="AF449" i="5"/>
  <c r="AF501" i="5"/>
  <c r="AF491" i="5"/>
  <c r="AF489" i="5"/>
  <c r="AF474" i="5"/>
  <c r="AF459" i="5"/>
  <c r="AF457" i="5"/>
  <c r="AF479" i="5"/>
  <c r="AF477" i="5"/>
  <c r="AF462" i="5"/>
  <c r="AF447" i="5"/>
  <c r="AF446" i="5"/>
  <c r="AF496" i="5"/>
  <c r="AF490" i="5"/>
  <c r="AF475" i="5"/>
  <c r="AF473" i="5"/>
  <c r="AF458" i="5"/>
  <c r="AF463" i="5"/>
  <c r="AF461" i="5"/>
  <c r="AF478" i="5"/>
  <c r="AF350" i="5"/>
  <c r="AF349" i="5"/>
  <c r="AF348" i="5"/>
  <c r="AF347" i="5"/>
  <c r="AF346" i="5"/>
  <c r="AF345" i="5"/>
  <c r="AF344" i="5"/>
  <c r="AF343" i="5"/>
  <c r="AF342" i="5"/>
  <c r="AF341" i="5"/>
  <c r="AF340" i="5"/>
  <c r="AF339" i="5"/>
  <c r="AF338" i="5"/>
  <c r="AF337" i="5"/>
  <c r="AF336" i="5"/>
  <c r="AF500" i="5"/>
  <c r="AF333" i="5"/>
  <c r="AF329" i="5"/>
  <c r="AF335" i="5"/>
  <c r="AF331" i="5"/>
  <c r="AF327" i="5"/>
  <c r="AF323" i="5"/>
  <c r="AF319" i="5"/>
  <c r="AF334" i="5"/>
  <c r="AF330" i="5"/>
  <c r="AF326" i="5"/>
  <c r="AF322" i="5"/>
  <c r="AF318" i="5"/>
  <c r="AF321" i="5"/>
  <c r="AF313" i="5"/>
  <c r="AF309" i="5"/>
  <c r="AF305" i="5"/>
  <c r="AF301" i="5"/>
  <c r="AF297" i="5"/>
  <c r="AF293" i="5"/>
  <c r="AF289" i="5"/>
  <c r="AF285" i="5"/>
  <c r="AF281" i="5"/>
  <c r="AF332" i="5"/>
  <c r="AF325" i="5"/>
  <c r="AF317" i="5"/>
  <c r="AF315" i="5"/>
  <c r="AF311" i="5"/>
  <c r="AF307" i="5"/>
  <c r="AF303" i="5"/>
  <c r="AF299" i="5"/>
  <c r="AF295" i="5"/>
  <c r="AF291" i="5"/>
  <c r="AF287" i="5"/>
  <c r="AF283" i="5"/>
  <c r="AF328" i="5"/>
  <c r="AF324" i="5"/>
  <c r="AF314" i="5"/>
  <c r="AF310" i="5"/>
  <c r="AF306" i="5"/>
  <c r="AF302" i="5"/>
  <c r="AF298" i="5"/>
  <c r="AF294" i="5"/>
  <c r="AF290" i="5"/>
  <c r="AF286" i="5"/>
  <c r="AF282" i="5"/>
  <c r="AF279" i="5"/>
  <c r="AF316" i="5"/>
  <c r="AF300" i="5"/>
  <c r="AF284" i="5"/>
  <c r="AF308" i="5"/>
  <c r="AF292" i="5"/>
  <c r="AF320" i="5"/>
  <c r="AF304" i="5"/>
  <c r="AF288" i="5"/>
  <c r="AF278" i="5"/>
  <c r="AF276" i="5"/>
  <c r="AF274" i="5"/>
  <c r="AF272" i="5"/>
  <c r="AF271" i="5"/>
  <c r="AF270" i="5"/>
  <c r="AF269" i="5"/>
  <c r="AF268" i="5"/>
  <c r="AF267" i="5"/>
  <c r="AF266" i="5"/>
  <c r="AF265" i="5"/>
  <c r="AF264" i="5"/>
  <c r="AF263" i="5"/>
  <c r="AF262" i="5"/>
  <c r="AF261" i="5"/>
  <c r="AF260" i="5"/>
  <c r="AF259" i="5"/>
  <c r="AF258" i="5"/>
  <c r="AF257" i="5"/>
  <c r="AF256" i="5"/>
  <c r="AF255" i="5"/>
  <c r="AF254" i="5"/>
  <c r="AF253" i="5"/>
  <c r="AF252" i="5"/>
  <c r="AF251" i="5"/>
  <c r="AF250" i="5"/>
  <c r="AF249" i="5"/>
  <c r="AF248" i="5"/>
  <c r="AF247" i="5"/>
  <c r="AF246" i="5"/>
  <c r="AF245" i="5"/>
  <c r="AF244" i="5"/>
  <c r="AF243" i="5"/>
  <c r="AF242" i="5"/>
  <c r="AF241" i="5"/>
  <c r="AF296" i="5"/>
  <c r="AF273" i="5"/>
  <c r="AF280" i="5"/>
  <c r="AF240" i="5"/>
  <c r="AF238" i="5"/>
  <c r="AF236" i="5"/>
  <c r="AF234" i="5"/>
  <c r="AF232" i="5"/>
  <c r="AF230" i="5"/>
  <c r="AF228" i="5"/>
  <c r="AF226" i="5"/>
  <c r="AF224" i="5"/>
  <c r="AF222" i="5"/>
  <c r="AF220" i="5"/>
  <c r="AF218" i="5"/>
  <c r="AF216" i="5"/>
  <c r="AF214" i="5"/>
  <c r="AF212" i="5"/>
  <c r="AF210" i="5"/>
  <c r="AF208" i="5"/>
  <c r="AF206" i="5"/>
  <c r="AF204" i="5"/>
  <c r="AF202" i="5"/>
  <c r="AF200" i="5"/>
  <c r="AF198" i="5"/>
  <c r="AF196" i="5"/>
  <c r="AF194" i="5"/>
  <c r="AF192" i="5"/>
  <c r="AF190" i="5"/>
  <c r="AF188" i="5"/>
  <c r="AF186" i="5"/>
  <c r="AF184" i="5"/>
  <c r="AF182" i="5"/>
  <c r="AF180" i="5"/>
  <c r="AF277" i="5"/>
  <c r="AF239" i="5"/>
  <c r="AF237" i="5"/>
  <c r="AF235" i="5"/>
  <c r="AF233" i="5"/>
  <c r="AF231" i="5"/>
  <c r="AF229" i="5"/>
  <c r="AF227" i="5"/>
  <c r="AF225" i="5"/>
  <c r="AF223" i="5"/>
  <c r="AF221" i="5"/>
  <c r="AF219" i="5"/>
  <c r="AF217" i="5"/>
  <c r="AF215" i="5"/>
  <c r="AF213" i="5"/>
  <c r="AF211" i="5"/>
  <c r="AF209" i="5"/>
  <c r="AF207" i="5"/>
  <c r="AF205" i="5"/>
  <c r="AF203" i="5"/>
  <c r="AF201" i="5"/>
  <c r="AF199" i="5"/>
  <c r="AF197" i="5"/>
  <c r="AF195" i="5"/>
  <c r="AF193" i="5"/>
  <c r="AF191" i="5"/>
  <c r="AF189" i="5"/>
  <c r="AF187" i="5"/>
  <c r="AF185" i="5"/>
  <c r="AF183" i="5"/>
  <c r="AF181" i="5"/>
  <c r="AF179" i="5"/>
  <c r="AF275" i="5"/>
  <c r="AF178" i="5"/>
  <c r="AF177" i="5"/>
  <c r="AF176" i="5"/>
  <c r="AF175" i="5"/>
  <c r="AF174" i="5"/>
  <c r="AF173" i="5"/>
  <c r="AF172" i="5"/>
  <c r="AF171" i="5"/>
  <c r="AF170" i="5"/>
  <c r="AF169" i="5"/>
  <c r="AF168" i="5"/>
  <c r="AF167" i="5"/>
  <c r="AF166" i="5"/>
  <c r="AF165" i="5"/>
  <c r="AF164" i="5"/>
  <c r="AF163" i="5"/>
  <c r="AF162" i="5"/>
  <c r="AF161" i="5"/>
  <c r="AF160" i="5"/>
  <c r="AF159" i="5"/>
  <c r="AF158" i="5"/>
  <c r="AF157" i="5"/>
  <c r="AF156" i="5"/>
  <c r="AF155" i="5"/>
  <c r="AF154" i="5"/>
  <c r="AF153" i="5"/>
  <c r="AF152" i="5"/>
  <c r="AF151" i="5"/>
  <c r="AF150" i="5"/>
  <c r="AF149" i="5"/>
  <c r="AF148" i="5"/>
  <c r="AF147" i="5"/>
  <c r="AF146" i="5"/>
  <c r="AF145" i="5"/>
  <c r="AF144" i="5"/>
  <c r="AF143" i="5"/>
  <c r="AF142" i="5"/>
  <c r="AF141" i="5"/>
  <c r="AF140" i="5"/>
  <c r="AF139" i="5"/>
  <c r="AF138" i="5"/>
  <c r="AF137" i="5"/>
  <c r="AF136" i="5"/>
  <c r="AF135" i="5"/>
  <c r="AF134" i="5"/>
  <c r="AF133" i="5"/>
  <c r="AF132" i="5"/>
  <c r="AF131" i="5"/>
  <c r="AF130" i="5"/>
  <c r="AF129" i="5"/>
  <c r="AF128" i="5"/>
  <c r="AF127" i="5"/>
  <c r="AF126" i="5"/>
  <c r="AF125" i="5"/>
  <c r="AF124" i="5"/>
  <c r="AF123" i="5"/>
  <c r="AF122" i="5"/>
  <c r="AF121" i="5"/>
  <c r="AF120" i="5"/>
  <c r="AF119" i="5"/>
  <c r="AF118" i="5"/>
  <c r="AF117" i="5"/>
  <c r="AF116" i="5"/>
  <c r="AF115" i="5"/>
  <c r="AF114" i="5"/>
  <c r="AF113" i="5"/>
  <c r="AF112" i="5"/>
  <c r="AF111" i="5"/>
  <c r="AF110" i="5"/>
  <c r="AF109" i="5"/>
  <c r="AF108" i="5"/>
  <c r="AF107" i="5"/>
  <c r="AF106" i="5"/>
  <c r="AF105" i="5"/>
  <c r="AF104" i="5"/>
  <c r="AF103" i="5"/>
  <c r="AF102" i="5"/>
  <c r="AF101" i="5"/>
  <c r="AF100" i="5"/>
  <c r="AF99" i="5"/>
  <c r="AF98" i="5"/>
  <c r="AF97" i="5"/>
  <c r="AF96" i="5"/>
  <c r="AF95" i="5"/>
  <c r="AF94" i="5"/>
  <c r="AF93" i="5"/>
  <c r="AF92" i="5"/>
  <c r="AF91" i="5"/>
  <c r="AF90" i="5"/>
  <c r="AF89" i="5"/>
  <c r="AF88" i="5"/>
  <c r="AF87" i="5"/>
  <c r="AF86" i="5"/>
  <c r="AF85" i="5"/>
  <c r="AF84" i="5"/>
  <c r="AF83" i="5"/>
  <c r="AF82" i="5"/>
  <c r="AF81" i="5"/>
  <c r="AF80" i="5"/>
  <c r="AF79" i="5"/>
  <c r="AF78" i="5"/>
  <c r="AF77" i="5"/>
  <c r="AF76" i="5"/>
  <c r="AF75" i="5"/>
  <c r="AF74" i="5"/>
  <c r="AF73" i="5"/>
  <c r="AF72" i="5"/>
  <c r="AF71" i="5"/>
  <c r="AF70" i="5"/>
  <c r="AF69" i="5"/>
  <c r="AF68" i="5"/>
  <c r="AF67" i="5"/>
  <c r="AF66" i="5"/>
  <c r="AF65" i="5"/>
  <c r="AJ502" i="5"/>
  <c r="AJ498" i="5"/>
  <c r="AJ494" i="5"/>
  <c r="AJ501" i="5"/>
  <c r="AJ500" i="5"/>
  <c r="AJ499" i="5"/>
  <c r="AJ491" i="5"/>
  <c r="AJ487" i="5"/>
  <c r="AJ483" i="5"/>
  <c r="AJ479" i="5"/>
  <c r="AJ475" i="5"/>
  <c r="AJ471" i="5"/>
  <c r="AJ467" i="5"/>
  <c r="AJ463" i="5"/>
  <c r="AJ459" i="5"/>
  <c r="AJ455" i="5"/>
  <c r="AJ451" i="5"/>
  <c r="AJ447" i="5"/>
  <c r="AJ445" i="5"/>
  <c r="AJ444" i="5"/>
  <c r="AJ443" i="5"/>
  <c r="AJ442" i="5"/>
  <c r="AJ441" i="5"/>
  <c r="AJ440" i="5"/>
  <c r="AJ439" i="5"/>
  <c r="AJ438" i="5"/>
  <c r="AJ437" i="5"/>
  <c r="AJ436" i="5"/>
  <c r="AJ435" i="5"/>
  <c r="AJ434" i="5"/>
  <c r="AJ433" i="5"/>
  <c r="AJ432" i="5"/>
  <c r="AJ431" i="5"/>
  <c r="AJ430" i="5"/>
  <c r="AJ429" i="5"/>
  <c r="AJ428" i="5"/>
  <c r="AJ427" i="5"/>
  <c r="AJ426" i="5"/>
  <c r="AJ425" i="5"/>
  <c r="AJ424" i="5"/>
  <c r="AJ423" i="5"/>
  <c r="AJ422" i="5"/>
  <c r="AJ421" i="5"/>
  <c r="AJ420" i="5"/>
  <c r="AJ419" i="5"/>
  <c r="AJ418" i="5"/>
  <c r="AJ417" i="5"/>
  <c r="AJ416" i="5"/>
  <c r="AJ415" i="5"/>
  <c r="AJ414" i="5"/>
  <c r="AJ413" i="5"/>
  <c r="AJ412" i="5"/>
  <c r="AJ411" i="5"/>
  <c r="AJ410" i="5"/>
  <c r="AJ409" i="5"/>
  <c r="AJ408" i="5"/>
  <c r="AJ407" i="5"/>
  <c r="AJ406" i="5"/>
  <c r="AJ405" i="5"/>
  <c r="AJ404" i="5"/>
  <c r="AJ403" i="5"/>
  <c r="AJ402" i="5"/>
  <c r="AJ401" i="5"/>
  <c r="AJ400" i="5"/>
  <c r="AJ399" i="5"/>
  <c r="AJ398" i="5"/>
  <c r="AJ397" i="5"/>
  <c r="AJ396" i="5"/>
  <c r="AJ395" i="5"/>
  <c r="AJ394" i="5"/>
  <c r="AJ393" i="5"/>
  <c r="AJ392" i="5"/>
  <c r="AJ391" i="5"/>
  <c r="AJ390" i="5"/>
  <c r="AJ389" i="5"/>
  <c r="AJ388" i="5"/>
  <c r="AJ387" i="5"/>
  <c r="AJ386" i="5"/>
  <c r="AJ385" i="5"/>
  <c r="AJ384" i="5"/>
  <c r="AJ383" i="5"/>
  <c r="AJ382" i="5"/>
  <c r="AJ381" i="5"/>
  <c r="AJ380" i="5"/>
  <c r="AJ379" i="5"/>
  <c r="AJ378" i="5"/>
  <c r="AJ377" i="5"/>
  <c r="AJ376" i="5"/>
  <c r="AJ375" i="5"/>
  <c r="AJ374" i="5"/>
  <c r="AJ373" i="5"/>
  <c r="AJ372" i="5"/>
  <c r="AJ371" i="5"/>
  <c r="AJ370" i="5"/>
  <c r="AJ369" i="5"/>
  <c r="AJ368" i="5"/>
  <c r="AJ367" i="5"/>
  <c r="AJ366" i="5"/>
  <c r="AJ365" i="5"/>
  <c r="AJ364" i="5"/>
  <c r="AJ363" i="5"/>
  <c r="AJ362" i="5"/>
  <c r="AJ361" i="5"/>
  <c r="AJ360" i="5"/>
  <c r="AJ359" i="5"/>
  <c r="AJ358" i="5"/>
  <c r="AJ357" i="5"/>
  <c r="AJ356" i="5"/>
  <c r="AJ355" i="5"/>
  <c r="AJ354" i="5"/>
  <c r="AJ353" i="5"/>
  <c r="AJ352" i="5"/>
  <c r="AJ351" i="5"/>
  <c r="AJ504" i="5"/>
  <c r="AJ495" i="5"/>
  <c r="AJ492" i="5"/>
  <c r="AJ478" i="5"/>
  <c r="AJ477" i="5"/>
  <c r="AJ476" i="5"/>
  <c r="AJ462" i="5"/>
  <c r="AJ461" i="5"/>
  <c r="AJ460" i="5"/>
  <c r="AJ446" i="5"/>
  <c r="AJ496" i="5"/>
  <c r="AJ490" i="5"/>
  <c r="AJ489" i="5"/>
  <c r="AJ488" i="5"/>
  <c r="AJ474" i="5"/>
  <c r="AJ473" i="5"/>
  <c r="AJ472" i="5"/>
  <c r="AJ458" i="5"/>
  <c r="AJ457" i="5"/>
  <c r="AJ456" i="5"/>
  <c r="AJ503" i="5"/>
  <c r="AJ493" i="5"/>
  <c r="AJ481" i="5"/>
  <c r="AJ466" i="5"/>
  <c r="AJ464" i="5"/>
  <c r="AJ449" i="5"/>
  <c r="AJ497" i="5"/>
  <c r="AJ486" i="5"/>
  <c r="AJ484" i="5"/>
  <c r="AJ469" i="5"/>
  <c r="AJ454" i="5"/>
  <c r="AJ452" i="5"/>
  <c r="AJ482" i="5"/>
  <c r="AJ480" i="5"/>
  <c r="AJ465" i="5"/>
  <c r="AJ450" i="5"/>
  <c r="AJ448" i="5"/>
  <c r="AJ485" i="5"/>
  <c r="AJ453" i="5"/>
  <c r="AJ470" i="5"/>
  <c r="AJ350" i="5"/>
  <c r="AJ349" i="5"/>
  <c r="AJ348" i="5"/>
  <c r="AJ347" i="5"/>
  <c r="AJ346" i="5"/>
  <c r="AJ345" i="5"/>
  <c r="AJ344" i="5"/>
  <c r="AJ343" i="5"/>
  <c r="AJ342" i="5"/>
  <c r="AJ341" i="5"/>
  <c r="AJ340" i="5"/>
  <c r="AJ339" i="5"/>
  <c r="AJ338" i="5"/>
  <c r="AJ337" i="5"/>
  <c r="AJ468" i="5"/>
  <c r="AJ336" i="5"/>
  <c r="AJ332" i="5"/>
  <c r="AJ328" i="5"/>
  <c r="AJ334" i="5"/>
  <c r="AJ330" i="5"/>
  <c r="AJ326" i="5"/>
  <c r="AJ322" i="5"/>
  <c r="AJ318" i="5"/>
  <c r="AJ333" i="5"/>
  <c r="AJ329" i="5"/>
  <c r="AJ325" i="5"/>
  <c r="AJ321" i="5"/>
  <c r="AJ317" i="5"/>
  <c r="AJ331" i="5"/>
  <c r="AJ320" i="5"/>
  <c r="AJ316" i="5"/>
  <c r="AJ312" i="5"/>
  <c r="AJ308" i="5"/>
  <c r="AJ304" i="5"/>
  <c r="AJ300" i="5"/>
  <c r="AJ296" i="5"/>
  <c r="AJ292" i="5"/>
  <c r="AJ288" i="5"/>
  <c r="AJ284" i="5"/>
  <c r="AJ280" i="5"/>
  <c r="AJ324" i="5"/>
  <c r="AJ314" i="5"/>
  <c r="AJ310" i="5"/>
  <c r="AJ306" i="5"/>
  <c r="AJ302" i="5"/>
  <c r="AJ298" i="5"/>
  <c r="AJ294" i="5"/>
  <c r="AJ290" i="5"/>
  <c r="AJ286" i="5"/>
  <c r="AJ282" i="5"/>
  <c r="AJ335" i="5"/>
  <c r="AJ323" i="5"/>
  <c r="AJ313" i="5"/>
  <c r="AJ309" i="5"/>
  <c r="AJ305" i="5"/>
  <c r="AJ301" i="5"/>
  <c r="AJ297" i="5"/>
  <c r="AJ293" i="5"/>
  <c r="AJ289" i="5"/>
  <c r="AJ285" i="5"/>
  <c r="AJ281" i="5"/>
  <c r="AJ319" i="5"/>
  <c r="AJ307" i="5"/>
  <c r="AJ291" i="5"/>
  <c r="AJ279" i="5"/>
  <c r="AJ315" i="5"/>
  <c r="AJ299" i="5"/>
  <c r="AJ283" i="5"/>
  <c r="AJ327" i="5"/>
  <c r="AJ311" i="5"/>
  <c r="AJ295" i="5"/>
  <c r="AJ277" i="5"/>
  <c r="AJ275" i="5"/>
  <c r="AJ273" i="5"/>
  <c r="AJ272" i="5"/>
  <c r="AJ271" i="5"/>
  <c r="AJ270" i="5"/>
  <c r="AJ269" i="5"/>
  <c r="AJ268" i="5"/>
  <c r="AJ267" i="5"/>
  <c r="AJ266" i="5"/>
  <c r="AJ265" i="5"/>
  <c r="AJ264" i="5"/>
  <c r="AJ263" i="5"/>
  <c r="AJ262" i="5"/>
  <c r="AJ261" i="5"/>
  <c r="AJ260" i="5"/>
  <c r="AJ259" i="5"/>
  <c r="AJ258" i="5"/>
  <c r="AJ257" i="5"/>
  <c r="AJ256" i="5"/>
  <c r="AJ255" i="5"/>
  <c r="AJ254" i="5"/>
  <c r="AJ253" i="5"/>
  <c r="AJ252" i="5"/>
  <c r="AJ251" i="5"/>
  <c r="AJ250" i="5"/>
  <c r="AJ249" i="5"/>
  <c r="AJ248" i="5"/>
  <c r="AJ247" i="5"/>
  <c r="AJ246" i="5"/>
  <c r="AJ245" i="5"/>
  <c r="AJ244" i="5"/>
  <c r="AJ243" i="5"/>
  <c r="AJ242" i="5"/>
  <c r="AJ241" i="5"/>
  <c r="AJ303" i="5"/>
  <c r="AJ287" i="5"/>
  <c r="AJ278" i="5"/>
  <c r="AJ276" i="5"/>
  <c r="AJ239" i="5"/>
  <c r="AJ237" i="5"/>
  <c r="AJ235" i="5"/>
  <c r="AJ233" i="5"/>
  <c r="AJ231" i="5"/>
  <c r="AJ229" i="5"/>
  <c r="AJ227" i="5"/>
  <c r="AJ225" i="5"/>
  <c r="AJ223" i="5"/>
  <c r="AJ221" i="5"/>
  <c r="AJ219" i="5"/>
  <c r="AJ217" i="5"/>
  <c r="AJ215" i="5"/>
  <c r="AJ213" i="5"/>
  <c r="AJ211" i="5"/>
  <c r="AJ209" i="5"/>
  <c r="AJ207" i="5"/>
  <c r="AJ205" i="5"/>
  <c r="AJ203" i="5"/>
  <c r="AJ201" i="5"/>
  <c r="AJ199" i="5"/>
  <c r="AJ197" i="5"/>
  <c r="AJ195" i="5"/>
  <c r="AJ193" i="5"/>
  <c r="AJ191" i="5"/>
  <c r="AJ189" i="5"/>
  <c r="AJ187" i="5"/>
  <c r="AJ185" i="5"/>
  <c r="AJ183" i="5"/>
  <c r="AJ181" i="5"/>
  <c r="AJ179" i="5"/>
  <c r="AJ240" i="5"/>
  <c r="AJ238" i="5"/>
  <c r="AJ236" i="5"/>
  <c r="AJ234" i="5"/>
  <c r="AJ232" i="5"/>
  <c r="AJ230" i="5"/>
  <c r="AJ228" i="5"/>
  <c r="AJ226" i="5"/>
  <c r="AJ224" i="5"/>
  <c r="AJ222" i="5"/>
  <c r="AJ220" i="5"/>
  <c r="AJ218" i="5"/>
  <c r="AJ216" i="5"/>
  <c r="AJ214" i="5"/>
  <c r="AJ212" i="5"/>
  <c r="AJ210" i="5"/>
  <c r="AJ208" i="5"/>
  <c r="AJ206" i="5"/>
  <c r="AJ204" i="5"/>
  <c r="AJ202" i="5"/>
  <c r="AJ200" i="5"/>
  <c r="AJ198" i="5"/>
  <c r="AJ196" i="5"/>
  <c r="AJ194" i="5"/>
  <c r="AJ192" i="5"/>
  <c r="AJ190" i="5"/>
  <c r="AJ188" i="5"/>
  <c r="AJ186" i="5"/>
  <c r="AJ184" i="5"/>
  <c r="AJ182" i="5"/>
  <c r="AJ180" i="5"/>
  <c r="AJ178" i="5"/>
  <c r="AJ177" i="5"/>
  <c r="AJ176" i="5"/>
  <c r="AJ175" i="5"/>
  <c r="AJ174" i="5"/>
  <c r="AJ173" i="5"/>
  <c r="AJ172" i="5"/>
  <c r="AJ171" i="5"/>
  <c r="AJ170" i="5"/>
  <c r="AJ169" i="5"/>
  <c r="AJ168" i="5"/>
  <c r="AJ167" i="5"/>
  <c r="AJ166" i="5"/>
  <c r="AJ165" i="5"/>
  <c r="AJ164" i="5"/>
  <c r="AJ163" i="5"/>
  <c r="AJ162" i="5"/>
  <c r="AJ161" i="5"/>
  <c r="AJ160" i="5"/>
  <c r="AJ159" i="5"/>
  <c r="AJ158" i="5"/>
  <c r="AJ157" i="5"/>
  <c r="AJ156" i="5"/>
  <c r="AJ155" i="5"/>
  <c r="AJ154" i="5"/>
  <c r="AJ153" i="5"/>
  <c r="AJ152" i="5"/>
  <c r="AJ151" i="5"/>
  <c r="AJ150" i="5"/>
  <c r="AJ149" i="5"/>
  <c r="AJ148" i="5"/>
  <c r="AJ147" i="5"/>
  <c r="AJ146" i="5"/>
  <c r="AJ145" i="5"/>
  <c r="AJ144" i="5"/>
  <c r="AJ143" i="5"/>
  <c r="AJ142" i="5"/>
  <c r="AJ141" i="5"/>
  <c r="AJ140" i="5"/>
  <c r="AJ139" i="5"/>
  <c r="AJ138" i="5"/>
  <c r="AJ137" i="5"/>
  <c r="AJ136" i="5"/>
  <c r="AJ135" i="5"/>
  <c r="AJ134" i="5"/>
  <c r="AJ133" i="5"/>
  <c r="AJ132" i="5"/>
  <c r="AJ131" i="5"/>
  <c r="AJ130" i="5"/>
  <c r="AJ129" i="5"/>
  <c r="AJ128" i="5"/>
  <c r="AJ127" i="5"/>
  <c r="AJ126" i="5"/>
  <c r="AJ125" i="5"/>
  <c r="AJ124" i="5"/>
  <c r="AJ123" i="5"/>
  <c r="AJ122" i="5"/>
  <c r="AJ121" i="5"/>
  <c r="AJ120" i="5"/>
  <c r="AJ119" i="5"/>
  <c r="AJ118" i="5"/>
  <c r="AJ117" i="5"/>
  <c r="AJ116" i="5"/>
  <c r="AJ115" i="5"/>
  <c r="AJ114" i="5"/>
  <c r="AJ113" i="5"/>
  <c r="AJ112" i="5"/>
  <c r="AJ111" i="5"/>
  <c r="AJ110" i="5"/>
  <c r="AJ109" i="5"/>
  <c r="AJ108" i="5"/>
  <c r="AJ107" i="5"/>
  <c r="AJ106" i="5"/>
  <c r="AJ105" i="5"/>
  <c r="AJ104" i="5"/>
  <c r="AJ103" i="5"/>
  <c r="AJ102" i="5"/>
  <c r="AJ101" i="5"/>
  <c r="AJ100" i="5"/>
  <c r="AJ99" i="5"/>
  <c r="AJ98" i="5"/>
  <c r="AJ97" i="5"/>
  <c r="AJ96" i="5"/>
  <c r="AJ95" i="5"/>
  <c r="AJ94" i="5"/>
  <c r="AJ93" i="5"/>
  <c r="AJ92" i="5"/>
  <c r="AJ91" i="5"/>
  <c r="AJ90" i="5"/>
  <c r="AJ89" i="5"/>
  <c r="AJ88" i="5"/>
  <c r="AJ87" i="5"/>
  <c r="AJ86" i="5"/>
  <c r="AJ85" i="5"/>
  <c r="AJ84" i="5"/>
  <c r="AJ83" i="5"/>
  <c r="AJ82" i="5"/>
  <c r="AJ81" i="5"/>
  <c r="AJ80" i="5"/>
  <c r="AJ79" i="5"/>
  <c r="AJ78" i="5"/>
  <c r="AJ77" i="5"/>
  <c r="AJ76" i="5"/>
  <c r="AJ75" i="5"/>
  <c r="AJ74" i="5"/>
  <c r="AJ73" i="5"/>
  <c r="AJ72" i="5"/>
  <c r="AJ71" i="5"/>
  <c r="AJ70" i="5"/>
  <c r="AJ69" i="5"/>
  <c r="AJ68" i="5"/>
  <c r="AJ67" i="5"/>
  <c r="AJ66" i="5"/>
  <c r="AJ65" i="5"/>
  <c r="F8" i="5"/>
  <c r="F8" i="7" s="1"/>
  <c r="J8" i="5"/>
  <c r="J8" i="7" s="1"/>
  <c r="N8" i="5"/>
  <c r="N8" i="7" s="1"/>
  <c r="R8" i="5"/>
  <c r="R8" i="7" s="1"/>
  <c r="V8" i="5"/>
  <c r="V8" i="7" s="1"/>
  <c r="Z8" i="5"/>
  <c r="Z8" i="7" s="1"/>
  <c r="AD8" i="5"/>
  <c r="AD8" i="7" s="1"/>
  <c r="AH8" i="5"/>
  <c r="AH8" i="7" s="1"/>
  <c r="AL8" i="5"/>
  <c r="AL8" i="7" s="1"/>
  <c r="G9" i="5"/>
  <c r="K9" i="5"/>
  <c r="K9" i="7" s="1"/>
  <c r="O9" i="5"/>
  <c r="S9" i="5"/>
  <c r="W9" i="5"/>
  <c r="AA9" i="5"/>
  <c r="AE9" i="5"/>
  <c r="AE9" i="7" s="1"/>
  <c r="AI9" i="5"/>
  <c r="AI9" i="7" s="1"/>
  <c r="AM9" i="5"/>
  <c r="AM9" i="7" s="1"/>
  <c r="H10" i="5"/>
  <c r="H10" i="7" s="1"/>
  <c r="L10" i="5"/>
  <c r="L10" i="7" s="1"/>
  <c r="P10" i="5"/>
  <c r="P10" i="7" s="1"/>
  <c r="T10" i="5"/>
  <c r="T10" i="7" s="1"/>
  <c r="X10" i="5"/>
  <c r="X10" i="7" s="1"/>
  <c r="AB10" i="5"/>
  <c r="AB10" i="7" s="1"/>
  <c r="AF10" i="5"/>
  <c r="AF10" i="7" s="1"/>
  <c r="AJ10" i="5"/>
  <c r="AJ10" i="7" s="1"/>
  <c r="F12" i="5"/>
  <c r="F12" i="7" s="1"/>
  <c r="J12" i="5"/>
  <c r="J12" i="7" s="1"/>
  <c r="N12" i="5"/>
  <c r="N12" i="7" s="1"/>
  <c r="R12" i="5"/>
  <c r="R12" i="7" s="1"/>
  <c r="V12" i="5"/>
  <c r="V12" i="7" s="1"/>
  <c r="Z12" i="5"/>
  <c r="Z12" i="7" s="1"/>
  <c r="AD12" i="5"/>
  <c r="AD12" i="7" s="1"/>
  <c r="AH12" i="5"/>
  <c r="AH12" i="7" s="1"/>
  <c r="AL12" i="5"/>
  <c r="AL12" i="7" s="1"/>
  <c r="G13" i="5"/>
  <c r="G13" i="7" s="1"/>
  <c r="K13" i="5"/>
  <c r="O13" i="5"/>
  <c r="O13" i="7" s="1"/>
  <c r="S13" i="5"/>
  <c r="W13" i="5"/>
  <c r="W13" i="7" s="1"/>
  <c r="AA13" i="5"/>
  <c r="AE13" i="5"/>
  <c r="AE13" i="7" s="1"/>
  <c r="AI13" i="5"/>
  <c r="AI13" i="7" s="1"/>
  <c r="AM13" i="5"/>
  <c r="AM13" i="7" s="1"/>
  <c r="H14" i="5"/>
  <c r="L14" i="5"/>
  <c r="L14" i="7" s="1"/>
  <c r="P14" i="5"/>
  <c r="T14" i="5"/>
  <c r="T14" i="7" s="1"/>
  <c r="X14" i="5"/>
  <c r="AB14" i="5"/>
  <c r="AB14" i="7" s="1"/>
  <c r="AF14" i="5"/>
  <c r="AF14" i="7" s="1"/>
  <c r="AJ14" i="5"/>
  <c r="AJ14" i="7" s="1"/>
  <c r="F16" i="5"/>
  <c r="F16" i="7" s="1"/>
  <c r="J16" i="5"/>
  <c r="J16" i="7" s="1"/>
  <c r="N16" i="5"/>
  <c r="N16" i="7" s="1"/>
  <c r="R16" i="5"/>
  <c r="R16" i="7" s="1"/>
  <c r="V16" i="5"/>
  <c r="V16" i="7" s="1"/>
  <c r="Z16" i="5"/>
  <c r="Z16" i="7" s="1"/>
  <c r="AD16" i="5"/>
  <c r="AD16" i="7" s="1"/>
  <c r="AH16" i="5"/>
  <c r="AH16" i="7" s="1"/>
  <c r="AL16" i="5"/>
  <c r="AL16" i="7" s="1"/>
  <c r="G17" i="5"/>
  <c r="G17" i="7" s="1"/>
  <c r="K17" i="5"/>
  <c r="K17" i="7" s="1"/>
  <c r="O17" i="5"/>
  <c r="O17" i="7" s="1"/>
  <c r="S17" i="5"/>
  <c r="W17" i="5"/>
  <c r="W17" i="7" s="1"/>
  <c r="AA17" i="5"/>
  <c r="AA17" i="7" s="1"/>
  <c r="AE17" i="5"/>
  <c r="AE17" i="7" s="1"/>
  <c r="AI17" i="5"/>
  <c r="AM17" i="5"/>
  <c r="AM17" i="7" s="1"/>
  <c r="H18" i="5"/>
  <c r="L18" i="5"/>
  <c r="L18" i="7" s="1"/>
  <c r="P18" i="5"/>
  <c r="T18" i="5"/>
  <c r="X18" i="5"/>
  <c r="X18" i="7" s="1"/>
  <c r="AB18" i="5"/>
  <c r="AB18" i="7" s="1"/>
  <c r="AF18" i="5"/>
  <c r="AJ18" i="5"/>
  <c r="AJ18" i="7" s="1"/>
  <c r="F20" i="5"/>
  <c r="F20" i="7" s="1"/>
  <c r="J20" i="5"/>
  <c r="J20" i="7" s="1"/>
  <c r="N20" i="5"/>
  <c r="N20" i="7" s="1"/>
  <c r="R20" i="5"/>
  <c r="R20" i="7" s="1"/>
  <c r="V20" i="5"/>
  <c r="V20" i="7" s="1"/>
  <c r="Z20" i="5"/>
  <c r="Z20" i="7" s="1"/>
  <c r="AD20" i="5"/>
  <c r="AD20" i="7" s="1"/>
  <c r="AH20" i="5"/>
  <c r="AH20" i="7" s="1"/>
  <c r="AL20" i="5"/>
  <c r="AL20" i="7" s="1"/>
  <c r="G21" i="5"/>
  <c r="G21" i="7" s="1"/>
  <c r="K21" i="5"/>
  <c r="K21" i="7" s="1"/>
  <c r="O21" i="5"/>
  <c r="O21" i="7" s="1"/>
  <c r="S21" i="5"/>
  <c r="S21" i="7" s="1"/>
  <c r="W21" i="5"/>
  <c r="W21" i="7" s="1"/>
  <c r="AA21" i="5"/>
  <c r="AA21" i="7" s="1"/>
  <c r="AE21" i="5"/>
  <c r="AE21" i="7" s="1"/>
  <c r="AI21" i="5"/>
  <c r="AI21" i="7" s="1"/>
  <c r="AM21" i="5"/>
  <c r="AM21" i="7" s="1"/>
  <c r="H22" i="5"/>
  <c r="H22" i="7" s="1"/>
  <c r="L22" i="5"/>
  <c r="P22" i="5"/>
  <c r="P22" i="7" s="1"/>
  <c r="T22" i="5"/>
  <c r="T22" i="7" s="1"/>
  <c r="X22" i="5"/>
  <c r="AB22" i="5"/>
  <c r="AB22" i="7" s="1"/>
  <c r="AF22" i="5"/>
  <c r="AJ22" i="5"/>
  <c r="AJ22" i="7" s="1"/>
  <c r="F24" i="5"/>
  <c r="F24" i="7" s="1"/>
  <c r="J24" i="5"/>
  <c r="J24" i="7" s="1"/>
  <c r="N24" i="5"/>
  <c r="N24" i="7" s="1"/>
  <c r="R24" i="5"/>
  <c r="R24" i="7" s="1"/>
  <c r="V24" i="5"/>
  <c r="V24" i="7" s="1"/>
  <c r="Z24" i="5"/>
  <c r="Z24" i="7" s="1"/>
  <c r="AD24" i="5"/>
  <c r="AD24" i="7" s="1"/>
  <c r="AH24" i="5"/>
  <c r="AH24" i="7" s="1"/>
  <c r="AL24" i="5"/>
  <c r="AL24" i="7" s="1"/>
  <c r="G25" i="5"/>
  <c r="G25" i="7" s="1"/>
  <c r="K25" i="5"/>
  <c r="K25" i="7" s="1"/>
  <c r="O25" i="5"/>
  <c r="O25" i="7" s="1"/>
  <c r="S25" i="5"/>
  <c r="W25" i="5"/>
  <c r="W25" i="7" s="1"/>
  <c r="AA25" i="5"/>
  <c r="AA25" i="7" s="1"/>
  <c r="AE25" i="5"/>
  <c r="AE25" i="7" s="1"/>
  <c r="AI25" i="5"/>
  <c r="AM25" i="5"/>
  <c r="AM25" i="7" s="1"/>
  <c r="H26" i="5"/>
  <c r="L26" i="5"/>
  <c r="L26" i="7" s="1"/>
  <c r="P26" i="5"/>
  <c r="T26" i="5"/>
  <c r="X26" i="5"/>
  <c r="X26" i="7" s="1"/>
  <c r="AB26" i="5"/>
  <c r="AB26" i="7" s="1"/>
  <c r="AF26" i="5"/>
  <c r="AF26" i="7" s="1"/>
  <c r="AJ26" i="5"/>
  <c r="AJ26" i="7" s="1"/>
  <c r="F28" i="5"/>
  <c r="F28" i="7" s="1"/>
  <c r="J28" i="5"/>
  <c r="J28" i="7" s="1"/>
  <c r="N28" i="5"/>
  <c r="N28" i="7" s="1"/>
  <c r="R28" i="5"/>
  <c r="R28" i="7" s="1"/>
  <c r="V28" i="5"/>
  <c r="V28" i="7" s="1"/>
  <c r="Z28" i="5"/>
  <c r="Z28" i="7" s="1"/>
  <c r="AD28" i="5"/>
  <c r="AD28" i="7" s="1"/>
  <c r="AH28" i="5"/>
  <c r="AH28" i="7" s="1"/>
  <c r="AL28" i="5"/>
  <c r="AL28" i="7" s="1"/>
  <c r="G29" i="5"/>
  <c r="G29" i="7" s="1"/>
  <c r="K29" i="5"/>
  <c r="O29" i="5"/>
  <c r="O29" i="7" s="1"/>
  <c r="S29" i="5"/>
  <c r="S29" i="7" s="1"/>
  <c r="W29" i="5"/>
  <c r="W29" i="7" s="1"/>
  <c r="AA29" i="5"/>
  <c r="AE29" i="5"/>
  <c r="AI29" i="5"/>
  <c r="AI29" i="7" s="1"/>
  <c r="AM29" i="5"/>
  <c r="AM29" i="7" s="1"/>
  <c r="H30" i="5"/>
  <c r="L30" i="5"/>
  <c r="L30" i="7" s="1"/>
  <c r="P30" i="5"/>
  <c r="P30" i="7" s="1"/>
  <c r="T30" i="5"/>
  <c r="T30" i="7" s="1"/>
  <c r="X30" i="5"/>
  <c r="AB30" i="5"/>
  <c r="AB30" i="7" s="1"/>
  <c r="AF30" i="5"/>
  <c r="AF30" i="7" s="1"/>
  <c r="AJ30" i="5"/>
  <c r="AJ30" i="7" s="1"/>
  <c r="F32" i="5"/>
  <c r="F32" i="7" s="1"/>
  <c r="J32" i="5"/>
  <c r="J32" i="7" s="1"/>
  <c r="N32" i="5"/>
  <c r="N32" i="7" s="1"/>
  <c r="R32" i="5"/>
  <c r="R32" i="7" s="1"/>
  <c r="V32" i="5"/>
  <c r="V32" i="7" s="1"/>
  <c r="Z32" i="5"/>
  <c r="Z32" i="7" s="1"/>
  <c r="AD32" i="5"/>
  <c r="AD32" i="7" s="1"/>
  <c r="AH32" i="5"/>
  <c r="AH32" i="7" s="1"/>
  <c r="AL32" i="5"/>
  <c r="AL32" i="7" s="1"/>
  <c r="G33" i="5"/>
  <c r="G33" i="7" s="1"/>
  <c r="K33" i="5"/>
  <c r="O33" i="5"/>
  <c r="O33" i="7" s="1"/>
  <c r="S33" i="5"/>
  <c r="S33" i="7" s="1"/>
  <c r="W33" i="5"/>
  <c r="AA33" i="5"/>
  <c r="AA33" i="7" s="1"/>
  <c r="AE33" i="5"/>
  <c r="AE33" i="7" s="1"/>
  <c r="AI33" i="5"/>
  <c r="AI33" i="7" s="1"/>
  <c r="AM33" i="5"/>
  <c r="AM33" i="7" s="1"/>
  <c r="H34" i="5"/>
  <c r="L34" i="5"/>
  <c r="L34" i="7" s="1"/>
  <c r="P34" i="5"/>
  <c r="P34" i="7" s="1"/>
  <c r="T34" i="5"/>
  <c r="T34" i="7" s="1"/>
  <c r="X34" i="5"/>
  <c r="X34" i="7" s="1"/>
  <c r="AB34" i="5"/>
  <c r="AB34" i="7" s="1"/>
  <c r="AF34" i="5"/>
  <c r="AF34" i="7" s="1"/>
  <c r="AJ34" i="5"/>
  <c r="AJ34" i="7" s="1"/>
  <c r="J66" i="5"/>
  <c r="Z66" i="5"/>
  <c r="F67" i="5"/>
  <c r="V67" i="5"/>
  <c r="AL67" i="5"/>
  <c r="R68" i="5"/>
  <c r="AH68" i="5"/>
  <c r="N69" i="5"/>
  <c r="AD69" i="5"/>
  <c r="J70" i="5"/>
  <c r="Z70" i="5"/>
  <c r="F71" i="5"/>
  <c r="V71" i="5"/>
  <c r="AL71" i="5"/>
  <c r="R72" i="5"/>
  <c r="AH72" i="5"/>
  <c r="N73" i="5"/>
  <c r="AD73" i="5"/>
  <c r="J74" i="5"/>
  <c r="Z74" i="5"/>
  <c r="F75" i="5"/>
  <c r="V75" i="5"/>
  <c r="AL75" i="5"/>
  <c r="R76" i="5"/>
  <c r="AH76" i="5"/>
  <c r="N77" i="5"/>
  <c r="AD77" i="5"/>
  <c r="J78" i="5"/>
  <c r="Z78" i="5"/>
  <c r="F79" i="5"/>
  <c r="V79" i="5"/>
  <c r="AL79" i="5"/>
  <c r="R80" i="5"/>
  <c r="AH80" i="5"/>
  <c r="N81" i="5"/>
  <c r="AD81" i="5"/>
  <c r="J82" i="5"/>
  <c r="Z82" i="5"/>
  <c r="F83" i="5"/>
  <c r="V83" i="5"/>
  <c r="AL83" i="5"/>
  <c r="R84" i="5"/>
  <c r="AH84" i="5"/>
  <c r="N85" i="5"/>
  <c r="AD85" i="5"/>
  <c r="J86" i="5"/>
  <c r="Z86" i="5"/>
  <c r="F87" i="5"/>
  <c r="V87" i="5"/>
  <c r="AL87" i="5"/>
  <c r="R88" i="5"/>
  <c r="AH88" i="5"/>
  <c r="N89" i="5"/>
  <c r="AD89" i="5"/>
  <c r="J90" i="5"/>
  <c r="Z90" i="5"/>
  <c r="F91" i="5"/>
  <c r="V91" i="5"/>
  <c r="AL91" i="5"/>
  <c r="R92" i="5"/>
  <c r="AH92" i="5"/>
  <c r="N93" i="5"/>
  <c r="AD93" i="5"/>
  <c r="J94" i="5"/>
  <c r="Z94" i="5"/>
  <c r="F95" i="5"/>
  <c r="V95" i="5"/>
  <c r="AL95" i="5"/>
  <c r="R96" i="5"/>
  <c r="AH96" i="5"/>
  <c r="N97" i="5"/>
  <c r="AD97" i="5"/>
  <c r="J98" i="5"/>
  <c r="Z98" i="5"/>
  <c r="F99" i="5"/>
  <c r="V99" i="5"/>
  <c r="AL99" i="5"/>
  <c r="R100" i="5"/>
  <c r="AH100" i="5"/>
  <c r="N101" i="5"/>
  <c r="AD101" i="5"/>
  <c r="J102" i="5"/>
  <c r="Z102" i="5"/>
  <c r="F103" i="5"/>
  <c r="V103" i="5"/>
  <c r="AL103" i="5"/>
  <c r="R104" i="5"/>
  <c r="AH104" i="5"/>
  <c r="N105" i="5"/>
  <c r="AD105" i="5"/>
  <c r="J106" i="5"/>
  <c r="Z106" i="5"/>
  <c r="F107" i="5"/>
  <c r="V107" i="5"/>
  <c r="AL107" i="5"/>
  <c r="R108" i="5"/>
  <c r="AH108" i="5"/>
  <c r="N109" i="5"/>
  <c r="AD109" i="5"/>
  <c r="J110" i="5"/>
  <c r="Z110" i="5"/>
  <c r="F111" i="5"/>
  <c r="V111" i="5"/>
  <c r="AL111" i="5"/>
  <c r="R112" i="5"/>
  <c r="AH112" i="5"/>
  <c r="N113" i="5"/>
  <c r="AD113" i="5"/>
  <c r="J114" i="5"/>
  <c r="Z114" i="5"/>
  <c r="F115" i="5"/>
  <c r="V115" i="5"/>
  <c r="AL115" i="5"/>
  <c r="R116" i="5"/>
  <c r="AH116" i="5"/>
  <c r="N117" i="5"/>
  <c r="AD117" i="5"/>
  <c r="J118" i="5"/>
  <c r="Z118" i="5"/>
  <c r="F119" i="5"/>
  <c r="V119" i="5"/>
  <c r="AL119" i="5"/>
  <c r="R120" i="5"/>
  <c r="AH120" i="5"/>
  <c r="N121" i="5"/>
  <c r="AD121" i="5"/>
  <c r="J122" i="5"/>
  <c r="Z122" i="5"/>
  <c r="F123" i="5"/>
  <c r="V123" i="5"/>
  <c r="AL123" i="5"/>
  <c r="R124" i="5"/>
  <c r="AH124" i="5"/>
  <c r="N125" i="5"/>
  <c r="AD125" i="5"/>
  <c r="J126" i="5"/>
  <c r="Z126" i="5"/>
  <c r="F127" i="5"/>
  <c r="V127" i="5"/>
  <c r="AL127" i="5"/>
  <c r="R128" i="5"/>
  <c r="AH128" i="5"/>
  <c r="N129" i="5"/>
  <c r="AD129" i="5"/>
  <c r="J130" i="5"/>
  <c r="Z130" i="5"/>
  <c r="F131" i="5"/>
  <c r="V131" i="5"/>
  <c r="AL131" i="5"/>
  <c r="R132" i="5"/>
  <c r="AH132" i="5"/>
  <c r="N133" i="5"/>
  <c r="AD133" i="5"/>
  <c r="J134" i="5"/>
  <c r="Z134" i="5"/>
  <c r="F135" i="5"/>
  <c r="V135" i="5"/>
  <c r="AL135" i="5"/>
  <c r="R136" i="5"/>
  <c r="AH136" i="5"/>
  <c r="N137" i="5"/>
  <c r="AD137" i="5"/>
  <c r="J138" i="5"/>
  <c r="Z138" i="5"/>
  <c r="F139" i="5"/>
  <c r="V139" i="5"/>
  <c r="AL139" i="5"/>
  <c r="R140" i="5"/>
  <c r="AH140" i="5"/>
  <c r="N141" i="5"/>
  <c r="AD141" i="5"/>
  <c r="J142" i="5"/>
  <c r="Z142" i="5"/>
  <c r="F143" i="5"/>
  <c r="V143" i="5"/>
  <c r="AL143" i="5"/>
  <c r="R144" i="5"/>
  <c r="AH144" i="5"/>
  <c r="N145" i="5"/>
  <c r="AD145" i="5"/>
  <c r="J146" i="5"/>
  <c r="Z146" i="5"/>
  <c r="F147" i="5"/>
  <c r="V147" i="5"/>
  <c r="AL147" i="5"/>
  <c r="R148" i="5"/>
  <c r="AH148" i="5"/>
  <c r="N149" i="5"/>
  <c r="AD149" i="5"/>
  <c r="J150" i="5"/>
  <c r="Z150" i="5"/>
  <c r="F151" i="5"/>
  <c r="V151" i="5"/>
  <c r="AL151" i="5"/>
  <c r="R152" i="5"/>
  <c r="AH152" i="5"/>
  <c r="N153" i="5"/>
  <c r="AD153" i="5"/>
  <c r="J154" i="5"/>
  <c r="Z154" i="5"/>
  <c r="F155" i="5"/>
  <c r="V155" i="5"/>
  <c r="AL155" i="5"/>
  <c r="R156" i="5"/>
  <c r="AH156" i="5"/>
  <c r="N157" i="5"/>
  <c r="AD157" i="5"/>
  <c r="J158" i="5"/>
  <c r="Z158" i="5"/>
  <c r="F159" i="5"/>
  <c r="V159" i="5"/>
  <c r="AL159" i="5"/>
  <c r="R160" i="5"/>
  <c r="AH160" i="5"/>
  <c r="N161" i="5"/>
  <c r="AD161" i="5"/>
  <c r="J162" i="5"/>
  <c r="Z162" i="5"/>
  <c r="F163" i="5"/>
  <c r="V163" i="5"/>
  <c r="AL163" i="5"/>
  <c r="R164" i="5"/>
  <c r="AH164" i="5"/>
  <c r="N165" i="5"/>
  <c r="AD165" i="5"/>
  <c r="J166" i="5"/>
  <c r="Z166" i="5"/>
  <c r="F167" i="5"/>
  <c r="V167" i="5"/>
  <c r="AL167" i="5"/>
  <c r="R168" i="5"/>
  <c r="AH168" i="5"/>
  <c r="N169" i="5"/>
  <c r="AD169" i="5"/>
  <c r="J170" i="5"/>
  <c r="Z170" i="5"/>
  <c r="F171" i="5"/>
  <c r="V171" i="5"/>
  <c r="AL171" i="5"/>
  <c r="R172" i="5"/>
  <c r="AH172" i="5"/>
  <c r="N173" i="5"/>
  <c r="AD173" i="5"/>
  <c r="J174" i="5"/>
  <c r="Z174" i="5"/>
  <c r="F175" i="5"/>
  <c r="R176" i="5"/>
  <c r="AH176" i="5"/>
  <c r="N177" i="5"/>
  <c r="AD177" i="5"/>
  <c r="AI179" i="5"/>
  <c r="AE180" i="5"/>
  <c r="AA181" i="5"/>
  <c r="W182" i="5"/>
  <c r="S183" i="5"/>
  <c r="O184" i="5"/>
  <c r="K185" i="5"/>
  <c r="G186" i="5"/>
  <c r="AM186" i="5"/>
  <c r="AI187" i="5"/>
  <c r="AE188" i="5"/>
  <c r="AA189" i="5"/>
  <c r="W190" i="5"/>
  <c r="S191" i="5"/>
  <c r="O192" i="5"/>
  <c r="K193" i="5"/>
  <c r="G194" i="5"/>
  <c r="AM194" i="5"/>
  <c r="AI195" i="5"/>
  <c r="AE196" i="5"/>
  <c r="AA197" i="5"/>
  <c r="W198" i="5"/>
  <c r="S199" i="5"/>
  <c r="O200" i="5"/>
  <c r="K201" i="5"/>
  <c r="G202" i="5"/>
  <c r="AM202" i="5"/>
  <c r="AI203" i="5"/>
  <c r="AE204" i="5"/>
  <c r="AA205" i="5"/>
  <c r="W206" i="5"/>
  <c r="S207" i="5"/>
  <c r="O208" i="5"/>
  <c r="K209" i="5"/>
  <c r="G210" i="5"/>
  <c r="AM210" i="5"/>
  <c r="AI211" i="5"/>
  <c r="AE212" i="5"/>
  <c r="AA213" i="5"/>
  <c r="W214" i="5"/>
  <c r="S215" i="5"/>
  <c r="O216" i="5"/>
  <c r="K217" i="5"/>
  <c r="G218" i="5"/>
  <c r="AM218" i="5"/>
  <c r="AI219" i="5"/>
  <c r="AE220" i="5"/>
  <c r="AA221" i="5"/>
  <c r="W222" i="5"/>
  <c r="S223" i="5"/>
  <c r="O224" i="5"/>
  <c r="K225" i="5"/>
  <c r="G226" i="5"/>
  <c r="AM226" i="5"/>
  <c r="AI227" i="5"/>
  <c r="AE228" i="5"/>
  <c r="AA229" i="5"/>
  <c r="W230" i="5"/>
  <c r="S231" i="5"/>
  <c r="O232" i="5"/>
  <c r="K233" i="5"/>
  <c r="G234" i="5"/>
  <c r="AM234" i="5"/>
  <c r="AI235" i="5"/>
  <c r="AE236" i="5"/>
  <c r="AA237" i="5"/>
  <c r="W238" i="5"/>
  <c r="S239" i="5"/>
  <c r="O240" i="5"/>
  <c r="K241" i="5"/>
  <c r="AA242" i="5"/>
  <c r="S244" i="5"/>
  <c r="K246" i="5"/>
  <c r="AM247" i="5"/>
  <c r="AE249" i="5"/>
  <c r="W251" i="5"/>
  <c r="O253" i="5"/>
  <c r="G255" i="5"/>
  <c r="AI256" i="5"/>
  <c r="AJ274" i="5"/>
  <c r="X298" i="5"/>
  <c r="F504" i="5"/>
  <c r="F500" i="5"/>
  <c r="F496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503" i="5"/>
  <c r="F502" i="5"/>
  <c r="F501" i="5"/>
  <c r="F499" i="5"/>
  <c r="F494" i="5"/>
  <c r="F495" i="5"/>
  <c r="F498" i="5"/>
  <c r="F444" i="5"/>
  <c r="F440" i="5"/>
  <c r="F436" i="5"/>
  <c r="F432" i="5"/>
  <c r="F428" i="5"/>
  <c r="F424" i="5"/>
  <c r="F420" i="5"/>
  <c r="F445" i="5"/>
  <c r="F441" i="5"/>
  <c r="F437" i="5"/>
  <c r="F433" i="5"/>
  <c r="F429" i="5"/>
  <c r="F425" i="5"/>
  <c r="F421" i="5"/>
  <c r="F446" i="5"/>
  <c r="F442" i="5"/>
  <c r="F438" i="5"/>
  <c r="F434" i="5"/>
  <c r="F430" i="5"/>
  <c r="F426" i="5"/>
  <c r="F422" i="5"/>
  <c r="F431" i="5"/>
  <c r="F416" i="5"/>
  <c r="F412" i="5"/>
  <c r="F408" i="5"/>
  <c r="F404" i="5"/>
  <c r="F400" i="5"/>
  <c r="F396" i="5"/>
  <c r="F392" i="5"/>
  <c r="F388" i="5"/>
  <c r="F384" i="5"/>
  <c r="F380" i="5"/>
  <c r="F376" i="5"/>
  <c r="F372" i="5"/>
  <c r="F368" i="5"/>
  <c r="F364" i="5"/>
  <c r="F360" i="5"/>
  <c r="F356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435" i="5"/>
  <c r="F417" i="5"/>
  <c r="F413" i="5"/>
  <c r="F409" i="5"/>
  <c r="F405" i="5"/>
  <c r="F401" i="5"/>
  <c r="F397" i="5"/>
  <c r="F393" i="5"/>
  <c r="F389" i="5"/>
  <c r="F385" i="5"/>
  <c r="F381" i="5"/>
  <c r="F377" i="5"/>
  <c r="F373" i="5"/>
  <c r="F369" i="5"/>
  <c r="F365" i="5"/>
  <c r="F361" i="5"/>
  <c r="F357" i="5"/>
  <c r="F353" i="5"/>
  <c r="F497" i="5"/>
  <c r="F439" i="5"/>
  <c r="F423" i="5"/>
  <c r="F418" i="5"/>
  <c r="F414" i="5"/>
  <c r="F410" i="5"/>
  <c r="F406" i="5"/>
  <c r="F402" i="5"/>
  <c r="F398" i="5"/>
  <c r="F394" i="5"/>
  <c r="F390" i="5"/>
  <c r="F386" i="5"/>
  <c r="F382" i="5"/>
  <c r="F378" i="5"/>
  <c r="F374" i="5"/>
  <c r="F370" i="5"/>
  <c r="F366" i="5"/>
  <c r="F362" i="5"/>
  <c r="F358" i="5"/>
  <c r="F354" i="5"/>
  <c r="F427" i="5"/>
  <c r="F407" i="5"/>
  <c r="F391" i="5"/>
  <c r="F375" i="5"/>
  <c r="F359" i="5"/>
  <c r="F443" i="5"/>
  <c r="F411" i="5"/>
  <c r="F395" i="5"/>
  <c r="F379" i="5"/>
  <c r="F363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415" i="5"/>
  <c r="F399" i="5"/>
  <c r="F383" i="5"/>
  <c r="F367" i="5"/>
  <c r="F419" i="5"/>
  <c r="F355" i="5"/>
  <c r="F387" i="5"/>
  <c r="F403" i="5"/>
  <c r="F279" i="5"/>
  <c r="F278" i="5"/>
  <c r="F277" i="5"/>
  <c r="F276" i="5"/>
  <c r="F275" i="5"/>
  <c r="F274" i="5"/>
  <c r="F273" i="5"/>
  <c r="F371" i="5"/>
  <c r="F272" i="5"/>
  <c r="F268" i="5"/>
  <c r="F264" i="5"/>
  <c r="F260" i="5"/>
  <c r="F257" i="5"/>
  <c r="F255" i="5"/>
  <c r="F253" i="5"/>
  <c r="F251" i="5"/>
  <c r="F249" i="5"/>
  <c r="F247" i="5"/>
  <c r="F245" i="5"/>
  <c r="F243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271" i="5"/>
  <c r="F267" i="5"/>
  <c r="F263" i="5"/>
  <c r="F259" i="5"/>
  <c r="F266" i="5"/>
  <c r="F258" i="5"/>
  <c r="F256" i="5"/>
  <c r="F252" i="5"/>
  <c r="F248" i="5"/>
  <c r="F244" i="5"/>
  <c r="F270" i="5"/>
  <c r="F262" i="5"/>
  <c r="F254" i="5"/>
  <c r="F250" i="5"/>
  <c r="F246" i="5"/>
  <c r="F242" i="5"/>
  <c r="F269" i="5"/>
  <c r="F261" i="5"/>
  <c r="J503" i="5"/>
  <c r="J499" i="5"/>
  <c r="J495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94" i="5"/>
  <c r="J501" i="5"/>
  <c r="J496" i="5"/>
  <c r="J502" i="5"/>
  <c r="J497" i="5"/>
  <c r="J500" i="5"/>
  <c r="J443" i="5"/>
  <c r="J439" i="5"/>
  <c r="J435" i="5"/>
  <c r="J431" i="5"/>
  <c r="J427" i="5"/>
  <c r="J423" i="5"/>
  <c r="J419" i="5"/>
  <c r="J504" i="5"/>
  <c r="J444" i="5"/>
  <c r="J440" i="5"/>
  <c r="J436" i="5"/>
  <c r="J432" i="5"/>
  <c r="J428" i="5"/>
  <c r="J424" i="5"/>
  <c r="J420" i="5"/>
  <c r="J445" i="5"/>
  <c r="J441" i="5"/>
  <c r="J437" i="5"/>
  <c r="J433" i="5"/>
  <c r="J429" i="5"/>
  <c r="J425" i="5"/>
  <c r="J421" i="5"/>
  <c r="J498" i="5"/>
  <c r="J438" i="5"/>
  <c r="J422" i="5"/>
  <c r="J415" i="5"/>
  <c r="J411" i="5"/>
  <c r="J407" i="5"/>
  <c r="J403" i="5"/>
  <c r="J399" i="5"/>
  <c r="J395" i="5"/>
  <c r="J391" i="5"/>
  <c r="J387" i="5"/>
  <c r="J383" i="5"/>
  <c r="J379" i="5"/>
  <c r="J375" i="5"/>
  <c r="J371" i="5"/>
  <c r="J367" i="5"/>
  <c r="J363" i="5"/>
  <c r="J359" i="5"/>
  <c r="J355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442" i="5"/>
  <c r="J426" i="5"/>
  <c r="J416" i="5"/>
  <c r="J412" i="5"/>
  <c r="J408" i="5"/>
  <c r="J404" i="5"/>
  <c r="J400" i="5"/>
  <c r="J396" i="5"/>
  <c r="J392" i="5"/>
  <c r="J388" i="5"/>
  <c r="J384" i="5"/>
  <c r="J380" i="5"/>
  <c r="J376" i="5"/>
  <c r="J372" i="5"/>
  <c r="J368" i="5"/>
  <c r="J364" i="5"/>
  <c r="J360" i="5"/>
  <c r="J356" i="5"/>
  <c r="J352" i="5"/>
  <c r="J430" i="5"/>
  <c r="J417" i="5"/>
  <c r="J413" i="5"/>
  <c r="J409" i="5"/>
  <c r="J405" i="5"/>
  <c r="J401" i="5"/>
  <c r="J397" i="5"/>
  <c r="J393" i="5"/>
  <c r="J389" i="5"/>
  <c r="J385" i="5"/>
  <c r="J381" i="5"/>
  <c r="J377" i="5"/>
  <c r="J373" i="5"/>
  <c r="J369" i="5"/>
  <c r="J365" i="5"/>
  <c r="J361" i="5"/>
  <c r="J357" i="5"/>
  <c r="J353" i="5"/>
  <c r="J434" i="5"/>
  <c r="J414" i="5"/>
  <c r="J398" i="5"/>
  <c r="J382" i="5"/>
  <c r="J366" i="5"/>
  <c r="J418" i="5"/>
  <c r="J402" i="5"/>
  <c r="J386" i="5"/>
  <c r="J370" i="5"/>
  <c r="J354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406" i="5"/>
  <c r="J390" i="5"/>
  <c r="J374" i="5"/>
  <c r="J358" i="5"/>
  <c r="J362" i="5"/>
  <c r="J394" i="5"/>
  <c r="J410" i="5"/>
  <c r="J378" i="5"/>
  <c r="J279" i="5"/>
  <c r="J278" i="5"/>
  <c r="J277" i="5"/>
  <c r="J276" i="5"/>
  <c r="J275" i="5"/>
  <c r="J274" i="5"/>
  <c r="J273" i="5"/>
  <c r="J271" i="5"/>
  <c r="J267" i="5"/>
  <c r="J263" i="5"/>
  <c r="J259" i="5"/>
  <c r="J256" i="5"/>
  <c r="J254" i="5"/>
  <c r="J252" i="5"/>
  <c r="J250" i="5"/>
  <c r="J248" i="5"/>
  <c r="J246" i="5"/>
  <c r="J244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270" i="5"/>
  <c r="J266" i="5"/>
  <c r="J262" i="5"/>
  <c r="J258" i="5"/>
  <c r="J265" i="5"/>
  <c r="J255" i="5"/>
  <c r="J251" i="5"/>
  <c r="J247" i="5"/>
  <c r="J243" i="5"/>
  <c r="J269" i="5"/>
  <c r="J261" i="5"/>
  <c r="J257" i="5"/>
  <c r="J253" i="5"/>
  <c r="J249" i="5"/>
  <c r="J245" i="5"/>
  <c r="J268" i="5"/>
  <c r="J260" i="5"/>
  <c r="N502" i="5"/>
  <c r="N498" i="5"/>
  <c r="N494" i="5"/>
  <c r="N493" i="5"/>
  <c r="N492" i="5"/>
  <c r="N491" i="5"/>
  <c r="N490" i="5"/>
  <c r="N489" i="5"/>
  <c r="N488" i="5"/>
  <c r="N487" i="5"/>
  <c r="N486" i="5"/>
  <c r="N485" i="5"/>
  <c r="N484" i="5"/>
  <c r="N483" i="5"/>
  <c r="N482" i="5"/>
  <c r="N481" i="5"/>
  <c r="N480" i="5"/>
  <c r="N479" i="5"/>
  <c r="N478" i="5"/>
  <c r="N477" i="5"/>
  <c r="N476" i="5"/>
  <c r="N475" i="5"/>
  <c r="N474" i="5"/>
  <c r="N473" i="5"/>
  <c r="N472" i="5"/>
  <c r="N471" i="5"/>
  <c r="N470" i="5"/>
  <c r="N469" i="5"/>
  <c r="N468" i="5"/>
  <c r="N467" i="5"/>
  <c r="N466" i="5"/>
  <c r="N465" i="5"/>
  <c r="N464" i="5"/>
  <c r="N463" i="5"/>
  <c r="N462" i="5"/>
  <c r="N461" i="5"/>
  <c r="N460" i="5"/>
  <c r="N459" i="5"/>
  <c r="N458" i="5"/>
  <c r="N457" i="5"/>
  <c r="N456" i="5"/>
  <c r="N455" i="5"/>
  <c r="N454" i="5"/>
  <c r="N453" i="5"/>
  <c r="N452" i="5"/>
  <c r="N451" i="5"/>
  <c r="N450" i="5"/>
  <c r="N449" i="5"/>
  <c r="N448" i="5"/>
  <c r="N447" i="5"/>
  <c r="N446" i="5"/>
  <c r="N501" i="5"/>
  <c r="N500" i="5"/>
  <c r="N499" i="5"/>
  <c r="N503" i="5"/>
  <c r="N504" i="5"/>
  <c r="N495" i="5"/>
  <c r="N442" i="5"/>
  <c r="N438" i="5"/>
  <c r="N434" i="5"/>
  <c r="N430" i="5"/>
  <c r="N426" i="5"/>
  <c r="N422" i="5"/>
  <c r="N496" i="5"/>
  <c r="N443" i="5"/>
  <c r="N439" i="5"/>
  <c r="N435" i="5"/>
  <c r="N431" i="5"/>
  <c r="N427" i="5"/>
  <c r="N423" i="5"/>
  <c r="N497" i="5"/>
  <c r="N444" i="5"/>
  <c r="N440" i="5"/>
  <c r="N436" i="5"/>
  <c r="N432" i="5"/>
  <c r="N428" i="5"/>
  <c r="N424" i="5"/>
  <c r="N420" i="5"/>
  <c r="N445" i="5"/>
  <c r="N429" i="5"/>
  <c r="N418" i="5"/>
  <c r="N414" i="5"/>
  <c r="N410" i="5"/>
  <c r="N406" i="5"/>
  <c r="N402" i="5"/>
  <c r="N398" i="5"/>
  <c r="N394" i="5"/>
  <c r="N390" i="5"/>
  <c r="N386" i="5"/>
  <c r="N382" i="5"/>
  <c r="N378" i="5"/>
  <c r="N374" i="5"/>
  <c r="N370" i="5"/>
  <c r="N366" i="5"/>
  <c r="N362" i="5"/>
  <c r="N358" i="5"/>
  <c r="N354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433" i="5"/>
  <c r="N415" i="5"/>
  <c r="N411" i="5"/>
  <c r="N407" i="5"/>
  <c r="N403" i="5"/>
  <c r="N399" i="5"/>
  <c r="N395" i="5"/>
  <c r="N391" i="5"/>
  <c r="N387" i="5"/>
  <c r="N383" i="5"/>
  <c r="N379" i="5"/>
  <c r="N375" i="5"/>
  <c r="N371" i="5"/>
  <c r="N367" i="5"/>
  <c r="N363" i="5"/>
  <c r="N359" i="5"/>
  <c r="N355" i="5"/>
  <c r="N351" i="5"/>
  <c r="N437" i="5"/>
  <c r="N421" i="5"/>
  <c r="N416" i="5"/>
  <c r="N412" i="5"/>
  <c r="N408" i="5"/>
  <c r="N404" i="5"/>
  <c r="N400" i="5"/>
  <c r="N396" i="5"/>
  <c r="N392" i="5"/>
  <c r="N388" i="5"/>
  <c r="N384" i="5"/>
  <c r="N380" i="5"/>
  <c r="N376" i="5"/>
  <c r="N372" i="5"/>
  <c r="N368" i="5"/>
  <c r="N364" i="5"/>
  <c r="N360" i="5"/>
  <c r="N356" i="5"/>
  <c r="N352" i="5"/>
  <c r="N441" i="5"/>
  <c r="N405" i="5"/>
  <c r="N389" i="5"/>
  <c r="N373" i="5"/>
  <c r="N357" i="5"/>
  <c r="N409" i="5"/>
  <c r="N393" i="5"/>
  <c r="N377" i="5"/>
  <c r="N361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419" i="5"/>
  <c r="N413" i="5"/>
  <c r="N397" i="5"/>
  <c r="N381" i="5"/>
  <c r="N365" i="5"/>
  <c r="N369" i="5"/>
  <c r="N401" i="5"/>
  <c r="N417" i="5"/>
  <c r="N353" i="5"/>
  <c r="N425" i="5"/>
  <c r="N279" i="5"/>
  <c r="N278" i="5"/>
  <c r="N277" i="5"/>
  <c r="N276" i="5"/>
  <c r="N275" i="5"/>
  <c r="N274" i="5"/>
  <c r="N273" i="5"/>
  <c r="N385" i="5"/>
  <c r="N270" i="5"/>
  <c r="N266" i="5"/>
  <c r="N262" i="5"/>
  <c r="N258" i="5"/>
  <c r="N257" i="5"/>
  <c r="N255" i="5"/>
  <c r="N253" i="5"/>
  <c r="N251" i="5"/>
  <c r="N249" i="5"/>
  <c r="N247" i="5"/>
  <c r="N245" i="5"/>
  <c r="N243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269" i="5"/>
  <c r="N265" i="5"/>
  <c r="N261" i="5"/>
  <c r="N272" i="5"/>
  <c r="N264" i="5"/>
  <c r="N254" i="5"/>
  <c r="N250" i="5"/>
  <c r="N246" i="5"/>
  <c r="N242" i="5"/>
  <c r="N268" i="5"/>
  <c r="N260" i="5"/>
  <c r="N256" i="5"/>
  <c r="N252" i="5"/>
  <c r="N248" i="5"/>
  <c r="N244" i="5"/>
  <c r="N267" i="5"/>
  <c r="N259" i="5"/>
  <c r="R501" i="5"/>
  <c r="R497" i="5"/>
  <c r="R493" i="5"/>
  <c r="R492" i="5"/>
  <c r="R491" i="5"/>
  <c r="R490" i="5"/>
  <c r="R489" i="5"/>
  <c r="R488" i="5"/>
  <c r="R487" i="5"/>
  <c r="R486" i="5"/>
  <c r="R485" i="5"/>
  <c r="R484" i="5"/>
  <c r="R483" i="5"/>
  <c r="R482" i="5"/>
  <c r="R481" i="5"/>
  <c r="R480" i="5"/>
  <c r="R479" i="5"/>
  <c r="R478" i="5"/>
  <c r="R477" i="5"/>
  <c r="R476" i="5"/>
  <c r="R475" i="5"/>
  <c r="R474" i="5"/>
  <c r="R473" i="5"/>
  <c r="R472" i="5"/>
  <c r="R471" i="5"/>
  <c r="R470" i="5"/>
  <c r="R469" i="5"/>
  <c r="R468" i="5"/>
  <c r="R467" i="5"/>
  <c r="R466" i="5"/>
  <c r="R465" i="5"/>
  <c r="R464" i="5"/>
  <c r="R463" i="5"/>
  <c r="R462" i="5"/>
  <c r="R461" i="5"/>
  <c r="R460" i="5"/>
  <c r="R459" i="5"/>
  <c r="R458" i="5"/>
  <c r="R457" i="5"/>
  <c r="R456" i="5"/>
  <c r="R455" i="5"/>
  <c r="R454" i="5"/>
  <c r="R453" i="5"/>
  <c r="R452" i="5"/>
  <c r="R451" i="5"/>
  <c r="R450" i="5"/>
  <c r="R449" i="5"/>
  <c r="R448" i="5"/>
  <c r="R447" i="5"/>
  <c r="R446" i="5"/>
  <c r="R500" i="5"/>
  <c r="R495" i="5"/>
  <c r="R502" i="5"/>
  <c r="R496" i="5"/>
  <c r="R504" i="5"/>
  <c r="R494" i="5"/>
  <c r="R445" i="5"/>
  <c r="R441" i="5"/>
  <c r="R437" i="5"/>
  <c r="R433" i="5"/>
  <c r="R429" i="5"/>
  <c r="R425" i="5"/>
  <c r="R421" i="5"/>
  <c r="R498" i="5"/>
  <c r="R442" i="5"/>
  <c r="R438" i="5"/>
  <c r="R434" i="5"/>
  <c r="R430" i="5"/>
  <c r="R426" i="5"/>
  <c r="R422" i="5"/>
  <c r="R499" i="5"/>
  <c r="R443" i="5"/>
  <c r="R439" i="5"/>
  <c r="R435" i="5"/>
  <c r="R431" i="5"/>
  <c r="R427" i="5"/>
  <c r="R423" i="5"/>
  <c r="R419" i="5"/>
  <c r="R436" i="5"/>
  <c r="R420" i="5"/>
  <c r="R417" i="5"/>
  <c r="R413" i="5"/>
  <c r="R409" i="5"/>
  <c r="R405" i="5"/>
  <c r="R401" i="5"/>
  <c r="R397" i="5"/>
  <c r="R393" i="5"/>
  <c r="R389" i="5"/>
  <c r="R385" i="5"/>
  <c r="R381" i="5"/>
  <c r="R377" i="5"/>
  <c r="R373" i="5"/>
  <c r="R369" i="5"/>
  <c r="R365" i="5"/>
  <c r="R361" i="5"/>
  <c r="R357" i="5"/>
  <c r="R353" i="5"/>
  <c r="R350" i="5"/>
  <c r="R349" i="5"/>
  <c r="R348" i="5"/>
  <c r="R347" i="5"/>
  <c r="R346" i="5"/>
  <c r="R345" i="5"/>
  <c r="R344" i="5"/>
  <c r="R343" i="5"/>
  <c r="R342" i="5"/>
  <c r="R341" i="5"/>
  <c r="R340" i="5"/>
  <c r="R339" i="5"/>
  <c r="R338" i="5"/>
  <c r="R337" i="5"/>
  <c r="R336" i="5"/>
  <c r="R440" i="5"/>
  <c r="R424" i="5"/>
  <c r="R418" i="5"/>
  <c r="R414" i="5"/>
  <c r="R410" i="5"/>
  <c r="R406" i="5"/>
  <c r="R402" i="5"/>
  <c r="R398" i="5"/>
  <c r="R394" i="5"/>
  <c r="R390" i="5"/>
  <c r="R386" i="5"/>
  <c r="R382" i="5"/>
  <c r="R378" i="5"/>
  <c r="R374" i="5"/>
  <c r="R370" i="5"/>
  <c r="R366" i="5"/>
  <c r="R362" i="5"/>
  <c r="R358" i="5"/>
  <c r="R354" i="5"/>
  <c r="R503" i="5"/>
  <c r="R444" i="5"/>
  <c r="R428" i="5"/>
  <c r="R415" i="5"/>
  <c r="R411" i="5"/>
  <c r="R407" i="5"/>
  <c r="R403" i="5"/>
  <c r="R399" i="5"/>
  <c r="R395" i="5"/>
  <c r="R391" i="5"/>
  <c r="R387" i="5"/>
  <c r="R383" i="5"/>
  <c r="R379" i="5"/>
  <c r="R375" i="5"/>
  <c r="R371" i="5"/>
  <c r="R367" i="5"/>
  <c r="R363" i="5"/>
  <c r="R359" i="5"/>
  <c r="R355" i="5"/>
  <c r="R351" i="5"/>
  <c r="R412" i="5"/>
  <c r="R396" i="5"/>
  <c r="R380" i="5"/>
  <c r="R364" i="5"/>
  <c r="R416" i="5"/>
  <c r="R400" i="5"/>
  <c r="R384" i="5"/>
  <c r="R368" i="5"/>
  <c r="R352" i="5"/>
  <c r="R335" i="5"/>
  <c r="R334" i="5"/>
  <c r="R333" i="5"/>
  <c r="R332" i="5"/>
  <c r="R331" i="5"/>
  <c r="R330" i="5"/>
  <c r="R329" i="5"/>
  <c r="R328" i="5"/>
  <c r="R327" i="5"/>
  <c r="R326" i="5"/>
  <c r="R325" i="5"/>
  <c r="R324" i="5"/>
  <c r="R323" i="5"/>
  <c r="R322" i="5"/>
  <c r="R321" i="5"/>
  <c r="R320" i="5"/>
  <c r="R319" i="5"/>
  <c r="R318" i="5"/>
  <c r="R317" i="5"/>
  <c r="R316" i="5"/>
  <c r="R315" i="5"/>
  <c r="R314" i="5"/>
  <c r="R313" i="5"/>
  <c r="R312" i="5"/>
  <c r="R311" i="5"/>
  <c r="R310" i="5"/>
  <c r="R309" i="5"/>
  <c r="R308" i="5"/>
  <c r="R307" i="5"/>
  <c r="R306" i="5"/>
  <c r="R305" i="5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404" i="5"/>
  <c r="R388" i="5"/>
  <c r="R372" i="5"/>
  <c r="R356" i="5"/>
  <c r="R376" i="5"/>
  <c r="R432" i="5"/>
  <c r="R408" i="5"/>
  <c r="R360" i="5"/>
  <c r="R392" i="5"/>
  <c r="R278" i="5"/>
  <c r="R277" i="5"/>
  <c r="R276" i="5"/>
  <c r="R275" i="5"/>
  <c r="R274" i="5"/>
  <c r="R273" i="5"/>
  <c r="R269" i="5"/>
  <c r="R265" i="5"/>
  <c r="R261" i="5"/>
  <c r="R256" i="5"/>
  <c r="R254" i="5"/>
  <c r="R252" i="5"/>
  <c r="R250" i="5"/>
  <c r="R248" i="5"/>
  <c r="R246" i="5"/>
  <c r="R244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272" i="5"/>
  <c r="R268" i="5"/>
  <c r="R264" i="5"/>
  <c r="R260" i="5"/>
  <c r="R271" i="5"/>
  <c r="R263" i="5"/>
  <c r="R257" i="5"/>
  <c r="R253" i="5"/>
  <c r="R249" i="5"/>
  <c r="R245" i="5"/>
  <c r="R267" i="5"/>
  <c r="R259" i="5"/>
  <c r="R255" i="5"/>
  <c r="R251" i="5"/>
  <c r="R247" i="5"/>
  <c r="R243" i="5"/>
  <c r="R266" i="5"/>
  <c r="R258" i="5"/>
  <c r="V504" i="5"/>
  <c r="V500" i="5"/>
  <c r="V496" i="5"/>
  <c r="V492" i="5"/>
  <c r="V491" i="5"/>
  <c r="V490" i="5"/>
  <c r="V489" i="5"/>
  <c r="V488" i="5"/>
  <c r="V487" i="5"/>
  <c r="V486" i="5"/>
  <c r="V485" i="5"/>
  <c r="V484" i="5"/>
  <c r="V483" i="5"/>
  <c r="V482" i="5"/>
  <c r="V481" i="5"/>
  <c r="V480" i="5"/>
  <c r="V479" i="5"/>
  <c r="V478" i="5"/>
  <c r="V477" i="5"/>
  <c r="V476" i="5"/>
  <c r="V475" i="5"/>
  <c r="V474" i="5"/>
  <c r="V473" i="5"/>
  <c r="V472" i="5"/>
  <c r="V471" i="5"/>
  <c r="V470" i="5"/>
  <c r="V469" i="5"/>
  <c r="V468" i="5"/>
  <c r="V467" i="5"/>
  <c r="V466" i="5"/>
  <c r="V465" i="5"/>
  <c r="V464" i="5"/>
  <c r="V463" i="5"/>
  <c r="V462" i="5"/>
  <c r="V461" i="5"/>
  <c r="V460" i="5"/>
  <c r="V459" i="5"/>
  <c r="V458" i="5"/>
  <c r="V457" i="5"/>
  <c r="V456" i="5"/>
  <c r="V455" i="5"/>
  <c r="V454" i="5"/>
  <c r="V453" i="5"/>
  <c r="V452" i="5"/>
  <c r="V451" i="5"/>
  <c r="V450" i="5"/>
  <c r="V449" i="5"/>
  <c r="V448" i="5"/>
  <c r="V447" i="5"/>
  <c r="V446" i="5"/>
  <c r="V499" i="5"/>
  <c r="V498" i="5"/>
  <c r="V497" i="5"/>
  <c r="V502" i="5"/>
  <c r="V493" i="5"/>
  <c r="V503" i="5"/>
  <c r="V494" i="5"/>
  <c r="V444" i="5"/>
  <c r="V440" i="5"/>
  <c r="V436" i="5"/>
  <c r="V432" i="5"/>
  <c r="V428" i="5"/>
  <c r="V424" i="5"/>
  <c r="V420" i="5"/>
  <c r="V445" i="5"/>
  <c r="V441" i="5"/>
  <c r="V437" i="5"/>
  <c r="V433" i="5"/>
  <c r="V429" i="5"/>
  <c r="V425" i="5"/>
  <c r="V421" i="5"/>
  <c r="V501" i="5"/>
  <c r="V442" i="5"/>
  <c r="V438" i="5"/>
  <c r="V434" i="5"/>
  <c r="V430" i="5"/>
  <c r="V426" i="5"/>
  <c r="V422" i="5"/>
  <c r="V443" i="5"/>
  <c r="V427" i="5"/>
  <c r="V419" i="5"/>
  <c r="V416" i="5"/>
  <c r="V412" i="5"/>
  <c r="V408" i="5"/>
  <c r="V404" i="5"/>
  <c r="V400" i="5"/>
  <c r="V396" i="5"/>
  <c r="V392" i="5"/>
  <c r="V388" i="5"/>
  <c r="V384" i="5"/>
  <c r="V380" i="5"/>
  <c r="V376" i="5"/>
  <c r="V372" i="5"/>
  <c r="V368" i="5"/>
  <c r="V364" i="5"/>
  <c r="V360" i="5"/>
  <c r="V356" i="5"/>
  <c r="V352" i="5"/>
  <c r="V350" i="5"/>
  <c r="V349" i="5"/>
  <c r="V348" i="5"/>
  <c r="V347" i="5"/>
  <c r="V346" i="5"/>
  <c r="V345" i="5"/>
  <c r="V344" i="5"/>
  <c r="V343" i="5"/>
  <c r="V342" i="5"/>
  <c r="V341" i="5"/>
  <c r="V340" i="5"/>
  <c r="V339" i="5"/>
  <c r="V338" i="5"/>
  <c r="V337" i="5"/>
  <c r="V336" i="5"/>
  <c r="V495" i="5"/>
  <c r="V431" i="5"/>
  <c r="V417" i="5"/>
  <c r="V413" i="5"/>
  <c r="V409" i="5"/>
  <c r="V405" i="5"/>
  <c r="V401" i="5"/>
  <c r="V397" i="5"/>
  <c r="V393" i="5"/>
  <c r="V389" i="5"/>
  <c r="V385" i="5"/>
  <c r="V381" i="5"/>
  <c r="V377" i="5"/>
  <c r="V373" i="5"/>
  <c r="V369" i="5"/>
  <c r="V365" i="5"/>
  <c r="V361" i="5"/>
  <c r="V357" i="5"/>
  <c r="V353" i="5"/>
  <c r="V435" i="5"/>
  <c r="V418" i="5"/>
  <c r="V414" i="5"/>
  <c r="V410" i="5"/>
  <c r="V406" i="5"/>
  <c r="V402" i="5"/>
  <c r="V398" i="5"/>
  <c r="V394" i="5"/>
  <c r="V390" i="5"/>
  <c r="V386" i="5"/>
  <c r="V382" i="5"/>
  <c r="V378" i="5"/>
  <c r="V374" i="5"/>
  <c r="V370" i="5"/>
  <c r="V366" i="5"/>
  <c r="V362" i="5"/>
  <c r="V358" i="5"/>
  <c r="V354" i="5"/>
  <c r="V403" i="5"/>
  <c r="V387" i="5"/>
  <c r="V371" i="5"/>
  <c r="V355" i="5"/>
  <c r="V407" i="5"/>
  <c r="V391" i="5"/>
  <c r="V375" i="5"/>
  <c r="V359" i="5"/>
  <c r="V335" i="5"/>
  <c r="V334" i="5"/>
  <c r="V333" i="5"/>
  <c r="V332" i="5"/>
  <c r="V331" i="5"/>
  <c r="V330" i="5"/>
  <c r="V329" i="5"/>
  <c r="V328" i="5"/>
  <c r="V327" i="5"/>
  <c r="V326" i="5"/>
  <c r="V325" i="5"/>
  <c r="V324" i="5"/>
  <c r="V323" i="5"/>
  <c r="V322" i="5"/>
  <c r="V321" i="5"/>
  <c r="V320" i="5"/>
  <c r="V319" i="5"/>
  <c r="V318" i="5"/>
  <c r="V317" i="5"/>
  <c r="V316" i="5"/>
  <c r="V315" i="5"/>
  <c r="V314" i="5"/>
  <c r="V313" i="5"/>
  <c r="V312" i="5"/>
  <c r="V311" i="5"/>
  <c r="V310" i="5"/>
  <c r="V309" i="5"/>
  <c r="V308" i="5"/>
  <c r="V307" i="5"/>
  <c r="V306" i="5"/>
  <c r="V305" i="5"/>
  <c r="V304" i="5"/>
  <c r="V303" i="5"/>
  <c r="V302" i="5"/>
  <c r="V301" i="5"/>
  <c r="V300" i="5"/>
  <c r="V299" i="5"/>
  <c r="V298" i="5"/>
  <c r="V297" i="5"/>
  <c r="V296" i="5"/>
  <c r="V295" i="5"/>
  <c r="V294" i="5"/>
  <c r="V293" i="5"/>
  <c r="V292" i="5"/>
  <c r="V291" i="5"/>
  <c r="V290" i="5"/>
  <c r="V289" i="5"/>
  <c r="V288" i="5"/>
  <c r="V287" i="5"/>
  <c r="V286" i="5"/>
  <c r="V285" i="5"/>
  <c r="V284" i="5"/>
  <c r="V283" i="5"/>
  <c r="V282" i="5"/>
  <c r="V281" i="5"/>
  <c r="V280" i="5"/>
  <c r="V279" i="5"/>
  <c r="V423" i="5"/>
  <c r="V411" i="5"/>
  <c r="V395" i="5"/>
  <c r="V379" i="5"/>
  <c r="V363" i="5"/>
  <c r="V383" i="5"/>
  <c r="V415" i="5"/>
  <c r="V351" i="5"/>
  <c r="V439" i="5"/>
  <c r="V367" i="5"/>
  <c r="V278" i="5"/>
  <c r="V277" i="5"/>
  <c r="V276" i="5"/>
  <c r="V275" i="5"/>
  <c r="V274" i="5"/>
  <c r="V273" i="5"/>
  <c r="V399" i="5"/>
  <c r="V272" i="5"/>
  <c r="V268" i="5"/>
  <c r="V264" i="5"/>
  <c r="V260" i="5"/>
  <c r="V257" i="5"/>
  <c r="V255" i="5"/>
  <c r="V253" i="5"/>
  <c r="V251" i="5"/>
  <c r="V249" i="5"/>
  <c r="V247" i="5"/>
  <c r="V245" i="5"/>
  <c r="V243" i="5"/>
  <c r="V241" i="5"/>
  <c r="V240" i="5"/>
  <c r="V239" i="5"/>
  <c r="V238" i="5"/>
  <c r="V237" i="5"/>
  <c r="V236" i="5"/>
  <c r="V235" i="5"/>
  <c r="V234" i="5"/>
  <c r="V233" i="5"/>
  <c r="V232" i="5"/>
  <c r="V231" i="5"/>
  <c r="V230" i="5"/>
  <c r="V229" i="5"/>
  <c r="V228" i="5"/>
  <c r="V227" i="5"/>
  <c r="V226" i="5"/>
  <c r="V225" i="5"/>
  <c r="V224" i="5"/>
  <c r="V223" i="5"/>
  <c r="V222" i="5"/>
  <c r="V221" i="5"/>
  <c r="V220" i="5"/>
  <c r="V219" i="5"/>
  <c r="V218" i="5"/>
  <c r="V217" i="5"/>
  <c r="V216" i="5"/>
  <c r="V215" i="5"/>
  <c r="V214" i="5"/>
  <c r="V213" i="5"/>
  <c r="V212" i="5"/>
  <c r="V211" i="5"/>
  <c r="V210" i="5"/>
  <c r="V209" i="5"/>
  <c r="V208" i="5"/>
  <c r="V207" i="5"/>
  <c r="V206" i="5"/>
  <c r="V205" i="5"/>
  <c r="V204" i="5"/>
  <c r="V203" i="5"/>
  <c r="V202" i="5"/>
  <c r="V201" i="5"/>
  <c r="V200" i="5"/>
  <c r="V199" i="5"/>
  <c r="V198" i="5"/>
  <c r="V197" i="5"/>
  <c r="V196" i="5"/>
  <c r="V195" i="5"/>
  <c r="V194" i="5"/>
  <c r="V193" i="5"/>
  <c r="V192" i="5"/>
  <c r="V191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271" i="5"/>
  <c r="V267" i="5"/>
  <c r="V263" i="5"/>
  <c r="V259" i="5"/>
  <c r="V270" i="5"/>
  <c r="V262" i="5"/>
  <c r="V256" i="5"/>
  <c r="V252" i="5"/>
  <c r="V248" i="5"/>
  <c r="V244" i="5"/>
  <c r="V266" i="5"/>
  <c r="V258" i="5"/>
  <c r="V254" i="5"/>
  <c r="V250" i="5"/>
  <c r="V246" i="5"/>
  <c r="V242" i="5"/>
  <c r="V265" i="5"/>
  <c r="Z503" i="5"/>
  <c r="Z499" i="5"/>
  <c r="Z495" i="5"/>
  <c r="Z492" i="5"/>
  <c r="Z491" i="5"/>
  <c r="Z490" i="5"/>
  <c r="Z489" i="5"/>
  <c r="Z488" i="5"/>
  <c r="Z487" i="5"/>
  <c r="Z486" i="5"/>
  <c r="Z485" i="5"/>
  <c r="Z484" i="5"/>
  <c r="Z483" i="5"/>
  <c r="Z482" i="5"/>
  <c r="Z481" i="5"/>
  <c r="Z480" i="5"/>
  <c r="Z479" i="5"/>
  <c r="Z478" i="5"/>
  <c r="Z477" i="5"/>
  <c r="Z476" i="5"/>
  <c r="Z475" i="5"/>
  <c r="Z474" i="5"/>
  <c r="Z473" i="5"/>
  <c r="Z472" i="5"/>
  <c r="Z471" i="5"/>
  <c r="Z470" i="5"/>
  <c r="Z469" i="5"/>
  <c r="Z468" i="5"/>
  <c r="Z467" i="5"/>
  <c r="Z466" i="5"/>
  <c r="Z465" i="5"/>
  <c r="Z464" i="5"/>
  <c r="Z463" i="5"/>
  <c r="Z462" i="5"/>
  <c r="Z461" i="5"/>
  <c r="Z460" i="5"/>
  <c r="Z459" i="5"/>
  <c r="Z458" i="5"/>
  <c r="Z457" i="5"/>
  <c r="Z456" i="5"/>
  <c r="Z455" i="5"/>
  <c r="Z454" i="5"/>
  <c r="Z453" i="5"/>
  <c r="Z452" i="5"/>
  <c r="Z451" i="5"/>
  <c r="Z450" i="5"/>
  <c r="Z449" i="5"/>
  <c r="Z448" i="5"/>
  <c r="Z447" i="5"/>
  <c r="Z446" i="5"/>
  <c r="Z504" i="5"/>
  <c r="Z500" i="5"/>
  <c r="Z494" i="5"/>
  <c r="Z501" i="5"/>
  <c r="Z496" i="5"/>
  <c r="Z498" i="5"/>
  <c r="Z443" i="5"/>
  <c r="Z439" i="5"/>
  <c r="Z435" i="5"/>
  <c r="Z431" i="5"/>
  <c r="Z427" i="5"/>
  <c r="Z423" i="5"/>
  <c r="Z419" i="5"/>
  <c r="Z502" i="5"/>
  <c r="Z444" i="5"/>
  <c r="Z440" i="5"/>
  <c r="Z436" i="5"/>
  <c r="Z432" i="5"/>
  <c r="Z428" i="5"/>
  <c r="Z424" i="5"/>
  <c r="Z420" i="5"/>
  <c r="Z493" i="5"/>
  <c r="Z445" i="5"/>
  <c r="Z441" i="5"/>
  <c r="Z437" i="5"/>
  <c r="Z433" i="5"/>
  <c r="Z429" i="5"/>
  <c r="Z425" i="5"/>
  <c r="Z421" i="5"/>
  <c r="Z434" i="5"/>
  <c r="Z415" i="5"/>
  <c r="Z411" i="5"/>
  <c r="Z407" i="5"/>
  <c r="Z403" i="5"/>
  <c r="Z399" i="5"/>
  <c r="Z395" i="5"/>
  <c r="Z391" i="5"/>
  <c r="Z387" i="5"/>
  <c r="Z383" i="5"/>
  <c r="Z379" i="5"/>
  <c r="Z375" i="5"/>
  <c r="Z371" i="5"/>
  <c r="Z367" i="5"/>
  <c r="Z363" i="5"/>
  <c r="Z359" i="5"/>
  <c r="Z355" i="5"/>
  <c r="Z351" i="5"/>
  <c r="Z350" i="5"/>
  <c r="Z349" i="5"/>
  <c r="Z348" i="5"/>
  <c r="Z347" i="5"/>
  <c r="Z346" i="5"/>
  <c r="Z345" i="5"/>
  <c r="Z344" i="5"/>
  <c r="Z343" i="5"/>
  <c r="Z342" i="5"/>
  <c r="Z341" i="5"/>
  <c r="Z340" i="5"/>
  <c r="Z339" i="5"/>
  <c r="Z338" i="5"/>
  <c r="Z337" i="5"/>
  <c r="Z336" i="5"/>
  <c r="Z497" i="5"/>
  <c r="Z438" i="5"/>
  <c r="Z422" i="5"/>
  <c r="Z416" i="5"/>
  <c r="Z412" i="5"/>
  <c r="Z408" i="5"/>
  <c r="Z404" i="5"/>
  <c r="Z400" i="5"/>
  <c r="Z396" i="5"/>
  <c r="Z392" i="5"/>
  <c r="Z388" i="5"/>
  <c r="Z384" i="5"/>
  <c r="Z380" i="5"/>
  <c r="Z376" i="5"/>
  <c r="Z372" i="5"/>
  <c r="Z368" i="5"/>
  <c r="Z364" i="5"/>
  <c r="Z360" i="5"/>
  <c r="Z356" i="5"/>
  <c r="Z352" i="5"/>
  <c r="Z442" i="5"/>
  <c r="Z426" i="5"/>
  <c r="Z417" i="5"/>
  <c r="Z413" i="5"/>
  <c r="Z409" i="5"/>
  <c r="Z405" i="5"/>
  <c r="Z401" i="5"/>
  <c r="Z397" i="5"/>
  <c r="Z393" i="5"/>
  <c r="Z389" i="5"/>
  <c r="Z385" i="5"/>
  <c r="Z381" i="5"/>
  <c r="Z377" i="5"/>
  <c r="Z373" i="5"/>
  <c r="Z369" i="5"/>
  <c r="Z365" i="5"/>
  <c r="Z361" i="5"/>
  <c r="Z357" i="5"/>
  <c r="Z353" i="5"/>
  <c r="Z410" i="5"/>
  <c r="Z394" i="5"/>
  <c r="Z378" i="5"/>
  <c r="Z362" i="5"/>
  <c r="Z414" i="5"/>
  <c r="Z398" i="5"/>
  <c r="Z382" i="5"/>
  <c r="Z366" i="5"/>
  <c r="Z335" i="5"/>
  <c r="Z334" i="5"/>
  <c r="Z333" i="5"/>
  <c r="Z332" i="5"/>
  <c r="Z331" i="5"/>
  <c r="Z330" i="5"/>
  <c r="Z329" i="5"/>
  <c r="Z328" i="5"/>
  <c r="Z327" i="5"/>
  <c r="Z326" i="5"/>
  <c r="Z325" i="5"/>
  <c r="Z324" i="5"/>
  <c r="Z323" i="5"/>
  <c r="Z322" i="5"/>
  <c r="Z321" i="5"/>
  <c r="Z320" i="5"/>
  <c r="Z319" i="5"/>
  <c r="Z318" i="5"/>
  <c r="Z317" i="5"/>
  <c r="Z316" i="5"/>
  <c r="Z315" i="5"/>
  <c r="Z314" i="5"/>
  <c r="Z313" i="5"/>
  <c r="Z312" i="5"/>
  <c r="Z311" i="5"/>
  <c r="Z310" i="5"/>
  <c r="Z309" i="5"/>
  <c r="Z308" i="5"/>
  <c r="Z307" i="5"/>
  <c r="Z306" i="5"/>
  <c r="Z305" i="5"/>
  <c r="Z304" i="5"/>
  <c r="Z303" i="5"/>
  <c r="Z302" i="5"/>
  <c r="Z301" i="5"/>
  <c r="Z300" i="5"/>
  <c r="Z299" i="5"/>
  <c r="Z298" i="5"/>
  <c r="Z297" i="5"/>
  <c r="Z296" i="5"/>
  <c r="Z295" i="5"/>
  <c r="Z294" i="5"/>
  <c r="Z293" i="5"/>
  <c r="Z292" i="5"/>
  <c r="Z291" i="5"/>
  <c r="Z290" i="5"/>
  <c r="Z289" i="5"/>
  <c r="Z288" i="5"/>
  <c r="Z287" i="5"/>
  <c r="Z286" i="5"/>
  <c r="Z285" i="5"/>
  <c r="Z284" i="5"/>
  <c r="Z283" i="5"/>
  <c r="Z282" i="5"/>
  <c r="Z281" i="5"/>
  <c r="Z280" i="5"/>
  <c r="Z279" i="5"/>
  <c r="Z430" i="5"/>
  <c r="Z418" i="5"/>
  <c r="Z402" i="5"/>
  <c r="Z386" i="5"/>
  <c r="Z370" i="5"/>
  <c r="Z354" i="5"/>
  <c r="Z390" i="5"/>
  <c r="Z358" i="5"/>
  <c r="Z374" i="5"/>
  <c r="Z406" i="5"/>
  <c r="Z278" i="5"/>
  <c r="Z277" i="5"/>
  <c r="Z276" i="5"/>
  <c r="Z275" i="5"/>
  <c r="Z274" i="5"/>
  <c r="Z273" i="5"/>
  <c r="Z271" i="5"/>
  <c r="Z267" i="5"/>
  <c r="Z263" i="5"/>
  <c r="Z259" i="5"/>
  <c r="Z256" i="5"/>
  <c r="Z254" i="5"/>
  <c r="Z252" i="5"/>
  <c r="Z250" i="5"/>
  <c r="Z248" i="5"/>
  <c r="Z246" i="5"/>
  <c r="Z244" i="5"/>
  <c r="Z242" i="5"/>
  <c r="Z240" i="5"/>
  <c r="Z239" i="5"/>
  <c r="Z238" i="5"/>
  <c r="Z237" i="5"/>
  <c r="Z236" i="5"/>
  <c r="Z235" i="5"/>
  <c r="Z234" i="5"/>
  <c r="Z233" i="5"/>
  <c r="Z232" i="5"/>
  <c r="Z231" i="5"/>
  <c r="Z230" i="5"/>
  <c r="Z229" i="5"/>
  <c r="Z228" i="5"/>
  <c r="Z227" i="5"/>
  <c r="Z226" i="5"/>
  <c r="Z225" i="5"/>
  <c r="Z224" i="5"/>
  <c r="Z223" i="5"/>
  <c r="Z222" i="5"/>
  <c r="Z221" i="5"/>
  <c r="Z220" i="5"/>
  <c r="Z219" i="5"/>
  <c r="Z218" i="5"/>
  <c r="Z217" i="5"/>
  <c r="Z216" i="5"/>
  <c r="Z215" i="5"/>
  <c r="Z214" i="5"/>
  <c r="Z213" i="5"/>
  <c r="Z212" i="5"/>
  <c r="Z211" i="5"/>
  <c r="Z210" i="5"/>
  <c r="Z209" i="5"/>
  <c r="Z208" i="5"/>
  <c r="Z207" i="5"/>
  <c r="Z206" i="5"/>
  <c r="Z205" i="5"/>
  <c r="Z204" i="5"/>
  <c r="Z203" i="5"/>
  <c r="Z202" i="5"/>
  <c r="Z201" i="5"/>
  <c r="Z200" i="5"/>
  <c r="Z199" i="5"/>
  <c r="Z198" i="5"/>
  <c r="Z197" i="5"/>
  <c r="Z196" i="5"/>
  <c r="Z195" i="5"/>
  <c r="Z194" i="5"/>
  <c r="Z193" i="5"/>
  <c r="Z192" i="5"/>
  <c r="Z191" i="5"/>
  <c r="Z190" i="5"/>
  <c r="Z189" i="5"/>
  <c r="Z188" i="5"/>
  <c r="Z187" i="5"/>
  <c r="Z186" i="5"/>
  <c r="Z185" i="5"/>
  <c r="Z184" i="5"/>
  <c r="Z183" i="5"/>
  <c r="Z182" i="5"/>
  <c r="Z181" i="5"/>
  <c r="Z180" i="5"/>
  <c r="Z179" i="5"/>
  <c r="Z270" i="5"/>
  <c r="Z266" i="5"/>
  <c r="Z262" i="5"/>
  <c r="Z258" i="5"/>
  <c r="Z269" i="5"/>
  <c r="Z261" i="5"/>
  <c r="Z255" i="5"/>
  <c r="Z251" i="5"/>
  <c r="Z247" i="5"/>
  <c r="Z243" i="5"/>
  <c r="Z265" i="5"/>
  <c r="Z257" i="5"/>
  <c r="Z253" i="5"/>
  <c r="Z249" i="5"/>
  <c r="Z245" i="5"/>
  <c r="Z241" i="5"/>
  <c r="Z272" i="5"/>
  <c r="Z264" i="5"/>
  <c r="AD502" i="5"/>
  <c r="AD498" i="5"/>
  <c r="AD494" i="5"/>
  <c r="AD492" i="5"/>
  <c r="AD491" i="5"/>
  <c r="AD490" i="5"/>
  <c r="AD489" i="5"/>
  <c r="AD488" i="5"/>
  <c r="AD487" i="5"/>
  <c r="AD486" i="5"/>
  <c r="AD485" i="5"/>
  <c r="AD484" i="5"/>
  <c r="AD483" i="5"/>
  <c r="AD482" i="5"/>
  <c r="AD481" i="5"/>
  <c r="AD480" i="5"/>
  <c r="AD479" i="5"/>
  <c r="AD478" i="5"/>
  <c r="AD477" i="5"/>
  <c r="AD476" i="5"/>
  <c r="AD475" i="5"/>
  <c r="AD474" i="5"/>
  <c r="AD473" i="5"/>
  <c r="AD472" i="5"/>
  <c r="AD471" i="5"/>
  <c r="AD470" i="5"/>
  <c r="AD469" i="5"/>
  <c r="AD468" i="5"/>
  <c r="AD467" i="5"/>
  <c r="AD466" i="5"/>
  <c r="AD465" i="5"/>
  <c r="AD464" i="5"/>
  <c r="AD463" i="5"/>
  <c r="AD462" i="5"/>
  <c r="AD461" i="5"/>
  <c r="AD460" i="5"/>
  <c r="AD459" i="5"/>
  <c r="AD458" i="5"/>
  <c r="AD457" i="5"/>
  <c r="AD456" i="5"/>
  <c r="AD455" i="5"/>
  <c r="AD454" i="5"/>
  <c r="AD453" i="5"/>
  <c r="AD452" i="5"/>
  <c r="AD451" i="5"/>
  <c r="AD450" i="5"/>
  <c r="AD449" i="5"/>
  <c r="AD448" i="5"/>
  <c r="AD447" i="5"/>
  <c r="AD446" i="5"/>
  <c r="AD497" i="5"/>
  <c r="AD496" i="5"/>
  <c r="AD495" i="5"/>
  <c r="AD501" i="5"/>
  <c r="AD503" i="5"/>
  <c r="AD493" i="5"/>
  <c r="AD500" i="5"/>
  <c r="AD442" i="5"/>
  <c r="AD438" i="5"/>
  <c r="AD434" i="5"/>
  <c r="AD430" i="5"/>
  <c r="AD426" i="5"/>
  <c r="AD422" i="5"/>
  <c r="AD504" i="5"/>
  <c r="AD443" i="5"/>
  <c r="AD439" i="5"/>
  <c r="AD435" i="5"/>
  <c r="AD431" i="5"/>
  <c r="AD427" i="5"/>
  <c r="AD423" i="5"/>
  <c r="AD444" i="5"/>
  <c r="AD440" i="5"/>
  <c r="AD436" i="5"/>
  <c r="AD432" i="5"/>
  <c r="AD428" i="5"/>
  <c r="AD424" i="5"/>
  <c r="AD420" i="5"/>
  <c r="AD441" i="5"/>
  <c r="AD425" i="5"/>
  <c r="AD418" i="5"/>
  <c r="AD414" i="5"/>
  <c r="AD410" i="5"/>
  <c r="AD406" i="5"/>
  <c r="AD402" i="5"/>
  <c r="AD398" i="5"/>
  <c r="AD394" i="5"/>
  <c r="AD390" i="5"/>
  <c r="AD386" i="5"/>
  <c r="AD382" i="5"/>
  <c r="AD378" i="5"/>
  <c r="AD374" i="5"/>
  <c r="AD370" i="5"/>
  <c r="AD366" i="5"/>
  <c r="AD362" i="5"/>
  <c r="AD358" i="5"/>
  <c r="AD354" i="5"/>
  <c r="AD350" i="5"/>
  <c r="AD349" i="5"/>
  <c r="AD348" i="5"/>
  <c r="AD347" i="5"/>
  <c r="AD346" i="5"/>
  <c r="AD345" i="5"/>
  <c r="AD344" i="5"/>
  <c r="AD343" i="5"/>
  <c r="AD342" i="5"/>
  <c r="AD341" i="5"/>
  <c r="AD340" i="5"/>
  <c r="AD339" i="5"/>
  <c r="AD338" i="5"/>
  <c r="AD337" i="5"/>
  <c r="AD336" i="5"/>
  <c r="AD499" i="5"/>
  <c r="AD445" i="5"/>
  <c r="AD429" i="5"/>
  <c r="AD419" i="5"/>
  <c r="AD415" i="5"/>
  <c r="AD411" i="5"/>
  <c r="AD407" i="5"/>
  <c r="AD403" i="5"/>
  <c r="AD399" i="5"/>
  <c r="AD395" i="5"/>
  <c r="AD391" i="5"/>
  <c r="AD387" i="5"/>
  <c r="AD383" i="5"/>
  <c r="AD379" i="5"/>
  <c r="AD375" i="5"/>
  <c r="AD371" i="5"/>
  <c r="AD367" i="5"/>
  <c r="AD363" i="5"/>
  <c r="AD359" i="5"/>
  <c r="AD355" i="5"/>
  <c r="AD351" i="5"/>
  <c r="AD433" i="5"/>
  <c r="AD416" i="5"/>
  <c r="AD412" i="5"/>
  <c r="AD408" i="5"/>
  <c r="AD404" i="5"/>
  <c r="AD400" i="5"/>
  <c r="AD396" i="5"/>
  <c r="AD392" i="5"/>
  <c r="AD388" i="5"/>
  <c r="AD384" i="5"/>
  <c r="AD380" i="5"/>
  <c r="AD376" i="5"/>
  <c r="AD372" i="5"/>
  <c r="AD368" i="5"/>
  <c r="AD364" i="5"/>
  <c r="AD360" i="5"/>
  <c r="AD356" i="5"/>
  <c r="AD352" i="5"/>
  <c r="AD417" i="5"/>
  <c r="AD401" i="5"/>
  <c r="AD385" i="5"/>
  <c r="AD369" i="5"/>
  <c r="AD353" i="5"/>
  <c r="AD421" i="5"/>
  <c r="AD405" i="5"/>
  <c r="AD389" i="5"/>
  <c r="AD373" i="5"/>
  <c r="AD357" i="5"/>
  <c r="AD335" i="5"/>
  <c r="AD334" i="5"/>
  <c r="AD333" i="5"/>
  <c r="AD332" i="5"/>
  <c r="AD331" i="5"/>
  <c r="AD330" i="5"/>
  <c r="AD329" i="5"/>
  <c r="AD328" i="5"/>
  <c r="AD327" i="5"/>
  <c r="AD326" i="5"/>
  <c r="AD325" i="5"/>
  <c r="AD324" i="5"/>
  <c r="AD323" i="5"/>
  <c r="AD322" i="5"/>
  <c r="AD321" i="5"/>
  <c r="AD320" i="5"/>
  <c r="AD319" i="5"/>
  <c r="AD318" i="5"/>
  <c r="AD317" i="5"/>
  <c r="AD316" i="5"/>
  <c r="AD315" i="5"/>
  <c r="AD314" i="5"/>
  <c r="AD313" i="5"/>
  <c r="AD312" i="5"/>
  <c r="AD311" i="5"/>
  <c r="AD310" i="5"/>
  <c r="AD309" i="5"/>
  <c r="AD308" i="5"/>
  <c r="AD307" i="5"/>
  <c r="AD306" i="5"/>
  <c r="AD305" i="5"/>
  <c r="AD304" i="5"/>
  <c r="AD303" i="5"/>
  <c r="AD302" i="5"/>
  <c r="AD301" i="5"/>
  <c r="AD300" i="5"/>
  <c r="AD299" i="5"/>
  <c r="AD298" i="5"/>
  <c r="AD297" i="5"/>
  <c r="AD296" i="5"/>
  <c r="AD295" i="5"/>
  <c r="AD294" i="5"/>
  <c r="AD293" i="5"/>
  <c r="AD292" i="5"/>
  <c r="AD291" i="5"/>
  <c r="AD290" i="5"/>
  <c r="AD289" i="5"/>
  <c r="AD288" i="5"/>
  <c r="AD287" i="5"/>
  <c r="AD286" i="5"/>
  <c r="AD285" i="5"/>
  <c r="AD284" i="5"/>
  <c r="AD283" i="5"/>
  <c r="AD282" i="5"/>
  <c r="AD281" i="5"/>
  <c r="AD280" i="5"/>
  <c r="AD279" i="5"/>
  <c r="AD437" i="5"/>
  <c r="AD409" i="5"/>
  <c r="AD393" i="5"/>
  <c r="AD377" i="5"/>
  <c r="AD361" i="5"/>
  <c r="AD397" i="5"/>
  <c r="AD365" i="5"/>
  <c r="AD381" i="5"/>
  <c r="AD278" i="5"/>
  <c r="AD277" i="5"/>
  <c r="AD276" i="5"/>
  <c r="AD275" i="5"/>
  <c r="AD274" i="5"/>
  <c r="AD273" i="5"/>
  <c r="AD413" i="5"/>
  <c r="AD270" i="5"/>
  <c r="AD266" i="5"/>
  <c r="AD262" i="5"/>
  <c r="AD258" i="5"/>
  <c r="AD255" i="5"/>
  <c r="AD253" i="5"/>
  <c r="AD251" i="5"/>
  <c r="AD249" i="5"/>
  <c r="AD247" i="5"/>
  <c r="AD245" i="5"/>
  <c r="AD243" i="5"/>
  <c r="AD241" i="5"/>
  <c r="AD240" i="5"/>
  <c r="AD239" i="5"/>
  <c r="AD238" i="5"/>
  <c r="AD237" i="5"/>
  <c r="AD236" i="5"/>
  <c r="AD235" i="5"/>
  <c r="AD234" i="5"/>
  <c r="AD233" i="5"/>
  <c r="AD232" i="5"/>
  <c r="AD231" i="5"/>
  <c r="AD230" i="5"/>
  <c r="AD229" i="5"/>
  <c r="AD228" i="5"/>
  <c r="AD227" i="5"/>
  <c r="AD226" i="5"/>
  <c r="AD225" i="5"/>
  <c r="AD224" i="5"/>
  <c r="AD223" i="5"/>
  <c r="AD222" i="5"/>
  <c r="AD221" i="5"/>
  <c r="AD220" i="5"/>
  <c r="AD219" i="5"/>
  <c r="AD218" i="5"/>
  <c r="AD217" i="5"/>
  <c r="AD216" i="5"/>
  <c r="AD215" i="5"/>
  <c r="AD214" i="5"/>
  <c r="AD213" i="5"/>
  <c r="AD212" i="5"/>
  <c r="AD211" i="5"/>
  <c r="AD210" i="5"/>
  <c r="AD209" i="5"/>
  <c r="AD208" i="5"/>
  <c r="AD207" i="5"/>
  <c r="AD206" i="5"/>
  <c r="AD205" i="5"/>
  <c r="AD204" i="5"/>
  <c r="AD203" i="5"/>
  <c r="AD202" i="5"/>
  <c r="AD201" i="5"/>
  <c r="AD200" i="5"/>
  <c r="AD199" i="5"/>
  <c r="AD198" i="5"/>
  <c r="AD197" i="5"/>
  <c r="AD196" i="5"/>
  <c r="AD195" i="5"/>
  <c r="AD194" i="5"/>
  <c r="AD193" i="5"/>
  <c r="AD192" i="5"/>
  <c r="AD191" i="5"/>
  <c r="AD190" i="5"/>
  <c r="AD189" i="5"/>
  <c r="AD188" i="5"/>
  <c r="AD187" i="5"/>
  <c r="AD186" i="5"/>
  <c r="AD185" i="5"/>
  <c r="AD184" i="5"/>
  <c r="AD183" i="5"/>
  <c r="AD182" i="5"/>
  <c r="AD181" i="5"/>
  <c r="AD180" i="5"/>
  <c r="AD179" i="5"/>
  <c r="AD269" i="5"/>
  <c r="AD265" i="5"/>
  <c r="AD261" i="5"/>
  <c r="AD257" i="5"/>
  <c r="AD268" i="5"/>
  <c r="AD260" i="5"/>
  <c r="AD254" i="5"/>
  <c r="AD250" i="5"/>
  <c r="AD246" i="5"/>
  <c r="AD242" i="5"/>
  <c r="AD272" i="5"/>
  <c r="AD264" i="5"/>
  <c r="AD256" i="5"/>
  <c r="AD252" i="5"/>
  <c r="AD248" i="5"/>
  <c r="AD244" i="5"/>
  <c r="AD271" i="5"/>
  <c r="AD263" i="5"/>
  <c r="AH501" i="5"/>
  <c r="AH497" i="5"/>
  <c r="AH493" i="5"/>
  <c r="AH492" i="5"/>
  <c r="AH491" i="5"/>
  <c r="AH490" i="5"/>
  <c r="AH489" i="5"/>
  <c r="AH488" i="5"/>
  <c r="AH487" i="5"/>
  <c r="AH486" i="5"/>
  <c r="AH485" i="5"/>
  <c r="AH484" i="5"/>
  <c r="AH483" i="5"/>
  <c r="AH482" i="5"/>
  <c r="AH481" i="5"/>
  <c r="AH480" i="5"/>
  <c r="AH479" i="5"/>
  <c r="AH478" i="5"/>
  <c r="AH477" i="5"/>
  <c r="AH476" i="5"/>
  <c r="AH475" i="5"/>
  <c r="AH474" i="5"/>
  <c r="AH473" i="5"/>
  <c r="AH472" i="5"/>
  <c r="AH471" i="5"/>
  <c r="AH470" i="5"/>
  <c r="AH469" i="5"/>
  <c r="AH468" i="5"/>
  <c r="AH467" i="5"/>
  <c r="AH466" i="5"/>
  <c r="AH465" i="5"/>
  <c r="AH464" i="5"/>
  <c r="AH463" i="5"/>
  <c r="AH462" i="5"/>
  <c r="AH461" i="5"/>
  <c r="AH460" i="5"/>
  <c r="AH459" i="5"/>
  <c r="AH458" i="5"/>
  <c r="AH457" i="5"/>
  <c r="AH456" i="5"/>
  <c r="AH455" i="5"/>
  <c r="AH454" i="5"/>
  <c r="AH453" i="5"/>
  <c r="AH452" i="5"/>
  <c r="AH451" i="5"/>
  <c r="AH450" i="5"/>
  <c r="AH449" i="5"/>
  <c r="AH448" i="5"/>
  <c r="AH447" i="5"/>
  <c r="AH446" i="5"/>
  <c r="AH504" i="5"/>
  <c r="AH503" i="5"/>
  <c r="AH502" i="5"/>
  <c r="AH499" i="5"/>
  <c r="AH494" i="5"/>
  <c r="AH500" i="5"/>
  <c r="AH495" i="5"/>
  <c r="AH445" i="5"/>
  <c r="AH441" i="5"/>
  <c r="AH437" i="5"/>
  <c r="AH433" i="5"/>
  <c r="AH429" i="5"/>
  <c r="AH425" i="5"/>
  <c r="AH421" i="5"/>
  <c r="AH496" i="5"/>
  <c r="AH442" i="5"/>
  <c r="AH438" i="5"/>
  <c r="AH434" i="5"/>
  <c r="AH430" i="5"/>
  <c r="AH426" i="5"/>
  <c r="AH422" i="5"/>
  <c r="AH498" i="5"/>
  <c r="AH443" i="5"/>
  <c r="AH439" i="5"/>
  <c r="AH435" i="5"/>
  <c r="AH431" i="5"/>
  <c r="AH427" i="5"/>
  <c r="AH423" i="5"/>
  <c r="AH419" i="5"/>
  <c r="AH432" i="5"/>
  <c r="AH417" i="5"/>
  <c r="AH413" i="5"/>
  <c r="AH409" i="5"/>
  <c r="AH405" i="5"/>
  <c r="AH401" i="5"/>
  <c r="AH397" i="5"/>
  <c r="AH393" i="5"/>
  <c r="AH389" i="5"/>
  <c r="AH385" i="5"/>
  <c r="AH381" i="5"/>
  <c r="AH377" i="5"/>
  <c r="AH373" i="5"/>
  <c r="AH369" i="5"/>
  <c r="AH365" i="5"/>
  <c r="AH361" i="5"/>
  <c r="AH357" i="5"/>
  <c r="AH353" i="5"/>
  <c r="AH350" i="5"/>
  <c r="AH349" i="5"/>
  <c r="AH348" i="5"/>
  <c r="AH347" i="5"/>
  <c r="AH346" i="5"/>
  <c r="AH345" i="5"/>
  <c r="AH344" i="5"/>
  <c r="AH343" i="5"/>
  <c r="AH342" i="5"/>
  <c r="AH341" i="5"/>
  <c r="AH340" i="5"/>
  <c r="AH339" i="5"/>
  <c r="AH338" i="5"/>
  <c r="AH337" i="5"/>
  <c r="AH336" i="5"/>
  <c r="AH436" i="5"/>
  <c r="AH420" i="5"/>
  <c r="AH418" i="5"/>
  <c r="AH414" i="5"/>
  <c r="AH410" i="5"/>
  <c r="AH406" i="5"/>
  <c r="AH402" i="5"/>
  <c r="AH398" i="5"/>
  <c r="AH394" i="5"/>
  <c r="AH390" i="5"/>
  <c r="AH386" i="5"/>
  <c r="AH382" i="5"/>
  <c r="AH378" i="5"/>
  <c r="AH374" i="5"/>
  <c r="AH370" i="5"/>
  <c r="AH366" i="5"/>
  <c r="AH362" i="5"/>
  <c r="AH358" i="5"/>
  <c r="AH354" i="5"/>
  <c r="AH440" i="5"/>
  <c r="AH424" i="5"/>
  <c r="AH415" i="5"/>
  <c r="AH411" i="5"/>
  <c r="AH407" i="5"/>
  <c r="AH403" i="5"/>
  <c r="AH399" i="5"/>
  <c r="AH395" i="5"/>
  <c r="AH391" i="5"/>
  <c r="AH387" i="5"/>
  <c r="AH383" i="5"/>
  <c r="AH379" i="5"/>
  <c r="AH375" i="5"/>
  <c r="AH371" i="5"/>
  <c r="AH367" i="5"/>
  <c r="AH363" i="5"/>
  <c r="AH359" i="5"/>
  <c r="AH355" i="5"/>
  <c r="AH351" i="5"/>
  <c r="AH408" i="5"/>
  <c r="AH392" i="5"/>
  <c r="AH376" i="5"/>
  <c r="AH360" i="5"/>
  <c r="AH428" i="5"/>
  <c r="AH412" i="5"/>
  <c r="AH396" i="5"/>
  <c r="AH380" i="5"/>
  <c r="AH364" i="5"/>
  <c r="AH335" i="5"/>
  <c r="AH334" i="5"/>
  <c r="AH333" i="5"/>
  <c r="AH332" i="5"/>
  <c r="AH331" i="5"/>
  <c r="AH330" i="5"/>
  <c r="AH329" i="5"/>
  <c r="AH328" i="5"/>
  <c r="AH327" i="5"/>
  <c r="AH326" i="5"/>
  <c r="AH325" i="5"/>
  <c r="AH324" i="5"/>
  <c r="AH323" i="5"/>
  <c r="AH322" i="5"/>
  <c r="AH321" i="5"/>
  <c r="AH320" i="5"/>
  <c r="AH319" i="5"/>
  <c r="AH318" i="5"/>
  <c r="AH317" i="5"/>
  <c r="AH316" i="5"/>
  <c r="AH315" i="5"/>
  <c r="AH314" i="5"/>
  <c r="AH313" i="5"/>
  <c r="AH312" i="5"/>
  <c r="AH311" i="5"/>
  <c r="AH310" i="5"/>
  <c r="AH309" i="5"/>
  <c r="AH308" i="5"/>
  <c r="AH307" i="5"/>
  <c r="AH306" i="5"/>
  <c r="AH305" i="5"/>
  <c r="AH304" i="5"/>
  <c r="AH303" i="5"/>
  <c r="AH302" i="5"/>
  <c r="AH301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444" i="5"/>
  <c r="AH416" i="5"/>
  <c r="AH400" i="5"/>
  <c r="AH384" i="5"/>
  <c r="AH368" i="5"/>
  <c r="AH352" i="5"/>
  <c r="AH404" i="5"/>
  <c r="AH372" i="5"/>
  <c r="AH388" i="5"/>
  <c r="AH278" i="5"/>
  <c r="AH277" i="5"/>
  <c r="AH276" i="5"/>
  <c r="AH275" i="5"/>
  <c r="AH274" i="5"/>
  <c r="AH273" i="5"/>
  <c r="AH356" i="5"/>
  <c r="AH269" i="5"/>
  <c r="AH265" i="5"/>
  <c r="AH261" i="5"/>
  <c r="AH257" i="5"/>
  <c r="AH256" i="5"/>
  <c r="AH254" i="5"/>
  <c r="AH252" i="5"/>
  <c r="AH250" i="5"/>
  <c r="AH248" i="5"/>
  <c r="AH246" i="5"/>
  <c r="AH244" i="5"/>
  <c r="AH242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272" i="5"/>
  <c r="AH268" i="5"/>
  <c r="AH264" i="5"/>
  <c r="AH260" i="5"/>
  <c r="AH267" i="5"/>
  <c r="AH259" i="5"/>
  <c r="AH253" i="5"/>
  <c r="AH249" i="5"/>
  <c r="AH245" i="5"/>
  <c r="AH241" i="5"/>
  <c r="AH271" i="5"/>
  <c r="AH263" i="5"/>
  <c r="AH255" i="5"/>
  <c r="AH251" i="5"/>
  <c r="AH247" i="5"/>
  <c r="AH243" i="5"/>
  <c r="AH270" i="5"/>
  <c r="AH262" i="5"/>
  <c r="AL504" i="5"/>
  <c r="AL500" i="5"/>
  <c r="AL496" i="5"/>
  <c r="AL492" i="5"/>
  <c r="AL491" i="5"/>
  <c r="AL490" i="5"/>
  <c r="AL489" i="5"/>
  <c r="AL488" i="5"/>
  <c r="AL487" i="5"/>
  <c r="AL486" i="5"/>
  <c r="AL485" i="5"/>
  <c r="AL484" i="5"/>
  <c r="AL483" i="5"/>
  <c r="AL482" i="5"/>
  <c r="AL481" i="5"/>
  <c r="AL480" i="5"/>
  <c r="AL479" i="5"/>
  <c r="AL478" i="5"/>
  <c r="AL477" i="5"/>
  <c r="AL476" i="5"/>
  <c r="AL475" i="5"/>
  <c r="AL474" i="5"/>
  <c r="AL473" i="5"/>
  <c r="AL472" i="5"/>
  <c r="AL471" i="5"/>
  <c r="AL470" i="5"/>
  <c r="AL469" i="5"/>
  <c r="AL468" i="5"/>
  <c r="AL467" i="5"/>
  <c r="AL466" i="5"/>
  <c r="AL465" i="5"/>
  <c r="AL464" i="5"/>
  <c r="AL463" i="5"/>
  <c r="AL462" i="5"/>
  <c r="AL461" i="5"/>
  <c r="AL460" i="5"/>
  <c r="AL459" i="5"/>
  <c r="AL458" i="5"/>
  <c r="AL457" i="5"/>
  <c r="AL456" i="5"/>
  <c r="AL455" i="5"/>
  <c r="AL454" i="5"/>
  <c r="AL453" i="5"/>
  <c r="AL452" i="5"/>
  <c r="AL451" i="5"/>
  <c r="AL450" i="5"/>
  <c r="AL449" i="5"/>
  <c r="AL448" i="5"/>
  <c r="AL447" i="5"/>
  <c r="AL446" i="5"/>
  <c r="AL495" i="5"/>
  <c r="AL494" i="5"/>
  <c r="AL493" i="5"/>
  <c r="AL501" i="5"/>
  <c r="AL502" i="5"/>
  <c r="AL497" i="5"/>
  <c r="AL444" i="5"/>
  <c r="AL440" i="5"/>
  <c r="AL436" i="5"/>
  <c r="AL432" i="5"/>
  <c r="AL428" i="5"/>
  <c r="AL424" i="5"/>
  <c r="AL420" i="5"/>
  <c r="AL498" i="5"/>
  <c r="AL445" i="5"/>
  <c r="AL441" i="5"/>
  <c r="AL437" i="5"/>
  <c r="AL433" i="5"/>
  <c r="AL429" i="5"/>
  <c r="AL425" i="5"/>
  <c r="AL421" i="5"/>
  <c r="AL499" i="5"/>
  <c r="AL442" i="5"/>
  <c r="AL438" i="5"/>
  <c r="AL434" i="5"/>
  <c r="AL430" i="5"/>
  <c r="AL426" i="5"/>
  <c r="AL422" i="5"/>
  <c r="AL439" i="5"/>
  <c r="AL423" i="5"/>
  <c r="AL416" i="5"/>
  <c r="AL412" i="5"/>
  <c r="AL408" i="5"/>
  <c r="AL404" i="5"/>
  <c r="AL400" i="5"/>
  <c r="AL396" i="5"/>
  <c r="AL392" i="5"/>
  <c r="AL388" i="5"/>
  <c r="AL384" i="5"/>
  <c r="AL380" i="5"/>
  <c r="AL376" i="5"/>
  <c r="AL372" i="5"/>
  <c r="AL368" i="5"/>
  <c r="AL364" i="5"/>
  <c r="AL360" i="5"/>
  <c r="AL356" i="5"/>
  <c r="AL352" i="5"/>
  <c r="AL350" i="5"/>
  <c r="AL349" i="5"/>
  <c r="AL348" i="5"/>
  <c r="AL347" i="5"/>
  <c r="AL346" i="5"/>
  <c r="AL345" i="5"/>
  <c r="AL344" i="5"/>
  <c r="AL343" i="5"/>
  <c r="AL342" i="5"/>
  <c r="AL341" i="5"/>
  <c r="AL340" i="5"/>
  <c r="AL339" i="5"/>
  <c r="AL338" i="5"/>
  <c r="AL337" i="5"/>
  <c r="AL336" i="5"/>
  <c r="AL503" i="5"/>
  <c r="AL443" i="5"/>
  <c r="AL427" i="5"/>
  <c r="AL417" i="5"/>
  <c r="AL413" i="5"/>
  <c r="AL409" i="5"/>
  <c r="AL405" i="5"/>
  <c r="AL401" i="5"/>
  <c r="AL397" i="5"/>
  <c r="AL393" i="5"/>
  <c r="AL389" i="5"/>
  <c r="AL385" i="5"/>
  <c r="AL381" i="5"/>
  <c r="AL377" i="5"/>
  <c r="AL373" i="5"/>
  <c r="AL369" i="5"/>
  <c r="AL365" i="5"/>
  <c r="AL361" i="5"/>
  <c r="AL357" i="5"/>
  <c r="AL353" i="5"/>
  <c r="AL431" i="5"/>
  <c r="AL418" i="5"/>
  <c r="AL414" i="5"/>
  <c r="AL410" i="5"/>
  <c r="AL406" i="5"/>
  <c r="AL402" i="5"/>
  <c r="AL398" i="5"/>
  <c r="AL394" i="5"/>
  <c r="AL390" i="5"/>
  <c r="AL386" i="5"/>
  <c r="AL382" i="5"/>
  <c r="AL378" i="5"/>
  <c r="AL374" i="5"/>
  <c r="AL370" i="5"/>
  <c r="AL366" i="5"/>
  <c r="AL362" i="5"/>
  <c r="AL358" i="5"/>
  <c r="AL354" i="5"/>
  <c r="AL419" i="5"/>
  <c r="AL415" i="5"/>
  <c r="AL399" i="5"/>
  <c r="AL383" i="5"/>
  <c r="AL367" i="5"/>
  <c r="AL351" i="5"/>
  <c r="AL435" i="5"/>
  <c r="AL403" i="5"/>
  <c r="AL387" i="5"/>
  <c r="AL371" i="5"/>
  <c r="AL355" i="5"/>
  <c r="AL335" i="5"/>
  <c r="AL334" i="5"/>
  <c r="AL333" i="5"/>
  <c r="AL332" i="5"/>
  <c r="AL331" i="5"/>
  <c r="AL330" i="5"/>
  <c r="AL329" i="5"/>
  <c r="AL328" i="5"/>
  <c r="AL327" i="5"/>
  <c r="AL326" i="5"/>
  <c r="AL325" i="5"/>
  <c r="AL324" i="5"/>
  <c r="AL323" i="5"/>
  <c r="AL322" i="5"/>
  <c r="AL321" i="5"/>
  <c r="AL320" i="5"/>
  <c r="AL319" i="5"/>
  <c r="AL318" i="5"/>
  <c r="AL317" i="5"/>
  <c r="AL316" i="5"/>
  <c r="AL315" i="5"/>
  <c r="AL314" i="5"/>
  <c r="AL313" i="5"/>
  <c r="AL312" i="5"/>
  <c r="AL311" i="5"/>
  <c r="AL310" i="5"/>
  <c r="AL309" i="5"/>
  <c r="AL308" i="5"/>
  <c r="AL307" i="5"/>
  <c r="AL306" i="5"/>
  <c r="AL305" i="5"/>
  <c r="AL304" i="5"/>
  <c r="AL303" i="5"/>
  <c r="AL302" i="5"/>
  <c r="AL301" i="5"/>
  <c r="AL300" i="5"/>
  <c r="AL299" i="5"/>
  <c r="AL298" i="5"/>
  <c r="AL297" i="5"/>
  <c r="AL296" i="5"/>
  <c r="AL295" i="5"/>
  <c r="AL294" i="5"/>
  <c r="AL293" i="5"/>
  <c r="AL292" i="5"/>
  <c r="AL291" i="5"/>
  <c r="AL290" i="5"/>
  <c r="AL289" i="5"/>
  <c r="AL288" i="5"/>
  <c r="AL287" i="5"/>
  <c r="AL286" i="5"/>
  <c r="AL285" i="5"/>
  <c r="AL284" i="5"/>
  <c r="AL283" i="5"/>
  <c r="AL282" i="5"/>
  <c r="AL281" i="5"/>
  <c r="AL280" i="5"/>
  <c r="AL279" i="5"/>
  <c r="AL407" i="5"/>
  <c r="AL391" i="5"/>
  <c r="AL375" i="5"/>
  <c r="AL359" i="5"/>
  <c r="AL411" i="5"/>
  <c r="AL379" i="5"/>
  <c r="AL395" i="5"/>
  <c r="AL363" i="5"/>
  <c r="AL278" i="5"/>
  <c r="AL277" i="5"/>
  <c r="AL276" i="5"/>
  <c r="AL275" i="5"/>
  <c r="AL274" i="5"/>
  <c r="AL273" i="5"/>
  <c r="AL272" i="5"/>
  <c r="AL268" i="5"/>
  <c r="AL264" i="5"/>
  <c r="AL260" i="5"/>
  <c r="AL255" i="5"/>
  <c r="AL253" i="5"/>
  <c r="AL251" i="5"/>
  <c r="AL249" i="5"/>
  <c r="AL247" i="5"/>
  <c r="AL245" i="5"/>
  <c r="AL243" i="5"/>
  <c r="AL241" i="5"/>
  <c r="AL240" i="5"/>
  <c r="AL239" i="5"/>
  <c r="AL238" i="5"/>
  <c r="AL237" i="5"/>
  <c r="AL236" i="5"/>
  <c r="AL235" i="5"/>
  <c r="AL234" i="5"/>
  <c r="AL233" i="5"/>
  <c r="AL232" i="5"/>
  <c r="AL231" i="5"/>
  <c r="AL230" i="5"/>
  <c r="AL229" i="5"/>
  <c r="AL228" i="5"/>
  <c r="AL227" i="5"/>
  <c r="AL226" i="5"/>
  <c r="AL225" i="5"/>
  <c r="AL224" i="5"/>
  <c r="AL223" i="5"/>
  <c r="AL222" i="5"/>
  <c r="AL221" i="5"/>
  <c r="AL220" i="5"/>
  <c r="AL219" i="5"/>
  <c r="AL218" i="5"/>
  <c r="AL217" i="5"/>
  <c r="AL216" i="5"/>
  <c r="AL215" i="5"/>
  <c r="AL214" i="5"/>
  <c r="AL213" i="5"/>
  <c r="AL212" i="5"/>
  <c r="AL211" i="5"/>
  <c r="AL210" i="5"/>
  <c r="AL209" i="5"/>
  <c r="AL208" i="5"/>
  <c r="AL207" i="5"/>
  <c r="AL206" i="5"/>
  <c r="AL205" i="5"/>
  <c r="AL204" i="5"/>
  <c r="AL203" i="5"/>
  <c r="AL202" i="5"/>
  <c r="AL201" i="5"/>
  <c r="AL200" i="5"/>
  <c r="AL199" i="5"/>
  <c r="AL198" i="5"/>
  <c r="AL197" i="5"/>
  <c r="AL196" i="5"/>
  <c r="AL195" i="5"/>
  <c r="AL194" i="5"/>
  <c r="AL193" i="5"/>
  <c r="AL192" i="5"/>
  <c r="AL191" i="5"/>
  <c r="AL190" i="5"/>
  <c r="AL189" i="5"/>
  <c r="AL188" i="5"/>
  <c r="AL187" i="5"/>
  <c r="AL186" i="5"/>
  <c r="AL185" i="5"/>
  <c r="AL184" i="5"/>
  <c r="AL183" i="5"/>
  <c r="AL182" i="5"/>
  <c r="AL181" i="5"/>
  <c r="AL180" i="5"/>
  <c r="AL179" i="5"/>
  <c r="AL271" i="5"/>
  <c r="AL267" i="5"/>
  <c r="AL263" i="5"/>
  <c r="AL259" i="5"/>
  <c r="AL266" i="5"/>
  <c r="AL258" i="5"/>
  <c r="AL256" i="5"/>
  <c r="AL252" i="5"/>
  <c r="AL248" i="5"/>
  <c r="AL244" i="5"/>
  <c r="AL270" i="5"/>
  <c r="AL262" i="5"/>
  <c r="AL254" i="5"/>
  <c r="AL250" i="5"/>
  <c r="AL246" i="5"/>
  <c r="AL242" i="5"/>
  <c r="AL269" i="5"/>
  <c r="AL261" i="5"/>
  <c r="H8" i="5"/>
  <c r="H8" i="7" s="1"/>
  <c r="L8" i="5"/>
  <c r="L8" i="7" s="1"/>
  <c r="P8" i="5"/>
  <c r="P8" i="7" s="1"/>
  <c r="T8" i="5"/>
  <c r="T8" i="7" s="1"/>
  <c r="X8" i="5"/>
  <c r="X8" i="7" s="1"/>
  <c r="AB8" i="5"/>
  <c r="AB8" i="7" s="1"/>
  <c r="AF8" i="5"/>
  <c r="AF8" i="7" s="1"/>
  <c r="E9" i="5"/>
  <c r="I9" i="5"/>
  <c r="M9" i="5"/>
  <c r="M9" i="7" s="1"/>
  <c r="Q9" i="5"/>
  <c r="Q9" i="7" s="1"/>
  <c r="U9" i="5"/>
  <c r="Y9" i="5"/>
  <c r="AC9" i="5"/>
  <c r="AC9" i="7" s="1"/>
  <c r="AG9" i="5"/>
  <c r="AG9" i="7" s="1"/>
  <c r="F10" i="5"/>
  <c r="F10" i="7" s="1"/>
  <c r="J10" i="5"/>
  <c r="J10" i="7" s="1"/>
  <c r="N10" i="5"/>
  <c r="R10" i="5"/>
  <c r="R10" i="7" s="1"/>
  <c r="V10" i="5"/>
  <c r="V10" i="7" s="1"/>
  <c r="Z10" i="5"/>
  <c r="Z10" i="7" s="1"/>
  <c r="AD10" i="5"/>
  <c r="AH10" i="5"/>
  <c r="H12" i="5"/>
  <c r="H12" i="7" s="1"/>
  <c r="L12" i="5"/>
  <c r="L12" i="7" s="1"/>
  <c r="P12" i="5"/>
  <c r="P12" i="7" s="1"/>
  <c r="T12" i="5"/>
  <c r="T12" i="7" s="1"/>
  <c r="X12" i="5"/>
  <c r="X12" i="7" s="1"/>
  <c r="AB12" i="5"/>
  <c r="AB12" i="7" s="1"/>
  <c r="AF12" i="5"/>
  <c r="AF12" i="7" s="1"/>
  <c r="E13" i="5"/>
  <c r="E13" i="7" s="1"/>
  <c r="I13" i="5"/>
  <c r="M13" i="5"/>
  <c r="Q13" i="5"/>
  <c r="Q13" i="7" s="1"/>
  <c r="U13" i="5"/>
  <c r="U13" i="7" s="1"/>
  <c r="Y13" i="5"/>
  <c r="AC13" i="5"/>
  <c r="AG13" i="5"/>
  <c r="F14" i="5"/>
  <c r="F14" i="7" s="1"/>
  <c r="J14" i="5"/>
  <c r="N14" i="5"/>
  <c r="R14" i="5"/>
  <c r="R14" i="7" s="1"/>
  <c r="V14" i="5"/>
  <c r="V14" i="7" s="1"/>
  <c r="Z14" i="5"/>
  <c r="AD14" i="5"/>
  <c r="AH14" i="5"/>
  <c r="H16" i="5"/>
  <c r="H16" i="7" s="1"/>
  <c r="L16" i="5"/>
  <c r="L16" i="7" s="1"/>
  <c r="P16" i="5"/>
  <c r="P16" i="7" s="1"/>
  <c r="T16" i="5"/>
  <c r="T16" i="7" s="1"/>
  <c r="X16" i="5"/>
  <c r="X16" i="7" s="1"/>
  <c r="AB16" i="5"/>
  <c r="AB16" i="7" s="1"/>
  <c r="AF16" i="5"/>
  <c r="AF16" i="7" s="1"/>
  <c r="E17" i="5"/>
  <c r="I17" i="5"/>
  <c r="I17" i="7" s="1"/>
  <c r="M17" i="5"/>
  <c r="M17" i="7" s="1"/>
  <c r="Q17" i="5"/>
  <c r="Q17" i="7" s="1"/>
  <c r="U17" i="5"/>
  <c r="U17" i="7" s="1"/>
  <c r="Y17" i="5"/>
  <c r="Y17" i="7" s="1"/>
  <c r="AC17" i="5"/>
  <c r="AC17" i="7" s="1"/>
  <c r="AG17" i="5"/>
  <c r="AG17" i="7" s="1"/>
  <c r="F18" i="5"/>
  <c r="F18" i="7" s="1"/>
  <c r="J18" i="5"/>
  <c r="J18" i="7" s="1"/>
  <c r="N18" i="5"/>
  <c r="R18" i="5"/>
  <c r="R18" i="7" s="1"/>
  <c r="V18" i="5"/>
  <c r="V18" i="7" s="1"/>
  <c r="Z18" i="5"/>
  <c r="Z18" i="7" s="1"/>
  <c r="AD18" i="5"/>
  <c r="AD18" i="7" s="1"/>
  <c r="AH18" i="5"/>
  <c r="H20" i="5"/>
  <c r="H20" i="7" s="1"/>
  <c r="L20" i="5"/>
  <c r="L20" i="7" s="1"/>
  <c r="P20" i="5"/>
  <c r="P20" i="7" s="1"/>
  <c r="T20" i="5"/>
  <c r="T20" i="7" s="1"/>
  <c r="X20" i="5"/>
  <c r="X20" i="7" s="1"/>
  <c r="AB20" i="5"/>
  <c r="AB20" i="7" s="1"/>
  <c r="AF20" i="5"/>
  <c r="AF20" i="7" s="1"/>
  <c r="E21" i="5"/>
  <c r="I21" i="5"/>
  <c r="I21" i="7" s="1"/>
  <c r="M21" i="5"/>
  <c r="M21" i="7" s="1"/>
  <c r="Q21" i="5"/>
  <c r="Q21" i="7" s="1"/>
  <c r="U21" i="5"/>
  <c r="U21" i="7" s="1"/>
  <c r="Y21" i="5"/>
  <c r="Y21" i="7" s="1"/>
  <c r="AC21" i="5"/>
  <c r="AC21" i="7" s="1"/>
  <c r="AG21" i="5"/>
  <c r="AG21" i="7" s="1"/>
  <c r="F22" i="5"/>
  <c r="F22" i="7" s="1"/>
  <c r="J22" i="5"/>
  <c r="J22" i="7" s="1"/>
  <c r="N22" i="5"/>
  <c r="N22" i="7" s="1"/>
  <c r="R22" i="5"/>
  <c r="V22" i="5"/>
  <c r="V22" i="7" s="1"/>
  <c r="Z22" i="5"/>
  <c r="Z22" i="7" s="1"/>
  <c r="AD22" i="5"/>
  <c r="AD22" i="7" s="1"/>
  <c r="AH22" i="5"/>
  <c r="H24" i="5"/>
  <c r="H24" i="7" s="1"/>
  <c r="L24" i="5"/>
  <c r="L24" i="7" s="1"/>
  <c r="P24" i="5"/>
  <c r="P24" i="7" s="1"/>
  <c r="T24" i="5"/>
  <c r="T24" i="7" s="1"/>
  <c r="X24" i="5"/>
  <c r="X24" i="7" s="1"/>
  <c r="AB24" i="5"/>
  <c r="AB24" i="7" s="1"/>
  <c r="AF24" i="5"/>
  <c r="AF24" i="7" s="1"/>
  <c r="E25" i="5"/>
  <c r="I25" i="5"/>
  <c r="M25" i="5"/>
  <c r="M25" i="7" s="1"/>
  <c r="Q25" i="5"/>
  <c r="Q25" i="7" s="1"/>
  <c r="U25" i="5"/>
  <c r="U25" i="7" s="1"/>
  <c r="Y25" i="5"/>
  <c r="Y25" i="7" s="1"/>
  <c r="AC25" i="5"/>
  <c r="AC25" i="7" s="1"/>
  <c r="AG25" i="5"/>
  <c r="AG25" i="7" s="1"/>
  <c r="F26" i="5"/>
  <c r="J26" i="5"/>
  <c r="J26" i="7" s="1"/>
  <c r="N26" i="5"/>
  <c r="N26" i="7" s="1"/>
  <c r="R26" i="5"/>
  <c r="R26" i="7" s="1"/>
  <c r="V26" i="5"/>
  <c r="Z26" i="5"/>
  <c r="AD26" i="5"/>
  <c r="AD26" i="7" s="1"/>
  <c r="AH26" i="5"/>
  <c r="AH26" i="7" s="1"/>
  <c r="H28" i="5"/>
  <c r="H28" i="7" s="1"/>
  <c r="L28" i="5"/>
  <c r="L28" i="7" s="1"/>
  <c r="P28" i="5"/>
  <c r="P28" i="7" s="1"/>
  <c r="T28" i="5"/>
  <c r="T28" i="7" s="1"/>
  <c r="X28" i="5"/>
  <c r="X28" i="7" s="1"/>
  <c r="AB28" i="5"/>
  <c r="AB28" i="7" s="1"/>
  <c r="AF28" i="5"/>
  <c r="AF28" i="7" s="1"/>
  <c r="E29" i="5"/>
  <c r="I29" i="5"/>
  <c r="I29" i="7" s="1"/>
  <c r="M29" i="5"/>
  <c r="M29" i="7" s="1"/>
  <c r="Q29" i="5"/>
  <c r="Q29" i="7" s="1"/>
  <c r="U29" i="5"/>
  <c r="U29" i="7" s="1"/>
  <c r="Y29" i="5"/>
  <c r="Y29" i="7" s="1"/>
  <c r="AC29" i="5"/>
  <c r="AC29" i="7" s="1"/>
  <c r="AG29" i="5"/>
  <c r="AG29" i="7" s="1"/>
  <c r="F30" i="5"/>
  <c r="F30" i="7" s="1"/>
  <c r="J30" i="5"/>
  <c r="J30" i="7" s="1"/>
  <c r="N30" i="5"/>
  <c r="N30" i="7" s="1"/>
  <c r="R30" i="5"/>
  <c r="R30" i="7" s="1"/>
  <c r="V30" i="5"/>
  <c r="V30" i="7" s="1"/>
  <c r="Z30" i="5"/>
  <c r="Z30" i="7" s="1"/>
  <c r="AD30" i="5"/>
  <c r="AD30" i="7" s="1"/>
  <c r="AH30" i="5"/>
  <c r="AH30" i="7" s="1"/>
  <c r="H32" i="5"/>
  <c r="H32" i="7" s="1"/>
  <c r="L32" i="5"/>
  <c r="L32" i="7" s="1"/>
  <c r="P32" i="5"/>
  <c r="P32" i="7" s="1"/>
  <c r="T32" i="5"/>
  <c r="T32" i="7" s="1"/>
  <c r="X32" i="5"/>
  <c r="X32" i="7" s="1"/>
  <c r="AB32" i="5"/>
  <c r="AB32" i="7" s="1"/>
  <c r="AF32" i="5"/>
  <c r="AF32" i="7" s="1"/>
  <c r="E33" i="5"/>
  <c r="E33" i="7" s="1"/>
  <c r="D33" i="7" s="1"/>
  <c r="I33" i="5"/>
  <c r="I33" i="7" s="1"/>
  <c r="M33" i="5"/>
  <c r="M33" i="7" s="1"/>
  <c r="Q33" i="5"/>
  <c r="Q33" i="7" s="1"/>
  <c r="U33" i="5"/>
  <c r="U33" i="7" s="1"/>
  <c r="Y33" i="5"/>
  <c r="Y33" i="7" s="1"/>
  <c r="AC33" i="5"/>
  <c r="AC33" i="7" s="1"/>
  <c r="AG33" i="5"/>
  <c r="AG33" i="7" s="1"/>
  <c r="F34" i="5"/>
  <c r="F34" i="7" s="1"/>
  <c r="J34" i="5"/>
  <c r="J34" i="7" s="1"/>
  <c r="N34" i="5"/>
  <c r="N34" i="7" s="1"/>
  <c r="R34" i="5"/>
  <c r="R34" i="7" s="1"/>
  <c r="V34" i="5"/>
  <c r="V34" i="7" s="1"/>
  <c r="Z34" i="5"/>
  <c r="Z34" i="7" s="1"/>
  <c r="AD34" i="5"/>
  <c r="AD34" i="7" s="1"/>
  <c r="AH34" i="5"/>
  <c r="AH34" i="7" s="1"/>
  <c r="G36" i="5"/>
  <c r="K36" i="5"/>
  <c r="O36" i="5"/>
  <c r="S36" i="5"/>
  <c r="W36" i="5"/>
  <c r="AA36" i="5"/>
  <c r="AE36" i="5"/>
  <c r="AI36" i="5"/>
  <c r="AM36" i="5"/>
  <c r="G37" i="5"/>
  <c r="K37" i="5"/>
  <c r="O37" i="5"/>
  <c r="S37" i="5"/>
  <c r="W37" i="5"/>
  <c r="AA37" i="5"/>
  <c r="AE37" i="5"/>
  <c r="AI37" i="5"/>
  <c r="AM37" i="5"/>
  <c r="G38" i="5"/>
  <c r="K38" i="5"/>
  <c r="O38" i="5"/>
  <c r="S38" i="5"/>
  <c r="W38" i="5"/>
  <c r="AA38" i="5"/>
  <c r="AE38" i="5"/>
  <c r="AI38" i="5"/>
  <c r="AM38" i="5"/>
  <c r="G39" i="5"/>
  <c r="K39" i="5"/>
  <c r="O39" i="5"/>
  <c r="S39" i="5"/>
  <c r="W39" i="5"/>
  <c r="AA39" i="5"/>
  <c r="AE39" i="5"/>
  <c r="AI39" i="5"/>
  <c r="AM39" i="5"/>
  <c r="G40" i="5"/>
  <c r="K40" i="5"/>
  <c r="O40" i="5"/>
  <c r="S40" i="5"/>
  <c r="W40" i="5"/>
  <c r="AA40" i="5"/>
  <c r="AE40" i="5"/>
  <c r="AI40" i="5"/>
  <c r="AM40" i="5"/>
  <c r="G41" i="5"/>
  <c r="K41" i="5"/>
  <c r="O41" i="5"/>
  <c r="S41" i="5"/>
  <c r="W41" i="5"/>
  <c r="AA41" i="5"/>
  <c r="AE41" i="5"/>
  <c r="AI41" i="5"/>
  <c r="AM41" i="5"/>
  <c r="G42" i="5"/>
  <c r="K42" i="5"/>
  <c r="O42" i="5"/>
  <c r="S42" i="5"/>
  <c r="W42" i="5"/>
  <c r="AA42" i="5"/>
  <c r="AE42" i="5"/>
  <c r="AI42" i="5"/>
  <c r="AM42" i="5"/>
  <c r="G43" i="5"/>
  <c r="K43" i="5"/>
  <c r="O43" i="5"/>
  <c r="S43" i="5"/>
  <c r="W43" i="5"/>
  <c r="AA43" i="5"/>
  <c r="AE43" i="5"/>
  <c r="AI43" i="5"/>
  <c r="AM43" i="5"/>
  <c r="G44" i="5"/>
  <c r="K44" i="5"/>
  <c r="O44" i="5"/>
  <c r="S44" i="5"/>
  <c r="W44" i="5"/>
  <c r="AA44" i="5"/>
  <c r="AE44" i="5"/>
  <c r="AI44" i="5"/>
  <c r="AM44" i="5"/>
  <c r="G45" i="5"/>
  <c r="K45" i="5"/>
  <c r="O45" i="5"/>
  <c r="S45" i="5"/>
  <c r="W45" i="5"/>
  <c r="AA45" i="5"/>
  <c r="AE45" i="5"/>
  <c r="AI45" i="5"/>
  <c r="AM45" i="5"/>
  <c r="G46" i="5"/>
  <c r="K46" i="5"/>
  <c r="O46" i="5"/>
  <c r="S46" i="5"/>
  <c r="W46" i="5"/>
  <c r="AA46" i="5"/>
  <c r="AE46" i="5"/>
  <c r="AI46" i="5"/>
  <c r="AM46" i="5"/>
  <c r="G47" i="5"/>
  <c r="K47" i="5"/>
  <c r="O47" i="5"/>
  <c r="S47" i="5"/>
  <c r="W47" i="5"/>
  <c r="AA47" i="5"/>
  <c r="AE47" i="5"/>
  <c r="AI47" i="5"/>
  <c r="AM47" i="5"/>
  <c r="G48" i="5"/>
  <c r="K48" i="5"/>
  <c r="O48" i="5"/>
  <c r="S48" i="5"/>
  <c r="W48" i="5"/>
  <c r="AA48" i="5"/>
  <c r="AE48" i="5"/>
  <c r="AI48" i="5"/>
  <c r="AM48" i="5"/>
  <c r="G49" i="5"/>
  <c r="K49" i="5"/>
  <c r="O49" i="5"/>
  <c r="S49" i="5"/>
  <c r="W49" i="5"/>
  <c r="AA49" i="5"/>
  <c r="AE49" i="5"/>
  <c r="AI49" i="5"/>
  <c r="AM49" i="5"/>
  <c r="G50" i="5"/>
  <c r="K50" i="5"/>
  <c r="O50" i="5"/>
  <c r="S50" i="5"/>
  <c r="W50" i="5"/>
  <c r="AA50" i="5"/>
  <c r="AE50" i="5"/>
  <c r="AI50" i="5"/>
  <c r="AM50" i="5"/>
  <c r="G51" i="5"/>
  <c r="K51" i="5"/>
  <c r="O51" i="5"/>
  <c r="S51" i="5"/>
  <c r="W51" i="5"/>
  <c r="AA51" i="5"/>
  <c r="AE51" i="5"/>
  <c r="AI51" i="5"/>
  <c r="AM51" i="5"/>
  <c r="G52" i="5"/>
  <c r="K52" i="5"/>
  <c r="O52" i="5"/>
  <c r="S52" i="5"/>
  <c r="W52" i="5"/>
  <c r="AA52" i="5"/>
  <c r="AE52" i="5"/>
  <c r="AI52" i="5"/>
  <c r="AM52" i="5"/>
  <c r="G53" i="5"/>
  <c r="K53" i="5"/>
  <c r="O53" i="5"/>
  <c r="S53" i="5"/>
  <c r="W53" i="5"/>
  <c r="AA53" i="5"/>
  <c r="AE53" i="5"/>
  <c r="AI53" i="5"/>
  <c r="AM53" i="5"/>
  <c r="G54" i="5"/>
  <c r="K54" i="5"/>
  <c r="O54" i="5"/>
  <c r="S54" i="5"/>
  <c r="W54" i="5"/>
  <c r="AA54" i="5"/>
  <c r="AE54" i="5"/>
  <c r="AI54" i="5"/>
  <c r="AM54" i="5"/>
  <c r="G55" i="5"/>
  <c r="K55" i="5"/>
  <c r="O55" i="5"/>
  <c r="S55" i="5"/>
  <c r="W55" i="5"/>
  <c r="AA55" i="5"/>
  <c r="AE55" i="5"/>
  <c r="AI55" i="5"/>
  <c r="AM55" i="5"/>
  <c r="G56" i="5"/>
  <c r="K56" i="5"/>
  <c r="O56" i="5"/>
  <c r="S56" i="5"/>
  <c r="W56" i="5"/>
  <c r="AA56" i="5"/>
  <c r="AE56" i="5"/>
  <c r="AI56" i="5"/>
  <c r="AM56" i="5"/>
  <c r="G57" i="5"/>
  <c r="K57" i="5"/>
  <c r="O57" i="5"/>
  <c r="S57" i="5"/>
  <c r="W57" i="5"/>
  <c r="AA57" i="5"/>
  <c r="AE57" i="5"/>
  <c r="AI57" i="5"/>
  <c r="AM57" i="5"/>
  <c r="G58" i="5"/>
  <c r="K58" i="5"/>
  <c r="O58" i="5"/>
  <c r="S58" i="5"/>
  <c r="W58" i="5"/>
  <c r="AA58" i="5"/>
  <c r="AE58" i="5"/>
  <c r="AI58" i="5"/>
  <c r="AM58" i="5"/>
  <c r="G59" i="5"/>
  <c r="K59" i="5"/>
  <c r="O59" i="5"/>
  <c r="S59" i="5"/>
  <c r="W59" i="5"/>
  <c r="AA59" i="5"/>
  <c r="AE59" i="5"/>
  <c r="AI59" i="5"/>
  <c r="AM59" i="5"/>
  <c r="G60" i="5"/>
  <c r="K60" i="5"/>
  <c r="O60" i="5"/>
  <c r="S60" i="5"/>
  <c r="W60" i="5"/>
  <c r="AA60" i="5"/>
  <c r="AE60" i="5"/>
  <c r="AI60" i="5"/>
  <c r="AM60" i="5"/>
  <c r="G61" i="5"/>
  <c r="K61" i="5"/>
  <c r="O61" i="5"/>
  <c r="S61" i="5"/>
  <c r="W61" i="5"/>
  <c r="AA61" i="5"/>
  <c r="AE61" i="5"/>
  <c r="AI61" i="5"/>
  <c r="AM61" i="5"/>
  <c r="G62" i="5"/>
  <c r="K62" i="5"/>
  <c r="O62" i="5"/>
  <c r="S62" i="5"/>
  <c r="W62" i="5"/>
  <c r="AA62" i="5"/>
  <c r="AE62" i="5"/>
  <c r="AI62" i="5"/>
  <c r="AM62" i="5"/>
  <c r="G63" i="5"/>
  <c r="K63" i="5"/>
  <c r="O63" i="5"/>
  <c r="S63" i="5"/>
  <c r="W63" i="5"/>
  <c r="AA63" i="5"/>
  <c r="AE63" i="5"/>
  <c r="AI63" i="5"/>
  <c r="AM63" i="5"/>
  <c r="G64" i="5"/>
  <c r="K64" i="5"/>
  <c r="O64" i="5"/>
  <c r="S64" i="5"/>
  <c r="W64" i="5"/>
  <c r="AA64" i="5"/>
  <c r="AE64" i="5"/>
  <c r="AI64" i="5"/>
  <c r="AM64" i="5"/>
  <c r="G65" i="5"/>
  <c r="K65" i="5"/>
  <c r="O65" i="5"/>
  <c r="AL65" i="5"/>
  <c r="R66" i="5"/>
  <c r="AH66" i="5"/>
  <c r="N67" i="5"/>
  <c r="AD67" i="5"/>
  <c r="J68" i="5"/>
  <c r="Z68" i="5"/>
  <c r="F69" i="5"/>
  <c r="V69" i="5"/>
  <c r="AL69" i="5"/>
  <c r="R70" i="5"/>
  <c r="AH70" i="5"/>
  <c r="N71" i="5"/>
  <c r="AD71" i="5"/>
  <c r="J72" i="5"/>
  <c r="Z72" i="5"/>
  <c r="F73" i="5"/>
  <c r="V73" i="5"/>
  <c r="AL73" i="5"/>
  <c r="R74" i="5"/>
  <c r="AH74" i="5"/>
  <c r="N75" i="5"/>
  <c r="AD75" i="5"/>
  <c r="J76" i="5"/>
  <c r="Z76" i="5"/>
  <c r="F77" i="5"/>
  <c r="V77" i="5"/>
  <c r="AL77" i="5"/>
  <c r="R78" i="5"/>
  <c r="AH78" i="5"/>
  <c r="N79" i="5"/>
  <c r="AD79" i="5"/>
  <c r="J80" i="5"/>
  <c r="Z80" i="5"/>
  <c r="F81" i="5"/>
  <c r="V81" i="5"/>
  <c r="AL81" i="5"/>
  <c r="R82" i="5"/>
  <c r="AH82" i="5"/>
  <c r="N83" i="5"/>
  <c r="AD83" i="5"/>
  <c r="J84" i="5"/>
  <c r="Z84" i="5"/>
  <c r="F85" i="5"/>
  <c r="V85" i="5"/>
  <c r="AL85" i="5"/>
  <c r="R86" i="5"/>
  <c r="AH86" i="5"/>
  <c r="N87" i="5"/>
  <c r="AD87" i="5"/>
  <c r="J88" i="5"/>
  <c r="Z88" i="5"/>
  <c r="F89" i="5"/>
  <c r="V89" i="5"/>
  <c r="AL89" i="5"/>
  <c r="R90" i="5"/>
  <c r="AH90" i="5"/>
  <c r="N91" i="5"/>
  <c r="AD91" i="5"/>
  <c r="J92" i="5"/>
  <c r="Z92" i="5"/>
  <c r="F93" i="5"/>
  <c r="V93" i="5"/>
  <c r="AL93" i="5"/>
  <c r="R94" i="5"/>
  <c r="AH94" i="5"/>
  <c r="N95" i="5"/>
  <c r="AD95" i="5"/>
  <c r="J96" i="5"/>
  <c r="Z96" i="5"/>
  <c r="F97" i="5"/>
  <c r="V97" i="5"/>
  <c r="AL97" i="5"/>
  <c r="R98" i="5"/>
  <c r="AH98" i="5"/>
  <c r="N99" i="5"/>
  <c r="AD99" i="5"/>
  <c r="J100" i="5"/>
  <c r="Z100" i="5"/>
  <c r="F101" i="5"/>
  <c r="V101" i="5"/>
  <c r="AL101" i="5"/>
  <c r="R102" i="5"/>
  <c r="AH102" i="5"/>
  <c r="N103" i="5"/>
  <c r="AD103" i="5"/>
  <c r="J104" i="5"/>
  <c r="Z104" i="5"/>
  <c r="F105" i="5"/>
  <c r="V105" i="5"/>
  <c r="AL105" i="5"/>
  <c r="R106" i="5"/>
  <c r="AH106" i="5"/>
  <c r="N107" i="5"/>
  <c r="AD107" i="5"/>
  <c r="J108" i="5"/>
  <c r="Z108" i="5"/>
  <c r="F109" i="5"/>
  <c r="V109" i="5"/>
  <c r="AL109" i="5"/>
  <c r="R110" i="5"/>
  <c r="AH110" i="5"/>
  <c r="N111" i="5"/>
  <c r="AD111" i="5"/>
  <c r="J112" i="5"/>
  <c r="Z112" i="5"/>
  <c r="F113" i="5"/>
  <c r="V113" i="5"/>
  <c r="AL113" i="5"/>
  <c r="R114" i="5"/>
  <c r="AH114" i="5"/>
  <c r="N115" i="5"/>
  <c r="AD115" i="5"/>
  <c r="J116" i="5"/>
  <c r="Z116" i="5"/>
  <c r="F117" i="5"/>
  <c r="V117" i="5"/>
  <c r="AL117" i="5"/>
  <c r="R118" i="5"/>
  <c r="AH118" i="5"/>
  <c r="N119" i="5"/>
  <c r="AD119" i="5"/>
  <c r="J120" i="5"/>
  <c r="Z120" i="5"/>
  <c r="F121" i="5"/>
  <c r="V121" i="5"/>
  <c r="AL121" i="5"/>
  <c r="R122" i="5"/>
  <c r="AH122" i="5"/>
  <c r="N123" i="5"/>
  <c r="AD123" i="5"/>
  <c r="J124" i="5"/>
  <c r="Z124" i="5"/>
  <c r="F125" i="5"/>
  <c r="V125" i="5"/>
  <c r="AL125" i="5"/>
  <c r="R126" i="5"/>
  <c r="AH126" i="5"/>
  <c r="N127" i="5"/>
  <c r="AD127" i="5"/>
  <c r="J128" i="5"/>
  <c r="Z128" i="5"/>
  <c r="F129" i="5"/>
  <c r="V129" i="5"/>
  <c r="AL129" i="5"/>
  <c r="R130" i="5"/>
  <c r="AH130" i="5"/>
  <c r="N131" i="5"/>
  <c r="AD131" i="5"/>
  <c r="J132" i="5"/>
  <c r="Z132" i="5"/>
  <c r="F133" i="5"/>
  <c r="V133" i="5"/>
  <c r="AL133" i="5"/>
  <c r="R134" i="5"/>
  <c r="AH134" i="5"/>
  <c r="N135" i="5"/>
  <c r="AD135" i="5"/>
  <c r="J136" i="5"/>
  <c r="Z136" i="5"/>
  <c r="F137" i="5"/>
  <c r="V137" i="5"/>
  <c r="AL137" i="5"/>
  <c r="R138" i="5"/>
  <c r="AH138" i="5"/>
  <c r="N139" i="5"/>
  <c r="AD139" i="5"/>
  <c r="J140" i="5"/>
  <c r="Z140" i="5"/>
  <c r="F141" i="5"/>
  <c r="V141" i="5"/>
  <c r="AL141" i="5"/>
  <c r="R142" i="5"/>
  <c r="AH142" i="5"/>
  <c r="N143" i="5"/>
  <c r="AD143" i="5"/>
  <c r="J144" i="5"/>
  <c r="Z144" i="5"/>
  <c r="F145" i="5"/>
  <c r="V145" i="5"/>
  <c r="AL145" i="5"/>
  <c r="R146" i="5"/>
  <c r="AH146" i="5"/>
  <c r="N147" i="5"/>
  <c r="AD147" i="5"/>
  <c r="J148" i="5"/>
  <c r="Z148" i="5"/>
  <c r="F149" i="5"/>
  <c r="V149" i="5"/>
  <c r="AL149" i="5"/>
  <c r="R150" i="5"/>
  <c r="AH150" i="5"/>
  <c r="N151" i="5"/>
  <c r="AD151" i="5"/>
  <c r="J152" i="5"/>
  <c r="Z152" i="5"/>
  <c r="F153" i="5"/>
  <c r="V153" i="5"/>
  <c r="AL153" i="5"/>
  <c r="R154" i="5"/>
  <c r="AH154" i="5"/>
  <c r="N155" i="5"/>
  <c r="AD155" i="5"/>
  <c r="J156" i="5"/>
  <c r="Z156" i="5"/>
  <c r="F157" i="5"/>
  <c r="V157" i="5"/>
  <c r="AL157" i="5"/>
  <c r="R158" i="5"/>
  <c r="AH158" i="5"/>
  <c r="N159" i="5"/>
  <c r="AD159" i="5"/>
  <c r="J160" i="5"/>
  <c r="Z160" i="5"/>
  <c r="F161" i="5"/>
  <c r="V161" i="5"/>
  <c r="AL161" i="5"/>
  <c r="R162" i="5"/>
  <c r="AH162" i="5"/>
  <c r="N163" i="5"/>
  <c r="AD163" i="5"/>
  <c r="J164" i="5"/>
  <c r="Z164" i="5"/>
  <c r="F165" i="5"/>
  <c r="V165" i="5"/>
  <c r="AL165" i="5"/>
  <c r="R166" i="5"/>
  <c r="AH166" i="5"/>
  <c r="N167" i="5"/>
  <c r="AD167" i="5"/>
  <c r="J168" i="5"/>
  <c r="Z168" i="5"/>
  <c r="F169" i="5"/>
  <c r="V169" i="5"/>
  <c r="AL169" i="5"/>
  <c r="R170" i="5"/>
  <c r="AH170" i="5"/>
  <c r="N171" i="5"/>
  <c r="AD171" i="5"/>
  <c r="J172" i="5"/>
  <c r="Z172" i="5"/>
  <c r="F173" i="5"/>
  <c r="V173" i="5"/>
  <c r="AL173" i="5"/>
  <c r="R174" i="5"/>
  <c r="AH174" i="5"/>
  <c r="N175" i="5"/>
  <c r="AD175" i="5"/>
  <c r="J176" i="5"/>
  <c r="Z176" i="5"/>
  <c r="F177" i="5"/>
  <c r="V177" i="5"/>
  <c r="AL177" i="5"/>
  <c r="R178" i="5"/>
  <c r="AH178" i="5"/>
  <c r="S179" i="5"/>
  <c r="O180" i="5"/>
  <c r="K181" i="5"/>
  <c r="G182" i="5"/>
  <c r="AM182" i="5"/>
  <c r="AI183" i="5"/>
  <c r="AE184" i="5"/>
  <c r="AA185" i="5"/>
  <c r="W186" i="5"/>
  <c r="S187" i="5"/>
  <c r="O188" i="5"/>
  <c r="K189" i="5"/>
  <c r="G190" i="5"/>
  <c r="AM190" i="5"/>
  <c r="AI191" i="5"/>
  <c r="AE192" i="5"/>
  <c r="AA193" i="5"/>
  <c r="W194" i="5"/>
  <c r="S195" i="5"/>
  <c r="O196" i="5"/>
  <c r="K197" i="5"/>
  <c r="G198" i="5"/>
  <c r="AM198" i="5"/>
  <c r="AI199" i="5"/>
  <c r="AE200" i="5"/>
  <c r="AA201" i="5"/>
  <c r="W202" i="5"/>
  <c r="S203" i="5"/>
  <c r="O204" i="5"/>
  <c r="K205" i="5"/>
  <c r="G206" i="5"/>
  <c r="AM206" i="5"/>
  <c r="AI207" i="5"/>
  <c r="AE208" i="5"/>
  <c r="AA209" i="5"/>
  <c r="W210" i="5"/>
  <c r="S211" i="5"/>
  <c r="O212" i="5"/>
  <c r="K213" i="5"/>
  <c r="G214" i="5"/>
  <c r="AM214" i="5"/>
  <c r="AI215" i="5"/>
  <c r="AE216" i="5"/>
  <c r="AA217" i="5"/>
  <c r="W218" i="5"/>
  <c r="S219" i="5"/>
  <c r="O220" i="5"/>
  <c r="K221" i="5"/>
  <c r="G222" i="5"/>
  <c r="AM222" i="5"/>
  <c r="AI223" i="5"/>
  <c r="AE224" i="5"/>
  <c r="AA225" i="5"/>
  <c r="W226" i="5"/>
  <c r="S227" i="5"/>
  <c r="O228" i="5"/>
  <c r="K229" i="5"/>
  <c r="G230" i="5"/>
  <c r="AM230" i="5"/>
  <c r="AI231" i="5"/>
  <c r="AE232" i="5"/>
  <c r="AA233" i="5"/>
  <c r="W234" i="5"/>
  <c r="S235" i="5"/>
  <c r="O236" i="5"/>
  <c r="K237" i="5"/>
  <c r="G238" i="5"/>
  <c r="AM238" i="5"/>
  <c r="AI239" i="5"/>
  <c r="AE240" i="5"/>
  <c r="AE241" i="5"/>
  <c r="W243" i="5"/>
  <c r="O245" i="5"/>
  <c r="G247" i="5"/>
  <c r="AI248" i="5"/>
  <c r="AA250" i="5"/>
  <c r="S252" i="5"/>
  <c r="K254" i="5"/>
  <c r="AM255" i="5"/>
  <c r="AL257" i="5"/>
  <c r="V261" i="5"/>
  <c r="F265" i="5"/>
  <c r="Z268" i="5"/>
  <c r="J272" i="5"/>
  <c r="T278" i="5"/>
  <c r="W380" i="5"/>
  <c r="AF33" i="6"/>
  <c r="AF25" i="6"/>
  <c r="AM10" i="6"/>
  <c r="AM14" i="6"/>
  <c r="AM18" i="6"/>
  <c r="AK29" i="6"/>
  <c r="AG29" i="6"/>
  <c r="AC29" i="6"/>
  <c r="Y29" i="6"/>
  <c r="U29" i="6"/>
  <c r="Q29" i="6"/>
  <c r="M29" i="6"/>
  <c r="I29" i="6"/>
  <c r="E29" i="6"/>
  <c r="AM29" i="6"/>
  <c r="AH29" i="6"/>
  <c r="AB29" i="6"/>
  <c r="W29" i="6"/>
  <c r="R29" i="6"/>
  <c r="L29" i="6"/>
  <c r="G29" i="6"/>
  <c r="AI29" i="6"/>
  <c r="AA29" i="6"/>
  <c r="T29" i="6"/>
  <c r="N29" i="6"/>
  <c r="F29" i="6"/>
  <c r="AL29" i="6"/>
  <c r="AD29" i="6"/>
  <c r="S29" i="6"/>
  <c r="J29" i="6"/>
  <c r="AJ29" i="6"/>
  <c r="Z29" i="6"/>
  <c r="P29" i="6"/>
  <c r="H29" i="6"/>
  <c r="V29" i="6"/>
  <c r="AJ7" i="6"/>
  <c r="AF7" i="6"/>
  <c r="AB7" i="6"/>
  <c r="X7" i="6"/>
  <c r="T7" i="6"/>
  <c r="P7" i="6"/>
  <c r="L7" i="6"/>
  <c r="H7" i="6"/>
  <c r="AK7" i="6"/>
  <c r="AE7" i="6"/>
  <c r="Z7" i="6"/>
  <c r="U7" i="6"/>
  <c r="O7" i="6"/>
  <c r="J7" i="6"/>
  <c r="E7" i="6"/>
  <c r="AL7" i="6"/>
  <c r="AD7" i="6"/>
  <c r="W7" i="6"/>
  <c r="Q7" i="6"/>
  <c r="I7" i="6"/>
  <c r="AI7" i="6"/>
  <c r="AC7" i="6"/>
  <c r="V7" i="6"/>
  <c r="N7" i="6"/>
  <c r="G7" i="6"/>
  <c r="R7" i="6"/>
  <c r="AG7" i="6"/>
  <c r="AJ11" i="6"/>
  <c r="AF11" i="6"/>
  <c r="AB11" i="6"/>
  <c r="X11" i="6"/>
  <c r="T11" i="6"/>
  <c r="P11" i="6"/>
  <c r="L11" i="6"/>
  <c r="H11" i="6"/>
  <c r="AK11" i="6"/>
  <c r="AE11" i="6"/>
  <c r="Z11" i="6"/>
  <c r="U11" i="6"/>
  <c r="O11" i="6"/>
  <c r="J11" i="6"/>
  <c r="E11" i="6"/>
  <c r="AL11" i="6"/>
  <c r="AD11" i="6"/>
  <c r="W11" i="6"/>
  <c r="Q11" i="6"/>
  <c r="I11" i="6"/>
  <c r="AI11" i="6"/>
  <c r="AC11" i="6"/>
  <c r="V11" i="6"/>
  <c r="N11" i="6"/>
  <c r="G11" i="6"/>
  <c r="R11" i="6"/>
  <c r="AG11" i="6"/>
  <c r="AJ15" i="6"/>
  <c r="AF15" i="6"/>
  <c r="AB15" i="6"/>
  <c r="X15" i="6"/>
  <c r="T15" i="6"/>
  <c r="P15" i="6"/>
  <c r="L15" i="6"/>
  <c r="H15" i="6"/>
  <c r="AK15" i="6"/>
  <c r="AE15" i="6"/>
  <c r="Z15" i="6"/>
  <c r="U15" i="6"/>
  <c r="O15" i="6"/>
  <c r="J15" i="6"/>
  <c r="E15" i="6"/>
  <c r="AL15" i="6"/>
  <c r="AD15" i="6"/>
  <c r="W15" i="6"/>
  <c r="Q15" i="6"/>
  <c r="I15" i="6"/>
  <c r="AI15" i="6"/>
  <c r="AC15" i="6"/>
  <c r="V15" i="6"/>
  <c r="N15" i="6"/>
  <c r="G15" i="6"/>
  <c r="R15" i="6"/>
  <c r="AG15" i="6"/>
  <c r="AJ19" i="6"/>
  <c r="AF19" i="6"/>
  <c r="AB19" i="6"/>
  <c r="X19" i="6"/>
  <c r="T19" i="6"/>
  <c r="P19" i="6"/>
  <c r="L19" i="6"/>
  <c r="H19" i="6"/>
  <c r="AK19" i="6"/>
  <c r="AE19" i="6"/>
  <c r="Z19" i="6"/>
  <c r="U19" i="6"/>
  <c r="O19" i="6"/>
  <c r="J19" i="6"/>
  <c r="E19" i="6"/>
  <c r="AL19" i="6"/>
  <c r="AD19" i="6"/>
  <c r="W19" i="6"/>
  <c r="Q19" i="6"/>
  <c r="I19" i="6"/>
  <c r="AI19" i="6"/>
  <c r="AC19" i="6"/>
  <c r="V19" i="6"/>
  <c r="N19" i="6"/>
  <c r="G19" i="6"/>
  <c r="R19" i="6"/>
  <c r="AG19" i="6"/>
  <c r="O25" i="6"/>
  <c r="X29" i="6"/>
  <c r="O33" i="6"/>
  <c r="F7" i="6"/>
  <c r="S7" i="6"/>
  <c r="AH7" i="6"/>
  <c r="F11" i="6"/>
  <c r="S11" i="6"/>
  <c r="AH11" i="6"/>
  <c r="F15" i="6"/>
  <c r="S15" i="6"/>
  <c r="AH15" i="6"/>
  <c r="F19" i="6"/>
  <c r="S19" i="6"/>
  <c r="AH19" i="6"/>
  <c r="AK25" i="6"/>
  <c r="AG25" i="6"/>
  <c r="AC25" i="6"/>
  <c r="Y25" i="6"/>
  <c r="U25" i="6"/>
  <c r="Q25" i="6"/>
  <c r="M25" i="6"/>
  <c r="I25" i="6"/>
  <c r="E25" i="6"/>
  <c r="AM25" i="6"/>
  <c r="AH25" i="6"/>
  <c r="AB25" i="6"/>
  <c r="W25" i="6"/>
  <c r="R25" i="6"/>
  <c r="L25" i="6"/>
  <c r="G25" i="6"/>
  <c r="AI25" i="6"/>
  <c r="AA25" i="6"/>
  <c r="T25" i="6"/>
  <c r="N25" i="6"/>
  <c r="F25" i="6"/>
  <c r="AL25" i="6"/>
  <c r="AD25" i="6"/>
  <c r="S25" i="6"/>
  <c r="J25" i="6"/>
  <c r="AJ25" i="6"/>
  <c r="Z25" i="6"/>
  <c r="P25" i="6"/>
  <c r="H25" i="6"/>
  <c r="V25" i="6"/>
  <c r="K29" i="6"/>
  <c r="AE29" i="6"/>
  <c r="AK33" i="6"/>
  <c r="AG33" i="6"/>
  <c r="AC33" i="6"/>
  <c r="Y33" i="6"/>
  <c r="U33" i="6"/>
  <c r="Q33" i="6"/>
  <c r="M33" i="6"/>
  <c r="I33" i="6"/>
  <c r="E33" i="6"/>
  <c r="AM33" i="6"/>
  <c r="AH33" i="6"/>
  <c r="AB33" i="6"/>
  <c r="W33" i="6"/>
  <c r="R33" i="6"/>
  <c r="L33" i="6"/>
  <c r="G33" i="6"/>
  <c r="AI33" i="6"/>
  <c r="AA33" i="6"/>
  <c r="T33" i="6"/>
  <c r="N33" i="6"/>
  <c r="F33" i="6"/>
  <c r="AL33" i="6"/>
  <c r="AD33" i="6"/>
  <c r="S33" i="6"/>
  <c r="J33" i="6"/>
  <c r="AJ33" i="6"/>
  <c r="Z33" i="6"/>
  <c r="P33" i="6"/>
  <c r="H33" i="6"/>
  <c r="V33" i="6"/>
  <c r="AL9" i="6"/>
  <c r="AH9" i="6"/>
  <c r="AD9" i="6"/>
  <c r="Z9" i="6"/>
  <c r="V9" i="6"/>
  <c r="R9" i="6"/>
  <c r="N9" i="6"/>
  <c r="J9" i="6"/>
  <c r="F9" i="6"/>
  <c r="AJ9" i="6"/>
  <c r="AE9" i="6"/>
  <c r="Y9" i="6"/>
  <c r="T9" i="6"/>
  <c r="O9" i="6"/>
  <c r="I9" i="6"/>
  <c r="K9" i="6"/>
  <c r="Q9" i="6"/>
  <c r="X9" i="6"/>
  <c r="AF9" i="6"/>
  <c r="AM9" i="6"/>
  <c r="AL13" i="6"/>
  <c r="AH13" i="6"/>
  <c r="AD13" i="6"/>
  <c r="Z13" i="6"/>
  <c r="V13" i="6"/>
  <c r="R13" i="6"/>
  <c r="N13" i="6"/>
  <c r="J13" i="6"/>
  <c r="F13" i="6"/>
  <c r="AJ13" i="6"/>
  <c r="AE13" i="6"/>
  <c r="Y13" i="6"/>
  <c r="T13" i="6"/>
  <c r="O13" i="6"/>
  <c r="I13" i="6"/>
  <c r="K13" i="6"/>
  <c r="Q13" i="6"/>
  <c r="X13" i="6"/>
  <c r="AF13" i="6"/>
  <c r="AM13" i="6"/>
  <c r="AL17" i="6"/>
  <c r="AH17" i="6"/>
  <c r="AD17" i="6"/>
  <c r="Z17" i="6"/>
  <c r="V17" i="6"/>
  <c r="R17" i="6"/>
  <c r="N17" i="6"/>
  <c r="J17" i="6"/>
  <c r="F17" i="6"/>
  <c r="AJ17" i="6"/>
  <c r="AE17" i="6"/>
  <c r="Y17" i="6"/>
  <c r="T17" i="6"/>
  <c r="O17" i="6"/>
  <c r="I17" i="6"/>
  <c r="K17" i="6"/>
  <c r="Q17" i="6"/>
  <c r="X17" i="6"/>
  <c r="AF17" i="6"/>
  <c r="AM17" i="6"/>
  <c r="AK21" i="6"/>
  <c r="AG21" i="6"/>
  <c r="AC21" i="6"/>
  <c r="Y21" i="6"/>
  <c r="U21" i="6"/>
  <c r="AM21" i="6"/>
  <c r="AH21" i="6"/>
  <c r="AB21" i="6"/>
  <c r="W21" i="6"/>
  <c r="R21" i="6"/>
  <c r="N21" i="6"/>
  <c r="J21" i="6"/>
  <c r="F21" i="6"/>
  <c r="AI21" i="6"/>
  <c r="AA21" i="6"/>
  <c r="T21" i="6"/>
  <c r="O21" i="6"/>
  <c r="I21" i="6"/>
  <c r="K21" i="6"/>
  <c r="Q21" i="6"/>
  <c r="Z21" i="6"/>
  <c r="AJ21" i="6"/>
  <c r="AL22" i="6"/>
  <c r="AH22" i="6"/>
  <c r="AD22" i="6"/>
  <c r="Z22" i="6"/>
  <c r="V22" i="6"/>
  <c r="R22" i="6"/>
  <c r="N22" i="6"/>
  <c r="J22" i="6"/>
  <c r="F22" i="6"/>
  <c r="AJ22" i="6"/>
  <c r="AE22" i="6"/>
  <c r="Y22" i="6"/>
  <c r="T22" i="6"/>
  <c r="O22" i="6"/>
  <c r="I22" i="6"/>
  <c r="AK22" i="6"/>
  <c r="AC22" i="6"/>
  <c r="W22" i="6"/>
  <c r="P22" i="6"/>
  <c r="H22" i="6"/>
  <c r="L22" i="6"/>
  <c r="U22" i="6"/>
  <c r="AF22" i="6"/>
  <c r="AJ24" i="6"/>
  <c r="AF24" i="6"/>
  <c r="AB24" i="6"/>
  <c r="X24" i="6"/>
  <c r="T24" i="6"/>
  <c r="P24" i="6"/>
  <c r="L24" i="6"/>
  <c r="H24" i="6"/>
  <c r="AK24" i="6"/>
  <c r="AE24" i="6"/>
  <c r="Z24" i="6"/>
  <c r="U24" i="6"/>
  <c r="O24" i="6"/>
  <c r="J24" i="6"/>
  <c r="E24" i="6"/>
  <c r="AH24" i="6"/>
  <c r="AA24" i="6"/>
  <c r="S24" i="6"/>
  <c r="M24" i="6"/>
  <c r="F24" i="6"/>
  <c r="N24" i="6"/>
  <c r="W24" i="6"/>
  <c r="AG24" i="6"/>
  <c r="AL26" i="6"/>
  <c r="AH26" i="6"/>
  <c r="AD26" i="6"/>
  <c r="Z26" i="6"/>
  <c r="V26" i="6"/>
  <c r="R26" i="6"/>
  <c r="N26" i="6"/>
  <c r="J26" i="6"/>
  <c r="F26" i="6"/>
  <c r="AJ26" i="6"/>
  <c r="AE26" i="6"/>
  <c r="Y26" i="6"/>
  <c r="T26" i="6"/>
  <c r="O26" i="6"/>
  <c r="I26" i="6"/>
  <c r="AK26" i="6"/>
  <c r="AC26" i="6"/>
  <c r="W26" i="6"/>
  <c r="P26" i="6"/>
  <c r="H26" i="6"/>
  <c r="L26" i="6"/>
  <c r="U26" i="6"/>
  <c r="AF26" i="6"/>
  <c r="AJ28" i="6"/>
  <c r="AF28" i="6"/>
  <c r="AB28" i="6"/>
  <c r="X28" i="6"/>
  <c r="T28" i="6"/>
  <c r="P28" i="6"/>
  <c r="L28" i="6"/>
  <c r="H28" i="6"/>
  <c r="AK28" i="6"/>
  <c r="AE28" i="6"/>
  <c r="Z28" i="6"/>
  <c r="U28" i="6"/>
  <c r="O28" i="6"/>
  <c r="J28" i="6"/>
  <c r="E28" i="6"/>
  <c r="AH28" i="6"/>
  <c r="AA28" i="6"/>
  <c r="S28" i="6"/>
  <c r="M28" i="6"/>
  <c r="F28" i="6"/>
  <c r="N28" i="6"/>
  <c r="W28" i="6"/>
  <c r="AG28" i="6"/>
  <c r="AL30" i="6"/>
  <c r="AH30" i="6"/>
  <c r="AD30" i="6"/>
  <c r="Z30" i="6"/>
  <c r="V30" i="6"/>
  <c r="R30" i="6"/>
  <c r="N30" i="6"/>
  <c r="J30" i="6"/>
  <c r="F30" i="6"/>
  <c r="AJ30" i="6"/>
  <c r="AE30" i="6"/>
  <c r="Y30" i="6"/>
  <c r="T30" i="6"/>
  <c r="O30" i="6"/>
  <c r="I30" i="6"/>
  <c r="AK30" i="6"/>
  <c r="AC30" i="6"/>
  <c r="W30" i="6"/>
  <c r="P30" i="6"/>
  <c r="H30" i="6"/>
  <c r="L30" i="6"/>
  <c r="U30" i="6"/>
  <c r="AF30" i="6"/>
  <c r="AJ32" i="6"/>
  <c r="AF32" i="6"/>
  <c r="AB32" i="6"/>
  <c r="X32" i="6"/>
  <c r="T32" i="6"/>
  <c r="P32" i="6"/>
  <c r="L32" i="6"/>
  <c r="H32" i="6"/>
  <c r="AK32" i="6"/>
  <c r="AE32" i="6"/>
  <c r="Z32" i="6"/>
  <c r="U32" i="6"/>
  <c r="O32" i="6"/>
  <c r="J32" i="6"/>
  <c r="E32" i="6"/>
  <c r="AH32" i="6"/>
  <c r="AA32" i="6"/>
  <c r="S32" i="6"/>
  <c r="M32" i="6"/>
  <c r="F32" i="6"/>
  <c r="N32" i="6"/>
  <c r="W32" i="6"/>
  <c r="AG32" i="6"/>
  <c r="AL34" i="6"/>
  <c r="AH34" i="6"/>
  <c r="AD34" i="6"/>
  <c r="Z34" i="6"/>
  <c r="V34" i="6"/>
  <c r="R34" i="6"/>
  <c r="N34" i="6"/>
  <c r="J34" i="6"/>
  <c r="F34" i="6"/>
  <c r="AJ34" i="6"/>
  <c r="AE34" i="6"/>
  <c r="Y34" i="6"/>
  <c r="T34" i="6"/>
  <c r="O34" i="6"/>
  <c r="I34" i="6"/>
  <c r="AK34" i="6"/>
  <c r="AC34" i="6"/>
  <c r="W34" i="6"/>
  <c r="P34" i="6"/>
  <c r="H34" i="6"/>
  <c r="L34" i="6"/>
  <c r="U34" i="6"/>
  <c r="AF34" i="6"/>
  <c r="AK8" i="6"/>
  <c r="AG8" i="6"/>
  <c r="AC8" i="6"/>
  <c r="Y8" i="6"/>
  <c r="U8" i="6"/>
  <c r="Q8" i="6"/>
  <c r="M8" i="6"/>
  <c r="I8" i="6"/>
  <c r="E8" i="6"/>
  <c r="AM8" i="6"/>
  <c r="AH8" i="6"/>
  <c r="AB8" i="6"/>
  <c r="W8" i="6"/>
  <c r="R8" i="6"/>
  <c r="L8" i="6"/>
  <c r="G8" i="6"/>
  <c r="J8" i="6"/>
  <c r="P8" i="6"/>
  <c r="X8" i="6"/>
  <c r="AE8" i="6"/>
  <c r="AL8" i="6"/>
  <c r="E9" i="6"/>
  <c r="L9" i="6"/>
  <c r="S9" i="6"/>
  <c r="AA9" i="6"/>
  <c r="AG9" i="6"/>
  <c r="AK12" i="6"/>
  <c r="AG12" i="6"/>
  <c r="AC12" i="6"/>
  <c r="Y12" i="6"/>
  <c r="U12" i="6"/>
  <c r="Q12" i="6"/>
  <c r="M12" i="6"/>
  <c r="I12" i="6"/>
  <c r="E12" i="6"/>
  <c r="AM12" i="6"/>
  <c r="AH12" i="6"/>
  <c r="AB12" i="6"/>
  <c r="W12" i="6"/>
  <c r="R12" i="6"/>
  <c r="L12" i="6"/>
  <c r="G12" i="6"/>
  <c r="J12" i="6"/>
  <c r="P12" i="6"/>
  <c r="X12" i="6"/>
  <c r="AE12" i="6"/>
  <c r="AL12" i="6"/>
  <c r="E13" i="6"/>
  <c r="L13" i="6"/>
  <c r="S13" i="6"/>
  <c r="AA13" i="6"/>
  <c r="AG13" i="6"/>
  <c r="AK16" i="6"/>
  <c r="AG16" i="6"/>
  <c r="AC16" i="6"/>
  <c r="Y16" i="6"/>
  <c r="U16" i="6"/>
  <c r="Q16" i="6"/>
  <c r="M16" i="6"/>
  <c r="I16" i="6"/>
  <c r="E16" i="6"/>
  <c r="AM16" i="6"/>
  <c r="AH16" i="6"/>
  <c r="AB16" i="6"/>
  <c r="W16" i="6"/>
  <c r="R16" i="6"/>
  <c r="L16" i="6"/>
  <c r="G16" i="6"/>
  <c r="J16" i="6"/>
  <c r="P16" i="6"/>
  <c r="X16" i="6"/>
  <c r="AE16" i="6"/>
  <c r="AL16" i="6"/>
  <c r="E17" i="6"/>
  <c r="L17" i="6"/>
  <c r="S17" i="6"/>
  <c r="AA17" i="6"/>
  <c r="AG17" i="6"/>
  <c r="AK20" i="6"/>
  <c r="AG20" i="6"/>
  <c r="AC20" i="6"/>
  <c r="Y20" i="6"/>
  <c r="U20" i="6"/>
  <c r="Q20" i="6"/>
  <c r="M20" i="6"/>
  <c r="I20" i="6"/>
  <c r="E20" i="6"/>
  <c r="AM20" i="6"/>
  <c r="AH20" i="6"/>
  <c r="AB20" i="6"/>
  <c r="W20" i="6"/>
  <c r="R20" i="6"/>
  <c r="L20" i="6"/>
  <c r="G20" i="6"/>
  <c r="J20" i="6"/>
  <c r="P20" i="6"/>
  <c r="X20" i="6"/>
  <c r="AE20" i="6"/>
  <c r="AL20" i="6"/>
  <c r="E21" i="6"/>
  <c r="L21" i="6"/>
  <c r="S21" i="6"/>
  <c r="AD21" i="6"/>
  <c r="AL21" i="6"/>
  <c r="E22" i="6"/>
  <c r="D22" i="6" s="1"/>
  <c r="M22" i="6"/>
  <c r="X22" i="6"/>
  <c r="AG22" i="6"/>
  <c r="G24" i="6"/>
  <c r="Q24" i="6"/>
  <c r="Y24" i="6"/>
  <c r="AI24" i="6"/>
  <c r="E26" i="6"/>
  <c r="D26" i="6" s="1"/>
  <c r="M26" i="6"/>
  <c r="X26" i="6"/>
  <c r="AG26" i="6"/>
  <c r="G28" i="6"/>
  <c r="Q28" i="6"/>
  <c r="Y28" i="6"/>
  <c r="AI28" i="6"/>
  <c r="E30" i="6"/>
  <c r="D30" i="6" s="1"/>
  <c r="M30" i="6"/>
  <c r="X30" i="6"/>
  <c r="AG30" i="6"/>
  <c r="G32" i="6"/>
  <c r="Q32" i="6"/>
  <c r="Y32" i="6"/>
  <c r="AI32" i="6"/>
  <c r="E34" i="6"/>
  <c r="D34" i="6" s="1"/>
  <c r="M34" i="6"/>
  <c r="X34" i="6"/>
  <c r="AG34" i="6"/>
  <c r="Y9" i="7"/>
  <c r="AM23" i="6"/>
  <c r="AM27" i="6"/>
  <c r="AM31" i="6"/>
  <c r="AM35" i="6"/>
  <c r="AH10" i="7"/>
  <c r="G10" i="6"/>
  <c r="K10" i="6"/>
  <c r="O10" i="6"/>
  <c r="S10" i="6"/>
  <c r="W10" i="6"/>
  <c r="AA10" i="6"/>
  <c r="AE10" i="6"/>
  <c r="AI10" i="6"/>
  <c r="G14" i="6"/>
  <c r="K14" i="6"/>
  <c r="O14" i="6"/>
  <c r="S14" i="6"/>
  <c r="W14" i="6"/>
  <c r="AA14" i="6"/>
  <c r="AE14" i="6"/>
  <c r="AI14" i="6"/>
  <c r="G18" i="6"/>
  <c r="K18" i="6"/>
  <c r="O18" i="6"/>
  <c r="S18" i="6"/>
  <c r="W18" i="6"/>
  <c r="AA18" i="6"/>
  <c r="AE18" i="6"/>
  <c r="AI18" i="6"/>
  <c r="AF9" i="7"/>
  <c r="X9" i="7"/>
  <c r="P9" i="7"/>
  <c r="L9" i="7"/>
  <c r="H9" i="7"/>
  <c r="AA9" i="7"/>
  <c r="V9" i="7"/>
  <c r="U9" i="7"/>
  <c r="O9" i="7"/>
  <c r="E9" i="7"/>
  <c r="AH9" i="7"/>
  <c r="W9" i="7"/>
  <c r="AD9" i="7"/>
  <c r="S9" i="7"/>
  <c r="I9" i="7"/>
  <c r="R9" i="7"/>
  <c r="G9" i="7"/>
  <c r="G23" i="6"/>
  <c r="K23" i="6"/>
  <c r="O23" i="6"/>
  <c r="S23" i="6"/>
  <c r="W23" i="6"/>
  <c r="AA23" i="6"/>
  <c r="AE23" i="6"/>
  <c r="AI23" i="6"/>
  <c r="G27" i="6"/>
  <c r="K27" i="6"/>
  <c r="O27" i="6"/>
  <c r="S27" i="6"/>
  <c r="W27" i="6"/>
  <c r="AA27" i="6"/>
  <c r="AE27" i="6"/>
  <c r="AI27" i="6"/>
  <c r="G31" i="6"/>
  <c r="K31" i="6"/>
  <c r="O31" i="6"/>
  <c r="S31" i="6"/>
  <c r="W31" i="6"/>
  <c r="AA31" i="6"/>
  <c r="AE31" i="6"/>
  <c r="AI31" i="6"/>
  <c r="G35" i="6"/>
  <c r="K35" i="6"/>
  <c r="O35" i="6"/>
  <c r="S35" i="6"/>
  <c r="W35" i="6"/>
  <c r="AA35" i="6"/>
  <c r="AE35" i="6"/>
  <c r="AI35" i="6"/>
  <c r="AI15" i="7"/>
  <c r="AC26" i="7"/>
  <c r="Y26" i="7"/>
  <c r="U26" i="7"/>
  <c r="I26" i="7"/>
  <c r="E26" i="7"/>
  <c r="W26" i="7"/>
  <c r="AL26" i="7"/>
  <c r="AA26" i="7"/>
  <c r="V26" i="7"/>
  <c r="P26" i="7"/>
  <c r="K26" i="7"/>
  <c r="F26" i="7"/>
  <c r="AE26" i="7"/>
  <c r="T26" i="7"/>
  <c r="H26" i="7"/>
  <c r="Z26" i="7"/>
  <c r="O26" i="7"/>
  <c r="Y18" i="7"/>
  <c r="U18" i="7"/>
  <c r="M18" i="7"/>
  <c r="E18" i="7"/>
  <c r="AH18" i="7"/>
  <c r="AL18" i="7"/>
  <c r="AF18" i="7"/>
  <c r="AA18" i="7"/>
  <c r="P18" i="7"/>
  <c r="K18" i="7"/>
  <c r="AE18" i="7"/>
  <c r="T18" i="7"/>
  <c r="S18" i="7"/>
  <c r="H18" i="7"/>
  <c r="O18" i="7"/>
  <c r="AH7" i="7"/>
  <c r="AD7" i="7"/>
  <c r="Z7" i="7"/>
  <c r="N7" i="7"/>
  <c r="J7" i="7"/>
  <c r="AF7" i="7"/>
  <c r="AA7" i="7"/>
  <c r="P7" i="7"/>
  <c r="K7" i="7"/>
  <c r="E7" i="7"/>
  <c r="AJ7" i="7"/>
  <c r="AE7" i="7"/>
  <c r="Y7" i="7"/>
  <c r="T7" i="7"/>
  <c r="O7" i="7"/>
  <c r="M7" i="7"/>
  <c r="X7" i="7"/>
  <c r="N18" i="7"/>
  <c r="AM20" i="7"/>
  <c r="AJ35" i="7"/>
  <c r="AK13" i="7"/>
  <c r="AG13" i="7"/>
  <c r="AC13" i="7"/>
  <c r="Y13" i="7"/>
  <c r="M13" i="7"/>
  <c r="I13" i="7"/>
  <c r="AJ13" i="7"/>
  <c r="AF13" i="7"/>
  <c r="X13" i="7"/>
  <c r="T13" i="7"/>
  <c r="P13" i="7"/>
  <c r="H13" i="7"/>
  <c r="K13" i="7"/>
  <c r="S13" i="7"/>
  <c r="AA13" i="7"/>
  <c r="H14" i="7"/>
  <c r="P14" i="7"/>
  <c r="X14" i="7"/>
  <c r="AC22" i="7"/>
  <c r="U22" i="7"/>
  <c r="Q22" i="7"/>
  <c r="M22" i="7"/>
  <c r="E22" i="7"/>
  <c r="AH22" i="7"/>
  <c r="R22" i="7"/>
  <c r="L22" i="7"/>
  <c r="AL22" i="7"/>
  <c r="AF22" i="7"/>
  <c r="AA22" i="7"/>
  <c r="K22" i="7"/>
  <c r="X22" i="7"/>
  <c r="AI22" i="7"/>
  <c r="AF33" i="7"/>
  <c r="AB33" i="7"/>
  <c r="X33" i="7"/>
  <c r="H33" i="7"/>
  <c r="K33" i="7"/>
  <c r="AK33" i="7"/>
  <c r="AD33" i="7"/>
  <c r="W33" i="7"/>
  <c r="N33" i="7"/>
  <c r="AM8" i="7"/>
  <c r="AL10" i="7"/>
  <c r="AK10" i="7"/>
  <c r="AG10" i="7"/>
  <c r="AC10" i="7"/>
  <c r="U10" i="7"/>
  <c r="Q10" i="7"/>
  <c r="M10" i="7"/>
  <c r="I10" i="7"/>
  <c r="N10" i="7"/>
  <c r="AD10" i="7"/>
  <c r="F13" i="7"/>
  <c r="V13" i="7"/>
  <c r="AD13" i="7"/>
  <c r="AL13" i="7"/>
  <c r="AL14" i="7"/>
  <c r="AH14" i="7"/>
  <c r="AD14" i="7"/>
  <c r="Z14" i="7"/>
  <c r="N14" i="7"/>
  <c r="J14" i="7"/>
  <c r="Y14" i="7"/>
  <c r="U14" i="7"/>
  <c r="Q14" i="7"/>
  <c r="E14" i="7"/>
  <c r="K14" i="7"/>
  <c r="S14" i="7"/>
  <c r="AI14" i="7"/>
  <c r="AM16" i="7"/>
  <c r="AM24" i="7"/>
  <c r="AL31" i="7"/>
  <c r="AH31" i="7"/>
  <c r="Z31" i="7"/>
  <c r="N31" i="7"/>
  <c r="J31" i="7"/>
  <c r="F31" i="7"/>
  <c r="AK31" i="7"/>
  <c r="E31" i="7"/>
  <c r="AB31" i="7"/>
  <c r="G31" i="7"/>
  <c r="Y31" i="7"/>
  <c r="S31" i="7"/>
  <c r="L31" i="7"/>
  <c r="AE31" i="7"/>
  <c r="G8" i="7"/>
  <c r="K8" i="7"/>
  <c r="W8" i="7"/>
  <c r="AA8" i="7"/>
  <c r="AE8" i="7"/>
  <c r="AI8" i="7"/>
  <c r="F11" i="7"/>
  <c r="V11" i="7"/>
  <c r="Z11" i="7"/>
  <c r="AD11" i="7"/>
  <c r="AH11" i="7"/>
  <c r="AL11" i="7"/>
  <c r="G12" i="7"/>
  <c r="AI12" i="7"/>
  <c r="F15" i="7"/>
  <c r="S15" i="7"/>
  <c r="X15" i="7"/>
  <c r="AJ17" i="7"/>
  <c r="AF17" i="7"/>
  <c r="X17" i="7"/>
  <c r="T17" i="7"/>
  <c r="P17" i="7"/>
  <c r="L17" i="7"/>
  <c r="N17" i="7"/>
  <c r="S17" i="7"/>
  <c r="AD17" i="7"/>
  <c r="AI17" i="7"/>
  <c r="AH19" i="7"/>
  <c r="Z19" i="7"/>
  <c r="V19" i="7"/>
  <c r="N19" i="7"/>
  <c r="J19" i="7"/>
  <c r="F19" i="7"/>
  <c r="H19" i="7"/>
  <c r="S19" i="7"/>
  <c r="X19" i="7"/>
  <c r="AI19" i="7"/>
  <c r="AJ21" i="7"/>
  <c r="AF21" i="7"/>
  <c r="T21" i="7"/>
  <c r="P21" i="7"/>
  <c r="H21" i="7"/>
  <c r="N21" i="7"/>
  <c r="AD21" i="7"/>
  <c r="AH23" i="7"/>
  <c r="AD23" i="7"/>
  <c r="Z23" i="7"/>
  <c r="V23" i="7"/>
  <c r="N23" i="7"/>
  <c r="J23" i="7"/>
  <c r="F23" i="7"/>
  <c r="M23" i="7"/>
  <c r="AC23" i="7"/>
  <c r="AI23" i="7"/>
  <c r="AJ25" i="7"/>
  <c r="AF25" i="7"/>
  <c r="X25" i="7"/>
  <c r="T25" i="7"/>
  <c r="L25" i="7"/>
  <c r="H25" i="7"/>
  <c r="I25" i="7"/>
  <c r="N25" i="7"/>
  <c r="S25" i="7"/>
  <c r="AD25" i="7"/>
  <c r="AI25" i="7"/>
  <c r="AH27" i="7"/>
  <c r="AD27" i="7"/>
  <c r="Z27" i="7"/>
  <c r="N27" i="7"/>
  <c r="F27" i="7"/>
  <c r="M27" i="7"/>
  <c r="AC27" i="7"/>
  <c r="AJ29" i="7"/>
  <c r="AB29" i="7"/>
  <c r="X29" i="7"/>
  <c r="L29" i="7"/>
  <c r="AA29" i="7"/>
  <c r="V29" i="7"/>
  <c r="K29" i="7"/>
  <c r="F29" i="7"/>
  <c r="J29" i="7"/>
  <c r="R29" i="7"/>
  <c r="AE29" i="7"/>
  <c r="H35" i="7"/>
  <c r="AC35" i="7"/>
  <c r="G11" i="7"/>
  <c r="K11" i="7"/>
  <c r="W11" i="7"/>
  <c r="AA11" i="7"/>
  <c r="AH15" i="7"/>
  <c r="Z15" i="7"/>
  <c r="V15" i="7"/>
  <c r="G15" i="7"/>
  <c r="K15" i="7"/>
  <c r="O15" i="7"/>
  <c r="Y15" i="7"/>
  <c r="AJ15" i="7"/>
  <c r="AH35" i="7"/>
  <c r="Z35" i="7"/>
  <c r="V35" i="7"/>
  <c r="R35" i="7"/>
  <c r="N35" i="7"/>
  <c r="AK35" i="7"/>
  <c r="AF35" i="7"/>
  <c r="U35" i="7"/>
  <c r="K35" i="7"/>
  <c r="E35" i="7"/>
  <c r="Q35" i="7"/>
  <c r="X35" i="7"/>
  <c r="AE35" i="7"/>
  <c r="K16" i="7"/>
  <c r="W16" i="7"/>
  <c r="AA16" i="7"/>
  <c r="AE16" i="7"/>
  <c r="G20" i="7"/>
  <c r="K20" i="7"/>
  <c r="O20" i="7"/>
  <c r="W20" i="7"/>
  <c r="AA20" i="7"/>
  <c r="G24" i="7"/>
  <c r="K24" i="7"/>
  <c r="O24" i="7"/>
  <c r="W24" i="7"/>
  <c r="AA24" i="7"/>
  <c r="AE24" i="7"/>
  <c r="AM28" i="7"/>
  <c r="K28" i="7"/>
  <c r="O28" i="7"/>
  <c r="S28" i="7"/>
  <c r="W28" i="7"/>
  <c r="AA28" i="7"/>
  <c r="AI28" i="7"/>
  <c r="AK30" i="7"/>
  <c r="Y30" i="7"/>
  <c r="U30" i="7"/>
  <c r="Q30" i="7"/>
  <c r="H30" i="7"/>
  <c r="S30" i="7"/>
  <c r="X30" i="7"/>
  <c r="AI30" i="7"/>
  <c r="AK34" i="7"/>
  <c r="AG34" i="7"/>
  <c r="Y34" i="7"/>
  <c r="U34" i="7"/>
  <c r="Q34" i="7"/>
  <c r="M34" i="7"/>
  <c r="I34" i="7"/>
  <c r="H34" i="7"/>
  <c r="S34" i="7"/>
  <c r="G32" i="7"/>
  <c r="K32" i="7"/>
  <c r="S32" i="7"/>
  <c r="W32" i="7"/>
  <c r="AI32" i="7"/>
  <c r="D422" i="7"/>
  <c r="D426" i="7"/>
  <c r="D430" i="7"/>
  <c r="D434" i="7"/>
  <c r="D438" i="7"/>
  <c r="D442" i="7"/>
  <c r="D446" i="7"/>
  <c r="D450" i="7"/>
  <c r="D454" i="7"/>
  <c r="D458" i="7"/>
  <c r="D462" i="7"/>
  <c r="D466" i="7"/>
  <c r="D470" i="7"/>
  <c r="D474" i="7"/>
  <c r="D478" i="7"/>
  <c r="D482" i="7"/>
  <c r="D486" i="7"/>
  <c r="D490" i="7"/>
  <c r="D494" i="7"/>
  <c r="D498" i="7"/>
  <c r="D502" i="7"/>
  <c r="D421" i="7"/>
  <c r="D425" i="7"/>
  <c r="D429" i="7"/>
  <c r="D433" i="7"/>
  <c r="D437" i="7"/>
  <c r="D441" i="7"/>
  <c r="D445" i="7"/>
  <c r="D449" i="7"/>
  <c r="D453" i="7"/>
  <c r="D457" i="7"/>
  <c r="D461" i="7"/>
  <c r="D465" i="7"/>
  <c r="D469" i="7"/>
  <c r="D473" i="7"/>
  <c r="D477" i="7"/>
  <c r="D481" i="7"/>
  <c r="D485" i="7"/>
  <c r="D489" i="7"/>
  <c r="D493" i="7"/>
  <c r="D497" i="7"/>
  <c r="D501" i="7"/>
  <c r="D14" i="5" l="1"/>
  <c r="D10" i="6"/>
  <c r="D30" i="7"/>
  <c r="D18" i="5"/>
  <c r="D18" i="6"/>
  <c r="D14" i="6"/>
  <c r="D22" i="5"/>
  <c r="D26" i="5"/>
  <c r="D9" i="7"/>
  <c r="D13" i="6"/>
  <c r="D33" i="6"/>
  <c r="D25" i="6"/>
  <c r="D19" i="6"/>
  <c r="D10" i="7"/>
  <c r="D20" i="6"/>
  <c r="D12" i="6"/>
  <c r="D28" i="6"/>
  <c r="D7" i="6"/>
  <c r="D29" i="6"/>
  <c r="D35" i="7"/>
  <c r="D7" i="7"/>
  <c r="D18" i="7"/>
  <c r="D26" i="7"/>
  <c r="D17" i="6"/>
  <c r="D9" i="6"/>
  <c r="D11" i="6"/>
  <c r="E29" i="7"/>
  <c r="D29" i="7" s="1"/>
  <c r="D29" i="5"/>
  <c r="D13" i="5"/>
  <c r="E23" i="7"/>
  <c r="D23" i="7" s="1"/>
  <c r="D23" i="5"/>
  <c r="D7" i="5"/>
  <c r="E20" i="7"/>
  <c r="D20" i="7" s="1"/>
  <c r="D20" i="5"/>
  <c r="D36" i="5"/>
  <c r="D40" i="5"/>
  <c r="D44" i="5"/>
  <c r="D48" i="5"/>
  <c r="D52" i="5"/>
  <c r="D56" i="5"/>
  <c r="D60" i="5"/>
  <c r="D64" i="5"/>
  <c r="D68" i="5"/>
  <c r="D72" i="5"/>
  <c r="D76" i="5"/>
  <c r="D80" i="5"/>
  <c r="D84" i="5"/>
  <c r="D88" i="5"/>
  <c r="D92" i="5"/>
  <c r="D96" i="5"/>
  <c r="D100" i="5"/>
  <c r="D104" i="5"/>
  <c r="D108" i="5"/>
  <c r="D112" i="5"/>
  <c r="D116" i="5"/>
  <c r="D120" i="5"/>
  <c r="D124" i="5"/>
  <c r="D128" i="5"/>
  <c r="D132" i="5"/>
  <c r="D136" i="5"/>
  <c r="D140" i="5"/>
  <c r="D144" i="5"/>
  <c r="D148" i="5"/>
  <c r="D152" i="5"/>
  <c r="D156" i="5"/>
  <c r="D160" i="5"/>
  <c r="D164" i="5"/>
  <c r="D168" i="5"/>
  <c r="D172" i="5"/>
  <c r="D176" i="5"/>
  <c r="D180" i="5"/>
  <c r="D184" i="5"/>
  <c r="D188" i="5"/>
  <c r="D192" i="5"/>
  <c r="D196" i="5"/>
  <c r="D200" i="5"/>
  <c r="D204" i="5"/>
  <c r="D208" i="5"/>
  <c r="D212" i="5"/>
  <c r="D216" i="5"/>
  <c r="D220" i="5"/>
  <c r="D224" i="5"/>
  <c r="D228" i="5"/>
  <c r="D232" i="5"/>
  <c r="D236" i="5"/>
  <c r="D240" i="5"/>
  <c r="D243" i="5"/>
  <c r="D247" i="5"/>
  <c r="D251" i="5"/>
  <c r="D255" i="5"/>
  <c r="D259" i="5"/>
  <c r="D263" i="5"/>
  <c r="D267" i="5"/>
  <c r="D271" i="5"/>
  <c r="D275" i="5"/>
  <c r="D279" i="5"/>
  <c r="D406" i="5"/>
  <c r="D282" i="5"/>
  <c r="D286" i="5"/>
  <c r="D290" i="5"/>
  <c r="D294" i="5"/>
  <c r="D298" i="5"/>
  <c r="D302" i="5"/>
  <c r="D306" i="5"/>
  <c r="D310" i="5"/>
  <c r="D314" i="5"/>
  <c r="D318" i="5"/>
  <c r="D322" i="5"/>
  <c r="D326" i="5"/>
  <c r="D330" i="5"/>
  <c r="D334" i="5"/>
  <c r="D370" i="5"/>
  <c r="D366" i="5"/>
  <c r="D362" i="5"/>
  <c r="D446" i="5"/>
  <c r="D365" i="5"/>
  <c r="D381" i="5"/>
  <c r="D397" i="5"/>
  <c r="D413" i="5"/>
  <c r="D474" i="5"/>
  <c r="D340" i="5"/>
  <c r="D344" i="5"/>
  <c r="D348" i="5"/>
  <c r="D352" i="5"/>
  <c r="D368" i="5"/>
  <c r="D384" i="5"/>
  <c r="D400" i="5"/>
  <c r="D416" i="5"/>
  <c r="D355" i="5"/>
  <c r="D371" i="5"/>
  <c r="D387" i="5"/>
  <c r="D403" i="5"/>
  <c r="D419" i="5"/>
  <c r="D496" i="5"/>
  <c r="D433" i="5"/>
  <c r="D454" i="5"/>
  <c r="D502" i="5"/>
  <c r="D432" i="5"/>
  <c r="D447" i="5"/>
  <c r="D490" i="5"/>
  <c r="D431" i="5"/>
  <c r="D453" i="5"/>
  <c r="D487" i="5"/>
  <c r="D463" i="5"/>
  <c r="D493" i="5"/>
  <c r="D450" i="5"/>
  <c r="D467" i="5"/>
  <c r="D498" i="5"/>
  <c r="D460" i="5"/>
  <c r="D476" i="5"/>
  <c r="D492" i="5"/>
  <c r="D503" i="5"/>
  <c r="H2" i="3"/>
  <c r="D34" i="7"/>
  <c r="D31" i="7"/>
  <c r="D16" i="6"/>
  <c r="D8" i="6"/>
  <c r="D32" i="6"/>
  <c r="D24" i="6"/>
  <c r="D15" i="6"/>
  <c r="D33" i="5"/>
  <c r="E17" i="7"/>
  <c r="D17" i="7" s="1"/>
  <c r="D17" i="5"/>
  <c r="E27" i="7"/>
  <c r="D27" i="7" s="1"/>
  <c r="D27" i="5"/>
  <c r="E11" i="7"/>
  <c r="D11" i="7" s="1"/>
  <c r="D11" i="5"/>
  <c r="E8" i="7"/>
  <c r="D8" i="7" s="1"/>
  <c r="D8" i="5"/>
  <c r="E24" i="7"/>
  <c r="D24" i="7" s="1"/>
  <c r="D24" i="5"/>
  <c r="D37" i="5"/>
  <c r="D41" i="5"/>
  <c r="D45" i="5"/>
  <c r="D49" i="5"/>
  <c r="D53" i="5"/>
  <c r="D57" i="5"/>
  <c r="D61" i="5"/>
  <c r="D65" i="5"/>
  <c r="D69" i="5"/>
  <c r="D73" i="5"/>
  <c r="D77" i="5"/>
  <c r="D81" i="5"/>
  <c r="D85" i="5"/>
  <c r="D89" i="5"/>
  <c r="D93" i="5"/>
  <c r="D97" i="5"/>
  <c r="D101" i="5"/>
  <c r="D105" i="5"/>
  <c r="D109" i="5"/>
  <c r="D113" i="5"/>
  <c r="D117" i="5"/>
  <c r="D121" i="5"/>
  <c r="D125" i="5"/>
  <c r="D129" i="5"/>
  <c r="D133" i="5"/>
  <c r="D137" i="5"/>
  <c r="D141" i="5"/>
  <c r="D145" i="5"/>
  <c r="D149" i="5"/>
  <c r="D153" i="5"/>
  <c r="D157" i="5"/>
  <c r="D161" i="5"/>
  <c r="D165" i="5"/>
  <c r="D169" i="5"/>
  <c r="D173" i="5"/>
  <c r="D177" i="5"/>
  <c r="D181" i="5"/>
  <c r="D185" i="5"/>
  <c r="D189" i="5"/>
  <c r="D193" i="5"/>
  <c r="D197" i="5"/>
  <c r="D201" i="5"/>
  <c r="D205" i="5"/>
  <c r="D209" i="5"/>
  <c r="D213" i="5"/>
  <c r="D217" i="5"/>
  <c r="D221" i="5"/>
  <c r="D225" i="5"/>
  <c r="D229" i="5"/>
  <c r="D233" i="5"/>
  <c r="D237" i="5"/>
  <c r="D241" i="5"/>
  <c r="D244" i="5"/>
  <c r="D248" i="5"/>
  <c r="D252" i="5"/>
  <c r="D256" i="5"/>
  <c r="D260" i="5"/>
  <c r="D264" i="5"/>
  <c r="D268" i="5"/>
  <c r="D272" i="5"/>
  <c r="D276" i="5"/>
  <c r="D491" i="5"/>
  <c r="D374" i="5"/>
  <c r="D283" i="5"/>
  <c r="D287" i="5"/>
  <c r="D291" i="5"/>
  <c r="D295" i="5"/>
  <c r="D299" i="5"/>
  <c r="D303" i="5"/>
  <c r="D307" i="5"/>
  <c r="D311" i="5"/>
  <c r="D315" i="5"/>
  <c r="D319" i="5"/>
  <c r="D323" i="5"/>
  <c r="D327" i="5"/>
  <c r="D331" i="5"/>
  <c r="D335" i="5"/>
  <c r="D386" i="5"/>
  <c r="D382" i="5"/>
  <c r="D378" i="5"/>
  <c r="D353" i="5"/>
  <c r="D369" i="5"/>
  <c r="D385" i="5"/>
  <c r="D401" i="5"/>
  <c r="D417" i="5"/>
  <c r="D337" i="5"/>
  <c r="D341" i="5"/>
  <c r="D345" i="5"/>
  <c r="D349" i="5"/>
  <c r="D356" i="5"/>
  <c r="D372" i="5"/>
  <c r="D388" i="5"/>
  <c r="D404" i="5"/>
  <c r="D422" i="5"/>
  <c r="D359" i="5"/>
  <c r="D375" i="5"/>
  <c r="D391" i="5"/>
  <c r="D407" i="5"/>
  <c r="D434" i="5"/>
  <c r="D421" i="5"/>
  <c r="D437" i="5"/>
  <c r="D469" i="5"/>
  <c r="D420" i="5"/>
  <c r="D436" i="5"/>
  <c r="D458" i="5"/>
  <c r="D501" i="5"/>
  <c r="D435" i="5"/>
  <c r="D455" i="5"/>
  <c r="D497" i="5"/>
  <c r="D477" i="5"/>
  <c r="D494" i="5"/>
  <c r="D451" i="5"/>
  <c r="D481" i="5"/>
  <c r="D448" i="5"/>
  <c r="D464" i="5"/>
  <c r="D480" i="5"/>
  <c r="D504" i="5"/>
  <c r="D34" i="5"/>
  <c r="D23" i="6"/>
  <c r="H4" i="3"/>
  <c r="E21" i="7"/>
  <c r="D21" i="7" s="1"/>
  <c r="D21" i="5"/>
  <c r="D31" i="5"/>
  <c r="E15" i="7"/>
  <c r="D15" i="7" s="1"/>
  <c r="D15" i="5"/>
  <c r="E12" i="7"/>
  <c r="D12" i="7" s="1"/>
  <c r="D12" i="5"/>
  <c r="E28" i="7"/>
  <c r="D28" i="7" s="1"/>
  <c r="D28" i="5"/>
  <c r="D38" i="5"/>
  <c r="D42" i="5"/>
  <c r="D46" i="5"/>
  <c r="D50" i="5"/>
  <c r="D54" i="5"/>
  <c r="D58" i="5"/>
  <c r="D62" i="5"/>
  <c r="D66" i="5"/>
  <c r="D70" i="5"/>
  <c r="D74" i="5"/>
  <c r="D78" i="5"/>
  <c r="D82" i="5"/>
  <c r="D86" i="5"/>
  <c r="D90" i="5"/>
  <c r="D94" i="5"/>
  <c r="D98" i="5"/>
  <c r="D102" i="5"/>
  <c r="D106" i="5"/>
  <c r="D110" i="5"/>
  <c r="D114" i="5"/>
  <c r="D118" i="5"/>
  <c r="D122" i="5"/>
  <c r="D126" i="5"/>
  <c r="D130" i="5"/>
  <c r="D134" i="5"/>
  <c r="D138" i="5"/>
  <c r="D142" i="5"/>
  <c r="D146" i="5"/>
  <c r="D150" i="5"/>
  <c r="D154" i="5"/>
  <c r="D158" i="5"/>
  <c r="D162" i="5"/>
  <c r="D166" i="5"/>
  <c r="D170" i="5"/>
  <c r="D174" i="5"/>
  <c r="D178" i="5"/>
  <c r="D182" i="5"/>
  <c r="D186" i="5"/>
  <c r="D190" i="5"/>
  <c r="D194" i="5"/>
  <c r="D198" i="5"/>
  <c r="D202" i="5"/>
  <c r="D206" i="5"/>
  <c r="D210" i="5"/>
  <c r="D214" i="5"/>
  <c r="D218" i="5"/>
  <c r="D222" i="5"/>
  <c r="D226" i="5"/>
  <c r="D230" i="5"/>
  <c r="D234" i="5"/>
  <c r="D238" i="5"/>
  <c r="D273" i="5"/>
  <c r="D245" i="5"/>
  <c r="D249" i="5"/>
  <c r="D253" i="5"/>
  <c r="D257" i="5"/>
  <c r="D261" i="5"/>
  <c r="D265" i="5"/>
  <c r="D269" i="5"/>
  <c r="D390" i="5"/>
  <c r="D277" i="5"/>
  <c r="D358" i="5"/>
  <c r="D280" i="5"/>
  <c r="D284" i="5"/>
  <c r="D288" i="5"/>
  <c r="D292" i="5"/>
  <c r="D296" i="5"/>
  <c r="D300" i="5"/>
  <c r="D304" i="5"/>
  <c r="D308" i="5"/>
  <c r="D312" i="5"/>
  <c r="D316" i="5"/>
  <c r="D320" i="5"/>
  <c r="D324" i="5"/>
  <c r="D328" i="5"/>
  <c r="D332" i="5"/>
  <c r="D336" i="5"/>
  <c r="D402" i="5"/>
  <c r="D398" i="5"/>
  <c r="D394" i="5"/>
  <c r="D357" i="5"/>
  <c r="D373" i="5"/>
  <c r="D389" i="5"/>
  <c r="D405" i="5"/>
  <c r="D426" i="5"/>
  <c r="D338" i="5"/>
  <c r="D342" i="5"/>
  <c r="D346" i="5"/>
  <c r="D350" i="5"/>
  <c r="D360" i="5"/>
  <c r="D376" i="5"/>
  <c r="D392" i="5"/>
  <c r="D408" i="5"/>
  <c r="D438" i="5"/>
  <c r="D363" i="5"/>
  <c r="D379" i="5"/>
  <c r="D395" i="5"/>
  <c r="D411" i="5"/>
  <c r="D459" i="5"/>
  <c r="D425" i="5"/>
  <c r="D441" i="5"/>
  <c r="D471" i="5"/>
  <c r="D424" i="5"/>
  <c r="D440" i="5"/>
  <c r="D473" i="5"/>
  <c r="D423" i="5"/>
  <c r="D439" i="5"/>
  <c r="D470" i="5"/>
  <c r="D461" i="5"/>
  <c r="D478" i="5"/>
  <c r="D500" i="5"/>
  <c r="D465" i="5"/>
  <c r="D482" i="5"/>
  <c r="D452" i="5"/>
  <c r="D468" i="5"/>
  <c r="D484" i="5"/>
  <c r="D495" i="5"/>
  <c r="D30" i="5"/>
  <c r="E35" i="6"/>
  <c r="D35" i="6" s="1"/>
  <c r="E31" i="6"/>
  <c r="D31" i="6" s="1"/>
  <c r="E27" i="6"/>
  <c r="D27" i="6" s="1"/>
  <c r="D14" i="7"/>
  <c r="D22" i="7"/>
  <c r="D13" i="7"/>
  <c r="D21" i="6"/>
  <c r="E25" i="7"/>
  <c r="D25" i="7" s="1"/>
  <c r="D25" i="5"/>
  <c r="D9" i="5"/>
  <c r="D35" i="5"/>
  <c r="E19" i="7"/>
  <c r="D19" i="7" s="1"/>
  <c r="D19" i="5"/>
  <c r="E16" i="7"/>
  <c r="D16" i="7" s="1"/>
  <c r="D16" i="5"/>
  <c r="E32" i="7"/>
  <c r="D32" i="7" s="1"/>
  <c r="D32" i="5"/>
  <c r="D39" i="5"/>
  <c r="D43" i="5"/>
  <c r="D47" i="5"/>
  <c r="D51" i="5"/>
  <c r="D55" i="5"/>
  <c r="D59" i="5"/>
  <c r="D63" i="5"/>
  <c r="D67" i="5"/>
  <c r="D71" i="5"/>
  <c r="D75" i="5"/>
  <c r="D79" i="5"/>
  <c r="D83" i="5"/>
  <c r="D87" i="5"/>
  <c r="D91" i="5"/>
  <c r="D95" i="5"/>
  <c r="D99" i="5"/>
  <c r="D103" i="5"/>
  <c r="D107" i="5"/>
  <c r="D111" i="5"/>
  <c r="D115" i="5"/>
  <c r="D119" i="5"/>
  <c r="D123" i="5"/>
  <c r="D127" i="5"/>
  <c r="D131" i="5"/>
  <c r="D135" i="5"/>
  <c r="D139" i="5"/>
  <c r="D143" i="5"/>
  <c r="D147" i="5"/>
  <c r="D151" i="5"/>
  <c r="D155" i="5"/>
  <c r="D159" i="5"/>
  <c r="D163" i="5"/>
  <c r="D167" i="5"/>
  <c r="D171" i="5"/>
  <c r="D175" i="5"/>
  <c r="D179" i="5"/>
  <c r="D183" i="5"/>
  <c r="D187" i="5"/>
  <c r="D191" i="5"/>
  <c r="D195" i="5"/>
  <c r="D199" i="5"/>
  <c r="D203" i="5"/>
  <c r="D207" i="5"/>
  <c r="D211" i="5"/>
  <c r="D215" i="5"/>
  <c r="D219" i="5"/>
  <c r="D223" i="5"/>
  <c r="D227" i="5"/>
  <c r="D231" i="5"/>
  <c r="D235" i="5"/>
  <c r="D239" i="5"/>
  <c r="D242" i="5"/>
  <c r="D246" i="5"/>
  <c r="D250" i="5"/>
  <c r="D254" i="5"/>
  <c r="D258" i="5"/>
  <c r="D262" i="5"/>
  <c r="D266" i="5"/>
  <c r="D270" i="5"/>
  <c r="D274" i="5"/>
  <c r="D278" i="5"/>
  <c r="D430" i="5"/>
  <c r="D281" i="5"/>
  <c r="D285" i="5"/>
  <c r="D289" i="5"/>
  <c r="D293" i="5"/>
  <c r="D297" i="5"/>
  <c r="D301" i="5"/>
  <c r="D305" i="5"/>
  <c r="D309" i="5"/>
  <c r="D313" i="5"/>
  <c r="D317" i="5"/>
  <c r="D321" i="5"/>
  <c r="D325" i="5"/>
  <c r="D329" i="5"/>
  <c r="D333" i="5"/>
  <c r="D354" i="5"/>
  <c r="D418" i="5"/>
  <c r="D414" i="5"/>
  <c r="D410" i="5"/>
  <c r="D361" i="5"/>
  <c r="D377" i="5"/>
  <c r="D393" i="5"/>
  <c r="D409" i="5"/>
  <c r="D442" i="5"/>
  <c r="D339" i="5"/>
  <c r="D343" i="5"/>
  <c r="D347" i="5"/>
  <c r="D351" i="5"/>
  <c r="D364" i="5"/>
  <c r="D380" i="5"/>
  <c r="D396" i="5"/>
  <c r="D412" i="5"/>
  <c r="D457" i="5"/>
  <c r="D367" i="5"/>
  <c r="D383" i="5"/>
  <c r="D399" i="5"/>
  <c r="D415" i="5"/>
  <c r="D489" i="5"/>
  <c r="D429" i="5"/>
  <c r="D445" i="5"/>
  <c r="D486" i="5"/>
  <c r="D428" i="5"/>
  <c r="D444" i="5"/>
  <c r="D475" i="5"/>
  <c r="D427" i="5"/>
  <c r="D443" i="5"/>
  <c r="D485" i="5"/>
  <c r="D462" i="5"/>
  <c r="D479" i="5"/>
  <c r="D449" i="5"/>
  <c r="D466" i="5"/>
  <c r="D483" i="5"/>
  <c r="D456" i="5"/>
  <c r="D472" i="5"/>
  <c r="D488" i="5"/>
  <c r="D499" i="5"/>
  <c r="D10" i="5"/>
  <c r="H5" i="3"/>
  <c r="F1" i="6" l="1"/>
  <c r="F1" i="7"/>
  <c r="H1" i="3"/>
  <c r="F1" i="5"/>
</calcChain>
</file>

<file path=xl/sharedStrings.xml><?xml version="1.0" encoding="utf-8"?>
<sst xmlns="http://schemas.openxmlformats.org/spreadsheetml/2006/main" count="1729" uniqueCount="531">
  <si>
    <t>SALDO</t>
  </si>
  <si>
    <t>RECEPCION Y CONTROL: MADERA EN TUCO</t>
  </si>
  <si>
    <t>FECHA DE PARTIDA</t>
  </si>
  <si>
    <t>FECHA DE RECEPCION EN PLANTA</t>
  </si>
  <si>
    <t>PLACA</t>
  </si>
  <si>
    <t>RESPONSABLE</t>
  </si>
  <si>
    <t>PUNTO DE PARTIDA</t>
  </si>
  <si>
    <t>DETALLE</t>
  </si>
  <si>
    <t>ID</t>
  </si>
  <si>
    <t>ESTIMADO 
(TICKET)</t>
  </si>
  <si>
    <t>DATO REAL
(DATO ASERRADO)</t>
  </si>
  <si>
    <t>PRECIO $
(VALOR A PAGAR)</t>
  </si>
  <si>
    <t>COSTO
$</t>
  </si>
  <si>
    <t>ESTADO
$</t>
  </si>
  <si>
    <t>OBSERVACION</t>
  </si>
  <si>
    <t>HBA0270</t>
  </si>
  <si>
    <t xml:space="preserve">ANAGUANO GALARRAGA FAUSTO </t>
  </si>
  <si>
    <t>VARIOS</t>
  </si>
  <si>
    <t>PROVEEDOR</t>
  </si>
  <si>
    <t>1</t>
  </si>
  <si>
    <t xml:space="preserve">CANCELADO </t>
  </si>
  <si>
    <t>27 TUCOS EN CAMIONETA</t>
  </si>
  <si>
    <t>XBE343</t>
  </si>
  <si>
    <t>BRAVO BRAVO MILTON GABRIEL</t>
  </si>
  <si>
    <t>2</t>
  </si>
  <si>
    <t>CAMIONETADA COMPRADA EN $200 PAGO EN EFECTIVO</t>
  </si>
  <si>
    <t>HBC6496</t>
  </si>
  <si>
    <t>VELIZ ZAMBRANO JAIME GREGORIO</t>
  </si>
  <si>
    <t>RIO FRIO</t>
  </si>
  <si>
    <t>BOSQUE</t>
  </si>
  <si>
    <t>3</t>
  </si>
  <si>
    <t>13 TUCOS GRUESOS EN BUEN ESTADO Y UNO FINO. Completado con madera aserrada.</t>
  </si>
  <si>
    <t>NBF0031</t>
  </si>
  <si>
    <t>4</t>
  </si>
  <si>
    <t>5 FILAS. LAS ULTIMAS FILAS NO VINIERON COMPLETAS. PERO BUEN GROSOR, POCA MADERA FINA</t>
  </si>
  <si>
    <t>5</t>
  </si>
  <si>
    <t>5 FILAS COMPLETAS HASTA ARRIBA. MADERA DE BUEN GROSOR. ULTIMA FILA CON MADERA UN POCO MAS FINA.</t>
  </si>
  <si>
    <t>6</t>
  </si>
  <si>
    <t xml:space="preserve">2 CAMIONETADAS </t>
  </si>
  <si>
    <t>PPA1778</t>
  </si>
  <si>
    <t>7</t>
  </si>
  <si>
    <t>CAMIONETADA V6</t>
  </si>
  <si>
    <t>8</t>
  </si>
  <si>
    <t>9</t>
  </si>
  <si>
    <t>POCA MADERA</t>
  </si>
  <si>
    <t>10</t>
  </si>
  <si>
    <t>11</t>
  </si>
  <si>
    <t>13</t>
  </si>
  <si>
    <t>RBA9146</t>
  </si>
  <si>
    <t>14</t>
  </si>
  <si>
    <t>VAMIONETADA V6</t>
  </si>
  <si>
    <t>15</t>
  </si>
  <si>
    <t>CAMIONETADA MADERA LARGA</t>
  </si>
  <si>
    <t>PFB0399</t>
  </si>
  <si>
    <t>16</t>
  </si>
  <si>
    <t>17</t>
  </si>
  <si>
    <t>PVL0706</t>
  </si>
  <si>
    <t>AGUILAR ALVARES PATRICIO ESTUARDO</t>
  </si>
  <si>
    <t>18</t>
  </si>
  <si>
    <t>CANCELADO</t>
  </si>
  <si>
    <t>GH 5 FILAS. MADERA GRUESA, PERO CON GRAN PORCENTAJE DE MADERA PESADA.</t>
  </si>
  <si>
    <t>19</t>
  </si>
  <si>
    <t>MADERA DE PLANTA</t>
  </si>
  <si>
    <t>FINCA EN PLANTA</t>
  </si>
  <si>
    <t>FINCA</t>
  </si>
  <si>
    <t>20</t>
  </si>
  <si>
    <t>1 PATA TRAS PARQUEADERO</t>
  </si>
  <si>
    <t>21</t>
  </si>
  <si>
    <t>HGC420</t>
  </si>
  <si>
    <t>MENDOZA GUARDERAS JORGE MANUEL</t>
  </si>
  <si>
    <t>22</t>
  </si>
  <si>
    <t>CAMIONETADA</t>
  </si>
  <si>
    <t>PVL602</t>
  </si>
  <si>
    <t>OLGUIN QUINATOA JAVIER ANTONIO</t>
  </si>
  <si>
    <t>23</t>
  </si>
  <si>
    <t>4 FILAS MADERA 60% FINA 40% PROMEDIO PAGADO CON CHEQUE</t>
  </si>
  <si>
    <t>PBS1430</t>
  </si>
  <si>
    <t>DOMINGUEZ CHIRIBOGA JORGE VICENTE</t>
  </si>
  <si>
    <t>24</t>
  </si>
  <si>
    <t>VOLQUETA 4 FILAS. 20% MADERA FINA 80% MADERA PROMEDIO GRUESA PERO EN BUENE STADO</t>
  </si>
  <si>
    <t>PVH243</t>
  </si>
  <si>
    <t>NAPA CAICEDO HENRRY JULIAN</t>
  </si>
  <si>
    <t>25</t>
  </si>
  <si>
    <t>TROOPER CON 35 TUCOS MEDIANOS. PAGADOS EN EFECTIVO</t>
  </si>
  <si>
    <t>26</t>
  </si>
  <si>
    <t>4 FILAS MADERA 70% FINA 30% PROMEDIO</t>
  </si>
  <si>
    <t>PBI0064</t>
  </si>
  <si>
    <t>APOLO DIAS SEGUNDO PETER</t>
  </si>
  <si>
    <t>27</t>
  </si>
  <si>
    <t>FC 4 FILAS MADERA GRUESA, 80 % LIVIANA</t>
  </si>
  <si>
    <t>PQF0935</t>
  </si>
  <si>
    <t>28</t>
  </si>
  <si>
    <t>PLV602</t>
  </si>
  <si>
    <t>29</t>
  </si>
  <si>
    <t>3 FILAS 80% MADERA FINA</t>
  </si>
  <si>
    <t>PCP5161</t>
  </si>
  <si>
    <t>30</t>
  </si>
  <si>
    <t>31</t>
  </si>
  <si>
    <t>32</t>
  </si>
  <si>
    <t>33</t>
  </si>
  <si>
    <t>34</t>
  </si>
  <si>
    <t xml:space="preserve">POCOS TUCOS </t>
  </si>
  <si>
    <t>35</t>
  </si>
  <si>
    <t>PQX0247</t>
  </si>
  <si>
    <t>36</t>
  </si>
  <si>
    <t>GD 4 FILAS MAS RELLLENO POSTERIOR  DE 12 TUCOS MADERA GRUESA 75% LIVIANA</t>
  </si>
  <si>
    <t xml:space="preserve">COBEÑA QUINTERO RICARDO </t>
  </si>
  <si>
    <t>RIO FRIO ETAPA 2</t>
  </si>
  <si>
    <t>37</t>
  </si>
  <si>
    <t xml:space="preserve">5 FILAS COMPLETAS HASTA ARRIBA. MADERA DE BUEN GROSOR. </t>
  </si>
  <si>
    <t>38</t>
  </si>
  <si>
    <t xml:space="preserve"> 3 CAMIONETADAS </t>
  </si>
  <si>
    <t>MPA1139</t>
  </si>
  <si>
    <t>BRAVO SOLORZANO ANIBAL ORLEY</t>
  </si>
  <si>
    <t>39</t>
  </si>
  <si>
    <t>PENDIENTE</t>
  </si>
  <si>
    <t xml:space="preserve">CAMIONETADA COMPRADA EN PLANTA CON 85% DE MADERA FINA </t>
  </si>
  <si>
    <t>OBT260</t>
  </si>
  <si>
    <t>OLMEDO VELEZ LIWINTONG AUGUSTO</t>
  </si>
  <si>
    <t>40</t>
  </si>
  <si>
    <t xml:space="preserve">16 TUCOS DE 3 PALMOS </t>
  </si>
  <si>
    <t>41</t>
  </si>
  <si>
    <t>42</t>
  </si>
  <si>
    <t>-</t>
  </si>
  <si>
    <t>PJOO176</t>
  </si>
  <si>
    <t>SARI UZHO GUILLERMO FRANCEL</t>
  </si>
  <si>
    <t>43</t>
  </si>
  <si>
    <t xml:space="preserve">CAMION FC CON MADERA LARGA 60% MADERA GRUESA </t>
  </si>
  <si>
    <t>44</t>
  </si>
  <si>
    <t xml:space="preserve">CAMIONETA CON 20 TUCOS DE BUEN GROSOR COMPLETADA CON MADERA ASERRADA </t>
  </si>
  <si>
    <t>45</t>
  </si>
  <si>
    <t>BASURTO SACON ANDRES FERNANDO</t>
  </si>
  <si>
    <t>TACHINA</t>
  </si>
  <si>
    <t>ACOPIO</t>
  </si>
  <si>
    <t>46</t>
  </si>
  <si>
    <t xml:space="preserve">5 FILAS COMPLETAS , 30% MADERA GURESA , LA PRIMERA FILA CASI EN SU MAYORIA VINO CON MADERA LARGA </t>
  </si>
  <si>
    <t>PJB0751</t>
  </si>
  <si>
    <t xml:space="preserve">GONZALEZ DEMERA HOLGER ANTONIO </t>
  </si>
  <si>
    <t>47</t>
  </si>
  <si>
    <t xml:space="preserve">CAMIONETA COMPRADA EN PLANTA CON 50 % MADERA GRUESA </t>
  </si>
  <si>
    <t>JAA1395</t>
  </si>
  <si>
    <t>55</t>
  </si>
  <si>
    <t xml:space="preserve">FC DE 4 FILAS MADERA GRUESA UN 75% LIVIANA </t>
  </si>
  <si>
    <t>49</t>
  </si>
  <si>
    <t xml:space="preserve">CAMIONETADA </t>
  </si>
  <si>
    <t>GLN358</t>
  </si>
  <si>
    <t>50</t>
  </si>
  <si>
    <t>51</t>
  </si>
  <si>
    <t>PQK0247</t>
  </si>
  <si>
    <t>62</t>
  </si>
  <si>
    <t>GD 4 FILAS MADERA  GRUESA 75% LIVIANA</t>
  </si>
  <si>
    <t>53</t>
  </si>
  <si>
    <t>2 FILAS DE MADERA LARGAR (2.60) Y LA MITAD DE UNA FILA CORTA (1.30)  MADERA GRUESA UN 70%</t>
  </si>
  <si>
    <t>PIB0064</t>
  </si>
  <si>
    <t>54</t>
  </si>
  <si>
    <t xml:space="preserve">FC DE 4 FILAS MADERA GRUESA UN 80% LIVIANA </t>
  </si>
  <si>
    <t>PLU0117</t>
  </si>
  <si>
    <t>73</t>
  </si>
  <si>
    <t>4 FILAS</t>
  </si>
  <si>
    <t>XBV236</t>
  </si>
  <si>
    <t>SARANGO ROJAS HOMER ROMENL</t>
  </si>
  <si>
    <t>56</t>
  </si>
  <si>
    <t>FC DE 4 FILAS NO COMPLETO CON UN 70% DE MADERA GRUESA</t>
  </si>
  <si>
    <t>57</t>
  </si>
  <si>
    <t>PIB9540</t>
  </si>
  <si>
    <t xml:space="preserve">MACIAS MENDOZA DANIEL JOSE </t>
  </si>
  <si>
    <t>58</t>
  </si>
  <si>
    <t xml:space="preserve">1 FILA COMPLETA DE MADERA Y LA MITAD DE OTRA . MADERA GRUESO UN 85% EN BUEN ESTADO </t>
  </si>
  <si>
    <t>HAA3807</t>
  </si>
  <si>
    <t>59</t>
  </si>
  <si>
    <t>60</t>
  </si>
  <si>
    <t>VOLQUETA 4 FILAS. 35% MADERA FINA 65% MADERA PROMEDIO GRUESA PERO EN BUENE ESTADO</t>
  </si>
  <si>
    <t>PTG021</t>
  </si>
  <si>
    <t xml:space="preserve">SOLORZANO VELEZ LUIS ANDRES </t>
  </si>
  <si>
    <t>61</t>
  </si>
  <si>
    <t xml:space="preserve">CAMIONETADA POR ASERRADA </t>
  </si>
  <si>
    <t>76</t>
  </si>
  <si>
    <t>MUENTES CORNEJO LUIS GONZAGA</t>
  </si>
  <si>
    <t xml:space="preserve">BOSQUE PUERTO NUEVO </t>
  </si>
  <si>
    <t>63</t>
  </si>
  <si>
    <t>64</t>
  </si>
  <si>
    <t>65</t>
  </si>
  <si>
    <t>66</t>
  </si>
  <si>
    <t>67</t>
  </si>
  <si>
    <t>MCW0186</t>
  </si>
  <si>
    <t xml:space="preserve">ARIAS LARA MARCOS VINICIO </t>
  </si>
  <si>
    <t xml:space="preserve">TRES VIAS </t>
  </si>
  <si>
    <t>68</t>
  </si>
  <si>
    <t xml:space="preserve">FC DE 4 FILAS  COMPLETAS CON UN 80% DE MADERA FINA </t>
  </si>
  <si>
    <t>69</t>
  </si>
  <si>
    <t>PAC2557</t>
  </si>
  <si>
    <t>83</t>
  </si>
  <si>
    <t xml:space="preserve">GD DE 4 FILAS </t>
  </si>
  <si>
    <t>71</t>
  </si>
  <si>
    <t>72</t>
  </si>
  <si>
    <t>94</t>
  </si>
  <si>
    <t>FC 4 FILAS MADERA DE BUEN GROSOR PROVENIENTE DEL PUYO</t>
  </si>
  <si>
    <t>MBA2960</t>
  </si>
  <si>
    <t>MOLINA LOZADA JONTHAN  FERNANDO</t>
  </si>
  <si>
    <t>74</t>
  </si>
  <si>
    <t>6 FILAS  MADERA PROMEDIO FINA.</t>
  </si>
  <si>
    <t>75</t>
  </si>
  <si>
    <t>3 CAMIONETADAS</t>
  </si>
  <si>
    <t>100</t>
  </si>
  <si>
    <t>GD CON MADERA DE BUEN GROSOR PROVENIENTE DE EL PUYO</t>
  </si>
  <si>
    <t>117</t>
  </si>
  <si>
    <t>GD 4 FILAS</t>
  </si>
  <si>
    <t>123</t>
  </si>
  <si>
    <t>FC 4 FILAS MADERA EN BUEN ESTADO</t>
  </si>
  <si>
    <t>TAL0556</t>
  </si>
  <si>
    <t>79</t>
  </si>
  <si>
    <t>5 FILAS, 85% MADERA LARGA, MADERA PROMEDIO.</t>
  </si>
  <si>
    <t>PIB0552</t>
  </si>
  <si>
    <t>JIMENEZ FERNANDEZ ITALO PATROCIÑO</t>
  </si>
  <si>
    <t>80</t>
  </si>
  <si>
    <t xml:space="preserve">5 FILAS , MADERA 80% GRUESA </t>
  </si>
  <si>
    <t>MDJ0016</t>
  </si>
  <si>
    <t xml:space="preserve">ARTEAGA JOSE </t>
  </si>
  <si>
    <t>70</t>
  </si>
  <si>
    <t xml:space="preserve">FC DE 4 FILAS CON 50% MADERA FINA </t>
  </si>
  <si>
    <t>82</t>
  </si>
  <si>
    <t>52</t>
  </si>
  <si>
    <t>84</t>
  </si>
  <si>
    <t>PBT2250</t>
  </si>
  <si>
    <t>FARIAS FARIAS HOLGER DARLING</t>
  </si>
  <si>
    <t>115</t>
  </si>
  <si>
    <t>MULA TIPO PLATAFORMA, MADERA LARGA. CALIFICADA COMO GD</t>
  </si>
  <si>
    <t>86</t>
  </si>
  <si>
    <t xml:space="preserve">3 CAMIONETADAS </t>
  </si>
  <si>
    <t>HCI0401</t>
  </si>
  <si>
    <t>81</t>
  </si>
  <si>
    <t xml:space="preserve">5 FILAS , MADERA 60% GRUESA </t>
  </si>
  <si>
    <t>88</t>
  </si>
  <si>
    <t>5 FILAS, MADERA DE TACHINA Y CHUMUNDE</t>
  </si>
  <si>
    <t>JAA3375</t>
  </si>
  <si>
    <t>89</t>
  </si>
  <si>
    <t>MAA7143</t>
  </si>
  <si>
    <t>ZAMBRANO FERRIN CARLOS ANDRES</t>
  </si>
  <si>
    <t>90</t>
  </si>
  <si>
    <t>FC 4 FILAS, MADERA FINA Y CON % DE MADERA DAÑADA</t>
  </si>
  <si>
    <t>91</t>
  </si>
  <si>
    <t>LBF191</t>
  </si>
  <si>
    <t>PARRALES MORALES LEONARDO RAUL</t>
  </si>
  <si>
    <t>92</t>
  </si>
  <si>
    <t>CAMIONETADA, NISSAN JR MADERA DE BUEN GROSOR</t>
  </si>
  <si>
    <t>93</t>
  </si>
  <si>
    <t>107</t>
  </si>
  <si>
    <t>GH DE 5 FILAS</t>
  </si>
  <si>
    <t>SAA1395</t>
  </si>
  <si>
    <t>95</t>
  </si>
  <si>
    <t>TDK0034</t>
  </si>
  <si>
    <t>78</t>
  </si>
  <si>
    <t>4 FILAS FC</t>
  </si>
  <si>
    <t>97</t>
  </si>
  <si>
    <t>98</t>
  </si>
  <si>
    <t xml:space="preserve">5 FILAS </t>
  </si>
  <si>
    <t>99</t>
  </si>
  <si>
    <t>QAD2355</t>
  </si>
  <si>
    <t>96</t>
  </si>
  <si>
    <t>FM DE 6 FILAS. MADERA CON UN 80% DE MADERA FINA</t>
  </si>
  <si>
    <t>GQN0985</t>
  </si>
  <si>
    <t>101</t>
  </si>
  <si>
    <t>FC MADERA DE BUEN GROSOR DE LOS BANCOS</t>
  </si>
  <si>
    <t>102</t>
  </si>
  <si>
    <t>4 FILAS MADERA FINA</t>
  </si>
  <si>
    <t>103</t>
  </si>
  <si>
    <t>FC 4 FILAS MADERA 60% DE 4 PALMOS. 40 % MADERA PROMEDIO</t>
  </si>
  <si>
    <t>MAA3807</t>
  </si>
  <si>
    <t>104</t>
  </si>
  <si>
    <t>FC 4 FILAS MADERA 65% DE 4 PALMOS. 35 % MADERA PROMEDIO</t>
  </si>
  <si>
    <t>PTN470</t>
  </si>
  <si>
    <t xml:space="preserve">AVEIGA RODRIGUEZ RODRIGO HOMER </t>
  </si>
  <si>
    <t>105</t>
  </si>
  <si>
    <t>CAMIONETADA COMPRADA POR PALMAJE</t>
  </si>
  <si>
    <t>PBM8530</t>
  </si>
  <si>
    <t>106</t>
  </si>
  <si>
    <t>EBC647</t>
  </si>
  <si>
    <t xml:space="preserve">PABLO ARTURO SANCHEZ MENDOZA </t>
  </si>
  <si>
    <t>85</t>
  </si>
  <si>
    <t xml:space="preserve">CAMIONETADA PAGADO EN EFECTIVO </t>
  </si>
  <si>
    <t>108</t>
  </si>
  <si>
    <t>109</t>
  </si>
  <si>
    <t xml:space="preserve">CAMION DE 4 FILAS </t>
  </si>
  <si>
    <t>XBNO236</t>
  </si>
  <si>
    <t>110</t>
  </si>
  <si>
    <t xml:space="preserve">4 FILAS </t>
  </si>
  <si>
    <t>GMD0893</t>
  </si>
  <si>
    <t>111</t>
  </si>
  <si>
    <t>PCA2131</t>
  </si>
  <si>
    <t>112</t>
  </si>
  <si>
    <t>PAC3322</t>
  </si>
  <si>
    <t>113</t>
  </si>
  <si>
    <t xml:space="preserve">3 FILAS </t>
  </si>
  <si>
    <t>PXI0679</t>
  </si>
  <si>
    <t>GARCES MENDOZA BARTOLO PRIMITIVO</t>
  </si>
  <si>
    <t>114</t>
  </si>
  <si>
    <t xml:space="preserve">1 FILA DE FC </t>
  </si>
  <si>
    <t>MBA2026</t>
  </si>
  <si>
    <t>QUIROZ MUÑOZ YIMI QURINO</t>
  </si>
  <si>
    <t>77</t>
  </si>
  <si>
    <t>TBD6139</t>
  </si>
  <si>
    <t>CANDO ERAZO BRAULIO BAYARDO</t>
  </si>
  <si>
    <t>116</t>
  </si>
  <si>
    <t>2 FILAS Y 1/2. 15% MADERA CORTA</t>
  </si>
  <si>
    <t>87</t>
  </si>
  <si>
    <t>FC 80% MADERA FINA. EN BUEN ESTADO.</t>
  </si>
  <si>
    <t>PBR7335</t>
  </si>
  <si>
    <t>NAPA ANGULO JAVIER ERNESTO</t>
  </si>
  <si>
    <t>118</t>
  </si>
  <si>
    <t>CAMIONETADA, MADERA FINA</t>
  </si>
  <si>
    <t>PFF463</t>
  </si>
  <si>
    <t>MARCILLO BERMUDEZ RAMON EVARISTO</t>
  </si>
  <si>
    <t>119</t>
  </si>
  <si>
    <t>2 CAMIONETADAS, MADERA FINA</t>
  </si>
  <si>
    <t>120</t>
  </si>
  <si>
    <t>2 CAMIONETADAS</t>
  </si>
  <si>
    <t>121</t>
  </si>
  <si>
    <t>TCF050</t>
  </si>
  <si>
    <t>MENDIETA VELEZ RICARDO JEREMIAS</t>
  </si>
  <si>
    <t>122</t>
  </si>
  <si>
    <t>PVN0949</t>
  </si>
  <si>
    <t>48</t>
  </si>
  <si>
    <t xml:space="preserve">CAMION FC 2 FILAS DE MADERA LARGA  50% MADERA GRUESA </t>
  </si>
  <si>
    <t>124</t>
  </si>
  <si>
    <t>4 FILAS, MADERA CON PUNTAS QUEMADAS, ESPERANDO CONFIRMACION DE PRECIO</t>
  </si>
  <si>
    <t>PZI0105</t>
  </si>
  <si>
    <t>125</t>
  </si>
  <si>
    <t>5 FILAS MADERA FINA</t>
  </si>
  <si>
    <t>XAA3415</t>
  </si>
  <si>
    <t>126</t>
  </si>
  <si>
    <t>MULA FF MADERA FINA Y PROMEDIO, A ESPERA DE CONFIRMACION PRECIO</t>
  </si>
  <si>
    <t>TCM0286</t>
  </si>
  <si>
    <t>127</t>
  </si>
  <si>
    <t>5 FILAS TICKE VINO A NOMBRE DE EDDIE ZAMBRANO Y DE CHUMUNDE</t>
  </si>
  <si>
    <t>PIQ0641</t>
  </si>
  <si>
    <t>FAJARDO TROYA MIGUEL ANGEL</t>
  </si>
  <si>
    <t>128</t>
  </si>
  <si>
    <t>2 FILAS MADERA DE QUININDE</t>
  </si>
  <si>
    <t>129</t>
  </si>
  <si>
    <t>5 FILAS</t>
  </si>
  <si>
    <t>JAA2389</t>
  </si>
  <si>
    <t>RAMIREZ MEDINO ALEX ANTONIO</t>
  </si>
  <si>
    <t>130</t>
  </si>
  <si>
    <t>MADERA COMPRADA POR ASERADA</t>
  </si>
  <si>
    <t>131</t>
  </si>
  <si>
    <t>132</t>
  </si>
  <si>
    <t>5 FILAS CASI A FILO DE CAJON GH</t>
  </si>
  <si>
    <t>133</t>
  </si>
  <si>
    <t>134</t>
  </si>
  <si>
    <t>PIA038</t>
  </si>
  <si>
    <t>MENDOZA ZAMBRANO JANEL ARACELI</t>
  </si>
  <si>
    <t>135</t>
  </si>
  <si>
    <t>PCW2380</t>
  </si>
  <si>
    <t>GONZALES AYOVI ANIBAL SIXTO</t>
  </si>
  <si>
    <t>136</t>
  </si>
  <si>
    <t>2 FILAS MADERA PROMEDIO FINA</t>
  </si>
  <si>
    <t>PQX0243</t>
  </si>
  <si>
    <t>137</t>
  </si>
  <si>
    <t>GD MADERA DE BUEN GROSOR VARIADA</t>
  </si>
  <si>
    <t>GSO5151</t>
  </si>
  <si>
    <t>SARMIENTO BENITES LUIS ALBERTO</t>
  </si>
  <si>
    <t>138</t>
  </si>
  <si>
    <t>FURGON 4 FILAS MADERA GRUESA Y PROMEDIO</t>
  </si>
  <si>
    <t>QAA2355</t>
  </si>
  <si>
    <t>139</t>
  </si>
  <si>
    <t>MULA FM 6 FILAS, MADERA FINA Y PROMEDIO</t>
  </si>
  <si>
    <t>REINA LUGO EDISON ORLANDO</t>
  </si>
  <si>
    <t>140</t>
  </si>
  <si>
    <t>FC CON MADERA PROMEDIO Y FINA</t>
  </si>
  <si>
    <t>141</t>
  </si>
  <si>
    <t>1 FILA MADERA FINA PROMEDIO</t>
  </si>
  <si>
    <t>142</t>
  </si>
  <si>
    <t>TBA5957</t>
  </si>
  <si>
    <t>143</t>
  </si>
  <si>
    <t>FC 4 FILAS</t>
  </si>
  <si>
    <t>CEDEÑO LOOOR BAGNER</t>
  </si>
  <si>
    <t>144</t>
  </si>
  <si>
    <t>GKD934</t>
  </si>
  <si>
    <t>JEANPIERRE ZAMBRANO KUFFO</t>
  </si>
  <si>
    <t>145</t>
  </si>
  <si>
    <t>CAMIONETADA PAGADA EN EFECTIVO</t>
  </si>
  <si>
    <t>146</t>
  </si>
  <si>
    <t>147</t>
  </si>
  <si>
    <t>GD 4 FILAS MADERA DE BUEN GROSOR</t>
  </si>
  <si>
    <t>148</t>
  </si>
  <si>
    <t>149</t>
  </si>
  <si>
    <t>150</t>
  </si>
  <si>
    <t>151</t>
  </si>
  <si>
    <t>GD</t>
  </si>
  <si>
    <t>152</t>
  </si>
  <si>
    <t>BRIONES JAMA ARIEL DAVID</t>
  </si>
  <si>
    <t>153</t>
  </si>
  <si>
    <t>POCOS TUCOS EN CAMIONETA</t>
  </si>
  <si>
    <t>154</t>
  </si>
  <si>
    <t>155</t>
  </si>
  <si>
    <t>156</t>
  </si>
  <si>
    <t>FC MADERA DE BUEN GROSOR</t>
  </si>
  <si>
    <t>PDB9785</t>
  </si>
  <si>
    <t>157</t>
  </si>
  <si>
    <t>FC CON MADERA DE BUEN GROSOR</t>
  </si>
  <si>
    <t>158</t>
  </si>
  <si>
    <t>MULA FM 6 FILAS</t>
  </si>
  <si>
    <t>159</t>
  </si>
  <si>
    <t>5 FILAS Y UN TANQUE EN LA PRIMERA FILA</t>
  </si>
  <si>
    <t>ABG072</t>
  </si>
  <si>
    <t>ANDRADE CARRANZA MIGUEL ANGEL</t>
  </si>
  <si>
    <t>160</t>
  </si>
  <si>
    <t>161</t>
  </si>
  <si>
    <t>GD 1,86 ALTO 2,28 ANCHO</t>
  </si>
  <si>
    <t>162</t>
  </si>
  <si>
    <t>CAMIONETADA CON MADERA LARGA</t>
  </si>
  <si>
    <t>163</t>
  </si>
  <si>
    <t>2 CAMIONETADA CON MADERA LARGA</t>
  </si>
  <si>
    <t>164</t>
  </si>
  <si>
    <t>FC MADERA CON MAL ESTIBADO</t>
  </si>
  <si>
    <t>165</t>
  </si>
  <si>
    <t>166</t>
  </si>
  <si>
    <t>167</t>
  </si>
  <si>
    <t>3 FILAS</t>
  </si>
  <si>
    <t>168</t>
  </si>
  <si>
    <t>3 FILAS DE FC, MADERA LARGA DE BUEN PALMAJE</t>
  </si>
  <si>
    <t>169</t>
  </si>
  <si>
    <t xml:space="preserve">4 FILAS, MADERA LARGA, BUEN PALMAJE </t>
  </si>
  <si>
    <t>170</t>
  </si>
  <si>
    <t>171</t>
  </si>
  <si>
    <t>FC 4 FILAS, MADERA PROMEDIO</t>
  </si>
  <si>
    <t>ZAMBRANO ZAMBRANO JEFFERSON VITERILO</t>
  </si>
  <si>
    <t>QUININDE</t>
  </si>
  <si>
    <t>172</t>
  </si>
  <si>
    <t>5 FILAS, MADERA PROMEDIO</t>
  </si>
  <si>
    <t>173</t>
  </si>
  <si>
    <t>FC 4 FILAS, MADERA DE BUEN PALMAJE.</t>
  </si>
  <si>
    <t>174</t>
  </si>
  <si>
    <t>5 FILAS, MADERA LARGA.</t>
  </si>
  <si>
    <t>PGK0229</t>
  </si>
  <si>
    <t>ALCIVAR ESPINOZA WILSON RUBEN</t>
  </si>
  <si>
    <t>175</t>
  </si>
  <si>
    <t>CAMIONETADA, POCOS TUCOS</t>
  </si>
  <si>
    <t>176</t>
  </si>
  <si>
    <t>177</t>
  </si>
  <si>
    <t>FC 4 FILAS, MADERA DE BUEN PALMAJE Y MADERA PROMEDIO</t>
  </si>
  <si>
    <t>AAL0874</t>
  </si>
  <si>
    <t>178</t>
  </si>
  <si>
    <t xml:space="preserve"> NO ENVIO TICKET</t>
  </si>
  <si>
    <t>179</t>
  </si>
  <si>
    <t>4 FILAS, NO ENVIO TICKET</t>
  </si>
  <si>
    <t>TAISHA</t>
  </si>
  <si>
    <t>180</t>
  </si>
  <si>
    <t>XBA6758</t>
  </si>
  <si>
    <t>181</t>
  </si>
  <si>
    <t>182</t>
  </si>
  <si>
    <t>TDE594</t>
  </si>
  <si>
    <t>ZAMBRANO INTRIAGO JOSE GREGORIO</t>
  </si>
  <si>
    <t>183</t>
  </si>
  <si>
    <t>MCJ947</t>
  </si>
  <si>
    <t>RODRIGUEZ GARCIA VICENTE AMABLE</t>
  </si>
  <si>
    <t>184</t>
  </si>
  <si>
    <t>1/2 FILA</t>
  </si>
  <si>
    <t>GRX3891</t>
  </si>
  <si>
    <t>GUTIERRES MOREIRA MAYERLY ANAHIS</t>
  </si>
  <si>
    <t>185</t>
  </si>
  <si>
    <t>186</t>
  </si>
  <si>
    <t>FM DE 6 FILAS.</t>
  </si>
  <si>
    <t>187</t>
  </si>
  <si>
    <t>188</t>
  </si>
  <si>
    <t>189</t>
  </si>
  <si>
    <t>190</t>
  </si>
  <si>
    <t>191</t>
  </si>
  <si>
    <t>192</t>
  </si>
  <si>
    <t>PJB0939</t>
  </si>
  <si>
    <t>193</t>
  </si>
  <si>
    <t>PSJ0468</t>
  </si>
  <si>
    <t>CELI CELI WILLIAN DANIEL</t>
  </si>
  <si>
    <t>194</t>
  </si>
  <si>
    <t>2  FILAS</t>
  </si>
  <si>
    <t>195</t>
  </si>
  <si>
    <t xml:space="preserve">GD 3 FILAS 1/4 </t>
  </si>
  <si>
    <t>196</t>
  </si>
  <si>
    <t>197</t>
  </si>
  <si>
    <t>5 MEDIAS FILAS</t>
  </si>
  <si>
    <t>198</t>
  </si>
  <si>
    <t>GQM259</t>
  </si>
  <si>
    <t>199</t>
  </si>
  <si>
    <t>ICL006</t>
  </si>
  <si>
    <t>LUPERCIO ANGULO WILIAN</t>
  </si>
  <si>
    <t>200</t>
  </si>
  <si>
    <t>PXT0679</t>
  </si>
  <si>
    <t>201</t>
  </si>
  <si>
    <t>2 FILAS 1/2</t>
  </si>
  <si>
    <t>ARAJUNO</t>
  </si>
  <si>
    <t>202</t>
  </si>
  <si>
    <t>4 FILAS CAREADA (16m) POCO MAS DE 1/2 FILA EN BOLA (3M)</t>
  </si>
  <si>
    <t>PIT460</t>
  </si>
  <si>
    <t>203</t>
  </si>
  <si>
    <t>204</t>
  </si>
  <si>
    <t>PBI9540</t>
  </si>
  <si>
    <t>DIAS CABEZAS VICTOR HUGO</t>
  </si>
  <si>
    <t>205</t>
  </si>
  <si>
    <t>LBB3392</t>
  </si>
  <si>
    <t>FRENAL USHO</t>
  </si>
  <si>
    <t>206</t>
  </si>
  <si>
    <t xml:space="preserve">MUENTES CORNEJO JAVIER EDWIN </t>
  </si>
  <si>
    <t xml:space="preserve">LA SANDIA </t>
  </si>
  <si>
    <t>207</t>
  </si>
  <si>
    <t xml:space="preserve">2 FILAS </t>
  </si>
  <si>
    <t xml:space="preserve">NEXAR MUÑOZ ROLDAN </t>
  </si>
  <si>
    <t>208</t>
  </si>
  <si>
    <t xml:space="preserve">PENDIENTE </t>
  </si>
  <si>
    <t xml:space="preserve">CAMIONETA COMPRADA EN PLANTA  </t>
  </si>
  <si>
    <t>209</t>
  </si>
  <si>
    <t xml:space="preserve">5 FILAS , LAS PRIMERAS FILAS DE MADERA LARGA , LA ULTIMA FILA MADERA DE 1,30 MAS UN TANQUE DE AGUA </t>
  </si>
  <si>
    <t>DATO ENVIADO</t>
  </si>
  <si>
    <t>ASERRADO</t>
  </si>
  <si>
    <t xml:space="preserve">SUMA </t>
  </si>
  <si>
    <t>MES</t>
  </si>
  <si>
    <t>MAYO</t>
  </si>
  <si>
    <t>FECHA DE INICIO</t>
  </si>
  <si>
    <t>FECHA DE CORTE</t>
  </si>
  <si>
    <t>BFT ENVIADO</t>
  </si>
  <si>
    <t>BFT ASERRADO</t>
  </si>
  <si>
    <t>BFT RECIBIDO</t>
  </si>
  <si>
    <t>ACOPIOS</t>
  </si>
  <si>
    <t>PROVEEDORES</t>
  </si>
  <si>
    <t>ABRIL</t>
  </si>
  <si>
    <t>TOTAL DE VIAJES FLETADOS</t>
  </si>
  <si>
    <t>TOTAL DE VIAJES</t>
  </si>
  <si>
    <t>TRANSPORTISTAS EXTERNOS</t>
  </si>
  <si>
    <t>PVM226</t>
  </si>
  <si>
    <t>XBE0236</t>
  </si>
  <si>
    <t>TOTAL $ VIAJES FLETADOS</t>
  </si>
  <si>
    <t>TOTAL $ DE VIAJES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</si>
</sst>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-#,##0.00;_(&quot;$&quot;* &quot;-&quot;??_);_(@_)"/>
    <numFmt numFmtId="165" formatCode="d/mm/yyyy"/>
    <numFmt numFmtId="166" formatCode="d&quot;-&quot;mmm&quot;-&quot;yyyy"/>
    <numFmt numFmtId="167" formatCode="_(&quot;$&quot;* #,##0.00_);_(&quot;$&quot;*-#,##0.00;_(&quot;$&quot;* &quot;-&quot;??_);_(@_)"/>
    <numFmt numFmtId="168" formatCode="d&quot; DE &quot;mmmm"/>
  </numFmts>
  <fonts count="18">
    <font>
      <sz val="10"/>
      <color rgb="FF000000"/>
      <name val="Arial"/>
    </font>
    <font>
      <b/>
      <sz val="10"/>
      <color rgb="FFFFFFFF"/>
      <name val="Arial"/>
    </font>
    <font>
      <sz val="10"/>
      <color theme="1"/>
      <name val="Arial"/>
    </font>
    <font>
      <b/>
      <sz val="14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1"/>
      <color theme="1"/>
      <name val="Calibri"/>
    </font>
    <font>
      <b/>
      <sz val="11"/>
      <color rgb="FF000000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color rgb="FFFFFFFF"/>
      <name val="Arial"/>
    </font>
    <font>
      <sz val="10"/>
      <color rgb="FFFFFFFF"/>
      <name val="Arial"/>
    </font>
    <font>
      <sz val="11"/>
      <color rgb="FF000000"/>
      <name val="Docs-Calibri"/>
    </font>
    <font>
      <b/>
      <sz val="12"/>
      <color theme="1"/>
      <name val="Arial"/>
    </font>
    <font>
      <b/>
      <sz val="10"/>
      <color rgb="FF000000"/>
      <name val="Arial"/>
    </font>
    <font>
      <b/>
      <sz val="10"/>
      <color rgb="FFF3F3F3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C343D"/>
        <bgColor rgb="FF0C343D"/>
      </patternFill>
    </fill>
    <fill>
      <patternFill patternType="solid">
        <fgColor rgb="FF1C4587"/>
        <bgColor rgb="FF1C4587"/>
      </patternFill>
    </fill>
    <fill>
      <patternFill patternType="solid">
        <fgColor rgb="FFBF9000"/>
        <bgColor rgb="FFBF9000"/>
      </patternFill>
    </fill>
  </fills>
  <borders count="4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192">
    <xf numFmtId="0" fontId="0" fillId="0" borderId="0" xfId="0" applyFont="1" applyAlignme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165" fontId="5" fillId="2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/>
    </xf>
    <xf numFmtId="4" fontId="7" fillId="3" borderId="8" xfId="0" applyNumberFormat="1" applyFont="1" applyFill="1" applyBorder="1" applyAlignment="1">
      <alignment horizontal="center" vertical="center"/>
    </xf>
    <xf numFmtId="4" fontId="7" fillId="4" borderId="8" xfId="0" applyNumberFormat="1" applyFont="1" applyFill="1" applyBorder="1" applyAlignment="1">
      <alignment horizontal="center" vertical="center"/>
    </xf>
    <xf numFmtId="167" fontId="7" fillId="4" borderId="8" xfId="0" applyNumberFormat="1" applyFont="1" applyFill="1" applyBorder="1" applyAlignment="1">
      <alignment horizontal="center" vertical="center"/>
    </xf>
    <xf numFmtId="167" fontId="7" fillId="3" borderId="8" xfId="0" applyNumberFormat="1" applyFont="1" applyFill="1" applyBorder="1" applyAlignment="1">
      <alignment horizontal="center" vertical="center"/>
    </xf>
    <xf numFmtId="164" fontId="7" fillId="3" borderId="8" xfId="0" applyNumberFormat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4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 wrapText="1"/>
    </xf>
    <xf numFmtId="49" fontId="7" fillId="3" borderId="9" xfId="0" applyNumberFormat="1" applyFont="1" applyFill="1" applyBorder="1" applyAlignment="1">
      <alignment horizontal="center" vertical="center"/>
    </xf>
    <xf numFmtId="4" fontId="7" fillId="3" borderId="8" xfId="0" applyNumberFormat="1" applyFont="1" applyFill="1" applyBorder="1" applyAlignment="1">
      <alignment horizontal="center" vertical="center"/>
    </xf>
    <xf numFmtId="166" fontId="6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166" fontId="7" fillId="3" borderId="9" xfId="0" applyNumberFormat="1" applyFont="1" applyFill="1" applyBorder="1" applyAlignment="1">
      <alignment horizontal="center" vertical="center"/>
    </xf>
    <xf numFmtId="4" fontId="7" fillId="3" borderId="9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49" fontId="9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/>
    </xf>
    <xf numFmtId="4" fontId="7" fillId="3" borderId="9" xfId="0" applyNumberFormat="1" applyFont="1" applyFill="1" applyBorder="1" applyAlignment="1">
      <alignment horizontal="center" vertical="center"/>
    </xf>
    <xf numFmtId="167" fontId="7" fillId="3" borderId="8" xfId="0" applyNumberFormat="1" applyFont="1" applyFill="1" applyBorder="1" applyAlignment="1">
      <alignment horizontal="center" vertical="center"/>
    </xf>
    <xf numFmtId="167" fontId="6" fillId="4" borderId="8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/>
    </xf>
    <xf numFmtId="167" fontId="7" fillId="5" borderId="8" xfId="0" applyNumberFormat="1" applyFont="1" applyFill="1" applyBorder="1" applyAlignment="1">
      <alignment horizontal="center" vertical="center"/>
    </xf>
    <xf numFmtId="4" fontId="7" fillId="6" borderId="8" xfId="0" applyNumberFormat="1" applyFont="1" applyFill="1" applyBorder="1" applyAlignment="1">
      <alignment horizontal="center" vertical="center"/>
    </xf>
    <xf numFmtId="166" fontId="6" fillId="3" borderId="9" xfId="0" applyNumberFormat="1" applyFont="1" applyFill="1" applyBorder="1" applyAlignment="1">
      <alignment horizontal="center" vertical="center"/>
    </xf>
    <xf numFmtId="166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49" fontId="7" fillId="3" borderId="9" xfId="0" applyNumberFormat="1" applyFont="1" applyFill="1" applyBorder="1" applyAlignment="1">
      <alignment horizontal="center" vertical="center"/>
    </xf>
    <xf numFmtId="49" fontId="9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4" fontId="6" fillId="3" borderId="9" xfId="0" applyNumberFormat="1" applyFont="1" applyFill="1" applyBorder="1" applyAlignment="1">
      <alignment horizontal="center" vertical="center"/>
    </xf>
    <xf numFmtId="167" fontId="6" fillId="3" borderId="8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 wrapText="1"/>
    </xf>
    <xf numFmtId="167" fontId="9" fillId="3" borderId="8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/>
    </xf>
    <xf numFmtId="166" fontId="8" fillId="3" borderId="9" xfId="0" applyNumberFormat="1" applyFont="1" applyFill="1" applyBorder="1" applyAlignment="1">
      <alignment horizontal="center" vertical="center"/>
    </xf>
    <xf numFmtId="49" fontId="8" fillId="3" borderId="9" xfId="0" applyNumberFormat="1" applyFont="1" applyFill="1" applyBorder="1" applyAlignment="1">
      <alignment horizontal="center" vertical="center"/>
    </xf>
    <xf numFmtId="4" fontId="8" fillId="3" borderId="9" xfId="0" applyNumberFormat="1" applyFont="1" applyFill="1" applyBorder="1" applyAlignment="1">
      <alignment horizontal="center" vertical="center"/>
    </xf>
    <xf numFmtId="167" fontId="8" fillId="3" borderId="8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4" fontId="2" fillId="3" borderId="9" xfId="0" applyNumberFormat="1" applyFont="1" applyFill="1" applyBorder="1" applyAlignment="1">
      <alignment horizontal="center" vertical="center"/>
    </xf>
    <xf numFmtId="167" fontId="8" fillId="3" borderId="8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 wrapText="1"/>
    </xf>
    <xf numFmtId="168" fontId="8" fillId="3" borderId="9" xfId="0" applyNumberFormat="1" applyFont="1" applyFill="1" applyBorder="1" applyAlignment="1">
      <alignment horizontal="center" vertical="center"/>
    </xf>
    <xf numFmtId="4" fontId="8" fillId="3" borderId="9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166" fontId="8" fillId="3" borderId="9" xfId="0" applyNumberFormat="1" applyFont="1" applyFill="1" applyBorder="1" applyAlignment="1">
      <alignment horizontal="center" vertical="center"/>
    </xf>
    <xf numFmtId="166" fontId="2" fillId="3" borderId="9" xfId="0" applyNumberFormat="1" applyFont="1" applyFill="1" applyBorder="1" applyAlignment="1">
      <alignment horizontal="center" vertical="center"/>
    </xf>
    <xf numFmtId="49" fontId="8" fillId="3" borderId="9" xfId="0" applyNumberFormat="1" applyFont="1" applyFill="1" applyBorder="1" applyAlignment="1">
      <alignment horizontal="center" vertical="center"/>
    </xf>
    <xf numFmtId="166" fontId="2" fillId="3" borderId="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/>
    </xf>
    <xf numFmtId="0" fontId="10" fillId="3" borderId="0" xfId="0" applyFont="1" applyFill="1" applyAlignment="1">
      <alignment vertical="center" wrapText="1"/>
    </xf>
    <xf numFmtId="0" fontId="10" fillId="5" borderId="9" xfId="0" applyFont="1" applyFill="1" applyBorder="1" applyAlignment="1">
      <alignment vertical="center" wrapText="1"/>
    </xf>
    <xf numFmtId="4" fontId="10" fillId="5" borderId="9" xfId="0" applyNumberFormat="1" applyFont="1" applyFill="1" applyBorder="1" applyAlignment="1">
      <alignment vertical="center"/>
    </xf>
    <xf numFmtId="4" fontId="2" fillId="5" borderId="9" xfId="0" applyNumberFormat="1" applyFont="1" applyFill="1" applyBorder="1" applyAlignment="1">
      <alignment vertical="center"/>
    </xf>
    <xf numFmtId="0" fontId="5" fillId="2" borderId="10" xfId="0" applyFont="1" applyFill="1" applyBorder="1" applyAlignment="1">
      <alignment horizontal="left"/>
    </xf>
    <xf numFmtId="0" fontId="8" fillId="0" borderId="9" xfId="0" applyFont="1" applyBorder="1" applyAlignment="1">
      <alignment horizontal="center"/>
    </xf>
    <xf numFmtId="4" fontId="10" fillId="7" borderId="11" xfId="0" applyNumberFormat="1" applyFont="1" applyFill="1" applyBorder="1"/>
    <xf numFmtId="0" fontId="10" fillId="0" borderId="0" xfId="0" applyFont="1"/>
    <xf numFmtId="0" fontId="11" fillId="2" borderId="9" xfId="0" applyFont="1" applyFill="1" applyBorder="1" applyAlignment="1">
      <alignment vertical="center" wrapText="1"/>
    </xf>
    <xf numFmtId="4" fontId="10" fillId="0" borderId="9" xfId="0" applyNumberFormat="1" applyFont="1" applyBorder="1"/>
    <xf numFmtId="166" fontId="10" fillId="3" borderId="12" xfId="0" applyNumberFormat="1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4" xfId="0" applyFont="1" applyFill="1" applyBorder="1" applyAlignment="1"/>
    <xf numFmtId="0" fontId="1" fillId="2" borderId="15" xfId="0" applyFont="1" applyFill="1" applyBorder="1" applyAlignment="1"/>
    <xf numFmtId="0" fontId="12" fillId="2" borderId="0" xfId="0" applyFont="1" applyFill="1" applyAlignment="1"/>
    <xf numFmtId="0" fontId="13" fillId="3" borderId="16" xfId="0" applyFont="1" applyFill="1" applyBorder="1" applyAlignment="1">
      <alignment horizontal="left"/>
    </xf>
    <xf numFmtId="0" fontId="2" fillId="0" borderId="17" xfId="0" applyFont="1" applyBorder="1" applyAlignment="1"/>
    <xf numFmtId="4" fontId="2" fillId="0" borderId="8" xfId="0" applyNumberFormat="1" applyFont="1" applyBorder="1"/>
    <xf numFmtId="4" fontId="2" fillId="0" borderId="18" xfId="0" applyNumberFormat="1" applyFont="1" applyBorder="1"/>
    <xf numFmtId="0" fontId="14" fillId="3" borderId="19" xfId="0" applyFont="1" applyFill="1" applyBorder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2" fillId="0" borderId="16" xfId="0" applyFont="1" applyBorder="1" applyAlignment="1"/>
    <xf numFmtId="0" fontId="2" fillId="0" borderId="20" xfId="0" applyFont="1" applyBorder="1" applyAlignment="1"/>
    <xf numFmtId="4" fontId="2" fillId="0" borderId="9" xfId="0" applyNumberFormat="1" applyFont="1" applyBorder="1"/>
    <xf numFmtId="0" fontId="2" fillId="0" borderId="21" xfId="0" applyFont="1" applyBorder="1" applyAlignment="1"/>
    <xf numFmtId="0" fontId="2" fillId="0" borderId="16" xfId="0" applyFont="1" applyBorder="1"/>
    <xf numFmtId="0" fontId="2" fillId="0" borderId="20" xfId="0" applyFont="1" applyBorder="1"/>
    <xf numFmtId="4" fontId="2" fillId="0" borderId="22" xfId="0" applyNumberFormat="1" applyFont="1" applyBorder="1"/>
    <xf numFmtId="0" fontId="2" fillId="0" borderId="23" xfId="0" applyFont="1" applyBorder="1"/>
    <xf numFmtId="0" fontId="2" fillId="0" borderId="24" xfId="0" applyFont="1" applyBorder="1" applyAlignment="1"/>
    <xf numFmtId="4" fontId="2" fillId="0" borderId="25" xfId="0" applyNumberFormat="1" applyFont="1" applyBorder="1"/>
    <xf numFmtId="4" fontId="2" fillId="0" borderId="26" xfId="0" applyNumberFormat="1" applyFont="1" applyBorder="1"/>
    <xf numFmtId="4" fontId="2" fillId="0" borderId="0" xfId="0" applyNumberFormat="1" applyFont="1"/>
    <xf numFmtId="0" fontId="2" fillId="3" borderId="27" xfId="0" applyFont="1" applyFill="1" applyBorder="1" applyAlignment="1"/>
    <xf numFmtId="0" fontId="2" fillId="3" borderId="28" xfId="0" applyFont="1" applyFill="1" applyBorder="1" applyAlignment="1"/>
    <xf numFmtId="4" fontId="2" fillId="0" borderId="29" xfId="0" applyNumberFormat="1" applyFont="1" applyBorder="1"/>
    <xf numFmtId="4" fontId="2" fillId="0" borderId="30" xfId="0" applyNumberFormat="1" applyFont="1" applyBorder="1"/>
    <xf numFmtId="0" fontId="8" fillId="0" borderId="19" xfId="0" applyFont="1" applyBorder="1" applyAlignment="1"/>
    <xf numFmtId="0" fontId="4" fillId="0" borderId="21" xfId="0" applyFont="1" applyBorder="1" applyAlignment="1"/>
    <xf numFmtId="0" fontId="4" fillId="0" borderId="20" xfId="0" applyFont="1" applyBorder="1" applyAlignment="1"/>
    <xf numFmtId="4" fontId="2" fillId="0" borderId="31" xfId="0" applyNumberFormat="1" applyFont="1" applyBorder="1"/>
    <xf numFmtId="0" fontId="2" fillId="0" borderId="21" xfId="0" applyFont="1" applyBorder="1"/>
    <xf numFmtId="0" fontId="2" fillId="0" borderId="32" xfId="0" applyFont="1" applyBorder="1"/>
    <xf numFmtId="0" fontId="2" fillId="0" borderId="33" xfId="0" applyFont="1" applyBorder="1"/>
    <xf numFmtId="4" fontId="2" fillId="0" borderId="34" xfId="0" applyNumberFormat="1" applyFont="1" applyBorder="1"/>
    <xf numFmtId="4" fontId="2" fillId="0" borderId="35" xfId="0" applyNumberFormat="1" applyFont="1" applyBorder="1"/>
    <xf numFmtId="0" fontId="2" fillId="0" borderId="27" xfId="0" applyFont="1" applyBorder="1" applyAlignment="1"/>
    <xf numFmtId="0" fontId="2" fillId="0" borderId="28" xfId="0" applyFont="1" applyBorder="1" applyAlignment="1"/>
    <xf numFmtId="0" fontId="2" fillId="0" borderId="19" xfId="0" applyFont="1" applyBorder="1" applyAlignment="1"/>
    <xf numFmtId="0" fontId="2" fillId="3" borderId="9" xfId="0" applyFont="1" applyFill="1" applyBorder="1" applyAlignment="1"/>
    <xf numFmtId="0" fontId="2" fillId="0" borderId="36" xfId="0" applyFont="1" applyBorder="1" applyAlignment="1"/>
    <xf numFmtId="0" fontId="2" fillId="0" borderId="9" xfId="0" applyFont="1" applyBorder="1" applyAlignment="1"/>
    <xf numFmtId="0" fontId="2" fillId="0" borderId="9" xfId="0" applyFont="1" applyBorder="1"/>
    <xf numFmtId="0" fontId="2" fillId="0" borderId="34" xfId="0" applyFont="1" applyBorder="1"/>
    <xf numFmtId="1" fontId="15" fillId="3" borderId="9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8" borderId="39" xfId="0" applyFont="1" applyFill="1" applyBorder="1" applyAlignment="1">
      <alignment horizontal="center" wrapText="1"/>
    </xf>
    <xf numFmtId="0" fontId="2" fillId="3" borderId="39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6" fillId="8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166" fontId="15" fillId="3" borderId="12" xfId="0" applyNumberFormat="1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/>
    <xf numFmtId="0" fontId="1" fillId="9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49" fontId="2" fillId="0" borderId="8" xfId="0" applyNumberFormat="1" applyFont="1" applyBorder="1"/>
    <xf numFmtId="49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2" fillId="0" borderId="9" xfId="0" applyNumberFormat="1" applyFont="1" applyBorder="1"/>
    <xf numFmtId="49" fontId="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7" fillId="3" borderId="9" xfId="0" applyFont="1" applyFill="1" applyBorder="1"/>
    <xf numFmtId="49" fontId="17" fillId="3" borderId="9" xfId="0" applyNumberFormat="1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1" fillId="9" borderId="9" xfId="0" applyFont="1" applyFill="1" applyBorder="1" applyAlignment="1"/>
    <xf numFmtId="49" fontId="2" fillId="0" borderId="9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3" borderId="39" xfId="0" applyNumberFormat="1" applyFont="1" applyFill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49" fontId="1" fillId="10" borderId="9" xfId="0" applyNumberFormat="1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4" xfId="0" applyFont="1" applyBorder="1"/>
    <xf numFmtId="0" fontId="0" fillId="0" borderId="0" xfId="0" applyFont="1" applyAlignment="1"/>
    <xf numFmtId="0" fontId="1" fillId="8" borderId="37" xfId="0" applyFont="1" applyFill="1" applyBorder="1" applyAlignment="1">
      <alignment horizontal="center" vertical="center"/>
    </xf>
    <xf numFmtId="0" fontId="4" fillId="0" borderId="40" xfId="0" applyFont="1" applyBorder="1"/>
    <xf numFmtId="49" fontId="8" fillId="0" borderId="38" xfId="0" applyNumberFormat="1" applyFont="1" applyBorder="1" applyAlignment="1">
      <alignment horizontal="center" vertical="center"/>
    </xf>
    <xf numFmtId="0" fontId="4" fillId="0" borderId="11" xfId="0" applyFont="1" applyBorder="1"/>
    <xf numFmtId="49" fontId="1" fillId="10" borderId="20" xfId="0" applyNumberFormat="1" applyFont="1" applyFill="1" applyBorder="1" applyAlignment="1">
      <alignment horizontal="center"/>
    </xf>
    <xf numFmtId="0" fontId="4" fillId="0" borderId="12" xfId="0" applyFont="1" applyBorder="1"/>
  </cellXfs>
  <cellStyles count="1">
    <cellStyle name="Normal" xfId="0" builtinId="0"/>
  </cellStyles>
  <dxfs count="1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O7322"/>
  <sheetViews>
    <sheetView tabSelected="1" workbookViewId="0">
      <pane xSplit="2" topLeftCell="E1" activePane="topRight" state="frozen"/>
      <selection pane="topRight" activeCell="J1" sqref="J1"/>
    </sheetView>
  </sheetViews>
  <sheetFormatPr baseColWidth="10" defaultColWidth="14.42578125" defaultRowHeight="15.75" customHeight="1"/>
  <cols>
    <col min="1" max="2" width="25" customWidth="1"/>
    <col min="3" max="3" width="16" customWidth="1"/>
    <col min="4" max="4" width="43.85546875" customWidth="1"/>
    <col min="5" max="5" width="30.28515625" customWidth="1"/>
    <col min="6" max="6" width="19.42578125" customWidth="1"/>
    <col min="7" max="7" width="9.5703125" customWidth="1"/>
    <col min="8" max="8" width="23.42578125" customWidth="1"/>
    <col min="9" max="9" width="20.28515625" customWidth="1"/>
    <col min="10" max="10" width="20.85546875" customWidth="1"/>
    <col min="11" max="12" width="13.140625" customWidth="1"/>
    <col min="13" max="13" width="20.5703125" customWidth="1"/>
    <col min="14" max="14" width="68.5703125" customWidth="1"/>
  </cols>
  <sheetData>
    <row r="1" spans="1:14" ht="18">
      <c r="A1" s="182" t="s">
        <v>1</v>
      </c>
      <c r="B1" s="183"/>
      <c r="C1" s="182"/>
      <c r="D1" s="183"/>
      <c r="E1" s="2"/>
      <c r="F1" s="3"/>
      <c r="G1" s="3"/>
      <c r="H1" s="3"/>
      <c r="I1" s="3"/>
      <c r="J1" s="3"/>
      <c r="K1" s="3"/>
      <c r="L1" s="3"/>
      <c r="M1" s="3"/>
      <c r="N1" s="4"/>
    </row>
    <row r="2" spans="1:14" ht="44.25" customHeight="1">
      <c r="A2" s="184"/>
      <c r="B2" s="185"/>
      <c r="C2" s="184"/>
      <c r="D2" s="18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25.5">
      <c r="A3" s="7" t="s">
        <v>2</v>
      </c>
      <c r="B3" s="8" t="s">
        <v>3</v>
      </c>
      <c r="C3" s="9" t="s">
        <v>4</v>
      </c>
      <c r="D3" s="10" t="s">
        <v>5</v>
      </c>
      <c r="E3" s="9" t="s">
        <v>6</v>
      </c>
      <c r="F3" s="9" t="s">
        <v>7</v>
      </c>
      <c r="G3" s="9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0</v>
      </c>
      <c r="M3" s="10" t="s">
        <v>13</v>
      </c>
      <c r="N3" s="9" t="s">
        <v>14</v>
      </c>
    </row>
    <row r="4" spans="1:14" ht="15">
      <c r="A4" s="11">
        <v>44321</v>
      </c>
      <c r="B4" s="11">
        <v>44321</v>
      </c>
      <c r="C4" s="12" t="s">
        <v>15</v>
      </c>
      <c r="D4" s="12" t="s">
        <v>16</v>
      </c>
      <c r="E4" s="12" t="s">
        <v>17</v>
      </c>
      <c r="F4" s="13" t="s">
        <v>18</v>
      </c>
      <c r="G4" s="14" t="s">
        <v>19</v>
      </c>
      <c r="H4" s="15"/>
      <c r="I4" s="16">
        <v>110</v>
      </c>
      <c r="J4" s="17">
        <v>100</v>
      </c>
      <c r="K4" s="18">
        <v>0.90909090909090906</v>
      </c>
      <c r="L4" s="19">
        <v>0</v>
      </c>
      <c r="M4" s="20" t="s">
        <v>20</v>
      </c>
      <c r="N4" s="21" t="s">
        <v>21</v>
      </c>
    </row>
    <row r="5" spans="1:14" ht="15">
      <c r="A5" s="11">
        <v>44321</v>
      </c>
      <c r="B5" s="11">
        <v>44321</v>
      </c>
      <c r="C5" s="22" t="s">
        <v>22</v>
      </c>
      <c r="D5" s="22" t="s">
        <v>23</v>
      </c>
      <c r="E5" s="12" t="s">
        <v>17</v>
      </c>
      <c r="F5" s="23" t="s">
        <v>18</v>
      </c>
      <c r="G5" s="24" t="s">
        <v>24</v>
      </c>
      <c r="H5" s="25"/>
      <c r="I5" s="16">
        <v>320</v>
      </c>
      <c r="J5" s="17">
        <v>200</v>
      </c>
      <c r="K5" s="18">
        <v>0.625</v>
      </c>
      <c r="L5" s="19">
        <v>0</v>
      </c>
      <c r="M5" s="20" t="s">
        <v>20</v>
      </c>
      <c r="N5" s="26" t="s">
        <v>25</v>
      </c>
    </row>
    <row r="6" spans="1:14" ht="30">
      <c r="A6" s="11">
        <v>44321</v>
      </c>
      <c r="B6" s="11">
        <v>44321</v>
      </c>
      <c r="C6" s="22" t="s">
        <v>26</v>
      </c>
      <c r="D6" s="22" t="s">
        <v>27</v>
      </c>
      <c r="E6" s="22" t="s">
        <v>28</v>
      </c>
      <c r="F6" s="23" t="s">
        <v>29</v>
      </c>
      <c r="G6" s="27" t="s">
        <v>30</v>
      </c>
      <c r="H6" s="25"/>
      <c r="I6" s="28">
        <v>83</v>
      </c>
      <c r="J6" s="18">
        <v>0</v>
      </c>
      <c r="K6" s="18">
        <v>0</v>
      </c>
      <c r="L6" s="19">
        <v>0</v>
      </c>
      <c r="M6" s="20"/>
      <c r="N6" s="26" t="s">
        <v>31</v>
      </c>
    </row>
    <row r="7" spans="1:14" ht="30">
      <c r="A7" s="29">
        <v>44323</v>
      </c>
      <c r="B7" s="29">
        <v>44323</v>
      </c>
      <c r="C7" s="22" t="s">
        <v>32</v>
      </c>
      <c r="D7" s="22" t="s">
        <v>27</v>
      </c>
      <c r="E7" s="22" t="s">
        <v>28</v>
      </c>
      <c r="F7" s="23" t="s">
        <v>29</v>
      </c>
      <c r="G7" s="27" t="s">
        <v>33</v>
      </c>
      <c r="H7" s="25"/>
      <c r="I7" s="28">
        <v>3090</v>
      </c>
      <c r="J7" s="18">
        <v>0</v>
      </c>
      <c r="K7" s="18">
        <v>0</v>
      </c>
      <c r="L7" s="19">
        <v>0</v>
      </c>
      <c r="M7" s="20"/>
      <c r="N7" s="26" t="s">
        <v>34</v>
      </c>
    </row>
    <row r="8" spans="1:14" ht="30">
      <c r="A8" s="29">
        <v>44322</v>
      </c>
      <c r="B8" s="29">
        <v>44322</v>
      </c>
      <c r="C8" s="22" t="s">
        <v>32</v>
      </c>
      <c r="D8" s="22" t="s">
        <v>27</v>
      </c>
      <c r="E8" s="22" t="s">
        <v>28</v>
      </c>
      <c r="F8" s="23" t="s">
        <v>29</v>
      </c>
      <c r="G8" s="27" t="s">
        <v>35</v>
      </c>
      <c r="H8" s="25"/>
      <c r="I8" s="28">
        <v>3385</v>
      </c>
      <c r="J8" s="18">
        <v>0</v>
      </c>
      <c r="K8" s="18">
        <v>0</v>
      </c>
      <c r="L8" s="19">
        <v>0</v>
      </c>
      <c r="M8" s="30"/>
      <c r="N8" s="26" t="s">
        <v>36</v>
      </c>
    </row>
    <row r="9" spans="1:14" ht="15">
      <c r="A9" s="29">
        <v>44323</v>
      </c>
      <c r="B9" s="31">
        <v>44323</v>
      </c>
      <c r="C9" s="22" t="s">
        <v>26</v>
      </c>
      <c r="D9" s="22" t="s">
        <v>27</v>
      </c>
      <c r="E9" s="22" t="s">
        <v>28</v>
      </c>
      <c r="F9" s="23" t="s">
        <v>29</v>
      </c>
      <c r="G9" s="27" t="s">
        <v>37</v>
      </c>
      <c r="H9" s="32"/>
      <c r="I9" s="28">
        <v>1125</v>
      </c>
      <c r="J9" s="18">
        <v>0</v>
      </c>
      <c r="K9" s="18">
        <v>0</v>
      </c>
      <c r="L9" s="19">
        <v>0</v>
      </c>
      <c r="M9" s="30"/>
      <c r="N9" s="33" t="s">
        <v>38</v>
      </c>
    </row>
    <row r="10" spans="1:14" ht="15">
      <c r="A10" s="29">
        <v>44323</v>
      </c>
      <c r="B10" s="31">
        <v>44323</v>
      </c>
      <c r="C10" s="22" t="s">
        <v>39</v>
      </c>
      <c r="D10" s="22" t="s">
        <v>27</v>
      </c>
      <c r="E10" s="22" t="s">
        <v>28</v>
      </c>
      <c r="F10" s="23" t="s">
        <v>29</v>
      </c>
      <c r="G10" s="27" t="s">
        <v>40</v>
      </c>
      <c r="H10" s="32"/>
      <c r="I10" s="28">
        <v>407</v>
      </c>
      <c r="J10" s="18">
        <v>0</v>
      </c>
      <c r="K10" s="18">
        <v>0</v>
      </c>
      <c r="L10" s="19">
        <v>0</v>
      </c>
      <c r="M10" s="34"/>
      <c r="N10" s="26" t="s">
        <v>41</v>
      </c>
    </row>
    <row r="11" spans="1:14" ht="15">
      <c r="A11" s="29">
        <v>44323</v>
      </c>
      <c r="B11" s="31">
        <v>44323</v>
      </c>
      <c r="C11" s="22" t="s">
        <v>39</v>
      </c>
      <c r="D11" s="22" t="s">
        <v>27</v>
      </c>
      <c r="E11" s="22" t="s">
        <v>28</v>
      </c>
      <c r="F11" s="23" t="s">
        <v>29</v>
      </c>
      <c r="G11" s="27" t="s">
        <v>42</v>
      </c>
      <c r="H11" s="32"/>
      <c r="I11" s="28">
        <v>408</v>
      </c>
      <c r="J11" s="18">
        <v>0</v>
      </c>
      <c r="K11" s="18">
        <v>0</v>
      </c>
      <c r="L11" s="19">
        <v>0</v>
      </c>
      <c r="M11" s="35"/>
      <c r="N11" s="26" t="s">
        <v>41</v>
      </c>
    </row>
    <row r="12" spans="1:14" ht="15">
      <c r="A12" s="29">
        <v>44323</v>
      </c>
      <c r="B12" s="31">
        <v>44323</v>
      </c>
      <c r="C12" s="22" t="s">
        <v>32</v>
      </c>
      <c r="D12" s="22" t="s">
        <v>27</v>
      </c>
      <c r="E12" s="22" t="s">
        <v>28</v>
      </c>
      <c r="F12" s="23" t="s">
        <v>29</v>
      </c>
      <c r="G12" s="27" t="s">
        <v>43</v>
      </c>
      <c r="H12" s="32"/>
      <c r="I12" s="28">
        <v>1505</v>
      </c>
      <c r="J12" s="18">
        <v>0</v>
      </c>
      <c r="K12" s="18">
        <v>0</v>
      </c>
      <c r="L12" s="19">
        <v>0</v>
      </c>
      <c r="M12" s="35"/>
      <c r="N12" s="26" t="s">
        <v>44</v>
      </c>
    </row>
    <row r="13" spans="1:14" ht="15">
      <c r="A13" s="31">
        <v>44323</v>
      </c>
      <c r="B13" s="31">
        <v>44323</v>
      </c>
      <c r="C13" s="22" t="s">
        <v>15</v>
      </c>
      <c r="D13" s="22" t="s">
        <v>27</v>
      </c>
      <c r="E13" s="22" t="s">
        <v>28</v>
      </c>
      <c r="F13" s="23" t="s">
        <v>29</v>
      </c>
      <c r="G13" s="27" t="s">
        <v>45</v>
      </c>
      <c r="H13" s="32"/>
      <c r="I13" s="28">
        <v>481</v>
      </c>
      <c r="J13" s="18">
        <v>0</v>
      </c>
      <c r="K13" s="18">
        <v>0</v>
      </c>
      <c r="L13" s="19">
        <v>0</v>
      </c>
      <c r="M13" s="35"/>
      <c r="N13" s="26" t="s">
        <v>41</v>
      </c>
    </row>
    <row r="14" spans="1:14" ht="15">
      <c r="A14" s="29">
        <v>44326</v>
      </c>
      <c r="B14" s="31">
        <v>44326</v>
      </c>
      <c r="C14" s="22" t="s">
        <v>39</v>
      </c>
      <c r="D14" s="22" t="s">
        <v>27</v>
      </c>
      <c r="E14" s="22" t="s">
        <v>28</v>
      </c>
      <c r="F14" s="23" t="s">
        <v>29</v>
      </c>
      <c r="G14" s="27" t="s">
        <v>46</v>
      </c>
      <c r="H14" s="32"/>
      <c r="I14" s="28">
        <v>478</v>
      </c>
      <c r="J14" s="18">
        <v>0</v>
      </c>
      <c r="K14" s="18">
        <v>0</v>
      </c>
      <c r="L14" s="19">
        <v>0</v>
      </c>
      <c r="M14" s="35"/>
      <c r="N14" s="26" t="s">
        <v>41</v>
      </c>
    </row>
    <row r="15" spans="1:14" ht="15">
      <c r="A15" s="29">
        <v>44327</v>
      </c>
      <c r="B15" s="31">
        <v>44327</v>
      </c>
      <c r="C15" s="22" t="s">
        <v>26</v>
      </c>
      <c r="D15" s="22" t="s">
        <v>27</v>
      </c>
      <c r="E15" s="22" t="s">
        <v>28</v>
      </c>
      <c r="F15" s="23" t="s">
        <v>29</v>
      </c>
      <c r="G15" s="27" t="s">
        <v>47</v>
      </c>
      <c r="H15" s="32"/>
      <c r="I15" s="28">
        <v>484</v>
      </c>
      <c r="J15" s="18">
        <v>0</v>
      </c>
      <c r="K15" s="18">
        <v>0</v>
      </c>
      <c r="L15" s="19">
        <v>0</v>
      </c>
      <c r="M15" s="20"/>
      <c r="N15" s="26" t="s">
        <v>41</v>
      </c>
    </row>
    <row r="16" spans="1:14" ht="15">
      <c r="A16" s="31">
        <v>44327</v>
      </c>
      <c r="B16" s="31">
        <v>44327</v>
      </c>
      <c r="C16" s="22" t="s">
        <v>48</v>
      </c>
      <c r="D16" s="22" t="s">
        <v>27</v>
      </c>
      <c r="E16" s="22" t="s">
        <v>28</v>
      </c>
      <c r="F16" s="23" t="s">
        <v>29</v>
      </c>
      <c r="G16" s="36" t="s">
        <v>49</v>
      </c>
      <c r="H16" s="32"/>
      <c r="I16" s="28">
        <v>410</v>
      </c>
      <c r="J16" s="18">
        <v>0</v>
      </c>
      <c r="K16" s="18">
        <v>0</v>
      </c>
      <c r="L16" s="19">
        <v>0</v>
      </c>
      <c r="M16" s="20"/>
      <c r="N16" s="26" t="s">
        <v>50</v>
      </c>
    </row>
    <row r="17" spans="1:14" ht="15">
      <c r="A17" s="31">
        <v>44327</v>
      </c>
      <c r="B17" s="31">
        <v>44327</v>
      </c>
      <c r="C17" s="22" t="s">
        <v>39</v>
      </c>
      <c r="D17" s="22" t="s">
        <v>27</v>
      </c>
      <c r="E17" s="22" t="s">
        <v>28</v>
      </c>
      <c r="F17" s="23" t="s">
        <v>29</v>
      </c>
      <c r="G17" s="27" t="s">
        <v>51</v>
      </c>
      <c r="H17" s="32"/>
      <c r="I17" s="28">
        <v>369</v>
      </c>
      <c r="J17" s="18">
        <v>0</v>
      </c>
      <c r="K17" s="18">
        <v>0</v>
      </c>
      <c r="L17" s="19">
        <v>0</v>
      </c>
      <c r="M17" s="20"/>
      <c r="N17" s="26" t="s">
        <v>52</v>
      </c>
    </row>
    <row r="18" spans="1:14" ht="15">
      <c r="A18" s="31">
        <v>44327</v>
      </c>
      <c r="B18" s="31">
        <v>44327</v>
      </c>
      <c r="C18" s="22" t="s">
        <v>53</v>
      </c>
      <c r="D18" s="22" t="s">
        <v>27</v>
      </c>
      <c r="E18" s="22" t="s">
        <v>28</v>
      </c>
      <c r="F18" s="23" t="s">
        <v>29</v>
      </c>
      <c r="G18" s="36" t="s">
        <v>54</v>
      </c>
      <c r="H18" s="32"/>
      <c r="I18" s="28">
        <v>455</v>
      </c>
      <c r="J18" s="18">
        <v>0</v>
      </c>
      <c r="K18" s="18">
        <v>0</v>
      </c>
      <c r="L18" s="19">
        <v>0</v>
      </c>
      <c r="M18" s="20"/>
      <c r="N18" s="26" t="s">
        <v>50</v>
      </c>
    </row>
    <row r="19" spans="1:14" ht="15">
      <c r="A19" s="29">
        <v>44327</v>
      </c>
      <c r="B19" s="31">
        <v>44327</v>
      </c>
      <c r="C19" s="22" t="s">
        <v>26</v>
      </c>
      <c r="D19" s="22" t="s">
        <v>27</v>
      </c>
      <c r="E19" s="22" t="s">
        <v>28</v>
      </c>
      <c r="F19" s="23" t="s">
        <v>29</v>
      </c>
      <c r="G19" s="27" t="s">
        <v>55</v>
      </c>
      <c r="H19" s="32"/>
      <c r="I19" s="28">
        <v>408</v>
      </c>
      <c r="J19" s="18">
        <v>0</v>
      </c>
      <c r="K19" s="18">
        <v>0</v>
      </c>
      <c r="L19" s="19">
        <v>0</v>
      </c>
      <c r="M19" s="20"/>
      <c r="N19" s="26" t="s">
        <v>50</v>
      </c>
    </row>
    <row r="20" spans="1:14" ht="30">
      <c r="A20" s="29">
        <v>44327</v>
      </c>
      <c r="B20" s="31">
        <v>44327</v>
      </c>
      <c r="C20" s="22" t="s">
        <v>56</v>
      </c>
      <c r="D20" s="22" t="s">
        <v>57</v>
      </c>
      <c r="E20" s="12" t="s">
        <v>17</v>
      </c>
      <c r="F20" s="23" t="s">
        <v>18</v>
      </c>
      <c r="G20" s="27" t="s">
        <v>58</v>
      </c>
      <c r="H20" s="25">
        <v>3600</v>
      </c>
      <c r="I20" s="16">
        <v>3522</v>
      </c>
      <c r="J20" s="17">
        <v>3000</v>
      </c>
      <c r="K20" s="18">
        <v>0.85178875638841567</v>
      </c>
      <c r="L20" s="19">
        <v>0</v>
      </c>
      <c r="M20" s="20" t="s">
        <v>59</v>
      </c>
      <c r="N20" s="26" t="s">
        <v>60</v>
      </c>
    </row>
    <row r="21" spans="1:14" ht="15">
      <c r="A21" s="29">
        <v>44327</v>
      </c>
      <c r="B21" s="31">
        <v>44327</v>
      </c>
      <c r="C21" s="22" t="s">
        <v>53</v>
      </c>
      <c r="D21" s="22" t="s">
        <v>27</v>
      </c>
      <c r="E21" s="22" t="s">
        <v>28</v>
      </c>
      <c r="F21" s="23" t="s">
        <v>29</v>
      </c>
      <c r="G21" s="27" t="s">
        <v>61</v>
      </c>
      <c r="H21" s="32"/>
      <c r="I21" s="28">
        <v>401</v>
      </c>
      <c r="J21" s="18">
        <v>0</v>
      </c>
      <c r="K21" s="18">
        <v>0</v>
      </c>
      <c r="L21" s="19">
        <v>0</v>
      </c>
      <c r="M21" s="20"/>
      <c r="N21" s="26" t="s">
        <v>50</v>
      </c>
    </row>
    <row r="22" spans="1:14" ht="15">
      <c r="A22" s="29">
        <v>44328</v>
      </c>
      <c r="B22" s="31">
        <v>44328</v>
      </c>
      <c r="C22" s="37"/>
      <c r="D22" s="22" t="s">
        <v>62</v>
      </c>
      <c r="E22" s="22" t="s">
        <v>63</v>
      </c>
      <c r="F22" s="23" t="s">
        <v>64</v>
      </c>
      <c r="G22" s="27" t="s">
        <v>65</v>
      </c>
      <c r="H22" s="32"/>
      <c r="I22" s="28">
        <v>33</v>
      </c>
      <c r="J22" s="18">
        <v>0</v>
      </c>
      <c r="K22" s="18">
        <v>0</v>
      </c>
      <c r="L22" s="19">
        <v>0</v>
      </c>
      <c r="M22" s="20"/>
      <c r="N22" s="26" t="s">
        <v>66</v>
      </c>
    </row>
    <row r="23" spans="1:14" ht="15">
      <c r="A23" s="29">
        <v>44328</v>
      </c>
      <c r="B23" s="31">
        <v>44328</v>
      </c>
      <c r="C23" s="22" t="s">
        <v>32</v>
      </c>
      <c r="D23" s="22" t="s">
        <v>27</v>
      </c>
      <c r="E23" s="22" t="s">
        <v>28</v>
      </c>
      <c r="F23" s="23" t="s">
        <v>29</v>
      </c>
      <c r="G23" s="36" t="s">
        <v>67</v>
      </c>
      <c r="H23" s="32"/>
      <c r="I23" s="28">
        <v>2290</v>
      </c>
      <c r="J23" s="18">
        <v>0</v>
      </c>
      <c r="K23" s="18">
        <v>0</v>
      </c>
      <c r="L23" s="19">
        <v>0</v>
      </c>
      <c r="M23" s="35"/>
      <c r="N23" s="38"/>
    </row>
    <row r="24" spans="1:14" ht="15">
      <c r="A24" s="29">
        <v>44328</v>
      </c>
      <c r="B24" s="31">
        <v>44328</v>
      </c>
      <c r="C24" s="22" t="s">
        <v>68</v>
      </c>
      <c r="D24" s="22" t="s">
        <v>69</v>
      </c>
      <c r="E24" s="12" t="s">
        <v>17</v>
      </c>
      <c r="F24" s="23" t="s">
        <v>18</v>
      </c>
      <c r="G24" s="24" t="s">
        <v>70</v>
      </c>
      <c r="H24" s="32"/>
      <c r="I24" s="16">
        <v>300</v>
      </c>
      <c r="J24" s="17">
        <v>225</v>
      </c>
      <c r="K24" s="18">
        <v>0.75</v>
      </c>
      <c r="L24" s="19">
        <v>0</v>
      </c>
      <c r="M24" s="20" t="s">
        <v>59</v>
      </c>
      <c r="N24" s="26" t="s">
        <v>71</v>
      </c>
    </row>
    <row r="25" spans="1:14" ht="15">
      <c r="A25" s="29">
        <v>44330</v>
      </c>
      <c r="B25" s="31">
        <v>44330</v>
      </c>
      <c r="C25" s="22" t="s">
        <v>72</v>
      </c>
      <c r="D25" s="22" t="s">
        <v>73</v>
      </c>
      <c r="E25" s="12" t="s">
        <v>17</v>
      </c>
      <c r="F25" s="23" t="s">
        <v>18</v>
      </c>
      <c r="G25" s="24" t="s">
        <v>74</v>
      </c>
      <c r="H25" s="32"/>
      <c r="I25" s="16">
        <v>1205</v>
      </c>
      <c r="J25" s="17">
        <v>870</v>
      </c>
      <c r="K25" s="18">
        <v>0.72199170124481327</v>
      </c>
      <c r="L25" s="19">
        <v>0</v>
      </c>
      <c r="M25" s="20" t="s">
        <v>59</v>
      </c>
      <c r="N25" s="26" t="s">
        <v>75</v>
      </c>
    </row>
    <row r="26" spans="1:14" ht="30">
      <c r="A26" s="29">
        <v>44330</v>
      </c>
      <c r="B26" s="31">
        <v>44330</v>
      </c>
      <c r="C26" s="22" t="s">
        <v>76</v>
      </c>
      <c r="D26" s="22" t="s">
        <v>77</v>
      </c>
      <c r="E26" s="12" t="s">
        <v>17</v>
      </c>
      <c r="F26" s="23" t="s">
        <v>18</v>
      </c>
      <c r="G26" s="24" t="s">
        <v>78</v>
      </c>
      <c r="H26" s="32"/>
      <c r="I26" s="16">
        <v>2061</v>
      </c>
      <c r="J26" s="17">
        <v>1400</v>
      </c>
      <c r="K26" s="18">
        <v>0.67928190198932559</v>
      </c>
      <c r="L26" s="19">
        <v>0</v>
      </c>
      <c r="M26" s="20" t="s">
        <v>20</v>
      </c>
      <c r="N26" s="26" t="s">
        <v>79</v>
      </c>
    </row>
    <row r="27" spans="1:14" ht="15">
      <c r="A27" s="29">
        <v>44330</v>
      </c>
      <c r="B27" s="31">
        <v>44330</v>
      </c>
      <c r="C27" s="22" t="s">
        <v>80</v>
      </c>
      <c r="D27" s="22" t="s">
        <v>81</v>
      </c>
      <c r="E27" s="12" t="s">
        <v>17</v>
      </c>
      <c r="F27" s="23" t="s">
        <v>18</v>
      </c>
      <c r="G27" s="24" t="s">
        <v>82</v>
      </c>
      <c r="H27" s="32"/>
      <c r="I27" s="16">
        <v>65</v>
      </c>
      <c r="J27" s="17">
        <v>45</v>
      </c>
      <c r="K27" s="18">
        <v>0.69230769230769229</v>
      </c>
      <c r="L27" s="19">
        <v>0</v>
      </c>
      <c r="M27" s="20" t="s">
        <v>59</v>
      </c>
      <c r="N27" s="26" t="s">
        <v>83</v>
      </c>
    </row>
    <row r="28" spans="1:14" ht="15">
      <c r="A28" s="29">
        <v>44330</v>
      </c>
      <c r="B28" s="31">
        <v>44330</v>
      </c>
      <c r="C28" s="22" t="s">
        <v>72</v>
      </c>
      <c r="D28" s="22" t="s">
        <v>73</v>
      </c>
      <c r="E28" s="12" t="s">
        <v>17</v>
      </c>
      <c r="F28" s="23" t="s">
        <v>18</v>
      </c>
      <c r="G28" s="24" t="s">
        <v>84</v>
      </c>
      <c r="H28" s="32"/>
      <c r="I28" s="16">
        <v>1677</v>
      </c>
      <c r="J28" s="17">
        <v>870</v>
      </c>
      <c r="K28" s="18">
        <v>0.51878354203935595</v>
      </c>
      <c r="L28" s="19">
        <v>0</v>
      </c>
      <c r="M28" s="20" t="s">
        <v>59</v>
      </c>
      <c r="N28" s="39" t="s">
        <v>85</v>
      </c>
    </row>
    <row r="29" spans="1:14" ht="15">
      <c r="A29" s="29">
        <v>44332</v>
      </c>
      <c r="B29" s="31">
        <v>44332</v>
      </c>
      <c r="C29" s="22" t="s">
        <v>86</v>
      </c>
      <c r="D29" s="22" t="s">
        <v>87</v>
      </c>
      <c r="E29" s="12" t="s">
        <v>17</v>
      </c>
      <c r="F29" s="23" t="s">
        <v>18</v>
      </c>
      <c r="G29" s="24" t="s">
        <v>88</v>
      </c>
      <c r="H29" s="32"/>
      <c r="I29" s="16">
        <v>2464</v>
      </c>
      <c r="J29" s="17">
        <v>2100</v>
      </c>
      <c r="K29" s="18">
        <v>0.85227272727272729</v>
      </c>
      <c r="L29" s="19">
        <v>0</v>
      </c>
      <c r="M29" s="20" t="s">
        <v>59</v>
      </c>
      <c r="N29" s="26" t="s">
        <v>89</v>
      </c>
    </row>
    <row r="30" spans="1:14" ht="15">
      <c r="A30" s="29">
        <v>44332</v>
      </c>
      <c r="B30" s="31">
        <v>44332</v>
      </c>
      <c r="C30" s="22" t="s">
        <v>90</v>
      </c>
      <c r="D30" s="22" t="s">
        <v>87</v>
      </c>
      <c r="E30" s="12" t="s">
        <v>17</v>
      </c>
      <c r="F30" s="23" t="s">
        <v>18</v>
      </c>
      <c r="G30" s="24" t="s">
        <v>91</v>
      </c>
      <c r="H30" s="32"/>
      <c r="I30" s="16">
        <v>2314</v>
      </c>
      <c r="J30" s="17">
        <v>2100</v>
      </c>
      <c r="K30" s="18">
        <v>0.90751944684528951</v>
      </c>
      <c r="L30" s="19">
        <v>0</v>
      </c>
      <c r="M30" s="20" t="s">
        <v>59</v>
      </c>
      <c r="N30" s="26" t="s">
        <v>89</v>
      </c>
    </row>
    <row r="31" spans="1:14" ht="15">
      <c r="A31" s="29">
        <v>44333</v>
      </c>
      <c r="B31" s="31">
        <v>44333</v>
      </c>
      <c r="C31" s="22" t="s">
        <v>92</v>
      </c>
      <c r="D31" s="22" t="s">
        <v>73</v>
      </c>
      <c r="E31" s="12" t="s">
        <v>17</v>
      </c>
      <c r="F31" s="23" t="s">
        <v>18</v>
      </c>
      <c r="G31" s="24" t="s">
        <v>93</v>
      </c>
      <c r="H31" s="32"/>
      <c r="I31" s="16">
        <v>941</v>
      </c>
      <c r="J31" s="17">
        <v>600</v>
      </c>
      <c r="K31" s="18">
        <v>0.6376195536663124</v>
      </c>
      <c r="L31" s="19">
        <v>0</v>
      </c>
      <c r="M31" s="20" t="s">
        <v>59</v>
      </c>
      <c r="N31" s="26" t="s">
        <v>94</v>
      </c>
    </row>
    <row r="32" spans="1:14" ht="15">
      <c r="A32" s="29">
        <v>44333</v>
      </c>
      <c r="B32" s="31">
        <v>44333</v>
      </c>
      <c r="C32" s="22" t="s">
        <v>95</v>
      </c>
      <c r="D32" s="22" t="s">
        <v>69</v>
      </c>
      <c r="E32" s="12" t="s">
        <v>17</v>
      </c>
      <c r="F32" s="23" t="s">
        <v>18</v>
      </c>
      <c r="G32" s="24" t="s">
        <v>96</v>
      </c>
      <c r="H32" s="25">
        <v>350</v>
      </c>
      <c r="I32" s="16">
        <v>316</v>
      </c>
      <c r="J32" s="17">
        <v>245</v>
      </c>
      <c r="K32" s="18">
        <v>0.77531645569620256</v>
      </c>
      <c r="L32" s="19">
        <v>0</v>
      </c>
      <c r="M32" s="20" t="s">
        <v>59</v>
      </c>
      <c r="N32" s="26" t="s">
        <v>71</v>
      </c>
    </row>
    <row r="33" spans="1:14" ht="15">
      <c r="A33" s="29">
        <v>44333</v>
      </c>
      <c r="B33" s="31">
        <v>44333</v>
      </c>
      <c r="C33" s="22" t="s">
        <v>39</v>
      </c>
      <c r="D33" s="22" t="s">
        <v>69</v>
      </c>
      <c r="E33" s="12" t="s">
        <v>17</v>
      </c>
      <c r="F33" s="23" t="s">
        <v>18</v>
      </c>
      <c r="G33" s="24" t="s">
        <v>97</v>
      </c>
      <c r="H33" s="25">
        <v>350</v>
      </c>
      <c r="I33" s="16">
        <v>251</v>
      </c>
      <c r="J33" s="17">
        <v>195</v>
      </c>
      <c r="K33" s="18">
        <v>0.77689243027888444</v>
      </c>
      <c r="L33" s="19">
        <v>0</v>
      </c>
      <c r="M33" s="20" t="s">
        <v>59</v>
      </c>
      <c r="N33" s="26" t="s">
        <v>71</v>
      </c>
    </row>
    <row r="34" spans="1:14" ht="15">
      <c r="A34" s="29">
        <v>44334</v>
      </c>
      <c r="B34" s="31">
        <v>44334</v>
      </c>
      <c r="C34" s="22" t="s">
        <v>95</v>
      </c>
      <c r="D34" s="22" t="s">
        <v>69</v>
      </c>
      <c r="E34" s="12" t="s">
        <v>17</v>
      </c>
      <c r="F34" s="23" t="s">
        <v>18</v>
      </c>
      <c r="G34" s="24" t="s">
        <v>98</v>
      </c>
      <c r="H34" s="25">
        <v>350</v>
      </c>
      <c r="I34" s="16">
        <v>244</v>
      </c>
      <c r="J34" s="17">
        <v>190</v>
      </c>
      <c r="K34" s="18">
        <v>0.77868852459016391</v>
      </c>
      <c r="L34" s="19">
        <v>0</v>
      </c>
      <c r="M34" s="20" t="s">
        <v>59</v>
      </c>
      <c r="N34" s="26" t="s">
        <v>71</v>
      </c>
    </row>
    <row r="35" spans="1:14" ht="15">
      <c r="A35" s="29">
        <v>44334</v>
      </c>
      <c r="B35" s="31">
        <v>44334</v>
      </c>
      <c r="C35" s="22" t="s">
        <v>39</v>
      </c>
      <c r="D35" s="22" t="s">
        <v>69</v>
      </c>
      <c r="E35" s="12" t="s">
        <v>17</v>
      </c>
      <c r="F35" s="23" t="s">
        <v>18</v>
      </c>
      <c r="G35" s="24" t="s">
        <v>99</v>
      </c>
      <c r="H35" s="25">
        <v>350</v>
      </c>
      <c r="I35" s="16">
        <v>344</v>
      </c>
      <c r="J35" s="17">
        <v>268</v>
      </c>
      <c r="K35" s="18">
        <v>0.77906976744186052</v>
      </c>
      <c r="L35" s="19">
        <v>0</v>
      </c>
      <c r="M35" s="20" t="s">
        <v>59</v>
      </c>
      <c r="N35" s="26" t="s">
        <v>71</v>
      </c>
    </row>
    <row r="36" spans="1:14" ht="15">
      <c r="A36" s="29">
        <v>44334</v>
      </c>
      <c r="B36" s="31">
        <v>44334</v>
      </c>
      <c r="C36" s="22" t="s">
        <v>39</v>
      </c>
      <c r="D36" s="22" t="s">
        <v>69</v>
      </c>
      <c r="E36" s="12" t="s">
        <v>17</v>
      </c>
      <c r="F36" s="23" t="s">
        <v>18</v>
      </c>
      <c r="G36" s="24" t="s">
        <v>100</v>
      </c>
      <c r="H36" s="25">
        <v>350</v>
      </c>
      <c r="I36" s="16">
        <v>125</v>
      </c>
      <c r="J36" s="17">
        <v>95</v>
      </c>
      <c r="K36" s="18">
        <v>0.76</v>
      </c>
      <c r="L36" s="19">
        <v>0</v>
      </c>
      <c r="M36" s="20" t="s">
        <v>59</v>
      </c>
      <c r="N36" s="26" t="s">
        <v>101</v>
      </c>
    </row>
    <row r="37" spans="1:14" ht="15">
      <c r="A37" s="29">
        <v>44334</v>
      </c>
      <c r="B37" s="31">
        <v>44334</v>
      </c>
      <c r="C37" s="22" t="s">
        <v>86</v>
      </c>
      <c r="D37" s="22" t="s">
        <v>87</v>
      </c>
      <c r="E37" s="12" t="s">
        <v>17</v>
      </c>
      <c r="F37" s="23" t="s">
        <v>18</v>
      </c>
      <c r="G37" s="24" t="s">
        <v>102</v>
      </c>
      <c r="H37" s="32"/>
      <c r="I37" s="16">
        <v>2586</v>
      </c>
      <c r="J37" s="17">
        <v>2100</v>
      </c>
      <c r="K37" s="18">
        <v>0.81206496519721583</v>
      </c>
      <c r="L37" s="19">
        <v>0</v>
      </c>
      <c r="M37" s="20" t="s">
        <v>59</v>
      </c>
      <c r="N37" s="26" t="s">
        <v>89</v>
      </c>
    </row>
    <row r="38" spans="1:14" ht="30">
      <c r="A38" s="29">
        <v>44334</v>
      </c>
      <c r="B38" s="31">
        <v>44334</v>
      </c>
      <c r="C38" s="22" t="s">
        <v>103</v>
      </c>
      <c r="D38" s="22" t="s">
        <v>87</v>
      </c>
      <c r="E38" s="12" t="s">
        <v>17</v>
      </c>
      <c r="F38" s="23" t="s">
        <v>18</v>
      </c>
      <c r="G38" s="24" t="s">
        <v>104</v>
      </c>
      <c r="H38" s="32"/>
      <c r="I38" s="16">
        <v>3051</v>
      </c>
      <c r="J38" s="17">
        <v>2590</v>
      </c>
      <c r="K38" s="18">
        <v>0.84890199934447719</v>
      </c>
      <c r="L38" s="19">
        <v>0</v>
      </c>
      <c r="M38" s="20" t="s">
        <v>59</v>
      </c>
      <c r="N38" s="26" t="s">
        <v>105</v>
      </c>
    </row>
    <row r="39" spans="1:14" ht="15">
      <c r="A39" s="29">
        <v>44335</v>
      </c>
      <c r="B39" s="31">
        <v>44335</v>
      </c>
      <c r="C39" s="22" t="s">
        <v>32</v>
      </c>
      <c r="D39" s="22" t="s">
        <v>106</v>
      </c>
      <c r="E39" s="22" t="s">
        <v>107</v>
      </c>
      <c r="F39" s="23" t="s">
        <v>29</v>
      </c>
      <c r="G39" s="36" t="s">
        <v>108</v>
      </c>
      <c r="H39" s="32"/>
      <c r="I39" s="28">
        <v>3115</v>
      </c>
      <c r="J39" s="18">
        <v>0</v>
      </c>
      <c r="K39" s="18">
        <v>0</v>
      </c>
      <c r="L39" s="19">
        <v>0</v>
      </c>
      <c r="M39" s="35"/>
      <c r="N39" s="26" t="s">
        <v>109</v>
      </c>
    </row>
    <row r="40" spans="1:14" ht="15">
      <c r="A40" s="29">
        <v>44335</v>
      </c>
      <c r="B40" s="31">
        <v>44335</v>
      </c>
      <c r="C40" s="22" t="s">
        <v>26</v>
      </c>
      <c r="D40" s="22" t="s">
        <v>106</v>
      </c>
      <c r="E40" s="22" t="s">
        <v>107</v>
      </c>
      <c r="F40" s="23" t="s">
        <v>29</v>
      </c>
      <c r="G40" s="36" t="s">
        <v>110</v>
      </c>
      <c r="H40" s="25">
        <v>250</v>
      </c>
      <c r="I40" s="28">
        <v>1144</v>
      </c>
      <c r="J40" s="18">
        <v>0</v>
      </c>
      <c r="K40" s="18">
        <v>0</v>
      </c>
      <c r="L40" s="19">
        <v>0</v>
      </c>
      <c r="M40" s="35"/>
      <c r="N40" s="26" t="s">
        <v>111</v>
      </c>
    </row>
    <row r="41" spans="1:14" ht="15">
      <c r="A41" s="29">
        <v>44335</v>
      </c>
      <c r="B41" s="31">
        <v>44335</v>
      </c>
      <c r="C41" s="22" t="s">
        <v>112</v>
      </c>
      <c r="D41" s="22" t="s">
        <v>113</v>
      </c>
      <c r="E41" s="12" t="s">
        <v>17</v>
      </c>
      <c r="F41" s="23" t="s">
        <v>18</v>
      </c>
      <c r="G41" s="24" t="s">
        <v>114</v>
      </c>
      <c r="H41" s="25">
        <v>180</v>
      </c>
      <c r="I41" s="16">
        <v>247</v>
      </c>
      <c r="J41" s="17">
        <v>200</v>
      </c>
      <c r="K41" s="18">
        <v>0.80971659919028338</v>
      </c>
      <c r="L41" s="19">
        <v>200</v>
      </c>
      <c r="M41" s="20" t="s">
        <v>115</v>
      </c>
      <c r="N41" s="26" t="s">
        <v>116</v>
      </c>
    </row>
    <row r="42" spans="1:14" ht="15">
      <c r="A42" s="29">
        <v>44335</v>
      </c>
      <c r="B42" s="31">
        <v>44335</v>
      </c>
      <c r="C42" s="22" t="s">
        <v>117</v>
      </c>
      <c r="D42" s="22" t="s">
        <v>118</v>
      </c>
      <c r="E42" s="12" t="s">
        <v>17</v>
      </c>
      <c r="F42" s="23" t="s">
        <v>18</v>
      </c>
      <c r="G42" s="24" t="s">
        <v>119</v>
      </c>
      <c r="H42" s="25">
        <v>80</v>
      </c>
      <c r="I42" s="16">
        <v>103</v>
      </c>
      <c r="J42" s="17">
        <v>50</v>
      </c>
      <c r="K42" s="18">
        <v>0.4854368932038835</v>
      </c>
      <c r="L42" s="19">
        <v>0</v>
      </c>
      <c r="M42" s="20" t="s">
        <v>59</v>
      </c>
      <c r="N42" s="26" t="s">
        <v>120</v>
      </c>
    </row>
    <row r="43" spans="1:14" ht="15">
      <c r="A43" s="29">
        <v>44335</v>
      </c>
      <c r="B43" s="31">
        <v>44335</v>
      </c>
      <c r="C43" s="22" t="s">
        <v>48</v>
      </c>
      <c r="D43" s="22" t="s">
        <v>106</v>
      </c>
      <c r="E43" s="22" t="s">
        <v>107</v>
      </c>
      <c r="F43" s="23" t="s">
        <v>29</v>
      </c>
      <c r="G43" s="36" t="s">
        <v>121</v>
      </c>
      <c r="H43" s="25">
        <v>350</v>
      </c>
      <c r="I43" s="28">
        <v>428</v>
      </c>
      <c r="J43" s="18">
        <v>0</v>
      </c>
      <c r="K43" s="18">
        <v>0</v>
      </c>
      <c r="L43" s="19">
        <v>0</v>
      </c>
      <c r="M43" s="35"/>
      <c r="N43" s="26" t="s">
        <v>71</v>
      </c>
    </row>
    <row r="44" spans="1:14" ht="15">
      <c r="A44" s="29">
        <v>44335</v>
      </c>
      <c r="B44" s="31">
        <v>44335</v>
      </c>
      <c r="C44" s="22" t="s">
        <v>26</v>
      </c>
      <c r="D44" s="22" t="s">
        <v>106</v>
      </c>
      <c r="E44" s="22" t="s">
        <v>107</v>
      </c>
      <c r="F44" s="23" t="s">
        <v>29</v>
      </c>
      <c r="G44" s="27" t="s">
        <v>122</v>
      </c>
      <c r="H44" s="25">
        <v>350</v>
      </c>
      <c r="I44" s="28">
        <v>425</v>
      </c>
      <c r="J44" s="18">
        <v>0</v>
      </c>
      <c r="K44" s="18" t="s">
        <v>123</v>
      </c>
      <c r="L44" s="19">
        <v>0</v>
      </c>
      <c r="M44" s="35"/>
      <c r="N44" s="26" t="s">
        <v>71</v>
      </c>
    </row>
    <row r="45" spans="1:14" ht="15">
      <c r="A45" s="29">
        <v>44335</v>
      </c>
      <c r="B45" s="31">
        <v>44335</v>
      </c>
      <c r="C45" s="22" t="s">
        <v>124</v>
      </c>
      <c r="D45" s="22" t="s">
        <v>125</v>
      </c>
      <c r="E45" s="12" t="s">
        <v>17</v>
      </c>
      <c r="F45" s="23" t="s">
        <v>18</v>
      </c>
      <c r="G45" s="27" t="s">
        <v>126</v>
      </c>
      <c r="H45" s="25">
        <v>1300</v>
      </c>
      <c r="I45" s="16">
        <v>1215</v>
      </c>
      <c r="J45" s="17">
        <v>1650</v>
      </c>
      <c r="K45" s="18">
        <v>1.3580246913580247</v>
      </c>
      <c r="L45" s="19">
        <v>0</v>
      </c>
      <c r="M45" s="20" t="s">
        <v>20</v>
      </c>
      <c r="N45" s="26" t="s">
        <v>127</v>
      </c>
    </row>
    <row r="46" spans="1:14" ht="30">
      <c r="A46" s="29">
        <v>44335</v>
      </c>
      <c r="B46" s="31">
        <v>44335</v>
      </c>
      <c r="C46" s="22" t="s">
        <v>26</v>
      </c>
      <c r="D46" s="22" t="s">
        <v>106</v>
      </c>
      <c r="E46" s="22" t="s">
        <v>107</v>
      </c>
      <c r="F46" s="23" t="s">
        <v>29</v>
      </c>
      <c r="G46" s="36" t="s">
        <v>128</v>
      </c>
      <c r="H46" s="25">
        <v>90</v>
      </c>
      <c r="I46" s="28">
        <v>219</v>
      </c>
      <c r="J46" s="18">
        <v>0</v>
      </c>
      <c r="K46" s="18">
        <v>0</v>
      </c>
      <c r="L46" s="19">
        <v>0</v>
      </c>
      <c r="M46" s="35"/>
      <c r="N46" s="26" t="s">
        <v>129</v>
      </c>
    </row>
    <row r="47" spans="1:14" ht="15">
      <c r="A47" s="29">
        <v>44335</v>
      </c>
      <c r="B47" s="31">
        <v>44335</v>
      </c>
      <c r="C47" s="22" t="s">
        <v>86</v>
      </c>
      <c r="D47" s="22" t="s">
        <v>87</v>
      </c>
      <c r="E47" s="12" t="s">
        <v>17</v>
      </c>
      <c r="F47" s="23" t="s">
        <v>18</v>
      </c>
      <c r="G47" s="24" t="s">
        <v>130</v>
      </c>
      <c r="H47" s="25">
        <v>1900</v>
      </c>
      <c r="I47" s="16">
        <v>2586</v>
      </c>
      <c r="J47" s="17">
        <v>2100</v>
      </c>
      <c r="K47" s="18">
        <v>0.81206496519721583</v>
      </c>
      <c r="L47" s="19">
        <v>0</v>
      </c>
      <c r="M47" s="20" t="s">
        <v>20</v>
      </c>
      <c r="N47" s="26" t="s">
        <v>89</v>
      </c>
    </row>
    <row r="48" spans="1:14" ht="30">
      <c r="A48" s="29">
        <v>44336</v>
      </c>
      <c r="B48" s="31">
        <v>44336</v>
      </c>
      <c r="C48" s="22" t="s">
        <v>32</v>
      </c>
      <c r="D48" s="22" t="s">
        <v>131</v>
      </c>
      <c r="E48" s="22" t="s">
        <v>132</v>
      </c>
      <c r="F48" s="23" t="s">
        <v>133</v>
      </c>
      <c r="G48" s="36" t="s">
        <v>134</v>
      </c>
      <c r="H48" s="25">
        <v>3000</v>
      </c>
      <c r="I48" s="28">
        <v>3297</v>
      </c>
      <c r="J48" s="18">
        <v>0</v>
      </c>
      <c r="K48" s="18">
        <v>0</v>
      </c>
      <c r="L48" s="19">
        <v>0</v>
      </c>
      <c r="M48" s="35"/>
      <c r="N48" s="26" t="s">
        <v>135</v>
      </c>
    </row>
    <row r="49" spans="1:14" ht="15">
      <c r="A49" s="29">
        <v>44336</v>
      </c>
      <c r="B49" s="31">
        <v>44336</v>
      </c>
      <c r="C49" s="22" t="s">
        <v>136</v>
      </c>
      <c r="D49" s="22" t="s">
        <v>137</v>
      </c>
      <c r="E49" s="12" t="s">
        <v>17</v>
      </c>
      <c r="F49" s="23" t="s">
        <v>18</v>
      </c>
      <c r="G49" s="24" t="s">
        <v>138</v>
      </c>
      <c r="H49" s="25">
        <v>200</v>
      </c>
      <c r="I49" s="16">
        <v>341</v>
      </c>
      <c r="J49" s="17">
        <v>230</v>
      </c>
      <c r="K49" s="18">
        <v>0.67448680351906154</v>
      </c>
      <c r="L49" s="19">
        <v>0</v>
      </c>
      <c r="M49" s="20" t="s">
        <v>20</v>
      </c>
      <c r="N49" s="26" t="s">
        <v>139</v>
      </c>
    </row>
    <row r="50" spans="1:14" ht="15">
      <c r="A50" s="29">
        <v>44337</v>
      </c>
      <c r="B50" s="31">
        <v>44337</v>
      </c>
      <c r="C50" s="22" t="s">
        <v>140</v>
      </c>
      <c r="D50" s="22" t="s">
        <v>87</v>
      </c>
      <c r="E50" s="12" t="s">
        <v>17</v>
      </c>
      <c r="F50" s="23" t="s">
        <v>18</v>
      </c>
      <c r="G50" s="27" t="s">
        <v>141</v>
      </c>
      <c r="H50" s="25">
        <v>2300</v>
      </c>
      <c r="I50" s="16">
        <v>2252</v>
      </c>
      <c r="J50" s="17">
        <v>2100</v>
      </c>
      <c r="K50" s="18">
        <v>0.93250444049733572</v>
      </c>
      <c r="L50" s="19">
        <v>0</v>
      </c>
      <c r="M50" s="20" t="s">
        <v>20</v>
      </c>
      <c r="N50" s="26" t="s">
        <v>142</v>
      </c>
    </row>
    <row r="51" spans="1:14" ht="15">
      <c r="A51" s="29">
        <v>44336</v>
      </c>
      <c r="B51" s="31">
        <v>44336</v>
      </c>
      <c r="C51" s="22" t="s">
        <v>26</v>
      </c>
      <c r="D51" s="22" t="s">
        <v>106</v>
      </c>
      <c r="E51" s="22" t="s">
        <v>107</v>
      </c>
      <c r="F51" s="23" t="s">
        <v>29</v>
      </c>
      <c r="G51" s="36" t="s">
        <v>143</v>
      </c>
      <c r="H51" s="25">
        <v>250</v>
      </c>
      <c r="I51" s="28">
        <v>386</v>
      </c>
      <c r="J51" s="18">
        <v>0</v>
      </c>
      <c r="K51" s="18" t="s">
        <v>123</v>
      </c>
      <c r="L51" s="19">
        <v>0</v>
      </c>
      <c r="M51" s="35"/>
      <c r="N51" s="26" t="s">
        <v>144</v>
      </c>
    </row>
    <row r="52" spans="1:14" ht="15">
      <c r="A52" s="29">
        <v>44336</v>
      </c>
      <c r="B52" s="31">
        <v>44336</v>
      </c>
      <c r="C52" s="22" t="s">
        <v>145</v>
      </c>
      <c r="D52" s="22" t="s">
        <v>106</v>
      </c>
      <c r="E52" s="22" t="s">
        <v>107</v>
      </c>
      <c r="F52" s="23" t="s">
        <v>29</v>
      </c>
      <c r="G52" s="36" t="s">
        <v>146</v>
      </c>
      <c r="H52" s="25">
        <v>250</v>
      </c>
      <c r="I52" s="28">
        <v>360</v>
      </c>
      <c r="J52" s="18">
        <v>0</v>
      </c>
      <c r="K52" s="18" t="s">
        <v>123</v>
      </c>
      <c r="L52" s="19">
        <v>0</v>
      </c>
      <c r="M52" s="35"/>
      <c r="N52" s="26" t="s">
        <v>144</v>
      </c>
    </row>
    <row r="53" spans="1:14" ht="15">
      <c r="A53" s="29">
        <v>44336</v>
      </c>
      <c r="B53" s="31">
        <v>44336</v>
      </c>
      <c r="C53" s="22" t="s">
        <v>26</v>
      </c>
      <c r="D53" s="22" t="s">
        <v>106</v>
      </c>
      <c r="E53" s="22" t="s">
        <v>107</v>
      </c>
      <c r="F53" s="23" t="s">
        <v>29</v>
      </c>
      <c r="G53" s="36" t="s">
        <v>147</v>
      </c>
      <c r="H53" s="25">
        <v>250</v>
      </c>
      <c r="I53" s="28">
        <v>405</v>
      </c>
      <c r="J53" s="18">
        <v>0</v>
      </c>
      <c r="K53" s="18" t="s">
        <v>123</v>
      </c>
      <c r="L53" s="19">
        <v>0</v>
      </c>
      <c r="M53" s="35"/>
      <c r="N53" s="26" t="s">
        <v>144</v>
      </c>
    </row>
    <row r="54" spans="1:14" ht="15">
      <c r="A54" s="29">
        <v>44338</v>
      </c>
      <c r="B54" s="31">
        <v>44338</v>
      </c>
      <c r="C54" s="22" t="s">
        <v>148</v>
      </c>
      <c r="D54" s="22" t="s">
        <v>87</v>
      </c>
      <c r="E54" s="12" t="s">
        <v>17</v>
      </c>
      <c r="F54" s="23" t="s">
        <v>18</v>
      </c>
      <c r="G54" s="27" t="s">
        <v>149</v>
      </c>
      <c r="H54" s="25">
        <v>2500</v>
      </c>
      <c r="I54" s="16">
        <v>2533</v>
      </c>
      <c r="J54" s="17">
        <v>2400</v>
      </c>
      <c r="K54" s="18">
        <v>0.94749309119621006</v>
      </c>
      <c r="L54" s="19">
        <v>0</v>
      </c>
      <c r="M54" s="20" t="s">
        <v>20</v>
      </c>
      <c r="N54" s="26" t="s">
        <v>150</v>
      </c>
    </row>
    <row r="55" spans="1:14" ht="30">
      <c r="A55" s="29">
        <v>44337</v>
      </c>
      <c r="B55" s="31">
        <v>44337</v>
      </c>
      <c r="C55" s="22" t="s">
        <v>32</v>
      </c>
      <c r="D55" s="22" t="s">
        <v>131</v>
      </c>
      <c r="E55" s="22" t="s">
        <v>132</v>
      </c>
      <c r="F55" s="23" t="s">
        <v>133</v>
      </c>
      <c r="G55" s="36" t="s">
        <v>151</v>
      </c>
      <c r="H55" s="25">
        <v>1900</v>
      </c>
      <c r="I55" s="28">
        <v>2456</v>
      </c>
      <c r="J55" s="18">
        <v>0</v>
      </c>
      <c r="K55" s="18" t="s">
        <v>123</v>
      </c>
      <c r="L55" s="19">
        <v>0</v>
      </c>
      <c r="M55" s="35"/>
      <c r="N55" s="26" t="s">
        <v>152</v>
      </c>
    </row>
    <row r="56" spans="1:14" ht="15">
      <c r="A56" s="29">
        <v>44337</v>
      </c>
      <c r="B56" s="31">
        <v>44337</v>
      </c>
      <c r="C56" s="22" t="s">
        <v>153</v>
      </c>
      <c r="D56" s="22" t="s">
        <v>87</v>
      </c>
      <c r="E56" s="12" t="s">
        <v>17</v>
      </c>
      <c r="F56" s="23" t="s">
        <v>18</v>
      </c>
      <c r="G56" s="27" t="s">
        <v>154</v>
      </c>
      <c r="H56" s="25">
        <v>2300</v>
      </c>
      <c r="I56" s="16">
        <v>2531</v>
      </c>
      <c r="J56" s="17">
        <v>2100</v>
      </c>
      <c r="K56" s="18">
        <v>0.82971157645199523</v>
      </c>
      <c r="L56" s="19">
        <v>0</v>
      </c>
      <c r="M56" s="20" t="s">
        <v>20</v>
      </c>
      <c r="N56" s="26" t="s">
        <v>155</v>
      </c>
    </row>
    <row r="57" spans="1:14" ht="15">
      <c r="A57" s="29">
        <v>44339</v>
      </c>
      <c r="B57" s="31">
        <v>44339</v>
      </c>
      <c r="C57" s="22" t="s">
        <v>156</v>
      </c>
      <c r="D57" s="22" t="s">
        <v>87</v>
      </c>
      <c r="E57" s="12" t="s">
        <v>17</v>
      </c>
      <c r="F57" s="23" t="s">
        <v>18</v>
      </c>
      <c r="G57" s="24" t="s">
        <v>157</v>
      </c>
      <c r="H57" s="25">
        <v>2300</v>
      </c>
      <c r="I57" s="16">
        <v>2350</v>
      </c>
      <c r="J57" s="17">
        <v>2100</v>
      </c>
      <c r="K57" s="18">
        <v>0.8936170212765957</v>
      </c>
      <c r="L57" s="19">
        <v>0</v>
      </c>
      <c r="M57" s="20" t="s">
        <v>59</v>
      </c>
      <c r="N57" s="26" t="s">
        <v>158</v>
      </c>
    </row>
    <row r="58" spans="1:14" ht="15">
      <c r="A58" s="29">
        <v>44337</v>
      </c>
      <c r="B58" s="31">
        <v>44337</v>
      </c>
      <c r="C58" s="22" t="s">
        <v>159</v>
      </c>
      <c r="D58" s="22" t="s">
        <v>160</v>
      </c>
      <c r="E58" s="12" t="s">
        <v>17</v>
      </c>
      <c r="F58" s="23" t="s">
        <v>18</v>
      </c>
      <c r="G58" s="27" t="s">
        <v>161</v>
      </c>
      <c r="H58" s="25">
        <v>1500</v>
      </c>
      <c r="I58" s="16">
        <v>1644</v>
      </c>
      <c r="J58" s="17">
        <v>1250</v>
      </c>
      <c r="K58" s="18">
        <v>0.76034063260340634</v>
      </c>
      <c r="L58" s="19">
        <v>0</v>
      </c>
      <c r="M58" s="20" t="s">
        <v>20</v>
      </c>
      <c r="N58" s="26" t="s">
        <v>162</v>
      </c>
    </row>
    <row r="59" spans="1:14" ht="15">
      <c r="A59" s="29">
        <v>44337</v>
      </c>
      <c r="B59" s="31">
        <v>44337</v>
      </c>
      <c r="C59" s="22" t="s">
        <v>26</v>
      </c>
      <c r="D59" s="22" t="s">
        <v>106</v>
      </c>
      <c r="E59" s="22" t="s">
        <v>107</v>
      </c>
      <c r="F59" s="23" t="s">
        <v>29</v>
      </c>
      <c r="G59" s="27" t="s">
        <v>163</v>
      </c>
      <c r="H59" s="25">
        <v>850</v>
      </c>
      <c r="I59" s="28">
        <v>1468</v>
      </c>
      <c r="J59" s="18">
        <v>0</v>
      </c>
      <c r="K59" s="18" t="s">
        <v>123</v>
      </c>
      <c r="L59" s="19">
        <v>0</v>
      </c>
      <c r="M59" s="35"/>
      <c r="N59" s="26" t="s">
        <v>111</v>
      </c>
    </row>
    <row r="60" spans="1:14" ht="30">
      <c r="A60" s="29">
        <v>44337</v>
      </c>
      <c r="B60" s="31">
        <v>44337</v>
      </c>
      <c r="C60" s="22" t="s">
        <v>164</v>
      </c>
      <c r="D60" s="22" t="s">
        <v>165</v>
      </c>
      <c r="E60" s="12" t="s">
        <v>17</v>
      </c>
      <c r="F60" s="23" t="s">
        <v>18</v>
      </c>
      <c r="G60" s="24" t="s">
        <v>166</v>
      </c>
      <c r="H60" s="25">
        <v>650</v>
      </c>
      <c r="I60" s="16">
        <v>512</v>
      </c>
      <c r="J60" s="17">
        <v>550</v>
      </c>
      <c r="K60" s="18">
        <v>1.07421875</v>
      </c>
      <c r="L60" s="19">
        <v>0</v>
      </c>
      <c r="M60" s="20" t="s">
        <v>20</v>
      </c>
      <c r="N60" s="26" t="s">
        <v>167</v>
      </c>
    </row>
    <row r="61" spans="1:14" ht="15">
      <c r="A61" s="29">
        <v>44337</v>
      </c>
      <c r="B61" s="31">
        <v>44337</v>
      </c>
      <c r="C61" s="22" t="s">
        <v>168</v>
      </c>
      <c r="D61" s="22" t="s">
        <v>87</v>
      </c>
      <c r="E61" s="12" t="s">
        <v>17</v>
      </c>
      <c r="F61" s="23" t="s">
        <v>18</v>
      </c>
      <c r="G61" s="24" t="s">
        <v>169</v>
      </c>
      <c r="H61" s="25">
        <v>2300</v>
      </c>
      <c r="I61" s="16">
        <v>2626</v>
      </c>
      <c r="J61" s="17">
        <v>2100</v>
      </c>
      <c r="K61" s="18">
        <v>0.79969535415079973</v>
      </c>
      <c r="L61" s="19">
        <v>0</v>
      </c>
      <c r="M61" s="20" t="s">
        <v>20</v>
      </c>
      <c r="N61" s="26" t="s">
        <v>142</v>
      </c>
    </row>
    <row r="62" spans="1:14" ht="30">
      <c r="A62" s="29">
        <v>44337</v>
      </c>
      <c r="B62" s="31">
        <v>44337</v>
      </c>
      <c r="C62" s="22" t="s">
        <v>76</v>
      </c>
      <c r="D62" s="22" t="s">
        <v>77</v>
      </c>
      <c r="E62" s="12" t="s">
        <v>17</v>
      </c>
      <c r="F62" s="23" t="s">
        <v>18</v>
      </c>
      <c r="G62" s="24" t="s">
        <v>170</v>
      </c>
      <c r="H62" s="25">
        <v>1600</v>
      </c>
      <c r="I62" s="16">
        <v>1741</v>
      </c>
      <c r="J62" s="17">
        <v>1300</v>
      </c>
      <c r="K62" s="18">
        <v>0.74669730040206783</v>
      </c>
      <c r="L62" s="19">
        <v>0</v>
      </c>
      <c r="M62" s="20" t="s">
        <v>20</v>
      </c>
      <c r="N62" s="26" t="s">
        <v>171</v>
      </c>
    </row>
    <row r="63" spans="1:14" ht="15">
      <c r="A63" s="29">
        <v>44338</v>
      </c>
      <c r="B63" s="31">
        <v>44338</v>
      </c>
      <c r="C63" s="22" t="s">
        <v>172</v>
      </c>
      <c r="D63" s="22" t="s">
        <v>173</v>
      </c>
      <c r="E63" s="12" t="s">
        <v>17</v>
      </c>
      <c r="F63" s="23" t="s">
        <v>18</v>
      </c>
      <c r="G63" s="27" t="s">
        <v>174</v>
      </c>
      <c r="H63" s="25">
        <v>150</v>
      </c>
      <c r="I63" s="16">
        <v>165</v>
      </c>
      <c r="J63" s="17">
        <v>135</v>
      </c>
      <c r="K63" s="18">
        <v>0.81818181818181823</v>
      </c>
      <c r="L63" s="19">
        <v>0</v>
      </c>
      <c r="M63" s="20" t="s">
        <v>20</v>
      </c>
      <c r="N63" s="26" t="s">
        <v>175</v>
      </c>
    </row>
    <row r="64" spans="1:14" ht="15">
      <c r="A64" s="29">
        <v>44339</v>
      </c>
      <c r="B64" s="31">
        <v>44339</v>
      </c>
      <c r="C64" s="22" t="s">
        <v>103</v>
      </c>
      <c r="D64" s="22" t="s">
        <v>87</v>
      </c>
      <c r="E64" s="12" t="s">
        <v>17</v>
      </c>
      <c r="F64" s="23" t="s">
        <v>18</v>
      </c>
      <c r="G64" s="24" t="s">
        <v>176</v>
      </c>
      <c r="H64" s="25">
        <v>2600</v>
      </c>
      <c r="I64" s="16">
        <v>2341</v>
      </c>
      <c r="J64" s="17">
        <v>2400</v>
      </c>
      <c r="K64" s="18">
        <v>1.0252029047415634</v>
      </c>
      <c r="L64" s="19">
        <v>0</v>
      </c>
      <c r="M64" s="20" t="s">
        <v>59</v>
      </c>
      <c r="N64" s="26" t="s">
        <v>158</v>
      </c>
    </row>
    <row r="65" spans="1:14" ht="15">
      <c r="A65" s="29">
        <v>44338</v>
      </c>
      <c r="B65" s="31">
        <v>44338</v>
      </c>
      <c r="C65" s="22" t="s">
        <v>48</v>
      </c>
      <c r="D65" s="22" t="s">
        <v>177</v>
      </c>
      <c r="E65" s="22" t="s">
        <v>178</v>
      </c>
      <c r="F65" s="23" t="s">
        <v>29</v>
      </c>
      <c r="G65" s="27" t="s">
        <v>179</v>
      </c>
      <c r="H65" s="25">
        <v>250</v>
      </c>
      <c r="I65" s="28">
        <v>439</v>
      </c>
      <c r="J65" s="18">
        <v>0</v>
      </c>
      <c r="K65" s="18" t="s">
        <v>123</v>
      </c>
      <c r="L65" s="19">
        <v>0</v>
      </c>
      <c r="M65" s="35"/>
      <c r="N65" s="26" t="s">
        <v>71</v>
      </c>
    </row>
    <row r="66" spans="1:14" ht="15">
      <c r="A66" s="29">
        <v>44338</v>
      </c>
      <c r="B66" s="31">
        <v>44338</v>
      </c>
      <c r="C66" s="22" t="s">
        <v>48</v>
      </c>
      <c r="D66" s="22" t="s">
        <v>177</v>
      </c>
      <c r="E66" s="22" t="s">
        <v>178</v>
      </c>
      <c r="F66" s="23" t="s">
        <v>29</v>
      </c>
      <c r="G66" s="36" t="s">
        <v>180</v>
      </c>
      <c r="H66" s="25">
        <v>250</v>
      </c>
      <c r="I66" s="28">
        <v>400</v>
      </c>
      <c r="J66" s="18">
        <v>0</v>
      </c>
      <c r="K66" s="18" t="s">
        <v>123</v>
      </c>
      <c r="L66" s="19">
        <v>0</v>
      </c>
      <c r="M66" s="35"/>
      <c r="N66" s="26" t="s">
        <v>71</v>
      </c>
    </row>
    <row r="67" spans="1:14" ht="15">
      <c r="A67" s="29">
        <v>44338</v>
      </c>
      <c r="B67" s="31">
        <v>44338</v>
      </c>
      <c r="C67" s="22" t="s">
        <v>172</v>
      </c>
      <c r="D67" s="22" t="s">
        <v>177</v>
      </c>
      <c r="E67" s="22" t="s">
        <v>178</v>
      </c>
      <c r="F67" s="23" t="s">
        <v>29</v>
      </c>
      <c r="G67" s="27" t="s">
        <v>181</v>
      </c>
      <c r="H67" s="25">
        <v>250</v>
      </c>
      <c r="I67" s="28">
        <v>346</v>
      </c>
      <c r="J67" s="18">
        <v>0</v>
      </c>
      <c r="K67" s="18" t="s">
        <v>123</v>
      </c>
      <c r="L67" s="19">
        <v>0</v>
      </c>
      <c r="M67" s="35"/>
      <c r="N67" s="26" t="s">
        <v>71</v>
      </c>
    </row>
    <row r="68" spans="1:14" ht="15">
      <c r="A68" s="29">
        <v>44338</v>
      </c>
      <c r="B68" s="31">
        <v>44338</v>
      </c>
      <c r="C68" s="22" t="s">
        <v>26</v>
      </c>
      <c r="D68" s="22" t="s">
        <v>177</v>
      </c>
      <c r="E68" s="22" t="s">
        <v>178</v>
      </c>
      <c r="F68" s="23" t="s">
        <v>29</v>
      </c>
      <c r="G68" s="36" t="s">
        <v>182</v>
      </c>
      <c r="H68" s="25">
        <v>250</v>
      </c>
      <c r="I68" s="28">
        <v>440</v>
      </c>
      <c r="J68" s="18">
        <v>0</v>
      </c>
      <c r="K68" s="18" t="s">
        <v>123</v>
      </c>
      <c r="L68" s="19">
        <v>0</v>
      </c>
      <c r="M68" s="35"/>
      <c r="N68" s="26" t="s">
        <v>71</v>
      </c>
    </row>
    <row r="69" spans="1:14" ht="15">
      <c r="A69" s="29">
        <v>44338</v>
      </c>
      <c r="B69" s="31">
        <v>44338</v>
      </c>
      <c r="C69" s="22" t="s">
        <v>26</v>
      </c>
      <c r="D69" s="22" t="s">
        <v>177</v>
      </c>
      <c r="E69" s="22" t="s">
        <v>178</v>
      </c>
      <c r="F69" s="23" t="s">
        <v>29</v>
      </c>
      <c r="G69" s="36" t="s">
        <v>183</v>
      </c>
      <c r="H69" s="25">
        <v>250</v>
      </c>
      <c r="I69" s="28">
        <v>383</v>
      </c>
      <c r="J69" s="18">
        <v>0</v>
      </c>
      <c r="K69" s="18" t="s">
        <v>123</v>
      </c>
      <c r="L69" s="19">
        <v>0</v>
      </c>
      <c r="M69" s="20"/>
      <c r="N69" s="26" t="s">
        <v>144</v>
      </c>
    </row>
    <row r="70" spans="1:14" ht="15">
      <c r="A70" s="29">
        <v>44338</v>
      </c>
      <c r="B70" s="31">
        <v>44338</v>
      </c>
      <c r="C70" s="22" t="s">
        <v>184</v>
      </c>
      <c r="D70" s="22" t="s">
        <v>185</v>
      </c>
      <c r="E70" s="22" t="s">
        <v>186</v>
      </c>
      <c r="F70" s="23" t="s">
        <v>133</v>
      </c>
      <c r="G70" s="36" t="s">
        <v>187</v>
      </c>
      <c r="H70" s="25">
        <v>1500</v>
      </c>
      <c r="I70" s="28">
        <v>1794</v>
      </c>
      <c r="J70" s="18">
        <v>0</v>
      </c>
      <c r="K70" s="18" t="s">
        <v>123</v>
      </c>
      <c r="L70" s="19">
        <v>0</v>
      </c>
      <c r="M70" s="20"/>
      <c r="N70" s="26" t="s">
        <v>188</v>
      </c>
    </row>
    <row r="71" spans="1:14" ht="15">
      <c r="A71" s="29">
        <v>44338</v>
      </c>
      <c r="B71" s="31">
        <v>44338</v>
      </c>
      <c r="C71" s="22" t="s">
        <v>145</v>
      </c>
      <c r="D71" s="22" t="s">
        <v>106</v>
      </c>
      <c r="E71" s="22" t="s">
        <v>107</v>
      </c>
      <c r="F71" s="23" t="s">
        <v>29</v>
      </c>
      <c r="G71" s="36" t="s">
        <v>189</v>
      </c>
      <c r="H71" s="25">
        <v>250</v>
      </c>
      <c r="I71" s="28">
        <v>383</v>
      </c>
      <c r="J71" s="18">
        <v>0</v>
      </c>
      <c r="K71" s="18" t="s">
        <v>123</v>
      </c>
      <c r="L71" s="19">
        <v>0</v>
      </c>
      <c r="M71" s="35"/>
      <c r="N71" s="26" t="s">
        <v>71</v>
      </c>
    </row>
    <row r="72" spans="1:14" ht="15">
      <c r="A72" s="29">
        <v>44340</v>
      </c>
      <c r="B72" s="31">
        <v>44340</v>
      </c>
      <c r="C72" s="22" t="s">
        <v>190</v>
      </c>
      <c r="D72" s="22" t="s">
        <v>87</v>
      </c>
      <c r="E72" s="12" t="s">
        <v>17</v>
      </c>
      <c r="F72" s="23" t="s">
        <v>18</v>
      </c>
      <c r="G72" s="24" t="s">
        <v>191</v>
      </c>
      <c r="H72" s="25">
        <v>2600</v>
      </c>
      <c r="I72" s="16">
        <v>2513</v>
      </c>
      <c r="J72" s="17">
        <v>2400</v>
      </c>
      <c r="K72" s="18">
        <v>0.95503382411460402</v>
      </c>
      <c r="L72" s="19">
        <v>0</v>
      </c>
      <c r="M72" s="20" t="s">
        <v>59</v>
      </c>
      <c r="N72" s="26" t="s">
        <v>192</v>
      </c>
    </row>
    <row r="73" spans="1:14" ht="15">
      <c r="A73" s="29">
        <v>44338</v>
      </c>
      <c r="B73" s="31">
        <v>44338</v>
      </c>
      <c r="C73" s="22" t="s">
        <v>48</v>
      </c>
      <c r="D73" s="22" t="s">
        <v>177</v>
      </c>
      <c r="E73" s="22" t="s">
        <v>178</v>
      </c>
      <c r="F73" s="23" t="s">
        <v>29</v>
      </c>
      <c r="G73" s="36" t="s">
        <v>193</v>
      </c>
      <c r="H73" s="25">
        <v>250</v>
      </c>
      <c r="I73" s="28">
        <v>432</v>
      </c>
      <c r="J73" s="18">
        <v>0</v>
      </c>
      <c r="K73" s="18" t="s">
        <v>123</v>
      </c>
      <c r="L73" s="19">
        <v>0</v>
      </c>
      <c r="M73" s="35"/>
      <c r="N73" s="26" t="s">
        <v>144</v>
      </c>
    </row>
    <row r="74" spans="1:14" ht="15">
      <c r="A74" s="29">
        <v>44338</v>
      </c>
      <c r="B74" s="31">
        <v>44338</v>
      </c>
      <c r="C74" s="22" t="s">
        <v>172</v>
      </c>
      <c r="D74" s="22" t="s">
        <v>177</v>
      </c>
      <c r="E74" s="22" t="s">
        <v>178</v>
      </c>
      <c r="F74" s="23" t="s">
        <v>29</v>
      </c>
      <c r="G74" s="36" t="s">
        <v>194</v>
      </c>
      <c r="H74" s="25">
        <v>250</v>
      </c>
      <c r="I74" s="28">
        <v>402</v>
      </c>
      <c r="J74" s="18">
        <v>0</v>
      </c>
      <c r="K74" s="18">
        <v>0</v>
      </c>
      <c r="L74" s="19">
        <v>0</v>
      </c>
      <c r="M74" s="35"/>
      <c r="N74" s="26" t="s">
        <v>144</v>
      </c>
    </row>
    <row r="75" spans="1:14" ht="15">
      <c r="A75" s="29">
        <v>44341</v>
      </c>
      <c r="B75" s="31">
        <v>44341</v>
      </c>
      <c r="C75" s="22" t="s">
        <v>153</v>
      </c>
      <c r="D75" s="22" t="s">
        <v>87</v>
      </c>
      <c r="E75" s="12" t="s">
        <v>17</v>
      </c>
      <c r="F75" s="23" t="s">
        <v>18</v>
      </c>
      <c r="G75" s="24" t="s">
        <v>195</v>
      </c>
      <c r="H75" s="32"/>
      <c r="I75" s="16">
        <v>2135</v>
      </c>
      <c r="J75" s="17">
        <v>2100</v>
      </c>
      <c r="K75" s="18">
        <v>0.98360655737704916</v>
      </c>
      <c r="L75" s="19">
        <v>0</v>
      </c>
      <c r="M75" s="20" t="s">
        <v>59</v>
      </c>
      <c r="N75" s="26" t="s">
        <v>196</v>
      </c>
    </row>
    <row r="76" spans="1:14" ht="15">
      <c r="A76" s="29">
        <v>44339</v>
      </c>
      <c r="B76" s="31">
        <v>44339</v>
      </c>
      <c r="C76" s="22" t="s">
        <v>197</v>
      </c>
      <c r="D76" s="22" t="s">
        <v>198</v>
      </c>
      <c r="E76" s="12" t="s">
        <v>17</v>
      </c>
      <c r="F76" s="23" t="s">
        <v>18</v>
      </c>
      <c r="G76" s="24" t="s">
        <v>199</v>
      </c>
      <c r="H76" s="25">
        <v>3800</v>
      </c>
      <c r="I76" s="16">
        <v>3531</v>
      </c>
      <c r="J76" s="17">
        <v>3750</v>
      </c>
      <c r="K76" s="18">
        <v>1.0620220900594732</v>
      </c>
      <c r="L76" s="19">
        <v>0</v>
      </c>
      <c r="M76" s="20" t="s">
        <v>59</v>
      </c>
      <c r="N76" s="26" t="s">
        <v>200</v>
      </c>
    </row>
    <row r="77" spans="1:14" ht="15">
      <c r="A77" s="29">
        <v>44339</v>
      </c>
      <c r="B77" s="31">
        <v>44339</v>
      </c>
      <c r="C77" s="22" t="s">
        <v>26</v>
      </c>
      <c r="D77" s="22" t="s">
        <v>106</v>
      </c>
      <c r="E77" s="22" t="s">
        <v>107</v>
      </c>
      <c r="F77" s="23" t="s">
        <v>29</v>
      </c>
      <c r="G77" s="36" t="s">
        <v>201</v>
      </c>
      <c r="H77" s="25">
        <v>1000</v>
      </c>
      <c r="I77" s="28">
        <v>1128</v>
      </c>
      <c r="J77" s="18">
        <v>0</v>
      </c>
      <c r="K77" s="18">
        <v>0</v>
      </c>
      <c r="L77" s="19">
        <v>0</v>
      </c>
      <c r="M77" s="35"/>
      <c r="N77" s="26" t="s">
        <v>202</v>
      </c>
    </row>
    <row r="78" spans="1:14" ht="15">
      <c r="A78" s="29">
        <v>44342</v>
      </c>
      <c r="B78" s="31">
        <v>44342</v>
      </c>
      <c r="C78" s="22" t="s">
        <v>148</v>
      </c>
      <c r="D78" s="22" t="s">
        <v>87</v>
      </c>
      <c r="E78" s="12" t="s">
        <v>17</v>
      </c>
      <c r="F78" s="23" t="s">
        <v>18</v>
      </c>
      <c r="G78" s="24" t="s">
        <v>203</v>
      </c>
      <c r="H78" s="32"/>
      <c r="I78" s="16">
        <v>2676</v>
      </c>
      <c r="J78" s="17">
        <v>2400</v>
      </c>
      <c r="K78" s="18">
        <v>0.89686098654708524</v>
      </c>
      <c r="L78" s="19">
        <v>0</v>
      </c>
      <c r="M78" s="20" t="s">
        <v>59</v>
      </c>
      <c r="N78" s="26" t="s">
        <v>204</v>
      </c>
    </row>
    <row r="79" spans="1:14" ht="15">
      <c r="A79" s="29">
        <v>44344</v>
      </c>
      <c r="B79" s="31">
        <v>44344</v>
      </c>
      <c r="C79" s="22" t="s">
        <v>103</v>
      </c>
      <c r="D79" s="22" t="s">
        <v>87</v>
      </c>
      <c r="E79" s="12" t="s">
        <v>17</v>
      </c>
      <c r="F79" s="23" t="s">
        <v>18</v>
      </c>
      <c r="G79" s="24" t="s">
        <v>205</v>
      </c>
      <c r="H79" s="25">
        <v>2500</v>
      </c>
      <c r="I79" s="16">
        <v>2532</v>
      </c>
      <c r="J79" s="17">
        <v>2400</v>
      </c>
      <c r="K79" s="18">
        <v>0.94786729857819907</v>
      </c>
      <c r="L79" s="19">
        <v>0</v>
      </c>
      <c r="M79" s="20" t="s">
        <v>59</v>
      </c>
      <c r="N79" s="26" t="s">
        <v>206</v>
      </c>
    </row>
    <row r="80" spans="1:14" ht="15">
      <c r="A80" s="29">
        <v>44345</v>
      </c>
      <c r="B80" s="31">
        <v>44345</v>
      </c>
      <c r="C80" s="22" t="s">
        <v>168</v>
      </c>
      <c r="D80" s="22" t="s">
        <v>87</v>
      </c>
      <c r="E80" s="12" t="s">
        <v>17</v>
      </c>
      <c r="F80" s="23" t="s">
        <v>18</v>
      </c>
      <c r="G80" s="24" t="s">
        <v>207</v>
      </c>
      <c r="H80" s="25">
        <v>2200</v>
      </c>
      <c r="I80" s="28">
        <v>2136</v>
      </c>
      <c r="J80" s="18">
        <v>2100</v>
      </c>
      <c r="K80" s="18">
        <v>0.9831460674157303</v>
      </c>
      <c r="L80" s="19">
        <v>0</v>
      </c>
      <c r="M80" s="20" t="s">
        <v>59</v>
      </c>
      <c r="N80" s="26" t="s">
        <v>208</v>
      </c>
    </row>
    <row r="81" spans="1:14" ht="15">
      <c r="A81" s="29">
        <v>44340</v>
      </c>
      <c r="B81" s="31">
        <v>44340</v>
      </c>
      <c r="C81" s="22" t="s">
        <v>209</v>
      </c>
      <c r="D81" s="22" t="s">
        <v>131</v>
      </c>
      <c r="E81" s="22" t="s">
        <v>132</v>
      </c>
      <c r="F81" s="23" t="s">
        <v>133</v>
      </c>
      <c r="G81" s="36" t="s">
        <v>210</v>
      </c>
      <c r="H81" s="25">
        <v>2000</v>
      </c>
      <c r="I81" s="28">
        <v>2213</v>
      </c>
      <c r="J81" s="18">
        <v>0</v>
      </c>
      <c r="K81" s="18" t="s">
        <v>123</v>
      </c>
      <c r="L81" s="19">
        <v>0</v>
      </c>
      <c r="M81" s="20"/>
      <c r="N81" s="26" t="s">
        <v>211</v>
      </c>
    </row>
    <row r="82" spans="1:14" ht="15">
      <c r="A82" s="29">
        <v>44340</v>
      </c>
      <c r="B82" s="31">
        <v>44340</v>
      </c>
      <c r="C82" s="22" t="s">
        <v>212</v>
      </c>
      <c r="D82" s="22" t="s">
        <v>213</v>
      </c>
      <c r="E82" s="12" t="s">
        <v>17</v>
      </c>
      <c r="F82" s="23" t="s">
        <v>18</v>
      </c>
      <c r="G82" s="27" t="s">
        <v>214</v>
      </c>
      <c r="H82" s="25">
        <v>3000</v>
      </c>
      <c r="I82" s="16">
        <v>3155</v>
      </c>
      <c r="J82" s="17">
        <v>2750</v>
      </c>
      <c r="K82" s="18">
        <v>0.87163232963549919</v>
      </c>
      <c r="L82" s="19">
        <v>0</v>
      </c>
      <c r="M82" s="20" t="s">
        <v>59</v>
      </c>
      <c r="N82" s="26" t="s">
        <v>215</v>
      </c>
    </row>
    <row r="83" spans="1:14" ht="15">
      <c r="A83" s="29">
        <v>44338</v>
      </c>
      <c r="B83" s="31">
        <v>44338</v>
      </c>
      <c r="C83" s="22" t="s">
        <v>216</v>
      </c>
      <c r="D83" s="22" t="s">
        <v>217</v>
      </c>
      <c r="E83" s="12" t="s">
        <v>17</v>
      </c>
      <c r="F83" s="23" t="s">
        <v>18</v>
      </c>
      <c r="G83" s="24" t="s">
        <v>218</v>
      </c>
      <c r="H83" s="25">
        <v>1900</v>
      </c>
      <c r="I83" s="16">
        <v>1920</v>
      </c>
      <c r="J83" s="17">
        <v>1800</v>
      </c>
      <c r="K83" s="18">
        <v>0.9375</v>
      </c>
      <c r="L83" s="19">
        <v>0</v>
      </c>
      <c r="M83" s="20" t="s">
        <v>59</v>
      </c>
      <c r="N83" s="26" t="s">
        <v>219</v>
      </c>
    </row>
    <row r="84" spans="1:14" ht="15">
      <c r="A84" s="29">
        <v>44340</v>
      </c>
      <c r="B84" s="31">
        <v>44340</v>
      </c>
      <c r="C84" s="22" t="s">
        <v>159</v>
      </c>
      <c r="D84" s="22" t="s">
        <v>160</v>
      </c>
      <c r="E84" s="12" t="s">
        <v>17</v>
      </c>
      <c r="F84" s="23" t="s">
        <v>18</v>
      </c>
      <c r="G84" s="24" t="s">
        <v>220</v>
      </c>
      <c r="H84" s="40">
        <v>1600</v>
      </c>
      <c r="I84" s="16">
        <v>1859</v>
      </c>
      <c r="J84" s="17">
        <v>1400</v>
      </c>
      <c r="K84" s="18">
        <v>0.75309306078536853</v>
      </c>
      <c r="L84" s="19">
        <v>0</v>
      </c>
      <c r="M84" s="20" t="s">
        <v>59</v>
      </c>
      <c r="N84" s="26" t="s">
        <v>158</v>
      </c>
    </row>
    <row r="85" spans="1:14" ht="30">
      <c r="A85" s="29">
        <v>44336</v>
      </c>
      <c r="B85" s="31">
        <v>44336</v>
      </c>
      <c r="C85" s="22" t="s">
        <v>76</v>
      </c>
      <c r="D85" s="22" t="s">
        <v>77</v>
      </c>
      <c r="E85" s="12" t="s">
        <v>17</v>
      </c>
      <c r="F85" s="23" t="s">
        <v>18</v>
      </c>
      <c r="G85" s="24" t="s">
        <v>221</v>
      </c>
      <c r="H85" s="25">
        <v>2000</v>
      </c>
      <c r="I85" s="16">
        <v>1678</v>
      </c>
      <c r="J85" s="17">
        <v>1500</v>
      </c>
      <c r="K85" s="18">
        <v>0.89392133492252679</v>
      </c>
      <c r="L85" s="19">
        <v>0</v>
      </c>
      <c r="M85" s="20" t="s">
        <v>20</v>
      </c>
      <c r="N85" s="26" t="s">
        <v>171</v>
      </c>
    </row>
    <row r="86" spans="1:14" ht="15">
      <c r="A86" s="29">
        <v>44340</v>
      </c>
      <c r="B86" s="31">
        <v>44340</v>
      </c>
      <c r="C86" s="22" t="s">
        <v>26</v>
      </c>
      <c r="D86" s="22" t="s">
        <v>106</v>
      </c>
      <c r="E86" s="22" t="s">
        <v>107</v>
      </c>
      <c r="F86" s="23" t="s">
        <v>29</v>
      </c>
      <c r="G86" s="36" t="s">
        <v>222</v>
      </c>
      <c r="H86" s="25">
        <v>250</v>
      </c>
      <c r="I86" s="28">
        <v>291</v>
      </c>
      <c r="J86" s="18">
        <v>0</v>
      </c>
      <c r="K86" s="18">
        <v>0</v>
      </c>
      <c r="L86" s="19">
        <v>0</v>
      </c>
      <c r="M86" s="35"/>
      <c r="N86" s="26" t="s">
        <v>144</v>
      </c>
    </row>
    <row r="87" spans="1:14" ht="15">
      <c r="A87" s="29">
        <v>44344</v>
      </c>
      <c r="B87" s="31">
        <v>44344</v>
      </c>
      <c r="C87" s="22" t="s">
        <v>223</v>
      </c>
      <c r="D87" s="22" t="s">
        <v>224</v>
      </c>
      <c r="E87" s="12" t="s">
        <v>17</v>
      </c>
      <c r="F87" s="23" t="s">
        <v>18</v>
      </c>
      <c r="G87" s="24" t="s">
        <v>225</v>
      </c>
      <c r="H87" s="25">
        <v>2500</v>
      </c>
      <c r="I87" s="28">
        <v>2023</v>
      </c>
      <c r="J87" s="18">
        <v>2000</v>
      </c>
      <c r="K87" s="18">
        <v>0.98863074641621351</v>
      </c>
      <c r="L87" s="19">
        <v>0</v>
      </c>
      <c r="M87" s="20" t="s">
        <v>59</v>
      </c>
      <c r="N87" s="26" t="s">
        <v>226</v>
      </c>
    </row>
    <row r="88" spans="1:14" ht="15">
      <c r="A88" s="29">
        <v>44340</v>
      </c>
      <c r="B88" s="31">
        <v>44340</v>
      </c>
      <c r="C88" s="22" t="s">
        <v>26</v>
      </c>
      <c r="D88" s="22" t="s">
        <v>106</v>
      </c>
      <c r="E88" s="22" t="s">
        <v>107</v>
      </c>
      <c r="F88" s="23" t="s">
        <v>29</v>
      </c>
      <c r="G88" s="36" t="s">
        <v>227</v>
      </c>
      <c r="H88" s="25">
        <v>350</v>
      </c>
      <c r="I88" s="28">
        <v>1161</v>
      </c>
      <c r="J88" s="18">
        <v>0</v>
      </c>
      <c r="K88" s="18">
        <v>0</v>
      </c>
      <c r="L88" s="19">
        <v>0</v>
      </c>
      <c r="M88" s="35"/>
      <c r="N88" s="26" t="s">
        <v>228</v>
      </c>
    </row>
    <row r="89" spans="1:14" ht="15">
      <c r="A89" s="29">
        <v>44340</v>
      </c>
      <c r="B89" s="31">
        <v>44340</v>
      </c>
      <c r="C89" s="22" t="s">
        <v>229</v>
      </c>
      <c r="D89" s="22" t="s">
        <v>213</v>
      </c>
      <c r="E89" s="12" t="s">
        <v>17</v>
      </c>
      <c r="F89" s="23" t="s">
        <v>18</v>
      </c>
      <c r="G89" s="24" t="s">
        <v>230</v>
      </c>
      <c r="H89" s="25">
        <v>2900</v>
      </c>
      <c r="I89" s="16">
        <v>3106</v>
      </c>
      <c r="J89" s="17">
        <v>2750</v>
      </c>
      <c r="K89" s="18">
        <v>0.88538312942691566</v>
      </c>
      <c r="L89" s="19">
        <v>0</v>
      </c>
      <c r="M89" s="20" t="s">
        <v>59</v>
      </c>
      <c r="N89" s="26" t="s">
        <v>231</v>
      </c>
    </row>
    <row r="90" spans="1:14" ht="15">
      <c r="A90" s="29">
        <v>44341</v>
      </c>
      <c r="B90" s="31">
        <v>44341</v>
      </c>
      <c r="C90" s="22" t="s">
        <v>209</v>
      </c>
      <c r="D90" s="22" t="s">
        <v>131</v>
      </c>
      <c r="E90" s="22" t="s">
        <v>132</v>
      </c>
      <c r="F90" s="23" t="s">
        <v>133</v>
      </c>
      <c r="G90" s="36" t="s">
        <v>232</v>
      </c>
      <c r="H90" s="25">
        <v>1900</v>
      </c>
      <c r="I90" s="28">
        <v>2404</v>
      </c>
      <c r="J90" s="18">
        <v>0</v>
      </c>
      <c r="K90" s="18">
        <v>0</v>
      </c>
      <c r="L90" s="19">
        <v>0</v>
      </c>
      <c r="M90" s="35"/>
      <c r="N90" s="26" t="s">
        <v>233</v>
      </c>
    </row>
    <row r="91" spans="1:14" ht="15">
      <c r="A91" s="29">
        <v>44341</v>
      </c>
      <c r="B91" s="31">
        <v>44341</v>
      </c>
      <c r="C91" s="22" t="s">
        <v>234</v>
      </c>
      <c r="D91" s="22" t="s">
        <v>185</v>
      </c>
      <c r="E91" s="22" t="s">
        <v>186</v>
      </c>
      <c r="F91" s="23" t="s">
        <v>133</v>
      </c>
      <c r="G91" s="36" t="s">
        <v>235</v>
      </c>
      <c r="H91" s="25">
        <v>1900</v>
      </c>
      <c r="I91" s="28">
        <v>2117</v>
      </c>
      <c r="J91" s="18">
        <v>0</v>
      </c>
      <c r="K91" s="18">
        <v>0</v>
      </c>
      <c r="L91" s="19">
        <v>0</v>
      </c>
      <c r="M91" s="35"/>
      <c r="N91" s="26" t="s">
        <v>158</v>
      </c>
    </row>
    <row r="92" spans="1:14" ht="15">
      <c r="A92" s="29">
        <v>44341</v>
      </c>
      <c r="B92" s="31">
        <v>44341</v>
      </c>
      <c r="C92" s="22" t="s">
        <v>236</v>
      </c>
      <c r="D92" s="22" t="s">
        <v>237</v>
      </c>
      <c r="E92" s="12" t="s">
        <v>17</v>
      </c>
      <c r="F92" s="23" t="s">
        <v>18</v>
      </c>
      <c r="G92" s="24" t="s">
        <v>238</v>
      </c>
      <c r="H92" s="25">
        <v>1300</v>
      </c>
      <c r="I92" s="16">
        <v>1344</v>
      </c>
      <c r="J92" s="17">
        <v>1000</v>
      </c>
      <c r="K92" s="18">
        <v>0.74404761904761907</v>
      </c>
      <c r="L92" s="19">
        <v>0</v>
      </c>
      <c r="M92" s="20" t="s">
        <v>59</v>
      </c>
      <c r="N92" s="26" t="s">
        <v>239</v>
      </c>
    </row>
    <row r="93" spans="1:14" ht="15">
      <c r="A93" s="29">
        <v>44341</v>
      </c>
      <c r="B93" s="31">
        <v>44341</v>
      </c>
      <c r="C93" s="22" t="s">
        <v>172</v>
      </c>
      <c r="D93" s="22" t="s">
        <v>106</v>
      </c>
      <c r="E93" s="22" t="s">
        <v>107</v>
      </c>
      <c r="F93" s="23" t="s">
        <v>29</v>
      </c>
      <c r="G93" s="36" t="s">
        <v>240</v>
      </c>
      <c r="H93" s="25">
        <v>350</v>
      </c>
      <c r="I93" s="28">
        <v>401</v>
      </c>
      <c r="J93" s="18">
        <v>0</v>
      </c>
      <c r="K93" s="18">
        <v>0</v>
      </c>
      <c r="L93" s="19">
        <v>0</v>
      </c>
      <c r="M93" s="35"/>
      <c r="N93" s="26" t="s">
        <v>71</v>
      </c>
    </row>
    <row r="94" spans="1:14" ht="15">
      <c r="A94" s="29">
        <v>44341</v>
      </c>
      <c r="B94" s="31">
        <v>44341</v>
      </c>
      <c r="C94" s="22" t="s">
        <v>241</v>
      </c>
      <c r="D94" s="22" t="s">
        <v>242</v>
      </c>
      <c r="E94" s="12" t="s">
        <v>17</v>
      </c>
      <c r="F94" s="23" t="s">
        <v>18</v>
      </c>
      <c r="G94" s="24" t="s">
        <v>243</v>
      </c>
      <c r="H94" s="25">
        <v>350</v>
      </c>
      <c r="I94" s="16">
        <v>360</v>
      </c>
      <c r="J94" s="17">
        <v>270</v>
      </c>
      <c r="K94" s="18">
        <v>0.75</v>
      </c>
      <c r="L94" s="19">
        <v>0</v>
      </c>
      <c r="M94" s="20" t="s">
        <v>59</v>
      </c>
      <c r="N94" s="26" t="s">
        <v>244</v>
      </c>
    </row>
    <row r="95" spans="1:14" ht="15">
      <c r="A95" s="29">
        <v>44341</v>
      </c>
      <c r="B95" s="31">
        <v>44341</v>
      </c>
      <c r="C95" s="22" t="s">
        <v>172</v>
      </c>
      <c r="D95" s="22" t="s">
        <v>106</v>
      </c>
      <c r="E95" s="22" t="s">
        <v>107</v>
      </c>
      <c r="F95" s="23" t="s">
        <v>29</v>
      </c>
      <c r="G95" s="36" t="s">
        <v>245</v>
      </c>
      <c r="H95" s="25">
        <v>1050</v>
      </c>
      <c r="I95" s="28">
        <v>1096</v>
      </c>
      <c r="J95" s="18">
        <v>0</v>
      </c>
      <c r="K95" s="18">
        <v>0</v>
      </c>
      <c r="L95" s="19">
        <v>0</v>
      </c>
      <c r="M95" s="35"/>
      <c r="N95" s="26" t="s">
        <v>202</v>
      </c>
    </row>
    <row r="96" spans="1:14" ht="15">
      <c r="A96" s="29">
        <v>44343</v>
      </c>
      <c r="B96" s="31">
        <v>44343</v>
      </c>
      <c r="C96" s="22" t="s">
        <v>212</v>
      </c>
      <c r="D96" s="22" t="s">
        <v>213</v>
      </c>
      <c r="E96" s="12" t="s">
        <v>17</v>
      </c>
      <c r="F96" s="23" t="s">
        <v>18</v>
      </c>
      <c r="G96" s="24" t="s">
        <v>246</v>
      </c>
      <c r="H96" s="25">
        <v>2900</v>
      </c>
      <c r="I96" s="16">
        <v>3032</v>
      </c>
      <c r="J96" s="17">
        <v>2700</v>
      </c>
      <c r="K96" s="18">
        <v>0.89050131926121368</v>
      </c>
      <c r="L96" s="19">
        <v>0</v>
      </c>
      <c r="M96" s="20" t="s">
        <v>59</v>
      </c>
      <c r="N96" s="26" t="s">
        <v>247</v>
      </c>
    </row>
    <row r="97" spans="1:14" ht="15">
      <c r="A97" s="29">
        <v>44341</v>
      </c>
      <c r="B97" s="31">
        <v>44341</v>
      </c>
      <c r="C97" s="22" t="s">
        <v>248</v>
      </c>
      <c r="D97" s="22" t="s">
        <v>87</v>
      </c>
      <c r="E97" s="12" t="s">
        <v>17</v>
      </c>
      <c r="F97" s="23" t="s">
        <v>18</v>
      </c>
      <c r="G97" s="24" t="s">
        <v>249</v>
      </c>
      <c r="H97" s="32"/>
      <c r="I97" s="16">
        <v>2567</v>
      </c>
      <c r="J97" s="17">
        <v>2100</v>
      </c>
      <c r="K97" s="18">
        <v>0.81807557460070124</v>
      </c>
      <c r="L97" s="19">
        <v>0</v>
      </c>
      <c r="M97" s="20" t="s">
        <v>59</v>
      </c>
      <c r="N97" s="26" t="s">
        <v>196</v>
      </c>
    </row>
    <row r="98" spans="1:14" ht="15">
      <c r="A98" s="29">
        <v>44340</v>
      </c>
      <c r="B98" s="31">
        <v>44340</v>
      </c>
      <c r="C98" s="22" t="s">
        <v>250</v>
      </c>
      <c r="D98" s="22" t="s">
        <v>198</v>
      </c>
      <c r="E98" s="12" t="s">
        <v>17</v>
      </c>
      <c r="F98" s="23" t="s">
        <v>18</v>
      </c>
      <c r="G98" s="24" t="s">
        <v>251</v>
      </c>
      <c r="H98" s="25">
        <v>1600</v>
      </c>
      <c r="I98" s="16">
        <v>1833</v>
      </c>
      <c r="J98" s="17">
        <v>1650</v>
      </c>
      <c r="K98" s="18">
        <v>0.90016366612111298</v>
      </c>
      <c r="L98" s="19">
        <v>0</v>
      </c>
      <c r="M98" s="20" t="s">
        <v>59</v>
      </c>
      <c r="N98" s="26" t="s">
        <v>252</v>
      </c>
    </row>
    <row r="99" spans="1:14" ht="15">
      <c r="A99" s="29">
        <v>44342</v>
      </c>
      <c r="B99" s="31">
        <v>44342</v>
      </c>
      <c r="C99" s="22" t="s">
        <v>234</v>
      </c>
      <c r="D99" s="22" t="s">
        <v>185</v>
      </c>
      <c r="E99" s="22" t="s">
        <v>186</v>
      </c>
      <c r="F99" s="23" t="s">
        <v>133</v>
      </c>
      <c r="G99" s="36" t="s">
        <v>253</v>
      </c>
      <c r="H99" s="25">
        <v>1800</v>
      </c>
      <c r="I99" s="28">
        <v>2158</v>
      </c>
      <c r="J99" s="18">
        <v>0</v>
      </c>
      <c r="K99" s="18">
        <v>0</v>
      </c>
      <c r="L99" s="19">
        <v>0</v>
      </c>
      <c r="M99" s="35"/>
      <c r="N99" s="26" t="s">
        <v>158</v>
      </c>
    </row>
    <row r="100" spans="1:14" ht="15">
      <c r="A100" s="29">
        <v>44342</v>
      </c>
      <c r="B100" s="31">
        <v>44342</v>
      </c>
      <c r="C100" s="22" t="s">
        <v>209</v>
      </c>
      <c r="D100" s="22" t="s">
        <v>131</v>
      </c>
      <c r="E100" s="22" t="s">
        <v>132</v>
      </c>
      <c r="F100" s="23" t="s">
        <v>133</v>
      </c>
      <c r="G100" s="36" t="s">
        <v>254</v>
      </c>
      <c r="H100" s="25">
        <v>2500</v>
      </c>
      <c r="I100" s="28">
        <v>2750</v>
      </c>
      <c r="J100" s="18">
        <v>0</v>
      </c>
      <c r="K100" s="18">
        <v>0</v>
      </c>
      <c r="L100" s="19">
        <v>0</v>
      </c>
      <c r="M100" s="35"/>
      <c r="N100" s="26" t="s">
        <v>255</v>
      </c>
    </row>
    <row r="101" spans="1:14" ht="15">
      <c r="A101" s="29">
        <v>44342</v>
      </c>
      <c r="B101" s="31">
        <v>44342</v>
      </c>
      <c r="C101" s="22" t="s">
        <v>26</v>
      </c>
      <c r="D101" s="22" t="s">
        <v>177</v>
      </c>
      <c r="E101" s="22" t="s">
        <v>178</v>
      </c>
      <c r="F101" s="23" t="s">
        <v>29</v>
      </c>
      <c r="G101" s="36" t="s">
        <v>256</v>
      </c>
      <c r="H101" s="32"/>
      <c r="I101" s="28">
        <v>412</v>
      </c>
      <c r="J101" s="18">
        <v>0</v>
      </c>
      <c r="K101" s="18">
        <v>0</v>
      </c>
      <c r="L101" s="19">
        <v>0</v>
      </c>
      <c r="M101" s="35"/>
      <c r="N101" s="26" t="s">
        <v>71</v>
      </c>
    </row>
    <row r="102" spans="1:14" ht="15">
      <c r="A102" s="29">
        <v>44341</v>
      </c>
      <c r="B102" s="31">
        <v>44341</v>
      </c>
      <c r="C102" s="22" t="s">
        <v>257</v>
      </c>
      <c r="D102" s="22" t="s">
        <v>198</v>
      </c>
      <c r="E102" s="22" t="s">
        <v>17</v>
      </c>
      <c r="F102" s="23" t="s">
        <v>18</v>
      </c>
      <c r="G102" s="24" t="s">
        <v>258</v>
      </c>
      <c r="H102" s="32"/>
      <c r="I102" s="16">
        <v>3614</v>
      </c>
      <c r="J102" s="17">
        <v>3500</v>
      </c>
      <c r="K102" s="18">
        <v>0.96845600442722746</v>
      </c>
      <c r="L102" s="19">
        <v>0</v>
      </c>
      <c r="M102" s="20" t="s">
        <v>59</v>
      </c>
      <c r="N102" s="26" t="s">
        <v>259</v>
      </c>
    </row>
    <row r="103" spans="1:14" ht="15">
      <c r="A103" s="29">
        <v>44342</v>
      </c>
      <c r="B103" s="31">
        <v>44342</v>
      </c>
      <c r="C103" s="22" t="s">
        <v>260</v>
      </c>
      <c r="D103" s="22" t="s">
        <v>125</v>
      </c>
      <c r="E103" s="22" t="s">
        <v>17</v>
      </c>
      <c r="F103" s="23" t="s">
        <v>18</v>
      </c>
      <c r="G103" s="24" t="s">
        <v>261</v>
      </c>
      <c r="H103" s="32"/>
      <c r="I103" s="16">
        <v>2176</v>
      </c>
      <c r="J103" s="17">
        <v>1600</v>
      </c>
      <c r="K103" s="18">
        <v>0.73529411764705888</v>
      </c>
      <c r="L103" s="19">
        <v>0</v>
      </c>
      <c r="M103" s="20" t="s">
        <v>59</v>
      </c>
      <c r="N103" s="26" t="s">
        <v>262</v>
      </c>
    </row>
    <row r="104" spans="1:14" ht="15">
      <c r="A104" s="29">
        <v>44342</v>
      </c>
      <c r="B104" s="31">
        <v>44343</v>
      </c>
      <c r="C104" s="22" t="s">
        <v>32</v>
      </c>
      <c r="D104" s="22" t="s">
        <v>177</v>
      </c>
      <c r="E104" s="22" t="s">
        <v>178</v>
      </c>
      <c r="F104" s="23" t="s">
        <v>29</v>
      </c>
      <c r="G104" s="36" t="s">
        <v>263</v>
      </c>
      <c r="H104" s="25">
        <v>1800</v>
      </c>
      <c r="I104" s="28">
        <v>2036</v>
      </c>
      <c r="J104" s="18">
        <v>0</v>
      </c>
      <c r="K104" s="18">
        <v>0</v>
      </c>
      <c r="L104" s="19">
        <v>0</v>
      </c>
      <c r="M104" s="35"/>
      <c r="N104" s="26" t="s">
        <v>264</v>
      </c>
    </row>
    <row r="105" spans="1:14" ht="15">
      <c r="A105" s="31">
        <v>44343</v>
      </c>
      <c r="B105" s="31">
        <v>44343</v>
      </c>
      <c r="C105" s="22" t="s">
        <v>248</v>
      </c>
      <c r="D105" s="22" t="s">
        <v>87</v>
      </c>
      <c r="E105" s="22" t="s">
        <v>17</v>
      </c>
      <c r="F105" s="23" t="s">
        <v>18</v>
      </c>
      <c r="G105" s="24" t="s">
        <v>265</v>
      </c>
      <c r="H105" s="25">
        <v>2500</v>
      </c>
      <c r="I105" s="16">
        <v>2431</v>
      </c>
      <c r="J105" s="17">
        <v>2100</v>
      </c>
      <c r="K105" s="18">
        <v>0.86384204031262857</v>
      </c>
      <c r="L105" s="19">
        <v>0</v>
      </c>
      <c r="M105" s="20" t="s">
        <v>59</v>
      </c>
      <c r="N105" s="26" t="s">
        <v>266</v>
      </c>
    </row>
    <row r="106" spans="1:14" ht="15">
      <c r="A106" s="29">
        <v>44343</v>
      </c>
      <c r="B106" s="31">
        <v>44343</v>
      </c>
      <c r="C106" s="22" t="s">
        <v>267</v>
      </c>
      <c r="D106" s="22" t="s">
        <v>87</v>
      </c>
      <c r="E106" s="22" t="s">
        <v>17</v>
      </c>
      <c r="F106" s="23" t="s">
        <v>18</v>
      </c>
      <c r="G106" s="24" t="s">
        <v>268</v>
      </c>
      <c r="H106" s="25">
        <v>2500</v>
      </c>
      <c r="I106" s="16">
        <v>2532</v>
      </c>
      <c r="J106" s="17">
        <v>2100</v>
      </c>
      <c r="K106" s="18">
        <v>0.82938388625592419</v>
      </c>
      <c r="L106" s="19">
        <v>0</v>
      </c>
      <c r="M106" s="20" t="s">
        <v>59</v>
      </c>
      <c r="N106" s="26" t="s">
        <v>269</v>
      </c>
    </row>
    <row r="107" spans="1:14" ht="15">
      <c r="A107" s="29">
        <v>44343</v>
      </c>
      <c r="B107" s="31">
        <v>44343</v>
      </c>
      <c r="C107" s="22" t="s">
        <v>270</v>
      </c>
      <c r="D107" s="22" t="s">
        <v>271</v>
      </c>
      <c r="E107" s="22" t="s">
        <v>17</v>
      </c>
      <c r="F107" s="23" t="s">
        <v>18</v>
      </c>
      <c r="G107" s="24" t="s">
        <v>272</v>
      </c>
      <c r="H107" s="25">
        <v>200</v>
      </c>
      <c r="I107" s="16">
        <v>315</v>
      </c>
      <c r="J107" s="17">
        <v>196</v>
      </c>
      <c r="K107" s="18">
        <v>0.62222222222222223</v>
      </c>
      <c r="L107" s="19">
        <v>0</v>
      </c>
      <c r="M107" s="20" t="s">
        <v>59</v>
      </c>
      <c r="N107" s="26" t="s">
        <v>273</v>
      </c>
    </row>
    <row r="108" spans="1:14" ht="15">
      <c r="A108" s="29">
        <v>44343</v>
      </c>
      <c r="B108" s="31">
        <v>44343</v>
      </c>
      <c r="C108" s="22" t="s">
        <v>274</v>
      </c>
      <c r="D108" s="22" t="s">
        <v>237</v>
      </c>
      <c r="E108" s="22" t="s">
        <v>17</v>
      </c>
      <c r="F108" s="23" t="s">
        <v>18</v>
      </c>
      <c r="G108" s="24" t="s">
        <v>275</v>
      </c>
      <c r="H108" s="25">
        <v>90</v>
      </c>
      <c r="I108" s="16">
        <v>110</v>
      </c>
      <c r="J108" s="17">
        <v>80</v>
      </c>
      <c r="K108" s="18">
        <v>0.72727272727272729</v>
      </c>
      <c r="L108" s="19">
        <v>0</v>
      </c>
      <c r="M108" s="20" t="s">
        <v>59</v>
      </c>
      <c r="N108" s="26" t="s">
        <v>144</v>
      </c>
    </row>
    <row r="109" spans="1:14" ht="15">
      <c r="A109" s="29">
        <v>44340</v>
      </c>
      <c r="B109" s="31">
        <v>44340</v>
      </c>
      <c r="C109" s="22" t="s">
        <v>276</v>
      </c>
      <c r="D109" s="22" t="s">
        <v>277</v>
      </c>
      <c r="E109" s="22" t="s">
        <v>17</v>
      </c>
      <c r="F109" s="23" t="s">
        <v>18</v>
      </c>
      <c r="G109" s="24" t="s">
        <v>278</v>
      </c>
      <c r="H109" s="25">
        <v>100</v>
      </c>
      <c r="I109" s="16">
        <v>98</v>
      </c>
      <c r="J109" s="17">
        <v>90</v>
      </c>
      <c r="K109" s="18">
        <v>0.91836734693877553</v>
      </c>
      <c r="L109" s="19">
        <v>0</v>
      </c>
      <c r="M109" s="20" t="s">
        <v>59</v>
      </c>
      <c r="N109" s="26" t="s">
        <v>279</v>
      </c>
    </row>
    <row r="110" spans="1:14" ht="15">
      <c r="A110" s="29">
        <v>44343</v>
      </c>
      <c r="B110" s="31">
        <v>44343</v>
      </c>
      <c r="C110" s="22" t="s">
        <v>241</v>
      </c>
      <c r="D110" s="22" t="s">
        <v>242</v>
      </c>
      <c r="E110" s="22" t="s">
        <v>17</v>
      </c>
      <c r="F110" s="23" t="s">
        <v>18</v>
      </c>
      <c r="G110" s="24" t="s">
        <v>280</v>
      </c>
      <c r="H110" s="25">
        <v>300</v>
      </c>
      <c r="I110" s="16">
        <v>339</v>
      </c>
      <c r="J110" s="17">
        <v>270</v>
      </c>
      <c r="K110" s="18">
        <v>0.79646017699115046</v>
      </c>
      <c r="L110" s="19">
        <v>0</v>
      </c>
      <c r="M110" s="20" t="s">
        <v>59</v>
      </c>
      <c r="N110" s="26" t="s">
        <v>144</v>
      </c>
    </row>
    <row r="111" spans="1:14" ht="15">
      <c r="A111" s="29">
        <v>44343</v>
      </c>
      <c r="B111" s="31">
        <v>44343</v>
      </c>
      <c r="C111" s="22" t="s">
        <v>234</v>
      </c>
      <c r="D111" s="22" t="s">
        <v>185</v>
      </c>
      <c r="E111" s="22" t="s">
        <v>186</v>
      </c>
      <c r="F111" s="23" t="s">
        <v>133</v>
      </c>
      <c r="G111" s="36" t="s">
        <v>281</v>
      </c>
      <c r="H111" s="25">
        <v>1900</v>
      </c>
      <c r="I111" s="28">
        <v>2179</v>
      </c>
      <c r="J111" s="41"/>
      <c r="K111" s="18">
        <v>0</v>
      </c>
      <c r="L111" s="19">
        <v>0</v>
      </c>
      <c r="M111" s="35"/>
      <c r="N111" s="26" t="s">
        <v>282</v>
      </c>
    </row>
    <row r="112" spans="1:14" ht="15">
      <c r="A112" s="29">
        <v>44343</v>
      </c>
      <c r="B112" s="31">
        <v>44343</v>
      </c>
      <c r="C112" s="22" t="s">
        <v>283</v>
      </c>
      <c r="D112" s="22" t="s">
        <v>160</v>
      </c>
      <c r="E112" s="22" t="s">
        <v>17</v>
      </c>
      <c r="F112" s="23" t="s">
        <v>18</v>
      </c>
      <c r="G112" s="24" t="s">
        <v>284</v>
      </c>
      <c r="H112" s="25">
        <v>1900</v>
      </c>
      <c r="I112" s="16">
        <v>1872</v>
      </c>
      <c r="J112" s="17">
        <v>1500</v>
      </c>
      <c r="K112" s="18">
        <v>0.80128205128205132</v>
      </c>
      <c r="L112" s="19">
        <v>0</v>
      </c>
      <c r="M112" s="20" t="s">
        <v>59</v>
      </c>
      <c r="N112" s="26" t="s">
        <v>285</v>
      </c>
    </row>
    <row r="113" spans="1:14" ht="15">
      <c r="A113" s="29">
        <v>44343</v>
      </c>
      <c r="B113" s="31">
        <v>44343</v>
      </c>
      <c r="C113" s="22" t="s">
        <v>286</v>
      </c>
      <c r="D113" s="22" t="s">
        <v>160</v>
      </c>
      <c r="E113" s="22" t="s">
        <v>17</v>
      </c>
      <c r="F113" s="23" t="s">
        <v>18</v>
      </c>
      <c r="G113" s="24" t="s">
        <v>287</v>
      </c>
      <c r="H113" s="25">
        <v>1900</v>
      </c>
      <c r="I113" s="16">
        <v>2067</v>
      </c>
      <c r="J113" s="17">
        <v>1500</v>
      </c>
      <c r="K113" s="18">
        <v>0.72568940493468792</v>
      </c>
      <c r="L113" s="19">
        <v>0</v>
      </c>
      <c r="M113" s="20" t="s">
        <v>59</v>
      </c>
      <c r="N113" s="26" t="s">
        <v>285</v>
      </c>
    </row>
    <row r="114" spans="1:14" ht="15">
      <c r="A114" s="29">
        <v>44343</v>
      </c>
      <c r="B114" s="31">
        <v>44343</v>
      </c>
      <c r="C114" s="22" t="s">
        <v>288</v>
      </c>
      <c r="D114" s="22" t="s">
        <v>160</v>
      </c>
      <c r="E114" s="22" t="s">
        <v>17</v>
      </c>
      <c r="F114" s="23" t="s">
        <v>18</v>
      </c>
      <c r="G114" s="24" t="s">
        <v>289</v>
      </c>
      <c r="H114" s="25">
        <v>2400</v>
      </c>
      <c r="I114" s="16">
        <v>2738</v>
      </c>
      <c r="J114" s="17">
        <v>2300</v>
      </c>
      <c r="K114" s="18">
        <v>0.84002921840759681</v>
      </c>
      <c r="L114" s="19">
        <v>0</v>
      </c>
      <c r="M114" s="20" t="s">
        <v>59</v>
      </c>
      <c r="N114" s="26" t="s">
        <v>255</v>
      </c>
    </row>
    <row r="115" spans="1:14" ht="15">
      <c r="A115" s="29">
        <v>44343</v>
      </c>
      <c r="B115" s="31">
        <v>44343</v>
      </c>
      <c r="C115" s="22" t="s">
        <v>290</v>
      </c>
      <c r="D115" s="22" t="s">
        <v>160</v>
      </c>
      <c r="E115" s="22" t="s">
        <v>17</v>
      </c>
      <c r="F115" s="23" t="s">
        <v>18</v>
      </c>
      <c r="G115" s="24" t="s">
        <v>291</v>
      </c>
      <c r="H115" s="25">
        <v>1000</v>
      </c>
      <c r="I115" s="16">
        <v>1333</v>
      </c>
      <c r="J115" s="17">
        <v>900</v>
      </c>
      <c r="K115" s="18">
        <v>0.67516879219804948</v>
      </c>
      <c r="L115" s="19">
        <v>0</v>
      </c>
      <c r="M115" s="20" t="s">
        <v>59</v>
      </c>
      <c r="N115" s="26" t="s">
        <v>292</v>
      </c>
    </row>
    <row r="116" spans="1:14" ht="15">
      <c r="A116" s="29">
        <v>44343</v>
      </c>
      <c r="B116" s="31">
        <v>44343</v>
      </c>
      <c r="C116" s="22" t="s">
        <v>293</v>
      </c>
      <c r="D116" s="22" t="s">
        <v>294</v>
      </c>
      <c r="E116" s="22" t="s">
        <v>17</v>
      </c>
      <c r="F116" s="23" t="s">
        <v>18</v>
      </c>
      <c r="G116" s="24" t="s">
        <v>295</v>
      </c>
      <c r="H116" s="25">
        <v>700</v>
      </c>
      <c r="I116" s="16">
        <v>738</v>
      </c>
      <c r="J116" s="17">
        <v>550</v>
      </c>
      <c r="K116" s="18">
        <v>0.74525745257452569</v>
      </c>
      <c r="L116" s="19">
        <v>0</v>
      </c>
      <c r="M116" s="20" t="s">
        <v>59</v>
      </c>
      <c r="N116" s="26" t="s">
        <v>296</v>
      </c>
    </row>
    <row r="117" spans="1:14" ht="15">
      <c r="A117" s="29">
        <v>44340</v>
      </c>
      <c r="B117" s="31">
        <v>44340</v>
      </c>
      <c r="C117" s="22" t="s">
        <v>297</v>
      </c>
      <c r="D117" s="22" t="s">
        <v>298</v>
      </c>
      <c r="E117" s="22" t="s">
        <v>17</v>
      </c>
      <c r="F117" s="23" t="s">
        <v>18</v>
      </c>
      <c r="G117" s="24" t="s">
        <v>299</v>
      </c>
      <c r="H117" s="25">
        <v>1800</v>
      </c>
      <c r="I117" s="16">
        <v>1753</v>
      </c>
      <c r="J117" s="17">
        <v>1600</v>
      </c>
      <c r="K117" s="18">
        <v>0.91272104962920708</v>
      </c>
      <c r="L117" s="19">
        <v>0</v>
      </c>
      <c r="M117" s="20" t="s">
        <v>59</v>
      </c>
      <c r="N117" s="26" t="s">
        <v>158</v>
      </c>
    </row>
    <row r="118" spans="1:14" ht="15">
      <c r="A118" s="29">
        <v>44344</v>
      </c>
      <c r="B118" s="31">
        <v>44344</v>
      </c>
      <c r="C118" s="22" t="s">
        <v>300</v>
      </c>
      <c r="D118" s="22" t="s">
        <v>301</v>
      </c>
      <c r="E118" s="22" t="s">
        <v>17</v>
      </c>
      <c r="F118" s="23" t="s">
        <v>18</v>
      </c>
      <c r="G118" s="27" t="s">
        <v>302</v>
      </c>
      <c r="H118" s="25">
        <v>1200</v>
      </c>
      <c r="I118" s="16">
        <v>1267</v>
      </c>
      <c r="J118" s="42">
        <v>1100</v>
      </c>
      <c r="K118" s="18">
        <v>0.86819258089976326</v>
      </c>
      <c r="L118" s="19">
        <v>0</v>
      </c>
      <c r="M118" s="43" t="s">
        <v>59</v>
      </c>
      <c r="N118" s="44" t="s">
        <v>303</v>
      </c>
    </row>
    <row r="119" spans="1:14" ht="15">
      <c r="A119" s="29">
        <v>44341</v>
      </c>
      <c r="B119" s="31">
        <v>44341</v>
      </c>
      <c r="C119" s="22" t="s">
        <v>297</v>
      </c>
      <c r="D119" s="22" t="s">
        <v>298</v>
      </c>
      <c r="E119" s="22" t="s">
        <v>17</v>
      </c>
      <c r="F119" s="23" t="s">
        <v>18</v>
      </c>
      <c r="G119" s="24" t="s">
        <v>304</v>
      </c>
      <c r="H119" s="25">
        <v>1500</v>
      </c>
      <c r="I119" s="16">
        <v>1598</v>
      </c>
      <c r="J119" s="17">
        <v>1500</v>
      </c>
      <c r="K119" s="18">
        <v>0.93867334167709637</v>
      </c>
      <c r="L119" s="19">
        <v>0</v>
      </c>
      <c r="M119" s="20" t="s">
        <v>59</v>
      </c>
      <c r="N119" s="26" t="s">
        <v>305</v>
      </c>
    </row>
    <row r="120" spans="1:14" ht="15">
      <c r="A120" s="29">
        <v>44344</v>
      </c>
      <c r="B120" s="31">
        <v>44344</v>
      </c>
      <c r="C120" s="22" t="s">
        <v>306</v>
      </c>
      <c r="D120" s="22" t="s">
        <v>307</v>
      </c>
      <c r="E120" s="22" t="s">
        <v>17</v>
      </c>
      <c r="F120" s="23" t="s">
        <v>18</v>
      </c>
      <c r="G120" s="27" t="s">
        <v>308</v>
      </c>
      <c r="H120" s="25">
        <v>120</v>
      </c>
      <c r="I120" s="16">
        <v>149</v>
      </c>
      <c r="J120" s="17">
        <v>90</v>
      </c>
      <c r="K120" s="18">
        <v>0.60402684563758391</v>
      </c>
      <c r="L120" s="19">
        <v>0</v>
      </c>
      <c r="M120" s="20" t="s">
        <v>59</v>
      </c>
      <c r="N120" s="26" t="s">
        <v>309</v>
      </c>
    </row>
    <row r="121" spans="1:14" ht="15">
      <c r="A121" s="29">
        <v>44344</v>
      </c>
      <c r="B121" s="31">
        <v>44344</v>
      </c>
      <c r="C121" s="22" t="s">
        <v>310</v>
      </c>
      <c r="D121" s="22" t="s">
        <v>311</v>
      </c>
      <c r="E121" s="22" t="s">
        <v>17</v>
      </c>
      <c r="F121" s="23" t="s">
        <v>18</v>
      </c>
      <c r="G121" s="27" t="s">
        <v>312</v>
      </c>
      <c r="H121" s="25">
        <v>450</v>
      </c>
      <c r="I121" s="16">
        <v>372</v>
      </c>
      <c r="J121" s="17">
        <v>400</v>
      </c>
      <c r="K121" s="18">
        <v>1.075268817204301</v>
      </c>
      <c r="L121" s="19">
        <v>0</v>
      </c>
      <c r="M121" s="20" t="s">
        <v>59</v>
      </c>
      <c r="N121" s="26" t="s">
        <v>313</v>
      </c>
    </row>
    <row r="122" spans="1:14" ht="15">
      <c r="A122" s="29">
        <v>44344</v>
      </c>
      <c r="B122" s="31">
        <v>44344</v>
      </c>
      <c r="C122" s="22" t="s">
        <v>26</v>
      </c>
      <c r="D122" s="22" t="s">
        <v>177</v>
      </c>
      <c r="E122" s="22" t="s">
        <v>178</v>
      </c>
      <c r="F122" s="23" t="s">
        <v>29</v>
      </c>
      <c r="G122" s="27" t="s">
        <v>314</v>
      </c>
      <c r="H122" s="25">
        <v>700</v>
      </c>
      <c r="I122" s="28">
        <v>465</v>
      </c>
      <c r="J122" s="41"/>
      <c r="K122" s="18">
        <v>0</v>
      </c>
      <c r="L122" s="19">
        <v>0</v>
      </c>
      <c r="M122" s="35"/>
      <c r="N122" s="26" t="s">
        <v>315</v>
      </c>
    </row>
    <row r="123" spans="1:14" ht="15">
      <c r="A123" s="31">
        <v>44344</v>
      </c>
      <c r="B123" s="31">
        <v>44344</v>
      </c>
      <c r="C123" s="22" t="s">
        <v>145</v>
      </c>
      <c r="D123" s="22" t="s">
        <v>177</v>
      </c>
      <c r="E123" s="22" t="s">
        <v>178</v>
      </c>
      <c r="F123" s="23" t="s">
        <v>29</v>
      </c>
      <c r="G123" s="36" t="s">
        <v>316</v>
      </c>
      <c r="H123" s="25">
        <v>350</v>
      </c>
      <c r="I123" s="28">
        <v>359</v>
      </c>
      <c r="J123" s="41"/>
      <c r="K123" s="18">
        <v>0</v>
      </c>
      <c r="L123" s="19">
        <v>0</v>
      </c>
      <c r="M123" s="35"/>
      <c r="N123" s="26" t="s">
        <v>71</v>
      </c>
    </row>
    <row r="124" spans="1:14" ht="15">
      <c r="A124" s="29">
        <v>44344</v>
      </c>
      <c r="B124" s="31">
        <v>44344</v>
      </c>
      <c r="C124" s="22" t="s">
        <v>317</v>
      </c>
      <c r="D124" s="22" t="s">
        <v>318</v>
      </c>
      <c r="E124" s="22" t="s">
        <v>17</v>
      </c>
      <c r="F124" s="23" t="s">
        <v>18</v>
      </c>
      <c r="G124" s="24" t="s">
        <v>319</v>
      </c>
      <c r="H124" s="25">
        <v>200</v>
      </c>
      <c r="I124" s="16">
        <v>209</v>
      </c>
      <c r="J124" s="17">
        <v>180</v>
      </c>
      <c r="K124" s="18">
        <v>0.86124401913875603</v>
      </c>
      <c r="L124" s="19">
        <v>0</v>
      </c>
      <c r="M124" s="20" t="s">
        <v>59</v>
      </c>
      <c r="N124" s="26" t="s">
        <v>71</v>
      </c>
    </row>
    <row r="125" spans="1:14" ht="15">
      <c r="A125" s="29">
        <v>44336</v>
      </c>
      <c r="B125" s="31">
        <v>44336</v>
      </c>
      <c r="C125" s="22" t="s">
        <v>320</v>
      </c>
      <c r="D125" s="22" t="s">
        <v>125</v>
      </c>
      <c r="E125" s="22" t="s">
        <v>17</v>
      </c>
      <c r="F125" s="23" t="s">
        <v>18</v>
      </c>
      <c r="G125" s="24" t="s">
        <v>321</v>
      </c>
      <c r="H125" s="25">
        <v>1400</v>
      </c>
      <c r="I125" s="16">
        <v>1591</v>
      </c>
      <c r="J125" s="17">
        <v>1580</v>
      </c>
      <c r="K125" s="18">
        <v>0.99308610936517916</v>
      </c>
      <c r="L125" s="19">
        <v>0</v>
      </c>
      <c r="M125" s="20" t="s">
        <v>59</v>
      </c>
      <c r="N125" s="26" t="s">
        <v>322</v>
      </c>
    </row>
    <row r="126" spans="1:14" ht="30">
      <c r="A126" s="29">
        <v>44345</v>
      </c>
      <c r="B126" s="31">
        <v>44345</v>
      </c>
      <c r="C126" s="22" t="s">
        <v>248</v>
      </c>
      <c r="D126" s="22" t="s">
        <v>87</v>
      </c>
      <c r="E126" s="22" t="s">
        <v>17</v>
      </c>
      <c r="F126" s="23" t="s">
        <v>18</v>
      </c>
      <c r="G126" s="24" t="s">
        <v>323</v>
      </c>
      <c r="H126" s="25">
        <v>2200</v>
      </c>
      <c r="I126" s="28">
        <v>2398</v>
      </c>
      <c r="J126" s="18">
        <v>2100</v>
      </c>
      <c r="K126" s="18">
        <v>0.8757297748123436</v>
      </c>
      <c r="L126" s="19">
        <v>0</v>
      </c>
      <c r="M126" s="20" t="s">
        <v>59</v>
      </c>
      <c r="N126" s="26" t="s">
        <v>324</v>
      </c>
    </row>
    <row r="127" spans="1:14" ht="15">
      <c r="A127" s="31">
        <v>44344</v>
      </c>
      <c r="B127" s="31">
        <v>44344</v>
      </c>
      <c r="C127" s="22" t="s">
        <v>325</v>
      </c>
      <c r="D127" s="22" t="s">
        <v>185</v>
      </c>
      <c r="E127" s="22" t="s">
        <v>186</v>
      </c>
      <c r="F127" s="23" t="s">
        <v>133</v>
      </c>
      <c r="G127" s="36" t="s">
        <v>326</v>
      </c>
      <c r="H127" s="25">
        <v>2800</v>
      </c>
      <c r="I127" s="28">
        <v>2586</v>
      </c>
      <c r="J127" s="18"/>
      <c r="K127" s="18">
        <v>0</v>
      </c>
      <c r="L127" s="19">
        <v>0</v>
      </c>
      <c r="M127" s="35"/>
      <c r="N127" s="26" t="s">
        <v>327</v>
      </c>
    </row>
    <row r="128" spans="1:14" ht="30">
      <c r="A128" s="29">
        <v>44345</v>
      </c>
      <c r="B128" s="31">
        <v>44345</v>
      </c>
      <c r="C128" s="22" t="s">
        <v>328</v>
      </c>
      <c r="D128" s="22" t="s">
        <v>198</v>
      </c>
      <c r="E128" s="22" t="s">
        <v>17</v>
      </c>
      <c r="F128" s="23" t="s">
        <v>18</v>
      </c>
      <c r="G128" s="24" t="s">
        <v>329</v>
      </c>
      <c r="H128" s="25">
        <v>3500</v>
      </c>
      <c r="I128" s="28">
        <v>3554</v>
      </c>
      <c r="J128" s="18">
        <v>3300</v>
      </c>
      <c r="K128" s="18">
        <v>0.92853123241418123</v>
      </c>
      <c r="L128" s="19">
        <v>0</v>
      </c>
      <c r="M128" s="20" t="s">
        <v>59</v>
      </c>
      <c r="N128" s="26" t="s">
        <v>330</v>
      </c>
    </row>
    <row r="129" spans="1:14" ht="15">
      <c r="A129" s="29">
        <v>44345</v>
      </c>
      <c r="B129" s="31">
        <v>44345</v>
      </c>
      <c r="C129" s="22" t="s">
        <v>331</v>
      </c>
      <c r="D129" s="22" t="s">
        <v>131</v>
      </c>
      <c r="E129" s="22" t="s">
        <v>132</v>
      </c>
      <c r="F129" s="23" t="s">
        <v>133</v>
      </c>
      <c r="G129" s="27" t="s">
        <v>332</v>
      </c>
      <c r="H129" s="25">
        <v>2500</v>
      </c>
      <c r="I129" s="28">
        <v>2677</v>
      </c>
      <c r="J129" s="18">
        <v>0</v>
      </c>
      <c r="K129" s="18">
        <v>0</v>
      </c>
      <c r="L129" s="19">
        <v>0</v>
      </c>
      <c r="M129" s="35"/>
      <c r="N129" s="26" t="s">
        <v>333</v>
      </c>
    </row>
    <row r="130" spans="1:14" ht="15">
      <c r="A130" s="29">
        <v>44345</v>
      </c>
      <c r="B130" s="31">
        <v>44345</v>
      </c>
      <c r="C130" s="22" t="s">
        <v>334</v>
      </c>
      <c r="D130" s="22" t="s">
        <v>335</v>
      </c>
      <c r="E130" s="22" t="s">
        <v>17</v>
      </c>
      <c r="F130" s="23" t="s">
        <v>18</v>
      </c>
      <c r="G130" s="24" t="s">
        <v>336</v>
      </c>
      <c r="H130" s="25">
        <v>700</v>
      </c>
      <c r="I130" s="16">
        <v>759</v>
      </c>
      <c r="J130" s="17">
        <v>500</v>
      </c>
      <c r="K130" s="18">
        <v>0.65876152832674573</v>
      </c>
      <c r="L130" s="19">
        <v>0</v>
      </c>
      <c r="M130" s="20" t="s">
        <v>59</v>
      </c>
      <c r="N130" s="26" t="s">
        <v>337</v>
      </c>
    </row>
    <row r="131" spans="1:14" ht="15">
      <c r="A131" s="29">
        <v>44347</v>
      </c>
      <c r="B131" s="31">
        <v>44347</v>
      </c>
      <c r="C131" s="22" t="s">
        <v>32</v>
      </c>
      <c r="D131" s="22" t="s">
        <v>185</v>
      </c>
      <c r="E131" s="22" t="s">
        <v>186</v>
      </c>
      <c r="F131" s="23" t="s">
        <v>133</v>
      </c>
      <c r="G131" s="27" t="s">
        <v>338</v>
      </c>
      <c r="H131" s="25">
        <v>2900</v>
      </c>
      <c r="I131" s="28">
        <v>2877</v>
      </c>
      <c r="J131" s="41"/>
      <c r="K131" s="18">
        <v>0</v>
      </c>
      <c r="L131" s="19">
        <v>0</v>
      </c>
      <c r="M131" s="35"/>
      <c r="N131" s="26" t="s">
        <v>339</v>
      </c>
    </row>
    <row r="132" spans="1:14" ht="15">
      <c r="A132" s="29">
        <v>44347</v>
      </c>
      <c r="B132" s="31">
        <v>44347</v>
      </c>
      <c r="C132" s="22" t="s">
        <v>340</v>
      </c>
      <c r="D132" s="22" t="s">
        <v>341</v>
      </c>
      <c r="E132" s="22" t="s">
        <v>17</v>
      </c>
      <c r="F132" s="23" t="s">
        <v>18</v>
      </c>
      <c r="G132" s="27" t="s">
        <v>342</v>
      </c>
      <c r="H132" s="32"/>
      <c r="I132" s="28">
        <v>1713</v>
      </c>
      <c r="J132" s="18">
        <v>1400</v>
      </c>
      <c r="K132" s="18">
        <v>0.81727962638645646</v>
      </c>
      <c r="L132" s="19">
        <v>0</v>
      </c>
      <c r="M132" s="20" t="s">
        <v>59</v>
      </c>
      <c r="N132" s="26" t="s">
        <v>343</v>
      </c>
    </row>
    <row r="133" spans="1:14" ht="18.75" customHeight="1">
      <c r="A133" s="29">
        <v>44347</v>
      </c>
      <c r="B133" s="31">
        <v>44347</v>
      </c>
      <c r="C133" s="22" t="s">
        <v>290</v>
      </c>
      <c r="D133" s="22" t="s">
        <v>160</v>
      </c>
      <c r="E133" s="22" t="s">
        <v>17</v>
      </c>
      <c r="F133" s="23" t="s">
        <v>18</v>
      </c>
      <c r="G133" s="27" t="s">
        <v>344</v>
      </c>
      <c r="H133" s="25">
        <v>1800</v>
      </c>
      <c r="I133" s="28">
        <v>1582</v>
      </c>
      <c r="J133" s="18">
        <v>1500</v>
      </c>
      <c r="K133" s="18">
        <v>0.94816687737041716</v>
      </c>
      <c r="L133" s="19">
        <v>0</v>
      </c>
      <c r="M133" s="20" t="s">
        <v>59</v>
      </c>
      <c r="N133" s="26" t="s">
        <v>158</v>
      </c>
    </row>
    <row r="134" spans="1:14" ht="15">
      <c r="A134" s="29">
        <v>44347</v>
      </c>
      <c r="B134" s="31">
        <v>44347</v>
      </c>
      <c r="C134" s="22" t="s">
        <v>288</v>
      </c>
      <c r="D134" s="22" t="s">
        <v>160</v>
      </c>
      <c r="E134" s="22" t="s">
        <v>17</v>
      </c>
      <c r="F134" s="23" t="s">
        <v>18</v>
      </c>
      <c r="G134" s="27" t="s">
        <v>345</v>
      </c>
      <c r="H134" s="25">
        <v>2500</v>
      </c>
      <c r="I134" s="28">
        <v>2665</v>
      </c>
      <c r="J134" s="18">
        <v>2000</v>
      </c>
      <c r="K134" s="18">
        <v>0.75046904315196994</v>
      </c>
      <c r="L134" s="19">
        <v>0</v>
      </c>
      <c r="M134" s="20" t="s">
        <v>59</v>
      </c>
      <c r="N134" s="26" t="s">
        <v>346</v>
      </c>
    </row>
    <row r="135" spans="1:14" ht="15">
      <c r="A135" s="29">
        <v>44347</v>
      </c>
      <c r="B135" s="31">
        <v>44347</v>
      </c>
      <c r="C135" s="22" t="s">
        <v>159</v>
      </c>
      <c r="D135" s="22" t="s">
        <v>160</v>
      </c>
      <c r="E135" s="45" t="s">
        <v>17</v>
      </c>
      <c r="F135" s="23" t="s">
        <v>18</v>
      </c>
      <c r="G135" s="27" t="s">
        <v>347</v>
      </c>
      <c r="H135" s="25">
        <v>1800</v>
      </c>
      <c r="I135" s="28">
        <v>1634</v>
      </c>
      <c r="J135" s="18">
        <v>1500</v>
      </c>
      <c r="K135" s="18">
        <v>0.91799265605875158</v>
      </c>
      <c r="L135" s="19">
        <v>0</v>
      </c>
      <c r="M135" s="20" t="s">
        <v>59</v>
      </c>
      <c r="N135" s="26" t="s">
        <v>158</v>
      </c>
    </row>
    <row r="136" spans="1:14" ht="15">
      <c r="A136" s="29">
        <v>44347</v>
      </c>
      <c r="B136" s="31">
        <v>44347</v>
      </c>
      <c r="C136" s="22" t="s">
        <v>286</v>
      </c>
      <c r="D136" s="22" t="s">
        <v>160</v>
      </c>
      <c r="E136" s="22" t="s">
        <v>17</v>
      </c>
      <c r="F136" s="23" t="s">
        <v>18</v>
      </c>
      <c r="G136" s="27" t="s">
        <v>348</v>
      </c>
      <c r="H136" s="25">
        <v>2000</v>
      </c>
      <c r="I136" s="28">
        <v>1703</v>
      </c>
      <c r="J136" s="18">
        <v>1500</v>
      </c>
      <c r="K136" s="18">
        <v>0.88079859072225486</v>
      </c>
      <c r="L136" s="19">
        <v>0</v>
      </c>
      <c r="M136" s="20" t="s">
        <v>59</v>
      </c>
      <c r="N136" s="26" t="s">
        <v>158</v>
      </c>
    </row>
    <row r="137" spans="1:14" ht="15">
      <c r="A137" s="29">
        <v>44347</v>
      </c>
      <c r="B137" s="31">
        <v>44347</v>
      </c>
      <c r="C137" s="22" t="s">
        <v>349</v>
      </c>
      <c r="D137" s="22" t="s">
        <v>350</v>
      </c>
      <c r="E137" s="22" t="s">
        <v>17</v>
      </c>
      <c r="F137" s="23" t="s">
        <v>18</v>
      </c>
      <c r="G137" s="27" t="s">
        <v>351</v>
      </c>
      <c r="H137" s="25">
        <v>300</v>
      </c>
      <c r="I137" s="28">
        <v>358</v>
      </c>
      <c r="J137" s="18">
        <v>289</v>
      </c>
      <c r="K137" s="18">
        <v>0.80726256983240219</v>
      </c>
      <c r="L137" s="19">
        <v>289</v>
      </c>
      <c r="M137" s="20" t="s">
        <v>59</v>
      </c>
      <c r="N137" s="26" t="s">
        <v>144</v>
      </c>
    </row>
    <row r="138" spans="1:14" ht="15">
      <c r="A138" s="29">
        <v>44347</v>
      </c>
      <c r="B138" s="31">
        <v>44347</v>
      </c>
      <c r="C138" s="22" t="s">
        <v>352</v>
      </c>
      <c r="D138" s="22" t="s">
        <v>353</v>
      </c>
      <c r="E138" s="22" t="s">
        <v>17</v>
      </c>
      <c r="F138" s="23" t="s">
        <v>18</v>
      </c>
      <c r="G138" s="27" t="s">
        <v>354</v>
      </c>
      <c r="H138" s="25">
        <v>500</v>
      </c>
      <c r="I138" s="28">
        <v>537</v>
      </c>
      <c r="J138" s="18">
        <v>308</v>
      </c>
      <c r="K138" s="18">
        <v>0.57355679702048412</v>
      </c>
      <c r="L138" s="19">
        <v>0</v>
      </c>
      <c r="M138" s="20" t="s">
        <v>59</v>
      </c>
      <c r="N138" s="26" t="s">
        <v>355</v>
      </c>
    </row>
    <row r="139" spans="1:14" ht="15">
      <c r="A139" s="29">
        <v>44347</v>
      </c>
      <c r="B139" s="31">
        <v>44347</v>
      </c>
      <c r="C139" s="22" t="s">
        <v>356</v>
      </c>
      <c r="D139" s="22" t="s">
        <v>87</v>
      </c>
      <c r="E139" s="22" t="s">
        <v>17</v>
      </c>
      <c r="F139" s="23" t="s">
        <v>18</v>
      </c>
      <c r="G139" s="27" t="s">
        <v>357</v>
      </c>
      <c r="H139" s="25">
        <v>2600</v>
      </c>
      <c r="I139" s="28">
        <v>2544</v>
      </c>
      <c r="J139" s="18">
        <v>2400</v>
      </c>
      <c r="K139" s="18">
        <v>0.94339622641509435</v>
      </c>
      <c r="L139" s="19">
        <v>0</v>
      </c>
      <c r="M139" s="20" t="s">
        <v>59</v>
      </c>
      <c r="N139" s="26" t="s">
        <v>358</v>
      </c>
    </row>
    <row r="140" spans="1:14" ht="15">
      <c r="A140" s="29">
        <v>44347</v>
      </c>
      <c r="B140" s="31">
        <v>44347</v>
      </c>
      <c r="C140" s="22" t="s">
        <v>359</v>
      </c>
      <c r="D140" s="22" t="s">
        <v>360</v>
      </c>
      <c r="E140" s="22" t="s">
        <v>17</v>
      </c>
      <c r="F140" s="23" t="s">
        <v>18</v>
      </c>
      <c r="G140" s="27" t="s">
        <v>361</v>
      </c>
      <c r="H140" s="25">
        <v>2300</v>
      </c>
      <c r="I140" s="28">
        <v>2012</v>
      </c>
      <c r="J140" s="18">
        <v>1900</v>
      </c>
      <c r="K140" s="18">
        <v>0.94433399602385681</v>
      </c>
      <c r="L140" s="19">
        <v>0</v>
      </c>
      <c r="M140" s="20" t="s">
        <v>59</v>
      </c>
      <c r="N140" s="26" t="s">
        <v>362</v>
      </c>
    </row>
    <row r="141" spans="1:14" ht="15">
      <c r="A141" s="29">
        <v>44347</v>
      </c>
      <c r="B141" s="31">
        <v>44347</v>
      </c>
      <c r="C141" s="22" t="s">
        <v>363</v>
      </c>
      <c r="D141" s="22" t="s">
        <v>198</v>
      </c>
      <c r="E141" s="22" t="s">
        <v>17</v>
      </c>
      <c r="F141" s="23" t="s">
        <v>18</v>
      </c>
      <c r="G141" s="27" t="s">
        <v>364</v>
      </c>
      <c r="H141" s="25">
        <v>3500</v>
      </c>
      <c r="I141" s="28">
        <v>3232</v>
      </c>
      <c r="J141" s="18">
        <v>3300</v>
      </c>
      <c r="K141" s="18">
        <v>1.0210396039603959</v>
      </c>
      <c r="L141" s="19">
        <v>0</v>
      </c>
      <c r="M141" s="20" t="s">
        <v>59</v>
      </c>
      <c r="N141" s="26" t="s">
        <v>365</v>
      </c>
    </row>
    <row r="142" spans="1:14" ht="15">
      <c r="A142" s="29">
        <v>44348</v>
      </c>
      <c r="B142" s="31">
        <v>44348</v>
      </c>
      <c r="C142" s="22" t="s">
        <v>236</v>
      </c>
      <c r="D142" s="22" t="s">
        <v>366</v>
      </c>
      <c r="E142" s="22" t="s">
        <v>17</v>
      </c>
      <c r="F142" s="23" t="s">
        <v>18</v>
      </c>
      <c r="G142" s="27" t="s">
        <v>367</v>
      </c>
      <c r="H142" s="25">
        <v>1600</v>
      </c>
      <c r="I142" s="28">
        <v>1666</v>
      </c>
      <c r="J142" s="18">
        <v>1700</v>
      </c>
      <c r="K142" s="18">
        <v>1.0204081632653061</v>
      </c>
      <c r="L142" s="19">
        <v>0</v>
      </c>
      <c r="M142" s="20" t="s">
        <v>59</v>
      </c>
      <c r="N142" s="26" t="s">
        <v>368</v>
      </c>
    </row>
    <row r="143" spans="1:14" ht="15">
      <c r="A143" s="29">
        <v>44348</v>
      </c>
      <c r="B143" s="31">
        <v>44348</v>
      </c>
      <c r="C143" s="22" t="s">
        <v>352</v>
      </c>
      <c r="D143" s="22" t="s">
        <v>353</v>
      </c>
      <c r="E143" s="22" t="s">
        <v>17</v>
      </c>
      <c r="F143" s="23" t="s">
        <v>18</v>
      </c>
      <c r="G143" s="27" t="s">
        <v>369</v>
      </c>
      <c r="H143" s="25">
        <v>500</v>
      </c>
      <c r="I143" s="28">
        <v>200</v>
      </c>
      <c r="J143" s="18">
        <v>120</v>
      </c>
      <c r="K143" s="18">
        <v>0.6</v>
      </c>
      <c r="L143" s="19">
        <v>0</v>
      </c>
      <c r="M143" s="20" t="s">
        <v>59</v>
      </c>
      <c r="N143" s="26" t="s">
        <v>370</v>
      </c>
    </row>
    <row r="144" spans="1:14" ht="15">
      <c r="A144" s="29">
        <v>44348</v>
      </c>
      <c r="B144" s="31">
        <v>44348</v>
      </c>
      <c r="C144" s="22" t="s">
        <v>270</v>
      </c>
      <c r="D144" s="22" t="s">
        <v>271</v>
      </c>
      <c r="E144" s="22" t="s">
        <v>17</v>
      </c>
      <c r="F144" s="23" t="s">
        <v>18</v>
      </c>
      <c r="G144" s="27" t="s">
        <v>371</v>
      </c>
      <c r="H144" s="25">
        <v>150</v>
      </c>
      <c r="I144" s="28">
        <v>183</v>
      </c>
      <c r="J144" s="18">
        <v>111</v>
      </c>
      <c r="K144" s="18">
        <v>0.60655737704918034</v>
      </c>
      <c r="L144" s="19">
        <v>0</v>
      </c>
      <c r="M144" s="20" t="s">
        <v>59</v>
      </c>
      <c r="N144" s="26" t="s">
        <v>71</v>
      </c>
    </row>
    <row r="145" spans="1:14" ht="15">
      <c r="A145" s="29">
        <v>44348</v>
      </c>
      <c r="B145" s="31">
        <v>44348</v>
      </c>
      <c r="C145" s="22" t="s">
        <v>372</v>
      </c>
      <c r="D145" s="22" t="s">
        <v>87</v>
      </c>
      <c r="E145" s="22" t="s">
        <v>17</v>
      </c>
      <c r="F145" s="23" t="s">
        <v>18</v>
      </c>
      <c r="G145" s="27" t="s">
        <v>373</v>
      </c>
      <c r="H145" s="25">
        <v>1700</v>
      </c>
      <c r="I145" s="28">
        <v>1893</v>
      </c>
      <c r="J145" s="18">
        <v>1850</v>
      </c>
      <c r="K145" s="18">
        <v>0.97728473322768095</v>
      </c>
      <c r="L145" s="19">
        <v>0</v>
      </c>
      <c r="M145" s="20" t="s">
        <v>59</v>
      </c>
      <c r="N145" s="26" t="s">
        <v>374</v>
      </c>
    </row>
    <row r="146" spans="1:14" ht="15">
      <c r="A146" s="29">
        <v>44348</v>
      </c>
      <c r="B146" s="31">
        <v>44348</v>
      </c>
      <c r="C146" s="22" t="s">
        <v>320</v>
      </c>
      <c r="D146" s="22" t="s">
        <v>375</v>
      </c>
      <c r="E146" s="22" t="s">
        <v>17</v>
      </c>
      <c r="F146" s="23" t="s">
        <v>18</v>
      </c>
      <c r="G146" s="27" t="s">
        <v>376</v>
      </c>
      <c r="H146" s="25">
        <v>250</v>
      </c>
      <c r="I146" s="28">
        <v>281</v>
      </c>
      <c r="J146" s="18">
        <v>220</v>
      </c>
      <c r="K146" s="18">
        <v>0.7829181494661922</v>
      </c>
      <c r="L146" s="19">
        <v>0</v>
      </c>
      <c r="M146" s="20" t="s">
        <v>59</v>
      </c>
      <c r="N146" s="26" t="s">
        <v>71</v>
      </c>
    </row>
    <row r="147" spans="1:14" ht="15">
      <c r="A147" s="29">
        <v>44348</v>
      </c>
      <c r="B147" s="31">
        <v>44348</v>
      </c>
      <c r="C147" s="22" t="s">
        <v>377</v>
      </c>
      <c r="D147" s="22" t="s">
        <v>378</v>
      </c>
      <c r="E147" s="22" t="s">
        <v>17</v>
      </c>
      <c r="F147" s="23" t="s">
        <v>18</v>
      </c>
      <c r="G147" s="27" t="s">
        <v>379</v>
      </c>
      <c r="H147" s="25">
        <v>350</v>
      </c>
      <c r="I147" s="28">
        <v>385</v>
      </c>
      <c r="J147" s="18">
        <v>240</v>
      </c>
      <c r="K147" s="18">
        <v>0.62337662337662336</v>
      </c>
      <c r="L147" s="19">
        <v>0</v>
      </c>
      <c r="M147" s="20" t="s">
        <v>59</v>
      </c>
      <c r="N147" s="26" t="s">
        <v>380</v>
      </c>
    </row>
    <row r="148" spans="1:14" ht="15">
      <c r="A148" s="29">
        <v>44348</v>
      </c>
      <c r="B148" s="31">
        <v>44348</v>
      </c>
      <c r="C148" s="22" t="s">
        <v>26</v>
      </c>
      <c r="D148" s="22" t="s">
        <v>177</v>
      </c>
      <c r="E148" s="22" t="s">
        <v>178</v>
      </c>
      <c r="F148" s="23" t="s">
        <v>29</v>
      </c>
      <c r="G148" s="27" t="s">
        <v>381</v>
      </c>
      <c r="H148" s="32"/>
      <c r="I148" s="28">
        <v>357</v>
      </c>
      <c r="J148" s="41"/>
      <c r="K148" s="18">
        <v>0</v>
      </c>
      <c r="L148" s="19">
        <v>0</v>
      </c>
      <c r="M148" s="35"/>
      <c r="N148" s="26" t="s">
        <v>71</v>
      </c>
    </row>
    <row r="149" spans="1:14" ht="15">
      <c r="A149" s="31">
        <v>44349</v>
      </c>
      <c r="B149" s="31">
        <v>44349</v>
      </c>
      <c r="C149" s="22" t="s">
        <v>103</v>
      </c>
      <c r="D149" s="22" t="s">
        <v>87</v>
      </c>
      <c r="E149" s="22" t="s">
        <v>17</v>
      </c>
      <c r="F149" s="23" t="s">
        <v>18</v>
      </c>
      <c r="G149" s="36" t="s">
        <v>382</v>
      </c>
      <c r="H149" s="25">
        <v>2500</v>
      </c>
      <c r="I149" s="28">
        <v>2501</v>
      </c>
      <c r="J149" s="18">
        <v>2400</v>
      </c>
      <c r="K149" s="18">
        <v>0.95961615353858454</v>
      </c>
      <c r="L149" s="19">
        <v>0</v>
      </c>
      <c r="M149" s="20" t="s">
        <v>59</v>
      </c>
      <c r="N149" s="26" t="s">
        <v>383</v>
      </c>
    </row>
    <row r="150" spans="1:14" ht="15">
      <c r="A150" s="31">
        <v>44349</v>
      </c>
      <c r="B150" s="31">
        <v>44349</v>
      </c>
      <c r="C150" s="22" t="s">
        <v>248</v>
      </c>
      <c r="D150" s="22" t="s">
        <v>87</v>
      </c>
      <c r="E150" s="22" t="s">
        <v>17</v>
      </c>
      <c r="F150" s="23" t="s">
        <v>18</v>
      </c>
      <c r="G150" s="27" t="s">
        <v>384</v>
      </c>
      <c r="H150" s="25">
        <v>2100</v>
      </c>
      <c r="I150" s="28">
        <v>2400</v>
      </c>
      <c r="J150" s="18">
        <v>2100</v>
      </c>
      <c r="K150" s="18">
        <v>0.875</v>
      </c>
      <c r="L150" s="19">
        <v>0</v>
      </c>
      <c r="M150" s="20" t="s">
        <v>59</v>
      </c>
      <c r="N150" s="26" t="s">
        <v>196</v>
      </c>
    </row>
    <row r="151" spans="1:14" ht="15">
      <c r="A151" s="31">
        <v>44349</v>
      </c>
      <c r="B151" s="31">
        <v>44349</v>
      </c>
      <c r="C151" s="22" t="s">
        <v>26</v>
      </c>
      <c r="D151" s="22" t="s">
        <v>177</v>
      </c>
      <c r="E151" s="22" t="s">
        <v>178</v>
      </c>
      <c r="F151" s="23" t="s">
        <v>29</v>
      </c>
      <c r="G151" s="27" t="s">
        <v>385</v>
      </c>
      <c r="H151" s="25">
        <v>350</v>
      </c>
      <c r="I151" s="28">
        <v>372</v>
      </c>
      <c r="J151" s="41"/>
      <c r="K151" s="18">
        <v>0</v>
      </c>
      <c r="L151" s="19">
        <v>0</v>
      </c>
      <c r="M151" s="35"/>
      <c r="N151" s="26" t="s">
        <v>71</v>
      </c>
    </row>
    <row r="152" spans="1:14" ht="15">
      <c r="A152" s="31">
        <v>44349</v>
      </c>
      <c r="B152" s="31">
        <v>44349</v>
      </c>
      <c r="C152" s="22" t="s">
        <v>53</v>
      </c>
      <c r="D152" s="22" t="s">
        <v>177</v>
      </c>
      <c r="E152" s="22" t="s">
        <v>178</v>
      </c>
      <c r="F152" s="23" t="s">
        <v>29</v>
      </c>
      <c r="G152" s="27" t="s">
        <v>386</v>
      </c>
      <c r="H152" s="25">
        <v>350</v>
      </c>
      <c r="I152" s="28">
        <v>303</v>
      </c>
      <c r="J152" s="41"/>
      <c r="K152" s="18">
        <v>0</v>
      </c>
      <c r="L152" s="19">
        <v>0</v>
      </c>
      <c r="M152" s="35"/>
      <c r="N152" s="26" t="s">
        <v>71</v>
      </c>
    </row>
    <row r="153" spans="1:14" ht="15">
      <c r="A153" s="31">
        <v>44349</v>
      </c>
      <c r="B153" s="31">
        <v>44349</v>
      </c>
      <c r="C153" s="22" t="s">
        <v>190</v>
      </c>
      <c r="D153" s="22" t="s">
        <v>87</v>
      </c>
      <c r="E153" s="22" t="s">
        <v>17</v>
      </c>
      <c r="F153" s="23" t="s">
        <v>18</v>
      </c>
      <c r="G153" s="27" t="s">
        <v>387</v>
      </c>
      <c r="H153" s="25">
        <v>2500</v>
      </c>
      <c r="I153" s="28">
        <v>2420</v>
      </c>
      <c r="J153" s="18">
        <v>2400</v>
      </c>
      <c r="K153" s="18">
        <v>0.99173553719008267</v>
      </c>
      <c r="L153" s="19">
        <v>0</v>
      </c>
      <c r="M153" s="20" t="s">
        <v>59</v>
      </c>
      <c r="N153" s="26" t="s">
        <v>388</v>
      </c>
    </row>
    <row r="154" spans="1:14" ht="15">
      <c r="A154" s="31">
        <v>44349</v>
      </c>
      <c r="B154" s="31">
        <v>44349</v>
      </c>
      <c r="C154" s="22" t="s">
        <v>145</v>
      </c>
      <c r="D154" s="22" t="s">
        <v>177</v>
      </c>
      <c r="E154" s="22" t="s">
        <v>178</v>
      </c>
      <c r="F154" s="23" t="s">
        <v>29</v>
      </c>
      <c r="G154" s="27" t="s">
        <v>389</v>
      </c>
      <c r="H154" s="25">
        <v>350</v>
      </c>
      <c r="I154" s="28">
        <v>341</v>
      </c>
      <c r="J154" s="41"/>
      <c r="K154" s="18">
        <v>0</v>
      </c>
      <c r="L154" s="19">
        <v>0</v>
      </c>
      <c r="M154" s="35"/>
      <c r="N154" s="26" t="s">
        <v>71</v>
      </c>
    </row>
    <row r="155" spans="1:14" ht="15">
      <c r="A155" s="31">
        <v>44349</v>
      </c>
      <c r="B155" s="31">
        <v>44349</v>
      </c>
      <c r="C155" s="22" t="s">
        <v>377</v>
      </c>
      <c r="D155" s="22" t="s">
        <v>390</v>
      </c>
      <c r="E155" s="22" t="s">
        <v>17</v>
      </c>
      <c r="F155" s="23" t="s">
        <v>18</v>
      </c>
      <c r="G155" s="27" t="s">
        <v>391</v>
      </c>
      <c r="H155" s="25">
        <v>120</v>
      </c>
      <c r="I155" s="28">
        <v>167</v>
      </c>
      <c r="J155" s="18">
        <v>135</v>
      </c>
      <c r="K155" s="18">
        <v>0.80838323353293418</v>
      </c>
      <c r="L155" s="19">
        <v>0</v>
      </c>
      <c r="M155" s="20" t="s">
        <v>59</v>
      </c>
      <c r="N155" s="26" t="s">
        <v>392</v>
      </c>
    </row>
    <row r="156" spans="1:14" ht="15">
      <c r="A156" s="31">
        <v>44349</v>
      </c>
      <c r="B156" s="31">
        <v>44349</v>
      </c>
      <c r="C156" s="22" t="s">
        <v>26</v>
      </c>
      <c r="D156" s="22" t="s">
        <v>177</v>
      </c>
      <c r="E156" s="22" t="s">
        <v>178</v>
      </c>
      <c r="F156" s="23" t="s">
        <v>29</v>
      </c>
      <c r="G156" s="27" t="s">
        <v>393</v>
      </c>
      <c r="H156" s="25">
        <v>350</v>
      </c>
      <c r="I156" s="28">
        <v>303</v>
      </c>
      <c r="J156" s="41"/>
      <c r="K156" s="18">
        <v>0</v>
      </c>
      <c r="L156" s="19">
        <v>0</v>
      </c>
      <c r="M156" s="20"/>
      <c r="N156" s="26" t="s">
        <v>71</v>
      </c>
    </row>
    <row r="157" spans="1:14" ht="15">
      <c r="A157" s="31">
        <v>44349</v>
      </c>
      <c r="B157" s="31">
        <v>44349</v>
      </c>
      <c r="C157" s="22" t="s">
        <v>53</v>
      </c>
      <c r="D157" s="22" t="s">
        <v>177</v>
      </c>
      <c r="E157" s="22" t="s">
        <v>178</v>
      </c>
      <c r="F157" s="23" t="s">
        <v>29</v>
      </c>
      <c r="G157" s="27" t="s">
        <v>394</v>
      </c>
      <c r="H157" s="25">
        <v>350</v>
      </c>
      <c r="I157" s="28">
        <v>230</v>
      </c>
      <c r="J157" s="41"/>
      <c r="K157" s="18">
        <v>0</v>
      </c>
      <c r="L157" s="19">
        <v>0</v>
      </c>
      <c r="M157" s="35"/>
      <c r="N157" s="26" t="s">
        <v>71</v>
      </c>
    </row>
    <row r="158" spans="1:14" ht="15">
      <c r="A158" s="31">
        <v>44349</v>
      </c>
      <c r="B158" s="31">
        <v>44349</v>
      </c>
      <c r="C158" s="22" t="s">
        <v>153</v>
      </c>
      <c r="D158" s="22" t="s">
        <v>87</v>
      </c>
      <c r="E158" s="22" t="s">
        <v>17</v>
      </c>
      <c r="F158" s="23" t="s">
        <v>18</v>
      </c>
      <c r="G158" s="27" t="s">
        <v>395</v>
      </c>
      <c r="H158" s="25">
        <v>2200</v>
      </c>
      <c r="I158" s="28">
        <v>2226</v>
      </c>
      <c r="J158" s="18">
        <v>2100</v>
      </c>
      <c r="K158" s="18">
        <v>0.94339622641509435</v>
      </c>
      <c r="L158" s="19">
        <v>0</v>
      </c>
      <c r="M158" s="20" t="s">
        <v>59</v>
      </c>
      <c r="N158" s="26" t="s">
        <v>396</v>
      </c>
    </row>
    <row r="159" spans="1:14" ht="15">
      <c r="A159" s="31">
        <v>44349</v>
      </c>
      <c r="B159" s="31">
        <v>44349</v>
      </c>
      <c r="C159" s="22" t="s">
        <v>397</v>
      </c>
      <c r="D159" s="22" t="s">
        <v>87</v>
      </c>
      <c r="E159" s="22" t="s">
        <v>17</v>
      </c>
      <c r="F159" s="23" t="s">
        <v>18</v>
      </c>
      <c r="G159" s="27" t="s">
        <v>398</v>
      </c>
      <c r="H159" s="25">
        <v>2200</v>
      </c>
      <c r="I159" s="28">
        <v>2312</v>
      </c>
      <c r="J159" s="18">
        <v>2100</v>
      </c>
      <c r="K159" s="18">
        <v>0.90830449826989623</v>
      </c>
      <c r="L159" s="19">
        <v>0</v>
      </c>
      <c r="M159" s="20" t="s">
        <v>59</v>
      </c>
      <c r="N159" s="26" t="s">
        <v>399</v>
      </c>
    </row>
    <row r="160" spans="1:14" ht="15">
      <c r="A160" s="29">
        <v>44350</v>
      </c>
      <c r="B160" s="31">
        <v>44350</v>
      </c>
      <c r="C160" s="22" t="s">
        <v>197</v>
      </c>
      <c r="D160" s="22" t="s">
        <v>198</v>
      </c>
      <c r="E160" s="22" t="s">
        <v>17</v>
      </c>
      <c r="F160" s="23" t="s">
        <v>18</v>
      </c>
      <c r="G160" s="27" t="s">
        <v>400</v>
      </c>
      <c r="H160" s="25">
        <v>3500</v>
      </c>
      <c r="I160" s="28">
        <v>3748</v>
      </c>
      <c r="J160" s="18">
        <v>3000</v>
      </c>
      <c r="K160" s="18">
        <v>0.80042689434365</v>
      </c>
      <c r="L160" s="19">
        <v>0</v>
      </c>
      <c r="M160" s="20" t="s">
        <v>59</v>
      </c>
      <c r="N160" s="26" t="s">
        <v>401</v>
      </c>
    </row>
    <row r="161" spans="1:14" ht="15">
      <c r="A161" s="29">
        <v>44350</v>
      </c>
      <c r="B161" s="31">
        <v>44350</v>
      </c>
      <c r="C161" s="22" t="s">
        <v>32</v>
      </c>
      <c r="D161" s="22" t="s">
        <v>185</v>
      </c>
      <c r="E161" s="22" t="s">
        <v>186</v>
      </c>
      <c r="F161" s="23" t="s">
        <v>133</v>
      </c>
      <c r="G161" s="27" t="s">
        <v>402</v>
      </c>
      <c r="H161" s="25">
        <v>2200</v>
      </c>
      <c r="I161" s="28">
        <v>3099</v>
      </c>
      <c r="J161" s="41"/>
      <c r="K161" s="18">
        <v>0</v>
      </c>
      <c r="L161" s="19">
        <v>0</v>
      </c>
      <c r="M161" s="35"/>
      <c r="N161" s="26" t="s">
        <v>403</v>
      </c>
    </row>
    <row r="162" spans="1:14" ht="15">
      <c r="A162" s="29">
        <v>44350</v>
      </c>
      <c r="B162" s="31">
        <v>44350</v>
      </c>
      <c r="C162" s="22" t="s">
        <v>404</v>
      </c>
      <c r="D162" s="22" t="s">
        <v>405</v>
      </c>
      <c r="E162" s="22" t="s">
        <v>17</v>
      </c>
      <c r="F162" s="23" t="s">
        <v>18</v>
      </c>
      <c r="G162" s="27" t="s">
        <v>406</v>
      </c>
      <c r="H162" s="25">
        <v>100</v>
      </c>
      <c r="I162" s="28">
        <v>150</v>
      </c>
      <c r="J162" s="18">
        <v>70</v>
      </c>
      <c r="K162" s="18">
        <v>0.46666666666666667</v>
      </c>
      <c r="L162" s="19">
        <v>0</v>
      </c>
      <c r="M162" s="20" t="s">
        <v>59</v>
      </c>
      <c r="N162" s="26" t="s">
        <v>392</v>
      </c>
    </row>
    <row r="163" spans="1:14" ht="15">
      <c r="A163" s="29">
        <v>44350</v>
      </c>
      <c r="B163" s="31">
        <v>44350</v>
      </c>
      <c r="C163" s="22" t="s">
        <v>148</v>
      </c>
      <c r="D163" s="22" t="s">
        <v>87</v>
      </c>
      <c r="E163" s="22" t="s">
        <v>17</v>
      </c>
      <c r="F163" s="23" t="s">
        <v>18</v>
      </c>
      <c r="G163" s="27" t="s">
        <v>407</v>
      </c>
      <c r="H163" s="25">
        <v>2500</v>
      </c>
      <c r="I163" s="28">
        <v>2726</v>
      </c>
      <c r="J163" s="18">
        <v>2400</v>
      </c>
      <c r="K163" s="18">
        <v>0.88041085840058697</v>
      </c>
      <c r="L163" s="19">
        <v>0</v>
      </c>
      <c r="M163" s="20" t="s">
        <v>59</v>
      </c>
      <c r="N163" s="26" t="s">
        <v>408</v>
      </c>
    </row>
    <row r="164" spans="1:14" ht="15">
      <c r="A164" s="29">
        <v>44350</v>
      </c>
      <c r="B164" s="31">
        <v>44350</v>
      </c>
      <c r="C164" s="22" t="s">
        <v>145</v>
      </c>
      <c r="D164" s="22" t="s">
        <v>177</v>
      </c>
      <c r="E164" s="22" t="s">
        <v>178</v>
      </c>
      <c r="F164" s="23" t="s">
        <v>29</v>
      </c>
      <c r="G164" s="36" t="s">
        <v>409</v>
      </c>
      <c r="H164" s="25">
        <v>300</v>
      </c>
      <c r="I164" s="28">
        <v>355</v>
      </c>
      <c r="J164" s="41"/>
      <c r="K164" s="18">
        <v>0</v>
      </c>
      <c r="L164" s="19">
        <v>0</v>
      </c>
      <c r="M164" s="35"/>
      <c r="N164" s="26" t="s">
        <v>410</v>
      </c>
    </row>
    <row r="165" spans="1:14" ht="15">
      <c r="A165" s="29">
        <v>44350</v>
      </c>
      <c r="B165" s="31">
        <v>44350</v>
      </c>
      <c r="C165" s="22" t="s">
        <v>53</v>
      </c>
      <c r="D165" s="22" t="s">
        <v>177</v>
      </c>
      <c r="E165" s="22" t="s">
        <v>178</v>
      </c>
      <c r="F165" s="23" t="s">
        <v>29</v>
      </c>
      <c r="G165" s="27" t="s">
        <v>411</v>
      </c>
      <c r="H165" s="25">
        <v>300</v>
      </c>
      <c r="I165" s="28">
        <v>775</v>
      </c>
      <c r="J165" s="41"/>
      <c r="K165" s="18">
        <v>0</v>
      </c>
      <c r="L165" s="19">
        <v>0</v>
      </c>
      <c r="M165" s="35"/>
      <c r="N165" s="26" t="s">
        <v>412</v>
      </c>
    </row>
    <row r="166" spans="1:14" ht="15">
      <c r="A166" s="29">
        <v>44350</v>
      </c>
      <c r="B166" s="31">
        <v>44350</v>
      </c>
      <c r="C166" s="22" t="s">
        <v>248</v>
      </c>
      <c r="D166" s="22" t="s">
        <v>87</v>
      </c>
      <c r="E166" s="22" t="s">
        <v>17</v>
      </c>
      <c r="F166" s="23" t="s">
        <v>18</v>
      </c>
      <c r="G166" s="27" t="s">
        <v>413</v>
      </c>
      <c r="H166" s="25">
        <v>2100</v>
      </c>
      <c r="I166" s="28">
        <v>2487</v>
      </c>
      <c r="J166" s="18">
        <v>2000</v>
      </c>
      <c r="K166" s="18">
        <v>0.80418174507438678</v>
      </c>
      <c r="L166" s="19">
        <v>0</v>
      </c>
      <c r="M166" s="20" t="s">
        <v>59</v>
      </c>
      <c r="N166" s="26" t="s">
        <v>414</v>
      </c>
    </row>
    <row r="167" spans="1:14" ht="15">
      <c r="A167" s="29">
        <v>44350</v>
      </c>
      <c r="B167" s="31">
        <v>44350</v>
      </c>
      <c r="C167" s="22" t="s">
        <v>145</v>
      </c>
      <c r="D167" s="22" t="s">
        <v>177</v>
      </c>
      <c r="E167" s="22" t="s">
        <v>178</v>
      </c>
      <c r="F167" s="23" t="s">
        <v>29</v>
      </c>
      <c r="G167" s="27" t="s">
        <v>415</v>
      </c>
      <c r="H167" s="25">
        <v>300</v>
      </c>
      <c r="I167" s="28">
        <v>430</v>
      </c>
      <c r="J167" s="41"/>
      <c r="K167" s="18">
        <v>0</v>
      </c>
      <c r="L167" s="19">
        <v>0</v>
      </c>
      <c r="M167" s="35"/>
      <c r="N167" s="26" t="s">
        <v>410</v>
      </c>
    </row>
    <row r="168" spans="1:14" ht="15">
      <c r="A168" s="29">
        <v>44350</v>
      </c>
      <c r="B168" s="31">
        <v>44350</v>
      </c>
      <c r="C168" s="22" t="s">
        <v>145</v>
      </c>
      <c r="D168" s="22" t="s">
        <v>177</v>
      </c>
      <c r="E168" s="22" t="s">
        <v>178</v>
      </c>
      <c r="F168" s="23" t="s">
        <v>29</v>
      </c>
      <c r="G168" s="27" t="s">
        <v>416</v>
      </c>
      <c r="H168" s="25">
        <v>300</v>
      </c>
      <c r="I168" s="28">
        <v>480</v>
      </c>
      <c r="J168" s="41"/>
      <c r="K168" s="18">
        <v>0</v>
      </c>
      <c r="L168" s="19">
        <v>0</v>
      </c>
      <c r="M168" s="35"/>
      <c r="N168" s="26" t="s">
        <v>410</v>
      </c>
    </row>
    <row r="169" spans="1:14" ht="15">
      <c r="A169" s="29">
        <v>44351</v>
      </c>
      <c r="B169" s="31">
        <v>44351</v>
      </c>
      <c r="C169" s="22" t="s">
        <v>159</v>
      </c>
      <c r="D169" s="22" t="s">
        <v>160</v>
      </c>
      <c r="E169" s="22" t="s">
        <v>17</v>
      </c>
      <c r="F169" s="23" t="s">
        <v>18</v>
      </c>
      <c r="G169" s="36" t="s">
        <v>417</v>
      </c>
      <c r="H169" s="25">
        <v>1100</v>
      </c>
      <c r="I169" s="28">
        <v>1440</v>
      </c>
      <c r="J169" s="18">
        <v>1150</v>
      </c>
      <c r="K169" s="18">
        <v>0.79861111111111116</v>
      </c>
      <c r="L169" s="19">
        <v>0</v>
      </c>
      <c r="M169" s="20" t="s">
        <v>59</v>
      </c>
      <c r="N169" s="26" t="s">
        <v>418</v>
      </c>
    </row>
    <row r="170" spans="1:14" ht="15">
      <c r="A170" s="29">
        <v>44351</v>
      </c>
      <c r="B170" s="31">
        <v>44351</v>
      </c>
      <c r="C170" s="22" t="s">
        <v>153</v>
      </c>
      <c r="D170" s="22" t="s">
        <v>87</v>
      </c>
      <c r="E170" s="22" t="s">
        <v>17</v>
      </c>
      <c r="F170" s="23" t="s">
        <v>18</v>
      </c>
      <c r="G170" s="36" t="s">
        <v>419</v>
      </c>
      <c r="H170" s="25">
        <v>1300</v>
      </c>
      <c r="I170" s="28">
        <v>1513</v>
      </c>
      <c r="J170" s="18">
        <v>1250</v>
      </c>
      <c r="K170" s="18">
        <v>0.82617316589557166</v>
      </c>
      <c r="L170" s="19">
        <v>0</v>
      </c>
      <c r="M170" s="20" t="s">
        <v>59</v>
      </c>
      <c r="N170" s="26" t="s">
        <v>420</v>
      </c>
    </row>
    <row r="171" spans="1:14" ht="15">
      <c r="A171" s="29">
        <v>44351</v>
      </c>
      <c r="B171" s="31">
        <v>44351</v>
      </c>
      <c r="C171" s="22" t="s">
        <v>90</v>
      </c>
      <c r="D171" s="22" t="s">
        <v>87</v>
      </c>
      <c r="E171" s="22" t="s">
        <v>17</v>
      </c>
      <c r="F171" s="23" t="s">
        <v>18</v>
      </c>
      <c r="G171" s="36" t="s">
        <v>421</v>
      </c>
      <c r="H171" s="25">
        <v>2000</v>
      </c>
      <c r="I171" s="28">
        <v>2379</v>
      </c>
      <c r="J171" s="18">
        <v>1950</v>
      </c>
      <c r="K171" s="18">
        <v>0.81967213114754101</v>
      </c>
      <c r="L171" s="19">
        <v>0</v>
      </c>
      <c r="M171" s="20" t="s">
        <v>59</v>
      </c>
      <c r="N171" s="26" t="s">
        <v>422</v>
      </c>
    </row>
    <row r="172" spans="1:14" ht="15">
      <c r="A172" s="29">
        <v>44351</v>
      </c>
      <c r="B172" s="31">
        <v>44351</v>
      </c>
      <c r="C172" s="22" t="s">
        <v>53</v>
      </c>
      <c r="D172" s="22" t="s">
        <v>177</v>
      </c>
      <c r="E172" s="22" t="s">
        <v>178</v>
      </c>
      <c r="F172" s="23" t="s">
        <v>29</v>
      </c>
      <c r="G172" s="27" t="s">
        <v>423</v>
      </c>
      <c r="H172" s="25">
        <v>300</v>
      </c>
      <c r="I172" s="28">
        <v>448</v>
      </c>
      <c r="J172" s="41"/>
      <c r="K172" s="18">
        <v>0</v>
      </c>
      <c r="L172" s="19">
        <v>0</v>
      </c>
      <c r="M172" s="35"/>
      <c r="N172" s="26" t="s">
        <v>71</v>
      </c>
    </row>
    <row r="173" spans="1:14" ht="15">
      <c r="A173" s="29">
        <v>44351</v>
      </c>
      <c r="B173" s="31">
        <v>44351</v>
      </c>
      <c r="C173" s="22" t="s">
        <v>300</v>
      </c>
      <c r="D173" s="22" t="s">
        <v>301</v>
      </c>
      <c r="E173" s="22" t="s">
        <v>17</v>
      </c>
      <c r="F173" s="23" t="s">
        <v>18</v>
      </c>
      <c r="G173" s="36" t="s">
        <v>424</v>
      </c>
      <c r="H173" s="25">
        <v>1900</v>
      </c>
      <c r="I173" s="28">
        <v>2058</v>
      </c>
      <c r="J173" s="18">
        <v>1700</v>
      </c>
      <c r="K173" s="18">
        <v>0.82604470359572402</v>
      </c>
      <c r="L173" s="19">
        <v>0</v>
      </c>
      <c r="M173" s="20" t="s">
        <v>59</v>
      </c>
      <c r="N173" s="26" t="s">
        <v>425</v>
      </c>
    </row>
    <row r="174" spans="1:14" ht="15">
      <c r="A174" s="29">
        <v>44351</v>
      </c>
      <c r="B174" s="31">
        <v>44351</v>
      </c>
      <c r="C174" s="22" t="s">
        <v>331</v>
      </c>
      <c r="D174" s="22" t="s">
        <v>426</v>
      </c>
      <c r="E174" s="22" t="s">
        <v>427</v>
      </c>
      <c r="F174" s="23" t="s">
        <v>133</v>
      </c>
      <c r="G174" s="36" t="s">
        <v>428</v>
      </c>
      <c r="H174" s="25">
        <v>3000</v>
      </c>
      <c r="I174" s="28">
        <v>3175</v>
      </c>
      <c r="J174" s="41"/>
      <c r="K174" s="18">
        <v>0</v>
      </c>
      <c r="L174" s="19">
        <v>0</v>
      </c>
      <c r="M174" s="35"/>
      <c r="N174" s="26" t="s">
        <v>429</v>
      </c>
    </row>
    <row r="175" spans="1:14" ht="15">
      <c r="A175" s="29">
        <v>44352</v>
      </c>
      <c r="B175" s="31">
        <v>44352</v>
      </c>
      <c r="C175" s="22" t="s">
        <v>248</v>
      </c>
      <c r="D175" s="22" t="s">
        <v>87</v>
      </c>
      <c r="E175" s="22" t="s">
        <v>17</v>
      </c>
      <c r="F175" s="23" t="s">
        <v>18</v>
      </c>
      <c r="G175" s="36" t="s">
        <v>430</v>
      </c>
      <c r="H175" s="25">
        <v>2200</v>
      </c>
      <c r="I175" s="28">
        <v>2194</v>
      </c>
      <c r="J175" s="18">
        <v>2100</v>
      </c>
      <c r="K175" s="18">
        <v>0.95715587967183224</v>
      </c>
      <c r="L175" s="19">
        <v>0</v>
      </c>
      <c r="M175" s="20" t="s">
        <v>59</v>
      </c>
      <c r="N175" s="26" t="s">
        <v>431</v>
      </c>
    </row>
    <row r="176" spans="1:14" ht="15">
      <c r="A176" s="29">
        <v>44351</v>
      </c>
      <c r="B176" s="31">
        <v>44352</v>
      </c>
      <c r="C176" s="22" t="s">
        <v>32</v>
      </c>
      <c r="D176" s="22" t="s">
        <v>185</v>
      </c>
      <c r="E176" s="22" t="s">
        <v>186</v>
      </c>
      <c r="F176" s="23" t="s">
        <v>133</v>
      </c>
      <c r="G176" s="36" t="s">
        <v>432</v>
      </c>
      <c r="H176" s="25">
        <v>2800</v>
      </c>
      <c r="I176" s="28">
        <v>2833</v>
      </c>
      <c r="J176" s="41"/>
      <c r="K176" s="18">
        <v>0</v>
      </c>
      <c r="L176" s="19">
        <v>0</v>
      </c>
      <c r="M176" s="35"/>
      <c r="N176" s="26" t="s">
        <v>433</v>
      </c>
    </row>
    <row r="177" spans="1:14" ht="15">
      <c r="A177" s="29">
        <v>44352</v>
      </c>
      <c r="B177" s="31">
        <v>44352</v>
      </c>
      <c r="C177" s="22" t="s">
        <v>434</v>
      </c>
      <c r="D177" s="22" t="s">
        <v>435</v>
      </c>
      <c r="E177" s="22" t="s">
        <v>17</v>
      </c>
      <c r="F177" s="23" t="s">
        <v>18</v>
      </c>
      <c r="G177" s="36" t="s">
        <v>436</v>
      </c>
      <c r="H177" s="25">
        <v>130</v>
      </c>
      <c r="I177" s="28">
        <v>152</v>
      </c>
      <c r="J177" s="18">
        <v>70</v>
      </c>
      <c r="K177" s="18">
        <v>0.46052631578947367</v>
      </c>
      <c r="L177" s="19">
        <v>70</v>
      </c>
      <c r="M177" s="20" t="s">
        <v>115</v>
      </c>
      <c r="N177" s="26" t="s">
        <v>437</v>
      </c>
    </row>
    <row r="178" spans="1:14" ht="15">
      <c r="A178" s="29">
        <v>44352</v>
      </c>
      <c r="B178" s="31">
        <v>44352</v>
      </c>
      <c r="C178" s="22" t="s">
        <v>234</v>
      </c>
      <c r="D178" s="22" t="s">
        <v>185</v>
      </c>
      <c r="E178" s="22" t="s">
        <v>186</v>
      </c>
      <c r="F178" s="23" t="s">
        <v>133</v>
      </c>
      <c r="G178" s="27" t="s">
        <v>438</v>
      </c>
      <c r="H178" s="25">
        <v>1500</v>
      </c>
      <c r="I178" s="28">
        <v>1599</v>
      </c>
      <c r="J178" s="18"/>
      <c r="K178" s="18"/>
      <c r="L178" s="19">
        <v>0</v>
      </c>
      <c r="M178" s="20"/>
      <c r="N178" s="26" t="s">
        <v>158</v>
      </c>
    </row>
    <row r="179" spans="1:14" ht="15">
      <c r="A179" s="29">
        <v>44352</v>
      </c>
      <c r="B179" s="31">
        <v>44352</v>
      </c>
      <c r="C179" s="22" t="s">
        <v>168</v>
      </c>
      <c r="D179" s="22" t="s">
        <v>87</v>
      </c>
      <c r="E179" s="22" t="s">
        <v>17</v>
      </c>
      <c r="F179" s="23" t="s">
        <v>18</v>
      </c>
      <c r="G179" s="27" t="s">
        <v>439</v>
      </c>
      <c r="H179" s="25">
        <v>2100</v>
      </c>
      <c r="I179" s="28">
        <v>2388</v>
      </c>
      <c r="J179" s="18">
        <v>2100</v>
      </c>
      <c r="K179" s="18">
        <v>0.87939698492462315</v>
      </c>
      <c r="L179" s="19">
        <v>0</v>
      </c>
      <c r="M179" s="20" t="s">
        <v>59</v>
      </c>
      <c r="N179" s="26" t="s">
        <v>440</v>
      </c>
    </row>
    <row r="180" spans="1:14" ht="15">
      <c r="A180" s="29">
        <v>44352</v>
      </c>
      <c r="B180" s="31">
        <v>44352</v>
      </c>
      <c r="C180" s="22" t="s">
        <v>441</v>
      </c>
      <c r="D180" s="22" t="s">
        <v>185</v>
      </c>
      <c r="E180" s="22" t="s">
        <v>186</v>
      </c>
      <c r="F180" s="23" t="s">
        <v>133</v>
      </c>
      <c r="G180" s="27" t="s">
        <v>442</v>
      </c>
      <c r="H180" s="25">
        <v>2800</v>
      </c>
      <c r="I180" s="28">
        <v>2595</v>
      </c>
      <c r="J180" s="41"/>
      <c r="K180" s="18"/>
      <c r="L180" s="19">
        <v>0</v>
      </c>
      <c r="M180" s="35"/>
      <c r="N180" s="26" t="s">
        <v>443</v>
      </c>
    </row>
    <row r="181" spans="1:14" ht="15">
      <c r="A181" s="29">
        <v>44352</v>
      </c>
      <c r="B181" s="31">
        <v>44352</v>
      </c>
      <c r="C181" s="22" t="s">
        <v>234</v>
      </c>
      <c r="D181" s="22" t="s">
        <v>185</v>
      </c>
      <c r="E181" s="22" t="s">
        <v>186</v>
      </c>
      <c r="F181" s="23" t="s">
        <v>133</v>
      </c>
      <c r="G181" s="27" t="s">
        <v>444</v>
      </c>
      <c r="H181" s="25">
        <v>1500</v>
      </c>
      <c r="I181" s="28">
        <v>1607</v>
      </c>
      <c r="J181" s="41"/>
      <c r="K181" s="18"/>
      <c r="L181" s="19">
        <v>0</v>
      </c>
      <c r="M181" s="35"/>
      <c r="N181" s="26" t="s">
        <v>445</v>
      </c>
    </row>
    <row r="182" spans="1:14" ht="15">
      <c r="A182" s="29">
        <v>44352</v>
      </c>
      <c r="B182" s="31">
        <v>44352</v>
      </c>
      <c r="C182" s="22" t="s">
        <v>209</v>
      </c>
      <c r="D182" s="22" t="s">
        <v>106</v>
      </c>
      <c r="E182" s="22" t="s">
        <v>446</v>
      </c>
      <c r="F182" s="23" t="s">
        <v>133</v>
      </c>
      <c r="G182" s="27" t="s">
        <v>447</v>
      </c>
      <c r="H182" s="25">
        <v>3000</v>
      </c>
      <c r="I182" s="28">
        <v>3010</v>
      </c>
      <c r="J182" s="41"/>
      <c r="K182" s="18"/>
      <c r="L182" s="19">
        <v>0</v>
      </c>
      <c r="M182" s="35"/>
      <c r="N182" s="26" t="s">
        <v>339</v>
      </c>
    </row>
    <row r="183" spans="1:14" ht="15">
      <c r="A183" s="29">
        <v>44352</v>
      </c>
      <c r="B183" s="31">
        <v>44352</v>
      </c>
      <c r="C183" s="22" t="s">
        <v>448</v>
      </c>
      <c r="D183" s="22" t="s">
        <v>106</v>
      </c>
      <c r="E183" s="22" t="s">
        <v>446</v>
      </c>
      <c r="F183" s="23" t="s">
        <v>133</v>
      </c>
      <c r="G183" s="27" t="s">
        <v>449</v>
      </c>
      <c r="H183" s="25">
        <v>3000</v>
      </c>
      <c r="I183" s="28">
        <v>3177</v>
      </c>
      <c r="J183" s="41"/>
      <c r="K183" s="18"/>
      <c r="L183" s="19">
        <v>0</v>
      </c>
      <c r="M183" s="35"/>
      <c r="N183" s="26" t="s">
        <v>339</v>
      </c>
    </row>
    <row r="184" spans="1:14" ht="15">
      <c r="A184" s="29">
        <v>44353</v>
      </c>
      <c r="B184" s="31">
        <v>44353</v>
      </c>
      <c r="C184" s="22" t="s">
        <v>32</v>
      </c>
      <c r="D184" s="22" t="s">
        <v>426</v>
      </c>
      <c r="E184" s="22" t="s">
        <v>427</v>
      </c>
      <c r="F184" s="23" t="s">
        <v>133</v>
      </c>
      <c r="G184" s="36" t="s">
        <v>450</v>
      </c>
      <c r="H184" s="25">
        <v>3100</v>
      </c>
      <c r="I184" s="28">
        <v>3018</v>
      </c>
      <c r="J184" s="41"/>
      <c r="K184" s="18"/>
      <c r="L184" s="19">
        <v>0</v>
      </c>
      <c r="M184" s="35"/>
      <c r="N184" s="26" t="s">
        <v>339</v>
      </c>
    </row>
    <row r="185" spans="1:14" ht="15">
      <c r="A185" s="29">
        <v>44354</v>
      </c>
      <c r="B185" s="31">
        <v>44354</v>
      </c>
      <c r="C185" s="22" t="s">
        <v>451</v>
      </c>
      <c r="D185" s="22" t="s">
        <v>452</v>
      </c>
      <c r="E185" s="22" t="s">
        <v>17</v>
      </c>
      <c r="F185" s="23" t="s">
        <v>18</v>
      </c>
      <c r="G185" s="36" t="s">
        <v>453</v>
      </c>
      <c r="H185" s="25">
        <v>1900</v>
      </c>
      <c r="I185" s="28">
        <v>2194</v>
      </c>
      <c r="J185" s="18">
        <v>1700</v>
      </c>
      <c r="K185" s="18">
        <v>0.77484047402005474</v>
      </c>
      <c r="L185" s="19">
        <v>0</v>
      </c>
      <c r="M185" s="20" t="s">
        <v>59</v>
      </c>
      <c r="N185" s="30" t="s">
        <v>158</v>
      </c>
    </row>
    <row r="186" spans="1:14" ht="15">
      <c r="A186" s="29">
        <v>44354</v>
      </c>
      <c r="B186" s="31">
        <v>44354</v>
      </c>
      <c r="C186" s="22" t="s">
        <v>454</v>
      </c>
      <c r="D186" s="22" t="s">
        <v>455</v>
      </c>
      <c r="E186" s="22" t="s">
        <v>17</v>
      </c>
      <c r="F186" s="23" t="s">
        <v>18</v>
      </c>
      <c r="G186" s="27" t="s">
        <v>456</v>
      </c>
      <c r="H186" s="25">
        <v>150</v>
      </c>
      <c r="I186" s="28">
        <v>142</v>
      </c>
      <c r="J186" s="18">
        <v>130</v>
      </c>
      <c r="K186" s="18">
        <v>0.91549295774647887</v>
      </c>
      <c r="L186" s="19">
        <v>130</v>
      </c>
      <c r="M186" s="20" t="s">
        <v>115</v>
      </c>
      <c r="N186" s="26" t="s">
        <v>457</v>
      </c>
    </row>
    <row r="187" spans="1:14" ht="15">
      <c r="A187" s="29">
        <v>44354</v>
      </c>
      <c r="B187" s="31">
        <v>44354</v>
      </c>
      <c r="C187" s="22" t="s">
        <v>458</v>
      </c>
      <c r="D187" s="22" t="s">
        <v>459</v>
      </c>
      <c r="E187" s="22" t="s">
        <v>17</v>
      </c>
      <c r="F187" s="23" t="s">
        <v>18</v>
      </c>
      <c r="G187" s="27" t="s">
        <v>460</v>
      </c>
      <c r="H187" s="25">
        <v>250</v>
      </c>
      <c r="I187" s="28">
        <v>178</v>
      </c>
      <c r="J187" s="18">
        <v>200</v>
      </c>
      <c r="K187" s="18">
        <v>1.1235955056179776</v>
      </c>
      <c r="L187" s="19">
        <v>200</v>
      </c>
      <c r="M187" s="20" t="s">
        <v>115</v>
      </c>
      <c r="N187" s="26" t="s">
        <v>71</v>
      </c>
    </row>
    <row r="188" spans="1:14" ht="15">
      <c r="A188" s="29">
        <v>44354</v>
      </c>
      <c r="B188" s="31">
        <v>44354</v>
      </c>
      <c r="C188" s="22" t="s">
        <v>363</v>
      </c>
      <c r="D188" s="22" t="s">
        <v>198</v>
      </c>
      <c r="E188" s="22" t="s">
        <v>17</v>
      </c>
      <c r="F188" s="23" t="s">
        <v>18</v>
      </c>
      <c r="G188" s="27" t="s">
        <v>461</v>
      </c>
      <c r="H188" s="25">
        <v>3500</v>
      </c>
      <c r="I188" s="28">
        <v>3434</v>
      </c>
      <c r="J188" s="18">
        <v>3100</v>
      </c>
      <c r="K188" s="18">
        <v>0.90273733255678512</v>
      </c>
      <c r="L188" s="19">
        <v>3100</v>
      </c>
      <c r="M188" s="20" t="s">
        <v>115</v>
      </c>
      <c r="N188" s="26" t="s">
        <v>462</v>
      </c>
    </row>
    <row r="189" spans="1:14" ht="15">
      <c r="A189" s="29">
        <v>44355</v>
      </c>
      <c r="B189" s="31">
        <v>44355</v>
      </c>
      <c r="C189" s="22" t="s">
        <v>234</v>
      </c>
      <c r="D189" s="22" t="s">
        <v>185</v>
      </c>
      <c r="E189" s="22" t="s">
        <v>186</v>
      </c>
      <c r="F189" s="23" t="s">
        <v>133</v>
      </c>
      <c r="G189" s="27" t="s">
        <v>463</v>
      </c>
      <c r="H189" s="25">
        <v>1800</v>
      </c>
      <c r="I189" s="28">
        <v>2170</v>
      </c>
      <c r="J189" s="41"/>
      <c r="K189" s="18">
        <v>0</v>
      </c>
      <c r="L189" s="19">
        <v>0</v>
      </c>
      <c r="M189" s="35"/>
      <c r="N189" s="26" t="s">
        <v>158</v>
      </c>
    </row>
    <row r="190" spans="1:14" ht="15">
      <c r="A190" s="29">
        <v>44355</v>
      </c>
      <c r="B190" s="31">
        <v>44355</v>
      </c>
      <c r="C190" s="22" t="s">
        <v>300</v>
      </c>
      <c r="D190" s="22" t="s">
        <v>301</v>
      </c>
      <c r="E190" s="22" t="s">
        <v>17</v>
      </c>
      <c r="F190" s="23" t="s">
        <v>18</v>
      </c>
      <c r="G190" s="27" t="s">
        <v>464</v>
      </c>
      <c r="H190" s="25">
        <v>1600</v>
      </c>
      <c r="I190" s="28">
        <v>1986</v>
      </c>
      <c r="J190" s="18">
        <v>1700</v>
      </c>
      <c r="K190" s="18">
        <v>0.85599194360523667</v>
      </c>
      <c r="L190" s="19">
        <v>1700</v>
      </c>
      <c r="M190" s="20" t="s">
        <v>115</v>
      </c>
      <c r="N190" s="26" t="s">
        <v>374</v>
      </c>
    </row>
    <row r="191" spans="1:14" ht="15">
      <c r="A191" s="29">
        <v>44355</v>
      </c>
      <c r="B191" s="31">
        <v>44355</v>
      </c>
      <c r="C191" s="22" t="s">
        <v>153</v>
      </c>
      <c r="D191" s="22" t="s">
        <v>87</v>
      </c>
      <c r="E191" s="22" t="s">
        <v>17</v>
      </c>
      <c r="F191" s="23" t="s">
        <v>18</v>
      </c>
      <c r="G191" s="27" t="s">
        <v>465</v>
      </c>
      <c r="H191" s="25">
        <v>2100</v>
      </c>
      <c r="I191" s="25">
        <v>2345</v>
      </c>
      <c r="J191" s="18">
        <v>2000</v>
      </c>
      <c r="K191" s="46">
        <v>0.85287846481876328</v>
      </c>
      <c r="L191" s="19">
        <v>2000</v>
      </c>
      <c r="M191" s="20" t="s">
        <v>115</v>
      </c>
      <c r="N191" s="26" t="s">
        <v>374</v>
      </c>
    </row>
    <row r="192" spans="1:14" ht="15">
      <c r="A192" s="29">
        <v>44355</v>
      </c>
      <c r="B192" s="31">
        <v>44355</v>
      </c>
      <c r="C192" s="22" t="s">
        <v>397</v>
      </c>
      <c r="D192" s="22" t="s">
        <v>87</v>
      </c>
      <c r="E192" s="22" t="s">
        <v>17</v>
      </c>
      <c r="F192" s="23" t="s">
        <v>18</v>
      </c>
      <c r="G192" s="27" t="s">
        <v>466</v>
      </c>
      <c r="H192" s="25">
        <v>2100</v>
      </c>
      <c r="I192" s="28">
        <v>2174</v>
      </c>
      <c r="J192" s="18">
        <v>2030</v>
      </c>
      <c r="K192" s="18">
        <v>0.93376264949402021</v>
      </c>
      <c r="L192" s="19">
        <v>2030</v>
      </c>
      <c r="M192" s="20" t="s">
        <v>115</v>
      </c>
      <c r="N192" s="26" t="s">
        <v>374</v>
      </c>
    </row>
    <row r="193" spans="1:14" ht="15">
      <c r="A193" s="29">
        <v>44355</v>
      </c>
      <c r="B193" s="31">
        <v>44355</v>
      </c>
      <c r="C193" s="22" t="s">
        <v>248</v>
      </c>
      <c r="D193" s="22" t="s">
        <v>87</v>
      </c>
      <c r="E193" s="22" t="s">
        <v>17</v>
      </c>
      <c r="F193" s="23" t="s">
        <v>18</v>
      </c>
      <c r="G193" s="27" t="s">
        <v>467</v>
      </c>
      <c r="H193" s="25">
        <v>2100</v>
      </c>
      <c r="I193" s="25">
        <v>2405</v>
      </c>
      <c r="J193" s="18">
        <v>2030</v>
      </c>
      <c r="K193" s="46">
        <v>0.84407484407484412</v>
      </c>
      <c r="L193" s="19">
        <v>2030</v>
      </c>
      <c r="M193" s="20" t="s">
        <v>115</v>
      </c>
      <c r="N193" s="26" t="s">
        <v>374</v>
      </c>
    </row>
    <row r="194" spans="1:14" ht="15">
      <c r="A194" s="29">
        <v>44355</v>
      </c>
      <c r="B194" s="31">
        <v>44355</v>
      </c>
      <c r="C194" s="22" t="s">
        <v>32</v>
      </c>
      <c r="D194" s="22" t="s">
        <v>426</v>
      </c>
      <c r="E194" s="22" t="s">
        <v>427</v>
      </c>
      <c r="F194" s="23" t="s">
        <v>133</v>
      </c>
      <c r="G194" s="27" t="s">
        <v>468</v>
      </c>
      <c r="H194" s="25">
        <v>3000</v>
      </c>
      <c r="I194" s="28">
        <v>3208</v>
      </c>
      <c r="J194" s="41"/>
      <c r="K194" s="18">
        <v>0</v>
      </c>
      <c r="L194" s="19">
        <v>0</v>
      </c>
      <c r="M194" s="35"/>
      <c r="N194" s="26" t="s">
        <v>339</v>
      </c>
    </row>
    <row r="195" spans="1:14" ht="15">
      <c r="A195" s="29">
        <v>44355</v>
      </c>
      <c r="B195" s="31">
        <v>44355</v>
      </c>
      <c r="C195" s="22" t="s">
        <v>469</v>
      </c>
      <c r="D195" s="22" t="s">
        <v>452</v>
      </c>
      <c r="E195" s="22" t="s">
        <v>17</v>
      </c>
      <c r="F195" s="23" t="s">
        <v>18</v>
      </c>
      <c r="G195" s="27" t="s">
        <v>470</v>
      </c>
      <c r="H195" s="25">
        <v>1500</v>
      </c>
      <c r="I195" s="28">
        <v>2304</v>
      </c>
      <c r="J195" s="18">
        <v>1900</v>
      </c>
      <c r="K195" s="18">
        <v>0.82465277777777779</v>
      </c>
      <c r="L195" s="19">
        <v>1900</v>
      </c>
      <c r="M195" s="20" t="s">
        <v>115</v>
      </c>
      <c r="N195" s="26" t="s">
        <v>158</v>
      </c>
    </row>
    <row r="196" spans="1:14" ht="15">
      <c r="A196" s="29">
        <v>44355</v>
      </c>
      <c r="B196" s="31">
        <v>44355</v>
      </c>
      <c r="C196" s="22" t="s">
        <v>471</v>
      </c>
      <c r="D196" s="22" t="s">
        <v>472</v>
      </c>
      <c r="E196" s="22" t="s">
        <v>17</v>
      </c>
      <c r="F196" s="23" t="s">
        <v>18</v>
      </c>
      <c r="G196" s="36" t="s">
        <v>473</v>
      </c>
      <c r="H196" s="25">
        <v>1000</v>
      </c>
      <c r="I196" s="28">
        <v>1191</v>
      </c>
      <c r="J196" s="18">
        <v>900</v>
      </c>
      <c r="K196" s="18">
        <v>0.75566750629722923</v>
      </c>
      <c r="L196" s="19">
        <v>900</v>
      </c>
      <c r="M196" s="20" t="s">
        <v>115</v>
      </c>
      <c r="N196" s="26" t="s">
        <v>474</v>
      </c>
    </row>
    <row r="197" spans="1:14" ht="15">
      <c r="A197" s="29">
        <v>44356</v>
      </c>
      <c r="B197" s="31">
        <v>44356</v>
      </c>
      <c r="C197" s="22" t="s">
        <v>190</v>
      </c>
      <c r="D197" s="22" t="s">
        <v>87</v>
      </c>
      <c r="E197" s="22" t="s">
        <v>17</v>
      </c>
      <c r="F197" s="23" t="s">
        <v>18</v>
      </c>
      <c r="G197" s="36" t="s">
        <v>475</v>
      </c>
      <c r="H197" s="25">
        <v>2100</v>
      </c>
      <c r="I197" s="28">
        <v>2114</v>
      </c>
      <c r="J197" s="18">
        <v>1940</v>
      </c>
      <c r="K197" s="18">
        <v>0.91769157994323558</v>
      </c>
      <c r="L197" s="19">
        <v>1940</v>
      </c>
      <c r="M197" s="20" t="s">
        <v>59</v>
      </c>
      <c r="N197" s="30" t="s">
        <v>476</v>
      </c>
    </row>
    <row r="198" spans="1:14" ht="15">
      <c r="A198" s="29">
        <v>44356</v>
      </c>
      <c r="B198" s="31">
        <v>44356</v>
      </c>
      <c r="C198" s="22" t="s">
        <v>184</v>
      </c>
      <c r="D198" s="22" t="s">
        <v>185</v>
      </c>
      <c r="E198" s="22" t="s">
        <v>186</v>
      </c>
      <c r="F198" s="23" t="s">
        <v>133</v>
      </c>
      <c r="G198" s="27" t="s">
        <v>477</v>
      </c>
      <c r="H198" s="25">
        <v>1500</v>
      </c>
      <c r="I198" s="28">
        <v>1758</v>
      </c>
      <c r="J198" s="41"/>
      <c r="K198" s="18">
        <v>0</v>
      </c>
      <c r="L198" s="19">
        <v>0</v>
      </c>
      <c r="M198" s="35"/>
      <c r="N198" s="26" t="s">
        <v>158</v>
      </c>
    </row>
    <row r="199" spans="1:14" ht="15">
      <c r="A199" s="29">
        <v>44356</v>
      </c>
      <c r="B199" s="31">
        <v>44356</v>
      </c>
      <c r="C199" s="22" t="s">
        <v>32</v>
      </c>
      <c r="D199" s="22" t="s">
        <v>426</v>
      </c>
      <c r="E199" s="22" t="s">
        <v>427</v>
      </c>
      <c r="F199" s="23" t="s">
        <v>133</v>
      </c>
      <c r="G199" s="27" t="s">
        <v>478</v>
      </c>
      <c r="H199" s="25">
        <v>3100</v>
      </c>
      <c r="I199" s="28">
        <v>1533</v>
      </c>
      <c r="J199" s="41"/>
      <c r="K199" s="18">
        <v>0</v>
      </c>
      <c r="L199" s="19">
        <v>0</v>
      </c>
      <c r="M199" s="35"/>
      <c r="N199" s="26" t="s">
        <v>479</v>
      </c>
    </row>
    <row r="200" spans="1:14" ht="15">
      <c r="A200" s="29">
        <v>44356</v>
      </c>
      <c r="B200" s="31">
        <v>44356</v>
      </c>
      <c r="C200" s="22" t="s">
        <v>103</v>
      </c>
      <c r="D200" s="22" t="s">
        <v>87</v>
      </c>
      <c r="E200" s="22" t="s">
        <v>17</v>
      </c>
      <c r="F200" s="23" t="s">
        <v>18</v>
      </c>
      <c r="G200" s="27" t="s">
        <v>480</v>
      </c>
      <c r="H200" s="25">
        <v>2500</v>
      </c>
      <c r="I200" s="28">
        <v>2477</v>
      </c>
      <c r="J200" s="18">
        <v>2330</v>
      </c>
      <c r="K200" s="18">
        <v>0.94065401695599515</v>
      </c>
      <c r="L200" s="19">
        <v>2330</v>
      </c>
      <c r="M200" s="20" t="s">
        <v>59</v>
      </c>
      <c r="N200" s="30" t="s">
        <v>206</v>
      </c>
    </row>
    <row r="201" spans="1:14" ht="15">
      <c r="A201" s="29">
        <v>44356</v>
      </c>
      <c r="B201" s="31">
        <v>44356</v>
      </c>
      <c r="C201" s="22" t="s">
        <v>481</v>
      </c>
      <c r="D201" s="22" t="s">
        <v>271</v>
      </c>
      <c r="E201" s="22" t="s">
        <v>17</v>
      </c>
      <c r="F201" s="23" t="s">
        <v>18</v>
      </c>
      <c r="G201" s="27" t="s">
        <v>482</v>
      </c>
      <c r="H201" s="25">
        <v>350</v>
      </c>
      <c r="I201" s="28">
        <v>273</v>
      </c>
      <c r="J201" s="18">
        <v>200</v>
      </c>
      <c r="K201" s="18">
        <v>0.73260073260073255</v>
      </c>
      <c r="L201" s="19">
        <v>200</v>
      </c>
      <c r="M201" s="20" t="s">
        <v>115</v>
      </c>
      <c r="N201" s="26" t="s">
        <v>71</v>
      </c>
    </row>
    <row r="202" spans="1:14" ht="15">
      <c r="A202" s="29">
        <v>44356</v>
      </c>
      <c r="B202" s="31">
        <v>44356</v>
      </c>
      <c r="C202" s="22" t="s">
        <v>483</v>
      </c>
      <c r="D202" s="22" t="s">
        <v>484</v>
      </c>
      <c r="E202" s="22" t="s">
        <v>17</v>
      </c>
      <c r="F202" s="23" t="s">
        <v>18</v>
      </c>
      <c r="G202" s="27" t="s">
        <v>485</v>
      </c>
      <c r="H202" s="25">
        <v>2000</v>
      </c>
      <c r="I202" s="28">
        <v>2471</v>
      </c>
      <c r="J202" s="18">
        <v>1750</v>
      </c>
      <c r="K202" s="18">
        <v>0.70821529745042489</v>
      </c>
      <c r="L202" s="19">
        <v>1750</v>
      </c>
      <c r="M202" s="20" t="s">
        <v>115</v>
      </c>
      <c r="N202" s="26" t="s">
        <v>339</v>
      </c>
    </row>
    <row r="203" spans="1:14" ht="15">
      <c r="A203" s="29">
        <v>44356</v>
      </c>
      <c r="B203" s="31">
        <v>44356</v>
      </c>
      <c r="C203" s="22" t="s">
        <v>486</v>
      </c>
      <c r="D203" s="22" t="s">
        <v>294</v>
      </c>
      <c r="E203" s="22" t="s">
        <v>17</v>
      </c>
      <c r="F203" s="23" t="s">
        <v>18</v>
      </c>
      <c r="G203" s="27" t="s">
        <v>487</v>
      </c>
      <c r="H203" s="25">
        <v>1400</v>
      </c>
      <c r="I203" s="28">
        <v>1367</v>
      </c>
      <c r="J203" s="18">
        <v>1250</v>
      </c>
      <c r="K203" s="18">
        <v>0.91441111923920992</v>
      </c>
      <c r="L203" s="19">
        <v>1250</v>
      </c>
      <c r="M203" s="20" t="s">
        <v>115</v>
      </c>
      <c r="N203" s="26" t="s">
        <v>488</v>
      </c>
    </row>
    <row r="204" spans="1:14" ht="15">
      <c r="A204" s="29">
        <v>44355</v>
      </c>
      <c r="B204" s="31">
        <v>44357</v>
      </c>
      <c r="C204" s="22" t="s">
        <v>209</v>
      </c>
      <c r="D204" s="22" t="s">
        <v>106</v>
      </c>
      <c r="E204" s="22" t="s">
        <v>489</v>
      </c>
      <c r="F204" s="23" t="s">
        <v>133</v>
      </c>
      <c r="G204" s="27" t="s">
        <v>490</v>
      </c>
      <c r="H204" s="25">
        <v>3500</v>
      </c>
      <c r="I204" s="47">
        <v>4168</v>
      </c>
      <c r="J204" s="41"/>
      <c r="K204" s="18">
        <v>0</v>
      </c>
      <c r="L204" s="19">
        <v>0</v>
      </c>
      <c r="M204" s="35"/>
      <c r="N204" s="26" t="s">
        <v>491</v>
      </c>
    </row>
    <row r="205" spans="1:14" ht="15">
      <c r="A205" s="29">
        <v>44357</v>
      </c>
      <c r="B205" s="31">
        <v>44357</v>
      </c>
      <c r="C205" s="22" t="s">
        <v>492</v>
      </c>
      <c r="D205" s="22" t="s">
        <v>242</v>
      </c>
      <c r="E205" s="22" t="s">
        <v>17</v>
      </c>
      <c r="F205" s="23" t="s">
        <v>18</v>
      </c>
      <c r="G205" s="27" t="s">
        <v>493</v>
      </c>
      <c r="H205" s="25">
        <v>150</v>
      </c>
      <c r="I205" s="28">
        <v>174</v>
      </c>
      <c r="J205" s="18">
        <v>150</v>
      </c>
      <c r="K205" s="18">
        <v>0.86206896551724133</v>
      </c>
      <c r="L205" s="19">
        <v>150</v>
      </c>
      <c r="M205" s="20" t="s">
        <v>115</v>
      </c>
      <c r="N205" s="26" t="s">
        <v>71</v>
      </c>
    </row>
    <row r="206" spans="1:14" ht="15">
      <c r="A206" s="29">
        <v>44358</v>
      </c>
      <c r="B206" s="31">
        <v>44358</v>
      </c>
      <c r="C206" s="22" t="s">
        <v>32</v>
      </c>
      <c r="D206" s="22" t="s">
        <v>185</v>
      </c>
      <c r="E206" s="22" t="s">
        <v>186</v>
      </c>
      <c r="F206" s="23" t="s">
        <v>133</v>
      </c>
      <c r="G206" s="27" t="s">
        <v>494</v>
      </c>
      <c r="H206" s="25">
        <v>2800</v>
      </c>
      <c r="I206" s="28">
        <v>1459</v>
      </c>
      <c r="J206" s="41"/>
      <c r="K206" s="18">
        <v>0</v>
      </c>
      <c r="L206" s="19">
        <v>0</v>
      </c>
      <c r="M206" s="35"/>
      <c r="N206" s="26" t="s">
        <v>339</v>
      </c>
    </row>
    <row r="207" spans="1:14" ht="15">
      <c r="A207" s="29">
        <v>44358</v>
      </c>
      <c r="B207" s="31">
        <v>44358</v>
      </c>
      <c r="C207" s="22" t="s">
        <v>495</v>
      </c>
      <c r="D207" s="22" t="s">
        <v>496</v>
      </c>
      <c r="E207" s="22" t="s">
        <v>17</v>
      </c>
      <c r="F207" s="23" t="s">
        <v>18</v>
      </c>
      <c r="G207" s="27" t="s">
        <v>497</v>
      </c>
      <c r="H207" s="25">
        <v>120</v>
      </c>
      <c r="I207" s="28">
        <v>0</v>
      </c>
      <c r="J207" s="18">
        <v>900</v>
      </c>
      <c r="K207" s="18"/>
      <c r="L207" s="19">
        <v>900</v>
      </c>
      <c r="M207" s="20" t="s">
        <v>115</v>
      </c>
      <c r="N207" s="26" t="s">
        <v>418</v>
      </c>
    </row>
    <row r="208" spans="1:14" ht="15">
      <c r="A208" s="29">
        <v>44359</v>
      </c>
      <c r="B208" s="31">
        <v>44359</v>
      </c>
      <c r="C208" s="22" t="s">
        <v>498</v>
      </c>
      <c r="D208" s="22" t="s">
        <v>499</v>
      </c>
      <c r="E208" s="22" t="s">
        <v>17</v>
      </c>
      <c r="F208" s="23" t="s">
        <v>18</v>
      </c>
      <c r="G208" s="27" t="s">
        <v>500</v>
      </c>
      <c r="H208" s="25">
        <v>2600</v>
      </c>
      <c r="I208" s="28">
        <v>0</v>
      </c>
      <c r="J208" s="18">
        <v>2600</v>
      </c>
      <c r="K208" s="18" t="s">
        <v>123</v>
      </c>
      <c r="L208" s="19">
        <v>2600</v>
      </c>
      <c r="M208" s="20" t="s">
        <v>115</v>
      </c>
      <c r="N208" s="26" t="s">
        <v>339</v>
      </c>
    </row>
    <row r="209" spans="1:14" ht="15">
      <c r="A209" s="29">
        <v>44359</v>
      </c>
      <c r="B209" s="31">
        <v>44359</v>
      </c>
      <c r="C209" s="22" t="s">
        <v>234</v>
      </c>
      <c r="D209" s="22" t="s">
        <v>501</v>
      </c>
      <c r="E209" s="22" t="s">
        <v>502</v>
      </c>
      <c r="F209" s="23" t="s">
        <v>64</v>
      </c>
      <c r="G209" s="27" t="s">
        <v>503</v>
      </c>
      <c r="H209" s="25">
        <v>800</v>
      </c>
      <c r="I209" s="28">
        <v>0</v>
      </c>
      <c r="J209" s="41"/>
      <c r="K209" s="18" t="s">
        <v>123</v>
      </c>
      <c r="L209" s="19">
        <v>0</v>
      </c>
      <c r="M209" s="35"/>
      <c r="N209" s="26" t="s">
        <v>504</v>
      </c>
    </row>
    <row r="210" spans="1:14" ht="15">
      <c r="A210" s="29">
        <v>44359</v>
      </c>
      <c r="B210" s="31">
        <v>44359</v>
      </c>
      <c r="C210" s="22" t="s">
        <v>454</v>
      </c>
      <c r="D210" s="22" t="s">
        <v>505</v>
      </c>
      <c r="E210" s="22" t="s">
        <v>17</v>
      </c>
      <c r="F210" s="23" t="s">
        <v>18</v>
      </c>
      <c r="G210" s="27" t="s">
        <v>506</v>
      </c>
      <c r="H210" s="25">
        <v>320</v>
      </c>
      <c r="I210" s="28">
        <v>0</v>
      </c>
      <c r="J210" s="18">
        <v>300</v>
      </c>
      <c r="K210" s="18" t="s">
        <v>123</v>
      </c>
      <c r="L210" s="19">
        <v>300</v>
      </c>
      <c r="M210" s="20" t="s">
        <v>507</v>
      </c>
      <c r="N210" s="26" t="s">
        <v>508</v>
      </c>
    </row>
    <row r="211" spans="1:14" ht="30">
      <c r="A211" s="29">
        <v>44361</v>
      </c>
      <c r="B211" s="31">
        <v>44361</v>
      </c>
      <c r="C211" s="22" t="s">
        <v>32</v>
      </c>
      <c r="D211" s="22" t="s">
        <v>185</v>
      </c>
      <c r="E211" s="22" t="s">
        <v>186</v>
      </c>
      <c r="F211" s="23" t="s">
        <v>133</v>
      </c>
      <c r="G211" s="27" t="s">
        <v>509</v>
      </c>
      <c r="H211" s="25">
        <v>2700</v>
      </c>
      <c r="I211" s="28">
        <v>0</v>
      </c>
      <c r="J211" s="41"/>
      <c r="K211" s="18" t="s">
        <v>123</v>
      </c>
      <c r="L211" s="19">
        <v>0</v>
      </c>
      <c r="M211" s="35"/>
      <c r="N211" s="26" t="s">
        <v>510</v>
      </c>
    </row>
    <row r="212" spans="1:14" ht="15">
      <c r="A212" s="48"/>
      <c r="B212" s="49"/>
      <c r="C212" s="50"/>
      <c r="D212" s="50"/>
      <c r="E212" s="50"/>
      <c r="F212" s="23"/>
      <c r="G212" s="51"/>
      <c r="H212" s="32"/>
      <c r="I212" s="28">
        <f ca="1">SUMIF('IMPORTBFT (ID)'!$A$3:$A$5000,$G$4:$G$7322,'IMPORTBFT (ID)'!$B$3:$B$5000)</f>
        <v>0</v>
      </c>
      <c r="J212" s="41"/>
      <c r="K212" s="18" t="str">
        <f t="shared" ref="K208:K7322" ca="1" si="0">IF(I212&lt;&gt;0,J212/I212,"-")</f>
        <v>-</v>
      </c>
      <c r="L212" s="19" t="e">
        <f>IF(G212=#REF!,#REF!,"FALSO")</f>
        <v>#REF!</v>
      </c>
      <c r="M212" s="35"/>
      <c r="N212" s="38"/>
    </row>
    <row r="213" spans="1:14" ht="15">
      <c r="A213" s="48"/>
      <c r="B213" s="49"/>
      <c r="C213" s="50"/>
      <c r="D213" s="50"/>
      <c r="E213" s="50"/>
      <c r="F213" s="23"/>
      <c r="G213" s="51"/>
      <c r="H213" s="32"/>
      <c r="I213" s="28">
        <f ca="1">SUMIF('IMPORTBFT (ID)'!$A$3:$A$5000,$G$4:$G$7322,'IMPORTBFT (ID)'!$B$3:$B$5000)</f>
        <v>0</v>
      </c>
      <c r="J213" s="41"/>
      <c r="K213" s="18" t="str">
        <f t="shared" ca="1" si="0"/>
        <v>-</v>
      </c>
      <c r="L213" s="19" t="e">
        <f>IF(G213=#REF!,#REF!,"FALSO")</f>
        <v>#REF!</v>
      </c>
      <c r="M213" s="35"/>
      <c r="N213" s="38"/>
    </row>
    <row r="214" spans="1:14" ht="15">
      <c r="A214" s="48"/>
      <c r="B214" s="49"/>
      <c r="C214" s="50"/>
      <c r="D214" s="50"/>
      <c r="E214" s="50"/>
      <c r="F214" s="23"/>
      <c r="G214" s="52"/>
      <c r="H214" s="32"/>
      <c r="I214" s="28">
        <f ca="1">SUMIF('IMPORTBFT (ID)'!$A$3:$A$5000,$G$4:$G$7322,'IMPORTBFT (ID)'!$B$3:$B$5000)</f>
        <v>0</v>
      </c>
      <c r="J214" s="41"/>
      <c r="K214" s="18" t="str">
        <f t="shared" ca="1" si="0"/>
        <v>-</v>
      </c>
      <c r="L214" s="19" t="e">
        <f>IF(G214=#REF!,#REF!,"FALSO")</f>
        <v>#REF!</v>
      </c>
      <c r="M214" s="35"/>
      <c r="N214" s="38"/>
    </row>
    <row r="215" spans="1:14" ht="15">
      <c r="A215" s="48"/>
      <c r="B215" s="49"/>
      <c r="C215" s="50"/>
      <c r="D215" s="50"/>
      <c r="E215" s="50"/>
      <c r="F215" s="23"/>
      <c r="G215" s="51"/>
      <c r="H215" s="32"/>
      <c r="I215" s="28">
        <f ca="1">SUMIF('IMPORTBFT (ID)'!$A$3:$A$5000,$G$4:$G$7322,'IMPORTBFT (ID)'!$B$3:$B$5000)</f>
        <v>0</v>
      </c>
      <c r="J215" s="41"/>
      <c r="K215" s="18" t="str">
        <f t="shared" ca="1" si="0"/>
        <v>-</v>
      </c>
      <c r="L215" s="19" t="e">
        <f>IF(G215=#REF!,#REF!,"FALSO")</f>
        <v>#REF!</v>
      </c>
      <c r="M215" s="35"/>
      <c r="N215" s="38"/>
    </row>
    <row r="216" spans="1:14" ht="15">
      <c r="A216" s="48"/>
      <c r="B216" s="49"/>
      <c r="C216" s="50"/>
      <c r="D216" s="22"/>
      <c r="E216" s="50"/>
      <c r="F216" s="23"/>
      <c r="G216" s="51"/>
      <c r="H216" s="32"/>
      <c r="I216" s="28">
        <f ca="1">SUMIF('IMPORTBFT (ID)'!$A$3:$A$5000,$G$4:$G$7322,'IMPORTBFT (ID)'!$B$3:$B$5000)</f>
        <v>0</v>
      </c>
      <c r="J216" s="41"/>
      <c r="K216" s="18" t="str">
        <f t="shared" ca="1" si="0"/>
        <v>-</v>
      </c>
      <c r="L216" s="19" t="e">
        <f>IF(G216=#REF!,#REF!,"FALSO")</f>
        <v>#REF!</v>
      </c>
      <c r="M216" s="35"/>
      <c r="N216" s="38"/>
    </row>
    <row r="217" spans="1:14" ht="15">
      <c r="A217" s="48"/>
      <c r="B217" s="49"/>
      <c r="C217" s="50"/>
      <c r="D217" s="50"/>
      <c r="E217" s="50"/>
      <c r="F217" s="23"/>
      <c r="G217" s="51"/>
      <c r="H217" s="32"/>
      <c r="I217" s="28">
        <f ca="1">SUMIF('IMPORTBFT (ID)'!$A$3:$A$5000,$G$4:$G$7322,'IMPORTBFT (ID)'!$B$3:$B$5000)</f>
        <v>0</v>
      </c>
      <c r="J217" s="41"/>
      <c r="K217" s="18" t="str">
        <f t="shared" ca="1" si="0"/>
        <v>-</v>
      </c>
      <c r="L217" s="19" t="e">
        <f>IF(G217=#REF!,#REF!,"FALSO")</f>
        <v>#REF!</v>
      </c>
      <c r="M217" s="35"/>
      <c r="N217" s="38"/>
    </row>
    <row r="218" spans="1:14" ht="15">
      <c r="A218" s="48"/>
      <c r="B218" s="49"/>
      <c r="C218" s="50"/>
      <c r="D218" s="50"/>
      <c r="E218" s="50"/>
      <c r="F218" s="23"/>
      <c r="G218" s="51"/>
      <c r="H218" s="32"/>
      <c r="I218" s="28">
        <f ca="1">SUMIF('IMPORTBFT (ID)'!$A$3:$A$5000,$G$4:$G$7322,'IMPORTBFT (ID)'!$B$3:$B$5000)</f>
        <v>0</v>
      </c>
      <c r="J218" s="41"/>
      <c r="K218" s="18" t="str">
        <f t="shared" ca="1" si="0"/>
        <v>-</v>
      </c>
      <c r="L218" s="19" t="e">
        <f>IF(G218=#REF!,#REF!,"FALSO")</f>
        <v>#REF!</v>
      </c>
      <c r="M218" s="35"/>
      <c r="N218" s="38"/>
    </row>
    <row r="219" spans="1:14" ht="15">
      <c r="A219" s="48"/>
      <c r="B219" s="49"/>
      <c r="C219" s="50"/>
      <c r="D219" s="50"/>
      <c r="E219" s="50"/>
      <c r="F219" s="23"/>
      <c r="G219" s="51"/>
      <c r="H219" s="32"/>
      <c r="I219" s="28">
        <f ca="1">SUMIF('IMPORTBFT (ID)'!$A$3:$A$5000,$G$4:$G$7322,'IMPORTBFT (ID)'!$B$3:$B$5000)</f>
        <v>0</v>
      </c>
      <c r="J219" s="41"/>
      <c r="K219" s="18" t="str">
        <f t="shared" ca="1" si="0"/>
        <v>-</v>
      </c>
      <c r="L219" s="19" t="e">
        <f>IF(G219=#REF!,#REF!,"FALSO")</f>
        <v>#REF!</v>
      </c>
      <c r="M219" s="35"/>
      <c r="N219" s="38"/>
    </row>
    <row r="220" spans="1:14" ht="15">
      <c r="A220" s="48"/>
      <c r="B220" s="49"/>
      <c r="C220" s="50"/>
      <c r="D220" s="50"/>
      <c r="E220" s="50"/>
      <c r="F220" s="23"/>
      <c r="G220" s="51"/>
      <c r="H220" s="32"/>
      <c r="I220" s="28">
        <f ca="1">SUMIF('IMPORTBFT (ID)'!$A$3:$A$5000,$G$4:$G$7322,'IMPORTBFT (ID)'!$B$3:$B$5000)</f>
        <v>0</v>
      </c>
      <c r="J220" s="41"/>
      <c r="K220" s="18" t="str">
        <f t="shared" ca="1" si="0"/>
        <v>-</v>
      </c>
      <c r="L220" s="19" t="e">
        <f>IF(G220=#REF!,#REF!,"FALSO")</f>
        <v>#REF!</v>
      </c>
      <c r="M220" s="35"/>
      <c r="N220" s="38"/>
    </row>
    <row r="221" spans="1:14" ht="15">
      <c r="A221" s="48"/>
      <c r="B221" s="49"/>
      <c r="C221" s="50"/>
      <c r="D221" s="50"/>
      <c r="E221" s="50"/>
      <c r="F221" s="23"/>
      <c r="G221" s="51"/>
      <c r="H221" s="32"/>
      <c r="I221" s="28">
        <f ca="1">SUMIF('IMPORTBFT (ID)'!$A$3:$A$5000,$G$4:$G$7322,'IMPORTBFT (ID)'!$B$3:$B$5000)</f>
        <v>0</v>
      </c>
      <c r="J221" s="41"/>
      <c r="K221" s="18" t="str">
        <f t="shared" ca="1" si="0"/>
        <v>-</v>
      </c>
      <c r="L221" s="19" t="e">
        <f>IF(G221=#REF!,#REF!,"FALSO")</f>
        <v>#REF!</v>
      </c>
      <c r="M221" s="35"/>
      <c r="N221" s="38"/>
    </row>
    <row r="222" spans="1:14" ht="15">
      <c r="A222" s="48"/>
      <c r="B222" s="49"/>
      <c r="C222" s="50"/>
      <c r="D222" s="50"/>
      <c r="E222" s="50"/>
      <c r="F222" s="23"/>
      <c r="G222" s="51"/>
      <c r="H222" s="32"/>
      <c r="I222" s="28">
        <f ca="1">SUMIF('IMPORTBFT (ID)'!$A$3:$A$5000,$G$4:$G$7322,'IMPORTBFT (ID)'!$B$3:$B$5000)</f>
        <v>0</v>
      </c>
      <c r="J222" s="41"/>
      <c r="K222" s="18" t="str">
        <f t="shared" ca="1" si="0"/>
        <v>-</v>
      </c>
      <c r="L222" s="19" t="e">
        <f>IF(G222=#REF!,#REF!,"FALSO")</f>
        <v>#REF!</v>
      </c>
      <c r="M222" s="35"/>
      <c r="N222" s="38"/>
    </row>
    <row r="223" spans="1:14" ht="15">
      <c r="A223" s="48"/>
      <c r="B223" s="49"/>
      <c r="C223" s="50"/>
      <c r="D223" s="50"/>
      <c r="E223" s="50"/>
      <c r="F223" s="23"/>
      <c r="G223" s="51"/>
      <c r="H223" s="32"/>
      <c r="I223" s="28">
        <f ca="1">SUMIF('IMPORTBFT (ID)'!$A$3:$A$5000,$G$4:$G$7322,'IMPORTBFT (ID)'!$B$3:$B$5000)</f>
        <v>0</v>
      </c>
      <c r="J223" s="41"/>
      <c r="K223" s="18" t="str">
        <f t="shared" ca="1" si="0"/>
        <v>-</v>
      </c>
      <c r="L223" s="19" t="e">
        <f>IF(G223=#REF!,#REF!,"FALSO")</f>
        <v>#REF!</v>
      </c>
      <c r="M223" s="35"/>
      <c r="N223" s="38"/>
    </row>
    <row r="224" spans="1:14" ht="15">
      <c r="A224" s="48"/>
      <c r="B224" s="49"/>
      <c r="C224" s="50"/>
      <c r="D224" s="50"/>
      <c r="E224" s="50"/>
      <c r="F224" s="23"/>
      <c r="G224" s="51"/>
      <c r="H224" s="32"/>
      <c r="I224" s="28">
        <f ca="1">SUMIF('IMPORTBFT (ID)'!$A$3:$A$5000,$G$4:$G$7322,'IMPORTBFT (ID)'!$B$3:$B$5000)</f>
        <v>0</v>
      </c>
      <c r="J224" s="41"/>
      <c r="K224" s="18" t="str">
        <f t="shared" ca="1" si="0"/>
        <v>-</v>
      </c>
      <c r="L224" s="19" t="e">
        <f>IF(G224=#REF!,#REF!,"FALSO")</f>
        <v>#REF!</v>
      </c>
      <c r="M224" s="35"/>
      <c r="N224" s="38"/>
    </row>
    <row r="225" spans="1:14" ht="15">
      <c r="A225" s="48"/>
      <c r="B225" s="49"/>
      <c r="C225" s="50"/>
      <c r="D225" s="50"/>
      <c r="E225" s="50"/>
      <c r="F225" s="23"/>
      <c r="G225" s="51"/>
      <c r="H225" s="32"/>
      <c r="I225" s="28">
        <f ca="1">SUMIF('IMPORTBFT (ID)'!$A$3:$A$5000,$G$4:$G$7322,'IMPORTBFT (ID)'!$B$3:$B$5000)</f>
        <v>0</v>
      </c>
      <c r="J225" s="41"/>
      <c r="K225" s="18" t="str">
        <f t="shared" ca="1" si="0"/>
        <v>-</v>
      </c>
      <c r="L225" s="19" t="e">
        <f>IF(G225=#REF!,#REF!,"FALSO")</f>
        <v>#REF!</v>
      </c>
      <c r="M225" s="35"/>
      <c r="N225" s="38"/>
    </row>
    <row r="226" spans="1:14" ht="15">
      <c r="A226" s="48"/>
      <c r="B226" s="49"/>
      <c r="C226" s="50"/>
      <c r="D226" s="50"/>
      <c r="E226" s="50"/>
      <c r="F226" s="23"/>
      <c r="G226" s="51"/>
      <c r="H226" s="32"/>
      <c r="I226" s="28">
        <f ca="1">SUMIF('IMPORTBFT (ID)'!$A$3:$A$5000,$G$4:$G$7322,'IMPORTBFT (ID)'!$B$3:$B$5000)</f>
        <v>0</v>
      </c>
      <c r="J226" s="41"/>
      <c r="K226" s="18" t="str">
        <f t="shared" ca="1" si="0"/>
        <v>-</v>
      </c>
      <c r="L226" s="19" t="e">
        <f>IF(G226=#REF!,#REF!,"FALSO")</f>
        <v>#REF!</v>
      </c>
      <c r="M226" s="35"/>
      <c r="N226" s="38"/>
    </row>
    <row r="227" spans="1:14" ht="15">
      <c r="A227" s="48"/>
      <c r="B227" s="49"/>
      <c r="C227" s="50"/>
      <c r="D227" s="50"/>
      <c r="E227" s="50"/>
      <c r="F227" s="23"/>
      <c r="G227" s="51"/>
      <c r="H227" s="32"/>
      <c r="I227" s="28">
        <f ca="1">SUMIF('IMPORTBFT (ID)'!$A$3:$A$5000,$G$4:$G$7322,'IMPORTBFT (ID)'!$B$3:$B$5000)</f>
        <v>0</v>
      </c>
      <c r="J227" s="41"/>
      <c r="K227" s="18" t="str">
        <f t="shared" ca="1" si="0"/>
        <v>-</v>
      </c>
      <c r="L227" s="19" t="e">
        <f>IF(G227=#REF!,#REF!,"FALSO")</f>
        <v>#REF!</v>
      </c>
      <c r="M227" s="35"/>
      <c r="N227" s="38"/>
    </row>
    <row r="228" spans="1:14" ht="15">
      <c r="A228" s="48"/>
      <c r="B228" s="49"/>
      <c r="C228" s="50"/>
      <c r="D228" s="50"/>
      <c r="E228" s="50"/>
      <c r="F228" s="23"/>
      <c r="G228" s="51"/>
      <c r="H228" s="32"/>
      <c r="I228" s="28">
        <f ca="1">SUMIF('IMPORTBFT (ID)'!$A$3:$A$5000,$G$4:$G$7322,'IMPORTBFT (ID)'!$B$3:$B$5000)</f>
        <v>0</v>
      </c>
      <c r="J228" s="41"/>
      <c r="K228" s="18" t="str">
        <f t="shared" ca="1" si="0"/>
        <v>-</v>
      </c>
      <c r="L228" s="19" t="e">
        <f>IF(G228=#REF!,#REF!,"FALSO")</f>
        <v>#REF!</v>
      </c>
      <c r="M228" s="35"/>
      <c r="N228" s="38"/>
    </row>
    <row r="229" spans="1:14" ht="15">
      <c r="A229" s="48"/>
      <c r="B229" s="49"/>
      <c r="C229" s="50"/>
      <c r="D229" s="50"/>
      <c r="E229" s="50"/>
      <c r="F229" s="23"/>
      <c r="G229" s="51"/>
      <c r="H229" s="32"/>
      <c r="I229" s="28">
        <f ca="1">SUMIF('IMPORTBFT (ID)'!$A$3:$A$5000,$G$4:$G$7322,'IMPORTBFT (ID)'!$B$3:$B$5000)</f>
        <v>0</v>
      </c>
      <c r="J229" s="41"/>
      <c r="K229" s="18" t="str">
        <f t="shared" ca="1" si="0"/>
        <v>-</v>
      </c>
      <c r="L229" s="19" t="e">
        <f>IF(G229=#REF!,#REF!,"FALSO")</f>
        <v>#REF!</v>
      </c>
      <c r="M229" s="35"/>
      <c r="N229" s="38"/>
    </row>
    <row r="230" spans="1:14" ht="15">
      <c r="A230" s="48"/>
      <c r="B230" s="49"/>
      <c r="C230" s="50"/>
      <c r="D230" s="50"/>
      <c r="E230" s="50"/>
      <c r="F230" s="23"/>
      <c r="G230" s="51"/>
      <c r="H230" s="32"/>
      <c r="I230" s="28">
        <f ca="1">SUMIF('IMPORTBFT (ID)'!$A$3:$A$5000,$G$4:$G$7322,'IMPORTBFT (ID)'!$B$3:$B$5000)</f>
        <v>0</v>
      </c>
      <c r="J230" s="41"/>
      <c r="K230" s="18" t="str">
        <f t="shared" ca="1" si="0"/>
        <v>-</v>
      </c>
      <c r="L230" s="19" t="e">
        <f>IF(G230=#REF!,#REF!,"FALSO")</f>
        <v>#REF!</v>
      </c>
      <c r="M230" s="35"/>
      <c r="N230" s="38"/>
    </row>
    <row r="231" spans="1:14" ht="15">
      <c r="A231" s="48"/>
      <c r="B231" s="49"/>
      <c r="C231" s="50"/>
      <c r="D231" s="50"/>
      <c r="E231" s="50"/>
      <c r="F231" s="23"/>
      <c r="G231" s="51"/>
      <c r="H231" s="32"/>
      <c r="I231" s="28">
        <f ca="1">SUMIF('IMPORTBFT (ID)'!$A$3:$A$5000,$G$4:$G$7322,'IMPORTBFT (ID)'!$B$3:$B$5000)</f>
        <v>0</v>
      </c>
      <c r="J231" s="41"/>
      <c r="K231" s="18" t="str">
        <f t="shared" ca="1" si="0"/>
        <v>-</v>
      </c>
      <c r="L231" s="19" t="e">
        <f>IF(G231=#REF!,#REF!,"FALSO")</f>
        <v>#REF!</v>
      </c>
      <c r="M231" s="35"/>
      <c r="N231" s="38"/>
    </row>
    <row r="232" spans="1:14" ht="15">
      <c r="A232" s="48"/>
      <c r="B232" s="49"/>
      <c r="C232" s="50"/>
      <c r="D232" s="50"/>
      <c r="E232" s="50"/>
      <c r="F232" s="23"/>
      <c r="G232" s="51"/>
      <c r="H232" s="32"/>
      <c r="I232" s="28">
        <f ca="1">SUMIF('IMPORTBFT (ID)'!$A$3:$A$5000,$G$4:$G$7322,'IMPORTBFT (ID)'!$B$3:$B$5000)</f>
        <v>0</v>
      </c>
      <c r="J232" s="41"/>
      <c r="K232" s="18" t="str">
        <f t="shared" ca="1" si="0"/>
        <v>-</v>
      </c>
      <c r="L232" s="19" t="e">
        <f>IF(G232=#REF!,#REF!,"FALSO")</f>
        <v>#REF!</v>
      </c>
      <c r="M232" s="35"/>
      <c r="N232" s="38"/>
    </row>
    <row r="233" spans="1:14" ht="15">
      <c r="A233" s="48"/>
      <c r="B233" s="49"/>
      <c r="C233" s="50"/>
      <c r="D233" s="50"/>
      <c r="E233" s="50"/>
      <c r="F233" s="23"/>
      <c r="G233" s="51"/>
      <c r="H233" s="32"/>
      <c r="I233" s="28">
        <f ca="1">SUMIF('IMPORTBFT (ID)'!$A$3:$A$5000,$G$4:$G$7322,'IMPORTBFT (ID)'!$B$3:$B$5000)</f>
        <v>0</v>
      </c>
      <c r="J233" s="41"/>
      <c r="K233" s="18" t="str">
        <f t="shared" ca="1" si="0"/>
        <v>-</v>
      </c>
      <c r="L233" s="19" t="e">
        <f>IF(G233=#REF!,#REF!,"FALSO")</f>
        <v>#REF!</v>
      </c>
      <c r="M233" s="35"/>
      <c r="N233" s="38"/>
    </row>
    <row r="234" spans="1:14" ht="15">
      <c r="A234" s="48"/>
      <c r="B234" s="49"/>
      <c r="C234" s="50"/>
      <c r="D234" s="50"/>
      <c r="E234" s="50"/>
      <c r="F234" s="23"/>
      <c r="G234" s="51"/>
      <c r="H234" s="32"/>
      <c r="I234" s="28">
        <f ca="1">SUMIF('IMPORTBFT (ID)'!$A$3:$A$5000,$G$4:$G$7322,'IMPORTBFT (ID)'!$B$3:$B$5000)</f>
        <v>0</v>
      </c>
      <c r="J234" s="41"/>
      <c r="K234" s="18" t="str">
        <f t="shared" ca="1" si="0"/>
        <v>-</v>
      </c>
      <c r="L234" s="19" t="e">
        <f>IF(G234=#REF!,#REF!,"FALSO")</f>
        <v>#REF!</v>
      </c>
      <c r="M234" s="35"/>
      <c r="N234" s="38"/>
    </row>
    <row r="235" spans="1:14" ht="15">
      <c r="A235" s="48"/>
      <c r="B235" s="49"/>
      <c r="C235" s="50"/>
      <c r="D235" s="50"/>
      <c r="E235" s="50"/>
      <c r="F235" s="23"/>
      <c r="G235" s="51"/>
      <c r="H235" s="32"/>
      <c r="I235" s="28">
        <f ca="1">SUMIF('IMPORTBFT (ID)'!$A$3:$A$5000,$G$4:$G$7322,'IMPORTBFT (ID)'!$B$3:$B$5000)</f>
        <v>0</v>
      </c>
      <c r="J235" s="41"/>
      <c r="K235" s="18" t="str">
        <f t="shared" ca="1" si="0"/>
        <v>-</v>
      </c>
      <c r="L235" s="19" t="e">
        <f>IF(G235=#REF!,#REF!,"FALSO")</f>
        <v>#REF!</v>
      </c>
      <c r="M235" s="35"/>
      <c r="N235" s="38"/>
    </row>
    <row r="236" spans="1:14" ht="15">
      <c r="A236" s="48"/>
      <c r="B236" s="49"/>
      <c r="C236" s="50"/>
      <c r="D236" s="50"/>
      <c r="E236" s="50"/>
      <c r="F236" s="23"/>
      <c r="G236" s="51"/>
      <c r="H236" s="32"/>
      <c r="I236" s="28">
        <f ca="1">SUMIF('IMPORTBFT (ID)'!$A$3:$A$5000,$G$4:$G$7322,'IMPORTBFT (ID)'!$B$3:$B$5000)</f>
        <v>0</v>
      </c>
      <c r="J236" s="41"/>
      <c r="K236" s="18" t="str">
        <f t="shared" ca="1" si="0"/>
        <v>-</v>
      </c>
      <c r="L236" s="19" t="e">
        <f>IF(G236=#REF!,#REF!,"FALSO")</f>
        <v>#REF!</v>
      </c>
      <c r="M236" s="35"/>
      <c r="N236" s="38"/>
    </row>
    <row r="237" spans="1:14" ht="15">
      <c r="A237" s="48"/>
      <c r="B237" s="49"/>
      <c r="C237" s="50"/>
      <c r="D237" s="50"/>
      <c r="E237" s="50"/>
      <c r="F237" s="23"/>
      <c r="G237" s="51"/>
      <c r="H237" s="32"/>
      <c r="I237" s="28">
        <f ca="1">SUMIF('IMPORTBFT (ID)'!$A$3:$A$5000,$G$4:$G$7322,'IMPORTBFT (ID)'!$B$3:$B$5000)</f>
        <v>0</v>
      </c>
      <c r="J237" s="41"/>
      <c r="K237" s="18" t="str">
        <f t="shared" ca="1" si="0"/>
        <v>-</v>
      </c>
      <c r="L237" s="19" t="e">
        <f>IF(G237=#REF!,#REF!,"FALSO")</f>
        <v>#REF!</v>
      </c>
      <c r="M237" s="35"/>
      <c r="N237" s="38"/>
    </row>
    <row r="238" spans="1:14" ht="15">
      <c r="A238" s="48"/>
      <c r="B238" s="49"/>
      <c r="C238" s="50"/>
      <c r="D238" s="50"/>
      <c r="E238" s="50"/>
      <c r="F238" s="23"/>
      <c r="G238" s="51"/>
      <c r="H238" s="32"/>
      <c r="I238" s="28">
        <f ca="1">SUMIF('IMPORTBFT (ID)'!$A$3:$A$5000,$G$4:$G$7322,'IMPORTBFT (ID)'!$B$3:$B$5000)</f>
        <v>0</v>
      </c>
      <c r="J238" s="41"/>
      <c r="K238" s="18" t="str">
        <f t="shared" ca="1" si="0"/>
        <v>-</v>
      </c>
      <c r="L238" s="19" t="e">
        <f>IF(G238=#REF!,#REF!,"FALSO")</f>
        <v>#REF!</v>
      </c>
      <c r="M238" s="35"/>
      <c r="N238" s="38"/>
    </row>
    <row r="239" spans="1:14" ht="15">
      <c r="A239" s="48"/>
      <c r="B239" s="49"/>
      <c r="C239" s="50"/>
      <c r="D239" s="50"/>
      <c r="E239" s="50"/>
      <c r="F239" s="23"/>
      <c r="G239" s="51"/>
      <c r="H239" s="32"/>
      <c r="I239" s="28">
        <f ca="1">SUMIF('IMPORTBFT (ID)'!$A$3:$A$5000,$G$4:$G$7322,'IMPORTBFT (ID)'!$B$3:$B$5000)</f>
        <v>0</v>
      </c>
      <c r="J239" s="41"/>
      <c r="K239" s="18" t="str">
        <f t="shared" ca="1" si="0"/>
        <v>-</v>
      </c>
      <c r="L239" s="19" t="e">
        <f>IF(G239=#REF!,#REF!,"FALSO")</f>
        <v>#REF!</v>
      </c>
      <c r="M239" s="35"/>
      <c r="N239" s="38"/>
    </row>
    <row r="240" spans="1:14" ht="15">
      <c r="A240" s="48"/>
      <c r="B240" s="49"/>
      <c r="C240" s="50"/>
      <c r="D240" s="50"/>
      <c r="E240" s="50"/>
      <c r="F240" s="23"/>
      <c r="G240" s="51"/>
      <c r="H240" s="32"/>
      <c r="I240" s="28">
        <f ca="1">SUMIF('IMPORTBFT (ID)'!$A$3:$A$5000,$G$4:$G$7322,'IMPORTBFT (ID)'!$B$3:$B$5000)</f>
        <v>0</v>
      </c>
      <c r="J240" s="41"/>
      <c r="K240" s="18" t="str">
        <f t="shared" ca="1" si="0"/>
        <v>-</v>
      </c>
      <c r="L240" s="19" t="e">
        <f>IF(G240=#REF!,#REF!,"FALSO")</f>
        <v>#REF!</v>
      </c>
      <c r="M240" s="35"/>
      <c r="N240" s="38"/>
    </row>
    <row r="241" spans="1:14" ht="15">
      <c r="A241" s="48"/>
      <c r="B241" s="49"/>
      <c r="C241" s="50"/>
      <c r="D241" s="50"/>
      <c r="E241" s="50"/>
      <c r="F241" s="23"/>
      <c r="G241" s="51"/>
      <c r="H241" s="32"/>
      <c r="I241" s="28">
        <f ca="1">SUMIF('IMPORTBFT (ID)'!$A$3:$A$5000,$G$4:$G$7322,'IMPORTBFT (ID)'!$B$3:$B$5000)</f>
        <v>0</v>
      </c>
      <c r="J241" s="41"/>
      <c r="K241" s="18" t="str">
        <f t="shared" ca="1" si="0"/>
        <v>-</v>
      </c>
      <c r="L241" s="19" t="e">
        <f>IF(G241=#REF!,#REF!,"FALSO")</f>
        <v>#REF!</v>
      </c>
      <c r="M241" s="35"/>
      <c r="N241" s="38"/>
    </row>
    <row r="242" spans="1:14" ht="15">
      <c r="A242" s="48"/>
      <c r="B242" s="49"/>
      <c r="C242" s="50"/>
      <c r="D242" s="50"/>
      <c r="E242" s="50"/>
      <c r="F242" s="23"/>
      <c r="G242" s="51"/>
      <c r="H242" s="32"/>
      <c r="I242" s="28">
        <f ca="1">SUMIF('IMPORTBFT (ID)'!$A$3:$A$5000,$G$4:$G$7322,'IMPORTBFT (ID)'!$B$3:$B$5000)</f>
        <v>0</v>
      </c>
      <c r="J242" s="41"/>
      <c r="K242" s="18" t="str">
        <f t="shared" ca="1" si="0"/>
        <v>-</v>
      </c>
      <c r="L242" s="19" t="e">
        <f>IF(G242=#REF!,#REF!,"FALSO")</f>
        <v>#REF!</v>
      </c>
      <c r="M242" s="35"/>
      <c r="N242" s="38"/>
    </row>
    <row r="243" spans="1:14" ht="15">
      <c r="A243" s="48"/>
      <c r="B243" s="49"/>
      <c r="C243" s="50"/>
      <c r="D243" s="50"/>
      <c r="E243" s="50"/>
      <c r="F243" s="23"/>
      <c r="G243" s="51"/>
      <c r="H243" s="32"/>
      <c r="I243" s="28">
        <f ca="1">SUMIF('IMPORTBFT (ID)'!$A$3:$A$5000,$G$4:$G$7322,'IMPORTBFT (ID)'!$B$3:$B$5000)</f>
        <v>0</v>
      </c>
      <c r="J243" s="41"/>
      <c r="K243" s="18" t="str">
        <f t="shared" ca="1" si="0"/>
        <v>-</v>
      </c>
      <c r="L243" s="19" t="e">
        <f>IF(G243=#REF!,#REF!,"FALSO")</f>
        <v>#REF!</v>
      </c>
      <c r="M243" s="35"/>
      <c r="N243" s="38"/>
    </row>
    <row r="244" spans="1:14" ht="15">
      <c r="A244" s="48"/>
      <c r="B244" s="49"/>
      <c r="C244" s="50"/>
      <c r="D244" s="50"/>
      <c r="E244" s="50"/>
      <c r="F244" s="23"/>
      <c r="G244" s="51"/>
      <c r="H244" s="32"/>
      <c r="I244" s="28">
        <f ca="1">SUMIF('IMPORTBFT (ID)'!$A$3:$A$5000,$G$4:$G$7322,'IMPORTBFT (ID)'!$B$3:$B$5000)</f>
        <v>0</v>
      </c>
      <c r="J244" s="41"/>
      <c r="K244" s="18" t="str">
        <f t="shared" ca="1" si="0"/>
        <v>-</v>
      </c>
      <c r="L244" s="19" t="e">
        <f>IF(G244=#REF!,#REF!,"FALSO")</f>
        <v>#REF!</v>
      </c>
      <c r="M244" s="35"/>
      <c r="N244" s="38"/>
    </row>
    <row r="245" spans="1:14" ht="15">
      <c r="A245" s="48"/>
      <c r="B245" s="49"/>
      <c r="C245" s="50"/>
      <c r="D245" s="50"/>
      <c r="E245" s="50"/>
      <c r="F245" s="23"/>
      <c r="G245" s="51"/>
      <c r="H245" s="32"/>
      <c r="I245" s="28">
        <f ca="1">SUMIF('IMPORTBFT (ID)'!$A$3:$A$5000,$G$4:$G$7322,'IMPORTBFT (ID)'!$B$3:$B$5000)</f>
        <v>0</v>
      </c>
      <c r="J245" s="41"/>
      <c r="K245" s="18" t="str">
        <f t="shared" ca="1" si="0"/>
        <v>-</v>
      </c>
      <c r="L245" s="19" t="e">
        <f>IF(G245=#REF!,#REF!,"FALSO")</f>
        <v>#REF!</v>
      </c>
      <c r="M245" s="35"/>
      <c r="N245" s="38"/>
    </row>
    <row r="246" spans="1:14" ht="15">
      <c r="A246" s="48"/>
      <c r="B246" s="49"/>
      <c r="C246" s="50"/>
      <c r="D246" s="50"/>
      <c r="E246" s="50"/>
      <c r="F246" s="23"/>
      <c r="G246" s="51"/>
      <c r="H246" s="32"/>
      <c r="I246" s="28">
        <f ca="1">SUMIF('IMPORTBFT (ID)'!$A$3:$A$5000,$G$4:$G$7322,'IMPORTBFT (ID)'!$B$3:$B$5000)</f>
        <v>0</v>
      </c>
      <c r="J246" s="41"/>
      <c r="K246" s="18" t="str">
        <f t="shared" ca="1" si="0"/>
        <v>-</v>
      </c>
      <c r="L246" s="19" t="e">
        <f>IF(G246=#REF!,#REF!,"FALSO")</f>
        <v>#REF!</v>
      </c>
      <c r="M246" s="35"/>
      <c r="N246" s="38"/>
    </row>
    <row r="247" spans="1:14" ht="15">
      <c r="A247" s="48"/>
      <c r="B247" s="49"/>
      <c r="C247" s="50"/>
      <c r="D247" s="50"/>
      <c r="E247" s="50"/>
      <c r="F247" s="23"/>
      <c r="G247" s="51"/>
      <c r="H247" s="32"/>
      <c r="I247" s="28">
        <f ca="1">SUMIF('IMPORTBFT (ID)'!$A$3:$A$5000,$G$4:$G$7322,'IMPORTBFT (ID)'!$B$3:$B$5000)</f>
        <v>0</v>
      </c>
      <c r="J247" s="41"/>
      <c r="K247" s="18" t="str">
        <f t="shared" ca="1" si="0"/>
        <v>-</v>
      </c>
      <c r="L247" s="19" t="e">
        <f>IF(G247=#REF!,#REF!,"FALSO")</f>
        <v>#REF!</v>
      </c>
      <c r="M247" s="35"/>
      <c r="N247" s="38"/>
    </row>
    <row r="248" spans="1:14" ht="15">
      <c r="A248" s="48"/>
      <c r="B248" s="49"/>
      <c r="C248" s="50"/>
      <c r="D248" s="50"/>
      <c r="E248" s="50"/>
      <c r="F248" s="23"/>
      <c r="G248" s="51"/>
      <c r="H248" s="32"/>
      <c r="I248" s="28">
        <f ca="1">SUMIF('IMPORTBFT (ID)'!$A$3:$A$5000,$G$4:$G$7322,'IMPORTBFT (ID)'!$B$3:$B$5000)</f>
        <v>0</v>
      </c>
      <c r="J248" s="41"/>
      <c r="K248" s="18" t="str">
        <f t="shared" ca="1" si="0"/>
        <v>-</v>
      </c>
      <c r="L248" s="19" t="e">
        <f>IF(G248=#REF!,#REF!,"FALSO")</f>
        <v>#REF!</v>
      </c>
      <c r="M248" s="35"/>
      <c r="N248" s="38"/>
    </row>
    <row r="249" spans="1:14" ht="15">
      <c r="A249" s="48"/>
      <c r="B249" s="49"/>
      <c r="C249" s="50"/>
      <c r="D249" s="50"/>
      <c r="E249" s="50"/>
      <c r="F249" s="23"/>
      <c r="G249" s="51"/>
      <c r="H249" s="32"/>
      <c r="I249" s="28">
        <f ca="1">SUMIF('IMPORTBFT (ID)'!$A$3:$A$5000,$G$4:$G$7322,'IMPORTBFT (ID)'!$B$3:$B$5000)</f>
        <v>0</v>
      </c>
      <c r="J249" s="41"/>
      <c r="K249" s="18" t="str">
        <f t="shared" ca="1" si="0"/>
        <v>-</v>
      </c>
      <c r="L249" s="19" t="e">
        <f>IF(G249=#REF!,#REF!,"FALSO")</f>
        <v>#REF!</v>
      </c>
      <c r="M249" s="35"/>
      <c r="N249" s="38"/>
    </row>
    <row r="250" spans="1:14" ht="15">
      <c r="A250" s="48"/>
      <c r="B250" s="49"/>
      <c r="C250" s="50"/>
      <c r="D250" s="50"/>
      <c r="E250" s="50"/>
      <c r="F250" s="23"/>
      <c r="G250" s="51"/>
      <c r="H250" s="32"/>
      <c r="I250" s="28">
        <f ca="1">SUMIF('IMPORTBFT (ID)'!$A$3:$A$5000,$G$4:$G$7322,'IMPORTBFT (ID)'!$B$3:$B$5000)</f>
        <v>0</v>
      </c>
      <c r="J250" s="41"/>
      <c r="K250" s="18" t="str">
        <f t="shared" ca="1" si="0"/>
        <v>-</v>
      </c>
      <c r="L250" s="19" t="e">
        <f>IF(G250=#REF!,#REF!,"FALSO")</f>
        <v>#REF!</v>
      </c>
      <c r="M250" s="35"/>
      <c r="N250" s="38"/>
    </row>
    <row r="251" spans="1:14" ht="15">
      <c r="A251" s="48"/>
      <c r="B251" s="49"/>
      <c r="C251" s="50"/>
      <c r="D251" s="50"/>
      <c r="E251" s="50"/>
      <c r="F251" s="23"/>
      <c r="G251" s="51"/>
      <c r="H251" s="32"/>
      <c r="I251" s="28">
        <f ca="1">SUMIF('IMPORTBFT (ID)'!$A$3:$A$5000,$G$4:$G$7322,'IMPORTBFT (ID)'!$B$3:$B$5000)</f>
        <v>0</v>
      </c>
      <c r="J251" s="41"/>
      <c r="K251" s="18" t="str">
        <f t="shared" ca="1" si="0"/>
        <v>-</v>
      </c>
      <c r="L251" s="19" t="e">
        <f>IF(G251=#REF!,#REF!,"FALSO")</f>
        <v>#REF!</v>
      </c>
      <c r="M251" s="35"/>
      <c r="N251" s="38"/>
    </row>
    <row r="252" spans="1:14" ht="15">
      <c r="A252" s="48"/>
      <c r="B252" s="49"/>
      <c r="C252" s="50"/>
      <c r="D252" s="50"/>
      <c r="E252" s="50"/>
      <c r="F252" s="23"/>
      <c r="G252" s="51"/>
      <c r="H252" s="32"/>
      <c r="I252" s="28">
        <f ca="1">SUMIF('IMPORTBFT (ID)'!$A$3:$A$5000,$G$4:$G$7322,'IMPORTBFT (ID)'!$B$3:$B$5000)</f>
        <v>0</v>
      </c>
      <c r="J252" s="41"/>
      <c r="K252" s="18" t="str">
        <f t="shared" ca="1" si="0"/>
        <v>-</v>
      </c>
      <c r="L252" s="19" t="e">
        <f>IF(G252=#REF!,#REF!,"FALSO")</f>
        <v>#REF!</v>
      </c>
      <c r="M252" s="35"/>
      <c r="N252" s="38"/>
    </row>
    <row r="253" spans="1:14" ht="15">
      <c r="A253" s="48"/>
      <c r="B253" s="49"/>
      <c r="C253" s="50"/>
      <c r="D253" s="50"/>
      <c r="E253" s="50"/>
      <c r="F253" s="23"/>
      <c r="G253" s="51"/>
      <c r="H253" s="32"/>
      <c r="I253" s="28">
        <f ca="1">SUMIF('IMPORTBFT (ID)'!$A$3:$A$5000,$G$4:$G$7322,'IMPORTBFT (ID)'!$B$3:$B$5000)</f>
        <v>0</v>
      </c>
      <c r="J253" s="41"/>
      <c r="K253" s="18" t="str">
        <f t="shared" ca="1" si="0"/>
        <v>-</v>
      </c>
      <c r="L253" s="19" t="e">
        <f>IF(G253=#REF!,#REF!,"FALSO")</f>
        <v>#REF!</v>
      </c>
      <c r="M253" s="35"/>
      <c r="N253" s="38"/>
    </row>
    <row r="254" spans="1:14" ht="15">
      <c r="A254" s="48"/>
      <c r="B254" s="49"/>
      <c r="C254" s="50"/>
      <c r="D254" s="50"/>
      <c r="E254" s="50"/>
      <c r="F254" s="23"/>
      <c r="G254" s="51"/>
      <c r="H254" s="32"/>
      <c r="I254" s="28">
        <f ca="1">SUMIF('IMPORTBFT (ID)'!$A$3:$A$5000,$G$4:$G$7322,'IMPORTBFT (ID)'!$B$3:$B$5000)</f>
        <v>0</v>
      </c>
      <c r="J254" s="41"/>
      <c r="K254" s="18" t="str">
        <f t="shared" ca="1" si="0"/>
        <v>-</v>
      </c>
      <c r="L254" s="19" t="e">
        <f>IF(G254=#REF!,#REF!,"FALSO")</f>
        <v>#REF!</v>
      </c>
      <c r="M254" s="35"/>
      <c r="N254" s="38"/>
    </row>
    <row r="255" spans="1:14" ht="15">
      <c r="A255" s="48"/>
      <c r="B255" s="49"/>
      <c r="C255" s="50"/>
      <c r="D255" s="50"/>
      <c r="E255" s="50"/>
      <c r="F255" s="23"/>
      <c r="G255" s="51"/>
      <c r="H255" s="32"/>
      <c r="I255" s="28">
        <f ca="1">SUMIF('IMPORTBFT (ID)'!$A$3:$A$5000,$G$4:$G$7322,'IMPORTBFT (ID)'!$B$3:$B$5000)</f>
        <v>0</v>
      </c>
      <c r="J255" s="41"/>
      <c r="K255" s="18" t="str">
        <f t="shared" ca="1" si="0"/>
        <v>-</v>
      </c>
      <c r="L255" s="19" t="e">
        <f>IF(G255=#REF!,#REF!,"FALSO")</f>
        <v>#REF!</v>
      </c>
      <c r="M255" s="35"/>
      <c r="N255" s="38"/>
    </row>
    <row r="256" spans="1:14" ht="15">
      <c r="A256" s="48"/>
      <c r="B256" s="49"/>
      <c r="C256" s="50"/>
      <c r="D256" s="50"/>
      <c r="E256" s="50"/>
      <c r="F256" s="23"/>
      <c r="G256" s="51"/>
      <c r="H256" s="32"/>
      <c r="I256" s="28">
        <f ca="1">SUMIF('IMPORTBFT (ID)'!$A$3:$A$5000,$G$4:$G$7322,'IMPORTBFT (ID)'!$B$3:$B$5000)</f>
        <v>0</v>
      </c>
      <c r="J256" s="41"/>
      <c r="K256" s="18" t="str">
        <f t="shared" ca="1" si="0"/>
        <v>-</v>
      </c>
      <c r="L256" s="19" t="e">
        <f>IF(G256=#REF!,#REF!,"FALSO")</f>
        <v>#REF!</v>
      </c>
      <c r="M256" s="35"/>
      <c r="N256" s="38"/>
    </row>
    <row r="257" spans="1:14" ht="15">
      <c r="A257" s="48"/>
      <c r="B257" s="49"/>
      <c r="C257" s="50"/>
      <c r="D257" s="50"/>
      <c r="E257" s="50"/>
      <c r="F257" s="23"/>
      <c r="G257" s="51"/>
      <c r="H257" s="32"/>
      <c r="I257" s="28">
        <f ca="1">SUMIF('IMPORTBFT (ID)'!$A$3:$A$5000,$G$4:$G$7322,'IMPORTBFT (ID)'!$B$3:$B$5000)</f>
        <v>0</v>
      </c>
      <c r="J257" s="41"/>
      <c r="K257" s="18" t="str">
        <f t="shared" ca="1" si="0"/>
        <v>-</v>
      </c>
      <c r="L257" s="19" t="e">
        <f>IF(G257=#REF!,#REF!,"FALSO")</f>
        <v>#REF!</v>
      </c>
      <c r="M257" s="35"/>
      <c r="N257" s="38"/>
    </row>
    <row r="258" spans="1:14" ht="15">
      <c r="A258" s="48"/>
      <c r="B258" s="49"/>
      <c r="C258" s="50"/>
      <c r="D258" s="50"/>
      <c r="E258" s="50"/>
      <c r="F258" s="23"/>
      <c r="G258" s="51"/>
      <c r="H258" s="32"/>
      <c r="I258" s="28">
        <f ca="1">SUMIF('IMPORTBFT (ID)'!$A$3:$A$5000,$G$4:$G$7322,'IMPORTBFT (ID)'!$B$3:$B$5000)</f>
        <v>0</v>
      </c>
      <c r="J258" s="41"/>
      <c r="K258" s="18" t="str">
        <f t="shared" ca="1" si="0"/>
        <v>-</v>
      </c>
      <c r="L258" s="19" t="e">
        <f>IF(G258=#REF!,#REF!,"FALSO")</f>
        <v>#REF!</v>
      </c>
      <c r="M258" s="35"/>
      <c r="N258" s="38"/>
    </row>
    <row r="259" spans="1:14" ht="15">
      <c r="A259" s="48"/>
      <c r="B259" s="49"/>
      <c r="C259" s="50"/>
      <c r="D259" s="50"/>
      <c r="E259" s="50"/>
      <c r="F259" s="23"/>
      <c r="G259" s="51"/>
      <c r="H259" s="32"/>
      <c r="I259" s="28">
        <f ca="1">SUMIF('IMPORTBFT (ID)'!$A$3:$A$5000,$G$4:$G$7322,'IMPORTBFT (ID)'!$B$3:$B$5000)</f>
        <v>0</v>
      </c>
      <c r="J259" s="41"/>
      <c r="K259" s="18" t="str">
        <f t="shared" ca="1" si="0"/>
        <v>-</v>
      </c>
      <c r="L259" s="19" t="e">
        <f>IF(G259=#REF!,#REF!,"FALSO")</f>
        <v>#REF!</v>
      </c>
      <c r="M259" s="35"/>
      <c r="N259" s="38"/>
    </row>
    <row r="260" spans="1:14" ht="15">
      <c r="A260" s="48"/>
      <c r="B260" s="49"/>
      <c r="C260" s="50"/>
      <c r="D260" s="50"/>
      <c r="E260" s="50"/>
      <c r="F260" s="23"/>
      <c r="G260" s="51"/>
      <c r="H260" s="32"/>
      <c r="I260" s="28">
        <f ca="1">SUMIF('IMPORTBFT (ID)'!$A$3:$A$5000,$G$4:$G$7322,'IMPORTBFT (ID)'!$B$3:$B$5000)</f>
        <v>0</v>
      </c>
      <c r="J260" s="41"/>
      <c r="K260" s="18" t="str">
        <f t="shared" ca="1" si="0"/>
        <v>-</v>
      </c>
      <c r="L260" s="19" t="e">
        <f>IF(G260=#REF!,#REF!,"FALSO")</f>
        <v>#REF!</v>
      </c>
      <c r="M260" s="35"/>
      <c r="N260" s="38"/>
    </row>
    <row r="261" spans="1:14" ht="15">
      <c r="A261" s="48"/>
      <c r="B261" s="49"/>
      <c r="C261" s="50"/>
      <c r="D261" s="50"/>
      <c r="E261" s="50"/>
      <c r="F261" s="23"/>
      <c r="G261" s="51"/>
      <c r="H261" s="32"/>
      <c r="I261" s="28">
        <f ca="1">SUMIF('IMPORTBFT (ID)'!$A$3:$A$5000,$G$4:$G$7322,'IMPORTBFT (ID)'!$B$3:$B$5000)</f>
        <v>0</v>
      </c>
      <c r="J261" s="41"/>
      <c r="K261" s="18" t="str">
        <f t="shared" ca="1" si="0"/>
        <v>-</v>
      </c>
      <c r="L261" s="19" t="e">
        <f>IF(G261=#REF!,#REF!,"FALSO")</f>
        <v>#REF!</v>
      </c>
      <c r="M261" s="35"/>
      <c r="N261" s="38"/>
    </row>
    <row r="262" spans="1:14" ht="15">
      <c r="A262" s="48"/>
      <c r="B262" s="49"/>
      <c r="C262" s="50"/>
      <c r="D262" s="50"/>
      <c r="E262" s="50"/>
      <c r="F262" s="23"/>
      <c r="G262" s="51"/>
      <c r="H262" s="32"/>
      <c r="I262" s="28">
        <f ca="1">SUMIF('IMPORTBFT (ID)'!$A$3:$A$5000,$G$4:$G$7322,'IMPORTBFT (ID)'!$B$3:$B$5000)</f>
        <v>0</v>
      </c>
      <c r="J262" s="41"/>
      <c r="K262" s="18" t="str">
        <f t="shared" ca="1" si="0"/>
        <v>-</v>
      </c>
      <c r="L262" s="19" t="e">
        <f>IF(G262=#REF!,#REF!,"FALSO")</f>
        <v>#REF!</v>
      </c>
      <c r="M262" s="35"/>
      <c r="N262" s="38"/>
    </row>
    <row r="263" spans="1:14" ht="15">
      <c r="A263" s="48"/>
      <c r="B263" s="49"/>
      <c r="C263" s="50"/>
      <c r="D263" s="50"/>
      <c r="E263" s="50"/>
      <c r="F263" s="23"/>
      <c r="G263" s="51"/>
      <c r="H263" s="32"/>
      <c r="I263" s="28">
        <f ca="1">SUMIF('IMPORTBFT (ID)'!$A$3:$A$5000,$G$4:$G$7322,'IMPORTBFT (ID)'!$B$3:$B$5000)</f>
        <v>0</v>
      </c>
      <c r="J263" s="41"/>
      <c r="K263" s="18" t="str">
        <f t="shared" ca="1" si="0"/>
        <v>-</v>
      </c>
      <c r="L263" s="19" t="e">
        <f>IF(G263=#REF!,#REF!,"FALSO")</f>
        <v>#REF!</v>
      </c>
      <c r="M263" s="35"/>
      <c r="N263" s="38"/>
    </row>
    <row r="264" spans="1:14" ht="15">
      <c r="A264" s="48"/>
      <c r="B264" s="49"/>
      <c r="C264" s="50"/>
      <c r="D264" s="50"/>
      <c r="E264" s="50"/>
      <c r="F264" s="23"/>
      <c r="G264" s="51"/>
      <c r="H264" s="32"/>
      <c r="I264" s="28">
        <f ca="1">SUMIF('IMPORTBFT (ID)'!$A$3:$A$5000,$G$4:$G$7322,'IMPORTBFT (ID)'!$B$3:$B$5000)</f>
        <v>0</v>
      </c>
      <c r="J264" s="41"/>
      <c r="K264" s="18" t="str">
        <f t="shared" ca="1" si="0"/>
        <v>-</v>
      </c>
      <c r="L264" s="19" t="e">
        <f>IF(G264=#REF!,#REF!,"FALSO")</f>
        <v>#REF!</v>
      </c>
      <c r="M264" s="35"/>
      <c r="N264" s="38"/>
    </row>
    <row r="265" spans="1:14" ht="15">
      <c r="A265" s="48"/>
      <c r="B265" s="49"/>
      <c r="C265" s="50"/>
      <c r="D265" s="50"/>
      <c r="E265" s="50"/>
      <c r="F265" s="23"/>
      <c r="G265" s="51"/>
      <c r="H265" s="32"/>
      <c r="I265" s="28">
        <f ca="1">SUMIF('IMPORTBFT (ID)'!$A$3:$A$5000,$G$4:$G$7322,'IMPORTBFT (ID)'!$B$3:$B$5000)</f>
        <v>0</v>
      </c>
      <c r="J265" s="41"/>
      <c r="K265" s="18" t="str">
        <f t="shared" ca="1" si="0"/>
        <v>-</v>
      </c>
      <c r="L265" s="19" t="e">
        <f>IF(G265=#REF!,#REF!,"FALSO")</f>
        <v>#REF!</v>
      </c>
      <c r="M265" s="35"/>
      <c r="N265" s="38"/>
    </row>
    <row r="266" spans="1:14" ht="15">
      <c r="A266" s="48"/>
      <c r="B266" s="49"/>
      <c r="C266" s="50"/>
      <c r="D266" s="50"/>
      <c r="E266" s="50"/>
      <c r="F266" s="23"/>
      <c r="G266" s="51"/>
      <c r="H266" s="32"/>
      <c r="I266" s="28">
        <f ca="1">SUMIF('IMPORTBFT (ID)'!$A$3:$A$5000,$G$4:$G$7322,'IMPORTBFT (ID)'!$B$3:$B$5000)</f>
        <v>0</v>
      </c>
      <c r="J266" s="41"/>
      <c r="K266" s="18" t="str">
        <f t="shared" ca="1" si="0"/>
        <v>-</v>
      </c>
      <c r="L266" s="19" t="e">
        <f>IF(G266=#REF!,#REF!,"FALSO")</f>
        <v>#REF!</v>
      </c>
      <c r="M266" s="35"/>
      <c r="N266" s="38"/>
    </row>
    <row r="267" spans="1:14" ht="15">
      <c r="A267" s="48"/>
      <c r="B267" s="49"/>
      <c r="C267" s="50"/>
      <c r="D267" s="50"/>
      <c r="E267" s="50"/>
      <c r="F267" s="23"/>
      <c r="G267" s="51"/>
      <c r="H267" s="32"/>
      <c r="I267" s="28">
        <f ca="1">SUMIF('IMPORTBFT (ID)'!$A$3:$A$5000,$G$4:$G$7322,'IMPORTBFT (ID)'!$B$3:$B$5000)</f>
        <v>0</v>
      </c>
      <c r="J267" s="41"/>
      <c r="K267" s="18" t="str">
        <f t="shared" ca="1" si="0"/>
        <v>-</v>
      </c>
      <c r="L267" s="19" t="e">
        <f>IF(G267=#REF!,#REF!,"FALSO")</f>
        <v>#REF!</v>
      </c>
      <c r="M267" s="35"/>
      <c r="N267" s="38"/>
    </row>
    <row r="268" spans="1:14" ht="15">
      <c r="A268" s="48"/>
      <c r="B268" s="49"/>
      <c r="C268" s="50"/>
      <c r="D268" s="50"/>
      <c r="E268" s="50"/>
      <c r="F268" s="23"/>
      <c r="G268" s="51"/>
      <c r="H268" s="32"/>
      <c r="I268" s="28">
        <f ca="1">SUMIF('IMPORTBFT (ID)'!$A$3:$A$5000,$G$4:$G$7322,'IMPORTBFT (ID)'!$B$3:$B$5000)</f>
        <v>0</v>
      </c>
      <c r="J268" s="41"/>
      <c r="K268" s="18" t="str">
        <f t="shared" ca="1" si="0"/>
        <v>-</v>
      </c>
      <c r="L268" s="19" t="e">
        <f>IF(G268=#REF!,#REF!,"FALSO")</f>
        <v>#REF!</v>
      </c>
      <c r="M268" s="35"/>
      <c r="N268" s="38"/>
    </row>
    <row r="269" spans="1:14" ht="15">
      <c r="A269" s="48"/>
      <c r="B269" s="49"/>
      <c r="C269" s="50"/>
      <c r="D269" s="50"/>
      <c r="E269" s="50"/>
      <c r="F269" s="23"/>
      <c r="G269" s="51"/>
      <c r="H269" s="32"/>
      <c r="I269" s="28">
        <f ca="1">SUMIF('IMPORTBFT (ID)'!$A$3:$A$5000,$G$4:$G$7322,'IMPORTBFT (ID)'!$B$3:$B$5000)</f>
        <v>0</v>
      </c>
      <c r="J269" s="41"/>
      <c r="K269" s="18" t="str">
        <f t="shared" ca="1" si="0"/>
        <v>-</v>
      </c>
      <c r="L269" s="19" t="e">
        <f>IF(G269=#REF!,#REF!,"FALSO")</f>
        <v>#REF!</v>
      </c>
      <c r="M269" s="35"/>
      <c r="N269" s="38"/>
    </row>
    <row r="270" spans="1:14" ht="15">
      <c r="A270" s="48"/>
      <c r="B270" s="49"/>
      <c r="C270" s="50"/>
      <c r="D270" s="50"/>
      <c r="E270" s="50"/>
      <c r="F270" s="23"/>
      <c r="G270" s="51"/>
      <c r="H270" s="32"/>
      <c r="I270" s="28">
        <f ca="1">SUMIF('IMPORTBFT (ID)'!$A$3:$A$5000,$G$4:$G$7322,'IMPORTBFT (ID)'!$B$3:$B$5000)</f>
        <v>0</v>
      </c>
      <c r="J270" s="41"/>
      <c r="K270" s="18" t="str">
        <f t="shared" ca="1" si="0"/>
        <v>-</v>
      </c>
      <c r="L270" s="19" t="e">
        <f>IF(G270=#REF!,#REF!,"FALSO")</f>
        <v>#REF!</v>
      </c>
      <c r="M270" s="35"/>
      <c r="N270" s="38"/>
    </row>
    <row r="271" spans="1:14" ht="15">
      <c r="A271" s="48"/>
      <c r="B271" s="49"/>
      <c r="C271" s="50"/>
      <c r="D271" s="50"/>
      <c r="E271" s="50"/>
      <c r="F271" s="23"/>
      <c r="G271" s="51"/>
      <c r="H271" s="32"/>
      <c r="I271" s="28">
        <f ca="1">SUMIF('IMPORTBFT (ID)'!$A$3:$A$5000,$G$4:$G$7322,'IMPORTBFT (ID)'!$B$3:$B$5000)</f>
        <v>0</v>
      </c>
      <c r="J271" s="41"/>
      <c r="K271" s="18" t="str">
        <f t="shared" ca="1" si="0"/>
        <v>-</v>
      </c>
      <c r="L271" s="19" t="e">
        <f>IF(G271=#REF!,#REF!,"FALSO")</f>
        <v>#REF!</v>
      </c>
      <c r="M271" s="35"/>
      <c r="N271" s="38"/>
    </row>
    <row r="272" spans="1:14" ht="15">
      <c r="A272" s="48"/>
      <c r="B272" s="49"/>
      <c r="C272" s="50"/>
      <c r="D272" s="50"/>
      <c r="E272" s="50"/>
      <c r="F272" s="23"/>
      <c r="G272" s="51"/>
      <c r="H272" s="32"/>
      <c r="I272" s="28">
        <f ca="1">SUMIF('IMPORTBFT (ID)'!$A$3:$A$5000,$G$4:$G$7322,'IMPORTBFT (ID)'!$B$3:$B$5000)</f>
        <v>0</v>
      </c>
      <c r="J272" s="41"/>
      <c r="K272" s="18" t="str">
        <f t="shared" ca="1" si="0"/>
        <v>-</v>
      </c>
      <c r="L272" s="19" t="e">
        <f>IF(G272=#REF!,#REF!,"FALSO")</f>
        <v>#REF!</v>
      </c>
      <c r="M272" s="35"/>
      <c r="N272" s="38"/>
    </row>
    <row r="273" spans="1:14" ht="15">
      <c r="A273" s="48"/>
      <c r="B273" s="49"/>
      <c r="C273" s="50"/>
      <c r="D273" s="50"/>
      <c r="E273" s="50"/>
      <c r="F273" s="23"/>
      <c r="G273" s="51"/>
      <c r="H273" s="32"/>
      <c r="I273" s="28">
        <f ca="1">SUMIF('IMPORTBFT (ID)'!$A$3:$A$5000,$G$4:$G$7322,'IMPORTBFT (ID)'!$B$3:$B$5000)</f>
        <v>0</v>
      </c>
      <c r="J273" s="41"/>
      <c r="K273" s="18" t="str">
        <f t="shared" ca="1" si="0"/>
        <v>-</v>
      </c>
      <c r="L273" s="19" t="e">
        <f>IF(G273=#REF!,#REF!,"FALSO")</f>
        <v>#REF!</v>
      </c>
      <c r="M273" s="35"/>
      <c r="N273" s="38"/>
    </row>
    <row r="274" spans="1:14" ht="15">
      <c r="A274" s="48"/>
      <c r="B274" s="49"/>
      <c r="C274" s="50"/>
      <c r="D274" s="50"/>
      <c r="E274" s="50"/>
      <c r="F274" s="23"/>
      <c r="G274" s="51"/>
      <c r="H274" s="32"/>
      <c r="I274" s="28">
        <f ca="1">SUMIF('IMPORTBFT (ID)'!$A$3:$A$5000,$G$4:$G$7322,'IMPORTBFT (ID)'!$B$3:$B$5000)</f>
        <v>0</v>
      </c>
      <c r="J274" s="41"/>
      <c r="K274" s="18" t="str">
        <f t="shared" ca="1" si="0"/>
        <v>-</v>
      </c>
      <c r="L274" s="19" t="e">
        <f>IF(G274=#REF!,#REF!,"FALSO")</f>
        <v>#REF!</v>
      </c>
      <c r="M274" s="35"/>
      <c r="N274" s="38"/>
    </row>
    <row r="275" spans="1:14" ht="15">
      <c r="A275" s="48"/>
      <c r="B275" s="49"/>
      <c r="C275" s="50"/>
      <c r="D275" s="50"/>
      <c r="E275" s="50"/>
      <c r="F275" s="23"/>
      <c r="G275" s="51"/>
      <c r="H275" s="32"/>
      <c r="I275" s="28">
        <f ca="1">SUMIF('IMPORTBFT (ID)'!$A$3:$A$5000,$G$4:$G$7322,'IMPORTBFT (ID)'!$B$3:$B$5000)</f>
        <v>0</v>
      </c>
      <c r="J275" s="41"/>
      <c r="K275" s="18" t="str">
        <f t="shared" ca="1" si="0"/>
        <v>-</v>
      </c>
      <c r="L275" s="19" t="e">
        <f>IF(G275=#REF!,#REF!,"FALSO")</f>
        <v>#REF!</v>
      </c>
      <c r="M275" s="35"/>
      <c r="N275" s="38"/>
    </row>
    <row r="276" spans="1:14" ht="15">
      <c r="A276" s="48"/>
      <c r="B276" s="49"/>
      <c r="C276" s="50"/>
      <c r="D276" s="50"/>
      <c r="E276" s="50"/>
      <c r="F276" s="23"/>
      <c r="G276" s="51"/>
      <c r="H276" s="32"/>
      <c r="I276" s="28">
        <f ca="1">SUMIF('IMPORTBFT (ID)'!$A$3:$A$5000,$G$4:$G$7322,'IMPORTBFT (ID)'!$B$3:$B$5000)</f>
        <v>0</v>
      </c>
      <c r="J276" s="41"/>
      <c r="K276" s="18" t="str">
        <f t="shared" ca="1" si="0"/>
        <v>-</v>
      </c>
      <c r="L276" s="19" t="e">
        <f>IF(G276=#REF!,#REF!,"FALSO")</f>
        <v>#REF!</v>
      </c>
      <c r="M276" s="35"/>
      <c r="N276" s="38"/>
    </row>
    <row r="277" spans="1:14" ht="15">
      <c r="A277" s="48"/>
      <c r="B277" s="49"/>
      <c r="C277" s="50"/>
      <c r="D277" s="50"/>
      <c r="E277" s="50"/>
      <c r="F277" s="23"/>
      <c r="G277" s="51"/>
      <c r="H277" s="32"/>
      <c r="I277" s="28">
        <f ca="1">SUMIF('IMPORTBFT (ID)'!$A$3:$A$5000,$G$4:$G$7322,'IMPORTBFT (ID)'!$B$3:$B$5000)</f>
        <v>0</v>
      </c>
      <c r="J277" s="41"/>
      <c r="K277" s="18" t="str">
        <f t="shared" ca="1" si="0"/>
        <v>-</v>
      </c>
      <c r="L277" s="19" t="e">
        <f>IF(G277=#REF!,#REF!,"FALSO")</f>
        <v>#REF!</v>
      </c>
      <c r="M277" s="35"/>
      <c r="N277" s="38"/>
    </row>
    <row r="278" spans="1:14" ht="15">
      <c r="A278" s="48"/>
      <c r="B278" s="49"/>
      <c r="C278" s="50"/>
      <c r="D278" s="50"/>
      <c r="E278" s="50"/>
      <c r="F278" s="23"/>
      <c r="G278" s="51"/>
      <c r="H278" s="32"/>
      <c r="I278" s="28">
        <f ca="1">SUMIF('IMPORTBFT (ID)'!$A$3:$A$5000,$G$4:$G$7322,'IMPORTBFT (ID)'!$B$3:$B$5000)</f>
        <v>0</v>
      </c>
      <c r="J278" s="41"/>
      <c r="K278" s="18" t="str">
        <f t="shared" ca="1" si="0"/>
        <v>-</v>
      </c>
      <c r="L278" s="19" t="e">
        <f>IF(G278=#REF!,#REF!,"FALSO")</f>
        <v>#REF!</v>
      </c>
      <c r="M278" s="35"/>
      <c r="N278" s="38"/>
    </row>
    <row r="279" spans="1:14" ht="15">
      <c r="A279" s="48"/>
      <c r="B279" s="49"/>
      <c r="C279" s="50"/>
      <c r="D279" s="50"/>
      <c r="E279" s="50"/>
      <c r="F279" s="23"/>
      <c r="G279" s="51"/>
      <c r="H279" s="32"/>
      <c r="I279" s="28">
        <f ca="1">SUMIF('IMPORTBFT (ID)'!$A$3:$A$5000,$G$4:$G$7322,'IMPORTBFT (ID)'!$B$3:$B$5000)</f>
        <v>0</v>
      </c>
      <c r="J279" s="41"/>
      <c r="K279" s="18" t="str">
        <f t="shared" ca="1" si="0"/>
        <v>-</v>
      </c>
      <c r="L279" s="19" t="e">
        <f>IF(G279=#REF!,#REF!,"FALSO")</f>
        <v>#REF!</v>
      </c>
      <c r="M279" s="35"/>
      <c r="N279" s="38"/>
    </row>
    <row r="280" spans="1:14" ht="15">
      <c r="A280" s="48"/>
      <c r="B280" s="49"/>
      <c r="C280" s="50"/>
      <c r="D280" s="50"/>
      <c r="E280" s="50"/>
      <c r="F280" s="23"/>
      <c r="G280" s="51"/>
      <c r="H280" s="32"/>
      <c r="I280" s="28">
        <f ca="1">SUMIF('IMPORTBFT (ID)'!$A$3:$A$5000,$G$4:$G$7322,'IMPORTBFT (ID)'!$B$3:$B$5000)</f>
        <v>0</v>
      </c>
      <c r="J280" s="41"/>
      <c r="K280" s="18" t="str">
        <f t="shared" ca="1" si="0"/>
        <v>-</v>
      </c>
      <c r="L280" s="19" t="e">
        <f>IF(G280=#REF!,#REF!,"FALSO")</f>
        <v>#REF!</v>
      </c>
      <c r="M280" s="35"/>
      <c r="N280" s="38"/>
    </row>
    <row r="281" spans="1:14" ht="15">
      <c r="A281" s="48"/>
      <c r="B281" s="49"/>
      <c r="C281" s="50"/>
      <c r="D281" s="50"/>
      <c r="E281" s="50"/>
      <c r="F281" s="23"/>
      <c r="G281" s="51"/>
      <c r="H281" s="32"/>
      <c r="I281" s="28">
        <f ca="1">SUMIF('IMPORTBFT (ID)'!$A$3:$A$5000,$G$4:$G$7322,'IMPORTBFT (ID)'!$B$3:$B$5000)</f>
        <v>0</v>
      </c>
      <c r="J281" s="41"/>
      <c r="K281" s="18" t="str">
        <f t="shared" ca="1" si="0"/>
        <v>-</v>
      </c>
      <c r="L281" s="19" t="e">
        <f>IF(G281=#REF!,#REF!,"FALSO")</f>
        <v>#REF!</v>
      </c>
      <c r="M281" s="35"/>
      <c r="N281" s="38"/>
    </row>
    <row r="282" spans="1:14" ht="15">
      <c r="A282" s="48"/>
      <c r="B282" s="49"/>
      <c r="C282" s="50"/>
      <c r="D282" s="50"/>
      <c r="E282" s="50"/>
      <c r="F282" s="23"/>
      <c r="G282" s="51"/>
      <c r="H282" s="32"/>
      <c r="I282" s="28">
        <f ca="1">SUMIF('IMPORTBFT (ID)'!$A$3:$A$5000,$G$4:$G$7322,'IMPORTBFT (ID)'!$B$3:$B$5000)</f>
        <v>0</v>
      </c>
      <c r="J282" s="41"/>
      <c r="K282" s="18" t="str">
        <f t="shared" ca="1" si="0"/>
        <v>-</v>
      </c>
      <c r="L282" s="19" t="e">
        <f>IF(G282=#REF!,#REF!,"FALSO")</f>
        <v>#REF!</v>
      </c>
      <c r="M282" s="35"/>
      <c r="N282" s="38"/>
    </row>
    <row r="283" spans="1:14" ht="15">
      <c r="A283" s="48"/>
      <c r="B283" s="49"/>
      <c r="C283" s="50"/>
      <c r="D283" s="50"/>
      <c r="E283" s="50"/>
      <c r="F283" s="23"/>
      <c r="G283" s="51"/>
      <c r="H283" s="32"/>
      <c r="I283" s="28">
        <f ca="1">SUMIF('IMPORTBFT (ID)'!$A$3:$A$5000,$G$4:$G$7322,'IMPORTBFT (ID)'!$B$3:$B$5000)</f>
        <v>0</v>
      </c>
      <c r="J283" s="41"/>
      <c r="K283" s="18" t="str">
        <f t="shared" ca="1" si="0"/>
        <v>-</v>
      </c>
      <c r="L283" s="19" t="e">
        <f>IF(G283=#REF!,#REF!,"FALSO")</f>
        <v>#REF!</v>
      </c>
      <c r="M283" s="35"/>
      <c r="N283" s="38"/>
    </row>
    <row r="284" spans="1:14" ht="15">
      <c r="A284" s="48"/>
      <c r="B284" s="49"/>
      <c r="C284" s="50"/>
      <c r="D284" s="50"/>
      <c r="E284" s="50"/>
      <c r="F284" s="23"/>
      <c r="G284" s="51"/>
      <c r="H284" s="32"/>
      <c r="I284" s="28">
        <f ca="1">SUMIF('IMPORTBFT (ID)'!$A$3:$A$5000,$G$4:$G$7322,'IMPORTBFT (ID)'!$B$3:$B$5000)</f>
        <v>0</v>
      </c>
      <c r="J284" s="41"/>
      <c r="K284" s="18" t="str">
        <f t="shared" ca="1" si="0"/>
        <v>-</v>
      </c>
      <c r="L284" s="19" t="e">
        <f>IF(G284=#REF!,#REF!,"FALSO")</f>
        <v>#REF!</v>
      </c>
      <c r="M284" s="35"/>
      <c r="N284" s="38"/>
    </row>
    <row r="285" spans="1:14" ht="15">
      <c r="A285" s="48"/>
      <c r="B285" s="49"/>
      <c r="C285" s="50"/>
      <c r="D285" s="50"/>
      <c r="E285" s="50"/>
      <c r="F285" s="23"/>
      <c r="G285" s="51"/>
      <c r="H285" s="32"/>
      <c r="I285" s="28">
        <f ca="1">SUMIF('IMPORTBFT (ID)'!$A$3:$A$5000,$G$4:$G$7322,'IMPORTBFT (ID)'!$B$3:$B$5000)</f>
        <v>0</v>
      </c>
      <c r="J285" s="41"/>
      <c r="K285" s="18" t="str">
        <f t="shared" ca="1" si="0"/>
        <v>-</v>
      </c>
      <c r="L285" s="19" t="e">
        <f>IF(G285=#REF!,#REF!,"FALSO")</f>
        <v>#REF!</v>
      </c>
      <c r="M285" s="35"/>
      <c r="N285" s="38"/>
    </row>
    <row r="286" spans="1:14" ht="15">
      <c r="A286" s="48"/>
      <c r="B286" s="49"/>
      <c r="C286" s="50"/>
      <c r="D286" s="50"/>
      <c r="E286" s="50"/>
      <c r="F286" s="23"/>
      <c r="G286" s="51"/>
      <c r="H286" s="32"/>
      <c r="I286" s="28">
        <f ca="1">SUMIF('IMPORTBFT (ID)'!$A$3:$A$5000,$G$4:$G$7322,'IMPORTBFT (ID)'!$B$3:$B$5000)</f>
        <v>0</v>
      </c>
      <c r="J286" s="41"/>
      <c r="K286" s="18" t="str">
        <f t="shared" ca="1" si="0"/>
        <v>-</v>
      </c>
      <c r="L286" s="19" t="e">
        <f>IF(G286=#REF!,#REF!,"FALSO")</f>
        <v>#REF!</v>
      </c>
      <c r="M286" s="35"/>
      <c r="N286" s="38"/>
    </row>
    <row r="287" spans="1:14" ht="15">
      <c r="A287" s="48"/>
      <c r="B287" s="49"/>
      <c r="C287" s="50"/>
      <c r="D287" s="50"/>
      <c r="E287" s="50"/>
      <c r="F287" s="23"/>
      <c r="G287" s="51"/>
      <c r="H287" s="32"/>
      <c r="I287" s="28">
        <f ca="1">SUMIF('IMPORTBFT (ID)'!$A$3:$A$5000,$G$4:$G$7322,'IMPORTBFT (ID)'!$B$3:$B$5000)</f>
        <v>0</v>
      </c>
      <c r="J287" s="41"/>
      <c r="K287" s="18" t="str">
        <f t="shared" ca="1" si="0"/>
        <v>-</v>
      </c>
      <c r="L287" s="19" t="e">
        <f>IF(G287=#REF!,#REF!,"FALSO")</f>
        <v>#REF!</v>
      </c>
      <c r="M287" s="35"/>
      <c r="N287" s="38"/>
    </row>
    <row r="288" spans="1:14" ht="15">
      <c r="A288" s="48"/>
      <c r="B288" s="49"/>
      <c r="C288" s="50"/>
      <c r="D288" s="50"/>
      <c r="E288" s="50"/>
      <c r="F288" s="23"/>
      <c r="G288" s="51"/>
      <c r="H288" s="32"/>
      <c r="I288" s="28">
        <f ca="1">SUMIF('IMPORTBFT (ID)'!$A$3:$A$5000,$G$4:$G$7322,'IMPORTBFT (ID)'!$B$3:$B$5000)</f>
        <v>0</v>
      </c>
      <c r="J288" s="41"/>
      <c r="K288" s="18" t="str">
        <f t="shared" ca="1" si="0"/>
        <v>-</v>
      </c>
      <c r="L288" s="19" t="e">
        <f>IF(G288=#REF!,#REF!,"FALSO")</f>
        <v>#REF!</v>
      </c>
      <c r="M288" s="35"/>
      <c r="N288" s="38"/>
    </row>
    <row r="289" spans="1:14" ht="15">
      <c r="A289" s="48"/>
      <c r="B289" s="49"/>
      <c r="C289" s="50"/>
      <c r="D289" s="50"/>
      <c r="E289" s="50"/>
      <c r="F289" s="23"/>
      <c r="G289" s="51"/>
      <c r="H289" s="32"/>
      <c r="I289" s="28">
        <f ca="1">SUMIF('IMPORTBFT (ID)'!$A$3:$A$5000,$G$4:$G$7322,'IMPORTBFT (ID)'!$B$3:$B$5000)</f>
        <v>0</v>
      </c>
      <c r="J289" s="41"/>
      <c r="K289" s="18" t="str">
        <f t="shared" ca="1" si="0"/>
        <v>-</v>
      </c>
      <c r="L289" s="19" t="e">
        <f>IF(G289=#REF!,#REF!,"FALSO")</f>
        <v>#REF!</v>
      </c>
      <c r="M289" s="35"/>
      <c r="N289" s="38"/>
    </row>
    <row r="290" spans="1:14" ht="15">
      <c r="A290" s="48"/>
      <c r="B290" s="49"/>
      <c r="C290" s="50"/>
      <c r="D290" s="50"/>
      <c r="E290" s="50"/>
      <c r="F290" s="23"/>
      <c r="G290" s="51"/>
      <c r="H290" s="32"/>
      <c r="I290" s="28">
        <f ca="1">SUMIF('IMPORTBFT (ID)'!$A$3:$A$5000,$G$4:$G$7322,'IMPORTBFT (ID)'!$B$3:$B$5000)</f>
        <v>0</v>
      </c>
      <c r="J290" s="41"/>
      <c r="K290" s="18" t="str">
        <f t="shared" ca="1" si="0"/>
        <v>-</v>
      </c>
      <c r="L290" s="19" t="e">
        <f>IF(G290=#REF!,#REF!,"FALSO")</f>
        <v>#REF!</v>
      </c>
      <c r="M290" s="35"/>
      <c r="N290" s="38"/>
    </row>
    <row r="291" spans="1:14" ht="15">
      <c r="A291" s="48"/>
      <c r="B291" s="49"/>
      <c r="C291" s="50"/>
      <c r="D291" s="50"/>
      <c r="E291" s="50"/>
      <c r="F291" s="23"/>
      <c r="G291" s="51"/>
      <c r="H291" s="32"/>
      <c r="I291" s="28">
        <f ca="1">SUMIF('IMPORTBFT (ID)'!$A$3:$A$5000,$G$4:$G$7322,'IMPORTBFT (ID)'!$B$3:$B$5000)</f>
        <v>0</v>
      </c>
      <c r="J291" s="41"/>
      <c r="K291" s="18" t="str">
        <f t="shared" ca="1" si="0"/>
        <v>-</v>
      </c>
      <c r="L291" s="19" t="e">
        <f>IF(G291=#REF!,#REF!,"FALSO")</f>
        <v>#REF!</v>
      </c>
      <c r="M291" s="35"/>
      <c r="N291" s="38"/>
    </row>
    <row r="292" spans="1:14" ht="15">
      <c r="A292" s="48"/>
      <c r="B292" s="49"/>
      <c r="C292" s="50"/>
      <c r="D292" s="50"/>
      <c r="E292" s="50"/>
      <c r="F292" s="23"/>
      <c r="G292" s="51"/>
      <c r="H292" s="32"/>
      <c r="I292" s="28">
        <f ca="1">SUMIF('IMPORTBFT (ID)'!$A$3:$A$5000,$G$4:$G$7322,'IMPORTBFT (ID)'!$B$3:$B$5000)</f>
        <v>0</v>
      </c>
      <c r="J292" s="41"/>
      <c r="K292" s="18" t="str">
        <f t="shared" ca="1" si="0"/>
        <v>-</v>
      </c>
      <c r="L292" s="19" t="e">
        <f>IF(G292=#REF!,#REF!,"FALSO")</f>
        <v>#REF!</v>
      </c>
      <c r="M292" s="35"/>
      <c r="N292" s="38"/>
    </row>
    <row r="293" spans="1:14" ht="15">
      <c r="A293" s="48"/>
      <c r="B293" s="49"/>
      <c r="C293" s="50"/>
      <c r="D293" s="50"/>
      <c r="E293" s="50"/>
      <c r="F293" s="23"/>
      <c r="G293" s="51"/>
      <c r="H293" s="32"/>
      <c r="I293" s="28">
        <f ca="1">SUMIF('IMPORTBFT (ID)'!$A$3:$A$5000,$G$4:$G$7322,'IMPORTBFT (ID)'!$B$3:$B$5000)</f>
        <v>0</v>
      </c>
      <c r="J293" s="41"/>
      <c r="K293" s="18" t="str">
        <f t="shared" ca="1" si="0"/>
        <v>-</v>
      </c>
      <c r="L293" s="19" t="e">
        <f>IF(G293=#REF!,#REF!,"FALSO")</f>
        <v>#REF!</v>
      </c>
      <c r="M293" s="35"/>
      <c r="N293" s="38"/>
    </row>
    <row r="294" spans="1:14" ht="15">
      <c r="A294" s="48"/>
      <c r="B294" s="49"/>
      <c r="C294" s="50"/>
      <c r="D294" s="50"/>
      <c r="E294" s="50"/>
      <c r="F294" s="23"/>
      <c r="G294" s="51"/>
      <c r="H294" s="32"/>
      <c r="I294" s="28">
        <f ca="1">SUMIF('IMPORTBFT (ID)'!$A$3:$A$5000,$G$4:$G$7322,'IMPORTBFT (ID)'!$B$3:$B$5000)</f>
        <v>0</v>
      </c>
      <c r="J294" s="41"/>
      <c r="K294" s="18" t="str">
        <f t="shared" ca="1" si="0"/>
        <v>-</v>
      </c>
      <c r="L294" s="19" t="e">
        <f>IF(G294=#REF!,#REF!,"FALSO")</f>
        <v>#REF!</v>
      </c>
      <c r="M294" s="35"/>
      <c r="N294" s="38"/>
    </row>
    <row r="295" spans="1:14" ht="15">
      <c r="A295" s="48"/>
      <c r="B295" s="49"/>
      <c r="C295" s="50"/>
      <c r="D295" s="50"/>
      <c r="E295" s="50"/>
      <c r="F295" s="23"/>
      <c r="G295" s="51"/>
      <c r="H295" s="32"/>
      <c r="I295" s="28">
        <f ca="1">SUMIF('IMPORTBFT (ID)'!$A$3:$A$5000,$G$4:$G$7322,'IMPORTBFT (ID)'!$B$3:$B$5000)</f>
        <v>0</v>
      </c>
      <c r="J295" s="41"/>
      <c r="K295" s="18" t="str">
        <f t="shared" ca="1" si="0"/>
        <v>-</v>
      </c>
      <c r="L295" s="19" t="e">
        <f>IF(G295=#REF!,#REF!,"FALSO")</f>
        <v>#REF!</v>
      </c>
      <c r="M295" s="35"/>
      <c r="N295" s="38"/>
    </row>
    <row r="296" spans="1:14" ht="15">
      <c r="A296" s="48"/>
      <c r="B296" s="49"/>
      <c r="C296" s="50"/>
      <c r="D296" s="50"/>
      <c r="E296" s="50"/>
      <c r="F296" s="23"/>
      <c r="G296" s="51"/>
      <c r="H296" s="32"/>
      <c r="I296" s="28">
        <f ca="1">SUMIF('IMPORTBFT (ID)'!$A$3:$A$5000,$G$4:$G$7322,'IMPORTBFT (ID)'!$B$3:$B$5000)</f>
        <v>0</v>
      </c>
      <c r="J296" s="41"/>
      <c r="K296" s="18" t="str">
        <f t="shared" ca="1" si="0"/>
        <v>-</v>
      </c>
      <c r="L296" s="19" t="e">
        <f>IF(G296=#REF!,#REF!,"FALSO")</f>
        <v>#REF!</v>
      </c>
      <c r="M296" s="35"/>
      <c r="N296" s="38"/>
    </row>
    <row r="297" spans="1:14" ht="15">
      <c r="A297" s="48"/>
      <c r="B297" s="49"/>
      <c r="C297" s="50"/>
      <c r="D297" s="50"/>
      <c r="E297" s="50"/>
      <c r="F297" s="23"/>
      <c r="G297" s="51"/>
      <c r="H297" s="32"/>
      <c r="I297" s="28">
        <f ca="1">SUMIF('IMPORTBFT (ID)'!$A$3:$A$5000,$G$4:$G$7322,'IMPORTBFT (ID)'!$B$3:$B$5000)</f>
        <v>0</v>
      </c>
      <c r="J297" s="41"/>
      <c r="K297" s="18" t="str">
        <f t="shared" ca="1" si="0"/>
        <v>-</v>
      </c>
      <c r="L297" s="19" t="e">
        <f>IF(G297=#REF!,#REF!,"FALSO")</f>
        <v>#REF!</v>
      </c>
      <c r="M297" s="35"/>
      <c r="N297" s="38"/>
    </row>
    <row r="298" spans="1:14" ht="15">
      <c r="A298" s="48"/>
      <c r="B298" s="49"/>
      <c r="C298" s="50"/>
      <c r="D298" s="50"/>
      <c r="E298" s="50"/>
      <c r="F298" s="23"/>
      <c r="G298" s="51"/>
      <c r="H298" s="32"/>
      <c r="I298" s="28">
        <f ca="1">SUMIF('IMPORTBFT (ID)'!$A$3:$A$5000,$G$4:$G$7322,'IMPORTBFT (ID)'!$B$3:$B$5000)</f>
        <v>0</v>
      </c>
      <c r="J298" s="41"/>
      <c r="K298" s="18" t="str">
        <f t="shared" ca="1" si="0"/>
        <v>-</v>
      </c>
      <c r="L298" s="19" t="e">
        <f>IF(G298=#REF!,#REF!,"FALSO")</f>
        <v>#REF!</v>
      </c>
      <c r="M298" s="35"/>
      <c r="N298" s="38"/>
    </row>
    <row r="299" spans="1:14" ht="15">
      <c r="A299" s="48"/>
      <c r="B299" s="49"/>
      <c r="C299" s="50"/>
      <c r="D299" s="50"/>
      <c r="E299" s="50"/>
      <c r="F299" s="23"/>
      <c r="G299" s="51"/>
      <c r="H299" s="32"/>
      <c r="I299" s="28">
        <f ca="1">SUMIF('IMPORTBFT (ID)'!$A$3:$A$5000,$G$4:$G$7322,'IMPORTBFT (ID)'!$B$3:$B$5000)</f>
        <v>0</v>
      </c>
      <c r="J299" s="41"/>
      <c r="K299" s="18" t="str">
        <f t="shared" ca="1" si="0"/>
        <v>-</v>
      </c>
      <c r="L299" s="19" t="e">
        <f>IF(G299=#REF!,#REF!,"FALSO")</f>
        <v>#REF!</v>
      </c>
      <c r="M299" s="35"/>
      <c r="N299" s="38"/>
    </row>
    <row r="300" spans="1:14" ht="15">
      <c r="A300" s="48"/>
      <c r="B300" s="49"/>
      <c r="C300" s="50"/>
      <c r="D300" s="50"/>
      <c r="E300" s="50"/>
      <c r="F300" s="23"/>
      <c r="G300" s="51"/>
      <c r="H300" s="32"/>
      <c r="I300" s="28">
        <f ca="1">SUMIF('IMPORTBFT (ID)'!$A$3:$A$5000,$G$4:$G$7322,'IMPORTBFT (ID)'!$B$3:$B$5000)</f>
        <v>0</v>
      </c>
      <c r="J300" s="41"/>
      <c r="K300" s="18" t="str">
        <f t="shared" ca="1" si="0"/>
        <v>-</v>
      </c>
      <c r="L300" s="19" t="e">
        <f>IF(G300=#REF!,#REF!,"FALSO")</f>
        <v>#REF!</v>
      </c>
      <c r="M300" s="35"/>
      <c r="N300" s="38"/>
    </row>
    <row r="301" spans="1:14" ht="15">
      <c r="A301" s="48"/>
      <c r="B301" s="49"/>
      <c r="C301" s="50"/>
      <c r="D301" s="50"/>
      <c r="E301" s="50"/>
      <c r="F301" s="23"/>
      <c r="G301" s="51"/>
      <c r="H301" s="32"/>
      <c r="I301" s="28">
        <f ca="1">SUMIF('IMPORTBFT (ID)'!$A$3:$A$5000,$G$4:$G$7322,'IMPORTBFT (ID)'!$B$3:$B$5000)</f>
        <v>0</v>
      </c>
      <c r="J301" s="41"/>
      <c r="K301" s="18" t="str">
        <f t="shared" ca="1" si="0"/>
        <v>-</v>
      </c>
      <c r="L301" s="19" t="e">
        <f>IF(G301=#REF!,#REF!,"FALSO")</f>
        <v>#REF!</v>
      </c>
      <c r="M301" s="35"/>
      <c r="N301" s="38"/>
    </row>
    <row r="302" spans="1:14" ht="15">
      <c r="A302" s="48"/>
      <c r="B302" s="49"/>
      <c r="C302" s="50"/>
      <c r="D302" s="50"/>
      <c r="E302" s="50"/>
      <c r="F302" s="23"/>
      <c r="G302" s="51"/>
      <c r="H302" s="32"/>
      <c r="I302" s="28">
        <f ca="1">SUMIF('IMPORTBFT (ID)'!$A$3:$A$5000,$G$4:$G$7322,'IMPORTBFT (ID)'!$B$3:$B$5000)</f>
        <v>0</v>
      </c>
      <c r="J302" s="41"/>
      <c r="K302" s="18" t="str">
        <f t="shared" ca="1" si="0"/>
        <v>-</v>
      </c>
      <c r="L302" s="19" t="e">
        <f>IF(G302=#REF!,#REF!,"FALSO")</f>
        <v>#REF!</v>
      </c>
      <c r="M302" s="35"/>
      <c r="N302" s="38"/>
    </row>
    <row r="303" spans="1:14" ht="15">
      <c r="A303" s="48"/>
      <c r="B303" s="49"/>
      <c r="C303" s="50"/>
      <c r="D303" s="50"/>
      <c r="E303" s="50"/>
      <c r="F303" s="23"/>
      <c r="G303" s="51"/>
      <c r="H303" s="32"/>
      <c r="I303" s="28">
        <f ca="1">SUMIF('IMPORTBFT (ID)'!$A$3:$A$5000,$G$4:$G$7322,'IMPORTBFT (ID)'!$B$3:$B$5000)</f>
        <v>0</v>
      </c>
      <c r="J303" s="41"/>
      <c r="K303" s="18" t="str">
        <f t="shared" ca="1" si="0"/>
        <v>-</v>
      </c>
      <c r="L303" s="19" t="e">
        <f>IF(G303=#REF!,#REF!,"FALSO")</f>
        <v>#REF!</v>
      </c>
      <c r="M303" s="35"/>
      <c r="N303" s="38"/>
    </row>
    <row r="304" spans="1:14" ht="15">
      <c r="A304" s="48"/>
      <c r="B304" s="49"/>
      <c r="C304" s="50"/>
      <c r="D304" s="50"/>
      <c r="E304" s="50"/>
      <c r="F304" s="23"/>
      <c r="G304" s="51"/>
      <c r="H304" s="32"/>
      <c r="I304" s="28">
        <f ca="1">SUMIF('IMPORTBFT (ID)'!$A$3:$A$5000,$G$4:$G$7322,'IMPORTBFT (ID)'!$B$3:$B$5000)</f>
        <v>0</v>
      </c>
      <c r="J304" s="41"/>
      <c r="K304" s="18" t="str">
        <f t="shared" ca="1" si="0"/>
        <v>-</v>
      </c>
      <c r="L304" s="19" t="e">
        <f>IF(G304=#REF!,#REF!,"FALSO")</f>
        <v>#REF!</v>
      </c>
      <c r="M304" s="35"/>
      <c r="N304" s="38"/>
    </row>
    <row r="305" spans="1:14" ht="15">
      <c r="A305" s="48"/>
      <c r="B305" s="49"/>
      <c r="C305" s="50"/>
      <c r="D305" s="50"/>
      <c r="E305" s="50"/>
      <c r="F305" s="23"/>
      <c r="G305" s="51"/>
      <c r="H305" s="32"/>
      <c r="I305" s="28">
        <f ca="1">SUMIF('IMPORTBFT (ID)'!$A$3:$A$5000,$G$4:$G$7322,'IMPORTBFT (ID)'!$B$3:$B$5000)</f>
        <v>0</v>
      </c>
      <c r="J305" s="41"/>
      <c r="K305" s="18" t="str">
        <f t="shared" ca="1" si="0"/>
        <v>-</v>
      </c>
      <c r="L305" s="19" t="e">
        <f>IF(G305=#REF!,#REF!,"FALSO")</f>
        <v>#REF!</v>
      </c>
      <c r="M305" s="35"/>
      <c r="N305" s="38"/>
    </row>
    <row r="306" spans="1:14" ht="15">
      <c r="A306" s="48"/>
      <c r="B306" s="49"/>
      <c r="C306" s="50"/>
      <c r="D306" s="50"/>
      <c r="E306" s="50"/>
      <c r="F306" s="23"/>
      <c r="G306" s="51"/>
      <c r="H306" s="32"/>
      <c r="I306" s="28">
        <f ca="1">SUMIF('IMPORTBFT (ID)'!$A$3:$A$5000,$G$4:$G$7322,'IMPORTBFT (ID)'!$B$3:$B$5000)</f>
        <v>0</v>
      </c>
      <c r="J306" s="41"/>
      <c r="K306" s="18" t="str">
        <f t="shared" ca="1" si="0"/>
        <v>-</v>
      </c>
      <c r="L306" s="19" t="e">
        <f>IF(G306=#REF!,#REF!,"FALSO")</f>
        <v>#REF!</v>
      </c>
      <c r="M306" s="35"/>
      <c r="N306" s="38"/>
    </row>
    <row r="307" spans="1:14" ht="15">
      <c r="A307" s="48"/>
      <c r="B307" s="49"/>
      <c r="C307" s="50"/>
      <c r="D307" s="50"/>
      <c r="E307" s="50"/>
      <c r="F307" s="23"/>
      <c r="G307" s="51"/>
      <c r="H307" s="32"/>
      <c r="I307" s="28">
        <f ca="1">SUMIF('IMPORTBFT (ID)'!$A$3:$A$5000,$G$4:$G$7322,'IMPORTBFT (ID)'!$B$3:$B$5000)</f>
        <v>0</v>
      </c>
      <c r="J307" s="41"/>
      <c r="K307" s="18" t="str">
        <f t="shared" ca="1" si="0"/>
        <v>-</v>
      </c>
      <c r="L307" s="19" t="e">
        <f>IF(G307=#REF!,#REF!,"FALSO")</f>
        <v>#REF!</v>
      </c>
      <c r="M307" s="35"/>
      <c r="N307" s="38"/>
    </row>
    <row r="308" spans="1:14" ht="15">
      <c r="A308" s="49"/>
      <c r="B308" s="49"/>
      <c r="C308" s="50"/>
      <c r="D308" s="50"/>
      <c r="E308" s="50"/>
      <c r="F308" s="23"/>
      <c r="G308" s="51"/>
      <c r="H308" s="32"/>
      <c r="I308" s="28">
        <f ca="1">SUMIF('IMPORTBFT (ID)'!$A$3:$A$5000,$G$4:$G$7322,'IMPORTBFT (ID)'!$B$3:$B$5000)</f>
        <v>0</v>
      </c>
      <c r="J308" s="41"/>
      <c r="K308" s="18" t="str">
        <f t="shared" ca="1" si="0"/>
        <v>-</v>
      </c>
      <c r="L308" s="19" t="e">
        <f>IF(G308=#REF!,#REF!,"FALSO")</f>
        <v>#REF!</v>
      </c>
      <c r="M308" s="35"/>
      <c r="N308" s="38"/>
    </row>
    <row r="309" spans="1:14" ht="15">
      <c r="A309" s="48"/>
      <c r="B309" s="49"/>
      <c r="C309" s="50"/>
      <c r="D309" s="50"/>
      <c r="E309" s="50"/>
      <c r="F309" s="23"/>
      <c r="G309" s="51"/>
      <c r="H309" s="32"/>
      <c r="I309" s="28">
        <f ca="1">SUMIF('IMPORTBFT (ID)'!$A$3:$A$5000,$G$4:$G$7322,'IMPORTBFT (ID)'!$B$3:$B$5000)</f>
        <v>0</v>
      </c>
      <c r="J309" s="41"/>
      <c r="K309" s="18" t="str">
        <f t="shared" ca="1" si="0"/>
        <v>-</v>
      </c>
      <c r="L309" s="19" t="e">
        <f>IF(G309=#REF!,#REF!,"FALSO")</f>
        <v>#REF!</v>
      </c>
      <c r="M309" s="35"/>
      <c r="N309" s="38"/>
    </row>
    <row r="310" spans="1:14" ht="15">
      <c r="A310" s="48"/>
      <c r="B310" s="49"/>
      <c r="C310" s="50"/>
      <c r="D310" s="50"/>
      <c r="E310" s="50"/>
      <c r="F310" s="23"/>
      <c r="G310" s="51"/>
      <c r="H310" s="32"/>
      <c r="I310" s="28">
        <f ca="1">SUMIF('IMPORTBFT (ID)'!$A$3:$A$5000,$G$4:$G$7322,'IMPORTBFT (ID)'!$B$3:$B$5000)</f>
        <v>0</v>
      </c>
      <c r="J310" s="41"/>
      <c r="K310" s="18" t="str">
        <f t="shared" ca="1" si="0"/>
        <v>-</v>
      </c>
      <c r="L310" s="19" t="e">
        <f>IF(G310=#REF!,#REF!,"FALSO")</f>
        <v>#REF!</v>
      </c>
      <c r="M310" s="35"/>
      <c r="N310" s="38"/>
    </row>
    <row r="311" spans="1:14" ht="15">
      <c r="A311" s="49"/>
      <c r="B311" s="49"/>
      <c r="C311" s="50"/>
      <c r="D311" s="50"/>
      <c r="E311" s="50"/>
      <c r="F311" s="23"/>
      <c r="G311" s="51"/>
      <c r="H311" s="32"/>
      <c r="I311" s="28">
        <f ca="1">SUMIF('IMPORTBFT (ID)'!$A$3:$A$5000,$G$4:$G$7322,'IMPORTBFT (ID)'!$B$3:$B$5000)</f>
        <v>0</v>
      </c>
      <c r="J311" s="41"/>
      <c r="K311" s="18" t="str">
        <f t="shared" ca="1" si="0"/>
        <v>-</v>
      </c>
      <c r="L311" s="19" t="e">
        <f>IF(G311=#REF!,#REF!,"FALSO")</f>
        <v>#REF!</v>
      </c>
      <c r="M311" s="35"/>
      <c r="N311" s="38"/>
    </row>
    <row r="312" spans="1:14" ht="15">
      <c r="A312" s="48"/>
      <c r="B312" s="49"/>
      <c r="C312" s="50"/>
      <c r="D312" s="50"/>
      <c r="E312" s="50"/>
      <c r="F312" s="23"/>
      <c r="G312" s="51"/>
      <c r="H312" s="32"/>
      <c r="I312" s="28">
        <f ca="1">SUMIF('IMPORTBFT (ID)'!$A$3:$A$5000,$G$4:$G$7322,'IMPORTBFT (ID)'!$B$3:$B$5000)</f>
        <v>0</v>
      </c>
      <c r="J312" s="41"/>
      <c r="K312" s="18" t="str">
        <f t="shared" ca="1" si="0"/>
        <v>-</v>
      </c>
      <c r="L312" s="19" t="e">
        <f>IF(G312=#REF!,#REF!,"FALSO")</f>
        <v>#REF!</v>
      </c>
      <c r="M312" s="35"/>
      <c r="N312" s="38"/>
    </row>
    <row r="313" spans="1:14" ht="15">
      <c r="A313" s="48"/>
      <c r="B313" s="49"/>
      <c r="C313" s="50"/>
      <c r="D313" s="50"/>
      <c r="E313" s="50"/>
      <c r="F313" s="23"/>
      <c r="G313" s="51"/>
      <c r="H313" s="32"/>
      <c r="I313" s="28">
        <f ca="1">SUMIF('IMPORTBFT (ID)'!$A$3:$A$5000,$G$4:$G$7322,'IMPORTBFT (ID)'!$B$3:$B$5000)</f>
        <v>0</v>
      </c>
      <c r="J313" s="41"/>
      <c r="K313" s="18" t="str">
        <f t="shared" ca="1" si="0"/>
        <v>-</v>
      </c>
      <c r="L313" s="19" t="e">
        <f>IF(G313=#REF!,#REF!,"FALSO")</f>
        <v>#REF!</v>
      </c>
      <c r="M313" s="35"/>
      <c r="N313" s="38"/>
    </row>
    <row r="314" spans="1:14" ht="15">
      <c r="A314" s="49"/>
      <c r="B314" s="49"/>
      <c r="C314" s="50"/>
      <c r="D314" s="50"/>
      <c r="E314" s="50"/>
      <c r="F314" s="23"/>
      <c r="G314" s="51"/>
      <c r="H314" s="32"/>
      <c r="I314" s="28">
        <f ca="1">SUMIF('IMPORTBFT (ID)'!$A$3:$A$5000,$G$4:$G$7322,'IMPORTBFT (ID)'!$B$3:$B$5000)</f>
        <v>0</v>
      </c>
      <c r="J314" s="41"/>
      <c r="K314" s="18" t="str">
        <f t="shared" ca="1" si="0"/>
        <v>-</v>
      </c>
      <c r="L314" s="19" t="e">
        <f>IF(G314=#REF!,#REF!,"FALSO")</f>
        <v>#REF!</v>
      </c>
      <c r="M314" s="35"/>
      <c r="N314" s="38"/>
    </row>
    <row r="315" spans="1:14" ht="15">
      <c r="A315" s="48"/>
      <c r="B315" s="49"/>
      <c r="C315" s="50"/>
      <c r="D315" s="50"/>
      <c r="E315" s="50"/>
      <c r="F315" s="23"/>
      <c r="G315" s="51"/>
      <c r="H315" s="32"/>
      <c r="I315" s="28">
        <f ca="1">SUMIF('IMPORTBFT (ID)'!$A$3:$A$5000,$G$4:$G$7322,'IMPORTBFT (ID)'!$B$3:$B$5000)</f>
        <v>0</v>
      </c>
      <c r="J315" s="41"/>
      <c r="K315" s="18" t="str">
        <f t="shared" ca="1" si="0"/>
        <v>-</v>
      </c>
      <c r="L315" s="19" t="e">
        <f>IF(G315=#REF!,#REF!,"FALSO")</f>
        <v>#REF!</v>
      </c>
      <c r="M315" s="35"/>
      <c r="N315" s="38"/>
    </row>
    <row r="316" spans="1:14" ht="15">
      <c r="A316" s="48"/>
      <c r="B316" s="49"/>
      <c r="C316" s="50"/>
      <c r="D316" s="50"/>
      <c r="E316" s="50"/>
      <c r="F316" s="23"/>
      <c r="G316" s="51"/>
      <c r="H316" s="32"/>
      <c r="I316" s="28">
        <f ca="1">SUMIF('IMPORTBFT (ID)'!$A$3:$A$5000,$G$4:$G$7322,'IMPORTBFT (ID)'!$B$3:$B$5000)</f>
        <v>0</v>
      </c>
      <c r="J316" s="41"/>
      <c r="K316" s="18" t="str">
        <f t="shared" ca="1" si="0"/>
        <v>-</v>
      </c>
      <c r="L316" s="19" t="e">
        <f>IF(G316=#REF!,#REF!,"FALSO")</f>
        <v>#REF!</v>
      </c>
      <c r="M316" s="35"/>
      <c r="N316" s="38"/>
    </row>
    <row r="317" spans="1:14" ht="15">
      <c r="A317" s="48"/>
      <c r="B317" s="48"/>
      <c r="C317" s="53"/>
      <c r="D317" s="53"/>
      <c r="E317" s="53"/>
      <c r="F317" s="23"/>
      <c r="G317" s="54"/>
      <c r="H317" s="55"/>
      <c r="I317" s="28">
        <f ca="1">SUMIF('IMPORTBFT (ID)'!$A$3:$A$5000,$G$4:$G$7322,'IMPORTBFT (ID)'!$B$3:$B$5000)</f>
        <v>0</v>
      </c>
      <c r="J317" s="56"/>
      <c r="K317" s="18" t="str">
        <f t="shared" ca="1" si="0"/>
        <v>-</v>
      </c>
      <c r="L317" s="19" t="e">
        <f>IF(G317=#REF!,#REF!,"FALSO")</f>
        <v>#REF!</v>
      </c>
      <c r="M317" s="57"/>
      <c r="N317" s="58"/>
    </row>
    <row r="318" spans="1:14" ht="15">
      <c r="A318" s="48"/>
      <c r="B318" s="48"/>
      <c r="C318" s="53"/>
      <c r="D318" s="53"/>
      <c r="E318" s="53"/>
      <c r="F318" s="23"/>
      <c r="G318" s="54"/>
      <c r="H318" s="55"/>
      <c r="I318" s="28">
        <f ca="1">SUMIF('IMPORTBFT (ID)'!$A$3:$A$5000,$G$4:$G$7322,'IMPORTBFT (ID)'!$B$3:$B$5000)</f>
        <v>0</v>
      </c>
      <c r="J318" s="56"/>
      <c r="K318" s="18" t="str">
        <f t="shared" ca="1" si="0"/>
        <v>-</v>
      </c>
      <c r="L318" s="19" t="e">
        <f>IF(G318=#REF!,#REF!,"FALSO")</f>
        <v>#REF!</v>
      </c>
      <c r="M318" s="57"/>
      <c r="N318" s="58"/>
    </row>
    <row r="319" spans="1:14" ht="15">
      <c r="A319" s="48"/>
      <c r="B319" s="48"/>
      <c r="C319" s="53"/>
      <c r="D319" s="53"/>
      <c r="E319" s="50"/>
      <c r="F319" s="23"/>
      <c r="G319" s="54"/>
      <c r="H319" s="55"/>
      <c r="I319" s="28">
        <f ca="1">SUMIF('IMPORTBFT (ID)'!$A$3:$A$5000,$G$4:$G$7322,'IMPORTBFT (ID)'!$B$3:$B$5000)</f>
        <v>0</v>
      </c>
      <c r="J319" s="56"/>
      <c r="K319" s="18" t="str">
        <f t="shared" ca="1" si="0"/>
        <v>-</v>
      </c>
      <c r="L319" s="19" t="e">
        <f>IF(G319=#REF!,#REF!,"FALSO")</f>
        <v>#REF!</v>
      </c>
      <c r="M319" s="57"/>
      <c r="N319" s="58"/>
    </row>
    <row r="320" spans="1:14" ht="15">
      <c r="A320" s="48"/>
      <c r="B320" s="48"/>
      <c r="C320" s="53"/>
      <c r="D320" s="53"/>
      <c r="E320" s="50"/>
      <c r="F320" s="23"/>
      <c r="G320" s="54"/>
      <c r="H320" s="55"/>
      <c r="I320" s="28">
        <f ca="1">SUMIF('IMPORTBFT (ID)'!$A$3:$A$5000,$G$4:$G$7322,'IMPORTBFT (ID)'!$B$3:$B$5000)</f>
        <v>0</v>
      </c>
      <c r="J320" s="56"/>
      <c r="K320" s="18" t="str">
        <f t="shared" ca="1" si="0"/>
        <v>-</v>
      </c>
      <c r="L320" s="19" t="e">
        <f>IF(G320=#REF!,#REF!,"FALSO")</f>
        <v>#REF!</v>
      </c>
      <c r="M320" s="57"/>
      <c r="N320" s="58"/>
    </row>
    <row r="321" spans="1:14" ht="15">
      <c r="A321" s="48"/>
      <c r="B321" s="48"/>
      <c r="C321" s="53"/>
      <c r="D321" s="53"/>
      <c r="E321" s="50"/>
      <c r="F321" s="23"/>
      <c r="G321" s="54"/>
      <c r="H321" s="55"/>
      <c r="I321" s="28">
        <f ca="1">SUMIF('IMPORTBFT (ID)'!$A$3:$A$5000,$G$4:$G$7322,'IMPORTBFT (ID)'!$B$3:$B$5000)</f>
        <v>0</v>
      </c>
      <c r="J321" s="56"/>
      <c r="K321" s="18" t="str">
        <f t="shared" ca="1" si="0"/>
        <v>-</v>
      </c>
      <c r="L321" s="19" t="e">
        <f>IF(G321=#REF!,#REF!,"FALSO")</f>
        <v>#REF!</v>
      </c>
      <c r="M321" s="57"/>
      <c r="N321" s="58"/>
    </row>
    <row r="322" spans="1:14" ht="15">
      <c r="A322" s="48"/>
      <c r="B322" s="48"/>
      <c r="C322" s="53"/>
      <c r="D322" s="53"/>
      <c r="E322" s="50"/>
      <c r="F322" s="23"/>
      <c r="G322" s="54"/>
      <c r="H322" s="55"/>
      <c r="I322" s="28">
        <f ca="1">SUMIF('IMPORTBFT (ID)'!$A$3:$A$5000,$G$4:$G$7322,'IMPORTBFT (ID)'!$B$3:$B$5000)</f>
        <v>0</v>
      </c>
      <c r="J322" s="56"/>
      <c r="K322" s="18" t="str">
        <f t="shared" ca="1" si="0"/>
        <v>-</v>
      </c>
      <c r="L322" s="19" t="e">
        <f>IF(G322=#REF!,#REF!,"FALSO")</f>
        <v>#REF!</v>
      </c>
      <c r="M322" s="57"/>
      <c r="N322" s="58"/>
    </row>
    <row r="323" spans="1:14" ht="15">
      <c r="A323" s="48"/>
      <c r="B323" s="48"/>
      <c r="C323" s="53"/>
      <c r="D323" s="53"/>
      <c r="E323" s="53"/>
      <c r="F323" s="23"/>
      <c r="G323" s="54"/>
      <c r="H323" s="55"/>
      <c r="I323" s="28">
        <f ca="1">SUMIF('IMPORTBFT (ID)'!$A$3:$A$5000,$G$4:$G$7322,'IMPORTBFT (ID)'!$B$3:$B$5000)</f>
        <v>0</v>
      </c>
      <c r="J323" s="56"/>
      <c r="K323" s="18" t="str">
        <f t="shared" ca="1" si="0"/>
        <v>-</v>
      </c>
      <c r="L323" s="19" t="e">
        <f>IF(G323=#REF!,#REF!,"FALSO")</f>
        <v>#REF!</v>
      </c>
      <c r="M323" s="57"/>
      <c r="N323" s="58"/>
    </row>
    <row r="324" spans="1:14" ht="15">
      <c r="A324" s="48"/>
      <c r="B324" s="48"/>
      <c r="C324" s="53"/>
      <c r="D324" s="53"/>
      <c r="E324" s="50"/>
      <c r="F324" s="23"/>
      <c r="G324" s="54"/>
      <c r="H324" s="55"/>
      <c r="I324" s="28">
        <f ca="1">SUMIF('IMPORTBFT (ID)'!$A$3:$A$5000,$G$4:$G$7322,'IMPORTBFT (ID)'!$B$3:$B$5000)</f>
        <v>0</v>
      </c>
      <c r="J324" s="56"/>
      <c r="K324" s="18" t="str">
        <f t="shared" ca="1" si="0"/>
        <v>-</v>
      </c>
      <c r="L324" s="19" t="e">
        <f>IF(G324=#REF!,#REF!,"FALSO")</f>
        <v>#REF!</v>
      </c>
      <c r="M324" s="57"/>
      <c r="N324" s="58"/>
    </row>
    <row r="325" spans="1:14" ht="15">
      <c r="A325" s="48"/>
      <c r="B325" s="48"/>
      <c r="C325" s="53"/>
      <c r="D325" s="53"/>
      <c r="E325" s="53"/>
      <c r="F325" s="23"/>
      <c r="G325" s="54"/>
      <c r="H325" s="55"/>
      <c r="I325" s="28">
        <f ca="1">SUMIF('IMPORTBFT (ID)'!$A$3:$A$5000,$G$4:$G$7322,'IMPORTBFT (ID)'!$B$3:$B$5000)</f>
        <v>0</v>
      </c>
      <c r="J325" s="56"/>
      <c r="K325" s="18" t="str">
        <f t="shared" ca="1" si="0"/>
        <v>-</v>
      </c>
      <c r="L325" s="19" t="e">
        <f>IF(G325=#REF!,#REF!,"FALSO")</f>
        <v>#REF!</v>
      </c>
      <c r="M325" s="57"/>
      <c r="N325" s="58"/>
    </row>
    <row r="326" spans="1:14" ht="15">
      <c r="A326" s="48"/>
      <c r="B326" s="48"/>
      <c r="C326" s="53"/>
      <c r="D326" s="53"/>
      <c r="E326" s="50"/>
      <c r="F326" s="23"/>
      <c r="G326" s="54"/>
      <c r="H326" s="55"/>
      <c r="I326" s="28">
        <f ca="1">SUMIF('IMPORTBFT (ID)'!$A$3:$A$5000,$G$4:$G$7322,'IMPORTBFT (ID)'!$B$3:$B$5000)</f>
        <v>0</v>
      </c>
      <c r="J326" s="56"/>
      <c r="K326" s="18" t="str">
        <f t="shared" ca="1" si="0"/>
        <v>-</v>
      </c>
      <c r="L326" s="19" t="e">
        <f>IF(G326=#REF!,#REF!,"FALSO")</f>
        <v>#REF!</v>
      </c>
      <c r="M326" s="57"/>
      <c r="N326" s="58"/>
    </row>
    <row r="327" spans="1:14" ht="15">
      <c r="A327" s="48"/>
      <c r="B327" s="48"/>
      <c r="C327" s="53"/>
      <c r="D327" s="53"/>
      <c r="E327" s="50"/>
      <c r="F327" s="23"/>
      <c r="G327" s="54"/>
      <c r="H327" s="55"/>
      <c r="I327" s="28">
        <f ca="1">SUMIF('IMPORTBFT (ID)'!$A$3:$A$5000,$G$4:$G$7322,'IMPORTBFT (ID)'!$B$3:$B$5000)</f>
        <v>0</v>
      </c>
      <c r="J327" s="56"/>
      <c r="K327" s="18" t="str">
        <f t="shared" ca="1" si="0"/>
        <v>-</v>
      </c>
      <c r="L327" s="19" t="e">
        <f>IF(G327=#REF!,#REF!,"FALSO")</f>
        <v>#REF!</v>
      </c>
      <c r="M327" s="57"/>
      <c r="N327" s="58"/>
    </row>
    <row r="328" spans="1:14" ht="15">
      <c r="A328" s="48"/>
      <c r="B328" s="48"/>
      <c r="C328" s="53"/>
      <c r="D328" s="53"/>
      <c r="E328" s="50"/>
      <c r="F328" s="23"/>
      <c r="G328" s="54"/>
      <c r="H328" s="55"/>
      <c r="I328" s="28">
        <f ca="1">SUMIF('IMPORTBFT (ID)'!$A$3:$A$5000,$G$4:$G$7322,'IMPORTBFT (ID)'!$B$3:$B$5000)</f>
        <v>0</v>
      </c>
      <c r="J328" s="56"/>
      <c r="K328" s="18" t="str">
        <f t="shared" ca="1" si="0"/>
        <v>-</v>
      </c>
      <c r="L328" s="19" t="e">
        <f>IF(G328=#REF!,#REF!,"FALSO")</f>
        <v>#REF!</v>
      </c>
      <c r="M328" s="57"/>
      <c r="N328" s="58"/>
    </row>
    <row r="329" spans="1:14" ht="15">
      <c r="A329" s="48"/>
      <c r="B329" s="48"/>
      <c r="C329" s="53"/>
      <c r="D329" s="53"/>
      <c r="E329" s="53"/>
      <c r="F329" s="23"/>
      <c r="G329" s="54"/>
      <c r="H329" s="55"/>
      <c r="I329" s="28">
        <f ca="1">SUMIF('IMPORTBFT (ID)'!$A$3:$A$5000,$G$4:$G$7322,'IMPORTBFT (ID)'!$B$3:$B$5000)</f>
        <v>0</v>
      </c>
      <c r="J329" s="56"/>
      <c r="K329" s="18" t="str">
        <f t="shared" ca="1" si="0"/>
        <v>-</v>
      </c>
      <c r="L329" s="19" t="e">
        <f>IF(G329=#REF!,#REF!,"FALSO")</f>
        <v>#REF!</v>
      </c>
      <c r="M329" s="57"/>
      <c r="N329" s="58"/>
    </row>
    <row r="330" spans="1:14" ht="15">
      <c r="A330" s="48"/>
      <c r="B330" s="48"/>
      <c r="C330" s="53"/>
      <c r="D330" s="53"/>
      <c r="E330" s="53"/>
      <c r="F330" s="23"/>
      <c r="G330" s="54"/>
      <c r="H330" s="55"/>
      <c r="I330" s="28">
        <f ca="1">SUMIF('IMPORTBFT (ID)'!$A$3:$A$5000,$G$4:$G$7322,'IMPORTBFT (ID)'!$B$3:$B$5000)</f>
        <v>0</v>
      </c>
      <c r="J330" s="56"/>
      <c r="K330" s="18" t="str">
        <f t="shared" ca="1" si="0"/>
        <v>-</v>
      </c>
      <c r="L330" s="19" t="e">
        <f>IF(G330=#REF!,#REF!,"FALSO")</f>
        <v>#REF!</v>
      </c>
      <c r="M330" s="57"/>
      <c r="N330" s="58"/>
    </row>
    <row r="331" spans="1:14" ht="15">
      <c r="A331" s="48"/>
      <c r="B331" s="48"/>
      <c r="C331" s="53"/>
      <c r="D331" s="53"/>
      <c r="E331" s="53"/>
      <c r="F331" s="23"/>
      <c r="G331" s="54"/>
      <c r="H331" s="55"/>
      <c r="I331" s="28">
        <f ca="1">SUMIF('IMPORTBFT (ID)'!$A$3:$A$5000,$G$4:$G$7322,'IMPORTBFT (ID)'!$B$3:$B$5000)</f>
        <v>0</v>
      </c>
      <c r="J331" s="56"/>
      <c r="K331" s="18" t="str">
        <f t="shared" ca="1" si="0"/>
        <v>-</v>
      </c>
      <c r="L331" s="19" t="e">
        <f>IF(G331=#REF!,#REF!,"FALSO")</f>
        <v>#REF!</v>
      </c>
      <c r="M331" s="57"/>
      <c r="N331" s="58"/>
    </row>
    <row r="332" spans="1:14" ht="15">
      <c r="A332" s="48"/>
      <c r="B332" s="48"/>
      <c r="C332" s="53"/>
      <c r="D332" s="53"/>
      <c r="E332" s="50"/>
      <c r="F332" s="23"/>
      <c r="G332" s="54"/>
      <c r="H332" s="55"/>
      <c r="I332" s="28">
        <f ca="1">SUMIF('IMPORTBFT (ID)'!$A$3:$A$5000,$G$4:$G$7322,'IMPORTBFT (ID)'!$B$3:$B$5000)</f>
        <v>0</v>
      </c>
      <c r="J332" s="56"/>
      <c r="K332" s="18" t="str">
        <f t="shared" ca="1" si="0"/>
        <v>-</v>
      </c>
      <c r="L332" s="19" t="e">
        <f>IF(G332=#REF!,#REF!,"FALSO")</f>
        <v>#REF!</v>
      </c>
      <c r="M332" s="57"/>
      <c r="N332" s="58"/>
    </row>
    <row r="333" spans="1:14" ht="15">
      <c r="A333" s="48"/>
      <c r="B333" s="48"/>
      <c r="C333" s="53"/>
      <c r="D333" s="53"/>
      <c r="E333" s="50"/>
      <c r="F333" s="23"/>
      <c r="G333" s="54"/>
      <c r="H333" s="55"/>
      <c r="I333" s="28">
        <f ca="1">SUMIF('IMPORTBFT (ID)'!$A$3:$A$5000,$G$4:$G$7322,'IMPORTBFT (ID)'!$B$3:$B$5000)</f>
        <v>0</v>
      </c>
      <c r="J333" s="56"/>
      <c r="K333" s="18" t="str">
        <f t="shared" ca="1" si="0"/>
        <v>-</v>
      </c>
      <c r="L333" s="19" t="e">
        <f>IF(G333=#REF!,#REF!,"FALSO")</f>
        <v>#REF!</v>
      </c>
      <c r="M333" s="57"/>
      <c r="N333" s="58"/>
    </row>
    <row r="334" spans="1:14" ht="15">
      <c r="A334" s="48"/>
      <c r="B334" s="48"/>
      <c r="C334" s="53"/>
      <c r="D334" s="53"/>
      <c r="E334" s="50"/>
      <c r="F334" s="23"/>
      <c r="G334" s="54"/>
      <c r="H334" s="55"/>
      <c r="I334" s="28">
        <f ca="1">SUMIF('IMPORTBFT (ID)'!$A$3:$A$5000,$G$4:$G$7322,'IMPORTBFT (ID)'!$B$3:$B$5000)</f>
        <v>0</v>
      </c>
      <c r="J334" s="56"/>
      <c r="K334" s="18" t="str">
        <f t="shared" ca="1" si="0"/>
        <v>-</v>
      </c>
      <c r="L334" s="19" t="e">
        <f>IF(G334=#REF!,#REF!,"FALSO")</f>
        <v>#REF!</v>
      </c>
      <c r="M334" s="57"/>
      <c r="N334" s="58"/>
    </row>
    <row r="335" spans="1:14" ht="15">
      <c r="A335" s="48"/>
      <c r="B335" s="48"/>
      <c r="C335" s="53"/>
      <c r="D335" s="53"/>
      <c r="E335" s="50"/>
      <c r="F335" s="23"/>
      <c r="G335" s="54"/>
      <c r="H335" s="55"/>
      <c r="I335" s="28">
        <f ca="1">SUMIF('IMPORTBFT (ID)'!$A$3:$A$5000,$G$4:$G$7322,'IMPORTBFT (ID)'!$B$3:$B$5000)</f>
        <v>0</v>
      </c>
      <c r="J335" s="56"/>
      <c r="K335" s="18" t="str">
        <f t="shared" ca="1" si="0"/>
        <v>-</v>
      </c>
      <c r="L335" s="19" t="e">
        <f>IF(G335=#REF!,#REF!,"FALSO")</f>
        <v>#REF!</v>
      </c>
      <c r="M335" s="57"/>
      <c r="N335" s="58"/>
    </row>
    <row r="336" spans="1:14" ht="15">
      <c r="A336" s="48"/>
      <c r="B336" s="48"/>
      <c r="C336" s="53"/>
      <c r="D336" s="53"/>
      <c r="E336" s="50"/>
      <c r="F336" s="23"/>
      <c r="G336" s="54"/>
      <c r="H336" s="55"/>
      <c r="I336" s="28">
        <f ca="1">SUMIF('IMPORTBFT (ID)'!$A$3:$A$5000,$G$4:$G$7322,'IMPORTBFT (ID)'!$B$3:$B$5000)</f>
        <v>0</v>
      </c>
      <c r="J336" s="56"/>
      <c r="K336" s="18" t="str">
        <f t="shared" ca="1" si="0"/>
        <v>-</v>
      </c>
      <c r="L336" s="19" t="e">
        <f>IF(G336=#REF!,#REF!,"FALSO")</f>
        <v>#REF!</v>
      </c>
      <c r="M336" s="57"/>
      <c r="N336" s="58"/>
    </row>
    <row r="337" spans="1:14" ht="15">
      <c r="A337" s="48"/>
      <c r="B337" s="48"/>
      <c r="C337" s="53"/>
      <c r="D337" s="53"/>
      <c r="E337" s="50"/>
      <c r="F337" s="23"/>
      <c r="G337" s="54"/>
      <c r="H337" s="55"/>
      <c r="I337" s="28">
        <f ca="1">SUMIF('IMPORTBFT (ID)'!$A$3:$A$5000,$G$4:$G$7322,'IMPORTBFT (ID)'!$B$3:$B$5000)</f>
        <v>0</v>
      </c>
      <c r="J337" s="56"/>
      <c r="K337" s="18" t="str">
        <f t="shared" ca="1" si="0"/>
        <v>-</v>
      </c>
      <c r="L337" s="19" t="e">
        <f>IF(G337=#REF!,#REF!,"FALSO")</f>
        <v>#REF!</v>
      </c>
      <c r="M337" s="57"/>
      <c r="N337" s="58"/>
    </row>
    <row r="338" spans="1:14" ht="15">
      <c r="A338" s="48"/>
      <c r="B338" s="48"/>
      <c r="C338" s="53"/>
      <c r="D338" s="53"/>
      <c r="E338" s="50"/>
      <c r="F338" s="23"/>
      <c r="G338" s="54"/>
      <c r="H338" s="55"/>
      <c r="I338" s="28">
        <f ca="1">SUMIF('IMPORTBFT (ID)'!$A$3:$A$5000,$G$4:$G$7322,'IMPORTBFT (ID)'!$B$3:$B$5000)</f>
        <v>0</v>
      </c>
      <c r="J338" s="56"/>
      <c r="K338" s="18" t="str">
        <f t="shared" ca="1" si="0"/>
        <v>-</v>
      </c>
      <c r="L338" s="19" t="e">
        <f>IF(G338=#REF!,#REF!,"FALSO")</f>
        <v>#REF!</v>
      </c>
      <c r="M338" s="57"/>
      <c r="N338" s="58"/>
    </row>
    <row r="339" spans="1:14" ht="15">
      <c r="A339" s="48"/>
      <c r="B339" s="48"/>
      <c r="C339" s="53"/>
      <c r="D339" s="53"/>
      <c r="E339" s="50"/>
      <c r="F339" s="23"/>
      <c r="G339" s="54"/>
      <c r="H339" s="55"/>
      <c r="I339" s="28">
        <f ca="1">SUMIF('IMPORTBFT (ID)'!$A$3:$A$5000,$G$4:$G$7322,'IMPORTBFT (ID)'!$B$3:$B$5000)</f>
        <v>0</v>
      </c>
      <c r="J339" s="56"/>
      <c r="K339" s="18" t="str">
        <f t="shared" ca="1" si="0"/>
        <v>-</v>
      </c>
      <c r="L339" s="19" t="e">
        <f>IF(G339=#REF!,#REF!,"FALSO")</f>
        <v>#REF!</v>
      </c>
      <c r="M339" s="57"/>
      <c r="N339" s="58"/>
    </row>
    <row r="340" spans="1:14" ht="15">
      <c r="A340" s="48"/>
      <c r="B340" s="48"/>
      <c r="C340" s="53"/>
      <c r="D340" s="53"/>
      <c r="E340" s="50"/>
      <c r="F340" s="23"/>
      <c r="G340" s="54"/>
      <c r="H340" s="55"/>
      <c r="I340" s="28">
        <f ca="1">SUMIF('IMPORTBFT (ID)'!$A$3:$A$5000,$G$4:$G$7322,'IMPORTBFT (ID)'!$B$3:$B$5000)</f>
        <v>0</v>
      </c>
      <c r="J340" s="56"/>
      <c r="K340" s="18" t="str">
        <f t="shared" ca="1" si="0"/>
        <v>-</v>
      </c>
      <c r="L340" s="19" t="e">
        <f>IF(G340=#REF!,#REF!,"FALSO")</f>
        <v>#REF!</v>
      </c>
      <c r="M340" s="57"/>
      <c r="N340" s="58"/>
    </row>
    <row r="341" spans="1:14" ht="15">
      <c r="A341" s="48"/>
      <c r="B341" s="48"/>
      <c r="C341" s="53"/>
      <c r="D341" s="53"/>
      <c r="E341" s="50"/>
      <c r="F341" s="23"/>
      <c r="G341" s="54"/>
      <c r="H341" s="55"/>
      <c r="I341" s="28">
        <f ca="1">SUMIF('IMPORTBFT (ID)'!$A$3:$A$5000,$G$4:$G$7322,'IMPORTBFT (ID)'!$B$3:$B$5000)</f>
        <v>0</v>
      </c>
      <c r="J341" s="56"/>
      <c r="K341" s="18" t="str">
        <f t="shared" ca="1" si="0"/>
        <v>-</v>
      </c>
      <c r="L341" s="19" t="e">
        <f>IF(G341=#REF!,#REF!,"FALSO")</f>
        <v>#REF!</v>
      </c>
      <c r="M341" s="57"/>
      <c r="N341" s="58"/>
    </row>
    <row r="342" spans="1:14" ht="15">
      <c r="A342" s="48"/>
      <c r="B342" s="48"/>
      <c r="C342" s="53"/>
      <c r="D342" s="53"/>
      <c r="E342" s="50"/>
      <c r="F342" s="23"/>
      <c r="G342" s="54"/>
      <c r="H342" s="55"/>
      <c r="I342" s="28">
        <f ca="1">SUMIF('IMPORTBFT (ID)'!$A$3:$A$5000,$G$4:$G$7322,'IMPORTBFT (ID)'!$B$3:$B$5000)</f>
        <v>0</v>
      </c>
      <c r="J342" s="56"/>
      <c r="K342" s="18" t="str">
        <f t="shared" ca="1" si="0"/>
        <v>-</v>
      </c>
      <c r="L342" s="19" t="e">
        <f>IF(G342=#REF!,#REF!,"FALSO")</f>
        <v>#REF!</v>
      </c>
      <c r="M342" s="57"/>
      <c r="N342" s="58"/>
    </row>
    <row r="343" spans="1:14" ht="15">
      <c r="A343" s="48"/>
      <c r="B343" s="48"/>
      <c r="C343" s="53"/>
      <c r="D343" s="53"/>
      <c r="E343" s="50"/>
      <c r="F343" s="23"/>
      <c r="G343" s="54"/>
      <c r="H343" s="55"/>
      <c r="I343" s="28">
        <f ca="1">SUMIF('IMPORTBFT (ID)'!$A$3:$A$5000,$G$4:$G$7322,'IMPORTBFT (ID)'!$B$3:$B$5000)</f>
        <v>0</v>
      </c>
      <c r="J343" s="56"/>
      <c r="K343" s="18" t="str">
        <f t="shared" ca="1" si="0"/>
        <v>-</v>
      </c>
      <c r="L343" s="19" t="e">
        <f>IF(G343=#REF!,#REF!,"FALSO")</f>
        <v>#REF!</v>
      </c>
      <c r="M343" s="57"/>
      <c r="N343" s="58"/>
    </row>
    <row r="344" spans="1:14" ht="15">
      <c r="A344" s="48"/>
      <c r="B344" s="48"/>
      <c r="C344" s="53"/>
      <c r="D344" s="53"/>
      <c r="E344" s="50"/>
      <c r="F344" s="23"/>
      <c r="G344" s="54"/>
      <c r="H344" s="55"/>
      <c r="I344" s="28">
        <f ca="1">SUMIF('IMPORTBFT (ID)'!$A$3:$A$5000,$G$4:$G$7322,'IMPORTBFT (ID)'!$B$3:$B$5000)</f>
        <v>0</v>
      </c>
      <c r="J344" s="56"/>
      <c r="K344" s="18" t="str">
        <f t="shared" ca="1" si="0"/>
        <v>-</v>
      </c>
      <c r="L344" s="19" t="e">
        <f>IF(G344=#REF!,#REF!,"FALSO")</f>
        <v>#REF!</v>
      </c>
      <c r="M344" s="57"/>
      <c r="N344" s="58"/>
    </row>
    <row r="345" spans="1:14" ht="15">
      <c r="A345" s="48"/>
      <c r="B345" s="48"/>
      <c r="C345" s="53"/>
      <c r="D345" s="53"/>
      <c r="E345" s="50"/>
      <c r="F345" s="23"/>
      <c r="G345" s="54"/>
      <c r="H345" s="55"/>
      <c r="I345" s="28">
        <f ca="1">SUMIF('IMPORTBFT (ID)'!$A$3:$A$5000,$G$4:$G$7322,'IMPORTBFT (ID)'!$B$3:$B$5000)</f>
        <v>0</v>
      </c>
      <c r="J345" s="56"/>
      <c r="K345" s="18" t="str">
        <f t="shared" ca="1" si="0"/>
        <v>-</v>
      </c>
      <c r="L345" s="19" t="e">
        <f>IF(G345=#REF!,#REF!,"FALSO")</f>
        <v>#REF!</v>
      </c>
      <c r="M345" s="57"/>
      <c r="N345" s="58"/>
    </row>
    <row r="346" spans="1:14" ht="15">
      <c r="A346" s="48"/>
      <c r="B346" s="48"/>
      <c r="C346" s="53"/>
      <c r="D346" s="53"/>
      <c r="E346" s="50"/>
      <c r="F346" s="23"/>
      <c r="G346" s="54"/>
      <c r="H346" s="55"/>
      <c r="I346" s="28">
        <f ca="1">SUMIF('IMPORTBFT (ID)'!$A$3:$A$5000,$G$4:$G$7322,'IMPORTBFT (ID)'!$B$3:$B$5000)</f>
        <v>0</v>
      </c>
      <c r="J346" s="56"/>
      <c r="K346" s="18" t="str">
        <f t="shared" ca="1" si="0"/>
        <v>-</v>
      </c>
      <c r="L346" s="19" t="e">
        <f>IF(G346=#REF!,#REF!,"FALSO")</f>
        <v>#REF!</v>
      </c>
      <c r="M346" s="57"/>
      <c r="N346" s="58"/>
    </row>
    <row r="347" spans="1:14" ht="15">
      <c r="A347" s="48"/>
      <c r="B347" s="48"/>
      <c r="C347" s="53"/>
      <c r="D347" s="53"/>
      <c r="E347" s="53"/>
      <c r="F347" s="23"/>
      <c r="G347" s="54"/>
      <c r="H347" s="55"/>
      <c r="I347" s="28">
        <f ca="1">SUMIF('IMPORTBFT (ID)'!$A$3:$A$5000,$G$4:$G$7322,'IMPORTBFT (ID)'!$B$3:$B$5000)</f>
        <v>0</v>
      </c>
      <c r="J347" s="56"/>
      <c r="K347" s="18" t="str">
        <f t="shared" ca="1" si="0"/>
        <v>-</v>
      </c>
      <c r="L347" s="19" t="e">
        <f>IF(G347=#REF!,#REF!,"FALSO")</f>
        <v>#REF!</v>
      </c>
      <c r="M347" s="57"/>
      <c r="N347" s="58"/>
    </row>
    <row r="348" spans="1:14" ht="15">
      <c r="A348" s="48"/>
      <c r="B348" s="48"/>
      <c r="C348" s="53"/>
      <c r="D348" s="53"/>
      <c r="E348" s="53"/>
      <c r="F348" s="23"/>
      <c r="G348" s="54"/>
      <c r="H348" s="55"/>
      <c r="I348" s="28">
        <f ca="1">SUMIF('IMPORTBFT (ID)'!$A$3:$A$5000,$G$4:$G$7322,'IMPORTBFT (ID)'!$B$3:$B$5000)</f>
        <v>0</v>
      </c>
      <c r="J348" s="56"/>
      <c r="K348" s="18" t="str">
        <f t="shared" ca="1" si="0"/>
        <v>-</v>
      </c>
      <c r="L348" s="19" t="e">
        <f>IF(G348=#REF!,#REF!,"FALSO")</f>
        <v>#REF!</v>
      </c>
      <c r="M348" s="57"/>
      <c r="N348" s="58"/>
    </row>
    <row r="349" spans="1:14" ht="15">
      <c r="A349" s="48"/>
      <c r="B349" s="48"/>
      <c r="C349" s="53"/>
      <c r="D349" s="53"/>
      <c r="E349" s="50"/>
      <c r="F349" s="23"/>
      <c r="G349" s="54"/>
      <c r="H349" s="55"/>
      <c r="I349" s="28">
        <f ca="1">SUMIF('IMPORTBFT (ID)'!$A$3:$A$5000,$G$4:$G$7322,'IMPORTBFT (ID)'!$B$3:$B$5000)</f>
        <v>0</v>
      </c>
      <c r="J349" s="56"/>
      <c r="K349" s="18" t="str">
        <f t="shared" ca="1" si="0"/>
        <v>-</v>
      </c>
      <c r="L349" s="19" t="e">
        <f>IF(G349=#REF!,#REF!,"FALSO")</f>
        <v>#REF!</v>
      </c>
      <c r="M349" s="57"/>
      <c r="N349" s="58"/>
    </row>
    <row r="350" spans="1:14" ht="15">
      <c r="A350" s="48"/>
      <c r="B350" s="48"/>
      <c r="C350" s="53"/>
      <c r="D350" s="53"/>
      <c r="E350" s="50"/>
      <c r="F350" s="23"/>
      <c r="G350" s="54"/>
      <c r="H350" s="55"/>
      <c r="I350" s="28">
        <f ca="1">SUMIF('IMPORTBFT (ID)'!$A$3:$A$5000,$G$4:$G$7322,'IMPORTBFT (ID)'!$B$3:$B$5000)</f>
        <v>0</v>
      </c>
      <c r="J350" s="56"/>
      <c r="K350" s="18" t="str">
        <f t="shared" ca="1" si="0"/>
        <v>-</v>
      </c>
      <c r="L350" s="19" t="e">
        <f>IF(G350=#REF!,#REF!,"FALSO")</f>
        <v>#REF!</v>
      </c>
      <c r="M350" s="57"/>
      <c r="N350" s="58"/>
    </row>
    <row r="351" spans="1:14" ht="15">
      <c r="A351" s="48"/>
      <c r="B351" s="48"/>
      <c r="C351" s="53"/>
      <c r="D351" s="53"/>
      <c r="E351" s="53"/>
      <c r="F351" s="23"/>
      <c r="G351" s="54"/>
      <c r="H351" s="55"/>
      <c r="I351" s="28">
        <f ca="1">SUMIF('IMPORTBFT (ID)'!$A$3:$A$5000,$G$4:$G$7322,'IMPORTBFT (ID)'!$B$3:$B$5000)</f>
        <v>0</v>
      </c>
      <c r="J351" s="56"/>
      <c r="K351" s="18" t="str">
        <f t="shared" ca="1" si="0"/>
        <v>-</v>
      </c>
      <c r="L351" s="19" t="e">
        <f>IF(G351=#REF!,#REF!,"FALSO")</f>
        <v>#REF!</v>
      </c>
      <c r="M351" s="57"/>
      <c r="N351" s="58"/>
    </row>
    <row r="352" spans="1:14" ht="15">
      <c r="A352" s="48"/>
      <c r="B352" s="48"/>
      <c r="C352" s="53"/>
      <c r="D352" s="53"/>
      <c r="E352" s="50"/>
      <c r="F352" s="23"/>
      <c r="G352" s="54"/>
      <c r="H352" s="55"/>
      <c r="I352" s="28">
        <f ca="1">SUMIF('IMPORTBFT (ID)'!$A$3:$A$5000,$G$4:$G$7322,'IMPORTBFT (ID)'!$B$3:$B$5000)</f>
        <v>0</v>
      </c>
      <c r="J352" s="56"/>
      <c r="K352" s="18" t="str">
        <f t="shared" ca="1" si="0"/>
        <v>-</v>
      </c>
      <c r="L352" s="19" t="e">
        <f>IF(G352=#REF!,#REF!,"FALSO")</f>
        <v>#REF!</v>
      </c>
      <c r="M352" s="57"/>
      <c r="N352" s="58"/>
    </row>
    <row r="353" spans="1:14" ht="15">
      <c r="A353" s="48"/>
      <c r="B353" s="48"/>
      <c r="C353" s="53"/>
      <c r="D353" s="53"/>
      <c r="E353" s="50"/>
      <c r="F353" s="23"/>
      <c r="G353" s="54"/>
      <c r="H353" s="55"/>
      <c r="I353" s="28">
        <f ca="1">SUMIF('IMPORTBFT (ID)'!$A$3:$A$5000,$G$4:$G$7322,'IMPORTBFT (ID)'!$B$3:$B$5000)</f>
        <v>0</v>
      </c>
      <c r="J353" s="56"/>
      <c r="K353" s="18" t="str">
        <f t="shared" ca="1" si="0"/>
        <v>-</v>
      </c>
      <c r="L353" s="19" t="e">
        <f>IF(G353=#REF!,#REF!,"FALSO")</f>
        <v>#REF!</v>
      </c>
      <c r="M353" s="57"/>
      <c r="N353" s="58"/>
    </row>
    <row r="354" spans="1:14" ht="15">
      <c r="A354" s="48"/>
      <c r="B354" s="48"/>
      <c r="C354" s="53"/>
      <c r="D354" s="53"/>
      <c r="E354" s="50"/>
      <c r="F354" s="23"/>
      <c r="G354" s="54"/>
      <c r="H354" s="55"/>
      <c r="I354" s="28">
        <f ca="1">SUMIF('IMPORTBFT (ID)'!$A$3:$A$5000,$G$4:$G$7322,'IMPORTBFT (ID)'!$B$3:$B$5000)</f>
        <v>0</v>
      </c>
      <c r="J354" s="56"/>
      <c r="K354" s="18" t="str">
        <f t="shared" ca="1" si="0"/>
        <v>-</v>
      </c>
      <c r="L354" s="19" t="e">
        <f>IF(G354=#REF!,#REF!,"FALSO")</f>
        <v>#REF!</v>
      </c>
      <c r="M354" s="57"/>
      <c r="N354" s="58"/>
    </row>
    <row r="355" spans="1:14" ht="15">
      <c r="A355" s="48"/>
      <c r="B355" s="48"/>
      <c r="C355" s="53"/>
      <c r="D355" s="53"/>
      <c r="E355" s="50"/>
      <c r="F355" s="23"/>
      <c r="G355" s="54"/>
      <c r="H355" s="55"/>
      <c r="I355" s="28">
        <f ca="1">SUMIF('IMPORTBFT (ID)'!$A$3:$A$5000,$G$4:$G$7322,'IMPORTBFT (ID)'!$B$3:$B$5000)</f>
        <v>0</v>
      </c>
      <c r="J355" s="56"/>
      <c r="K355" s="18" t="str">
        <f t="shared" ca="1" si="0"/>
        <v>-</v>
      </c>
      <c r="L355" s="19" t="e">
        <f>IF(G355=#REF!,#REF!,"FALSO")</f>
        <v>#REF!</v>
      </c>
      <c r="M355" s="57"/>
      <c r="N355" s="58"/>
    </row>
    <row r="356" spans="1:14" ht="15">
      <c r="A356" s="48"/>
      <c r="B356" s="48"/>
      <c r="C356" s="53"/>
      <c r="D356" s="53"/>
      <c r="E356" s="50"/>
      <c r="F356" s="23"/>
      <c r="G356" s="54"/>
      <c r="H356" s="55"/>
      <c r="I356" s="28">
        <f ca="1">SUMIF('IMPORTBFT (ID)'!$A$3:$A$5000,$G$4:$G$7322,'IMPORTBFT (ID)'!$B$3:$B$5000)</f>
        <v>0</v>
      </c>
      <c r="J356" s="56"/>
      <c r="K356" s="18" t="str">
        <f t="shared" ca="1" si="0"/>
        <v>-</v>
      </c>
      <c r="L356" s="19" t="e">
        <f>IF(G356=#REF!,#REF!,"FALSO")</f>
        <v>#REF!</v>
      </c>
      <c r="M356" s="57"/>
      <c r="N356" s="58"/>
    </row>
    <row r="357" spans="1:14" ht="15">
      <c r="A357" s="48"/>
      <c r="B357" s="48"/>
      <c r="C357" s="53"/>
      <c r="D357" s="53"/>
      <c r="E357" s="53"/>
      <c r="F357" s="23"/>
      <c r="G357" s="54"/>
      <c r="H357" s="55"/>
      <c r="I357" s="28">
        <f ca="1">SUMIF('IMPORTBFT (ID)'!$A$3:$A$5000,$G$4:$G$7322,'IMPORTBFT (ID)'!$B$3:$B$5000)</f>
        <v>0</v>
      </c>
      <c r="J357" s="56"/>
      <c r="K357" s="18" t="str">
        <f t="shared" ca="1" si="0"/>
        <v>-</v>
      </c>
      <c r="L357" s="19" t="e">
        <f>IF(G357=#REF!,#REF!,"FALSO")</f>
        <v>#REF!</v>
      </c>
      <c r="M357" s="57"/>
      <c r="N357" s="58"/>
    </row>
    <row r="358" spans="1:14" ht="15">
      <c r="A358" s="48"/>
      <c r="B358" s="48"/>
      <c r="C358" s="53"/>
      <c r="D358" s="53"/>
      <c r="E358" s="53"/>
      <c r="F358" s="23"/>
      <c r="G358" s="54"/>
      <c r="H358" s="55"/>
      <c r="I358" s="28">
        <f ca="1">SUMIF('IMPORTBFT (ID)'!$A$3:$A$5000,$G$4:$G$7322,'IMPORTBFT (ID)'!$B$3:$B$5000)</f>
        <v>0</v>
      </c>
      <c r="J358" s="56"/>
      <c r="K358" s="18" t="str">
        <f t="shared" ca="1" si="0"/>
        <v>-</v>
      </c>
      <c r="L358" s="19" t="e">
        <f>IF(G358=#REF!,#REF!,"FALSO")</f>
        <v>#REF!</v>
      </c>
      <c r="M358" s="57"/>
      <c r="N358" s="58"/>
    </row>
    <row r="359" spans="1:14" ht="15">
      <c r="A359" s="48"/>
      <c r="B359" s="48"/>
      <c r="C359" s="53"/>
      <c r="D359" s="53"/>
      <c r="E359" s="50"/>
      <c r="F359" s="23"/>
      <c r="G359" s="54"/>
      <c r="H359" s="55"/>
      <c r="I359" s="28">
        <f ca="1">SUMIF('IMPORTBFT (ID)'!$A$3:$A$5000,$G$4:$G$7322,'IMPORTBFT (ID)'!$B$3:$B$5000)</f>
        <v>0</v>
      </c>
      <c r="J359" s="56"/>
      <c r="K359" s="18" t="str">
        <f t="shared" ca="1" si="0"/>
        <v>-</v>
      </c>
      <c r="L359" s="19" t="e">
        <f>IF(G359=#REF!,#REF!,"FALSO")</f>
        <v>#REF!</v>
      </c>
      <c r="M359" s="57"/>
      <c r="N359" s="58"/>
    </row>
    <row r="360" spans="1:14" ht="15">
      <c r="A360" s="48"/>
      <c r="B360" s="48"/>
      <c r="C360" s="53"/>
      <c r="D360" s="53"/>
      <c r="E360" s="50"/>
      <c r="F360" s="23"/>
      <c r="G360" s="54"/>
      <c r="H360" s="55"/>
      <c r="I360" s="28">
        <f ca="1">SUMIF('IMPORTBFT (ID)'!$A$3:$A$5000,$G$4:$G$7322,'IMPORTBFT (ID)'!$B$3:$B$5000)</f>
        <v>0</v>
      </c>
      <c r="J360" s="56"/>
      <c r="K360" s="18" t="str">
        <f t="shared" ca="1" si="0"/>
        <v>-</v>
      </c>
      <c r="L360" s="19" t="e">
        <f>IF(G360=#REF!,#REF!,"FALSO")</f>
        <v>#REF!</v>
      </c>
      <c r="M360" s="57"/>
      <c r="N360" s="58"/>
    </row>
    <row r="361" spans="1:14" ht="15">
      <c r="A361" s="48"/>
      <c r="B361" s="48"/>
      <c r="C361" s="53"/>
      <c r="D361" s="53"/>
      <c r="E361" s="50"/>
      <c r="F361" s="23"/>
      <c r="G361" s="54"/>
      <c r="H361" s="55"/>
      <c r="I361" s="28">
        <f ca="1">SUMIF('IMPORTBFT (ID)'!$A$3:$A$5000,$G$4:$G$7322,'IMPORTBFT (ID)'!$B$3:$B$5000)</f>
        <v>0</v>
      </c>
      <c r="J361" s="56"/>
      <c r="K361" s="18" t="str">
        <f t="shared" ca="1" si="0"/>
        <v>-</v>
      </c>
      <c r="L361" s="19" t="e">
        <f>IF(G361=#REF!,#REF!,"FALSO")</f>
        <v>#REF!</v>
      </c>
      <c r="M361" s="57"/>
      <c r="N361" s="58"/>
    </row>
    <row r="362" spans="1:14" ht="15">
      <c r="A362" s="48"/>
      <c r="B362" s="48"/>
      <c r="C362" s="53"/>
      <c r="D362" s="53"/>
      <c r="E362" s="53"/>
      <c r="F362" s="23"/>
      <c r="G362" s="54"/>
      <c r="H362" s="55"/>
      <c r="I362" s="28">
        <f ca="1">SUMIF('IMPORTBFT (ID)'!$A$3:$A$5000,$G$4:$G$7322,'IMPORTBFT (ID)'!$B$3:$B$5000)</f>
        <v>0</v>
      </c>
      <c r="J362" s="56"/>
      <c r="K362" s="18" t="str">
        <f t="shared" ca="1" si="0"/>
        <v>-</v>
      </c>
      <c r="L362" s="19" t="e">
        <f>IF(G362=#REF!,#REF!,"FALSO")</f>
        <v>#REF!</v>
      </c>
      <c r="M362" s="57"/>
      <c r="N362" s="58"/>
    </row>
    <row r="363" spans="1:14" ht="15">
      <c r="A363" s="48"/>
      <c r="B363" s="48"/>
      <c r="C363" s="53"/>
      <c r="D363" s="53"/>
      <c r="E363" s="50"/>
      <c r="F363" s="23"/>
      <c r="G363" s="54"/>
      <c r="H363" s="55"/>
      <c r="I363" s="28">
        <f ca="1">SUMIF('IMPORTBFT (ID)'!$A$3:$A$5000,$G$4:$G$7322,'IMPORTBFT (ID)'!$B$3:$B$5000)</f>
        <v>0</v>
      </c>
      <c r="J363" s="56"/>
      <c r="K363" s="18" t="str">
        <f t="shared" ca="1" si="0"/>
        <v>-</v>
      </c>
      <c r="L363" s="19" t="e">
        <f>IF(G363=#REF!,#REF!,"FALSO")</f>
        <v>#REF!</v>
      </c>
      <c r="M363" s="57"/>
      <c r="N363" s="58"/>
    </row>
    <row r="364" spans="1:14" ht="15">
      <c r="A364" s="48"/>
      <c r="B364" s="48"/>
      <c r="C364" s="53"/>
      <c r="D364" s="53"/>
      <c r="E364" s="50"/>
      <c r="F364" s="23"/>
      <c r="G364" s="54"/>
      <c r="H364" s="55"/>
      <c r="I364" s="28">
        <f ca="1">SUMIF('IMPORTBFT (ID)'!$A$3:$A$5000,$G$4:$G$7322,'IMPORTBFT (ID)'!$B$3:$B$5000)</f>
        <v>0</v>
      </c>
      <c r="J364" s="56"/>
      <c r="K364" s="18" t="str">
        <f t="shared" ca="1" si="0"/>
        <v>-</v>
      </c>
      <c r="L364" s="19" t="e">
        <f>IF(G364=#REF!,#REF!,"FALSO")</f>
        <v>#REF!</v>
      </c>
      <c r="M364" s="57"/>
      <c r="N364" s="58"/>
    </row>
    <row r="365" spans="1:14" ht="15">
      <c r="A365" s="48"/>
      <c r="B365" s="48"/>
      <c r="C365" s="53"/>
      <c r="D365" s="53"/>
      <c r="E365" s="50"/>
      <c r="F365" s="23"/>
      <c r="G365" s="54"/>
      <c r="H365" s="55"/>
      <c r="I365" s="28">
        <f ca="1">SUMIF('IMPORTBFT (ID)'!$A$3:$A$5000,$G$4:$G$7322,'IMPORTBFT (ID)'!$B$3:$B$5000)</f>
        <v>0</v>
      </c>
      <c r="J365" s="56"/>
      <c r="K365" s="18" t="str">
        <f t="shared" ca="1" si="0"/>
        <v>-</v>
      </c>
      <c r="L365" s="19" t="e">
        <f>IF(G365=#REF!,#REF!,"FALSO")</f>
        <v>#REF!</v>
      </c>
      <c r="M365" s="57"/>
      <c r="N365" s="58"/>
    </row>
    <row r="366" spans="1:14" ht="15">
      <c r="A366" s="48"/>
      <c r="B366" s="48"/>
      <c r="C366" s="53"/>
      <c r="D366" s="53"/>
      <c r="E366" s="50"/>
      <c r="F366" s="23"/>
      <c r="G366" s="54"/>
      <c r="H366" s="55"/>
      <c r="I366" s="28">
        <f ca="1">SUMIF('IMPORTBFT (ID)'!$A$3:$A$5000,$G$4:$G$7322,'IMPORTBFT (ID)'!$B$3:$B$5000)</f>
        <v>0</v>
      </c>
      <c r="J366" s="56"/>
      <c r="K366" s="18" t="str">
        <f t="shared" ca="1" si="0"/>
        <v>-</v>
      </c>
      <c r="L366" s="19" t="e">
        <f>IF(G366=#REF!,#REF!,"FALSO")</f>
        <v>#REF!</v>
      </c>
      <c r="M366" s="57"/>
      <c r="N366" s="58"/>
    </row>
    <row r="367" spans="1:14" ht="15">
      <c r="A367" s="48"/>
      <c r="B367" s="48"/>
      <c r="C367" s="53"/>
      <c r="D367" s="53"/>
      <c r="E367" s="50"/>
      <c r="F367" s="23"/>
      <c r="G367" s="54"/>
      <c r="H367" s="55"/>
      <c r="I367" s="28">
        <f ca="1">SUMIF('IMPORTBFT (ID)'!$A$3:$A$5000,$G$4:$G$7322,'IMPORTBFT (ID)'!$B$3:$B$5000)</f>
        <v>0</v>
      </c>
      <c r="J367" s="56"/>
      <c r="K367" s="18" t="str">
        <f t="shared" ca="1" si="0"/>
        <v>-</v>
      </c>
      <c r="L367" s="19" t="e">
        <f>IF(G367=#REF!,#REF!,"FALSO")</f>
        <v>#REF!</v>
      </c>
      <c r="M367" s="57"/>
      <c r="N367" s="58"/>
    </row>
    <row r="368" spans="1:14" ht="15">
      <c r="A368" s="48"/>
      <c r="B368" s="48"/>
      <c r="C368" s="53"/>
      <c r="D368" s="53"/>
      <c r="E368" s="50"/>
      <c r="F368" s="23"/>
      <c r="G368" s="54"/>
      <c r="H368" s="55"/>
      <c r="I368" s="28">
        <f ca="1">SUMIF('IMPORTBFT (ID)'!$A$3:$A$5000,$G$4:$G$7322,'IMPORTBFT (ID)'!$B$3:$B$5000)</f>
        <v>0</v>
      </c>
      <c r="J368" s="56"/>
      <c r="K368" s="18" t="str">
        <f t="shared" ca="1" si="0"/>
        <v>-</v>
      </c>
      <c r="L368" s="19" t="e">
        <f>IF(G368=#REF!,#REF!,"FALSO")</f>
        <v>#REF!</v>
      </c>
      <c r="M368" s="57"/>
      <c r="N368" s="58"/>
    </row>
    <row r="369" spans="1:14" ht="15">
      <c r="A369" s="48"/>
      <c r="B369" s="48"/>
      <c r="C369" s="53"/>
      <c r="D369" s="53"/>
      <c r="E369" s="53"/>
      <c r="F369" s="23"/>
      <c r="G369" s="54"/>
      <c r="H369" s="55"/>
      <c r="I369" s="28">
        <f ca="1">SUMIF('IMPORTBFT (ID)'!$A$3:$A$5000,$G$4:$G$7322,'IMPORTBFT (ID)'!$B$3:$B$5000)</f>
        <v>0</v>
      </c>
      <c r="J369" s="59"/>
      <c r="K369" s="18" t="str">
        <f t="shared" ca="1" si="0"/>
        <v>-</v>
      </c>
      <c r="L369" s="19" t="e">
        <f>IF(G369=#REF!,#REF!,"FALSO")</f>
        <v>#REF!</v>
      </c>
      <c r="M369" s="60"/>
      <c r="N369" s="61"/>
    </row>
    <row r="370" spans="1:14" ht="15">
      <c r="A370" s="48"/>
      <c r="B370" s="48"/>
      <c r="C370" s="53"/>
      <c r="D370" s="53"/>
      <c r="E370" s="53"/>
      <c r="F370" s="23"/>
      <c r="G370" s="54"/>
      <c r="H370" s="55"/>
      <c r="I370" s="28">
        <f ca="1">SUMIF('IMPORTBFT (ID)'!$A$3:$A$5000,$G$4:$G$7322,'IMPORTBFT (ID)'!$B$3:$B$5000)</f>
        <v>0</v>
      </c>
      <c r="J370" s="59"/>
      <c r="K370" s="18" t="str">
        <f t="shared" ca="1" si="0"/>
        <v>-</v>
      </c>
      <c r="L370" s="19" t="e">
        <f>IF(G370=#REF!,#REF!,"FALSO")</f>
        <v>#REF!</v>
      </c>
      <c r="M370" s="60"/>
      <c r="N370" s="61"/>
    </row>
    <row r="371" spans="1:14" ht="15">
      <c r="A371" s="48"/>
      <c r="B371" s="48"/>
      <c r="C371" s="53"/>
      <c r="D371" s="53"/>
      <c r="E371" s="53"/>
      <c r="F371" s="23"/>
      <c r="G371" s="54"/>
      <c r="H371" s="55"/>
      <c r="I371" s="28">
        <f ca="1">SUMIF('IMPORTBFT (ID)'!$A$3:$A$5000,$G$4:$G$7322,'IMPORTBFT (ID)'!$B$3:$B$5000)</f>
        <v>0</v>
      </c>
      <c r="J371" s="59"/>
      <c r="K371" s="18" t="str">
        <f t="shared" ca="1" si="0"/>
        <v>-</v>
      </c>
      <c r="L371" s="19" t="e">
        <f>IF(G371=#REF!,#REF!,"FALSO")</f>
        <v>#REF!</v>
      </c>
      <c r="M371" s="60"/>
      <c r="N371" s="61"/>
    </row>
    <row r="372" spans="1:14" ht="15">
      <c r="A372" s="48"/>
      <c r="B372" s="48"/>
      <c r="C372" s="53"/>
      <c r="D372" s="53"/>
      <c r="E372" s="50"/>
      <c r="F372" s="23"/>
      <c r="G372" s="54"/>
      <c r="H372" s="55"/>
      <c r="I372" s="28">
        <f ca="1">SUMIF('IMPORTBFT (ID)'!$A$3:$A$5000,$G$4:$G$7322,'IMPORTBFT (ID)'!$B$3:$B$5000)</f>
        <v>0</v>
      </c>
      <c r="J372" s="56"/>
      <c r="K372" s="18" t="str">
        <f t="shared" ca="1" si="0"/>
        <v>-</v>
      </c>
      <c r="L372" s="19" t="e">
        <f>IF(G372=#REF!,#REF!,"FALSO")</f>
        <v>#REF!</v>
      </c>
      <c r="M372" s="57"/>
      <c r="N372" s="58"/>
    </row>
    <row r="373" spans="1:14" ht="15">
      <c r="A373" s="48"/>
      <c r="B373" s="48"/>
      <c r="C373" s="53"/>
      <c r="D373" s="53"/>
      <c r="E373" s="50"/>
      <c r="F373" s="23"/>
      <c r="G373" s="54"/>
      <c r="H373" s="55"/>
      <c r="I373" s="28">
        <f ca="1">SUMIF('IMPORTBFT (ID)'!$A$3:$A$5000,$G$4:$G$7322,'IMPORTBFT (ID)'!$B$3:$B$5000)</f>
        <v>0</v>
      </c>
      <c r="J373" s="59"/>
      <c r="K373" s="18" t="str">
        <f t="shared" ca="1" si="0"/>
        <v>-</v>
      </c>
      <c r="L373" s="19" t="e">
        <f>IF(G373=#REF!,#REF!,"FALSO")</f>
        <v>#REF!</v>
      </c>
      <c r="M373" s="60"/>
      <c r="N373" s="61"/>
    </row>
    <row r="374" spans="1:14" ht="15">
      <c r="A374" s="48"/>
      <c r="B374" s="48"/>
      <c r="C374" s="53"/>
      <c r="D374" s="53"/>
      <c r="E374" s="50"/>
      <c r="F374" s="23"/>
      <c r="G374" s="54"/>
      <c r="H374" s="55"/>
      <c r="I374" s="28">
        <f ca="1">SUMIF('IMPORTBFT (ID)'!$A$3:$A$5000,$G$4:$G$7322,'IMPORTBFT (ID)'!$B$3:$B$5000)</f>
        <v>0</v>
      </c>
      <c r="J374" s="59"/>
      <c r="K374" s="18" t="str">
        <f t="shared" ca="1" si="0"/>
        <v>-</v>
      </c>
      <c r="L374" s="19" t="e">
        <f>IF(G374=#REF!,#REF!,"FALSO")</f>
        <v>#REF!</v>
      </c>
      <c r="M374" s="60"/>
      <c r="N374" s="61"/>
    </row>
    <row r="375" spans="1:14" ht="15">
      <c r="A375" s="48"/>
      <c r="B375" s="48"/>
      <c r="C375" s="53"/>
      <c r="D375" s="53"/>
      <c r="E375" s="50"/>
      <c r="F375" s="23"/>
      <c r="G375" s="54"/>
      <c r="H375" s="55"/>
      <c r="I375" s="28">
        <f ca="1">SUMIF('IMPORTBFT (ID)'!$A$3:$A$5000,$G$4:$G$7322,'IMPORTBFT (ID)'!$B$3:$B$5000)</f>
        <v>0</v>
      </c>
      <c r="J375" s="59"/>
      <c r="K375" s="18" t="str">
        <f t="shared" ca="1" si="0"/>
        <v>-</v>
      </c>
      <c r="L375" s="19" t="e">
        <f>IF(G375=#REF!,#REF!,"FALSO")</f>
        <v>#REF!</v>
      </c>
      <c r="M375" s="60"/>
      <c r="N375" s="61"/>
    </row>
    <row r="376" spans="1:14" ht="15">
      <c r="A376" s="48"/>
      <c r="B376" s="48"/>
      <c r="C376" s="53"/>
      <c r="D376" s="53"/>
      <c r="E376" s="50"/>
      <c r="F376" s="23"/>
      <c r="G376" s="54"/>
      <c r="H376" s="55"/>
      <c r="I376" s="28">
        <f ca="1">SUMIF('IMPORTBFT (ID)'!$A$3:$A$5000,$G$4:$G$7322,'IMPORTBFT (ID)'!$B$3:$B$5000)</f>
        <v>0</v>
      </c>
      <c r="J376" s="59"/>
      <c r="K376" s="18" t="str">
        <f t="shared" ca="1" si="0"/>
        <v>-</v>
      </c>
      <c r="L376" s="19" t="e">
        <f>IF(G376=#REF!,#REF!,"FALSO")</f>
        <v>#REF!</v>
      </c>
      <c r="M376" s="60"/>
      <c r="N376" s="61"/>
    </row>
    <row r="377" spans="1:14" ht="15">
      <c r="A377" s="48"/>
      <c r="B377" s="48"/>
      <c r="C377" s="53"/>
      <c r="D377" s="53"/>
      <c r="E377" s="50"/>
      <c r="F377" s="23"/>
      <c r="G377" s="54"/>
      <c r="H377" s="55"/>
      <c r="I377" s="28">
        <f ca="1">SUMIF('IMPORTBFT (ID)'!$A$3:$A$5000,$G$4:$G$7322,'IMPORTBFT (ID)'!$B$3:$B$5000)</f>
        <v>0</v>
      </c>
      <c r="J377" s="59"/>
      <c r="K377" s="18" t="str">
        <f t="shared" ca="1" si="0"/>
        <v>-</v>
      </c>
      <c r="L377" s="19" t="e">
        <f>IF(G377=#REF!,#REF!,"FALSO")</f>
        <v>#REF!</v>
      </c>
      <c r="M377" s="60"/>
      <c r="N377" s="61"/>
    </row>
    <row r="378" spans="1:14" ht="15">
      <c r="A378" s="48"/>
      <c r="B378" s="48"/>
      <c r="C378" s="53"/>
      <c r="D378" s="53"/>
      <c r="E378" s="50"/>
      <c r="F378" s="23"/>
      <c r="G378" s="54"/>
      <c r="H378" s="55"/>
      <c r="I378" s="28">
        <f ca="1">SUMIF('IMPORTBFT (ID)'!$A$3:$A$5000,$G$4:$G$7322,'IMPORTBFT (ID)'!$B$3:$B$5000)</f>
        <v>0</v>
      </c>
      <c r="J378" s="56"/>
      <c r="K378" s="18" t="str">
        <f t="shared" ca="1" si="0"/>
        <v>-</v>
      </c>
      <c r="L378" s="19" t="e">
        <f>IF(G378=#REF!,#REF!,"FALSO")</f>
        <v>#REF!</v>
      </c>
      <c r="M378" s="57"/>
      <c r="N378" s="58"/>
    </row>
    <row r="379" spans="1:14" ht="15">
      <c r="A379" s="48"/>
      <c r="B379" s="48"/>
      <c r="C379" s="53"/>
      <c r="D379" s="53"/>
      <c r="E379" s="50"/>
      <c r="F379" s="23"/>
      <c r="G379" s="54"/>
      <c r="H379" s="55"/>
      <c r="I379" s="28">
        <f ca="1">SUMIF('IMPORTBFT (ID)'!$A$3:$A$5000,$G$4:$G$7322,'IMPORTBFT (ID)'!$B$3:$B$5000)</f>
        <v>0</v>
      </c>
      <c r="J379" s="59"/>
      <c r="K379" s="18" t="str">
        <f t="shared" ca="1" si="0"/>
        <v>-</v>
      </c>
      <c r="L379" s="19" t="e">
        <f>IF(G379=#REF!,#REF!,"FALSO")</f>
        <v>#REF!</v>
      </c>
      <c r="M379" s="60"/>
      <c r="N379" s="61"/>
    </row>
    <row r="380" spans="1:14" ht="15">
      <c r="A380" s="48"/>
      <c r="B380" s="48"/>
      <c r="C380" s="53"/>
      <c r="D380" s="53"/>
      <c r="E380" s="53"/>
      <c r="F380" s="23"/>
      <c r="G380" s="54"/>
      <c r="H380" s="55"/>
      <c r="I380" s="28">
        <f ca="1">SUMIF('IMPORTBFT (ID)'!$A$3:$A$5000,$G$4:$G$7322,'IMPORTBFT (ID)'!$B$3:$B$5000)</f>
        <v>0</v>
      </c>
      <c r="J380" s="59"/>
      <c r="K380" s="18" t="str">
        <f t="shared" ca="1" si="0"/>
        <v>-</v>
      </c>
      <c r="L380" s="19" t="e">
        <f>IF(G380=#REF!,#REF!,"FALSO")</f>
        <v>#REF!</v>
      </c>
      <c r="M380" s="60"/>
      <c r="N380" s="61"/>
    </row>
    <row r="381" spans="1:14" ht="15">
      <c r="A381" s="48"/>
      <c r="B381" s="48"/>
      <c r="C381" s="53"/>
      <c r="D381" s="53"/>
      <c r="E381" s="50"/>
      <c r="F381" s="23"/>
      <c r="G381" s="54"/>
      <c r="H381" s="55"/>
      <c r="I381" s="28">
        <f ca="1">SUMIF('IMPORTBFT (ID)'!$A$3:$A$5000,$G$4:$G$7322,'IMPORTBFT (ID)'!$B$3:$B$5000)</f>
        <v>0</v>
      </c>
      <c r="J381" s="59"/>
      <c r="K381" s="18" t="str">
        <f t="shared" ca="1" si="0"/>
        <v>-</v>
      </c>
      <c r="L381" s="19" t="e">
        <f>IF(G381=#REF!,#REF!,"FALSO")</f>
        <v>#REF!</v>
      </c>
      <c r="M381" s="60"/>
      <c r="N381" s="61"/>
    </row>
    <row r="382" spans="1:14" ht="15">
      <c r="A382" s="48"/>
      <c r="B382" s="48"/>
      <c r="C382" s="53"/>
      <c r="D382" s="53"/>
      <c r="E382" s="50"/>
      <c r="F382" s="23"/>
      <c r="G382" s="54"/>
      <c r="H382" s="55"/>
      <c r="I382" s="28">
        <f ca="1">SUMIF('IMPORTBFT (ID)'!$A$3:$A$5000,$G$4:$G$7322,'IMPORTBFT (ID)'!$B$3:$B$5000)</f>
        <v>0</v>
      </c>
      <c r="J382" s="59"/>
      <c r="K382" s="18" t="str">
        <f t="shared" ca="1" si="0"/>
        <v>-</v>
      </c>
      <c r="L382" s="19" t="e">
        <f>IF(G382=#REF!,#REF!,"FALSO")</f>
        <v>#REF!</v>
      </c>
      <c r="M382" s="60"/>
      <c r="N382" s="61"/>
    </row>
    <row r="383" spans="1:14" ht="15">
      <c r="A383" s="48"/>
      <c r="B383" s="48"/>
      <c r="C383" s="53"/>
      <c r="D383" s="53"/>
      <c r="E383" s="50"/>
      <c r="F383" s="23"/>
      <c r="G383" s="54"/>
      <c r="H383" s="55"/>
      <c r="I383" s="28">
        <f ca="1">SUMIF('IMPORTBFT (ID)'!$A$3:$A$5000,$G$4:$G$7322,'IMPORTBFT (ID)'!$B$3:$B$5000)</f>
        <v>0</v>
      </c>
      <c r="J383" s="59"/>
      <c r="K383" s="18" t="str">
        <f t="shared" ca="1" si="0"/>
        <v>-</v>
      </c>
      <c r="L383" s="19" t="e">
        <f>IF(G383=#REF!,#REF!,"FALSO")</f>
        <v>#REF!</v>
      </c>
      <c r="M383" s="60"/>
      <c r="N383" s="61"/>
    </row>
    <row r="384" spans="1:14" ht="15">
      <c r="A384" s="48"/>
      <c r="B384" s="48"/>
      <c r="C384" s="53"/>
      <c r="D384" s="53"/>
      <c r="E384" s="50"/>
      <c r="F384" s="23"/>
      <c r="G384" s="54"/>
      <c r="H384" s="55"/>
      <c r="I384" s="28">
        <f ca="1">SUMIF('IMPORTBFT (ID)'!$A$3:$A$5000,$G$4:$G$7322,'IMPORTBFT (ID)'!$B$3:$B$5000)</f>
        <v>0</v>
      </c>
      <c r="J384" s="59"/>
      <c r="K384" s="18" t="str">
        <f t="shared" ca="1" si="0"/>
        <v>-</v>
      </c>
      <c r="L384" s="19" t="e">
        <f>IF(G384=#REF!,#REF!,"FALSO")</f>
        <v>#REF!</v>
      </c>
      <c r="M384" s="60"/>
      <c r="N384" s="61"/>
    </row>
    <row r="385" spans="1:14" ht="15">
      <c r="A385" s="48"/>
      <c r="B385" s="48"/>
      <c r="C385" s="53"/>
      <c r="D385" s="53"/>
      <c r="E385" s="53"/>
      <c r="F385" s="23"/>
      <c r="G385" s="54"/>
      <c r="H385" s="55"/>
      <c r="I385" s="28">
        <f ca="1">SUMIF('IMPORTBFT (ID)'!$A$3:$A$5000,$G$4:$G$7322,'IMPORTBFT (ID)'!$B$3:$B$5000)</f>
        <v>0</v>
      </c>
      <c r="J385" s="59"/>
      <c r="K385" s="18" t="str">
        <f t="shared" ca="1" si="0"/>
        <v>-</v>
      </c>
      <c r="L385" s="19" t="e">
        <f>IF(G385=#REF!,#REF!,"FALSO")</f>
        <v>#REF!</v>
      </c>
      <c r="M385" s="60"/>
      <c r="N385" s="61"/>
    </row>
    <row r="386" spans="1:14" ht="15">
      <c r="A386" s="48"/>
      <c r="B386" s="48"/>
      <c r="C386" s="53"/>
      <c r="D386" s="53"/>
      <c r="E386" s="50"/>
      <c r="F386" s="23"/>
      <c r="G386" s="54"/>
      <c r="H386" s="55"/>
      <c r="I386" s="28">
        <f ca="1">SUMIF('IMPORTBFT (ID)'!$A$3:$A$5000,$G$4:$G$7322,'IMPORTBFT (ID)'!$B$3:$B$5000)</f>
        <v>0</v>
      </c>
      <c r="J386" s="59"/>
      <c r="K386" s="18" t="str">
        <f t="shared" ca="1" si="0"/>
        <v>-</v>
      </c>
      <c r="L386" s="19" t="e">
        <f>IF(G386=#REF!,#REF!,"FALSO")</f>
        <v>#REF!</v>
      </c>
      <c r="M386" s="60"/>
      <c r="N386" s="61"/>
    </row>
    <row r="387" spans="1:14" ht="15">
      <c r="A387" s="48"/>
      <c r="B387" s="48"/>
      <c r="C387" s="53"/>
      <c r="D387" s="53"/>
      <c r="E387" s="50"/>
      <c r="F387" s="23"/>
      <c r="G387" s="54"/>
      <c r="H387" s="55"/>
      <c r="I387" s="28">
        <f ca="1">SUMIF('IMPORTBFT (ID)'!$A$3:$A$5000,$G$4:$G$7322,'IMPORTBFT (ID)'!$B$3:$B$5000)</f>
        <v>0</v>
      </c>
      <c r="J387" s="59"/>
      <c r="K387" s="18" t="str">
        <f t="shared" ca="1" si="0"/>
        <v>-</v>
      </c>
      <c r="L387" s="19" t="e">
        <f>IF(G387=#REF!,#REF!,"FALSO")</f>
        <v>#REF!</v>
      </c>
      <c r="M387" s="60"/>
      <c r="N387" s="61"/>
    </row>
    <row r="388" spans="1:14" ht="15">
      <c r="A388" s="48"/>
      <c r="B388" s="48"/>
      <c r="C388" s="53"/>
      <c r="D388" s="53"/>
      <c r="E388" s="53"/>
      <c r="F388" s="23"/>
      <c r="G388" s="54"/>
      <c r="H388" s="55"/>
      <c r="I388" s="28">
        <f ca="1">SUMIF('IMPORTBFT (ID)'!$A$3:$A$5000,$G$4:$G$7322,'IMPORTBFT (ID)'!$B$3:$B$5000)</f>
        <v>0</v>
      </c>
      <c r="J388" s="59"/>
      <c r="K388" s="18" t="str">
        <f t="shared" ca="1" si="0"/>
        <v>-</v>
      </c>
      <c r="L388" s="19" t="e">
        <f>IF(G388=#REF!,#REF!,"FALSO")</f>
        <v>#REF!</v>
      </c>
      <c r="M388" s="60"/>
      <c r="N388" s="61"/>
    </row>
    <row r="389" spans="1:14" ht="15">
      <c r="A389" s="48"/>
      <c r="B389" s="48"/>
      <c r="C389" s="53"/>
      <c r="D389" s="53"/>
      <c r="E389" s="53"/>
      <c r="F389" s="23"/>
      <c r="G389" s="54"/>
      <c r="H389" s="55"/>
      <c r="I389" s="28">
        <f ca="1">SUMIF('IMPORTBFT (ID)'!$A$3:$A$5000,$G$4:$G$7322,'IMPORTBFT (ID)'!$B$3:$B$5000)</f>
        <v>0</v>
      </c>
      <c r="J389" s="59"/>
      <c r="K389" s="18" t="str">
        <f t="shared" ca="1" si="0"/>
        <v>-</v>
      </c>
      <c r="L389" s="19" t="e">
        <f>IF(G389=#REF!,#REF!,"FALSO")</f>
        <v>#REF!</v>
      </c>
      <c r="M389" s="60"/>
      <c r="N389" s="61"/>
    </row>
    <row r="390" spans="1:14" ht="15">
      <c r="A390" s="48"/>
      <c r="B390" s="48"/>
      <c r="C390" s="53"/>
      <c r="D390" s="53"/>
      <c r="E390" s="50"/>
      <c r="F390" s="23"/>
      <c r="G390" s="54"/>
      <c r="H390" s="55"/>
      <c r="I390" s="28">
        <f ca="1">SUMIF('IMPORTBFT (ID)'!$A$3:$A$5000,$G$4:$G$7322,'IMPORTBFT (ID)'!$B$3:$B$5000)</f>
        <v>0</v>
      </c>
      <c r="J390" s="59"/>
      <c r="K390" s="18" t="str">
        <f t="shared" ca="1" si="0"/>
        <v>-</v>
      </c>
      <c r="L390" s="19" t="e">
        <f>IF(G390=#REF!,#REF!,"FALSO")</f>
        <v>#REF!</v>
      </c>
      <c r="M390" s="60"/>
      <c r="N390" s="61"/>
    </row>
    <row r="391" spans="1:14" ht="15">
      <c r="A391" s="49"/>
      <c r="B391" s="49"/>
      <c r="C391" s="53"/>
      <c r="D391" s="53"/>
      <c r="E391" s="50"/>
      <c r="F391" s="23"/>
      <c r="G391" s="54"/>
      <c r="H391" s="55"/>
      <c r="I391" s="28">
        <f ca="1">SUMIF('IMPORTBFT (ID)'!$A$3:$A$5000,$G$4:$G$7322,'IMPORTBFT (ID)'!$B$3:$B$5000)</f>
        <v>0</v>
      </c>
      <c r="J391" s="56"/>
      <c r="K391" s="18" t="str">
        <f t="shared" ca="1" si="0"/>
        <v>-</v>
      </c>
      <c r="L391" s="19" t="e">
        <f>IF(G391=#REF!,#REF!,"FALSO")</f>
        <v>#REF!</v>
      </c>
      <c r="M391" s="57"/>
      <c r="N391" s="58"/>
    </row>
    <row r="392" spans="1:14" ht="15">
      <c r="A392" s="49"/>
      <c r="B392" s="49"/>
      <c r="C392" s="53"/>
      <c r="D392" s="53"/>
      <c r="E392" s="50"/>
      <c r="F392" s="23"/>
      <c r="G392" s="54"/>
      <c r="H392" s="55"/>
      <c r="I392" s="28">
        <f ca="1">SUMIF('IMPORTBFT (ID)'!$A$3:$A$5000,$G$4:$G$7322,'IMPORTBFT (ID)'!$B$3:$B$5000)</f>
        <v>0</v>
      </c>
      <c r="J392" s="56"/>
      <c r="K392" s="18" t="str">
        <f t="shared" ca="1" si="0"/>
        <v>-</v>
      </c>
      <c r="L392" s="19" t="e">
        <f>IF(G392=#REF!,#REF!,"FALSO")</f>
        <v>#REF!</v>
      </c>
      <c r="M392" s="57"/>
      <c r="N392" s="58"/>
    </row>
    <row r="393" spans="1:14" ht="15">
      <c r="A393" s="48"/>
      <c r="B393" s="49"/>
      <c r="C393" s="53"/>
      <c r="D393" s="53"/>
      <c r="E393" s="53"/>
      <c r="F393" s="23"/>
      <c r="G393" s="54"/>
      <c r="H393" s="55"/>
      <c r="I393" s="28">
        <f ca="1">SUMIF('IMPORTBFT (ID)'!$A$3:$A$5000,$G$4:$G$7322,'IMPORTBFT (ID)'!$B$3:$B$5000)</f>
        <v>0</v>
      </c>
      <c r="J393" s="56"/>
      <c r="K393" s="18" t="str">
        <f t="shared" ca="1" si="0"/>
        <v>-</v>
      </c>
      <c r="L393" s="19" t="e">
        <f>IF(G393=#REF!,#REF!,"FALSO")</f>
        <v>#REF!</v>
      </c>
      <c r="M393" s="57"/>
      <c r="N393" s="58"/>
    </row>
    <row r="394" spans="1:14" ht="15">
      <c r="A394" s="49"/>
      <c r="B394" s="49"/>
      <c r="C394" s="53"/>
      <c r="D394" s="53"/>
      <c r="E394" s="50"/>
      <c r="F394" s="23"/>
      <c r="G394" s="54"/>
      <c r="H394" s="55"/>
      <c r="I394" s="28">
        <f ca="1">SUMIF('IMPORTBFT (ID)'!$A$3:$A$5000,$G$4:$G$7322,'IMPORTBFT (ID)'!$B$3:$B$5000)</f>
        <v>0</v>
      </c>
      <c r="J394" s="56"/>
      <c r="K394" s="18" t="str">
        <f t="shared" ca="1" si="0"/>
        <v>-</v>
      </c>
      <c r="L394" s="19" t="e">
        <f>IF(G394=#REF!,#REF!,"FALSO")</f>
        <v>#REF!</v>
      </c>
      <c r="M394" s="57"/>
      <c r="N394" s="58"/>
    </row>
    <row r="395" spans="1:14" ht="15">
      <c r="A395" s="48"/>
      <c r="B395" s="49"/>
      <c r="C395" s="53"/>
      <c r="D395" s="53"/>
      <c r="E395" s="53"/>
      <c r="F395" s="23"/>
      <c r="G395" s="54"/>
      <c r="H395" s="55"/>
      <c r="I395" s="28">
        <f ca="1">SUMIF('IMPORTBFT (ID)'!$A$3:$A$5000,$G$4:$G$7322,'IMPORTBFT (ID)'!$B$3:$B$5000)</f>
        <v>0</v>
      </c>
      <c r="J395" s="56"/>
      <c r="K395" s="18" t="str">
        <f t="shared" ca="1" si="0"/>
        <v>-</v>
      </c>
      <c r="L395" s="19" t="e">
        <f>IF(G395=#REF!,#REF!,"FALSO")</f>
        <v>#REF!</v>
      </c>
      <c r="M395" s="57"/>
      <c r="N395" s="58"/>
    </row>
    <row r="396" spans="1:14" ht="15">
      <c r="A396" s="49"/>
      <c r="B396" s="49"/>
      <c r="C396" s="53"/>
      <c r="D396" s="53"/>
      <c r="E396" s="50"/>
      <c r="F396" s="23"/>
      <c r="G396" s="54"/>
      <c r="H396" s="55"/>
      <c r="I396" s="28">
        <f ca="1">SUMIF('IMPORTBFT (ID)'!$A$3:$A$5000,$G$4:$G$7322,'IMPORTBFT (ID)'!$B$3:$B$5000)</f>
        <v>0</v>
      </c>
      <c r="J396" s="56"/>
      <c r="K396" s="18" t="str">
        <f t="shared" ca="1" si="0"/>
        <v>-</v>
      </c>
      <c r="L396" s="19" t="e">
        <f>IF(G396=#REF!,#REF!,"FALSO")</f>
        <v>#REF!</v>
      </c>
      <c r="M396" s="57"/>
      <c r="N396" s="58"/>
    </row>
    <row r="397" spans="1:14" ht="15">
      <c r="A397" s="48"/>
      <c r="B397" s="49"/>
      <c r="C397" s="53"/>
      <c r="D397" s="53"/>
      <c r="E397" s="53"/>
      <c r="F397" s="23"/>
      <c r="G397" s="54"/>
      <c r="H397" s="55"/>
      <c r="I397" s="28">
        <f ca="1">SUMIF('IMPORTBFT (ID)'!$A$3:$A$5000,$G$4:$G$7322,'IMPORTBFT (ID)'!$B$3:$B$5000)</f>
        <v>0</v>
      </c>
      <c r="J397" s="56"/>
      <c r="K397" s="18" t="str">
        <f t="shared" ca="1" si="0"/>
        <v>-</v>
      </c>
      <c r="L397" s="19" t="e">
        <f>IF(G397=#REF!,#REF!,"FALSO")</f>
        <v>#REF!</v>
      </c>
      <c r="M397" s="57"/>
      <c r="N397" s="58"/>
    </row>
    <row r="398" spans="1:14" ht="15">
      <c r="A398" s="49"/>
      <c r="B398" s="49"/>
      <c r="C398" s="53"/>
      <c r="D398" s="53"/>
      <c r="E398" s="50"/>
      <c r="F398" s="23"/>
      <c r="G398" s="54"/>
      <c r="H398" s="55"/>
      <c r="I398" s="28">
        <f ca="1">SUMIF('IMPORTBFT (ID)'!$A$3:$A$5000,$G$4:$G$7322,'IMPORTBFT (ID)'!$B$3:$B$5000)</f>
        <v>0</v>
      </c>
      <c r="J398" s="56"/>
      <c r="K398" s="18" t="str">
        <f t="shared" ca="1" si="0"/>
        <v>-</v>
      </c>
      <c r="L398" s="19" t="e">
        <f>IF(G398=#REF!,#REF!,"FALSO")</f>
        <v>#REF!</v>
      </c>
      <c r="M398" s="57"/>
      <c r="N398" s="58"/>
    </row>
    <row r="399" spans="1:14" ht="15">
      <c r="A399" s="48"/>
      <c r="B399" s="49"/>
      <c r="C399" s="53"/>
      <c r="D399" s="53"/>
      <c r="E399" s="53"/>
      <c r="F399" s="23"/>
      <c r="G399" s="54"/>
      <c r="H399" s="55"/>
      <c r="I399" s="28">
        <f ca="1">SUMIF('IMPORTBFT (ID)'!$A$3:$A$5000,$G$4:$G$7322,'IMPORTBFT (ID)'!$B$3:$B$5000)</f>
        <v>0</v>
      </c>
      <c r="J399" s="56"/>
      <c r="K399" s="18" t="str">
        <f t="shared" ca="1" si="0"/>
        <v>-</v>
      </c>
      <c r="L399" s="19" t="e">
        <f>IF(G399=#REF!,#REF!,"FALSO")</f>
        <v>#REF!</v>
      </c>
      <c r="M399" s="57"/>
      <c r="N399" s="58"/>
    </row>
    <row r="400" spans="1:14" ht="15">
      <c r="A400" s="49"/>
      <c r="B400" s="49"/>
      <c r="C400" s="53"/>
      <c r="D400" s="53"/>
      <c r="E400" s="50"/>
      <c r="F400" s="23"/>
      <c r="G400" s="54"/>
      <c r="H400" s="55"/>
      <c r="I400" s="28">
        <f ca="1">SUMIF('IMPORTBFT (ID)'!$A$3:$A$5000,$G$4:$G$7322,'IMPORTBFT (ID)'!$B$3:$B$5000)</f>
        <v>0</v>
      </c>
      <c r="J400" s="56"/>
      <c r="K400" s="18" t="str">
        <f t="shared" ca="1" si="0"/>
        <v>-</v>
      </c>
      <c r="L400" s="19" t="e">
        <f>IF(G400=#REF!,#REF!,"FALSO")</f>
        <v>#REF!</v>
      </c>
      <c r="M400" s="57"/>
      <c r="N400" s="58"/>
    </row>
    <row r="401" spans="1:14" ht="15">
      <c r="A401" s="48"/>
      <c r="B401" s="49"/>
      <c r="C401" s="53"/>
      <c r="D401" s="53"/>
      <c r="E401" s="53"/>
      <c r="F401" s="23"/>
      <c r="G401" s="54"/>
      <c r="H401" s="55"/>
      <c r="I401" s="28">
        <f ca="1">SUMIF('IMPORTBFT (ID)'!$A$3:$A$5000,$G$4:$G$7322,'IMPORTBFT (ID)'!$B$3:$B$5000)</f>
        <v>0</v>
      </c>
      <c r="J401" s="56"/>
      <c r="K401" s="18" t="str">
        <f t="shared" ca="1" si="0"/>
        <v>-</v>
      </c>
      <c r="L401" s="19" t="e">
        <f>IF(G401=#REF!,#REF!,"FALSO")</f>
        <v>#REF!</v>
      </c>
      <c r="M401" s="57"/>
      <c r="N401" s="58"/>
    </row>
    <row r="402" spans="1:14" ht="15">
      <c r="A402" s="48"/>
      <c r="B402" s="49"/>
      <c r="C402" s="53"/>
      <c r="D402" s="53"/>
      <c r="E402" s="53"/>
      <c r="F402" s="23"/>
      <c r="G402" s="54"/>
      <c r="H402" s="55"/>
      <c r="I402" s="28">
        <f ca="1">SUMIF('IMPORTBFT (ID)'!$A$3:$A$5000,$G$4:$G$7322,'IMPORTBFT (ID)'!$B$3:$B$5000)</f>
        <v>0</v>
      </c>
      <c r="J402" s="56"/>
      <c r="K402" s="18" t="str">
        <f t="shared" ca="1" si="0"/>
        <v>-</v>
      </c>
      <c r="L402" s="19" t="e">
        <f>IF(G402=#REF!,#REF!,"FALSO")</f>
        <v>#REF!</v>
      </c>
      <c r="M402" s="57"/>
      <c r="N402" s="58"/>
    </row>
    <row r="403" spans="1:14" ht="15">
      <c r="A403" s="48"/>
      <c r="B403" s="49"/>
      <c r="C403" s="53"/>
      <c r="D403" s="53"/>
      <c r="E403" s="50"/>
      <c r="F403" s="23"/>
      <c r="G403" s="54"/>
      <c r="H403" s="55"/>
      <c r="I403" s="28">
        <f ca="1">SUMIF('IMPORTBFT (ID)'!$A$3:$A$5000,$G$4:$G$7322,'IMPORTBFT (ID)'!$B$3:$B$5000)</f>
        <v>0</v>
      </c>
      <c r="J403" s="56"/>
      <c r="K403" s="18" t="str">
        <f t="shared" ca="1" si="0"/>
        <v>-</v>
      </c>
      <c r="L403" s="19" t="e">
        <f>IF(G403=#REF!,#REF!,"FALSO")</f>
        <v>#REF!</v>
      </c>
      <c r="M403" s="57"/>
      <c r="N403" s="58"/>
    </row>
    <row r="404" spans="1:14" ht="15">
      <c r="A404" s="48"/>
      <c r="B404" s="49"/>
      <c r="C404" s="53"/>
      <c r="D404" s="53"/>
      <c r="E404" s="50"/>
      <c r="F404" s="23"/>
      <c r="G404" s="54"/>
      <c r="H404" s="55"/>
      <c r="I404" s="28">
        <f ca="1">SUMIF('IMPORTBFT (ID)'!$A$3:$A$5000,$G$4:$G$7322,'IMPORTBFT (ID)'!$B$3:$B$5000)</f>
        <v>0</v>
      </c>
      <c r="J404" s="56"/>
      <c r="K404" s="18" t="str">
        <f t="shared" ca="1" si="0"/>
        <v>-</v>
      </c>
      <c r="L404" s="19" t="e">
        <f>IF(G404=#REF!,#REF!,"FALSO")</f>
        <v>#REF!</v>
      </c>
      <c r="M404" s="57"/>
      <c r="N404" s="58"/>
    </row>
    <row r="405" spans="1:14" ht="15">
      <c r="A405" s="48"/>
      <c r="B405" s="49"/>
      <c r="C405" s="53"/>
      <c r="D405" s="53"/>
      <c r="E405" s="50"/>
      <c r="F405" s="23"/>
      <c r="G405" s="54"/>
      <c r="H405" s="55"/>
      <c r="I405" s="28">
        <f ca="1">SUMIF('IMPORTBFT (ID)'!$A$3:$A$5000,$G$4:$G$7322,'IMPORTBFT (ID)'!$B$3:$B$5000)</f>
        <v>0</v>
      </c>
      <c r="J405" s="56"/>
      <c r="K405" s="18" t="str">
        <f t="shared" ca="1" si="0"/>
        <v>-</v>
      </c>
      <c r="L405" s="19" t="e">
        <f>IF(G405=#REF!,#REF!,"FALSO")</f>
        <v>#REF!</v>
      </c>
      <c r="M405" s="57"/>
      <c r="N405" s="58"/>
    </row>
    <row r="406" spans="1:14" ht="15">
      <c r="A406" s="48"/>
      <c r="B406" s="49"/>
      <c r="C406" s="53"/>
      <c r="D406" s="53"/>
      <c r="E406" s="53"/>
      <c r="F406" s="23"/>
      <c r="G406" s="54"/>
      <c r="H406" s="55"/>
      <c r="I406" s="28">
        <f ca="1">SUMIF('IMPORTBFT (ID)'!$A$3:$A$5000,$G$4:$G$7322,'IMPORTBFT (ID)'!$B$3:$B$5000)</f>
        <v>0</v>
      </c>
      <c r="J406" s="56"/>
      <c r="K406" s="18" t="str">
        <f t="shared" ca="1" si="0"/>
        <v>-</v>
      </c>
      <c r="L406" s="19" t="e">
        <f>IF(G406=#REF!,#REF!,"FALSO")</f>
        <v>#REF!</v>
      </c>
      <c r="M406" s="57"/>
      <c r="N406" s="58"/>
    </row>
    <row r="407" spans="1:14" ht="15">
      <c r="A407" s="48"/>
      <c r="B407" s="49"/>
      <c r="C407" s="53"/>
      <c r="D407" s="53"/>
      <c r="E407" s="50"/>
      <c r="F407" s="23"/>
      <c r="G407" s="54"/>
      <c r="H407" s="55"/>
      <c r="I407" s="28">
        <f ca="1">SUMIF('IMPORTBFT (ID)'!$A$3:$A$5000,$G$4:$G$7322,'IMPORTBFT (ID)'!$B$3:$B$5000)</f>
        <v>0</v>
      </c>
      <c r="J407" s="56"/>
      <c r="K407" s="18" t="str">
        <f t="shared" ca="1" si="0"/>
        <v>-</v>
      </c>
      <c r="L407" s="19" t="e">
        <f>IF(G407=#REF!,#REF!,"FALSO")</f>
        <v>#REF!</v>
      </c>
      <c r="M407" s="57"/>
      <c r="N407" s="58"/>
    </row>
    <row r="408" spans="1:14" ht="15">
      <c r="A408" s="48"/>
      <c r="B408" s="49"/>
      <c r="C408" s="53"/>
      <c r="D408" s="53"/>
      <c r="E408" s="50"/>
      <c r="F408" s="23"/>
      <c r="G408" s="54"/>
      <c r="H408" s="55"/>
      <c r="I408" s="28">
        <f ca="1">SUMIF('IMPORTBFT (ID)'!$A$3:$A$5000,$G$4:$G$7322,'IMPORTBFT (ID)'!$B$3:$B$5000)</f>
        <v>0</v>
      </c>
      <c r="J408" s="56"/>
      <c r="K408" s="18" t="str">
        <f t="shared" ca="1" si="0"/>
        <v>-</v>
      </c>
      <c r="L408" s="19" t="e">
        <f>IF(G408=#REF!,#REF!,"FALSO")</f>
        <v>#REF!</v>
      </c>
      <c r="M408" s="57"/>
      <c r="N408" s="58"/>
    </row>
    <row r="409" spans="1:14" ht="15">
      <c r="A409" s="48"/>
      <c r="B409" s="49"/>
      <c r="C409" s="53"/>
      <c r="D409" s="53"/>
      <c r="E409" s="50"/>
      <c r="F409" s="23"/>
      <c r="G409" s="54"/>
      <c r="H409" s="55"/>
      <c r="I409" s="28">
        <f ca="1">SUMIF('IMPORTBFT (ID)'!$A$3:$A$5000,$G$4:$G$7322,'IMPORTBFT (ID)'!$B$3:$B$5000)</f>
        <v>0</v>
      </c>
      <c r="J409" s="56"/>
      <c r="K409" s="18" t="str">
        <f t="shared" ca="1" si="0"/>
        <v>-</v>
      </c>
      <c r="L409" s="19" t="e">
        <f>IF(G409=#REF!,#REF!,"FALSO")</f>
        <v>#REF!</v>
      </c>
      <c r="M409" s="57"/>
      <c r="N409" s="58"/>
    </row>
    <row r="410" spans="1:14" ht="15">
      <c r="A410" s="48"/>
      <c r="B410" s="49"/>
      <c r="C410" s="53"/>
      <c r="D410" s="53"/>
      <c r="E410" s="53"/>
      <c r="F410" s="23"/>
      <c r="G410" s="54"/>
      <c r="H410" s="55"/>
      <c r="I410" s="28">
        <f ca="1">SUMIF('IMPORTBFT (ID)'!$A$3:$A$5000,$G$4:$G$7322,'IMPORTBFT (ID)'!$B$3:$B$5000)</f>
        <v>0</v>
      </c>
      <c r="J410" s="56"/>
      <c r="K410" s="18" t="str">
        <f t="shared" ca="1" si="0"/>
        <v>-</v>
      </c>
      <c r="L410" s="19" t="e">
        <f>IF(G410=#REF!,#REF!,"FALSO")</f>
        <v>#REF!</v>
      </c>
      <c r="M410" s="57"/>
      <c r="N410" s="58"/>
    </row>
    <row r="411" spans="1:14" ht="15">
      <c r="A411" s="48"/>
      <c r="B411" s="49"/>
      <c r="C411" s="53"/>
      <c r="D411" s="53"/>
      <c r="E411" s="50"/>
      <c r="F411" s="23"/>
      <c r="G411" s="54"/>
      <c r="H411" s="55"/>
      <c r="I411" s="28">
        <f ca="1">SUMIF('IMPORTBFT (ID)'!$A$3:$A$5000,$G$4:$G$7322,'IMPORTBFT (ID)'!$B$3:$B$5000)</f>
        <v>0</v>
      </c>
      <c r="J411" s="56"/>
      <c r="K411" s="18" t="str">
        <f t="shared" ca="1" si="0"/>
        <v>-</v>
      </c>
      <c r="L411" s="19" t="e">
        <f>IF(G411=#REF!,#REF!,"FALSO")</f>
        <v>#REF!</v>
      </c>
      <c r="M411" s="57"/>
      <c r="N411" s="58"/>
    </row>
    <row r="412" spans="1:14" ht="15">
      <c r="A412" s="49"/>
      <c r="B412" s="49"/>
      <c r="C412" s="53"/>
      <c r="D412" s="53"/>
      <c r="E412" s="53"/>
      <c r="F412" s="23"/>
      <c r="G412" s="54"/>
      <c r="H412" s="55"/>
      <c r="I412" s="28">
        <f ca="1">SUMIF('IMPORTBFT (ID)'!$A$3:$A$5000,$G$4:$G$7322,'IMPORTBFT (ID)'!$B$3:$B$5000)</f>
        <v>0</v>
      </c>
      <c r="J412" s="56"/>
      <c r="K412" s="18" t="str">
        <f t="shared" ca="1" si="0"/>
        <v>-</v>
      </c>
      <c r="L412" s="19" t="e">
        <f>IF(G412=#REF!,#REF!,"FALSO")</f>
        <v>#REF!</v>
      </c>
      <c r="M412" s="57"/>
      <c r="N412" s="58"/>
    </row>
    <row r="413" spans="1:14" ht="15">
      <c r="A413" s="49"/>
      <c r="B413" s="49"/>
      <c r="C413" s="53"/>
      <c r="D413" s="53"/>
      <c r="E413" s="50"/>
      <c r="F413" s="23"/>
      <c r="G413" s="54"/>
      <c r="H413" s="55"/>
      <c r="I413" s="28">
        <f ca="1">SUMIF('IMPORTBFT (ID)'!$A$3:$A$5000,$G$4:$G$7322,'IMPORTBFT (ID)'!$B$3:$B$5000)</f>
        <v>0</v>
      </c>
      <c r="J413" s="56"/>
      <c r="K413" s="18" t="str">
        <f t="shared" ca="1" si="0"/>
        <v>-</v>
      </c>
      <c r="L413" s="19" t="e">
        <f>IF(G413=#REF!,#REF!,"FALSO")</f>
        <v>#REF!</v>
      </c>
      <c r="M413" s="57"/>
      <c r="N413" s="58"/>
    </row>
    <row r="414" spans="1:14" ht="15">
      <c r="A414" s="49"/>
      <c r="B414" s="49"/>
      <c r="C414" s="53"/>
      <c r="D414" s="53"/>
      <c r="E414" s="50"/>
      <c r="F414" s="23"/>
      <c r="G414" s="54"/>
      <c r="H414" s="55"/>
      <c r="I414" s="28">
        <f ca="1">SUMIF('IMPORTBFT (ID)'!$A$3:$A$5000,$G$4:$G$7322,'IMPORTBFT (ID)'!$B$3:$B$5000)</f>
        <v>0</v>
      </c>
      <c r="J414" s="56"/>
      <c r="K414" s="18" t="str">
        <f t="shared" ca="1" si="0"/>
        <v>-</v>
      </c>
      <c r="L414" s="19" t="e">
        <f>IF(G414=#REF!,#REF!,"FALSO")</f>
        <v>#REF!</v>
      </c>
      <c r="M414" s="57"/>
      <c r="N414" s="58"/>
    </row>
    <row r="415" spans="1:14" ht="15">
      <c r="A415" s="49"/>
      <c r="B415" s="49"/>
      <c r="C415" s="53"/>
      <c r="D415" s="53"/>
      <c r="E415" s="50"/>
      <c r="F415" s="23"/>
      <c r="G415" s="54"/>
      <c r="H415" s="55"/>
      <c r="I415" s="28">
        <f ca="1">SUMIF('IMPORTBFT (ID)'!$A$3:$A$5000,$G$4:$G$7322,'IMPORTBFT (ID)'!$B$3:$B$5000)</f>
        <v>0</v>
      </c>
      <c r="J415" s="56"/>
      <c r="K415" s="18" t="str">
        <f t="shared" ca="1" si="0"/>
        <v>-</v>
      </c>
      <c r="L415" s="19" t="e">
        <f>IF(G415=#REF!,#REF!,"FALSO")</f>
        <v>#REF!</v>
      </c>
      <c r="M415" s="57"/>
      <c r="N415" s="58"/>
    </row>
    <row r="416" spans="1:14" ht="15">
      <c r="A416" s="49"/>
      <c r="B416" s="49"/>
      <c r="C416" s="53"/>
      <c r="D416" s="53"/>
      <c r="E416" s="50"/>
      <c r="F416" s="23"/>
      <c r="G416" s="54"/>
      <c r="H416" s="55"/>
      <c r="I416" s="28">
        <f ca="1">SUMIF('IMPORTBFT (ID)'!$A$3:$A$5000,$G$4:$G$7322,'IMPORTBFT (ID)'!$B$3:$B$5000)</f>
        <v>0</v>
      </c>
      <c r="J416" s="56"/>
      <c r="K416" s="18" t="str">
        <f t="shared" ca="1" si="0"/>
        <v>-</v>
      </c>
      <c r="L416" s="19" t="e">
        <f>IF(G416=#REF!,#REF!,"FALSO")</f>
        <v>#REF!</v>
      </c>
      <c r="M416" s="57"/>
      <c r="N416" s="58"/>
    </row>
    <row r="417" spans="1:14" ht="15">
      <c r="A417" s="49"/>
      <c r="B417" s="49"/>
      <c r="C417" s="53"/>
      <c r="D417" s="53"/>
      <c r="E417" s="50"/>
      <c r="F417" s="23"/>
      <c r="G417" s="54"/>
      <c r="H417" s="55"/>
      <c r="I417" s="28">
        <f ca="1">SUMIF('IMPORTBFT (ID)'!$A$3:$A$5000,$G$4:$G$7322,'IMPORTBFT (ID)'!$B$3:$B$5000)</f>
        <v>0</v>
      </c>
      <c r="J417" s="56"/>
      <c r="K417" s="18" t="str">
        <f t="shared" ca="1" si="0"/>
        <v>-</v>
      </c>
      <c r="L417" s="19" t="e">
        <f>IF(G417=#REF!,#REF!,"FALSO")</f>
        <v>#REF!</v>
      </c>
      <c r="M417" s="57"/>
      <c r="N417" s="58"/>
    </row>
    <row r="418" spans="1:14" ht="15">
      <c r="A418" s="49"/>
      <c r="B418" s="49"/>
      <c r="C418" s="53"/>
      <c r="D418" s="53"/>
      <c r="E418" s="50"/>
      <c r="F418" s="23"/>
      <c r="G418" s="54"/>
      <c r="H418" s="55"/>
      <c r="I418" s="28">
        <f ca="1">SUMIF('IMPORTBFT (ID)'!$A$3:$A$5000,$G$4:$G$7322,'IMPORTBFT (ID)'!$B$3:$B$5000)</f>
        <v>0</v>
      </c>
      <c r="J418" s="56"/>
      <c r="K418" s="18" t="str">
        <f t="shared" ca="1" si="0"/>
        <v>-</v>
      </c>
      <c r="L418" s="19" t="e">
        <f>IF(G418=#REF!,#REF!,"FALSO")</f>
        <v>#REF!</v>
      </c>
      <c r="M418" s="57"/>
      <c r="N418" s="58"/>
    </row>
    <row r="419" spans="1:14" ht="15">
      <c r="A419" s="49"/>
      <c r="B419" s="49"/>
      <c r="C419" s="53"/>
      <c r="D419" s="53"/>
      <c r="E419" s="53"/>
      <c r="F419" s="23"/>
      <c r="G419" s="54"/>
      <c r="H419" s="55"/>
      <c r="I419" s="28">
        <f ca="1">SUMIF('IMPORTBFT (ID)'!$A$3:$A$5000,$G$4:$G$7322,'IMPORTBFT (ID)'!$B$3:$B$5000)</f>
        <v>0</v>
      </c>
      <c r="J419" s="56"/>
      <c r="K419" s="18" t="str">
        <f t="shared" ca="1" si="0"/>
        <v>-</v>
      </c>
      <c r="L419" s="19" t="e">
        <f>IF(G419=#REF!,#REF!,"FALSO")</f>
        <v>#REF!</v>
      </c>
      <c r="M419" s="57"/>
      <c r="N419" s="58"/>
    </row>
    <row r="420" spans="1:14" ht="15">
      <c r="A420" s="49"/>
      <c r="B420" s="49"/>
      <c r="C420" s="53"/>
      <c r="D420" s="53"/>
      <c r="E420" s="53"/>
      <c r="F420" s="23"/>
      <c r="G420" s="54"/>
      <c r="H420" s="55"/>
      <c r="I420" s="28">
        <f ca="1">SUMIF('IMPORTBFT (ID)'!$A$3:$A$5000,$G$4:$G$7322,'IMPORTBFT (ID)'!$B$3:$B$5000)</f>
        <v>0</v>
      </c>
      <c r="J420" s="56"/>
      <c r="K420" s="18" t="str">
        <f t="shared" ca="1" si="0"/>
        <v>-</v>
      </c>
      <c r="L420" s="19" t="e">
        <f>IF(G420=#REF!,#REF!,"FALSO")</f>
        <v>#REF!</v>
      </c>
      <c r="M420" s="57"/>
      <c r="N420" s="58"/>
    </row>
    <row r="421" spans="1:14" ht="15">
      <c r="A421" s="49"/>
      <c r="B421" s="49"/>
      <c r="C421" s="53"/>
      <c r="D421" s="53"/>
      <c r="E421" s="53"/>
      <c r="F421" s="23"/>
      <c r="G421" s="54"/>
      <c r="H421" s="55"/>
      <c r="I421" s="28">
        <f ca="1">SUMIF('IMPORTBFT (ID)'!$A$3:$A$5000,$G$4:$G$7322,'IMPORTBFT (ID)'!$B$3:$B$5000)</f>
        <v>0</v>
      </c>
      <c r="J421" s="56"/>
      <c r="K421" s="18" t="str">
        <f t="shared" ca="1" si="0"/>
        <v>-</v>
      </c>
      <c r="L421" s="19" t="e">
        <f>IF(G421=#REF!,#REF!,"FALSO")</f>
        <v>#REF!</v>
      </c>
      <c r="M421" s="57"/>
      <c r="N421" s="58"/>
    </row>
    <row r="422" spans="1:14" ht="15">
      <c r="A422" s="49"/>
      <c r="B422" s="49"/>
      <c r="C422" s="53"/>
      <c r="D422" s="53"/>
      <c r="E422" s="50"/>
      <c r="F422" s="23"/>
      <c r="G422" s="54"/>
      <c r="H422" s="55"/>
      <c r="I422" s="28">
        <f ca="1">SUMIF('IMPORTBFT (ID)'!$A$3:$A$5000,$G$4:$G$7322,'IMPORTBFT (ID)'!$B$3:$B$5000)</f>
        <v>0</v>
      </c>
      <c r="J422" s="56"/>
      <c r="K422" s="18" t="str">
        <f t="shared" ca="1" si="0"/>
        <v>-</v>
      </c>
      <c r="L422" s="19" t="e">
        <f>IF(G422=#REF!,#REF!,"FALSO")</f>
        <v>#REF!</v>
      </c>
      <c r="M422" s="57"/>
      <c r="N422" s="58"/>
    </row>
    <row r="423" spans="1:14" ht="15">
      <c r="A423" s="49"/>
      <c r="B423" s="49"/>
      <c r="C423" s="53"/>
      <c r="D423" s="53"/>
      <c r="E423" s="50"/>
      <c r="F423" s="23"/>
      <c r="G423" s="54"/>
      <c r="H423" s="55"/>
      <c r="I423" s="28">
        <f ca="1">SUMIF('IMPORTBFT (ID)'!$A$3:$A$5000,$G$4:$G$7322,'IMPORTBFT (ID)'!$B$3:$B$5000)</f>
        <v>0</v>
      </c>
      <c r="J423" s="56"/>
      <c r="K423" s="18" t="str">
        <f t="shared" ca="1" si="0"/>
        <v>-</v>
      </c>
      <c r="L423" s="19" t="e">
        <f>IF(G423=#REF!,#REF!,"FALSO")</f>
        <v>#REF!</v>
      </c>
      <c r="M423" s="57"/>
      <c r="N423" s="58"/>
    </row>
    <row r="424" spans="1:14" ht="24" customHeight="1">
      <c r="A424" s="49"/>
      <c r="B424" s="49"/>
      <c r="C424" s="53"/>
      <c r="D424" s="53"/>
      <c r="E424" s="50"/>
      <c r="F424" s="23"/>
      <c r="G424" s="54"/>
      <c r="H424" s="55"/>
      <c r="I424" s="28">
        <f ca="1">SUMIF('IMPORTBFT (ID)'!$A$3:$A$5000,$G$4:$G$7322,'IMPORTBFT (ID)'!$B$3:$B$5000)</f>
        <v>0</v>
      </c>
      <c r="J424" s="56"/>
      <c r="K424" s="18" t="str">
        <f t="shared" ca="1" si="0"/>
        <v>-</v>
      </c>
      <c r="L424" s="19" t="e">
        <f>IF(G424=#REF!,#REF!,"FALSO")</f>
        <v>#REF!</v>
      </c>
      <c r="M424" s="57"/>
      <c r="N424" s="58"/>
    </row>
    <row r="425" spans="1:14" ht="15">
      <c r="A425" s="49"/>
      <c r="B425" s="49"/>
      <c r="C425" s="53"/>
      <c r="D425" s="53"/>
      <c r="E425" s="50"/>
      <c r="F425" s="23"/>
      <c r="G425" s="54"/>
      <c r="H425" s="55"/>
      <c r="I425" s="28">
        <f ca="1">SUMIF('IMPORTBFT (ID)'!$A$3:$A$5000,$G$4:$G$7322,'IMPORTBFT (ID)'!$B$3:$B$5000)</f>
        <v>0</v>
      </c>
      <c r="J425" s="56"/>
      <c r="K425" s="18" t="str">
        <f t="shared" ca="1" si="0"/>
        <v>-</v>
      </c>
      <c r="L425" s="19" t="e">
        <f>IF(G425=#REF!,#REF!,"FALSO")</f>
        <v>#REF!</v>
      </c>
      <c r="M425" s="57"/>
      <c r="N425" s="58"/>
    </row>
    <row r="426" spans="1:14" ht="15">
      <c r="A426" s="49"/>
      <c r="B426" s="49"/>
      <c r="C426" s="53"/>
      <c r="D426" s="53"/>
      <c r="E426" s="50"/>
      <c r="F426" s="23"/>
      <c r="G426" s="54"/>
      <c r="H426" s="55"/>
      <c r="I426" s="28">
        <f ca="1">SUMIF('IMPORTBFT (ID)'!$A$3:$A$5000,$G$4:$G$7322,'IMPORTBFT (ID)'!$B$3:$B$5000)</f>
        <v>0</v>
      </c>
      <c r="J426" s="56"/>
      <c r="K426" s="18" t="str">
        <f t="shared" ca="1" si="0"/>
        <v>-</v>
      </c>
      <c r="L426" s="19" t="e">
        <f>IF(G426=#REF!,#REF!,"FALSO")</f>
        <v>#REF!</v>
      </c>
      <c r="M426" s="57"/>
      <c r="N426" s="58"/>
    </row>
    <row r="427" spans="1:14" ht="15">
      <c r="A427" s="49"/>
      <c r="B427" s="49"/>
      <c r="C427" s="53"/>
      <c r="D427" s="53"/>
      <c r="E427" s="50"/>
      <c r="F427" s="23"/>
      <c r="G427" s="54"/>
      <c r="H427" s="55"/>
      <c r="I427" s="28">
        <f ca="1">SUMIF('IMPORTBFT (ID)'!$A$3:$A$5000,$G$4:$G$7322,'IMPORTBFT (ID)'!$B$3:$B$5000)</f>
        <v>0</v>
      </c>
      <c r="J427" s="56"/>
      <c r="K427" s="18" t="str">
        <f t="shared" ca="1" si="0"/>
        <v>-</v>
      </c>
      <c r="L427" s="19" t="e">
        <f>IF(G427=#REF!,#REF!,"FALSO")</f>
        <v>#REF!</v>
      </c>
      <c r="M427" s="57"/>
      <c r="N427" s="58"/>
    </row>
    <row r="428" spans="1:14" ht="15">
      <c r="A428" s="49"/>
      <c r="B428" s="49"/>
      <c r="C428" s="53"/>
      <c r="D428" s="53"/>
      <c r="E428" s="53"/>
      <c r="F428" s="23"/>
      <c r="G428" s="54"/>
      <c r="H428" s="55"/>
      <c r="I428" s="28">
        <f ca="1">SUMIF('IMPORTBFT (ID)'!$A$3:$A$5000,$G$4:$G$7322,'IMPORTBFT (ID)'!$B$3:$B$5000)</f>
        <v>0</v>
      </c>
      <c r="J428" s="56"/>
      <c r="K428" s="18" t="str">
        <f t="shared" ca="1" si="0"/>
        <v>-</v>
      </c>
      <c r="L428" s="19" t="e">
        <f>IF(G428=#REF!,#REF!,"FALSO")</f>
        <v>#REF!</v>
      </c>
      <c r="M428" s="57"/>
      <c r="N428" s="58"/>
    </row>
    <row r="429" spans="1:14" ht="15">
      <c r="A429" s="49"/>
      <c r="B429" s="49"/>
      <c r="C429" s="53"/>
      <c r="D429" s="53"/>
      <c r="E429" s="53"/>
      <c r="F429" s="23"/>
      <c r="G429" s="54"/>
      <c r="H429" s="55"/>
      <c r="I429" s="28">
        <f ca="1">SUMIF('IMPORTBFT (ID)'!$A$3:$A$5000,$G$4:$G$7322,'IMPORTBFT (ID)'!$B$3:$B$5000)</f>
        <v>0</v>
      </c>
      <c r="J429" s="56"/>
      <c r="K429" s="18" t="str">
        <f t="shared" ca="1" si="0"/>
        <v>-</v>
      </c>
      <c r="L429" s="19" t="e">
        <f>IF(G429=#REF!,#REF!,"FALSO")</f>
        <v>#REF!</v>
      </c>
      <c r="M429" s="57"/>
      <c r="N429" s="58"/>
    </row>
    <row r="430" spans="1:14" ht="15">
      <c r="A430" s="49"/>
      <c r="B430" s="49"/>
      <c r="C430" s="53"/>
      <c r="D430" s="53"/>
      <c r="E430" s="53"/>
      <c r="F430" s="23"/>
      <c r="G430" s="54"/>
      <c r="H430" s="55"/>
      <c r="I430" s="28">
        <f ca="1">SUMIF('IMPORTBFT (ID)'!$A$3:$A$5000,$G$4:$G$7322,'IMPORTBFT (ID)'!$B$3:$B$5000)</f>
        <v>0</v>
      </c>
      <c r="J430" s="56"/>
      <c r="K430" s="18" t="str">
        <f t="shared" ca="1" si="0"/>
        <v>-</v>
      </c>
      <c r="L430" s="19" t="e">
        <f>IF(G430=#REF!,#REF!,"FALSO")</f>
        <v>#REF!</v>
      </c>
      <c r="M430" s="57"/>
      <c r="N430" s="58"/>
    </row>
    <row r="431" spans="1:14" ht="15">
      <c r="A431" s="49"/>
      <c r="B431" s="49"/>
      <c r="C431" s="53"/>
      <c r="D431" s="53"/>
      <c r="E431" s="50"/>
      <c r="F431" s="23"/>
      <c r="G431" s="54"/>
      <c r="H431" s="55"/>
      <c r="I431" s="28">
        <f ca="1">SUMIF('IMPORTBFT (ID)'!$A$3:$A$5000,$G$4:$G$7322,'IMPORTBFT (ID)'!$B$3:$B$5000)</f>
        <v>0</v>
      </c>
      <c r="J431" s="56"/>
      <c r="K431" s="18" t="str">
        <f t="shared" ca="1" si="0"/>
        <v>-</v>
      </c>
      <c r="L431" s="19" t="e">
        <f>IF(G431=#REF!,#REF!,"FALSO")</f>
        <v>#REF!</v>
      </c>
      <c r="M431" s="57"/>
      <c r="N431" s="58"/>
    </row>
    <row r="432" spans="1:14" ht="15">
      <c r="A432" s="49"/>
      <c r="B432" s="49"/>
      <c r="C432" s="53"/>
      <c r="D432" s="53"/>
      <c r="E432" s="53"/>
      <c r="F432" s="23"/>
      <c r="G432" s="54"/>
      <c r="H432" s="55"/>
      <c r="I432" s="28">
        <f ca="1">SUMIF('IMPORTBFT (ID)'!$A$3:$A$5000,$G$4:$G$7322,'IMPORTBFT (ID)'!$B$3:$B$5000)</f>
        <v>0</v>
      </c>
      <c r="J432" s="56"/>
      <c r="K432" s="18" t="str">
        <f t="shared" ca="1" si="0"/>
        <v>-</v>
      </c>
      <c r="L432" s="19" t="e">
        <f>IF(G432=#REF!,#REF!,"FALSO")</f>
        <v>#REF!</v>
      </c>
      <c r="M432" s="57"/>
      <c r="N432" s="58"/>
    </row>
    <row r="433" spans="1:14" ht="15">
      <c r="A433" s="49"/>
      <c r="B433" s="49"/>
      <c r="C433" s="53"/>
      <c r="D433" s="53"/>
      <c r="E433" s="50"/>
      <c r="F433" s="23"/>
      <c r="G433" s="54"/>
      <c r="H433" s="55"/>
      <c r="I433" s="28">
        <f ca="1">SUMIF('IMPORTBFT (ID)'!$A$3:$A$5000,$G$4:$G$7322,'IMPORTBFT (ID)'!$B$3:$B$5000)</f>
        <v>0</v>
      </c>
      <c r="J433" s="56"/>
      <c r="K433" s="18" t="str">
        <f t="shared" ca="1" si="0"/>
        <v>-</v>
      </c>
      <c r="L433" s="19" t="e">
        <f>IF(G433=#REF!,#REF!,"FALSO")</f>
        <v>#REF!</v>
      </c>
      <c r="M433" s="57"/>
      <c r="N433" s="58"/>
    </row>
    <row r="434" spans="1:14" ht="15">
      <c r="A434" s="49"/>
      <c r="B434" s="49"/>
      <c r="C434" s="53"/>
      <c r="D434" s="53"/>
      <c r="E434" s="50"/>
      <c r="F434" s="23"/>
      <c r="G434" s="54"/>
      <c r="H434" s="55"/>
      <c r="I434" s="28">
        <f ca="1">SUMIF('IMPORTBFT (ID)'!$A$3:$A$5000,$G$4:$G$7322,'IMPORTBFT (ID)'!$B$3:$B$5000)</f>
        <v>0</v>
      </c>
      <c r="J434" s="56"/>
      <c r="K434" s="18" t="str">
        <f t="shared" ca="1" si="0"/>
        <v>-</v>
      </c>
      <c r="L434" s="19" t="e">
        <f>IF(G434=#REF!,#REF!,"FALSO")</f>
        <v>#REF!</v>
      </c>
      <c r="M434" s="57"/>
      <c r="N434" s="58"/>
    </row>
    <row r="435" spans="1:14" ht="15">
      <c r="A435" s="49"/>
      <c r="B435" s="49"/>
      <c r="C435" s="53"/>
      <c r="D435" s="53"/>
      <c r="E435" s="53"/>
      <c r="F435" s="23"/>
      <c r="G435" s="54"/>
      <c r="H435" s="55"/>
      <c r="I435" s="28">
        <f ca="1">SUMIF('IMPORTBFT (ID)'!$A$3:$A$5000,$G$4:$G$7322,'IMPORTBFT (ID)'!$B$3:$B$5000)</f>
        <v>0</v>
      </c>
      <c r="J435" s="56"/>
      <c r="K435" s="18" t="str">
        <f t="shared" ca="1" si="0"/>
        <v>-</v>
      </c>
      <c r="L435" s="19" t="e">
        <f>IF(G435=#REF!,#REF!,"FALSO")</f>
        <v>#REF!</v>
      </c>
      <c r="M435" s="57"/>
      <c r="N435" s="58"/>
    </row>
    <row r="436" spans="1:14" ht="15">
      <c r="A436" s="49"/>
      <c r="B436" s="49"/>
      <c r="C436" s="53"/>
      <c r="D436" s="53"/>
      <c r="E436" s="50"/>
      <c r="F436" s="23"/>
      <c r="G436" s="54"/>
      <c r="H436" s="55"/>
      <c r="I436" s="28">
        <f ca="1">SUMIF('IMPORTBFT (ID)'!$A$3:$A$5000,$G$4:$G$7322,'IMPORTBFT (ID)'!$B$3:$B$5000)</f>
        <v>0</v>
      </c>
      <c r="J436" s="56"/>
      <c r="K436" s="18" t="str">
        <f t="shared" ca="1" si="0"/>
        <v>-</v>
      </c>
      <c r="L436" s="19" t="e">
        <f>IF(G436=#REF!,#REF!,"FALSO")</f>
        <v>#REF!</v>
      </c>
      <c r="M436" s="57"/>
      <c r="N436" s="58"/>
    </row>
    <row r="437" spans="1:14" ht="15">
      <c r="A437" s="49"/>
      <c r="B437" s="49"/>
      <c r="C437" s="53"/>
      <c r="D437" s="53"/>
      <c r="E437" s="53"/>
      <c r="F437" s="23"/>
      <c r="G437" s="54"/>
      <c r="H437" s="55"/>
      <c r="I437" s="28">
        <f ca="1">SUMIF('IMPORTBFT (ID)'!$A$3:$A$5000,$G$4:$G$7322,'IMPORTBFT (ID)'!$B$3:$B$5000)</f>
        <v>0</v>
      </c>
      <c r="J437" s="56"/>
      <c r="K437" s="18" t="str">
        <f t="shared" ca="1" si="0"/>
        <v>-</v>
      </c>
      <c r="L437" s="19" t="e">
        <f>IF(G437=#REF!,#REF!,"FALSO")</f>
        <v>#REF!</v>
      </c>
      <c r="M437" s="57"/>
      <c r="N437" s="58"/>
    </row>
    <row r="438" spans="1:14" ht="15">
      <c r="A438" s="49"/>
      <c r="B438" s="49"/>
      <c r="C438" s="53"/>
      <c r="D438" s="53"/>
      <c r="E438" s="53"/>
      <c r="F438" s="23"/>
      <c r="G438" s="54"/>
      <c r="H438" s="55"/>
      <c r="I438" s="28">
        <f ca="1">SUMIF('IMPORTBFT (ID)'!$A$3:$A$5000,$G$4:$G$7322,'IMPORTBFT (ID)'!$B$3:$B$5000)</f>
        <v>0</v>
      </c>
      <c r="J438" s="56"/>
      <c r="K438" s="18" t="str">
        <f t="shared" ca="1" si="0"/>
        <v>-</v>
      </c>
      <c r="L438" s="19" t="e">
        <f>IF(G438=#REF!,#REF!,"FALSO")</f>
        <v>#REF!</v>
      </c>
      <c r="M438" s="57"/>
      <c r="N438" s="58"/>
    </row>
    <row r="439" spans="1:14" ht="15">
      <c r="A439" s="49"/>
      <c r="B439" s="49"/>
      <c r="C439" s="53"/>
      <c r="D439" s="53"/>
      <c r="E439" s="50"/>
      <c r="F439" s="23"/>
      <c r="G439" s="54"/>
      <c r="H439" s="55"/>
      <c r="I439" s="28">
        <f ca="1">SUMIF('IMPORTBFT (ID)'!$A$3:$A$5000,$G$4:$G$7322,'IMPORTBFT (ID)'!$B$3:$B$5000)</f>
        <v>0</v>
      </c>
      <c r="J439" s="56"/>
      <c r="K439" s="18" t="str">
        <f t="shared" ca="1" si="0"/>
        <v>-</v>
      </c>
      <c r="L439" s="19" t="e">
        <f>IF(G439=#REF!,#REF!,"FALSO")</f>
        <v>#REF!</v>
      </c>
      <c r="M439" s="57"/>
      <c r="N439" s="58"/>
    </row>
    <row r="440" spans="1:14" ht="15">
      <c r="A440" s="49"/>
      <c r="B440" s="49"/>
      <c r="C440" s="53"/>
      <c r="D440" s="53"/>
      <c r="E440" s="50"/>
      <c r="F440" s="23"/>
      <c r="G440" s="54"/>
      <c r="H440" s="55"/>
      <c r="I440" s="28">
        <f ca="1">SUMIF('IMPORTBFT (ID)'!$A$3:$A$5000,$G$4:$G$7322,'IMPORTBFT (ID)'!$B$3:$B$5000)</f>
        <v>0</v>
      </c>
      <c r="J440" s="56"/>
      <c r="K440" s="18" t="str">
        <f t="shared" ca="1" si="0"/>
        <v>-</v>
      </c>
      <c r="L440" s="19" t="e">
        <f>IF(G440=#REF!,#REF!,"FALSO")</f>
        <v>#REF!</v>
      </c>
      <c r="M440" s="57"/>
      <c r="N440" s="58"/>
    </row>
    <row r="441" spans="1:14" ht="15">
      <c r="A441" s="49"/>
      <c r="B441" s="49"/>
      <c r="C441" s="53"/>
      <c r="D441" s="53"/>
      <c r="E441" s="50"/>
      <c r="F441" s="23"/>
      <c r="G441" s="54"/>
      <c r="H441" s="55"/>
      <c r="I441" s="28">
        <f ca="1">SUMIF('IMPORTBFT (ID)'!$A$3:$A$5000,$G$4:$G$7322,'IMPORTBFT (ID)'!$B$3:$B$5000)</f>
        <v>0</v>
      </c>
      <c r="J441" s="56"/>
      <c r="K441" s="18" t="str">
        <f t="shared" ca="1" si="0"/>
        <v>-</v>
      </c>
      <c r="L441" s="19" t="e">
        <f>IF(G441=#REF!,#REF!,"FALSO")</f>
        <v>#REF!</v>
      </c>
      <c r="M441" s="57"/>
      <c r="N441" s="58"/>
    </row>
    <row r="442" spans="1:14" ht="15">
      <c r="A442" s="49"/>
      <c r="B442" s="49"/>
      <c r="C442" s="53"/>
      <c r="D442" s="53"/>
      <c r="E442" s="50"/>
      <c r="F442" s="23"/>
      <c r="G442" s="54"/>
      <c r="H442" s="55"/>
      <c r="I442" s="28">
        <f ca="1">SUMIF('IMPORTBFT (ID)'!$A$3:$A$5000,$G$4:$G$7322,'IMPORTBFT (ID)'!$B$3:$B$5000)</f>
        <v>0</v>
      </c>
      <c r="J442" s="56"/>
      <c r="K442" s="18" t="str">
        <f t="shared" ca="1" si="0"/>
        <v>-</v>
      </c>
      <c r="L442" s="19" t="e">
        <f>IF(G442=#REF!,#REF!,"FALSO")</f>
        <v>#REF!</v>
      </c>
      <c r="M442" s="57"/>
      <c r="N442" s="58"/>
    </row>
    <row r="443" spans="1:14" ht="15">
      <c r="A443" s="49"/>
      <c r="B443" s="49"/>
      <c r="C443" s="53"/>
      <c r="D443" s="53"/>
      <c r="E443" s="50"/>
      <c r="F443" s="23"/>
      <c r="G443" s="54"/>
      <c r="H443" s="55"/>
      <c r="I443" s="28">
        <f ca="1">SUMIF('IMPORTBFT (ID)'!$A$3:$A$5000,$G$4:$G$7322,'IMPORTBFT (ID)'!$B$3:$B$5000)</f>
        <v>0</v>
      </c>
      <c r="J443" s="56"/>
      <c r="K443" s="18" t="str">
        <f t="shared" ca="1" si="0"/>
        <v>-</v>
      </c>
      <c r="L443" s="19" t="e">
        <f>IF(G443=#REF!,#REF!,"FALSO")</f>
        <v>#REF!</v>
      </c>
      <c r="M443" s="57"/>
      <c r="N443" s="58"/>
    </row>
    <row r="444" spans="1:14" ht="15">
      <c r="A444" s="49"/>
      <c r="B444" s="49"/>
      <c r="C444" s="50"/>
      <c r="D444" s="50"/>
      <c r="E444" s="50"/>
      <c r="F444" s="23"/>
      <c r="G444" s="51"/>
      <c r="H444" s="32"/>
      <c r="I444" s="28">
        <f ca="1">SUMIF('IMPORTBFT (ID)'!$A$3:$A$5000,$G$4:$G$7322,'IMPORTBFT (ID)'!$B$3:$B$5000)</f>
        <v>0</v>
      </c>
      <c r="J444" s="41"/>
      <c r="K444" s="18" t="str">
        <f t="shared" ca="1" si="0"/>
        <v>-</v>
      </c>
      <c r="L444" s="19" t="e">
        <f>IF(G444=#REF!,#REF!,"FALSO")</f>
        <v>#REF!</v>
      </c>
      <c r="M444" s="35"/>
      <c r="N444" s="38"/>
    </row>
    <row r="445" spans="1:14" ht="15">
      <c r="A445" s="49"/>
      <c r="B445" s="49"/>
      <c r="C445" s="50"/>
      <c r="D445" s="50"/>
      <c r="E445" s="50"/>
      <c r="F445" s="23"/>
      <c r="G445" s="51"/>
      <c r="H445" s="32"/>
      <c r="I445" s="28">
        <f ca="1">SUMIF('IMPORTBFT (ID)'!$A$3:$A$5000,$G$4:$G$7322,'IMPORTBFT (ID)'!$B$3:$B$5000)</f>
        <v>0</v>
      </c>
      <c r="J445" s="41"/>
      <c r="K445" s="18" t="str">
        <f t="shared" ca="1" si="0"/>
        <v>-</v>
      </c>
      <c r="L445" s="19" t="e">
        <f>IF(G445=#REF!,#REF!,"FALSO")</f>
        <v>#REF!</v>
      </c>
      <c r="M445" s="35"/>
      <c r="N445" s="38"/>
    </row>
    <row r="446" spans="1:14" ht="15">
      <c r="A446" s="49"/>
      <c r="B446" s="49"/>
      <c r="C446" s="50"/>
      <c r="D446" s="50"/>
      <c r="E446" s="50"/>
      <c r="F446" s="23"/>
      <c r="G446" s="51"/>
      <c r="H446" s="32"/>
      <c r="I446" s="28">
        <f ca="1">SUMIF('IMPORTBFT (ID)'!$A$3:$A$5000,$G$4:$G$7322,'IMPORTBFT (ID)'!$B$3:$B$5000)</f>
        <v>0</v>
      </c>
      <c r="J446" s="41"/>
      <c r="K446" s="18" t="str">
        <f t="shared" ca="1" si="0"/>
        <v>-</v>
      </c>
      <c r="L446" s="19" t="e">
        <f>IF(G446=#REF!,#REF!,"FALSO")</f>
        <v>#REF!</v>
      </c>
      <c r="M446" s="35"/>
      <c r="N446" s="38"/>
    </row>
    <row r="447" spans="1:14" ht="15">
      <c r="A447" s="49"/>
      <c r="B447" s="49"/>
      <c r="C447" s="50"/>
      <c r="D447" s="50"/>
      <c r="E447" s="50"/>
      <c r="F447" s="23"/>
      <c r="G447" s="51"/>
      <c r="H447" s="32"/>
      <c r="I447" s="28">
        <f ca="1">SUMIF('IMPORTBFT (ID)'!$A$3:$A$5000,$G$4:$G$7322,'IMPORTBFT (ID)'!$B$3:$B$5000)</f>
        <v>0</v>
      </c>
      <c r="J447" s="41"/>
      <c r="K447" s="18" t="str">
        <f t="shared" ca="1" si="0"/>
        <v>-</v>
      </c>
      <c r="L447" s="19" t="e">
        <f>IF(G447=#REF!,#REF!,"FALSO")</f>
        <v>#REF!</v>
      </c>
      <c r="M447" s="35"/>
      <c r="N447" s="38"/>
    </row>
    <row r="448" spans="1:14" ht="15">
      <c r="A448" s="49"/>
      <c r="B448" s="49"/>
      <c r="C448" s="50"/>
      <c r="D448" s="50"/>
      <c r="E448" s="50"/>
      <c r="F448" s="23"/>
      <c r="G448" s="51"/>
      <c r="H448" s="32"/>
      <c r="I448" s="28">
        <f ca="1">SUMIF('IMPORTBFT (ID)'!$A$3:$A$5000,$G$4:$G$7322,'IMPORTBFT (ID)'!$B$3:$B$5000)</f>
        <v>0</v>
      </c>
      <c r="J448" s="41"/>
      <c r="K448" s="18" t="str">
        <f t="shared" ca="1" si="0"/>
        <v>-</v>
      </c>
      <c r="L448" s="19" t="e">
        <f>IF(G448=#REF!,#REF!,"FALSO")</f>
        <v>#REF!</v>
      </c>
      <c r="M448" s="35"/>
      <c r="N448" s="38"/>
    </row>
    <row r="449" spans="1:14" ht="15">
      <c r="A449" s="49"/>
      <c r="B449" s="49"/>
      <c r="C449" s="50"/>
      <c r="D449" s="50"/>
      <c r="E449" s="50"/>
      <c r="F449" s="23"/>
      <c r="G449" s="51"/>
      <c r="H449" s="32"/>
      <c r="I449" s="28">
        <f ca="1">SUMIF('IMPORTBFT (ID)'!$A$3:$A$5000,$G$4:$G$7322,'IMPORTBFT (ID)'!$B$3:$B$5000)</f>
        <v>0</v>
      </c>
      <c r="J449" s="41"/>
      <c r="K449" s="18" t="str">
        <f t="shared" ca="1" si="0"/>
        <v>-</v>
      </c>
      <c r="L449" s="19" t="e">
        <f>IF(G449=#REF!,#REF!,"FALSO")</f>
        <v>#REF!</v>
      </c>
      <c r="M449" s="35"/>
      <c r="N449" s="38"/>
    </row>
    <row r="450" spans="1:14" ht="15">
      <c r="A450" s="49"/>
      <c r="B450" s="49"/>
      <c r="C450" s="50"/>
      <c r="D450" s="50"/>
      <c r="E450" s="50"/>
      <c r="F450" s="23"/>
      <c r="G450" s="51"/>
      <c r="H450" s="32"/>
      <c r="I450" s="28">
        <f ca="1">SUMIF('IMPORTBFT (ID)'!$A$3:$A$5000,$G$4:$G$7322,'IMPORTBFT (ID)'!$B$3:$B$5000)</f>
        <v>0</v>
      </c>
      <c r="J450" s="41"/>
      <c r="K450" s="18" t="str">
        <f t="shared" ca="1" si="0"/>
        <v>-</v>
      </c>
      <c r="L450" s="19" t="e">
        <f>IF(G450=#REF!,#REF!,"FALSO")</f>
        <v>#REF!</v>
      </c>
      <c r="M450" s="35"/>
      <c r="N450" s="38"/>
    </row>
    <row r="451" spans="1:14" ht="15">
      <c r="A451" s="49"/>
      <c r="B451" s="49"/>
      <c r="C451" s="50"/>
      <c r="D451" s="50"/>
      <c r="E451" s="50"/>
      <c r="F451" s="23"/>
      <c r="G451" s="51"/>
      <c r="H451" s="32"/>
      <c r="I451" s="28">
        <f ca="1">SUMIF('IMPORTBFT (ID)'!$A$3:$A$5000,$G$4:$G$7322,'IMPORTBFT (ID)'!$B$3:$B$5000)</f>
        <v>0</v>
      </c>
      <c r="J451" s="41"/>
      <c r="K451" s="18" t="str">
        <f t="shared" ca="1" si="0"/>
        <v>-</v>
      </c>
      <c r="L451" s="19" t="e">
        <f>IF(G451=#REF!,#REF!,"FALSO")</f>
        <v>#REF!</v>
      </c>
      <c r="M451" s="35"/>
      <c r="N451" s="38"/>
    </row>
    <row r="452" spans="1:14" ht="15">
      <c r="A452" s="49"/>
      <c r="B452" s="49"/>
      <c r="C452" s="50"/>
      <c r="D452" s="50"/>
      <c r="E452" s="50"/>
      <c r="F452" s="23"/>
      <c r="G452" s="51"/>
      <c r="H452" s="32"/>
      <c r="I452" s="28">
        <f ca="1">SUMIF('IMPORTBFT (ID)'!$A$3:$A$5000,$G$4:$G$7322,'IMPORTBFT (ID)'!$B$3:$B$5000)</f>
        <v>0</v>
      </c>
      <c r="J452" s="41"/>
      <c r="K452" s="18" t="str">
        <f t="shared" ca="1" si="0"/>
        <v>-</v>
      </c>
      <c r="L452" s="19" t="e">
        <f>IF(G452=#REF!,#REF!,"FALSO")</f>
        <v>#REF!</v>
      </c>
      <c r="M452" s="35"/>
      <c r="N452" s="38"/>
    </row>
    <row r="453" spans="1:14" ht="15">
      <c r="A453" s="49"/>
      <c r="B453" s="49"/>
      <c r="C453" s="50"/>
      <c r="D453" s="50"/>
      <c r="E453" s="50"/>
      <c r="F453" s="23"/>
      <c r="G453" s="51"/>
      <c r="H453" s="32"/>
      <c r="I453" s="28">
        <f ca="1">SUMIF('IMPORTBFT (ID)'!$A$3:$A$5000,$G$4:$G$7322,'IMPORTBFT (ID)'!$B$3:$B$5000)</f>
        <v>0</v>
      </c>
      <c r="J453" s="41"/>
      <c r="K453" s="18" t="str">
        <f t="shared" ca="1" si="0"/>
        <v>-</v>
      </c>
      <c r="L453" s="19" t="e">
        <f>IF(G453=#REF!,#REF!,"FALSO")</f>
        <v>#REF!</v>
      </c>
      <c r="M453" s="35"/>
      <c r="N453" s="38"/>
    </row>
    <row r="454" spans="1:14" ht="15">
      <c r="A454" s="49"/>
      <c r="B454" s="49"/>
      <c r="C454" s="50"/>
      <c r="D454" s="50"/>
      <c r="E454" s="50"/>
      <c r="F454" s="23"/>
      <c r="G454" s="51"/>
      <c r="H454" s="32"/>
      <c r="I454" s="28">
        <f ca="1">SUMIF('IMPORTBFT (ID)'!$A$3:$A$5000,$G$4:$G$7322,'IMPORTBFT (ID)'!$B$3:$B$5000)</f>
        <v>0</v>
      </c>
      <c r="J454" s="41"/>
      <c r="K454" s="18" t="str">
        <f t="shared" ca="1" si="0"/>
        <v>-</v>
      </c>
      <c r="L454" s="19" t="e">
        <f>IF(G454=#REF!,#REF!,"FALSO")</f>
        <v>#REF!</v>
      </c>
      <c r="M454" s="35"/>
      <c r="N454" s="38"/>
    </row>
    <row r="455" spans="1:14" ht="15">
      <c r="A455" s="49"/>
      <c r="B455" s="49"/>
      <c r="C455" s="50"/>
      <c r="D455" s="50"/>
      <c r="E455" s="50"/>
      <c r="F455" s="23"/>
      <c r="G455" s="51"/>
      <c r="H455" s="32"/>
      <c r="I455" s="28">
        <f ca="1">SUMIF('IMPORTBFT (ID)'!$A$3:$A$5000,$G$4:$G$7322,'IMPORTBFT (ID)'!$B$3:$B$5000)</f>
        <v>0</v>
      </c>
      <c r="J455" s="41"/>
      <c r="K455" s="18" t="str">
        <f t="shared" ca="1" si="0"/>
        <v>-</v>
      </c>
      <c r="L455" s="19" t="e">
        <f>IF(G455=#REF!,#REF!,"FALSO")</f>
        <v>#REF!</v>
      </c>
      <c r="M455" s="35"/>
      <c r="N455" s="38"/>
    </row>
    <row r="456" spans="1:14" ht="15">
      <c r="A456" s="49"/>
      <c r="B456" s="49"/>
      <c r="C456" s="50"/>
      <c r="D456" s="50"/>
      <c r="E456" s="50"/>
      <c r="F456" s="23"/>
      <c r="G456" s="51"/>
      <c r="H456" s="32"/>
      <c r="I456" s="28">
        <f ca="1">SUMIF('IMPORTBFT (ID)'!$A$3:$A$5000,$G$4:$G$7322,'IMPORTBFT (ID)'!$B$3:$B$5000)</f>
        <v>0</v>
      </c>
      <c r="J456" s="41"/>
      <c r="K456" s="18" t="str">
        <f t="shared" ca="1" si="0"/>
        <v>-</v>
      </c>
      <c r="L456" s="19" t="e">
        <f>IF(G456=#REF!,#REF!,"FALSO")</f>
        <v>#REF!</v>
      </c>
      <c r="M456" s="35"/>
      <c r="N456" s="38"/>
    </row>
    <row r="457" spans="1:14" ht="15">
      <c r="A457" s="49"/>
      <c r="B457" s="49"/>
      <c r="C457" s="50"/>
      <c r="D457" s="50"/>
      <c r="E457" s="50"/>
      <c r="F457" s="23"/>
      <c r="G457" s="51"/>
      <c r="H457" s="32"/>
      <c r="I457" s="28">
        <f ca="1">SUMIF('IMPORTBFT (ID)'!$A$3:$A$5000,$G$4:$G$7322,'IMPORTBFT (ID)'!$B$3:$B$5000)</f>
        <v>0</v>
      </c>
      <c r="J457" s="41"/>
      <c r="K457" s="18" t="str">
        <f t="shared" ca="1" si="0"/>
        <v>-</v>
      </c>
      <c r="L457" s="19" t="e">
        <f>IF(G457=#REF!,#REF!,"FALSO")</f>
        <v>#REF!</v>
      </c>
      <c r="M457" s="35"/>
      <c r="N457" s="38"/>
    </row>
    <row r="458" spans="1:14" ht="15">
      <c r="A458" s="49"/>
      <c r="B458" s="49"/>
      <c r="C458" s="50"/>
      <c r="D458" s="50"/>
      <c r="E458" s="50"/>
      <c r="F458" s="23"/>
      <c r="G458" s="51"/>
      <c r="H458" s="32"/>
      <c r="I458" s="28">
        <f ca="1">SUMIF('IMPORTBFT (ID)'!$A$3:$A$5000,$G$4:$G$7322,'IMPORTBFT (ID)'!$B$3:$B$5000)</f>
        <v>0</v>
      </c>
      <c r="J458" s="41"/>
      <c r="K458" s="18" t="str">
        <f t="shared" ca="1" si="0"/>
        <v>-</v>
      </c>
      <c r="L458" s="19" t="e">
        <f>IF(G458=#REF!,#REF!,"FALSO")</f>
        <v>#REF!</v>
      </c>
      <c r="M458" s="35"/>
      <c r="N458" s="38"/>
    </row>
    <row r="459" spans="1:14" ht="15">
      <c r="A459" s="49"/>
      <c r="B459" s="49"/>
      <c r="C459" s="50"/>
      <c r="D459" s="50"/>
      <c r="E459" s="50"/>
      <c r="F459" s="23"/>
      <c r="G459" s="51"/>
      <c r="H459" s="32"/>
      <c r="I459" s="28">
        <f ca="1">SUMIF('IMPORTBFT (ID)'!$A$3:$A$5000,$G$4:$G$7322,'IMPORTBFT (ID)'!$B$3:$B$5000)</f>
        <v>0</v>
      </c>
      <c r="J459" s="41"/>
      <c r="K459" s="18" t="str">
        <f t="shared" ca="1" si="0"/>
        <v>-</v>
      </c>
      <c r="L459" s="19" t="e">
        <f>IF(G459=#REF!,#REF!,"FALSO")</f>
        <v>#REF!</v>
      </c>
      <c r="M459" s="35"/>
      <c r="N459" s="38"/>
    </row>
    <row r="460" spans="1:14" ht="15">
      <c r="A460" s="49"/>
      <c r="B460" s="49"/>
      <c r="C460" s="50"/>
      <c r="D460" s="50"/>
      <c r="E460" s="50"/>
      <c r="F460" s="23"/>
      <c r="G460" s="51"/>
      <c r="H460" s="32"/>
      <c r="I460" s="28">
        <f ca="1">SUMIF('IMPORTBFT (ID)'!$A$3:$A$5000,$G$4:$G$7322,'IMPORTBFT (ID)'!$B$3:$B$5000)</f>
        <v>0</v>
      </c>
      <c r="J460" s="41"/>
      <c r="K460" s="18" t="str">
        <f t="shared" ca="1" si="0"/>
        <v>-</v>
      </c>
      <c r="L460" s="19" t="e">
        <f>IF(G460=#REF!,#REF!,"FALSO")</f>
        <v>#REF!</v>
      </c>
      <c r="M460" s="35"/>
      <c r="N460" s="38"/>
    </row>
    <row r="461" spans="1:14" ht="15">
      <c r="A461" s="49"/>
      <c r="B461" s="49"/>
      <c r="C461" s="50"/>
      <c r="D461" s="50"/>
      <c r="E461" s="50"/>
      <c r="F461" s="23"/>
      <c r="G461" s="51"/>
      <c r="H461" s="32"/>
      <c r="I461" s="28">
        <f ca="1">SUMIF('IMPORTBFT (ID)'!$A$3:$A$5000,$G$4:$G$7322,'IMPORTBFT (ID)'!$B$3:$B$5000)</f>
        <v>0</v>
      </c>
      <c r="J461" s="41"/>
      <c r="K461" s="18" t="str">
        <f t="shared" ca="1" si="0"/>
        <v>-</v>
      </c>
      <c r="L461" s="19" t="e">
        <f>IF(G461=#REF!,#REF!,"FALSO")</f>
        <v>#REF!</v>
      </c>
      <c r="M461" s="35"/>
      <c r="N461" s="38"/>
    </row>
    <row r="462" spans="1:14" ht="15">
      <c r="A462" s="49"/>
      <c r="B462" s="49"/>
      <c r="C462" s="50"/>
      <c r="D462" s="50"/>
      <c r="E462" s="50"/>
      <c r="F462" s="23"/>
      <c r="G462" s="51"/>
      <c r="H462" s="32"/>
      <c r="I462" s="28">
        <f ca="1">SUMIF('IMPORTBFT (ID)'!$A$3:$A$5000,$G$4:$G$7322,'IMPORTBFT (ID)'!$B$3:$B$5000)</f>
        <v>0</v>
      </c>
      <c r="J462" s="41"/>
      <c r="K462" s="18" t="str">
        <f t="shared" ca="1" si="0"/>
        <v>-</v>
      </c>
      <c r="L462" s="19" t="e">
        <f>IF(G462=#REF!,#REF!,"FALSO")</f>
        <v>#REF!</v>
      </c>
      <c r="M462" s="35"/>
      <c r="N462" s="38"/>
    </row>
    <row r="463" spans="1:14" ht="15">
      <c r="A463" s="49"/>
      <c r="B463" s="49"/>
      <c r="C463" s="50"/>
      <c r="D463" s="50"/>
      <c r="E463" s="50"/>
      <c r="F463" s="23"/>
      <c r="G463" s="51"/>
      <c r="H463" s="32"/>
      <c r="I463" s="28">
        <f ca="1">SUMIF('IMPORTBFT (ID)'!$A$3:$A$5000,$G$4:$G$7322,'IMPORTBFT (ID)'!$B$3:$B$5000)</f>
        <v>0</v>
      </c>
      <c r="J463" s="41"/>
      <c r="K463" s="18" t="str">
        <f t="shared" ca="1" si="0"/>
        <v>-</v>
      </c>
      <c r="L463" s="19" t="e">
        <f>IF(G463=#REF!,#REF!,"FALSO")</f>
        <v>#REF!</v>
      </c>
      <c r="M463" s="35"/>
      <c r="N463" s="38"/>
    </row>
    <row r="464" spans="1:14" ht="15">
      <c r="A464" s="49"/>
      <c r="B464" s="49"/>
      <c r="C464" s="50"/>
      <c r="D464" s="50"/>
      <c r="E464" s="50"/>
      <c r="F464" s="23"/>
      <c r="G464" s="51"/>
      <c r="H464" s="32"/>
      <c r="I464" s="28">
        <f ca="1">SUMIF('IMPORTBFT (ID)'!$A$3:$A$5000,$G$4:$G$7322,'IMPORTBFT (ID)'!$B$3:$B$5000)</f>
        <v>0</v>
      </c>
      <c r="J464" s="41"/>
      <c r="K464" s="18" t="str">
        <f t="shared" ca="1" si="0"/>
        <v>-</v>
      </c>
      <c r="L464" s="19" t="e">
        <f>IF(G464=#REF!,#REF!,"FALSO")</f>
        <v>#REF!</v>
      </c>
      <c r="M464" s="35"/>
      <c r="N464" s="38"/>
    </row>
    <row r="465" spans="1:14" ht="15">
      <c r="A465" s="49"/>
      <c r="B465" s="49"/>
      <c r="C465" s="50"/>
      <c r="D465" s="50"/>
      <c r="E465" s="50"/>
      <c r="F465" s="23"/>
      <c r="G465" s="51"/>
      <c r="H465" s="32"/>
      <c r="I465" s="28">
        <f ca="1">SUMIF('IMPORTBFT (ID)'!$A$3:$A$5000,$G$4:$G$7322,'IMPORTBFT (ID)'!$B$3:$B$5000)</f>
        <v>0</v>
      </c>
      <c r="J465" s="41"/>
      <c r="K465" s="18" t="str">
        <f t="shared" ca="1" si="0"/>
        <v>-</v>
      </c>
      <c r="L465" s="19" t="e">
        <f>IF(G465=#REF!,#REF!,"FALSO")</f>
        <v>#REF!</v>
      </c>
      <c r="M465" s="35"/>
      <c r="N465" s="38"/>
    </row>
    <row r="466" spans="1:14" ht="15">
      <c r="A466" s="49"/>
      <c r="B466" s="49"/>
      <c r="C466" s="50"/>
      <c r="D466" s="50"/>
      <c r="E466" s="50"/>
      <c r="F466" s="23"/>
      <c r="G466" s="51"/>
      <c r="H466" s="32"/>
      <c r="I466" s="28">
        <f ca="1">SUMIF('IMPORTBFT (ID)'!$A$3:$A$5000,$G$4:$G$7322,'IMPORTBFT (ID)'!$B$3:$B$5000)</f>
        <v>0</v>
      </c>
      <c r="J466" s="41"/>
      <c r="K466" s="18" t="str">
        <f t="shared" ca="1" si="0"/>
        <v>-</v>
      </c>
      <c r="L466" s="19" t="e">
        <f>IF(G466=#REF!,#REF!,"FALSO")</f>
        <v>#REF!</v>
      </c>
      <c r="M466" s="35"/>
      <c r="N466" s="38"/>
    </row>
    <row r="467" spans="1:14" ht="15">
      <c r="A467" s="49"/>
      <c r="B467" s="49"/>
      <c r="C467" s="50"/>
      <c r="D467" s="50"/>
      <c r="E467" s="50"/>
      <c r="F467" s="23"/>
      <c r="G467" s="51"/>
      <c r="H467" s="32"/>
      <c r="I467" s="28">
        <f ca="1">SUMIF('IMPORTBFT (ID)'!$A$3:$A$5000,$G$4:$G$7322,'IMPORTBFT (ID)'!$B$3:$B$5000)</f>
        <v>0</v>
      </c>
      <c r="J467" s="41"/>
      <c r="K467" s="18" t="str">
        <f t="shared" ca="1" si="0"/>
        <v>-</v>
      </c>
      <c r="L467" s="19" t="e">
        <f>IF(G467=#REF!,#REF!,"FALSO")</f>
        <v>#REF!</v>
      </c>
      <c r="M467" s="35"/>
      <c r="N467" s="38"/>
    </row>
    <row r="468" spans="1:14" ht="15">
      <c r="A468" s="49"/>
      <c r="B468" s="49"/>
      <c r="C468" s="50"/>
      <c r="D468" s="50"/>
      <c r="E468" s="50"/>
      <c r="F468" s="23"/>
      <c r="G468" s="51"/>
      <c r="H468" s="32"/>
      <c r="I468" s="28">
        <f ca="1">SUMIF('IMPORTBFT (ID)'!$A$3:$A$5000,$G$4:$G$7322,'IMPORTBFT (ID)'!$B$3:$B$5000)</f>
        <v>0</v>
      </c>
      <c r="J468" s="41"/>
      <c r="K468" s="18" t="str">
        <f t="shared" ca="1" si="0"/>
        <v>-</v>
      </c>
      <c r="L468" s="19" t="e">
        <f>IF(G468=#REF!,#REF!,"FALSO")</f>
        <v>#REF!</v>
      </c>
      <c r="M468" s="35"/>
      <c r="N468" s="38"/>
    </row>
    <row r="469" spans="1:14" ht="15">
      <c r="A469" s="49"/>
      <c r="B469" s="49"/>
      <c r="C469" s="50"/>
      <c r="D469" s="50"/>
      <c r="E469" s="50"/>
      <c r="F469" s="23"/>
      <c r="G469" s="51"/>
      <c r="H469" s="32"/>
      <c r="I469" s="28">
        <f ca="1">SUMIF('IMPORTBFT (ID)'!$A$3:$A$5000,$G$4:$G$7322,'IMPORTBFT (ID)'!$B$3:$B$5000)</f>
        <v>0</v>
      </c>
      <c r="J469" s="41"/>
      <c r="K469" s="18" t="str">
        <f t="shared" ca="1" si="0"/>
        <v>-</v>
      </c>
      <c r="L469" s="19" t="e">
        <f>IF(G469=#REF!,#REF!,"FALSO")</f>
        <v>#REF!</v>
      </c>
      <c r="M469" s="35"/>
      <c r="N469" s="38"/>
    </row>
    <row r="470" spans="1:14" ht="15">
      <c r="A470" s="49"/>
      <c r="B470" s="49"/>
      <c r="C470" s="50"/>
      <c r="D470" s="50"/>
      <c r="E470" s="50"/>
      <c r="F470" s="23"/>
      <c r="G470" s="51"/>
      <c r="H470" s="32"/>
      <c r="I470" s="28">
        <f ca="1">SUMIF('IMPORTBFT (ID)'!$A$3:$A$5000,$G$4:$G$7322,'IMPORTBFT (ID)'!$B$3:$B$5000)</f>
        <v>0</v>
      </c>
      <c r="J470" s="41"/>
      <c r="K470" s="18" t="str">
        <f t="shared" ca="1" si="0"/>
        <v>-</v>
      </c>
      <c r="L470" s="19" t="e">
        <f>IF(G470=#REF!,#REF!,"FALSO")</f>
        <v>#REF!</v>
      </c>
      <c r="M470" s="35"/>
      <c r="N470" s="38"/>
    </row>
    <row r="471" spans="1:14" ht="15">
      <c r="A471" s="49"/>
      <c r="B471" s="49"/>
      <c r="C471" s="50"/>
      <c r="D471" s="50"/>
      <c r="E471" s="50"/>
      <c r="F471" s="23"/>
      <c r="G471" s="51"/>
      <c r="H471" s="32"/>
      <c r="I471" s="28">
        <f ca="1">SUMIF('IMPORTBFT (ID)'!$A$3:$A$5000,$G$4:$G$7322,'IMPORTBFT (ID)'!$B$3:$B$5000)</f>
        <v>0</v>
      </c>
      <c r="J471" s="41"/>
      <c r="K471" s="18" t="str">
        <f t="shared" ca="1" si="0"/>
        <v>-</v>
      </c>
      <c r="L471" s="19" t="e">
        <f>IF(G471=#REF!,#REF!,"FALSO")</f>
        <v>#REF!</v>
      </c>
      <c r="M471" s="35"/>
      <c r="N471" s="38"/>
    </row>
    <row r="472" spans="1:14" ht="15">
      <c r="A472" s="49"/>
      <c r="B472" s="49"/>
      <c r="C472" s="50"/>
      <c r="D472" s="50"/>
      <c r="E472" s="50"/>
      <c r="F472" s="23"/>
      <c r="G472" s="51"/>
      <c r="H472" s="32"/>
      <c r="I472" s="28">
        <f ca="1">SUMIF('IMPORTBFT (ID)'!$A$3:$A$5000,$G$4:$G$7322,'IMPORTBFT (ID)'!$B$3:$B$5000)</f>
        <v>0</v>
      </c>
      <c r="J472" s="41"/>
      <c r="K472" s="18" t="str">
        <f t="shared" ca="1" si="0"/>
        <v>-</v>
      </c>
      <c r="L472" s="19" t="e">
        <f>IF(G472=#REF!,#REF!,"FALSO")</f>
        <v>#REF!</v>
      </c>
      <c r="M472" s="35"/>
      <c r="N472" s="38"/>
    </row>
    <row r="473" spans="1:14" ht="15">
      <c r="A473" s="49"/>
      <c r="B473" s="49"/>
      <c r="C473" s="50"/>
      <c r="D473" s="50"/>
      <c r="E473" s="50"/>
      <c r="F473" s="23"/>
      <c r="G473" s="51"/>
      <c r="H473" s="32"/>
      <c r="I473" s="28">
        <f ca="1">SUMIF('IMPORTBFT (ID)'!$A$3:$A$5000,$G$4:$G$7322,'IMPORTBFT (ID)'!$B$3:$B$5000)</f>
        <v>0</v>
      </c>
      <c r="J473" s="41"/>
      <c r="K473" s="18" t="str">
        <f t="shared" ca="1" si="0"/>
        <v>-</v>
      </c>
      <c r="L473" s="19" t="e">
        <f>IF(G473=#REF!,#REF!,"FALSO")</f>
        <v>#REF!</v>
      </c>
      <c r="M473" s="35"/>
      <c r="N473" s="38"/>
    </row>
    <row r="474" spans="1:14" ht="15">
      <c r="A474" s="49"/>
      <c r="B474" s="49"/>
      <c r="C474" s="50"/>
      <c r="D474" s="50"/>
      <c r="E474" s="50"/>
      <c r="F474" s="23"/>
      <c r="G474" s="51"/>
      <c r="H474" s="32"/>
      <c r="I474" s="28">
        <f ca="1">SUMIF('IMPORTBFT (ID)'!$A$3:$A$5000,$G$4:$G$7322,'IMPORTBFT (ID)'!$B$3:$B$5000)</f>
        <v>0</v>
      </c>
      <c r="J474" s="41"/>
      <c r="K474" s="18" t="str">
        <f t="shared" ca="1" si="0"/>
        <v>-</v>
      </c>
      <c r="L474" s="19" t="e">
        <f>IF(G474=#REF!,#REF!,"FALSO")</f>
        <v>#REF!</v>
      </c>
      <c r="M474" s="35"/>
      <c r="N474" s="38"/>
    </row>
    <row r="475" spans="1:14" ht="15">
      <c r="A475" s="49"/>
      <c r="B475" s="49"/>
      <c r="C475" s="50"/>
      <c r="D475" s="50"/>
      <c r="E475" s="50"/>
      <c r="F475" s="23"/>
      <c r="G475" s="51"/>
      <c r="H475" s="32"/>
      <c r="I475" s="28">
        <f ca="1">SUMIF('IMPORTBFT (ID)'!$A$3:$A$5000,$G$4:$G$7322,'IMPORTBFT (ID)'!$B$3:$B$5000)</f>
        <v>0</v>
      </c>
      <c r="J475" s="41"/>
      <c r="K475" s="18" t="str">
        <f t="shared" ca="1" si="0"/>
        <v>-</v>
      </c>
      <c r="L475" s="19" t="e">
        <f>IF(G475=#REF!,#REF!,"FALSO")</f>
        <v>#REF!</v>
      </c>
      <c r="M475" s="35"/>
      <c r="N475" s="38"/>
    </row>
    <row r="476" spans="1:14" ht="15">
      <c r="A476" s="49"/>
      <c r="B476" s="49"/>
      <c r="C476" s="50"/>
      <c r="D476" s="50"/>
      <c r="E476" s="50"/>
      <c r="F476" s="23"/>
      <c r="G476" s="51"/>
      <c r="H476" s="32"/>
      <c r="I476" s="28">
        <f ca="1">SUMIF('IMPORTBFT (ID)'!$A$3:$A$5000,$G$4:$G$7322,'IMPORTBFT (ID)'!$B$3:$B$5000)</f>
        <v>0</v>
      </c>
      <c r="J476" s="41"/>
      <c r="K476" s="18" t="str">
        <f t="shared" ca="1" si="0"/>
        <v>-</v>
      </c>
      <c r="L476" s="19" t="e">
        <f>IF(G476=#REF!,#REF!,"FALSO")</f>
        <v>#REF!</v>
      </c>
      <c r="M476" s="35"/>
      <c r="N476" s="38"/>
    </row>
    <row r="477" spans="1:14" ht="15">
      <c r="A477" s="49"/>
      <c r="B477" s="49"/>
      <c r="C477" s="50"/>
      <c r="D477" s="50"/>
      <c r="E477" s="50"/>
      <c r="F477" s="23"/>
      <c r="G477" s="51"/>
      <c r="H477" s="32"/>
      <c r="I477" s="28">
        <f ca="1">SUMIF('IMPORTBFT (ID)'!$A$3:$A$5000,$G$4:$G$7322,'IMPORTBFT (ID)'!$B$3:$B$5000)</f>
        <v>0</v>
      </c>
      <c r="J477" s="41"/>
      <c r="K477" s="18" t="str">
        <f t="shared" ca="1" si="0"/>
        <v>-</v>
      </c>
      <c r="L477" s="19" t="e">
        <f>IF(G477=#REF!,#REF!,"FALSO")</f>
        <v>#REF!</v>
      </c>
      <c r="M477" s="35"/>
      <c r="N477" s="38"/>
    </row>
    <row r="478" spans="1:14" ht="15">
      <c r="A478" s="49"/>
      <c r="B478" s="49"/>
      <c r="C478" s="50"/>
      <c r="D478" s="50"/>
      <c r="E478" s="50"/>
      <c r="F478" s="23"/>
      <c r="G478" s="51"/>
      <c r="H478" s="32"/>
      <c r="I478" s="28">
        <f ca="1">SUMIF('IMPORTBFT (ID)'!$A$3:$A$5000,$G$4:$G$7322,'IMPORTBFT (ID)'!$B$3:$B$5000)</f>
        <v>0</v>
      </c>
      <c r="J478" s="41"/>
      <c r="K478" s="18" t="str">
        <f t="shared" ca="1" si="0"/>
        <v>-</v>
      </c>
      <c r="L478" s="19" t="e">
        <f>IF(G478=#REF!,#REF!,"FALSO")</f>
        <v>#REF!</v>
      </c>
      <c r="M478" s="35"/>
      <c r="N478" s="38"/>
    </row>
    <row r="479" spans="1:14" ht="15">
      <c r="A479" s="49"/>
      <c r="B479" s="49"/>
      <c r="C479" s="50"/>
      <c r="D479" s="50"/>
      <c r="E479" s="50"/>
      <c r="F479" s="23"/>
      <c r="G479" s="51"/>
      <c r="H479" s="32"/>
      <c r="I479" s="28">
        <f ca="1">SUMIF('IMPORTBFT (ID)'!$A$3:$A$5000,$G$4:$G$7322,'IMPORTBFT (ID)'!$B$3:$B$5000)</f>
        <v>0</v>
      </c>
      <c r="J479" s="41"/>
      <c r="K479" s="18" t="str">
        <f t="shared" ca="1" si="0"/>
        <v>-</v>
      </c>
      <c r="L479" s="19" t="e">
        <f>IF(G479=#REF!,#REF!,"FALSO")</f>
        <v>#REF!</v>
      </c>
      <c r="M479" s="35"/>
      <c r="N479" s="38"/>
    </row>
    <row r="480" spans="1:14" ht="15">
      <c r="A480" s="49"/>
      <c r="B480" s="49"/>
      <c r="C480" s="50"/>
      <c r="D480" s="50"/>
      <c r="E480" s="50"/>
      <c r="F480" s="23"/>
      <c r="G480" s="51"/>
      <c r="H480" s="32"/>
      <c r="I480" s="28">
        <f ca="1">SUMIF('IMPORTBFT (ID)'!$A$3:$A$5000,$G$4:$G$7322,'IMPORTBFT (ID)'!$B$3:$B$5000)</f>
        <v>0</v>
      </c>
      <c r="J480" s="41"/>
      <c r="K480" s="18" t="str">
        <f t="shared" ca="1" si="0"/>
        <v>-</v>
      </c>
      <c r="L480" s="19" t="e">
        <f>IF(G480=#REF!,#REF!,"FALSO")</f>
        <v>#REF!</v>
      </c>
      <c r="M480" s="35"/>
      <c r="N480" s="38"/>
    </row>
    <row r="481" spans="1:14" ht="15">
      <c r="A481" s="49"/>
      <c r="B481" s="49"/>
      <c r="C481" s="50"/>
      <c r="D481" s="50"/>
      <c r="E481" s="50"/>
      <c r="F481" s="23"/>
      <c r="G481" s="51"/>
      <c r="H481" s="32"/>
      <c r="I481" s="28">
        <f ca="1">SUMIF('IMPORTBFT (ID)'!$A$3:$A$5000,$G$4:$G$7322,'IMPORTBFT (ID)'!$B$3:$B$5000)</f>
        <v>0</v>
      </c>
      <c r="J481" s="41"/>
      <c r="K481" s="18" t="str">
        <f t="shared" ca="1" si="0"/>
        <v>-</v>
      </c>
      <c r="L481" s="19" t="e">
        <f>IF(G481=#REF!,#REF!,"FALSO")</f>
        <v>#REF!</v>
      </c>
      <c r="M481" s="35"/>
      <c r="N481" s="38"/>
    </row>
    <row r="482" spans="1:14" ht="15">
      <c r="A482" s="49"/>
      <c r="B482" s="49"/>
      <c r="C482" s="50"/>
      <c r="D482" s="50"/>
      <c r="E482" s="50"/>
      <c r="F482" s="23"/>
      <c r="G482" s="51"/>
      <c r="H482" s="32"/>
      <c r="I482" s="28">
        <f ca="1">SUMIF('IMPORTBFT (ID)'!$A$3:$A$5000,$G$4:$G$7322,'IMPORTBFT (ID)'!$B$3:$B$5000)</f>
        <v>0</v>
      </c>
      <c r="J482" s="41"/>
      <c r="K482" s="18" t="str">
        <f t="shared" ca="1" si="0"/>
        <v>-</v>
      </c>
      <c r="L482" s="19" t="e">
        <f>IF(G482=#REF!,#REF!,"FALSO")</f>
        <v>#REF!</v>
      </c>
      <c r="M482" s="35"/>
      <c r="N482" s="38"/>
    </row>
    <row r="483" spans="1:14" ht="15">
      <c r="A483" s="49"/>
      <c r="B483" s="49"/>
      <c r="C483" s="50"/>
      <c r="D483" s="50"/>
      <c r="E483" s="50"/>
      <c r="F483" s="23"/>
      <c r="G483" s="51"/>
      <c r="H483" s="32"/>
      <c r="I483" s="28">
        <f ca="1">SUMIF('IMPORTBFT (ID)'!$A$3:$A$5000,$G$4:$G$7322,'IMPORTBFT (ID)'!$B$3:$B$5000)</f>
        <v>0</v>
      </c>
      <c r="J483" s="41"/>
      <c r="K483" s="18" t="str">
        <f t="shared" ca="1" si="0"/>
        <v>-</v>
      </c>
      <c r="L483" s="19" t="e">
        <f>IF(G483=#REF!,#REF!,"FALSO")</f>
        <v>#REF!</v>
      </c>
      <c r="M483" s="35"/>
      <c r="N483" s="38"/>
    </row>
    <row r="484" spans="1:14" ht="15">
      <c r="A484" s="49"/>
      <c r="B484" s="49"/>
      <c r="C484" s="50"/>
      <c r="D484" s="50"/>
      <c r="E484" s="50"/>
      <c r="F484" s="23"/>
      <c r="G484" s="51"/>
      <c r="H484" s="32"/>
      <c r="I484" s="28">
        <f ca="1">SUMIF('IMPORTBFT (ID)'!$A$3:$A$5000,$G$4:$G$7322,'IMPORTBFT (ID)'!$B$3:$B$5000)</f>
        <v>0</v>
      </c>
      <c r="J484" s="41"/>
      <c r="K484" s="18" t="str">
        <f t="shared" ca="1" si="0"/>
        <v>-</v>
      </c>
      <c r="L484" s="19" t="e">
        <f>IF(G484=#REF!,#REF!,"FALSO")</f>
        <v>#REF!</v>
      </c>
      <c r="M484" s="35"/>
      <c r="N484" s="38"/>
    </row>
    <row r="485" spans="1:14" ht="15">
      <c r="A485" s="49"/>
      <c r="B485" s="49"/>
      <c r="C485" s="50"/>
      <c r="D485" s="50"/>
      <c r="E485" s="50"/>
      <c r="F485" s="23"/>
      <c r="G485" s="51"/>
      <c r="H485" s="32"/>
      <c r="I485" s="28">
        <f ca="1">SUMIF('IMPORTBFT (ID)'!$A$3:$A$5000,$G$4:$G$7322,'IMPORTBFT (ID)'!$B$3:$B$5000)</f>
        <v>0</v>
      </c>
      <c r="J485" s="41"/>
      <c r="K485" s="18" t="str">
        <f t="shared" ca="1" si="0"/>
        <v>-</v>
      </c>
      <c r="L485" s="19" t="e">
        <f>IF(G485=#REF!,#REF!,"FALSO")</f>
        <v>#REF!</v>
      </c>
      <c r="M485" s="35"/>
      <c r="N485" s="38"/>
    </row>
    <row r="486" spans="1:14" ht="15">
      <c r="A486" s="49"/>
      <c r="B486" s="49"/>
      <c r="C486" s="50"/>
      <c r="D486" s="50"/>
      <c r="E486" s="50"/>
      <c r="F486" s="23"/>
      <c r="G486" s="51"/>
      <c r="H486" s="32"/>
      <c r="I486" s="28">
        <f ca="1">SUMIF('IMPORTBFT (ID)'!$A$3:$A$5000,$G$4:$G$7322,'IMPORTBFT (ID)'!$B$3:$B$5000)</f>
        <v>0</v>
      </c>
      <c r="J486" s="41"/>
      <c r="K486" s="18" t="str">
        <f t="shared" ca="1" si="0"/>
        <v>-</v>
      </c>
      <c r="L486" s="19" t="e">
        <f>IF(G486=#REF!,#REF!,"FALSO")</f>
        <v>#REF!</v>
      </c>
      <c r="M486" s="35"/>
      <c r="N486" s="38"/>
    </row>
    <row r="487" spans="1:14" ht="15">
      <c r="A487" s="49"/>
      <c r="B487" s="49"/>
      <c r="C487" s="50"/>
      <c r="D487" s="50"/>
      <c r="E487" s="50"/>
      <c r="F487" s="23"/>
      <c r="G487" s="51"/>
      <c r="H487" s="32"/>
      <c r="I487" s="28">
        <f ca="1">SUMIF('IMPORTBFT (ID)'!$A$3:$A$5000,$G$4:$G$7322,'IMPORTBFT (ID)'!$B$3:$B$5000)</f>
        <v>0</v>
      </c>
      <c r="J487" s="41"/>
      <c r="K487" s="18" t="str">
        <f t="shared" ca="1" si="0"/>
        <v>-</v>
      </c>
      <c r="L487" s="19" t="e">
        <f>IF(G487=#REF!,#REF!,"FALSO")</f>
        <v>#REF!</v>
      </c>
      <c r="M487" s="35"/>
      <c r="N487" s="38"/>
    </row>
    <row r="488" spans="1:14" ht="15">
      <c r="A488" s="49"/>
      <c r="B488" s="49"/>
      <c r="C488" s="50"/>
      <c r="D488" s="50"/>
      <c r="E488" s="50"/>
      <c r="F488" s="23"/>
      <c r="G488" s="51"/>
      <c r="H488" s="32"/>
      <c r="I488" s="28">
        <f ca="1">SUMIF('IMPORTBFT (ID)'!$A$3:$A$5000,$G$4:$G$7322,'IMPORTBFT (ID)'!$B$3:$B$5000)</f>
        <v>0</v>
      </c>
      <c r="J488" s="41"/>
      <c r="K488" s="18" t="str">
        <f t="shared" ca="1" si="0"/>
        <v>-</v>
      </c>
      <c r="L488" s="19" t="e">
        <f>IF(G488=#REF!,#REF!,"FALSO")</f>
        <v>#REF!</v>
      </c>
      <c r="M488" s="35"/>
      <c r="N488" s="38"/>
    </row>
    <row r="489" spans="1:14" ht="15">
      <c r="A489" s="49"/>
      <c r="B489" s="49"/>
      <c r="C489" s="50"/>
      <c r="D489" s="50"/>
      <c r="E489" s="50"/>
      <c r="F489" s="23"/>
      <c r="G489" s="51"/>
      <c r="H489" s="32"/>
      <c r="I489" s="28">
        <f ca="1">SUMIF('IMPORTBFT (ID)'!$A$3:$A$5000,$G$4:$G$7322,'IMPORTBFT (ID)'!$B$3:$B$5000)</f>
        <v>0</v>
      </c>
      <c r="J489" s="41"/>
      <c r="K489" s="18" t="str">
        <f t="shared" ca="1" si="0"/>
        <v>-</v>
      </c>
      <c r="L489" s="19" t="e">
        <f>IF(G489=#REF!,#REF!,"FALSO")</f>
        <v>#REF!</v>
      </c>
      <c r="M489" s="35"/>
      <c r="N489" s="38"/>
    </row>
    <row r="490" spans="1:14" ht="15">
      <c r="A490" s="49"/>
      <c r="B490" s="49"/>
      <c r="C490" s="50"/>
      <c r="D490" s="50"/>
      <c r="E490" s="50"/>
      <c r="F490" s="23"/>
      <c r="G490" s="51"/>
      <c r="H490" s="32"/>
      <c r="I490" s="28">
        <f ca="1">SUMIF('IMPORTBFT (ID)'!$A$3:$A$5000,$G$4:$G$7322,'IMPORTBFT (ID)'!$B$3:$B$5000)</f>
        <v>0</v>
      </c>
      <c r="J490" s="41"/>
      <c r="K490" s="18" t="str">
        <f t="shared" ca="1" si="0"/>
        <v>-</v>
      </c>
      <c r="L490" s="19" t="e">
        <f>IF(G490=#REF!,#REF!,"FALSO")</f>
        <v>#REF!</v>
      </c>
      <c r="M490" s="35"/>
      <c r="N490" s="38"/>
    </row>
    <row r="491" spans="1:14" ht="15">
      <c r="A491" s="49"/>
      <c r="B491" s="49"/>
      <c r="C491" s="50"/>
      <c r="D491" s="50"/>
      <c r="E491" s="50"/>
      <c r="F491" s="23"/>
      <c r="G491" s="51"/>
      <c r="H491" s="32"/>
      <c r="I491" s="28">
        <f ca="1">SUMIF('IMPORTBFT (ID)'!$A$3:$A$5000,$G$4:$G$7322,'IMPORTBFT (ID)'!$B$3:$B$5000)</f>
        <v>0</v>
      </c>
      <c r="J491" s="41"/>
      <c r="K491" s="18" t="str">
        <f t="shared" ca="1" si="0"/>
        <v>-</v>
      </c>
      <c r="L491" s="19" t="e">
        <f>IF(G491=#REF!,#REF!,"FALSO")</f>
        <v>#REF!</v>
      </c>
      <c r="M491" s="35"/>
      <c r="N491" s="38"/>
    </row>
    <row r="492" spans="1:14" ht="15">
      <c r="A492" s="49"/>
      <c r="B492" s="49"/>
      <c r="C492" s="50"/>
      <c r="D492" s="50"/>
      <c r="E492" s="50"/>
      <c r="F492" s="23"/>
      <c r="G492" s="51"/>
      <c r="H492" s="32"/>
      <c r="I492" s="28">
        <f ca="1">SUMIF('IMPORTBFT (ID)'!$A$3:$A$5000,$G$4:$G$7322,'IMPORTBFT (ID)'!$B$3:$B$5000)</f>
        <v>0</v>
      </c>
      <c r="J492" s="41"/>
      <c r="K492" s="18" t="str">
        <f t="shared" ca="1" si="0"/>
        <v>-</v>
      </c>
      <c r="L492" s="19" t="e">
        <f>IF(G492=#REF!,#REF!,"FALSO")</f>
        <v>#REF!</v>
      </c>
      <c r="M492" s="35"/>
      <c r="N492" s="38"/>
    </row>
    <row r="493" spans="1:14" ht="15">
      <c r="A493" s="49"/>
      <c r="B493" s="49"/>
      <c r="C493" s="50"/>
      <c r="D493" s="50"/>
      <c r="E493" s="50"/>
      <c r="F493" s="23"/>
      <c r="G493" s="51"/>
      <c r="H493" s="32"/>
      <c r="I493" s="28">
        <f ca="1">SUMIF('IMPORTBFT (ID)'!$A$3:$A$5000,$G$4:$G$7322,'IMPORTBFT (ID)'!$B$3:$B$5000)</f>
        <v>0</v>
      </c>
      <c r="J493" s="41"/>
      <c r="K493" s="18" t="str">
        <f t="shared" ca="1" si="0"/>
        <v>-</v>
      </c>
      <c r="L493" s="19" t="e">
        <f>IF(G493=#REF!,#REF!,"FALSO")</f>
        <v>#REF!</v>
      </c>
      <c r="M493" s="35"/>
      <c r="N493" s="38"/>
    </row>
    <row r="494" spans="1:14" ht="15">
      <c r="A494" s="49"/>
      <c r="B494" s="49"/>
      <c r="C494" s="50"/>
      <c r="D494" s="50"/>
      <c r="E494" s="50"/>
      <c r="F494" s="23"/>
      <c r="G494" s="51"/>
      <c r="H494" s="32"/>
      <c r="I494" s="28">
        <f ca="1">SUMIF('IMPORTBFT (ID)'!$A$3:$A$5000,$G$4:$G$7322,'IMPORTBFT (ID)'!$B$3:$B$5000)</f>
        <v>0</v>
      </c>
      <c r="J494" s="41"/>
      <c r="K494" s="18" t="str">
        <f t="shared" ca="1" si="0"/>
        <v>-</v>
      </c>
      <c r="L494" s="19" t="e">
        <f>IF(G494=#REF!,#REF!,"FALSO")</f>
        <v>#REF!</v>
      </c>
      <c r="M494" s="35"/>
      <c r="N494" s="38"/>
    </row>
    <row r="495" spans="1:14" ht="15">
      <c r="A495" s="49"/>
      <c r="B495" s="49"/>
      <c r="C495" s="50"/>
      <c r="D495" s="50"/>
      <c r="E495" s="50"/>
      <c r="F495" s="23"/>
      <c r="G495" s="51"/>
      <c r="H495" s="32"/>
      <c r="I495" s="28">
        <f ca="1">SUMIF('IMPORTBFT (ID)'!$A$3:$A$5000,$G$4:$G$7322,'IMPORTBFT (ID)'!$B$3:$B$5000)</f>
        <v>0</v>
      </c>
      <c r="J495" s="41"/>
      <c r="K495" s="18" t="str">
        <f t="shared" ca="1" si="0"/>
        <v>-</v>
      </c>
      <c r="L495" s="19" t="e">
        <f>IF(G495=#REF!,#REF!,"FALSO")</f>
        <v>#REF!</v>
      </c>
      <c r="M495" s="35"/>
      <c r="N495" s="38"/>
    </row>
    <row r="496" spans="1:14" ht="15">
      <c r="A496" s="49"/>
      <c r="B496" s="49"/>
      <c r="C496" s="50"/>
      <c r="D496" s="50"/>
      <c r="E496" s="50"/>
      <c r="F496" s="23"/>
      <c r="G496" s="51"/>
      <c r="H496" s="32"/>
      <c r="I496" s="28">
        <f ca="1">SUMIF('IMPORTBFT (ID)'!$A$3:$A$5000,$G$4:$G$7322,'IMPORTBFT (ID)'!$B$3:$B$5000)</f>
        <v>0</v>
      </c>
      <c r="J496" s="41"/>
      <c r="K496" s="18" t="str">
        <f t="shared" ca="1" si="0"/>
        <v>-</v>
      </c>
      <c r="L496" s="19" t="e">
        <f>IF(G496=#REF!,#REF!,"FALSO")</f>
        <v>#REF!</v>
      </c>
      <c r="M496" s="35"/>
      <c r="N496" s="38"/>
    </row>
    <row r="497" spans="1:14" ht="15">
      <c r="A497" s="49"/>
      <c r="B497" s="49"/>
      <c r="C497" s="50"/>
      <c r="D497" s="50"/>
      <c r="E497" s="50"/>
      <c r="F497" s="23"/>
      <c r="G497" s="51"/>
      <c r="H497" s="32"/>
      <c r="I497" s="28">
        <f ca="1">SUMIF('IMPORTBFT (ID)'!$A$3:$A$5000,$G$4:$G$7322,'IMPORTBFT (ID)'!$B$3:$B$5000)</f>
        <v>0</v>
      </c>
      <c r="J497" s="41"/>
      <c r="K497" s="18" t="str">
        <f t="shared" ca="1" si="0"/>
        <v>-</v>
      </c>
      <c r="L497" s="19" t="e">
        <f>IF(G497=#REF!,#REF!,"FALSO")</f>
        <v>#REF!</v>
      </c>
      <c r="M497" s="35"/>
      <c r="N497" s="38"/>
    </row>
    <row r="498" spans="1:14" ht="15">
      <c r="A498" s="49"/>
      <c r="B498" s="49"/>
      <c r="C498" s="50"/>
      <c r="D498" s="50"/>
      <c r="E498" s="50"/>
      <c r="F498" s="23"/>
      <c r="G498" s="51"/>
      <c r="H498" s="32"/>
      <c r="I498" s="28">
        <f ca="1">SUMIF('IMPORTBFT (ID)'!$A$3:$A$5000,$G$4:$G$7322,'IMPORTBFT (ID)'!$B$3:$B$5000)</f>
        <v>0</v>
      </c>
      <c r="J498" s="41"/>
      <c r="K498" s="18" t="str">
        <f t="shared" ca="1" si="0"/>
        <v>-</v>
      </c>
      <c r="L498" s="19" t="e">
        <f>IF(G498=#REF!,#REF!,"FALSO")</f>
        <v>#REF!</v>
      </c>
      <c r="M498" s="35"/>
      <c r="N498" s="38"/>
    </row>
    <row r="499" spans="1:14" ht="15">
      <c r="A499" s="49"/>
      <c r="B499" s="49"/>
      <c r="C499" s="50"/>
      <c r="D499" s="50"/>
      <c r="E499" s="50"/>
      <c r="F499" s="23"/>
      <c r="G499" s="51"/>
      <c r="H499" s="32"/>
      <c r="I499" s="28">
        <f ca="1">SUMIF('IMPORTBFT (ID)'!$A$3:$A$5000,$G$4:$G$7322,'IMPORTBFT (ID)'!$B$3:$B$5000)</f>
        <v>0</v>
      </c>
      <c r="J499" s="41"/>
      <c r="K499" s="18" t="str">
        <f t="shared" ca="1" si="0"/>
        <v>-</v>
      </c>
      <c r="L499" s="19" t="e">
        <f>IF(G499=#REF!,#REF!,"FALSO")</f>
        <v>#REF!</v>
      </c>
      <c r="M499" s="35"/>
      <c r="N499" s="38"/>
    </row>
    <row r="500" spans="1:14" ht="15">
      <c r="A500" s="49"/>
      <c r="B500" s="49"/>
      <c r="C500" s="50"/>
      <c r="D500" s="50"/>
      <c r="E500" s="62"/>
      <c r="F500" s="23"/>
      <c r="G500" s="51"/>
      <c r="H500" s="32"/>
      <c r="I500" s="28">
        <f ca="1">SUMIF('IMPORTBFT (ID)'!$A$3:$A$5000,$G$4:$G$7322,'IMPORTBFT (ID)'!$B$3:$B$5000)</f>
        <v>0</v>
      </c>
      <c r="J500" s="41"/>
      <c r="K500" s="18" t="str">
        <f t="shared" ca="1" si="0"/>
        <v>-</v>
      </c>
      <c r="L500" s="19" t="e">
        <f>IF(G500=#REF!,#REF!,"FALSO")</f>
        <v>#REF!</v>
      </c>
      <c r="M500" s="35"/>
      <c r="N500" s="38"/>
    </row>
    <row r="501" spans="1:14" ht="15">
      <c r="A501" s="49"/>
      <c r="B501" s="49"/>
      <c r="C501" s="50"/>
      <c r="D501" s="50"/>
      <c r="E501" s="50"/>
      <c r="F501" s="23"/>
      <c r="G501" s="51"/>
      <c r="H501" s="32"/>
      <c r="I501" s="28">
        <f ca="1">SUMIF('IMPORTBFT (ID)'!$A$3:$A$5000,$G$4:$G$7322,'IMPORTBFT (ID)'!$B$3:$B$5000)</f>
        <v>0</v>
      </c>
      <c r="J501" s="41"/>
      <c r="K501" s="18" t="str">
        <f t="shared" ca="1" si="0"/>
        <v>-</v>
      </c>
      <c r="L501" s="19" t="e">
        <f>IF(G501=#REF!,#REF!,"FALSO")</f>
        <v>#REF!</v>
      </c>
      <c r="M501" s="35"/>
      <c r="N501" s="38"/>
    </row>
    <row r="502" spans="1:14" ht="15">
      <c r="A502" s="49"/>
      <c r="B502" s="49"/>
      <c r="C502" s="50"/>
      <c r="D502" s="50"/>
      <c r="E502" s="50"/>
      <c r="F502" s="23"/>
      <c r="G502" s="51"/>
      <c r="H502" s="32"/>
      <c r="I502" s="28">
        <f ca="1">SUMIF('IMPORTBFT (ID)'!$A$3:$A$5000,$G$4:$G$7322,'IMPORTBFT (ID)'!$B$3:$B$5000)</f>
        <v>0</v>
      </c>
      <c r="J502" s="41"/>
      <c r="K502" s="18" t="str">
        <f t="shared" ca="1" si="0"/>
        <v>-</v>
      </c>
      <c r="L502" s="19" t="e">
        <f>IF(G502=#REF!,#REF!,"FALSO")</f>
        <v>#REF!</v>
      </c>
      <c r="M502" s="35"/>
      <c r="N502" s="38"/>
    </row>
    <row r="503" spans="1:14" ht="15">
      <c r="A503" s="49"/>
      <c r="B503" s="49"/>
      <c r="C503" s="50"/>
      <c r="D503" s="50"/>
      <c r="E503" s="50"/>
      <c r="F503" s="23"/>
      <c r="G503" s="51"/>
      <c r="H503" s="32"/>
      <c r="I503" s="28">
        <f ca="1">SUMIF('IMPORTBFT (ID)'!$A$3:$A$5000,$G$4:$G$7322,'IMPORTBFT (ID)'!$B$3:$B$5000)</f>
        <v>0</v>
      </c>
      <c r="J503" s="41"/>
      <c r="K503" s="18" t="str">
        <f t="shared" ca="1" si="0"/>
        <v>-</v>
      </c>
      <c r="L503" s="19" t="e">
        <f>IF(G503=#REF!,#REF!,"FALSO")</f>
        <v>#REF!</v>
      </c>
      <c r="M503" s="35"/>
      <c r="N503" s="38"/>
    </row>
    <row r="504" spans="1:14" ht="15">
      <c r="A504" s="49"/>
      <c r="B504" s="49"/>
      <c r="C504" s="50"/>
      <c r="D504" s="50"/>
      <c r="E504" s="50"/>
      <c r="F504" s="23"/>
      <c r="G504" s="51"/>
      <c r="H504" s="32"/>
      <c r="I504" s="28">
        <f ca="1">SUMIF('IMPORTBFT (ID)'!$A$3:$A$5000,$G$4:$G$7322,'IMPORTBFT (ID)'!$B$3:$B$5000)</f>
        <v>0</v>
      </c>
      <c r="J504" s="41"/>
      <c r="K504" s="18" t="str">
        <f t="shared" ca="1" si="0"/>
        <v>-</v>
      </c>
      <c r="L504" s="19" t="e">
        <f>IF(G504=#REF!,#REF!,"FALSO")</f>
        <v>#REF!</v>
      </c>
      <c r="M504" s="35"/>
      <c r="N504" s="38"/>
    </row>
    <row r="505" spans="1:14" ht="15">
      <c r="A505" s="49"/>
      <c r="B505" s="49"/>
      <c r="C505" s="50"/>
      <c r="D505" s="50"/>
      <c r="E505" s="50"/>
      <c r="F505" s="23"/>
      <c r="G505" s="51"/>
      <c r="H505" s="32"/>
      <c r="I505" s="28">
        <f ca="1">SUMIF('IMPORTBFT (ID)'!$A$3:$A$5000,$G$4:$G$7322,'IMPORTBFT (ID)'!$B$3:$B$5000)</f>
        <v>0</v>
      </c>
      <c r="J505" s="41"/>
      <c r="K505" s="18" t="str">
        <f t="shared" ca="1" si="0"/>
        <v>-</v>
      </c>
      <c r="L505" s="19" t="e">
        <f>IF(G505=#REF!,#REF!,"FALSO")</f>
        <v>#REF!</v>
      </c>
      <c r="M505" s="35"/>
      <c r="N505" s="38"/>
    </row>
    <row r="506" spans="1:14" ht="15">
      <c r="A506" s="49"/>
      <c r="B506" s="49"/>
      <c r="C506" s="50"/>
      <c r="D506" s="50"/>
      <c r="E506" s="50"/>
      <c r="F506" s="23"/>
      <c r="G506" s="51"/>
      <c r="H506" s="32"/>
      <c r="I506" s="28">
        <f ca="1">SUMIF('IMPORTBFT (ID)'!$A$3:$A$5000,$G$4:$G$7322,'IMPORTBFT (ID)'!$B$3:$B$5000)</f>
        <v>0</v>
      </c>
      <c r="J506" s="41"/>
      <c r="K506" s="18" t="str">
        <f t="shared" ca="1" si="0"/>
        <v>-</v>
      </c>
      <c r="L506" s="19" t="e">
        <f>IF(G506=#REF!,#REF!,"FALSO")</f>
        <v>#REF!</v>
      </c>
      <c r="M506" s="35"/>
      <c r="N506" s="38"/>
    </row>
    <row r="507" spans="1:14" ht="15">
      <c r="A507" s="49"/>
      <c r="B507" s="49"/>
      <c r="C507" s="50"/>
      <c r="D507" s="50"/>
      <c r="E507" s="50"/>
      <c r="F507" s="23"/>
      <c r="G507" s="51"/>
      <c r="H507" s="32"/>
      <c r="I507" s="28">
        <f ca="1">SUMIF('IMPORTBFT (ID)'!$A$3:$A$5000,$G$4:$G$7322,'IMPORTBFT (ID)'!$B$3:$B$5000)</f>
        <v>0</v>
      </c>
      <c r="J507" s="41"/>
      <c r="K507" s="18" t="str">
        <f t="shared" ca="1" si="0"/>
        <v>-</v>
      </c>
      <c r="L507" s="19" t="e">
        <f>IF(G507=#REF!,#REF!,"FALSO")</f>
        <v>#REF!</v>
      </c>
      <c r="M507" s="35"/>
      <c r="N507" s="38"/>
    </row>
    <row r="508" spans="1:14" ht="15">
      <c r="A508" s="49"/>
      <c r="B508" s="49"/>
      <c r="C508" s="50"/>
      <c r="D508" s="50"/>
      <c r="E508" s="50"/>
      <c r="F508" s="23"/>
      <c r="G508" s="51"/>
      <c r="H508" s="32"/>
      <c r="I508" s="28">
        <f ca="1">SUMIF('IMPORTBFT (ID)'!$A$3:$A$5000,$G$4:$G$7322,'IMPORTBFT (ID)'!$B$3:$B$5000)</f>
        <v>0</v>
      </c>
      <c r="J508" s="41"/>
      <c r="K508" s="18" t="str">
        <f t="shared" ca="1" si="0"/>
        <v>-</v>
      </c>
      <c r="L508" s="19" t="e">
        <f>IF(G508=#REF!,#REF!,"FALSO")</f>
        <v>#REF!</v>
      </c>
      <c r="M508" s="35"/>
      <c r="N508" s="38"/>
    </row>
    <row r="509" spans="1:14" ht="15">
      <c r="A509" s="49"/>
      <c r="B509" s="49"/>
      <c r="C509" s="50"/>
      <c r="D509" s="50"/>
      <c r="E509" s="50"/>
      <c r="F509" s="23"/>
      <c r="G509" s="51"/>
      <c r="H509" s="32"/>
      <c r="I509" s="28">
        <f ca="1">SUMIF('IMPORTBFT (ID)'!$A$3:$A$5000,$G$4:$G$7322,'IMPORTBFT (ID)'!$B$3:$B$5000)</f>
        <v>0</v>
      </c>
      <c r="J509" s="41"/>
      <c r="K509" s="18" t="str">
        <f t="shared" ca="1" si="0"/>
        <v>-</v>
      </c>
      <c r="L509" s="19" t="e">
        <f>IF(G509=#REF!,#REF!,"FALSO")</f>
        <v>#REF!</v>
      </c>
      <c r="M509" s="35"/>
      <c r="N509" s="38"/>
    </row>
    <row r="510" spans="1:14" ht="15">
      <c r="A510" s="49"/>
      <c r="B510" s="49"/>
      <c r="C510" s="50"/>
      <c r="D510" s="50"/>
      <c r="E510" s="50"/>
      <c r="F510" s="23"/>
      <c r="G510" s="51"/>
      <c r="H510" s="32"/>
      <c r="I510" s="28">
        <f ca="1">SUMIF('IMPORTBFT (ID)'!$A$3:$A$5000,$G$4:$G$7322,'IMPORTBFT (ID)'!$B$3:$B$5000)</f>
        <v>0</v>
      </c>
      <c r="J510" s="41"/>
      <c r="K510" s="18" t="str">
        <f t="shared" ca="1" si="0"/>
        <v>-</v>
      </c>
      <c r="L510" s="19" t="e">
        <f>IF(G510=#REF!,#REF!,"FALSO")</f>
        <v>#REF!</v>
      </c>
      <c r="M510" s="35"/>
      <c r="N510" s="38"/>
    </row>
    <row r="511" spans="1:14" ht="15">
      <c r="A511" s="49"/>
      <c r="B511" s="49"/>
      <c r="C511" s="50"/>
      <c r="D511" s="50"/>
      <c r="E511" s="50"/>
      <c r="F511" s="23"/>
      <c r="G511" s="51"/>
      <c r="H511" s="32"/>
      <c r="I511" s="28">
        <f ca="1">SUMIF('IMPORTBFT (ID)'!$A$3:$A$5000,$G$4:$G$7322,'IMPORTBFT (ID)'!$B$3:$B$5000)</f>
        <v>0</v>
      </c>
      <c r="J511" s="41"/>
      <c r="K511" s="18" t="str">
        <f t="shared" ca="1" si="0"/>
        <v>-</v>
      </c>
      <c r="L511" s="19" t="e">
        <f>IF(G511=#REF!,#REF!,"FALSO")</f>
        <v>#REF!</v>
      </c>
      <c r="M511" s="35"/>
      <c r="N511" s="38"/>
    </row>
    <row r="512" spans="1:14" ht="15">
      <c r="A512" s="49"/>
      <c r="B512" s="49"/>
      <c r="C512" s="50"/>
      <c r="D512" s="50"/>
      <c r="E512" s="50"/>
      <c r="F512" s="23"/>
      <c r="G512" s="51"/>
      <c r="H512" s="32"/>
      <c r="I512" s="28">
        <f ca="1">SUMIF('IMPORTBFT (ID)'!$A$3:$A$5000,$G$4:$G$7322,'IMPORTBFT (ID)'!$B$3:$B$5000)</f>
        <v>0</v>
      </c>
      <c r="J512" s="41"/>
      <c r="K512" s="18" t="str">
        <f t="shared" ca="1" si="0"/>
        <v>-</v>
      </c>
      <c r="L512" s="19" t="e">
        <f>IF(G512=#REF!,#REF!,"FALSO")</f>
        <v>#REF!</v>
      </c>
      <c r="M512" s="35"/>
      <c r="N512" s="38"/>
    </row>
    <row r="513" spans="1:14" ht="15">
      <c r="A513" s="49"/>
      <c r="B513" s="49"/>
      <c r="C513" s="50"/>
      <c r="D513" s="50"/>
      <c r="E513" s="50"/>
      <c r="F513" s="23"/>
      <c r="G513" s="51"/>
      <c r="H513" s="32"/>
      <c r="I513" s="28">
        <f ca="1">SUMIF('IMPORTBFT (ID)'!$A$3:$A$5000,$G$4:$G$7322,'IMPORTBFT (ID)'!$B$3:$B$5000)</f>
        <v>0</v>
      </c>
      <c r="J513" s="41"/>
      <c r="K513" s="18" t="str">
        <f t="shared" ca="1" si="0"/>
        <v>-</v>
      </c>
      <c r="L513" s="19" t="e">
        <f>IF(G513=#REF!,#REF!,"FALSO")</f>
        <v>#REF!</v>
      </c>
      <c r="M513" s="35"/>
      <c r="N513" s="38"/>
    </row>
    <row r="514" spans="1:14" ht="15">
      <c r="A514" s="49"/>
      <c r="B514" s="49"/>
      <c r="C514" s="50"/>
      <c r="D514" s="50"/>
      <c r="E514" s="50"/>
      <c r="F514" s="23"/>
      <c r="G514" s="51"/>
      <c r="H514" s="32"/>
      <c r="I514" s="28">
        <f ca="1">SUMIF('IMPORTBFT (ID)'!$A$3:$A$5000,$G$4:$G$7322,'IMPORTBFT (ID)'!$B$3:$B$5000)</f>
        <v>0</v>
      </c>
      <c r="J514" s="41"/>
      <c r="K514" s="18" t="str">
        <f t="shared" ca="1" si="0"/>
        <v>-</v>
      </c>
      <c r="L514" s="19" t="e">
        <f>IF(G514=#REF!,#REF!,"FALSO")</f>
        <v>#REF!</v>
      </c>
      <c r="M514" s="35"/>
      <c r="N514" s="38"/>
    </row>
    <row r="515" spans="1:14" ht="15">
      <c r="A515" s="49"/>
      <c r="B515" s="49"/>
      <c r="C515" s="50"/>
      <c r="D515" s="50"/>
      <c r="E515" s="50"/>
      <c r="F515" s="23"/>
      <c r="G515" s="51"/>
      <c r="H515" s="32"/>
      <c r="I515" s="28">
        <f ca="1">SUMIF('IMPORTBFT (ID)'!$A$3:$A$5000,$G$4:$G$7322,'IMPORTBFT (ID)'!$B$3:$B$5000)</f>
        <v>0</v>
      </c>
      <c r="J515" s="41"/>
      <c r="K515" s="18" t="str">
        <f t="shared" ca="1" si="0"/>
        <v>-</v>
      </c>
      <c r="L515" s="19" t="e">
        <f>IF(G515=#REF!,#REF!,"FALSO")</f>
        <v>#REF!</v>
      </c>
      <c r="M515" s="35"/>
      <c r="N515" s="38"/>
    </row>
    <row r="516" spans="1:14" ht="15">
      <c r="A516" s="49"/>
      <c r="B516" s="49"/>
      <c r="C516" s="50"/>
      <c r="D516" s="50"/>
      <c r="E516" s="62"/>
      <c r="F516" s="23"/>
      <c r="G516" s="51"/>
      <c r="H516" s="32"/>
      <c r="I516" s="28">
        <f ca="1">SUMIF('IMPORTBFT (ID)'!$A$3:$A$5000,$G$4:$G$7322,'IMPORTBFT (ID)'!$B$3:$B$5000)</f>
        <v>0</v>
      </c>
      <c r="J516" s="41"/>
      <c r="K516" s="18" t="str">
        <f t="shared" ca="1" si="0"/>
        <v>-</v>
      </c>
      <c r="L516" s="19" t="e">
        <f>IF(G516=#REF!,#REF!,"FALSO")</f>
        <v>#REF!</v>
      </c>
      <c r="M516" s="35"/>
      <c r="N516" s="38"/>
    </row>
    <row r="517" spans="1:14" ht="15">
      <c r="A517" s="49"/>
      <c r="B517" s="49"/>
      <c r="C517" s="50"/>
      <c r="D517" s="50"/>
      <c r="E517" s="50"/>
      <c r="F517" s="23"/>
      <c r="G517" s="51"/>
      <c r="H517" s="32"/>
      <c r="I517" s="28">
        <f ca="1">SUMIF('IMPORTBFT (ID)'!$A$3:$A$5000,$G$4:$G$7322,'IMPORTBFT (ID)'!$B$3:$B$5000)</f>
        <v>0</v>
      </c>
      <c r="J517" s="41"/>
      <c r="K517" s="18" t="str">
        <f t="shared" ca="1" si="0"/>
        <v>-</v>
      </c>
      <c r="L517" s="19" t="e">
        <f>IF(G517=#REF!,#REF!,"FALSO")</f>
        <v>#REF!</v>
      </c>
      <c r="M517" s="35"/>
      <c r="N517" s="38"/>
    </row>
    <row r="518" spans="1:14" ht="15">
      <c r="A518" s="49"/>
      <c r="B518" s="49"/>
      <c r="C518" s="50"/>
      <c r="D518" s="50"/>
      <c r="E518" s="50"/>
      <c r="F518" s="23"/>
      <c r="G518" s="51"/>
      <c r="H518" s="32"/>
      <c r="I518" s="28">
        <f ca="1">SUMIF('IMPORTBFT (ID)'!$A$3:$A$5000,$G$4:$G$7322,'IMPORTBFT (ID)'!$B$3:$B$5000)</f>
        <v>0</v>
      </c>
      <c r="J518" s="41"/>
      <c r="K518" s="18" t="str">
        <f t="shared" ca="1" si="0"/>
        <v>-</v>
      </c>
      <c r="L518" s="19" t="e">
        <f>IF(G518=#REF!,#REF!,"FALSO")</f>
        <v>#REF!</v>
      </c>
      <c r="M518" s="35"/>
      <c r="N518" s="38"/>
    </row>
    <row r="519" spans="1:14" ht="15">
      <c r="A519" s="49"/>
      <c r="B519" s="49"/>
      <c r="C519" s="50"/>
      <c r="D519" s="50"/>
      <c r="E519" s="50"/>
      <c r="F519" s="23"/>
      <c r="G519" s="51"/>
      <c r="H519" s="32"/>
      <c r="I519" s="28">
        <f ca="1">SUMIF('IMPORTBFT (ID)'!$A$3:$A$5000,$G$4:$G$7322,'IMPORTBFT (ID)'!$B$3:$B$5000)</f>
        <v>0</v>
      </c>
      <c r="J519" s="41"/>
      <c r="K519" s="18" t="str">
        <f t="shared" ca="1" si="0"/>
        <v>-</v>
      </c>
      <c r="L519" s="19" t="e">
        <f>IF(G519=#REF!,#REF!,"FALSO")</f>
        <v>#REF!</v>
      </c>
      <c r="M519" s="35"/>
      <c r="N519" s="38"/>
    </row>
    <row r="520" spans="1:14" ht="15">
      <c r="A520" s="49"/>
      <c r="B520" s="49"/>
      <c r="C520" s="50"/>
      <c r="D520" s="50"/>
      <c r="E520" s="50"/>
      <c r="F520" s="23"/>
      <c r="G520" s="51"/>
      <c r="H520" s="32"/>
      <c r="I520" s="28">
        <f ca="1">SUMIF('IMPORTBFT (ID)'!$A$3:$A$5000,$G$4:$G$7322,'IMPORTBFT (ID)'!$B$3:$B$5000)</f>
        <v>0</v>
      </c>
      <c r="J520" s="41"/>
      <c r="K520" s="18" t="str">
        <f t="shared" ca="1" si="0"/>
        <v>-</v>
      </c>
      <c r="L520" s="19" t="e">
        <f>IF(G520=#REF!,#REF!,"FALSO")</f>
        <v>#REF!</v>
      </c>
      <c r="M520" s="35"/>
      <c r="N520" s="38"/>
    </row>
    <row r="521" spans="1:14" ht="15">
      <c r="A521" s="49"/>
      <c r="B521" s="49"/>
      <c r="C521" s="50"/>
      <c r="D521" s="50"/>
      <c r="E521" s="50"/>
      <c r="F521" s="23"/>
      <c r="G521" s="51"/>
      <c r="H521" s="32"/>
      <c r="I521" s="28">
        <f ca="1">SUMIF('IMPORTBFT (ID)'!$A$3:$A$5000,$G$4:$G$7322,'IMPORTBFT (ID)'!$B$3:$B$5000)</f>
        <v>0</v>
      </c>
      <c r="J521" s="41"/>
      <c r="K521" s="18" t="str">
        <f t="shared" ca="1" si="0"/>
        <v>-</v>
      </c>
      <c r="L521" s="19" t="e">
        <f>IF(G521=#REF!,#REF!,"FALSO")</f>
        <v>#REF!</v>
      </c>
      <c r="M521" s="35"/>
      <c r="N521" s="38"/>
    </row>
    <row r="522" spans="1:14" ht="15">
      <c r="A522" s="49"/>
      <c r="B522" s="49"/>
      <c r="C522" s="50"/>
      <c r="D522" s="50"/>
      <c r="E522" s="50"/>
      <c r="F522" s="23"/>
      <c r="G522" s="51"/>
      <c r="H522" s="32"/>
      <c r="I522" s="28">
        <f ca="1">SUMIF('IMPORTBFT (ID)'!$A$3:$A$5000,$G$4:$G$7322,'IMPORTBFT (ID)'!$B$3:$B$5000)</f>
        <v>0</v>
      </c>
      <c r="J522" s="41"/>
      <c r="K522" s="18" t="str">
        <f t="shared" ca="1" si="0"/>
        <v>-</v>
      </c>
      <c r="L522" s="19" t="e">
        <f>IF(G522=#REF!,#REF!,"FALSO")</f>
        <v>#REF!</v>
      </c>
      <c r="M522" s="35"/>
      <c r="N522" s="38"/>
    </row>
    <row r="523" spans="1:14" ht="15">
      <c r="A523" s="49"/>
      <c r="B523" s="49"/>
      <c r="C523" s="50"/>
      <c r="D523" s="50"/>
      <c r="E523" s="50"/>
      <c r="F523" s="23"/>
      <c r="G523" s="51"/>
      <c r="H523" s="32"/>
      <c r="I523" s="28">
        <f ca="1">SUMIF('IMPORTBFT (ID)'!$A$3:$A$5000,$G$4:$G$7322,'IMPORTBFT (ID)'!$B$3:$B$5000)</f>
        <v>0</v>
      </c>
      <c r="J523" s="41"/>
      <c r="K523" s="18" t="str">
        <f t="shared" ca="1" si="0"/>
        <v>-</v>
      </c>
      <c r="L523" s="19" t="e">
        <f>IF(G523=#REF!,#REF!,"FALSO")</f>
        <v>#REF!</v>
      </c>
      <c r="M523" s="35"/>
      <c r="N523" s="38"/>
    </row>
    <row r="524" spans="1:14" ht="15">
      <c r="A524" s="49"/>
      <c r="B524" s="49"/>
      <c r="C524" s="50"/>
      <c r="D524" s="50"/>
      <c r="E524" s="50"/>
      <c r="F524" s="23"/>
      <c r="G524" s="51"/>
      <c r="H524" s="32"/>
      <c r="I524" s="28">
        <f ca="1">SUMIF('IMPORTBFT (ID)'!$A$3:$A$5000,$G$4:$G$7322,'IMPORTBFT (ID)'!$B$3:$B$5000)</f>
        <v>0</v>
      </c>
      <c r="J524" s="41"/>
      <c r="K524" s="18" t="str">
        <f t="shared" ca="1" si="0"/>
        <v>-</v>
      </c>
      <c r="L524" s="19" t="e">
        <f>IF(G524=#REF!,#REF!,"FALSO")</f>
        <v>#REF!</v>
      </c>
      <c r="M524" s="35"/>
      <c r="N524" s="38"/>
    </row>
    <row r="525" spans="1:14" ht="15">
      <c r="A525" s="49"/>
      <c r="B525" s="49"/>
      <c r="C525" s="50"/>
      <c r="D525" s="50"/>
      <c r="E525" s="50"/>
      <c r="F525" s="23"/>
      <c r="G525" s="51"/>
      <c r="H525" s="32"/>
      <c r="I525" s="28">
        <f ca="1">SUMIF('IMPORTBFT (ID)'!$A$3:$A$5000,$G$4:$G$7322,'IMPORTBFT (ID)'!$B$3:$B$5000)</f>
        <v>0</v>
      </c>
      <c r="J525" s="41"/>
      <c r="K525" s="18" t="str">
        <f t="shared" ca="1" si="0"/>
        <v>-</v>
      </c>
      <c r="L525" s="19" t="e">
        <f>IF(G525=#REF!,#REF!,"FALSO")</f>
        <v>#REF!</v>
      </c>
      <c r="M525" s="35"/>
      <c r="N525" s="38"/>
    </row>
    <row r="526" spans="1:14" ht="15">
      <c r="A526" s="49"/>
      <c r="B526" s="49"/>
      <c r="C526" s="50"/>
      <c r="D526" s="50"/>
      <c r="E526" s="50"/>
      <c r="F526" s="23"/>
      <c r="G526" s="51"/>
      <c r="H526" s="32"/>
      <c r="I526" s="28">
        <f ca="1">SUMIF('IMPORTBFT (ID)'!$A$3:$A$5000,$G$4:$G$7322,'IMPORTBFT (ID)'!$B$3:$B$5000)</f>
        <v>0</v>
      </c>
      <c r="J526" s="41"/>
      <c r="K526" s="18" t="str">
        <f t="shared" ca="1" si="0"/>
        <v>-</v>
      </c>
      <c r="L526" s="19" t="e">
        <f>IF(G526=#REF!,#REF!,"FALSO")</f>
        <v>#REF!</v>
      </c>
      <c r="M526" s="35"/>
      <c r="N526" s="38"/>
    </row>
    <row r="527" spans="1:14" ht="15">
      <c r="A527" s="49"/>
      <c r="B527" s="31"/>
      <c r="C527" s="50"/>
      <c r="D527" s="50"/>
      <c r="E527" s="50"/>
      <c r="F527" s="23"/>
      <c r="G527" s="51"/>
      <c r="H527" s="32"/>
      <c r="I527" s="28">
        <f ca="1">SUMIF('IMPORTBFT (ID)'!$A$3:$A$5000,$G$4:$G$7322,'IMPORTBFT (ID)'!$B$3:$B$5000)</f>
        <v>0</v>
      </c>
      <c r="J527" s="41"/>
      <c r="K527" s="18" t="str">
        <f t="shared" ca="1" si="0"/>
        <v>-</v>
      </c>
      <c r="L527" s="19" t="e">
        <f>IF(G527=#REF!,#REF!,"FALSO")</f>
        <v>#REF!</v>
      </c>
      <c r="M527" s="35"/>
      <c r="N527" s="38"/>
    </row>
    <row r="528" spans="1:14" ht="15">
      <c r="A528" s="49"/>
      <c r="B528" s="31"/>
      <c r="C528" s="50"/>
      <c r="D528" s="50"/>
      <c r="E528" s="50"/>
      <c r="F528" s="23"/>
      <c r="G528" s="51"/>
      <c r="H528" s="32"/>
      <c r="I528" s="28">
        <f ca="1">SUMIF('IMPORTBFT (ID)'!$A$3:$A$5000,$G$4:$G$7322,'IMPORTBFT (ID)'!$B$3:$B$5000)</f>
        <v>0</v>
      </c>
      <c r="J528" s="41"/>
      <c r="K528" s="18" t="str">
        <f t="shared" ca="1" si="0"/>
        <v>-</v>
      </c>
      <c r="L528" s="19" t="e">
        <f>IF(G528=#REF!,#REF!,"FALSO")</f>
        <v>#REF!</v>
      </c>
      <c r="M528" s="35"/>
      <c r="N528" s="38"/>
    </row>
    <row r="529" spans="1:14" ht="15">
      <c r="A529" s="49"/>
      <c r="B529" s="31"/>
      <c r="C529" s="50"/>
      <c r="D529" s="50"/>
      <c r="E529" s="50"/>
      <c r="F529" s="23"/>
      <c r="G529" s="51"/>
      <c r="H529" s="32"/>
      <c r="I529" s="28">
        <f ca="1">SUMIF('IMPORTBFT (ID)'!$A$3:$A$5000,$G$4:$G$7322,'IMPORTBFT (ID)'!$B$3:$B$5000)</f>
        <v>0</v>
      </c>
      <c r="J529" s="41"/>
      <c r="K529" s="18" t="str">
        <f t="shared" ca="1" si="0"/>
        <v>-</v>
      </c>
      <c r="L529" s="19" t="e">
        <f>IF(G529=#REF!,#REF!,"FALSO")</f>
        <v>#REF!</v>
      </c>
      <c r="M529" s="35"/>
      <c r="N529" s="38"/>
    </row>
    <row r="530" spans="1:14" ht="15">
      <c r="A530" s="49"/>
      <c r="B530" s="31"/>
      <c r="C530" s="50"/>
      <c r="D530" s="50"/>
      <c r="E530" s="50"/>
      <c r="F530" s="23"/>
      <c r="G530" s="51"/>
      <c r="H530" s="32"/>
      <c r="I530" s="28">
        <f ca="1">SUMIF('IMPORTBFT (ID)'!$A$3:$A$5000,$G$4:$G$7322,'IMPORTBFT (ID)'!$B$3:$B$5000)</f>
        <v>0</v>
      </c>
      <c r="J530" s="41"/>
      <c r="K530" s="18" t="str">
        <f t="shared" ca="1" si="0"/>
        <v>-</v>
      </c>
      <c r="L530" s="19" t="e">
        <f>IF(G530=#REF!,#REF!,"FALSO")</f>
        <v>#REF!</v>
      </c>
      <c r="M530" s="35"/>
      <c r="N530" s="38"/>
    </row>
    <row r="531" spans="1:14" ht="15">
      <c r="A531" s="49"/>
      <c r="B531" s="31"/>
      <c r="C531" s="50"/>
      <c r="D531" s="50"/>
      <c r="E531" s="50"/>
      <c r="F531" s="23"/>
      <c r="G531" s="51"/>
      <c r="H531" s="32"/>
      <c r="I531" s="28">
        <f ca="1">SUMIF('IMPORTBFT (ID)'!$A$3:$A$5000,$G$4:$G$7322,'IMPORTBFT (ID)'!$B$3:$B$5000)</f>
        <v>0</v>
      </c>
      <c r="J531" s="41"/>
      <c r="K531" s="18" t="str">
        <f t="shared" ca="1" si="0"/>
        <v>-</v>
      </c>
      <c r="L531" s="19" t="e">
        <f>IF(G531=#REF!,#REF!,"FALSO")</f>
        <v>#REF!</v>
      </c>
      <c r="M531" s="35"/>
      <c r="N531" s="38"/>
    </row>
    <row r="532" spans="1:14" ht="15">
      <c r="A532" s="49"/>
      <c r="B532" s="31"/>
      <c r="C532" s="50"/>
      <c r="D532" s="50"/>
      <c r="E532" s="50"/>
      <c r="F532" s="23"/>
      <c r="G532" s="51"/>
      <c r="H532" s="32"/>
      <c r="I532" s="28">
        <f ca="1">SUMIF('IMPORTBFT (ID)'!$A$3:$A$5000,$G$4:$G$7322,'IMPORTBFT (ID)'!$B$3:$B$5000)</f>
        <v>0</v>
      </c>
      <c r="J532" s="41"/>
      <c r="K532" s="18" t="str">
        <f t="shared" ca="1" si="0"/>
        <v>-</v>
      </c>
      <c r="L532" s="19" t="e">
        <f>IF(G532=#REF!,#REF!,"FALSO")</f>
        <v>#REF!</v>
      </c>
      <c r="M532" s="35"/>
      <c r="N532" s="38"/>
    </row>
    <row r="533" spans="1:14" ht="15">
      <c r="A533" s="49"/>
      <c r="B533" s="31"/>
      <c r="C533" s="50"/>
      <c r="D533" s="50"/>
      <c r="E533" s="50"/>
      <c r="F533" s="23"/>
      <c r="G533" s="51"/>
      <c r="H533" s="32"/>
      <c r="I533" s="28">
        <f ca="1">SUMIF('IMPORTBFT (ID)'!$A$3:$A$5000,$G$4:$G$7322,'IMPORTBFT (ID)'!$B$3:$B$5000)</f>
        <v>0</v>
      </c>
      <c r="J533" s="41"/>
      <c r="K533" s="18" t="str">
        <f t="shared" ca="1" si="0"/>
        <v>-</v>
      </c>
      <c r="L533" s="19" t="e">
        <f>IF(G533=#REF!,#REF!,"FALSO")</f>
        <v>#REF!</v>
      </c>
      <c r="M533" s="35"/>
      <c r="N533" s="38"/>
    </row>
    <row r="534" spans="1:14" ht="15">
      <c r="A534" s="49"/>
      <c r="B534" s="31"/>
      <c r="C534" s="50"/>
      <c r="D534" s="50"/>
      <c r="E534" s="50"/>
      <c r="F534" s="23"/>
      <c r="G534" s="51"/>
      <c r="H534" s="32"/>
      <c r="I534" s="28">
        <f ca="1">SUMIF('IMPORTBFT (ID)'!$A$3:$A$5000,$G$4:$G$7322,'IMPORTBFT (ID)'!$B$3:$B$5000)</f>
        <v>0</v>
      </c>
      <c r="J534" s="41"/>
      <c r="K534" s="18" t="str">
        <f t="shared" ca="1" si="0"/>
        <v>-</v>
      </c>
      <c r="L534" s="19" t="e">
        <f>IF(G534=#REF!,#REF!,"FALSO")</f>
        <v>#REF!</v>
      </c>
      <c r="M534" s="35"/>
      <c r="N534" s="38"/>
    </row>
    <row r="535" spans="1:14" ht="15">
      <c r="A535" s="49"/>
      <c r="B535" s="31"/>
      <c r="C535" s="50"/>
      <c r="D535" s="50"/>
      <c r="E535" s="50"/>
      <c r="F535" s="23"/>
      <c r="G535" s="51"/>
      <c r="H535" s="32"/>
      <c r="I535" s="28">
        <f ca="1">SUMIF('IMPORTBFT (ID)'!$A$3:$A$5000,$G$4:$G$7322,'IMPORTBFT (ID)'!$B$3:$B$5000)</f>
        <v>0</v>
      </c>
      <c r="J535" s="41"/>
      <c r="K535" s="18" t="str">
        <f t="shared" ca="1" si="0"/>
        <v>-</v>
      </c>
      <c r="L535" s="19" t="e">
        <f>IF(G535=#REF!,#REF!,"FALSO")</f>
        <v>#REF!</v>
      </c>
      <c r="M535" s="35"/>
      <c r="N535" s="38"/>
    </row>
    <row r="536" spans="1:14" ht="15">
      <c r="A536" s="49"/>
      <c r="B536" s="31"/>
      <c r="C536" s="50"/>
      <c r="D536" s="50"/>
      <c r="E536" s="50"/>
      <c r="F536" s="23"/>
      <c r="G536" s="51"/>
      <c r="H536" s="32"/>
      <c r="I536" s="28">
        <f ca="1">SUMIF('IMPORTBFT (ID)'!$A$3:$A$5000,$G$4:$G$7322,'IMPORTBFT (ID)'!$B$3:$B$5000)</f>
        <v>0</v>
      </c>
      <c r="J536" s="41"/>
      <c r="K536" s="18" t="str">
        <f t="shared" ca="1" si="0"/>
        <v>-</v>
      </c>
      <c r="L536" s="19" t="e">
        <f>IF(G536=#REF!,#REF!,"FALSO")</f>
        <v>#REF!</v>
      </c>
      <c r="M536" s="35"/>
      <c r="N536" s="38"/>
    </row>
    <row r="537" spans="1:14" ht="15">
      <c r="A537" s="49"/>
      <c r="B537" s="31"/>
      <c r="C537" s="50"/>
      <c r="D537" s="50"/>
      <c r="E537" s="50"/>
      <c r="F537" s="23"/>
      <c r="G537" s="51"/>
      <c r="H537" s="32"/>
      <c r="I537" s="28">
        <f ca="1">SUMIF('IMPORTBFT (ID)'!$A$3:$A$5000,$G$4:$G$7322,'IMPORTBFT (ID)'!$B$3:$B$5000)</f>
        <v>0</v>
      </c>
      <c r="J537" s="41"/>
      <c r="K537" s="18" t="str">
        <f t="shared" ca="1" si="0"/>
        <v>-</v>
      </c>
      <c r="L537" s="19" t="e">
        <f>IF(G537=#REF!,#REF!,"FALSO")</f>
        <v>#REF!</v>
      </c>
      <c r="M537" s="35"/>
      <c r="N537" s="38"/>
    </row>
    <row r="538" spans="1:14" ht="15">
      <c r="A538" s="49"/>
      <c r="B538" s="31"/>
      <c r="C538" s="50"/>
      <c r="D538" s="50"/>
      <c r="E538" s="50"/>
      <c r="F538" s="23"/>
      <c r="G538" s="51"/>
      <c r="H538" s="32"/>
      <c r="I538" s="28">
        <f ca="1">SUMIF('IMPORTBFT (ID)'!$A$3:$A$5000,$G$4:$G$7322,'IMPORTBFT (ID)'!$B$3:$B$5000)</f>
        <v>0</v>
      </c>
      <c r="J538" s="41"/>
      <c r="K538" s="18" t="str">
        <f t="shared" ca="1" si="0"/>
        <v>-</v>
      </c>
      <c r="L538" s="19" t="e">
        <f>IF(G538=#REF!,#REF!,"FALSO")</f>
        <v>#REF!</v>
      </c>
      <c r="M538" s="35"/>
      <c r="N538" s="38"/>
    </row>
    <row r="539" spans="1:14" ht="15">
      <c r="A539" s="49"/>
      <c r="B539" s="31"/>
      <c r="C539" s="50"/>
      <c r="D539" s="50"/>
      <c r="E539" s="50"/>
      <c r="F539" s="23"/>
      <c r="G539" s="51"/>
      <c r="H539" s="32"/>
      <c r="I539" s="28">
        <f ca="1">SUMIF('IMPORTBFT (ID)'!$A$3:$A$5000,$G$4:$G$7322,'IMPORTBFT (ID)'!$B$3:$B$5000)</f>
        <v>0</v>
      </c>
      <c r="J539" s="41"/>
      <c r="K539" s="18" t="str">
        <f t="shared" ca="1" si="0"/>
        <v>-</v>
      </c>
      <c r="L539" s="19" t="e">
        <f>IF(G539=#REF!,#REF!,"FALSO")</f>
        <v>#REF!</v>
      </c>
      <c r="M539" s="35"/>
      <c r="N539" s="38"/>
    </row>
    <row r="540" spans="1:14" ht="15">
      <c r="A540" s="49"/>
      <c r="B540" s="31"/>
      <c r="C540" s="50"/>
      <c r="D540" s="50"/>
      <c r="E540" s="50"/>
      <c r="F540" s="23"/>
      <c r="G540" s="51"/>
      <c r="H540" s="32"/>
      <c r="I540" s="28">
        <f ca="1">SUMIF('IMPORTBFT (ID)'!$A$3:$A$5000,$G$4:$G$7322,'IMPORTBFT (ID)'!$B$3:$B$5000)</f>
        <v>0</v>
      </c>
      <c r="J540" s="41"/>
      <c r="K540" s="18" t="str">
        <f t="shared" ca="1" si="0"/>
        <v>-</v>
      </c>
      <c r="L540" s="19" t="e">
        <f>IF(G540=#REF!,#REF!,"FALSO")</f>
        <v>#REF!</v>
      </c>
      <c r="M540" s="35"/>
      <c r="N540" s="38"/>
    </row>
    <row r="541" spans="1:14" ht="15">
      <c r="A541" s="49"/>
      <c r="B541" s="31"/>
      <c r="C541" s="50"/>
      <c r="D541" s="50"/>
      <c r="E541" s="50"/>
      <c r="F541" s="23"/>
      <c r="G541" s="51"/>
      <c r="H541" s="32"/>
      <c r="I541" s="28">
        <f ca="1">SUMIF('IMPORTBFT (ID)'!$A$3:$A$5000,$G$4:$G$7322,'IMPORTBFT (ID)'!$B$3:$B$5000)</f>
        <v>0</v>
      </c>
      <c r="J541" s="41"/>
      <c r="K541" s="18" t="str">
        <f t="shared" ca="1" si="0"/>
        <v>-</v>
      </c>
      <c r="L541" s="19" t="e">
        <f>IF(G541=#REF!,#REF!,"FALSO")</f>
        <v>#REF!</v>
      </c>
      <c r="M541" s="35"/>
      <c r="N541" s="38"/>
    </row>
    <row r="542" spans="1:14" ht="15">
      <c r="A542" s="49"/>
      <c r="B542" s="31"/>
      <c r="C542" s="50"/>
      <c r="D542" s="50"/>
      <c r="E542" s="50"/>
      <c r="F542" s="23"/>
      <c r="G542" s="51"/>
      <c r="H542" s="32"/>
      <c r="I542" s="28">
        <f ca="1">SUMIF('IMPORTBFT (ID)'!$A$3:$A$5000,$G$4:$G$7322,'IMPORTBFT (ID)'!$B$3:$B$5000)</f>
        <v>0</v>
      </c>
      <c r="J542" s="41"/>
      <c r="K542" s="18" t="str">
        <f t="shared" ca="1" si="0"/>
        <v>-</v>
      </c>
      <c r="L542" s="19" t="e">
        <f>IF(G542=#REF!,#REF!,"FALSO")</f>
        <v>#REF!</v>
      </c>
      <c r="M542" s="35"/>
      <c r="N542" s="38"/>
    </row>
    <row r="543" spans="1:14" ht="15">
      <c r="A543" s="49"/>
      <c r="B543" s="31"/>
      <c r="C543" s="50"/>
      <c r="D543" s="50"/>
      <c r="E543" s="50"/>
      <c r="F543" s="23"/>
      <c r="G543" s="51"/>
      <c r="H543" s="32"/>
      <c r="I543" s="28">
        <f ca="1">SUMIF('IMPORTBFT (ID)'!$A$3:$A$5000,$G$4:$G$7322,'IMPORTBFT (ID)'!$B$3:$B$5000)</f>
        <v>0</v>
      </c>
      <c r="J543" s="41"/>
      <c r="K543" s="18" t="str">
        <f t="shared" ca="1" si="0"/>
        <v>-</v>
      </c>
      <c r="L543" s="19" t="e">
        <f>IF(G543=#REF!,#REF!,"FALSO")</f>
        <v>#REF!</v>
      </c>
      <c r="M543" s="35"/>
      <c r="N543" s="38"/>
    </row>
    <row r="544" spans="1:14" ht="15">
      <c r="A544" s="49"/>
      <c r="B544" s="31"/>
      <c r="C544" s="50"/>
      <c r="D544" s="50"/>
      <c r="E544" s="50"/>
      <c r="F544" s="23"/>
      <c r="G544" s="51"/>
      <c r="H544" s="32"/>
      <c r="I544" s="28">
        <f ca="1">SUMIF('IMPORTBFT (ID)'!$A$3:$A$5000,$G$4:$G$7322,'IMPORTBFT (ID)'!$B$3:$B$5000)</f>
        <v>0</v>
      </c>
      <c r="J544" s="41"/>
      <c r="K544" s="18" t="str">
        <f t="shared" ca="1" si="0"/>
        <v>-</v>
      </c>
      <c r="L544" s="19" t="e">
        <f>IF(G544=#REF!,#REF!,"FALSO")</f>
        <v>#REF!</v>
      </c>
      <c r="M544" s="35"/>
      <c r="N544" s="38"/>
    </row>
    <row r="545" spans="1:14" ht="15">
      <c r="A545" s="49"/>
      <c r="B545" s="31"/>
      <c r="C545" s="50"/>
      <c r="D545" s="50"/>
      <c r="E545" s="50"/>
      <c r="F545" s="23"/>
      <c r="G545" s="51"/>
      <c r="H545" s="32"/>
      <c r="I545" s="28">
        <f ca="1">SUMIF('IMPORTBFT (ID)'!$A$3:$A$5000,$G$4:$G$7322,'IMPORTBFT (ID)'!$B$3:$B$5000)</f>
        <v>0</v>
      </c>
      <c r="J545" s="41"/>
      <c r="K545" s="18" t="str">
        <f t="shared" ca="1" si="0"/>
        <v>-</v>
      </c>
      <c r="L545" s="19" t="e">
        <f>IF(G545=#REF!,#REF!,"FALSO")</f>
        <v>#REF!</v>
      </c>
      <c r="M545" s="35"/>
      <c r="N545" s="38"/>
    </row>
    <row r="546" spans="1:14" ht="15">
      <c r="A546" s="49"/>
      <c r="B546" s="31"/>
      <c r="C546" s="50"/>
      <c r="D546" s="50"/>
      <c r="E546" s="50"/>
      <c r="F546" s="23"/>
      <c r="G546" s="51"/>
      <c r="H546" s="32"/>
      <c r="I546" s="28">
        <f ca="1">SUMIF('IMPORTBFT (ID)'!$A$3:$A$5000,$G$4:$G$7322,'IMPORTBFT (ID)'!$B$3:$B$5000)</f>
        <v>0</v>
      </c>
      <c r="J546" s="41"/>
      <c r="K546" s="18" t="str">
        <f t="shared" ca="1" si="0"/>
        <v>-</v>
      </c>
      <c r="L546" s="19" t="e">
        <f>IF(G546=#REF!,#REF!,"FALSO")</f>
        <v>#REF!</v>
      </c>
      <c r="M546" s="35"/>
      <c r="N546" s="38"/>
    </row>
    <row r="547" spans="1:14" ht="15">
      <c r="A547" s="49"/>
      <c r="B547" s="49"/>
      <c r="C547" s="50"/>
      <c r="D547" s="50"/>
      <c r="E547" s="50"/>
      <c r="F547" s="23"/>
      <c r="G547" s="51"/>
      <c r="H547" s="32"/>
      <c r="I547" s="28">
        <f ca="1">SUMIF('IMPORTBFT (ID)'!$A$3:$A$5000,$G$4:$G$7322,'IMPORTBFT (ID)'!$B$3:$B$5000)</f>
        <v>0</v>
      </c>
      <c r="J547" s="41"/>
      <c r="K547" s="18" t="str">
        <f t="shared" ca="1" si="0"/>
        <v>-</v>
      </c>
      <c r="L547" s="19" t="e">
        <f>IF(G547=#REF!,#REF!,"FALSO")</f>
        <v>#REF!</v>
      </c>
      <c r="M547" s="35"/>
      <c r="N547" s="38"/>
    </row>
    <row r="548" spans="1:14" ht="15">
      <c r="A548" s="49"/>
      <c r="B548" s="49"/>
      <c r="C548" s="50"/>
      <c r="D548" s="50"/>
      <c r="E548" s="50"/>
      <c r="F548" s="23"/>
      <c r="G548" s="51"/>
      <c r="H548" s="32"/>
      <c r="I548" s="28">
        <f ca="1">SUMIF('IMPORTBFT (ID)'!$A$3:$A$5000,$G$4:$G$7322,'IMPORTBFT (ID)'!$B$3:$B$5000)</f>
        <v>0</v>
      </c>
      <c r="J548" s="41"/>
      <c r="K548" s="18" t="str">
        <f t="shared" ca="1" si="0"/>
        <v>-</v>
      </c>
      <c r="L548" s="19" t="e">
        <f>IF(G548=#REF!,#REF!,"FALSO")</f>
        <v>#REF!</v>
      </c>
      <c r="M548" s="35"/>
      <c r="N548" s="38"/>
    </row>
    <row r="549" spans="1:14" ht="15">
      <c r="A549" s="49"/>
      <c r="B549" s="49"/>
      <c r="C549" s="50"/>
      <c r="D549" s="50"/>
      <c r="E549" s="50"/>
      <c r="F549" s="23"/>
      <c r="G549" s="51"/>
      <c r="H549" s="32"/>
      <c r="I549" s="28">
        <f ca="1">SUMIF('IMPORTBFT (ID)'!$A$3:$A$5000,$G$4:$G$7322,'IMPORTBFT (ID)'!$B$3:$B$5000)</f>
        <v>0</v>
      </c>
      <c r="J549" s="41"/>
      <c r="K549" s="18" t="str">
        <f t="shared" ca="1" si="0"/>
        <v>-</v>
      </c>
      <c r="L549" s="19" t="e">
        <f>IF(G549=#REF!,#REF!,"FALSO")</f>
        <v>#REF!</v>
      </c>
      <c r="M549" s="35"/>
      <c r="N549" s="38"/>
    </row>
    <row r="550" spans="1:14" ht="15">
      <c r="A550" s="49"/>
      <c r="B550" s="49"/>
      <c r="C550" s="50"/>
      <c r="D550" s="50"/>
      <c r="E550" s="50"/>
      <c r="F550" s="23"/>
      <c r="G550" s="51"/>
      <c r="H550" s="32"/>
      <c r="I550" s="28">
        <f ca="1">SUMIF('IMPORTBFT (ID)'!$A$3:$A$5000,$G$4:$G$7322,'IMPORTBFT (ID)'!$B$3:$B$5000)</f>
        <v>0</v>
      </c>
      <c r="J550" s="41"/>
      <c r="K550" s="18" t="str">
        <f t="shared" ca="1" si="0"/>
        <v>-</v>
      </c>
      <c r="L550" s="19" t="e">
        <f>IF(G550=#REF!,#REF!,"FALSO")</f>
        <v>#REF!</v>
      </c>
      <c r="M550" s="35"/>
      <c r="N550" s="38"/>
    </row>
    <row r="551" spans="1:14" ht="15">
      <c r="A551" s="49"/>
      <c r="B551" s="49"/>
      <c r="C551" s="50"/>
      <c r="D551" s="22"/>
      <c r="E551" s="50"/>
      <c r="F551" s="23"/>
      <c r="G551" s="51"/>
      <c r="H551" s="32"/>
      <c r="I551" s="28">
        <f ca="1">SUMIF('IMPORTBFT (ID)'!$A$3:$A$5000,$G$4:$G$7322,'IMPORTBFT (ID)'!$B$3:$B$5000)</f>
        <v>0</v>
      </c>
      <c r="J551" s="41"/>
      <c r="K551" s="18" t="str">
        <f t="shared" ca="1" si="0"/>
        <v>-</v>
      </c>
      <c r="L551" s="19" t="e">
        <f>IF(G551=#REF!,#REF!,"FALSO")</f>
        <v>#REF!</v>
      </c>
      <c r="M551" s="35"/>
      <c r="N551" s="38"/>
    </row>
    <row r="552" spans="1:14" ht="15">
      <c r="A552" s="49"/>
      <c r="B552" s="49"/>
      <c r="C552" s="50"/>
      <c r="D552" s="50"/>
      <c r="E552" s="50"/>
      <c r="F552" s="23"/>
      <c r="G552" s="51"/>
      <c r="H552" s="32"/>
      <c r="I552" s="28">
        <f ca="1">SUMIF('IMPORTBFT (ID)'!$A$3:$A$5000,$G$4:$G$7322,'IMPORTBFT (ID)'!$B$3:$B$5000)</f>
        <v>0</v>
      </c>
      <c r="J552" s="41"/>
      <c r="K552" s="18" t="str">
        <f t="shared" ca="1" si="0"/>
        <v>-</v>
      </c>
      <c r="L552" s="19" t="e">
        <f>IF(G552=#REF!,#REF!,"FALSO")</f>
        <v>#REF!</v>
      </c>
      <c r="M552" s="35"/>
      <c r="N552" s="38"/>
    </row>
    <row r="553" spans="1:14" ht="15">
      <c r="A553" s="49"/>
      <c r="B553" s="49"/>
      <c r="C553" s="50"/>
      <c r="D553" s="50"/>
      <c r="E553" s="50"/>
      <c r="F553" s="23"/>
      <c r="G553" s="51"/>
      <c r="H553" s="32"/>
      <c r="I553" s="28">
        <f ca="1">SUMIF('IMPORTBFT (ID)'!$A$3:$A$5000,$G$4:$G$7322,'IMPORTBFT (ID)'!$B$3:$B$5000)</f>
        <v>0</v>
      </c>
      <c r="J553" s="41"/>
      <c r="K553" s="18" t="str">
        <f t="shared" ca="1" si="0"/>
        <v>-</v>
      </c>
      <c r="L553" s="19" t="e">
        <f>IF(G553=#REF!,#REF!,"FALSO")</f>
        <v>#REF!</v>
      </c>
      <c r="M553" s="35"/>
      <c r="N553" s="38"/>
    </row>
    <row r="554" spans="1:14" ht="15">
      <c r="A554" s="49"/>
      <c r="B554" s="49"/>
      <c r="C554" s="50"/>
      <c r="D554" s="50"/>
      <c r="E554" s="23"/>
      <c r="F554" s="23"/>
      <c r="G554" s="51"/>
      <c r="H554" s="32"/>
      <c r="I554" s="28">
        <f ca="1">SUMIF('IMPORTBFT (ID)'!$A$3:$A$5000,$G$4:$G$7322,'IMPORTBFT (ID)'!$B$3:$B$5000)</f>
        <v>0</v>
      </c>
      <c r="J554" s="41"/>
      <c r="K554" s="18" t="str">
        <f t="shared" ca="1" si="0"/>
        <v>-</v>
      </c>
      <c r="L554" s="19" t="e">
        <f>IF(G554=#REF!,#REF!,"FALSO")</f>
        <v>#REF!</v>
      </c>
      <c r="M554" s="35"/>
      <c r="N554" s="38"/>
    </row>
    <row r="555" spans="1:14" ht="15">
      <c r="A555" s="49"/>
      <c r="B555" s="49"/>
      <c r="C555" s="50"/>
      <c r="D555" s="50"/>
      <c r="E555" s="50"/>
      <c r="F555" s="23"/>
      <c r="G555" s="51"/>
      <c r="H555" s="32"/>
      <c r="I555" s="28">
        <f ca="1">SUMIF('IMPORTBFT (ID)'!$A$3:$A$5000,$G$4:$G$7322,'IMPORTBFT (ID)'!$B$3:$B$5000)</f>
        <v>0</v>
      </c>
      <c r="J555" s="41"/>
      <c r="K555" s="18" t="str">
        <f t="shared" ca="1" si="0"/>
        <v>-</v>
      </c>
      <c r="L555" s="19" t="e">
        <f>IF(G555=#REF!,#REF!,"FALSO")</f>
        <v>#REF!</v>
      </c>
      <c r="M555" s="35"/>
      <c r="N555" s="38"/>
    </row>
    <row r="556" spans="1:14" ht="15">
      <c r="A556" s="49"/>
      <c r="B556" s="49"/>
      <c r="C556" s="50"/>
      <c r="D556" s="50"/>
      <c r="E556" s="50"/>
      <c r="F556" s="23"/>
      <c r="G556" s="51"/>
      <c r="H556" s="32"/>
      <c r="I556" s="28">
        <f ca="1">SUMIF('IMPORTBFT (ID)'!$A$3:$A$5000,$G$4:$G$7322,'IMPORTBFT (ID)'!$B$3:$B$5000)</f>
        <v>0</v>
      </c>
      <c r="J556" s="41"/>
      <c r="K556" s="18" t="str">
        <f t="shared" ca="1" si="0"/>
        <v>-</v>
      </c>
      <c r="L556" s="19" t="e">
        <f>IF(G556=#REF!,#REF!,"FALSO")</f>
        <v>#REF!</v>
      </c>
      <c r="M556" s="35"/>
      <c r="N556" s="38"/>
    </row>
    <row r="557" spans="1:14" ht="15">
      <c r="A557" s="49"/>
      <c r="B557" s="49"/>
      <c r="C557" s="50"/>
      <c r="D557" s="50"/>
      <c r="E557" s="50"/>
      <c r="F557" s="23"/>
      <c r="G557" s="51"/>
      <c r="H557" s="32"/>
      <c r="I557" s="28">
        <f ca="1">SUMIF('IMPORTBFT (ID)'!$A$3:$A$5000,$G$4:$G$7322,'IMPORTBFT (ID)'!$B$3:$B$5000)</f>
        <v>0</v>
      </c>
      <c r="J557" s="41"/>
      <c r="K557" s="18" t="str">
        <f t="shared" ca="1" si="0"/>
        <v>-</v>
      </c>
      <c r="L557" s="19" t="e">
        <f>IF(G557=#REF!,#REF!,"FALSO")</f>
        <v>#REF!</v>
      </c>
      <c r="M557" s="35"/>
      <c r="N557" s="38"/>
    </row>
    <row r="558" spans="1:14" ht="15">
      <c r="A558" s="49"/>
      <c r="B558" s="49"/>
      <c r="C558" s="50"/>
      <c r="D558" s="50"/>
      <c r="E558" s="50"/>
      <c r="F558" s="23"/>
      <c r="G558" s="51"/>
      <c r="H558" s="32"/>
      <c r="I558" s="28">
        <f ca="1">SUMIF('IMPORTBFT (ID)'!$A$3:$A$5000,$G$4:$G$7322,'IMPORTBFT (ID)'!$B$3:$B$5000)</f>
        <v>0</v>
      </c>
      <c r="J558" s="41"/>
      <c r="K558" s="18" t="str">
        <f t="shared" ca="1" si="0"/>
        <v>-</v>
      </c>
      <c r="L558" s="19" t="e">
        <f>IF(G558=#REF!,#REF!,"FALSO")</f>
        <v>#REF!</v>
      </c>
      <c r="M558" s="35"/>
      <c r="N558" s="38"/>
    </row>
    <row r="559" spans="1:14" ht="15">
      <c r="A559" s="49"/>
      <c r="B559" s="49"/>
      <c r="C559" s="50"/>
      <c r="D559" s="50"/>
      <c r="E559" s="50"/>
      <c r="F559" s="23"/>
      <c r="G559" s="51"/>
      <c r="H559" s="32"/>
      <c r="I559" s="28">
        <f ca="1">SUMIF('IMPORTBFT (ID)'!$A$3:$A$5000,$G$4:$G$7322,'IMPORTBFT (ID)'!$B$3:$B$5000)</f>
        <v>0</v>
      </c>
      <c r="J559" s="41"/>
      <c r="K559" s="18" t="str">
        <f t="shared" ca="1" si="0"/>
        <v>-</v>
      </c>
      <c r="L559" s="19" t="e">
        <f>IF(G559=#REF!,#REF!,"FALSO")</f>
        <v>#REF!</v>
      </c>
      <c r="M559" s="35"/>
      <c r="N559" s="38"/>
    </row>
    <row r="560" spans="1:14" ht="15">
      <c r="A560" s="49"/>
      <c r="B560" s="49"/>
      <c r="C560" s="50"/>
      <c r="D560" s="50"/>
      <c r="E560" s="50"/>
      <c r="F560" s="23"/>
      <c r="G560" s="51"/>
      <c r="H560" s="32"/>
      <c r="I560" s="28">
        <f ca="1">SUMIF('IMPORTBFT (ID)'!$A$3:$A$5000,$G$4:$G$7322,'IMPORTBFT (ID)'!$B$3:$B$5000)</f>
        <v>0</v>
      </c>
      <c r="J560" s="41"/>
      <c r="K560" s="18" t="str">
        <f t="shared" ca="1" si="0"/>
        <v>-</v>
      </c>
      <c r="L560" s="19" t="e">
        <f>IF(G560=#REF!,#REF!,"FALSO")</f>
        <v>#REF!</v>
      </c>
      <c r="M560" s="35"/>
      <c r="N560" s="38"/>
    </row>
    <row r="561" spans="1:14" ht="15">
      <c r="A561" s="49"/>
      <c r="B561" s="49"/>
      <c r="C561" s="50"/>
      <c r="D561" s="50"/>
      <c r="E561" s="50"/>
      <c r="F561" s="23"/>
      <c r="G561" s="51"/>
      <c r="H561" s="32"/>
      <c r="I561" s="28">
        <f ca="1">SUMIF('IMPORTBFT (ID)'!$A$3:$A$5000,$G$4:$G$7322,'IMPORTBFT (ID)'!$B$3:$B$5000)</f>
        <v>0</v>
      </c>
      <c r="J561" s="41"/>
      <c r="K561" s="18" t="str">
        <f t="shared" ca="1" si="0"/>
        <v>-</v>
      </c>
      <c r="L561" s="19" t="e">
        <f>IF(G561=#REF!,#REF!,"FALSO")</f>
        <v>#REF!</v>
      </c>
      <c r="M561" s="35"/>
      <c r="N561" s="38"/>
    </row>
    <row r="562" spans="1:14" ht="15">
      <c r="A562" s="49"/>
      <c r="B562" s="49"/>
      <c r="C562" s="50"/>
      <c r="D562" s="50"/>
      <c r="E562" s="50"/>
      <c r="F562" s="23"/>
      <c r="G562" s="51"/>
      <c r="H562" s="32"/>
      <c r="I562" s="28">
        <f ca="1">SUMIF('IMPORTBFT (ID)'!$A$3:$A$5000,$G$4:$G$7322,'IMPORTBFT (ID)'!$B$3:$B$5000)</f>
        <v>0</v>
      </c>
      <c r="J562" s="41"/>
      <c r="K562" s="18" t="str">
        <f t="shared" ca="1" si="0"/>
        <v>-</v>
      </c>
      <c r="L562" s="19" t="e">
        <f>IF(G562=#REF!,#REF!,"FALSO")</f>
        <v>#REF!</v>
      </c>
      <c r="M562" s="35"/>
      <c r="N562" s="38"/>
    </row>
    <row r="563" spans="1:14" ht="15">
      <c r="A563" s="49"/>
      <c r="B563" s="49"/>
      <c r="C563" s="50"/>
      <c r="D563" s="50"/>
      <c r="E563" s="50"/>
      <c r="F563" s="23"/>
      <c r="G563" s="51"/>
      <c r="H563" s="32"/>
      <c r="I563" s="28">
        <f ca="1">SUMIF('IMPORTBFT (ID)'!$A$3:$A$5000,$G$4:$G$7322,'IMPORTBFT (ID)'!$B$3:$B$5000)</f>
        <v>0</v>
      </c>
      <c r="J563" s="41"/>
      <c r="K563" s="18" t="str">
        <f t="shared" ca="1" si="0"/>
        <v>-</v>
      </c>
      <c r="L563" s="19" t="e">
        <f>IF(G563=#REF!,#REF!,"FALSO")</f>
        <v>#REF!</v>
      </c>
      <c r="M563" s="35"/>
      <c r="N563" s="38"/>
    </row>
    <row r="564" spans="1:14" ht="15">
      <c r="A564" s="49"/>
      <c r="B564" s="49"/>
      <c r="C564" s="50"/>
      <c r="D564" s="50"/>
      <c r="E564" s="50"/>
      <c r="F564" s="23"/>
      <c r="G564" s="51"/>
      <c r="H564" s="32"/>
      <c r="I564" s="28">
        <f ca="1">SUMIF('IMPORTBFT (ID)'!$A$3:$A$5000,$G$4:$G$7322,'IMPORTBFT (ID)'!$B$3:$B$5000)</f>
        <v>0</v>
      </c>
      <c r="J564" s="41"/>
      <c r="K564" s="18" t="str">
        <f t="shared" ca="1" si="0"/>
        <v>-</v>
      </c>
      <c r="L564" s="19" t="e">
        <f>IF(G564=#REF!,#REF!,"FALSO")</f>
        <v>#REF!</v>
      </c>
      <c r="M564" s="35"/>
      <c r="N564" s="38"/>
    </row>
    <row r="565" spans="1:14" ht="15">
      <c r="A565" s="49"/>
      <c r="B565" s="49"/>
      <c r="C565" s="50"/>
      <c r="D565" s="50"/>
      <c r="E565" s="50"/>
      <c r="F565" s="23"/>
      <c r="G565" s="51"/>
      <c r="H565" s="32"/>
      <c r="I565" s="28">
        <f ca="1">SUMIF('IMPORTBFT (ID)'!$A$3:$A$5000,$G$4:$G$7322,'IMPORTBFT (ID)'!$B$3:$B$5000)</f>
        <v>0</v>
      </c>
      <c r="J565" s="41"/>
      <c r="K565" s="18" t="str">
        <f t="shared" ca="1" si="0"/>
        <v>-</v>
      </c>
      <c r="L565" s="19" t="e">
        <f>IF(G565=#REF!,#REF!,"FALSO")</f>
        <v>#REF!</v>
      </c>
      <c r="M565" s="35"/>
      <c r="N565" s="38"/>
    </row>
    <row r="566" spans="1:14" ht="15">
      <c r="A566" s="48"/>
      <c r="B566" s="49"/>
      <c r="C566" s="53"/>
      <c r="D566" s="50"/>
      <c r="E566" s="23"/>
      <c r="F566" s="23"/>
      <c r="G566" s="51"/>
      <c r="H566" s="32"/>
      <c r="I566" s="28">
        <f ca="1">SUMIF('IMPORTBFT (ID)'!$A$3:$A$5000,$G$4:$G$7322,'IMPORTBFT (ID)'!$B$3:$B$5000)</f>
        <v>0</v>
      </c>
      <c r="J566" s="41"/>
      <c r="K566" s="18" t="str">
        <f t="shared" ca="1" si="0"/>
        <v>-</v>
      </c>
      <c r="L566" s="19" t="e">
        <f>IF(G566=#REF!,#REF!,"FALSO")</f>
        <v>#REF!</v>
      </c>
      <c r="M566" s="35"/>
      <c r="N566" s="38"/>
    </row>
    <row r="567" spans="1:14" ht="15">
      <c r="A567" s="48"/>
      <c r="B567" s="49"/>
      <c r="C567" s="53"/>
      <c r="D567" s="50"/>
      <c r="E567" s="50"/>
      <c r="F567" s="23"/>
      <c r="G567" s="51"/>
      <c r="H567" s="32"/>
      <c r="I567" s="28">
        <f ca="1">SUMIF('IMPORTBFT (ID)'!$A$3:$A$5000,$G$4:$G$7322,'IMPORTBFT (ID)'!$B$3:$B$5000)</f>
        <v>0</v>
      </c>
      <c r="J567" s="41"/>
      <c r="K567" s="18" t="str">
        <f t="shared" ca="1" si="0"/>
        <v>-</v>
      </c>
      <c r="L567" s="19" t="e">
        <f>IF(G567=#REF!,#REF!,"FALSO")</f>
        <v>#REF!</v>
      </c>
      <c r="M567" s="35"/>
      <c r="N567" s="38"/>
    </row>
    <row r="568" spans="1:14" ht="15">
      <c r="A568" s="48"/>
      <c r="B568" s="49"/>
      <c r="C568" s="50"/>
      <c r="D568" s="50"/>
      <c r="E568" s="50"/>
      <c r="F568" s="23"/>
      <c r="G568" s="51"/>
      <c r="H568" s="32"/>
      <c r="I568" s="28">
        <f ca="1">SUMIF('IMPORTBFT (ID)'!$A$3:$A$5000,$G$4:$G$7322,'IMPORTBFT (ID)'!$B$3:$B$5000)</f>
        <v>0</v>
      </c>
      <c r="J568" s="41"/>
      <c r="K568" s="18" t="str">
        <f t="shared" ca="1" si="0"/>
        <v>-</v>
      </c>
      <c r="L568" s="19" t="e">
        <f>IF(G568=#REF!,#REF!,"FALSO")</f>
        <v>#REF!</v>
      </c>
      <c r="M568" s="35"/>
      <c r="N568" s="38"/>
    </row>
    <row r="569" spans="1:14" ht="15">
      <c r="A569" s="48"/>
      <c r="B569" s="49"/>
      <c r="C569" s="50"/>
      <c r="D569" s="50"/>
      <c r="E569" s="50"/>
      <c r="F569" s="23"/>
      <c r="G569" s="51"/>
      <c r="H569" s="32"/>
      <c r="I569" s="28">
        <f ca="1">SUMIF('IMPORTBFT (ID)'!$A$3:$A$5000,$G$4:$G$7322,'IMPORTBFT (ID)'!$B$3:$B$5000)</f>
        <v>0</v>
      </c>
      <c r="J569" s="41"/>
      <c r="K569" s="18" t="str">
        <f t="shared" ca="1" si="0"/>
        <v>-</v>
      </c>
      <c r="L569" s="19" t="e">
        <f>IF(G569=#REF!,#REF!,"FALSO")</f>
        <v>#REF!</v>
      </c>
      <c r="M569" s="35"/>
      <c r="N569" s="38"/>
    </row>
    <row r="570" spans="1:14" ht="15">
      <c r="A570" s="48"/>
      <c r="B570" s="49"/>
      <c r="C570" s="50"/>
      <c r="D570" s="50"/>
      <c r="E570" s="50"/>
      <c r="F570" s="23"/>
      <c r="G570" s="51"/>
      <c r="H570" s="32"/>
      <c r="I570" s="28">
        <f ca="1">SUMIF('IMPORTBFT (ID)'!$A$3:$A$5000,$G$4:$G$7322,'IMPORTBFT (ID)'!$B$3:$B$5000)</f>
        <v>0</v>
      </c>
      <c r="J570" s="41"/>
      <c r="K570" s="18" t="str">
        <f t="shared" ca="1" si="0"/>
        <v>-</v>
      </c>
      <c r="L570" s="19" t="e">
        <f>IF(G570=#REF!,#REF!,"FALSO")</f>
        <v>#REF!</v>
      </c>
      <c r="M570" s="35"/>
      <c r="N570" s="38"/>
    </row>
    <row r="571" spans="1:14" ht="15">
      <c r="A571" s="48"/>
      <c r="B571" s="49"/>
      <c r="C571" s="50"/>
      <c r="D571" s="50"/>
      <c r="E571" s="50"/>
      <c r="F571" s="23"/>
      <c r="G571" s="51"/>
      <c r="H571" s="32"/>
      <c r="I571" s="28">
        <f ca="1">SUMIF('IMPORTBFT (ID)'!$A$3:$A$5000,$G$4:$G$7322,'IMPORTBFT (ID)'!$B$3:$B$5000)</f>
        <v>0</v>
      </c>
      <c r="J571" s="41"/>
      <c r="K571" s="18" t="str">
        <f t="shared" ca="1" si="0"/>
        <v>-</v>
      </c>
      <c r="L571" s="19" t="e">
        <f>IF(G571=#REF!,#REF!,"FALSO")</f>
        <v>#REF!</v>
      </c>
      <c r="M571" s="35"/>
      <c r="N571" s="38"/>
    </row>
    <row r="572" spans="1:14" ht="15">
      <c r="A572" s="48"/>
      <c r="B572" s="49"/>
      <c r="C572" s="50"/>
      <c r="D572" s="50"/>
      <c r="E572" s="50"/>
      <c r="F572" s="23"/>
      <c r="G572" s="51"/>
      <c r="H572" s="32"/>
      <c r="I572" s="28">
        <f ca="1">SUMIF('IMPORTBFT (ID)'!$A$3:$A$5000,$G$4:$G$7322,'IMPORTBFT (ID)'!$B$3:$B$5000)</f>
        <v>0</v>
      </c>
      <c r="J572" s="41"/>
      <c r="K572" s="18" t="str">
        <f t="shared" ca="1" si="0"/>
        <v>-</v>
      </c>
      <c r="L572" s="19" t="e">
        <f>IF(G572=#REF!,#REF!,"FALSO")</f>
        <v>#REF!</v>
      </c>
      <c r="M572" s="35"/>
      <c r="N572" s="38"/>
    </row>
    <row r="573" spans="1:14" ht="15">
      <c r="A573" s="49"/>
      <c r="B573" s="49"/>
      <c r="C573" s="50"/>
      <c r="D573" s="50"/>
      <c r="E573" s="50"/>
      <c r="F573" s="23"/>
      <c r="G573" s="51"/>
      <c r="H573" s="32"/>
      <c r="I573" s="28">
        <f ca="1">SUMIF('IMPORTBFT (ID)'!$A$3:$A$5000,$G$4:$G$7322,'IMPORTBFT (ID)'!$B$3:$B$5000)</f>
        <v>0</v>
      </c>
      <c r="J573" s="41"/>
      <c r="K573" s="18" t="str">
        <f t="shared" ca="1" si="0"/>
        <v>-</v>
      </c>
      <c r="L573" s="19" t="e">
        <f>IF(G573=#REF!,#REF!,"FALSO")</f>
        <v>#REF!</v>
      </c>
      <c r="M573" s="35"/>
      <c r="N573" s="38"/>
    </row>
    <row r="574" spans="1:14" ht="15">
      <c r="A574" s="49"/>
      <c r="B574" s="49"/>
      <c r="C574" s="50"/>
      <c r="D574" s="50"/>
      <c r="E574" s="50"/>
      <c r="F574" s="23"/>
      <c r="G574" s="51"/>
      <c r="H574" s="32"/>
      <c r="I574" s="28">
        <f ca="1">SUMIF('IMPORTBFT (ID)'!$A$3:$A$5000,$G$4:$G$7322,'IMPORTBFT (ID)'!$B$3:$B$5000)</f>
        <v>0</v>
      </c>
      <c r="J574" s="41"/>
      <c r="K574" s="18" t="str">
        <f t="shared" ca="1" si="0"/>
        <v>-</v>
      </c>
      <c r="L574" s="19" t="e">
        <f>IF(G574=#REF!,#REF!,"FALSO")</f>
        <v>#REF!</v>
      </c>
      <c r="M574" s="35"/>
      <c r="N574" s="38"/>
    </row>
    <row r="575" spans="1:14" ht="15">
      <c r="A575" s="49"/>
      <c r="B575" s="49"/>
      <c r="C575" s="50"/>
      <c r="D575" s="50"/>
      <c r="E575" s="50"/>
      <c r="F575" s="23"/>
      <c r="G575" s="51"/>
      <c r="H575" s="32"/>
      <c r="I575" s="28">
        <f ca="1">SUMIF('IMPORTBFT (ID)'!$A$3:$A$5000,$G$4:$G$7322,'IMPORTBFT (ID)'!$B$3:$B$5000)</f>
        <v>0</v>
      </c>
      <c r="J575" s="41"/>
      <c r="K575" s="18" t="str">
        <f t="shared" ca="1" si="0"/>
        <v>-</v>
      </c>
      <c r="L575" s="19" t="e">
        <f>IF(G575=#REF!,#REF!,"FALSO")</f>
        <v>#REF!</v>
      </c>
      <c r="M575" s="35"/>
      <c r="N575" s="38"/>
    </row>
    <row r="576" spans="1:14" ht="15">
      <c r="A576" s="49"/>
      <c r="B576" s="49"/>
      <c r="C576" s="50"/>
      <c r="D576" s="50"/>
      <c r="E576" s="50"/>
      <c r="F576" s="23"/>
      <c r="G576" s="51"/>
      <c r="H576" s="32"/>
      <c r="I576" s="28">
        <f ca="1">SUMIF('IMPORTBFT (ID)'!$A$3:$A$5000,$G$4:$G$7322,'IMPORTBFT (ID)'!$B$3:$B$5000)</f>
        <v>0</v>
      </c>
      <c r="J576" s="41"/>
      <c r="K576" s="18" t="str">
        <f t="shared" ca="1" si="0"/>
        <v>-</v>
      </c>
      <c r="L576" s="19" t="e">
        <f>IF(G576=#REF!,#REF!,"FALSO")</f>
        <v>#REF!</v>
      </c>
      <c r="M576" s="35"/>
      <c r="N576" s="38"/>
    </row>
    <row r="577" spans="1:14" ht="15">
      <c r="A577" s="49"/>
      <c r="B577" s="49"/>
      <c r="C577" s="50"/>
      <c r="D577" s="50"/>
      <c r="E577" s="50"/>
      <c r="F577" s="23"/>
      <c r="G577" s="51"/>
      <c r="H577" s="32"/>
      <c r="I577" s="28">
        <f ca="1">SUMIF('IMPORTBFT (ID)'!$A$3:$A$5000,$G$4:$G$7322,'IMPORTBFT (ID)'!$B$3:$B$5000)</f>
        <v>0</v>
      </c>
      <c r="J577" s="41"/>
      <c r="K577" s="18" t="str">
        <f t="shared" ca="1" si="0"/>
        <v>-</v>
      </c>
      <c r="L577" s="19" t="e">
        <f>IF(G577=#REF!,#REF!,"FALSO")</f>
        <v>#REF!</v>
      </c>
      <c r="M577" s="35"/>
      <c r="N577" s="38"/>
    </row>
    <row r="578" spans="1:14" ht="15">
      <c r="A578" s="49"/>
      <c r="B578" s="49"/>
      <c r="C578" s="50"/>
      <c r="D578" s="50"/>
      <c r="E578" s="50"/>
      <c r="F578" s="23"/>
      <c r="G578" s="51"/>
      <c r="H578" s="32"/>
      <c r="I578" s="28">
        <f ca="1">SUMIF('IMPORTBFT (ID)'!$A$3:$A$5000,$G$4:$G$7322,'IMPORTBFT (ID)'!$B$3:$B$5000)</f>
        <v>0</v>
      </c>
      <c r="J578" s="41"/>
      <c r="K578" s="18" t="str">
        <f t="shared" ca="1" si="0"/>
        <v>-</v>
      </c>
      <c r="L578" s="19" t="e">
        <f>IF(G578=#REF!,#REF!,"FALSO")</f>
        <v>#REF!</v>
      </c>
      <c r="M578" s="35"/>
      <c r="N578" s="38"/>
    </row>
    <row r="579" spans="1:14" ht="15">
      <c r="A579" s="49"/>
      <c r="B579" s="49"/>
      <c r="C579" s="50"/>
      <c r="D579" s="50"/>
      <c r="E579" s="50"/>
      <c r="F579" s="23"/>
      <c r="G579" s="51"/>
      <c r="H579" s="32"/>
      <c r="I579" s="28">
        <f ca="1">SUMIF('IMPORTBFT (ID)'!$A$3:$A$5000,$G$4:$G$7322,'IMPORTBFT (ID)'!$B$3:$B$5000)</f>
        <v>0</v>
      </c>
      <c r="J579" s="41"/>
      <c r="K579" s="18" t="str">
        <f t="shared" ca="1" si="0"/>
        <v>-</v>
      </c>
      <c r="L579" s="19" t="e">
        <f>IF(G579=#REF!,#REF!,"FALSO")</f>
        <v>#REF!</v>
      </c>
      <c r="M579" s="35"/>
      <c r="N579" s="38"/>
    </row>
    <row r="580" spans="1:14" ht="15">
      <c r="A580" s="63"/>
      <c r="B580" s="63"/>
      <c r="C580" s="23"/>
      <c r="D580" s="23"/>
      <c r="E580" s="62"/>
      <c r="F580" s="23"/>
      <c r="G580" s="64"/>
      <c r="H580" s="65"/>
      <c r="I580" s="28">
        <f ca="1">SUMIF('IMPORTBFT (ID)'!$A$3:$A$5000,$G$4:$G$7322,'IMPORTBFT (ID)'!$B$3:$B$5000)</f>
        <v>0</v>
      </c>
      <c r="J580" s="66"/>
      <c r="K580" s="18" t="str">
        <f t="shared" ca="1" si="0"/>
        <v>-</v>
      </c>
      <c r="L580" s="19" t="e">
        <f>IF(G580=#REF!,#REF!,"FALSO")</f>
        <v>#REF!</v>
      </c>
      <c r="M580" s="67"/>
      <c r="N580" s="68"/>
    </row>
    <row r="581" spans="1:14" ht="15">
      <c r="A581" s="63"/>
      <c r="B581" s="63"/>
      <c r="C581" s="23"/>
      <c r="D581" s="23"/>
      <c r="E581" s="23"/>
      <c r="F581" s="23"/>
      <c r="G581" s="64"/>
      <c r="H581" s="65"/>
      <c r="I581" s="28">
        <f ca="1">SUMIF('IMPORTBFT (ID)'!$A$3:$A$5000,$G$4:$G$7322,'IMPORTBFT (ID)'!$B$3:$B$5000)</f>
        <v>0</v>
      </c>
      <c r="J581" s="66"/>
      <c r="K581" s="18" t="str">
        <f t="shared" ca="1" si="0"/>
        <v>-</v>
      </c>
      <c r="L581" s="19" t="e">
        <f>IF(G581=#REF!,#REF!,"FALSO")</f>
        <v>#REF!</v>
      </c>
      <c r="M581" s="67"/>
      <c r="N581" s="68"/>
    </row>
    <row r="582" spans="1:14" ht="15">
      <c r="A582" s="63"/>
      <c r="B582" s="63"/>
      <c r="C582" s="23"/>
      <c r="D582" s="23"/>
      <c r="E582" s="23"/>
      <c r="F582" s="23"/>
      <c r="G582" s="64"/>
      <c r="H582" s="65"/>
      <c r="I582" s="28">
        <f ca="1">SUMIF('IMPORTBFT (ID)'!$A$3:$A$5000,$G$4:$G$7322,'IMPORTBFT (ID)'!$B$3:$B$5000)</f>
        <v>0</v>
      </c>
      <c r="J582" s="66"/>
      <c r="K582" s="18" t="str">
        <f t="shared" ca="1" si="0"/>
        <v>-</v>
      </c>
      <c r="L582" s="19" t="e">
        <f>IF(G582=#REF!,#REF!,"FALSO")</f>
        <v>#REF!</v>
      </c>
      <c r="M582" s="67"/>
      <c r="N582" s="68"/>
    </row>
    <row r="583" spans="1:14" ht="15">
      <c r="A583" s="63"/>
      <c r="B583" s="63"/>
      <c r="C583" s="23"/>
      <c r="D583" s="23"/>
      <c r="E583" s="23"/>
      <c r="F583" s="23"/>
      <c r="G583" s="64"/>
      <c r="H583" s="65"/>
      <c r="I583" s="28">
        <f ca="1">SUMIF('IMPORTBFT (ID)'!$A$3:$A$5000,$G$4:$G$7322,'IMPORTBFT (ID)'!$B$3:$B$5000)</f>
        <v>0</v>
      </c>
      <c r="J583" s="66"/>
      <c r="K583" s="18" t="str">
        <f t="shared" ca="1" si="0"/>
        <v>-</v>
      </c>
      <c r="L583" s="19" t="e">
        <f>IF(G583=#REF!,#REF!,"FALSO")</f>
        <v>#REF!</v>
      </c>
      <c r="M583" s="67"/>
      <c r="N583" s="68"/>
    </row>
    <row r="584" spans="1:14" ht="15">
      <c r="A584" s="63"/>
      <c r="B584" s="63"/>
      <c r="C584" s="23"/>
      <c r="D584" s="23"/>
      <c r="E584" s="23"/>
      <c r="F584" s="23"/>
      <c r="G584" s="64"/>
      <c r="H584" s="65"/>
      <c r="I584" s="28">
        <f ca="1">SUMIF('IMPORTBFT (ID)'!$A$3:$A$5000,$G$4:$G$7322,'IMPORTBFT (ID)'!$B$3:$B$5000)</f>
        <v>0</v>
      </c>
      <c r="J584" s="66"/>
      <c r="K584" s="18" t="str">
        <f t="shared" ca="1" si="0"/>
        <v>-</v>
      </c>
      <c r="L584" s="19" t="e">
        <f>IF(G584=#REF!,#REF!,"FALSO")</f>
        <v>#REF!</v>
      </c>
      <c r="M584" s="67"/>
      <c r="N584" s="68"/>
    </row>
    <row r="585" spans="1:14" ht="15">
      <c r="A585" s="63"/>
      <c r="B585" s="63"/>
      <c r="C585" s="23"/>
      <c r="D585" s="23"/>
      <c r="E585" s="23"/>
      <c r="F585" s="23"/>
      <c r="G585" s="64"/>
      <c r="H585" s="65"/>
      <c r="I585" s="28">
        <f ca="1">SUMIF('IMPORTBFT (ID)'!$A$3:$A$5000,$G$4:$G$7322,'IMPORTBFT (ID)'!$B$3:$B$5000)</f>
        <v>0</v>
      </c>
      <c r="J585" s="66"/>
      <c r="K585" s="18" t="str">
        <f t="shared" ca="1" si="0"/>
        <v>-</v>
      </c>
      <c r="L585" s="19" t="e">
        <f>IF(G585=#REF!,#REF!,"FALSO")</f>
        <v>#REF!</v>
      </c>
      <c r="M585" s="67"/>
      <c r="N585" s="68"/>
    </row>
    <row r="586" spans="1:14" ht="15">
      <c r="A586" s="63"/>
      <c r="B586" s="63"/>
      <c r="C586" s="23"/>
      <c r="D586" s="23"/>
      <c r="E586" s="23"/>
      <c r="F586" s="23"/>
      <c r="G586" s="64"/>
      <c r="H586" s="65"/>
      <c r="I586" s="28">
        <f ca="1">SUMIF('IMPORTBFT (ID)'!$A$3:$A$5000,$G$4:$G$7322,'IMPORTBFT (ID)'!$B$3:$B$5000)</f>
        <v>0</v>
      </c>
      <c r="J586" s="66"/>
      <c r="K586" s="18" t="str">
        <f t="shared" ca="1" si="0"/>
        <v>-</v>
      </c>
      <c r="L586" s="19" t="e">
        <f>IF(G586=#REF!,#REF!,"FALSO")</f>
        <v>#REF!</v>
      </c>
      <c r="M586" s="67"/>
      <c r="N586" s="68"/>
    </row>
    <row r="587" spans="1:14" ht="15">
      <c r="A587" s="63"/>
      <c r="B587" s="63"/>
      <c r="C587" s="23"/>
      <c r="D587" s="23"/>
      <c r="E587" s="23"/>
      <c r="F587" s="23"/>
      <c r="G587" s="64"/>
      <c r="H587" s="65"/>
      <c r="I587" s="28">
        <f ca="1">SUMIF('IMPORTBFT (ID)'!$A$3:$A$5000,$G$4:$G$7322,'IMPORTBFT (ID)'!$B$3:$B$5000)</f>
        <v>0</v>
      </c>
      <c r="J587" s="66"/>
      <c r="K587" s="18" t="str">
        <f t="shared" ca="1" si="0"/>
        <v>-</v>
      </c>
      <c r="L587" s="19" t="e">
        <f>IF(G587=#REF!,#REF!,"FALSO")</f>
        <v>#REF!</v>
      </c>
      <c r="M587" s="67"/>
      <c r="N587" s="68"/>
    </row>
    <row r="588" spans="1:14" ht="15">
      <c r="A588" s="63"/>
      <c r="B588" s="63"/>
      <c r="C588" s="23"/>
      <c r="D588" s="23"/>
      <c r="E588" s="23"/>
      <c r="F588" s="23"/>
      <c r="G588" s="64"/>
      <c r="H588" s="65"/>
      <c r="I588" s="28">
        <f ca="1">SUMIF('IMPORTBFT (ID)'!$A$3:$A$5000,$G$4:$G$7322,'IMPORTBFT (ID)'!$B$3:$B$5000)</f>
        <v>0</v>
      </c>
      <c r="J588" s="66"/>
      <c r="K588" s="18" t="str">
        <f t="shared" ca="1" si="0"/>
        <v>-</v>
      </c>
      <c r="L588" s="19" t="e">
        <f>IF(G588=#REF!,#REF!,"FALSO")</f>
        <v>#REF!</v>
      </c>
      <c r="M588" s="67"/>
      <c r="N588" s="68"/>
    </row>
    <row r="589" spans="1:14" ht="15">
      <c r="A589" s="63"/>
      <c r="B589" s="63"/>
      <c r="C589" s="23"/>
      <c r="D589" s="23"/>
      <c r="E589" s="23"/>
      <c r="F589" s="23"/>
      <c r="G589" s="64"/>
      <c r="H589" s="65"/>
      <c r="I589" s="28">
        <f ca="1">SUMIF('IMPORTBFT (ID)'!$A$3:$A$5000,$G$4:$G$7322,'IMPORTBFT (ID)'!$B$3:$B$5000)</f>
        <v>0</v>
      </c>
      <c r="J589" s="66"/>
      <c r="K589" s="18" t="str">
        <f t="shared" ca="1" si="0"/>
        <v>-</v>
      </c>
      <c r="L589" s="19" t="e">
        <f>IF(G589=#REF!,#REF!,"FALSO")</f>
        <v>#REF!</v>
      </c>
      <c r="M589" s="67"/>
      <c r="N589" s="68"/>
    </row>
    <row r="590" spans="1:14" ht="15">
      <c r="A590" s="63"/>
      <c r="B590" s="63"/>
      <c r="C590" s="23"/>
      <c r="D590" s="23"/>
      <c r="E590" s="23"/>
      <c r="F590" s="23"/>
      <c r="G590" s="64"/>
      <c r="H590" s="65"/>
      <c r="I590" s="28">
        <f ca="1">SUMIF('IMPORTBFT (ID)'!$A$3:$A$5000,$G$4:$G$7322,'IMPORTBFT (ID)'!$B$3:$B$5000)</f>
        <v>0</v>
      </c>
      <c r="J590" s="66"/>
      <c r="K590" s="18" t="str">
        <f t="shared" ca="1" si="0"/>
        <v>-</v>
      </c>
      <c r="L590" s="19" t="e">
        <f>IF(G590=#REF!,#REF!,"FALSO")</f>
        <v>#REF!</v>
      </c>
      <c r="M590" s="67"/>
      <c r="N590" s="68"/>
    </row>
    <row r="591" spans="1:14" ht="15">
      <c r="A591" s="63"/>
      <c r="B591" s="63"/>
      <c r="C591" s="23"/>
      <c r="D591" s="23"/>
      <c r="E591" s="23"/>
      <c r="F591" s="23"/>
      <c r="G591" s="64"/>
      <c r="H591" s="65"/>
      <c r="I591" s="28">
        <f ca="1">SUMIF('IMPORTBFT (ID)'!$A$3:$A$5000,$G$4:$G$7322,'IMPORTBFT (ID)'!$B$3:$B$5000)</f>
        <v>0</v>
      </c>
      <c r="J591" s="66"/>
      <c r="K591" s="18" t="str">
        <f t="shared" ca="1" si="0"/>
        <v>-</v>
      </c>
      <c r="L591" s="19" t="e">
        <f>IF(G591=#REF!,#REF!,"FALSO")</f>
        <v>#REF!</v>
      </c>
      <c r="M591" s="67"/>
      <c r="N591" s="68"/>
    </row>
    <row r="592" spans="1:14" ht="15">
      <c r="A592" s="63"/>
      <c r="B592" s="63"/>
      <c r="C592" s="23"/>
      <c r="D592" s="23"/>
      <c r="E592" s="62"/>
      <c r="F592" s="23"/>
      <c r="G592" s="64"/>
      <c r="H592" s="65"/>
      <c r="I592" s="28">
        <f ca="1">SUMIF('IMPORTBFT (ID)'!$A$3:$A$5000,$G$4:$G$7322,'IMPORTBFT (ID)'!$B$3:$B$5000)</f>
        <v>0</v>
      </c>
      <c r="J592" s="66"/>
      <c r="K592" s="18" t="str">
        <f t="shared" ca="1" si="0"/>
        <v>-</v>
      </c>
      <c r="L592" s="19" t="e">
        <f>IF(G592=#REF!,#REF!,"FALSO")</f>
        <v>#REF!</v>
      </c>
      <c r="M592" s="67"/>
      <c r="N592" s="68"/>
    </row>
    <row r="593" spans="1:14" ht="15">
      <c r="A593" s="63"/>
      <c r="B593" s="63"/>
      <c r="C593" s="23"/>
      <c r="D593" s="23"/>
      <c r="E593" s="23"/>
      <c r="F593" s="23"/>
      <c r="G593" s="64"/>
      <c r="H593" s="65"/>
      <c r="I593" s="28">
        <f ca="1">SUMIF('IMPORTBFT (ID)'!$A$3:$A$5000,$G$4:$G$7322,'IMPORTBFT (ID)'!$B$3:$B$5000)</f>
        <v>0</v>
      </c>
      <c r="J593" s="66"/>
      <c r="K593" s="18" t="str">
        <f t="shared" ca="1" si="0"/>
        <v>-</v>
      </c>
      <c r="L593" s="19" t="e">
        <f>IF(G593=#REF!,#REF!,"FALSO")</f>
        <v>#REF!</v>
      </c>
      <c r="M593" s="67"/>
      <c r="N593" s="68"/>
    </row>
    <row r="594" spans="1:14" ht="15">
      <c r="A594" s="63"/>
      <c r="B594" s="63"/>
      <c r="C594" s="23"/>
      <c r="D594" s="23"/>
      <c r="E594" s="23"/>
      <c r="F594" s="23"/>
      <c r="G594" s="64"/>
      <c r="H594" s="65"/>
      <c r="I594" s="28">
        <f ca="1">SUMIF('IMPORTBFT (ID)'!$A$3:$A$5000,$G$4:$G$7322,'IMPORTBFT (ID)'!$B$3:$B$5000)</f>
        <v>0</v>
      </c>
      <c r="J594" s="66"/>
      <c r="K594" s="18" t="str">
        <f t="shared" ca="1" si="0"/>
        <v>-</v>
      </c>
      <c r="L594" s="19" t="e">
        <f>IF(G594=#REF!,#REF!,"FALSO")</f>
        <v>#REF!</v>
      </c>
      <c r="M594" s="67"/>
      <c r="N594" s="68"/>
    </row>
    <row r="595" spans="1:14" ht="15">
      <c r="A595" s="63"/>
      <c r="B595" s="63"/>
      <c r="C595" s="23"/>
      <c r="D595" s="23"/>
      <c r="E595" s="23"/>
      <c r="F595" s="23"/>
      <c r="G595" s="64"/>
      <c r="H595" s="65"/>
      <c r="I595" s="28">
        <f ca="1">SUMIF('IMPORTBFT (ID)'!$A$3:$A$5000,$G$4:$G$7322,'IMPORTBFT (ID)'!$B$3:$B$5000)</f>
        <v>0</v>
      </c>
      <c r="J595" s="66"/>
      <c r="K595" s="18" t="str">
        <f t="shared" ca="1" si="0"/>
        <v>-</v>
      </c>
      <c r="L595" s="19" t="e">
        <f>IF(G595=#REF!,#REF!,"FALSO")</f>
        <v>#REF!</v>
      </c>
      <c r="M595" s="67"/>
      <c r="N595" s="68"/>
    </row>
    <row r="596" spans="1:14" ht="15">
      <c r="A596" s="63"/>
      <c r="B596" s="63"/>
      <c r="C596" s="23"/>
      <c r="D596" s="23"/>
      <c r="E596" s="23"/>
      <c r="F596" s="23"/>
      <c r="G596" s="64"/>
      <c r="H596" s="65"/>
      <c r="I596" s="28">
        <f ca="1">SUMIF('IMPORTBFT (ID)'!$A$3:$A$5000,$G$4:$G$7322,'IMPORTBFT (ID)'!$B$3:$B$5000)</f>
        <v>0</v>
      </c>
      <c r="J596" s="66"/>
      <c r="K596" s="18" t="str">
        <f t="shared" ca="1" si="0"/>
        <v>-</v>
      </c>
      <c r="L596" s="19" t="e">
        <f>IF(G596=#REF!,#REF!,"FALSO")</f>
        <v>#REF!</v>
      </c>
      <c r="M596" s="67"/>
      <c r="N596" s="68"/>
    </row>
    <row r="597" spans="1:14" ht="15">
      <c r="A597" s="63"/>
      <c r="B597" s="63"/>
      <c r="C597" s="23"/>
      <c r="D597" s="23"/>
      <c r="E597" s="23"/>
      <c r="F597" s="23"/>
      <c r="G597" s="64"/>
      <c r="H597" s="65"/>
      <c r="I597" s="28">
        <f ca="1">SUMIF('IMPORTBFT (ID)'!$A$3:$A$5000,$G$4:$G$7322,'IMPORTBFT (ID)'!$B$3:$B$5000)</f>
        <v>0</v>
      </c>
      <c r="J597" s="66"/>
      <c r="K597" s="18" t="str">
        <f t="shared" ca="1" si="0"/>
        <v>-</v>
      </c>
      <c r="L597" s="19" t="e">
        <f>IF(G597=#REF!,#REF!,"FALSO")</f>
        <v>#REF!</v>
      </c>
      <c r="M597" s="67"/>
      <c r="N597" s="68"/>
    </row>
    <row r="598" spans="1:14" ht="15">
      <c r="A598" s="63"/>
      <c r="B598" s="63"/>
      <c r="C598" s="23"/>
      <c r="D598" s="23"/>
      <c r="E598" s="23"/>
      <c r="F598" s="23"/>
      <c r="G598" s="64"/>
      <c r="H598" s="65"/>
      <c r="I598" s="28">
        <f ca="1">SUMIF('IMPORTBFT (ID)'!$A$3:$A$5000,$G$4:$G$7322,'IMPORTBFT (ID)'!$B$3:$B$5000)</f>
        <v>0</v>
      </c>
      <c r="J598" s="66"/>
      <c r="K598" s="18" t="str">
        <f t="shared" ca="1" si="0"/>
        <v>-</v>
      </c>
      <c r="L598" s="19" t="e">
        <f>IF(G598=#REF!,#REF!,"FALSO")</f>
        <v>#REF!</v>
      </c>
      <c r="M598" s="67"/>
      <c r="N598" s="68"/>
    </row>
    <row r="599" spans="1:14" ht="15">
      <c r="A599" s="63"/>
      <c r="B599" s="63"/>
      <c r="C599" s="23"/>
      <c r="D599" s="23"/>
      <c r="E599" s="23"/>
      <c r="F599" s="23"/>
      <c r="G599" s="64"/>
      <c r="H599" s="65"/>
      <c r="I599" s="28">
        <f ca="1">SUMIF('IMPORTBFT (ID)'!$A$3:$A$5000,$G$4:$G$7322,'IMPORTBFT (ID)'!$B$3:$B$5000)</f>
        <v>0</v>
      </c>
      <c r="J599" s="66"/>
      <c r="K599" s="18" t="str">
        <f t="shared" ca="1" si="0"/>
        <v>-</v>
      </c>
      <c r="L599" s="19" t="e">
        <f>IF(G599=#REF!,#REF!,"FALSO")</f>
        <v>#REF!</v>
      </c>
      <c r="M599" s="67"/>
      <c r="N599" s="68"/>
    </row>
    <row r="600" spans="1:14" ht="15">
      <c r="A600" s="63"/>
      <c r="B600" s="63"/>
      <c r="C600" s="23"/>
      <c r="D600" s="23"/>
      <c r="E600" s="23"/>
      <c r="F600" s="23"/>
      <c r="G600" s="64"/>
      <c r="H600" s="65"/>
      <c r="I600" s="28">
        <f ca="1">SUMIF('IMPORTBFT (ID)'!$A$3:$A$5000,$G$4:$G$7322,'IMPORTBFT (ID)'!$B$3:$B$5000)</f>
        <v>0</v>
      </c>
      <c r="J600" s="66"/>
      <c r="K600" s="18" t="str">
        <f t="shared" ca="1" si="0"/>
        <v>-</v>
      </c>
      <c r="L600" s="19" t="e">
        <f>IF(G600=#REF!,#REF!,"FALSO")</f>
        <v>#REF!</v>
      </c>
      <c r="M600" s="67"/>
      <c r="N600" s="68"/>
    </row>
    <row r="601" spans="1:14" ht="15">
      <c r="A601" s="63"/>
      <c r="B601" s="63"/>
      <c r="C601" s="23"/>
      <c r="D601" s="23"/>
      <c r="E601" s="23"/>
      <c r="F601" s="23"/>
      <c r="G601" s="64"/>
      <c r="H601" s="65"/>
      <c r="I601" s="28">
        <f ca="1">SUMIF('IMPORTBFT (ID)'!$A$3:$A$5000,$G$4:$G$7322,'IMPORTBFT (ID)'!$B$3:$B$5000)</f>
        <v>0</v>
      </c>
      <c r="J601" s="66"/>
      <c r="K601" s="18" t="str">
        <f t="shared" ca="1" si="0"/>
        <v>-</v>
      </c>
      <c r="L601" s="19" t="e">
        <f>IF(G601=#REF!,#REF!,"FALSO")</f>
        <v>#REF!</v>
      </c>
      <c r="M601" s="67"/>
      <c r="N601" s="68"/>
    </row>
    <row r="602" spans="1:14" ht="15">
      <c r="A602" s="63"/>
      <c r="B602" s="63"/>
      <c r="C602" s="23"/>
      <c r="D602" s="23"/>
      <c r="E602" s="23"/>
      <c r="F602" s="23"/>
      <c r="G602" s="64"/>
      <c r="H602" s="65"/>
      <c r="I602" s="28">
        <f ca="1">SUMIF('IMPORTBFT (ID)'!$A$3:$A$5000,$G$4:$G$7322,'IMPORTBFT (ID)'!$B$3:$B$5000)</f>
        <v>0</v>
      </c>
      <c r="J602" s="66"/>
      <c r="K602" s="18" t="str">
        <f t="shared" ca="1" si="0"/>
        <v>-</v>
      </c>
      <c r="L602" s="19" t="e">
        <f>IF(G602=#REF!,#REF!,"FALSO")</f>
        <v>#REF!</v>
      </c>
      <c r="M602" s="67"/>
      <c r="N602" s="68"/>
    </row>
    <row r="603" spans="1:14" ht="15">
      <c r="A603" s="63"/>
      <c r="B603" s="63"/>
      <c r="C603" s="23"/>
      <c r="D603" s="23"/>
      <c r="E603" s="23"/>
      <c r="F603" s="23"/>
      <c r="G603" s="64"/>
      <c r="H603" s="65"/>
      <c r="I603" s="28">
        <f ca="1">SUMIF('IMPORTBFT (ID)'!$A$3:$A$5000,$G$4:$G$7322,'IMPORTBFT (ID)'!$B$3:$B$5000)</f>
        <v>0</v>
      </c>
      <c r="J603" s="66"/>
      <c r="K603" s="18" t="str">
        <f t="shared" ca="1" si="0"/>
        <v>-</v>
      </c>
      <c r="L603" s="19" t="e">
        <f>IF(G603=#REF!,#REF!,"FALSO")</f>
        <v>#REF!</v>
      </c>
      <c r="M603" s="67"/>
      <c r="N603" s="68"/>
    </row>
    <row r="604" spans="1:14" ht="15">
      <c r="A604" s="63"/>
      <c r="B604" s="63"/>
      <c r="C604" s="23"/>
      <c r="D604" s="23"/>
      <c r="E604" s="23"/>
      <c r="F604" s="23"/>
      <c r="G604" s="64"/>
      <c r="H604" s="65"/>
      <c r="I604" s="28">
        <f ca="1">SUMIF('IMPORTBFT (ID)'!$A$3:$A$5000,$G$4:$G$7322,'IMPORTBFT (ID)'!$B$3:$B$5000)</f>
        <v>0</v>
      </c>
      <c r="J604" s="66"/>
      <c r="K604" s="18" t="str">
        <f t="shared" ca="1" si="0"/>
        <v>-</v>
      </c>
      <c r="L604" s="19" t="e">
        <f>IF(G604=#REF!,#REF!,"FALSO")</f>
        <v>#REF!</v>
      </c>
      <c r="M604" s="67"/>
      <c r="N604" s="68"/>
    </row>
    <row r="605" spans="1:14" ht="15">
      <c r="A605" s="63"/>
      <c r="B605" s="63"/>
      <c r="C605" s="23"/>
      <c r="D605" s="23"/>
      <c r="E605" s="23"/>
      <c r="F605" s="23"/>
      <c r="G605" s="64"/>
      <c r="H605" s="65"/>
      <c r="I605" s="28">
        <f ca="1">SUMIF('IMPORTBFT (ID)'!$A$3:$A$5000,$G$4:$G$7322,'IMPORTBFT (ID)'!$B$3:$B$5000)</f>
        <v>0</v>
      </c>
      <c r="J605" s="66"/>
      <c r="K605" s="18" t="str">
        <f t="shared" ca="1" si="0"/>
        <v>-</v>
      </c>
      <c r="L605" s="19" t="e">
        <f>IF(G605=#REF!,#REF!,"FALSO")</f>
        <v>#REF!</v>
      </c>
      <c r="M605" s="67"/>
      <c r="N605" s="68"/>
    </row>
    <row r="606" spans="1:14" ht="15">
      <c r="A606" s="63"/>
      <c r="B606" s="63"/>
      <c r="C606" s="23"/>
      <c r="D606" s="23"/>
      <c r="E606" s="23"/>
      <c r="F606" s="23"/>
      <c r="G606" s="64"/>
      <c r="H606" s="65"/>
      <c r="I606" s="28">
        <f ca="1">SUMIF('IMPORTBFT (ID)'!$A$3:$A$5000,$G$4:$G$7322,'IMPORTBFT (ID)'!$B$3:$B$5000)</f>
        <v>0</v>
      </c>
      <c r="J606" s="66"/>
      <c r="K606" s="18" t="str">
        <f t="shared" ca="1" si="0"/>
        <v>-</v>
      </c>
      <c r="L606" s="19" t="e">
        <f>IF(G606=#REF!,#REF!,"FALSO")</f>
        <v>#REF!</v>
      </c>
      <c r="M606" s="67"/>
      <c r="N606" s="68"/>
    </row>
    <row r="607" spans="1:14" ht="15">
      <c r="A607" s="63"/>
      <c r="B607" s="63"/>
      <c r="C607" s="23"/>
      <c r="D607" s="23"/>
      <c r="E607" s="23"/>
      <c r="F607" s="23"/>
      <c r="G607" s="64"/>
      <c r="H607" s="65"/>
      <c r="I607" s="28">
        <f ca="1">SUMIF('IMPORTBFT (ID)'!$A$3:$A$5000,$G$4:$G$7322,'IMPORTBFT (ID)'!$B$3:$B$5000)</f>
        <v>0</v>
      </c>
      <c r="J607" s="66"/>
      <c r="K607" s="18" t="str">
        <f t="shared" ca="1" si="0"/>
        <v>-</v>
      </c>
      <c r="L607" s="19" t="e">
        <f>IF(G607=#REF!,#REF!,"FALSO")</f>
        <v>#REF!</v>
      </c>
      <c r="M607" s="67"/>
      <c r="N607" s="68"/>
    </row>
    <row r="608" spans="1:14" ht="15">
      <c r="A608" s="63"/>
      <c r="B608" s="63"/>
      <c r="C608" s="23"/>
      <c r="D608" s="23"/>
      <c r="E608" s="23"/>
      <c r="F608" s="23"/>
      <c r="G608" s="64"/>
      <c r="H608" s="65"/>
      <c r="I608" s="28">
        <f ca="1">SUMIF('IMPORTBFT (ID)'!$A$3:$A$5000,$G$4:$G$7322,'IMPORTBFT (ID)'!$B$3:$B$5000)</f>
        <v>0</v>
      </c>
      <c r="J608" s="66"/>
      <c r="K608" s="18" t="str">
        <f t="shared" ca="1" si="0"/>
        <v>-</v>
      </c>
      <c r="L608" s="19" t="e">
        <f>IF(G608=#REF!,#REF!,"FALSO")</f>
        <v>#REF!</v>
      </c>
      <c r="M608" s="67"/>
      <c r="N608" s="68"/>
    </row>
    <row r="609" spans="1:14" ht="15">
      <c r="A609" s="63"/>
      <c r="B609" s="63"/>
      <c r="C609" s="23"/>
      <c r="D609" s="23"/>
      <c r="E609" s="23"/>
      <c r="F609" s="23"/>
      <c r="G609" s="64"/>
      <c r="H609" s="65"/>
      <c r="I609" s="28">
        <f ca="1">SUMIF('IMPORTBFT (ID)'!$A$3:$A$5000,$G$4:$G$7322,'IMPORTBFT (ID)'!$B$3:$B$5000)</f>
        <v>0</v>
      </c>
      <c r="J609" s="66"/>
      <c r="K609" s="18" t="str">
        <f t="shared" ca="1" si="0"/>
        <v>-</v>
      </c>
      <c r="L609" s="19" t="e">
        <f>IF(G609=#REF!,#REF!,"FALSO")</f>
        <v>#REF!</v>
      </c>
      <c r="M609" s="67"/>
      <c r="N609" s="68"/>
    </row>
    <row r="610" spans="1:14" ht="15">
      <c r="A610" s="63"/>
      <c r="B610" s="63"/>
      <c r="C610" s="23"/>
      <c r="D610" s="23"/>
      <c r="E610" s="23"/>
      <c r="F610" s="23"/>
      <c r="G610" s="64"/>
      <c r="H610" s="65"/>
      <c r="I610" s="28">
        <f ca="1">SUMIF('IMPORTBFT (ID)'!$A$3:$A$5000,$G$4:$G$7322,'IMPORTBFT (ID)'!$B$3:$B$5000)</f>
        <v>0</v>
      </c>
      <c r="J610" s="66"/>
      <c r="K610" s="18" t="str">
        <f t="shared" ca="1" si="0"/>
        <v>-</v>
      </c>
      <c r="L610" s="19" t="e">
        <f>IF(G610=#REF!,#REF!,"FALSO")</f>
        <v>#REF!</v>
      </c>
      <c r="M610" s="67"/>
      <c r="N610" s="68"/>
    </row>
    <row r="611" spans="1:14" ht="15">
      <c r="A611" s="63"/>
      <c r="B611" s="63"/>
      <c r="C611" s="23"/>
      <c r="D611" s="23"/>
      <c r="E611" s="23"/>
      <c r="F611" s="23"/>
      <c r="G611" s="64"/>
      <c r="H611" s="65"/>
      <c r="I611" s="28">
        <f ca="1">SUMIF('IMPORTBFT (ID)'!$A$3:$A$5000,$G$4:$G$7322,'IMPORTBFT (ID)'!$B$3:$B$5000)</f>
        <v>0</v>
      </c>
      <c r="J611" s="66"/>
      <c r="K611" s="18" t="str">
        <f t="shared" ca="1" si="0"/>
        <v>-</v>
      </c>
      <c r="L611" s="19" t="e">
        <f>IF(G611=#REF!,#REF!,"FALSO")</f>
        <v>#REF!</v>
      </c>
      <c r="M611" s="67"/>
      <c r="N611" s="68"/>
    </row>
    <row r="612" spans="1:14" ht="15">
      <c r="A612" s="63"/>
      <c r="B612" s="63"/>
      <c r="C612" s="23"/>
      <c r="D612" s="23"/>
      <c r="E612" s="23"/>
      <c r="F612" s="23"/>
      <c r="G612" s="64"/>
      <c r="H612" s="65"/>
      <c r="I612" s="28">
        <f ca="1">SUMIF('IMPORTBFT (ID)'!$A$3:$A$5000,$G$4:$G$7322,'IMPORTBFT (ID)'!$B$3:$B$5000)</f>
        <v>0</v>
      </c>
      <c r="J612" s="66"/>
      <c r="K612" s="18" t="str">
        <f t="shared" ca="1" si="0"/>
        <v>-</v>
      </c>
      <c r="L612" s="19" t="e">
        <f>IF(G612=#REF!,#REF!,"FALSO")</f>
        <v>#REF!</v>
      </c>
      <c r="M612" s="67"/>
      <c r="N612" s="68"/>
    </row>
    <row r="613" spans="1:14" ht="15">
      <c r="A613" s="63"/>
      <c r="B613" s="63"/>
      <c r="C613" s="23"/>
      <c r="D613" s="23"/>
      <c r="E613" s="23"/>
      <c r="F613" s="23"/>
      <c r="G613" s="64"/>
      <c r="H613" s="65"/>
      <c r="I613" s="28">
        <f ca="1">SUMIF('IMPORTBFT (ID)'!$A$3:$A$5000,$G$4:$G$7322,'IMPORTBFT (ID)'!$B$3:$B$5000)</f>
        <v>0</v>
      </c>
      <c r="J613" s="66"/>
      <c r="K613" s="18" t="str">
        <f t="shared" ca="1" si="0"/>
        <v>-</v>
      </c>
      <c r="L613" s="19" t="e">
        <f>IF(G613=#REF!,#REF!,"FALSO")</f>
        <v>#REF!</v>
      </c>
      <c r="M613" s="67"/>
      <c r="N613" s="68"/>
    </row>
    <row r="614" spans="1:14" ht="15">
      <c r="A614" s="63"/>
      <c r="B614" s="63"/>
      <c r="C614" s="23"/>
      <c r="D614" s="23"/>
      <c r="E614" s="23"/>
      <c r="F614" s="23"/>
      <c r="G614" s="64"/>
      <c r="H614" s="65"/>
      <c r="I614" s="28">
        <f ca="1">SUMIF('IMPORTBFT (ID)'!$A$3:$A$5000,$G$4:$G$7322,'IMPORTBFT (ID)'!$B$3:$B$5000)</f>
        <v>0</v>
      </c>
      <c r="J614" s="66"/>
      <c r="K614" s="18" t="str">
        <f t="shared" ca="1" si="0"/>
        <v>-</v>
      </c>
      <c r="L614" s="19" t="e">
        <f>IF(G614=#REF!,#REF!,"FALSO")</f>
        <v>#REF!</v>
      </c>
      <c r="M614" s="67"/>
      <c r="N614" s="68"/>
    </row>
    <row r="615" spans="1:14" ht="15">
      <c r="A615" s="63"/>
      <c r="B615" s="63"/>
      <c r="C615" s="23"/>
      <c r="D615" s="23"/>
      <c r="E615" s="23"/>
      <c r="F615" s="23"/>
      <c r="G615" s="64"/>
      <c r="H615" s="65"/>
      <c r="I615" s="28">
        <f ca="1">SUMIF('IMPORTBFT (ID)'!$A$3:$A$5000,$G$4:$G$7322,'IMPORTBFT (ID)'!$B$3:$B$5000)</f>
        <v>0</v>
      </c>
      <c r="J615" s="66"/>
      <c r="K615" s="18" t="str">
        <f t="shared" ca="1" si="0"/>
        <v>-</v>
      </c>
      <c r="L615" s="19" t="e">
        <f>IF(G615=#REF!,#REF!,"FALSO")</f>
        <v>#REF!</v>
      </c>
      <c r="M615" s="67"/>
      <c r="N615" s="68"/>
    </row>
    <row r="616" spans="1:14" ht="15">
      <c r="A616" s="63"/>
      <c r="B616" s="63"/>
      <c r="C616" s="23"/>
      <c r="D616" s="23"/>
      <c r="E616" s="23"/>
      <c r="F616" s="23"/>
      <c r="G616" s="64"/>
      <c r="H616" s="65"/>
      <c r="I616" s="28">
        <f ca="1">SUMIF('IMPORTBFT (ID)'!$A$3:$A$5000,$G$4:$G$7322,'IMPORTBFT (ID)'!$B$3:$B$5000)</f>
        <v>0</v>
      </c>
      <c r="J616" s="66"/>
      <c r="K616" s="18" t="str">
        <f t="shared" ca="1" si="0"/>
        <v>-</v>
      </c>
      <c r="L616" s="19" t="e">
        <f>IF(G616=#REF!,#REF!,"FALSO")</f>
        <v>#REF!</v>
      </c>
      <c r="M616" s="67"/>
      <c r="N616" s="68"/>
    </row>
    <row r="617" spans="1:14" ht="15">
      <c r="A617" s="63"/>
      <c r="B617" s="63"/>
      <c r="C617" s="23"/>
      <c r="D617" s="23"/>
      <c r="E617" s="23"/>
      <c r="F617" s="23"/>
      <c r="G617" s="64"/>
      <c r="H617" s="65"/>
      <c r="I617" s="28">
        <f ca="1">SUMIF('IMPORTBFT (ID)'!$A$3:$A$5000,$G$4:$G$7322,'IMPORTBFT (ID)'!$B$3:$B$5000)</f>
        <v>0</v>
      </c>
      <c r="J617" s="66"/>
      <c r="K617" s="18" t="str">
        <f t="shared" ca="1" si="0"/>
        <v>-</v>
      </c>
      <c r="L617" s="19" t="e">
        <f>IF(G617=#REF!,#REF!,"FALSO")</f>
        <v>#REF!</v>
      </c>
      <c r="M617" s="67"/>
      <c r="N617" s="68"/>
    </row>
    <row r="618" spans="1:14" ht="15">
      <c r="A618" s="63"/>
      <c r="B618" s="63"/>
      <c r="C618" s="23"/>
      <c r="D618" s="23"/>
      <c r="E618" s="23"/>
      <c r="F618" s="23"/>
      <c r="G618" s="64"/>
      <c r="H618" s="65"/>
      <c r="I618" s="28">
        <f ca="1">SUMIF('IMPORTBFT (ID)'!$A$3:$A$5000,$G$4:$G$7322,'IMPORTBFT (ID)'!$B$3:$B$5000)</f>
        <v>0</v>
      </c>
      <c r="J618" s="66"/>
      <c r="K618" s="18" t="str">
        <f t="shared" ca="1" si="0"/>
        <v>-</v>
      </c>
      <c r="L618" s="19" t="e">
        <f>IF(G618=#REF!,#REF!,"FALSO")</f>
        <v>#REF!</v>
      </c>
      <c r="M618" s="67"/>
      <c r="N618" s="68"/>
    </row>
    <row r="619" spans="1:14" ht="15">
      <c r="A619" s="63"/>
      <c r="B619" s="63"/>
      <c r="C619" s="23"/>
      <c r="D619" s="23"/>
      <c r="E619" s="23"/>
      <c r="F619" s="23"/>
      <c r="G619" s="64"/>
      <c r="H619" s="65"/>
      <c r="I619" s="28">
        <f ca="1">SUMIF('IMPORTBFT (ID)'!$A$3:$A$5000,$G$4:$G$7322,'IMPORTBFT (ID)'!$B$3:$B$5000)</f>
        <v>0</v>
      </c>
      <c r="J619" s="66"/>
      <c r="K619" s="18" t="str">
        <f t="shared" ca="1" si="0"/>
        <v>-</v>
      </c>
      <c r="L619" s="19" t="e">
        <f>IF(G619=#REF!,#REF!,"FALSO")</f>
        <v>#REF!</v>
      </c>
      <c r="M619" s="67"/>
      <c r="N619" s="68"/>
    </row>
    <row r="620" spans="1:14" ht="15">
      <c r="A620" s="63"/>
      <c r="B620" s="63"/>
      <c r="C620" s="23"/>
      <c r="D620" s="23"/>
      <c r="E620" s="23"/>
      <c r="F620" s="23"/>
      <c r="G620" s="64"/>
      <c r="H620" s="65"/>
      <c r="I620" s="28">
        <f ca="1">SUMIF('IMPORTBFT (ID)'!$A$3:$A$5000,$G$4:$G$7322,'IMPORTBFT (ID)'!$B$3:$B$5000)</f>
        <v>0</v>
      </c>
      <c r="J620" s="66"/>
      <c r="K620" s="18" t="str">
        <f t="shared" ca="1" si="0"/>
        <v>-</v>
      </c>
      <c r="L620" s="19" t="e">
        <f>IF(G620=#REF!,#REF!,"FALSO")</f>
        <v>#REF!</v>
      </c>
      <c r="M620" s="67"/>
      <c r="N620" s="68"/>
    </row>
    <row r="621" spans="1:14" ht="15">
      <c r="A621" s="63"/>
      <c r="B621" s="63"/>
      <c r="C621" s="23"/>
      <c r="D621" s="23"/>
      <c r="E621" s="23"/>
      <c r="F621" s="23"/>
      <c r="G621" s="64"/>
      <c r="H621" s="65"/>
      <c r="I621" s="28">
        <f ca="1">SUMIF('IMPORTBFT (ID)'!$A$3:$A$5000,$G$4:$G$7322,'IMPORTBFT (ID)'!$B$3:$B$5000)</f>
        <v>0</v>
      </c>
      <c r="J621" s="66"/>
      <c r="K621" s="18" t="str">
        <f t="shared" ca="1" si="0"/>
        <v>-</v>
      </c>
      <c r="L621" s="19" t="e">
        <f>IF(G621=#REF!,#REF!,"FALSO")</f>
        <v>#REF!</v>
      </c>
      <c r="M621" s="67"/>
      <c r="N621" s="68"/>
    </row>
    <row r="622" spans="1:14" ht="15">
      <c r="A622" s="63"/>
      <c r="B622" s="63"/>
      <c r="C622" s="23"/>
      <c r="D622" s="23"/>
      <c r="E622" s="23"/>
      <c r="F622" s="23"/>
      <c r="G622" s="64"/>
      <c r="H622" s="65"/>
      <c r="I622" s="28">
        <f ca="1">SUMIF('IMPORTBFT (ID)'!$A$3:$A$5000,$G$4:$G$7322,'IMPORTBFT (ID)'!$B$3:$B$5000)</f>
        <v>0</v>
      </c>
      <c r="J622" s="66"/>
      <c r="K622" s="18" t="str">
        <f t="shared" ca="1" si="0"/>
        <v>-</v>
      </c>
      <c r="L622" s="19" t="e">
        <f>IF(G622=#REF!,#REF!,"FALSO")</f>
        <v>#REF!</v>
      </c>
      <c r="M622" s="67"/>
      <c r="N622" s="68"/>
    </row>
    <row r="623" spans="1:14" ht="15">
      <c r="A623" s="63"/>
      <c r="B623" s="63"/>
      <c r="C623" s="23"/>
      <c r="D623" s="23"/>
      <c r="E623" s="23"/>
      <c r="F623" s="23"/>
      <c r="G623" s="64"/>
      <c r="H623" s="65"/>
      <c r="I623" s="28">
        <f ca="1">SUMIF('IMPORTBFT (ID)'!$A$3:$A$5000,$G$4:$G$7322,'IMPORTBFT (ID)'!$B$3:$B$5000)</f>
        <v>0</v>
      </c>
      <c r="J623" s="66"/>
      <c r="K623" s="18" t="str">
        <f t="shared" ca="1" si="0"/>
        <v>-</v>
      </c>
      <c r="L623" s="19" t="e">
        <f>IF(G623=#REF!,#REF!,"FALSO")</f>
        <v>#REF!</v>
      </c>
      <c r="M623" s="67"/>
      <c r="N623" s="68"/>
    </row>
    <row r="624" spans="1:14" ht="15">
      <c r="A624" s="63"/>
      <c r="B624" s="63"/>
      <c r="C624" s="23"/>
      <c r="D624" s="23"/>
      <c r="E624" s="23"/>
      <c r="F624" s="23"/>
      <c r="G624" s="64"/>
      <c r="H624" s="65"/>
      <c r="I624" s="28">
        <f ca="1">SUMIF('IMPORTBFT (ID)'!$A$3:$A$5000,$G$4:$G$7322,'IMPORTBFT (ID)'!$B$3:$B$5000)</f>
        <v>0</v>
      </c>
      <c r="J624" s="66"/>
      <c r="K624" s="18" t="str">
        <f t="shared" ca="1" si="0"/>
        <v>-</v>
      </c>
      <c r="L624" s="19" t="e">
        <f>IF(G624=#REF!,#REF!,"FALSO")</f>
        <v>#REF!</v>
      </c>
      <c r="M624" s="67"/>
      <c r="N624" s="68"/>
    </row>
    <row r="625" spans="1:14" ht="15">
      <c r="A625" s="63"/>
      <c r="B625" s="63"/>
      <c r="C625" s="23"/>
      <c r="D625" s="23"/>
      <c r="E625" s="23"/>
      <c r="F625" s="23"/>
      <c r="G625" s="64"/>
      <c r="H625" s="65"/>
      <c r="I625" s="28">
        <f ca="1">SUMIF('IMPORTBFT (ID)'!$A$3:$A$5000,$G$4:$G$7322,'IMPORTBFT (ID)'!$B$3:$B$5000)</f>
        <v>0</v>
      </c>
      <c r="J625" s="66"/>
      <c r="K625" s="18" t="str">
        <f t="shared" ca="1" si="0"/>
        <v>-</v>
      </c>
      <c r="L625" s="19" t="e">
        <f>IF(G625=#REF!,#REF!,"FALSO")</f>
        <v>#REF!</v>
      </c>
      <c r="M625" s="67"/>
      <c r="N625" s="68"/>
    </row>
    <row r="626" spans="1:14" ht="15">
      <c r="A626" s="63"/>
      <c r="B626" s="63"/>
      <c r="C626" s="23"/>
      <c r="D626" s="23"/>
      <c r="E626" s="23"/>
      <c r="F626" s="23"/>
      <c r="G626" s="64"/>
      <c r="H626" s="65"/>
      <c r="I626" s="28">
        <f ca="1">SUMIF('IMPORTBFT (ID)'!$A$3:$A$5000,$G$4:$G$7322,'IMPORTBFT (ID)'!$B$3:$B$5000)</f>
        <v>0</v>
      </c>
      <c r="J626" s="66"/>
      <c r="K626" s="18" t="str">
        <f t="shared" ca="1" si="0"/>
        <v>-</v>
      </c>
      <c r="L626" s="19" t="e">
        <f>IF(G626=#REF!,#REF!,"FALSO")</f>
        <v>#REF!</v>
      </c>
      <c r="M626" s="67"/>
      <c r="N626" s="68"/>
    </row>
    <row r="627" spans="1:14" ht="15">
      <c r="A627" s="63"/>
      <c r="B627" s="63"/>
      <c r="C627" s="23"/>
      <c r="D627" s="23"/>
      <c r="E627" s="23"/>
      <c r="F627" s="23"/>
      <c r="G627" s="64"/>
      <c r="H627" s="65"/>
      <c r="I627" s="28">
        <f ca="1">SUMIF('IMPORTBFT (ID)'!$A$3:$A$5000,$G$4:$G$7322,'IMPORTBFT (ID)'!$B$3:$B$5000)</f>
        <v>0</v>
      </c>
      <c r="J627" s="66"/>
      <c r="K627" s="18" t="str">
        <f t="shared" ca="1" si="0"/>
        <v>-</v>
      </c>
      <c r="L627" s="19" t="e">
        <f>IF(G627=#REF!,#REF!,"FALSO")</f>
        <v>#REF!</v>
      </c>
      <c r="M627" s="67"/>
      <c r="N627" s="68"/>
    </row>
    <row r="628" spans="1:14" ht="15">
      <c r="A628" s="63"/>
      <c r="B628" s="63"/>
      <c r="C628" s="23"/>
      <c r="D628" s="23"/>
      <c r="E628" s="23"/>
      <c r="F628" s="23"/>
      <c r="G628" s="64"/>
      <c r="H628" s="65"/>
      <c r="I628" s="28">
        <f ca="1">SUMIF('IMPORTBFT (ID)'!$A$3:$A$5000,$G$4:$G$7322,'IMPORTBFT (ID)'!$B$3:$B$5000)</f>
        <v>0</v>
      </c>
      <c r="J628" s="66"/>
      <c r="K628" s="18" t="str">
        <f t="shared" ca="1" si="0"/>
        <v>-</v>
      </c>
      <c r="L628" s="19" t="e">
        <f>IF(G628=#REF!,#REF!,"FALSO")</f>
        <v>#REF!</v>
      </c>
      <c r="M628" s="67"/>
      <c r="N628" s="68"/>
    </row>
    <row r="629" spans="1:14" ht="15">
      <c r="A629" s="63"/>
      <c r="B629" s="63"/>
      <c r="C629" s="23"/>
      <c r="D629" s="23"/>
      <c r="E629" s="23"/>
      <c r="F629" s="23"/>
      <c r="G629" s="64"/>
      <c r="H629" s="65"/>
      <c r="I629" s="28">
        <f ca="1">SUMIF('IMPORTBFT (ID)'!$A$3:$A$5000,$G$4:$G$7322,'IMPORTBFT (ID)'!$B$3:$B$5000)</f>
        <v>0</v>
      </c>
      <c r="J629" s="66"/>
      <c r="K629" s="18" t="str">
        <f t="shared" ca="1" si="0"/>
        <v>-</v>
      </c>
      <c r="L629" s="19" t="e">
        <f>IF(G629=#REF!,#REF!,"FALSO")</f>
        <v>#REF!</v>
      </c>
      <c r="M629" s="67"/>
      <c r="N629" s="68"/>
    </row>
    <row r="630" spans="1:14" ht="15">
      <c r="A630" s="63"/>
      <c r="B630" s="63"/>
      <c r="C630" s="23"/>
      <c r="D630" s="23"/>
      <c r="E630" s="23"/>
      <c r="F630" s="23"/>
      <c r="G630" s="64"/>
      <c r="H630" s="65"/>
      <c r="I630" s="28">
        <f ca="1">SUMIF('IMPORTBFT (ID)'!$A$3:$A$5000,$G$4:$G$7322,'IMPORTBFT (ID)'!$B$3:$B$5000)</f>
        <v>0</v>
      </c>
      <c r="J630" s="66"/>
      <c r="K630" s="18" t="str">
        <f t="shared" ca="1" si="0"/>
        <v>-</v>
      </c>
      <c r="L630" s="19" t="e">
        <f>IF(G630=#REF!,#REF!,"FALSO")</f>
        <v>#REF!</v>
      </c>
      <c r="M630" s="67"/>
      <c r="N630" s="68"/>
    </row>
    <row r="631" spans="1:14" ht="15">
      <c r="A631" s="63"/>
      <c r="B631" s="63"/>
      <c r="C631" s="23"/>
      <c r="D631" s="23"/>
      <c r="E631" s="23"/>
      <c r="F631" s="23"/>
      <c r="G631" s="64"/>
      <c r="H631" s="65"/>
      <c r="I631" s="28">
        <f ca="1">SUMIF('IMPORTBFT (ID)'!$A$3:$A$5000,$G$4:$G$7322,'IMPORTBFT (ID)'!$B$3:$B$5000)</f>
        <v>0</v>
      </c>
      <c r="J631" s="66"/>
      <c r="K631" s="18" t="str">
        <f t="shared" ca="1" si="0"/>
        <v>-</v>
      </c>
      <c r="L631" s="19" t="e">
        <f>IF(G631=#REF!,#REF!,"FALSO")</f>
        <v>#REF!</v>
      </c>
      <c r="M631" s="67"/>
      <c r="N631" s="68"/>
    </row>
    <row r="632" spans="1:14" ht="15">
      <c r="A632" s="63"/>
      <c r="B632" s="63"/>
      <c r="C632" s="23"/>
      <c r="D632" s="23"/>
      <c r="E632" s="23"/>
      <c r="F632" s="23"/>
      <c r="G632" s="64"/>
      <c r="H632" s="65"/>
      <c r="I632" s="28">
        <f ca="1">SUMIF('IMPORTBFT (ID)'!$A$3:$A$5000,$G$4:$G$7322,'IMPORTBFT (ID)'!$B$3:$B$5000)</f>
        <v>0</v>
      </c>
      <c r="J632" s="66"/>
      <c r="K632" s="18" t="str">
        <f t="shared" ca="1" si="0"/>
        <v>-</v>
      </c>
      <c r="L632" s="19" t="e">
        <f>IF(G632=#REF!,#REF!,"FALSO")</f>
        <v>#REF!</v>
      </c>
      <c r="M632" s="67"/>
      <c r="N632" s="68"/>
    </row>
    <row r="633" spans="1:14" ht="15">
      <c r="A633" s="63"/>
      <c r="B633" s="63"/>
      <c r="C633" s="23"/>
      <c r="D633" s="23"/>
      <c r="E633" s="23"/>
      <c r="F633" s="23"/>
      <c r="G633" s="64"/>
      <c r="H633" s="65"/>
      <c r="I633" s="28">
        <f ca="1">SUMIF('IMPORTBFT (ID)'!$A$3:$A$5000,$G$4:$G$7322,'IMPORTBFT (ID)'!$B$3:$B$5000)</f>
        <v>0</v>
      </c>
      <c r="J633" s="66"/>
      <c r="K633" s="18" t="str">
        <f t="shared" ca="1" si="0"/>
        <v>-</v>
      </c>
      <c r="L633" s="19" t="e">
        <f>IF(G633=#REF!,#REF!,"FALSO")</f>
        <v>#REF!</v>
      </c>
      <c r="M633" s="67"/>
      <c r="N633" s="68"/>
    </row>
    <row r="634" spans="1:14" ht="15">
      <c r="A634" s="63"/>
      <c r="B634" s="63"/>
      <c r="C634" s="23"/>
      <c r="D634" s="23"/>
      <c r="E634" s="23"/>
      <c r="F634" s="23"/>
      <c r="G634" s="64"/>
      <c r="H634" s="65"/>
      <c r="I634" s="28">
        <f ca="1">SUMIF('IMPORTBFT (ID)'!$A$3:$A$5000,$G$4:$G$7322,'IMPORTBFT (ID)'!$B$3:$B$5000)</f>
        <v>0</v>
      </c>
      <c r="J634" s="66"/>
      <c r="K634" s="18" t="str">
        <f t="shared" ca="1" si="0"/>
        <v>-</v>
      </c>
      <c r="L634" s="19" t="e">
        <f>IF(G634=#REF!,#REF!,"FALSO")</f>
        <v>#REF!</v>
      </c>
      <c r="M634" s="67"/>
      <c r="N634" s="68"/>
    </row>
    <row r="635" spans="1:14" ht="15">
      <c r="A635" s="63"/>
      <c r="B635" s="63"/>
      <c r="C635" s="23"/>
      <c r="D635" s="23"/>
      <c r="E635" s="23"/>
      <c r="F635" s="23"/>
      <c r="G635" s="64"/>
      <c r="H635" s="65"/>
      <c r="I635" s="28">
        <f ca="1">SUMIF('IMPORTBFT (ID)'!$A$3:$A$5000,$G$4:$G$7322,'IMPORTBFT (ID)'!$B$3:$B$5000)</f>
        <v>0</v>
      </c>
      <c r="J635" s="66"/>
      <c r="K635" s="18" t="str">
        <f t="shared" ca="1" si="0"/>
        <v>-</v>
      </c>
      <c r="L635" s="19" t="e">
        <f>IF(G635=#REF!,#REF!,"FALSO")</f>
        <v>#REF!</v>
      </c>
      <c r="M635" s="67"/>
      <c r="N635" s="68"/>
    </row>
    <row r="636" spans="1:14" ht="15">
      <c r="A636" s="63"/>
      <c r="B636" s="63"/>
      <c r="C636" s="23"/>
      <c r="D636" s="23"/>
      <c r="E636" s="23"/>
      <c r="F636" s="23"/>
      <c r="G636" s="64"/>
      <c r="H636" s="65"/>
      <c r="I636" s="28">
        <f ca="1">SUMIF('IMPORTBFT (ID)'!$A$3:$A$5000,$G$4:$G$7322,'IMPORTBFT (ID)'!$B$3:$B$5000)</f>
        <v>0</v>
      </c>
      <c r="J636" s="66"/>
      <c r="K636" s="18" t="str">
        <f t="shared" ca="1" si="0"/>
        <v>-</v>
      </c>
      <c r="L636" s="19" t="e">
        <f>IF(G636=#REF!,#REF!,"FALSO")</f>
        <v>#REF!</v>
      </c>
      <c r="M636" s="67"/>
      <c r="N636" s="68"/>
    </row>
    <row r="637" spans="1:14" ht="15">
      <c r="A637" s="63"/>
      <c r="B637" s="63"/>
      <c r="C637" s="23"/>
      <c r="D637" s="23"/>
      <c r="E637" s="23"/>
      <c r="F637" s="23"/>
      <c r="G637" s="64"/>
      <c r="H637" s="65"/>
      <c r="I637" s="28">
        <f ca="1">SUMIF('IMPORTBFT (ID)'!$A$3:$A$5000,$G$4:$G$7322,'IMPORTBFT (ID)'!$B$3:$B$5000)</f>
        <v>0</v>
      </c>
      <c r="J637" s="66"/>
      <c r="K637" s="18" t="str">
        <f t="shared" ca="1" si="0"/>
        <v>-</v>
      </c>
      <c r="L637" s="19" t="e">
        <f>IF(G637=#REF!,#REF!,"FALSO")</f>
        <v>#REF!</v>
      </c>
      <c r="M637" s="67"/>
      <c r="N637" s="68"/>
    </row>
    <row r="638" spans="1:14" ht="15">
      <c r="A638" s="63"/>
      <c r="B638" s="63"/>
      <c r="C638" s="23"/>
      <c r="D638" s="23"/>
      <c r="E638" s="23"/>
      <c r="F638" s="23"/>
      <c r="G638" s="64"/>
      <c r="H638" s="65"/>
      <c r="I638" s="28">
        <f ca="1">SUMIF('IMPORTBFT (ID)'!$A$3:$A$5000,$G$4:$G$7322,'IMPORTBFT (ID)'!$B$3:$B$5000)</f>
        <v>0</v>
      </c>
      <c r="J638" s="66"/>
      <c r="K638" s="18" t="str">
        <f t="shared" ca="1" si="0"/>
        <v>-</v>
      </c>
      <c r="L638" s="19" t="e">
        <f>IF(G638=#REF!,#REF!,"FALSO")</f>
        <v>#REF!</v>
      </c>
      <c r="M638" s="67"/>
      <c r="N638" s="68"/>
    </row>
    <row r="639" spans="1:14" ht="15">
      <c r="A639" s="63"/>
      <c r="B639" s="63"/>
      <c r="C639" s="23"/>
      <c r="D639" s="23"/>
      <c r="E639" s="23"/>
      <c r="F639" s="23"/>
      <c r="G639" s="64"/>
      <c r="H639" s="65"/>
      <c r="I639" s="28">
        <f ca="1">SUMIF('IMPORTBFT (ID)'!$A$3:$A$5000,$G$4:$G$7322,'IMPORTBFT (ID)'!$B$3:$B$5000)</f>
        <v>0</v>
      </c>
      <c r="J639" s="66"/>
      <c r="K639" s="18" t="str">
        <f t="shared" ca="1" si="0"/>
        <v>-</v>
      </c>
      <c r="L639" s="19" t="e">
        <f>IF(G639=#REF!,#REF!,"FALSO")</f>
        <v>#REF!</v>
      </c>
      <c r="M639" s="67"/>
      <c r="N639" s="68"/>
    </row>
    <row r="640" spans="1:14" ht="15">
      <c r="A640" s="63"/>
      <c r="B640" s="63"/>
      <c r="C640" s="23"/>
      <c r="D640" s="23"/>
      <c r="E640" s="23"/>
      <c r="F640" s="23"/>
      <c r="G640" s="64"/>
      <c r="H640" s="65"/>
      <c r="I640" s="28">
        <f ca="1">SUMIF('IMPORTBFT (ID)'!$A$3:$A$5000,$G$4:$G$7322,'IMPORTBFT (ID)'!$B$3:$B$5000)</f>
        <v>0</v>
      </c>
      <c r="J640" s="66"/>
      <c r="K640" s="18" t="str">
        <f t="shared" ca="1" si="0"/>
        <v>-</v>
      </c>
      <c r="L640" s="19" t="e">
        <f>IF(G640=#REF!,#REF!,"FALSO")</f>
        <v>#REF!</v>
      </c>
      <c r="M640" s="67"/>
      <c r="N640" s="68"/>
    </row>
    <row r="641" spans="1:14" ht="15">
      <c r="A641" s="63"/>
      <c r="B641" s="63"/>
      <c r="C641" s="23"/>
      <c r="D641" s="23"/>
      <c r="E641" s="23"/>
      <c r="F641" s="23"/>
      <c r="G641" s="64"/>
      <c r="H641" s="65"/>
      <c r="I641" s="28">
        <f ca="1">SUMIF('IMPORTBFT (ID)'!$A$3:$A$5000,$G$4:$G$7322,'IMPORTBFT (ID)'!$B$3:$B$5000)</f>
        <v>0</v>
      </c>
      <c r="J641" s="66"/>
      <c r="K641" s="18" t="str">
        <f t="shared" ca="1" si="0"/>
        <v>-</v>
      </c>
      <c r="L641" s="19" t="e">
        <f>IF(G641=#REF!,#REF!,"FALSO")</f>
        <v>#REF!</v>
      </c>
      <c r="M641" s="67"/>
      <c r="N641" s="68"/>
    </row>
    <row r="642" spans="1:14" ht="15">
      <c r="A642" s="63"/>
      <c r="B642" s="63"/>
      <c r="C642" s="23"/>
      <c r="D642" s="23"/>
      <c r="E642" s="23"/>
      <c r="F642" s="23"/>
      <c r="G642" s="64"/>
      <c r="H642" s="65"/>
      <c r="I642" s="28">
        <f ca="1">SUMIF('IMPORTBFT (ID)'!$A$3:$A$5000,$G$4:$G$7322,'IMPORTBFT (ID)'!$B$3:$B$5000)</f>
        <v>0</v>
      </c>
      <c r="J642" s="66"/>
      <c r="K642" s="18" t="str">
        <f t="shared" ca="1" si="0"/>
        <v>-</v>
      </c>
      <c r="L642" s="19" t="e">
        <f>IF(G642=#REF!,#REF!,"FALSO")</f>
        <v>#REF!</v>
      </c>
      <c r="M642" s="67"/>
      <c r="N642" s="68"/>
    </row>
    <row r="643" spans="1:14" ht="15">
      <c r="A643" s="63"/>
      <c r="B643" s="63"/>
      <c r="C643" s="23"/>
      <c r="D643" s="23"/>
      <c r="E643" s="23"/>
      <c r="F643" s="23"/>
      <c r="G643" s="64"/>
      <c r="H643" s="65"/>
      <c r="I643" s="28">
        <f ca="1">SUMIF('IMPORTBFT (ID)'!$A$3:$A$5000,$G$4:$G$7322,'IMPORTBFT (ID)'!$B$3:$B$5000)</f>
        <v>0</v>
      </c>
      <c r="J643" s="66"/>
      <c r="K643" s="18" t="str">
        <f t="shared" ca="1" si="0"/>
        <v>-</v>
      </c>
      <c r="L643" s="19" t="e">
        <f>IF(G643=#REF!,#REF!,"FALSO")</f>
        <v>#REF!</v>
      </c>
      <c r="M643" s="67"/>
      <c r="N643" s="68"/>
    </row>
    <row r="644" spans="1:14" ht="15">
      <c r="A644" s="63"/>
      <c r="B644" s="63"/>
      <c r="C644" s="23"/>
      <c r="D644" s="23"/>
      <c r="E644" s="23"/>
      <c r="F644" s="23"/>
      <c r="G644" s="64"/>
      <c r="H644" s="65"/>
      <c r="I644" s="28">
        <f ca="1">SUMIF('IMPORTBFT (ID)'!$A$3:$A$5000,$G$4:$G$7322,'IMPORTBFT (ID)'!$B$3:$B$5000)</f>
        <v>0</v>
      </c>
      <c r="J644" s="66"/>
      <c r="K644" s="18" t="str">
        <f t="shared" ca="1" si="0"/>
        <v>-</v>
      </c>
      <c r="L644" s="19" t="e">
        <f>IF(G644=#REF!,#REF!,"FALSO")</f>
        <v>#REF!</v>
      </c>
      <c r="M644" s="67"/>
      <c r="N644" s="68"/>
    </row>
    <row r="645" spans="1:14" ht="15">
      <c r="A645" s="63"/>
      <c r="B645" s="63"/>
      <c r="C645" s="23"/>
      <c r="D645" s="23"/>
      <c r="E645" s="23"/>
      <c r="F645" s="23"/>
      <c r="G645" s="64"/>
      <c r="H645" s="65"/>
      <c r="I645" s="28">
        <f ca="1">SUMIF('IMPORTBFT (ID)'!$A$3:$A$5000,$G$4:$G$7322,'IMPORTBFT (ID)'!$B$3:$B$5000)</f>
        <v>0</v>
      </c>
      <c r="J645" s="66"/>
      <c r="K645" s="18" t="str">
        <f t="shared" ca="1" si="0"/>
        <v>-</v>
      </c>
      <c r="L645" s="19" t="e">
        <f>IF(G645=#REF!,#REF!,"FALSO")</f>
        <v>#REF!</v>
      </c>
      <c r="M645" s="67"/>
      <c r="N645" s="68"/>
    </row>
    <row r="646" spans="1:14" ht="15">
      <c r="A646" s="63"/>
      <c r="B646" s="63"/>
      <c r="C646" s="23"/>
      <c r="D646" s="23"/>
      <c r="E646" s="23"/>
      <c r="F646" s="23"/>
      <c r="G646" s="64"/>
      <c r="H646" s="65"/>
      <c r="I646" s="28">
        <f ca="1">SUMIF('IMPORTBFT (ID)'!$A$3:$A$5000,$G$4:$G$7322,'IMPORTBFT (ID)'!$B$3:$B$5000)</f>
        <v>0</v>
      </c>
      <c r="J646" s="66"/>
      <c r="K646" s="18" t="str">
        <f t="shared" ca="1" si="0"/>
        <v>-</v>
      </c>
      <c r="L646" s="19" t="e">
        <f>IF(G646=#REF!,#REF!,"FALSO")</f>
        <v>#REF!</v>
      </c>
      <c r="M646" s="67"/>
      <c r="N646" s="68"/>
    </row>
    <row r="647" spans="1:14" ht="15">
      <c r="A647" s="63"/>
      <c r="B647" s="63"/>
      <c r="C647" s="23"/>
      <c r="D647" s="23"/>
      <c r="E647" s="23"/>
      <c r="F647" s="23"/>
      <c r="G647" s="64"/>
      <c r="H647" s="65"/>
      <c r="I647" s="28">
        <f ca="1">SUMIF('IMPORTBFT (ID)'!$A$3:$A$5000,$G$4:$G$7322,'IMPORTBFT (ID)'!$B$3:$B$5000)</f>
        <v>0</v>
      </c>
      <c r="J647" s="66"/>
      <c r="K647" s="18" t="str">
        <f t="shared" ca="1" si="0"/>
        <v>-</v>
      </c>
      <c r="L647" s="19" t="e">
        <f>IF(G647=#REF!,#REF!,"FALSO")</f>
        <v>#REF!</v>
      </c>
      <c r="M647" s="67"/>
      <c r="N647" s="68"/>
    </row>
    <row r="648" spans="1:14" ht="15">
      <c r="A648" s="63"/>
      <c r="B648" s="63"/>
      <c r="C648" s="23"/>
      <c r="D648" s="23"/>
      <c r="E648" s="23"/>
      <c r="F648" s="23"/>
      <c r="G648" s="64"/>
      <c r="H648" s="65"/>
      <c r="I648" s="28">
        <f ca="1">SUMIF('IMPORTBFT (ID)'!$A$3:$A$5000,$G$4:$G$7322,'IMPORTBFT (ID)'!$B$3:$B$5000)</f>
        <v>0</v>
      </c>
      <c r="J648" s="66"/>
      <c r="K648" s="18" t="str">
        <f t="shared" ca="1" si="0"/>
        <v>-</v>
      </c>
      <c r="L648" s="19" t="e">
        <f>IF(G648=#REF!,#REF!,"FALSO")</f>
        <v>#REF!</v>
      </c>
      <c r="M648" s="67"/>
      <c r="N648" s="68"/>
    </row>
    <row r="649" spans="1:14" ht="15">
      <c r="A649" s="63"/>
      <c r="B649" s="63"/>
      <c r="C649" s="23"/>
      <c r="D649" s="23"/>
      <c r="E649" s="23"/>
      <c r="F649" s="23"/>
      <c r="G649" s="64"/>
      <c r="H649" s="65"/>
      <c r="I649" s="28">
        <f ca="1">SUMIF('IMPORTBFT (ID)'!$A$3:$A$5000,$G$4:$G$7322,'IMPORTBFT (ID)'!$B$3:$B$5000)</f>
        <v>0</v>
      </c>
      <c r="J649" s="66"/>
      <c r="K649" s="18" t="str">
        <f t="shared" ca="1" si="0"/>
        <v>-</v>
      </c>
      <c r="L649" s="19" t="e">
        <f>IF(G649=#REF!,#REF!,"FALSO")</f>
        <v>#REF!</v>
      </c>
      <c r="M649" s="67"/>
      <c r="N649" s="68"/>
    </row>
    <row r="650" spans="1:14" ht="15">
      <c r="A650" s="63"/>
      <c r="B650" s="63"/>
      <c r="C650" s="23"/>
      <c r="D650" s="23"/>
      <c r="E650" s="23"/>
      <c r="F650" s="23"/>
      <c r="G650" s="64"/>
      <c r="H650" s="65"/>
      <c r="I650" s="28">
        <f ca="1">SUMIF('IMPORTBFT (ID)'!$A$3:$A$5000,$G$4:$G$7322,'IMPORTBFT (ID)'!$B$3:$B$5000)</f>
        <v>0</v>
      </c>
      <c r="J650" s="66"/>
      <c r="K650" s="18" t="str">
        <f t="shared" ca="1" si="0"/>
        <v>-</v>
      </c>
      <c r="L650" s="19" t="e">
        <f>IF(G650=#REF!,#REF!,"FALSO")</f>
        <v>#REF!</v>
      </c>
      <c r="M650" s="67"/>
      <c r="N650" s="68"/>
    </row>
    <row r="651" spans="1:14" ht="15">
      <c r="A651" s="63"/>
      <c r="B651" s="63"/>
      <c r="C651" s="23"/>
      <c r="D651" s="23"/>
      <c r="E651" s="23"/>
      <c r="F651" s="23"/>
      <c r="G651" s="64"/>
      <c r="H651" s="65"/>
      <c r="I651" s="28">
        <f ca="1">SUMIF('IMPORTBFT (ID)'!$A$3:$A$5000,$G$4:$G$7322,'IMPORTBFT (ID)'!$B$3:$B$5000)</f>
        <v>0</v>
      </c>
      <c r="J651" s="66"/>
      <c r="K651" s="18" t="str">
        <f t="shared" ca="1" si="0"/>
        <v>-</v>
      </c>
      <c r="L651" s="19" t="e">
        <f>IF(G651=#REF!,#REF!,"FALSO")</f>
        <v>#REF!</v>
      </c>
      <c r="M651" s="67"/>
      <c r="N651" s="68"/>
    </row>
    <row r="652" spans="1:14" ht="15">
      <c r="A652" s="63"/>
      <c r="B652" s="63"/>
      <c r="C652" s="23"/>
      <c r="D652" s="23"/>
      <c r="E652" s="23"/>
      <c r="F652" s="23"/>
      <c r="G652" s="64"/>
      <c r="H652" s="65"/>
      <c r="I652" s="28">
        <f ca="1">SUMIF('IMPORTBFT (ID)'!$A$3:$A$5000,$G$4:$G$7322,'IMPORTBFT (ID)'!$B$3:$B$5000)</f>
        <v>0</v>
      </c>
      <c r="J652" s="66"/>
      <c r="K652" s="18" t="str">
        <f t="shared" ca="1" si="0"/>
        <v>-</v>
      </c>
      <c r="L652" s="19" t="e">
        <f>IF(G652=#REF!,#REF!,"FALSO")</f>
        <v>#REF!</v>
      </c>
      <c r="M652" s="67"/>
      <c r="N652" s="68"/>
    </row>
    <row r="653" spans="1:14" ht="15">
      <c r="A653" s="63"/>
      <c r="B653" s="63"/>
      <c r="C653" s="23"/>
      <c r="D653" s="23"/>
      <c r="E653" s="23"/>
      <c r="F653" s="23"/>
      <c r="G653" s="64"/>
      <c r="H653" s="65"/>
      <c r="I653" s="28">
        <f ca="1">SUMIF('IMPORTBFT (ID)'!$A$3:$A$5000,$G$4:$G$7322,'IMPORTBFT (ID)'!$B$3:$B$5000)</f>
        <v>0</v>
      </c>
      <c r="J653" s="66"/>
      <c r="K653" s="18" t="str">
        <f t="shared" ca="1" si="0"/>
        <v>-</v>
      </c>
      <c r="L653" s="19" t="e">
        <f>IF(G653=#REF!,#REF!,"FALSO")</f>
        <v>#REF!</v>
      </c>
      <c r="M653" s="67"/>
      <c r="N653" s="68"/>
    </row>
    <row r="654" spans="1:14" ht="15">
      <c r="A654" s="63"/>
      <c r="B654" s="63"/>
      <c r="C654" s="23"/>
      <c r="D654" s="23"/>
      <c r="E654" s="23"/>
      <c r="F654" s="23"/>
      <c r="G654" s="64"/>
      <c r="H654" s="65"/>
      <c r="I654" s="28">
        <f ca="1">SUMIF('IMPORTBFT (ID)'!$A$3:$A$5000,$G$4:$G$7322,'IMPORTBFT (ID)'!$B$3:$B$5000)</f>
        <v>0</v>
      </c>
      <c r="J654" s="66"/>
      <c r="K654" s="18" t="str">
        <f t="shared" ca="1" si="0"/>
        <v>-</v>
      </c>
      <c r="L654" s="19" t="e">
        <f>IF(G654=#REF!,#REF!,"FALSO")</f>
        <v>#REF!</v>
      </c>
      <c r="M654" s="67"/>
      <c r="N654" s="68"/>
    </row>
    <row r="655" spans="1:14" ht="15">
      <c r="A655" s="63"/>
      <c r="B655" s="63"/>
      <c r="C655" s="23"/>
      <c r="D655" s="23"/>
      <c r="E655" s="23"/>
      <c r="F655" s="23"/>
      <c r="G655" s="64"/>
      <c r="H655" s="65"/>
      <c r="I655" s="28">
        <f ca="1">SUMIF('IMPORTBFT (ID)'!$A$3:$A$5000,$G$4:$G$7322,'IMPORTBFT (ID)'!$B$3:$B$5000)</f>
        <v>0</v>
      </c>
      <c r="J655" s="66"/>
      <c r="K655" s="18" t="str">
        <f t="shared" ca="1" si="0"/>
        <v>-</v>
      </c>
      <c r="L655" s="19" t="e">
        <f>IF(G655=#REF!,#REF!,"FALSO")</f>
        <v>#REF!</v>
      </c>
      <c r="M655" s="67"/>
      <c r="N655" s="68"/>
    </row>
    <row r="656" spans="1:14" ht="15">
      <c r="A656" s="63"/>
      <c r="B656" s="63"/>
      <c r="C656" s="23"/>
      <c r="D656" s="23"/>
      <c r="E656" s="23"/>
      <c r="F656" s="23"/>
      <c r="G656" s="64"/>
      <c r="H656" s="65"/>
      <c r="I656" s="28">
        <f ca="1">SUMIF('IMPORTBFT (ID)'!$A$3:$A$5000,$G$4:$G$7322,'IMPORTBFT (ID)'!$B$3:$B$5000)</f>
        <v>0</v>
      </c>
      <c r="J656" s="66"/>
      <c r="K656" s="18" t="str">
        <f t="shared" ca="1" si="0"/>
        <v>-</v>
      </c>
      <c r="L656" s="19" t="e">
        <f>IF(G656=#REF!,#REF!,"FALSO")</f>
        <v>#REF!</v>
      </c>
      <c r="M656" s="67"/>
      <c r="N656" s="68"/>
    </row>
    <row r="657" spans="1:14" ht="15">
      <c r="A657" s="63"/>
      <c r="B657" s="63"/>
      <c r="C657" s="23"/>
      <c r="D657" s="23"/>
      <c r="E657" s="23"/>
      <c r="F657" s="23"/>
      <c r="G657" s="64"/>
      <c r="H657" s="65"/>
      <c r="I657" s="28">
        <f ca="1">SUMIF('IMPORTBFT (ID)'!$A$3:$A$5000,$G$4:$G$7322,'IMPORTBFT (ID)'!$B$3:$B$5000)</f>
        <v>0</v>
      </c>
      <c r="J657" s="66"/>
      <c r="K657" s="18" t="str">
        <f t="shared" ca="1" si="0"/>
        <v>-</v>
      </c>
      <c r="L657" s="19" t="e">
        <f>IF(G657=#REF!,#REF!,"FALSO")</f>
        <v>#REF!</v>
      </c>
      <c r="M657" s="67"/>
      <c r="N657" s="68"/>
    </row>
    <row r="658" spans="1:14" ht="15">
      <c r="A658" s="63"/>
      <c r="B658" s="63"/>
      <c r="C658" s="23"/>
      <c r="D658" s="23"/>
      <c r="E658" s="23"/>
      <c r="F658" s="23"/>
      <c r="G658" s="64"/>
      <c r="H658" s="65"/>
      <c r="I658" s="28">
        <f ca="1">SUMIF('IMPORTBFT (ID)'!$A$3:$A$5000,$G$4:$G$7322,'IMPORTBFT (ID)'!$B$3:$B$5000)</f>
        <v>0</v>
      </c>
      <c r="J658" s="66"/>
      <c r="K658" s="18" t="str">
        <f t="shared" ca="1" si="0"/>
        <v>-</v>
      </c>
      <c r="L658" s="19" t="e">
        <f>IF(G658=#REF!,#REF!,"FALSO")</f>
        <v>#REF!</v>
      </c>
      <c r="M658" s="67"/>
      <c r="N658" s="68"/>
    </row>
    <row r="659" spans="1:14" ht="15">
      <c r="A659" s="63"/>
      <c r="B659" s="63"/>
      <c r="C659" s="23"/>
      <c r="D659" s="23"/>
      <c r="E659" s="23"/>
      <c r="F659" s="23"/>
      <c r="G659" s="64"/>
      <c r="H659" s="65"/>
      <c r="I659" s="28">
        <f ca="1">SUMIF('IMPORTBFT (ID)'!$A$3:$A$5000,$G$4:$G$7322,'IMPORTBFT (ID)'!$B$3:$B$5000)</f>
        <v>0</v>
      </c>
      <c r="J659" s="66"/>
      <c r="K659" s="18" t="str">
        <f t="shared" ca="1" si="0"/>
        <v>-</v>
      </c>
      <c r="L659" s="19" t="e">
        <f>IF(G659=#REF!,#REF!,"FALSO")</f>
        <v>#REF!</v>
      </c>
      <c r="M659" s="67"/>
      <c r="N659" s="68"/>
    </row>
    <row r="660" spans="1:14" ht="15">
      <c r="A660" s="63"/>
      <c r="B660" s="63"/>
      <c r="C660" s="23"/>
      <c r="D660" s="23"/>
      <c r="E660" s="23"/>
      <c r="F660" s="23"/>
      <c r="G660" s="64"/>
      <c r="H660" s="65"/>
      <c r="I660" s="28">
        <f ca="1">SUMIF('IMPORTBFT (ID)'!$A$3:$A$5000,$G$4:$G$7322,'IMPORTBFT (ID)'!$B$3:$B$5000)</f>
        <v>0</v>
      </c>
      <c r="J660" s="66"/>
      <c r="K660" s="18" t="str">
        <f t="shared" ca="1" si="0"/>
        <v>-</v>
      </c>
      <c r="L660" s="19" t="e">
        <f>IF(G660=#REF!,#REF!,"FALSO")</f>
        <v>#REF!</v>
      </c>
      <c r="M660" s="67"/>
      <c r="N660" s="68"/>
    </row>
    <row r="661" spans="1:14" ht="15">
      <c r="A661" s="63"/>
      <c r="B661" s="63"/>
      <c r="C661" s="23"/>
      <c r="D661" s="23"/>
      <c r="E661" s="23"/>
      <c r="F661" s="23"/>
      <c r="G661" s="64"/>
      <c r="H661" s="65"/>
      <c r="I661" s="28">
        <f ca="1">SUMIF('IMPORTBFT (ID)'!$A$3:$A$5000,$G$4:$G$7322,'IMPORTBFT (ID)'!$B$3:$B$5000)</f>
        <v>0</v>
      </c>
      <c r="J661" s="66"/>
      <c r="K661" s="18" t="str">
        <f t="shared" ca="1" si="0"/>
        <v>-</v>
      </c>
      <c r="L661" s="19" t="e">
        <f>IF(G661=#REF!,#REF!,"FALSO")</f>
        <v>#REF!</v>
      </c>
      <c r="M661" s="67"/>
      <c r="N661" s="68"/>
    </row>
    <row r="662" spans="1:14" ht="15">
      <c r="A662" s="63"/>
      <c r="B662" s="63"/>
      <c r="C662" s="23"/>
      <c r="D662" s="23"/>
      <c r="E662" s="23"/>
      <c r="F662" s="23"/>
      <c r="G662" s="64"/>
      <c r="H662" s="65"/>
      <c r="I662" s="28">
        <f ca="1">SUMIF('IMPORTBFT (ID)'!$A$3:$A$5000,$G$4:$G$7322,'IMPORTBFT (ID)'!$B$3:$B$5000)</f>
        <v>0</v>
      </c>
      <c r="J662" s="66"/>
      <c r="K662" s="18" t="str">
        <f t="shared" ca="1" si="0"/>
        <v>-</v>
      </c>
      <c r="L662" s="19" t="e">
        <f>IF(G662=#REF!,#REF!,"FALSO")</f>
        <v>#REF!</v>
      </c>
      <c r="M662" s="67"/>
      <c r="N662" s="68"/>
    </row>
    <row r="663" spans="1:14" ht="15">
      <c r="A663" s="63"/>
      <c r="B663" s="63"/>
      <c r="C663" s="23"/>
      <c r="D663" s="23"/>
      <c r="E663" s="23"/>
      <c r="F663" s="23"/>
      <c r="G663" s="64"/>
      <c r="H663" s="65"/>
      <c r="I663" s="28">
        <f ca="1">SUMIF('IMPORTBFT (ID)'!$A$3:$A$5000,$G$4:$G$7322,'IMPORTBFT (ID)'!$B$3:$B$5000)</f>
        <v>0</v>
      </c>
      <c r="J663" s="66"/>
      <c r="K663" s="18" t="str">
        <f t="shared" ca="1" si="0"/>
        <v>-</v>
      </c>
      <c r="L663" s="19" t="e">
        <f>IF(G663=#REF!,#REF!,"FALSO")</f>
        <v>#REF!</v>
      </c>
      <c r="M663" s="67"/>
      <c r="N663" s="68"/>
    </row>
    <row r="664" spans="1:14" ht="15">
      <c r="A664" s="63"/>
      <c r="B664" s="63"/>
      <c r="C664" s="23"/>
      <c r="D664" s="23"/>
      <c r="E664" s="23"/>
      <c r="F664" s="23"/>
      <c r="G664" s="64"/>
      <c r="H664" s="65"/>
      <c r="I664" s="28">
        <f ca="1">SUMIF('IMPORTBFT (ID)'!$A$3:$A$5000,$G$4:$G$7322,'IMPORTBFT (ID)'!$B$3:$B$5000)</f>
        <v>0</v>
      </c>
      <c r="J664" s="66"/>
      <c r="K664" s="18" t="str">
        <f t="shared" ca="1" si="0"/>
        <v>-</v>
      </c>
      <c r="L664" s="19" t="e">
        <f>IF(G664=#REF!,#REF!,"FALSO")</f>
        <v>#REF!</v>
      </c>
      <c r="M664" s="67"/>
      <c r="N664" s="68"/>
    </row>
    <row r="665" spans="1:14" ht="15">
      <c r="A665" s="63"/>
      <c r="B665" s="63"/>
      <c r="C665" s="23"/>
      <c r="D665" s="23"/>
      <c r="E665" s="23"/>
      <c r="F665" s="23"/>
      <c r="G665" s="64"/>
      <c r="H665" s="65"/>
      <c r="I665" s="28">
        <f ca="1">SUMIF('IMPORTBFT (ID)'!$A$3:$A$5000,$G$4:$G$7322,'IMPORTBFT (ID)'!$B$3:$B$5000)</f>
        <v>0</v>
      </c>
      <c r="J665" s="66"/>
      <c r="K665" s="18" t="str">
        <f t="shared" ca="1" si="0"/>
        <v>-</v>
      </c>
      <c r="L665" s="19" t="e">
        <f>IF(G665=#REF!,#REF!,"FALSO")</f>
        <v>#REF!</v>
      </c>
      <c r="M665" s="67"/>
      <c r="N665" s="68"/>
    </row>
    <row r="666" spans="1:14" ht="15">
      <c r="A666" s="63"/>
      <c r="B666" s="63"/>
      <c r="C666" s="23"/>
      <c r="D666" s="23"/>
      <c r="E666" s="23"/>
      <c r="F666" s="23"/>
      <c r="G666" s="64"/>
      <c r="H666" s="65"/>
      <c r="I666" s="28">
        <f ca="1">SUMIF('IMPORTBFT (ID)'!$A$3:$A$5000,$G$4:$G$7322,'IMPORTBFT (ID)'!$B$3:$B$5000)</f>
        <v>0</v>
      </c>
      <c r="J666" s="66"/>
      <c r="K666" s="18" t="str">
        <f t="shared" ca="1" si="0"/>
        <v>-</v>
      </c>
      <c r="L666" s="19" t="e">
        <f>IF(G666=#REF!,#REF!,"FALSO")</f>
        <v>#REF!</v>
      </c>
      <c r="M666" s="67"/>
      <c r="N666" s="68"/>
    </row>
    <row r="667" spans="1:14" ht="15">
      <c r="A667" s="63"/>
      <c r="B667" s="63"/>
      <c r="C667" s="23"/>
      <c r="D667" s="23"/>
      <c r="E667" s="23"/>
      <c r="F667" s="23"/>
      <c r="G667" s="64"/>
      <c r="H667" s="65"/>
      <c r="I667" s="28">
        <f ca="1">SUMIF('IMPORTBFT (ID)'!$A$3:$A$5000,$G$4:$G$7322,'IMPORTBFT (ID)'!$B$3:$B$5000)</f>
        <v>0</v>
      </c>
      <c r="J667" s="66"/>
      <c r="K667" s="18" t="str">
        <f t="shared" ca="1" si="0"/>
        <v>-</v>
      </c>
      <c r="L667" s="19" t="e">
        <f>IF(G667=#REF!,#REF!,"FALSO")</f>
        <v>#REF!</v>
      </c>
      <c r="M667" s="67"/>
      <c r="N667" s="68"/>
    </row>
    <row r="668" spans="1:14" ht="15">
      <c r="A668" s="63"/>
      <c r="B668" s="63"/>
      <c r="C668" s="23"/>
      <c r="D668" s="23"/>
      <c r="E668" s="23"/>
      <c r="F668" s="23"/>
      <c r="G668" s="64"/>
      <c r="H668" s="65"/>
      <c r="I668" s="28">
        <f ca="1">SUMIF('IMPORTBFT (ID)'!$A$3:$A$5000,$G$4:$G$7322,'IMPORTBFT (ID)'!$B$3:$B$5000)</f>
        <v>0</v>
      </c>
      <c r="J668" s="66"/>
      <c r="K668" s="18" t="str">
        <f t="shared" ca="1" si="0"/>
        <v>-</v>
      </c>
      <c r="L668" s="19" t="e">
        <f>IF(G668=#REF!,#REF!,"FALSO")</f>
        <v>#REF!</v>
      </c>
      <c r="M668" s="67"/>
      <c r="N668" s="68"/>
    </row>
    <row r="669" spans="1:14" ht="15">
      <c r="A669" s="63"/>
      <c r="B669" s="63"/>
      <c r="C669" s="23"/>
      <c r="D669" s="23"/>
      <c r="E669" s="23"/>
      <c r="F669" s="23"/>
      <c r="G669" s="64"/>
      <c r="H669" s="65"/>
      <c r="I669" s="28">
        <f ca="1">SUMIF('IMPORTBFT (ID)'!$A$3:$A$5000,$G$4:$G$7322,'IMPORTBFT (ID)'!$B$3:$B$5000)</f>
        <v>0</v>
      </c>
      <c r="J669" s="66"/>
      <c r="K669" s="18" t="str">
        <f t="shared" ca="1" si="0"/>
        <v>-</v>
      </c>
      <c r="L669" s="19" t="e">
        <f>IF(G669=#REF!,#REF!,"FALSO")</f>
        <v>#REF!</v>
      </c>
      <c r="M669" s="67"/>
      <c r="N669" s="68"/>
    </row>
    <row r="670" spans="1:14" ht="15">
      <c r="A670" s="63"/>
      <c r="B670" s="63"/>
      <c r="C670" s="23"/>
      <c r="D670" s="23"/>
      <c r="E670" s="23"/>
      <c r="F670" s="23"/>
      <c r="G670" s="64"/>
      <c r="H670" s="65"/>
      <c r="I670" s="28">
        <f ca="1">SUMIF('IMPORTBFT (ID)'!$A$3:$A$5000,$G$4:$G$7322,'IMPORTBFT (ID)'!$B$3:$B$5000)</f>
        <v>0</v>
      </c>
      <c r="J670" s="66"/>
      <c r="K670" s="18" t="str">
        <f t="shared" ca="1" si="0"/>
        <v>-</v>
      </c>
      <c r="L670" s="19" t="e">
        <f>IF(G670=#REF!,#REF!,"FALSO")</f>
        <v>#REF!</v>
      </c>
      <c r="M670" s="67"/>
      <c r="N670" s="68"/>
    </row>
    <row r="671" spans="1:14" ht="15">
      <c r="A671" s="63"/>
      <c r="B671" s="63"/>
      <c r="C671" s="23"/>
      <c r="D671" s="23"/>
      <c r="E671" s="23"/>
      <c r="F671" s="23"/>
      <c r="G671" s="64"/>
      <c r="H671" s="65"/>
      <c r="I671" s="28">
        <f ca="1">SUMIF('IMPORTBFT (ID)'!$A$3:$A$5000,$G$4:$G$7322,'IMPORTBFT (ID)'!$B$3:$B$5000)</f>
        <v>0</v>
      </c>
      <c r="J671" s="66"/>
      <c r="K671" s="18" t="str">
        <f t="shared" ca="1" si="0"/>
        <v>-</v>
      </c>
      <c r="L671" s="19" t="e">
        <f>IF(G671=#REF!,#REF!,"FALSO")</f>
        <v>#REF!</v>
      </c>
      <c r="M671" s="67"/>
      <c r="N671" s="68"/>
    </row>
    <row r="672" spans="1:14" ht="15">
      <c r="A672" s="63"/>
      <c r="B672" s="63"/>
      <c r="C672" s="23"/>
      <c r="D672" s="23"/>
      <c r="E672" s="23"/>
      <c r="F672" s="23"/>
      <c r="G672" s="64"/>
      <c r="H672" s="65"/>
      <c r="I672" s="28">
        <f ca="1">SUMIF('IMPORTBFT (ID)'!$A$3:$A$5000,$G$4:$G$7322,'IMPORTBFT (ID)'!$B$3:$B$5000)</f>
        <v>0</v>
      </c>
      <c r="J672" s="66"/>
      <c r="K672" s="18" t="str">
        <f t="shared" ca="1" si="0"/>
        <v>-</v>
      </c>
      <c r="L672" s="19" t="e">
        <f>IF(G672=#REF!,#REF!,"FALSO")</f>
        <v>#REF!</v>
      </c>
      <c r="M672" s="67"/>
      <c r="N672" s="68"/>
    </row>
    <row r="673" spans="1:14" ht="15">
      <c r="A673" s="63"/>
      <c r="B673" s="63"/>
      <c r="C673" s="69"/>
      <c r="D673" s="23"/>
      <c r="E673" s="69"/>
      <c r="F673" s="69"/>
      <c r="G673" s="64"/>
      <c r="H673" s="65"/>
      <c r="I673" s="28">
        <f ca="1">SUMIF('IMPORTBFT (ID)'!$A$3:$A$5000,$G$4:$G$7322,'IMPORTBFT (ID)'!$B$3:$B$5000)</f>
        <v>0</v>
      </c>
      <c r="J673" s="66"/>
      <c r="K673" s="18" t="str">
        <f t="shared" ca="1" si="0"/>
        <v>-</v>
      </c>
      <c r="L673" s="19" t="e">
        <f>IF(G673=#REF!,#REF!,"FALSO")</f>
        <v>#REF!</v>
      </c>
      <c r="M673" s="67"/>
      <c r="N673" s="68"/>
    </row>
    <row r="674" spans="1:14" ht="15">
      <c r="A674" s="63"/>
      <c r="B674" s="63"/>
      <c r="C674" s="23"/>
      <c r="D674" s="23"/>
      <c r="E674" s="23"/>
      <c r="F674" s="23"/>
      <c r="G674" s="64"/>
      <c r="H674" s="65"/>
      <c r="I674" s="28">
        <f ca="1">SUMIF('IMPORTBFT (ID)'!$A$3:$A$5000,$G$4:$G$7322,'IMPORTBFT (ID)'!$B$3:$B$5000)</f>
        <v>0</v>
      </c>
      <c r="J674" s="66"/>
      <c r="K674" s="18" t="str">
        <f t="shared" ca="1" si="0"/>
        <v>-</v>
      </c>
      <c r="L674" s="19" t="e">
        <f>IF(G674=#REF!,#REF!,"FALSO")</f>
        <v>#REF!</v>
      </c>
      <c r="M674" s="67"/>
      <c r="N674" s="68"/>
    </row>
    <row r="675" spans="1:14" ht="15">
      <c r="A675" s="63"/>
      <c r="B675" s="63"/>
      <c r="C675" s="23"/>
      <c r="D675" s="23"/>
      <c r="E675" s="23"/>
      <c r="F675" s="23"/>
      <c r="G675" s="64"/>
      <c r="H675" s="65"/>
      <c r="I675" s="28">
        <f ca="1">SUMIF('IMPORTBFT (ID)'!$A$3:$A$5000,$G$4:$G$7322,'IMPORTBFT (ID)'!$B$3:$B$5000)</f>
        <v>0</v>
      </c>
      <c r="J675" s="66"/>
      <c r="K675" s="18" t="str">
        <f t="shared" ca="1" si="0"/>
        <v>-</v>
      </c>
      <c r="L675" s="19" t="e">
        <f>IF(G675=#REF!,#REF!,"FALSO")</f>
        <v>#REF!</v>
      </c>
      <c r="M675" s="67"/>
      <c r="N675" s="68"/>
    </row>
    <row r="676" spans="1:14" ht="15">
      <c r="A676" s="63"/>
      <c r="B676" s="63"/>
      <c r="C676" s="23"/>
      <c r="D676" s="23"/>
      <c r="E676" s="23"/>
      <c r="F676" s="23"/>
      <c r="G676" s="64"/>
      <c r="H676" s="65"/>
      <c r="I676" s="28">
        <f ca="1">SUMIF('IMPORTBFT (ID)'!$A$3:$A$5000,$G$4:$G$7322,'IMPORTBFT (ID)'!$B$3:$B$5000)</f>
        <v>0</v>
      </c>
      <c r="J676" s="66"/>
      <c r="K676" s="18" t="str">
        <f t="shared" ca="1" si="0"/>
        <v>-</v>
      </c>
      <c r="L676" s="19" t="e">
        <f>IF(G676=#REF!,#REF!,"FALSO")</f>
        <v>#REF!</v>
      </c>
      <c r="M676" s="67"/>
      <c r="N676" s="68"/>
    </row>
    <row r="677" spans="1:14" ht="15">
      <c r="A677" s="63"/>
      <c r="B677" s="63"/>
      <c r="C677" s="23"/>
      <c r="D677" s="23"/>
      <c r="E677" s="23"/>
      <c r="F677" s="23"/>
      <c r="G677" s="64"/>
      <c r="H677" s="65"/>
      <c r="I677" s="28">
        <f ca="1">SUMIF('IMPORTBFT (ID)'!$A$3:$A$5000,$G$4:$G$7322,'IMPORTBFT (ID)'!$B$3:$B$5000)</f>
        <v>0</v>
      </c>
      <c r="J677" s="66"/>
      <c r="K677" s="18" t="str">
        <f t="shared" ca="1" si="0"/>
        <v>-</v>
      </c>
      <c r="L677" s="19" t="e">
        <f>IF(G677=#REF!,#REF!,"FALSO")</f>
        <v>#REF!</v>
      </c>
      <c r="M677" s="67"/>
      <c r="N677" s="68"/>
    </row>
    <row r="678" spans="1:14" ht="15">
      <c r="A678" s="63"/>
      <c r="B678" s="63"/>
      <c r="C678" s="23"/>
      <c r="D678" s="23"/>
      <c r="E678" s="23"/>
      <c r="F678" s="23"/>
      <c r="G678" s="64"/>
      <c r="H678" s="65"/>
      <c r="I678" s="28">
        <f ca="1">SUMIF('IMPORTBFT (ID)'!$A$3:$A$5000,$G$4:$G$7322,'IMPORTBFT (ID)'!$B$3:$B$5000)</f>
        <v>0</v>
      </c>
      <c r="J678" s="66"/>
      <c r="K678" s="18" t="str">
        <f t="shared" ca="1" si="0"/>
        <v>-</v>
      </c>
      <c r="L678" s="19" t="e">
        <f>IF(G678=#REF!,#REF!,"FALSO")</f>
        <v>#REF!</v>
      </c>
      <c r="M678" s="67"/>
      <c r="N678" s="68"/>
    </row>
    <row r="679" spans="1:14" ht="15">
      <c r="A679" s="63"/>
      <c r="B679" s="63"/>
      <c r="C679" s="23"/>
      <c r="D679" s="23"/>
      <c r="E679" s="23"/>
      <c r="F679" s="23"/>
      <c r="G679" s="64"/>
      <c r="H679" s="65"/>
      <c r="I679" s="28">
        <f ca="1">SUMIF('IMPORTBFT (ID)'!$A$3:$A$5000,$G$4:$G$7322,'IMPORTBFT (ID)'!$B$3:$B$5000)</f>
        <v>0</v>
      </c>
      <c r="J679" s="66"/>
      <c r="K679" s="18" t="str">
        <f t="shared" ca="1" si="0"/>
        <v>-</v>
      </c>
      <c r="L679" s="19" t="e">
        <f>IF(G679=#REF!,#REF!,"FALSO")</f>
        <v>#REF!</v>
      </c>
      <c r="M679" s="67"/>
      <c r="N679" s="68"/>
    </row>
    <row r="680" spans="1:14" ht="15">
      <c r="A680" s="63"/>
      <c r="B680" s="63"/>
      <c r="C680" s="23"/>
      <c r="D680" s="23"/>
      <c r="E680" s="23"/>
      <c r="F680" s="23"/>
      <c r="G680" s="64"/>
      <c r="H680" s="65"/>
      <c r="I680" s="28">
        <f ca="1">SUMIF('IMPORTBFT (ID)'!$A$3:$A$5000,$G$4:$G$7322,'IMPORTBFT (ID)'!$B$3:$B$5000)</f>
        <v>0</v>
      </c>
      <c r="J680" s="66"/>
      <c r="K680" s="18" t="str">
        <f t="shared" ca="1" si="0"/>
        <v>-</v>
      </c>
      <c r="L680" s="19" t="e">
        <f>IF(G680=#REF!,#REF!,"FALSO")</f>
        <v>#REF!</v>
      </c>
      <c r="M680" s="67"/>
      <c r="N680" s="68"/>
    </row>
    <row r="681" spans="1:14" ht="15">
      <c r="A681" s="63"/>
      <c r="B681" s="63"/>
      <c r="C681" s="23"/>
      <c r="D681" s="23"/>
      <c r="E681" s="23"/>
      <c r="F681" s="23"/>
      <c r="G681" s="64"/>
      <c r="H681" s="65"/>
      <c r="I681" s="28">
        <f ca="1">SUMIF('IMPORTBFT (ID)'!$A$3:$A$5000,$G$4:$G$7322,'IMPORTBFT (ID)'!$B$3:$B$5000)</f>
        <v>0</v>
      </c>
      <c r="J681" s="66"/>
      <c r="K681" s="18" t="str">
        <f t="shared" ca="1" si="0"/>
        <v>-</v>
      </c>
      <c r="L681" s="19" t="e">
        <f>IF(G681=#REF!,#REF!,"FALSO")</f>
        <v>#REF!</v>
      </c>
      <c r="M681" s="67"/>
      <c r="N681" s="68"/>
    </row>
    <row r="682" spans="1:14" ht="15">
      <c r="A682" s="63"/>
      <c r="B682" s="63"/>
      <c r="C682" s="23"/>
      <c r="D682" s="23"/>
      <c r="E682" s="23"/>
      <c r="F682" s="23"/>
      <c r="G682" s="64"/>
      <c r="H682" s="65"/>
      <c r="I682" s="28">
        <f ca="1">SUMIF('IMPORTBFT (ID)'!$A$3:$A$5000,$G$4:$G$7322,'IMPORTBFT (ID)'!$B$3:$B$5000)</f>
        <v>0</v>
      </c>
      <c r="J682" s="66"/>
      <c r="K682" s="18" t="str">
        <f t="shared" ca="1" si="0"/>
        <v>-</v>
      </c>
      <c r="L682" s="19" t="e">
        <f>IF(G682=#REF!,#REF!,"FALSO")</f>
        <v>#REF!</v>
      </c>
      <c r="M682" s="67"/>
      <c r="N682" s="68"/>
    </row>
    <row r="683" spans="1:14" ht="15">
      <c r="A683" s="63"/>
      <c r="B683" s="63"/>
      <c r="C683" s="23"/>
      <c r="D683" s="23"/>
      <c r="E683" s="23"/>
      <c r="F683" s="23"/>
      <c r="G683" s="64"/>
      <c r="H683" s="65"/>
      <c r="I683" s="28">
        <f ca="1">SUMIF('IMPORTBFT (ID)'!$A$3:$A$5000,$G$4:$G$7322,'IMPORTBFT (ID)'!$B$3:$B$5000)</f>
        <v>0</v>
      </c>
      <c r="J683" s="66"/>
      <c r="K683" s="18" t="str">
        <f t="shared" ca="1" si="0"/>
        <v>-</v>
      </c>
      <c r="L683" s="19" t="e">
        <f>IF(G683=#REF!,#REF!,"FALSO")</f>
        <v>#REF!</v>
      </c>
      <c r="M683" s="67"/>
      <c r="N683" s="68"/>
    </row>
    <row r="684" spans="1:14" ht="15">
      <c r="A684" s="63"/>
      <c r="B684" s="63"/>
      <c r="C684" s="23"/>
      <c r="D684" s="23"/>
      <c r="E684" s="23"/>
      <c r="F684" s="23"/>
      <c r="G684" s="64"/>
      <c r="H684" s="65"/>
      <c r="I684" s="28">
        <f ca="1">SUMIF('IMPORTBFT (ID)'!$A$3:$A$5000,$G$4:$G$7322,'IMPORTBFT (ID)'!$B$3:$B$5000)</f>
        <v>0</v>
      </c>
      <c r="J684" s="66"/>
      <c r="K684" s="18" t="str">
        <f t="shared" ca="1" si="0"/>
        <v>-</v>
      </c>
      <c r="L684" s="19" t="e">
        <f>IF(G684=#REF!,#REF!,"FALSO")</f>
        <v>#REF!</v>
      </c>
      <c r="M684" s="67"/>
      <c r="N684" s="68"/>
    </row>
    <row r="685" spans="1:14" ht="15">
      <c r="A685" s="63"/>
      <c r="B685" s="63"/>
      <c r="C685" s="23"/>
      <c r="D685" s="23"/>
      <c r="E685" s="23"/>
      <c r="F685" s="23"/>
      <c r="G685" s="64"/>
      <c r="H685" s="65"/>
      <c r="I685" s="28">
        <f ca="1">SUMIF('IMPORTBFT (ID)'!$A$3:$A$5000,$G$4:$G$7322,'IMPORTBFT (ID)'!$B$3:$B$5000)</f>
        <v>0</v>
      </c>
      <c r="J685" s="66"/>
      <c r="K685" s="18" t="str">
        <f t="shared" ca="1" si="0"/>
        <v>-</v>
      </c>
      <c r="L685" s="19" t="e">
        <f>IF(G685=#REF!,#REF!,"FALSO")</f>
        <v>#REF!</v>
      </c>
      <c r="M685" s="67"/>
      <c r="N685" s="68"/>
    </row>
    <row r="686" spans="1:14" ht="15">
      <c r="A686" s="63"/>
      <c r="B686" s="63"/>
      <c r="C686" s="23"/>
      <c r="D686" s="23"/>
      <c r="E686" s="23"/>
      <c r="F686" s="23"/>
      <c r="G686" s="64"/>
      <c r="H686" s="65"/>
      <c r="I686" s="28">
        <f ca="1">SUMIF('IMPORTBFT (ID)'!$A$3:$A$5000,$G$4:$G$7322,'IMPORTBFT (ID)'!$B$3:$B$5000)</f>
        <v>0</v>
      </c>
      <c r="J686" s="66"/>
      <c r="K686" s="18" t="str">
        <f t="shared" ca="1" si="0"/>
        <v>-</v>
      </c>
      <c r="L686" s="19" t="e">
        <f>IF(G686=#REF!,#REF!,"FALSO")</f>
        <v>#REF!</v>
      </c>
      <c r="M686" s="67"/>
      <c r="N686" s="68"/>
    </row>
    <row r="687" spans="1:14" ht="15">
      <c r="A687" s="63"/>
      <c r="B687" s="63"/>
      <c r="C687" s="23"/>
      <c r="D687" s="23"/>
      <c r="E687" s="23"/>
      <c r="F687" s="23"/>
      <c r="G687" s="64"/>
      <c r="H687" s="65"/>
      <c r="I687" s="28">
        <f ca="1">SUMIF('IMPORTBFT (ID)'!$A$3:$A$5000,$G$4:$G$7322,'IMPORTBFT (ID)'!$B$3:$B$5000)</f>
        <v>0</v>
      </c>
      <c r="J687" s="66"/>
      <c r="K687" s="18" t="str">
        <f t="shared" ca="1" si="0"/>
        <v>-</v>
      </c>
      <c r="L687" s="19" t="e">
        <f>IF(G687=#REF!,#REF!,"FALSO")</f>
        <v>#REF!</v>
      </c>
      <c r="M687" s="67"/>
      <c r="N687" s="68"/>
    </row>
    <row r="688" spans="1:14" ht="15">
      <c r="A688" s="63"/>
      <c r="B688" s="63"/>
      <c r="C688" s="23"/>
      <c r="D688" s="23"/>
      <c r="E688" s="23"/>
      <c r="F688" s="23"/>
      <c r="G688" s="64"/>
      <c r="H688" s="65"/>
      <c r="I688" s="28">
        <f ca="1">SUMIF('IMPORTBFT (ID)'!$A$3:$A$5000,$G$4:$G$7322,'IMPORTBFT (ID)'!$B$3:$B$5000)</f>
        <v>0</v>
      </c>
      <c r="J688" s="66"/>
      <c r="K688" s="18" t="str">
        <f t="shared" ca="1" si="0"/>
        <v>-</v>
      </c>
      <c r="L688" s="19" t="e">
        <f>IF(G688=#REF!,#REF!,"FALSO")</f>
        <v>#REF!</v>
      </c>
      <c r="M688" s="67"/>
      <c r="N688" s="68"/>
    </row>
    <row r="689" spans="1:14" ht="15">
      <c r="A689" s="63"/>
      <c r="B689" s="63"/>
      <c r="C689" s="23"/>
      <c r="D689" s="23"/>
      <c r="E689" s="23"/>
      <c r="F689" s="23"/>
      <c r="G689" s="64"/>
      <c r="H689" s="65"/>
      <c r="I689" s="28">
        <f ca="1">SUMIF('IMPORTBFT (ID)'!$A$3:$A$5000,$G$4:$G$7322,'IMPORTBFT (ID)'!$B$3:$B$5000)</f>
        <v>0</v>
      </c>
      <c r="J689" s="66"/>
      <c r="K689" s="18" t="str">
        <f t="shared" ca="1" si="0"/>
        <v>-</v>
      </c>
      <c r="L689" s="19" t="e">
        <f>IF(G689=#REF!,#REF!,"FALSO")</f>
        <v>#REF!</v>
      </c>
      <c r="M689" s="67"/>
      <c r="N689" s="68"/>
    </row>
    <row r="690" spans="1:14" ht="15">
      <c r="A690" s="63"/>
      <c r="B690" s="63"/>
      <c r="C690" s="23"/>
      <c r="D690" s="23"/>
      <c r="E690" s="23"/>
      <c r="F690" s="23"/>
      <c r="G690" s="64"/>
      <c r="H690" s="65"/>
      <c r="I690" s="28">
        <f ca="1">SUMIF('IMPORTBFT (ID)'!$A$3:$A$5000,$G$4:$G$7322,'IMPORTBFT (ID)'!$B$3:$B$5000)</f>
        <v>0</v>
      </c>
      <c r="J690" s="66"/>
      <c r="K690" s="18" t="str">
        <f t="shared" ca="1" si="0"/>
        <v>-</v>
      </c>
      <c r="L690" s="19" t="e">
        <f>IF(G690=#REF!,#REF!,"FALSO")</f>
        <v>#REF!</v>
      </c>
      <c r="M690" s="67"/>
      <c r="N690" s="68"/>
    </row>
    <row r="691" spans="1:14" ht="15">
      <c r="A691" s="63"/>
      <c r="B691" s="63"/>
      <c r="C691" s="23"/>
      <c r="D691" s="23"/>
      <c r="E691" s="23"/>
      <c r="F691" s="23"/>
      <c r="G691" s="64"/>
      <c r="H691" s="65"/>
      <c r="I691" s="28">
        <f ca="1">SUMIF('IMPORTBFT (ID)'!$A$3:$A$5000,$G$4:$G$7322,'IMPORTBFT (ID)'!$B$3:$B$5000)</f>
        <v>0</v>
      </c>
      <c r="J691" s="66"/>
      <c r="K691" s="18" t="str">
        <f t="shared" ca="1" si="0"/>
        <v>-</v>
      </c>
      <c r="L691" s="19" t="e">
        <f>IF(G691=#REF!,#REF!,"FALSO")</f>
        <v>#REF!</v>
      </c>
      <c r="M691" s="67"/>
      <c r="N691" s="68"/>
    </row>
    <row r="692" spans="1:14" ht="15">
      <c r="A692" s="63"/>
      <c r="B692" s="63"/>
      <c r="C692" s="23"/>
      <c r="D692" s="23"/>
      <c r="E692" s="23"/>
      <c r="F692" s="23"/>
      <c r="G692" s="64"/>
      <c r="H692" s="65"/>
      <c r="I692" s="28">
        <f ca="1">SUMIF('IMPORTBFT (ID)'!$A$3:$A$5000,$G$4:$G$7322,'IMPORTBFT (ID)'!$B$3:$B$5000)</f>
        <v>0</v>
      </c>
      <c r="J692" s="66"/>
      <c r="K692" s="18" t="str">
        <f t="shared" ca="1" si="0"/>
        <v>-</v>
      </c>
      <c r="L692" s="19" t="e">
        <f>IF(G692=#REF!,#REF!,"FALSO")</f>
        <v>#REF!</v>
      </c>
      <c r="M692" s="67"/>
      <c r="N692" s="68"/>
    </row>
    <row r="693" spans="1:14" ht="15">
      <c r="A693" s="63"/>
      <c r="B693" s="63"/>
      <c r="C693" s="23"/>
      <c r="D693" s="23"/>
      <c r="E693" s="23"/>
      <c r="F693" s="23"/>
      <c r="G693" s="64"/>
      <c r="H693" s="65"/>
      <c r="I693" s="28">
        <f ca="1">SUMIF('IMPORTBFT (ID)'!$A$3:$A$5000,$G$4:$G$7322,'IMPORTBFT (ID)'!$B$3:$B$5000)</f>
        <v>0</v>
      </c>
      <c r="J693" s="66"/>
      <c r="K693" s="18" t="str">
        <f t="shared" ca="1" si="0"/>
        <v>-</v>
      </c>
      <c r="L693" s="19" t="e">
        <f>IF(G693=#REF!,#REF!,"FALSO")</f>
        <v>#REF!</v>
      </c>
      <c r="M693" s="67"/>
      <c r="N693" s="68"/>
    </row>
    <row r="694" spans="1:14" ht="15">
      <c r="A694" s="63"/>
      <c r="B694" s="63"/>
      <c r="C694" s="23"/>
      <c r="D694" s="23"/>
      <c r="E694" s="23"/>
      <c r="F694" s="23"/>
      <c r="G694" s="64"/>
      <c r="H694" s="65"/>
      <c r="I694" s="28">
        <f ca="1">SUMIF('IMPORTBFT (ID)'!$A$3:$A$5000,$G$4:$G$7322,'IMPORTBFT (ID)'!$B$3:$B$5000)</f>
        <v>0</v>
      </c>
      <c r="J694" s="66"/>
      <c r="K694" s="18" t="str">
        <f t="shared" ca="1" si="0"/>
        <v>-</v>
      </c>
      <c r="L694" s="19" t="e">
        <f>IF(G694=#REF!,#REF!,"FALSO")</f>
        <v>#REF!</v>
      </c>
      <c r="M694" s="67"/>
      <c r="N694" s="68"/>
    </row>
    <row r="695" spans="1:14" ht="15">
      <c r="A695" s="63"/>
      <c r="B695" s="63"/>
      <c r="C695" s="23"/>
      <c r="D695" s="23"/>
      <c r="E695" s="23"/>
      <c r="F695" s="23"/>
      <c r="G695" s="64"/>
      <c r="H695" s="65"/>
      <c r="I695" s="28">
        <f ca="1">SUMIF('IMPORTBFT (ID)'!$A$3:$A$5000,$G$4:$G$7322,'IMPORTBFT (ID)'!$B$3:$B$5000)</f>
        <v>0</v>
      </c>
      <c r="J695" s="66"/>
      <c r="K695" s="18" t="str">
        <f t="shared" ca="1" si="0"/>
        <v>-</v>
      </c>
      <c r="L695" s="19" t="e">
        <f>IF(G695=#REF!,#REF!,"FALSO")</f>
        <v>#REF!</v>
      </c>
      <c r="M695" s="67"/>
      <c r="N695" s="68"/>
    </row>
    <row r="696" spans="1:14" ht="15">
      <c r="A696" s="63"/>
      <c r="B696" s="63"/>
      <c r="C696" s="23"/>
      <c r="D696" s="23"/>
      <c r="E696" s="23"/>
      <c r="F696" s="23"/>
      <c r="G696" s="64"/>
      <c r="H696" s="65"/>
      <c r="I696" s="28">
        <f ca="1">SUMIF('IMPORTBFT (ID)'!$A$3:$A$5000,$G$4:$G$7322,'IMPORTBFT (ID)'!$B$3:$B$5000)</f>
        <v>0</v>
      </c>
      <c r="J696" s="66"/>
      <c r="K696" s="18" t="str">
        <f t="shared" ca="1" si="0"/>
        <v>-</v>
      </c>
      <c r="L696" s="19" t="e">
        <f>IF(G696=#REF!,#REF!,"FALSO")</f>
        <v>#REF!</v>
      </c>
      <c r="M696" s="67"/>
      <c r="N696" s="68"/>
    </row>
    <row r="697" spans="1:14" ht="15">
      <c r="A697" s="63"/>
      <c r="B697" s="63"/>
      <c r="C697" s="23"/>
      <c r="D697" s="23"/>
      <c r="E697" s="23"/>
      <c r="F697" s="23"/>
      <c r="G697" s="64"/>
      <c r="H697" s="65"/>
      <c r="I697" s="28">
        <f ca="1">SUMIF('IMPORTBFT (ID)'!$A$3:$A$5000,$G$4:$G$7322,'IMPORTBFT (ID)'!$B$3:$B$5000)</f>
        <v>0</v>
      </c>
      <c r="J697" s="66"/>
      <c r="K697" s="18" t="str">
        <f t="shared" ca="1" si="0"/>
        <v>-</v>
      </c>
      <c r="L697" s="19" t="e">
        <f>IF(G697=#REF!,#REF!,"FALSO")</f>
        <v>#REF!</v>
      </c>
      <c r="M697" s="67"/>
      <c r="N697" s="68"/>
    </row>
    <row r="698" spans="1:14" ht="15">
      <c r="A698" s="63"/>
      <c r="B698" s="63"/>
      <c r="C698" s="23"/>
      <c r="D698" s="23"/>
      <c r="E698" s="23"/>
      <c r="F698" s="23"/>
      <c r="G698" s="64"/>
      <c r="H698" s="65"/>
      <c r="I698" s="28">
        <f ca="1">SUMIF('IMPORTBFT (ID)'!$A$3:$A$5000,$G$4:$G$7322,'IMPORTBFT (ID)'!$B$3:$B$5000)</f>
        <v>0</v>
      </c>
      <c r="J698" s="66"/>
      <c r="K698" s="18" t="str">
        <f t="shared" ca="1" si="0"/>
        <v>-</v>
      </c>
      <c r="L698" s="19" t="e">
        <f>IF(G698=#REF!,#REF!,"FALSO")</f>
        <v>#REF!</v>
      </c>
      <c r="M698" s="67"/>
      <c r="N698" s="68"/>
    </row>
    <row r="699" spans="1:14" ht="15">
      <c r="A699" s="63"/>
      <c r="B699" s="63"/>
      <c r="C699" s="23"/>
      <c r="D699" s="23"/>
      <c r="E699" s="23"/>
      <c r="F699" s="23"/>
      <c r="G699" s="64"/>
      <c r="H699" s="65"/>
      <c r="I699" s="28">
        <f ca="1">SUMIF('IMPORTBFT (ID)'!$A$3:$A$5000,$G$4:$G$7322,'IMPORTBFT (ID)'!$B$3:$B$5000)</f>
        <v>0</v>
      </c>
      <c r="J699" s="66"/>
      <c r="K699" s="18" t="str">
        <f t="shared" ca="1" si="0"/>
        <v>-</v>
      </c>
      <c r="L699" s="19" t="e">
        <f>IF(G699=#REF!,#REF!,"FALSO")</f>
        <v>#REF!</v>
      </c>
      <c r="M699" s="67"/>
      <c r="N699" s="68"/>
    </row>
    <row r="700" spans="1:14" ht="15">
      <c r="A700" s="63"/>
      <c r="B700" s="63"/>
      <c r="C700" s="23"/>
      <c r="D700" s="23"/>
      <c r="E700" s="23"/>
      <c r="F700" s="23"/>
      <c r="G700" s="64"/>
      <c r="H700" s="65"/>
      <c r="I700" s="28">
        <f ca="1">SUMIF('IMPORTBFT (ID)'!$A$3:$A$5000,$G$4:$G$7322,'IMPORTBFT (ID)'!$B$3:$B$5000)</f>
        <v>0</v>
      </c>
      <c r="J700" s="66"/>
      <c r="K700" s="18" t="str">
        <f t="shared" ca="1" si="0"/>
        <v>-</v>
      </c>
      <c r="L700" s="19" t="e">
        <f>IF(G700=#REF!,#REF!,"FALSO")</f>
        <v>#REF!</v>
      </c>
      <c r="M700" s="67"/>
      <c r="N700" s="68"/>
    </row>
    <row r="701" spans="1:14" ht="15">
      <c r="A701" s="63"/>
      <c r="B701" s="63"/>
      <c r="C701" s="23"/>
      <c r="D701" s="23"/>
      <c r="E701" s="23"/>
      <c r="F701" s="23"/>
      <c r="G701" s="64"/>
      <c r="H701" s="65"/>
      <c r="I701" s="28">
        <f ca="1">SUMIF('IMPORTBFT (ID)'!$A$3:$A$5000,$G$4:$G$7322,'IMPORTBFT (ID)'!$B$3:$B$5000)</f>
        <v>0</v>
      </c>
      <c r="J701" s="66"/>
      <c r="K701" s="18" t="str">
        <f t="shared" ca="1" si="0"/>
        <v>-</v>
      </c>
      <c r="L701" s="19" t="e">
        <f>IF(G701=#REF!,#REF!,"FALSO")</f>
        <v>#REF!</v>
      </c>
      <c r="M701" s="67"/>
      <c r="N701" s="68"/>
    </row>
    <row r="702" spans="1:14" ht="15">
      <c r="A702" s="63"/>
      <c r="B702" s="63"/>
      <c r="C702" s="23"/>
      <c r="D702" s="23"/>
      <c r="E702" s="23"/>
      <c r="F702" s="23"/>
      <c r="G702" s="64"/>
      <c r="H702" s="65"/>
      <c r="I702" s="28">
        <f ca="1">SUMIF('IMPORTBFT (ID)'!$A$3:$A$5000,$G$4:$G$7322,'IMPORTBFT (ID)'!$B$3:$B$5000)</f>
        <v>0</v>
      </c>
      <c r="J702" s="66"/>
      <c r="K702" s="18" t="str">
        <f t="shared" ca="1" si="0"/>
        <v>-</v>
      </c>
      <c r="L702" s="19" t="e">
        <f>IF(G702=#REF!,#REF!,"FALSO")</f>
        <v>#REF!</v>
      </c>
      <c r="M702" s="67"/>
      <c r="N702" s="68"/>
    </row>
    <row r="703" spans="1:14" ht="15">
      <c r="A703" s="63"/>
      <c r="B703" s="63"/>
      <c r="C703" s="23"/>
      <c r="D703" s="23"/>
      <c r="E703" s="23"/>
      <c r="F703" s="23"/>
      <c r="G703" s="64"/>
      <c r="H703" s="65"/>
      <c r="I703" s="28">
        <f ca="1">SUMIF('IMPORTBFT (ID)'!$A$3:$A$5000,$G$4:$G$7322,'IMPORTBFT (ID)'!$B$3:$B$5000)</f>
        <v>0</v>
      </c>
      <c r="J703" s="66"/>
      <c r="K703" s="18" t="str">
        <f t="shared" ca="1" si="0"/>
        <v>-</v>
      </c>
      <c r="L703" s="19" t="e">
        <f>IF(G703=#REF!,#REF!,"FALSO")</f>
        <v>#REF!</v>
      </c>
      <c r="M703" s="67"/>
      <c r="N703" s="68"/>
    </row>
    <row r="704" spans="1:14" ht="15">
      <c r="A704" s="63"/>
      <c r="B704" s="63"/>
      <c r="C704" s="23"/>
      <c r="D704" s="23"/>
      <c r="E704" s="23"/>
      <c r="F704" s="23"/>
      <c r="G704" s="64"/>
      <c r="H704" s="65"/>
      <c r="I704" s="28">
        <f ca="1">SUMIF('IMPORTBFT (ID)'!$A$3:$A$5000,$G$4:$G$7322,'IMPORTBFT (ID)'!$B$3:$B$5000)</f>
        <v>0</v>
      </c>
      <c r="J704" s="66"/>
      <c r="K704" s="18" t="str">
        <f t="shared" ca="1" si="0"/>
        <v>-</v>
      </c>
      <c r="L704" s="19" t="e">
        <f>IF(G704=#REF!,#REF!,"FALSO")</f>
        <v>#REF!</v>
      </c>
      <c r="M704" s="67"/>
      <c r="N704" s="68"/>
    </row>
    <row r="705" spans="1:14" ht="15">
      <c r="A705" s="63"/>
      <c r="B705" s="63"/>
      <c r="C705" s="23"/>
      <c r="D705" s="23"/>
      <c r="E705" s="23"/>
      <c r="F705" s="23"/>
      <c r="G705" s="64"/>
      <c r="H705" s="65"/>
      <c r="I705" s="28">
        <f ca="1">SUMIF('IMPORTBFT (ID)'!$A$3:$A$5000,$G$4:$G$7322,'IMPORTBFT (ID)'!$B$3:$B$5000)</f>
        <v>0</v>
      </c>
      <c r="J705" s="66"/>
      <c r="K705" s="18" t="str">
        <f t="shared" ca="1" si="0"/>
        <v>-</v>
      </c>
      <c r="L705" s="19" t="e">
        <f>IF(G705=#REF!,#REF!,"FALSO")</f>
        <v>#REF!</v>
      </c>
      <c r="M705" s="67"/>
      <c r="N705" s="68"/>
    </row>
    <row r="706" spans="1:14" ht="15">
      <c r="A706" s="63"/>
      <c r="B706" s="63"/>
      <c r="C706" s="23"/>
      <c r="D706" s="23"/>
      <c r="E706" s="23"/>
      <c r="F706" s="23"/>
      <c r="G706" s="64"/>
      <c r="H706" s="65"/>
      <c r="I706" s="28">
        <f ca="1">SUMIF('IMPORTBFT (ID)'!$A$3:$A$5000,$G$4:$G$7322,'IMPORTBFT (ID)'!$B$3:$B$5000)</f>
        <v>0</v>
      </c>
      <c r="J706" s="66"/>
      <c r="K706" s="18" t="str">
        <f t="shared" ca="1" si="0"/>
        <v>-</v>
      </c>
      <c r="L706" s="19" t="e">
        <f>IF(G706=#REF!,#REF!,"FALSO")</f>
        <v>#REF!</v>
      </c>
      <c r="M706" s="67"/>
      <c r="N706" s="68"/>
    </row>
    <row r="707" spans="1:14" ht="15">
      <c r="A707" s="63"/>
      <c r="B707" s="63"/>
      <c r="C707" s="23"/>
      <c r="D707" s="23"/>
      <c r="E707" s="23"/>
      <c r="F707" s="23"/>
      <c r="G707" s="64"/>
      <c r="H707" s="65"/>
      <c r="I707" s="28">
        <f ca="1">SUMIF('IMPORTBFT (ID)'!$A$3:$A$5000,$G$4:$G$7322,'IMPORTBFT (ID)'!$B$3:$B$5000)</f>
        <v>0</v>
      </c>
      <c r="J707" s="66"/>
      <c r="K707" s="18" t="str">
        <f t="shared" ca="1" si="0"/>
        <v>-</v>
      </c>
      <c r="L707" s="19" t="e">
        <f>IF(G707=#REF!,#REF!,"FALSO")</f>
        <v>#REF!</v>
      </c>
      <c r="M707" s="67"/>
      <c r="N707" s="68"/>
    </row>
    <row r="708" spans="1:14" ht="15">
      <c r="A708" s="63"/>
      <c r="B708" s="63"/>
      <c r="C708" s="23"/>
      <c r="D708" s="23"/>
      <c r="E708" s="23"/>
      <c r="F708" s="23"/>
      <c r="G708" s="64"/>
      <c r="H708" s="65"/>
      <c r="I708" s="28">
        <f ca="1">SUMIF('IMPORTBFT (ID)'!$A$3:$A$5000,$G$4:$G$7322,'IMPORTBFT (ID)'!$B$3:$B$5000)</f>
        <v>0</v>
      </c>
      <c r="J708" s="66"/>
      <c r="K708" s="18" t="str">
        <f t="shared" ca="1" si="0"/>
        <v>-</v>
      </c>
      <c r="L708" s="19" t="e">
        <f>IF(G708=#REF!,#REF!,"FALSO")</f>
        <v>#REF!</v>
      </c>
      <c r="M708" s="67"/>
      <c r="N708" s="68"/>
    </row>
    <row r="709" spans="1:14" ht="15">
      <c r="A709" s="63"/>
      <c r="B709" s="63"/>
      <c r="C709" s="23"/>
      <c r="D709" s="23"/>
      <c r="E709" s="23"/>
      <c r="F709" s="23"/>
      <c r="G709" s="64"/>
      <c r="H709" s="65"/>
      <c r="I709" s="28">
        <f ca="1">SUMIF('IMPORTBFT (ID)'!$A$3:$A$5000,$G$4:$G$7322,'IMPORTBFT (ID)'!$B$3:$B$5000)</f>
        <v>0</v>
      </c>
      <c r="J709" s="66"/>
      <c r="K709" s="18" t="str">
        <f t="shared" ca="1" si="0"/>
        <v>-</v>
      </c>
      <c r="L709" s="19" t="e">
        <f>IF(G709=#REF!,#REF!,"FALSO")</f>
        <v>#REF!</v>
      </c>
      <c r="M709" s="67"/>
      <c r="N709" s="68"/>
    </row>
    <row r="710" spans="1:14" ht="15">
      <c r="A710" s="63"/>
      <c r="B710" s="63"/>
      <c r="C710" s="23"/>
      <c r="D710" s="23"/>
      <c r="E710" s="23"/>
      <c r="F710" s="23"/>
      <c r="G710" s="64"/>
      <c r="H710" s="65"/>
      <c r="I710" s="28">
        <f ca="1">SUMIF('IMPORTBFT (ID)'!$A$3:$A$5000,$G$4:$G$7322,'IMPORTBFT (ID)'!$B$3:$B$5000)</f>
        <v>0</v>
      </c>
      <c r="J710" s="66"/>
      <c r="K710" s="18" t="str">
        <f t="shared" ca="1" si="0"/>
        <v>-</v>
      </c>
      <c r="L710" s="19" t="e">
        <f>IF(G710=#REF!,#REF!,"FALSO")</f>
        <v>#REF!</v>
      </c>
      <c r="M710" s="67"/>
      <c r="N710" s="68"/>
    </row>
    <row r="711" spans="1:14" ht="15">
      <c r="A711" s="63"/>
      <c r="B711" s="63"/>
      <c r="C711" s="23"/>
      <c r="D711" s="23"/>
      <c r="E711" s="23"/>
      <c r="F711" s="23"/>
      <c r="G711" s="64"/>
      <c r="H711" s="65"/>
      <c r="I711" s="28">
        <f ca="1">SUMIF('IMPORTBFT (ID)'!$A$3:$A$5000,$G$4:$G$7322,'IMPORTBFT (ID)'!$B$3:$B$5000)</f>
        <v>0</v>
      </c>
      <c r="J711" s="66"/>
      <c r="K711" s="18" t="str">
        <f t="shared" ca="1" si="0"/>
        <v>-</v>
      </c>
      <c r="L711" s="19" t="e">
        <f>IF(G711=#REF!,#REF!,"FALSO")</f>
        <v>#REF!</v>
      </c>
      <c r="M711" s="67"/>
      <c r="N711" s="68"/>
    </row>
    <row r="712" spans="1:14" ht="15">
      <c r="A712" s="63"/>
      <c r="B712" s="63"/>
      <c r="C712" s="23"/>
      <c r="D712" s="23"/>
      <c r="E712" s="23"/>
      <c r="F712" s="23"/>
      <c r="G712" s="64"/>
      <c r="H712" s="65"/>
      <c r="I712" s="28">
        <f ca="1">SUMIF('IMPORTBFT (ID)'!$A$3:$A$5000,$G$4:$G$7322,'IMPORTBFT (ID)'!$B$3:$B$5000)</f>
        <v>0</v>
      </c>
      <c r="J712" s="66"/>
      <c r="K712" s="18" t="str">
        <f t="shared" ca="1" si="0"/>
        <v>-</v>
      </c>
      <c r="L712" s="19" t="e">
        <f>IF(G712=#REF!,#REF!,"FALSO")</f>
        <v>#REF!</v>
      </c>
      <c r="M712" s="67"/>
      <c r="N712" s="68"/>
    </row>
    <row r="713" spans="1:14" ht="15">
      <c r="A713" s="63"/>
      <c r="B713" s="63"/>
      <c r="C713" s="23"/>
      <c r="D713" s="23"/>
      <c r="E713" s="23"/>
      <c r="F713" s="23"/>
      <c r="G713" s="64"/>
      <c r="H713" s="65"/>
      <c r="I713" s="28">
        <f ca="1">SUMIF('IMPORTBFT (ID)'!$A$3:$A$5000,$G$4:$G$7322,'IMPORTBFT (ID)'!$B$3:$B$5000)</f>
        <v>0</v>
      </c>
      <c r="J713" s="66"/>
      <c r="K713" s="18" t="str">
        <f t="shared" ca="1" si="0"/>
        <v>-</v>
      </c>
      <c r="L713" s="19" t="e">
        <f>IF(G713=#REF!,#REF!,"FALSO")</f>
        <v>#REF!</v>
      </c>
      <c r="M713" s="67"/>
      <c r="N713" s="68"/>
    </row>
    <row r="714" spans="1:14" ht="15">
      <c r="A714" s="63"/>
      <c r="B714" s="63"/>
      <c r="C714" s="23"/>
      <c r="D714" s="23"/>
      <c r="E714" s="23"/>
      <c r="F714" s="23"/>
      <c r="G714" s="64"/>
      <c r="H714" s="65"/>
      <c r="I714" s="28">
        <f ca="1">SUMIF('IMPORTBFT (ID)'!$A$3:$A$5000,$G$4:$G$7322,'IMPORTBFT (ID)'!$B$3:$B$5000)</f>
        <v>0</v>
      </c>
      <c r="J714" s="66"/>
      <c r="K714" s="18" t="str">
        <f t="shared" ca="1" si="0"/>
        <v>-</v>
      </c>
      <c r="L714" s="19" t="e">
        <f>IF(G714=#REF!,#REF!,"FALSO")</f>
        <v>#REF!</v>
      </c>
      <c r="M714" s="67"/>
      <c r="N714" s="68"/>
    </row>
    <row r="715" spans="1:14" ht="15">
      <c r="A715" s="63"/>
      <c r="B715" s="63"/>
      <c r="C715" s="23"/>
      <c r="D715" s="23"/>
      <c r="E715" s="23"/>
      <c r="F715" s="23"/>
      <c r="G715" s="64"/>
      <c r="H715" s="65"/>
      <c r="I715" s="28">
        <f ca="1">SUMIF('IMPORTBFT (ID)'!$A$3:$A$5000,$G$4:$G$7322,'IMPORTBFT (ID)'!$B$3:$B$5000)</f>
        <v>0</v>
      </c>
      <c r="J715" s="66"/>
      <c r="K715" s="18" t="str">
        <f t="shared" ca="1" si="0"/>
        <v>-</v>
      </c>
      <c r="L715" s="19" t="e">
        <f>IF(G715=#REF!,#REF!,"FALSO")</f>
        <v>#REF!</v>
      </c>
      <c r="M715" s="67"/>
      <c r="N715" s="68"/>
    </row>
    <row r="716" spans="1:14" ht="15">
      <c r="A716" s="63"/>
      <c r="B716" s="63"/>
      <c r="C716" s="23"/>
      <c r="D716" s="23"/>
      <c r="E716" s="23"/>
      <c r="F716" s="23"/>
      <c r="G716" s="64"/>
      <c r="H716" s="65"/>
      <c r="I716" s="28">
        <f ca="1">SUMIF('IMPORTBFT (ID)'!$A$3:$A$5000,$G$4:$G$7322,'IMPORTBFT (ID)'!$B$3:$B$5000)</f>
        <v>0</v>
      </c>
      <c r="J716" s="66"/>
      <c r="K716" s="18" t="str">
        <f t="shared" ca="1" si="0"/>
        <v>-</v>
      </c>
      <c r="L716" s="19" t="e">
        <f>IF(G716=#REF!,#REF!,"FALSO")</f>
        <v>#REF!</v>
      </c>
      <c r="M716" s="67"/>
      <c r="N716" s="68"/>
    </row>
    <row r="717" spans="1:14" ht="15">
      <c r="A717" s="63"/>
      <c r="B717" s="63"/>
      <c r="C717" s="23"/>
      <c r="D717" s="23"/>
      <c r="E717" s="23"/>
      <c r="F717" s="23"/>
      <c r="G717" s="64"/>
      <c r="H717" s="65"/>
      <c r="I717" s="28">
        <f ca="1">SUMIF('IMPORTBFT (ID)'!$A$3:$A$5000,$G$4:$G$7322,'IMPORTBFT (ID)'!$B$3:$B$5000)</f>
        <v>0</v>
      </c>
      <c r="J717" s="66"/>
      <c r="K717" s="18" t="str">
        <f t="shared" ca="1" si="0"/>
        <v>-</v>
      </c>
      <c r="L717" s="19" t="e">
        <f>IF(G717=#REF!,#REF!,"FALSO")</f>
        <v>#REF!</v>
      </c>
      <c r="M717" s="67"/>
      <c r="N717" s="68"/>
    </row>
    <row r="718" spans="1:14" ht="15">
      <c r="A718" s="63"/>
      <c r="B718" s="63"/>
      <c r="C718" s="23"/>
      <c r="D718" s="23"/>
      <c r="E718" s="23"/>
      <c r="F718" s="23"/>
      <c r="G718" s="64"/>
      <c r="H718" s="65"/>
      <c r="I718" s="28">
        <f ca="1">SUMIF('IMPORTBFT (ID)'!$A$3:$A$5000,$G$4:$G$7322,'IMPORTBFT (ID)'!$B$3:$B$5000)</f>
        <v>0</v>
      </c>
      <c r="J718" s="66"/>
      <c r="K718" s="18" t="str">
        <f t="shared" ca="1" si="0"/>
        <v>-</v>
      </c>
      <c r="L718" s="19" t="e">
        <f>IF(G718=#REF!,#REF!,"FALSO")</f>
        <v>#REF!</v>
      </c>
      <c r="M718" s="67"/>
      <c r="N718" s="68"/>
    </row>
    <row r="719" spans="1:14" ht="15">
      <c r="A719" s="63"/>
      <c r="B719" s="63"/>
      <c r="C719" s="23"/>
      <c r="D719" s="23"/>
      <c r="E719" s="23"/>
      <c r="F719" s="23"/>
      <c r="G719" s="64"/>
      <c r="H719" s="65"/>
      <c r="I719" s="28">
        <f ca="1">SUMIF('IMPORTBFT (ID)'!$A$3:$A$5000,$G$4:$G$7322,'IMPORTBFT (ID)'!$B$3:$B$5000)</f>
        <v>0</v>
      </c>
      <c r="J719" s="66"/>
      <c r="K719" s="18" t="str">
        <f t="shared" ca="1" si="0"/>
        <v>-</v>
      </c>
      <c r="L719" s="19" t="e">
        <f>IF(G719=#REF!,#REF!,"FALSO")</f>
        <v>#REF!</v>
      </c>
      <c r="M719" s="67"/>
      <c r="N719" s="68"/>
    </row>
    <row r="720" spans="1:14" ht="15">
      <c r="A720" s="63"/>
      <c r="B720" s="63"/>
      <c r="C720" s="23"/>
      <c r="D720" s="23"/>
      <c r="E720" s="23"/>
      <c r="F720" s="23"/>
      <c r="G720" s="64"/>
      <c r="H720" s="65"/>
      <c r="I720" s="28">
        <f ca="1">SUMIF('IMPORTBFT (ID)'!$A$3:$A$5000,$G$4:$G$7322,'IMPORTBFT (ID)'!$B$3:$B$5000)</f>
        <v>0</v>
      </c>
      <c r="J720" s="66"/>
      <c r="K720" s="18" t="str">
        <f t="shared" ca="1" si="0"/>
        <v>-</v>
      </c>
      <c r="L720" s="19" t="e">
        <f>IF(G720=#REF!,#REF!,"FALSO")</f>
        <v>#REF!</v>
      </c>
      <c r="M720" s="67"/>
      <c r="N720" s="68"/>
    </row>
    <row r="721" spans="1:14" ht="15">
      <c r="A721" s="63"/>
      <c r="B721" s="63"/>
      <c r="C721" s="23"/>
      <c r="D721" s="23"/>
      <c r="E721" s="23"/>
      <c r="F721" s="23"/>
      <c r="G721" s="64"/>
      <c r="H721" s="65"/>
      <c r="I721" s="28">
        <f ca="1">SUMIF('IMPORTBFT (ID)'!$A$3:$A$5000,$G$4:$G$7322,'IMPORTBFT (ID)'!$B$3:$B$5000)</f>
        <v>0</v>
      </c>
      <c r="J721" s="66"/>
      <c r="K721" s="18" t="str">
        <f t="shared" ca="1" si="0"/>
        <v>-</v>
      </c>
      <c r="L721" s="19" t="e">
        <f>IF(G721=#REF!,#REF!,"FALSO")</f>
        <v>#REF!</v>
      </c>
      <c r="M721" s="67"/>
      <c r="N721" s="68"/>
    </row>
    <row r="722" spans="1:14" ht="15">
      <c r="A722" s="63"/>
      <c r="B722" s="63"/>
      <c r="C722" s="23"/>
      <c r="D722" s="23"/>
      <c r="E722" s="23"/>
      <c r="F722" s="23"/>
      <c r="G722" s="64"/>
      <c r="H722" s="65"/>
      <c r="I722" s="28">
        <f ca="1">SUMIF('IMPORTBFT (ID)'!$A$3:$A$5000,$G$4:$G$7322,'IMPORTBFT (ID)'!$B$3:$B$5000)</f>
        <v>0</v>
      </c>
      <c r="J722" s="66"/>
      <c r="K722" s="18" t="str">
        <f t="shared" ca="1" si="0"/>
        <v>-</v>
      </c>
      <c r="L722" s="19" t="e">
        <f>IF(G722=#REF!,#REF!,"FALSO")</f>
        <v>#REF!</v>
      </c>
      <c r="M722" s="67"/>
      <c r="N722" s="68"/>
    </row>
    <row r="723" spans="1:14" ht="15">
      <c r="A723" s="63"/>
      <c r="B723" s="63"/>
      <c r="C723" s="23"/>
      <c r="D723" s="22"/>
      <c r="E723" s="50"/>
      <c r="F723" s="23"/>
      <c r="G723" s="64"/>
      <c r="H723" s="65"/>
      <c r="I723" s="28">
        <f ca="1">SUMIF('IMPORTBFT (ID)'!$A$3:$A$5000,$G$4:$G$7322,'IMPORTBFT (ID)'!$B$3:$B$5000)</f>
        <v>0</v>
      </c>
      <c r="J723" s="66"/>
      <c r="K723" s="18" t="str">
        <f t="shared" ca="1" si="0"/>
        <v>-</v>
      </c>
      <c r="L723" s="19" t="e">
        <f>IF(G723=#REF!,#REF!,"FALSO")</f>
        <v>#REF!</v>
      </c>
      <c r="M723" s="67"/>
      <c r="N723" s="68"/>
    </row>
    <row r="724" spans="1:14" ht="15">
      <c r="A724" s="63"/>
      <c r="B724" s="63"/>
      <c r="C724" s="23"/>
      <c r="D724" s="23"/>
      <c r="E724" s="23"/>
      <c r="F724" s="23"/>
      <c r="G724" s="64"/>
      <c r="H724" s="65"/>
      <c r="I724" s="28">
        <f ca="1">SUMIF('IMPORTBFT (ID)'!$A$3:$A$5000,$G$4:$G$7322,'IMPORTBFT (ID)'!$B$3:$B$5000)</f>
        <v>0</v>
      </c>
      <c r="J724" s="66"/>
      <c r="K724" s="18" t="str">
        <f t="shared" ca="1" si="0"/>
        <v>-</v>
      </c>
      <c r="L724" s="19" t="e">
        <f>IF(G724=#REF!,#REF!,"FALSO")</f>
        <v>#REF!</v>
      </c>
      <c r="M724" s="67"/>
      <c r="N724" s="68"/>
    </row>
    <row r="725" spans="1:14" ht="15">
      <c r="A725" s="63"/>
      <c r="B725" s="63"/>
      <c r="C725" s="23"/>
      <c r="D725" s="23"/>
      <c r="E725" s="23"/>
      <c r="F725" s="23"/>
      <c r="G725" s="64"/>
      <c r="H725" s="65"/>
      <c r="I725" s="28">
        <f ca="1">SUMIF('IMPORTBFT (ID)'!$A$3:$A$5000,$G$4:$G$7322,'IMPORTBFT (ID)'!$B$3:$B$5000)</f>
        <v>0</v>
      </c>
      <c r="J725" s="66"/>
      <c r="K725" s="18" t="str">
        <f t="shared" ca="1" si="0"/>
        <v>-</v>
      </c>
      <c r="L725" s="19" t="e">
        <f>IF(G725=#REF!,#REF!,"FALSO")</f>
        <v>#REF!</v>
      </c>
      <c r="M725" s="67"/>
      <c r="N725" s="68"/>
    </row>
    <row r="726" spans="1:14" ht="15">
      <c r="A726" s="63"/>
      <c r="B726" s="63"/>
      <c r="C726" s="23"/>
      <c r="D726" s="23"/>
      <c r="E726" s="23"/>
      <c r="F726" s="23"/>
      <c r="G726" s="64"/>
      <c r="H726" s="65"/>
      <c r="I726" s="28">
        <f ca="1">SUMIF('IMPORTBFT (ID)'!$A$3:$A$5000,$G$4:$G$7322,'IMPORTBFT (ID)'!$B$3:$B$5000)</f>
        <v>0</v>
      </c>
      <c r="J726" s="66"/>
      <c r="K726" s="18" t="str">
        <f t="shared" ca="1" si="0"/>
        <v>-</v>
      </c>
      <c r="L726" s="19" t="e">
        <f>IF(G726=#REF!,#REF!,"FALSO")</f>
        <v>#REF!</v>
      </c>
      <c r="M726" s="67"/>
      <c r="N726" s="68"/>
    </row>
    <row r="727" spans="1:14" ht="15">
      <c r="A727" s="63"/>
      <c r="B727" s="63"/>
      <c r="C727" s="23"/>
      <c r="D727" s="23"/>
      <c r="E727" s="23"/>
      <c r="F727" s="23"/>
      <c r="G727" s="64"/>
      <c r="H727" s="65"/>
      <c r="I727" s="28">
        <f ca="1">SUMIF('IMPORTBFT (ID)'!$A$3:$A$5000,$G$4:$G$7322,'IMPORTBFT (ID)'!$B$3:$B$5000)</f>
        <v>0</v>
      </c>
      <c r="J727" s="66"/>
      <c r="K727" s="18" t="str">
        <f t="shared" ca="1" si="0"/>
        <v>-</v>
      </c>
      <c r="L727" s="19" t="e">
        <f>IF(G727=#REF!,#REF!,"FALSO")</f>
        <v>#REF!</v>
      </c>
      <c r="M727" s="67"/>
      <c r="N727" s="68"/>
    </row>
    <row r="728" spans="1:14" ht="15">
      <c r="A728" s="63"/>
      <c r="B728" s="63"/>
      <c r="C728" s="23"/>
      <c r="D728" s="23"/>
      <c r="E728" s="23"/>
      <c r="F728" s="23"/>
      <c r="G728" s="64"/>
      <c r="H728" s="65"/>
      <c r="I728" s="28">
        <f ca="1">SUMIF('IMPORTBFT (ID)'!$A$3:$A$5000,$G$4:$G$7322,'IMPORTBFT (ID)'!$B$3:$B$5000)</f>
        <v>0</v>
      </c>
      <c r="J728" s="66"/>
      <c r="K728" s="18" t="str">
        <f t="shared" ca="1" si="0"/>
        <v>-</v>
      </c>
      <c r="L728" s="19" t="e">
        <f>IF(G728=#REF!,#REF!,"FALSO")</f>
        <v>#REF!</v>
      </c>
      <c r="M728" s="67"/>
      <c r="N728" s="68"/>
    </row>
    <row r="729" spans="1:14" ht="15">
      <c r="A729" s="63"/>
      <c r="B729" s="63"/>
      <c r="C729" s="23"/>
      <c r="D729" s="23"/>
      <c r="E729" s="23"/>
      <c r="F729" s="23"/>
      <c r="G729" s="64"/>
      <c r="H729" s="65"/>
      <c r="I729" s="28">
        <f ca="1">SUMIF('IMPORTBFT (ID)'!$A$3:$A$5000,$G$4:$G$7322,'IMPORTBFT (ID)'!$B$3:$B$5000)</f>
        <v>0</v>
      </c>
      <c r="J729" s="66"/>
      <c r="K729" s="18" t="str">
        <f t="shared" ca="1" si="0"/>
        <v>-</v>
      </c>
      <c r="L729" s="19" t="e">
        <f>IF(G729=#REF!,#REF!,"FALSO")</f>
        <v>#REF!</v>
      </c>
      <c r="M729" s="67"/>
      <c r="N729" s="68"/>
    </row>
    <row r="730" spans="1:14" ht="15">
      <c r="A730" s="63"/>
      <c r="B730" s="63"/>
      <c r="C730" s="23"/>
      <c r="D730" s="23"/>
      <c r="E730" s="23"/>
      <c r="F730" s="23"/>
      <c r="G730" s="64"/>
      <c r="H730" s="65"/>
      <c r="I730" s="28">
        <f ca="1">SUMIF('IMPORTBFT (ID)'!$A$3:$A$5000,$G$4:$G$7322,'IMPORTBFT (ID)'!$B$3:$B$5000)</f>
        <v>0</v>
      </c>
      <c r="J730" s="66"/>
      <c r="K730" s="18" t="str">
        <f t="shared" ca="1" si="0"/>
        <v>-</v>
      </c>
      <c r="L730" s="19" t="e">
        <f>IF(G730=#REF!,#REF!,"FALSO")</f>
        <v>#REF!</v>
      </c>
      <c r="M730" s="67"/>
      <c r="N730" s="68"/>
    </row>
    <row r="731" spans="1:14" ht="15">
      <c r="A731" s="63"/>
      <c r="B731" s="63"/>
      <c r="C731" s="23"/>
      <c r="D731" s="23"/>
      <c r="E731" s="23"/>
      <c r="F731" s="23"/>
      <c r="G731" s="64"/>
      <c r="H731" s="65"/>
      <c r="I731" s="28">
        <f ca="1">SUMIF('IMPORTBFT (ID)'!$A$3:$A$5000,$G$4:$G$7322,'IMPORTBFT (ID)'!$B$3:$B$5000)</f>
        <v>0</v>
      </c>
      <c r="J731" s="66"/>
      <c r="K731" s="18" t="str">
        <f t="shared" ca="1" si="0"/>
        <v>-</v>
      </c>
      <c r="L731" s="19" t="e">
        <f>IF(G731=#REF!,#REF!,"FALSO")</f>
        <v>#REF!</v>
      </c>
      <c r="M731" s="67"/>
      <c r="N731" s="68"/>
    </row>
    <row r="732" spans="1:14" ht="15">
      <c r="A732" s="63"/>
      <c r="B732" s="63"/>
      <c r="C732" s="23"/>
      <c r="D732" s="23"/>
      <c r="E732" s="23"/>
      <c r="F732" s="23"/>
      <c r="G732" s="64"/>
      <c r="H732" s="65"/>
      <c r="I732" s="28">
        <f ca="1">SUMIF('IMPORTBFT (ID)'!$A$3:$A$5000,$G$4:$G$7322,'IMPORTBFT (ID)'!$B$3:$B$5000)</f>
        <v>0</v>
      </c>
      <c r="J732" s="66"/>
      <c r="K732" s="18" t="str">
        <f t="shared" ca="1" si="0"/>
        <v>-</v>
      </c>
      <c r="L732" s="19" t="e">
        <f>IF(G732=#REF!,#REF!,"FALSO")</f>
        <v>#REF!</v>
      </c>
      <c r="M732" s="67"/>
      <c r="N732" s="68"/>
    </row>
    <row r="733" spans="1:14" ht="15">
      <c r="A733" s="63"/>
      <c r="B733" s="63"/>
      <c r="C733" s="23"/>
      <c r="D733" s="23"/>
      <c r="E733" s="23"/>
      <c r="F733" s="23"/>
      <c r="G733" s="64"/>
      <c r="H733" s="65"/>
      <c r="I733" s="28">
        <f ca="1">SUMIF('IMPORTBFT (ID)'!$A$3:$A$5000,$G$4:$G$7322,'IMPORTBFT (ID)'!$B$3:$B$5000)</f>
        <v>0</v>
      </c>
      <c r="J733" s="66"/>
      <c r="K733" s="18" t="str">
        <f t="shared" ca="1" si="0"/>
        <v>-</v>
      </c>
      <c r="L733" s="19" t="e">
        <f>IF(G733=#REF!,#REF!,"FALSO")</f>
        <v>#REF!</v>
      </c>
      <c r="M733" s="67"/>
      <c r="N733" s="68"/>
    </row>
    <row r="734" spans="1:14" ht="15">
      <c r="A734" s="63"/>
      <c r="B734" s="63"/>
      <c r="C734" s="23"/>
      <c r="D734" s="23"/>
      <c r="E734" s="23"/>
      <c r="F734" s="23"/>
      <c r="G734" s="64"/>
      <c r="H734" s="65"/>
      <c r="I734" s="28">
        <f ca="1">SUMIF('IMPORTBFT (ID)'!$A$3:$A$5000,$G$4:$G$7322,'IMPORTBFT (ID)'!$B$3:$B$5000)</f>
        <v>0</v>
      </c>
      <c r="J734" s="66"/>
      <c r="K734" s="18" t="str">
        <f t="shared" ca="1" si="0"/>
        <v>-</v>
      </c>
      <c r="L734" s="19" t="e">
        <f>IF(G734=#REF!,#REF!,"FALSO")</f>
        <v>#REF!</v>
      </c>
      <c r="M734" s="67"/>
      <c r="N734" s="68"/>
    </row>
    <row r="735" spans="1:14" ht="15">
      <c r="A735" s="63"/>
      <c r="B735" s="63"/>
      <c r="C735" s="23"/>
      <c r="D735" s="23"/>
      <c r="E735" s="23"/>
      <c r="F735" s="23"/>
      <c r="G735" s="64"/>
      <c r="H735" s="65"/>
      <c r="I735" s="28">
        <f ca="1">SUMIF('IMPORTBFT (ID)'!$A$3:$A$5000,$G$4:$G$7322,'IMPORTBFT (ID)'!$B$3:$B$5000)</f>
        <v>0</v>
      </c>
      <c r="J735" s="66"/>
      <c r="K735" s="18" t="str">
        <f t="shared" ca="1" si="0"/>
        <v>-</v>
      </c>
      <c r="L735" s="19" t="e">
        <f>IF(G735=#REF!,#REF!,"FALSO")</f>
        <v>#REF!</v>
      </c>
      <c r="M735" s="67"/>
      <c r="N735" s="68"/>
    </row>
    <row r="736" spans="1:14" ht="15">
      <c r="A736" s="63"/>
      <c r="B736" s="63"/>
      <c r="C736" s="23"/>
      <c r="D736" s="23"/>
      <c r="E736" s="23"/>
      <c r="F736" s="23"/>
      <c r="G736" s="64"/>
      <c r="H736" s="65"/>
      <c r="I736" s="28">
        <f ca="1">SUMIF('IMPORTBFT (ID)'!$A$3:$A$5000,$G$4:$G$7322,'IMPORTBFT (ID)'!$B$3:$B$5000)</f>
        <v>0</v>
      </c>
      <c r="J736" s="66"/>
      <c r="K736" s="18" t="str">
        <f t="shared" ca="1" si="0"/>
        <v>-</v>
      </c>
      <c r="L736" s="19" t="e">
        <f>IF(G736=#REF!,#REF!,"FALSO")</f>
        <v>#REF!</v>
      </c>
      <c r="M736" s="67"/>
      <c r="N736" s="68"/>
    </row>
    <row r="737" spans="1:14" ht="15">
      <c r="A737" s="63"/>
      <c r="B737" s="63"/>
      <c r="C737" s="23"/>
      <c r="D737" s="23"/>
      <c r="E737" s="23"/>
      <c r="F737" s="23"/>
      <c r="G737" s="64"/>
      <c r="H737" s="65"/>
      <c r="I737" s="28">
        <f ca="1">SUMIF('IMPORTBFT (ID)'!$A$3:$A$5000,$G$4:$G$7322,'IMPORTBFT (ID)'!$B$3:$B$5000)</f>
        <v>0</v>
      </c>
      <c r="J737" s="66"/>
      <c r="K737" s="18" t="str">
        <f t="shared" ca="1" si="0"/>
        <v>-</v>
      </c>
      <c r="L737" s="19" t="e">
        <f>IF(G737=#REF!,#REF!,"FALSO")</f>
        <v>#REF!</v>
      </c>
      <c r="M737" s="67"/>
      <c r="N737" s="68"/>
    </row>
    <row r="738" spans="1:14" ht="15">
      <c r="A738" s="63"/>
      <c r="B738" s="63"/>
      <c r="C738" s="23"/>
      <c r="D738" s="23"/>
      <c r="E738" s="23"/>
      <c r="F738" s="23"/>
      <c r="G738" s="64"/>
      <c r="H738" s="65"/>
      <c r="I738" s="28">
        <f ca="1">SUMIF('IMPORTBFT (ID)'!$A$3:$A$5000,$G$4:$G$7322,'IMPORTBFT (ID)'!$B$3:$B$5000)</f>
        <v>0</v>
      </c>
      <c r="J738" s="66"/>
      <c r="K738" s="18" t="str">
        <f t="shared" ca="1" si="0"/>
        <v>-</v>
      </c>
      <c r="L738" s="19" t="e">
        <f>IF(G738=#REF!,#REF!,"FALSO")</f>
        <v>#REF!</v>
      </c>
      <c r="M738" s="67"/>
      <c r="N738" s="68"/>
    </row>
    <row r="739" spans="1:14" ht="15">
      <c r="A739" s="63"/>
      <c r="B739" s="63"/>
      <c r="C739" s="23"/>
      <c r="D739" s="23"/>
      <c r="E739" s="23"/>
      <c r="F739" s="23"/>
      <c r="G739" s="64"/>
      <c r="H739" s="65"/>
      <c r="I739" s="28">
        <f ca="1">SUMIF('IMPORTBFT (ID)'!$A$3:$A$5000,$G$4:$G$7322,'IMPORTBFT (ID)'!$B$3:$B$5000)</f>
        <v>0</v>
      </c>
      <c r="J739" s="66"/>
      <c r="K739" s="18" t="str">
        <f t="shared" ca="1" si="0"/>
        <v>-</v>
      </c>
      <c r="L739" s="19" t="e">
        <f>IF(G739=#REF!,#REF!,"FALSO")</f>
        <v>#REF!</v>
      </c>
      <c r="M739" s="67"/>
      <c r="N739" s="68"/>
    </row>
    <row r="740" spans="1:14" ht="15">
      <c r="A740" s="63"/>
      <c r="B740" s="63"/>
      <c r="C740" s="23"/>
      <c r="D740" s="23"/>
      <c r="E740" s="23"/>
      <c r="F740" s="23"/>
      <c r="G740" s="64"/>
      <c r="H740" s="65"/>
      <c r="I740" s="28">
        <f ca="1">SUMIF('IMPORTBFT (ID)'!$A$3:$A$5000,$G$4:$G$7322,'IMPORTBFT (ID)'!$B$3:$B$5000)</f>
        <v>0</v>
      </c>
      <c r="J740" s="66"/>
      <c r="K740" s="18" t="str">
        <f t="shared" ca="1" si="0"/>
        <v>-</v>
      </c>
      <c r="L740" s="19" t="e">
        <f>IF(G740=#REF!,#REF!,"FALSO")</f>
        <v>#REF!</v>
      </c>
      <c r="M740" s="67"/>
      <c r="N740" s="68"/>
    </row>
    <row r="741" spans="1:14" ht="15">
      <c r="A741" s="63"/>
      <c r="B741" s="63"/>
      <c r="C741" s="23"/>
      <c r="D741" s="23"/>
      <c r="E741" s="23"/>
      <c r="F741" s="23"/>
      <c r="G741" s="64"/>
      <c r="H741" s="65"/>
      <c r="I741" s="28">
        <f ca="1">SUMIF('IMPORTBFT (ID)'!$A$3:$A$5000,$G$4:$G$7322,'IMPORTBFT (ID)'!$B$3:$B$5000)</f>
        <v>0</v>
      </c>
      <c r="J741" s="66"/>
      <c r="K741" s="18" t="str">
        <f t="shared" ca="1" si="0"/>
        <v>-</v>
      </c>
      <c r="L741" s="19" t="e">
        <f>IF(G741=#REF!,#REF!,"FALSO")</f>
        <v>#REF!</v>
      </c>
      <c r="M741" s="67"/>
      <c r="N741" s="68"/>
    </row>
    <row r="742" spans="1:14" ht="15">
      <c r="A742" s="63"/>
      <c r="B742" s="63"/>
      <c r="C742" s="23"/>
      <c r="D742" s="23"/>
      <c r="E742" s="23"/>
      <c r="F742" s="23"/>
      <c r="G742" s="64"/>
      <c r="H742" s="65"/>
      <c r="I742" s="28">
        <f ca="1">SUMIF('IMPORTBFT (ID)'!$A$3:$A$5000,$G$4:$G$7322,'IMPORTBFT (ID)'!$B$3:$B$5000)</f>
        <v>0</v>
      </c>
      <c r="J742" s="66"/>
      <c r="K742" s="18" t="str">
        <f t="shared" ca="1" si="0"/>
        <v>-</v>
      </c>
      <c r="L742" s="19" t="e">
        <f>IF(G742=#REF!,#REF!,"FALSO")</f>
        <v>#REF!</v>
      </c>
      <c r="M742" s="67"/>
      <c r="N742" s="68"/>
    </row>
    <row r="743" spans="1:14" ht="15">
      <c r="A743" s="63"/>
      <c r="B743" s="63"/>
      <c r="C743" s="23"/>
      <c r="D743" s="23"/>
      <c r="E743" s="23"/>
      <c r="F743" s="23"/>
      <c r="G743" s="64"/>
      <c r="H743" s="65"/>
      <c r="I743" s="28">
        <f ca="1">SUMIF('IMPORTBFT (ID)'!$A$3:$A$5000,$G$4:$G$7322,'IMPORTBFT (ID)'!$B$3:$B$5000)</f>
        <v>0</v>
      </c>
      <c r="J743" s="66"/>
      <c r="K743" s="18" t="str">
        <f t="shared" ca="1" si="0"/>
        <v>-</v>
      </c>
      <c r="L743" s="19" t="e">
        <f>IF(G743=#REF!,#REF!,"FALSO")</f>
        <v>#REF!</v>
      </c>
      <c r="M743" s="67"/>
      <c r="N743" s="68"/>
    </row>
    <row r="744" spans="1:14" ht="15">
      <c r="A744" s="63"/>
      <c r="B744" s="63"/>
      <c r="C744" s="23"/>
      <c r="D744" s="23"/>
      <c r="E744" s="23"/>
      <c r="F744" s="23"/>
      <c r="G744" s="64"/>
      <c r="H744" s="65"/>
      <c r="I744" s="28">
        <f ca="1">SUMIF('IMPORTBFT (ID)'!$A$3:$A$5000,$G$4:$G$7322,'IMPORTBFT (ID)'!$B$3:$B$5000)</f>
        <v>0</v>
      </c>
      <c r="J744" s="66"/>
      <c r="K744" s="18" t="str">
        <f t="shared" ca="1" si="0"/>
        <v>-</v>
      </c>
      <c r="L744" s="19" t="e">
        <f>IF(G744=#REF!,#REF!,"FALSO")</f>
        <v>#REF!</v>
      </c>
      <c r="M744" s="67"/>
      <c r="N744" s="68"/>
    </row>
    <row r="745" spans="1:14" ht="15">
      <c r="A745" s="63"/>
      <c r="B745" s="63"/>
      <c r="C745" s="23"/>
      <c r="D745" s="23"/>
      <c r="E745" s="23"/>
      <c r="F745" s="23"/>
      <c r="G745" s="64"/>
      <c r="H745" s="65"/>
      <c r="I745" s="28">
        <f ca="1">SUMIF('IMPORTBFT (ID)'!$A$3:$A$5000,$G$4:$G$7322,'IMPORTBFT (ID)'!$B$3:$B$5000)</f>
        <v>0</v>
      </c>
      <c r="J745" s="66"/>
      <c r="K745" s="18" t="str">
        <f t="shared" ca="1" si="0"/>
        <v>-</v>
      </c>
      <c r="L745" s="19" t="e">
        <f>IF(G745=#REF!,#REF!,"FALSO")</f>
        <v>#REF!</v>
      </c>
      <c r="M745" s="67"/>
      <c r="N745" s="68"/>
    </row>
    <row r="746" spans="1:14" ht="15">
      <c r="A746" s="63"/>
      <c r="B746" s="63"/>
      <c r="C746" s="23"/>
      <c r="D746" s="23"/>
      <c r="E746" s="23"/>
      <c r="F746" s="23"/>
      <c r="G746" s="64"/>
      <c r="H746" s="65"/>
      <c r="I746" s="28">
        <f ca="1">SUMIF('IMPORTBFT (ID)'!$A$3:$A$5000,$G$4:$G$7322,'IMPORTBFT (ID)'!$B$3:$B$5000)</f>
        <v>0</v>
      </c>
      <c r="J746" s="66"/>
      <c r="K746" s="18" t="str">
        <f t="shared" ca="1" si="0"/>
        <v>-</v>
      </c>
      <c r="L746" s="19" t="e">
        <f>IF(G746=#REF!,#REF!,"FALSO")</f>
        <v>#REF!</v>
      </c>
      <c r="M746" s="67"/>
      <c r="N746" s="68"/>
    </row>
    <row r="747" spans="1:14" ht="15">
      <c r="A747" s="63"/>
      <c r="B747" s="63"/>
      <c r="C747" s="23"/>
      <c r="D747" s="23"/>
      <c r="E747" s="23"/>
      <c r="F747" s="23"/>
      <c r="G747" s="64"/>
      <c r="H747" s="65"/>
      <c r="I747" s="28">
        <f ca="1">SUMIF('IMPORTBFT (ID)'!$A$3:$A$5000,$G$4:$G$7322,'IMPORTBFT (ID)'!$B$3:$B$5000)</f>
        <v>0</v>
      </c>
      <c r="J747" s="66"/>
      <c r="K747" s="18" t="str">
        <f t="shared" ca="1" si="0"/>
        <v>-</v>
      </c>
      <c r="L747" s="19" t="e">
        <f>IF(G747=#REF!,#REF!,"FALSO")</f>
        <v>#REF!</v>
      </c>
      <c r="M747" s="67"/>
      <c r="N747" s="68"/>
    </row>
    <row r="748" spans="1:14" ht="15">
      <c r="A748" s="63"/>
      <c r="B748" s="63"/>
      <c r="C748" s="23"/>
      <c r="D748" s="23"/>
      <c r="E748" s="23"/>
      <c r="F748" s="23"/>
      <c r="G748" s="64"/>
      <c r="H748" s="65"/>
      <c r="I748" s="28">
        <f ca="1">SUMIF('IMPORTBFT (ID)'!$A$3:$A$5000,$G$4:$G$7322,'IMPORTBFT (ID)'!$B$3:$B$5000)</f>
        <v>0</v>
      </c>
      <c r="J748" s="66"/>
      <c r="K748" s="18" t="str">
        <f t="shared" ca="1" si="0"/>
        <v>-</v>
      </c>
      <c r="L748" s="19" t="e">
        <f>IF(G748=#REF!,#REF!,"FALSO")</f>
        <v>#REF!</v>
      </c>
      <c r="M748" s="67"/>
      <c r="N748" s="68"/>
    </row>
    <row r="749" spans="1:14" ht="15">
      <c r="A749" s="63"/>
      <c r="B749" s="63"/>
      <c r="C749" s="23"/>
      <c r="D749" s="70"/>
      <c r="E749" s="70"/>
      <c r="F749" s="70"/>
      <c r="G749" s="64"/>
      <c r="H749" s="65"/>
      <c r="I749" s="28">
        <f ca="1">SUMIF('IMPORTBFT (ID)'!$A$3:$A$5000,$G$4:$G$7322,'IMPORTBFT (ID)'!$B$3:$B$5000)</f>
        <v>0</v>
      </c>
      <c r="J749" s="66"/>
      <c r="K749" s="18" t="str">
        <f t="shared" ca="1" si="0"/>
        <v>-</v>
      </c>
      <c r="L749" s="19" t="e">
        <f>IF(G749=#REF!,#REF!,"FALSO")</f>
        <v>#REF!</v>
      </c>
      <c r="M749" s="67"/>
      <c r="N749" s="68"/>
    </row>
    <row r="750" spans="1:14" ht="15">
      <c r="A750" s="63"/>
      <c r="B750" s="63"/>
      <c r="C750" s="23"/>
      <c r="D750" s="70"/>
      <c r="E750" s="70"/>
      <c r="F750" s="70"/>
      <c r="G750" s="64"/>
      <c r="H750" s="71"/>
      <c r="I750" s="28">
        <f ca="1">SUMIF('IMPORTBFT (ID)'!$A$3:$A$5000,$G$4:$G$7322,'IMPORTBFT (ID)'!$B$3:$B$5000)</f>
        <v>0</v>
      </c>
      <c r="J750" s="66"/>
      <c r="K750" s="18" t="str">
        <f t="shared" ca="1" si="0"/>
        <v>-</v>
      </c>
      <c r="L750" s="19" t="e">
        <f>IF(G750=#REF!,#REF!,"FALSO")</f>
        <v>#REF!</v>
      </c>
      <c r="M750" s="67"/>
      <c r="N750" s="68"/>
    </row>
    <row r="751" spans="1:14" ht="15">
      <c r="A751" s="63"/>
      <c r="B751" s="63"/>
      <c r="C751" s="23"/>
      <c r="D751" s="70"/>
      <c r="E751" s="70"/>
      <c r="F751" s="70"/>
      <c r="G751" s="64"/>
      <c r="H751" s="65"/>
      <c r="I751" s="28">
        <f ca="1">SUMIF('IMPORTBFT (ID)'!$A$3:$A$5000,$G$4:$G$7322,'IMPORTBFT (ID)'!$B$3:$B$5000)</f>
        <v>0</v>
      </c>
      <c r="J751" s="66"/>
      <c r="K751" s="18" t="str">
        <f t="shared" ca="1" si="0"/>
        <v>-</v>
      </c>
      <c r="L751" s="19" t="e">
        <f>IF(G751=#REF!,#REF!,"FALSO")</f>
        <v>#REF!</v>
      </c>
      <c r="M751" s="67"/>
      <c r="N751" s="68"/>
    </row>
    <row r="752" spans="1:14" ht="15">
      <c r="A752" s="63"/>
      <c r="B752" s="63"/>
      <c r="C752" s="23"/>
      <c r="D752" s="70"/>
      <c r="E752" s="70"/>
      <c r="F752" s="70"/>
      <c r="G752" s="64"/>
      <c r="H752" s="65"/>
      <c r="I752" s="28">
        <f ca="1">SUMIF('IMPORTBFT (ID)'!$A$3:$A$5000,$G$4:$G$7322,'IMPORTBFT (ID)'!$B$3:$B$5000)</f>
        <v>0</v>
      </c>
      <c r="J752" s="66"/>
      <c r="K752" s="18" t="str">
        <f t="shared" ca="1" si="0"/>
        <v>-</v>
      </c>
      <c r="L752" s="19" t="e">
        <f>IF(G752=#REF!,#REF!,"FALSO")</f>
        <v>#REF!</v>
      </c>
      <c r="M752" s="67"/>
      <c r="N752" s="68"/>
    </row>
    <row r="753" spans="1:14" ht="15">
      <c r="A753" s="63"/>
      <c r="B753" s="63"/>
      <c r="C753" s="23"/>
      <c r="D753" s="70"/>
      <c r="E753" s="70"/>
      <c r="F753" s="70"/>
      <c r="G753" s="64"/>
      <c r="H753" s="65"/>
      <c r="I753" s="28">
        <f ca="1">SUMIF('IMPORTBFT (ID)'!$A$3:$A$5000,$G$4:$G$7322,'IMPORTBFT (ID)'!$B$3:$B$5000)</f>
        <v>0</v>
      </c>
      <c r="J753" s="66"/>
      <c r="K753" s="18" t="str">
        <f t="shared" ca="1" si="0"/>
        <v>-</v>
      </c>
      <c r="L753" s="19" t="e">
        <f>IF(G753=#REF!,#REF!,"FALSO")</f>
        <v>#REF!</v>
      </c>
      <c r="M753" s="67"/>
      <c r="N753" s="68"/>
    </row>
    <row r="754" spans="1:14" ht="15">
      <c r="A754" s="63"/>
      <c r="B754" s="63"/>
      <c r="C754" s="23"/>
      <c r="D754" s="70"/>
      <c r="E754" s="70"/>
      <c r="F754" s="70"/>
      <c r="G754" s="64"/>
      <c r="H754" s="65"/>
      <c r="I754" s="28">
        <f ca="1">SUMIF('IMPORTBFT (ID)'!$A$3:$A$5000,$G$4:$G$7322,'IMPORTBFT (ID)'!$B$3:$B$5000)</f>
        <v>0</v>
      </c>
      <c r="J754" s="66"/>
      <c r="K754" s="18" t="str">
        <f t="shared" ca="1" si="0"/>
        <v>-</v>
      </c>
      <c r="L754" s="19" t="e">
        <f>IF(G754=#REF!,#REF!,"FALSO")</f>
        <v>#REF!</v>
      </c>
      <c r="M754" s="67"/>
      <c r="N754" s="68"/>
    </row>
    <row r="755" spans="1:14" ht="15">
      <c r="A755" s="63"/>
      <c r="B755" s="63"/>
      <c r="C755" s="23"/>
      <c r="D755" s="70"/>
      <c r="E755" s="70"/>
      <c r="F755" s="70"/>
      <c r="G755" s="64"/>
      <c r="H755" s="65"/>
      <c r="I755" s="28">
        <f ca="1">SUMIF('IMPORTBFT (ID)'!$A$3:$A$5000,$G$4:$G$7322,'IMPORTBFT (ID)'!$B$3:$B$5000)</f>
        <v>0</v>
      </c>
      <c r="J755" s="66"/>
      <c r="K755" s="18" t="str">
        <f t="shared" ca="1" si="0"/>
        <v>-</v>
      </c>
      <c r="L755" s="19" t="e">
        <f>IF(G755=#REF!,#REF!,"FALSO")</f>
        <v>#REF!</v>
      </c>
      <c r="M755" s="67"/>
      <c r="N755" s="68"/>
    </row>
    <row r="756" spans="1:14" ht="15">
      <c r="A756" s="63"/>
      <c r="B756" s="63"/>
      <c r="C756" s="23"/>
      <c r="D756" s="70"/>
      <c r="E756" s="70"/>
      <c r="F756" s="70"/>
      <c r="G756" s="64"/>
      <c r="H756" s="65"/>
      <c r="I756" s="28">
        <f ca="1">SUMIF('IMPORTBFT (ID)'!$A$3:$A$5000,$G$4:$G$7322,'IMPORTBFT (ID)'!$B$3:$B$5000)</f>
        <v>0</v>
      </c>
      <c r="J756" s="66"/>
      <c r="K756" s="18" t="str">
        <f t="shared" ca="1" si="0"/>
        <v>-</v>
      </c>
      <c r="L756" s="19" t="e">
        <f>IF(G756=#REF!,#REF!,"FALSO")</f>
        <v>#REF!</v>
      </c>
      <c r="M756" s="67"/>
      <c r="N756" s="68"/>
    </row>
    <row r="757" spans="1:14" ht="15">
      <c r="A757" s="63"/>
      <c r="B757" s="63"/>
      <c r="C757" s="23"/>
      <c r="D757" s="70"/>
      <c r="E757" s="70"/>
      <c r="F757" s="70"/>
      <c r="G757" s="64"/>
      <c r="H757" s="65"/>
      <c r="I757" s="28">
        <f ca="1">SUMIF('IMPORTBFT (ID)'!$A$3:$A$5000,$G$4:$G$7322,'IMPORTBFT (ID)'!$B$3:$B$5000)</f>
        <v>0</v>
      </c>
      <c r="J757" s="66"/>
      <c r="K757" s="18" t="str">
        <f t="shared" ca="1" si="0"/>
        <v>-</v>
      </c>
      <c r="L757" s="19" t="e">
        <f>IF(G757=#REF!,#REF!,"FALSO")</f>
        <v>#REF!</v>
      </c>
      <c r="M757" s="67"/>
      <c r="N757" s="68"/>
    </row>
    <row r="758" spans="1:14" ht="15">
      <c r="A758" s="63"/>
      <c r="B758" s="63"/>
      <c r="C758" s="23"/>
      <c r="D758" s="70"/>
      <c r="E758" s="70"/>
      <c r="F758" s="70"/>
      <c r="G758" s="64"/>
      <c r="H758" s="65"/>
      <c r="I758" s="28">
        <f ca="1">SUMIF('IMPORTBFT (ID)'!$A$3:$A$5000,$G$4:$G$7322,'IMPORTBFT (ID)'!$B$3:$B$5000)</f>
        <v>0</v>
      </c>
      <c r="J758" s="72"/>
      <c r="K758" s="18" t="str">
        <f t="shared" ca="1" si="0"/>
        <v>-</v>
      </c>
      <c r="L758" s="19" t="e">
        <f>IF(G758=#REF!,#REF!,"FALSO")</f>
        <v>#REF!</v>
      </c>
      <c r="M758" s="73"/>
      <c r="N758" s="74"/>
    </row>
    <row r="759" spans="1:14" ht="15">
      <c r="A759" s="63"/>
      <c r="B759" s="63"/>
      <c r="C759" s="23"/>
      <c r="D759" s="70"/>
      <c r="E759" s="70"/>
      <c r="F759" s="70"/>
      <c r="G759" s="64"/>
      <c r="H759" s="65"/>
      <c r="I759" s="28">
        <f ca="1">SUMIF('IMPORTBFT (ID)'!$A$3:$A$5000,$G$4:$G$7322,'IMPORTBFT (ID)'!$B$3:$B$5000)</f>
        <v>0</v>
      </c>
      <c r="J759" s="72"/>
      <c r="K759" s="18" t="str">
        <f t="shared" ca="1" si="0"/>
        <v>-</v>
      </c>
      <c r="L759" s="19" t="e">
        <f>IF(G759=#REF!,#REF!,"FALSO")</f>
        <v>#REF!</v>
      </c>
      <c r="M759" s="73"/>
      <c r="N759" s="74"/>
    </row>
    <row r="760" spans="1:14" ht="15">
      <c r="A760" s="63"/>
      <c r="B760" s="63"/>
      <c r="C760" s="23"/>
      <c r="D760" s="70"/>
      <c r="E760" s="70"/>
      <c r="F760" s="70"/>
      <c r="G760" s="64"/>
      <c r="H760" s="65"/>
      <c r="I760" s="28">
        <f ca="1">SUMIF('IMPORTBFT (ID)'!$A$3:$A$5000,$G$4:$G$7322,'IMPORTBFT (ID)'!$B$3:$B$5000)</f>
        <v>0</v>
      </c>
      <c r="J760" s="72"/>
      <c r="K760" s="18" t="str">
        <f t="shared" ca="1" si="0"/>
        <v>-</v>
      </c>
      <c r="L760" s="19" t="e">
        <f>IF(G760=#REF!,#REF!,"FALSO")</f>
        <v>#REF!</v>
      </c>
      <c r="M760" s="73"/>
      <c r="N760" s="74"/>
    </row>
    <row r="761" spans="1:14" ht="15">
      <c r="A761" s="63"/>
      <c r="B761" s="63"/>
      <c r="C761" s="23"/>
      <c r="D761" s="70"/>
      <c r="E761" s="70"/>
      <c r="F761" s="70"/>
      <c r="G761" s="64"/>
      <c r="H761" s="65"/>
      <c r="I761" s="28">
        <f ca="1">SUMIF('IMPORTBFT (ID)'!$A$3:$A$5000,$G$4:$G$7322,'IMPORTBFT (ID)'!$B$3:$B$5000)</f>
        <v>0</v>
      </c>
      <c r="J761" s="72"/>
      <c r="K761" s="18" t="str">
        <f t="shared" ca="1" si="0"/>
        <v>-</v>
      </c>
      <c r="L761" s="19" t="e">
        <f>IF(G761=#REF!,#REF!,"FALSO")</f>
        <v>#REF!</v>
      </c>
      <c r="M761" s="73"/>
      <c r="N761" s="74"/>
    </row>
    <row r="762" spans="1:14" ht="15">
      <c r="A762" s="63"/>
      <c r="B762" s="63"/>
      <c r="C762" s="23"/>
      <c r="D762" s="70"/>
      <c r="E762" s="70"/>
      <c r="F762" s="70"/>
      <c r="G762" s="64"/>
      <c r="H762" s="65"/>
      <c r="I762" s="28">
        <f ca="1">SUMIF('IMPORTBFT (ID)'!$A$3:$A$5000,$G$4:$G$7322,'IMPORTBFT (ID)'!$B$3:$B$5000)</f>
        <v>0</v>
      </c>
      <c r="J762" s="72"/>
      <c r="K762" s="18" t="str">
        <f t="shared" ca="1" si="0"/>
        <v>-</v>
      </c>
      <c r="L762" s="19" t="e">
        <f>IF(G762=#REF!,#REF!,"FALSO")</f>
        <v>#REF!</v>
      </c>
      <c r="M762" s="73"/>
      <c r="N762" s="74"/>
    </row>
    <row r="763" spans="1:14" ht="15">
      <c r="A763" s="63"/>
      <c r="B763" s="63"/>
      <c r="C763" s="23"/>
      <c r="D763" s="70"/>
      <c r="E763" s="70"/>
      <c r="F763" s="70"/>
      <c r="G763" s="64"/>
      <c r="H763" s="65"/>
      <c r="I763" s="28">
        <f ca="1">SUMIF('IMPORTBFT (ID)'!$A$3:$A$5000,$G$4:$G$7322,'IMPORTBFT (ID)'!$B$3:$B$5000)</f>
        <v>0</v>
      </c>
      <c r="J763" s="66"/>
      <c r="K763" s="18" t="str">
        <f t="shared" ca="1" si="0"/>
        <v>-</v>
      </c>
      <c r="L763" s="19" t="e">
        <f>IF(G763=#REF!,#REF!,"FALSO")</f>
        <v>#REF!</v>
      </c>
      <c r="M763" s="67"/>
      <c r="N763" s="68"/>
    </row>
    <row r="764" spans="1:14" ht="15">
      <c r="A764" s="63"/>
      <c r="B764" s="63"/>
      <c r="C764" s="23"/>
      <c r="D764" s="70"/>
      <c r="E764" s="70"/>
      <c r="F764" s="70"/>
      <c r="G764" s="64"/>
      <c r="H764" s="65"/>
      <c r="I764" s="28">
        <f ca="1">SUMIF('IMPORTBFT (ID)'!$A$3:$A$5000,$G$4:$G$7322,'IMPORTBFT (ID)'!$B$3:$B$5000)</f>
        <v>0</v>
      </c>
      <c r="J764" s="66"/>
      <c r="K764" s="18" t="str">
        <f t="shared" ca="1" si="0"/>
        <v>-</v>
      </c>
      <c r="L764" s="19" t="e">
        <f>IF(G764=#REF!,#REF!,"FALSO")</f>
        <v>#REF!</v>
      </c>
      <c r="M764" s="67"/>
      <c r="N764" s="68"/>
    </row>
    <row r="765" spans="1:14" ht="15">
      <c r="A765" s="63"/>
      <c r="B765" s="63"/>
      <c r="C765" s="23"/>
      <c r="D765" s="70"/>
      <c r="E765" s="70"/>
      <c r="F765" s="70"/>
      <c r="G765" s="64"/>
      <c r="H765" s="65"/>
      <c r="I765" s="28">
        <f ca="1">SUMIF('IMPORTBFT (ID)'!$A$3:$A$5000,$G$4:$G$7322,'IMPORTBFT (ID)'!$B$3:$B$5000)</f>
        <v>0</v>
      </c>
      <c r="J765" s="66"/>
      <c r="K765" s="18" t="str">
        <f t="shared" ca="1" si="0"/>
        <v>-</v>
      </c>
      <c r="L765" s="19" t="e">
        <f>IF(G765=#REF!,#REF!,"FALSO")</f>
        <v>#REF!</v>
      </c>
      <c r="M765" s="67"/>
      <c r="N765" s="68"/>
    </row>
    <row r="766" spans="1:14" ht="15">
      <c r="A766" s="63"/>
      <c r="B766" s="63"/>
      <c r="C766" s="23"/>
      <c r="D766" s="70"/>
      <c r="E766" s="70"/>
      <c r="F766" s="70"/>
      <c r="G766" s="64"/>
      <c r="H766" s="65"/>
      <c r="I766" s="28">
        <f ca="1">SUMIF('IMPORTBFT (ID)'!$A$3:$A$5000,$G$4:$G$7322,'IMPORTBFT (ID)'!$B$3:$B$5000)</f>
        <v>0</v>
      </c>
      <c r="J766" s="66"/>
      <c r="K766" s="18" t="str">
        <f t="shared" ca="1" si="0"/>
        <v>-</v>
      </c>
      <c r="L766" s="19" t="e">
        <f>IF(G766=#REF!,#REF!,"FALSO")</f>
        <v>#REF!</v>
      </c>
      <c r="M766" s="67"/>
      <c r="N766" s="68"/>
    </row>
    <row r="767" spans="1:14" ht="15">
      <c r="A767" s="63"/>
      <c r="B767" s="63"/>
      <c r="C767" s="23"/>
      <c r="D767" s="70"/>
      <c r="E767" s="70"/>
      <c r="F767" s="70"/>
      <c r="G767" s="64"/>
      <c r="H767" s="65"/>
      <c r="I767" s="28">
        <f ca="1">SUMIF('IMPORTBFT (ID)'!$A$3:$A$5000,$G$4:$G$7322,'IMPORTBFT (ID)'!$B$3:$B$5000)</f>
        <v>0</v>
      </c>
      <c r="J767" s="66"/>
      <c r="K767" s="18" t="str">
        <f t="shared" ca="1" si="0"/>
        <v>-</v>
      </c>
      <c r="L767" s="19" t="e">
        <f>IF(G767=#REF!,#REF!,"FALSO")</f>
        <v>#REF!</v>
      </c>
      <c r="M767" s="67"/>
      <c r="N767" s="68"/>
    </row>
    <row r="768" spans="1:14" ht="15">
      <c r="A768" s="63"/>
      <c r="B768" s="63"/>
      <c r="C768" s="23"/>
      <c r="D768" s="70"/>
      <c r="E768" s="70"/>
      <c r="F768" s="70"/>
      <c r="G768" s="64"/>
      <c r="H768" s="65"/>
      <c r="I768" s="28">
        <f ca="1">SUMIF('IMPORTBFT (ID)'!$A$3:$A$5000,$G$4:$G$7322,'IMPORTBFT (ID)'!$B$3:$B$5000)</f>
        <v>0</v>
      </c>
      <c r="J768" s="66"/>
      <c r="K768" s="18" t="str">
        <f t="shared" ca="1" si="0"/>
        <v>-</v>
      </c>
      <c r="L768" s="19" t="e">
        <f>IF(G768=#REF!,#REF!,"FALSO")</f>
        <v>#REF!</v>
      </c>
      <c r="M768" s="67"/>
      <c r="N768" s="68"/>
    </row>
    <row r="769" spans="1:14" ht="15">
      <c r="A769" s="63"/>
      <c r="B769" s="63"/>
      <c r="C769" s="23"/>
      <c r="D769" s="70"/>
      <c r="E769" s="70"/>
      <c r="F769" s="70"/>
      <c r="G769" s="64"/>
      <c r="H769" s="65"/>
      <c r="I769" s="28">
        <f ca="1">SUMIF('IMPORTBFT (ID)'!$A$3:$A$5000,$G$4:$G$7322,'IMPORTBFT (ID)'!$B$3:$B$5000)</f>
        <v>0</v>
      </c>
      <c r="J769" s="66"/>
      <c r="K769" s="18" t="str">
        <f t="shared" ca="1" si="0"/>
        <v>-</v>
      </c>
      <c r="L769" s="19" t="e">
        <f>IF(G769=#REF!,#REF!,"FALSO")</f>
        <v>#REF!</v>
      </c>
      <c r="M769" s="67"/>
      <c r="N769" s="68"/>
    </row>
    <row r="770" spans="1:14" ht="15">
      <c r="A770" s="63"/>
      <c r="B770" s="63"/>
      <c r="C770" s="23"/>
      <c r="D770" s="70"/>
      <c r="E770" s="70"/>
      <c r="F770" s="70"/>
      <c r="G770" s="64"/>
      <c r="H770" s="65"/>
      <c r="I770" s="28">
        <f ca="1">SUMIF('IMPORTBFT (ID)'!$A$3:$A$5000,$G$4:$G$7322,'IMPORTBFT (ID)'!$B$3:$B$5000)</f>
        <v>0</v>
      </c>
      <c r="J770" s="66"/>
      <c r="K770" s="18" t="str">
        <f t="shared" ca="1" si="0"/>
        <v>-</v>
      </c>
      <c r="L770" s="19" t="e">
        <f>IF(G770=#REF!,#REF!,"FALSO")</f>
        <v>#REF!</v>
      </c>
      <c r="M770" s="67"/>
      <c r="N770" s="68"/>
    </row>
    <row r="771" spans="1:14" ht="15">
      <c r="A771" s="63"/>
      <c r="B771" s="63"/>
      <c r="C771" s="23"/>
      <c r="D771" s="70"/>
      <c r="E771" s="70"/>
      <c r="F771" s="70"/>
      <c r="G771" s="64"/>
      <c r="H771" s="65"/>
      <c r="I771" s="28">
        <f ca="1">SUMIF('IMPORTBFT (ID)'!$A$3:$A$5000,$G$4:$G$7322,'IMPORTBFT (ID)'!$B$3:$B$5000)</f>
        <v>0</v>
      </c>
      <c r="J771" s="66"/>
      <c r="K771" s="18" t="str">
        <f t="shared" ca="1" si="0"/>
        <v>-</v>
      </c>
      <c r="L771" s="19" t="e">
        <f>IF(G771=#REF!,#REF!,"FALSO")</f>
        <v>#REF!</v>
      </c>
      <c r="M771" s="67"/>
      <c r="N771" s="68"/>
    </row>
    <row r="772" spans="1:14" ht="15">
      <c r="A772" s="63"/>
      <c r="B772" s="63"/>
      <c r="C772" s="23"/>
      <c r="D772" s="70"/>
      <c r="E772" s="70"/>
      <c r="F772" s="70"/>
      <c r="G772" s="64"/>
      <c r="H772" s="65"/>
      <c r="I772" s="28">
        <f ca="1">SUMIF('IMPORTBFT (ID)'!$A$3:$A$5000,$G$4:$G$7322,'IMPORTBFT (ID)'!$B$3:$B$5000)</f>
        <v>0</v>
      </c>
      <c r="J772" s="66"/>
      <c r="K772" s="18" t="str">
        <f t="shared" ca="1" si="0"/>
        <v>-</v>
      </c>
      <c r="L772" s="19" t="e">
        <f>IF(G772=#REF!,#REF!,"FALSO")</f>
        <v>#REF!</v>
      </c>
      <c r="M772" s="67"/>
      <c r="N772" s="68"/>
    </row>
    <row r="773" spans="1:14" ht="15">
      <c r="A773" s="63"/>
      <c r="B773" s="63"/>
      <c r="C773" s="23"/>
      <c r="D773" s="23"/>
      <c r="E773" s="23"/>
      <c r="F773" s="23"/>
      <c r="G773" s="64"/>
      <c r="H773" s="65"/>
      <c r="I773" s="28">
        <f ca="1">SUMIF('IMPORTBFT (ID)'!$A$3:$A$5000,$G$4:$G$7322,'IMPORTBFT (ID)'!$B$3:$B$5000)</f>
        <v>0</v>
      </c>
      <c r="J773" s="66"/>
      <c r="K773" s="18" t="str">
        <f t="shared" ca="1" si="0"/>
        <v>-</v>
      </c>
      <c r="L773" s="19" t="e">
        <f>IF(G773=#REF!,#REF!,"FALSO")</f>
        <v>#REF!</v>
      </c>
      <c r="M773" s="67"/>
      <c r="N773" s="68"/>
    </row>
    <row r="774" spans="1:14" ht="15">
      <c r="A774" s="63"/>
      <c r="B774" s="63"/>
      <c r="C774" s="23"/>
      <c r="D774" s="23"/>
      <c r="E774" s="23"/>
      <c r="F774" s="23"/>
      <c r="G774" s="64"/>
      <c r="H774" s="65"/>
      <c r="I774" s="28">
        <f ca="1">SUMIF('IMPORTBFT (ID)'!$A$3:$A$5000,$G$4:$G$7322,'IMPORTBFT (ID)'!$B$3:$B$5000)</f>
        <v>0</v>
      </c>
      <c r="J774" s="66"/>
      <c r="K774" s="18" t="str">
        <f t="shared" ca="1" si="0"/>
        <v>-</v>
      </c>
      <c r="L774" s="19" t="e">
        <f>IF(G774=#REF!,#REF!,"FALSO")</f>
        <v>#REF!</v>
      </c>
      <c r="M774" s="67"/>
      <c r="N774" s="68"/>
    </row>
    <row r="775" spans="1:14" ht="15">
      <c r="A775" s="63"/>
      <c r="B775" s="63"/>
      <c r="C775" s="23"/>
      <c r="D775" s="23"/>
      <c r="E775" s="23"/>
      <c r="F775" s="23"/>
      <c r="G775" s="64"/>
      <c r="H775" s="65"/>
      <c r="I775" s="28">
        <f ca="1">SUMIF('IMPORTBFT (ID)'!$A$3:$A$5000,$G$4:$G$7322,'IMPORTBFT (ID)'!$B$3:$B$5000)</f>
        <v>0</v>
      </c>
      <c r="J775" s="66"/>
      <c r="K775" s="18" t="str">
        <f t="shared" ca="1" si="0"/>
        <v>-</v>
      </c>
      <c r="L775" s="19" t="e">
        <f>IF(G775=#REF!,#REF!,"FALSO")</f>
        <v>#REF!</v>
      </c>
      <c r="M775" s="67"/>
      <c r="N775" s="68"/>
    </row>
    <row r="776" spans="1:14" ht="15">
      <c r="A776" s="63"/>
      <c r="B776" s="63"/>
      <c r="C776" s="23"/>
      <c r="D776" s="23"/>
      <c r="E776" s="23"/>
      <c r="F776" s="23"/>
      <c r="G776" s="64"/>
      <c r="H776" s="65"/>
      <c r="I776" s="28">
        <f ca="1">SUMIF('IMPORTBFT (ID)'!$A$3:$A$5000,$G$4:$G$7322,'IMPORTBFT (ID)'!$B$3:$B$5000)</f>
        <v>0</v>
      </c>
      <c r="J776" s="66"/>
      <c r="K776" s="18" t="str">
        <f t="shared" ca="1" si="0"/>
        <v>-</v>
      </c>
      <c r="L776" s="19" t="e">
        <f>IF(G776=#REF!,#REF!,"FALSO")</f>
        <v>#REF!</v>
      </c>
      <c r="M776" s="67"/>
      <c r="N776" s="68"/>
    </row>
    <row r="777" spans="1:14" ht="15">
      <c r="A777" s="63"/>
      <c r="B777" s="63"/>
      <c r="C777" s="23"/>
      <c r="D777" s="23"/>
      <c r="E777" s="23"/>
      <c r="F777" s="23"/>
      <c r="G777" s="64"/>
      <c r="H777" s="65"/>
      <c r="I777" s="28">
        <f ca="1">SUMIF('IMPORTBFT (ID)'!$A$3:$A$5000,$G$4:$G$7322,'IMPORTBFT (ID)'!$B$3:$B$5000)</f>
        <v>0</v>
      </c>
      <c r="J777" s="66"/>
      <c r="K777" s="18" t="str">
        <f t="shared" ca="1" si="0"/>
        <v>-</v>
      </c>
      <c r="L777" s="19" t="e">
        <f>IF(G777=#REF!,#REF!,"FALSO")</f>
        <v>#REF!</v>
      </c>
      <c r="M777" s="67"/>
      <c r="N777" s="68"/>
    </row>
    <row r="778" spans="1:14" ht="15">
      <c r="A778" s="63"/>
      <c r="B778" s="63"/>
      <c r="C778" s="23"/>
      <c r="D778" s="22"/>
      <c r="E778" s="50"/>
      <c r="F778" s="23"/>
      <c r="G778" s="64"/>
      <c r="H778" s="65"/>
      <c r="I778" s="28">
        <f ca="1">SUMIF('IMPORTBFT (ID)'!$A$3:$A$5000,$G$4:$G$7322,'IMPORTBFT (ID)'!$B$3:$B$5000)</f>
        <v>0</v>
      </c>
      <c r="J778" s="66"/>
      <c r="K778" s="18" t="str">
        <f t="shared" ca="1" si="0"/>
        <v>-</v>
      </c>
      <c r="L778" s="19" t="e">
        <f>IF(G778=#REF!,#REF!,"FALSO")</f>
        <v>#REF!</v>
      </c>
      <c r="M778" s="67"/>
      <c r="N778" s="68"/>
    </row>
    <row r="779" spans="1:14" ht="15">
      <c r="A779" s="63"/>
      <c r="B779" s="63"/>
      <c r="C779" s="23"/>
      <c r="D779" s="23"/>
      <c r="E779" s="23"/>
      <c r="F779" s="23"/>
      <c r="G779" s="64"/>
      <c r="H779" s="65"/>
      <c r="I779" s="28">
        <f ca="1">SUMIF('IMPORTBFT (ID)'!$A$3:$A$5000,$G$4:$G$7322,'IMPORTBFT (ID)'!$B$3:$B$5000)</f>
        <v>0</v>
      </c>
      <c r="J779" s="66"/>
      <c r="K779" s="18" t="str">
        <f t="shared" ca="1" si="0"/>
        <v>-</v>
      </c>
      <c r="L779" s="19" t="e">
        <f>IF(G779=#REF!,#REF!,"FALSO")</f>
        <v>#REF!</v>
      </c>
      <c r="M779" s="67"/>
      <c r="N779" s="68"/>
    </row>
    <row r="780" spans="1:14" ht="15">
      <c r="A780" s="63"/>
      <c r="B780" s="63"/>
      <c r="C780" s="23"/>
      <c r="D780" s="23"/>
      <c r="E780" s="23"/>
      <c r="F780" s="23"/>
      <c r="G780" s="64"/>
      <c r="H780" s="65"/>
      <c r="I780" s="28">
        <f ca="1">SUMIF('IMPORTBFT (ID)'!$A$3:$A$5000,$G$4:$G$7322,'IMPORTBFT (ID)'!$B$3:$B$5000)</f>
        <v>0</v>
      </c>
      <c r="J780" s="66"/>
      <c r="K780" s="18" t="str">
        <f t="shared" ca="1" si="0"/>
        <v>-</v>
      </c>
      <c r="L780" s="19" t="e">
        <f>IF(G780=#REF!,#REF!,"FALSO")</f>
        <v>#REF!</v>
      </c>
      <c r="M780" s="67"/>
      <c r="N780" s="68"/>
    </row>
    <row r="781" spans="1:14" ht="15">
      <c r="A781" s="63"/>
      <c r="B781" s="63"/>
      <c r="C781" s="23"/>
      <c r="D781" s="23"/>
      <c r="E781" s="23"/>
      <c r="F781" s="23"/>
      <c r="G781" s="64"/>
      <c r="H781" s="65"/>
      <c r="I781" s="28">
        <f ca="1">SUMIF('IMPORTBFT (ID)'!$A$3:$A$5000,$G$4:$G$7322,'IMPORTBFT (ID)'!$B$3:$B$5000)</f>
        <v>0</v>
      </c>
      <c r="J781" s="66"/>
      <c r="K781" s="18" t="str">
        <f t="shared" ca="1" si="0"/>
        <v>-</v>
      </c>
      <c r="L781" s="19" t="e">
        <f>IF(G781=#REF!,#REF!,"FALSO")</f>
        <v>#REF!</v>
      </c>
      <c r="M781" s="67"/>
      <c r="N781" s="68"/>
    </row>
    <row r="782" spans="1:14" ht="15">
      <c r="A782" s="63"/>
      <c r="B782" s="63"/>
      <c r="C782" s="23"/>
      <c r="D782" s="23"/>
      <c r="E782" s="23"/>
      <c r="F782" s="23"/>
      <c r="G782" s="64"/>
      <c r="H782" s="65"/>
      <c r="I782" s="28">
        <f ca="1">SUMIF('IMPORTBFT (ID)'!$A$3:$A$5000,$G$4:$G$7322,'IMPORTBFT (ID)'!$B$3:$B$5000)</f>
        <v>0</v>
      </c>
      <c r="J782" s="66"/>
      <c r="K782" s="18" t="str">
        <f t="shared" ca="1" si="0"/>
        <v>-</v>
      </c>
      <c r="L782" s="19" t="e">
        <f>IF(G782=#REF!,#REF!,"FALSO")</f>
        <v>#REF!</v>
      </c>
      <c r="M782" s="67"/>
      <c r="N782" s="68"/>
    </row>
    <row r="783" spans="1:14" ht="15">
      <c r="A783" s="63"/>
      <c r="B783" s="63"/>
      <c r="C783" s="23"/>
      <c r="D783" s="23"/>
      <c r="E783" s="23"/>
      <c r="F783" s="23"/>
      <c r="G783" s="64"/>
      <c r="H783" s="65"/>
      <c r="I783" s="28">
        <f ca="1">SUMIF('IMPORTBFT (ID)'!$A$3:$A$5000,$G$4:$G$7322,'IMPORTBFT (ID)'!$B$3:$B$5000)</f>
        <v>0</v>
      </c>
      <c r="J783" s="66"/>
      <c r="K783" s="18" t="str">
        <f t="shared" ca="1" si="0"/>
        <v>-</v>
      </c>
      <c r="L783" s="19" t="e">
        <f>IF(G783=#REF!,#REF!,"FALSO")</f>
        <v>#REF!</v>
      </c>
      <c r="M783" s="67"/>
      <c r="N783" s="68"/>
    </row>
    <row r="784" spans="1:14" ht="15">
      <c r="A784" s="63"/>
      <c r="B784" s="63"/>
      <c r="C784" s="23"/>
      <c r="D784" s="23"/>
      <c r="E784" s="23"/>
      <c r="F784" s="23"/>
      <c r="G784" s="64"/>
      <c r="H784" s="65"/>
      <c r="I784" s="28">
        <f ca="1">SUMIF('IMPORTBFT (ID)'!$A$3:$A$5000,$G$4:$G$7322,'IMPORTBFT (ID)'!$B$3:$B$5000)</f>
        <v>0</v>
      </c>
      <c r="J784" s="66"/>
      <c r="K784" s="18" t="str">
        <f t="shared" ca="1" si="0"/>
        <v>-</v>
      </c>
      <c r="L784" s="19" t="e">
        <f>IF(G784=#REF!,#REF!,"FALSO")</f>
        <v>#REF!</v>
      </c>
      <c r="M784" s="67"/>
      <c r="N784" s="68"/>
    </row>
    <row r="785" spans="1:14" ht="15">
      <c r="A785" s="63"/>
      <c r="B785" s="63"/>
      <c r="C785" s="23"/>
      <c r="D785" s="23"/>
      <c r="E785" s="23"/>
      <c r="F785" s="23"/>
      <c r="G785" s="64"/>
      <c r="H785" s="65"/>
      <c r="I785" s="28">
        <f ca="1">SUMIF('IMPORTBFT (ID)'!$A$3:$A$5000,$G$4:$G$7322,'IMPORTBFT (ID)'!$B$3:$B$5000)</f>
        <v>0</v>
      </c>
      <c r="J785" s="66"/>
      <c r="K785" s="18" t="str">
        <f t="shared" ca="1" si="0"/>
        <v>-</v>
      </c>
      <c r="L785" s="19" t="e">
        <f>IF(G785=#REF!,#REF!,"FALSO")</f>
        <v>#REF!</v>
      </c>
      <c r="M785" s="67"/>
      <c r="N785" s="68"/>
    </row>
    <row r="786" spans="1:14" ht="15">
      <c r="A786" s="63"/>
      <c r="B786" s="63"/>
      <c r="C786" s="23"/>
      <c r="D786" s="23"/>
      <c r="E786" s="23"/>
      <c r="F786" s="23"/>
      <c r="G786" s="64"/>
      <c r="H786" s="65"/>
      <c r="I786" s="28">
        <f ca="1">SUMIF('IMPORTBFT (ID)'!$A$3:$A$5000,$G$4:$G$7322,'IMPORTBFT (ID)'!$B$3:$B$5000)</f>
        <v>0</v>
      </c>
      <c r="J786" s="66"/>
      <c r="K786" s="18" t="str">
        <f t="shared" ca="1" si="0"/>
        <v>-</v>
      </c>
      <c r="L786" s="19" t="e">
        <f>IF(G786=#REF!,#REF!,"FALSO")</f>
        <v>#REF!</v>
      </c>
      <c r="M786" s="67"/>
      <c r="N786" s="68"/>
    </row>
    <row r="787" spans="1:14" ht="15">
      <c r="A787" s="63"/>
      <c r="B787" s="63"/>
      <c r="C787" s="23"/>
      <c r="D787" s="23"/>
      <c r="E787" s="23"/>
      <c r="F787" s="23"/>
      <c r="G787" s="64"/>
      <c r="H787" s="65"/>
      <c r="I787" s="28">
        <f ca="1">SUMIF('IMPORTBFT (ID)'!$A$3:$A$5000,$G$4:$G$7322,'IMPORTBFT (ID)'!$B$3:$B$5000)</f>
        <v>0</v>
      </c>
      <c r="J787" s="66"/>
      <c r="K787" s="18" t="str">
        <f t="shared" ca="1" si="0"/>
        <v>-</v>
      </c>
      <c r="L787" s="19" t="e">
        <f>IF(G787=#REF!,#REF!,"FALSO")</f>
        <v>#REF!</v>
      </c>
      <c r="M787" s="67"/>
      <c r="N787" s="68"/>
    </row>
    <row r="788" spans="1:14" ht="15">
      <c r="A788" s="63"/>
      <c r="B788" s="63"/>
      <c r="C788" s="23"/>
      <c r="D788" s="23"/>
      <c r="E788" s="23"/>
      <c r="F788" s="23"/>
      <c r="G788" s="64"/>
      <c r="H788" s="65"/>
      <c r="I788" s="28">
        <f ca="1">SUMIF('IMPORTBFT (ID)'!$A$3:$A$5000,$G$4:$G$7322,'IMPORTBFT (ID)'!$B$3:$B$5000)</f>
        <v>0</v>
      </c>
      <c r="J788" s="66"/>
      <c r="K788" s="18" t="str">
        <f t="shared" ca="1" si="0"/>
        <v>-</v>
      </c>
      <c r="L788" s="19" t="e">
        <f>IF(G788=#REF!,#REF!,"FALSO")</f>
        <v>#REF!</v>
      </c>
      <c r="M788" s="67"/>
      <c r="N788" s="68"/>
    </row>
    <row r="789" spans="1:14" ht="15">
      <c r="A789" s="63"/>
      <c r="B789" s="63"/>
      <c r="C789" s="23"/>
      <c r="D789" s="23"/>
      <c r="E789" s="23"/>
      <c r="F789" s="23"/>
      <c r="G789" s="64"/>
      <c r="H789" s="65"/>
      <c r="I789" s="28">
        <f ca="1">SUMIF('IMPORTBFT (ID)'!$A$3:$A$5000,$G$4:$G$7322,'IMPORTBFT (ID)'!$B$3:$B$5000)</f>
        <v>0</v>
      </c>
      <c r="J789" s="66"/>
      <c r="K789" s="18" t="str">
        <f t="shared" ca="1" si="0"/>
        <v>-</v>
      </c>
      <c r="L789" s="19" t="e">
        <f>IF(G789=#REF!,#REF!,"FALSO")</f>
        <v>#REF!</v>
      </c>
      <c r="M789" s="67"/>
      <c r="N789" s="68"/>
    </row>
    <row r="790" spans="1:14" ht="15">
      <c r="A790" s="63"/>
      <c r="B790" s="63"/>
      <c r="C790" s="23"/>
      <c r="D790" s="23"/>
      <c r="E790" s="23"/>
      <c r="F790" s="23"/>
      <c r="G790" s="64"/>
      <c r="H790" s="65"/>
      <c r="I790" s="28">
        <f ca="1">SUMIF('IMPORTBFT (ID)'!$A$3:$A$5000,$G$4:$G$7322,'IMPORTBFT (ID)'!$B$3:$B$5000)</f>
        <v>0</v>
      </c>
      <c r="J790" s="66"/>
      <c r="K790" s="18" t="str">
        <f t="shared" ca="1" si="0"/>
        <v>-</v>
      </c>
      <c r="L790" s="19" t="e">
        <f>IF(G790=#REF!,#REF!,"FALSO")</f>
        <v>#REF!</v>
      </c>
      <c r="M790" s="67"/>
      <c r="N790" s="68"/>
    </row>
    <row r="791" spans="1:14" ht="15">
      <c r="A791" s="63"/>
      <c r="B791" s="63"/>
      <c r="C791" s="23"/>
      <c r="D791" s="22"/>
      <c r="E791" s="50"/>
      <c r="F791" s="23"/>
      <c r="G791" s="64"/>
      <c r="H791" s="65"/>
      <c r="I791" s="28">
        <f ca="1">SUMIF('IMPORTBFT (ID)'!$A$3:$A$5000,$G$4:$G$7322,'IMPORTBFT (ID)'!$B$3:$B$5000)</f>
        <v>0</v>
      </c>
      <c r="J791" s="66"/>
      <c r="K791" s="18" t="str">
        <f t="shared" ca="1" si="0"/>
        <v>-</v>
      </c>
      <c r="L791" s="19" t="e">
        <f>IF(G791=#REF!,#REF!,"FALSO")</f>
        <v>#REF!</v>
      </c>
      <c r="M791" s="67"/>
      <c r="N791" s="68"/>
    </row>
    <row r="792" spans="1:14" ht="15">
      <c r="A792" s="63"/>
      <c r="B792" s="63"/>
      <c r="C792" s="23"/>
      <c r="D792" s="23"/>
      <c r="E792" s="23"/>
      <c r="F792" s="23"/>
      <c r="G792" s="64"/>
      <c r="H792" s="65"/>
      <c r="I792" s="28">
        <f ca="1">SUMIF('IMPORTBFT (ID)'!$A$3:$A$5000,$G$4:$G$7322,'IMPORTBFT (ID)'!$B$3:$B$5000)</f>
        <v>0</v>
      </c>
      <c r="J792" s="66"/>
      <c r="K792" s="18" t="str">
        <f t="shared" ca="1" si="0"/>
        <v>-</v>
      </c>
      <c r="L792" s="19" t="e">
        <f>IF(G792=#REF!,#REF!,"FALSO")</f>
        <v>#REF!</v>
      </c>
      <c r="M792" s="67"/>
      <c r="N792" s="68"/>
    </row>
    <row r="793" spans="1:14" ht="15">
      <c r="A793" s="63"/>
      <c r="B793" s="63"/>
      <c r="C793" s="23"/>
      <c r="D793" s="23"/>
      <c r="E793" s="23"/>
      <c r="F793" s="23"/>
      <c r="G793" s="64"/>
      <c r="H793" s="65"/>
      <c r="I793" s="28">
        <f ca="1">SUMIF('IMPORTBFT (ID)'!$A$3:$A$5000,$G$4:$G$7322,'IMPORTBFT (ID)'!$B$3:$B$5000)</f>
        <v>0</v>
      </c>
      <c r="J793" s="66"/>
      <c r="K793" s="18" t="str">
        <f t="shared" ca="1" si="0"/>
        <v>-</v>
      </c>
      <c r="L793" s="19" t="e">
        <f>IF(G793=#REF!,#REF!,"FALSO")</f>
        <v>#REF!</v>
      </c>
      <c r="M793" s="67"/>
      <c r="N793" s="68"/>
    </row>
    <row r="794" spans="1:14" ht="15">
      <c r="A794" s="63"/>
      <c r="B794" s="63"/>
      <c r="C794" s="23"/>
      <c r="D794" s="23"/>
      <c r="E794" s="23"/>
      <c r="F794" s="23"/>
      <c r="G794" s="64"/>
      <c r="H794" s="65"/>
      <c r="I794" s="28">
        <f ca="1">SUMIF('IMPORTBFT (ID)'!$A$3:$A$5000,$G$4:$G$7322,'IMPORTBFT (ID)'!$B$3:$B$5000)</f>
        <v>0</v>
      </c>
      <c r="J794" s="66"/>
      <c r="K794" s="18" t="str">
        <f t="shared" ca="1" si="0"/>
        <v>-</v>
      </c>
      <c r="L794" s="19" t="e">
        <f>IF(G794=#REF!,#REF!,"FALSO")</f>
        <v>#REF!</v>
      </c>
      <c r="M794" s="67"/>
      <c r="N794" s="68"/>
    </row>
    <row r="795" spans="1:14" ht="15">
      <c r="A795" s="63"/>
      <c r="B795" s="63"/>
      <c r="C795" s="23"/>
      <c r="D795" s="23"/>
      <c r="E795" s="23"/>
      <c r="F795" s="23"/>
      <c r="G795" s="64"/>
      <c r="H795" s="65"/>
      <c r="I795" s="28">
        <f ca="1">SUMIF('IMPORTBFT (ID)'!$A$3:$A$5000,$G$4:$G$7322,'IMPORTBFT (ID)'!$B$3:$B$5000)</f>
        <v>0</v>
      </c>
      <c r="J795" s="66"/>
      <c r="K795" s="18" t="str">
        <f t="shared" ca="1" si="0"/>
        <v>-</v>
      </c>
      <c r="L795" s="19" t="e">
        <f>IF(G795=#REF!,#REF!,"FALSO")</f>
        <v>#REF!</v>
      </c>
      <c r="M795" s="67"/>
      <c r="N795" s="68"/>
    </row>
    <row r="796" spans="1:14" ht="15">
      <c r="A796" s="63"/>
      <c r="B796" s="63"/>
      <c r="C796" s="23"/>
      <c r="D796" s="23"/>
      <c r="E796" s="23"/>
      <c r="F796" s="23"/>
      <c r="G796" s="64"/>
      <c r="H796" s="65"/>
      <c r="I796" s="28">
        <f ca="1">SUMIF('IMPORTBFT (ID)'!$A$3:$A$5000,$G$4:$G$7322,'IMPORTBFT (ID)'!$B$3:$B$5000)</f>
        <v>0</v>
      </c>
      <c r="J796" s="66"/>
      <c r="K796" s="18" t="str">
        <f t="shared" ca="1" si="0"/>
        <v>-</v>
      </c>
      <c r="L796" s="19" t="e">
        <f>IF(G796=#REF!,#REF!,"FALSO")</f>
        <v>#REF!</v>
      </c>
      <c r="M796" s="67"/>
      <c r="N796" s="68"/>
    </row>
    <row r="797" spans="1:14" ht="15">
      <c r="A797" s="63"/>
      <c r="B797" s="63"/>
      <c r="C797" s="23"/>
      <c r="D797" s="23"/>
      <c r="E797" s="23"/>
      <c r="F797" s="23"/>
      <c r="G797" s="64"/>
      <c r="H797" s="65"/>
      <c r="I797" s="28">
        <f ca="1">SUMIF('IMPORTBFT (ID)'!$A$3:$A$5000,$G$4:$G$7322,'IMPORTBFT (ID)'!$B$3:$B$5000)</f>
        <v>0</v>
      </c>
      <c r="J797" s="66"/>
      <c r="K797" s="18" t="str">
        <f t="shared" ca="1" si="0"/>
        <v>-</v>
      </c>
      <c r="L797" s="19" t="e">
        <f>IF(G797=#REF!,#REF!,"FALSO")</f>
        <v>#REF!</v>
      </c>
      <c r="M797" s="67"/>
      <c r="N797" s="68"/>
    </row>
    <row r="798" spans="1:14" ht="15">
      <c r="A798" s="63"/>
      <c r="B798" s="63"/>
      <c r="C798" s="23"/>
      <c r="D798" s="23"/>
      <c r="E798" s="23"/>
      <c r="F798" s="23"/>
      <c r="G798" s="64"/>
      <c r="H798" s="65"/>
      <c r="I798" s="28">
        <f ca="1">SUMIF('IMPORTBFT (ID)'!$A$3:$A$5000,$G$4:$G$7322,'IMPORTBFT (ID)'!$B$3:$B$5000)</f>
        <v>0</v>
      </c>
      <c r="J798" s="66"/>
      <c r="K798" s="18" t="str">
        <f t="shared" ca="1" si="0"/>
        <v>-</v>
      </c>
      <c r="L798" s="19" t="e">
        <f>IF(G798=#REF!,#REF!,"FALSO")</f>
        <v>#REF!</v>
      </c>
      <c r="M798" s="67"/>
      <c r="N798" s="68"/>
    </row>
    <row r="799" spans="1:14" ht="15">
      <c r="A799" s="63"/>
      <c r="B799" s="63"/>
      <c r="C799" s="23"/>
      <c r="D799" s="23"/>
      <c r="E799" s="23"/>
      <c r="F799" s="23"/>
      <c r="G799" s="64"/>
      <c r="H799" s="65"/>
      <c r="I799" s="28">
        <f ca="1">SUMIF('IMPORTBFT (ID)'!$A$3:$A$5000,$G$4:$G$7322,'IMPORTBFT (ID)'!$B$3:$B$5000)</f>
        <v>0</v>
      </c>
      <c r="J799" s="66"/>
      <c r="K799" s="18" t="str">
        <f t="shared" ca="1" si="0"/>
        <v>-</v>
      </c>
      <c r="L799" s="19" t="e">
        <f>IF(G799=#REF!,#REF!,"FALSO")</f>
        <v>#REF!</v>
      </c>
      <c r="M799" s="67"/>
      <c r="N799" s="68"/>
    </row>
    <row r="800" spans="1:14" ht="15">
      <c r="A800" s="63"/>
      <c r="B800" s="63"/>
      <c r="C800" s="23"/>
      <c r="D800" s="23"/>
      <c r="E800" s="23"/>
      <c r="F800" s="23"/>
      <c r="G800" s="64"/>
      <c r="H800" s="65"/>
      <c r="I800" s="28">
        <f ca="1">SUMIF('IMPORTBFT (ID)'!$A$3:$A$5000,$G$4:$G$7322,'IMPORTBFT (ID)'!$B$3:$B$5000)</f>
        <v>0</v>
      </c>
      <c r="J800" s="66"/>
      <c r="K800" s="18" t="str">
        <f t="shared" ca="1" si="0"/>
        <v>-</v>
      </c>
      <c r="L800" s="19" t="e">
        <f>IF(G800=#REF!,#REF!,"FALSO")</f>
        <v>#REF!</v>
      </c>
      <c r="M800" s="67"/>
      <c r="N800" s="68"/>
    </row>
    <row r="801" spans="1:14" ht="15">
      <c r="A801" s="63"/>
      <c r="B801" s="63"/>
      <c r="C801" s="23"/>
      <c r="D801" s="23"/>
      <c r="E801" s="23"/>
      <c r="F801" s="23"/>
      <c r="G801" s="64"/>
      <c r="H801" s="65"/>
      <c r="I801" s="28">
        <f ca="1">SUMIF('IMPORTBFT (ID)'!$A$3:$A$5000,$G$4:$G$7322,'IMPORTBFT (ID)'!$B$3:$B$5000)</f>
        <v>0</v>
      </c>
      <c r="J801" s="66"/>
      <c r="K801" s="18" t="str">
        <f t="shared" ca="1" si="0"/>
        <v>-</v>
      </c>
      <c r="L801" s="19" t="e">
        <f>IF(G801=#REF!,#REF!,"FALSO")</f>
        <v>#REF!</v>
      </c>
      <c r="M801" s="67"/>
      <c r="N801" s="68"/>
    </row>
    <row r="802" spans="1:14" ht="15">
      <c r="A802" s="63"/>
      <c r="B802" s="63"/>
      <c r="C802" s="23"/>
      <c r="D802" s="23"/>
      <c r="E802" s="23"/>
      <c r="F802" s="23"/>
      <c r="G802" s="64"/>
      <c r="H802" s="65"/>
      <c r="I802" s="28">
        <f ca="1">SUMIF('IMPORTBFT (ID)'!$A$3:$A$5000,$G$4:$G$7322,'IMPORTBFT (ID)'!$B$3:$B$5000)</f>
        <v>0</v>
      </c>
      <c r="J802" s="66"/>
      <c r="K802" s="18" t="str">
        <f t="shared" ca="1" si="0"/>
        <v>-</v>
      </c>
      <c r="L802" s="19" t="e">
        <f>IF(G802=#REF!,#REF!,"FALSO")</f>
        <v>#REF!</v>
      </c>
      <c r="M802" s="67"/>
      <c r="N802" s="68"/>
    </row>
    <row r="803" spans="1:14" ht="15">
      <c r="A803" s="63"/>
      <c r="B803" s="63"/>
      <c r="C803" s="23"/>
      <c r="D803" s="23"/>
      <c r="E803" s="23"/>
      <c r="F803" s="23"/>
      <c r="G803" s="64"/>
      <c r="H803" s="65"/>
      <c r="I803" s="28">
        <f ca="1">SUMIF('IMPORTBFT (ID)'!$A$3:$A$5000,$G$4:$G$7322,'IMPORTBFT (ID)'!$B$3:$B$5000)</f>
        <v>0</v>
      </c>
      <c r="J803" s="66"/>
      <c r="K803" s="18" t="str">
        <f t="shared" ca="1" si="0"/>
        <v>-</v>
      </c>
      <c r="L803" s="19" t="e">
        <f>IF(G803=#REF!,#REF!,"FALSO")</f>
        <v>#REF!</v>
      </c>
      <c r="M803" s="67"/>
      <c r="N803" s="68"/>
    </row>
    <row r="804" spans="1:14" ht="15">
      <c r="A804" s="63"/>
      <c r="B804" s="63"/>
      <c r="C804" s="23"/>
      <c r="D804" s="23"/>
      <c r="E804" s="23"/>
      <c r="F804" s="23"/>
      <c r="G804" s="64"/>
      <c r="H804" s="65"/>
      <c r="I804" s="28">
        <f ca="1">SUMIF('IMPORTBFT (ID)'!$A$3:$A$5000,$G$4:$G$7322,'IMPORTBFT (ID)'!$B$3:$B$5000)</f>
        <v>0</v>
      </c>
      <c r="J804" s="66"/>
      <c r="K804" s="18" t="str">
        <f t="shared" ca="1" si="0"/>
        <v>-</v>
      </c>
      <c r="L804" s="19" t="e">
        <f>IF(G804=#REF!,#REF!,"FALSO")</f>
        <v>#REF!</v>
      </c>
      <c r="M804" s="67"/>
      <c r="N804" s="68"/>
    </row>
    <row r="805" spans="1:14" ht="15">
      <c r="A805" s="63"/>
      <c r="B805" s="63"/>
      <c r="C805" s="23"/>
      <c r="D805" s="23"/>
      <c r="E805" s="23"/>
      <c r="F805" s="23"/>
      <c r="G805" s="64"/>
      <c r="H805" s="65"/>
      <c r="I805" s="28">
        <f ca="1">SUMIF('IMPORTBFT (ID)'!$A$3:$A$5000,$G$4:$G$7322,'IMPORTBFT (ID)'!$B$3:$B$5000)</f>
        <v>0</v>
      </c>
      <c r="J805" s="66"/>
      <c r="K805" s="18" t="str">
        <f t="shared" ca="1" si="0"/>
        <v>-</v>
      </c>
      <c r="L805" s="19" t="e">
        <f>IF(G805=#REF!,#REF!,"FALSO")</f>
        <v>#REF!</v>
      </c>
      <c r="M805" s="67"/>
      <c r="N805" s="68"/>
    </row>
    <row r="806" spans="1:14" ht="15">
      <c r="A806" s="63"/>
      <c r="B806" s="63"/>
      <c r="C806" s="23"/>
      <c r="D806" s="23"/>
      <c r="E806" s="23"/>
      <c r="F806" s="23"/>
      <c r="G806" s="64"/>
      <c r="H806" s="65"/>
      <c r="I806" s="28">
        <f ca="1">SUMIF('IMPORTBFT (ID)'!$A$3:$A$5000,$G$4:$G$7322,'IMPORTBFT (ID)'!$B$3:$B$5000)</f>
        <v>0</v>
      </c>
      <c r="J806" s="66"/>
      <c r="K806" s="18" t="str">
        <f t="shared" ca="1" si="0"/>
        <v>-</v>
      </c>
      <c r="L806" s="19" t="e">
        <f>IF(G806=#REF!,#REF!,"FALSO")</f>
        <v>#REF!</v>
      </c>
      <c r="M806" s="67"/>
      <c r="N806" s="68"/>
    </row>
    <row r="807" spans="1:14" ht="15">
      <c r="A807" s="63"/>
      <c r="B807" s="63"/>
      <c r="C807" s="23"/>
      <c r="D807" s="23"/>
      <c r="E807" s="23"/>
      <c r="F807" s="23"/>
      <c r="G807" s="64"/>
      <c r="H807" s="65"/>
      <c r="I807" s="28">
        <f ca="1">SUMIF('IMPORTBFT (ID)'!$A$3:$A$5000,$G$4:$G$7322,'IMPORTBFT (ID)'!$B$3:$B$5000)</f>
        <v>0</v>
      </c>
      <c r="J807" s="66"/>
      <c r="K807" s="18" t="str">
        <f t="shared" ca="1" si="0"/>
        <v>-</v>
      </c>
      <c r="L807" s="19" t="e">
        <f>IF(G807=#REF!,#REF!,"FALSO")</f>
        <v>#REF!</v>
      </c>
      <c r="M807" s="67"/>
      <c r="N807" s="68"/>
    </row>
    <row r="808" spans="1:14" ht="15">
      <c r="A808" s="63"/>
      <c r="B808" s="63"/>
      <c r="C808" s="23"/>
      <c r="D808" s="23"/>
      <c r="E808" s="23"/>
      <c r="F808" s="23"/>
      <c r="G808" s="64"/>
      <c r="H808" s="65"/>
      <c r="I808" s="28">
        <f ca="1">SUMIF('IMPORTBFT (ID)'!$A$3:$A$5000,$G$4:$G$7322,'IMPORTBFT (ID)'!$B$3:$B$5000)</f>
        <v>0</v>
      </c>
      <c r="J808" s="66"/>
      <c r="K808" s="18" t="str">
        <f t="shared" ca="1" si="0"/>
        <v>-</v>
      </c>
      <c r="L808" s="19" t="e">
        <f>IF(G808=#REF!,#REF!,"FALSO")</f>
        <v>#REF!</v>
      </c>
      <c r="M808" s="67"/>
      <c r="N808" s="68"/>
    </row>
    <row r="809" spans="1:14" ht="15">
      <c r="A809" s="63"/>
      <c r="B809" s="63"/>
      <c r="C809" s="23"/>
      <c r="D809" s="23"/>
      <c r="E809" s="23"/>
      <c r="F809" s="23"/>
      <c r="G809" s="64"/>
      <c r="H809" s="65"/>
      <c r="I809" s="28">
        <f ca="1">SUMIF('IMPORTBFT (ID)'!$A$3:$A$5000,$G$4:$G$7322,'IMPORTBFT (ID)'!$B$3:$B$5000)</f>
        <v>0</v>
      </c>
      <c r="J809" s="66"/>
      <c r="K809" s="18" t="str">
        <f t="shared" ca="1" si="0"/>
        <v>-</v>
      </c>
      <c r="L809" s="19" t="e">
        <f>IF(G809=#REF!,#REF!,"FALSO")</f>
        <v>#REF!</v>
      </c>
      <c r="M809" s="67"/>
      <c r="N809" s="68"/>
    </row>
    <row r="810" spans="1:14" ht="15">
      <c r="A810" s="63"/>
      <c r="B810" s="63"/>
      <c r="C810" s="23"/>
      <c r="D810" s="23"/>
      <c r="E810" s="23"/>
      <c r="F810" s="23"/>
      <c r="G810" s="64"/>
      <c r="H810" s="65"/>
      <c r="I810" s="28">
        <f ca="1">SUMIF('IMPORTBFT (ID)'!$A$3:$A$5000,$G$4:$G$7322,'IMPORTBFT (ID)'!$B$3:$B$5000)</f>
        <v>0</v>
      </c>
      <c r="J810" s="66"/>
      <c r="K810" s="18" t="str">
        <f t="shared" ca="1" si="0"/>
        <v>-</v>
      </c>
      <c r="L810" s="19" t="e">
        <f>IF(G810=#REF!,#REF!,"FALSO")</f>
        <v>#REF!</v>
      </c>
      <c r="M810" s="67"/>
      <c r="N810" s="68"/>
    </row>
    <row r="811" spans="1:14" ht="15">
      <c r="A811" s="63"/>
      <c r="B811" s="63"/>
      <c r="C811" s="23"/>
      <c r="D811" s="23"/>
      <c r="E811" s="23"/>
      <c r="F811" s="23"/>
      <c r="G811" s="64"/>
      <c r="H811" s="65"/>
      <c r="I811" s="28">
        <f ca="1">SUMIF('IMPORTBFT (ID)'!$A$3:$A$5000,$G$4:$G$7322,'IMPORTBFT (ID)'!$B$3:$B$5000)</f>
        <v>0</v>
      </c>
      <c r="J811" s="66"/>
      <c r="K811" s="18" t="str">
        <f t="shared" ca="1" si="0"/>
        <v>-</v>
      </c>
      <c r="L811" s="19" t="e">
        <f>IF(G811=#REF!,#REF!,"FALSO")</f>
        <v>#REF!</v>
      </c>
      <c r="M811" s="67"/>
      <c r="N811" s="68"/>
    </row>
    <row r="812" spans="1:14" ht="15">
      <c r="A812" s="63"/>
      <c r="B812" s="63"/>
      <c r="C812" s="23"/>
      <c r="D812" s="23"/>
      <c r="E812" s="23"/>
      <c r="F812" s="23"/>
      <c r="G812" s="64"/>
      <c r="H812" s="65"/>
      <c r="I812" s="28">
        <f ca="1">SUMIF('IMPORTBFT (ID)'!$A$3:$A$5000,$G$4:$G$7322,'IMPORTBFT (ID)'!$B$3:$B$5000)</f>
        <v>0</v>
      </c>
      <c r="J812" s="66"/>
      <c r="K812" s="18" t="str">
        <f t="shared" ca="1" si="0"/>
        <v>-</v>
      </c>
      <c r="L812" s="19" t="e">
        <f>IF(G812=#REF!,#REF!,"FALSO")</f>
        <v>#REF!</v>
      </c>
      <c r="M812" s="67"/>
      <c r="N812" s="68"/>
    </row>
    <row r="813" spans="1:14" ht="15">
      <c r="A813" s="63"/>
      <c r="B813" s="63"/>
      <c r="C813" s="23"/>
      <c r="D813" s="23"/>
      <c r="E813" s="23"/>
      <c r="F813" s="23"/>
      <c r="G813" s="64"/>
      <c r="H813" s="65"/>
      <c r="I813" s="28">
        <f ca="1">SUMIF('IMPORTBFT (ID)'!$A$3:$A$5000,$G$4:$G$7322,'IMPORTBFT (ID)'!$B$3:$B$5000)</f>
        <v>0</v>
      </c>
      <c r="J813" s="66"/>
      <c r="K813" s="18" t="str">
        <f t="shared" ca="1" si="0"/>
        <v>-</v>
      </c>
      <c r="L813" s="19" t="e">
        <f>IF(G813=#REF!,#REF!,"FALSO")</f>
        <v>#REF!</v>
      </c>
      <c r="M813" s="67"/>
      <c r="N813" s="68"/>
    </row>
    <row r="814" spans="1:14" ht="15">
      <c r="A814" s="63"/>
      <c r="B814" s="63"/>
      <c r="C814" s="23"/>
      <c r="D814" s="23"/>
      <c r="E814" s="23"/>
      <c r="F814" s="23"/>
      <c r="G814" s="64"/>
      <c r="H814" s="65"/>
      <c r="I814" s="28">
        <f ca="1">SUMIF('IMPORTBFT (ID)'!$A$3:$A$5000,$G$4:$G$7322,'IMPORTBFT (ID)'!$B$3:$B$5000)</f>
        <v>0</v>
      </c>
      <c r="J814" s="66"/>
      <c r="K814" s="18" t="str">
        <f t="shared" ca="1" si="0"/>
        <v>-</v>
      </c>
      <c r="L814" s="19" t="e">
        <f>IF(G814=#REF!,#REF!,"FALSO")</f>
        <v>#REF!</v>
      </c>
      <c r="M814" s="67"/>
      <c r="N814" s="68"/>
    </row>
    <row r="815" spans="1:14" ht="15">
      <c r="A815" s="63"/>
      <c r="B815" s="63"/>
      <c r="C815" s="23"/>
      <c r="D815" s="23"/>
      <c r="E815" s="23"/>
      <c r="F815" s="23"/>
      <c r="G815" s="64"/>
      <c r="H815" s="65"/>
      <c r="I815" s="28">
        <f ca="1">SUMIF('IMPORTBFT (ID)'!$A$3:$A$5000,$G$4:$G$7322,'IMPORTBFT (ID)'!$B$3:$B$5000)</f>
        <v>0</v>
      </c>
      <c r="J815" s="66"/>
      <c r="K815" s="18" t="str">
        <f t="shared" ca="1" si="0"/>
        <v>-</v>
      </c>
      <c r="L815" s="19" t="e">
        <f>IF(G815=#REF!,#REF!,"FALSO")</f>
        <v>#REF!</v>
      </c>
      <c r="M815" s="67"/>
      <c r="N815" s="68"/>
    </row>
    <row r="816" spans="1:14" ht="15">
      <c r="A816" s="63"/>
      <c r="B816" s="63"/>
      <c r="C816" s="23"/>
      <c r="D816" s="23"/>
      <c r="E816" s="23"/>
      <c r="F816" s="23"/>
      <c r="G816" s="64"/>
      <c r="H816" s="65"/>
      <c r="I816" s="28">
        <f ca="1">SUMIF('IMPORTBFT (ID)'!$A$3:$A$5000,$G$4:$G$7322,'IMPORTBFT (ID)'!$B$3:$B$5000)</f>
        <v>0</v>
      </c>
      <c r="J816" s="66"/>
      <c r="K816" s="18" t="str">
        <f t="shared" ca="1" si="0"/>
        <v>-</v>
      </c>
      <c r="L816" s="19" t="e">
        <f>IF(G816=#REF!,#REF!,"FALSO")</f>
        <v>#REF!</v>
      </c>
      <c r="M816" s="67"/>
      <c r="N816" s="68"/>
    </row>
    <row r="817" spans="1:14" ht="15">
      <c r="A817" s="63"/>
      <c r="B817" s="63"/>
      <c r="C817" s="23"/>
      <c r="D817" s="22"/>
      <c r="E817" s="50"/>
      <c r="F817" s="23"/>
      <c r="G817" s="64"/>
      <c r="H817" s="65"/>
      <c r="I817" s="28">
        <f ca="1">SUMIF('IMPORTBFT (ID)'!$A$3:$A$5000,$G$4:$G$7322,'IMPORTBFT (ID)'!$B$3:$B$5000)</f>
        <v>0</v>
      </c>
      <c r="J817" s="66"/>
      <c r="K817" s="18" t="str">
        <f t="shared" ca="1" si="0"/>
        <v>-</v>
      </c>
      <c r="L817" s="19" t="e">
        <f>IF(G817=#REF!,#REF!,"FALSO")</f>
        <v>#REF!</v>
      </c>
      <c r="M817" s="67"/>
      <c r="N817" s="68"/>
    </row>
    <row r="818" spans="1:14" ht="15">
      <c r="A818" s="63"/>
      <c r="B818" s="63"/>
      <c r="C818" s="23"/>
      <c r="D818" s="23"/>
      <c r="E818" s="23"/>
      <c r="F818" s="23"/>
      <c r="G818" s="64"/>
      <c r="H818" s="65"/>
      <c r="I818" s="28">
        <f ca="1">SUMIF('IMPORTBFT (ID)'!$A$3:$A$5000,$G$4:$G$7322,'IMPORTBFT (ID)'!$B$3:$B$5000)</f>
        <v>0</v>
      </c>
      <c r="J818" s="66"/>
      <c r="K818" s="18" t="str">
        <f t="shared" ca="1" si="0"/>
        <v>-</v>
      </c>
      <c r="L818" s="19" t="e">
        <f>IF(G818=#REF!,#REF!,"FALSO")</f>
        <v>#REF!</v>
      </c>
      <c r="M818" s="67"/>
      <c r="N818" s="68"/>
    </row>
    <row r="819" spans="1:14" ht="15">
      <c r="A819" s="63"/>
      <c r="B819" s="63"/>
      <c r="C819" s="23"/>
      <c r="D819" s="23"/>
      <c r="E819" s="23"/>
      <c r="F819" s="23"/>
      <c r="G819" s="64"/>
      <c r="H819" s="65"/>
      <c r="I819" s="28">
        <f ca="1">SUMIF('IMPORTBFT (ID)'!$A$3:$A$5000,$G$4:$G$7322,'IMPORTBFT (ID)'!$B$3:$B$5000)</f>
        <v>0</v>
      </c>
      <c r="J819" s="66"/>
      <c r="K819" s="18" t="str">
        <f t="shared" ca="1" si="0"/>
        <v>-</v>
      </c>
      <c r="L819" s="19" t="e">
        <f>IF(G819=#REF!,#REF!,"FALSO")</f>
        <v>#REF!</v>
      </c>
      <c r="M819" s="67"/>
      <c r="N819" s="68"/>
    </row>
    <row r="820" spans="1:14" ht="15">
      <c r="A820" s="63"/>
      <c r="B820" s="63"/>
      <c r="C820" s="23"/>
      <c r="D820" s="23"/>
      <c r="E820" s="23"/>
      <c r="F820" s="23"/>
      <c r="G820" s="64"/>
      <c r="H820" s="65"/>
      <c r="I820" s="28">
        <f ca="1">SUMIF('IMPORTBFT (ID)'!$A$3:$A$5000,$G$4:$G$7322,'IMPORTBFT (ID)'!$B$3:$B$5000)</f>
        <v>0</v>
      </c>
      <c r="J820" s="66"/>
      <c r="K820" s="18" t="str">
        <f t="shared" ca="1" si="0"/>
        <v>-</v>
      </c>
      <c r="L820" s="19" t="e">
        <f>IF(G820=#REF!,#REF!,"FALSO")</f>
        <v>#REF!</v>
      </c>
      <c r="M820" s="67"/>
      <c r="N820" s="68"/>
    </row>
    <row r="821" spans="1:14" ht="15">
      <c r="A821" s="63"/>
      <c r="B821" s="63"/>
      <c r="C821" s="23"/>
      <c r="D821" s="23"/>
      <c r="E821" s="23"/>
      <c r="F821" s="23"/>
      <c r="G821" s="64"/>
      <c r="H821" s="65"/>
      <c r="I821" s="28">
        <f ca="1">SUMIF('IMPORTBFT (ID)'!$A$3:$A$5000,$G$4:$G$7322,'IMPORTBFT (ID)'!$B$3:$B$5000)</f>
        <v>0</v>
      </c>
      <c r="J821" s="66"/>
      <c r="K821" s="18" t="str">
        <f t="shared" ca="1" si="0"/>
        <v>-</v>
      </c>
      <c r="L821" s="19" t="e">
        <f>IF(G821=#REF!,#REF!,"FALSO")</f>
        <v>#REF!</v>
      </c>
      <c r="M821" s="67"/>
      <c r="N821" s="68"/>
    </row>
    <row r="822" spans="1:14" ht="15">
      <c r="A822" s="63"/>
      <c r="B822" s="63"/>
      <c r="C822" s="23"/>
      <c r="D822" s="23"/>
      <c r="E822" s="23"/>
      <c r="F822" s="23"/>
      <c r="G822" s="64"/>
      <c r="H822" s="65"/>
      <c r="I822" s="28">
        <f ca="1">SUMIF('IMPORTBFT (ID)'!$A$3:$A$5000,$G$4:$G$7322,'IMPORTBFT (ID)'!$B$3:$B$5000)</f>
        <v>0</v>
      </c>
      <c r="J822" s="66"/>
      <c r="K822" s="18" t="str">
        <f t="shared" ca="1" si="0"/>
        <v>-</v>
      </c>
      <c r="L822" s="19" t="e">
        <f>IF(G822=#REF!,#REF!,"FALSO")</f>
        <v>#REF!</v>
      </c>
      <c r="M822" s="67"/>
      <c r="N822" s="68"/>
    </row>
    <row r="823" spans="1:14" ht="15">
      <c r="A823" s="63"/>
      <c r="B823" s="63"/>
      <c r="C823" s="23"/>
      <c r="D823" s="23"/>
      <c r="E823" s="23"/>
      <c r="F823" s="23"/>
      <c r="G823" s="64"/>
      <c r="H823" s="65"/>
      <c r="I823" s="28">
        <f ca="1">SUMIF('IMPORTBFT (ID)'!$A$3:$A$5000,$G$4:$G$7322,'IMPORTBFT (ID)'!$B$3:$B$5000)</f>
        <v>0</v>
      </c>
      <c r="J823" s="66"/>
      <c r="K823" s="18" t="str">
        <f t="shared" ca="1" si="0"/>
        <v>-</v>
      </c>
      <c r="L823" s="19" t="e">
        <f>IF(G823=#REF!,#REF!,"FALSO")</f>
        <v>#REF!</v>
      </c>
      <c r="M823" s="67"/>
      <c r="N823" s="68"/>
    </row>
    <row r="824" spans="1:14" ht="15">
      <c r="A824" s="63"/>
      <c r="B824" s="63"/>
      <c r="C824" s="23"/>
      <c r="D824" s="23"/>
      <c r="E824" s="23"/>
      <c r="F824" s="23"/>
      <c r="G824" s="64"/>
      <c r="H824" s="65"/>
      <c r="I824" s="28">
        <f ca="1">SUMIF('IMPORTBFT (ID)'!$A$3:$A$5000,$G$4:$G$7322,'IMPORTBFT (ID)'!$B$3:$B$5000)</f>
        <v>0</v>
      </c>
      <c r="J824" s="66"/>
      <c r="K824" s="18" t="str">
        <f t="shared" ca="1" si="0"/>
        <v>-</v>
      </c>
      <c r="L824" s="19" t="e">
        <f>IF(G824=#REF!,#REF!,"FALSO")</f>
        <v>#REF!</v>
      </c>
      <c r="M824" s="67"/>
      <c r="N824" s="68"/>
    </row>
    <row r="825" spans="1:14" ht="15">
      <c r="A825" s="63"/>
      <c r="B825" s="63"/>
      <c r="C825" s="23"/>
      <c r="D825" s="23"/>
      <c r="E825" s="23"/>
      <c r="F825" s="23"/>
      <c r="G825" s="64"/>
      <c r="H825" s="65"/>
      <c r="I825" s="28">
        <f ca="1">SUMIF('IMPORTBFT (ID)'!$A$3:$A$5000,$G$4:$G$7322,'IMPORTBFT (ID)'!$B$3:$B$5000)</f>
        <v>0</v>
      </c>
      <c r="J825" s="66"/>
      <c r="K825" s="18" t="str">
        <f t="shared" ca="1" si="0"/>
        <v>-</v>
      </c>
      <c r="L825" s="19" t="e">
        <f>IF(G825=#REF!,#REF!,"FALSO")</f>
        <v>#REF!</v>
      </c>
      <c r="M825" s="67"/>
      <c r="N825" s="68"/>
    </row>
    <row r="826" spans="1:14" ht="15">
      <c r="A826" s="63"/>
      <c r="B826" s="63"/>
      <c r="C826" s="23"/>
      <c r="D826" s="23"/>
      <c r="E826" s="23"/>
      <c r="F826" s="23"/>
      <c r="G826" s="64"/>
      <c r="H826" s="65"/>
      <c r="I826" s="28">
        <f ca="1">SUMIF('IMPORTBFT (ID)'!$A$3:$A$5000,$G$4:$G$7322,'IMPORTBFT (ID)'!$B$3:$B$5000)</f>
        <v>0</v>
      </c>
      <c r="J826" s="66"/>
      <c r="K826" s="18" t="str">
        <f t="shared" ca="1" si="0"/>
        <v>-</v>
      </c>
      <c r="L826" s="19" t="e">
        <f>IF(G826=#REF!,#REF!,"FALSO")</f>
        <v>#REF!</v>
      </c>
      <c r="M826" s="67"/>
      <c r="N826" s="68"/>
    </row>
    <row r="827" spans="1:14" ht="15">
      <c r="A827" s="63"/>
      <c r="B827" s="63"/>
      <c r="C827" s="23"/>
      <c r="D827" s="23"/>
      <c r="E827" s="23"/>
      <c r="F827" s="23"/>
      <c r="G827" s="64"/>
      <c r="H827" s="65"/>
      <c r="I827" s="28">
        <f ca="1">SUMIF('IMPORTBFT (ID)'!$A$3:$A$5000,$G$4:$G$7322,'IMPORTBFT (ID)'!$B$3:$B$5000)</f>
        <v>0</v>
      </c>
      <c r="J827" s="66"/>
      <c r="K827" s="18" t="str">
        <f t="shared" ca="1" si="0"/>
        <v>-</v>
      </c>
      <c r="L827" s="19" t="e">
        <f>IF(G827=#REF!,#REF!,"FALSO")</f>
        <v>#REF!</v>
      </c>
      <c r="M827" s="67"/>
      <c r="N827" s="68"/>
    </row>
    <row r="828" spans="1:14" ht="15">
      <c r="A828" s="63"/>
      <c r="B828" s="63"/>
      <c r="C828" s="23"/>
      <c r="D828" s="23"/>
      <c r="E828" s="23"/>
      <c r="F828" s="23"/>
      <c r="G828" s="64"/>
      <c r="H828" s="65"/>
      <c r="I828" s="28">
        <f ca="1">SUMIF('IMPORTBFT (ID)'!$A$3:$A$5000,$G$4:$G$7322,'IMPORTBFT (ID)'!$B$3:$B$5000)</f>
        <v>0</v>
      </c>
      <c r="J828" s="66"/>
      <c r="K828" s="18" t="str">
        <f t="shared" ca="1" si="0"/>
        <v>-</v>
      </c>
      <c r="L828" s="19" t="e">
        <f>IF(G828=#REF!,#REF!,"FALSO")</f>
        <v>#REF!</v>
      </c>
      <c r="M828" s="67"/>
      <c r="N828" s="68"/>
    </row>
    <row r="829" spans="1:14" ht="15">
      <c r="A829" s="63"/>
      <c r="B829" s="63"/>
      <c r="C829" s="23"/>
      <c r="D829" s="23"/>
      <c r="E829" s="23"/>
      <c r="F829" s="23"/>
      <c r="G829" s="64"/>
      <c r="H829" s="65"/>
      <c r="I829" s="28">
        <f ca="1">SUMIF('IMPORTBFT (ID)'!$A$3:$A$5000,$G$4:$G$7322,'IMPORTBFT (ID)'!$B$3:$B$5000)</f>
        <v>0</v>
      </c>
      <c r="J829" s="66"/>
      <c r="K829" s="18" t="str">
        <f t="shared" ca="1" si="0"/>
        <v>-</v>
      </c>
      <c r="L829" s="19" t="e">
        <f>IF(G829=#REF!,#REF!,"FALSO")</f>
        <v>#REF!</v>
      </c>
      <c r="M829" s="67"/>
      <c r="N829" s="68"/>
    </row>
    <row r="830" spans="1:14" ht="15">
      <c r="A830" s="63"/>
      <c r="B830" s="63"/>
      <c r="C830" s="23"/>
      <c r="D830" s="23"/>
      <c r="E830" s="23"/>
      <c r="F830" s="23"/>
      <c r="G830" s="64"/>
      <c r="H830" s="65"/>
      <c r="I830" s="28">
        <f ca="1">SUMIF('IMPORTBFT (ID)'!$A$3:$A$5000,$G$4:$G$7322,'IMPORTBFT (ID)'!$B$3:$B$5000)</f>
        <v>0</v>
      </c>
      <c r="J830" s="66"/>
      <c r="K830" s="18" t="str">
        <f t="shared" ca="1" si="0"/>
        <v>-</v>
      </c>
      <c r="L830" s="19" t="e">
        <f>IF(G830=#REF!,#REF!,"FALSO")</f>
        <v>#REF!</v>
      </c>
      <c r="M830" s="67"/>
      <c r="N830" s="68"/>
    </row>
    <row r="831" spans="1:14" ht="15">
      <c r="A831" s="63"/>
      <c r="B831" s="63"/>
      <c r="C831" s="23"/>
      <c r="D831" s="23"/>
      <c r="E831" s="23"/>
      <c r="F831" s="23"/>
      <c r="G831" s="64"/>
      <c r="H831" s="65"/>
      <c r="I831" s="28">
        <f ca="1">SUMIF('IMPORTBFT (ID)'!$A$3:$A$5000,$G$4:$G$7322,'IMPORTBFT (ID)'!$B$3:$B$5000)</f>
        <v>0</v>
      </c>
      <c r="J831" s="66"/>
      <c r="K831" s="18" t="str">
        <f t="shared" ca="1" si="0"/>
        <v>-</v>
      </c>
      <c r="L831" s="19" t="e">
        <f>IF(G831=#REF!,#REF!,"FALSO")</f>
        <v>#REF!</v>
      </c>
      <c r="M831" s="67"/>
      <c r="N831" s="68"/>
    </row>
    <row r="832" spans="1:14" ht="15">
      <c r="A832" s="63"/>
      <c r="B832" s="63"/>
      <c r="C832" s="23"/>
      <c r="D832" s="23"/>
      <c r="E832" s="23"/>
      <c r="F832" s="23"/>
      <c r="G832" s="64"/>
      <c r="H832" s="65"/>
      <c r="I832" s="28">
        <f ca="1">SUMIF('IMPORTBFT (ID)'!$A$3:$A$5000,$G$4:$G$7322,'IMPORTBFT (ID)'!$B$3:$B$5000)</f>
        <v>0</v>
      </c>
      <c r="J832" s="66"/>
      <c r="K832" s="18" t="str">
        <f t="shared" ca="1" si="0"/>
        <v>-</v>
      </c>
      <c r="L832" s="19" t="e">
        <f>IF(G832=#REF!,#REF!,"FALSO")</f>
        <v>#REF!</v>
      </c>
      <c r="M832" s="67"/>
      <c r="N832" s="68"/>
    </row>
    <row r="833" spans="1:14" ht="15">
      <c r="A833" s="63"/>
      <c r="B833" s="63"/>
      <c r="C833" s="23"/>
      <c r="D833" s="23"/>
      <c r="E833" s="23"/>
      <c r="F833" s="23"/>
      <c r="G833" s="64"/>
      <c r="H833" s="65"/>
      <c r="I833" s="28">
        <f ca="1">SUMIF('IMPORTBFT (ID)'!$A$3:$A$5000,$G$4:$G$7322,'IMPORTBFT (ID)'!$B$3:$B$5000)</f>
        <v>0</v>
      </c>
      <c r="J833" s="66"/>
      <c r="K833" s="18" t="str">
        <f t="shared" ca="1" si="0"/>
        <v>-</v>
      </c>
      <c r="L833" s="19" t="e">
        <f>IF(G833=#REF!,#REF!,"FALSO")</f>
        <v>#REF!</v>
      </c>
      <c r="M833" s="67"/>
      <c r="N833" s="68"/>
    </row>
    <row r="834" spans="1:14" ht="15">
      <c r="A834" s="63"/>
      <c r="B834" s="63"/>
      <c r="C834" s="23"/>
      <c r="D834" s="23"/>
      <c r="E834" s="23"/>
      <c r="F834" s="23"/>
      <c r="G834" s="64"/>
      <c r="H834" s="65"/>
      <c r="I834" s="28">
        <f ca="1">SUMIF('IMPORTBFT (ID)'!$A$3:$A$5000,$G$4:$G$7322,'IMPORTBFT (ID)'!$B$3:$B$5000)</f>
        <v>0</v>
      </c>
      <c r="J834" s="66"/>
      <c r="K834" s="18" t="str">
        <f t="shared" ca="1" si="0"/>
        <v>-</v>
      </c>
      <c r="L834" s="19" t="e">
        <f>IF(G834=#REF!,#REF!,"FALSO")</f>
        <v>#REF!</v>
      </c>
      <c r="M834" s="67"/>
      <c r="N834" s="68"/>
    </row>
    <row r="835" spans="1:14" ht="15">
      <c r="A835" s="63"/>
      <c r="B835" s="63"/>
      <c r="C835" s="23"/>
      <c r="D835" s="23"/>
      <c r="E835" s="23"/>
      <c r="F835" s="23"/>
      <c r="G835" s="64"/>
      <c r="H835" s="65"/>
      <c r="I835" s="28">
        <f ca="1">SUMIF('IMPORTBFT (ID)'!$A$3:$A$5000,$G$4:$G$7322,'IMPORTBFT (ID)'!$B$3:$B$5000)</f>
        <v>0</v>
      </c>
      <c r="J835" s="66"/>
      <c r="K835" s="18" t="str">
        <f t="shared" ca="1" si="0"/>
        <v>-</v>
      </c>
      <c r="L835" s="19" t="e">
        <f>IF(G835=#REF!,#REF!,"FALSO")</f>
        <v>#REF!</v>
      </c>
      <c r="M835" s="67"/>
      <c r="N835" s="68"/>
    </row>
    <row r="836" spans="1:14" ht="15">
      <c r="A836" s="63"/>
      <c r="B836" s="63"/>
      <c r="C836" s="23"/>
      <c r="D836" s="23"/>
      <c r="E836" s="23"/>
      <c r="F836" s="23"/>
      <c r="G836" s="64"/>
      <c r="H836" s="65"/>
      <c r="I836" s="28">
        <f ca="1">SUMIF('IMPORTBFT (ID)'!$A$3:$A$5000,$G$4:$G$7322,'IMPORTBFT (ID)'!$B$3:$B$5000)</f>
        <v>0</v>
      </c>
      <c r="J836" s="66"/>
      <c r="K836" s="18" t="str">
        <f t="shared" ca="1" si="0"/>
        <v>-</v>
      </c>
      <c r="L836" s="19" t="e">
        <f>IF(G836=#REF!,#REF!,"FALSO")</f>
        <v>#REF!</v>
      </c>
      <c r="M836" s="67"/>
      <c r="N836" s="68"/>
    </row>
    <row r="837" spans="1:14" ht="15">
      <c r="A837" s="63"/>
      <c r="B837" s="63"/>
      <c r="C837" s="23"/>
      <c r="D837" s="22"/>
      <c r="E837" s="50"/>
      <c r="F837" s="23"/>
      <c r="G837" s="64"/>
      <c r="H837" s="65"/>
      <c r="I837" s="28">
        <f ca="1">SUMIF('IMPORTBFT (ID)'!$A$3:$A$5000,$G$4:$G$7322,'IMPORTBFT (ID)'!$B$3:$B$5000)</f>
        <v>0</v>
      </c>
      <c r="J837" s="66"/>
      <c r="K837" s="18" t="str">
        <f t="shared" ca="1" si="0"/>
        <v>-</v>
      </c>
      <c r="L837" s="19" t="e">
        <f>IF(G837=#REF!,#REF!,"FALSO")</f>
        <v>#REF!</v>
      </c>
      <c r="M837" s="67"/>
      <c r="N837" s="68"/>
    </row>
    <row r="838" spans="1:14" ht="15">
      <c r="A838" s="63"/>
      <c r="B838" s="63"/>
      <c r="C838" s="23"/>
      <c r="D838" s="23"/>
      <c r="E838" s="23"/>
      <c r="F838" s="23"/>
      <c r="G838" s="64"/>
      <c r="H838" s="65"/>
      <c r="I838" s="28">
        <f ca="1">SUMIF('IMPORTBFT (ID)'!$A$3:$A$5000,$G$4:$G$7322,'IMPORTBFT (ID)'!$B$3:$B$5000)</f>
        <v>0</v>
      </c>
      <c r="J838" s="66"/>
      <c r="K838" s="18" t="str">
        <f t="shared" ca="1" si="0"/>
        <v>-</v>
      </c>
      <c r="L838" s="19" t="e">
        <f>IF(G838=#REF!,#REF!,"FALSO")</f>
        <v>#REF!</v>
      </c>
      <c r="M838" s="67"/>
      <c r="N838" s="68"/>
    </row>
    <row r="839" spans="1:14" ht="15">
      <c r="A839" s="63"/>
      <c r="B839" s="63"/>
      <c r="C839" s="23"/>
      <c r="D839" s="23"/>
      <c r="E839" s="23"/>
      <c r="F839" s="23"/>
      <c r="G839" s="64"/>
      <c r="H839" s="65"/>
      <c r="I839" s="28">
        <f ca="1">SUMIF('IMPORTBFT (ID)'!$A$3:$A$5000,$G$4:$G$7322,'IMPORTBFT (ID)'!$B$3:$B$5000)</f>
        <v>0</v>
      </c>
      <c r="J839" s="66"/>
      <c r="K839" s="18" t="str">
        <f t="shared" ca="1" si="0"/>
        <v>-</v>
      </c>
      <c r="L839" s="19" t="e">
        <f>IF(G839=#REF!,#REF!,"FALSO")</f>
        <v>#REF!</v>
      </c>
      <c r="M839" s="67"/>
      <c r="N839" s="68"/>
    </row>
    <row r="840" spans="1:14" ht="15">
      <c r="A840" s="63"/>
      <c r="B840" s="63"/>
      <c r="C840" s="23"/>
      <c r="D840" s="23"/>
      <c r="E840" s="23"/>
      <c r="F840" s="23"/>
      <c r="G840" s="64"/>
      <c r="H840" s="65"/>
      <c r="I840" s="28">
        <f ca="1">SUMIF('IMPORTBFT (ID)'!$A$3:$A$5000,$G$4:$G$7322,'IMPORTBFT (ID)'!$B$3:$B$5000)</f>
        <v>0</v>
      </c>
      <c r="J840" s="66"/>
      <c r="K840" s="18" t="str">
        <f t="shared" ca="1" si="0"/>
        <v>-</v>
      </c>
      <c r="L840" s="19" t="e">
        <f>IF(G840=#REF!,#REF!,"FALSO")</f>
        <v>#REF!</v>
      </c>
      <c r="M840" s="67"/>
      <c r="N840" s="68"/>
    </row>
    <row r="841" spans="1:14" ht="15">
      <c r="A841" s="63"/>
      <c r="B841" s="63"/>
      <c r="C841" s="23"/>
      <c r="D841" s="23"/>
      <c r="E841" s="23"/>
      <c r="F841" s="23"/>
      <c r="G841" s="64"/>
      <c r="H841" s="65"/>
      <c r="I841" s="28">
        <f ca="1">SUMIF('IMPORTBFT (ID)'!$A$3:$A$5000,$G$4:$G$7322,'IMPORTBFT (ID)'!$B$3:$B$5000)</f>
        <v>0</v>
      </c>
      <c r="J841" s="66"/>
      <c r="K841" s="18" t="str">
        <f t="shared" ca="1" si="0"/>
        <v>-</v>
      </c>
      <c r="L841" s="19" t="e">
        <f>IF(G841=#REF!,#REF!,"FALSO")</f>
        <v>#REF!</v>
      </c>
      <c r="M841" s="67"/>
      <c r="N841" s="68"/>
    </row>
    <row r="842" spans="1:14" ht="15">
      <c r="A842" s="63"/>
      <c r="B842" s="63"/>
      <c r="C842" s="23"/>
      <c r="D842" s="23"/>
      <c r="E842" s="50"/>
      <c r="F842" s="23"/>
      <c r="G842" s="64"/>
      <c r="H842" s="65"/>
      <c r="I842" s="28">
        <f ca="1">SUMIF('IMPORTBFT (ID)'!$A$3:$A$5000,$G$4:$G$7322,'IMPORTBFT (ID)'!$B$3:$B$5000)</f>
        <v>0</v>
      </c>
      <c r="J842" s="66"/>
      <c r="K842" s="18" t="str">
        <f t="shared" ca="1" si="0"/>
        <v>-</v>
      </c>
      <c r="L842" s="19" t="e">
        <f>IF(G842=#REF!,#REF!,"FALSO")</f>
        <v>#REF!</v>
      </c>
      <c r="M842" s="67"/>
      <c r="N842" s="68"/>
    </row>
    <row r="843" spans="1:14" ht="15">
      <c r="A843" s="63"/>
      <c r="B843" s="63"/>
      <c r="C843" s="23"/>
      <c r="D843" s="23"/>
      <c r="E843" s="23"/>
      <c r="F843" s="23"/>
      <c r="G843" s="64"/>
      <c r="H843" s="65"/>
      <c r="I843" s="28">
        <f ca="1">SUMIF('IMPORTBFT (ID)'!$A$3:$A$5000,$G$4:$G$7322,'IMPORTBFT (ID)'!$B$3:$B$5000)</f>
        <v>0</v>
      </c>
      <c r="J843" s="66"/>
      <c r="K843" s="18" t="str">
        <f t="shared" ca="1" si="0"/>
        <v>-</v>
      </c>
      <c r="L843" s="19" t="e">
        <f>IF(G843=#REF!,#REF!,"FALSO")</f>
        <v>#REF!</v>
      </c>
      <c r="M843" s="67"/>
      <c r="N843" s="68"/>
    </row>
    <row r="844" spans="1:14" ht="15">
      <c r="A844" s="63"/>
      <c r="B844" s="63"/>
      <c r="C844" s="23"/>
      <c r="D844" s="23"/>
      <c r="E844" s="69"/>
      <c r="F844" s="23"/>
      <c r="G844" s="64"/>
      <c r="H844" s="65"/>
      <c r="I844" s="28">
        <f ca="1">SUMIF('IMPORTBFT (ID)'!$A$3:$A$5000,$G$4:$G$7322,'IMPORTBFT (ID)'!$B$3:$B$5000)</f>
        <v>0</v>
      </c>
      <c r="J844" s="66"/>
      <c r="K844" s="18" t="str">
        <f t="shared" ca="1" si="0"/>
        <v>-</v>
      </c>
      <c r="L844" s="19" t="e">
        <f>IF(G844=#REF!,#REF!,"FALSO")</f>
        <v>#REF!</v>
      </c>
      <c r="M844" s="67"/>
      <c r="N844" s="68"/>
    </row>
    <row r="845" spans="1:14" ht="15">
      <c r="A845" s="63"/>
      <c r="B845" s="63"/>
      <c r="C845" s="23"/>
      <c r="D845" s="23"/>
      <c r="E845" s="23"/>
      <c r="F845" s="23"/>
      <c r="G845" s="64"/>
      <c r="H845" s="65"/>
      <c r="I845" s="28">
        <f ca="1">SUMIF('IMPORTBFT (ID)'!$A$3:$A$5000,$G$4:$G$7322,'IMPORTBFT (ID)'!$B$3:$B$5000)</f>
        <v>0</v>
      </c>
      <c r="J845" s="66"/>
      <c r="K845" s="18" t="str">
        <f t="shared" ca="1" si="0"/>
        <v>-</v>
      </c>
      <c r="L845" s="19" t="e">
        <f>IF(G845=#REF!,#REF!,"FALSO")</f>
        <v>#REF!</v>
      </c>
      <c r="M845" s="67"/>
      <c r="N845" s="68"/>
    </row>
    <row r="846" spans="1:14" ht="15">
      <c r="A846" s="63"/>
      <c r="B846" s="63"/>
      <c r="C846" s="23"/>
      <c r="D846" s="23"/>
      <c r="E846" s="23"/>
      <c r="F846" s="23"/>
      <c r="G846" s="64"/>
      <c r="H846" s="65"/>
      <c r="I846" s="28">
        <f ca="1">SUMIF('IMPORTBFT (ID)'!$A$3:$A$5000,$G$4:$G$7322,'IMPORTBFT (ID)'!$B$3:$B$5000)</f>
        <v>0</v>
      </c>
      <c r="J846" s="66"/>
      <c r="K846" s="18" t="str">
        <f t="shared" ca="1" si="0"/>
        <v>-</v>
      </c>
      <c r="L846" s="19" t="e">
        <f>IF(G846=#REF!,#REF!,"FALSO")</f>
        <v>#REF!</v>
      </c>
      <c r="M846" s="67"/>
      <c r="N846" s="68"/>
    </row>
    <row r="847" spans="1:14" ht="15">
      <c r="A847" s="63"/>
      <c r="B847" s="63"/>
      <c r="C847" s="23"/>
      <c r="D847" s="23"/>
      <c r="E847" s="23"/>
      <c r="F847" s="23"/>
      <c r="G847" s="64"/>
      <c r="H847" s="65"/>
      <c r="I847" s="28">
        <f ca="1">SUMIF('IMPORTBFT (ID)'!$A$3:$A$5000,$G$4:$G$7322,'IMPORTBFT (ID)'!$B$3:$B$5000)</f>
        <v>0</v>
      </c>
      <c r="J847" s="66"/>
      <c r="K847" s="18" t="str">
        <f t="shared" ca="1" si="0"/>
        <v>-</v>
      </c>
      <c r="L847" s="19" t="e">
        <f>IF(G847=#REF!,#REF!,"FALSO")</f>
        <v>#REF!</v>
      </c>
      <c r="M847" s="67"/>
      <c r="N847" s="68"/>
    </row>
    <row r="848" spans="1:14" ht="15">
      <c r="A848" s="63"/>
      <c r="B848" s="63"/>
      <c r="C848" s="23"/>
      <c r="D848" s="23"/>
      <c r="E848" s="23"/>
      <c r="F848" s="23"/>
      <c r="G848" s="64"/>
      <c r="H848" s="65"/>
      <c r="I848" s="28">
        <f ca="1">SUMIF('IMPORTBFT (ID)'!$A$3:$A$5000,$G$4:$G$7322,'IMPORTBFT (ID)'!$B$3:$B$5000)</f>
        <v>0</v>
      </c>
      <c r="J848" s="66"/>
      <c r="K848" s="18" t="str">
        <f t="shared" ca="1" si="0"/>
        <v>-</v>
      </c>
      <c r="L848" s="19" t="e">
        <f>IF(G848=#REF!,#REF!,"FALSO")</f>
        <v>#REF!</v>
      </c>
      <c r="M848" s="67"/>
      <c r="N848" s="68"/>
    </row>
    <row r="849" spans="1:14" ht="15">
      <c r="A849" s="63"/>
      <c r="B849" s="63"/>
      <c r="C849" s="69"/>
      <c r="D849" s="23"/>
      <c r="E849" s="23"/>
      <c r="F849" s="23"/>
      <c r="G849" s="64"/>
      <c r="H849" s="65"/>
      <c r="I849" s="28">
        <f ca="1">SUMIF('IMPORTBFT (ID)'!$A$3:$A$5000,$G$4:$G$7322,'IMPORTBFT (ID)'!$B$3:$B$5000)</f>
        <v>0</v>
      </c>
      <c r="J849" s="72"/>
      <c r="K849" s="18" t="str">
        <f t="shared" ca="1" si="0"/>
        <v>-</v>
      </c>
      <c r="L849" s="19" t="e">
        <f>IF(G849=#REF!,#REF!,"FALSO")</f>
        <v>#REF!</v>
      </c>
      <c r="M849" s="75"/>
      <c r="N849" s="76"/>
    </row>
    <row r="850" spans="1:14" ht="15">
      <c r="A850" s="63"/>
      <c r="B850" s="63"/>
      <c r="C850" s="23"/>
      <c r="D850" s="23"/>
      <c r="E850" s="23"/>
      <c r="F850" s="23"/>
      <c r="G850" s="64"/>
      <c r="H850" s="65"/>
      <c r="I850" s="28">
        <f ca="1">SUMIF('IMPORTBFT (ID)'!$A$3:$A$5000,$G$4:$G$7322,'IMPORTBFT (ID)'!$B$3:$B$5000)</f>
        <v>0</v>
      </c>
      <c r="J850" s="66"/>
      <c r="K850" s="18" t="str">
        <f t="shared" ca="1" si="0"/>
        <v>-</v>
      </c>
      <c r="L850" s="19" t="e">
        <f>IF(G850=#REF!,#REF!,"FALSO")</f>
        <v>#REF!</v>
      </c>
      <c r="M850" s="67"/>
      <c r="N850" s="68"/>
    </row>
    <row r="851" spans="1:14" ht="15">
      <c r="A851" s="63"/>
      <c r="B851" s="63"/>
      <c r="C851" s="23"/>
      <c r="D851" s="23"/>
      <c r="E851" s="23"/>
      <c r="F851" s="23"/>
      <c r="G851" s="64"/>
      <c r="H851" s="65"/>
      <c r="I851" s="28">
        <f ca="1">SUMIF('IMPORTBFT (ID)'!$A$3:$A$5000,$G$4:$G$7322,'IMPORTBFT (ID)'!$B$3:$B$5000)</f>
        <v>0</v>
      </c>
      <c r="J851" s="66"/>
      <c r="K851" s="18" t="str">
        <f t="shared" ca="1" si="0"/>
        <v>-</v>
      </c>
      <c r="L851" s="19" t="e">
        <f>IF(G851=#REF!,#REF!,"FALSO")</f>
        <v>#REF!</v>
      </c>
      <c r="M851" s="67"/>
      <c r="N851" s="68"/>
    </row>
    <row r="852" spans="1:14" ht="15">
      <c r="A852" s="63"/>
      <c r="B852" s="63"/>
      <c r="C852" s="23"/>
      <c r="D852" s="23"/>
      <c r="E852" s="23"/>
      <c r="F852" s="23"/>
      <c r="G852" s="64"/>
      <c r="H852" s="65"/>
      <c r="I852" s="28">
        <f ca="1">SUMIF('IMPORTBFT (ID)'!$A$3:$A$5000,$G$4:$G$7322,'IMPORTBFT (ID)'!$B$3:$B$5000)</f>
        <v>0</v>
      </c>
      <c r="J852" s="66"/>
      <c r="K852" s="18" t="str">
        <f t="shared" ca="1" si="0"/>
        <v>-</v>
      </c>
      <c r="L852" s="19" t="e">
        <f>IF(G852=#REF!,#REF!,"FALSO")</f>
        <v>#REF!</v>
      </c>
      <c r="M852" s="67"/>
      <c r="N852" s="68"/>
    </row>
    <row r="853" spans="1:14" ht="15">
      <c r="A853" s="63"/>
      <c r="B853" s="63"/>
      <c r="C853" s="23"/>
      <c r="D853" s="23"/>
      <c r="E853" s="23"/>
      <c r="F853" s="23"/>
      <c r="G853" s="64"/>
      <c r="H853" s="65"/>
      <c r="I853" s="28">
        <f ca="1">SUMIF('IMPORTBFT (ID)'!$A$3:$A$5000,$G$4:$G$7322,'IMPORTBFT (ID)'!$B$3:$B$5000)</f>
        <v>0</v>
      </c>
      <c r="J853" s="66"/>
      <c r="K853" s="18" t="str">
        <f t="shared" ca="1" si="0"/>
        <v>-</v>
      </c>
      <c r="L853" s="19" t="e">
        <f>IF(G853=#REF!,#REF!,"FALSO")</f>
        <v>#REF!</v>
      </c>
      <c r="M853" s="67"/>
      <c r="N853" s="68"/>
    </row>
    <row r="854" spans="1:14" ht="15">
      <c r="A854" s="63"/>
      <c r="B854" s="63"/>
      <c r="C854" s="23"/>
      <c r="D854" s="23"/>
      <c r="E854" s="23"/>
      <c r="F854" s="23"/>
      <c r="G854" s="64"/>
      <c r="H854" s="65"/>
      <c r="I854" s="28">
        <f ca="1">SUMIF('IMPORTBFT (ID)'!$A$3:$A$5000,$G$4:$G$7322,'IMPORTBFT (ID)'!$B$3:$B$5000)</f>
        <v>0</v>
      </c>
      <c r="J854" s="66"/>
      <c r="K854" s="18" t="str">
        <f t="shared" ca="1" si="0"/>
        <v>-</v>
      </c>
      <c r="L854" s="19" t="e">
        <f>IF(G854=#REF!,#REF!,"FALSO")</f>
        <v>#REF!</v>
      </c>
      <c r="M854" s="67"/>
      <c r="N854" s="68"/>
    </row>
    <row r="855" spans="1:14" ht="15">
      <c r="A855" s="63"/>
      <c r="B855" s="63"/>
      <c r="C855" s="23"/>
      <c r="D855" s="23"/>
      <c r="E855" s="23"/>
      <c r="F855" s="23"/>
      <c r="G855" s="64"/>
      <c r="H855" s="65"/>
      <c r="I855" s="28">
        <f ca="1">SUMIF('IMPORTBFT (ID)'!$A$3:$A$5000,$G$4:$G$7322,'IMPORTBFT (ID)'!$B$3:$B$5000)</f>
        <v>0</v>
      </c>
      <c r="J855" s="66"/>
      <c r="K855" s="18" t="str">
        <f t="shared" ca="1" si="0"/>
        <v>-</v>
      </c>
      <c r="L855" s="19" t="e">
        <f>IF(G855=#REF!,#REF!,"FALSO")</f>
        <v>#REF!</v>
      </c>
      <c r="M855" s="67"/>
      <c r="N855" s="68"/>
    </row>
    <row r="856" spans="1:14" ht="15">
      <c r="A856" s="63"/>
      <c r="B856" s="63"/>
      <c r="C856" s="23"/>
      <c r="D856" s="23"/>
      <c r="E856" s="23"/>
      <c r="F856" s="23"/>
      <c r="G856" s="64"/>
      <c r="H856" s="65"/>
      <c r="I856" s="28">
        <f ca="1">SUMIF('IMPORTBFT (ID)'!$A$3:$A$5000,$G$4:$G$7322,'IMPORTBFT (ID)'!$B$3:$B$5000)</f>
        <v>0</v>
      </c>
      <c r="J856" s="66"/>
      <c r="K856" s="18" t="str">
        <f t="shared" ca="1" si="0"/>
        <v>-</v>
      </c>
      <c r="L856" s="19" t="e">
        <f>IF(G856=#REF!,#REF!,"FALSO")</f>
        <v>#REF!</v>
      </c>
      <c r="M856" s="67"/>
      <c r="N856" s="68"/>
    </row>
    <row r="857" spans="1:14" ht="15">
      <c r="A857" s="63"/>
      <c r="B857" s="63"/>
      <c r="C857" s="23"/>
      <c r="D857" s="23"/>
      <c r="E857" s="23"/>
      <c r="F857" s="23"/>
      <c r="G857" s="64"/>
      <c r="H857" s="65"/>
      <c r="I857" s="28">
        <f ca="1">SUMIF('IMPORTBFT (ID)'!$A$3:$A$5000,$G$4:$G$7322,'IMPORTBFT (ID)'!$B$3:$B$5000)</f>
        <v>0</v>
      </c>
      <c r="J857" s="66"/>
      <c r="K857" s="18" t="str">
        <f t="shared" ca="1" si="0"/>
        <v>-</v>
      </c>
      <c r="L857" s="19" t="e">
        <f>IF(G857=#REF!,#REF!,"FALSO")</f>
        <v>#REF!</v>
      </c>
      <c r="M857" s="67"/>
      <c r="N857" s="68"/>
    </row>
    <row r="858" spans="1:14" ht="15">
      <c r="A858" s="63"/>
      <c r="B858" s="63"/>
      <c r="C858" s="23"/>
      <c r="D858" s="23"/>
      <c r="E858" s="23"/>
      <c r="F858" s="23"/>
      <c r="G858" s="64"/>
      <c r="H858" s="65"/>
      <c r="I858" s="28">
        <f ca="1">SUMIF('IMPORTBFT (ID)'!$A$3:$A$5000,$G$4:$G$7322,'IMPORTBFT (ID)'!$B$3:$B$5000)</f>
        <v>0</v>
      </c>
      <c r="J858" s="66"/>
      <c r="K858" s="18" t="str">
        <f t="shared" ca="1" si="0"/>
        <v>-</v>
      </c>
      <c r="L858" s="19" t="e">
        <f>IF(G858=#REF!,#REF!,"FALSO")</f>
        <v>#REF!</v>
      </c>
      <c r="M858" s="67"/>
      <c r="N858" s="68"/>
    </row>
    <row r="859" spans="1:14" ht="15">
      <c r="A859" s="63"/>
      <c r="B859" s="63"/>
      <c r="C859" s="23"/>
      <c r="D859" s="23"/>
      <c r="E859" s="23"/>
      <c r="F859" s="23"/>
      <c r="G859" s="64"/>
      <c r="H859" s="65"/>
      <c r="I859" s="28">
        <f ca="1">SUMIF('IMPORTBFT (ID)'!$A$3:$A$5000,$G$4:$G$7322,'IMPORTBFT (ID)'!$B$3:$B$5000)</f>
        <v>0</v>
      </c>
      <c r="J859" s="66"/>
      <c r="K859" s="18" t="str">
        <f t="shared" ca="1" si="0"/>
        <v>-</v>
      </c>
      <c r="L859" s="19" t="e">
        <f>IF(G859=#REF!,#REF!,"FALSO")</f>
        <v>#REF!</v>
      </c>
      <c r="M859" s="67"/>
      <c r="N859" s="68"/>
    </row>
    <row r="860" spans="1:14" ht="15">
      <c r="A860" s="63"/>
      <c r="B860" s="63"/>
      <c r="C860" s="23"/>
      <c r="D860" s="23"/>
      <c r="E860" s="23"/>
      <c r="F860" s="23"/>
      <c r="G860" s="64"/>
      <c r="H860" s="65"/>
      <c r="I860" s="28">
        <f ca="1">SUMIF('IMPORTBFT (ID)'!$A$3:$A$5000,$G$4:$G$7322,'IMPORTBFT (ID)'!$B$3:$B$5000)</f>
        <v>0</v>
      </c>
      <c r="J860" s="66"/>
      <c r="K860" s="18" t="str">
        <f t="shared" ca="1" si="0"/>
        <v>-</v>
      </c>
      <c r="L860" s="19" t="e">
        <f>IF(G860=#REF!,#REF!,"FALSO")</f>
        <v>#REF!</v>
      </c>
      <c r="M860" s="67"/>
      <c r="N860" s="68"/>
    </row>
    <row r="861" spans="1:14" ht="15">
      <c r="A861" s="63"/>
      <c r="B861" s="63"/>
      <c r="C861" s="23"/>
      <c r="D861" s="23"/>
      <c r="E861" s="23"/>
      <c r="F861" s="23"/>
      <c r="G861" s="64"/>
      <c r="H861" s="65"/>
      <c r="I861" s="28">
        <f ca="1">SUMIF('IMPORTBFT (ID)'!$A$3:$A$5000,$G$4:$G$7322,'IMPORTBFT (ID)'!$B$3:$B$5000)</f>
        <v>0</v>
      </c>
      <c r="J861" s="66"/>
      <c r="K861" s="18" t="str">
        <f t="shared" ca="1" si="0"/>
        <v>-</v>
      </c>
      <c r="L861" s="19" t="e">
        <f>IF(G861=#REF!,#REF!,"FALSO")</f>
        <v>#REF!</v>
      </c>
      <c r="M861" s="67"/>
      <c r="N861" s="68"/>
    </row>
    <row r="862" spans="1:14" ht="15">
      <c r="A862" s="63"/>
      <c r="B862" s="63"/>
      <c r="C862" s="23"/>
      <c r="D862" s="23"/>
      <c r="E862" s="23"/>
      <c r="F862" s="23"/>
      <c r="G862" s="64"/>
      <c r="H862" s="65"/>
      <c r="I862" s="28">
        <f ca="1">SUMIF('IMPORTBFT (ID)'!$A$3:$A$5000,$G$4:$G$7322,'IMPORTBFT (ID)'!$B$3:$B$5000)</f>
        <v>0</v>
      </c>
      <c r="J862" s="66"/>
      <c r="K862" s="18" t="str">
        <f t="shared" ca="1" si="0"/>
        <v>-</v>
      </c>
      <c r="L862" s="19" t="e">
        <f>IF(G862=#REF!,#REF!,"FALSO")</f>
        <v>#REF!</v>
      </c>
      <c r="M862" s="67"/>
      <c r="N862" s="68"/>
    </row>
    <row r="863" spans="1:14" ht="15">
      <c r="A863" s="63"/>
      <c r="B863" s="63"/>
      <c r="C863" s="23"/>
      <c r="D863" s="23"/>
      <c r="E863" s="23"/>
      <c r="F863" s="23"/>
      <c r="G863" s="64"/>
      <c r="H863" s="65"/>
      <c r="I863" s="28">
        <f ca="1">SUMIF('IMPORTBFT (ID)'!$A$3:$A$5000,$G$4:$G$7322,'IMPORTBFT (ID)'!$B$3:$B$5000)</f>
        <v>0</v>
      </c>
      <c r="J863" s="66"/>
      <c r="K863" s="18" t="str">
        <f t="shared" ca="1" si="0"/>
        <v>-</v>
      </c>
      <c r="L863" s="19" t="e">
        <f>IF(G863=#REF!,#REF!,"FALSO")</f>
        <v>#REF!</v>
      </c>
      <c r="M863" s="67"/>
      <c r="N863" s="68"/>
    </row>
    <row r="864" spans="1:14" ht="15">
      <c r="A864" s="63"/>
      <c r="B864" s="63"/>
      <c r="C864" s="23"/>
      <c r="D864" s="23"/>
      <c r="E864" s="23"/>
      <c r="F864" s="23"/>
      <c r="G864" s="64"/>
      <c r="H864" s="65"/>
      <c r="I864" s="28">
        <f ca="1">SUMIF('IMPORTBFT (ID)'!$A$3:$A$5000,$G$4:$G$7322,'IMPORTBFT (ID)'!$B$3:$B$5000)</f>
        <v>0</v>
      </c>
      <c r="J864" s="66"/>
      <c r="K864" s="18" t="str">
        <f t="shared" ca="1" si="0"/>
        <v>-</v>
      </c>
      <c r="L864" s="19" t="e">
        <f>IF(G864=#REF!,#REF!,"FALSO")</f>
        <v>#REF!</v>
      </c>
      <c r="M864" s="67"/>
      <c r="N864" s="68"/>
    </row>
    <row r="865" spans="1:14" ht="15">
      <c r="A865" s="63"/>
      <c r="B865" s="63"/>
      <c r="C865" s="23"/>
      <c r="D865" s="23"/>
      <c r="E865" s="23"/>
      <c r="F865" s="23"/>
      <c r="G865" s="64"/>
      <c r="H865" s="65"/>
      <c r="I865" s="28">
        <f ca="1">SUMIF('IMPORTBFT (ID)'!$A$3:$A$5000,$G$4:$G$7322,'IMPORTBFT (ID)'!$B$3:$B$5000)</f>
        <v>0</v>
      </c>
      <c r="J865" s="66"/>
      <c r="K865" s="18" t="str">
        <f t="shared" ca="1" si="0"/>
        <v>-</v>
      </c>
      <c r="L865" s="19" t="e">
        <f>IF(G865=#REF!,#REF!,"FALSO")</f>
        <v>#REF!</v>
      </c>
      <c r="M865" s="67"/>
      <c r="N865" s="68"/>
    </row>
    <row r="866" spans="1:14" ht="15">
      <c r="A866" s="63"/>
      <c r="B866" s="63"/>
      <c r="C866" s="23"/>
      <c r="D866" s="23"/>
      <c r="E866" s="23"/>
      <c r="F866" s="23"/>
      <c r="G866" s="64"/>
      <c r="H866" s="65"/>
      <c r="I866" s="28">
        <f ca="1">SUMIF('IMPORTBFT (ID)'!$A$3:$A$5000,$G$4:$G$7322,'IMPORTBFT (ID)'!$B$3:$B$5000)</f>
        <v>0</v>
      </c>
      <c r="J866" s="66"/>
      <c r="K866" s="18" t="str">
        <f t="shared" ca="1" si="0"/>
        <v>-</v>
      </c>
      <c r="L866" s="19" t="e">
        <f>IF(G866=#REF!,#REF!,"FALSO")</f>
        <v>#REF!</v>
      </c>
      <c r="M866" s="67"/>
      <c r="N866" s="68"/>
    </row>
    <row r="867" spans="1:14" ht="15">
      <c r="A867" s="63"/>
      <c r="B867" s="63"/>
      <c r="C867" s="23"/>
      <c r="D867" s="23"/>
      <c r="E867" s="23"/>
      <c r="F867" s="23"/>
      <c r="G867" s="64"/>
      <c r="H867" s="65"/>
      <c r="I867" s="28">
        <f ca="1">SUMIF('IMPORTBFT (ID)'!$A$3:$A$5000,$G$4:$G$7322,'IMPORTBFT (ID)'!$B$3:$B$5000)</f>
        <v>0</v>
      </c>
      <c r="J867" s="66"/>
      <c r="K867" s="18" t="str">
        <f t="shared" ca="1" si="0"/>
        <v>-</v>
      </c>
      <c r="L867" s="19" t="e">
        <f>IF(G867=#REF!,#REF!,"FALSO")</f>
        <v>#REF!</v>
      </c>
      <c r="M867" s="67"/>
      <c r="N867" s="68"/>
    </row>
    <row r="868" spans="1:14" ht="15">
      <c r="A868" s="63"/>
      <c r="B868" s="63"/>
      <c r="C868" s="23"/>
      <c r="D868" s="23"/>
      <c r="E868" s="23"/>
      <c r="F868" s="23"/>
      <c r="G868" s="64"/>
      <c r="H868" s="65"/>
      <c r="I868" s="28">
        <f ca="1">SUMIF('IMPORTBFT (ID)'!$A$3:$A$5000,$G$4:$G$7322,'IMPORTBFT (ID)'!$B$3:$B$5000)</f>
        <v>0</v>
      </c>
      <c r="J868" s="66"/>
      <c r="K868" s="18" t="str">
        <f t="shared" ca="1" si="0"/>
        <v>-</v>
      </c>
      <c r="L868" s="19" t="e">
        <f>IF(G868=#REF!,#REF!,"FALSO")</f>
        <v>#REF!</v>
      </c>
      <c r="M868" s="67"/>
      <c r="N868" s="68"/>
    </row>
    <row r="869" spans="1:14" ht="15">
      <c r="A869" s="63"/>
      <c r="B869" s="63"/>
      <c r="C869" s="23"/>
      <c r="D869" s="23"/>
      <c r="E869" s="23"/>
      <c r="F869" s="23"/>
      <c r="G869" s="64"/>
      <c r="H869" s="65"/>
      <c r="I869" s="28">
        <f ca="1">SUMIF('IMPORTBFT (ID)'!$A$3:$A$5000,$G$4:$G$7322,'IMPORTBFT (ID)'!$B$3:$B$5000)</f>
        <v>0</v>
      </c>
      <c r="J869" s="66"/>
      <c r="K869" s="18" t="str">
        <f t="shared" ca="1" si="0"/>
        <v>-</v>
      </c>
      <c r="L869" s="19" t="e">
        <f>IF(G869=#REF!,#REF!,"FALSO")</f>
        <v>#REF!</v>
      </c>
      <c r="M869" s="67"/>
      <c r="N869" s="68"/>
    </row>
    <row r="870" spans="1:14" ht="15">
      <c r="A870" s="63"/>
      <c r="B870" s="63"/>
      <c r="C870" s="23"/>
      <c r="D870" s="23"/>
      <c r="E870" s="23"/>
      <c r="F870" s="23"/>
      <c r="G870" s="64"/>
      <c r="H870" s="65"/>
      <c r="I870" s="28">
        <f ca="1">SUMIF('IMPORTBFT (ID)'!$A$3:$A$5000,$G$4:$G$7322,'IMPORTBFT (ID)'!$B$3:$B$5000)</f>
        <v>0</v>
      </c>
      <c r="J870" s="66"/>
      <c r="K870" s="18" t="str">
        <f t="shared" ca="1" si="0"/>
        <v>-</v>
      </c>
      <c r="L870" s="19" t="e">
        <f>IF(G870=#REF!,#REF!,"FALSO")</f>
        <v>#REF!</v>
      </c>
      <c r="M870" s="67"/>
      <c r="N870" s="68"/>
    </row>
    <row r="871" spans="1:14" ht="15">
      <c r="A871" s="63"/>
      <c r="B871" s="63"/>
      <c r="C871" s="69"/>
      <c r="D871" s="23"/>
      <c r="E871" s="23"/>
      <c r="F871" s="23"/>
      <c r="G871" s="64"/>
      <c r="H871" s="65"/>
      <c r="I871" s="28">
        <f ca="1">SUMIF('IMPORTBFT (ID)'!$A$3:$A$5000,$G$4:$G$7322,'IMPORTBFT (ID)'!$B$3:$B$5000)</f>
        <v>0</v>
      </c>
      <c r="J871" s="72"/>
      <c r="K871" s="18" t="str">
        <f t="shared" ca="1" si="0"/>
        <v>-</v>
      </c>
      <c r="L871" s="19" t="e">
        <f>IF(G871=#REF!,#REF!,"FALSO")</f>
        <v>#REF!</v>
      </c>
      <c r="M871" s="75"/>
      <c r="N871" s="76"/>
    </row>
    <row r="872" spans="1:14" ht="15">
      <c r="A872" s="63"/>
      <c r="B872" s="63"/>
      <c r="C872" s="23"/>
      <c r="D872" s="23"/>
      <c r="E872" s="23"/>
      <c r="F872" s="23"/>
      <c r="G872" s="64"/>
      <c r="H872" s="65"/>
      <c r="I872" s="28">
        <f ca="1">SUMIF('IMPORTBFT (ID)'!$A$3:$A$5000,$G$4:$G$7322,'IMPORTBFT (ID)'!$B$3:$B$5000)</f>
        <v>0</v>
      </c>
      <c r="J872" s="66"/>
      <c r="K872" s="18" t="str">
        <f t="shared" ca="1" si="0"/>
        <v>-</v>
      </c>
      <c r="L872" s="19" t="e">
        <f>IF(G872=#REF!,#REF!,"FALSO")</f>
        <v>#REF!</v>
      </c>
      <c r="M872" s="67"/>
      <c r="N872" s="68"/>
    </row>
    <row r="873" spans="1:14" ht="15">
      <c r="A873" s="63"/>
      <c r="B873" s="63"/>
      <c r="C873" s="23"/>
      <c r="D873" s="23"/>
      <c r="E873" s="23"/>
      <c r="F873" s="23"/>
      <c r="G873" s="64"/>
      <c r="H873" s="65"/>
      <c r="I873" s="28">
        <f ca="1">SUMIF('IMPORTBFT (ID)'!$A$3:$A$5000,$G$4:$G$7322,'IMPORTBFT (ID)'!$B$3:$B$5000)</f>
        <v>0</v>
      </c>
      <c r="J873" s="66"/>
      <c r="K873" s="18" t="str">
        <f t="shared" ca="1" si="0"/>
        <v>-</v>
      </c>
      <c r="L873" s="19" t="e">
        <f>IF(G873=#REF!,#REF!,"FALSO")</f>
        <v>#REF!</v>
      </c>
      <c r="M873" s="67"/>
      <c r="N873" s="68"/>
    </row>
    <row r="874" spans="1:14" ht="15">
      <c r="A874" s="63"/>
      <c r="B874" s="63"/>
      <c r="C874" s="23"/>
      <c r="D874" s="23"/>
      <c r="E874" s="23"/>
      <c r="F874" s="23"/>
      <c r="G874" s="64"/>
      <c r="H874" s="65"/>
      <c r="I874" s="28">
        <f ca="1">SUMIF('IMPORTBFT (ID)'!$A$3:$A$5000,$G$4:$G$7322,'IMPORTBFT (ID)'!$B$3:$B$5000)</f>
        <v>0</v>
      </c>
      <c r="J874" s="66"/>
      <c r="K874" s="18" t="str">
        <f t="shared" ca="1" si="0"/>
        <v>-</v>
      </c>
      <c r="L874" s="19" t="e">
        <f>IF(G874=#REF!,#REF!,"FALSO")</f>
        <v>#REF!</v>
      </c>
      <c r="M874" s="67"/>
      <c r="N874" s="68"/>
    </row>
    <row r="875" spans="1:14" ht="15">
      <c r="A875" s="63"/>
      <c r="B875" s="63"/>
      <c r="C875" s="23"/>
      <c r="D875" s="23"/>
      <c r="E875" s="23"/>
      <c r="F875" s="23"/>
      <c r="G875" s="64"/>
      <c r="H875" s="65"/>
      <c r="I875" s="28">
        <f ca="1">SUMIF('IMPORTBFT (ID)'!$A$3:$A$5000,$G$4:$G$7322,'IMPORTBFT (ID)'!$B$3:$B$5000)</f>
        <v>0</v>
      </c>
      <c r="J875" s="66"/>
      <c r="K875" s="18" t="str">
        <f t="shared" ca="1" si="0"/>
        <v>-</v>
      </c>
      <c r="L875" s="19" t="e">
        <f>IF(G875=#REF!,#REF!,"FALSO")</f>
        <v>#REF!</v>
      </c>
      <c r="M875" s="67"/>
      <c r="N875" s="68"/>
    </row>
    <row r="876" spans="1:14" ht="15">
      <c r="A876" s="63"/>
      <c r="B876" s="63"/>
      <c r="C876" s="23"/>
      <c r="D876" s="23"/>
      <c r="E876" s="23"/>
      <c r="F876" s="23"/>
      <c r="G876" s="64"/>
      <c r="H876" s="65"/>
      <c r="I876" s="28">
        <f ca="1">SUMIF('IMPORTBFT (ID)'!$A$3:$A$5000,$G$4:$G$7322,'IMPORTBFT (ID)'!$B$3:$B$5000)</f>
        <v>0</v>
      </c>
      <c r="J876" s="66"/>
      <c r="K876" s="18" t="str">
        <f t="shared" ca="1" si="0"/>
        <v>-</v>
      </c>
      <c r="L876" s="19" t="e">
        <f>IF(G876=#REF!,#REF!,"FALSO")</f>
        <v>#REF!</v>
      </c>
      <c r="M876" s="67"/>
      <c r="N876" s="68"/>
    </row>
    <row r="877" spans="1:14" ht="15">
      <c r="A877" s="63"/>
      <c r="B877" s="63"/>
      <c r="C877" s="23"/>
      <c r="D877" s="23"/>
      <c r="E877" s="23"/>
      <c r="F877" s="23"/>
      <c r="G877" s="64"/>
      <c r="H877" s="65"/>
      <c r="I877" s="28">
        <f ca="1">SUMIF('IMPORTBFT (ID)'!$A$3:$A$5000,$G$4:$G$7322,'IMPORTBFT (ID)'!$B$3:$B$5000)</f>
        <v>0</v>
      </c>
      <c r="J877" s="66"/>
      <c r="K877" s="18" t="str">
        <f t="shared" ca="1" si="0"/>
        <v>-</v>
      </c>
      <c r="L877" s="19" t="e">
        <f>IF(G877=#REF!,#REF!,"FALSO")</f>
        <v>#REF!</v>
      </c>
      <c r="M877" s="67"/>
      <c r="N877" s="68"/>
    </row>
    <row r="878" spans="1:14" ht="15">
      <c r="A878" s="63"/>
      <c r="B878" s="63"/>
      <c r="C878" s="69"/>
      <c r="D878" s="23"/>
      <c r="E878" s="23"/>
      <c r="F878" s="23"/>
      <c r="G878" s="64"/>
      <c r="H878" s="65"/>
      <c r="I878" s="28">
        <f ca="1">SUMIF('IMPORTBFT (ID)'!$A$3:$A$5000,$G$4:$G$7322,'IMPORTBFT (ID)'!$B$3:$B$5000)</f>
        <v>0</v>
      </c>
      <c r="J878" s="66"/>
      <c r="K878" s="18" t="str">
        <f t="shared" ca="1" si="0"/>
        <v>-</v>
      </c>
      <c r="L878" s="19" t="e">
        <f>IF(G878=#REF!,#REF!,"FALSO")</f>
        <v>#REF!</v>
      </c>
      <c r="M878" s="67"/>
      <c r="N878" s="68"/>
    </row>
    <row r="879" spans="1:14" ht="15">
      <c r="A879" s="63"/>
      <c r="B879" s="63"/>
      <c r="C879" s="23"/>
      <c r="D879" s="23"/>
      <c r="E879" s="23"/>
      <c r="F879" s="23"/>
      <c r="G879" s="64"/>
      <c r="H879" s="65"/>
      <c r="I879" s="28">
        <f ca="1">SUMIF('IMPORTBFT (ID)'!$A$3:$A$5000,$G$4:$G$7322,'IMPORTBFT (ID)'!$B$3:$B$5000)</f>
        <v>0</v>
      </c>
      <c r="J879" s="66"/>
      <c r="K879" s="18" t="str">
        <f t="shared" ca="1" si="0"/>
        <v>-</v>
      </c>
      <c r="L879" s="19" t="e">
        <f>IF(G879=#REF!,#REF!,"FALSO")</f>
        <v>#REF!</v>
      </c>
      <c r="M879" s="67"/>
      <c r="N879" s="68"/>
    </row>
    <row r="880" spans="1:14" ht="15">
      <c r="A880" s="63"/>
      <c r="B880" s="63"/>
      <c r="C880" s="69"/>
      <c r="D880" s="23"/>
      <c r="E880" s="23"/>
      <c r="F880" s="23"/>
      <c r="G880" s="64"/>
      <c r="H880" s="65"/>
      <c r="I880" s="28">
        <f ca="1">SUMIF('IMPORTBFT (ID)'!$A$3:$A$5000,$G$4:$G$7322,'IMPORTBFT (ID)'!$B$3:$B$5000)</f>
        <v>0</v>
      </c>
      <c r="J880" s="66"/>
      <c r="K880" s="18" t="str">
        <f t="shared" ca="1" si="0"/>
        <v>-</v>
      </c>
      <c r="L880" s="19" t="e">
        <f>IF(G880=#REF!,#REF!,"FALSO")</f>
        <v>#REF!</v>
      </c>
      <c r="M880" s="67"/>
      <c r="N880" s="68"/>
    </row>
    <row r="881" spans="1:14" ht="15">
      <c r="A881" s="63"/>
      <c r="B881" s="63"/>
      <c r="C881" s="23"/>
      <c r="D881" s="23"/>
      <c r="E881" s="23"/>
      <c r="F881" s="23"/>
      <c r="G881" s="64"/>
      <c r="H881" s="65"/>
      <c r="I881" s="28">
        <f ca="1">SUMIF('IMPORTBFT (ID)'!$A$3:$A$5000,$G$4:$G$7322,'IMPORTBFT (ID)'!$B$3:$B$5000)</f>
        <v>0</v>
      </c>
      <c r="J881" s="66"/>
      <c r="K881" s="18" t="str">
        <f t="shared" ca="1" si="0"/>
        <v>-</v>
      </c>
      <c r="L881" s="19" t="e">
        <f>IF(G881=#REF!,#REF!,"FALSO")</f>
        <v>#REF!</v>
      </c>
      <c r="M881" s="67"/>
      <c r="N881" s="68"/>
    </row>
    <row r="882" spans="1:14" ht="15">
      <c r="A882" s="63"/>
      <c r="B882" s="63"/>
      <c r="C882" s="23"/>
      <c r="D882" s="23"/>
      <c r="E882" s="23"/>
      <c r="F882" s="23"/>
      <c r="G882" s="64"/>
      <c r="H882" s="65"/>
      <c r="I882" s="28">
        <f ca="1">SUMIF('IMPORTBFT (ID)'!$A$3:$A$5000,$G$4:$G$7322,'IMPORTBFT (ID)'!$B$3:$B$5000)</f>
        <v>0</v>
      </c>
      <c r="J882" s="66"/>
      <c r="K882" s="18" t="str">
        <f t="shared" ca="1" si="0"/>
        <v>-</v>
      </c>
      <c r="L882" s="19" t="e">
        <f>IF(G882=#REF!,#REF!,"FALSO")</f>
        <v>#REF!</v>
      </c>
      <c r="M882" s="67"/>
      <c r="N882" s="68"/>
    </row>
    <row r="883" spans="1:14" ht="15">
      <c r="A883" s="63"/>
      <c r="B883" s="63"/>
      <c r="C883" s="23"/>
      <c r="D883" s="23"/>
      <c r="E883" s="23"/>
      <c r="F883" s="23"/>
      <c r="G883" s="64"/>
      <c r="H883" s="65"/>
      <c r="I883" s="28">
        <f ca="1">SUMIF('IMPORTBFT (ID)'!$A$3:$A$5000,$G$4:$G$7322,'IMPORTBFT (ID)'!$B$3:$B$5000)</f>
        <v>0</v>
      </c>
      <c r="J883" s="66"/>
      <c r="K883" s="18" t="str">
        <f t="shared" ca="1" si="0"/>
        <v>-</v>
      </c>
      <c r="L883" s="19" t="e">
        <f>IF(G883=#REF!,#REF!,"FALSO")</f>
        <v>#REF!</v>
      </c>
      <c r="M883" s="67"/>
      <c r="N883" s="68"/>
    </row>
    <row r="884" spans="1:14" ht="15">
      <c r="A884" s="63"/>
      <c r="B884" s="63"/>
      <c r="C884" s="69"/>
      <c r="D884" s="23"/>
      <c r="E884" s="23"/>
      <c r="F884" s="23"/>
      <c r="G884" s="64"/>
      <c r="H884" s="65"/>
      <c r="I884" s="28">
        <f ca="1">SUMIF('IMPORTBFT (ID)'!$A$3:$A$5000,$G$4:$G$7322,'IMPORTBFT (ID)'!$B$3:$B$5000)</f>
        <v>0</v>
      </c>
      <c r="J884" s="72"/>
      <c r="K884" s="18" t="str">
        <f t="shared" ca="1" si="0"/>
        <v>-</v>
      </c>
      <c r="L884" s="19" t="e">
        <f>IF(G884=#REF!,#REF!,"FALSO")</f>
        <v>#REF!</v>
      </c>
      <c r="M884" s="75"/>
      <c r="N884" s="76"/>
    </row>
    <row r="885" spans="1:14" ht="15">
      <c r="A885" s="63"/>
      <c r="B885" s="63"/>
      <c r="C885" s="23"/>
      <c r="D885" s="23"/>
      <c r="E885" s="23"/>
      <c r="F885" s="23"/>
      <c r="G885" s="64"/>
      <c r="H885" s="65"/>
      <c r="I885" s="28">
        <f ca="1">SUMIF('IMPORTBFT (ID)'!$A$3:$A$5000,$G$4:$G$7322,'IMPORTBFT (ID)'!$B$3:$B$5000)</f>
        <v>0</v>
      </c>
      <c r="J885" s="66"/>
      <c r="K885" s="18" t="str">
        <f t="shared" ca="1" si="0"/>
        <v>-</v>
      </c>
      <c r="L885" s="19" t="e">
        <f>IF(G885=#REF!,#REF!,"FALSO")</f>
        <v>#REF!</v>
      </c>
      <c r="M885" s="67"/>
      <c r="N885" s="68"/>
    </row>
    <row r="886" spans="1:14" ht="15">
      <c r="A886" s="63"/>
      <c r="B886" s="63"/>
      <c r="C886" s="23"/>
      <c r="D886" s="23"/>
      <c r="E886" s="23"/>
      <c r="F886" s="23"/>
      <c r="G886" s="64"/>
      <c r="H886" s="65"/>
      <c r="I886" s="28">
        <f ca="1">SUMIF('IMPORTBFT (ID)'!$A$3:$A$5000,$G$4:$G$7322,'IMPORTBFT (ID)'!$B$3:$B$5000)</f>
        <v>0</v>
      </c>
      <c r="J886" s="66"/>
      <c r="K886" s="18" t="str">
        <f t="shared" ca="1" si="0"/>
        <v>-</v>
      </c>
      <c r="L886" s="19" t="e">
        <f>IF(G886=#REF!,#REF!,"FALSO")</f>
        <v>#REF!</v>
      </c>
      <c r="M886" s="67"/>
      <c r="N886" s="68"/>
    </row>
    <row r="887" spans="1:14" ht="15">
      <c r="A887" s="63"/>
      <c r="B887" s="63"/>
      <c r="C887" s="69"/>
      <c r="D887" s="23"/>
      <c r="E887" s="23"/>
      <c r="F887" s="23"/>
      <c r="G887" s="64"/>
      <c r="H887" s="65"/>
      <c r="I887" s="28">
        <f ca="1">SUMIF('IMPORTBFT (ID)'!$A$3:$A$5000,$G$4:$G$7322,'IMPORTBFT (ID)'!$B$3:$B$5000)</f>
        <v>0</v>
      </c>
      <c r="J887" s="66"/>
      <c r="K887" s="18" t="str">
        <f t="shared" ca="1" si="0"/>
        <v>-</v>
      </c>
      <c r="L887" s="19" t="e">
        <f>IF(G887=#REF!,#REF!,"FALSO")</f>
        <v>#REF!</v>
      </c>
      <c r="M887" s="67"/>
      <c r="N887" s="68"/>
    </row>
    <row r="888" spans="1:14" ht="15">
      <c r="A888" s="63"/>
      <c r="B888" s="63"/>
      <c r="C888" s="23"/>
      <c r="D888" s="23"/>
      <c r="E888" s="23"/>
      <c r="F888" s="23"/>
      <c r="G888" s="64"/>
      <c r="H888" s="65"/>
      <c r="I888" s="28">
        <f ca="1">SUMIF('IMPORTBFT (ID)'!$A$3:$A$5000,$G$4:$G$7322,'IMPORTBFT (ID)'!$B$3:$B$5000)</f>
        <v>0</v>
      </c>
      <c r="J888" s="66"/>
      <c r="K888" s="18" t="str">
        <f t="shared" ca="1" si="0"/>
        <v>-</v>
      </c>
      <c r="L888" s="19" t="e">
        <f>IF(G888=#REF!,#REF!,"FALSO")</f>
        <v>#REF!</v>
      </c>
      <c r="M888" s="67"/>
      <c r="N888" s="68"/>
    </row>
    <row r="889" spans="1:14" ht="15">
      <c r="A889" s="63"/>
      <c r="B889" s="63"/>
      <c r="C889" s="23"/>
      <c r="D889" s="23"/>
      <c r="E889" s="23"/>
      <c r="F889" s="23"/>
      <c r="G889" s="64"/>
      <c r="H889" s="65"/>
      <c r="I889" s="28">
        <f ca="1">SUMIF('IMPORTBFT (ID)'!$A$3:$A$5000,$G$4:$G$7322,'IMPORTBFT (ID)'!$B$3:$B$5000)</f>
        <v>0</v>
      </c>
      <c r="J889" s="66"/>
      <c r="K889" s="18" t="str">
        <f t="shared" ca="1" si="0"/>
        <v>-</v>
      </c>
      <c r="L889" s="19" t="e">
        <f>IF(G889=#REF!,#REF!,"FALSO")</f>
        <v>#REF!</v>
      </c>
      <c r="M889" s="67"/>
      <c r="N889" s="68"/>
    </row>
    <row r="890" spans="1:14" ht="15">
      <c r="A890" s="63"/>
      <c r="B890" s="63"/>
      <c r="C890" s="23"/>
      <c r="D890" s="23"/>
      <c r="E890" s="23"/>
      <c r="F890" s="23"/>
      <c r="G890" s="64"/>
      <c r="H890" s="65"/>
      <c r="I890" s="28">
        <f ca="1">SUMIF('IMPORTBFT (ID)'!$A$3:$A$5000,$G$4:$G$7322,'IMPORTBFT (ID)'!$B$3:$B$5000)</f>
        <v>0</v>
      </c>
      <c r="J890" s="66"/>
      <c r="K890" s="18" t="str">
        <f t="shared" ca="1" si="0"/>
        <v>-</v>
      </c>
      <c r="L890" s="19" t="e">
        <f>IF(G890=#REF!,#REF!,"FALSO")</f>
        <v>#REF!</v>
      </c>
      <c r="M890" s="67"/>
      <c r="N890" s="68"/>
    </row>
    <row r="891" spans="1:14" ht="15">
      <c r="A891" s="63"/>
      <c r="B891" s="63"/>
      <c r="C891" s="23"/>
      <c r="D891" s="23"/>
      <c r="E891" s="23"/>
      <c r="F891" s="23"/>
      <c r="G891" s="64"/>
      <c r="H891" s="65"/>
      <c r="I891" s="28">
        <f ca="1">SUMIF('IMPORTBFT (ID)'!$A$3:$A$5000,$G$4:$G$7322,'IMPORTBFT (ID)'!$B$3:$B$5000)</f>
        <v>0</v>
      </c>
      <c r="J891" s="66"/>
      <c r="K891" s="18" t="str">
        <f t="shared" ca="1" si="0"/>
        <v>-</v>
      </c>
      <c r="L891" s="19" t="e">
        <f>IF(G891=#REF!,#REF!,"FALSO")</f>
        <v>#REF!</v>
      </c>
      <c r="M891" s="67"/>
      <c r="N891" s="68"/>
    </row>
    <row r="892" spans="1:14" ht="15">
      <c r="A892" s="63"/>
      <c r="B892" s="63"/>
      <c r="C892" s="23"/>
      <c r="D892" s="23"/>
      <c r="E892" s="23"/>
      <c r="F892" s="23"/>
      <c r="G892" s="64"/>
      <c r="H892" s="65"/>
      <c r="I892" s="28">
        <f ca="1">SUMIF('IMPORTBFT (ID)'!$A$3:$A$5000,$G$4:$G$7322,'IMPORTBFT (ID)'!$B$3:$B$5000)</f>
        <v>0</v>
      </c>
      <c r="J892" s="66"/>
      <c r="K892" s="18" t="str">
        <f t="shared" ca="1" si="0"/>
        <v>-</v>
      </c>
      <c r="L892" s="19" t="e">
        <f>IF(G892=#REF!,#REF!,"FALSO")</f>
        <v>#REF!</v>
      </c>
      <c r="M892" s="67"/>
      <c r="N892" s="68"/>
    </row>
    <row r="893" spans="1:14" ht="15">
      <c r="A893" s="63"/>
      <c r="B893" s="63"/>
      <c r="C893" s="23"/>
      <c r="D893" s="23"/>
      <c r="E893" s="23"/>
      <c r="F893" s="23"/>
      <c r="G893" s="64"/>
      <c r="H893" s="65"/>
      <c r="I893" s="28">
        <f ca="1">SUMIF('IMPORTBFT (ID)'!$A$3:$A$5000,$G$4:$G$7322,'IMPORTBFT (ID)'!$B$3:$B$5000)</f>
        <v>0</v>
      </c>
      <c r="J893" s="66"/>
      <c r="K893" s="18" t="str">
        <f t="shared" ca="1" si="0"/>
        <v>-</v>
      </c>
      <c r="L893" s="19" t="e">
        <f>IF(G893=#REF!,#REF!,"FALSO")</f>
        <v>#REF!</v>
      </c>
      <c r="M893" s="67"/>
      <c r="N893" s="68"/>
    </row>
    <row r="894" spans="1:14" ht="15">
      <c r="A894" s="63"/>
      <c r="B894" s="63"/>
      <c r="C894" s="23"/>
      <c r="D894" s="23"/>
      <c r="E894" s="23"/>
      <c r="F894" s="23"/>
      <c r="G894" s="64"/>
      <c r="H894" s="65"/>
      <c r="I894" s="28">
        <f ca="1">SUMIF('IMPORTBFT (ID)'!$A$3:$A$5000,$G$4:$G$7322,'IMPORTBFT (ID)'!$B$3:$B$5000)</f>
        <v>0</v>
      </c>
      <c r="J894" s="66"/>
      <c r="K894" s="18" t="str">
        <f t="shared" ca="1" si="0"/>
        <v>-</v>
      </c>
      <c r="L894" s="19" t="e">
        <f>IF(G894=#REF!,#REF!,"FALSO")</f>
        <v>#REF!</v>
      </c>
      <c r="M894" s="67"/>
      <c r="N894" s="68"/>
    </row>
    <row r="895" spans="1:14" ht="15">
      <c r="A895" s="63"/>
      <c r="B895" s="63"/>
      <c r="C895" s="23"/>
      <c r="D895" s="23"/>
      <c r="E895" s="23"/>
      <c r="F895" s="23"/>
      <c r="G895" s="64"/>
      <c r="H895" s="65"/>
      <c r="I895" s="28">
        <f ca="1">SUMIF('IMPORTBFT (ID)'!$A$3:$A$5000,$G$4:$G$7322,'IMPORTBFT (ID)'!$B$3:$B$5000)</f>
        <v>0</v>
      </c>
      <c r="J895" s="66"/>
      <c r="K895" s="18" t="str">
        <f t="shared" ca="1" si="0"/>
        <v>-</v>
      </c>
      <c r="L895" s="19" t="e">
        <f>IF(G895=#REF!,#REF!,"FALSO")</f>
        <v>#REF!</v>
      </c>
      <c r="M895" s="67"/>
      <c r="N895" s="68"/>
    </row>
    <row r="896" spans="1:14" ht="15">
      <c r="A896" s="63"/>
      <c r="B896" s="63"/>
      <c r="C896" s="23"/>
      <c r="D896" s="23"/>
      <c r="E896" s="23"/>
      <c r="F896" s="23"/>
      <c r="G896" s="64"/>
      <c r="H896" s="65"/>
      <c r="I896" s="28">
        <f ca="1">SUMIF('IMPORTBFT (ID)'!$A$3:$A$5000,$G$4:$G$7322,'IMPORTBFT (ID)'!$B$3:$B$5000)</f>
        <v>0</v>
      </c>
      <c r="J896" s="66"/>
      <c r="K896" s="18" t="str">
        <f t="shared" ca="1" si="0"/>
        <v>-</v>
      </c>
      <c r="L896" s="19" t="e">
        <f>IF(G896=#REF!,#REF!,"FALSO")</f>
        <v>#REF!</v>
      </c>
      <c r="M896" s="67"/>
      <c r="N896" s="68"/>
    </row>
    <row r="897" spans="1:14" ht="15">
      <c r="A897" s="63"/>
      <c r="B897" s="63"/>
      <c r="C897" s="23"/>
      <c r="D897" s="23"/>
      <c r="E897" s="23"/>
      <c r="F897" s="23"/>
      <c r="G897" s="64"/>
      <c r="H897" s="65"/>
      <c r="I897" s="28">
        <f ca="1">SUMIF('IMPORTBFT (ID)'!$A$3:$A$5000,$G$4:$G$7322,'IMPORTBFT (ID)'!$B$3:$B$5000)</f>
        <v>0</v>
      </c>
      <c r="J897" s="66"/>
      <c r="K897" s="18" t="str">
        <f t="shared" ca="1" si="0"/>
        <v>-</v>
      </c>
      <c r="L897" s="19" t="e">
        <f>IF(G897=#REF!,#REF!,"FALSO")</f>
        <v>#REF!</v>
      </c>
      <c r="M897" s="67"/>
      <c r="N897" s="68"/>
    </row>
    <row r="898" spans="1:14" ht="15">
      <c r="A898" s="63"/>
      <c r="B898" s="63"/>
      <c r="C898" s="23"/>
      <c r="D898" s="23"/>
      <c r="E898" s="23"/>
      <c r="F898" s="23"/>
      <c r="G898" s="64"/>
      <c r="H898" s="65"/>
      <c r="I898" s="28">
        <f ca="1">SUMIF('IMPORTBFT (ID)'!$A$3:$A$5000,$G$4:$G$7322,'IMPORTBFT (ID)'!$B$3:$B$5000)</f>
        <v>0</v>
      </c>
      <c r="J898" s="66"/>
      <c r="K898" s="18" t="str">
        <f t="shared" ca="1" si="0"/>
        <v>-</v>
      </c>
      <c r="L898" s="19" t="e">
        <f>IF(G898=#REF!,#REF!,"FALSO")</f>
        <v>#REF!</v>
      </c>
      <c r="M898" s="67"/>
      <c r="N898" s="68"/>
    </row>
    <row r="899" spans="1:14" ht="15">
      <c r="A899" s="63"/>
      <c r="B899" s="63"/>
      <c r="C899" s="23"/>
      <c r="D899" s="23"/>
      <c r="E899" s="23"/>
      <c r="F899" s="23"/>
      <c r="G899" s="64"/>
      <c r="H899" s="65"/>
      <c r="I899" s="28">
        <f ca="1">SUMIF('IMPORTBFT (ID)'!$A$3:$A$5000,$G$4:$G$7322,'IMPORTBFT (ID)'!$B$3:$B$5000)</f>
        <v>0</v>
      </c>
      <c r="J899" s="66"/>
      <c r="K899" s="18" t="str">
        <f t="shared" ca="1" si="0"/>
        <v>-</v>
      </c>
      <c r="L899" s="19" t="e">
        <f>IF(G899=#REF!,#REF!,"FALSO")</f>
        <v>#REF!</v>
      </c>
      <c r="M899" s="67"/>
      <c r="N899" s="68"/>
    </row>
    <row r="900" spans="1:14" ht="15">
      <c r="A900" s="63"/>
      <c r="B900" s="63"/>
      <c r="C900" s="23"/>
      <c r="D900" s="23"/>
      <c r="E900" s="23"/>
      <c r="F900" s="23"/>
      <c r="G900" s="64"/>
      <c r="H900" s="65"/>
      <c r="I900" s="28">
        <f ca="1">SUMIF('IMPORTBFT (ID)'!$A$3:$A$5000,$G$4:$G$7322,'IMPORTBFT (ID)'!$B$3:$B$5000)</f>
        <v>0</v>
      </c>
      <c r="J900" s="66"/>
      <c r="K900" s="18" t="str">
        <f t="shared" ca="1" si="0"/>
        <v>-</v>
      </c>
      <c r="L900" s="19" t="e">
        <f>IF(G900=#REF!,#REF!,"FALSO")</f>
        <v>#REF!</v>
      </c>
      <c r="M900" s="67"/>
      <c r="N900" s="68"/>
    </row>
    <row r="901" spans="1:14" ht="15">
      <c r="A901" s="63"/>
      <c r="B901" s="63"/>
      <c r="C901" s="23"/>
      <c r="D901" s="23"/>
      <c r="E901" s="23"/>
      <c r="F901" s="23"/>
      <c r="G901" s="64"/>
      <c r="H901" s="65"/>
      <c r="I901" s="28">
        <f ca="1">SUMIF('IMPORTBFT (ID)'!$A$3:$A$5000,$G$4:$G$7322,'IMPORTBFT (ID)'!$B$3:$B$5000)</f>
        <v>0</v>
      </c>
      <c r="J901" s="66"/>
      <c r="K901" s="18" t="str">
        <f t="shared" ca="1" si="0"/>
        <v>-</v>
      </c>
      <c r="L901" s="19" t="e">
        <f>IF(G901=#REF!,#REF!,"FALSO")</f>
        <v>#REF!</v>
      </c>
      <c r="M901" s="67"/>
      <c r="N901" s="68"/>
    </row>
    <row r="902" spans="1:14" ht="15">
      <c r="A902" s="63"/>
      <c r="B902" s="63"/>
      <c r="C902" s="23"/>
      <c r="D902" s="23"/>
      <c r="E902" s="23"/>
      <c r="F902" s="23"/>
      <c r="G902" s="64"/>
      <c r="H902" s="65"/>
      <c r="I902" s="28">
        <f ca="1">SUMIF('IMPORTBFT (ID)'!$A$3:$A$5000,$G$4:$G$7322,'IMPORTBFT (ID)'!$B$3:$B$5000)</f>
        <v>0</v>
      </c>
      <c r="J902" s="66"/>
      <c r="K902" s="18" t="str">
        <f t="shared" ca="1" si="0"/>
        <v>-</v>
      </c>
      <c r="L902" s="19" t="e">
        <f>IF(G902=#REF!,#REF!,"FALSO")</f>
        <v>#REF!</v>
      </c>
      <c r="M902" s="67"/>
      <c r="N902" s="68"/>
    </row>
    <row r="903" spans="1:14" ht="15">
      <c r="A903" s="63"/>
      <c r="B903" s="63"/>
      <c r="C903" s="23"/>
      <c r="D903" s="23"/>
      <c r="E903" s="23"/>
      <c r="F903" s="23"/>
      <c r="G903" s="64"/>
      <c r="H903" s="65"/>
      <c r="I903" s="28">
        <f ca="1">SUMIF('IMPORTBFT (ID)'!$A$3:$A$5000,$G$4:$G$7322,'IMPORTBFT (ID)'!$B$3:$B$5000)</f>
        <v>0</v>
      </c>
      <c r="J903" s="66"/>
      <c r="K903" s="18" t="str">
        <f t="shared" ca="1" si="0"/>
        <v>-</v>
      </c>
      <c r="L903" s="19" t="e">
        <f>IF(G903=#REF!,#REF!,"FALSO")</f>
        <v>#REF!</v>
      </c>
      <c r="M903" s="67"/>
      <c r="N903" s="68"/>
    </row>
    <row r="904" spans="1:14" ht="15">
      <c r="A904" s="63"/>
      <c r="B904" s="63"/>
      <c r="C904" s="23"/>
      <c r="D904" s="23"/>
      <c r="E904" s="23"/>
      <c r="F904" s="23"/>
      <c r="G904" s="64"/>
      <c r="H904" s="65"/>
      <c r="I904" s="28">
        <f ca="1">SUMIF('IMPORTBFT (ID)'!$A$3:$A$5000,$G$4:$G$7322,'IMPORTBFT (ID)'!$B$3:$B$5000)</f>
        <v>0</v>
      </c>
      <c r="J904" s="66"/>
      <c r="K904" s="18" t="str">
        <f t="shared" ca="1" si="0"/>
        <v>-</v>
      </c>
      <c r="L904" s="19" t="e">
        <f>IF(G904=#REF!,#REF!,"FALSO")</f>
        <v>#REF!</v>
      </c>
      <c r="M904" s="67"/>
      <c r="N904" s="68"/>
    </row>
    <row r="905" spans="1:14" ht="15">
      <c r="A905" s="63"/>
      <c r="B905" s="63"/>
      <c r="C905" s="23"/>
      <c r="D905" s="23"/>
      <c r="E905" s="23"/>
      <c r="F905" s="23"/>
      <c r="G905" s="64"/>
      <c r="H905" s="65"/>
      <c r="I905" s="28">
        <f ca="1">SUMIF('IMPORTBFT (ID)'!$A$3:$A$5000,$G$4:$G$7322,'IMPORTBFT (ID)'!$B$3:$B$5000)</f>
        <v>0</v>
      </c>
      <c r="J905" s="66"/>
      <c r="K905" s="18" t="str">
        <f t="shared" ca="1" si="0"/>
        <v>-</v>
      </c>
      <c r="L905" s="19" t="e">
        <f>IF(G905=#REF!,#REF!,"FALSO")</f>
        <v>#REF!</v>
      </c>
      <c r="M905" s="67"/>
      <c r="N905" s="68"/>
    </row>
    <row r="906" spans="1:14" ht="15">
      <c r="A906" s="63"/>
      <c r="B906" s="63"/>
      <c r="C906" s="23"/>
      <c r="D906" s="23"/>
      <c r="E906" s="23"/>
      <c r="F906" s="23"/>
      <c r="G906" s="64"/>
      <c r="H906" s="65"/>
      <c r="I906" s="28">
        <f ca="1">SUMIF('IMPORTBFT (ID)'!$A$3:$A$5000,$G$4:$G$7322,'IMPORTBFT (ID)'!$B$3:$B$5000)</f>
        <v>0</v>
      </c>
      <c r="J906" s="66"/>
      <c r="K906" s="18" t="str">
        <f t="shared" ca="1" si="0"/>
        <v>-</v>
      </c>
      <c r="L906" s="19" t="e">
        <f>IF(G906=#REF!,#REF!,"FALSO")</f>
        <v>#REF!</v>
      </c>
      <c r="M906" s="67"/>
      <c r="N906" s="68"/>
    </row>
    <row r="907" spans="1:14" ht="15">
      <c r="A907" s="63"/>
      <c r="B907" s="63"/>
      <c r="C907" s="23"/>
      <c r="D907" s="23"/>
      <c r="E907" s="23"/>
      <c r="F907" s="23"/>
      <c r="G907" s="64"/>
      <c r="H907" s="65"/>
      <c r="I907" s="28">
        <f ca="1">SUMIF('IMPORTBFT (ID)'!$A$3:$A$5000,$G$4:$G$7322,'IMPORTBFT (ID)'!$B$3:$B$5000)</f>
        <v>0</v>
      </c>
      <c r="J907" s="66"/>
      <c r="K907" s="18" t="str">
        <f t="shared" ca="1" si="0"/>
        <v>-</v>
      </c>
      <c r="L907" s="19" t="e">
        <f>IF(G907=#REF!,#REF!,"FALSO")</f>
        <v>#REF!</v>
      </c>
      <c r="M907" s="67"/>
      <c r="N907" s="68"/>
    </row>
    <row r="908" spans="1:14" ht="15">
      <c r="A908" s="63"/>
      <c r="B908" s="63"/>
      <c r="C908" s="23"/>
      <c r="D908" s="23"/>
      <c r="E908" s="23"/>
      <c r="F908" s="23"/>
      <c r="G908" s="64"/>
      <c r="H908" s="65"/>
      <c r="I908" s="28">
        <f ca="1">SUMIF('IMPORTBFT (ID)'!$A$3:$A$5000,$G$4:$G$7322,'IMPORTBFT (ID)'!$B$3:$B$5000)</f>
        <v>0</v>
      </c>
      <c r="J908" s="66"/>
      <c r="K908" s="18" t="str">
        <f t="shared" ca="1" si="0"/>
        <v>-</v>
      </c>
      <c r="L908" s="19" t="e">
        <f>IF(G908=#REF!,#REF!,"FALSO")</f>
        <v>#REF!</v>
      </c>
      <c r="M908" s="67"/>
      <c r="N908" s="68"/>
    </row>
    <row r="909" spans="1:14" ht="15">
      <c r="A909" s="63"/>
      <c r="B909" s="63"/>
      <c r="C909" s="23"/>
      <c r="D909" s="23"/>
      <c r="E909" s="23"/>
      <c r="F909" s="23"/>
      <c r="G909" s="64"/>
      <c r="H909" s="65"/>
      <c r="I909" s="28">
        <f ca="1">SUMIF('IMPORTBFT (ID)'!$A$3:$A$5000,$G$4:$G$7322,'IMPORTBFT (ID)'!$B$3:$B$5000)</f>
        <v>0</v>
      </c>
      <c r="J909" s="66"/>
      <c r="K909" s="18" t="str">
        <f t="shared" ca="1" si="0"/>
        <v>-</v>
      </c>
      <c r="L909" s="19" t="e">
        <f>IF(G909=#REF!,#REF!,"FALSO")</f>
        <v>#REF!</v>
      </c>
      <c r="M909" s="67"/>
      <c r="N909" s="68"/>
    </row>
    <row r="910" spans="1:14" ht="15">
      <c r="A910" s="63"/>
      <c r="B910" s="63"/>
      <c r="C910" s="23"/>
      <c r="D910" s="23"/>
      <c r="E910" s="23"/>
      <c r="F910" s="23"/>
      <c r="G910" s="64"/>
      <c r="H910" s="65"/>
      <c r="I910" s="28">
        <f ca="1">SUMIF('IMPORTBFT (ID)'!$A$3:$A$5000,$G$4:$G$7322,'IMPORTBFT (ID)'!$B$3:$B$5000)</f>
        <v>0</v>
      </c>
      <c r="J910" s="66"/>
      <c r="K910" s="18" t="str">
        <f t="shared" ca="1" si="0"/>
        <v>-</v>
      </c>
      <c r="L910" s="19" t="e">
        <f>IF(G910=#REF!,#REF!,"FALSO")</f>
        <v>#REF!</v>
      </c>
      <c r="M910" s="67"/>
      <c r="N910" s="68"/>
    </row>
    <row r="911" spans="1:14" ht="15">
      <c r="A911" s="63"/>
      <c r="B911" s="63"/>
      <c r="C911" s="23"/>
      <c r="D911" s="23"/>
      <c r="E911" s="23"/>
      <c r="F911" s="23"/>
      <c r="G911" s="64"/>
      <c r="H911" s="65"/>
      <c r="I911" s="28">
        <f ca="1">SUMIF('IMPORTBFT (ID)'!$A$3:$A$5000,$G$4:$G$7322,'IMPORTBFT (ID)'!$B$3:$B$5000)</f>
        <v>0</v>
      </c>
      <c r="J911" s="66"/>
      <c r="K911" s="18" t="str">
        <f t="shared" ca="1" si="0"/>
        <v>-</v>
      </c>
      <c r="L911" s="19" t="e">
        <f>IF(G911=#REF!,#REF!,"FALSO")</f>
        <v>#REF!</v>
      </c>
      <c r="M911" s="67"/>
      <c r="N911" s="68"/>
    </row>
    <row r="912" spans="1:14" ht="15">
      <c r="A912" s="63"/>
      <c r="B912" s="63"/>
      <c r="C912" s="23"/>
      <c r="D912" s="23"/>
      <c r="E912" s="23"/>
      <c r="F912" s="23"/>
      <c r="G912" s="64"/>
      <c r="H912" s="65"/>
      <c r="I912" s="28">
        <f ca="1">SUMIF('IMPORTBFT (ID)'!$A$3:$A$5000,$G$4:$G$7322,'IMPORTBFT (ID)'!$B$3:$B$5000)</f>
        <v>0</v>
      </c>
      <c r="J912" s="66"/>
      <c r="K912" s="18" t="str">
        <f t="shared" ca="1" si="0"/>
        <v>-</v>
      </c>
      <c r="L912" s="19" t="e">
        <f>IF(G912=#REF!,#REF!,"FALSO")</f>
        <v>#REF!</v>
      </c>
      <c r="M912" s="67"/>
      <c r="N912" s="68"/>
    </row>
    <row r="913" spans="1:14" ht="15">
      <c r="A913" s="63"/>
      <c r="B913" s="63"/>
      <c r="C913" s="23"/>
      <c r="D913" s="23"/>
      <c r="E913" s="23"/>
      <c r="F913" s="23"/>
      <c r="G913" s="64"/>
      <c r="H913" s="65"/>
      <c r="I913" s="28">
        <f ca="1">SUMIF('IMPORTBFT (ID)'!$A$3:$A$5000,$G$4:$G$7322,'IMPORTBFT (ID)'!$B$3:$B$5000)</f>
        <v>0</v>
      </c>
      <c r="J913" s="66"/>
      <c r="K913" s="18" t="str">
        <f t="shared" ca="1" si="0"/>
        <v>-</v>
      </c>
      <c r="L913" s="19" t="e">
        <f>IF(G913=#REF!,#REF!,"FALSO")</f>
        <v>#REF!</v>
      </c>
      <c r="M913" s="67"/>
      <c r="N913" s="68"/>
    </row>
    <row r="914" spans="1:14" ht="15">
      <c r="A914" s="63"/>
      <c r="B914" s="63"/>
      <c r="C914" s="23"/>
      <c r="D914" s="23"/>
      <c r="E914" s="23"/>
      <c r="F914" s="23"/>
      <c r="G914" s="64"/>
      <c r="H914" s="65"/>
      <c r="I914" s="28">
        <f ca="1">SUMIF('IMPORTBFT (ID)'!$A$3:$A$5000,$G$4:$G$7322,'IMPORTBFT (ID)'!$B$3:$B$5000)</f>
        <v>0</v>
      </c>
      <c r="J914" s="66"/>
      <c r="K914" s="18" t="str">
        <f t="shared" ca="1" si="0"/>
        <v>-</v>
      </c>
      <c r="L914" s="19" t="e">
        <f>IF(G914=#REF!,#REF!,"FALSO")</f>
        <v>#REF!</v>
      </c>
      <c r="M914" s="67"/>
      <c r="N914" s="68"/>
    </row>
    <row r="915" spans="1:14" ht="15">
      <c r="A915" s="63"/>
      <c r="B915" s="63"/>
      <c r="C915" s="23"/>
      <c r="D915" s="23"/>
      <c r="E915" s="23"/>
      <c r="F915" s="23"/>
      <c r="G915" s="64"/>
      <c r="H915" s="65"/>
      <c r="I915" s="28">
        <f ca="1">SUMIF('IMPORTBFT (ID)'!$A$3:$A$5000,$G$4:$G$7322,'IMPORTBFT (ID)'!$B$3:$B$5000)</f>
        <v>0</v>
      </c>
      <c r="J915" s="66"/>
      <c r="K915" s="18" t="str">
        <f t="shared" ca="1" si="0"/>
        <v>-</v>
      </c>
      <c r="L915" s="19" t="e">
        <f>IF(G915=#REF!,#REF!,"FALSO")</f>
        <v>#REF!</v>
      </c>
      <c r="M915" s="67"/>
      <c r="N915" s="68"/>
    </row>
    <row r="916" spans="1:14" ht="15">
      <c r="A916" s="63"/>
      <c r="B916" s="63"/>
      <c r="C916" s="23"/>
      <c r="D916" s="23"/>
      <c r="E916" s="23"/>
      <c r="F916" s="23"/>
      <c r="G916" s="64"/>
      <c r="H916" s="65"/>
      <c r="I916" s="28">
        <f ca="1">SUMIF('IMPORTBFT (ID)'!$A$3:$A$5000,$G$4:$G$7322,'IMPORTBFT (ID)'!$B$3:$B$5000)</f>
        <v>0</v>
      </c>
      <c r="J916" s="66"/>
      <c r="K916" s="18" t="str">
        <f t="shared" ca="1" si="0"/>
        <v>-</v>
      </c>
      <c r="L916" s="19" t="e">
        <f>IF(G916=#REF!,#REF!,"FALSO")</f>
        <v>#REF!</v>
      </c>
      <c r="M916" s="67"/>
      <c r="N916" s="68"/>
    </row>
    <row r="917" spans="1:14" ht="15">
      <c r="A917" s="63"/>
      <c r="B917" s="63"/>
      <c r="C917" s="23"/>
      <c r="D917" s="23"/>
      <c r="E917" s="23"/>
      <c r="F917" s="23"/>
      <c r="G917" s="64"/>
      <c r="H917" s="65"/>
      <c r="I917" s="28">
        <f ca="1">SUMIF('IMPORTBFT (ID)'!$A$3:$A$5000,$G$4:$G$7322,'IMPORTBFT (ID)'!$B$3:$B$5000)</f>
        <v>0</v>
      </c>
      <c r="J917" s="66"/>
      <c r="K917" s="18" t="str">
        <f t="shared" ca="1" si="0"/>
        <v>-</v>
      </c>
      <c r="L917" s="19" t="e">
        <f>IF(G917=#REF!,#REF!,"FALSO")</f>
        <v>#REF!</v>
      </c>
      <c r="M917" s="67"/>
      <c r="N917" s="68"/>
    </row>
    <row r="918" spans="1:14" ht="15">
      <c r="A918" s="63"/>
      <c r="B918" s="63"/>
      <c r="C918" s="23"/>
      <c r="D918" s="23"/>
      <c r="E918" s="23"/>
      <c r="F918" s="23"/>
      <c r="G918" s="64"/>
      <c r="H918" s="65"/>
      <c r="I918" s="28">
        <f ca="1">SUMIF('IMPORTBFT (ID)'!$A$3:$A$5000,$G$4:$G$7322,'IMPORTBFT (ID)'!$B$3:$B$5000)</f>
        <v>0</v>
      </c>
      <c r="J918" s="66"/>
      <c r="K918" s="18" t="str">
        <f t="shared" ca="1" si="0"/>
        <v>-</v>
      </c>
      <c r="L918" s="19" t="e">
        <f>IF(G918=#REF!,#REF!,"FALSO")</f>
        <v>#REF!</v>
      </c>
      <c r="M918" s="67"/>
      <c r="N918" s="68"/>
    </row>
    <row r="919" spans="1:14" ht="15">
      <c r="A919" s="63"/>
      <c r="B919" s="63"/>
      <c r="C919" s="23"/>
      <c r="D919" s="23"/>
      <c r="E919" s="23"/>
      <c r="F919" s="23"/>
      <c r="G919" s="64"/>
      <c r="H919" s="65"/>
      <c r="I919" s="28">
        <f ca="1">SUMIF('IMPORTBFT (ID)'!$A$3:$A$5000,$G$4:$G$7322,'IMPORTBFT (ID)'!$B$3:$B$5000)</f>
        <v>0</v>
      </c>
      <c r="J919" s="66"/>
      <c r="K919" s="18" t="str">
        <f t="shared" ca="1" si="0"/>
        <v>-</v>
      </c>
      <c r="L919" s="19" t="e">
        <f>IF(G919=#REF!,#REF!,"FALSO")</f>
        <v>#REF!</v>
      </c>
      <c r="M919" s="67"/>
      <c r="N919" s="68"/>
    </row>
    <row r="920" spans="1:14" ht="15">
      <c r="A920" s="63"/>
      <c r="B920" s="63"/>
      <c r="C920" s="23"/>
      <c r="D920" s="23"/>
      <c r="E920" s="23"/>
      <c r="F920" s="23"/>
      <c r="G920" s="64"/>
      <c r="H920" s="65"/>
      <c r="I920" s="28">
        <f ca="1">SUMIF('IMPORTBFT (ID)'!$A$3:$A$5000,$G$4:$G$7322,'IMPORTBFT (ID)'!$B$3:$B$5000)</f>
        <v>0</v>
      </c>
      <c r="J920" s="66"/>
      <c r="K920" s="18" t="str">
        <f t="shared" ca="1" si="0"/>
        <v>-</v>
      </c>
      <c r="L920" s="19" t="e">
        <f>IF(G920=#REF!,#REF!,"FALSO")</f>
        <v>#REF!</v>
      </c>
      <c r="M920" s="67"/>
      <c r="N920" s="68"/>
    </row>
    <row r="921" spans="1:14" ht="15">
      <c r="A921" s="63"/>
      <c r="B921" s="63"/>
      <c r="C921" s="23"/>
      <c r="D921" s="22"/>
      <c r="E921" s="50"/>
      <c r="F921" s="23"/>
      <c r="G921" s="64"/>
      <c r="H921" s="65"/>
      <c r="I921" s="28">
        <f ca="1">SUMIF('IMPORTBFT (ID)'!$A$3:$A$5000,$G$4:$G$7322,'IMPORTBFT (ID)'!$B$3:$B$5000)</f>
        <v>0</v>
      </c>
      <c r="J921" s="66"/>
      <c r="K921" s="18" t="str">
        <f t="shared" ca="1" si="0"/>
        <v>-</v>
      </c>
      <c r="L921" s="19" t="e">
        <f>IF(G921=#REF!,#REF!,"FALSO")</f>
        <v>#REF!</v>
      </c>
      <c r="M921" s="67"/>
      <c r="N921" s="68"/>
    </row>
    <row r="922" spans="1:14" ht="15">
      <c r="A922" s="63"/>
      <c r="B922" s="63"/>
      <c r="C922" s="23"/>
      <c r="D922" s="23"/>
      <c r="E922" s="23"/>
      <c r="F922" s="23"/>
      <c r="G922" s="64"/>
      <c r="H922" s="65"/>
      <c r="I922" s="28">
        <f ca="1">SUMIF('IMPORTBFT (ID)'!$A$3:$A$5000,$G$4:$G$7322,'IMPORTBFT (ID)'!$B$3:$B$5000)</f>
        <v>0</v>
      </c>
      <c r="J922" s="66"/>
      <c r="K922" s="18" t="str">
        <f t="shared" ca="1" si="0"/>
        <v>-</v>
      </c>
      <c r="L922" s="19" t="e">
        <f>IF(G922=#REF!,#REF!,"FALSO")</f>
        <v>#REF!</v>
      </c>
      <c r="M922" s="67"/>
      <c r="N922" s="68"/>
    </row>
    <row r="923" spans="1:14" ht="15">
      <c r="A923" s="63"/>
      <c r="B923" s="63"/>
      <c r="C923" s="23"/>
      <c r="D923" s="23"/>
      <c r="E923" s="23"/>
      <c r="F923" s="23"/>
      <c r="G923" s="64"/>
      <c r="H923" s="65"/>
      <c r="I923" s="28">
        <f ca="1">SUMIF('IMPORTBFT (ID)'!$A$3:$A$5000,$G$4:$G$7322,'IMPORTBFT (ID)'!$B$3:$B$5000)</f>
        <v>0</v>
      </c>
      <c r="J923" s="66"/>
      <c r="K923" s="18" t="str">
        <f t="shared" ca="1" si="0"/>
        <v>-</v>
      </c>
      <c r="L923" s="19" t="e">
        <f>IF(G923=#REF!,#REF!,"FALSO")</f>
        <v>#REF!</v>
      </c>
      <c r="M923" s="67"/>
      <c r="N923" s="68"/>
    </row>
    <row r="924" spans="1:14" ht="15">
      <c r="A924" s="63"/>
      <c r="B924" s="63"/>
      <c r="C924" s="23"/>
      <c r="D924" s="23"/>
      <c r="E924" s="23"/>
      <c r="F924" s="23"/>
      <c r="G924" s="64"/>
      <c r="H924" s="65"/>
      <c r="I924" s="28">
        <f ca="1">SUMIF('IMPORTBFT (ID)'!$A$3:$A$5000,$G$4:$G$7322,'IMPORTBFT (ID)'!$B$3:$B$5000)</f>
        <v>0</v>
      </c>
      <c r="J924" s="66"/>
      <c r="K924" s="18" t="str">
        <f t="shared" ca="1" si="0"/>
        <v>-</v>
      </c>
      <c r="L924" s="19" t="e">
        <f>IF(G924=#REF!,#REF!,"FALSO")</f>
        <v>#REF!</v>
      </c>
      <c r="M924" s="67"/>
      <c r="N924" s="68"/>
    </row>
    <row r="925" spans="1:14" ht="15">
      <c r="A925" s="63"/>
      <c r="B925" s="63"/>
      <c r="C925" s="23"/>
      <c r="D925" s="23"/>
      <c r="E925" s="23"/>
      <c r="F925" s="23"/>
      <c r="G925" s="64"/>
      <c r="H925" s="65"/>
      <c r="I925" s="28">
        <f ca="1">SUMIF('IMPORTBFT (ID)'!$A$3:$A$5000,$G$4:$G$7322,'IMPORTBFT (ID)'!$B$3:$B$5000)</f>
        <v>0</v>
      </c>
      <c r="J925" s="66"/>
      <c r="K925" s="18" t="str">
        <f t="shared" ca="1" si="0"/>
        <v>-</v>
      </c>
      <c r="L925" s="19" t="e">
        <f>IF(G925=#REF!,#REF!,"FALSO")</f>
        <v>#REF!</v>
      </c>
      <c r="M925" s="67"/>
      <c r="N925" s="68"/>
    </row>
    <row r="926" spans="1:14" ht="15">
      <c r="A926" s="63"/>
      <c r="B926" s="63"/>
      <c r="C926" s="23"/>
      <c r="D926" s="23"/>
      <c r="E926" s="23"/>
      <c r="F926" s="23"/>
      <c r="G926" s="64"/>
      <c r="H926" s="65"/>
      <c r="I926" s="28">
        <f ca="1">SUMIF('IMPORTBFT (ID)'!$A$3:$A$5000,$G$4:$G$7322,'IMPORTBFT (ID)'!$B$3:$B$5000)</f>
        <v>0</v>
      </c>
      <c r="J926" s="66"/>
      <c r="K926" s="18" t="str">
        <f t="shared" ca="1" si="0"/>
        <v>-</v>
      </c>
      <c r="L926" s="19" t="e">
        <f>IF(G926=#REF!,#REF!,"FALSO")</f>
        <v>#REF!</v>
      </c>
      <c r="M926" s="67"/>
      <c r="N926" s="68"/>
    </row>
    <row r="927" spans="1:14" ht="15">
      <c r="A927" s="63"/>
      <c r="B927" s="63"/>
      <c r="C927" s="23"/>
      <c r="D927" s="23"/>
      <c r="E927" s="23"/>
      <c r="F927" s="23"/>
      <c r="G927" s="64"/>
      <c r="H927" s="65"/>
      <c r="I927" s="28">
        <f ca="1">SUMIF('IMPORTBFT (ID)'!$A$3:$A$5000,$G$4:$G$7322,'IMPORTBFT (ID)'!$B$3:$B$5000)</f>
        <v>0</v>
      </c>
      <c r="J927" s="66"/>
      <c r="K927" s="18" t="str">
        <f t="shared" ca="1" si="0"/>
        <v>-</v>
      </c>
      <c r="L927" s="19" t="e">
        <f>IF(G927=#REF!,#REF!,"FALSO")</f>
        <v>#REF!</v>
      </c>
      <c r="M927" s="67"/>
      <c r="N927" s="68"/>
    </row>
    <row r="928" spans="1:14" ht="15">
      <c r="A928" s="63"/>
      <c r="B928" s="63"/>
      <c r="C928" s="23"/>
      <c r="D928" s="23"/>
      <c r="E928" s="23"/>
      <c r="F928" s="23"/>
      <c r="G928" s="64"/>
      <c r="H928" s="65"/>
      <c r="I928" s="28">
        <f ca="1">SUMIF('IMPORTBFT (ID)'!$A$3:$A$5000,$G$4:$G$7322,'IMPORTBFT (ID)'!$B$3:$B$5000)</f>
        <v>0</v>
      </c>
      <c r="J928" s="66"/>
      <c r="K928" s="18" t="str">
        <f t="shared" ca="1" si="0"/>
        <v>-</v>
      </c>
      <c r="L928" s="19" t="e">
        <f>IF(G928=#REF!,#REF!,"FALSO")</f>
        <v>#REF!</v>
      </c>
      <c r="M928" s="67"/>
      <c r="N928" s="68"/>
    </row>
    <row r="929" spans="1:14" ht="15">
      <c r="A929" s="63"/>
      <c r="B929" s="63"/>
      <c r="C929" s="23"/>
      <c r="D929" s="23"/>
      <c r="E929" s="23"/>
      <c r="F929" s="23"/>
      <c r="G929" s="64"/>
      <c r="H929" s="65"/>
      <c r="I929" s="28">
        <f ca="1">SUMIF('IMPORTBFT (ID)'!$A$3:$A$5000,$G$4:$G$7322,'IMPORTBFT (ID)'!$B$3:$B$5000)</f>
        <v>0</v>
      </c>
      <c r="J929" s="66"/>
      <c r="K929" s="18" t="str">
        <f t="shared" ca="1" si="0"/>
        <v>-</v>
      </c>
      <c r="L929" s="19" t="e">
        <f>IF(G929=#REF!,#REF!,"FALSO")</f>
        <v>#REF!</v>
      </c>
      <c r="M929" s="67"/>
      <c r="N929" s="68"/>
    </row>
    <row r="930" spans="1:14" ht="15">
      <c r="A930" s="63"/>
      <c r="B930" s="63"/>
      <c r="C930" s="23"/>
      <c r="D930" s="23"/>
      <c r="E930" s="23"/>
      <c r="F930" s="23"/>
      <c r="G930" s="64"/>
      <c r="H930" s="65"/>
      <c r="I930" s="28">
        <f ca="1">SUMIF('IMPORTBFT (ID)'!$A$3:$A$5000,$G$4:$G$7322,'IMPORTBFT (ID)'!$B$3:$B$5000)</f>
        <v>0</v>
      </c>
      <c r="J930" s="66"/>
      <c r="K930" s="18" t="str">
        <f t="shared" ca="1" si="0"/>
        <v>-</v>
      </c>
      <c r="L930" s="19" t="e">
        <f>IF(G930=#REF!,#REF!,"FALSO")</f>
        <v>#REF!</v>
      </c>
      <c r="M930" s="67"/>
      <c r="N930" s="68"/>
    </row>
    <row r="931" spans="1:14" ht="15">
      <c r="A931" s="63"/>
      <c r="B931" s="63"/>
      <c r="C931" s="23"/>
      <c r="D931" s="23"/>
      <c r="E931" s="23"/>
      <c r="F931" s="23"/>
      <c r="G931" s="64"/>
      <c r="H931" s="65"/>
      <c r="I931" s="28">
        <f ca="1">SUMIF('IMPORTBFT (ID)'!$A$3:$A$5000,$G$4:$G$7322,'IMPORTBFT (ID)'!$B$3:$B$5000)</f>
        <v>0</v>
      </c>
      <c r="J931" s="66"/>
      <c r="K931" s="18" t="str">
        <f t="shared" ca="1" si="0"/>
        <v>-</v>
      </c>
      <c r="L931" s="19" t="e">
        <f>IF(G931=#REF!,#REF!,"FALSO")</f>
        <v>#REF!</v>
      </c>
      <c r="M931" s="67"/>
      <c r="N931" s="68"/>
    </row>
    <row r="932" spans="1:14" ht="15">
      <c r="A932" s="63"/>
      <c r="B932" s="63"/>
      <c r="C932" s="23"/>
      <c r="D932" s="23"/>
      <c r="E932" s="23"/>
      <c r="F932" s="23"/>
      <c r="G932" s="64"/>
      <c r="H932" s="65"/>
      <c r="I932" s="28">
        <f ca="1">SUMIF('IMPORTBFT (ID)'!$A$3:$A$5000,$G$4:$G$7322,'IMPORTBFT (ID)'!$B$3:$B$5000)</f>
        <v>0</v>
      </c>
      <c r="J932" s="66"/>
      <c r="K932" s="18" t="str">
        <f t="shared" ca="1" si="0"/>
        <v>-</v>
      </c>
      <c r="L932" s="19" t="e">
        <f>IF(G932=#REF!,#REF!,"FALSO")</f>
        <v>#REF!</v>
      </c>
      <c r="M932" s="67"/>
      <c r="N932" s="68"/>
    </row>
    <row r="933" spans="1:14" ht="15">
      <c r="A933" s="63"/>
      <c r="B933" s="63"/>
      <c r="C933" s="23"/>
      <c r="D933" s="23"/>
      <c r="E933" s="23"/>
      <c r="F933" s="23"/>
      <c r="G933" s="64"/>
      <c r="H933" s="65"/>
      <c r="I933" s="28">
        <f ca="1">SUMIF('IMPORTBFT (ID)'!$A$3:$A$5000,$G$4:$G$7322,'IMPORTBFT (ID)'!$B$3:$B$5000)</f>
        <v>0</v>
      </c>
      <c r="J933" s="66"/>
      <c r="K933" s="18" t="str">
        <f t="shared" ca="1" si="0"/>
        <v>-</v>
      </c>
      <c r="L933" s="19" t="e">
        <f>IF(G933=#REF!,#REF!,"FALSO")</f>
        <v>#REF!</v>
      </c>
      <c r="M933" s="67"/>
      <c r="N933" s="68"/>
    </row>
    <row r="934" spans="1:14" ht="15">
      <c r="A934" s="63"/>
      <c r="B934" s="63"/>
      <c r="C934" s="23"/>
      <c r="D934" s="23"/>
      <c r="E934" s="23"/>
      <c r="F934" s="23"/>
      <c r="G934" s="64"/>
      <c r="H934" s="65"/>
      <c r="I934" s="28">
        <f ca="1">SUMIF('IMPORTBFT (ID)'!$A$3:$A$5000,$G$4:$G$7322,'IMPORTBFT (ID)'!$B$3:$B$5000)</f>
        <v>0</v>
      </c>
      <c r="J934" s="66"/>
      <c r="K934" s="18" t="str">
        <f t="shared" ca="1" si="0"/>
        <v>-</v>
      </c>
      <c r="L934" s="19" t="e">
        <f>IF(G934=#REF!,#REF!,"FALSO")</f>
        <v>#REF!</v>
      </c>
      <c r="M934" s="67"/>
      <c r="N934" s="68"/>
    </row>
    <row r="935" spans="1:14" ht="15">
      <c r="A935" s="63"/>
      <c r="B935" s="63"/>
      <c r="C935" s="23"/>
      <c r="D935" s="23"/>
      <c r="E935" s="23"/>
      <c r="F935" s="23"/>
      <c r="G935" s="64"/>
      <c r="H935" s="65"/>
      <c r="I935" s="28">
        <f ca="1">SUMIF('IMPORTBFT (ID)'!$A$3:$A$5000,$G$4:$G$7322,'IMPORTBFT (ID)'!$B$3:$B$5000)</f>
        <v>0</v>
      </c>
      <c r="J935" s="66"/>
      <c r="K935" s="18" t="str">
        <f t="shared" ca="1" si="0"/>
        <v>-</v>
      </c>
      <c r="L935" s="19" t="e">
        <f>IF(G935=#REF!,#REF!,"FALSO")</f>
        <v>#REF!</v>
      </c>
      <c r="M935" s="67"/>
      <c r="N935" s="68"/>
    </row>
    <row r="936" spans="1:14" ht="15">
      <c r="A936" s="63"/>
      <c r="B936" s="63"/>
      <c r="C936" s="23"/>
      <c r="D936" s="23"/>
      <c r="E936" s="23"/>
      <c r="F936" s="23"/>
      <c r="G936" s="64"/>
      <c r="H936" s="65"/>
      <c r="I936" s="28">
        <f ca="1">SUMIF('IMPORTBFT (ID)'!$A$3:$A$5000,$G$4:$G$7322,'IMPORTBFT (ID)'!$B$3:$B$5000)</f>
        <v>0</v>
      </c>
      <c r="J936" s="66"/>
      <c r="K936" s="18" t="str">
        <f t="shared" ca="1" si="0"/>
        <v>-</v>
      </c>
      <c r="L936" s="19" t="e">
        <f>IF(G936=#REF!,#REF!,"FALSO")</f>
        <v>#REF!</v>
      </c>
      <c r="M936" s="67"/>
      <c r="N936" s="68"/>
    </row>
    <row r="937" spans="1:14" ht="15">
      <c r="A937" s="63"/>
      <c r="B937" s="63"/>
      <c r="C937" s="23"/>
      <c r="D937" s="23"/>
      <c r="E937" s="23"/>
      <c r="F937" s="23"/>
      <c r="G937" s="64"/>
      <c r="H937" s="65"/>
      <c r="I937" s="28">
        <f ca="1">SUMIF('IMPORTBFT (ID)'!$A$3:$A$5000,$G$4:$G$7322,'IMPORTBFT (ID)'!$B$3:$B$5000)</f>
        <v>0</v>
      </c>
      <c r="J937" s="66"/>
      <c r="K937" s="18" t="str">
        <f t="shared" ca="1" si="0"/>
        <v>-</v>
      </c>
      <c r="L937" s="19" t="e">
        <f>IF(G937=#REF!,#REF!,"FALSO")</f>
        <v>#REF!</v>
      </c>
      <c r="M937" s="67"/>
      <c r="N937" s="68"/>
    </row>
    <row r="938" spans="1:14" ht="15">
      <c r="A938" s="63"/>
      <c r="B938" s="63"/>
      <c r="C938" s="23"/>
      <c r="D938" s="23"/>
      <c r="E938" s="23"/>
      <c r="F938" s="23"/>
      <c r="G938" s="64"/>
      <c r="H938" s="65"/>
      <c r="I938" s="28">
        <f ca="1">SUMIF('IMPORTBFT (ID)'!$A$3:$A$5000,$G$4:$G$7322,'IMPORTBFT (ID)'!$B$3:$B$5000)</f>
        <v>0</v>
      </c>
      <c r="J938" s="66"/>
      <c r="K938" s="18" t="str">
        <f t="shared" ca="1" si="0"/>
        <v>-</v>
      </c>
      <c r="L938" s="19" t="e">
        <f>IF(G938=#REF!,#REF!,"FALSO")</f>
        <v>#REF!</v>
      </c>
      <c r="M938" s="67"/>
      <c r="N938" s="68"/>
    </row>
    <row r="939" spans="1:14" ht="15">
      <c r="A939" s="63"/>
      <c r="B939" s="63"/>
      <c r="C939" s="23"/>
      <c r="D939" s="23"/>
      <c r="E939" s="23"/>
      <c r="F939" s="23"/>
      <c r="G939" s="64"/>
      <c r="H939" s="65"/>
      <c r="I939" s="28">
        <f ca="1">SUMIF('IMPORTBFT (ID)'!$A$3:$A$5000,$G$4:$G$7322,'IMPORTBFT (ID)'!$B$3:$B$5000)</f>
        <v>0</v>
      </c>
      <c r="J939" s="66"/>
      <c r="K939" s="18" t="str">
        <f t="shared" ca="1" si="0"/>
        <v>-</v>
      </c>
      <c r="L939" s="19" t="e">
        <f>IF(G939=#REF!,#REF!,"FALSO")</f>
        <v>#REF!</v>
      </c>
      <c r="M939" s="67"/>
      <c r="N939" s="68"/>
    </row>
    <row r="940" spans="1:14" ht="15">
      <c r="A940" s="63"/>
      <c r="B940" s="63"/>
      <c r="C940" s="23"/>
      <c r="D940" s="23"/>
      <c r="E940" s="23"/>
      <c r="F940" s="23"/>
      <c r="G940" s="64"/>
      <c r="H940" s="65"/>
      <c r="I940" s="28">
        <f ca="1">SUMIF('IMPORTBFT (ID)'!$A$3:$A$5000,$G$4:$G$7322,'IMPORTBFT (ID)'!$B$3:$B$5000)</f>
        <v>0</v>
      </c>
      <c r="J940" s="66"/>
      <c r="K940" s="18" t="str">
        <f t="shared" ca="1" si="0"/>
        <v>-</v>
      </c>
      <c r="L940" s="19" t="e">
        <f>IF(G940=#REF!,#REF!,"FALSO")</f>
        <v>#REF!</v>
      </c>
      <c r="M940" s="67"/>
      <c r="N940" s="68"/>
    </row>
    <row r="941" spans="1:14" ht="15">
      <c r="A941" s="63"/>
      <c r="B941" s="63"/>
      <c r="C941" s="23"/>
      <c r="D941" s="23"/>
      <c r="E941" s="23"/>
      <c r="F941" s="23"/>
      <c r="G941" s="64"/>
      <c r="H941" s="65"/>
      <c r="I941" s="28">
        <f ca="1">SUMIF('IMPORTBFT (ID)'!$A$3:$A$5000,$G$4:$G$7322,'IMPORTBFT (ID)'!$B$3:$B$5000)</f>
        <v>0</v>
      </c>
      <c r="J941" s="66"/>
      <c r="K941" s="18" t="str">
        <f t="shared" ca="1" si="0"/>
        <v>-</v>
      </c>
      <c r="L941" s="19" t="e">
        <f>IF(G941=#REF!,#REF!,"FALSO")</f>
        <v>#REF!</v>
      </c>
      <c r="M941" s="67"/>
      <c r="N941" s="68"/>
    </row>
    <row r="942" spans="1:14" ht="15">
      <c r="A942" s="63"/>
      <c r="B942" s="63"/>
      <c r="C942" s="23"/>
      <c r="D942" s="23"/>
      <c r="E942" s="23"/>
      <c r="F942" s="23"/>
      <c r="G942" s="64"/>
      <c r="H942" s="65"/>
      <c r="I942" s="28">
        <f ca="1">SUMIF('IMPORTBFT (ID)'!$A$3:$A$5000,$G$4:$G$7322,'IMPORTBFT (ID)'!$B$3:$B$5000)</f>
        <v>0</v>
      </c>
      <c r="J942" s="66"/>
      <c r="K942" s="18" t="str">
        <f t="shared" ca="1" si="0"/>
        <v>-</v>
      </c>
      <c r="L942" s="19" t="e">
        <f>IF(G942=#REF!,#REF!,"FALSO")</f>
        <v>#REF!</v>
      </c>
      <c r="M942" s="67"/>
      <c r="N942" s="68"/>
    </row>
    <row r="943" spans="1:14" ht="15">
      <c r="A943" s="63"/>
      <c r="B943" s="63"/>
      <c r="C943" s="23"/>
      <c r="D943" s="23"/>
      <c r="E943" s="23"/>
      <c r="F943" s="23"/>
      <c r="G943" s="64"/>
      <c r="H943" s="65"/>
      <c r="I943" s="28">
        <f ca="1">SUMIF('IMPORTBFT (ID)'!$A$3:$A$5000,$G$4:$G$7322,'IMPORTBFT (ID)'!$B$3:$B$5000)</f>
        <v>0</v>
      </c>
      <c r="J943" s="66"/>
      <c r="K943" s="18" t="str">
        <f t="shared" ca="1" si="0"/>
        <v>-</v>
      </c>
      <c r="L943" s="19" t="e">
        <f>IF(G943=#REF!,#REF!,"FALSO")</f>
        <v>#REF!</v>
      </c>
      <c r="M943" s="67"/>
      <c r="N943" s="68"/>
    </row>
    <row r="944" spans="1:14" ht="15">
      <c r="A944" s="63"/>
      <c r="B944" s="63"/>
      <c r="C944" s="23"/>
      <c r="D944" s="23"/>
      <c r="E944" s="23"/>
      <c r="F944" s="23"/>
      <c r="G944" s="64"/>
      <c r="H944" s="65"/>
      <c r="I944" s="28">
        <f ca="1">SUMIF('IMPORTBFT (ID)'!$A$3:$A$5000,$G$4:$G$7322,'IMPORTBFT (ID)'!$B$3:$B$5000)</f>
        <v>0</v>
      </c>
      <c r="J944" s="66"/>
      <c r="K944" s="18" t="str">
        <f t="shared" ca="1" si="0"/>
        <v>-</v>
      </c>
      <c r="L944" s="19" t="e">
        <f>IF(G944=#REF!,#REF!,"FALSO")</f>
        <v>#REF!</v>
      </c>
      <c r="M944" s="67"/>
      <c r="N944" s="68"/>
    </row>
    <row r="945" spans="1:14" ht="15">
      <c r="A945" s="63"/>
      <c r="B945" s="63"/>
      <c r="C945" s="23"/>
      <c r="D945" s="23"/>
      <c r="E945" s="23"/>
      <c r="F945" s="23"/>
      <c r="G945" s="64"/>
      <c r="H945" s="65"/>
      <c r="I945" s="28">
        <f ca="1">SUMIF('IMPORTBFT (ID)'!$A$3:$A$5000,$G$4:$G$7322,'IMPORTBFT (ID)'!$B$3:$B$5000)</f>
        <v>0</v>
      </c>
      <c r="J945" s="66"/>
      <c r="K945" s="18" t="str">
        <f t="shared" ca="1" si="0"/>
        <v>-</v>
      </c>
      <c r="L945" s="19" t="e">
        <f>IF(G945=#REF!,#REF!,"FALSO")</f>
        <v>#REF!</v>
      </c>
      <c r="M945" s="67"/>
      <c r="N945" s="68"/>
    </row>
    <row r="946" spans="1:14" ht="15">
      <c r="A946" s="63"/>
      <c r="B946" s="63"/>
      <c r="C946" s="23"/>
      <c r="D946" s="23"/>
      <c r="E946" s="23"/>
      <c r="F946" s="23"/>
      <c r="G946" s="64"/>
      <c r="H946" s="65"/>
      <c r="I946" s="28">
        <f ca="1">SUMIF('IMPORTBFT (ID)'!$A$3:$A$5000,$G$4:$G$7322,'IMPORTBFT (ID)'!$B$3:$B$5000)</f>
        <v>0</v>
      </c>
      <c r="J946" s="66"/>
      <c r="K946" s="18" t="str">
        <f t="shared" ca="1" si="0"/>
        <v>-</v>
      </c>
      <c r="L946" s="19" t="e">
        <f>IF(G946=#REF!,#REF!,"FALSO")</f>
        <v>#REF!</v>
      </c>
      <c r="M946" s="67"/>
      <c r="N946" s="68"/>
    </row>
    <row r="947" spans="1:14" ht="15">
      <c r="A947" s="63"/>
      <c r="B947" s="63"/>
      <c r="C947" s="23"/>
      <c r="D947" s="23"/>
      <c r="E947" s="23"/>
      <c r="F947" s="23"/>
      <c r="G947" s="64"/>
      <c r="H947" s="65"/>
      <c r="I947" s="28">
        <f ca="1">SUMIF('IMPORTBFT (ID)'!$A$3:$A$5000,$G$4:$G$7322,'IMPORTBFT (ID)'!$B$3:$B$5000)</f>
        <v>0</v>
      </c>
      <c r="J947" s="66"/>
      <c r="K947" s="18" t="str">
        <f t="shared" ca="1" si="0"/>
        <v>-</v>
      </c>
      <c r="L947" s="19" t="e">
        <f>IF(G947=#REF!,#REF!,"FALSO")</f>
        <v>#REF!</v>
      </c>
      <c r="M947" s="67"/>
      <c r="N947" s="68"/>
    </row>
    <row r="948" spans="1:14" ht="15">
      <c r="A948" s="63"/>
      <c r="B948" s="63"/>
      <c r="C948" s="23"/>
      <c r="D948" s="23"/>
      <c r="E948" s="23"/>
      <c r="F948" s="23"/>
      <c r="G948" s="64"/>
      <c r="H948" s="65"/>
      <c r="I948" s="28">
        <f ca="1">SUMIF('IMPORTBFT (ID)'!$A$3:$A$5000,$G$4:$G$7322,'IMPORTBFT (ID)'!$B$3:$B$5000)</f>
        <v>0</v>
      </c>
      <c r="J948" s="66"/>
      <c r="K948" s="18" t="str">
        <f t="shared" ca="1" si="0"/>
        <v>-</v>
      </c>
      <c r="L948" s="19" t="e">
        <f>IF(G948=#REF!,#REF!,"FALSO")</f>
        <v>#REF!</v>
      </c>
      <c r="M948" s="67"/>
      <c r="N948" s="68"/>
    </row>
    <row r="949" spans="1:14" ht="15">
      <c r="A949" s="63"/>
      <c r="B949" s="63"/>
      <c r="C949" s="23"/>
      <c r="D949" s="23"/>
      <c r="E949" s="23"/>
      <c r="F949" s="23"/>
      <c r="G949" s="64"/>
      <c r="H949" s="65"/>
      <c r="I949" s="28">
        <f ca="1">SUMIF('IMPORTBFT (ID)'!$A$3:$A$5000,$G$4:$G$7322,'IMPORTBFT (ID)'!$B$3:$B$5000)</f>
        <v>0</v>
      </c>
      <c r="J949" s="66"/>
      <c r="K949" s="18" t="str">
        <f t="shared" ca="1" si="0"/>
        <v>-</v>
      </c>
      <c r="L949" s="19" t="e">
        <f>IF(G949=#REF!,#REF!,"FALSO")</f>
        <v>#REF!</v>
      </c>
      <c r="M949" s="67"/>
      <c r="N949" s="68"/>
    </row>
    <row r="950" spans="1:14" ht="15">
      <c r="A950" s="63"/>
      <c r="B950" s="63"/>
      <c r="C950" s="23"/>
      <c r="D950" s="23"/>
      <c r="E950" s="23"/>
      <c r="F950" s="23"/>
      <c r="G950" s="64"/>
      <c r="H950" s="65"/>
      <c r="I950" s="28">
        <f ca="1">SUMIF('IMPORTBFT (ID)'!$A$3:$A$5000,$G$4:$G$7322,'IMPORTBFT (ID)'!$B$3:$B$5000)</f>
        <v>0</v>
      </c>
      <c r="J950" s="66"/>
      <c r="K950" s="18" t="str">
        <f t="shared" ca="1" si="0"/>
        <v>-</v>
      </c>
      <c r="L950" s="19" t="e">
        <f>IF(G950=#REF!,#REF!,"FALSO")</f>
        <v>#REF!</v>
      </c>
      <c r="M950" s="67"/>
      <c r="N950" s="68"/>
    </row>
    <row r="951" spans="1:14" ht="15">
      <c r="A951" s="63"/>
      <c r="B951" s="63"/>
      <c r="C951" s="23"/>
      <c r="D951" s="23"/>
      <c r="E951" s="23"/>
      <c r="F951" s="23"/>
      <c r="G951" s="64"/>
      <c r="H951" s="65"/>
      <c r="I951" s="28">
        <f ca="1">SUMIF('IMPORTBFT (ID)'!$A$3:$A$5000,$G$4:$G$7322,'IMPORTBFT (ID)'!$B$3:$B$5000)</f>
        <v>0</v>
      </c>
      <c r="J951" s="66"/>
      <c r="K951" s="18" t="str">
        <f t="shared" ca="1" si="0"/>
        <v>-</v>
      </c>
      <c r="L951" s="19" t="e">
        <f>IF(G951=#REF!,#REF!,"FALSO")</f>
        <v>#REF!</v>
      </c>
      <c r="M951" s="67"/>
      <c r="N951" s="68"/>
    </row>
    <row r="952" spans="1:14" ht="15">
      <c r="A952" s="63"/>
      <c r="B952" s="63"/>
      <c r="C952" s="23"/>
      <c r="D952" s="23"/>
      <c r="E952" s="23"/>
      <c r="F952" s="23"/>
      <c r="G952" s="64"/>
      <c r="H952" s="65"/>
      <c r="I952" s="28">
        <f ca="1">SUMIF('IMPORTBFT (ID)'!$A$3:$A$5000,$G$4:$G$7322,'IMPORTBFT (ID)'!$B$3:$B$5000)</f>
        <v>0</v>
      </c>
      <c r="J952" s="66"/>
      <c r="K952" s="18" t="str">
        <f t="shared" ca="1" si="0"/>
        <v>-</v>
      </c>
      <c r="L952" s="19" t="e">
        <f>IF(G952=#REF!,#REF!,"FALSO")</f>
        <v>#REF!</v>
      </c>
      <c r="M952" s="67"/>
      <c r="N952" s="68"/>
    </row>
    <row r="953" spans="1:14" ht="15">
      <c r="A953" s="63"/>
      <c r="B953" s="63"/>
      <c r="C953" s="23"/>
      <c r="D953" s="23"/>
      <c r="E953" s="23"/>
      <c r="F953" s="23"/>
      <c r="G953" s="64"/>
      <c r="H953" s="65"/>
      <c r="I953" s="28">
        <f ca="1">SUMIF('IMPORTBFT (ID)'!$A$3:$A$5000,$G$4:$G$7322,'IMPORTBFT (ID)'!$B$3:$B$5000)</f>
        <v>0</v>
      </c>
      <c r="J953" s="66"/>
      <c r="K953" s="18" t="str">
        <f t="shared" ca="1" si="0"/>
        <v>-</v>
      </c>
      <c r="L953" s="19" t="e">
        <f>IF(G953=#REF!,#REF!,"FALSO")</f>
        <v>#REF!</v>
      </c>
      <c r="M953" s="67"/>
      <c r="N953" s="68"/>
    </row>
    <row r="954" spans="1:14" ht="15">
      <c r="A954" s="63"/>
      <c r="B954" s="63"/>
      <c r="C954" s="23"/>
      <c r="D954" s="23"/>
      <c r="E954" s="23"/>
      <c r="F954" s="23"/>
      <c r="G954" s="64"/>
      <c r="H954" s="65"/>
      <c r="I954" s="28">
        <f ca="1">SUMIF('IMPORTBFT (ID)'!$A$3:$A$5000,$G$4:$G$7322,'IMPORTBFT (ID)'!$B$3:$B$5000)</f>
        <v>0</v>
      </c>
      <c r="J954" s="66"/>
      <c r="K954" s="18" t="str">
        <f t="shared" ca="1" si="0"/>
        <v>-</v>
      </c>
      <c r="L954" s="19" t="e">
        <f>IF(G954=#REF!,#REF!,"FALSO")</f>
        <v>#REF!</v>
      </c>
      <c r="M954" s="67"/>
      <c r="N954" s="68"/>
    </row>
    <row r="955" spans="1:14" ht="15">
      <c r="A955" s="63"/>
      <c r="B955" s="63"/>
      <c r="C955" s="23"/>
      <c r="D955" s="23"/>
      <c r="E955" s="23"/>
      <c r="F955" s="23"/>
      <c r="G955" s="64"/>
      <c r="H955" s="65"/>
      <c r="I955" s="28">
        <f ca="1">SUMIF('IMPORTBFT (ID)'!$A$3:$A$5000,$G$4:$G$7322,'IMPORTBFT (ID)'!$B$3:$B$5000)</f>
        <v>0</v>
      </c>
      <c r="J955" s="66"/>
      <c r="K955" s="18" t="str">
        <f t="shared" ca="1" si="0"/>
        <v>-</v>
      </c>
      <c r="L955" s="19" t="e">
        <f>IF(G955=#REF!,#REF!,"FALSO")</f>
        <v>#REF!</v>
      </c>
      <c r="M955" s="67"/>
      <c r="N955" s="68"/>
    </row>
    <row r="956" spans="1:14" ht="15">
      <c r="A956" s="63"/>
      <c r="B956" s="63"/>
      <c r="C956" s="23"/>
      <c r="D956" s="23"/>
      <c r="E956" s="23"/>
      <c r="F956" s="23"/>
      <c r="G956" s="64"/>
      <c r="H956" s="65"/>
      <c r="I956" s="28">
        <f ca="1">SUMIF('IMPORTBFT (ID)'!$A$3:$A$5000,$G$4:$G$7322,'IMPORTBFT (ID)'!$B$3:$B$5000)</f>
        <v>0</v>
      </c>
      <c r="J956" s="66"/>
      <c r="K956" s="18" t="str">
        <f t="shared" ca="1" si="0"/>
        <v>-</v>
      </c>
      <c r="L956" s="19" t="e">
        <f>IF(G956=#REF!,#REF!,"FALSO")</f>
        <v>#REF!</v>
      </c>
      <c r="M956" s="67"/>
      <c r="N956" s="68"/>
    </row>
    <row r="957" spans="1:14" ht="15">
      <c r="A957" s="63"/>
      <c r="B957" s="63"/>
      <c r="C957" s="23"/>
      <c r="D957" s="23"/>
      <c r="E957" s="23"/>
      <c r="F957" s="23"/>
      <c r="G957" s="64"/>
      <c r="H957" s="65"/>
      <c r="I957" s="28">
        <f ca="1">SUMIF('IMPORTBFT (ID)'!$A$3:$A$5000,$G$4:$G$7322,'IMPORTBFT (ID)'!$B$3:$B$5000)</f>
        <v>0</v>
      </c>
      <c r="J957" s="66"/>
      <c r="K957" s="18" t="str">
        <f t="shared" ca="1" si="0"/>
        <v>-</v>
      </c>
      <c r="L957" s="19" t="e">
        <f>IF(G957=#REF!,#REF!,"FALSO")</f>
        <v>#REF!</v>
      </c>
      <c r="M957" s="67"/>
      <c r="N957" s="68"/>
    </row>
    <row r="958" spans="1:14" ht="15">
      <c r="A958" s="63"/>
      <c r="B958" s="63"/>
      <c r="C958" s="23"/>
      <c r="D958" s="23"/>
      <c r="E958" s="23"/>
      <c r="F958" s="23"/>
      <c r="G958" s="64"/>
      <c r="H958" s="65"/>
      <c r="I958" s="28">
        <f ca="1">SUMIF('IMPORTBFT (ID)'!$A$3:$A$5000,$G$4:$G$7322,'IMPORTBFT (ID)'!$B$3:$B$5000)</f>
        <v>0</v>
      </c>
      <c r="J958" s="66"/>
      <c r="K958" s="18" t="str">
        <f t="shared" ca="1" si="0"/>
        <v>-</v>
      </c>
      <c r="L958" s="19" t="e">
        <f>IF(G958=#REF!,#REF!,"FALSO")</f>
        <v>#REF!</v>
      </c>
      <c r="M958" s="67"/>
      <c r="N958" s="68"/>
    </row>
    <row r="959" spans="1:14" ht="15">
      <c r="A959" s="63"/>
      <c r="B959" s="63"/>
      <c r="C959" s="23"/>
      <c r="D959" s="23"/>
      <c r="E959" s="23"/>
      <c r="F959" s="23"/>
      <c r="G959" s="64"/>
      <c r="H959" s="65"/>
      <c r="I959" s="28">
        <f ca="1">SUMIF('IMPORTBFT (ID)'!$A$3:$A$5000,$G$4:$G$7322,'IMPORTBFT (ID)'!$B$3:$B$5000)</f>
        <v>0</v>
      </c>
      <c r="J959" s="66"/>
      <c r="K959" s="18" t="str">
        <f t="shared" ca="1" si="0"/>
        <v>-</v>
      </c>
      <c r="L959" s="19" t="e">
        <f>IF(G959=#REF!,#REF!,"FALSO")</f>
        <v>#REF!</v>
      </c>
      <c r="M959" s="67"/>
      <c r="N959" s="68"/>
    </row>
    <row r="960" spans="1:14" ht="15">
      <c r="A960" s="63"/>
      <c r="B960" s="63"/>
      <c r="C960" s="23"/>
      <c r="D960" s="23"/>
      <c r="E960" s="23"/>
      <c r="F960" s="23"/>
      <c r="G960" s="64"/>
      <c r="H960" s="65"/>
      <c r="I960" s="28">
        <f ca="1">SUMIF('IMPORTBFT (ID)'!$A$3:$A$5000,$G$4:$G$7322,'IMPORTBFT (ID)'!$B$3:$B$5000)</f>
        <v>0</v>
      </c>
      <c r="J960" s="66"/>
      <c r="K960" s="18" t="str">
        <f t="shared" ca="1" si="0"/>
        <v>-</v>
      </c>
      <c r="L960" s="19" t="e">
        <f>IF(G960=#REF!,#REF!,"FALSO")</f>
        <v>#REF!</v>
      </c>
      <c r="M960" s="67"/>
      <c r="N960" s="68"/>
    </row>
    <row r="961" spans="1:14" ht="15">
      <c r="A961" s="63"/>
      <c r="B961" s="63"/>
      <c r="C961" s="23"/>
      <c r="D961" s="23"/>
      <c r="E961" s="23"/>
      <c r="F961" s="23"/>
      <c r="G961" s="64"/>
      <c r="H961" s="65"/>
      <c r="I961" s="28">
        <f ca="1">SUMIF('IMPORTBFT (ID)'!$A$3:$A$5000,$G$4:$G$7322,'IMPORTBFT (ID)'!$B$3:$B$5000)</f>
        <v>0</v>
      </c>
      <c r="J961" s="66"/>
      <c r="K961" s="18" t="str">
        <f t="shared" ca="1" si="0"/>
        <v>-</v>
      </c>
      <c r="L961" s="19" t="e">
        <f>IF(G961=#REF!,#REF!,"FALSO")</f>
        <v>#REF!</v>
      </c>
      <c r="M961" s="67"/>
      <c r="N961" s="68"/>
    </row>
    <row r="962" spans="1:14" ht="15">
      <c r="A962" s="63"/>
      <c r="B962" s="63"/>
      <c r="C962" s="23"/>
      <c r="D962" s="23"/>
      <c r="E962" s="23"/>
      <c r="F962" s="23"/>
      <c r="G962" s="64"/>
      <c r="H962" s="65"/>
      <c r="I962" s="28">
        <f ca="1">SUMIF('IMPORTBFT (ID)'!$A$3:$A$5000,$G$4:$G$7322,'IMPORTBFT (ID)'!$B$3:$B$5000)</f>
        <v>0</v>
      </c>
      <c r="J962" s="66"/>
      <c r="K962" s="18" t="str">
        <f t="shared" ca="1" si="0"/>
        <v>-</v>
      </c>
      <c r="L962" s="19" t="e">
        <f>IF(G962=#REF!,#REF!,"FALSO")</f>
        <v>#REF!</v>
      </c>
      <c r="M962" s="67"/>
      <c r="N962" s="68"/>
    </row>
    <row r="963" spans="1:14" ht="15">
      <c r="A963" s="63"/>
      <c r="B963" s="63"/>
      <c r="C963" s="23"/>
      <c r="D963" s="23"/>
      <c r="E963" s="23"/>
      <c r="F963" s="23"/>
      <c r="G963" s="64"/>
      <c r="H963" s="65"/>
      <c r="I963" s="28">
        <f ca="1">SUMIF('IMPORTBFT (ID)'!$A$3:$A$5000,$G$4:$G$7322,'IMPORTBFT (ID)'!$B$3:$B$5000)</f>
        <v>0</v>
      </c>
      <c r="J963" s="66"/>
      <c r="K963" s="18" t="str">
        <f t="shared" ca="1" si="0"/>
        <v>-</v>
      </c>
      <c r="L963" s="19" t="e">
        <f>IF(G963=#REF!,#REF!,"FALSO")</f>
        <v>#REF!</v>
      </c>
      <c r="M963" s="67"/>
      <c r="N963" s="68"/>
    </row>
    <row r="964" spans="1:14" ht="15">
      <c r="A964" s="63"/>
      <c r="B964" s="63"/>
      <c r="C964" s="23"/>
      <c r="D964" s="23"/>
      <c r="E964" s="23"/>
      <c r="F964" s="23"/>
      <c r="G964" s="64"/>
      <c r="H964" s="65"/>
      <c r="I964" s="28">
        <f ca="1">SUMIF('IMPORTBFT (ID)'!$A$3:$A$5000,$G$4:$G$7322,'IMPORTBFT (ID)'!$B$3:$B$5000)</f>
        <v>0</v>
      </c>
      <c r="J964" s="66"/>
      <c r="K964" s="18" t="str">
        <f t="shared" ca="1" si="0"/>
        <v>-</v>
      </c>
      <c r="L964" s="19" t="e">
        <f>IF(G964=#REF!,#REF!,"FALSO")</f>
        <v>#REF!</v>
      </c>
      <c r="M964" s="67"/>
      <c r="N964" s="68"/>
    </row>
    <row r="965" spans="1:14" ht="15">
      <c r="A965" s="63"/>
      <c r="B965" s="63"/>
      <c r="C965" s="23"/>
      <c r="D965" s="23"/>
      <c r="E965" s="23"/>
      <c r="F965" s="23"/>
      <c r="G965" s="64"/>
      <c r="H965" s="65"/>
      <c r="I965" s="28">
        <f ca="1">SUMIF('IMPORTBFT (ID)'!$A$3:$A$5000,$G$4:$G$7322,'IMPORTBFT (ID)'!$B$3:$B$5000)</f>
        <v>0</v>
      </c>
      <c r="J965" s="66"/>
      <c r="K965" s="18" t="str">
        <f t="shared" ca="1" si="0"/>
        <v>-</v>
      </c>
      <c r="L965" s="19" t="e">
        <f>IF(G965=#REF!,#REF!,"FALSO")</f>
        <v>#REF!</v>
      </c>
      <c r="M965" s="67"/>
      <c r="N965" s="68"/>
    </row>
    <row r="966" spans="1:14" ht="15">
      <c r="A966" s="63"/>
      <c r="B966" s="63"/>
      <c r="C966" s="23"/>
      <c r="D966" s="23"/>
      <c r="E966" s="23"/>
      <c r="F966" s="23"/>
      <c r="G966" s="64"/>
      <c r="H966" s="65"/>
      <c r="I966" s="28">
        <f ca="1">SUMIF('IMPORTBFT (ID)'!$A$3:$A$5000,$G$4:$G$7322,'IMPORTBFT (ID)'!$B$3:$B$5000)</f>
        <v>0</v>
      </c>
      <c r="J966" s="66"/>
      <c r="K966" s="18" t="str">
        <f t="shared" ca="1" si="0"/>
        <v>-</v>
      </c>
      <c r="L966" s="19" t="e">
        <f>IF(G966=#REF!,#REF!,"FALSO")</f>
        <v>#REF!</v>
      </c>
      <c r="M966" s="67"/>
      <c r="N966" s="68"/>
    </row>
    <row r="967" spans="1:14" ht="15">
      <c r="A967" s="63"/>
      <c r="B967" s="63"/>
      <c r="C967" s="23"/>
      <c r="D967" s="23"/>
      <c r="E967" s="23"/>
      <c r="F967" s="23"/>
      <c r="G967" s="64"/>
      <c r="H967" s="65"/>
      <c r="I967" s="28">
        <f ca="1">SUMIF('IMPORTBFT (ID)'!$A$3:$A$5000,$G$4:$G$7322,'IMPORTBFT (ID)'!$B$3:$B$5000)</f>
        <v>0</v>
      </c>
      <c r="J967" s="66"/>
      <c r="K967" s="18" t="str">
        <f t="shared" ca="1" si="0"/>
        <v>-</v>
      </c>
      <c r="L967" s="19" t="e">
        <f>IF(G967=#REF!,#REF!,"FALSO")</f>
        <v>#REF!</v>
      </c>
      <c r="M967" s="67"/>
      <c r="N967" s="68"/>
    </row>
    <row r="968" spans="1:14" ht="15">
      <c r="A968" s="63"/>
      <c r="B968" s="63"/>
      <c r="C968" s="69"/>
      <c r="D968" s="23"/>
      <c r="E968" s="23"/>
      <c r="F968" s="23"/>
      <c r="G968" s="64"/>
      <c r="H968" s="65"/>
      <c r="I968" s="28">
        <f ca="1">SUMIF('IMPORTBFT (ID)'!$A$3:$A$5000,$G$4:$G$7322,'IMPORTBFT (ID)'!$B$3:$B$5000)</f>
        <v>0</v>
      </c>
      <c r="J968" s="66"/>
      <c r="K968" s="18" t="str">
        <f t="shared" ca="1" si="0"/>
        <v>-</v>
      </c>
      <c r="L968" s="19" t="e">
        <f>IF(G968=#REF!,#REF!,"FALSO")</f>
        <v>#REF!</v>
      </c>
      <c r="M968" s="67"/>
      <c r="N968" s="68"/>
    </row>
    <row r="969" spans="1:14" ht="15">
      <c r="A969" s="63"/>
      <c r="B969" s="63"/>
      <c r="C969" s="69"/>
      <c r="D969" s="23"/>
      <c r="E969" s="23"/>
      <c r="F969" s="23"/>
      <c r="G969" s="64"/>
      <c r="H969" s="65"/>
      <c r="I969" s="28">
        <f ca="1">SUMIF('IMPORTBFT (ID)'!$A$3:$A$5000,$G$4:$G$7322,'IMPORTBFT (ID)'!$B$3:$B$5000)</f>
        <v>0</v>
      </c>
      <c r="J969" s="66"/>
      <c r="K969" s="18" t="str">
        <f t="shared" ca="1" si="0"/>
        <v>-</v>
      </c>
      <c r="L969" s="19" t="e">
        <f>IF(G969=#REF!,#REF!,"FALSO")</f>
        <v>#REF!</v>
      </c>
      <c r="M969" s="67"/>
      <c r="N969" s="68"/>
    </row>
    <row r="970" spans="1:14" ht="15">
      <c r="A970" s="63"/>
      <c r="B970" s="63"/>
      <c r="C970" s="23"/>
      <c r="D970" s="23"/>
      <c r="E970" s="23"/>
      <c r="F970" s="23"/>
      <c r="G970" s="64"/>
      <c r="H970" s="65"/>
      <c r="I970" s="28">
        <f ca="1">SUMIF('IMPORTBFT (ID)'!$A$3:$A$5000,$G$4:$G$7322,'IMPORTBFT (ID)'!$B$3:$B$5000)</f>
        <v>0</v>
      </c>
      <c r="J970" s="66"/>
      <c r="K970" s="18" t="str">
        <f t="shared" ca="1" si="0"/>
        <v>-</v>
      </c>
      <c r="L970" s="19" t="e">
        <f>IF(G970=#REF!,#REF!,"FALSO")</f>
        <v>#REF!</v>
      </c>
      <c r="M970" s="67"/>
      <c r="N970" s="68"/>
    </row>
    <row r="971" spans="1:14" ht="15">
      <c r="A971" s="63"/>
      <c r="B971" s="63"/>
      <c r="C971" s="23"/>
      <c r="D971" s="23"/>
      <c r="E971" s="23"/>
      <c r="F971" s="23"/>
      <c r="G971" s="64"/>
      <c r="H971" s="65"/>
      <c r="I971" s="28">
        <f ca="1">SUMIF('IMPORTBFT (ID)'!$A$3:$A$5000,$G$4:$G$7322,'IMPORTBFT (ID)'!$B$3:$B$5000)</f>
        <v>0</v>
      </c>
      <c r="J971" s="66"/>
      <c r="K971" s="18" t="str">
        <f t="shared" ca="1" si="0"/>
        <v>-</v>
      </c>
      <c r="L971" s="19" t="e">
        <f>IF(G971=#REF!,#REF!,"FALSO")</f>
        <v>#REF!</v>
      </c>
      <c r="M971" s="67"/>
      <c r="N971" s="68"/>
    </row>
    <row r="972" spans="1:14" ht="15">
      <c r="A972" s="63"/>
      <c r="B972" s="63"/>
      <c r="C972" s="23"/>
      <c r="D972" s="23"/>
      <c r="E972" s="23"/>
      <c r="F972" s="23"/>
      <c r="G972" s="64"/>
      <c r="H972" s="65"/>
      <c r="I972" s="28">
        <f ca="1">SUMIF('IMPORTBFT (ID)'!$A$3:$A$5000,$G$4:$G$7322,'IMPORTBFT (ID)'!$B$3:$B$5000)</f>
        <v>0</v>
      </c>
      <c r="J972" s="66"/>
      <c r="K972" s="18" t="str">
        <f t="shared" ca="1" si="0"/>
        <v>-</v>
      </c>
      <c r="L972" s="19" t="e">
        <f>IF(G972=#REF!,#REF!,"FALSO")</f>
        <v>#REF!</v>
      </c>
      <c r="M972" s="67"/>
      <c r="N972" s="68"/>
    </row>
    <row r="973" spans="1:14" ht="15">
      <c r="A973" s="63"/>
      <c r="B973" s="63"/>
      <c r="C973" s="23"/>
      <c r="D973" s="23"/>
      <c r="E973" s="23"/>
      <c r="F973" s="23"/>
      <c r="G973" s="64"/>
      <c r="H973" s="65"/>
      <c r="I973" s="28">
        <f ca="1">SUMIF('IMPORTBFT (ID)'!$A$3:$A$5000,$G$4:$G$7322,'IMPORTBFT (ID)'!$B$3:$B$5000)</f>
        <v>0</v>
      </c>
      <c r="J973" s="66"/>
      <c r="K973" s="18" t="str">
        <f t="shared" ca="1" si="0"/>
        <v>-</v>
      </c>
      <c r="L973" s="19" t="e">
        <f>IF(G973=#REF!,#REF!,"FALSO")</f>
        <v>#REF!</v>
      </c>
      <c r="M973" s="67"/>
      <c r="N973" s="68"/>
    </row>
    <row r="974" spans="1:14" ht="15">
      <c r="A974" s="63"/>
      <c r="B974" s="63"/>
      <c r="C974" s="23"/>
      <c r="D974" s="23"/>
      <c r="E974" s="23"/>
      <c r="F974" s="23"/>
      <c r="G974" s="64"/>
      <c r="H974" s="65"/>
      <c r="I974" s="28">
        <f ca="1">SUMIF('IMPORTBFT (ID)'!$A$3:$A$5000,$G$4:$G$7322,'IMPORTBFT (ID)'!$B$3:$B$5000)</f>
        <v>0</v>
      </c>
      <c r="J974" s="66"/>
      <c r="K974" s="18" t="str">
        <f t="shared" ca="1" si="0"/>
        <v>-</v>
      </c>
      <c r="L974" s="19" t="e">
        <f>IF(G974=#REF!,#REF!,"FALSO")</f>
        <v>#REF!</v>
      </c>
      <c r="M974" s="67"/>
      <c r="N974" s="68"/>
    </row>
    <row r="975" spans="1:14" ht="15">
      <c r="A975" s="63"/>
      <c r="B975" s="63"/>
      <c r="C975" s="23"/>
      <c r="D975" s="23"/>
      <c r="E975" s="23"/>
      <c r="F975" s="23"/>
      <c r="G975" s="64"/>
      <c r="H975" s="65"/>
      <c r="I975" s="28">
        <f ca="1">SUMIF('IMPORTBFT (ID)'!$A$3:$A$5000,$G$4:$G$7322,'IMPORTBFT (ID)'!$B$3:$B$5000)</f>
        <v>0</v>
      </c>
      <c r="J975" s="66"/>
      <c r="K975" s="18" t="str">
        <f t="shared" ca="1" si="0"/>
        <v>-</v>
      </c>
      <c r="L975" s="19" t="e">
        <f>IF(G975=#REF!,#REF!,"FALSO")</f>
        <v>#REF!</v>
      </c>
      <c r="M975" s="67"/>
      <c r="N975" s="68"/>
    </row>
    <row r="976" spans="1:14" ht="15">
      <c r="A976" s="63"/>
      <c r="B976" s="63"/>
      <c r="C976" s="23"/>
      <c r="D976" s="23"/>
      <c r="E976" s="23"/>
      <c r="F976" s="23"/>
      <c r="G976" s="64"/>
      <c r="H976" s="65"/>
      <c r="I976" s="28">
        <f ca="1">SUMIF('IMPORTBFT (ID)'!$A$3:$A$5000,$G$4:$G$7322,'IMPORTBFT (ID)'!$B$3:$B$5000)</f>
        <v>0</v>
      </c>
      <c r="J976" s="66"/>
      <c r="K976" s="18" t="str">
        <f t="shared" ca="1" si="0"/>
        <v>-</v>
      </c>
      <c r="L976" s="19" t="e">
        <f>IF(G976=#REF!,#REF!,"FALSO")</f>
        <v>#REF!</v>
      </c>
      <c r="M976" s="67"/>
      <c r="N976" s="68"/>
    </row>
    <row r="977" spans="1:14" ht="15">
      <c r="A977" s="63"/>
      <c r="B977" s="63"/>
      <c r="C977" s="23"/>
      <c r="D977" s="23"/>
      <c r="E977" s="23"/>
      <c r="F977" s="23"/>
      <c r="G977" s="64"/>
      <c r="H977" s="65"/>
      <c r="I977" s="28">
        <f ca="1">SUMIF('IMPORTBFT (ID)'!$A$3:$A$5000,$G$4:$G$7322,'IMPORTBFT (ID)'!$B$3:$B$5000)</f>
        <v>0</v>
      </c>
      <c r="J977" s="66"/>
      <c r="K977" s="18" t="str">
        <f t="shared" ca="1" si="0"/>
        <v>-</v>
      </c>
      <c r="L977" s="19" t="e">
        <f>IF(G977=#REF!,#REF!,"FALSO")</f>
        <v>#REF!</v>
      </c>
      <c r="M977" s="67"/>
      <c r="N977" s="68"/>
    </row>
    <row r="978" spans="1:14" ht="15">
      <c r="A978" s="63"/>
      <c r="B978" s="63"/>
      <c r="C978" s="23"/>
      <c r="D978" s="23"/>
      <c r="E978" s="23"/>
      <c r="F978" s="23"/>
      <c r="G978" s="64"/>
      <c r="H978" s="65"/>
      <c r="I978" s="28">
        <f ca="1">SUMIF('IMPORTBFT (ID)'!$A$3:$A$5000,$G$4:$G$7322,'IMPORTBFT (ID)'!$B$3:$B$5000)</f>
        <v>0</v>
      </c>
      <c r="J978" s="66"/>
      <c r="K978" s="18" t="str">
        <f t="shared" ca="1" si="0"/>
        <v>-</v>
      </c>
      <c r="L978" s="19" t="e">
        <f>IF(G978=#REF!,#REF!,"FALSO")</f>
        <v>#REF!</v>
      </c>
      <c r="M978" s="67"/>
      <c r="N978" s="68"/>
    </row>
    <row r="979" spans="1:14" ht="15">
      <c r="A979" s="63"/>
      <c r="B979" s="63"/>
      <c r="C979" s="23"/>
      <c r="D979" s="23"/>
      <c r="E979" s="23"/>
      <c r="F979" s="23"/>
      <c r="G979" s="64"/>
      <c r="H979" s="65"/>
      <c r="I979" s="28">
        <f ca="1">SUMIF('IMPORTBFT (ID)'!$A$3:$A$5000,$G$4:$G$7322,'IMPORTBFT (ID)'!$B$3:$B$5000)</f>
        <v>0</v>
      </c>
      <c r="J979" s="66"/>
      <c r="K979" s="18" t="str">
        <f t="shared" ca="1" si="0"/>
        <v>-</v>
      </c>
      <c r="L979" s="19" t="e">
        <f>IF(G979=#REF!,#REF!,"FALSO")</f>
        <v>#REF!</v>
      </c>
      <c r="M979" s="67"/>
      <c r="N979" s="68"/>
    </row>
    <row r="980" spans="1:14" ht="15">
      <c r="A980" s="63"/>
      <c r="B980" s="63"/>
      <c r="C980" s="23"/>
      <c r="D980" s="23"/>
      <c r="E980" s="23"/>
      <c r="F980" s="23"/>
      <c r="G980" s="64"/>
      <c r="H980" s="65"/>
      <c r="I980" s="28">
        <f ca="1">SUMIF('IMPORTBFT (ID)'!$A$3:$A$5000,$G$4:$G$7322,'IMPORTBFT (ID)'!$B$3:$B$5000)</f>
        <v>0</v>
      </c>
      <c r="J980" s="66"/>
      <c r="K980" s="18" t="str">
        <f t="shared" ca="1" si="0"/>
        <v>-</v>
      </c>
      <c r="L980" s="19" t="e">
        <f>IF(G980=#REF!,#REF!,"FALSO")</f>
        <v>#REF!</v>
      </c>
      <c r="M980" s="67"/>
      <c r="N980" s="68"/>
    </row>
    <row r="981" spans="1:14" ht="15">
      <c r="A981" s="63"/>
      <c r="B981" s="63"/>
      <c r="C981" s="23"/>
      <c r="D981" s="23"/>
      <c r="E981" s="23"/>
      <c r="F981" s="23"/>
      <c r="G981" s="64"/>
      <c r="H981" s="65"/>
      <c r="I981" s="28">
        <f ca="1">SUMIF('IMPORTBFT (ID)'!$A$3:$A$5000,$G$4:$G$7322,'IMPORTBFT (ID)'!$B$3:$B$5000)</f>
        <v>0</v>
      </c>
      <c r="J981" s="66"/>
      <c r="K981" s="18" t="str">
        <f t="shared" ca="1" si="0"/>
        <v>-</v>
      </c>
      <c r="L981" s="19" t="e">
        <f>IF(G981=#REF!,#REF!,"FALSO")</f>
        <v>#REF!</v>
      </c>
      <c r="M981" s="67"/>
      <c r="N981" s="68"/>
    </row>
    <row r="982" spans="1:14" ht="15">
      <c r="A982" s="63"/>
      <c r="B982" s="63"/>
      <c r="C982" s="23"/>
      <c r="D982" s="23"/>
      <c r="E982" s="23"/>
      <c r="F982" s="23"/>
      <c r="G982" s="64"/>
      <c r="H982" s="65"/>
      <c r="I982" s="28">
        <f ca="1">SUMIF('IMPORTBFT (ID)'!$A$3:$A$5000,$G$4:$G$7322,'IMPORTBFT (ID)'!$B$3:$B$5000)</f>
        <v>0</v>
      </c>
      <c r="J982" s="66"/>
      <c r="K982" s="18" t="str">
        <f t="shared" ca="1" si="0"/>
        <v>-</v>
      </c>
      <c r="L982" s="19" t="e">
        <f>IF(G982=#REF!,#REF!,"FALSO")</f>
        <v>#REF!</v>
      </c>
      <c r="M982" s="67"/>
      <c r="N982" s="68"/>
    </row>
    <row r="983" spans="1:14" ht="15">
      <c r="A983" s="63"/>
      <c r="B983" s="63"/>
      <c r="C983" s="23"/>
      <c r="D983" s="22"/>
      <c r="E983" s="50"/>
      <c r="F983" s="23"/>
      <c r="G983" s="64"/>
      <c r="H983" s="65"/>
      <c r="I983" s="28">
        <f ca="1">SUMIF('IMPORTBFT (ID)'!$A$3:$A$5000,$G$4:$G$7322,'IMPORTBFT (ID)'!$B$3:$B$5000)</f>
        <v>0</v>
      </c>
      <c r="J983" s="66"/>
      <c r="K983" s="18" t="str">
        <f t="shared" ca="1" si="0"/>
        <v>-</v>
      </c>
      <c r="L983" s="19" t="e">
        <f>IF(G983=#REF!,#REF!,"FALSO")</f>
        <v>#REF!</v>
      </c>
      <c r="M983" s="67"/>
      <c r="N983" s="68"/>
    </row>
    <row r="984" spans="1:14" ht="15">
      <c r="A984" s="63"/>
      <c r="B984" s="63"/>
      <c r="C984" s="23"/>
      <c r="D984" s="23"/>
      <c r="E984" s="23"/>
      <c r="F984" s="23"/>
      <c r="G984" s="64"/>
      <c r="H984" s="65"/>
      <c r="I984" s="28">
        <f ca="1">SUMIF('IMPORTBFT (ID)'!$A$3:$A$5000,$G$4:$G$7322,'IMPORTBFT (ID)'!$B$3:$B$5000)</f>
        <v>0</v>
      </c>
      <c r="J984" s="66"/>
      <c r="K984" s="18" t="str">
        <f t="shared" ca="1" si="0"/>
        <v>-</v>
      </c>
      <c r="L984" s="19" t="e">
        <f>IF(G984=#REF!,#REF!,"FALSO")</f>
        <v>#REF!</v>
      </c>
      <c r="M984" s="67"/>
      <c r="N984" s="68"/>
    </row>
    <row r="985" spans="1:14" ht="15">
      <c r="A985" s="63"/>
      <c r="B985" s="63"/>
      <c r="C985" s="23"/>
      <c r="D985" s="23"/>
      <c r="E985" s="23"/>
      <c r="F985" s="23"/>
      <c r="G985" s="64"/>
      <c r="H985" s="65"/>
      <c r="I985" s="28">
        <f ca="1">SUMIF('IMPORTBFT (ID)'!$A$3:$A$5000,$G$4:$G$7322,'IMPORTBFT (ID)'!$B$3:$B$5000)</f>
        <v>0</v>
      </c>
      <c r="J985" s="66"/>
      <c r="K985" s="18" t="str">
        <f t="shared" ca="1" si="0"/>
        <v>-</v>
      </c>
      <c r="L985" s="19" t="e">
        <f>IF(G985=#REF!,#REF!,"FALSO")</f>
        <v>#REF!</v>
      </c>
      <c r="M985" s="67"/>
      <c r="N985" s="68"/>
    </row>
    <row r="986" spans="1:14" ht="15">
      <c r="A986" s="63"/>
      <c r="B986" s="63"/>
      <c r="C986" s="23"/>
      <c r="D986" s="69"/>
      <c r="E986" s="69"/>
      <c r="F986" s="23"/>
      <c r="G986" s="64"/>
      <c r="H986" s="65"/>
      <c r="I986" s="28">
        <f ca="1">SUMIF('IMPORTBFT (ID)'!$A$3:$A$5000,$G$4:$G$7322,'IMPORTBFT (ID)'!$B$3:$B$5000)</f>
        <v>0</v>
      </c>
      <c r="J986" s="66"/>
      <c r="K986" s="18" t="str">
        <f t="shared" ca="1" si="0"/>
        <v>-</v>
      </c>
      <c r="L986" s="19" t="e">
        <f>IF(G986=#REF!,#REF!,"FALSO")</f>
        <v>#REF!</v>
      </c>
      <c r="M986" s="67"/>
      <c r="N986" s="68"/>
    </row>
    <row r="987" spans="1:14" ht="15">
      <c r="A987" s="63"/>
      <c r="B987" s="63"/>
      <c r="C987" s="23"/>
      <c r="D987" s="23"/>
      <c r="E987" s="23"/>
      <c r="F987" s="23"/>
      <c r="G987" s="64"/>
      <c r="H987" s="65"/>
      <c r="I987" s="28">
        <f ca="1">SUMIF('IMPORTBFT (ID)'!$A$3:$A$5000,$G$4:$G$7322,'IMPORTBFT (ID)'!$B$3:$B$5000)</f>
        <v>0</v>
      </c>
      <c r="J987" s="66"/>
      <c r="K987" s="18" t="str">
        <f t="shared" ca="1" si="0"/>
        <v>-</v>
      </c>
      <c r="L987" s="19" t="e">
        <f>IF(G987=#REF!,#REF!,"FALSO")</f>
        <v>#REF!</v>
      </c>
      <c r="M987" s="67"/>
      <c r="N987" s="68"/>
    </row>
    <row r="988" spans="1:14" ht="15">
      <c r="A988" s="63"/>
      <c r="B988" s="63"/>
      <c r="C988" s="23"/>
      <c r="D988" s="23"/>
      <c r="E988" s="77"/>
      <c r="F988" s="23"/>
      <c r="G988" s="64"/>
      <c r="H988" s="65"/>
      <c r="I988" s="28">
        <f ca="1">SUMIF('IMPORTBFT (ID)'!$A$3:$A$5000,$G$4:$G$7322,'IMPORTBFT (ID)'!$B$3:$B$5000)</f>
        <v>0</v>
      </c>
      <c r="J988" s="66"/>
      <c r="K988" s="18" t="str">
        <f t="shared" ca="1" si="0"/>
        <v>-</v>
      </c>
      <c r="L988" s="19" t="e">
        <f>IF(G988=#REF!,#REF!,"FALSO")</f>
        <v>#REF!</v>
      </c>
      <c r="M988" s="67"/>
      <c r="N988" s="68"/>
    </row>
    <row r="989" spans="1:14" ht="15">
      <c r="A989" s="63"/>
      <c r="B989" s="63"/>
      <c r="C989" s="23"/>
      <c r="D989" s="23"/>
      <c r="E989" s="23"/>
      <c r="F989" s="23"/>
      <c r="G989" s="64"/>
      <c r="H989" s="65"/>
      <c r="I989" s="28">
        <f ca="1">SUMIF('IMPORTBFT (ID)'!$A$3:$A$5000,$G$4:$G$7322,'IMPORTBFT (ID)'!$B$3:$B$5000)</f>
        <v>0</v>
      </c>
      <c r="J989" s="66"/>
      <c r="K989" s="18" t="str">
        <f t="shared" ca="1" si="0"/>
        <v>-</v>
      </c>
      <c r="L989" s="19" t="e">
        <f>IF(G989=#REF!,#REF!,"FALSO")</f>
        <v>#REF!</v>
      </c>
      <c r="M989" s="67"/>
      <c r="N989" s="68"/>
    </row>
    <row r="990" spans="1:14" ht="15">
      <c r="A990" s="63"/>
      <c r="B990" s="63"/>
      <c r="C990" s="23"/>
      <c r="D990" s="23"/>
      <c r="E990" s="23"/>
      <c r="F990" s="23"/>
      <c r="G990" s="64"/>
      <c r="H990" s="65"/>
      <c r="I990" s="28">
        <f ca="1">SUMIF('IMPORTBFT (ID)'!$A$3:$A$5000,$G$4:$G$7322,'IMPORTBFT (ID)'!$B$3:$B$5000)</f>
        <v>0</v>
      </c>
      <c r="J990" s="66"/>
      <c r="K990" s="18" t="str">
        <f t="shared" ca="1" si="0"/>
        <v>-</v>
      </c>
      <c r="L990" s="19" t="e">
        <f>IF(G990=#REF!,#REF!,"FALSO")</f>
        <v>#REF!</v>
      </c>
      <c r="M990" s="67"/>
      <c r="N990" s="68"/>
    </row>
    <row r="991" spans="1:14" ht="15">
      <c r="A991" s="63"/>
      <c r="B991" s="63"/>
      <c r="C991" s="23"/>
      <c r="D991" s="23"/>
      <c r="E991" s="23"/>
      <c r="F991" s="23"/>
      <c r="G991" s="64"/>
      <c r="H991" s="65"/>
      <c r="I991" s="28">
        <f ca="1">SUMIF('IMPORTBFT (ID)'!$A$3:$A$5000,$G$4:$G$7322,'IMPORTBFT (ID)'!$B$3:$B$5000)</f>
        <v>0</v>
      </c>
      <c r="J991" s="66"/>
      <c r="K991" s="18" t="str">
        <f t="shared" ca="1" si="0"/>
        <v>-</v>
      </c>
      <c r="L991" s="19" t="e">
        <f>IF(G991=#REF!,#REF!,"FALSO")</f>
        <v>#REF!</v>
      </c>
      <c r="M991" s="67"/>
      <c r="N991" s="68"/>
    </row>
    <row r="992" spans="1:14" ht="15">
      <c r="A992" s="63"/>
      <c r="B992" s="63"/>
      <c r="C992" s="23"/>
      <c r="D992" s="23"/>
      <c r="E992" s="23"/>
      <c r="F992" s="23"/>
      <c r="G992" s="64"/>
      <c r="H992" s="65"/>
      <c r="I992" s="28">
        <f ca="1">SUMIF('IMPORTBFT (ID)'!$A$3:$A$5000,$G$4:$G$7322,'IMPORTBFT (ID)'!$B$3:$B$5000)</f>
        <v>0</v>
      </c>
      <c r="J992" s="66"/>
      <c r="K992" s="18" t="str">
        <f t="shared" ca="1" si="0"/>
        <v>-</v>
      </c>
      <c r="L992" s="19" t="e">
        <f>IF(G992=#REF!,#REF!,"FALSO")</f>
        <v>#REF!</v>
      </c>
      <c r="M992" s="67"/>
      <c r="N992" s="68"/>
    </row>
    <row r="993" spans="1:14" ht="15">
      <c r="A993" s="63"/>
      <c r="B993" s="63"/>
      <c r="C993" s="23"/>
      <c r="D993" s="23"/>
      <c r="E993" s="23"/>
      <c r="F993" s="23"/>
      <c r="G993" s="64"/>
      <c r="H993" s="65"/>
      <c r="I993" s="28">
        <f ca="1">SUMIF('IMPORTBFT (ID)'!$A$3:$A$5000,$G$4:$G$7322,'IMPORTBFT (ID)'!$B$3:$B$5000)</f>
        <v>0</v>
      </c>
      <c r="J993" s="66"/>
      <c r="K993" s="18" t="str">
        <f t="shared" ca="1" si="0"/>
        <v>-</v>
      </c>
      <c r="L993" s="19" t="e">
        <f>IF(G993=#REF!,#REF!,"FALSO")</f>
        <v>#REF!</v>
      </c>
      <c r="M993" s="67"/>
      <c r="N993" s="68"/>
    </row>
    <row r="994" spans="1:14" ht="15">
      <c r="A994" s="63"/>
      <c r="B994" s="63"/>
      <c r="C994" s="23"/>
      <c r="D994" s="23"/>
      <c r="E994" s="23"/>
      <c r="F994" s="23"/>
      <c r="G994" s="64"/>
      <c r="H994" s="65"/>
      <c r="I994" s="28">
        <f ca="1">SUMIF('IMPORTBFT (ID)'!$A$3:$A$5000,$G$4:$G$7322,'IMPORTBFT (ID)'!$B$3:$B$5000)</f>
        <v>0</v>
      </c>
      <c r="J994" s="66"/>
      <c r="K994" s="18" t="str">
        <f t="shared" ca="1" si="0"/>
        <v>-</v>
      </c>
      <c r="L994" s="19" t="e">
        <f>IF(G994=#REF!,#REF!,"FALSO")</f>
        <v>#REF!</v>
      </c>
      <c r="M994" s="67"/>
      <c r="N994" s="68"/>
    </row>
    <row r="995" spans="1:14" ht="15">
      <c r="A995" s="63"/>
      <c r="B995" s="63"/>
      <c r="C995" s="23"/>
      <c r="D995" s="23"/>
      <c r="E995" s="23"/>
      <c r="F995" s="23"/>
      <c r="G995" s="64"/>
      <c r="H995" s="65"/>
      <c r="I995" s="28">
        <f ca="1">SUMIF('IMPORTBFT (ID)'!$A$3:$A$5000,$G$4:$G$7322,'IMPORTBFT (ID)'!$B$3:$B$5000)</f>
        <v>0</v>
      </c>
      <c r="J995" s="66"/>
      <c r="K995" s="18" t="str">
        <f t="shared" ca="1" si="0"/>
        <v>-</v>
      </c>
      <c r="L995" s="19" t="e">
        <f>IF(G995=#REF!,#REF!,"FALSO")</f>
        <v>#REF!</v>
      </c>
      <c r="M995" s="67"/>
      <c r="N995" s="68"/>
    </row>
    <row r="996" spans="1:14" ht="15">
      <c r="A996" s="63"/>
      <c r="B996" s="63"/>
      <c r="C996" s="23"/>
      <c r="D996" s="23"/>
      <c r="E996" s="23"/>
      <c r="F996" s="23"/>
      <c r="G996" s="64"/>
      <c r="H996" s="65"/>
      <c r="I996" s="28">
        <f ca="1">SUMIF('IMPORTBFT (ID)'!$A$3:$A$5000,$G$4:$G$7322,'IMPORTBFT (ID)'!$B$3:$B$5000)</f>
        <v>0</v>
      </c>
      <c r="J996" s="66"/>
      <c r="K996" s="18" t="str">
        <f t="shared" ca="1" si="0"/>
        <v>-</v>
      </c>
      <c r="L996" s="19" t="e">
        <f>IF(G996=#REF!,#REF!,"FALSO")</f>
        <v>#REF!</v>
      </c>
      <c r="M996" s="67"/>
      <c r="N996" s="68"/>
    </row>
    <row r="997" spans="1:14" ht="15">
      <c r="A997" s="63"/>
      <c r="B997" s="63"/>
      <c r="C997" s="23"/>
      <c r="D997" s="23"/>
      <c r="E997" s="23"/>
      <c r="F997" s="23"/>
      <c r="G997" s="64"/>
      <c r="H997" s="65"/>
      <c r="I997" s="28">
        <f ca="1">SUMIF('IMPORTBFT (ID)'!$A$3:$A$5000,$G$4:$G$7322,'IMPORTBFT (ID)'!$B$3:$B$5000)</f>
        <v>0</v>
      </c>
      <c r="J997" s="66"/>
      <c r="K997" s="18" t="str">
        <f t="shared" ca="1" si="0"/>
        <v>-</v>
      </c>
      <c r="L997" s="19" t="e">
        <f>IF(G997=#REF!,#REF!,"FALSO")</f>
        <v>#REF!</v>
      </c>
      <c r="M997" s="67"/>
      <c r="N997" s="68"/>
    </row>
    <row r="998" spans="1:14" ht="15">
      <c r="A998" s="63"/>
      <c r="B998" s="63"/>
      <c r="C998" s="23"/>
      <c r="D998" s="23"/>
      <c r="E998" s="23"/>
      <c r="F998" s="23"/>
      <c r="G998" s="64"/>
      <c r="H998" s="65"/>
      <c r="I998" s="28">
        <f ca="1">SUMIF('IMPORTBFT (ID)'!$A$3:$A$5000,$G$4:$G$7322,'IMPORTBFT (ID)'!$B$3:$B$5000)</f>
        <v>0</v>
      </c>
      <c r="J998" s="66"/>
      <c r="K998" s="18" t="str">
        <f t="shared" ca="1" si="0"/>
        <v>-</v>
      </c>
      <c r="L998" s="19" t="e">
        <f>IF(G998=#REF!,#REF!,"FALSO")</f>
        <v>#REF!</v>
      </c>
      <c r="M998" s="67"/>
      <c r="N998" s="68"/>
    </row>
    <row r="999" spans="1:14" ht="15">
      <c r="A999" s="63"/>
      <c r="B999" s="63"/>
      <c r="C999" s="23"/>
      <c r="D999" s="23"/>
      <c r="E999" s="23"/>
      <c r="F999" s="23"/>
      <c r="G999" s="64"/>
      <c r="H999" s="65"/>
      <c r="I999" s="28">
        <f ca="1">SUMIF('IMPORTBFT (ID)'!$A$3:$A$5000,$G$4:$G$7322,'IMPORTBFT (ID)'!$B$3:$B$5000)</f>
        <v>0</v>
      </c>
      <c r="J999" s="66"/>
      <c r="K999" s="18" t="str">
        <f t="shared" ca="1" si="0"/>
        <v>-</v>
      </c>
      <c r="L999" s="19" t="e">
        <f>IF(G999=#REF!,#REF!,"FALSO")</f>
        <v>#REF!</v>
      </c>
      <c r="M999" s="67"/>
      <c r="N999" s="68"/>
    </row>
    <row r="1000" spans="1:14" ht="15">
      <c r="A1000" s="63"/>
      <c r="B1000" s="63"/>
      <c r="C1000" s="23"/>
      <c r="D1000" s="23"/>
      <c r="E1000" s="23"/>
      <c r="F1000" s="23"/>
      <c r="G1000" s="64"/>
      <c r="H1000" s="65"/>
      <c r="I1000" s="28">
        <f ca="1">SUMIF('IMPORTBFT (ID)'!$A$3:$A$5000,$G$4:$G$7322,'IMPORTBFT (ID)'!$B$3:$B$5000)</f>
        <v>0</v>
      </c>
      <c r="J1000" s="66"/>
      <c r="K1000" s="18" t="str">
        <f t="shared" ca="1" si="0"/>
        <v>-</v>
      </c>
      <c r="L1000" s="19" t="e">
        <f>IF(G1000=#REF!,#REF!,"FALSO")</f>
        <v>#REF!</v>
      </c>
      <c r="M1000" s="67"/>
      <c r="N1000" s="68"/>
    </row>
    <row r="1001" spans="1:14" ht="15">
      <c r="A1001" s="63"/>
      <c r="B1001" s="63"/>
      <c r="C1001" s="23"/>
      <c r="D1001" s="23"/>
      <c r="E1001" s="23"/>
      <c r="F1001" s="23"/>
      <c r="G1001" s="64"/>
      <c r="H1001" s="65"/>
      <c r="I1001" s="28">
        <f ca="1">SUMIF('IMPORTBFT (ID)'!$A$3:$A$5000,$G$4:$G$7322,'IMPORTBFT (ID)'!$B$3:$B$5000)</f>
        <v>0</v>
      </c>
      <c r="J1001" s="66"/>
      <c r="K1001" s="18" t="str">
        <f t="shared" ca="1" si="0"/>
        <v>-</v>
      </c>
      <c r="L1001" s="19" t="e">
        <f>IF(G1001=#REF!,#REF!,"FALSO")</f>
        <v>#REF!</v>
      </c>
      <c r="M1001" s="67"/>
      <c r="N1001" s="68"/>
    </row>
    <row r="1002" spans="1:14" ht="15">
      <c r="A1002" s="63"/>
      <c r="B1002" s="63"/>
      <c r="C1002" s="23"/>
      <c r="D1002" s="23"/>
      <c r="E1002" s="23"/>
      <c r="F1002" s="23"/>
      <c r="G1002" s="64"/>
      <c r="H1002" s="65"/>
      <c r="I1002" s="28">
        <f ca="1">SUMIF('IMPORTBFT (ID)'!$A$3:$A$5000,$G$4:$G$7322,'IMPORTBFT (ID)'!$B$3:$B$5000)</f>
        <v>0</v>
      </c>
      <c r="J1002" s="66"/>
      <c r="K1002" s="18" t="str">
        <f t="shared" ca="1" si="0"/>
        <v>-</v>
      </c>
      <c r="L1002" s="19" t="e">
        <f>IF(G1002=#REF!,#REF!,"FALSO")</f>
        <v>#REF!</v>
      </c>
      <c r="M1002" s="67"/>
      <c r="N1002" s="68"/>
    </row>
    <row r="1003" spans="1:14" ht="15">
      <c r="A1003" s="63"/>
      <c r="B1003" s="63"/>
      <c r="C1003" s="23"/>
      <c r="D1003" s="23"/>
      <c r="E1003" s="23"/>
      <c r="F1003" s="23"/>
      <c r="G1003" s="64"/>
      <c r="H1003" s="65"/>
      <c r="I1003" s="28">
        <f ca="1">SUMIF('IMPORTBFT (ID)'!$A$3:$A$5000,$G$4:$G$7322,'IMPORTBFT (ID)'!$B$3:$B$5000)</f>
        <v>0</v>
      </c>
      <c r="J1003" s="66"/>
      <c r="K1003" s="18" t="str">
        <f t="shared" ca="1" si="0"/>
        <v>-</v>
      </c>
      <c r="L1003" s="19" t="e">
        <f>IF(G1003=#REF!,#REF!,"FALSO")</f>
        <v>#REF!</v>
      </c>
      <c r="M1003" s="67"/>
      <c r="N1003" s="68"/>
    </row>
    <row r="1004" spans="1:14" ht="15">
      <c r="A1004" s="63"/>
      <c r="B1004" s="63"/>
      <c r="C1004" s="23"/>
      <c r="D1004" s="23"/>
      <c r="E1004" s="23"/>
      <c r="F1004" s="23"/>
      <c r="G1004" s="64"/>
      <c r="H1004" s="65"/>
      <c r="I1004" s="28">
        <f ca="1">SUMIF('IMPORTBFT (ID)'!$A$3:$A$5000,$G$4:$G$7322,'IMPORTBFT (ID)'!$B$3:$B$5000)</f>
        <v>0</v>
      </c>
      <c r="J1004" s="66"/>
      <c r="K1004" s="18" t="str">
        <f t="shared" ca="1" si="0"/>
        <v>-</v>
      </c>
      <c r="L1004" s="19" t="e">
        <f>IF(G1004=#REF!,#REF!,"FALSO")</f>
        <v>#REF!</v>
      </c>
      <c r="M1004" s="67"/>
      <c r="N1004" s="68"/>
    </row>
    <row r="1005" spans="1:14" ht="15">
      <c r="A1005" s="63"/>
      <c r="B1005" s="63"/>
      <c r="C1005" s="23"/>
      <c r="D1005" s="23"/>
      <c r="E1005" s="23"/>
      <c r="F1005" s="23"/>
      <c r="G1005" s="64"/>
      <c r="H1005" s="65"/>
      <c r="I1005" s="28">
        <f ca="1">SUMIF('IMPORTBFT (ID)'!$A$3:$A$5000,$G$4:$G$7322,'IMPORTBFT (ID)'!$B$3:$B$5000)</f>
        <v>0</v>
      </c>
      <c r="J1005" s="66"/>
      <c r="K1005" s="18" t="str">
        <f t="shared" ca="1" si="0"/>
        <v>-</v>
      </c>
      <c r="L1005" s="19" t="e">
        <f>IF(G1005=#REF!,#REF!,"FALSO")</f>
        <v>#REF!</v>
      </c>
      <c r="M1005" s="67"/>
      <c r="N1005" s="68"/>
    </row>
    <row r="1006" spans="1:14" ht="15">
      <c r="A1006" s="63"/>
      <c r="B1006" s="63"/>
      <c r="C1006" s="23"/>
      <c r="D1006" s="23"/>
      <c r="E1006" s="23"/>
      <c r="F1006" s="23"/>
      <c r="G1006" s="64"/>
      <c r="H1006" s="65"/>
      <c r="I1006" s="28">
        <f ca="1">SUMIF('IMPORTBFT (ID)'!$A$3:$A$5000,$G$4:$G$7322,'IMPORTBFT (ID)'!$B$3:$B$5000)</f>
        <v>0</v>
      </c>
      <c r="J1006" s="66"/>
      <c r="K1006" s="18" t="str">
        <f t="shared" ca="1" si="0"/>
        <v>-</v>
      </c>
      <c r="L1006" s="19" t="e">
        <f>IF(G1006=#REF!,#REF!,"FALSO")</f>
        <v>#REF!</v>
      </c>
      <c r="M1006" s="67"/>
      <c r="N1006" s="68"/>
    </row>
    <row r="1007" spans="1:14" ht="15">
      <c r="A1007" s="63"/>
      <c r="B1007" s="63"/>
      <c r="C1007" s="23"/>
      <c r="D1007" s="23"/>
      <c r="E1007" s="23"/>
      <c r="F1007" s="23"/>
      <c r="G1007" s="64"/>
      <c r="H1007" s="65"/>
      <c r="I1007" s="28">
        <f ca="1">SUMIF('IMPORTBFT (ID)'!$A$3:$A$5000,$G$4:$G$7322,'IMPORTBFT (ID)'!$B$3:$B$5000)</f>
        <v>0</v>
      </c>
      <c r="J1007" s="66"/>
      <c r="K1007" s="18" t="str">
        <f t="shared" ca="1" si="0"/>
        <v>-</v>
      </c>
      <c r="L1007" s="19" t="e">
        <f>IF(G1007=#REF!,#REF!,"FALSO")</f>
        <v>#REF!</v>
      </c>
      <c r="M1007" s="67"/>
      <c r="N1007" s="68"/>
    </row>
    <row r="1008" spans="1:14" ht="15">
      <c r="A1008" s="63"/>
      <c r="B1008" s="63"/>
      <c r="C1008" s="23"/>
      <c r="D1008" s="23"/>
      <c r="E1008" s="23"/>
      <c r="F1008" s="23"/>
      <c r="G1008" s="64"/>
      <c r="H1008" s="65"/>
      <c r="I1008" s="28">
        <f ca="1">SUMIF('IMPORTBFT (ID)'!$A$3:$A$5000,$G$4:$G$7322,'IMPORTBFT (ID)'!$B$3:$B$5000)</f>
        <v>0</v>
      </c>
      <c r="J1008" s="66"/>
      <c r="K1008" s="18" t="str">
        <f t="shared" ca="1" si="0"/>
        <v>-</v>
      </c>
      <c r="L1008" s="19" t="e">
        <f>IF(G1008=#REF!,#REF!,"FALSO")</f>
        <v>#REF!</v>
      </c>
      <c r="M1008" s="67"/>
      <c r="N1008" s="68"/>
    </row>
    <row r="1009" spans="1:14" ht="15">
      <c r="A1009" s="63"/>
      <c r="B1009" s="63"/>
      <c r="C1009" s="23"/>
      <c r="D1009" s="23"/>
      <c r="E1009" s="23"/>
      <c r="F1009" s="23"/>
      <c r="G1009" s="64"/>
      <c r="H1009" s="65"/>
      <c r="I1009" s="28">
        <f ca="1">SUMIF('IMPORTBFT (ID)'!$A$3:$A$5000,$G$4:$G$7322,'IMPORTBFT (ID)'!$B$3:$B$5000)</f>
        <v>0</v>
      </c>
      <c r="J1009" s="66"/>
      <c r="K1009" s="18" t="str">
        <f t="shared" ca="1" si="0"/>
        <v>-</v>
      </c>
      <c r="L1009" s="19" t="e">
        <f>IF(G1009=#REF!,#REF!,"FALSO")</f>
        <v>#REF!</v>
      </c>
      <c r="M1009" s="67"/>
      <c r="N1009" s="68"/>
    </row>
    <row r="1010" spans="1:14" ht="15">
      <c r="A1010" s="63"/>
      <c r="B1010" s="63"/>
      <c r="C1010" s="23"/>
      <c r="D1010" s="23"/>
      <c r="E1010" s="23"/>
      <c r="F1010" s="23"/>
      <c r="G1010" s="64"/>
      <c r="H1010" s="65"/>
      <c r="I1010" s="28">
        <f ca="1">SUMIF('IMPORTBFT (ID)'!$A$3:$A$5000,$G$4:$G$7322,'IMPORTBFT (ID)'!$B$3:$B$5000)</f>
        <v>0</v>
      </c>
      <c r="J1010" s="66"/>
      <c r="K1010" s="18" t="str">
        <f t="shared" ca="1" si="0"/>
        <v>-</v>
      </c>
      <c r="L1010" s="19" t="e">
        <f>IF(G1010=#REF!,#REF!,"FALSO")</f>
        <v>#REF!</v>
      </c>
      <c r="M1010" s="67"/>
      <c r="N1010" s="68"/>
    </row>
    <row r="1011" spans="1:14" ht="15">
      <c r="A1011" s="63"/>
      <c r="B1011" s="63"/>
      <c r="C1011" s="23"/>
      <c r="D1011" s="23"/>
      <c r="E1011" s="23"/>
      <c r="F1011" s="23"/>
      <c r="G1011" s="64"/>
      <c r="H1011" s="65"/>
      <c r="I1011" s="28">
        <f ca="1">SUMIF('IMPORTBFT (ID)'!$A$3:$A$5000,$G$4:$G$7322,'IMPORTBFT (ID)'!$B$3:$B$5000)</f>
        <v>0</v>
      </c>
      <c r="J1011" s="66"/>
      <c r="K1011" s="18" t="str">
        <f t="shared" ca="1" si="0"/>
        <v>-</v>
      </c>
      <c r="L1011" s="19" t="e">
        <f>IF(G1011=#REF!,#REF!,"FALSO")</f>
        <v>#REF!</v>
      </c>
      <c r="M1011" s="67"/>
      <c r="N1011" s="68"/>
    </row>
    <row r="1012" spans="1:14" ht="15">
      <c r="A1012" s="63"/>
      <c r="B1012" s="63"/>
      <c r="C1012" s="23"/>
      <c r="D1012" s="23"/>
      <c r="E1012" s="23"/>
      <c r="F1012" s="23"/>
      <c r="G1012" s="64"/>
      <c r="H1012" s="65"/>
      <c r="I1012" s="28">
        <f ca="1">SUMIF('IMPORTBFT (ID)'!$A$3:$A$5000,$G$4:$G$7322,'IMPORTBFT (ID)'!$B$3:$B$5000)</f>
        <v>0</v>
      </c>
      <c r="J1012" s="66"/>
      <c r="K1012" s="18" t="str">
        <f t="shared" ca="1" si="0"/>
        <v>-</v>
      </c>
      <c r="L1012" s="19" t="e">
        <f>IF(G1012=#REF!,#REF!,"FALSO")</f>
        <v>#REF!</v>
      </c>
      <c r="M1012" s="67"/>
      <c r="N1012" s="68"/>
    </row>
    <row r="1013" spans="1:14" ht="15">
      <c r="A1013" s="63"/>
      <c r="B1013" s="63"/>
      <c r="C1013" s="23"/>
      <c r="D1013" s="23"/>
      <c r="E1013" s="23"/>
      <c r="F1013" s="23"/>
      <c r="G1013" s="64"/>
      <c r="H1013" s="65"/>
      <c r="I1013" s="28">
        <f ca="1">SUMIF('IMPORTBFT (ID)'!$A$3:$A$5000,$G$4:$G$7322,'IMPORTBFT (ID)'!$B$3:$B$5000)</f>
        <v>0</v>
      </c>
      <c r="J1013" s="66"/>
      <c r="K1013" s="18" t="str">
        <f t="shared" ca="1" si="0"/>
        <v>-</v>
      </c>
      <c r="L1013" s="19" t="e">
        <f>IF(G1013=#REF!,#REF!,"FALSO")</f>
        <v>#REF!</v>
      </c>
      <c r="M1013" s="67"/>
      <c r="N1013" s="68"/>
    </row>
    <row r="1014" spans="1:14" ht="15">
      <c r="A1014" s="63"/>
      <c r="B1014" s="63"/>
      <c r="C1014" s="23"/>
      <c r="D1014" s="23"/>
      <c r="E1014" s="23"/>
      <c r="F1014" s="23"/>
      <c r="G1014" s="64"/>
      <c r="H1014" s="65"/>
      <c r="I1014" s="28">
        <f ca="1">SUMIF('IMPORTBFT (ID)'!$A$3:$A$5000,$G$4:$G$7322,'IMPORTBFT (ID)'!$B$3:$B$5000)</f>
        <v>0</v>
      </c>
      <c r="J1014" s="66"/>
      <c r="K1014" s="18" t="str">
        <f t="shared" ca="1" si="0"/>
        <v>-</v>
      </c>
      <c r="L1014" s="19" t="e">
        <f>IF(G1014=#REF!,#REF!,"FALSO")</f>
        <v>#REF!</v>
      </c>
      <c r="M1014" s="67"/>
      <c r="N1014" s="68"/>
    </row>
    <row r="1015" spans="1:14" ht="15">
      <c r="A1015" s="63"/>
      <c r="B1015" s="63"/>
      <c r="C1015" s="23"/>
      <c r="D1015" s="23"/>
      <c r="E1015" s="23"/>
      <c r="F1015" s="23"/>
      <c r="G1015" s="64"/>
      <c r="H1015" s="65"/>
      <c r="I1015" s="28">
        <f ca="1">SUMIF('IMPORTBFT (ID)'!$A$3:$A$5000,$G$4:$G$7322,'IMPORTBFT (ID)'!$B$3:$B$5000)</f>
        <v>0</v>
      </c>
      <c r="J1015" s="66"/>
      <c r="K1015" s="18" t="str">
        <f t="shared" ca="1" si="0"/>
        <v>-</v>
      </c>
      <c r="L1015" s="19" t="e">
        <f>IF(G1015=#REF!,#REF!,"FALSO")</f>
        <v>#REF!</v>
      </c>
      <c r="M1015" s="67"/>
      <c r="N1015" s="68"/>
    </row>
    <row r="1016" spans="1:14" ht="15">
      <c r="A1016" s="63"/>
      <c r="B1016" s="63"/>
      <c r="C1016" s="23"/>
      <c r="D1016" s="22"/>
      <c r="E1016" s="50"/>
      <c r="F1016" s="23"/>
      <c r="G1016" s="64"/>
      <c r="H1016" s="65"/>
      <c r="I1016" s="28">
        <f ca="1">SUMIF('IMPORTBFT (ID)'!$A$3:$A$5000,$G$4:$G$7322,'IMPORTBFT (ID)'!$B$3:$B$5000)</f>
        <v>0</v>
      </c>
      <c r="J1016" s="66"/>
      <c r="K1016" s="18" t="str">
        <f t="shared" ca="1" si="0"/>
        <v>-</v>
      </c>
      <c r="L1016" s="19" t="e">
        <f>IF(G1016=#REF!,#REF!,"FALSO")</f>
        <v>#REF!</v>
      </c>
      <c r="M1016" s="67"/>
      <c r="N1016" s="68"/>
    </row>
    <row r="1017" spans="1:14" ht="15">
      <c r="A1017" s="63"/>
      <c r="B1017" s="63"/>
      <c r="C1017" s="23"/>
      <c r="D1017" s="23"/>
      <c r="E1017" s="23"/>
      <c r="F1017" s="23"/>
      <c r="G1017" s="64"/>
      <c r="H1017" s="65"/>
      <c r="I1017" s="28">
        <f ca="1">SUMIF('IMPORTBFT (ID)'!$A$3:$A$5000,$G$4:$G$7322,'IMPORTBFT (ID)'!$B$3:$B$5000)</f>
        <v>0</v>
      </c>
      <c r="J1017" s="66"/>
      <c r="K1017" s="18" t="str">
        <f t="shared" ca="1" si="0"/>
        <v>-</v>
      </c>
      <c r="L1017" s="19" t="e">
        <f>IF(G1017=#REF!,#REF!,"FALSO")</f>
        <v>#REF!</v>
      </c>
      <c r="M1017" s="67"/>
      <c r="N1017" s="68"/>
    </row>
    <row r="1018" spans="1:14" ht="15">
      <c r="A1018" s="63"/>
      <c r="B1018" s="63"/>
      <c r="C1018" s="23"/>
      <c r="D1018" s="23"/>
      <c r="E1018" s="23"/>
      <c r="F1018" s="23"/>
      <c r="G1018" s="64"/>
      <c r="H1018" s="65"/>
      <c r="I1018" s="28">
        <f ca="1">SUMIF('IMPORTBFT (ID)'!$A$3:$A$5000,$G$4:$G$7322,'IMPORTBFT (ID)'!$B$3:$B$5000)</f>
        <v>0</v>
      </c>
      <c r="J1018" s="66"/>
      <c r="K1018" s="18" t="str">
        <f t="shared" ca="1" si="0"/>
        <v>-</v>
      </c>
      <c r="L1018" s="19" t="e">
        <f>IF(G1018=#REF!,#REF!,"FALSO")</f>
        <v>#REF!</v>
      </c>
      <c r="M1018" s="67"/>
      <c r="N1018" s="68"/>
    </row>
    <row r="1019" spans="1:14" ht="15">
      <c r="A1019" s="63"/>
      <c r="B1019" s="63"/>
      <c r="C1019" s="23"/>
      <c r="D1019" s="23"/>
      <c r="E1019" s="23"/>
      <c r="F1019" s="23"/>
      <c r="G1019" s="64"/>
      <c r="H1019" s="65"/>
      <c r="I1019" s="28">
        <f ca="1">SUMIF('IMPORTBFT (ID)'!$A$3:$A$5000,$G$4:$G$7322,'IMPORTBFT (ID)'!$B$3:$B$5000)</f>
        <v>0</v>
      </c>
      <c r="J1019" s="66"/>
      <c r="K1019" s="18" t="str">
        <f t="shared" ca="1" si="0"/>
        <v>-</v>
      </c>
      <c r="L1019" s="19" t="e">
        <f>IF(G1019=#REF!,#REF!,"FALSO")</f>
        <v>#REF!</v>
      </c>
      <c r="M1019" s="67"/>
      <c r="N1019" s="68"/>
    </row>
    <row r="1020" spans="1:14" ht="15">
      <c r="A1020" s="63"/>
      <c r="B1020" s="63"/>
      <c r="C1020" s="23"/>
      <c r="D1020" s="23"/>
      <c r="E1020" s="23"/>
      <c r="F1020" s="23"/>
      <c r="G1020" s="64"/>
      <c r="H1020" s="65"/>
      <c r="I1020" s="28">
        <f ca="1">SUMIF('IMPORTBFT (ID)'!$A$3:$A$5000,$G$4:$G$7322,'IMPORTBFT (ID)'!$B$3:$B$5000)</f>
        <v>0</v>
      </c>
      <c r="J1020" s="66"/>
      <c r="K1020" s="18" t="str">
        <f t="shared" ca="1" si="0"/>
        <v>-</v>
      </c>
      <c r="L1020" s="19" t="e">
        <f>IF(G1020=#REF!,#REF!,"FALSO")</f>
        <v>#REF!</v>
      </c>
      <c r="M1020" s="67"/>
      <c r="N1020" s="68"/>
    </row>
    <row r="1021" spans="1:14" ht="15">
      <c r="A1021" s="63"/>
      <c r="B1021" s="63"/>
      <c r="C1021" s="23"/>
      <c r="D1021" s="23"/>
      <c r="E1021" s="23"/>
      <c r="F1021" s="23"/>
      <c r="G1021" s="64"/>
      <c r="H1021" s="65"/>
      <c r="I1021" s="28">
        <f ca="1">SUMIF('IMPORTBFT (ID)'!$A$3:$A$5000,$G$4:$G$7322,'IMPORTBFT (ID)'!$B$3:$B$5000)</f>
        <v>0</v>
      </c>
      <c r="J1021" s="66"/>
      <c r="K1021" s="18" t="str">
        <f t="shared" ca="1" si="0"/>
        <v>-</v>
      </c>
      <c r="L1021" s="19" t="e">
        <f>IF(G1021=#REF!,#REF!,"FALSO")</f>
        <v>#REF!</v>
      </c>
      <c r="M1021" s="67"/>
      <c r="N1021" s="68"/>
    </row>
    <row r="1022" spans="1:14" ht="15">
      <c r="A1022" s="63"/>
      <c r="B1022" s="63"/>
      <c r="C1022" s="23"/>
      <c r="D1022" s="23"/>
      <c r="E1022" s="23"/>
      <c r="F1022" s="23"/>
      <c r="G1022" s="64"/>
      <c r="H1022" s="65"/>
      <c r="I1022" s="28">
        <f ca="1">SUMIF('IMPORTBFT (ID)'!$A$3:$A$5000,$G$4:$G$7322,'IMPORTBFT (ID)'!$B$3:$B$5000)</f>
        <v>0</v>
      </c>
      <c r="J1022" s="66"/>
      <c r="K1022" s="18" t="str">
        <f t="shared" ca="1" si="0"/>
        <v>-</v>
      </c>
      <c r="L1022" s="19" t="e">
        <f>IF(G1022=#REF!,#REF!,"FALSO")</f>
        <v>#REF!</v>
      </c>
      <c r="M1022" s="67"/>
      <c r="N1022" s="68"/>
    </row>
    <row r="1023" spans="1:14" ht="15">
      <c r="A1023" s="63"/>
      <c r="B1023" s="63"/>
      <c r="C1023" s="23"/>
      <c r="D1023" s="23"/>
      <c r="E1023" s="23"/>
      <c r="F1023" s="23"/>
      <c r="G1023" s="64"/>
      <c r="H1023" s="65"/>
      <c r="I1023" s="28">
        <f ca="1">SUMIF('IMPORTBFT (ID)'!$A$3:$A$5000,$G$4:$G$7322,'IMPORTBFT (ID)'!$B$3:$B$5000)</f>
        <v>0</v>
      </c>
      <c r="J1023" s="66"/>
      <c r="K1023" s="18" t="str">
        <f t="shared" ca="1" si="0"/>
        <v>-</v>
      </c>
      <c r="L1023" s="19" t="e">
        <f>IF(G1023=#REF!,#REF!,"FALSO")</f>
        <v>#REF!</v>
      </c>
      <c r="M1023" s="67"/>
      <c r="N1023" s="68"/>
    </row>
    <row r="1024" spans="1:14" ht="15">
      <c r="A1024" s="63"/>
      <c r="B1024" s="63"/>
      <c r="C1024" s="69"/>
      <c r="D1024" s="23"/>
      <c r="E1024" s="23"/>
      <c r="F1024" s="23"/>
      <c r="G1024" s="64"/>
      <c r="H1024" s="65"/>
      <c r="I1024" s="28">
        <f ca="1">SUMIF('IMPORTBFT (ID)'!$A$3:$A$5000,$G$4:$G$7322,'IMPORTBFT (ID)'!$B$3:$B$5000)</f>
        <v>0</v>
      </c>
      <c r="J1024" s="66"/>
      <c r="K1024" s="18" t="str">
        <f t="shared" ca="1" si="0"/>
        <v>-</v>
      </c>
      <c r="L1024" s="19" t="e">
        <f>IF(G1024=#REF!,#REF!,"FALSO")</f>
        <v>#REF!</v>
      </c>
      <c r="M1024" s="67"/>
      <c r="N1024" s="68"/>
    </row>
    <row r="1025" spans="1:14" ht="15">
      <c r="A1025" s="63"/>
      <c r="B1025" s="63"/>
      <c r="C1025" s="69"/>
      <c r="D1025" s="23"/>
      <c r="E1025" s="23"/>
      <c r="F1025" s="23"/>
      <c r="G1025" s="64"/>
      <c r="H1025" s="65"/>
      <c r="I1025" s="28">
        <f ca="1">SUMIF('IMPORTBFT (ID)'!$A$3:$A$5000,$G$4:$G$7322,'IMPORTBFT (ID)'!$B$3:$B$5000)</f>
        <v>0</v>
      </c>
      <c r="J1025" s="66"/>
      <c r="K1025" s="18" t="str">
        <f t="shared" ca="1" si="0"/>
        <v>-</v>
      </c>
      <c r="L1025" s="19" t="e">
        <f>IF(G1025=#REF!,#REF!,"FALSO")</f>
        <v>#REF!</v>
      </c>
      <c r="M1025" s="67"/>
      <c r="N1025" s="68"/>
    </row>
    <row r="1026" spans="1:14" ht="15">
      <c r="A1026" s="63"/>
      <c r="B1026" s="63"/>
      <c r="C1026" s="23"/>
      <c r="D1026" s="69"/>
      <c r="E1026" s="23"/>
      <c r="F1026" s="69"/>
      <c r="G1026" s="64"/>
      <c r="H1026" s="78"/>
      <c r="I1026" s="28">
        <f ca="1">SUMIF('IMPORTBFT (ID)'!$A$3:$A$5000,$G$4:$G$7322,'IMPORTBFT (ID)'!$B$3:$B$5000)</f>
        <v>0</v>
      </c>
      <c r="J1026" s="66"/>
      <c r="K1026" s="18" t="str">
        <f t="shared" ca="1" si="0"/>
        <v>-</v>
      </c>
      <c r="L1026" s="19" t="e">
        <f>IF(G1026=#REF!,#REF!,"FALSO")</f>
        <v>#REF!</v>
      </c>
      <c r="M1026" s="67"/>
      <c r="N1026" s="68"/>
    </row>
    <row r="1027" spans="1:14" ht="15">
      <c r="A1027" s="63"/>
      <c r="B1027" s="63"/>
      <c r="C1027" s="23"/>
      <c r="D1027" s="23"/>
      <c r="E1027" s="23"/>
      <c r="F1027" s="23"/>
      <c r="G1027" s="64"/>
      <c r="H1027" s="65"/>
      <c r="I1027" s="28">
        <f ca="1">SUMIF('IMPORTBFT (ID)'!$A$3:$A$5000,$G$4:$G$7322,'IMPORTBFT (ID)'!$B$3:$B$5000)</f>
        <v>0</v>
      </c>
      <c r="J1027" s="66"/>
      <c r="K1027" s="18" t="str">
        <f t="shared" ca="1" si="0"/>
        <v>-</v>
      </c>
      <c r="L1027" s="19" t="e">
        <f>IF(G1027=#REF!,#REF!,"FALSO")</f>
        <v>#REF!</v>
      </c>
      <c r="M1027" s="67"/>
      <c r="N1027" s="68"/>
    </row>
    <row r="1028" spans="1:14" ht="15">
      <c r="A1028" s="63"/>
      <c r="B1028" s="63"/>
      <c r="C1028" s="69"/>
      <c r="D1028" s="23"/>
      <c r="E1028" s="23"/>
      <c r="F1028" s="23"/>
      <c r="G1028" s="64"/>
      <c r="H1028" s="65"/>
      <c r="I1028" s="28">
        <f ca="1">SUMIF('IMPORTBFT (ID)'!$A$3:$A$5000,$G$4:$G$7322,'IMPORTBFT (ID)'!$B$3:$B$5000)</f>
        <v>0</v>
      </c>
      <c r="J1028" s="66"/>
      <c r="K1028" s="18" t="str">
        <f t="shared" ca="1" si="0"/>
        <v>-</v>
      </c>
      <c r="L1028" s="19" t="e">
        <f>IF(G1028=#REF!,#REF!,"FALSO")</f>
        <v>#REF!</v>
      </c>
      <c r="M1028" s="67"/>
      <c r="N1028" s="68"/>
    </row>
    <row r="1029" spans="1:14" ht="15">
      <c r="A1029" s="63"/>
      <c r="B1029" s="63"/>
      <c r="C1029" s="69"/>
      <c r="D1029" s="23"/>
      <c r="E1029" s="23"/>
      <c r="F1029" s="23"/>
      <c r="G1029" s="64"/>
      <c r="H1029" s="65"/>
      <c r="I1029" s="28">
        <f ca="1">SUMIF('IMPORTBFT (ID)'!$A$3:$A$5000,$G$4:$G$7322,'IMPORTBFT (ID)'!$B$3:$B$5000)</f>
        <v>0</v>
      </c>
      <c r="J1029" s="66"/>
      <c r="K1029" s="18" t="str">
        <f t="shared" ca="1" si="0"/>
        <v>-</v>
      </c>
      <c r="L1029" s="19" t="e">
        <f>IF(G1029=#REF!,#REF!,"FALSO")</f>
        <v>#REF!</v>
      </c>
      <c r="M1029" s="67"/>
      <c r="N1029" s="68"/>
    </row>
    <row r="1030" spans="1:14" ht="15">
      <c r="A1030" s="63"/>
      <c r="B1030" s="63"/>
      <c r="C1030" s="69"/>
      <c r="D1030" s="23"/>
      <c r="E1030" s="50"/>
      <c r="F1030" s="23"/>
      <c r="G1030" s="64"/>
      <c r="H1030" s="65"/>
      <c r="I1030" s="28">
        <f ca="1">SUMIF('IMPORTBFT (ID)'!$A$3:$A$5000,$G$4:$G$7322,'IMPORTBFT (ID)'!$B$3:$B$5000)</f>
        <v>0</v>
      </c>
      <c r="J1030" s="66"/>
      <c r="K1030" s="18" t="str">
        <f t="shared" ca="1" si="0"/>
        <v>-</v>
      </c>
      <c r="L1030" s="19" t="e">
        <f>IF(G1030=#REF!,#REF!,"FALSO")</f>
        <v>#REF!</v>
      </c>
      <c r="M1030" s="67"/>
      <c r="N1030" s="68"/>
    </row>
    <row r="1031" spans="1:14" ht="15">
      <c r="A1031" s="63"/>
      <c r="B1031" s="63"/>
      <c r="C1031" s="23"/>
      <c r="D1031" s="23"/>
      <c r="E1031" s="23"/>
      <c r="F1031" s="23"/>
      <c r="G1031" s="64"/>
      <c r="H1031" s="65"/>
      <c r="I1031" s="28">
        <f ca="1">SUMIF('IMPORTBFT (ID)'!$A$3:$A$5000,$G$4:$G$7322,'IMPORTBFT (ID)'!$B$3:$B$5000)</f>
        <v>0</v>
      </c>
      <c r="J1031" s="66"/>
      <c r="K1031" s="18" t="str">
        <f t="shared" ca="1" si="0"/>
        <v>-</v>
      </c>
      <c r="L1031" s="19" t="e">
        <f>IF(G1031=#REF!,#REF!,"FALSO")</f>
        <v>#REF!</v>
      </c>
      <c r="M1031" s="67"/>
      <c r="N1031" s="68"/>
    </row>
    <row r="1032" spans="1:14" ht="15">
      <c r="A1032" s="63"/>
      <c r="B1032" s="63"/>
      <c r="C1032" s="23"/>
      <c r="D1032" s="23"/>
      <c r="E1032" s="23"/>
      <c r="F1032" s="23"/>
      <c r="G1032" s="64"/>
      <c r="H1032" s="65"/>
      <c r="I1032" s="28">
        <f ca="1">SUMIF('IMPORTBFT (ID)'!$A$3:$A$5000,$G$4:$G$7322,'IMPORTBFT (ID)'!$B$3:$B$5000)</f>
        <v>0</v>
      </c>
      <c r="J1032" s="66"/>
      <c r="K1032" s="18" t="str">
        <f t="shared" ca="1" si="0"/>
        <v>-</v>
      </c>
      <c r="L1032" s="19" t="e">
        <f>IF(G1032=#REF!,#REF!,"FALSO")</f>
        <v>#REF!</v>
      </c>
      <c r="M1032" s="67"/>
      <c r="N1032" s="68"/>
    </row>
    <row r="1033" spans="1:14" ht="15">
      <c r="A1033" s="63"/>
      <c r="B1033" s="63"/>
      <c r="C1033" s="23"/>
      <c r="D1033" s="23"/>
      <c r="E1033" s="23"/>
      <c r="F1033" s="23"/>
      <c r="G1033" s="64"/>
      <c r="H1033" s="65"/>
      <c r="I1033" s="28">
        <f ca="1">SUMIF('IMPORTBFT (ID)'!$A$3:$A$5000,$G$4:$G$7322,'IMPORTBFT (ID)'!$B$3:$B$5000)</f>
        <v>0</v>
      </c>
      <c r="J1033" s="66"/>
      <c r="K1033" s="18" t="str">
        <f t="shared" ca="1" si="0"/>
        <v>-</v>
      </c>
      <c r="L1033" s="19" t="e">
        <f>IF(G1033=#REF!,#REF!,"FALSO")</f>
        <v>#REF!</v>
      </c>
      <c r="M1033" s="67"/>
      <c r="N1033" s="68"/>
    </row>
    <row r="1034" spans="1:14" ht="15">
      <c r="A1034" s="63"/>
      <c r="B1034" s="63"/>
      <c r="C1034" s="23"/>
      <c r="D1034" s="23"/>
      <c r="E1034" s="23"/>
      <c r="F1034" s="23"/>
      <c r="G1034" s="64"/>
      <c r="H1034" s="65"/>
      <c r="I1034" s="28">
        <f ca="1">SUMIF('IMPORTBFT (ID)'!$A$3:$A$5000,$G$4:$G$7322,'IMPORTBFT (ID)'!$B$3:$B$5000)</f>
        <v>0</v>
      </c>
      <c r="J1034" s="66"/>
      <c r="K1034" s="18" t="str">
        <f t="shared" ca="1" si="0"/>
        <v>-</v>
      </c>
      <c r="L1034" s="19" t="e">
        <f>IF(G1034=#REF!,#REF!,"FALSO")</f>
        <v>#REF!</v>
      </c>
      <c r="M1034" s="67"/>
      <c r="N1034" s="68"/>
    </row>
    <row r="1035" spans="1:14" ht="15">
      <c r="A1035" s="63"/>
      <c r="B1035" s="63"/>
      <c r="C1035" s="23"/>
      <c r="D1035" s="23"/>
      <c r="E1035" s="23"/>
      <c r="F1035" s="23"/>
      <c r="G1035" s="64"/>
      <c r="H1035" s="65"/>
      <c r="I1035" s="28">
        <f ca="1">SUMIF('IMPORTBFT (ID)'!$A$3:$A$5000,$G$4:$G$7322,'IMPORTBFT (ID)'!$B$3:$B$5000)</f>
        <v>0</v>
      </c>
      <c r="J1035" s="66"/>
      <c r="K1035" s="18" t="str">
        <f t="shared" ca="1" si="0"/>
        <v>-</v>
      </c>
      <c r="L1035" s="19" t="e">
        <f>IF(G1035=#REF!,#REF!,"FALSO")</f>
        <v>#REF!</v>
      </c>
      <c r="M1035" s="67"/>
      <c r="N1035" s="68"/>
    </row>
    <row r="1036" spans="1:14" ht="15">
      <c r="A1036" s="63"/>
      <c r="B1036" s="63"/>
      <c r="C1036" s="23"/>
      <c r="D1036" s="23"/>
      <c r="E1036" s="23"/>
      <c r="F1036" s="23"/>
      <c r="G1036" s="64"/>
      <c r="H1036" s="65"/>
      <c r="I1036" s="28">
        <f ca="1">SUMIF('IMPORTBFT (ID)'!$A$3:$A$5000,$G$4:$G$7322,'IMPORTBFT (ID)'!$B$3:$B$5000)</f>
        <v>0</v>
      </c>
      <c r="J1036" s="66"/>
      <c r="K1036" s="18" t="str">
        <f t="shared" ca="1" si="0"/>
        <v>-</v>
      </c>
      <c r="L1036" s="19" t="e">
        <f>IF(G1036=#REF!,#REF!,"FALSO")</f>
        <v>#REF!</v>
      </c>
      <c r="M1036" s="67"/>
      <c r="N1036" s="68"/>
    </row>
    <row r="1037" spans="1:14" ht="15">
      <c r="A1037" s="63"/>
      <c r="B1037" s="63"/>
      <c r="C1037" s="23"/>
      <c r="D1037" s="23"/>
      <c r="E1037" s="23"/>
      <c r="F1037" s="23"/>
      <c r="G1037" s="64"/>
      <c r="H1037" s="65"/>
      <c r="I1037" s="28">
        <f ca="1">SUMIF('IMPORTBFT (ID)'!$A$3:$A$5000,$G$4:$G$7322,'IMPORTBFT (ID)'!$B$3:$B$5000)</f>
        <v>0</v>
      </c>
      <c r="J1037" s="66"/>
      <c r="K1037" s="18" t="str">
        <f t="shared" ca="1" si="0"/>
        <v>-</v>
      </c>
      <c r="L1037" s="19" t="e">
        <f>IF(G1037=#REF!,#REF!,"FALSO")</f>
        <v>#REF!</v>
      </c>
      <c r="M1037" s="67"/>
      <c r="N1037" s="68"/>
    </row>
    <row r="1038" spans="1:14" ht="15">
      <c r="A1038" s="63"/>
      <c r="B1038" s="63"/>
      <c r="C1038" s="23"/>
      <c r="D1038" s="23"/>
      <c r="E1038" s="23"/>
      <c r="F1038" s="23"/>
      <c r="G1038" s="64"/>
      <c r="H1038" s="65"/>
      <c r="I1038" s="28">
        <f ca="1">SUMIF('IMPORTBFT (ID)'!$A$3:$A$5000,$G$4:$G$7322,'IMPORTBFT (ID)'!$B$3:$B$5000)</f>
        <v>0</v>
      </c>
      <c r="J1038" s="66"/>
      <c r="K1038" s="18" t="str">
        <f t="shared" ca="1" si="0"/>
        <v>-</v>
      </c>
      <c r="L1038" s="19" t="e">
        <f>IF(G1038=#REF!,#REF!,"FALSO")</f>
        <v>#REF!</v>
      </c>
      <c r="M1038" s="67"/>
      <c r="N1038" s="68"/>
    </row>
    <row r="1039" spans="1:14" ht="15">
      <c r="A1039" s="63"/>
      <c r="B1039" s="63"/>
      <c r="C1039" s="23"/>
      <c r="D1039" s="23"/>
      <c r="E1039" s="23"/>
      <c r="F1039" s="23"/>
      <c r="G1039" s="64"/>
      <c r="H1039" s="65"/>
      <c r="I1039" s="28">
        <f ca="1">SUMIF('IMPORTBFT (ID)'!$A$3:$A$5000,$G$4:$G$7322,'IMPORTBFT (ID)'!$B$3:$B$5000)</f>
        <v>0</v>
      </c>
      <c r="J1039" s="66"/>
      <c r="K1039" s="18" t="str">
        <f t="shared" ca="1" si="0"/>
        <v>-</v>
      </c>
      <c r="L1039" s="19" t="e">
        <f>IF(G1039=#REF!,#REF!,"FALSO")</f>
        <v>#REF!</v>
      </c>
      <c r="M1039" s="67"/>
      <c r="N1039" s="68"/>
    </row>
    <row r="1040" spans="1:14" ht="15">
      <c r="A1040" s="63"/>
      <c r="B1040" s="63"/>
      <c r="C1040" s="23"/>
      <c r="D1040" s="23"/>
      <c r="E1040" s="23"/>
      <c r="F1040" s="23"/>
      <c r="G1040" s="64"/>
      <c r="H1040" s="65"/>
      <c r="I1040" s="28">
        <f ca="1">SUMIF('IMPORTBFT (ID)'!$A$3:$A$5000,$G$4:$G$7322,'IMPORTBFT (ID)'!$B$3:$B$5000)</f>
        <v>0</v>
      </c>
      <c r="J1040" s="66"/>
      <c r="K1040" s="18" t="str">
        <f t="shared" ca="1" si="0"/>
        <v>-</v>
      </c>
      <c r="L1040" s="19" t="e">
        <f>IF(G1040=#REF!,#REF!,"FALSO")</f>
        <v>#REF!</v>
      </c>
      <c r="M1040" s="67"/>
      <c r="N1040" s="68"/>
    </row>
    <row r="1041" spans="1:14" ht="15">
      <c r="A1041" s="63"/>
      <c r="B1041" s="63"/>
      <c r="C1041" s="23"/>
      <c r="D1041" s="23"/>
      <c r="E1041" s="23"/>
      <c r="F1041" s="23"/>
      <c r="G1041" s="64"/>
      <c r="H1041" s="65"/>
      <c r="I1041" s="28">
        <f ca="1">SUMIF('IMPORTBFT (ID)'!$A$3:$A$5000,$G$4:$G$7322,'IMPORTBFT (ID)'!$B$3:$B$5000)</f>
        <v>0</v>
      </c>
      <c r="J1041" s="66"/>
      <c r="K1041" s="18" t="str">
        <f t="shared" ca="1" si="0"/>
        <v>-</v>
      </c>
      <c r="L1041" s="19" t="e">
        <f>IF(G1041=#REF!,#REF!,"FALSO")</f>
        <v>#REF!</v>
      </c>
      <c r="M1041" s="67"/>
      <c r="N1041" s="68"/>
    </row>
    <row r="1042" spans="1:14" ht="15">
      <c r="A1042" s="63"/>
      <c r="B1042" s="63"/>
      <c r="C1042" s="23"/>
      <c r="D1042" s="23"/>
      <c r="E1042" s="23"/>
      <c r="F1042" s="23"/>
      <c r="G1042" s="64"/>
      <c r="H1042" s="65"/>
      <c r="I1042" s="28">
        <f ca="1">SUMIF('IMPORTBFT (ID)'!$A$3:$A$5000,$G$4:$G$7322,'IMPORTBFT (ID)'!$B$3:$B$5000)</f>
        <v>0</v>
      </c>
      <c r="J1042" s="66"/>
      <c r="K1042" s="18" t="str">
        <f t="shared" ca="1" si="0"/>
        <v>-</v>
      </c>
      <c r="L1042" s="19" t="e">
        <f>IF(G1042=#REF!,#REF!,"FALSO")</f>
        <v>#REF!</v>
      </c>
      <c r="M1042" s="67"/>
      <c r="N1042" s="68"/>
    </row>
    <row r="1043" spans="1:14" ht="15">
      <c r="A1043" s="63"/>
      <c r="B1043" s="63"/>
      <c r="C1043" s="23"/>
      <c r="D1043" s="23"/>
      <c r="E1043" s="23"/>
      <c r="F1043" s="23"/>
      <c r="G1043" s="64"/>
      <c r="H1043" s="65"/>
      <c r="I1043" s="28">
        <f ca="1">SUMIF('IMPORTBFT (ID)'!$A$3:$A$5000,$G$4:$G$7322,'IMPORTBFT (ID)'!$B$3:$B$5000)</f>
        <v>0</v>
      </c>
      <c r="J1043" s="66"/>
      <c r="K1043" s="18" t="str">
        <f t="shared" ca="1" si="0"/>
        <v>-</v>
      </c>
      <c r="L1043" s="19" t="e">
        <f>IF(G1043=#REF!,#REF!,"FALSO")</f>
        <v>#REF!</v>
      </c>
      <c r="M1043" s="67"/>
      <c r="N1043" s="68"/>
    </row>
    <row r="1044" spans="1:14" ht="15">
      <c r="A1044" s="63"/>
      <c r="B1044" s="63"/>
      <c r="C1044" s="23"/>
      <c r="D1044" s="23"/>
      <c r="E1044" s="23"/>
      <c r="F1044" s="23"/>
      <c r="G1044" s="64"/>
      <c r="H1044" s="65"/>
      <c r="I1044" s="28">
        <f ca="1">SUMIF('IMPORTBFT (ID)'!$A$3:$A$5000,$G$4:$G$7322,'IMPORTBFT (ID)'!$B$3:$B$5000)</f>
        <v>0</v>
      </c>
      <c r="J1044" s="66"/>
      <c r="K1044" s="18" t="str">
        <f t="shared" ca="1" si="0"/>
        <v>-</v>
      </c>
      <c r="L1044" s="19" t="e">
        <f>IF(G1044=#REF!,#REF!,"FALSO")</f>
        <v>#REF!</v>
      </c>
      <c r="M1044" s="67"/>
      <c r="N1044" s="68"/>
    </row>
    <row r="1045" spans="1:14" ht="15">
      <c r="A1045" s="63"/>
      <c r="B1045" s="63"/>
      <c r="C1045" s="23"/>
      <c r="D1045" s="23"/>
      <c r="E1045" s="23"/>
      <c r="F1045" s="23"/>
      <c r="G1045" s="64"/>
      <c r="H1045" s="65"/>
      <c r="I1045" s="28">
        <f ca="1">SUMIF('IMPORTBFT (ID)'!$A$3:$A$5000,$G$4:$G$7322,'IMPORTBFT (ID)'!$B$3:$B$5000)</f>
        <v>0</v>
      </c>
      <c r="J1045" s="66"/>
      <c r="K1045" s="18" t="str">
        <f t="shared" ca="1" si="0"/>
        <v>-</v>
      </c>
      <c r="L1045" s="19" t="e">
        <f>IF(G1045=#REF!,#REF!,"FALSO")</f>
        <v>#REF!</v>
      </c>
      <c r="M1045" s="67"/>
      <c r="N1045" s="68"/>
    </row>
    <row r="1046" spans="1:14" ht="15">
      <c r="A1046" s="63"/>
      <c r="B1046" s="63"/>
      <c r="C1046" s="23"/>
      <c r="D1046" s="23"/>
      <c r="E1046" s="23"/>
      <c r="F1046" s="23"/>
      <c r="G1046" s="64"/>
      <c r="H1046" s="65"/>
      <c r="I1046" s="28">
        <f ca="1">SUMIF('IMPORTBFT (ID)'!$A$3:$A$5000,$G$4:$G$7322,'IMPORTBFT (ID)'!$B$3:$B$5000)</f>
        <v>0</v>
      </c>
      <c r="J1046" s="66"/>
      <c r="K1046" s="18" t="str">
        <f t="shared" ca="1" si="0"/>
        <v>-</v>
      </c>
      <c r="L1046" s="19" t="e">
        <f>IF(G1046=#REF!,#REF!,"FALSO")</f>
        <v>#REF!</v>
      </c>
      <c r="M1046" s="67"/>
      <c r="N1046" s="68"/>
    </row>
    <row r="1047" spans="1:14" ht="15">
      <c r="A1047" s="63"/>
      <c r="B1047" s="63"/>
      <c r="C1047" s="23"/>
      <c r="D1047" s="23"/>
      <c r="E1047" s="23"/>
      <c r="F1047" s="23"/>
      <c r="G1047" s="64"/>
      <c r="H1047" s="65"/>
      <c r="I1047" s="28">
        <f ca="1">SUMIF('IMPORTBFT (ID)'!$A$3:$A$5000,$G$4:$G$7322,'IMPORTBFT (ID)'!$B$3:$B$5000)</f>
        <v>0</v>
      </c>
      <c r="J1047" s="66"/>
      <c r="K1047" s="18" t="str">
        <f t="shared" ca="1" si="0"/>
        <v>-</v>
      </c>
      <c r="L1047" s="19" t="e">
        <f>IF(G1047=#REF!,#REF!,"FALSO")</f>
        <v>#REF!</v>
      </c>
      <c r="M1047" s="67"/>
      <c r="N1047" s="68"/>
    </row>
    <row r="1048" spans="1:14" ht="15">
      <c r="A1048" s="63"/>
      <c r="B1048" s="63"/>
      <c r="C1048" s="23"/>
      <c r="D1048" s="23"/>
      <c r="E1048" s="23"/>
      <c r="F1048" s="23"/>
      <c r="G1048" s="64"/>
      <c r="H1048" s="65"/>
      <c r="I1048" s="28">
        <f ca="1">SUMIF('IMPORTBFT (ID)'!$A$3:$A$5000,$G$4:$G$7322,'IMPORTBFT (ID)'!$B$3:$B$5000)</f>
        <v>0</v>
      </c>
      <c r="J1048" s="66"/>
      <c r="K1048" s="18" t="str">
        <f t="shared" ca="1" si="0"/>
        <v>-</v>
      </c>
      <c r="L1048" s="19" t="e">
        <f>IF(G1048=#REF!,#REF!,"FALSO")</f>
        <v>#REF!</v>
      </c>
      <c r="M1048" s="67"/>
      <c r="N1048" s="68"/>
    </row>
    <row r="1049" spans="1:14" ht="15">
      <c r="A1049" s="63"/>
      <c r="B1049" s="63"/>
      <c r="C1049" s="23"/>
      <c r="D1049" s="23"/>
      <c r="E1049" s="23"/>
      <c r="F1049" s="23"/>
      <c r="G1049" s="64"/>
      <c r="H1049" s="65"/>
      <c r="I1049" s="28">
        <f ca="1">SUMIF('IMPORTBFT (ID)'!$A$3:$A$5000,$G$4:$G$7322,'IMPORTBFT (ID)'!$B$3:$B$5000)</f>
        <v>0</v>
      </c>
      <c r="J1049" s="66"/>
      <c r="K1049" s="18" t="str">
        <f t="shared" ca="1" si="0"/>
        <v>-</v>
      </c>
      <c r="L1049" s="19" t="e">
        <f>IF(G1049=#REF!,#REF!,"FALSO")</f>
        <v>#REF!</v>
      </c>
      <c r="M1049" s="67"/>
      <c r="N1049" s="68"/>
    </row>
    <row r="1050" spans="1:14" ht="15">
      <c r="A1050" s="63"/>
      <c r="B1050" s="63"/>
      <c r="C1050" s="23"/>
      <c r="D1050" s="23"/>
      <c r="E1050" s="23"/>
      <c r="F1050" s="23"/>
      <c r="G1050" s="64"/>
      <c r="H1050" s="65"/>
      <c r="I1050" s="28">
        <f ca="1">SUMIF('IMPORTBFT (ID)'!$A$3:$A$5000,$G$4:$G$7322,'IMPORTBFT (ID)'!$B$3:$B$5000)</f>
        <v>0</v>
      </c>
      <c r="J1050" s="66"/>
      <c r="K1050" s="18" t="str">
        <f t="shared" ca="1" si="0"/>
        <v>-</v>
      </c>
      <c r="L1050" s="19" t="e">
        <f>IF(G1050=#REF!,#REF!,"FALSO")</f>
        <v>#REF!</v>
      </c>
      <c r="M1050" s="67"/>
      <c r="N1050" s="68"/>
    </row>
    <row r="1051" spans="1:14" ht="15">
      <c r="A1051" s="63"/>
      <c r="B1051" s="63"/>
      <c r="C1051" s="23"/>
      <c r="D1051" s="23"/>
      <c r="E1051" s="23"/>
      <c r="F1051" s="23"/>
      <c r="G1051" s="64"/>
      <c r="H1051" s="65"/>
      <c r="I1051" s="28">
        <f ca="1">SUMIF('IMPORTBFT (ID)'!$A$3:$A$5000,$G$4:$G$7322,'IMPORTBFT (ID)'!$B$3:$B$5000)</f>
        <v>0</v>
      </c>
      <c r="J1051" s="66"/>
      <c r="K1051" s="18" t="str">
        <f t="shared" ca="1" si="0"/>
        <v>-</v>
      </c>
      <c r="L1051" s="19" t="e">
        <f>IF(G1051=#REF!,#REF!,"FALSO")</f>
        <v>#REF!</v>
      </c>
      <c r="M1051" s="67"/>
      <c r="N1051" s="68"/>
    </row>
    <row r="1052" spans="1:14" ht="15">
      <c r="A1052" s="63"/>
      <c r="B1052" s="63"/>
      <c r="C1052" s="23"/>
      <c r="D1052" s="23"/>
      <c r="E1052" s="23"/>
      <c r="F1052" s="23"/>
      <c r="G1052" s="64"/>
      <c r="H1052" s="65"/>
      <c r="I1052" s="28">
        <f ca="1">SUMIF('IMPORTBFT (ID)'!$A$3:$A$5000,$G$4:$G$7322,'IMPORTBFT (ID)'!$B$3:$B$5000)</f>
        <v>0</v>
      </c>
      <c r="J1052" s="66"/>
      <c r="K1052" s="18" t="str">
        <f t="shared" ca="1" si="0"/>
        <v>-</v>
      </c>
      <c r="L1052" s="19" t="e">
        <f>IF(G1052=#REF!,#REF!,"FALSO")</f>
        <v>#REF!</v>
      </c>
      <c r="M1052" s="67"/>
      <c r="N1052" s="68"/>
    </row>
    <row r="1053" spans="1:14" ht="15">
      <c r="A1053" s="63"/>
      <c r="B1053" s="63"/>
      <c r="C1053" s="23"/>
      <c r="D1053" s="23"/>
      <c r="E1053" s="23"/>
      <c r="F1053" s="23"/>
      <c r="G1053" s="64"/>
      <c r="H1053" s="65"/>
      <c r="I1053" s="28">
        <f ca="1">SUMIF('IMPORTBFT (ID)'!$A$3:$A$5000,$G$4:$G$7322,'IMPORTBFT (ID)'!$B$3:$B$5000)</f>
        <v>0</v>
      </c>
      <c r="J1053" s="66"/>
      <c r="K1053" s="18" t="str">
        <f t="shared" ca="1" si="0"/>
        <v>-</v>
      </c>
      <c r="L1053" s="19" t="e">
        <f>IF(G1053=#REF!,#REF!,"FALSO")</f>
        <v>#REF!</v>
      </c>
      <c r="M1053" s="67"/>
      <c r="N1053" s="68"/>
    </row>
    <row r="1054" spans="1:14" ht="15">
      <c r="A1054" s="63"/>
      <c r="B1054" s="63"/>
      <c r="C1054" s="23"/>
      <c r="D1054" s="23"/>
      <c r="E1054" s="23"/>
      <c r="F1054" s="23"/>
      <c r="G1054" s="64"/>
      <c r="H1054" s="65"/>
      <c r="I1054" s="28">
        <f ca="1">SUMIF('IMPORTBFT (ID)'!$A$3:$A$5000,$G$4:$G$7322,'IMPORTBFT (ID)'!$B$3:$B$5000)</f>
        <v>0</v>
      </c>
      <c r="J1054" s="66"/>
      <c r="K1054" s="18" t="str">
        <f t="shared" ca="1" si="0"/>
        <v>-</v>
      </c>
      <c r="L1054" s="19" t="e">
        <f>IF(G1054=#REF!,#REF!,"FALSO")</f>
        <v>#REF!</v>
      </c>
      <c r="M1054" s="67"/>
      <c r="N1054" s="68"/>
    </row>
    <row r="1055" spans="1:14" ht="15">
      <c r="A1055" s="63"/>
      <c r="B1055" s="63"/>
      <c r="C1055" s="23"/>
      <c r="D1055" s="23"/>
      <c r="E1055" s="23"/>
      <c r="F1055" s="23"/>
      <c r="G1055" s="64"/>
      <c r="H1055" s="65"/>
      <c r="I1055" s="28">
        <f ca="1">SUMIF('IMPORTBFT (ID)'!$A$3:$A$5000,$G$4:$G$7322,'IMPORTBFT (ID)'!$B$3:$B$5000)</f>
        <v>0</v>
      </c>
      <c r="J1055" s="66"/>
      <c r="K1055" s="18" t="str">
        <f t="shared" ca="1" si="0"/>
        <v>-</v>
      </c>
      <c r="L1055" s="19" t="e">
        <f>IF(G1055=#REF!,#REF!,"FALSO")</f>
        <v>#REF!</v>
      </c>
      <c r="M1055" s="67"/>
      <c r="N1055" s="68"/>
    </row>
    <row r="1056" spans="1:14" ht="15">
      <c r="A1056" s="63"/>
      <c r="B1056" s="63"/>
      <c r="C1056" s="23"/>
      <c r="D1056" s="23"/>
      <c r="E1056" s="23"/>
      <c r="F1056" s="23"/>
      <c r="G1056" s="64"/>
      <c r="H1056" s="65"/>
      <c r="I1056" s="28">
        <f ca="1">SUMIF('IMPORTBFT (ID)'!$A$3:$A$5000,$G$4:$G$7322,'IMPORTBFT (ID)'!$B$3:$B$5000)</f>
        <v>0</v>
      </c>
      <c r="J1056" s="66"/>
      <c r="K1056" s="18" t="str">
        <f t="shared" ca="1" si="0"/>
        <v>-</v>
      </c>
      <c r="L1056" s="19" t="e">
        <f>IF(G1056=#REF!,#REF!,"FALSO")</f>
        <v>#REF!</v>
      </c>
      <c r="M1056" s="67"/>
      <c r="N1056" s="68"/>
    </row>
    <row r="1057" spans="1:14" ht="15">
      <c r="A1057" s="63"/>
      <c r="B1057" s="63"/>
      <c r="C1057" s="23"/>
      <c r="D1057" s="23"/>
      <c r="E1057" s="23"/>
      <c r="F1057" s="23"/>
      <c r="G1057" s="64"/>
      <c r="H1057" s="65"/>
      <c r="I1057" s="28">
        <f ca="1">SUMIF('IMPORTBFT (ID)'!$A$3:$A$5000,$G$4:$G$7322,'IMPORTBFT (ID)'!$B$3:$B$5000)</f>
        <v>0</v>
      </c>
      <c r="J1057" s="66"/>
      <c r="K1057" s="18" t="str">
        <f t="shared" ca="1" si="0"/>
        <v>-</v>
      </c>
      <c r="L1057" s="19" t="e">
        <f>IF(G1057=#REF!,#REF!,"FALSO")</f>
        <v>#REF!</v>
      </c>
      <c r="M1057" s="67"/>
      <c r="N1057" s="68"/>
    </row>
    <row r="1058" spans="1:14" ht="15">
      <c r="A1058" s="63"/>
      <c r="B1058" s="63"/>
      <c r="C1058" s="23"/>
      <c r="D1058" s="23"/>
      <c r="E1058" s="23"/>
      <c r="F1058" s="23"/>
      <c r="G1058" s="64"/>
      <c r="H1058" s="65"/>
      <c r="I1058" s="28">
        <f ca="1">SUMIF('IMPORTBFT (ID)'!$A$3:$A$5000,$G$4:$G$7322,'IMPORTBFT (ID)'!$B$3:$B$5000)</f>
        <v>0</v>
      </c>
      <c r="J1058" s="66"/>
      <c r="K1058" s="18" t="str">
        <f t="shared" ca="1" si="0"/>
        <v>-</v>
      </c>
      <c r="L1058" s="19" t="e">
        <f>IF(G1058=#REF!,#REF!,"FALSO")</f>
        <v>#REF!</v>
      </c>
      <c r="M1058" s="67"/>
      <c r="N1058" s="68"/>
    </row>
    <row r="1059" spans="1:14" ht="15">
      <c r="A1059" s="63"/>
      <c r="B1059" s="63"/>
      <c r="C1059" s="23"/>
      <c r="D1059" s="23"/>
      <c r="E1059" s="23"/>
      <c r="F1059" s="23"/>
      <c r="G1059" s="64"/>
      <c r="H1059" s="65"/>
      <c r="I1059" s="28">
        <f ca="1">SUMIF('IMPORTBFT (ID)'!$A$3:$A$5000,$G$4:$G$7322,'IMPORTBFT (ID)'!$B$3:$B$5000)</f>
        <v>0</v>
      </c>
      <c r="J1059" s="66"/>
      <c r="K1059" s="18" t="str">
        <f t="shared" ca="1" si="0"/>
        <v>-</v>
      </c>
      <c r="L1059" s="19" t="e">
        <f>IF(G1059=#REF!,#REF!,"FALSO")</f>
        <v>#REF!</v>
      </c>
      <c r="M1059" s="67"/>
      <c r="N1059" s="68"/>
    </row>
    <row r="1060" spans="1:14" ht="15">
      <c r="A1060" s="63"/>
      <c r="B1060" s="63"/>
      <c r="C1060" s="23"/>
      <c r="D1060" s="23"/>
      <c r="E1060" s="23"/>
      <c r="F1060" s="23"/>
      <c r="G1060" s="64"/>
      <c r="H1060" s="65"/>
      <c r="I1060" s="28">
        <f ca="1">SUMIF('IMPORTBFT (ID)'!$A$3:$A$5000,$G$4:$G$7322,'IMPORTBFT (ID)'!$B$3:$B$5000)</f>
        <v>0</v>
      </c>
      <c r="J1060" s="66"/>
      <c r="K1060" s="18" t="str">
        <f t="shared" ca="1" si="0"/>
        <v>-</v>
      </c>
      <c r="L1060" s="19" t="e">
        <f>IF(G1060=#REF!,#REF!,"FALSO")</f>
        <v>#REF!</v>
      </c>
      <c r="M1060" s="67"/>
      <c r="N1060" s="68"/>
    </row>
    <row r="1061" spans="1:14" ht="15">
      <c r="A1061" s="63"/>
      <c r="B1061" s="63"/>
      <c r="C1061" s="23"/>
      <c r="D1061" s="23"/>
      <c r="E1061" s="23"/>
      <c r="F1061" s="23"/>
      <c r="G1061" s="64"/>
      <c r="H1061" s="65"/>
      <c r="I1061" s="28">
        <f ca="1">SUMIF('IMPORTBFT (ID)'!$A$3:$A$5000,$G$4:$G$7322,'IMPORTBFT (ID)'!$B$3:$B$5000)</f>
        <v>0</v>
      </c>
      <c r="J1061" s="66"/>
      <c r="K1061" s="18" t="str">
        <f t="shared" ca="1" si="0"/>
        <v>-</v>
      </c>
      <c r="L1061" s="19" t="e">
        <f>IF(G1061=#REF!,#REF!,"FALSO")</f>
        <v>#REF!</v>
      </c>
      <c r="M1061" s="67"/>
      <c r="N1061" s="68"/>
    </row>
    <row r="1062" spans="1:14" ht="15">
      <c r="A1062" s="63"/>
      <c r="B1062" s="63"/>
      <c r="C1062" s="23"/>
      <c r="D1062" s="23"/>
      <c r="E1062" s="23"/>
      <c r="F1062" s="23"/>
      <c r="G1062" s="64"/>
      <c r="H1062" s="65"/>
      <c r="I1062" s="28">
        <f ca="1">SUMIF('IMPORTBFT (ID)'!$A$3:$A$5000,$G$4:$G$7322,'IMPORTBFT (ID)'!$B$3:$B$5000)</f>
        <v>0</v>
      </c>
      <c r="J1062" s="66"/>
      <c r="K1062" s="18" t="str">
        <f t="shared" ca="1" si="0"/>
        <v>-</v>
      </c>
      <c r="L1062" s="19" t="e">
        <f>IF(G1062=#REF!,#REF!,"FALSO")</f>
        <v>#REF!</v>
      </c>
      <c r="M1062" s="67"/>
      <c r="N1062" s="68"/>
    </row>
    <row r="1063" spans="1:14" ht="15">
      <c r="A1063" s="63"/>
      <c r="B1063" s="63"/>
      <c r="C1063" s="23"/>
      <c r="D1063" s="23"/>
      <c r="E1063" s="23"/>
      <c r="F1063" s="23"/>
      <c r="G1063" s="64"/>
      <c r="H1063" s="65"/>
      <c r="I1063" s="28">
        <f ca="1">SUMIF('IMPORTBFT (ID)'!$A$3:$A$5000,$G$4:$G$7322,'IMPORTBFT (ID)'!$B$3:$B$5000)</f>
        <v>0</v>
      </c>
      <c r="J1063" s="66"/>
      <c r="K1063" s="18" t="str">
        <f t="shared" ca="1" si="0"/>
        <v>-</v>
      </c>
      <c r="L1063" s="19" t="e">
        <f>IF(G1063=#REF!,#REF!,"FALSO")</f>
        <v>#REF!</v>
      </c>
      <c r="M1063" s="67"/>
      <c r="N1063" s="68"/>
    </row>
    <row r="1064" spans="1:14" ht="15">
      <c r="A1064" s="63"/>
      <c r="B1064" s="63"/>
      <c r="C1064" s="23"/>
      <c r="D1064" s="23"/>
      <c r="E1064" s="23"/>
      <c r="F1064" s="23"/>
      <c r="G1064" s="64"/>
      <c r="H1064" s="65"/>
      <c r="I1064" s="28">
        <f ca="1">SUMIF('IMPORTBFT (ID)'!$A$3:$A$5000,$G$4:$G$7322,'IMPORTBFT (ID)'!$B$3:$B$5000)</f>
        <v>0</v>
      </c>
      <c r="J1064" s="66"/>
      <c r="K1064" s="18" t="str">
        <f t="shared" ca="1" si="0"/>
        <v>-</v>
      </c>
      <c r="L1064" s="19" t="e">
        <f>IF(G1064=#REF!,#REF!,"FALSO")</f>
        <v>#REF!</v>
      </c>
      <c r="M1064" s="67"/>
      <c r="N1064" s="68"/>
    </row>
    <row r="1065" spans="1:14" ht="15">
      <c r="A1065" s="63"/>
      <c r="B1065" s="63"/>
      <c r="C1065" s="23"/>
      <c r="D1065" s="23"/>
      <c r="E1065" s="23"/>
      <c r="F1065" s="23"/>
      <c r="G1065" s="64"/>
      <c r="H1065" s="65"/>
      <c r="I1065" s="28">
        <f ca="1">SUMIF('IMPORTBFT (ID)'!$A$3:$A$5000,$G$4:$G$7322,'IMPORTBFT (ID)'!$B$3:$B$5000)</f>
        <v>0</v>
      </c>
      <c r="J1065" s="66"/>
      <c r="K1065" s="18" t="str">
        <f t="shared" ca="1" si="0"/>
        <v>-</v>
      </c>
      <c r="L1065" s="19" t="e">
        <f>IF(G1065=#REF!,#REF!,"FALSO")</f>
        <v>#REF!</v>
      </c>
      <c r="M1065" s="67"/>
      <c r="N1065" s="68"/>
    </row>
    <row r="1066" spans="1:14" ht="15">
      <c r="A1066" s="63"/>
      <c r="B1066" s="63"/>
      <c r="C1066" s="23"/>
      <c r="D1066" s="23"/>
      <c r="E1066" s="23"/>
      <c r="F1066" s="23"/>
      <c r="G1066" s="64"/>
      <c r="H1066" s="65"/>
      <c r="I1066" s="28">
        <f ca="1">SUMIF('IMPORTBFT (ID)'!$A$3:$A$5000,$G$4:$G$7322,'IMPORTBFT (ID)'!$B$3:$B$5000)</f>
        <v>0</v>
      </c>
      <c r="J1066" s="66"/>
      <c r="K1066" s="18" t="str">
        <f t="shared" ca="1" si="0"/>
        <v>-</v>
      </c>
      <c r="L1066" s="19" t="e">
        <f>IF(G1066=#REF!,#REF!,"FALSO")</f>
        <v>#REF!</v>
      </c>
      <c r="M1066" s="67"/>
      <c r="N1066" s="68"/>
    </row>
    <row r="1067" spans="1:14" ht="15">
      <c r="A1067" s="63"/>
      <c r="B1067" s="63"/>
      <c r="C1067" s="23"/>
      <c r="D1067" s="23"/>
      <c r="E1067" s="23"/>
      <c r="F1067" s="23"/>
      <c r="G1067" s="64"/>
      <c r="H1067" s="65"/>
      <c r="I1067" s="28">
        <f ca="1">SUMIF('IMPORTBFT (ID)'!$A$3:$A$5000,$G$4:$G$7322,'IMPORTBFT (ID)'!$B$3:$B$5000)</f>
        <v>0</v>
      </c>
      <c r="J1067" s="66"/>
      <c r="K1067" s="18" t="str">
        <f t="shared" ca="1" si="0"/>
        <v>-</v>
      </c>
      <c r="L1067" s="19" t="e">
        <f>IF(G1067=#REF!,#REF!,"FALSO")</f>
        <v>#REF!</v>
      </c>
      <c r="M1067" s="67"/>
      <c r="N1067" s="68"/>
    </row>
    <row r="1068" spans="1:14" ht="15">
      <c r="A1068" s="63"/>
      <c r="B1068" s="63"/>
      <c r="C1068" s="23"/>
      <c r="D1068" s="23"/>
      <c r="E1068" s="23"/>
      <c r="F1068" s="23"/>
      <c r="G1068" s="64"/>
      <c r="H1068" s="65"/>
      <c r="I1068" s="28">
        <f ca="1">SUMIF('IMPORTBFT (ID)'!$A$3:$A$5000,$G$4:$G$7322,'IMPORTBFT (ID)'!$B$3:$B$5000)</f>
        <v>0</v>
      </c>
      <c r="J1068" s="66"/>
      <c r="K1068" s="18" t="str">
        <f t="shared" ca="1" si="0"/>
        <v>-</v>
      </c>
      <c r="L1068" s="19" t="e">
        <f>IF(G1068=#REF!,#REF!,"FALSO")</f>
        <v>#REF!</v>
      </c>
      <c r="M1068" s="67"/>
      <c r="N1068" s="68"/>
    </row>
    <row r="1069" spans="1:14" ht="15">
      <c r="A1069" s="63"/>
      <c r="B1069" s="63"/>
      <c r="C1069" s="23"/>
      <c r="D1069" s="23"/>
      <c r="E1069" s="23"/>
      <c r="F1069" s="23"/>
      <c r="G1069" s="64"/>
      <c r="H1069" s="65"/>
      <c r="I1069" s="28">
        <f ca="1">SUMIF('IMPORTBFT (ID)'!$A$3:$A$5000,$G$4:$G$7322,'IMPORTBFT (ID)'!$B$3:$B$5000)</f>
        <v>0</v>
      </c>
      <c r="J1069" s="66"/>
      <c r="K1069" s="18" t="str">
        <f t="shared" ca="1" si="0"/>
        <v>-</v>
      </c>
      <c r="L1069" s="19" t="e">
        <f>IF(G1069=#REF!,#REF!,"FALSO")</f>
        <v>#REF!</v>
      </c>
      <c r="M1069" s="67"/>
      <c r="N1069" s="68"/>
    </row>
    <row r="1070" spans="1:14" ht="15">
      <c r="A1070" s="63"/>
      <c r="B1070" s="63"/>
      <c r="C1070" s="23"/>
      <c r="D1070" s="23"/>
      <c r="E1070" s="23"/>
      <c r="F1070" s="23"/>
      <c r="G1070" s="64"/>
      <c r="H1070" s="65"/>
      <c r="I1070" s="28">
        <f ca="1">SUMIF('IMPORTBFT (ID)'!$A$3:$A$5000,$G$4:$G$7322,'IMPORTBFT (ID)'!$B$3:$B$5000)</f>
        <v>0</v>
      </c>
      <c r="J1070" s="66"/>
      <c r="K1070" s="18" t="str">
        <f t="shared" ca="1" si="0"/>
        <v>-</v>
      </c>
      <c r="L1070" s="19" t="e">
        <f>IF(G1070=#REF!,#REF!,"FALSO")</f>
        <v>#REF!</v>
      </c>
      <c r="M1070" s="67"/>
      <c r="N1070" s="68"/>
    </row>
    <row r="1071" spans="1:14" ht="15">
      <c r="A1071" s="63"/>
      <c r="B1071" s="63"/>
      <c r="C1071" s="23"/>
      <c r="D1071" s="23"/>
      <c r="E1071" s="23"/>
      <c r="F1071" s="23"/>
      <c r="G1071" s="64"/>
      <c r="H1071" s="65"/>
      <c r="I1071" s="28">
        <f ca="1">SUMIF('IMPORTBFT (ID)'!$A$3:$A$5000,$G$4:$G$7322,'IMPORTBFT (ID)'!$B$3:$B$5000)</f>
        <v>0</v>
      </c>
      <c r="J1071" s="66"/>
      <c r="K1071" s="18" t="str">
        <f t="shared" ca="1" si="0"/>
        <v>-</v>
      </c>
      <c r="L1071" s="19" t="e">
        <f>IF(G1071=#REF!,#REF!,"FALSO")</f>
        <v>#REF!</v>
      </c>
      <c r="M1071" s="67"/>
      <c r="N1071" s="68"/>
    </row>
    <row r="1072" spans="1:14" ht="15">
      <c r="A1072" s="63"/>
      <c r="B1072" s="63"/>
      <c r="C1072" s="23"/>
      <c r="D1072" s="23"/>
      <c r="E1072" s="23"/>
      <c r="F1072" s="23"/>
      <c r="G1072" s="64"/>
      <c r="H1072" s="65"/>
      <c r="I1072" s="28">
        <f ca="1">SUMIF('IMPORTBFT (ID)'!$A$3:$A$5000,$G$4:$G$7322,'IMPORTBFT (ID)'!$B$3:$B$5000)</f>
        <v>0</v>
      </c>
      <c r="J1072" s="66"/>
      <c r="K1072" s="18" t="str">
        <f t="shared" ca="1" si="0"/>
        <v>-</v>
      </c>
      <c r="L1072" s="19" t="e">
        <f>IF(G1072=#REF!,#REF!,"FALSO")</f>
        <v>#REF!</v>
      </c>
      <c r="M1072" s="67"/>
      <c r="N1072" s="68"/>
    </row>
    <row r="1073" spans="1:14" ht="15">
      <c r="A1073" s="63"/>
      <c r="B1073" s="63"/>
      <c r="C1073" s="23"/>
      <c r="D1073" s="23"/>
      <c r="E1073" s="23"/>
      <c r="F1073" s="23"/>
      <c r="G1073" s="64"/>
      <c r="H1073" s="65"/>
      <c r="I1073" s="28">
        <f ca="1">SUMIF('IMPORTBFT (ID)'!$A$3:$A$5000,$G$4:$G$7322,'IMPORTBFT (ID)'!$B$3:$B$5000)</f>
        <v>0</v>
      </c>
      <c r="J1073" s="66"/>
      <c r="K1073" s="18" t="str">
        <f t="shared" ca="1" si="0"/>
        <v>-</v>
      </c>
      <c r="L1073" s="19" t="e">
        <f>IF(G1073=#REF!,#REF!,"FALSO")</f>
        <v>#REF!</v>
      </c>
      <c r="M1073" s="67"/>
      <c r="N1073" s="68"/>
    </row>
    <row r="1074" spans="1:14" ht="15">
      <c r="A1074" s="63"/>
      <c r="B1074" s="63"/>
      <c r="C1074" s="23"/>
      <c r="D1074" s="23"/>
      <c r="E1074" s="23"/>
      <c r="F1074" s="23"/>
      <c r="G1074" s="64"/>
      <c r="H1074" s="65"/>
      <c r="I1074" s="28">
        <f ca="1">SUMIF('IMPORTBFT (ID)'!$A$3:$A$5000,$G$4:$G$7322,'IMPORTBFT (ID)'!$B$3:$B$5000)</f>
        <v>0</v>
      </c>
      <c r="J1074" s="66"/>
      <c r="K1074" s="18" t="str">
        <f t="shared" ca="1" si="0"/>
        <v>-</v>
      </c>
      <c r="L1074" s="19" t="e">
        <f>IF(G1074=#REF!,#REF!,"FALSO")</f>
        <v>#REF!</v>
      </c>
      <c r="M1074" s="67"/>
      <c r="N1074" s="68"/>
    </row>
    <row r="1075" spans="1:14" ht="15">
      <c r="A1075" s="63"/>
      <c r="B1075" s="63"/>
      <c r="C1075" s="23"/>
      <c r="D1075" s="23"/>
      <c r="E1075" s="23"/>
      <c r="F1075" s="23"/>
      <c r="G1075" s="64"/>
      <c r="H1075" s="65"/>
      <c r="I1075" s="28">
        <f ca="1">SUMIF('IMPORTBFT (ID)'!$A$3:$A$5000,$G$4:$G$7322,'IMPORTBFT (ID)'!$B$3:$B$5000)</f>
        <v>0</v>
      </c>
      <c r="J1075" s="66"/>
      <c r="K1075" s="18" t="str">
        <f t="shared" ca="1" si="0"/>
        <v>-</v>
      </c>
      <c r="L1075" s="19" t="e">
        <f>IF(G1075=#REF!,#REF!,"FALSO")</f>
        <v>#REF!</v>
      </c>
      <c r="M1075" s="67"/>
      <c r="N1075" s="68"/>
    </row>
    <row r="1076" spans="1:14" ht="15">
      <c r="A1076" s="63"/>
      <c r="B1076" s="63"/>
      <c r="C1076" s="23"/>
      <c r="D1076" s="23"/>
      <c r="E1076" s="23"/>
      <c r="F1076" s="23"/>
      <c r="G1076" s="64"/>
      <c r="H1076" s="65"/>
      <c r="I1076" s="28">
        <f ca="1">SUMIF('IMPORTBFT (ID)'!$A$3:$A$5000,$G$4:$G$7322,'IMPORTBFT (ID)'!$B$3:$B$5000)</f>
        <v>0</v>
      </c>
      <c r="J1076" s="66"/>
      <c r="K1076" s="18" t="str">
        <f t="shared" ca="1" si="0"/>
        <v>-</v>
      </c>
      <c r="L1076" s="19" t="e">
        <f>IF(G1076=#REF!,#REF!,"FALSO")</f>
        <v>#REF!</v>
      </c>
      <c r="M1076" s="67"/>
      <c r="N1076" s="68"/>
    </row>
    <row r="1077" spans="1:14" ht="15">
      <c r="A1077" s="63"/>
      <c r="B1077" s="63"/>
      <c r="C1077" s="23"/>
      <c r="D1077" s="23"/>
      <c r="E1077" s="23"/>
      <c r="F1077" s="23"/>
      <c r="G1077" s="64"/>
      <c r="H1077" s="65"/>
      <c r="I1077" s="28">
        <f ca="1">SUMIF('IMPORTBFT (ID)'!$A$3:$A$5000,$G$4:$G$7322,'IMPORTBFT (ID)'!$B$3:$B$5000)</f>
        <v>0</v>
      </c>
      <c r="J1077" s="66"/>
      <c r="K1077" s="18" t="str">
        <f t="shared" ca="1" si="0"/>
        <v>-</v>
      </c>
      <c r="L1077" s="19" t="e">
        <f>IF(G1077=#REF!,#REF!,"FALSO")</f>
        <v>#REF!</v>
      </c>
      <c r="M1077" s="67"/>
      <c r="N1077" s="68"/>
    </row>
    <row r="1078" spans="1:14" ht="15">
      <c r="A1078" s="63"/>
      <c r="B1078" s="63"/>
      <c r="C1078" s="23"/>
      <c r="D1078" s="23"/>
      <c r="E1078" s="23"/>
      <c r="F1078" s="23"/>
      <c r="G1078" s="64"/>
      <c r="H1078" s="65"/>
      <c r="I1078" s="28">
        <f ca="1">SUMIF('IMPORTBFT (ID)'!$A$3:$A$5000,$G$4:$G$7322,'IMPORTBFT (ID)'!$B$3:$B$5000)</f>
        <v>0</v>
      </c>
      <c r="J1078" s="66"/>
      <c r="K1078" s="18" t="str">
        <f t="shared" ca="1" si="0"/>
        <v>-</v>
      </c>
      <c r="L1078" s="19" t="e">
        <f>IF(G1078=#REF!,#REF!,"FALSO")</f>
        <v>#REF!</v>
      </c>
      <c r="M1078" s="67"/>
      <c r="N1078" s="68"/>
    </row>
    <row r="1079" spans="1:14" ht="15">
      <c r="A1079" s="63"/>
      <c r="B1079" s="63"/>
      <c r="C1079" s="23"/>
      <c r="D1079" s="23"/>
      <c r="E1079" s="23"/>
      <c r="F1079" s="23"/>
      <c r="G1079" s="64"/>
      <c r="H1079" s="65"/>
      <c r="I1079" s="28">
        <f ca="1">SUMIF('IMPORTBFT (ID)'!$A$3:$A$5000,$G$4:$G$7322,'IMPORTBFT (ID)'!$B$3:$B$5000)</f>
        <v>0</v>
      </c>
      <c r="J1079" s="66"/>
      <c r="K1079" s="18" t="str">
        <f t="shared" ca="1" si="0"/>
        <v>-</v>
      </c>
      <c r="L1079" s="19" t="e">
        <f>IF(G1079=#REF!,#REF!,"FALSO")</f>
        <v>#REF!</v>
      </c>
      <c r="M1079" s="67"/>
      <c r="N1079" s="68"/>
    </row>
    <row r="1080" spans="1:14" ht="15">
      <c r="A1080" s="63"/>
      <c r="B1080" s="63"/>
      <c r="C1080" s="23"/>
      <c r="D1080" s="23"/>
      <c r="E1080" s="23"/>
      <c r="F1080" s="23"/>
      <c r="G1080" s="64"/>
      <c r="H1080" s="65"/>
      <c r="I1080" s="28">
        <f ca="1">SUMIF('IMPORTBFT (ID)'!$A$3:$A$5000,$G$4:$G$7322,'IMPORTBFT (ID)'!$B$3:$B$5000)</f>
        <v>0</v>
      </c>
      <c r="J1080" s="66"/>
      <c r="K1080" s="18" t="str">
        <f t="shared" ca="1" si="0"/>
        <v>-</v>
      </c>
      <c r="L1080" s="19" t="e">
        <f>IF(G1080=#REF!,#REF!,"FALSO")</f>
        <v>#REF!</v>
      </c>
      <c r="M1080" s="67"/>
      <c r="N1080" s="68"/>
    </row>
    <row r="1081" spans="1:14" ht="15">
      <c r="A1081" s="63"/>
      <c r="B1081" s="63"/>
      <c r="C1081" s="23"/>
      <c r="D1081" s="23"/>
      <c r="E1081" s="23"/>
      <c r="F1081" s="23"/>
      <c r="G1081" s="64"/>
      <c r="H1081" s="65"/>
      <c r="I1081" s="28">
        <f ca="1">SUMIF('IMPORTBFT (ID)'!$A$3:$A$5000,$G$4:$G$7322,'IMPORTBFT (ID)'!$B$3:$B$5000)</f>
        <v>0</v>
      </c>
      <c r="J1081" s="66"/>
      <c r="K1081" s="18" t="str">
        <f t="shared" ca="1" si="0"/>
        <v>-</v>
      </c>
      <c r="L1081" s="19" t="e">
        <f>IF(G1081=#REF!,#REF!,"FALSO")</f>
        <v>#REF!</v>
      </c>
      <c r="M1081" s="67"/>
      <c r="N1081" s="68"/>
    </row>
    <row r="1082" spans="1:14" ht="15">
      <c r="A1082" s="63"/>
      <c r="B1082" s="63"/>
      <c r="C1082" s="23"/>
      <c r="D1082" s="23"/>
      <c r="E1082" s="23"/>
      <c r="F1082" s="23"/>
      <c r="G1082" s="64"/>
      <c r="H1082" s="65"/>
      <c r="I1082" s="28">
        <f ca="1">SUMIF('IMPORTBFT (ID)'!$A$3:$A$5000,$G$4:$G$7322,'IMPORTBFT (ID)'!$B$3:$B$5000)</f>
        <v>0</v>
      </c>
      <c r="J1082" s="66"/>
      <c r="K1082" s="18" t="str">
        <f t="shared" ca="1" si="0"/>
        <v>-</v>
      </c>
      <c r="L1082" s="19" t="e">
        <f>IF(G1082=#REF!,#REF!,"FALSO")</f>
        <v>#REF!</v>
      </c>
      <c r="M1082" s="67"/>
      <c r="N1082" s="68"/>
    </row>
    <row r="1083" spans="1:14" ht="15">
      <c r="A1083" s="63"/>
      <c r="B1083" s="63"/>
      <c r="C1083" s="23"/>
      <c r="D1083" s="23"/>
      <c r="E1083" s="23"/>
      <c r="F1083" s="23"/>
      <c r="G1083" s="64"/>
      <c r="H1083" s="65"/>
      <c r="I1083" s="28">
        <f ca="1">SUMIF('IMPORTBFT (ID)'!$A$3:$A$5000,$G$4:$G$7322,'IMPORTBFT (ID)'!$B$3:$B$5000)</f>
        <v>0</v>
      </c>
      <c r="J1083" s="66"/>
      <c r="K1083" s="18" t="str">
        <f t="shared" ca="1" si="0"/>
        <v>-</v>
      </c>
      <c r="L1083" s="19" t="e">
        <f>IF(G1083=#REF!,#REF!,"FALSO")</f>
        <v>#REF!</v>
      </c>
      <c r="M1083" s="67"/>
      <c r="N1083" s="68"/>
    </row>
    <row r="1084" spans="1:14" ht="15">
      <c r="A1084" s="63"/>
      <c r="B1084" s="63"/>
      <c r="C1084" s="23"/>
      <c r="D1084" s="23"/>
      <c r="E1084" s="23"/>
      <c r="F1084" s="23"/>
      <c r="G1084" s="64"/>
      <c r="H1084" s="65"/>
      <c r="I1084" s="28">
        <f ca="1">SUMIF('IMPORTBFT (ID)'!$A$3:$A$5000,$G$4:$G$7322,'IMPORTBFT (ID)'!$B$3:$B$5000)</f>
        <v>0</v>
      </c>
      <c r="J1084" s="66"/>
      <c r="K1084" s="18" t="str">
        <f t="shared" ca="1" si="0"/>
        <v>-</v>
      </c>
      <c r="L1084" s="19" t="e">
        <f>IF(G1084=#REF!,#REF!,"FALSO")</f>
        <v>#REF!</v>
      </c>
      <c r="M1084" s="67"/>
      <c r="N1084" s="68"/>
    </row>
    <row r="1085" spans="1:14" ht="15">
      <c r="A1085" s="63"/>
      <c r="B1085" s="63"/>
      <c r="C1085" s="23"/>
      <c r="D1085" s="23"/>
      <c r="E1085" s="23"/>
      <c r="F1085" s="23"/>
      <c r="G1085" s="64"/>
      <c r="H1085" s="65"/>
      <c r="I1085" s="28">
        <f ca="1">SUMIF('IMPORTBFT (ID)'!$A$3:$A$5000,$G$4:$G$7322,'IMPORTBFT (ID)'!$B$3:$B$5000)</f>
        <v>0</v>
      </c>
      <c r="J1085" s="66"/>
      <c r="K1085" s="18" t="str">
        <f t="shared" ca="1" si="0"/>
        <v>-</v>
      </c>
      <c r="L1085" s="19" t="e">
        <f>IF(G1085=#REF!,#REF!,"FALSO")</f>
        <v>#REF!</v>
      </c>
      <c r="M1085" s="67"/>
      <c r="N1085" s="68"/>
    </row>
    <row r="1086" spans="1:14" ht="15">
      <c r="A1086" s="63"/>
      <c r="B1086" s="63"/>
      <c r="C1086" s="23"/>
      <c r="D1086" s="23"/>
      <c r="E1086" s="23"/>
      <c r="F1086" s="23"/>
      <c r="G1086" s="64"/>
      <c r="H1086" s="65"/>
      <c r="I1086" s="28">
        <f ca="1">SUMIF('IMPORTBFT (ID)'!$A$3:$A$5000,$G$4:$G$7322,'IMPORTBFT (ID)'!$B$3:$B$5000)</f>
        <v>0</v>
      </c>
      <c r="J1086" s="66"/>
      <c r="K1086" s="18" t="str">
        <f t="shared" ca="1" si="0"/>
        <v>-</v>
      </c>
      <c r="L1086" s="19" t="e">
        <f>IF(G1086=#REF!,#REF!,"FALSO")</f>
        <v>#REF!</v>
      </c>
      <c r="M1086" s="67"/>
      <c r="N1086" s="68"/>
    </row>
    <row r="1087" spans="1:14" ht="15">
      <c r="A1087" s="63"/>
      <c r="B1087" s="63"/>
      <c r="C1087" s="23"/>
      <c r="D1087" s="23"/>
      <c r="E1087" s="23"/>
      <c r="F1087" s="23"/>
      <c r="G1087" s="64"/>
      <c r="H1087" s="65"/>
      <c r="I1087" s="28">
        <f ca="1">SUMIF('IMPORTBFT (ID)'!$A$3:$A$5000,$G$4:$G$7322,'IMPORTBFT (ID)'!$B$3:$B$5000)</f>
        <v>0</v>
      </c>
      <c r="J1087" s="66"/>
      <c r="K1087" s="18" t="str">
        <f t="shared" ca="1" si="0"/>
        <v>-</v>
      </c>
      <c r="L1087" s="19" t="e">
        <f>IF(G1087=#REF!,#REF!,"FALSO")</f>
        <v>#REF!</v>
      </c>
      <c r="M1087" s="67"/>
      <c r="N1087" s="68"/>
    </row>
    <row r="1088" spans="1:14" ht="15">
      <c r="A1088" s="63"/>
      <c r="B1088" s="63"/>
      <c r="C1088" s="23"/>
      <c r="D1088" s="23"/>
      <c r="E1088" s="23"/>
      <c r="F1088" s="23"/>
      <c r="G1088" s="64"/>
      <c r="H1088" s="65"/>
      <c r="I1088" s="28">
        <f ca="1">SUMIF('IMPORTBFT (ID)'!$A$3:$A$5000,$G$4:$G$7322,'IMPORTBFT (ID)'!$B$3:$B$5000)</f>
        <v>0</v>
      </c>
      <c r="J1088" s="66"/>
      <c r="K1088" s="18" t="str">
        <f t="shared" ca="1" si="0"/>
        <v>-</v>
      </c>
      <c r="L1088" s="19" t="e">
        <f>IF(G1088=#REF!,#REF!,"FALSO")</f>
        <v>#REF!</v>
      </c>
      <c r="M1088" s="67"/>
      <c r="N1088" s="68"/>
    </row>
    <row r="1089" spans="1:14" ht="15">
      <c r="A1089" s="63"/>
      <c r="B1089" s="63"/>
      <c r="C1089" s="23"/>
      <c r="D1089" s="22"/>
      <c r="E1089" s="50"/>
      <c r="F1089" s="23"/>
      <c r="G1089" s="64"/>
      <c r="H1089" s="65"/>
      <c r="I1089" s="28">
        <f ca="1">SUMIF('IMPORTBFT (ID)'!$A$3:$A$5000,$G$4:$G$7322,'IMPORTBFT (ID)'!$B$3:$B$5000)</f>
        <v>0</v>
      </c>
      <c r="J1089" s="66"/>
      <c r="K1089" s="18" t="str">
        <f t="shared" ca="1" si="0"/>
        <v>-</v>
      </c>
      <c r="L1089" s="19" t="e">
        <f>IF(G1089=#REF!,#REF!,"FALSO")</f>
        <v>#REF!</v>
      </c>
      <c r="M1089" s="67"/>
      <c r="N1089" s="68"/>
    </row>
    <row r="1090" spans="1:14" ht="15">
      <c r="A1090" s="63"/>
      <c r="B1090" s="63"/>
      <c r="C1090" s="23"/>
      <c r="D1090" s="23"/>
      <c r="E1090" s="23"/>
      <c r="F1090" s="23"/>
      <c r="G1090" s="64"/>
      <c r="H1090" s="65"/>
      <c r="I1090" s="28">
        <f ca="1">SUMIF('IMPORTBFT (ID)'!$A$3:$A$5000,$G$4:$G$7322,'IMPORTBFT (ID)'!$B$3:$B$5000)</f>
        <v>0</v>
      </c>
      <c r="J1090" s="66"/>
      <c r="K1090" s="18" t="str">
        <f t="shared" ca="1" si="0"/>
        <v>-</v>
      </c>
      <c r="L1090" s="19" t="e">
        <f>IF(G1090=#REF!,#REF!,"FALSO")</f>
        <v>#REF!</v>
      </c>
      <c r="M1090" s="67"/>
      <c r="N1090" s="68"/>
    </row>
    <row r="1091" spans="1:14" ht="15">
      <c r="A1091" s="63"/>
      <c r="B1091" s="63"/>
      <c r="C1091" s="23"/>
      <c r="D1091" s="23"/>
      <c r="E1091" s="23"/>
      <c r="F1091" s="23"/>
      <c r="G1091" s="64"/>
      <c r="H1091" s="65"/>
      <c r="I1091" s="28">
        <f ca="1">SUMIF('IMPORTBFT (ID)'!$A$3:$A$5000,$G$4:$G$7322,'IMPORTBFT (ID)'!$B$3:$B$5000)</f>
        <v>0</v>
      </c>
      <c r="J1091" s="66"/>
      <c r="K1091" s="18" t="str">
        <f t="shared" ca="1" si="0"/>
        <v>-</v>
      </c>
      <c r="L1091" s="19" t="e">
        <f>IF(G1091=#REF!,#REF!,"FALSO")</f>
        <v>#REF!</v>
      </c>
      <c r="M1091" s="67"/>
      <c r="N1091" s="68"/>
    </row>
    <row r="1092" spans="1:14" ht="15">
      <c r="A1092" s="63"/>
      <c r="B1092" s="63"/>
      <c r="C1092" s="23"/>
      <c r="D1092" s="23"/>
      <c r="E1092" s="23"/>
      <c r="F1092" s="23"/>
      <c r="G1092" s="64"/>
      <c r="H1092" s="65"/>
      <c r="I1092" s="28">
        <f ca="1">SUMIF('IMPORTBFT (ID)'!$A$3:$A$5000,$G$4:$G$7322,'IMPORTBFT (ID)'!$B$3:$B$5000)</f>
        <v>0</v>
      </c>
      <c r="J1092" s="66"/>
      <c r="K1092" s="18" t="str">
        <f t="shared" ca="1" si="0"/>
        <v>-</v>
      </c>
      <c r="L1092" s="19" t="e">
        <f>IF(G1092=#REF!,#REF!,"FALSO")</f>
        <v>#REF!</v>
      </c>
      <c r="M1092" s="67"/>
      <c r="N1092" s="68"/>
    </row>
    <row r="1093" spans="1:14" ht="15">
      <c r="A1093" s="63"/>
      <c r="B1093" s="63"/>
      <c r="C1093" s="23"/>
      <c r="D1093" s="23"/>
      <c r="E1093" s="23"/>
      <c r="F1093" s="23"/>
      <c r="G1093" s="64"/>
      <c r="H1093" s="65"/>
      <c r="I1093" s="28">
        <f ca="1">SUMIF('IMPORTBFT (ID)'!$A$3:$A$5000,$G$4:$G$7322,'IMPORTBFT (ID)'!$B$3:$B$5000)</f>
        <v>0</v>
      </c>
      <c r="J1093" s="66"/>
      <c r="K1093" s="18" t="str">
        <f t="shared" ca="1" si="0"/>
        <v>-</v>
      </c>
      <c r="L1093" s="19" t="e">
        <f>IF(G1093=#REF!,#REF!,"FALSO")</f>
        <v>#REF!</v>
      </c>
      <c r="M1093" s="67"/>
      <c r="N1093" s="68"/>
    </row>
    <row r="1094" spans="1:14" ht="15">
      <c r="A1094" s="63"/>
      <c r="B1094" s="63"/>
      <c r="C1094" s="23"/>
      <c r="D1094" s="23"/>
      <c r="E1094" s="23"/>
      <c r="F1094" s="23"/>
      <c r="G1094" s="64"/>
      <c r="H1094" s="65"/>
      <c r="I1094" s="28">
        <f ca="1">SUMIF('IMPORTBFT (ID)'!$A$3:$A$5000,$G$4:$G$7322,'IMPORTBFT (ID)'!$B$3:$B$5000)</f>
        <v>0</v>
      </c>
      <c r="J1094" s="66"/>
      <c r="K1094" s="18" t="str">
        <f t="shared" ca="1" si="0"/>
        <v>-</v>
      </c>
      <c r="L1094" s="19" t="e">
        <f>IF(G1094=#REF!,#REF!,"FALSO")</f>
        <v>#REF!</v>
      </c>
      <c r="M1094" s="67"/>
      <c r="N1094" s="68"/>
    </row>
    <row r="1095" spans="1:14" ht="15">
      <c r="A1095" s="63"/>
      <c r="B1095" s="63"/>
      <c r="C1095" s="23"/>
      <c r="D1095" s="23"/>
      <c r="E1095" s="23"/>
      <c r="F1095" s="23"/>
      <c r="G1095" s="64"/>
      <c r="H1095" s="65"/>
      <c r="I1095" s="28">
        <f ca="1">SUMIF('IMPORTBFT (ID)'!$A$3:$A$5000,$G$4:$G$7322,'IMPORTBFT (ID)'!$B$3:$B$5000)</f>
        <v>0</v>
      </c>
      <c r="J1095" s="66"/>
      <c r="K1095" s="18" t="str">
        <f t="shared" ca="1" si="0"/>
        <v>-</v>
      </c>
      <c r="L1095" s="19" t="e">
        <f>IF(G1095=#REF!,#REF!,"FALSO")</f>
        <v>#REF!</v>
      </c>
      <c r="M1095" s="67"/>
      <c r="N1095" s="68"/>
    </row>
    <row r="1096" spans="1:14" ht="15">
      <c r="A1096" s="63"/>
      <c r="B1096" s="63"/>
      <c r="C1096" s="23"/>
      <c r="D1096" s="23"/>
      <c r="E1096" s="23"/>
      <c r="F1096" s="23"/>
      <c r="G1096" s="64"/>
      <c r="H1096" s="65"/>
      <c r="I1096" s="28">
        <f ca="1">SUMIF('IMPORTBFT (ID)'!$A$3:$A$5000,$G$4:$G$7322,'IMPORTBFT (ID)'!$B$3:$B$5000)</f>
        <v>0</v>
      </c>
      <c r="J1096" s="66"/>
      <c r="K1096" s="18" t="str">
        <f t="shared" ca="1" si="0"/>
        <v>-</v>
      </c>
      <c r="L1096" s="19" t="e">
        <f>IF(G1096=#REF!,#REF!,"FALSO")</f>
        <v>#REF!</v>
      </c>
      <c r="M1096" s="67"/>
      <c r="N1096" s="68"/>
    </row>
    <row r="1097" spans="1:14" ht="15">
      <c r="A1097" s="63"/>
      <c r="B1097" s="63"/>
      <c r="C1097" s="23"/>
      <c r="D1097" s="23"/>
      <c r="E1097" s="23"/>
      <c r="F1097" s="23"/>
      <c r="G1097" s="64"/>
      <c r="H1097" s="65"/>
      <c r="I1097" s="28">
        <f ca="1">SUMIF('IMPORTBFT (ID)'!$A$3:$A$5000,$G$4:$G$7322,'IMPORTBFT (ID)'!$B$3:$B$5000)</f>
        <v>0</v>
      </c>
      <c r="J1097" s="66"/>
      <c r="K1097" s="18" t="str">
        <f t="shared" ca="1" si="0"/>
        <v>-</v>
      </c>
      <c r="L1097" s="19" t="e">
        <f>IF(G1097=#REF!,#REF!,"FALSO")</f>
        <v>#REF!</v>
      </c>
      <c r="M1097" s="67"/>
      <c r="N1097" s="68"/>
    </row>
    <row r="1098" spans="1:14" ht="15">
      <c r="A1098" s="63"/>
      <c r="B1098" s="63"/>
      <c r="C1098" s="23"/>
      <c r="D1098" s="23"/>
      <c r="E1098" s="23"/>
      <c r="F1098" s="23"/>
      <c r="G1098" s="64"/>
      <c r="H1098" s="65"/>
      <c r="I1098" s="28">
        <f ca="1">SUMIF('IMPORTBFT (ID)'!$A$3:$A$5000,$G$4:$G$7322,'IMPORTBFT (ID)'!$B$3:$B$5000)</f>
        <v>0</v>
      </c>
      <c r="J1098" s="66"/>
      <c r="K1098" s="18" t="str">
        <f t="shared" ca="1" si="0"/>
        <v>-</v>
      </c>
      <c r="L1098" s="19" t="e">
        <f>IF(G1098=#REF!,#REF!,"FALSO")</f>
        <v>#REF!</v>
      </c>
      <c r="M1098" s="67"/>
      <c r="N1098" s="68"/>
    </row>
    <row r="1099" spans="1:14" ht="15">
      <c r="A1099" s="63"/>
      <c r="B1099" s="63"/>
      <c r="C1099" s="23"/>
      <c r="D1099" s="23"/>
      <c r="E1099" s="23"/>
      <c r="F1099" s="23"/>
      <c r="G1099" s="64"/>
      <c r="H1099" s="65"/>
      <c r="I1099" s="28">
        <f ca="1">SUMIF('IMPORTBFT (ID)'!$A$3:$A$5000,$G$4:$G$7322,'IMPORTBFT (ID)'!$B$3:$B$5000)</f>
        <v>0</v>
      </c>
      <c r="J1099" s="66"/>
      <c r="K1099" s="18" t="str">
        <f t="shared" ca="1" si="0"/>
        <v>-</v>
      </c>
      <c r="L1099" s="19" t="e">
        <f>IF(G1099=#REF!,#REF!,"FALSO")</f>
        <v>#REF!</v>
      </c>
      <c r="M1099" s="67"/>
      <c r="N1099" s="68"/>
    </row>
    <row r="1100" spans="1:14" ht="15">
      <c r="A1100" s="63"/>
      <c r="B1100" s="63"/>
      <c r="C1100" s="23"/>
      <c r="D1100" s="23"/>
      <c r="E1100" s="23"/>
      <c r="F1100" s="23"/>
      <c r="G1100" s="64"/>
      <c r="H1100" s="65"/>
      <c r="I1100" s="28">
        <f ca="1">SUMIF('IMPORTBFT (ID)'!$A$3:$A$5000,$G$4:$G$7322,'IMPORTBFT (ID)'!$B$3:$B$5000)</f>
        <v>0</v>
      </c>
      <c r="J1100" s="66"/>
      <c r="K1100" s="18" t="str">
        <f t="shared" ca="1" si="0"/>
        <v>-</v>
      </c>
      <c r="L1100" s="19" t="e">
        <f>IF(G1100=#REF!,#REF!,"FALSO")</f>
        <v>#REF!</v>
      </c>
      <c r="M1100" s="67"/>
      <c r="N1100" s="68"/>
    </row>
    <row r="1101" spans="1:14" ht="15">
      <c r="A1101" s="63"/>
      <c r="B1101" s="63"/>
      <c r="C1101" s="23"/>
      <c r="D1101" s="23"/>
      <c r="E1101" s="23"/>
      <c r="F1101" s="23"/>
      <c r="G1101" s="64"/>
      <c r="H1101" s="65"/>
      <c r="I1101" s="28">
        <f ca="1">SUMIF('IMPORTBFT (ID)'!$A$3:$A$5000,$G$4:$G$7322,'IMPORTBFT (ID)'!$B$3:$B$5000)</f>
        <v>0</v>
      </c>
      <c r="J1101" s="66"/>
      <c r="K1101" s="18" t="str">
        <f t="shared" ca="1" si="0"/>
        <v>-</v>
      </c>
      <c r="L1101" s="19" t="e">
        <f>IF(G1101=#REF!,#REF!,"FALSO")</f>
        <v>#REF!</v>
      </c>
      <c r="M1101" s="67"/>
      <c r="N1101" s="68"/>
    </row>
    <row r="1102" spans="1:14" ht="15">
      <c r="A1102" s="63"/>
      <c r="B1102" s="63"/>
      <c r="C1102" s="23"/>
      <c r="D1102" s="23"/>
      <c r="E1102" s="23"/>
      <c r="F1102" s="23"/>
      <c r="G1102" s="64"/>
      <c r="H1102" s="65"/>
      <c r="I1102" s="28">
        <f ca="1">SUMIF('IMPORTBFT (ID)'!$A$3:$A$5000,$G$4:$G$7322,'IMPORTBFT (ID)'!$B$3:$B$5000)</f>
        <v>0</v>
      </c>
      <c r="J1102" s="66"/>
      <c r="K1102" s="18" t="str">
        <f t="shared" ca="1" si="0"/>
        <v>-</v>
      </c>
      <c r="L1102" s="19" t="e">
        <f>IF(G1102=#REF!,#REF!,"FALSO")</f>
        <v>#REF!</v>
      </c>
      <c r="M1102" s="67"/>
      <c r="N1102" s="68"/>
    </row>
    <row r="1103" spans="1:14" ht="15">
      <c r="A1103" s="63"/>
      <c r="B1103" s="63"/>
      <c r="C1103" s="69"/>
      <c r="D1103" s="23"/>
      <c r="E1103" s="23"/>
      <c r="F1103" s="23"/>
      <c r="G1103" s="64"/>
      <c r="H1103" s="65"/>
      <c r="I1103" s="28">
        <f ca="1">SUMIF('IMPORTBFT (ID)'!$A$3:$A$5000,$G$4:$G$7322,'IMPORTBFT (ID)'!$B$3:$B$5000)</f>
        <v>0</v>
      </c>
      <c r="J1103" s="66"/>
      <c r="K1103" s="18" t="str">
        <f t="shared" ca="1" si="0"/>
        <v>-</v>
      </c>
      <c r="L1103" s="19" t="e">
        <f>IF(G1103=#REF!,#REF!,"FALSO")</f>
        <v>#REF!</v>
      </c>
      <c r="M1103" s="67"/>
      <c r="N1103" s="68"/>
    </row>
    <row r="1104" spans="1:14" ht="15">
      <c r="A1104" s="63"/>
      <c r="B1104" s="63"/>
      <c r="C1104" s="69"/>
      <c r="D1104" s="23"/>
      <c r="E1104" s="23"/>
      <c r="F1104" s="23"/>
      <c r="G1104" s="64"/>
      <c r="H1104" s="65"/>
      <c r="I1104" s="28">
        <f ca="1">SUMIF('IMPORTBFT (ID)'!$A$3:$A$5000,$G$4:$G$7322,'IMPORTBFT (ID)'!$B$3:$B$5000)</f>
        <v>0</v>
      </c>
      <c r="J1104" s="66"/>
      <c r="K1104" s="18" t="str">
        <f t="shared" ca="1" si="0"/>
        <v>-</v>
      </c>
      <c r="L1104" s="19" t="e">
        <f>IF(G1104=#REF!,#REF!,"FALSO")</f>
        <v>#REF!</v>
      </c>
      <c r="M1104" s="67"/>
      <c r="N1104" s="68"/>
    </row>
    <row r="1105" spans="1:14" ht="15">
      <c r="A1105" s="63"/>
      <c r="B1105" s="63"/>
      <c r="C1105" s="69"/>
      <c r="D1105" s="23"/>
      <c r="E1105" s="23"/>
      <c r="F1105" s="23"/>
      <c r="G1105" s="64"/>
      <c r="H1105" s="65"/>
      <c r="I1105" s="28">
        <f ca="1">SUMIF('IMPORTBFT (ID)'!$A$3:$A$5000,$G$4:$G$7322,'IMPORTBFT (ID)'!$B$3:$B$5000)</f>
        <v>0</v>
      </c>
      <c r="J1105" s="66"/>
      <c r="K1105" s="18" t="str">
        <f t="shared" ca="1" si="0"/>
        <v>-</v>
      </c>
      <c r="L1105" s="19" t="e">
        <f>IF(G1105=#REF!,#REF!,"FALSO")</f>
        <v>#REF!</v>
      </c>
      <c r="M1105" s="67"/>
      <c r="N1105" s="68"/>
    </row>
    <row r="1106" spans="1:14" ht="15">
      <c r="A1106" s="63"/>
      <c r="B1106" s="63"/>
      <c r="C1106" s="69"/>
      <c r="D1106" s="23"/>
      <c r="E1106" s="23"/>
      <c r="F1106" s="23"/>
      <c r="G1106" s="64"/>
      <c r="H1106" s="65"/>
      <c r="I1106" s="28">
        <f ca="1">SUMIF('IMPORTBFT (ID)'!$A$3:$A$5000,$G$4:$G$7322,'IMPORTBFT (ID)'!$B$3:$B$5000)</f>
        <v>0</v>
      </c>
      <c r="J1106" s="66"/>
      <c r="K1106" s="18" t="str">
        <f t="shared" ca="1" si="0"/>
        <v>-</v>
      </c>
      <c r="L1106" s="19" t="e">
        <f>IF(G1106=#REF!,#REF!,"FALSO")</f>
        <v>#REF!</v>
      </c>
      <c r="M1106" s="67"/>
      <c r="N1106" s="68"/>
    </row>
    <row r="1107" spans="1:14" ht="15">
      <c r="A1107" s="63"/>
      <c r="B1107" s="63"/>
      <c r="C1107" s="23"/>
      <c r="D1107" s="23"/>
      <c r="E1107" s="23"/>
      <c r="F1107" s="23"/>
      <c r="G1107" s="64"/>
      <c r="H1107" s="65"/>
      <c r="I1107" s="28">
        <f ca="1">SUMIF('IMPORTBFT (ID)'!$A$3:$A$5000,$G$4:$G$7322,'IMPORTBFT (ID)'!$B$3:$B$5000)</f>
        <v>0</v>
      </c>
      <c r="J1107" s="66"/>
      <c r="K1107" s="18" t="str">
        <f t="shared" ca="1" si="0"/>
        <v>-</v>
      </c>
      <c r="L1107" s="19" t="e">
        <f>IF(G1107=#REF!,#REF!,"FALSO")</f>
        <v>#REF!</v>
      </c>
      <c r="M1107" s="67"/>
      <c r="N1107" s="68"/>
    </row>
    <row r="1108" spans="1:14" ht="15">
      <c r="A1108" s="63"/>
      <c r="B1108" s="63"/>
      <c r="C1108" s="23"/>
      <c r="D1108" s="23"/>
      <c r="E1108" s="23"/>
      <c r="F1108" s="23"/>
      <c r="G1108" s="64"/>
      <c r="H1108" s="65"/>
      <c r="I1108" s="28">
        <f ca="1">SUMIF('IMPORTBFT (ID)'!$A$3:$A$5000,$G$4:$G$7322,'IMPORTBFT (ID)'!$B$3:$B$5000)</f>
        <v>0</v>
      </c>
      <c r="J1108" s="66"/>
      <c r="K1108" s="18" t="str">
        <f t="shared" ca="1" si="0"/>
        <v>-</v>
      </c>
      <c r="L1108" s="19" t="e">
        <f>IF(G1108=#REF!,#REF!,"FALSO")</f>
        <v>#REF!</v>
      </c>
      <c r="M1108" s="67"/>
      <c r="N1108" s="68"/>
    </row>
    <row r="1109" spans="1:14" ht="15">
      <c r="A1109" s="63"/>
      <c r="B1109" s="63"/>
      <c r="C1109" s="23"/>
      <c r="D1109" s="23"/>
      <c r="E1109" s="23"/>
      <c r="F1109" s="23"/>
      <c r="G1109" s="64"/>
      <c r="H1109" s="65"/>
      <c r="I1109" s="28">
        <f ca="1">SUMIF('IMPORTBFT (ID)'!$A$3:$A$5000,$G$4:$G$7322,'IMPORTBFT (ID)'!$B$3:$B$5000)</f>
        <v>0</v>
      </c>
      <c r="J1109" s="66"/>
      <c r="K1109" s="18" t="str">
        <f t="shared" ca="1" si="0"/>
        <v>-</v>
      </c>
      <c r="L1109" s="19" t="e">
        <f>IF(G1109=#REF!,#REF!,"FALSO")</f>
        <v>#REF!</v>
      </c>
      <c r="M1109" s="67"/>
      <c r="N1109" s="68"/>
    </row>
    <row r="1110" spans="1:14" ht="15">
      <c r="A1110" s="63"/>
      <c r="B1110" s="63"/>
      <c r="C1110" s="23"/>
      <c r="D1110" s="23"/>
      <c r="E1110" s="23"/>
      <c r="F1110" s="23"/>
      <c r="G1110" s="64"/>
      <c r="H1110" s="65"/>
      <c r="I1110" s="28">
        <f ca="1">SUMIF('IMPORTBFT (ID)'!$A$3:$A$5000,$G$4:$G$7322,'IMPORTBFT (ID)'!$B$3:$B$5000)</f>
        <v>0</v>
      </c>
      <c r="J1110" s="66"/>
      <c r="K1110" s="18" t="str">
        <f t="shared" ca="1" si="0"/>
        <v>-</v>
      </c>
      <c r="L1110" s="19" t="e">
        <f>IF(G1110=#REF!,#REF!,"FALSO")</f>
        <v>#REF!</v>
      </c>
      <c r="M1110" s="67"/>
      <c r="N1110" s="68"/>
    </row>
    <row r="1111" spans="1:14" ht="15">
      <c r="A1111" s="63"/>
      <c r="B1111" s="63"/>
      <c r="C1111" s="23"/>
      <c r="D1111" s="23"/>
      <c r="E1111" s="23"/>
      <c r="F1111" s="23"/>
      <c r="G1111" s="64"/>
      <c r="H1111" s="65"/>
      <c r="I1111" s="28">
        <f ca="1">SUMIF('IMPORTBFT (ID)'!$A$3:$A$5000,$G$4:$G$7322,'IMPORTBFT (ID)'!$B$3:$B$5000)</f>
        <v>0</v>
      </c>
      <c r="J1111" s="66"/>
      <c r="K1111" s="18" t="str">
        <f t="shared" ca="1" si="0"/>
        <v>-</v>
      </c>
      <c r="L1111" s="19" t="e">
        <f>IF(G1111=#REF!,#REF!,"FALSO")</f>
        <v>#REF!</v>
      </c>
      <c r="M1111" s="67"/>
      <c r="N1111" s="68"/>
    </row>
    <row r="1112" spans="1:14" ht="15">
      <c r="A1112" s="63"/>
      <c r="B1112" s="63"/>
      <c r="C1112" s="23"/>
      <c r="D1112" s="23"/>
      <c r="E1112" s="23"/>
      <c r="F1112" s="23"/>
      <c r="G1112" s="64"/>
      <c r="H1112" s="65"/>
      <c r="I1112" s="28">
        <f ca="1">SUMIF('IMPORTBFT (ID)'!$A$3:$A$5000,$G$4:$G$7322,'IMPORTBFT (ID)'!$B$3:$B$5000)</f>
        <v>0</v>
      </c>
      <c r="J1112" s="66"/>
      <c r="K1112" s="18" t="str">
        <f t="shared" ca="1" si="0"/>
        <v>-</v>
      </c>
      <c r="L1112" s="19" t="e">
        <f>IF(G1112=#REF!,#REF!,"FALSO")</f>
        <v>#REF!</v>
      </c>
      <c r="M1112" s="67"/>
      <c r="N1112" s="68"/>
    </row>
    <row r="1113" spans="1:14" ht="15">
      <c r="A1113" s="63"/>
      <c r="B1113" s="63"/>
      <c r="C1113" s="23"/>
      <c r="D1113" s="23"/>
      <c r="E1113" s="23"/>
      <c r="F1113" s="23"/>
      <c r="G1113" s="64"/>
      <c r="H1113" s="65"/>
      <c r="I1113" s="28">
        <f ca="1">SUMIF('IMPORTBFT (ID)'!$A$3:$A$5000,$G$4:$G$7322,'IMPORTBFT (ID)'!$B$3:$B$5000)</f>
        <v>0</v>
      </c>
      <c r="J1113" s="66"/>
      <c r="K1113" s="18" t="str">
        <f t="shared" ca="1" si="0"/>
        <v>-</v>
      </c>
      <c r="L1113" s="19" t="e">
        <f>IF(G1113=#REF!,#REF!,"FALSO")</f>
        <v>#REF!</v>
      </c>
      <c r="M1113" s="67"/>
      <c r="N1113" s="68"/>
    </row>
    <row r="1114" spans="1:14" ht="15">
      <c r="A1114" s="63"/>
      <c r="B1114" s="63"/>
      <c r="C1114" s="23"/>
      <c r="D1114" s="23"/>
      <c r="E1114" s="23"/>
      <c r="F1114" s="23"/>
      <c r="G1114" s="64"/>
      <c r="H1114" s="65"/>
      <c r="I1114" s="28">
        <f ca="1">SUMIF('IMPORTBFT (ID)'!$A$3:$A$5000,$G$4:$G$7322,'IMPORTBFT (ID)'!$B$3:$B$5000)</f>
        <v>0</v>
      </c>
      <c r="J1114" s="66"/>
      <c r="K1114" s="18" t="str">
        <f t="shared" ca="1" si="0"/>
        <v>-</v>
      </c>
      <c r="L1114" s="19" t="e">
        <f>IF(G1114=#REF!,#REF!,"FALSO")</f>
        <v>#REF!</v>
      </c>
      <c r="M1114" s="67"/>
      <c r="N1114" s="68"/>
    </row>
    <row r="1115" spans="1:14" ht="15">
      <c r="A1115" s="63"/>
      <c r="B1115" s="63"/>
      <c r="C1115" s="23"/>
      <c r="D1115" s="23"/>
      <c r="E1115" s="23"/>
      <c r="F1115" s="23"/>
      <c r="G1115" s="64"/>
      <c r="H1115" s="65"/>
      <c r="I1115" s="28">
        <f ca="1">SUMIF('IMPORTBFT (ID)'!$A$3:$A$5000,$G$4:$G$7322,'IMPORTBFT (ID)'!$B$3:$B$5000)</f>
        <v>0</v>
      </c>
      <c r="J1115" s="66"/>
      <c r="K1115" s="18" t="str">
        <f t="shared" ca="1" si="0"/>
        <v>-</v>
      </c>
      <c r="L1115" s="19" t="e">
        <f>IF(G1115=#REF!,#REF!,"FALSO")</f>
        <v>#REF!</v>
      </c>
      <c r="M1115" s="67"/>
      <c r="N1115" s="68"/>
    </row>
    <row r="1116" spans="1:14" ht="15">
      <c r="A1116" s="63"/>
      <c r="B1116" s="63"/>
      <c r="C1116" s="23"/>
      <c r="D1116" s="23"/>
      <c r="E1116" s="23"/>
      <c r="F1116" s="23"/>
      <c r="G1116" s="64"/>
      <c r="H1116" s="65"/>
      <c r="I1116" s="28">
        <f ca="1">SUMIF('IMPORTBFT (ID)'!$A$3:$A$5000,$G$4:$G$7322,'IMPORTBFT (ID)'!$B$3:$B$5000)</f>
        <v>0</v>
      </c>
      <c r="J1116" s="66"/>
      <c r="K1116" s="18" t="str">
        <f t="shared" ca="1" si="0"/>
        <v>-</v>
      </c>
      <c r="L1116" s="19" t="e">
        <f>IF(G1116=#REF!,#REF!,"FALSO")</f>
        <v>#REF!</v>
      </c>
      <c r="M1116" s="67"/>
      <c r="N1116" s="68"/>
    </row>
    <row r="1117" spans="1:14" ht="15">
      <c r="A1117" s="63"/>
      <c r="B1117" s="63"/>
      <c r="C1117" s="23"/>
      <c r="D1117" s="23"/>
      <c r="E1117" s="23"/>
      <c r="F1117" s="23"/>
      <c r="G1117" s="64"/>
      <c r="H1117" s="65"/>
      <c r="I1117" s="28">
        <f ca="1">SUMIF('IMPORTBFT (ID)'!$A$3:$A$5000,$G$4:$G$7322,'IMPORTBFT (ID)'!$B$3:$B$5000)</f>
        <v>0</v>
      </c>
      <c r="J1117" s="66"/>
      <c r="K1117" s="18" t="str">
        <f t="shared" ca="1" si="0"/>
        <v>-</v>
      </c>
      <c r="L1117" s="19" t="e">
        <f>IF(G1117=#REF!,#REF!,"FALSO")</f>
        <v>#REF!</v>
      </c>
      <c r="M1117" s="67"/>
      <c r="N1117" s="68"/>
    </row>
    <row r="1118" spans="1:14" ht="15">
      <c r="A1118" s="63"/>
      <c r="B1118" s="63"/>
      <c r="C1118" s="23"/>
      <c r="D1118" s="23"/>
      <c r="E1118" s="23"/>
      <c r="F1118" s="23"/>
      <c r="G1118" s="64"/>
      <c r="H1118" s="65"/>
      <c r="I1118" s="28">
        <f ca="1">SUMIF('IMPORTBFT (ID)'!$A$3:$A$5000,$G$4:$G$7322,'IMPORTBFT (ID)'!$B$3:$B$5000)</f>
        <v>0</v>
      </c>
      <c r="J1118" s="66"/>
      <c r="K1118" s="18" t="str">
        <f t="shared" ca="1" si="0"/>
        <v>-</v>
      </c>
      <c r="L1118" s="19" t="e">
        <f>IF(G1118=#REF!,#REF!,"FALSO")</f>
        <v>#REF!</v>
      </c>
      <c r="M1118" s="67"/>
      <c r="N1118" s="68"/>
    </row>
    <row r="1119" spans="1:14" ht="15">
      <c r="A1119" s="63"/>
      <c r="B1119" s="63"/>
      <c r="C1119" s="23"/>
      <c r="D1119" s="23"/>
      <c r="E1119" s="23"/>
      <c r="F1119" s="23"/>
      <c r="G1119" s="64"/>
      <c r="H1119" s="65"/>
      <c r="I1119" s="28">
        <f ca="1">SUMIF('IMPORTBFT (ID)'!$A$3:$A$5000,$G$4:$G$7322,'IMPORTBFT (ID)'!$B$3:$B$5000)</f>
        <v>0</v>
      </c>
      <c r="J1119" s="66"/>
      <c r="K1119" s="18" t="str">
        <f t="shared" ca="1" si="0"/>
        <v>-</v>
      </c>
      <c r="L1119" s="19" t="e">
        <f>IF(G1119=#REF!,#REF!,"FALSO")</f>
        <v>#REF!</v>
      </c>
      <c r="M1119" s="67"/>
      <c r="N1119" s="68"/>
    </row>
    <row r="1120" spans="1:14" ht="15">
      <c r="A1120" s="63"/>
      <c r="B1120" s="63"/>
      <c r="C1120" s="23"/>
      <c r="D1120" s="23"/>
      <c r="E1120" s="23"/>
      <c r="F1120" s="23"/>
      <c r="G1120" s="64"/>
      <c r="H1120" s="65"/>
      <c r="I1120" s="28">
        <f ca="1">SUMIF('IMPORTBFT (ID)'!$A$3:$A$5000,$G$4:$G$7322,'IMPORTBFT (ID)'!$B$3:$B$5000)</f>
        <v>0</v>
      </c>
      <c r="J1120" s="66"/>
      <c r="K1120" s="18" t="str">
        <f t="shared" ca="1" si="0"/>
        <v>-</v>
      </c>
      <c r="L1120" s="19" t="e">
        <f>IF(G1120=#REF!,#REF!,"FALSO")</f>
        <v>#REF!</v>
      </c>
      <c r="M1120" s="67"/>
      <c r="N1120" s="68"/>
    </row>
    <row r="1121" spans="1:14" ht="15">
      <c r="A1121" s="63"/>
      <c r="B1121" s="63"/>
      <c r="C1121" s="23"/>
      <c r="D1121" s="23"/>
      <c r="E1121" s="23"/>
      <c r="F1121" s="23"/>
      <c r="G1121" s="64"/>
      <c r="H1121" s="78"/>
      <c r="I1121" s="28">
        <f ca="1">SUMIF('IMPORTBFT (ID)'!$A$3:$A$5000,$G$4:$G$7322,'IMPORTBFT (ID)'!$B$3:$B$5000)</f>
        <v>0</v>
      </c>
      <c r="J1121" s="66"/>
      <c r="K1121" s="18" t="str">
        <f t="shared" ca="1" si="0"/>
        <v>-</v>
      </c>
      <c r="L1121" s="19" t="e">
        <f>IF(G1121=#REF!,#REF!,"FALSO")</f>
        <v>#REF!</v>
      </c>
      <c r="M1121" s="67"/>
      <c r="N1121" s="68"/>
    </row>
    <row r="1122" spans="1:14" ht="15">
      <c r="A1122" s="63"/>
      <c r="B1122" s="63"/>
      <c r="C1122" s="23"/>
      <c r="D1122" s="23"/>
      <c r="E1122" s="23"/>
      <c r="F1122" s="23"/>
      <c r="G1122" s="64"/>
      <c r="H1122" s="65"/>
      <c r="I1122" s="28">
        <f ca="1">SUMIF('IMPORTBFT (ID)'!$A$3:$A$5000,$G$4:$G$7322,'IMPORTBFT (ID)'!$B$3:$B$5000)</f>
        <v>0</v>
      </c>
      <c r="J1122" s="66"/>
      <c r="K1122" s="18" t="str">
        <f t="shared" ca="1" si="0"/>
        <v>-</v>
      </c>
      <c r="L1122" s="19" t="e">
        <f>IF(G1122=#REF!,#REF!,"FALSO")</f>
        <v>#REF!</v>
      </c>
      <c r="M1122" s="67"/>
      <c r="N1122" s="68"/>
    </row>
    <row r="1123" spans="1:14" ht="15">
      <c r="A1123" s="63"/>
      <c r="B1123" s="63"/>
      <c r="C1123" s="23"/>
      <c r="D1123" s="23"/>
      <c r="E1123" s="23"/>
      <c r="F1123" s="23"/>
      <c r="G1123" s="64"/>
      <c r="H1123" s="65"/>
      <c r="I1123" s="28">
        <f ca="1">SUMIF('IMPORTBFT (ID)'!$A$3:$A$5000,$G$4:$G$7322,'IMPORTBFT (ID)'!$B$3:$B$5000)</f>
        <v>0</v>
      </c>
      <c r="J1123" s="66"/>
      <c r="K1123" s="18" t="str">
        <f t="shared" ca="1" si="0"/>
        <v>-</v>
      </c>
      <c r="L1123" s="19" t="e">
        <f>IF(G1123=#REF!,#REF!,"FALSO")</f>
        <v>#REF!</v>
      </c>
      <c r="M1123" s="67"/>
      <c r="N1123" s="68"/>
    </row>
    <row r="1124" spans="1:14" ht="15">
      <c r="A1124" s="63"/>
      <c r="B1124" s="63"/>
      <c r="C1124" s="23"/>
      <c r="D1124" s="23"/>
      <c r="E1124" s="23"/>
      <c r="F1124" s="23"/>
      <c r="G1124" s="64"/>
      <c r="H1124" s="65"/>
      <c r="I1124" s="28">
        <f ca="1">SUMIF('IMPORTBFT (ID)'!$A$3:$A$5000,$G$4:$G$7322,'IMPORTBFT (ID)'!$B$3:$B$5000)</f>
        <v>0</v>
      </c>
      <c r="J1124" s="66"/>
      <c r="K1124" s="18" t="str">
        <f t="shared" ca="1" si="0"/>
        <v>-</v>
      </c>
      <c r="L1124" s="19" t="e">
        <f>IF(G1124=#REF!,#REF!,"FALSO")</f>
        <v>#REF!</v>
      </c>
      <c r="M1124" s="67"/>
      <c r="N1124" s="68"/>
    </row>
    <row r="1125" spans="1:14" ht="15">
      <c r="A1125" s="63"/>
      <c r="B1125" s="63"/>
      <c r="C1125" s="23"/>
      <c r="D1125" s="23"/>
      <c r="E1125" s="23"/>
      <c r="F1125" s="23"/>
      <c r="G1125" s="64"/>
      <c r="H1125" s="65"/>
      <c r="I1125" s="28">
        <f ca="1">SUMIF('IMPORTBFT (ID)'!$A$3:$A$5000,$G$4:$G$7322,'IMPORTBFT (ID)'!$B$3:$B$5000)</f>
        <v>0</v>
      </c>
      <c r="J1125" s="66"/>
      <c r="K1125" s="18" t="str">
        <f t="shared" ca="1" si="0"/>
        <v>-</v>
      </c>
      <c r="L1125" s="19" t="e">
        <f>IF(G1125=#REF!,#REF!,"FALSO")</f>
        <v>#REF!</v>
      </c>
      <c r="M1125" s="67"/>
      <c r="N1125" s="68"/>
    </row>
    <row r="1126" spans="1:14" ht="15">
      <c r="A1126" s="63"/>
      <c r="B1126" s="63"/>
      <c r="C1126" s="23"/>
      <c r="D1126" s="23"/>
      <c r="E1126" s="23"/>
      <c r="F1126" s="23"/>
      <c r="G1126" s="64"/>
      <c r="H1126" s="65"/>
      <c r="I1126" s="28">
        <f ca="1">SUMIF('IMPORTBFT (ID)'!$A$3:$A$5000,$G$4:$G$7322,'IMPORTBFT (ID)'!$B$3:$B$5000)</f>
        <v>0</v>
      </c>
      <c r="J1126" s="66"/>
      <c r="K1126" s="18" t="str">
        <f t="shared" ca="1" si="0"/>
        <v>-</v>
      </c>
      <c r="L1126" s="19" t="e">
        <f>IF(G1126=#REF!,#REF!,"FALSO")</f>
        <v>#REF!</v>
      </c>
      <c r="M1126" s="67"/>
      <c r="N1126" s="68"/>
    </row>
    <row r="1127" spans="1:14" ht="15">
      <c r="A1127" s="63"/>
      <c r="B1127" s="63"/>
      <c r="C1127" s="23"/>
      <c r="D1127" s="23"/>
      <c r="E1127" s="23"/>
      <c r="F1127" s="23"/>
      <c r="G1127" s="64"/>
      <c r="H1127" s="65"/>
      <c r="I1127" s="28">
        <f ca="1">SUMIF('IMPORTBFT (ID)'!$A$3:$A$5000,$G$4:$G$7322,'IMPORTBFT (ID)'!$B$3:$B$5000)</f>
        <v>0</v>
      </c>
      <c r="J1127" s="66"/>
      <c r="K1127" s="18" t="str">
        <f t="shared" ca="1" si="0"/>
        <v>-</v>
      </c>
      <c r="L1127" s="19" t="e">
        <f>IF(G1127=#REF!,#REF!,"FALSO")</f>
        <v>#REF!</v>
      </c>
      <c r="M1127" s="67"/>
      <c r="N1127" s="68"/>
    </row>
    <row r="1128" spans="1:14" ht="15">
      <c r="A1128" s="63"/>
      <c r="B1128" s="63"/>
      <c r="C1128" s="23"/>
      <c r="D1128" s="23"/>
      <c r="E1128" s="23"/>
      <c r="F1128" s="23"/>
      <c r="G1128" s="64"/>
      <c r="H1128" s="65"/>
      <c r="I1128" s="28">
        <f ca="1">SUMIF('IMPORTBFT (ID)'!$A$3:$A$5000,$G$4:$G$7322,'IMPORTBFT (ID)'!$B$3:$B$5000)</f>
        <v>0</v>
      </c>
      <c r="J1128" s="66"/>
      <c r="K1128" s="18" t="str">
        <f t="shared" ca="1" si="0"/>
        <v>-</v>
      </c>
      <c r="L1128" s="19" t="e">
        <f>IF(G1128=#REF!,#REF!,"FALSO")</f>
        <v>#REF!</v>
      </c>
      <c r="M1128" s="67"/>
      <c r="N1128" s="68"/>
    </row>
    <row r="1129" spans="1:14" ht="15">
      <c r="A1129" s="63"/>
      <c r="B1129" s="63"/>
      <c r="C1129" s="23"/>
      <c r="D1129" s="23"/>
      <c r="E1129" s="23"/>
      <c r="F1129" s="23"/>
      <c r="G1129" s="64"/>
      <c r="H1129" s="65"/>
      <c r="I1129" s="28">
        <f ca="1">SUMIF('IMPORTBFT (ID)'!$A$3:$A$5000,$G$4:$G$7322,'IMPORTBFT (ID)'!$B$3:$B$5000)</f>
        <v>0</v>
      </c>
      <c r="J1129" s="66"/>
      <c r="K1129" s="18" t="str">
        <f t="shared" ca="1" si="0"/>
        <v>-</v>
      </c>
      <c r="L1129" s="19" t="e">
        <f>IF(G1129=#REF!,#REF!,"FALSO")</f>
        <v>#REF!</v>
      </c>
      <c r="M1129" s="67"/>
      <c r="N1129" s="68"/>
    </row>
    <row r="1130" spans="1:14" ht="15">
      <c r="A1130" s="63"/>
      <c r="B1130" s="63"/>
      <c r="C1130" s="23"/>
      <c r="D1130" s="23"/>
      <c r="E1130" s="23"/>
      <c r="F1130" s="23"/>
      <c r="G1130" s="64"/>
      <c r="H1130" s="65"/>
      <c r="I1130" s="28">
        <f ca="1">SUMIF('IMPORTBFT (ID)'!$A$3:$A$5000,$G$4:$G$7322,'IMPORTBFT (ID)'!$B$3:$B$5000)</f>
        <v>0</v>
      </c>
      <c r="J1130" s="66"/>
      <c r="K1130" s="18" t="str">
        <f t="shared" ca="1" si="0"/>
        <v>-</v>
      </c>
      <c r="L1130" s="19" t="e">
        <f>IF(G1130=#REF!,#REF!,"FALSO")</f>
        <v>#REF!</v>
      </c>
      <c r="M1130" s="67"/>
      <c r="N1130" s="68"/>
    </row>
    <row r="1131" spans="1:14" ht="15">
      <c r="A1131" s="63"/>
      <c r="B1131" s="63"/>
      <c r="C1131" s="23"/>
      <c r="D1131" s="23"/>
      <c r="E1131" s="23"/>
      <c r="F1131" s="23"/>
      <c r="G1131" s="64"/>
      <c r="H1131" s="65"/>
      <c r="I1131" s="28">
        <f ca="1">SUMIF('IMPORTBFT (ID)'!$A$3:$A$5000,$G$4:$G$7322,'IMPORTBFT (ID)'!$B$3:$B$5000)</f>
        <v>0</v>
      </c>
      <c r="J1131" s="66"/>
      <c r="K1131" s="18" t="str">
        <f t="shared" ca="1" si="0"/>
        <v>-</v>
      </c>
      <c r="L1131" s="19" t="e">
        <f>IF(G1131=#REF!,#REF!,"FALSO")</f>
        <v>#REF!</v>
      </c>
      <c r="M1131" s="67"/>
      <c r="N1131" s="68"/>
    </row>
    <row r="1132" spans="1:14" ht="15">
      <c r="A1132" s="63"/>
      <c r="B1132" s="63"/>
      <c r="C1132" s="23"/>
      <c r="D1132" s="23"/>
      <c r="E1132" s="23"/>
      <c r="F1132" s="23"/>
      <c r="G1132" s="64"/>
      <c r="H1132" s="65"/>
      <c r="I1132" s="28">
        <f ca="1">SUMIF('IMPORTBFT (ID)'!$A$3:$A$5000,$G$4:$G$7322,'IMPORTBFT (ID)'!$B$3:$B$5000)</f>
        <v>0</v>
      </c>
      <c r="J1132" s="66"/>
      <c r="K1132" s="18" t="str">
        <f t="shared" ca="1" si="0"/>
        <v>-</v>
      </c>
      <c r="L1132" s="19" t="e">
        <f>IF(G1132=#REF!,#REF!,"FALSO")</f>
        <v>#REF!</v>
      </c>
      <c r="M1132" s="67"/>
      <c r="N1132" s="68"/>
    </row>
    <row r="1133" spans="1:14" ht="15">
      <c r="A1133" s="63"/>
      <c r="B1133" s="63"/>
      <c r="C1133" s="23"/>
      <c r="D1133" s="23"/>
      <c r="E1133" s="23"/>
      <c r="F1133" s="23"/>
      <c r="G1133" s="64"/>
      <c r="H1133" s="65"/>
      <c r="I1133" s="28">
        <f ca="1">SUMIF('IMPORTBFT (ID)'!$A$3:$A$5000,$G$4:$G$7322,'IMPORTBFT (ID)'!$B$3:$B$5000)</f>
        <v>0</v>
      </c>
      <c r="J1133" s="66"/>
      <c r="K1133" s="18" t="str">
        <f t="shared" ca="1" si="0"/>
        <v>-</v>
      </c>
      <c r="L1133" s="19" t="e">
        <f>IF(G1133=#REF!,#REF!,"FALSO")</f>
        <v>#REF!</v>
      </c>
      <c r="M1133" s="67"/>
      <c r="N1133" s="68"/>
    </row>
    <row r="1134" spans="1:14" ht="15">
      <c r="A1134" s="63"/>
      <c r="B1134" s="63"/>
      <c r="C1134" s="23"/>
      <c r="D1134" s="23"/>
      <c r="E1134" s="23"/>
      <c r="F1134" s="23"/>
      <c r="G1134" s="64"/>
      <c r="H1134" s="65"/>
      <c r="I1134" s="28">
        <f ca="1">SUMIF('IMPORTBFT (ID)'!$A$3:$A$5000,$G$4:$G$7322,'IMPORTBFT (ID)'!$B$3:$B$5000)</f>
        <v>0</v>
      </c>
      <c r="J1134" s="66"/>
      <c r="K1134" s="18" t="str">
        <f t="shared" ca="1" si="0"/>
        <v>-</v>
      </c>
      <c r="L1134" s="19" t="e">
        <f>IF(G1134=#REF!,#REF!,"FALSO")</f>
        <v>#REF!</v>
      </c>
      <c r="M1134" s="67"/>
      <c r="N1134" s="68"/>
    </row>
    <row r="1135" spans="1:14" ht="15">
      <c r="A1135" s="63"/>
      <c r="B1135" s="63"/>
      <c r="C1135" s="23"/>
      <c r="D1135" s="23"/>
      <c r="E1135" s="23"/>
      <c r="F1135" s="23"/>
      <c r="G1135" s="64"/>
      <c r="H1135" s="65"/>
      <c r="I1135" s="28">
        <f ca="1">SUMIF('IMPORTBFT (ID)'!$A$3:$A$5000,$G$4:$G$7322,'IMPORTBFT (ID)'!$B$3:$B$5000)</f>
        <v>0</v>
      </c>
      <c r="J1135" s="66"/>
      <c r="K1135" s="18" t="str">
        <f t="shared" ca="1" si="0"/>
        <v>-</v>
      </c>
      <c r="L1135" s="19" t="e">
        <f>IF(G1135=#REF!,#REF!,"FALSO")</f>
        <v>#REF!</v>
      </c>
      <c r="M1135" s="67"/>
      <c r="N1135" s="68"/>
    </row>
    <row r="1136" spans="1:14" ht="15">
      <c r="A1136" s="63"/>
      <c r="B1136" s="63"/>
      <c r="C1136" s="23"/>
      <c r="D1136" s="23"/>
      <c r="E1136" s="23"/>
      <c r="F1136" s="23"/>
      <c r="G1136" s="64"/>
      <c r="H1136" s="65"/>
      <c r="I1136" s="28">
        <f ca="1">SUMIF('IMPORTBFT (ID)'!$A$3:$A$5000,$G$4:$G$7322,'IMPORTBFT (ID)'!$B$3:$B$5000)</f>
        <v>0</v>
      </c>
      <c r="J1136" s="66"/>
      <c r="K1136" s="18" t="str">
        <f t="shared" ca="1" si="0"/>
        <v>-</v>
      </c>
      <c r="L1136" s="19" t="e">
        <f>IF(G1136=#REF!,#REF!,"FALSO")</f>
        <v>#REF!</v>
      </c>
      <c r="M1136" s="67"/>
      <c r="N1136" s="68"/>
    </row>
    <row r="1137" spans="1:14" ht="15">
      <c r="A1137" s="63"/>
      <c r="B1137" s="63"/>
      <c r="C1137" s="23"/>
      <c r="D1137" s="23"/>
      <c r="E1137" s="23"/>
      <c r="F1137" s="23"/>
      <c r="G1137" s="64"/>
      <c r="H1137" s="65"/>
      <c r="I1137" s="28">
        <f ca="1">SUMIF('IMPORTBFT (ID)'!$A$3:$A$5000,$G$4:$G$7322,'IMPORTBFT (ID)'!$B$3:$B$5000)</f>
        <v>0</v>
      </c>
      <c r="J1137" s="66"/>
      <c r="K1137" s="18" t="str">
        <f t="shared" ca="1" si="0"/>
        <v>-</v>
      </c>
      <c r="L1137" s="19" t="e">
        <f>IF(G1137=#REF!,#REF!,"FALSO")</f>
        <v>#REF!</v>
      </c>
      <c r="M1137" s="67"/>
      <c r="N1137" s="68"/>
    </row>
    <row r="1138" spans="1:14" ht="15">
      <c r="A1138" s="63"/>
      <c r="B1138" s="63"/>
      <c r="C1138" s="23"/>
      <c r="D1138" s="23"/>
      <c r="E1138" s="23"/>
      <c r="F1138" s="23"/>
      <c r="G1138" s="64"/>
      <c r="H1138" s="65"/>
      <c r="I1138" s="28">
        <f ca="1">SUMIF('IMPORTBFT (ID)'!$A$3:$A$5000,$G$4:$G$7322,'IMPORTBFT (ID)'!$B$3:$B$5000)</f>
        <v>0</v>
      </c>
      <c r="J1138" s="66"/>
      <c r="K1138" s="18" t="str">
        <f t="shared" ca="1" si="0"/>
        <v>-</v>
      </c>
      <c r="L1138" s="19" t="e">
        <f>IF(G1138=#REF!,#REF!,"FALSO")</f>
        <v>#REF!</v>
      </c>
      <c r="M1138" s="67"/>
      <c r="N1138" s="68"/>
    </row>
    <row r="1139" spans="1:14" ht="15">
      <c r="A1139" s="63"/>
      <c r="B1139" s="63"/>
      <c r="C1139" s="23"/>
      <c r="D1139" s="23"/>
      <c r="E1139" s="23"/>
      <c r="F1139" s="23"/>
      <c r="G1139" s="64"/>
      <c r="H1139" s="65"/>
      <c r="I1139" s="28">
        <f ca="1">SUMIF('IMPORTBFT (ID)'!$A$3:$A$5000,$G$4:$G$7322,'IMPORTBFT (ID)'!$B$3:$B$5000)</f>
        <v>0</v>
      </c>
      <c r="J1139" s="66"/>
      <c r="K1139" s="18" t="str">
        <f t="shared" ca="1" si="0"/>
        <v>-</v>
      </c>
      <c r="L1139" s="19" t="e">
        <f>IF(G1139=#REF!,#REF!,"FALSO")</f>
        <v>#REF!</v>
      </c>
      <c r="M1139" s="67"/>
      <c r="N1139" s="68"/>
    </row>
    <row r="1140" spans="1:14" ht="15">
      <c r="A1140" s="63"/>
      <c r="B1140" s="63"/>
      <c r="C1140" s="23"/>
      <c r="D1140" s="23"/>
      <c r="E1140" s="23"/>
      <c r="F1140" s="23"/>
      <c r="G1140" s="64"/>
      <c r="H1140" s="78"/>
      <c r="I1140" s="28">
        <f ca="1">SUMIF('IMPORTBFT (ID)'!$A$3:$A$5000,$G$4:$G$7322,'IMPORTBFT (ID)'!$B$3:$B$5000)</f>
        <v>0</v>
      </c>
      <c r="J1140" s="66"/>
      <c r="K1140" s="18" t="str">
        <f t="shared" ca="1" si="0"/>
        <v>-</v>
      </c>
      <c r="L1140" s="19" t="e">
        <f>IF(G1140=#REF!,#REF!,"FALSO")</f>
        <v>#REF!</v>
      </c>
      <c r="M1140" s="67"/>
      <c r="N1140" s="68"/>
    </row>
    <row r="1141" spans="1:14" ht="15">
      <c r="A1141" s="63"/>
      <c r="B1141" s="63"/>
      <c r="C1141" s="23"/>
      <c r="D1141" s="23"/>
      <c r="E1141" s="23"/>
      <c r="F1141" s="23"/>
      <c r="G1141" s="64"/>
      <c r="H1141" s="65"/>
      <c r="I1141" s="28">
        <f ca="1">SUMIF('IMPORTBFT (ID)'!$A$3:$A$5000,$G$4:$G$7322,'IMPORTBFT (ID)'!$B$3:$B$5000)</f>
        <v>0</v>
      </c>
      <c r="J1141" s="66"/>
      <c r="K1141" s="18" t="str">
        <f t="shared" ca="1" si="0"/>
        <v>-</v>
      </c>
      <c r="L1141" s="19" t="e">
        <f>IF(G1141=#REF!,#REF!,"FALSO")</f>
        <v>#REF!</v>
      </c>
      <c r="M1141" s="67"/>
      <c r="N1141" s="68"/>
    </row>
    <row r="1142" spans="1:14" ht="15">
      <c r="A1142" s="63"/>
      <c r="B1142" s="63"/>
      <c r="C1142" s="23"/>
      <c r="D1142" s="23"/>
      <c r="E1142" s="23"/>
      <c r="F1142" s="23"/>
      <c r="G1142" s="64"/>
      <c r="H1142" s="65"/>
      <c r="I1142" s="28">
        <f ca="1">SUMIF('IMPORTBFT (ID)'!$A$3:$A$5000,$G$4:$G$7322,'IMPORTBFT (ID)'!$B$3:$B$5000)</f>
        <v>0</v>
      </c>
      <c r="J1142" s="66"/>
      <c r="K1142" s="18" t="str">
        <f t="shared" ca="1" si="0"/>
        <v>-</v>
      </c>
      <c r="L1142" s="19" t="e">
        <f>IF(G1142=#REF!,#REF!,"FALSO")</f>
        <v>#REF!</v>
      </c>
      <c r="M1142" s="67"/>
      <c r="N1142" s="68"/>
    </row>
    <row r="1143" spans="1:14" ht="15">
      <c r="A1143" s="63"/>
      <c r="B1143" s="63"/>
      <c r="C1143" s="23"/>
      <c r="D1143" s="23"/>
      <c r="E1143" s="23"/>
      <c r="F1143" s="23"/>
      <c r="G1143" s="64"/>
      <c r="H1143" s="65"/>
      <c r="I1143" s="28">
        <f ca="1">SUMIF('IMPORTBFT (ID)'!$A$3:$A$5000,$G$4:$G$7322,'IMPORTBFT (ID)'!$B$3:$B$5000)</f>
        <v>0</v>
      </c>
      <c r="J1143" s="66"/>
      <c r="K1143" s="18" t="str">
        <f t="shared" ca="1" si="0"/>
        <v>-</v>
      </c>
      <c r="L1143" s="19" t="e">
        <f>IF(G1143=#REF!,#REF!,"FALSO")</f>
        <v>#REF!</v>
      </c>
      <c r="M1143" s="67"/>
      <c r="N1143" s="68"/>
    </row>
    <row r="1144" spans="1:14" ht="15">
      <c r="A1144" s="63"/>
      <c r="B1144" s="63"/>
      <c r="C1144" s="23"/>
      <c r="D1144" s="23"/>
      <c r="E1144" s="23"/>
      <c r="F1144" s="23"/>
      <c r="G1144" s="64"/>
      <c r="H1144" s="65"/>
      <c r="I1144" s="28">
        <f ca="1">SUMIF('IMPORTBFT (ID)'!$A$3:$A$5000,$G$4:$G$7322,'IMPORTBFT (ID)'!$B$3:$B$5000)</f>
        <v>0</v>
      </c>
      <c r="J1144" s="66"/>
      <c r="K1144" s="18" t="str">
        <f t="shared" ca="1" si="0"/>
        <v>-</v>
      </c>
      <c r="L1144" s="19" t="e">
        <f>IF(G1144=#REF!,#REF!,"FALSO")</f>
        <v>#REF!</v>
      </c>
      <c r="M1144" s="67"/>
      <c r="N1144" s="68"/>
    </row>
    <row r="1145" spans="1:14" ht="15">
      <c r="A1145" s="63"/>
      <c r="B1145" s="63"/>
      <c r="C1145" s="23"/>
      <c r="D1145" s="23"/>
      <c r="E1145" s="23"/>
      <c r="F1145" s="23"/>
      <c r="G1145" s="64"/>
      <c r="H1145" s="65"/>
      <c r="I1145" s="28">
        <f ca="1">SUMIF('IMPORTBFT (ID)'!$A$3:$A$5000,$G$4:$G$7322,'IMPORTBFT (ID)'!$B$3:$B$5000)</f>
        <v>0</v>
      </c>
      <c r="J1145" s="66"/>
      <c r="K1145" s="18" t="str">
        <f t="shared" ca="1" si="0"/>
        <v>-</v>
      </c>
      <c r="L1145" s="19" t="e">
        <f>IF(G1145=#REF!,#REF!,"FALSO")</f>
        <v>#REF!</v>
      </c>
      <c r="M1145" s="67"/>
      <c r="N1145" s="68"/>
    </row>
    <row r="1146" spans="1:14" ht="15">
      <c r="A1146" s="63"/>
      <c r="B1146" s="63"/>
      <c r="C1146" s="23"/>
      <c r="D1146" s="23"/>
      <c r="E1146" s="23"/>
      <c r="F1146" s="23"/>
      <c r="G1146" s="64"/>
      <c r="H1146" s="65"/>
      <c r="I1146" s="28">
        <f ca="1">SUMIF('IMPORTBFT (ID)'!$A$3:$A$5000,$G$4:$G$7322,'IMPORTBFT (ID)'!$B$3:$B$5000)</f>
        <v>0</v>
      </c>
      <c r="J1146" s="66"/>
      <c r="K1146" s="18" t="str">
        <f t="shared" ca="1" si="0"/>
        <v>-</v>
      </c>
      <c r="L1146" s="19" t="e">
        <f>IF(G1146=#REF!,#REF!,"FALSO")</f>
        <v>#REF!</v>
      </c>
      <c r="M1146" s="67"/>
      <c r="N1146" s="68"/>
    </row>
    <row r="1147" spans="1:14" ht="15">
      <c r="A1147" s="63"/>
      <c r="B1147" s="63"/>
      <c r="C1147" s="23"/>
      <c r="D1147" s="23"/>
      <c r="E1147" s="23"/>
      <c r="F1147" s="23"/>
      <c r="G1147" s="64"/>
      <c r="H1147" s="65"/>
      <c r="I1147" s="28">
        <f ca="1">SUMIF('IMPORTBFT (ID)'!$A$3:$A$5000,$G$4:$G$7322,'IMPORTBFT (ID)'!$B$3:$B$5000)</f>
        <v>0</v>
      </c>
      <c r="J1147" s="66"/>
      <c r="K1147" s="18" t="str">
        <f t="shared" ca="1" si="0"/>
        <v>-</v>
      </c>
      <c r="L1147" s="19" t="e">
        <f>IF(G1147=#REF!,#REF!,"FALSO")</f>
        <v>#REF!</v>
      </c>
      <c r="M1147" s="67"/>
      <c r="N1147" s="68"/>
    </row>
    <row r="1148" spans="1:14" ht="15">
      <c r="A1148" s="63"/>
      <c r="B1148" s="63"/>
      <c r="C1148" s="23"/>
      <c r="D1148" s="23"/>
      <c r="E1148" s="23"/>
      <c r="F1148" s="23"/>
      <c r="G1148" s="64"/>
      <c r="H1148" s="65"/>
      <c r="I1148" s="28">
        <f ca="1">SUMIF('IMPORTBFT (ID)'!$A$3:$A$5000,$G$4:$G$7322,'IMPORTBFT (ID)'!$B$3:$B$5000)</f>
        <v>0</v>
      </c>
      <c r="J1148" s="66"/>
      <c r="K1148" s="18" t="str">
        <f t="shared" ca="1" si="0"/>
        <v>-</v>
      </c>
      <c r="L1148" s="19" t="e">
        <f>IF(G1148=#REF!,#REF!,"FALSO")</f>
        <v>#REF!</v>
      </c>
      <c r="M1148" s="67"/>
      <c r="N1148" s="68"/>
    </row>
    <row r="1149" spans="1:14" ht="15">
      <c r="A1149" s="63"/>
      <c r="B1149" s="63"/>
      <c r="C1149" s="23"/>
      <c r="D1149" s="23"/>
      <c r="E1149" s="23"/>
      <c r="F1149" s="23"/>
      <c r="G1149" s="64"/>
      <c r="H1149" s="65"/>
      <c r="I1149" s="28">
        <f ca="1">SUMIF('IMPORTBFT (ID)'!$A$3:$A$5000,$G$4:$G$7322,'IMPORTBFT (ID)'!$B$3:$B$5000)</f>
        <v>0</v>
      </c>
      <c r="J1149" s="66"/>
      <c r="K1149" s="18" t="str">
        <f t="shared" ca="1" si="0"/>
        <v>-</v>
      </c>
      <c r="L1149" s="19" t="e">
        <f>IF(G1149=#REF!,#REF!,"FALSO")</f>
        <v>#REF!</v>
      </c>
      <c r="M1149" s="67"/>
      <c r="N1149" s="68"/>
    </row>
    <row r="1150" spans="1:14" ht="15">
      <c r="A1150" s="63"/>
      <c r="B1150" s="63"/>
      <c r="C1150" s="23"/>
      <c r="D1150" s="23"/>
      <c r="E1150" s="23"/>
      <c r="F1150" s="23"/>
      <c r="G1150" s="64"/>
      <c r="H1150" s="65"/>
      <c r="I1150" s="28">
        <f ca="1">SUMIF('IMPORTBFT (ID)'!$A$3:$A$5000,$G$4:$G$7322,'IMPORTBFT (ID)'!$B$3:$B$5000)</f>
        <v>0</v>
      </c>
      <c r="J1150" s="66"/>
      <c r="K1150" s="18" t="str">
        <f t="shared" ca="1" si="0"/>
        <v>-</v>
      </c>
      <c r="L1150" s="19" t="e">
        <f>IF(G1150=#REF!,#REF!,"FALSO")</f>
        <v>#REF!</v>
      </c>
      <c r="M1150" s="67"/>
      <c r="N1150" s="68"/>
    </row>
    <row r="1151" spans="1:14" ht="15">
      <c r="A1151" s="63"/>
      <c r="B1151" s="63"/>
      <c r="C1151" s="23"/>
      <c r="D1151" s="23"/>
      <c r="E1151" s="23"/>
      <c r="F1151" s="23"/>
      <c r="G1151" s="64"/>
      <c r="H1151" s="65"/>
      <c r="I1151" s="28">
        <f ca="1">SUMIF('IMPORTBFT (ID)'!$A$3:$A$5000,$G$4:$G$7322,'IMPORTBFT (ID)'!$B$3:$B$5000)</f>
        <v>0</v>
      </c>
      <c r="J1151" s="66"/>
      <c r="K1151" s="18" t="str">
        <f t="shared" ca="1" si="0"/>
        <v>-</v>
      </c>
      <c r="L1151" s="19" t="e">
        <f>IF(G1151=#REF!,#REF!,"FALSO")</f>
        <v>#REF!</v>
      </c>
      <c r="M1151" s="67"/>
      <c r="N1151" s="68"/>
    </row>
    <row r="1152" spans="1:14" ht="15">
      <c r="A1152" s="63"/>
      <c r="B1152" s="63"/>
      <c r="C1152" s="23"/>
      <c r="D1152" s="23"/>
      <c r="E1152" s="23"/>
      <c r="F1152" s="23"/>
      <c r="G1152" s="64"/>
      <c r="H1152" s="65"/>
      <c r="I1152" s="28">
        <f ca="1">SUMIF('IMPORTBFT (ID)'!$A$3:$A$5000,$G$4:$G$7322,'IMPORTBFT (ID)'!$B$3:$B$5000)</f>
        <v>0</v>
      </c>
      <c r="J1152" s="66"/>
      <c r="K1152" s="18" t="str">
        <f t="shared" ca="1" si="0"/>
        <v>-</v>
      </c>
      <c r="L1152" s="19" t="e">
        <f>IF(G1152=#REF!,#REF!,"FALSO")</f>
        <v>#REF!</v>
      </c>
      <c r="M1152" s="67"/>
      <c r="N1152" s="68"/>
    </row>
    <row r="1153" spans="1:14" ht="15">
      <c r="A1153" s="63"/>
      <c r="B1153" s="63"/>
      <c r="C1153" s="23"/>
      <c r="D1153" s="23"/>
      <c r="E1153" s="23"/>
      <c r="F1153" s="23"/>
      <c r="G1153" s="64"/>
      <c r="H1153" s="65"/>
      <c r="I1153" s="28">
        <f ca="1">SUMIF('IMPORTBFT (ID)'!$A$3:$A$5000,$G$4:$G$7322,'IMPORTBFT (ID)'!$B$3:$B$5000)</f>
        <v>0</v>
      </c>
      <c r="J1153" s="66"/>
      <c r="K1153" s="18" t="str">
        <f t="shared" ca="1" si="0"/>
        <v>-</v>
      </c>
      <c r="L1153" s="19" t="e">
        <f>IF(G1153=#REF!,#REF!,"FALSO")</f>
        <v>#REF!</v>
      </c>
      <c r="M1153" s="67"/>
      <c r="N1153" s="68"/>
    </row>
    <row r="1154" spans="1:14" ht="15">
      <c r="A1154" s="63"/>
      <c r="B1154" s="63"/>
      <c r="C1154" s="23"/>
      <c r="D1154" s="23"/>
      <c r="E1154" s="23"/>
      <c r="F1154" s="23"/>
      <c r="G1154" s="64"/>
      <c r="H1154" s="65"/>
      <c r="I1154" s="28">
        <f ca="1">SUMIF('IMPORTBFT (ID)'!$A$3:$A$5000,$G$4:$G$7322,'IMPORTBFT (ID)'!$B$3:$B$5000)</f>
        <v>0</v>
      </c>
      <c r="J1154" s="66"/>
      <c r="K1154" s="18" t="str">
        <f t="shared" ca="1" si="0"/>
        <v>-</v>
      </c>
      <c r="L1154" s="19" t="e">
        <f>IF(G1154=#REF!,#REF!,"FALSO")</f>
        <v>#REF!</v>
      </c>
      <c r="M1154" s="67"/>
      <c r="N1154" s="68"/>
    </row>
    <row r="1155" spans="1:14" ht="15">
      <c r="A1155" s="63"/>
      <c r="B1155" s="63"/>
      <c r="C1155" s="23"/>
      <c r="D1155" s="23"/>
      <c r="E1155" s="23"/>
      <c r="F1155" s="23"/>
      <c r="G1155" s="64"/>
      <c r="H1155" s="65"/>
      <c r="I1155" s="28">
        <f ca="1">SUMIF('IMPORTBFT (ID)'!$A$3:$A$5000,$G$4:$G$7322,'IMPORTBFT (ID)'!$B$3:$B$5000)</f>
        <v>0</v>
      </c>
      <c r="J1155" s="66"/>
      <c r="K1155" s="18" t="str">
        <f t="shared" ca="1" si="0"/>
        <v>-</v>
      </c>
      <c r="L1155" s="19" t="e">
        <f>IF(G1155=#REF!,#REF!,"FALSO")</f>
        <v>#REF!</v>
      </c>
      <c r="M1155" s="67"/>
      <c r="N1155" s="68"/>
    </row>
    <row r="1156" spans="1:14" ht="15">
      <c r="A1156" s="63"/>
      <c r="B1156" s="63"/>
      <c r="C1156" s="23"/>
      <c r="D1156" s="23"/>
      <c r="E1156" s="23"/>
      <c r="F1156" s="23"/>
      <c r="G1156" s="64"/>
      <c r="H1156" s="65"/>
      <c r="I1156" s="28">
        <f ca="1">SUMIF('IMPORTBFT (ID)'!$A$3:$A$5000,$G$4:$G$7322,'IMPORTBFT (ID)'!$B$3:$B$5000)</f>
        <v>0</v>
      </c>
      <c r="J1156" s="66"/>
      <c r="K1156" s="18" t="str">
        <f t="shared" ca="1" si="0"/>
        <v>-</v>
      </c>
      <c r="L1156" s="19" t="e">
        <f>IF(G1156=#REF!,#REF!,"FALSO")</f>
        <v>#REF!</v>
      </c>
      <c r="M1156" s="67"/>
      <c r="N1156" s="68"/>
    </row>
    <row r="1157" spans="1:14" ht="15">
      <c r="A1157" s="63"/>
      <c r="B1157" s="63"/>
      <c r="C1157" s="23"/>
      <c r="D1157" s="23"/>
      <c r="E1157" s="23"/>
      <c r="F1157" s="23"/>
      <c r="G1157" s="64"/>
      <c r="H1157" s="65"/>
      <c r="I1157" s="28">
        <f ca="1">SUMIF('IMPORTBFT (ID)'!$A$3:$A$5000,$G$4:$G$7322,'IMPORTBFT (ID)'!$B$3:$B$5000)</f>
        <v>0</v>
      </c>
      <c r="J1157" s="66"/>
      <c r="K1157" s="18" t="str">
        <f t="shared" ca="1" si="0"/>
        <v>-</v>
      </c>
      <c r="L1157" s="19" t="e">
        <f>IF(G1157=#REF!,#REF!,"FALSO")</f>
        <v>#REF!</v>
      </c>
      <c r="M1157" s="67"/>
      <c r="N1157" s="68"/>
    </row>
    <row r="1158" spans="1:14" ht="15">
      <c r="A1158" s="63"/>
      <c r="B1158" s="63"/>
      <c r="C1158" s="23"/>
      <c r="D1158" s="23"/>
      <c r="E1158" s="23"/>
      <c r="F1158" s="23"/>
      <c r="G1158" s="64"/>
      <c r="H1158" s="65"/>
      <c r="I1158" s="28">
        <f ca="1">SUMIF('IMPORTBFT (ID)'!$A$3:$A$5000,$G$4:$G$7322,'IMPORTBFT (ID)'!$B$3:$B$5000)</f>
        <v>0</v>
      </c>
      <c r="J1158" s="66"/>
      <c r="K1158" s="18" t="str">
        <f t="shared" ca="1" si="0"/>
        <v>-</v>
      </c>
      <c r="L1158" s="19" t="e">
        <f>IF(G1158=#REF!,#REF!,"FALSO")</f>
        <v>#REF!</v>
      </c>
      <c r="M1158" s="67"/>
      <c r="N1158" s="68"/>
    </row>
    <row r="1159" spans="1:14" ht="15">
      <c r="A1159" s="63"/>
      <c r="B1159" s="63"/>
      <c r="C1159" s="69"/>
      <c r="D1159" s="23"/>
      <c r="E1159" s="23"/>
      <c r="F1159" s="23"/>
      <c r="G1159" s="64"/>
      <c r="H1159" s="65"/>
      <c r="I1159" s="28">
        <f ca="1">SUMIF('IMPORTBFT (ID)'!$A$3:$A$5000,$G$4:$G$7322,'IMPORTBFT (ID)'!$B$3:$B$5000)</f>
        <v>0</v>
      </c>
      <c r="J1159" s="66"/>
      <c r="K1159" s="18" t="str">
        <f t="shared" ca="1" si="0"/>
        <v>-</v>
      </c>
      <c r="L1159" s="19" t="e">
        <f>IF(G1159=#REF!,#REF!,"FALSO")</f>
        <v>#REF!</v>
      </c>
      <c r="M1159" s="67"/>
      <c r="N1159" s="68"/>
    </row>
    <row r="1160" spans="1:14" ht="15">
      <c r="A1160" s="63"/>
      <c r="B1160" s="63"/>
      <c r="C1160" s="23"/>
      <c r="D1160" s="23"/>
      <c r="E1160" s="23"/>
      <c r="F1160" s="23"/>
      <c r="G1160" s="64"/>
      <c r="H1160" s="65"/>
      <c r="I1160" s="28">
        <f ca="1">SUMIF('IMPORTBFT (ID)'!$A$3:$A$5000,$G$4:$G$7322,'IMPORTBFT (ID)'!$B$3:$B$5000)</f>
        <v>0</v>
      </c>
      <c r="J1160" s="66"/>
      <c r="K1160" s="18" t="str">
        <f t="shared" ca="1" si="0"/>
        <v>-</v>
      </c>
      <c r="L1160" s="19" t="e">
        <f>IF(G1160=#REF!,#REF!,"FALSO")</f>
        <v>#REF!</v>
      </c>
      <c r="M1160" s="67"/>
      <c r="N1160" s="68"/>
    </row>
    <row r="1161" spans="1:14" ht="15">
      <c r="A1161" s="63"/>
      <c r="B1161" s="63"/>
      <c r="C1161" s="69"/>
      <c r="D1161" s="23"/>
      <c r="E1161" s="23"/>
      <c r="F1161" s="23"/>
      <c r="G1161" s="64"/>
      <c r="H1161" s="65"/>
      <c r="I1161" s="28">
        <f ca="1">SUMIF('IMPORTBFT (ID)'!$A$3:$A$5000,$G$4:$G$7322,'IMPORTBFT (ID)'!$B$3:$B$5000)</f>
        <v>0</v>
      </c>
      <c r="J1161" s="66"/>
      <c r="K1161" s="18" t="str">
        <f t="shared" ca="1" si="0"/>
        <v>-</v>
      </c>
      <c r="L1161" s="19" t="e">
        <f>IF(G1161=#REF!,#REF!,"FALSO")</f>
        <v>#REF!</v>
      </c>
      <c r="M1161" s="67"/>
      <c r="N1161" s="68"/>
    </row>
    <row r="1162" spans="1:14" ht="15">
      <c r="A1162" s="63"/>
      <c r="B1162" s="63"/>
      <c r="C1162" s="69"/>
      <c r="D1162" s="23"/>
      <c r="E1162" s="23"/>
      <c r="F1162" s="23"/>
      <c r="G1162" s="64"/>
      <c r="H1162" s="65"/>
      <c r="I1162" s="28">
        <f ca="1">SUMIF('IMPORTBFT (ID)'!$A$3:$A$5000,$G$4:$G$7322,'IMPORTBFT (ID)'!$B$3:$B$5000)</f>
        <v>0</v>
      </c>
      <c r="J1162" s="66"/>
      <c r="K1162" s="18" t="str">
        <f t="shared" ca="1" si="0"/>
        <v>-</v>
      </c>
      <c r="L1162" s="19" t="e">
        <f>IF(G1162=#REF!,#REF!,"FALSO")</f>
        <v>#REF!</v>
      </c>
      <c r="M1162" s="67"/>
      <c r="N1162" s="68"/>
    </row>
    <row r="1163" spans="1:14" ht="15">
      <c r="A1163" s="63"/>
      <c r="B1163" s="63"/>
      <c r="C1163" s="23"/>
      <c r="D1163" s="23"/>
      <c r="E1163" s="23"/>
      <c r="F1163" s="23"/>
      <c r="G1163" s="64"/>
      <c r="H1163" s="65"/>
      <c r="I1163" s="28">
        <f ca="1">SUMIF('IMPORTBFT (ID)'!$A$3:$A$5000,$G$4:$G$7322,'IMPORTBFT (ID)'!$B$3:$B$5000)</f>
        <v>0</v>
      </c>
      <c r="J1163" s="66"/>
      <c r="K1163" s="18" t="str">
        <f t="shared" ca="1" si="0"/>
        <v>-</v>
      </c>
      <c r="L1163" s="19" t="e">
        <f>IF(G1163=#REF!,#REF!,"FALSO")</f>
        <v>#REF!</v>
      </c>
      <c r="M1163" s="67"/>
      <c r="N1163" s="68"/>
    </row>
    <row r="1164" spans="1:14" ht="15">
      <c r="A1164" s="63"/>
      <c r="B1164" s="63"/>
      <c r="C1164" s="69"/>
      <c r="D1164" s="23"/>
      <c r="E1164" s="23"/>
      <c r="F1164" s="23"/>
      <c r="G1164" s="64"/>
      <c r="H1164" s="65"/>
      <c r="I1164" s="28">
        <f ca="1">SUMIF('IMPORTBFT (ID)'!$A$3:$A$5000,$G$4:$G$7322,'IMPORTBFT (ID)'!$B$3:$B$5000)</f>
        <v>0</v>
      </c>
      <c r="J1164" s="66"/>
      <c r="K1164" s="18" t="str">
        <f t="shared" ca="1" si="0"/>
        <v>-</v>
      </c>
      <c r="L1164" s="19" t="e">
        <f>IF(G1164=#REF!,#REF!,"FALSO")</f>
        <v>#REF!</v>
      </c>
      <c r="M1164" s="67"/>
      <c r="N1164" s="68"/>
    </row>
    <row r="1165" spans="1:14" ht="15">
      <c r="A1165" s="63"/>
      <c r="B1165" s="63"/>
      <c r="C1165" s="23"/>
      <c r="D1165" s="23"/>
      <c r="E1165" s="23"/>
      <c r="F1165" s="23"/>
      <c r="G1165" s="64"/>
      <c r="H1165" s="65"/>
      <c r="I1165" s="28">
        <f ca="1">SUMIF('IMPORTBFT (ID)'!$A$3:$A$5000,$G$4:$G$7322,'IMPORTBFT (ID)'!$B$3:$B$5000)</f>
        <v>0</v>
      </c>
      <c r="J1165" s="66"/>
      <c r="K1165" s="18" t="str">
        <f t="shared" ca="1" si="0"/>
        <v>-</v>
      </c>
      <c r="L1165" s="19" t="e">
        <f>IF(G1165=#REF!,#REF!,"FALSO")</f>
        <v>#REF!</v>
      </c>
      <c r="M1165" s="67"/>
      <c r="N1165" s="68"/>
    </row>
    <row r="1166" spans="1:14" ht="15">
      <c r="A1166" s="63"/>
      <c r="B1166" s="63"/>
      <c r="C1166" s="23"/>
      <c r="D1166" s="23"/>
      <c r="E1166" s="23"/>
      <c r="F1166" s="23"/>
      <c r="G1166" s="64"/>
      <c r="H1166" s="65"/>
      <c r="I1166" s="28">
        <f ca="1">SUMIF('IMPORTBFT (ID)'!$A$3:$A$5000,$G$4:$G$7322,'IMPORTBFT (ID)'!$B$3:$B$5000)</f>
        <v>0</v>
      </c>
      <c r="J1166" s="66"/>
      <c r="K1166" s="18" t="str">
        <f t="shared" ca="1" si="0"/>
        <v>-</v>
      </c>
      <c r="L1166" s="19" t="e">
        <f>IF(G1166=#REF!,#REF!,"FALSO")</f>
        <v>#REF!</v>
      </c>
      <c r="M1166" s="67"/>
      <c r="N1166" s="68"/>
    </row>
    <row r="1167" spans="1:14" ht="15">
      <c r="A1167" s="63"/>
      <c r="B1167" s="63"/>
      <c r="C1167" s="23"/>
      <c r="D1167" s="23"/>
      <c r="E1167" s="23"/>
      <c r="F1167" s="23"/>
      <c r="G1167" s="64"/>
      <c r="H1167" s="65"/>
      <c r="I1167" s="28">
        <f ca="1">SUMIF('IMPORTBFT (ID)'!$A$3:$A$5000,$G$4:$G$7322,'IMPORTBFT (ID)'!$B$3:$B$5000)</f>
        <v>0</v>
      </c>
      <c r="J1167" s="66"/>
      <c r="K1167" s="18" t="str">
        <f t="shared" ca="1" si="0"/>
        <v>-</v>
      </c>
      <c r="L1167" s="19" t="e">
        <f>IF(G1167=#REF!,#REF!,"FALSO")</f>
        <v>#REF!</v>
      </c>
      <c r="M1167" s="67"/>
      <c r="N1167" s="68"/>
    </row>
    <row r="1168" spans="1:14" ht="15">
      <c r="A1168" s="63"/>
      <c r="B1168" s="63"/>
      <c r="C1168" s="23"/>
      <c r="D1168" s="23"/>
      <c r="E1168" s="23"/>
      <c r="F1168" s="23"/>
      <c r="G1168" s="64"/>
      <c r="H1168" s="65"/>
      <c r="I1168" s="28">
        <f ca="1">SUMIF('IMPORTBFT (ID)'!$A$3:$A$5000,$G$4:$G$7322,'IMPORTBFT (ID)'!$B$3:$B$5000)</f>
        <v>0</v>
      </c>
      <c r="J1168" s="66"/>
      <c r="K1168" s="18" t="str">
        <f t="shared" ca="1" si="0"/>
        <v>-</v>
      </c>
      <c r="L1168" s="19" t="e">
        <f>IF(G1168=#REF!,#REF!,"FALSO")</f>
        <v>#REF!</v>
      </c>
      <c r="M1168" s="67"/>
      <c r="N1168" s="68"/>
    </row>
    <row r="1169" spans="1:14" ht="15">
      <c r="A1169" s="63"/>
      <c r="B1169" s="63"/>
      <c r="C1169" s="23"/>
      <c r="D1169" s="23"/>
      <c r="E1169" s="23"/>
      <c r="F1169" s="23"/>
      <c r="G1169" s="64"/>
      <c r="H1169" s="65"/>
      <c r="I1169" s="28">
        <f ca="1">SUMIF('IMPORTBFT (ID)'!$A$3:$A$5000,$G$4:$G$7322,'IMPORTBFT (ID)'!$B$3:$B$5000)</f>
        <v>0</v>
      </c>
      <c r="J1169" s="66"/>
      <c r="K1169" s="18" t="str">
        <f t="shared" ca="1" si="0"/>
        <v>-</v>
      </c>
      <c r="L1169" s="19" t="e">
        <f>IF(G1169=#REF!,#REF!,"FALSO")</f>
        <v>#REF!</v>
      </c>
      <c r="M1169" s="67"/>
      <c r="N1169" s="68"/>
    </row>
    <row r="1170" spans="1:14" ht="15">
      <c r="A1170" s="63"/>
      <c r="B1170" s="63"/>
      <c r="C1170" s="23"/>
      <c r="D1170" s="23"/>
      <c r="E1170" s="23"/>
      <c r="F1170" s="23"/>
      <c r="G1170" s="64"/>
      <c r="H1170" s="65"/>
      <c r="I1170" s="28">
        <f ca="1">SUMIF('IMPORTBFT (ID)'!$A$3:$A$5000,$G$4:$G$7322,'IMPORTBFT (ID)'!$B$3:$B$5000)</f>
        <v>0</v>
      </c>
      <c r="J1170" s="66"/>
      <c r="K1170" s="18" t="str">
        <f t="shared" ca="1" si="0"/>
        <v>-</v>
      </c>
      <c r="L1170" s="19" t="e">
        <f>IF(G1170=#REF!,#REF!,"FALSO")</f>
        <v>#REF!</v>
      </c>
      <c r="M1170" s="67"/>
      <c r="N1170" s="68"/>
    </row>
    <row r="1171" spans="1:14" ht="15">
      <c r="A1171" s="63"/>
      <c r="B1171" s="63"/>
      <c r="C1171" s="69"/>
      <c r="D1171" s="23"/>
      <c r="E1171" s="23"/>
      <c r="F1171" s="23"/>
      <c r="G1171" s="64"/>
      <c r="H1171" s="65"/>
      <c r="I1171" s="28">
        <f ca="1">SUMIF('IMPORTBFT (ID)'!$A$3:$A$5000,$G$4:$G$7322,'IMPORTBFT (ID)'!$B$3:$B$5000)</f>
        <v>0</v>
      </c>
      <c r="J1171" s="66"/>
      <c r="K1171" s="18" t="str">
        <f t="shared" ca="1" si="0"/>
        <v>-</v>
      </c>
      <c r="L1171" s="19" t="e">
        <f>IF(G1171=#REF!,#REF!,"FALSO")</f>
        <v>#REF!</v>
      </c>
      <c r="M1171" s="67"/>
      <c r="N1171" s="68"/>
    </row>
    <row r="1172" spans="1:14" ht="15">
      <c r="A1172" s="63"/>
      <c r="B1172" s="63"/>
      <c r="C1172" s="23"/>
      <c r="D1172" s="23"/>
      <c r="E1172" s="23"/>
      <c r="F1172" s="23"/>
      <c r="G1172" s="64"/>
      <c r="H1172" s="65"/>
      <c r="I1172" s="28">
        <f ca="1">SUMIF('IMPORTBFT (ID)'!$A$3:$A$5000,$G$4:$G$7322,'IMPORTBFT (ID)'!$B$3:$B$5000)</f>
        <v>0</v>
      </c>
      <c r="J1172" s="66"/>
      <c r="K1172" s="18" t="str">
        <f t="shared" ca="1" si="0"/>
        <v>-</v>
      </c>
      <c r="L1172" s="19" t="e">
        <f>IF(G1172=#REF!,#REF!,"FALSO")</f>
        <v>#REF!</v>
      </c>
      <c r="M1172" s="67"/>
      <c r="N1172" s="68"/>
    </row>
    <row r="1173" spans="1:14" ht="15">
      <c r="A1173" s="63"/>
      <c r="B1173" s="63"/>
      <c r="C1173" s="23"/>
      <c r="D1173" s="23"/>
      <c r="E1173" s="23"/>
      <c r="F1173" s="23"/>
      <c r="G1173" s="64"/>
      <c r="H1173" s="65"/>
      <c r="I1173" s="28">
        <f ca="1">SUMIF('IMPORTBFT (ID)'!$A$3:$A$5000,$G$4:$G$7322,'IMPORTBFT (ID)'!$B$3:$B$5000)</f>
        <v>0</v>
      </c>
      <c r="J1173" s="66"/>
      <c r="K1173" s="18" t="str">
        <f t="shared" ca="1" si="0"/>
        <v>-</v>
      </c>
      <c r="L1173" s="19" t="e">
        <f>IF(G1173=#REF!,#REF!,"FALSO")</f>
        <v>#REF!</v>
      </c>
      <c r="M1173" s="67"/>
      <c r="N1173" s="68"/>
    </row>
    <row r="1174" spans="1:14" ht="15">
      <c r="A1174" s="63"/>
      <c r="B1174" s="63"/>
      <c r="C1174" s="23"/>
      <c r="D1174" s="23"/>
      <c r="E1174" s="23"/>
      <c r="F1174" s="23"/>
      <c r="G1174" s="64"/>
      <c r="H1174" s="65"/>
      <c r="I1174" s="28">
        <f ca="1">SUMIF('IMPORTBFT (ID)'!$A$3:$A$5000,$G$4:$G$7322,'IMPORTBFT (ID)'!$B$3:$B$5000)</f>
        <v>0</v>
      </c>
      <c r="J1174" s="66"/>
      <c r="K1174" s="18" t="str">
        <f t="shared" ca="1" si="0"/>
        <v>-</v>
      </c>
      <c r="L1174" s="19" t="e">
        <f>IF(G1174=#REF!,#REF!,"FALSO")</f>
        <v>#REF!</v>
      </c>
      <c r="M1174" s="67"/>
      <c r="N1174" s="68"/>
    </row>
    <row r="1175" spans="1:14" ht="15">
      <c r="A1175" s="63"/>
      <c r="B1175" s="63"/>
      <c r="C1175" s="23"/>
      <c r="D1175" s="23"/>
      <c r="E1175" s="23"/>
      <c r="F1175" s="23"/>
      <c r="G1175" s="64"/>
      <c r="H1175" s="65"/>
      <c r="I1175" s="28">
        <f ca="1">SUMIF('IMPORTBFT (ID)'!$A$3:$A$5000,$G$4:$G$7322,'IMPORTBFT (ID)'!$B$3:$B$5000)</f>
        <v>0</v>
      </c>
      <c r="J1175" s="66"/>
      <c r="K1175" s="18" t="str">
        <f t="shared" ca="1" si="0"/>
        <v>-</v>
      </c>
      <c r="L1175" s="19" t="e">
        <f>IF(G1175=#REF!,#REF!,"FALSO")</f>
        <v>#REF!</v>
      </c>
      <c r="M1175" s="67"/>
      <c r="N1175" s="68"/>
    </row>
    <row r="1176" spans="1:14" ht="15">
      <c r="A1176" s="63"/>
      <c r="B1176" s="63"/>
      <c r="C1176" s="23"/>
      <c r="D1176" s="23"/>
      <c r="E1176" s="23"/>
      <c r="F1176" s="23"/>
      <c r="G1176" s="64"/>
      <c r="H1176" s="65"/>
      <c r="I1176" s="28">
        <f ca="1">SUMIF('IMPORTBFT (ID)'!$A$3:$A$5000,$G$4:$G$7322,'IMPORTBFT (ID)'!$B$3:$B$5000)</f>
        <v>0</v>
      </c>
      <c r="J1176" s="66"/>
      <c r="K1176" s="18" t="str">
        <f t="shared" ca="1" si="0"/>
        <v>-</v>
      </c>
      <c r="L1176" s="19" t="e">
        <f>IF(G1176=#REF!,#REF!,"FALSO")</f>
        <v>#REF!</v>
      </c>
      <c r="M1176" s="67"/>
      <c r="N1176" s="68"/>
    </row>
    <row r="1177" spans="1:14" ht="15">
      <c r="A1177" s="63"/>
      <c r="B1177" s="63"/>
      <c r="C1177" s="23"/>
      <c r="D1177" s="23"/>
      <c r="E1177" s="23"/>
      <c r="F1177" s="23"/>
      <c r="G1177" s="64"/>
      <c r="H1177" s="65"/>
      <c r="I1177" s="28">
        <f ca="1">SUMIF('IMPORTBFT (ID)'!$A$3:$A$5000,$G$4:$G$7322,'IMPORTBFT (ID)'!$B$3:$B$5000)</f>
        <v>0</v>
      </c>
      <c r="J1177" s="66"/>
      <c r="K1177" s="18" t="str">
        <f t="shared" ca="1" si="0"/>
        <v>-</v>
      </c>
      <c r="L1177" s="19" t="e">
        <f>IF(G1177=#REF!,#REF!,"FALSO")</f>
        <v>#REF!</v>
      </c>
      <c r="M1177" s="67"/>
      <c r="N1177" s="68"/>
    </row>
    <row r="1178" spans="1:14" ht="15">
      <c r="A1178" s="63"/>
      <c r="B1178" s="63"/>
      <c r="C1178" s="23"/>
      <c r="D1178" s="23"/>
      <c r="E1178" s="23"/>
      <c r="F1178" s="23"/>
      <c r="G1178" s="64"/>
      <c r="H1178" s="65"/>
      <c r="I1178" s="28">
        <f ca="1">SUMIF('IMPORTBFT (ID)'!$A$3:$A$5000,$G$4:$G$7322,'IMPORTBFT (ID)'!$B$3:$B$5000)</f>
        <v>0</v>
      </c>
      <c r="J1178" s="66"/>
      <c r="K1178" s="18" t="str">
        <f t="shared" ca="1" si="0"/>
        <v>-</v>
      </c>
      <c r="L1178" s="19" t="e">
        <f>IF(G1178=#REF!,#REF!,"FALSO")</f>
        <v>#REF!</v>
      </c>
      <c r="M1178" s="67"/>
      <c r="N1178" s="68"/>
    </row>
    <row r="1179" spans="1:14" ht="15">
      <c r="A1179" s="63"/>
      <c r="B1179" s="63"/>
      <c r="C1179" s="23"/>
      <c r="D1179" s="23"/>
      <c r="E1179" s="23"/>
      <c r="F1179" s="23"/>
      <c r="G1179" s="64"/>
      <c r="H1179" s="65"/>
      <c r="I1179" s="28">
        <f ca="1">SUMIF('IMPORTBFT (ID)'!$A$3:$A$5000,$G$4:$G$7322,'IMPORTBFT (ID)'!$B$3:$B$5000)</f>
        <v>0</v>
      </c>
      <c r="J1179" s="66"/>
      <c r="K1179" s="18" t="str">
        <f t="shared" ca="1" si="0"/>
        <v>-</v>
      </c>
      <c r="L1179" s="19" t="e">
        <f>IF(G1179=#REF!,#REF!,"FALSO")</f>
        <v>#REF!</v>
      </c>
      <c r="M1179" s="67"/>
      <c r="N1179" s="68"/>
    </row>
    <row r="1180" spans="1:14" ht="15">
      <c r="A1180" s="63"/>
      <c r="B1180" s="63"/>
      <c r="C1180" s="23"/>
      <c r="D1180" s="23"/>
      <c r="E1180" s="23"/>
      <c r="F1180" s="23"/>
      <c r="G1180" s="64"/>
      <c r="H1180" s="65"/>
      <c r="I1180" s="28">
        <f ca="1">SUMIF('IMPORTBFT (ID)'!$A$3:$A$5000,$G$4:$G$7322,'IMPORTBFT (ID)'!$B$3:$B$5000)</f>
        <v>0</v>
      </c>
      <c r="J1180" s="66"/>
      <c r="K1180" s="18" t="str">
        <f t="shared" ca="1" si="0"/>
        <v>-</v>
      </c>
      <c r="L1180" s="19" t="e">
        <f>IF(G1180=#REF!,#REF!,"FALSO")</f>
        <v>#REF!</v>
      </c>
      <c r="M1180" s="67"/>
      <c r="N1180" s="68"/>
    </row>
    <row r="1181" spans="1:14" ht="15">
      <c r="A1181" s="63"/>
      <c r="B1181" s="63"/>
      <c r="C1181" s="23"/>
      <c r="D1181" s="23"/>
      <c r="E1181" s="23"/>
      <c r="F1181" s="23"/>
      <c r="G1181" s="64"/>
      <c r="H1181" s="65"/>
      <c r="I1181" s="28">
        <f ca="1">SUMIF('IMPORTBFT (ID)'!$A$3:$A$5000,$G$4:$G$7322,'IMPORTBFT (ID)'!$B$3:$B$5000)</f>
        <v>0</v>
      </c>
      <c r="J1181" s="66"/>
      <c r="K1181" s="18" t="str">
        <f t="shared" ca="1" si="0"/>
        <v>-</v>
      </c>
      <c r="L1181" s="19" t="e">
        <f>IF(G1181=#REF!,#REF!,"FALSO")</f>
        <v>#REF!</v>
      </c>
      <c r="M1181" s="67"/>
      <c r="N1181" s="68"/>
    </row>
    <row r="1182" spans="1:14" ht="15">
      <c r="A1182" s="63"/>
      <c r="B1182" s="63"/>
      <c r="C1182" s="23"/>
      <c r="D1182" s="69"/>
      <c r="E1182" s="69"/>
      <c r="F1182" s="69"/>
      <c r="G1182" s="64"/>
      <c r="H1182" s="65"/>
      <c r="I1182" s="28">
        <f ca="1">SUMIF('IMPORTBFT (ID)'!$A$3:$A$5000,$G$4:$G$7322,'IMPORTBFT (ID)'!$B$3:$B$5000)</f>
        <v>0</v>
      </c>
      <c r="J1182" s="66"/>
      <c r="K1182" s="18" t="str">
        <f t="shared" ca="1" si="0"/>
        <v>-</v>
      </c>
      <c r="L1182" s="19" t="e">
        <f>IF(G1182=#REF!,#REF!,"FALSO")</f>
        <v>#REF!</v>
      </c>
      <c r="M1182" s="67"/>
      <c r="N1182" s="68"/>
    </row>
    <row r="1183" spans="1:14" ht="15">
      <c r="A1183" s="63"/>
      <c r="B1183" s="63"/>
      <c r="C1183" s="23"/>
      <c r="D1183" s="69"/>
      <c r="E1183" s="69"/>
      <c r="F1183" s="69"/>
      <c r="G1183" s="64"/>
      <c r="H1183" s="65"/>
      <c r="I1183" s="28">
        <f ca="1">SUMIF('IMPORTBFT (ID)'!$A$3:$A$5000,$G$4:$G$7322,'IMPORTBFT (ID)'!$B$3:$B$5000)</f>
        <v>0</v>
      </c>
      <c r="J1183" s="66"/>
      <c r="K1183" s="18" t="str">
        <f t="shared" ca="1" si="0"/>
        <v>-</v>
      </c>
      <c r="L1183" s="19" t="e">
        <f>IF(G1183=#REF!,#REF!,"FALSO")</f>
        <v>#REF!</v>
      </c>
      <c r="M1183" s="67"/>
      <c r="N1183" s="68"/>
    </row>
    <row r="1184" spans="1:14" ht="15">
      <c r="A1184" s="63"/>
      <c r="B1184" s="63"/>
      <c r="C1184" s="23"/>
      <c r="D1184" s="23"/>
      <c r="E1184" s="23"/>
      <c r="F1184" s="23"/>
      <c r="G1184" s="64"/>
      <c r="H1184" s="65"/>
      <c r="I1184" s="28">
        <f ca="1">SUMIF('IMPORTBFT (ID)'!$A$3:$A$5000,$G$4:$G$7322,'IMPORTBFT (ID)'!$B$3:$B$5000)</f>
        <v>0</v>
      </c>
      <c r="J1184" s="66"/>
      <c r="K1184" s="18" t="str">
        <f t="shared" ca="1" si="0"/>
        <v>-</v>
      </c>
      <c r="L1184" s="19" t="e">
        <f>IF(G1184=#REF!,#REF!,"FALSO")</f>
        <v>#REF!</v>
      </c>
      <c r="M1184" s="67"/>
      <c r="N1184" s="68"/>
    </row>
    <row r="1185" spans="1:14" ht="15">
      <c r="A1185" s="63"/>
      <c r="B1185" s="63"/>
      <c r="C1185" s="23"/>
      <c r="D1185" s="23"/>
      <c r="E1185" s="23"/>
      <c r="F1185" s="23"/>
      <c r="G1185" s="64"/>
      <c r="H1185" s="65"/>
      <c r="I1185" s="28">
        <f ca="1">SUMIF('IMPORTBFT (ID)'!$A$3:$A$5000,$G$4:$G$7322,'IMPORTBFT (ID)'!$B$3:$B$5000)</f>
        <v>0</v>
      </c>
      <c r="J1185" s="66"/>
      <c r="K1185" s="18" t="str">
        <f t="shared" ca="1" si="0"/>
        <v>-</v>
      </c>
      <c r="L1185" s="19" t="e">
        <f>IF(G1185=#REF!,#REF!,"FALSO")</f>
        <v>#REF!</v>
      </c>
      <c r="M1185" s="67"/>
      <c r="N1185" s="68"/>
    </row>
    <row r="1186" spans="1:14" ht="15">
      <c r="A1186" s="63"/>
      <c r="B1186" s="63"/>
      <c r="C1186" s="23"/>
      <c r="D1186" s="23"/>
      <c r="E1186" s="23"/>
      <c r="F1186" s="23"/>
      <c r="G1186" s="64"/>
      <c r="H1186" s="65"/>
      <c r="I1186" s="28">
        <f ca="1">SUMIF('IMPORTBFT (ID)'!$A$3:$A$5000,$G$4:$G$7322,'IMPORTBFT (ID)'!$B$3:$B$5000)</f>
        <v>0</v>
      </c>
      <c r="J1186" s="66"/>
      <c r="K1186" s="18" t="str">
        <f t="shared" ca="1" si="0"/>
        <v>-</v>
      </c>
      <c r="L1186" s="19" t="e">
        <f>IF(G1186=#REF!,#REF!,"FALSO")</f>
        <v>#REF!</v>
      </c>
      <c r="M1186" s="67"/>
      <c r="N1186" s="68"/>
    </row>
    <row r="1187" spans="1:14" ht="15">
      <c r="A1187" s="63"/>
      <c r="B1187" s="63"/>
      <c r="C1187" s="23"/>
      <c r="D1187" s="23"/>
      <c r="E1187" s="23"/>
      <c r="F1187" s="23"/>
      <c r="G1187" s="64"/>
      <c r="H1187" s="65"/>
      <c r="I1187" s="28">
        <f ca="1">SUMIF('IMPORTBFT (ID)'!$A$3:$A$5000,$G$4:$G$7322,'IMPORTBFT (ID)'!$B$3:$B$5000)</f>
        <v>0</v>
      </c>
      <c r="J1187" s="66"/>
      <c r="K1187" s="18" t="str">
        <f t="shared" ca="1" si="0"/>
        <v>-</v>
      </c>
      <c r="L1187" s="19" t="e">
        <f>IF(G1187=#REF!,#REF!,"FALSO")</f>
        <v>#REF!</v>
      </c>
      <c r="M1187" s="67"/>
      <c r="N1187" s="68"/>
    </row>
    <row r="1188" spans="1:14" ht="15">
      <c r="A1188" s="63"/>
      <c r="B1188" s="63"/>
      <c r="C1188" s="23"/>
      <c r="D1188" s="23"/>
      <c r="E1188" s="23"/>
      <c r="F1188" s="23"/>
      <c r="G1188" s="64"/>
      <c r="H1188" s="65"/>
      <c r="I1188" s="28">
        <f ca="1">SUMIF('IMPORTBFT (ID)'!$A$3:$A$5000,$G$4:$G$7322,'IMPORTBFT (ID)'!$B$3:$B$5000)</f>
        <v>0</v>
      </c>
      <c r="J1188" s="66"/>
      <c r="K1188" s="18" t="str">
        <f t="shared" ca="1" si="0"/>
        <v>-</v>
      </c>
      <c r="L1188" s="19" t="e">
        <f>IF(G1188=#REF!,#REF!,"FALSO")</f>
        <v>#REF!</v>
      </c>
      <c r="M1188" s="67"/>
      <c r="N1188" s="68"/>
    </row>
    <row r="1189" spans="1:14" ht="15">
      <c r="A1189" s="63"/>
      <c r="B1189" s="63"/>
      <c r="C1189" s="23"/>
      <c r="D1189" s="23"/>
      <c r="E1189" s="23"/>
      <c r="F1189" s="23"/>
      <c r="G1189" s="64"/>
      <c r="H1189" s="65"/>
      <c r="I1189" s="28">
        <f ca="1">SUMIF('IMPORTBFT (ID)'!$A$3:$A$5000,$G$4:$G$7322,'IMPORTBFT (ID)'!$B$3:$B$5000)</f>
        <v>0</v>
      </c>
      <c r="J1189" s="66"/>
      <c r="K1189" s="18" t="str">
        <f t="shared" ca="1" si="0"/>
        <v>-</v>
      </c>
      <c r="L1189" s="19" t="e">
        <f>IF(G1189=#REF!,#REF!,"FALSO")</f>
        <v>#REF!</v>
      </c>
      <c r="M1189" s="67"/>
      <c r="N1189" s="68"/>
    </row>
    <row r="1190" spans="1:14" ht="15">
      <c r="A1190" s="63"/>
      <c r="B1190" s="63"/>
      <c r="C1190" s="23"/>
      <c r="D1190" s="23"/>
      <c r="E1190" s="23"/>
      <c r="F1190" s="23"/>
      <c r="G1190" s="64"/>
      <c r="H1190" s="65"/>
      <c r="I1190" s="28">
        <f ca="1">SUMIF('IMPORTBFT (ID)'!$A$3:$A$5000,$G$4:$G$7322,'IMPORTBFT (ID)'!$B$3:$B$5000)</f>
        <v>0</v>
      </c>
      <c r="J1190" s="66"/>
      <c r="K1190" s="18" t="str">
        <f t="shared" ca="1" si="0"/>
        <v>-</v>
      </c>
      <c r="L1190" s="19" t="e">
        <f>IF(G1190=#REF!,#REF!,"FALSO")</f>
        <v>#REF!</v>
      </c>
      <c r="M1190" s="67"/>
      <c r="N1190" s="68"/>
    </row>
    <row r="1191" spans="1:14" ht="15">
      <c r="A1191" s="63"/>
      <c r="B1191" s="63"/>
      <c r="C1191" s="23"/>
      <c r="D1191" s="23"/>
      <c r="E1191" s="23"/>
      <c r="F1191" s="23"/>
      <c r="G1191" s="64"/>
      <c r="H1191" s="65"/>
      <c r="I1191" s="28">
        <f ca="1">SUMIF('IMPORTBFT (ID)'!$A$3:$A$5000,$G$4:$G$7322,'IMPORTBFT (ID)'!$B$3:$B$5000)</f>
        <v>0</v>
      </c>
      <c r="J1191" s="66"/>
      <c r="K1191" s="18" t="str">
        <f t="shared" ca="1" si="0"/>
        <v>-</v>
      </c>
      <c r="L1191" s="19" t="e">
        <f>IF(G1191=#REF!,#REF!,"FALSO")</f>
        <v>#REF!</v>
      </c>
      <c r="M1191" s="67"/>
      <c r="N1191" s="68"/>
    </row>
    <row r="1192" spans="1:14" ht="15">
      <c r="A1192" s="63"/>
      <c r="B1192" s="63"/>
      <c r="C1192" s="23"/>
      <c r="D1192" s="23"/>
      <c r="E1192" s="23"/>
      <c r="F1192" s="23"/>
      <c r="G1192" s="64"/>
      <c r="H1192" s="65"/>
      <c r="I1192" s="28">
        <f ca="1">SUMIF('IMPORTBFT (ID)'!$A$3:$A$5000,$G$4:$G$7322,'IMPORTBFT (ID)'!$B$3:$B$5000)</f>
        <v>0</v>
      </c>
      <c r="J1192" s="66"/>
      <c r="K1192" s="18" t="str">
        <f t="shared" ca="1" si="0"/>
        <v>-</v>
      </c>
      <c r="L1192" s="19" t="e">
        <f>IF(G1192=#REF!,#REF!,"FALSO")</f>
        <v>#REF!</v>
      </c>
      <c r="M1192" s="67"/>
      <c r="N1192" s="68"/>
    </row>
    <row r="1193" spans="1:14" ht="15">
      <c r="A1193" s="63"/>
      <c r="B1193" s="63"/>
      <c r="C1193" s="23"/>
      <c r="D1193" s="23"/>
      <c r="E1193" s="23"/>
      <c r="F1193" s="23"/>
      <c r="G1193" s="64"/>
      <c r="H1193" s="65"/>
      <c r="I1193" s="28">
        <f ca="1">SUMIF('IMPORTBFT (ID)'!$A$3:$A$5000,$G$4:$G$7322,'IMPORTBFT (ID)'!$B$3:$B$5000)</f>
        <v>0</v>
      </c>
      <c r="J1193" s="66"/>
      <c r="K1193" s="18" t="str">
        <f t="shared" ca="1" si="0"/>
        <v>-</v>
      </c>
      <c r="L1193" s="19" t="e">
        <f>IF(G1193=#REF!,#REF!,"FALSO")</f>
        <v>#REF!</v>
      </c>
      <c r="M1193" s="67"/>
      <c r="N1193" s="68"/>
    </row>
    <row r="1194" spans="1:14" ht="15">
      <c r="A1194" s="63"/>
      <c r="B1194" s="63"/>
      <c r="C1194" s="23"/>
      <c r="D1194" s="23"/>
      <c r="E1194" s="23"/>
      <c r="F1194" s="23"/>
      <c r="G1194" s="64"/>
      <c r="H1194" s="65"/>
      <c r="I1194" s="28">
        <f ca="1">SUMIF('IMPORTBFT (ID)'!$A$3:$A$5000,$G$4:$G$7322,'IMPORTBFT (ID)'!$B$3:$B$5000)</f>
        <v>0</v>
      </c>
      <c r="J1194" s="66"/>
      <c r="K1194" s="18" t="str">
        <f t="shared" ca="1" si="0"/>
        <v>-</v>
      </c>
      <c r="L1194" s="19" t="e">
        <f>IF(G1194=#REF!,#REF!,"FALSO")</f>
        <v>#REF!</v>
      </c>
      <c r="M1194" s="67"/>
      <c r="N1194" s="68"/>
    </row>
    <row r="1195" spans="1:14" ht="15">
      <c r="A1195" s="63"/>
      <c r="B1195" s="63"/>
      <c r="C1195" s="23"/>
      <c r="D1195" s="23"/>
      <c r="E1195" s="23"/>
      <c r="F1195" s="23"/>
      <c r="G1195" s="64"/>
      <c r="H1195" s="65"/>
      <c r="I1195" s="28">
        <f ca="1">SUMIF('IMPORTBFT (ID)'!$A$3:$A$5000,$G$4:$G$7322,'IMPORTBFT (ID)'!$B$3:$B$5000)</f>
        <v>0</v>
      </c>
      <c r="J1195" s="66"/>
      <c r="K1195" s="18" t="str">
        <f t="shared" ca="1" si="0"/>
        <v>-</v>
      </c>
      <c r="L1195" s="19" t="e">
        <f>IF(G1195=#REF!,#REF!,"FALSO")</f>
        <v>#REF!</v>
      </c>
      <c r="M1195" s="67"/>
      <c r="N1195" s="68"/>
    </row>
    <row r="1196" spans="1:14" ht="15">
      <c r="A1196" s="63"/>
      <c r="B1196" s="63"/>
      <c r="C1196" s="23"/>
      <c r="D1196" s="23"/>
      <c r="E1196" s="23"/>
      <c r="F1196" s="23"/>
      <c r="G1196" s="64"/>
      <c r="H1196" s="65"/>
      <c r="I1196" s="28">
        <f ca="1">SUMIF('IMPORTBFT (ID)'!$A$3:$A$5000,$G$4:$G$7322,'IMPORTBFT (ID)'!$B$3:$B$5000)</f>
        <v>0</v>
      </c>
      <c r="J1196" s="66"/>
      <c r="K1196" s="18" t="str">
        <f t="shared" ca="1" si="0"/>
        <v>-</v>
      </c>
      <c r="L1196" s="19" t="e">
        <f>IF(G1196=#REF!,#REF!,"FALSO")</f>
        <v>#REF!</v>
      </c>
      <c r="M1196" s="67"/>
      <c r="N1196" s="68"/>
    </row>
    <row r="1197" spans="1:14" ht="15">
      <c r="A1197" s="63"/>
      <c r="B1197" s="63"/>
      <c r="C1197" s="23"/>
      <c r="D1197" s="23"/>
      <c r="E1197" s="23"/>
      <c r="F1197" s="23"/>
      <c r="G1197" s="64"/>
      <c r="H1197" s="65"/>
      <c r="I1197" s="28">
        <f ca="1">SUMIF('IMPORTBFT (ID)'!$A$3:$A$5000,$G$4:$G$7322,'IMPORTBFT (ID)'!$B$3:$B$5000)</f>
        <v>0</v>
      </c>
      <c r="J1197" s="66"/>
      <c r="K1197" s="18" t="str">
        <f t="shared" ca="1" si="0"/>
        <v>-</v>
      </c>
      <c r="L1197" s="19" t="e">
        <f>IF(G1197=#REF!,#REF!,"FALSO")</f>
        <v>#REF!</v>
      </c>
      <c r="M1197" s="67"/>
      <c r="N1197" s="68"/>
    </row>
    <row r="1198" spans="1:14" ht="15">
      <c r="A1198" s="63"/>
      <c r="B1198" s="63"/>
      <c r="C1198" s="23"/>
      <c r="D1198" s="23"/>
      <c r="E1198" s="23"/>
      <c r="F1198" s="23"/>
      <c r="G1198" s="64"/>
      <c r="H1198" s="65"/>
      <c r="I1198" s="28">
        <f ca="1">SUMIF('IMPORTBFT (ID)'!$A$3:$A$5000,$G$4:$G$7322,'IMPORTBFT (ID)'!$B$3:$B$5000)</f>
        <v>0</v>
      </c>
      <c r="J1198" s="66"/>
      <c r="K1198" s="18" t="str">
        <f t="shared" ca="1" si="0"/>
        <v>-</v>
      </c>
      <c r="L1198" s="19" t="e">
        <f>IF(G1198=#REF!,#REF!,"FALSO")</f>
        <v>#REF!</v>
      </c>
      <c r="M1198" s="67"/>
      <c r="N1198" s="68"/>
    </row>
    <row r="1199" spans="1:14" ht="15">
      <c r="A1199" s="63"/>
      <c r="B1199" s="63"/>
      <c r="C1199" s="23"/>
      <c r="D1199" s="23"/>
      <c r="E1199" s="23"/>
      <c r="F1199" s="23"/>
      <c r="G1199" s="64"/>
      <c r="H1199" s="65"/>
      <c r="I1199" s="28">
        <f ca="1">SUMIF('IMPORTBFT (ID)'!$A$3:$A$5000,$G$4:$G$7322,'IMPORTBFT (ID)'!$B$3:$B$5000)</f>
        <v>0</v>
      </c>
      <c r="J1199" s="66"/>
      <c r="K1199" s="18" t="str">
        <f t="shared" ca="1" si="0"/>
        <v>-</v>
      </c>
      <c r="L1199" s="19" t="e">
        <f>IF(G1199=#REF!,#REF!,"FALSO")</f>
        <v>#REF!</v>
      </c>
      <c r="M1199" s="67"/>
      <c r="N1199" s="68"/>
    </row>
    <row r="1200" spans="1:14" ht="15">
      <c r="A1200" s="63"/>
      <c r="B1200" s="63"/>
      <c r="C1200" s="23"/>
      <c r="D1200" s="23"/>
      <c r="E1200" s="23"/>
      <c r="F1200" s="23"/>
      <c r="G1200" s="64"/>
      <c r="H1200" s="65"/>
      <c r="I1200" s="28">
        <f ca="1">SUMIF('IMPORTBFT (ID)'!$A$3:$A$5000,$G$4:$G$7322,'IMPORTBFT (ID)'!$B$3:$B$5000)</f>
        <v>0</v>
      </c>
      <c r="J1200" s="66"/>
      <c r="K1200" s="18" t="str">
        <f t="shared" ca="1" si="0"/>
        <v>-</v>
      </c>
      <c r="L1200" s="19" t="e">
        <f>IF(G1200=#REF!,#REF!,"FALSO")</f>
        <v>#REF!</v>
      </c>
      <c r="M1200" s="67"/>
      <c r="N1200" s="68"/>
    </row>
    <row r="1201" spans="1:14" ht="15">
      <c r="A1201" s="63"/>
      <c r="B1201" s="63"/>
      <c r="C1201" s="23"/>
      <c r="D1201" s="23"/>
      <c r="E1201" s="23"/>
      <c r="F1201" s="23"/>
      <c r="G1201" s="64"/>
      <c r="H1201" s="65"/>
      <c r="I1201" s="28">
        <f ca="1">SUMIF('IMPORTBFT (ID)'!$A$3:$A$5000,$G$4:$G$7322,'IMPORTBFT (ID)'!$B$3:$B$5000)</f>
        <v>0</v>
      </c>
      <c r="J1201" s="66"/>
      <c r="K1201" s="18" t="str">
        <f t="shared" ca="1" si="0"/>
        <v>-</v>
      </c>
      <c r="L1201" s="19" t="e">
        <f>IF(G1201=#REF!,#REF!,"FALSO")</f>
        <v>#REF!</v>
      </c>
      <c r="M1201" s="67"/>
      <c r="N1201" s="68"/>
    </row>
    <row r="1202" spans="1:14" ht="15">
      <c r="A1202" s="63"/>
      <c r="B1202" s="63"/>
      <c r="C1202" s="23"/>
      <c r="D1202" s="23"/>
      <c r="E1202" s="23"/>
      <c r="F1202" s="23"/>
      <c r="G1202" s="64"/>
      <c r="H1202" s="65"/>
      <c r="I1202" s="28">
        <f ca="1">SUMIF('IMPORTBFT (ID)'!$A$3:$A$5000,$G$4:$G$7322,'IMPORTBFT (ID)'!$B$3:$B$5000)</f>
        <v>0</v>
      </c>
      <c r="J1202" s="66"/>
      <c r="K1202" s="18" t="str">
        <f t="shared" ca="1" si="0"/>
        <v>-</v>
      </c>
      <c r="L1202" s="19" t="e">
        <f>IF(G1202=#REF!,#REF!,"FALSO")</f>
        <v>#REF!</v>
      </c>
      <c r="M1202" s="67"/>
      <c r="N1202" s="68"/>
    </row>
    <row r="1203" spans="1:14" ht="15">
      <c r="A1203" s="63"/>
      <c r="B1203" s="63"/>
      <c r="C1203" s="23"/>
      <c r="D1203" s="23"/>
      <c r="E1203" s="23"/>
      <c r="F1203" s="23"/>
      <c r="G1203" s="64"/>
      <c r="H1203" s="65"/>
      <c r="I1203" s="28">
        <f ca="1">SUMIF('IMPORTBFT (ID)'!$A$3:$A$5000,$G$4:$G$7322,'IMPORTBFT (ID)'!$B$3:$B$5000)</f>
        <v>0</v>
      </c>
      <c r="J1203" s="66"/>
      <c r="K1203" s="18" t="str">
        <f t="shared" ca="1" si="0"/>
        <v>-</v>
      </c>
      <c r="L1203" s="19" t="e">
        <f>IF(G1203=#REF!,#REF!,"FALSO")</f>
        <v>#REF!</v>
      </c>
      <c r="M1203" s="67"/>
      <c r="N1203" s="68"/>
    </row>
    <row r="1204" spans="1:14" ht="15">
      <c r="A1204" s="63"/>
      <c r="B1204" s="63"/>
      <c r="C1204" s="23"/>
      <c r="D1204" s="23"/>
      <c r="E1204" s="23"/>
      <c r="F1204" s="23"/>
      <c r="G1204" s="64"/>
      <c r="H1204" s="65"/>
      <c r="I1204" s="28">
        <f ca="1">SUMIF('IMPORTBFT (ID)'!$A$3:$A$5000,$G$4:$G$7322,'IMPORTBFT (ID)'!$B$3:$B$5000)</f>
        <v>0</v>
      </c>
      <c r="J1204" s="66"/>
      <c r="K1204" s="18" t="str">
        <f t="shared" ca="1" si="0"/>
        <v>-</v>
      </c>
      <c r="L1204" s="19" t="e">
        <f>IF(G1204=#REF!,#REF!,"FALSO")</f>
        <v>#REF!</v>
      </c>
      <c r="M1204" s="67"/>
      <c r="N1204" s="68"/>
    </row>
    <row r="1205" spans="1:14" ht="15">
      <c r="A1205" s="63"/>
      <c r="B1205" s="63"/>
      <c r="C1205" s="23"/>
      <c r="D1205" s="23"/>
      <c r="E1205" s="23"/>
      <c r="F1205" s="23"/>
      <c r="G1205" s="64"/>
      <c r="H1205" s="65"/>
      <c r="I1205" s="28">
        <f ca="1">SUMIF('IMPORTBFT (ID)'!$A$3:$A$5000,$G$4:$G$7322,'IMPORTBFT (ID)'!$B$3:$B$5000)</f>
        <v>0</v>
      </c>
      <c r="J1205" s="66"/>
      <c r="K1205" s="18" t="str">
        <f t="shared" ca="1" si="0"/>
        <v>-</v>
      </c>
      <c r="L1205" s="19" t="e">
        <f>IF(G1205=#REF!,#REF!,"FALSO")</f>
        <v>#REF!</v>
      </c>
      <c r="M1205" s="67"/>
      <c r="N1205" s="68"/>
    </row>
    <row r="1206" spans="1:14" ht="15">
      <c r="A1206" s="63"/>
      <c r="B1206" s="63"/>
      <c r="C1206" s="23"/>
      <c r="D1206" s="23"/>
      <c r="E1206" s="23"/>
      <c r="F1206" s="23"/>
      <c r="G1206" s="64"/>
      <c r="H1206" s="65"/>
      <c r="I1206" s="28">
        <f ca="1">SUMIF('IMPORTBFT (ID)'!$A$3:$A$5000,$G$4:$G$7322,'IMPORTBFT (ID)'!$B$3:$B$5000)</f>
        <v>0</v>
      </c>
      <c r="J1206" s="66"/>
      <c r="K1206" s="18" t="str">
        <f t="shared" ca="1" si="0"/>
        <v>-</v>
      </c>
      <c r="L1206" s="19" t="e">
        <f>IF(G1206=#REF!,#REF!,"FALSO")</f>
        <v>#REF!</v>
      </c>
      <c r="M1206" s="67"/>
      <c r="N1206" s="68"/>
    </row>
    <row r="1207" spans="1:14" ht="15">
      <c r="A1207" s="63"/>
      <c r="B1207" s="63"/>
      <c r="C1207" s="23"/>
      <c r="D1207" s="23"/>
      <c r="E1207" s="23"/>
      <c r="F1207" s="23"/>
      <c r="G1207" s="64"/>
      <c r="H1207" s="65"/>
      <c r="I1207" s="28">
        <f ca="1">SUMIF('IMPORTBFT (ID)'!$A$3:$A$5000,$G$4:$G$7322,'IMPORTBFT (ID)'!$B$3:$B$5000)</f>
        <v>0</v>
      </c>
      <c r="J1207" s="66"/>
      <c r="K1207" s="18" t="str">
        <f t="shared" ca="1" si="0"/>
        <v>-</v>
      </c>
      <c r="L1207" s="19" t="e">
        <f>IF(G1207=#REF!,#REF!,"FALSO")</f>
        <v>#REF!</v>
      </c>
      <c r="M1207" s="67"/>
      <c r="N1207" s="68"/>
    </row>
    <row r="1208" spans="1:14" ht="15">
      <c r="A1208" s="63"/>
      <c r="B1208" s="63"/>
      <c r="C1208" s="23"/>
      <c r="D1208" s="23"/>
      <c r="E1208" s="23"/>
      <c r="F1208" s="23"/>
      <c r="G1208" s="64"/>
      <c r="H1208" s="65"/>
      <c r="I1208" s="28">
        <f ca="1">SUMIF('IMPORTBFT (ID)'!$A$3:$A$5000,$G$4:$G$7322,'IMPORTBFT (ID)'!$B$3:$B$5000)</f>
        <v>0</v>
      </c>
      <c r="J1208" s="66"/>
      <c r="K1208" s="18" t="str">
        <f t="shared" ca="1" si="0"/>
        <v>-</v>
      </c>
      <c r="L1208" s="19" t="e">
        <f>IF(G1208=#REF!,#REF!,"FALSO")</f>
        <v>#REF!</v>
      </c>
      <c r="M1208" s="67"/>
      <c r="N1208" s="68"/>
    </row>
    <row r="1209" spans="1:14" ht="15">
      <c r="A1209" s="63"/>
      <c r="B1209" s="63"/>
      <c r="C1209" s="23"/>
      <c r="D1209" s="23"/>
      <c r="E1209" s="23"/>
      <c r="F1209" s="23"/>
      <c r="G1209" s="64"/>
      <c r="H1209" s="65"/>
      <c r="I1209" s="28">
        <f ca="1">SUMIF('IMPORTBFT (ID)'!$A$3:$A$5000,$G$4:$G$7322,'IMPORTBFT (ID)'!$B$3:$B$5000)</f>
        <v>0</v>
      </c>
      <c r="J1209" s="66"/>
      <c r="K1209" s="18" t="str">
        <f t="shared" ca="1" si="0"/>
        <v>-</v>
      </c>
      <c r="L1209" s="19" t="e">
        <f>IF(G1209=#REF!,#REF!,"FALSO")</f>
        <v>#REF!</v>
      </c>
      <c r="M1209" s="67"/>
      <c r="N1209" s="68"/>
    </row>
    <row r="1210" spans="1:14" ht="15">
      <c r="A1210" s="63"/>
      <c r="B1210" s="63"/>
      <c r="C1210" s="23"/>
      <c r="D1210" s="23"/>
      <c r="E1210" s="23"/>
      <c r="F1210" s="23"/>
      <c r="G1210" s="64"/>
      <c r="H1210" s="65"/>
      <c r="I1210" s="28">
        <f ca="1">SUMIF('IMPORTBFT (ID)'!$A$3:$A$5000,$G$4:$G$7322,'IMPORTBFT (ID)'!$B$3:$B$5000)</f>
        <v>0</v>
      </c>
      <c r="J1210" s="66"/>
      <c r="K1210" s="18" t="str">
        <f t="shared" ca="1" si="0"/>
        <v>-</v>
      </c>
      <c r="L1210" s="19" t="e">
        <f>IF(G1210=#REF!,#REF!,"FALSO")</f>
        <v>#REF!</v>
      </c>
      <c r="M1210" s="67"/>
      <c r="N1210" s="68"/>
    </row>
    <row r="1211" spans="1:14" ht="15">
      <c r="A1211" s="63"/>
      <c r="B1211" s="63"/>
      <c r="C1211" s="23"/>
      <c r="D1211" s="23"/>
      <c r="E1211" s="23"/>
      <c r="F1211" s="23"/>
      <c r="G1211" s="64"/>
      <c r="H1211" s="65"/>
      <c r="I1211" s="28">
        <f ca="1">SUMIF('IMPORTBFT (ID)'!$A$3:$A$5000,$G$4:$G$7322,'IMPORTBFT (ID)'!$B$3:$B$5000)</f>
        <v>0</v>
      </c>
      <c r="J1211" s="66"/>
      <c r="K1211" s="18" t="str">
        <f t="shared" ca="1" si="0"/>
        <v>-</v>
      </c>
      <c r="L1211" s="19" t="e">
        <f>IF(G1211=#REF!,#REF!,"FALSO")</f>
        <v>#REF!</v>
      </c>
      <c r="M1211" s="67"/>
      <c r="N1211" s="68"/>
    </row>
    <row r="1212" spans="1:14" ht="15">
      <c r="A1212" s="63"/>
      <c r="B1212" s="63"/>
      <c r="C1212" s="23"/>
      <c r="D1212" s="23"/>
      <c r="E1212" s="23"/>
      <c r="F1212" s="23"/>
      <c r="G1212" s="64"/>
      <c r="H1212" s="65"/>
      <c r="I1212" s="28">
        <f ca="1">SUMIF('IMPORTBFT (ID)'!$A$3:$A$5000,$G$4:$G$7322,'IMPORTBFT (ID)'!$B$3:$B$5000)</f>
        <v>0</v>
      </c>
      <c r="J1212" s="66"/>
      <c r="K1212" s="18" t="str">
        <f t="shared" ca="1" si="0"/>
        <v>-</v>
      </c>
      <c r="L1212" s="19" t="e">
        <f>IF(G1212=#REF!,#REF!,"FALSO")</f>
        <v>#REF!</v>
      </c>
      <c r="M1212" s="67"/>
      <c r="N1212" s="68"/>
    </row>
    <row r="1213" spans="1:14" ht="15">
      <c r="A1213" s="63"/>
      <c r="B1213" s="63"/>
      <c r="C1213" s="23"/>
      <c r="D1213" s="23"/>
      <c r="E1213" s="23"/>
      <c r="F1213" s="23"/>
      <c r="G1213" s="64"/>
      <c r="H1213" s="65"/>
      <c r="I1213" s="28">
        <f ca="1">SUMIF('IMPORTBFT (ID)'!$A$3:$A$5000,$G$4:$G$7322,'IMPORTBFT (ID)'!$B$3:$B$5000)</f>
        <v>0</v>
      </c>
      <c r="J1213" s="66"/>
      <c r="K1213" s="18" t="str">
        <f t="shared" ca="1" si="0"/>
        <v>-</v>
      </c>
      <c r="L1213" s="19" t="e">
        <f>IF(G1213=#REF!,#REF!,"FALSO")</f>
        <v>#REF!</v>
      </c>
      <c r="M1213" s="67"/>
      <c r="N1213" s="68"/>
    </row>
    <row r="1214" spans="1:14" ht="15">
      <c r="A1214" s="63"/>
      <c r="B1214" s="63"/>
      <c r="C1214" s="23"/>
      <c r="D1214" s="23"/>
      <c r="E1214" s="23"/>
      <c r="F1214" s="23"/>
      <c r="G1214" s="64"/>
      <c r="H1214" s="65"/>
      <c r="I1214" s="28">
        <f ca="1">SUMIF('IMPORTBFT (ID)'!$A$3:$A$5000,$G$4:$G$7322,'IMPORTBFT (ID)'!$B$3:$B$5000)</f>
        <v>0</v>
      </c>
      <c r="J1214" s="66"/>
      <c r="K1214" s="18" t="str">
        <f t="shared" ca="1" si="0"/>
        <v>-</v>
      </c>
      <c r="L1214" s="19" t="e">
        <f>IF(G1214=#REF!,#REF!,"FALSO")</f>
        <v>#REF!</v>
      </c>
      <c r="M1214" s="67"/>
      <c r="N1214" s="68"/>
    </row>
    <row r="1215" spans="1:14" ht="15">
      <c r="A1215" s="63"/>
      <c r="B1215" s="63"/>
      <c r="C1215" s="23"/>
      <c r="D1215" s="23"/>
      <c r="E1215" s="23"/>
      <c r="F1215" s="23"/>
      <c r="G1215" s="64"/>
      <c r="H1215" s="65"/>
      <c r="I1215" s="28">
        <f ca="1">SUMIF('IMPORTBFT (ID)'!$A$3:$A$5000,$G$4:$G$7322,'IMPORTBFT (ID)'!$B$3:$B$5000)</f>
        <v>0</v>
      </c>
      <c r="J1215" s="66"/>
      <c r="K1215" s="18" t="str">
        <f t="shared" ca="1" si="0"/>
        <v>-</v>
      </c>
      <c r="L1215" s="19" t="e">
        <f>IF(G1215=#REF!,#REF!,"FALSO")</f>
        <v>#REF!</v>
      </c>
      <c r="M1215" s="67"/>
      <c r="N1215" s="68"/>
    </row>
    <row r="1216" spans="1:14" ht="15">
      <c r="A1216" s="63"/>
      <c r="B1216" s="63"/>
      <c r="C1216" s="23"/>
      <c r="D1216" s="23"/>
      <c r="E1216" s="23"/>
      <c r="F1216" s="23"/>
      <c r="G1216" s="64"/>
      <c r="H1216" s="65"/>
      <c r="I1216" s="28">
        <f ca="1">SUMIF('IMPORTBFT (ID)'!$A$3:$A$5000,$G$4:$G$7322,'IMPORTBFT (ID)'!$B$3:$B$5000)</f>
        <v>0</v>
      </c>
      <c r="J1216" s="66"/>
      <c r="K1216" s="18" t="str">
        <f t="shared" ca="1" si="0"/>
        <v>-</v>
      </c>
      <c r="L1216" s="19" t="e">
        <f>IF(G1216=#REF!,#REF!,"FALSO")</f>
        <v>#REF!</v>
      </c>
      <c r="M1216" s="67"/>
      <c r="N1216" s="68"/>
    </row>
    <row r="1217" spans="1:14" ht="15">
      <c r="A1217" s="63"/>
      <c r="B1217" s="63"/>
      <c r="C1217" s="23"/>
      <c r="D1217" s="23"/>
      <c r="E1217" s="23"/>
      <c r="F1217" s="23"/>
      <c r="G1217" s="64"/>
      <c r="H1217" s="65"/>
      <c r="I1217" s="28">
        <f ca="1">SUMIF('IMPORTBFT (ID)'!$A$3:$A$5000,$G$4:$G$7322,'IMPORTBFT (ID)'!$B$3:$B$5000)</f>
        <v>0</v>
      </c>
      <c r="J1217" s="66"/>
      <c r="K1217" s="18" t="str">
        <f t="shared" ca="1" si="0"/>
        <v>-</v>
      </c>
      <c r="L1217" s="19" t="e">
        <f>IF(G1217=#REF!,#REF!,"FALSO")</f>
        <v>#REF!</v>
      </c>
      <c r="M1217" s="67"/>
      <c r="N1217" s="68"/>
    </row>
    <row r="1218" spans="1:14" ht="15">
      <c r="A1218" s="63"/>
      <c r="B1218" s="63"/>
      <c r="C1218" s="23"/>
      <c r="D1218" s="23"/>
      <c r="E1218" s="23"/>
      <c r="F1218" s="23"/>
      <c r="G1218" s="64"/>
      <c r="H1218" s="65"/>
      <c r="I1218" s="28">
        <f ca="1">SUMIF('IMPORTBFT (ID)'!$A$3:$A$5000,$G$4:$G$7322,'IMPORTBFT (ID)'!$B$3:$B$5000)</f>
        <v>0</v>
      </c>
      <c r="J1218" s="66"/>
      <c r="K1218" s="18" t="str">
        <f t="shared" ca="1" si="0"/>
        <v>-</v>
      </c>
      <c r="L1218" s="19" t="e">
        <f>IF(G1218=#REF!,#REF!,"FALSO")</f>
        <v>#REF!</v>
      </c>
      <c r="M1218" s="67"/>
      <c r="N1218" s="68"/>
    </row>
    <row r="1219" spans="1:14" ht="15">
      <c r="A1219" s="63"/>
      <c r="B1219" s="63"/>
      <c r="C1219" s="23"/>
      <c r="D1219" s="23"/>
      <c r="E1219" s="23"/>
      <c r="F1219" s="23"/>
      <c r="G1219" s="64"/>
      <c r="H1219" s="65"/>
      <c r="I1219" s="28">
        <f ca="1">SUMIF('IMPORTBFT (ID)'!$A$3:$A$5000,$G$4:$G$7322,'IMPORTBFT (ID)'!$B$3:$B$5000)</f>
        <v>0</v>
      </c>
      <c r="J1219" s="66"/>
      <c r="K1219" s="18" t="str">
        <f t="shared" ca="1" si="0"/>
        <v>-</v>
      </c>
      <c r="L1219" s="19" t="e">
        <f>IF(G1219=#REF!,#REF!,"FALSO")</f>
        <v>#REF!</v>
      </c>
      <c r="M1219" s="67"/>
      <c r="N1219" s="68"/>
    </row>
    <row r="1220" spans="1:14" ht="15">
      <c r="A1220" s="63"/>
      <c r="B1220" s="63"/>
      <c r="C1220" s="23"/>
      <c r="D1220" s="23"/>
      <c r="E1220" s="23"/>
      <c r="F1220" s="23"/>
      <c r="G1220" s="64"/>
      <c r="H1220" s="65"/>
      <c r="I1220" s="28">
        <f ca="1">SUMIF('IMPORTBFT (ID)'!$A$3:$A$5000,$G$4:$G$7322,'IMPORTBFT (ID)'!$B$3:$B$5000)</f>
        <v>0</v>
      </c>
      <c r="J1220" s="66"/>
      <c r="K1220" s="18" t="str">
        <f t="shared" ca="1" si="0"/>
        <v>-</v>
      </c>
      <c r="L1220" s="19" t="e">
        <f>IF(G1220=#REF!,#REF!,"FALSO")</f>
        <v>#REF!</v>
      </c>
      <c r="M1220" s="67"/>
      <c r="N1220" s="68"/>
    </row>
    <row r="1221" spans="1:14" ht="15">
      <c r="A1221" s="63"/>
      <c r="B1221" s="63"/>
      <c r="C1221" s="23"/>
      <c r="D1221" s="23"/>
      <c r="E1221" s="23"/>
      <c r="F1221" s="23"/>
      <c r="G1221" s="64"/>
      <c r="H1221" s="65"/>
      <c r="I1221" s="28">
        <f ca="1">SUMIF('IMPORTBFT (ID)'!$A$3:$A$5000,$G$4:$G$7322,'IMPORTBFT (ID)'!$B$3:$B$5000)</f>
        <v>0</v>
      </c>
      <c r="J1221" s="66"/>
      <c r="K1221" s="18" t="str">
        <f t="shared" ca="1" si="0"/>
        <v>-</v>
      </c>
      <c r="L1221" s="19" t="e">
        <f>IF(G1221=#REF!,#REF!,"FALSO")</f>
        <v>#REF!</v>
      </c>
      <c r="M1221" s="67"/>
      <c r="N1221" s="68"/>
    </row>
    <row r="1222" spans="1:14" ht="15">
      <c r="A1222" s="63"/>
      <c r="B1222" s="63"/>
      <c r="C1222" s="23"/>
      <c r="D1222" s="23"/>
      <c r="E1222" s="23"/>
      <c r="F1222" s="23"/>
      <c r="G1222" s="64"/>
      <c r="H1222" s="65"/>
      <c r="I1222" s="28">
        <f ca="1">SUMIF('IMPORTBFT (ID)'!$A$3:$A$5000,$G$4:$G$7322,'IMPORTBFT (ID)'!$B$3:$B$5000)</f>
        <v>0</v>
      </c>
      <c r="J1222" s="66"/>
      <c r="K1222" s="18" t="str">
        <f t="shared" ca="1" si="0"/>
        <v>-</v>
      </c>
      <c r="L1222" s="19" t="e">
        <f>IF(G1222=#REF!,#REF!,"FALSO")</f>
        <v>#REF!</v>
      </c>
      <c r="M1222" s="67"/>
      <c r="N1222" s="68"/>
    </row>
    <row r="1223" spans="1:14" ht="15">
      <c r="A1223" s="63"/>
      <c r="B1223" s="63"/>
      <c r="C1223" s="23"/>
      <c r="D1223" s="23"/>
      <c r="E1223" s="23"/>
      <c r="F1223" s="23"/>
      <c r="G1223" s="64"/>
      <c r="H1223" s="65"/>
      <c r="I1223" s="28">
        <f ca="1">SUMIF('IMPORTBFT (ID)'!$A$3:$A$5000,$G$4:$G$7322,'IMPORTBFT (ID)'!$B$3:$B$5000)</f>
        <v>0</v>
      </c>
      <c r="J1223" s="66"/>
      <c r="K1223" s="18" t="str">
        <f t="shared" ca="1" si="0"/>
        <v>-</v>
      </c>
      <c r="L1223" s="19" t="e">
        <f>IF(G1223=#REF!,#REF!,"FALSO")</f>
        <v>#REF!</v>
      </c>
      <c r="M1223" s="67"/>
      <c r="N1223" s="68"/>
    </row>
    <row r="1224" spans="1:14" ht="15">
      <c r="A1224" s="63"/>
      <c r="B1224" s="63"/>
      <c r="C1224" s="23"/>
      <c r="D1224" s="23"/>
      <c r="E1224" s="23"/>
      <c r="F1224" s="23"/>
      <c r="G1224" s="64"/>
      <c r="H1224" s="65"/>
      <c r="I1224" s="28">
        <f ca="1">SUMIF('IMPORTBFT (ID)'!$A$3:$A$5000,$G$4:$G$7322,'IMPORTBFT (ID)'!$B$3:$B$5000)</f>
        <v>0</v>
      </c>
      <c r="J1224" s="66"/>
      <c r="K1224" s="18" t="str">
        <f t="shared" ca="1" si="0"/>
        <v>-</v>
      </c>
      <c r="L1224" s="19" t="e">
        <f>IF(G1224=#REF!,#REF!,"FALSO")</f>
        <v>#REF!</v>
      </c>
      <c r="M1224" s="67"/>
      <c r="N1224" s="68"/>
    </row>
    <row r="1225" spans="1:14" ht="15">
      <c r="A1225" s="63"/>
      <c r="B1225" s="63"/>
      <c r="C1225" s="23"/>
      <c r="D1225" s="23"/>
      <c r="E1225" s="23"/>
      <c r="F1225" s="23"/>
      <c r="G1225" s="64"/>
      <c r="H1225" s="65"/>
      <c r="I1225" s="28">
        <f ca="1">SUMIF('IMPORTBFT (ID)'!$A$3:$A$5000,$G$4:$G$7322,'IMPORTBFT (ID)'!$B$3:$B$5000)</f>
        <v>0</v>
      </c>
      <c r="J1225" s="66"/>
      <c r="K1225" s="18" t="str">
        <f t="shared" ca="1" si="0"/>
        <v>-</v>
      </c>
      <c r="L1225" s="19" t="e">
        <f>IF(G1225=#REF!,#REF!,"FALSO")</f>
        <v>#REF!</v>
      </c>
      <c r="M1225" s="67"/>
      <c r="N1225" s="68"/>
    </row>
    <row r="1226" spans="1:14" ht="15">
      <c r="A1226" s="63"/>
      <c r="B1226" s="63"/>
      <c r="C1226" s="23"/>
      <c r="D1226" s="23"/>
      <c r="E1226" s="23"/>
      <c r="F1226" s="23"/>
      <c r="G1226" s="64"/>
      <c r="H1226" s="65"/>
      <c r="I1226" s="28">
        <f ca="1">SUMIF('IMPORTBFT (ID)'!$A$3:$A$5000,$G$4:$G$7322,'IMPORTBFT (ID)'!$B$3:$B$5000)</f>
        <v>0</v>
      </c>
      <c r="J1226" s="66"/>
      <c r="K1226" s="18" t="str">
        <f t="shared" ca="1" si="0"/>
        <v>-</v>
      </c>
      <c r="L1226" s="19" t="e">
        <f>IF(G1226=#REF!,#REF!,"FALSO")</f>
        <v>#REF!</v>
      </c>
      <c r="M1226" s="67"/>
      <c r="N1226" s="68"/>
    </row>
    <row r="1227" spans="1:14" ht="15">
      <c r="A1227" s="63"/>
      <c r="B1227" s="63"/>
      <c r="C1227" s="23"/>
      <c r="D1227" s="23"/>
      <c r="E1227" s="23"/>
      <c r="F1227" s="23"/>
      <c r="G1227" s="64"/>
      <c r="H1227" s="65"/>
      <c r="I1227" s="28">
        <f ca="1">SUMIF('IMPORTBFT (ID)'!$A$3:$A$5000,$G$4:$G$7322,'IMPORTBFT (ID)'!$B$3:$B$5000)</f>
        <v>0</v>
      </c>
      <c r="J1227" s="66"/>
      <c r="K1227" s="18" t="str">
        <f t="shared" ca="1" si="0"/>
        <v>-</v>
      </c>
      <c r="L1227" s="19" t="e">
        <f>IF(G1227=#REF!,#REF!,"FALSO")</f>
        <v>#REF!</v>
      </c>
      <c r="M1227" s="67"/>
      <c r="N1227" s="68"/>
    </row>
    <row r="1228" spans="1:14" ht="15">
      <c r="A1228" s="63"/>
      <c r="B1228" s="63"/>
      <c r="C1228" s="23"/>
      <c r="D1228" s="23"/>
      <c r="E1228" s="23"/>
      <c r="F1228" s="23"/>
      <c r="G1228" s="64"/>
      <c r="H1228" s="65"/>
      <c r="I1228" s="28">
        <f ca="1">SUMIF('IMPORTBFT (ID)'!$A$3:$A$5000,$G$4:$G$7322,'IMPORTBFT (ID)'!$B$3:$B$5000)</f>
        <v>0</v>
      </c>
      <c r="J1228" s="66"/>
      <c r="K1228" s="18" t="str">
        <f t="shared" ca="1" si="0"/>
        <v>-</v>
      </c>
      <c r="L1228" s="19" t="e">
        <f>IF(G1228=#REF!,#REF!,"FALSO")</f>
        <v>#REF!</v>
      </c>
      <c r="M1228" s="67"/>
      <c r="N1228" s="68"/>
    </row>
    <row r="1229" spans="1:14" ht="15">
      <c r="A1229" s="63"/>
      <c r="B1229" s="63"/>
      <c r="C1229" s="23"/>
      <c r="D1229" s="23"/>
      <c r="E1229" s="23"/>
      <c r="F1229" s="23"/>
      <c r="G1229" s="64"/>
      <c r="H1229" s="65"/>
      <c r="I1229" s="28">
        <f ca="1">SUMIF('IMPORTBFT (ID)'!$A$3:$A$5000,$G$4:$G$7322,'IMPORTBFT (ID)'!$B$3:$B$5000)</f>
        <v>0</v>
      </c>
      <c r="J1229" s="66"/>
      <c r="K1229" s="18" t="str">
        <f t="shared" ca="1" si="0"/>
        <v>-</v>
      </c>
      <c r="L1229" s="19" t="e">
        <f>IF(G1229=#REF!,#REF!,"FALSO")</f>
        <v>#REF!</v>
      </c>
      <c r="M1229" s="67"/>
      <c r="N1229" s="68"/>
    </row>
    <row r="1230" spans="1:14" ht="15">
      <c r="A1230" s="63"/>
      <c r="B1230" s="63"/>
      <c r="C1230" s="23"/>
      <c r="D1230" s="23"/>
      <c r="E1230" s="23"/>
      <c r="F1230" s="23"/>
      <c r="G1230" s="64"/>
      <c r="H1230" s="65"/>
      <c r="I1230" s="28">
        <f ca="1">SUMIF('IMPORTBFT (ID)'!$A$3:$A$5000,$G$4:$G$7322,'IMPORTBFT (ID)'!$B$3:$B$5000)</f>
        <v>0</v>
      </c>
      <c r="J1230" s="66"/>
      <c r="K1230" s="18" t="str">
        <f t="shared" ca="1" si="0"/>
        <v>-</v>
      </c>
      <c r="L1230" s="19" t="e">
        <f>IF(G1230=#REF!,#REF!,"FALSO")</f>
        <v>#REF!</v>
      </c>
      <c r="M1230" s="67"/>
      <c r="N1230" s="68"/>
    </row>
    <row r="1231" spans="1:14" ht="15">
      <c r="A1231" s="63"/>
      <c r="B1231" s="63"/>
      <c r="C1231" s="23"/>
      <c r="D1231" s="23"/>
      <c r="E1231" s="23"/>
      <c r="F1231" s="23"/>
      <c r="G1231" s="64"/>
      <c r="H1231" s="65"/>
      <c r="I1231" s="28">
        <f ca="1">SUMIF('IMPORTBFT (ID)'!$A$3:$A$5000,$G$4:$G$7322,'IMPORTBFT (ID)'!$B$3:$B$5000)</f>
        <v>0</v>
      </c>
      <c r="J1231" s="66"/>
      <c r="K1231" s="18" t="str">
        <f t="shared" ca="1" si="0"/>
        <v>-</v>
      </c>
      <c r="L1231" s="19" t="e">
        <f>IF(G1231=#REF!,#REF!,"FALSO")</f>
        <v>#REF!</v>
      </c>
      <c r="M1231" s="67"/>
      <c r="N1231" s="68"/>
    </row>
    <row r="1232" spans="1:14" ht="15">
      <c r="A1232" s="63"/>
      <c r="B1232" s="63"/>
      <c r="C1232" s="23"/>
      <c r="D1232" s="23"/>
      <c r="E1232" s="23"/>
      <c r="F1232" s="23"/>
      <c r="G1232" s="64"/>
      <c r="H1232" s="65"/>
      <c r="I1232" s="28">
        <f ca="1">SUMIF('IMPORTBFT (ID)'!$A$3:$A$5000,$G$4:$G$7322,'IMPORTBFT (ID)'!$B$3:$B$5000)</f>
        <v>0</v>
      </c>
      <c r="J1232" s="66"/>
      <c r="K1232" s="18" t="str">
        <f t="shared" ca="1" si="0"/>
        <v>-</v>
      </c>
      <c r="L1232" s="19" t="e">
        <f>IF(G1232=#REF!,#REF!,"FALSO")</f>
        <v>#REF!</v>
      </c>
      <c r="M1232" s="67"/>
      <c r="N1232" s="68"/>
    </row>
    <row r="1233" spans="1:14" ht="15">
      <c r="A1233" s="63"/>
      <c r="B1233" s="63"/>
      <c r="C1233" s="23"/>
      <c r="D1233" s="23"/>
      <c r="E1233" s="23"/>
      <c r="F1233" s="23"/>
      <c r="G1233" s="64"/>
      <c r="H1233" s="65"/>
      <c r="I1233" s="28">
        <f ca="1">SUMIF('IMPORTBFT (ID)'!$A$3:$A$5000,$G$4:$G$7322,'IMPORTBFT (ID)'!$B$3:$B$5000)</f>
        <v>0</v>
      </c>
      <c r="J1233" s="66"/>
      <c r="K1233" s="18" t="str">
        <f t="shared" ca="1" si="0"/>
        <v>-</v>
      </c>
      <c r="L1233" s="19" t="e">
        <f>IF(G1233=#REF!,#REF!,"FALSO")</f>
        <v>#REF!</v>
      </c>
      <c r="M1233" s="67"/>
      <c r="N1233" s="68"/>
    </row>
    <row r="1234" spans="1:14" ht="15">
      <c r="A1234" s="63"/>
      <c r="B1234" s="63"/>
      <c r="C1234" s="23"/>
      <c r="D1234" s="23"/>
      <c r="E1234" s="23"/>
      <c r="F1234" s="23"/>
      <c r="G1234" s="64"/>
      <c r="H1234" s="65"/>
      <c r="I1234" s="28">
        <f ca="1">SUMIF('IMPORTBFT (ID)'!$A$3:$A$5000,$G$4:$G$7322,'IMPORTBFT (ID)'!$B$3:$B$5000)</f>
        <v>0</v>
      </c>
      <c r="J1234" s="66"/>
      <c r="K1234" s="18" t="str">
        <f t="shared" ca="1" si="0"/>
        <v>-</v>
      </c>
      <c r="L1234" s="19" t="e">
        <f>IF(G1234=#REF!,#REF!,"FALSO")</f>
        <v>#REF!</v>
      </c>
      <c r="M1234" s="67"/>
      <c r="N1234" s="68"/>
    </row>
    <row r="1235" spans="1:14" ht="15">
      <c r="A1235" s="63"/>
      <c r="B1235" s="63"/>
      <c r="C1235" s="23"/>
      <c r="D1235" s="23"/>
      <c r="E1235" s="23"/>
      <c r="F1235" s="23"/>
      <c r="G1235" s="64"/>
      <c r="H1235" s="65"/>
      <c r="I1235" s="28">
        <f ca="1">SUMIF('IMPORTBFT (ID)'!$A$3:$A$5000,$G$4:$G$7322,'IMPORTBFT (ID)'!$B$3:$B$5000)</f>
        <v>0</v>
      </c>
      <c r="J1235" s="66"/>
      <c r="K1235" s="18" t="str">
        <f t="shared" ca="1" si="0"/>
        <v>-</v>
      </c>
      <c r="L1235" s="19" t="e">
        <f>IF(G1235=#REF!,#REF!,"FALSO")</f>
        <v>#REF!</v>
      </c>
      <c r="M1235" s="67"/>
      <c r="N1235" s="68"/>
    </row>
    <row r="1236" spans="1:14" ht="15">
      <c r="A1236" s="63"/>
      <c r="B1236" s="63"/>
      <c r="C1236" s="23"/>
      <c r="D1236" s="23"/>
      <c r="E1236" s="23"/>
      <c r="F1236" s="23"/>
      <c r="G1236" s="64"/>
      <c r="H1236" s="65"/>
      <c r="I1236" s="28">
        <f ca="1">SUMIF('IMPORTBFT (ID)'!$A$3:$A$5000,$G$4:$G$7322,'IMPORTBFT (ID)'!$B$3:$B$5000)</f>
        <v>0</v>
      </c>
      <c r="J1236" s="66"/>
      <c r="K1236" s="18" t="str">
        <f t="shared" ca="1" si="0"/>
        <v>-</v>
      </c>
      <c r="L1236" s="19" t="e">
        <f>IF(G1236=#REF!,#REF!,"FALSO")</f>
        <v>#REF!</v>
      </c>
      <c r="M1236" s="67"/>
      <c r="N1236" s="68"/>
    </row>
    <row r="1237" spans="1:14" ht="15">
      <c r="A1237" s="63"/>
      <c r="B1237" s="63"/>
      <c r="C1237" s="23"/>
      <c r="D1237" s="23"/>
      <c r="E1237" s="23"/>
      <c r="F1237" s="23"/>
      <c r="G1237" s="64"/>
      <c r="H1237" s="65"/>
      <c r="I1237" s="28">
        <f ca="1">SUMIF('IMPORTBFT (ID)'!$A$3:$A$5000,$G$4:$G$7322,'IMPORTBFT (ID)'!$B$3:$B$5000)</f>
        <v>0</v>
      </c>
      <c r="J1237" s="66"/>
      <c r="K1237" s="18" t="str">
        <f t="shared" ca="1" si="0"/>
        <v>-</v>
      </c>
      <c r="L1237" s="19" t="e">
        <f>IF(G1237=#REF!,#REF!,"FALSO")</f>
        <v>#REF!</v>
      </c>
      <c r="M1237" s="67"/>
      <c r="N1237" s="68"/>
    </row>
    <row r="1238" spans="1:14" ht="15">
      <c r="A1238" s="63"/>
      <c r="B1238" s="63"/>
      <c r="C1238" s="23"/>
      <c r="D1238" s="23"/>
      <c r="E1238" s="23"/>
      <c r="F1238" s="23"/>
      <c r="G1238" s="64"/>
      <c r="H1238" s="65"/>
      <c r="I1238" s="28">
        <f ca="1">SUMIF('IMPORTBFT (ID)'!$A$3:$A$5000,$G$4:$G$7322,'IMPORTBFT (ID)'!$B$3:$B$5000)</f>
        <v>0</v>
      </c>
      <c r="J1238" s="66"/>
      <c r="K1238" s="18" t="str">
        <f t="shared" ca="1" si="0"/>
        <v>-</v>
      </c>
      <c r="L1238" s="19" t="e">
        <f>IF(G1238=#REF!,#REF!,"FALSO")</f>
        <v>#REF!</v>
      </c>
      <c r="M1238" s="67"/>
      <c r="N1238" s="68"/>
    </row>
    <row r="1239" spans="1:14" ht="15">
      <c r="A1239" s="63"/>
      <c r="B1239" s="63"/>
      <c r="C1239" s="23"/>
      <c r="D1239" s="23"/>
      <c r="E1239" s="23"/>
      <c r="F1239" s="23"/>
      <c r="G1239" s="64"/>
      <c r="H1239" s="65"/>
      <c r="I1239" s="28">
        <f ca="1">SUMIF('IMPORTBFT (ID)'!$A$3:$A$5000,$G$4:$G$7322,'IMPORTBFT (ID)'!$B$3:$B$5000)</f>
        <v>0</v>
      </c>
      <c r="J1239" s="66"/>
      <c r="K1239" s="18" t="str">
        <f t="shared" ca="1" si="0"/>
        <v>-</v>
      </c>
      <c r="L1239" s="19" t="e">
        <f>IF(G1239=#REF!,#REF!,"FALSO")</f>
        <v>#REF!</v>
      </c>
      <c r="M1239" s="67"/>
      <c r="N1239" s="68"/>
    </row>
    <row r="1240" spans="1:14" ht="15">
      <c r="A1240" s="63"/>
      <c r="B1240" s="63"/>
      <c r="C1240" s="69"/>
      <c r="D1240" s="23"/>
      <c r="E1240" s="23"/>
      <c r="F1240" s="23"/>
      <c r="G1240" s="64"/>
      <c r="H1240" s="65"/>
      <c r="I1240" s="28">
        <f ca="1">SUMIF('IMPORTBFT (ID)'!$A$3:$A$5000,$G$4:$G$7322,'IMPORTBFT (ID)'!$B$3:$B$5000)</f>
        <v>0</v>
      </c>
      <c r="J1240" s="66"/>
      <c r="K1240" s="18" t="str">
        <f t="shared" ca="1" si="0"/>
        <v>-</v>
      </c>
      <c r="L1240" s="19" t="e">
        <f>IF(G1240=#REF!,#REF!,"FALSO")</f>
        <v>#REF!</v>
      </c>
      <c r="M1240" s="67"/>
      <c r="N1240" s="68"/>
    </row>
    <row r="1241" spans="1:14" ht="15">
      <c r="A1241" s="63"/>
      <c r="B1241" s="63"/>
      <c r="C1241" s="69"/>
      <c r="D1241" s="23"/>
      <c r="E1241" s="23"/>
      <c r="F1241" s="23"/>
      <c r="G1241" s="64"/>
      <c r="H1241" s="65"/>
      <c r="I1241" s="28">
        <f ca="1">SUMIF('IMPORTBFT (ID)'!$A$3:$A$5000,$G$4:$G$7322,'IMPORTBFT (ID)'!$B$3:$B$5000)</f>
        <v>0</v>
      </c>
      <c r="J1241" s="66"/>
      <c r="K1241" s="18" t="str">
        <f t="shared" ca="1" si="0"/>
        <v>-</v>
      </c>
      <c r="L1241" s="19" t="e">
        <f>IF(G1241=#REF!,#REF!,"FALSO")</f>
        <v>#REF!</v>
      </c>
      <c r="M1241" s="67"/>
      <c r="N1241" s="68"/>
    </row>
    <row r="1242" spans="1:14" ht="15">
      <c r="A1242" s="63"/>
      <c r="B1242" s="63"/>
      <c r="C1242" s="23"/>
      <c r="D1242" s="23"/>
      <c r="E1242" s="23"/>
      <c r="F1242" s="23"/>
      <c r="G1242" s="64"/>
      <c r="H1242" s="65"/>
      <c r="I1242" s="28">
        <f ca="1">SUMIF('IMPORTBFT (ID)'!$A$3:$A$5000,$G$4:$G$7322,'IMPORTBFT (ID)'!$B$3:$B$5000)</f>
        <v>0</v>
      </c>
      <c r="J1242" s="66"/>
      <c r="K1242" s="18" t="str">
        <f t="shared" ca="1" si="0"/>
        <v>-</v>
      </c>
      <c r="L1242" s="19" t="e">
        <f>IF(G1242=#REF!,#REF!,"FALSO")</f>
        <v>#REF!</v>
      </c>
      <c r="M1242" s="67"/>
      <c r="N1242" s="68"/>
    </row>
    <row r="1243" spans="1:14" ht="15">
      <c r="A1243" s="63"/>
      <c r="B1243" s="63"/>
      <c r="C1243" s="69"/>
      <c r="D1243" s="23"/>
      <c r="E1243" s="23"/>
      <c r="F1243" s="23"/>
      <c r="G1243" s="64"/>
      <c r="H1243" s="65"/>
      <c r="I1243" s="28">
        <f ca="1">SUMIF('IMPORTBFT (ID)'!$A$3:$A$5000,$G$4:$G$7322,'IMPORTBFT (ID)'!$B$3:$B$5000)</f>
        <v>0</v>
      </c>
      <c r="J1243" s="66"/>
      <c r="K1243" s="18" t="str">
        <f t="shared" ca="1" si="0"/>
        <v>-</v>
      </c>
      <c r="L1243" s="19" t="e">
        <f>IF(G1243=#REF!,#REF!,"FALSO")</f>
        <v>#REF!</v>
      </c>
      <c r="M1243" s="67"/>
      <c r="N1243" s="68"/>
    </row>
    <row r="1244" spans="1:14" ht="15">
      <c r="A1244" s="63"/>
      <c r="B1244" s="63"/>
      <c r="C1244" s="69"/>
      <c r="D1244" s="23"/>
      <c r="E1244" s="23"/>
      <c r="F1244" s="23"/>
      <c r="G1244" s="64"/>
      <c r="H1244" s="78"/>
      <c r="I1244" s="28">
        <f ca="1">SUMIF('IMPORTBFT (ID)'!$A$3:$A$5000,$G$4:$G$7322,'IMPORTBFT (ID)'!$B$3:$B$5000)</f>
        <v>0</v>
      </c>
      <c r="J1244" s="72"/>
      <c r="K1244" s="18" t="str">
        <f t="shared" ca="1" si="0"/>
        <v>-</v>
      </c>
      <c r="L1244" s="19" t="e">
        <f>IF(G1244=#REF!,#REF!,"FALSO")</f>
        <v>#REF!</v>
      </c>
      <c r="M1244" s="75"/>
      <c r="N1244" s="76"/>
    </row>
    <row r="1245" spans="1:14" ht="15">
      <c r="A1245" s="63"/>
      <c r="B1245" s="63"/>
      <c r="C1245" s="69"/>
      <c r="D1245" s="23"/>
      <c r="E1245" s="23"/>
      <c r="F1245" s="23"/>
      <c r="G1245" s="64"/>
      <c r="H1245" s="78"/>
      <c r="I1245" s="28">
        <f ca="1">SUMIF('IMPORTBFT (ID)'!$A$3:$A$5000,$G$4:$G$7322,'IMPORTBFT (ID)'!$B$3:$B$5000)</f>
        <v>0</v>
      </c>
      <c r="J1245" s="72"/>
      <c r="K1245" s="18" t="str">
        <f t="shared" ca="1" si="0"/>
        <v>-</v>
      </c>
      <c r="L1245" s="19" t="e">
        <f>IF(G1245=#REF!,#REF!,"FALSO")</f>
        <v>#REF!</v>
      </c>
      <c r="M1245" s="75"/>
      <c r="N1245" s="76"/>
    </row>
    <row r="1246" spans="1:14" ht="15">
      <c r="A1246" s="63"/>
      <c r="B1246" s="63"/>
      <c r="C1246" s="23"/>
      <c r="D1246" s="22"/>
      <c r="E1246" s="50"/>
      <c r="F1246" s="23"/>
      <c r="G1246" s="64"/>
      <c r="H1246" s="65"/>
      <c r="I1246" s="28">
        <f ca="1">SUMIF('IMPORTBFT (ID)'!$A$3:$A$5000,$G$4:$G$7322,'IMPORTBFT (ID)'!$B$3:$B$5000)</f>
        <v>0</v>
      </c>
      <c r="J1246" s="66"/>
      <c r="K1246" s="18" t="str">
        <f t="shared" ca="1" si="0"/>
        <v>-</v>
      </c>
      <c r="L1246" s="19" t="e">
        <f>IF(G1246=#REF!,#REF!,"FALSO")</f>
        <v>#REF!</v>
      </c>
      <c r="M1246" s="67"/>
      <c r="N1246" s="68"/>
    </row>
    <row r="1247" spans="1:14" ht="15">
      <c r="A1247" s="63"/>
      <c r="B1247" s="63"/>
      <c r="C1247" s="23"/>
      <c r="D1247" s="23"/>
      <c r="E1247" s="23"/>
      <c r="F1247" s="23"/>
      <c r="G1247" s="64"/>
      <c r="H1247" s="65"/>
      <c r="I1247" s="28">
        <f ca="1">SUMIF('IMPORTBFT (ID)'!$A$3:$A$5000,$G$4:$G$7322,'IMPORTBFT (ID)'!$B$3:$B$5000)</f>
        <v>0</v>
      </c>
      <c r="J1247" s="66"/>
      <c r="K1247" s="18" t="str">
        <f t="shared" ca="1" si="0"/>
        <v>-</v>
      </c>
      <c r="L1247" s="19" t="e">
        <f>IF(G1247=#REF!,#REF!,"FALSO")</f>
        <v>#REF!</v>
      </c>
      <c r="M1247" s="67"/>
      <c r="N1247" s="68"/>
    </row>
    <row r="1248" spans="1:14" ht="15">
      <c r="A1248" s="63"/>
      <c r="B1248" s="63"/>
      <c r="C1248" s="23"/>
      <c r="D1248" s="23"/>
      <c r="E1248" s="23"/>
      <c r="F1248" s="23"/>
      <c r="G1248" s="64"/>
      <c r="H1248" s="65"/>
      <c r="I1248" s="28">
        <f ca="1">SUMIF('IMPORTBFT (ID)'!$A$3:$A$5000,$G$4:$G$7322,'IMPORTBFT (ID)'!$B$3:$B$5000)</f>
        <v>0</v>
      </c>
      <c r="J1248" s="66"/>
      <c r="K1248" s="18" t="str">
        <f t="shared" ca="1" si="0"/>
        <v>-</v>
      </c>
      <c r="L1248" s="19" t="e">
        <f>IF(G1248=#REF!,#REF!,"FALSO")</f>
        <v>#REF!</v>
      </c>
      <c r="M1248" s="67"/>
      <c r="N1248" s="68"/>
    </row>
    <row r="1249" spans="1:14" ht="15">
      <c r="A1249" s="63"/>
      <c r="B1249" s="63"/>
      <c r="C1249" s="23"/>
      <c r="D1249" s="23"/>
      <c r="E1249" s="23"/>
      <c r="F1249" s="23"/>
      <c r="G1249" s="64"/>
      <c r="H1249" s="65"/>
      <c r="I1249" s="28">
        <f ca="1">SUMIF('IMPORTBFT (ID)'!$A$3:$A$5000,$G$4:$G$7322,'IMPORTBFT (ID)'!$B$3:$B$5000)</f>
        <v>0</v>
      </c>
      <c r="J1249" s="66"/>
      <c r="K1249" s="18" t="str">
        <f t="shared" ca="1" si="0"/>
        <v>-</v>
      </c>
      <c r="L1249" s="19" t="e">
        <f>IF(G1249=#REF!,#REF!,"FALSO")</f>
        <v>#REF!</v>
      </c>
      <c r="M1249" s="67"/>
      <c r="N1249" s="68"/>
    </row>
    <row r="1250" spans="1:14" ht="15">
      <c r="A1250" s="63"/>
      <c r="B1250" s="63"/>
      <c r="C1250" s="23"/>
      <c r="D1250" s="23"/>
      <c r="E1250" s="23"/>
      <c r="F1250" s="23"/>
      <c r="G1250" s="64"/>
      <c r="H1250" s="65"/>
      <c r="I1250" s="28">
        <f ca="1">SUMIF('IMPORTBFT (ID)'!$A$3:$A$5000,$G$4:$G$7322,'IMPORTBFT (ID)'!$B$3:$B$5000)</f>
        <v>0</v>
      </c>
      <c r="J1250" s="66"/>
      <c r="K1250" s="18" t="str">
        <f t="shared" ca="1" si="0"/>
        <v>-</v>
      </c>
      <c r="L1250" s="19" t="e">
        <f>IF(G1250=#REF!,#REF!,"FALSO")</f>
        <v>#REF!</v>
      </c>
      <c r="M1250" s="67"/>
      <c r="N1250" s="68"/>
    </row>
    <row r="1251" spans="1:14" ht="15">
      <c r="A1251" s="63"/>
      <c r="B1251" s="63"/>
      <c r="C1251" s="23"/>
      <c r="D1251" s="23"/>
      <c r="E1251" s="23"/>
      <c r="F1251" s="23"/>
      <c r="G1251" s="64"/>
      <c r="H1251" s="65"/>
      <c r="I1251" s="28">
        <f ca="1">SUMIF('IMPORTBFT (ID)'!$A$3:$A$5000,$G$4:$G$7322,'IMPORTBFT (ID)'!$B$3:$B$5000)</f>
        <v>0</v>
      </c>
      <c r="J1251" s="66"/>
      <c r="K1251" s="18" t="str">
        <f t="shared" ca="1" si="0"/>
        <v>-</v>
      </c>
      <c r="L1251" s="19" t="e">
        <f>IF(G1251=#REF!,#REF!,"FALSO")</f>
        <v>#REF!</v>
      </c>
      <c r="M1251" s="67"/>
      <c r="N1251" s="68"/>
    </row>
    <row r="1252" spans="1:14" ht="15">
      <c r="A1252" s="63"/>
      <c r="B1252" s="63"/>
      <c r="C1252" s="23"/>
      <c r="D1252" s="23"/>
      <c r="E1252" s="23"/>
      <c r="F1252" s="23"/>
      <c r="G1252" s="64"/>
      <c r="H1252" s="65"/>
      <c r="I1252" s="28">
        <f ca="1">SUMIF('IMPORTBFT (ID)'!$A$3:$A$5000,$G$4:$G$7322,'IMPORTBFT (ID)'!$B$3:$B$5000)</f>
        <v>0</v>
      </c>
      <c r="J1252" s="66"/>
      <c r="K1252" s="18" t="str">
        <f t="shared" ca="1" si="0"/>
        <v>-</v>
      </c>
      <c r="L1252" s="19" t="e">
        <f>IF(G1252=#REF!,#REF!,"FALSO")</f>
        <v>#REF!</v>
      </c>
      <c r="M1252" s="67"/>
      <c r="N1252" s="68"/>
    </row>
    <row r="1253" spans="1:14" ht="15">
      <c r="A1253" s="63"/>
      <c r="B1253" s="63"/>
      <c r="C1253" s="23"/>
      <c r="D1253" s="23"/>
      <c r="E1253" s="23"/>
      <c r="F1253" s="23"/>
      <c r="G1253" s="64"/>
      <c r="H1253" s="65"/>
      <c r="I1253" s="28">
        <f ca="1">SUMIF('IMPORTBFT (ID)'!$A$3:$A$5000,$G$4:$G$7322,'IMPORTBFT (ID)'!$B$3:$B$5000)</f>
        <v>0</v>
      </c>
      <c r="J1253" s="66"/>
      <c r="K1253" s="18" t="str">
        <f t="shared" ca="1" si="0"/>
        <v>-</v>
      </c>
      <c r="L1253" s="19" t="e">
        <f>IF(G1253=#REF!,#REF!,"FALSO")</f>
        <v>#REF!</v>
      </c>
      <c r="M1253" s="67"/>
      <c r="N1253" s="68"/>
    </row>
    <row r="1254" spans="1:14" ht="15">
      <c r="A1254" s="63"/>
      <c r="B1254" s="63"/>
      <c r="C1254" s="23"/>
      <c r="D1254" s="23"/>
      <c r="E1254" s="23"/>
      <c r="F1254" s="23"/>
      <c r="G1254" s="64"/>
      <c r="H1254" s="65"/>
      <c r="I1254" s="28">
        <f ca="1">SUMIF('IMPORTBFT (ID)'!$A$3:$A$5000,$G$4:$G$7322,'IMPORTBFT (ID)'!$B$3:$B$5000)</f>
        <v>0</v>
      </c>
      <c r="J1254" s="66"/>
      <c r="K1254" s="18" t="str">
        <f t="shared" ca="1" si="0"/>
        <v>-</v>
      </c>
      <c r="L1254" s="19" t="e">
        <f>IF(G1254=#REF!,#REF!,"FALSO")</f>
        <v>#REF!</v>
      </c>
      <c r="M1254" s="67"/>
      <c r="N1254" s="68"/>
    </row>
    <row r="1255" spans="1:14" ht="15">
      <c r="A1255" s="63"/>
      <c r="B1255" s="63"/>
      <c r="C1255" s="23"/>
      <c r="D1255" s="23"/>
      <c r="E1255" s="23"/>
      <c r="F1255" s="23"/>
      <c r="G1255" s="64"/>
      <c r="H1255" s="65"/>
      <c r="I1255" s="28">
        <f ca="1">SUMIF('IMPORTBFT (ID)'!$A$3:$A$5000,$G$4:$G$7322,'IMPORTBFT (ID)'!$B$3:$B$5000)</f>
        <v>0</v>
      </c>
      <c r="J1255" s="66"/>
      <c r="K1255" s="18" t="str">
        <f t="shared" ca="1" si="0"/>
        <v>-</v>
      </c>
      <c r="L1255" s="19" t="e">
        <f>IF(G1255=#REF!,#REF!,"FALSO")</f>
        <v>#REF!</v>
      </c>
      <c r="M1255" s="67"/>
      <c r="N1255" s="68"/>
    </row>
    <row r="1256" spans="1:14" ht="15">
      <c r="A1256" s="63"/>
      <c r="B1256" s="63"/>
      <c r="C1256" s="23"/>
      <c r="D1256" s="23"/>
      <c r="E1256" s="23"/>
      <c r="F1256" s="23"/>
      <c r="G1256" s="64"/>
      <c r="H1256" s="65"/>
      <c r="I1256" s="28">
        <f ca="1">SUMIF('IMPORTBFT (ID)'!$A$3:$A$5000,$G$4:$G$7322,'IMPORTBFT (ID)'!$B$3:$B$5000)</f>
        <v>0</v>
      </c>
      <c r="J1256" s="66"/>
      <c r="K1256" s="18" t="str">
        <f t="shared" ca="1" si="0"/>
        <v>-</v>
      </c>
      <c r="L1256" s="19" t="e">
        <f>IF(G1256=#REF!,#REF!,"FALSO")</f>
        <v>#REF!</v>
      </c>
      <c r="M1256" s="67"/>
      <c r="N1256" s="68"/>
    </row>
    <row r="1257" spans="1:14" ht="15">
      <c r="A1257" s="63"/>
      <c r="B1257" s="63"/>
      <c r="C1257" s="23"/>
      <c r="D1257" s="23"/>
      <c r="E1257" s="23"/>
      <c r="F1257" s="23"/>
      <c r="G1257" s="64"/>
      <c r="H1257" s="65"/>
      <c r="I1257" s="28">
        <f ca="1">SUMIF('IMPORTBFT (ID)'!$A$3:$A$5000,$G$4:$G$7322,'IMPORTBFT (ID)'!$B$3:$B$5000)</f>
        <v>0</v>
      </c>
      <c r="J1257" s="66"/>
      <c r="K1257" s="18" t="str">
        <f t="shared" ca="1" si="0"/>
        <v>-</v>
      </c>
      <c r="L1257" s="19" t="e">
        <f>IF(G1257=#REF!,#REF!,"FALSO")</f>
        <v>#REF!</v>
      </c>
      <c r="M1257" s="67"/>
      <c r="N1257" s="68"/>
    </row>
    <row r="1258" spans="1:14" ht="15">
      <c r="A1258" s="63"/>
      <c r="B1258" s="63"/>
      <c r="C1258" s="23"/>
      <c r="D1258" s="23"/>
      <c r="E1258" s="23"/>
      <c r="F1258" s="23"/>
      <c r="G1258" s="64"/>
      <c r="H1258" s="65"/>
      <c r="I1258" s="28">
        <f ca="1">SUMIF('IMPORTBFT (ID)'!$A$3:$A$5000,$G$4:$G$7322,'IMPORTBFT (ID)'!$B$3:$B$5000)</f>
        <v>0</v>
      </c>
      <c r="J1258" s="66"/>
      <c r="K1258" s="18" t="str">
        <f t="shared" ca="1" si="0"/>
        <v>-</v>
      </c>
      <c r="L1258" s="19" t="e">
        <f>IF(G1258=#REF!,#REF!,"FALSO")</f>
        <v>#REF!</v>
      </c>
      <c r="M1258" s="67"/>
      <c r="N1258" s="68"/>
    </row>
    <row r="1259" spans="1:14" ht="15">
      <c r="A1259" s="63"/>
      <c r="B1259" s="63"/>
      <c r="C1259" s="23"/>
      <c r="D1259" s="23"/>
      <c r="E1259" s="23"/>
      <c r="F1259" s="23"/>
      <c r="G1259" s="64"/>
      <c r="H1259" s="65"/>
      <c r="I1259" s="28">
        <f ca="1">SUMIF('IMPORTBFT (ID)'!$A$3:$A$5000,$G$4:$G$7322,'IMPORTBFT (ID)'!$B$3:$B$5000)</f>
        <v>0</v>
      </c>
      <c r="J1259" s="66"/>
      <c r="K1259" s="18" t="str">
        <f t="shared" ca="1" si="0"/>
        <v>-</v>
      </c>
      <c r="L1259" s="19" t="e">
        <f>IF(G1259=#REF!,#REF!,"FALSO")</f>
        <v>#REF!</v>
      </c>
      <c r="M1259" s="67"/>
      <c r="N1259" s="68"/>
    </row>
    <row r="1260" spans="1:14" ht="15">
      <c r="A1260" s="63"/>
      <c r="B1260" s="63"/>
      <c r="C1260" s="23"/>
      <c r="D1260" s="23"/>
      <c r="E1260" s="23"/>
      <c r="F1260" s="23"/>
      <c r="G1260" s="64"/>
      <c r="H1260" s="65"/>
      <c r="I1260" s="28">
        <f ca="1">SUMIF('IMPORTBFT (ID)'!$A$3:$A$5000,$G$4:$G$7322,'IMPORTBFT (ID)'!$B$3:$B$5000)</f>
        <v>0</v>
      </c>
      <c r="J1260" s="66"/>
      <c r="K1260" s="18" t="str">
        <f t="shared" ca="1" si="0"/>
        <v>-</v>
      </c>
      <c r="L1260" s="19" t="e">
        <f>IF(G1260=#REF!,#REF!,"FALSO")</f>
        <v>#REF!</v>
      </c>
      <c r="M1260" s="67"/>
      <c r="N1260" s="68"/>
    </row>
    <row r="1261" spans="1:14" ht="15">
      <c r="A1261" s="63"/>
      <c r="B1261" s="63"/>
      <c r="C1261" s="23"/>
      <c r="D1261" s="23"/>
      <c r="E1261" s="23"/>
      <c r="F1261" s="23"/>
      <c r="G1261" s="64"/>
      <c r="H1261" s="65"/>
      <c r="I1261" s="28">
        <f ca="1">SUMIF('IMPORTBFT (ID)'!$A$3:$A$5000,$G$4:$G$7322,'IMPORTBFT (ID)'!$B$3:$B$5000)</f>
        <v>0</v>
      </c>
      <c r="J1261" s="66"/>
      <c r="K1261" s="18" t="str">
        <f t="shared" ca="1" si="0"/>
        <v>-</v>
      </c>
      <c r="L1261" s="19" t="e">
        <f>IF(G1261=#REF!,#REF!,"FALSO")</f>
        <v>#REF!</v>
      </c>
      <c r="M1261" s="67"/>
      <c r="N1261" s="68"/>
    </row>
    <row r="1262" spans="1:14" ht="15">
      <c r="A1262" s="63"/>
      <c r="B1262" s="63"/>
      <c r="C1262" s="23"/>
      <c r="D1262" s="23"/>
      <c r="E1262" s="23"/>
      <c r="F1262" s="23"/>
      <c r="G1262" s="64"/>
      <c r="H1262" s="65"/>
      <c r="I1262" s="28">
        <f ca="1">SUMIF('IMPORTBFT (ID)'!$A$3:$A$5000,$G$4:$G$7322,'IMPORTBFT (ID)'!$B$3:$B$5000)</f>
        <v>0</v>
      </c>
      <c r="J1262" s="66"/>
      <c r="K1262" s="18" t="str">
        <f t="shared" ca="1" si="0"/>
        <v>-</v>
      </c>
      <c r="L1262" s="19" t="e">
        <f>IF(G1262=#REF!,#REF!,"FALSO")</f>
        <v>#REF!</v>
      </c>
      <c r="M1262" s="67"/>
      <c r="N1262" s="68"/>
    </row>
    <row r="1263" spans="1:14" ht="15">
      <c r="A1263" s="63"/>
      <c r="B1263" s="63"/>
      <c r="C1263" s="23"/>
      <c r="D1263" s="23"/>
      <c r="E1263" s="23"/>
      <c r="F1263" s="23"/>
      <c r="G1263" s="64"/>
      <c r="H1263" s="65"/>
      <c r="I1263" s="28">
        <f ca="1">SUMIF('IMPORTBFT (ID)'!$A$3:$A$5000,$G$4:$G$7322,'IMPORTBFT (ID)'!$B$3:$B$5000)</f>
        <v>0</v>
      </c>
      <c r="J1263" s="66"/>
      <c r="K1263" s="18" t="str">
        <f t="shared" ca="1" si="0"/>
        <v>-</v>
      </c>
      <c r="L1263" s="19" t="e">
        <f>IF(G1263=#REF!,#REF!,"FALSO")</f>
        <v>#REF!</v>
      </c>
      <c r="M1263" s="67"/>
      <c r="N1263" s="68"/>
    </row>
    <row r="1264" spans="1:14" ht="15">
      <c r="A1264" s="63"/>
      <c r="B1264" s="63"/>
      <c r="C1264" s="23"/>
      <c r="D1264" s="23"/>
      <c r="E1264" s="23"/>
      <c r="F1264" s="23"/>
      <c r="G1264" s="64"/>
      <c r="H1264" s="65"/>
      <c r="I1264" s="28">
        <f ca="1">SUMIF('IMPORTBFT (ID)'!$A$3:$A$5000,$G$4:$G$7322,'IMPORTBFT (ID)'!$B$3:$B$5000)</f>
        <v>0</v>
      </c>
      <c r="J1264" s="66"/>
      <c r="K1264" s="18" t="str">
        <f t="shared" ca="1" si="0"/>
        <v>-</v>
      </c>
      <c r="L1264" s="19" t="e">
        <f>IF(G1264=#REF!,#REF!,"FALSO")</f>
        <v>#REF!</v>
      </c>
      <c r="M1264" s="67"/>
      <c r="N1264" s="68"/>
    </row>
    <row r="1265" spans="1:14" ht="15">
      <c r="A1265" s="63"/>
      <c r="B1265" s="63"/>
      <c r="C1265" s="23"/>
      <c r="D1265" s="23"/>
      <c r="E1265" s="23"/>
      <c r="F1265" s="23"/>
      <c r="G1265" s="64"/>
      <c r="H1265" s="65"/>
      <c r="I1265" s="28">
        <f ca="1">SUMIF('IMPORTBFT (ID)'!$A$3:$A$5000,$G$4:$G$7322,'IMPORTBFT (ID)'!$B$3:$B$5000)</f>
        <v>0</v>
      </c>
      <c r="J1265" s="66"/>
      <c r="K1265" s="18" t="str">
        <f t="shared" ca="1" si="0"/>
        <v>-</v>
      </c>
      <c r="L1265" s="19" t="e">
        <f>IF(G1265=#REF!,#REF!,"FALSO")</f>
        <v>#REF!</v>
      </c>
      <c r="M1265" s="67"/>
      <c r="N1265" s="68"/>
    </row>
    <row r="1266" spans="1:14" ht="15">
      <c r="A1266" s="63"/>
      <c r="B1266" s="63"/>
      <c r="C1266" s="23"/>
      <c r="D1266" s="23"/>
      <c r="E1266" s="23"/>
      <c r="F1266" s="23"/>
      <c r="G1266" s="64"/>
      <c r="H1266" s="65"/>
      <c r="I1266" s="28">
        <f ca="1">SUMIF('IMPORTBFT (ID)'!$A$3:$A$5000,$G$4:$G$7322,'IMPORTBFT (ID)'!$B$3:$B$5000)</f>
        <v>0</v>
      </c>
      <c r="J1266" s="66"/>
      <c r="K1266" s="18" t="str">
        <f t="shared" ca="1" si="0"/>
        <v>-</v>
      </c>
      <c r="L1266" s="19" t="e">
        <f>IF(G1266=#REF!,#REF!,"FALSO")</f>
        <v>#REF!</v>
      </c>
      <c r="M1266" s="67"/>
      <c r="N1266" s="68"/>
    </row>
    <row r="1267" spans="1:14" ht="15">
      <c r="A1267" s="63"/>
      <c r="B1267" s="63"/>
      <c r="C1267" s="23"/>
      <c r="D1267" s="23"/>
      <c r="E1267" s="23"/>
      <c r="F1267" s="23"/>
      <c r="G1267" s="64"/>
      <c r="H1267" s="65"/>
      <c r="I1267" s="28">
        <f ca="1">SUMIF('IMPORTBFT (ID)'!$A$3:$A$5000,$G$4:$G$7322,'IMPORTBFT (ID)'!$B$3:$B$5000)</f>
        <v>0</v>
      </c>
      <c r="J1267" s="66"/>
      <c r="K1267" s="18" t="str">
        <f t="shared" ca="1" si="0"/>
        <v>-</v>
      </c>
      <c r="L1267" s="19" t="e">
        <f>IF(G1267=#REF!,#REF!,"FALSO")</f>
        <v>#REF!</v>
      </c>
      <c r="M1267" s="67"/>
      <c r="N1267" s="68"/>
    </row>
    <row r="1268" spans="1:14" ht="15">
      <c r="A1268" s="63"/>
      <c r="B1268" s="63"/>
      <c r="C1268" s="23"/>
      <c r="D1268" s="23"/>
      <c r="E1268" s="23"/>
      <c r="F1268" s="23"/>
      <c r="G1268" s="64"/>
      <c r="H1268" s="65"/>
      <c r="I1268" s="28">
        <f ca="1">SUMIF('IMPORTBFT (ID)'!$A$3:$A$5000,$G$4:$G$7322,'IMPORTBFT (ID)'!$B$3:$B$5000)</f>
        <v>0</v>
      </c>
      <c r="J1268" s="66"/>
      <c r="K1268" s="18" t="str">
        <f t="shared" ca="1" si="0"/>
        <v>-</v>
      </c>
      <c r="L1268" s="19" t="e">
        <f>IF(G1268=#REF!,#REF!,"FALSO")</f>
        <v>#REF!</v>
      </c>
      <c r="M1268" s="67"/>
      <c r="N1268" s="68"/>
    </row>
    <row r="1269" spans="1:14" ht="15">
      <c r="A1269" s="63"/>
      <c r="B1269" s="63"/>
      <c r="C1269" s="23"/>
      <c r="D1269" s="23"/>
      <c r="E1269" s="23"/>
      <c r="F1269" s="23"/>
      <c r="G1269" s="64"/>
      <c r="H1269" s="65"/>
      <c r="I1269" s="28">
        <f ca="1">SUMIF('IMPORTBFT (ID)'!$A$3:$A$5000,$G$4:$G$7322,'IMPORTBFT (ID)'!$B$3:$B$5000)</f>
        <v>0</v>
      </c>
      <c r="J1269" s="66"/>
      <c r="K1269" s="18" t="str">
        <f t="shared" ca="1" si="0"/>
        <v>-</v>
      </c>
      <c r="L1269" s="19" t="e">
        <f>IF(G1269=#REF!,#REF!,"FALSO")</f>
        <v>#REF!</v>
      </c>
      <c r="M1269" s="67"/>
      <c r="N1269" s="68"/>
    </row>
    <row r="1270" spans="1:14" ht="15">
      <c r="A1270" s="63"/>
      <c r="B1270" s="63"/>
      <c r="C1270" s="23"/>
      <c r="D1270" s="23"/>
      <c r="E1270" s="23"/>
      <c r="F1270" s="23"/>
      <c r="G1270" s="64"/>
      <c r="H1270" s="65"/>
      <c r="I1270" s="28">
        <f ca="1">SUMIF('IMPORTBFT (ID)'!$A$3:$A$5000,$G$4:$G$7322,'IMPORTBFT (ID)'!$B$3:$B$5000)</f>
        <v>0</v>
      </c>
      <c r="J1270" s="66"/>
      <c r="K1270" s="18" t="str">
        <f t="shared" ca="1" si="0"/>
        <v>-</v>
      </c>
      <c r="L1270" s="19" t="e">
        <f>IF(G1270=#REF!,#REF!,"FALSO")</f>
        <v>#REF!</v>
      </c>
      <c r="M1270" s="67"/>
      <c r="N1270" s="68"/>
    </row>
    <row r="1271" spans="1:14" ht="15">
      <c r="A1271" s="63"/>
      <c r="B1271" s="63"/>
      <c r="C1271" s="23"/>
      <c r="D1271" s="23"/>
      <c r="E1271" s="23"/>
      <c r="F1271" s="23"/>
      <c r="G1271" s="64"/>
      <c r="H1271" s="65"/>
      <c r="I1271" s="28">
        <f ca="1">SUMIF('IMPORTBFT (ID)'!$A$3:$A$5000,$G$4:$G$7322,'IMPORTBFT (ID)'!$B$3:$B$5000)</f>
        <v>0</v>
      </c>
      <c r="J1271" s="66"/>
      <c r="K1271" s="18" t="str">
        <f t="shared" ca="1" si="0"/>
        <v>-</v>
      </c>
      <c r="L1271" s="19" t="e">
        <f>IF(G1271=#REF!,#REF!,"FALSO")</f>
        <v>#REF!</v>
      </c>
      <c r="M1271" s="67"/>
      <c r="N1271" s="68"/>
    </row>
    <row r="1272" spans="1:14" ht="15">
      <c r="A1272" s="63"/>
      <c r="B1272" s="63"/>
      <c r="C1272" s="23"/>
      <c r="D1272" s="23"/>
      <c r="E1272" s="23"/>
      <c r="F1272" s="23"/>
      <c r="G1272" s="64"/>
      <c r="H1272" s="65"/>
      <c r="I1272" s="28">
        <f ca="1">SUMIF('IMPORTBFT (ID)'!$A$3:$A$5000,$G$4:$G$7322,'IMPORTBFT (ID)'!$B$3:$B$5000)</f>
        <v>0</v>
      </c>
      <c r="J1272" s="66"/>
      <c r="K1272" s="18" t="str">
        <f t="shared" ca="1" si="0"/>
        <v>-</v>
      </c>
      <c r="L1272" s="19" t="e">
        <f>IF(G1272=#REF!,#REF!,"FALSO")</f>
        <v>#REF!</v>
      </c>
      <c r="M1272" s="67"/>
      <c r="N1272" s="68"/>
    </row>
    <row r="1273" spans="1:14" ht="15">
      <c r="A1273" s="63"/>
      <c r="B1273" s="63"/>
      <c r="C1273" s="23"/>
      <c r="D1273" s="23"/>
      <c r="E1273" s="23"/>
      <c r="F1273" s="23"/>
      <c r="G1273" s="64"/>
      <c r="H1273" s="65"/>
      <c r="I1273" s="28">
        <f ca="1">SUMIF('IMPORTBFT (ID)'!$A$3:$A$5000,$G$4:$G$7322,'IMPORTBFT (ID)'!$B$3:$B$5000)</f>
        <v>0</v>
      </c>
      <c r="J1273" s="66"/>
      <c r="K1273" s="18" t="str">
        <f t="shared" ca="1" si="0"/>
        <v>-</v>
      </c>
      <c r="L1273" s="19" t="e">
        <f>IF(G1273=#REF!,#REF!,"FALSO")</f>
        <v>#REF!</v>
      </c>
      <c r="M1273" s="67"/>
      <c r="N1273" s="68"/>
    </row>
    <row r="1274" spans="1:14" ht="15">
      <c r="A1274" s="63"/>
      <c r="B1274" s="63"/>
      <c r="C1274" s="23"/>
      <c r="D1274" s="23"/>
      <c r="E1274" s="23"/>
      <c r="F1274" s="23"/>
      <c r="G1274" s="64"/>
      <c r="H1274" s="65"/>
      <c r="I1274" s="28">
        <f ca="1">SUMIF('IMPORTBFT (ID)'!$A$3:$A$5000,$G$4:$G$7322,'IMPORTBFT (ID)'!$B$3:$B$5000)</f>
        <v>0</v>
      </c>
      <c r="J1274" s="66"/>
      <c r="K1274" s="18" t="str">
        <f t="shared" ca="1" si="0"/>
        <v>-</v>
      </c>
      <c r="L1274" s="19" t="e">
        <f>IF(G1274=#REF!,#REF!,"FALSO")</f>
        <v>#REF!</v>
      </c>
      <c r="M1274" s="67"/>
      <c r="N1274" s="68"/>
    </row>
    <row r="1275" spans="1:14" ht="15">
      <c r="A1275" s="63"/>
      <c r="B1275" s="63"/>
      <c r="C1275" s="23"/>
      <c r="D1275" s="23"/>
      <c r="E1275" s="23"/>
      <c r="F1275" s="23"/>
      <c r="G1275" s="64"/>
      <c r="H1275" s="65"/>
      <c r="I1275" s="28">
        <f ca="1">SUMIF('IMPORTBFT (ID)'!$A$3:$A$5000,$G$4:$G$7322,'IMPORTBFT (ID)'!$B$3:$B$5000)</f>
        <v>0</v>
      </c>
      <c r="J1275" s="66"/>
      <c r="K1275" s="18" t="str">
        <f t="shared" ca="1" si="0"/>
        <v>-</v>
      </c>
      <c r="L1275" s="19" t="e">
        <f>IF(G1275=#REF!,#REF!,"FALSO")</f>
        <v>#REF!</v>
      </c>
      <c r="M1275" s="67"/>
      <c r="N1275" s="68"/>
    </row>
    <row r="1276" spans="1:14" ht="15">
      <c r="A1276" s="63"/>
      <c r="B1276" s="63"/>
      <c r="C1276" s="23"/>
      <c r="D1276" s="23"/>
      <c r="E1276" s="23"/>
      <c r="F1276" s="23"/>
      <c r="G1276" s="64"/>
      <c r="H1276" s="65"/>
      <c r="I1276" s="28">
        <f ca="1">SUMIF('IMPORTBFT (ID)'!$A$3:$A$5000,$G$4:$G$7322,'IMPORTBFT (ID)'!$B$3:$B$5000)</f>
        <v>0</v>
      </c>
      <c r="J1276" s="66"/>
      <c r="K1276" s="18" t="str">
        <f t="shared" ca="1" si="0"/>
        <v>-</v>
      </c>
      <c r="L1276" s="19" t="e">
        <f>IF(G1276=#REF!,#REF!,"FALSO")</f>
        <v>#REF!</v>
      </c>
      <c r="M1276" s="67"/>
      <c r="N1276" s="68"/>
    </row>
    <row r="1277" spans="1:14" ht="15">
      <c r="A1277" s="63"/>
      <c r="B1277" s="63"/>
      <c r="C1277" s="23"/>
      <c r="D1277" s="23"/>
      <c r="E1277" s="23"/>
      <c r="F1277" s="23"/>
      <c r="G1277" s="64"/>
      <c r="H1277" s="65"/>
      <c r="I1277" s="28">
        <f ca="1">SUMIF('IMPORTBFT (ID)'!$A$3:$A$5000,$G$4:$G$7322,'IMPORTBFT (ID)'!$B$3:$B$5000)</f>
        <v>0</v>
      </c>
      <c r="J1277" s="66"/>
      <c r="K1277" s="18" t="str">
        <f t="shared" ca="1" si="0"/>
        <v>-</v>
      </c>
      <c r="L1277" s="19" t="e">
        <f>IF(G1277=#REF!,#REF!,"FALSO")</f>
        <v>#REF!</v>
      </c>
      <c r="M1277" s="67"/>
      <c r="N1277" s="68"/>
    </row>
    <row r="1278" spans="1:14" ht="15">
      <c r="A1278" s="63"/>
      <c r="B1278" s="63"/>
      <c r="C1278" s="23"/>
      <c r="D1278" s="23"/>
      <c r="E1278" s="23"/>
      <c r="F1278" s="23"/>
      <c r="G1278" s="64"/>
      <c r="H1278" s="65"/>
      <c r="I1278" s="28">
        <f ca="1">SUMIF('IMPORTBFT (ID)'!$A$3:$A$5000,$G$4:$G$7322,'IMPORTBFT (ID)'!$B$3:$B$5000)</f>
        <v>0</v>
      </c>
      <c r="J1278" s="66"/>
      <c r="K1278" s="18" t="str">
        <f t="shared" ca="1" si="0"/>
        <v>-</v>
      </c>
      <c r="L1278" s="19" t="e">
        <f>IF(G1278=#REF!,#REF!,"FALSO")</f>
        <v>#REF!</v>
      </c>
      <c r="M1278" s="67"/>
      <c r="N1278" s="68"/>
    </row>
    <row r="1279" spans="1:14" ht="15">
      <c r="A1279" s="63"/>
      <c r="B1279" s="63"/>
      <c r="C1279" s="23"/>
      <c r="D1279" s="23"/>
      <c r="E1279" s="23"/>
      <c r="F1279" s="23"/>
      <c r="G1279" s="64"/>
      <c r="H1279" s="65"/>
      <c r="I1279" s="28">
        <f ca="1">SUMIF('IMPORTBFT (ID)'!$A$3:$A$5000,$G$4:$G$7322,'IMPORTBFT (ID)'!$B$3:$B$5000)</f>
        <v>0</v>
      </c>
      <c r="J1279" s="66"/>
      <c r="K1279" s="18" t="str">
        <f t="shared" ca="1" si="0"/>
        <v>-</v>
      </c>
      <c r="L1279" s="19" t="e">
        <f>IF(G1279=#REF!,#REF!,"FALSO")</f>
        <v>#REF!</v>
      </c>
      <c r="M1279" s="67"/>
      <c r="N1279" s="68"/>
    </row>
    <row r="1280" spans="1:14" ht="15">
      <c r="A1280" s="63"/>
      <c r="B1280" s="63"/>
      <c r="C1280" s="23"/>
      <c r="D1280" s="23"/>
      <c r="E1280" s="23"/>
      <c r="F1280" s="23"/>
      <c r="G1280" s="64"/>
      <c r="H1280" s="65"/>
      <c r="I1280" s="28">
        <f ca="1">SUMIF('IMPORTBFT (ID)'!$A$3:$A$5000,$G$4:$G$7322,'IMPORTBFT (ID)'!$B$3:$B$5000)</f>
        <v>0</v>
      </c>
      <c r="J1280" s="66"/>
      <c r="K1280" s="18" t="str">
        <f t="shared" ca="1" si="0"/>
        <v>-</v>
      </c>
      <c r="L1280" s="19" t="e">
        <f>IF(G1280=#REF!,#REF!,"FALSO")</f>
        <v>#REF!</v>
      </c>
      <c r="M1280" s="67"/>
      <c r="N1280" s="68"/>
    </row>
    <row r="1281" spans="1:14" ht="15">
      <c r="A1281" s="63"/>
      <c r="B1281" s="63"/>
      <c r="C1281" s="23"/>
      <c r="D1281" s="23"/>
      <c r="E1281" s="23"/>
      <c r="F1281" s="23"/>
      <c r="G1281" s="64"/>
      <c r="H1281" s="65"/>
      <c r="I1281" s="28">
        <f ca="1">SUMIF('IMPORTBFT (ID)'!$A$3:$A$5000,$G$4:$G$7322,'IMPORTBFT (ID)'!$B$3:$B$5000)</f>
        <v>0</v>
      </c>
      <c r="J1281" s="66"/>
      <c r="K1281" s="18" t="str">
        <f t="shared" ca="1" si="0"/>
        <v>-</v>
      </c>
      <c r="L1281" s="19" t="e">
        <f>IF(G1281=#REF!,#REF!,"FALSO")</f>
        <v>#REF!</v>
      </c>
      <c r="M1281" s="67"/>
      <c r="N1281" s="68"/>
    </row>
    <row r="1282" spans="1:14" ht="15">
      <c r="A1282" s="63"/>
      <c r="B1282" s="63"/>
      <c r="C1282" s="23"/>
      <c r="D1282" s="23"/>
      <c r="E1282" s="23"/>
      <c r="F1282" s="23"/>
      <c r="G1282" s="64"/>
      <c r="H1282" s="65"/>
      <c r="I1282" s="28">
        <f ca="1">SUMIF('IMPORTBFT (ID)'!$A$3:$A$5000,$G$4:$G$7322,'IMPORTBFT (ID)'!$B$3:$B$5000)</f>
        <v>0</v>
      </c>
      <c r="J1282" s="66"/>
      <c r="K1282" s="18" t="str">
        <f t="shared" ca="1" si="0"/>
        <v>-</v>
      </c>
      <c r="L1282" s="19" t="e">
        <f>IF(G1282=#REF!,#REF!,"FALSO")</f>
        <v>#REF!</v>
      </c>
      <c r="M1282" s="67"/>
      <c r="N1282" s="68"/>
    </row>
    <row r="1283" spans="1:14" ht="15">
      <c r="A1283" s="63"/>
      <c r="B1283" s="63"/>
      <c r="C1283" s="23"/>
      <c r="D1283" s="23"/>
      <c r="E1283" s="23"/>
      <c r="F1283" s="23"/>
      <c r="G1283" s="64"/>
      <c r="H1283" s="65"/>
      <c r="I1283" s="28">
        <f ca="1">SUMIF('IMPORTBFT (ID)'!$A$3:$A$5000,$G$4:$G$7322,'IMPORTBFT (ID)'!$B$3:$B$5000)</f>
        <v>0</v>
      </c>
      <c r="J1283" s="66"/>
      <c r="K1283" s="18" t="str">
        <f t="shared" ca="1" si="0"/>
        <v>-</v>
      </c>
      <c r="L1283" s="19" t="e">
        <f>IF(G1283=#REF!,#REF!,"FALSO")</f>
        <v>#REF!</v>
      </c>
      <c r="M1283" s="67"/>
      <c r="N1283" s="68"/>
    </row>
    <row r="1284" spans="1:14" ht="15">
      <c r="A1284" s="63"/>
      <c r="B1284" s="63"/>
      <c r="C1284" s="23"/>
      <c r="D1284" s="23"/>
      <c r="E1284" s="23"/>
      <c r="F1284" s="23"/>
      <c r="G1284" s="64"/>
      <c r="H1284" s="65"/>
      <c r="I1284" s="28">
        <f ca="1">SUMIF('IMPORTBFT (ID)'!$A$3:$A$5000,$G$4:$G$7322,'IMPORTBFT (ID)'!$B$3:$B$5000)</f>
        <v>0</v>
      </c>
      <c r="J1284" s="66"/>
      <c r="K1284" s="18" t="str">
        <f t="shared" ca="1" si="0"/>
        <v>-</v>
      </c>
      <c r="L1284" s="19" t="e">
        <f>IF(G1284=#REF!,#REF!,"FALSO")</f>
        <v>#REF!</v>
      </c>
      <c r="M1284" s="67"/>
      <c r="N1284" s="68"/>
    </row>
    <row r="1285" spans="1:14" ht="15">
      <c r="A1285" s="63"/>
      <c r="B1285" s="63"/>
      <c r="C1285" s="23"/>
      <c r="D1285" s="23"/>
      <c r="E1285" s="23"/>
      <c r="F1285" s="23"/>
      <c r="G1285" s="64"/>
      <c r="H1285" s="65"/>
      <c r="I1285" s="28">
        <f ca="1">SUMIF('IMPORTBFT (ID)'!$A$3:$A$5000,$G$4:$G$7322,'IMPORTBFT (ID)'!$B$3:$B$5000)</f>
        <v>0</v>
      </c>
      <c r="J1285" s="66"/>
      <c r="K1285" s="18" t="str">
        <f t="shared" ca="1" si="0"/>
        <v>-</v>
      </c>
      <c r="L1285" s="19" t="e">
        <f>IF(G1285=#REF!,#REF!,"FALSO")</f>
        <v>#REF!</v>
      </c>
      <c r="M1285" s="67"/>
      <c r="N1285" s="68"/>
    </row>
    <row r="1286" spans="1:14" ht="15">
      <c r="A1286" s="63"/>
      <c r="B1286" s="63"/>
      <c r="C1286" s="23"/>
      <c r="D1286" s="23"/>
      <c r="E1286" s="23"/>
      <c r="F1286" s="23"/>
      <c r="G1286" s="64"/>
      <c r="H1286" s="65"/>
      <c r="I1286" s="28">
        <f ca="1">SUMIF('IMPORTBFT (ID)'!$A$3:$A$5000,$G$4:$G$7322,'IMPORTBFT (ID)'!$B$3:$B$5000)</f>
        <v>0</v>
      </c>
      <c r="J1286" s="66"/>
      <c r="K1286" s="18" t="str">
        <f t="shared" ca="1" si="0"/>
        <v>-</v>
      </c>
      <c r="L1286" s="19" t="e">
        <f>IF(G1286=#REF!,#REF!,"FALSO")</f>
        <v>#REF!</v>
      </c>
      <c r="M1286" s="67"/>
      <c r="N1286" s="68"/>
    </row>
    <row r="1287" spans="1:14" ht="15">
      <c r="A1287" s="63"/>
      <c r="B1287" s="63"/>
      <c r="C1287" s="23"/>
      <c r="D1287" s="23"/>
      <c r="E1287" s="23"/>
      <c r="F1287" s="23"/>
      <c r="G1287" s="64"/>
      <c r="H1287" s="65"/>
      <c r="I1287" s="28">
        <f ca="1">SUMIF('IMPORTBFT (ID)'!$A$3:$A$5000,$G$4:$G$7322,'IMPORTBFT (ID)'!$B$3:$B$5000)</f>
        <v>0</v>
      </c>
      <c r="J1287" s="66"/>
      <c r="K1287" s="18" t="str">
        <f t="shared" ca="1" si="0"/>
        <v>-</v>
      </c>
      <c r="L1287" s="19" t="e">
        <f>IF(G1287=#REF!,#REF!,"FALSO")</f>
        <v>#REF!</v>
      </c>
      <c r="M1287" s="67"/>
      <c r="N1287" s="68"/>
    </row>
    <row r="1288" spans="1:14" ht="15">
      <c r="A1288" s="63"/>
      <c r="B1288" s="63"/>
      <c r="C1288" s="23"/>
      <c r="D1288" s="23"/>
      <c r="E1288" s="23"/>
      <c r="F1288" s="23"/>
      <c r="G1288" s="64"/>
      <c r="H1288" s="65"/>
      <c r="I1288" s="28">
        <f ca="1">SUMIF('IMPORTBFT (ID)'!$A$3:$A$5000,$G$4:$G$7322,'IMPORTBFT (ID)'!$B$3:$B$5000)</f>
        <v>0</v>
      </c>
      <c r="J1288" s="66"/>
      <c r="K1288" s="18" t="str">
        <f t="shared" ca="1" si="0"/>
        <v>-</v>
      </c>
      <c r="L1288" s="19" t="e">
        <f>IF(G1288=#REF!,#REF!,"FALSO")</f>
        <v>#REF!</v>
      </c>
      <c r="M1288" s="67"/>
      <c r="N1288" s="68"/>
    </row>
    <row r="1289" spans="1:14" ht="15">
      <c r="A1289" s="63"/>
      <c r="B1289" s="63"/>
      <c r="C1289" s="23"/>
      <c r="D1289" s="23"/>
      <c r="E1289" s="23"/>
      <c r="F1289" s="23"/>
      <c r="G1289" s="64"/>
      <c r="H1289" s="65"/>
      <c r="I1289" s="28">
        <f ca="1">SUMIF('IMPORTBFT (ID)'!$A$3:$A$5000,$G$4:$G$7322,'IMPORTBFT (ID)'!$B$3:$B$5000)</f>
        <v>0</v>
      </c>
      <c r="J1289" s="66"/>
      <c r="K1289" s="18" t="str">
        <f t="shared" ca="1" si="0"/>
        <v>-</v>
      </c>
      <c r="L1289" s="19" t="e">
        <f>IF(G1289=#REF!,#REF!,"FALSO")</f>
        <v>#REF!</v>
      </c>
      <c r="M1289" s="67"/>
      <c r="N1289" s="68"/>
    </row>
    <row r="1290" spans="1:14" ht="15">
      <c r="A1290" s="63"/>
      <c r="B1290" s="63"/>
      <c r="C1290" s="23"/>
      <c r="D1290" s="23"/>
      <c r="E1290" s="23"/>
      <c r="F1290" s="23"/>
      <c r="G1290" s="64"/>
      <c r="H1290" s="65"/>
      <c r="I1290" s="28">
        <f ca="1">SUMIF('IMPORTBFT (ID)'!$A$3:$A$5000,$G$4:$G$7322,'IMPORTBFT (ID)'!$B$3:$B$5000)</f>
        <v>0</v>
      </c>
      <c r="J1290" s="66"/>
      <c r="K1290" s="18" t="str">
        <f t="shared" ca="1" si="0"/>
        <v>-</v>
      </c>
      <c r="L1290" s="19" t="e">
        <f>IF(G1290=#REF!,#REF!,"FALSO")</f>
        <v>#REF!</v>
      </c>
      <c r="M1290" s="67"/>
      <c r="N1290" s="68"/>
    </row>
    <row r="1291" spans="1:14" ht="15">
      <c r="A1291" s="63"/>
      <c r="B1291" s="63"/>
      <c r="C1291" s="23"/>
      <c r="D1291" s="23"/>
      <c r="E1291" s="23"/>
      <c r="F1291" s="23"/>
      <c r="G1291" s="64"/>
      <c r="H1291" s="65"/>
      <c r="I1291" s="28">
        <f ca="1">SUMIF('IMPORTBFT (ID)'!$A$3:$A$5000,$G$4:$G$7322,'IMPORTBFT (ID)'!$B$3:$B$5000)</f>
        <v>0</v>
      </c>
      <c r="J1291" s="66"/>
      <c r="K1291" s="18" t="str">
        <f t="shared" ca="1" si="0"/>
        <v>-</v>
      </c>
      <c r="L1291" s="19" t="e">
        <f>IF(G1291=#REF!,#REF!,"FALSO")</f>
        <v>#REF!</v>
      </c>
      <c r="M1291" s="67"/>
      <c r="N1291" s="68"/>
    </row>
    <row r="1292" spans="1:14" ht="15">
      <c r="A1292" s="63"/>
      <c r="B1292" s="63"/>
      <c r="C1292" s="23"/>
      <c r="D1292" s="23"/>
      <c r="E1292" s="23"/>
      <c r="F1292" s="23"/>
      <c r="G1292" s="64"/>
      <c r="H1292" s="65"/>
      <c r="I1292" s="28">
        <f ca="1">SUMIF('IMPORTBFT (ID)'!$A$3:$A$5000,$G$4:$G$7322,'IMPORTBFT (ID)'!$B$3:$B$5000)</f>
        <v>0</v>
      </c>
      <c r="J1292" s="66"/>
      <c r="K1292" s="18" t="str">
        <f t="shared" ca="1" si="0"/>
        <v>-</v>
      </c>
      <c r="L1292" s="19" t="e">
        <f>IF(G1292=#REF!,#REF!,"FALSO")</f>
        <v>#REF!</v>
      </c>
      <c r="M1292" s="67"/>
      <c r="N1292" s="68"/>
    </row>
    <row r="1293" spans="1:14" ht="15">
      <c r="A1293" s="63"/>
      <c r="B1293" s="63"/>
      <c r="C1293" s="23"/>
      <c r="D1293" s="23"/>
      <c r="E1293" s="23"/>
      <c r="F1293" s="23"/>
      <c r="G1293" s="64"/>
      <c r="H1293" s="65"/>
      <c r="I1293" s="28">
        <f ca="1">SUMIF('IMPORTBFT (ID)'!$A$3:$A$5000,$G$4:$G$7322,'IMPORTBFT (ID)'!$B$3:$B$5000)</f>
        <v>0</v>
      </c>
      <c r="J1293" s="66"/>
      <c r="K1293" s="18" t="str">
        <f t="shared" ca="1" si="0"/>
        <v>-</v>
      </c>
      <c r="L1293" s="19" t="e">
        <f>IF(G1293=#REF!,#REF!,"FALSO")</f>
        <v>#REF!</v>
      </c>
      <c r="M1293" s="67"/>
      <c r="N1293" s="68"/>
    </row>
    <row r="1294" spans="1:14" ht="15">
      <c r="A1294" s="63"/>
      <c r="B1294" s="63"/>
      <c r="C1294" s="23"/>
      <c r="D1294" s="23"/>
      <c r="E1294" s="23"/>
      <c r="F1294" s="23"/>
      <c r="G1294" s="64"/>
      <c r="H1294" s="65"/>
      <c r="I1294" s="28">
        <f ca="1">SUMIF('IMPORTBFT (ID)'!$A$3:$A$5000,$G$4:$G$7322,'IMPORTBFT (ID)'!$B$3:$B$5000)</f>
        <v>0</v>
      </c>
      <c r="J1294" s="66"/>
      <c r="K1294" s="18" t="str">
        <f t="shared" ca="1" si="0"/>
        <v>-</v>
      </c>
      <c r="L1294" s="19" t="e">
        <f>IF(G1294=#REF!,#REF!,"FALSO")</f>
        <v>#REF!</v>
      </c>
      <c r="M1294" s="67"/>
      <c r="N1294" s="68"/>
    </row>
    <row r="1295" spans="1:14" ht="15">
      <c r="A1295" s="63"/>
      <c r="B1295" s="63"/>
      <c r="C1295" s="23"/>
      <c r="D1295" s="23"/>
      <c r="E1295" s="23"/>
      <c r="F1295" s="23"/>
      <c r="G1295" s="64"/>
      <c r="H1295" s="65"/>
      <c r="I1295" s="28">
        <f ca="1">SUMIF('IMPORTBFT (ID)'!$A$3:$A$5000,$G$4:$G$7322,'IMPORTBFT (ID)'!$B$3:$B$5000)</f>
        <v>0</v>
      </c>
      <c r="J1295" s="66"/>
      <c r="K1295" s="18" t="str">
        <f t="shared" ca="1" si="0"/>
        <v>-</v>
      </c>
      <c r="L1295" s="19" t="e">
        <f>IF(G1295=#REF!,#REF!,"FALSO")</f>
        <v>#REF!</v>
      </c>
      <c r="M1295" s="67"/>
      <c r="N1295" s="68"/>
    </row>
    <row r="1296" spans="1:14" ht="15">
      <c r="A1296" s="63"/>
      <c r="B1296" s="63"/>
      <c r="C1296" s="23"/>
      <c r="D1296" s="23"/>
      <c r="E1296" s="23"/>
      <c r="F1296" s="23"/>
      <c r="G1296" s="64"/>
      <c r="H1296" s="65"/>
      <c r="I1296" s="28">
        <f ca="1">SUMIF('IMPORTBFT (ID)'!$A$3:$A$5000,$G$4:$G$7322,'IMPORTBFT (ID)'!$B$3:$B$5000)</f>
        <v>0</v>
      </c>
      <c r="J1296" s="66"/>
      <c r="K1296" s="18" t="str">
        <f t="shared" ca="1" si="0"/>
        <v>-</v>
      </c>
      <c r="L1296" s="19" t="e">
        <f>IF(G1296=#REF!,#REF!,"FALSO")</f>
        <v>#REF!</v>
      </c>
      <c r="M1296" s="67"/>
      <c r="N1296" s="68"/>
    </row>
    <row r="1297" spans="1:15" ht="15">
      <c r="A1297" s="63"/>
      <c r="B1297" s="63"/>
      <c r="C1297" s="23"/>
      <c r="D1297" s="23"/>
      <c r="E1297" s="23"/>
      <c r="F1297" s="23"/>
      <c r="G1297" s="64"/>
      <c r="H1297" s="65"/>
      <c r="I1297" s="28">
        <f ca="1">SUMIF('IMPORTBFT (ID)'!$A$3:$A$5000,$G$4:$G$7322,'IMPORTBFT (ID)'!$B$3:$B$5000)</f>
        <v>0</v>
      </c>
      <c r="J1297" s="66"/>
      <c r="K1297" s="18" t="str">
        <f t="shared" ca="1" si="0"/>
        <v>-</v>
      </c>
      <c r="L1297" s="19" t="e">
        <f>IF(G1297=#REF!,#REF!,"FALSO")</f>
        <v>#REF!</v>
      </c>
      <c r="M1297" s="67"/>
      <c r="N1297" s="68"/>
    </row>
    <row r="1298" spans="1:15" ht="15">
      <c r="A1298" s="63"/>
      <c r="B1298" s="63"/>
      <c r="C1298" s="23"/>
      <c r="D1298" s="23"/>
      <c r="E1298" s="23"/>
      <c r="F1298" s="23"/>
      <c r="G1298" s="64"/>
      <c r="H1298" s="65"/>
      <c r="I1298" s="28">
        <f ca="1">SUMIF('IMPORTBFT (ID)'!$A$3:$A$5000,$G$4:$G$7322,'IMPORTBFT (ID)'!$B$3:$B$5000)</f>
        <v>0</v>
      </c>
      <c r="J1298" s="66"/>
      <c r="K1298" s="18" t="str">
        <f t="shared" ca="1" si="0"/>
        <v>-</v>
      </c>
      <c r="L1298" s="19" t="e">
        <f>IF(G1298=#REF!,#REF!,"FALSO")</f>
        <v>#REF!</v>
      </c>
      <c r="M1298" s="67"/>
      <c r="N1298" s="68"/>
    </row>
    <row r="1299" spans="1:15" ht="15">
      <c r="A1299" s="63"/>
      <c r="B1299" s="63"/>
      <c r="C1299" s="23"/>
      <c r="D1299" s="23"/>
      <c r="E1299" s="23"/>
      <c r="F1299" s="23"/>
      <c r="G1299" s="64"/>
      <c r="H1299" s="65"/>
      <c r="I1299" s="28">
        <f ca="1">SUMIF('IMPORTBFT (ID)'!$A$3:$A$5000,$G$4:$G$7322,'IMPORTBFT (ID)'!$B$3:$B$5000)</f>
        <v>0</v>
      </c>
      <c r="J1299" s="66"/>
      <c r="K1299" s="18" t="str">
        <f t="shared" ca="1" si="0"/>
        <v>-</v>
      </c>
      <c r="L1299" s="19" t="e">
        <f>IF(G1299=#REF!,#REF!,"FALSO")</f>
        <v>#REF!</v>
      </c>
      <c r="M1299" s="67"/>
      <c r="N1299" s="68"/>
    </row>
    <row r="1300" spans="1:15" ht="15">
      <c r="A1300" s="63"/>
      <c r="B1300" s="63"/>
      <c r="C1300" s="23"/>
      <c r="D1300" s="23"/>
      <c r="E1300" s="23"/>
      <c r="F1300" s="23"/>
      <c r="G1300" s="64"/>
      <c r="H1300" s="65"/>
      <c r="I1300" s="28">
        <f ca="1">SUMIF('IMPORTBFT (ID)'!$A$3:$A$5000,$G$4:$G$7322,'IMPORTBFT (ID)'!$B$3:$B$5000)</f>
        <v>0</v>
      </c>
      <c r="J1300" s="66"/>
      <c r="K1300" s="18" t="str">
        <f t="shared" ca="1" si="0"/>
        <v>-</v>
      </c>
      <c r="L1300" s="19" t="e">
        <f>IF(G1300=#REF!,#REF!,"FALSO")</f>
        <v>#REF!</v>
      </c>
      <c r="M1300" s="67"/>
      <c r="N1300" s="68"/>
    </row>
    <row r="1301" spans="1:15" ht="15">
      <c r="A1301" s="63"/>
      <c r="B1301" s="63"/>
      <c r="C1301" s="23"/>
      <c r="D1301" s="23"/>
      <c r="E1301" s="23"/>
      <c r="F1301" s="23"/>
      <c r="G1301" s="64"/>
      <c r="H1301" s="65"/>
      <c r="I1301" s="28">
        <f ca="1">SUMIF('IMPORTBFT (ID)'!$A$3:$A$5000,$G$4:$G$7322,'IMPORTBFT (ID)'!$B$3:$B$5000)</f>
        <v>0</v>
      </c>
      <c r="J1301" s="66"/>
      <c r="K1301" s="18" t="str">
        <f t="shared" ca="1" si="0"/>
        <v>-</v>
      </c>
      <c r="L1301" s="19" t="e">
        <f>IF(G1301=#REF!,#REF!,"FALSO")</f>
        <v>#REF!</v>
      </c>
      <c r="M1301" s="67"/>
      <c r="N1301" s="68"/>
    </row>
    <row r="1302" spans="1:15" ht="15">
      <c r="A1302" s="63"/>
      <c r="B1302" s="63"/>
      <c r="C1302" s="23"/>
      <c r="D1302" s="23"/>
      <c r="E1302" s="23"/>
      <c r="F1302" s="23"/>
      <c r="G1302" s="64"/>
      <c r="H1302" s="65"/>
      <c r="I1302" s="28">
        <f ca="1">SUMIF('IMPORTBFT (ID)'!$A$3:$A$5000,$G$4:$G$7322,'IMPORTBFT (ID)'!$B$3:$B$5000)</f>
        <v>0</v>
      </c>
      <c r="J1302" s="66"/>
      <c r="K1302" s="18" t="str">
        <f t="shared" ca="1" si="0"/>
        <v>-</v>
      </c>
      <c r="L1302" s="19" t="e">
        <f>IF(G1302=#REF!,#REF!,"FALSO")</f>
        <v>#REF!</v>
      </c>
      <c r="M1302" s="67"/>
      <c r="N1302" s="68"/>
    </row>
    <row r="1303" spans="1:15" ht="15">
      <c r="A1303" s="63"/>
      <c r="B1303" s="63"/>
      <c r="C1303" s="23"/>
      <c r="D1303" s="22"/>
      <c r="E1303" s="50"/>
      <c r="F1303" s="23"/>
      <c r="G1303" s="64"/>
      <c r="H1303" s="65"/>
      <c r="I1303" s="28">
        <f ca="1">SUMIF('IMPORTBFT (ID)'!$A$3:$A$5000,$G$4:$G$7322,'IMPORTBFT (ID)'!$B$3:$B$5000)</f>
        <v>0</v>
      </c>
      <c r="J1303" s="66"/>
      <c r="K1303" s="18" t="str">
        <f t="shared" ca="1" si="0"/>
        <v>-</v>
      </c>
      <c r="L1303" s="19" t="e">
        <f>IF(G1303=#REF!,#REF!,"FALSO")</f>
        <v>#REF!</v>
      </c>
      <c r="M1303" s="67"/>
      <c r="N1303" s="68"/>
    </row>
    <row r="1304" spans="1:15" ht="15">
      <c r="A1304" s="63"/>
      <c r="B1304" s="63"/>
      <c r="C1304" s="23"/>
      <c r="D1304" s="23"/>
      <c r="E1304" s="23"/>
      <c r="F1304" s="23"/>
      <c r="G1304" s="64"/>
      <c r="H1304" s="65"/>
      <c r="I1304" s="28">
        <f ca="1">SUMIF('IMPORTBFT (ID)'!$A$3:$A$5000,$G$4:$G$7322,'IMPORTBFT (ID)'!$B$3:$B$5000)</f>
        <v>0</v>
      </c>
      <c r="J1304" s="66"/>
      <c r="K1304" s="18" t="str">
        <f t="shared" ca="1" si="0"/>
        <v>-</v>
      </c>
      <c r="L1304" s="19" t="e">
        <f>IF(G1304=#REF!,#REF!,"FALSO")</f>
        <v>#REF!</v>
      </c>
      <c r="M1304" s="67"/>
      <c r="N1304" s="68"/>
    </row>
    <row r="1305" spans="1:15" ht="15">
      <c r="A1305" s="63"/>
      <c r="B1305" s="63"/>
      <c r="C1305" s="23"/>
      <c r="D1305" s="23"/>
      <c r="E1305" s="23"/>
      <c r="F1305" s="23"/>
      <c r="G1305" s="64"/>
      <c r="H1305" s="65"/>
      <c r="I1305" s="28">
        <f ca="1">SUMIF('IMPORTBFT (ID)'!$A$3:$A$5000,$G$4:$G$7322,'IMPORTBFT (ID)'!$B$3:$B$5000)</f>
        <v>0</v>
      </c>
      <c r="J1305" s="66"/>
      <c r="K1305" s="18" t="str">
        <f t="shared" ca="1" si="0"/>
        <v>-</v>
      </c>
      <c r="L1305" s="19" t="e">
        <f>IF(G1305=#REF!,#REF!,"FALSO")</f>
        <v>#REF!</v>
      </c>
      <c r="M1305" s="67"/>
      <c r="N1305" s="68"/>
    </row>
    <row r="1306" spans="1:15" ht="15">
      <c r="A1306" s="63"/>
      <c r="B1306" s="63"/>
      <c r="C1306" s="23"/>
      <c r="D1306" s="23"/>
      <c r="E1306" s="23"/>
      <c r="F1306" s="23"/>
      <c r="G1306" s="64"/>
      <c r="H1306" s="65"/>
      <c r="I1306" s="28">
        <f ca="1">SUMIF('IMPORTBFT (ID)'!$A$3:$A$5000,$G$4:$G$7322,'IMPORTBFT (ID)'!$B$3:$B$5000)</f>
        <v>0</v>
      </c>
      <c r="J1306" s="66"/>
      <c r="K1306" s="18" t="str">
        <f t="shared" ca="1" si="0"/>
        <v>-</v>
      </c>
      <c r="L1306" s="19" t="e">
        <f>IF(G1306=#REF!,#REF!,"FALSO")</f>
        <v>#REF!</v>
      </c>
      <c r="M1306" s="67"/>
      <c r="N1306" s="68"/>
    </row>
    <row r="1307" spans="1:15" ht="15">
      <c r="A1307" s="63"/>
      <c r="B1307" s="63"/>
      <c r="C1307" s="23"/>
      <c r="D1307" s="23"/>
      <c r="E1307" s="23"/>
      <c r="F1307" s="23"/>
      <c r="G1307" s="64"/>
      <c r="H1307" s="65"/>
      <c r="I1307" s="28">
        <f ca="1">SUMIF('IMPORTBFT (ID)'!$A$3:$A$5000,$G$4:$G$7322,'IMPORTBFT (ID)'!$B$3:$B$5000)</f>
        <v>0</v>
      </c>
      <c r="J1307" s="66"/>
      <c r="K1307" s="18" t="str">
        <f t="shared" ca="1" si="0"/>
        <v>-</v>
      </c>
      <c r="L1307" s="19" t="e">
        <f>IF(G1307=#REF!,#REF!,"FALSO")</f>
        <v>#REF!</v>
      </c>
      <c r="M1307" s="67"/>
      <c r="N1307" s="68"/>
    </row>
    <row r="1308" spans="1:15" ht="15">
      <c r="A1308" s="63"/>
      <c r="B1308" s="63"/>
      <c r="C1308" s="23"/>
      <c r="D1308" s="23"/>
      <c r="E1308" s="23"/>
      <c r="F1308" s="23"/>
      <c r="G1308" s="64"/>
      <c r="H1308" s="65"/>
      <c r="I1308" s="28">
        <f ca="1">SUMIF('IMPORTBFT (ID)'!$A$3:$A$5000,$G$4:$G$7322,'IMPORTBFT (ID)'!$B$3:$B$5000)</f>
        <v>0</v>
      </c>
      <c r="J1308" s="66"/>
      <c r="K1308" s="18" t="str">
        <f t="shared" ca="1" si="0"/>
        <v>-</v>
      </c>
      <c r="L1308" s="19" t="e">
        <f>IF(G1308=#REF!,#REF!,"FALSO")</f>
        <v>#REF!</v>
      </c>
      <c r="M1308" s="67"/>
      <c r="N1308" s="68"/>
      <c r="O1308" s="79">
        <v>0</v>
      </c>
    </row>
    <row r="1309" spans="1:15" ht="15">
      <c r="A1309" s="63"/>
      <c r="B1309" s="63"/>
      <c r="C1309" s="23"/>
      <c r="D1309" s="23"/>
      <c r="E1309" s="23"/>
      <c r="F1309" s="23"/>
      <c r="G1309" s="64"/>
      <c r="H1309" s="65"/>
      <c r="I1309" s="28">
        <f ca="1">SUMIF('IMPORTBFT (ID)'!$A$3:$A$5000,$G$4:$G$7322,'IMPORTBFT (ID)'!$B$3:$B$5000)</f>
        <v>0</v>
      </c>
      <c r="J1309" s="66"/>
      <c r="K1309" s="18" t="str">
        <f t="shared" ca="1" si="0"/>
        <v>-</v>
      </c>
      <c r="L1309" s="19" t="e">
        <f>IF(G1309=#REF!,#REF!,"FALSO")</f>
        <v>#REF!</v>
      </c>
      <c r="M1309" s="67"/>
      <c r="N1309" s="68"/>
    </row>
    <row r="1310" spans="1:15" ht="15">
      <c r="A1310" s="63"/>
      <c r="B1310" s="63"/>
      <c r="C1310" s="23"/>
      <c r="D1310" s="23"/>
      <c r="E1310" s="23"/>
      <c r="F1310" s="23"/>
      <c r="G1310" s="64"/>
      <c r="H1310" s="65"/>
      <c r="I1310" s="28">
        <f ca="1">SUMIF('IMPORTBFT (ID)'!$A$3:$A$5000,$G$4:$G$7322,'IMPORTBFT (ID)'!$B$3:$B$5000)</f>
        <v>0</v>
      </c>
      <c r="J1310" s="66"/>
      <c r="K1310" s="18" t="str">
        <f t="shared" ca="1" si="0"/>
        <v>-</v>
      </c>
      <c r="L1310" s="19" t="e">
        <f>IF(G1310=#REF!,#REF!,"FALSO")</f>
        <v>#REF!</v>
      </c>
      <c r="M1310" s="67"/>
      <c r="N1310" s="68"/>
    </row>
    <row r="1311" spans="1:15" ht="15">
      <c r="A1311" s="63"/>
      <c r="B1311" s="63"/>
      <c r="C1311" s="23"/>
      <c r="D1311" s="23"/>
      <c r="E1311" s="23"/>
      <c r="F1311" s="23"/>
      <c r="G1311" s="64"/>
      <c r="H1311" s="65"/>
      <c r="I1311" s="28">
        <f ca="1">SUMIF('IMPORTBFT (ID)'!$A$3:$A$5000,$G$4:$G$7322,'IMPORTBFT (ID)'!$B$3:$B$5000)</f>
        <v>0</v>
      </c>
      <c r="J1311" s="66"/>
      <c r="K1311" s="18" t="str">
        <f t="shared" ca="1" si="0"/>
        <v>-</v>
      </c>
      <c r="L1311" s="19" t="e">
        <f>IF(G1311=#REF!,#REF!,"FALSO")</f>
        <v>#REF!</v>
      </c>
      <c r="M1311" s="67"/>
      <c r="N1311" s="68"/>
    </row>
    <row r="1312" spans="1:15" ht="15">
      <c r="A1312" s="63"/>
      <c r="B1312" s="63"/>
      <c r="C1312" s="23"/>
      <c r="D1312" s="22"/>
      <c r="E1312" s="50"/>
      <c r="F1312" s="23"/>
      <c r="G1312" s="64"/>
      <c r="H1312" s="65"/>
      <c r="I1312" s="28">
        <f ca="1">SUMIF('IMPORTBFT (ID)'!$A$3:$A$5000,$G$4:$G$7322,'IMPORTBFT (ID)'!$B$3:$B$5000)</f>
        <v>0</v>
      </c>
      <c r="J1312" s="66"/>
      <c r="K1312" s="18" t="str">
        <f t="shared" ca="1" si="0"/>
        <v>-</v>
      </c>
      <c r="L1312" s="19" t="e">
        <f>IF(G1312=#REF!,#REF!,"FALSO")</f>
        <v>#REF!</v>
      </c>
      <c r="M1312" s="67"/>
      <c r="N1312" s="68"/>
    </row>
    <row r="1313" spans="1:14" ht="15">
      <c r="A1313" s="63"/>
      <c r="B1313" s="63"/>
      <c r="C1313" s="23"/>
      <c r="D1313" s="23"/>
      <c r="E1313" s="23"/>
      <c r="F1313" s="23"/>
      <c r="G1313" s="64"/>
      <c r="H1313" s="65"/>
      <c r="I1313" s="28">
        <f ca="1">SUMIF('IMPORTBFT (ID)'!$A$3:$A$5000,$G$4:$G$7322,'IMPORTBFT (ID)'!$B$3:$B$5000)</f>
        <v>0</v>
      </c>
      <c r="J1313" s="66"/>
      <c r="K1313" s="18" t="str">
        <f t="shared" ca="1" si="0"/>
        <v>-</v>
      </c>
      <c r="L1313" s="19" t="e">
        <f>IF(G1313=#REF!,#REF!,"FALSO")</f>
        <v>#REF!</v>
      </c>
      <c r="M1313" s="67"/>
      <c r="N1313" s="68"/>
    </row>
    <row r="1314" spans="1:14" ht="15">
      <c r="A1314" s="63"/>
      <c r="B1314" s="63"/>
      <c r="C1314" s="23"/>
      <c r="D1314" s="23"/>
      <c r="E1314" s="23"/>
      <c r="F1314" s="23"/>
      <c r="G1314" s="64"/>
      <c r="H1314" s="65"/>
      <c r="I1314" s="28">
        <f ca="1">SUMIF('IMPORTBFT (ID)'!$A$3:$A$5000,$G$4:$G$7322,'IMPORTBFT (ID)'!$B$3:$B$5000)</f>
        <v>0</v>
      </c>
      <c r="J1314" s="66"/>
      <c r="K1314" s="18" t="str">
        <f t="shared" ca="1" si="0"/>
        <v>-</v>
      </c>
      <c r="L1314" s="19" t="e">
        <f>IF(G1314=#REF!,#REF!,"FALSO")</f>
        <v>#REF!</v>
      </c>
      <c r="M1314" s="67"/>
      <c r="N1314" s="68"/>
    </row>
    <row r="1315" spans="1:14" ht="15">
      <c r="A1315" s="63"/>
      <c r="B1315" s="63"/>
      <c r="C1315" s="23"/>
      <c r="D1315" s="23"/>
      <c r="E1315" s="23"/>
      <c r="F1315" s="23"/>
      <c r="G1315" s="64"/>
      <c r="H1315" s="65"/>
      <c r="I1315" s="28">
        <f ca="1">SUMIF('IMPORTBFT (ID)'!$A$3:$A$5000,$G$4:$G$7322,'IMPORTBFT (ID)'!$B$3:$B$5000)</f>
        <v>0</v>
      </c>
      <c r="J1315" s="66"/>
      <c r="K1315" s="18" t="str">
        <f t="shared" ca="1" si="0"/>
        <v>-</v>
      </c>
      <c r="L1315" s="19" t="e">
        <f>IF(G1315=#REF!,#REF!,"FALSO")</f>
        <v>#REF!</v>
      </c>
      <c r="M1315" s="67"/>
      <c r="N1315" s="68"/>
    </row>
    <row r="1316" spans="1:14" ht="15">
      <c r="A1316" s="63"/>
      <c r="B1316" s="63"/>
      <c r="C1316" s="23"/>
      <c r="D1316" s="23"/>
      <c r="E1316" s="23"/>
      <c r="F1316" s="23"/>
      <c r="G1316" s="64"/>
      <c r="H1316" s="65"/>
      <c r="I1316" s="28">
        <f ca="1">SUMIF('IMPORTBFT (ID)'!$A$3:$A$5000,$G$4:$G$7322,'IMPORTBFT (ID)'!$B$3:$B$5000)</f>
        <v>0</v>
      </c>
      <c r="J1316" s="66"/>
      <c r="K1316" s="18" t="str">
        <f t="shared" ca="1" si="0"/>
        <v>-</v>
      </c>
      <c r="L1316" s="19" t="e">
        <f>IF(G1316=#REF!,#REF!,"FALSO")</f>
        <v>#REF!</v>
      </c>
      <c r="M1316" s="67"/>
      <c r="N1316" s="68"/>
    </row>
    <row r="1317" spans="1:14" ht="15">
      <c r="A1317" s="63"/>
      <c r="B1317" s="63"/>
      <c r="C1317" s="23"/>
      <c r="D1317" s="23"/>
      <c r="E1317" s="23"/>
      <c r="F1317" s="23"/>
      <c r="G1317" s="64"/>
      <c r="H1317" s="65"/>
      <c r="I1317" s="28">
        <f ca="1">SUMIF('IMPORTBFT (ID)'!$A$3:$A$5000,$G$4:$G$7322,'IMPORTBFT (ID)'!$B$3:$B$5000)</f>
        <v>0</v>
      </c>
      <c r="J1317" s="66"/>
      <c r="K1317" s="18" t="str">
        <f t="shared" ca="1" si="0"/>
        <v>-</v>
      </c>
      <c r="L1317" s="19" t="e">
        <f>IF(G1317=#REF!,#REF!,"FALSO")</f>
        <v>#REF!</v>
      </c>
      <c r="M1317" s="67"/>
      <c r="N1317" s="68"/>
    </row>
    <row r="1318" spans="1:14" ht="15">
      <c r="A1318" s="63"/>
      <c r="B1318" s="63"/>
      <c r="C1318" s="23"/>
      <c r="D1318" s="23"/>
      <c r="E1318" s="23"/>
      <c r="F1318" s="23"/>
      <c r="G1318" s="64"/>
      <c r="H1318" s="65"/>
      <c r="I1318" s="28">
        <f ca="1">SUMIF('IMPORTBFT (ID)'!$A$3:$A$5000,$G$4:$G$7322,'IMPORTBFT (ID)'!$B$3:$B$5000)</f>
        <v>0</v>
      </c>
      <c r="J1318" s="66"/>
      <c r="K1318" s="18" t="str">
        <f t="shared" ca="1" si="0"/>
        <v>-</v>
      </c>
      <c r="L1318" s="19" t="e">
        <f>IF(G1318=#REF!,#REF!,"FALSO")</f>
        <v>#REF!</v>
      </c>
      <c r="M1318" s="67"/>
      <c r="N1318" s="68"/>
    </row>
    <row r="1319" spans="1:14" ht="15">
      <c r="A1319" s="63"/>
      <c r="B1319" s="63"/>
      <c r="C1319" s="23"/>
      <c r="D1319" s="23"/>
      <c r="E1319" s="23"/>
      <c r="F1319" s="23"/>
      <c r="G1319" s="64"/>
      <c r="H1319" s="65"/>
      <c r="I1319" s="28">
        <f ca="1">SUMIF('IMPORTBFT (ID)'!$A$3:$A$5000,$G$4:$G$7322,'IMPORTBFT (ID)'!$B$3:$B$5000)</f>
        <v>0</v>
      </c>
      <c r="J1319" s="66"/>
      <c r="K1319" s="18" t="str">
        <f t="shared" ca="1" si="0"/>
        <v>-</v>
      </c>
      <c r="L1319" s="19" t="e">
        <f>IF(G1319=#REF!,#REF!,"FALSO")</f>
        <v>#REF!</v>
      </c>
      <c r="M1319" s="67"/>
      <c r="N1319" s="68"/>
    </row>
    <row r="1320" spans="1:14" ht="15">
      <c r="A1320" s="63"/>
      <c r="B1320" s="63"/>
      <c r="C1320" s="23"/>
      <c r="D1320" s="23"/>
      <c r="E1320" s="23"/>
      <c r="F1320" s="23"/>
      <c r="G1320" s="64"/>
      <c r="H1320" s="65"/>
      <c r="I1320" s="28">
        <f ca="1">SUMIF('IMPORTBFT (ID)'!$A$3:$A$5000,$G$4:$G$7322,'IMPORTBFT (ID)'!$B$3:$B$5000)</f>
        <v>0</v>
      </c>
      <c r="J1320" s="66"/>
      <c r="K1320" s="18" t="str">
        <f t="shared" ca="1" si="0"/>
        <v>-</v>
      </c>
      <c r="L1320" s="19" t="e">
        <f>IF(G1320=#REF!,#REF!,"FALSO")</f>
        <v>#REF!</v>
      </c>
      <c r="M1320" s="67"/>
      <c r="N1320" s="68"/>
    </row>
    <row r="1321" spans="1:14" ht="15">
      <c r="A1321" s="63"/>
      <c r="B1321" s="63"/>
      <c r="C1321" s="23"/>
      <c r="D1321" s="23"/>
      <c r="E1321" s="23"/>
      <c r="F1321" s="23"/>
      <c r="G1321" s="64"/>
      <c r="H1321" s="65"/>
      <c r="I1321" s="28">
        <f ca="1">SUMIF('IMPORTBFT (ID)'!$A$3:$A$5000,$G$4:$G$7322,'IMPORTBFT (ID)'!$B$3:$B$5000)</f>
        <v>0</v>
      </c>
      <c r="J1321" s="66"/>
      <c r="K1321" s="18" t="str">
        <f t="shared" ca="1" si="0"/>
        <v>-</v>
      </c>
      <c r="L1321" s="19" t="e">
        <f>IF(G1321=#REF!,#REF!,"FALSO")</f>
        <v>#REF!</v>
      </c>
      <c r="M1321" s="67"/>
      <c r="N1321" s="68"/>
    </row>
    <row r="1322" spans="1:14" ht="15">
      <c r="A1322" s="63"/>
      <c r="B1322" s="63"/>
      <c r="C1322" s="23"/>
      <c r="D1322" s="23"/>
      <c r="E1322" s="23"/>
      <c r="F1322" s="23"/>
      <c r="G1322" s="64"/>
      <c r="H1322" s="65"/>
      <c r="I1322" s="28">
        <f ca="1">SUMIF('IMPORTBFT (ID)'!$A$3:$A$5000,$G$4:$G$7322,'IMPORTBFT (ID)'!$B$3:$B$5000)</f>
        <v>0</v>
      </c>
      <c r="J1322" s="66"/>
      <c r="K1322" s="18" t="str">
        <f t="shared" ca="1" si="0"/>
        <v>-</v>
      </c>
      <c r="L1322" s="19" t="e">
        <f>IF(G1322=#REF!,#REF!,"FALSO")</f>
        <v>#REF!</v>
      </c>
      <c r="M1322" s="67"/>
      <c r="N1322" s="68"/>
    </row>
    <row r="1323" spans="1:14" ht="15">
      <c r="A1323" s="63"/>
      <c r="B1323" s="63"/>
      <c r="C1323" s="23"/>
      <c r="D1323" s="23"/>
      <c r="E1323" s="23"/>
      <c r="F1323" s="23"/>
      <c r="G1323" s="64"/>
      <c r="H1323" s="65"/>
      <c r="I1323" s="28">
        <f ca="1">SUMIF('IMPORTBFT (ID)'!$A$3:$A$5000,$G$4:$G$7322,'IMPORTBFT (ID)'!$B$3:$B$5000)</f>
        <v>0</v>
      </c>
      <c r="J1323" s="66"/>
      <c r="K1323" s="18" t="str">
        <f t="shared" ca="1" si="0"/>
        <v>-</v>
      </c>
      <c r="L1323" s="19" t="e">
        <f>IF(G1323=#REF!,#REF!,"FALSO")</f>
        <v>#REF!</v>
      </c>
      <c r="M1323" s="67"/>
      <c r="N1323" s="68"/>
    </row>
    <row r="1324" spans="1:14" ht="15">
      <c r="A1324" s="63"/>
      <c r="B1324" s="63"/>
      <c r="C1324" s="23"/>
      <c r="D1324" s="23"/>
      <c r="E1324" s="23"/>
      <c r="F1324" s="23"/>
      <c r="G1324" s="64"/>
      <c r="H1324" s="65"/>
      <c r="I1324" s="28">
        <f ca="1">SUMIF('IMPORTBFT (ID)'!$A$3:$A$5000,$G$4:$G$7322,'IMPORTBFT (ID)'!$B$3:$B$5000)</f>
        <v>0</v>
      </c>
      <c r="J1324" s="66"/>
      <c r="K1324" s="18" t="str">
        <f t="shared" ca="1" si="0"/>
        <v>-</v>
      </c>
      <c r="L1324" s="19" t="e">
        <f>IF(G1324=#REF!,#REF!,"FALSO")</f>
        <v>#REF!</v>
      </c>
      <c r="M1324" s="67"/>
      <c r="N1324" s="68"/>
    </row>
    <row r="1325" spans="1:14" ht="15">
      <c r="A1325" s="63"/>
      <c r="B1325" s="63"/>
      <c r="C1325" s="23"/>
      <c r="D1325" s="23"/>
      <c r="E1325" s="23"/>
      <c r="F1325" s="23"/>
      <c r="G1325" s="64"/>
      <c r="H1325" s="65"/>
      <c r="I1325" s="28">
        <f ca="1">SUMIF('IMPORTBFT (ID)'!$A$3:$A$5000,$G$4:$G$7322,'IMPORTBFT (ID)'!$B$3:$B$5000)</f>
        <v>0</v>
      </c>
      <c r="J1325" s="66"/>
      <c r="K1325" s="18" t="str">
        <f t="shared" ca="1" si="0"/>
        <v>-</v>
      </c>
      <c r="L1325" s="19" t="e">
        <f>IF(G1325=#REF!,#REF!,"FALSO")</f>
        <v>#REF!</v>
      </c>
      <c r="M1325" s="67"/>
      <c r="N1325" s="68"/>
    </row>
    <row r="1326" spans="1:14" ht="15">
      <c r="A1326" s="63"/>
      <c r="B1326" s="63"/>
      <c r="C1326" s="23"/>
      <c r="D1326" s="23"/>
      <c r="E1326" s="23"/>
      <c r="F1326" s="23"/>
      <c r="G1326" s="64"/>
      <c r="H1326" s="65"/>
      <c r="I1326" s="28">
        <f ca="1">SUMIF('IMPORTBFT (ID)'!$A$3:$A$5000,$G$4:$G$7322,'IMPORTBFT (ID)'!$B$3:$B$5000)</f>
        <v>0</v>
      </c>
      <c r="J1326" s="66"/>
      <c r="K1326" s="18" t="str">
        <f t="shared" ca="1" si="0"/>
        <v>-</v>
      </c>
      <c r="L1326" s="19" t="e">
        <f>IF(G1326=#REF!,#REF!,"FALSO")</f>
        <v>#REF!</v>
      </c>
      <c r="M1326" s="67"/>
      <c r="N1326" s="68"/>
    </row>
    <row r="1327" spans="1:14" ht="15">
      <c r="A1327" s="63"/>
      <c r="B1327" s="63"/>
      <c r="C1327" s="23"/>
      <c r="D1327" s="23"/>
      <c r="E1327" s="23"/>
      <c r="F1327" s="23"/>
      <c r="G1327" s="64"/>
      <c r="H1327" s="78"/>
      <c r="I1327" s="28">
        <f ca="1">SUMIF('IMPORTBFT (ID)'!$A$3:$A$5000,$G$4:$G$7322,'IMPORTBFT (ID)'!$B$3:$B$5000)</f>
        <v>0</v>
      </c>
      <c r="J1327" s="66"/>
      <c r="K1327" s="18" t="str">
        <f t="shared" ca="1" si="0"/>
        <v>-</v>
      </c>
      <c r="L1327" s="19" t="e">
        <f>IF(G1327=#REF!,#REF!,"FALSO")</f>
        <v>#REF!</v>
      </c>
      <c r="M1327" s="67"/>
      <c r="N1327" s="68"/>
    </row>
    <row r="1328" spans="1:14" ht="15">
      <c r="A1328" s="63"/>
      <c r="B1328" s="63"/>
      <c r="C1328" s="23"/>
      <c r="D1328" s="23"/>
      <c r="E1328" s="23"/>
      <c r="F1328" s="23"/>
      <c r="G1328" s="64"/>
      <c r="H1328" s="65"/>
      <c r="I1328" s="28">
        <f ca="1">SUMIF('IMPORTBFT (ID)'!$A$3:$A$5000,$G$4:$G$7322,'IMPORTBFT (ID)'!$B$3:$B$5000)</f>
        <v>0</v>
      </c>
      <c r="J1328" s="66"/>
      <c r="K1328" s="18" t="str">
        <f t="shared" ca="1" si="0"/>
        <v>-</v>
      </c>
      <c r="L1328" s="19" t="e">
        <f>IF(G1328=#REF!,#REF!,"FALSO")</f>
        <v>#REF!</v>
      </c>
      <c r="M1328" s="67"/>
      <c r="N1328" s="68"/>
    </row>
    <row r="1329" spans="1:14" ht="15">
      <c r="A1329" s="63"/>
      <c r="B1329" s="63"/>
      <c r="C1329" s="23"/>
      <c r="D1329" s="23"/>
      <c r="E1329" s="23"/>
      <c r="F1329" s="23"/>
      <c r="G1329" s="64"/>
      <c r="H1329" s="65"/>
      <c r="I1329" s="28">
        <f ca="1">SUMIF('IMPORTBFT (ID)'!$A$3:$A$5000,$G$4:$G$7322,'IMPORTBFT (ID)'!$B$3:$B$5000)</f>
        <v>0</v>
      </c>
      <c r="J1329" s="66"/>
      <c r="K1329" s="18" t="str">
        <f t="shared" ca="1" si="0"/>
        <v>-</v>
      </c>
      <c r="L1329" s="19" t="e">
        <f>IF(G1329=#REF!,#REF!,"FALSO")</f>
        <v>#REF!</v>
      </c>
      <c r="M1329" s="67"/>
      <c r="N1329" s="68"/>
    </row>
    <row r="1330" spans="1:14" ht="15">
      <c r="A1330" s="63"/>
      <c r="B1330" s="63"/>
      <c r="C1330" s="23"/>
      <c r="D1330" s="23"/>
      <c r="E1330" s="23"/>
      <c r="F1330" s="23"/>
      <c r="G1330" s="64"/>
      <c r="H1330" s="65"/>
      <c r="I1330" s="28">
        <f ca="1">SUMIF('IMPORTBFT (ID)'!$A$3:$A$5000,$G$4:$G$7322,'IMPORTBFT (ID)'!$B$3:$B$5000)</f>
        <v>0</v>
      </c>
      <c r="J1330" s="66"/>
      <c r="K1330" s="18" t="str">
        <f t="shared" ca="1" si="0"/>
        <v>-</v>
      </c>
      <c r="L1330" s="19" t="e">
        <f>IF(G1330=#REF!,#REF!,"FALSO")</f>
        <v>#REF!</v>
      </c>
      <c r="M1330" s="67"/>
      <c r="N1330" s="68"/>
    </row>
    <row r="1331" spans="1:14" ht="15">
      <c r="A1331" s="63"/>
      <c r="B1331" s="63"/>
      <c r="C1331" s="23"/>
      <c r="D1331" s="23"/>
      <c r="E1331" s="23"/>
      <c r="F1331" s="23"/>
      <c r="G1331" s="64"/>
      <c r="H1331" s="65"/>
      <c r="I1331" s="28">
        <f ca="1">SUMIF('IMPORTBFT (ID)'!$A$3:$A$5000,$G$4:$G$7322,'IMPORTBFT (ID)'!$B$3:$B$5000)</f>
        <v>0</v>
      </c>
      <c r="J1331" s="66"/>
      <c r="K1331" s="18" t="str">
        <f t="shared" ca="1" si="0"/>
        <v>-</v>
      </c>
      <c r="L1331" s="19" t="e">
        <f>IF(G1331=#REF!,#REF!,"FALSO")</f>
        <v>#REF!</v>
      </c>
      <c r="M1331" s="67"/>
      <c r="N1331" s="68"/>
    </row>
    <row r="1332" spans="1:14" ht="15">
      <c r="A1332" s="63"/>
      <c r="B1332" s="63"/>
      <c r="C1332" s="23"/>
      <c r="D1332" s="23"/>
      <c r="E1332" s="23"/>
      <c r="F1332" s="23"/>
      <c r="G1332" s="64"/>
      <c r="H1332" s="65"/>
      <c r="I1332" s="28">
        <f ca="1">SUMIF('IMPORTBFT (ID)'!$A$3:$A$5000,$G$4:$G$7322,'IMPORTBFT (ID)'!$B$3:$B$5000)</f>
        <v>0</v>
      </c>
      <c r="J1332" s="66"/>
      <c r="K1332" s="18" t="str">
        <f t="shared" ca="1" si="0"/>
        <v>-</v>
      </c>
      <c r="L1332" s="19" t="e">
        <f>IF(G1332=#REF!,#REF!,"FALSO")</f>
        <v>#REF!</v>
      </c>
      <c r="M1332" s="67"/>
      <c r="N1332" s="68"/>
    </row>
    <row r="1333" spans="1:14" ht="15">
      <c r="A1333" s="63"/>
      <c r="B1333" s="63"/>
      <c r="C1333" s="23"/>
      <c r="D1333" s="23"/>
      <c r="E1333" s="23"/>
      <c r="F1333" s="23"/>
      <c r="G1333" s="64"/>
      <c r="H1333" s="65"/>
      <c r="I1333" s="28">
        <f ca="1">SUMIF('IMPORTBFT (ID)'!$A$3:$A$5000,$G$4:$G$7322,'IMPORTBFT (ID)'!$B$3:$B$5000)</f>
        <v>0</v>
      </c>
      <c r="J1333" s="66"/>
      <c r="K1333" s="18" t="str">
        <f t="shared" ca="1" si="0"/>
        <v>-</v>
      </c>
      <c r="L1333" s="19" t="e">
        <f>IF(G1333=#REF!,#REF!,"FALSO")</f>
        <v>#REF!</v>
      </c>
      <c r="M1333" s="67"/>
      <c r="N1333" s="68"/>
    </row>
    <row r="1334" spans="1:14" ht="15">
      <c r="A1334" s="63"/>
      <c r="B1334" s="63"/>
      <c r="C1334" s="23"/>
      <c r="D1334" s="23"/>
      <c r="E1334" s="23"/>
      <c r="F1334" s="23"/>
      <c r="G1334" s="64"/>
      <c r="H1334" s="65"/>
      <c r="I1334" s="28">
        <f ca="1">SUMIF('IMPORTBFT (ID)'!$A$3:$A$5000,$G$4:$G$7322,'IMPORTBFT (ID)'!$B$3:$B$5000)</f>
        <v>0</v>
      </c>
      <c r="J1334" s="66"/>
      <c r="K1334" s="18" t="str">
        <f t="shared" ca="1" si="0"/>
        <v>-</v>
      </c>
      <c r="L1334" s="19" t="e">
        <f>IF(G1334=#REF!,#REF!,"FALSO")</f>
        <v>#REF!</v>
      </c>
      <c r="M1334" s="67"/>
      <c r="N1334" s="68"/>
    </row>
    <row r="1335" spans="1:14" ht="15">
      <c r="A1335" s="63"/>
      <c r="B1335" s="63"/>
      <c r="C1335" s="23"/>
      <c r="D1335" s="23"/>
      <c r="E1335" s="23"/>
      <c r="F1335" s="23"/>
      <c r="G1335" s="64"/>
      <c r="H1335" s="65"/>
      <c r="I1335" s="28">
        <f ca="1">SUMIF('IMPORTBFT (ID)'!$A$3:$A$5000,$G$4:$G$7322,'IMPORTBFT (ID)'!$B$3:$B$5000)</f>
        <v>0</v>
      </c>
      <c r="J1335" s="66"/>
      <c r="K1335" s="18" t="str">
        <f t="shared" ca="1" si="0"/>
        <v>-</v>
      </c>
      <c r="L1335" s="19" t="e">
        <f>IF(G1335=#REF!,#REF!,"FALSO")</f>
        <v>#REF!</v>
      </c>
      <c r="M1335" s="67"/>
      <c r="N1335" s="68"/>
    </row>
    <row r="1336" spans="1:14" ht="15">
      <c r="A1336" s="63"/>
      <c r="B1336" s="63"/>
      <c r="C1336" s="23"/>
      <c r="D1336" s="23"/>
      <c r="E1336" s="23"/>
      <c r="F1336" s="23"/>
      <c r="G1336" s="64"/>
      <c r="H1336" s="65"/>
      <c r="I1336" s="28">
        <f ca="1">SUMIF('IMPORTBFT (ID)'!$A$3:$A$5000,$G$4:$G$7322,'IMPORTBFT (ID)'!$B$3:$B$5000)</f>
        <v>0</v>
      </c>
      <c r="J1336" s="66"/>
      <c r="K1336" s="18" t="str">
        <f t="shared" ca="1" si="0"/>
        <v>-</v>
      </c>
      <c r="L1336" s="19" t="e">
        <f>IF(G1336=#REF!,#REF!,"FALSO")</f>
        <v>#REF!</v>
      </c>
      <c r="M1336" s="67"/>
      <c r="N1336" s="68"/>
    </row>
    <row r="1337" spans="1:14" ht="15">
      <c r="A1337" s="63"/>
      <c r="B1337" s="63"/>
      <c r="C1337" s="23"/>
      <c r="D1337" s="23"/>
      <c r="E1337" s="23"/>
      <c r="F1337" s="23"/>
      <c r="G1337" s="64"/>
      <c r="H1337" s="78"/>
      <c r="I1337" s="28">
        <f ca="1">SUMIF('IMPORTBFT (ID)'!$A$3:$A$5000,$G$4:$G$7322,'IMPORTBFT (ID)'!$B$3:$B$5000)</f>
        <v>0</v>
      </c>
      <c r="J1337" s="66"/>
      <c r="K1337" s="18" t="str">
        <f t="shared" ca="1" si="0"/>
        <v>-</v>
      </c>
      <c r="L1337" s="19" t="e">
        <f>IF(G1337=#REF!,#REF!,"FALSO")</f>
        <v>#REF!</v>
      </c>
      <c r="M1337" s="67"/>
      <c r="N1337" s="68"/>
    </row>
    <row r="1338" spans="1:14" ht="15">
      <c r="A1338" s="63"/>
      <c r="B1338" s="63"/>
      <c r="C1338" s="23"/>
      <c r="D1338" s="23"/>
      <c r="E1338" s="23"/>
      <c r="F1338" s="23"/>
      <c r="G1338" s="64"/>
      <c r="H1338" s="65"/>
      <c r="I1338" s="28">
        <f ca="1">SUMIF('IMPORTBFT (ID)'!$A$3:$A$5000,$G$4:$G$7322,'IMPORTBFT (ID)'!$B$3:$B$5000)</f>
        <v>0</v>
      </c>
      <c r="J1338" s="66"/>
      <c r="K1338" s="18" t="str">
        <f t="shared" ca="1" si="0"/>
        <v>-</v>
      </c>
      <c r="L1338" s="19" t="e">
        <f>IF(G1338=#REF!,#REF!,"FALSO")</f>
        <v>#REF!</v>
      </c>
      <c r="M1338" s="67"/>
      <c r="N1338" s="68"/>
    </row>
    <row r="1339" spans="1:14" ht="15">
      <c r="A1339" s="63"/>
      <c r="B1339" s="63"/>
      <c r="C1339" s="23"/>
      <c r="D1339" s="23"/>
      <c r="E1339" s="23"/>
      <c r="F1339" s="23"/>
      <c r="G1339" s="64"/>
      <c r="H1339" s="65"/>
      <c r="I1339" s="28">
        <f ca="1">SUMIF('IMPORTBFT (ID)'!$A$3:$A$5000,$G$4:$G$7322,'IMPORTBFT (ID)'!$B$3:$B$5000)</f>
        <v>0</v>
      </c>
      <c r="J1339" s="66"/>
      <c r="K1339" s="18" t="str">
        <f t="shared" ca="1" si="0"/>
        <v>-</v>
      </c>
      <c r="L1339" s="19" t="e">
        <f>IF(G1339=#REF!,#REF!,"FALSO")</f>
        <v>#REF!</v>
      </c>
      <c r="M1339" s="67"/>
      <c r="N1339" s="68"/>
    </row>
    <row r="1340" spans="1:14" ht="15">
      <c r="A1340" s="63"/>
      <c r="B1340" s="63"/>
      <c r="C1340" s="23"/>
      <c r="D1340" s="23"/>
      <c r="E1340" s="23"/>
      <c r="F1340" s="23"/>
      <c r="G1340" s="64"/>
      <c r="H1340" s="65"/>
      <c r="I1340" s="28">
        <f ca="1">SUMIF('IMPORTBFT (ID)'!$A$3:$A$5000,$G$4:$G$7322,'IMPORTBFT (ID)'!$B$3:$B$5000)</f>
        <v>0</v>
      </c>
      <c r="J1340" s="66"/>
      <c r="K1340" s="18" t="str">
        <f t="shared" ca="1" si="0"/>
        <v>-</v>
      </c>
      <c r="L1340" s="19" t="e">
        <f>IF(G1340=#REF!,#REF!,"FALSO")</f>
        <v>#REF!</v>
      </c>
      <c r="M1340" s="67"/>
      <c r="N1340" s="68"/>
    </row>
    <row r="1341" spans="1:14" ht="15">
      <c r="A1341" s="63"/>
      <c r="B1341" s="63"/>
      <c r="C1341" s="23"/>
      <c r="D1341" s="23"/>
      <c r="E1341" s="23"/>
      <c r="F1341" s="23"/>
      <c r="G1341" s="64"/>
      <c r="H1341" s="65"/>
      <c r="I1341" s="28">
        <f ca="1">SUMIF('IMPORTBFT (ID)'!$A$3:$A$5000,$G$4:$G$7322,'IMPORTBFT (ID)'!$B$3:$B$5000)</f>
        <v>0</v>
      </c>
      <c r="J1341" s="66"/>
      <c r="K1341" s="18" t="str">
        <f t="shared" ca="1" si="0"/>
        <v>-</v>
      </c>
      <c r="L1341" s="19" t="e">
        <f>IF(G1341=#REF!,#REF!,"FALSO")</f>
        <v>#REF!</v>
      </c>
      <c r="M1341" s="67"/>
      <c r="N1341" s="68"/>
    </row>
    <row r="1342" spans="1:14" ht="15">
      <c r="A1342" s="63"/>
      <c r="B1342" s="63"/>
      <c r="C1342" s="23"/>
      <c r="D1342" s="23"/>
      <c r="E1342" s="23"/>
      <c r="F1342" s="23"/>
      <c r="G1342" s="64"/>
      <c r="H1342" s="65"/>
      <c r="I1342" s="28">
        <f ca="1">SUMIF('IMPORTBFT (ID)'!$A$3:$A$5000,$G$4:$G$7322,'IMPORTBFT (ID)'!$B$3:$B$5000)</f>
        <v>0</v>
      </c>
      <c r="J1342" s="66"/>
      <c r="K1342" s="18" t="str">
        <f t="shared" ca="1" si="0"/>
        <v>-</v>
      </c>
      <c r="L1342" s="19" t="e">
        <f>IF(G1342=#REF!,#REF!,"FALSO")</f>
        <v>#REF!</v>
      </c>
      <c r="M1342" s="67"/>
      <c r="N1342" s="68"/>
    </row>
    <row r="1343" spans="1:14" ht="15">
      <c r="A1343" s="63"/>
      <c r="B1343" s="63"/>
      <c r="C1343" s="23"/>
      <c r="D1343" s="23"/>
      <c r="E1343" s="23"/>
      <c r="F1343" s="23"/>
      <c r="G1343" s="64"/>
      <c r="H1343" s="65"/>
      <c r="I1343" s="28">
        <f ca="1">SUMIF('IMPORTBFT (ID)'!$A$3:$A$5000,$G$4:$G$7322,'IMPORTBFT (ID)'!$B$3:$B$5000)</f>
        <v>0</v>
      </c>
      <c r="J1343" s="66"/>
      <c r="K1343" s="18" t="str">
        <f t="shared" ca="1" si="0"/>
        <v>-</v>
      </c>
      <c r="L1343" s="19" t="e">
        <f>IF(G1343=#REF!,#REF!,"FALSO")</f>
        <v>#REF!</v>
      </c>
      <c r="M1343" s="67"/>
      <c r="N1343" s="68"/>
    </row>
    <row r="1344" spans="1:14" ht="15">
      <c r="A1344" s="63"/>
      <c r="B1344" s="63"/>
      <c r="C1344" s="23"/>
      <c r="D1344" s="23"/>
      <c r="E1344" s="23"/>
      <c r="F1344" s="23"/>
      <c r="G1344" s="64"/>
      <c r="H1344" s="65"/>
      <c r="I1344" s="28">
        <f ca="1">SUMIF('IMPORTBFT (ID)'!$A$3:$A$5000,$G$4:$G$7322,'IMPORTBFT (ID)'!$B$3:$B$5000)</f>
        <v>0</v>
      </c>
      <c r="J1344" s="66"/>
      <c r="K1344" s="18" t="str">
        <f t="shared" ca="1" si="0"/>
        <v>-</v>
      </c>
      <c r="L1344" s="19" t="e">
        <f>IF(G1344=#REF!,#REF!,"FALSO")</f>
        <v>#REF!</v>
      </c>
      <c r="M1344" s="67"/>
      <c r="N1344" s="68"/>
    </row>
    <row r="1345" spans="1:14" ht="15">
      <c r="A1345" s="63"/>
      <c r="B1345" s="63"/>
      <c r="C1345" s="23"/>
      <c r="D1345" s="23"/>
      <c r="E1345" s="23"/>
      <c r="F1345" s="23"/>
      <c r="G1345" s="64"/>
      <c r="H1345" s="65"/>
      <c r="I1345" s="28">
        <f ca="1">SUMIF('IMPORTBFT (ID)'!$A$3:$A$5000,$G$4:$G$7322,'IMPORTBFT (ID)'!$B$3:$B$5000)</f>
        <v>0</v>
      </c>
      <c r="J1345" s="66"/>
      <c r="K1345" s="18" t="str">
        <f t="shared" ca="1" si="0"/>
        <v>-</v>
      </c>
      <c r="L1345" s="19" t="e">
        <f>IF(G1345=#REF!,#REF!,"FALSO")</f>
        <v>#REF!</v>
      </c>
      <c r="M1345" s="67"/>
      <c r="N1345" s="68"/>
    </row>
    <row r="1346" spans="1:14" ht="15">
      <c r="A1346" s="63"/>
      <c r="B1346" s="63"/>
      <c r="C1346" s="23"/>
      <c r="D1346" s="23"/>
      <c r="E1346" s="23"/>
      <c r="F1346" s="23"/>
      <c r="G1346" s="64"/>
      <c r="H1346" s="65"/>
      <c r="I1346" s="28">
        <f ca="1">SUMIF('IMPORTBFT (ID)'!$A$3:$A$5000,$G$4:$G$7322,'IMPORTBFT (ID)'!$B$3:$B$5000)</f>
        <v>0</v>
      </c>
      <c r="J1346" s="66"/>
      <c r="K1346" s="18" t="str">
        <f t="shared" ca="1" si="0"/>
        <v>-</v>
      </c>
      <c r="L1346" s="19" t="e">
        <f>IF(G1346=#REF!,#REF!,"FALSO")</f>
        <v>#REF!</v>
      </c>
      <c r="M1346" s="67"/>
      <c r="N1346" s="68"/>
    </row>
    <row r="1347" spans="1:14" ht="15">
      <c r="A1347" s="63"/>
      <c r="B1347" s="63"/>
      <c r="C1347" s="23"/>
      <c r="D1347" s="23"/>
      <c r="E1347" s="23"/>
      <c r="F1347" s="23"/>
      <c r="G1347" s="64"/>
      <c r="H1347" s="65"/>
      <c r="I1347" s="28">
        <f ca="1">SUMIF('IMPORTBFT (ID)'!$A$3:$A$5000,$G$4:$G$7322,'IMPORTBFT (ID)'!$B$3:$B$5000)</f>
        <v>0</v>
      </c>
      <c r="J1347" s="66"/>
      <c r="K1347" s="18" t="str">
        <f t="shared" ca="1" si="0"/>
        <v>-</v>
      </c>
      <c r="L1347" s="19" t="e">
        <f>IF(G1347=#REF!,#REF!,"FALSO")</f>
        <v>#REF!</v>
      </c>
      <c r="M1347" s="67"/>
      <c r="N1347" s="68"/>
    </row>
    <row r="1348" spans="1:14" ht="15">
      <c r="A1348" s="63"/>
      <c r="B1348" s="63"/>
      <c r="C1348" s="23"/>
      <c r="D1348" s="23"/>
      <c r="E1348" s="23"/>
      <c r="F1348" s="23"/>
      <c r="G1348" s="64"/>
      <c r="H1348" s="65"/>
      <c r="I1348" s="28">
        <f ca="1">SUMIF('IMPORTBFT (ID)'!$A$3:$A$5000,$G$4:$G$7322,'IMPORTBFT (ID)'!$B$3:$B$5000)</f>
        <v>0</v>
      </c>
      <c r="J1348" s="66"/>
      <c r="K1348" s="18" t="str">
        <f t="shared" ca="1" si="0"/>
        <v>-</v>
      </c>
      <c r="L1348" s="19" t="e">
        <f>IF(G1348=#REF!,#REF!,"FALSO")</f>
        <v>#REF!</v>
      </c>
      <c r="M1348" s="67"/>
      <c r="N1348" s="68"/>
    </row>
    <row r="1349" spans="1:14" ht="15">
      <c r="A1349" s="63"/>
      <c r="B1349" s="63"/>
      <c r="C1349" s="23"/>
      <c r="D1349" s="23"/>
      <c r="E1349" s="23"/>
      <c r="F1349" s="23"/>
      <c r="G1349" s="64"/>
      <c r="H1349" s="65"/>
      <c r="I1349" s="28">
        <f ca="1">SUMIF('IMPORTBFT (ID)'!$A$3:$A$5000,$G$4:$G$7322,'IMPORTBFT (ID)'!$B$3:$B$5000)</f>
        <v>0</v>
      </c>
      <c r="J1349" s="66"/>
      <c r="K1349" s="18" t="str">
        <f t="shared" ca="1" si="0"/>
        <v>-</v>
      </c>
      <c r="L1349" s="19" t="e">
        <f>IF(G1349=#REF!,#REF!,"FALSO")</f>
        <v>#REF!</v>
      </c>
      <c r="M1349" s="67"/>
      <c r="N1349" s="68"/>
    </row>
    <row r="1350" spans="1:14" ht="15">
      <c r="A1350" s="63"/>
      <c r="B1350" s="63"/>
      <c r="C1350" s="23"/>
      <c r="D1350" s="23"/>
      <c r="E1350" s="23"/>
      <c r="F1350" s="23"/>
      <c r="G1350" s="64"/>
      <c r="H1350" s="65"/>
      <c r="I1350" s="28">
        <f ca="1">SUMIF('IMPORTBFT (ID)'!$A$3:$A$5000,$G$4:$G$7322,'IMPORTBFT (ID)'!$B$3:$B$5000)</f>
        <v>0</v>
      </c>
      <c r="J1350" s="66"/>
      <c r="K1350" s="18" t="str">
        <f t="shared" ca="1" si="0"/>
        <v>-</v>
      </c>
      <c r="L1350" s="19" t="e">
        <f>IF(G1350=#REF!,#REF!,"FALSO")</f>
        <v>#REF!</v>
      </c>
      <c r="M1350" s="67"/>
      <c r="N1350" s="68"/>
    </row>
    <row r="1351" spans="1:14" ht="15">
      <c r="A1351" s="63"/>
      <c r="B1351" s="63"/>
      <c r="C1351" s="23"/>
      <c r="D1351" s="23"/>
      <c r="E1351" s="23"/>
      <c r="F1351" s="23"/>
      <c r="G1351" s="64"/>
      <c r="H1351" s="65"/>
      <c r="I1351" s="28">
        <f ca="1">SUMIF('IMPORTBFT (ID)'!$A$3:$A$5000,$G$4:$G$7322,'IMPORTBFT (ID)'!$B$3:$B$5000)</f>
        <v>0</v>
      </c>
      <c r="J1351" s="66"/>
      <c r="K1351" s="18" t="str">
        <f t="shared" ca="1" si="0"/>
        <v>-</v>
      </c>
      <c r="L1351" s="19" t="e">
        <f>IF(G1351=#REF!,#REF!,"FALSO")</f>
        <v>#REF!</v>
      </c>
      <c r="M1351" s="67"/>
      <c r="N1351" s="68"/>
    </row>
    <row r="1352" spans="1:14" ht="15">
      <c r="A1352" s="63"/>
      <c r="B1352" s="63"/>
      <c r="C1352" s="69"/>
      <c r="D1352" s="23"/>
      <c r="E1352" s="23"/>
      <c r="F1352" s="23"/>
      <c r="G1352" s="64"/>
      <c r="H1352" s="65"/>
      <c r="I1352" s="28">
        <f ca="1">SUMIF('IMPORTBFT (ID)'!$A$3:$A$5000,$G$4:$G$7322,'IMPORTBFT (ID)'!$B$3:$B$5000)</f>
        <v>0</v>
      </c>
      <c r="J1352" s="66"/>
      <c r="K1352" s="18" t="str">
        <f t="shared" ca="1" si="0"/>
        <v>-</v>
      </c>
      <c r="L1352" s="19" t="e">
        <f>IF(G1352=#REF!,#REF!,"FALSO")</f>
        <v>#REF!</v>
      </c>
      <c r="M1352" s="67"/>
      <c r="N1352" s="68"/>
    </row>
    <row r="1353" spans="1:14" ht="15">
      <c r="A1353" s="63"/>
      <c r="B1353" s="63"/>
      <c r="C1353" s="69"/>
      <c r="D1353" s="23"/>
      <c r="E1353" s="23"/>
      <c r="F1353" s="23"/>
      <c r="G1353" s="64"/>
      <c r="H1353" s="65"/>
      <c r="I1353" s="28">
        <f ca="1">SUMIF('IMPORTBFT (ID)'!$A$3:$A$5000,$G$4:$G$7322,'IMPORTBFT (ID)'!$B$3:$B$5000)</f>
        <v>0</v>
      </c>
      <c r="J1353" s="66"/>
      <c r="K1353" s="18" t="str">
        <f t="shared" ca="1" si="0"/>
        <v>-</v>
      </c>
      <c r="L1353" s="19" t="e">
        <f>IF(G1353=#REF!,#REF!,"FALSO")</f>
        <v>#REF!</v>
      </c>
      <c r="M1353" s="67"/>
      <c r="N1353" s="68"/>
    </row>
    <row r="1354" spans="1:14" ht="15">
      <c r="A1354" s="63"/>
      <c r="B1354" s="63"/>
      <c r="C1354" s="69"/>
      <c r="D1354" s="23"/>
      <c r="E1354" s="23"/>
      <c r="F1354" s="23"/>
      <c r="G1354" s="64"/>
      <c r="H1354" s="65"/>
      <c r="I1354" s="28">
        <f ca="1">SUMIF('IMPORTBFT (ID)'!$A$3:$A$5000,$G$4:$G$7322,'IMPORTBFT (ID)'!$B$3:$B$5000)</f>
        <v>0</v>
      </c>
      <c r="J1354" s="66"/>
      <c r="K1354" s="18" t="str">
        <f t="shared" ca="1" si="0"/>
        <v>-</v>
      </c>
      <c r="L1354" s="19" t="e">
        <f>IF(G1354=#REF!,#REF!,"FALSO")</f>
        <v>#REF!</v>
      </c>
      <c r="M1354" s="67"/>
      <c r="N1354" s="68"/>
    </row>
    <row r="1355" spans="1:14" ht="15">
      <c r="A1355" s="63"/>
      <c r="B1355" s="63"/>
      <c r="C1355" s="69"/>
      <c r="D1355" s="23"/>
      <c r="E1355" s="23"/>
      <c r="F1355" s="23"/>
      <c r="G1355" s="64"/>
      <c r="H1355" s="65"/>
      <c r="I1355" s="28">
        <f ca="1">SUMIF('IMPORTBFT (ID)'!$A$3:$A$5000,$G$4:$G$7322,'IMPORTBFT (ID)'!$B$3:$B$5000)</f>
        <v>0</v>
      </c>
      <c r="J1355" s="66"/>
      <c r="K1355" s="18" t="str">
        <f t="shared" ca="1" si="0"/>
        <v>-</v>
      </c>
      <c r="L1355" s="19" t="e">
        <f>IF(G1355=#REF!,#REF!,"FALSO")</f>
        <v>#REF!</v>
      </c>
      <c r="M1355" s="67"/>
      <c r="N1355" s="68"/>
    </row>
    <row r="1356" spans="1:14" ht="15">
      <c r="A1356" s="63"/>
      <c r="B1356" s="63"/>
      <c r="C1356" s="23"/>
      <c r="D1356" s="23"/>
      <c r="E1356" s="23"/>
      <c r="F1356" s="23"/>
      <c r="G1356" s="64"/>
      <c r="H1356" s="65"/>
      <c r="I1356" s="28">
        <f ca="1">SUMIF('IMPORTBFT (ID)'!$A$3:$A$5000,$G$4:$G$7322,'IMPORTBFT (ID)'!$B$3:$B$5000)</f>
        <v>0</v>
      </c>
      <c r="J1356" s="66"/>
      <c r="K1356" s="18" t="str">
        <f t="shared" ca="1" si="0"/>
        <v>-</v>
      </c>
      <c r="L1356" s="19" t="e">
        <f>IF(G1356=#REF!,#REF!,"FALSO")</f>
        <v>#REF!</v>
      </c>
      <c r="M1356" s="67"/>
      <c r="N1356" s="68"/>
    </row>
    <row r="1357" spans="1:14" ht="15">
      <c r="A1357" s="63"/>
      <c r="B1357" s="63"/>
      <c r="C1357" s="69"/>
      <c r="D1357" s="23"/>
      <c r="E1357" s="23"/>
      <c r="F1357" s="23"/>
      <c r="G1357" s="64"/>
      <c r="H1357" s="65"/>
      <c r="I1357" s="28">
        <f ca="1">SUMIF('IMPORTBFT (ID)'!$A$3:$A$5000,$G$4:$G$7322,'IMPORTBFT (ID)'!$B$3:$B$5000)</f>
        <v>0</v>
      </c>
      <c r="J1357" s="66"/>
      <c r="K1357" s="18" t="str">
        <f t="shared" ca="1" si="0"/>
        <v>-</v>
      </c>
      <c r="L1357" s="19" t="e">
        <f>IF(G1357=#REF!,#REF!,"FALSO")</f>
        <v>#REF!</v>
      </c>
      <c r="M1357" s="67"/>
      <c r="N1357" s="68"/>
    </row>
    <row r="1358" spans="1:14" ht="15">
      <c r="A1358" s="63"/>
      <c r="B1358" s="63"/>
      <c r="C1358" s="23"/>
      <c r="D1358" s="23"/>
      <c r="E1358" s="23"/>
      <c r="F1358" s="23"/>
      <c r="G1358" s="64"/>
      <c r="H1358" s="65"/>
      <c r="I1358" s="28">
        <f ca="1">SUMIF('IMPORTBFT (ID)'!$A$3:$A$5000,$G$4:$G$7322,'IMPORTBFT (ID)'!$B$3:$B$5000)</f>
        <v>0</v>
      </c>
      <c r="J1358" s="66"/>
      <c r="K1358" s="18" t="str">
        <f t="shared" ca="1" si="0"/>
        <v>-</v>
      </c>
      <c r="L1358" s="19" t="e">
        <f>IF(G1358=#REF!,#REF!,"FALSO")</f>
        <v>#REF!</v>
      </c>
      <c r="M1358" s="67"/>
      <c r="N1358" s="68"/>
    </row>
    <row r="1359" spans="1:14" ht="15">
      <c r="A1359" s="63"/>
      <c r="B1359" s="63"/>
      <c r="C1359" s="23"/>
      <c r="D1359" s="23"/>
      <c r="E1359" s="23"/>
      <c r="F1359" s="23"/>
      <c r="G1359" s="64"/>
      <c r="H1359" s="65"/>
      <c r="I1359" s="28">
        <f ca="1">SUMIF('IMPORTBFT (ID)'!$A$3:$A$5000,$G$4:$G$7322,'IMPORTBFT (ID)'!$B$3:$B$5000)</f>
        <v>0</v>
      </c>
      <c r="J1359" s="66"/>
      <c r="K1359" s="18" t="str">
        <f t="shared" ca="1" si="0"/>
        <v>-</v>
      </c>
      <c r="L1359" s="19" t="e">
        <f>IF(G1359=#REF!,#REF!,"FALSO")</f>
        <v>#REF!</v>
      </c>
      <c r="M1359" s="67"/>
      <c r="N1359" s="68"/>
    </row>
    <row r="1360" spans="1:14" ht="15">
      <c r="A1360" s="63"/>
      <c r="B1360" s="63"/>
      <c r="C1360" s="23"/>
      <c r="D1360" s="23"/>
      <c r="E1360" s="23"/>
      <c r="F1360" s="23"/>
      <c r="G1360" s="64"/>
      <c r="H1360" s="65"/>
      <c r="I1360" s="28">
        <f ca="1">SUMIF('IMPORTBFT (ID)'!$A$3:$A$5000,$G$4:$G$7322,'IMPORTBFT (ID)'!$B$3:$B$5000)</f>
        <v>0</v>
      </c>
      <c r="J1360" s="66"/>
      <c r="K1360" s="18" t="str">
        <f t="shared" ca="1" si="0"/>
        <v>-</v>
      </c>
      <c r="L1360" s="19" t="e">
        <f>IF(G1360=#REF!,#REF!,"FALSO")</f>
        <v>#REF!</v>
      </c>
      <c r="M1360" s="67"/>
      <c r="N1360" s="68"/>
    </row>
    <row r="1361" spans="1:14" ht="15">
      <c r="A1361" s="63"/>
      <c r="B1361" s="63"/>
      <c r="C1361" s="23"/>
      <c r="D1361" s="23"/>
      <c r="E1361" s="23"/>
      <c r="F1361" s="23"/>
      <c r="G1361" s="64"/>
      <c r="H1361" s="65"/>
      <c r="I1361" s="28">
        <f ca="1">SUMIF('IMPORTBFT (ID)'!$A$3:$A$5000,$G$4:$G$7322,'IMPORTBFT (ID)'!$B$3:$B$5000)</f>
        <v>0</v>
      </c>
      <c r="J1361" s="66"/>
      <c r="K1361" s="18" t="str">
        <f t="shared" ca="1" si="0"/>
        <v>-</v>
      </c>
      <c r="L1361" s="19" t="e">
        <f>IF(G1361=#REF!,#REF!,"FALSO")</f>
        <v>#REF!</v>
      </c>
      <c r="M1361" s="67"/>
      <c r="N1361" s="68"/>
    </row>
    <row r="1362" spans="1:14" ht="15">
      <c r="A1362" s="63"/>
      <c r="B1362" s="63"/>
      <c r="C1362" s="23"/>
      <c r="D1362" s="23"/>
      <c r="E1362" s="23"/>
      <c r="F1362" s="23"/>
      <c r="G1362" s="64"/>
      <c r="H1362" s="65"/>
      <c r="I1362" s="28">
        <f ca="1">SUMIF('IMPORTBFT (ID)'!$A$3:$A$5000,$G$4:$G$7322,'IMPORTBFT (ID)'!$B$3:$B$5000)</f>
        <v>0</v>
      </c>
      <c r="J1362" s="66"/>
      <c r="K1362" s="18" t="str">
        <f t="shared" ca="1" si="0"/>
        <v>-</v>
      </c>
      <c r="L1362" s="19" t="e">
        <f>IF(G1362=#REF!,#REF!,"FALSO")</f>
        <v>#REF!</v>
      </c>
      <c r="M1362" s="67"/>
      <c r="N1362" s="68"/>
    </row>
    <row r="1363" spans="1:14" ht="15">
      <c r="A1363" s="63"/>
      <c r="B1363" s="63"/>
      <c r="C1363" s="23"/>
      <c r="D1363" s="23"/>
      <c r="E1363" s="23"/>
      <c r="F1363" s="23"/>
      <c r="G1363" s="64"/>
      <c r="H1363" s="65"/>
      <c r="I1363" s="28">
        <f ca="1">SUMIF('IMPORTBFT (ID)'!$A$3:$A$5000,$G$4:$G$7322,'IMPORTBFT (ID)'!$B$3:$B$5000)</f>
        <v>0</v>
      </c>
      <c r="J1363" s="66"/>
      <c r="K1363" s="18" t="str">
        <f t="shared" ca="1" si="0"/>
        <v>-</v>
      </c>
      <c r="L1363" s="19" t="e">
        <f>IF(G1363=#REF!,#REF!,"FALSO")</f>
        <v>#REF!</v>
      </c>
      <c r="M1363" s="67"/>
      <c r="N1363" s="68"/>
    </row>
    <row r="1364" spans="1:14" ht="15">
      <c r="A1364" s="63"/>
      <c r="B1364" s="63"/>
      <c r="C1364" s="23"/>
      <c r="D1364" s="23"/>
      <c r="E1364" s="23"/>
      <c r="F1364" s="23"/>
      <c r="G1364" s="64"/>
      <c r="H1364" s="65"/>
      <c r="I1364" s="28">
        <f ca="1">SUMIF('IMPORTBFT (ID)'!$A$3:$A$5000,$G$4:$G$7322,'IMPORTBFT (ID)'!$B$3:$B$5000)</f>
        <v>0</v>
      </c>
      <c r="J1364" s="66"/>
      <c r="K1364" s="18" t="str">
        <f t="shared" ca="1" si="0"/>
        <v>-</v>
      </c>
      <c r="L1364" s="19" t="e">
        <f>IF(G1364=#REF!,#REF!,"FALSO")</f>
        <v>#REF!</v>
      </c>
      <c r="M1364" s="67"/>
      <c r="N1364" s="68"/>
    </row>
    <row r="1365" spans="1:14" ht="15">
      <c r="A1365" s="63"/>
      <c r="B1365" s="63"/>
      <c r="C1365" s="23"/>
      <c r="D1365" s="23"/>
      <c r="E1365" s="23"/>
      <c r="F1365" s="23"/>
      <c r="G1365" s="64"/>
      <c r="H1365" s="65"/>
      <c r="I1365" s="28">
        <f ca="1">SUMIF('IMPORTBFT (ID)'!$A$3:$A$5000,$G$4:$G$7322,'IMPORTBFT (ID)'!$B$3:$B$5000)</f>
        <v>0</v>
      </c>
      <c r="J1365" s="66"/>
      <c r="K1365" s="18" t="str">
        <f t="shared" ca="1" si="0"/>
        <v>-</v>
      </c>
      <c r="L1365" s="19" t="e">
        <f>IF(G1365=#REF!,#REF!,"FALSO")</f>
        <v>#REF!</v>
      </c>
      <c r="M1365" s="67"/>
      <c r="N1365" s="68"/>
    </row>
    <row r="1366" spans="1:14" ht="15">
      <c r="A1366" s="63"/>
      <c r="B1366" s="63"/>
      <c r="C1366" s="23"/>
      <c r="D1366" s="23"/>
      <c r="E1366" s="23"/>
      <c r="F1366" s="23"/>
      <c r="G1366" s="64"/>
      <c r="H1366" s="65"/>
      <c r="I1366" s="28">
        <f ca="1">SUMIF('IMPORTBFT (ID)'!$A$3:$A$5000,$G$4:$G$7322,'IMPORTBFT (ID)'!$B$3:$B$5000)</f>
        <v>0</v>
      </c>
      <c r="J1366" s="66"/>
      <c r="K1366" s="18" t="str">
        <f t="shared" ca="1" si="0"/>
        <v>-</v>
      </c>
      <c r="L1366" s="19" t="e">
        <f>IF(G1366=#REF!,#REF!,"FALSO")</f>
        <v>#REF!</v>
      </c>
      <c r="M1366" s="67"/>
      <c r="N1366" s="68"/>
    </row>
    <row r="1367" spans="1:14" ht="15">
      <c r="A1367" s="63"/>
      <c r="B1367" s="63"/>
      <c r="C1367" s="23"/>
      <c r="D1367" s="23"/>
      <c r="E1367" s="23"/>
      <c r="F1367" s="23"/>
      <c r="G1367" s="64"/>
      <c r="H1367" s="65"/>
      <c r="I1367" s="28">
        <f ca="1">SUMIF('IMPORTBFT (ID)'!$A$3:$A$5000,$G$4:$G$7322,'IMPORTBFT (ID)'!$B$3:$B$5000)</f>
        <v>0</v>
      </c>
      <c r="J1367" s="66"/>
      <c r="K1367" s="18" t="str">
        <f t="shared" ca="1" si="0"/>
        <v>-</v>
      </c>
      <c r="L1367" s="19" t="e">
        <f>IF(G1367=#REF!,#REF!,"FALSO")</f>
        <v>#REF!</v>
      </c>
      <c r="M1367" s="67"/>
      <c r="N1367" s="68"/>
    </row>
    <row r="1368" spans="1:14" ht="15">
      <c r="A1368" s="63"/>
      <c r="B1368" s="63"/>
      <c r="C1368" s="23"/>
      <c r="D1368" s="23"/>
      <c r="E1368" s="23"/>
      <c r="F1368" s="23"/>
      <c r="G1368" s="64"/>
      <c r="H1368" s="65"/>
      <c r="I1368" s="28">
        <f ca="1">SUMIF('IMPORTBFT (ID)'!$A$3:$A$5000,$G$4:$G$7322,'IMPORTBFT (ID)'!$B$3:$B$5000)</f>
        <v>0</v>
      </c>
      <c r="J1368" s="66"/>
      <c r="K1368" s="18" t="str">
        <f t="shared" ca="1" si="0"/>
        <v>-</v>
      </c>
      <c r="L1368" s="19" t="e">
        <f>IF(G1368=#REF!,#REF!,"FALSO")</f>
        <v>#REF!</v>
      </c>
      <c r="M1368" s="67"/>
      <c r="N1368" s="68"/>
    </row>
    <row r="1369" spans="1:14" ht="15">
      <c r="A1369" s="63"/>
      <c r="B1369" s="63"/>
      <c r="C1369" s="23"/>
      <c r="D1369" s="23"/>
      <c r="E1369" s="23"/>
      <c r="F1369" s="23"/>
      <c r="G1369" s="64"/>
      <c r="H1369" s="65"/>
      <c r="I1369" s="28">
        <f ca="1">SUMIF('IMPORTBFT (ID)'!$A$3:$A$5000,$G$4:$G$7322,'IMPORTBFT (ID)'!$B$3:$B$5000)</f>
        <v>0</v>
      </c>
      <c r="J1369" s="66"/>
      <c r="K1369" s="18" t="str">
        <f t="shared" ca="1" si="0"/>
        <v>-</v>
      </c>
      <c r="L1369" s="19" t="e">
        <f>IF(G1369=#REF!,#REF!,"FALSO")</f>
        <v>#REF!</v>
      </c>
      <c r="M1369" s="67"/>
      <c r="N1369" s="68"/>
    </row>
    <row r="1370" spans="1:14" ht="15">
      <c r="A1370" s="63"/>
      <c r="B1370" s="63"/>
      <c r="C1370" s="23"/>
      <c r="D1370" s="23"/>
      <c r="E1370" s="23"/>
      <c r="F1370" s="23"/>
      <c r="G1370" s="64"/>
      <c r="H1370" s="65"/>
      <c r="I1370" s="28">
        <f ca="1">SUMIF('IMPORTBFT (ID)'!$A$3:$A$5000,$G$4:$G$7322,'IMPORTBFT (ID)'!$B$3:$B$5000)</f>
        <v>0</v>
      </c>
      <c r="J1370" s="66"/>
      <c r="K1370" s="18" t="str">
        <f t="shared" ca="1" si="0"/>
        <v>-</v>
      </c>
      <c r="L1370" s="19" t="e">
        <f>IF(G1370=#REF!,#REF!,"FALSO")</f>
        <v>#REF!</v>
      </c>
      <c r="M1370" s="67"/>
      <c r="N1370" s="68"/>
    </row>
    <row r="1371" spans="1:14" ht="15">
      <c r="A1371" s="63"/>
      <c r="B1371" s="63"/>
      <c r="C1371" s="23"/>
      <c r="D1371" s="23"/>
      <c r="E1371" s="23"/>
      <c r="F1371" s="23"/>
      <c r="G1371" s="64"/>
      <c r="H1371" s="65"/>
      <c r="I1371" s="28">
        <f ca="1">SUMIF('IMPORTBFT (ID)'!$A$3:$A$5000,$G$4:$G$7322,'IMPORTBFT (ID)'!$B$3:$B$5000)</f>
        <v>0</v>
      </c>
      <c r="J1371" s="66"/>
      <c r="K1371" s="18" t="str">
        <f t="shared" ca="1" si="0"/>
        <v>-</v>
      </c>
      <c r="L1371" s="19" t="e">
        <f>IF(G1371=#REF!,#REF!,"FALSO")</f>
        <v>#REF!</v>
      </c>
      <c r="M1371" s="67"/>
      <c r="N1371" s="68"/>
    </row>
    <row r="1372" spans="1:14" ht="15">
      <c r="A1372" s="63"/>
      <c r="B1372" s="63"/>
      <c r="C1372" s="23"/>
      <c r="D1372" s="23"/>
      <c r="E1372" s="23"/>
      <c r="F1372" s="23"/>
      <c r="G1372" s="64"/>
      <c r="H1372" s="65"/>
      <c r="I1372" s="28">
        <f ca="1">SUMIF('IMPORTBFT (ID)'!$A$3:$A$5000,$G$4:$G$7322,'IMPORTBFT (ID)'!$B$3:$B$5000)</f>
        <v>0</v>
      </c>
      <c r="J1372" s="66"/>
      <c r="K1372" s="18" t="str">
        <f t="shared" ca="1" si="0"/>
        <v>-</v>
      </c>
      <c r="L1372" s="19" t="e">
        <f>IF(G1372=#REF!,#REF!,"FALSO")</f>
        <v>#REF!</v>
      </c>
      <c r="M1372" s="67"/>
      <c r="N1372" s="68"/>
    </row>
    <row r="1373" spans="1:14" ht="15">
      <c r="A1373" s="63"/>
      <c r="B1373" s="63"/>
      <c r="C1373" s="69"/>
      <c r="D1373" s="23"/>
      <c r="E1373" s="23"/>
      <c r="F1373" s="23"/>
      <c r="G1373" s="64"/>
      <c r="H1373" s="78"/>
      <c r="I1373" s="28">
        <f ca="1">SUMIF('IMPORTBFT (ID)'!$A$3:$A$5000,$G$4:$G$7322,'IMPORTBFT (ID)'!$B$3:$B$5000)</f>
        <v>0</v>
      </c>
      <c r="J1373" s="72"/>
      <c r="K1373" s="18" t="str">
        <f t="shared" ca="1" si="0"/>
        <v>-</v>
      </c>
      <c r="L1373" s="19" t="e">
        <f>IF(G1373=#REF!,#REF!,"FALSO")</f>
        <v>#REF!</v>
      </c>
      <c r="M1373" s="75"/>
      <c r="N1373" s="76"/>
    </row>
    <row r="1374" spans="1:14" ht="15">
      <c r="A1374" s="63"/>
      <c r="B1374" s="63"/>
      <c r="C1374" s="23"/>
      <c r="D1374" s="23"/>
      <c r="E1374" s="23"/>
      <c r="F1374" s="23"/>
      <c r="G1374" s="64"/>
      <c r="H1374" s="65"/>
      <c r="I1374" s="28">
        <f ca="1">SUMIF('IMPORTBFT (ID)'!$A$3:$A$5000,$G$4:$G$7322,'IMPORTBFT (ID)'!$B$3:$B$5000)</f>
        <v>0</v>
      </c>
      <c r="J1374" s="66"/>
      <c r="K1374" s="18" t="str">
        <f t="shared" ca="1" si="0"/>
        <v>-</v>
      </c>
      <c r="L1374" s="19" t="e">
        <f>IF(G1374=#REF!,#REF!,"FALSO")</f>
        <v>#REF!</v>
      </c>
      <c r="M1374" s="67"/>
      <c r="N1374" s="68"/>
    </row>
    <row r="1375" spans="1:14" ht="15">
      <c r="A1375" s="63"/>
      <c r="B1375" s="63"/>
      <c r="C1375" s="23"/>
      <c r="D1375" s="23"/>
      <c r="E1375" s="23"/>
      <c r="F1375" s="23"/>
      <c r="G1375" s="64"/>
      <c r="H1375" s="65"/>
      <c r="I1375" s="28">
        <f ca="1">SUMIF('IMPORTBFT (ID)'!$A$3:$A$5000,$G$4:$G$7322,'IMPORTBFT (ID)'!$B$3:$B$5000)</f>
        <v>0</v>
      </c>
      <c r="J1375" s="66"/>
      <c r="K1375" s="18" t="str">
        <f t="shared" ca="1" si="0"/>
        <v>-</v>
      </c>
      <c r="L1375" s="19" t="e">
        <f>IF(G1375=#REF!,#REF!,"FALSO")</f>
        <v>#REF!</v>
      </c>
      <c r="M1375" s="67"/>
      <c r="N1375" s="68"/>
    </row>
    <row r="1376" spans="1:14" ht="15">
      <c r="A1376" s="63"/>
      <c r="B1376" s="63"/>
      <c r="C1376" s="23"/>
      <c r="D1376" s="23"/>
      <c r="E1376" s="23"/>
      <c r="F1376" s="23"/>
      <c r="G1376" s="64"/>
      <c r="H1376" s="65"/>
      <c r="I1376" s="28">
        <f ca="1">SUMIF('IMPORTBFT (ID)'!$A$3:$A$5000,$G$4:$G$7322,'IMPORTBFT (ID)'!$B$3:$B$5000)</f>
        <v>0</v>
      </c>
      <c r="J1376" s="66"/>
      <c r="K1376" s="18" t="str">
        <f t="shared" ca="1" si="0"/>
        <v>-</v>
      </c>
      <c r="L1376" s="19" t="e">
        <f>IF(G1376=#REF!,#REF!,"FALSO")</f>
        <v>#REF!</v>
      </c>
      <c r="M1376" s="67"/>
      <c r="N1376" s="68"/>
    </row>
    <row r="1377" spans="1:14" ht="15">
      <c r="A1377" s="63"/>
      <c r="B1377" s="63"/>
      <c r="C1377" s="23"/>
      <c r="D1377" s="23"/>
      <c r="E1377" s="23"/>
      <c r="F1377" s="23"/>
      <c r="G1377" s="64"/>
      <c r="H1377" s="65"/>
      <c r="I1377" s="28">
        <f ca="1">SUMIF('IMPORTBFT (ID)'!$A$3:$A$5000,$G$4:$G$7322,'IMPORTBFT (ID)'!$B$3:$B$5000)</f>
        <v>0</v>
      </c>
      <c r="J1377" s="66"/>
      <c r="K1377" s="18" t="str">
        <f t="shared" ca="1" si="0"/>
        <v>-</v>
      </c>
      <c r="L1377" s="19" t="e">
        <f>IF(G1377=#REF!,#REF!,"FALSO")</f>
        <v>#REF!</v>
      </c>
      <c r="M1377" s="67"/>
      <c r="N1377" s="68"/>
    </row>
    <row r="1378" spans="1:14" ht="15">
      <c r="A1378" s="63"/>
      <c r="B1378" s="63"/>
      <c r="C1378" s="23"/>
      <c r="D1378" s="23"/>
      <c r="E1378" s="23"/>
      <c r="F1378" s="23"/>
      <c r="G1378" s="64"/>
      <c r="H1378" s="65"/>
      <c r="I1378" s="28">
        <f ca="1">SUMIF('IMPORTBFT (ID)'!$A$3:$A$5000,$G$4:$G$7322,'IMPORTBFT (ID)'!$B$3:$B$5000)</f>
        <v>0</v>
      </c>
      <c r="J1378" s="66"/>
      <c r="K1378" s="18" t="str">
        <f t="shared" ca="1" si="0"/>
        <v>-</v>
      </c>
      <c r="L1378" s="19" t="e">
        <f>IF(G1378=#REF!,#REF!,"FALSO")</f>
        <v>#REF!</v>
      </c>
      <c r="M1378" s="67"/>
      <c r="N1378" s="68"/>
    </row>
    <row r="1379" spans="1:14" ht="15">
      <c r="A1379" s="63"/>
      <c r="B1379" s="63"/>
      <c r="C1379" s="23"/>
      <c r="D1379" s="23"/>
      <c r="E1379" s="23"/>
      <c r="F1379" s="23"/>
      <c r="G1379" s="64"/>
      <c r="H1379" s="65"/>
      <c r="I1379" s="28">
        <f ca="1">SUMIF('IMPORTBFT (ID)'!$A$3:$A$5000,$G$4:$G$7322,'IMPORTBFT (ID)'!$B$3:$B$5000)</f>
        <v>0</v>
      </c>
      <c r="J1379" s="66"/>
      <c r="K1379" s="18" t="str">
        <f t="shared" ca="1" si="0"/>
        <v>-</v>
      </c>
      <c r="L1379" s="19" t="e">
        <f>IF(G1379=#REF!,#REF!,"FALSO")</f>
        <v>#REF!</v>
      </c>
      <c r="M1379" s="67"/>
      <c r="N1379" s="68"/>
    </row>
    <row r="1380" spans="1:14" ht="15">
      <c r="A1380" s="63"/>
      <c r="B1380" s="63"/>
      <c r="C1380" s="23"/>
      <c r="D1380" s="23"/>
      <c r="E1380" s="23"/>
      <c r="F1380" s="23"/>
      <c r="G1380" s="64"/>
      <c r="H1380" s="65"/>
      <c r="I1380" s="28">
        <f ca="1">SUMIF('IMPORTBFT (ID)'!$A$3:$A$5000,$G$4:$G$7322,'IMPORTBFT (ID)'!$B$3:$B$5000)</f>
        <v>0</v>
      </c>
      <c r="J1380" s="66"/>
      <c r="K1380" s="18" t="str">
        <f t="shared" ca="1" si="0"/>
        <v>-</v>
      </c>
      <c r="L1380" s="19" t="e">
        <f>IF(G1380=#REF!,#REF!,"FALSO")</f>
        <v>#REF!</v>
      </c>
      <c r="M1380" s="67"/>
      <c r="N1380" s="68"/>
    </row>
    <row r="1381" spans="1:14" ht="15">
      <c r="A1381" s="63"/>
      <c r="B1381" s="63"/>
      <c r="C1381" s="23"/>
      <c r="D1381" s="23"/>
      <c r="E1381" s="23"/>
      <c r="F1381" s="23"/>
      <c r="G1381" s="64"/>
      <c r="H1381" s="65"/>
      <c r="I1381" s="28">
        <f ca="1">SUMIF('IMPORTBFT (ID)'!$A$3:$A$5000,$G$4:$G$7322,'IMPORTBFT (ID)'!$B$3:$B$5000)</f>
        <v>0</v>
      </c>
      <c r="J1381" s="66"/>
      <c r="K1381" s="18" t="str">
        <f t="shared" ca="1" si="0"/>
        <v>-</v>
      </c>
      <c r="L1381" s="19" t="e">
        <f>IF(G1381=#REF!,#REF!,"FALSO")</f>
        <v>#REF!</v>
      </c>
      <c r="M1381" s="67"/>
      <c r="N1381" s="68"/>
    </row>
    <row r="1382" spans="1:14" ht="15">
      <c r="A1382" s="63"/>
      <c r="B1382" s="63"/>
      <c r="C1382" s="23"/>
      <c r="D1382" s="23"/>
      <c r="E1382" s="23"/>
      <c r="F1382" s="23"/>
      <c r="G1382" s="64"/>
      <c r="H1382" s="65"/>
      <c r="I1382" s="28">
        <f ca="1">SUMIF('IMPORTBFT (ID)'!$A$3:$A$5000,$G$4:$G$7322,'IMPORTBFT (ID)'!$B$3:$B$5000)</f>
        <v>0</v>
      </c>
      <c r="J1382" s="66"/>
      <c r="K1382" s="18" t="str">
        <f t="shared" ca="1" si="0"/>
        <v>-</v>
      </c>
      <c r="L1382" s="19" t="e">
        <f>IF(G1382=#REF!,#REF!,"FALSO")</f>
        <v>#REF!</v>
      </c>
      <c r="M1382" s="67"/>
      <c r="N1382" s="68"/>
    </row>
    <row r="1383" spans="1:14" ht="15">
      <c r="A1383" s="63"/>
      <c r="B1383" s="63"/>
      <c r="C1383" s="23"/>
      <c r="D1383" s="23"/>
      <c r="E1383" s="23"/>
      <c r="F1383" s="23"/>
      <c r="G1383" s="64"/>
      <c r="H1383" s="65"/>
      <c r="I1383" s="28">
        <f ca="1">SUMIF('IMPORTBFT (ID)'!$A$3:$A$5000,$G$4:$G$7322,'IMPORTBFT (ID)'!$B$3:$B$5000)</f>
        <v>0</v>
      </c>
      <c r="J1383" s="66"/>
      <c r="K1383" s="18" t="str">
        <f t="shared" ca="1" si="0"/>
        <v>-</v>
      </c>
      <c r="L1383" s="19" t="e">
        <f>IF(G1383=#REF!,#REF!,"FALSO")</f>
        <v>#REF!</v>
      </c>
      <c r="M1383" s="67"/>
      <c r="N1383" s="68"/>
    </row>
    <row r="1384" spans="1:14" ht="15">
      <c r="A1384" s="63"/>
      <c r="B1384" s="63"/>
      <c r="C1384" s="23"/>
      <c r="D1384" s="23"/>
      <c r="E1384" s="23"/>
      <c r="F1384" s="23"/>
      <c r="G1384" s="64"/>
      <c r="H1384" s="65"/>
      <c r="I1384" s="28">
        <f ca="1">SUMIF('IMPORTBFT (ID)'!$A$3:$A$5000,$G$4:$G$7322,'IMPORTBFT (ID)'!$B$3:$B$5000)</f>
        <v>0</v>
      </c>
      <c r="J1384" s="66"/>
      <c r="K1384" s="18" t="str">
        <f t="shared" ca="1" si="0"/>
        <v>-</v>
      </c>
      <c r="L1384" s="19" t="e">
        <f>IF(G1384=#REF!,#REF!,"FALSO")</f>
        <v>#REF!</v>
      </c>
      <c r="M1384" s="67"/>
      <c r="N1384" s="68"/>
    </row>
    <row r="1385" spans="1:14" ht="15">
      <c r="A1385" s="63"/>
      <c r="B1385" s="63"/>
      <c r="C1385" s="23"/>
      <c r="D1385" s="23"/>
      <c r="E1385" s="23"/>
      <c r="F1385" s="23"/>
      <c r="G1385" s="64"/>
      <c r="H1385" s="65"/>
      <c r="I1385" s="28">
        <f ca="1">SUMIF('IMPORTBFT (ID)'!$A$3:$A$5000,$G$4:$G$7322,'IMPORTBFT (ID)'!$B$3:$B$5000)</f>
        <v>0</v>
      </c>
      <c r="J1385" s="66"/>
      <c r="K1385" s="18" t="str">
        <f t="shared" ca="1" si="0"/>
        <v>-</v>
      </c>
      <c r="L1385" s="19" t="e">
        <f>IF(G1385=#REF!,#REF!,"FALSO")</f>
        <v>#REF!</v>
      </c>
      <c r="M1385" s="67"/>
      <c r="N1385" s="68"/>
    </row>
    <row r="1386" spans="1:14" ht="15">
      <c r="A1386" s="63"/>
      <c r="B1386" s="63"/>
      <c r="C1386" s="23"/>
      <c r="D1386" s="69"/>
      <c r="E1386" s="23"/>
      <c r="F1386" s="23"/>
      <c r="G1386" s="64"/>
      <c r="H1386" s="65"/>
      <c r="I1386" s="28">
        <f ca="1">SUMIF('IMPORTBFT (ID)'!$A$3:$A$5000,$G$4:$G$7322,'IMPORTBFT (ID)'!$B$3:$B$5000)</f>
        <v>0</v>
      </c>
      <c r="J1386" s="66"/>
      <c r="K1386" s="18" t="str">
        <f t="shared" ca="1" si="0"/>
        <v>-</v>
      </c>
      <c r="L1386" s="19" t="e">
        <f>IF(G1386=#REF!,#REF!,"FALSO")</f>
        <v>#REF!</v>
      </c>
      <c r="M1386" s="67"/>
      <c r="N1386" s="68"/>
    </row>
    <row r="1387" spans="1:14" ht="15">
      <c r="A1387" s="63"/>
      <c r="B1387" s="63"/>
      <c r="C1387" s="23"/>
      <c r="D1387" s="23"/>
      <c r="E1387" s="23"/>
      <c r="F1387" s="23"/>
      <c r="G1387" s="64"/>
      <c r="H1387" s="65"/>
      <c r="I1387" s="28">
        <f ca="1">SUMIF('IMPORTBFT (ID)'!$A$3:$A$5000,$G$4:$G$7322,'IMPORTBFT (ID)'!$B$3:$B$5000)</f>
        <v>0</v>
      </c>
      <c r="J1387" s="66"/>
      <c r="K1387" s="18" t="str">
        <f t="shared" ca="1" si="0"/>
        <v>-</v>
      </c>
      <c r="L1387" s="19" t="e">
        <f>IF(G1387=#REF!,#REF!,"FALSO")</f>
        <v>#REF!</v>
      </c>
      <c r="M1387" s="67"/>
      <c r="N1387" s="68"/>
    </row>
    <row r="1388" spans="1:14" ht="15">
      <c r="A1388" s="63"/>
      <c r="B1388" s="63"/>
      <c r="C1388" s="23"/>
      <c r="D1388" s="23"/>
      <c r="E1388" s="23"/>
      <c r="F1388" s="23"/>
      <c r="G1388" s="64"/>
      <c r="H1388" s="65"/>
      <c r="I1388" s="28">
        <f ca="1">SUMIF('IMPORTBFT (ID)'!$A$3:$A$5000,$G$4:$G$7322,'IMPORTBFT (ID)'!$B$3:$B$5000)</f>
        <v>0</v>
      </c>
      <c r="J1388" s="66"/>
      <c r="K1388" s="18" t="str">
        <f t="shared" ca="1" si="0"/>
        <v>-</v>
      </c>
      <c r="L1388" s="19" t="e">
        <f>IF(G1388=#REF!,#REF!,"FALSO")</f>
        <v>#REF!</v>
      </c>
      <c r="M1388" s="67"/>
      <c r="N1388" s="68"/>
    </row>
    <row r="1389" spans="1:14" ht="15">
      <c r="A1389" s="63"/>
      <c r="B1389" s="63"/>
      <c r="C1389" s="23"/>
      <c r="D1389" s="23"/>
      <c r="E1389" s="23"/>
      <c r="F1389" s="23"/>
      <c r="G1389" s="64"/>
      <c r="H1389" s="65"/>
      <c r="I1389" s="28">
        <f ca="1">SUMIF('IMPORTBFT (ID)'!$A$3:$A$5000,$G$4:$G$7322,'IMPORTBFT (ID)'!$B$3:$B$5000)</f>
        <v>0</v>
      </c>
      <c r="J1389" s="66"/>
      <c r="K1389" s="18" t="str">
        <f t="shared" ca="1" si="0"/>
        <v>-</v>
      </c>
      <c r="L1389" s="19" t="e">
        <f>IF(G1389=#REF!,#REF!,"FALSO")</f>
        <v>#REF!</v>
      </c>
      <c r="M1389" s="67"/>
      <c r="N1389" s="68"/>
    </row>
    <row r="1390" spans="1:14" ht="15">
      <c r="A1390" s="63"/>
      <c r="B1390" s="63"/>
      <c r="C1390" s="23"/>
      <c r="D1390" s="23"/>
      <c r="E1390" s="23"/>
      <c r="F1390" s="23"/>
      <c r="G1390" s="64"/>
      <c r="H1390" s="65"/>
      <c r="I1390" s="28">
        <f ca="1">SUMIF('IMPORTBFT (ID)'!$A$3:$A$5000,$G$4:$G$7322,'IMPORTBFT (ID)'!$B$3:$B$5000)</f>
        <v>0</v>
      </c>
      <c r="J1390" s="66"/>
      <c r="K1390" s="18" t="str">
        <f t="shared" ca="1" si="0"/>
        <v>-</v>
      </c>
      <c r="L1390" s="19" t="e">
        <f>IF(G1390=#REF!,#REF!,"FALSO")</f>
        <v>#REF!</v>
      </c>
      <c r="M1390" s="67"/>
      <c r="N1390" s="68"/>
    </row>
    <row r="1391" spans="1:14" ht="15">
      <c r="A1391" s="63"/>
      <c r="B1391" s="63"/>
      <c r="C1391" s="23"/>
      <c r="D1391" s="23"/>
      <c r="E1391" s="23"/>
      <c r="F1391" s="23"/>
      <c r="G1391" s="64"/>
      <c r="H1391" s="65"/>
      <c r="I1391" s="28">
        <f ca="1">SUMIF('IMPORTBFT (ID)'!$A$3:$A$5000,$G$4:$G$7322,'IMPORTBFT (ID)'!$B$3:$B$5000)</f>
        <v>0</v>
      </c>
      <c r="J1391" s="66"/>
      <c r="K1391" s="18" t="str">
        <f t="shared" ca="1" si="0"/>
        <v>-</v>
      </c>
      <c r="L1391" s="19" t="e">
        <f>IF(G1391=#REF!,#REF!,"FALSO")</f>
        <v>#REF!</v>
      </c>
      <c r="M1391" s="67"/>
      <c r="N1391" s="68"/>
    </row>
    <row r="1392" spans="1:14" ht="15">
      <c r="A1392" s="63"/>
      <c r="B1392" s="63"/>
      <c r="C1392" s="23"/>
      <c r="D1392" s="23"/>
      <c r="E1392" s="23"/>
      <c r="F1392" s="23"/>
      <c r="G1392" s="64"/>
      <c r="H1392" s="65"/>
      <c r="I1392" s="28">
        <f ca="1">SUMIF('IMPORTBFT (ID)'!$A$3:$A$5000,$G$4:$G$7322,'IMPORTBFT (ID)'!$B$3:$B$5000)</f>
        <v>0</v>
      </c>
      <c r="J1392" s="66"/>
      <c r="K1392" s="18" t="str">
        <f t="shared" ca="1" si="0"/>
        <v>-</v>
      </c>
      <c r="L1392" s="19" t="e">
        <f>IF(G1392=#REF!,#REF!,"FALSO")</f>
        <v>#REF!</v>
      </c>
      <c r="M1392" s="67"/>
      <c r="N1392" s="68"/>
    </row>
    <row r="1393" spans="1:14" ht="15">
      <c r="A1393" s="63"/>
      <c r="B1393" s="63"/>
      <c r="C1393" s="23"/>
      <c r="D1393" s="23"/>
      <c r="E1393" s="23"/>
      <c r="F1393" s="23"/>
      <c r="G1393" s="64"/>
      <c r="H1393" s="65"/>
      <c r="I1393" s="28">
        <f ca="1">SUMIF('IMPORTBFT (ID)'!$A$3:$A$5000,$G$4:$G$7322,'IMPORTBFT (ID)'!$B$3:$B$5000)</f>
        <v>0</v>
      </c>
      <c r="J1393" s="66"/>
      <c r="K1393" s="18" t="str">
        <f t="shared" ca="1" si="0"/>
        <v>-</v>
      </c>
      <c r="L1393" s="19" t="e">
        <f>IF(G1393=#REF!,#REF!,"FALSO")</f>
        <v>#REF!</v>
      </c>
      <c r="M1393" s="67"/>
      <c r="N1393" s="68"/>
    </row>
    <row r="1394" spans="1:14" ht="15">
      <c r="A1394" s="63"/>
      <c r="B1394" s="63"/>
      <c r="C1394" s="23"/>
      <c r="D1394" s="23"/>
      <c r="E1394" s="23"/>
      <c r="F1394" s="23"/>
      <c r="G1394" s="64"/>
      <c r="H1394" s="65"/>
      <c r="I1394" s="28">
        <f ca="1">SUMIF('IMPORTBFT (ID)'!$A$3:$A$5000,$G$4:$G$7322,'IMPORTBFT (ID)'!$B$3:$B$5000)</f>
        <v>0</v>
      </c>
      <c r="J1394" s="66"/>
      <c r="K1394" s="18" t="str">
        <f t="shared" ca="1" si="0"/>
        <v>-</v>
      </c>
      <c r="L1394" s="19" t="e">
        <f>IF(G1394=#REF!,#REF!,"FALSO")</f>
        <v>#REF!</v>
      </c>
      <c r="M1394" s="67"/>
      <c r="N1394" s="68"/>
    </row>
    <row r="1395" spans="1:14" ht="15">
      <c r="A1395" s="63"/>
      <c r="B1395" s="63"/>
      <c r="C1395" s="23"/>
      <c r="D1395" s="23"/>
      <c r="E1395" s="23"/>
      <c r="F1395" s="23"/>
      <c r="G1395" s="64"/>
      <c r="H1395" s="65"/>
      <c r="I1395" s="28">
        <f ca="1">SUMIF('IMPORTBFT (ID)'!$A$3:$A$5000,$G$4:$G$7322,'IMPORTBFT (ID)'!$B$3:$B$5000)</f>
        <v>0</v>
      </c>
      <c r="J1395" s="66"/>
      <c r="K1395" s="18" t="str">
        <f t="shared" ca="1" si="0"/>
        <v>-</v>
      </c>
      <c r="L1395" s="19" t="e">
        <f>IF(G1395=#REF!,#REF!,"FALSO")</f>
        <v>#REF!</v>
      </c>
      <c r="M1395" s="67"/>
      <c r="N1395" s="68"/>
    </row>
    <row r="1396" spans="1:14" ht="15">
      <c r="A1396" s="63"/>
      <c r="B1396" s="63"/>
      <c r="C1396" s="23"/>
      <c r="D1396" s="23"/>
      <c r="E1396" s="23"/>
      <c r="F1396" s="23"/>
      <c r="G1396" s="64"/>
      <c r="H1396" s="65"/>
      <c r="I1396" s="28">
        <f ca="1">SUMIF('IMPORTBFT (ID)'!$A$3:$A$5000,$G$4:$G$7322,'IMPORTBFT (ID)'!$B$3:$B$5000)</f>
        <v>0</v>
      </c>
      <c r="J1396" s="66"/>
      <c r="K1396" s="18" t="str">
        <f t="shared" ca="1" si="0"/>
        <v>-</v>
      </c>
      <c r="L1396" s="19" t="e">
        <f>IF(G1396=#REF!,#REF!,"FALSO")</f>
        <v>#REF!</v>
      </c>
      <c r="M1396" s="67"/>
      <c r="N1396" s="68"/>
    </row>
    <row r="1397" spans="1:14" ht="15">
      <c r="A1397" s="63"/>
      <c r="B1397" s="63"/>
      <c r="C1397" s="23"/>
      <c r="D1397" s="23"/>
      <c r="E1397" s="23"/>
      <c r="F1397" s="23"/>
      <c r="G1397" s="64"/>
      <c r="H1397" s="65"/>
      <c r="I1397" s="28">
        <f ca="1">SUMIF('IMPORTBFT (ID)'!$A$3:$A$5000,$G$4:$G$7322,'IMPORTBFT (ID)'!$B$3:$B$5000)</f>
        <v>0</v>
      </c>
      <c r="J1397" s="66"/>
      <c r="K1397" s="18" t="str">
        <f t="shared" ca="1" si="0"/>
        <v>-</v>
      </c>
      <c r="L1397" s="19" t="e">
        <f>IF(G1397=#REF!,#REF!,"FALSO")</f>
        <v>#REF!</v>
      </c>
      <c r="M1397" s="67"/>
      <c r="N1397" s="68"/>
    </row>
    <row r="1398" spans="1:14" ht="15">
      <c r="A1398" s="63"/>
      <c r="B1398" s="63"/>
      <c r="C1398" s="23"/>
      <c r="D1398" s="23"/>
      <c r="E1398" s="23"/>
      <c r="F1398" s="23"/>
      <c r="G1398" s="64"/>
      <c r="H1398" s="65"/>
      <c r="I1398" s="28">
        <f ca="1">SUMIF('IMPORTBFT (ID)'!$A$3:$A$5000,$G$4:$G$7322,'IMPORTBFT (ID)'!$B$3:$B$5000)</f>
        <v>0</v>
      </c>
      <c r="J1398" s="66"/>
      <c r="K1398" s="18" t="str">
        <f t="shared" ca="1" si="0"/>
        <v>-</v>
      </c>
      <c r="L1398" s="19" t="e">
        <f>IF(G1398=#REF!,#REF!,"FALSO")</f>
        <v>#REF!</v>
      </c>
      <c r="M1398" s="67"/>
      <c r="N1398" s="68"/>
    </row>
    <row r="1399" spans="1:14" ht="15">
      <c r="A1399" s="63"/>
      <c r="B1399" s="63"/>
      <c r="C1399" s="23"/>
      <c r="D1399" s="23"/>
      <c r="E1399" s="23"/>
      <c r="F1399" s="23"/>
      <c r="G1399" s="64"/>
      <c r="H1399" s="65"/>
      <c r="I1399" s="28">
        <f ca="1">SUMIF('IMPORTBFT (ID)'!$A$3:$A$5000,$G$4:$G$7322,'IMPORTBFT (ID)'!$B$3:$B$5000)</f>
        <v>0</v>
      </c>
      <c r="J1399" s="66"/>
      <c r="K1399" s="18" t="str">
        <f t="shared" ca="1" si="0"/>
        <v>-</v>
      </c>
      <c r="L1399" s="19" t="e">
        <f>IF(G1399=#REF!,#REF!,"FALSO")</f>
        <v>#REF!</v>
      </c>
      <c r="M1399" s="67"/>
      <c r="N1399" s="68"/>
    </row>
    <row r="1400" spans="1:14" ht="15">
      <c r="A1400" s="63"/>
      <c r="B1400" s="63"/>
      <c r="C1400" s="23"/>
      <c r="D1400" s="23"/>
      <c r="E1400" s="23"/>
      <c r="F1400" s="23"/>
      <c r="G1400" s="64"/>
      <c r="H1400" s="65"/>
      <c r="I1400" s="28">
        <f ca="1">SUMIF('IMPORTBFT (ID)'!$A$3:$A$5000,$G$4:$G$7322,'IMPORTBFT (ID)'!$B$3:$B$5000)</f>
        <v>0</v>
      </c>
      <c r="J1400" s="66"/>
      <c r="K1400" s="18" t="str">
        <f t="shared" ca="1" si="0"/>
        <v>-</v>
      </c>
      <c r="L1400" s="19" t="e">
        <f>IF(G1400=#REF!,#REF!,"FALSO")</f>
        <v>#REF!</v>
      </c>
      <c r="M1400" s="67"/>
      <c r="N1400" s="68"/>
    </row>
    <row r="1401" spans="1:14" ht="15">
      <c r="A1401" s="63"/>
      <c r="B1401" s="63"/>
      <c r="C1401" s="23"/>
      <c r="D1401" s="23"/>
      <c r="E1401" s="23"/>
      <c r="F1401" s="23"/>
      <c r="G1401" s="64"/>
      <c r="H1401" s="65"/>
      <c r="I1401" s="28">
        <f ca="1">SUMIF('IMPORTBFT (ID)'!$A$3:$A$5000,$G$4:$G$7322,'IMPORTBFT (ID)'!$B$3:$B$5000)</f>
        <v>0</v>
      </c>
      <c r="J1401" s="66"/>
      <c r="K1401" s="18" t="str">
        <f t="shared" ca="1" si="0"/>
        <v>-</v>
      </c>
      <c r="L1401" s="19" t="e">
        <f>IF(G1401=#REF!,#REF!,"FALSO")</f>
        <v>#REF!</v>
      </c>
      <c r="M1401" s="67"/>
      <c r="N1401" s="68"/>
    </row>
    <row r="1402" spans="1:14" ht="15">
      <c r="A1402" s="63"/>
      <c r="B1402" s="63"/>
      <c r="C1402" s="23"/>
      <c r="D1402" s="23"/>
      <c r="E1402" s="23"/>
      <c r="F1402" s="23"/>
      <c r="G1402" s="64"/>
      <c r="H1402" s="65"/>
      <c r="I1402" s="28">
        <f ca="1">SUMIF('IMPORTBFT (ID)'!$A$3:$A$5000,$G$4:$G$7322,'IMPORTBFT (ID)'!$B$3:$B$5000)</f>
        <v>0</v>
      </c>
      <c r="J1402" s="66"/>
      <c r="K1402" s="18" t="str">
        <f t="shared" ca="1" si="0"/>
        <v>-</v>
      </c>
      <c r="L1402" s="19" t="e">
        <f>IF(G1402=#REF!,#REF!,"FALSO")</f>
        <v>#REF!</v>
      </c>
      <c r="M1402" s="67"/>
      <c r="N1402" s="68"/>
    </row>
    <row r="1403" spans="1:14" ht="15">
      <c r="A1403" s="63"/>
      <c r="B1403" s="63"/>
      <c r="C1403" s="23"/>
      <c r="D1403" s="23"/>
      <c r="E1403" s="23"/>
      <c r="F1403" s="23"/>
      <c r="G1403" s="64"/>
      <c r="H1403" s="65"/>
      <c r="I1403" s="28">
        <f ca="1">SUMIF('IMPORTBFT (ID)'!$A$3:$A$5000,$G$4:$G$7322,'IMPORTBFT (ID)'!$B$3:$B$5000)</f>
        <v>0</v>
      </c>
      <c r="J1403" s="66"/>
      <c r="K1403" s="18" t="str">
        <f t="shared" ca="1" si="0"/>
        <v>-</v>
      </c>
      <c r="L1403" s="19" t="e">
        <f>IF(G1403=#REF!,#REF!,"FALSO")</f>
        <v>#REF!</v>
      </c>
      <c r="M1403" s="67"/>
      <c r="N1403" s="68"/>
    </row>
    <row r="1404" spans="1:14" ht="15">
      <c r="A1404" s="63"/>
      <c r="B1404" s="63"/>
      <c r="C1404" s="23"/>
      <c r="D1404" s="23"/>
      <c r="E1404" s="23"/>
      <c r="F1404" s="23"/>
      <c r="G1404" s="64"/>
      <c r="H1404" s="65"/>
      <c r="I1404" s="28">
        <f ca="1">SUMIF('IMPORTBFT (ID)'!$A$3:$A$5000,$G$4:$G$7322,'IMPORTBFT (ID)'!$B$3:$B$5000)</f>
        <v>0</v>
      </c>
      <c r="J1404" s="66"/>
      <c r="K1404" s="18" t="str">
        <f t="shared" ca="1" si="0"/>
        <v>-</v>
      </c>
      <c r="L1404" s="19" t="e">
        <f>IF(G1404=#REF!,#REF!,"FALSO")</f>
        <v>#REF!</v>
      </c>
      <c r="M1404" s="67"/>
      <c r="N1404" s="68"/>
    </row>
    <row r="1405" spans="1:14" ht="15">
      <c r="A1405" s="63"/>
      <c r="B1405" s="63"/>
      <c r="C1405" s="23"/>
      <c r="D1405" s="23"/>
      <c r="E1405" s="23"/>
      <c r="F1405" s="23"/>
      <c r="G1405" s="64"/>
      <c r="H1405" s="65"/>
      <c r="I1405" s="28">
        <f ca="1">SUMIF('IMPORTBFT (ID)'!$A$3:$A$5000,$G$4:$G$7322,'IMPORTBFT (ID)'!$B$3:$B$5000)</f>
        <v>0</v>
      </c>
      <c r="J1405" s="66"/>
      <c r="K1405" s="18" t="str">
        <f t="shared" ca="1" si="0"/>
        <v>-</v>
      </c>
      <c r="L1405" s="19" t="e">
        <f>IF(G1405=#REF!,#REF!,"FALSO")</f>
        <v>#REF!</v>
      </c>
      <c r="M1405" s="67"/>
      <c r="N1405" s="68"/>
    </row>
    <row r="1406" spans="1:14" ht="15">
      <c r="A1406" s="63"/>
      <c r="B1406" s="63"/>
      <c r="C1406" s="23"/>
      <c r="D1406" s="23"/>
      <c r="E1406" s="23"/>
      <c r="F1406" s="23"/>
      <c r="G1406" s="64"/>
      <c r="H1406" s="65"/>
      <c r="I1406" s="28">
        <f ca="1">SUMIF('IMPORTBFT (ID)'!$A$3:$A$5000,$G$4:$G$7322,'IMPORTBFT (ID)'!$B$3:$B$5000)</f>
        <v>0</v>
      </c>
      <c r="J1406" s="66"/>
      <c r="K1406" s="18" t="str">
        <f t="shared" ca="1" si="0"/>
        <v>-</v>
      </c>
      <c r="L1406" s="19" t="e">
        <f>IF(G1406=#REF!,#REF!,"FALSO")</f>
        <v>#REF!</v>
      </c>
      <c r="M1406" s="67"/>
      <c r="N1406" s="68"/>
    </row>
    <row r="1407" spans="1:14" ht="15">
      <c r="A1407" s="63"/>
      <c r="B1407" s="63"/>
      <c r="C1407" s="23"/>
      <c r="D1407" s="23"/>
      <c r="E1407" s="23"/>
      <c r="F1407" s="23"/>
      <c r="G1407" s="64"/>
      <c r="H1407" s="65"/>
      <c r="I1407" s="28">
        <f ca="1">SUMIF('IMPORTBFT (ID)'!$A$3:$A$5000,$G$4:$G$7322,'IMPORTBFT (ID)'!$B$3:$B$5000)</f>
        <v>0</v>
      </c>
      <c r="J1407" s="66"/>
      <c r="K1407" s="18" t="str">
        <f t="shared" ca="1" si="0"/>
        <v>-</v>
      </c>
      <c r="L1407" s="19" t="e">
        <f>IF(G1407=#REF!,#REF!,"FALSO")</f>
        <v>#REF!</v>
      </c>
      <c r="M1407" s="67"/>
      <c r="N1407" s="68"/>
    </row>
    <row r="1408" spans="1:14" ht="15">
      <c r="A1408" s="63"/>
      <c r="B1408" s="63"/>
      <c r="C1408" s="23"/>
      <c r="D1408" s="23"/>
      <c r="E1408" s="23"/>
      <c r="F1408" s="23"/>
      <c r="G1408" s="64"/>
      <c r="H1408" s="65"/>
      <c r="I1408" s="28">
        <f ca="1">SUMIF('IMPORTBFT (ID)'!$A$3:$A$5000,$G$4:$G$7322,'IMPORTBFT (ID)'!$B$3:$B$5000)</f>
        <v>0</v>
      </c>
      <c r="J1408" s="66"/>
      <c r="K1408" s="18" t="str">
        <f t="shared" ca="1" si="0"/>
        <v>-</v>
      </c>
      <c r="L1408" s="19" t="e">
        <f>IF(G1408=#REF!,#REF!,"FALSO")</f>
        <v>#REF!</v>
      </c>
      <c r="M1408" s="67"/>
      <c r="N1408" s="68"/>
    </row>
    <row r="1409" spans="1:14" ht="15">
      <c r="A1409" s="63"/>
      <c r="B1409" s="63"/>
      <c r="C1409" s="23"/>
      <c r="D1409" s="23"/>
      <c r="E1409" s="23"/>
      <c r="F1409" s="23"/>
      <c r="G1409" s="64"/>
      <c r="H1409" s="65"/>
      <c r="I1409" s="28">
        <f ca="1">SUMIF('IMPORTBFT (ID)'!$A$3:$A$5000,$G$4:$G$7322,'IMPORTBFT (ID)'!$B$3:$B$5000)</f>
        <v>0</v>
      </c>
      <c r="J1409" s="66"/>
      <c r="K1409" s="18" t="str">
        <f t="shared" ca="1" si="0"/>
        <v>-</v>
      </c>
      <c r="L1409" s="19" t="e">
        <f>IF(G1409=#REF!,#REF!,"FALSO")</f>
        <v>#REF!</v>
      </c>
      <c r="M1409" s="67"/>
      <c r="N1409" s="68"/>
    </row>
    <row r="1410" spans="1:14" ht="15">
      <c r="A1410" s="63"/>
      <c r="B1410" s="63"/>
      <c r="C1410" s="23"/>
      <c r="D1410" s="23"/>
      <c r="E1410" s="23"/>
      <c r="F1410" s="23"/>
      <c r="G1410" s="64"/>
      <c r="H1410" s="65"/>
      <c r="I1410" s="28">
        <f ca="1">SUMIF('IMPORTBFT (ID)'!$A$3:$A$5000,$G$4:$G$7322,'IMPORTBFT (ID)'!$B$3:$B$5000)</f>
        <v>0</v>
      </c>
      <c r="J1410" s="66"/>
      <c r="K1410" s="18" t="str">
        <f t="shared" ca="1" si="0"/>
        <v>-</v>
      </c>
      <c r="L1410" s="19" t="e">
        <f>IF(G1410=#REF!,#REF!,"FALSO")</f>
        <v>#REF!</v>
      </c>
      <c r="M1410" s="67"/>
      <c r="N1410" s="68"/>
    </row>
    <row r="1411" spans="1:14" ht="15">
      <c r="A1411" s="63"/>
      <c r="B1411" s="63"/>
      <c r="C1411" s="23"/>
      <c r="D1411" s="23"/>
      <c r="E1411" s="23"/>
      <c r="F1411" s="23"/>
      <c r="G1411" s="64"/>
      <c r="H1411" s="65"/>
      <c r="I1411" s="28">
        <f ca="1">SUMIF('IMPORTBFT (ID)'!$A$3:$A$5000,$G$4:$G$7322,'IMPORTBFT (ID)'!$B$3:$B$5000)</f>
        <v>0</v>
      </c>
      <c r="J1411" s="66"/>
      <c r="K1411" s="18" t="str">
        <f t="shared" ca="1" si="0"/>
        <v>-</v>
      </c>
      <c r="L1411" s="19" t="e">
        <f>IF(G1411=#REF!,#REF!,"FALSO")</f>
        <v>#REF!</v>
      </c>
      <c r="M1411" s="67"/>
      <c r="N1411" s="68"/>
    </row>
    <row r="1412" spans="1:14" ht="15">
      <c r="A1412" s="63"/>
      <c r="B1412" s="63"/>
      <c r="C1412" s="23"/>
      <c r="D1412" s="23"/>
      <c r="E1412" s="23"/>
      <c r="F1412" s="23"/>
      <c r="G1412" s="64"/>
      <c r="H1412" s="65"/>
      <c r="I1412" s="28">
        <f ca="1">SUMIF('IMPORTBFT (ID)'!$A$3:$A$5000,$G$4:$G$7322,'IMPORTBFT (ID)'!$B$3:$B$5000)</f>
        <v>0</v>
      </c>
      <c r="J1412" s="66"/>
      <c r="K1412" s="18" t="str">
        <f t="shared" ca="1" si="0"/>
        <v>-</v>
      </c>
      <c r="L1412" s="19" t="e">
        <f>IF(G1412=#REF!,#REF!,"FALSO")</f>
        <v>#REF!</v>
      </c>
      <c r="M1412" s="67"/>
      <c r="N1412" s="68"/>
    </row>
    <row r="1413" spans="1:14" ht="15">
      <c r="A1413" s="63"/>
      <c r="B1413" s="63"/>
      <c r="C1413" s="23"/>
      <c r="D1413" s="23"/>
      <c r="E1413" s="23"/>
      <c r="F1413" s="23"/>
      <c r="G1413" s="64"/>
      <c r="H1413" s="65"/>
      <c r="I1413" s="28">
        <f ca="1">SUMIF('IMPORTBFT (ID)'!$A$3:$A$5000,$G$4:$G$7322,'IMPORTBFT (ID)'!$B$3:$B$5000)</f>
        <v>0</v>
      </c>
      <c r="J1413" s="66"/>
      <c r="K1413" s="18" t="str">
        <f t="shared" ca="1" si="0"/>
        <v>-</v>
      </c>
      <c r="L1413" s="19" t="e">
        <f>IF(G1413=#REF!,#REF!,"FALSO")</f>
        <v>#REF!</v>
      </c>
      <c r="M1413" s="67"/>
      <c r="N1413" s="68"/>
    </row>
    <row r="1414" spans="1:14" ht="15">
      <c r="A1414" s="63"/>
      <c r="B1414" s="63"/>
      <c r="C1414" s="23"/>
      <c r="D1414" s="23"/>
      <c r="E1414" s="23"/>
      <c r="F1414" s="23"/>
      <c r="G1414" s="64"/>
      <c r="H1414" s="65"/>
      <c r="I1414" s="28">
        <f ca="1">SUMIF('IMPORTBFT (ID)'!$A$3:$A$5000,$G$4:$G$7322,'IMPORTBFT (ID)'!$B$3:$B$5000)</f>
        <v>0</v>
      </c>
      <c r="J1414" s="66"/>
      <c r="K1414" s="18" t="str">
        <f t="shared" ca="1" si="0"/>
        <v>-</v>
      </c>
      <c r="L1414" s="19" t="e">
        <f>IF(G1414=#REF!,#REF!,"FALSO")</f>
        <v>#REF!</v>
      </c>
      <c r="M1414" s="67"/>
      <c r="N1414" s="68"/>
    </row>
    <row r="1415" spans="1:14" ht="15">
      <c r="A1415" s="63"/>
      <c r="B1415" s="63"/>
      <c r="C1415" s="23"/>
      <c r="D1415" s="23"/>
      <c r="E1415" s="23"/>
      <c r="F1415" s="23"/>
      <c r="G1415" s="64"/>
      <c r="H1415" s="65"/>
      <c r="I1415" s="28">
        <f ca="1">SUMIF('IMPORTBFT (ID)'!$A$3:$A$5000,$G$4:$G$7322,'IMPORTBFT (ID)'!$B$3:$B$5000)</f>
        <v>0</v>
      </c>
      <c r="J1415" s="66"/>
      <c r="K1415" s="18" t="str">
        <f t="shared" ca="1" si="0"/>
        <v>-</v>
      </c>
      <c r="L1415" s="19" t="e">
        <f>IF(G1415=#REF!,#REF!,"FALSO")</f>
        <v>#REF!</v>
      </c>
      <c r="M1415" s="67"/>
      <c r="N1415" s="68"/>
    </row>
    <row r="1416" spans="1:14" ht="15">
      <c r="A1416" s="63"/>
      <c r="B1416" s="63"/>
      <c r="C1416" s="23"/>
      <c r="D1416" s="23"/>
      <c r="E1416" s="23"/>
      <c r="F1416" s="23"/>
      <c r="G1416" s="64"/>
      <c r="H1416" s="65"/>
      <c r="I1416" s="28">
        <f ca="1">SUMIF('IMPORTBFT (ID)'!$A$3:$A$5000,$G$4:$G$7322,'IMPORTBFT (ID)'!$B$3:$B$5000)</f>
        <v>0</v>
      </c>
      <c r="J1416" s="66"/>
      <c r="K1416" s="18" t="str">
        <f t="shared" ca="1" si="0"/>
        <v>-</v>
      </c>
      <c r="L1416" s="19" t="e">
        <f>IF(G1416=#REF!,#REF!,"FALSO")</f>
        <v>#REF!</v>
      </c>
      <c r="M1416" s="67"/>
      <c r="N1416" s="68"/>
    </row>
    <row r="1417" spans="1:14" ht="15">
      <c r="A1417" s="63"/>
      <c r="B1417" s="63"/>
      <c r="C1417" s="23"/>
      <c r="D1417" s="23"/>
      <c r="E1417" s="23"/>
      <c r="F1417" s="23"/>
      <c r="G1417" s="64"/>
      <c r="H1417" s="65"/>
      <c r="I1417" s="28">
        <f ca="1">SUMIF('IMPORTBFT (ID)'!$A$3:$A$5000,$G$4:$G$7322,'IMPORTBFT (ID)'!$B$3:$B$5000)</f>
        <v>0</v>
      </c>
      <c r="J1417" s="66"/>
      <c r="K1417" s="18" t="str">
        <f t="shared" ca="1" si="0"/>
        <v>-</v>
      </c>
      <c r="L1417" s="19" t="e">
        <f>IF(G1417=#REF!,#REF!,"FALSO")</f>
        <v>#REF!</v>
      </c>
      <c r="M1417" s="67"/>
      <c r="N1417" s="68"/>
    </row>
    <row r="1418" spans="1:14" ht="15">
      <c r="A1418" s="63"/>
      <c r="B1418" s="63"/>
      <c r="C1418" s="23"/>
      <c r="D1418" s="23"/>
      <c r="E1418" s="23"/>
      <c r="F1418" s="23"/>
      <c r="G1418" s="64"/>
      <c r="H1418" s="65"/>
      <c r="I1418" s="28">
        <f ca="1">SUMIF('IMPORTBFT (ID)'!$A$3:$A$5000,$G$4:$G$7322,'IMPORTBFT (ID)'!$B$3:$B$5000)</f>
        <v>0</v>
      </c>
      <c r="J1418" s="66"/>
      <c r="K1418" s="18" t="str">
        <f t="shared" ca="1" si="0"/>
        <v>-</v>
      </c>
      <c r="L1418" s="19" t="e">
        <f>IF(G1418=#REF!,#REF!,"FALSO")</f>
        <v>#REF!</v>
      </c>
      <c r="M1418" s="67"/>
      <c r="N1418" s="68"/>
    </row>
    <row r="1419" spans="1:14" ht="15">
      <c r="A1419" s="63"/>
      <c r="B1419" s="63"/>
      <c r="C1419" s="23"/>
      <c r="D1419" s="23"/>
      <c r="E1419" s="23"/>
      <c r="F1419" s="23"/>
      <c r="G1419" s="64"/>
      <c r="H1419" s="65"/>
      <c r="I1419" s="28">
        <f ca="1">SUMIF('IMPORTBFT (ID)'!$A$3:$A$5000,$G$4:$G$7322,'IMPORTBFT (ID)'!$B$3:$B$5000)</f>
        <v>0</v>
      </c>
      <c r="J1419" s="66"/>
      <c r="K1419" s="18" t="str">
        <f t="shared" ca="1" si="0"/>
        <v>-</v>
      </c>
      <c r="L1419" s="19" t="e">
        <f>IF(G1419=#REF!,#REF!,"FALSO")</f>
        <v>#REF!</v>
      </c>
      <c r="M1419" s="67"/>
      <c r="N1419" s="68"/>
    </row>
    <row r="1420" spans="1:14" ht="15">
      <c r="A1420" s="63"/>
      <c r="B1420" s="63"/>
      <c r="C1420" s="23"/>
      <c r="D1420" s="23"/>
      <c r="E1420" s="23"/>
      <c r="F1420" s="23"/>
      <c r="G1420" s="64"/>
      <c r="H1420" s="65"/>
      <c r="I1420" s="28">
        <f ca="1">SUMIF('IMPORTBFT (ID)'!$A$3:$A$5000,$G$4:$G$7322,'IMPORTBFT (ID)'!$B$3:$B$5000)</f>
        <v>0</v>
      </c>
      <c r="J1420" s="66"/>
      <c r="K1420" s="18" t="str">
        <f t="shared" ca="1" si="0"/>
        <v>-</v>
      </c>
      <c r="L1420" s="19" t="e">
        <f>IF(G1420=#REF!,#REF!,"FALSO")</f>
        <v>#REF!</v>
      </c>
      <c r="M1420" s="67"/>
      <c r="N1420" s="68"/>
    </row>
    <row r="1421" spans="1:14" ht="15">
      <c r="A1421" s="63"/>
      <c r="B1421" s="63"/>
      <c r="C1421" s="23"/>
      <c r="D1421" s="23"/>
      <c r="E1421" s="23"/>
      <c r="F1421" s="23"/>
      <c r="G1421" s="64"/>
      <c r="H1421" s="65"/>
      <c r="I1421" s="28">
        <f ca="1">SUMIF('IMPORTBFT (ID)'!$A$3:$A$5000,$G$4:$G$7322,'IMPORTBFT (ID)'!$B$3:$B$5000)</f>
        <v>0</v>
      </c>
      <c r="J1421" s="66"/>
      <c r="K1421" s="18" t="str">
        <f t="shared" ca="1" si="0"/>
        <v>-</v>
      </c>
      <c r="L1421" s="19" t="e">
        <f>IF(G1421=#REF!,#REF!,"FALSO")</f>
        <v>#REF!</v>
      </c>
      <c r="M1421" s="67"/>
      <c r="N1421" s="68"/>
    </row>
    <row r="1422" spans="1:14" ht="15">
      <c r="A1422" s="63"/>
      <c r="B1422" s="63"/>
      <c r="C1422" s="23"/>
      <c r="D1422" s="23"/>
      <c r="E1422" s="23"/>
      <c r="F1422" s="23"/>
      <c r="G1422" s="64"/>
      <c r="H1422" s="65"/>
      <c r="I1422" s="28">
        <f ca="1">SUMIF('IMPORTBFT (ID)'!$A$3:$A$5000,$G$4:$G$7322,'IMPORTBFT (ID)'!$B$3:$B$5000)</f>
        <v>0</v>
      </c>
      <c r="J1422" s="66"/>
      <c r="K1422" s="18" t="str">
        <f t="shared" ca="1" si="0"/>
        <v>-</v>
      </c>
      <c r="L1422" s="19" t="e">
        <f>IF(G1422=#REF!,#REF!,"FALSO")</f>
        <v>#REF!</v>
      </c>
      <c r="M1422" s="67"/>
      <c r="N1422" s="68"/>
    </row>
    <row r="1423" spans="1:14" ht="15">
      <c r="A1423" s="63"/>
      <c r="B1423" s="63"/>
      <c r="C1423" s="23"/>
      <c r="D1423" s="23"/>
      <c r="E1423" s="23"/>
      <c r="F1423" s="23"/>
      <c r="G1423" s="64"/>
      <c r="H1423" s="65"/>
      <c r="I1423" s="28">
        <f ca="1">SUMIF('IMPORTBFT (ID)'!$A$3:$A$5000,$G$4:$G$7322,'IMPORTBFT (ID)'!$B$3:$B$5000)</f>
        <v>0</v>
      </c>
      <c r="J1423" s="66"/>
      <c r="K1423" s="18" t="str">
        <f t="shared" ca="1" si="0"/>
        <v>-</v>
      </c>
      <c r="L1423" s="19" t="e">
        <f>IF(G1423=#REF!,#REF!,"FALSO")</f>
        <v>#REF!</v>
      </c>
      <c r="M1423" s="67"/>
      <c r="N1423" s="68"/>
    </row>
    <row r="1424" spans="1:14" ht="15">
      <c r="A1424" s="63"/>
      <c r="B1424" s="63"/>
      <c r="C1424" s="23"/>
      <c r="D1424" s="23"/>
      <c r="E1424" s="23"/>
      <c r="F1424" s="23"/>
      <c r="G1424" s="64"/>
      <c r="H1424" s="65"/>
      <c r="I1424" s="28">
        <f ca="1">SUMIF('IMPORTBFT (ID)'!$A$3:$A$5000,$G$4:$G$7322,'IMPORTBFT (ID)'!$B$3:$B$5000)</f>
        <v>0</v>
      </c>
      <c r="J1424" s="66"/>
      <c r="K1424" s="18" t="str">
        <f t="shared" ca="1" si="0"/>
        <v>-</v>
      </c>
      <c r="L1424" s="19" t="e">
        <f>IF(G1424=#REF!,#REF!,"FALSO")</f>
        <v>#REF!</v>
      </c>
      <c r="M1424" s="67"/>
      <c r="N1424" s="68"/>
    </row>
    <row r="1425" spans="1:14" ht="15">
      <c r="A1425" s="63"/>
      <c r="B1425" s="63"/>
      <c r="C1425" s="23"/>
      <c r="D1425" s="23"/>
      <c r="E1425" s="23"/>
      <c r="F1425" s="23"/>
      <c r="G1425" s="64"/>
      <c r="H1425" s="65"/>
      <c r="I1425" s="28">
        <f ca="1">SUMIF('IMPORTBFT (ID)'!$A$3:$A$5000,$G$4:$G$7322,'IMPORTBFT (ID)'!$B$3:$B$5000)</f>
        <v>0</v>
      </c>
      <c r="J1425" s="66"/>
      <c r="K1425" s="18" t="str">
        <f t="shared" ca="1" si="0"/>
        <v>-</v>
      </c>
      <c r="L1425" s="19" t="e">
        <f>IF(G1425=#REF!,#REF!,"FALSO")</f>
        <v>#REF!</v>
      </c>
      <c r="M1425" s="67"/>
      <c r="N1425" s="68"/>
    </row>
    <row r="1426" spans="1:14" ht="15">
      <c r="A1426" s="63"/>
      <c r="B1426" s="63"/>
      <c r="C1426" s="23"/>
      <c r="D1426" s="23"/>
      <c r="E1426" s="23"/>
      <c r="F1426" s="23"/>
      <c r="G1426" s="64"/>
      <c r="H1426" s="65"/>
      <c r="I1426" s="28">
        <f ca="1">SUMIF('IMPORTBFT (ID)'!$A$3:$A$5000,$G$4:$G$7322,'IMPORTBFT (ID)'!$B$3:$B$5000)</f>
        <v>0</v>
      </c>
      <c r="J1426" s="66"/>
      <c r="K1426" s="18" t="str">
        <f t="shared" ca="1" si="0"/>
        <v>-</v>
      </c>
      <c r="L1426" s="19" t="e">
        <f>IF(G1426=#REF!,#REF!,"FALSO")</f>
        <v>#REF!</v>
      </c>
      <c r="M1426" s="67"/>
      <c r="N1426" s="68"/>
    </row>
    <row r="1427" spans="1:14" ht="15">
      <c r="A1427" s="63"/>
      <c r="B1427" s="63"/>
      <c r="C1427" s="23"/>
      <c r="D1427" s="23"/>
      <c r="E1427" s="23"/>
      <c r="F1427" s="23"/>
      <c r="G1427" s="64"/>
      <c r="H1427" s="65"/>
      <c r="I1427" s="28">
        <f ca="1">SUMIF('IMPORTBFT (ID)'!$A$3:$A$5000,$G$4:$G$7322,'IMPORTBFT (ID)'!$B$3:$B$5000)</f>
        <v>0</v>
      </c>
      <c r="J1427" s="66"/>
      <c r="K1427" s="18" t="str">
        <f t="shared" ca="1" si="0"/>
        <v>-</v>
      </c>
      <c r="L1427" s="19" t="e">
        <f>IF(G1427=#REF!,#REF!,"FALSO")</f>
        <v>#REF!</v>
      </c>
      <c r="M1427" s="67"/>
      <c r="N1427" s="68"/>
    </row>
    <row r="1428" spans="1:14" ht="15">
      <c r="A1428" s="63"/>
      <c r="B1428" s="63"/>
      <c r="C1428" s="23"/>
      <c r="D1428" s="23"/>
      <c r="E1428" s="23"/>
      <c r="F1428" s="23"/>
      <c r="G1428" s="64"/>
      <c r="H1428" s="65"/>
      <c r="I1428" s="28">
        <f ca="1">SUMIF('IMPORTBFT (ID)'!$A$3:$A$5000,$G$4:$G$7322,'IMPORTBFT (ID)'!$B$3:$B$5000)</f>
        <v>0</v>
      </c>
      <c r="J1428" s="66"/>
      <c r="K1428" s="18" t="str">
        <f t="shared" ca="1" si="0"/>
        <v>-</v>
      </c>
      <c r="L1428" s="19" t="e">
        <f>IF(G1428=#REF!,#REF!,"FALSO")</f>
        <v>#REF!</v>
      </c>
      <c r="M1428" s="67"/>
      <c r="N1428" s="68"/>
    </row>
    <row r="1429" spans="1:14" ht="15">
      <c r="A1429" s="63"/>
      <c r="B1429" s="63"/>
      <c r="C1429" s="23"/>
      <c r="D1429" s="23"/>
      <c r="E1429" s="23"/>
      <c r="F1429" s="23"/>
      <c r="G1429" s="64"/>
      <c r="H1429" s="65"/>
      <c r="I1429" s="28">
        <f ca="1">SUMIF('IMPORTBFT (ID)'!$A$3:$A$5000,$G$4:$G$7322,'IMPORTBFT (ID)'!$B$3:$B$5000)</f>
        <v>0</v>
      </c>
      <c r="J1429" s="66"/>
      <c r="K1429" s="18" t="str">
        <f t="shared" ca="1" si="0"/>
        <v>-</v>
      </c>
      <c r="L1429" s="19" t="e">
        <f>IF(G1429=#REF!,#REF!,"FALSO")</f>
        <v>#REF!</v>
      </c>
      <c r="M1429" s="67"/>
      <c r="N1429" s="68"/>
    </row>
    <row r="1430" spans="1:14" ht="15">
      <c r="A1430" s="63"/>
      <c r="B1430" s="63"/>
      <c r="C1430" s="69"/>
      <c r="D1430" s="23"/>
      <c r="E1430" s="23"/>
      <c r="F1430" s="23"/>
      <c r="G1430" s="64"/>
      <c r="H1430" s="65"/>
      <c r="I1430" s="28">
        <f ca="1">SUMIF('IMPORTBFT (ID)'!$A$3:$A$5000,$G$4:$G$7322,'IMPORTBFT (ID)'!$B$3:$B$5000)</f>
        <v>0</v>
      </c>
      <c r="J1430" s="66"/>
      <c r="K1430" s="18" t="str">
        <f t="shared" ca="1" si="0"/>
        <v>-</v>
      </c>
      <c r="L1430" s="19" t="e">
        <f>IF(G1430=#REF!,#REF!,"FALSO")</f>
        <v>#REF!</v>
      </c>
      <c r="M1430" s="67"/>
      <c r="N1430" s="68"/>
    </row>
    <row r="1431" spans="1:14" ht="15">
      <c r="A1431" s="63"/>
      <c r="B1431" s="63"/>
      <c r="C1431" s="23"/>
      <c r="D1431" s="23"/>
      <c r="E1431" s="23"/>
      <c r="F1431" s="23"/>
      <c r="G1431" s="64"/>
      <c r="H1431" s="65"/>
      <c r="I1431" s="28">
        <f ca="1">SUMIF('IMPORTBFT (ID)'!$A$3:$A$5000,$G$4:$G$7322,'IMPORTBFT (ID)'!$B$3:$B$5000)</f>
        <v>0</v>
      </c>
      <c r="J1431" s="66"/>
      <c r="K1431" s="18" t="str">
        <f t="shared" ca="1" si="0"/>
        <v>-</v>
      </c>
      <c r="L1431" s="19" t="e">
        <f>IF(G1431=#REF!,#REF!,"FALSO")</f>
        <v>#REF!</v>
      </c>
      <c r="M1431" s="67"/>
      <c r="N1431" s="68"/>
    </row>
    <row r="1432" spans="1:14" ht="15">
      <c r="A1432" s="63"/>
      <c r="B1432" s="63"/>
      <c r="C1432" s="23"/>
      <c r="D1432" s="23"/>
      <c r="E1432" s="23"/>
      <c r="F1432" s="23"/>
      <c r="G1432" s="64"/>
      <c r="H1432" s="65"/>
      <c r="I1432" s="28">
        <f ca="1">SUMIF('IMPORTBFT (ID)'!$A$3:$A$5000,$G$4:$G$7322,'IMPORTBFT (ID)'!$B$3:$B$5000)</f>
        <v>0</v>
      </c>
      <c r="J1432" s="66"/>
      <c r="K1432" s="18" t="str">
        <f t="shared" ca="1" si="0"/>
        <v>-</v>
      </c>
      <c r="L1432" s="19" t="e">
        <f>IF(G1432=#REF!,#REF!,"FALSO")</f>
        <v>#REF!</v>
      </c>
      <c r="M1432" s="67"/>
      <c r="N1432" s="68"/>
    </row>
    <row r="1433" spans="1:14" ht="15">
      <c r="A1433" s="63"/>
      <c r="B1433" s="63"/>
      <c r="C1433" s="23"/>
      <c r="D1433" s="23"/>
      <c r="E1433" s="23"/>
      <c r="F1433" s="23"/>
      <c r="G1433" s="64"/>
      <c r="H1433" s="65"/>
      <c r="I1433" s="28">
        <f ca="1">SUMIF('IMPORTBFT (ID)'!$A$3:$A$5000,$G$4:$G$7322,'IMPORTBFT (ID)'!$B$3:$B$5000)</f>
        <v>0</v>
      </c>
      <c r="J1433" s="66"/>
      <c r="K1433" s="18" t="str">
        <f t="shared" ca="1" si="0"/>
        <v>-</v>
      </c>
      <c r="L1433" s="19" t="e">
        <f>IF(G1433=#REF!,#REF!,"FALSO")</f>
        <v>#REF!</v>
      </c>
      <c r="M1433" s="67"/>
      <c r="N1433" s="68"/>
    </row>
    <row r="1434" spans="1:14" ht="15">
      <c r="A1434" s="63"/>
      <c r="B1434" s="63"/>
      <c r="C1434" s="23"/>
      <c r="D1434" s="23"/>
      <c r="E1434" s="23"/>
      <c r="F1434" s="23"/>
      <c r="G1434" s="64"/>
      <c r="H1434" s="65"/>
      <c r="I1434" s="28">
        <f ca="1">SUMIF('IMPORTBFT (ID)'!$A$3:$A$5000,$G$4:$G$7322,'IMPORTBFT (ID)'!$B$3:$B$5000)</f>
        <v>0</v>
      </c>
      <c r="J1434" s="66"/>
      <c r="K1434" s="18" t="str">
        <f t="shared" ca="1" si="0"/>
        <v>-</v>
      </c>
      <c r="L1434" s="19" t="e">
        <f>IF(G1434=#REF!,#REF!,"FALSO")</f>
        <v>#REF!</v>
      </c>
      <c r="M1434" s="67"/>
      <c r="N1434" s="68"/>
    </row>
    <row r="1435" spans="1:14" ht="15">
      <c r="A1435" s="63"/>
      <c r="B1435" s="63"/>
      <c r="C1435" s="69"/>
      <c r="D1435" s="23"/>
      <c r="E1435" s="23"/>
      <c r="F1435" s="23"/>
      <c r="G1435" s="64"/>
      <c r="H1435" s="65"/>
      <c r="I1435" s="28">
        <f ca="1">SUMIF('IMPORTBFT (ID)'!$A$3:$A$5000,$G$4:$G$7322,'IMPORTBFT (ID)'!$B$3:$B$5000)</f>
        <v>0</v>
      </c>
      <c r="J1435" s="66"/>
      <c r="K1435" s="18" t="str">
        <f t="shared" ca="1" si="0"/>
        <v>-</v>
      </c>
      <c r="L1435" s="19" t="e">
        <f>IF(G1435=#REF!,#REF!,"FALSO")</f>
        <v>#REF!</v>
      </c>
      <c r="M1435" s="67"/>
      <c r="N1435" s="68"/>
    </row>
    <row r="1436" spans="1:14" ht="15">
      <c r="A1436" s="63"/>
      <c r="B1436" s="63"/>
      <c r="C1436" s="69"/>
      <c r="D1436" s="23"/>
      <c r="E1436" s="23"/>
      <c r="F1436" s="23"/>
      <c r="G1436" s="64"/>
      <c r="H1436" s="65"/>
      <c r="I1436" s="28">
        <f ca="1">SUMIF('IMPORTBFT (ID)'!$A$3:$A$5000,$G$4:$G$7322,'IMPORTBFT (ID)'!$B$3:$B$5000)</f>
        <v>0</v>
      </c>
      <c r="J1436" s="66"/>
      <c r="K1436" s="18" t="str">
        <f t="shared" ca="1" si="0"/>
        <v>-</v>
      </c>
      <c r="L1436" s="19" t="e">
        <f>IF(G1436=#REF!,#REF!,"FALSO")</f>
        <v>#REF!</v>
      </c>
      <c r="M1436" s="67"/>
      <c r="N1436" s="68"/>
    </row>
    <row r="1437" spans="1:14" ht="15">
      <c r="A1437" s="63"/>
      <c r="B1437" s="63"/>
      <c r="C1437" s="23"/>
      <c r="D1437" s="23"/>
      <c r="E1437" s="23"/>
      <c r="F1437" s="23"/>
      <c r="G1437" s="64"/>
      <c r="H1437" s="65"/>
      <c r="I1437" s="28">
        <f ca="1">SUMIF('IMPORTBFT (ID)'!$A$3:$A$5000,$G$4:$G$7322,'IMPORTBFT (ID)'!$B$3:$B$5000)</f>
        <v>0</v>
      </c>
      <c r="J1437" s="66"/>
      <c r="K1437" s="18" t="str">
        <f t="shared" ca="1" si="0"/>
        <v>-</v>
      </c>
      <c r="L1437" s="19" t="e">
        <f>IF(G1437=#REF!,#REF!,"FALSO")</f>
        <v>#REF!</v>
      </c>
      <c r="M1437" s="67"/>
      <c r="N1437" s="68"/>
    </row>
    <row r="1438" spans="1:14" ht="15">
      <c r="A1438" s="63"/>
      <c r="B1438" s="63"/>
      <c r="C1438" s="69"/>
      <c r="D1438" s="23"/>
      <c r="E1438" s="23"/>
      <c r="F1438" s="23"/>
      <c r="G1438" s="64"/>
      <c r="H1438" s="65"/>
      <c r="I1438" s="28">
        <f ca="1">SUMIF('IMPORTBFT (ID)'!$A$3:$A$5000,$G$4:$G$7322,'IMPORTBFT (ID)'!$B$3:$B$5000)</f>
        <v>0</v>
      </c>
      <c r="J1438" s="66"/>
      <c r="K1438" s="18" t="str">
        <f t="shared" ca="1" si="0"/>
        <v>-</v>
      </c>
      <c r="L1438" s="19" t="e">
        <f>IF(G1438=#REF!,#REF!,"FALSO")</f>
        <v>#REF!</v>
      </c>
      <c r="M1438" s="67"/>
      <c r="N1438" s="68"/>
    </row>
    <row r="1439" spans="1:14" ht="15">
      <c r="A1439" s="63"/>
      <c r="B1439" s="63"/>
      <c r="C1439" s="69"/>
      <c r="D1439" s="23"/>
      <c r="E1439" s="23"/>
      <c r="F1439" s="23"/>
      <c r="G1439" s="64"/>
      <c r="H1439" s="65"/>
      <c r="I1439" s="28">
        <f ca="1">SUMIF('IMPORTBFT (ID)'!$A$3:$A$5000,$G$4:$G$7322,'IMPORTBFT (ID)'!$B$3:$B$5000)</f>
        <v>0</v>
      </c>
      <c r="J1439" s="66"/>
      <c r="K1439" s="18" t="str">
        <f t="shared" ca="1" si="0"/>
        <v>-</v>
      </c>
      <c r="L1439" s="19" t="e">
        <f>IF(G1439=#REF!,#REF!,"FALSO")</f>
        <v>#REF!</v>
      </c>
      <c r="M1439" s="67"/>
      <c r="N1439" s="68"/>
    </row>
    <row r="1440" spans="1:14" ht="15">
      <c r="A1440" s="63"/>
      <c r="B1440" s="63"/>
      <c r="C1440" s="69"/>
      <c r="D1440" s="23"/>
      <c r="E1440" s="23"/>
      <c r="F1440" s="23"/>
      <c r="G1440" s="64"/>
      <c r="H1440" s="65"/>
      <c r="I1440" s="28">
        <f ca="1">SUMIF('IMPORTBFT (ID)'!$A$3:$A$5000,$G$4:$G$7322,'IMPORTBFT (ID)'!$B$3:$B$5000)</f>
        <v>0</v>
      </c>
      <c r="J1440" s="66"/>
      <c r="K1440" s="18" t="str">
        <f t="shared" ca="1" si="0"/>
        <v>-</v>
      </c>
      <c r="L1440" s="19" t="e">
        <f>IF(G1440=#REF!,#REF!,"FALSO")</f>
        <v>#REF!</v>
      </c>
      <c r="M1440" s="67"/>
      <c r="N1440" s="68"/>
    </row>
    <row r="1441" spans="1:14" ht="15">
      <c r="A1441" s="63"/>
      <c r="B1441" s="63"/>
      <c r="C1441" s="23"/>
      <c r="D1441" s="23"/>
      <c r="E1441" s="23"/>
      <c r="F1441" s="23"/>
      <c r="G1441" s="64"/>
      <c r="H1441" s="65"/>
      <c r="I1441" s="28">
        <f ca="1">SUMIF('IMPORTBFT (ID)'!$A$3:$A$5000,$G$4:$G$7322,'IMPORTBFT (ID)'!$B$3:$B$5000)</f>
        <v>0</v>
      </c>
      <c r="J1441" s="66"/>
      <c r="K1441" s="18" t="str">
        <f t="shared" ca="1" si="0"/>
        <v>-</v>
      </c>
      <c r="L1441" s="19" t="e">
        <f>IF(G1441=#REF!,#REF!,"FALSO")</f>
        <v>#REF!</v>
      </c>
      <c r="M1441" s="67"/>
      <c r="N1441" s="68"/>
    </row>
    <row r="1442" spans="1:14" ht="15">
      <c r="A1442" s="63"/>
      <c r="B1442" s="63"/>
      <c r="C1442" s="23"/>
      <c r="D1442" s="23"/>
      <c r="E1442" s="23"/>
      <c r="F1442" s="23"/>
      <c r="G1442" s="64"/>
      <c r="H1442" s="65"/>
      <c r="I1442" s="28">
        <f ca="1">SUMIF('IMPORTBFT (ID)'!$A$3:$A$5000,$G$4:$G$7322,'IMPORTBFT (ID)'!$B$3:$B$5000)</f>
        <v>0</v>
      </c>
      <c r="J1442" s="66"/>
      <c r="K1442" s="18" t="str">
        <f t="shared" ca="1" si="0"/>
        <v>-</v>
      </c>
      <c r="L1442" s="19" t="e">
        <f>IF(G1442=#REF!,#REF!,"FALSO")</f>
        <v>#REF!</v>
      </c>
      <c r="M1442" s="67"/>
      <c r="N1442" s="68"/>
    </row>
    <row r="1443" spans="1:14" ht="15">
      <c r="A1443" s="63"/>
      <c r="B1443" s="63"/>
      <c r="C1443" s="23"/>
      <c r="D1443" s="23"/>
      <c r="E1443" s="23"/>
      <c r="F1443" s="23"/>
      <c r="G1443" s="64"/>
      <c r="H1443" s="65"/>
      <c r="I1443" s="28">
        <f ca="1">SUMIF('IMPORTBFT (ID)'!$A$3:$A$5000,$G$4:$G$7322,'IMPORTBFT (ID)'!$B$3:$B$5000)</f>
        <v>0</v>
      </c>
      <c r="J1443" s="66"/>
      <c r="K1443" s="18" t="str">
        <f t="shared" ca="1" si="0"/>
        <v>-</v>
      </c>
      <c r="L1443" s="19" t="e">
        <f>IF(G1443=#REF!,#REF!,"FALSO")</f>
        <v>#REF!</v>
      </c>
      <c r="M1443" s="67"/>
      <c r="N1443" s="68"/>
    </row>
    <row r="1444" spans="1:14" ht="15">
      <c r="A1444" s="63"/>
      <c r="B1444" s="63"/>
      <c r="C1444" s="23"/>
      <c r="D1444" s="23"/>
      <c r="E1444" s="23"/>
      <c r="F1444" s="23"/>
      <c r="G1444" s="64"/>
      <c r="H1444" s="65"/>
      <c r="I1444" s="28">
        <f ca="1">SUMIF('IMPORTBFT (ID)'!$A$3:$A$5000,$G$4:$G$7322,'IMPORTBFT (ID)'!$B$3:$B$5000)</f>
        <v>0</v>
      </c>
      <c r="J1444" s="66"/>
      <c r="K1444" s="18" t="str">
        <f t="shared" ca="1" si="0"/>
        <v>-</v>
      </c>
      <c r="L1444" s="19" t="e">
        <f>IF(G1444=#REF!,#REF!,"FALSO")</f>
        <v>#REF!</v>
      </c>
      <c r="M1444" s="67"/>
      <c r="N1444" s="68"/>
    </row>
    <row r="1445" spans="1:14" ht="15">
      <c r="A1445" s="63"/>
      <c r="B1445" s="63"/>
      <c r="C1445" s="23"/>
      <c r="D1445" s="23"/>
      <c r="E1445" s="23"/>
      <c r="F1445" s="23"/>
      <c r="G1445" s="64"/>
      <c r="H1445" s="65"/>
      <c r="I1445" s="28">
        <f ca="1">SUMIF('IMPORTBFT (ID)'!$A$3:$A$5000,$G$4:$G$7322,'IMPORTBFT (ID)'!$B$3:$B$5000)</f>
        <v>0</v>
      </c>
      <c r="J1445" s="66"/>
      <c r="K1445" s="18" t="str">
        <f t="shared" ca="1" si="0"/>
        <v>-</v>
      </c>
      <c r="L1445" s="19" t="e">
        <f>IF(G1445=#REF!,#REF!,"FALSO")</f>
        <v>#REF!</v>
      </c>
      <c r="M1445" s="67"/>
      <c r="N1445" s="68"/>
    </row>
    <row r="1446" spans="1:14" ht="15">
      <c r="A1446" s="63"/>
      <c r="B1446" s="63"/>
      <c r="C1446" s="23"/>
      <c r="D1446" s="23"/>
      <c r="E1446" s="23"/>
      <c r="F1446" s="23"/>
      <c r="G1446" s="64"/>
      <c r="H1446" s="65"/>
      <c r="I1446" s="28">
        <f ca="1">SUMIF('IMPORTBFT (ID)'!$A$3:$A$5000,$G$4:$G$7322,'IMPORTBFT (ID)'!$B$3:$B$5000)</f>
        <v>0</v>
      </c>
      <c r="J1446" s="66"/>
      <c r="K1446" s="18" t="str">
        <f t="shared" ca="1" si="0"/>
        <v>-</v>
      </c>
      <c r="L1446" s="19" t="e">
        <f>IF(G1446=#REF!,#REF!,"FALSO")</f>
        <v>#REF!</v>
      </c>
      <c r="M1446" s="67"/>
      <c r="N1446" s="68"/>
    </row>
    <row r="1447" spans="1:14" ht="15">
      <c r="A1447" s="63"/>
      <c r="B1447" s="63"/>
      <c r="C1447" s="23"/>
      <c r="D1447" s="23"/>
      <c r="E1447" s="23"/>
      <c r="F1447" s="23"/>
      <c r="G1447" s="64"/>
      <c r="H1447" s="65"/>
      <c r="I1447" s="28">
        <f ca="1">SUMIF('IMPORTBFT (ID)'!$A$3:$A$5000,$G$4:$G$7322,'IMPORTBFT (ID)'!$B$3:$B$5000)</f>
        <v>0</v>
      </c>
      <c r="J1447" s="66"/>
      <c r="K1447" s="18" t="str">
        <f t="shared" ca="1" si="0"/>
        <v>-</v>
      </c>
      <c r="L1447" s="19" t="e">
        <f>IF(G1447=#REF!,#REF!,"FALSO")</f>
        <v>#REF!</v>
      </c>
      <c r="M1447" s="67"/>
      <c r="N1447" s="68"/>
    </row>
    <row r="1448" spans="1:14" ht="15">
      <c r="A1448" s="63"/>
      <c r="B1448" s="63"/>
      <c r="C1448" s="23"/>
      <c r="D1448" s="23"/>
      <c r="E1448" s="23"/>
      <c r="F1448" s="23"/>
      <c r="G1448" s="64"/>
      <c r="H1448" s="65"/>
      <c r="I1448" s="28">
        <f ca="1">SUMIF('IMPORTBFT (ID)'!$A$3:$A$5000,$G$4:$G$7322,'IMPORTBFT (ID)'!$B$3:$B$5000)</f>
        <v>0</v>
      </c>
      <c r="J1448" s="66"/>
      <c r="K1448" s="18" t="str">
        <f t="shared" ca="1" si="0"/>
        <v>-</v>
      </c>
      <c r="L1448" s="19" t="e">
        <f>IF(G1448=#REF!,#REF!,"FALSO")</f>
        <v>#REF!</v>
      </c>
      <c r="M1448" s="67"/>
      <c r="N1448" s="68"/>
    </row>
    <row r="1449" spans="1:14" ht="15">
      <c r="A1449" s="63"/>
      <c r="B1449" s="63"/>
      <c r="C1449" s="23"/>
      <c r="D1449" s="23"/>
      <c r="E1449" s="23"/>
      <c r="F1449" s="23"/>
      <c r="G1449" s="64"/>
      <c r="H1449" s="65"/>
      <c r="I1449" s="28">
        <f ca="1">SUMIF('IMPORTBFT (ID)'!$A$3:$A$5000,$G$4:$G$7322,'IMPORTBFT (ID)'!$B$3:$B$5000)</f>
        <v>0</v>
      </c>
      <c r="J1449" s="66"/>
      <c r="K1449" s="18" t="str">
        <f t="shared" ca="1" si="0"/>
        <v>-</v>
      </c>
      <c r="L1449" s="19" t="e">
        <f>IF(G1449=#REF!,#REF!,"FALSO")</f>
        <v>#REF!</v>
      </c>
      <c r="M1449" s="67"/>
      <c r="N1449" s="68"/>
    </row>
    <row r="1450" spans="1:14" ht="15">
      <c r="A1450" s="63"/>
      <c r="B1450" s="63"/>
      <c r="C1450" s="23"/>
      <c r="D1450" s="23"/>
      <c r="E1450" s="23"/>
      <c r="F1450" s="23"/>
      <c r="G1450" s="64"/>
      <c r="H1450" s="65"/>
      <c r="I1450" s="28">
        <f ca="1">SUMIF('IMPORTBFT (ID)'!$A$3:$A$5000,$G$4:$G$7322,'IMPORTBFT (ID)'!$B$3:$B$5000)</f>
        <v>0</v>
      </c>
      <c r="J1450" s="66"/>
      <c r="K1450" s="18" t="str">
        <f t="shared" ca="1" si="0"/>
        <v>-</v>
      </c>
      <c r="L1450" s="19" t="e">
        <f>IF(G1450=#REF!,#REF!,"FALSO")</f>
        <v>#REF!</v>
      </c>
      <c r="M1450" s="67"/>
      <c r="N1450" s="68"/>
    </row>
    <row r="1451" spans="1:14" ht="15">
      <c r="A1451" s="63"/>
      <c r="B1451" s="63"/>
      <c r="C1451" s="23"/>
      <c r="D1451" s="23"/>
      <c r="E1451" s="23"/>
      <c r="F1451" s="23"/>
      <c r="G1451" s="64"/>
      <c r="H1451" s="65"/>
      <c r="I1451" s="28">
        <f ca="1">SUMIF('IMPORTBFT (ID)'!$A$3:$A$5000,$G$4:$G$7322,'IMPORTBFT (ID)'!$B$3:$B$5000)</f>
        <v>0</v>
      </c>
      <c r="J1451" s="66"/>
      <c r="K1451" s="18" t="str">
        <f t="shared" ca="1" si="0"/>
        <v>-</v>
      </c>
      <c r="L1451" s="19" t="e">
        <f>IF(G1451=#REF!,#REF!,"FALSO")</f>
        <v>#REF!</v>
      </c>
      <c r="M1451" s="67"/>
      <c r="N1451" s="68"/>
    </row>
    <row r="1452" spans="1:14" ht="15">
      <c r="A1452" s="63"/>
      <c r="B1452" s="63"/>
      <c r="C1452" s="23"/>
      <c r="D1452" s="23"/>
      <c r="E1452" s="23"/>
      <c r="F1452" s="23"/>
      <c r="G1452" s="64"/>
      <c r="H1452" s="65"/>
      <c r="I1452" s="28">
        <f ca="1">SUMIF('IMPORTBFT (ID)'!$A$3:$A$5000,$G$4:$G$7322,'IMPORTBFT (ID)'!$B$3:$B$5000)</f>
        <v>0</v>
      </c>
      <c r="J1452" s="66"/>
      <c r="K1452" s="18" t="str">
        <f t="shared" ca="1" si="0"/>
        <v>-</v>
      </c>
      <c r="L1452" s="19" t="e">
        <f>IF(G1452=#REF!,#REF!,"FALSO")</f>
        <v>#REF!</v>
      </c>
      <c r="M1452" s="67"/>
      <c r="N1452" s="68"/>
    </row>
    <row r="1453" spans="1:14" ht="15">
      <c r="A1453" s="63"/>
      <c r="B1453" s="63"/>
      <c r="C1453" s="23"/>
      <c r="D1453" s="23"/>
      <c r="E1453" s="23"/>
      <c r="F1453" s="23"/>
      <c r="G1453" s="64"/>
      <c r="H1453" s="65"/>
      <c r="I1453" s="28">
        <f ca="1">SUMIF('IMPORTBFT (ID)'!$A$3:$A$5000,$G$4:$G$7322,'IMPORTBFT (ID)'!$B$3:$B$5000)</f>
        <v>0</v>
      </c>
      <c r="J1453" s="66"/>
      <c r="K1453" s="18" t="str">
        <f t="shared" ca="1" si="0"/>
        <v>-</v>
      </c>
      <c r="L1453" s="19" t="e">
        <f>IF(G1453=#REF!,#REF!,"FALSO")</f>
        <v>#REF!</v>
      </c>
      <c r="M1453" s="67"/>
      <c r="N1453" s="68"/>
    </row>
    <row r="1454" spans="1:14" ht="15">
      <c r="A1454" s="63"/>
      <c r="B1454" s="63"/>
      <c r="C1454" s="23"/>
      <c r="D1454" s="23"/>
      <c r="E1454" s="23"/>
      <c r="F1454" s="23"/>
      <c r="G1454" s="64"/>
      <c r="H1454" s="65"/>
      <c r="I1454" s="28">
        <f ca="1">SUMIF('IMPORTBFT (ID)'!$A$3:$A$5000,$G$4:$G$7322,'IMPORTBFT (ID)'!$B$3:$B$5000)</f>
        <v>0</v>
      </c>
      <c r="J1454" s="66"/>
      <c r="K1454" s="18" t="str">
        <f t="shared" ca="1" si="0"/>
        <v>-</v>
      </c>
      <c r="L1454" s="19" t="e">
        <f>IF(G1454=#REF!,#REF!,"FALSO")</f>
        <v>#REF!</v>
      </c>
      <c r="M1454" s="67"/>
      <c r="N1454" s="68"/>
    </row>
    <row r="1455" spans="1:14" ht="15">
      <c r="A1455" s="63"/>
      <c r="B1455" s="63"/>
      <c r="C1455" s="23"/>
      <c r="D1455" s="23"/>
      <c r="E1455" s="23"/>
      <c r="F1455" s="23"/>
      <c r="G1455" s="64"/>
      <c r="H1455" s="65"/>
      <c r="I1455" s="28">
        <f ca="1">SUMIF('IMPORTBFT (ID)'!$A$3:$A$5000,$G$4:$G$7322,'IMPORTBFT (ID)'!$B$3:$B$5000)</f>
        <v>0</v>
      </c>
      <c r="J1455" s="66"/>
      <c r="K1455" s="18" t="str">
        <f t="shared" ca="1" si="0"/>
        <v>-</v>
      </c>
      <c r="L1455" s="19" t="e">
        <f>IF(G1455=#REF!,#REF!,"FALSO")</f>
        <v>#REF!</v>
      </c>
      <c r="M1455" s="67"/>
      <c r="N1455" s="68"/>
    </row>
    <row r="1456" spans="1:14" ht="15">
      <c r="A1456" s="63"/>
      <c r="B1456" s="63"/>
      <c r="C1456" s="23"/>
      <c r="D1456" s="23"/>
      <c r="E1456" s="23"/>
      <c r="F1456" s="23"/>
      <c r="G1456" s="64"/>
      <c r="H1456" s="65"/>
      <c r="I1456" s="28">
        <f ca="1">SUMIF('IMPORTBFT (ID)'!$A$3:$A$5000,$G$4:$G$7322,'IMPORTBFT (ID)'!$B$3:$B$5000)</f>
        <v>0</v>
      </c>
      <c r="J1456" s="66"/>
      <c r="K1456" s="18" t="str">
        <f t="shared" ca="1" si="0"/>
        <v>-</v>
      </c>
      <c r="L1456" s="19" t="e">
        <f>IF(G1456=#REF!,#REF!,"FALSO")</f>
        <v>#REF!</v>
      </c>
      <c r="M1456" s="67"/>
      <c r="N1456" s="68"/>
    </row>
    <row r="1457" spans="1:14" ht="15">
      <c r="A1457" s="63"/>
      <c r="B1457" s="63"/>
      <c r="C1457" s="23"/>
      <c r="D1457" s="23"/>
      <c r="E1457" s="23"/>
      <c r="F1457" s="23"/>
      <c r="G1457" s="64"/>
      <c r="H1457" s="65"/>
      <c r="I1457" s="28">
        <f ca="1">SUMIF('IMPORTBFT (ID)'!$A$3:$A$5000,$G$4:$G$7322,'IMPORTBFT (ID)'!$B$3:$B$5000)</f>
        <v>0</v>
      </c>
      <c r="J1457" s="66"/>
      <c r="K1457" s="18" t="str">
        <f t="shared" ca="1" si="0"/>
        <v>-</v>
      </c>
      <c r="L1457" s="19" t="e">
        <f>IF(G1457=#REF!,#REF!,"FALSO")</f>
        <v>#REF!</v>
      </c>
      <c r="M1457" s="67"/>
      <c r="N1457" s="68"/>
    </row>
    <row r="1458" spans="1:14" ht="15">
      <c r="A1458" s="63"/>
      <c r="B1458" s="63"/>
      <c r="C1458" s="23"/>
      <c r="D1458" s="23"/>
      <c r="E1458" s="23"/>
      <c r="F1458" s="23"/>
      <c r="G1458" s="64"/>
      <c r="H1458" s="65"/>
      <c r="I1458" s="28">
        <f ca="1">SUMIF('IMPORTBFT (ID)'!$A$3:$A$5000,$G$4:$G$7322,'IMPORTBFT (ID)'!$B$3:$B$5000)</f>
        <v>0</v>
      </c>
      <c r="J1458" s="66"/>
      <c r="K1458" s="18" t="str">
        <f t="shared" ca="1" si="0"/>
        <v>-</v>
      </c>
      <c r="L1458" s="19" t="e">
        <f>IF(G1458=#REF!,#REF!,"FALSO")</f>
        <v>#REF!</v>
      </c>
      <c r="M1458" s="67"/>
      <c r="N1458" s="68"/>
    </row>
    <row r="1459" spans="1:14" ht="15">
      <c r="A1459" s="63"/>
      <c r="B1459" s="63"/>
      <c r="C1459" s="23"/>
      <c r="D1459" s="23"/>
      <c r="E1459" s="23"/>
      <c r="F1459" s="23"/>
      <c r="G1459" s="64"/>
      <c r="H1459" s="65"/>
      <c r="I1459" s="28">
        <f ca="1">SUMIF('IMPORTBFT (ID)'!$A$3:$A$5000,$G$4:$G$7322,'IMPORTBFT (ID)'!$B$3:$B$5000)</f>
        <v>0</v>
      </c>
      <c r="J1459" s="66"/>
      <c r="K1459" s="18" t="str">
        <f t="shared" ca="1" si="0"/>
        <v>-</v>
      </c>
      <c r="L1459" s="19" t="e">
        <f>IF(G1459=#REF!,#REF!,"FALSO")</f>
        <v>#REF!</v>
      </c>
      <c r="M1459" s="67"/>
      <c r="N1459" s="68"/>
    </row>
    <row r="1460" spans="1:14" ht="15">
      <c r="A1460" s="63"/>
      <c r="B1460" s="63"/>
      <c r="C1460" s="23"/>
      <c r="D1460" s="23"/>
      <c r="E1460" s="23"/>
      <c r="F1460" s="23"/>
      <c r="G1460" s="64"/>
      <c r="H1460" s="65"/>
      <c r="I1460" s="28">
        <f ca="1">SUMIF('IMPORTBFT (ID)'!$A$3:$A$5000,$G$4:$G$7322,'IMPORTBFT (ID)'!$B$3:$B$5000)</f>
        <v>0</v>
      </c>
      <c r="J1460" s="66"/>
      <c r="K1460" s="18" t="str">
        <f t="shared" ca="1" si="0"/>
        <v>-</v>
      </c>
      <c r="L1460" s="19" t="e">
        <f>IF(G1460=#REF!,#REF!,"FALSO")</f>
        <v>#REF!</v>
      </c>
      <c r="M1460" s="67"/>
      <c r="N1460" s="68"/>
    </row>
    <row r="1461" spans="1:14" ht="15">
      <c r="A1461" s="63"/>
      <c r="B1461" s="63"/>
      <c r="C1461" s="23"/>
      <c r="D1461" s="23"/>
      <c r="E1461" s="23"/>
      <c r="F1461" s="23"/>
      <c r="G1461" s="64"/>
      <c r="H1461" s="65"/>
      <c r="I1461" s="28">
        <f ca="1">SUMIF('IMPORTBFT (ID)'!$A$3:$A$5000,$G$4:$G$7322,'IMPORTBFT (ID)'!$B$3:$B$5000)</f>
        <v>0</v>
      </c>
      <c r="J1461" s="66"/>
      <c r="K1461" s="18" t="str">
        <f t="shared" ca="1" si="0"/>
        <v>-</v>
      </c>
      <c r="L1461" s="19" t="e">
        <f>IF(G1461=#REF!,#REF!,"FALSO")</f>
        <v>#REF!</v>
      </c>
      <c r="M1461" s="67"/>
      <c r="N1461" s="68"/>
    </row>
    <row r="1462" spans="1:14" ht="15">
      <c r="A1462" s="63"/>
      <c r="B1462" s="63"/>
      <c r="C1462" s="23"/>
      <c r="D1462" s="23"/>
      <c r="E1462" s="23"/>
      <c r="F1462" s="23"/>
      <c r="G1462" s="64"/>
      <c r="H1462" s="65"/>
      <c r="I1462" s="28">
        <f ca="1">SUMIF('IMPORTBFT (ID)'!$A$3:$A$5000,$G$4:$G$7322,'IMPORTBFT (ID)'!$B$3:$B$5000)</f>
        <v>0</v>
      </c>
      <c r="J1462" s="66"/>
      <c r="K1462" s="18" t="str">
        <f t="shared" ca="1" si="0"/>
        <v>-</v>
      </c>
      <c r="L1462" s="19" t="e">
        <f>IF(G1462=#REF!,#REF!,"FALSO")</f>
        <v>#REF!</v>
      </c>
      <c r="M1462" s="67"/>
      <c r="N1462" s="68"/>
    </row>
    <row r="1463" spans="1:14" ht="15">
      <c r="A1463" s="63"/>
      <c r="B1463" s="63"/>
      <c r="C1463" s="23"/>
      <c r="D1463" s="23"/>
      <c r="E1463" s="23"/>
      <c r="F1463" s="23"/>
      <c r="G1463" s="64"/>
      <c r="H1463" s="65"/>
      <c r="I1463" s="28">
        <f ca="1">SUMIF('IMPORTBFT (ID)'!$A$3:$A$5000,$G$4:$G$7322,'IMPORTBFT (ID)'!$B$3:$B$5000)</f>
        <v>0</v>
      </c>
      <c r="J1463" s="66"/>
      <c r="K1463" s="18" t="str">
        <f t="shared" ca="1" si="0"/>
        <v>-</v>
      </c>
      <c r="L1463" s="19" t="e">
        <f>IF(G1463=#REF!,#REF!,"FALSO")</f>
        <v>#REF!</v>
      </c>
      <c r="M1463" s="67"/>
      <c r="N1463" s="68"/>
    </row>
    <row r="1464" spans="1:14" ht="15">
      <c r="A1464" s="63"/>
      <c r="B1464" s="63"/>
      <c r="C1464" s="23"/>
      <c r="D1464" s="23"/>
      <c r="E1464" s="23"/>
      <c r="F1464" s="23"/>
      <c r="G1464" s="64"/>
      <c r="H1464" s="65"/>
      <c r="I1464" s="28">
        <f ca="1">SUMIF('IMPORTBFT (ID)'!$A$3:$A$5000,$G$4:$G$7322,'IMPORTBFT (ID)'!$B$3:$B$5000)</f>
        <v>0</v>
      </c>
      <c r="J1464" s="66"/>
      <c r="K1464" s="18" t="str">
        <f t="shared" ca="1" si="0"/>
        <v>-</v>
      </c>
      <c r="L1464" s="19" t="e">
        <f>IF(G1464=#REF!,#REF!,"FALSO")</f>
        <v>#REF!</v>
      </c>
      <c r="M1464" s="67"/>
      <c r="N1464" s="68"/>
    </row>
    <row r="1465" spans="1:14" ht="15">
      <c r="A1465" s="63"/>
      <c r="B1465" s="63"/>
      <c r="C1465" s="23"/>
      <c r="D1465" s="23"/>
      <c r="E1465" s="23"/>
      <c r="F1465" s="23"/>
      <c r="G1465" s="64"/>
      <c r="H1465" s="65"/>
      <c r="I1465" s="28">
        <f ca="1">SUMIF('IMPORTBFT (ID)'!$A$3:$A$5000,$G$4:$G$7322,'IMPORTBFT (ID)'!$B$3:$B$5000)</f>
        <v>0</v>
      </c>
      <c r="J1465" s="66"/>
      <c r="K1465" s="18" t="str">
        <f t="shared" ca="1" si="0"/>
        <v>-</v>
      </c>
      <c r="L1465" s="19" t="e">
        <f>IF(G1465=#REF!,#REF!,"FALSO")</f>
        <v>#REF!</v>
      </c>
      <c r="M1465" s="67"/>
      <c r="N1465" s="68"/>
    </row>
    <row r="1466" spans="1:14" ht="15">
      <c r="A1466" s="63"/>
      <c r="B1466" s="63"/>
      <c r="C1466" s="23"/>
      <c r="D1466" s="23"/>
      <c r="E1466" s="23"/>
      <c r="F1466" s="23"/>
      <c r="G1466" s="64"/>
      <c r="H1466" s="65"/>
      <c r="I1466" s="28">
        <f ca="1">SUMIF('IMPORTBFT (ID)'!$A$3:$A$5000,$G$4:$G$7322,'IMPORTBFT (ID)'!$B$3:$B$5000)</f>
        <v>0</v>
      </c>
      <c r="J1466" s="66"/>
      <c r="K1466" s="18" t="str">
        <f t="shared" ca="1" si="0"/>
        <v>-</v>
      </c>
      <c r="L1466" s="19" t="e">
        <f>IF(G1466=#REF!,#REF!,"FALSO")</f>
        <v>#REF!</v>
      </c>
      <c r="M1466" s="67"/>
      <c r="N1466" s="68"/>
    </row>
    <row r="1467" spans="1:14" ht="15">
      <c r="A1467" s="63"/>
      <c r="B1467" s="63"/>
      <c r="C1467" s="23"/>
      <c r="D1467" s="23"/>
      <c r="E1467" s="23"/>
      <c r="F1467" s="23"/>
      <c r="G1467" s="64"/>
      <c r="H1467" s="65"/>
      <c r="I1467" s="28">
        <f ca="1">SUMIF('IMPORTBFT (ID)'!$A$3:$A$5000,$G$4:$G$7322,'IMPORTBFT (ID)'!$B$3:$B$5000)</f>
        <v>0</v>
      </c>
      <c r="J1467" s="66"/>
      <c r="K1467" s="18" t="str">
        <f t="shared" ca="1" si="0"/>
        <v>-</v>
      </c>
      <c r="L1467" s="19" t="e">
        <f>IF(G1467=#REF!,#REF!,"FALSO")</f>
        <v>#REF!</v>
      </c>
      <c r="M1467" s="67"/>
      <c r="N1467" s="68"/>
    </row>
    <row r="1468" spans="1:14" ht="15">
      <c r="A1468" s="63"/>
      <c r="B1468" s="63"/>
      <c r="C1468" s="23"/>
      <c r="D1468" s="23"/>
      <c r="E1468" s="23"/>
      <c r="F1468" s="23"/>
      <c r="G1468" s="64"/>
      <c r="H1468" s="65"/>
      <c r="I1468" s="28">
        <f ca="1">SUMIF('IMPORTBFT (ID)'!$A$3:$A$5000,$G$4:$G$7322,'IMPORTBFT (ID)'!$B$3:$B$5000)</f>
        <v>0</v>
      </c>
      <c r="J1468" s="66"/>
      <c r="K1468" s="18" t="str">
        <f t="shared" ca="1" si="0"/>
        <v>-</v>
      </c>
      <c r="L1468" s="19" t="e">
        <f>IF(G1468=#REF!,#REF!,"FALSO")</f>
        <v>#REF!</v>
      </c>
      <c r="M1468" s="67"/>
      <c r="N1468" s="68"/>
    </row>
    <row r="1469" spans="1:14" ht="15">
      <c r="A1469" s="63"/>
      <c r="B1469" s="63"/>
      <c r="C1469" s="23"/>
      <c r="D1469" s="23"/>
      <c r="E1469" s="23"/>
      <c r="F1469" s="23"/>
      <c r="G1469" s="64"/>
      <c r="H1469" s="65"/>
      <c r="I1469" s="28">
        <f ca="1">SUMIF('IMPORTBFT (ID)'!$A$3:$A$5000,$G$4:$G$7322,'IMPORTBFT (ID)'!$B$3:$B$5000)</f>
        <v>0</v>
      </c>
      <c r="J1469" s="66"/>
      <c r="K1469" s="18" t="str">
        <f t="shared" ca="1" si="0"/>
        <v>-</v>
      </c>
      <c r="L1469" s="19" t="e">
        <f>IF(G1469=#REF!,#REF!,"FALSO")</f>
        <v>#REF!</v>
      </c>
      <c r="M1469" s="67"/>
      <c r="N1469" s="68"/>
    </row>
    <row r="1470" spans="1:14" ht="15">
      <c r="A1470" s="63"/>
      <c r="B1470" s="63"/>
      <c r="C1470" s="23"/>
      <c r="D1470" s="23"/>
      <c r="E1470" s="23"/>
      <c r="F1470" s="23"/>
      <c r="G1470" s="64"/>
      <c r="H1470" s="65"/>
      <c r="I1470" s="28">
        <f ca="1">SUMIF('IMPORTBFT (ID)'!$A$3:$A$5000,$G$4:$G$7322,'IMPORTBFT (ID)'!$B$3:$B$5000)</f>
        <v>0</v>
      </c>
      <c r="J1470" s="66"/>
      <c r="K1470" s="18" t="str">
        <f t="shared" ca="1" si="0"/>
        <v>-</v>
      </c>
      <c r="L1470" s="19" t="e">
        <f>IF(G1470=#REF!,#REF!,"FALSO")</f>
        <v>#REF!</v>
      </c>
      <c r="M1470" s="67"/>
      <c r="N1470" s="68"/>
    </row>
    <row r="1471" spans="1:14" ht="15">
      <c r="A1471" s="63"/>
      <c r="B1471" s="63"/>
      <c r="C1471" s="23"/>
      <c r="D1471" s="23"/>
      <c r="E1471" s="23"/>
      <c r="F1471" s="23"/>
      <c r="G1471" s="64"/>
      <c r="H1471" s="65"/>
      <c r="I1471" s="28">
        <f ca="1">SUMIF('IMPORTBFT (ID)'!$A$3:$A$5000,$G$4:$G$7322,'IMPORTBFT (ID)'!$B$3:$B$5000)</f>
        <v>0</v>
      </c>
      <c r="J1471" s="66"/>
      <c r="K1471" s="18" t="str">
        <f t="shared" ca="1" si="0"/>
        <v>-</v>
      </c>
      <c r="L1471" s="19" t="e">
        <f>IF(G1471=#REF!,#REF!,"FALSO")</f>
        <v>#REF!</v>
      </c>
      <c r="M1471" s="67"/>
      <c r="N1471" s="68"/>
    </row>
    <row r="1472" spans="1:14" ht="15">
      <c r="A1472" s="63"/>
      <c r="B1472" s="63"/>
      <c r="C1472" s="23"/>
      <c r="D1472" s="23"/>
      <c r="E1472" s="23"/>
      <c r="F1472" s="23"/>
      <c r="G1472" s="64"/>
      <c r="H1472" s="65"/>
      <c r="I1472" s="28">
        <f ca="1">SUMIF('IMPORTBFT (ID)'!$A$3:$A$5000,$G$4:$G$7322,'IMPORTBFT (ID)'!$B$3:$B$5000)</f>
        <v>0</v>
      </c>
      <c r="J1472" s="66"/>
      <c r="K1472" s="18" t="str">
        <f t="shared" ca="1" si="0"/>
        <v>-</v>
      </c>
      <c r="L1472" s="19" t="e">
        <f>IF(G1472=#REF!,#REF!,"FALSO")</f>
        <v>#REF!</v>
      </c>
      <c r="M1472" s="67"/>
      <c r="N1472" s="68"/>
    </row>
    <row r="1473" spans="1:14" ht="15">
      <c r="A1473" s="63"/>
      <c r="B1473" s="63"/>
      <c r="C1473" s="23"/>
      <c r="D1473" s="23"/>
      <c r="E1473" s="23"/>
      <c r="F1473" s="23"/>
      <c r="G1473" s="64"/>
      <c r="H1473" s="65"/>
      <c r="I1473" s="28">
        <f ca="1">SUMIF('IMPORTBFT (ID)'!$A$3:$A$5000,$G$4:$G$7322,'IMPORTBFT (ID)'!$B$3:$B$5000)</f>
        <v>0</v>
      </c>
      <c r="J1473" s="66"/>
      <c r="K1473" s="18" t="str">
        <f t="shared" ca="1" si="0"/>
        <v>-</v>
      </c>
      <c r="L1473" s="19" t="e">
        <f>IF(G1473=#REF!,#REF!,"FALSO")</f>
        <v>#REF!</v>
      </c>
      <c r="M1473" s="67"/>
      <c r="N1473" s="68"/>
    </row>
    <row r="1474" spans="1:14" ht="15">
      <c r="A1474" s="63"/>
      <c r="B1474" s="63"/>
      <c r="C1474" s="23"/>
      <c r="D1474" s="23"/>
      <c r="E1474" s="23"/>
      <c r="F1474" s="23"/>
      <c r="G1474" s="64"/>
      <c r="H1474" s="65"/>
      <c r="I1474" s="28">
        <f ca="1">SUMIF('IMPORTBFT (ID)'!$A$3:$A$5000,$G$4:$G$7322,'IMPORTBFT (ID)'!$B$3:$B$5000)</f>
        <v>0</v>
      </c>
      <c r="J1474" s="66"/>
      <c r="K1474" s="18" t="str">
        <f t="shared" ca="1" si="0"/>
        <v>-</v>
      </c>
      <c r="L1474" s="19" t="e">
        <f>IF(G1474=#REF!,#REF!,"FALSO")</f>
        <v>#REF!</v>
      </c>
      <c r="M1474" s="67"/>
      <c r="N1474" s="68"/>
    </row>
    <row r="1475" spans="1:14" ht="15">
      <c r="A1475" s="63"/>
      <c r="B1475" s="63"/>
      <c r="C1475" s="23"/>
      <c r="D1475" s="23"/>
      <c r="E1475" s="23"/>
      <c r="F1475" s="23"/>
      <c r="G1475" s="64"/>
      <c r="H1475" s="65"/>
      <c r="I1475" s="28">
        <f ca="1">SUMIF('IMPORTBFT (ID)'!$A$3:$A$5000,$G$4:$G$7322,'IMPORTBFT (ID)'!$B$3:$B$5000)</f>
        <v>0</v>
      </c>
      <c r="J1475" s="66"/>
      <c r="K1475" s="18" t="str">
        <f t="shared" ca="1" si="0"/>
        <v>-</v>
      </c>
      <c r="L1475" s="19" t="e">
        <f>IF(G1475=#REF!,#REF!,"FALSO")</f>
        <v>#REF!</v>
      </c>
      <c r="M1475" s="67"/>
      <c r="N1475" s="68"/>
    </row>
    <row r="1476" spans="1:14" ht="15">
      <c r="A1476" s="63"/>
      <c r="B1476" s="63"/>
      <c r="C1476" s="23"/>
      <c r="D1476" s="23"/>
      <c r="E1476" s="23"/>
      <c r="F1476" s="23"/>
      <c r="G1476" s="64"/>
      <c r="H1476" s="65"/>
      <c r="I1476" s="28">
        <f ca="1">SUMIF('IMPORTBFT (ID)'!$A$3:$A$5000,$G$4:$G$7322,'IMPORTBFT (ID)'!$B$3:$B$5000)</f>
        <v>0</v>
      </c>
      <c r="J1476" s="66"/>
      <c r="K1476" s="18" t="str">
        <f t="shared" ca="1" si="0"/>
        <v>-</v>
      </c>
      <c r="L1476" s="19" t="e">
        <f>IF(G1476=#REF!,#REF!,"FALSO")</f>
        <v>#REF!</v>
      </c>
      <c r="M1476" s="67"/>
      <c r="N1476" s="68"/>
    </row>
    <row r="1477" spans="1:14" ht="15">
      <c r="A1477" s="63"/>
      <c r="B1477" s="63"/>
      <c r="C1477" s="23"/>
      <c r="D1477" s="23"/>
      <c r="E1477" s="23"/>
      <c r="F1477" s="23"/>
      <c r="G1477" s="64"/>
      <c r="H1477" s="65"/>
      <c r="I1477" s="28">
        <f ca="1">SUMIF('IMPORTBFT (ID)'!$A$3:$A$5000,$G$4:$G$7322,'IMPORTBFT (ID)'!$B$3:$B$5000)</f>
        <v>0</v>
      </c>
      <c r="J1477" s="66"/>
      <c r="K1477" s="18" t="str">
        <f t="shared" ca="1" si="0"/>
        <v>-</v>
      </c>
      <c r="L1477" s="19" t="e">
        <f>IF(G1477=#REF!,#REF!,"FALSO")</f>
        <v>#REF!</v>
      </c>
      <c r="M1477" s="67"/>
      <c r="N1477" s="68"/>
    </row>
    <row r="1478" spans="1:14" ht="15">
      <c r="A1478" s="63"/>
      <c r="B1478" s="63"/>
      <c r="C1478" s="23"/>
      <c r="D1478" s="23"/>
      <c r="E1478" s="23"/>
      <c r="F1478" s="23"/>
      <c r="G1478" s="64"/>
      <c r="H1478" s="65"/>
      <c r="I1478" s="28">
        <f ca="1">SUMIF('IMPORTBFT (ID)'!$A$3:$A$5000,$G$4:$G$7322,'IMPORTBFT (ID)'!$B$3:$B$5000)</f>
        <v>0</v>
      </c>
      <c r="J1478" s="66"/>
      <c r="K1478" s="18" t="str">
        <f t="shared" ca="1" si="0"/>
        <v>-</v>
      </c>
      <c r="L1478" s="19" t="e">
        <f>IF(G1478=#REF!,#REF!,"FALSO")</f>
        <v>#REF!</v>
      </c>
      <c r="M1478" s="67"/>
      <c r="N1478" s="68"/>
    </row>
    <row r="1479" spans="1:14" ht="15">
      <c r="A1479" s="63"/>
      <c r="B1479" s="63"/>
      <c r="C1479" s="23"/>
      <c r="D1479" s="23"/>
      <c r="E1479" s="23"/>
      <c r="F1479" s="23"/>
      <c r="G1479" s="64"/>
      <c r="H1479" s="65"/>
      <c r="I1479" s="28">
        <f ca="1">SUMIF('IMPORTBFT (ID)'!$A$3:$A$5000,$G$4:$G$7322,'IMPORTBFT (ID)'!$B$3:$B$5000)</f>
        <v>0</v>
      </c>
      <c r="J1479" s="66"/>
      <c r="K1479" s="18" t="str">
        <f t="shared" ca="1" si="0"/>
        <v>-</v>
      </c>
      <c r="L1479" s="19" t="e">
        <f>IF(G1479=#REF!,#REF!,"FALSO")</f>
        <v>#REF!</v>
      </c>
      <c r="M1479" s="67"/>
      <c r="N1479" s="68"/>
    </row>
    <row r="1480" spans="1:14" ht="15">
      <c r="A1480" s="63"/>
      <c r="B1480" s="63"/>
      <c r="C1480" s="23"/>
      <c r="D1480" s="23"/>
      <c r="E1480" s="23"/>
      <c r="F1480" s="23"/>
      <c r="G1480" s="64"/>
      <c r="H1480" s="65"/>
      <c r="I1480" s="28">
        <f ca="1">SUMIF('IMPORTBFT (ID)'!$A$3:$A$5000,$G$4:$G$7322,'IMPORTBFT (ID)'!$B$3:$B$5000)</f>
        <v>0</v>
      </c>
      <c r="J1480" s="66"/>
      <c r="K1480" s="18" t="str">
        <f t="shared" ca="1" si="0"/>
        <v>-</v>
      </c>
      <c r="L1480" s="19" t="e">
        <f>IF(G1480=#REF!,#REF!,"FALSO")</f>
        <v>#REF!</v>
      </c>
      <c r="M1480" s="67"/>
      <c r="N1480" s="68"/>
    </row>
    <row r="1481" spans="1:14" ht="15">
      <c r="A1481" s="63"/>
      <c r="B1481" s="63"/>
      <c r="C1481" s="23"/>
      <c r="D1481" s="23"/>
      <c r="E1481" s="23"/>
      <c r="F1481" s="23"/>
      <c r="G1481" s="64"/>
      <c r="H1481" s="65"/>
      <c r="I1481" s="28">
        <f ca="1">SUMIF('IMPORTBFT (ID)'!$A$3:$A$5000,$G$4:$G$7322,'IMPORTBFT (ID)'!$B$3:$B$5000)</f>
        <v>0</v>
      </c>
      <c r="J1481" s="66"/>
      <c r="K1481" s="18" t="str">
        <f t="shared" ca="1" si="0"/>
        <v>-</v>
      </c>
      <c r="L1481" s="19" t="e">
        <f>IF(G1481=#REF!,#REF!,"FALSO")</f>
        <v>#REF!</v>
      </c>
      <c r="M1481" s="67"/>
      <c r="N1481" s="68"/>
    </row>
    <row r="1482" spans="1:14" ht="15">
      <c r="A1482" s="63"/>
      <c r="B1482" s="63"/>
      <c r="C1482" s="23"/>
      <c r="D1482" s="23"/>
      <c r="E1482" s="23"/>
      <c r="F1482" s="23"/>
      <c r="G1482" s="64"/>
      <c r="H1482" s="65"/>
      <c r="I1482" s="28">
        <f ca="1">SUMIF('IMPORTBFT (ID)'!$A$3:$A$5000,$G$4:$G$7322,'IMPORTBFT (ID)'!$B$3:$B$5000)</f>
        <v>0</v>
      </c>
      <c r="J1482" s="66"/>
      <c r="K1482" s="18" t="str">
        <f t="shared" ca="1" si="0"/>
        <v>-</v>
      </c>
      <c r="L1482" s="19" t="e">
        <f>IF(G1482=#REF!,#REF!,"FALSO")</f>
        <v>#REF!</v>
      </c>
      <c r="M1482" s="67"/>
      <c r="N1482" s="68"/>
    </row>
    <row r="1483" spans="1:14" ht="15">
      <c r="A1483" s="63"/>
      <c r="B1483" s="63"/>
      <c r="C1483" s="23"/>
      <c r="D1483" s="23"/>
      <c r="E1483" s="23"/>
      <c r="F1483" s="23"/>
      <c r="G1483" s="64"/>
      <c r="H1483" s="65"/>
      <c r="I1483" s="28">
        <f ca="1">SUMIF('IMPORTBFT (ID)'!$A$3:$A$5000,$G$4:$G$7322,'IMPORTBFT (ID)'!$B$3:$B$5000)</f>
        <v>0</v>
      </c>
      <c r="J1483" s="66"/>
      <c r="K1483" s="18" t="str">
        <f t="shared" ca="1" si="0"/>
        <v>-</v>
      </c>
      <c r="L1483" s="19" t="e">
        <f>IF(G1483=#REF!,#REF!,"FALSO")</f>
        <v>#REF!</v>
      </c>
      <c r="M1483" s="67"/>
      <c r="N1483" s="68"/>
    </row>
    <row r="1484" spans="1:14" ht="15">
      <c r="A1484" s="63"/>
      <c r="B1484" s="63"/>
      <c r="C1484" s="23"/>
      <c r="D1484" s="23"/>
      <c r="E1484" s="23"/>
      <c r="F1484" s="23"/>
      <c r="G1484" s="64"/>
      <c r="H1484" s="65"/>
      <c r="I1484" s="28">
        <f ca="1">SUMIF('IMPORTBFT (ID)'!$A$3:$A$5000,$G$4:$G$7322,'IMPORTBFT (ID)'!$B$3:$B$5000)</f>
        <v>0</v>
      </c>
      <c r="J1484" s="66"/>
      <c r="K1484" s="18" t="str">
        <f t="shared" ca="1" si="0"/>
        <v>-</v>
      </c>
      <c r="L1484" s="19" t="e">
        <f>IF(G1484=#REF!,#REF!,"FALSO")</f>
        <v>#REF!</v>
      </c>
      <c r="M1484" s="67"/>
      <c r="N1484" s="68"/>
    </row>
    <row r="1485" spans="1:14" ht="15">
      <c r="A1485" s="63"/>
      <c r="B1485" s="63"/>
      <c r="C1485" s="23"/>
      <c r="D1485" s="23"/>
      <c r="E1485" s="23"/>
      <c r="F1485" s="23"/>
      <c r="G1485" s="64"/>
      <c r="H1485" s="65"/>
      <c r="I1485" s="28">
        <f ca="1">SUMIF('IMPORTBFT (ID)'!$A$3:$A$5000,$G$4:$G$7322,'IMPORTBFT (ID)'!$B$3:$B$5000)</f>
        <v>0</v>
      </c>
      <c r="J1485" s="66"/>
      <c r="K1485" s="18" t="str">
        <f t="shared" ca="1" si="0"/>
        <v>-</v>
      </c>
      <c r="L1485" s="19" t="e">
        <f>IF(G1485=#REF!,#REF!,"FALSO")</f>
        <v>#REF!</v>
      </c>
      <c r="M1485" s="67"/>
      <c r="N1485" s="68"/>
    </row>
    <row r="1486" spans="1:14" ht="15">
      <c r="A1486" s="63"/>
      <c r="B1486" s="63"/>
      <c r="C1486" s="23"/>
      <c r="D1486" s="23"/>
      <c r="E1486" s="23"/>
      <c r="F1486" s="23"/>
      <c r="G1486" s="64"/>
      <c r="H1486" s="65"/>
      <c r="I1486" s="28">
        <f ca="1">SUMIF('IMPORTBFT (ID)'!$A$3:$A$5000,$G$4:$G$7322,'IMPORTBFT (ID)'!$B$3:$B$5000)</f>
        <v>0</v>
      </c>
      <c r="J1486" s="66"/>
      <c r="K1486" s="18" t="str">
        <f t="shared" ca="1" si="0"/>
        <v>-</v>
      </c>
      <c r="L1486" s="19" t="e">
        <f>IF(G1486=#REF!,#REF!,"FALSO")</f>
        <v>#REF!</v>
      </c>
      <c r="M1486" s="67"/>
      <c r="N1486" s="68"/>
    </row>
    <row r="1487" spans="1:14" ht="15">
      <c r="A1487" s="63"/>
      <c r="B1487" s="63"/>
      <c r="C1487" s="23"/>
      <c r="D1487" s="23"/>
      <c r="E1487" s="23"/>
      <c r="F1487" s="23"/>
      <c r="G1487" s="64"/>
      <c r="H1487" s="65"/>
      <c r="I1487" s="28">
        <f ca="1">SUMIF('IMPORTBFT (ID)'!$A$3:$A$5000,$G$4:$G$7322,'IMPORTBFT (ID)'!$B$3:$B$5000)</f>
        <v>0</v>
      </c>
      <c r="J1487" s="66"/>
      <c r="K1487" s="18" t="str">
        <f t="shared" ca="1" si="0"/>
        <v>-</v>
      </c>
      <c r="L1487" s="19" t="e">
        <f>IF(G1487=#REF!,#REF!,"FALSO")</f>
        <v>#REF!</v>
      </c>
      <c r="M1487" s="67"/>
      <c r="N1487" s="68"/>
    </row>
    <row r="1488" spans="1:14" ht="15">
      <c r="A1488" s="63"/>
      <c r="B1488" s="63"/>
      <c r="C1488" s="23"/>
      <c r="D1488" s="23"/>
      <c r="E1488" s="23"/>
      <c r="F1488" s="23"/>
      <c r="G1488" s="64"/>
      <c r="H1488" s="65"/>
      <c r="I1488" s="28">
        <f ca="1">SUMIF('IMPORTBFT (ID)'!$A$3:$A$5000,$G$4:$G$7322,'IMPORTBFT (ID)'!$B$3:$B$5000)</f>
        <v>0</v>
      </c>
      <c r="J1488" s="66"/>
      <c r="K1488" s="18" t="str">
        <f t="shared" ca="1" si="0"/>
        <v>-</v>
      </c>
      <c r="L1488" s="19" t="e">
        <f>IF(G1488=#REF!,#REF!,"FALSO")</f>
        <v>#REF!</v>
      </c>
      <c r="M1488" s="67"/>
      <c r="N1488" s="68"/>
    </row>
    <row r="1489" spans="1:14" ht="15">
      <c r="A1489" s="63"/>
      <c r="B1489" s="63"/>
      <c r="C1489" s="23"/>
      <c r="D1489" s="23"/>
      <c r="E1489" s="23"/>
      <c r="F1489" s="23"/>
      <c r="G1489" s="64"/>
      <c r="H1489" s="65"/>
      <c r="I1489" s="28">
        <f ca="1">SUMIF('IMPORTBFT (ID)'!$A$3:$A$5000,$G$4:$G$7322,'IMPORTBFT (ID)'!$B$3:$B$5000)</f>
        <v>0</v>
      </c>
      <c r="J1489" s="66"/>
      <c r="K1489" s="18" t="str">
        <f t="shared" ca="1" si="0"/>
        <v>-</v>
      </c>
      <c r="L1489" s="19" t="e">
        <f>IF(G1489=#REF!,#REF!,"FALSO")</f>
        <v>#REF!</v>
      </c>
      <c r="M1489" s="67"/>
      <c r="N1489" s="68"/>
    </row>
    <row r="1490" spans="1:14" ht="15">
      <c r="A1490" s="63"/>
      <c r="B1490" s="63"/>
      <c r="C1490" s="23"/>
      <c r="D1490" s="23"/>
      <c r="E1490" s="23"/>
      <c r="F1490" s="23"/>
      <c r="G1490" s="64"/>
      <c r="H1490" s="65"/>
      <c r="I1490" s="28">
        <f ca="1">SUMIF('IMPORTBFT (ID)'!$A$3:$A$5000,$G$4:$G$7322,'IMPORTBFT (ID)'!$B$3:$B$5000)</f>
        <v>0</v>
      </c>
      <c r="J1490" s="66"/>
      <c r="K1490" s="18" t="str">
        <f t="shared" ca="1" si="0"/>
        <v>-</v>
      </c>
      <c r="L1490" s="19" t="e">
        <f>IF(G1490=#REF!,#REF!,"FALSO")</f>
        <v>#REF!</v>
      </c>
      <c r="M1490" s="67"/>
      <c r="N1490" s="68"/>
    </row>
    <row r="1491" spans="1:14" ht="15">
      <c r="A1491" s="63"/>
      <c r="B1491" s="63"/>
      <c r="C1491" s="23"/>
      <c r="D1491" s="23"/>
      <c r="E1491" s="23"/>
      <c r="F1491" s="23"/>
      <c r="G1491" s="64"/>
      <c r="H1491" s="65"/>
      <c r="I1491" s="28">
        <f ca="1">SUMIF('IMPORTBFT (ID)'!$A$3:$A$5000,$G$4:$G$7322,'IMPORTBFT (ID)'!$B$3:$B$5000)</f>
        <v>0</v>
      </c>
      <c r="J1491" s="66"/>
      <c r="K1491" s="18" t="str">
        <f t="shared" ca="1" si="0"/>
        <v>-</v>
      </c>
      <c r="L1491" s="19" t="e">
        <f>IF(G1491=#REF!,#REF!,"FALSO")</f>
        <v>#REF!</v>
      </c>
      <c r="M1491" s="67"/>
      <c r="N1491" s="68"/>
    </row>
    <row r="1492" spans="1:14" ht="15">
      <c r="A1492" s="63"/>
      <c r="B1492" s="63"/>
      <c r="C1492" s="23"/>
      <c r="D1492" s="23"/>
      <c r="E1492" s="23"/>
      <c r="F1492" s="23"/>
      <c r="G1492" s="64"/>
      <c r="H1492" s="65"/>
      <c r="I1492" s="28">
        <f ca="1">SUMIF('IMPORTBFT (ID)'!$A$3:$A$5000,$G$4:$G$7322,'IMPORTBFT (ID)'!$B$3:$B$5000)</f>
        <v>0</v>
      </c>
      <c r="J1492" s="66"/>
      <c r="K1492" s="18" t="str">
        <f t="shared" ca="1" si="0"/>
        <v>-</v>
      </c>
      <c r="L1492" s="19" t="e">
        <f>IF(G1492=#REF!,#REF!,"FALSO")</f>
        <v>#REF!</v>
      </c>
      <c r="M1492" s="67"/>
      <c r="N1492" s="68"/>
    </row>
    <row r="1493" spans="1:14" ht="15">
      <c r="A1493" s="63"/>
      <c r="B1493" s="63"/>
      <c r="C1493" s="23"/>
      <c r="D1493" s="23"/>
      <c r="E1493" s="23"/>
      <c r="F1493" s="23"/>
      <c r="G1493" s="64"/>
      <c r="H1493" s="65"/>
      <c r="I1493" s="28">
        <f ca="1">SUMIF('IMPORTBFT (ID)'!$A$3:$A$5000,$G$4:$G$7322,'IMPORTBFT (ID)'!$B$3:$B$5000)</f>
        <v>0</v>
      </c>
      <c r="J1493" s="66"/>
      <c r="K1493" s="18" t="str">
        <f t="shared" ca="1" si="0"/>
        <v>-</v>
      </c>
      <c r="L1493" s="19" t="e">
        <f>IF(G1493=#REF!,#REF!,"FALSO")</f>
        <v>#REF!</v>
      </c>
      <c r="M1493" s="67"/>
      <c r="N1493" s="68"/>
    </row>
    <row r="1494" spans="1:14" ht="15">
      <c r="A1494" s="63"/>
      <c r="B1494" s="63"/>
      <c r="C1494" s="23"/>
      <c r="D1494" s="23"/>
      <c r="E1494" s="23"/>
      <c r="F1494" s="23"/>
      <c r="G1494" s="64"/>
      <c r="H1494" s="65"/>
      <c r="I1494" s="28">
        <f ca="1">SUMIF('IMPORTBFT (ID)'!$A$3:$A$5000,$G$4:$G$7322,'IMPORTBFT (ID)'!$B$3:$B$5000)</f>
        <v>0</v>
      </c>
      <c r="J1494" s="66"/>
      <c r="K1494" s="18" t="str">
        <f t="shared" ca="1" si="0"/>
        <v>-</v>
      </c>
      <c r="L1494" s="19" t="e">
        <f>IF(G1494=#REF!,#REF!,"FALSO")</f>
        <v>#REF!</v>
      </c>
      <c r="M1494" s="67"/>
      <c r="N1494" s="68"/>
    </row>
    <row r="1495" spans="1:14" ht="15">
      <c r="A1495" s="63"/>
      <c r="B1495" s="63"/>
      <c r="C1495" s="23"/>
      <c r="D1495" s="23"/>
      <c r="E1495" s="23"/>
      <c r="F1495" s="23"/>
      <c r="G1495" s="64"/>
      <c r="H1495" s="65"/>
      <c r="I1495" s="28">
        <f ca="1">SUMIF('IMPORTBFT (ID)'!$A$3:$A$5000,$G$4:$G$7322,'IMPORTBFT (ID)'!$B$3:$B$5000)</f>
        <v>0</v>
      </c>
      <c r="J1495" s="66"/>
      <c r="K1495" s="18" t="str">
        <f t="shared" ca="1" si="0"/>
        <v>-</v>
      </c>
      <c r="L1495" s="19" t="e">
        <f>IF(G1495=#REF!,#REF!,"FALSO")</f>
        <v>#REF!</v>
      </c>
      <c r="M1495" s="67"/>
      <c r="N1495" s="68"/>
    </row>
    <row r="1496" spans="1:14" ht="15">
      <c r="A1496" s="63"/>
      <c r="B1496" s="63"/>
      <c r="C1496" s="23"/>
      <c r="D1496" s="23"/>
      <c r="E1496" s="23"/>
      <c r="F1496" s="23"/>
      <c r="G1496" s="64"/>
      <c r="H1496" s="65"/>
      <c r="I1496" s="28">
        <f ca="1">SUMIF('IMPORTBFT (ID)'!$A$3:$A$5000,$G$4:$G$7322,'IMPORTBFT (ID)'!$B$3:$B$5000)</f>
        <v>0</v>
      </c>
      <c r="J1496" s="66"/>
      <c r="K1496" s="18" t="str">
        <f t="shared" ca="1" si="0"/>
        <v>-</v>
      </c>
      <c r="L1496" s="19" t="e">
        <f>IF(G1496=#REF!,#REF!,"FALSO")</f>
        <v>#REF!</v>
      </c>
      <c r="M1496" s="67"/>
      <c r="N1496" s="68"/>
    </row>
    <row r="1497" spans="1:14" ht="15">
      <c r="A1497" s="63"/>
      <c r="B1497" s="63"/>
      <c r="C1497" s="23"/>
      <c r="D1497" s="23"/>
      <c r="E1497" s="23"/>
      <c r="F1497" s="23"/>
      <c r="G1497" s="64"/>
      <c r="H1497" s="65"/>
      <c r="I1497" s="28">
        <f ca="1">SUMIF('IMPORTBFT (ID)'!$A$3:$A$5000,$G$4:$G$7322,'IMPORTBFT (ID)'!$B$3:$B$5000)</f>
        <v>0</v>
      </c>
      <c r="J1497" s="66"/>
      <c r="K1497" s="18" t="str">
        <f t="shared" ca="1" si="0"/>
        <v>-</v>
      </c>
      <c r="L1497" s="19" t="e">
        <f>IF(G1497=#REF!,#REF!,"FALSO")</f>
        <v>#REF!</v>
      </c>
      <c r="M1497" s="67"/>
      <c r="N1497" s="68"/>
    </row>
    <row r="1498" spans="1:14" ht="15">
      <c r="A1498" s="63"/>
      <c r="B1498" s="63"/>
      <c r="C1498" s="23"/>
      <c r="D1498" s="23"/>
      <c r="E1498" s="23"/>
      <c r="F1498" s="23"/>
      <c r="G1498" s="64"/>
      <c r="H1498" s="65"/>
      <c r="I1498" s="28">
        <f ca="1">SUMIF('IMPORTBFT (ID)'!$A$3:$A$5000,$G$4:$G$7322,'IMPORTBFT (ID)'!$B$3:$B$5000)</f>
        <v>0</v>
      </c>
      <c r="J1498" s="66"/>
      <c r="K1498" s="18" t="str">
        <f t="shared" ca="1" si="0"/>
        <v>-</v>
      </c>
      <c r="L1498" s="19" t="e">
        <f>IF(G1498=#REF!,#REF!,"FALSO")</f>
        <v>#REF!</v>
      </c>
      <c r="M1498" s="67"/>
      <c r="N1498" s="68"/>
    </row>
    <row r="1499" spans="1:14" ht="15">
      <c r="A1499" s="63"/>
      <c r="B1499" s="63"/>
      <c r="C1499" s="23"/>
      <c r="D1499" s="23"/>
      <c r="E1499" s="23"/>
      <c r="F1499" s="23"/>
      <c r="G1499" s="64"/>
      <c r="H1499" s="65"/>
      <c r="I1499" s="28">
        <f ca="1">SUMIF('IMPORTBFT (ID)'!$A$3:$A$5000,$G$4:$G$7322,'IMPORTBFT (ID)'!$B$3:$B$5000)</f>
        <v>0</v>
      </c>
      <c r="J1499" s="66"/>
      <c r="K1499" s="18" t="str">
        <f t="shared" ca="1" si="0"/>
        <v>-</v>
      </c>
      <c r="L1499" s="19" t="e">
        <f>IF(G1499=#REF!,#REF!,"FALSO")</f>
        <v>#REF!</v>
      </c>
      <c r="M1499" s="67"/>
      <c r="N1499" s="68"/>
    </row>
    <row r="1500" spans="1:14" ht="15">
      <c r="A1500" s="63"/>
      <c r="B1500" s="63"/>
      <c r="C1500" s="69"/>
      <c r="D1500" s="23"/>
      <c r="E1500" s="23"/>
      <c r="F1500" s="23"/>
      <c r="G1500" s="64"/>
      <c r="H1500" s="65"/>
      <c r="I1500" s="28">
        <f ca="1">SUMIF('IMPORTBFT (ID)'!$A$3:$A$5000,$G$4:$G$7322,'IMPORTBFT (ID)'!$B$3:$B$5000)</f>
        <v>0</v>
      </c>
      <c r="J1500" s="66"/>
      <c r="K1500" s="18" t="str">
        <f t="shared" ca="1" si="0"/>
        <v>-</v>
      </c>
      <c r="L1500" s="19" t="e">
        <f>IF(G1500=#REF!,#REF!,"FALSO")</f>
        <v>#REF!</v>
      </c>
      <c r="M1500" s="67"/>
      <c r="N1500" s="68"/>
    </row>
    <row r="1501" spans="1:14" ht="15">
      <c r="A1501" s="63"/>
      <c r="B1501" s="63"/>
      <c r="C1501" s="23"/>
      <c r="D1501" s="23"/>
      <c r="E1501" s="23"/>
      <c r="F1501" s="23"/>
      <c r="G1501" s="64"/>
      <c r="H1501" s="65"/>
      <c r="I1501" s="28">
        <f ca="1">SUMIF('IMPORTBFT (ID)'!$A$3:$A$5000,$G$4:$G$7322,'IMPORTBFT (ID)'!$B$3:$B$5000)</f>
        <v>0</v>
      </c>
      <c r="J1501" s="66"/>
      <c r="K1501" s="18" t="str">
        <f t="shared" ca="1" si="0"/>
        <v>-</v>
      </c>
      <c r="L1501" s="19" t="e">
        <f>IF(G1501=#REF!,#REF!,"FALSO")</f>
        <v>#REF!</v>
      </c>
      <c r="M1501" s="67"/>
      <c r="N1501" s="68"/>
    </row>
    <row r="1502" spans="1:14" ht="15">
      <c r="A1502" s="63"/>
      <c r="B1502" s="63"/>
      <c r="C1502" s="69"/>
      <c r="D1502" s="23"/>
      <c r="E1502" s="23"/>
      <c r="F1502" s="23"/>
      <c r="G1502" s="64"/>
      <c r="H1502" s="65"/>
      <c r="I1502" s="28">
        <f ca="1">SUMIF('IMPORTBFT (ID)'!$A$3:$A$5000,$G$4:$G$7322,'IMPORTBFT (ID)'!$B$3:$B$5000)</f>
        <v>0</v>
      </c>
      <c r="J1502" s="66"/>
      <c r="K1502" s="18" t="str">
        <f t="shared" ca="1" si="0"/>
        <v>-</v>
      </c>
      <c r="L1502" s="19" t="e">
        <f>IF(G1502=#REF!,#REF!,"FALSO")</f>
        <v>#REF!</v>
      </c>
      <c r="M1502" s="67"/>
      <c r="N1502" s="68"/>
    </row>
    <row r="1503" spans="1:14" ht="15">
      <c r="A1503" s="63"/>
      <c r="B1503" s="63"/>
      <c r="C1503" s="23"/>
      <c r="D1503" s="23"/>
      <c r="E1503" s="23"/>
      <c r="F1503" s="23"/>
      <c r="G1503" s="64"/>
      <c r="H1503" s="65"/>
      <c r="I1503" s="28">
        <f ca="1">SUMIF('IMPORTBFT (ID)'!$A$3:$A$5000,$G$4:$G$7322,'IMPORTBFT (ID)'!$B$3:$B$5000)</f>
        <v>0</v>
      </c>
      <c r="J1503" s="66"/>
      <c r="K1503" s="18" t="str">
        <f t="shared" ca="1" si="0"/>
        <v>-</v>
      </c>
      <c r="L1503" s="19" t="e">
        <f>IF(G1503=#REF!,#REF!,"FALSO")</f>
        <v>#REF!</v>
      </c>
      <c r="M1503" s="67"/>
      <c r="N1503" s="68"/>
    </row>
    <row r="1504" spans="1:14" ht="15">
      <c r="A1504" s="63"/>
      <c r="B1504" s="63"/>
      <c r="C1504" s="23"/>
      <c r="D1504" s="23"/>
      <c r="E1504" s="23"/>
      <c r="F1504" s="23"/>
      <c r="G1504" s="64"/>
      <c r="H1504" s="65"/>
      <c r="I1504" s="28">
        <f ca="1">SUMIF('IMPORTBFT (ID)'!$A$3:$A$5000,$G$4:$G$7322,'IMPORTBFT (ID)'!$B$3:$B$5000)</f>
        <v>0</v>
      </c>
      <c r="J1504" s="66"/>
      <c r="K1504" s="18" t="str">
        <f t="shared" ca="1" si="0"/>
        <v>-</v>
      </c>
      <c r="L1504" s="19" t="e">
        <f>IF(G1504=#REF!,#REF!,"FALSO")</f>
        <v>#REF!</v>
      </c>
      <c r="M1504" s="67"/>
      <c r="N1504" s="68"/>
    </row>
    <row r="1505" spans="1:14" ht="15">
      <c r="A1505" s="63"/>
      <c r="B1505" s="63"/>
      <c r="C1505" s="23"/>
      <c r="D1505" s="23"/>
      <c r="E1505" s="23"/>
      <c r="F1505" s="23"/>
      <c r="G1505" s="64"/>
      <c r="H1505" s="65"/>
      <c r="I1505" s="28">
        <f ca="1">SUMIF('IMPORTBFT (ID)'!$A$3:$A$5000,$G$4:$G$7322,'IMPORTBFT (ID)'!$B$3:$B$5000)</f>
        <v>0</v>
      </c>
      <c r="J1505" s="66"/>
      <c r="K1505" s="18" t="str">
        <f t="shared" ca="1" si="0"/>
        <v>-</v>
      </c>
      <c r="L1505" s="19" t="e">
        <f>IF(G1505=#REF!,#REF!,"FALSO")</f>
        <v>#REF!</v>
      </c>
      <c r="M1505" s="67"/>
      <c r="N1505" s="68"/>
    </row>
    <row r="1506" spans="1:14" ht="15">
      <c r="A1506" s="63"/>
      <c r="B1506" s="63"/>
      <c r="C1506" s="23"/>
      <c r="D1506" s="23"/>
      <c r="E1506" s="23"/>
      <c r="F1506" s="23"/>
      <c r="G1506" s="64"/>
      <c r="H1506" s="65"/>
      <c r="I1506" s="28">
        <f ca="1">SUMIF('IMPORTBFT (ID)'!$A$3:$A$5000,$G$4:$G$7322,'IMPORTBFT (ID)'!$B$3:$B$5000)</f>
        <v>0</v>
      </c>
      <c r="J1506" s="66"/>
      <c r="K1506" s="18" t="str">
        <f t="shared" ca="1" si="0"/>
        <v>-</v>
      </c>
      <c r="L1506" s="19" t="e">
        <f>IF(G1506=#REF!,#REF!,"FALSO")</f>
        <v>#REF!</v>
      </c>
      <c r="M1506" s="67"/>
      <c r="N1506" s="68"/>
    </row>
    <row r="1507" spans="1:14" ht="15">
      <c r="A1507" s="63"/>
      <c r="B1507" s="63"/>
      <c r="C1507" s="23"/>
      <c r="D1507" s="23"/>
      <c r="E1507" s="23"/>
      <c r="F1507" s="23"/>
      <c r="G1507" s="64"/>
      <c r="H1507" s="65"/>
      <c r="I1507" s="28">
        <f ca="1">SUMIF('IMPORTBFT (ID)'!$A$3:$A$5000,$G$4:$G$7322,'IMPORTBFT (ID)'!$B$3:$B$5000)</f>
        <v>0</v>
      </c>
      <c r="J1507" s="66"/>
      <c r="K1507" s="18" t="str">
        <f t="shared" ca="1" si="0"/>
        <v>-</v>
      </c>
      <c r="L1507" s="19" t="e">
        <f>IF(G1507=#REF!,#REF!,"FALSO")</f>
        <v>#REF!</v>
      </c>
      <c r="M1507" s="67"/>
      <c r="N1507" s="68"/>
    </row>
    <row r="1508" spans="1:14" ht="15">
      <c r="A1508" s="63"/>
      <c r="B1508" s="63"/>
      <c r="C1508" s="23"/>
      <c r="D1508" s="23"/>
      <c r="E1508" s="23"/>
      <c r="F1508" s="23"/>
      <c r="G1508" s="64"/>
      <c r="H1508" s="65"/>
      <c r="I1508" s="28">
        <f ca="1">SUMIF('IMPORTBFT (ID)'!$A$3:$A$5000,$G$4:$G$7322,'IMPORTBFT (ID)'!$B$3:$B$5000)</f>
        <v>0</v>
      </c>
      <c r="J1508" s="66"/>
      <c r="K1508" s="18" t="str">
        <f t="shared" ca="1" si="0"/>
        <v>-</v>
      </c>
      <c r="L1508" s="19" t="e">
        <f>IF(G1508=#REF!,#REF!,"FALSO")</f>
        <v>#REF!</v>
      </c>
      <c r="M1508" s="67"/>
      <c r="N1508" s="68"/>
    </row>
    <row r="1509" spans="1:14" ht="15">
      <c r="A1509" s="63"/>
      <c r="B1509" s="63"/>
      <c r="C1509" s="23"/>
      <c r="D1509" s="23"/>
      <c r="E1509" s="23"/>
      <c r="F1509" s="23"/>
      <c r="G1509" s="64"/>
      <c r="H1509" s="65"/>
      <c r="I1509" s="28">
        <f ca="1">SUMIF('IMPORTBFT (ID)'!$A$3:$A$5000,$G$4:$G$7322,'IMPORTBFT (ID)'!$B$3:$B$5000)</f>
        <v>0</v>
      </c>
      <c r="J1509" s="66"/>
      <c r="K1509" s="18" t="str">
        <f t="shared" ca="1" si="0"/>
        <v>-</v>
      </c>
      <c r="L1509" s="19" t="e">
        <f>IF(G1509=#REF!,#REF!,"FALSO")</f>
        <v>#REF!</v>
      </c>
      <c r="M1509" s="67"/>
      <c r="N1509" s="68"/>
    </row>
    <row r="1510" spans="1:14" ht="15">
      <c r="A1510" s="63"/>
      <c r="B1510" s="63"/>
      <c r="C1510" s="23"/>
      <c r="D1510" s="23"/>
      <c r="E1510" s="23"/>
      <c r="F1510" s="23"/>
      <c r="G1510" s="64"/>
      <c r="H1510" s="65"/>
      <c r="I1510" s="28">
        <f ca="1">SUMIF('IMPORTBFT (ID)'!$A$3:$A$5000,$G$4:$G$7322,'IMPORTBFT (ID)'!$B$3:$B$5000)</f>
        <v>0</v>
      </c>
      <c r="J1510" s="66"/>
      <c r="K1510" s="18" t="str">
        <f t="shared" ca="1" si="0"/>
        <v>-</v>
      </c>
      <c r="L1510" s="19" t="e">
        <f>IF(G1510=#REF!,#REF!,"FALSO")</f>
        <v>#REF!</v>
      </c>
      <c r="M1510" s="67"/>
      <c r="N1510" s="68"/>
    </row>
    <row r="1511" spans="1:14" ht="15">
      <c r="A1511" s="63"/>
      <c r="B1511" s="63"/>
      <c r="C1511" s="23"/>
      <c r="D1511" s="23"/>
      <c r="E1511" s="23"/>
      <c r="F1511" s="23"/>
      <c r="G1511" s="64"/>
      <c r="H1511" s="65"/>
      <c r="I1511" s="28">
        <f ca="1">SUMIF('IMPORTBFT (ID)'!$A$3:$A$5000,$G$4:$G$7322,'IMPORTBFT (ID)'!$B$3:$B$5000)</f>
        <v>0</v>
      </c>
      <c r="J1511" s="66"/>
      <c r="K1511" s="18" t="str">
        <f t="shared" ca="1" si="0"/>
        <v>-</v>
      </c>
      <c r="L1511" s="19" t="e">
        <f>IF(G1511=#REF!,#REF!,"FALSO")</f>
        <v>#REF!</v>
      </c>
      <c r="M1511" s="67"/>
      <c r="N1511" s="68"/>
    </row>
    <row r="1512" spans="1:14" ht="15">
      <c r="A1512" s="63"/>
      <c r="B1512" s="63"/>
      <c r="C1512" s="23"/>
      <c r="D1512" s="23"/>
      <c r="E1512" s="23"/>
      <c r="F1512" s="23"/>
      <c r="G1512" s="64"/>
      <c r="H1512" s="65"/>
      <c r="I1512" s="28">
        <f ca="1">SUMIF('IMPORTBFT (ID)'!$A$3:$A$5000,$G$4:$G$7322,'IMPORTBFT (ID)'!$B$3:$B$5000)</f>
        <v>0</v>
      </c>
      <c r="J1512" s="66"/>
      <c r="K1512" s="18" t="str">
        <f t="shared" ca="1" si="0"/>
        <v>-</v>
      </c>
      <c r="L1512" s="19" t="e">
        <f>IF(G1512=#REF!,#REF!,"FALSO")</f>
        <v>#REF!</v>
      </c>
      <c r="M1512" s="67"/>
      <c r="N1512" s="68"/>
    </row>
    <row r="1513" spans="1:14" ht="15">
      <c r="A1513" s="63"/>
      <c r="B1513" s="63"/>
      <c r="C1513" s="23"/>
      <c r="D1513" s="23"/>
      <c r="E1513" s="23"/>
      <c r="F1513" s="23"/>
      <c r="G1513" s="64"/>
      <c r="H1513" s="65"/>
      <c r="I1513" s="28">
        <f ca="1">SUMIF('IMPORTBFT (ID)'!$A$3:$A$5000,$G$4:$G$7322,'IMPORTBFT (ID)'!$B$3:$B$5000)</f>
        <v>0</v>
      </c>
      <c r="J1513" s="66"/>
      <c r="K1513" s="18" t="str">
        <f t="shared" ca="1" si="0"/>
        <v>-</v>
      </c>
      <c r="L1513" s="19" t="e">
        <f>IF(G1513=#REF!,#REF!,"FALSO")</f>
        <v>#REF!</v>
      </c>
      <c r="M1513" s="67"/>
      <c r="N1513" s="68"/>
    </row>
    <row r="1514" spans="1:14" ht="15">
      <c r="A1514" s="63"/>
      <c r="B1514" s="63"/>
      <c r="C1514" s="23"/>
      <c r="D1514" s="23"/>
      <c r="E1514" s="23"/>
      <c r="F1514" s="23"/>
      <c r="G1514" s="64"/>
      <c r="H1514" s="65"/>
      <c r="I1514" s="28">
        <f ca="1">SUMIF('IMPORTBFT (ID)'!$A$3:$A$5000,$G$4:$G$7322,'IMPORTBFT (ID)'!$B$3:$B$5000)</f>
        <v>0</v>
      </c>
      <c r="J1514" s="66"/>
      <c r="K1514" s="18" t="str">
        <f t="shared" ca="1" si="0"/>
        <v>-</v>
      </c>
      <c r="L1514" s="19" t="e">
        <f>IF(G1514=#REF!,#REF!,"FALSO")</f>
        <v>#REF!</v>
      </c>
      <c r="M1514" s="67"/>
      <c r="N1514" s="68"/>
    </row>
    <row r="1515" spans="1:14" ht="15">
      <c r="A1515" s="63"/>
      <c r="B1515" s="63"/>
      <c r="C1515" s="23"/>
      <c r="D1515" s="23"/>
      <c r="E1515" s="23"/>
      <c r="F1515" s="23"/>
      <c r="G1515" s="64"/>
      <c r="H1515" s="65"/>
      <c r="I1515" s="28">
        <f ca="1">SUMIF('IMPORTBFT (ID)'!$A$3:$A$5000,$G$4:$G$7322,'IMPORTBFT (ID)'!$B$3:$B$5000)</f>
        <v>0</v>
      </c>
      <c r="J1515" s="66"/>
      <c r="K1515" s="18" t="str">
        <f t="shared" ca="1" si="0"/>
        <v>-</v>
      </c>
      <c r="L1515" s="19" t="e">
        <f>IF(G1515=#REF!,#REF!,"FALSO")</f>
        <v>#REF!</v>
      </c>
      <c r="M1515" s="67"/>
      <c r="N1515" s="68"/>
    </row>
    <row r="1516" spans="1:14" ht="15">
      <c r="A1516" s="63"/>
      <c r="B1516" s="63"/>
      <c r="C1516" s="23"/>
      <c r="D1516" s="23"/>
      <c r="E1516" s="23"/>
      <c r="F1516" s="23"/>
      <c r="G1516" s="64"/>
      <c r="H1516" s="65"/>
      <c r="I1516" s="28">
        <f ca="1">SUMIF('IMPORTBFT (ID)'!$A$3:$A$5000,$G$4:$G$7322,'IMPORTBFT (ID)'!$B$3:$B$5000)</f>
        <v>0</v>
      </c>
      <c r="J1516" s="66"/>
      <c r="K1516" s="18" t="str">
        <f t="shared" ca="1" si="0"/>
        <v>-</v>
      </c>
      <c r="L1516" s="19" t="e">
        <f>IF(G1516=#REF!,#REF!,"FALSO")</f>
        <v>#REF!</v>
      </c>
      <c r="M1516" s="67"/>
      <c r="N1516" s="68"/>
    </row>
    <row r="1517" spans="1:14" ht="15">
      <c r="A1517" s="63"/>
      <c r="B1517" s="63"/>
      <c r="C1517" s="23"/>
      <c r="D1517" s="23"/>
      <c r="E1517" s="23"/>
      <c r="F1517" s="23"/>
      <c r="G1517" s="64"/>
      <c r="H1517" s="65"/>
      <c r="I1517" s="28">
        <f ca="1">SUMIF('IMPORTBFT (ID)'!$A$3:$A$5000,$G$4:$G$7322,'IMPORTBFT (ID)'!$B$3:$B$5000)</f>
        <v>0</v>
      </c>
      <c r="J1517" s="66"/>
      <c r="K1517" s="18" t="str">
        <f t="shared" ca="1" si="0"/>
        <v>-</v>
      </c>
      <c r="L1517" s="19" t="e">
        <f>IF(G1517=#REF!,#REF!,"FALSO")</f>
        <v>#REF!</v>
      </c>
      <c r="M1517" s="67"/>
      <c r="N1517" s="68"/>
    </row>
    <row r="1518" spans="1:14" ht="15">
      <c r="A1518" s="63"/>
      <c r="B1518" s="63"/>
      <c r="C1518" s="23"/>
      <c r="D1518" s="23"/>
      <c r="E1518" s="23"/>
      <c r="F1518" s="23"/>
      <c r="G1518" s="64"/>
      <c r="H1518" s="65"/>
      <c r="I1518" s="28">
        <f ca="1">SUMIF('IMPORTBFT (ID)'!$A$3:$A$5000,$G$4:$G$7322,'IMPORTBFT (ID)'!$B$3:$B$5000)</f>
        <v>0</v>
      </c>
      <c r="J1518" s="66"/>
      <c r="K1518" s="18" t="str">
        <f t="shared" ca="1" si="0"/>
        <v>-</v>
      </c>
      <c r="L1518" s="19" t="e">
        <f>IF(G1518=#REF!,#REF!,"FALSO")</f>
        <v>#REF!</v>
      </c>
      <c r="M1518" s="67"/>
      <c r="N1518" s="68"/>
    </row>
    <row r="1519" spans="1:14" ht="15">
      <c r="A1519" s="63"/>
      <c r="B1519" s="63"/>
      <c r="C1519" s="23"/>
      <c r="D1519" s="23"/>
      <c r="E1519" s="23"/>
      <c r="F1519" s="23"/>
      <c r="G1519" s="64"/>
      <c r="H1519" s="65"/>
      <c r="I1519" s="28">
        <f ca="1">SUMIF('IMPORTBFT (ID)'!$A$3:$A$5000,$G$4:$G$7322,'IMPORTBFT (ID)'!$B$3:$B$5000)</f>
        <v>0</v>
      </c>
      <c r="J1519" s="66"/>
      <c r="K1519" s="18" t="str">
        <f t="shared" ca="1" si="0"/>
        <v>-</v>
      </c>
      <c r="L1519" s="19" t="e">
        <f>IF(G1519=#REF!,#REF!,"FALSO")</f>
        <v>#REF!</v>
      </c>
      <c r="M1519" s="67"/>
      <c r="N1519" s="68"/>
    </row>
    <row r="1520" spans="1:14" ht="15">
      <c r="A1520" s="63"/>
      <c r="B1520" s="63"/>
      <c r="C1520" s="23"/>
      <c r="D1520" s="23"/>
      <c r="E1520" s="23"/>
      <c r="F1520" s="23"/>
      <c r="G1520" s="64"/>
      <c r="H1520" s="65"/>
      <c r="I1520" s="28">
        <f ca="1">SUMIF('IMPORTBFT (ID)'!$A$3:$A$5000,$G$4:$G$7322,'IMPORTBFT (ID)'!$B$3:$B$5000)</f>
        <v>0</v>
      </c>
      <c r="J1520" s="66"/>
      <c r="K1520" s="18" t="str">
        <f t="shared" ca="1" si="0"/>
        <v>-</v>
      </c>
      <c r="L1520" s="19" t="e">
        <f>IF(G1520=#REF!,#REF!,"FALSO")</f>
        <v>#REF!</v>
      </c>
      <c r="M1520" s="67"/>
      <c r="N1520" s="68"/>
    </row>
    <row r="1521" spans="1:14" ht="15">
      <c r="A1521" s="63"/>
      <c r="B1521" s="63"/>
      <c r="C1521" s="23"/>
      <c r="D1521" s="23"/>
      <c r="E1521" s="23"/>
      <c r="F1521" s="23"/>
      <c r="G1521" s="64"/>
      <c r="H1521" s="65"/>
      <c r="I1521" s="28">
        <f ca="1">SUMIF('IMPORTBFT (ID)'!$A$3:$A$5000,$G$4:$G$7322,'IMPORTBFT (ID)'!$B$3:$B$5000)</f>
        <v>0</v>
      </c>
      <c r="J1521" s="66"/>
      <c r="K1521" s="18" t="str">
        <f t="shared" ca="1" si="0"/>
        <v>-</v>
      </c>
      <c r="L1521" s="19" t="e">
        <f>IF(G1521=#REF!,#REF!,"FALSO")</f>
        <v>#REF!</v>
      </c>
      <c r="M1521" s="67"/>
      <c r="N1521" s="68"/>
    </row>
    <row r="1522" spans="1:14" ht="15">
      <c r="A1522" s="63"/>
      <c r="B1522" s="63"/>
      <c r="C1522" s="23"/>
      <c r="D1522" s="23"/>
      <c r="E1522" s="23"/>
      <c r="F1522" s="23"/>
      <c r="G1522" s="64"/>
      <c r="H1522" s="65"/>
      <c r="I1522" s="28">
        <f ca="1">SUMIF('IMPORTBFT (ID)'!$A$3:$A$5000,$G$4:$G$7322,'IMPORTBFT (ID)'!$B$3:$B$5000)</f>
        <v>0</v>
      </c>
      <c r="J1522" s="66"/>
      <c r="K1522" s="18" t="str">
        <f t="shared" ca="1" si="0"/>
        <v>-</v>
      </c>
      <c r="L1522" s="19" t="e">
        <f>IF(G1522=#REF!,#REF!,"FALSO")</f>
        <v>#REF!</v>
      </c>
      <c r="M1522" s="67"/>
      <c r="N1522" s="68"/>
    </row>
    <row r="1523" spans="1:14" ht="15">
      <c r="A1523" s="63"/>
      <c r="B1523" s="63"/>
      <c r="C1523" s="23"/>
      <c r="D1523" s="23"/>
      <c r="E1523" s="23"/>
      <c r="F1523" s="23"/>
      <c r="G1523" s="64"/>
      <c r="H1523" s="65"/>
      <c r="I1523" s="28">
        <f ca="1">SUMIF('IMPORTBFT (ID)'!$A$3:$A$5000,$G$4:$G$7322,'IMPORTBFT (ID)'!$B$3:$B$5000)</f>
        <v>0</v>
      </c>
      <c r="J1523" s="66"/>
      <c r="K1523" s="18" t="str">
        <f t="shared" ca="1" si="0"/>
        <v>-</v>
      </c>
      <c r="L1523" s="19" t="e">
        <f>IF(G1523=#REF!,#REF!,"FALSO")</f>
        <v>#REF!</v>
      </c>
      <c r="M1523" s="67"/>
      <c r="N1523" s="68"/>
    </row>
    <row r="1524" spans="1:14" ht="15">
      <c r="A1524" s="63"/>
      <c r="B1524" s="63"/>
      <c r="C1524" s="23"/>
      <c r="D1524" s="23"/>
      <c r="E1524" s="23"/>
      <c r="F1524" s="23"/>
      <c r="G1524" s="64"/>
      <c r="H1524" s="65"/>
      <c r="I1524" s="28">
        <f ca="1">SUMIF('IMPORTBFT (ID)'!$A$3:$A$5000,$G$4:$G$7322,'IMPORTBFT (ID)'!$B$3:$B$5000)</f>
        <v>0</v>
      </c>
      <c r="J1524" s="66"/>
      <c r="K1524" s="18" t="str">
        <f t="shared" ca="1" si="0"/>
        <v>-</v>
      </c>
      <c r="L1524" s="19" t="e">
        <f>IF(G1524=#REF!,#REF!,"FALSO")</f>
        <v>#REF!</v>
      </c>
      <c r="M1524" s="67"/>
      <c r="N1524" s="68"/>
    </row>
    <row r="1525" spans="1:14" ht="15">
      <c r="A1525" s="63"/>
      <c r="B1525" s="63"/>
      <c r="C1525" s="23"/>
      <c r="D1525" s="23"/>
      <c r="E1525" s="23"/>
      <c r="F1525" s="23"/>
      <c r="G1525" s="64"/>
      <c r="H1525" s="65"/>
      <c r="I1525" s="28">
        <f ca="1">SUMIF('IMPORTBFT (ID)'!$A$3:$A$5000,$G$4:$G$7322,'IMPORTBFT (ID)'!$B$3:$B$5000)</f>
        <v>0</v>
      </c>
      <c r="J1525" s="66"/>
      <c r="K1525" s="18" t="str">
        <f t="shared" ca="1" si="0"/>
        <v>-</v>
      </c>
      <c r="L1525" s="19" t="e">
        <f>IF(G1525=#REF!,#REF!,"FALSO")</f>
        <v>#REF!</v>
      </c>
      <c r="M1525" s="67"/>
      <c r="N1525" s="68"/>
    </row>
    <row r="1526" spans="1:14" ht="15">
      <c r="A1526" s="63"/>
      <c r="B1526" s="63"/>
      <c r="C1526" s="23"/>
      <c r="D1526" s="23"/>
      <c r="E1526" s="23"/>
      <c r="F1526" s="23"/>
      <c r="G1526" s="64"/>
      <c r="H1526" s="65"/>
      <c r="I1526" s="28">
        <f ca="1">SUMIF('IMPORTBFT (ID)'!$A$3:$A$5000,$G$4:$G$7322,'IMPORTBFT (ID)'!$B$3:$B$5000)</f>
        <v>0</v>
      </c>
      <c r="J1526" s="66"/>
      <c r="K1526" s="18" t="str">
        <f t="shared" ca="1" si="0"/>
        <v>-</v>
      </c>
      <c r="L1526" s="19" t="e">
        <f>IF(G1526=#REF!,#REF!,"FALSO")</f>
        <v>#REF!</v>
      </c>
      <c r="M1526" s="67"/>
      <c r="N1526" s="68"/>
    </row>
    <row r="1527" spans="1:14" ht="15">
      <c r="A1527" s="63"/>
      <c r="B1527" s="63"/>
      <c r="C1527" s="23"/>
      <c r="D1527" s="23"/>
      <c r="E1527" s="23"/>
      <c r="F1527" s="23"/>
      <c r="G1527" s="64"/>
      <c r="H1527" s="65"/>
      <c r="I1527" s="28">
        <f ca="1">SUMIF('IMPORTBFT (ID)'!$A$3:$A$5000,$G$4:$G$7322,'IMPORTBFT (ID)'!$B$3:$B$5000)</f>
        <v>0</v>
      </c>
      <c r="J1527" s="66"/>
      <c r="K1527" s="18" t="str">
        <f t="shared" ca="1" si="0"/>
        <v>-</v>
      </c>
      <c r="L1527" s="19" t="e">
        <f>IF(G1527=#REF!,#REF!,"FALSO")</f>
        <v>#REF!</v>
      </c>
      <c r="M1527" s="67"/>
      <c r="N1527" s="68"/>
    </row>
    <row r="1528" spans="1:14" ht="15">
      <c r="A1528" s="63"/>
      <c r="B1528" s="63"/>
      <c r="C1528" s="23"/>
      <c r="D1528" s="23"/>
      <c r="E1528" s="23"/>
      <c r="F1528" s="23"/>
      <c r="G1528" s="64"/>
      <c r="H1528" s="65"/>
      <c r="I1528" s="28">
        <f ca="1">SUMIF('IMPORTBFT (ID)'!$A$3:$A$5000,$G$4:$G$7322,'IMPORTBFT (ID)'!$B$3:$B$5000)</f>
        <v>0</v>
      </c>
      <c r="J1528" s="66"/>
      <c r="K1528" s="18" t="str">
        <f t="shared" ca="1" si="0"/>
        <v>-</v>
      </c>
      <c r="L1528" s="19" t="e">
        <f>IF(G1528=#REF!,#REF!,"FALSO")</f>
        <v>#REF!</v>
      </c>
      <c r="M1528" s="67"/>
      <c r="N1528" s="68"/>
    </row>
    <row r="1529" spans="1:14" ht="15">
      <c r="A1529" s="63"/>
      <c r="B1529" s="63"/>
      <c r="C1529" s="23"/>
      <c r="D1529" s="23"/>
      <c r="E1529" s="23"/>
      <c r="F1529" s="23"/>
      <c r="G1529" s="64"/>
      <c r="H1529" s="65"/>
      <c r="I1529" s="28">
        <f ca="1">SUMIF('IMPORTBFT (ID)'!$A$3:$A$5000,$G$4:$G$7322,'IMPORTBFT (ID)'!$B$3:$B$5000)</f>
        <v>0</v>
      </c>
      <c r="J1529" s="66"/>
      <c r="K1529" s="18" t="str">
        <f t="shared" ca="1" si="0"/>
        <v>-</v>
      </c>
      <c r="L1529" s="19" t="e">
        <f>IF(G1529=#REF!,#REF!,"FALSO")</f>
        <v>#REF!</v>
      </c>
      <c r="M1529" s="67"/>
      <c r="N1529" s="68"/>
    </row>
    <row r="1530" spans="1:14" ht="15">
      <c r="A1530" s="63"/>
      <c r="B1530" s="63"/>
      <c r="C1530" s="23"/>
      <c r="D1530" s="23"/>
      <c r="E1530" s="23"/>
      <c r="F1530" s="23"/>
      <c r="G1530" s="64"/>
      <c r="H1530" s="65"/>
      <c r="I1530" s="28">
        <f ca="1">SUMIF('IMPORTBFT (ID)'!$A$3:$A$5000,$G$4:$G$7322,'IMPORTBFT (ID)'!$B$3:$B$5000)</f>
        <v>0</v>
      </c>
      <c r="J1530" s="66"/>
      <c r="K1530" s="18" t="str">
        <f t="shared" ca="1" si="0"/>
        <v>-</v>
      </c>
      <c r="L1530" s="19" t="e">
        <f>IF(G1530=#REF!,#REF!,"FALSO")</f>
        <v>#REF!</v>
      </c>
      <c r="M1530" s="67"/>
      <c r="N1530" s="68"/>
    </row>
    <row r="1531" spans="1:14" ht="15">
      <c r="A1531" s="63"/>
      <c r="B1531" s="63"/>
      <c r="C1531" s="23"/>
      <c r="D1531" s="23"/>
      <c r="E1531" s="23"/>
      <c r="F1531" s="23"/>
      <c r="G1531" s="64"/>
      <c r="H1531" s="65"/>
      <c r="I1531" s="28">
        <f ca="1">SUMIF('IMPORTBFT (ID)'!$A$3:$A$5000,$G$4:$G$7322,'IMPORTBFT (ID)'!$B$3:$B$5000)</f>
        <v>0</v>
      </c>
      <c r="J1531" s="66"/>
      <c r="K1531" s="18" t="str">
        <f t="shared" ca="1" si="0"/>
        <v>-</v>
      </c>
      <c r="L1531" s="19" t="e">
        <f>IF(G1531=#REF!,#REF!,"FALSO")</f>
        <v>#REF!</v>
      </c>
      <c r="M1531" s="67"/>
      <c r="N1531" s="68"/>
    </row>
    <row r="1532" spans="1:14" ht="15">
      <c r="A1532" s="63"/>
      <c r="B1532" s="63"/>
      <c r="C1532" s="23"/>
      <c r="D1532" s="23"/>
      <c r="E1532" s="23"/>
      <c r="F1532" s="23"/>
      <c r="G1532" s="64"/>
      <c r="H1532" s="65"/>
      <c r="I1532" s="28">
        <f ca="1">SUMIF('IMPORTBFT (ID)'!$A$3:$A$5000,$G$4:$G$7322,'IMPORTBFT (ID)'!$B$3:$B$5000)</f>
        <v>0</v>
      </c>
      <c r="J1532" s="66"/>
      <c r="K1532" s="18" t="str">
        <f t="shared" ca="1" si="0"/>
        <v>-</v>
      </c>
      <c r="L1532" s="19" t="e">
        <f>IF(G1532=#REF!,#REF!,"FALSO")</f>
        <v>#REF!</v>
      </c>
      <c r="M1532" s="67"/>
      <c r="N1532" s="68"/>
    </row>
    <row r="1533" spans="1:14" ht="15">
      <c r="A1533" s="63"/>
      <c r="B1533" s="63"/>
      <c r="C1533" s="23"/>
      <c r="D1533" s="23"/>
      <c r="E1533" s="23"/>
      <c r="F1533" s="23"/>
      <c r="G1533" s="64"/>
      <c r="H1533" s="65"/>
      <c r="I1533" s="28">
        <f ca="1">SUMIF('IMPORTBFT (ID)'!$A$3:$A$5000,$G$4:$G$7322,'IMPORTBFT (ID)'!$B$3:$B$5000)</f>
        <v>0</v>
      </c>
      <c r="J1533" s="66"/>
      <c r="K1533" s="18" t="str">
        <f t="shared" ca="1" si="0"/>
        <v>-</v>
      </c>
      <c r="L1533" s="19" t="e">
        <f>IF(G1533=#REF!,#REF!,"FALSO")</f>
        <v>#REF!</v>
      </c>
      <c r="M1533" s="67"/>
      <c r="N1533" s="68"/>
    </row>
    <row r="1534" spans="1:14" ht="15">
      <c r="A1534" s="63"/>
      <c r="B1534" s="63"/>
      <c r="C1534" s="23"/>
      <c r="D1534" s="23"/>
      <c r="E1534" s="23"/>
      <c r="F1534" s="23"/>
      <c r="G1534" s="64"/>
      <c r="H1534" s="65"/>
      <c r="I1534" s="28">
        <f ca="1">SUMIF('IMPORTBFT (ID)'!$A$3:$A$5000,$G$4:$G$7322,'IMPORTBFT (ID)'!$B$3:$B$5000)</f>
        <v>0</v>
      </c>
      <c r="J1534" s="66"/>
      <c r="K1534" s="18" t="str">
        <f t="shared" ca="1" si="0"/>
        <v>-</v>
      </c>
      <c r="L1534" s="19" t="e">
        <f>IF(G1534=#REF!,#REF!,"FALSO")</f>
        <v>#REF!</v>
      </c>
      <c r="M1534" s="67"/>
      <c r="N1534" s="68"/>
    </row>
    <row r="1535" spans="1:14" ht="15">
      <c r="A1535" s="63"/>
      <c r="B1535" s="63"/>
      <c r="C1535" s="23"/>
      <c r="D1535" s="23"/>
      <c r="E1535" s="23"/>
      <c r="F1535" s="23"/>
      <c r="G1535" s="64"/>
      <c r="H1535" s="65"/>
      <c r="I1535" s="28">
        <f ca="1">SUMIF('IMPORTBFT (ID)'!$A$3:$A$5000,$G$4:$G$7322,'IMPORTBFT (ID)'!$B$3:$B$5000)</f>
        <v>0</v>
      </c>
      <c r="J1535" s="66"/>
      <c r="K1535" s="18" t="str">
        <f t="shared" ca="1" si="0"/>
        <v>-</v>
      </c>
      <c r="L1535" s="19" t="e">
        <f>IF(G1535=#REF!,#REF!,"FALSO")</f>
        <v>#REF!</v>
      </c>
      <c r="M1535" s="67"/>
      <c r="N1535" s="68"/>
    </row>
    <row r="1536" spans="1:14" ht="15">
      <c r="A1536" s="63"/>
      <c r="B1536" s="63"/>
      <c r="C1536" s="23"/>
      <c r="D1536" s="23"/>
      <c r="E1536" s="23"/>
      <c r="F1536" s="23"/>
      <c r="G1536" s="64"/>
      <c r="H1536" s="65"/>
      <c r="I1536" s="28">
        <f ca="1">SUMIF('IMPORTBFT (ID)'!$A$3:$A$5000,$G$4:$G$7322,'IMPORTBFT (ID)'!$B$3:$B$5000)</f>
        <v>0</v>
      </c>
      <c r="J1536" s="66"/>
      <c r="K1536" s="18" t="str">
        <f t="shared" ca="1" si="0"/>
        <v>-</v>
      </c>
      <c r="L1536" s="19" t="e">
        <f>IF(G1536=#REF!,#REF!,"FALSO")</f>
        <v>#REF!</v>
      </c>
      <c r="M1536" s="67"/>
      <c r="N1536" s="68"/>
    </row>
    <row r="1537" spans="1:14" ht="15">
      <c r="A1537" s="63"/>
      <c r="B1537" s="63"/>
      <c r="C1537" s="23"/>
      <c r="D1537" s="23"/>
      <c r="E1537" s="23"/>
      <c r="F1537" s="23"/>
      <c r="G1537" s="64"/>
      <c r="H1537" s="65"/>
      <c r="I1537" s="28">
        <f ca="1">SUMIF('IMPORTBFT (ID)'!$A$3:$A$5000,$G$4:$G$7322,'IMPORTBFT (ID)'!$B$3:$B$5000)</f>
        <v>0</v>
      </c>
      <c r="J1537" s="66"/>
      <c r="K1537" s="18" t="str">
        <f t="shared" ca="1" si="0"/>
        <v>-</v>
      </c>
      <c r="L1537" s="19" t="e">
        <f>IF(G1537=#REF!,#REF!,"FALSO")</f>
        <v>#REF!</v>
      </c>
      <c r="M1537" s="67"/>
      <c r="N1537" s="68"/>
    </row>
    <row r="1538" spans="1:14" ht="15">
      <c r="A1538" s="63"/>
      <c r="B1538" s="63"/>
      <c r="C1538" s="23"/>
      <c r="D1538" s="23"/>
      <c r="E1538" s="23"/>
      <c r="F1538" s="23"/>
      <c r="G1538" s="64"/>
      <c r="H1538" s="65"/>
      <c r="I1538" s="28">
        <f ca="1">SUMIF('IMPORTBFT (ID)'!$A$3:$A$5000,$G$4:$G$7322,'IMPORTBFT (ID)'!$B$3:$B$5000)</f>
        <v>0</v>
      </c>
      <c r="J1538" s="66"/>
      <c r="K1538" s="18" t="str">
        <f t="shared" ca="1" si="0"/>
        <v>-</v>
      </c>
      <c r="L1538" s="19" t="e">
        <f>IF(G1538=#REF!,#REF!,"FALSO")</f>
        <v>#REF!</v>
      </c>
      <c r="M1538" s="67"/>
      <c r="N1538" s="68"/>
    </row>
    <row r="1539" spans="1:14" ht="15">
      <c r="A1539" s="63"/>
      <c r="B1539" s="63"/>
      <c r="C1539" s="23"/>
      <c r="D1539" s="23"/>
      <c r="E1539" s="23"/>
      <c r="F1539" s="23"/>
      <c r="G1539" s="64"/>
      <c r="H1539" s="65"/>
      <c r="I1539" s="28">
        <f ca="1">SUMIF('IMPORTBFT (ID)'!$A$3:$A$5000,$G$4:$G$7322,'IMPORTBFT (ID)'!$B$3:$B$5000)</f>
        <v>0</v>
      </c>
      <c r="J1539" s="66"/>
      <c r="K1539" s="18" t="str">
        <f t="shared" ca="1" si="0"/>
        <v>-</v>
      </c>
      <c r="L1539" s="19" t="e">
        <f>IF(G1539=#REF!,#REF!,"FALSO")</f>
        <v>#REF!</v>
      </c>
      <c r="M1539" s="67"/>
      <c r="N1539" s="68"/>
    </row>
    <row r="1540" spans="1:14" ht="15">
      <c r="A1540" s="63"/>
      <c r="B1540" s="63"/>
      <c r="C1540" s="23"/>
      <c r="D1540" s="23"/>
      <c r="E1540" s="23"/>
      <c r="F1540" s="23"/>
      <c r="G1540" s="64"/>
      <c r="H1540" s="65"/>
      <c r="I1540" s="28">
        <f ca="1">SUMIF('IMPORTBFT (ID)'!$A$3:$A$5000,$G$4:$G$7322,'IMPORTBFT (ID)'!$B$3:$B$5000)</f>
        <v>0</v>
      </c>
      <c r="J1540" s="66"/>
      <c r="K1540" s="18" t="str">
        <f t="shared" ca="1" si="0"/>
        <v>-</v>
      </c>
      <c r="L1540" s="19" t="e">
        <f>IF(G1540=#REF!,#REF!,"FALSO")</f>
        <v>#REF!</v>
      </c>
      <c r="M1540" s="67"/>
      <c r="N1540" s="68"/>
    </row>
    <row r="1541" spans="1:14" ht="15">
      <c r="A1541" s="63"/>
      <c r="B1541" s="63"/>
      <c r="C1541" s="23"/>
      <c r="D1541" s="23"/>
      <c r="E1541" s="23"/>
      <c r="F1541" s="23"/>
      <c r="G1541" s="64"/>
      <c r="H1541" s="65"/>
      <c r="I1541" s="28">
        <f ca="1">SUMIF('IMPORTBFT (ID)'!$A$3:$A$5000,$G$4:$G$7322,'IMPORTBFT (ID)'!$B$3:$B$5000)</f>
        <v>0</v>
      </c>
      <c r="J1541" s="66"/>
      <c r="K1541" s="18" t="str">
        <f t="shared" ca="1" si="0"/>
        <v>-</v>
      </c>
      <c r="L1541" s="19" t="e">
        <f>IF(G1541=#REF!,#REF!,"FALSO")</f>
        <v>#REF!</v>
      </c>
      <c r="M1541" s="67"/>
      <c r="N1541" s="68"/>
    </row>
    <row r="1542" spans="1:14" ht="15">
      <c r="A1542" s="63"/>
      <c r="B1542" s="63"/>
      <c r="C1542" s="23"/>
      <c r="D1542" s="23"/>
      <c r="E1542" s="23"/>
      <c r="F1542" s="23"/>
      <c r="G1542" s="64"/>
      <c r="H1542" s="65"/>
      <c r="I1542" s="28">
        <f ca="1">SUMIF('IMPORTBFT (ID)'!$A$3:$A$5000,$G$4:$G$7322,'IMPORTBFT (ID)'!$B$3:$B$5000)</f>
        <v>0</v>
      </c>
      <c r="J1542" s="66"/>
      <c r="K1542" s="18" t="str">
        <f t="shared" ca="1" si="0"/>
        <v>-</v>
      </c>
      <c r="L1542" s="19" t="e">
        <f>IF(G1542=#REF!,#REF!,"FALSO")</f>
        <v>#REF!</v>
      </c>
      <c r="M1542" s="67"/>
      <c r="N1542" s="68"/>
    </row>
    <row r="1543" spans="1:14" ht="15">
      <c r="A1543" s="63"/>
      <c r="B1543" s="63"/>
      <c r="C1543" s="23"/>
      <c r="D1543" s="23"/>
      <c r="E1543" s="23"/>
      <c r="F1543" s="23"/>
      <c r="G1543" s="64"/>
      <c r="H1543" s="65"/>
      <c r="I1543" s="28">
        <f ca="1">SUMIF('IMPORTBFT (ID)'!$A$3:$A$5000,$G$4:$G$7322,'IMPORTBFT (ID)'!$B$3:$B$5000)</f>
        <v>0</v>
      </c>
      <c r="J1543" s="66"/>
      <c r="K1543" s="18" t="str">
        <f t="shared" ca="1" si="0"/>
        <v>-</v>
      </c>
      <c r="L1543" s="19" t="e">
        <f>IF(G1543=#REF!,#REF!,"FALSO")</f>
        <v>#REF!</v>
      </c>
      <c r="M1543" s="67"/>
      <c r="N1543" s="68"/>
    </row>
    <row r="1544" spans="1:14" ht="15">
      <c r="A1544" s="63"/>
      <c r="B1544" s="63"/>
      <c r="C1544" s="23"/>
      <c r="D1544" s="23"/>
      <c r="E1544" s="23"/>
      <c r="F1544" s="23"/>
      <c r="G1544" s="64"/>
      <c r="H1544" s="78"/>
      <c r="I1544" s="28">
        <f ca="1">SUMIF('IMPORTBFT (ID)'!$A$3:$A$5000,$G$4:$G$7322,'IMPORTBFT (ID)'!$B$3:$B$5000)</f>
        <v>0</v>
      </c>
      <c r="J1544" s="72"/>
      <c r="K1544" s="18" t="str">
        <f t="shared" ca="1" si="0"/>
        <v>-</v>
      </c>
      <c r="L1544" s="19" t="e">
        <f>IF(G1544=#REF!,#REF!,"FALSO")</f>
        <v>#REF!</v>
      </c>
      <c r="M1544" s="75"/>
      <c r="N1544" s="76"/>
    </row>
    <row r="1545" spans="1:14" ht="15">
      <c r="A1545" s="63"/>
      <c r="B1545" s="63"/>
      <c r="C1545" s="23"/>
      <c r="D1545" s="23"/>
      <c r="E1545" s="23"/>
      <c r="F1545" s="23"/>
      <c r="G1545" s="64"/>
      <c r="H1545" s="65"/>
      <c r="I1545" s="28">
        <f ca="1">SUMIF('IMPORTBFT (ID)'!$A$3:$A$5000,$G$4:$G$7322,'IMPORTBFT (ID)'!$B$3:$B$5000)</f>
        <v>0</v>
      </c>
      <c r="J1545" s="66"/>
      <c r="K1545" s="18" t="str">
        <f t="shared" ca="1" si="0"/>
        <v>-</v>
      </c>
      <c r="L1545" s="19" t="e">
        <f>IF(G1545=#REF!,#REF!,"FALSO")</f>
        <v>#REF!</v>
      </c>
      <c r="M1545" s="67"/>
      <c r="N1545" s="68"/>
    </row>
    <row r="1546" spans="1:14" ht="15">
      <c r="A1546" s="63"/>
      <c r="B1546" s="63"/>
      <c r="C1546" s="23"/>
      <c r="D1546" s="23"/>
      <c r="E1546" s="23"/>
      <c r="F1546" s="23"/>
      <c r="G1546" s="64"/>
      <c r="H1546" s="65"/>
      <c r="I1546" s="28">
        <f ca="1">SUMIF('IMPORTBFT (ID)'!$A$3:$A$5000,$G$4:$G$7322,'IMPORTBFT (ID)'!$B$3:$B$5000)</f>
        <v>0</v>
      </c>
      <c r="J1546" s="66"/>
      <c r="K1546" s="18" t="str">
        <f t="shared" ca="1" si="0"/>
        <v>-</v>
      </c>
      <c r="L1546" s="19" t="e">
        <f>IF(G1546=#REF!,#REF!,"FALSO")</f>
        <v>#REF!</v>
      </c>
      <c r="M1546" s="67"/>
      <c r="N1546" s="68"/>
    </row>
    <row r="1547" spans="1:14" ht="15">
      <c r="A1547" s="63"/>
      <c r="B1547" s="63"/>
      <c r="C1547" s="23"/>
      <c r="D1547" s="23"/>
      <c r="E1547" s="23"/>
      <c r="F1547" s="23"/>
      <c r="G1547" s="64"/>
      <c r="H1547" s="65"/>
      <c r="I1547" s="28">
        <f ca="1">SUMIF('IMPORTBFT (ID)'!$A$3:$A$5000,$G$4:$G$7322,'IMPORTBFT (ID)'!$B$3:$B$5000)</f>
        <v>0</v>
      </c>
      <c r="J1547" s="66"/>
      <c r="K1547" s="18" t="str">
        <f t="shared" ca="1" si="0"/>
        <v>-</v>
      </c>
      <c r="L1547" s="19" t="e">
        <f>IF(G1547=#REF!,#REF!,"FALSO")</f>
        <v>#REF!</v>
      </c>
      <c r="M1547" s="67"/>
      <c r="N1547" s="68"/>
    </row>
    <row r="1548" spans="1:14" ht="15">
      <c r="A1548" s="63"/>
      <c r="B1548" s="63"/>
      <c r="C1548" s="23"/>
      <c r="D1548" s="23"/>
      <c r="E1548" s="23"/>
      <c r="F1548" s="23"/>
      <c r="G1548" s="64"/>
      <c r="H1548" s="65"/>
      <c r="I1548" s="28">
        <f ca="1">SUMIF('IMPORTBFT (ID)'!$A$3:$A$5000,$G$4:$G$7322,'IMPORTBFT (ID)'!$B$3:$B$5000)</f>
        <v>0</v>
      </c>
      <c r="J1548" s="66"/>
      <c r="K1548" s="18" t="str">
        <f t="shared" ca="1" si="0"/>
        <v>-</v>
      </c>
      <c r="L1548" s="19" t="e">
        <f>IF(G1548=#REF!,#REF!,"FALSO")</f>
        <v>#REF!</v>
      </c>
      <c r="M1548" s="67"/>
      <c r="N1548" s="68"/>
    </row>
    <row r="1549" spans="1:14" ht="15">
      <c r="A1549" s="63"/>
      <c r="B1549" s="63"/>
      <c r="C1549" s="23"/>
      <c r="D1549" s="23"/>
      <c r="E1549" s="23"/>
      <c r="F1549" s="23"/>
      <c r="G1549" s="64"/>
      <c r="H1549" s="65"/>
      <c r="I1549" s="28">
        <f ca="1">SUMIF('IMPORTBFT (ID)'!$A$3:$A$5000,$G$4:$G$7322,'IMPORTBFT (ID)'!$B$3:$B$5000)</f>
        <v>0</v>
      </c>
      <c r="J1549" s="66"/>
      <c r="K1549" s="18" t="str">
        <f t="shared" ca="1" si="0"/>
        <v>-</v>
      </c>
      <c r="L1549" s="19" t="e">
        <f>IF(G1549=#REF!,#REF!,"FALSO")</f>
        <v>#REF!</v>
      </c>
      <c r="M1549" s="67"/>
      <c r="N1549" s="68"/>
    </row>
    <row r="1550" spans="1:14" ht="15">
      <c r="A1550" s="63"/>
      <c r="B1550" s="63"/>
      <c r="C1550" s="23"/>
      <c r="D1550" s="23"/>
      <c r="E1550" s="23"/>
      <c r="F1550" s="23"/>
      <c r="G1550" s="64"/>
      <c r="H1550" s="65"/>
      <c r="I1550" s="28">
        <f ca="1">SUMIF('IMPORTBFT (ID)'!$A$3:$A$5000,$G$4:$G$7322,'IMPORTBFT (ID)'!$B$3:$B$5000)</f>
        <v>0</v>
      </c>
      <c r="J1550" s="66"/>
      <c r="K1550" s="18" t="str">
        <f t="shared" ca="1" si="0"/>
        <v>-</v>
      </c>
      <c r="L1550" s="19" t="e">
        <f>IF(G1550=#REF!,#REF!,"FALSO")</f>
        <v>#REF!</v>
      </c>
      <c r="M1550" s="67"/>
      <c r="N1550" s="68"/>
    </row>
    <row r="1551" spans="1:14" ht="15">
      <c r="A1551" s="63"/>
      <c r="B1551" s="63"/>
      <c r="C1551" s="23"/>
      <c r="D1551" s="23"/>
      <c r="E1551" s="23"/>
      <c r="F1551" s="23"/>
      <c r="G1551" s="64"/>
      <c r="H1551" s="65"/>
      <c r="I1551" s="28">
        <f ca="1">SUMIF('IMPORTBFT (ID)'!$A$3:$A$5000,$G$4:$G$7322,'IMPORTBFT (ID)'!$B$3:$B$5000)</f>
        <v>0</v>
      </c>
      <c r="J1551" s="66"/>
      <c r="K1551" s="18" t="str">
        <f t="shared" ca="1" si="0"/>
        <v>-</v>
      </c>
      <c r="L1551" s="19" t="e">
        <f>IF(G1551=#REF!,#REF!,"FALSO")</f>
        <v>#REF!</v>
      </c>
      <c r="M1551" s="67"/>
      <c r="N1551" s="68"/>
    </row>
    <row r="1552" spans="1:14" ht="15">
      <c r="A1552" s="63"/>
      <c r="B1552" s="63"/>
      <c r="C1552" s="23"/>
      <c r="D1552" s="23"/>
      <c r="E1552" s="23"/>
      <c r="F1552" s="23"/>
      <c r="G1552" s="64"/>
      <c r="H1552" s="65"/>
      <c r="I1552" s="28">
        <f ca="1">SUMIF('IMPORTBFT (ID)'!$A$3:$A$5000,$G$4:$G$7322,'IMPORTBFT (ID)'!$B$3:$B$5000)</f>
        <v>0</v>
      </c>
      <c r="J1552" s="66"/>
      <c r="K1552" s="18" t="str">
        <f t="shared" ca="1" si="0"/>
        <v>-</v>
      </c>
      <c r="L1552" s="19" t="e">
        <f>IF(G1552=#REF!,#REF!,"FALSO")</f>
        <v>#REF!</v>
      </c>
      <c r="M1552" s="67"/>
      <c r="N1552" s="68"/>
    </row>
    <row r="1553" spans="1:14" ht="15">
      <c r="A1553" s="63"/>
      <c r="B1553" s="63"/>
      <c r="C1553" s="23"/>
      <c r="D1553" s="23"/>
      <c r="E1553" s="23"/>
      <c r="F1553" s="23"/>
      <c r="G1553" s="64"/>
      <c r="H1553" s="65"/>
      <c r="I1553" s="28">
        <f ca="1">SUMIF('IMPORTBFT (ID)'!$A$3:$A$5000,$G$4:$G$7322,'IMPORTBFT (ID)'!$B$3:$B$5000)</f>
        <v>0</v>
      </c>
      <c r="J1553" s="66"/>
      <c r="K1553" s="18" t="str">
        <f t="shared" ca="1" si="0"/>
        <v>-</v>
      </c>
      <c r="L1553" s="19" t="e">
        <f>IF(G1553=#REF!,#REF!,"FALSO")</f>
        <v>#REF!</v>
      </c>
      <c r="M1553" s="67"/>
      <c r="N1553" s="68"/>
    </row>
    <row r="1554" spans="1:14" ht="15">
      <c r="A1554" s="63"/>
      <c r="B1554" s="63"/>
      <c r="C1554" s="23"/>
      <c r="D1554" s="23"/>
      <c r="E1554" s="23"/>
      <c r="F1554" s="23"/>
      <c r="G1554" s="64"/>
      <c r="H1554" s="65"/>
      <c r="I1554" s="28">
        <f ca="1">SUMIF('IMPORTBFT (ID)'!$A$3:$A$5000,$G$4:$G$7322,'IMPORTBFT (ID)'!$B$3:$B$5000)</f>
        <v>0</v>
      </c>
      <c r="J1554" s="66"/>
      <c r="K1554" s="18" t="str">
        <f t="shared" ca="1" si="0"/>
        <v>-</v>
      </c>
      <c r="L1554" s="19" t="e">
        <f>IF(G1554=#REF!,#REF!,"FALSO")</f>
        <v>#REF!</v>
      </c>
      <c r="M1554" s="67"/>
      <c r="N1554" s="68"/>
    </row>
    <row r="1555" spans="1:14" ht="15">
      <c r="A1555" s="63"/>
      <c r="B1555" s="63"/>
      <c r="C1555" s="23"/>
      <c r="D1555" s="23"/>
      <c r="E1555" s="23"/>
      <c r="F1555" s="23"/>
      <c r="G1555" s="64"/>
      <c r="H1555" s="65"/>
      <c r="I1555" s="28">
        <f ca="1">SUMIF('IMPORTBFT (ID)'!$A$3:$A$5000,$G$4:$G$7322,'IMPORTBFT (ID)'!$B$3:$B$5000)</f>
        <v>0</v>
      </c>
      <c r="J1555" s="66"/>
      <c r="K1555" s="18" t="str">
        <f t="shared" ca="1" si="0"/>
        <v>-</v>
      </c>
      <c r="L1555" s="19" t="e">
        <f>IF(G1555=#REF!,#REF!,"FALSO")</f>
        <v>#REF!</v>
      </c>
      <c r="M1555" s="67"/>
      <c r="N1555" s="68"/>
    </row>
    <row r="1556" spans="1:14" ht="15">
      <c r="A1556" s="63"/>
      <c r="B1556" s="63"/>
      <c r="C1556" s="23"/>
      <c r="D1556" s="23"/>
      <c r="E1556" s="23"/>
      <c r="F1556" s="23"/>
      <c r="G1556" s="64"/>
      <c r="H1556" s="65"/>
      <c r="I1556" s="28">
        <f ca="1">SUMIF('IMPORTBFT (ID)'!$A$3:$A$5000,$G$4:$G$7322,'IMPORTBFT (ID)'!$B$3:$B$5000)</f>
        <v>0</v>
      </c>
      <c r="J1556" s="66"/>
      <c r="K1556" s="18" t="str">
        <f t="shared" ca="1" si="0"/>
        <v>-</v>
      </c>
      <c r="L1556" s="19" t="e">
        <f>IF(G1556=#REF!,#REF!,"FALSO")</f>
        <v>#REF!</v>
      </c>
      <c r="M1556" s="67"/>
      <c r="N1556" s="68"/>
    </row>
    <row r="1557" spans="1:14" ht="15">
      <c r="A1557" s="63"/>
      <c r="B1557" s="63"/>
      <c r="C1557" s="23"/>
      <c r="D1557" s="23"/>
      <c r="E1557" s="23"/>
      <c r="F1557" s="23"/>
      <c r="G1557" s="64"/>
      <c r="H1557" s="65"/>
      <c r="I1557" s="28">
        <f ca="1">SUMIF('IMPORTBFT (ID)'!$A$3:$A$5000,$G$4:$G$7322,'IMPORTBFT (ID)'!$B$3:$B$5000)</f>
        <v>0</v>
      </c>
      <c r="J1557" s="66"/>
      <c r="K1557" s="18" t="str">
        <f t="shared" ca="1" si="0"/>
        <v>-</v>
      </c>
      <c r="L1557" s="19" t="e">
        <f>IF(G1557=#REF!,#REF!,"FALSO")</f>
        <v>#REF!</v>
      </c>
      <c r="M1557" s="67"/>
      <c r="N1557" s="68"/>
    </row>
    <row r="1558" spans="1:14" ht="15">
      <c r="A1558" s="63"/>
      <c r="B1558" s="63"/>
      <c r="C1558" s="23"/>
      <c r="D1558" s="23"/>
      <c r="E1558" s="23"/>
      <c r="F1558" s="23"/>
      <c r="G1558" s="64"/>
      <c r="H1558" s="65"/>
      <c r="I1558" s="28">
        <f ca="1">SUMIF('IMPORTBFT (ID)'!$A$3:$A$5000,$G$4:$G$7322,'IMPORTBFT (ID)'!$B$3:$B$5000)</f>
        <v>0</v>
      </c>
      <c r="J1558" s="66"/>
      <c r="K1558" s="18" t="str">
        <f t="shared" ca="1" si="0"/>
        <v>-</v>
      </c>
      <c r="L1558" s="19" t="e">
        <f>IF(G1558=#REF!,#REF!,"FALSO")</f>
        <v>#REF!</v>
      </c>
      <c r="M1558" s="67"/>
      <c r="N1558" s="68"/>
    </row>
    <row r="1559" spans="1:14" ht="15">
      <c r="A1559" s="63"/>
      <c r="B1559" s="63"/>
      <c r="C1559" s="23"/>
      <c r="D1559" s="23"/>
      <c r="E1559" s="23"/>
      <c r="F1559" s="23"/>
      <c r="G1559" s="64"/>
      <c r="H1559" s="65"/>
      <c r="I1559" s="28">
        <f ca="1">SUMIF('IMPORTBFT (ID)'!$A$3:$A$5000,$G$4:$G$7322,'IMPORTBFT (ID)'!$B$3:$B$5000)</f>
        <v>0</v>
      </c>
      <c r="J1559" s="66"/>
      <c r="K1559" s="18" t="str">
        <f t="shared" ca="1" si="0"/>
        <v>-</v>
      </c>
      <c r="L1559" s="19" t="e">
        <f>IF(G1559=#REF!,#REF!,"FALSO")</f>
        <v>#REF!</v>
      </c>
      <c r="M1559" s="67"/>
      <c r="N1559" s="68"/>
    </row>
    <row r="1560" spans="1:14" ht="15">
      <c r="A1560" s="63"/>
      <c r="B1560" s="63"/>
      <c r="C1560" s="23"/>
      <c r="D1560" s="23"/>
      <c r="E1560" s="23"/>
      <c r="F1560" s="23"/>
      <c r="G1560" s="64"/>
      <c r="H1560" s="65"/>
      <c r="I1560" s="28">
        <f ca="1">SUMIF('IMPORTBFT (ID)'!$A$3:$A$5000,$G$4:$G$7322,'IMPORTBFT (ID)'!$B$3:$B$5000)</f>
        <v>0</v>
      </c>
      <c r="J1560" s="66"/>
      <c r="K1560" s="18" t="str">
        <f t="shared" ca="1" si="0"/>
        <v>-</v>
      </c>
      <c r="L1560" s="19" t="e">
        <f>IF(G1560=#REF!,#REF!,"FALSO")</f>
        <v>#REF!</v>
      </c>
      <c r="M1560" s="67"/>
      <c r="N1560" s="68"/>
    </row>
    <row r="1561" spans="1:14" ht="15">
      <c r="A1561" s="63"/>
      <c r="B1561" s="63"/>
      <c r="C1561" s="23"/>
      <c r="D1561" s="23"/>
      <c r="E1561" s="23"/>
      <c r="F1561" s="23"/>
      <c r="G1561" s="64"/>
      <c r="H1561" s="65"/>
      <c r="I1561" s="28">
        <f ca="1">SUMIF('IMPORTBFT (ID)'!$A$3:$A$5000,$G$4:$G$7322,'IMPORTBFT (ID)'!$B$3:$B$5000)</f>
        <v>0</v>
      </c>
      <c r="J1561" s="66"/>
      <c r="K1561" s="18" t="str">
        <f t="shared" ca="1" si="0"/>
        <v>-</v>
      </c>
      <c r="L1561" s="19" t="e">
        <f>IF(G1561=#REF!,#REF!,"FALSO")</f>
        <v>#REF!</v>
      </c>
      <c r="M1561" s="67"/>
      <c r="N1561" s="68"/>
    </row>
    <row r="1562" spans="1:14" ht="15">
      <c r="A1562" s="63"/>
      <c r="B1562" s="63"/>
      <c r="C1562" s="23"/>
      <c r="D1562" s="23"/>
      <c r="E1562" s="23"/>
      <c r="F1562" s="23"/>
      <c r="G1562" s="64"/>
      <c r="H1562" s="65"/>
      <c r="I1562" s="28">
        <f ca="1">SUMIF('IMPORTBFT (ID)'!$A$3:$A$5000,$G$4:$G$7322,'IMPORTBFT (ID)'!$B$3:$B$5000)</f>
        <v>0</v>
      </c>
      <c r="J1562" s="66"/>
      <c r="K1562" s="18" t="str">
        <f t="shared" ca="1" si="0"/>
        <v>-</v>
      </c>
      <c r="L1562" s="19" t="e">
        <f>IF(G1562=#REF!,#REF!,"FALSO")</f>
        <v>#REF!</v>
      </c>
      <c r="M1562" s="67"/>
      <c r="N1562" s="68"/>
    </row>
    <row r="1563" spans="1:14" ht="15">
      <c r="A1563" s="63"/>
      <c r="B1563" s="63"/>
      <c r="C1563" s="23"/>
      <c r="D1563" s="23"/>
      <c r="E1563" s="23"/>
      <c r="F1563" s="23"/>
      <c r="G1563" s="64"/>
      <c r="H1563" s="65"/>
      <c r="I1563" s="28">
        <f ca="1">SUMIF('IMPORTBFT (ID)'!$A$3:$A$5000,$G$4:$G$7322,'IMPORTBFT (ID)'!$B$3:$B$5000)</f>
        <v>0</v>
      </c>
      <c r="J1563" s="66"/>
      <c r="K1563" s="18" t="str">
        <f t="shared" ca="1" si="0"/>
        <v>-</v>
      </c>
      <c r="L1563" s="19" t="e">
        <f>IF(G1563=#REF!,#REF!,"FALSO")</f>
        <v>#REF!</v>
      </c>
      <c r="M1563" s="67"/>
      <c r="N1563" s="68"/>
    </row>
    <row r="1564" spans="1:14" ht="15">
      <c r="A1564" s="63"/>
      <c r="B1564" s="63"/>
      <c r="C1564" s="23"/>
      <c r="D1564" s="23"/>
      <c r="E1564" s="23"/>
      <c r="F1564" s="23"/>
      <c r="G1564" s="64"/>
      <c r="H1564" s="65"/>
      <c r="I1564" s="28">
        <f ca="1">SUMIF('IMPORTBFT (ID)'!$A$3:$A$5000,$G$4:$G$7322,'IMPORTBFT (ID)'!$B$3:$B$5000)</f>
        <v>0</v>
      </c>
      <c r="J1564" s="66"/>
      <c r="K1564" s="18" t="str">
        <f t="shared" ca="1" si="0"/>
        <v>-</v>
      </c>
      <c r="L1564" s="19" t="e">
        <f>IF(G1564=#REF!,#REF!,"FALSO")</f>
        <v>#REF!</v>
      </c>
      <c r="M1564" s="67"/>
      <c r="N1564" s="68"/>
    </row>
    <row r="1565" spans="1:14" ht="15">
      <c r="A1565" s="63"/>
      <c r="B1565" s="63"/>
      <c r="C1565" s="23"/>
      <c r="D1565" s="23"/>
      <c r="E1565" s="23"/>
      <c r="F1565" s="23"/>
      <c r="G1565" s="64"/>
      <c r="H1565" s="65"/>
      <c r="I1565" s="28">
        <f ca="1">SUMIF('IMPORTBFT (ID)'!$A$3:$A$5000,$G$4:$G$7322,'IMPORTBFT (ID)'!$B$3:$B$5000)</f>
        <v>0</v>
      </c>
      <c r="J1565" s="66"/>
      <c r="K1565" s="18" t="str">
        <f t="shared" ca="1" si="0"/>
        <v>-</v>
      </c>
      <c r="L1565" s="19" t="e">
        <f>IF(G1565=#REF!,#REF!,"FALSO")</f>
        <v>#REF!</v>
      </c>
      <c r="M1565" s="67"/>
      <c r="N1565" s="68"/>
    </row>
    <row r="1566" spans="1:14" ht="15">
      <c r="A1566" s="63"/>
      <c r="B1566" s="63"/>
      <c r="C1566" s="23"/>
      <c r="D1566" s="23"/>
      <c r="E1566" s="23"/>
      <c r="F1566" s="23"/>
      <c r="G1566" s="64"/>
      <c r="H1566" s="65"/>
      <c r="I1566" s="28">
        <f ca="1">SUMIF('IMPORTBFT (ID)'!$A$3:$A$5000,$G$4:$G$7322,'IMPORTBFT (ID)'!$B$3:$B$5000)</f>
        <v>0</v>
      </c>
      <c r="J1566" s="66"/>
      <c r="K1566" s="18" t="str">
        <f t="shared" ca="1" si="0"/>
        <v>-</v>
      </c>
      <c r="L1566" s="19" t="e">
        <f>IF(G1566=#REF!,#REF!,"FALSO")</f>
        <v>#REF!</v>
      </c>
      <c r="M1566" s="67"/>
      <c r="N1566" s="68"/>
    </row>
    <row r="1567" spans="1:14" ht="15">
      <c r="A1567" s="63"/>
      <c r="B1567" s="63"/>
      <c r="C1567" s="23"/>
      <c r="D1567" s="23"/>
      <c r="E1567" s="23"/>
      <c r="F1567" s="23"/>
      <c r="G1567" s="64"/>
      <c r="H1567" s="65"/>
      <c r="I1567" s="28">
        <f ca="1">SUMIF('IMPORTBFT (ID)'!$A$3:$A$5000,$G$4:$G$7322,'IMPORTBFT (ID)'!$B$3:$B$5000)</f>
        <v>0</v>
      </c>
      <c r="J1567" s="66"/>
      <c r="K1567" s="18" t="str">
        <f t="shared" ca="1" si="0"/>
        <v>-</v>
      </c>
      <c r="L1567" s="19" t="e">
        <f>IF(G1567=#REF!,#REF!,"FALSO")</f>
        <v>#REF!</v>
      </c>
      <c r="M1567" s="67"/>
      <c r="N1567" s="68"/>
    </row>
    <row r="1568" spans="1:14" ht="15">
      <c r="A1568" s="63"/>
      <c r="B1568" s="63"/>
      <c r="C1568" s="23"/>
      <c r="D1568" s="23"/>
      <c r="E1568" s="23"/>
      <c r="F1568" s="23"/>
      <c r="G1568" s="64"/>
      <c r="H1568" s="65"/>
      <c r="I1568" s="28">
        <f ca="1">SUMIF('IMPORTBFT (ID)'!$A$3:$A$5000,$G$4:$G$7322,'IMPORTBFT (ID)'!$B$3:$B$5000)</f>
        <v>0</v>
      </c>
      <c r="J1568" s="66"/>
      <c r="K1568" s="18" t="str">
        <f t="shared" ca="1" si="0"/>
        <v>-</v>
      </c>
      <c r="L1568" s="19" t="e">
        <f>IF(G1568=#REF!,#REF!,"FALSO")</f>
        <v>#REF!</v>
      </c>
      <c r="M1568" s="67"/>
      <c r="N1568" s="68"/>
    </row>
    <row r="1569" spans="1:14" ht="15">
      <c r="A1569" s="63"/>
      <c r="B1569" s="63"/>
      <c r="C1569" s="23"/>
      <c r="D1569" s="23"/>
      <c r="E1569" s="23"/>
      <c r="F1569" s="23"/>
      <c r="G1569" s="64"/>
      <c r="H1569" s="65"/>
      <c r="I1569" s="28">
        <f ca="1">SUMIF('IMPORTBFT (ID)'!$A$3:$A$5000,$G$4:$G$7322,'IMPORTBFT (ID)'!$B$3:$B$5000)</f>
        <v>0</v>
      </c>
      <c r="J1569" s="66"/>
      <c r="K1569" s="18" t="str">
        <f t="shared" ca="1" si="0"/>
        <v>-</v>
      </c>
      <c r="L1569" s="19" t="e">
        <f>IF(G1569=#REF!,#REF!,"FALSO")</f>
        <v>#REF!</v>
      </c>
      <c r="M1569" s="67"/>
      <c r="N1569" s="68"/>
    </row>
    <row r="1570" spans="1:14" ht="15">
      <c r="A1570" s="63"/>
      <c r="B1570" s="63"/>
      <c r="C1570" s="23"/>
      <c r="D1570" s="23"/>
      <c r="E1570" s="23"/>
      <c r="F1570" s="23"/>
      <c r="G1570" s="64"/>
      <c r="H1570" s="65"/>
      <c r="I1570" s="28">
        <f ca="1">SUMIF('IMPORTBFT (ID)'!$A$3:$A$5000,$G$4:$G$7322,'IMPORTBFT (ID)'!$B$3:$B$5000)</f>
        <v>0</v>
      </c>
      <c r="J1570" s="66"/>
      <c r="K1570" s="18" t="str">
        <f t="shared" ca="1" si="0"/>
        <v>-</v>
      </c>
      <c r="L1570" s="19" t="e">
        <f>IF(G1570=#REF!,#REF!,"FALSO")</f>
        <v>#REF!</v>
      </c>
      <c r="M1570" s="67"/>
      <c r="N1570" s="68"/>
    </row>
    <row r="1571" spans="1:14" ht="15">
      <c r="A1571" s="63"/>
      <c r="B1571" s="63"/>
      <c r="C1571" s="23"/>
      <c r="D1571" s="23"/>
      <c r="E1571" s="23"/>
      <c r="F1571" s="23"/>
      <c r="G1571" s="64"/>
      <c r="H1571" s="65"/>
      <c r="I1571" s="28">
        <f ca="1">SUMIF('IMPORTBFT (ID)'!$A$3:$A$5000,$G$4:$G$7322,'IMPORTBFT (ID)'!$B$3:$B$5000)</f>
        <v>0</v>
      </c>
      <c r="J1571" s="66"/>
      <c r="K1571" s="18" t="str">
        <f t="shared" ca="1" si="0"/>
        <v>-</v>
      </c>
      <c r="L1571" s="19" t="e">
        <f>IF(G1571=#REF!,#REF!,"FALSO")</f>
        <v>#REF!</v>
      </c>
      <c r="M1571" s="67"/>
      <c r="N1571" s="68"/>
    </row>
    <row r="1572" spans="1:14" ht="15">
      <c r="A1572" s="63"/>
      <c r="B1572" s="63"/>
      <c r="C1572" s="23"/>
      <c r="D1572" s="23"/>
      <c r="E1572" s="23"/>
      <c r="F1572" s="23"/>
      <c r="G1572" s="64"/>
      <c r="H1572" s="65"/>
      <c r="I1572" s="28">
        <f ca="1">SUMIF('IMPORTBFT (ID)'!$A$3:$A$5000,$G$4:$G$7322,'IMPORTBFT (ID)'!$B$3:$B$5000)</f>
        <v>0</v>
      </c>
      <c r="J1572" s="66"/>
      <c r="K1572" s="18" t="str">
        <f t="shared" ca="1" si="0"/>
        <v>-</v>
      </c>
      <c r="L1572" s="19" t="e">
        <f>IF(G1572=#REF!,#REF!,"FALSO")</f>
        <v>#REF!</v>
      </c>
      <c r="M1572" s="67"/>
      <c r="N1572" s="68"/>
    </row>
    <row r="1573" spans="1:14" ht="15">
      <c r="A1573" s="63"/>
      <c r="B1573" s="63"/>
      <c r="C1573" s="23"/>
      <c r="D1573" s="23"/>
      <c r="E1573" s="23"/>
      <c r="F1573" s="23"/>
      <c r="G1573" s="64"/>
      <c r="H1573" s="65"/>
      <c r="I1573" s="28">
        <f ca="1">SUMIF('IMPORTBFT (ID)'!$A$3:$A$5000,$G$4:$G$7322,'IMPORTBFT (ID)'!$B$3:$B$5000)</f>
        <v>0</v>
      </c>
      <c r="J1573" s="66"/>
      <c r="K1573" s="18" t="str">
        <f t="shared" ca="1" si="0"/>
        <v>-</v>
      </c>
      <c r="L1573" s="19" t="e">
        <f>IF(G1573=#REF!,#REF!,"FALSO")</f>
        <v>#REF!</v>
      </c>
      <c r="M1573" s="67"/>
      <c r="N1573" s="68"/>
    </row>
    <row r="1574" spans="1:14" ht="15">
      <c r="A1574" s="63"/>
      <c r="B1574" s="63"/>
      <c r="C1574" s="23"/>
      <c r="D1574" s="23"/>
      <c r="E1574" s="23"/>
      <c r="F1574" s="23"/>
      <c r="G1574" s="64"/>
      <c r="H1574" s="65"/>
      <c r="I1574" s="28">
        <f ca="1">SUMIF('IMPORTBFT (ID)'!$A$3:$A$5000,$G$4:$G$7322,'IMPORTBFT (ID)'!$B$3:$B$5000)</f>
        <v>0</v>
      </c>
      <c r="J1574" s="66"/>
      <c r="K1574" s="18" t="str">
        <f t="shared" ca="1" si="0"/>
        <v>-</v>
      </c>
      <c r="L1574" s="19" t="e">
        <f>IF(G1574=#REF!,#REF!,"FALSO")</f>
        <v>#REF!</v>
      </c>
      <c r="M1574" s="67"/>
      <c r="N1574" s="68"/>
    </row>
    <row r="1575" spans="1:14" ht="15">
      <c r="A1575" s="63"/>
      <c r="B1575" s="63"/>
      <c r="C1575" s="23"/>
      <c r="D1575" s="23"/>
      <c r="E1575" s="23"/>
      <c r="F1575" s="23"/>
      <c r="G1575" s="64"/>
      <c r="H1575" s="65"/>
      <c r="I1575" s="28">
        <f ca="1">SUMIF('IMPORTBFT (ID)'!$A$3:$A$5000,$G$4:$G$7322,'IMPORTBFT (ID)'!$B$3:$B$5000)</f>
        <v>0</v>
      </c>
      <c r="J1575" s="66"/>
      <c r="K1575" s="18" t="str">
        <f t="shared" ca="1" si="0"/>
        <v>-</v>
      </c>
      <c r="L1575" s="19" t="e">
        <f>IF(G1575=#REF!,#REF!,"FALSO")</f>
        <v>#REF!</v>
      </c>
      <c r="M1575" s="67"/>
      <c r="N1575" s="68"/>
    </row>
    <row r="1576" spans="1:14" ht="15">
      <c r="A1576" s="63"/>
      <c r="B1576" s="63"/>
      <c r="C1576" s="23"/>
      <c r="D1576" s="23"/>
      <c r="E1576" s="23"/>
      <c r="F1576" s="23"/>
      <c r="G1576" s="64"/>
      <c r="H1576" s="65"/>
      <c r="I1576" s="28">
        <f ca="1">SUMIF('IMPORTBFT (ID)'!$A$3:$A$5000,$G$4:$G$7322,'IMPORTBFT (ID)'!$B$3:$B$5000)</f>
        <v>0</v>
      </c>
      <c r="J1576" s="66"/>
      <c r="K1576" s="18" t="str">
        <f t="shared" ca="1" si="0"/>
        <v>-</v>
      </c>
      <c r="L1576" s="19" t="e">
        <f>IF(G1576=#REF!,#REF!,"FALSO")</f>
        <v>#REF!</v>
      </c>
      <c r="M1576" s="67"/>
      <c r="N1576" s="68"/>
    </row>
    <row r="1577" spans="1:14" ht="15">
      <c r="A1577" s="63"/>
      <c r="B1577" s="63"/>
      <c r="C1577" s="23"/>
      <c r="D1577" s="23"/>
      <c r="E1577" s="23"/>
      <c r="F1577" s="23"/>
      <c r="G1577" s="64"/>
      <c r="H1577" s="65"/>
      <c r="I1577" s="28">
        <f ca="1">SUMIF('IMPORTBFT (ID)'!$A$3:$A$5000,$G$4:$G$7322,'IMPORTBFT (ID)'!$B$3:$B$5000)</f>
        <v>0</v>
      </c>
      <c r="J1577" s="66"/>
      <c r="K1577" s="18" t="str">
        <f t="shared" ca="1" si="0"/>
        <v>-</v>
      </c>
      <c r="L1577" s="19" t="e">
        <f>IF(G1577=#REF!,#REF!,"FALSO")</f>
        <v>#REF!</v>
      </c>
      <c r="M1577" s="67"/>
      <c r="N1577" s="68"/>
    </row>
    <row r="1578" spans="1:14" ht="15">
      <c r="A1578" s="63"/>
      <c r="B1578" s="63"/>
      <c r="C1578" s="23"/>
      <c r="D1578" s="23"/>
      <c r="E1578" s="23"/>
      <c r="F1578" s="23"/>
      <c r="G1578" s="64"/>
      <c r="H1578" s="65"/>
      <c r="I1578" s="28">
        <f ca="1">SUMIF('IMPORTBFT (ID)'!$A$3:$A$5000,$G$4:$G$7322,'IMPORTBFT (ID)'!$B$3:$B$5000)</f>
        <v>0</v>
      </c>
      <c r="J1578" s="66"/>
      <c r="K1578" s="18" t="str">
        <f t="shared" ca="1" si="0"/>
        <v>-</v>
      </c>
      <c r="L1578" s="19" t="e">
        <f>IF(G1578=#REF!,#REF!,"FALSO")</f>
        <v>#REF!</v>
      </c>
      <c r="M1578" s="67"/>
      <c r="N1578" s="68"/>
    </row>
    <row r="1579" spans="1:14" ht="15">
      <c r="A1579" s="63"/>
      <c r="B1579" s="63"/>
      <c r="C1579" s="23"/>
      <c r="D1579" s="23"/>
      <c r="E1579" s="23"/>
      <c r="F1579" s="23"/>
      <c r="G1579" s="64"/>
      <c r="H1579" s="65"/>
      <c r="I1579" s="28">
        <f ca="1">SUMIF('IMPORTBFT (ID)'!$A$3:$A$5000,$G$4:$G$7322,'IMPORTBFT (ID)'!$B$3:$B$5000)</f>
        <v>0</v>
      </c>
      <c r="J1579" s="66"/>
      <c r="K1579" s="18" t="str">
        <f t="shared" ca="1" si="0"/>
        <v>-</v>
      </c>
      <c r="L1579" s="19" t="e">
        <f>IF(G1579=#REF!,#REF!,"FALSO")</f>
        <v>#REF!</v>
      </c>
      <c r="M1579" s="67"/>
      <c r="N1579" s="68"/>
    </row>
    <row r="1580" spans="1:14" ht="15">
      <c r="A1580" s="63"/>
      <c r="B1580" s="63"/>
      <c r="C1580" s="23"/>
      <c r="D1580" s="23"/>
      <c r="E1580" s="23"/>
      <c r="F1580" s="23"/>
      <c r="G1580" s="64"/>
      <c r="H1580" s="65"/>
      <c r="I1580" s="28">
        <f ca="1">SUMIF('IMPORTBFT (ID)'!$A$3:$A$5000,$G$4:$G$7322,'IMPORTBFT (ID)'!$B$3:$B$5000)</f>
        <v>0</v>
      </c>
      <c r="J1580" s="66"/>
      <c r="K1580" s="18" t="str">
        <f t="shared" ca="1" si="0"/>
        <v>-</v>
      </c>
      <c r="L1580" s="19" t="e">
        <f>IF(G1580=#REF!,#REF!,"FALSO")</f>
        <v>#REF!</v>
      </c>
      <c r="M1580" s="67"/>
      <c r="N1580" s="68"/>
    </row>
    <row r="1581" spans="1:14" ht="15">
      <c r="A1581" s="63"/>
      <c r="B1581" s="63"/>
      <c r="C1581" s="23"/>
      <c r="D1581" s="23"/>
      <c r="E1581" s="23"/>
      <c r="F1581" s="23"/>
      <c r="G1581" s="64"/>
      <c r="H1581" s="65"/>
      <c r="I1581" s="28">
        <f ca="1">SUMIF('IMPORTBFT (ID)'!$A$3:$A$5000,$G$4:$G$7322,'IMPORTBFT (ID)'!$B$3:$B$5000)</f>
        <v>0</v>
      </c>
      <c r="J1581" s="66"/>
      <c r="K1581" s="18" t="str">
        <f t="shared" ca="1" si="0"/>
        <v>-</v>
      </c>
      <c r="L1581" s="19" t="e">
        <f>IF(G1581=#REF!,#REF!,"FALSO")</f>
        <v>#REF!</v>
      </c>
      <c r="M1581" s="67"/>
      <c r="N1581" s="68"/>
    </row>
    <row r="1582" spans="1:14" ht="15">
      <c r="A1582" s="63"/>
      <c r="B1582" s="63"/>
      <c r="C1582" s="23"/>
      <c r="D1582" s="23"/>
      <c r="E1582" s="23"/>
      <c r="F1582" s="23"/>
      <c r="G1582" s="64"/>
      <c r="H1582" s="65"/>
      <c r="I1582" s="28">
        <f ca="1">SUMIF('IMPORTBFT (ID)'!$A$3:$A$5000,$G$4:$G$7322,'IMPORTBFT (ID)'!$B$3:$B$5000)</f>
        <v>0</v>
      </c>
      <c r="J1582" s="66"/>
      <c r="K1582" s="18" t="str">
        <f t="shared" ca="1" si="0"/>
        <v>-</v>
      </c>
      <c r="L1582" s="19" t="e">
        <f>IF(G1582=#REF!,#REF!,"FALSO")</f>
        <v>#REF!</v>
      </c>
      <c r="M1582" s="67"/>
      <c r="N1582" s="68"/>
    </row>
    <row r="1583" spans="1:14" ht="15">
      <c r="A1583" s="63"/>
      <c r="B1583" s="63"/>
      <c r="C1583" s="23"/>
      <c r="D1583" s="23"/>
      <c r="E1583" s="23"/>
      <c r="F1583" s="23"/>
      <c r="G1583" s="64"/>
      <c r="H1583" s="65"/>
      <c r="I1583" s="28">
        <f ca="1">SUMIF('IMPORTBFT (ID)'!$A$3:$A$5000,$G$4:$G$7322,'IMPORTBFT (ID)'!$B$3:$B$5000)</f>
        <v>0</v>
      </c>
      <c r="J1583" s="66"/>
      <c r="K1583" s="18" t="str">
        <f t="shared" ca="1" si="0"/>
        <v>-</v>
      </c>
      <c r="L1583" s="19" t="e">
        <f>IF(G1583=#REF!,#REF!,"FALSO")</f>
        <v>#REF!</v>
      </c>
      <c r="M1583" s="67"/>
      <c r="N1583" s="68"/>
    </row>
    <row r="1584" spans="1:14" ht="15">
      <c r="A1584" s="63"/>
      <c r="B1584" s="63"/>
      <c r="C1584" s="23"/>
      <c r="D1584" s="23"/>
      <c r="E1584" s="23"/>
      <c r="F1584" s="23"/>
      <c r="G1584" s="64"/>
      <c r="H1584" s="65"/>
      <c r="I1584" s="28">
        <f ca="1">SUMIF('IMPORTBFT (ID)'!$A$3:$A$5000,$G$4:$G$7322,'IMPORTBFT (ID)'!$B$3:$B$5000)</f>
        <v>0</v>
      </c>
      <c r="J1584" s="66"/>
      <c r="K1584" s="18" t="str">
        <f t="shared" ca="1" si="0"/>
        <v>-</v>
      </c>
      <c r="L1584" s="19" t="e">
        <f>IF(G1584=#REF!,#REF!,"FALSO")</f>
        <v>#REF!</v>
      </c>
      <c r="M1584" s="67"/>
      <c r="N1584" s="68"/>
    </row>
    <row r="1585" spans="1:14" ht="15">
      <c r="A1585" s="63"/>
      <c r="B1585" s="63"/>
      <c r="C1585" s="23"/>
      <c r="D1585" s="23"/>
      <c r="E1585" s="23"/>
      <c r="F1585" s="23"/>
      <c r="G1585" s="64"/>
      <c r="H1585" s="65"/>
      <c r="I1585" s="28">
        <f ca="1">SUMIF('IMPORTBFT (ID)'!$A$3:$A$5000,$G$4:$G$7322,'IMPORTBFT (ID)'!$B$3:$B$5000)</f>
        <v>0</v>
      </c>
      <c r="J1585" s="66"/>
      <c r="K1585" s="18" t="str">
        <f t="shared" ca="1" si="0"/>
        <v>-</v>
      </c>
      <c r="L1585" s="19" t="e">
        <f>IF(G1585=#REF!,#REF!,"FALSO")</f>
        <v>#REF!</v>
      </c>
      <c r="M1585" s="67"/>
      <c r="N1585" s="68"/>
    </row>
    <row r="1586" spans="1:14" ht="15">
      <c r="A1586" s="63"/>
      <c r="B1586" s="63"/>
      <c r="C1586" s="23"/>
      <c r="D1586" s="23"/>
      <c r="E1586" s="23"/>
      <c r="F1586" s="23"/>
      <c r="G1586" s="64"/>
      <c r="H1586" s="65"/>
      <c r="I1586" s="28">
        <f ca="1">SUMIF('IMPORTBFT (ID)'!$A$3:$A$5000,$G$4:$G$7322,'IMPORTBFT (ID)'!$B$3:$B$5000)</f>
        <v>0</v>
      </c>
      <c r="J1586" s="66"/>
      <c r="K1586" s="18" t="str">
        <f t="shared" ca="1" si="0"/>
        <v>-</v>
      </c>
      <c r="L1586" s="19" t="e">
        <f>IF(G1586=#REF!,#REF!,"FALSO")</f>
        <v>#REF!</v>
      </c>
      <c r="M1586" s="67"/>
      <c r="N1586" s="68"/>
    </row>
    <row r="1587" spans="1:14" ht="15">
      <c r="A1587" s="63"/>
      <c r="B1587" s="63"/>
      <c r="C1587" s="23"/>
      <c r="D1587" s="23"/>
      <c r="E1587" s="23"/>
      <c r="F1587" s="23"/>
      <c r="G1587" s="64"/>
      <c r="H1587" s="65"/>
      <c r="I1587" s="28">
        <f ca="1">SUMIF('IMPORTBFT (ID)'!$A$3:$A$5000,$G$4:$G$7322,'IMPORTBFT (ID)'!$B$3:$B$5000)</f>
        <v>0</v>
      </c>
      <c r="J1587" s="66"/>
      <c r="K1587" s="18" t="str">
        <f t="shared" ca="1" si="0"/>
        <v>-</v>
      </c>
      <c r="L1587" s="19" t="e">
        <f>IF(G1587=#REF!,#REF!,"FALSO")</f>
        <v>#REF!</v>
      </c>
      <c r="M1587" s="67"/>
      <c r="N1587" s="68"/>
    </row>
    <row r="1588" spans="1:14" ht="15">
      <c r="A1588" s="63"/>
      <c r="B1588" s="63"/>
      <c r="C1588" s="23"/>
      <c r="D1588" s="23"/>
      <c r="E1588" s="23"/>
      <c r="F1588" s="23"/>
      <c r="G1588" s="64"/>
      <c r="H1588" s="65"/>
      <c r="I1588" s="28">
        <f ca="1">SUMIF('IMPORTBFT (ID)'!$A$3:$A$5000,$G$4:$G$7322,'IMPORTBFT (ID)'!$B$3:$B$5000)</f>
        <v>0</v>
      </c>
      <c r="J1588" s="66"/>
      <c r="K1588" s="18" t="str">
        <f t="shared" ca="1" si="0"/>
        <v>-</v>
      </c>
      <c r="L1588" s="19" t="e">
        <f>IF(G1588=#REF!,#REF!,"FALSO")</f>
        <v>#REF!</v>
      </c>
      <c r="M1588" s="67"/>
      <c r="N1588" s="68"/>
    </row>
    <row r="1589" spans="1:14" ht="15">
      <c r="A1589" s="63"/>
      <c r="B1589" s="63"/>
      <c r="C1589" s="23"/>
      <c r="D1589" s="23"/>
      <c r="E1589" s="23"/>
      <c r="F1589" s="23"/>
      <c r="G1589" s="64"/>
      <c r="H1589" s="65"/>
      <c r="I1589" s="28">
        <f ca="1">SUMIF('IMPORTBFT (ID)'!$A$3:$A$5000,$G$4:$G$7322,'IMPORTBFT (ID)'!$B$3:$B$5000)</f>
        <v>0</v>
      </c>
      <c r="J1589" s="66"/>
      <c r="K1589" s="18" t="str">
        <f t="shared" ca="1" si="0"/>
        <v>-</v>
      </c>
      <c r="L1589" s="19" t="e">
        <f>IF(G1589=#REF!,#REF!,"FALSO")</f>
        <v>#REF!</v>
      </c>
      <c r="M1589" s="67"/>
      <c r="N1589" s="68"/>
    </row>
    <row r="1590" spans="1:14" ht="15">
      <c r="A1590" s="63"/>
      <c r="B1590" s="63"/>
      <c r="C1590" s="23"/>
      <c r="D1590" s="23"/>
      <c r="E1590" s="23"/>
      <c r="F1590" s="23"/>
      <c r="G1590" s="64"/>
      <c r="H1590" s="65"/>
      <c r="I1590" s="28">
        <f ca="1">SUMIF('IMPORTBFT (ID)'!$A$3:$A$5000,$G$4:$G$7322,'IMPORTBFT (ID)'!$B$3:$B$5000)</f>
        <v>0</v>
      </c>
      <c r="J1590" s="66"/>
      <c r="K1590" s="18" t="str">
        <f t="shared" ca="1" si="0"/>
        <v>-</v>
      </c>
      <c r="L1590" s="19" t="e">
        <f>IF(G1590=#REF!,#REF!,"FALSO")</f>
        <v>#REF!</v>
      </c>
      <c r="M1590" s="67"/>
      <c r="N1590" s="68"/>
    </row>
    <row r="1591" spans="1:14" ht="15">
      <c r="A1591" s="63"/>
      <c r="B1591" s="63"/>
      <c r="C1591" s="23"/>
      <c r="D1591" s="23"/>
      <c r="E1591" s="23"/>
      <c r="F1591" s="23"/>
      <c r="G1591" s="64"/>
      <c r="H1591" s="65"/>
      <c r="I1591" s="28">
        <f ca="1">SUMIF('IMPORTBFT (ID)'!$A$3:$A$5000,$G$4:$G$7322,'IMPORTBFT (ID)'!$B$3:$B$5000)</f>
        <v>0</v>
      </c>
      <c r="J1591" s="66"/>
      <c r="K1591" s="18" t="str">
        <f t="shared" ca="1" si="0"/>
        <v>-</v>
      </c>
      <c r="L1591" s="19" t="e">
        <f>IF(G1591=#REF!,#REF!,"FALSO")</f>
        <v>#REF!</v>
      </c>
      <c r="M1591" s="67"/>
      <c r="N1591" s="68"/>
    </row>
    <row r="1592" spans="1:14" ht="15">
      <c r="A1592" s="63"/>
      <c r="B1592" s="63"/>
      <c r="C1592" s="23"/>
      <c r="D1592" s="23"/>
      <c r="E1592" s="23"/>
      <c r="F1592" s="23"/>
      <c r="G1592" s="64"/>
      <c r="H1592" s="65"/>
      <c r="I1592" s="28">
        <f ca="1">SUMIF('IMPORTBFT (ID)'!$A$3:$A$5000,$G$4:$G$7322,'IMPORTBFT (ID)'!$B$3:$B$5000)</f>
        <v>0</v>
      </c>
      <c r="J1592" s="66"/>
      <c r="K1592" s="18" t="str">
        <f t="shared" ca="1" si="0"/>
        <v>-</v>
      </c>
      <c r="L1592" s="19" t="e">
        <f>IF(G1592=#REF!,#REF!,"FALSO")</f>
        <v>#REF!</v>
      </c>
      <c r="M1592" s="67"/>
      <c r="N1592" s="68"/>
    </row>
    <row r="1593" spans="1:14" ht="15">
      <c r="A1593" s="63"/>
      <c r="B1593" s="63"/>
      <c r="C1593" s="69"/>
      <c r="D1593" s="23"/>
      <c r="E1593" s="23"/>
      <c r="F1593" s="23"/>
      <c r="G1593" s="64"/>
      <c r="H1593" s="65"/>
      <c r="I1593" s="28">
        <f ca="1">SUMIF('IMPORTBFT (ID)'!$A$3:$A$5000,$G$4:$G$7322,'IMPORTBFT (ID)'!$B$3:$B$5000)</f>
        <v>0</v>
      </c>
      <c r="J1593" s="66"/>
      <c r="K1593" s="18" t="str">
        <f t="shared" ca="1" si="0"/>
        <v>-</v>
      </c>
      <c r="L1593" s="19" t="e">
        <f>IF(G1593=#REF!,#REF!,"FALSO")</f>
        <v>#REF!</v>
      </c>
      <c r="M1593" s="67"/>
      <c r="N1593" s="68"/>
    </row>
    <row r="1594" spans="1:14" ht="15">
      <c r="A1594" s="63"/>
      <c r="B1594" s="63"/>
      <c r="C1594" s="23"/>
      <c r="D1594" s="23"/>
      <c r="E1594" s="23"/>
      <c r="F1594" s="23"/>
      <c r="G1594" s="64"/>
      <c r="H1594" s="65"/>
      <c r="I1594" s="28">
        <f ca="1">SUMIF('IMPORTBFT (ID)'!$A$3:$A$5000,$G$4:$G$7322,'IMPORTBFT (ID)'!$B$3:$B$5000)</f>
        <v>0</v>
      </c>
      <c r="J1594" s="66"/>
      <c r="K1594" s="18" t="str">
        <f t="shared" ca="1" si="0"/>
        <v>-</v>
      </c>
      <c r="L1594" s="19" t="e">
        <f>IF(G1594=#REF!,#REF!,"FALSO")</f>
        <v>#REF!</v>
      </c>
      <c r="M1594" s="67"/>
      <c r="N1594" s="68"/>
    </row>
    <row r="1595" spans="1:14" ht="15">
      <c r="A1595" s="63"/>
      <c r="B1595" s="63"/>
      <c r="C1595" s="23"/>
      <c r="D1595" s="23"/>
      <c r="E1595" s="23"/>
      <c r="F1595" s="23"/>
      <c r="G1595" s="64"/>
      <c r="H1595" s="65"/>
      <c r="I1595" s="28">
        <f ca="1">SUMIF('IMPORTBFT (ID)'!$A$3:$A$5000,$G$4:$G$7322,'IMPORTBFT (ID)'!$B$3:$B$5000)</f>
        <v>0</v>
      </c>
      <c r="J1595" s="66"/>
      <c r="K1595" s="18" t="str">
        <f t="shared" ca="1" si="0"/>
        <v>-</v>
      </c>
      <c r="L1595" s="19" t="e">
        <f>IF(G1595=#REF!,#REF!,"FALSO")</f>
        <v>#REF!</v>
      </c>
      <c r="M1595" s="67"/>
      <c r="N1595" s="68"/>
    </row>
    <row r="1596" spans="1:14" ht="15">
      <c r="A1596" s="63"/>
      <c r="B1596" s="63"/>
      <c r="C1596" s="23"/>
      <c r="D1596" s="23"/>
      <c r="E1596" s="23"/>
      <c r="F1596" s="23"/>
      <c r="G1596" s="64"/>
      <c r="H1596" s="65"/>
      <c r="I1596" s="28">
        <f ca="1">SUMIF('IMPORTBFT (ID)'!$A$3:$A$5000,$G$4:$G$7322,'IMPORTBFT (ID)'!$B$3:$B$5000)</f>
        <v>0</v>
      </c>
      <c r="J1596" s="66"/>
      <c r="K1596" s="18" t="str">
        <f t="shared" ca="1" si="0"/>
        <v>-</v>
      </c>
      <c r="L1596" s="19" t="e">
        <f>IF(G1596=#REF!,#REF!,"FALSO")</f>
        <v>#REF!</v>
      </c>
      <c r="M1596" s="67"/>
      <c r="N1596" s="68"/>
    </row>
    <row r="1597" spans="1:14" ht="15">
      <c r="A1597" s="63"/>
      <c r="B1597" s="63"/>
      <c r="C1597" s="23"/>
      <c r="D1597" s="23"/>
      <c r="E1597" s="23"/>
      <c r="F1597" s="23"/>
      <c r="G1597" s="64"/>
      <c r="H1597" s="65"/>
      <c r="I1597" s="28">
        <f ca="1">SUMIF('IMPORTBFT (ID)'!$A$3:$A$5000,$G$4:$G$7322,'IMPORTBFT (ID)'!$B$3:$B$5000)</f>
        <v>0</v>
      </c>
      <c r="J1597" s="66"/>
      <c r="K1597" s="18" t="str">
        <f t="shared" ca="1" si="0"/>
        <v>-</v>
      </c>
      <c r="L1597" s="19" t="e">
        <f>IF(G1597=#REF!,#REF!,"FALSO")</f>
        <v>#REF!</v>
      </c>
      <c r="M1597" s="67"/>
      <c r="N1597" s="68"/>
    </row>
    <row r="1598" spans="1:14" ht="15">
      <c r="A1598" s="63"/>
      <c r="B1598" s="63"/>
      <c r="C1598" s="23"/>
      <c r="D1598" s="23"/>
      <c r="E1598" s="23"/>
      <c r="F1598" s="23"/>
      <c r="G1598" s="64"/>
      <c r="H1598" s="65"/>
      <c r="I1598" s="28">
        <f ca="1">SUMIF('IMPORTBFT (ID)'!$A$3:$A$5000,$G$4:$G$7322,'IMPORTBFT (ID)'!$B$3:$B$5000)</f>
        <v>0</v>
      </c>
      <c r="J1598" s="66"/>
      <c r="K1598" s="18" t="str">
        <f t="shared" ca="1" si="0"/>
        <v>-</v>
      </c>
      <c r="L1598" s="19" t="e">
        <f>IF(G1598=#REF!,#REF!,"FALSO")</f>
        <v>#REF!</v>
      </c>
      <c r="M1598" s="67"/>
      <c r="N1598" s="68"/>
    </row>
    <row r="1599" spans="1:14" ht="15">
      <c r="A1599" s="63"/>
      <c r="B1599" s="63"/>
      <c r="C1599" s="23"/>
      <c r="D1599" s="23"/>
      <c r="E1599" s="23"/>
      <c r="F1599" s="23"/>
      <c r="G1599" s="64"/>
      <c r="H1599" s="65"/>
      <c r="I1599" s="28">
        <f ca="1">SUMIF('IMPORTBFT (ID)'!$A$3:$A$5000,$G$4:$G$7322,'IMPORTBFT (ID)'!$B$3:$B$5000)</f>
        <v>0</v>
      </c>
      <c r="J1599" s="66"/>
      <c r="K1599" s="18" t="str">
        <f t="shared" ca="1" si="0"/>
        <v>-</v>
      </c>
      <c r="L1599" s="19" t="e">
        <f>IF(G1599=#REF!,#REF!,"FALSO")</f>
        <v>#REF!</v>
      </c>
      <c r="M1599" s="67"/>
      <c r="N1599" s="68"/>
    </row>
    <row r="1600" spans="1:14" ht="15">
      <c r="A1600" s="63"/>
      <c r="B1600" s="63"/>
      <c r="C1600" s="23"/>
      <c r="D1600" s="23"/>
      <c r="E1600" s="23"/>
      <c r="F1600" s="23"/>
      <c r="G1600" s="64"/>
      <c r="H1600" s="65"/>
      <c r="I1600" s="28">
        <f ca="1">SUMIF('IMPORTBFT (ID)'!$A$3:$A$5000,$G$4:$G$7322,'IMPORTBFT (ID)'!$B$3:$B$5000)</f>
        <v>0</v>
      </c>
      <c r="J1600" s="66"/>
      <c r="K1600" s="18" t="str">
        <f t="shared" ca="1" si="0"/>
        <v>-</v>
      </c>
      <c r="L1600" s="19" t="e">
        <f>IF(G1600=#REF!,#REF!,"FALSO")</f>
        <v>#REF!</v>
      </c>
      <c r="M1600" s="67"/>
      <c r="N1600" s="68"/>
    </row>
    <row r="1601" spans="1:14" ht="15">
      <c r="A1601" s="63"/>
      <c r="B1601" s="63"/>
      <c r="C1601" s="23"/>
      <c r="D1601" s="23"/>
      <c r="E1601" s="23"/>
      <c r="F1601" s="23"/>
      <c r="G1601" s="64"/>
      <c r="H1601" s="65"/>
      <c r="I1601" s="28">
        <f ca="1">SUMIF('IMPORTBFT (ID)'!$A$3:$A$5000,$G$4:$G$7322,'IMPORTBFT (ID)'!$B$3:$B$5000)</f>
        <v>0</v>
      </c>
      <c r="J1601" s="66"/>
      <c r="K1601" s="18" t="str">
        <f t="shared" ca="1" si="0"/>
        <v>-</v>
      </c>
      <c r="L1601" s="19" t="e">
        <f>IF(G1601=#REF!,#REF!,"FALSO")</f>
        <v>#REF!</v>
      </c>
      <c r="M1601" s="67"/>
      <c r="N1601" s="68"/>
    </row>
    <row r="1602" spans="1:14" ht="15">
      <c r="A1602" s="63"/>
      <c r="B1602" s="63"/>
      <c r="C1602" s="23"/>
      <c r="D1602" s="23"/>
      <c r="E1602" s="23"/>
      <c r="F1602" s="23"/>
      <c r="G1602" s="64"/>
      <c r="H1602" s="65"/>
      <c r="I1602" s="28">
        <f ca="1">SUMIF('IMPORTBFT (ID)'!$A$3:$A$5000,$G$4:$G$7322,'IMPORTBFT (ID)'!$B$3:$B$5000)</f>
        <v>0</v>
      </c>
      <c r="J1602" s="66"/>
      <c r="K1602" s="18" t="str">
        <f t="shared" ca="1" si="0"/>
        <v>-</v>
      </c>
      <c r="L1602" s="19" t="e">
        <f>IF(G1602=#REF!,#REF!,"FALSO")</f>
        <v>#REF!</v>
      </c>
      <c r="M1602" s="67"/>
      <c r="N1602" s="68"/>
    </row>
    <row r="1603" spans="1:14" ht="15">
      <c r="A1603" s="63"/>
      <c r="B1603" s="63"/>
      <c r="C1603" s="23"/>
      <c r="D1603" s="23"/>
      <c r="E1603" s="23"/>
      <c r="F1603" s="23"/>
      <c r="G1603" s="64"/>
      <c r="H1603" s="65"/>
      <c r="I1603" s="28">
        <f ca="1">SUMIF('IMPORTBFT (ID)'!$A$3:$A$5000,$G$4:$G$7322,'IMPORTBFT (ID)'!$B$3:$B$5000)</f>
        <v>0</v>
      </c>
      <c r="J1603" s="66"/>
      <c r="K1603" s="18" t="str">
        <f t="shared" ca="1" si="0"/>
        <v>-</v>
      </c>
      <c r="L1603" s="19" t="e">
        <f>IF(G1603=#REF!,#REF!,"FALSO")</f>
        <v>#REF!</v>
      </c>
      <c r="M1603" s="67"/>
      <c r="N1603" s="68"/>
    </row>
    <row r="1604" spans="1:14" ht="15">
      <c r="A1604" s="63"/>
      <c r="B1604" s="63"/>
      <c r="C1604" s="23"/>
      <c r="D1604" s="23"/>
      <c r="E1604" s="23"/>
      <c r="F1604" s="23"/>
      <c r="G1604" s="64"/>
      <c r="H1604" s="65"/>
      <c r="I1604" s="28">
        <f ca="1">SUMIF('IMPORTBFT (ID)'!$A$3:$A$5000,$G$4:$G$7322,'IMPORTBFT (ID)'!$B$3:$B$5000)</f>
        <v>0</v>
      </c>
      <c r="J1604" s="66"/>
      <c r="K1604" s="18" t="str">
        <f t="shared" ca="1" si="0"/>
        <v>-</v>
      </c>
      <c r="L1604" s="19" t="e">
        <f>IF(G1604=#REF!,#REF!,"FALSO")</f>
        <v>#REF!</v>
      </c>
      <c r="M1604" s="67"/>
      <c r="N1604" s="68"/>
    </row>
    <row r="1605" spans="1:14" ht="15">
      <c r="A1605" s="63"/>
      <c r="B1605" s="63"/>
      <c r="C1605" s="23"/>
      <c r="D1605" s="23"/>
      <c r="E1605" s="23"/>
      <c r="F1605" s="23"/>
      <c r="G1605" s="64"/>
      <c r="H1605" s="65"/>
      <c r="I1605" s="28">
        <f ca="1">SUMIF('IMPORTBFT (ID)'!$A$3:$A$5000,$G$4:$G$7322,'IMPORTBFT (ID)'!$B$3:$B$5000)</f>
        <v>0</v>
      </c>
      <c r="J1605" s="66"/>
      <c r="K1605" s="18" t="str">
        <f t="shared" ca="1" si="0"/>
        <v>-</v>
      </c>
      <c r="L1605" s="19" t="e">
        <f>IF(G1605=#REF!,#REF!,"FALSO")</f>
        <v>#REF!</v>
      </c>
      <c r="M1605" s="67"/>
      <c r="N1605" s="68"/>
    </row>
    <row r="1606" spans="1:14" ht="15">
      <c r="A1606" s="63"/>
      <c r="B1606" s="63"/>
      <c r="C1606" s="23"/>
      <c r="D1606" s="23"/>
      <c r="E1606" s="23"/>
      <c r="F1606" s="23"/>
      <c r="G1606" s="64"/>
      <c r="H1606" s="65"/>
      <c r="I1606" s="28">
        <f ca="1">SUMIF('IMPORTBFT (ID)'!$A$3:$A$5000,$G$4:$G$7322,'IMPORTBFT (ID)'!$B$3:$B$5000)</f>
        <v>0</v>
      </c>
      <c r="J1606" s="66"/>
      <c r="K1606" s="18" t="str">
        <f t="shared" ca="1" si="0"/>
        <v>-</v>
      </c>
      <c r="L1606" s="19" t="e">
        <f>IF(G1606=#REF!,#REF!,"FALSO")</f>
        <v>#REF!</v>
      </c>
      <c r="M1606" s="67"/>
      <c r="N1606" s="68"/>
    </row>
    <row r="1607" spans="1:14" ht="15">
      <c r="A1607" s="63"/>
      <c r="B1607" s="63"/>
      <c r="C1607" s="23"/>
      <c r="D1607" s="23"/>
      <c r="E1607" s="23"/>
      <c r="F1607" s="23"/>
      <c r="G1607" s="64"/>
      <c r="H1607" s="65"/>
      <c r="I1607" s="28">
        <f ca="1">SUMIF('IMPORTBFT (ID)'!$A$3:$A$5000,$G$4:$G$7322,'IMPORTBFT (ID)'!$B$3:$B$5000)</f>
        <v>0</v>
      </c>
      <c r="J1607" s="66"/>
      <c r="K1607" s="18" t="str">
        <f t="shared" ca="1" si="0"/>
        <v>-</v>
      </c>
      <c r="L1607" s="19" t="e">
        <f>IF(G1607=#REF!,#REF!,"FALSO")</f>
        <v>#REF!</v>
      </c>
      <c r="M1607" s="67"/>
      <c r="N1607" s="68"/>
    </row>
    <row r="1608" spans="1:14" ht="15">
      <c r="A1608" s="63"/>
      <c r="B1608" s="63"/>
      <c r="C1608" s="23"/>
      <c r="D1608" s="23"/>
      <c r="E1608" s="23"/>
      <c r="F1608" s="23"/>
      <c r="G1608" s="64"/>
      <c r="H1608" s="65"/>
      <c r="I1608" s="28">
        <f ca="1">SUMIF('IMPORTBFT (ID)'!$A$3:$A$5000,$G$4:$G$7322,'IMPORTBFT (ID)'!$B$3:$B$5000)</f>
        <v>0</v>
      </c>
      <c r="J1608" s="66"/>
      <c r="K1608" s="18" t="str">
        <f t="shared" ca="1" si="0"/>
        <v>-</v>
      </c>
      <c r="L1608" s="19" t="e">
        <f>IF(G1608=#REF!,#REF!,"FALSO")</f>
        <v>#REF!</v>
      </c>
      <c r="M1608" s="67"/>
      <c r="N1608" s="68"/>
    </row>
    <row r="1609" spans="1:14" ht="15">
      <c r="A1609" s="63"/>
      <c r="B1609" s="63"/>
      <c r="C1609" s="23"/>
      <c r="D1609" s="23"/>
      <c r="E1609" s="23"/>
      <c r="F1609" s="23"/>
      <c r="G1609" s="64"/>
      <c r="H1609" s="65"/>
      <c r="I1609" s="28">
        <f ca="1">SUMIF('IMPORTBFT (ID)'!$A$3:$A$5000,$G$4:$G$7322,'IMPORTBFT (ID)'!$B$3:$B$5000)</f>
        <v>0</v>
      </c>
      <c r="J1609" s="66"/>
      <c r="K1609" s="18" t="str">
        <f t="shared" ca="1" si="0"/>
        <v>-</v>
      </c>
      <c r="L1609" s="19" t="e">
        <f>IF(G1609=#REF!,#REF!,"FALSO")</f>
        <v>#REF!</v>
      </c>
      <c r="M1609" s="67"/>
      <c r="N1609" s="68"/>
    </row>
    <row r="1610" spans="1:14" ht="15">
      <c r="A1610" s="63"/>
      <c r="B1610" s="63"/>
      <c r="C1610" s="23"/>
      <c r="D1610" s="23"/>
      <c r="E1610" s="23"/>
      <c r="F1610" s="23"/>
      <c r="G1610" s="64"/>
      <c r="H1610" s="65"/>
      <c r="I1610" s="28">
        <f ca="1">SUMIF('IMPORTBFT (ID)'!$A$3:$A$5000,$G$4:$G$7322,'IMPORTBFT (ID)'!$B$3:$B$5000)</f>
        <v>0</v>
      </c>
      <c r="J1610" s="66"/>
      <c r="K1610" s="18" t="str">
        <f t="shared" ca="1" si="0"/>
        <v>-</v>
      </c>
      <c r="L1610" s="19" t="e">
        <f>IF(G1610=#REF!,#REF!,"FALSO")</f>
        <v>#REF!</v>
      </c>
      <c r="M1610" s="67"/>
      <c r="N1610" s="68"/>
    </row>
    <row r="1611" spans="1:14" ht="15">
      <c r="A1611" s="63"/>
      <c r="B1611" s="63"/>
      <c r="C1611" s="23"/>
      <c r="D1611" s="23"/>
      <c r="E1611" s="23"/>
      <c r="F1611" s="23"/>
      <c r="G1611" s="64"/>
      <c r="H1611" s="65"/>
      <c r="I1611" s="28">
        <f ca="1">SUMIF('IMPORTBFT (ID)'!$A$3:$A$5000,$G$4:$G$7322,'IMPORTBFT (ID)'!$B$3:$B$5000)</f>
        <v>0</v>
      </c>
      <c r="J1611" s="66"/>
      <c r="K1611" s="18" t="str">
        <f t="shared" ca="1" si="0"/>
        <v>-</v>
      </c>
      <c r="L1611" s="19" t="e">
        <f>IF(G1611=#REF!,#REF!,"FALSO")</f>
        <v>#REF!</v>
      </c>
      <c r="M1611" s="67"/>
      <c r="N1611" s="68"/>
    </row>
    <row r="1612" spans="1:14" ht="15">
      <c r="A1612" s="63"/>
      <c r="B1612" s="63"/>
      <c r="C1612" s="23"/>
      <c r="D1612" s="23"/>
      <c r="E1612" s="23"/>
      <c r="F1612" s="23"/>
      <c r="G1612" s="64"/>
      <c r="H1612" s="65"/>
      <c r="I1612" s="28">
        <f ca="1">SUMIF('IMPORTBFT (ID)'!$A$3:$A$5000,$G$4:$G$7322,'IMPORTBFT (ID)'!$B$3:$B$5000)</f>
        <v>0</v>
      </c>
      <c r="J1612" s="66"/>
      <c r="K1612" s="18" t="str">
        <f t="shared" ca="1" si="0"/>
        <v>-</v>
      </c>
      <c r="L1612" s="19" t="e">
        <f>IF(G1612=#REF!,#REF!,"FALSO")</f>
        <v>#REF!</v>
      </c>
      <c r="M1612" s="67"/>
      <c r="N1612" s="68"/>
    </row>
    <row r="1613" spans="1:14" ht="15">
      <c r="A1613" s="63"/>
      <c r="B1613" s="63"/>
      <c r="C1613" s="23"/>
      <c r="D1613" s="23"/>
      <c r="E1613" s="23"/>
      <c r="F1613" s="23"/>
      <c r="G1613" s="64"/>
      <c r="H1613" s="65"/>
      <c r="I1613" s="28">
        <f ca="1">SUMIF('IMPORTBFT (ID)'!$A$3:$A$5000,$G$4:$G$7322,'IMPORTBFT (ID)'!$B$3:$B$5000)</f>
        <v>0</v>
      </c>
      <c r="J1613" s="66"/>
      <c r="K1613" s="18" t="str">
        <f t="shared" ca="1" si="0"/>
        <v>-</v>
      </c>
      <c r="L1613" s="19" t="e">
        <f>IF(G1613=#REF!,#REF!,"FALSO")</f>
        <v>#REF!</v>
      </c>
      <c r="M1613" s="67"/>
      <c r="N1613" s="68"/>
    </row>
    <row r="1614" spans="1:14" ht="15">
      <c r="A1614" s="63"/>
      <c r="B1614" s="63"/>
      <c r="C1614" s="23"/>
      <c r="D1614" s="23"/>
      <c r="E1614" s="23"/>
      <c r="F1614" s="23"/>
      <c r="G1614" s="64"/>
      <c r="H1614" s="65"/>
      <c r="I1614" s="28">
        <f ca="1">SUMIF('IMPORTBFT (ID)'!$A$3:$A$5000,$G$4:$G$7322,'IMPORTBFT (ID)'!$B$3:$B$5000)</f>
        <v>0</v>
      </c>
      <c r="J1614" s="66"/>
      <c r="K1614" s="18" t="str">
        <f t="shared" ca="1" si="0"/>
        <v>-</v>
      </c>
      <c r="L1614" s="19" t="e">
        <f>IF(G1614=#REF!,#REF!,"FALSO")</f>
        <v>#REF!</v>
      </c>
      <c r="M1614" s="67"/>
      <c r="N1614" s="68"/>
    </row>
    <row r="1615" spans="1:14" ht="15">
      <c r="A1615" s="63"/>
      <c r="B1615" s="63"/>
      <c r="C1615" s="23"/>
      <c r="D1615" s="23"/>
      <c r="E1615" s="23"/>
      <c r="F1615" s="23"/>
      <c r="G1615" s="64"/>
      <c r="H1615" s="65"/>
      <c r="I1615" s="28">
        <f ca="1">SUMIF('IMPORTBFT (ID)'!$A$3:$A$5000,$G$4:$G$7322,'IMPORTBFT (ID)'!$B$3:$B$5000)</f>
        <v>0</v>
      </c>
      <c r="J1615" s="66"/>
      <c r="K1615" s="18" t="str">
        <f t="shared" ca="1" si="0"/>
        <v>-</v>
      </c>
      <c r="L1615" s="19" t="e">
        <f>IF(G1615=#REF!,#REF!,"FALSO")</f>
        <v>#REF!</v>
      </c>
      <c r="M1615" s="67"/>
      <c r="N1615" s="68"/>
    </row>
    <row r="1616" spans="1:14" ht="15">
      <c r="A1616" s="63"/>
      <c r="B1616" s="63"/>
      <c r="C1616" s="23"/>
      <c r="D1616" s="23"/>
      <c r="E1616" s="23"/>
      <c r="F1616" s="23"/>
      <c r="G1616" s="64"/>
      <c r="H1616" s="65"/>
      <c r="I1616" s="28">
        <f ca="1">SUMIF('IMPORTBFT (ID)'!$A$3:$A$5000,$G$4:$G$7322,'IMPORTBFT (ID)'!$B$3:$B$5000)</f>
        <v>0</v>
      </c>
      <c r="J1616" s="66"/>
      <c r="K1616" s="18" t="str">
        <f t="shared" ca="1" si="0"/>
        <v>-</v>
      </c>
      <c r="L1616" s="19" t="e">
        <f>IF(G1616=#REF!,#REF!,"FALSO")</f>
        <v>#REF!</v>
      </c>
      <c r="M1616" s="67"/>
      <c r="N1616" s="68"/>
    </row>
    <row r="1617" spans="1:14" ht="15">
      <c r="A1617" s="63"/>
      <c r="B1617" s="63"/>
      <c r="C1617" s="23"/>
      <c r="D1617" s="23"/>
      <c r="E1617" s="23"/>
      <c r="F1617" s="23"/>
      <c r="G1617" s="64"/>
      <c r="H1617" s="65"/>
      <c r="I1617" s="28">
        <f ca="1">SUMIF('IMPORTBFT (ID)'!$A$3:$A$5000,$G$4:$G$7322,'IMPORTBFT (ID)'!$B$3:$B$5000)</f>
        <v>0</v>
      </c>
      <c r="J1617" s="66"/>
      <c r="K1617" s="18" t="str">
        <f t="shared" ca="1" si="0"/>
        <v>-</v>
      </c>
      <c r="L1617" s="19" t="e">
        <f>IF(G1617=#REF!,#REF!,"FALSO")</f>
        <v>#REF!</v>
      </c>
      <c r="M1617" s="67"/>
      <c r="N1617" s="68"/>
    </row>
    <row r="1618" spans="1:14" ht="15">
      <c r="A1618" s="63"/>
      <c r="B1618" s="63"/>
      <c r="C1618" s="23"/>
      <c r="D1618" s="23"/>
      <c r="E1618" s="23"/>
      <c r="F1618" s="23"/>
      <c r="G1618" s="64"/>
      <c r="H1618" s="65"/>
      <c r="I1618" s="28">
        <f ca="1">SUMIF('IMPORTBFT (ID)'!$A$3:$A$5000,$G$4:$G$7322,'IMPORTBFT (ID)'!$B$3:$B$5000)</f>
        <v>0</v>
      </c>
      <c r="J1618" s="66"/>
      <c r="K1618" s="18" t="str">
        <f t="shared" ca="1" si="0"/>
        <v>-</v>
      </c>
      <c r="L1618" s="19" t="e">
        <f>IF(G1618=#REF!,#REF!,"FALSO")</f>
        <v>#REF!</v>
      </c>
      <c r="M1618" s="67"/>
      <c r="N1618" s="68"/>
    </row>
    <row r="1619" spans="1:14" ht="15">
      <c r="A1619" s="63"/>
      <c r="B1619" s="63"/>
      <c r="C1619" s="23"/>
      <c r="D1619" s="23"/>
      <c r="E1619" s="23"/>
      <c r="F1619" s="23"/>
      <c r="G1619" s="64"/>
      <c r="H1619" s="65"/>
      <c r="I1619" s="28">
        <f ca="1">SUMIF('IMPORTBFT (ID)'!$A$3:$A$5000,$G$4:$G$7322,'IMPORTBFT (ID)'!$B$3:$B$5000)</f>
        <v>0</v>
      </c>
      <c r="J1619" s="66"/>
      <c r="K1619" s="18" t="str">
        <f t="shared" ca="1" si="0"/>
        <v>-</v>
      </c>
      <c r="L1619" s="19" t="e">
        <f>IF(G1619=#REF!,#REF!,"FALSO")</f>
        <v>#REF!</v>
      </c>
      <c r="M1619" s="67"/>
      <c r="N1619" s="68"/>
    </row>
    <row r="1620" spans="1:14" ht="15">
      <c r="A1620" s="63"/>
      <c r="B1620" s="63"/>
      <c r="C1620" s="23"/>
      <c r="D1620" s="23"/>
      <c r="E1620" s="23"/>
      <c r="F1620" s="23"/>
      <c r="G1620" s="64"/>
      <c r="H1620" s="65"/>
      <c r="I1620" s="28">
        <f ca="1">SUMIF('IMPORTBFT (ID)'!$A$3:$A$5000,$G$4:$G$7322,'IMPORTBFT (ID)'!$B$3:$B$5000)</f>
        <v>0</v>
      </c>
      <c r="J1620" s="66"/>
      <c r="K1620" s="18" t="str">
        <f t="shared" ca="1" si="0"/>
        <v>-</v>
      </c>
      <c r="L1620" s="19" t="e">
        <f>IF(G1620=#REF!,#REF!,"FALSO")</f>
        <v>#REF!</v>
      </c>
      <c r="M1620" s="67"/>
      <c r="N1620" s="68"/>
    </row>
    <row r="1621" spans="1:14" ht="15">
      <c r="A1621" s="63"/>
      <c r="B1621" s="63"/>
      <c r="C1621" s="23"/>
      <c r="D1621" s="23"/>
      <c r="E1621" s="23"/>
      <c r="F1621" s="23"/>
      <c r="G1621" s="64"/>
      <c r="H1621" s="65"/>
      <c r="I1621" s="28">
        <f ca="1">SUMIF('IMPORTBFT (ID)'!$A$3:$A$5000,$G$4:$G$7322,'IMPORTBFT (ID)'!$B$3:$B$5000)</f>
        <v>0</v>
      </c>
      <c r="J1621" s="66"/>
      <c r="K1621" s="18" t="str">
        <f t="shared" ca="1" si="0"/>
        <v>-</v>
      </c>
      <c r="L1621" s="19" t="e">
        <f>IF(G1621=#REF!,#REF!,"FALSO")</f>
        <v>#REF!</v>
      </c>
      <c r="M1621" s="67"/>
      <c r="N1621" s="68"/>
    </row>
    <row r="1622" spans="1:14" ht="15">
      <c r="A1622" s="63"/>
      <c r="B1622" s="63"/>
      <c r="C1622" s="23"/>
      <c r="D1622" s="23"/>
      <c r="E1622" s="23"/>
      <c r="F1622" s="23"/>
      <c r="G1622" s="64"/>
      <c r="H1622" s="65"/>
      <c r="I1622" s="28">
        <f ca="1">SUMIF('IMPORTBFT (ID)'!$A$3:$A$5000,$G$4:$G$7322,'IMPORTBFT (ID)'!$B$3:$B$5000)</f>
        <v>0</v>
      </c>
      <c r="J1622" s="66"/>
      <c r="K1622" s="18" t="str">
        <f t="shared" ca="1" si="0"/>
        <v>-</v>
      </c>
      <c r="L1622" s="19" t="e">
        <f>IF(G1622=#REF!,#REF!,"FALSO")</f>
        <v>#REF!</v>
      </c>
      <c r="M1622" s="67"/>
      <c r="N1622" s="68"/>
    </row>
    <row r="1623" spans="1:14" ht="15">
      <c r="A1623" s="63"/>
      <c r="B1623" s="63"/>
      <c r="C1623" s="23"/>
      <c r="D1623" s="23"/>
      <c r="E1623" s="23"/>
      <c r="F1623" s="23"/>
      <c r="G1623" s="64"/>
      <c r="H1623" s="65"/>
      <c r="I1623" s="28">
        <f ca="1">SUMIF('IMPORTBFT (ID)'!$A$3:$A$5000,$G$4:$G$7322,'IMPORTBFT (ID)'!$B$3:$B$5000)</f>
        <v>0</v>
      </c>
      <c r="J1623" s="66"/>
      <c r="K1623" s="18" t="str">
        <f t="shared" ca="1" si="0"/>
        <v>-</v>
      </c>
      <c r="L1623" s="19" t="e">
        <f>IF(G1623=#REF!,#REF!,"FALSO")</f>
        <v>#REF!</v>
      </c>
      <c r="M1623" s="67"/>
      <c r="N1623" s="68"/>
    </row>
    <row r="1624" spans="1:14" ht="15">
      <c r="A1624" s="63"/>
      <c r="B1624" s="63"/>
      <c r="C1624" s="23"/>
      <c r="D1624" s="23"/>
      <c r="E1624" s="23"/>
      <c r="F1624" s="23"/>
      <c r="G1624" s="64"/>
      <c r="H1624" s="65"/>
      <c r="I1624" s="28">
        <f ca="1">SUMIF('IMPORTBFT (ID)'!$A$3:$A$5000,$G$4:$G$7322,'IMPORTBFT (ID)'!$B$3:$B$5000)</f>
        <v>0</v>
      </c>
      <c r="J1624" s="66"/>
      <c r="K1624" s="18" t="str">
        <f t="shared" ca="1" si="0"/>
        <v>-</v>
      </c>
      <c r="L1624" s="19" t="e">
        <f>IF(G1624=#REF!,#REF!,"FALSO")</f>
        <v>#REF!</v>
      </c>
      <c r="M1624" s="67"/>
      <c r="N1624" s="68"/>
    </row>
    <row r="1625" spans="1:14" ht="15">
      <c r="A1625" s="63"/>
      <c r="B1625" s="63"/>
      <c r="C1625" s="23"/>
      <c r="D1625" s="23"/>
      <c r="E1625" s="23"/>
      <c r="F1625" s="23"/>
      <c r="G1625" s="64"/>
      <c r="H1625" s="65"/>
      <c r="I1625" s="28">
        <f ca="1">SUMIF('IMPORTBFT (ID)'!$A$3:$A$5000,$G$4:$G$7322,'IMPORTBFT (ID)'!$B$3:$B$5000)</f>
        <v>0</v>
      </c>
      <c r="J1625" s="66"/>
      <c r="K1625" s="18" t="str">
        <f t="shared" ca="1" si="0"/>
        <v>-</v>
      </c>
      <c r="L1625" s="19" t="e">
        <f>IF(G1625=#REF!,#REF!,"FALSO")</f>
        <v>#REF!</v>
      </c>
      <c r="M1625" s="67"/>
      <c r="N1625" s="68"/>
    </row>
    <row r="1626" spans="1:14" ht="15">
      <c r="A1626" s="63"/>
      <c r="B1626" s="63"/>
      <c r="C1626" s="23"/>
      <c r="D1626" s="23"/>
      <c r="E1626" s="23"/>
      <c r="F1626" s="23"/>
      <c r="G1626" s="64"/>
      <c r="H1626" s="65"/>
      <c r="I1626" s="28">
        <f ca="1">SUMIF('IMPORTBFT (ID)'!$A$3:$A$5000,$G$4:$G$7322,'IMPORTBFT (ID)'!$B$3:$B$5000)</f>
        <v>0</v>
      </c>
      <c r="J1626" s="66"/>
      <c r="K1626" s="18" t="str">
        <f t="shared" ca="1" si="0"/>
        <v>-</v>
      </c>
      <c r="L1626" s="19" t="e">
        <f>IF(G1626=#REF!,#REF!,"FALSO")</f>
        <v>#REF!</v>
      </c>
      <c r="M1626" s="67"/>
      <c r="N1626" s="68"/>
    </row>
    <row r="1627" spans="1:14" ht="15">
      <c r="A1627" s="63"/>
      <c r="B1627" s="63"/>
      <c r="C1627" s="69"/>
      <c r="D1627" s="69"/>
      <c r="E1627" s="69"/>
      <c r="F1627" s="69"/>
      <c r="G1627" s="64"/>
      <c r="H1627" s="78"/>
      <c r="I1627" s="28">
        <f ca="1">SUMIF('IMPORTBFT (ID)'!$A$3:$A$5000,$G$4:$G$7322,'IMPORTBFT (ID)'!$B$3:$B$5000)</f>
        <v>0</v>
      </c>
      <c r="J1627" s="72"/>
      <c r="K1627" s="18" t="str">
        <f t="shared" ca="1" si="0"/>
        <v>-</v>
      </c>
      <c r="L1627" s="19" t="e">
        <f>IF(G1627=#REF!,#REF!,"FALSO")</f>
        <v>#REF!</v>
      </c>
      <c r="M1627" s="75"/>
      <c r="N1627" s="76"/>
    </row>
    <row r="1628" spans="1:14" ht="15">
      <c r="A1628" s="63"/>
      <c r="B1628" s="63"/>
      <c r="C1628" s="23"/>
      <c r="D1628" s="23"/>
      <c r="E1628" s="23"/>
      <c r="F1628" s="23"/>
      <c r="G1628" s="64"/>
      <c r="H1628" s="78"/>
      <c r="I1628" s="28">
        <f ca="1">SUMIF('IMPORTBFT (ID)'!$A$3:$A$5000,$G$4:$G$7322,'IMPORTBFT (ID)'!$B$3:$B$5000)</f>
        <v>0</v>
      </c>
      <c r="J1628" s="72"/>
      <c r="K1628" s="18" t="str">
        <f t="shared" ca="1" si="0"/>
        <v>-</v>
      </c>
      <c r="L1628" s="19" t="e">
        <f>IF(G1628=#REF!,#REF!,"FALSO")</f>
        <v>#REF!</v>
      </c>
      <c r="M1628" s="75"/>
      <c r="N1628" s="76"/>
    </row>
    <row r="1629" spans="1:14" ht="15">
      <c r="A1629" s="63"/>
      <c r="B1629" s="63"/>
      <c r="C1629" s="23"/>
      <c r="D1629" s="23"/>
      <c r="E1629" s="23"/>
      <c r="F1629" s="23"/>
      <c r="G1629" s="64"/>
      <c r="H1629" s="65"/>
      <c r="I1629" s="28">
        <f ca="1">SUMIF('IMPORTBFT (ID)'!$A$3:$A$5000,$G$4:$G$7322,'IMPORTBFT (ID)'!$B$3:$B$5000)</f>
        <v>0</v>
      </c>
      <c r="J1629" s="66"/>
      <c r="K1629" s="18" t="str">
        <f t="shared" ca="1" si="0"/>
        <v>-</v>
      </c>
      <c r="L1629" s="19" t="e">
        <f>IF(G1629=#REF!,#REF!,"FALSO")</f>
        <v>#REF!</v>
      </c>
      <c r="M1629" s="67"/>
      <c r="N1629" s="68"/>
    </row>
    <row r="1630" spans="1:14" ht="15">
      <c r="A1630" s="63"/>
      <c r="B1630" s="63"/>
      <c r="C1630" s="23"/>
      <c r="D1630" s="23"/>
      <c r="E1630" s="23"/>
      <c r="F1630" s="23"/>
      <c r="G1630" s="64"/>
      <c r="H1630" s="65"/>
      <c r="I1630" s="28">
        <f ca="1">SUMIF('IMPORTBFT (ID)'!$A$3:$A$5000,$G$4:$G$7322,'IMPORTBFT (ID)'!$B$3:$B$5000)</f>
        <v>0</v>
      </c>
      <c r="J1630" s="66"/>
      <c r="K1630" s="18" t="str">
        <f t="shared" ca="1" si="0"/>
        <v>-</v>
      </c>
      <c r="L1630" s="19" t="e">
        <f>IF(G1630=#REF!,#REF!,"FALSO")</f>
        <v>#REF!</v>
      </c>
      <c r="M1630" s="67"/>
      <c r="N1630" s="68"/>
    </row>
    <row r="1631" spans="1:14" ht="15">
      <c r="A1631" s="63"/>
      <c r="B1631" s="63"/>
      <c r="C1631" s="23"/>
      <c r="D1631" s="23"/>
      <c r="E1631" s="23"/>
      <c r="F1631" s="23"/>
      <c r="G1631" s="64"/>
      <c r="H1631" s="65"/>
      <c r="I1631" s="28">
        <f ca="1">SUMIF('IMPORTBFT (ID)'!$A$3:$A$5000,$G$4:$G$7322,'IMPORTBFT (ID)'!$B$3:$B$5000)</f>
        <v>0</v>
      </c>
      <c r="J1631" s="66"/>
      <c r="K1631" s="18" t="str">
        <f t="shared" ca="1" si="0"/>
        <v>-</v>
      </c>
      <c r="L1631" s="19" t="e">
        <f>IF(G1631=#REF!,#REF!,"FALSO")</f>
        <v>#REF!</v>
      </c>
      <c r="M1631" s="67"/>
      <c r="N1631" s="68"/>
    </row>
    <row r="1632" spans="1:14" ht="15">
      <c r="A1632" s="63"/>
      <c r="B1632" s="63"/>
      <c r="C1632" s="23"/>
      <c r="D1632" s="23"/>
      <c r="E1632" s="23"/>
      <c r="F1632" s="23"/>
      <c r="G1632" s="64"/>
      <c r="H1632" s="65"/>
      <c r="I1632" s="28">
        <f ca="1">SUMIF('IMPORTBFT (ID)'!$A$3:$A$5000,$G$4:$G$7322,'IMPORTBFT (ID)'!$B$3:$B$5000)</f>
        <v>0</v>
      </c>
      <c r="J1632" s="66"/>
      <c r="K1632" s="18" t="str">
        <f t="shared" ca="1" si="0"/>
        <v>-</v>
      </c>
      <c r="L1632" s="19" t="e">
        <f>IF(G1632=#REF!,#REF!,"FALSO")</f>
        <v>#REF!</v>
      </c>
      <c r="M1632" s="67"/>
      <c r="N1632" s="68"/>
    </row>
    <row r="1633" spans="1:14" ht="15">
      <c r="A1633" s="63"/>
      <c r="B1633" s="63"/>
      <c r="C1633" s="23"/>
      <c r="D1633" s="23"/>
      <c r="E1633" s="23"/>
      <c r="F1633" s="23"/>
      <c r="G1633" s="64"/>
      <c r="H1633" s="65"/>
      <c r="I1633" s="28">
        <f ca="1">SUMIF('IMPORTBFT (ID)'!$A$3:$A$5000,$G$4:$G$7322,'IMPORTBFT (ID)'!$B$3:$B$5000)</f>
        <v>0</v>
      </c>
      <c r="J1633" s="66"/>
      <c r="K1633" s="18" t="str">
        <f t="shared" ca="1" si="0"/>
        <v>-</v>
      </c>
      <c r="L1633" s="19" t="e">
        <f>IF(G1633=#REF!,#REF!,"FALSO")</f>
        <v>#REF!</v>
      </c>
      <c r="M1633" s="67"/>
      <c r="N1633" s="68"/>
    </row>
    <row r="1634" spans="1:14" ht="15">
      <c r="A1634" s="63"/>
      <c r="B1634" s="63"/>
      <c r="C1634" s="23"/>
      <c r="D1634" s="23"/>
      <c r="E1634" s="23"/>
      <c r="F1634" s="23"/>
      <c r="G1634" s="64"/>
      <c r="H1634" s="65"/>
      <c r="I1634" s="28">
        <f ca="1">SUMIF('IMPORTBFT (ID)'!$A$3:$A$5000,$G$4:$G$7322,'IMPORTBFT (ID)'!$B$3:$B$5000)</f>
        <v>0</v>
      </c>
      <c r="J1634" s="66"/>
      <c r="K1634" s="18" t="str">
        <f t="shared" ca="1" si="0"/>
        <v>-</v>
      </c>
      <c r="L1634" s="19" t="e">
        <f>IF(G1634=#REF!,#REF!,"FALSO")</f>
        <v>#REF!</v>
      </c>
      <c r="M1634" s="67"/>
      <c r="N1634" s="68"/>
    </row>
    <row r="1635" spans="1:14" ht="15">
      <c r="A1635" s="63"/>
      <c r="B1635" s="63"/>
      <c r="C1635" s="23"/>
      <c r="D1635" s="23"/>
      <c r="E1635" s="23"/>
      <c r="F1635" s="23"/>
      <c r="G1635" s="64"/>
      <c r="H1635" s="65"/>
      <c r="I1635" s="28">
        <f ca="1">SUMIF('IMPORTBFT (ID)'!$A$3:$A$5000,$G$4:$G$7322,'IMPORTBFT (ID)'!$B$3:$B$5000)</f>
        <v>0</v>
      </c>
      <c r="J1635" s="66"/>
      <c r="K1635" s="18" t="str">
        <f t="shared" ca="1" si="0"/>
        <v>-</v>
      </c>
      <c r="L1635" s="19" t="e">
        <f>IF(G1635=#REF!,#REF!,"FALSO")</f>
        <v>#REF!</v>
      </c>
      <c r="M1635" s="67"/>
      <c r="N1635" s="68"/>
    </row>
    <row r="1636" spans="1:14" ht="15">
      <c r="A1636" s="63"/>
      <c r="B1636" s="63"/>
      <c r="C1636" s="23"/>
      <c r="D1636" s="23"/>
      <c r="E1636" s="23"/>
      <c r="F1636" s="23"/>
      <c r="G1636" s="64"/>
      <c r="H1636" s="65"/>
      <c r="I1636" s="28">
        <f ca="1">SUMIF('IMPORTBFT (ID)'!$A$3:$A$5000,$G$4:$G$7322,'IMPORTBFT (ID)'!$B$3:$B$5000)</f>
        <v>0</v>
      </c>
      <c r="J1636" s="66"/>
      <c r="K1636" s="18" t="str">
        <f t="shared" ca="1" si="0"/>
        <v>-</v>
      </c>
      <c r="L1636" s="19" t="e">
        <f>IF(G1636=#REF!,#REF!,"FALSO")</f>
        <v>#REF!</v>
      </c>
      <c r="M1636" s="67"/>
      <c r="N1636" s="68"/>
    </row>
    <row r="1637" spans="1:14" ht="15">
      <c r="A1637" s="63"/>
      <c r="B1637" s="63"/>
      <c r="C1637" s="23"/>
      <c r="D1637" s="23"/>
      <c r="E1637" s="23"/>
      <c r="F1637" s="23"/>
      <c r="G1637" s="64"/>
      <c r="H1637" s="65"/>
      <c r="I1637" s="28">
        <f ca="1">SUMIF('IMPORTBFT (ID)'!$A$3:$A$5000,$G$4:$G$7322,'IMPORTBFT (ID)'!$B$3:$B$5000)</f>
        <v>0</v>
      </c>
      <c r="J1637" s="66"/>
      <c r="K1637" s="18" t="str">
        <f t="shared" ca="1" si="0"/>
        <v>-</v>
      </c>
      <c r="L1637" s="19" t="e">
        <f>IF(G1637=#REF!,#REF!,"FALSO")</f>
        <v>#REF!</v>
      </c>
      <c r="M1637" s="67"/>
      <c r="N1637" s="68"/>
    </row>
    <row r="1638" spans="1:14" ht="15">
      <c r="A1638" s="63"/>
      <c r="B1638" s="63"/>
      <c r="C1638" s="23"/>
      <c r="D1638" s="23"/>
      <c r="E1638" s="23"/>
      <c r="F1638" s="23"/>
      <c r="G1638" s="64"/>
      <c r="H1638" s="65"/>
      <c r="I1638" s="28">
        <f ca="1">SUMIF('IMPORTBFT (ID)'!$A$3:$A$5000,$G$4:$G$7322,'IMPORTBFT (ID)'!$B$3:$B$5000)</f>
        <v>0</v>
      </c>
      <c r="J1638" s="66"/>
      <c r="K1638" s="18" t="str">
        <f t="shared" ca="1" si="0"/>
        <v>-</v>
      </c>
      <c r="L1638" s="19" t="e">
        <f>IF(G1638=#REF!,#REF!,"FALSO")</f>
        <v>#REF!</v>
      </c>
      <c r="M1638" s="67"/>
      <c r="N1638" s="68"/>
    </row>
    <row r="1639" spans="1:14" ht="15">
      <c r="A1639" s="63"/>
      <c r="B1639" s="63"/>
      <c r="C1639" s="23"/>
      <c r="D1639" s="23"/>
      <c r="E1639" s="23"/>
      <c r="F1639" s="23"/>
      <c r="G1639" s="64"/>
      <c r="H1639" s="65"/>
      <c r="I1639" s="28">
        <f ca="1">SUMIF('IMPORTBFT (ID)'!$A$3:$A$5000,$G$4:$G$7322,'IMPORTBFT (ID)'!$B$3:$B$5000)</f>
        <v>0</v>
      </c>
      <c r="J1639" s="66"/>
      <c r="K1639" s="18" t="str">
        <f t="shared" ca="1" si="0"/>
        <v>-</v>
      </c>
      <c r="L1639" s="19" t="e">
        <f>IF(G1639=#REF!,#REF!,"FALSO")</f>
        <v>#REF!</v>
      </c>
      <c r="M1639" s="67"/>
      <c r="N1639" s="68"/>
    </row>
    <row r="1640" spans="1:14" ht="15">
      <c r="A1640" s="63"/>
      <c r="B1640" s="63"/>
      <c r="C1640" s="23"/>
      <c r="D1640" s="23"/>
      <c r="E1640" s="23"/>
      <c r="F1640" s="23"/>
      <c r="G1640" s="64"/>
      <c r="H1640" s="65"/>
      <c r="I1640" s="28">
        <f ca="1">SUMIF('IMPORTBFT (ID)'!$A$3:$A$5000,$G$4:$G$7322,'IMPORTBFT (ID)'!$B$3:$B$5000)</f>
        <v>0</v>
      </c>
      <c r="J1640" s="66"/>
      <c r="K1640" s="18" t="str">
        <f t="shared" ca="1" si="0"/>
        <v>-</v>
      </c>
      <c r="L1640" s="19" t="e">
        <f>IF(G1640=#REF!,#REF!,"FALSO")</f>
        <v>#REF!</v>
      </c>
      <c r="M1640" s="67"/>
      <c r="N1640" s="68"/>
    </row>
    <row r="1641" spans="1:14" ht="15">
      <c r="A1641" s="63"/>
      <c r="B1641" s="63"/>
      <c r="C1641" s="23"/>
      <c r="D1641" s="23"/>
      <c r="E1641" s="23"/>
      <c r="F1641" s="23"/>
      <c r="G1641" s="64"/>
      <c r="H1641" s="65"/>
      <c r="I1641" s="28">
        <f ca="1">SUMIF('IMPORTBFT (ID)'!$A$3:$A$5000,$G$4:$G$7322,'IMPORTBFT (ID)'!$B$3:$B$5000)</f>
        <v>0</v>
      </c>
      <c r="J1641" s="66"/>
      <c r="K1641" s="18" t="str">
        <f t="shared" ca="1" si="0"/>
        <v>-</v>
      </c>
      <c r="L1641" s="19" t="e">
        <f>IF(G1641=#REF!,#REF!,"FALSO")</f>
        <v>#REF!</v>
      </c>
      <c r="M1641" s="67"/>
      <c r="N1641" s="68"/>
    </row>
    <row r="1642" spans="1:14" ht="15">
      <c r="A1642" s="63"/>
      <c r="B1642" s="63"/>
      <c r="C1642" s="23"/>
      <c r="D1642" s="23"/>
      <c r="E1642" s="23"/>
      <c r="F1642" s="23"/>
      <c r="G1642" s="64"/>
      <c r="H1642" s="65"/>
      <c r="I1642" s="28">
        <f ca="1">SUMIF('IMPORTBFT (ID)'!$A$3:$A$5000,$G$4:$G$7322,'IMPORTBFT (ID)'!$B$3:$B$5000)</f>
        <v>0</v>
      </c>
      <c r="J1642" s="66"/>
      <c r="K1642" s="18" t="str">
        <f t="shared" ca="1" si="0"/>
        <v>-</v>
      </c>
      <c r="L1642" s="19" t="e">
        <f>IF(G1642=#REF!,#REF!,"FALSO")</f>
        <v>#REF!</v>
      </c>
      <c r="M1642" s="67"/>
      <c r="N1642" s="68"/>
    </row>
    <row r="1643" spans="1:14" ht="15">
      <c r="A1643" s="63"/>
      <c r="B1643" s="63"/>
      <c r="C1643" s="23"/>
      <c r="D1643" s="23"/>
      <c r="E1643" s="23"/>
      <c r="F1643" s="23"/>
      <c r="G1643" s="64"/>
      <c r="H1643" s="65"/>
      <c r="I1643" s="28">
        <f ca="1">SUMIF('IMPORTBFT (ID)'!$A$3:$A$5000,$G$4:$G$7322,'IMPORTBFT (ID)'!$B$3:$B$5000)</f>
        <v>0</v>
      </c>
      <c r="J1643" s="66"/>
      <c r="K1643" s="18" t="str">
        <f t="shared" ca="1" si="0"/>
        <v>-</v>
      </c>
      <c r="L1643" s="19" t="e">
        <f>IF(G1643=#REF!,#REF!,"FALSO")</f>
        <v>#REF!</v>
      </c>
      <c r="M1643" s="67"/>
      <c r="N1643" s="68"/>
    </row>
    <row r="1644" spans="1:14" ht="15">
      <c r="A1644" s="63"/>
      <c r="B1644" s="63"/>
      <c r="C1644" s="23"/>
      <c r="D1644" s="23"/>
      <c r="E1644" s="23"/>
      <c r="F1644" s="23"/>
      <c r="G1644" s="64"/>
      <c r="H1644" s="65"/>
      <c r="I1644" s="28">
        <f ca="1">SUMIF('IMPORTBFT (ID)'!$A$3:$A$5000,$G$4:$G$7322,'IMPORTBFT (ID)'!$B$3:$B$5000)</f>
        <v>0</v>
      </c>
      <c r="J1644" s="66"/>
      <c r="K1644" s="18" t="str">
        <f t="shared" ca="1" si="0"/>
        <v>-</v>
      </c>
      <c r="L1644" s="19" t="e">
        <f>IF(G1644=#REF!,#REF!,"FALSO")</f>
        <v>#REF!</v>
      </c>
      <c r="M1644" s="67"/>
      <c r="N1644" s="68"/>
    </row>
    <row r="1645" spans="1:14" ht="15">
      <c r="A1645" s="63"/>
      <c r="B1645" s="63"/>
      <c r="C1645" s="23"/>
      <c r="D1645" s="23"/>
      <c r="E1645" s="23"/>
      <c r="F1645" s="23"/>
      <c r="G1645" s="64"/>
      <c r="H1645" s="65"/>
      <c r="I1645" s="28">
        <f ca="1">SUMIF('IMPORTBFT (ID)'!$A$3:$A$5000,$G$4:$G$7322,'IMPORTBFT (ID)'!$B$3:$B$5000)</f>
        <v>0</v>
      </c>
      <c r="J1645" s="66"/>
      <c r="K1645" s="18" t="str">
        <f t="shared" ca="1" si="0"/>
        <v>-</v>
      </c>
      <c r="L1645" s="19" t="e">
        <f>IF(G1645=#REF!,#REF!,"FALSO")</f>
        <v>#REF!</v>
      </c>
      <c r="M1645" s="67"/>
      <c r="N1645" s="68"/>
    </row>
    <row r="1646" spans="1:14" ht="15">
      <c r="A1646" s="63"/>
      <c r="B1646" s="63"/>
      <c r="C1646" s="23"/>
      <c r="D1646" s="23"/>
      <c r="E1646" s="23"/>
      <c r="F1646" s="23"/>
      <c r="G1646" s="64"/>
      <c r="H1646" s="65"/>
      <c r="I1646" s="28">
        <f ca="1">SUMIF('IMPORTBFT (ID)'!$A$3:$A$5000,$G$4:$G$7322,'IMPORTBFT (ID)'!$B$3:$B$5000)</f>
        <v>0</v>
      </c>
      <c r="J1646" s="66"/>
      <c r="K1646" s="18" t="str">
        <f t="shared" ca="1" si="0"/>
        <v>-</v>
      </c>
      <c r="L1646" s="19" t="e">
        <f>IF(G1646=#REF!,#REF!,"FALSO")</f>
        <v>#REF!</v>
      </c>
      <c r="M1646" s="67"/>
      <c r="N1646" s="68"/>
    </row>
    <row r="1647" spans="1:14" ht="15">
      <c r="A1647" s="63"/>
      <c r="B1647" s="63"/>
      <c r="C1647" s="23"/>
      <c r="D1647" s="23"/>
      <c r="E1647" s="23"/>
      <c r="F1647" s="23"/>
      <c r="G1647" s="64"/>
      <c r="H1647" s="78"/>
      <c r="I1647" s="28">
        <f ca="1">SUMIF('IMPORTBFT (ID)'!$A$3:$A$5000,$G$4:$G$7322,'IMPORTBFT (ID)'!$B$3:$B$5000)</f>
        <v>0</v>
      </c>
      <c r="J1647" s="66"/>
      <c r="K1647" s="18" t="str">
        <f t="shared" ca="1" si="0"/>
        <v>-</v>
      </c>
      <c r="L1647" s="19" t="e">
        <f>IF(G1647=#REF!,#REF!,"FALSO")</f>
        <v>#REF!</v>
      </c>
      <c r="M1647" s="67"/>
      <c r="N1647" s="68"/>
    </row>
    <row r="1648" spans="1:14" ht="15">
      <c r="A1648" s="63"/>
      <c r="B1648" s="63"/>
      <c r="C1648" s="23"/>
      <c r="D1648" s="23"/>
      <c r="E1648" s="23"/>
      <c r="F1648" s="23"/>
      <c r="G1648" s="64"/>
      <c r="H1648" s="65"/>
      <c r="I1648" s="28">
        <f ca="1">SUMIF('IMPORTBFT (ID)'!$A$3:$A$5000,$G$4:$G$7322,'IMPORTBFT (ID)'!$B$3:$B$5000)</f>
        <v>0</v>
      </c>
      <c r="J1648" s="66"/>
      <c r="K1648" s="18" t="str">
        <f t="shared" ca="1" si="0"/>
        <v>-</v>
      </c>
      <c r="L1648" s="19" t="e">
        <f>IF(G1648=#REF!,#REF!,"FALSO")</f>
        <v>#REF!</v>
      </c>
      <c r="M1648" s="67"/>
      <c r="N1648" s="68"/>
    </row>
    <row r="1649" spans="1:14" ht="15">
      <c r="A1649" s="63"/>
      <c r="B1649" s="63"/>
      <c r="C1649" s="23"/>
      <c r="D1649" s="23"/>
      <c r="E1649" s="23"/>
      <c r="F1649" s="23"/>
      <c r="G1649" s="64"/>
      <c r="H1649" s="78"/>
      <c r="I1649" s="28">
        <f ca="1">SUMIF('IMPORTBFT (ID)'!$A$3:$A$5000,$G$4:$G$7322,'IMPORTBFT (ID)'!$B$3:$B$5000)</f>
        <v>0</v>
      </c>
      <c r="J1649" s="66"/>
      <c r="K1649" s="18" t="str">
        <f t="shared" ca="1" si="0"/>
        <v>-</v>
      </c>
      <c r="L1649" s="19" t="e">
        <f>IF(G1649=#REF!,#REF!,"FALSO")</f>
        <v>#REF!</v>
      </c>
      <c r="M1649" s="67"/>
      <c r="N1649" s="68"/>
    </row>
    <row r="1650" spans="1:14" ht="15">
      <c r="A1650" s="63"/>
      <c r="B1650" s="63"/>
      <c r="C1650" s="23"/>
      <c r="D1650" s="23"/>
      <c r="E1650" s="23"/>
      <c r="F1650" s="23"/>
      <c r="G1650" s="64"/>
      <c r="H1650" s="78"/>
      <c r="I1650" s="28">
        <f ca="1">SUMIF('IMPORTBFT (ID)'!$A$3:$A$5000,$G$4:$G$7322,'IMPORTBFT (ID)'!$B$3:$B$5000)</f>
        <v>0</v>
      </c>
      <c r="J1650" s="66"/>
      <c r="K1650" s="18" t="str">
        <f t="shared" ca="1" si="0"/>
        <v>-</v>
      </c>
      <c r="L1650" s="19" t="e">
        <f>IF(G1650=#REF!,#REF!,"FALSO")</f>
        <v>#REF!</v>
      </c>
      <c r="M1650" s="67"/>
      <c r="N1650" s="68"/>
    </row>
    <row r="1651" spans="1:14" ht="15">
      <c r="A1651" s="63"/>
      <c r="B1651" s="63"/>
      <c r="C1651" s="69"/>
      <c r="D1651" s="23"/>
      <c r="E1651" s="23"/>
      <c r="F1651" s="23"/>
      <c r="G1651" s="64"/>
      <c r="H1651" s="78"/>
      <c r="I1651" s="28">
        <f ca="1">SUMIF('IMPORTBFT (ID)'!$A$3:$A$5000,$G$4:$G$7322,'IMPORTBFT (ID)'!$B$3:$B$5000)</f>
        <v>0</v>
      </c>
      <c r="J1651" s="72"/>
      <c r="K1651" s="18" t="str">
        <f t="shared" ca="1" si="0"/>
        <v>-</v>
      </c>
      <c r="L1651" s="19" t="e">
        <f>IF(G1651=#REF!,#REF!,"FALSO")</f>
        <v>#REF!</v>
      </c>
      <c r="M1651" s="75"/>
      <c r="N1651" s="76"/>
    </row>
    <row r="1652" spans="1:14" ht="15">
      <c r="A1652" s="63"/>
      <c r="B1652" s="63"/>
      <c r="C1652" s="69"/>
      <c r="D1652" s="23"/>
      <c r="E1652" s="23"/>
      <c r="F1652" s="23"/>
      <c r="G1652" s="64"/>
      <c r="H1652" s="78"/>
      <c r="I1652" s="28">
        <f ca="1">SUMIF('IMPORTBFT (ID)'!$A$3:$A$5000,$G$4:$G$7322,'IMPORTBFT (ID)'!$B$3:$B$5000)</f>
        <v>0</v>
      </c>
      <c r="J1652" s="72"/>
      <c r="K1652" s="18" t="str">
        <f t="shared" ca="1" si="0"/>
        <v>-</v>
      </c>
      <c r="L1652" s="19" t="e">
        <f>IF(G1652=#REF!,#REF!,"FALSO")</f>
        <v>#REF!</v>
      </c>
      <c r="M1652" s="75"/>
      <c r="N1652" s="76"/>
    </row>
    <row r="1653" spans="1:14" ht="15">
      <c r="A1653" s="63"/>
      <c r="B1653" s="63"/>
      <c r="C1653" s="69"/>
      <c r="D1653" s="23"/>
      <c r="E1653" s="23"/>
      <c r="F1653" s="23"/>
      <c r="G1653" s="64"/>
      <c r="H1653" s="78"/>
      <c r="I1653" s="28">
        <f ca="1">SUMIF('IMPORTBFT (ID)'!$A$3:$A$5000,$G$4:$G$7322,'IMPORTBFT (ID)'!$B$3:$B$5000)</f>
        <v>0</v>
      </c>
      <c r="J1653" s="72"/>
      <c r="K1653" s="18" t="str">
        <f t="shared" ca="1" si="0"/>
        <v>-</v>
      </c>
      <c r="L1653" s="19" t="e">
        <f>IF(G1653=#REF!,#REF!,"FALSO")</f>
        <v>#REF!</v>
      </c>
      <c r="M1653" s="75"/>
      <c r="N1653" s="76"/>
    </row>
    <row r="1654" spans="1:14" ht="15">
      <c r="A1654" s="80"/>
      <c r="B1654" s="81"/>
      <c r="C1654" s="69"/>
      <c r="D1654" s="69"/>
      <c r="E1654" s="69"/>
      <c r="F1654" s="69"/>
      <c r="G1654" s="64"/>
      <c r="H1654" s="78"/>
      <c r="I1654" s="28">
        <f ca="1">SUMIF('IMPORTBFT (ID)'!$A$3:$A$5000,$G$4:$G$7322,'IMPORTBFT (ID)'!$B$3:$B$5000)</f>
        <v>0</v>
      </c>
      <c r="J1654" s="72"/>
      <c r="K1654" s="18" t="str">
        <f t="shared" ca="1" si="0"/>
        <v>-</v>
      </c>
      <c r="L1654" s="19" t="e">
        <f>IF(G1654=#REF!,#REF!,"FALSO")</f>
        <v>#REF!</v>
      </c>
      <c r="M1654" s="75"/>
      <c r="N1654" s="76"/>
    </row>
    <row r="1655" spans="1:14" ht="15">
      <c r="A1655" s="80"/>
      <c r="B1655" s="81"/>
      <c r="C1655" s="69"/>
      <c r="D1655" s="69"/>
      <c r="E1655" s="69"/>
      <c r="F1655" s="69"/>
      <c r="G1655" s="64"/>
      <c r="H1655" s="78"/>
      <c r="I1655" s="28">
        <f ca="1">SUMIF('IMPORTBFT (ID)'!$A$3:$A$5000,$G$4:$G$7322,'IMPORTBFT (ID)'!$B$3:$B$5000)</f>
        <v>0</v>
      </c>
      <c r="J1655" s="72"/>
      <c r="K1655" s="18" t="str">
        <f t="shared" ca="1" si="0"/>
        <v>-</v>
      </c>
      <c r="L1655" s="19" t="e">
        <f>IF(G1655=#REF!,#REF!,"FALSO")</f>
        <v>#REF!</v>
      </c>
      <c r="M1655" s="75"/>
      <c r="N1655" s="76"/>
    </row>
    <row r="1656" spans="1:14" ht="15">
      <c r="A1656" s="80"/>
      <c r="B1656" s="81"/>
      <c r="C1656" s="69"/>
      <c r="D1656" s="69"/>
      <c r="E1656" s="69"/>
      <c r="F1656" s="69"/>
      <c r="G1656" s="82"/>
      <c r="H1656" s="78"/>
      <c r="I1656" s="28">
        <f ca="1">SUMIF('IMPORTBFT (ID)'!$A$3:$A$5000,$G$4:$G$7322,'IMPORTBFT (ID)'!$B$3:$B$5000)</f>
        <v>0</v>
      </c>
      <c r="J1656" s="72"/>
      <c r="K1656" s="18" t="str">
        <f t="shared" ca="1" si="0"/>
        <v>-</v>
      </c>
      <c r="L1656" s="19" t="e">
        <f>IF(G1656=#REF!,#REF!,"FALSO")</f>
        <v>#REF!</v>
      </c>
      <c r="M1656" s="75"/>
      <c r="N1656" s="76"/>
    </row>
    <row r="1657" spans="1:14" ht="15">
      <c r="A1657" s="80"/>
      <c r="B1657" s="81"/>
      <c r="C1657" s="69"/>
      <c r="D1657" s="69"/>
      <c r="E1657" s="69"/>
      <c r="F1657" s="69"/>
      <c r="G1657" s="82"/>
      <c r="H1657" s="78"/>
      <c r="I1657" s="28">
        <f ca="1">SUMIF('IMPORTBFT (ID)'!$A$3:$A$5000,$G$4:$G$7322,'IMPORTBFT (ID)'!$B$3:$B$5000)</f>
        <v>0</v>
      </c>
      <c r="J1657" s="72"/>
      <c r="K1657" s="18" t="str">
        <f t="shared" ca="1" si="0"/>
        <v>-</v>
      </c>
      <c r="L1657" s="19" t="e">
        <f>IF(G1657=#REF!,#REF!,"FALSO")</f>
        <v>#REF!</v>
      </c>
      <c r="M1657" s="75"/>
      <c r="N1657" s="76"/>
    </row>
    <row r="1658" spans="1:14" ht="15">
      <c r="A1658" s="80"/>
      <c r="B1658" s="81"/>
      <c r="C1658" s="69"/>
      <c r="D1658" s="69"/>
      <c r="E1658" s="69"/>
      <c r="F1658" s="69"/>
      <c r="G1658" s="82"/>
      <c r="H1658" s="78"/>
      <c r="I1658" s="28">
        <f ca="1">SUMIF('IMPORTBFT (ID)'!$A$3:$A$5000,$G$4:$G$7322,'IMPORTBFT (ID)'!$B$3:$B$5000)</f>
        <v>0</v>
      </c>
      <c r="J1658" s="72"/>
      <c r="K1658" s="18" t="str">
        <f t="shared" ca="1" si="0"/>
        <v>-</v>
      </c>
      <c r="L1658" s="19" t="e">
        <f>IF(G1658=#REF!,#REF!,"FALSO")</f>
        <v>#REF!</v>
      </c>
      <c r="M1658" s="75"/>
      <c r="N1658" s="76"/>
    </row>
    <row r="1659" spans="1:14" ht="15">
      <c r="A1659" s="80"/>
      <c r="B1659" s="81"/>
      <c r="C1659" s="69"/>
      <c r="D1659" s="69"/>
      <c r="E1659" s="69"/>
      <c r="F1659" s="69"/>
      <c r="G1659" s="82"/>
      <c r="H1659" s="78"/>
      <c r="I1659" s="28">
        <f ca="1">SUMIF('IMPORTBFT (ID)'!$A$3:$A$5000,$G$4:$G$7322,'IMPORTBFT (ID)'!$B$3:$B$5000)</f>
        <v>0</v>
      </c>
      <c r="J1659" s="72"/>
      <c r="K1659" s="18" t="str">
        <f t="shared" ca="1" si="0"/>
        <v>-</v>
      </c>
      <c r="L1659" s="19" t="e">
        <f>IF(G1659=#REF!,#REF!,"FALSO")</f>
        <v>#REF!</v>
      </c>
      <c r="M1659" s="75"/>
      <c r="N1659" s="76"/>
    </row>
    <row r="1660" spans="1:14" ht="15">
      <c r="A1660" s="80"/>
      <c r="B1660" s="81"/>
      <c r="C1660" s="69"/>
      <c r="D1660" s="69"/>
      <c r="E1660" s="69"/>
      <c r="F1660" s="69"/>
      <c r="G1660" s="82"/>
      <c r="H1660" s="78"/>
      <c r="I1660" s="28">
        <f ca="1">SUMIF('IMPORTBFT (ID)'!$A$3:$A$5000,$G$4:$G$7322,'IMPORTBFT (ID)'!$B$3:$B$5000)</f>
        <v>0</v>
      </c>
      <c r="J1660" s="72"/>
      <c r="K1660" s="18" t="str">
        <f t="shared" ca="1" si="0"/>
        <v>-</v>
      </c>
      <c r="L1660" s="19" t="e">
        <f>IF(G1660=#REF!,#REF!,"FALSO")</f>
        <v>#REF!</v>
      </c>
      <c r="M1660" s="75"/>
      <c r="N1660" s="76"/>
    </row>
    <row r="1661" spans="1:14" ht="15">
      <c r="A1661" s="80"/>
      <c r="B1661" s="81"/>
      <c r="C1661" s="69"/>
      <c r="D1661" s="69"/>
      <c r="E1661" s="69"/>
      <c r="F1661" s="69"/>
      <c r="G1661" s="82"/>
      <c r="H1661" s="78"/>
      <c r="I1661" s="28">
        <f ca="1">SUMIF('IMPORTBFT (ID)'!$A$3:$A$5000,$G$4:$G$7322,'IMPORTBFT (ID)'!$B$3:$B$5000)</f>
        <v>0</v>
      </c>
      <c r="J1661" s="72"/>
      <c r="K1661" s="18" t="str">
        <f t="shared" ca="1" si="0"/>
        <v>-</v>
      </c>
      <c r="L1661" s="19" t="e">
        <f>IF(G1661=#REF!,#REF!,"FALSO")</f>
        <v>#REF!</v>
      </c>
      <c r="M1661" s="75"/>
      <c r="N1661" s="76"/>
    </row>
    <row r="1662" spans="1:14" ht="15">
      <c r="A1662" s="80"/>
      <c r="B1662" s="81"/>
      <c r="C1662" s="69"/>
      <c r="D1662" s="69"/>
      <c r="E1662" s="69"/>
      <c r="F1662" s="69"/>
      <c r="G1662" s="82"/>
      <c r="H1662" s="78"/>
      <c r="I1662" s="28">
        <f ca="1">SUMIF('IMPORTBFT (ID)'!$A$3:$A$5000,$G$4:$G$7322,'IMPORTBFT (ID)'!$B$3:$B$5000)</f>
        <v>0</v>
      </c>
      <c r="J1662" s="72"/>
      <c r="K1662" s="18" t="str">
        <f t="shared" ca="1" si="0"/>
        <v>-</v>
      </c>
      <c r="L1662" s="19" t="e">
        <f>IF(G1662=#REF!,#REF!,"FALSO")</f>
        <v>#REF!</v>
      </c>
      <c r="M1662" s="75"/>
      <c r="N1662" s="76"/>
    </row>
    <row r="1663" spans="1:14" ht="15">
      <c r="A1663" s="80"/>
      <c r="B1663" s="81"/>
      <c r="C1663" s="69"/>
      <c r="D1663" s="69"/>
      <c r="E1663" s="69"/>
      <c r="F1663" s="69"/>
      <c r="G1663" s="82"/>
      <c r="H1663" s="78"/>
      <c r="I1663" s="28">
        <f ca="1">SUMIF('IMPORTBFT (ID)'!$A$3:$A$5000,$G$4:$G$7322,'IMPORTBFT (ID)'!$B$3:$B$5000)</f>
        <v>0</v>
      </c>
      <c r="J1663" s="72"/>
      <c r="K1663" s="18" t="str">
        <f t="shared" ca="1" si="0"/>
        <v>-</v>
      </c>
      <c r="L1663" s="19" t="e">
        <f>IF(G1663=#REF!,#REF!,"FALSO")</f>
        <v>#REF!</v>
      </c>
      <c r="M1663" s="75"/>
      <c r="N1663" s="76"/>
    </row>
    <row r="1664" spans="1:14" ht="15">
      <c r="A1664" s="80"/>
      <c r="B1664" s="81"/>
      <c r="C1664" s="69"/>
      <c r="D1664" s="69"/>
      <c r="E1664" s="69"/>
      <c r="F1664" s="69"/>
      <c r="G1664" s="82"/>
      <c r="H1664" s="78"/>
      <c r="I1664" s="28">
        <f ca="1">SUMIF('IMPORTBFT (ID)'!$A$3:$A$5000,$G$4:$G$7322,'IMPORTBFT (ID)'!$B$3:$B$5000)</f>
        <v>0</v>
      </c>
      <c r="J1664" s="72"/>
      <c r="K1664" s="18" t="str">
        <f t="shared" ca="1" si="0"/>
        <v>-</v>
      </c>
      <c r="L1664" s="19" t="e">
        <f>IF(G1664=#REF!,#REF!,"FALSO")</f>
        <v>#REF!</v>
      </c>
      <c r="M1664" s="75"/>
      <c r="N1664" s="76"/>
    </row>
    <row r="1665" spans="1:14" ht="15">
      <c r="A1665" s="80"/>
      <c r="B1665" s="81"/>
      <c r="C1665" s="69"/>
      <c r="D1665" s="69"/>
      <c r="E1665" s="69"/>
      <c r="F1665" s="69"/>
      <c r="G1665" s="82"/>
      <c r="H1665" s="78"/>
      <c r="I1665" s="28">
        <f ca="1">SUMIF('IMPORTBFT (ID)'!$A$3:$A$5000,$G$4:$G$7322,'IMPORTBFT (ID)'!$B$3:$B$5000)</f>
        <v>0</v>
      </c>
      <c r="J1665" s="72"/>
      <c r="K1665" s="18" t="str">
        <f t="shared" ca="1" si="0"/>
        <v>-</v>
      </c>
      <c r="L1665" s="19" t="e">
        <f>IF(G1665=#REF!,#REF!,"FALSO")</f>
        <v>#REF!</v>
      </c>
      <c r="M1665" s="75"/>
      <c r="N1665" s="76"/>
    </row>
    <row r="1666" spans="1:14" ht="15">
      <c r="A1666" s="80"/>
      <c r="B1666" s="81"/>
      <c r="C1666" s="69"/>
      <c r="D1666" s="69"/>
      <c r="E1666" s="69"/>
      <c r="F1666" s="69"/>
      <c r="G1666" s="82"/>
      <c r="H1666" s="78"/>
      <c r="I1666" s="28">
        <f ca="1">SUMIF('IMPORTBFT (ID)'!$A$3:$A$5000,$G$4:$G$7322,'IMPORTBFT (ID)'!$B$3:$B$5000)</f>
        <v>0</v>
      </c>
      <c r="J1666" s="72"/>
      <c r="K1666" s="18" t="str">
        <f t="shared" ca="1" si="0"/>
        <v>-</v>
      </c>
      <c r="L1666" s="19" t="e">
        <f>IF(G1666=#REF!,#REF!,"FALSO")</f>
        <v>#REF!</v>
      </c>
      <c r="M1666" s="75"/>
      <c r="N1666" s="76"/>
    </row>
    <row r="1667" spans="1:14" ht="15">
      <c r="A1667" s="80"/>
      <c r="B1667" s="81"/>
      <c r="C1667" s="69"/>
      <c r="D1667" s="69"/>
      <c r="E1667" s="69"/>
      <c r="F1667" s="69"/>
      <c r="G1667" s="82"/>
      <c r="H1667" s="78"/>
      <c r="I1667" s="28">
        <f ca="1">SUMIF('IMPORTBFT (ID)'!$A$3:$A$5000,$G$4:$G$7322,'IMPORTBFT (ID)'!$B$3:$B$5000)</f>
        <v>0</v>
      </c>
      <c r="J1667" s="72"/>
      <c r="K1667" s="18" t="str">
        <f t="shared" ca="1" si="0"/>
        <v>-</v>
      </c>
      <c r="L1667" s="19" t="e">
        <f>IF(G1667=#REF!,#REF!,"FALSO")</f>
        <v>#REF!</v>
      </c>
      <c r="M1667" s="75"/>
      <c r="N1667" s="76"/>
    </row>
    <row r="1668" spans="1:14" ht="15">
      <c r="A1668" s="80"/>
      <c r="B1668" s="81"/>
      <c r="C1668" s="69"/>
      <c r="D1668" s="69"/>
      <c r="E1668" s="69"/>
      <c r="F1668" s="69"/>
      <c r="G1668" s="82"/>
      <c r="H1668" s="78"/>
      <c r="I1668" s="28">
        <f ca="1">SUMIF('IMPORTBFT (ID)'!$A$3:$A$5000,$G$4:$G$7322,'IMPORTBFT (ID)'!$B$3:$B$5000)</f>
        <v>0</v>
      </c>
      <c r="J1668" s="72"/>
      <c r="K1668" s="18" t="str">
        <f t="shared" ca="1" si="0"/>
        <v>-</v>
      </c>
      <c r="L1668" s="19" t="e">
        <f>IF(G1668=#REF!,#REF!,"FALSO")</f>
        <v>#REF!</v>
      </c>
      <c r="M1668" s="75"/>
      <c r="N1668" s="76"/>
    </row>
    <row r="1669" spans="1:14" ht="15">
      <c r="A1669" s="80"/>
      <c r="B1669" s="81"/>
      <c r="C1669" s="69"/>
      <c r="D1669" s="69"/>
      <c r="E1669" s="69"/>
      <c r="F1669" s="69"/>
      <c r="G1669" s="82"/>
      <c r="H1669" s="78"/>
      <c r="I1669" s="28">
        <f ca="1">SUMIF('IMPORTBFT (ID)'!$A$3:$A$5000,$G$4:$G$7322,'IMPORTBFT (ID)'!$B$3:$B$5000)</f>
        <v>0</v>
      </c>
      <c r="J1669" s="72"/>
      <c r="K1669" s="18" t="str">
        <f t="shared" ca="1" si="0"/>
        <v>-</v>
      </c>
      <c r="L1669" s="19" t="e">
        <f>IF(G1669=#REF!,#REF!,"FALSO")</f>
        <v>#REF!</v>
      </c>
      <c r="M1669" s="75"/>
      <c r="N1669" s="76"/>
    </row>
    <row r="1670" spans="1:14" ht="15">
      <c r="A1670" s="80"/>
      <c r="B1670" s="81"/>
      <c r="C1670" s="69"/>
      <c r="D1670" s="69"/>
      <c r="E1670" s="69"/>
      <c r="F1670" s="69"/>
      <c r="G1670" s="82"/>
      <c r="H1670" s="78"/>
      <c r="I1670" s="28">
        <f ca="1">SUMIF('IMPORTBFT (ID)'!$A$3:$A$5000,$G$4:$G$7322,'IMPORTBFT (ID)'!$B$3:$B$5000)</f>
        <v>0</v>
      </c>
      <c r="J1670" s="72"/>
      <c r="K1670" s="18" t="str">
        <f t="shared" ca="1" si="0"/>
        <v>-</v>
      </c>
      <c r="L1670" s="19" t="e">
        <f>IF(G1670=#REF!,#REF!,"FALSO")</f>
        <v>#REF!</v>
      </c>
      <c r="M1670" s="75"/>
      <c r="N1670" s="76"/>
    </row>
    <row r="1671" spans="1:14" ht="15">
      <c r="A1671" s="80"/>
      <c r="B1671" s="81"/>
      <c r="C1671" s="69"/>
      <c r="D1671" s="69"/>
      <c r="E1671" s="69"/>
      <c r="F1671" s="69"/>
      <c r="G1671" s="82"/>
      <c r="H1671" s="78"/>
      <c r="I1671" s="28">
        <f ca="1">SUMIF('IMPORTBFT (ID)'!$A$3:$A$5000,$G$4:$G$7322,'IMPORTBFT (ID)'!$B$3:$B$5000)</f>
        <v>0</v>
      </c>
      <c r="J1671" s="72"/>
      <c r="K1671" s="18" t="str">
        <f t="shared" ca="1" si="0"/>
        <v>-</v>
      </c>
      <c r="L1671" s="19" t="e">
        <f>IF(G1671=#REF!,#REF!,"FALSO")</f>
        <v>#REF!</v>
      </c>
      <c r="M1671" s="75"/>
      <c r="N1671" s="76"/>
    </row>
    <row r="1672" spans="1:14" ht="15">
      <c r="A1672" s="80"/>
      <c r="B1672" s="81"/>
      <c r="C1672" s="69"/>
      <c r="D1672" s="69"/>
      <c r="E1672" s="69"/>
      <c r="F1672" s="69"/>
      <c r="G1672" s="82"/>
      <c r="H1672" s="78"/>
      <c r="I1672" s="28">
        <f ca="1">SUMIF('IMPORTBFT (ID)'!$A$3:$A$5000,$G$4:$G$7322,'IMPORTBFT (ID)'!$B$3:$B$5000)</f>
        <v>0</v>
      </c>
      <c r="J1672" s="72"/>
      <c r="K1672" s="18" t="str">
        <f t="shared" ca="1" si="0"/>
        <v>-</v>
      </c>
      <c r="L1672" s="19" t="e">
        <f>IF(G1672=#REF!,#REF!,"FALSO")</f>
        <v>#REF!</v>
      </c>
      <c r="M1672" s="75"/>
      <c r="N1672" s="76"/>
    </row>
    <row r="1673" spans="1:14" ht="15">
      <c r="A1673" s="80"/>
      <c r="B1673" s="81"/>
      <c r="C1673" s="69"/>
      <c r="D1673" s="69"/>
      <c r="E1673" s="69"/>
      <c r="F1673" s="69"/>
      <c r="G1673" s="82"/>
      <c r="H1673" s="78"/>
      <c r="I1673" s="28">
        <f ca="1">SUMIF('IMPORTBFT (ID)'!$A$3:$A$5000,$G$4:$G$7322,'IMPORTBFT (ID)'!$B$3:$B$5000)</f>
        <v>0</v>
      </c>
      <c r="J1673" s="72"/>
      <c r="K1673" s="18" t="str">
        <f t="shared" ca="1" si="0"/>
        <v>-</v>
      </c>
      <c r="L1673" s="19" t="e">
        <f>IF(G1673=#REF!,#REF!,"FALSO")</f>
        <v>#REF!</v>
      </c>
      <c r="M1673" s="75"/>
      <c r="N1673" s="76"/>
    </row>
    <row r="1674" spans="1:14" ht="15">
      <c r="A1674" s="80"/>
      <c r="B1674" s="81"/>
      <c r="C1674" s="69"/>
      <c r="D1674" s="69"/>
      <c r="E1674" s="69"/>
      <c r="F1674" s="69"/>
      <c r="G1674" s="82"/>
      <c r="H1674" s="78"/>
      <c r="I1674" s="28">
        <f ca="1">SUMIF('IMPORTBFT (ID)'!$A$3:$A$5000,$G$4:$G$7322,'IMPORTBFT (ID)'!$B$3:$B$5000)</f>
        <v>0</v>
      </c>
      <c r="J1674" s="72"/>
      <c r="K1674" s="18" t="str">
        <f t="shared" ca="1" si="0"/>
        <v>-</v>
      </c>
      <c r="L1674" s="19" t="e">
        <f>IF(G1674=#REF!,#REF!,"FALSO")</f>
        <v>#REF!</v>
      </c>
      <c r="M1674" s="75"/>
      <c r="N1674" s="76"/>
    </row>
    <row r="1675" spans="1:14" ht="15">
      <c r="A1675" s="80"/>
      <c r="B1675" s="81"/>
      <c r="C1675" s="69"/>
      <c r="D1675" s="69"/>
      <c r="E1675" s="69"/>
      <c r="F1675" s="69"/>
      <c r="G1675" s="82"/>
      <c r="H1675" s="78"/>
      <c r="I1675" s="28">
        <f ca="1">SUMIF('IMPORTBFT (ID)'!$A$3:$A$5000,$G$4:$G$7322,'IMPORTBFT (ID)'!$B$3:$B$5000)</f>
        <v>0</v>
      </c>
      <c r="J1675" s="72"/>
      <c r="K1675" s="18" t="str">
        <f t="shared" ca="1" si="0"/>
        <v>-</v>
      </c>
      <c r="L1675" s="19" t="e">
        <f>IF(G1675=#REF!,#REF!,"FALSO")</f>
        <v>#REF!</v>
      </c>
      <c r="M1675" s="75"/>
      <c r="N1675" s="76"/>
    </row>
    <row r="1676" spans="1:14" ht="15">
      <c r="A1676" s="80"/>
      <c r="B1676" s="81"/>
      <c r="C1676" s="69"/>
      <c r="D1676" s="69"/>
      <c r="E1676" s="69"/>
      <c r="F1676" s="69"/>
      <c r="G1676" s="82"/>
      <c r="H1676" s="78"/>
      <c r="I1676" s="28">
        <f ca="1">SUMIF('IMPORTBFT (ID)'!$A$3:$A$5000,$G$4:$G$7322,'IMPORTBFT (ID)'!$B$3:$B$5000)</f>
        <v>0</v>
      </c>
      <c r="J1676" s="72"/>
      <c r="K1676" s="18" t="str">
        <f t="shared" ca="1" si="0"/>
        <v>-</v>
      </c>
      <c r="L1676" s="19" t="e">
        <f>IF(G1676=#REF!,#REF!,"FALSO")</f>
        <v>#REF!</v>
      </c>
      <c r="M1676" s="75"/>
      <c r="N1676" s="76"/>
    </row>
    <row r="1677" spans="1:14" ht="15">
      <c r="A1677" s="80"/>
      <c r="B1677" s="81"/>
      <c r="C1677" s="69"/>
      <c r="D1677" s="69"/>
      <c r="E1677" s="69"/>
      <c r="F1677" s="69"/>
      <c r="G1677" s="82"/>
      <c r="H1677" s="78"/>
      <c r="I1677" s="28">
        <f ca="1">SUMIF('IMPORTBFT (ID)'!$A$3:$A$5000,$G$4:$G$7322,'IMPORTBFT (ID)'!$B$3:$B$5000)</f>
        <v>0</v>
      </c>
      <c r="J1677" s="72"/>
      <c r="K1677" s="18" t="str">
        <f t="shared" ca="1" si="0"/>
        <v>-</v>
      </c>
      <c r="L1677" s="19" t="e">
        <f>IF(G1677=#REF!,#REF!,"FALSO")</f>
        <v>#REF!</v>
      </c>
      <c r="M1677" s="75"/>
      <c r="N1677" s="76"/>
    </row>
    <row r="1678" spans="1:14" ht="15">
      <c r="A1678" s="80"/>
      <c r="B1678" s="81"/>
      <c r="C1678" s="69"/>
      <c r="D1678" s="69"/>
      <c r="E1678" s="69"/>
      <c r="F1678" s="69"/>
      <c r="G1678" s="82"/>
      <c r="H1678" s="78"/>
      <c r="I1678" s="28">
        <f ca="1">SUMIF('IMPORTBFT (ID)'!$A$3:$A$5000,$G$4:$G$7322,'IMPORTBFT (ID)'!$B$3:$B$5000)</f>
        <v>0</v>
      </c>
      <c r="J1678" s="72"/>
      <c r="K1678" s="18" t="str">
        <f t="shared" ca="1" si="0"/>
        <v>-</v>
      </c>
      <c r="L1678" s="19" t="e">
        <f>IF(G1678=#REF!,#REF!,"FALSO")</f>
        <v>#REF!</v>
      </c>
      <c r="M1678" s="75"/>
      <c r="N1678" s="76"/>
    </row>
    <row r="1679" spans="1:14" ht="15">
      <c r="A1679" s="80"/>
      <c r="B1679" s="81"/>
      <c r="C1679" s="69"/>
      <c r="D1679" s="69"/>
      <c r="E1679" s="69"/>
      <c r="F1679" s="69"/>
      <c r="G1679" s="82"/>
      <c r="H1679" s="78"/>
      <c r="I1679" s="28">
        <f ca="1">SUMIF('IMPORTBFT (ID)'!$A$3:$A$5000,$G$4:$G$7322,'IMPORTBFT (ID)'!$B$3:$B$5000)</f>
        <v>0</v>
      </c>
      <c r="J1679" s="72"/>
      <c r="K1679" s="18" t="str">
        <f t="shared" ca="1" si="0"/>
        <v>-</v>
      </c>
      <c r="L1679" s="19" t="e">
        <f>IF(G1679=#REF!,#REF!,"FALSO")</f>
        <v>#REF!</v>
      </c>
      <c r="M1679" s="75"/>
      <c r="N1679" s="76"/>
    </row>
    <row r="1680" spans="1:14" ht="15">
      <c r="A1680" s="80"/>
      <c r="B1680" s="81"/>
      <c r="C1680" s="69"/>
      <c r="D1680" s="69"/>
      <c r="E1680" s="69"/>
      <c r="F1680" s="69"/>
      <c r="G1680" s="82"/>
      <c r="H1680" s="78"/>
      <c r="I1680" s="28">
        <f ca="1">SUMIF('IMPORTBFT (ID)'!$A$3:$A$5000,$G$4:$G$7322,'IMPORTBFT (ID)'!$B$3:$B$5000)</f>
        <v>0</v>
      </c>
      <c r="J1680" s="72"/>
      <c r="K1680" s="18" t="str">
        <f t="shared" ca="1" si="0"/>
        <v>-</v>
      </c>
      <c r="L1680" s="19" t="e">
        <f>IF(G1680=#REF!,#REF!,"FALSO")</f>
        <v>#REF!</v>
      </c>
      <c r="M1680" s="75"/>
      <c r="N1680" s="76"/>
    </row>
    <row r="1681" spans="1:14" ht="15">
      <c r="A1681" s="80"/>
      <c r="B1681" s="81"/>
      <c r="C1681" s="69"/>
      <c r="D1681" s="69"/>
      <c r="E1681" s="69"/>
      <c r="F1681" s="69"/>
      <c r="G1681" s="82"/>
      <c r="H1681" s="78"/>
      <c r="I1681" s="28">
        <f ca="1">SUMIF('IMPORTBFT (ID)'!$A$3:$A$5000,$G$4:$G$7322,'IMPORTBFT (ID)'!$B$3:$B$5000)</f>
        <v>0</v>
      </c>
      <c r="J1681" s="72"/>
      <c r="K1681" s="18" t="str">
        <f t="shared" ca="1" si="0"/>
        <v>-</v>
      </c>
      <c r="L1681" s="19" t="e">
        <f>IF(G1681=#REF!,#REF!,"FALSO")</f>
        <v>#REF!</v>
      </c>
      <c r="M1681" s="75"/>
      <c r="N1681" s="76"/>
    </row>
    <row r="1682" spans="1:14" ht="15">
      <c r="A1682" s="80"/>
      <c r="B1682" s="81"/>
      <c r="C1682" s="69"/>
      <c r="D1682" s="69"/>
      <c r="E1682" s="69"/>
      <c r="F1682" s="69"/>
      <c r="G1682" s="82"/>
      <c r="H1682" s="78"/>
      <c r="I1682" s="28">
        <f ca="1">SUMIF('IMPORTBFT (ID)'!$A$3:$A$5000,$G$4:$G$7322,'IMPORTBFT (ID)'!$B$3:$B$5000)</f>
        <v>0</v>
      </c>
      <c r="J1682" s="72"/>
      <c r="K1682" s="18" t="str">
        <f t="shared" ca="1" si="0"/>
        <v>-</v>
      </c>
      <c r="L1682" s="19" t="e">
        <f>IF(G1682=#REF!,#REF!,"FALSO")</f>
        <v>#REF!</v>
      </c>
      <c r="M1682" s="75"/>
      <c r="N1682" s="76"/>
    </row>
    <row r="1683" spans="1:14" ht="15">
      <c r="A1683" s="80"/>
      <c r="B1683" s="81"/>
      <c r="C1683" s="69"/>
      <c r="D1683" s="69"/>
      <c r="E1683" s="69"/>
      <c r="F1683" s="69"/>
      <c r="G1683" s="82"/>
      <c r="H1683" s="78"/>
      <c r="I1683" s="28">
        <f ca="1">SUMIF('IMPORTBFT (ID)'!$A$3:$A$5000,$G$4:$G$7322,'IMPORTBFT (ID)'!$B$3:$B$5000)</f>
        <v>0</v>
      </c>
      <c r="J1683" s="72"/>
      <c r="K1683" s="18" t="str">
        <f t="shared" ca="1" si="0"/>
        <v>-</v>
      </c>
      <c r="L1683" s="19" t="e">
        <f>IF(G1683=#REF!,#REF!,"FALSO")</f>
        <v>#REF!</v>
      </c>
      <c r="M1683" s="75"/>
      <c r="N1683" s="76"/>
    </row>
    <row r="1684" spans="1:14" ht="15">
      <c r="A1684" s="80"/>
      <c r="B1684" s="81"/>
      <c r="C1684" s="69"/>
      <c r="D1684" s="69"/>
      <c r="E1684" s="69"/>
      <c r="F1684" s="69"/>
      <c r="G1684" s="82"/>
      <c r="H1684" s="78"/>
      <c r="I1684" s="28">
        <f ca="1">SUMIF('IMPORTBFT (ID)'!$A$3:$A$5000,$G$4:$G$7322,'IMPORTBFT (ID)'!$B$3:$B$5000)</f>
        <v>0</v>
      </c>
      <c r="J1684" s="72"/>
      <c r="K1684" s="18" t="str">
        <f t="shared" ca="1" si="0"/>
        <v>-</v>
      </c>
      <c r="L1684" s="19" t="e">
        <f>IF(G1684=#REF!,#REF!,"FALSO")</f>
        <v>#REF!</v>
      </c>
      <c r="M1684" s="75"/>
      <c r="N1684" s="76"/>
    </row>
    <row r="1685" spans="1:14" ht="15">
      <c r="A1685" s="80"/>
      <c r="B1685" s="81"/>
      <c r="C1685" s="69"/>
      <c r="D1685" s="69"/>
      <c r="E1685" s="69"/>
      <c r="F1685" s="69"/>
      <c r="G1685" s="82"/>
      <c r="H1685" s="78"/>
      <c r="I1685" s="28">
        <f ca="1">SUMIF('IMPORTBFT (ID)'!$A$3:$A$5000,$G$4:$G$7322,'IMPORTBFT (ID)'!$B$3:$B$5000)</f>
        <v>0</v>
      </c>
      <c r="J1685" s="72"/>
      <c r="K1685" s="18" t="str">
        <f t="shared" ca="1" si="0"/>
        <v>-</v>
      </c>
      <c r="L1685" s="19" t="e">
        <f>IF(G1685=#REF!,#REF!,"FALSO")</f>
        <v>#REF!</v>
      </c>
      <c r="M1685" s="75"/>
      <c r="N1685" s="76"/>
    </row>
    <row r="1686" spans="1:14" ht="15">
      <c r="A1686" s="80"/>
      <c r="B1686" s="81"/>
      <c r="C1686" s="69"/>
      <c r="D1686" s="69"/>
      <c r="E1686" s="69"/>
      <c r="F1686" s="69"/>
      <c r="G1686" s="82"/>
      <c r="H1686" s="78"/>
      <c r="I1686" s="28">
        <f ca="1">SUMIF('IMPORTBFT (ID)'!$A$3:$A$5000,$G$4:$G$7322,'IMPORTBFT (ID)'!$B$3:$B$5000)</f>
        <v>0</v>
      </c>
      <c r="J1686" s="72"/>
      <c r="K1686" s="18" t="str">
        <f t="shared" ca="1" si="0"/>
        <v>-</v>
      </c>
      <c r="L1686" s="19" t="e">
        <f>IF(G1686=#REF!,#REF!,"FALSO")</f>
        <v>#REF!</v>
      </c>
      <c r="M1686" s="75"/>
      <c r="N1686" s="76"/>
    </row>
    <row r="1687" spans="1:14" ht="15">
      <c r="A1687" s="80"/>
      <c r="B1687" s="81"/>
      <c r="C1687" s="69"/>
      <c r="D1687" s="69"/>
      <c r="E1687" s="69"/>
      <c r="F1687" s="69"/>
      <c r="G1687" s="82"/>
      <c r="H1687" s="78"/>
      <c r="I1687" s="28">
        <f ca="1">SUMIF('IMPORTBFT (ID)'!$A$3:$A$5000,$G$4:$G$7322,'IMPORTBFT (ID)'!$B$3:$B$5000)</f>
        <v>0</v>
      </c>
      <c r="J1687" s="72"/>
      <c r="K1687" s="18" t="str">
        <f t="shared" ca="1" si="0"/>
        <v>-</v>
      </c>
      <c r="L1687" s="19" t="e">
        <f>IF(G1687=#REF!,#REF!,"FALSO")</f>
        <v>#REF!</v>
      </c>
      <c r="M1687" s="75"/>
      <c r="N1687" s="76"/>
    </row>
    <row r="1688" spans="1:14" ht="15">
      <c r="A1688" s="80"/>
      <c r="B1688" s="81"/>
      <c r="C1688" s="69"/>
      <c r="D1688" s="69"/>
      <c r="E1688" s="69"/>
      <c r="F1688" s="69"/>
      <c r="G1688" s="82"/>
      <c r="H1688" s="78"/>
      <c r="I1688" s="28">
        <f ca="1">SUMIF('IMPORTBFT (ID)'!$A$3:$A$5000,$G$4:$G$7322,'IMPORTBFT (ID)'!$B$3:$B$5000)</f>
        <v>0</v>
      </c>
      <c r="J1688" s="72"/>
      <c r="K1688" s="18" t="str">
        <f t="shared" ca="1" si="0"/>
        <v>-</v>
      </c>
      <c r="L1688" s="19" t="e">
        <f>IF(G1688=#REF!,#REF!,"FALSO")</f>
        <v>#REF!</v>
      </c>
      <c r="M1688" s="75"/>
      <c r="N1688" s="76"/>
    </row>
    <row r="1689" spans="1:14" ht="15">
      <c r="A1689" s="80"/>
      <c r="B1689" s="81"/>
      <c r="C1689" s="69"/>
      <c r="D1689" s="69"/>
      <c r="E1689" s="69"/>
      <c r="F1689" s="69"/>
      <c r="G1689" s="82"/>
      <c r="H1689" s="78"/>
      <c r="I1689" s="28">
        <f ca="1">SUMIF('IMPORTBFT (ID)'!$A$3:$A$5000,$G$4:$G$7322,'IMPORTBFT (ID)'!$B$3:$B$5000)</f>
        <v>0</v>
      </c>
      <c r="J1689" s="72"/>
      <c r="K1689" s="18" t="str">
        <f t="shared" ca="1" si="0"/>
        <v>-</v>
      </c>
      <c r="L1689" s="19" t="e">
        <f>IF(G1689=#REF!,#REF!,"FALSO")</f>
        <v>#REF!</v>
      </c>
      <c r="M1689" s="75"/>
      <c r="N1689" s="76"/>
    </row>
    <row r="1690" spans="1:14" ht="15">
      <c r="A1690" s="80"/>
      <c r="B1690" s="81"/>
      <c r="C1690" s="69"/>
      <c r="D1690" s="69"/>
      <c r="E1690" s="69"/>
      <c r="F1690" s="69"/>
      <c r="G1690" s="82"/>
      <c r="H1690" s="78"/>
      <c r="I1690" s="28">
        <f ca="1">SUMIF('IMPORTBFT (ID)'!$A$3:$A$5000,$G$4:$G$7322,'IMPORTBFT (ID)'!$B$3:$B$5000)</f>
        <v>0</v>
      </c>
      <c r="J1690" s="72"/>
      <c r="K1690" s="18" t="str">
        <f t="shared" ca="1" si="0"/>
        <v>-</v>
      </c>
      <c r="L1690" s="19" t="e">
        <f>IF(G1690=#REF!,#REF!,"FALSO")</f>
        <v>#REF!</v>
      </c>
      <c r="M1690" s="75"/>
      <c r="N1690" s="76"/>
    </row>
    <row r="1691" spans="1:14" ht="15">
      <c r="A1691" s="80"/>
      <c r="B1691" s="81"/>
      <c r="C1691" s="69"/>
      <c r="D1691" s="69"/>
      <c r="E1691" s="69"/>
      <c r="F1691" s="69"/>
      <c r="G1691" s="82"/>
      <c r="H1691" s="78"/>
      <c r="I1691" s="28">
        <f ca="1">SUMIF('IMPORTBFT (ID)'!$A$3:$A$5000,$G$4:$G$7322,'IMPORTBFT (ID)'!$B$3:$B$5000)</f>
        <v>0</v>
      </c>
      <c r="J1691" s="72"/>
      <c r="K1691" s="18" t="str">
        <f t="shared" ca="1" si="0"/>
        <v>-</v>
      </c>
      <c r="L1691" s="19" t="e">
        <f>IF(G1691=#REF!,#REF!,"FALSO")</f>
        <v>#REF!</v>
      </c>
      <c r="M1691" s="75"/>
      <c r="N1691" s="76"/>
    </row>
    <row r="1692" spans="1:14" ht="15">
      <c r="A1692" s="80"/>
      <c r="B1692" s="81"/>
      <c r="C1692" s="69"/>
      <c r="D1692" s="69"/>
      <c r="E1692" s="69"/>
      <c r="F1692" s="69"/>
      <c r="G1692" s="82"/>
      <c r="H1692" s="78"/>
      <c r="I1692" s="28">
        <f ca="1">SUMIF('IMPORTBFT (ID)'!$A$3:$A$5000,$G$4:$G$7322,'IMPORTBFT (ID)'!$B$3:$B$5000)</f>
        <v>0</v>
      </c>
      <c r="J1692" s="72"/>
      <c r="K1692" s="18" t="str">
        <f t="shared" ca="1" si="0"/>
        <v>-</v>
      </c>
      <c r="L1692" s="19" t="e">
        <f>IF(G1692=#REF!,#REF!,"FALSO")</f>
        <v>#REF!</v>
      </c>
      <c r="M1692" s="75"/>
      <c r="N1692" s="76"/>
    </row>
    <row r="1693" spans="1:14" ht="15">
      <c r="A1693" s="80"/>
      <c r="B1693" s="81"/>
      <c r="C1693" s="69"/>
      <c r="D1693" s="69"/>
      <c r="E1693" s="69"/>
      <c r="F1693" s="69"/>
      <c r="G1693" s="82"/>
      <c r="H1693" s="78"/>
      <c r="I1693" s="28">
        <f ca="1">SUMIF('IMPORTBFT (ID)'!$A$3:$A$5000,$G$4:$G$7322,'IMPORTBFT (ID)'!$B$3:$B$5000)</f>
        <v>0</v>
      </c>
      <c r="J1693" s="72"/>
      <c r="K1693" s="18" t="str">
        <f t="shared" ca="1" si="0"/>
        <v>-</v>
      </c>
      <c r="L1693" s="19" t="e">
        <f>IF(G1693=#REF!,#REF!,"FALSO")</f>
        <v>#REF!</v>
      </c>
      <c r="M1693" s="75"/>
      <c r="N1693" s="76"/>
    </row>
    <row r="1694" spans="1:14" ht="15">
      <c r="A1694" s="80"/>
      <c r="B1694" s="81"/>
      <c r="C1694" s="69"/>
      <c r="D1694" s="69"/>
      <c r="E1694" s="69"/>
      <c r="F1694" s="69"/>
      <c r="G1694" s="82"/>
      <c r="H1694" s="78"/>
      <c r="I1694" s="28">
        <f ca="1">SUMIF('IMPORTBFT (ID)'!$A$3:$A$5000,$G$4:$G$7322,'IMPORTBFT (ID)'!$B$3:$B$5000)</f>
        <v>0</v>
      </c>
      <c r="J1694" s="72"/>
      <c r="K1694" s="18" t="str">
        <f t="shared" ca="1" si="0"/>
        <v>-</v>
      </c>
      <c r="L1694" s="19" t="e">
        <f>IF(G1694=#REF!,#REF!,"FALSO")</f>
        <v>#REF!</v>
      </c>
      <c r="M1694" s="75"/>
      <c r="N1694" s="76"/>
    </row>
    <row r="1695" spans="1:14" ht="15">
      <c r="A1695" s="80"/>
      <c r="B1695" s="81"/>
      <c r="C1695" s="69"/>
      <c r="D1695" s="69"/>
      <c r="E1695" s="69"/>
      <c r="F1695" s="69"/>
      <c r="G1695" s="82"/>
      <c r="H1695" s="78"/>
      <c r="I1695" s="28">
        <f ca="1">SUMIF('IMPORTBFT (ID)'!$A$3:$A$5000,$G$4:$G$7322,'IMPORTBFT (ID)'!$B$3:$B$5000)</f>
        <v>0</v>
      </c>
      <c r="J1695" s="72"/>
      <c r="K1695" s="18" t="str">
        <f t="shared" ca="1" si="0"/>
        <v>-</v>
      </c>
      <c r="L1695" s="19" t="e">
        <f>IF(G1695=#REF!,#REF!,"FALSO")</f>
        <v>#REF!</v>
      </c>
      <c r="M1695" s="75"/>
      <c r="N1695" s="76"/>
    </row>
    <row r="1696" spans="1:14" ht="15">
      <c r="A1696" s="80"/>
      <c r="B1696" s="81"/>
      <c r="C1696" s="69"/>
      <c r="D1696" s="69"/>
      <c r="E1696" s="69"/>
      <c r="F1696" s="69"/>
      <c r="G1696" s="82"/>
      <c r="H1696" s="78"/>
      <c r="I1696" s="28">
        <f ca="1">SUMIF('IMPORTBFT (ID)'!$A$3:$A$5000,$G$4:$G$7322,'IMPORTBFT (ID)'!$B$3:$B$5000)</f>
        <v>0</v>
      </c>
      <c r="J1696" s="72"/>
      <c r="K1696" s="18" t="str">
        <f t="shared" ca="1" si="0"/>
        <v>-</v>
      </c>
      <c r="L1696" s="19" t="e">
        <f>IF(G1696=#REF!,#REF!,"FALSO")</f>
        <v>#REF!</v>
      </c>
      <c r="M1696" s="75"/>
      <c r="N1696" s="76"/>
    </row>
    <row r="1697" spans="1:14" ht="15">
      <c r="A1697" s="80"/>
      <c r="B1697" s="81"/>
      <c r="C1697" s="69"/>
      <c r="D1697" s="69"/>
      <c r="E1697" s="69"/>
      <c r="F1697" s="69"/>
      <c r="G1697" s="82"/>
      <c r="H1697" s="78"/>
      <c r="I1697" s="28">
        <f ca="1">SUMIF('IMPORTBFT (ID)'!$A$3:$A$5000,$G$4:$G$7322,'IMPORTBFT (ID)'!$B$3:$B$5000)</f>
        <v>0</v>
      </c>
      <c r="J1697" s="72"/>
      <c r="K1697" s="18" t="str">
        <f t="shared" ca="1" si="0"/>
        <v>-</v>
      </c>
      <c r="L1697" s="19" t="e">
        <f>IF(G1697=#REF!,#REF!,"FALSO")</f>
        <v>#REF!</v>
      </c>
      <c r="M1697" s="75"/>
      <c r="N1697" s="76"/>
    </row>
    <row r="1698" spans="1:14" ht="15">
      <c r="A1698" s="80"/>
      <c r="B1698" s="81"/>
      <c r="C1698" s="69"/>
      <c r="D1698" s="69"/>
      <c r="E1698" s="69"/>
      <c r="F1698" s="69"/>
      <c r="G1698" s="82"/>
      <c r="H1698" s="78"/>
      <c r="I1698" s="28">
        <f ca="1">SUMIF('IMPORTBFT (ID)'!$A$3:$A$5000,$G$4:$G$7322,'IMPORTBFT (ID)'!$B$3:$B$5000)</f>
        <v>0</v>
      </c>
      <c r="J1698" s="72"/>
      <c r="K1698" s="18" t="str">
        <f t="shared" ca="1" si="0"/>
        <v>-</v>
      </c>
      <c r="L1698" s="19" t="e">
        <f>IF(G1698=#REF!,#REF!,"FALSO")</f>
        <v>#REF!</v>
      </c>
      <c r="M1698" s="75"/>
      <c r="N1698" s="76"/>
    </row>
    <row r="1699" spans="1:14" ht="15">
      <c r="A1699" s="80"/>
      <c r="B1699" s="81"/>
      <c r="C1699" s="69"/>
      <c r="D1699" s="69"/>
      <c r="E1699" s="69"/>
      <c r="F1699" s="69"/>
      <c r="G1699" s="82"/>
      <c r="H1699" s="78"/>
      <c r="I1699" s="28">
        <f ca="1">SUMIF('IMPORTBFT (ID)'!$A$3:$A$5000,$G$4:$G$7322,'IMPORTBFT (ID)'!$B$3:$B$5000)</f>
        <v>0</v>
      </c>
      <c r="J1699" s="72"/>
      <c r="K1699" s="18" t="str">
        <f t="shared" ca="1" si="0"/>
        <v>-</v>
      </c>
      <c r="L1699" s="19" t="e">
        <f>IF(G1699=#REF!,#REF!,"FALSO")</f>
        <v>#REF!</v>
      </c>
      <c r="M1699" s="75"/>
      <c r="N1699" s="76"/>
    </row>
    <row r="1700" spans="1:14" ht="15">
      <c r="A1700" s="80"/>
      <c r="B1700" s="81"/>
      <c r="C1700" s="69"/>
      <c r="D1700" s="69"/>
      <c r="E1700" s="69"/>
      <c r="F1700" s="69"/>
      <c r="G1700" s="82"/>
      <c r="H1700" s="78"/>
      <c r="I1700" s="28">
        <f ca="1">SUMIF('IMPORTBFT (ID)'!$A$3:$A$5000,$G$4:$G$7322,'IMPORTBFT (ID)'!$B$3:$B$5000)</f>
        <v>0</v>
      </c>
      <c r="J1700" s="72"/>
      <c r="K1700" s="18" t="str">
        <f t="shared" ca="1" si="0"/>
        <v>-</v>
      </c>
      <c r="L1700" s="19" t="e">
        <f>IF(G1700=#REF!,#REF!,"FALSO")</f>
        <v>#REF!</v>
      </c>
      <c r="M1700" s="75"/>
      <c r="N1700" s="76"/>
    </row>
    <row r="1701" spans="1:14" ht="15">
      <c r="A1701" s="80"/>
      <c r="B1701" s="81"/>
      <c r="C1701" s="69"/>
      <c r="D1701" s="69"/>
      <c r="E1701" s="69"/>
      <c r="F1701" s="69"/>
      <c r="G1701" s="82"/>
      <c r="H1701" s="78"/>
      <c r="I1701" s="28">
        <f ca="1">SUMIF('IMPORTBFT (ID)'!$A$3:$A$5000,$G$4:$G$7322,'IMPORTBFT (ID)'!$B$3:$B$5000)</f>
        <v>0</v>
      </c>
      <c r="J1701" s="72"/>
      <c r="K1701" s="18" t="str">
        <f t="shared" ca="1" si="0"/>
        <v>-</v>
      </c>
      <c r="L1701" s="19" t="e">
        <f>IF(G1701=#REF!,#REF!,"FALSO")</f>
        <v>#REF!</v>
      </c>
      <c r="M1701" s="75"/>
      <c r="N1701" s="76"/>
    </row>
    <row r="1702" spans="1:14" ht="15">
      <c r="A1702" s="80"/>
      <c r="B1702" s="81"/>
      <c r="C1702" s="69"/>
      <c r="D1702" s="69"/>
      <c r="E1702" s="69"/>
      <c r="F1702" s="69"/>
      <c r="G1702" s="82"/>
      <c r="H1702" s="78"/>
      <c r="I1702" s="28">
        <f ca="1">SUMIF('IMPORTBFT (ID)'!$A$3:$A$5000,$G$4:$G$7322,'IMPORTBFT (ID)'!$B$3:$B$5000)</f>
        <v>0</v>
      </c>
      <c r="J1702" s="72"/>
      <c r="K1702" s="18" t="str">
        <f t="shared" ca="1" si="0"/>
        <v>-</v>
      </c>
      <c r="L1702" s="19" t="e">
        <f>IF(G1702=#REF!,#REF!,"FALSO")</f>
        <v>#REF!</v>
      </c>
      <c r="M1702" s="75"/>
      <c r="N1702" s="76"/>
    </row>
    <row r="1703" spans="1:14" ht="15">
      <c r="A1703" s="80"/>
      <c r="B1703" s="81"/>
      <c r="C1703" s="69"/>
      <c r="D1703" s="69"/>
      <c r="E1703" s="69"/>
      <c r="F1703" s="69"/>
      <c r="G1703" s="82"/>
      <c r="H1703" s="78"/>
      <c r="I1703" s="28">
        <f ca="1">SUMIF('IMPORTBFT (ID)'!$A$3:$A$5000,$G$4:$G$7322,'IMPORTBFT (ID)'!$B$3:$B$5000)</f>
        <v>0</v>
      </c>
      <c r="J1703" s="72"/>
      <c r="K1703" s="18" t="str">
        <f t="shared" ca="1" si="0"/>
        <v>-</v>
      </c>
      <c r="L1703" s="19" t="e">
        <f>IF(G1703=#REF!,#REF!,"FALSO")</f>
        <v>#REF!</v>
      </c>
      <c r="M1703" s="75"/>
      <c r="N1703" s="76"/>
    </row>
    <row r="1704" spans="1:14" ht="15">
      <c r="A1704" s="80"/>
      <c r="B1704" s="81"/>
      <c r="C1704" s="69"/>
      <c r="D1704" s="69"/>
      <c r="E1704" s="69"/>
      <c r="F1704" s="69"/>
      <c r="G1704" s="82"/>
      <c r="H1704" s="78"/>
      <c r="I1704" s="28">
        <f ca="1">SUMIF('IMPORTBFT (ID)'!$A$3:$A$5000,$G$4:$G$7322,'IMPORTBFT (ID)'!$B$3:$B$5000)</f>
        <v>0</v>
      </c>
      <c r="J1704" s="72"/>
      <c r="K1704" s="18" t="str">
        <f t="shared" ca="1" si="0"/>
        <v>-</v>
      </c>
      <c r="L1704" s="19" t="e">
        <f>IF(G1704=#REF!,#REF!,"FALSO")</f>
        <v>#REF!</v>
      </c>
      <c r="M1704" s="75"/>
      <c r="N1704" s="76"/>
    </row>
    <row r="1705" spans="1:14" ht="15">
      <c r="A1705" s="80"/>
      <c r="B1705" s="81"/>
      <c r="C1705" s="69"/>
      <c r="D1705" s="69"/>
      <c r="E1705" s="69"/>
      <c r="F1705" s="69"/>
      <c r="G1705" s="82"/>
      <c r="H1705" s="78"/>
      <c r="I1705" s="28">
        <f ca="1">SUMIF('IMPORTBFT (ID)'!$A$3:$A$5000,$G$4:$G$7322,'IMPORTBFT (ID)'!$B$3:$B$5000)</f>
        <v>0</v>
      </c>
      <c r="J1705" s="72"/>
      <c r="K1705" s="18" t="str">
        <f t="shared" ca="1" si="0"/>
        <v>-</v>
      </c>
      <c r="L1705" s="19" t="e">
        <f>IF(G1705=#REF!,#REF!,"FALSO")</f>
        <v>#REF!</v>
      </c>
      <c r="M1705" s="75"/>
      <c r="N1705" s="76"/>
    </row>
    <row r="1706" spans="1:14" ht="15">
      <c r="A1706" s="80"/>
      <c r="B1706" s="81"/>
      <c r="C1706" s="69"/>
      <c r="D1706" s="69"/>
      <c r="E1706" s="69"/>
      <c r="F1706" s="69"/>
      <c r="G1706" s="82"/>
      <c r="H1706" s="78"/>
      <c r="I1706" s="28">
        <f ca="1">SUMIF('IMPORTBFT (ID)'!$A$3:$A$5000,$G$4:$G$7322,'IMPORTBFT (ID)'!$B$3:$B$5000)</f>
        <v>0</v>
      </c>
      <c r="J1706" s="72"/>
      <c r="K1706" s="18" t="str">
        <f t="shared" ca="1" si="0"/>
        <v>-</v>
      </c>
      <c r="L1706" s="19" t="e">
        <f>IF(G1706=#REF!,#REF!,"FALSO")</f>
        <v>#REF!</v>
      </c>
      <c r="M1706" s="75"/>
      <c r="N1706" s="76"/>
    </row>
    <row r="1707" spans="1:14" ht="15">
      <c r="A1707" s="80"/>
      <c r="B1707" s="81"/>
      <c r="C1707" s="69"/>
      <c r="D1707" s="69"/>
      <c r="E1707" s="69"/>
      <c r="F1707" s="69"/>
      <c r="G1707" s="82"/>
      <c r="H1707" s="78"/>
      <c r="I1707" s="28">
        <f ca="1">SUMIF('IMPORTBFT (ID)'!$A$3:$A$5000,$G$4:$G$7322,'IMPORTBFT (ID)'!$B$3:$B$5000)</f>
        <v>0</v>
      </c>
      <c r="J1707" s="72"/>
      <c r="K1707" s="18" t="str">
        <f t="shared" ca="1" si="0"/>
        <v>-</v>
      </c>
      <c r="L1707" s="19" t="e">
        <f>IF(G1707=#REF!,#REF!,"FALSO")</f>
        <v>#REF!</v>
      </c>
      <c r="M1707" s="75"/>
      <c r="N1707" s="76"/>
    </row>
    <row r="1708" spans="1:14" ht="15">
      <c r="A1708" s="80"/>
      <c r="B1708" s="81"/>
      <c r="C1708" s="69"/>
      <c r="D1708" s="69"/>
      <c r="E1708" s="69"/>
      <c r="F1708" s="69"/>
      <c r="G1708" s="82"/>
      <c r="H1708" s="78"/>
      <c r="I1708" s="28">
        <f ca="1">SUMIF('IMPORTBFT (ID)'!$A$3:$A$5000,$G$4:$G$7322,'IMPORTBFT (ID)'!$B$3:$B$5000)</f>
        <v>0</v>
      </c>
      <c r="J1708" s="72"/>
      <c r="K1708" s="18" t="str">
        <f t="shared" ca="1" si="0"/>
        <v>-</v>
      </c>
      <c r="L1708" s="19" t="e">
        <f>IF(G1708=#REF!,#REF!,"FALSO")</f>
        <v>#REF!</v>
      </c>
      <c r="M1708" s="75"/>
      <c r="N1708" s="76"/>
    </row>
    <row r="1709" spans="1:14" ht="15">
      <c r="A1709" s="80"/>
      <c r="B1709" s="81"/>
      <c r="C1709" s="69"/>
      <c r="D1709" s="69"/>
      <c r="E1709" s="69"/>
      <c r="F1709" s="69"/>
      <c r="G1709" s="82"/>
      <c r="H1709" s="78"/>
      <c r="I1709" s="28">
        <f ca="1">SUMIF('IMPORTBFT (ID)'!$A$3:$A$5000,$G$4:$G$7322,'IMPORTBFT (ID)'!$B$3:$B$5000)</f>
        <v>0</v>
      </c>
      <c r="J1709" s="72"/>
      <c r="K1709" s="18" t="str">
        <f t="shared" ca="1" si="0"/>
        <v>-</v>
      </c>
      <c r="L1709" s="19" t="e">
        <f>IF(G1709=#REF!,#REF!,"FALSO")</f>
        <v>#REF!</v>
      </c>
      <c r="M1709" s="75"/>
      <c r="N1709" s="76"/>
    </row>
    <row r="1710" spans="1:14" ht="15">
      <c r="A1710" s="80"/>
      <c r="B1710" s="81"/>
      <c r="C1710" s="69"/>
      <c r="D1710" s="69"/>
      <c r="E1710" s="69"/>
      <c r="F1710" s="69"/>
      <c r="G1710" s="82"/>
      <c r="H1710" s="78"/>
      <c r="I1710" s="28">
        <f ca="1">SUMIF('IMPORTBFT (ID)'!$A$3:$A$5000,$G$4:$G$7322,'IMPORTBFT (ID)'!$B$3:$B$5000)</f>
        <v>0</v>
      </c>
      <c r="J1710" s="72"/>
      <c r="K1710" s="18" t="str">
        <f t="shared" ca="1" si="0"/>
        <v>-</v>
      </c>
      <c r="L1710" s="19" t="e">
        <f>IF(G1710=#REF!,#REF!,"FALSO")</f>
        <v>#REF!</v>
      </c>
      <c r="M1710" s="75"/>
      <c r="N1710" s="76"/>
    </row>
    <row r="1711" spans="1:14" ht="15">
      <c r="A1711" s="80"/>
      <c r="B1711" s="81"/>
      <c r="C1711" s="69"/>
      <c r="D1711" s="69"/>
      <c r="E1711" s="69"/>
      <c r="F1711" s="69"/>
      <c r="G1711" s="82"/>
      <c r="H1711" s="78"/>
      <c r="I1711" s="28">
        <f ca="1">SUMIF('IMPORTBFT (ID)'!$A$3:$A$5000,$G$4:$G$7322,'IMPORTBFT (ID)'!$B$3:$B$5000)</f>
        <v>0</v>
      </c>
      <c r="J1711" s="72"/>
      <c r="K1711" s="18" t="str">
        <f t="shared" ca="1" si="0"/>
        <v>-</v>
      </c>
      <c r="L1711" s="19" t="e">
        <f>IF(G1711=#REF!,#REF!,"FALSO")</f>
        <v>#REF!</v>
      </c>
      <c r="M1711" s="75"/>
      <c r="N1711" s="76"/>
    </row>
    <row r="1712" spans="1:14" ht="15">
      <c r="A1712" s="80"/>
      <c r="B1712" s="81"/>
      <c r="C1712" s="69"/>
      <c r="D1712" s="69"/>
      <c r="E1712" s="69"/>
      <c r="F1712" s="69"/>
      <c r="G1712" s="82"/>
      <c r="H1712" s="78"/>
      <c r="I1712" s="28">
        <f ca="1">SUMIF('IMPORTBFT (ID)'!$A$3:$A$5000,$G$4:$G$7322,'IMPORTBFT (ID)'!$B$3:$B$5000)</f>
        <v>0</v>
      </c>
      <c r="J1712" s="72"/>
      <c r="K1712" s="18" t="str">
        <f t="shared" ca="1" si="0"/>
        <v>-</v>
      </c>
      <c r="L1712" s="19" t="e">
        <f>IF(G1712=#REF!,#REF!,"FALSO")</f>
        <v>#REF!</v>
      </c>
      <c r="M1712" s="75"/>
      <c r="N1712" s="76"/>
    </row>
    <row r="1713" spans="1:14" ht="15">
      <c r="A1713" s="80"/>
      <c r="B1713" s="81"/>
      <c r="C1713" s="69"/>
      <c r="D1713" s="69"/>
      <c r="E1713" s="69"/>
      <c r="F1713" s="69"/>
      <c r="G1713" s="82"/>
      <c r="H1713" s="78"/>
      <c r="I1713" s="28">
        <f ca="1">SUMIF('IMPORTBFT (ID)'!$A$3:$A$5000,$G$4:$G$7322,'IMPORTBFT (ID)'!$B$3:$B$5000)</f>
        <v>0</v>
      </c>
      <c r="J1713" s="72"/>
      <c r="K1713" s="18" t="str">
        <f t="shared" ca="1" si="0"/>
        <v>-</v>
      </c>
      <c r="L1713" s="19" t="e">
        <f>IF(G1713=#REF!,#REF!,"FALSO")</f>
        <v>#REF!</v>
      </c>
      <c r="M1713" s="75"/>
      <c r="N1713" s="76"/>
    </row>
    <row r="1714" spans="1:14" ht="15">
      <c r="A1714" s="80"/>
      <c r="B1714" s="81"/>
      <c r="C1714" s="69"/>
      <c r="D1714" s="69"/>
      <c r="E1714" s="69"/>
      <c r="F1714" s="69"/>
      <c r="G1714" s="82"/>
      <c r="H1714" s="78"/>
      <c r="I1714" s="28">
        <f ca="1">SUMIF('IMPORTBFT (ID)'!$A$3:$A$5000,$G$4:$G$7322,'IMPORTBFT (ID)'!$B$3:$B$5000)</f>
        <v>0</v>
      </c>
      <c r="J1714" s="72"/>
      <c r="K1714" s="18" t="str">
        <f t="shared" ca="1" si="0"/>
        <v>-</v>
      </c>
      <c r="L1714" s="19" t="e">
        <f>IF(G1714=#REF!,#REF!,"FALSO")</f>
        <v>#REF!</v>
      </c>
      <c r="M1714" s="75"/>
      <c r="N1714" s="76"/>
    </row>
    <row r="1715" spans="1:14" ht="15">
      <c r="A1715" s="80"/>
      <c r="B1715" s="81"/>
      <c r="C1715" s="69"/>
      <c r="D1715" s="69"/>
      <c r="E1715" s="69"/>
      <c r="F1715" s="69"/>
      <c r="G1715" s="82"/>
      <c r="H1715" s="78"/>
      <c r="I1715" s="28">
        <f ca="1">SUMIF('IMPORTBFT (ID)'!$A$3:$A$5000,$G$4:$G$7322,'IMPORTBFT (ID)'!$B$3:$B$5000)</f>
        <v>0</v>
      </c>
      <c r="J1715" s="72"/>
      <c r="K1715" s="18" t="str">
        <f t="shared" ca="1" si="0"/>
        <v>-</v>
      </c>
      <c r="L1715" s="19" t="e">
        <f>IF(G1715=#REF!,#REF!,"FALSO")</f>
        <v>#REF!</v>
      </c>
      <c r="M1715" s="75"/>
      <c r="N1715" s="76"/>
    </row>
    <row r="1716" spans="1:14" ht="15">
      <c r="A1716" s="80"/>
      <c r="B1716" s="81"/>
      <c r="C1716" s="69"/>
      <c r="D1716" s="69"/>
      <c r="E1716" s="69"/>
      <c r="F1716" s="69"/>
      <c r="G1716" s="82"/>
      <c r="H1716" s="78"/>
      <c r="I1716" s="28">
        <f ca="1">SUMIF('IMPORTBFT (ID)'!$A$3:$A$5000,$G$4:$G$7322,'IMPORTBFT (ID)'!$B$3:$B$5000)</f>
        <v>0</v>
      </c>
      <c r="J1716" s="72"/>
      <c r="K1716" s="18" t="str">
        <f t="shared" ca="1" si="0"/>
        <v>-</v>
      </c>
      <c r="L1716" s="19" t="e">
        <f>IF(G1716=#REF!,#REF!,"FALSO")</f>
        <v>#REF!</v>
      </c>
      <c r="M1716" s="75"/>
      <c r="N1716" s="76"/>
    </row>
    <row r="1717" spans="1:14" ht="15">
      <c r="A1717" s="80"/>
      <c r="B1717" s="81"/>
      <c r="C1717" s="69"/>
      <c r="D1717" s="69"/>
      <c r="E1717" s="69"/>
      <c r="F1717" s="69"/>
      <c r="G1717" s="82"/>
      <c r="H1717" s="78"/>
      <c r="I1717" s="28">
        <f ca="1">SUMIF('IMPORTBFT (ID)'!$A$3:$A$5000,$G$4:$G$7322,'IMPORTBFT (ID)'!$B$3:$B$5000)</f>
        <v>0</v>
      </c>
      <c r="J1717" s="72"/>
      <c r="K1717" s="18" t="str">
        <f t="shared" ca="1" si="0"/>
        <v>-</v>
      </c>
      <c r="L1717" s="19" t="e">
        <f>IF(G1717=#REF!,#REF!,"FALSO")</f>
        <v>#REF!</v>
      </c>
      <c r="M1717" s="75"/>
      <c r="N1717" s="76"/>
    </row>
    <row r="1718" spans="1:14" ht="15">
      <c r="A1718" s="80"/>
      <c r="B1718" s="81"/>
      <c r="C1718" s="69"/>
      <c r="D1718" s="69"/>
      <c r="E1718" s="69"/>
      <c r="F1718" s="69"/>
      <c r="G1718" s="82"/>
      <c r="H1718" s="78"/>
      <c r="I1718" s="28">
        <f ca="1">SUMIF('IMPORTBFT (ID)'!$A$3:$A$5000,$G$4:$G$7322,'IMPORTBFT (ID)'!$B$3:$B$5000)</f>
        <v>0</v>
      </c>
      <c r="J1718" s="72"/>
      <c r="K1718" s="18" t="str">
        <f t="shared" ca="1" si="0"/>
        <v>-</v>
      </c>
      <c r="L1718" s="19" t="e">
        <f>IF(G1718=#REF!,#REF!,"FALSO")</f>
        <v>#REF!</v>
      </c>
      <c r="M1718" s="75"/>
      <c r="N1718" s="76"/>
    </row>
    <row r="1719" spans="1:14" ht="15">
      <c r="A1719" s="80"/>
      <c r="B1719" s="81"/>
      <c r="C1719" s="69"/>
      <c r="D1719" s="69"/>
      <c r="E1719" s="69"/>
      <c r="F1719" s="69"/>
      <c r="G1719" s="82"/>
      <c r="H1719" s="78"/>
      <c r="I1719" s="28">
        <f ca="1">SUMIF('IMPORTBFT (ID)'!$A$3:$A$5000,$G$4:$G$7322,'IMPORTBFT (ID)'!$B$3:$B$5000)</f>
        <v>0</v>
      </c>
      <c r="J1719" s="72"/>
      <c r="K1719" s="18" t="str">
        <f t="shared" ca="1" si="0"/>
        <v>-</v>
      </c>
      <c r="L1719" s="19" t="e">
        <f>IF(G1719=#REF!,#REF!,"FALSO")</f>
        <v>#REF!</v>
      </c>
      <c r="M1719" s="75"/>
      <c r="N1719" s="76"/>
    </row>
    <row r="1720" spans="1:14" ht="15">
      <c r="A1720" s="80"/>
      <c r="B1720" s="81"/>
      <c r="C1720" s="69"/>
      <c r="D1720" s="69"/>
      <c r="E1720" s="69"/>
      <c r="F1720" s="69"/>
      <c r="G1720" s="82"/>
      <c r="H1720" s="78"/>
      <c r="I1720" s="28">
        <f ca="1">SUMIF('IMPORTBFT (ID)'!$A$3:$A$5000,$G$4:$G$7322,'IMPORTBFT (ID)'!$B$3:$B$5000)</f>
        <v>0</v>
      </c>
      <c r="J1720" s="72"/>
      <c r="K1720" s="18" t="str">
        <f t="shared" ca="1" si="0"/>
        <v>-</v>
      </c>
      <c r="L1720" s="19" t="e">
        <f>IF(G1720=#REF!,#REF!,"FALSO")</f>
        <v>#REF!</v>
      </c>
      <c r="M1720" s="75"/>
      <c r="N1720" s="76"/>
    </row>
    <row r="1721" spans="1:14" ht="15">
      <c r="A1721" s="80"/>
      <c r="B1721" s="81"/>
      <c r="C1721" s="69"/>
      <c r="D1721" s="69"/>
      <c r="E1721" s="69"/>
      <c r="F1721" s="69"/>
      <c r="G1721" s="82"/>
      <c r="H1721" s="78"/>
      <c r="I1721" s="28">
        <f ca="1">SUMIF('IMPORTBFT (ID)'!$A$3:$A$5000,$G$4:$G$7322,'IMPORTBFT (ID)'!$B$3:$B$5000)</f>
        <v>0</v>
      </c>
      <c r="J1721" s="72"/>
      <c r="K1721" s="18" t="str">
        <f t="shared" ca="1" si="0"/>
        <v>-</v>
      </c>
      <c r="L1721" s="19" t="e">
        <f>IF(G1721=#REF!,#REF!,"FALSO")</f>
        <v>#REF!</v>
      </c>
      <c r="M1721" s="75"/>
      <c r="N1721" s="76"/>
    </row>
    <row r="1722" spans="1:14" ht="15">
      <c r="A1722" s="80"/>
      <c r="B1722" s="81"/>
      <c r="C1722" s="69"/>
      <c r="D1722" s="69"/>
      <c r="E1722" s="69"/>
      <c r="F1722" s="69"/>
      <c r="G1722" s="82"/>
      <c r="H1722" s="78"/>
      <c r="I1722" s="28">
        <f ca="1">SUMIF('IMPORTBFT (ID)'!$A$3:$A$5000,$G$4:$G$7322,'IMPORTBFT (ID)'!$B$3:$B$5000)</f>
        <v>0</v>
      </c>
      <c r="J1722" s="72"/>
      <c r="K1722" s="18" t="str">
        <f t="shared" ca="1" si="0"/>
        <v>-</v>
      </c>
      <c r="L1722" s="19" t="e">
        <f>IF(G1722=#REF!,#REF!,"FALSO")</f>
        <v>#REF!</v>
      </c>
      <c r="M1722" s="75"/>
      <c r="N1722" s="76"/>
    </row>
    <row r="1723" spans="1:14" ht="15">
      <c r="A1723" s="80"/>
      <c r="B1723" s="81"/>
      <c r="C1723" s="69"/>
      <c r="D1723" s="69"/>
      <c r="E1723" s="69"/>
      <c r="F1723" s="69"/>
      <c r="G1723" s="82"/>
      <c r="H1723" s="78"/>
      <c r="I1723" s="28">
        <f ca="1">SUMIF('IMPORTBFT (ID)'!$A$3:$A$5000,$G$4:$G$7322,'IMPORTBFT (ID)'!$B$3:$B$5000)</f>
        <v>0</v>
      </c>
      <c r="J1723" s="72"/>
      <c r="K1723" s="18" t="str">
        <f t="shared" ca="1" si="0"/>
        <v>-</v>
      </c>
      <c r="L1723" s="19" t="e">
        <f>IF(G1723=#REF!,#REF!,"FALSO")</f>
        <v>#REF!</v>
      </c>
      <c r="M1723" s="75"/>
      <c r="N1723" s="76"/>
    </row>
    <row r="1724" spans="1:14" ht="15">
      <c r="A1724" s="80"/>
      <c r="B1724" s="81"/>
      <c r="C1724" s="69"/>
      <c r="D1724" s="69"/>
      <c r="E1724" s="69"/>
      <c r="F1724" s="69"/>
      <c r="G1724" s="82"/>
      <c r="H1724" s="78"/>
      <c r="I1724" s="28">
        <f ca="1">SUMIF('IMPORTBFT (ID)'!$A$3:$A$5000,$G$4:$G$7322,'IMPORTBFT (ID)'!$B$3:$B$5000)</f>
        <v>0</v>
      </c>
      <c r="J1724" s="72"/>
      <c r="K1724" s="18" t="str">
        <f t="shared" ca="1" si="0"/>
        <v>-</v>
      </c>
      <c r="L1724" s="19" t="e">
        <f>IF(G1724=#REF!,#REF!,"FALSO")</f>
        <v>#REF!</v>
      </c>
      <c r="M1724" s="75"/>
      <c r="N1724" s="76"/>
    </row>
    <row r="1725" spans="1:14" ht="15">
      <c r="A1725" s="80"/>
      <c r="B1725" s="81"/>
      <c r="C1725" s="69"/>
      <c r="D1725" s="69"/>
      <c r="E1725" s="69"/>
      <c r="F1725" s="69"/>
      <c r="G1725" s="82"/>
      <c r="H1725" s="78"/>
      <c r="I1725" s="28">
        <f ca="1">SUMIF('IMPORTBFT (ID)'!$A$3:$A$5000,$G$4:$G$7322,'IMPORTBFT (ID)'!$B$3:$B$5000)</f>
        <v>0</v>
      </c>
      <c r="J1725" s="72"/>
      <c r="K1725" s="18" t="str">
        <f t="shared" ca="1" si="0"/>
        <v>-</v>
      </c>
      <c r="L1725" s="19" t="e">
        <f>IF(G1725=#REF!,#REF!,"FALSO")</f>
        <v>#REF!</v>
      </c>
      <c r="M1725" s="75"/>
      <c r="N1725" s="76"/>
    </row>
    <row r="1726" spans="1:14" ht="15">
      <c r="A1726" s="80"/>
      <c r="B1726" s="81"/>
      <c r="C1726" s="69"/>
      <c r="D1726" s="69"/>
      <c r="E1726" s="69"/>
      <c r="F1726" s="69"/>
      <c r="G1726" s="82"/>
      <c r="H1726" s="78"/>
      <c r="I1726" s="28">
        <f ca="1">SUMIF('IMPORTBFT (ID)'!$A$3:$A$5000,$G$4:$G$7322,'IMPORTBFT (ID)'!$B$3:$B$5000)</f>
        <v>0</v>
      </c>
      <c r="J1726" s="72"/>
      <c r="K1726" s="18" t="str">
        <f t="shared" ca="1" si="0"/>
        <v>-</v>
      </c>
      <c r="L1726" s="19" t="e">
        <f>IF(G1726=#REF!,#REF!,"FALSO")</f>
        <v>#REF!</v>
      </c>
      <c r="M1726" s="75"/>
      <c r="N1726" s="76"/>
    </row>
    <row r="1727" spans="1:14" ht="15">
      <c r="A1727" s="80"/>
      <c r="B1727" s="81"/>
      <c r="C1727" s="69"/>
      <c r="D1727" s="69"/>
      <c r="E1727" s="69"/>
      <c r="F1727" s="69"/>
      <c r="G1727" s="82"/>
      <c r="H1727" s="78"/>
      <c r="I1727" s="28">
        <f ca="1">SUMIF('IMPORTBFT (ID)'!$A$3:$A$5000,$G$4:$G$7322,'IMPORTBFT (ID)'!$B$3:$B$5000)</f>
        <v>0</v>
      </c>
      <c r="J1727" s="72"/>
      <c r="K1727" s="18" t="str">
        <f t="shared" ca="1" si="0"/>
        <v>-</v>
      </c>
      <c r="L1727" s="19" t="e">
        <f>IF(G1727=#REF!,#REF!,"FALSO")</f>
        <v>#REF!</v>
      </c>
      <c r="M1727" s="75"/>
      <c r="N1727" s="76"/>
    </row>
    <row r="1728" spans="1:14" ht="15">
      <c r="A1728" s="80"/>
      <c r="B1728" s="81"/>
      <c r="C1728" s="69"/>
      <c r="D1728" s="69"/>
      <c r="E1728" s="69"/>
      <c r="F1728" s="69"/>
      <c r="G1728" s="82"/>
      <c r="H1728" s="78"/>
      <c r="I1728" s="28">
        <f ca="1">SUMIF('IMPORTBFT (ID)'!$A$3:$A$5000,$G$4:$G$7322,'IMPORTBFT (ID)'!$B$3:$B$5000)</f>
        <v>0</v>
      </c>
      <c r="J1728" s="72"/>
      <c r="K1728" s="18" t="str">
        <f t="shared" ca="1" si="0"/>
        <v>-</v>
      </c>
      <c r="L1728" s="19" t="e">
        <f>IF(G1728=#REF!,#REF!,"FALSO")</f>
        <v>#REF!</v>
      </c>
      <c r="M1728" s="75"/>
      <c r="N1728" s="76"/>
    </row>
    <row r="1729" spans="1:14" ht="15">
      <c r="A1729" s="80"/>
      <c r="B1729" s="81"/>
      <c r="C1729" s="69"/>
      <c r="D1729" s="69"/>
      <c r="E1729" s="69"/>
      <c r="F1729" s="69"/>
      <c r="G1729" s="82"/>
      <c r="H1729" s="78"/>
      <c r="I1729" s="28">
        <f ca="1">SUMIF('IMPORTBFT (ID)'!$A$3:$A$5000,$G$4:$G$7322,'IMPORTBFT (ID)'!$B$3:$B$5000)</f>
        <v>0</v>
      </c>
      <c r="J1729" s="72"/>
      <c r="K1729" s="18" t="str">
        <f t="shared" ca="1" si="0"/>
        <v>-</v>
      </c>
      <c r="L1729" s="19" t="e">
        <f>IF(G1729=#REF!,#REF!,"FALSO")</f>
        <v>#REF!</v>
      </c>
      <c r="M1729" s="75"/>
      <c r="N1729" s="76"/>
    </row>
    <row r="1730" spans="1:14" ht="15">
      <c r="A1730" s="80"/>
      <c r="B1730" s="81"/>
      <c r="C1730" s="69"/>
      <c r="D1730" s="69"/>
      <c r="E1730" s="69"/>
      <c r="F1730" s="69"/>
      <c r="G1730" s="82"/>
      <c r="H1730" s="78"/>
      <c r="I1730" s="28">
        <f ca="1">SUMIF('IMPORTBFT (ID)'!$A$3:$A$5000,$G$4:$G$7322,'IMPORTBFT (ID)'!$B$3:$B$5000)</f>
        <v>0</v>
      </c>
      <c r="J1730" s="72"/>
      <c r="K1730" s="18" t="str">
        <f t="shared" ca="1" si="0"/>
        <v>-</v>
      </c>
      <c r="L1730" s="19" t="e">
        <f>IF(G1730=#REF!,#REF!,"FALSO")</f>
        <v>#REF!</v>
      </c>
      <c r="M1730" s="75"/>
      <c r="N1730" s="76"/>
    </row>
    <row r="1731" spans="1:14" ht="15">
      <c r="A1731" s="80"/>
      <c r="B1731" s="81"/>
      <c r="C1731" s="69"/>
      <c r="D1731" s="69"/>
      <c r="E1731" s="69"/>
      <c r="F1731" s="69"/>
      <c r="G1731" s="82"/>
      <c r="H1731" s="78"/>
      <c r="I1731" s="28">
        <f ca="1">SUMIF('IMPORTBFT (ID)'!$A$3:$A$5000,$G$4:$G$7322,'IMPORTBFT (ID)'!$B$3:$B$5000)</f>
        <v>0</v>
      </c>
      <c r="J1731" s="72"/>
      <c r="K1731" s="18" t="str">
        <f t="shared" ca="1" si="0"/>
        <v>-</v>
      </c>
      <c r="L1731" s="19" t="e">
        <f>IF(G1731=#REF!,#REF!,"FALSO")</f>
        <v>#REF!</v>
      </c>
      <c r="M1731" s="75"/>
      <c r="N1731" s="76"/>
    </row>
    <row r="1732" spans="1:14" ht="15">
      <c r="A1732" s="80"/>
      <c r="B1732" s="81"/>
      <c r="C1732" s="69"/>
      <c r="D1732" s="69"/>
      <c r="E1732" s="69"/>
      <c r="F1732" s="69"/>
      <c r="G1732" s="82"/>
      <c r="H1732" s="78"/>
      <c r="I1732" s="28">
        <f ca="1">SUMIF('IMPORTBFT (ID)'!$A$3:$A$5000,$G$4:$G$7322,'IMPORTBFT (ID)'!$B$3:$B$5000)</f>
        <v>0</v>
      </c>
      <c r="J1732" s="72"/>
      <c r="K1732" s="18" t="str">
        <f t="shared" ca="1" si="0"/>
        <v>-</v>
      </c>
      <c r="L1732" s="19" t="e">
        <f>IF(G1732=#REF!,#REF!,"FALSO")</f>
        <v>#REF!</v>
      </c>
      <c r="M1732" s="75"/>
      <c r="N1732" s="76"/>
    </row>
    <row r="1733" spans="1:14" ht="15">
      <c r="A1733" s="80"/>
      <c r="B1733" s="81"/>
      <c r="C1733" s="69"/>
      <c r="D1733" s="69"/>
      <c r="E1733" s="69"/>
      <c r="F1733" s="69"/>
      <c r="G1733" s="82"/>
      <c r="H1733" s="78"/>
      <c r="I1733" s="28">
        <f ca="1">SUMIF('IMPORTBFT (ID)'!$A$3:$A$5000,$G$4:$G$7322,'IMPORTBFT (ID)'!$B$3:$B$5000)</f>
        <v>0</v>
      </c>
      <c r="J1733" s="72"/>
      <c r="K1733" s="18" t="str">
        <f t="shared" ca="1" si="0"/>
        <v>-</v>
      </c>
      <c r="L1733" s="19" t="e">
        <f>IF(G1733=#REF!,#REF!,"FALSO")</f>
        <v>#REF!</v>
      </c>
      <c r="M1733" s="75"/>
      <c r="N1733" s="76"/>
    </row>
    <row r="1734" spans="1:14" ht="15">
      <c r="A1734" s="80"/>
      <c r="B1734" s="81"/>
      <c r="C1734" s="69"/>
      <c r="D1734" s="69"/>
      <c r="E1734" s="69"/>
      <c r="F1734" s="69"/>
      <c r="G1734" s="82"/>
      <c r="H1734" s="78"/>
      <c r="I1734" s="28">
        <f ca="1">SUMIF('IMPORTBFT (ID)'!$A$3:$A$5000,$G$4:$G$7322,'IMPORTBFT (ID)'!$B$3:$B$5000)</f>
        <v>0</v>
      </c>
      <c r="J1734" s="72"/>
      <c r="K1734" s="18" t="str">
        <f t="shared" ca="1" si="0"/>
        <v>-</v>
      </c>
      <c r="L1734" s="19" t="e">
        <f>IF(G1734=#REF!,#REF!,"FALSO")</f>
        <v>#REF!</v>
      </c>
      <c r="M1734" s="75"/>
      <c r="N1734" s="76"/>
    </row>
    <row r="1735" spans="1:14" ht="15">
      <c r="A1735" s="80"/>
      <c r="B1735" s="81"/>
      <c r="C1735" s="69"/>
      <c r="D1735" s="69"/>
      <c r="E1735" s="69"/>
      <c r="F1735" s="69"/>
      <c r="G1735" s="82"/>
      <c r="H1735" s="78"/>
      <c r="I1735" s="28">
        <f ca="1">SUMIF('IMPORTBFT (ID)'!$A$3:$A$5000,$G$4:$G$7322,'IMPORTBFT (ID)'!$B$3:$B$5000)</f>
        <v>0</v>
      </c>
      <c r="J1735" s="72"/>
      <c r="K1735" s="18" t="str">
        <f t="shared" ca="1" si="0"/>
        <v>-</v>
      </c>
      <c r="L1735" s="19" t="e">
        <f>IF(G1735=#REF!,#REF!,"FALSO")</f>
        <v>#REF!</v>
      </c>
      <c r="M1735" s="75"/>
      <c r="N1735" s="76"/>
    </row>
    <row r="1736" spans="1:14" ht="15">
      <c r="A1736" s="80"/>
      <c r="B1736" s="81"/>
      <c r="C1736" s="69"/>
      <c r="D1736" s="69"/>
      <c r="E1736" s="69"/>
      <c r="F1736" s="69"/>
      <c r="G1736" s="82"/>
      <c r="H1736" s="78"/>
      <c r="I1736" s="28">
        <f ca="1">SUMIF('IMPORTBFT (ID)'!$A$3:$A$5000,$G$4:$G$7322,'IMPORTBFT (ID)'!$B$3:$B$5000)</f>
        <v>0</v>
      </c>
      <c r="J1736" s="72"/>
      <c r="K1736" s="18" t="str">
        <f t="shared" ca="1" si="0"/>
        <v>-</v>
      </c>
      <c r="L1736" s="19" t="e">
        <f>IF(G1736=#REF!,#REF!,"FALSO")</f>
        <v>#REF!</v>
      </c>
      <c r="M1736" s="75"/>
      <c r="N1736" s="76"/>
    </row>
    <row r="1737" spans="1:14" ht="15">
      <c r="A1737" s="80"/>
      <c r="B1737" s="81"/>
      <c r="C1737" s="69"/>
      <c r="D1737" s="69"/>
      <c r="E1737" s="69"/>
      <c r="F1737" s="69"/>
      <c r="G1737" s="82"/>
      <c r="H1737" s="78"/>
      <c r="I1737" s="28">
        <f ca="1">SUMIF('IMPORTBFT (ID)'!$A$3:$A$5000,$G$4:$G$7322,'IMPORTBFT (ID)'!$B$3:$B$5000)</f>
        <v>0</v>
      </c>
      <c r="J1737" s="72"/>
      <c r="K1737" s="18" t="str">
        <f t="shared" ca="1" si="0"/>
        <v>-</v>
      </c>
      <c r="L1737" s="19" t="e">
        <f>IF(G1737=#REF!,#REF!,"FALSO")</f>
        <v>#REF!</v>
      </c>
      <c r="M1737" s="75"/>
      <c r="N1737" s="76"/>
    </row>
    <row r="1738" spans="1:14" ht="15">
      <c r="A1738" s="80"/>
      <c r="B1738" s="81"/>
      <c r="C1738" s="69"/>
      <c r="D1738" s="69"/>
      <c r="E1738" s="69"/>
      <c r="F1738" s="69"/>
      <c r="G1738" s="82"/>
      <c r="H1738" s="78"/>
      <c r="I1738" s="28">
        <f ca="1">SUMIF('IMPORTBFT (ID)'!$A$3:$A$5000,$G$4:$G$7322,'IMPORTBFT (ID)'!$B$3:$B$5000)</f>
        <v>0</v>
      </c>
      <c r="J1738" s="72"/>
      <c r="K1738" s="18" t="str">
        <f t="shared" ca="1" si="0"/>
        <v>-</v>
      </c>
      <c r="L1738" s="19" t="e">
        <f>IF(G1738=#REF!,#REF!,"FALSO")</f>
        <v>#REF!</v>
      </c>
      <c r="M1738" s="75"/>
      <c r="N1738" s="76"/>
    </row>
    <row r="1739" spans="1:14" ht="15">
      <c r="A1739" s="80"/>
      <c r="B1739" s="81"/>
      <c r="C1739" s="69"/>
      <c r="D1739" s="69"/>
      <c r="E1739" s="69"/>
      <c r="F1739" s="69"/>
      <c r="G1739" s="82"/>
      <c r="H1739" s="78"/>
      <c r="I1739" s="28">
        <f ca="1">SUMIF('IMPORTBFT (ID)'!$A$3:$A$5000,$G$4:$G$7322,'IMPORTBFT (ID)'!$B$3:$B$5000)</f>
        <v>0</v>
      </c>
      <c r="J1739" s="72"/>
      <c r="K1739" s="18" t="str">
        <f t="shared" ca="1" si="0"/>
        <v>-</v>
      </c>
      <c r="L1739" s="19" t="e">
        <f>IF(G1739=#REF!,#REF!,"FALSO")</f>
        <v>#REF!</v>
      </c>
      <c r="M1739" s="75"/>
      <c r="N1739" s="76"/>
    </row>
    <row r="1740" spans="1:14" ht="15">
      <c r="A1740" s="80"/>
      <c r="B1740" s="81"/>
      <c r="C1740" s="69"/>
      <c r="D1740" s="69"/>
      <c r="E1740" s="69"/>
      <c r="F1740" s="69"/>
      <c r="G1740" s="82"/>
      <c r="H1740" s="78"/>
      <c r="I1740" s="28">
        <f ca="1">SUMIF('IMPORTBFT (ID)'!$A$3:$A$5000,$G$4:$G$7322,'IMPORTBFT (ID)'!$B$3:$B$5000)</f>
        <v>0</v>
      </c>
      <c r="J1740" s="72"/>
      <c r="K1740" s="18" t="str">
        <f t="shared" ca="1" si="0"/>
        <v>-</v>
      </c>
      <c r="L1740" s="19" t="e">
        <f>IF(G1740=#REF!,#REF!,"FALSO")</f>
        <v>#REF!</v>
      </c>
      <c r="M1740" s="75"/>
      <c r="N1740" s="76"/>
    </row>
    <row r="1741" spans="1:14" ht="15">
      <c r="A1741" s="80"/>
      <c r="B1741" s="81"/>
      <c r="C1741" s="69"/>
      <c r="D1741" s="69"/>
      <c r="E1741" s="69"/>
      <c r="F1741" s="69"/>
      <c r="G1741" s="82"/>
      <c r="H1741" s="78"/>
      <c r="I1741" s="28">
        <f ca="1">SUMIF('IMPORTBFT (ID)'!$A$3:$A$5000,$G$4:$G$7322,'IMPORTBFT (ID)'!$B$3:$B$5000)</f>
        <v>0</v>
      </c>
      <c r="J1741" s="72"/>
      <c r="K1741" s="18" t="str">
        <f t="shared" ca="1" si="0"/>
        <v>-</v>
      </c>
      <c r="L1741" s="19" t="e">
        <f>IF(G1741=#REF!,#REF!,"FALSO")</f>
        <v>#REF!</v>
      </c>
      <c r="M1741" s="75"/>
      <c r="N1741" s="76"/>
    </row>
    <row r="1742" spans="1:14" ht="15">
      <c r="A1742" s="80"/>
      <c r="B1742" s="81"/>
      <c r="C1742" s="69"/>
      <c r="D1742" s="69"/>
      <c r="E1742" s="69"/>
      <c r="F1742" s="69"/>
      <c r="G1742" s="82"/>
      <c r="H1742" s="78"/>
      <c r="I1742" s="28">
        <f ca="1">SUMIF('IMPORTBFT (ID)'!$A$3:$A$5000,$G$4:$G$7322,'IMPORTBFT (ID)'!$B$3:$B$5000)</f>
        <v>0</v>
      </c>
      <c r="J1742" s="72"/>
      <c r="K1742" s="18" t="str">
        <f t="shared" ca="1" si="0"/>
        <v>-</v>
      </c>
      <c r="L1742" s="19" t="e">
        <f>IF(G1742=#REF!,#REF!,"FALSO")</f>
        <v>#REF!</v>
      </c>
      <c r="M1742" s="75"/>
      <c r="N1742" s="76"/>
    </row>
    <row r="1743" spans="1:14" ht="15">
      <c r="A1743" s="80"/>
      <c r="B1743" s="81"/>
      <c r="C1743" s="69"/>
      <c r="D1743" s="69"/>
      <c r="E1743" s="69"/>
      <c r="F1743" s="69"/>
      <c r="G1743" s="82"/>
      <c r="H1743" s="78"/>
      <c r="I1743" s="28">
        <f ca="1">SUMIF('IMPORTBFT (ID)'!$A$3:$A$5000,$G$4:$G$7322,'IMPORTBFT (ID)'!$B$3:$B$5000)</f>
        <v>0</v>
      </c>
      <c r="J1743" s="72"/>
      <c r="K1743" s="18" t="str">
        <f t="shared" ca="1" si="0"/>
        <v>-</v>
      </c>
      <c r="L1743" s="19" t="e">
        <f>IF(G1743=#REF!,#REF!,"FALSO")</f>
        <v>#REF!</v>
      </c>
      <c r="M1743" s="75"/>
      <c r="N1743" s="76"/>
    </row>
    <row r="1744" spans="1:14" ht="15">
      <c r="A1744" s="80"/>
      <c r="B1744" s="81"/>
      <c r="C1744" s="69"/>
      <c r="D1744" s="69"/>
      <c r="E1744" s="69"/>
      <c r="F1744" s="69"/>
      <c r="G1744" s="82"/>
      <c r="H1744" s="78"/>
      <c r="I1744" s="28">
        <f ca="1">SUMIF('IMPORTBFT (ID)'!$A$3:$A$5000,$G$4:$G$7322,'IMPORTBFT (ID)'!$B$3:$B$5000)</f>
        <v>0</v>
      </c>
      <c r="J1744" s="72"/>
      <c r="K1744" s="18" t="str">
        <f t="shared" ca="1" si="0"/>
        <v>-</v>
      </c>
      <c r="L1744" s="19" t="e">
        <f>IF(G1744=#REF!,#REF!,"FALSO")</f>
        <v>#REF!</v>
      </c>
      <c r="M1744" s="75"/>
      <c r="N1744" s="76"/>
    </row>
    <row r="1745" spans="1:14" ht="15">
      <c r="A1745" s="80"/>
      <c r="B1745" s="81"/>
      <c r="C1745" s="69"/>
      <c r="D1745" s="69"/>
      <c r="E1745" s="69"/>
      <c r="F1745" s="69"/>
      <c r="G1745" s="82"/>
      <c r="H1745" s="78"/>
      <c r="I1745" s="28">
        <f ca="1">SUMIF('IMPORTBFT (ID)'!$A$3:$A$5000,$G$4:$G$7322,'IMPORTBFT (ID)'!$B$3:$B$5000)</f>
        <v>0</v>
      </c>
      <c r="J1745" s="72"/>
      <c r="K1745" s="18" t="str">
        <f t="shared" ca="1" si="0"/>
        <v>-</v>
      </c>
      <c r="L1745" s="19" t="e">
        <f>IF(G1745=#REF!,#REF!,"FALSO")</f>
        <v>#REF!</v>
      </c>
      <c r="M1745" s="75"/>
      <c r="N1745" s="76"/>
    </row>
    <row r="1746" spans="1:14" ht="15">
      <c r="A1746" s="80"/>
      <c r="B1746" s="81"/>
      <c r="C1746" s="69"/>
      <c r="D1746" s="69"/>
      <c r="E1746" s="69"/>
      <c r="F1746" s="69"/>
      <c r="G1746" s="82"/>
      <c r="H1746" s="78"/>
      <c r="I1746" s="28">
        <f ca="1">SUMIF('IMPORTBFT (ID)'!$A$3:$A$5000,$G$4:$G$7322,'IMPORTBFT (ID)'!$B$3:$B$5000)</f>
        <v>0</v>
      </c>
      <c r="J1746" s="72"/>
      <c r="K1746" s="18" t="str">
        <f t="shared" ca="1" si="0"/>
        <v>-</v>
      </c>
      <c r="L1746" s="19" t="e">
        <f>IF(G1746=#REF!,#REF!,"FALSO")</f>
        <v>#REF!</v>
      </c>
      <c r="M1746" s="75"/>
      <c r="N1746" s="76"/>
    </row>
    <row r="1747" spans="1:14" ht="15">
      <c r="A1747" s="80"/>
      <c r="B1747" s="81"/>
      <c r="C1747" s="69"/>
      <c r="D1747" s="69"/>
      <c r="E1747" s="69"/>
      <c r="F1747" s="69"/>
      <c r="G1747" s="82"/>
      <c r="H1747" s="78"/>
      <c r="I1747" s="28">
        <f ca="1">SUMIF('IMPORTBFT (ID)'!$A$3:$A$5000,$G$4:$G$7322,'IMPORTBFT (ID)'!$B$3:$B$5000)</f>
        <v>0</v>
      </c>
      <c r="J1747" s="72"/>
      <c r="K1747" s="18" t="str">
        <f t="shared" ca="1" si="0"/>
        <v>-</v>
      </c>
      <c r="L1747" s="19" t="e">
        <f>IF(G1747=#REF!,#REF!,"FALSO")</f>
        <v>#REF!</v>
      </c>
      <c r="M1747" s="75"/>
      <c r="N1747" s="76"/>
    </row>
    <row r="1748" spans="1:14" ht="15">
      <c r="A1748" s="80"/>
      <c r="B1748" s="81"/>
      <c r="C1748" s="69"/>
      <c r="D1748" s="69"/>
      <c r="E1748" s="69"/>
      <c r="F1748" s="69"/>
      <c r="G1748" s="82"/>
      <c r="H1748" s="78"/>
      <c r="I1748" s="28">
        <f ca="1">SUMIF('IMPORTBFT (ID)'!$A$3:$A$5000,$G$4:$G$7322,'IMPORTBFT (ID)'!$B$3:$B$5000)</f>
        <v>0</v>
      </c>
      <c r="J1748" s="72"/>
      <c r="K1748" s="18" t="str">
        <f t="shared" ca="1" si="0"/>
        <v>-</v>
      </c>
      <c r="L1748" s="19" t="e">
        <f>IF(G1748=#REF!,#REF!,"FALSO")</f>
        <v>#REF!</v>
      </c>
      <c r="M1748" s="75"/>
      <c r="N1748" s="76"/>
    </row>
    <row r="1749" spans="1:14" ht="15">
      <c r="A1749" s="80"/>
      <c r="B1749" s="81"/>
      <c r="C1749" s="69"/>
      <c r="D1749" s="69"/>
      <c r="E1749" s="69"/>
      <c r="F1749" s="69"/>
      <c r="G1749" s="82"/>
      <c r="H1749" s="78"/>
      <c r="I1749" s="28">
        <f ca="1">SUMIF('IMPORTBFT (ID)'!$A$3:$A$5000,$G$4:$G$7322,'IMPORTBFT (ID)'!$B$3:$B$5000)</f>
        <v>0</v>
      </c>
      <c r="J1749" s="72"/>
      <c r="K1749" s="18" t="str">
        <f t="shared" ca="1" si="0"/>
        <v>-</v>
      </c>
      <c r="L1749" s="19" t="e">
        <f>IF(G1749=#REF!,#REF!,"FALSO")</f>
        <v>#REF!</v>
      </c>
      <c r="M1749" s="75"/>
      <c r="N1749" s="76"/>
    </row>
    <row r="1750" spans="1:14" ht="15">
      <c r="A1750" s="80"/>
      <c r="B1750" s="81"/>
      <c r="C1750" s="69"/>
      <c r="D1750" s="69"/>
      <c r="E1750" s="69"/>
      <c r="F1750" s="69"/>
      <c r="G1750" s="82"/>
      <c r="H1750" s="78"/>
      <c r="I1750" s="28">
        <f ca="1">SUMIF('IMPORTBFT (ID)'!$A$3:$A$5000,$G$4:$G$7322,'IMPORTBFT (ID)'!$B$3:$B$5000)</f>
        <v>0</v>
      </c>
      <c r="J1750" s="72"/>
      <c r="K1750" s="18" t="str">
        <f t="shared" ca="1" si="0"/>
        <v>-</v>
      </c>
      <c r="L1750" s="19" t="e">
        <f>IF(G1750=#REF!,#REF!,"FALSO")</f>
        <v>#REF!</v>
      </c>
      <c r="M1750" s="75"/>
      <c r="N1750" s="76"/>
    </row>
    <row r="1751" spans="1:14" ht="15">
      <c r="A1751" s="80"/>
      <c r="B1751" s="81"/>
      <c r="C1751" s="69"/>
      <c r="D1751" s="69"/>
      <c r="E1751" s="69"/>
      <c r="F1751" s="69"/>
      <c r="G1751" s="82"/>
      <c r="H1751" s="78"/>
      <c r="I1751" s="28">
        <f ca="1">SUMIF('IMPORTBFT (ID)'!$A$3:$A$5000,$G$4:$G$7322,'IMPORTBFT (ID)'!$B$3:$B$5000)</f>
        <v>0</v>
      </c>
      <c r="J1751" s="72"/>
      <c r="K1751" s="18" t="str">
        <f t="shared" ca="1" si="0"/>
        <v>-</v>
      </c>
      <c r="L1751" s="19" t="e">
        <f>IF(G1751=#REF!,#REF!,"FALSO")</f>
        <v>#REF!</v>
      </c>
      <c r="M1751" s="75"/>
      <c r="N1751" s="76"/>
    </row>
    <row r="1752" spans="1:14" ht="15">
      <c r="A1752" s="80"/>
      <c r="B1752" s="81"/>
      <c r="C1752" s="69"/>
      <c r="D1752" s="69"/>
      <c r="E1752" s="69"/>
      <c r="F1752" s="69"/>
      <c r="G1752" s="82"/>
      <c r="H1752" s="78"/>
      <c r="I1752" s="28">
        <f ca="1">SUMIF('IMPORTBFT (ID)'!$A$3:$A$5000,$G$4:$G$7322,'IMPORTBFT (ID)'!$B$3:$B$5000)</f>
        <v>0</v>
      </c>
      <c r="J1752" s="72"/>
      <c r="K1752" s="18" t="str">
        <f t="shared" ca="1" si="0"/>
        <v>-</v>
      </c>
      <c r="L1752" s="19" t="e">
        <f>IF(G1752=#REF!,#REF!,"FALSO")</f>
        <v>#REF!</v>
      </c>
      <c r="M1752" s="75"/>
      <c r="N1752" s="76"/>
    </row>
    <row r="1753" spans="1:14" ht="15">
      <c r="A1753" s="80"/>
      <c r="B1753" s="81"/>
      <c r="C1753" s="69"/>
      <c r="D1753" s="69"/>
      <c r="E1753" s="69"/>
      <c r="F1753" s="69"/>
      <c r="G1753" s="82"/>
      <c r="H1753" s="78"/>
      <c r="I1753" s="28">
        <f ca="1">SUMIF('IMPORTBFT (ID)'!$A$3:$A$5000,$G$4:$G$7322,'IMPORTBFT (ID)'!$B$3:$B$5000)</f>
        <v>0</v>
      </c>
      <c r="J1753" s="72"/>
      <c r="K1753" s="18" t="str">
        <f t="shared" ca="1" si="0"/>
        <v>-</v>
      </c>
      <c r="L1753" s="19" t="e">
        <f>IF(G1753=#REF!,#REF!,"FALSO")</f>
        <v>#REF!</v>
      </c>
      <c r="M1753" s="75"/>
      <c r="N1753" s="76"/>
    </row>
    <row r="1754" spans="1:14" ht="15">
      <c r="A1754" s="80"/>
      <c r="B1754" s="81"/>
      <c r="C1754" s="69"/>
      <c r="D1754" s="69"/>
      <c r="E1754" s="69"/>
      <c r="F1754" s="69"/>
      <c r="G1754" s="82"/>
      <c r="H1754" s="78"/>
      <c r="I1754" s="28">
        <f ca="1">SUMIF('IMPORTBFT (ID)'!$A$3:$A$5000,$G$4:$G$7322,'IMPORTBFT (ID)'!$B$3:$B$5000)</f>
        <v>0</v>
      </c>
      <c r="J1754" s="72"/>
      <c r="K1754" s="18" t="str">
        <f t="shared" ca="1" si="0"/>
        <v>-</v>
      </c>
      <c r="L1754" s="19" t="e">
        <f>IF(G1754=#REF!,#REF!,"FALSO")</f>
        <v>#REF!</v>
      </c>
      <c r="M1754" s="75"/>
      <c r="N1754" s="76"/>
    </row>
    <row r="1755" spans="1:14" ht="15">
      <c r="A1755" s="80"/>
      <c r="B1755" s="81"/>
      <c r="C1755" s="69"/>
      <c r="D1755" s="69"/>
      <c r="E1755" s="69"/>
      <c r="F1755" s="69"/>
      <c r="G1755" s="82"/>
      <c r="H1755" s="78"/>
      <c r="I1755" s="28">
        <f ca="1">SUMIF('IMPORTBFT (ID)'!$A$3:$A$5000,$G$4:$G$7322,'IMPORTBFT (ID)'!$B$3:$B$5000)</f>
        <v>0</v>
      </c>
      <c r="J1755" s="72"/>
      <c r="K1755" s="18" t="str">
        <f t="shared" ca="1" si="0"/>
        <v>-</v>
      </c>
      <c r="L1755" s="19" t="e">
        <f>IF(G1755=#REF!,#REF!,"FALSO")</f>
        <v>#REF!</v>
      </c>
      <c r="M1755" s="75"/>
      <c r="N1755" s="76"/>
    </row>
    <row r="1756" spans="1:14" ht="15">
      <c r="A1756" s="80"/>
      <c r="B1756" s="81"/>
      <c r="C1756" s="69"/>
      <c r="D1756" s="69"/>
      <c r="E1756" s="69"/>
      <c r="F1756" s="69"/>
      <c r="G1756" s="82"/>
      <c r="H1756" s="78"/>
      <c r="I1756" s="28">
        <f ca="1">SUMIF('IMPORTBFT (ID)'!$A$3:$A$5000,$G$4:$G$7322,'IMPORTBFT (ID)'!$B$3:$B$5000)</f>
        <v>0</v>
      </c>
      <c r="J1756" s="72"/>
      <c r="K1756" s="18" t="str">
        <f t="shared" ca="1" si="0"/>
        <v>-</v>
      </c>
      <c r="L1756" s="19" t="e">
        <f>IF(G1756=#REF!,#REF!,"FALSO")</f>
        <v>#REF!</v>
      </c>
      <c r="M1756" s="75"/>
      <c r="N1756" s="76"/>
    </row>
    <row r="1757" spans="1:14" ht="15">
      <c r="A1757" s="80"/>
      <c r="B1757" s="81"/>
      <c r="C1757" s="69"/>
      <c r="D1757" s="69"/>
      <c r="E1757" s="69"/>
      <c r="F1757" s="69"/>
      <c r="G1757" s="82"/>
      <c r="H1757" s="78"/>
      <c r="I1757" s="28">
        <f ca="1">SUMIF('IMPORTBFT (ID)'!$A$3:$A$5000,$G$4:$G$7322,'IMPORTBFT (ID)'!$B$3:$B$5000)</f>
        <v>0</v>
      </c>
      <c r="J1757" s="72"/>
      <c r="K1757" s="18" t="str">
        <f t="shared" ca="1" si="0"/>
        <v>-</v>
      </c>
      <c r="L1757" s="19" t="e">
        <f>IF(G1757=#REF!,#REF!,"FALSO")</f>
        <v>#REF!</v>
      </c>
      <c r="M1757" s="75"/>
      <c r="N1757" s="76"/>
    </row>
    <row r="1758" spans="1:14" ht="15">
      <c r="A1758" s="80"/>
      <c r="B1758" s="81"/>
      <c r="C1758" s="69"/>
      <c r="D1758" s="69"/>
      <c r="E1758" s="69"/>
      <c r="F1758" s="69"/>
      <c r="G1758" s="82"/>
      <c r="H1758" s="78"/>
      <c r="I1758" s="28">
        <f ca="1">SUMIF('IMPORTBFT (ID)'!$A$3:$A$5000,$G$4:$G$7322,'IMPORTBFT (ID)'!$B$3:$B$5000)</f>
        <v>0</v>
      </c>
      <c r="J1758" s="72"/>
      <c r="K1758" s="18" t="str">
        <f t="shared" ca="1" si="0"/>
        <v>-</v>
      </c>
      <c r="L1758" s="19" t="e">
        <f>IF(G1758=#REF!,#REF!,"FALSO")</f>
        <v>#REF!</v>
      </c>
      <c r="M1758" s="75"/>
      <c r="N1758" s="76"/>
    </row>
    <row r="1759" spans="1:14" ht="15">
      <c r="A1759" s="80"/>
      <c r="B1759" s="81"/>
      <c r="C1759" s="69"/>
      <c r="D1759" s="69"/>
      <c r="E1759" s="69"/>
      <c r="F1759" s="69"/>
      <c r="G1759" s="82"/>
      <c r="H1759" s="78"/>
      <c r="I1759" s="28">
        <f ca="1">SUMIF('IMPORTBFT (ID)'!$A$3:$A$5000,$G$4:$G$7322,'IMPORTBFT (ID)'!$B$3:$B$5000)</f>
        <v>0</v>
      </c>
      <c r="J1759" s="72"/>
      <c r="K1759" s="18" t="str">
        <f t="shared" ca="1" si="0"/>
        <v>-</v>
      </c>
      <c r="L1759" s="19" t="e">
        <f>IF(G1759=#REF!,#REF!,"FALSO")</f>
        <v>#REF!</v>
      </c>
      <c r="M1759" s="75"/>
      <c r="N1759" s="76"/>
    </row>
    <row r="1760" spans="1:14" ht="15">
      <c r="A1760" s="80"/>
      <c r="B1760" s="81"/>
      <c r="C1760" s="69"/>
      <c r="D1760" s="69"/>
      <c r="E1760" s="69"/>
      <c r="F1760" s="69"/>
      <c r="G1760" s="82"/>
      <c r="H1760" s="78"/>
      <c r="I1760" s="28">
        <f ca="1">SUMIF('IMPORTBFT (ID)'!$A$3:$A$5000,$G$4:$G$7322,'IMPORTBFT (ID)'!$B$3:$B$5000)</f>
        <v>0</v>
      </c>
      <c r="J1760" s="72"/>
      <c r="K1760" s="18" t="str">
        <f t="shared" ca="1" si="0"/>
        <v>-</v>
      </c>
      <c r="L1760" s="19" t="e">
        <f>IF(G1760=#REF!,#REF!,"FALSO")</f>
        <v>#REF!</v>
      </c>
      <c r="M1760" s="75"/>
      <c r="N1760" s="76"/>
    </row>
    <row r="1761" spans="1:14" ht="15">
      <c r="A1761" s="80"/>
      <c r="B1761" s="81"/>
      <c r="C1761" s="69"/>
      <c r="D1761" s="69"/>
      <c r="E1761" s="69"/>
      <c r="F1761" s="69"/>
      <c r="G1761" s="82"/>
      <c r="H1761" s="78"/>
      <c r="I1761" s="28">
        <f ca="1">SUMIF('IMPORTBFT (ID)'!$A$3:$A$5000,$G$4:$G$7322,'IMPORTBFT (ID)'!$B$3:$B$5000)</f>
        <v>0</v>
      </c>
      <c r="J1761" s="72"/>
      <c r="K1761" s="18" t="str">
        <f t="shared" ca="1" si="0"/>
        <v>-</v>
      </c>
      <c r="L1761" s="19" t="e">
        <f>IF(G1761=#REF!,#REF!,"FALSO")</f>
        <v>#REF!</v>
      </c>
      <c r="M1761" s="75"/>
      <c r="N1761" s="76"/>
    </row>
    <row r="1762" spans="1:14" ht="15">
      <c r="A1762" s="80"/>
      <c r="B1762" s="81"/>
      <c r="C1762" s="69"/>
      <c r="D1762" s="69"/>
      <c r="E1762" s="69"/>
      <c r="F1762" s="69"/>
      <c r="G1762" s="82"/>
      <c r="H1762" s="78"/>
      <c r="I1762" s="28">
        <f ca="1">SUMIF('IMPORTBFT (ID)'!$A$3:$A$5000,$G$4:$G$7322,'IMPORTBFT (ID)'!$B$3:$B$5000)</f>
        <v>0</v>
      </c>
      <c r="J1762" s="72"/>
      <c r="K1762" s="18" t="str">
        <f t="shared" ca="1" si="0"/>
        <v>-</v>
      </c>
      <c r="L1762" s="19" t="e">
        <f>IF(G1762=#REF!,#REF!,"FALSO")</f>
        <v>#REF!</v>
      </c>
      <c r="M1762" s="75"/>
      <c r="N1762" s="76"/>
    </row>
    <row r="1763" spans="1:14" ht="15">
      <c r="A1763" s="80"/>
      <c r="B1763" s="81"/>
      <c r="C1763" s="69"/>
      <c r="D1763" s="69"/>
      <c r="E1763" s="69"/>
      <c r="F1763" s="69"/>
      <c r="G1763" s="82"/>
      <c r="H1763" s="78"/>
      <c r="I1763" s="28">
        <f ca="1">SUMIF('IMPORTBFT (ID)'!$A$3:$A$5000,$G$4:$G$7322,'IMPORTBFT (ID)'!$B$3:$B$5000)</f>
        <v>0</v>
      </c>
      <c r="J1763" s="72"/>
      <c r="K1763" s="18" t="str">
        <f t="shared" ca="1" si="0"/>
        <v>-</v>
      </c>
      <c r="L1763" s="19" t="e">
        <f>IF(G1763=#REF!,#REF!,"FALSO")</f>
        <v>#REF!</v>
      </c>
      <c r="M1763" s="75"/>
      <c r="N1763" s="76"/>
    </row>
    <row r="1764" spans="1:14" ht="15">
      <c r="A1764" s="80"/>
      <c r="B1764" s="81"/>
      <c r="C1764" s="69"/>
      <c r="D1764" s="69"/>
      <c r="E1764" s="69"/>
      <c r="F1764" s="69"/>
      <c r="G1764" s="82"/>
      <c r="H1764" s="78"/>
      <c r="I1764" s="28">
        <f ca="1">SUMIF('IMPORTBFT (ID)'!$A$3:$A$5000,$G$4:$G$7322,'IMPORTBFT (ID)'!$B$3:$B$5000)</f>
        <v>0</v>
      </c>
      <c r="J1764" s="72"/>
      <c r="K1764" s="18" t="str">
        <f t="shared" ca="1" si="0"/>
        <v>-</v>
      </c>
      <c r="L1764" s="19" t="e">
        <f>IF(G1764=#REF!,#REF!,"FALSO")</f>
        <v>#REF!</v>
      </c>
      <c r="M1764" s="75"/>
      <c r="N1764" s="76"/>
    </row>
    <row r="1765" spans="1:14" ht="15">
      <c r="A1765" s="80"/>
      <c r="B1765" s="81"/>
      <c r="C1765" s="69"/>
      <c r="D1765" s="69"/>
      <c r="E1765" s="69"/>
      <c r="F1765" s="69"/>
      <c r="G1765" s="82"/>
      <c r="H1765" s="78"/>
      <c r="I1765" s="28">
        <f ca="1">SUMIF('IMPORTBFT (ID)'!$A$3:$A$5000,$G$4:$G$7322,'IMPORTBFT (ID)'!$B$3:$B$5000)</f>
        <v>0</v>
      </c>
      <c r="J1765" s="72"/>
      <c r="K1765" s="18" t="str">
        <f t="shared" ca="1" si="0"/>
        <v>-</v>
      </c>
      <c r="L1765" s="19" t="e">
        <f>IF(G1765=#REF!,#REF!,"FALSO")</f>
        <v>#REF!</v>
      </c>
      <c r="M1765" s="75"/>
      <c r="N1765" s="76"/>
    </row>
    <row r="1766" spans="1:14" ht="15">
      <c r="A1766" s="80"/>
      <c r="B1766" s="81"/>
      <c r="C1766" s="69"/>
      <c r="D1766" s="69"/>
      <c r="E1766" s="69"/>
      <c r="F1766" s="69"/>
      <c r="G1766" s="82"/>
      <c r="H1766" s="78"/>
      <c r="I1766" s="28">
        <f ca="1">SUMIF('IMPORTBFT (ID)'!$A$3:$A$5000,$G$4:$G$7322,'IMPORTBFT (ID)'!$B$3:$B$5000)</f>
        <v>0</v>
      </c>
      <c r="J1766" s="72"/>
      <c r="K1766" s="18" t="str">
        <f t="shared" ca="1" si="0"/>
        <v>-</v>
      </c>
      <c r="L1766" s="19" t="e">
        <f>IF(G1766=#REF!,#REF!,"FALSO")</f>
        <v>#REF!</v>
      </c>
      <c r="M1766" s="75"/>
      <c r="N1766" s="76"/>
    </row>
    <row r="1767" spans="1:14" ht="15">
      <c r="A1767" s="80"/>
      <c r="B1767" s="81"/>
      <c r="C1767" s="69"/>
      <c r="D1767" s="69"/>
      <c r="E1767" s="69"/>
      <c r="F1767" s="69"/>
      <c r="G1767" s="82"/>
      <c r="H1767" s="78"/>
      <c r="I1767" s="28">
        <f ca="1">SUMIF('IMPORTBFT (ID)'!$A$3:$A$5000,$G$4:$G$7322,'IMPORTBFT (ID)'!$B$3:$B$5000)</f>
        <v>0</v>
      </c>
      <c r="J1767" s="72"/>
      <c r="K1767" s="18" t="str">
        <f t="shared" ca="1" si="0"/>
        <v>-</v>
      </c>
      <c r="L1767" s="19" t="e">
        <f>IF(G1767=#REF!,#REF!,"FALSO")</f>
        <v>#REF!</v>
      </c>
      <c r="M1767" s="75"/>
      <c r="N1767" s="76"/>
    </row>
    <row r="1768" spans="1:14" ht="15">
      <c r="A1768" s="80"/>
      <c r="B1768" s="81"/>
      <c r="C1768" s="69"/>
      <c r="D1768" s="69"/>
      <c r="E1768" s="69"/>
      <c r="F1768" s="69"/>
      <c r="G1768" s="82"/>
      <c r="H1768" s="78"/>
      <c r="I1768" s="28">
        <f ca="1">SUMIF('IMPORTBFT (ID)'!$A$3:$A$5000,$G$4:$G$7322,'IMPORTBFT (ID)'!$B$3:$B$5000)</f>
        <v>0</v>
      </c>
      <c r="J1768" s="72"/>
      <c r="K1768" s="18" t="str">
        <f t="shared" ca="1" si="0"/>
        <v>-</v>
      </c>
      <c r="L1768" s="19" t="e">
        <f>IF(G1768=#REF!,#REF!,"FALSO")</f>
        <v>#REF!</v>
      </c>
      <c r="M1768" s="75"/>
      <c r="N1768" s="76"/>
    </row>
    <row r="1769" spans="1:14" ht="15">
      <c r="A1769" s="80"/>
      <c r="B1769" s="81"/>
      <c r="C1769" s="69"/>
      <c r="D1769" s="69"/>
      <c r="E1769" s="69"/>
      <c r="F1769" s="69"/>
      <c r="G1769" s="82"/>
      <c r="H1769" s="78"/>
      <c r="I1769" s="28">
        <f ca="1">SUMIF('IMPORTBFT (ID)'!$A$3:$A$5000,$G$4:$G$7322,'IMPORTBFT (ID)'!$B$3:$B$5000)</f>
        <v>0</v>
      </c>
      <c r="J1769" s="72"/>
      <c r="K1769" s="18" t="str">
        <f t="shared" ca="1" si="0"/>
        <v>-</v>
      </c>
      <c r="L1769" s="19" t="e">
        <f>IF(G1769=#REF!,#REF!,"FALSO")</f>
        <v>#REF!</v>
      </c>
      <c r="M1769" s="75"/>
      <c r="N1769" s="76"/>
    </row>
    <row r="1770" spans="1:14" ht="15">
      <c r="A1770" s="80"/>
      <c r="B1770" s="81"/>
      <c r="C1770" s="69"/>
      <c r="D1770" s="69"/>
      <c r="E1770" s="69"/>
      <c r="F1770" s="69"/>
      <c r="G1770" s="82"/>
      <c r="H1770" s="78"/>
      <c r="I1770" s="28">
        <f ca="1">SUMIF('IMPORTBFT (ID)'!$A$3:$A$5000,$G$4:$G$7322,'IMPORTBFT (ID)'!$B$3:$B$5000)</f>
        <v>0</v>
      </c>
      <c r="J1770" s="72"/>
      <c r="K1770" s="18" t="str">
        <f t="shared" ca="1" si="0"/>
        <v>-</v>
      </c>
      <c r="L1770" s="19" t="e">
        <f>IF(G1770=#REF!,#REF!,"FALSO")</f>
        <v>#REF!</v>
      </c>
      <c r="M1770" s="75"/>
      <c r="N1770" s="76"/>
    </row>
    <row r="1771" spans="1:14" ht="15">
      <c r="A1771" s="80"/>
      <c r="B1771" s="81"/>
      <c r="C1771" s="69"/>
      <c r="D1771" s="69"/>
      <c r="E1771" s="69"/>
      <c r="F1771" s="69"/>
      <c r="G1771" s="82"/>
      <c r="H1771" s="78"/>
      <c r="I1771" s="28">
        <f ca="1">SUMIF('IMPORTBFT (ID)'!$A$3:$A$5000,$G$4:$G$7322,'IMPORTBFT (ID)'!$B$3:$B$5000)</f>
        <v>0</v>
      </c>
      <c r="J1771" s="72"/>
      <c r="K1771" s="18" t="str">
        <f t="shared" ca="1" si="0"/>
        <v>-</v>
      </c>
      <c r="L1771" s="19" t="e">
        <f>IF(G1771=#REF!,#REF!,"FALSO")</f>
        <v>#REF!</v>
      </c>
      <c r="M1771" s="75"/>
      <c r="N1771" s="76"/>
    </row>
    <row r="1772" spans="1:14" ht="15">
      <c r="A1772" s="80"/>
      <c r="B1772" s="81"/>
      <c r="C1772" s="69"/>
      <c r="D1772" s="69"/>
      <c r="E1772" s="69"/>
      <c r="F1772" s="69"/>
      <c r="G1772" s="82"/>
      <c r="H1772" s="78"/>
      <c r="I1772" s="28">
        <f ca="1">SUMIF('IMPORTBFT (ID)'!$A$3:$A$5000,$G$4:$G$7322,'IMPORTBFT (ID)'!$B$3:$B$5000)</f>
        <v>0</v>
      </c>
      <c r="J1772" s="72"/>
      <c r="K1772" s="18" t="str">
        <f t="shared" ca="1" si="0"/>
        <v>-</v>
      </c>
      <c r="L1772" s="19" t="e">
        <f>IF(G1772=#REF!,#REF!,"FALSO")</f>
        <v>#REF!</v>
      </c>
      <c r="M1772" s="75"/>
      <c r="N1772" s="76"/>
    </row>
    <row r="1773" spans="1:14" ht="15">
      <c r="A1773" s="80"/>
      <c r="B1773" s="81"/>
      <c r="C1773" s="69"/>
      <c r="D1773" s="69"/>
      <c r="E1773" s="69"/>
      <c r="F1773" s="69"/>
      <c r="G1773" s="82"/>
      <c r="H1773" s="78"/>
      <c r="I1773" s="28">
        <f ca="1">SUMIF('IMPORTBFT (ID)'!$A$3:$A$5000,$G$4:$G$7322,'IMPORTBFT (ID)'!$B$3:$B$5000)</f>
        <v>0</v>
      </c>
      <c r="J1773" s="72"/>
      <c r="K1773" s="18" t="str">
        <f t="shared" ca="1" si="0"/>
        <v>-</v>
      </c>
      <c r="L1773" s="19" t="e">
        <f>IF(G1773=#REF!,#REF!,"FALSO")</f>
        <v>#REF!</v>
      </c>
      <c r="M1773" s="75"/>
      <c r="N1773" s="76"/>
    </row>
    <row r="1774" spans="1:14" ht="15">
      <c r="A1774" s="80"/>
      <c r="B1774" s="81"/>
      <c r="C1774" s="69"/>
      <c r="D1774" s="69"/>
      <c r="E1774" s="69"/>
      <c r="F1774" s="69"/>
      <c r="G1774" s="82"/>
      <c r="H1774" s="78"/>
      <c r="I1774" s="28">
        <f ca="1">SUMIF('IMPORTBFT (ID)'!$A$3:$A$5000,$G$4:$G$7322,'IMPORTBFT (ID)'!$B$3:$B$5000)</f>
        <v>0</v>
      </c>
      <c r="J1774" s="72"/>
      <c r="K1774" s="18" t="str">
        <f t="shared" ca="1" si="0"/>
        <v>-</v>
      </c>
      <c r="L1774" s="19" t="e">
        <f>IF(G1774=#REF!,#REF!,"FALSO")</f>
        <v>#REF!</v>
      </c>
      <c r="M1774" s="75"/>
      <c r="N1774" s="76"/>
    </row>
    <row r="1775" spans="1:14" ht="15">
      <c r="A1775" s="80"/>
      <c r="B1775" s="81"/>
      <c r="C1775" s="69"/>
      <c r="D1775" s="69"/>
      <c r="E1775" s="69"/>
      <c r="F1775" s="69"/>
      <c r="G1775" s="82"/>
      <c r="H1775" s="78"/>
      <c r="I1775" s="28">
        <f ca="1">SUMIF('IMPORTBFT (ID)'!$A$3:$A$5000,$G$4:$G$7322,'IMPORTBFT (ID)'!$B$3:$B$5000)</f>
        <v>0</v>
      </c>
      <c r="J1775" s="72"/>
      <c r="K1775" s="18" t="str">
        <f t="shared" ca="1" si="0"/>
        <v>-</v>
      </c>
      <c r="L1775" s="19" t="e">
        <f>IF(G1775=#REF!,#REF!,"FALSO")</f>
        <v>#REF!</v>
      </c>
      <c r="M1775" s="75"/>
      <c r="N1775" s="76"/>
    </row>
    <row r="1776" spans="1:14" ht="15">
      <c r="A1776" s="80"/>
      <c r="B1776" s="81"/>
      <c r="C1776" s="69"/>
      <c r="D1776" s="69"/>
      <c r="E1776" s="69"/>
      <c r="F1776" s="69"/>
      <c r="G1776" s="82"/>
      <c r="H1776" s="78"/>
      <c r="I1776" s="28">
        <f ca="1">SUMIF('IMPORTBFT (ID)'!$A$3:$A$5000,$G$4:$G$7322,'IMPORTBFT (ID)'!$B$3:$B$5000)</f>
        <v>0</v>
      </c>
      <c r="J1776" s="72"/>
      <c r="K1776" s="18" t="str">
        <f t="shared" ca="1" si="0"/>
        <v>-</v>
      </c>
      <c r="L1776" s="19" t="e">
        <f>IF(G1776=#REF!,#REF!,"FALSO")</f>
        <v>#REF!</v>
      </c>
      <c r="M1776" s="75"/>
      <c r="N1776" s="76"/>
    </row>
    <row r="1777" spans="1:14" ht="15">
      <c r="A1777" s="80"/>
      <c r="B1777" s="81"/>
      <c r="C1777" s="69"/>
      <c r="D1777" s="69"/>
      <c r="E1777" s="69"/>
      <c r="F1777" s="69"/>
      <c r="G1777" s="82"/>
      <c r="H1777" s="78"/>
      <c r="I1777" s="28">
        <f ca="1">SUMIF('IMPORTBFT (ID)'!$A$3:$A$5000,$G$4:$G$7322,'IMPORTBFT (ID)'!$B$3:$B$5000)</f>
        <v>0</v>
      </c>
      <c r="J1777" s="72"/>
      <c r="K1777" s="18" t="str">
        <f t="shared" ca="1" si="0"/>
        <v>-</v>
      </c>
      <c r="L1777" s="19" t="e">
        <f>IF(G1777=#REF!,#REF!,"FALSO")</f>
        <v>#REF!</v>
      </c>
      <c r="M1777" s="75"/>
      <c r="N1777" s="76"/>
    </row>
    <row r="1778" spans="1:14" ht="15">
      <c r="A1778" s="80"/>
      <c r="B1778" s="81"/>
      <c r="C1778" s="69"/>
      <c r="D1778" s="69"/>
      <c r="E1778" s="69"/>
      <c r="F1778" s="69"/>
      <c r="G1778" s="82"/>
      <c r="H1778" s="78"/>
      <c r="I1778" s="28">
        <f ca="1">SUMIF('IMPORTBFT (ID)'!$A$3:$A$5000,$G$4:$G$7322,'IMPORTBFT (ID)'!$B$3:$B$5000)</f>
        <v>0</v>
      </c>
      <c r="J1778" s="72"/>
      <c r="K1778" s="18" t="str">
        <f t="shared" ca="1" si="0"/>
        <v>-</v>
      </c>
      <c r="L1778" s="19" t="e">
        <f>IF(G1778=#REF!,#REF!,"FALSO")</f>
        <v>#REF!</v>
      </c>
      <c r="M1778" s="75"/>
      <c r="N1778" s="76"/>
    </row>
    <row r="1779" spans="1:14" ht="15">
      <c r="A1779" s="80"/>
      <c r="B1779" s="81"/>
      <c r="C1779" s="69"/>
      <c r="D1779" s="69"/>
      <c r="E1779" s="69"/>
      <c r="F1779" s="69"/>
      <c r="G1779" s="82"/>
      <c r="H1779" s="78"/>
      <c r="I1779" s="28">
        <f ca="1">SUMIF('IMPORTBFT (ID)'!$A$3:$A$5000,$G$4:$G$7322,'IMPORTBFT (ID)'!$B$3:$B$5000)</f>
        <v>0</v>
      </c>
      <c r="J1779" s="72"/>
      <c r="K1779" s="18" t="str">
        <f t="shared" ca="1" si="0"/>
        <v>-</v>
      </c>
      <c r="L1779" s="19" t="e">
        <f>IF(G1779=#REF!,#REF!,"FALSO")</f>
        <v>#REF!</v>
      </c>
      <c r="M1779" s="75"/>
      <c r="N1779" s="76"/>
    </row>
    <row r="1780" spans="1:14" ht="15">
      <c r="A1780" s="80"/>
      <c r="B1780" s="81"/>
      <c r="C1780" s="69"/>
      <c r="D1780" s="69"/>
      <c r="E1780" s="69"/>
      <c r="F1780" s="69"/>
      <c r="G1780" s="82"/>
      <c r="H1780" s="78"/>
      <c r="I1780" s="28">
        <f ca="1">SUMIF('IMPORTBFT (ID)'!$A$3:$A$5000,$G$4:$G$7322,'IMPORTBFT (ID)'!$B$3:$B$5000)</f>
        <v>0</v>
      </c>
      <c r="J1780" s="72"/>
      <c r="K1780" s="18" t="str">
        <f t="shared" ca="1" si="0"/>
        <v>-</v>
      </c>
      <c r="L1780" s="19" t="e">
        <f>IF(G1780=#REF!,#REF!,"FALSO")</f>
        <v>#REF!</v>
      </c>
      <c r="M1780" s="75"/>
      <c r="N1780" s="76"/>
    </row>
    <row r="1781" spans="1:14" ht="15">
      <c r="A1781" s="80"/>
      <c r="B1781" s="81"/>
      <c r="C1781" s="69"/>
      <c r="D1781" s="69"/>
      <c r="E1781" s="69"/>
      <c r="F1781" s="69"/>
      <c r="G1781" s="82"/>
      <c r="H1781" s="78"/>
      <c r="I1781" s="28">
        <f ca="1">SUMIF('IMPORTBFT (ID)'!$A$3:$A$5000,$G$4:$G$7322,'IMPORTBFT (ID)'!$B$3:$B$5000)</f>
        <v>0</v>
      </c>
      <c r="J1781" s="72"/>
      <c r="K1781" s="18" t="str">
        <f t="shared" ca="1" si="0"/>
        <v>-</v>
      </c>
      <c r="L1781" s="19" t="e">
        <f>IF(G1781=#REF!,#REF!,"FALSO")</f>
        <v>#REF!</v>
      </c>
      <c r="M1781" s="75"/>
      <c r="N1781" s="76"/>
    </row>
    <row r="1782" spans="1:14" ht="15">
      <c r="A1782" s="80"/>
      <c r="B1782" s="81"/>
      <c r="C1782" s="69"/>
      <c r="D1782" s="69"/>
      <c r="E1782" s="69"/>
      <c r="F1782" s="69"/>
      <c r="G1782" s="82"/>
      <c r="H1782" s="78"/>
      <c r="I1782" s="28">
        <f ca="1">SUMIF('IMPORTBFT (ID)'!$A$3:$A$5000,$G$4:$G$7322,'IMPORTBFT (ID)'!$B$3:$B$5000)</f>
        <v>0</v>
      </c>
      <c r="J1782" s="72"/>
      <c r="K1782" s="18" t="str">
        <f t="shared" ca="1" si="0"/>
        <v>-</v>
      </c>
      <c r="L1782" s="19" t="e">
        <f>IF(G1782=#REF!,#REF!,"FALSO")</f>
        <v>#REF!</v>
      </c>
      <c r="M1782" s="75"/>
      <c r="N1782" s="76"/>
    </row>
    <row r="1783" spans="1:14" ht="15">
      <c r="A1783" s="80"/>
      <c r="B1783" s="81"/>
      <c r="C1783" s="69"/>
      <c r="D1783" s="69"/>
      <c r="E1783" s="69"/>
      <c r="F1783" s="69"/>
      <c r="G1783" s="82"/>
      <c r="H1783" s="78"/>
      <c r="I1783" s="28">
        <f ca="1">SUMIF('IMPORTBFT (ID)'!$A$3:$A$5000,$G$4:$G$7322,'IMPORTBFT (ID)'!$B$3:$B$5000)</f>
        <v>0</v>
      </c>
      <c r="J1783" s="72"/>
      <c r="K1783" s="18" t="str">
        <f t="shared" ca="1" si="0"/>
        <v>-</v>
      </c>
      <c r="L1783" s="19" t="e">
        <f>IF(G1783=#REF!,#REF!,"FALSO")</f>
        <v>#REF!</v>
      </c>
      <c r="M1783" s="75"/>
      <c r="N1783" s="76"/>
    </row>
    <row r="1784" spans="1:14" ht="15">
      <c r="A1784" s="80"/>
      <c r="B1784" s="81"/>
      <c r="C1784" s="69"/>
      <c r="D1784" s="69"/>
      <c r="E1784" s="69"/>
      <c r="F1784" s="69"/>
      <c r="G1784" s="82"/>
      <c r="H1784" s="78"/>
      <c r="I1784" s="28">
        <f ca="1">SUMIF('IMPORTBFT (ID)'!$A$3:$A$5000,$G$4:$G$7322,'IMPORTBFT (ID)'!$B$3:$B$5000)</f>
        <v>0</v>
      </c>
      <c r="J1784" s="72"/>
      <c r="K1784" s="18" t="str">
        <f t="shared" ca="1" si="0"/>
        <v>-</v>
      </c>
      <c r="L1784" s="19" t="e">
        <f>IF(G1784=#REF!,#REF!,"FALSO")</f>
        <v>#REF!</v>
      </c>
      <c r="M1784" s="75"/>
      <c r="N1784" s="76"/>
    </row>
    <row r="1785" spans="1:14" ht="15">
      <c r="A1785" s="80"/>
      <c r="B1785" s="81"/>
      <c r="C1785" s="69"/>
      <c r="D1785" s="69"/>
      <c r="E1785" s="69"/>
      <c r="F1785" s="69"/>
      <c r="G1785" s="82"/>
      <c r="H1785" s="78"/>
      <c r="I1785" s="28">
        <f ca="1">SUMIF('IMPORTBFT (ID)'!$A$3:$A$5000,$G$4:$G$7322,'IMPORTBFT (ID)'!$B$3:$B$5000)</f>
        <v>0</v>
      </c>
      <c r="J1785" s="72"/>
      <c r="K1785" s="18" t="str">
        <f t="shared" ca="1" si="0"/>
        <v>-</v>
      </c>
      <c r="L1785" s="19" t="e">
        <f>IF(G1785=#REF!,#REF!,"FALSO")</f>
        <v>#REF!</v>
      </c>
      <c r="M1785" s="75"/>
      <c r="N1785" s="76"/>
    </row>
    <row r="1786" spans="1:14" ht="15">
      <c r="A1786" s="80"/>
      <c r="B1786" s="81"/>
      <c r="C1786" s="69"/>
      <c r="D1786" s="69"/>
      <c r="E1786" s="69"/>
      <c r="F1786" s="69"/>
      <c r="G1786" s="82"/>
      <c r="H1786" s="78"/>
      <c r="I1786" s="28">
        <f ca="1">SUMIF('IMPORTBFT (ID)'!$A$3:$A$5000,$G$4:$G$7322,'IMPORTBFT (ID)'!$B$3:$B$5000)</f>
        <v>0</v>
      </c>
      <c r="J1786" s="72"/>
      <c r="K1786" s="18" t="str">
        <f t="shared" ca="1" si="0"/>
        <v>-</v>
      </c>
      <c r="L1786" s="19" t="e">
        <f>IF(G1786=#REF!,#REF!,"FALSO")</f>
        <v>#REF!</v>
      </c>
      <c r="M1786" s="75"/>
      <c r="N1786" s="76"/>
    </row>
    <row r="1787" spans="1:14" ht="15">
      <c r="A1787" s="80"/>
      <c r="B1787" s="81"/>
      <c r="C1787" s="69"/>
      <c r="D1787" s="69"/>
      <c r="E1787" s="69"/>
      <c r="F1787" s="69"/>
      <c r="G1787" s="82"/>
      <c r="H1787" s="78"/>
      <c r="I1787" s="28">
        <f ca="1">SUMIF('IMPORTBFT (ID)'!$A$3:$A$5000,$G$4:$G$7322,'IMPORTBFT (ID)'!$B$3:$B$5000)</f>
        <v>0</v>
      </c>
      <c r="J1787" s="72"/>
      <c r="K1787" s="18" t="str">
        <f t="shared" ca="1" si="0"/>
        <v>-</v>
      </c>
      <c r="L1787" s="19" t="e">
        <f>IF(G1787=#REF!,#REF!,"FALSO")</f>
        <v>#REF!</v>
      </c>
      <c r="M1787" s="75"/>
      <c r="N1787" s="76"/>
    </row>
    <row r="1788" spans="1:14" ht="15">
      <c r="A1788" s="80"/>
      <c r="B1788" s="81"/>
      <c r="C1788" s="69"/>
      <c r="D1788" s="69"/>
      <c r="E1788" s="69"/>
      <c r="F1788" s="69"/>
      <c r="G1788" s="82"/>
      <c r="H1788" s="78"/>
      <c r="I1788" s="28">
        <f ca="1">SUMIF('IMPORTBFT (ID)'!$A$3:$A$5000,$G$4:$G$7322,'IMPORTBFT (ID)'!$B$3:$B$5000)</f>
        <v>0</v>
      </c>
      <c r="J1788" s="72"/>
      <c r="K1788" s="18" t="str">
        <f t="shared" ca="1" si="0"/>
        <v>-</v>
      </c>
      <c r="L1788" s="19" t="e">
        <f>IF(G1788=#REF!,#REF!,"FALSO")</f>
        <v>#REF!</v>
      </c>
      <c r="M1788" s="75"/>
      <c r="N1788" s="76"/>
    </row>
    <row r="1789" spans="1:14" ht="15">
      <c r="A1789" s="80"/>
      <c r="B1789" s="81"/>
      <c r="C1789" s="69"/>
      <c r="D1789" s="69"/>
      <c r="E1789" s="69"/>
      <c r="F1789" s="69"/>
      <c r="G1789" s="82"/>
      <c r="H1789" s="78"/>
      <c r="I1789" s="28">
        <f ca="1">SUMIF('IMPORTBFT (ID)'!$A$3:$A$5000,$G$4:$G$7322,'IMPORTBFT (ID)'!$B$3:$B$5000)</f>
        <v>0</v>
      </c>
      <c r="J1789" s="72"/>
      <c r="K1789" s="18" t="str">
        <f t="shared" ca="1" si="0"/>
        <v>-</v>
      </c>
      <c r="L1789" s="19" t="e">
        <f>IF(G1789=#REF!,#REF!,"FALSO")</f>
        <v>#REF!</v>
      </c>
      <c r="M1789" s="75"/>
      <c r="N1789" s="76"/>
    </row>
    <row r="1790" spans="1:14" ht="15">
      <c r="A1790" s="80"/>
      <c r="B1790" s="81"/>
      <c r="C1790" s="69"/>
      <c r="D1790" s="69"/>
      <c r="E1790" s="69"/>
      <c r="F1790" s="69"/>
      <c r="G1790" s="82"/>
      <c r="H1790" s="78"/>
      <c r="I1790" s="28">
        <f ca="1">SUMIF('IMPORTBFT (ID)'!$A$3:$A$5000,$G$4:$G$7322,'IMPORTBFT (ID)'!$B$3:$B$5000)</f>
        <v>0</v>
      </c>
      <c r="J1790" s="72"/>
      <c r="K1790" s="18" t="str">
        <f t="shared" ca="1" si="0"/>
        <v>-</v>
      </c>
      <c r="L1790" s="19" t="e">
        <f>IF(G1790=#REF!,#REF!,"FALSO")</f>
        <v>#REF!</v>
      </c>
      <c r="M1790" s="75"/>
      <c r="N1790" s="76"/>
    </row>
    <row r="1791" spans="1:14" ht="15">
      <c r="A1791" s="80"/>
      <c r="B1791" s="81"/>
      <c r="C1791" s="69"/>
      <c r="D1791" s="69"/>
      <c r="E1791" s="69"/>
      <c r="F1791" s="69"/>
      <c r="G1791" s="82"/>
      <c r="H1791" s="78"/>
      <c r="I1791" s="28">
        <f ca="1">SUMIF('IMPORTBFT (ID)'!$A$3:$A$5000,$G$4:$G$7322,'IMPORTBFT (ID)'!$B$3:$B$5000)</f>
        <v>0</v>
      </c>
      <c r="J1791" s="72"/>
      <c r="K1791" s="18" t="str">
        <f t="shared" ca="1" si="0"/>
        <v>-</v>
      </c>
      <c r="L1791" s="19" t="e">
        <f>IF(G1791=#REF!,#REF!,"FALSO")</f>
        <v>#REF!</v>
      </c>
      <c r="M1791" s="75"/>
      <c r="N1791" s="76"/>
    </row>
    <row r="1792" spans="1:14" ht="15">
      <c r="A1792" s="80"/>
      <c r="B1792" s="81"/>
      <c r="C1792" s="69"/>
      <c r="D1792" s="69"/>
      <c r="E1792" s="69"/>
      <c r="F1792" s="69"/>
      <c r="G1792" s="82"/>
      <c r="H1792" s="78"/>
      <c r="I1792" s="28">
        <f ca="1">SUMIF('IMPORTBFT (ID)'!$A$3:$A$5000,$G$4:$G$7322,'IMPORTBFT (ID)'!$B$3:$B$5000)</f>
        <v>0</v>
      </c>
      <c r="J1792" s="72"/>
      <c r="K1792" s="18" t="str">
        <f t="shared" ca="1" si="0"/>
        <v>-</v>
      </c>
      <c r="L1792" s="19" t="e">
        <f>IF(G1792=#REF!,#REF!,"FALSO")</f>
        <v>#REF!</v>
      </c>
      <c r="M1792" s="75"/>
      <c r="N1792" s="76"/>
    </row>
    <row r="1793" spans="1:14" ht="15">
      <c r="A1793" s="80"/>
      <c r="B1793" s="81"/>
      <c r="C1793" s="69"/>
      <c r="D1793" s="69"/>
      <c r="E1793" s="69"/>
      <c r="F1793" s="69"/>
      <c r="G1793" s="82"/>
      <c r="H1793" s="78"/>
      <c r="I1793" s="28">
        <f ca="1">SUMIF('IMPORTBFT (ID)'!$A$3:$A$5000,$G$4:$G$7322,'IMPORTBFT (ID)'!$B$3:$B$5000)</f>
        <v>0</v>
      </c>
      <c r="J1793" s="72"/>
      <c r="K1793" s="18" t="str">
        <f t="shared" ca="1" si="0"/>
        <v>-</v>
      </c>
      <c r="L1793" s="19" t="e">
        <f>IF(G1793=#REF!,#REF!,"FALSO")</f>
        <v>#REF!</v>
      </c>
      <c r="M1793" s="75"/>
      <c r="N1793" s="76"/>
    </row>
    <row r="1794" spans="1:14" ht="15">
      <c r="A1794" s="80"/>
      <c r="B1794" s="81"/>
      <c r="C1794" s="69"/>
      <c r="D1794" s="69"/>
      <c r="E1794" s="69"/>
      <c r="F1794" s="69"/>
      <c r="G1794" s="82"/>
      <c r="H1794" s="78"/>
      <c r="I1794" s="28">
        <f ca="1">SUMIF('IMPORTBFT (ID)'!$A$3:$A$5000,$G$4:$G$7322,'IMPORTBFT (ID)'!$B$3:$B$5000)</f>
        <v>0</v>
      </c>
      <c r="J1794" s="72"/>
      <c r="K1794" s="18" t="str">
        <f t="shared" ca="1" si="0"/>
        <v>-</v>
      </c>
      <c r="L1794" s="19" t="e">
        <f>IF(G1794=#REF!,#REF!,"FALSO")</f>
        <v>#REF!</v>
      </c>
      <c r="M1794" s="75"/>
      <c r="N1794" s="76"/>
    </row>
    <row r="1795" spans="1:14" ht="15">
      <c r="A1795" s="80"/>
      <c r="B1795" s="81"/>
      <c r="C1795" s="69"/>
      <c r="D1795" s="69"/>
      <c r="E1795" s="69"/>
      <c r="F1795" s="69"/>
      <c r="G1795" s="82"/>
      <c r="H1795" s="78"/>
      <c r="I1795" s="28">
        <f ca="1">SUMIF('IMPORTBFT (ID)'!$A$3:$A$5000,$G$4:$G$7322,'IMPORTBFT (ID)'!$B$3:$B$5000)</f>
        <v>0</v>
      </c>
      <c r="J1795" s="72"/>
      <c r="K1795" s="18" t="str">
        <f t="shared" ca="1" si="0"/>
        <v>-</v>
      </c>
      <c r="L1795" s="19" t="e">
        <f>IF(G1795=#REF!,#REF!,"FALSO")</f>
        <v>#REF!</v>
      </c>
      <c r="M1795" s="75"/>
      <c r="N1795" s="76"/>
    </row>
    <row r="1796" spans="1:14" ht="15">
      <c r="A1796" s="80"/>
      <c r="B1796" s="81"/>
      <c r="C1796" s="69"/>
      <c r="D1796" s="69"/>
      <c r="E1796" s="69"/>
      <c r="F1796" s="69"/>
      <c r="G1796" s="82"/>
      <c r="H1796" s="78"/>
      <c r="I1796" s="28">
        <f ca="1">SUMIF('IMPORTBFT (ID)'!$A$3:$A$5000,$G$4:$G$7322,'IMPORTBFT (ID)'!$B$3:$B$5000)</f>
        <v>0</v>
      </c>
      <c r="J1796" s="72"/>
      <c r="K1796" s="18" t="str">
        <f t="shared" ca="1" si="0"/>
        <v>-</v>
      </c>
      <c r="L1796" s="19" t="e">
        <f>IF(G1796=#REF!,#REF!,"FALSO")</f>
        <v>#REF!</v>
      </c>
      <c r="M1796" s="75"/>
      <c r="N1796" s="76"/>
    </row>
    <row r="1797" spans="1:14" ht="15">
      <c r="A1797" s="80"/>
      <c r="B1797" s="81"/>
      <c r="C1797" s="69"/>
      <c r="D1797" s="69"/>
      <c r="E1797" s="69"/>
      <c r="F1797" s="69"/>
      <c r="G1797" s="82"/>
      <c r="H1797" s="78"/>
      <c r="I1797" s="28">
        <f ca="1">SUMIF('IMPORTBFT (ID)'!$A$3:$A$5000,$G$4:$G$7322,'IMPORTBFT (ID)'!$B$3:$B$5000)</f>
        <v>0</v>
      </c>
      <c r="J1797" s="72"/>
      <c r="K1797" s="18" t="str">
        <f t="shared" ca="1" si="0"/>
        <v>-</v>
      </c>
      <c r="L1797" s="19" t="e">
        <f>IF(G1797=#REF!,#REF!,"FALSO")</f>
        <v>#REF!</v>
      </c>
      <c r="M1797" s="75"/>
      <c r="N1797" s="76"/>
    </row>
    <row r="1798" spans="1:14" ht="15">
      <c r="A1798" s="80"/>
      <c r="B1798" s="81"/>
      <c r="C1798" s="69"/>
      <c r="D1798" s="69"/>
      <c r="E1798" s="69"/>
      <c r="F1798" s="69"/>
      <c r="G1798" s="82"/>
      <c r="H1798" s="78"/>
      <c r="I1798" s="28">
        <f ca="1">SUMIF('IMPORTBFT (ID)'!$A$3:$A$5000,$G$4:$G$7322,'IMPORTBFT (ID)'!$B$3:$B$5000)</f>
        <v>0</v>
      </c>
      <c r="J1798" s="72"/>
      <c r="K1798" s="18" t="str">
        <f t="shared" ca="1" si="0"/>
        <v>-</v>
      </c>
      <c r="L1798" s="19" t="e">
        <f>IF(G1798=#REF!,#REF!,"FALSO")</f>
        <v>#REF!</v>
      </c>
      <c r="M1798" s="75"/>
      <c r="N1798" s="76"/>
    </row>
    <row r="1799" spans="1:14" ht="15">
      <c r="A1799" s="80"/>
      <c r="B1799" s="81"/>
      <c r="C1799" s="69"/>
      <c r="D1799" s="69"/>
      <c r="E1799" s="69"/>
      <c r="F1799" s="69"/>
      <c r="G1799" s="82"/>
      <c r="H1799" s="78"/>
      <c r="I1799" s="28">
        <f ca="1">SUMIF('IMPORTBFT (ID)'!$A$3:$A$5000,$G$4:$G$7322,'IMPORTBFT (ID)'!$B$3:$B$5000)</f>
        <v>0</v>
      </c>
      <c r="J1799" s="72"/>
      <c r="K1799" s="18" t="str">
        <f t="shared" ca="1" si="0"/>
        <v>-</v>
      </c>
      <c r="L1799" s="19" t="e">
        <f>IF(G1799=#REF!,#REF!,"FALSO")</f>
        <v>#REF!</v>
      </c>
      <c r="M1799" s="75"/>
      <c r="N1799" s="76"/>
    </row>
    <row r="1800" spans="1:14" ht="15">
      <c r="A1800" s="80"/>
      <c r="B1800" s="81"/>
      <c r="C1800" s="69"/>
      <c r="D1800" s="69"/>
      <c r="E1800" s="69"/>
      <c r="F1800" s="69"/>
      <c r="G1800" s="82"/>
      <c r="H1800" s="78"/>
      <c r="I1800" s="28">
        <f ca="1">SUMIF('IMPORTBFT (ID)'!$A$3:$A$5000,$G$4:$G$7322,'IMPORTBFT (ID)'!$B$3:$B$5000)</f>
        <v>0</v>
      </c>
      <c r="J1800" s="72"/>
      <c r="K1800" s="18" t="str">
        <f t="shared" ca="1" si="0"/>
        <v>-</v>
      </c>
      <c r="L1800" s="19" t="e">
        <f>IF(G1800=#REF!,#REF!,"FALSO")</f>
        <v>#REF!</v>
      </c>
      <c r="M1800" s="75"/>
      <c r="N1800" s="76"/>
    </row>
    <row r="1801" spans="1:14" ht="15">
      <c r="A1801" s="80"/>
      <c r="B1801" s="81"/>
      <c r="C1801" s="69"/>
      <c r="D1801" s="69"/>
      <c r="E1801" s="69"/>
      <c r="F1801" s="69"/>
      <c r="G1801" s="82"/>
      <c r="H1801" s="78"/>
      <c r="I1801" s="28">
        <f ca="1">SUMIF('IMPORTBFT (ID)'!$A$3:$A$5000,$G$4:$G$7322,'IMPORTBFT (ID)'!$B$3:$B$5000)</f>
        <v>0</v>
      </c>
      <c r="J1801" s="72"/>
      <c r="K1801" s="18" t="str">
        <f t="shared" ca="1" si="0"/>
        <v>-</v>
      </c>
      <c r="L1801" s="19" t="e">
        <f>IF(G1801=#REF!,#REF!,"FALSO")</f>
        <v>#REF!</v>
      </c>
      <c r="M1801" s="75"/>
      <c r="N1801" s="76"/>
    </row>
    <row r="1802" spans="1:14" ht="15">
      <c r="A1802" s="80"/>
      <c r="B1802" s="81"/>
      <c r="C1802" s="69"/>
      <c r="D1802" s="69"/>
      <c r="E1802" s="69"/>
      <c r="F1802" s="69"/>
      <c r="G1802" s="82"/>
      <c r="H1802" s="78"/>
      <c r="I1802" s="28">
        <f ca="1">SUMIF('IMPORTBFT (ID)'!$A$3:$A$5000,$G$4:$G$7322,'IMPORTBFT (ID)'!$B$3:$B$5000)</f>
        <v>0</v>
      </c>
      <c r="J1802" s="72"/>
      <c r="K1802" s="18" t="str">
        <f t="shared" ca="1" si="0"/>
        <v>-</v>
      </c>
      <c r="L1802" s="19" t="e">
        <f>IF(G1802=#REF!,#REF!,"FALSO")</f>
        <v>#REF!</v>
      </c>
      <c r="M1802" s="75"/>
      <c r="N1802" s="76"/>
    </row>
    <row r="1803" spans="1:14" ht="15">
      <c r="A1803" s="80"/>
      <c r="B1803" s="81"/>
      <c r="C1803" s="69"/>
      <c r="D1803" s="69"/>
      <c r="E1803" s="69"/>
      <c r="F1803" s="69"/>
      <c r="G1803" s="82"/>
      <c r="H1803" s="78"/>
      <c r="I1803" s="28">
        <f ca="1">SUMIF('IMPORTBFT (ID)'!$A$3:$A$5000,$G$4:$G$7322,'IMPORTBFT (ID)'!$B$3:$B$5000)</f>
        <v>0</v>
      </c>
      <c r="J1803" s="72"/>
      <c r="K1803" s="18" t="str">
        <f t="shared" ca="1" si="0"/>
        <v>-</v>
      </c>
      <c r="L1803" s="19" t="e">
        <f>IF(G1803=#REF!,#REF!,"FALSO")</f>
        <v>#REF!</v>
      </c>
      <c r="M1803" s="75"/>
      <c r="N1803" s="76"/>
    </row>
    <row r="1804" spans="1:14" ht="15">
      <c r="A1804" s="80"/>
      <c r="B1804" s="81"/>
      <c r="C1804" s="69"/>
      <c r="D1804" s="69"/>
      <c r="E1804" s="69"/>
      <c r="F1804" s="69"/>
      <c r="G1804" s="82"/>
      <c r="H1804" s="78"/>
      <c r="I1804" s="28">
        <f ca="1">SUMIF('IMPORTBFT (ID)'!$A$3:$A$5000,$G$4:$G$7322,'IMPORTBFT (ID)'!$B$3:$B$5000)</f>
        <v>0</v>
      </c>
      <c r="J1804" s="72"/>
      <c r="K1804" s="18" t="str">
        <f t="shared" ca="1" si="0"/>
        <v>-</v>
      </c>
      <c r="L1804" s="19" t="e">
        <f>IF(G1804=#REF!,#REF!,"FALSO")</f>
        <v>#REF!</v>
      </c>
      <c r="M1804" s="75"/>
      <c r="N1804" s="76"/>
    </row>
    <row r="1805" spans="1:14" ht="15">
      <c r="A1805" s="80"/>
      <c r="B1805" s="81"/>
      <c r="C1805" s="69"/>
      <c r="D1805" s="69"/>
      <c r="E1805" s="69"/>
      <c r="F1805" s="69"/>
      <c r="G1805" s="82"/>
      <c r="H1805" s="78"/>
      <c r="I1805" s="28">
        <f ca="1">SUMIF('IMPORTBFT (ID)'!$A$3:$A$5000,$G$4:$G$7322,'IMPORTBFT (ID)'!$B$3:$B$5000)</f>
        <v>0</v>
      </c>
      <c r="J1805" s="72"/>
      <c r="K1805" s="18" t="str">
        <f t="shared" ca="1" si="0"/>
        <v>-</v>
      </c>
      <c r="L1805" s="19" t="e">
        <f>IF(G1805=#REF!,#REF!,"FALSO")</f>
        <v>#REF!</v>
      </c>
      <c r="M1805" s="75"/>
      <c r="N1805" s="76"/>
    </row>
    <row r="1806" spans="1:14" ht="15">
      <c r="A1806" s="80"/>
      <c r="B1806" s="81"/>
      <c r="C1806" s="69"/>
      <c r="D1806" s="69"/>
      <c r="E1806" s="69"/>
      <c r="F1806" s="69"/>
      <c r="G1806" s="82"/>
      <c r="H1806" s="78"/>
      <c r="I1806" s="28">
        <f ca="1">SUMIF('IMPORTBFT (ID)'!$A$3:$A$5000,$G$4:$G$7322,'IMPORTBFT (ID)'!$B$3:$B$5000)</f>
        <v>0</v>
      </c>
      <c r="J1806" s="72"/>
      <c r="K1806" s="18" t="str">
        <f t="shared" ca="1" si="0"/>
        <v>-</v>
      </c>
      <c r="L1806" s="19" t="e">
        <f>IF(G1806=#REF!,#REF!,"FALSO")</f>
        <v>#REF!</v>
      </c>
      <c r="M1806" s="75"/>
      <c r="N1806" s="76"/>
    </row>
    <row r="1807" spans="1:14" ht="15">
      <c r="A1807" s="80"/>
      <c r="B1807" s="81"/>
      <c r="C1807" s="69"/>
      <c r="D1807" s="69"/>
      <c r="E1807" s="69"/>
      <c r="F1807" s="69"/>
      <c r="G1807" s="82"/>
      <c r="H1807" s="78"/>
      <c r="I1807" s="28">
        <f ca="1">SUMIF('IMPORTBFT (ID)'!$A$3:$A$5000,$G$4:$G$7322,'IMPORTBFT (ID)'!$B$3:$B$5000)</f>
        <v>0</v>
      </c>
      <c r="J1807" s="72"/>
      <c r="K1807" s="18" t="str">
        <f t="shared" ca="1" si="0"/>
        <v>-</v>
      </c>
      <c r="L1807" s="19" t="e">
        <f>IF(G1807=#REF!,#REF!,"FALSO")</f>
        <v>#REF!</v>
      </c>
      <c r="M1807" s="75"/>
      <c r="N1807" s="76"/>
    </row>
    <row r="1808" spans="1:14" ht="15">
      <c r="A1808" s="80"/>
      <c r="B1808" s="81"/>
      <c r="C1808" s="69"/>
      <c r="D1808" s="69"/>
      <c r="E1808" s="69"/>
      <c r="F1808" s="69"/>
      <c r="G1808" s="82"/>
      <c r="H1808" s="78"/>
      <c r="I1808" s="28">
        <f ca="1">SUMIF('IMPORTBFT (ID)'!$A$3:$A$5000,$G$4:$G$7322,'IMPORTBFT (ID)'!$B$3:$B$5000)</f>
        <v>0</v>
      </c>
      <c r="J1808" s="72"/>
      <c r="K1808" s="18" t="str">
        <f t="shared" ca="1" si="0"/>
        <v>-</v>
      </c>
      <c r="L1808" s="19" t="e">
        <f>IF(G1808=#REF!,#REF!,"FALSO")</f>
        <v>#REF!</v>
      </c>
      <c r="M1808" s="75"/>
      <c r="N1808" s="76"/>
    </row>
    <row r="1809" spans="1:14" ht="15">
      <c r="A1809" s="80"/>
      <c r="B1809" s="81"/>
      <c r="C1809" s="69"/>
      <c r="D1809" s="69"/>
      <c r="E1809" s="69"/>
      <c r="F1809" s="69"/>
      <c r="G1809" s="82"/>
      <c r="H1809" s="78"/>
      <c r="I1809" s="28">
        <f ca="1">SUMIF('IMPORTBFT (ID)'!$A$3:$A$5000,$G$4:$G$7322,'IMPORTBFT (ID)'!$B$3:$B$5000)</f>
        <v>0</v>
      </c>
      <c r="J1809" s="72"/>
      <c r="K1809" s="18" t="str">
        <f t="shared" ca="1" si="0"/>
        <v>-</v>
      </c>
      <c r="L1809" s="19" t="e">
        <f>IF(G1809=#REF!,#REF!,"FALSO")</f>
        <v>#REF!</v>
      </c>
      <c r="M1809" s="75"/>
      <c r="N1809" s="76"/>
    </row>
    <row r="1810" spans="1:14" ht="15">
      <c r="A1810" s="80"/>
      <c r="B1810" s="81"/>
      <c r="C1810" s="69"/>
      <c r="D1810" s="69"/>
      <c r="E1810" s="69"/>
      <c r="F1810" s="69"/>
      <c r="G1810" s="82"/>
      <c r="H1810" s="78"/>
      <c r="I1810" s="28">
        <f ca="1">SUMIF('IMPORTBFT (ID)'!$A$3:$A$5000,$G$4:$G$7322,'IMPORTBFT (ID)'!$B$3:$B$5000)</f>
        <v>0</v>
      </c>
      <c r="J1810" s="72"/>
      <c r="K1810" s="18" t="str">
        <f t="shared" ca="1" si="0"/>
        <v>-</v>
      </c>
      <c r="L1810" s="19" t="e">
        <f>IF(G1810=#REF!,#REF!,"FALSO")</f>
        <v>#REF!</v>
      </c>
      <c r="M1810" s="75"/>
      <c r="N1810" s="76"/>
    </row>
    <row r="1811" spans="1:14" ht="15">
      <c r="A1811" s="80"/>
      <c r="B1811" s="81"/>
      <c r="C1811" s="69"/>
      <c r="D1811" s="69"/>
      <c r="E1811" s="69"/>
      <c r="F1811" s="69"/>
      <c r="G1811" s="82"/>
      <c r="H1811" s="78"/>
      <c r="I1811" s="28">
        <f ca="1">SUMIF('IMPORTBFT (ID)'!$A$3:$A$5000,$G$4:$G$7322,'IMPORTBFT (ID)'!$B$3:$B$5000)</f>
        <v>0</v>
      </c>
      <c r="J1811" s="72"/>
      <c r="K1811" s="18" t="str">
        <f t="shared" ca="1" si="0"/>
        <v>-</v>
      </c>
      <c r="L1811" s="19" t="e">
        <f>IF(G1811=#REF!,#REF!,"FALSO")</f>
        <v>#REF!</v>
      </c>
      <c r="M1811" s="75"/>
      <c r="N1811" s="76"/>
    </row>
    <row r="1812" spans="1:14" ht="15">
      <c r="A1812" s="80"/>
      <c r="B1812" s="81"/>
      <c r="C1812" s="69"/>
      <c r="D1812" s="69"/>
      <c r="E1812" s="69"/>
      <c r="F1812" s="69"/>
      <c r="G1812" s="82"/>
      <c r="H1812" s="78"/>
      <c r="I1812" s="28">
        <f ca="1">SUMIF('IMPORTBFT (ID)'!$A$3:$A$5000,$G$4:$G$7322,'IMPORTBFT (ID)'!$B$3:$B$5000)</f>
        <v>0</v>
      </c>
      <c r="J1812" s="72"/>
      <c r="K1812" s="18" t="str">
        <f t="shared" ca="1" si="0"/>
        <v>-</v>
      </c>
      <c r="L1812" s="19" t="e">
        <f>IF(G1812=#REF!,#REF!,"FALSO")</f>
        <v>#REF!</v>
      </c>
      <c r="M1812" s="75"/>
      <c r="N1812" s="76"/>
    </row>
    <row r="1813" spans="1:14" ht="15">
      <c r="A1813" s="80"/>
      <c r="B1813" s="81"/>
      <c r="C1813" s="69"/>
      <c r="D1813" s="69"/>
      <c r="E1813" s="69"/>
      <c r="F1813" s="69"/>
      <c r="G1813" s="82"/>
      <c r="H1813" s="78"/>
      <c r="I1813" s="28">
        <f ca="1">SUMIF('IMPORTBFT (ID)'!$A$3:$A$5000,$G$4:$G$7322,'IMPORTBFT (ID)'!$B$3:$B$5000)</f>
        <v>0</v>
      </c>
      <c r="J1813" s="72"/>
      <c r="K1813" s="18" t="str">
        <f t="shared" ca="1" si="0"/>
        <v>-</v>
      </c>
      <c r="L1813" s="19" t="e">
        <f>IF(G1813=#REF!,#REF!,"FALSO")</f>
        <v>#REF!</v>
      </c>
      <c r="M1813" s="75"/>
      <c r="N1813" s="76"/>
    </row>
    <row r="1814" spans="1:14" ht="15">
      <c r="A1814" s="80"/>
      <c r="B1814" s="81"/>
      <c r="C1814" s="69"/>
      <c r="D1814" s="69"/>
      <c r="E1814" s="69"/>
      <c r="F1814" s="69"/>
      <c r="G1814" s="82"/>
      <c r="H1814" s="78"/>
      <c r="I1814" s="28">
        <f ca="1">SUMIF('IMPORTBFT (ID)'!$A$3:$A$5000,$G$4:$G$7322,'IMPORTBFT (ID)'!$B$3:$B$5000)</f>
        <v>0</v>
      </c>
      <c r="J1814" s="72"/>
      <c r="K1814" s="18" t="str">
        <f t="shared" ca="1" si="0"/>
        <v>-</v>
      </c>
      <c r="L1814" s="19" t="e">
        <f>IF(G1814=#REF!,#REF!,"FALSO")</f>
        <v>#REF!</v>
      </c>
      <c r="M1814" s="75"/>
      <c r="N1814" s="76"/>
    </row>
    <row r="1815" spans="1:14" ht="15">
      <c r="A1815" s="80"/>
      <c r="B1815" s="81"/>
      <c r="C1815" s="69"/>
      <c r="D1815" s="69"/>
      <c r="E1815" s="69"/>
      <c r="F1815" s="69"/>
      <c r="G1815" s="82"/>
      <c r="H1815" s="78"/>
      <c r="I1815" s="28">
        <f ca="1">SUMIF('IMPORTBFT (ID)'!$A$3:$A$5000,$G$4:$G$7322,'IMPORTBFT (ID)'!$B$3:$B$5000)</f>
        <v>0</v>
      </c>
      <c r="J1815" s="72"/>
      <c r="K1815" s="18" t="str">
        <f t="shared" ca="1" si="0"/>
        <v>-</v>
      </c>
      <c r="L1815" s="19" t="e">
        <f>IF(G1815=#REF!,#REF!,"FALSO")</f>
        <v>#REF!</v>
      </c>
      <c r="M1815" s="75"/>
      <c r="N1815" s="76"/>
    </row>
    <row r="1816" spans="1:14" ht="15">
      <c r="A1816" s="80"/>
      <c r="B1816" s="81"/>
      <c r="C1816" s="69"/>
      <c r="D1816" s="69"/>
      <c r="E1816" s="69"/>
      <c r="F1816" s="69"/>
      <c r="G1816" s="82"/>
      <c r="H1816" s="78"/>
      <c r="I1816" s="28">
        <f ca="1">SUMIF('IMPORTBFT (ID)'!$A$3:$A$5000,$G$4:$G$7322,'IMPORTBFT (ID)'!$B$3:$B$5000)</f>
        <v>0</v>
      </c>
      <c r="J1816" s="72"/>
      <c r="K1816" s="18" t="str">
        <f t="shared" ca="1" si="0"/>
        <v>-</v>
      </c>
      <c r="L1816" s="19" t="e">
        <f>IF(G1816=#REF!,#REF!,"FALSO")</f>
        <v>#REF!</v>
      </c>
      <c r="M1816" s="75"/>
      <c r="N1816" s="76"/>
    </row>
    <row r="1817" spans="1:14" ht="15">
      <c r="A1817" s="80"/>
      <c r="B1817" s="81"/>
      <c r="C1817" s="69"/>
      <c r="D1817" s="69"/>
      <c r="E1817" s="69"/>
      <c r="F1817" s="69"/>
      <c r="G1817" s="82"/>
      <c r="H1817" s="78"/>
      <c r="I1817" s="28">
        <f ca="1">SUMIF('IMPORTBFT (ID)'!$A$3:$A$5000,$G$4:$G$7322,'IMPORTBFT (ID)'!$B$3:$B$5000)</f>
        <v>0</v>
      </c>
      <c r="J1817" s="72"/>
      <c r="K1817" s="18" t="str">
        <f t="shared" ca="1" si="0"/>
        <v>-</v>
      </c>
      <c r="L1817" s="19" t="e">
        <f>IF(G1817=#REF!,#REF!,"FALSO")</f>
        <v>#REF!</v>
      </c>
      <c r="M1817" s="75"/>
      <c r="N1817" s="76"/>
    </row>
    <row r="1818" spans="1:14" ht="15">
      <c r="A1818" s="80"/>
      <c r="B1818" s="81"/>
      <c r="C1818" s="69"/>
      <c r="D1818" s="69"/>
      <c r="E1818" s="69"/>
      <c r="F1818" s="69"/>
      <c r="G1818" s="82"/>
      <c r="H1818" s="78"/>
      <c r="I1818" s="28">
        <f ca="1">SUMIF('IMPORTBFT (ID)'!$A$3:$A$5000,$G$4:$G$7322,'IMPORTBFT (ID)'!$B$3:$B$5000)</f>
        <v>0</v>
      </c>
      <c r="J1818" s="72"/>
      <c r="K1818" s="18" t="str">
        <f t="shared" ca="1" si="0"/>
        <v>-</v>
      </c>
      <c r="L1818" s="19" t="e">
        <f>IF(G1818=#REF!,#REF!,"FALSO")</f>
        <v>#REF!</v>
      </c>
      <c r="M1818" s="75"/>
      <c r="N1818" s="76"/>
    </row>
    <row r="1819" spans="1:14" ht="15">
      <c r="A1819" s="80"/>
      <c r="B1819" s="81"/>
      <c r="C1819" s="69"/>
      <c r="D1819" s="69"/>
      <c r="E1819" s="69"/>
      <c r="F1819" s="69"/>
      <c r="G1819" s="82"/>
      <c r="H1819" s="78"/>
      <c r="I1819" s="28">
        <f ca="1">SUMIF('IMPORTBFT (ID)'!$A$3:$A$5000,$G$4:$G$7322,'IMPORTBFT (ID)'!$B$3:$B$5000)</f>
        <v>0</v>
      </c>
      <c r="J1819" s="72"/>
      <c r="K1819" s="18" t="str">
        <f t="shared" ca="1" si="0"/>
        <v>-</v>
      </c>
      <c r="L1819" s="19" t="e">
        <f>IF(G1819=#REF!,#REF!,"FALSO")</f>
        <v>#REF!</v>
      </c>
      <c r="M1819" s="75"/>
      <c r="N1819" s="76"/>
    </row>
    <row r="1820" spans="1:14" ht="15">
      <c r="A1820" s="80"/>
      <c r="B1820" s="81"/>
      <c r="C1820" s="69"/>
      <c r="D1820" s="69"/>
      <c r="E1820" s="69"/>
      <c r="F1820" s="69"/>
      <c r="G1820" s="82"/>
      <c r="H1820" s="78"/>
      <c r="I1820" s="28">
        <f ca="1">SUMIF('IMPORTBFT (ID)'!$A$3:$A$5000,$G$4:$G$7322,'IMPORTBFT (ID)'!$B$3:$B$5000)</f>
        <v>0</v>
      </c>
      <c r="J1820" s="72"/>
      <c r="K1820" s="18" t="str">
        <f t="shared" ca="1" si="0"/>
        <v>-</v>
      </c>
      <c r="L1820" s="19" t="e">
        <f>IF(G1820=#REF!,#REF!,"FALSO")</f>
        <v>#REF!</v>
      </c>
      <c r="M1820" s="75"/>
      <c r="N1820" s="76"/>
    </row>
    <row r="1821" spans="1:14" ht="15">
      <c r="A1821" s="80"/>
      <c r="B1821" s="81"/>
      <c r="C1821" s="69"/>
      <c r="D1821" s="69"/>
      <c r="E1821" s="69"/>
      <c r="F1821" s="69"/>
      <c r="G1821" s="82"/>
      <c r="H1821" s="78"/>
      <c r="I1821" s="28">
        <f ca="1">SUMIF('IMPORTBFT (ID)'!$A$3:$A$5000,$G$4:$G$7322,'IMPORTBFT (ID)'!$B$3:$B$5000)</f>
        <v>0</v>
      </c>
      <c r="J1821" s="72"/>
      <c r="K1821" s="18" t="str">
        <f t="shared" ca="1" si="0"/>
        <v>-</v>
      </c>
      <c r="L1821" s="19" t="e">
        <f>IF(G1821=#REF!,#REF!,"FALSO")</f>
        <v>#REF!</v>
      </c>
      <c r="M1821" s="75"/>
      <c r="N1821" s="76"/>
    </row>
    <row r="1822" spans="1:14" ht="15">
      <c r="A1822" s="80"/>
      <c r="B1822" s="81"/>
      <c r="C1822" s="69"/>
      <c r="D1822" s="69"/>
      <c r="E1822" s="69"/>
      <c r="F1822" s="69"/>
      <c r="G1822" s="82"/>
      <c r="H1822" s="78"/>
      <c r="I1822" s="28">
        <f ca="1">SUMIF('IMPORTBFT (ID)'!$A$3:$A$5000,$G$4:$G$7322,'IMPORTBFT (ID)'!$B$3:$B$5000)</f>
        <v>0</v>
      </c>
      <c r="J1822" s="72"/>
      <c r="K1822" s="18" t="str">
        <f t="shared" ca="1" si="0"/>
        <v>-</v>
      </c>
      <c r="L1822" s="19" t="e">
        <f>IF(G1822=#REF!,#REF!,"FALSO")</f>
        <v>#REF!</v>
      </c>
      <c r="M1822" s="75"/>
      <c r="N1822" s="76"/>
    </row>
    <row r="1823" spans="1:14" ht="15">
      <c r="A1823" s="80"/>
      <c r="B1823" s="81"/>
      <c r="C1823" s="69"/>
      <c r="D1823" s="69"/>
      <c r="E1823" s="69"/>
      <c r="F1823" s="69"/>
      <c r="G1823" s="82"/>
      <c r="H1823" s="78"/>
      <c r="I1823" s="28">
        <f ca="1">SUMIF('IMPORTBFT (ID)'!$A$3:$A$5000,$G$4:$G$7322,'IMPORTBFT (ID)'!$B$3:$B$5000)</f>
        <v>0</v>
      </c>
      <c r="J1823" s="72"/>
      <c r="K1823" s="18" t="str">
        <f t="shared" ca="1" si="0"/>
        <v>-</v>
      </c>
      <c r="L1823" s="19" t="e">
        <f>IF(G1823=#REF!,#REF!,"FALSO")</f>
        <v>#REF!</v>
      </c>
      <c r="M1823" s="75"/>
      <c r="N1823" s="76"/>
    </row>
    <row r="1824" spans="1:14" ht="15">
      <c r="A1824" s="80"/>
      <c r="B1824" s="81"/>
      <c r="C1824" s="69"/>
      <c r="D1824" s="69"/>
      <c r="E1824" s="69"/>
      <c r="F1824" s="69"/>
      <c r="G1824" s="82"/>
      <c r="H1824" s="78"/>
      <c r="I1824" s="28">
        <f ca="1">SUMIF('IMPORTBFT (ID)'!$A$3:$A$5000,$G$4:$G$7322,'IMPORTBFT (ID)'!$B$3:$B$5000)</f>
        <v>0</v>
      </c>
      <c r="J1824" s="72"/>
      <c r="K1824" s="18" t="str">
        <f t="shared" ca="1" si="0"/>
        <v>-</v>
      </c>
      <c r="L1824" s="19" t="e">
        <f>IF(G1824=#REF!,#REF!,"FALSO")</f>
        <v>#REF!</v>
      </c>
      <c r="M1824" s="75"/>
      <c r="N1824" s="76"/>
    </row>
    <row r="1825" spans="1:14" ht="15">
      <c r="A1825" s="80"/>
      <c r="B1825" s="81"/>
      <c r="C1825" s="69"/>
      <c r="D1825" s="69"/>
      <c r="E1825" s="69"/>
      <c r="F1825" s="69"/>
      <c r="G1825" s="82"/>
      <c r="H1825" s="78"/>
      <c r="I1825" s="28">
        <f ca="1">SUMIF('IMPORTBFT (ID)'!$A$3:$A$5000,$G$4:$G$7322,'IMPORTBFT (ID)'!$B$3:$B$5000)</f>
        <v>0</v>
      </c>
      <c r="J1825" s="72"/>
      <c r="K1825" s="18" t="str">
        <f t="shared" ca="1" si="0"/>
        <v>-</v>
      </c>
      <c r="L1825" s="19" t="e">
        <f>IF(G1825=#REF!,#REF!,"FALSO")</f>
        <v>#REF!</v>
      </c>
      <c r="M1825" s="75"/>
      <c r="N1825" s="76"/>
    </row>
    <row r="1826" spans="1:14" ht="15">
      <c r="A1826" s="80"/>
      <c r="B1826" s="81"/>
      <c r="C1826" s="69"/>
      <c r="D1826" s="69"/>
      <c r="E1826" s="69"/>
      <c r="F1826" s="69"/>
      <c r="G1826" s="82"/>
      <c r="H1826" s="78"/>
      <c r="I1826" s="28">
        <f ca="1">SUMIF('IMPORTBFT (ID)'!$A$3:$A$5000,$G$4:$G$7322,'IMPORTBFT (ID)'!$B$3:$B$5000)</f>
        <v>0</v>
      </c>
      <c r="J1826" s="72"/>
      <c r="K1826" s="18" t="str">
        <f t="shared" ca="1" si="0"/>
        <v>-</v>
      </c>
      <c r="L1826" s="19" t="e">
        <f>IF(G1826=#REF!,#REF!,"FALSO")</f>
        <v>#REF!</v>
      </c>
      <c r="M1826" s="75"/>
      <c r="N1826" s="76"/>
    </row>
    <row r="1827" spans="1:14" ht="15">
      <c r="A1827" s="80"/>
      <c r="B1827" s="81"/>
      <c r="C1827" s="69"/>
      <c r="D1827" s="69"/>
      <c r="E1827" s="69"/>
      <c r="F1827" s="69"/>
      <c r="G1827" s="82"/>
      <c r="H1827" s="78"/>
      <c r="I1827" s="28">
        <f ca="1">SUMIF('IMPORTBFT (ID)'!$A$3:$A$5000,$G$4:$G$7322,'IMPORTBFT (ID)'!$B$3:$B$5000)</f>
        <v>0</v>
      </c>
      <c r="J1827" s="72"/>
      <c r="K1827" s="18" t="str">
        <f t="shared" ca="1" si="0"/>
        <v>-</v>
      </c>
      <c r="L1827" s="19" t="e">
        <f>IF(G1827=#REF!,#REF!,"FALSO")</f>
        <v>#REF!</v>
      </c>
      <c r="M1827" s="75"/>
      <c r="N1827" s="76"/>
    </row>
    <row r="1828" spans="1:14" ht="15">
      <c r="A1828" s="80"/>
      <c r="B1828" s="81"/>
      <c r="C1828" s="69"/>
      <c r="D1828" s="69"/>
      <c r="E1828" s="69"/>
      <c r="F1828" s="69"/>
      <c r="G1828" s="82"/>
      <c r="H1828" s="78"/>
      <c r="I1828" s="28">
        <f ca="1">SUMIF('IMPORTBFT (ID)'!$A$3:$A$5000,$G$4:$G$7322,'IMPORTBFT (ID)'!$B$3:$B$5000)</f>
        <v>0</v>
      </c>
      <c r="J1828" s="72"/>
      <c r="K1828" s="18" t="str">
        <f t="shared" ca="1" si="0"/>
        <v>-</v>
      </c>
      <c r="L1828" s="19" t="e">
        <f>IF(G1828=#REF!,#REF!,"FALSO")</f>
        <v>#REF!</v>
      </c>
      <c r="M1828" s="75"/>
      <c r="N1828" s="76"/>
    </row>
    <row r="1829" spans="1:14" ht="15">
      <c r="A1829" s="80"/>
      <c r="B1829" s="81"/>
      <c r="C1829" s="69"/>
      <c r="D1829" s="69"/>
      <c r="E1829" s="69"/>
      <c r="F1829" s="69"/>
      <c r="G1829" s="82"/>
      <c r="H1829" s="78"/>
      <c r="I1829" s="28">
        <f ca="1">SUMIF('IMPORTBFT (ID)'!$A$3:$A$5000,$G$4:$G$7322,'IMPORTBFT (ID)'!$B$3:$B$5000)</f>
        <v>0</v>
      </c>
      <c r="J1829" s="72"/>
      <c r="K1829" s="18" t="str">
        <f t="shared" ca="1" si="0"/>
        <v>-</v>
      </c>
      <c r="L1829" s="19" t="e">
        <f>IF(G1829=#REF!,#REF!,"FALSO")</f>
        <v>#REF!</v>
      </c>
      <c r="M1829" s="75"/>
      <c r="N1829" s="76"/>
    </row>
    <row r="1830" spans="1:14" ht="15">
      <c r="A1830" s="80"/>
      <c r="B1830" s="81"/>
      <c r="C1830" s="69"/>
      <c r="D1830" s="69"/>
      <c r="E1830" s="69"/>
      <c r="F1830" s="69"/>
      <c r="G1830" s="82"/>
      <c r="H1830" s="78"/>
      <c r="I1830" s="28">
        <f ca="1">SUMIF('IMPORTBFT (ID)'!$A$3:$A$5000,$G$4:$G$7322,'IMPORTBFT (ID)'!$B$3:$B$5000)</f>
        <v>0</v>
      </c>
      <c r="J1830" s="72"/>
      <c r="K1830" s="18" t="str">
        <f t="shared" ca="1" si="0"/>
        <v>-</v>
      </c>
      <c r="L1830" s="19" t="e">
        <f>IF(G1830=#REF!,#REF!,"FALSO")</f>
        <v>#REF!</v>
      </c>
      <c r="M1830" s="75"/>
      <c r="N1830" s="76"/>
    </row>
    <row r="1831" spans="1:14" ht="15">
      <c r="A1831" s="80"/>
      <c r="B1831" s="81"/>
      <c r="C1831" s="69"/>
      <c r="D1831" s="69"/>
      <c r="E1831" s="69"/>
      <c r="F1831" s="69"/>
      <c r="G1831" s="82"/>
      <c r="H1831" s="78"/>
      <c r="I1831" s="28">
        <f ca="1">SUMIF('IMPORTBFT (ID)'!$A$3:$A$5000,$G$4:$G$7322,'IMPORTBFT (ID)'!$B$3:$B$5000)</f>
        <v>0</v>
      </c>
      <c r="J1831" s="72"/>
      <c r="K1831" s="18" t="str">
        <f t="shared" ca="1" si="0"/>
        <v>-</v>
      </c>
      <c r="L1831" s="19" t="e">
        <f>IF(G1831=#REF!,#REF!,"FALSO")</f>
        <v>#REF!</v>
      </c>
      <c r="M1831" s="75"/>
      <c r="N1831" s="76"/>
    </row>
    <row r="1832" spans="1:14" ht="15">
      <c r="A1832" s="80"/>
      <c r="B1832" s="81"/>
      <c r="C1832" s="69"/>
      <c r="D1832" s="69"/>
      <c r="E1832" s="69"/>
      <c r="F1832" s="69"/>
      <c r="G1832" s="82"/>
      <c r="H1832" s="78"/>
      <c r="I1832" s="28">
        <f ca="1">SUMIF('IMPORTBFT (ID)'!$A$3:$A$5000,$G$4:$G$7322,'IMPORTBFT (ID)'!$B$3:$B$5000)</f>
        <v>0</v>
      </c>
      <c r="J1832" s="72"/>
      <c r="K1832" s="18" t="str">
        <f t="shared" ca="1" si="0"/>
        <v>-</v>
      </c>
      <c r="L1832" s="19" t="e">
        <f>IF(G1832=#REF!,#REF!,"FALSO")</f>
        <v>#REF!</v>
      </c>
      <c r="M1832" s="75"/>
      <c r="N1832" s="76"/>
    </row>
    <row r="1833" spans="1:14" ht="15">
      <c r="A1833" s="80"/>
      <c r="B1833" s="81"/>
      <c r="C1833" s="69"/>
      <c r="D1833" s="69"/>
      <c r="E1833" s="69"/>
      <c r="F1833" s="69"/>
      <c r="G1833" s="82"/>
      <c r="H1833" s="78"/>
      <c r="I1833" s="28">
        <f ca="1">SUMIF('IMPORTBFT (ID)'!$A$3:$A$5000,$G$4:$G$7322,'IMPORTBFT (ID)'!$B$3:$B$5000)</f>
        <v>0</v>
      </c>
      <c r="J1833" s="72"/>
      <c r="K1833" s="18" t="str">
        <f t="shared" ca="1" si="0"/>
        <v>-</v>
      </c>
      <c r="L1833" s="19" t="e">
        <f>IF(G1833=#REF!,#REF!,"FALSO")</f>
        <v>#REF!</v>
      </c>
      <c r="M1833" s="75"/>
      <c r="N1833" s="76"/>
    </row>
    <row r="1834" spans="1:14" ht="15">
      <c r="A1834" s="80"/>
      <c r="B1834" s="81"/>
      <c r="C1834" s="69"/>
      <c r="D1834" s="69"/>
      <c r="E1834" s="69"/>
      <c r="F1834" s="69"/>
      <c r="G1834" s="82"/>
      <c r="H1834" s="78"/>
      <c r="I1834" s="28">
        <f ca="1">SUMIF('IMPORTBFT (ID)'!$A$3:$A$5000,$G$4:$G$7322,'IMPORTBFT (ID)'!$B$3:$B$5000)</f>
        <v>0</v>
      </c>
      <c r="J1834" s="72"/>
      <c r="K1834" s="18" t="str">
        <f t="shared" ca="1" si="0"/>
        <v>-</v>
      </c>
      <c r="L1834" s="19" t="e">
        <f>IF(G1834=#REF!,#REF!,"FALSO")</f>
        <v>#REF!</v>
      </c>
      <c r="M1834" s="75"/>
      <c r="N1834" s="76"/>
    </row>
    <row r="1835" spans="1:14" ht="15">
      <c r="A1835" s="80"/>
      <c r="B1835" s="81"/>
      <c r="C1835" s="69"/>
      <c r="D1835" s="69"/>
      <c r="E1835" s="69"/>
      <c r="F1835" s="69"/>
      <c r="G1835" s="82"/>
      <c r="H1835" s="78"/>
      <c r="I1835" s="28">
        <f ca="1">SUMIF('IMPORTBFT (ID)'!$A$3:$A$5000,$G$4:$G$7322,'IMPORTBFT (ID)'!$B$3:$B$5000)</f>
        <v>0</v>
      </c>
      <c r="J1835" s="72"/>
      <c r="K1835" s="18" t="str">
        <f t="shared" ca="1" si="0"/>
        <v>-</v>
      </c>
      <c r="L1835" s="19" t="e">
        <f>IF(G1835=#REF!,#REF!,"FALSO")</f>
        <v>#REF!</v>
      </c>
      <c r="M1835" s="75"/>
      <c r="N1835" s="76"/>
    </row>
    <row r="1836" spans="1:14" ht="15">
      <c r="A1836" s="80"/>
      <c r="B1836" s="81"/>
      <c r="C1836" s="69"/>
      <c r="D1836" s="69"/>
      <c r="E1836" s="69"/>
      <c r="F1836" s="69"/>
      <c r="G1836" s="82"/>
      <c r="H1836" s="78"/>
      <c r="I1836" s="28">
        <f ca="1">SUMIF('IMPORTBFT (ID)'!$A$3:$A$5000,$G$4:$G$7322,'IMPORTBFT (ID)'!$B$3:$B$5000)</f>
        <v>0</v>
      </c>
      <c r="J1836" s="72"/>
      <c r="K1836" s="18" t="str">
        <f t="shared" ca="1" si="0"/>
        <v>-</v>
      </c>
      <c r="L1836" s="19" t="e">
        <f>IF(G1836=#REF!,#REF!,"FALSO")</f>
        <v>#REF!</v>
      </c>
      <c r="M1836" s="75"/>
      <c r="N1836" s="76"/>
    </row>
    <row r="1837" spans="1:14" ht="15">
      <c r="A1837" s="80"/>
      <c r="B1837" s="81"/>
      <c r="C1837" s="69"/>
      <c r="D1837" s="69"/>
      <c r="E1837" s="69"/>
      <c r="F1837" s="69"/>
      <c r="G1837" s="82"/>
      <c r="H1837" s="78"/>
      <c r="I1837" s="28">
        <f ca="1">SUMIF('IMPORTBFT (ID)'!$A$3:$A$5000,$G$4:$G$7322,'IMPORTBFT (ID)'!$B$3:$B$5000)</f>
        <v>0</v>
      </c>
      <c r="J1837" s="72"/>
      <c r="K1837" s="18" t="str">
        <f t="shared" ca="1" si="0"/>
        <v>-</v>
      </c>
      <c r="L1837" s="19" t="e">
        <f>IF(G1837=#REF!,#REF!,"FALSO")</f>
        <v>#REF!</v>
      </c>
      <c r="M1837" s="75"/>
      <c r="N1837" s="76"/>
    </row>
    <row r="1838" spans="1:14" ht="15">
      <c r="A1838" s="80"/>
      <c r="B1838" s="81"/>
      <c r="C1838" s="69"/>
      <c r="D1838" s="69"/>
      <c r="E1838" s="69"/>
      <c r="F1838" s="69"/>
      <c r="G1838" s="82"/>
      <c r="H1838" s="78"/>
      <c r="I1838" s="28">
        <f ca="1">SUMIF('IMPORTBFT (ID)'!$A$3:$A$5000,$G$4:$G$7322,'IMPORTBFT (ID)'!$B$3:$B$5000)</f>
        <v>0</v>
      </c>
      <c r="J1838" s="72"/>
      <c r="K1838" s="18" t="str">
        <f t="shared" ca="1" si="0"/>
        <v>-</v>
      </c>
      <c r="L1838" s="19" t="e">
        <f>IF(G1838=#REF!,#REF!,"FALSO")</f>
        <v>#REF!</v>
      </c>
      <c r="M1838" s="75"/>
      <c r="N1838" s="76"/>
    </row>
    <row r="1839" spans="1:14" ht="15">
      <c r="A1839" s="80"/>
      <c r="B1839" s="81"/>
      <c r="C1839" s="69"/>
      <c r="D1839" s="69"/>
      <c r="E1839" s="69"/>
      <c r="F1839" s="69"/>
      <c r="G1839" s="82"/>
      <c r="H1839" s="78"/>
      <c r="I1839" s="28">
        <f ca="1">SUMIF('IMPORTBFT (ID)'!$A$3:$A$5000,$G$4:$G$7322,'IMPORTBFT (ID)'!$B$3:$B$5000)</f>
        <v>0</v>
      </c>
      <c r="J1839" s="72"/>
      <c r="K1839" s="18" t="str">
        <f t="shared" ca="1" si="0"/>
        <v>-</v>
      </c>
      <c r="L1839" s="19" t="e">
        <f>IF(G1839=#REF!,#REF!,"FALSO")</f>
        <v>#REF!</v>
      </c>
      <c r="M1839" s="75"/>
      <c r="N1839" s="76"/>
    </row>
    <row r="1840" spans="1:14" ht="15">
      <c r="A1840" s="80"/>
      <c r="B1840" s="81"/>
      <c r="C1840" s="69"/>
      <c r="D1840" s="69"/>
      <c r="E1840" s="69"/>
      <c r="F1840" s="69"/>
      <c r="G1840" s="82"/>
      <c r="H1840" s="78"/>
      <c r="I1840" s="28">
        <f ca="1">SUMIF('IMPORTBFT (ID)'!$A$3:$A$5000,$G$4:$G$7322,'IMPORTBFT (ID)'!$B$3:$B$5000)</f>
        <v>0</v>
      </c>
      <c r="J1840" s="72"/>
      <c r="K1840" s="18" t="str">
        <f t="shared" ca="1" si="0"/>
        <v>-</v>
      </c>
      <c r="L1840" s="19" t="e">
        <f>IF(G1840=#REF!,#REF!,"FALSO")</f>
        <v>#REF!</v>
      </c>
      <c r="M1840" s="75"/>
      <c r="N1840" s="76"/>
    </row>
    <row r="1841" spans="1:14" ht="15">
      <c r="A1841" s="80"/>
      <c r="B1841" s="81"/>
      <c r="C1841" s="69"/>
      <c r="D1841" s="69"/>
      <c r="E1841" s="69"/>
      <c r="F1841" s="69"/>
      <c r="G1841" s="82"/>
      <c r="H1841" s="78"/>
      <c r="I1841" s="28">
        <f ca="1">SUMIF('IMPORTBFT (ID)'!$A$3:$A$5000,$G$4:$G$7322,'IMPORTBFT (ID)'!$B$3:$B$5000)</f>
        <v>0</v>
      </c>
      <c r="J1841" s="72"/>
      <c r="K1841" s="18" t="str">
        <f t="shared" ca="1" si="0"/>
        <v>-</v>
      </c>
      <c r="L1841" s="19" t="e">
        <f>IF(G1841=#REF!,#REF!,"FALSO")</f>
        <v>#REF!</v>
      </c>
      <c r="M1841" s="75"/>
      <c r="N1841" s="76"/>
    </row>
    <row r="1842" spans="1:14" ht="15">
      <c r="A1842" s="80"/>
      <c r="B1842" s="81"/>
      <c r="C1842" s="69"/>
      <c r="D1842" s="69"/>
      <c r="E1842" s="69"/>
      <c r="F1842" s="69"/>
      <c r="G1842" s="82"/>
      <c r="H1842" s="78"/>
      <c r="I1842" s="28">
        <f ca="1">SUMIF('IMPORTBFT (ID)'!$A$3:$A$5000,$G$4:$G$7322,'IMPORTBFT (ID)'!$B$3:$B$5000)</f>
        <v>0</v>
      </c>
      <c r="J1842" s="72"/>
      <c r="K1842" s="18" t="str">
        <f t="shared" ca="1" si="0"/>
        <v>-</v>
      </c>
      <c r="L1842" s="19" t="e">
        <f>IF(G1842=#REF!,#REF!,"FALSO")</f>
        <v>#REF!</v>
      </c>
      <c r="M1842" s="75"/>
      <c r="N1842" s="76"/>
    </row>
    <row r="1843" spans="1:14" ht="15">
      <c r="A1843" s="80"/>
      <c r="B1843" s="81"/>
      <c r="C1843" s="69"/>
      <c r="D1843" s="69"/>
      <c r="E1843" s="69"/>
      <c r="F1843" s="69"/>
      <c r="G1843" s="82"/>
      <c r="H1843" s="78"/>
      <c r="I1843" s="28">
        <f ca="1">SUMIF('IMPORTBFT (ID)'!$A$3:$A$5000,$G$4:$G$7322,'IMPORTBFT (ID)'!$B$3:$B$5000)</f>
        <v>0</v>
      </c>
      <c r="J1843" s="72"/>
      <c r="K1843" s="18" t="str">
        <f t="shared" ca="1" si="0"/>
        <v>-</v>
      </c>
      <c r="L1843" s="19" t="e">
        <f>IF(G1843=#REF!,#REF!,"FALSO")</f>
        <v>#REF!</v>
      </c>
      <c r="M1843" s="75"/>
      <c r="N1843" s="76"/>
    </row>
    <row r="1844" spans="1:14" ht="15">
      <c r="A1844" s="80"/>
      <c r="B1844" s="81"/>
      <c r="C1844" s="69"/>
      <c r="D1844" s="69"/>
      <c r="E1844" s="69"/>
      <c r="F1844" s="69"/>
      <c r="G1844" s="82"/>
      <c r="H1844" s="78"/>
      <c r="I1844" s="28">
        <f ca="1">SUMIF('IMPORTBFT (ID)'!$A$3:$A$5000,$G$4:$G$7322,'IMPORTBFT (ID)'!$B$3:$B$5000)</f>
        <v>0</v>
      </c>
      <c r="J1844" s="72"/>
      <c r="K1844" s="18" t="str">
        <f t="shared" ca="1" si="0"/>
        <v>-</v>
      </c>
      <c r="L1844" s="19" t="e">
        <f>IF(G1844=#REF!,#REF!,"FALSO")</f>
        <v>#REF!</v>
      </c>
      <c r="M1844" s="75"/>
      <c r="N1844" s="76"/>
    </row>
    <row r="1845" spans="1:14" ht="15">
      <c r="A1845" s="80"/>
      <c r="B1845" s="81"/>
      <c r="C1845" s="69"/>
      <c r="D1845" s="69"/>
      <c r="E1845" s="69"/>
      <c r="F1845" s="69"/>
      <c r="G1845" s="82"/>
      <c r="H1845" s="78"/>
      <c r="I1845" s="28">
        <f ca="1">SUMIF('IMPORTBFT (ID)'!$A$3:$A$5000,$G$4:$G$7322,'IMPORTBFT (ID)'!$B$3:$B$5000)</f>
        <v>0</v>
      </c>
      <c r="J1845" s="72"/>
      <c r="K1845" s="18" t="str">
        <f t="shared" ca="1" si="0"/>
        <v>-</v>
      </c>
      <c r="L1845" s="19" t="e">
        <f>IF(G1845=#REF!,#REF!,"FALSO")</f>
        <v>#REF!</v>
      </c>
      <c r="M1845" s="75"/>
      <c r="N1845" s="76"/>
    </row>
    <row r="1846" spans="1:14" ht="15">
      <c r="A1846" s="80"/>
      <c r="B1846" s="81"/>
      <c r="C1846" s="69"/>
      <c r="D1846" s="69"/>
      <c r="E1846" s="69"/>
      <c r="F1846" s="69"/>
      <c r="G1846" s="82"/>
      <c r="H1846" s="78"/>
      <c r="I1846" s="28">
        <f ca="1">SUMIF('IMPORTBFT (ID)'!$A$3:$A$5000,$G$4:$G$7322,'IMPORTBFT (ID)'!$B$3:$B$5000)</f>
        <v>0</v>
      </c>
      <c r="J1846" s="72"/>
      <c r="K1846" s="18" t="str">
        <f t="shared" ca="1" si="0"/>
        <v>-</v>
      </c>
      <c r="L1846" s="19" t="e">
        <f>IF(G1846=#REF!,#REF!,"FALSO")</f>
        <v>#REF!</v>
      </c>
      <c r="M1846" s="75"/>
      <c r="N1846" s="76"/>
    </row>
    <row r="1847" spans="1:14" ht="15">
      <c r="A1847" s="80"/>
      <c r="B1847" s="81"/>
      <c r="C1847" s="69"/>
      <c r="D1847" s="69"/>
      <c r="E1847" s="69"/>
      <c r="F1847" s="69"/>
      <c r="G1847" s="82"/>
      <c r="H1847" s="78"/>
      <c r="I1847" s="28">
        <f ca="1">SUMIF('IMPORTBFT (ID)'!$A$3:$A$5000,$G$4:$G$7322,'IMPORTBFT (ID)'!$B$3:$B$5000)</f>
        <v>0</v>
      </c>
      <c r="J1847" s="72"/>
      <c r="K1847" s="18" t="str">
        <f t="shared" ca="1" si="0"/>
        <v>-</v>
      </c>
      <c r="L1847" s="19" t="e">
        <f>IF(G1847=#REF!,#REF!,"FALSO")</f>
        <v>#REF!</v>
      </c>
      <c r="M1847" s="75"/>
      <c r="N1847" s="76"/>
    </row>
    <row r="1848" spans="1:14" ht="15">
      <c r="A1848" s="80"/>
      <c r="B1848" s="81"/>
      <c r="C1848" s="69"/>
      <c r="D1848" s="69"/>
      <c r="E1848" s="69"/>
      <c r="F1848" s="69"/>
      <c r="G1848" s="82"/>
      <c r="H1848" s="78"/>
      <c r="I1848" s="28">
        <f ca="1">SUMIF('IMPORTBFT (ID)'!$A$3:$A$5000,$G$4:$G$7322,'IMPORTBFT (ID)'!$B$3:$B$5000)</f>
        <v>0</v>
      </c>
      <c r="J1848" s="72"/>
      <c r="K1848" s="18" t="str">
        <f t="shared" ca="1" si="0"/>
        <v>-</v>
      </c>
      <c r="L1848" s="19" t="e">
        <f>IF(G1848=#REF!,#REF!,"FALSO")</f>
        <v>#REF!</v>
      </c>
      <c r="M1848" s="75"/>
      <c r="N1848" s="76"/>
    </row>
    <row r="1849" spans="1:14" ht="15">
      <c r="A1849" s="80"/>
      <c r="B1849" s="81"/>
      <c r="C1849" s="69"/>
      <c r="D1849" s="69"/>
      <c r="E1849" s="69"/>
      <c r="F1849" s="69"/>
      <c r="G1849" s="82"/>
      <c r="H1849" s="78"/>
      <c r="I1849" s="28">
        <f ca="1">SUMIF('IMPORTBFT (ID)'!$A$3:$A$5000,$G$4:$G$7322,'IMPORTBFT (ID)'!$B$3:$B$5000)</f>
        <v>0</v>
      </c>
      <c r="J1849" s="72"/>
      <c r="K1849" s="18" t="str">
        <f t="shared" ca="1" si="0"/>
        <v>-</v>
      </c>
      <c r="L1849" s="19" t="e">
        <f>IF(G1849=#REF!,#REF!,"FALSO")</f>
        <v>#REF!</v>
      </c>
      <c r="M1849" s="75"/>
      <c r="N1849" s="76"/>
    </row>
    <row r="1850" spans="1:14" ht="15">
      <c r="A1850" s="80"/>
      <c r="B1850" s="81"/>
      <c r="C1850" s="69"/>
      <c r="D1850" s="69"/>
      <c r="E1850" s="69"/>
      <c r="F1850" s="69"/>
      <c r="G1850" s="82"/>
      <c r="H1850" s="78"/>
      <c r="I1850" s="28">
        <f ca="1">SUMIF('IMPORTBFT (ID)'!$A$3:$A$5000,$G$4:$G$7322,'IMPORTBFT (ID)'!$B$3:$B$5000)</f>
        <v>0</v>
      </c>
      <c r="J1850" s="72"/>
      <c r="K1850" s="18" t="str">
        <f t="shared" ca="1" si="0"/>
        <v>-</v>
      </c>
      <c r="L1850" s="19" t="e">
        <f>IF(G1850=#REF!,#REF!,"FALSO")</f>
        <v>#REF!</v>
      </c>
      <c r="M1850" s="75"/>
      <c r="N1850" s="76"/>
    </row>
    <row r="1851" spans="1:14" ht="15">
      <c r="A1851" s="80"/>
      <c r="B1851" s="81"/>
      <c r="C1851" s="69"/>
      <c r="D1851" s="69"/>
      <c r="E1851" s="69"/>
      <c r="F1851" s="69"/>
      <c r="G1851" s="82"/>
      <c r="H1851" s="78"/>
      <c r="I1851" s="28">
        <f ca="1">SUMIF('IMPORTBFT (ID)'!$A$3:$A$5000,$G$4:$G$7322,'IMPORTBFT (ID)'!$B$3:$B$5000)</f>
        <v>0</v>
      </c>
      <c r="J1851" s="72"/>
      <c r="K1851" s="18" t="str">
        <f t="shared" ca="1" si="0"/>
        <v>-</v>
      </c>
      <c r="L1851" s="19" t="e">
        <f>IF(G1851=#REF!,#REF!,"FALSO")</f>
        <v>#REF!</v>
      </c>
      <c r="M1851" s="75"/>
      <c r="N1851" s="76"/>
    </row>
    <row r="1852" spans="1:14" ht="15">
      <c r="A1852" s="80"/>
      <c r="B1852" s="81"/>
      <c r="C1852" s="69"/>
      <c r="D1852" s="69"/>
      <c r="E1852" s="69"/>
      <c r="F1852" s="69"/>
      <c r="G1852" s="82"/>
      <c r="H1852" s="78"/>
      <c r="I1852" s="28">
        <f ca="1">SUMIF('IMPORTBFT (ID)'!$A$3:$A$5000,$G$4:$G$7322,'IMPORTBFT (ID)'!$B$3:$B$5000)</f>
        <v>0</v>
      </c>
      <c r="J1852" s="72"/>
      <c r="K1852" s="18" t="str">
        <f t="shared" ca="1" si="0"/>
        <v>-</v>
      </c>
      <c r="L1852" s="19" t="e">
        <f>IF(G1852=#REF!,#REF!,"FALSO")</f>
        <v>#REF!</v>
      </c>
      <c r="M1852" s="75"/>
      <c r="N1852" s="76"/>
    </row>
    <row r="1853" spans="1:14" ht="15">
      <c r="A1853" s="80"/>
      <c r="B1853" s="81"/>
      <c r="C1853" s="69"/>
      <c r="D1853" s="69"/>
      <c r="E1853" s="69"/>
      <c r="F1853" s="69"/>
      <c r="G1853" s="82"/>
      <c r="H1853" s="78"/>
      <c r="I1853" s="28">
        <f ca="1">SUMIF('IMPORTBFT (ID)'!$A$3:$A$5000,$G$4:$G$7322,'IMPORTBFT (ID)'!$B$3:$B$5000)</f>
        <v>0</v>
      </c>
      <c r="J1853" s="72"/>
      <c r="K1853" s="18" t="str">
        <f t="shared" ca="1" si="0"/>
        <v>-</v>
      </c>
      <c r="L1853" s="19" t="e">
        <f>IF(G1853=#REF!,#REF!,"FALSO")</f>
        <v>#REF!</v>
      </c>
      <c r="M1853" s="75"/>
      <c r="N1853" s="76"/>
    </row>
    <row r="1854" spans="1:14" ht="15">
      <c r="A1854" s="80"/>
      <c r="B1854" s="81"/>
      <c r="C1854" s="69"/>
      <c r="D1854" s="69"/>
      <c r="E1854" s="69"/>
      <c r="F1854" s="69"/>
      <c r="G1854" s="82"/>
      <c r="H1854" s="78"/>
      <c r="I1854" s="28">
        <f ca="1">SUMIF('IMPORTBFT (ID)'!$A$3:$A$5000,$G$4:$G$7322,'IMPORTBFT (ID)'!$B$3:$B$5000)</f>
        <v>0</v>
      </c>
      <c r="J1854" s="72"/>
      <c r="K1854" s="18" t="str">
        <f t="shared" ca="1" si="0"/>
        <v>-</v>
      </c>
      <c r="L1854" s="19" t="e">
        <f>IF(G1854=#REF!,#REF!,"FALSO")</f>
        <v>#REF!</v>
      </c>
      <c r="M1854" s="75"/>
      <c r="N1854" s="76"/>
    </row>
    <row r="1855" spans="1:14" ht="15">
      <c r="A1855" s="80"/>
      <c r="B1855" s="81"/>
      <c r="C1855" s="69"/>
      <c r="D1855" s="69"/>
      <c r="E1855" s="69"/>
      <c r="F1855" s="69"/>
      <c r="G1855" s="82"/>
      <c r="H1855" s="78"/>
      <c r="I1855" s="28">
        <f ca="1">SUMIF('IMPORTBFT (ID)'!$A$3:$A$5000,$G$4:$G$7322,'IMPORTBFT (ID)'!$B$3:$B$5000)</f>
        <v>0</v>
      </c>
      <c r="J1855" s="72"/>
      <c r="K1855" s="18" t="str">
        <f t="shared" ca="1" si="0"/>
        <v>-</v>
      </c>
      <c r="L1855" s="19" t="e">
        <f>IF(G1855=#REF!,#REF!,"FALSO")</f>
        <v>#REF!</v>
      </c>
      <c r="M1855" s="75"/>
      <c r="N1855" s="76"/>
    </row>
    <row r="1856" spans="1:14" ht="15">
      <c r="A1856" s="80"/>
      <c r="B1856" s="81"/>
      <c r="C1856" s="69"/>
      <c r="D1856" s="69"/>
      <c r="E1856" s="69"/>
      <c r="F1856" s="69"/>
      <c r="G1856" s="82"/>
      <c r="H1856" s="78"/>
      <c r="I1856" s="28">
        <f ca="1">SUMIF('IMPORTBFT (ID)'!$A$3:$A$5000,$G$4:$G$7322,'IMPORTBFT (ID)'!$B$3:$B$5000)</f>
        <v>0</v>
      </c>
      <c r="J1856" s="72"/>
      <c r="K1856" s="18" t="str">
        <f t="shared" ca="1" si="0"/>
        <v>-</v>
      </c>
      <c r="L1856" s="19" t="e">
        <f>IF(G1856=#REF!,#REF!,"FALSO")</f>
        <v>#REF!</v>
      </c>
      <c r="M1856" s="75"/>
      <c r="N1856" s="76"/>
    </row>
    <row r="1857" spans="1:14" ht="15">
      <c r="A1857" s="80"/>
      <c r="B1857" s="81"/>
      <c r="C1857" s="69"/>
      <c r="D1857" s="69"/>
      <c r="E1857" s="69"/>
      <c r="F1857" s="69"/>
      <c r="G1857" s="82"/>
      <c r="H1857" s="78"/>
      <c r="I1857" s="28">
        <f ca="1">SUMIF('IMPORTBFT (ID)'!$A$3:$A$5000,$G$4:$G$7322,'IMPORTBFT (ID)'!$B$3:$B$5000)</f>
        <v>0</v>
      </c>
      <c r="J1857" s="72"/>
      <c r="K1857" s="18" t="str">
        <f t="shared" ca="1" si="0"/>
        <v>-</v>
      </c>
      <c r="L1857" s="19" t="e">
        <f>IF(G1857=#REF!,#REF!,"FALSO")</f>
        <v>#REF!</v>
      </c>
      <c r="M1857" s="75"/>
      <c r="N1857" s="76"/>
    </row>
    <row r="1858" spans="1:14" ht="15">
      <c r="A1858" s="80"/>
      <c r="B1858" s="81"/>
      <c r="C1858" s="69"/>
      <c r="D1858" s="69"/>
      <c r="E1858" s="69"/>
      <c r="F1858" s="69"/>
      <c r="G1858" s="82"/>
      <c r="H1858" s="78"/>
      <c r="I1858" s="28">
        <f ca="1">SUMIF('IMPORTBFT (ID)'!$A$3:$A$5000,$G$4:$G$7322,'IMPORTBFT (ID)'!$B$3:$B$5000)</f>
        <v>0</v>
      </c>
      <c r="J1858" s="72"/>
      <c r="K1858" s="18" t="str">
        <f t="shared" ca="1" si="0"/>
        <v>-</v>
      </c>
      <c r="L1858" s="19" t="e">
        <f>IF(G1858=#REF!,#REF!,"FALSO")</f>
        <v>#REF!</v>
      </c>
      <c r="M1858" s="75"/>
      <c r="N1858" s="76"/>
    </row>
    <row r="1859" spans="1:14" ht="15">
      <c r="A1859" s="80"/>
      <c r="B1859" s="81"/>
      <c r="C1859" s="69"/>
      <c r="D1859" s="69"/>
      <c r="E1859" s="69"/>
      <c r="F1859" s="69"/>
      <c r="G1859" s="82"/>
      <c r="H1859" s="78"/>
      <c r="I1859" s="28">
        <f ca="1">SUMIF('IMPORTBFT (ID)'!$A$3:$A$5000,$G$4:$G$7322,'IMPORTBFT (ID)'!$B$3:$B$5000)</f>
        <v>0</v>
      </c>
      <c r="J1859" s="72"/>
      <c r="K1859" s="18" t="str">
        <f t="shared" ca="1" si="0"/>
        <v>-</v>
      </c>
      <c r="L1859" s="19" t="e">
        <f>IF(G1859=#REF!,#REF!,"FALSO")</f>
        <v>#REF!</v>
      </c>
      <c r="M1859" s="75"/>
      <c r="N1859" s="76"/>
    </row>
    <row r="1860" spans="1:14" ht="15">
      <c r="A1860" s="80"/>
      <c r="B1860" s="81"/>
      <c r="C1860" s="69"/>
      <c r="D1860" s="69"/>
      <c r="E1860" s="69"/>
      <c r="F1860" s="69"/>
      <c r="G1860" s="82"/>
      <c r="H1860" s="78"/>
      <c r="I1860" s="28">
        <f ca="1">SUMIF('IMPORTBFT (ID)'!$A$3:$A$5000,$G$4:$G$7322,'IMPORTBFT (ID)'!$B$3:$B$5000)</f>
        <v>0</v>
      </c>
      <c r="J1860" s="72"/>
      <c r="K1860" s="18" t="str">
        <f t="shared" ca="1" si="0"/>
        <v>-</v>
      </c>
      <c r="L1860" s="19" t="e">
        <f>IF(G1860=#REF!,#REF!,"FALSO")</f>
        <v>#REF!</v>
      </c>
      <c r="M1860" s="75"/>
      <c r="N1860" s="76"/>
    </row>
    <row r="1861" spans="1:14" ht="15">
      <c r="A1861" s="80"/>
      <c r="B1861" s="81"/>
      <c r="C1861" s="69"/>
      <c r="D1861" s="69"/>
      <c r="E1861" s="69"/>
      <c r="F1861" s="69"/>
      <c r="G1861" s="82"/>
      <c r="H1861" s="78"/>
      <c r="I1861" s="28">
        <f ca="1">SUMIF('IMPORTBFT (ID)'!$A$3:$A$5000,$G$4:$G$7322,'IMPORTBFT (ID)'!$B$3:$B$5000)</f>
        <v>0</v>
      </c>
      <c r="J1861" s="72"/>
      <c r="K1861" s="18" t="str">
        <f t="shared" ca="1" si="0"/>
        <v>-</v>
      </c>
      <c r="L1861" s="19" t="e">
        <f>IF(G1861=#REF!,#REF!,"FALSO")</f>
        <v>#REF!</v>
      </c>
      <c r="M1861" s="75"/>
      <c r="N1861" s="76"/>
    </row>
    <row r="1862" spans="1:14" ht="15">
      <c r="A1862" s="80"/>
      <c r="B1862" s="81"/>
      <c r="C1862" s="69"/>
      <c r="D1862" s="69"/>
      <c r="E1862" s="69"/>
      <c r="F1862" s="69"/>
      <c r="G1862" s="82"/>
      <c r="H1862" s="78"/>
      <c r="I1862" s="28">
        <f ca="1">SUMIF('IMPORTBFT (ID)'!$A$3:$A$5000,$G$4:$G$7322,'IMPORTBFT (ID)'!$B$3:$B$5000)</f>
        <v>0</v>
      </c>
      <c r="J1862" s="72"/>
      <c r="K1862" s="18" t="str">
        <f t="shared" ca="1" si="0"/>
        <v>-</v>
      </c>
      <c r="L1862" s="19" t="e">
        <f>IF(G1862=#REF!,#REF!,"FALSO")</f>
        <v>#REF!</v>
      </c>
      <c r="M1862" s="75"/>
      <c r="N1862" s="76"/>
    </row>
    <row r="1863" spans="1:14" ht="15">
      <c r="A1863" s="80"/>
      <c r="B1863" s="81"/>
      <c r="C1863" s="69"/>
      <c r="D1863" s="69"/>
      <c r="E1863" s="69"/>
      <c r="F1863" s="69"/>
      <c r="G1863" s="82"/>
      <c r="H1863" s="78"/>
      <c r="I1863" s="28">
        <f ca="1">SUMIF('IMPORTBFT (ID)'!$A$3:$A$5000,$G$4:$G$7322,'IMPORTBFT (ID)'!$B$3:$B$5000)</f>
        <v>0</v>
      </c>
      <c r="J1863" s="72"/>
      <c r="K1863" s="18" t="str">
        <f t="shared" ca="1" si="0"/>
        <v>-</v>
      </c>
      <c r="L1863" s="19" t="e">
        <f>IF(G1863=#REF!,#REF!,"FALSO")</f>
        <v>#REF!</v>
      </c>
      <c r="M1863" s="75"/>
      <c r="N1863" s="76"/>
    </row>
    <row r="1864" spans="1:14" ht="15">
      <c r="A1864" s="80"/>
      <c r="B1864" s="81"/>
      <c r="C1864" s="69"/>
      <c r="D1864" s="69"/>
      <c r="E1864" s="69"/>
      <c r="F1864" s="69"/>
      <c r="G1864" s="82"/>
      <c r="H1864" s="78"/>
      <c r="I1864" s="28">
        <f ca="1">SUMIF('IMPORTBFT (ID)'!$A$3:$A$5000,$G$4:$G$7322,'IMPORTBFT (ID)'!$B$3:$B$5000)</f>
        <v>0</v>
      </c>
      <c r="J1864" s="72"/>
      <c r="K1864" s="18" t="str">
        <f t="shared" ca="1" si="0"/>
        <v>-</v>
      </c>
      <c r="L1864" s="19" t="e">
        <f>IF(G1864=#REF!,#REF!,"FALSO")</f>
        <v>#REF!</v>
      </c>
      <c r="M1864" s="75"/>
      <c r="N1864" s="76"/>
    </row>
    <row r="1865" spans="1:14" ht="15">
      <c r="A1865" s="80"/>
      <c r="B1865" s="81"/>
      <c r="C1865" s="69"/>
      <c r="D1865" s="69"/>
      <c r="E1865" s="69"/>
      <c r="F1865" s="69"/>
      <c r="G1865" s="82"/>
      <c r="H1865" s="78"/>
      <c r="I1865" s="28">
        <f ca="1">SUMIF('IMPORTBFT (ID)'!$A$3:$A$5000,$G$4:$G$7322,'IMPORTBFT (ID)'!$B$3:$B$5000)</f>
        <v>0</v>
      </c>
      <c r="J1865" s="72"/>
      <c r="K1865" s="18" t="str">
        <f t="shared" ca="1" si="0"/>
        <v>-</v>
      </c>
      <c r="L1865" s="19" t="e">
        <f>IF(G1865=#REF!,#REF!,"FALSO")</f>
        <v>#REF!</v>
      </c>
      <c r="M1865" s="75"/>
      <c r="N1865" s="76"/>
    </row>
    <row r="1866" spans="1:14" ht="15">
      <c r="A1866" s="80"/>
      <c r="B1866" s="81"/>
      <c r="C1866" s="69"/>
      <c r="D1866" s="69"/>
      <c r="E1866" s="69"/>
      <c r="F1866" s="69"/>
      <c r="G1866" s="82"/>
      <c r="H1866" s="78"/>
      <c r="I1866" s="28">
        <f ca="1">SUMIF('IMPORTBFT (ID)'!$A$3:$A$5000,$G$4:$G$7322,'IMPORTBFT (ID)'!$B$3:$B$5000)</f>
        <v>0</v>
      </c>
      <c r="J1866" s="72"/>
      <c r="K1866" s="18" t="str">
        <f t="shared" ca="1" si="0"/>
        <v>-</v>
      </c>
      <c r="L1866" s="19" t="e">
        <f>IF(G1866=#REF!,#REF!,"FALSO")</f>
        <v>#REF!</v>
      </c>
      <c r="M1866" s="75"/>
      <c r="N1866" s="76"/>
    </row>
    <row r="1867" spans="1:14" ht="15">
      <c r="A1867" s="80"/>
      <c r="B1867" s="81"/>
      <c r="C1867" s="69"/>
      <c r="D1867" s="69"/>
      <c r="E1867" s="69"/>
      <c r="F1867" s="69"/>
      <c r="G1867" s="82"/>
      <c r="H1867" s="78"/>
      <c r="I1867" s="28">
        <f ca="1">SUMIF('IMPORTBFT (ID)'!$A$3:$A$5000,$G$4:$G$7322,'IMPORTBFT (ID)'!$B$3:$B$5000)</f>
        <v>0</v>
      </c>
      <c r="J1867" s="72"/>
      <c r="K1867" s="18" t="str">
        <f t="shared" ca="1" si="0"/>
        <v>-</v>
      </c>
      <c r="L1867" s="19" t="e">
        <f>IF(G1867=#REF!,#REF!,"FALSO")</f>
        <v>#REF!</v>
      </c>
      <c r="M1867" s="75"/>
      <c r="N1867" s="76"/>
    </row>
    <row r="1868" spans="1:14" ht="15">
      <c r="A1868" s="80"/>
      <c r="B1868" s="81"/>
      <c r="C1868" s="69"/>
      <c r="D1868" s="69"/>
      <c r="E1868" s="69"/>
      <c r="F1868" s="69"/>
      <c r="G1868" s="82"/>
      <c r="H1868" s="78"/>
      <c r="I1868" s="28">
        <f ca="1">SUMIF('IMPORTBFT (ID)'!$A$3:$A$5000,$G$4:$G$7322,'IMPORTBFT (ID)'!$B$3:$B$5000)</f>
        <v>0</v>
      </c>
      <c r="J1868" s="72"/>
      <c r="K1868" s="18" t="str">
        <f t="shared" ca="1" si="0"/>
        <v>-</v>
      </c>
      <c r="L1868" s="19" t="e">
        <f>IF(G1868=#REF!,#REF!,"FALSO")</f>
        <v>#REF!</v>
      </c>
      <c r="M1868" s="75"/>
      <c r="N1868" s="76"/>
    </row>
    <row r="1869" spans="1:14" ht="15">
      <c r="A1869" s="80"/>
      <c r="B1869" s="81"/>
      <c r="C1869" s="69"/>
      <c r="D1869" s="69"/>
      <c r="E1869" s="69"/>
      <c r="F1869" s="69"/>
      <c r="G1869" s="82"/>
      <c r="H1869" s="78"/>
      <c r="I1869" s="28">
        <f ca="1">SUMIF('IMPORTBFT (ID)'!$A$3:$A$5000,$G$4:$G$7322,'IMPORTBFT (ID)'!$B$3:$B$5000)</f>
        <v>0</v>
      </c>
      <c r="J1869" s="72"/>
      <c r="K1869" s="18" t="str">
        <f t="shared" ca="1" si="0"/>
        <v>-</v>
      </c>
      <c r="L1869" s="19" t="e">
        <f>IF(G1869=#REF!,#REF!,"FALSO")</f>
        <v>#REF!</v>
      </c>
      <c r="M1869" s="75"/>
      <c r="N1869" s="76"/>
    </row>
    <row r="1870" spans="1:14" ht="15">
      <c r="A1870" s="80"/>
      <c r="B1870" s="81"/>
      <c r="C1870" s="69"/>
      <c r="D1870" s="69"/>
      <c r="E1870" s="69"/>
      <c r="F1870" s="69"/>
      <c r="G1870" s="82"/>
      <c r="H1870" s="78"/>
      <c r="I1870" s="28">
        <f ca="1">SUMIF('IMPORTBFT (ID)'!$A$3:$A$5000,$G$4:$G$7322,'IMPORTBFT (ID)'!$B$3:$B$5000)</f>
        <v>0</v>
      </c>
      <c r="J1870" s="72"/>
      <c r="K1870" s="18" t="str">
        <f t="shared" ca="1" si="0"/>
        <v>-</v>
      </c>
      <c r="L1870" s="19" t="e">
        <f>IF(G1870=#REF!,#REF!,"FALSO")</f>
        <v>#REF!</v>
      </c>
      <c r="M1870" s="75"/>
      <c r="N1870" s="76"/>
    </row>
    <row r="1871" spans="1:14" ht="15">
      <c r="A1871" s="80"/>
      <c r="B1871" s="81"/>
      <c r="C1871" s="69"/>
      <c r="D1871" s="69"/>
      <c r="E1871" s="69"/>
      <c r="F1871" s="69"/>
      <c r="G1871" s="82"/>
      <c r="H1871" s="78"/>
      <c r="I1871" s="28">
        <f ca="1">SUMIF('IMPORTBFT (ID)'!$A$3:$A$5000,$G$4:$G$7322,'IMPORTBFT (ID)'!$B$3:$B$5000)</f>
        <v>0</v>
      </c>
      <c r="J1871" s="72"/>
      <c r="K1871" s="18" t="str">
        <f t="shared" ca="1" si="0"/>
        <v>-</v>
      </c>
      <c r="L1871" s="19" t="e">
        <f>IF(G1871=#REF!,#REF!,"FALSO")</f>
        <v>#REF!</v>
      </c>
      <c r="M1871" s="75"/>
      <c r="N1871" s="76"/>
    </row>
    <row r="1872" spans="1:14" ht="15">
      <c r="A1872" s="80"/>
      <c r="B1872" s="81"/>
      <c r="C1872" s="69"/>
      <c r="D1872" s="69"/>
      <c r="E1872" s="69"/>
      <c r="F1872" s="69"/>
      <c r="G1872" s="82"/>
      <c r="H1872" s="78"/>
      <c r="I1872" s="28">
        <f ca="1">SUMIF('IMPORTBFT (ID)'!$A$3:$A$5000,$G$4:$G$7322,'IMPORTBFT (ID)'!$B$3:$B$5000)</f>
        <v>0</v>
      </c>
      <c r="J1872" s="72"/>
      <c r="K1872" s="18" t="str">
        <f t="shared" ca="1" si="0"/>
        <v>-</v>
      </c>
      <c r="L1872" s="19" t="e">
        <f>IF(G1872=#REF!,#REF!,"FALSO")</f>
        <v>#REF!</v>
      </c>
      <c r="M1872" s="75"/>
      <c r="N1872" s="76"/>
    </row>
    <row r="1873" spans="1:14" ht="15">
      <c r="A1873" s="80"/>
      <c r="B1873" s="81"/>
      <c r="C1873" s="69"/>
      <c r="D1873" s="69"/>
      <c r="E1873" s="69"/>
      <c r="F1873" s="69"/>
      <c r="G1873" s="82"/>
      <c r="H1873" s="78"/>
      <c r="I1873" s="28">
        <f ca="1">SUMIF('IMPORTBFT (ID)'!$A$3:$A$5000,$G$4:$G$7322,'IMPORTBFT (ID)'!$B$3:$B$5000)</f>
        <v>0</v>
      </c>
      <c r="J1873" s="72"/>
      <c r="K1873" s="18" t="str">
        <f t="shared" ca="1" si="0"/>
        <v>-</v>
      </c>
      <c r="L1873" s="19" t="e">
        <f>IF(G1873=#REF!,#REF!,"FALSO")</f>
        <v>#REF!</v>
      </c>
      <c r="M1873" s="75"/>
      <c r="N1873" s="76"/>
    </row>
    <row r="1874" spans="1:14" ht="15">
      <c r="A1874" s="80"/>
      <c r="B1874" s="81"/>
      <c r="C1874" s="69"/>
      <c r="D1874" s="69"/>
      <c r="E1874" s="69"/>
      <c r="F1874" s="69"/>
      <c r="G1874" s="82"/>
      <c r="H1874" s="78"/>
      <c r="I1874" s="28">
        <f ca="1">SUMIF('IMPORTBFT (ID)'!$A$3:$A$5000,$G$4:$G$7322,'IMPORTBFT (ID)'!$B$3:$B$5000)</f>
        <v>0</v>
      </c>
      <c r="J1874" s="72"/>
      <c r="K1874" s="18" t="str">
        <f t="shared" ca="1" si="0"/>
        <v>-</v>
      </c>
      <c r="L1874" s="19" t="e">
        <f>IF(G1874=#REF!,#REF!,"FALSO")</f>
        <v>#REF!</v>
      </c>
      <c r="M1874" s="75"/>
      <c r="N1874" s="76"/>
    </row>
    <row r="1875" spans="1:14" ht="15">
      <c r="A1875" s="80"/>
      <c r="B1875" s="81"/>
      <c r="C1875" s="69"/>
      <c r="D1875" s="69"/>
      <c r="E1875" s="69"/>
      <c r="F1875" s="69"/>
      <c r="G1875" s="82"/>
      <c r="H1875" s="78"/>
      <c r="I1875" s="28">
        <f ca="1">SUMIF('IMPORTBFT (ID)'!$A$3:$A$5000,$G$4:$G$7322,'IMPORTBFT (ID)'!$B$3:$B$5000)</f>
        <v>0</v>
      </c>
      <c r="J1875" s="72"/>
      <c r="K1875" s="18" t="str">
        <f t="shared" ca="1" si="0"/>
        <v>-</v>
      </c>
      <c r="L1875" s="19" t="e">
        <f>IF(G1875=#REF!,#REF!,"FALSO")</f>
        <v>#REF!</v>
      </c>
      <c r="M1875" s="75"/>
      <c r="N1875" s="76"/>
    </row>
    <row r="1876" spans="1:14" ht="15">
      <c r="A1876" s="80"/>
      <c r="B1876" s="81"/>
      <c r="C1876" s="69"/>
      <c r="D1876" s="69"/>
      <c r="E1876" s="69"/>
      <c r="F1876" s="69"/>
      <c r="G1876" s="82"/>
      <c r="H1876" s="78"/>
      <c r="I1876" s="28">
        <f ca="1">SUMIF('IMPORTBFT (ID)'!$A$3:$A$5000,$G$4:$G$7322,'IMPORTBFT (ID)'!$B$3:$B$5000)</f>
        <v>0</v>
      </c>
      <c r="J1876" s="72"/>
      <c r="K1876" s="18" t="str">
        <f t="shared" ca="1" si="0"/>
        <v>-</v>
      </c>
      <c r="L1876" s="19" t="e">
        <f>IF(G1876=#REF!,#REF!,"FALSO")</f>
        <v>#REF!</v>
      </c>
      <c r="M1876" s="75"/>
      <c r="N1876" s="76"/>
    </row>
    <row r="1877" spans="1:14" ht="15">
      <c r="A1877" s="80"/>
      <c r="B1877" s="81"/>
      <c r="C1877" s="69"/>
      <c r="D1877" s="69"/>
      <c r="E1877" s="69"/>
      <c r="F1877" s="69"/>
      <c r="G1877" s="82"/>
      <c r="H1877" s="78"/>
      <c r="I1877" s="28">
        <f ca="1">SUMIF('IMPORTBFT (ID)'!$A$3:$A$5000,$G$4:$G$7322,'IMPORTBFT (ID)'!$B$3:$B$5000)</f>
        <v>0</v>
      </c>
      <c r="J1877" s="72"/>
      <c r="K1877" s="18" t="str">
        <f t="shared" ca="1" si="0"/>
        <v>-</v>
      </c>
      <c r="L1877" s="19" t="e">
        <f>IF(G1877=#REF!,#REF!,"FALSO")</f>
        <v>#REF!</v>
      </c>
      <c r="M1877" s="75"/>
      <c r="N1877" s="76"/>
    </row>
    <row r="1878" spans="1:14" ht="15">
      <c r="A1878" s="80"/>
      <c r="B1878" s="81"/>
      <c r="C1878" s="69"/>
      <c r="D1878" s="69"/>
      <c r="E1878" s="69"/>
      <c r="F1878" s="69"/>
      <c r="G1878" s="82"/>
      <c r="H1878" s="78"/>
      <c r="I1878" s="28">
        <f ca="1">SUMIF('IMPORTBFT (ID)'!$A$3:$A$5000,$G$4:$G$7322,'IMPORTBFT (ID)'!$B$3:$B$5000)</f>
        <v>0</v>
      </c>
      <c r="J1878" s="72"/>
      <c r="K1878" s="18" t="str">
        <f t="shared" ca="1" si="0"/>
        <v>-</v>
      </c>
      <c r="L1878" s="19" t="e">
        <f>IF(G1878=#REF!,#REF!,"FALSO")</f>
        <v>#REF!</v>
      </c>
      <c r="M1878" s="75"/>
      <c r="N1878" s="76"/>
    </row>
    <row r="1879" spans="1:14" ht="15">
      <c r="A1879" s="80"/>
      <c r="B1879" s="81"/>
      <c r="C1879" s="69"/>
      <c r="D1879" s="69"/>
      <c r="E1879" s="69"/>
      <c r="F1879" s="69"/>
      <c r="G1879" s="82"/>
      <c r="H1879" s="78"/>
      <c r="I1879" s="28">
        <f ca="1">SUMIF('IMPORTBFT (ID)'!$A$3:$A$5000,$G$4:$G$7322,'IMPORTBFT (ID)'!$B$3:$B$5000)</f>
        <v>0</v>
      </c>
      <c r="J1879" s="72"/>
      <c r="K1879" s="18" t="str">
        <f t="shared" ca="1" si="0"/>
        <v>-</v>
      </c>
      <c r="L1879" s="19" t="e">
        <f>IF(G1879=#REF!,#REF!,"FALSO")</f>
        <v>#REF!</v>
      </c>
      <c r="M1879" s="75"/>
      <c r="N1879" s="76"/>
    </row>
    <row r="1880" spans="1:14" ht="15">
      <c r="A1880" s="80"/>
      <c r="B1880" s="81"/>
      <c r="C1880" s="69"/>
      <c r="D1880" s="69"/>
      <c r="E1880" s="69"/>
      <c r="F1880" s="69"/>
      <c r="G1880" s="82"/>
      <c r="H1880" s="78"/>
      <c r="I1880" s="28">
        <f ca="1">SUMIF('IMPORTBFT (ID)'!$A$3:$A$5000,$G$4:$G$7322,'IMPORTBFT (ID)'!$B$3:$B$5000)</f>
        <v>0</v>
      </c>
      <c r="J1880" s="72"/>
      <c r="K1880" s="18" t="str">
        <f t="shared" ca="1" si="0"/>
        <v>-</v>
      </c>
      <c r="L1880" s="19" t="e">
        <f>IF(G1880=#REF!,#REF!,"FALSO")</f>
        <v>#REF!</v>
      </c>
      <c r="M1880" s="75"/>
      <c r="N1880" s="76"/>
    </row>
    <row r="1881" spans="1:14" ht="15">
      <c r="A1881" s="80"/>
      <c r="B1881" s="81"/>
      <c r="C1881" s="69"/>
      <c r="D1881" s="69"/>
      <c r="E1881" s="69"/>
      <c r="F1881" s="69"/>
      <c r="G1881" s="82"/>
      <c r="H1881" s="78"/>
      <c r="I1881" s="28">
        <f ca="1">SUMIF('IMPORTBFT (ID)'!$A$3:$A$5000,$G$4:$G$7322,'IMPORTBFT (ID)'!$B$3:$B$5000)</f>
        <v>0</v>
      </c>
      <c r="J1881" s="72"/>
      <c r="K1881" s="18" t="str">
        <f t="shared" ca="1" si="0"/>
        <v>-</v>
      </c>
      <c r="L1881" s="19" t="e">
        <f>IF(G1881=#REF!,#REF!,"FALSO")</f>
        <v>#REF!</v>
      </c>
      <c r="M1881" s="75"/>
      <c r="N1881" s="76"/>
    </row>
    <row r="1882" spans="1:14" ht="15">
      <c r="A1882" s="80"/>
      <c r="B1882" s="81"/>
      <c r="C1882" s="69"/>
      <c r="D1882" s="69"/>
      <c r="E1882" s="69"/>
      <c r="F1882" s="69"/>
      <c r="G1882" s="82"/>
      <c r="H1882" s="78"/>
      <c r="I1882" s="28">
        <f ca="1">SUMIF('IMPORTBFT (ID)'!$A$3:$A$5000,$G$4:$G$7322,'IMPORTBFT (ID)'!$B$3:$B$5000)</f>
        <v>0</v>
      </c>
      <c r="J1882" s="72"/>
      <c r="K1882" s="18" t="str">
        <f t="shared" ca="1" si="0"/>
        <v>-</v>
      </c>
      <c r="L1882" s="19" t="e">
        <f>IF(G1882=#REF!,#REF!,"FALSO")</f>
        <v>#REF!</v>
      </c>
      <c r="M1882" s="75"/>
      <c r="N1882" s="76"/>
    </row>
    <row r="1883" spans="1:14" ht="15">
      <c r="A1883" s="80"/>
      <c r="B1883" s="81"/>
      <c r="C1883" s="69"/>
      <c r="D1883" s="69"/>
      <c r="E1883" s="69"/>
      <c r="F1883" s="69"/>
      <c r="G1883" s="82"/>
      <c r="H1883" s="78"/>
      <c r="I1883" s="28">
        <f ca="1">SUMIF('IMPORTBFT (ID)'!$A$3:$A$5000,$G$4:$G$7322,'IMPORTBFT (ID)'!$B$3:$B$5000)</f>
        <v>0</v>
      </c>
      <c r="J1883" s="72"/>
      <c r="K1883" s="18" t="str">
        <f t="shared" ca="1" si="0"/>
        <v>-</v>
      </c>
      <c r="L1883" s="19" t="e">
        <f>IF(G1883=#REF!,#REF!,"FALSO")</f>
        <v>#REF!</v>
      </c>
      <c r="M1883" s="75"/>
      <c r="N1883" s="76"/>
    </row>
    <row r="1884" spans="1:14" ht="15">
      <c r="A1884" s="80"/>
      <c r="B1884" s="81"/>
      <c r="C1884" s="69"/>
      <c r="D1884" s="69"/>
      <c r="E1884" s="69"/>
      <c r="F1884" s="69"/>
      <c r="G1884" s="82"/>
      <c r="H1884" s="78"/>
      <c r="I1884" s="28">
        <f ca="1">SUMIF('IMPORTBFT (ID)'!$A$3:$A$5000,$G$4:$G$7322,'IMPORTBFT (ID)'!$B$3:$B$5000)</f>
        <v>0</v>
      </c>
      <c r="J1884" s="72"/>
      <c r="K1884" s="18" t="str">
        <f t="shared" ca="1" si="0"/>
        <v>-</v>
      </c>
      <c r="L1884" s="19" t="e">
        <f>IF(G1884=#REF!,#REF!,"FALSO")</f>
        <v>#REF!</v>
      </c>
      <c r="M1884" s="75"/>
      <c r="N1884" s="76"/>
    </row>
    <row r="1885" spans="1:14" ht="15">
      <c r="A1885" s="80"/>
      <c r="B1885" s="81"/>
      <c r="C1885" s="69"/>
      <c r="D1885" s="69"/>
      <c r="E1885" s="69"/>
      <c r="F1885" s="69"/>
      <c r="G1885" s="82"/>
      <c r="H1885" s="78"/>
      <c r="I1885" s="28">
        <f ca="1">SUMIF('IMPORTBFT (ID)'!$A$3:$A$5000,$G$4:$G$7322,'IMPORTBFT (ID)'!$B$3:$B$5000)</f>
        <v>0</v>
      </c>
      <c r="J1885" s="72"/>
      <c r="K1885" s="18" t="str">
        <f t="shared" ca="1" si="0"/>
        <v>-</v>
      </c>
      <c r="L1885" s="19" t="e">
        <f>IF(G1885=#REF!,#REF!,"FALSO")</f>
        <v>#REF!</v>
      </c>
      <c r="M1885" s="75"/>
      <c r="N1885" s="76"/>
    </row>
    <row r="1886" spans="1:14" ht="15">
      <c r="A1886" s="80"/>
      <c r="B1886" s="81"/>
      <c r="C1886" s="69"/>
      <c r="D1886" s="69"/>
      <c r="E1886" s="69"/>
      <c r="F1886" s="69"/>
      <c r="G1886" s="82"/>
      <c r="H1886" s="78"/>
      <c r="I1886" s="28">
        <f ca="1">SUMIF('IMPORTBFT (ID)'!$A$3:$A$5000,$G$4:$G$7322,'IMPORTBFT (ID)'!$B$3:$B$5000)</f>
        <v>0</v>
      </c>
      <c r="J1886" s="72"/>
      <c r="K1886" s="18" t="str">
        <f t="shared" ca="1" si="0"/>
        <v>-</v>
      </c>
      <c r="L1886" s="19" t="e">
        <f>IF(G1886=#REF!,#REF!,"FALSO")</f>
        <v>#REF!</v>
      </c>
      <c r="M1886" s="75"/>
      <c r="N1886" s="76"/>
    </row>
    <row r="1887" spans="1:14" ht="15">
      <c r="A1887" s="80"/>
      <c r="B1887" s="81"/>
      <c r="C1887" s="69"/>
      <c r="D1887" s="69"/>
      <c r="E1887" s="69"/>
      <c r="F1887" s="69"/>
      <c r="G1887" s="82"/>
      <c r="H1887" s="78"/>
      <c r="I1887" s="28">
        <f ca="1">SUMIF('IMPORTBFT (ID)'!$A$3:$A$5000,$G$4:$G$7322,'IMPORTBFT (ID)'!$B$3:$B$5000)</f>
        <v>0</v>
      </c>
      <c r="J1887" s="72"/>
      <c r="K1887" s="18" t="str">
        <f t="shared" ca="1" si="0"/>
        <v>-</v>
      </c>
      <c r="L1887" s="19" t="e">
        <f>IF(G1887=#REF!,#REF!,"FALSO")</f>
        <v>#REF!</v>
      </c>
      <c r="M1887" s="75"/>
      <c r="N1887" s="76"/>
    </row>
    <row r="1888" spans="1:14" ht="15">
      <c r="A1888" s="80"/>
      <c r="B1888" s="81"/>
      <c r="C1888" s="69"/>
      <c r="D1888" s="69"/>
      <c r="E1888" s="69"/>
      <c r="F1888" s="69"/>
      <c r="G1888" s="82"/>
      <c r="H1888" s="78"/>
      <c r="I1888" s="28">
        <f ca="1">SUMIF('IMPORTBFT (ID)'!$A$3:$A$5000,$G$4:$G$7322,'IMPORTBFT (ID)'!$B$3:$B$5000)</f>
        <v>0</v>
      </c>
      <c r="J1888" s="72"/>
      <c r="K1888" s="18" t="str">
        <f t="shared" ca="1" si="0"/>
        <v>-</v>
      </c>
      <c r="L1888" s="19" t="e">
        <f>IF(G1888=#REF!,#REF!,"FALSO")</f>
        <v>#REF!</v>
      </c>
      <c r="M1888" s="75"/>
      <c r="N1888" s="76"/>
    </row>
    <row r="1889" spans="1:14" ht="15">
      <c r="A1889" s="80"/>
      <c r="B1889" s="81"/>
      <c r="C1889" s="69"/>
      <c r="D1889" s="69"/>
      <c r="E1889" s="69"/>
      <c r="F1889" s="69"/>
      <c r="G1889" s="82"/>
      <c r="H1889" s="78"/>
      <c r="I1889" s="28">
        <f ca="1">SUMIF('IMPORTBFT (ID)'!$A$3:$A$5000,$G$4:$G$7322,'IMPORTBFT (ID)'!$B$3:$B$5000)</f>
        <v>0</v>
      </c>
      <c r="J1889" s="72"/>
      <c r="K1889" s="18" t="str">
        <f t="shared" ca="1" si="0"/>
        <v>-</v>
      </c>
      <c r="L1889" s="19" t="e">
        <f>IF(G1889=#REF!,#REF!,"FALSO")</f>
        <v>#REF!</v>
      </c>
      <c r="M1889" s="75"/>
      <c r="N1889" s="76"/>
    </row>
    <row r="1890" spans="1:14" ht="15">
      <c r="A1890" s="80"/>
      <c r="B1890" s="81"/>
      <c r="C1890" s="69"/>
      <c r="D1890" s="69"/>
      <c r="E1890" s="69"/>
      <c r="F1890" s="69"/>
      <c r="G1890" s="82"/>
      <c r="H1890" s="78"/>
      <c r="I1890" s="28">
        <f ca="1">SUMIF('IMPORTBFT (ID)'!$A$3:$A$5000,$G$4:$G$7322,'IMPORTBFT (ID)'!$B$3:$B$5000)</f>
        <v>0</v>
      </c>
      <c r="J1890" s="72"/>
      <c r="K1890" s="18" t="str">
        <f t="shared" ca="1" si="0"/>
        <v>-</v>
      </c>
      <c r="L1890" s="19" t="e">
        <f>IF(G1890=#REF!,#REF!,"FALSO")</f>
        <v>#REF!</v>
      </c>
      <c r="M1890" s="75"/>
      <c r="N1890" s="76"/>
    </row>
    <row r="1891" spans="1:14" ht="15">
      <c r="A1891" s="80"/>
      <c r="B1891" s="81"/>
      <c r="C1891" s="69"/>
      <c r="D1891" s="69"/>
      <c r="E1891" s="69"/>
      <c r="F1891" s="69"/>
      <c r="G1891" s="82"/>
      <c r="H1891" s="78"/>
      <c r="I1891" s="28">
        <f ca="1">SUMIF('IMPORTBFT (ID)'!$A$3:$A$5000,$G$4:$G$7322,'IMPORTBFT (ID)'!$B$3:$B$5000)</f>
        <v>0</v>
      </c>
      <c r="J1891" s="72"/>
      <c r="K1891" s="18" t="str">
        <f t="shared" ca="1" si="0"/>
        <v>-</v>
      </c>
      <c r="L1891" s="19" t="e">
        <f>IF(G1891=#REF!,#REF!,"FALSO")</f>
        <v>#REF!</v>
      </c>
      <c r="M1891" s="75"/>
      <c r="N1891" s="76"/>
    </row>
    <row r="1892" spans="1:14" ht="15">
      <c r="A1892" s="80"/>
      <c r="B1892" s="81"/>
      <c r="C1892" s="69"/>
      <c r="D1892" s="69"/>
      <c r="E1892" s="69"/>
      <c r="F1892" s="69"/>
      <c r="G1892" s="82"/>
      <c r="H1892" s="78"/>
      <c r="I1892" s="28">
        <f ca="1">SUMIF('IMPORTBFT (ID)'!$A$3:$A$5000,$G$4:$G$7322,'IMPORTBFT (ID)'!$B$3:$B$5000)</f>
        <v>0</v>
      </c>
      <c r="J1892" s="72"/>
      <c r="K1892" s="18" t="str">
        <f t="shared" ca="1" si="0"/>
        <v>-</v>
      </c>
      <c r="L1892" s="19" t="e">
        <f>IF(G1892=#REF!,#REF!,"FALSO")</f>
        <v>#REF!</v>
      </c>
      <c r="M1892" s="75"/>
      <c r="N1892" s="76"/>
    </row>
    <row r="1893" spans="1:14" ht="15">
      <c r="A1893" s="80"/>
      <c r="B1893" s="81"/>
      <c r="C1893" s="69"/>
      <c r="D1893" s="69"/>
      <c r="E1893" s="69"/>
      <c r="F1893" s="69"/>
      <c r="G1893" s="82"/>
      <c r="H1893" s="78"/>
      <c r="I1893" s="28">
        <f ca="1">SUMIF('IMPORTBFT (ID)'!$A$3:$A$5000,$G$4:$G$7322,'IMPORTBFT (ID)'!$B$3:$B$5000)</f>
        <v>0</v>
      </c>
      <c r="J1893" s="72"/>
      <c r="K1893" s="18" t="str">
        <f t="shared" ca="1" si="0"/>
        <v>-</v>
      </c>
      <c r="L1893" s="19" t="e">
        <f>IF(G1893=#REF!,#REF!,"FALSO")</f>
        <v>#REF!</v>
      </c>
      <c r="M1893" s="75"/>
      <c r="N1893" s="76"/>
    </row>
    <row r="1894" spans="1:14" ht="15">
      <c r="A1894" s="80"/>
      <c r="B1894" s="81"/>
      <c r="C1894" s="69"/>
      <c r="D1894" s="69"/>
      <c r="E1894" s="69"/>
      <c r="F1894" s="69"/>
      <c r="G1894" s="82"/>
      <c r="H1894" s="78"/>
      <c r="I1894" s="28">
        <f ca="1">SUMIF('IMPORTBFT (ID)'!$A$3:$A$5000,$G$4:$G$7322,'IMPORTBFT (ID)'!$B$3:$B$5000)</f>
        <v>0</v>
      </c>
      <c r="J1894" s="72"/>
      <c r="K1894" s="18" t="str">
        <f t="shared" ca="1" si="0"/>
        <v>-</v>
      </c>
      <c r="L1894" s="19" t="e">
        <f>IF(G1894=#REF!,#REF!,"FALSO")</f>
        <v>#REF!</v>
      </c>
      <c r="M1894" s="75"/>
      <c r="N1894" s="76"/>
    </row>
    <row r="1895" spans="1:14" ht="15">
      <c r="A1895" s="80"/>
      <c r="B1895" s="81"/>
      <c r="C1895" s="69"/>
      <c r="D1895" s="69"/>
      <c r="E1895" s="69"/>
      <c r="F1895" s="69"/>
      <c r="G1895" s="82"/>
      <c r="H1895" s="78"/>
      <c r="I1895" s="28">
        <f ca="1">SUMIF('IMPORTBFT (ID)'!$A$3:$A$5000,$G$4:$G$7322,'IMPORTBFT (ID)'!$B$3:$B$5000)</f>
        <v>0</v>
      </c>
      <c r="J1895" s="72"/>
      <c r="K1895" s="18" t="str">
        <f t="shared" ca="1" si="0"/>
        <v>-</v>
      </c>
      <c r="L1895" s="19" t="e">
        <f>IF(G1895=#REF!,#REF!,"FALSO")</f>
        <v>#REF!</v>
      </c>
      <c r="M1895" s="75"/>
      <c r="N1895" s="76"/>
    </row>
    <row r="1896" spans="1:14" ht="15">
      <c r="A1896" s="80"/>
      <c r="B1896" s="81"/>
      <c r="C1896" s="69"/>
      <c r="D1896" s="69"/>
      <c r="E1896" s="69"/>
      <c r="F1896" s="69"/>
      <c r="G1896" s="82"/>
      <c r="H1896" s="78"/>
      <c r="I1896" s="28">
        <f ca="1">SUMIF('IMPORTBFT (ID)'!$A$3:$A$5000,$G$4:$G$7322,'IMPORTBFT (ID)'!$B$3:$B$5000)</f>
        <v>0</v>
      </c>
      <c r="J1896" s="72"/>
      <c r="K1896" s="18" t="str">
        <f t="shared" ca="1" si="0"/>
        <v>-</v>
      </c>
      <c r="L1896" s="19" t="e">
        <f>IF(G1896=#REF!,#REF!,"FALSO")</f>
        <v>#REF!</v>
      </c>
      <c r="M1896" s="75"/>
      <c r="N1896" s="76"/>
    </row>
    <row r="1897" spans="1:14" ht="15">
      <c r="A1897" s="80"/>
      <c r="B1897" s="81"/>
      <c r="C1897" s="69"/>
      <c r="D1897" s="69"/>
      <c r="E1897" s="69"/>
      <c r="F1897" s="69"/>
      <c r="G1897" s="82"/>
      <c r="H1897" s="78"/>
      <c r="I1897" s="28">
        <f ca="1">SUMIF('IMPORTBFT (ID)'!$A$3:$A$5000,$G$4:$G$7322,'IMPORTBFT (ID)'!$B$3:$B$5000)</f>
        <v>0</v>
      </c>
      <c r="J1897" s="72"/>
      <c r="K1897" s="18" t="str">
        <f t="shared" ca="1" si="0"/>
        <v>-</v>
      </c>
      <c r="L1897" s="19" t="e">
        <f>IF(G1897=#REF!,#REF!,"FALSO")</f>
        <v>#REF!</v>
      </c>
      <c r="M1897" s="75"/>
      <c r="N1897" s="76"/>
    </row>
    <row r="1898" spans="1:14" ht="15">
      <c r="A1898" s="80"/>
      <c r="B1898" s="81"/>
      <c r="C1898" s="69"/>
      <c r="D1898" s="69"/>
      <c r="E1898" s="69"/>
      <c r="F1898" s="69"/>
      <c r="G1898" s="82"/>
      <c r="H1898" s="78"/>
      <c r="I1898" s="28">
        <f ca="1">SUMIF('IMPORTBFT (ID)'!$A$3:$A$5000,$G$4:$G$7322,'IMPORTBFT (ID)'!$B$3:$B$5000)</f>
        <v>0</v>
      </c>
      <c r="J1898" s="72"/>
      <c r="K1898" s="18" t="str">
        <f t="shared" ca="1" si="0"/>
        <v>-</v>
      </c>
      <c r="L1898" s="19" t="e">
        <f>IF(G1898=#REF!,#REF!,"FALSO")</f>
        <v>#REF!</v>
      </c>
      <c r="M1898" s="75"/>
      <c r="N1898" s="76"/>
    </row>
    <row r="1899" spans="1:14" ht="15">
      <c r="A1899" s="80"/>
      <c r="B1899" s="81"/>
      <c r="C1899" s="69"/>
      <c r="D1899" s="69"/>
      <c r="E1899" s="69"/>
      <c r="F1899" s="69"/>
      <c r="G1899" s="82"/>
      <c r="H1899" s="78"/>
      <c r="I1899" s="28">
        <f ca="1">SUMIF('IMPORTBFT (ID)'!$A$3:$A$5000,$G$4:$G$7322,'IMPORTBFT (ID)'!$B$3:$B$5000)</f>
        <v>0</v>
      </c>
      <c r="J1899" s="72"/>
      <c r="K1899" s="18" t="str">
        <f t="shared" ca="1" si="0"/>
        <v>-</v>
      </c>
      <c r="L1899" s="19" t="e">
        <f>IF(G1899=#REF!,#REF!,"FALSO")</f>
        <v>#REF!</v>
      </c>
      <c r="M1899" s="75"/>
      <c r="N1899" s="76"/>
    </row>
    <row r="1900" spans="1:14" ht="15">
      <c r="A1900" s="80"/>
      <c r="B1900" s="81"/>
      <c r="C1900" s="69"/>
      <c r="D1900" s="69"/>
      <c r="E1900" s="69"/>
      <c r="F1900" s="69"/>
      <c r="G1900" s="82"/>
      <c r="H1900" s="78"/>
      <c r="I1900" s="28">
        <f ca="1">SUMIF('IMPORTBFT (ID)'!$A$3:$A$5000,$G$4:$G$7322,'IMPORTBFT (ID)'!$B$3:$B$5000)</f>
        <v>0</v>
      </c>
      <c r="J1900" s="72"/>
      <c r="K1900" s="18" t="str">
        <f t="shared" ca="1" si="0"/>
        <v>-</v>
      </c>
      <c r="L1900" s="19" t="e">
        <f>IF(G1900=#REF!,#REF!,"FALSO")</f>
        <v>#REF!</v>
      </c>
      <c r="M1900" s="75"/>
      <c r="N1900" s="76"/>
    </row>
    <row r="1901" spans="1:14" ht="15">
      <c r="A1901" s="80"/>
      <c r="B1901" s="81"/>
      <c r="C1901" s="69"/>
      <c r="D1901" s="69"/>
      <c r="E1901" s="69"/>
      <c r="F1901" s="69"/>
      <c r="G1901" s="82"/>
      <c r="H1901" s="78"/>
      <c r="I1901" s="28">
        <f ca="1">SUMIF('IMPORTBFT (ID)'!$A$3:$A$5000,$G$4:$G$7322,'IMPORTBFT (ID)'!$B$3:$B$5000)</f>
        <v>0</v>
      </c>
      <c r="J1901" s="72"/>
      <c r="K1901" s="18" t="str">
        <f t="shared" ca="1" si="0"/>
        <v>-</v>
      </c>
      <c r="L1901" s="19" t="e">
        <f>IF(G1901=#REF!,#REF!,"FALSO")</f>
        <v>#REF!</v>
      </c>
      <c r="M1901" s="75"/>
      <c r="N1901" s="76"/>
    </row>
    <row r="1902" spans="1:14" ht="15">
      <c r="A1902" s="80"/>
      <c r="B1902" s="81"/>
      <c r="C1902" s="69"/>
      <c r="D1902" s="69"/>
      <c r="E1902" s="69"/>
      <c r="F1902" s="69"/>
      <c r="G1902" s="82"/>
      <c r="H1902" s="78"/>
      <c r="I1902" s="28">
        <f ca="1">SUMIF('IMPORTBFT (ID)'!$A$3:$A$5000,$G$4:$G$7322,'IMPORTBFT (ID)'!$B$3:$B$5000)</f>
        <v>0</v>
      </c>
      <c r="J1902" s="72"/>
      <c r="K1902" s="18" t="str">
        <f t="shared" ca="1" si="0"/>
        <v>-</v>
      </c>
      <c r="L1902" s="19" t="e">
        <f>IF(G1902=#REF!,#REF!,"FALSO")</f>
        <v>#REF!</v>
      </c>
      <c r="M1902" s="75"/>
      <c r="N1902" s="76"/>
    </row>
    <row r="1903" spans="1:14" ht="15">
      <c r="A1903" s="80"/>
      <c r="B1903" s="81"/>
      <c r="C1903" s="69"/>
      <c r="D1903" s="69"/>
      <c r="E1903" s="69"/>
      <c r="F1903" s="69"/>
      <c r="G1903" s="82"/>
      <c r="H1903" s="78"/>
      <c r="I1903" s="28">
        <f ca="1">SUMIF('IMPORTBFT (ID)'!$A$3:$A$5000,$G$4:$G$7322,'IMPORTBFT (ID)'!$B$3:$B$5000)</f>
        <v>0</v>
      </c>
      <c r="J1903" s="72"/>
      <c r="K1903" s="18" t="str">
        <f t="shared" ca="1" si="0"/>
        <v>-</v>
      </c>
      <c r="L1903" s="19" t="e">
        <f>IF(G1903=#REF!,#REF!,"FALSO")</f>
        <v>#REF!</v>
      </c>
      <c r="M1903" s="75"/>
      <c r="N1903" s="76"/>
    </row>
    <row r="1904" spans="1:14" ht="15">
      <c r="A1904" s="80"/>
      <c r="B1904" s="81"/>
      <c r="C1904" s="69"/>
      <c r="D1904" s="69"/>
      <c r="E1904" s="69"/>
      <c r="F1904" s="69"/>
      <c r="G1904" s="82"/>
      <c r="H1904" s="78"/>
      <c r="I1904" s="28">
        <f ca="1">SUMIF('IMPORTBFT (ID)'!$A$3:$A$5000,$G$4:$G$7322,'IMPORTBFT (ID)'!$B$3:$B$5000)</f>
        <v>0</v>
      </c>
      <c r="J1904" s="72"/>
      <c r="K1904" s="18" t="str">
        <f t="shared" ca="1" si="0"/>
        <v>-</v>
      </c>
      <c r="L1904" s="19" t="e">
        <f>IF(G1904=#REF!,#REF!,"FALSO")</f>
        <v>#REF!</v>
      </c>
      <c r="M1904" s="75"/>
      <c r="N1904" s="76"/>
    </row>
    <row r="1905" spans="1:14" ht="15">
      <c r="A1905" s="80"/>
      <c r="B1905" s="81"/>
      <c r="C1905" s="69"/>
      <c r="D1905" s="69"/>
      <c r="E1905" s="69"/>
      <c r="F1905" s="69"/>
      <c r="G1905" s="82"/>
      <c r="H1905" s="78"/>
      <c r="I1905" s="28">
        <f ca="1">SUMIF('IMPORTBFT (ID)'!$A$3:$A$5000,$G$4:$G$7322,'IMPORTBFT (ID)'!$B$3:$B$5000)</f>
        <v>0</v>
      </c>
      <c r="J1905" s="72"/>
      <c r="K1905" s="18" t="str">
        <f t="shared" ca="1" si="0"/>
        <v>-</v>
      </c>
      <c r="L1905" s="19" t="e">
        <f>IF(G1905=#REF!,#REF!,"FALSO")</f>
        <v>#REF!</v>
      </c>
      <c r="M1905" s="75"/>
      <c r="N1905" s="76"/>
    </row>
    <row r="1906" spans="1:14" ht="15">
      <c r="A1906" s="80"/>
      <c r="B1906" s="81"/>
      <c r="C1906" s="69"/>
      <c r="D1906" s="69"/>
      <c r="E1906" s="69"/>
      <c r="F1906" s="69"/>
      <c r="G1906" s="82"/>
      <c r="H1906" s="78"/>
      <c r="I1906" s="28">
        <f ca="1">SUMIF('IMPORTBFT (ID)'!$A$3:$A$5000,$G$4:$G$7322,'IMPORTBFT (ID)'!$B$3:$B$5000)</f>
        <v>0</v>
      </c>
      <c r="J1906" s="72"/>
      <c r="K1906" s="18" t="str">
        <f t="shared" ca="1" si="0"/>
        <v>-</v>
      </c>
      <c r="L1906" s="19" t="e">
        <f>IF(G1906=#REF!,#REF!,"FALSO")</f>
        <v>#REF!</v>
      </c>
      <c r="M1906" s="75"/>
      <c r="N1906" s="76"/>
    </row>
    <row r="1907" spans="1:14" ht="15">
      <c r="A1907" s="80"/>
      <c r="B1907" s="81"/>
      <c r="C1907" s="69"/>
      <c r="D1907" s="69"/>
      <c r="E1907" s="69"/>
      <c r="F1907" s="69"/>
      <c r="G1907" s="82"/>
      <c r="H1907" s="78"/>
      <c r="I1907" s="28">
        <f ca="1">SUMIF('IMPORTBFT (ID)'!$A$3:$A$5000,$G$4:$G$7322,'IMPORTBFT (ID)'!$B$3:$B$5000)</f>
        <v>0</v>
      </c>
      <c r="J1907" s="72"/>
      <c r="K1907" s="18" t="str">
        <f t="shared" ca="1" si="0"/>
        <v>-</v>
      </c>
      <c r="L1907" s="19" t="e">
        <f>IF(G1907=#REF!,#REF!,"FALSO")</f>
        <v>#REF!</v>
      </c>
      <c r="M1907" s="75"/>
      <c r="N1907" s="76"/>
    </row>
    <row r="1908" spans="1:14" ht="15">
      <c r="A1908" s="80"/>
      <c r="B1908" s="81"/>
      <c r="C1908" s="69"/>
      <c r="D1908" s="69"/>
      <c r="E1908" s="69"/>
      <c r="F1908" s="69"/>
      <c r="G1908" s="82"/>
      <c r="H1908" s="78"/>
      <c r="I1908" s="28">
        <f ca="1">SUMIF('IMPORTBFT (ID)'!$A$3:$A$5000,$G$4:$G$7322,'IMPORTBFT (ID)'!$B$3:$B$5000)</f>
        <v>0</v>
      </c>
      <c r="J1908" s="72"/>
      <c r="K1908" s="18" t="str">
        <f t="shared" ca="1" si="0"/>
        <v>-</v>
      </c>
      <c r="L1908" s="19" t="e">
        <f>IF(G1908=#REF!,#REF!,"FALSO")</f>
        <v>#REF!</v>
      </c>
      <c r="M1908" s="75"/>
      <c r="N1908" s="76"/>
    </row>
    <row r="1909" spans="1:14" ht="15">
      <c r="A1909" s="80"/>
      <c r="B1909" s="81"/>
      <c r="C1909" s="69"/>
      <c r="D1909" s="69"/>
      <c r="E1909" s="69"/>
      <c r="F1909" s="69"/>
      <c r="G1909" s="82"/>
      <c r="H1909" s="78"/>
      <c r="I1909" s="28">
        <f ca="1">SUMIF('IMPORTBFT (ID)'!$A$3:$A$5000,$G$4:$G$7322,'IMPORTBFT (ID)'!$B$3:$B$5000)</f>
        <v>0</v>
      </c>
      <c r="J1909" s="72"/>
      <c r="K1909" s="18" t="str">
        <f t="shared" ca="1" si="0"/>
        <v>-</v>
      </c>
      <c r="L1909" s="19" t="e">
        <f>IF(G1909=#REF!,#REF!,"FALSO")</f>
        <v>#REF!</v>
      </c>
      <c r="M1909" s="75"/>
      <c r="N1909" s="76"/>
    </row>
    <row r="1910" spans="1:14" ht="15">
      <c r="A1910" s="80"/>
      <c r="B1910" s="81"/>
      <c r="C1910" s="69"/>
      <c r="D1910" s="69"/>
      <c r="E1910" s="69"/>
      <c r="F1910" s="69"/>
      <c r="G1910" s="82"/>
      <c r="H1910" s="78"/>
      <c r="I1910" s="28">
        <f ca="1">SUMIF('IMPORTBFT (ID)'!$A$3:$A$5000,$G$4:$G$7322,'IMPORTBFT (ID)'!$B$3:$B$5000)</f>
        <v>0</v>
      </c>
      <c r="J1910" s="72"/>
      <c r="K1910" s="18" t="str">
        <f t="shared" ca="1" si="0"/>
        <v>-</v>
      </c>
      <c r="L1910" s="19" t="e">
        <f>IF(G1910=#REF!,#REF!,"FALSO")</f>
        <v>#REF!</v>
      </c>
      <c r="M1910" s="75"/>
      <c r="N1910" s="76"/>
    </row>
    <row r="1911" spans="1:14" ht="15">
      <c r="A1911" s="80"/>
      <c r="B1911" s="81"/>
      <c r="C1911" s="69"/>
      <c r="D1911" s="69"/>
      <c r="E1911" s="69"/>
      <c r="F1911" s="69"/>
      <c r="G1911" s="82"/>
      <c r="H1911" s="78"/>
      <c r="I1911" s="28">
        <f ca="1">SUMIF('IMPORTBFT (ID)'!$A$3:$A$5000,$G$4:$G$7322,'IMPORTBFT (ID)'!$B$3:$B$5000)</f>
        <v>0</v>
      </c>
      <c r="J1911" s="72"/>
      <c r="K1911" s="18" t="str">
        <f t="shared" ca="1" si="0"/>
        <v>-</v>
      </c>
      <c r="L1911" s="19" t="e">
        <f>IF(G1911=#REF!,#REF!,"FALSO")</f>
        <v>#REF!</v>
      </c>
      <c r="M1911" s="75"/>
      <c r="N1911" s="76"/>
    </row>
    <row r="1912" spans="1:14" ht="15">
      <c r="A1912" s="80"/>
      <c r="B1912" s="81"/>
      <c r="C1912" s="69"/>
      <c r="D1912" s="69"/>
      <c r="E1912" s="69"/>
      <c r="F1912" s="69"/>
      <c r="G1912" s="82"/>
      <c r="H1912" s="78"/>
      <c r="I1912" s="28">
        <f ca="1">SUMIF('IMPORTBFT (ID)'!$A$3:$A$5000,$G$4:$G$7322,'IMPORTBFT (ID)'!$B$3:$B$5000)</f>
        <v>0</v>
      </c>
      <c r="J1912" s="72"/>
      <c r="K1912" s="18" t="str">
        <f t="shared" ca="1" si="0"/>
        <v>-</v>
      </c>
      <c r="L1912" s="19" t="e">
        <f>IF(G1912=#REF!,#REF!,"FALSO")</f>
        <v>#REF!</v>
      </c>
      <c r="M1912" s="75"/>
      <c r="N1912" s="76"/>
    </row>
    <row r="1913" spans="1:14" ht="15">
      <c r="A1913" s="80"/>
      <c r="B1913" s="81"/>
      <c r="C1913" s="69"/>
      <c r="D1913" s="69"/>
      <c r="E1913" s="69"/>
      <c r="F1913" s="69"/>
      <c r="G1913" s="82"/>
      <c r="H1913" s="78"/>
      <c r="I1913" s="28">
        <f ca="1">SUMIF('IMPORTBFT (ID)'!$A$3:$A$5000,$G$4:$G$7322,'IMPORTBFT (ID)'!$B$3:$B$5000)</f>
        <v>0</v>
      </c>
      <c r="J1913" s="72"/>
      <c r="K1913" s="18" t="str">
        <f t="shared" ca="1" si="0"/>
        <v>-</v>
      </c>
      <c r="L1913" s="19" t="e">
        <f>IF(G1913=#REF!,#REF!,"FALSO")</f>
        <v>#REF!</v>
      </c>
      <c r="M1913" s="75"/>
      <c r="N1913" s="76"/>
    </row>
    <row r="1914" spans="1:14" ht="15">
      <c r="A1914" s="80"/>
      <c r="B1914" s="81"/>
      <c r="C1914" s="69"/>
      <c r="D1914" s="69"/>
      <c r="E1914" s="69"/>
      <c r="F1914" s="69"/>
      <c r="G1914" s="82"/>
      <c r="H1914" s="78"/>
      <c r="I1914" s="28">
        <f ca="1">SUMIF('IMPORTBFT (ID)'!$A$3:$A$5000,$G$4:$G$7322,'IMPORTBFT (ID)'!$B$3:$B$5000)</f>
        <v>0</v>
      </c>
      <c r="J1914" s="72"/>
      <c r="K1914" s="18" t="str">
        <f t="shared" ca="1" si="0"/>
        <v>-</v>
      </c>
      <c r="L1914" s="19" t="e">
        <f>IF(G1914=#REF!,#REF!,"FALSO")</f>
        <v>#REF!</v>
      </c>
      <c r="M1914" s="75"/>
      <c r="N1914" s="76"/>
    </row>
    <row r="1915" spans="1:14" ht="15">
      <c r="A1915" s="80"/>
      <c r="B1915" s="81"/>
      <c r="C1915" s="69"/>
      <c r="D1915" s="69"/>
      <c r="E1915" s="69"/>
      <c r="F1915" s="69"/>
      <c r="G1915" s="82"/>
      <c r="H1915" s="78"/>
      <c r="I1915" s="28">
        <f ca="1">SUMIF('IMPORTBFT (ID)'!$A$3:$A$5000,$G$4:$G$7322,'IMPORTBFT (ID)'!$B$3:$B$5000)</f>
        <v>0</v>
      </c>
      <c r="J1915" s="72"/>
      <c r="K1915" s="18" t="str">
        <f t="shared" ca="1" si="0"/>
        <v>-</v>
      </c>
      <c r="L1915" s="19" t="e">
        <f>IF(G1915=#REF!,#REF!,"FALSO")</f>
        <v>#REF!</v>
      </c>
      <c r="M1915" s="75"/>
      <c r="N1915" s="76"/>
    </row>
    <row r="1916" spans="1:14" ht="15">
      <c r="A1916" s="80"/>
      <c r="B1916" s="81"/>
      <c r="C1916" s="69"/>
      <c r="D1916" s="69"/>
      <c r="E1916" s="69"/>
      <c r="F1916" s="69"/>
      <c r="G1916" s="82"/>
      <c r="H1916" s="78"/>
      <c r="I1916" s="28">
        <f ca="1">SUMIF('IMPORTBFT (ID)'!$A$3:$A$5000,$G$4:$G$7322,'IMPORTBFT (ID)'!$B$3:$B$5000)</f>
        <v>0</v>
      </c>
      <c r="J1916" s="72"/>
      <c r="K1916" s="18" t="str">
        <f t="shared" ca="1" si="0"/>
        <v>-</v>
      </c>
      <c r="L1916" s="19" t="e">
        <f>IF(G1916=#REF!,#REF!,"FALSO")</f>
        <v>#REF!</v>
      </c>
      <c r="M1916" s="75"/>
      <c r="N1916" s="76"/>
    </row>
    <row r="1917" spans="1:14" ht="15">
      <c r="A1917" s="80"/>
      <c r="B1917" s="81"/>
      <c r="C1917" s="69"/>
      <c r="D1917" s="69"/>
      <c r="E1917" s="69"/>
      <c r="F1917" s="69"/>
      <c r="G1917" s="82"/>
      <c r="H1917" s="78"/>
      <c r="I1917" s="28">
        <f ca="1">SUMIF('IMPORTBFT (ID)'!$A$3:$A$5000,$G$4:$G$7322,'IMPORTBFT (ID)'!$B$3:$B$5000)</f>
        <v>0</v>
      </c>
      <c r="J1917" s="72"/>
      <c r="K1917" s="18" t="str">
        <f t="shared" ca="1" si="0"/>
        <v>-</v>
      </c>
      <c r="L1917" s="19" t="e">
        <f>IF(G1917=#REF!,#REF!,"FALSO")</f>
        <v>#REF!</v>
      </c>
      <c r="M1917" s="75"/>
      <c r="N1917" s="76"/>
    </row>
    <row r="1918" spans="1:14" ht="15">
      <c r="A1918" s="80"/>
      <c r="B1918" s="81"/>
      <c r="C1918" s="69"/>
      <c r="D1918" s="69"/>
      <c r="E1918" s="69"/>
      <c r="F1918" s="69"/>
      <c r="G1918" s="82"/>
      <c r="H1918" s="78"/>
      <c r="I1918" s="28">
        <f ca="1">SUMIF('IMPORTBFT (ID)'!$A$3:$A$5000,$G$4:$G$7322,'IMPORTBFT (ID)'!$B$3:$B$5000)</f>
        <v>0</v>
      </c>
      <c r="J1918" s="72"/>
      <c r="K1918" s="18" t="str">
        <f t="shared" ca="1" si="0"/>
        <v>-</v>
      </c>
      <c r="L1918" s="19" t="e">
        <f>IF(G1918=#REF!,#REF!,"FALSO")</f>
        <v>#REF!</v>
      </c>
      <c r="M1918" s="75"/>
      <c r="N1918" s="76"/>
    </row>
    <row r="1919" spans="1:14" ht="15">
      <c r="A1919" s="80"/>
      <c r="B1919" s="81"/>
      <c r="C1919" s="69"/>
      <c r="D1919" s="69"/>
      <c r="E1919" s="69"/>
      <c r="F1919" s="69"/>
      <c r="G1919" s="82"/>
      <c r="H1919" s="78"/>
      <c r="I1919" s="28">
        <f ca="1">SUMIF('IMPORTBFT (ID)'!$A$3:$A$5000,$G$4:$G$7322,'IMPORTBFT (ID)'!$B$3:$B$5000)</f>
        <v>0</v>
      </c>
      <c r="J1919" s="72"/>
      <c r="K1919" s="18" t="str">
        <f t="shared" ca="1" si="0"/>
        <v>-</v>
      </c>
      <c r="L1919" s="19" t="e">
        <f>IF(G1919=#REF!,#REF!,"FALSO")</f>
        <v>#REF!</v>
      </c>
      <c r="M1919" s="75"/>
      <c r="N1919" s="76"/>
    </row>
    <row r="1920" spans="1:14" ht="15">
      <c r="A1920" s="80"/>
      <c r="B1920" s="81"/>
      <c r="C1920" s="69"/>
      <c r="D1920" s="69"/>
      <c r="E1920" s="69"/>
      <c r="F1920" s="69"/>
      <c r="G1920" s="82"/>
      <c r="H1920" s="78"/>
      <c r="I1920" s="28">
        <f ca="1">SUMIF('IMPORTBFT (ID)'!$A$3:$A$5000,$G$4:$G$7322,'IMPORTBFT (ID)'!$B$3:$B$5000)</f>
        <v>0</v>
      </c>
      <c r="J1920" s="72"/>
      <c r="K1920" s="18" t="str">
        <f t="shared" ca="1" si="0"/>
        <v>-</v>
      </c>
      <c r="L1920" s="19" t="e">
        <f>IF(G1920=#REF!,#REF!,"FALSO")</f>
        <v>#REF!</v>
      </c>
      <c r="M1920" s="75"/>
      <c r="N1920" s="76"/>
    </row>
    <row r="1921" spans="1:14" ht="15">
      <c r="A1921" s="80"/>
      <c r="B1921" s="81"/>
      <c r="C1921" s="69"/>
      <c r="D1921" s="69"/>
      <c r="E1921" s="69"/>
      <c r="F1921" s="69"/>
      <c r="G1921" s="82"/>
      <c r="H1921" s="78"/>
      <c r="I1921" s="28">
        <f ca="1">SUMIF('IMPORTBFT (ID)'!$A$3:$A$5000,$G$4:$G$7322,'IMPORTBFT (ID)'!$B$3:$B$5000)</f>
        <v>0</v>
      </c>
      <c r="J1921" s="72"/>
      <c r="K1921" s="18" t="str">
        <f t="shared" ca="1" si="0"/>
        <v>-</v>
      </c>
      <c r="L1921" s="19" t="e">
        <f>IF(G1921=#REF!,#REF!,"FALSO")</f>
        <v>#REF!</v>
      </c>
      <c r="M1921" s="75"/>
      <c r="N1921" s="76"/>
    </row>
    <row r="1922" spans="1:14" ht="15">
      <c r="A1922" s="80"/>
      <c r="B1922" s="81"/>
      <c r="C1922" s="69"/>
      <c r="D1922" s="69"/>
      <c r="E1922" s="69"/>
      <c r="F1922" s="69"/>
      <c r="G1922" s="82"/>
      <c r="H1922" s="78"/>
      <c r="I1922" s="28">
        <f ca="1">SUMIF('IMPORTBFT (ID)'!$A$3:$A$5000,$G$4:$G$7322,'IMPORTBFT (ID)'!$B$3:$B$5000)</f>
        <v>0</v>
      </c>
      <c r="J1922" s="72"/>
      <c r="K1922" s="18" t="str">
        <f t="shared" ca="1" si="0"/>
        <v>-</v>
      </c>
      <c r="L1922" s="19" t="e">
        <f>IF(G1922=#REF!,#REF!,"FALSO")</f>
        <v>#REF!</v>
      </c>
      <c r="M1922" s="75"/>
      <c r="N1922" s="76"/>
    </row>
    <row r="1923" spans="1:14" ht="15">
      <c r="A1923" s="80"/>
      <c r="B1923" s="81"/>
      <c r="C1923" s="69"/>
      <c r="D1923" s="69"/>
      <c r="E1923" s="69"/>
      <c r="F1923" s="69"/>
      <c r="G1923" s="82"/>
      <c r="H1923" s="78"/>
      <c r="I1923" s="28">
        <f ca="1">SUMIF('IMPORTBFT (ID)'!$A$3:$A$5000,$G$4:$G$7322,'IMPORTBFT (ID)'!$B$3:$B$5000)</f>
        <v>0</v>
      </c>
      <c r="J1923" s="72"/>
      <c r="K1923" s="18" t="str">
        <f t="shared" ca="1" si="0"/>
        <v>-</v>
      </c>
      <c r="L1923" s="19" t="e">
        <f>IF(G1923=#REF!,#REF!,"FALSO")</f>
        <v>#REF!</v>
      </c>
      <c r="M1923" s="75"/>
      <c r="N1923" s="76"/>
    </row>
    <row r="1924" spans="1:14" ht="15">
      <c r="A1924" s="80"/>
      <c r="B1924" s="81"/>
      <c r="C1924" s="69"/>
      <c r="D1924" s="69"/>
      <c r="E1924" s="69"/>
      <c r="F1924" s="69"/>
      <c r="G1924" s="82"/>
      <c r="H1924" s="78"/>
      <c r="I1924" s="28">
        <f ca="1">SUMIF('IMPORTBFT (ID)'!$A$3:$A$5000,$G$4:$G$7322,'IMPORTBFT (ID)'!$B$3:$B$5000)</f>
        <v>0</v>
      </c>
      <c r="J1924" s="72"/>
      <c r="K1924" s="18" t="str">
        <f t="shared" ca="1" si="0"/>
        <v>-</v>
      </c>
      <c r="L1924" s="19" t="e">
        <f>IF(G1924=#REF!,#REF!,"FALSO")</f>
        <v>#REF!</v>
      </c>
      <c r="M1924" s="75"/>
      <c r="N1924" s="76"/>
    </row>
    <row r="1925" spans="1:14" ht="15">
      <c r="A1925" s="80"/>
      <c r="B1925" s="81"/>
      <c r="C1925" s="69"/>
      <c r="D1925" s="69"/>
      <c r="E1925" s="69"/>
      <c r="F1925" s="69"/>
      <c r="G1925" s="82"/>
      <c r="H1925" s="78"/>
      <c r="I1925" s="28">
        <f ca="1">SUMIF('IMPORTBFT (ID)'!$A$3:$A$5000,$G$4:$G$7322,'IMPORTBFT (ID)'!$B$3:$B$5000)</f>
        <v>0</v>
      </c>
      <c r="J1925" s="72"/>
      <c r="K1925" s="18" t="str">
        <f t="shared" ca="1" si="0"/>
        <v>-</v>
      </c>
      <c r="L1925" s="19" t="e">
        <f>IF(G1925=#REF!,#REF!,"FALSO")</f>
        <v>#REF!</v>
      </c>
      <c r="M1925" s="75"/>
      <c r="N1925" s="76"/>
    </row>
    <row r="1926" spans="1:14" ht="15">
      <c r="A1926" s="80"/>
      <c r="B1926" s="81"/>
      <c r="C1926" s="69"/>
      <c r="D1926" s="69"/>
      <c r="E1926" s="69"/>
      <c r="F1926" s="69"/>
      <c r="G1926" s="82"/>
      <c r="H1926" s="78"/>
      <c r="I1926" s="28">
        <f ca="1">SUMIF('IMPORTBFT (ID)'!$A$3:$A$5000,$G$4:$G$7322,'IMPORTBFT (ID)'!$B$3:$B$5000)</f>
        <v>0</v>
      </c>
      <c r="J1926" s="72"/>
      <c r="K1926" s="18" t="str">
        <f t="shared" ca="1" si="0"/>
        <v>-</v>
      </c>
      <c r="L1926" s="19" t="e">
        <f>IF(G1926=#REF!,#REF!,"FALSO")</f>
        <v>#REF!</v>
      </c>
      <c r="M1926" s="75"/>
      <c r="N1926" s="76"/>
    </row>
    <row r="1927" spans="1:14" ht="15">
      <c r="A1927" s="80"/>
      <c r="B1927" s="81"/>
      <c r="C1927" s="69"/>
      <c r="D1927" s="69"/>
      <c r="E1927" s="69"/>
      <c r="F1927" s="69"/>
      <c r="G1927" s="82"/>
      <c r="H1927" s="78"/>
      <c r="I1927" s="28">
        <f ca="1">SUMIF('IMPORTBFT (ID)'!$A$3:$A$5000,$G$4:$G$7322,'IMPORTBFT (ID)'!$B$3:$B$5000)</f>
        <v>0</v>
      </c>
      <c r="J1927" s="72"/>
      <c r="K1927" s="18" t="str">
        <f t="shared" ca="1" si="0"/>
        <v>-</v>
      </c>
      <c r="L1927" s="19" t="e">
        <f>IF(G1927=#REF!,#REF!,"FALSO")</f>
        <v>#REF!</v>
      </c>
      <c r="M1927" s="75"/>
      <c r="N1927" s="76"/>
    </row>
    <row r="1928" spans="1:14" ht="15">
      <c r="A1928" s="80"/>
      <c r="B1928" s="81"/>
      <c r="C1928" s="69"/>
      <c r="D1928" s="69"/>
      <c r="E1928" s="69"/>
      <c r="F1928" s="69"/>
      <c r="G1928" s="82"/>
      <c r="H1928" s="78"/>
      <c r="I1928" s="28">
        <f ca="1">SUMIF('IMPORTBFT (ID)'!$A$3:$A$5000,$G$4:$G$7322,'IMPORTBFT (ID)'!$B$3:$B$5000)</f>
        <v>0</v>
      </c>
      <c r="J1928" s="72"/>
      <c r="K1928" s="18" t="str">
        <f t="shared" ca="1" si="0"/>
        <v>-</v>
      </c>
      <c r="L1928" s="19" t="e">
        <f>IF(G1928=#REF!,#REF!,"FALSO")</f>
        <v>#REF!</v>
      </c>
      <c r="M1928" s="75"/>
      <c r="N1928" s="76"/>
    </row>
    <row r="1929" spans="1:14" ht="15">
      <c r="A1929" s="80"/>
      <c r="B1929" s="81"/>
      <c r="C1929" s="69"/>
      <c r="D1929" s="69"/>
      <c r="E1929" s="69"/>
      <c r="F1929" s="69"/>
      <c r="G1929" s="82"/>
      <c r="H1929" s="78"/>
      <c r="I1929" s="28">
        <f ca="1">SUMIF('IMPORTBFT (ID)'!$A$3:$A$5000,$G$4:$G$7322,'IMPORTBFT (ID)'!$B$3:$B$5000)</f>
        <v>0</v>
      </c>
      <c r="J1929" s="72"/>
      <c r="K1929" s="18" t="str">
        <f t="shared" ca="1" si="0"/>
        <v>-</v>
      </c>
      <c r="L1929" s="19" t="e">
        <f>IF(G1929=#REF!,#REF!,"FALSO")</f>
        <v>#REF!</v>
      </c>
      <c r="M1929" s="75"/>
      <c r="N1929" s="76"/>
    </row>
    <row r="1930" spans="1:14" ht="15">
      <c r="A1930" s="80"/>
      <c r="B1930" s="81"/>
      <c r="C1930" s="69"/>
      <c r="D1930" s="69"/>
      <c r="E1930" s="69"/>
      <c r="F1930" s="69"/>
      <c r="G1930" s="82"/>
      <c r="H1930" s="78"/>
      <c r="I1930" s="28">
        <f ca="1">SUMIF('IMPORTBFT (ID)'!$A$3:$A$5000,$G$4:$G$7322,'IMPORTBFT (ID)'!$B$3:$B$5000)</f>
        <v>0</v>
      </c>
      <c r="J1930" s="72"/>
      <c r="K1930" s="18" t="str">
        <f t="shared" ca="1" si="0"/>
        <v>-</v>
      </c>
      <c r="L1930" s="19" t="e">
        <f>IF(G1930=#REF!,#REF!,"FALSO")</f>
        <v>#REF!</v>
      </c>
      <c r="M1930" s="75"/>
      <c r="N1930" s="76"/>
    </row>
    <row r="1931" spans="1:14" ht="15">
      <c r="A1931" s="80"/>
      <c r="B1931" s="81"/>
      <c r="C1931" s="69"/>
      <c r="D1931" s="69"/>
      <c r="E1931" s="69"/>
      <c r="F1931" s="69"/>
      <c r="G1931" s="82"/>
      <c r="H1931" s="78"/>
      <c r="I1931" s="28">
        <f ca="1">SUMIF('IMPORTBFT (ID)'!$A$3:$A$5000,$G$4:$G$7322,'IMPORTBFT (ID)'!$B$3:$B$5000)</f>
        <v>0</v>
      </c>
      <c r="J1931" s="72"/>
      <c r="K1931" s="18" t="str">
        <f t="shared" ca="1" si="0"/>
        <v>-</v>
      </c>
      <c r="L1931" s="19" t="e">
        <f>IF(G1931=#REF!,#REF!,"FALSO")</f>
        <v>#REF!</v>
      </c>
      <c r="M1931" s="75"/>
      <c r="N1931" s="76"/>
    </row>
    <row r="1932" spans="1:14" ht="15">
      <c r="A1932" s="80"/>
      <c r="B1932" s="81"/>
      <c r="C1932" s="69"/>
      <c r="D1932" s="69"/>
      <c r="E1932" s="69"/>
      <c r="F1932" s="69"/>
      <c r="G1932" s="82"/>
      <c r="H1932" s="78"/>
      <c r="I1932" s="28">
        <f ca="1">SUMIF('IMPORTBFT (ID)'!$A$3:$A$5000,$G$4:$G$7322,'IMPORTBFT (ID)'!$B$3:$B$5000)</f>
        <v>0</v>
      </c>
      <c r="J1932" s="72"/>
      <c r="K1932" s="18" t="str">
        <f t="shared" ca="1" si="0"/>
        <v>-</v>
      </c>
      <c r="L1932" s="19" t="e">
        <f>IF(G1932=#REF!,#REF!,"FALSO")</f>
        <v>#REF!</v>
      </c>
      <c r="M1932" s="75"/>
      <c r="N1932" s="76"/>
    </row>
    <row r="1933" spans="1:14" ht="15">
      <c r="A1933" s="80"/>
      <c r="B1933" s="81"/>
      <c r="C1933" s="69"/>
      <c r="D1933" s="69"/>
      <c r="E1933" s="69"/>
      <c r="F1933" s="69"/>
      <c r="G1933" s="82"/>
      <c r="H1933" s="78"/>
      <c r="I1933" s="28">
        <f ca="1">SUMIF('IMPORTBFT (ID)'!$A$3:$A$5000,$G$4:$G$7322,'IMPORTBFT (ID)'!$B$3:$B$5000)</f>
        <v>0</v>
      </c>
      <c r="J1933" s="72"/>
      <c r="K1933" s="18" t="str">
        <f t="shared" ca="1" si="0"/>
        <v>-</v>
      </c>
      <c r="L1933" s="19" t="e">
        <f>IF(G1933=#REF!,#REF!,"FALSO")</f>
        <v>#REF!</v>
      </c>
      <c r="M1933" s="75"/>
      <c r="N1933" s="76"/>
    </row>
    <row r="1934" spans="1:14" ht="15">
      <c r="A1934" s="80"/>
      <c r="B1934" s="81"/>
      <c r="C1934" s="69"/>
      <c r="D1934" s="69"/>
      <c r="E1934" s="69"/>
      <c r="F1934" s="69"/>
      <c r="G1934" s="82"/>
      <c r="H1934" s="78"/>
      <c r="I1934" s="28">
        <f ca="1">SUMIF('IMPORTBFT (ID)'!$A$3:$A$5000,$G$4:$G$7322,'IMPORTBFT (ID)'!$B$3:$B$5000)</f>
        <v>0</v>
      </c>
      <c r="J1934" s="72"/>
      <c r="K1934" s="18" t="str">
        <f t="shared" ca="1" si="0"/>
        <v>-</v>
      </c>
      <c r="L1934" s="19" t="e">
        <f>IF(G1934=#REF!,#REF!,"FALSO")</f>
        <v>#REF!</v>
      </c>
      <c r="M1934" s="75"/>
      <c r="N1934" s="76"/>
    </row>
    <row r="1935" spans="1:14" ht="15">
      <c r="A1935" s="80"/>
      <c r="B1935" s="81"/>
      <c r="C1935" s="69"/>
      <c r="D1935" s="69"/>
      <c r="E1935" s="69"/>
      <c r="F1935" s="69"/>
      <c r="G1935" s="82"/>
      <c r="H1935" s="78"/>
      <c r="I1935" s="28">
        <f ca="1">SUMIF('IMPORTBFT (ID)'!$A$3:$A$5000,$G$4:$G$7322,'IMPORTBFT (ID)'!$B$3:$B$5000)</f>
        <v>0</v>
      </c>
      <c r="J1935" s="72"/>
      <c r="K1935" s="18" t="str">
        <f t="shared" ca="1" si="0"/>
        <v>-</v>
      </c>
      <c r="L1935" s="19" t="e">
        <f>IF(G1935=#REF!,#REF!,"FALSO")</f>
        <v>#REF!</v>
      </c>
      <c r="M1935" s="75"/>
      <c r="N1935" s="76"/>
    </row>
    <row r="1936" spans="1:14" ht="15">
      <c r="A1936" s="80"/>
      <c r="B1936" s="81"/>
      <c r="C1936" s="69"/>
      <c r="D1936" s="69"/>
      <c r="E1936" s="69"/>
      <c r="F1936" s="69"/>
      <c r="G1936" s="82"/>
      <c r="H1936" s="78"/>
      <c r="I1936" s="28">
        <f ca="1">SUMIF('IMPORTBFT (ID)'!$A$3:$A$5000,$G$4:$G$7322,'IMPORTBFT (ID)'!$B$3:$B$5000)</f>
        <v>0</v>
      </c>
      <c r="J1936" s="72"/>
      <c r="K1936" s="18" t="str">
        <f t="shared" ca="1" si="0"/>
        <v>-</v>
      </c>
      <c r="L1936" s="19" t="e">
        <f>IF(G1936=#REF!,#REF!,"FALSO")</f>
        <v>#REF!</v>
      </c>
      <c r="M1936" s="75"/>
      <c r="N1936" s="76"/>
    </row>
    <row r="1937" spans="1:14" ht="15">
      <c r="A1937" s="80"/>
      <c r="B1937" s="81"/>
      <c r="C1937" s="69"/>
      <c r="D1937" s="69"/>
      <c r="E1937" s="69"/>
      <c r="F1937" s="69"/>
      <c r="G1937" s="82"/>
      <c r="H1937" s="78"/>
      <c r="I1937" s="28">
        <f ca="1">SUMIF('IMPORTBFT (ID)'!$A$3:$A$5000,$G$4:$G$7322,'IMPORTBFT (ID)'!$B$3:$B$5000)</f>
        <v>0</v>
      </c>
      <c r="J1937" s="72"/>
      <c r="K1937" s="18" t="str">
        <f t="shared" ca="1" si="0"/>
        <v>-</v>
      </c>
      <c r="L1937" s="19" t="e">
        <f>IF(G1937=#REF!,#REF!,"FALSO")</f>
        <v>#REF!</v>
      </c>
      <c r="M1937" s="75"/>
      <c r="N1937" s="76"/>
    </row>
    <row r="1938" spans="1:14" ht="15">
      <c r="A1938" s="80"/>
      <c r="B1938" s="81"/>
      <c r="C1938" s="69"/>
      <c r="D1938" s="69"/>
      <c r="E1938" s="69"/>
      <c r="F1938" s="69"/>
      <c r="G1938" s="82"/>
      <c r="H1938" s="78"/>
      <c r="I1938" s="28">
        <f ca="1">SUMIF('IMPORTBFT (ID)'!$A$3:$A$5000,$G$4:$G$7322,'IMPORTBFT (ID)'!$B$3:$B$5000)</f>
        <v>0</v>
      </c>
      <c r="J1938" s="72"/>
      <c r="K1938" s="18" t="str">
        <f t="shared" ca="1" si="0"/>
        <v>-</v>
      </c>
      <c r="L1938" s="19" t="e">
        <f>IF(G1938=#REF!,#REF!,"FALSO")</f>
        <v>#REF!</v>
      </c>
      <c r="M1938" s="75"/>
      <c r="N1938" s="76"/>
    </row>
    <row r="1939" spans="1:14" ht="15">
      <c r="A1939" s="80"/>
      <c r="B1939" s="81"/>
      <c r="C1939" s="69"/>
      <c r="D1939" s="69"/>
      <c r="E1939" s="69"/>
      <c r="F1939" s="69"/>
      <c r="G1939" s="82"/>
      <c r="H1939" s="78"/>
      <c r="I1939" s="28">
        <f ca="1">SUMIF('IMPORTBFT (ID)'!$A$3:$A$5000,$G$4:$G$7322,'IMPORTBFT (ID)'!$B$3:$B$5000)</f>
        <v>0</v>
      </c>
      <c r="J1939" s="72"/>
      <c r="K1939" s="18" t="str">
        <f t="shared" ca="1" si="0"/>
        <v>-</v>
      </c>
      <c r="L1939" s="19" t="e">
        <f>IF(G1939=#REF!,#REF!,"FALSO")</f>
        <v>#REF!</v>
      </c>
      <c r="M1939" s="75"/>
      <c r="N1939" s="76"/>
    </row>
    <row r="1940" spans="1:14" ht="15">
      <c r="A1940" s="80"/>
      <c r="B1940" s="81"/>
      <c r="C1940" s="69"/>
      <c r="D1940" s="69"/>
      <c r="E1940" s="69"/>
      <c r="F1940" s="69"/>
      <c r="G1940" s="82"/>
      <c r="H1940" s="78"/>
      <c r="I1940" s="28">
        <f ca="1">SUMIF('IMPORTBFT (ID)'!$A$3:$A$5000,$G$4:$G$7322,'IMPORTBFT (ID)'!$B$3:$B$5000)</f>
        <v>0</v>
      </c>
      <c r="J1940" s="72"/>
      <c r="K1940" s="18" t="str">
        <f t="shared" ca="1" si="0"/>
        <v>-</v>
      </c>
      <c r="L1940" s="19" t="e">
        <f>IF(G1940=#REF!,#REF!,"FALSO")</f>
        <v>#REF!</v>
      </c>
      <c r="M1940" s="75"/>
      <c r="N1940" s="76"/>
    </row>
    <row r="1941" spans="1:14" ht="15">
      <c r="A1941" s="80"/>
      <c r="B1941" s="81"/>
      <c r="C1941" s="69"/>
      <c r="D1941" s="69"/>
      <c r="E1941" s="69"/>
      <c r="F1941" s="69"/>
      <c r="G1941" s="82"/>
      <c r="H1941" s="78"/>
      <c r="I1941" s="28">
        <f ca="1">SUMIF('IMPORTBFT (ID)'!$A$3:$A$5000,$G$4:$G$7322,'IMPORTBFT (ID)'!$B$3:$B$5000)</f>
        <v>0</v>
      </c>
      <c r="J1941" s="72"/>
      <c r="K1941" s="18" t="str">
        <f t="shared" ca="1" si="0"/>
        <v>-</v>
      </c>
      <c r="L1941" s="19" t="e">
        <f>IF(G1941=#REF!,#REF!,"FALSO")</f>
        <v>#REF!</v>
      </c>
      <c r="M1941" s="75"/>
      <c r="N1941" s="76"/>
    </row>
    <row r="1942" spans="1:14" ht="15">
      <c r="A1942" s="80"/>
      <c r="B1942" s="81"/>
      <c r="C1942" s="69"/>
      <c r="D1942" s="69"/>
      <c r="E1942" s="69"/>
      <c r="F1942" s="69"/>
      <c r="G1942" s="82"/>
      <c r="H1942" s="78"/>
      <c r="I1942" s="28">
        <f ca="1">SUMIF('IMPORTBFT (ID)'!$A$3:$A$5000,$G$4:$G$7322,'IMPORTBFT (ID)'!$B$3:$B$5000)</f>
        <v>0</v>
      </c>
      <c r="J1942" s="72"/>
      <c r="K1942" s="18" t="str">
        <f t="shared" ca="1" si="0"/>
        <v>-</v>
      </c>
      <c r="L1942" s="19" t="e">
        <f>IF(G1942=#REF!,#REF!,"FALSO")</f>
        <v>#REF!</v>
      </c>
      <c r="M1942" s="75"/>
      <c r="N1942" s="76"/>
    </row>
    <row r="1943" spans="1:14" ht="15">
      <c r="A1943" s="80"/>
      <c r="B1943" s="81"/>
      <c r="C1943" s="69"/>
      <c r="D1943" s="69"/>
      <c r="E1943" s="69"/>
      <c r="F1943" s="69"/>
      <c r="G1943" s="82"/>
      <c r="H1943" s="78"/>
      <c r="I1943" s="28">
        <f ca="1">SUMIF('IMPORTBFT (ID)'!$A$3:$A$5000,$G$4:$G$7322,'IMPORTBFT (ID)'!$B$3:$B$5000)</f>
        <v>0</v>
      </c>
      <c r="J1943" s="72"/>
      <c r="K1943" s="18" t="str">
        <f t="shared" ca="1" si="0"/>
        <v>-</v>
      </c>
      <c r="L1943" s="19" t="e">
        <f>IF(G1943=#REF!,#REF!,"FALSO")</f>
        <v>#REF!</v>
      </c>
      <c r="M1943" s="75"/>
      <c r="N1943" s="76"/>
    </row>
    <row r="1944" spans="1:14" ht="15">
      <c r="A1944" s="80"/>
      <c r="B1944" s="81"/>
      <c r="C1944" s="69"/>
      <c r="D1944" s="69"/>
      <c r="E1944" s="69"/>
      <c r="F1944" s="69"/>
      <c r="G1944" s="82"/>
      <c r="H1944" s="78"/>
      <c r="I1944" s="28">
        <f ca="1">SUMIF('IMPORTBFT (ID)'!$A$3:$A$5000,$G$4:$G$7322,'IMPORTBFT (ID)'!$B$3:$B$5000)</f>
        <v>0</v>
      </c>
      <c r="J1944" s="72"/>
      <c r="K1944" s="18" t="str">
        <f t="shared" ca="1" si="0"/>
        <v>-</v>
      </c>
      <c r="L1944" s="19" t="e">
        <f>IF(G1944=#REF!,#REF!,"FALSO")</f>
        <v>#REF!</v>
      </c>
      <c r="M1944" s="75"/>
      <c r="N1944" s="76"/>
    </row>
    <row r="1945" spans="1:14" ht="15">
      <c r="A1945" s="80"/>
      <c r="B1945" s="81"/>
      <c r="C1945" s="69"/>
      <c r="D1945" s="69"/>
      <c r="E1945" s="69"/>
      <c r="F1945" s="69"/>
      <c r="G1945" s="82"/>
      <c r="H1945" s="78"/>
      <c r="I1945" s="28">
        <f ca="1">SUMIF('IMPORTBFT (ID)'!$A$3:$A$5000,$G$4:$G$7322,'IMPORTBFT (ID)'!$B$3:$B$5000)</f>
        <v>0</v>
      </c>
      <c r="J1945" s="72"/>
      <c r="K1945" s="18" t="str">
        <f t="shared" ca="1" si="0"/>
        <v>-</v>
      </c>
      <c r="L1945" s="19" t="e">
        <f>IF(G1945=#REF!,#REF!,"FALSO")</f>
        <v>#REF!</v>
      </c>
      <c r="M1945" s="75"/>
      <c r="N1945" s="76"/>
    </row>
    <row r="1946" spans="1:14" ht="15">
      <c r="A1946" s="80"/>
      <c r="B1946" s="81"/>
      <c r="C1946" s="69"/>
      <c r="D1946" s="69"/>
      <c r="E1946" s="69"/>
      <c r="F1946" s="69"/>
      <c r="G1946" s="82"/>
      <c r="H1946" s="78"/>
      <c r="I1946" s="28">
        <f ca="1">SUMIF('IMPORTBFT (ID)'!$A$3:$A$5000,$G$4:$G$7322,'IMPORTBFT (ID)'!$B$3:$B$5000)</f>
        <v>0</v>
      </c>
      <c r="J1946" s="72"/>
      <c r="K1946" s="18" t="str">
        <f t="shared" ca="1" si="0"/>
        <v>-</v>
      </c>
      <c r="L1946" s="19" t="e">
        <f>IF(G1946=#REF!,#REF!,"FALSO")</f>
        <v>#REF!</v>
      </c>
      <c r="M1946" s="75"/>
      <c r="N1946" s="76"/>
    </row>
    <row r="1947" spans="1:14" ht="15">
      <c r="A1947" s="80"/>
      <c r="B1947" s="81"/>
      <c r="C1947" s="69"/>
      <c r="D1947" s="69"/>
      <c r="E1947" s="69"/>
      <c r="F1947" s="69"/>
      <c r="G1947" s="82"/>
      <c r="H1947" s="78"/>
      <c r="I1947" s="28">
        <f ca="1">SUMIF('IMPORTBFT (ID)'!$A$3:$A$5000,$G$4:$G$7322,'IMPORTBFT (ID)'!$B$3:$B$5000)</f>
        <v>0</v>
      </c>
      <c r="J1947" s="72"/>
      <c r="K1947" s="18" t="str">
        <f t="shared" ca="1" si="0"/>
        <v>-</v>
      </c>
      <c r="L1947" s="19" t="e">
        <f>IF(G1947=#REF!,#REF!,"FALSO")</f>
        <v>#REF!</v>
      </c>
      <c r="M1947" s="75"/>
      <c r="N1947" s="76"/>
    </row>
    <row r="1948" spans="1:14" ht="15">
      <c r="A1948" s="80"/>
      <c r="B1948" s="81"/>
      <c r="C1948" s="69"/>
      <c r="D1948" s="69"/>
      <c r="E1948" s="69"/>
      <c r="F1948" s="69"/>
      <c r="G1948" s="82"/>
      <c r="H1948" s="78"/>
      <c r="I1948" s="28">
        <f ca="1">SUMIF('IMPORTBFT (ID)'!$A$3:$A$5000,$G$4:$G$7322,'IMPORTBFT (ID)'!$B$3:$B$5000)</f>
        <v>0</v>
      </c>
      <c r="J1948" s="72"/>
      <c r="K1948" s="18" t="str">
        <f t="shared" ca="1" si="0"/>
        <v>-</v>
      </c>
      <c r="L1948" s="19" t="e">
        <f>IF(G1948=#REF!,#REF!,"FALSO")</f>
        <v>#REF!</v>
      </c>
      <c r="M1948" s="75"/>
      <c r="N1948" s="76"/>
    </row>
    <row r="1949" spans="1:14" ht="15">
      <c r="A1949" s="80"/>
      <c r="B1949" s="81"/>
      <c r="C1949" s="69"/>
      <c r="D1949" s="69"/>
      <c r="E1949" s="69"/>
      <c r="F1949" s="69"/>
      <c r="G1949" s="82"/>
      <c r="H1949" s="78"/>
      <c r="I1949" s="28">
        <f ca="1">SUMIF('IMPORTBFT (ID)'!$A$3:$A$5000,$G$4:$G$7322,'IMPORTBFT (ID)'!$B$3:$B$5000)</f>
        <v>0</v>
      </c>
      <c r="J1949" s="72"/>
      <c r="K1949" s="18" t="str">
        <f t="shared" ca="1" si="0"/>
        <v>-</v>
      </c>
      <c r="L1949" s="19" t="e">
        <f>IF(G1949=#REF!,#REF!,"FALSO")</f>
        <v>#REF!</v>
      </c>
      <c r="M1949" s="75"/>
      <c r="N1949" s="76"/>
    </row>
    <row r="1950" spans="1:14" ht="15">
      <c r="A1950" s="80"/>
      <c r="B1950" s="81"/>
      <c r="C1950" s="69"/>
      <c r="D1950" s="69"/>
      <c r="E1950" s="69"/>
      <c r="F1950" s="69"/>
      <c r="G1950" s="82"/>
      <c r="H1950" s="78"/>
      <c r="I1950" s="28">
        <f ca="1">SUMIF('IMPORTBFT (ID)'!$A$3:$A$5000,$G$4:$G$7322,'IMPORTBFT (ID)'!$B$3:$B$5000)</f>
        <v>0</v>
      </c>
      <c r="J1950" s="72"/>
      <c r="K1950" s="18" t="str">
        <f t="shared" ca="1" si="0"/>
        <v>-</v>
      </c>
      <c r="L1950" s="19" t="e">
        <f>IF(G1950=#REF!,#REF!,"FALSO")</f>
        <v>#REF!</v>
      </c>
      <c r="M1950" s="75"/>
      <c r="N1950" s="76"/>
    </row>
    <row r="1951" spans="1:14" ht="15">
      <c r="A1951" s="80"/>
      <c r="B1951" s="81"/>
      <c r="C1951" s="69"/>
      <c r="D1951" s="69"/>
      <c r="E1951" s="69"/>
      <c r="F1951" s="69"/>
      <c r="G1951" s="82"/>
      <c r="H1951" s="78"/>
      <c r="I1951" s="28">
        <f ca="1">SUMIF('IMPORTBFT (ID)'!$A$3:$A$5000,$G$4:$G$7322,'IMPORTBFT (ID)'!$B$3:$B$5000)</f>
        <v>0</v>
      </c>
      <c r="J1951" s="72"/>
      <c r="K1951" s="18" t="str">
        <f t="shared" ca="1" si="0"/>
        <v>-</v>
      </c>
      <c r="L1951" s="19" t="e">
        <f>IF(G1951=#REF!,#REF!,"FALSO")</f>
        <v>#REF!</v>
      </c>
      <c r="M1951" s="75"/>
      <c r="N1951" s="76"/>
    </row>
    <row r="1952" spans="1:14" ht="15">
      <c r="A1952" s="80"/>
      <c r="B1952" s="81"/>
      <c r="C1952" s="69"/>
      <c r="D1952" s="69"/>
      <c r="E1952" s="69"/>
      <c r="F1952" s="69"/>
      <c r="G1952" s="82"/>
      <c r="H1952" s="78"/>
      <c r="I1952" s="28">
        <f ca="1">SUMIF('IMPORTBFT (ID)'!$A$3:$A$5000,$G$4:$G$7322,'IMPORTBFT (ID)'!$B$3:$B$5000)</f>
        <v>0</v>
      </c>
      <c r="J1952" s="72"/>
      <c r="K1952" s="18" t="str">
        <f t="shared" ca="1" si="0"/>
        <v>-</v>
      </c>
      <c r="L1952" s="19" t="e">
        <f>IF(G1952=#REF!,#REF!,"FALSO")</f>
        <v>#REF!</v>
      </c>
      <c r="M1952" s="75"/>
      <c r="N1952" s="76"/>
    </row>
    <row r="1953" spans="1:14" ht="15">
      <c r="A1953" s="80"/>
      <c r="B1953" s="81"/>
      <c r="C1953" s="69"/>
      <c r="D1953" s="69"/>
      <c r="E1953" s="69"/>
      <c r="F1953" s="69"/>
      <c r="G1953" s="82"/>
      <c r="H1953" s="78"/>
      <c r="I1953" s="28">
        <f ca="1">SUMIF('IMPORTBFT (ID)'!$A$3:$A$5000,$G$4:$G$7322,'IMPORTBFT (ID)'!$B$3:$B$5000)</f>
        <v>0</v>
      </c>
      <c r="J1953" s="72"/>
      <c r="K1953" s="18" t="str">
        <f t="shared" ca="1" si="0"/>
        <v>-</v>
      </c>
      <c r="L1953" s="19" t="e">
        <f>IF(G1953=#REF!,#REF!,"FALSO")</f>
        <v>#REF!</v>
      </c>
      <c r="M1953" s="75"/>
      <c r="N1953" s="76"/>
    </row>
    <row r="1954" spans="1:14" ht="15">
      <c r="A1954" s="80"/>
      <c r="B1954" s="81"/>
      <c r="C1954" s="69"/>
      <c r="D1954" s="69"/>
      <c r="E1954" s="69"/>
      <c r="F1954" s="69"/>
      <c r="G1954" s="82"/>
      <c r="H1954" s="78"/>
      <c r="I1954" s="28">
        <f ca="1">SUMIF('IMPORTBFT (ID)'!$A$3:$A$5000,$G$4:$G$7322,'IMPORTBFT (ID)'!$B$3:$B$5000)</f>
        <v>0</v>
      </c>
      <c r="J1954" s="72"/>
      <c r="K1954" s="18" t="str">
        <f t="shared" ca="1" si="0"/>
        <v>-</v>
      </c>
      <c r="L1954" s="19" t="e">
        <f>IF(G1954=#REF!,#REF!,"FALSO")</f>
        <v>#REF!</v>
      </c>
      <c r="M1954" s="75"/>
      <c r="N1954" s="76"/>
    </row>
    <row r="1955" spans="1:14" ht="15">
      <c r="A1955" s="80"/>
      <c r="B1955" s="81"/>
      <c r="C1955" s="69"/>
      <c r="D1955" s="69"/>
      <c r="E1955" s="69"/>
      <c r="F1955" s="69"/>
      <c r="G1955" s="82"/>
      <c r="H1955" s="78"/>
      <c r="I1955" s="28">
        <f ca="1">SUMIF('IMPORTBFT (ID)'!$A$3:$A$5000,$G$4:$G$7322,'IMPORTBFT (ID)'!$B$3:$B$5000)</f>
        <v>0</v>
      </c>
      <c r="J1955" s="72"/>
      <c r="K1955" s="18" t="str">
        <f t="shared" ca="1" si="0"/>
        <v>-</v>
      </c>
      <c r="L1955" s="19" t="e">
        <f>IF(G1955=#REF!,#REF!,"FALSO")</f>
        <v>#REF!</v>
      </c>
      <c r="M1955" s="75"/>
      <c r="N1955" s="76"/>
    </row>
    <row r="1956" spans="1:14" ht="15">
      <c r="A1956" s="80"/>
      <c r="B1956" s="81"/>
      <c r="C1956" s="69"/>
      <c r="D1956" s="69"/>
      <c r="E1956" s="69"/>
      <c r="F1956" s="69"/>
      <c r="G1956" s="82"/>
      <c r="H1956" s="78"/>
      <c r="I1956" s="28">
        <f ca="1">SUMIF('IMPORTBFT (ID)'!$A$3:$A$5000,$G$4:$G$7322,'IMPORTBFT (ID)'!$B$3:$B$5000)</f>
        <v>0</v>
      </c>
      <c r="J1956" s="72"/>
      <c r="K1956" s="18" t="str">
        <f t="shared" ca="1" si="0"/>
        <v>-</v>
      </c>
      <c r="L1956" s="19" t="e">
        <f>IF(G1956=#REF!,#REF!,"FALSO")</f>
        <v>#REF!</v>
      </c>
      <c r="M1956" s="75"/>
      <c r="N1956" s="76"/>
    </row>
    <row r="1957" spans="1:14" ht="15">
      <c r="A1957" s="80"/>
      <c r="B1957" s="81"/>
      <c r="C1957" s="69"/>
      <c r="D1957" s="69"/>
      <c r="E1957" s="69"/>
      <c r="F1957" s="69"/>
      <c r="G1957" s="82"/>
      <c r="H1957" s="78"/>
      <c r="I1957" s="28">
        <f ca="1">SUMIF('IMPORTBFT (ID)'!$A$3:$A$5000,$G$4:$G$7322,'IMPORTBFT (ID)'!$B$3:$B$5000)</f>
        <v>0</v>
      </c>
      <c r="J1957" s="72"/>
      <c r="K1957" s="18" t="str">
        <f t="shared" ca="1" si="0"/>
        <v>-</v>
      </c>
      <c r="L1957" s="19" t="e">
        <f>IF(G1957=#REF!,#REF!,"FALSO")</f>
        <v>#REF!</v>
      </c>
      <c r="M1957" s="75"/>
      <c r="N1957" s="76"/>
    </row>
    <row r="1958" spans="1:14" ht="15">
      <c r="A1958" s="80"/>
      <c r="B1958" s="81"/>
      <c r="C1958" s="69"/>
      <c r="D1958" s="69"/>
      <c r="E1958" s="69"/>
      <c r="F1958" s="69"/>
      <c r="G1958" s="82"/>
      <c r="H1958" s="78"/>
      <c r="I1958" s="28">
        <f ca="1">SUMIF('IMPORTBFT (ID)'!$A$3:$A$5000,$G$4:$G$7322,'IMPORTBFT (ID)'!$B$3:$B$5000)</f>
        <v>0</v>
      </c>
      <c r="J1958" s="72"/>
      <c r="K1958" s="18" t="str">
        <f t="shared" ca="1" si="0"/>
        <v>-</v>
      </c>
      <c r="L1958" s="19" t="e">
        <f>IF(G1958=#REF!,#REF!,"FALSO")</f>
        <v>#REF!</v>
      </c>
      <c r="M1958" s="75"/>
      <c r="N1958" s="76"/>
    </row>
    <row r="1959" spans="1:14" ht="15">
      <c r="A1959" s="80"/>
      <c r="B1959" s="81"/>
      <c r="C1959" s="69"/>
      <c r="D1959" s="69"/>
      <c r="E1959" s="69"/>
      <c r="F1959" s="69"/>
      <c r="G1959" s="82"/>
      <c r="H1959" s="78"/>
      <c r="I1959" s="28">
        <f ca="1">SUMIF('IMPORTBFT (ID)'!$A$3:$A$5000,$G$4:$G$7322,'IMPORTBFT (ID)'!$B$3:$B$5000)</f>
        <v>0</v>
      </c>
      <c r="J1959" s="72"/>
      <c r="K1959" s="18" t="str">
        <f t="shared" ca="1" si="0"/>
        <v>-</v>
      </c>
      <c r="L1959" s="19" t="e">
        <f>IF(G1959=#REF!,#REF!,"FALSO")</f>
        <v>#REF!</v>
      </c>
      <c r="M1959" s="75"/>
      <c r="N1959" s="76"/>
    </row>
    <row r="1960" spans="1:14" ht="15">
      <c r="A1960" s="80"/>
      <c r="B1960" s="81"/>
      <c r="C1960" s="69"/>
      <c r="D1960" s="69"/>
      <c r="E1960" s="69"/>
      <c r="F1960" s="69"/>
      <c r="G1960" s="82"/>
      <c r="H1960" s="78"/>
      <c r="I1960" s="28">
        <f ca="1">SUMIF('IMPORTBFT (ID)'!$A$3:$A$5000,$G$4:$G$7322,'IMPORTBFT (ID)'!$B$3:$B$5000)</f>
        <v>0</v>
      </c>
      <c r="J1960" s="72"/>
      <c r="K1960" s="18" t="str">
        <f t="shared" ca="1" si="0"/>
        <v>-</v>
      </c>
      <c r="L1960" s="19" t="e">
        <f>IF(G1960=#REF!,#REF!,"FALSO")</f>
        <v>#REF!</v>
      </c>
      <c r="M1960" s="75"/>
      <c r="N1960" s="76"/>
    </row>
    <row r="1961" spans="1:14" ht="15">
      <c r="A1961" s="80"/>
      <c r="B1961" s="81"/>
      <c r="C1961" s="69"/>
      <c r="D1961" s="69"/>
      <c r="E1961" s="69"/>
      <c r="F1961" s="69"/>
      <c r="G1961" s="82"/>
      <c r="H1961" s="78"/>
      <c r="I1961" s="28">
        <f ca="1">SUMIF('IMPORTBFT (ID)'!$A$3:$A$5000,$G$4:$G$7322,'IMPORTBFT (ID)'!$B$3:$B$5000)</f>
        <v>0</v>
      </c>
      <c r="J1961" s="72"/>
      <c r="K1961" s="18" t="str">
        <f t="shared" ca="1" si="0"/>
        <v>-</v>
      </c>
      <c r="L1961" s="19" t="e">
        <f>IF(G1961=#REF!,#REF!,"FALSO")</f>
        <v>#REF!</v>
      </c>
      <c r="M1961" s="75"/>
      <c r="N1961" s="76"/>
    </row>
    <row r="1962" spans="1:14" ht="15">
      <c r="A1962" s="80"/>
      <c r="B1962" s="81"/>
      <c r="C1962" s="69"/>
      <c r="D1962" s="69"/>
      <c r="E1962" s="69"/>
      <c r="F1962" s="69"/>
      <c r="G1962" s="82"/>
      <c r="H1962" s="78"/>
      <c r="I1962" s="28">
        <f ca="1">SUMIF('IMPORTBFT (ID)'!$A$3:$A$5000,$G$4:$G$7322,'IMPORTBFT (ID)'!$B$3:$B$5000)</f>
        <v>0</v>
      </c>
      <c r="J1962" s="72"/>
      <c r="K1962" s="18" t="str">
        <f t="shared" ca="1" si="0"/>
        <v>-</v>
      </c>
      <c r="L1962" s="19" t="e">
        <f>IF(G1962=#REF!,#REF!,"FALSO")</f>
        <v>#REF!</v>
      </c>
      <c r="M1962" s="75"/>
      <c r="N1962" s="76"/>
    </row>
    <row r="1963" spans="1:14" ht="15">
      <c r="A1963" s="80"/>
      <c r="B1963" s="81"/>
      <c r="C1963" s="69"/>
      <c r="D1963" s="69"/>
      <c r="E1963" s="69"/>
      <c r="F1963" s="69"/>
      <c r="G1963" s="82"/>
      <c r="H1963" s="78"/>
      <c r="I1963" s="28">
        <f ca="1">SUMIF('IMPORTBFT (ID)'!$A$3:$A$5000,$G$4:$G$7322,'IMPORTBFT (ID)'!$B$3:$B$5000)</f>
        <v>0</v>
      </c>
      <c r="J1963" s="72"/>
      <c r="K1963" s="18" t="str">
        <f t="shared" ca="1" si="0"/>
        <v>-</v>
      </c>
      <c r="L1963" s="19" t="e">
        <f>IF(G1963=#REF!,#REF!,"FALSO")</f>
        <v>#REF!</v>
      </c>
      <c r="M1963" s="75"/>
      <c r="N1963" s="76"/>
    </row>
    <row r="1964" spans="1:14" ht="15">
      <c r="A1964" s="80"/>
      <c r="B1964" s="81"/>
      <c r="C1964" s="69"/>
      <c r="D1964" s="69"/>
      <c r="E1964" s="69"/>
      <c r="F1964" s="69"/>
      <c r="G1964" s="82"/>
      <c r="H1964" s="78"/>
      <c r="I1964" s="28">
        <f ca="1">SUMIF('IMPORTBFT (ID)'!$A$3:$A$5000,$G$4:$G$7322,'IMPORTBFT (ID)'!$B$3:$B$5000)</f>
        <v>0</v>
      </c>
      <c r="J1964" s="72"/>
      <c r="K1964" s="18" t="str">
        <f t="shared" ca="1" si="0"/>
        <v>-</v>
      </c>
      <c r="L1964" s="19" t="e">
        <f>IF(G1964=#REF!,#REF!,"FALSO")</f>
        <v>#REF!</v>
      </c>
      <c r="M1964" s="75"/>
      <c r="N1964" s="76"/>
    </row>
    <row r="1965" spans="1:14" ht="15">
      <c r="A1965" s="80"/>
      <c r="B1965" s="81"/>
      <c r="C1965" s="69"/>
      <c r="D1965" s="69"/>
      <c r="E1965" s="69"/>
      <c r="F1965" s="69"/>
      <c r="G1965" s="82"/>
      <c r="H1965" s="78"/>
      <c r="I1965" s="28">
        <f ca="1">SUMIF('IMPORTBFT (ID)'!$A$3:$A$5000,$G$4:$G$7322,'IMPORTBFT (ID)'!$B$3:$B$5000)</f>
        <v>0</v>
      </c>
      <c r="J1965" s="72"/>
      <c r="K1965" s="18" t="str">
        <f t="shared" ca="1" si="0"/>
        <v>-</v>
      </c>
      <c r="L1965" s="19" t="e">
        <f>IF(G1965=#REF!,#REF!,"FALSO")</f>
        <v>#REF!</v>
      </c>
      <c r="M1965" s="75"/>
      <c r="N1965" s="76"/>
    </row>
    <row r="1966" spans="1:14" ht="15">
      <c r="A1966" s="80"/>
      <c r="B1966" s="81"/>
      <c r="C1966" s="69"/>
      <c r="D1966" s="69"/>
      <c r="E1966" s="69"/>
      <c r="F1966" s="69"/>
      <c r="G1966" s="82"/>
      <c r="H1966" s="78"/>
      <c r="I1966" s="28">
        <f ca="1">SUMIF('IMPORTBFT (ID)'!$A$3:$A$5000,$G$4:$G$7322,'IMPORTBFT (ID)'!$B$3:$B$5000)</f>
        <v>0</v>
      </c>
      <c r="J1966" s="72"/>
      <c r="K1966" s="18" t="str">
        <f t="shared" ca="1" si="0"/>
        <v>-</v>
      </c>
      <c r="L1966" s="19" t="e">
        <f>IF(G1966=#REF!,#REF!,"FALSO")</f>
        <v>#REF!</v>
      </c>
      <c r="M1966" s="75"/>
      <c r="N1966" s="76"/>
    </row>
    <row r="1967" spans="1:14" ht="15">
      <c r="A1967" s="80"/>
      <c r="B1967" s="81"/>
      <c r="C1967" s="69"/>
      <c r="D1967" s="69"/>
      <c r="E1967" s="69"/>
      <c r="F1967" s="69"/>
      <c r="G1967" s="82"/>
      <c r="H1967" s="78"/>
      <c r="I1967" s="28">
        <f ca="1">SUMIF('IMPORTBFT (ID)'!$A$3:$A$5000,$G$4:$G$7322,'IMPORTBFT (ID)'!$B$3:$B$5000)</f>
        <v>0</v>
      </c>
      <c r="J1967" s="72"/>
      <c r="K1967" s="18" t="str">
        <f t="shared" ca="1" si="0"/>
        <v>-</v>
      </c>
      <c r="L1967" s="19" t="e">
        <f>IF(G1967=#REF!,#REF!,"FALSO")</f>
        <v>#REF!</v>
      </c>
      <c r="M1967" s="75"/>
      <c r="N1967" s="76"/>
    </row>
    <row r="1968" spans="1:14" ht="15">
      <c r="A1968" s="80"/>
      <c r="B1968" s="81"/>
      <c r="C1968" s="69"/>
      <c r="D1968" s="69"/>
      <c r="E1968" s="69"/>
      <c r="F1968" s="69"/>
      <c r="G1968" s="82"/>
      <c r="H1968" s="78"/>
      <c r="I1968" s="28">
        <f ca="1">SUMIF('IMPORTBFT (ID)'!$A$3:$A$5000,$G$4:$G$7322,'IMPORTBFT (ID)'!$B$3:$B$5000)</f>
        <v>0</v>
      </c>
      <c r="J1968" s="72"/>
      <c r="K1968" s="18" t="str">
        <f t="shared" ca="1" si="0"/>
        <v>-</v>
      </c>
      <c r="L1968" s="19" t="e">
        <f>IF(G1968=#REF!,#REF!,"FALSO")</f>
        <v>#REF!</v>
      </c>
      <c r="M1968" s="75"/>
      <c r="N1968" s="76"/>
    </row>
    <row r="1969" spans="1:14" ht="15">
      <c r="A1969" s="80"/>
      <c r="B1969" s="81"/>
      <c r="C1969" s="69"/>
      <c r="D1969" s="69"/>
      <c r="E1969" s="69"/>
      <c r="F1969" s="69"/>
      <c r="G1969" s="82"/>
      <c r="H1969" s="78"/>
      <c r="I1969" s="28">
        <f ca="1">SUMIF('IMPORTBFT (ID)'!$A$3:$A$5000,$G$4:$G$7322,'IMPORTBFT (ID)'!$B$3:$B$5000)</f>
        <v>0</v>
      </c>
      <c r="J1969" s="72"/>
      <c r="K1969" s="18" t="str">
        <f t="shared" ca="1" si="0"/>
        <v>-</v>
      </c>
      <c r="L1969" s="19" t="e">
        <f>IF(G1969=#REF!,#REF!,"FALSO")</f>
        <v>#REF!</v>
      </c>
      <c r="M1969" s="75"/>
      <c r="N1969" s="76"/>
    </row>
    <row r="1970" spans="1:14" ht="15">
      <c r="A1970" s="80"/>
      <c r="B1970" s="81"/>
      <c r="C1970" s="69"/>
      <c r="D1970" s="69"/>
      <c r="E1970" s="69"/>
      <c r="F1970" s="69"/>
      <c r="G1970" s="82"/>
      <c r="H1970" s="78"/>
      <c r="I1970" s="28">
        <f ca="1">SUMIF('IMPORTBFT (ID)'!$A$3:$A$5000,$G$4:$G$7322,'IMPORTBFT (ID)'!$B$3:$B$5000)</f>
        <v>0</v>
      </c>
      <c r="J1970" s="72"/>
      <c r="K1970" s="18" t="str">
        <f t="shared" ca="1" si="0"/>
        <v>-</v>
      </c>
      <c r="L1970" s="19" t="e">
        <f>IF(G1970=#REF!,#REF!,"FALSO")</f>
        <v>#REF!</v>
      </c>
      <c r="M1970" s="75"/>
      <c r="N1970" s="76"/>
    </row>
    <row r="1971" spans="1:14" ht="15">
      <c r="A1971" s="80"/>
      <c r="B1971" s="81"/>
      <c r="C1971" s="69"/>
      <c r="D1971" s="69"/>
      <c r="E1971" s="69"/>
      <c r="F1971" s="69"/>
      <c r="G1971" s="82"/>
      <c r="H1971" s="78"/>
      <c r="I1971" s="28">
        <f ca="1">SUMIF('IMPORTBFT (ID)'!$A$3:$A$5000,$G$4:$G$7322,'IMPORTBFT (ID)'!$B$3:$B$5000)</f>
        <v>0</v>
      </c>
      <c r="J1971" s="72"/>
      <c r="K1971" s="18" t="str">
        <f t="shared" ca="1" si="0"/>
        <v>-</v>
      </c>
      <c r="L1971" s="19" t="e">
        <f>IF(G1971=#REF!,#REF!,"FALSO")</f>
        <v>#REF!</v>
      </c>
      <c r="M1971" s="75"/>
      <c r="N1971" s="76"/>
    </row>
    <row r="1972" spans="1:14" ht="15">
      <c r="A1972" s="80"/>
      <c r="B1972" s="81"/>
      <c r="C1972" s="69"/>
      <c r="D1972" s="69"/>
      <c r="E1972" s="69"/>
      <c r="F1972" s="69"/>
      <c r="G1972" s="82"/>
      <c r="H1972" s="78"/>
      <c r="I1972" s="28">
        <f ca="1">SUMIF('IMPORTBFT (ID)'!$A$3:$A$5000,$G$4:$G$7322,'IMPORTBFT (ID)'!$B$3:$B$5000)</f>
        <v>0</v>
      </c>
      <c r="J1972" s="72"/>
      <c r="K1972" s="18" t="str">
        <f t="shared" ca="1" si="0"/>
        <v>-</v>
      </c>
      <c r="L1972" s="19" t="e">
        <f>IF(G1972=#REF!,#REF!,"FALSO")</f>
        <v>#REF!</v>
      </c>
      <c r="M1972" s="75"/>
      <c r="N1972" s="76"/>
    </row>
    <row r="1973" spans="1:14" ht="15">
      <c r="A1973" s="80"/>
      <c r="B1973" s="81"/>
      <c r="C1973" s="69"/>
      <c r="D1973" s="69"/>
      <c r="E1973" s="69"/>
      <c r="F1973" s="69"/>
      <c r="G1973" s="82"/>
      <c r="H1973" s="78"/>
      <c r="I1973" s="28">
        <f ca="1">SUMIF('IMPORTBFT (ID)'!$A$3:$A$5000,$G$4:$G$7322,'IMPORTBFT (ID)'!$B$3:$B$5000)</f>
        <v>0</v>
      </c>
      <c r="J1973" s="72"/>
      <c r="K1973" s="18" t="str">
        <f t="shared" ca="1" si="0"/>
        <v>-</v>
      </c>
      <c r="L1973" s="19" t="e">
        <f>IF(G1973=#REF!,#REF!,"FALSO")</f>
        <v>#REF!</v>
      </c>
      <c r="M1973" s="75"/>
      <c r="N1973" s="76"/>
    </row>
    <row r="1974" spans="1:14" ht="15">
      <c r="A1974" s="80"/>
      <c r="B1974" s="81"/>
      <c r="C1974" s="69"/>
      <c r="D1974" s="69"/>
      <c r="E1974" s="69"/>
      <c r="F1974" s="69"/>
      <c r="G1974" s="82"/>
      <c r="H1974" s="78"/>
      <c r="I1974" s="28">
        <f ca="1">SUMIF('IMPORTBFT (ID)'!$A$3:$A$5000,$G$4:$G$7322,'IMPORTBFT (ID)'!$B$3:$B$5000)</f>
        <v>0</v>
      </c>
      <c r="J1974" s="72"/>
      <c r="K1974" s="18" t="str">
        <f t="shared" ca="1" si="0"/>
        <v>-</v>
      </c>
      <c r="L1974" s="19" t="e">
        <f>IF(G1974=#REF!,#REF!,"FALSO")</f>
        <v>#REF!</v>
      </c>
      <c r="M1974" s="75"/>
      <c r="N1974" s="76"/>
    </row>
    <row r="1975" spans="1:14" ht="15">
      <c r="A1975" s="80"/>
      <c r="B1975" s="81"/>
      <c r="C1975" s="69"/>
      <c r="D1975" s="69"/>
      <c r="E1975" s="69"/>
      <c r="F1975" s="69"/>
      <c r="G1975" s="82"/>
      <c r="H1975" s="78"/>
      <c r="I1975" s="28">
        <f ca="1">SUMIF('IMPORTBFT (ID)'!$A$3:$A$5000,$G$4:$G$7322,'IMPORTBFT (ID)'!$B$3:$B$5000)</f>
        <v>0</v>
      </c>
      <c r="J1975" s="72"/>
      <c r="K1975" s="18" t="str">
        <f t="shared" ca="1" si="0"/>
        <v>-</v>
      </c>
      <c r="L1975" s="19" t="e">
        <f>IF(G1975=#REF!,#REF!,"FALSO")</f>
        <v>#REF!</v>
      </c>
      <c r="M1975" s="75"/>
      <c r="N1975" s="76"/>
    </row>
    <row r="1976" spans="1:14" ht="15">
      <c r="A1976" s="80"/>
      <c r="B1976" s="81"/>
      <c r="C1976" s="69"/>
      <c r="D1976" s="69"/>
      <c r="E1976" s="69"/>
      <c r="F1976" s="69"/>
      <c r="G1976" s="82"/>
      <c r="H1976" s="78"/>
      <c r="I1976" s="28">
        <f ca="1">SUMIF('IMPORTBFT (ID)'!$A$3:$A$5000,$G$4:$G$7322,'IMPORTBFT (ID)'!$B$3:$B$5000)</f>
        <v>0</v>
      </c>
      <c r="J1976" s="72"/>
      <c r="K1976" s="18" t="str">
        <f t="shared" ca="1" si="0"/>
        <v>-</v>
      </c>
      <c r="L1976" s="19" t="e">
        <f>IF(G1976=#REF!,#REF!,"FALSO")</f>
        <v>#REF!</v>
      </c>
      <c r="M1976" s="75"/>
      <c r="N1976" s="76"/>
    </row>
    <row r="1977" spans="1:14" ht="15">
      <c r="A1977" s="80"/>
      <c r="B1977" s="81"/>
      <c r="C1977" s="69"/>
      <c r="D1977" s="69"/>
      <c r="E1977" s="69"/>
      <c r="F1977" s="69"/>
      <c r="G1977" s="82"/>
      <c r="H1977" s="78"/>
      <c r="I1977" s="28">
        <f ca="1">SUMIF('IMPORTBFT (ID)'!$A$3:$A$5000,$G$4:$G$7322,'IMPORTBFT (ID)'!$B$3:$B$5000)</f>
        <v>0</v>
      </c>
      <c r="J1977" s="72"/>
      <c r="K1977" s="18" t="str">
        <f t="shared" ca="1" si="0"/>
        <v>-</v>
      </c>
      <c r="L1977" s="19" t="e">
        <f>IF(G1977=#REF!,#REF!,"FALSO")</f>
        <v>#REF!</v>
      </c>
      <c r="M1977" s="75"/>
      <c r="N1977" s="76"/>
    </row>
    <row r="1978" spans="1:14" ht="15">
      <c r="A1978" s="80"/>
      <c r="B1978" s="81"/>
      <c r="C1978" s="69"/>
      <c r="D1978" s="69"/>
      <c r="E1978" s="69"/>
      <c r="F1978" s="69"/>
      <c r="G1978" s="82"/>
      <c r="H1978" s="78"/>
      <c r="I1978" s="28">
        <f ca="1">SUMIF('IMPORTBFT (ID)'!$A$3:$A$5000,$G$4:$G$7322,'IMPORTBFT (ID)'!$B$3:$B$5000)</f>
        <v>0</v>
      </c>
      <c r="J1978" s="72"/>
      <c r="K1978" s="18" t="str">
        <f t="shared" ca="1" si="0"/>
        <v>-</v>
      </c>
      <c r="L1978" s="19" t="e">
        <f>IF(G1978=#REF!,#REF!,"FALSO")</f>
        <v>#REF!</v>
      </c>
      <c r="M1978" s="75"/>
      <c r="N1978" s="76"/>
    </row>
    <row r="1979" spans="1:14" ht="15">
      <c r="A1979" s="80"/>
      <c r="B1979" s="81"/>
      <c r="C1979" s="69"/>
      <c r="D1979" s="69"/>
      <c r="E1979" s="69"/>
      <c r="F1979" s="69"/>
      <c r="G1979" s="82"/>
      <c r="H1979" s="78"/>
      <c r="I1979" s="28">
        <f ca="1">SUMIF('IMPORTBFT (ID)'!$A$3:$A$5000,$G$4:$G$7322,'IMPORTBFT (ID)'!$B$3:$B$5000)</f>
        <v>0</v>
      </c>
      <c r="J1979" s="72"/>
      <c r="K1979" s="18" t="str">
        <f t="shared" ca="1" si="0"/>
        <v>-</v>
      </c>
      <c r="L1979" s="19" t="e">
        <f>IF(G1979=#REF!,#REF!,"FALSO")</f>
        <v>#REF!</v>
      </c>
      <c r="M1979" s="75"/>
      <c r="N1979" s="76"/>
    </row>
    <row r="1980" spans="1:14" ht="15">
      <c r="A1980" s="80"/>
      <c r="B1980" s="81"/>
      <c r="C1980" s="69"/>
      <c r="D1980" s="69"/>
      <c r="E1980" s="69"/>
      <c r="F1980" s="69"/>
      <c r="G1980" s="82"/>
      <c r="H1980" s="78"/>
      <c r="I1980" s="28">
        <f ca="1">SUMIF('IMPORTBFT (ID)'!$A$3:$A$5000,$G$4:$G$7322,'IMPORTBFT (ID)'!$B$3:$B$5000)</f>
        <v>0</v>
      </c>
      <c r="J1980" s="72"/>
      <c r="K1980" s="18" t="str">
        <f t="shared" ca="1" si="0"/>
        <v>-</v>
      </c>
      <c r="L1980" s="19" t="e">
        <f>IF(G1980=#REF!,#REF!,"FALSO")</f>
        <v>#REF!</v>
      </c>
      <c r="M1980" s="75"/>
      <c r="N1980" s="76"/>
    </row>
    <row r="1981" spans="1:14" ht="15">
      <c r="A1981" s="80"/>
      <c r="B1981" s="81"/>
      <c r="C1981" s="69"/>
      <c r="D1981" s="69"/>
      <c r="E1981" s="69"/>
      <c r="F1981" s="69"/>
      <c r="G1981" s="82"/>
      <c r="H1981" s="78"/>
      <c r="I1981" s="28">
        <f ca="1">SUMIF('IMPORTBFT (ID)'!$A$3:$A$5000,$G$4:$G$7322,'IMPORTBFT (ID)'!$B$3:$B$5000)</f>
        <v>0</v>
      </c>
      <c r="J1981" s="72"/>
      <c r="K1981" s="18" t="str">
        <f t="shared" ca="1" si="0"/>
        <v>-</v>
      </c>
      <c r="L1981" s="19" t="e">
        <f>IF(G1981=#REF!,#REF!,"FALSO")</f>
        <v>#REF!</v>
      </c>
      <c r="M1981" s="75"/>
      <c r="N1981" s="76"/>
    </row>
    <row r="1982" spans="1:14" ht="15">
      <c r="A1982" s="80"/>
      <c r="B1982" s="81"/>
      <c r="C1982" s="69"/>
      <c r="D1982" s="69"/>
      <c r="E1982" s="69"/>
      <c r="F1982" s="69"/>
      <c r="G1982" s="82"/>
      <c r="H1982" s="78"/>
      <c r="I1982" s="28">
        <f ca="1">SUMIF('IMPORTBFT (ID)'!$A$3:$A$5000,$G$4:$G$7322,'IMPORTBFT (ID)'!$B$3:$B$5000)</f>
        <v>0</v>
      </c>
      <c r="J1982" s="72"/>
      <c r="K1982" s="18" t="str">
        <f t="shared" ca="1" si="0"/>
        <v>-</v>
      </c>
      <c r="L1982" s="19" t="e">
        <f>IF(G1982=#REF!,#REF!,"FALSO")</f>
        <v>#REF!</v>
      </c>
      <c r="M1982" s="75"/>
      <c r="N1982" s="76"/>
    </row>
    <row r="1983" spans="1:14" ht="15">
      <c r="A1983" s="80"/>
      <c r="B1983" s="81"/>
      <c r="C1983" s="69"/>
      <c r="D1983" s="69"/>
      <c r="E1983" s="69"/>
      <c r="F1983" s="69"/>
      <c r="G1983" s="82"/>
      <c r="H1983" s="78"/>
      <c r="I1983" s="28">
        <f ca="1">SUMIF('IMPORTBFT (ID)'!$A$3:$A$5000,$G$4:$G$7322,'IMPORTBFT (ID)'!$B$3:$B$5000)</f>
        <v>0</v>
      </c>
      <c r="J1983" s="72"/>
      <c r="K1983" s="18" t="str">
        <f t="shared" ca="1" si="0"/>
        <v>-</v>
      </c>
      <c r="L1983" s="19" t="e">
        <f>IF(G1983=#REF!,#REF!,"FALSO")</f>
        <v>#REF!</v>
      </c>
      <c r="M1983" s="75"/>
      <c r="N1983" s="76"/>
    </row>
    <row r="1984" spans="1:14" ht="15">
      <c r="A1984" s="80"/>
      <c r="B1984" s="81"/>
      <c r="C1984" s="69"/>
      <c r="D1984" s="69"/>
      <c r="E1984" s="69"/>
      <c r="F1984" s="69"/>
      <c r="G1984" s="82"/>
      <c r="H1984" s="78"/>
      <c r="I1984" s="28">
        <f ca="1">SUMIF('IMPORTBFT (ID)'!$A$3:$A$5000,$G$4:$G$7322,'IMPORTBFT (ID)'!$B$3:$B$5000)</f>
        <v>0</v>
      </c>
      <c r="J1984" s="72"/>
      <c r="K1984" s="18" t="str">
        <f t="shared" ca="1" si="0"/>
        <v>-</v>
      </c>
      <c r="L1984" s="19" t="e">
        <f>IF(G1984=#REF!,#REF!,"FALSO")</f>
        <v>#REF!</v>
      </c>
      <c r="M1984" s="75"/>
      <c r="N1984" s="76"/>
    </row>
    <row r="1985" spans="1:14" ht="15">
      <c r="A1985" s="80"/>
      <c r="B1985" s="81"/>
      <c r="C1985" s="69"/>
      <c r="D1985" s="69"/>
      <c r="E1985" s="69"/>
      <c r="F1985" s="69"/>
      <c r="G1985" s="82"/>
      <c r="H1985" s="78"/>
      <c r="I1985" s="28">
        <f ca="1">SUMIF('IMPORTBFT (ID)'!$A$3:$A$5000,$G$4:$G$7322,'IMPORTBFT (ID)'!$B$3:$B$5000)</f>
        <v>0</v>
      </c>
      <c r="J1985" s="72"/>
      <c r="K1985" s="18" t="str">
        <f t="shared" ca="1" si="0"/>
        <v>-</v>
      </c>
      <c r="L1985" s="19" t="e">
        <f>IF(G1985=#REF!,#REF!,"FALSO")</f>
        <v>#REF!</v>
      </c>
      <c r="M1985" s="75"/>
      <c r="N1985" s="76"/>
    </row>
    <row r="1986" spans="1:14" ht="15">
      <c r="A1986" s="80"/>
      <c r="B1986" s="81"/>
      <c r="C1986" s="69"/>
      <c r="D1986" s="69"/>
      <c r="E1986" s="69"/>
      <c r="F1986" s="69"/>
      <c r="G1986" s="82"/>
      <c r="H1986" s="78"/>
      <c r="I1986" s="28">
        <f ca="1">SUMIF('IMPORTBFT (ID)'!$A$3:$A$5000,$G$4:$G$7322,'IMPORTBFT (ID)'!$B$3:$B$5000)</f>
        <v>0</v>
      </c>
      <c r="J1986" s="72"/>
      <c r="K1986" s="18" t="str">
        <f t="shared" ca="1" si="0"/>
        <v>-</v>
      </c>
      <c r="L1986" s="19" t="e">
        <f>IF(G1986=#REF!,#REF!,"FALSO")</f>
        <v>#REF!</v>
      </c>
      <c r="M1986" s="75"/>
      <c r="N1986" s="76"/>
    </row>
    <row r="1987" spans="1:14" ht="15">
      <c r="A1987" s="80"/>
      <c r="B1987" s="81"/>
      <c r="C1987" s="69"/>
      <c r="D1987" s="69"/>
      <c r="E1987" s="69"/>
      <c r="F1987" s="69"/>
      <c r="G1987" s="82"/>
      <c r="H1987" s="78"/>
      <c r="I1987" s="28">
        <f ca="1">SUMIF('IMPORTBFT (ID)'!$A$3:$A$5000,$G$4:$G$7322,'IMPORTBFT (ID)'!$B$3:$B$5000)</f>
        <v>0</v>
      </c>
      <c r="J1987" s="72"/>
      <c r="K1987" s="18" t="str">
        <f t="shared" ca="1" si="0"/>
        <v>-</v>
      </c>
      <c r="L1987" s="19" t="e">
        <f>IF(G1987=#REF!,#REF!,"FALSO")</f>
        <v>#REF!</v>
      </c>
      <c r="M1987" s="75"/>
      <c r="N1987" s="76"/>
    </row>
    <row r="1988" spans="1:14" ht="15">
      <c r="A1988" s="80"/>
      <c r="B1988" s="81"/>
      <c r="C1988" s="69"/>
      <c r="D1988" s="69"/>
      <c r="E1988" s="69"/>
      <c r="F1988" s="69"/>
      <c r="G1988" s="82"/>
      <c r="H1988" s="78"/>
      <c r="I1988" s="28">
        <f ca="1">SUMIF('IMPORTBFT (ID)'!$A$3:$A$5000,$G$4:$G$7322,'IMPORTBFT (ID)'!$B$3:$B$5000)</f>
        <v>0</v>
      </c>
      <c r="J1988" s="72"/>
      <c r="K1988" s="18" t="str">
        <f t="shared" ca="1" si="0"/>
        <v>-</v>
      </c>
      <c r="L1988" s="19" t="e">
        <f>IF(G1988=#REF!,#REF!,"FALSO")</f>
        <v>#REF!</v>
      </c>
      <c r="M1988" s="75"/>
      <c r="N1988" s="76"/>
    </row>
    <row r="1989" spans="1:14" ht="15">
      <c r="A1989" s="80"/>
      <c r="B1989" s="81"/>
      <c r="C1989" s="69"/>
      <c r="D1989" s="69"/>
      <c r="E1989" s="69"/>
      <c r="F1989" s="69"/>
      <c r="G1989" s="82"/>
      <c r="H1989" s="78"/>
      <c r="I1989" s="28">
        <f ca="1">SUMIF('IMPORTBFT (ID)'!$A$3:$A$5000,$G$4:$G$7322,'IMPORTBFT (ID)'!$B$3:$B$5000)</f>
        <v>0</v>
      </c>
      <c r="J1989" s="72"/>
      <c r="K1989" s="18" t="str">
        <f t="shared" ca="1" si="0"/>
        <v>-</v>
      </c>
      <c r="L1989" s="19" t="e">
        <f>IF(G1989=#REF!,#REF!,"FALSO")</f>
        <v>#REF!</v>
      </c>
      <c r="M1989" s="75"/>
      <c r="N1989" s="76"/>
    </row>
    <row r="1990" spans="1:14" ht="15">
      <c r="A1990" s="80"/>
      <c r="B1990" s="81"/>
      <c r="C1990" s="69"/>
      <c r="D1990" s="69"/>
      <c r="E1990" s="69"/>
      <c r="F1990" s="69"/>
      <c r="G1990" s="82"/>
      <c r="H1990" s="78"/>
      <c r="I1990" s="28">
        <f ca="1">SUMIF('IMPORTBFT (ID)'!$A$3:$A$5000,$G$4:$G$7322,'IMPORTBFT (ID)'!$B$3:$B$5000)</f>
        <v>0</v>
      </c>
      <c r="J1990" s="72"/>
      <c r="K1990" s="18" t="str">
        <f t="shared" ca="1" si="0"/>
        <v>-</v>
      </c>
      <c r="L1990" s="19" t="e">
        <f>IF(G1990=#REF!,#REF!,"FALSO")</f>
        <v>#REF!</v>
      </c>
      <c r="M1990" s="75"/>
      <c r="N1990" s="76"/>
    </row>
    <row r="1991" spans="1:14" ht="15">
      <c r="A1991" s="80"/>
      <c r="B1991" s="81"/>
      <c r="C1991" s="69"/>
      <c r="D1991" s="69"/>
      <c r="E1991" s="69"/>
      <c r="F1991" s="69"/>
      <c r="G1991" s="82"/>
      <c r="H1991" s="78"/>
      <c r="I1991" s="28">
        <f ca="1">SUMIF('IMPORTBFT (ID)'!$A$3:$A$5000,$G$4:$G$7322,'IMPORTBFT (ID)'!$B$3:$B$5000)</f>
        <v>0</v>
      </c>
      <c r="J1991" s="72"/>
      <c r="K1991" s="18" t="str">
        <f t="shared" ca="1" si="0"/>
        <v>-</v>
      </c>
      <c r="L1991" s="19" t="e">
        <f>IF(G1991=#REF!,#REF!,"FALSO")</f>
        <v>#REF!</v>
      </c>
      <c r="M1991" s="75"/>
      <c r="N1991" s="76"/>
    </row>
    <row r="1992" spans="1:14" ht="15">
      <c r="A1992" s="80"/>
      <c r="B1992" s="81"/>
      <c r="C1992" s="69"/>
      <c r="D1992" s="69"/>
      <c r="E1992" s="69"/>
      <c r="F1992" s="69"/>
      <c r="G1992" s="82"/>
      <c r="H1992" s="78"/>
      <c r="I1992" s="28">
        <f ca="1">SUMIF('IMPORTBFT (ID)'!$A$3:$A$5000,$G$4:$G$7322,'IMPORTBFT (ID)'!$B$3:$B$5000)</f>
        <v>0</v>
      </c>
      <c r="J1992" s="72"/>
      <c r="K1992" s="18" t="str">
        <f t="shared" ca="1" si="0"/>
        <v>-</v>
      </c>
      <c r="L1992" s="19" t="e">
        <f>IF(G1992=#REF!,#REF!,"FALSO")</f>
        <v>#REF!</v>
      </c>
      <c r="M1992" s="75"/>
      <c r="N1992" s="76"/>
    </row>
    <row r="1993" spans="1:14" ht="15">
      <c r="A1993" s="80"/>
      <c r="B1993" s="81"/>
      <c r="C1993" s="69"/>
      <c r="D1993" s="69"/>
      <c r="E1993" s="69"/>
      <c r="F1993" s="69"/>
      <c r="G1993" s="82"/>
      <c r="H1993" s="78"/>
      <c r="I1993" s="28">
        <f ca="1">SUMIF('IMPORTBFT (ID)'!$A$3:$A$5000,$G$4:$G$7322,'IMPORTBFT (ID)'!$B$3:$B$5000)</f>
        <v>0</v>
      </c>
      <c r="J1993" s="72"/>
      <c r="K1993" s="18" t="str">
        <f t="shared" ca="1" si="0"/>
        <v>-</v>
      </c>
      <c r="L1993" s="19" t="e">
        <f>IF(G1993=#REF!,#REF!,"FALSO")</f>
        <v>#REF!</v>
      </c>
      <c r="M1993" s="75"/>
      <c r="N1993" s="76"/>
    </row>
    <row r="1994" spans="1:14" ht="15">
      <c r="A1994" s="80"/>
      <c r="B1994" s="81"/>
      <c r="C1994" s="69"/>
      <c r="D1994" s="69"/>
      <c r="E1994" s="69"/>
      <c r="F1994" s="69"/>
      <c r="G1994" s="82"/>
      <c r="H1994" s="78"/>
      <c r="I1994" s="28">
        <f ca="1">SUMIF('IMPORTBFT (ID)'!$A$3:$A$5000,$G$4:$G$7322,'IMPORTBFT (ID)'!$B$3:$B$5000)</f>
        <v>0</v>
      </c>
      <c r="J1994" s="72"/>
      <c r="K1994" s="18" t="str">
        <f t="shared" ca="1" si="0"/>
        <v>-</v>
      </c>
      <c r="L1994" s="19" t="e">
        <f>IF(G1994=#REF!,#REF!,"FALSO")</f>
        <v>#REF!</v>
      </c>
      <c r="M1994" s="75"/>
      <c r="N1994" s="76"/>
    </row>
    <row r="1995" spans="1:14" ht="15">
      <c r="A1995" s="80"/>
      <c r="B1995" s="81"/>
      <c r="C1995" s="69"/>
      <c r="D1995" s="69"/>
      <c r="E1995" s="69"/>
      <c r="F1995" s="69"/>
      <c r="G1995" s="82"/>
      <c r="H1995" s="78"/>
      <c r="I1995" s="28">
        <f ca="1">SUMIF('IMPORTBFT (ID)'!$A$3:$A$5000,$G$4:$G$7322,'IMPORTBFT (ID)'!$B$3:$B$5000)</f>
        <v>0</v>
      </c>
      <c r="J1995" s="72"/>
      <c r="K1995" s="18" t="str">
        <f t="shared" ca="1" si="0"/>
        <v>-</v>
      </c>
      <c r="L1995" s="19" t="e">
        <f>IF(G1995=#REF!,#REF!,"FALSO")</f>
        <v>#REF!</v>
      </c>
      <c r="M1995" s="75"/>
      <c r="N1995" s="76"/>
    </row>
    <row r="1996" spans="1:14" ht="15">
      <c r="A1996" s="80"/>
      <c r="B1996" s="81"/>
      <c r="C1996" s="69"/>
      <c r="D1996" s="69"/>
      <c r="E1996" s="69"/>
      <c r="F1996" s="69"/>
      <c r="G1996" s="82"/>
      <c r="H1996" s="78"/>
      <c r="I1996" s="28">
        <f ca="1">SUMIF('IMPORTBFT (ID)'!$A$3:$A$5000,$G$4:$G$7322,'IMPORTBFT (ID)'!$B$3:$B$5000)</f>
        <v>0</v>
      </c>
      <c r="J1996" s="72"/>
      <c r="K1996" s="18" t="str">
        <f t="shared" ca="1" si="0"/>
        <v>-</v>
      </c>
      <c r="L1996" s="19" t="e">
        <f>IF(G1996=#REF!,#REF!,"FALSO")</f>
        <v>#REF!</v>
      </c>
      <c r="M1996" s="75"/>
      <c r="N1996" s="76"/>
    </row>
    <row r="1997" spans="1:14" ht="15">
      <c r="A1997" s="80"/>
      <c r="B1997" s="81"/>
      <c r="C1997" s="69"/>
      <c r="D1997" s="69"/>
      <c r="E1997" s="69"/>
      <c r="F1997" s="69"/>
      <c r="G1997" s="82"/>
      <c r="H1997" s="78"/>
      <c r="I1997" s="28">
        <f ca="1">SUMIF('IMPORTBFT (ID)'!$A$3:$A$5000,$G$4:$G$7322,'IMPORTBFT (ID)'!$B$3:$B$5000)</f>
        <v>0</v>
      </c>
      <c r="J1997" s="72"/>
      <c r="K1997" s="18" t="str">
        <f t="shared" ca="1" si="0"/>
        <v>-</v>
      </c>
      <c r="L1997" s="19" t="e">
        <f>IF(G1997=#REF!,#REF!,"FALSO")</f>
        <v>#REF!</v>
      </c>
      <c r="M1997" s="75"/>
      <c r="N1997" s="76"/>
    </row>
    <row r="1998" spans="1:14" ht="15">
      <c r="A1998" s="80"/>
      <c r="B1998" s="81"/>
      <c r="C1998" s="69"/>
      <c r="D1998" s="69"/>
      <c r="E1998" s="69"/>
      <c r="F1998" s="69"/>
      <c r="G1998" s="82"/>
      <c r="H1998" s="78"/>
      <c r="I1998" s="28">
        <f ca="1">SUMIF('IMPORTBFT (ID)'!$A$3:$A$5000,$G$4:$G$7322,'IMPORTBFT (ID)'!$B$3:$B$5000)</f>
        <v>0</v>
      </c>
      <c r="J1998" s="72"/>
      <c r="K1998" s="18" t="str">
        <f t="shared" ca="1" si="0"/>
        <v>-</v>
      </c>
      <c r="L1998" s="19" t="e">
        <f>IF(G1998=#REF!,#REF!,"FALSO")</f>
        <v>#REF!</v>
      </c>
      <c r="M1998" s="75"/>
      <c r="N1998" s="76"/>
    </row>
    <row r="1999" spans="1:14" ht="15">
      <c r="A1999" s="80"/>
      <c r="B1999" s="81"/>
      <c r="C1999" s="69"/>
      <c r="D1999" s="69"/>
      <c r="E1999" s="69"/>
      <c r="F1999" s="69"/>
      <c r="G1999" s="82"/>
      <c r="H1999" s="78"/>
      <c r="I1999" s="28">
        <f ca="1">SUMIF('IMPORTBFT (ID)'!$A$3:$A$5000,$G$4:$G$7322,'IMPORTBFT (ID)'!$B$3:$B$5000)</f>
        <v>0</v>
      </c>
      <c r="J1999" s="72"/>
      <c r="K1999" s="18" t="str">
        <f t="shared" ca="1" si="0"/>
        <v>-</v>
      </c>
      <c r="L1999" s="19" t="e">
        <f>IF(G1999=#REF!,#REF!,"FALSO")</f>
        <v>#REF!</v>
      </c>
      <c r="M1999" s="75"/>
      <c r="N1999" s="76"/>
    </row>
    <row r="2000" spans="1:14" ht="15">
      <c r="A2000" s="80"/>
      <c r="B2000" s="81"/>
      <c r="C2000" s="69"/>
      <c r="D2000" s="69"/>
      <c r="E2000" s="69"/>
      <c r="F2000" s="69"/>
      <c r="G2000" s="82"/>
      <c r="H2000" s="78"/>
      <c r="I2000" s="28">
        <f ca="1">SUMIF('IMPORTBFT (ID)'!$A$3:$A$5000,$G$4:$G$7322,'IMPORTBFT (ID)'!$B$3:$B$5000)</f>
        <v>0</v>
      </c>
      <c r="J2000" s="72"/>
      <c r="K2000" s="18" t="str">
        <f t="shared" ca="1" si="0"/>
        <v>-</v>
      </c>
      <c r="L2000" s="19" t="e">
        <f>IF(G2000=#REF!,#REF!,"FALSO")</f>
        <v>#REF!</v>
      </c>
      <c r="M2000" s="75"/>
      <c r="N2000" s="76"/>
    </row>
    <row r="2001" spans="1:14" ht="15">
      <c r="A2001" s="80"/>
      <c r="B2001" s="81"/>
      <c r="C2001" s="69"/>
      <c r="D2001" s="69"/>
      <c r="E2001" s="69"/>
      <c r="F2001" s="69"/>
      <c r="G2001" s="82"/>
      <c r="H2001" s="78"/>
      <c r="I2001" s="28">
        <f ca="1">SUMIF('IMPORTBFT (ID)'!$A$3:$A$5000,$G$4:$G$7322,'IMPORTBFT (ID)'!$B$3:$B$5000)</f>
        <v>0</v>
      </c>
      <c r="J2001" s="72"/>
      <c r="K2001" s="18" t="str">
        <f t="shared" ca="1" si="0"/>
        <v>-</v>
      </c>
      <c r="L2001" s="19" t="e">
        <f>IF(G2001=#REF!,#REF!,"FALSO")</f>
        <v>#REF!</v>
      </c>
      <c r="M2001" s="75"/>
      <c r="N2001" s="76"/>
    </row>
    <row r="2002" spans="1:14" ht="15">
      <c r="A2002" s="80"/>
      <c r="B2002" s="81"/>
      <c r="C2002" s="69"/>
      <c r="D2002" s="69"/>
      <c r="E2002" s="69"/>
      <c r="F2002" s="69"/>
      <c r="G2002" s="82"/>
      <c r="H2002" s="78"/>
      <c r="I2002" s="28">
        <f ca="1">SUMIF('IMPORTBFT (ID)'!$A$3:$A$5000,$G$4:$G$7322,'IMPORTBFT (ID)'!$B$3:$B$5000)</f>
        <v>0</v>
      </c>
      <c r="J2002" s="72"/>
      <c r="K2002" s="18" t="str">
        <f t="shared" ca="1" si="0"/>
        <v>-</v>
      </c>
      <c r="L2002" s="19" t="e">
        <f>IF(G2002=#REF!,#REF!,"FALSO")</f>
        <v>#REF!</v>
      </c>
      <c r="M2002" s="75"/>
      <c r="N2002" s="76"/>
    </row>
    <row r="2003" spans="1:14" ht="15">
      <c r="A2003" s="80"/>
      <c r="B2003" s="81"/>
      <c r="C2003" s="69"/>
      <c r="D2003" s="69"/>
      <c r="E2003" s="69"/>
      <c r="F2003" s="69"/>
      <c r="G2003" s="82"/>
      <c r="H2003" s="78"/>
      <c r="I2003" s="28">
        <f ca="1">SUMIF('IMPORTBFT (ID)'!$A$3:$A$5000,$G$4:$G$7322,'IMPORTBFT (ID)'!$B$3:$B$5000)</f>
        <v>0</v>
      </c>
      <c r="J2003" s="72"/>
      <c r="K2003" s="18" t="str">
        <f t="shared" ca="1" si="0"/>
        <v>-</v>
      </c>
      <c r="L2003" s="19" t="e">
        <f>IF(G2003=#REF!,#REF!,"FALSO")</f>
        <v>#REF!</v>
      </c>
      <c r="M2003" s="75"/>
      <c r="N2003" s="76"/>
    </row>
    <row r="2004" spans="1:14" ht="15">
      <c r="A2004" s="80"/>
      <c r="B2004" s="81"/>
      <c r="C2004" s="69"/>
      <c r="D2004" s="69"/>
      <c r="E2004" s="69"/>
      <c r="F2004" s="69"/>
      <c r="G2004" s="82"/>
      <c r="H2004" s="78"/>
      <c r="I2004" s="28">
        <f ca="1">SUMIF('IMPORTBFT (ID)'!$A$3:$A$5000,$G$4:$G$7322,'IMPORTBFT (ID)'!$B$3:$B$5000)</f>
        <v>0</v>
      </c>
      <c r="J2004" s="72"/>
      <c r="K2004" s="18" t="str">
        <f t="shared" ca="1" si="0"/>
        <v>-</v>
      </c>
      <c r="L2004" s="19" t="e">
        <f>IF(G2004=#REF!,#REF!,"FALSO")</f>
        <v>#REF!</v>
      </c>
      <c r="M2004" s="75"/>
      <c r="N2004" s="76"/>
    </row>
    <row r="2005" spans="1:14" ht="15">
      <c r="A2005" s="80"/>
      <c r="B2005" s="81"/>
      <c r="C2005" s="69"/>
      <c r="D2005" s="69"/>
      <c r="E2005" s="69"/>
      <c r="F2005" s="69"/>
      <c r="G2005" s="82"/>
      <c r="H2005" s="78"/>
      <c r="I2005" s="28">
        <f ca="1">SUMIF('IMPORTBFT (ID)'!$A$3:$A$5000,$G$4:$G$7322,'IMPORTBFT (ID)'!$B$3:$B$5000)</f>
        <v>0</v>
      </c>
      <c r="J2005" s="72"/>
      <c r="K2005" s="18" t="str">
        <f t="shared" ca="1" si="0"/>
        <v>-</v>
      </c>
      <c r="L2005" s="19" t="e">
        <f>IF(G2005=#REF!,#REF!,"FALSO")</f>
        <v>#REF!</v>
      </c>
      <c r="M2005" s="75"/>
      <c r="N2005" s="76"/>
    </row>
    <row r="2006" spans="1:14" ht="15">
      <c r="A2006" s="80"/>
      <c r="B2006" s="81"/>
      <c r="C2006" s="69"/>
      <c r="D2006" s="69"/>
      <c r="E2006" s="69"/>
      <c r="F2006" s="69"/>
      <c r="G2006" s="82"/>
      <c r="H2006" s="78"/>
      <c r="I2006" s="28">
        <f ca="1">SUMIF('IMPORTBFT (ID)'!$A$3:$A$5000,$G$4:$G$7322,'IMPORTBFT (ID)'!$B$3:$B$5000)</f>
        <v>0</v>
      </c>
      <c r="J2006" s="72"/>
      <c r="K2006" s="18" t="str">
        <f t="shared" ca="1" si="0"/>
        <v>-</v>
      </c>
      <c r="L2006" s="19" t="e">
        <f>IF(G2006=#REF!,#REF!,"FALSO")</f>
        <v>#REF!</v>
      </c>
      <c r="M2006" s="75"/>
      <c r="N2006" s="76"/>
    </row>
    <row r="2007" spans="1:14" ht="15">
      <c r="A2007" s="80"/>
      <c r="B2007" s="81"/>
      <c r="C2007" s="69"/>
      <c r="D2007" s="69"/>
      <c r="E2007" s="69"/>
      <c r="F2007" s="69"/>
      <c r="G2007" s="82"/>
      <c r="H2007" s="78"/>
      <c r="I2007" s="28">
        <f ca="1">SUMIF('IMPORTBFT (ID)'!$A$3:$A$5000,$G$4:$G$7322,'IMPORTBFT (ID)'!$B$3:$B$5000)</f>
        <v>0</v>
      </c>
      <c r="J2007" s="72"/>
      <c r="K2007" s="18" t="str">
        <f t="shared" ca="1" si="0"/>
        <v>-</v>
      </c>
      <c r="L2007" s="19" t="e">
        <f>IF(G2007=#REF!,#REF!,"FALSO")</f>
        <v>#REF!</v>
      </c>
      <c r="M2007" s="75"/>
      <c r="N2007" s="76"/>
    </row>
    <row r="2008" spans="1:14" ht="15">
      <c r="A2008" s="80"/>
      <c r="B2008" s="81"/>
      <c r="C2008" s="69"/>
      <c r="D2008" s="69"/>
      <c r="E2008" s="69"/>
      <c r="F2008" s="69"/>
      <c r="G2008" s="82"/>
      <c r="H2008" s="78"/>
      <c r="I2008" s="28">
        <f ca="1">SUMIF('IMPORTBFT (ID)'!$A$3:$A$5000,$G$4:$G$7322,'IMPORTBFT (ID)'!$B$3:$B$5000)</f>
        <v>0</v>
      </c>
      <c r="J2008" s="72"/>
      <c r="K2008" s="18" t="str">
        <f t="shared" ca="1" si="0"/>
        <v>-</v>
      </c>
      <c r="L2008" s="19" t="e">
        <f>IF(G2008=#REF!,#REF!,"FALSO")</f>
        <v>#REF!</v>
      </c>
      <c r="M2008" s="75"/>
      <c r="N2008" s="76"/>
    </row>
    <row r="2009" spans="1:14" ht="15">
      <c r="A2009" s="80"/>
      <c r="B2009" s="81"/>
      <c r="C2009" s="69"/>
      <c r="D2009" s="69"/>
      <c r="E2009" s="69"/>
      <c r="F2009" s="69"/>
      <c r="G2009" s="82"/>
      <c r="H2009" s="78"/>
      <c r="I2009" s="28">
        <f ca="1">SUMIF('IMPORTBFT (ID)'!$A$3:$A$5000,$G$4:$G$7322,'IMPORTBFT (ID)'!$B$3:$B$5000)</f>
        <v>0</v>
      </c>
      <c r="J2009" s="72"/>
      <c r="K2009" s="18" t="str">
        <f t="shared" ca="1" si="0"/>
        <v>-</v>
      </c>
      <c r="L2009" s="19" t="e">
        <f>IF(G2009=#REF!,#REF!,"FALSO")</f>
        <v>#REF!</v>
      </c>
      <c r="M2009" s="75"/>
      <c r="N2009" s="76"/>
    </row>
    <row r="2010" spans="1:14" ht="15">
      <c r="A2010" s="80"/>
      <c r="B2010" s="81"/>
      <c r="C2010" s="69"/>
      <c r="D2010" s="69"/>
      <c r="E2010" s="69"/>
      <c r="F2010" s="69"/>
      <c r="G2010" s="82"/>
      <c r="H2010" s="78"/>
      <c r="I2010" s="28">
        <f ca="1">SUMIF('IMPORTBFT (ID)'!$A$3:$A$5000,$G$4:$G$7322,'IMPORTBFT (ID)'!$B$3:$B$5000)</f>
        <v>0</v>
      </c>
      <c r="J2010" s="72"/>
      <c r="K2010" s="18" t="str">
        <f t="shared" ca="1" si="0"/>
        <v>-</v>
      </c>
      <c r="L2010" s="19" t="e">
        <f>IF(G2010=#REF!,#REF!,"FALSO")</f>
        <v>#REF!</v>
      </c>
      <c r="M2010" s="75"/>
      <c r="N2010" s="76"/>
    </row>
    <row r="2011" spans="1:14" ht="15">
      <c r="A2011" s="80"/>
      <c r="B2011" s="81"/>
      <c r="C2011" s="69"/>
      <c r="D2011" s="69"/>
      <c r="E2011" s="69"/>
      <c r="F2011" s="69"/>
      <c r="G2011" s="82"/>
      <c r="H2011" s="78"/>
      <c r="I2011" s="28">
        <f ca="1">SUMIF('IMPORTBFT (ID)'!$A$3:$A$5000,$G$4:$G$7322,'IMPORTBFT (ID)'!$B$3:$B$5000)</f>
        <v>0</v>
      </c>
      <c r="J2011" s="72"/>
      <c r="K2011" s="18" t="str">
        <f t="shared" ca="1" si="0"/>
        <v>-</v>
      </c>
      <c r="L2011" s="19" t="e">
        <f>IF(G2011=#REF!,#REF!,"FALSO")</f>
        <v>#REF!</v>
      </c>
      <c r="M2011" s="75"/>
      <c r="N2011" s="76"/>
    </row>
    <row r="2012" spans="1:14" ht="15">
      <c r="A2012" s="80"/>
      <c r="B2012" s="81"/>
      <c r="C2012" s="69"/>
      <c r="D2012" s="69"/>
      <c r="E2012" s="69"/>
      <c r="F2012" s="69"/>
      <c r="G2012" s="82"/>
      <c r="H2012" s="78"/>
      <c r="I2012" s="28">
        <f ca="1">SUMIF('IMPORTBFT (ID)'!$A$3:$A$5000,$G$4:$G$7322,'IMPORTBFT (ID)'!$B$3:$B$5000)</f>
        <v>0</v>
      </c>
      <c r="J2012" s="72"/>
      <c r="K2012" s="18" t="str">
        <f t="shared" ca="1" si="0"/>
        <v>-</v>
      </c>
      <c r="L2012" s="19" t="e">
        <f>IF(G2012=#REF!,#REF!,"FALSO")</f>
        <v>#REF!</v>
      </c>
      <c r="M2012" s="75"/>
      <c r="N2012" s="76"/>
    </row>
    <row r="2013" spans="1:14" ht="15">
      <c r="A2013" s="80"/>
      <c r="B2013" s="81"/>
      <c r="C2013" s="69"/>
      <c r="D2013" s="69"/>
      <c r="E2013" s="69"/>
      <c r="F2013" s="69"/>
      <c r="G2013" s="82"/>
      <c r="H2013" s="78"/>
      <c r="I2013" s="28">
        <f ca="1">SUMIF('IMPORTBFT (ID)'!$A$3:$A$5000,$G$4:$G$7322,'IMPORTBFT (ID)'!$B$3:$B$5000)</f>
        <v>0</v>
      </c>
      <c r="J2013" s="72"/>
      <c r="K2013" s="18" t="str">
        <f t="shared" ca="1" si="0"/>
        <v>-</v>
      </c>
      <c r="L2013" s="19" t="e">
        <f>IF(G2013=#REF!,#REF!,"FALSO")</f>
        <v>#REF!</v>
      </c>
      <c r="M2013" s="75"/>
      <c r="N2013" s="76"/>
    </row>
    <row r="2014" spans="1:14" ht="15">
      <c r="A2014" s="80"/>
      <c r="B2014" s="81"/>
      <c r="C2014" s="69"/>
      <c r="D2014" s="69"/>
      <c r="E2014" s="69"/>
      <c r="F2014" s="69"/>
      <c r="G2014" s="82"/>
      <c r="H2014" s="78"/>
      <c r="I2014" s="28">
        <f ca="1">SUMIF('IMPORTBFT (ID)'!$A$3:$A$5000,$G$4:$G$7322,'IMPORTBFT (ID)'!$B$3:$B$5000)</f>
        <v>0</v>
      </c>
      <c r="J2014" s="72"/>
      <c r="K2014" s="18" t="str">
        <f t="shared" ca="1" si="0"/>
        <v>-</v>
      </c>
      <c r="L2014" s="19" t="e">
        <f>IF(G2014=#REF!,#REF!,"FALSO")</f>
        <v>#REF!</v>
      </c>
      <c r="M2014" s="75"/>
      <c r="N2014" s="76"/>
    </row>
    <row r="2015" spans="1:14" ht="15">
      <c r="A2015" s="80"/>
      <c r="B2015" s="81"/>
      <c r="C2015" s="69"/>
      <c r="D2015" s="69"/>
      <c r="E2015" s="69"/>
      <c r="F2015" s="69"/>
      <c r="G2015" s="82"/>
      <c r="H2015" s="78"/>
      <c r="I2015" s="28">
        <f ca="1">SUMIF('IMPORTBFT (ID)'!$A$3:$A$5000,$G$4:$G$7322,'IMPORTBFT (ID)'!$B$3:$B$5000)</f>
        <v>0</v>
      </c>
      <c r="J2015" s="72"/>
      <c r="K2015" s="18" t="str">
        <f t="shared" ca="1" si="0"/>
        <v>-</v>
      </c>
      <c r="L2015" s="19" t="e">
        <f>IF(G2015=#REF!,#REF!,"FALSO")</f>
        <v>#REF!</v>
      </c>
      <c r="M2015" s="75"/>
      <c r="N2015" s="76"/>
    </row>
    <row r="2016" spans="1:14" ht="15">
      <c r="A2016" s="80"/>
      <c r="B2016" s="81"/>
      <c r="C2016" s="69"/>
      <c r="D2016" s="69"/>
      <c r="E2016" s="69"/>
      <c r="F2016" s="69"/>
      <c r="G2016" s="82"/>
      <c r="H2016" s="78"/>
      <c r="I2016" s="28">
        <f ca="1">SUMIF('IMPORTBFT (ID)'!$A$3:$A$5000,$G$4:$G$7322,'IMPORTBFT (ID)'!$B$3:$B$5000)</f>
        <v>0</v>
      </c>
      <c r="J2016" s="72"/>
      <c r="K2016" s="18" t="str">
        <f t="shared" ca="1" si="0"/>
        <v>-</v>
      </c>
      <c r="L2016" s="19" t="e">
        <f>IF(G2016=#REF!,#REF!,"FALSO")</f>
        <v>#REF!</v>
      </c>
      <c r="M2016" s="75"/>
      <c r="N2016" s="76"/>
    </row>
    <row r="2017" spans="1:14" ht="15">
      <c r="A2017" s="80"/>
      <c r="B2017" s="81"/>
      <c r="C2017" s="69"/>
      <c r="D2017" s="69"/>
      <c r="E2017" s="69"/>
      <c r="F2017" s="69"/>
      <c r="G2017" s="82"/>
      <c r="H2017" s="78"/>
      <c r="I2017" s="28">
        <f ca="1">SUMIF('IMPORTBFT (ID)'!$A$3:$A$5000,$G$4:$G$7322,'IMPORTBFT (ID)'!$B$3:$B$5000)</f>
        <v>0</v>
      </c>
      <c r="J2017" s="72"/>
      <c r="K2017" s="18" t="str">
        <f t="shared" ca="1" si="0"/>
        <v>-</v>
      </c>
      <c r="L2017" s="19" t="e">
        <f>IF(G2017=#REF!,#REF!,"FALSO")</f>
        <v>#REF!</v>
      </c>
      <c r="M2017" s="75"/>
      <c r="N2017" s="76"/>
    </row>
    <row r="2018" spans="1:14" ht="15">
      <c r="A2018" s="80"/>
      <c r="B2018" s="81"/>
      <c r="C2018" s="69"/>
      <c r="D2018" s="69"/>
      <c r="E2018" s="69"/>
      <c r="F2018" s="69"/>
      <c r="G2018" s="82"/>
      <c r="H2018" s="78"/>
      <c r="I2018" s="28">
        <f ca="1">SUMIF('IMPORTBFT (ID)'!$A$3:$A$5000,$G$4:$G$7322,'IMPORTBFT (ID)'!$B$3:$B$5000)</f>
        <v>0</v>
      </c>
      <c r="J2018" s="72"/>
      <c r="K2018" s="18" t="str">
        <f t="shared" ca="1" si="0"/>
        <v>-</v>
      </c>
      <c r="L2018" s="19" t="e">
        <f>IF(G2018=#REF!,#REF!,"FALSO")</f>
        <v>#REF!</v>
      </c>
      <c r="M2018" s="75"/>
      <c r="N2018" s="76"/>
    </row>
    <row r="2019" spans="1:14" ht="15">
      <c r="A2019" s="80"/>
      <c r="B2019" s="81"/>
      <c r="C2019" s="69"/>
      <c r="D2019" s="69"/>
      <c r="E2019" s="69"/>
      <c r="F2019" s="69"/>
      <c r="G2019" s="82"/>
      <c r="H2019" s="78"/>
      <c r="I2019" s="28">
        <f ca="1">SUMIF('IMPORTBFT (ID)'!$A$3:$A$5000,$G$4:$G$7322,'IMPORTBFT (ID)'!$B$3:$B$5000)</f>
        <v>0</v>
      </c>
      <c r="J2019" s="72"/>
      <c r="K2019" s="18" t="str">
        <f t="shared" ca="1" si="0"/>
        <v>-</v>
      </c>
      <c r="L2019" s="19" t="e">
        <f>IF(G2019=#REF!,#REF!,"FALSO")</f>
        <v>#REF!</v>
      </c>
      <c r="M2019" s="75"/>
      <c r="N2019" s="76"/>
    </row>
    <row r="2020" spans="1:14" ht="15">
      <c r="A2020" s="80"/>
      <c r="B2020" s="81"/>
      <c r="C2020" s="69"/>
      <c r="D2020" s="69"/>
      <c r="E2020" s="69"/>
      <c r="F2020" s="69"/>
      <c r="G2020" s="82"/>
      <c r="H2020" s="78"/>
      <c r="I2020" s="28">
        <f ca="1">SUMIF('IMPORTBFT (ID)'!$A$3:$A$5000,$G$4:$G$7322,'IMPORTBFT (ID)'!$B$3:$B$5000)</f>
        <v>0</v>
      </c>
      <c r="J2020" s="72"/>
      <c r="K2020" s="18" t="str">
        <f t="shared" ca="1" si="0"/>
        <v>-</v>
      </c>
      <c r="L2020" s="19" t="e">
        <f>IF(G2020=#REF!,#REF!,"FALSO")</f>
        <v>#REF!</v>
      </c>
      <c r="M2020" s="75"/>
      <c r="N2020" s="76"/>
    </row>
    <row r="2021" spans="1:14" ht="15">
      <c r="A2021" s="80"/>
      <c r="B2021" s="81"/>
      <c r="C2021" s="69"/>
      <c r="D2021" s="69"/>
      <c r="E2021" s="69"/>
      <c r="F2021" s="69"/>
      <c r="G2021" s="82"/>
      <c r="H2021" s="78"/>
      <c r="I2021" s="28">
        <f ca="1">SUMIF('IMPORTBFT (ID)'!$A$3:$A$5000,$G$4:$G$7322,'IMPORTBFT (ID)'!$B$3:$B$5000)</f>
        <v>0</v>
      </c>
      <c r="J2021" s="72"/>
      <c r="K2021" s="18" t="str">
        <f t="shared" ca="1" si="0"/>
        <v>-</v>
      </c>
      <c r="L2021" s="19" t="e">
        <f>IF(G2021=#REF!,#REF!,"FALSO")</f>
        <v>#REF!</v>
      </c>
      <c r="M2021" s="75"/>
      <c r="N2021" s="76"/>
    </row>
    <row r="2022" spans="1:14" ht="15">
      <c r="A2022" s="80"/>
      <c r="B2022" s="81"/>
      <c r="C2022" s="69"/>
      <c r="D2022" s="69"/>
      <c r="E2022" s="69"/>
      <c r="F2022" s="69"/>
      <c r="G2022" s="82"/>
      <c r="H2022" s="78"/>
      <c r="I2022" s="28">
        <f ca="1">SUMIF('IMPORTBFT (ID)'!$A$3:$A$5000,$G$4:$G$7322,'IMPORTBFT (ID)'!$B$3:$B$5000)</f>
        <v>0</v>
      </c>
      <c r="J2022" s="72"/>
      <c r="K2022" s="18" t="str">
        <f t="shared" ca="1" si="0"/>
        <v>-</v>
      </c>
      <c r="L2022" s="19" t="e">
        <f>IF(G2022=#REF!,#REF!,"FALSO")</f>
        <v>#REF!</v>
      </c>
      <c r="M2022" s="75"/>
      <c r="N2022" s="76"/>
    </row>
    <row r="2023" spans="1:14" ht="15">
      <c r="A2023" s="80"/>
      <c r="B2023" s="81"/>
      <c r="C2023" s="69"/>
      <c r="D2023" s="69"/>
      <c r="E2023" s="69"/>
      <c r="F2023" s="69"/>
      <c r="G2023" s="82"/>
      <c r="H2023" s="78"/>
      <c r="I2023" s="28">
        <f ca="1">SUMIF('IMPORTBFT (ID)'!$A$3:$A$5000,$G$4:$G$7322,'IMPORTBFT (ID)'!$B$3:$B$5000)</f>
        <v>0</v>
      </c>
      <c r="J2023" s="72"/>
      <c r="K2023" s="18" t="str">
        <f t="shared" ca="1" si="0"/>
        <v>-</v>
      </c>
      <c r="L2023" s="19" t="e">
        <f>IF(G2023=#REF!,#REF!,"FALSO")</f>
        <v>#REF!</v>
      </c>
      <c r="M2023" s="75"/>
      <c r="N2023" s="76"/>
    </row>
    <row r="2024" spans="1:14" ht="15">
      <c r="A2024" s="80"/>
      <c r="B2024" s="81"/>
      <c r="C2024" s="69"/>
      <c r="D2024" s="69"/>
      <c r="E2024" s="69"/>
      <c r="F2024" s="69"/>
      <c r="G2024" s="82"/>
      <c r="H2024" s="78"/>
      <c r="I2024" s="28">
        <f ca="1">SUMIF('IMPORTBFT (ID)'!$A$3:$A$5000,$G$4:$G$7322,'IMPORTBFT (ID)'!$B$3:$B$5000)</f>
        <v>0</v>
      </c>
      <c r="J2024" s="72"/>
      <c r="K2024" s="18" t="str">
        <f t="shared" ca="1" si="0"/>
        <v>-</v>
      </c>
      <c r="L2024" s="19" t="e">
        <f>IF(G2024=#REF!,#REF!,"FALSO")</f>
        <v>#REF!</v>
      </c>
      <c r="M2024" s="75"/>
      <c r="N2024" s="76"/>
    </row>
    <row r="2025" spans="1:14" ht="15">
      <c r="A2025" s="80"/>
      <c r="B2025" s="81"/>
      <c r="C2025" s="69"/>
      <c r="D2025" s="69"/>
      <c r="E2025" s="69"/>
      <c r="F2025" s="69"/>
      <c r="G2025" s="82"/>
      <c r="H2025" s="78"/>
      <c r="I2025" s="28">
        <f ca="1">SUMIF('IMPORTBFT (ID)'!$A$3:$A$5000,$G$4:$G$7322,'IMPORTBFT (ID)'!$B$3:$B$5000)</f>
        <v>0</v>
      </c>
      <c r="J2025" s="72"/>
      <c r="K2025" s="18" t="str">
        <f t="shared" ca="1" si="0"/>
        <v>-</v>
      </c>
      <c r="L2025" s="19" t="e">
        <f>IF(G2025=#REF!,#REF!,"FALSO")</f>
        <v>#REF!</v>
      </c>
      <c r="M2025" s="75"/>
      <c r="N2025" s="76"/>
    </row>
    <row r="2026" spans="1:14" ht="15">
      <c r="A2026" s="80"/>
      <c r="B2026" s="81"/>
      <c r="C2026" s="69"/>
      <c r="D2026" s="69"/>
      <c r="E2026" s="69"/>
      <c r="F2026" s="69"/>
      <c r="G2026" s="82"/>
      <c r="H2026" s="78"/>
      <c r="I2026" s="28">
        <f ca="1">SUMIF('IMPORTBFT (ID)'!$A$3:$A$5000,$G$4:$G$7322,'IMPORTBFT (ID)'!$B$3:$B$5000)</f>
        <v>0</v>
      </c>
      <c r="J2026" s="72"/>
      <c r="K2026" s="18" t="str">
        <f t="shared" ca="1" si="0"/>
        <v>-</v>
      </c>
      <c r="L2026" s="19" t="e">
        <f>IF(G2026=#REF!,#REF!,"FALSO")</f>
        <v>#REF!</v>
      </c>
      <c r="M2026" s="75"/>
      <c r="N2026" s="76"/>
    </row>
    <row r="2027" spans="1:14" ht="15">
      <c r="A2027" s="80"/>
      <c r="B2027" s="81"/>
      <c r="C2027" s="69"/>
      <c r="D2027" s="69"/>
      <c r="E2027" s="69"/>
      <c r="F2027" s="69"/>
      <c r="G2027" s="82"/>
      <c r="H2027" s="78"/>
      <c r="I2027" s="28">
        <f ca="1">SUMIF('IMPORTBFT (ID)'!$A$3:$A$5000,$G$4:$G$7322,'IMPORTBFT (ID)'!$B$3:$B$5000)</f>
        <v>0</v>
      </c>
      <c r="J2027" s="72"/>
      <c r="K2027" s="18" t="str">
        <f t="shared" ca="1" si="0"/>
        <v>-</v>
      </c>
      <c r="L2027" s="19" t="e">
        <f>IF(G2027=#REF!,#REF!,"FALSO")</f>
        <v>#REF!</v>
      </c>
      <c r="M2027" s="75"/>
      <c r="N2027" s="76"/>
    </row>
    <row r="2028" spans="1:14" ht="15">
      <c r="A2028" s="80"/>
      <c r="B2028" s="81"/>
      <c r="C2028" s="69"/>
      <c r="D2028" s="69"/>
      <c r="E2028" s="69"/>
      <c r="F2028" s="69"/>
      <c r="G2028" s="82"/>
      <c r="H2028" s="78"/>
      <c r="I2028" s="28">
        <f ca="1">SUMIF('IMPORTBFT (ID)'!$A$3:$A$5000,$G$4:$G$7322,'IMPORTBFT (ID)'!$B$3:$B$5000)</f>
        <v>0</v>
      </c>
      <c r="J2028" s="72"/>
      <c r="K2028" s="18" t="str">
        <f t="shared" ca="1" si="0"/>
        <v>-</v>
      </c>
      <c r="L2028" s="19" t="e">
        <f>IF(G2028=#REF!,#REF!,"FALSO")</f>
        <v>#REF!</v>
      </c>
      <c r="M2028" s="75"/>
      <c r="N2028" s="76"/>
    </row>
    <row r="2029" spans="1:14" ht="15">
      <c r="A2029" s="80"/>
      <c r="B2029" s="81"/>
      <c r="C2029" s="69"/>
      <c r="D2029" s="69"/>
      <c r="E2029" s="69"/>
      <c r="F2029" s="69"/>
      <c r="G2029" s="82"/>
      <c r="H2029" s="78"/>
      <c r="I2029" s="28">
        <f ca="1">SUMIF('IMPORTBFT (ID)'!$A$3:$A$5000,$G$4:$G$7322,'IMPORTBFT (ID)'!$B$3:$B$5000)</f>
        <v>0</v>
      </c>
      <c r="J2029" s="72"/>
      <c r="K2029" s="18" t="str">
        <f t="shared" ca="1" si="0"/>
        <v>-</v>
      </c>
      <c r="L2029" s="19" t="e">
        <f>IF(G2029=#REF!,#REF!,"FALSO")</f>
        <v>#REF!</v>
      </c>
      <c r="M2029" s="75"/>
      <c r="N2029" s="76"/>
    </row>
    <row r="2030" spans="1:14" ht="15">
      <c r="A2030" s="80"/>
      <c r="B2030" s="81"/>
      <c r="C2030" s="69"/>
      <c r="D2030" s="69"/>
      <c r="E2030" s="69"/>
      <c r="F2030" s="69"/>
      <c r="G2030" s="82"/>
      <c r="H2030" s="78"/>
      <c r="I2030" s="28">
        <f ca="1">SUMIF('IMPORTBFT (ID)'!$A$3:$A$5000,$G$4:$G$7322,'IMPORTBFT (ID)'!$B$3:$B$5000)</f>
        <v>0</v>
      </c>
      <c r="J2030" s="72"/>
      <c r="K2030" s="18" t="str">
        <f t="shared" ca="1" si="0"/>
        <v>-</v>
      </c>
      <c r="L2030" s="19" t="e">
        <f>IF(G2030=#REF!,#REF!,"FALSO")</f>
        <v>#REF!</v>
      </c>
      <c r="M2030" s="75"/>
      <c r="N2030" s="76"/>
    </row>
    <row r="2031" spans="1:14" ht="15">
      <c r="A2031" s="80"/>
      <c r="B2031" s="81"/>
      <c r="C2031" s="69"/>
      <c r="D2031" s="69"/>
      <c r="E2031" s="69"/>
      <c r="F2031" s="69"/>
      <c r="G2031" s="82"/>
      <c r="H2031" s="78"/>
      <c r="I2031" s="28">
        <f ca="1">SUMIF('IMPORTBFT (ID)'!$A$3:$A$5000,$G$4:$G$7322,'IMPORTBFT (ID)'!$B$3:$B$5000)</f>
        <v>0</v>
      </c>
      <c r="J2031" s="72"/>
      <c r="K2031" s="18" t="str">
        <f t="shared" ca="1" si="0"/>
        <v>-</v>
      </c>
      <c r="L2031" s="19" t="e">
        <f>IF(G2031=#REF!,#REF!,"FALSO")</f>
        <v>#REF!</v>
      </c>
      <c r="M2031" s="75"/>
      <c r="N2031" s="76"/>
    </row>
    <row r="2032" spans="1:14" ht="15">
      <c r="A2032" s="80"/>
      <c r="B2032" s="81"/>
      <c r="C2032" s="69"/>
      <c r="D2032" s="69"/>
      <c r="E2032" s="69"/>
      <c r="F2032" s="69"/>
      <c r="G2032" s="82"/>
      <c r="H2032" s="78"/>
      <c r="I2032" s="28">
        <f ca="1">SUMIF('IMPORTBFT (ID)'!$A$3:$A$5000,$G$4:$G$7322,'IMPORTBFT (ID)'!$B$3:$B$5000)</f>
        <v>0</v>
      </c>
      <c r="J2032" s="72"/>
      <c r="K2032" s="18" t="str">
        <f t="shared" ca="1" si="0"/>
        <v>-</v>
      </c>
      <c r="L2032" s="19" t="e">
        <f>IF(G2032=#REF!,#REF!,"FALSO")</f>
        <v>#REF!</v>
      </c>
      <c r="M2032" s="75"/>
      <c r="N2032" s="76"/>
    </row>
    <row r="2033" spans="1:14" ht="15">
      <c r="A2033" s="80"/>
      <c r="B2033" s="81"/>
      <c r="C2033" s="69"/>
      <c r="D2033" s="69"/>
      <c r="E2033" s="69"/>
      <c r="F2033" s="69"/>
      <c r="G2033" s="82"/>
      <c r="H2033" s="78"/>
      <c r="I2033" s="28">
        <f ca="1">SUMIF('IMPORTBFT (ID)'!$A$3:$A$5000,$G$4:$G$7322,'IMPORTBFT (ID)'!$B$3:$B$5000)</f>
        <v>0</v>
      </c>
      <c r="J2033" s="72"/>
      <c r="K2033" s="18" t="str">
        <f t="shared" ca="1" si="0"/>
        <v>-</v>
      </c>
      <c r="L2033" s="19" t="e">
        <f>IF(G2033=#REF!,#REF!,"FALSO")</f>
        <v>#REF!</v>
      </c>
      <c r="M2033" s="75"/>
      <c r="N2033" s="76"/>
    </row>
    <row r="2034" spans="1:14" ht="15">
      <c r="A2034" s="80"/>
      <c r="B2034" s="81"/>
      <c r="C2034" s="69"/>
      <c r="D2034" s="69"/>
      <c r="E2034" s="69"/>
      <c r="F2034" s="69"/>
      <c r="G2034" s="82"/>
      <c r="H2034" s="78"/>
      <c r="I2034" s="28">
        <f ca="1">SUMIF('IMPORTBFT (ID)'!$A$3:$A$5000,$G$4:$G$7322,'IMPORTBFT (ID)'!$B$3:$B$5000)</f>
        <v>0</v>
      </c>
      <c r="J2034" s="72"/>
      <c r="K2034" s="18" t="str">
        <f t="shared" ca="1" si="0"/>
        <v>-</v>
      </c>
      <c r="L2034" s="19" t="e">
        <f>IF(G2034=#REF!,#REF!,"FALSO")</f>
        <v>#REF!</v>
      </c>
      <c r="M2034" s="75"/>
      <c r="N2034" s="76"/>
    </row>
    <row r="2035" spans="1:14" ht="15">
      <c r="A2035" s="80"/>
      <c r="B2035" s="81"/>
      <c r="C2035" s="69"/>
      <c r="D2035" s="69"/>
      <c r="E2035" s="69"/>
      <c r="F2035" s="69"/>
      <c r="G2035" s="82"/>
      <c r="H2035" s="78"/>
      <c r="I2035" s="28">
        <f ca="1">SUMIF('IMPORTBFT (ID)'!$A$3:$A$5000,$G$4:$G$7322,'IMPORTBFT (ID)'!$B$3:$B$5000)</f>
        <v>0</v>
      </c>
      <c r="J2035" s="72"/>
      <c r="K2035" s="18" t="str">
        <f t="shared" ca="1" si="0"/>
        <v>-</v>
      </c>
      <c r="L2035" s="19" t="e">
        <f>IF(G2035=#REF!,#REF!,"FALSO")</f>
        <v>#REF!</v>
      </c>
      <c r="M2035" s="75"/>
      <c r="N2035" s="76"/>
    </row>
    <row r="2036" spans="1:14" ht="15">
      <c r="A2036" s="80"/>
      <c r="B2036" s="81"/>
      <c r="C2036" s="69"/>
      <c r="D2036" s="69"/>
      <c r="E2036" s="69"/>
      <c r="F2036" s="69"/>
      <c r="G2036" s="82"/>
      <c r="H2036" s="78"/>
      <c r="I2036" s="28">
        <f ca="1">SUMIF('IMPORTBFT (ID)'!$A$3:$A$5000,$G$4:$G$7322,'IMPORTBFT (ID)'!$B$3:$B$5000)</f>
        <v>0</v>
      </c>
      <c r="J2036" s="72"/>
      <c r="K2036" s="18" t="str">
        <f t="shared" ca="1" si="0"/>
        <v>-</v>
      </c>
      <c r="L2036" s="19" t="e">
        <f>IF(G2036=#REF!,#REF!,"FALSO")</f>
        <v>#REF!</v>
      </c>
      <c r="M2036" s="75"/>
      <c r="N2036" s="76"/>
    </row>
    <row r="2037" spans="1:14" ht="15">
      <c r="A2037" s="80"/>
      <c r="B2037" s="81"/>
      <c r="C2037" s="69"/>
      <c r="D2037" s="69"/>
      <c r="E2037" s="69"/>
      <c r="F2037" s="69"/>
      <c r="G2037" s="82"/>
      <c r="H2037" s="78"/>
      <c r="I2037" s="28">
        <f ca="1">SUMIF('IMPORTBFT (ID)'!$A$3:$A$5000,$G$4:$G$7322,'IMPORTBFT (ID)'!$B$3:$B$5000)</f>
        <v>0</v>
      </c>
      <c r="J2037" s="72"/>
      <c r="K2037" s="18" t="str">
        <f t="shared" ca="1" si="0"/>
        <v>-</v>
      </c>
      <c r="L2037" s="19" t="e">
        <f>IF(G2037=#REF!,#REF!,"FALSO")</f>
        <v>#REF!</v>
      </c>
      <c r="M2037" s="75"/>
      <c r="N2037" s="76"/>
    </row>
    <row r="2038" spans="1:14" ht="15">
      <c r="A2038" s="80"/>
      <c r="B2038" s="81"/>
      <c r="C2038" s="69"/>
      <c r="D2038" s="69"/>
      <c r="E2038" s="69"/>
      <c r="F2038" s="69"/>
      <c r="G2038" s="82"/>
      <c r="H2038" s="78"/>
      <c r="I2038" s="28">
        <f ca="1">SUMIF('IMPORTBFT (ID)'!$A$3:$A$5000,$G$4:$G$7322,'IMPORTBFT (ID)'!$B$3:$B$5000)</f>
        <v>0</v>
      </c>
      <c r="J2038" s="72"/>
      <c r="K2038" s="18" t="str">
        <f t="shared" ca="1" si="0"/>
        <v>-</v>
      </c>
      <c r="L2038" s="19" t="e">
        <f>IF(G2038=#REF!,#REF!,"FALSO")</f>
        <v>#REF!</v>
      </c>
      <c r="M2038" s="75"/>
      <c r="N2038" s="76"/>
    </row>
    <row r="2039" spans="1:14" ht="15">
      <c r="A2039" s="80"/>
      <c r="B2039" s="81"/>
      <c r="C2039" s="69"/>
      <c r="D2039" s="69"/>
      <c r="E2039" s="69"/>
      <c r="F2039" s="69"/>
      <c r="G2039" s="82"/>
      <c r="H2039" s="78"/>
      <c r="I2039" s="28">
        <f ca="1">SUMIF('IMPORTBFT (ID)'!$A$3:$A$5000,$G$4:$G$7322,'IMPORTBFT (ID)'!$B$3:$B$5000)</f>
        <v>0</v>
      </c>
      <c r="J2039" s="72"/>
      <c r="K2039" s="18" t="str">
        <f t="shared" ca="1" si="0"/>
        <v>-</v>
      </c>
      <c r="L2039" s="19" t="e">
        <f>IF(G2039=#REF!,#REF!,"FALSO")</f>
        <v>#REF!</v>
      </c>
      <c r="M2039" s="75"/>
      <c r="N2039" s="76"/>
    </row>
    <row r="2040" spans="1:14" ht="15">
      <c r="A2040" s="80"/>
      <c r="B2040" s="81"/>
      <c r="C2040" s="69"/>
      <c r="D2040" s="69"/>
      <c r="E2040" s="69"/>
      <c r="F2040" s="69"/>
      <c r="G2040" s="82"/>
      <c r="H2040" s="78"/>
      <c r="I2040" s="28">
        <f ca="1">SUMIF('IMPORTBFT (ID)'!$A$3:$A$5000,$G$4:$G$7322,'IMPORTBFT (ID)'!$B$3:$B$5000)</f>
        <v>0</v>
      </c>
      <c r="J2040" s="72"/>
      <c r="K2040" s="18" t="str">
        <f t="shared" ca="1" si="0"/>
        <v>-</v>
      </c>
      <c r="L2040" s="19" t="e">
        <f>IF(G2040=#REF!,#REF!,"FALSO")</f>
        <v>#REF!</v>
      </c>
      <c r="M2040" s="75"/>
      <c r="N2040" s="76"/>
    </row>
    <row r="2041" spans="1:14" ht="15">
      <c r="A2041" s="80"/>
      <c r="B2041" s="81"/>
      <c r="C2041" s="69"/>
      <c r="D2041" s="69"/>
      <c r="E2041" s="69"/>
      <c r="F2041" s="69"/>
      <c r="G2041" s="82"/>
      <c r="H2041" s="78"/>
      <c r="I2041" s="28">
        <f ca="1">SUMIF('IMPORTBFT (ID)'!$A$3:$A$5000,$G$4:$G$7322,'IMPORTBFT (ID)'!$B$3:$B$5000)</f>
        <v>0</v>
      </c>
      <c r="J2041" s="72"/>
      <c r="K2041" s="18" t="str">
        <f t="shared" ca="1" si="0"/>
        <v>-</v>
      </c>
      <c r="L2041" s="19" t="e">
        <f>IF(G2041=#REF!,#REF!,"FALSO")</f>
        <v>#REF!</v>
      </c>
      <c r="M2041" s="75"/>
      <c r="N2041" s="76"/>
    </row>
    <row r="2042" spans="1:14" ht="15">
      <c r="A2042" s="80"/>
      <c r="B2042" s="81"/>
      <c r="C2042" s="69"/>
      <c r="D2042" s="69"/>
      <c r="E2042" s="69"/>
      <c r="F2042" s="69"/>
      <c r="G2042" s="82"/>
      <c r="H2042" s="78"/>
      <c r="I2042" s="28">
        <f ca="1">SUMIF('IMPORTBFT (ID)'!$A$3:$A$5000,$G$4:$G$7322,'IMPORTBFT (ID)'!$B$3:$B$5000)</f>
        <v>0</v>
      </c>
      <c r="J2042" s="72"/>
      <c r="K2042" s="18" t="str">
        <f t="shared" ca="1" si="0"/>
        <v>-</v>
      </c>
      <c r="L2042" s="19" t="e">
        <f>IF(G2042=#REF!,#REF!,"FALSO")</f>
        <v>#REF!</v>
      </c>
      <c r="M2042" s="75"/>
      <c r="N2042" s="76"/>
    </row>
    <row r="2043" spans="1:14" ht="15">
      <c r="A2043" s="80"/>
      <c r="B2043" s="81"/>
      <c r="C2043" s="69"/>
      <c r="D2043" s="69"/>
      <c r="E2043" s="69"/>
      <c r="F2043" s="69"/>
      <c r="G2043" s="82"/>
      <c r="H2043" s="78"/>
      <c r="I2043" s="28">
        <f ca="1">SUMIF('IMPORTBFT (ID)'!$A$3:$A$5000,$G$4:$G$7322,'IMPORTBFT (ID)'!$B$3:$B$5000)</f>
        <v>0</v>
      </c>
      <c r="J2043" s="72"/>
      <c r="K2043" s="18" t="str">
        <f t="shared" ca="1" si="0"/>
        <v>-</v>
      </c>
      <c r="L2043" s="19" t="e">
        <f>IF(G2043=#REF!,#REF!,"FALSO")</f>
        <v>#REF!</v>
      </c>
      <c r="M2043" s="75"/>
      <c r="N2043" s="76"/>
    </row>
    <row r="2044" spans="1:14" ht="15">
      <c r="A2044" s="80"/>
      <c r="B2044" s="81"/>
      <c r="C2044" s="69"/>
      <c r="D2044" s="69"/>
      <c r="E2044" s="69"/>
      <c r="F2044" s="69"/>
      <c r="G2044" s="82"/>
      <c r="H2044" s="78"/>
      <c r="I2044" s="28">
        <f ca="1">SUMIF('IMPORTBFT (ID)'!$A$3:$A$5000,$G$4:$G$7322,'IMPORTBFT (ID)'!$B$3:$B$5000)</f>
        <v>0</v>
      </c>
      <c r="J2044" s="72"/>
      <c r="K2044" s="18" t="str">
        <f t="shared" ca="1" si="0"/>
        <v>-</v>
      </c>
      <c r="L2044" s="19" t="e">
        <f>IF(G2044=#REF!,#REF!,"FALSO")</f>
        <v>#REF!</v>
      </c>
      <c r="M2044" s="75"/>
      <c r="N2044" s="76"/>
    </row>
    <row r="2045" spans="1:14" ht="15">
      <c r="A2045" s="80"/>
      <c r="B2045" s="81"/>
      <c r="C2045" s="69"/>
      <c r="D2045" s="69"/>
      <c r="E2045" s="69"/>
      <c r="F2045" s="69"/>
      <c r="G2045" s="82"/>
      <c r="H2045" s="78"/>
      <c r="I2045" s="28">
        <f ca="1">SUMIF('IMPORTBFT (ID)'!$A$3:$A$5000,$G$4:$G$7322,'IMPORTBFT (ID)'!$B$3:$B$5000)</f>
        <v>0</v>
      </c>
      <c r="J2045" s="72"/>
      <c r="K2045" s="18" t="str">
        <f t="shared" ca="1" si="0"/>
        <v>-</v>
      </c>
      <c r="L2045" s="19" t="e">
        <f>IF(G2045=#REF!,#REF!,"FALSO")</f>
        <v>#REF!</v>
      </c>
      <c r="M2045" s="75"/>
      <c r="N2045" s="76"/>
    </row>
    <row r="2046" spans="1:14" ht="15">
      <c r="A2046" s="80"/>
      <c r="B2046" s="81"/>
      <c r="C2046" s="69"/>
      <c r="D2046" s="69"/>
      <c r="E2046" s="69"/>
      <c r="F2046" s="69"/>
      <c r="G2046" s="82"/>
      <c r="H2046" s="78"/>
      <c r="I2046" s="28">
        <f ca="1">SUMIF('IMPORTBFT (ID)'!$A$3:$A$5000,$G$4:$G$7322,'IMPORTBFT (ID)'!$B$3:$B$5000)</f>
        <v>0</v>
      </c>
      <c r="J2046" s="72"/>
      <c r="K2046" s="18" t="str">
        <f t="shared" ca="1" si="0"/>
        <v>-</v>
      </c>
      <c r="L2046" s="19" t="e">
        <f>IF(G2046=#REF!,#REF!,"FALSO")</f>
        <v>#REF!</v>
      </c>
      <c r="M2046" s="75"/>
      <c r="N2046" s="76"/>
    </row>
    <row r="2047" spans="1:14" ht="15">
      <c r="A2047" s="80"/>
      <c r="B2047" s="81"/>
      <c r="C2047" s="69"/>
      <c r="D2047" s="69"/>
      <c r="E2047" s="69"/>
      <c r="F2047" s="69"/>
      <c r="G2047" s="82"/>
      <c r="H2047" s="78"/>
      <c r="I2047" s="28">
        <f ca="1">SUMIF('IMPORTBFT (ID)'!$A$3:$A$5000,$G$4:$G$7322,'IMPORTBFT (ID)'!$B$3:$B$5000)</f>
        <v>0</v>
      </c>
      <c r="J2047" s="72"/>
      <c r="K2047" s="18" t="str">
        <f t="shared" ca="1" si="0"/>
        <v>-</v>
      </c>
      <c r="L2047" s="19" t="e">
        <f>IF(G2047=#REF!,#REF!,"FALSO")</f>
        <v>#REF!</v>
      </c>
      <c r="M2047" s="75"/>
      <c r="N2047" s="76"/>
    </row>
    <row r="2048" spans="1:14" ht="15">
      <c r="A2048" s="80"/>
      <c r="B2048" s="81"/>
      <c r="C2048" s="69"/>
      <c r="D2048" s="69"/>
      <c r="E2048" s="69"/>
      <c r="F2048" s="69"/>
      <c r="G2048" s="82"/>
      <c r="H2048" s="78"/>
      <c r="I2048" s="28">
        <f ca="1">SUMIF('IMPORTBFT (ID)'!$A$3:$A$5000,$G$4:$G$7322,'IMPORTBFT (ID)'!$B$3:$B$5000)</f>
        <v>0</v>
      </c>
      <c r="J2048" s="72"/>
      <c r="K2048" s="18" t="str">
        <f t="shared" ca="1" si="0"/>
        <v>-</v>
      </c>
      <c r="L2048" s="19" t="e">
        <f>IF(G2048=#REF!,#REF!,"FALSO")</f>
        <v>#REF!</v>
      </c>
      <c r="M2048" s="75"/>
      <c r="N2048" s="76"/>
    </row>
    <row r="2049" spans="1:14" ht="15">
      <c r="A2049" s="80"/>
      <c r="B2049" s="81"/>
      <c r="C2049" s="69"/>
      <c r="D2049" s="69"/>
      <c r="E2049" s="69"/>
      <c r="F2049" s="69"/>
      <c r="G2049" s="82"/>
      <c r="H2049" s="78"/>
      <c r="I2049" s="28">
        <f ca="1">SUMIF('IMPORTBFT (ID)'!$A$3:$A$5000,$G$4:$G$7322,'IMPORTBFT (ID)'!$B$3:$B$5000)</f>
        <v>0</v>
      </c>
      <c r="J2049" s="72"/>
      <c r="K2049" s="18" t="str">
        <f t="shared" ca="1" si="0"/>
        <v>-</v>
      </c>
      <c r="L2049" s="19" t="e">
        <f>IF(G2049=#REF!,#REF!,"FALSO")</f>
        <v>#REF!</v>
      </c>
      <c r="M2049" s="75"/>
      <c r="N2049" s="76"/>
    </row>
    <row r="2050" spans="1:14" ht="15">
      <c r="A2050" s="80"/>
      <c r="B2050" s="81"/>
      <c r="C2050" s="69"/>
      <c r="D2050" s="69"/>
      <c r="E2050" s="69"/>
      <c r="F2050" s="69"/>
      <c r="G2050" s="82"/>
      <c r="H2050" s="78"/>
      <c r="I2050" s="28">
        <f ca="1">SUMIF('IMPORTBFT (ID)'!$A$3:$A$5000,$G$4:$G$7322,'IMPORTBFT (ID)'!$B$3:$B$5000)</f>
        <v>0</v>
      </c>
      <c r="J2050" s="72"/>
      <c r="K2050" s="18" t="str">
        <f t="shared" ca="1" si="0"/>
        <v>-</v>
      </c>
      <c r="L2050" s="19" t="e">
        <f>IF(G2050=#REF!,#REF!,"FALSO")</f>
        <v>#REF!</v>
      </c>
      <c r="M2050" s="75"/>
      <c r="N2050" s="76"/>
    </row>
    <row r="2051" spans="1:14" ht="15">
      <c r="A2051" s="80"/>
      <c r="B2051" s="81"/>
      <c r="C2051" s="69"/>
      <c r="D2051" s="69"/>
      <c r="E2051" s="69"/>
      <c r="F2051" s="69"/>
      <c r="G2051" s="82"/>
      <c r="H2051" s="78"/>
      <c r="I2051" s="28">
        <f ca="1">SUMIF('IMPORTBFT (ID)'!$A$3:$A$5000,$G$4:$G$7322,'IMPORTBFT (ID)'!$B$3:$B$5000)</f>
        <v>0</v>
      </c>
      <c r="J2051" s="72"/>
      <c r="K2051" s="18" t="str">
        <f t="shared" ca="1" si="0"/>
        <v>-</v>
      </c>
      <c r="L2051" s="19" t="e">
        <f>IF(G2051=#REF!,#REF!,"FALSO")</f>
        <v>#REF!</v>
      </c>
      <c r="M2051" s="75"/>
      <c r="N2051" s="76"/>
    </row>
    <row r="2052" spans="1:14" ht="15">
      <c r="A2052" s="80"/>
      <c r="B2052" s="81"/>
      <c r="C2052" s="69"/>
      <c r="D2052" s="69"/>
      <c r="E2052" s="69"/>
      <c r="F2052" s="69"/>
      <c r="G2052" s="82"/>
      <c r="H2052" s="78"/>
      <c r="I2052" s="28">
        <f ca="1">SUMIF('IMPORTBFT (ID)'!$A$3:$A$5000,$G$4:$G$7322,'IMPORTBFT (ID)'!$B$3:$B$5000)</f>
        <v>0</v>
      </c>
      <c r="J2052" s="72"/>
      <c r="K2052" s="18" t="str">
        <f t="shared" ca="1" si="0"/>
        <v>-</v>
      </c>
      <c r="L2052" s="19" t="e">
        <f>IF(G2052=#REF!,#REF!,"FALSO")</f>
        <v>#REF!</v>
      </c>
      <c r="M2052" s="75"/>
      <c r="N2052" s="76"/>
    </row>
    <row r="2053" spans="1:14" ht="15">
      <c r="A2053" s="80"/>
      <c r="B2053" s="81"/>
      <c r="C2053" s="69"/>
      <c r="D2053" s="69"/>
      <c r="E2053" s="69"/>
      <c r="F2053" s="69"/>
      <c r="G2053" s="82"/>
      <c r="H2053" s="78"/>
      <c r="I2053" s="28">
        <f ca="1">SUMIF('IMPORTBFT (ID)'!$A$3:$A$5000,$G$4:$G$7322,'IMPORTBFT (ID)'!$B$3:$B$5000)</f>
        <v>0</v>
      </c>
      <c r="J2053" s="72"/>
      <c r="K2053" s="18" t="str">
        <f t="shared" ca="1" si="0"/>
        <v>-</v>
      </c>
      <c r="L2053" s="19" t="e">
        <f>IF(G2053=#REF!,#REF!,"FALSO")</f>
        <v>#REF!</v>
      </c>
      <c r="M2053" s="75"/>
      <c r="N2053" s="76"/>
    </row>
    <row r="2054" spans="1:14" ht="15">
      <c r="A2054" s="80"/>
      <c r="B2054" s="81"/>
      <c r="C2054" s="69"/>
      <c r="D2054" s="69"/>
      <c r="E2054" s="69"/>
      <c r="F2054" s="69"/>
      <c r="G2054" s="82"/>
      <c r="H2054" s="78"/>
      <c r="I2054" s="28">
        <f ca="1">SUMIF('IMPORTBFT (ID)'!$A$3:$A$5000,$G$4:$G$7322,'IMPORTBFT (ID)'!$B$3:$B$5000)</f>
        <v>0</v>
      </c>
      <c r="J2054" s="72"/>
      <c r="K2054" s="18" t="str">
        <f t="shared" ca="1" si="0"/>
        <v>-</v>
      </c>
      <c r="L2054" s="19" t="e">
        <f>IF(G2054=#REF!,#REF!,"FALSO")</f>
        <v>#REF!</v>
      </c>
      <c r="M2054" s="75"/>
      <c r="N2054" s="76"/>
    </row>
    <row r="2055" spans="1:14" ht="15">
      <c r="A2055" s="80"/>
      <c r="B2055" s="81"/>
      <c r="C2055" s="69"/>
      <c r="D2055" s="69"/>
      <c r="E2055" s="69"/>
      <c r="F2055" s="69"/>
      <c r="G2055" s="82"/>
      <c r="H2055" s="78"/>
      <c r="I2055" s="28">
        <f ca="1">SUMIF('IMPORTBFT (ID)'!$A$3:$A$5000,$G$4:$G$7322,'IMPORTBFT (ID)'!$B$3:$B$5000)</f>
        <v>0</v>
      </c>
      <c r="J2055" s="72"/>
      <c r="K2055" s="18" t="str">
        <f t="shared" ca="1" si="0"/>
        <v>-</v>
      </c>
      <c r="L2055" s="19" t="e">
        <f>IF(G2055=#REF!,#REF!,"FALSO")</f>
        <v>#REF!</v>
      </c>
      <c r="M2055" s="75"/>
      <c r="N2055" s="76"/>
    </row>
    <row r="2056" spans="1:14" ht="15">
      <c r="A2056" s="80"/>
      <c r="B2056" s="81"/>
      <c r="C2056" s="69"/>
      <c r="D2056" s="69"/>
      <c r="E2056" s="69"/>
      <c r="F2056" s="69"/>
      <c r="G2056" s="82"/>
      <c r="H2056" s="78"/>
      <c r="I2056" s="28">
        <f ca="1">SUMIF('IMPORTBFT (ID)'!$A$3:$A$5000,$G$4:$G$7322,'IMPORTBFT (ID)'!$B$3:$B$5000)</f>
        <v>0</v>
      </c>
      <c r="J2056" s="72"/>
      <c r="K2056" s="18" t="str">
        <f t="shared" ca="1" si="0"/>
        <v>-</v>
      </c>
      <c r="L2056" s="19" t="e">
        <f>IF(G2056=#REF!,#REF!,"FALSO")</f>
        <v>#REF!</v>
      </c>
      <c r="M2056" s="75"/>
      <c r="N2056" s="76"/>
    </row>
    <row r="2057" spans="1:14" ht="15">
      <c r="A2057" s="80"/>
      <c r="B2057" s="81"/>
      <c r="C2057" s="69"/>
      <c r="D2057" s="69"/>
      <c r="E2057" s="69"/>
      <c r="F2057" s="69"/>
      <c r="G2057" s="82"/>
      <c r="H2057" s="78"/>
      <c r="I2057" s="28">
        <f ca="1">SUMIF('IMPORTBFT (ID)'!$A$3:$A$5000,$G$4:$G$7322,'IMPORTBFT (ID)'!$B$3:$B$5000)</f>
        <v>0</v>
      </c>
      <c r="J2057" s="72"/>
      <c r="K2057" s="18" t="str">
        <f t="shared" ca="1" si="0"/>
        <v>-</v>
      </c>
      <c r="L2057" s="19" t="e">
        <f>IF(G2057=#REF!,#REF!,"FALSO")</f>
        <v>#REF!</v>
      </c>
      <c r="M2057" s="75"/>
      <c r="N2057" s="76"/>
    </row>
    <row r="2058" spans="1:14" ht="15">
      <c r="A2058" s="80"/>
      <c r="B2058" s="81"/>
      <c r="C2058" s="69"/>
      <c r="D2058" s="69"/>
      <c r="E2058" s="69"/>
      <c r="F2058" s="69"/>
      <c r="G2058" s="82"/>
      <c r="H2058" s="78"/>
      <c r="I2058" s="28">
        <f ca="1">SUMIF('IMPORTBFT (ID)'!$A$3:$A$5000,$G$4:$G$7322,'IMPORTBFT (ID)'!$B$3:$B$5000)</f>
        <v>0</v>
      </c>
      <c r="J2058" s="72"/>
      <c r="K2058" s="18" t="str">
        <f t="shared" ca="1" si="0"/>
        <v>-</v>
      </c>
      <c r="L2058" s="19" t="e">
        <f>IF(G2058=#REF!,#REF!,"FALSO")</f>
        <v>#REF!</v>
      </c>
      <c r="M2058" s="75"/>
      <c r="N2058" s="76"/>
    </row>
    <row r="2059" spans="1:14" ht="15">
      <c r="A2059" s="80"/>
      <c r="B2059" s="81"/>
      <c r="C2059" s="69"/>
      <c r="D2059" s="69"/>
      <c r="E2059" s="69"/>
      <c r="F2059" s="69"/>
      <c r="G2059" s="82"/>
      <c r="H2059" s="78"/>
      <c r="I2059" s="28">
        <f ca="1">SUMIF('IMPORTBFT (ID)'!$A$3:$A$5000,$G$4:$G$7322,'IMPORTBFT (ID)'!$B$3:$B$5000)</f>
        <v>0</v>
      </c>
      <c r="J2059" s="72"/>
      <c r="K2059" s="18" t="str">
        <f t="shared" ca="1" si="0"/>
        <v>-</v>
      </c>
      <c r="L2059" s="19" t="e">
        <f>IF(G2059=#REF!,#REF!,"FALSO")</f>
        <v>#REF!</v>
      </c>
      <c r="M2059" s="75"/>
      <c r="N2059" s="76"/>
    </row>
    <row r="2060" spans="1:14" ht="15">
      <c r="A2060" s="80"/>
      <c r="B2060" s="81"/>
      <c r="C2060" s="69"/>
      <c r="D2060" s="69"/>
      <c r="E2060" s="69"/>
      <c r="F2060" s="69"/>
      <c r="G2060" s="82"/>
      <c r="H2060" s="78"/>
      <c r="I2060" s="28">
        <f ca="1">SUMIF('IMPORTBFT (ID)'!$A$3:$A$5000,$G$4:$G$7322,'IMPORTBFT (ID)'!$B$3:$B$5000)</f>
        <v>0</v>
      </c>
      <c r="J2060" s="72"/>
      <c r="K2060" s="18" t="str">
        <f t="shared" ca="1" si="0"/>
        <v>-</v>
      </c>
      <c r="L2060" s="19" t="e">
        <f>IF(G2060=#REF!,#REF!,"FALSO")</f>
        <v>#REF!</v>
      </c>
      <c r="M2060" s="75"/>
      <c r="N2060" s="76"/>
    </row>
    <row r="2061" spans="1:14" ht="15">
      <c r="A2061" s="80"/>
      <c r="B2061" s="81"/>
      <c r="C2061" s="69"/>
      <c r="D2061" s="69"/>
      <c r="E2061" s="69"/>
      <c r="F2061" s="69"/>
      <c r="G2061" s="82"/>
      <c r="H2061" s="78"/>
      <c r="I2061" s="28">
        <f ca="1">SUMIF('IMPORTBFT (ID)'!$A$3:$A$5000,$G$4:$G$7322,'IMPORTBFT (ID)'!$B$3:$B$5000)</f>
        <v>0</v>
      </c>
      <c r="J2061" s="72"/>
      <c r="K2061" s="18" t="str">
        <f t="shared" ca="1" si="0"/>
        <v>-</v>
      </c>
      <c r="L2061" s="19" t="e">
        <f>IF(G2061=#REF!,#REF!,"FALSO")</f>
        <v>#REF!</v>
      </c>
      <c r="M2061" s="75"/>
      <c r="N2061" s="76"/>
    </row>
    <row r="2062" spans="1:14" ht="15">
      <c r="A2062" s="80"/>
      <c r="B2062" s="81"/>
      <c r="C2062" s="69"/>
      <c r="D2062" s="69"/>
      <c r="E2062" s="69"/>
      <c r="F2062" s="69"/>
      <c r="G2062" s="82"/>
      <c r="H2062" s="78"/>
      <c r="I2062" s="28">
        <f ca="1">SUMIF('IMPORTBFT (ID)'!$A$3:$A$5000,$G$4:$G$7322,'IMPORTBFT (ID)'!$B$3:$B$5000)</f>
        <v>0</v>
      </c>
      <c r="J2062" s="72"/>
      <c r="K2062" s="18" t="str">
        <f t="shared" ca="1" si="0"/>
        <v>-</v>
      </c>
      <c r="L2062" s="19" t="e">
        <f>IF(G2062=#REF!,#REF!,"FALSO")</f>
        <v>#REF!</v>
      </c>
      <c r="M2062" s="75"/>
      <c r="N2062" s="76"/>
    </row>
    <row r="2063" spans="1:14" ht="15">
      <c r="A2063" s="80"/>
      <c r="B2063" s="81"/>
      <c r="C2063" s="69"/>
      <c r="D2063" s="69"/>
      <c r="E2063" s="69"/>
      <c r="F2063" s="69"/>
      <c r="G2063" s="82"/>
      <c r="H2063" s="78"/>
      <c r="I2063" s="28">
        <f ca="1">SUMIF('IMPORTBFT (ID)'!$A$3:$A$5000,$G$4:$G$7322,'IMPORTBFT (ID)'!$B$3:$B$5000)</f>
        <v>0</v>
      </c>
      <c r="J2063" s="72"/>
      <c r="K2063" s="18" t="str">
        <f t="shared" ca="1" si="0"/>
        <v>-</v>
      </c>
      <c r="L2063" s="19" t="e">
        <f>IF(G2063=#REF!,#REF!,"FALSO")</f>
        <v>#REF!</v>
      </c>
      <c r="M2063" s="75"/>
      <c r="N2063" s="76"/>
    </row>
    <row r="2064" spans="1:14" ht="15">
      <c r="A2064" s="80"/>
      <c r="B2064" s="81"/>
      <c r="C2064" s="69"/>
      <c r="D2064" s="69"/>
      <c r="E2064" s="69"/>
      <c r="F2064" s="69"/>
      <c r="G2064" s="82"/>
      <c r="H2064" s="78"/>
      <c r="I2064" s="28">
        <f ca="1">SUMIF('IMPORTBFT (ID)'!$A$3:$A$5000,$G$4:$G$7322,'IMPORTBFT (ID)'!$B$3:$B$5000)</f>
        <v>0</v>
      </c>
      <c r="J2064" s="72"/>
      <c r="K2064" s="18" t="str">
        <f t="shared" ca="1" si="0"/>
        <v>-</v>
      </c>
      <c r="L2064" s="19" t="e">
        <f>IF(G2064=#REF!,#REF!,"FALSO")</f>
        <v>#REF!</v>
      </c>
      <c r="M2064" s="75"/>
      <c r="N2064" s="76"/>
    </row>
    <row r="2065" spans="1:14" ht="15">
      <c r="A2065" s="80"/>
      <c r="B2065" s="81"/>
      <c r="C2065" s="69"/>
      <c r="D2065" s="69"/>
      <c r="E2065" s="69"/>
      <c r="F2065" s="69"/>
      <c r="G2065" s="82"/>
      <c r="H2065" s="78"/>
      <c r="I2065" s="28">
        <f ca="1">SUMIF('IMPORTBFT (ID)'!$A$3:$A$5000,$G$4:$G$7322,'IMPORTBFT (ID)'!$B$3:$B$5000)</f>
        <v>0</v>
      </c>
      <c r="J2065" s="72"/>
      <c r="K2065" s="18" t="str">
        <f t="shared" ca="1" si="0"/>
        <v>-</v>
      </c>
      <c r="L2065" s="19" t="e">
        <f>IF(G2065=#REF!,#REF!,"FALSO")</f>
        <v>#REF!</v>
      </c>
      <c r="M2065" s="75"/>
      <c r="N2065" s="76"/>
    </row>
    <row r="2066" spans="1:14" ht="15">
      <c r="A2066" s="80"/>
      <c r="B2066" s="81"/>
      <c r="C2066" s="69"/>
      <c r="D2066" s="69"/>
      <c r="E2066" s="69"/>
      <c r="F2066" s="69"/>
      <c r="G2066" s="82"/>
      <c r="H2066" s="78"/>
      <c r="I2066" s="28">
        <f ca="1">SUMIF('IMPORTBFT (ID)'!$A$3:$A$5000,$G$4:$G$7322,'IMPORTBFT (ID)'!$B$3:$B$5000)</f>
        <v>0</v>
      </c>
      <c r="J2066" s="72"/>
      <c r="K2066" s="18" t="str">
        <f t="shared" ca="1" si="0"/>
        <v>-</v>
      </c>
      <c r="L2066" s="19" t="e">
        <f>IF(G2066=#REF!,#REF!,"FALSO")</f>
        <v>#REF!</v>
      </c>
      <c r="M2066" s="75"/>
      <c r="N2066" s="76"/>
    </row>
    <row r="2067" spans="1:14" ht="15">
      <c r="A2067" s="80"/>
      <c r="B2067" s="81"/>
      <c r="C2067" s="69"/>
      <c r="D2067" s="69"/>
      <c r="E2067" s="69"/>
      <c r="F2067" s="69"/>
      <c r="G2067" s="82"/>
      <c r="H2067" s="78"/>
      <c r="I2067" s="28">
        <f ca="1">SUMIF('IMPORTBFT (ID)'!$A$3:$A$5000,$G$4:$G$7322,'IMPORTBFT (ID)'!$B$3:$B$5000)</f>
        <v>0</v>
      </c>
      <c r="J2067" s="72"/>
      <c r="K2067" s="18" t="str">
        <f t="shared" ca="1" si="0"/>
        <v>-</v>
      </c>
      <c r="L2067" s="19" t="e">
        <f>IF(G2067=#REF!,#REF!,"FALSO")</f>
        <v>#REF!</v>
      </c>
      <c r="M2067" s="75"/>
      <c r="N2067" s="76"/>
    </row>
    <row r="2068" spans="1:14" ht="15">
      <c r="A2068" s="80"/>
      <c r="B2068" s="81"/>
      <c r="C2068" s="69"/>
      <c r="D2068" s="69"/>
      <c r="E2068" s="69"/>
      <c r="F2068" s="69"/>
      <c r="G2068" s="82"/>
      <c r="H2068" s="78"/>
      <c r="I2068" s="28">
        <f ca="1">SUMIF('IMPORTBFT (ID)'!$A$3:$A$5000,$G$4:$G$7322,'IMPORTBFT (ID)'!$B$3:$B$5000)</f>
        <v>0</v>
      </c>
      <c r="J2068" s="72"/>
      <c r="K2068" s="18" t="str">
        <f t="shared" ca="1" si="0"/>
        <v>-</v>
      </c>
      <c r="L2068" s="19" t="e">
        <f>IF(G2068=#REF!,#REF!,"FALSO")</f>
        <v>#REF!</v>
      </c>
      <c r="M2068" s="75"/>
      <c r="N2068" s="76"/>
    </row>
    <row r="2069" spans="1:14" ht="15">
      <c r="A2069" s="80"/>
      <c r="B2069" s="81"/>
      <c r="C2069" s="69"/>
      <c r="D2069" s="69"/>
      <c r="E2069" s="69"/>
      <c r="F2069" s="69"/>
      <c r="G2069" s="82"/>
      <c r="H2069" s="78"/>
      <c r="I2069" s="28">
        <f ca="1">SUMIF('IMPORTBFT (ID)'!$A$3:$A$5000,$G$4:$G$7322,'IMPORTBFT (ID)'!$B$3:$B$5000)</f>
        <v>0</v>
      </c>
      <c r="J2069" s="72"/>
      <c r="K2069" s="18" t="str">
        <f t="shared" ca="1" si="0"/>
        <v>-</v>
      </c>
      <c r="L2069" s="19" t="e">
        <f>IF(G2069=#REF!,#REF!,"FALSO")</f>
        <v>#REF!</v>
      </c>
      <c r="M2069" s="75"/>
      <c r="N2069" s="76"/>
    </row>
    <row r="2070" spans="1:14" ht="15">
      <c r="A2070" s="80"/>
      <c r="B2070" s="81"/>
      <c r="C2070" s="69"/>
      <c r="D2070" s="69"/>
      <c r="E2070" s="69"/>
      <c r="F2070" s="69"/>
      <c r="G2070" s="82"/>
      <c r="H2070" s="78"/>
      <c r="I2070" s="28">
        <f ca="1">SUMIF('IMPORTBFT (ID)'!$A$3:$A$5000,$G$4:$G$7322,'IMPORTBFT (ID)'!$B$3:$B$5000)</f>
        <v>0</v>
      </c>
      <c r="J2070" s="72"/>
      <c r="K2070" s="18" t="str">
        <f t="shared" ca="1" si="0"/>
        <v>-</v>
      </c>
      <c r="L2070" s="19" t="e">
        <f>IF(G2070=#REF!,#REF!,"FALSO")</f>
        <v>#REF!</v>
      </c>
      <c r="M2070" s="75"/>
      <c r="N2070" s="76"/>
    </row>
    <row r="2071" spans="1:14" ht="15">
      <c r="A2071" s="80"/>
      <c r="B2071" s="81"/>
      <c r="C2071" s="69"/>
      <c r="D2071" s="69"/>
      <c r="E2071" s="69"/>
      <c r="F2071" s="69"/>
      <c r="G2071" s="82"/>
      <c r="H2071" s="78"/>
      <c r="I2071" s="28">
        <f ca="1">SUMIF('IMPORTBFT (ID)'!$A$3:$A$5000,$G$4:$G$7322,'IMPORTBFT (ID)'!$B$3:$B$5000)</f>
        <v>0</v>
      </c>
      <c r="J2071" s="72"/>
      <c r="K2071" s="18" t="str">
        <f t="shared" ca="1" si="0"/>
        <v>-</v>
      </c>
      <c r="L2071" s="19" t="e">
        <f>IF(G2071=#REF!,#REF!,"FALSO")</f>
        <v>#REF!</v>
      </c>
      <c r="M2071" s="75"/>
      <c r="N2071" s="76"/>
    </row>
    <row r="2072" spans="1:14" ht="15">
      <c r="A2072" s="80"/>
      <c r="B2072" s="81"/>
      <c r="C2072" s="69"/>
      <c r="D2072" s="69"/>
      <c r="E2072" s="69"/>
      <c r="F2072" s="69"/>
      <c r="G2072" s="82"/>
      <c r="H2072" s="78"/>
      <c r="I2072" s="28">
        <f ca="1">SUMIF('IMPORTBFT (ID)'!$A$3:$A$5000,$G$4:$G$7322,'IMPORTBFT (ID)'!$B$3:$B$5000)</f>
        <v>0</v>
      </c>
      <c r="J2072" s="72"/>
      <c r="K2072" s="18" t="str">
        <f t="shared" ca="1" si="0"/>
        <v>-</v>
      </c>
      <c r="L2072" s="19" t="e">
        <f>IF(G2072=#REF!,#REF!,"FALSO")</f>
        <v>#REF!</v>
      </c>
      <c r="M2072" s="75"/>
      <c r="N2072" s="76"/>
    </row>
    <row r="2073" spans="1:14" ht="15">
      <c r="A2073" s="80"/>
      <c r="B2073" s="81"/>
      <c r="C2073" s="69"/>
      <c r="D2073" s="69"/>
      <c r="E2073" s="69"/>
      <c r="F2073" s="69"/>
      <c r="G2073" s="82"/>
      <c r="H2073" s="78"/>
      <c r="I2073" s="28">
        <f ca="1">SUMIF('IMPORTBFT (ID)'!$A$3:$A$5000,$G$4:$G$7322,'IMPORTBFT (ID)'!$B$3:$B$5000)</f>
        <v>0</v>
      </c>
      <c r="J2073" s="72"/>
      <c r="K2073" s="18" t="str">
        <f t="shared" ca="1" si="0"/>
        <v>-</v>
      </c>
      <c r="L2073" s="19" t="e">
        <f>IF(G2073=#REF!,#REF!,"FALSO")</f>
        <v>#REF!</v>
      </c>
      <c r="M2073" s="75"/>
      <c r="N2073" s="76"/>
    </row>
    <row r="2074" spans="1:14" ht="15">
      <c r="A2074" s="80"/>
      <c r="B2074" s="81"/>
      <c r="C2074" s="69"/>
      <c r="D2074" s="69"/>
      <c r="E2074" s="69"/>
      <c r="F2074" s="69"/>
      <c r="G2074" s="82"/>
      <c r="H2074" s="78"/>
      <c r="I2074" s="28">
        <f ca="1">SUMIF('IMPORTBFT (ID)'!$A$3:$A$5000,$G$4:$G$7322,'IMPORTBFT (ID)'!$B$3:$B$5000)</f>
        <v>0</v>
      </c>
      <c r="J2074" s="72"/>
      <c r="K2074" s="18" t="str">
        <f t="shared" ca="1" si="0"/>
        <v>-</v>
      </c>
      <c r="L2074" s="19" t="e">
        <f>IF(G2074=#REF!,#REF!,"FALSO")</f>
        <v>#REF!</v>
      </c>
      <c r="M2074" s="75"/>
      <c r="N2074" s="76"/>
    </row>
    <row r="2075" spans="1:14" ht="15">
      <c r="A2075" s="80"/>
      <c r="B2075" s="81"/>
      <c r="C2075" s="69"/>
      <c r="D2075" s="69"/>
      <c r="E2075" s="69"/>
      <c r="F2075" s="69"/>
      <c r="G2075" s="82"/>
      <c r="H2075" s="78"/>
      <c r="I2075" s="28">
        <f ca="1">SUMIF('IMPORTBFT (ID)'!$A$3:$A$5000,$G$4:$G$7322,'IMPORTBFT (ID)'!$B$3:$B$5000)</f>
        <v>0</v>
      </c>
      <c r="J2075" s="72"/>
      <c r="K2075" s="18" t="str">
        <f t="shared" ca="1" si="0"/>
        <v>-</v>
      </c>
      <c r="L2075" s="19" t="e">
        <f>IF(G2075=#REF!,#REF!,"FALSO")</f>
        <v>#REF!</v>
      </c>
      <c r="M2075" s="75"/>
      <c r="N2075" s="76"/>
    </row>
    <row r="2076" spans="1:14" ht="15">
      <c r="A2076" s="80"/>
      <c r="B2076" s="81"/>
      <c r="C2076" s="69"/>
      <c r="D2076" s="69"/>
      <c r="E2076" s="69"/>
      <c r="F2076" s="69"/>
      <c r="G2076" s="82"/>
      <c r="H2076" s="78"/>
      <c r="I2076" s="28">
        <f ca="1">SUMIF('IMPORTBFT (ID)'!$A$3:$A$5000,$G$4:$G$7322,'IMPORTBFT (ID)'!$B$3:$B$5000)</f>
        <v>0</v>
      </c>
      <c r="J2076" s="72"/>
      <c r="K2076" s="18" t="str">
        <f t="shared" ca="1" si="0"/>
        <v>-</v>
      </c>
      <c r="L2076" s="19" t="e">
        <f>IF(G2076=#REF!,#REF!,"FALSO")</f>
        <v>#REF!</v>
      </c>
      <c r="M2076" s="75"/>
      <c r="N2076" s="76"/>
    </row>
    <row r="2077" spans="1:14" ht="15">
      <c r="A2077" s="80"/>
      <c r="B2077" s="81"/>
      <c r="C2077" s="69"/>
      <c r="D2077" s="69"/>
      <c r="E2077" s="69"/>
      <c r="F2077" s="69"/>
      <c r="G2077" s="82"/>
      <c r="H2077" s="78"/>
      <c r="I2077" s="28">
        <f ca="1">SUMIF('IMPORTBFT (ID)'!$A$3:$A$5000,$G$4:$G$7322,'IMPORTBFT (ID)'!$B$3:$B$5000)</f>
        <v>0</v>
      </c>
      <c r="J2077" s="72"/>
      <c r="K2077" s="18" t="str">
        <f t="shared" ca="1" si="0"/>
        <v>-</v>
      </c>
      <c r="L2077" s="19" t="e">
        <f>IF(G2077=#REF!,#REF!,"FALSO")</f>
        <v>#REF!</v>
      </c>
      <c r="M2077" s="75"/>
      <c r="N2077" s="76"/>
    </row>
    <row r="2078" spans="1:14" ht="15">
      <c r="A2078" s="80"/>
      <c r="B2078" s="81"/>
      <c r="C2078" s="69"/>
      <c r="D2078" s="69"/>
      <c r="E2078" s="69"/>
      <c r="F2078" s="69"/>
      <c r="G2078" s="82"/>
      <c r="H2078" s="78"/>
      <c r="I2078" s="28">
        <f ca="1">SUMIF('IMPORTBFT (ID)'!$A$3:$A$5000,$G$4:$G$7322,'IMPORTBFT (ID)'!$B$3:$B$5000)</f>
        <v>0</v>
      </c>
      <c r="J2078" s="72"/>
      <c r="K2078" s="18" t="str">
        <f t="shared" ca="1" si="0"/>
        <v>-</v>
      </c>
      <c r="L2078" s="19" t="e">
        <f>IF(G2078=#REF!,#REF!,"FALSO")</f>
        <v>#REF!</v>
      </c>
      <c r="M2078" s="75"/>
      <c r="N2078" s="76"/>
    </row>
    <row r="2079" spans="1:14" ht="15">
      <c r="A2079" s="80"/>
      <c r="B2079" s="81"/>
      <c r="C2079" s="69"/>
      <c r="D2079" s="69"/>
      <c r="E2079" s="69"/>
      <c r="F2079" s="69"/>
      <c r="G2079" s="82"/>
      <c r="H2079" s="78"/>
      <c r="I2079" s="28">
        <f ca="1">SUMIF('IMPORTBFT (ID)'!$A$3:$A$5000,$G$4:$G$7322,'IMPORTBFT (ID)'!$B$3:$B$5000)</f>
        <v>0</v>
      </c>
      <c r="J2079" s="72"/>
      <c r="K2079" s="18" t="str">
        <f t="shared" ca="1" si="0"/>
        <v>-</v>
      </c>
      <c r="L2079" s="19" t="e">
        <f>IF(G2079=#REF!,#REF!,"FALSO")</f>
        <v>#REF!</v>
      </c>
      <c r="M2079" s="75"/>
      <c r="N2079" s="76"/>
    </row>
    <row r="2080" spans="1:14" ht="15">
      <c r="A2080" s="80"/>
      <c r="B2080" s="81"/>
      <c r="C2080" s="69"/>
      <c r="D2080" s="69"/>
      <c r="E2080" s="69"/>
      <c r="F2080" s="69"/>
      <c r="G2080" s="82"/>
      <c r="H2080" s="78"/>
      <c r="I2080" s="28">
        <f ca="1">SUMIF('IMPORTBFT (ID)'!$A$3:$A$5000,$G$4:$G$7322,'IMPORTBFT (ID)'!$B$3:$B$5000)</f>
        <v>0</v>
      </c>
      <c r="J2080" s="72"/>
      <c r="K2080" s="18" t="str">
        <f t="shared" ca="1" si="0"/>
        <v>-</v>
      </c>
      <c r="L2080" s="19" t="e">
        <f>IF(G2080=#REF!,#REF!,"FALSO")</f>
        <v>#REF!</v>
      </c>
      <c r="M2080" s="75"/>
      <c r="N2080" s="76"/>
    </row>
    <row r="2081" spans="1:14" ht="15">
      <c r="A2081" s="80"/>
      <c r="B2081" s="81"/>
      <c r="C2081" s="69"/>
      <c r="D2081" s="69"/>
      <c r="E2081" s="69"/>
      <c r="F2081" s="69"/>
      <c r="G2081" s="82"/>
      <c r="H2081" s="78"/>
      <c r="I2081" s="28">
        <f ca="1">SUMIF('IMPORTBFT (ID)'!$A$3:$A$5000,$G$4:$G$7322,'IMPORTBFT (ID)'!$B$3:$B$5000)</f>
        <v>0</v>
      </c>
      <c r="J2081" s="72"/>
      <c r="K2081" s="18" t="str">
        <f t="shared" ca="1" si="0"/>
        <v>-</v>
      </c>
      <c r="L2081" s="19" t="e">
        <f>IF(G2081=#REF!,#REF!,"FALSO")</f>
        <v>#REF!</v>
      </c>
      <c r="M2081" s="75"/>
      <c r="N2081" s="76"/>
    </row>
    <row r="2082" spans="1:14" ht="15">
      <c r="A2082" s="80"/>
      <c r="B2082" s="81"/>
      <c r="C2082" s="69"/>
      <c r="D2082" s="69"/>
      <c r="E2082" s="69"/>
      <c r="F2082" s="69"/>
      <c r="G2082" s="82"/>
      <c r="H2082" s="78"/>
      <c r="I2082" s="28">
        <f ca="1">SUMIF('IMPORTBFT (ID)'!$A$3:$A$5000,$G$4:$G$7322,'IMPORTBFT (ID)'!$B$3:$B$5000)</f>
        <v>0</v>
      </c>
      <c r="J2082" s="72"/>
      <c r="K2082" s="18" t="str">
        <f t="shared" ca="1" si="0"/>
        <v>-</v>
      </c>
      <c r="L2082" s="19" t="e">
        <f>IF(G2082=#REF!,#REF!,"FALSO")</f>
        <v>#REF!</v>
      </c>
      <c r="M2082" s="75"/>
      <c r="N2082" s="76"/>
    </row>
    <row r="2083" spans="1:14" ht="15">
      <c r="A2083" s="80"/>
      <c r="B2083" s="81"/>
      <c r="C2083" s="69"/>
      <c r="D2083" s="69"/>
      <c r="E2083" s="69"/>
      <c r="F2083" s="69"/>
      <c r="G2083" s="82"/>
      <c r="H2083" s="78"/>
      <c r="I2083" s="28">
        <f ca="1">SUMIF('IMPORTBFT (ID)'!$A$3:$A$5000,$G$4:$G$7322,'IMPORTBFT (ID)'!$B$3:$B$5000)</f>
        <v>0</v>
      </c>
      <c r="J2083" s="72"/>
      <c r="K2083" s="18" t="str">
        <f t="shared" ca="1" si="0"/>
        <v>-</v>
      </c>
      <c r="L2083" s="19" t="e">
        <f>IF(G2083=#REF!,#REF!,"FALSO")</f>
        <v>#REF!</v>
      </c>
      <c r="M2083" s="75"/>
      <c r="N2083" s="76"/>
    </row>
    <row r="2084" spans="1:14" ht="15">
      <c r="A2084" s="80"/>
      <c r="B2084" s="81"/>
      <c r="C2084" s="69"/>
      <c r="D2084" s="69"/>
      <c r="E2084" s="69"/>
      <c r="F2084" s="69"/>
      <c r="G2084" s="82"/>
      <c r="H2084" s="78"/>
      <c r="I2084" s="28">
        <f ca="1">SUMIF('IMPORTBFT (ID)'!$A$3:$A$5000,$G$4:$G$7322,'IMPORTBFT (ID)'!$B$3:$B$5000)</f>
        <v>0</v>
      </c>
      <c r="J2084" s="72"/>
      <c r="K2084" s="18" t="str">
        <f t="shared" ca="1" si="0"/>
        <v>-</v>
      </c>
      <c r="L2084" s="19" t="e">
        <f>IF(G2084=#REF!,#REF!,"FALSO")</f>
        <v>#REF!</v>
      </c>
      <c r="M2084" s="75"/>
      <c r="N2084" s="76"/>
    </row>
    <row r="2085" spans="1:14" ht="15">
      <c r="A2085" s="80"/>
      <c r="B2085" s="81"/>
      <c r="C2085" s="69"/>
      <c r="D2085" s="69"/>
      <c r="E2085" s="69"/>
      <c r="F2085" s="69"/>
      <c r="G2085" s="82"/>
      <c r="H2085" s="78"/>
      <c r="I2085" s="28">
        <f ca="1">SUMIF('IMPORTBFT (ID)'!$A$3:$A$5000,$G$4:$G$7322,'IMPORTBFT (ID)'!$B$3:$B$5000)</f>
        <v>0</v>
      </c>
      <c r="J2085" s="72"/>
      <c r="K2085" s="18" t="str">
        <f t="shared" ca="1" si="0"/>
        <v>-</v>
      </c>
      <c r="L2085" s="19" t="e">
        <f>IF(G2085=#REF!,#REF!,"FALSO")</f>
        <v>#REF!</v>
      </c>
      <c r="M2085" s="75"/>
      <c r="N2085" s="76"/>
    </row>
    <row r="2086" spans="1:14" ht="15">
      <c r="A2086" s="80"/>
      <c r="B2086" s="81"/>
      <c r="C2086" s="69"/>
      <c r="D2086" s="69"/>
      <c r="E2086" s="69"/>
      <c r="F2086" s="69"/>
      <c r="G2086" s="82"/>
      <c r="H2086" s="78"/>
      <c r="I2086" s="28">
        <f ca="1">SUMIF('IMPORTBFT (ID)'!$A$3:$A$5000,$G$4:$G$7322,'IMPORTBFT (ID)'!$B$3:$B$5000)</f>
        <v>0</v>
      </c>
      <c r="J2086" s="72"/>
      <c r="K2086" s="18" t="str">
        <f t="shared" ca="1" si="0"/>
        <v>-</v>
      </c>
      <c r="L2086" s="19" t="e">
        <f>IF(G2086=#REF!,#REF!,"FALSO")</f>
        <v>#REF!</v>
      </c>
      <c r="M2086" s="75"/>
      <c r="N2086" s="76"/>
    </row>
    <row r="2087" spans="1:14" ht="15">
      <c r="A2087" s="80"/>
      <c r="B2087" s="81"/>
      <c r="C2087" s="69"/>
      <c r="D2087" s="69"/>
      <c r="E2087" s="69"/>
      <c r="F2087" s="69"/>
      <c r="G2087" s="82"/>
      <c r="H2087" s="78"/>
      <c r="I2087" s="28">
        <f ca="1">SUMIF('IMPORTBFT (ID)'!$A$3:$A$5000,$G$4:$G$7322,'IMPORTBFT (ID)'!$B$3:$B$5000)</f>
        <v>0</v>
      </c>
      <c r="J2087" s="72"/>
      <c r="K2087" s="18" t="str">
        <f t="shared" ca="1" si="0"/>
        <v>-</v>
      </c>
      <c r="L2087" s="19" t="e">
        <f>IF(G2087=#REF!,#REF!,"FALSO")</f>
        <v>#REF!</v>
      </c>
      <c r="M2087" s="75"/>
      <c r="N2087" s="76"/>
    </row>
    <row r="2088" spans="1:14" ht="15">
      <c r="A2088" s="80"/>
      <c r="B2088" s="81"/>
      <c r="C2088" s="69"/>
      <c r="D2088" s="69"/>
      <c r="E2088" s="69"/>
      <c r="F2088" s="69"/>
      <c r="G2088" s="82"/>
      <c r="H2088" s="78"/>
      <c r="I2088" s="28">
        <f ca="1">SUMIF('IMPORTBFT (ID)'!$A$3:$A$5000,$G$4:$G$7322,'IMPORTBFT (ID)'!$B$3:$B$5000)</f>
        <v>0</v>
      </c>
      <c r="J2088" s="72"/>
      <c r="K2088" s="18" t="str">
        <f t="shared" ca="1" si="0"/>
        <v>-</v>
      </c>
      <c r="L2088" s="19" t="e">
        <f>IF(G2088=#REF!,#REF!,"FALSO")</f>
        <v>#REF!</v>
      </c>
      <c r="M2088" s="75"/>
      <c r="N2088" s="76"/>
    </row>
    <row r="2089" spans="1:14" ht="15">
      <c r="A2089" s="80"/>
      <c r="B2089" s="81"/>
      <c r="C2089" s="69"/>
      <c r="D2089" s="69"/>
      <c r="E2089" s="69"/>
      <c r="F2089" s="69"/>
      <c r="G2089" s="82"/>
      <c r="H2089" s="78"/>
      <c r="I2089" s="28">
        <f ca="1">SUMIF('IMPORTBFT (ID)'!$A$3:$A$5000,$G$4:$G$7322,'IMPORTBFT (ID)'!$B$3:$B$5000)</f>
        <v>0</v>
      </c>
      <c r="J2089" s="72"/>
      <c r="K2089" s="18" t="str">
        <f t="shared" ca="1" si="0"/>
        <v>-</v>
      </c>
      <c r="L2089" s="19" t="e">
        <f>IF(G2089=#REF!,#REF!,"FALSO")</f>
        <v>#REF!</v>
      </c>
      <c r="M2089" s="75"/>
      <c r="N2089" s="76"/>
    </row>
    <row r="2090" spans="1:14" ht="15">
      <c r="A2090" s="80"/>
      <c r="B2090" s="81"/>
      <c r="C2090" s="69"/>
      <c r="D2090" s="69"/>
      <c r="E2090" s="69"/>
      <c r="F2090" s="69"/>
      <c r="G2090" s="82"/>
      <c r="H2090" s="78"/>
      <c r="I2090" s="28">
        <f ca="1">SUMIF('IMPORTBFT (ID)'!$A$3:$A$5000,$G$4:$G$7322,'IMPORTBFT (ID)'!$B$3:$B$5000)</f>
        <v>0</v>
      </c>
      <c r="J2090" s="72"/>
      <c r="K2090" s="18" t="str">
        <f t="shared" ca="1" si="0"/>
        <v>-</v>
      </c>
      <c r="L2090" s="19" t="e">
        <f>IF(G2090=#REF!,#REF!,"FALSO")</f>
        <v>#REF!</v>
      </c>
      <c r="M2090" s="75"/>
      <c r="N2090" s="76"/>
    </row>
    <row r="2091" spans="1:14" ht="15">
      <c r="A2091" s="80"/>
      <c r="B2091" s="81"/>
      <c r="C2091" s="69"/>
      <c r="D2091" s="69"/>
      <c r="E2091" s="69"/>
      <c r="F2091" s="69"/>
      <c r="G2091" s="82"/>
      <c r="H2091" s="78"/>
      <c r="I2091" s="28">
        <f ca="1">SUMIF('IMPORTBFT (ID)'!$A$3:$A$5000,$G$4:$G$7322,'IMPORTBFT (ID)'!$B$3:$B$5000)</f>
        <v>0</v>
      </c>
      <c r="J2091" s="72"/>
      <c r="K2091" s="18" t="str">
        <f t="shared" ca="1" si="0"/>
        <v>-</v>
      </c>
      <c r="L2091" s="19" t="e">
        <f>IF(G2091=#REF!,#REF!,"FALSO")</f>
        <v>#REF!</v>
      </c>
      <c r="M2091" s="75"/>
      <c r="N2091" s="76"/>
    </row>
    <row r="2092" spans="1:14" ht="15">
      <c r="A2092" s="80"/>
      <c r="B2092" s="81"/>
      <c r="C2092" s="69"/>
      <c r="D2092" s="69"/>
      <c r="E2092" s="69"/>
      <c r="F2092" s="69"/>
      <c r="G2092" s="82"/>
      <c r="H2092" s="78"/>
      <c r="I2092" s="28">
        <f ca="1">SUMIF('IMPORTBFT (ID)'!$A$3:$A$5000,$G$4:$G$7322,'IMPORTBFT (ID)'!$B$3:$B$5000)</f>
        <v>0</v>
      </c>
      <c r="J2092" s="72"/>
      <c r="K2092" s="18" t="str">
        <f t="shared" ca="1" si="0"/>
        <v>-</v>
      </c>
      <c r="L2092" s="19" t="e">
        <f>IF(G2092=#REF!,#REF!,"FALSO")</f>
        <v>#REF!</v>
      </c>
      <c r="M2092" s="75"/>
      <c r="N2092" s="76"/>
    </row>
    <row r="2093" spans="1:14" ht="15">
      <c r="A2093" s="80"/>
      <c r="B2093" s="81"/>
      <c r="C2093" s="69"/>
      <c r="D2093" s="69"/>
      <c r="E2093" s="69"/>
      <c r="F2093" s="69"/>
      <c r="G2093" s="82"/>
      <c r="H2093" s="78"/>
      <c r="I2093" s="28">
        <f ca="1">SUMIF('IMPORTBFT (ID)'!$A$3:$A$5000,$G$4:$G$7322,'IMPORTBFT (ID)'!$B$3:$B$5000)</f>
        <v>0</v>
      </c>
      <c r="J2093" s="72"/>
      <c r="K2093" s="18" t="str">
        <f t="shared" ca="1" si="0"/>
        <v>-</v>
      </c>
      <c r="L2093" s="19" t="e">
        <f>IF(G2093=#REF!,#REF!,"FALSO")</f>
        <v>#REF!</v>
      </c>
      <c r="M2093" s="75"/>
      <c r="N2093" s="76"/>
    </row>
    <row r="2094" spans="1:14" ht="15">
      <c r="A2094" s="80"/>
      <c r="B2094" s="81"/>
      <c r="C2094" s="69"/>
      <c r="D2094" s="69"/>
      <c r="E2094" s="69"/>
      <c r="F2094" s="69"/>
      <c r="G2094" s="82"/>
      <c r="H2094" s="78"/>
      <c r="I2094" s="28">
        <f ca="1">SUMIF('IMPORTBFT (ID)'!$A$3:$A$5000,$G$4:$G$7322,'IMPORTBFT (ID)'!$B$3:$B$5000)</f>
        <v>0</v>
      </c>
      <c r="J2094" s="72"/>
      <c r="K2094" s="18" t="str">
        <f t="shared" ca="1" si="0"/>
        <v>-</v>
      </c>
      <c r="L2094" s="19" t="e">
        <f>IF(G2094=#REF!,#REF!,"FALSO")</f>
        <v>#REF!</v>
      </c>
      <c r="M2094" s="75"/>
      <c r="N2094" s="76"/>
    </row>
    <row r="2095" spans="1:14" ht="15">
      <c r="A2095" s="80"/>
      <c r="B2095" s="81"/>
      <c r="C2095" s="69"/>
      <c r="D2095" s="69"/>
      <c r="E2095" s="69"/>
      <c r="F2095" s="69"/>
      <c r="G2095" s="82"/>
      <c r="H2095" s="78"/>
      <c r="I2095" s="28">
        <f ca="1">SUMIF('IMPORTBFT (ID)'!$A$3:$A$5000,$G$4:$G$7322,'IMPORTBFT (ID)'!$B$3:$B$5000)</f>
        <v>0</v>
      </c>
      <c r="J2095" s="72"/>
      <c r="K2095" s="18" t="str">
        <f t="shared" ca="1" si="0"/>
        <v>-</v>
      </c>
      <c r="L2095" s="19" t="e">
        <f>IF(G2095=#REF!,#REF!,"FALSO")</f>
        <v>#REF!</v>
      </c>
      <c r="M2095" s="75"/>
      <c r="N2095" s="76"/>
    </row>
    <row r="2096" spans="1:14" ht="15">
      <c r="A2096" s="80"/>
      <c r="B2096" s="81"/>
      <c r="C2096" s="69"/>
      <c r="D2096" s="69"/>
      <c r="E2096" s="69"/>
      <c r="F2096" s="69"/>
      <c r="G2096" s="82"/>
      <c r="H2096" s="78"/>
      <c r="I2096" s="28">
        <f ca="1">SUMIF('IMPORTBFT (ID)'!$A$3:$A$5000,$G$4:$G$7322,'IMPORTBFT (ID)'!$B$3:$B$5000)</f>
        <v>0</v>
      </c>
      <c r="J2096" s="72"/>
      <c r="K2096" s="18" t="str">
        <f t="shared" ca="1" si="0"/>
        <v>-</v>
      </c>
      <c r="L2096" s="19" t="e">
        <f>IF(G2096=#REF!,#REF!,"FALSO")</f>
        <v>#REF!</v>
      </c>
      <c r="M2096" s="75"/>
      <c r="N2096" s="76"/>
    </row>
    <row r="2097" spans="1:14" ht="15">
      <c r="A2097" s="80"/>
      <c r="B2097" s="81"/>
      <c r="C2097" s="69"/>
      <c r="D2097" s="69"/>
      <c r="E2097" s="69"/>
      <c r="F2097" s="69"/>
      <c r="G2097" s="82"/>
      <c r="H2097" s="78"/>
      <c r="I2097" s="28">
        <f ca="1">SUMIF('IMPORTBFT (ID)'!$A$3:$A$5000,$G$4:$G$7322,'IMPORTBFT (ID)'!$B$3:$B$5000)</f>
        <v>0</v>
      </c>
      <c r="J2097" s="72"/>
      <c r="K2097" s="18" t="str">
        <f t="shared" ca="1" si="0"/>
        <v>-</v>
      </c>
      <c r="L2097" s="19" t="e">
        <f>IF(G2097=#REF!,#REF!,"FALSO")</f>
        <v>#REF!</v>
      </c>
      <c r="M2097" s="75"/>
      <c r="N2097" s="76"/>
    </row>
    <row r="2098" spans="1:14" ht="15">
      <c r="A2098" s="80"/>
      <c r="B2098" s="81"/>
      <c r="C2098" s="69"/>
      <c r="D2098" s="69"/>
      <c r="E2098" s="69"/>
      <c r="F2098" s="69"/>
      <c r="G2098" s="82"/>
      <c r="H2098" s="78"/>
      <c r="I2098" s="28">
        <f ca="1">SUMIF('IMPORTBFT (ID)'!$A$3:$A$5000,$G$4:$G$7322,'IMPORTBFT (ID)'!$B$3:$B$5000)</f>
        <v>0</v>
      </c>
      <c r="J2098" s="72"/>
      <c r="K2098" s="18" t="str">
        <f t="shared" ca="1" si="0"/>
        <v>-</v>
      </c>
      <c r="L2098" s="19" t="e">
        <f>IF(G2098=#REF!,#REF!,"FALSO")</f>
        <v>#REF!</v>
      </c>
      <c r="M2098" s="75"/>
      <c r="N2098" s="76"/>
    </row>
    <row r="2099" spans="1:14" ht="15">
      <c r="A2099" s="80"/>
      <c r="B2099" s="81"/>
      <c r="C2099" s="69"/>
      <c r="D2099" s="69"/>
      <c r="E2099" s="69"/>
      <c r="F2099" s="69"/>
      <c r="G2099" s="82"/>
      <c r="H2099" s="78"/>
      <c r="I2099" s="28">
        <f ca="1">SUMIF('IMPORTBFT (ID)'!$A$3:$A$5000,$G$4:$G$7322,'IMPORTBFT (ID)'!$B$3:$B$5000)</f>
        <v>0</v>
      </c>
      <c r="J2099" s="72"/>
      <c r="K2099" s="18" t="str">
        <f t="shared" ca="1" si="0"/>
        <v>-</v>
      </c>
      <c r="L2099" s="19" t="e">
        <f>IF(G2099=#REF!,#REF!,"FALSO")</f>
        <v>#REF!</v>
      </c>
      <c r="M2099" s="75"/>
      <c r="N2099" s="76"/>
    </row>
    <row r="2100" spans="1:14" ht="15">
      <c r="A2100" s="80"/>
      <c r="B2100" s="81"/>
      <c r="C2100" s="69"/>
      <c r="D2100" s="69"/>
      <c r="E2100" s="69"/>
      <c r="F2100" s="69"/>
      <c r="G2100" s="82"/>
      <c r="H2100" s="78"/>
      <c r="I2100" s="28">
        <f ca="1">SUMIF('IMPORTBFT (ID)'!$A$3:$A$5000,$G$4:$G$7322,'IMPORTBFT (ID)'!$B$3:$B$5000)</f>
        <v>0</v>
      </c>
      <c r="J2100" s="72"/>
      <c r="K2100" s="18" t="str">
        <f t="shared" ca="1" si="0"/>
        <v>-</v>
      </c>
      <c r="L2100" s="19" t="e">
        <f>IF(G2100=#REF!,#REF!,"FALSO")</f>
        <v>#REF!</v>
      </c>
      <c r="M2100" s="75"/>
      <c r="N2100" s="76"/>
    </row>
    <row r="2101" spans="1:14" ht="15">
      <c r="A2101" s="80"/>
      <c r="B2101" s="81"/>
      <c r="C2101" s="69"/>
      <c r="D2101" s="69"/>
      <c r="E2101" s="69"/>
      <c r="F2101" s="69"/>
      <c r="G2101" s="82"/>
      <c r="H2101" s="78"/>
      <c r="I2101" s="28">
        <f ca="1">SUMIF('IMPORTBFT (ID)'!$A$3:$A$5000,$G$4:$G$7322,'IMPORTBFT (ID)'!$B$3:$B$5000)</f>
        <v>0</v>
      </c>
      <c r="J2101" s="72"/>
      <c r="K2101" s="18" t="str">
        <f t="shared" ca="1" si="0"/>
        <v>-</v>
      </c>
      <c r="L2101" s="19" t="e">
        <f>IF(G2101=#REF!,#REF!,"FALSO")</f>
        <v>#REF!</v>
      </c>
      <c r="M2101" s="75"/>
      <c r="N2101" s="76"/>
    </row>
    <row r="2102" spans="1:14" ht="15">
      <c r="A2102" s="80"/>
      <c r="B2102" s="81"/>
      <c r="C2102" s="69"/>
      <c r="D2102" s="69"/>
      <c r="E2102" s="69"/>
      <c r="F2102" s="69"/>
      <c r="G2102" s="82"/>
      <c r="H2102" s="78"/>
      <c r="I2102" s="28">
        <f ca="1">SUMIF('IMPORTBFT (ID)'!$A$3:$A$5000,$G$4:$G$7322,'IMPORTBFT (ID)'!$B$3:$B$5000)</f>
        <v>0</v>
      </c>
      <c r="J2102" s="72"/>
      <c r="K2102" s="18" t="str">
        <f t="shared" ca="1" si="0"/>
        <v>-</v>
      </c>
      <c r="L2102" s="19" t="e">
        <f>IF(G2102=#REF!,#REF!,"FALSO")</f>
        <v>#REF!</v>
      </c>
      <c r="M2102" s="75"/>
      <c r="N2102" s="76"/>
    </row>
    <row r="2103" spans="1:14" ht="15">
      <c r="A2103" s="80"/>
      <c r="B2103" s="81"/>
      <c r="C2103" s="69"/>
      <c r="D2103" s="69"/>
      <c r="E2103" s="69"/>
      <c r="F2103" s="69"/>
      <c r="G2103" s="82"/>
      <c r="H2103" s="78"/>
      <c r="I2103" s="28">
        <f ca="1">SUMIF('IMPORTBFT (ID)'!$A$3:$A$5000,$G$4:$G$7322,'IMPORTBFT (ID)'!$B$3:$B$5000)</f>
        <v>0</v>
      </c>
      <c r="J2103" s="72"/>
      <c r="K2103" s="18" t="str">
        <f t="shared" ca="1" si="0"/>
        <v>-</v>
      </c>
      <c r="L2103" s="19" t="e">
        <f>IF(G2103=#REF!,#REF!,"FALSO")</f>
        <v>#REF!</v>
      </c>
      <c r="M2103" s="75"/>
      <c r="N2103" s="76"/>
    </row>
    <row r="2104" spans="1:14" ht="15">
      <c r="A2104" s="80"/>
      <c r="B2104" s="81"/>
      <c r="C2104" s="69"/>
      <c r="D2104" s="69"/>
      <c r="E2104" s="69"/>
      <c r="F2104" s="69"/>
      <c r="G2104" s="82"/>
      <c r="H2104" s="78"/>
      <c r="I2104" s="28">
        <f ca="1">SUMIF('IMPORTBFT (ID)'!$A$3:$A$5000,$G$4:$G$7322,'IMPORTBFT (ID)'!$B$3:$B$5000)</f>
        <v>0</v>
      </c>
      <c r="J2104" s="72"/>
      <c r="K2104" s="18" t="str">
        <f t="shared" ca="1" si="0"/>
        <v>-</v>
      </c>
      <c r="L2104" s="19" t="e">
        <f>IF(G2104=#REF!,#REF!,"FALSO")</f>
        <v>#REF!</v>
      </c>
      <c r="M2104" s="75"/>
      <c r="N2104" s="76"/>
    </row>
    <row r="2105" spans="1:14" ht="15">
      <c r="A2105" s="80"/>
      <c r="B2105" s="81"/>
      <c r="C2105" s="69"/>
      <c r="D2105" s="69"/>
      <c r="E2105" s="69"/>
      <c r="F2105" s="69"/>
      <c r="G2105" s="82"/>
      <c r="H2105" s="78"/>
      <c r="I2105" s="28">
        <f ca="1">SUMIF('IMPORTBFT (ID)'!$A$3:$A$5000,$G$4:$G$7322,'IMPORTBFT (ID)'!$B$3:$B$5000)</f>
        <v>0</v>
      </c>
      <c r="J2105" s="72"/>
      <c r="K2105" s="18" t="str">
        <f t="shared" ca="1" si="0"/>
        <v>-</v>
      </c>
      <c r="L2105" s="19" t="e">
        <f>IF(G2105=#REF!,#REF!,"FALSO")</f>
        <v>#REF!</v>
      </c>
      <c r="M2105" s="75"/>
      <c r="N2105" s="76"/>
    </row>
    <row r="2106" spans="1:14" ht="15">
      <c r="A2106" s="80"/>
      <c r="B2106" s="81"/>
      <c r="C2106" s="69"/>
      <c r="D2106" s="69"/>
      <c r="E2106" s="69"/>
      <c r="F2106" s="69"/>
      <c r="G2106" s="82"/>
      <c r="H2106" s="78"/>
      <c r="I2106" s="28">
        <f ca="1">SUMIF('IMPORTBFT (ID)'!$A$3:$A$5000,$G$4:$G$7322,'IMPORTBFT (ID)'!$B$3:$B$5000)</f>
        <v>0</v>
      </c>
      <c r="J2106" s="72"/>
      <c r="K2106" s="18" t="str">
        <f t="shared" ca="1" si="0"/>
        <v>-</v>
      </c>
      <c r="L2106" s="19" t="e">
        <f>IF(G2106=#REF!,#REF!,"FALSO")</f>
        <v>#REF!</v>
      </c>
      <c r="M2106" s="75"/>
      <c r="N2106" s="76"/>
    </row>
    <row r="2107" spans="1:14" ht="15">
      <c r="A2107" s="80"/>
      <c r="B2107" s="81"/>
      <c r="C2107" s="69"/>
      <c r="D2107" s="69"/>
      <c r="E2107" s="69"/>
      <c r="F2107" s="69"/>
      <c r="G2107" s="82"/>
      <c r="H2107" s="78"/>
      <c r="I2107" s="28">
        <f ca="1">SUMIF('IMPORTBFT (ID)'!$A$3:$A$5000,$G$4:$G$7322,'IMPORTBFT (ID)'!$B$3:$B$5000)</f>
        <v>0</v>
      </c>
      <c r="J2107" s="72"/>
      <c r="K2107" s="18" t="str">
        <f t="shared" ca="1" si="0"/>
        <v>-</v>
      </c>
      <c r="L2107" s="19" t="e">
        <f>IF(G2107=#REF!,#REF!,"FALSO")</f>
        <v>#REF!</v>
      </c>
      <c r="M2107" s="75"/>
      <c r="N2107" s="76"/>
    </row>
    <row r="2108" spans="1:14" ht="15">
      <c r="A2108" s="80"/>
      <c r="B2108" s="81"/>
      <c r="C2108" s="69"/>
      <c r="D2108" s="69"/>
      <c r="E2108" s="69"/>
      <c r="F2108" s="69"/>
      <c r="G2108" s="82"/>
      <c r="H2108" s="78"/>
      <c r="I2108" s="28">
        <f ca="1">SUMIF('IMPORTBFT (ID)'!$A$3:$A$5000,$G$4:$G$7322,'IMPORTBFT (ID)'!$B$3:$B$5000)</f>
        <v>0</v>
      </c>
      <c r="J2108" s="72"/>
      <c r="K2108" s="18" t="str">
        <f t="shared" ca="1" si="0"/>
        <v>-</v>
      </c>
      <c r="L2108" s="19" t="e">
        <f>IF(G2108=#REF!,#REF!,"FALSO")</f>
        <v>#REF!</v>
      </c>
      <c r="M2108" s="75"/>
      <c r="N2108" s="76"/>
    </row>
    <row r="2109" spans="1:14" ht="15">
      <c r="A2109" s="80"/>
      <c r="B2109" s="81"/>
      <c r="C2109" s="69"/>
      <c r="D2109" s="69"/>
      <c r="E2109" s="69"/>
      <c r="F2109" s="69"/>
      <c r="G2109" s="82"/>
      <c r="H2109" s="78"/>
      <c r="I2109" s="28">
        <f ca="1">SUMIF('IMPORTBFT (ID)'!$A$3:$A$5000,$G$4:$G$7322,'IMPORTBFT (ID)'!$B$3:$B$5000)</f>
        <v>0</v>
      </c>
      <c r="J2109" s="72"/>
      <c r="K2109" s="18" t="str">
        <f t="shared" ca="1" si="0"/>
        <v>-</v>
      </c>
      <c r="L2109" s="19" t="e">
        <f>IF(G2109=#REF!,#REF!,"FALSO")</f>
        <v>#REF!</v>
      </c>
      <c r="M2109" s="75"/>
      <c r="N2109" s="76"/>
    </row>
    <row r="2110" spans="1:14" ht="15">
      <c r="A2110" s="80"/>
      <c r="B2110" s="81"/>
      <c r="C2110" s="69"/>
      <c r="D2110" s="69"/>
      <c r="E2110" s="69"/>
      <c r="F2110" s="69"/>
      <c r="G2110" s="82"/>
      <c r="H2110" s="78"/>
      <c r="I2110" s="28">
        <f ca="1">SUMIF('IMPORTBFT (ID)'!$A$3:$A$5000,$G$4:$G$7322,'IMPORTBFT (ID)'!$B$3:$B$5000)</f>
        <v>0</v>
      </c>
      <c r="J2110" s="72"/>
      <c r="K2110" s="18" t="str">
        <f t="shared" ca="1" si="0"/>
        <v>-</v>
      </c>
      <c r="L2110" s="19" t="e">
        <f>IF(G2110=#REF!,#REF!,"FALSO")</f>
        <v>#REF!</v>
      </c>
      <c r="M2110" s="75"/>
      <c r="N2110" s="76"/>
    </row>
    <row r="2111" spans="1:14" ht="15">
      <c r="A2111" s="80"/>
      <c r="B2111" s="81"/>
      <c r="C2111" s="69"/>
      <c r="D2111" s="69"/>
      <c r="E2111" s="69"/>
      <c r="F2111" s="69"/>
      <c r="G2111" s="82"/>
      <c r="H2111" s="78"/>
      <c r="I2111" s="28">
        <f ca="1">SUMIF('IMPORTBFT (ID)'!$A$3:$A$5000,$G$4:$G$7322,'IMPORTBFT (ID)'!$B$3:$B$5000)</f>
        <v>0</v>
      </c>
      <c r="J2111" s="72"/>
      <c r="K2111" s="18" t="str">
        <f t="shared" ca="1" si="0"/>
        <v>-</v>
      </c>
      <c r="L2111" s="19" t="e">
        <f>IF(G2111=#REF!,#REF!,"FALSO")</f>
        <v>#REF!</v>
      </c>
      <c r="M2111" s="75"/>
      <c r="N2111" s="76"/>
    </row>
    <row r="2112" spans="1:14" ht="15">
      <c r="A2112" s="80"/>
      <c r="B2112" s="81"/>
      <c r="C2112" s="69"/>
      <c r="D2112" s="69"/>
      <c r="E2112" s="69"/>
      <c r="F2112" s="69"/>
      <c r="G2112" s="82"/>
      <c r="H2112" s="78"/>
      <c r="I2112" s="28">
        <f ca="1">SUMIF('IMPORTBFT (ID)'!$A$3:$A$5000,$G$4:$G$7322,'IMPORTBFT (ID)'!$B$3:$B$5000)</f>
        <v>0</v>
      </c>
      <c r="J2112" s="72"/>
      <c r="K2112" s="18" t="str">
        <f t="shared" ca="1" si="0"/>
        <v>-</v>
      </c>
      <c r="L2112" s="19" t="e">
        <f>IF(G2112=#REF!,#REF!,"FALSO")</f>
        <v>#REF!</v>
      </c>
      <c r="M2112" s="75"/>
      <c r="N2112" s="76"/>
    </row>
    <row r="2113" spans="1:14" ht="15">
      <c r="A2113" s="80"/>
      <c r="B2113" s="81"/>
      <c r="C2113" s="69"/>
      <c r="D2113" s="69"/>
      <c r="E2113" s="69"/>
      <c r="F2113" s="69"/>
      <c r="G2113" s="82"/>
      <c r="H2113" s="78"/>
      <c r="I2113" s="28">
        <f ca="1">SUMIF('IMPORTBFT (ID)'!$A$3:$A$5000,$G$4:$G$7322,'IMPORTBFT (ID)'!$B$3:$B$5000)</f>
        <v>0</v>
      </c>
      <c r="J2113" s="72"/>
      <c r="K2113" s="18" t="str">
        <f t="shared" ca="1" si="0"/>
        <v>-</v>
      </c>
      <c r="L2113" s="19" t="e">
        <f>IF(G2113=#REF!,#REF!,"FALSO")</f>
        <v>#REF!</v>
      </c>
      <c r="M2113" s="75"/>
      <c r="N2113" s="76"/>
    </row>
    <row r="2114" spans="1:14" ht="15">
      <c r="A2114" s="80"/>
      <c r="B2114" s="81"/>
      <c r="C2114" s="69"/>
      <c r="D2114" s="69"/>
      <c r="E2114" s="69"/>
      <c r="F2114" s="69"/>
      <c r="G2114" s="82"/>
      <c r="H2114" s="78"/>
      <c r="I2114" s="28">
        <f ca="1">SUMIF('IMPORTBFT (ID)'!$A$3:$A$5000,$G$4:$G$7322,'IMPORTBFT (ID)'!$B$3:$B$5000)</f>
        <v>0</v>
      </c>
      <c r="J2114" s="72"/>
      <c r="K2114" s="18" t="str">
        <f t="shared" ca="1" si="0"/>
        <v>-</v>
      </c>
      <c r="L2114" s="19" t="e">
        <f>IF(G2114=#REF!,#REF!,"FALSO")</f>
        <v>#REF!</v>
      </c>
      <c r="M2114" s="75"/>
      <c r="N2114" s="76"/>
    </row>
    <row r="2115" spans="1:14" ht="15">
      <c r="A2115" s="80"/>
      <c r="B2115" s="81"/>
      <c r="C2115" s="69"/>
      <c r="D2115" s="69"/>
      <c r="E2115" s="69"/>
      <c r="F2115" s="69"/>
      <c r="G2115" s="82"/>
      <c r="H2115" s="78"/>
      <c r="I2115" s="28">
        <f ca="1">SUMIF('IMPORTBFT (ID)'!$A$3:$A$5000,$G$4:$G$7322,'IMPORTBFT (ID)'!$B$3:$B$5000)</f>
        <v>0</v>
      </c>
      <c r="J2115" s="72"/>
      <c r="K2115" s="18" t="str">
        <f t="shared" ca="1" si="0"/>
        <v>-</v>
      </c>
      <c r="L2115" s="19" t="e">
        <f>IF(G2115=#REF!,#REF!,"FALSO")</f>
        <v>#REF!</v>
      </c>
      <c r="M2115" s="75"/>
      <c r="N2115" s="76"/>
    </row>
    <row r="2116" spans="1:14" ht="15">
      <c r="A2116" s="80"/>
      <c r="B2116" s="81"/>
      <c r="C2116" s="69"/>
      <c r="D2116" s="69"/>
      <c r="E2116" s="69"/>
      <c r="F2116" s="69"/>
      <c r="G2116" s="82"/>
      <c r="H2116" s="78"/>
      <c r="I2116" s="28">
        <f ca="1">SUMIF('IMPORTBFT (ID)'!$A$3:$A$5000,$G$4:$G$7322,'IMPORTBFT (ID)'!$B$3:$B$5000)</f>
        <v>0</v>
      </c>
      <c r="J2116" s="72"/>
      <c r="K2116" s="18" t="str">
        <f t="shared" ca="1" si="0"/>
        <v>-</v>
      </c>
      <c r="L2116" s="19" t="e">
        <f>IF(G2116=#REF!,#REF!,"FALSO")</f>
        <v>#REF!</v>
      </c>
      <c r="M2116" s="75"/>
      <c r="N2116" s="76"/>
    </row>
    <row r="2117" spans="1:14" ht="15">
      <c r="A2117" s="80"/>
      <c r="B2117" s="81"/>
      <c r="C2117" s="69"/>
      <c r="D2117" s="69"/>
      <c r="E2117" s="69"/>
      <c r="F2117" s="69"/>
      <c r="G2117" s="82"/>
      <c r="H2117" s="78"/>
      <c r="I2117" s="28">
        <f ca="1">SUMIF('IMPORTBFT (ID)'!$A$3:$A$5000,$G$4:$G$7322,'IMPORTBFT (ID)'!$B$3:$B$5000)</f>
        <v>0</v>
      </c>
      <c r="J2117" s="72"/>
      <c r="K2117" s="18" t="str">
        <f t="shared" ca="1" si="0"/>
        <v>-</v>
      </c>
      <c r="L2117" s="19" t="e">
        <f>IF(G2117=#REF!,#REF!,"FALSO")</f>
        <v>#REF!</v>
      </c>
      <c r="M2117" s="75"/>
      <c r="N2117" s="76"/>
    </row>
    <row r="2118" spans="1:14" ht="15">
      <c r="A2118" s="80"/>
      <c r="B2118" s="81"/>
      <c r="C2118" s="69"/>
      <c r="D2118" s="69"/>
      <c r="E2118" s="69"/>
      <c r="F2118" s="69"/>
      <c r="G2118" s="82"/>
      <c r="H2118" s="78"/>
      <c r="I2118" s="28">
        <f ca="1">SUMIF('IMPORTBFT (ID)'!$A$3:$A$5000,$G$4:$G$7322,'IMPORTBFT (ID)'!$B$3:$B$5000)</f>
        <v>0</v>
      </c>
      <c r="J2118" s="72"/>
      <c r="K2118" s="18" t="str">
        <f t="shared" ca="1" si="0"/>
        <v>-</v>
      </c>
      <c r="L2118" s="19" t="e">
        <f>IF(G2118=#REF!,#REF!,"FALSO")</f>
        <v>#REF!</v>
      </c>
      <c r="M2118" s="75"/>
      <c r="N2118" s="76"/>
    </row>
    <row r="2119" spans="1:14" ht="15">
      <c r="A2119" s="80"/>
      <c r="B2119" s="81"/>
      <c r="C2119" s="69"/>
      <c r="D2119" s="69"/>
      <c r="E2119" s="69"/>
      <c r="F2119" s="69"/>
      <c r="G2119" s="82"/>
      <c r="H2119" s="78"/>
      <c r="I2119" s="28">
        <f ca="1">SUMIF('IMPORTBFT (ID)'!$A$3:$A$5000,$G$4:$G$7322,'IMPORTBFT (ID)'!$B$3:$B$5000)</f>
        <v>0</v>
      </c>
      <c r="J2119" s="72"/>
      <c r="K2119" s="18" t="str">
        <f t="shared" ca="1" si="0"/>
        <v>-</v>
      </c>
      <c r="L2119" s="19" t="e">
        <f>IF(G2119=#REF!,#REF!,"FALSO")</f>
        <v>#REF!</v>
      </c>
      <c r="M2119" s="75"/>
      <c r="N2119" s="76"/>
    </row>
    <row r="2120" spans="1:14" ht="15">
      <c r="A2120" s="80"/>
      <c r="B2120" s="81"/>
      <c r="C2120" s="69"/>
      <c r="D2120" s="69"/>
      <c r="E2120" s="69"/>
      <c r="F2120" s="69"/>
      <c r="G2120" s="82"/>
      <c r="H2120" s="78"/>
      <c r="I2120" s="28">
        <f ca="1">SUMIF('IMPORTBFT (ID)'!$A$3:$A$5000,$G$4:$G$7322,'IMPORTBFT (ID)'!$B$3:$B$5000)</f>
        <v>0</v>
      </c>
      <c r="J2120" s="72"/>
      <c r="K2120" s="18" t="str">
        <f t="shared" ca="1" si="0"/>
        <v>-</v>
      </c>
      <c r="L2120" s="19" t="e">
        <f>IF(G2120=#REF!,#REF!,"FALSO")</f>
        <v>#REF!</v>
      </c>
      <c r="M2120" s="75"/>
      <c r="N2120" s="76"/>
    </row>
    <row r="2121" spans="1:14" ht="15">
      <c r="A2121" s="80"/>
      <c r="B2121" s="81"/>
      <c r="C2121" s="69"/>
      <c r="D2121" s="69"/>
      <c r="E2121" s="69"/>
      <c r="F2121" s="69"/>
      <c r="G2121" s="82"/>
      <c r="H2121" s="78"/>
      <c r="I2121" s="28">
        <f ca="1">SUMIF('IMPORTBFT (ID)'!$A$3:$A$5000,$G$4:$G$7322,'IMPORTBFT (ID)'!$B$3:$B$5000)</f>
        <v>0</v>
      </c>
      <c r="J2121" s="72"/>
      <c r="K2121" s="18" t="str">
        <f t="shared" ca="1" si="0"/>
        <v>-</v>
      </c>
      <c r="L2121" s="19" t="e">
        <f>IF(G2121=#REF!,#REF!,"FALSO")</f>
        <v>#REF!</v>
      </c>
      <c r="M2121" s="75"/>
      <c r="N2121" s="76"/>
    </row>
    <row r="2122" spans="1:14" ht="15">
      <c r="A2122" s="80"/>
      <c r="B2122" s="81"/>
      <c r="C2122" s="69"/>
      <c r="D2122" s="69"/>
      <c r="E2122" s="69"/>
      <c r="F2122" s="69"/>
      <c r="G2122" s="82"/>
      <c r="H2122" s="78"/>
      <c r="I2122" s="28">
        <f ca="1">SUMIF('IMPORTBFT (ID)'!$A$3:$A$5000,$G$4:$G$7322,'IMPORTBFT (ID)'!$B$3:$B$5000)</f>
        <v>0</v>
      </c>
      <c r="J2122" s="72"/>
      <c r="K2122" s="18" t="str">
        <f t="shared" ca="1" si="0"/>
        <v>-</v>
      </c>
      <c r="L2122" s="19" t="e">
        <f>IF(G2122=#REF!,#REF!,"FALSO")</f>
        <v>#REF!</v>
      </c>
      <c r="M2122" s="75"/>
      <c r="N2122" s="76"/>
    </row>
    <row r="2123" spans="1:14" ht="15">
      <c r="A2123" s="80"/>
      <c r="B2123" s="81"/>
      <c r="C2123" s="69"/>
      <c r="D2123" s="69"/>
      <c r="E2123" s="69"/>
      <c r="F2123" s="69"/>
      <c r="G2123" s="82"/>
      <c r="H2123" s="78"/>
      <c r="I2123" s="28">
        <f ca="1">SUMIF('IMPORTBFT (ID)'!$A$3:$A$5000,$G$4:$G$7322,'IMPORTBFT (ID)'!$B$3:$B$5000)</f>
        <v>0</v>
      </c>
      <c r="J2123" s="72"/>
      <c r="K2123" s="18" t="str">
        <f t="shared" ca="1" si="0"/>
        <v>-</v>
      </c>
      <c r="L2123" s="19" t="e">
        <f>IF(G2123=#REF!,#REF!,"FALSO")</f>
        <v>#REF!</v>
      </c>
      <c r="M2123" s="75"/>
      <c r="N2123" s="76"/>
    </row>
    <row r="2124" spans="1:14" ht="15">
      <c r="A2124" s="80"/>
      <c r="B2124" s="81"/>
      <c r="C2124" s="69"/>
      <c r="D2124" s="69"/>
      <c r="E2124" s="69"/>
      <c r="F2124" s="69"/>
      <c r="G2124" s="82"/>
      <c r="H2124" s="78"/>
      <c r="I2124" s="28">
        <f ca="1">SUMIF('IMPORTBFT (ID)'!$A$3:$A$5000,$G$4:$G$7322,'IMPORTBFT (ID)'!$B$3:$B$5000)</f>
        <v>0</v>
      </c>
      <c r="J2124" s="72"/>
      <c r="K2124" s="18" t="str">
        <f t="shared" ca="1" si="0"/>
        <v>-</v>
      </c>
      <c r="L2124" s="19" t="e">
        <f>IF(G2124=#REF!,#REF!,"FALSO")</f>
        <v>#REF!</v>
      </c>
      <c r="M2124" s="75"/>
      <c r="N2124" s="76"/>
    </row>
    <row r="2125" spans="1:14" ht="15">
      <c r="A2125" s="80"/>
      <c r="B2125" s="81"/>
      <c r="C2125" s="69"/>
      <c r="D2125" s="69"/>
      <c r="E2125" s="69"/>
      <c r="F2125" s="69"/>
      <c r="G2125" s="82"/>
      <c r="H2125" s="78"/>
      <c r="I2125" s="28">
        <f ca="1">SUMIF('IMPORTBFT (ID)'!$A$3:$A$5000,$G$4:$G$7322,'IMPORTBFT (ID)'!$B$3:$B$5000)</f>
        <v>0</v>
      </c>
      <c r="J2125" s="72"/>
      <c r="K2125" s="18" t="str">
        <f t="shared" ca="1" si="0"/>
        <v>-</v>
      </c>
      <c r="L2125" s="19" t="e">
        <f>IF(G2125=#REF!,#REF!,"FALSO")</f>
        <v>#REF!</v>
      </c>
      <c r="M2125" s="75"/>
      <c r="N2125" s="76"/>
    </row>
    <row r="2126" spans="1:14" ht="15">
      <c r="A2126" s="80"/>
      <c r="B2126" s="81"/>
      <c r="C2126" s="69"/>
      <c r="D2126" s="69"/>
      <c r="E2126" s="69"/>
      <c r="F2126" s="69"/>
      <c r="G2126" s="82"/>
      <c r="H2126" s="78"/>
      <c r="I2126" s="28">
        <f ca="1">SUMIF('IMPORTBFT (ID)'!$A$3:$A$5000,$G$4:$G$7322,'IMPORTBFT (ID)'!$B$3:$B$5000)</f>
        <v>0</v>
      </c>
      <c r="J2126" s="72"/>
      <c r="K2126" s="18" t="str">
        <f t="shared" ca="1" si="0"/>
        <v>-</v>
      </c>
      <c r="L2126" s="19" t="e">
        <f>IF(G2126=#REF!,#REF!,"FALSO")</f>
        <v>#REF!</v>
      </c>
      <c r="M2126" s="75"/>
      <c r="N2126" s="76"/>
    </row>
    <row r="2127" spans="1:14" ht="15">
      <c r="A2127" s="80"/>
      <c r="B2127" s="81"/>
      <c r="C2127" s="69"/>
      <c r="D2127" s="69"/>
      <c r="E2127" s="69"/>
      <c r="F2127" s="69"/>
      <c r="G2127" s="82"/>
      <c r="H2127" s="78"/>
      <c r="I2127" s="28">
        <f ca="1">SUMIF('IMPORTBFT (ID)'!$A$3:$A$5000,$G$4:$G$7322,'IMPORTBFT (ID)'!$B$3:$B$5000)</f>
        <v>0</v>
      </c>
      <c r="J2127" s="72"/>
      <c r="K2127" s="18" t="str">
        <f t="shared" ca="1" si="0"/>
        <v>-</v>
      </c>
      <c r="L2127" s="19" t="e">
        <f>IF(G2127=#REF!,#REF!,"FALSO")</f>
        <v>#REF!</v>
      </c>
      <c r="M2127" s="75"/>
      <c r="N2127" s="76"/>
    </row>
    <row r="2128" spans="1:14" ht="15">
      <c r="A2128" s="80"/>
      <c r="B2128" s="81"/>
      <c r="C2128" s="69"/>
      <c r="D2128" s="69"/>
      <c r="E2128" s="69"/>
      <c r="F2128" s="69"/>
      <c r="G2128" s="82"/>
      <c r="H2128" s="78"/>
      <c r="I2128" s="28">
        <f ca="1">SUMIF('IMPORTBFT (ID)'!$A$3:$A$5000,$G$4:$G$7322,'IMPORTBFT (ID)'!$B$3:$B$5000)</f>
        <v>0</v>
      </c>
      <c r="J2128" s="72"/>
      <c r="K2128" s="18" t="str">
        <f t="shared" ca="1" si="0"/>
        <v>-</v>
      </c>
      <c r="L2128" s="19" t="e">
        <f>IF(G2128=#REF!,#REF!,"FALSO")</f>
        <v>#REF!</v>
      </c>
      <c r="M2128" s="75"/>
      <c r="N2128" s="76"/>
    </row>
    <row r="2129" spans="1:14" ht="15">
      <c r="A2129" s="80"/>
      <c r="B2129" s="81"/>
      <c r="C2129" s="69"/>
      <c r="D2129" s="69"/>
      <c r="E2129" s="69"/>
      <c r="F2129" s="69"/>
      <c r="G2129" s="82"/>
      <c r="H2129" s="78"/>
      <c r="I2129" s="28">
        <f ca="1">SUMIF('IMPORTBFT (ID)'!$A$3:$A$5000,$G$4:$G$7322,'IMPORTBFT (ID)'!$B$3:$B$5000)</f>
        <v>0</v>
      </c>
      <c r="J2129" s="72"/>
      <c r="K2129" s="18" t="str">
        <f t="shared" ca="1" si="0"/>
        <v>-</v>
      </c>
      <c r="L2129" s="19" t="e">
        <f>IF(G2129=#REF!,#REF!,"FALSO")</f>
        <v>#REF!</v>
      </c>
      <c r="M2129" s="75"/>
      <c r="N2129" s="76"/>
    </row>
    <row r="2130" spans="1:14" ht="15">
      <c r="A2130" s="80"/>
      <c r="B2130" s="81"/>
      <c r="C2130" s="69"/>
      <c r="D2130" s="69"/>
      <c r="E2130" s="69"/>
      <c r="F2130" s="69"/>
      <c r="G2130" s="82"/>
      <c r="H2130" s="78"/>
      <c r="I2130" s="28">
        <f ca="1">SUMIF('IMPORTBFT (ID)'!$A$3:$A$5000,$G$4:$G$7322,'IMPORTBFT (ID)'!$B$3:$B$5000)</f>
        <v>0</v>
      </c>
      <c r="J2130" s="72"/>
      <c r="K2130" s="18" t="str">
        <f t="shared" ca="1" si="0"/>
        <v>-</v>
      </c>
      <c r="L2130" s="19" t="e">
        <f>IF(G2130=#REF!,#REF!,"FALSO")</f>
        <v>#REF!</v>
      </c>
      <c r="M2130" s="75"/>
      <c r="N2130" s="76"/>
    </row>
    <row r="2131" spans="1:14" ht="15">
      <c r="A2131" s="80"/>
      <c r="B2131" s="81"/>
      <c r="C2131" s="69"/>
      <c r="D2131" s="69"/>
      <c r="E2131" s="69"/>
      <c r="F2131" s="69"/>
      <c r="G2131" s="82"/>
      <c r="H2131" s="78"/>
      <c r="I2131" s="28">
        <f ca="1">SUMIF('IMPORTBFT (ID)'!$A$3:$A$5000,$G$4:$G$7322,'IMPORTBFT (ID)'!$B$3:$B$5000)</f>
        <v>0</v>
      </c>
      <c r="J2131" s="72"/>
      <c r="K2131" s="18" t="str">
        <f t="shared" ca="1" si="0"/>
        <v>-</v>
      </c>
      <c r="L2131" s="19" t="e">
        <f>IF(G2131=#REF!,#REF!,"FALSO")</f>
        <v>#REF!</v>
      </c>
      <c r="M2131" s="75"/>
      <c r="N2131" s="76"/>
    </row>
    <row r="2132" spans="1:14" ht="15">
      <c r="A2132" s="80"/>
      <c r="B2132" s="81"/>
      <c r="C2132" s="69"/>
      <c r="D2132" s="69"/>
      <c r="E2132" s="69"/>
      <c r="F2132" s="69"/>
      <c r="G2132" s="82"/>
      <c r="H2132" s="78"/>
      <c r="I2132" s="28">
        <f ca="1">SUMIF('IMPORTBFT (ID)'!$A$3:$A$5000,$G$4:$G$7322,'IMPORTBFT (ID)'!$B$3:$B$5000)</f>
        <v>0</v>
      </c>
      <c r="J2132" s="72"/>
      <c r="K2132" s="18" t="str">
        <f t="shared" ca="1" si="0"/>
        <v>-</v>
      </c>
      <c r="L2132" s="19" t="e">
        <f>IF(G2132=#REF!,#REF!,"FALSO")</f>
        <v>#REF!</v>
      </c>
      <c r="M2132" s="75"/>
      <c r="N2132" s="76"/>
    </row>
    <row r="2133" spans="1:14" ht="15">
      <c r="A2133" s="80"/>
      <c r="B2133" s="81"/>
      <c r="C2133" s="69"/>
      <c r="D2133" s="69"/>
      <c r="E2133" s="69"/>
      <c r="F2133" s="69"/>
      <c r="G2133" s="82"/>
      <c r="H2133" s="78"/>
      <c r="I2133" s="28">
        <f ca="1">SUMIF('IMPORTBFT (ID)'!$A$3:$A$5000,$G$4:$G$7322,'IMPORTBFT (ID)'!$B$3:$B$5000)</f>
        <v>0</v>
      </c>
      <c r="J2133" s="72"/>
      <c r="K2133" s="18" t="str">
        <f t="shared" ca="1" si="0"/>
        <v>-</v>
      </c>
      <c r="L2133" s="19" t="e">
        <f>IF(G2133=#REF!,#REF!,"FALSO")</f>
        <v>#REF!</v>
      </c>
      <c r="M2133" s="75"/>
      <c r="N2133" s="76"/>
    </row>
    <row r="2134" spans="1:14" ht="15">
      <c r="A2134" s="80"/>
      <c r="B2134" s="81"/>
      <c r="C2134" s="69"/>
      <c r="D2134" s="69"/>
      <c r="E2134" s="69"/>
      <c r="F2134" s="69"/>
      <c r="G2134" s="82"/>
      <c r="H2134" s="78"/>
      <c r="I2134" s="28">
        <f ca="1">SUMIF('IMPORTBFT (ID)'!$A$3:$A$5000,$G$4:$G$7322,'IMPORTBFT (ID)'!$B$3:$B$5000)</f>
        <v>0</v>
      </c>
      <c r="J2134" s="72"/>
      <c r="K2134" s="18" t="str">
        <f t="shared" ca="1" si="0"/>
        <v>-</v>
      </c>
      <c r="L2134" s="19" t="e">
        <f>IF(G2134=#REF!,#REF!,"FALSO")</f>
        <v>#REF!</v>
      </c>
      <c r="M2134" s="75"/>
      <c r="N2134" s="76"/>
    </row>
    <row r="2135" spans="1:14" ht="15">
      <c r="A2135" s="80"/>
      <c r="B2135" s="81"/>
      <c r="C2135" s="69"/>
      <c r="D2135" s="69"/>
      <c r="E2135" s="69"/>
      <c r="F2135" s="69"/>
      <c r="G2135" s="82"/>
      <c r="H2135" s="78"/>
      <c r="I2135" s="28">
        <f ca="1">SUMIF('IMPORTBFT (ID)'!$A$3:$A$5000,$G$4:$G$7322,'IMPORTBFT (ID)'!$B$3:$B$5000)</f>
        <v>0</v>
      </c>
      <c r="J2135" s="72"/>
      <c r="K2135" s="18" t="str">
        <f t="shared" ca="1" si="0"/>
        <v>-</v>
      </c>
      <c r="L2135" s="19" t="e">
        <f>IF(G2135=#REF!,#REF!,"FALSO")</f>
        <v>#REF!</v>
      </c>
      <c r="M2135" s="75"/>
      <c r="N2135" s="76"/>
    </row>
    <row r="2136" spans="1:14" ht="15">
      <c r="A2136" s="80"/>
      <c r="B2136" s="81"/>
      <c r="C2136" s="69"/>
      <c r="D2136" s="69"/>
      <c r="E2136" s="69"/>
      <c r="F2136" s="69"/>
      <c r="G2136" s="82"/>
      <c r="H2136" s="78"/>
      <c r="I2136" s="28">
        <f ca="1">SUMIF('IMPORTBFT (ID)'!$A$3:$A$5000,$G$4:$G$7322,'IMPORTBFT (ID)'!$B$3:$B$5000)</f>
        <v>0</v>
      </c>
      <c r="J2136" s="72"/>
      <c r="K2136" s="18" t="str">
        <f t="shared" ca="1" si="0"/>
        <v>-</v>
      </c>
      <c r="L2136" s="19" t="e">
        <f>IF(G2136=#REF!,#REF!,"FALSO")</f>
        <v>#REF!</v>
      </c>
      <c r="M2136" s="75"/>
      <c r="N2136" s="76"/>
    </row>
    <row r="2137" spans="1:14" ht="15">
      <c r="A2137" s="80"/>
      <c r="B2137" s="81"/>
      <c r="C2137" s="69"/>
      <c r="D2137" s="69"/>
      <c r="E2137" s="69"/>
      <c r="F2137" s="69"/>
      <c r="G2137" s="82"/>
      <c r="H2137" s="78"/>
      <c r="I2137" s="28">
        <f ca="1">SUMIF('IMPORTBFT (ID)'!$A$3:$A$5000,$G$4:$G$7322,'IMPORTBFT (ID)'!$B$3:$B$5000)</f>
        <v>0</v>
      </c>
      <c r="J2137" s="72"/>
      <c r="K2137" s="18" t="str">
        <f t="shared" ca="1" si="0"/>
        <v>-</v>
      </c>
      <c r="L2137" s="19" t="e">
        <f>IF(G2137=#REF!,#REF!,"FALSO")</f>
        <v>#REF!</v>
      </c>
      <c r="M2137" s="75"/>
      <c r="N2137" s="76"/>
    </row>
    <row r="2138" spans="1:14" ht="15">
      <c r="A2138" s="80"/>
      <c r="B2138" s="81"/>
      <c r="C2138" s="69"/>
      <c r="D2138" s="69"/>
      <c r="E2138" s="69"/>
      <c r="F2138" s="69"/>
      <c r="G2138" s="82"/>
      <c r="H2138" s="78"/>
      <c r="I2138" s="28">
        <f ca="1">SUMIF('IMPORTBFT (ID)'!$A$3:$A$5000,$G$4:$G$7322,'IMPORTBFT (ID)'!$B$3:$B$5000)</f>
        <v>0</v>
      </c>
      <c r="J2138" s="72"/>
      <c r="K2138" s="18" t="str">
        <f t="shared" ca="1" si="0"/>
        <v>-</v>
      </c>
      <c r="L2138" s="19" t="e">
        <f>IF(G2138=#REF!,#REF!,"FALSO")</f>
        <v>#REF!</v>
      </c>
      <c r="M2138" s="75"/>
      <c r="N2138" s="76"/>
    </row>
    <row r="2139" spans="1:14" ht="15">
      <c r="A2139" s="80"/>
      <c r="B2139" s="81"/>
      <c r="C2139" s="69"/>
      <c r="D2139" s="69"/>
      <c r="E2139" s="69"/>
      <c r="F2139" s="69"/>
      <c r="G2139" s="82"/>
      <c r="H2139" s="78"/>
      <c r="I2139" s="28">
        <f ca="1">SUMIF('IMPORTBFT (ID)'!$A$3:$A$5000,$G$4:$G$7322,'IMPORTBFT (ID)'!$B$3:$B$5000)</f>
        <v>0</v>
      </c>
      <c r="J2139" s="72"/>
      <c r="K2139" s="18" t="str">
        <f t="shared" ca="1" si="0"/>
        <v>-</v>
      </c>
      <c r="L2139" s="19" t="e">
        <f>IF(G2139=#REF!,#REF!,"FALSO")</f>
        <v>#REF!</v>
      </c>
      <c r="M2139" s="75"/>
      <c r="N2139" s="76"/>
    </row>
    <row r="2140" spans="1:14" ht="15">
      <c r="A2140" s="80"/>
      <c r="B2140" s="81"/>
      <c r="C2140" s="69"/>
      <c r="D2140" s="69"/>
      <c r="E2140" s="69"/>
      <c r="F2140" s="69"/>
      <c r="G2140" s="82"/>
      <c r="H2140" s="78"/>
      <c r="I2140" s="28">
        <f ca="1">SUMIF('IMPORTBFT (ID)'!$A$3:$A$5000,$G$4:$G$7322,'IMPORTBFT (ID)'!$B$3:$B$5000)</f>
        <v>0</v>
      </c>
      <c r="J2140" s="72"/>
      <c r="K2140" s="18" t="str">
        <f t="shared" ca="1" si="0"/>
        <v>-</v>
      </c>
      <c r="L2140" s="19" t="e">
        <f>IF(G2140=#REF!,#REF!,"FALSO")</f>
        <v>#REF!</v>
      </c>
      <c r="M2140" s="75"/>
      <c r="N2140" s="76"/>
    </row>
    <row r="2141" spans="1:14" ht="15">
      <c r="A2141" s="80"/>
      <c r="B2141" s="81"/>
      <c r="C2141" s="69"/>
      <c r="D2141" s="69"/>
      <c r="E2141" s="69"/>
      <c r="F2141" s="69"/>
      <c r="G2141" s="82"/>
      <c r="H2141" s="78"/>
      <c r="I2141" s="28">
        <f ca="1">SUMIF('IMPORTBFT (ID)'!$A$3:$A$5000,$G$4:$G$7322,'IMPORTBFT (ID)'!$B$3:$B$5000)</f>
        <v>0</v>
      </c>
      <c r="J2141" s="72"/>
      <c r="K2141" s="18" t="str">
        <f t="shared" ca="1" si="0"/>
        <v>-</v>
      </c>
      <c r="L2141" s="19" t="e">
        <f>IF(G2141=#REF!,#REF!,"FALSO")</f>
        <v>#REF!</v>
      </c>
      <c r="M2141" s="75"/>
      <c r="N2141" s="76"/>
    </row>
    <row r="2142" spans="1:14" ht="15">
      <c r="A2142" s="80"/>
      <c r="B2142" s="81"/>
      <c r="C2142" s="69"/>
      <c r="D2142" s="69"/>
      <c r="E2142" s="69"/>
      <c r="F2142" s="69"/>
      <c r="G2142" s="82"/>
      <c r="H2142" s="78"/>
      <c r="I2142" s="28">
        <f ca="1">SUMIF('IMPORTBFT (ID)'!$A$3:$A$5000,$G$4:$G$7322,'IMPORTBFT (ID)'!$B$3:$B$5000)</f>
        <v>0</v>
      </c>
      <c r="J2142" s="72"/>
      <c r="K2142" s="18" t="str">
        <f t="shared" ca="1" si="0"/>
        <v>-</v>
      </c>
      <c r="L2142" s="19" t="e">
        <f>IF(G2142=#REF!,#REF!,"FALSO")</f>
        <v>#REF!</v>
      </c>
      <c r="M2142" s="75"/>
      <c r="N2142" s="76"/>
    </row>
    <row r="2143" spans="1:14" ht="15">
      <c r="A2143" s="80"/>
      <c r="B2143" s="81"/>
      <c r="C2143" s="69"/>
      <c r="D2143" s="69"/>
      <c r="E2143" s="69"/>
      <c r="F2143" s="69"/>
      <c r="G2143" s="82"/>
      <c r="H2143" s="78"/>
      <c r="I2143" s="28">
        <f ca="1">SUMIF('IMPORTBFT (ID)'!$A$3:$A$5000,$G$4:$G$7322,'IMPORTBFT (ID)'!$B$3:$B$5000)</f>
        <v>0</v>
      </c>
      <c r="J2143" s="72"/>
      <c r="K2143" s="18" t="str">
        <f t="shared" ca="1" si="0"/>
        <v>-</v>
      </c>
      <c r="L2143" s="19" t="e">
        <f>IF(G2143=#REF!,#REF!,"FALSO")</f>
        <v>#REF!</v>
      </c>
      <c r="M2143" s="75"/>
      <c r="N2143" s="76"/>
    </row>
    <row r="2144" spans="1:14" ht="15">
      <c r="A2144" s="80"/>
      <c r="B2144" s="81"/>
      <c r="C2144" s="69"/>
      <c r="D2144" s="69"/>
      <c r="E2144" s="69"/>
      <c r="F2144" s="69"/>
      <c r="G2144" s="82"/>
      <c r="H2144" s="78"/>
      <c r="I2144" s="28">
        <f ca="1">SUMIF('IMPORTBFT (ID)'!$A$3:$A$5000,$G$4:$G$7322,'IMPORTBFT (ID)'!$B$3:$B$5000)</f>
        <v>0</v>
      </c>
      <c r="J2144" s="72"/>
      <c r="K2144" s="18" t="str">
        <f t="shared" ca="1" si="0"/>
        <v>-</v>
      </c>
      <c r="L2144" s="19" t="e">
        <f>IF(G2144=#REF!,#REF!,"FALSO")</f>
        <v>#REF!</v>
      </c>
      <c r="M2144" s="75"/>
      <c r="N2144" s="76"/>
    </row>
    <row r="2145" spans="1:14" ht="15">
      <c r="A2145" s="80"/>
      <c r="B2145" s="81"/>
      <c r="C2145" s="69"/>
      <c r="D2145" s="69"/>
      <c r="E2145" s="69"/>
      <c r="F2145" s="69"/>
      <c r="G2145" s="82"/>
      <c r="H2145" s="78"/>
      <c r="I2145" s="28">
        <f ca="1">SUMIF('IMPORTBFT (ID)'!$A$3:$A$5000,$G$4:$G$7322,'IMPORTBFT (ID)'!$B$3:$B$5000)</f>
        <v>0</v>
      </c>
      <c r="J2145" s="72"/>
      <c r="K2145" s="18" t="str">
        <f t="shared" ca="1" si="0"/>
        <v>-</v>
      </c>
      <c r="L2145" s="19" t="e">
        <f>IF(G2145=#REF!,#REF!,"FALSO")</f>
        <v>#REF!</v>
      </c>
      <c r="M2145" s="75"/>
      <c r="N2145" s="76"/>
    </row>
    <row r="2146" spans="1:14" ht="15">
      <c r="A2146" s="80"/>
      <c r="B2146" s="81"/>
      <c r="C2146" s="69"/>
      <c r="D2146" s="69"/>
      <c r="E2146" s="69"/>
      <c r="F2146" s="69"/>
      <c r="G2146" s="82"/>
      <c r="H2146" s="78"/>
      <c r="I2146" s="28">
        <f ca="1">SUMIF('IMPORTBFT (ID)'!$A$3:$A$5000,$G$4:$G$7322,'IMPORTBFT (ID)'!$B$3:$B$5000)</f>
        <v>0</v>
      </c>
      <c r="J2146" s="72"/>
      <c r="K2146" s="18" t="str">
        <f t="shared" ca="1" si="0"/>
        <v>-</v>
      </c>
      <c r="L2146" s="19" t="e">
        <f>IF(G2146=#REF!,#REF!,"FALSO")</f>
        <v>#REF!</v>
      </c>
      <c r="M2146" s="75"/>
      <c r="N2146" s="76"/>
    </row>
    <row r="2147" spans="1:14" ht="15">
      <c r="A2147" s="80"/>
      <c r="B2147" s="81"/>
      <c r="C2147" s="69"/>
      <c r="D2147" s="69"/>
      <c r="E2147" s="69"/>
      <c r="F2147" s="69"/>
      <c r="G2147" s="82"/>
      <c r="H2147" s="78"/>
      <c r="I2147" s="28">
        <f ca="1">SUMIF('IMPORTBFT (ID)'!$A$3:$A$5000,$G$4:$G$7322,'IMPORTBFT (ID)'!$B$3:$B$5000)</f>
        <v>0</v>
      </c>
      <c r="J2147" s="72"/>
      <c r="K2147" s="18" t="str">
        <f t="shared" ca="1" si="0"/>
        <v>-</v>
      </c>
      <c r="L2147" s="19" t="e">
        <f>IF(G2147=#REF!,#REF!,"FALSO")</f>
        <v>#REF!</v>
      </c>
      <c r="M2147" s="75"/>
      <c r="N2147" s="76"/>
    </row>
    <row r="2148" spans="1:14" ht="15">
      <c r="A2148" s="80"/>
      <c r="B2148" s="81"/>
      <c r="C2148" s="69"/>
      <c r="D2148" s="69"/>
      <c r="E2148" s="69"/>
      <c r="F2148" s="69"/>
      <c r="G2148" s="82"/>
      <c r="H2148" s="78"/>
      <c r="I2148" s="28">
        <f ca="1">SUMIF('IMPORTBFT (ID)'!$A$3:$A$5000,$G$4:$G$7322,'IMPORTBFT (ID)'!$B$3:$B$5000)</f>
        <v>0</v>
      </c>
      <c r="J2148" s="72"/>
      <c r="K2148" s="18" t="str">
        <f t="shared" ca="1" si="0"/>
        <v>-</v>
      </c>
      <c r="L2148" s="19" t="e">
        <f>IF(G2148=#REF!,#REF!,"FALSO")</f>
        <v>#REF!</v>
      </c>
      <c r="M2148" s="75"/>
      <c r="N2148" s="76"/>
    </row>
    <row r="2149" spans="1:14" ht="15">
      <c r="A2149" s="80"/>
      <c r="B2149" s="81"/>
      <c r="C2149" s="69"/>
      <c r="D2149" s="69"/>
      <c r="E2149" s="69"/>
      <c r="F2149" s="69"/>
      <c r="G2149" s="82"/>
      <c r="H2149" s="78"/>
      <c r="I2149" s="28">
        <f ca="1">SUMIF('IMPORTBFT (ID)'!$A$3:$A$5000,$G$4:$G$7322,'IMPORTBFT (ID)'!$B$3:$B$5000)</f>
        <v>0</v>
      </c>
      <c r="J2149" s="72"/>
      <c r="K2149" s="18" t="str">
        <f t="shared" ca="1" si="0"/>
        <v>-</v>
      </c>
      <c r="L2149" s="19" t="e">
        <f>IF(G2149=#REF!,#REF!,"FALSO")</f>
        <v>#REF!</v>
      </c>
      <c r="M2149" s="75"/>
      <c r="N2149" s="76"/>
    </row>
    <row r="2150" spans="1:14" ht="15">
      <c r="A2150" s="80"/>
      <c r="B2150" s="81"/>
      <c r="C2150" s="69"/>
      <c r="D2150" s="69"/>
      <c r="E2150" s="69"/>
      <c r="F2150" s="69"/>
      <c r="G2150" s="82"/>
      <c r="H2150" s="78"/>
      <c r="I2150" s="28">
        <f ca="1">SUMIF('IMPORTBFT (ID)'!$A$3:$A$5000,$G$4:$G$7322,'IMPORTBFT (ID)'!$B$3:$B$5000)</f>
        <v>0</v>
      </c>
      <c r="J2150" s="72"/>
      <c r="K2150" s="18" t="str">
        <f t="shared" ca="1" si="0"/>
        <v>-</v>
      </c>
      <c r="L2150" s="19" t="e">
        <f>IF(G2150=#REF!,#REF!,"FALSO")</f>
        <v>#REF!</v>
      </c>
      <c r="M2150" s="75"/>
      <c r="N2150" s="76"/>
    </row>
    <row r="2151" spans="1:14" ht="15">
      <c r="A2151" s="80"/>
      <c r="B2151" s="81"/>
      <c r="C2151" s="69"/>
      <c r="D2151" s="69"/>
      <c r="E2151" s="69"/>
      <c r="F2151" s="69"/>
      <c r="G2151" s="82"/>
      <c r="H2151" s="78"/>
      <c r="I2151" s="28">
        <f ca="1">SUMIF('IMPORTBFT (ID)'!$A$3:$A$5000,$G$4:$G$7322,'IMPORTBFT (ID)'!$B$3:$B$5000)</f>
        <v>0</v>
      </c>
      <c r="J2151" s="72"/>
      <c r="K2151" s="18" t="str">
        <f t="shared" ca="1" si="0"/>
        <v>-</v>
      </c>
      <c r="L2151" s="19" t="e">
        <f>IF(G2151=#REF!,#REF!,"FALSO")</f>
        <v>#REF!</v>
      </c>
      <c r="M2151" s="75"/>
      <c r="N2151" s="76"/>
    </row>
    <row r="2152" spans="1:14" ht="15">
      <c r="A2152" s="80"/>
      <c r="B2152" s="81"/>
      <c r="C2152" s="69"/>
      <c r="D2152" s="69"/>
      <c r="E2152" s="69"/>
      <c r="F2152" s="69"/>
      <c r="G2152" s="82"/>
      <c r="H2152" s="78"/>
      <c r="I2152" s="28">
        <f ca="1">SUMIF('IMPORTBFT (ID)'!$A$3:$A$5000,$G$4:$G$7322,'IMPORTBFT (ID)'!$B$3:$B$5000)</f>
        <v>0</v>
      </c>
      <c r="J2152" s="72"/>
      <c r="K2152" s="18" t="str">
        <f t="shared" ca="1" si="0"/>
        <v>-</v>
      </c>
      <c r="L2152" s="19" t="e">
        <f>IF(G2152=#REF!,#REF!,"FALSO")</f>
        <v>#REF!</v>
      </c>
      <c r="M2152" s="75"/>
      <c r="N2152" s="76"/>
    </row>
    <row r="2153" spans="1:14" ht="15">
      <c r="A2153" s="80"/>
      <c r="B2153" s="81"/>
      <c r="C2153" s="69"/>
      <c r="D2153" s="69"/>
      <c r="E2153" s="69"/>
      <c r="F2153" s="69"/>
      <c r="G2153" s="82"/>
      <c r="H2153" s="78"/>
      <c r="I2153" s="28">
        <f ca="1">SUMIF('IMPORTBFT (ID)'!$A$3:$A$5000,$G$4:$G$7322,'IMPORTBFT (ID)'!$B$3:$B$5000)</f>
        <v>0</v>
      </c>
      <c r="J2153" s="72"/>
      <c r="K2153" s="18" t="str">
        <f t="shared" ca="1" si="0"/>
        <v>-</v>
      </c>
      <c r="L2153" s="19" t="e">
        <f>IF(G2153=#REF!,#REF!,"FALSO")</f>
        <v>#REF!</v>
      </c>
      <c r="M2153" s="75"/>
      <c r="N2153" s="76"/>
    </row>
    <row r="2154" spans="1:14" ht="15">
      <c r="A2154" s="80"/>
      <c r="B2154" s="81"/>
      <c r="C2154" s="69"/>
      <c r="D2154" s="69"/>
      <c r="E2154" s="69"/>
      <c r="F2154" s="69"/>
      <c r="G2154" s="82"/>
      <c r="H2154" s="78"/>
      <c r="I2154" s="28">
        <f ca="1">SUMIF('IMPORTBFT (ID)'!$A$3:$A$5000,$G$4:$G$7322,'IMPORTBFT (ID)'!$B$3:$B$5000)</f>
        <v>0</v>
      </c>
      <c r="J2154" s="72"/>
      <c r="K2154" s="18" t="str">
        <f t="shared" ca="1" si="0"/>
        <v>-</v>
      </c>
      <c r="L2154" s="19" t="e">
        <f>IF(G2154=#REF!,#REF!,"FALSO")</f>
        <v>#REF!</v>
      </c>
      <c r="M2154" s="75"/>
      <c r="N2154" s="76"/>
    </row>
    <row r="2155" spans="1:14" ht="15">
      <c r="A2155" s="80"/>
      <c r="B2155" s="81"/>
      <c r="C2155" s="69"/>
      <c r="D2155" s="69"/>
      <c r="E2155" s="69"/>
      <c r="F2155" s="69"/>
      <c r="G2155" s="82"/>
      <c r="H2155" s="78"/>
      <c r="I2155" s="28">
        <f ca="1">SUMIF('IMPORTBFT (ID)'!$A$3:$A$5000,$G$4:$G$7322,'IMPORTBFT (ID)'!$B$3:$B$5000)</f>
        <v>0</v>
      </c>
      <c r="J2155" s="72"/>
      <c r="K2155" s="18" t="str">
        <f t="shared" ca="1" si="0"/>
        <v>-</v>
      </c>
      <c r="L2155" s="19" t="e">
        <f>IF(G2155=#REF!,#REF!,"FALSO")</f>
        <v>#REF!</v>
      </c>
      <c r="M2155" s="75"/>
      <c r="N2155" s="76"/>
    </row>
    <row r="2156" spans="1:14" ht="15">
      <c r="A2156" s="80"/>
      <c r="B2156" s="81"/>
      <c r="C2156" s="69"/>
      <c r="D2156" s="69"/>
      <c r="E2156" s="69"/>
      <c r="F2156" s="69"/>
      <c r="G2156" s="82"/>
      <c r="H2156" s="78"/>
      <c r="I2156" s="28">
        <f ca="1">SUMIF('IMPORTBFT (ID)'!$A$3:$A$5000,$G$4:$G$7322,'IMPORTBFT (ID)'!$B$3:$B$5000)</f>
        <v>0</v>
      </c>
      <c r="J2156" s="72"/>
      <c r="K2156" s="18" t="str">
        <f t="shared" ca="1" si="0"/>
        <v>-</v>
      </c>
      <c r="L2156" s="19" t="e">
        <f>IF(G2156=#REF!,#REF!,"FALSO")</f>
        <v>#REF!</v>
      </c>
      <c r="M2156" s="75"/>
      <c r="N2156" s="76"/>
    </row>
    <row r="2157" spans="1:14" ht="15">
      <c r="A2157" s="80"/>
      <c r="B2157" s="81"/>
      <c r="C2157" s="69"/>
      <c r="D2157" s="69"/>
      <c r="E2157" s="69"/>
      <c r="F2157" s="69"/>
      <c r="G2157" s="82"/>
      <c r="H2157" s="78"/>
      <c r="I2157" s="28">
        <f ca="1">SUMIF('IMPORTBFT (ID)'!$A$3:$A$5000,$G$4:$G$7322,'IMPORTBFT (ID)'!$B$3:$B$5000)</f>
        <v>0</v>
      </c>
      <c r="J2157" s="72"/>
      <c r="K2157" s="18" t="str">
        <f t="shared" ca="1" si="0"/>
        <v>-</v>
      </c>
      <c r="L2157" s="19" t="e">
        <f>IF(G2157=#REF!,#REF!,"FALSO")</f>
        <v>#REF!</v>
      </c>
      <c r="M2157" s="75"/>
      <c r="N2157" s="76"/>
    </row>
    <row r="2158" spans="1:14" ht="15">
      <c r="A2158" s="80"/>
      <c r="B2158" s="81"/>
      <c r="C2158" s="69"/>
      <c r="D2158" s="69"/>
      <c r="E2158" s="69"/>
      <c r="F2158" s="69"/>
      <c r="G2158" s="82"/>
      <c r="H2158" s="78"/>
      <c r="I2158" s="28">
        <f ca="1">SUMIF('IMPORTBFT (ID)'!$A$3:$A$5000,$G$4:$G$7322,'IMPORTBFT (ID)'!$B$3:$B$5000)</f>
        <v>0</v>
      </c>
      <c r="J2158" s="72"/>
      <c r="K2158" s="18" t="str">
        <f t="shared" ca="1" si="0"/>
        <v>-</v>
      </c>
      <c r="L2158" s="19" t="e">
        <f>IF(G2158=#REF!,#REF!,"FALSO")</f>
        <v>#REF!</v>
      </c>
      <c r="M2158" s="75"/>
      <c r="N2158" s="76"/>
    </row>
    <row r="2159" spans="1:14" ht="15">
      <c r="A2159" s="80"/>
      <c r="B2159" s="81"/>
      <c r="C2159" s="69"/>
      <c r="D2159" s="69"/>
      <c r="E2159" s="69"/>
      <c r="F2159" s="69"/>
      <c r="G2159" s="82"/>
      <c r="H2159" s="78"/>
      <c r="I2159" s="28">
        <f ca="1">SUMIF('IMPORTBFT (ID)'!$A$3:$A$5000,$G$4:$G$7322,'IMPORTBFT (ID)'!$B$3:$B$5000)</f>
        <v>0</v>
      </c>
      <c r="J2159" s="72"/>
      <c r="K2159" s="18" t="str">
        <f t="shared" ca="1" si="0"/>
        <v>-</v>
      </c>
      <c r="L2159" s="19" t="e">
        <f>IF(G2159=#REF!,#REF!,"FALSO")</f>
        <v>#REF!</v>
      </c>
      <c r="M2159" s="75"/>
      <c r="N2159" s="76"/>
    </row>
    <row r="2160" spans="1:14" ht="15">
      <c r="A2160" s="80"/>
      <c r="B2160" s="81"/>
      <c r="C2160" s="69"/>
      <c r="D2160" s="69"/>
      <c r="E2160" s="69"/>
      <c r="F2160" s="69"/>
      <c r="G2160" s="82"/>
      <c r="H2160" s="78"/>
      <c r="I2160" s="28">
        <f ca="1">SUMIF('IMPORTBFT (ID)'!$A$3:$A$5000,$G$4:$G$7322,'IMPORTBFT (ID)'!$B$3:$B$5000)</f>
        <v>0</v>
      </c>
      <c r="J2160" s="72"/>
      <c r="K2160" s="18" t="str">
        <f t="shared" ca="1" si="0"/>
        <v>-</v>
      </c>
      <c r="L2160" s="19" t="e">
        <f>IF(G2160=#REF!,#REF!,"FALSO")</f>
        <v>#REF!</v>
      </c>
      <c r="M2160" s="75"/>
      <c r="N2160" s="76"/>
    </row>
    <row r="2161" spans="1:14" ht="15">
      <c r="A2161" s="80"/>
      <c r="B2161" s="81"/>
      <c r="C2161" s="69"/>
      <c r="D2161" s="69"/>
      <c r="E2161" s="69"/>
      <c r="F2161" s="69"/>
      <c r="G2161" s="82"/>
      <c r="H2161" s="78"/>
      <c r="I2161" s="28">
        <f ca="1">SUMIF('IMPORTBFT (ID)'!$A$3:$A$5000,$G$4:$G$7322,'IMPORTBFT (ID)'!$B$3:$B$5000)</f>
        <v>0</v>
      </c>
      <c r="J2161" s="72"/>
      <c r="K2161" s="18" t="str">
        <f t="shared" ca="1" si="0"/>
        <v>-</v>
      </c>
      <c r="L2161" s="19" t="e">
        <f>IF(G2161=#REF!,#REF!,"FALSO")</f>
        <v>#REF!</v>
      </c>
      <c r="M2161" s="75"/>
      <c r="N2161" s="76"/>
    </row>
    <row r="2162" spans="1:14" ht="15">
      <c r="A2162" s="80"/>
      <c r="B2162" s="81"/>
      <c r="C2162" s="69"/>
      <c r="D2162" s="69"/>
      <c r="E2162" s="69"/>
      <c r="F2162" s="69"/>
      <c r="G2162" s="82"/>
      <c r="H2162" s="78"/>
      <c r="I2162" s="28">
        <f ca="1">SUMIF('IMPORTBFT (ID)'!$A$3:$A$5000,$G$4:$G$7322,'IMPORTBFT (ID)'!$B$3:$B$5000)</f>
        <v>0</v>
      </c>
      <c r="J2162" s="72"/>
      <c r="K2162" s="18" t="str">
        <f t="shared" ca="1" si="0"/>
        <v>-</v>
      </c>
      <c r="L2162" s="19" t="e">
        <f>IF(G2162=#REF!,#REF!,"FALSO")</f>
        <v>#REF!</v>
      </c>
      <c r="M2162" s="75"/>
      <c r="N2162" s="76"/>
    </row>
    <row r="2163" spans="1:14" ht="15">
      <c r="A2163" s="80"/>
      <c r="B2163" s="81"/>
      <c r="C2163" s="69"/>
      <c r="D2163" s="69"/>
      <c r="E2163" s="69"/>
      <c r="F2163" s="69"/>
      <c r="G2163" s="82"/>
      <c r="H2163" s="78"/>
      <c r="I2163" s="28">
        <f ca="1">SUMIF('IMPORTBFT (ID)'!$A$3:$A$5000,$G$4:$G$7322,'IMPORTBFT (ID)'!$B$3:$B$5000)</f>
        <v>0</v>
      </c>
      <c r="J2163" s="72"/>
      <c r="K2163" s="18" t="str">
        <f t="shared" ca="1" si="0"/>
        <v>-</v>
      </c>
      <c r="L2163" s="19" t="e">
        <f>IF(G2163=#REF!,#REF!,"FALSO")</f>
        <v>#REF!</v>
      </c>
      <c r="M2163" s="75"/>
      <c r="N2163" s="76"/>
    </row>
    <row r="2164" spans="1:14" ht="15">
      <c r="A2164" s="80"/>
      <c r="B2164" s="81"/>
      <c r="C2164" s="69"/>
      <c r="D2164" s="69"/>
      <c r="E2164" s="69"/>
      <c r="F2164" s="69"/>
      <c r="G2164" s="82"/>
      <c r="H2164" s="78"/>
      <c r="I2164" s="28">
        <f ca="1">SUMIF('IMPORTBFT (ID)'!$A$3:$A$5000,$G$4:$G$7322,'IMPORTBFT (ID)'!$B$3:$B$5000)</f>
        <v>0</v>
      </c>
      <c r="J2164" s="72"/>
      <c r="K2164" s="18" t="str">
        <f t="shared" ca="1" si="0"/>
        <v>-</v>
      </c>
      <c r="L2164" s="19" t="e">
        <f>IF(G2164=#REF!,#REF!,"FALSO")</f>
        <v>#REF!</v>
      </c>
      <c r="M2164" s="75"/>
      <c r="N2164" s="76"/>
    </row>
    <row r="2165" spans="1:14" ht="15">
      <c r="A2165" s="80"/>
      <c r="B2165" s="81"/>
      <c r="C2165" s="69"/>
      <c r="D2165" s="69"/>
      <c r="E2165" s="69"/>
      <c r="F2165" s="69"/>
      <c r="G2165" s="82"/>
      <c r="H2165" s="78"/>
      <c r="I2165" s="28">
        <f ca="1">SUMIF('IMPORTBFT (ID)'!$A$3:$A$5000,$G$4:$G$7322,'IMPORTBFT (ID)'!$B$3:$B$5000)</f>
        <v>0</v>
      </c>
      <c r="J2165" s="72"/>
      <c r="K2165" s="18" t="str">
        <f t="shared" ca="1" si="0"/>
        <v>-</v>
      </c>
      <c r="L2165" s="19" t="e">
        <f>IF(G2165=#REF!,#REF!,"FALSO")</f>
        <v>#REF!</v>
      </c>
      <c r="M2165" s="75"/>
      <c r="N2165" s="76"/>
    </row>
    <row r="2166" spans="1:14" ht="15">
      <c r="A2166" s="80"/>
      <c r="B2166" s="81"/>
      <c r="C2166" s="69"/>
      <c r="D2166" s="69"/>
      <c r="E2166" s="69"/>
      <c r="F2166" s="69"/>
      <c r="G2166" s="82"/>
      <c r="H2166" s="78"/>
      <c r="I2166" s="28">
        <f ca="1">SUMIF('IMPORTBFT (ID)'!$A$3:$A$5000,$G$4:$G$7322,'IMPORTBFT (ID)'!$B$3:$B$5000)</f>
        <v>0</v>
      </c>
      <c r="J2166" s="72"/>
      <c r="K2166" s="18" t="str">
        <f t="shared" ca="1" si="0"/>
        <v>-</v>
      </c>
      <c r="L2166" s="19" t="e">
        <f>IF(G2166=#REF!,#REF!,"FALSO")</f>
        <v>#REF!</v>
      </c>
      <c r="M2166" s="75"/>
      <c r="N2166" s="76"/>
    </row>
    <row r="2167" spans="1:14" ht="15">
      <c r="A2167" s="80"/>
      <c r="B2167" s="81"/>
      <c r="C2167" s="69"/>
      <c r="D2167" s="69"/>
      <c r="E2167" s="69"/>
      <c r="F2167" s="69"/>
      <c r="G2167" s="82"/>
      <c r="H2167" s="78"/>
      <c r="I2167" s="28">
        <f ca="1">SUMIF('IMPORTBFT (ID)'!$A$3:$A$5000,$G$4:$G$7322,'IMPORTBFT (ID)'!$B$3:$B$5000)</f>
        <v>0</v>
      </c>
      <c r="J2167" s="72"/>
      <c r="K2167" s="18" t="str">
        <f t="shared" ca="1" si="0"/>
        <v>-</v>
      </c>
      <c r="L2167" s="19" t="e">
        <f>IF(G2167=#REF!,#REF!,"FALSO")</f>
        <v>#REF!</v>
      </c>
      <c r="M2167" s="75"/>
      <c r="N2167" s="76"/>
    </row>
    <row r="2168" spans="1:14" ht="15">
      <c r="A2168" s="80"/>
      <c r="B2168" s="81"/>
      <c r="C2168" s="69"/>
      <c r="D2168" s="69"/>
      <c r="E2168" s="69"/>
      <c r="F2168" s="69"/>
      <c r="G2168" s="82"/>
      <c r="H2168" s="78"/>
      <c r="I2168" s="28">
        <f ca="1">SUMIF('IMPORTBFT (ID)'!$A$3:$A$5000,$G$4:$G$7322,'IMPORTBFT (ID)'!$B$3:$B$5000)</f>
        <v>0</v>
      </c>
      <c r="J2168" s="72"/>
      <c r="K2168" s="18" t="str">
        <f t="shared" ca="1" si="0"/>
        <v>-</v>
      </c>
      <c r="L2168" s="19" t="e">
        <f>IF(G2168=#REF!,#REF!,"FALSO")</f>
        <v>#REF!</v>
      </c>
      <c r="M2168" s="75"/>
      <c r="N2168" s="76"/>
    </row>
    <row r="2169" spans="1:14" ht="15">
      <c r="A2169" s="80"/>
      <c r="B2169" s="81"/>
      <c r="C2169" s="69"/>
      <c r="D2169" s="69"/>
      <c r="E2169" s="69"/>
      <c r="F2169" s="69"/>
      <c r="G2169" s="82"/>
      <c r="H2169" s="78"/>
      <c r="I2169" s="28">
        <f ca="1">SUMIF('IMPORTBFT (ID)'!$A$3:$A$5000,$G$4:$G$7322,'IMPORTBFT (ID)'!$B$3:$B$5000)</f>
        <v>0</v>
      </c>
      <c r="J2169" s="72"/>
      <c r="K2169" s="18" t="str">
        <f t="shared" ca="1" si="0"/>
        <v>-</v>
      </c>
      <c r="L2169" s="19" t="e">
        <f>IF(G2169=#REF!,#REF!,"FALSO")</f>
        <v>#REF!</v>
      </c>
      <c r="M2169" s="75"/>
      <c r="N2169" s="76"/>
    </row>
    <row r="2170" spans="1:14" ht="15">
      <c r="A2170" s="80"/>
      <c r="B2170" s="81"/>
      <c r="C2170" s="69"/>
      <c r="D2170" s="69"/>
      <c r="E2170" s="69"/>
      <c r="F2170" s="69"/>
      <c r="G2170" s="82"/>
      <c r="H2170" s="78"/>
      <c r="I2170" s="28">
        <f ca="1">SUMIF('IMPORTBFT (ID)'!$A$3:$A$5000,$G$4:$G$7322,'IMPORTBFT (ID)'!$B$3:$B$5000)</f>
        <v>0</v>
      </c>
      <c r="J2170" s="72"/>
      <c r="K2170" s="18" t="str">
        <f t="shared" ca="1" si="0"/>
        <v>-</v>
      </c>
      <c r="L2170" s="19" t="e">
        <f>IF(G2170=#REF!,#REF!,"FALSO")</f>
        <v>#REF!</v>
      </c>
      <c r="M2170" s="75"/>
      <c r="N2170" s="76"/>
    </row>
    <row r="2171" spans="1:14" ht="15">
      <c r="A2171" s="80"/>
      <c r="B2171" s="81"/>
      <c r="C2171" s="69"/>
      <c r="D2171" s="69"/>
      <c r="E2171" s="69"/>
      <c r="F2171" s="69"/>
      <c r="G2171" s="82"/>
      <c r="H2171" s="78"/>
      <c r="I2171" s="28">
        <f ca="1">SUMIF('IMPORTBFT (ID)'!$A$3:$A$5000,$G$4:$G$7322,'IMPORTBFT (ID)'!$B$3:$B$5000)</f>
        <v>0</v>
      </c>
      <c r="J2171" s="72"/>
      <c r="K2171" s="18" t="str">
        <f t="shared" ca="1" si="0"/>
        <v>-</v>
      </c>
      <c r="L2171" s="19" t="e">
        <f>IF(G2171=#REF!,#REF!,"FALSO")</f>
        <v>#REF!</v>
      </c>
      <c r="M2171" s="75"/>
      <c r="N2171" s="76"/>
    </row>
    <row r="2172" spans="1:14" ht="15">
      <c r="A2172" s="80"/>
      <c r="B2172" s="81"/>
      <c r="C2172" s="69"/>
      <c r="D2172" s="69"/>
      <c r="E2172" s="69"/>
      <c r="F2172" s="69"/>
      <c r="G2172" s="82"/>
      <c r="H2172" s="78"/>
      <c r="I2172" s="28">
        <f ca="1">SUMIF('IMPORTBFT (ID)'!$A$3:$A$5000,$G$4:$G$7322,'IMPORTBFT (ID)'!$B$3:$B$5000)</f>
        <v>0</v>
      </c>
      <c r="J2172" s="72"/>
      <c r="K2172" s="18" t="str">
        <f t="shared" ca="1" si="0"/>
        <v>-</v>
      </c>
      <c r="L2172" s="19" t="e">
        <f>IF(G2172=#REF!,#REF!,"FALSO")</f>
        <v>#REF!</v>
      </c>
      <c r="M2172" s="75"/>
      <c r="N2172" s="76"/>
    </row>
    <row r="2173" spans="1:14" ht="15">
      <c r="A2173" s="80"/>
      <c r="B2173" s="81"/>
      <c r="C2173" s="69"/>
      <c r="D2173" s="69"/>
      <c r="E2173" s="69"/>
      <c r="F2173" s="69"/>
      <c r="G2173" s="82"/>
      <c r="H2173" s="78"/>
      <c r="I2173" s="28">
        <f ca="1">SUMIF('IMPORTBFT (ID)'!$A$3:$A$5000,$G$4:$G$7322,'IMPORTBFT (ID)'!$B$3:$B$5000)</f>
        <v>0</v>
      </c>
      <c r="J2173" s="72"/>
      <c r="K2173" s="18" t="str">
        <f t="shared" ca="1" si="0"/>
        <v>-</v>
      </c>
      <c r="L2173" s="19" t="e">
        <f>IF(G2173=#REF!,#REF!,"FALSO")</f>
        <v>#REF!</v>
      </c>
      <c r="M2173" s="75"/>
      <c r="N2173" s="76"/>
    </row>
    <row r="2174" spans="1:14" ht="15">
      <c r="A2174" s="80"/>
      <c r="B2174" s="81"/>
      <c r="C2174" s="69"/>
      <c r="D2174" s="69"/>
      <c r="E2174" s="69"/>
      <c r="F2174" s="69"/>
      <c r="G2174" s="82"/>
      <c r="H2174" s="78"/>
      <c r="I2174" s="28">
        <f ca="1">SUMIF('IMPORTBFT (ID)'!$A$3:$A$5000,$G$4:$G$7322,'IMPORTBFT (ID)'!$B$3:$B$5000)</f>
        <v>0</v>
      </c>
      <c r="J2174" s="72"/>
      <c r="K2174" s="18" t="str">
        <f t="shared" ca="1" si="0"/>
        <v>-</v>
      </c>
      <c r="L2174" s="19" t="e">
        <f>IF(G2174=#REF!,#REF!,"FALSO")</f>
        <v>#REF!</v>
      </c>
      <c r="M2174" s="75"/>
      <c r="N2174" s="76"/>
    </row>
    <row r="2175" spans="1:14" ht="15">
      <c r="A2175" s="80"/>
      <c r="B2175" s="81"/>
      <c r="C2175" s="69"/>
      <c r="D2175" s="69"/>
      <c r="E2175" s="69"/>
      <c r="F2175" s="69"/>
      <c r="G2175" s="82"/>
      <c r="H2175" s="78"/>
      <c r="I2175" s="28">
        <f ca="1">SUMIF('IMPORTBFT (ID)'!$A$3:$A$5000,$G$4:$G$7322,'IMPORTBFT (ID)'!$B$3:$B$5000)</f>
        <v>0</v>
      </c>
      <c r="J2175" s="72"/>
      <c r="K2175" s="18" t="str">
        <f t="shared" ca="1" si="0"/>
        <v>-</v>
      </c>
      <c r="L2175" s="19" t="e">
        <f>IF(G2175=#REF!,#REF!,"FALSO")</f>
        <v>#REF!</v>
      </c>
      <c r="M2175" s="75"/>
      <c r="N2175" s="76"/>
    </row>
    <row r="2176" spans="1:14" ht="15">
      <c r="A2176" s="80"/>
      <c r="B2176" s="81"/>
      <c r="C2176" s="69"/>
      <c r="D2176" s="69"/>
      <c r="E2176" s="69"/>
      <c r="F2176" s="69"/>
      <c r="G2176" s="82"/>
      <c r="H2176" s="78"/>
      <c r="I2176" s="28">
        <f ca="1">SUMIF('IMPORTBFT (ID)'!$A$3:$A$5000,$G$4:$G$7322,'IMPORTBFT (ID)'!$B$3:$B$5000)</f>
        <v>0</v>
      </c>
      <c r="J2176" s="72"/>
      <c r="K2176" s="18" t="str">
        <f t="shared" ca="1" si="0"/>
        <v>-</v>
      </c>
      <c r="L2176" s="19" t="e">
        <f>IF(G2176=#REF!,#REF!,"FALSO")</f>
        <v>#REF!</v>
      </c>
      <c r="M2176" s="75"/>
      <c r="N2176" s="76"/>
    </row>
    <row r="2177" spans="1:14" ht="15">
      <c r="A2177" s="80"/>
      <c r="B2177" s="81"/>
      <c r="C2177" s="69"/>
      <c r="D2177" s="69"/>
      <c r="E2177" s="69"/>
      <c r="F2177" s="69"/>
      <c r="G2177" s="82"/>
      <c r="H2177" s="78"/>
      <c r="I2177" s="28">
        <f ca="1">SUMIF('IMPORTBFT (ID)'!$A$3:$A$5000,$G$4:$G$7322,'IMPORTBFT (ID)'!$B$3:$B$5000)</f>
        <v>0</v>
      </c>
      <c r="J2177" s="72"/>
      <c r="K2177" s="18" t="str">
        <f t="shared" ca="1" si="0"/>
        <v>-</v>
      </c>
      <c r="L2177" s="19" t="e">
        <f>IF(G2177=#REF!,#REF!,"FALSO")</f>
        <v>#REF!</v>
      </c>
      <c r="M2177" s="75"/>
      <c r="N2177" s="76"/>
    </row>
    <row r="2178" spans="1:14" ht="15">
      <c r="A2178" s="80"/>
      <c r="B2178" s="81"/>
      <c r="C2178" s="69"/>
      <c r="D2178" s="69"/>
      <c r="E2178" s="69"/>
      <c r="F2178" s="69"/>
      <c r="G2178" s="82"/>
      <c r="H2178" s="78"/>
      <c r="I2178" s="28">
        <f ca="1">SUMIF('IMPORTBFT (ID)'!$A$3:$A$5000,$G$4:$G$7322,'IMPORTBFT (ID)'!$B$3:$B$5000)</f>
        <v>0</v>
      </c>
      <c r="J2178" s="72"/>
      <c r="K2178" s="18" t="str">
        <f t="shared" ca="1" si="0"/>
        <v>-</v>
      </c>
      <c r="L2178" s="19" t="e">
        <f>IF(G2178=#REF!,#REF!,"FALSO")</f>
        <v>#REF!</v>
      </c>
      <c r="M2178" s="75"/>
      <c r="N2178" s="76"/>
    </row>
    <row r="2179" spans="1:14" ht="15">
      <c r="A2179" s="80"/>
      <c r="B2179" s="81"/>
      <c r="C2179" s="69"/>
      <c r="D2179" s="69"/>
      <c r="E2179" s="69"/>
      <c r="F2179" s="69"/>
      <c r="G2179" s="82"/>
      <c r="H2179" s="78"/>
      <c r="I2179" s="28">
        <f ca="1">SUMIF('IMPORTBFT (ID)'!$A$3:$A$5000,$G$4:$G$7322,'IMPORTBFT (ID)'!$B$3:$B$5000)</f>
        <v>0</v>
      </c>
      <c r="J2179" s="72"/>
      <c r="K2179" s="18" t="str">
        <f t="shared" ca="1" si="0"/>
        <v>-</v>
      </c>
      <c r="L2179" s="19" t="e">
        <f>IF(G2179=#REF!,#REF!,"FALSO")</f>
        <v>#REF!</v>
      </c>
      <c r="M2179" s="75"/>
      <c r="N2179" s="76"/>
    </row>
    <row r="2180" spans="1:14" ht="15">
      <c r="A2180" s="80"/>
      <c r="B2180" s="81"/>
      <c r="C2180" s="69"/>
      <c r="D2180" s="69"/>
      <c r="E2180" s="69"/>
      <c r="F2180" s="69"/>
      <c r="G2180" s="82"/>
      <c r="H2180" s="78"/>
      <c r="I2180" s="28">
        <f ca="1">SUMIF('IMPORTBFT (ID)'!$A$3:$A$5000,$G$4:$G$7322,'IMPORTBFT (ID)'!$B$3:$B$5000)</f>
        <v>0</v>
      </c>
      <c r="J2180" s="72"/>
      <c r="K2180" s="18" t="str">
        <f t="shared" ca="1" si="0"/>
        <v>-</v>
      </c>
      <c r="L2180" s="19" t="e">
        <f>IF(G2180=#REF!,#REF!,"FALSO")</f>
        <v>#REF!</v>
      </c>
      <c r="M2180" s="75"/>
      <c r="N2180" s="76"/>
    </row>
    <row r="2181" spans="1:14" ht="15">
      <c r="A2181" s="80"/>
      <c r="B2181" s="81"/>
      <c r="C2181" s="69"/>
      <c r="D2181" s="69"/>
      <c r="E2181" s="69"/>
      <c r="F2181" s="69"/>
      <c r="G2181" s="82"/>
      <c r="H2181" s="78"/>
      <c r="I2181" s="28">
        <f ca="1">SUMIF('IMPORTBFT (ID)'!$A$3:$A$5000,$G$4:$G$7322,'IMPORTBFT (ID)'!$B$3:$B$5000)</f>
        <v>0</v>
      </c>
      <c r="J2181" s="72"/>
      <c r="K2181" s="18" t="str">
        <f t="shared" ca="1" si="0"/>
        <v>-</v>
      </c>
      <c r="L2181" s="19" t="e">
        <f>IF(G2181=#REF!,#REF!,"FALSO")</f>
        <v>#REF!</v>
      </c>
      <c r="M2181" s="75"/>
      <c r="N2181" s="76"/>
    </row>
    <row r="2182" spans="1:14" ht="15">
      <c r="A2182" s="80"/>
      <c r="B2182" s="81"/>
      <c r="C2182" s="69"/>
      <c r="D2182" s="69"/>
      <c r="E2182" s="69"/>
      <c r="F2182" s="69"/>
      <c r="G2182" s="82"/>
      <c r="H2182" s="78"/>
      <c r="I2182" s="28">
        <f ca="1">SUMIF('IMPORTBFT (ID)'!$A$3:$A$5000,$G$4:$G$7322,'IMPORTBFT (ID)'!$B$3:$B$5000)</f>
        <v>0</v>
      </c>
      <c r="J2182" s="72"/>
      <c r="K2182" s="18" t="str">
        <f t="shared" ca="1" si="0"/>
        <v>-</v>
      </c>
      <c r="L2182" s="19" t="e">
        <f>IF(G2182=#REF!,#REF!,"FALSO")</f>
        <v>#REF!</v>
      </c>
      <c r="M2182" s="75"/>
      <c r="N2182" s="76"/>
    </row>
    <row r="2183" spans="1:14" ht="15">
      <c r="A2183" s="80"/>
      <c r="B2183" s="81"/>
      <c r="C2183" s="69"/>
      <c r="D2183" s="69"/>
      <c r="E2183" s="69"/>
      <c r="F2183" s="69"/>
      <c r="G2183" s="82"/>
      <c r="H2183" s="78"/>
      <c r="I2183" s="28">
        <f ca="1">SUMIF('IMPORTBFT (ID)'!$A$3:$A$5000,$G$4:$G$7322,'IMPORTBFT (ID)'!$B$3:$B$5000)</f>
        <v>0</v>
      </c>
      <c r="J2183" s="72"/>
      <c r="K2183" s="18" t="str">
        <f t="shared" ca="1" si="0"/>
        <v>-</v>
      </c>
      <c r="L2183" s="19" t="e">
        <f>IF(G2183=#REF!,#REF!,"FALSO")</f>
        <v>#REF!</v>
      </c>
      <c r="M2183" s="75"/>
      <c r="N2183" s="76"/>
    </row>
    <row r="2184" spans="1:14" ht="15">
      <c r="A2184" s="80"/>
      <c r="B2184" s="81"/>
      <c r="C2184" s="69"/>
      <c r="D2184" s="69"/>
      <c r="E2184" s="69"/>
      <c r="F2184" s="69"/>
      <c r="G2184" s="82"/>
      <c r="H2184" s="78"/>
      <c r="I2184" s="28">
        <f ca="1">SUMIF('IMPORTBFT (ID)'!$A$3:$A$5000,$G$4:$G$7322,'IMPORTBFT (ID)'!$B$3:$B$5000)</f>
        <v>0</v>
      </c>
      <c r="J2184" s="72"/>
      <c r="K2184" s="18" t="str">
        <f t="shared" ca="1" si="0"/>
        <v>-</v>
      </c>
      <c r="L2184" s="19" t="e">
        <f>IF(G2184=#REF!,#REF!,"FALSO")</f>
        <v>#REF!</v>
      </c>
      <c r="M2184" s="75"/>
      <c r="N2184" s="76"/>
    </row>
    <row r="2185" spans="1:14" ht="15">
      <c r="A2185" s="80"/>
      <c r="B2185" s="81"/>
      <c r="C2185" s="69"/>
      <c r="D2185" s="69"/>
      <c r="E2185" s="69"/>
      <c r="F2185" s="69"/>
      <c r="G2185" s="82"/>
      <c r="H2185" s="78"/>
      <c r="I2185" s="28">
        <f ca="1">SUMIF('IMPORTBFT (ID)'!$A$3:$A$5000,$G$4:$G$7322,'IMPORTBFT (ID)'!$B$3:$B$5000)</f>
        <v>0</v>
      </c>
      <c r="J2185" s="72"/>
      <c r="K2185" s="18" t="str">
        <f t="shared" ca="1" si="0"/>
        <v>-</v>
      </c>
      <c r="L2185" s="19" t="e">
        <f>IF(G2185=#REF!,#REF!,"FALSO")</f>
        <v>#REF!</v>
      </c>
      <c r="M2185" s="75"/>
      <c r="N2185" s="76"/>
    </row>
    <row r="2186" spans="1:14" ht="15">
      <c r="A2186" s="80"/>
      <c r="B2186" s="81"/>
      <c r="C2186" s="69"/>
      <c r="D2186" s="69"/>
      <c r="E2186" s="69"/>
      <c r="F2186" s="69"/>
      <c r="G2186" s="82"/>
      <c r="H2186" s="78"/>
      <c r="I2186" s="28">
        <f ca="1">SUMIF('IMPORTBFT (ID)'!$A$3:$A$5000,$G$4:$G$7322,'IMPORTBFT (ID)'!$B$3:$B$5000)</f>
        <v>0</v>
      </c>
      <c r="J2186" s="72"/>
      <c r="K2186" s="18" t="str">
        <f t="shared" ca="1" si="0"/>
        <v>-</v>
      </c>
      <c r="L2186" s="19" t="e">
        <f>IF(G2186=#REF!,#REF!,"FALSO")</f>
        <v>#REF!</v>
      </c>
      <c r="M2186" s="75"/>
      <c r="N2186" s="76"/>
    </row>
    <row r="2187" spans="1:14" ht="15">
      <c r="A2187" s="80"/>
      <c r="B2187" s="81"/>
      <c r="C2187" s="69"/>
      <c r="D2187" s="69"/>
      <c r="E2187" s="69"/>
      <c r="F2187" s="69"/>
      <c r="G2187" s="82"/>
      <c r="H2187" s="78"/>
      <c r="I2187" s="28">
        <f ca="1">SUMIF('IMPORTBFT (ID)'!$A$3:$A$5000,$G$4:$G$7322,'IMPORTBFT (ID)'!$B$3:$B$5000)</f>
        <v>0</v>
      </c>
      <c r="J2187" s="72"/>
      <c r="K2187" s="18" t="str">
        <f t="shared" ca="1" si="0"/>
        <v>-</v>
      </c>
      <c r="L2187" s="19" t="e">
        <f>IF(G2187=#REF!,#REF!,"FALSO")</f>
        <v>#REF!</v>
      </c>
      <c r="M2187" s="75"/>
      <c r="N2187" s="76"/>
    </row>
    <row r="2188" spans="1:14" ht="15">
      <c r="A2188" s="80"/>
      <c r="B2188" s="81"/>
      <c r="C2188" s="69"/>
      <c r="D2188" s="69"/>
      <c r="E2188" s="69"/>
      <c r="F2188" s="69"/>
      <c r="G2188" s="82"/>
      <c r="H2188" s="78"/>
      <c r="I2188" s="28">
        <f ca="1">SUMIF('IMPORTBFT (ID)'!$A$3:$A$5000,$G$4:$G$7322,'IMPORTBFT (ID)'!$B$3:$B$5000)</f>
        <v>0</v>
      </c>
      <c r="J2188" s="72"/>
      <c r="K2188" s="18" t="str">
        <f t="shared" ca="1" si="0"/>
        <v>-</v>
      </c>
      <c r="L2188" s="19" t="e">
        <f>IF(G2188=#REF!,#REF!,"FALSO")</f>
        <v>#REF!</v>
      </c>
      <c r="M2188" s="75"/>
      <c r="N2188" s="76"/>
    </row>
    <row r="2189" spans="1:14" ht="15">
      <c r="A2189" s="80"/>
      <c r="B2189" s="81"/>
      <c r="C2189" s="69"/>
      <c r="D2189" s="69"/>
      <c r="E2189" s="69"/>
      <c r="F2189" s="69"/>
      <c r="G2189" s="82"/>
      <c r="H2189" s="78"/>
      <c r="I2189" s="28">
        <f ca="1">SUMIF('IMPORTBFT (ID)'!$A$3:$A$5000,$G$4:$G$7322,'IMPORTBFT (ID)'!$B$3:$B$5000)</f>
        <v>0</v>
      </c>
      <c r="J2189" s="72"/>
      <c r="K2189" s="18" t="str">
        <f t="shared" ca="1" si="0"/>
        <v>-</v>
      </c>
      <c r="L2189" s="19" t="e">
        <f>IF(G2189=#REF!,#REF!,"FALSO")</f>
        <v>#REF!</v>
      </c>
      <c r="M2189" s="75"/>
      <c r="N2189" s="76"/>
    </row>
    <row r="2190" spans="1:14" ht="15">
      <c r="A2190" s="80"/>
      <c r="B2190" s="81"/>
      <c r="C2190" s="69"/>
      <c r="D2190" s="69"/>
      <c r="E2190" s="69"/>
      <c r="F2190" s="69"/>
      <c r="G2190" s="82"/>
      <c r="H2190" s="78"/>
      <c r="I2190" s="28">
        <f ca="1">SUMIF('IMPORTBFT (ID)'!$A$3:$A$5000,$G$4:$G$7322,'IMPORTBFT (ID)'!$B$3:$B$5000)</f>
        <v>0</v>
      </c>
      <c r="J2190" s="72"/>
      <c r="K2190" s="18" t="str">
        <f t="shared" ca="1" si="0"/>
        <v>-</v>
      </c>
      <c r="L2190" s="19" t="e">
        <f>IF(G2190=#REF!,#REF!,"FALSO")</f>
        <v>#REF!</v>
      </c>
      <c r="M2190" s="75"/>
      <c r="N2190" s="76"/>
    </row>
    <row r="2191" spans="1:14" ht="15">
      <c r="A2191" s="80"/>
      <c r="B2191" s="81"/>
      <c r="C2191" s="69"/>
      <c r="D2191" s="69"/>
      <c r="E2191" s="69"/>
      <c r="F2191" s="69"/>
      <c r="G2191" s="82"/>
      <c r="H2191" s="78"/>
      <c r="I2191" s="28">
        <f ca="1">SUMIF('IMPORTBFT (ID)'!$A$3:$A$5000,$G$4:$G$7322,'IMPORTBFT (ID)'!$B$3:$B$5000)</f>
        <v>0</v>
      </c>
      <c r="J2191" s="72"/>
      <c r="K2191" s="18" t="str">
        <f t="shared" ca="1" si="0"/>
        <v>-</v>
      </c>
      <c r="L2191" s="19" t="e">
        <f>IF(G2191=#REF!,#REF!,"FALSO")</f>
        <v>#REF!</v>
      </c>
      <c r="M2191" s="75"/>
      <c r="N2191" s="76"/>
    </row>
    <row r="2192" spans="1:14" ht="15">
      <c r="A2192" s="80"/>
      <c r="B2192" s="81"/>
      <c r="C2192" s="69"/>
      <c r="D2192" s="69"/>
      <c r="E2192" s="69"/>
      <c r="F2192" s="69"/>
      <c r="G2192" s="82"/>
      <c r="H2192" s="78"/>
      <c r="I2192" s="28">
        <f ca="1">SUMIF('IMPORTBFT (ID)'!$A$3:$A$5000,$G$4:$G$7322,'IMPORTBFT (ID)'!$B$3:$B$5000)</f>
        <v>0</v>
      </c>
      <c r="J2192" s="72"/>
      <c r="K2192" s="18" t="str">
        <f t="shared" ca="1" si="0"/>
        <v>-</v>
      </c>
      <c r="L2192" s="19" t="e">
        <f>IF(G2192=#REF!,#REF!,"FALSO")</f>
        <v>#REF!</v>
      </c>
      <c r="M2192" s="75"/>
      <c r="N2192" s="76"/>
    </row>
    <row r="2193" spans="1:14" ht="15">
      <c r="A2193" s="80"/>
      <c r="B2193" s="81"/>
      <c r="C2193" s="69"/>
      <c r="D2193" s="69"/>
      <c r="E2193" s="69"/>
      <c r="F2193" s="69"/>
      <c r="G2193" s="82"/>
      <c r="H2193" s="78"/>
      <c r="I2193" s="28">
        <f ca="1">SUMIF('IMPORTBFT (ID)'!$A$3:$A$5000,$G$4:$G$7322,'IMPORTBFT (ID)'!$B$3:$B$5000)</f>
        <v>0</v>
      </c>
      <c r="J2193" s="72"/>
      <c r="K2193" s="18" t="str">
        <f t="shared" ca="1" si="0"/>
        <v>-</v>
      </c>
      <c r="L2193" s="19" t="e">
        <f>IF(G2193=#REF!,#REF!,"FALSO")</f>
        <v>#REF!</v>
      </c>
      <c r="M2193" s="75"/>
      <c r="N2193" s="76"/>
    </row>
    <row r="2194" spans="1:14" ht="15">
      <c r="A2194" s="80"/>
      <c r="B2194" s="81"/>
      <c r="C2194" s="69"/>
      <c r="D2194" s="69"/>
      <c r="E2194" s="69"/>
      <c r="F2194" s="69"/>
      <c r="G2194" s="82"/>
      <c r="H2194" s="78"/>
      <c r="I2194" s="28">
        <f ca="1">SUMIF('IMPORTBFT (ID)'!$A$3:$A$5000,$G$4:$G$7322,'IMPORTBFT (ID)'!$B$3:$B$5000)</f>
        <v>0</v>
      </c>
      <c r="J2194" s="72"/>
      <c r="K2194" s="18" t="str">
        <f t="shared" ca="1" si="0"/>
        <v>-</v>
      </c>
      <c r="L2194" s="19" t="e">
        <f>IF(G2194=#REF!,#REF!,"FALSO")</f>
        <v>#REF!</v>
      </c>
      <c r="M2194" s="75"/>
      <c r="N2194" s="76"/>
    </row>
    <row r="2195" spans="1:14" ht="15">
      <c r="A2195" s="80"/>
      <c r="B2195" s="81"/>
      <c r="C2195" s="69"/>
      <c r="D2195" s="69"/>
      <c r="E2195" s="69"/>
      <c r="F2195" s="69"/>
      <c r="G2195" s="82"/>
      <c r="H2195" s="78"/>
      <c r="I2195" s="28">
        <f ca="1">SUMIF('IMPORTBFT (ID)'!$A$3:$A$5000,$G$4:$G$7322,'IMPORTBFT (ID)'!$B$3:$B$5000)</f>
        <v>0</v>
      </c>
      <c r="J2195" s="72"/>
      <c r="K2195" s="18" t="str">
        <f t="shared" ca="1" si="0"/>
        <v>-</v>
      </c>
      <c r="L2195" s="19" t="e">
        <f>IF(G2195=#REF!,#REF!,"FALSO")</f>
        <v>#REF!</v>
      </c>
      <c r="M2195" s="75"/>
      <c r="N2195" s="76"/>
    </row>
    <row r="2196" spans="1:14" ht="15">
      <c r="A2196" s="80"/>
      <c r="B2196" s="81"/>
      <c r="C2196" s="69"/>
      <c r="D2196" s="69"/>
      <c r="E2196" s="69"/>
      <c r="F2196" s="69"/>
      <c r="G2196" s="82"/>
      <c r="H2196" s="78"/>
      <c r="I2196" s="28">
        <f ca="1">SUMIF('IMPORTBFT (ID)'!$A$3:$A$5000,$G$4:$G$7322,'IMPORTBFT (ID)'!$B$3:$B$5000)</f>
        <v>0</v>
      </c>
      <c r="J2196" s="72"/>
      <c r="K2196" s="18" t="str">
        <f t="shared" ca="1" si="0"/>
        <v>-</v>
      </c>
      <c r="L2196" s="19" t="e">
        <f>IF(G2196=#REF!,#REF!,"FALSO")</f>
        <v>#REF!</v>
      </c>
      <c r="M2196" s="75"/>
      <c r="N2196" s="76"/>
    </row>
    <row r="2197" spans="1:14" ht="15">
      <c r="A2197" s="80"/>
      <c r="B2197" s="81"/>
      <c r="C2197" s="69"/>
      <c r="D2197" s="69"/>
      <c r="E2197" s="69"/>
      <c r="F2197" s="69"/>
      <c r="G2197" s="82"/>
      <c r="H2197" s="78"/>
      <c r="I2197" s="28">
        <f ca="1">SUMIF('IMPORTBFT (ID)'!$A$3:$A$5000,$G$4:$G$7322,'IMPORTBFT (ID)'!$B$3:$B$5000)</f>
        <v>0</v>
      </c>
      <c r="J2197" s="72"/>
      <c r="K2197" s="18" t="str">
        <f t="shared" ca="1" si="0"/>
        <v>-</v>
      </c>
      <c r="L2197" s="19" t="e">
        <f>IF(G2197=#REF!,#REF!,"FALSO")</f>
        <v>#REF!</v>
      </c>
      <c r="M2197" s="75"/>
      <c r="N2197" s="76"/>
    </row>
    <row r="2198" spans="1:14" ht="15">
      <c r="A2198" s="80"/>
      <c r="B2198" s="81"/>
      <c r="C2198" s="69"/>
      <c r="D2198" s="69"/>
      <c r="E2198" s="69"/>
      <c r="F2198" s="69"/>
      <c r="G2198" s="82"/>
      <c r="H2198" s="78"/>
      <c r="I2198" s="28">
        <f ca="1">SUMIF('IMPORTBFT (ID)'!$A$3:$A$5000,$G$4:$G$7322,'IMPORTBFT (ID)'!$B$3:$B$5000)</f>
        <v>0</v>
      </c>
      <c r="J2198" s="72"/>
      <c r="K2198" s="18" t="str">
        <f t="shared" ca="1" si="0"/>
        <v>-</v>
      </c>
      <c r="L2198" s="19" t="e">
        <f>IF(G2198=#REF!,#REF!,"FALSO")</f>
        <v>#REF!</v>
      </c>
      <c r="M2198" s="75"/>
      <c r="N2198" s="76"/>
    </row>
    <row r="2199" spans="1:14" ht="15">
      <c r="A2199" s="80"/>
      <c r="B2199" s="81"/>
      <c r="C2199" s="69"/>
      <c r="D2199" s="69"/>
      <c r="E2199" s="69"/>
      <c r="F2199" s="69"/>
      <c r="G2199" s="82"/>
      <c r="H2199" s="78"/>
      <c r="I2199" s="28">
        <f ca="1">SUMIF('IMPORTBFT (ID)'!$A$3:$A$5000,$G$4:$G$7322,'IMPORTBFT (ID)'!$B$3:$B$5000)</f>
        <v>0</v>
      </c>
      <c r="J2199" s="72"/>
      <c r="K2199" s="18" t="str">
        <f t="shared" ca="1" si="0"/>
        <v>-</v>
      </c>
      <c r="L2199" s="19" t="e">
        <f>IF(G2199=#REF!,#REF!,"FALSO")</f>
        <v>#REF!</v>
      </c>
      <c r="M2199" s="75"/>
      <c r="N2199" s="76"/>
    </row>
    <row r="2200" spans="1:14" ht="15">
      <c r="A2200" s="80"/>
      <c r="B2200" s="81"/>
      <c r="C2200" s="69"/>
      <c r="D2200" s="69"/>
      <c r="E2200" s="69"/>
      <c r="F2200" s="69"/>
      <c r="G2200" s="82"/>
      <c r="H2200" s="78"/>
      <c r="I2200" s="28">
        <f ca="1">SUMIF('IMPORTBFT (ID)'!$A$3:$A$5000,$G$4:$G$7322,'IMPORTBFT (ID)'!$B$3:$B$5000)</f>
        <v>0</v>
      </c>
      <c r="J2200" s="72"/>
      <c r="K2200" s="18" t="str">
        <f t="shared" ca="1" si="0"/>
        <v>-</v>
      </c>
      <c r="L2200" s="19" t="e">
        <f>IF(G2200=#REF!,#REF!,"FALSO")</f>
        <v>#REF!</v>
      </c>
      <c r="M2200" s="75"/>
      <c r="N2200" s="76"/>
    </row>
    <row r="2201" spans="1:14" ht="15">
      <c r="A2201" s="80"/>
      <c r="B2201" s="81"/>
      <c r="C2201" s="69"/>
      <c r="D2201" s="69"/>
      <c r="E2201" s="69"/>
      <c r="F2201" s="69"/>
      <c r="G2201" s="82"/>
      <c r="H2201" s="78"/>
      <c r="I2201" s="28">
        <f ca="1">SUMIF('IMPORTBFT (ID)'!$A$3:$A$5000,$G$4:$G$7322,'IMPORTBFT (ID)'!$B$3:$B$5000)</f>
        <v>0</v>
      </c>
      <c r="J2201" s="72"/>
      <c r="K2201" s="18" t="str">
        <f t="shared" ca="1" si="0"/>
        <v>-</v>
      </c>
      <c r="L2201" s="19" t="e">
        <f>IF(G2201=#REF!,#REF!,"FALSO")</f>
        <v>#REF!</v>
      </c>
      <c r="M2201" s="75"/>
      <c r="N2201" s="76"/>
    </row>
    <row r="2202" spans="1:14" ht="15">
      <c r="A2202" s="80"/>
      <c r="B2202" s="81"/>
      <c r="C2202" s="69"/>
      <c r="D2202" s="69"/>
      <c r="E2202" s="69"/>
      <c r="F2202" s="69"/>
      <c r="G2202" s="82"/>
      <c r="H2202" s="78"/>
      <c r="I2202" s="28">
        <f ca="1">SUMIF('IMPORTBFT (ID)'!$A$3:$A$5000,$G$4:$G$7322,'IMPORTBFT (ID)'!$B$3:$B$5000)</f>
        <v>0</v>
      </c>
      <c r="J2202" s="72"/>
      <c r="K2202" s="18" t="str">
        <f t="shared" ca="1" si="0"/>
        <v>-</v>
      </c>
      <c r="L2202" s="19" t="e">
        <f>IF(G2202=#REF!,#REF!,"FALSO")</f>
        <v>#REF!</v>
      </c>
      <c r="M2202" s="75"/>
      <c r="N2202" s="76"/>
    </row>
    <row r="2203" spans="1:14" ht="15">
      <c r="A2203" s="80"/>
      <c r="B2203" s="81"/>
      <c r="C2203" s="69"/>
      <c r="D2203" s="69"/>
      <c r="E2203" s="69"/>
      <c r="F2203" s="69"/>
      <c r="G2203" s="82"/>
      <c r="H2203" s="78"/>
      <c r="I2203" s="28">
        <f ca="1">SUMIF('IMPORTBFT (ID)'!$A$3:$A$5000,$G$4:$G$7322,'IMPORTBFT (ID)'!$B$3:$B$5000)</f>
        <v>0</v>
      </c>
      <c r="J2203" s="72"/>
      <c r="K2203" s="18" t="str">
        <f t="shared" ca="1" si="0"/>
        <v>-</v>
      </c>
      <c r="L2203" s="19" t="e">
        <f>IF(G2203=#REF!,#REF!,"FALSO")</f>
        <v>#REF!</v>
      </c>
      <c r="M2203" s="75"/>
      <c r="N2203" s="76"/>
    </row>
    <row r="2204" spans="1:14" ht="15">
      <c r="A2204" s="80"/>
      <c r="B2204" s="81"/>
      <c r="C2204" s="69"/>
      <c r="D2204" s="69"/>
      <c r="E2204" s="69"/>
      <c r="F2204" s="69"/>
      <c r="G2204" s="82"/>
      <c r="H2204" s="78"/>
      <c r="I2204" s="28">
        <f ca="1">SUMIF('IMPORTBFT (ID)'!$A$3:$A$5000,$G$4:$G$7322,'IMPORTBFT (ID)'!$B$3:$B$5000)</f>
        <v>0</v>
      </c>
      <c r="J2204" s="72"/>
      <c r="K2204" s="18" t="str">
        <f t="shared" ca="1" si="0"/>
        <v>-</v>
      </c>
      <c r="L2204" s="19" t="e">
        <f>IF(G2204=#REF!,#REF!,"FALSO")</f>
        <v>#REF!</v>
      </c>
      <c r="M2204" s="75"/>
      <c r="N2204" s="76"/>
    </row>
    <row r="2205" spans="1:14" ht="15">
      <c r="A2205" s="80"/>
      <c r="B2205" s="81"/>
      <c r="C2205" s="69"/>
      <c r="D2205" s="69"/>
      <c r="E2205" s="69"/>
      <c r="F2205" s="69"/>
      <c r="G2205" s="82"/>
      <c r="H2205" s="78"/>
      <c r="I2205" s="28">
        <f ca="1">SUMIF('IMPORTBFT (ID)'!$A$3:$A$5000,$G$4:$G$7322,'IMPORTBFT (ID)'!$B$3:$B$5000)</f>
        <v>0</v>
      </c>
      <c r="J2205" s="72"/>
      <c r="K2205" s="18" t="str">
        <f t="shared" ca="1" si="0"/>
        <v>-</v>
      </c>
      <c r="L2205" s="19" t="e">
        <f>IF(G2205=#REF!,#REF!,"FALSO")</f>
        <v>#REF!</v>
      </c>
      <c r="M2205" s="75"/>
      <c r="N2205" s="76"/>
    </row>
    <row r="2206" spans="1:14" ht="15">
      <c r="A2206" s="80"/>
      <c r="B2206" s="81"/>
      <c r="C2206" s="69"/>
      <c r="D2206" s="69"/>
      <c r="E2206" s="69"/>
      <c r="F2206" s="69"/>
      <c r="G2206" s="82"/>
      <c r="H2206" s="78"/>
      <c r="I2206" s="28">
        <f ca="1">SUMIF('IMPORTBFT (ID)'!$A$3:$A$5000,$G$4:$G$7322,'IMPORTBFT (ID)'!$B$3:$B$5000)</f>
        <v>0</v>
      </c>
      <c r="J2206" s="72"/>
      <c r="K2206" s="18" t="str">
        <f t="shared" ca="1" si="0"/>
        <v>-</v>
      </c>
      <c r="L2206" s="19" t="e">
        <f>IF(G2206=#REF!,#REF!,"FALSO")</f>
        <v>#REF!</v>
      </c>
      <c r="M2206" s="75"/>
      <c r="N2206" s="76"/>
    </row>
    <row r="2207" spans="1:14" ht="15">
      <c r="A2207" s="80"/>
      <c r="B2207" s="81"/>
      <c r="C2207" s="69"/>
      <c r="D2207" s="69"/>
      <c r="E2207" s="69"/>
      <c r="F2207" s="69"/>
      <c r="G2207" s="82"/>
      <c r="H2207" s="78"/>
      <c r="I2207" s="28">
        <f ca="1">SUMIF('IMPORTBFT (ID)'!$A$3:$A$5000,$G$4:$G$7322,'IMPORTBFT (ID)'!$B$3:$B$5000)</f>
        <v>0</v>
      </c>
      <c r="J2207" s="72"/>
      <c r="K2207" s="18" t="str">
        <f t="shared" ca="1" si="0"/>
        <v>-</v>
      </c>
      <c r="L2207" s="19" t="e">
        <f>IF(G2207=#REF!,#REF!,"FALSO")</f>
        <v>#REF!</v>
      </c>
      <c r="M2207" s="75"/>
      <c r="N2207" s="76"/>
    </row>
    <row r="2208" spans="1:14" ht="15">
      <c r="A2208" s="80"/>
      <c r="B2208" s="81"/>
      <c r="C2208" s="69"/>
      <c r="D2208" s="69"/>
      <c r="E2208" s="69"/>
      <c r="F2208" s="69"/>
      <c r="G2208" s="82"/>
      <c r="H2208" s="78"/>
      <c r="I2208" s="28">
        <f ca="1">SUMIF('IMPORTBFT (ID)'!$A$3:$A$5000,$G$4:$G$7322,'IMPORTBFT (ID)'!$B$3:$B$5000)</f>
        <v>0</v>
      </c>
      <c r="J2208" s="72"/>
      <c r="K2208" s="18" t="str">
        <f t="shared" ca="1" si="0"/>
        <v>-</v>
      </c>
      <c r="L2208" s="19" t="e">
        <f>IF(G2208=#REF!,#REF!,"FALSO")</f>
        <v>#REF!</v>
      </c>
      <c r="M2208" s="75"/>
      <c r="N2208" s="76"/>
    </row>
    <row r="2209" spans="1:14" ht="15">
      <c r="A2209" s="80"/>
      <c r="B2209" s="81"/>
      <c r="C2209" s="69"/>
      <c r="D2209" s="69"/>
      <c r="E2209" s="69"/>
      <c r="F2209" s="69"/>
      <c r="G2209" s="82"/>
      <c r="H2209" s="78"/>
      <c r="I2209" s="28">
        <f ca="1">SUMIF('IMPORTBFT (ID)'!$A$3:$A$5000,$G$4:$G$7322,'IMPORTBFT (ID)'!$B$3:$B$5000)</f>
        <v>0</v>
      </c>
      <c r="J2209" s="72"/>
      <c r="K2209" s="18" t="str">
        <f t="shared" ca="1" si="0"/>
        <v>-</v>
      </c>
      <c r="L2209" s="19" t="e">
        <f>IF(G2209=#REF!,#REF!,"FALSO")</f>
        <v>#REF!</v>
      </c>
      <c r="M2209" s="75"/>
      <c r="N2209" s="76"/>
    </row>
    <row r="2210" spans="1:14" ht="15">
      <c r="A2210" s="80"/>
      <c r="B2210" s="81"/>
      <c r="C2210" s="69"/>
      <c r="D2210" s="69"/>
      <c r="E2210" s="69"/>
      <c r="F2210" s="69"/>
      <c r="G2210" s="82"/>
      <c r="H2210" s="78"/>
      <c r="I2210" s="28">
        <f ca="1">SUMIF('IMPORTBFT (ID)'!$A$3:$A$5000,$G$4:$G$7322,'IMPORTBFT (ID)'!$B$3:$B$5000)</f>
        <v>0</v>
      </c>
      <c r="J2210" s="72"/>
      <c r="K2210" s="18" t="str">
        <f t="shared" ca="1" si="0"/>
        <v>-</v>
      </c>
      <c r="L2210" s="19" t="e">
        <f>IF(G2210=#REF!,#REF!,"FALSO")</f>
        <v>#REF!</v>
      </c>
      <c r="M2210" s="75"/>
      <c r="N2210" s="76"/>
    </row>
    <row r="2211" spans="1:14" ht="15">
      <c r="A2211" s="80"/>
      <c r="B2211" s="81"/>
      <c r="C2211" s="69"/>
      <c r="D2211" s="69"/>
      <c r="E2211" s="69"/>
      <c r="F2211" s="69"/>
      <c r="G2211" s="82"/>
      <c r="H2211" s="78"/>
      <c r="I2211" s="28">
        <f ca="1">SUMIF('IMPORTBFT (ID)'!$A$3:$A$5000,$G$4:$G$7322,'IMPORTBFT (ID)'!$B$3:$B$5000)</f>
        <v>0</v>
      </c>
      <c r="J2211" s="72"/>
      <c r="K2211" s="18" t="str">
        <f t="shared" ca="1" si="0"/>
        <v>-</v>
      </c>
      <c r="L2211" s="19" t="e">
        <f>IF(G2211=#REF!,#REF!,"FALSO")</f>
        <v>#REF!</v>
      </c>
      <c r="M2211" s="75"/>
      <c r="N2211" s="76"/>
    </row>
    <row r="2212" spans="1:14" ht="15">
      <c r="A2212" s="80"/>
      <c r="B2212" s="81"/>
      <c r="C2212" s="69"/>
      <c r="D2212" s="69"/>
      <c r="E2212" s="69"/>
      <c r="F2212" s="69"/>
      <c r="G2212" s="82"/>
      <c r="H2212" s="78"/>
      <c r="I2212" s="28">
        <f ca="1">SUMIF('IMPORTBFT (ID)'!$A$3:$A$5000,$G$4:$G$7322,'IMPORTBFT (ID)'!$B$3:$B$5000)</f>
        <v>0</v>
      </c>
      <c r="J2212" s="72"/>
      <c r="K2212" s="18" t="str">
        <f t="shared" ca="1" si="0"/>
        <v>-</v>
      </c>
      <c r="L2212" s="19" t="e">
        <f>IF(G2212=#REF!,#REF!,"FALSO")</f>
        <v>#REF!</v>
      </c>
      <c r="M2212" s="75"/>
      <c r="N2212" s="76"/>
    </row>
    <row r="2213" spans="1:14" ht="15">
      <c r="A2213" s="80"/>
      <c r="B2213" s="81"/>
      <c r="C2213" s="69"/>
      <c r="D2213" s="69"/>
      <c r="E2213" s="69"/>
      <c r="F2213" s="69"/>
      <c r="G2213" s="82"/>
      <c r="H2213" s="78"/>
      <c r="I2213" s="28">
        <f ca="1">SUMIF('IMPORTBFT (ID)'!$A$3:$A$5000,$G$4:$G$7322,'IMPORTBFT (ID)'!$B$3:$B$5000)</f>
        <v>0</v>
      </c>
      <c r="J2213" s="72"/>
      <c r="K2213" s="18" t="str">
        <f t="shared" ca="1" si="0"/>
        <v>-</v>
      </c>
      <c r="L2213" s="19" t="e">
        <f>IF(G2213=#REF!,#REF!,"FALSO")</f>
        <v>#REF!</v>
      </c>
      <c r="M2213" s="75"/>
      <c r="N2213" s="76"/>
    </row>
    <row r="2214" spans="1:14" ht="15">
      <c r="A2214" s="80"/>
      <c r="B2214" s="81"/>
      <c r="C2214" s="69"/>
      <c r="D2214" s="69"/>
      <c r="E2214" s="69"/>
      <c r="F2214" s="69"/>
      <c r="G2214" s="82"/>
      <c r="H2214" s="78"/>
      <c r="I2214" s="28">
        <f ca="1">SUMIF('IMPORTBFT (ID)'!$A$3:$A$5000,$G$4:$G$7322,'IMPORTBFT (ID)'!$B$3:$B$5000)</f>
        <v>0</v>
      </c>
      <c r="J2214" s="72"/>
      <c r="K2214" s="18" t="str">
        <f t="shared" ca="1" si="0"/>
        <v>-</v>
      </c>
      <c r="L2214" s="19" t="e">
        <f>IF(G2214=#REF!,#REF!,"FALSO")</f>
        <v>#REF!</v>
      </c>
      <c r="M2214" s="75"/>
      <c r="N2214" s="76"/>
    </row>
    <row r="2215" spans="1:14" ht="15">
      <c r="A2215" s="80"/>
      <c r="B2215" s="81"/>
      <c r="C2215" s="69"/>
      <c r="D2215" s="69"/>
      <c r="E2215" s="69"/>
      <c r="F2215" s="69"/>
      <c r="G2215" s="82"/>
      <c r="H2215" s="78"/>
      <c r="I2215" s="28">
        <f ca="1">SUMIF('IMPORTBFT (ID)'!$A$3:$A$5000,$G$4:$G$7322,'IMPORTBFT (ID)'!$B$3:$B$5000)</f>
        <v>0</v>
      </c>
      <c r="J2215" s="72"/>
      <c r="K2215" s="18" t="str">
        <f t="shared" ca="1" si="0"/>
        <v>-</v>
      </c>
      <c r="L2215" s="19" t="e">
        <f>IF(G2215=#REF!,#REF!,"FALSO")</f>
        <v>#REF!</v>
      </c>
      <c r="M2215" s="75"/>
      <c r="N2215" s="76"/>
    </row>
    <row r="2216" spans="1:14" ht="15">
      <c r="A2216" s="80"/>
      <c r="B2216" s="81"/>
      <c r="C2216" s="69"/>
      <c r="D2216" s="69"/>
      <c r="E2216" s="69"/>
      <c r="F2216" s="69"/>
      <c r="G2216" s="82"/>
      <c r="H2216" s="78"/>
      <c r="I2216" s="28">
        <f ca="1">SUMIF('IMPORTBFT (ID)'!$A$3:$A$5000,$G$4:$G$7322,'IMPORTBFT (ID)'!$B$3:$B$5000)</f>
        <v>0</v>
      </c>
      <c r="J2216" s="72"/>
      <c r="K2216" s="18" t="str">
        <f t="shared" ca="1" si="0"/>
        <v>-</v>
      </c>
      <c r="L2216" s="19" t="e">
        <f>IF(G2216=#REF!,#REF!,"FALSO")</f>
        <v>#REF!</v>
      </c>
      <c r="M2216" s="75"/>
      <c r="N2216" s="76"/>
    </row>
    <row r="2217" spans="1:14" ht="15">
      <c r="A2217" s="80"/>
      <c r="B2217" s="81"/>
      <c r="C2217" s="69"/>
      <c r="D2217" s="69"/>
      <c r="E2217" s="69"/>
      <c r="F2217" s="69"/>
      <c r="G2217" s="82"/>
      <c r="H2217" s="78"/>
      <c r="I2217" s="28">
        <f ca="1">SUMIF('IMPORTBFT (ID)'!$A$3:$A$5000,$G$4:$G$7322,'IMPORTBFT (ID)'!$B$3:$B$5000)</f>
        <v>0</v>
      </c>
      <c r="J2217" s="72"/>
      <c r="K2217" s="18" t="str">
        <f t="shared" ca="1" si="0"/>
        <v>-</v>
      </c>
      <c r="L2217" s="19" t="e">
        <f>IF(G2217=#REF!,#REF!,"FALSO")</f>
        <v>#REF!</v>
      </c>
      <c r="M2217" s="75"/>
      <c r="N2217" s="76"/>
    </row>
    <row r="2218" spans="1:14" ht="15">
      <c r="A2218" s="80"/>
      <c r="B2218" s="81"/>
      <c r="C2218" s="69"/>
      <c r="D2218" s="69"/>
      <c r="E2218" s="69"/>
      <c r="F2218" s="69"/>
      <c r="G2218" s="82"/>
      <c r="H2218" s="78"/>
      <c r="I2218" s="28">
        <f ca="1">SUMIF('IMPORTBFT (ID)'!$A$3:$A$5000,$G$4:$G$7322,'IMPORTBFT (ID)'!$B$3:$B$5000)</f>
        <v>0</v>
      </c>
      <c r="J2218" s="72"/>
      <c r="K2218" s="18" t="str">
        <f t="shared" ca="1" si="0"/>
        <v>-</v>
      </c>
      <c r="L2218" s="19" t="e">
        <f>IF(G2218=#REF!,#REF!,"FALSO")</f>
        <v>#REF!</v>
      </c>
      <c r="M2218" s="75"/>
      <c r="N2218" s="76"/>
    </row>
    <row r="2219" spans="1:14" ht="15">
      <c r="A2219" s="80"/>
      <c r="B2219" s="81"/>
      <c r="C2219" s="69"/>
      <c r="D2219" s="69"/>
      <c r="E2219" s="69"/>
      <c r="F2219" s="69"/>
      <c r="G2219" s="82"/>
      <c r="H2219" s="78"/>
      <c r="I2219" s="28">
        <f ca="1">SUMIF('IMPORTBFT (ID)'!$A$3:$A$5000,$G$4:$G$7322,'IMPORTBFT (ID)'!$B$3:$B$5000)</f>
        <v>0</v>
      </c>
      <c r="J2219" s="72"/>
      <c r="K2219" s="18" t="str">
        <f t="shared" ca="1" si="0"/>
        <v>-</v>
      </c>
      <c r="L2219" s="19" t="e">
        <f>IF(G2219=#REF!,#REF!,"FALSO")</f>
        <v>#REF!</v>
      </c>
      <c r="M2219" s="75"/>
      <c r="N2219" s="76"/>
    </row>
    <row r="2220" spans="1:14" ht="15">
      <c r="A2220" s="80"/>
      <c r="B2220" s="81"/>
      <c r="C2220" s="69"/>
      <c r="D2220" s="69"/>
      <c r="E2220" s="69"/>
      <c r="F2220" s="69"/>
      <c r="G2220" s="82"/>
      <c r="H2220" s="78"/>
      <c r="I2220" s="28">
        <f ca="1">SUMIF('IMPORTBFT (ID)'!$A$3:$A$5000,$G$4:$G$7322,'IMPORTBFT (ID)'!$B$3:$B$5000)</f>
        <v>0</v>
      </c>
      <c r="J2220" s="72"/>
      <c r="K2220" s="18" t="str">
        <f t="shared" ca="1" si="0"/>
        <v>-</v>
      </c>
      <c r="L2220" s="19" t="e">
        <f>IF(G2220=#REF!,#REF!,"FALSO")</f>
        <v>#REF!</v>
      </c>
      <c r="M2220" s="75"/>
      <c r="N2220" s="76"/>
    </row>
    <row r="2221" spans="1:14" ht="15">
      <c r="A2221" s="80"/>
      <c r="B2221" s="81"/>
      <c r="C2221" s="69"/>
      <c r="D2221" s="69"/>
      <c r="E2221" s="69"/>
      <c r="F2221" s="69"/>
      <c r="G2221" s="82"/>
      <c r="H2221" s="78"/>
      <c r="I2221" s="28">
        <f ca="1">SUMIF('IMPORTBFT (ID)'!$A$3:$A$5000,$G$4:$G$7322,'IMPORTBFT (ID)'!$B$3:$B$5000)</f>
        <v>0</v>
      </c>
      <c r="J2221" s="72"/>
      <c r="K2221" s="18" t="str">
        <f t="shared" ca="1" si="0"/>
        <v>-</v>
      </c>
      <c r="L2221" s="19" t="e">
        <f>IF(G2221=#REF!,#REF!,"FALSO")</f>
        <v>#REF!</v>
      </c>
      <c r="M2221" s="75"/>
      <c r="N2221" s="76"/>
    </row>
    <row r="2222" spans="1:14" ht="15">
      <c r="A2222" s="80"/>
      <c r="B2222" s="81"/>
      <c r="C2222" s="69"/>
      <c r="D2222" s="69"/>
      <c r="E2222" s="69"/>
      <c r="F2222" s="69"/>
      <c r="G2222" s="82"/>
      <c r="H2222" s="78"/>
      <c r="I2222" s="28">
        <f ca="1">SUMIF('IMPORTBFT (ID)'!$A$3:$A$5000,$G$4:$G$7322,'IMPORTBFT (ID)'!$B$3:$B$5000)</f>
        <v>0</v>
      </c>
      <c r="J2222" s="72"/>
      <c r="K2222" s="18" t="str">
        <f t="shared" ca="1" si="0"/>
        <v>-</v>
      </c>
      <c r="L2222" s="19" t="e">
        <f>IF(G2222=#REF!,#REF!,"FALSO")</f>
        <v>#REF!</v>
      </c>
      <c r="M2222" s="75"/>
      <c r="N2222" s="76"/>
    </row>
    <row r="2223" spans="1:14" ht="15">
      <c r="A2223" s="80"/>
      <c r="B2223" s="81"/>
      <c r="C2223" s="69"/>
      <c r="D2223" s="69"/>
      <c r="E2223" s="69"/>
      <c r="F2223" s="69"/>
      <c r="G2223" s="82"/>
      <c r="H2223" s="78"/>
      <c r="I2223" s="28">
        <f ca="1">SUMIF('IMPORTBFT (ID)'!$A$3:$A$5000,$G$4:$G$7322,'IMPORTBFT (ID)'!$B$3:$B$5000)</f>
        <v>0</v>
      </c>
      <c r="J2223" s="72"/>
      <c r="K2223" s="18" t="str">
        <f t="shared" ca="1" si="0"/>
        <v>-</v>
      </c>
      <c r="L2223" s="19" t="e">
        <f>IF(G2223=#REF!,#REF!,"FALSO")</f>
        <v>#REF!</v>
      </c>
      <c r="M2223" s="75"/>
      <c r="N2223" s="76"/>
    </row>
    <row r="2224" spans="1:14" ht="15">
      <c r="A2224" s="80"/>
      <c r="B2224" s="81"/>
      <c r="C2224" s="69"/>
      <c r="D2224" s="69"/>
      <c r="E2224" s="69"/>
      <c r="F2224" s="69"/>
      <c r="G2224" s="82"/>
      <c r="H2224" s="78"/>
      <c r="I2224" s="28">
        <f ca="1">SUMIF('IMPORTBFT (ID)'!$A$3:$A$5000,$G$4:$G$7322,'IMPORTBFT (ID)'!$B$3:$B$5000)</f>
        <v>0</v>
      </c>
      <c r="J2224" s="72"/>
      <c r="K2224" s="18" t="str">
        <f t="shared" ca="1" si="0"/>
        <v>-</v>
      </c>
      <c r="L2224" s="19" t="e">
        <f>IF(G2224=#REF!,#REF!,"FALSO")</f>
        <v>#REF!</v>
      </c>
      <c r="M2224" s="75"/>
      <c r="N2224" s="76"/>
    </row>
    <row r="2225" spans="1:14" ht="15">
      <c r="A2225" s="80"/>
      <c r="B2225" s="81"/>
      <c r="C2225" s="69"/>
      <c r="D2225" s="69"/>
      <c r="E2225" s="69"/>
      <c r="F2225" s="69"/>
      <c r="G2225" s="82"/>
      <c r="H2225" s="78"/>
      <c r="I2225" s="28">
        <f ca="1">SUMIF('IMPORTBFT (ID)'!$A$3:$A$5000,$G$4:$G$7322,'IMPORTBFT (ID)'!$B$3:$B$5000)</f>
        <v>0</v>
      </c>
      <c r="J2225" s="72"/>
      <c r="K2225" s="18" t="str">
        <f t="shared" ca="1" si="0"/>
        <v>-</v>
      </c>
      <c r="L2225" s="19" t="e">
        <f>IF(G2225=#REF!,#REF!,"FALSO")</f>
        <v>#REF!</v>
      </c>
      <c r="M2225" s="75"/>
      <c r="N2225" s="76"/>
    </row>
    <row r="2226" spans="1:14" ht="15">
      <c r="A2226" s="80"/>
      <c r="B2226" s="81"/>
      <c r="C2226" s="69"/>
      <c r="D2226" s="69"/>
      <c r="E2226" s="69"/>
      <c r="F2226" s="69"/>
      <c r="G2226" s="82"/>
      <c r="H2226" s="78"/>
      <c r="I2226" s="28">
        <f ca="1">SUMIF('IMPORTBFT (ID)'!$A$3:$A$5000,$G$4:$G$7322,'IMPORTBFT (ID)'!$B$3:$B$5000)</f>
        <v>0</v>
      </c>
      <c r="J2226" s="72"/>
      <c r="K2226" s="18" t="str">
        <f t="shared" ca="1" si="0"/>
        <v>-</v>
      </c>
      <c r="L2226" s="19" t="e">
        <f>IF(G2226=#REF!,#REF!,"FALSO")</f>
        <v>#REF!</v>
      </c>
      <c r="M2226" s="75"/>
      <c r="N2226" s="76"/>
    </row>
    <row r="2227" spans="1:14" ht="15">
      <c r="A2227" s="80"/>
      <c r="B2227" s="81"/>
      <c r="C2227" s="69"/>
      <c r="D2227" s="69"/>
      <c r="E2227" s="69"/>
      <c r="F2227" s="69"/>
      <c r="G2227" s="82"/>
      <c r="H2227" s="78"/>
      <c r="I2227" s="28">
        <f ca="1">SUMIF('IMPORTBFT (ID)'!$A$3:$A$5000,$G$4:$G$7322,'IMPORTBFT (ID)'!$B$3:$B$5000)</f>
        <v>0</v>
      </c>
      <c r="J2227" s="72"/>
      <c r="K2227" s="18" t="str">
        <f t="shared" ca="1" si="0"/>
        <v>-</v>
      </c>
      <c r="L2227" s="19" t="e">
        <f>IF(G2227=#REF!,#REF!,"FALSO")</f>
        <v>#REF!</v>
      </c>
      <c r="M2227" s="75"/>
      <c r="N2227" s="76"/>
    </row>
    <row r="2228" spans="1:14" ht="15">
      <c r="A2228" s="80"/>
      <c r="B2228" s="81"/>
      <c r="C2228" s="69"/>
      <c r="D2228" s="69"/>
      <c r="E2228" s="69"/>
      <c r="F2228" s="69"/>
      <c r="G2228" s="82"/>
      <c r="H2228" s="78"/>
      <c r="I2228" s="28">
        <f ca="1">SUMIF('IMPORTBFT (ID)'!$A$3:$A$5000,$G$4:$G$7322,'IMPORTBFT (ID)'!$B$3:$B$5000)</f>
        <v>0</v>
      </c>
      <c r="J2228" s="72"/>
      <c r="K2228" s="18" t="str">
        <f t="shared" ca="1" si="0"/>
        <v>-</v>
      </c>
      <c r="L2228" s="19" t="e">
        <f>IF(G2228=#REF!,#REF!,"FALSO")</f>
        <v>#REF!</v>
      </c>
      <c r="M2228" s="75"/>
      <c r="N2228" s="76"/>
    </row>
    <row r="2229" spans="1:14" ht="15">
      <c r="A2229" s="80"/>
      <c r="B2229" s="81"/>
      <c r="C2229" s="69"/>
      <c r="D2229" s="69"/>
      <c r="E2229" s="69"/>
      <c r="F2229" s="69"/>
      <c r="G2229" s="82"/>
      <c r="H2229" s="78"/>
      <c r="I2229" s="28">
        <f ca="1">SUMIF('IMPORTBFT (ID)'!$A$3:$A$5000,$G$4:$G$7322,'IMPORTBFT (ID)'!$B$3:$B$5000)</f>
        <v>0</v>
      </c>
      <c r="J2229" s="72"/>
      <c r="K2229" s="18" t="str">
        <f t="shared" ca="1" si="0"/>
        <v>-</v>
      </c>
      <c r="L2229" s="19" t="e">
        <f>IF(G2229=#REF!,#REF!,"FALSO")</f>
        <v>#REF!</v>
      </c>
      <c r="M2229" s="75"/>
      <c r="N2229" s="76"/>
    </row>
    <row r="2230" spans="1:14" ht="15">
      <c r="A2230" s="80"/>
      <c r="B2230" s="81"/>
      <c r="C2230" s="69"/>
      <c r="D2230" s="69"/>
      <c r="E2230" s="69"/>
      <c r="F2230" s="69"/>
      <c r="G2230" s="82"/>
      <c r="H2230" s="78"/>
      <c r="I2230" s="28">
        <f ca="1">SUMIF('IMPORTBFT (ID)'!$A$3:$A$5000,$G$4:$G$7322,'IMPORTBFT (ID)'!$B$3:$B$5000)</f>
        <v>0</v>
      </c>
      <c r="J2230" s="72"/>
      <c r="K2230" s="18" t="str">
        <f t="shared" ca="1" si="0"/>
        <v>-</v>
      </c>
      <c r="L2230" s="19" t="e">
        <f>IF(G2230=#REF!,#REF!,"FALSO")</f>
        <v>#REF!</v>
      </c>
      <c r="M2230" s="75"/>
      <c r="N2230" s="76"/>
    </row>
    <row r="2231" spans="1:14" ht="15">
      <c r="A2231" s="80"/>
      <c r="B2231" s="81"/>
      <c r="C2231" s="69"/>
      <c r="D2231" s="69"/>
      <c r="E2231" s="69"/>
      <c r="F2231" s="69"/>
      <c r="G2231" s="82"/>
      <c r="H2231" s="78"/>
      <c r="I2231" s="28">
        <f ca="1">SUMIF('IMPORTBFT (ID)'!$A$3:$A$5000,$G$4:$G$7322,'IMPORTBFT (ID)'!$B$3:$B$5000)</f>
        <v>0</v>
      </c>
      <c r="J2231" s="72"/>
      <c r="K2231" s="18" t="str">
        <f t="shared" ca="1" si="0"/>
        <v>-</v>
      </c>
      <c r="L2231" s="19" t="e">
        <f>IF(G2231=#REF!,#REF!,"FALSO")</f>
        <v>#REF!</v>
      </c>
      <c r="M2231" s="75"/>
      <c r="N2231" s="76"/>
    </row>
    <row r="2232" spans="1:14" ht="15">
      <c r="A2232" s="80"/>
      <c r="B2232" s="81"/>
      <c r="C2232" s="69"/>
      <c r="D2232" s="69"/>
      <c r="E2232" s="69"/>
      <c r="F2232" s="69"/>
      <c r="G2232" s="82"/>
      <c r="H2232" s="78"/>
      <c r="I2232" s="28">
        <f ca="1">SUMIF('IMPORTBFT (ID)'!$A$3:$A$5000,$G$4:$G$7322,'IMPORTBFT (ID)'!$B$3:$B$5000)</f>
        <v>0</v>
      </c>
      <c r="J2232" s="72"/>
      <c r="K2232" s="18" t="str">
        <f t="shared" ca="1" si="0"/>
        <v>-</v>
      </c>
      <c r="L2232" s="19" t="e">
        <f>IF(G2232=#REF!,#REF!,"FALSO")</f>
        <v>#REF!</v>
      </c>
      <c r="M2232" s="75"/>
      <c r="N2232" s="76"/>
    </row>
    <row r="2233" spans="1:14" ht="15">
      <c r="A2233" s="80"/>
      <c r="B2233" s="81"/>
      <c r="C2233" s="69"/>
      <c r="D2233" s="69"/>
      <c r="E2233" s="69"/>
      <c r="F2233" s="69"/>
      <c r="G2233" s="82"/>
      <c r="H2233" s="78"/>
      <c r="I2233" s="28">
        <f ca="1">SUMIF('IMPORTBFT (ID)'!$A$3:$A$5000,$G$4:$G$7322,'IMPORTBFT (ID)'!$B$3:$B$5000)</f>
        <v>0</v>
      </c>
      <c r="J2233" s="72"/>
      <c r="K2233" s="18" t="str">
        <f t="shared" ca="1" si="0"/>
        <v>-</v>
      </c>
      <c r="L2233" s="19" t="e">
        <f>IF(G2233=#REF!,#REF!,"FALSO")</f>
        <v>#REF!</v>
      </c>
      <c r="M2233" s="75"/>
      <c r="N2233" s="76"/>
    </row>
    <row r="2234" spans="1:14" ht="15">
      <c r="A2234" s="80"/>
      <c r="B2234" s="81"/>
      <c r="C2234" s="69"/>
      <c r="D2234" s="69"/>
      <c r="E2234" s="69"/>
      <c r="F2234" s="69"/>
      <c r="G2234" s="82"/>
      <c r="H2234" s="78"/>
      <c r="I2234" s="28">
        <f ca="1">SUMIF('IMPORTBFT (ID)'!$A$3:$A$5000,$G$4:$G$7322,'IMPORTBFT (ID)'!$B$3:$B$5000)</f>
        <v>0</v>
      </c>
      <c r="J2234" s="72"/>
      <c r="K2234" s="18" t="str">
        <f t="shared" ca="1" si="0"/>
        <v>-</v>
      </c>
      <c r="L2234" s="19" t="e">
        <f>IF(G2234=#REF!,#REF!,"FALSO")</f>
        <v>#REF!</v>
      </c>
      <c r="M2234" s="75"/>
      <c r="N2234" s="76"/>
    </row>
    <row r="2235" spans="1:14" ht="15">
      <c r="A2235" s="80"/>
      <c r="B2235" s="81"/>
      <c r="C2235" s="69"/>
      <c r="D2235" s="69"/>
      <c r="E2235" s="69"/>
      <c r="F2235" s="69"/>
      <c r="G2235" s="82"/>
      <c r="H2235" s="78"/>
      <c r="I2235" s="28">
        <f ca="1">SUMIF('IMPORTBFT (ID)'!$A$3:$A$5000,$G$4:$G$7322,'IMPORTBFT (ID)'!$B$3:$B$5000)</f>
        <v>0</v>
      </c>
      <c r="J2235" s="72"/>
      <c r="K2235" s="18" t="str">
        <f t="shared" ca="1" si="0"/>
        <v>-</v>
      </c>
      <c r="L2235" s="19" t="e">
        <f>IF(G2235=#REF!,#REF!,"FALSO")</f>
        <v>#REF!</v>
      </c>
      <c r="M2235" s="75"/>
      <c r="N2235" s="76"/>
    </row>
    <row r="2236" spans="1:14" ht="15">
      <c r="A2236" s="80"/>
      <c r="B2236" s="81"/>
      <c r="C2236" s="69"/>
      <c r="D2236" s="69"/>
      <c r="E2236" s="69"/>
      <c r="F2236" s="69"/>
      <c r="G2236" s="82"/>
      <c r="H2236" s="78"/>
      <c r="I2236" s="28">
        <f ca="1">SUMIF('IMPORTBFT (ID)'!$A$3:$A$5000,$G$4:$G$7322,'IMPORTBFT (ID)'!$B$3:$B$5000)</f>
        <v>0</v>
      </c>
      <c r="J2236" s="72"/>
      <c r="K2236" s="18" t="str">
        <f t="shared" ca="1" si="0"/>
        <v>-</v>
      </c>
      <c r="L2236" s="19" t="e">
        <f>IF(G2236=#REF!,#REF!,"FALSO")</f>
        <v>#REF!</v>
      </c>
      <c r="M2236" s="75"/>
      <c r="N2236" s="76"/>
    </row>
    <row r="2237" spans="1:14" ht="15">
      <c r="A2237" s="80"/>
      <c r="B2237" s="81"/>
      <c r="C2237" s="69"/>
      <c r="D2237" s="69"/>
      <c r="E2237" s="69"/>
      <c r="F2237" s="69"/>
      <c r="G2237" s="82"/>
      <c r="H2237" s="78"/>
      <c r="I2237" s="28">
        <f ca="1">SUMIF('IMPORTBFT (ID)'!$A$3:$A$5000,$G$4:$G$7322,'IMPORTBFT (ID)'!$B$3:$B$5000)</f>
        <v>0</v>
      </c>
      <c r="J2237" s="72"/>
      <c r="K2237" s="18" t="str">
        <f t="shared" ca="1" si="0"/>
        <v>-</v>
      </c>
      <c r="L2237" s="19" t="e">
        <f>IF(G2237=#REF!,#REF!,"FALSO")</f>
        <v>#REF!</v>
      </c>
      <c r="M2237" s="75"/>
      <c r="N2237" s="76"/>
    </row>
    <row r="2238" spans="1:14" ht="15">
      <c r="A2238" s="80"/>
      <c r="B2238" s="81"/>
      <c r="C2238" s="69"/>
      <c r="D2238" s="69"/>
      <c r="E2238" s="69"/>
      <c r="F2238" s="69"/>
      <c r="G2238" s="82"/>
      <c r="H2238" s="78"/>
      <c r="I2238" s="28">
        <f ca="1">SUMIF('IMPORTBFT (ID)'!$A$3:$A$5000,$G$4:$G$7322,'IMPORTBFT (ID)'!$B$3:$B$5000)</f>
        <v>0</v>
      </c>
      <c r="J2238" s="72"/>
      <c r="K2238" s="18" t="str">
        <f t="shared" ca="1" si="0"/>
        <v>-</v>
      </c>
      <c r="L2238" s="19" t="e">
        <f>IF(G2238=#REF!,#REF!,"FALSO")</f>
        <v>#REF!</v>
      </c>
      <c r="M2238" s="75"/>
      <c r="N2238" s="76"/>
    </row>
    <row r="2239" spans="1:14" ht="15">
      <c r="A2239" s="80"/>
      <c r="B2239" s="81"/>
      <c r="C2239" s="69"/>
      <c r="D2239" s="69"/>
      <c r="E2239" s="69"/>
      <c r="F2239" s="69"/>
      <c r="G2239" s="82"/>
      <c r="H2239" s="78"/>
      <c r="I2239" s="28">
        <f ca="1">SUMIF('IMPORTBFT (ID)'!$A$3:$A$5000,$G$4:$G$7322,'IMPORTBFT (ID)'!$B$3:$B$5000)</f>
        <v>0</v>
      </c>
      <c r="J2239" s="72"/>
      <c r="K2239" s="18" t="str">
        <f t="shared" ca="1" si="0"/>
        <v>-</v>
      </c>
      <c r="L2239" s="19" t="e">
        <f>IF(G2239=#REF!,#REF!,"FALSO")</f>
        <v>#REF!</v>
      </c>
      <c r="M2239" s="75"/>
      <c r="N2239" s="76"/>
    </row>
    <row r="2240" spans="1:14" ht="15">
      <c r="A2240" s="80"/>
      <c r="B2240" s="81"/>
      <c r="C2240" s="69"/>
      <c r="D2240" s="69"/>
      <c r="E2240" s="69"/>
      <c r="F2240" s="69"/>
      <c r="G2240" s="82"/>
      <c r="H2240" s="78"/>
      <c r="I2240" s="28">
        <f ca="1">SUMIF('IMPORTBFT (ID)'!$A$3:$A$5000,$G$4:$G$7322,'IMPORTBFT (ID)'!$B$3:$B$5000)</f>
        <v>0</v>
      </c>
      <c r="J2240" s="72"/>
      <c r="K2240" s="18" t="str">
        <f t="shared" ca="1" si="0"/>
        <v>-</v>
      </c>
      <c r="L2240" s="19" t="e">
        <f>IF(G2240=#REF!,#REF!,"FALSO")</f>
        <v>#REF!</v>
      </c>
      <c r="M2240" s="75"/>
      <c r="N2240" s="76"/>
    </row>
    <row r="2241" spans="1:14" ht="15">
      <c r="A2241" s="80"/>
      <c r="B2241" s="81"/>
      <c r="C2241" s="69"/>
      <c r="D2241" s="69"/>
      <c r="E2241" s="69"/>
      <c r="F2241" s="69"/>
      <c r="G2241" s="82"/>
      <c r="H2241" s="78"/>
      <c r="I2241" s="28">
        <f ca="1">SUMIF('IMPORTBFT (ID)'!$A$3:$A$5000,$G$4:$G$7322,'IMPORTBFT (ID)'!$B$3:$B$5000)</f>
        <v>0</v>
      </c>
      <c r="J2241" s="72"/>
      <c r="K2241" s="18" t="str">
        <f t="shared" ca="1" si="0"/>
        <v>-</v>
      </c>
      <c r="L2241" s="19" t="e">
        <f>IF(G2241=#REF!,#REF!,"FALSO")</f>
        <v>#REF!</v>
      </c>
      <c r="M2241" s="75"/>
      <c r="N2241" s="76"/>
    </row>
    <row r="2242" spans="1:14" ht="15">
      <c r="A2242" s="80"/>
      <c r="B2242" s="81"/>
      <c r="C2242" s="69"/>
      <c r="D2242" s="69"/>
      <c r="E2242" s="69"/>
      <c r="F2242" s="69"/>
      <c r="G2242" s="82"/>
      <c r="H2242" s="78"/>
      <c r="I2242" s="28">
        <f ca="1">SUMIF('IMPORTBFT (ID)'!$A$3:$A$5000,$G$4:$G$7322,'IMPORTBFT (ID)'!$B$3:$B$5000)</f>
        <v>0</v>
      </c>
      <c r="J2242" s="72"/>
      <c r="K2242" s="18" t="str">
        <f t="shared" ca="1" si="0"/>
        <v>-</v>
      </c>
      <c r="L2242" s="19" t="e">
        <f>IF(G2242=#REF!,#REF!,"FALSO")</f>
        <v>#REF!</v>
      </c>
      <c r="M2242" s="75"/>
      <c r="N2242" s="76"/>
    </row>
    <row r="2243" spans="1:14" ht="15">
      <c r="A2243" s="80"/>
      <c r="B2243" s="81"/>
      <c r="C2243" s="69"/>
      <c r="D2243" s="69"/>
      <c r="E2243" s="69"/>
      <c r="F2243" s="69"/>
      <c r="G2243" s="82"/>
      <c r="H2243" s="78"/>
      <c r="I2243" s="28">
        <f ca="1">SUMIF('IMPORTBFT (ID)'!$A$3:$A$5000,$G$4:$G$7322,'IMPORTBFT (ID)'!$B$3:$B$5000)</f>
        <v>0</v>
      </c>
      <c r="J2243" s="72"/>
      <c r="K2243" s="18" t="str">
        <f t="shared" ca="1" si="0"/>
        <v>-</v>
      </c>
      <c r="L2243" s="19" t="e">
        <f>IF(G2243=#REF!,#REF!,"FALSO")</f>
        <v>#REF!</v>
      </c>
      <c r="M2243" s="75"/>
      <c r="N2243" s="76"/>
    </row>
    <row r="2244" spans="1:14" ht="15">
      <c r="A2244" s="80"/>
      <c r="B2244" s="81"/>
      <c r="C2244" s="69"/>
      <c r="D2244" s="69"/>
      <c r="E2244" s="69"/>
      <c r="F2244" s="69"/>
      <c r="G2244" s="82"/>
      <c r="H2244" s="78"/>
      <c r="I2244" s="28">
        <f ca="1">SUMIF('IMPORTBFT (ID)'!$A$3:$A$5000,$G$4:$G$7322,'IMPORTBFT (ID)'!$B$3:$B$5000)</f>
        <v>0</v>
      </c>
      <c r="J2244" s="72"/>
      <c r="K2244" s="18" t="str">
        <f t="shared" ca="1" si="0"/>
        <v>-</v>
      </c>
      <c r="L2244" s="19" t="e">
        <f>IF(G2244=#REF!,#REF!,"FALSO")</f>
        <v>#REF!</v>
      </c>
      <c r="M2244" s="75"/>
      <c r="N2244" s="76"/>
    </row>
    <row r="2245" spans="1:14" ht="15">
      <c r="A2245" s="80"/>
      <c r="B2245" s="81"/>
      <c r="C2245" s="69"/>
      <c r="D2245" s="69"/>
      <c r="E2245" s="69"/>
      <c r="F2245" s="69"/>
      <c r="G2245" s="82"/>
      <c r="H2245" s="78"/>
      <c r="I2245" s="28">
        <f ca="1">SUMIF('IMPORTBFT (ID)'!$A$3:$A$5000,$G$4:$G$7322,'IMPORTBFT (ID)'!$B$3:$B$5000)</f>
        <v>0</v>
      </c>
      <c r="J2245" s="72"/>
      <c r="K2245" s="18" t="str">
        <f t="shared" ca="1" si="0"/>
        <v>-</v>
      </c>
      <c r="L2245" s="19" t="e">
        <f>IF(G2245=#REF!,#REF!,"FALSO")</f>
        <v>#REF!</v>
      </c>
      <c r="M2245" s="75"/>
      <c r="N2245" s="76"/>
    </row>
    <row r="2246" spans="1:14" ht="15">
      <c r="A2246" s="80"/>
      <c r="B2246" s="81"/>
      <c r="C2246" s="69"/>
      <c r="D2246" s="69"/>
      <c r="E2246" s="69"/>
      <c r="F2246" s="69"/>
      <c r="G2246" s="82"/>
      <c r="H2246" s="78"/>
      <c r="I2246" s="28">
        <f ca="1">SUMIF('IMPORTBFT (ID)'!$A$3:$A$5000,$G$4:$G$7322,'IMPORTBFT (ID)'!$B$3:$B$5000)</f>
        <v>0</v>
      </c>
      <c r="J2246" s="72"/>
      <c r="K2246" s="18" t="str">
        <f t="shared" ca="1" si="0"/>
        <v>-</v>
      </c>
      <c r="L2246" s="19" t="e">
        <f>IF(G2246=#REF!,#REF!,"FALSO")</f>
        <v>#REF!</v>
      </c>
      <c r="M2246" s="75"/>
      <c r="N2246" s="76"/>
    </row>
    <row r="2247" spans="1:14" ht="15">
      <c r="A2247" s="80"/>
      <c r="B2247" s="81"/>
      <c r="C2247" s="69"/>
      <c r="D2247" s="69"/>
      <c r="E2247" s="69"/>
      <c r="F2247" s="69"/>
      <c r="G2247" s="82"/>
      <c r="H2247" s="78"/>
      <c r="I2247" s="28">
        <f ca="1">SUMIF('IMPORTBFT (ID)'!$A$3:$A$5000,$G$4:$G$7322,'IMPORTBFT (ID)'!$B$3:$B$5000)</f>
        <v>0</v>
      </c>
      <c r="J2247" s="72"/>
      <c r="K2247" s="18" t="str">
        <f t="shared" ca="1" si="0"/>
        <v>-</v>
      </c>
      <c r="L2247" s="19" t="e">
        <f>IF(G2247=#REF!,#REF!,"FALSO")</f>
        <v>#REF!</v>
      </c>
      <c r="M2247" s="75"/>
      <c r="N2247" s="76"/>
    </row>
    <row r="2248" spans="1:14" ht="15">
      <c r="A2248" s="80"/>
      <c r="B2248" s="81"/>
      <c r="C2248" s="69"/>
      <c r="D2248" s="69"/>
      <c r="E2248" s="69"/>
      <c r="F2248" s="69"/>
      <c r="G2248" s="82"/>
      <c r="H2248" s="78"/>
      <c r="I2248" s="28">
        <f ca="1">SUMIF('IMPORTBFT (ID)'!$A$3:$A$5000,$G$4:$G$7322,'IMPORTBFT (ID)'!$B$3:$B$5000)</f>
        <v>0</v>
      </c>
      <c r="J2248" s="72"/>
      <c r="K2248" s="18" t="str">
        <f t="shared" ca="1" si="0"/>
        <v>-</v>
      </c>
      <c r="L2248" s="19" t="e">
        <f>IF(G2248=#REF!,#REF!,"FALSO")</f>
        <v>#REF!</v>
      </c>
      <c r="M2248" s="75"/>
      <c r="N2248" s="76"/>
    </row>
    <row r="2249" spans="1:14" ht="15">
      <c r="A2249" s="80"/>
      <c r="B2249" s="81"/>
      <c r="C2249" s="69"/>
      <c r="D2249" s="69"/>
      <c r="E2249" s="69"/>
      <c r="F2249" s="69"/>
      <c r="G2249" s="82"/>
      <c r="H2249" s="78"/>
      <c r="I2249" s="28">
        <f ca="1">SUMIF('IMPORTBFT (ID)'!$A$3:$A$5000,$G$4:$G$7322,'IMPORTBFT (ID)'!$B$3:$B$5000)</f>
        <v>0</v>
      </c>
      <c r="J2249" s="72"/>
      <c r="K2249" s="18" t="str">
        <f t="shared" ca="1" si="0"/>
        <v>-</v>
      </c>
      <c r="L2249" s="19" t="e">
        <f>IF(G2249=#REF!,#REF!,"FALSO")</f>
        <v>#REF!</v>
      </c>
      <c r="M2249" s="75"/>
      <c r="N2249" s="76"/>
    </row>
    <row r="2250" spans="1:14" ht="15">
      <c r="A2250" s="80"/>
      <c r="B2250" s="81"/>
      <c r="C2250" s="69"/>
      <c r="D2250" s="69"/>
      <c r="E2250" s="69"/>
      <c r="F2250" s="69"/>
      <c r="G2250" s="82"/>
      <c r="H2250" s="78"/>
      <c r="I2250" s="28">
        <f ca="1">SUMIF('IMPORTBFT (ID)'!$A$3:$A$5000,$G$4:$G$7322,'IMPORTBFT (ID)'!$B$3:$B$5000)</f>
        <v>0</v>
      </c>
      <c r="J2250" s="72"/>
      <c r="K2250" s="18" t="str">
        <f t="shared" ca="1" si="0"/>
        <v>-</v>
      </c>
      <c r="L2250" s="19" t="e">
        <f>IF(G2250=#REF!,#REF!,"FALSO")</f>
        <v>#REF!</v>
      </c>
      <c r="M2250" s="75"/>
      <c r="N2250" s="76"/>
    </row>
    <row r="2251" spans="1:14" ht="15">
      <c r="A2251" s="80"/>
      <c r="B2251" s="81"/>
      <c r="C2251" s="69"/>
      <c r="D2251" s="69"/>
      <c r="E2251" s="69"/>
      <c r="F2251" s="69"/>
      <c r="G2251" s="82"/>
      <c r="H2251" s="78"/>
      <c r="I2251" s="28">
        <f ca="1">SUMIF('IMPORTBFT (ID)'!$A$3:$A$5000,$G$4:$G$7322,'IMPORTBFT (ID)'!$B$3:$B$5000)</f>
        <v>0</v>
      </c>
      <c r="J2251" s="72"/>
      <c r="K2251" s="18" t="str">
        <f t="shared" ca="1" si="0"/>
        <v>-</v>
      </c>
      <c r="L2251" s="19" t="e">
        <f>IF(G2251=#REF!,#REF!,"FALSO")</f>
        <v>#REF!</v>
      </c>
      <c r="M2251" s="75"/>
      <c r="N2251" s="76"/>
    </row>
    <row r="2252" spans="1:14" ht="15">
      <c r="A2252" s="80"/>
      <c r="B2252" s="81"/>
      <c r="C2252" s="69"/>
      <c r="D2252" s="69"/>
      <c r="E2252" s="69"/>
      <c r="F2252" s="69"/>
      <c r="G2252" s="82"/>
      <c r="H2252" s="78"/>
      <c r="I2252" s="28">
        <f ca="1">SUMIF('IMPORTBFT (ID)'!$A$3:$A$5000,$G$4:$G$7322,'IMPORTBFT (ID)'!$B$3:$B$5000)</f>
        <v>0</v>
      </c>
      <c r="J2252" s="72"/>
      <c r="K2252" s="18" t="str">
        <f t="shared" ca="1" si="0"/>
        <v>-</v>
      </c>
      <c r="L2252" s="19" t="e">
        <f>IF(G2252=#REF!,#REF!,"FALSO")</f>
        <v>#REF!</v>
      </c>
      <c r="M2252" s="75"/>
      <c r="N2252" s="76"/>
    </row>
    <row r="2253" spans="1:14" ht="15">
      <c r="A2253" s="80"/>
      <c r="B2253" s="81"/>
      <c r="C2253" s="69"/>
      <c r="D2253" s="69"/>
      <c r="E2253" s="69"/>
      <c r="F2253" s="69"/>
      <c r="G2253" s="82"/>
      <c r="H2253" s="78"/>
      <c r="I2253" s="28">
        <f ca="1">SUMIF('IMPORTBFT (ID)'!$A$3:$A$5000,$G$4:$G$7322,'IMPORTBFT (ID)'!$B$3:$B$5000)</f>
        <v>0</v>
      </c>
      <c r="J2253" s="72"/>
      <c r="K2253" s="18" t="str">
        <f t="shared" ca="1" si="0"/>
        <v>-</v>
      </c>
      <c r="L2253" s="19" t="e">
        <f>IF(G2253=#REF!,#REF!,"FALSO")</f>
        <v>#REF!</v>
      </c>
      <c r="M2253" s="75"/>
      <c r="N2253" s="76"/>
    </row>
    <row r="2254" spans="1:14" ht="15">
      <c r="A2254" s="80"/>
      <c r="B2254" s="81"/>
      <c r="C2254" s="69"/>
      <c r="D2254" s="69"/>
      <c r="E2254" s="69"/>
      <c r="F2254" s="69"/>
      <c r="G2254" s="82"/>
      <c r="H2254" s="78"/>
      <c r="I2254" s="28">
        <f ca="1">SUMIF('IMPORTBFT (ID)'!$A$3:$A$5000,$G$4:$G$7322,'IMPORTBFT (ID)'!$B$3:$B$5000)</f>
        <v>0</v>
      </c>
      <c r="J2254" s="72"/>
      <c r="K2254" s="18" t="str">
        <f t="shared" ca="1" si="0"/>
        <v>-</v>
      </c>
      <c r="L2254" s="19" t="e">
        <f>IF(G2254=#REF!,#REF!,"FALSO")</f>
        <v>#REF!</v>
      </c>
      <c r="M2254" s="75"/>
      <c r="N2254" s="76"/>
    </row>
    <row r="2255" spans="1:14" ht="15">
      <c r="A2255" s="80"/>
      <c r="B2255" s="81"/>
      <c r="C2255" s="69"/>
      <c r="D2255" s="69"/>
      <c r="E2255" s="69"/>
      <c r="F2255" s="69"/>
      <c r="G2255" s="82"/>
      <c r="H2255" s="78"/>
      <c r="I2255" s="28">
        <f ca="1">SUMIF('IMPORTBFT (ID)'!$A$3:$A$5000,$G$4:$G$7322,'IMPORTBFT (ID)'!$B$3:$B$5000)</f>
        <v>0</v>
      </c>
      <c r="J2255" s="72"/>
      <c r="K2255" s="18" t="str">
        <f t="shared" ca="1" si="0"/>
        <v>-</v>
      </c>
      <c r="L2255" s="19" t="e">
        <f>IF(G2255=#REF!,#REF!,"FALSO")</f>
        <v>#REF!</v>
      </c>
      <c r="M2255" s="75"/>
      <c r="N2255" s="76"/>
    </row>
    <row r="2256" spans="1:14" ht="15">
      <c r="A2256" s="80"/>
      <c r="B2256" s="81"/>
      <c r="C2256" s="69"/>
      <c r="D2256" s="69"/>
      <c r="E2256" s="69"/>
      <c r="F2256" s="69"/>
      <c r="G2256" s="82"/>
      <c r="H2256" s="78"/>
      <c r="I2256" s="28">
        <f ca="1">SUMIF('IMPORTBFT (ID)'!$A$3:$A$5000,$G$4:$G$7322,'IMPORTBFT (ID)'!$B$3:$B$5000)</f>
        <v>0</v>
      </c>
      <c r="J2256" s="72"/>
      <c r="K2256" s="18" t="str">
        <f t="shared" ca="1" si="0"/>
        <v>-</v>
      </c>
      <c r="L2256" s="19" t="e">
        <f>IF(G2256=#REF!,#REF!,"FALSO")</f>
        <v>#REF!</v>
      </c>
      <c r="M2256" s="75"/>
      <c r="N2256" s="76"/>
    </row>
    <row r="2257" spans="1:14" ht="15">
      <c r="A2257" s="80"/>
      <c r="B2257" s="81"/>
      <c r="C2257" s="69"/>
      <c r="D2257" s="69"/>
      <c r="E2257" s="69"/>
      <c r="F2257" s="69"/>
      <c r="G2257" s="82"/>
      <c r="H2257" s="78"/>
      <c r="I2257" s="28">
        <f ca="1">SUMIF('IMPORTBFT (ID)'!$A$3:$A$5000,$G$4:$G$7322,'IMPORTBFT (ID)'!$B$3:$B$5000)</f>
        <v>0</v>
      </c>
      <c r="J2257" s="72"/>
      <c r="K2257" s="18" t="str">
        <f t="shared" ca="1" si="0"/>
        <v>-</v>
      </c>
      <c r="L2257" s="19" t="e">
        <f>IF(G2257=#REF!,#REF!,"FALSO")</f>
        <v>#REF!</v>
      </c>
      <c r="M2257" s="75"/>
      <c r="N2257" s="76"/>
    </row>
    <row r="2258" spans="1:14" ht="15">
      <c r="A2258" s="80"/>
      <c r="B2258" s="81"/>
      <c r="C2258" s="69"/>
      <c r="D2258" s="69"/>
      <c r="E2258" s="69"/>
      <c r="F2258" s="69"/>
      <c r="G2258" s="82"/>
      <c r="H2258" s="78"/>
      <c r="I2258" s="28">
        <f ca="1">SUMIF('IMPORTBFT (ID)'!$A$3:$A$5000,$G$4:$G$7322,'IMPORTBFT (ID)'!$B$3:$B$5000)</f>
        <v>0</v>
      </c>
      <c r="J2258" s="72"/>
      <c r="K2258" s="18" t="str">
        <f t="shared" ca="1" si="0"/>
        <v>-</v>
      </c>
      <c r="L2258" s="19" t="e">
        <f>IF(G2258=#REF!,#REF!,"FALSO")</f>
        <v>#REF!</v>
      </c>
      <c r="M2258" s="75"/>
      <c r="N2258" s="76"/>
    </row>
    <row r="2259" spans="1:14" ht="15">
      <c r="A2259" s="80"/>
      <c r="B2259" s="81"/>
      <c r="C2259" s="69"/>
      <c r="D2259" s="69"/>
      <c r="E2259" s="69"/>
      <c r="F2259" s="69"/>
      <c r="G2259" s="82"/>
      <c r="H2259" s="78"/>
      <c r="I2259" s="28">
        <f ca="1">SUMIF('IMPORTBFT (ID)'!$A$3:$A$5000,$G$4:$G$7322,'IMPORTBFT (ID)'!$B$3:$B$5000)</f>
        <v>0</v>
      </c>
      <c r="J2259" s="72"/>
      <c r="K2259" s="18" t="str">
        <f t="shared" ca="1" si="0"/>
        <v>-</v>
      </c>
      <c r="L2259" s="19" t="e">
        <f>IF(G2259=#REF!,#REF!,"FALSO")</f>
        <v>#REF!</v>
      </c>
      <c r="M2259" s="75"/>
      <c r="N2259" s="76"/>
    </row>
    <row r="2260" spans="1:14" ht="15">
      <c r="A2260" s="80"/>
      <c r="B2260" s="81"/>
      <c r="C2260" s="69"/>
      <c r="D2260" s="69"/>
      <c r="E2260" s="69"/>
      <c r="F2260" s="69"/>
      <c r="G2260" s="82"/>
      <c r="H2260" s="78"/>
      <c r="I2260" s="28">
        <f ca="1">SUMIF('IMPORTBFT (ID)'!$A$3:$A$5000,$G$4:$G$7322,'IMPORTBFT (ID)'!$B$3:$B$5000)</f>
        <v>0</v>
      </c>
      <c r="J2260" s="72"/>
      <c r="K2260" s="18" t="str">
        <f t="shared" ca="1" si="0"/>
        <v>-</v>
      </c>
      <c r="L2260" s="19" t="e">
        <f>IF(G2260=#REF!,#REF!,"FALSO")</f>
        <v>#REF!</v>
      </c>
      <c r="M2260" s="75"/>
      <c r="N2260" s="76"/>
    </row>
    <row r="2261" spans="1:14" ht="15">
      <c r="A2261" s="80"/>
      <c r="B2261" s="81"/>
      <c r="C2261" s="69"/>
      <c r="D2261" s="69"/>
      <c r="E2261" s="69"/>
      <c r="F2261" s="69"/>
      <c r="G2261" s="82"/>
      <c r="H2261" s="78"/>
      <c r="I2261" s="28">
        <f ca="1">SUMIF('IMPORTBFT (ID)'!$A$3:$A$5000,$G$4:$G$7322,'IMPORTBFT (ID)'!$B$3:$B$5000)</f>
        <v>0</v>
      </c>
      <c r="J2261" s="72"/>
      <c r="K2261" s="18" t="str">
        <f t="shared" ca="1" si="0"/>
        <v>-</v>
      </c>
      <c r="L2261" s="19" t="e">
        <f>IF(G2261=#REF!,#REF!,"FALSO")</f>
        <v>#REF!</v>
      </c>
      <c r="M2261" s="75"/>
      <c r="N2261" s="76"/>
    </row>
    <row r="2262" spans="1:14" ht="15">
      <c r="A2262" s="80"/>
      <c r="B2262" s="81"/>
      <c r="C2262" s="69"/>
      <c r="D2262" s="69"/>
      <c r="E2262" s="69"/>
      <c r="F2262" s="69"/>
      <c r="G2262" s="82"/>
      <c r="H2262" s="78"/>
      <c r="I2262" s="28">
        <f ca="1">SUMIF('IMPORTBFT (ID)'!$A$3:$A$5000,$G$4:$G$7322,'IMPORTBFT (ID)'!$B$3:$B$5000)</f>
        <v>0</v>
      </c>
      <c r="J2262" s="72"/>
      <c r="K2262" s="18" t="str">
        <f t="shared" ca="1" si="0"/>
        <v>-</v>
      </c>
      <c r="L2262" s="19" t="e">
        <f>IF(G2262=#REF!,#REF!,"FALSO")</f>
        <v>#REF!</v>
      </c>
      <c r="M2262" s="75"/>
      <c r="N2262" s="76"/>
    </row>
    <row r="2263" spans="1:14" ht="15">
      <c r="A2263" s="80"/>
      <c r="B2263" s="81"/>
      <c r="C2263" s="69"/>
      <c r="D2263" s="69"/>
      <c r="E2263" s="69"/>
      <c r="F2263" s="69"/>
      <c r="G2263" s="82"/>
      <c r="H2263" s="78"/>
      <c r="I2263" s="28">
        <f ca="1">SUMIF('IMPORTBFT (ID)'!$A$3:$A$5000,$G$4:$G$7322,'IMPORTBFT (ID)'!$B$3:$B$5000)</f>
        <v>0</v>
      </c>
      <c r="J2263" s="72"/>
      <c r="K2263" s="18" t="str">
        <f t="shared" ca="1" si="0"/>
        <v>-</v>
      </c>
      <c r="L2263" s="19" t="e">
        <f>IF(G2263=#REF!,#REF!,"FALSO")</f>
        <v>#REF!</v>
      </c>
      <c r="M2263" s="75"/>
      <c r="N2263" s="76"/>
    </row>
    <row r="2264" spans="1:14" ht="15">
      <c r="A2264" s="80"/>
      <c r="B2264" s="81"/>
      <c r="C2264" s="69"/>
      <c r="D2264" s="69"/>
      <c r="E2264" s="69"/>
      <c r="F2264" s="69"/>
      <c r="G2264" s="82"/>
      <c r="H2264" s="78"/>
      <c r="I2264" s="28">
        <f ca="1">SUMIF('IMPORTBFT (ID)'!$A$3:$A$5000,$G$4:$G$7322,'IMPORTBFT (ID)'!$B$3:$B$5000)</f>
        <v>0</v>
      </c>
      <c r="J2264" s="72"/>
      <c r="K2264" s="18" t="str">
        <f t="shared" ca="1" si="0"/>
        <v>-</v>
      </c>
      <c r="L2264" s="19" t="e">
        <f>IF(G2264=#REF!,#REF!,"FALSO")</f>
        <v>#REF!</v>
      </c>
      <c r="M2264" s="75"/>
      <c r="N2264" s="76"/>
    </row>
    <row r="2265" spans="1:14" ht="15">
      <c r="A2265" s="80"/>
      <c r="B2265" s="81"/>
      <c r="C2265" s="69"/>
      <c r="D2265" s="69"/>
      <c r="E2265" s="69"/>
      <c r="F2265" s="69"/>
      <c r="G2265" s="82"/>
      <c r="H2265" s="78"/>
      <c r="I2265" s="28">
        <f ca="1">SUMIF('IMPORTBFT (ID)'!$A$3:$A$5000,$G$4:$G$7322,'IMPORTBFT (ID)'!$B$3:$B$5000)</f>
        <v>0</v>
      </c>
      <c r="J2265" s="72"/>
      <c r="K2265" s="18" t="str">
        <f t="shared" ca="1" si="0"/>
        <v>-</v>
      </c>
      <c r="L2265" s="19" t="e">
        <f>IF(G2265=#REF!,#REF!,"FALSO")</f>
        <v>#REF!</v>
      </c>
      <c r="M2265" s="75"/>
      <c r="N2265" s="76"/>
    </row>
    <row r="2266" spans="1:14" ht="15">
      <c r="A2266" s="80"/>
      <c r="B2266" s="81"/>
      <c r="C2266" s="69"/>
      <c r="D2266" s="69"/>
      <c r="E2266" s="69"/>
      <c r="F2266" s="69"/>
      <c r="G2266" s="82"/>
      <c r="H2266" s="78"/>
      <c r="I2266" s="28">
        <f ca="1">SUMIF('IMPORTBFT (ID)'!$A$3:$A$5000,$G$4:$G$7322,'IMPORTBFT (ID)'!$B$3:$B$5000)</f>
        <v>0</v>
      </c>
      <c r="J2266" s="72"/>
      <c r="K2266" s="18" t="str">
        <f t="shared" ca="1" si="0"/>
        <v>-</v>
      </c>
      <c r="L2266" s="19" t="e">
        <f>IF(G2266=#REF!,#REF!,"FALSO")</f>
        <v>#REF!</v>
      </c>
      <c r="M2266" s="75"/>
      <c r="N2266" s="76"/>
    </row>
    <row r="2267" spans="1:14" ht="15">
      <c r="A2267" s="80"/>
      <c r="B2267" s="81"/>
      <c r="C2267" s="69"/>
      <c r="D2267" s="69"/>
      <c r="E2267" s="69"/>
      <c r="F2267" s="69"/>
      <c r="G2267" s="82"/>
      <c r="H2267" s="78"/>
      <c r="I2267" s="28">
        <f ca="1">SUMIF('IMPORTBFT (ID)'!$A$3:$A$5000,$G$4:$G$7322,'IMPORTBFT (ID)'!$B$3:$B$5000)</f>
        <v>0</v>
      </c>
      <c r="J2267" s="72"/>
      <c r="K2267" s="18" t="str">
        <f t="shared" ca="1" si="0"/>
        <v>-</v>
      </c>
      <c r="L2267" s="19" t="e">
        <f>IF(G2267=#REF!,#REF!,"FALSO")</f>
        <v>#REF!</v>
      </c>
      <c r="M2267" s="75"/>
      <c r="N2267" s="76"/>
    </row>
    <row r="2268" spans="1:14" ht="15">
      <c r="A2268" s="80"/>
      <c r="B2268" s="81"/>
      <c r="C2268" s="69"/>
      <c r="D2268" s="69"/>
      <c r="E2268" s="69"/>
      <c r="F2268" s="69"/>
      <c r="G2268" s="82"/>
      <c r="H2268" s="78"/>
      <c r="I2268" s="28">
        <f ca="1">SUMIF('IMPORTBFT (ID)'!$A$3:$A$5000,$G$4:$G$7322,'IMPORTBFT (ID)'!$B$3:$B$5000)</f>
        <v>0</v>
      </c>
      <c r="J2268" s="72"/>
      <c r="K2268" s="18" t="str">
        <f t="shared" ca="1" si="0"/>
        <v>-</v>
      </c>
      <c r="L2268" s="19" t="e">
        <f>IF(G2268=#REF!,#REF!,"FALSO")</f>
        <v>#REF!</v>
      </c>
      <c r="M2268" s="75"/>
      <c r="N2268" s="76"/>
    </row>
    <row r="2269" spans="1:14" ht="15">
      <c r="A2269" s="80"/>
      <c r="B2269" s="81"/>
      <c r="C2269" s="69"/>
      <c r="D2269" s="69"/>
      <c r="E2269" s="69"/>
      <c r="F2269" s="69"/>
      <c r="G2269" s="82"/>
      <c r="H2269" s="78"/>
      <c r="I2269" s="28">
        <f ca="1">SUMIF('IMPORTBFT (ID)'!$A$3:$A$5000,$G$4:$G$7322,'IMPORTBFT (ID)'!$B$3:$B$5000)</f>
        <v>0</v>
      </c>
      <c r="J2269" s="72"/>
      <c r="K2269" s="18" t="str">
        <f t="shared" ca="1" si="0"/>
        <v>-</v>
      </c>
      <c r="L2269" s="19" t="e">
        <f>IF(G2269=#REF!,#REF!,"FALSO")</f>
        <v>#REF!</v>
      </c>
      <c r="M2269" s="75"/>
      <c r="N2269" s="76"/>
    </row>
    <row r="2270" spans="1:14" ht="15">
      <c r="A2270" s="80"/>
      <c r="B2270" s="81"/>
      <c r="C2270" s="69"/>
      <c r="D2270" s="69"/>
      <c r="E2270" s="69"/>
      <c r="F2270" s="69"/>
      <c r="G2270" s="82"/>
      <c r="H2270" s="78"/>
      <c r="I2270" s="28">
        <f ca="1">SUMIF('IMPORTBFT (ID)'!$A$3:$A$5000,$G$4:$G$7322,'IMPORTBFT (ID)'!$B$3:$B$5000)</f>
        <v>0</v>
      </c>
      <c r="J2270" s="72"/>
      <c r="K2270" s="18" t="str">
        <f t="shared" ca="1" si="0"/>
        <v>-</v>
      </c>
      <c r="L2270" s="19" t="e">
        <f>IF(G2270=#REF!,#REF!,"FALSO")</f>
        <v>#REF!</v>
      </c>
      <c r="M2270" s="75"/>
      <c r="N2270" s="76"/>
    </row>
    <row r="2271" spans="1:14" ht="15">
      <c r="A2271" s="80"/>
      <c r="B2271" s="81"/>
      <c r="C2271" s="69"/>
      <c r="D2271" s="69"/>
      <c r="E2271" s="69"/>
      <c r="F2271" s="69"/>
      <c r="G2271" s="82"/>
      <c r="H2271" s="78"/>
      <c r="I2271" s="28">
        <f ca="1">SUMIF('IMPORTBFT (ID)'!$A$3:$A$5000,$G$4:$G$7322,'IMPORTBFT (ID)'!$B$3:$B$5000)</f>
        <v>0</v>
      </c>
      <c r="J2271" s="72"/>
      <c r="K2271" s="18" t="str">
        <f t="shared" ca="1" si="0"/>
        <v>-</v>
      </c>
      <c r="L2271" s="19" t="e">
        <f>IF(G2271=#REF!,#REF!,"FALSO")</f>
        <v>#REF!</v>
      </c>
      <c r="M2271" s="75"/>
      <c r="N2271" s="76"/>
    </row>
    <row r="2272" spans="1:14" ht="15">
      <c r="A2272" s="80"/>
      <c r="B2272" s="81"/>
      <c r="C2272" s="69"/>
      <c r="D2272" s="69"/>
      <c r="E2272" s="69"/>
      <c r="F2272" s="69"/>
      <c r="G2272" s="82"/>
      <c r="H2272" s="78"/>
      <c r="I2272" s="28">
        <f ca="1">SUMIF('IMPORTBFT (ID)'!$A$3:$A$5000,$G$4:$G$7322,'IMPORTBFT (ID)'!$B$3:$B$5000)</f>
        <v>0</v>
      </c>
      <c r="J2272" s="72"/>
      <c r="K2272" s="18" t="str">
        <f t="shared" ca="1" si="0"/>
        <v>-</v>
      </c>
      <c r="L2272" s="19" t="e">
        <f>IF(G2272=#REF!,#REF!,"FALSO")</f>
        <v>#REF!</v>
      </c>
      <c r="M2272" s="75"/>
      <c r="N2272" s="76"/>
    </row>
    <row r="2273" spans="1:14" ht="15">
      <c r="A2273" s="80"/>
      <c r="B2273" s="81"/>
      <c r="C2273" s="69"/>
      <c r="D2273" s="69"/>
      <c r="E2273" s="69"/>
      <c r="F2273" s="69"/>
      <c r="G2273" s="82"/>
      <c r="H2273" s="78"/>
      <c r="I2273" s="28">
        <f ca="1">SUMIF('IMPORTBFT (ID)'!$A$3:$A$5000,$G$4:$G$7322,'IMPORTBFT (ID)'!$B$3:$B$5000)</f>
        <v>0</v>
      </c>
      <c r="J2273" s="72"/>
      <c r="K2273" s="18" t="str">
        <f t="shared" ca="1" si="0"/>
        <v>-</v>
      </c>
      <c r="L2273" s="19" t="e">
        <f>IF(G2273=#REF!,#REF!,"FALSO")</f>
        <v>#REF!</v>
      </c>
      <c r="M2273" s="75"/>
      <c r="N2273" s="76"/>
    </row>
    <row r="2274" spans="1:14" ht="15">
      <c r="A2274" s="80"/>
      <c r="B2274" s="81"/>
      <c r="C2274" s="69"/>
      <c r="D2274" s="69"/>
      <c r="E2274" s="69"/>
      <c r="F2274" s="69"/>
      <c r="G2274" s="82"/>
      <c r="H2274" s="78"/>
      <c r="I2274" s="28">
        <f ca="1">SUMIF('IMPORTBFT (ID)'!$A$3:$A$5000,$G$4:$G$7322,'IMPORTBFT (ID)'!$B$3:$B$5000)</f>
        <v>0</v>
      </c>
      <c r="J2274" s="72"/>
      <c r="K2274" s="18" t="str">
        <f t="shared" ca="1" si="0"/>
        <v>-</v>
      </c>
      <c r="L2274" s="19" t="e">
        <f>IF(G2274=#REF!,#REF!,"FALSO")</f>
        <v>#REF!</v>
      </c>
      <c r="M2274" s="75"/>
      <c r="N2274" s="76"/>
    </row>
    <row r="2275" spans="1:14" ht="15">
      <c r="A2275" s="80"/>
      <c r="B2275" s="81"/>
      <c r="C2275" s="69"/>
      <c r="D2275" s="69"/>
      <c r="E2275" s="69"/>
      <c r="F2275" s="69"/>
      <c r="G2275" s="82"/>
      <c r="H2275" s="78"/>
      <c r="I2275" s="28">
        <f ca="1">SUMIF('IMPORTBFT (ID)'!$A$3:$A$5000,$G$4:$G$7322,'IMPORTBFT (ID)'!$B$3:$B$5000)</f>
        <v>0</v>
      </c>
      <c r="J2275" s="72"/>
      <c r="K2275" s="18" t="str">
        <f t="shared" ca="1" si="0"/>
        <v>-</v>
      </c>
      <c r="L2275" s="19" t="e">
        <f>IF(G2275=#REF!,#REF!,"FALSO")</f>
        <v>#REF!</v>
      </c>
      <c r="M2275" s="75"/>
      <c r="N2275" s="76"/>
    </row>
    <row r="2276" spans="1:14" ht="15">
      <c r="A2276" s="80"/>
      <c r="B2276" s="81"/>
      <c r="C2276" s="69"/>
      <c r="D2276" s="69"/>
      <c r="E2276" s="69"/>
      <c r="F2276" s="69"/>
      <c r="G2276" s="82"/>
      <c r="H2276" s="78"/>
      <c r="I2276" s="28">
        <f ca="1">SUMIF('IMPORTBFT (ID)'!$A$3:$A$5000,$G$4:$G$7322,'IMPORTBFT (ID)'!$B$3:$B$5000)</f>
        <v>0</v>
      </c>
      <c r="J2276" s="72"/>
      <c r="K2276" s="18" t="str">
        <f t="shared" ca="1" si="0"/>
        <v>-</v>
      </c>
      <c r="L2276" s="19" t="e">
        <f>IF(G2276=#REF!,#REF!,"FALSO")</f>
        <v>#REF!</v>
      </c>
      <c r="M2276" s="75"/>
      <c r="N2276" s="76"/>
    </row>
    <row r="2277" spans="1:14" ht="15">
      <c r="A2277" s="80"/>
      <c r="B2277" s="81"/>
      <c r="C2277" s="69"/>
      <c r="D2277" s="69"/>
      <c r="E2277" s="69"/>
      <c r="F2277" s="69"/>
      <c r="G2277" s="82"/>
      <c r="H2277" s="78"/>
      <c r="I2277" s="28">
        <f ca="1">SUMIF('IMPORTBFT (ID)'!$A$3:$A$5000,$G$4:$G$7322,'IMPORTBFT (ID)'!$B$3:$B$5000)</f>
        <v>0</v>
      </c>
      <c r="J2277" s="72"/>
      <c r="K2277" s="18" t="str">
        <f t="shared" ca="1" si="0"/>
        <v>-</v>
      </c>
      <c r="L2277" s="19" t="e">
        <f>IF(G2277=#REF!,#REF!,"FALSO")</f>
        <v>#REF!</v>
      </c>
      <c r="M2277" s="75"/>
      <c r="N2277" s="76"/>
    </row>
    <row r="2278" spans="1:14" ht="15">
      <c r="A2278" s="80"/>
      <c r="B2278" s="81"/>
      <c r="C2278" s="69"/>
      <c r="D2278" s="69"/>
      <c r="E2278" s="69"/>
      <c r="F2278" s="69"/>
      <c r="G2278" s="82"/>
      <c r="H2278" s="78"/>
      <c r="I2278" s="28">
        <f ca="1">SUMIF('IMPORTBFT (ID)'!$A$3:$A$5000,$G$4:$G$7322,'IMPORTBFT (ID)'!$B$3:$B$5000)</f>
        <v>0</v>
      </c>
      <c r="J2278" s="72"/>
      <c r="K2278" s="18" t="str">
        <f t="shared" ca="1" si="0"/>
        <v>-</v>
      </c>
      <c r="L2278" s="19" t="e">
        <f>IF(G2278=#REF!,#REF!,"FALSO")</f>
        <v>#REF!</v>
      </c>
      <c r="M2278" s="75"/>
      <c r="N2278" s="76"/>
    </row>
    <row r="2279" spans="1:14" ht="15">
      <c r="A2279" s="80"/>
      <c r="B2279" s="81"/>
      <c r="C2279" s="69"/>
      <c r="D2279" s="69"/>
      <c r="E2279" s="69"/>
      <c r="F2279" s="69"/>
      <c r="G2279" s="82"/>
      <c r="H2279" s="78"/>
      <c r="I2279" s="28">
        <f ca="1">SUMIF('IMPORTBFT (ID)'!$A$3:$A$5000,$G$4:$G$7322,'IMPORTBFT (ID)'!$B$3:$B$5000)</f>
        <v>0</v>
      </c>
      <c r="J2279" s="72"/>
      <c r="K2279" s="18" t="str">
        <f t="shared" ca="1" si="0"/>
        <v>-</v>
      </c>
      <c r="L2279" s="19" t="e">
        <f>IF(G2279=#REF!,#REF!,"FALSO")</f>
        <v>#REF!</v>
      </c>
      <c r="M2279" s="75"/>
      <c r="N2279" s="76"/>
    </row>
    <row r="2280" spans="1:14" ht="15">
      <c r="A2280" s="80"/>
      <c r="B2280" s="81"/>
      <c r="C2280" s="69"/>
      <c r="D2280" s="69"/>
      <c r="E2280" s="69"/>
      <c r="F2280" s="69"/>
      <c r="G2280" s="82"/>
      <c r="H2280" s="78"/>
      <c r="I2280" s="28">
        <f ca="1">SUMIF('IMPORTBFT (ID)'!$A$3:$A$5000,$G$4:$G$7322,'IMPORTBFT (ID)'!$B$3:$B$5000)</f>
        <v>0</v>
      </c>
      <c r="J2280" s="72"/>
      <c r="K2280" s="18" t="str">
        <f t="shared" ca="1" si="0"/>
        <v>-</v>
      </c>
      <c r="L2280" s="19" t="e">
        <f>IF(G2280=#REF!,#REF!,"FALSO")</f>
        <v>#REF!</v>
      </c>
      <c r="M2280" s="75"/>
      <c r="N2280" s="76"/>
    </row>
    <row r="2281" spans="1:14" ht="15">
      <c r="A2281" s="80"/>
      <c r="B2281" s="81"/>
      <c r="C2281" s="69"/>
      <c r="D2281" s="69"/>
      <c r="E2281" s="69"/>
      <c r="F2281" s="69"/>
      <c r="G2281" s="82"/>
      <c r="H2281" s="78"/>
      <c r="I2281" s="28">
        <f ca="1">SUMIF('IMPORTBFT (ID)'!$A$3:$A$5000,$G$4:$G$7322,'IMPORTBFT (ID)'!$B$3:$B$5000)</f>
        <v>0</v>
      </c>
      <c r="J2281" s="72"/>
      <c r="K2281" s="18" t="str">
        <f t="shared" ca="1" si="0"/>
        <v>-</v>
      </c>
      <c r="L2281" s="19" t="e">
        <f>IF(G2281=#REF!,#REF!,"FALSO")</f>
        <v>#REF!</v>
      </c>
      <c r="M2281" s="75"/>
      <c r="N2281" s="76"/>
    </row>
    <row r="2282" spans="1:14" ht="15">
      <c r="A2282" s="80"/>
      <c r="B2282" s="81"/>
      <c r="C2282" s="69"/>
      <c r="D2282" s="69"/>
      <c r="E2282" s="69"/>
      <c r="F2282" s="69"/>
      <c r="G2282" s="82"/>
      <c r="H2282" s="78"/>
      <c r="I2282" s="28">
        <f ca="1">SUMIF('IMPORTBFT (ID)'!$A$3:$A$5000,$G$4:$G$7322,'IMPORTBFT (ID)'!$B$3:$B$5000)</f>
        <v>0</v>
      </c>
      <c r="J2282" s="72"/>
      <c r="K2282" s="18" t="str">
        <f t="shared" ca="1" si="0"/>
        <v>-</v>
      </c>
      <c r="L2282" s="19" t="e">
        <f>IF(G2282=#REF!,#REF!,"FALSO")</f>
        <v>#REF!</v>
      </c>
      <c r="M2282" s="75"/>
      <c r="N2282" s="76"/>
    </row>
    <row r="2283" spans="1:14" ht="15">
      <c r="A2283" s="80"/>
      <c r="B2283" s="81"/>
      <c r="C2283" s="69"/>
      <c r="D2283" s="69"/>
      <c r="E2283" s="69"/>
      <c r="F2283" s="69"/>
      <c r="G2283" s="82"/>
      <c r="H2283" s="78"/>
      <c r="I2283" s="28">
        <f ca="1">SUMIF('IMPORTBFT (ID)'!$A$3:$A$5000,$G$4:$G$7322,'IMPORTBFT (ID)'!$B$3:$B$5000)</f>
        <v>0</v>
      </c>
      <c r="J2283" s="72"/>
      <c r="K2283" s="18" t="str">
        <f t="shared" ca="1" si="0"/>
        <v>-</v>
      </c>
      <c r="L2283" s="19" t="e">
        <f>IF(G2283=#REF!,#REF!,"FALSO")</f>
        <v>#REF!</v>
      </c>
      <c r="M2283" s="75"/>
      <c r="N2283" s="76"/>
    </row>
    <row r="2284" spans="1:14" ht="15">
      <c r="A2284" s="80"/>
      <c r="B2284" s="81"/>
      <c r="C2284" s="69"/>
      <c r="D2284" s="69"/>
      <c r="E2284" s="69"/>
      <c r="F2284" s="69"/>
      <c r="G2284" s="82"/>
      <c r="H2284" s="78"/>
      <c r="I2284" s="28">
        <f ca="1">SUMIF('IMPORTBFT (ID)'!$A$3:$A$5000,$G$4:$G$7322,'IMPORTBFT (ID)'!$B$3:$B$5000)</f>
        <v>0</v>
      </c>
      <c r="J2284" s="72"/>
      <c r="K2284" s="18" t="str">
        <f t="shared" ca="1" si="0"/>
        <v>-</v>
      </c>
      <c r="L2284" s="19" t="e">
        <f>IF(G2284=#REF!,#REF!,"FALSO")</f>
        <v>#REF!</v>
      </c>
      <c r="M2284" s="75"/>
      <c r="N2284" s="76"/>
    </row>
    <row r="2285" spans="1:14" ht="15">
      <c r="A2285" s="80"/>
      <c r="B2285" s="81"/>
      <c r="C2285" s="69"/>
      <c r="D2285" s="69"/>
      <c r="E2285" s="69"/>
      <c r="F2285" s="69"/>
      <c r="G2285" s="82"/>
      <c r="H2285" s="78"/>
      <c r="I2285" s="28">
        <f ca="1">SUMIF('IMPORTBFT (ID)'!$A$3:$A$5000,$G$4:$G$7322,'IMPORTBFT (ID)'!$B$3:$B$5000)</f>
        <v>0</v>
      </c>
      <c r="J2285" s="72"/>
      <c r="K2285" s="18" t="str">
        <f t="shared" ca="1" si="0"/>
        <v>-</v>
      </c>
      <c r="L2285" s="19" t="e">
        <f>IF(G2285=#REF!,#REF!,"FALSO")</f>
        <v>#REF!</v>
      </c>
      <c r="M2285" s="75"/>
      <c r="N2285" s="76"/>
    </row>
    <row r="2286" spans="1:14" ht="15">
      <c r="A2286" s="80"/>
      <c r="B2286" s="81"/>
      <c r="C2286" s="69"/>
      <c r="D2286" s="69"/>
      <c r="E2286" s="69"/>
      <c r="F2286" s="69"/>
      <c r="G2286" s="82"/>
      <c r="H2286" s="78"/>
      <c r="I2286" s="28">
        <f ca="1">SUMIF('IMPORTBFT (ID)'!$A$3:$A$5000,$G$4:$G$7322,'IMPORTBFT (ID)'!$B$3:$B$5000)</f>
        <v>0</v>
      </c>
      <c r="J2286" s="72"/>
      <c r="K2286" s="18" t="str">
        <f t="shared" ca="1" si="0"/>
        <v>-</v>
      </c>
      <c r="L2286" s="19" t="e">
        <f>IF(G2286=#REF!,#REF!,"FALSO")</f>
        <v>#REF!</v>
      </c>
      <c r="M2286" s="75"/>
      <c r="N2286" s="76"/>
    </row>
    <row r="2287" spans="1:14" ht="15">
      <c r="A2287" s="80"/>
      <c r="B2287" s="81"/>
      <c r="C2287" s="69"/>
      <c r="D2287" s="69"/>
      <c r="E2287" s="69"/>
      <c r="F2287" s="69"/>
      <c r="G2287" s="82"/>
      <c r="H2287" s="78"/>
      <c r="I2287" s="28">
        <f ca="1">SUMIF('IMPORTBFT (ID)'!$A$3:$A$5000,$G$4:$G$7322,'IMPORTBFT (ID)'!$B$3:$B$5000)</f>
        <v>0</v>
      </c>
      <c r="J2287" s="72"/>
      <c r="K2287" s="18" t="str">
        <f t="shared" ca="1" si="0"/>
        <v>-</v>
      </c>
      <c r="L2287" s="19" t="e">
        <f>IF(G2287=#REF!,#REF!,"FALSO")</f>
        <v>#REF!</v>
      </c>
      <c r="M2287" s="75"/>
      <c r="N2287" s="76"/>
    </row>
    <row r="2288" spans="1:14" ht="15">
      <c r="A2288" s="80"/>
      <c r="B2288" s="81"/>
      <c r="C2288" s="69"/>
      <c r="D2288" s="69"/>
      <c r="E2288" s="69"/>
      <c r="F2288" s="69"/>
      <c r="G2288" s="82"/>
      <c r="H2288" s="78"/>
      <c r="I2288" s="28">
        <f ca="1">SUMIF('IMPORTBFT (ID)'!$A$3:$A$5000,$G$4:$G$7322,'IMPORTBFT (ID)'!$B$3:$B$5000)</f>
        <v>0</v>
      </c>
      <c r="J2288" s="72"/>
      <c r="K2288" s="18" t="str">
        <f t="shared" ca="1" si="0"/>
        <v>-</v>
      </c>
      <c r="L2288" s="19" t="e">
        <f>IF(G2288=#REF!,#REF!,"FALSO")</f>
        <v>#REF!</v>
      </c>
      <c r="M2288" s="75"/>
      <c r="N2288" s="76"/>
    </row>
    <row r="2289" spans="1:14" ht="15">
      <c r="A2289" s="80"/>
      <c r="B2289" s="81"/>
      <c r="C2289" s="69"/>
      <c r="D2289" s="69"/>
      <c r="E2289" s="69"/>
      <c r="F2289" s="69"/>
      <c r="G2289" s="82"/>
      <c r="H2289" s="78"/>
      <c r="I2289" s="28">
        <f ca="1">SUMIF('IMPORTBFT (ID)'!$A$3:$A$5000,$G$4:$G$7322,'IMPORTBFT (ID)'!$B$3:$B$5000)</f>
        <v>0</v>
      </c>
      <c r="J2289" s="72"/>
      <c r="K2289" s="18" t="str">
        <f t="shared" ca="1" si="0"/>
        <v>-</v>
      </c>
      <c r="L2289" s="19" t="e">
        <f>IF(G2289=#REF!,#REF!,"FALSO")</f>
        <v>#REF!</v>
      </c>
      <c r="M2289" s="75"/>
      <c r="N2289" s="76"/>
    </row>
    <row r="2290" spans="1:14" ht="15">
      <c r="A2290" s="80"/>
      <c r="B2290" s="81"/>
      <c r="C2290" s="69"/>
      <c r="D2290" s="69"/>
      <c r="E2290" s="69"/>
      <c r="F2290" s="69"/>
      <c r="G2290" s="82"/>
      <c r="H2290" s="78"/>
      <c r="I2290" s="28">
        <f ca="1">SUMIF('IMPORTBFT (ID)'!$A$3:$A$5000,$G$4:$G$7322,'IMPORTBFT (ID)'!$B$3:$B$5000)</f>
        <v>0</v>
      </c>
      <c r="J2290" s="72"/>
      <c r="K2290" s="18" t="str">
        <f t="shared" ca="1" si="0"/>
        <v>-</v>
      </c>
      <c r="L2290" s="19" t="e">
        <f>IF(G2290=#REF!,#REF!,"FALSO")</f>
        <v>#REF!</v>
      </c>
      <c r="M2290" s="75"/>
      <c r="N2290" s="76"/>
    </row>
    <row r="2291" spans="1:14" ht="15">
      <c r="A2291" s="80"/>
      <c r="B2291" s="81"/>
      <c r="C2291" s="69"/>
      <c r="D2291" s="69"/>
      <c r="E2291" s="69"/>
      <c r="F2291" s="69"/>
      <c r="G2291" s="82"/>
      <c r="H2291" s="78"/>
      <c r="I2291" s="28">
        <f ca="1">SUMIF('IMPORTBFT (ID)'!$A$3:$A$5000,$G$4:$G$7322,'IMPORTBFT (ID)'!$B$3:$B$5000)</f>
        <v>0</v>
      </c>
      <c r="J2291" s="72"/>
      <c r="K2291" s="18" t="str">
        <f t="shared" ca="1" si="0"/>
        <v>-</v>
      </c>
      <c r="L2291" s="19" t="e">
        <f>IF(G2291=#REF!,#REF!,"FALSO")</f>
        <v>#REF!</v>
      </c>
      <c r="M2291" s="75"/>
      <c r="N2291" s="76"/>
    </row>
    <row r="2292" spans="1:14" ht="15">
      <c r="A2292" s="80"/>
      <c r="B2292" s="81"/>
      <c r="C2292" s="69"/>
      <c r="D2292" s="69"/>
      <c r="E2292" s="69"/>
      <c r="F2292" s="69"/>
      <c r="G2292" s="82"/>
      <c r="H2292" s="78"/>
      <c r="I2292" s="28">
        <f ca="1">SUMIF('IMPORTBFT (ID)'!$A$3:$A$5000,$G$4:$G$7322,'IMPORTBFT (ID)'!$B$3:$B$5000)</f>
        <v>0</v>
      </c>
      <c r="J2292" s="72"/>
      <c r="K2292" s="18" t="str">
        <f t="shared" ca="1" si="0"/>
        <v>-</v>
      </c>
      <c r="L2292" s="19" t="e">
        <f>IF(G2292=#REF!,#REF!,"FALSO")</f>
        <v>#REF!</v>
      </c>
      <c r="M2292" s="75"/>
      <c r="N2292" s="76"/>
    </row>
    <row r="2293" spans="1:14" ht="15">
      <c r="A2293" s="80"/>
      <c r="B2293" s="81"/>
      <c r="C2293" s="69"/>
      <c r="D2293" s="69"/>
      <c r="E2293" s="69"/>
      <c r="F2293" s="69"/>
      <c r="G2293" s="82"/>
      <c r="H2293" s="78"/>
      <c r="I2293" s="28">
        <f ca="1">SUMIF('IMPORTBFT (ID)'!$A$3:$A$5000,$G$4:$G$7322,'IMPORTBFT (ID)'!$B$3:$B$5000)</f>
        <v>0</v>
      </c>
      <c r="J2293" s="72"/>
      <c r="K2293" s="18" t="str">
        <f t="shared" ca="1" si="0"/>
        <v>-</v>
      </c>
      <c r="L2293" s="19" t="e">
        <f>IF(G2293=#REF!,#REF!,"FALSO")</f>
        <v>#REF!</v>
      </c>
      <c r="M2293" s="75"/>
      <c r="N2293" s="76"/>
    </row>
    <row r="2294" spans="1:14" ht="15">
      <c r="A2294" s="80"/>
      <c r="B2294" s="81"/>
      <c r="C2294" s="69"/>
      <c r="D2294" s="69"/>
      <c r="E2294" s="69"/>
      <c r="F2294" s="69"/>
      <c r="G2294" s="82"/>
      <c r="H2294" s="78"/>
      <c r="I2294" s="28">
        <f ca="1">SUMIF('IMPORTBFT (ID)'!$A$3:$A$5000,$G$4:$G$7322,'IMPORTBFT (ID)'!$B$3:$B$5000)</f>
        <v>0</v>
      </c>
      <c r="J2294" s="72"/>
      <c r="K2294" s="18" t="str">
        <f t="shared" ca="1" si="0"/>
        <v>-</v>
      </c>
      <c r="L2294" s="19" t="e">
        <f>IF(G2294=#REF!,#REF!,"FALSO")</f>
        <v>#REF!</v>
      </c>
      <c r="M2294" s="75"/>
      <c r="N2294" s="76"/>
    </row>
    <row r="2295" spans="1:14" ht="15">
      <c r="A2295" s="80"/>
      <c r="B2295" s="81"/>
      <c r="C2295" s="69"/>
      <c r="D2295" s="69"/>
      <c r="E2295" s="69"/>
      <c r="F2295" s="69"/>
      <c r="G2295" s="82"/>
      <c r="H2295" s="78"/>
      <c r="I2295" s="28">
        <f ca="1">SUMIF('IMPORTBFT (ID)'!$A$3:$A$5000,$G$4:$G$7322,'IMPORTBFT (ID)'!$B$3:$B$5000)</f>
        <v>0</v>
      </c>
      <c r="J2295" s="72"/>
      <c r="K2295" s="18" t="str">
        <f t="shared" ca="1" si="0"/>
        <v>-</v>
      </c>
      <c r="L2295" s="19" t="e">
        <f>IF(G2295=#REF!,#REF!,"FALSO")</f>
        <v>#REF!</v>
      </c>
      <c r="M2295" s="75"/>
      <c r="N2295" s="76"/>
    </row>
    <row r="2296" spans="1:14" ht="15">
      <c r="A2296" s="80"/>
      <c r="B2296" s="81"/>
      <c r="C2296" s="69"/>
      <c r="D2296" s="69"/>
      <c r="E2296" s="69"/>
      <c r="F2296" s="69"/>
      <c r="G2296" s="82"/>
      <c r="H2296" s="78"/>
      <c r="I2296" s="28">
        <f ca="1">SUMIF('IMPORTBFT (ID)'!$A$3:$A$5000,$G$4:$G$7322,'IMPORTBFT (ID)'!$B$3:$B$5000)</f>
        <v>0</v>
      </c>
      <c r="J2296" s="72"/>
      <c r="K2296" s="18" t="str">
        <f t="shared" ca="1" si="0"/>
        <v>-</v>
      </c>
      <c r="L2296" s="19" t="e">
        <f>IF(G2296=#REF!,#REF!,"FALSO")</f>
        <v>#REF!</v>
      </c>
      <c r="M2296" s="75"/>
      <c r="N2296" s="76"/>
    </row>
    <row r="2297" spans="1:14" ht="15">
      <c r="A2297" s="80"/>
      <c r="B2297" s="81"/>
      <c r="C2297" s="69"/>
      <c r="D2297" s="69"/>
      <c r="E2297" s="69"/>
      <c r="F2297" s="69"/>
      <c r="G2297" s="82"/>
      <c r="H2297" s="78"/>
      <c r="I2297" s="28">
        <f ca="1">SUMIF('IMPORTBFT (ID)'!$A$3:$A$5000,$G$4:$G$7322,'IMPORTBFT (ID)'!$B$3:$B$5000)</f>
        <v>0</v>
      </c>
      <c r="J2297" s="72"/>
      <c r="K2297" s="18" t="str">
        <f t="shared" ca="1" si="0"/>
        <v>-</v>
      </c>
      <c r="L2297" s="19" t="e">
        <f>IF(G2297=#REF!,#REF!,"FALSO")</f>
        <v>#REF!</v>
      </c>
      <c r="M2297" s="75"/>
      <c r="N2297" s="76"/>
    </row>
    <row r="2298" spans="1:14" ht="15">
      <c r="A2298" s="80"/>
      <c r="B2298" s="81"/>
      <c r="C2298" s="69"/>
      <c r="D2298" s="69"/>
      <c r="E2298" s="69"/>
      <c r="F2298" s="69"/>
      <c r="G2298" s="82"/>
      <c r="H2298" s="78"/>
      <c r="I2298" s="28">
        <f ca="1">SUMIF('IMPORTBFT (ID)'!$A$3:$A$5000,$G$4:$G$7322,'IMPORTBFT (ID)'!$B$3:$B$5000)</f>
        <v>0</v>
      </c>
      <c r="J2298" s="72"/>
      <c r="K2298" s="18" t="str">
        <f t="shared" ca="1" si="0"/>
        <v>-</v>
      </c>
      <c r="L2298" s="19" t="e">
        <f>IF(G2298=#REF!,#REF!,"FALSO")</f>
        <v>#REF!</v>
      </c>
      <c r="M2298" s="75"/>
      <c r="N2298" s="76"/>
    </row>
    <row r="2299" spans="1:14" ht="15">
      <c r="A2299" s="80"/>
      <c r="B2299" s="81"/>
      <c r="C2299" s="69"/>
      <c r="D2299" s="69"/>
      <c r="E2299" s="69"/>
      <c r="F2299" s="69"/>
      <c r="G2299" s="82"/>
      <c r="H2299" s="78"/>
      <c r="I2299" s="28">
        <f ca="1">SUMIF('IMPORTBFT (ID)'!$A$3:$A$5000,$G$4:$G$7322,'IMPORTBFT (ID)'!$B$3:$B$5000)</f>
        <v>0</v>
      </c>
      <c r="J2299" s="72"/>
      <c r="K2299" s="18" t="str">
        <f t="shared" ca="1" si="0"/>
        <v>-</v>
      </c>
      <c r="L2299" s="19" t="e">
        <f>IF(G2299=#REF!,#REF!,"FALSO")</f>
        <v>#REF!</v>
      </c>
      <c r="M2299" s="75"/>
      <c r="N2299" s="76"/>
    </row>
    <row r="2300" spans="1:14" ht="15">
      <c r="A2300" s="80"/>
      <c r="B2300" s="81"/>
      <c r="C2300" s="69"/>
      <c r="D2300" s="69"/>
      <c r="E2300" s="69"/>
      <c r="F2300" s="69"/>
      <c r="G2300" s="82"/>
      <c r="H2300" s="78"/>
      <c r="I2300" s="28">
        <f ca="1">SUMIF('IMPORTBFT (ID)'!$A$3:$A$5000,$G$4:$G$7322,'IMPORTBFT (ID)'!$B$3:$B$5000)</f>
        <v>0</v>
      </c>
      <c r="J2300" s="72"/>
      <c r="K2300" s="18" t="str">
        <f t="shared" ca="1" si="0"/>
        <v>-</v>
      </c>
      <c r="L2300" s="19" t="e">
        <f>IF(G2300=#REF!,#REF!,"FALSO")</f>
        <v>#REF!</v>
      </c>
      <c r="M2300" s="75"/>
      <c r="N2300" s="76"/>
    </row>
    <row r="2301" spans="1:14" ht="15">
      <c r="A2301" s="80"/>
      <c r="B2301" s="81"/>
      <c r="C2301" s="69"/>
      <c r="D2301" s="69"/>
      <c r="E2301" s="69"/>
      <c r="F2301" s="69"/>
      <c r="G2301" s="82"/>
      <c r="H2301" s="78"/>
      <c r="I2301" s="28">
        <f ca="1">SUMIF('IMPORTBFT (ID)'!$A$3:$A$5000,$G$4:$G$7322,'IMPORTBFT (ID)'!$B$3:$B$5000)</f>
        <v>0</v>
      </c>
      <c r="J2301" s="72"/>
      <c r="K2301" s="18" t="str">
        <f t="shared" ca="1" si="0"/>
        <v>-</v>
      </c>
      <c r="L2301" s="19" t="e">
        <f>IF(G2301=#REF!,#REF!,"FALSO")</f>
        <v>#REF!</v>
      </c>
      <c r="M2301" s="75"/>
      <c r="N2301" s="76"/>
    </row>
    <row r="2302" spans="1:14" ht="15">
      <c r="A2302" s="80"/>
      <c r="B2302" s="81"/>
      <c r="C2302" s="69"/>
      <c r="D2302" s="69"/>
      <c r="E2302" s="69"/>
      <c r="F2302" s="69"/>
      <c r="G2302" s="82"/>
      <c r="H2302" s="78"/>
      <c r="I2302" s="28">
        <f ca="1">SUMIF('IMPORTBFT (ID)'!$A$3:$A$5000,$G$4:$G$7322,'IMPORTBFT (ID)'!$B$3:$B$5000)</f>
        <v>0</v>
      </c>
      <c r="J2302" s="72"/>
      <c r="K2302" s="18" t="str">
        <f t="shared" ca="1" si="0"/>
        <v>-</v>
      </c>
      <c r="L2302" s="19" t="e">
        <f>IF(G2302=#REF!,#REF!,"FALSO")</f>
        <v>#REF!</v>
      </c>
      <c r="M2302" s="75"/>
      <c r="N2302" s="76"/>
    </row>
    <row r="2303" spans="1:14" ht="15">
      <c r="A2303" s="80"/>
      <c r="B2303" s="81"/>
      <c r="C2303" s="69"/>
      <c r="D2303" s="69"/>
      <c r="E2303" s="69"/>
      <c r="F2303" s="69"/>
      <c r="G2303" s="82"/>
      <c r="H2303" s="78"/>
      <c r="I2303" s="28">
        <f ca="1">SUMIF('IMPORTBFT (ID)'!$A$3:$A$5000,$G$4:$G$7322,'IMPORTBFT (ID)'!$B$3:$B$5000)</f>
        <v>0</v>
      </c>
      <c r="J2303" s="72"/>
      <c r="K2303" s="18" t="str">
        <f t="shared" ca="1" si="0"/>
        <v>-</v>
      </c>
      <c r="L2303" s="19" t="e">
        <f>IF(G2303=#REF!,#REF!,"FALSO")</f>
        <v>#REF!</v>
      </c>
      <c r="M2303" s="75"/>
      <c r="N2303" s="76"/>
    </row>
    <row r="2304" spans="1:14" ht="15">
      <c r="A2304" s="80"/>
      <c r="B2304" s="81"/>
      <c r="C2304" s="69"/>
      <c r="D2304" s="69"/>
      <c r="E2304" s="69"/>
      <c r="F2304" s="69"/>
      <c r="G2304" s="82"/>
      <c r="H2304" s="78"/>
      <c r="I2304" s="28">
        <f ca="1">SUMIF('IMPORTBFT (ID)'!$A$3:$A$5000,$G$4:$G$7322,'IMPORTBFT (ID)'!$B$3:$B$5000)</f>
        <v>0</v>
      </c>
      <c r="J2304" s="72"/>
      <c r="K2304" s="18" t="str">
        <f t="shared" ca="1" si="0"/>
        <v>-</v>
      </c>
      <c r="L2304" s="19" t="e">
        <f>IF(G2304=#REF!,#REF!,"FALSO")</f>
        <v>#REF!</v>
      </c>
      <c r="M2304" s="75"/>
      <c r="N2304" s="76"/>
    </row>
    <row r="2305" spans="1:14" ht="15">
      <c r="A2305" s="80"/>
      <c r="B2305" s="81"/>
      <c r="C2305" s="69"/>
      <c r="D2305" s="69"/>
      <c r="E2305" s="69"/>
      <c r="F2305" s="69"/>
      <c r="G2305" s="82"/>
      <c r="H2305" s="78"/>
      <c r="I2305" s="28">
        <f ca="1">SUMIF('IMPORTBFT (ID)'!$A$3:$A$5000,$G$4:$G$7322,'IMPORTBFT (ID)'!$B$3:$B$5000)</f>
        <v>0</v>
      </c>
      <c r="J2305" s="72"/>
      <c r="K2305" s="18" t="str">
        <f t="shared" ca="1" si="0"/>
        <v>-</v>
      </c>
      <c r="L2305" s="19" t="e">
        <f>IF(G2305=#REF!,#REF!,"FALSO")</f>
        <v>#REF!</v>
      </c>
      <c r="M2305" s="75"/>
      <c r="N2305" s="76"/>
    </row>
    <row r="2306" spans="1:14" ht="15">
      <c r="A2306" s="80"/>
      <c r="B2306" s="81"/>
      <c r="C2306" s="69"/>
      <c r="D2306" s="69"/>
      <c r="E2306" s="69"/>
      <c r="F2306" s="69"/>
      <c r="G2306" s="82"/>
      <c r="H2306" s="78"/>
      <c r="I2306" s="28">
        <f ca="1">SUMIF('IMPORTBFT (ID)'!$A$3:$A$5000,$G$4:$G$7322,'IMPORTBFT (ID)'!$B$3:$B$5000)</f>
        <v>0</v>
      </c>
      <c r="J2306" s="72"/>
      <c r="K2306" s="18" t="str">
        <f t="shared" ca="1" si="0"/>
        <v>-</v>
      </c>
      <c r="L2306" s="19" t="e">
        <f>IF(G2306=#REF!,#REF!,"FALSO")</f>
        <v>#REF!</v>
      </c>
      <c r="M2306" s="75"/>
      <c r="N2306" s="76"/>
    </row>
    <row r="2307" spans="1:14" ht="15">
      <c r="A2307" s="80"/>
      <c r="B2307" s="81"/>
      <c r="C2307" s="69"/>
      <c r="D2307" s="69"/>
      <c r="E2307" s="69"/>
      <c r="F2307" s="69"/>
      <c r="G2307" s="82"/>
      <c r="H2307" s="78"/>
      <c r="I2307" s="28">
        <f ca="1">SUMIF('IMPORTBFT (ID)'!$A$3:$A$5000,$G$4:$G$7322,'IMPORTBFT (ID)'!$B$3:$B$5000)</f>
        <v>0</v>
      </c>
      <c r="J2307" s="72"/>
      <c r="K2307" s="18" t="str">
        <f t="shared" ca="1" si="0"/>
        <v>-</v>
      </c>
      <c r="L2307" s="19" t="e">
        <f>IF(G2307=#REF!,#REF!,"FALSO")</f>
        <v>#REF!</v>
      </c>
      <c r="M2307" s="75"/>
      <c r="N2307" s="76"/>
    </row>
    <row r="2308" spans="1:14" ht="15">
      <c r="A2308" s="80"/>
      <c r="B2308" s="81"/>
      <c r="C2308" s="69"/>
      <c r="D2308" s="69"/>
      <c r="E2308" s="69"/>
      <c r="F2308" s="69"/>
      <c r="G2308" s="82"/>
      <c r="H2308" s="78"/>
      <c r="I2308" s="28">
        <f ca="1">SUMIF('IMPORTBFT (ID)'!$A$3:$A$5000,$G$4:$G$7322,'IMPORTBFT (ID)'!$B$3:$B$5000)</f>
        <v>0</v>
      </c>
      <c r="J2308" s="72"/>
      <c r="K2308" s="18" t="str">
        <f t="shared" ca="1" si="0"/>
        <v>-</v>
      </c>
      <c r="L2308" s="19" t="e">
        <f>IF(G2308=#REF!,#REF!,"FALSO")</f>
        <v>#REF!</v>
      </c>
      <c r="M2308" s="75"/>
      <c r="N2308" s="76"/>
    </row>
    <row r="2309" spans="1:14" ht="15">
      <c r="A2309" s="80"/>
      <c r="B2309" s="81"/>
      <c r="C2309" s="69"/>
      <c r="D2309" s="69"/>
      <c r="E2309" s="69"/>
      <c r="F2309" s="69"/>
      <c r="G2309" s="82"/>
      <c r="H2309" s="78"/>
      <c r="I2309" s="28">
        <f ca="1">SUMIF('IMPORTBFT (ID)'!$A$3:$A$5000,$G$4:$G$7322,'IMPORTBFT (ID)'!$B$3:$B$5000)</f>
        <v>0</v>
      </c>
      <c r="J2309" s="72"/>
      <c r="K2309" s="18" t="str">
        <f t="shared" ca="1" si="0"/>
        <v>-</v>
      </c>
      <c r="L2309" s="19" t="e">
        <f>IF(G2309=#REF!,#REF!,"FALSO")</f>
        <v>#REF!</v>
      </c>
      <c r="M2309" s="75"/>
      <c r="N2309" s="76"/>
    </row>
    <row r="2310" spans="1:14" ht="15">
      <c r="A2310" s="80"/>
      <c r="B2310" s="81"/>
      <c r="C2310" s="69"/>
      <c r="D2310" s="69"/>
      <c r="E2310" s="69"/>
      <c r="F2310" s="69"/>
      <c r="G2310" s="82"/>
      <c r="H2310" s="78"/>
      <c r="I2310" s="28">
        <f ca="1">SUMIF('IMPORTBFT (ID)'!$A$3:$A$5000,$G$4:$G$7322,'IMPORTBFT (ID)'!$B$3:$B$5000)</f>
        <v>0</v>
      </c>
      <c r="J2310" s="72"/>
      <c r="K2310" s="18" t="str">
        <f t="shared" ca="1" si="0"/>
        <v>-</v>
      </c>
      <c r="L2310" s="19" t="e">
        <f>IF(G2310=#REF!,#REF!,"FALSO")</f>
        <v>#REF!</v>
      </c>
      <c r="M2310" s="75"/>
      <c r="N2310" s="76"/>
    </row>
    <row r="2311" spans="1:14" ht="15">
      <c r="A2311" s="80"/>
      <c r="B2311" s="81"/>
      <c r="C2311" s="69"/>
      <c r="D2311" s="69"/>
      <c r="E2311" s="69"/>
      <c r="F2311" s="69"/>
      <c r="G2311" s="82"/>
      <c r="H2311" s="78"/>
      <c r="I2311" s="28">
        <f ca="1">SUMIF('IMPORTBFT (ID)'!$A$3:$A$5000,$G$4:$G$7322,'IMPORTBFT (ID)'!$B$3:$B$5000)</f>
        <v>0</v>
      </c>
      <c r="J2311" s="72"/>
      <c r="K2311" s="18" t="str">
        <f t="shared" ca="1" si="0"/>
        <v>-</v>
      </c>
      <c r="L2311" s="19" t="e">
        <f>IF(G2311=#REF!,#REF!,"FALSO")</f>
        <v>#REF!</v>
      </c>
      <c r="M2311" s="75"/>
      <c r="N2311" s="76"/>
    </row>
    <row r="2312" spans="1:14" ht="15">
      <c r="A2312" s="80"/>
      <c r="B2312" s="81"/>
      <c r="C2312" s="69"/>
      <c r="D2312" s="69"/>
      <c r="E2312" s="69"/>
      <c r="F2312" s="69"/>
      <c r="G2312" s="82"/>
      <c r="H2312" s="78"/>
      <c r="I2312" s="28">
        <f ca="1">SUMIF('IMPORTBFT (ID)'!$A$3:$A$5000,$G$4:$G$7322,'IMPORTBFT (ID)'!$B$3:$B$5000)</f>
        <v>0</v>
      </c>
      <c r="J2312" s="72"/>
      <c r="K2312" s="18" t="str">
        <f t="shared" ca="1" si="0"/>
        <v>-</v>
      </c>
      <c r="L2312" s="19" t="e">
        <f>IF(G2312=#REF!,#REF!,"FALSO")</f>
        <v>#REF!</v>
      </c>
      <c r="M2312" s="75"/>
      <c r="N2312" s="76"/>
    </row>
    <row r="2313" spans="1:14" ht="15">
      <c r="A2313" s="80"/>
      <c r="B2313" s="81"/>
      <c r="C2313" s="69"/>
      <c r="D2313" s="69"/>
      <c r="E2313" s="69"/>
      <c r="F2313" s="69"/>
      <c r="G2313" s="82"/>
      <c r="H2313" s="78"/>
      <c r="I2313" s="28">
        <f ca="1">SUMIF('IMPORTBFT (ID)'!$A$3:$A$5000,$G$4:$G$7322,'IMPORTBFT (ID)'!$B$3:$B$5000)</f>
        <v>0</v>
      </c>
      <c r="J2313" s="72"/>
      <c r="K2313" s="18" t="str">
        <f t="shared" ca="1" si="0"/>
        <v>-</v>
      </c>
      <c r="L2313" s="19" t="e">
        <f>IF(G2313=#REF!,#REF!,"FALSO")</f>
        <v>#REF!</v>
      </c>
      <c r="M2313" s="75"/>
      <c r="N2313" s="76"/>
    </row>
    <row r="2314" spans="1:14" ht="15">
      <c r="A2314" s="80"/>
      <c r="B2314" s="81"/>
      <c r="C2314" s="69"/>
      <c r="D2314" s="69"/>
      <c r="E2314" s="69"/>
      <c r="F2314" s="69"/>
      <c r="G2314" s="82"/>
      <c r="H2314" s="78"/>
      <c r="I2314" s="28">
        <f ca="1">SUMIF('IMPORTBFT (ID)'!$A$3:$A$5000,$G$4:$G$7322,'IMPORTBFT (ID)'!$B$3:$B$5000)</f>
        <v>0</v>
      </c>
      <c r="J2314" s="72"/>
      <c r="K2314" s="18" t="str">
        <f t="shared" ca="1" si="0"/>
        <v>-</v>
      </c>
      <c r="L2314" s="19" t="e">
        <f>IF(G2314=#REF!,#REF!,"FALSO")</f>
        <v>#REF!</v>
      </c>
      <c r="M2314" s="75"/>
      <c r="N2314" s="76"/>
    </row>
    <row r="2315" spans="1:14" ht="15">
      <c r="A2315" s="80"/>
      <c r="B2315" s="81"/>
      <c r="C2315" s="69"/>
      <c r="D2315" s="69"/>
      <c r="E2315" s="69"/>
      <c r="F2315" s="69"/>
      <c r="G2315" s="82"/>
      <c r="H2315" s="78"/>
      <c r="I2315" s="28">
        <f ca="1">SUMIF('IMPORTBFT (ID)'!$A$3:$A$5000,$G$4:$G$7322,'IMPORTBFT (ID)'!$B$3:$B$5000)</f>
        <v>0</v>
      </c>
      <c r="J2315" s="72"/>
      <c r="K2315" s="18" t="str">
        <f t="shared" ca="1" si="0"/>
        <v>-</v>
      </c>
      <c r="L2315" s="19" t="e">
        <f>IF(G2315=#REF!,#REF!,"FALSO")</f>
        <v>#REF!</v>
      </c>
      <c r="M2315" s="75"/>
      <c r="N2315" s="76"/>
    </row>
    <row r="2316" spans="1:14" ht="15">
      <c r="A2316" s="80"/>
      <c r="B2316" s="81"/>
      <c r="C2316" s="69"/>
      <c r="D2316" s="69"/>
      <c r="E2316" s="69"/>
      <c r="F2316" s="69"/>
      <c r="G2316" s="82"/>
      <c r="H2316" s="78"/>
      <c r="I2316" s="28">
        <f ca="1">SUMIF('IMPORTBFT (ID)'!$A$3:$A$5000,$G$4:$G$7322,'IMPORTBFT (ID)'!$B$3:$B$5000)</f>
        <v>0</v>
      </c>
      <c r="J2316" s="72"/>
      <c r="K2316" s="18" t="str">
        <f t="shared" ca="1" si="0"/>
        <v>-</v>
      </c>
      <c r="L2316" s="19" t="e">
        <f>IF(G2316=#REF!,#REF!,"FALSO")</f>
        <v>#REF!</v>
      </c>
      <c r="M2316" s="75"/>
      <c r="N2316" s="76"/>
    </row>
    <row r="2317" spans="1:14" ht="15">
      <c r="A2317" s="80"/>
      <c r="B2317" s="81"/>
      <c r="C2317" s="69"/>
      <c r="D2317" s="69"/>
      <c r="E2317" s="69"/>
      <c r="F2317" s="69"/>
      <c r="G2317" s="82"/>
      <c r="H2317" s="78"/>
      <c r="I2317" s="28">
        <f ca="1">SUMIF('IMPORTBFT (ID)'!$A$3:$A$5000,$G$4:$G$7322,'IMPORTBFT (ID)'!$B$3:$B$5000)</f>
        <v>0</v>
      </c>
      <c r="J2317" s="72"/>
      <c r="K2317" s="18" t="str">
        <f t="shared" ca="1" si="0"/>
        <v>-</v>
      </c>
      <c r="L2317" s="19" t="e">
        <f>IF(G2317=#REF!,#REF!,"FALSO")</f>
        <v>#REF!</v>
      </c>
      <c r="M2317" s="75"/>
      <c r="N2317" s="76"/>
    </row>
    <row r="2318" spans="1:14" ht="15">
      <c r="A2318" s="80"/>
      <c r="B2318" s="81"/>
      <c r="C2318" s="69"/>
      <c r="D2318" s="69"/>
      <c r="E2318" s="69"/>
      <c r="F2318" s="69"/>
      <c r="G2318" s="82"/>
      <c r="H2318" s="78"/>
      <c r="I2318" s="28">
        <f ca="1">SUMIF('IMPORTBFT (ID)'!$A$3:$A$5000,$G$4:$G$7322,'IMPORTBFT (ID)'!$B$3:$B$5000)</f>
        <v>0</v>
      </c>
      <c r="J2318" s="72"/>
      <c r="K2318" s="18" t="str">
        <f t="shared" ca="1" si="0"/>
        <v>-</v>
      </c>
      <c r="L2318" s="19" t="e">
        <f>IF(G2318=#REF!,#REF!,"FALSO")</f>
        <v>#REF!</v>
      </c>
      <c r="M2318" s="75"/>
      <c r="N2318" s="76"/>
    </row>
    <row r="2319" spans="1:14" ht="15">
      <c r="A2319" s="80"/>
      <c r="B2319" s="81"/>
      <c r="C2319" s="69"/>
      <c r="D2319" s="69"/>
      <c r="E2319" s="69"/>
      <c r="F2319" s="69"/>
      <c r="G2319" s="82"/>
      <c r="H2319" s="78"/>
      <c r="I2319" s="28">
        <f ca="1">SUMIF('IMPORTBFT (ID)'!$A$3:$A$5000,$G$4:$G$7322,'IMPORTBFT (ID)'!$B$3:$B$5000)</f>
        <v>0</v>
      </c>
      <c r="J2319" s="72"/>
      <c r="K2319" s="18" t="str">
        <f t="shared" ca="1" si="0"/>
        <v>-</v>
      </c>
      <c r="L2319" s="19" t="e">
        <f>IF(G2319=#REF!,#REF!,"FALSO")</f>
        <v>#REF!</v>
      </c>
      <c r="M2319" s="75"/>
      <c r="N2319" s="76"/>
    </row>
    <row r="2320" spans="1:14" ht="15">
      <c r="A2320" s="80"/>
      <c r="B2320" s="81"/>
      <c r="C2320" s="69"/>
      <c r="D2320" s="69"/>
      <c r="E2320" s="69"/>
      <c r="F2320" s="69"/>
      <c r="G2320" s="82"/>
      <c r="H2320" s="78"/>
      <c r="I2320" s="28">
        <f ca="1">SUMIF('IMPORTBFT (ID)'!$A$3:$A$5000,$G$4:$G$7322,'IMPORTBFT (ID)'!$B$3:$B$5000)</f>
        <v>0</v>
      </c>
      <c r="J2320" s="72"/>
      <c r="K2320" s="18" t="str">
        <f t="shared" ca="1" si="0"/>
        <v>-</v>
      </c>
      <c r="L2320" s="19" t="e">
        <f>IF(G2320=#REF!,#REF!,"FALSO")</f>
        <v>#REF!</v>
      </c>
      <c r="M2320" s="75"/>
      <c r="N2320" s="76"/>
    </row>
    <row r="2321" spans="1:14" ht="15">
      <c r="A2321" s="80"/>
      <c r="B2321" s="81"/>
      <c r="C2321" s="69"/>
      <c r="D2321" s="69"/>
      <c r="E2321" s="69"/>
      <c r="F2321" s="69"/>
      <c r="G2321" s="82"/>
      <c r="H2321" s="78"/>
      <c r="I2321" s="28">
        <f ca="1">SUMIF('IMPORTBFT (ID)'!$A$3:$A$5000,$G$4:$G$7322,'IMPORTBFT (ID)'!$B$3:$B$5000)</f>
        <v>0</v>
      </c>
      <c r="J2321" s="72"/>
      <c r="K2321" s="18" t="str">
        <f t="shared" ca="1" si="0"/>
        <v>-</v>
      </c>
      <c r="L2321" s="19" t="e">
        <f>IF(G2321=#REF!,#REF!,"FALSO")</f>
        <v>#REF!</v>
      </c>
      <c r="M2321" s="75"/>
      <c r="N2321" s="76"/>
    </row>
    <row r="2322" spans="1:14" ht="15">
      <c r="A2322" s="80"/>
      <c r="B2322" s="81"/>
      <c r="C2322" s="69"/>
      <c r="D2322" s="69"/>
      <c r="E2322" s="69"/>
      <c r="F2322" s="69"/>
      <c r="G2322" s="82"/>
      <c r="H2322" s="78"/>
      <c r="I2322" s="28">
        <f ca="1">SUMIF('IMPORTBFT (ID)'!$A$3:$A$5000,$G$4:$G$7322,'IMPORTBFT (ID)'!$B$3:$B$5000)</f>
        <v>0</v>
      </c>
      <c r="J2322" s="72"/>
      <c r="K2322" s="18" t="str">
        <f t="shared" ca="1" si="0"/>
        <v>-</v>
      </c>
      <c r="L2322" s="19" t="e">
        <f>IF(G2322=#REF!,#REF!,"FALSO")</f>
        <v>#REF!</v>
      </c>
      <c r="M2322" s="75"/>
      <c r="N2322" s="76"/>
    </row>
    <row r="2323" spans="1:14" ht="15">
      <c r="A2323" s="80"/>
      <c r="B2323" s="81"/>
      <c r="C2323" s="69"/>
      <c r="D2323" s="69"/>
      <c r="E2323" s="69"/>
      <c r="F2323" s="69"/>
      <c r="G2323" s="82"/>
      <c r="H2323" s="78"/>
      <c r="I2323" s="28">
        <f ca="1">SUMIF('IMPORTBFT (ID)'!$A$3:$A$5000,$G$4:$G$7322,'IMPORTBFT (ID)'!$B$3:$B$5000)</f>
        <v>0</v>
      </c>
      <c r="J2323" s="72"/>
      <c r="K2323" s="18" t="str">
        <f t="shared" ca="1" si="0"/>
        <v>-</v>
      </c>
      <c r="L2323" s="19" t="e">
        <f>IF(G2323=#REF!,#REF!,"FALSO")</f>
        <v>#REF!</v>
      </c>
      <c r="M2323" s="75"/>
      <c r="N2323" s="76"/>
    </row>
    <row r="2324" spans="1:14" ht="15">
      <c r="A2324" s="80"/>
      <c r="B2324" s="81"/>
      <c r="C2324" s="69"/>
      <c r="D2324" s="69"/>
      <c r="E2324" s="69"/>
      <c r="F2324" s="69"/>
      <c r="G2324" s="82"/>
      <c r="H2324" s="78"/>
      <c r="I2324" s="28">
        <f ca="1">SUMIF('IMPORTBFT (ID)'!$A$3:$A$5000,$G$4:$G$7322,'IMPORTBFT (ID)'!$B$3:$B$5000)</f>
        <v>0</v>
      </c>
      <c r="J2324" s="72"/>
      <c r="K2324" s="18" t="str">
        <f t="shared" ca="1" si="0"/>
        <v>-</v>
      </c>
      <c r="L2324" s="19" t="e">
        <f>IF(G2324=#REF!,#REF!,"FALSO")</f>
        <v>#REF!</v>
      </c>
      <c r="M2324" s="75"/>
      <c r="N2324" s="76"/>
    </row>
    <row r="2325" spans="1:14" ht="15">
      <c r="A2325" s="80"/>
      <c r="B2325" s="81"/>
      <c r="C2325" s="69"/>
      <c r="D2325" s="69"/>
      <c r="E2325" s="69"/>
      <c r="F2325" s="69"/>
      <c r="G2325" s="82"/>
      <c r="H2325" s="78"/>
      <c r="I2325" s="28">
        <f ca="1">SUMIF('IMPORTBFT (ID)'!$A$3:$A$5000,$G$4:$G$7322,'IMPORTBFT (ID)'!$B$3:$B$5000)</f>
        <v>0</v>
      </c>
      <c r="J2325" s="72"/>
      <c r="K2325" s="18" t="str">
        <f t="shared" ca="1" si="0"/>
        <v>-</v>
      </c>
      <c r="L2325" s="19" t="e">
        <f>IF(G2325=#REF!,#REF!,"FALSO")</f>
        <v>#REF!</v>
      </c>
      <c r="M2325" s="75"/>
      <c r="N2325" s="76"/>
    </row>
    <row r="2326" spans="1:14" ht="15">
      <c r="A2326" s="80"/>
      <c r="B2326" s="81"/>
      <c r="C2326" s="69"/>
      <c r="D2326" s="69"/>
      <c r="E2326" s="69"/>
      <c r="F2326" s="69"/>
      <c r="G2326" s="82"/>
      <c r="H2326" s="78"/>
      <c r="I2326" s="28">
        <f ca="1">SUMIF('IMPORTBFT (ID)'!$A$3:$A$5000,$G$4:$G$7322,'IMPORTBFT (ID)'!$B$3:$B$5000)</f>
        <v>0</v>
      </c>
      <c r="J2326" s="72"/>
      <c r="K2326" s="18" t="str">
        <f t="shared" ca="1" si="0"/>
        <v>-</v>
      </c>
      <c r="L2326" s="19" t="e">
        <f>IF(G2326=#REF!,#REF!,"FALSO")</f>
        <v>#REF!</v>
      </c>
      <c r="M2326" s="75"/>
      <c r="N2326" s="76"/>
    </row>
    <row r="2327" spans="1:14" ht="15">
      <c r="A2327" s="80"/>
      <c r="B2327" s="81"/>
      <c r="C2327" s="69"/>
      <c r="D2327" s="69"/>
      <c r="E2327" s="69"/>
      <c r="F2327" s="69"/>
      <c r="G2327" s="82"/>
      <c r="H2327" s="78"/>
      <c r="I2327" s="28">
        <f ca="1">SUMIF('IMPORTBFT (ID)'!$A$3:$A$5000,$G$4:$G$7322,'IMPORTBFT (ID)'!$B$3:$B$5000)</f>
        <v>0</v>
      </c>
      <c r="J2327" s="72"/>
      <c r="K2327" s="18" t="str">
        <f t="shared" ca="1" si="0"/>
        <v>-</v>
      </c>
      <c r="L2327" s="19" t="e">
        <f>IF(G2327=#REF!,#REF!,"FALSO")</f>
        <v>#REF!</v>
      </c>
      <c r="M2327" s="75"/>
      <c r="N2327" s="76"/>
    </row>
    <row r="2328" spans="1:14" ht="15">
      <c r="A2328" s="80"/>
      <c r="B2328" s="81"/>
      <c r="C2328" s="69"/>
      <c r="D2328" s="69"/>
      <c r="E2328" s="69"/>
      <c r="F2328" s="69"/>
      <c r="G2328" s="82"/>
      <c r="H2328" s="78"/>
      <c r="I2328" s="28">
        <f ca="1">SUMIF('IMPORTBFT (ID)'!$A$3:$A$5000,$G$4:$G$7322,'IMPORTBFT (ID)'!$B$3:$B$5000)</f>
        <v>0</v>
      </c>
      <c r="J2328" s="72"/>
      <c r="K2328" s="18" t="str">
        <f t="shared" ca="1" si="0"/>
        <v>-</v>
      </c>
      <c r="L2328" s="19" t="e">
        <f>IF(G2328=#REF!,#REF!,"FALSO")</f>
        <v>#REF!</v>
      </c>
      <c r="M2328" s="75"/>
      <c r="N2328" s="76"/>
    </row>
    <row r="2329" spans="1:14" ht="15">
      <c r="A2329" s="80"/>
      <c r="B2329" s="81"/>
      <c r="C2329" s="69"/>
      <c r="D2329" s="69"/>
      <c r="E2329" s="69"/>
      <c r="F2329" s="69"/>
      <c r="G2329" s="82"/>
      <c r="H2329" s="78"/>
      <c r="I2329" s="28">
        <f ca="1">SUMIF('IMPORTBFT (ID)'!$A$3:$A$5000,$G$4:$G$7322,'IMPORTBFT (ID)'!$B$3:$B$5000)</f>
        <v>0</v>
      </c>
      <c r="J2329" s="72"/>
      <c r="K2329" s="18" t="str">
        <f t="shared" ca="1" si="0"/>
        <v>-</v>
      </c>
      <c r="L2329" s="19" t="e">
        <f>IF(G2329=#REF!,#REF!,"FALSO")</f>
        <v>#REF!</v>
      </c>
      <c r="M2329" s="75"/>
      <c r="N2329" s="76"/>
    </row>
    <row r="2330" spans="1:14" ht="15">
      <c r="A2330" s="80"/>
      <c r="B2330" s="81"/>
      <c r="C2330" s="69"/>
      <c r="D2330" s="69"/>
      <c r="E2330" s="69"/>
      <c r="F2330" s="69"/>
      <c r="G2330" s="82"/>
      <c r="H2330" s="78"/>
      <c r="I2330" s="28">
        <f ca="1">SUMIF('IMPORTBFT (ID)'!$A$3:$A$5000,$G$4:$G$7322,'IMPORTBFT (ID)'!$B$3:$B$5000)</f>
        <v>0</v>
      </c>
      <c r="J2330" s="72"/>
      <c r="K2330" s="18" t="str">
        <f t="shared" ca="1" si="0"/>
        <v>-</v>
      </c>
      <c r="L2330" s="19" t="e">
        <f>IF(G2330=#REF!,#REF!,"FALSO")</f>
        <v>#REF!</v>
      </c>
      <c r="M2330" s="75"/>
      <c r="N2330" s="76"/>
    </row>
    <row r="2331" spans="1:14" ht="15">
      <c r="A2331" s="80"/>
      <c r="B2331" s="81"/>
      <c r="C2331" s="69"/>
      <c r="D2331" s="69"/>
      <c r="E2331" s="69"/>
      <c r="F2331" s="69"/>
      <c r="G2331" s="82"/>
      <c r="H2331" s="78"/>
      <c r="I2331" s="28">
        <f ca="1">SUMIF('IMPORTBFT (ID)'!$A$3:$A$5000,$G$4:$G$7322,'IMPORTBFT (ID)'!$B$3:$B$5000)</f>
        <v>0</v>
      </c>
      <c r="J2331" s="72"/>
      <c r="K2331" s="18" t="str">
        <f t="shared" ca="1" si="0"/>
        <v>-</v>
      </c>
      <c r="L2331" s="19" t="e">
        <f>IF(G2331=#REF!,#REF!,"FALSO")</f>
        <v>#REF!</v>
      </c>
      <c r="M2331" s="75"/>
      <c r="N2331" s="76"/>
    </row>
    <row r="2332" spans="1:14" ht="15">
      <c r="A2332" s="80"/>
      <c r="B2332" s="81"/>
      <c r="C2332" s="69"/>
      <c r="D2332" s="69"/>
      <c r="E2332" s="69"/>
      <c r="F2332" s="69"/>
      <c r="G2332" s="82"/>
      <c r="H2332" s="78"/>
      <c r="I2332" s="28">
        <f ca="1">SUMIF('IMPORTBFT (ID)'!$A$3:$A$5000,$G$4:$G$7322,'IMPORTBFT (ID)'!$B$3:$B$5000)</f>
        <v>0</v>
      </c>
      <c r="J2332" s="72"/>
      <c r="K2332" s="18" t="str">
        <f t="shared" ca="1" si="0"/>
        <v>-</v>
      </c>
      <c r="L2332" s="19" t="e">
        <f>IF(G2332=#REF!,#REF!,"FALSO")</f>
        <v>#REF!</v>
      </c>
      <c r="M2332" s="75"/>
      <c r="N2332" s="76"/>
    </row>
    <row r="2333" spans="1:14" ht="15">
      <c r="A2333" s="80"/>
      <c r="B2333" s="81"/>
      <c r="C2333" s="69"/>
      <c r="D2333" s="69"/>
      <c r="E2333" s="69"/>
      <c r="F2333" s="69"/>
      <c r="G2333" s="82"/>
      <c r="H2333" s="78"/>
      <c r="I2333" s="28">
        <f ca="1">SUMIF('IMPORTBFT (ID)'!$A$3:$A$5000,$G$4:$G$7322,'IMPORTBFT (ID)'!$B$3:$B$5000)</f>
        <v>0</v>
      </c>
      <c r="J2333" s="72"/>
      <c r="K2333" s="18" t="str">
        <f t="shared" ca="1" si="0"/>
        <v>-</v>
      </c>
      <c r="L2333" s="19" t="e">
        <f>IF(G2333=#REF!,#REF!,"FALSO")</f>
        <v>#REF!</v>
      </c>
      <c r="M2333" s="75"/>
      <c r="N2333" s="76"/>
    </row>
    <row r="2334" spans="1:14" ht="15">
      <c r="A2334" s="80"/>
      <c r="B2334" s="81"/>
      <c r="C2334" s="69"/>
      <c r="D2334" s="69"/>
      <c r="E2334" s="69"/>
      <c r="F2334" s="69"/>
      <c r="G2334" s="82"/>
      <c r="H2334" s="78"/>
      <c r="I2334" s="28">
        <f ca="1">SUMIF('IMPORTBFT (ID)'!$A$3:$A$5000,$G$4:$G$7322,'IMPORTBFT (ID)'!$B$3:$B$5000)</f>
        <v>0</v>
      </c>
      <c r="J2334" s="72"/>
      <c r="K2334" s="18" t="str">
        <f t="shared" ca="1" si="0"/>
        <v>-</v>
      </c>
      <c r="L2334" s="19" t="e">
        <f>IF(G2334=#REF!,#REF!,"FALSO")</f>
        <v>#REF!</v>
      </c>
      <c r="M2334" s="75"/>
      <c r="N2334" s="76"/>
    </row>
    <row r="2335" spans="1:14" ht="15">
      <c r="A2335" s="80"/>
      <c r="B2335" s="81"/>
      <c r="C2335" s="69"/>
      <c r="D2335" s="69"/>
      <c r="E2335" s="69"/>
      <c r="F2335" s="69"/>
      <c r="G2335" s="82"/>
      <c r="H2335" s="78"/>
      <c r="I2335" s="28">
        <f ca="1">SUMIF('IMPORTBFT (ID)'!$A$3:$A$5000,$G$4:$G$7322,'IMPORTBFT (ID)'!$B$3:$B$5000)</f>
        <v>0</v>
      </c>
      <c r="J2335" s="72"/>
      <c r="K2335" s="18" t="str">
        <f t="shared" ca="1" si="0"/>
        <v>-</v>
      </c>
      <c r="L2335" s="19" t="e">
        <f>IF(G2335=#REF!,#REF!,"FALSO")</f>
        <v>#REF!</v>
      </c>
      <c r="M2335" s="75"/>
      <c r="N2335" s="76"/>
    </row>
    <row r="2336" spans="1:14" ht="15">
      <c r="A2336" s="80"/>
      <c r="B2336" s="81"/>
      <c r="C2336" s="69"/>
      <c r="D2336" s="69"/>
      <c r="E2336" s="69"/>
      <c r="F2336" s="69"/>
      <c r="G2336" s="82"/>
      <c r="H2336" s="78"/>
      <c r="I2336" s="28">
        <f ca="1">SUMIF('IMPORTBFT (ID)'!$A$3:$A$5000,$G$4:$G$7322,'IMPORTBFT (ID)'!$B$3:$B$5000)</f>
        <v>0</v>
      </c>
      <c r="J2336" s="72"/>
      <c r="K2336" s="18" t="str">
        <f t="shared" ca="1" si="0"/>
        <v>-</v>
      </c>
      <c r="L2336" s="19" t="e">
        <f>IF(G2336=#REF!,#REF!,"FALSO")</f>
        <v>#REF!</v>
      </c>
      <c r="M2336" s="75"/>
      <c r="N2336" s="76"/>
    </row>
    <row r="2337" spans="1:14" ht="15">
      <c r="A2337" s="80"/>
      <c r="B2337" s="81"/>
      <c r="C2337" s="69"/>
      <c r="D2337" s="69"/>
      <c r="E2337" s="69"/>
      <c r="F2337" s="69"/>
      <c r="G2337" s="82"/>
      <c r="H2337" s="78"/>
      <c r="I2337" s="28">
        <f ca="1">SUMIF('IMPORTBFT (ID)'!$A$3:$A$5000,$G$4:$G$7322,'IMPORTBFT (ID)'!$B$3:$B$5000)</f>
        <v>0</v>
      </c>
      <c r="J2337" s="72"/>
      <c r="K2337" s="18" t="str">
        <f t="shared" ca="1" si="0"/>
        <v>-</v>
      </c>
      <c r="L2337" s="19" t="e">
        <f>IF(G2337=#REF!,#REF!,"FALSO")</f>
        <v>#REF!</v>
      </c>
      <c r="M2337" s="75"/>
      <c r="N2337" s="76"/>
    </row>
    <row r="2338" spans="1:14" ht="15">
      <c r="A2338" s="80"/>
      <c r="B2338" s="81"/>
      <c r="C2338" s="69"/>
      <c r="D2338" s="69"/>
      <c r="E2338" s="69"/>
      <c r="F2338" s="69"/>
      <c r="G2338" s="82"/>
      <c r="H2338" s="78"/>
      <c r="I2338" s="28">
        <f ca="1">SUMIF('IMPORTBFT (ID)'!$A$3:$A$5000,$G$4:$G$7322,'IMPORTBFT (ID)'!$B$3:$B$5000)</f>
        <v>0</v>
      </c>
      <c r="J2338" s="72"/>
      <c r="K2338" s="18" t="str">
        <f t="shared" ca="1" si="0"/>
        <v>-</v>
      </c>
      <c r="L2338" s="19" t="e">
        <f>IF(G2338=#REF!,#REF!,"FALSO")</f>
        <v>#REF!</v>
      </c>
      <c r="M2338" s="75"/>
      <c r="N2338" s="76"/>
    </row>
    <row r="2339" spans="1:14" ht="15">
      <c r="A2339" s="80"/>
      <c r="B2339" s="81"/>
      <c r="C2339" s="69"/>
      <c r="D2339" s="69"/>
      <c r="E2339" s="69"/>
      <c r="F2339" s="69"/>
      <c r="G2339" s="82"/>
      <c r="H2339" s="78"/>
      <c r="I2339" s="28">
        <f ca="1">SUMIF('IMPORTBFT (ID)'!$A$3:$A$5000,$G$4:$G$7322,'IMPORTBFT (ID)'!$B$3:$B$5000)</f>
        <v>0</v>
      </c>
      <c r="J2339" s="72"/>
      <c r="K2339" s="18" t="str">
        <f t="shared" ca="1" si="0"/>
        <v>-</v>
      </c>
      <c r="L2339" s="19" t="e">
        <f>IF(G2339=#REF!,#REF!,"FALSO")</f>
        <v>#REF!</v>
      </c>
      <c r="M2339" s="75"/>
      <c r="N2339" s="76"/>
    </row>
    <row r="2340" spans="1:14" ht="15">
      <c r="A2340" s="80"/>
      <c r="B2340" s="81"/>
      <c r="C2340" s="69"/>
      <c r="D2340" s="69"/>
      <c r="E2340" s="69"/>
      <c r="F2340" s="69"/>
      <c r="G2340" s="82"/>
      <c r="H2340" s="78"/>
      <c r="I2340" s="28">
        <f ca="1">SUMIF('IMPORTBFT (ID)'!$A$3:$A$5000,$G$4:$G$7322,'IMPORTBFT (ID)'!$B$3:$B$5000)</f>
        <v>0</v>
      </c>
      <c r="J2340" s="72"/>
      <c r="K2340" s="18" t="str">
        <f t="shared" ca="1" si="0"/>
        <v>-</v>
      </c>
      <c r="L2340" s="19" t="e">
        <f>IF(G2340=#REF!,#REF!,"FALSO")</f>
        <v>#REF!</v>
      </c>
      <c r="M2340" s="75"/>
      <c r="N2340" s="76"/>
    </row>
    <row r="2341" spans="1:14" ht="15">
      <c r="A2341" s="80"/>
      <c r="B2341" s="81"/>
      <c r="C2341" s="69"/>
      <c r="D2341" s="69"/>
      <c r="E2341" s="69"/>
      <c r="F2341" s="69"/>
      <c r="G2341" s="82"/>
      <c r="H2341" s="78"/>
      <c r="I2341" s="28">
        <f ca="1">SUMIF('IMPORTBFT (ID)'!$A$3:$A$5000,$G$4:$G$7322,'IMPORTBFT (ID)'!$B$3:$B$5000)</f>
        <v>0</v>
      </c>
      <c r="J2341" s="72"/>
      <c r="K2341" s="18" t="str">
        <f t="shared" ca="1" si="0"/>
        <v>-</v>
      </c>
      <c r="L2341" s="19" t="e">
        <f>IF(G2341=#REF!,#REF!,"FALSO")</f>
        <v>#REF!</v>
      </c>
      <c r="M2341" s="75"/>
      <c r="N2341" s="76"/>
    </row>
    <row r="2342" spans="1:14" ht="15">
      <c r="A2342" s="80"/>
      <c r="B2342" s="81"/>
      <c r="C2342" s="69"/>
      <c r="D2342" s="69"/>
      <c r="E2342" s="69"/>
      <c r="F2342" s="69"/>
      <c r="G2342" s="82"/>
      <c r="H2342" s="78"/>
      <c r="I2342" s="28">
        <f ca="1">SUMIF('IMPORTBFT (ID)'!$A$3:$A$5000,$G$4:$G$7322,'IMPORTBFT (ID)'!$B$3:$B$5000)</f>
        <v>0</v>
      </c>
      <c r="J2342" s="72"/>
      <c r="K2342" s="18" t="str">
        <f t="shared" ca="1" si="0"/>
        <v>-</v>
      </c>
      <c r="L2342" s="19" t="e">
        <f>IF(G2342=#REF!,#REF!,"FALSO")</f>
        <v>#REF!</v>
      </c>
      <c r="M2342" s="75"/>
      <c r="N2342" s="76"/>
    </row>
    <row r="2343" spans="1:14" ht="15">
      <c r="A2343" s="80"/>
      <c r="B2343" s="81"/>
      <c r="C2343" s="69"/>
      <c r="D2343" s="69"/>
      <c r="E2343" s="69"/>
      <c r="F2343" s="69"/>
      <c r="G2343" s="82"/>
      <c r="H2343" s="78"/>
      <c r="I2343" s="28">
        <f ca="1">SUMIF('IMPORTBFT (ID)'!$A$3:$A$5000,$G$4:$G$7322,'IMPORTBFT (ID)'!$B$3:$B$5000)</f>
        <v>0</v>
      </c>
      <c r="J2343" s="72"/>
      <c r="K2343" s="18" t="str">
        <f t="shared" ca="1" si="0"/>
        <v>-</v>
      </c>
      <c r="L2343" s="19" t="e">
        <f>IF(G2343=#REF!,#REF!,"FALSO")</f>
        <v>#REF!</v>
      </c>
      <c r="M2343" s="75"/>
      <c r="N2343" s="76"/>
    </row>
    <row r="2344" spans="1:14" ht="15">
      <c r="A2344" s="80"/>
      <c r="B2344" s="81"/>
      <c r="C2344" s="69"/>
      <c r="D2344" s="69"/>
      <c r="E2344" s="69"/>
      <c r="F2344" s="69"/>
      <c r="G2344" s="82"/>
      <c r="H2344" s="78"/>
      <c r="I2344" s="28">
        <f ca="1">SUMIF('IMPORTBFT (ID)'!$A$3:$A$5000,$G$4:$G$7322,'IMPORTBFT (ID)'!$B$3:$B$5000)</f>
        <v>0</v>
      </c>
      <c r="J2344" s="72"/>
      <c r="K2344" s="18" t="str">
        <f t="shared" ca="1" si="0"/>
        <v>-</v>
      </c>
      <c r="L2344" s="19" t="e">
        <f>IF(G2344=#REF!,#REF!,"FALSO")</f>
        <v>#REF!</v>
      </c>
      <c r="M2344" s="75"/>
      <c r="N2344" s="76"/>
    </row>
    <row r="2345" spans="1:14" ht="15">
      <c r="A2345" s="80"/>
      <c r="B2345" s="81"/>
      <c r="C2345" s="69"/>
      <c r="D2345" s="69"/>
      <c r="E2345" s="69"/>
      <c r="F2345" s="69"/>
      <c r="G2345" s="82"/>
      <c r="H2345" s="78"/>
      <c r="I2345" s="28">
        <f ca="1">SUMIF('IMPORTBFT (ID)'!$A$3:$A$5000,$G$4:$G$7322,'IMPORTBFT (ID)'!$B$3:$B$5000)</f>
        <v>0</v>
      </c>
      <c r="J2345" s="72"/>
      <c r="K2345" s="18" t="str">
        <f t="shared" ca="1" si="0"/>
        <v>-</v>
      </c>
      <c r="L2345" s="19" t="e">
        <f>IF(G2345=#REF!,#REF!,"FALSO")</f>
        <v>#REF!</v>
      </c>
      <c r="M2345" s="75"/>
      <c r="N2345" s="76"/>
    </row>
    <row r="2346" spans="1:14" ht="15">
      <c r="A2346" s="80"/>
      <c r="B2346" s="81"/>
      <c r="C2346" s="69"/>
      <c r="D2346" s="69"/>
      <c r="E2346" s="69"/>
      <c r="F2346" s="69"/>
      <c r="G2346" s="82"/>
      <c r="H2346" s="78"/>
      <c r="I2346" s="28">
        <f ca="1">SUMIF('IMPORTBFT (ID)'!$A$3:$A$5000,$G$4:$G$7322,'IMPORTBFT (ID)'!$B$3:$B$5000)</f>
        <v>0</v>
      </c>
      <c r="J2346" s="72"/>
      <c r="K2346" s="18" t="str">
        <f t="shared" ca="1" si="0"/>
        <v>-</v>
      </c>
      <c r="L2346" s="19" t="e">
        <f>IF(G2346=#REF!,#REF!,"FALSO")</f>
        <v>#REF!</v>
      </c>
      <c r="M2346" s="75"/>
      <c r="N2346" s="76"/>
    </row>
    <row r="2347" spans="1:14" ht="15">
      <c r="A2347" s="80"/>
      <c r="B2347" s="81"/>
      <c r="C2347" s="69"/>
      <c r="D2347" s="69"/>
      <c r="E2347" s="69"/>
      <c r="F2347" s="69"/>
      <c r="G2347" s="82"/>
      <c r="H2347" s="78"/>
      <c r="I2347" s="28">
        <f ca="1">SUMIF('IMPORTBFT (ID)'!$A$3:$A$5000,$G$4:$G$7322,'IMPORTBFT (ID)'!$B$3:$B$5000)</f>
        <v>0</v>
      </c>
      <c r="J2347" s="72"/>
      <c r="K2347" s="18" t="str">
        <f t="shared" ca="1" si="0"/>
        <v>-</v>
      </c>
      <c r="L2347" s="19" t="e">
        <f>IF(G2347=#REF!,#REF!,"FALSO")</f>
        <v>#REF!</v>
      </c>
      <c r="M2347" s="75"/>
      <c r="N2347" s="76"/>
    </row>
    <row r="2348" spans="1:14" ht="15">
      <c r="A2348" s="80"/>
      <c r="B2348" s="81"/>
      <c r="C2348" s="69"/>
      <c r="D2348" s="69"/>
      <c r="E2348" s="69"/>
      <c r="F2348" s="69"/>
      <c r="G2348" s="82"/>
      <c r="H2348" s="78"/>
      <c r="I2348" s="28">
        <f ca="1">SUMIF('IMPORTBFT (ID)'!$A$3:$A$5000,$G$4:$G$7322,'IMPORTBFT (ID)'!$B$3:$B$5000)</f>
        <v>0</v>
      </c>
      <c r="J2348" s="72"/>
      <c r="K2348" s="18" t="str">
        <f t="shared" ca="1" si="0"/>
        <v>-</v>
      </c>
      <c r="L2348" s="19" t="e">
        <f>IF(G2348=#REF!,#REF!,"FALSO")</f>
        <v>#REF!</v>
      </c>
      <c r="M2348" s="75"/>
      <c r="N2348" s="76"/>
    </row>
    <row r="2349" spans="1:14" ht="15">
      <c r="A2349" s="80"/>
      <c r="B2349" s="81"/>
      <c r="C2349" s="69"/>
      <c r="D2349" s="69"/>
      <c r="E2349" s="69"/>
      <c r="F2349" s="69"/>
      <c r="G2349" s="82"/>
      <c r="H2349" s="78"/>
      <c r="I2349" s="28">
        <f ca="1">SUMIF('IMPORTBFT (ID)'!$A$3:$A$5000,$G$4:$G$7322,'IMPORTBFT (ID)'!$B$3:$B$5000)</f>
        <v>0</v>
      </c>
      <c r="J2349" s="72"/>
      <c r="K2349" s="18" t="str">
        <f t="shared" ca="1" si="0"/>
        <v>-</v>
      </c>
      <c r="L2349" s="19" t="e">
        <f>IF(G2349=#REF!,#REF!,"FALSO")</f>
        <v>#REF!</v>
      </c>
      <c r="M2349" s="75"/>
      <c r="N2349" s="76"/>
    </row>
    <row r="2350" spans="1:14" ht="15">
      <c r="A2350" s="80"/>
      <c r="B2350" s="81"/>
      <c r="C2350" s="69"/>
      <c r="D2350" s="69"/>
      <c r="E2350" s="69"/>
      <c r="F2350" s="69"/>
      <c r="G2350" s="82"/>
      <c r="H2350" s="78"/>
      <c r="I2350" s="28">
        <f ca="1">SUMIF('IMPORTBFT (ID)'!$A$3:$A$5000,$G$4:$G$7322,'IMPORTBFT (ID)'!$B$3:$B$5000)</f>
        <v>0</v>
      </c>
      <c r="J2350" s="72"/>
      <c r="K2350" s="18" t="str">
        <f t="shared" ca="1" si="0"/>
        <v>-</v>
      </c>
      <c r="L2350" s="19" t="e">
        <f>IF(G2350=#REF!,#REF!,"FALSO")</f>
        <v>#REF!</v>
      </c>
      <c r="M2350" s="75"/>
      <c r="N2350" s="76"/>
    </row>
    <row r="2351" spans="1:14" ht="15">
      <c r="A2351" s="80"/>
      <c r="B2351" s="81"/>
      <c r="C2351" s="69"/>
      <c r="D2351" s="69"/>
      <c r="E2351" s="69"/>
      <c r="F2351" s="69"/>
      <c r="G2351" s="82"/>
      <c r="H2351" s="78"/>
      <c r="I2351" s="28">
        <f ca="1">SUMIF('IMPORTBFT (ID)'!$A$3:$A$5000,$G$4:$G$7322,'IMPORTBFT (ID)'!$B$3:$B$5000)</f>
        <v>0</v>
      </c>
      <c r="J2351" s="72"/>
      <c r="K2351" s="18" t="str">
        <f t="shared" ca="1" si="0"/>
        <v>-</v>
      </c>
      <c r="L2351" s="19" t="e">
        <f>IF(G2351=#REF!,#REF!,"FALSO")</f>
        <v>#REF!</v>
      </c>
      <c r="M2351" s="75"/>
      <c r="N2351" s="76"/>
    </row>
    <row r="2352" spans="1:14" ht="15">
      <c r="A2352" s="80"/>
      <c r="B2352" s="81"/>
      <c r="C2352" s="69"/>
      <c r="D2352" s="69"/>
      <c r="E2352" s="69"/>
      <c r="F2352" s="69"/>
      <c r="G2352" s="82"/>
      <c r="H2352" s="78"/>
      <c r="I2352" s="28">
        <f ca="1">SUMIF('IMPORTBFT (ID)'!$A$3:$A$5000,$G$4:$G$7322,'IMPORTBFT (ID)'!$B$3:$B$5000)</f>
        <v>0</v>
      </c>
      <c r="J2352" s="72"/>
      <c r="K2352" s="18" t="str">
        <f t="shared" ca="1" si="0"/>
        <v>-</v>
      </c>
      <c r="L2352" s="19" t="e">
        <f>IF(G2352=#REF!,#REF!,"FALSO")</f>
        <v>#REF!</v>
      </c>
      <c r="M2352" s="75"/>
      <c r="N2352" s="76"/>
    </row>
    <row r="2353" spans="1:14" ht="15">
      <c r="A2353" s="80"/>
      <c r="B2353" s="81"/>
      <c r="C2353" s="69"/>
      <c r="D2353" s="69"/>
      <c r="E2353" s="69"/>
      <c r="F2353" s="69"/>
      <c r="G2353" s="82"/>
      <c r="H2353" s="78"/>
      <c r="I2353" s="28">
        <f ca="1">SUMIF('IMPORTBFT (ID)'!$A$3:$A$5000,$G$4:$G$7322,'IMPORTBFT (ID)'!$B$3:$B$5000)</f>
        <v>0</v>
      </c>
      <c r="J2353" s="72"/>
      <c r="K2353" s="18" t="str">
        <f t="shared" ca="1" si="0"/>
        <v>-</v>
      </c>
      <c r="L2353" s="19" t="e">
        <f>IF(G2353=#REF!,#REF!,"FALSO")</f>
        <v>#REF!</v>
      </c>
      <c r="M2353" s="75"/>
      <c r="N2353" s="76"/>
    </row>
    <row r="2354" spans="1:14" ht="15">
      <c r="A2354" s="80"/>
      <c r="B2354" s="81"/>
      <c r="C2354" s="69"/>
      <c r="D2354" s="69"/>
      <c r="E2354" s="69"/>
      <c r="F2354" s="69"/>
      <c r="G2354" s="82"/>
      <c r="H2354" s="78"/>
      <c r="I2354" s="28">
        <f ca="1">SUMIF('IMPORTBFT (ID)'!$A$3:$A$5000,$G$4:$G$7322,'IMPORTBFT (ID)'!$B$3:$B$5000)</f>
        <v>0</v>
      </c>
      <c r="J2354" s="72"/>
      <c r="K2354" s="18" t="str">
        <f t="shared" ca="1" si="0"/>
        <v>-</v>
      </c>
      <c r="L2354" s="19" t="e">
        <f>IF(G2354=#REF!,#REF!,"FALSO")</f>
        <v>#REF!</v>
      </c>
      <c r="M2354" s="75"/>
      <c r="N2354" s="76"/>
    </row>
    <row r="2355" spans="1:14" ht="15">
      <c r="A2355" s="80"/>
      <c r="B2355" s="81"/>
      <c r="C2355" s="69"/>
      <c r="D2355" s="69"/>
      <c r="E2355" s="69"/>
      <c r="F2355" s="69"/>
      <c r="G2355" s="82"/>
      <c r="H2355" s="78"/>
      <c r="I2355" s="28">
        <f ca="1">SUMIF('IMPORTBFT (ID)'!$A$3:$A$5000,$G$4:$G$7322,'IMPORTBFT (ID)'!$B$3:$B$5000)</f>
        <v>0</v>
      </c>
      <c r="J2355" s="72"/>
      <c r="K2355" s="18" t="str">
        <f t="shared" ca="1" si="0"/>
        <v>-</v>
      </c>
      <c r="L2355" s="19" t="e">
        <f>IF(G2355=#REF!,#REF!,"FALSO")</f>
        <v>#REF!</v>
      </c>
      <c r="M2355" s="75"/>
      <c r="N2355" s="76"/>
    </row>
    <row r="2356" spans="1:14" ht="15">
      <c r="A2356" s="80"/>
      <c r="B2356" s="81"/>
      <c r="C2356" s="69"/>
      <c r="D2356" s="69"/>
      <c r="E2356" s="69"/>
      <c r="F2356" s="69"/>
      <c r="G2356" s="82"/>
      <c r="H2356" s="78"/>
      <c r="I2356" s="28">
        <f ca="1">SUMIF('IMPORTBFT (ID)'!$A$3:$A$5000,$G$4:$G$7322,'IMPORTBFT (ID)'!$B$3:$B$5000)</f>
        <v>0</v>
      </c>
      <c r="J2356" s="72"/>
      <c r="K2356" s="18" t="str">
        <f t="shared" ca="1" si="0"/>
        <v>-</v>
      </c>
      <c r="L2356" s="19" t="e">
        <f>IF(G2356=#REF!,#REF!,"FALSO")</f>
        <v>#REF!</v>
      </c>
      <c r="M2356" s="75"/>
      <c r="N2356" s="76"/>
    </row>
    <row r="2357" spans="1:14" ht="15">
      <c r="A2357" s="80"/>
      <c r="B2357" s="81"/>
      <c r="C2357" s="69"/>
      <c r="D2357" s="69"/>
      <c r="E2357" s="69"/>
      <c r="F2357" s="69"/>
      <c r="G2357" s="82"/>
      <c r="H2357" s="78"/>
      <c r="I2357" s="28">
        <f ca="1">SUMIF('IMPORTBFT (ID)'!$A$3:$A$5000,$G$4:$G$7322,'IMPORTBFT (ID)'!$B$3:$B$5000)</f>
        <v>0</v>
      </c>
      <c r="J2357" s="72"/>
      <c r="K2357" s="18" t="str">
        <f t="shared" ca="1" si="0"/>
        <v>-</v>
      </c>
      <c r="L2357" s="19" t="e">
        <f>IF(G2357=#REF!,#REF!,"FALSO")</f>
        <v>#REF!</v>
      </c>
      <c r="M2357" s="75"/>
      <c r="N2357" s="76"/>
    </row>
    <row r="2358" spans="1:14" ht="15">
      <c r="A2358" s="80"/>
      <c r="B2358" s="81"/>
      <c r="C2358" s="69"/>
      <c r="D2358" s="69"/>
      <c r="E2358" s="69"/>
      <c r="F2358" s="69"/>
      <c r="G2358" s="82"/>
      <c r="H2358" s="78"/>
      <c r="I2358" s="28">
        <f ca="1">SUMIF('IMPORTBFT (ID)'!$A$3:$A$5000,$G$4:$G$7322,'IMPORTBFT (ID)'!$B$3:$B$5000)</f>
        <v>0</v>
      </c>
      <c r="J2358" s="72"/>
      <c r="K2358" s="18" t="str">
        <f t="shared" ca="1" si="0"/>
        <v>-</v>
      </c>
      <c r="L2358" s="19" t="e">
        <f>IF(G2358=#REF!,#REF!,"FALSO")</f>
        <v>#REF!</v>
      </c>
      <c r="M2358" s="75"/>
      <c r="N2358" s="76"/>
    </row>
    <row r="2359" spans="1:14" ht="15">
      <c r="A2359" s="80"/>
      <c r="B2359" s="81"/>
      <c r="C2359" s="69"/>
      <c r="D2359" s="69"/>
      <c r="E2359" s="69"/>
      <c r="F2359" s="69"/>
      <c r="G2359" s="82"/>
      <c r="H2359" s="78"/>
      <c r="I2359" s="28">
        <f ca="1">SUMIF('IMPORTBFT (ID)'!$A$3:$A$5000,$G$4:$G$7322,'IMPORTBFT (ID)'!$B$3:$B$5000)</f>
        <v>0</v>
      </c>
      <c r="J2359" s="72"/>
      <c r="K2359" s="18" t="str">
        <f t="shared" ca="1" si="0"/>
        <v>-</v>
      </c>
      <c r="L2359" s="19" t="e">
        <f>IF(G2359=#REF!,#REF!,"FALSO")</f>
        <v>#REF!</v>
      </c>
      <c r="M2359" s="75"/>
      <c r="N2359" s="76"/>
    </row>
    <row r="2360" spans="1:14" ht="15">
      <c r="A2360" s="80"/>
      <c r="B2360" s="81"/>
      <c r="C2360" s="69"/>
      <c r="D2360" s="69"/>
      <c r="E2360" s="69"/>
      <c r="F2360" s="69"/>
      <c r="G2360" s="82"/>
      <c r="H2360" s="78"/>
      <c r="I2360" s="28">
        <f ca="1">SUMIF('IMPORTBFT (ID)'!$A$3:$A$5000,$G$4:$G$7322,'IMPORTBFT (ID)'!$B$3:$B$5000)</f>
        <v>0</v>
      </c>
      <c r="J2360" s="72"/>
      <c r="K2360" s="18" t="str">
        <f t="shared" ca="1" si="0"/>
        <v>-</v>
      </c>
      <c r="L2360" s="19" t="e">
        <f>IF(G2360=#REF!,#REF!,"FALSO")</f>
        <v>#REF!</v>
      </c>
      <c r="M2360" s="75"/>
      <c r="N2360" s="76"/>
    </row>
    <row r="2361" spans="1:14" ht="15">
      <c r="A2361" s="80"/>
      <c r="B2361" s="81"/>
      <c r="C2361" s="69"/>
      <c r="D2361" s="69"/>
      <c r="E2361" s="69"/>
      <c r="F2361" s="69"/>
      <c r="G2361" s="82"/>
      <c r="H2361" s="78"/>
      <c r="I2361" s="28">
        <f ca="1">SUMIF('IMPORTBFT (ID)'!$A$3:$A$5000,$G$4:$G$7322,'IMPORTBFT (ID)'!$B$3:$B$5000)</f>
        <v>0</v>
      </c>
      <c r="J2361" s="72"/>
      <c r="K2361" s="18" t="str">
        <f t="shared" ca="1" si="0"/>
        <v>-</v>
      </c>
      <c r="L2361" s="19" t="e">
        <f>IF(G2361=#REF!,#REF!,"FALSO")</f>
        <v>#REF!</v>
      </c>
      <c r="M2361" s="75"/>
      <c r="N2361" s="76"/>
    </row>
    <row r="2362" spans="1:14" ht="15">
      <c r="A2362" s="80"/>
      <c r="B2362" s="81"/>
      <c r="C2362" s="69"/>
      <c r="D2362" s="69"/>
      <c r="E2362" s="69"/>
      <c r="F2362" s="69"/>
      <c r="G2362" s="82"/>
      <c r="H2362" s="78"/>
      <c r="I2362" s="28">
        <f ca="1">SUMIF('IMPORTBFT (ID)'!$A$3:$A$5000,$G$4:$G$7322,'IMPORTBFT (ID)'!$B$3:$B$5000)</f>
        <v>0</v>
      </c>
      <c r="J2362" s="72"/>
      <c r="K2362" s="18" t="str">
        <f t="shared" ca="1" si="0"/>
        <v>-</v>
      </c>
      <c r="L2362" s="19" t="e">
        <f>IF(G2362=#REF!,#REF!,"FALSO")</f>
        <v>#REF!</v>
      </c>
      <c r="M2362" s="75"/>
      <c r="N2362" s="76"/>
    </row>
    <row r="2363" spans="1:14" ht="15">
      <c r="A2363" s="80"/>
      <c r="B2363" s="81"/>
      <c r="C2363" s="69"/>
      <c r="D2363" s="69"/>
      <c r="E2363" s="69"/>
      <c r="F2363" s="69"/>
      <c r="G2363" s="82"/>
      <c r="H2363" s="78"/>
      <c r="I2363" s="28">
        <f ca="1">SUMIF('IMPORTBFT (ID)'!$A$3:$A$5000,$G$4:$G$7322,'IMPORTBFT (ID)'!$B$3:$B$5000)</f>
        <v>0</v>
      </c>
      <c r="J2363" s="72"/>
      <c r="K2363" s="18" t="str">
        <f t="shared" ca="1" si="0"/>
        <v>-</v>
      </c>
      <c r="L2363" s="19" t="e">
        <f>IF(G2363=#REF!,#REF!,"FALSO")</f>
        <v>#REF!</v>
      </c>
      <c r="M2363" s="75"/>
      <c r="N2363" s="76"/>
    </row>
    <row r="2364" spans="1:14" ht="15">
      <c r="A2364" s="80"/>
      <c r="B2364" s="81"/>
      <c r="C2364" s="69"/>
      <c r="D2364" s="69"/>
      <c r="E2364" s="69"/>
      <c r="F2364" s="69"/>
      <c r="G2364" s="82"/>
      <c r="H2364" s="78"/>
      <c r="I2364" s="28">
        <f ca="1">SUMIF('IMPORTBFT (ID)'!$A$3:$A$5000,$G$4:$G$7322,'IMPORTBFT (ID)'!$B$3:$B$5000)</f>
        <v>0</v>
      </c>
      <c r="J2364" s="72"/>
      <c r="K2364" s="18" t="str">
        <f t="shared" ca="1" si="0"/>
        <v>-</v>
      </c>
      <c r="L2364" s="19" t="e">
        <f>IF(G2364=#REF!,#REF!,"FALSO")</f>
        <v>#REF!</v>
      </c>
      <c r="M2364" s="75"/>
      <c r="N2364" s="76"/>
    </row>
    <row r="2365" spans="1:14" ht="15">
      <c r="A2365" s="80"/>
      <c r="B2365" s="81"/>
      <c r="C2365" s="69"/>
      <c r="D2365" s="69"/>
      <c r="E2365" s="69"/>
      <c r="F2365" s="69"/>
      <c r="G2365" s="82"/>
      <c r="H2365" s="78"/>
      <c r="I2365" s="28">
        <f ca="1">SUMIF('IMPORTBFT (ID)'!$A$3:$A$5000,$G$4:$G$7322,'IMPORTBFT (ID)'!$B$3:$B$5000)</f>
        <v>0</v>
      </c>
      <c r="J2365" s="72"/>
      <c r="K2365" s="18" t="str">
        <f t="shared" ca="1" si="0"/>
        <v>-</v>
      </c>
      <c r="L2365" s="19" t="e">
        <f>IF(G2365=#REF!,#REF!,"FALSO")</f>
        <v>#REF!</v>
      </c>
      <c r="M2365" s="75"/>
      <c r="N2365" s="76"/>
    </row>
    <row r="2366" spans="1:14" ht="15">
      <c r="A2366" s="80"/>
      <c r="B2366" s="81"/>
      <c r="C2366" s="69"/>
      <c r="D2366" s="69"/>
      <c r="E2366" s="69"/>
      <c r="F2366" s="69"/>
      <c r="G2366" s="82"/>
      <c r="H2366" s="78"/>
      <c r="I2366" s="28">
        <f ca="1">SUMIF('IMPORTBFT (ID)'!$A$3:$A$5000,$G$4:$G$7322,'IMPORTBFT (ID)'!$B$3:$B$5000)</f>
        <v>0</v>
      </c>
      <c r="J2366" s="72"/>
      <c r="K2366" s="18" t="str">
        <f t="shared" ca="1" si="0"/>
        <v>-</v>
      </c>
      <c r="L2366" s="19" t="e">
        <f>IF(G2366=#REF!,#REF!,"FALSO")</f>
        <v>#REF!</v>
      </c>
      <c r="M2366" s="75"/>
      <c r="N2366" s="76"/>
    </row>
    <row r="2367" spans="1:14" ht="15">
      <c r="A2367" s="80"/>
      <c r="B2367" s="81"/>
      <c r="C2367" s="69"/>
      <c r="D2367" s="69"/>
      <c r="E2367" s="69"/>
      <c r="F2367" s="69"/>
      <c r="G2367" s="82"/>
      <c r="H2367" s="78"/>
      <c r="I2367" s="28">
        <f ca="1">SUMIF('IMPORTBFT (ID)'!$A$3:$A$5000,$G$4:$G$7322,'IMPORTBFT (ID)'!$B$3:$B$5000)</f>
        <v>0</v>
      </c>
      <c r="J2367" s="72"/>
      <c r="K2367" s="18" t="str">
        <f t="shared" ca="1" si="0"/>
        <v>-</v>
      </c>
      <c r="L2367" s="19" t="e">
        <f>IF(G2367=#REF!,#REF!,"FALSO")</f>
        <v>#REF!</v>
      </c>
      <c r="M2367" s="75"/>
      <c r="N2367" s="76"/>
    </row>
    <row r="2368" spans="1:14" ht="15">
      <c r="A2368" s="80"/>
      <c r="B2368" s="81"/>
      <c r="C2368" s="69"/>
      <c r="D2368" s="69"/>
      <c r="E2368" s="69"/>
      <c r="F2368" s="69"/>
      <c r="G2368" s="82"/>
      <c r="H2368" s="78"/>
      <c r="I2368" s="28">
        <f ca="1">SUMIF('IMPORTBFT (ID)'!$A$3:$A$5000,$G$4:$G$7322,'IMPORTBFT (ID)'!$B$3:$B$5000)</f>
        <v>0</v>
      </c>
      <c r="J2368" s="72"/>
      <c r="K2368" s="18" t="str">
        <f t="shared" ca="1" si="0"/>
        <v>-</v>
      </c>
      <c r="L2368" s="19" t="e">
        <f>IF(G2368=#REF!,#REF!,"FALSO")</f>
        <v>#REF!</v>
      </c>
      <c r="M2368" s="75"/>
      <c r="N2368" s="76"/>
    </row>
    <row r="2369" spans="1:14" ht="15">
      <c r="A2369" s="80"/>
      <c r="B2369" s="81"/>
      <c r="C2369" s="69"/>
      <c r="D2369" s="69"/>
      <c r="E2369" s="69"/>
      <c r="F2369" s="69"/>
      <c r="G2369" s="82"/>
      <c r="H2369" s="78"/>
      <c r="I2369" s="28">
        <f ca="1">SUMIF('IMPORTBFT (ID)'!$A$3:$A$5000,$G$4:$G$7322,'IMPORTBFT (ID)'!$B$3:$B$5000)</f>
        <v>0</v>
      </c>
      <c r="J2369" s="72"/>
      <c r="K2369" s="18" t="str">
        <f t="shared" ca="1" si="0"/>
        <v>-</v>
      </c>
      <c r="L2369" s="19" t="e">
        <f>IF(G2369=#REF!,#REF!,"FALSO")</f>
        <v>#REF!</v>
      </c>
      <c r="M2369" s="75"/>
      <c r="N2369" s="76"/>
    </row>
    <row r="2370" spans="1:14" ht="15">
      <c r="A2370" s="80"/>
      <c r="B2370" s="81"/>
      <c r="C2370" s="69"/>
      <c r="D2370" s="69"/>
      <c r="E2370" s="69"/>
      <c r="F2370" s="69"/>
      <c r="G2370" s="82"/>
      <c r="H2370" s="78"/>
      <c r="I2370" s="28">
        <f ca="1">SUMIF('IMPORTBFT (ID)'!$A$3:$A$5000,$G$4:$G$7322,'IMPORTBFT (ID)'!$B$3:$B$5000)</f>
        <v>0</v>
      </c>
      <c r="J2370" s="72"/>
      <c r="K2370" s="18" t="str">
        <f t="shared" ca="1" si="0"/>
        <v>-</v>
      </c>
      <c r="L2370" s="19" t="e">
        <f>IF(G2370=#REF!,#REF!,"FALSO")</f>
        <v>#REF!</v>
      </c>
      <c r="M2370" s="75"/>
      <c r="N2370" s="76"/>
    </row>
    <row r="2371" spans="1:14" ht="15">
      <c r="A2371" s="80"/>
      <c r="B2371" s="81"/>
      <c r="C2371" s="69"/>
      <c r="D2371" s="69"/>
      <c r="E2371" s="69"/>
      <c r="F2371" s="69"/>
      <c r="G2371" s="82"/>
      <c r="H2371" s="78"/>
      <c r="I2371" s="28">
        <f ca="1">SUMIF('IMPORTBFT (ID)'!$A$3:$A$5000,$G$4:$G$7322,'IMPORTBFT (ID)'!$B$3:$B$5000)</f>
        <v>0</v>
      </c>
      <c r="J2371" s="72"/>
      <c r="K2371" s="18" t="str">
        <f t="shared" ca="1" si="0"/>
        <v>-</v>
      </c>
      <c r="L2371" s="19" t="e">
        <f>IF(G2371=#REF!,#REF!,"FALSO")</f>
        <v>#REF!</v>
      </c>
      <c r="M2371" s="75"/>
      <c r="N2371" s="76"/>
    </row>
    <row r="2372" spans="1:14" ht="15">
      <c r="A2372" s="80"/>
      <c r="B2372" s="81"/>
      <c r="C2372" s="69"/>
      <c r="D2372" s="69"/>
      <c r="E2372" s="69"/>
      <c r="F2372" s="69"/>
      <c r="G2372" s="82"/>
      <c r="H2372" s="78"/>
      <c r="I2372" s="28">
        <f ca="1">SUMIF('IMPORTBFT (ID)'!$A$3:$A$5000,$G$4:$G$7322,'IMPORTBFT (ID)'!$B$3:$B$5000)</f>
        <v>0</v>
      </c>
      <c r="J2372" s="72"/>
      <c r="K2372" s="18" t="str">
        <f t="shared" ca="1" si="0"/>
        <v>-</v>
      </c>
      <c r="L2372" s="19" t="e">
        <f>IF(G2372=#REF!,#REF!,"FALSO")</f>
        <v>#REF!</v>
      </c>
      <c r="M2372" s="75"/>
      <c r="N2372" s="76"/>
    </row>
    <row r="2373" spans="1:14" ht="15">
      <c r="A2373" s="80"/>
      <c r="B2373" s="81"/>
      <c r="C2373" s="69"/>
      <c r="D2373" s="69"/>
      <c r="E2373" s="69"/>
      <c r="F2373" s="69"/>
      <c r="G2373" s="82"/>
      <c r="H2373" s="78"/>
      <c r="I2373" s="28">
        <f ca="1">SUMIF('IMPORTBFT (ID)'!$A$3:$A$5000,$G$4:$G$7322,'IMPORTBFT (ID)'!$B$3:$B$5000)</f>
        <v>0</v>
      </c>
      <c r="J2373" s="72"/>
      <c r="K2373" s="18" t="str">
        <f t="shared" ca="1" si="0"/>
        <v>-</v>
      </c>
      <c r="L2373" s="19" t="e">
        <f>IF(G2373=#REF!,#REF!,"FALSO")</f>
        <v>#REF!</v>
      </c>
      <c r="M2373" s="75"/>
      <c r="N2373" s="76"/>
    </row>
    <row r="2374" spans="1:14" ht="15">
      <c r="A2374" s="80"/>
      <c r="B2374" s="81"/>
      <c r="C2374" s="69"/>
      <c r="D2374" s="69"/>
      <c r="E2374" s="69"/>
      <c r="F2374" s="69"/>
      <c r="G2374" s="82"/>
      <c r="H2374" s="78"/>
      <c r="I2374" s="28">
        <f ca="1">SUMIF('IMPORTBFT (ID)'!$A$3:$A$5000,$G$4:$G$7322,'IMPORTBFT (ID)'!$B$3:$B$5000)</f>
        <v>0</v>
      </c>
      <c r="J2374" s="72"/>
      <c r="K2374" s="18" t="str">
        <f t="shared" ca="1" si="0"/>
        <v>-</v>
      </c>
      <c r="L2374" s="19" t="e">
        <f>IF(G2374=#REF!,#REF!,"FALSO")</f>
        <v>#REF!</v>
      </c>
      <c r="M2374" s="75"/>
      <c r="N2374" s="76"/>
    </row>
    <row r="2375" spans="1:14" ht="15">
      <c r="A2375" s="80"/>
      <c r="B2375" s="81"/>
      <c r="C2375" s="69"/>
      <c r="D2375" s="69"/>
      <c r="E2375" s="69"/>
      <c r="F2375" s="69"/>
      <c r="G2375" s="82"/>
      <c r="H2375" s="78"/>
      <c r="I2375" s="28">
        <f ca="1">SUMIF('IMPORTBFT (ID)'!$A$3:$A$5000,$G$4:$G$7322,'IMPORTBFT (ID)'!$B$3:$B$5000)</f>
        <v>0</v>
      </c>
      <c r="J2375" s="72"/>
      <c r="K2375" s="18" t="str">
        <f t="shared" ca="1" si="0"/>
        <v>-</v>
      </c>
      <c r="L2375" s="19" t="e">
        <f>IF(G2375=#REF!,#REF!,"FALSO")</f>
        <v>#REF!</v>
      </c>
      <c r="M2375" s="75"/>
      <c r="N2375" s="76"/>
    </row>
    <row r="2376" spans="1:14" ht="15">
      <c r="A2376" s="80"/>
      <c r="B2376" s="81"/>
      <c r="C2376" s="69"/>
      <c r="D2376" s="69"/>
      <c r="E2376" s="69"/>
      <c r="F2376" s="69"/>
      <c r="G2376" s="82"/>
      <c r="H2376" s="78"/>
      <c r="I2376" s="28">
        <f ca="1">SUMIF('IMPORTBFT (ID)'!$A$3:$A$5000,$G$4:$G$7322,'IMPORTBFT (ID)'!$B$3:$B$5000)</f>
        <v>0</v>
      </c>
      <c r="J2376" s="72"/>
      <c r="K2376" s="18" t="str">
        <f t="shared" ca="1" si="0"/>
        <v>-</v>
      </c>
      <c r="L2376" s="19" t="e">
        <f>IF(G2376=#REF!,#REF!,"FALSO")</f>
        <v>#REF!</v>
      </c>
      <c r="M2376" s="75"/>
      <c r="N2376" s="76"/>
    </row>
    <row r="2377" spans="1:14" ht="15">
      <c r="A2377" s="80"/>
      <c r="B2377" s="81"/>
      <c r="C2377" s="69"/>
      <c r="D2377" s="69"/>
      <c r="E2377" s="69"/>
      <c r="F2377" s="69"/>
      <c r="G2377" s="82"/>
      <c r="H2377" s="78"/>
      <c r="I2377" s="28">
        <f ca="1">SUMIF('IMPORTBFT (ID)'!$A$3:$A$5000,$G$4:$G$7322,'IMPORTBFT (ID)'!$B$3:$B$5000)</f>
        <v>0</v>
      </c>
      <c r="J2377" s="72"/>
      <c r="K2377" s="18" t="str">
        <f t="shared" ca="1" si="0"/>
        <v>-</v>
      </c>
      <c r="L2377" s="19" t="e">
        <f>IF(G2377=#REF!,#REF!,"FALSO")</f>
        <v>#REF!</v>
      </c>
      <c r="M2377" s="75"/>
      <c r="N2377" s="76"/>
    </row>
    <row r="2378" spans="1:14" ht="15">
      <c r="A2378" s="80"/>
      <c r="B2378" s="81"/>
      <c r="C2378" s="69"/>
      <c r="D2378" s="69"/>
      <c r="E2378" s="69"/>
      <c r="F2378" s="69"/>
      <c r="G2378" s="82"/>
      <c r="H2378" s="78"/>
      <c r="I2378" s="28">
        <f ca="1">SUMIF('IMPORTBFT (ID)'!$A$3:$A$5000,$G$4:$G$7322,'IMPORTBFT (ID)'!$B$3:$B$5000)</f>
        <v>0</v>
      </c>
      <c r="J2378" s="72"/>
      <c r="K2378" s="18" t="str">
        <f t="shared" ca="1" si="0"/>
        <v>-</v>
      </c>
      <c r="L2378" s="19" t="e">
        <f>IF(G2378=#REF!,#REF!,"FALSO")</f>
        <v>#REF!</v>
      </c>
      <c r="M2378" s="75"/>
      <c r="N2378" s="76"/>
    </row>
    <row r="2379" spans="1:14" ht="15">
      <c r="A2379" s="80"/>
      <c r="B2379" s="81"/>
      <c r="C2379" s="69"/>
      <c r="D2379" s="69"/>
      <c r="E2379" s="69"/>
      <c r="F2379" s="69"/>
      <c r="G2379" s="82"/>
      <c r="H2379" s="78"/>
      <c r="I2379" s="28">
        <f ca="1">SUMIF('IMPORTBFT (ID)'!$A$3:$A$5000,$G$4:$G$7322,'IMPORTBFT (ID)'!$B$3:$B$5000)</f>
        <v>0</v>
      </c>
      <c r="J2379" s="72"/>
      <c r="K2379" s="18" t="str">
        <f t="shared" ca="1" si="0"/>
        <v>-</v>
      </c>
      <c r="L2379" s="19" t="e">
        <f>IF(G2379=#REF!,#REF!,"FALSO")</f>
        <v>#REF!</v>
      </c>
      <c r="M2379" s="75"/>
      <c r="N2379" s="76"/>
    </row>
    <row r="2380" spans="1:14" ht="15">
      <c r="A2380" s="80"/>
      <c r="B2380" s="81"/>
      <c r="C2380" s="69"/>
      <c r="D2380" s="69"/>
      <c r="E2380" s="69"/>
      <c r="F2380" s="69"/>
      <c r="G2380" s="82"/>
      <c r="H2380" s="78"/>
      <c r="I2380" s="28">
        <f ca="1">SUMIF('IMPORTBFT (ID)'!$A$3:$A$5000,$G$4:$G$7322,'IMPORTBFT (ID)'!$B$3:$B$5000)</f>
        <v>0</v>
      </c>
      <c r="J2380" s="72"/>
      <c r="K2380" s="18" t="str">
        <f t="shared" ca="1" si="0"/>
        <v>-</v>
      </c>
      <c r="L2380" s="19" t="e">
        <f>IF(G2380=#REF!,#REF!,"FALSO")</f>
        <v>#REF!</v>
      </c>
      <c r="M2380" s="75"/>
      <c r="N2380" s="76"/>
    </row>
    <row r="2381" spans="1:14" ht="15">
      <c r="A2381" s="80"/>
      <c r="B2381" s="81"/>
      <c r="C2381" s="69"/>
      <c r="D2381" s="69"/>
      <c r="E2381" s="69"/>
      <c r="F2381" s="69"/>
      <c r="G2381" s="82"/>
      <c r="H2381" s="78"/>
      <c r="I2381" s="28">
        <f ca="1">SUMIF('IMPORTBFT (ID)'!$A$3:$A$5000,$G$4:$G$7322,'IMPORTBFT (ID)'!$B$3:$B$5000)</f>
        <v>0</v>
      </c>
      <c r="J2381" s="72"/>
      <c r="K2381" s="18" t="str">
        <f t="shared" ca="1" si="0"/>
        <v>-</v>
      </c>
      <c r="L2381" s="19" t="e">
        <f>IF(G2381=#REF!,#REF!,"FALSO")</f>
        <v>#REF!</v>
      </c>
      <c r="M2381" s="75"/>
      <c r="N2381" s="76"/>
    </row>
    <row r="2382" spans="1:14" ht="15">
      <c r="A2382" s="80"/>
      <c r="B2382" s="81"/>
      <c r="C2382" s="69"/>
      <c r="D2382" s="69"/>
      <c r="E2382" s="69"/>
      <c r="F2382" s="69"/>
      <c r="G2382" s="82"/>
      <c r="H2382" s="78"/>
      <c r="I2382" s="28">
        <f ca="1">SUMIF('IMPORTBFT (ID)'!$A$3:$A$5000,$G$4:$G$7322,'IMPORTBFT (ID)'!$B$3:$B$5000)</f>
        <v>0</v>
      </c>
      <c r="J2382" s="72"/>
      <c r="K2382" s="18" t="str">
        <f t="shared" ca="1" si="0"/>
        <v>-</v>
      </c>
      <c r="L2382" s="19" t="e">
        <f>IF(G2382=#REF!,#REF!,"FALSO")</f>
        <v>#REF!</v>
      </c>
      <c r="M2382" s="75"/>
      <c r="N2382" s="76"/>
    </row>
    <row r="2383" spans="1:14" ht="15">
      <c r="A2383" s="80"/>
      <c r="B2383" s="81"/>
      <c r="C2383" s="69"/>
      <c r="D2383" s="69"/>
      <c r="E2383" s="69"/>
      <c r="F2383" s="69"/>
      <c r="G2383" s="82"/>
      <c r="H2383" s="78"/>
      <c r="I2383" s="28">
        <f ca="1">SUMIF('IMPORTBFT (ID)'!$A$3:$A$5000,$G$4:$G$7322,'IMPORTBFT (ID)'!$B$3:$B$5000)</f>
        <v>0</v>
      </c>
      <c r="J2383" s="72"/>
      <c r="K2383" s="18" t="str">
        <f t="shared" ca="1" si="0"/>
        <v>-</v>
      </c>
      <c r="L2383" s="19" t="e">
        <f>IF(G2383=#REF!,#REF!,"FALSO")</f>
        <v>#REF!</v>
      </c>
      <c r="M2383" s="75"/>
      <c r="N2383" s="76"/>
    </row>
    <row r="2384" spans="1:14" ht="15">
      <c r="A2384" s="80"/>
      <c r="B2384" s="81"/>
      <c r="C2384" s="69"/>
      <c r="D2384" s="69"/>
      <c r="E2384" s="69"/>
      <c r="F2384" s="69"/>
      <c r="G2384" s="82"/>
      <c r="H2384" s="78"/>
      <c r="I2384" s="28">
        <f ca="1">SUMIF('IMPORTBFT (ID)'!$A$3:$A$5000,$G$4:$G$7322,'IMPORTBFT (ID)'!$B$3:$B$5000)</f>
        <v>0</v>
      </c>
      <c r="J2384" s="72"/>
      <c r="K2384" s="18" t="str">
        <f t="shared" ca="1" si="0"/>
        <v>-</v>
      </c>
      <c r="L2384" s="19" t="e">
        <f>IF(G2384=#REF!,#REF!,"FALSO")</f>
        <v>#REF!</v>
      </c>
      <c r="M2384" s="75"/>
      <c r="N2384" s="76"/>
    </row>
    <row r="2385" spans="1:14" ht="15">
      <c r="A2385" s="80"/>
      <c r="B2385" s="81"/>
      <c r="C2385" s="69"/>
      <c r="D2385" s="69"/>
      <c r="E2385" s="69"/>
      <c r="F2385" s="69"/>
      <c r="G2385" s="82"/>
      <c r="H2385" s="78"/>
      <c r="I2385" s="28">
        <f ca="1">SUMIF('IMPORTBFT (ID)'!$A$3:$A$5000,$G$4:$G$7322,'IMPORTBFT (ID)'!$B$3:$B$5000)</f>
        <v>0</v>
      </c>
      <c r="J2385" s="72"/>
      <c r="K2385" s="18" t="str">
        <f t="shared" ca="1" si="0"/>
        <v>-</v>
      </c>
      <c r="L2385" s="19" t="e">
        <f>IF(G2385=#REF!,#REF!,"FALSO")</f>
        <v>#REF!</v>
      </c>
      <c r="M2385" s="75"/>
      <c r="N2385" s="76"/>
    </row>
    <row r="2386" spans="1:14" ht="15">
      <c r="A2386" s="80"/>
      <c r="B2386" s="81"/>
      <c r="C2386" s="69"/>
      <c r="D2386" s="69"/>
      <c r="E2386" s="69"/>
      <c r="F2386" s="69"/>
      <c r="G2386" s="82"/>
      <c r="H2386" s="78"/>
      <c r="I2386" s="28">
        <f ca="1">SUMIF('IMPORTBFT (ID)'!$A$3:$A$5000,$G$4:$G$7322,'IMPORTBFT (ID)'!$B$3:$B$5000)</f>
        <v>0</v>
      </c>
      <c r="J2386" s="72"/>
      <c r="K2386" s="18" t="str">
        <f t="shared" ca="1" si="0"/>
        <v>-</v>
      </c>
      <c r="L2386" s="19" t="e">
        <f>IF(G2386=#REF!,#REF!,"FALSO")</f>
        <v>#REF!</v>
      </c>
      <c r="M2386" s="75"/>
      <c r="N2386" s="76"/>
    </row>
    <row r="2387" spans="1:14" ht="15">
      <c r="A2387" s="80"/>
      <c r="B2387" s="81"/>
      <c r="C2387" s="69"/>
      <c r="D2387" s="69"/>
      <c r="E2387" s="69"/>
      <c r="F2387" s="69"/>
      <c r="G2387" s="82"/>
      <c r="H2387" s="78"/>
      <c r="I2387" s="28">
        <f ca="1">SUMIF('IMPORTBFT (ID)'!$A$3:$A$5000,$G$4:$G$7322,'IMPORTBFT (ID)'!$B$3:$B$5000)</f>
        <v>0</v>
      </c>
      <c r="J2387" s="72"/>
      <c r="K2387" s="18" t="str">
        <f t="shared" ca="1" si="0"/>
        <v>-</v>
      </c>
      <c r="L2387" s="19" t="e">
        <f>IF(G2387=#REF!,#REF!,"FALSO")</f>
        <v>#REF!</v>
      </c>
      <c r="M2387" s="75"/>
      <c r="N2387" s="76"/>
    </row>
    <row r="2388" spans="1:14" ht="15">
      <c r="A2388" s="80"/>
      <c r="B2388" s="81"/>
      <c r="C2388" s="69"/>
      <c r="D2388" s="69"/>
      <c r="E2388" s="69"/>
      <c r="F2388" s="69"/>
      <c r="G2388" s="82"/>
      <c r="H2388" s="78"/>
      <c r="I2388" s="28">
        <f ca="1">SUMIF('IMPORTBFT (ID)'!$A$3:$A$5000,$G$4:$G$7322,'IMPORTBFT (ID)'!$B$3:$B$5000)</f>
        <v>0</v>
      </c>
      <c r="J2388" s="72"/>
      <c r="K2388" s="18" t="str">
        <f t="shared" ca="1" si="0"/>
        <v>-</v>
      </c>
      <c r="L2388" s="19" t="e">
        <f>IF(G2388=#REF!,#REF!,"FALSO")</f>
        <v>#REF!</v>
      </c>
      <c r="M2388" s="75"/>
      <c r="N2388" s="76"/>
    </row>
    <row r="2389" spans="1:14" ht="15">
      <c r="A2389" s="80"/>
      <c r="B2389" s="81"/>
      <c r="C2389" s="69"/>
      <c r="D2389" s="69"/>
      <c r="E2389" s="69"/>
      <c r="F2389" s="69"/>
      <c r="G2389" s="82"/>
      <c r="H2389" s="78"/>
      <c r="I2389" s="28">
        <f ca="1">SUMIF('IMPORTBFT (ID)'!$A$3:$A$5000,$G$4:$G$7322,'IMPORTBFT (ID)'!$B$3:$B$5000)</f>
        <v>0</v>
      </c>
      <c r="J2389" s="72"/>
      <c r="K2389" s="18" t="str">
        <f t="shared" ca="1" si="0"/>
        <v>-</v>
      </c>
      <c r="L2389" s="19" t="e">
        <f>IF(G2389=#REF!,#REF!,"FALSO")</f>
        <v>#REF!</v>
      </c>
      <c r="M2389" s="75"/>
      <c r="N2389" s="76"/>
    </row>
    <row r="2390" spans="1:14" ht="15">
      <c r="A2390" s="80"/>
      <c r="B2390" s="81"/>
      <c r="C2390" s="69"/>
      <c r="D2390" s="69"/>
      <c r="E2390" s="69"/>
      <c r="F2390" s="69"/>
      <c r="G2390" s="82"/>
      <c r="H2390" s="78"/>
      <c r="I2390" s="28">
        <f ca="1">SUMIF('IMPORTBFT (ID)'!$A$3:$A$5000,$G$4:$G$7322,'IMPORTBFT (ID)'!$B$3:$B$5000)</f>
        <v>0</v>
      </c>
      <c r="J2390" s="72"/>
      <c r="K2390" s="18" t="str">
        <f t="shared" ca="1" si="0"/>
        <v>-</v>
      </c>
      <c r="L2390" s="19" t="e">
        <f>IF(G2390=#REF!,#REF!,"FALSO")</f>
        <v>#REF!</v>
      </c>
      <c r="M2390" s="75"/>
      <c r="N2390" s="76"/>
    </row>
    <row r="2391" spans="1:14" ht="15">
      <c r="A2391" s="80"/>
      <c r="B2391" s="81"/>
      <c r="C2391" s="69"/>
      <c r="D2391" s="69"/>
      <c r="E2391" s="69"/>
      <c r="F2391" s="69"/>
      <c r="G2391" s="82"/>
      <c r="H2391" s="78"/>
      <c r="I2391" s="28">
        <f ca="1">SUMIF('IMPORTBFT (ID)'!$A$3:$A$5000,$G$4:$G$7322,'IMPORTBFT (ID)'!$B$3:$B$5000)</f>
        <v>0</v>
      </c>
      <c r="J2391" s="72"/>
      <c r="K2391" s="18" t="str">
        <f t="shared" ca="1" si="0"/>
        <v>-</v>
      </c>
      <c r="L2391" s="19" t="e">
        <f>IF(G2391=#REF!,#REF!,"FALSO")</f>
        <v>#REF!</v>
      </c>
      <c r="M2391" s="75"/>
      <c r="N2391" s="76"/>
    </row>
    <row r="2392" spans="1:14" ht="15">
      <c r="A2392" s="80"/>
      <c r="B2392" s="81"/>
      <c r="C2392" s="69"/>
      <c r="D2392" s="69"/>
      <c r="E2392" s="69"/>
      <c r="F2392" s="69"/>
      <c r="G2392" s="82"/>
      <c r="H2392" s="78"/>
      <c r="I2392" s="28">
        <f ca="1">SUMIF('IMPORTBFT (ID)'!$A$3:$A$5000,$G$4:$G$7322,'IMPORTBFT (ID)'!$B$3:$B$5000)</f>
        <v>0</v>
      </c>
      <c r="J2392" s="72"/>
      <c r="K2392" s="18" t="str">
        <f t="shared" ca="1" si="0"/>
        <v>-</v>
      </c>
      <c r="L2392" s="19" t="e">
        <f>IF(G2392=#REF!,#REF!,"FALSO")</f>
        <v>#REF!</v>
      </c>
      <c r="M2392" s="75"/>
      <c r="N2392" s="76"/>
    </row>
    <row r="2393" spans="1:14" ht="15">
      <c r="A2393" s="80"/>
      <c r="B2393" s="81"/>
      <c r="C2393" s="69"/>
      <c r="D2393" s="69"/>
      <c r="E2393" s="69"/>
      <c r="F2393" s="69"/>
      <c r="G2393" s="82"/>
      <c r="H2393" s="78"/>
      <c r="I2393" s="28">
        <f ca="1">SUMIF('IMPORTBFT (ID)'!$A$3:$A$5000,$G$4:$G$7322,'IMPORTBFT (ID)'!$B$3:$B$5000)</f>
        <v>0</v>
      </c>
      <c r="J2393" s="72"/>
      <c r="K2393" s="18" t="str">
        <f t="shared" ca="1" si="0"/>
        <v>-</v>
      </c>
      <c r="L2393" s="19" t="e">
        <f>IF(G2393=#REF!,#REF!,"FALSO")</f>
        <v>#REF!</v>
      </c>
      <c r="M2393" s="75"/>
      <c r="N2393" s="76"/>
    </row>
    <row r="2394" spans="1:14" ht="15">
      <c r="A2394" s="80"/>
      <c r="B2394" s="81"/>
      <c r="C2394" s="69"/>
      <c r="D2394" s="69"/>
      <c r="E2394" s="69"/>
      <c r="F2394" s="69"/>
      <c r="G2394" s="82"/>
      <c r="H2394" s="78"/>
      <c r="I2394" s="28">
        <f ca="1">SUMIF('IMPORTBFT (ID)'!$A$3:$A$5000,$G$4:$G$7322,'IMPORTBFT (ID)'!$B$3:$B$5000)</f>
        <v>0</v>
      </c>
      <c r="J2394" s="72"/>
      <c r="K2394" s="18" t="str">
        <f t="shared" ca="1" si="0"/>
        <v>-</v>
      </c>
      <c r="L2394" s="19" t="e">
        <f>IF(G2394=#REF!,#REF!,"FALSO")</f>
        <v>#REF!</v>
      </c>
      <c r="M2394" s="75"/>
      <c r="N2394" s="76"/>
    </row>
    <row r="2395" spans="1:14" ht="15">
      <c r="A2395" s="80"/>
      <c r="B2395" s="81"/>
      <c r="C2395" s="69"/>
      <c r="D2395" s="69"/>
      <c r="E2395" s="69"/>
      <c r="F2395" s="69"/>
      <c r="G2395" s="82"/>
      <c r="H2395" s="78"/>
      <c r="I2395" s="28">
        <f ca="1">SUMIF('IMPORTBFT (ID)'!$A$3:$A$5000,$G$4:$G$7322,'IMPORTBFT (ID)'!$B$3:$B$5000)</f>
        <v>0</v>
      </c>
      <c r="J2395" s="72"/>
      <c r="K2395" s="18" t="str">
        <f t="shared" ca="1" si="0"/>
        <v>-</v>
      </c>
      <c r="L2395" s="19" t="e">
        <f>IF(G2395=#REF!,#REF!,"FALSO")</f>
        <v>#REF!</v>
      </c>
      <c r="M2395" s="75"/>
      <c r="N2395" s="76"/>
    </row>
    <row r="2396" spans="1:14" ht="15">
      <c r="A2396" s="80"/>
      <c r="B2396" s="81"/>
      <c r="C2396" s="69"/>
      <c r="D2396" s="69"/>
      <c r="E2396" s="69"/>
      <c r="F2396" s="69"/>
      <c r="G2396" s="82"/>
      <c r="H2396" s="78"/>
      <c r="I2396" s="28">
        <f ca="1">SUMIF('IMPORTBFT (ID)'!$A$3:$A$5000,$G$4:$G$7322,'IMPORTBFT (ID)'!$B$3:$B$5000)</f>
        <v>0</v>
      </c>
      <c r="J2396" s="72"/>
      <c r="K2396" s="18" t="str">
        <f t="shared" ca="1" si="0"/>
        <v>-</v>
      </c>
      <c r="L2396" s="19" t="e">
        <f>IF(G2396=#REF!,#REF!,"FALSO")</f>
        <v>#REF!</v>
      </c>
      <c r="M2396" s="75"/>
      <c r="N2396" s="76"/>
    </row>
    <row r="2397" spans="1:14" ht="15">
      <c r="A2397" s="80"/>
      <c r="B2397" s="81"/>
      <c r="C2397" s="69"/>
      <c r="D2397" s="69"/>
      <c r="E2397" s="69"/>
      <c r="F2397" s="69"/>
      <c r="G2397" s="82"/>
      <c r="H2397" s="78"/>
      <c r="I2397" s="28">
        <f ca="1">SUMIF('IMPORTBFT (ID)'!$A$3:$A$5000,$G$4:$G$7322,'IMPORTBFT (ID)'!$B$3:$B$5000)</f>
        <v>0</v>
      </c>
      <c r="J2397" s="72"/>
      <c r="K2397" s="18" t="str">
        <f t="shared" ca="1" si="0"/>
        <v>-</v>
      </c>
      <c r="L2397" s="19" t="e">
        <f>IF(G2397=#REF!,#REF!,"FALSO")</f>
        <v>#REF!</v>
      </c>
      <c r="M2397" s="75"/>
      <c r="N2397" s="76"/>
    </row>
    <row r="2398" spans="1:14" ht="15">
      <c r="A2398" s="80"/>
      <c r="B2398" s="81"/>
      <c r="C2398" s="69"/>
      <c r="D2398" s="69"/>
      <c r="E2398" s="69"/>
      <c r="F2398" s="69"/>
      <c r="G2398" s="82"/>
      <c r="H2398" s="78"/>
      <c r="I2398" s="28">
        <f ca="1">SUMIF('IMPORTBFT (ID)'!$A$3:$A$5000,$G$4:$G$7322,'IMPORTBFT (ID)'!$B$3:$B$5000)</f>
        <v>0</v>
      </c>
      <c r="J2398" s="72"/>
      <c r="K2398" s="18" t="str">
        <f t="shared" ca="1" si="0"/>
        <v>-</v>
      </c>
      <c r="L2398" s="19" t="e">
        <f>IF(G2398=#REF!,#REF!,"FALSO")</f>
        <v>#REF!</v>
      </c>
      <c r="M2398" s="75"/>
      <c r="N2398" s="76"/>
    </row>
    <row r="2399" spans="1:14" ht="15">
      <c r="A2399" s="80"/>
      <c r="B2399" s="81"/>
      <c r="C2399" s="69"/>
      <c r="D2399" s="69"/>
      <c r="E2399" s="69"/>
      <c r="F2399" s="69"/>
      <c r="G2399" s="82"/>
      <c r="H2399" s="78"/>
      <c r="I2399" s="28">
        <f ca="1">SUMIF('IMPORTBFT (ID)'!$A$3:$A$5000,$G$4:$G$7322,'IMPORTBFT (ID)'!$B$3:$B$5000)</f>
        <v>0</v>
      </c>
      <c r="J2399" s="72"/>
      <c r="K2399" s="18" t="str">
        <f t="shared" ca="1" si="0"/>
        <v>-</v>
      </c>
      <c r="L2399" s="19" t="e">
        <f>IF(G2399=#REF!,#REF!,"FALSO")</f>
        <v>#REF!</v>
      </c>
      <c r="M2399" s="75"/>
      <c r="N2399" s="76"/>
    </row>
    <row r="2400" spans="1:14" ht="15">
      <c r="A2400" s="80"/>
      <c r="B2400" s="81"/>
      <c r="C2400" s="69"/>
      <c r="D2400" s="69"/>
      <c r="E2400" s="69"/>
      <c r="F2400" s="69"/>
      <c r="G2400" s="82"/>
      <c r="H2400" s="78"/>
      <c r="I2400" s="28">
        <f ca="1">SUMIF('IMPORTBFT (ID)'!$A$3:$A$5000,$G$4:$G$7322,'IMPORTBFT (ID)'!$B$3:$B$5000)</f>
        <v>0</v>
      </c>
      <c r="J2400" s="72"/>
      <c r="K2400" s="18" t="str">
        <f t="shared" ca="1" si="0"/>
        <v>-</v>
      </c>
      <c r="L2400" s="19" t="e">
        <f>IF(G2400=#REF!,#REF!,"FALSO")</f>
        <v>#REF!</v>
      </c>
      <c r="M2400" s="75"/>
      <c r="N2400" s="76"/>
    </row>
    <row r="2401" spans="1:14" ht="15">
      <c r="A2401" s="80"/>
      <c r="B2401" s="81"/>
      <c r="C2401" s="69"/>
      <c r="D2401" s="69"/>
      <c r="E2401" s="69"/>
      <c r="F2401" s="69"/>
      <c r="G2401" s="82"/>
      <c r="H2401" s="78"/>
      <c r="I2401" s="28">
        <f ca="1">SUMIF('IMPORTBFT (ID)'!$A$3:$A$5000,$G$4:$G$7322,'IMPORTBFT (ID)'!$B$3:$B$5000)</f>
        <v>0</v>
      </c>
      <c r="J2401" s="72"/>
      <c r="K2401" s="18" t="str">
        <f t="shared" ca="1" si="0"/>
        <v>-</v>
      </c>
      <c r="L2401" s="19" t="e">
        <f>IF(G2401=#REF!,#REF!,"FALSO")</f>
        <v>#REF!</v>
      </c>
      <c r="M2401" s="75"/>
      <c r="N2401" s="76"/>
    </row>
    <row r="2402" spans="1:14" ht="15">
      <c r="A2402" s="80"/>
      <c r="B2402" s="81"/>
      <c r="C2402" s="69"/>
      <c r="D2402" s="69"/>
      <c r="E2402" s="69"/>
      <c r="F2402" s="69"/>
      <c r="G2402" s="82"/>
      <c r="H2402" s="78"/>
      <c r="I2402" s="28">
        <f ca="1">SUMIF('IMPORTBFT (ID)'!$A$3:$A$5000,$G$4:$G$7322,'IMPORTBFT (ID)'!$B$3:$B$5000)</f>
        <v>0</v>
      </c>
      <c r="J2402" s="72"/>
      <c r="K2402" s="18" t="str">
        <f t="shared" ca="1" si="0"/>
        <v>-</v>
      </c>
      <c r="L2402" s="19" t="e">
        <f>IF(G2402=#REF!,#REF!,"FALSO")</f>
        <v>#REF!</v>
      </c>
      <c r="M2402" s="75"/>
      <c r="N2402" s="76"/>
    </row>
    <row r="2403" spans="1:14" ht="15">
      <c r="A2403" s="80"/>
      <c r="B2403" s="81"/>
      <c r="C2403" s="69"/>
      <c r="D2403" s="69"/>
      <c r="E2403" s="69"/>
      <c r="F2403" s="69"/>
      <c r="G2403" s="82"/>
      <c r="H2403" s="78"/>
      <c r="I2403" s="28">
        <f ca="1">SUMIF('IMPORTBFT (ID)'!$A$3:$A$5000,$G$4:$G$7322,'IMPORTBFT (ID)'!$B$3:$B$5000)</f>
        <v>0</v>
      </c>
      <c r="J2403" s="72"/>
      <c r="K2403" s="18" t="str">
        <f t="shared" ca="1" si="0"/>
        <v>-</v>
      </c>
      <c r="L2403" s="19" t="e">
        <f>IF(G2403=#REF!,#REF!,"FALSO")</f>
        <v>#REF!</v>
      </c>
      <c r="M2403" s="75"/>
      <c r="N2403" s="76"/>
    </row>
    <row r="2404" spans="1:14" ht="15">
      <c r="A2404" s="80"/>
      <c r="B2404" s="81"/>
      <c r="C2404" s="69"/>
      <c r="D2404" s="69"/>
      <c r="E2404" s="69"/>
      <c r="F2404" s="69"/>
      <c r="G2404" s="82"/>
      <c r="H2404" s="78"/>
      <c r="I2404" s="28">
        <f ca="1">SUMIF('IMPORTBFT (ID)'!$A$3:$A$5000,$G$4:$G$7322,'IMPORTBFT (ID)'!$B$3:$B$5000)</f>
        <v>0</v>
      </c>
      <c r="J2404" s="72"/>
      <c r="K2404" s="18" t="str">
        <f t="shared" ca="1" si="0"/>
        <v>-</v>
      </c>
      <c r="L2404" s="19" t="e">
        <f>IF(G2404=#REF!,#REF!,"FALSO")</f>
        <v>#REF!</v>
      </c>
      <c r="M2404" s="75"/>
      <c r="N2404" s="76"/>
    </row>
    <row r="2405" spans="1:14" ht="15">
      <c r="A2405" s="80"/>
      <c r="B2405" s="81"/>
      <c r="C2405" s="69"/>
      <c r="D2405" s="69"/>
      <c r="E2405" s="69"/>
      <c r="F2405" s="69"/>
      <c r="G2405" s="82"/>
      <c r="H2405" s="78"/>
      <c r="I2405" s="28">
        <f ca="1">SUMIF('IMPORTBFT (ID)'!$A$3:$A$5000,$G$4:$G$7322,'IMPORTBFT (ID)'!$B$3:$B$5000)</f>
        <v>0</v>
      </c>
      <c r="J2405" s="72"/>
      <c r="K2405" s="18" t="str">
        <f t="shared" ca="1" si="0"/>
        <v>-</v>
      </c>
      <c r="L2405" s="19" t="e">
        <f>IF(G2405=#REF!,#REF!,"FALSO")</f>
        <v>#REF!</v>
      </c>
      <c r="M2405" s="75"/>
      <c r="N2405" s="76"/>
    </row>
    <row r="2406" spans="1:14" ht="15">
      <c r="A2406" s="80"/>
      <c r="B2406" s="81"/>
      <c r="C2406" s="69"/>
      <c r="D2406" s="69"/>
      <c r="E2406" s="69"/>
      <c r="F2406" s="69"/>
      <c r="G2406" s="82"/>
      <c r="H2406" s="78"/>
      <c r="I2406" s="28">
        <f ca="1">SUMIF('IMPORTBFT (ID)'!$A$3:$A$5000,$G$4:$G$7322,'IMPORTBFT (ID)'!$B$3:$B$5000)</f>
        <v>0</v>
      </c>
      <c r="J2406" s="72"/>
      <c r="K2406" s="18" t="str">
        <f t="shared" ca="1" si="0"/>
        <v>-</v>
      </c>
      <c r="L2406" s="19" t="e">
        <f>IF(G2406=#REF!,#REF!,"FALSO")</f>
        <v>#REF!</v>
      </c>
      <c r="M2406" s="75"/>
      <c r="N2406" s="76"/>
    </row>
    <row r="2407" spans="1:14" ht="15">
      <c r="A2407" s="80"/>
      <c r="B2407" s="81"/>
      <c r="C2407" s="69"/>
      <c r="D2407" s="69"/>
      <c r="E2407" s="69"/>
      <c r="F2407" s="69"/>
      <c r="G2407" s="82"/>
      <c r="H2407" s="78"/>
      <c r="I2407" s="28">
        <f ca="1">SUMIF('IMPORTBFT (ID)'!$A$3:$A$5000,$G$4:$G$7322,'IMPORTBFT (ID)'!$B$3:$B$5000)</f>
        <v>0</v>
      </c>
      <c r="J2407" s="72"/>
      <c r="K2407" s="18" t="str">
        <f t="shared" ca="1" si="0"/>
        <v>-</v>
      </c>
      <c r="L2407" s="19" t="e">
        <f>IF(G2407=#REF!,#REF!,"FALSO")</f>
        <v>#REF!</v>
      </c>
      <c r="M2407" s="75"/>
      <c r="N2407" s="76"/>
    </row>
    <row r="2408" spans="1:14" ht="15">
      <c r="A2408" s="80"/>
      <c r="B2408" s="81"/>
      <c r="C2408" s="69"/>
      <c r="D2408" s="69"/>
      <c r="E2408" s="69"/>
      <c r="F2408" s="69"/>
      <c r="G2408" s="82"/>
      <c r="H2408" s="78"/>
      <c r="I2408" s="28">
        <f ca="1">SUMIF('IMPORTBFT (ID)'!$A$3:$A$5000,$G$4:$G$7322,'IMPORTBFT (ID)'!$B$3:$B$5000)</f>
        <v>0</v>
      </c>
      <c r="J2408" s="72"/>
      <c r="K2408" s="18" t="str">
        <f t="shared" ca="1" si="0"/>
        <v>-</v>
      </c>
      <c r="L2408" s="19" t="e">
        <f>IF(G2408=#REF!,#REF!,"FALSO")</f>
        <v>#REF!</v>
      </c>
      <c r="M2408" s="75"/>
      <c r="N2408" s="76"/>
    </row>
    <row r="2409" spans="1:14" ht="15">
      <c r="A2409" s="80"/>
      <c r="B2409" s="81"/>
      <c r="C2409" s="69"/>
      <c r="D2409" s="69"/>
      <c r="E2409" s="69"/>
      <c r="F2409" s="69"/>
      <c r="G2409" s="82"/>
      <c r="H2409" s="78"/>
      <c r="I2409" s="28">
        <f ca="1">SUMIF('IMPORTBFT (ID)'!$A$3:$A$5000,$G$4:$G$7322,'IMPORTBFT (ID)'!$B$3:$B$5000)</f>
        <v>0</v>
      </c>
      <c r="J2409" s="72"/>
      <c r="K2409" s="18" t="str">
        <f t="shared" ca="1" si="0"/>
        <v>-</v>
      </c>
      <c r="L2409" s="19" t="e">
        <f>IF(G2409=#REF!,#REF!,"FALSO")</f>
        <v>#REF!</v>
      </c>
      <c r="M2409" s="75"/>
      <c r="N2409" s="76"/>
    </row>
    <row r="2410" spans="1:14" ht="15">
      <c r="A2410" s="80"/>
      <c r="B2410" s="81"/>
      <c r="C2410" s="69"/>
      <c r="D2410" s="69"/>
      <c r="E2410" s="69"/>
      <c r="F2410" s="69"/>
      <c r="G2410" s="82"/>
      <c r="H2410" s="78"/>
      <c r="I2410" s="28">
        <f ca="1">SUMIF('IMPORTBFT (ID)'!$A$3:$A$5000,$G$4:$G$7322,'IMPORTBFT (ID)'!$B$3:$B$5000)</f>
        <v>0</v>
      </c>
      <c r="J2410" s="72"/>
      <c r="K2410" s="18" t="str">
        <f t="shared" ca="1" si="0"/>
        <v>-</v>
      </c>
      <c r="L2410" s="19" t="e">
        <f>IF(G2410=#REF!,#REF!,"FALSO")</f>
        <v>#REF!</v>
      </c>
      <c r="M2410" s="75"/>
      <c r="N2410" s="76"/>
    </row>
    <row r="2411" spans="1:14" ht="15">
      <c r="A2411" s="80"/>
      <c r="B2411" s="81"/>
      <c r="C2411" s="69"/>
      <c r="D2411" s="69"/>
      <c r="E2411" s="69"/>
      <c r="F2411" s="69"/>
      <c r="G2411" s="82"/>
      <c r="H2411" s="78"/>
      <c r="I2411" s="28">
        <f ca="1">SUMIF('IMPORTBFT (ID)'!$A$3:$A$5000,$G$4:$G$7322,'IMPORTBFT (ID)'!$B$3:$B$5000)</f>
        <v>0</v>
      </c>
      <c r="J2411" s="72"/>
      <c r="K2411" s="18" t="str">
        <f t="shared" ca="1" si="0"/>
        <v>-</v>
      </c>
      <c r="L2411" s="19" t="e">
        <f>IF(G2411=#REF!,#REF!,"FALSO")</f>
        <v>#REF!</v>
      </c>
      <c r="M2411" s="75"/>
      <c r="N2411" s="76"/>
    </row>
    <row r="2412" spans="1:14" ht="15">
      <c r="A2412" s="80"/>
      <c r="B2412" s="81"/>
      <c r="C2412" s="69"/>
      <c r="D2412" s="69"/>
      <c r="E2412" s="69"/>
      <c r="F2412" s="69"/>
      <c r="G2412" s="82"/>
      <c r="H2412" s="78"/>
      <c r="I2412" s="28">
        <f ca="1">SUMIF('IMPORTBFT (ID)'!$A$3:$A$5000,$G$4:$G$7322,'IMPORTBFT (ID)'!$B$3:$B$5000)</f>
        <v>0</v>
      </c>
      <c r="J2412" s="72"/>
      <c r="K2412" s="18" t="str">
        <f t="shared" ca="1" si="0"/>
        <v>-</v>
      </c>
      <c r="L2412" s="19" t="e">
        <f>IF(G2412=#REF!,#REF!,"FALSO")</f>
        <v>#REF!</v>
      </c>
      <c r="M2412" s="75"/>
      <c r="N2412" s="76"/>
    </row>
    <row r="2413" spans="1:14" ht="15">
      <c r="A2413" s="80"/>
      <c r="B2413" s="81"/>
      <c r="C2413" s="69"/>
      <c r="D2413" s="69"/>
      <c r="E2413" s="69"/>
      <c r="F2413" s="69"/>
      <c r="G2413" s="82"/>
      <c r="H2413" s="78"/>
      <c r="I2413" s="28">
        <f ca="1">SUMIF('IMPORTBFT (ID)'!$A$3:$A$5000,$G$4:$G$7322,'IMPORTBFT (ID)'!$B$3:$B$5000)</f>
        <v>0</v>
      </c>
      <c r="J2413" s="72"/>
      <c r="K2413" s="18" t="str">
        <f t="shared" ca="1" si="0"/>
        <v>-</v>
      </c>
      <c r="L2413" s="19" t="e">
        <f>IF(G2413=#REF!,#REF!,"FALSO")</f>
        <v>#REF!</v>
      </c>
      <c r="M2413" s="75"/>
      <c r="N2413" s="76"/>
    </row>
    <row r="2414" spans="1:14" ht="15">
      <c r="A2414" s="80"/>
      <c r="B2414" s="81"/>
      <c r="C2414" s="69"/>
      <c r="D2414" s="69"/>
      <c r="E2414" s="69"/>
      <c r="F2414" s="69"/>
      <c r="G2414" s="82"/>
      <c r="H2414" s="78"/>
      <c r="I2414" s="28">
        <f ca="1">SUMIF('IMPORTBFT (ID)'!$A$3:$A$5000,$G$4:$G$7322,'IMPORTBFT (ID)'!$B$3:$B$5000)</f>
        <v>0</v>
      </c>
      <c r="J2414" s="72"/>
      <c r="K2414" s="18" t="str">
        <f t="shared" ca="1" si="0"/>
        <v>-</v>
      </c>
      <c r="L2414" s="19" t="e">
        <f>IF(G2414=#REF!,#REF!,"FALSO")</f>
        <v>#REF!</v>
      </c>
      <c r="M2414" s="75"/>
      <c r="N2414" s="76"/>
    </row>
    <row r="2415" spans="1:14" ht="15">
      <c r="A2415" s="80"/>
      <c r="B2415" s="81"/>
      <c r="C2415" s="69"/>
      <c r="D2415" s="69"/>
      <c r="E2415" s="69"/>
      <c r="F2415" s="69"/>
      <c r="G2415" s="82"/>
      <c r="H2415" s="78"/>
      <c r="I2415" s="28">
        <f ca="1">SUMIF('IMPORTBFT (ID)'!$A$3:$A$5000,$G$4:$G$7322,'IMPORTBFT (ID)'!$B$3:$B$5000)</f>
        <v>0</v>
      </c>
      <c r="J2415" s="72"/>
      <c r="K2415" s="18" t="str">
        <f t="shared" ca="1" si="0"/>
        <v>-</v>
      </c>
      <c r="L2415" s="19" t="e">
        <f>IF(G2415=#REF!,#REF!,"FALSO")</f>
        <v>#REF!</v>
      </c>
      <c r="M2415" s="75"/>
      <c r="N2415" s="76"/>
    </row>
    <row r="2416" spans="1:14" ht="15">
      <c r="A2416" s="80"/>
      <c r="B2416" s="81"/>
      <c r="C2416" s="69"/>
      <c r="D2416" s="69"/>
      <c r="E2416" s="69"/>
      <c r="F2416" s="69"/>
      <c r="G2416" s="82"/>
      <c r="H2416" s="78"/>
      <c r="I2416" s="28">
        <f ca="1">SUMIF('IMPORTBFT (ID)'!$A$3:$A$5000,$G$4:$G$7322,'IMPORTBFT (ID)'!$B$3:$B$5000)</f>
        <v>0</v>
      </c>
      <c r="J2416" s="72"/>
      <c r="K2416" s="18" t="str">
        <f t="shared" ca="1" si="0"/>
        <v>-</v>
      </c>
      <c r="L2416" s="19" t="e">
        <f>IF(G2416=#REF!,#REF!,"FALSO")</f>
        <v>#REF!</v>
      </c>
      <c r="M2416" s="75"/>
      <c r="N2416" s="76"/>
    </row>
    <row r="2417" spans="1:14" ht="15">
      <c r="A2417" s="80"/>
      <c r="B2417" s="81"/>
      <c r="C2417" s="69"/>
      <c r="D2417" s="69"/>
      <c r="E2417" s="69"/>
      <c r="F2417" s="69"/>
      <c r="G2417" s="82"/>
      <c r="H2417" s="78"/>
      <c r="I2417" s="28">
        <f ca="1">SUMIF('IMPORTBFT (ID)'!$A$3:$A$5000,$G$4:$G$7322,'IMPORTBFT (ID)'!$B$3:$B$5000)</f>
        <v>0</v>
      </c>
      <c r="J2417" s="72"/>
      <c r="K2417" s="18" t="str">
        <f t="shared" ca="1" si="0"/>
        <v>-</v>
      </c>
      <c r="L2417" s="19" t="e">
        <f>IF(G2417=#REF!,#REF!,"FALSO")</f>
        <v>#REF!</v>
      </c>
      <c r="M2417" s="75"/>
      <c r="N2417" s="76"/>
    </row>
    <row r="2418" spans="1:14" ht="15">
      <c r="A2418" s="80"/>
      <c r="B2418" s="81"/>
      <c r="C2418" s="69"/>
      <c r="D2418" s="69"/>
      <c r="E2418" s="69"/>
      <c r="F2418" s="69"/>
      <c r="G2418" s="82"/>
      <c r="H2418" s="78"/>
      <c r="I2418" s="28">
        <f ca="1">SUMIF('IMPORTBFT (ID)'!$A$3:$A$5000,$G$4:$G$7322,'IMPORTBFT (ID)'!$B$3:$B$5000)</f>
        <v>0</v>
      </c>
      <c r="J2418" s="72"/>
      <c r="K2418" s="18" t="str">
        <f t="shared" ca="1" si="0"/>
        <v>-</v>
      </c>
      <c r="L2418" s="19" t="e">
        <f>IF(G2418=#REF!,#REF!,"FALSO")</f>
        <v>#REF!</v>
      </c>
      <c r="M2418" s="75"/>
      <c r="N2418" s="76"/>
    </row>
    <row r="2419" spans="1:14" ht="15">
      <c r="A2419" s="80"/>
      <c r="B2419" s="81"/>
      <c r="C2419" s="69"/>
      <c r="D2419" s="69"/>
      <c r="E2419" s="69"/>
      <c r="F2419" s="69"/>
      <c r="G2419" s="82"/>
      <c r="H2419" s="78"/>
      <c r="I2419" s="28">
        <f ca="1">SUMIF('IMPORTBFT (ID)'!$A$3:$A$5000,$G$4:$G$7322,'IMPORTBFT (ID)'!$B$3:$B$5000)</f>
        <v>0</v>
      </c>
      <c r="J2419" s="72"/>
      <c r="K2419" s="18" t="str">
        <f t="shared" ca="1" si="0"/>
        <v>-</v>
      </c>
      <c r="L2419" s="19" t="e">
        <f>IF(G2419=#REF!,#REF!,"FALSO")</f>
        <v>#REF!</v>
      </c>
      <c r="M2419" s="75"/>
      <c r="N2419" s="76"/>
    </row>
    <row r="2420" spans="1:14" ht="15">
      <c r="A2420" s="80"/>
      <c r="B2420" s="81"/>
      <c r="C2420" s="69"/>
      <c r="D2420" s="69"/>
      <c r="E2420" s="69"/>
      <c r="F2420" s="69"/>
      <c r="G2420" s="82"/>
      <c r="H2420" s="78"/>
      <c r="I2420" s="28">
        <f ca="1">SUMIF('IMPORTBFT (ID)'!$A$3:$A$5000,$G$4:$G$7322,'IMPORTBFT (ID)'!$B$3:$B$5000)</f>
        <v>0</v>
      </c>
      <c r="J2420" s="72"/>
      <c r="K2420" s="18" t="str">
        <f t="shared" ca="1" si="0"/>
        <v>-</v>
      </c>
      <c r="L2420" s="19" t="e">
        <f>IF(G2420=#REF!,#REF!,"FALSO")</f>
        <v>#REF!</v>
      </c>
      <c r="M2420" s="75"/>
      <c r="N2420" s="76"/>
    </row>
    <row r="2421" spans="1:14" ht="15">
      <c r="A2421" s="80"/>
      <c r="B2421" s="81"/>
      <c r="C2421" s="69"/>
      <c r="D2421" s="69"/>
      <c r="E2421" s="69"/>
      <c r="F2421" s="69"/>
      <c r="G2421" s="82"/>
      <c r="H2421" s="78"/>
      <c r="I2421" s="28">
        <f ca="1">SUMIF('IMPORTBFT (ID)'!$A$3:$A$5000,$G$4:$G$7322,'IMPORTBFT (ID)'!$B$3:$B$5000)</f>
        <v>0</v>
      </c>
      <c r="J2421" s="72"/>
      <c r="K2421" s="18" t="str">
        <f t="shared" ca="1" si="0"/>
        <v>-</v>
      </c>
      <c r="L2421" s="19" t="e">
        <f>IF(G2421=#REF!,#REF!,"FALSO")</f>
        <v>#REF!</v>
      </c>
      <c r="M2421" s="75"/>
      <c r="N2421" s="76"/>
    </row>
    <row r="2422" spans="1:14" ht="15">
      <c r="A2422" s="80"/>
      <c r="B2422" s="81"/>
      <c r="C2422" s="69"/>
      <c r="D2422" s="69"/>
      <c r="E2422" s="69"/>
      <c r="F2422" s="69"/>
      <c r="G2422" s="82"/>
      <c r="H2422" s="78"/>
      <c r="I2422" s="28">
        <f ca="1">SUMIF('IMPORTBFT (ID)'!$A$3:$A$5000,$G$4:$G$7322,'IMPORTBFT (ID)'!$B$3:$B$5000)</f>
        <v>0</v>
      </c>
      <c r="J2422" s="72"/>
      <c r="K2422" s="18" t="str">
        <f t="shared" ca="1" si="0"/>
        <v>-</v>
      </c>
      <c r="L2422" s="19" t="e">
        <f>IF(G2422=#REF!,#REF!,"FALSO")</f>
        <v>#REF!</v>
      </c>
      <c r="M2422" s="75"/>
      <c r="N2422" s="76"/>
    </row>
    <row r="2423" spans="1:14" ht="15">
      <c r="A2423" s="80"/>
      <c r="B2423" s="81"/>
      <c r="C2423" s="69"/>
      <c r="D2423" s="69"/>
      <c r="E2423" s="69"/>
      <c r="F2423" s="69"/>
      <c r="G2423" s="82"/>
      <c r="H2423" s="78"/>
      <c r="I2423" s="28">
        <f ca="1">SUMIF('IMPORTBFT (ID)'!$A$3:$A$5000,$G$4:$G$7322,'IMPORTBFT (ID)'!$B$3:$B$5000)</f>
        <v>0</v>
      </c>
      <c r="J2423" s="72"/>
      <c r="K2423" s="18" t="str">
        <f t="shared" ca="1" si="0"/>
        <v>-</v>
      </c>
      <c r="L2423" s="19" t="e">
        <f>IF(G2423=#REF!,#REF!,"FALSO")</f>
        <v>#REF!</v>
      </c>
      <c r="M2423" s="75"/>
      <c r="N2423" s="76"/>
    </row>
    <row r="2424" spans="1:14" ht="15">
      <c r="A2424" s="80"/>
      <c r="B2424" s="81"/>
      <c r="C2424" s="69"/>
      <c r="D2424" s="69"/>
      <c r="E2424" s="69"/>
      <c r="F2424" s="69"/>
      <c r="G2424" s="82"/>
      <c r="H2424" s="78"/>
      <c r="I2424" s="28">
        <f ca="1">SUMIF('IMPORTBFT (ID)'!$A$3:$A$5000,$G$4:$G$7322,'IMPORTBFT (ID)'!$B$3:$B$5000)</f>
        <v>0</v>
      </c>
      <c r="J2424" s="72"/>
      <c r="K2424" s="18" t="str">
        <f t="shared" ca="1" si="0"/>
        <v>-</v>
      </c>
      <c r="L2424" s="19" t="e">
        <f>IF(G2424=#REF!,#REF!,"FALSO")</f>
        <v>#REF!</v>
      </c>
      <c r="M2424" s="75"/>
      <c r="N2424" s="76"/>
    </row>
    <row r="2425" spans="1:14" ht="15">
      <c r="A2425" s="80"/>
      <c r="B2425" s="81"/>
      <c r="C2425" s="69"/>
      <c r="D2425" s="69"/>
      <c r="E2425" s="69"/>
      <c r="F2425" s="69"/>
      <c r="G2425" s="82"/>
      <c r="H2425" s="78"/>
      <c r="I2425" s="28">
        <f ca="1">SUMIF('IMPORTBFT (ID)'!$A$3:$A$5000,$G$4:$G$7322,'IMPORTBFT (ID)'!$B$3:$B$5000)</f>
        <v>0</v>
      </c>
      <c r="J2425" s="72"/>
      <c r="K2425" s="18" t="str">
        <f t="shared" ca="1" si="0"/>
        <v>-</v>
      </c>
      <c r="L2425" s="19" t="e">
        <f>IF(G2425=#REF!,#REF!,"FALSO")</f>
        <v>#REF!</v>
      </c>
      <c r="M2425" s="75"/>
      <c r="N2425" s="76"/>
    </row>
    <row r="2426" spans="1:14" ht="15">
      <c r="A2426" s="80"/>
      <c r="B2426" s="81"/>
      <c r="C2426" s="69"/>
      <c r="D2426" s="69"/>
      <c r="E2426" s="69"/>
      <c r="F2426" s="69"/>
      <c r="G2426" s="82"/>
      <c r="H2426" s="78"/>
      <c r="I2426" s="28">
        <f ca="1">SUMIF('IMPORTBFT (ID)'!$A$3:$A$5000,$G$4:$G$7322,'IMPORTBFT (ID)'!$B$3:$B$5000)</f>
        <v>0</v>
      </c>
      <c r="J2426" s="72"/>
      <c r="K2426" s="18" t="str">
        <f t="shared" ca="1" si="0"/>
        <v>-</v>
      </c>
      <c r="L2426" s="19" t="e">
        <f>IF(G2426=#REF!,#REF!,"FALSO")</f>
        <v>#REF!</v>
      </c>
      <c r="M2426" s="75"/>
      <c r="N2426" s="76"/>
    </row>
    <row r="2427" spans="1:14" ht="15">
      <c r="A2427" s="80"/>
      <c r="B2427" s="81"/>
      <c r="C2427" s="69"/>
      <c r="D2427" s="69"/>
      <c r="E2427" s="69"/>
      <c r="F2427" s="69"/>
      <c r="G2427" s="82"/>
      <c r="H2427" s="78"/>
      <c r="I2427" s="28">
        <f ca="1">SUMIF('IMPORTBFT (ID)'!$A$3:$A$5000,$G$4:$G$7322,'IMPORTBFT (ID)'!$B$3:$B$5000)</f>
        <v>0</v>
      </c>
      <c r="J2427" s="72"/>
      <c r="K2427" s="18" t="str">
        <f t="shared" ca="1" si="0"/>
        <v>-</v>
      </c>
      <c r="L2427" s="19" t="e">
        <f>IF(G2427=#REF!,#REF!,"FALSO")</f>
        <v>#REF!</v>
      </c>
      <c r="M2427" s="75"/>
      <c r="N2427" s="76"/>
    </row>
    <row r="2428" spans="1:14" ht="15">
      <c r="A2428" s="80"/>
      <c r="B2428" s="81"/>
      <c r="C2428" s="69"/>
      <c r="D2428" s="69"/>
      <c r="E2428" s="69"/>
      <c r="F2428" s="69"/>
      <c r="G2428" s="82"/>
      <c r="H2428" s="78"/>
      <c r="I2428" s="28">
        <f ca="1">SUMIF('IMPORTBFT (ID)'!$A$3:$A$5000,$G$4:$G$7322,'IMPORTBFT (ID)'!$B$3:$B$5000)</f>
        <v>0</v>
      </c>
      <c r="J2428" s="72"/>
      <c r="K2428" s="18" t="str">
        <f t="shared" ca="1" si="0"/>
        <v>-</v>
      </c>
      <c r="L2428" s="19" t="e">
        <f>IF(G2428=#REF!,#REF!,"FALSO")</f>
        <v>#REF!</v>
      </c>
      <c r="M2428" s="75"/>
      <c r="N2428" s="76"/>
    </row>
    <row r="2429" spans="1:14" ht="15">
      <c r="A2429" s="80"/>
      <c r="B2429" s="81"/>
      <c r="C2429" s="69"/>
      <c r="D2429" s="69"/>
      <c r="E2429" s="69"/>
      <c r="F2429" s="69"/>
      <c r="G2429" s="82"/>
      <c r="H2429" s="78"/>
      <c r="I2429" s="28">
        <f ca="1">SUMIF('IMPORTBFT (ID)'!$A$3:$A$5000,$G$4:$G$7322,'IMPORTBFT (ID)'!$B$3:$B$5000)</f>
        <v>0</v>
      </c>
      <c r="J2429" s="72"/>
      <c r="K2429" s="18" t="str">
        <f t="shared" ca="1" si="0"/>
        <v>-</v>
      </c>
      <c r="L2429" s="19" t="e">
        <f>IF(G2429=#REF!,#REF!,"FALSO")</f>
        <v>#REF!</v>
      </c>
      <c r="M2429" s="75"/>
      <c r="N2429" s="76"/>
    </row>
    <row r="2430" spans="1:14" ht="15">
      <c r="A2430" s="80"/>
      <c r="B2430" s="81"/>
      <c r="C2430" s="69"/>
      <c r="D2430" s="69"/>
      <c r="E2430" s="69"/>
      <c r="F2430" s="69"/>
      <c r="G2430" s="82"/>
      <c r="H2430" s="78"/>
      <c r="I2430" s="28">
        <f ca="1">SUMIF('IMPORTBFT (ID)'!$A$3:$A$5000,$G$4:$G$7322,'IMPORTBFT (ID)'!$B$3:$B$5000)</f>
        <v>0</v>
      </c>
      <c r="J2430" s="72"/>
      <c r="K2430" s="18" t="str">
        <f t="shared" ca="1" si="0"/>
        <v>-</v>
      </c>
      <c r="L2430" s="19" t="e">
        <f>IF(G2430=#REF!,#REF!,"FALSO")</f>
        <v>#REF!</v>
      </c>
      <c r="M2430" s="75"/>
      <c r="N2430" s="76"/>
    </row>
    <row r="2431" spans="1:14" ht="15">
      <c r="A2431" s="80"/>
      <c r="B2431" s="81"/>
      <c r="C2431" s="69"/>
      <c r="D2431" s="69"/>
      <c r="E2431" s="69"/>
      <c r="F2431" s="69"/>
      <c r="G2431" s="82"/>
      <c r="H2431" s="78"/>
      <c r="I2431" s="28">
        <f ca="1">SUMIF('IMPORTBFT (ID)'!$A$3:$A$5000,$G$4:$G$7322,'IMPORTBFT (ID)'!$B$3:$B$5000)</f>
        <v>0</v>
      </c>
      <c r="J2431" s="72"/>
      <c r="K2431" s="18" t="str">
        <f t="shared" ca="1" si="0"/>
        <v>-</v>
      </c>
      <c r="L2431" s="19" t="e">
        <f>IF(G2431=#REF!,#REF!,"FALSO")</f>
        <v>#REF!</v>
      </c>
      <c r="M2431" s="75"/>
      <c r="N2431" s="76"/>
    </row>
    <row r="2432" spans="1:14" ht="15">
      <c r="A2432" s="80"/>
      <c r="B2432" s="81"/>
      <c r="C2432" s="69"/>
      <c r="D2432" s="69"/>
      <c r="E2432" s="69"/>
      <c r="F2432" s="69"/>
      <c r="G2432" s="82"/>
      <c r="H2432" s="78"/>
      <c r="I2432" s="28">
        <f ca="1">SUMIF('IMPORTBFT (ID)'!$A$3:$A$5000,$G$4:$G$7322,'IMPORTBFT (ID)'!$B$3:$B$5000)</f>
        <v>0</v>
      </c>
      <c r="J2432" s="72"/>
      <c r="K2432" s="18" t="str">
        <f t="shared" ca="1" si="0"/>
        <v>-</v>
      </c>
      <c r="L2432" s="19" t="e">
        <f>IF(G2432=#REF!,#REF!,"FALSO")</f>
        <v>#REF!</v>
      </c>
      <c r="M2432" s="75"/>
      <c r="N2432" s="76"/>
    </row>
    <row r="2433" spans="1:14" ht="15">
      <c r="A2433" s="80"/>
      <c r="B2433" s="81"/>
      <c r="C2433" s="69"/>
      <c r="D2433" s="69"/>
      <c r="E2433" s="69"/>
      <c r="F2433" s="69"/>
      <c r="G2433" s="82"/>
      <c r="H2433" s="78"/>
      <c r="I2433" s="28">
        <f ca="1">SUMIF('IMPORTBFT (ID)'!$A$3:$A$5000,$G$4:$G$7322,'IMPORTBFT (ID)'!$B$3:$B$5000)</f>
        <v>0</v>
      </c>
      <c r="J2433" s="72"/>
      <c r="K2433" s="18" t="str">
        <f t="shared" ca="1" si="0"/>
        <v>-</v>
      </c>
      <c r="L2433" s="19" t="e">
        <f>IF(G2433=#REF!,#REF!,"FALSO")</f>
        <v>#REF!</v>
      </c>
      <c r="M2433" s="75"/>
      <c r="N2433" s="76"/>
    </row>
    <row r="2434" spans="1:14" ht="15">
      <c r="A2434" s="80"/>
      <c r="B2434" s="81"/>
      <c r="C2434" s="69"/>
      <c r="D2434" s="69"/>
      <c r="E2434" s="69"/>
      <c r="F2434" s="69"/>
      <c r="G2434" s="82"/>
      <c r="H2434" s="78"/>
      <c r="I2434" s="28">
        <f ca="1">SUMIF('IMPORTBFT (ID)'!$A$3:$A$5000,$G$4:$G$7322,'IMPORTBFT (ID)'!$B$3:$B$5000)</f>
        <v>0</v>
      </c>
      <c r="J2434" s="72"/>
      <c r="K2434" s="18" t="str">
        <f t="shared" ca="1" si="0"/>
        <v>-</v>
      </c>
      <c r="L2434" s="19" t="e">
        <f>IF(G2434=#REF!,#REF!,"FALSO")</f>
        <v>#REF!</v>
      </c>
      <c r="M2434" s="75"/>
      <c r="N2434" s="76"/>
    </row>
    <row r="2435" spans="1:14" ht="15">
      <c r="A2435" s="80"/>
      <c r="B2435" s="81"/>
      <c r="C2435" s="69"/>
      <c r="D2435" s="69"/>
      <c r="E2435" s="69"/>
      <c r="F2435" s="69"/>
      <c r="G2435" s="82"/>
      <c r="H2435" s="78"/>
      <c r="I2435" s="28">
        <f ca="1">SUMIF('IMPORTBFT (ID)'!$A$3:$A$5000,$G$4:$G$7322,'IMPORTBFT (ID)'!$B$3:$B$5000)</f>
        <v>0</v>
      </c>
      <c r="J2435" s="72"/>
      <c r="K2435" s="18" t="str">
        <f t="shared" ca="1" si="0"/>
        <v>-</v>
      </c>
      <c r="L2435" s="19" t="e">
        <f>IF(G2435=#REF!,#REF!,"FALSO")</f>
        <v>#REF!</v>
      </c>
      <c r="M2435" s="75"/>
      <c r="N2435" s="76"/>
    </row>
    <row r="2436" spans="1:14" ht="15">
      <c r="A2436" s="80"/>
      <c r="B2436" s="81"/>
      <c r="C2436" s="69"/>
      <c r="D2436" s="69"/>
      <c r="E2436" s="69"/>
      <c r="F2436" s="69"/>
      <c r="G2436" s="82"/>
      <c r="H2436" s="78"/>
      <c r="I2436" s="28">
        <f ca="1">SUMIF('IMPORTBFT (ID)'!$A$3:$A$5000,$G$4:$G$7322,'IMPORTBFT (ID)'!$B$3:$B$5000)</f>
        <v>0</v>
      </c>
      <c r="J2436" s="72"/>
      <c r="K2436" s="18" t="str">
        <f t="shared" ca="1" si="0"/>
        <v>-</v>
      </c>
      <c r="L2436" s="19" t="e">
        <f>IF(G2436=#REF!,#REF!,"FALSO")</f>
        <v>#REF!</v>
      </c>
      <c r="M2436" s="75"/>
      <c r="N2436" s="76"/>
    </row>
    <row r="2437" spans="1:14" ht="15">
      <c r="A2437" s="80"/>
      <c r="B2437" s="81"/>
      <c r="C2437" s="69"/>
      <c r="D2437" s="69"/>
      <c r="E2437" s="69"/>
      <c r="F2437" s="69"/>
      <c r="G2437" s="82"/>
      <c r="H2437" s="78"/>
      <c r="I2437" s="28">
        <f ca="1">SUMIF('IMPORTBFT (ID)'!$A$3:$A$5000,$G$4:$G$7322,'IMPORTBFT (ID)'!$B$3:$B$5000)</f>
        <v>0</v>
      </c>
      <c r="J2437" s="72"/>
      <c r="K2437" s="18" t="str">
        <f t="shared" ca="1" si="0"/>
        <v>-</v>
      </c>
      <c r="L2437" s="19" t="e">
        <f>IF(G2437=#REF!,#REF!,"FALSO")</f>
        <v>#REF!</v>
      </c>
      <c r="M2437" s="75"/>
      <c r="N2437" s="76"/>
    </row>
    <row r="2438" spans="1:14" ht="15">
      <c r="A2438" s="80"/>
      <c r="B2438" s="81"/>
      <c r="C2438" s="69"/>
      <c r="D2438" s="69"/>
      <c r="E2438" s="69"/>
      <c r="F2438" s="69"/>
      <c r="G2438" s="82"/>
      <c r="H2438" s="78"/>
      <c r="I2438" s="28">
        <f ca="1">SUMIF('IMPORTBFT (ID)'!$A$3:$A$5000,$G$4:$G$7322,'IMPORTBFT (ID)'!$B$3:$B$5000)</f>
        <v>0</v>
      </c>
      <c r="J2438" s="72"/>
      <c r="K2438" s="18" t="str">
        <f t="shared" ca="1" si="0"/>
        <v>-</v>
      </c>
      <c r="L2438" s="19" t="e">
        <f>IF(G2438=#REF!,#REF!,"FALSO")</f>
        <v>#REF!</v>
      </c>
      <c r="M2438" s="75"/>
      <c r="N2438" s="76"/>
    </row>
    <row r="2439" spans="1:14" ht="15">
      <c r="A2439" s="80"/>
      <c r="B2439" s="81"/>
      <c r="C2439" s="69"/>
      <c r="D2439" s="69"/>
      <c r="E2439" s="69"/>
      <c r="F2439" s="69"/>
      <c r="G2439" s="82"/>
      <c r="H2439" s="78"/>
      <c r="I2439" s="28">
        <f ca="1">SUMIF('IMPORTBFT (ID)'!$A$3:$A$5000,$G$4:$G$7322,'IMPORTBFT (ID)'!$B$3:$B$5000)</f>
        <v>0</v>
      </c>
      <c r="J2439" s="72"/>
      <c r="K2439" s="18" t="str">
        <f t="shared" ca="1" si="0"/>
        <v>-</v>
      </c>
      <c r="L2439" s="19" t="e">
        <f>IF(G2439=#REF!,#REF!,"FALSO")</f>
        <v>#REF!</v>
      </c>
      <c r="M2439" s="75"/>
      <c r="N2439" s="76"/>
    </row>
    <row r="2440" spans="1:14" ht="15">
      <c r="A2440" s="80"/>
      <c r="B2440" s="81"/>
      <c r="C2440" s="69"/>
      <c r="D2440" s="69"/>
      <c r="E2440" s="69"/>
      <c r="F2440" s="69"/>
      <c r="G2440" s="82"/>
      <c r="H2440" s="78"/>
      <c r="I2440" s="28">
        <f ca="1">SUMIF('IMPORTBFT (ID)'!$A$3:$A$5000,$G$4:$G$7322,'IMPORTBFT (ID)'!$B$3:$B$5000)</f>
        <v>0</v>
      </c>
      <c r="J2440" s="72"/>
      <c r="K2440" s="18" t="str">
        <f t="shared" ca="1" si="0"/>
        <v>-</v>
      </c>
      <c r="L2440" s="19" t="e">
        <f>IF(G2440=#REF!,#REF!,"FALSO")</f>
        <v>#REF!</v>
      </c>
      <c r="M2440" s="75"/>
      <c r="N2440" s="76"/>
    </row>
    <row r="2441" spans="1:14" ht="15">
      <c r="A2441" s="80"/>
      <c r="B2441" s="81"/>
      <c r="C2441" s="69"/>
      <c r="D2441" s="69"/>
      <c r="E2441" s="69"/>
      <c r="F2441" s="69"/>
      <c r="G2441" s="82"/>
      <c r="H2441" s="78"/>
      <c r="I2441" s="28">
        <f ca="1">SUMIF('IMPORTBFT (ID)'!$A$3:$A$5000,$G$4:$G$7322,'IMPORTBFT (ID)'!$B$3:$B$5000)</f>
        <v>0</v>
      </c>
      <c r="J2441" s="72"/>
      <c r="K2441" s="18" t="str">
        <f t="shared" ca="1" si="0"/>
        <v>-</v>
      </c>
      <c r="L2441" s="19" t="e">
        <f>IF(G2441=#REF!,#REF!,"FALSO")</f>
        <v>#REF!</v>
      </c>
      <c r="M2441" s="75"/>
      <c r="N2441" s="76"/>
    </row>
    <row r="2442" spans="1:14" ht="15">
      <c r="A2442" s="80"/>
      <c r="B2442" s="81"/>
      <c r="C2442" s="69"/>
      <c r="D2442" s="69"/>
      <c r="E2442" s="69"/>
      <c r="F2442" s="69"/>
      <c r="G2442" s="82"/>
      <c r="H2442" s="78"/>
      <c r="I2442" s="28">
        <f ca="1">SUMIF('IMPORTBFT (ID)'!$A$3:$A$5000,$G$4:$G$7322,'IMPORTBFT (ID)'!$B$3:$B$5000)</f>
        <v>0</v>
      </c>
      <c r="J2442" s="72"/>
      <c r="K2442" s="18" t="str">
        <f t="shared" ca="1" si="0"/>
        <v>-</v>
      </c>
      <c r="L2442" s="19" t="e">
        <f>IF(G2442=#REF!,#REF!,"FALSO")</f>
        <v>#REF!</v>
      </c>
      <c r="M2442" s="75"/>
      <c r="N2442" s="76"/>
    </row>
    <row r="2443" spans="1:14" ht="15">
      <c r="A2443" s="80"/>
      <c r="B2443" s="81"/>
      <c r="C2443" s="69"/>
      <c r="D2443" s="69"/>
      <c r="E2443" s="69"/>
      <c r="F2443" s="69"/>
      <c r="G2443" s="82"/>
      <c r="H2443" s="78"/>
      <c r="I2443" s="28">
        <f ca="1">SUMIF('IMPORTBFT (ID)'!$A$3:$A$5000,$G$4:$G$7322,'IMPORTBFT (ID)'!$B$3:$B$5000)</f>
        <v>0</v>
      </c>
      <c r="J2443" s="72"/>
      <c r="K2443" s="18" t="str">
        <f t="shared" ca="1" si="0"/>
        <v>-</v>
      </c>
      <c r="L2443" s="19" t="e">
        <f>IF(G2443=#REF!,#REF!,"FALSO")</f>
        <v>#REF!</v>
      </c>
      <c r="M2443" s="75"/>
      <c r="N2443" s="76"/>
    </row>
    <row r="2444" spans="1:14" ht="15">
      <c r="A2444" s="80"/>
      <c r="B2444" s="81"/>
      <c r="C2444" s="69"/>
      <c r="D2444" s="69"/>
      <c r="E2444" s="69"/>
      <c r="F2444" s="69"/>
      <c r="G2444" s="82"/>
      <c r="H2444" s="78"/>
      <c r="I2444" s="28">
        <f ca="1">SUMIF('IMPORTBFT (ID)'!$A$3:$A$5000,$G$4:$G$7322,'IMPORTBFT (ID)'!$B$3:$B$5000)</f>
        <v>0</v>
      </c>
      <c r="J2444" s="72"/>
      <c r="K2444" s="18" t="str">
        <f t="shared" ca="1" si="0"/>
        <v>-</v>
      </c>
      <c r="L2444" s="19" t="e">
        <f>IF(G2444=#REF!,#REF!,"FALSO")</f>
        <v>#REF!</v>
      </c>
      <c r="M2444" s="75"/>
      <c r="N2444" s="76"/>
    </row>
    <row r="2445" spans="1:14" ht="15">
      <c r="A2445" s="80"/>
      <c r="B2445" s="81"/>
      <c r="C2445" s="69"/>
      <c r="D2445" s="69"/>
      <c r="E2445" s="69"/>
      <c r="F2445" s="69"/>
      <c r="G2445" s="82"/>
      <c r="H2445" s="78"/>
      <c r="I2445" s="28">
        <f ca="1">SUMIF('IMPORTBFT (ID)'!$A$3:$A$5000,$G$4:$G$7322,'IMPORTBFT (ID)'!$B$3:$B$5000)</f>
        <v>0</v>
      </c>
      <c r="J2445" s="72"/>
      <c r="K2445" s="18" t="str">
        <f t="shared" ca="1" si="0"/>
        <v>-</v>
      </c>
      <c r="L2445" s="19" t="e">
        <f>IF(G2445=#REF!,#REF!,"FALSO")</f>
        <v>#REF!</v>
      </c>
      <c r="M2445" s="75"/>
      <c r="N2445" s="76"/>
    </row>
    <row r="2446" spans="1:14" ht="15">
      <c r="A2446" s="80"/>
      <c r="B2446" s="81"/>
      <c r="C2446" s="69"/>
      <c r="D2446" s="69"/>
      <c r="E2446" s="69"/>
      <c r="F2446" s="69"/>
      <c r="G2446" s="82"/>
      <c r="H2446" s="78"/>
      <c r="I2446" s="28">
        <f ca="1">SUMIF('IMPORTBFT (ID)'!$A$3:$A$5000,$G$4:$G$7322,'IMPORTBFT (ID)'!$B$3:$B$5000)</f>
        <v>0</v>
      </c>
      <c r="J2446" s="72"/>
      <c r="K2446" s="18" t="str">
        <f t="shared" ca="1" si="0"/>
        <v>-</v>
      </c>
      <c r="L2446" s="19" t="e">
        <f>IF(G2446=#REF!,#REF!,"FALSO")</f>
        <v>#REF!</v>
      </c>
      <c r="M2446" s="75"/>
      <c r="N2446" s="76"/>
    </row>
    <row r="2447" spans="1:14" ht="15">
      <c r="A2447" s="80"/>
      <c r="B2447" s="81"/>
      <c r="C2447" s="69"/>
      <c r="D2447" s="69"/>
      <c r="E2447" s="69"/>
      <c r="F2447" s="69"/>
      <c r="G2447" s="82"/>
      <c r="H2447" s="78"/>
      <c r="I2447" s="28">
        <f ca="1">SUMIF('IMPORTBFT (ID)'!$A$3:$A$5000,$G$4:$G$7322,'IMPORTBFT (ID)'!$B$3:$B$5000)</f>
        <v>0</v>
      </c>
      <c r="J2447" s="72"/>
      <c r="K2447" s="18" t="str">
        <f t="shared" ca="1" si="0"/>
        <v>-</v>
      </c>
      <c r="L2447" s="19" t="e">
        <f>IF(G2447=#REF!,#REF!,"FALSO")</f>
        <v>#REF!</v>
      </c>
      <c r="M2447" s="75"/>
      <c r="N2447" s="76"/>
    </row>
    <row r="2448" spans="1:14" ht="15">
      <c r="A2448" s="80"/>
      <c r="B2448" s="81"/>
      <c r="C2448" s="69"/>
      <c r="D2448" s="69"/>
      <c r="E2448" s="69"/>
      <c r="F2448" s="69"/>
      <c r="G2448" s="82"/>
      <c r="H2448" s="78"/>
      <c r="I2448" s="28">
        <f ca="1">SUMIF('IMPORTBFT (ID)'!$A$3:$A$5000,$G$4:$G$7322,'IMPORTBFT (ID)'!$B$3:$B$5000)</f>
        <v>0</v>
      </c>
      <c r="J2448" s="72"/>
      <c r="K2448" s="18" t="str">
        <f t="shared" ca="1" si="0"/>
        <v>-</v>
      </c>
      <c r="L2448" s="19" t="e">
        <f>IF(G2448=#REF!,#REF!,"FALSO")</f>
        <v>#REF!</v>
      </c>
      <c r="M2448" s="75"/>
      <c r="N2448" s="76"/>
    </row>
    <row r="2449" spans="1:14" ht="15">
      <c r="A2449" s="80"/>
      <c r="B2449" s="81"/>
      <c r="C2449" s="69"/>
      <c r="D2449" s="69"/>
      <c r="E2449" s="69"/>
      <c r="F2449" s="69"/>
      <c r="G2449" s="82"/>
      <c r="H2449" s="78"/>
      <c r="I2449" s="28">
        <f ca="1">SUMIF('IMPORTBFT (ID)'!$A$3:$A$5000,$G$4:$G$7322,'IMPORTBFT (ID)'!$B$3:$B$5000)</f>
        <v>0</v>
      </c>
      <c r="J2449" s="72"/>
      <c r="K2449" s="18" t="str">
        <f t="shared" ca="1" si="0"/>
        <v>-</v>
      </c>
      <c r="L2449" s="19" t="e">
        <f>IF(G2449=#REF!,#REF!,"FALSO")</f>
        <v>#REF!</v>
      </c>
      <c r="M2449" s="75"/>
      <c r="N2449" s="76"/>
    </row>
    <row r="2450" spans="1:14" ht="15">
      <c r="A2450" s="80"/>
      <c r="B2450" s="81"/>
      <c r="C2450" s="69"/>
      <c r="D2450" s="69"/>
      <c r="E2450" s="69"/>
      <c r="F2450" s="69"/>
      <c r="G2450" s="82"/>
      <c r="H2450" s="78"/>
      <c r="I2450" s="28">
        <f ca="1">SUMIF('IMPORTBFT (ID)'!$A$3:$A$5000,$G$4:$G$7322,'IMPORTBFT (ID)'!$B$3:$B$5000)</f>
        <v>0</v>
      </c>
      <c r="J2450" s="72"/>
      <c r="K2450" s="18" t="str">
        <f t="shared" ca="1" si="0"/>
        <v>-</v>
      </c>
      <c r="L2450" s="19" t="e">
        <f>IF(G2450=#REF!,#REF!,"FALSO")</f>
        <v>#REF!</v>
      </c>
      <c r="M2450" s="75"/>
      <c r="N2450" s="76"/>
    </row>
    <row r="2451" spans="1:14" ht="15">
      <c r="A2451" s="80"/>
      <c r="B2451" s="81"/>
      <c r="C2451" s="69"/>
      <c r="D2451" s="69"/>
      <c r="E2451" s="69"/>
      <c r="F2451" s="69"/>
      <c r="G2451" s="82"/>
      <c r="H2451" s="78"/>
      <c r="I2451" s="28">
        <f ca="1">SUMIF('IMPORTBFT (ID)'!$A$3:$A$5000,$G$4:$G$7322,'IMPORTBFT (ID)'!$B$3:$B$5000)</f>
        <v>0</v>
      </c>
      <c r="J2451" s="72"/>
      <c r="K2451" s="18" t="str">
        <f t="shared" ca="1" si="0"/>
        <v>-</v>
      </c>
      <c r="L2451" s="19" t="e">
        <f>IF(G2451=#REF!,#REF!,"FALSO")</f>
        <v>#REF!</v>
      </c>
      <c r="M2451" s="75"/>
      <c r="N2451" s="76"/>
    </row>
    <row r="2452" spans="1:14" ht="15">
      <c r="A2452" s="80"/>
      <c r="B2452" s="81"/>
      <c r="C2452" s="69"/>
      <c r="D2452" s="69"/>
      <c r="E2452" s="69"/>
      <c r="F2452" s="69"/>
      <c r="G2452" s="82"/>
      <c r="H2452" s="78"/>
      <c r="I2452" s="28">
        <f ca="1">SUMIF('IMPORTBFT (ID)'!$A$3:$A$5000,$G$4:$G$7322,'IMPORTBFT (ID)'!$B$3:$B$5000)</f>
        <v>0</v>
      </c>
      <c r="J2452" s="72"/>
      <c r="K2452" s="18" t="str">
        <f t="shared" ca="1" si="0"/>
        <v>-</v>
      </c>
      <c r="L2452" s="19" t="e">
        <f>IF(G2452=#REF!,#REF!,"FALSO")</f>
        <v>#REF!</v>
      </c>
      <c r="M2452" s="75"/>
      <c r="N2452" s="76"/>
    </row>
    <row r="2453" spans="1:14" ht="15">
      <c r="A2453" s="80"/>
      <c r="B2453" s="81"/>
      <c r="C2453" s="69"/>
      <c r="D2453" s="69"/>
      <c r="E2453" s="69"/>
      <c r="F2453" s="69"/>
      <c r="G2453" s="82"/>
      <c r="H2453" s="78"/>
      <c r="I2453" s="28">
        <f ca="1">SUMIF('IMPORTBFT (ID)'!$A$3:$A$5000,$G$4:$G$7322,'IMPORTBFT (ID)'!$B$3:$B$5000)</f>
        <v>0</v>
      </c>
      <c r="J2453" s="72"/>
      <c r="K2453" s="18" t="str">
        <f t="shared" ca="1" si="0"/>
        <v>-</v>
      </c>
      <c r="L2453" s="19" t="e">
        <f>IF(G2453=#REF!,#REF!,"FALSO")</f>
        <v>#REF!</v>
      </c>
      <c r="M2453" s="75"/>
      <c r="N2453" s="76"/>
    </row>
    <row r="2454" spans="1:14" ht="15">
      <c r="A2454" s="80"/>
      <c r="B2454" s="81"/>
      <c r="C2454" s="69"/>
      <c r="D2454" s="69"/>
      <c r="E2454" s="69"/>
      <c r="F2454" s="69"/>
      <c r="G2454" s="82"/>
      <c r="H2454" s="78"/>
      <c r="I2454" s="28">
        <f ca="1">SUMIF('IMPORTBFT (ID)'!$A$3:$A$5000,$G$4:$G$7322,'IMPORTBFT (ID)'!$B$3:$B$5000)</f>
        <v>0</v>
      </c>
      <c r="J2454" s="72"/>
      <c r="K2454" s="18" t="str">
        <f t="shared" ca="1" si="0"/>
        <v>-</v>
      </c>
      <c r="L2454" s="19" t="e">
        <f>IF(G2454=#REF!,#REF!,"FALSO")</f>
        <v>#REF!</v>
      </c>
      <c r="M2454" s="75"/>
      <c r="N2454" s="76"/>
    </row>
    <row r="2455" spans="1:14" ht="15">
      <c r="A2455" s="80"/>
      <c r="B2455" s="81"/>
      <c r="C2455" s="69"/>
      <c r="D2455" s="69"/>
      <c r="E2455" s="69"/>
      <c r="F2455" s="69"/>
      <c r="G2455" s="82"/>
      <c r="H2455" s="78"/>
      <c r="I2455" s="28">
        <f ca="1">SUMIF('IMPORTBFT (ID)'!$A$3:$A$5000,$G$4:$G$7322,'IMPORTBFT (ID)'!$B$3:$B$5000)</f>
        <v>0</v>
      </c>
      <c r="J2455" s="72"/>
      <c r="K2455" s="18" t="str">
        <f t="shared" ca="1" si="0"/>
        <v>-</v>
      </c>
      <c r="L2455" s="19" t="e">
        <f>IF(G2455=#REF!,#REF!,"FALSO")</f>
        <v>#REF!</v>
      </c>
      <c r="M2455" s="75"/>
      <c r="N2455" s="76"/>
    </row>
    <row r="2456" spans="1:14" ht="15">
      <c r="A2456" s="80"/>
      <c r="B2456" s="81"/>
      <c r="C2456" s="69"/>
      <c r="D2456" s="69"/>
      <c r="E2456" s="69"/>
      <c r="F2456" s="69"/>
      <c r="G2456" s="82"/>
      <c r="H2456" s="78"/>
      <c r="I2456" s="28">
        <f ca="1">SUMIF('IMPORTBFT (ID)'!$A$3:$A$5000,$G$4:$G$7322,'IMPORTBFT (ID)'!$B$3:$B$5000)</f>
        <v>0</v>
      </c>
      <c r="J2456" s="72"/>
      <c r="K2456" s="18" t="str">
        <f t="shared" ca="1" si="0"/>
        <v>-</v>
      </c>
      <c r="L2456" s="19" t="e">
        <f>IF(G2456=#REF!,#REF!,"FALSO")</f>
        <v>#REF!</v>
      </c>
      <c r="M2456" s="75"/>
      <c r="N2456" s="76"/>
    </row>
    <row r="2457" spans="1:14" ht="15">
      <c r="A2457" s="80"/>
      <c r="B2457" s="81"/>
      <c r="C2457" s="69"/>
      <c r="D2457" s="69"/>
      <c r="E2457" s="69"/>
      <c r="F2457" s="69"/>
      <c r="G2457" s="82"/>
      <c r="H2457" s="78"/>
      <c r="I2457" s="28">
        <f ca="1">SUMIF('IMPORTBFT (ID)'!$A$3:$A$5000,$G$4:$G$7322,'IMPORTBFT (ID)'!$B$3:$B$5000)</f>
        <v>0</v>
      </c>
      <c r="J2457" s="72"/>
      <c r="K2457" s="18" t="str">
        <f t="shared" ca="1" si="0"/>
        <v>-</v>
      </c>
      <c r="L2457" s="19" t="e">
        <f>IF(G2457=#REF!,#REF!,"FALSO")</f>
        <v>#REF!</v>
      </c>
      <c r="M2457" s="75"/>
      <c r="N2457" s="76"/>
    </row>
    <row r="2458" spans="1:14" ht="15">
      <c r="A2458" s="80"/>
      <c r="B2458" s="81"/>
      <c r="C2458" s="69"/>
      <c r="D2458" s="69"/>
      <c r="E2458" s="69"/>
      <c r="F2458" s="69"/>
      <c r="G2458" s="82"/>
      <c r="H2458" s="78"/>
      <c r="I2458" s="28">
        <f ca="1">SUMIF('IMPORTBFT (ID)'!$A$3:$A$5000,$G$4:$G$7322,'IMPORTBFT (ID)'!$B$3:$B$5000)</f>
        <v>0</v>
      </c>
      <c r="J2458" s="72"/>
      <c r="K2458" s="18" t="str">
        <f t="shared" ca="1" si="0"/>
        <v>-</v>
      </c>
      <c r="L2458" s="19" t="e">
        <f>IF(G2458=#REF!,#REF!,"FALSO")</f>
        <v>#REF!</v>
      </c>
      <c r="M2458" s="75"/>
      <c r="N2458" s="76"/>
    </row>
    <row r="2459" spans="1:14" ht="15">
      <c r="A2459" s="80"/>
      <c r="B2459" s="81"/>
      <c r="C2459" s="69"/>
      <c r="D2459" s="69"/>
      <c r="E2459" s="69"/>
      <c r="F2459" s="69"/>
      <c r="G2459" s="82"/>
      <c r="H2459" s="78"/>
      <c r="I2459" s="28">
        <f ca="1">SUMIF('IMPORTBFT (ID)'!$A$3:$A$5000,$G$4:$G$7322,'IMPORTBFT (ID)'!$B$3:$B$5000)</f>
        <v>0</v>
      </c>
      <c r="J2459" s="72"/>
      <c r="K2459" s="18" t="str">
        <f t="shared" ca="1" si="0"/>
        <v>-</v>
      </c>
      <c r="L2459" s="19" t="e">
        <f>IF(G2459=#REF!,#REF!,"FALSO")</f>
        <v>#REF!</v>
      </c>
      <c r="M2459" s="75"/>
      <c r="N2459" s="76"/>
    </row>
    <row r="2460" spans="1:14" ht="15">
      <c r="A2460" s="80"/>
      <c r="B2460" s="81"/>
      <c r="C2460" s="69"/>
      <c r="D2460" s="69"/>
      <c r="E2460" s="69"/>
      <c r="F2460" s="69"/>
      <c r="G2460" s="82"/>
      <c r="H2460" s="78"/>
      <c r="I2460" s="28">
        <f ca="1">SUMIF('IMPORTBFT (ID)'!$A$3:$A$5000,$G$4:$G$7322,'IMPORTBFT (ID)'!$B$3:$B$5000)</f>
        <v>0</v>
      </c>
      <c r="J2460" s="72"/>
      <c r="K2460" s="18" t="str">
        <f t="shared" ca="1" si="0"/>
        <v>-</v>
      </c>
      <c r="L2460" s="19" t="e">
        <f>IF(G2460=#REF!,#REF!,"FALSO")</f>
        <v>#REF!</v>
      </c>
      <c r="M2460" s="75"/>
      <c r="N2460" s="76"/>
    </row>
    <row r="2461" spans="1:14" ht="15">
      <c r="A2461" s="80"/>
      <c r="B2461" s="81"/>
      <c r="C2461" s="69"/>
      <c r="D2461" s="69"/>
      <c r="E2461" s="69"/>
      <c r="F2461" s="69"/>
      <c r="G2461" s="82"/>
      <c r="H2461" s="78"/>
      <c r="I2461" s="28">
        <f ca="1">SUMIF('IMPORTBFT (ID)'!$A$3:$A$5000,$G$4:$G$7322,'IMPORTBFT (ID)'!$B$3:$B$5000)</f>
        <v>0</v>
      </c>
      <c r="J2461" s="72"/>
      <c r="K2461" s="18" t="str">
        <f t="shared" ca="1" si="0"/>
        <v>-</v>
      </c>
      <c r="L2461" s="19" t="e">
        <f>IF(G2461=#REF!,#REF!,"FALSO")</f>
        <v>#REF!</v>
      </c>
      <c r="M2461" s="75"/>
      <c r="N2461" s="76"/>
    </row>
    <row r="2462" spans="1:14" ht="15">
      <c r="A2462" s="80"/>
      <c r="B2462" s="81"/>
      <c r="C2462" s="69"/>
      <c r="D2462" s="69"/>
      <c r="E2462" s="69"/>
      <c r="F2462" s="69"/>
      <c r="G2462" s="82"/>
      <c r="H2462" s="78"/>
      <c r="I2462" s="28">
        <f ca="1">SUMIF('IMPORTBFT (ID)'!$A$3:$A$5000,$G$4:$G$7322,'IMPORTBFT (ID)'!$B$3:$B$5000)</f>
        <v>0</v>
      </c>
      <c r="J2462" s="72"/>
      <c r="K2462" s="18" t="str">
        <f t="shared" ca="1" si="0"/>
        <v>-</v>
      </c>
      <c r="L2462" s="19" t="e">
        <f>IF(G2462=#REF!,#REF!,"FALSO")</f>
        <v>#REF!</v>
      </c>
      <c r="M2462" s="75"/>
      <c r="N2462" s="76"/>
    </row>
    <row r="2463" spans="1:14" ht="15">
      <c r="A2463" s="80"/>
      <c r="B2463" s="81"/>
      <c r="C2463" s="69"/>
      <c r="D2463" s="69"/>
      <c r="E2463" s="69"/>
      <c r="F2463" s="69"/>
      <c r="G2463" s="82"/>
      <c r="H2463" s="78"/>
      <c r="I2463" s="28">
        <f ca="1">SUMIF('IMPORTBFT (ID)'!$A$3:$A$5000,$G$4:$G$7322,'IMPORTBFT (ID)'!$B$3:$B$5000)</f>
        <v>0</v>
      </c>
      <c r="J2463" s="72"/>
      <c r="K2463" s="18" t="str">
        <f t="shared" ca="1" si="0"/>
        <v>-</v>
      </c>
      <c r="L2463" s="19" t="e">
        <f>IF(G2463=#REF!,#REF!,"FALSO")</f>
        <v>#REF!</v>
      </c>
      <c r="M2463" s="75"/>
      <c r="N2463" s="76"/>
    </row>
    <row r="2464" spans="1:14" ht="15">
      <c r="A2464" s="80"/>
      <c r="B2464" s="81"/>
      <c r="C2464" s="69"/>
      <c r="D2464" s="69"/>
      <c r="E2464" s="69"/>
      <c r="F2464" s="69"/>
      <c r="G2464" s="82"/>
      <c r="H2464" s="78"/>
      <c r="I2464" s="28">
        <f ca="1">SUMIF('IMPORTBFT (ID)'!$A$3:$A$5000,$G$4:$G$7322,'IMPORTBFT (ID)'!$B$3:$B$5000)</f>
        <v>0</v>
      </c>
      <c r="J2464" s="72"/>
      <c r="K2464" s="18" t="str">
        <f t="shared" ca="1" si="0"/>
        <v>-</v>
      </c>
      <c r="L2464" s="19" t="e">
        <f>IF(G2464=#REF!,#REF!,"FALSO")</f>
        <v>#REF!</v>
      </c>
      <c r="M2464" s="75"/>
      <c r="N2464" s="76"/>
    </row>
    <row r="2465" spans="1:14" ht="15">
      <c r="A2465" s="80"/>
      <c r="B2465" s="81"/>
      <c r="C2465" s="69"/>
      <c r="D2465" s="69"/>
      <c r="E2465" s="69"/>
      <c r="F2465" s="69"/>
      <c r="G2465" s="82"/>
      <c r="H2465" s="78"/>
      <c r="I2465" s="28">
        <f ca="1">SUMIF('IMPORTBFT (ID)'!$A$3:$A$5000,$G$4:$G$7322,'IMPORTBFT (ID)'!$B$3:$B$5000)</f>
        <v>0</v>
      </c>
      <c r="J2465" s="72"/>
      <c r="K2465" s="18" t="str">
        <f t="shared" ca="1" si="0"/>
        <v>-</v>
      </c>
      <c r="L2465" s="19" t="e">
        <f>IF(G2465=#REF!,#REF!,"FALSO")</f>
        <v>#REF!</v>
      </c>
      <c r="M2465" s="75"/>
      <c r="N2465" s="76"/>
    </row>
    <row r="2466" spans="1:14" ht="15">
      <c r="A2466" s="80"/>
      <c r="B2466" s="81"/>
      <c r="C2466" s="69"/>
      <c r="D2466" s="69"/>
      <c r="E2466" s="69"/>
      <c r="F2466" s="69"/>
      <c r="G2466" s="82"/>
      <c r="H2466" s="78"/>
      <c r="I2466" s="28">
        <f ca="1">SUMIF('IMPORTBFT (ID)'!$A$3:$A$5000,$G$4:$G$7322,'IMPORTBFT (ID)'!$B$3:$B$5000)</f>
        <v>0</v>
      </c>
      <c r="J2466" s="72"/>
      <c r="K2466" s="18" t="str">
        <f t="shared" ca="1" si="0"/>
        <v>-</v>
      </c>
      <c r="L2466" s="19" t="e">
        <f>IF(G2466=#REF!,#REF!,"FALSO")</f>
        <v>#REF!</v>
      </c>
      <c r="M2466" s="75"/>
      <c r="N2466" s="76"/>
    </row>
    <row r="2467" spans="1:14" ht="15">
      <c r="A2467" s="80"/>
      <c r="B2467" s="81"/>
      <c r="C2467" s="69"/>
      <c r="D2467" s="69"/>
      <c r="E2467" s="69"/>
      <c r="F2467" s="69"/>
      <c r="G2467" s="82"/>
      <c r="H2467" s="78"/>
      <c r="I2467" s="28">
        <f ca="1">SUMIF('IMPORTBFT (ID)'!$A$3:$A$5000,$G$4:$G$7322,'IMPORTBFT (ID)'!$B$3:$B$5000)</f>
        <v>0</v>
      </c>
      <c r="J2467" s="72"/>
      <c r="K2467" s="18" t="str">
        <f t="shared" ca="1" si="0"/>
        <v>-</v>
      </c>
      <c r="L2467" s="19" t="e">
        <f>IF(G2467=#REF!,#REF!,"FALSO")</f>
        <v>#REF!</v>
      </c>
      <c r="M2467" s="75"/>
      <c r="N2467" s="76"/>
    </row>
    <row r="2468" spans="1:14" ht="15">
      <c r="A2468" s="80"/>
      <c r="B2468" s="81"/>
      <c r="C2468" s="69"/>
      <c r="D2468" s="69"/>
      <c r="E2468" s="69"/>
      <c r="F2468" s="69"/>
      <c r="G2468" s="82"/>
      <c r="H2468" s="78"/>
      <c r="I2468" s="28">
        <f ca="1">SUMIF('IMPORTBFT (ID)'!$A$3:$A$5000,$G$4:$G$7322,'IMPORTBFT (ID)'!$B$3:$B$5000)</f>
        <v>0</v>
      </c>
      <c r="J2468" s="72"/>
      <c r="K2468" s="18" t="str">
        <f t="shared" ca="1" si="0"/>
        <v>-</v>
      </c>
      <c r="L2468" s="19" t="e">
        <f>IF(G2468=#REF!,#REF!,"FALSO")</f>
        <v>#REF!</v>
      </c>
      <c r="M2468" s="75"/>
      <c r="N2468" s="76"/>
    </row>
    <row r="2469" spans="1:14" ht="15">
      <c r="A2469" s="80"/>
      <c r="B2469" s="81"/>
      <c r="C2469" s="69"/>
      <c r="D2469" s="69"/>
      <c r="E2469" s="69"/>
      <c r="F2469" s="69"/>
      <c r="G2469" s="82"/>
      <c r="H2469" s="78"/>
      <c r="I2469" s="28">
        <f ca="1">SUMIF('IMPORTBFT (ID)'!$A$3:$A$5000,$G$4:$G$7322,'IMPORTBFT (ID)'!$B$3:$B$5000)</f>
        <v>0</v>
      </c>
      <c r="J2469" s="72"/>
      <c r="K2469" s="18" t="str">
        <f t="shared" ca="1" si="0"/>
        <v>-</v>
      </c>
      <c r="L2469" s="19" t="e">
        <f>IF(G2469=#REF!,#REF!,"FALSO")</f>
        <v>#REF!</v>
      </c>
      <c r="M2469" s="75"/>
      <c r="N2469" s="76"/>
    </row>
    <row r="2470" spans="1:14" ht="15">
      <c r="A2470" s="80"/>
      <c r="B2470" s="81"/>
      <c r="C2470" s="69"/>
      <c r="D2470" s="69"/>
      <c r="E2470" s="69"/>
      <c r="F2470" s="69"/>
      <c r="G2470" s="82"/>
      <c r="H2470" s="78"/>
      <c r="I2470" s="28">
        <f ca="1">SUMIF('IMPORTBFT (ID)'!$A$3:$A$5000,$G$4:$G$7322,'IMPORTBFT (ID)'!$B$3:$B$5000)</f>
        <v>0</v>
      </c>
      <c r="J2470" s="72"/>
      <c r="K2470" s="18" t="str">
        <f t="shared" ca="1" si="0"/>
        <v>-</v>
      </c>
      <c r="L2470" s="19" t="e">
        <f>IF(G2470=#REF!,#REF!,"FALSO")</f>
        <v>#REF!</v>
      </c>
      <c r="M2470" s="75"/>
      <c r="N2470" s="76"/>
    </row>
    <row r="2471" spans="1:14" ht="15">
      <c r="A2471" s="80"/>
      <c r="B2471" s="81"/>
      <c r="C2471" s="69"/>
      <c r="D2471" s="69"/>
      <c r="E2471" s="69"/>
      <c r="F2471" s="69"/>
      <c r="G2471" s="82"/>
      <c r="H2471" s="78"/>
      <c r="I2471" s="28">
        <f ca="1">SUMIF('IMPORTBFT (ID)'!$A$3:$A$5000,$G$4:$G$7322,'IMPORTBFT (ID)'!$B$3:$B$5000)</f>
        <v>0</v>
      </c>
      <c r="J2471" s="72"/>
      <c r="K2471" s="18" t="str">
        <f t="shared" ca="1" si="0"/>
        <v>-</v>
      </c>
      <c r="L2471" s="19" t="e">
        <f>IF(G2471=#REF!,#REF!,"FALSO")</f>
        <v>#REF!</v>
      </c>
      <c r="M2471" s="75"/>
      <c r="N2471" s="76"/>
    </row>
    <row r="2472" spans="1:14" ht="15">
      <c r="A2472" s="80"/>
      <c r="B2472" s="81"/>
      <c r="C2472" s="69"/>
      <c r="D2472" s="69"/>
      <c r="E2472" s="69"/>
      <c r="F2472" s="69"/>
      <c r="G2472" s="82"/>
      <c r="H2472" s="78"/>
      <c r="I2472" s="28">
        <f ca="1">SUMIF('IMPORTBFT (ID)'!$A$3:$A$5000,$G$4:$G$7322,'IMPORTBFT (ID)'!$B$3:$B$5000)</f>
        <v>0</v>
      </c>
      <c r="J2472" s="72"/>
      <c r="K2472" s="18" t="str">
        <f t="shared" ca="1" si="0"/>
        <v>-</v>
      </c>
      <c r="L2472" s="19" t="e">
        <f>IF(G2472=#REF!,#REF!,"FALSO")</f>
        <v>#REF!</v>
      </c>
      <c r="M2472" s="75"/>
      <c r="N2472" s="76"/>
    </row>
    <row r="2473" spans="1:14" ht="15">
      <c r="A2473" s="80"/>
      <c r="B2473" s="81"/>
      <c r="C2473" s="69"/>
      <c r="D2473" s="69"/>
      <c r="E2473" s="69"/>
      <c r="F2473" s="69"/>
      <c r="G2473" s="82"/>
      <c r="H2473" s="78"/>
      <c r="I2473" s="28">
        <f ca="1">SUMIF('IMPORTBFT (ID)'!$A$3:$A$5000,$G$4:$G$7322,'IMPORTBFT (ID)'!$B$3:$B$5000)</f>
        <v>0</v>
      </c>
      <c r="J2473" s="72"/>
      <c r="K2473" s="18" t="str">
        <f t="shared" ca="1" si="0"/>
        <v>-</v>
      </c>
      <c r="L2473" s="19" t="e">
        <f>IF(G2473=#REF!,#REF!,"FALSO")</f>
        <v>#REF!</v>
      </c>
      <c r="M2473" s="75"/>
      <c r="N2473" s="76"/>
    </row>
    <row r="2474" spans="1:14" ht="15">
      <c r="A2474" s="80"/>
      <c r="B2474" s="81"/>
      <c r="C2474" s="69"/>
      <c r="D2474" s="69"/>
      <c r="E2474" s="69"/>
      <c r="F2474" s="69"/>
      <c r="G2474" s="82"/>
      <c r="H2474" s="78"/>
      <c r="I2474" s="28">
        <f ca="1">SUMIF('IMPORTBFT (ID)'!$A$3:$A$5000,$G$4:$G$7322,'IMPORTBFT (ID)'!$B$3:$B$5000)</f>
        <v>0</v>
      </c>
      <c r="J2474" s="72"/>
      <c r="K2474" s="18" t="str">
        <f t="shared" ca="1" si="0"/>
        <v>-</v>
      </c>
      <c r="L2474" s="19" t="e">
        <f>IF(G2474=#REF!,#REF!,"FALSO")</f>
        <v>#REF!</v>
      </c>
      <c r="M2474" s="75"/>
      <c r="N2474" s="76"/>
    </row>
    <row r="2475" spans="1:14" ht="15">
      <c r="A2475" s="80"/>
      <c r="B2475" s="81"/>
      <c r="C2475" s="69"/>
      <c r="D2475" s="69"/>
      <c r="E2475" s="69"/>
      <c r="F2475" s="69"/>
      <c r="G2475" s="82"/>
      <c r="H2475" s="78"/>
      <c r="I2475" s="28">
        <f ca="1">SUMIF('IMPORTBFT (ID)'!$A$3:$A$5000,$G$4:$G$7322,'IMPORTBFT (ID)'!$B$3:$B$5000)</f>
        <v>0</v>
      </c>
      <c r="J2475" s="72"/>
      <c r="K2475" s="18" t="str">
        <f t="shared" ca="1" si="0"/>
        <v>-</v>
      </c>
      <c r="L2475" s="19" t="e">
        <f>IF(G2475=#REF!,#REF!,"FALSO")</f>
        <v>#REF!</v>
      </c>
      <c r="M2475" s="75"/>
      <c r="N2475" s="76"/>
    </row>
    <row r="2476" spans="1:14" ht="15">
      <c r="A2476" s="80"/>
      <c r="B2476" s="81"/>
      <c r="C2476" s="69"/>
      <c r="D2476" s="69"/>
      <c r="E2476" s="69"/>
      <c r="F2476" s="69"/>
      <c r="G2476" s="82"/>
      <c r="H2476" s="78"/>
      <c r="I2476" s="28">
        <f ca="1">SUMIF('IMPORTBFT (ID)'!$A$3:$A$5000,$G$4:$G$7322,'IMPORTBFT (ID)'!$B$3:$B$5000)</f>
        <v>0</v>
      </c>
      <c r="J2476" s="72"/>
      <c r="K2476" s="18" t="str">
        <f t="shared" ca="1" si="0"/>
        <v>-</v>
      </c>
      <c r="L2476" s="19" t="e">
        <f>IF(G2476=#REF!,#REF!,"FALSO")</f>
        <v>#REF!</v>
      </c>
      <c r="M2476" s="75"/>
      <c r="N2476" s="76"/>
    </row>
    <row r="2477" spans="1:14" ht="15">
      <c r="A2477" s="80"/>
      <c r="B2477" s="81"/>
      <c r="C2477" s="69"/>
      <c r="D2477" s="69"/>
      <c r="E2477" s="69"/>
      <c r="F2477" s="69"/>
      <c r="G2477" s="82"/>
      <c r="H2477" s="78"/>
      <c r="I2477" s="28">
        <f ca="1">SUMIF('IMPORTBFT (ID)'!$A$3:$A$5000,$G$4:$G$7322,'IMPORTBFT (ID)'!$B$3:$B$5000)</f>
        <v>0</v>
      </c>
      <c r="J2477" s="72"/>
      <c r="K2477" s="18" t="str">
        <f t="shared" ca="1" si="0"/>
        <v>-</v>
      </c>
      <c r="L2477" s="19" t="e">
        <f>IF(G2477=#REF!,#REF!,"FALSO")</f>
        <v>#REF!</v>
      </c>
      <c r="M2477" s="75"/>
      <c r="N2477" s="76"/>
    </row>
    <row r="2478" spans="1:14" ht="15">
      <c r="A2478" s="80"/>
      <c r="B2478" s="81"/>
      <c r="C2478" s="69"/>
      <c r="D2478" s="69"/>
      <c r="E2478" s="69"/>
      <c r="F2478" s="69"/>
      <c r="G2478" s="82"/>
      <c r="H2478" s="78"/>
      <c r="I2478" s="28">
        <f ca="1">SUMIF('IMPORTBFT (ID)'!$A$3:$A$5000,$G$4:$G$7322,'IMPORTBFT (ID)'!$B$3:$B$5000)</f>
        <v>0</v>
      </c>
      <c r="J2478" s="72"/>
      <c r="K2478" s="18" t="str">
        <f t="shared" ca="1" si="0"/>
        <v>-</v>
      </c>
      <c r="L2478" s="19" t="e">
        <f>IF(G2478=#REF!,#REF!,"FALSO")</f>
        <v>#REF!</v>
      </c>
      <c r="M2478" s="75"/>
      <c r="N2478" s="76"/>
    </row>
    <row r="2479" spans="1:14" ht="15">
      <c r="A2479" s="80"/>
      <c r="B2479" s="81"/>
      <c r="C2479" s="69"/>
      <c r="D2479" s="69"/>
      <c r="E2479" s="69"/>
      <c r="F2479" s="69"/>
      <c r="G2479" s="82"/>
      <c r="H2479" s="78"/>
      <c r="I2479" s="28">
        <f ca="1">SUMIF('IMPORTBFT (ID)'!$A$3:$A$5000,$G$4:$G$7322,'IMPORTBFT (ID)'!$B$3:$B$5000)</f>
        <v>0</v>
      </c>
      <c r="J2479" s="72"/>
      <c r="K2479" s="18" t="str">
        <f t="shared" ca="1" si="0"/>
        <v>-</v>
      </c>
      <c r="L2479" s="19" t="e">
        <f>IF(G2479=#REF!,#REF!,"FALSO")</f>
        <v>#REF!</v>
      </c>
      <c r="M2479" s="75"/>
      <c r="N2479" s="76"/>
    </row>
    <row r="2480" spans="1:14" ht="15">
      <c r="A2480" s="80"/>
      <c r="B2480" s="81"/>
      <c r="C2480" s="69"/>
      <c r="D2480" s="69"/>
      <c r="E2480" s="69"/>
      <c r="F2480" s="69"/>
      <c r="G2480" s="82"/>
      <c r="H2480" s="78"/>
      <c r="I2480" s="28">
        <f ca="1">SUMIF('IMPORTBFT (ID)'!$A$3:$A$5000,$G$4:$G$7322,'IMPORTBFT (ID)'!$B$3:$B$5000)</f>
        <v>0</v>
      </c>
      <c r="J2480" s="72"/>
      <c r="K2480" s="18" t="str">
        <f t="shared" ca="1" si="0"/>
        <v>-</v>
      </c>
      <c r="L2480" s="19" t="e">
        <f>IF(G2480=#REF!,#REF!,"FALSO")</f>
        <v>#REF!</v>
      </c>
      <c r="M2480" s="75"/>
      <c r="N2480" s="76"/>
    </row>
    <row r="2481" spans="1:14" ht="15">
      <c r="A2481" s="80"/>
      <c r="B2481" s="81"/>
      <c r="C2481" s="69"/>
      <c r="D2481" s="69"/>
      <c r="E2481" s="69"/>
      <c r="F2481" s="69"/>
      <c r="G2481" s="82"/>
      <c r="H2481" s="78"/>
      <c r="I2481" s="28">
        <f ca="1">SUMIF('IMPORTBFT (ID)'!$A$3:$A$5000,$G$4:$G$7322,'IMPORTBFT (ID)'!$B$3:$B$5000)</f>
        <v>0</v>
      </c>
      <c r="J2481" s="72"/>
      <c r="K2481" s="18" t="str">
        <f t="shared" ca="1" si="0"/>
        <v>-</v>
      </c>
      <c r="L2481" s="19" t="e">
        <f>IF(G2481=#REF!,#REF!,"FALSO")</f>
        <v>#REF!</v>
      </c>
      <c r="M2481" s="75"/>
      <c r="N2481" s="76"/>
    </row>
    <row r="2482" spans="1:14" ht="15">
      <c r="A2482" s="80"/>
      <c r="B2482" s="81"/>
      <c r="C2482" s="69"/>
      <c r="D2482" s="69"/>
      <c r="E2482" s="69"/>
      <c r="F2482" s="69"/>
      <c r="G2482" s="82"/>
      <c r="H2482" s="78"/>
      <c r="I2482" s="28">
        <f ca="1">SUMIF('IMPORTBFT (ID)'!$A$3:$A$5000,$G$4:$G$7322,'IMPORTBFT (ID)'!$B$3:$B$5000)</f>
        <v>0</v>
      </c>
      <c r="J2482" s="72"/>
      <c r="K2482" s="18" t="str">
        <f t="shared" ca="1" si="0"/>
        <v>-</v>
      </c>
      <c r="L2482" s="19" t="e">
        <f>IF(G2482=#REF!,#REF!,"FALSO")</f>
        <v>#REF!</v>
      </c>
      <c r="M2482" s="75"/>
      <c r="N2482" s="76"/>
    </row>
    <row r="2483" spans="1:14" ht="15">
      <c r="A2483" s="80"/>
      <c r="B2483" s="81"/>
      <c r="C2483" s="69"/>
      <c r="D2483" s="69"/>
      <c r="E2483" s="69"/>
      <c r="F2483" s="69"/>
      <c r="G2483" s="82"/>
      <c r="H2483" s="78"/>
      <c r="I2483" s="28">
        <f ca="1">SUMIF('IMPORTBFT (ID)'!$A$3:$A$5000,$G$4:$G$7322,'IMPORTBFT (ID)'!$B$3:$B$5000)</f>
        <v>0</v>
      </c>
      <c r="J2483" s="72"/>
      <c r="K2483" s="18" t="str">
        <f t="shared" ca="1" si="0"/>
        <v>-</v>
      </c>
      <c r="L2483" s="19" t="e">
        <f>IF(G2483=#REF!,#REF!,"FALSO")</f>
        <v>#REF!</v>
      </c>
      <c r="M2483" s="75"/>
      <c r="N2483" s="76"/>
    </row>
    <row r="2484" spans="1:14" ht="15">
      <c r="A2484" s="80"/>
      <c r="B2484" s="81"/>
      <c r="C2484" s="69"/>
      <c r="D2484" s="69"/>
      <c r="E2484" s="69"/>
      <c r="F2484" s="69"/>
      <c r="G2484" s="82"/>
      <c r="H2484" s="78"/>
      <c r="I2484" s="28">
        <f ca="1">SUMIF('IMPORTBFT (ID)'!$A$3:$A$5000,$G$4:$G$7322,'IMPORTBFT (ID)'!$B$3:$B$5000)</f>
        <v>0</v>
      </c>
      <c r="J2484" s="72"/>
      <c r="K2484" s="18" t="str">
        <f t="shared" ca="1" si="0"/>
        <v>-</v>
      </c>
      <c r="L2484" s="19" t="e">
        <f>IF(G2484=#REF!,#REF!,"FALSO")</f>
        <v>#REF!</v>
      </c>
      <c r="M2484" s="75"/>
      <c r="N2484" s="76"/>
    </row>
    <row r="2485" spans="1:14" ht="15">
      <c r="A2485" s="80"/>
      <c r="B2485" s="81"/>
      <c r="C2485" s="69"/>
      <c r="D2485" s="69"/>
      <c r="E2485" s="69"/>
      <c r="F2485" s="69"/>
      <c r="G2485" s="82"/>
      <c r="H2485" s="78"/>
      <c r="I2485" s="28">
        <f ca="1">SUMIF('IMPORTBFT (ID)'!$A$3:$A$5000,$G$4:$G$7322,'IMPORTBFT (ID)'!$B$3:$B$5000)</f>
        <v>0</v>
      </c>
      <c r="J2485" s="72"/>
      <c r="K2485" s="18" t="str">
        <f t="shared" ca="1" si="0"/>
        <v>-</v>
      </c>
      <c r="L2485" s="19" t="e">
        <f>IF(G2485=#REF!,#REF!,"FALSO")</f>
        <v>#REF!</v>
      </c>
      <c r="M2485" s="75"/>
      <c r="N2485" s="76"/>
    </row>
    <row r="2486" spans="1:14" ht="15">
      <c r="A2486" s="80"/>
      <c r="B2486" s="81"/>
      <c r="C2486" s="69"/>
      <c r="D2486" s="69"/>
      <c r="E2486" s="69"/>
      <c r="F2486" s="69"/>
      <c r="G2486" s="82"/>
      <c r="H2486" s="78"/>
      <c r="I2486" s="28">
        <f ca="1">SUMIF('IMPORTBFT (ID)'!$A$3:$A$5000,$G$4:$G$7322,'IMPORTBFT (ID)'!$B$3:$B$5000)</f>
        <v>0</v>
      </c>
      <c r="J2486" s="72"/>
      <c r="K2486" s="18" t="str">
        <f t="shared" ca="1" si="0"/>
        <v>-</v>
      </c>
      <c r="L2486" s="19" t="e">
        <f>IF(G2486=#REF!,#REF!,"FALSO")</f>
        <v>#REF!</v>
      </c>
      <c r="M2486" s="75"/>
      <c r="N2486" s="76"/>
    </row>
    <row r="2487" spans="1:14" ht="15">
      <c r="A2487" s="80"/>
      <c r="B2487" s="81"/>
      <c r="C2487" s="69"/>
      <c r="D2487" s="69"/>
      <c r="E2487" s="69"/>
      <c r="F2487" s="69"/>
      <c r="G2487" s="82"/>
      <c r="H2487" s="78"/>
      <c r="I2487" s="28">
        <f ca="1">SUMIF('IMPORTBFT (ID)'!$A$3:$A$5000,$G$4:$G$7322,'IMPORTBFT (ID)'!$B$3:$B$5000)</f>
        <v>0</v>
      </c>
      <c r="J2487" s="72"/>
      <c r="K2487" s="18" t="str">
        <f t="shared" ca="1" si="0"/>
        <v>-</v>
      </c>
      <c r="L2487" s="19" t="e">
        <f>IF(G2487=#REF!,#REF!,"FALSO")</f>
        <v>#REF!</v>
      </c>
      <c r="M2487" s="75"/>
      <c r="N2487" s="76"/>
    </row>
    <row r="2488" spans="1:14" ht="15">
      <c r="A2488" s="80"/>
      <c r="B2488" s="81"/>
      <c r="C2488" s="69"/>
      <c r="D2488" s="69"/>
      <c r="E2488" s="69"/>
      <c r="F2488" s="69"/>
      <c r="G2488" s="82"/>
      <c r="H2488" s="78"/>
      <c r="I2488" s="28">
        <f ca="1">SUMIF('IMPORTBFT (ID)'!$A$3:$A$5000,$G$4:$G$7322,'IMPORTBFT (ID)'!$B$3:$B$5000)</f>
        <v>0</v>
      </c>
      <c r="J2488" s="72"/>
      <c r="K2488" s="18" t="str">
        <f t="shared" ca="1" si="0"/>
        <v>-</v>
      </c>
      <c r="L2488" s="19" t="e">
        <f>IF(G2488=#REF!,#REF!,"FALSO")</f>
        <v>#REF!</v>
      </c>
      <c r="M2488" s="75"/>
      <c r="N2488" s="76"/>
    </row>
    <row r="2489" spans="1:14" ht="15">
      <c r="A2489" s="80"/>
      <c r="B2489" s="81"/>
      <c r="C2489" s="69"/>
      <c r="D2489" s="69"/>
      <c r="E2489" s="69"/>
      <c r="F2489" s="69"/>
      <c r="G2489" s="82"/>
      <c r="H2489" s="78"/>
      <c r="I2489" s="28">
        <f ca="1">SUMIF('IMPORTBFT (ID)'!$A$3:$A$5000,$G$4:$G$7322,'IMPORTBFT (ID)'!$B$3:$B$5000)</f>
        <v>0</v>
      </c>
      <c r="J2489" s="72"/>
      <c r="K2489" s="18" t="str">
        <f t="shared" ca="1" si="0"/>
        <v>-</v>
      </c>
      <c r="L2489" s="19" t="e">
        <f>IF(G2489=#REF!,#REF!,"FALSO")</f>
        <v>#REF!</v>
      </c>
      <c r="M2489" s="75"/>
      <c r="N2489" s="76"/>
    </row>
    <row r="2490" spans="1:14" ht="15">
      <c r="A2490" s="80"/>
      <c r="B2490" s="81"/>
      <c r="C2490" s="69"/>
      <c r="D2490" s="69"/>
      <c r="E2490" s="69"/>
      <c r="F2490" s="69"/>
      <c r="G2490" s="82"/>
      <c r="H2490" s="78"/>
      <c r="I2490" s="28">
        <f ca="1">SUMIF('IMPORTBFT (ID)'!$A$3:$A$5000,$G$4:$G$7322,'IMPORTBFT (ID)'!$B$3:$B$5000)</f>
        <v>0</v>
      </c>
      <c r="J2490" s="72"/>
      <c r="K2490" s="18" t="str">
        <f t="shared" ca="1" si="0"/>
        <v>-</v>
      </c>
      <c r="L2490" s="19" t="e">
        <f>IF(G2490=#REF!,#REF!,"FALSO")</f>
        <v>#REF!</v>
      </c>
      <c r="M2490" s="75"/>
      <c r="N2490" s="76"/>
    </row>
    <row r="2491" spans="1:14" ht="15">
      <c r="A2491" s="80"/>
      <c r="B2491" s="81"/>
      <c r="C2491" s="69"/>
      <c r="D2491" s="69"/>
      <c r="E2491" s="69"/>
      <c r="F2491" s="69"/>
      <c r="G2491" s="82"/>
      <c r="H2491" s="78"/>
      <c r="I2491" s="28">
        <f ca="1">SUMIF('IMPORTBFT (ID)'!$A$3:$A$5000,$G$4:$G$7322,'IMPORTBFT (ID)'!$B$3:$B$5000)</f>
        <v>0</v>
      </c>
      <c r="J2491" s="72"/>
      <c r="K2491" s="18" t="str">
        <f t="shared" ca="1" si="0"/>
        <v>-</v>
      </c>
      <c r="L2491" s="19" t="e">
        <f>IF(G2491=#REF!,#REF!,"FALSO")</f>
        <v>#REF!</v>
      </c>
      <c r="M2491" s="75"/>
      <c r="N2491" s="76"/>
    </row>
    <row r="2492" spans="1:14" ht="15">
      <c r="A2492" s="80"/>
      <c r="B2492" s="81"/>
      <c r="C2492" s="69"/>
      <c r="D2492" s="69"/>
      <c r="E2492" s="69"/>
      <c r="F2492" s="69"/>
      <c r="G2492" s="82"/>
      <c r="H2492" s="78"/>
      <c r="I2492" s="28">
        <f ca="1">SUMIF('IMPORTBFT (ID)'!$A$3:$A$5000,$G$4:$G$7322,'IMPORTBFT (ID)'!$B$3:$B$5000)</f>
        <v>0</v>
      </c>
      <c r="J2492" s="72"/>
      <c r="K2492" s="18" t="str">
        <f t="shared" ca="1" si="0"/>
        <v>-</v>
      </c>
      <c r="L2492" s="19" t="e">
        <f>IF(G2492=#REF!,#REF!,"FALSO")</f>
        <v>#REF!</v>
      </c>
      <c r="M2492" s="75"/>
      <c r="N2492" s="76"/>
    </row>
    <row r="2493" spans="1:14" ht="15">
      <c r="A2493" s="80"/>
      <c r="B2493" s="81"/>
      <c r="C2493" s="69"/>
      <c r="D2493" s="69"/>
      <c r="E2493" s="69"/>
      <c r="F2493" s="69"/>
      <c r="G2493" s="82"/>
      <c r="H2493" s="78"/>
      <c r="I2493" s="28">
        <f ca="1">SUMIF('IMPORTBFT (ID)'!$A$3:$A$5000,$G$4:$G$7322,'IMPORTBFT (ID)'!$B$3:$B$5000)</f>
        <v>0</v>
      </c>
      <c r="J2493" s="72"/>
      <c r="K2493" s="18" t="str">
        <f t="shared" ca="1" si="0"/>
        <v>-</v>
      </c>
      <c r="L2493" s="19" t="e">
        <f>IF(G2493=#REF!,#REF!,"FALSO")</f>
        <v>#REF!</v>
      </c>
      <c r="M2493" s="75"/>
      <c r="N2493" s="76"/>
    </row>
    <row r="2494" spans="1:14" ht="15">
      <c r="A2494" s="80"/>
      <c r="B2494" s="81"/>
      <c r="C2494" s="69"/>
      <c r="D2494" s="69"/>
      <c r="E2494" s="69"/>
      <c r="F2494" s="69"/>
      <c r="G2494" s="82"/>
      <c r="H2494" s="78"/>
      <c r="I2494" s="28">
        <f ca="1">SUMIF('IMPORTBFT (ID)'!$A$3:$A$5000,$G$4:$G$7322,'IMPORTBFT (ID)'!$B$3:$B$5000)</f>
        <v>0</v>
      </c>
      <c r="J2494" s="72"/>
      <c r="K2494" s="18" t="str">
        <f t="shared" ca="1" si="0"/>
        <v>-</v>
      </c>
      <c r="L2494" s="19" t="e">
        <f>IF(G2494=#REF!,#REF!,"FALSO")</f>
        <v>#REF!</v>
      </c>
      <c r="M2494" s="75"/>
      <c r="N2494" s="76"/>
    </row>
    <row r="2495" spans="1:14" ht="15">
      <c r="A2495" s="80"/>
      <c r="B2495" s="81"/>
      <c r="C2495" s="69"/>
      <c r="D2495" s="69"/>
      <c r="E2495" s="69"/>
      <c r="F2495" s="69"/>
      <c r="G2495" s="82"/>
      <c r="H2495" s="78"/>
      <c r="I2495" s="28">
        <f ca="1">SUMIF('IMPORTBFT (ID)'!$A$3:$A$5000,$G$4:$G$7322,'IMPORTBFT (ID)'!$B$3:$B$5000)</f>
        <v>0</v>
      </c>
      <c r="J2495" s="72"/>
      <c r="K2495" s="18" t="str">
        <f t="shared" ca="1" si="0"/>
        <v>-</v>
      </c>
      <c r="L2495" s="19" t="e">
        <f>IF(G2495=#REF!,#REF!,"FALSO")</f>
        <v>#REF!</v>
      </c>
      <c r="M2495" s="75"/>
      <c r="N2495" s="76"/>
    </row>
    <row r="2496" spans="1:14" ht="15">
      <c r="A2496" s="80"/>
      <c r="B2496" s="81"/>
      <c r="C2496" s="69"/>
      <c r="D2496" s="69"/>
      <c r="E2496" s="69"/>
      <c r="F2496" s="69"/>
      <c r="G2496" s="82"/>
      <c r="H2496" s="78"/>
      <c r="I2496" s="28">
        <f ca="1">SUMIF('IMPORTBFT (ID)'!$A$3:$A$5000,$G$4:$G$7322,'IMPORTBFT (ID)'!$B$3:$B$5000)</f>
        <v>0</v>
      </c>
      <c r="J2496" s="72"/>
      <c r="K2496" s="18" t="str">
        <f t="shared" ca="1" si="0"/>
        <v>-</v>
      </c>
      <c r="L2496" s="19" t="e">
        <f>IF(G2496=#REF!,#REF!,"FALSO")</f>
        <v>#REF!</v>
      </c>
      <c r="M2496" s="75"/>
      <c r="N2496" s="76"/>
    </row>
    <row r="2497" spans="1:14" ht="15">
      <c r="A2497" s="80"/>
      <c r="B2497" s="81"/>
      <c r="C2497" s="69"/>
      <c r="D2497" s="69"/>
      <c r="E2497" s="69"/>
      <c r="F2497" s="69"/>
      <c r="G2497" s="82"/>
      <c r="H2497" s="78"/>
      <c r="I2497" s="28">
        <f ca="1">SUMIF('IMPORTBFT (ID)'!$A$3:$A$5000,$G$4:$G$7322,'IMPORTBFT (ID)'!$B$3:$B$5000)</f>
        <v>0</v>
      </c>
      <c r="J2497" s="72"/>
      <c r="K2497" s="18" t="str">
        <f t="shared" ca="1" si="0"/>
        <v>-</v>
      </c>
      <c r="L2497" s="19" t="e">
        <f>IF(G2497=#REF!,#REF!,"FALSO")</f>
        <v>#REF!</v>
      </c>
      <c r="M2497" s="75"/>
      <c r="N2497" s="76"/>
    </row>
    <row r="2498" spans="1:14" ht="15">
      <c r="A2498" s="80"/>
      <c r="B2498" s="81"/>
      <c r="C2498" s="69"/>
      <c r="D2498" s="69"/>
      <c r="E2498" s="69"/>
      <c r="F2498" s="69"/>
      <c r="G2498" s="82"/>
      <c r="H2498" s="78"/>
      <c r="I2498" s="28">
        <f ca="1">SUMIF('IMPORTBFT (ID)'!$A$3:$A$5000,$G$4:$G$7322,'IMPORTBFT (ID)'!$B$3:$B$5000)</f>
        <v>0</v>
      </c>
      <c r="J2498" s="72"/>
      <c r="K2498" s="18" t="str">
        <f t="shared" ca="1" si="0"/>
        <v>-</v>
      </c>
      <c r="L2498" s="19" t="e">
        <f>IF(G2498=#REF!,#REF!,"FALSO")</f>
        <v>#REF!</v>
      </c>
      <c r="M2498" s="75"/>
      <c r="N2498" s="76"/>
    </row>
    <row r="2499" spans="1:14" ht="15">
      <c r="A2499" s="80"/>
      <c r="B2499" s="81"/>
      <c r="C2499" s="69"/>
      <c r="D2499" s="69"/>
      <c r="E2499" s="69"/>
      <c r="F2499" s="69"/>
      <c r="G2499" s="82"/>
      <c r="H2499" s="78"/>
      <c r="I2499" s="28">
        <f ca="1">SUMIF('IMPORTBFT (ID)'!$A$3:$A$5000,$G$4:$G$7322,'IMPORTBFT (ID)'!$B$3:$B$5000)</f>
        <v>0</v>
      </c>
      <c r="J2499" s="72"/>
      <c r="K2499" s="18" t="str">
        <f t="shared" ca="1" si="0"/>
        <v>-</v>
      </c>
      <c r="L2499" s="19" t="e">
        <f>IF(G2499=#REF!,#REF!,"FALSO")</f>
        <v>#REF!</v>
      </c>
      <c r="M2499" s="75"/>
      <c r="N2499" s="76"/>
    </row>
    <row r="2500" spans="1:14" ht="15">
      <c r="A2500" s="80"/>
      <c r="B2500" s="81"/>
      <c r="C2500" s="69"/>
      <c r="D2500" s="69"/>
      <c r="E2500" s="69"/>
      <c r="F2500" s="69"/>
      <c r="G2500" s="82"/>
      <c r="H2500" s="78"/>
      <c r="I2500" s="28">
        <f ca="1">SUMIF('IMPORTBFT (ID)'!$A$3:$A$5000,$G$4:$G$7322,'IMPORTBFT (ID)'!$B$3:$B$5000)</f>
        <v>0</v>
      </c>
      <c r="J2500" s="72"/>
      <c r="K2500" s="18" t="str">
        <f t="shared" ca="1" si="0"/>
        <v>-</v>
      </c>
      <c r="L2500" s="19" t="e">
        <f>IF(G2500=#REF!,#REF!,"FALSO")</f>
        <v>#REF!</v>
      </c>
      <c r="M2500" s="75"/>
      <c r="N2500" s="76"/>
    </row>
    <row r="2501" spans="1:14" ht="15">
      <c r="A2501" s="80"/>
      <c r="B2501" s="81"/>
      <c r="C2501" s="69"/>
      <c r="D2501" s="69"/>
      <c r="E2501" s="69"/>
      <c r="F2501" s="69"/>
      <c r="G2501" s="82"/>
      <c r="H2501" s="78"/>
      <c r="I2501" s="28">
        <f ca="1">SUMIF('IMPORTBFT (ID)'!$A$3:$A$5000,$G$4:$G$7322,'IMPORTBFT (ID)'!$B$3:$B$5000)</f>
        <v>0</v>
      </c>
      <c r="J2501" s="72"/>
      <c r="K2501" s="18" t="str">
        <f t="shared" ca="1" si="0"/>
        <v>-</v>
      </c>
      <c r="L2501" s="19" t="e">
        <f>IF(G2501=#REF!,#REF!,"FALSO")</f>
        <v>#REF!</v>
      </c>
      <c r="M2501" s="75"/>
      <c r="N2501" s="76"/>
    </row>
    <row r="2502" spans="1:14" ht="15">
      <c r="A2502" s="80"/>
      <c r="B2502" s="81"/>
      <c r="C2502" s="69"/>
      <c r="D2502" s="69"/>
      <c r="E2502" s="69"/>
      <c r="F2502" s="69"/>
      <c r="G2502" s="82"/>
      <c r="H2502" s="78"/>
      <c r="I2502" s="28">
        <f ca="1">SUMIF('IMPORTBFT (ID)'!$A$3:$A$5000,$G$4:$G$7322,'IMPORTBFT (ID)'!$B$3:$B$5000)</f>
        <v>0</v>
      </c>
      <c r="J2502" s="72"/>
      <c r="K2502" s="18" t="str">
        <f t="shared" ca="1" si="0"/>
        <v>-</v>
      </c>
      <c r="L2502" s="19" t="e">
        <f>IF(G2502=#REF!,#REF!,"FALSO")</f>
        <v>#REF!</v>
      </c>
      <c r="M2502" s="75"/>
      <c r="N2502" s="76"/>
    </row>
    <row r="2503" spans="1:14" ht="15">
      <c r="A2503" s="80"/>
      <c r="B2503" s="81"/>
      <c r="C2503" s="69"/>
      <c r="D2503" s="69"/>
      <c r="E2503" s="69"/>
      <c r="F2503" s="69"/>
      <c r="G2503" s="82"/>
      <c r="H2503" s="78"/>
      <c r="I2503" s="28">
        <f ca="1">SUMIF('IMPORTBFT (ID)'!$A$3:$A$5000,$G$4:$G$7322,'IMPORTBFT (ID)'!$B$3:$B$5000)</f>
        <v>0</v>
      </c>
      <c r="J2503" s="72"/>
      <c r="K2503" s="18" t="str">
        <f t="shared" ca="1" si="0"/>
        <v>-</v>
      </c>
      <c r="L2503" s="19" t="e">
        <f>IF(G2503=#REF!,#REF!,"FALSO")</f>
        <v>#REF!</v>
      </c>
      <c r="M2503" s="75"/>
      <c r="N2503" s="76"/>
    </row>
    <row r="2504" spans="1:14" ht="15">
      <c r="A2504" s="80"/>
      <c r="B2504" s="81"/>
      <c r="C2504" s="69"/>
      <c r="D2504" s="69"/>
      <c r="E2504" s="69"/>
      <c r="F2504" s="69"/>
      <c r="G2504" s="82"/>
      <c r="H2504" s="78"/>
      <c r="I2504" s="28">
        <f ca="1">SUMIF('IMPORTBFT (ID)'!$A$3:$A$5000,$G$4:$G$7322,'IMPORTBFT (ID)'!$B$3:$B$5000)</f>
        <v>0</v>
      </c>
      <c r="J2504" s="72"/>
      <c r="K2504" s="18" t="str">
        <f t="shared" ca="1" si="0"/>
        <v>-</v>
      </c>
      <c r="L2504" s="19" t="e">
        <f>IF(G2504=#REF!,#REF!,"FALSO")</f>
        <v>#REF!</v>
      </c>
      <c r="M2504" s="75"/>
      <c r="N2504" s="76"/>
    </row>
    <row r="2505" spans="1:14" ht="15">
      <c r="A2505" s="80"/>
      <c r="B2505" s="81"/>
      <c r="C2505" s="69"/>
      <c r="D2505" s="69"/>
      <c r="E2505" s="69"/>
      <c r="F2505" s="69"/>
      <c r="G2505" s="82"/>
      <c r="H2505" s="78"/>
      <c r="I2505" s="28">
        <f ca="1">SUMIF('IMPORTBFT (ID)'!$A$3:$A$5000,$G$4:$G$7322,'IMPORTBFT (ID)'!$B$3:$B$5000)</f>
        <v>0</v>
      </c>
      <c r="J2505" s="72"/>
      <c r="K2505" s="18" t="str">
        <f t="shared" ca="1" si="0"/>
        <v>-</v>
      </c>
      <c r="L2505" s="19" t="e">
        <f>IF(G2505=#REF!,#REF!,"FALSO")</f>
        <v>#REF!</v>
      </c>
      <c r="M2505" s="75"/>
      <c r="N2505" s="76"/>
    </row>
    <row r="2506" spans="1:14" ht="15">
      <c r="A2506" s="80"/>
      <c r="B2506" s="81"/>
      <c r="C2506" s="69"/>
      <c r="D2506" s="69"/>
      <c r="E2506" s="69"/>
      <c r="F2506" s="69"/>
      <c r="G2506" s="82"/>
      <c r="H2506" s="78"/>
      <c r="I2506" s="28">
        <f ca="1">SUMIF('IMPORTBFT (ID)'!$A$3:$A$5000,$G$4:$G$7322,'IMPORTBFT (ID)'!$B$3:$B$5000)</f>
        <v>0</v>
      </c>
      <c r="J2506" s="72"/>
      <c r="K2506" s="18" t="str">
        <f t="shared" ca="1" si="0"/>
        <v>-</v>
      </c>
      <c r="L2506" s="19" t="e">
        <f>IF(G2506=#REF!,#REF!,"FALSO")</f>
        <v>#REF!</v>
      </c>
      <c r="M2506" s="75"/>
      <c r="N2506" s="76"/>
    </row>
    <row r="2507" spans="1:14" ht="15">
      <c r="A2507" s="80"/>
      <c r="B2507" s="81"/>
      <c r="C2507" s="69"/>
      <c r="D2507" s="69"/>
      <c r="E2507" s="69"/>
      <c r="F2507" s="69"/>
      <c r="G2507" s="82"/>
      <c r="H2507" s="78"/>
      <c r="I2507" s="28">
        <f ca="1">SUMIF('IMPORTBFT (ID)'!$A$3:$A$5000,$G$4:$G$7322,'IMPORTBFT (ID)'!$B$3:$B$5000)</f>
        <v>0</v>
      </c>
      <c r="J2507" s="72"/>
      <c r="K2507" s="18" t="str">
        <f t="shared" ca="1" si="0"/>
        <v>-</v>
      </c>
      <c r="L2507" s="19" t="e">
        <f>IF(G2507=#REF!,#REF!,"FALSO")</f>
        <v>#REF!</v>
      </c>
      <c r="M2507" s="75"/>
      <c r="N2507" s="76"/>
    </row>
    <row r="2508" spans="1:14" ht="15">
      <c r="A2508" s="80"/>
      <c r="B2508" s="81"/>
      <c r="C2508" s="69"/>
      <c r="D2508" s="69"/>
      <c r="E2508" s="69"/>
      <c r="F2508" s="69"/>
      <c r="G2508" s="82"/>
      <c r="H2508" s="78"/>
      <c r="I2508" s="28">
        <f ca="1">SUMIF('IMPORTBFT (ID)'!$A$3:$A$5000,$G$4:$G$7322,'IMPORTBFT (ID)'!$B$3:$B$5000)</f>
        <v>0</v>
      </c>
      <c r="J2508" s="72"/>
      <c r="K2508" s="18" t="str">
        <f t="shared" ca="1" si="0"/>
        <v>-</v>
      </c>
      <c r="L2508" s="19" t="e">
        <f>IF(G2508=#REF!,#REF!,"FALSO")</f>
        <v>#REF!</v>
      </c>
      <c r="M2508" s="75"/>
      <c r="N2508" s="76"/>
    </row>
    <row r="2509" spans="1:14" ht="15">
      <c r="A2509" s="80"/>
      <c r="B2509" s="81"/>
      <c r="C2509" s="69"/>
      <c r="D2509" s="69"/>
      <c r="E2509" s="69"/>
      <c r="F2509" s="69"/>
      <c r="G2509" s="82"/>
      <c r="H2509" s="78"/>
      <c r="I2509" s="28">
        <f ca="1">SUMIF('IMPORTBFT (ID)'!$A$3:$A$5000,$G$4:$G$7322,'IMPORTBFT (ID)'!$B$3:$B$5000)</f>
        <v>0</v>
      </c>
      <c r="J2509" s="72"/>
      <c r="K2509" s="18" t="str">
        <f t="shared" ca="1" si="0"/>
        <v>-</v>
      </c>
      <c r="L2509" s="19" t="e">
        <f>IF(G2509=#REF!,#REF!,"FALSO")</f>
        <v>#REF!</v>
      </c>
      <c r="M2509" s="75"/>
      <c r="N2509" s="76"/>
    </row>
    <row r="2510" spans="1:14" ht="15">
      <c r="A2510" s="80"/>
      <c r="B2510" s="81"/>
      <c r="C2510" s="69"/>
      <c r="D2510" s="69"/>
      <c r="E2510" s="69"/>
      <c r="F2510" s="69"/>
      <c r="G2510" s="82"/>
      <c r="H2510" s="78"/>
      <c r="I2510" s="28">
        <f ca="1">SUMIF('IMPORTBFT (ID)'!$A$3:$A$5000,$G$4:$G$7322,'IMPORTBFT (ID)'!$B$3:$B$5000)</f>
        <v>0</v>
      </c>
      <c r="J2510" s="72"/>
      <c r="K2510" s="18" t="str">
        <f t="shared" ca="1" si="0"/>
        <v>-</v>
      </c>
      <c r="L2510" s="19" t="e">
        <f>IF(G2510=#REF!,#REF!,"FALSO")</f>
        <v>#REF!</v>
      </c>
      <c r="M2510" s="75"/>
      <c r="N2510" s="76"/>
    </row>
    <row r="2511" spans="1:14" ht="15">
      <c r="A2511" s="80"/>
      <c r="B2511" s="81"/>
      <c r="C2511" s="69"/>
      <c r="D2511" s="69"/>
      <c r="E2511" s="69"/>
      <c r="F2511" s="69"/>
      <c r="G2511" s="82"/>
      <c r="H2511" s="78"/>
      <c r="I2511" s="28">
        <f ca="1">SUMIF('IMPORTBFT (ID)'!$A$3:$A$5000,$G$4:$G$7322,'IMPORTBFT (ID)'!$B$3:$B$5000)</f>
        <v>0</v>
      </c>
      <c r="J2511" s="72"/>
      <c r="K2511" s="18" t="str">
        <f t="shared" ca="1" si="0"/>
        <v>-</v>
      </c>
      <c r="L2511" s="19" t="e">
        <f>IF(G2511=#REF!,#REF!,"FALSO")</f>
        <v>#REF!</v>
      </c>
      <c r="M2511" s="75"/>
      <c r="N2511" s="76"/>
    </row>
    <row r="2512" spans="1:14" ht="15">
      <c r="A2512" s="80"/>
      <c r="B2512" s="81"/>
      <c r="C2512" s="69"/>
      <c r="D2512" s="69"/>
      <c r="E2512" s="69"/>
      <c r="F2512" s="69"/>
      <c r="G2512" s="82"/>
      <c r="H2512" s="78"/>
      <c r="I2512" s="28">
        <f ca="1">SUMIF('IMPORTBFT (ID)'!$A$3:$A$5000,$G$4:$G$7322,'IMPORTBFT (ID)'!$B$3:$B$5000)</f>
        <v>0</v>
      </c>
      <c r="J2512" s="72"/>
      <c r="K2512" s="18" t="str">
        <f t="shared" ca="1" si="0"/>
        <v>-</v>
      </c>
      <c r="L2512" s="19" t="e">
        <f>IF(G2512=#REF!,#REF!,"FALSO")</f>
        <v>#REF!</v>
      </c>
      <c r="M2512" s="75"/>
      <c r="N2512" s="76"/>
    </row>
    <row r="2513" spans="1:14" ht="15">
      <c r="A2513" s="80"/>
      <c r="B2513" s="81"/>
      <c r="C2513" s="69"/>
      <c r="D2513" s="69"/>
      <c r="E2513" s="69"/>
      <c r="F2513" s="69"/>
      <c r="G2513" s="82"/>
      <c r="H2513" s="78"/>
      <c r="I2513" s="28">
        <f ca="1">SUMIF('IMPORTBFT (ID)'!$A$3:$A$5000,$G$4:$G$7322,'IMPORTBFT (ID)'!$B$3:$B$5000)</f>
        <v>0</v>
      </c>
      <c r="J2513" s="72"/>
      <c r="K2513" s="18" t="str">
        <f t="shared" ca="1" si="0"/>
        <v>-</v>
      </c>
      <c r="L2513" s="19" t="e">
        <f>IF(G2513=#REF!,#REF!,"FALSO")</f>
        <v>#REF!</v>
      </c>
      <c r="M2513" s="75"/>
      <c r="N2513" s="76"/>
    </row>
    <row r="2514" spans="1:14" ht="15">
      <c r="A2514" s="80"/>
      <c r="B2514" s="81"/>
      <c r="C2514" s="69"/>
      <c r="D2514" s="69"/>
      <c r="E2514" s="69"/>
      <c r="F2514" s="69"/>
      <c r="G2514" s="82"/>
      <c r="H2514" s="78"/>
      <c r="I2514" s="28">
        <f ca="1">SUMIF('IMPORTBFT (ID)'!$A$3:$A$5000,$G$4:$G$7322,'IMPORTBFT (ID)'!$B$3:$B$5000)</f>
        <v>0</v>
      </c>
      <c r="J2514" s="72"/>
      <c r="K2514" s="18" t="str">
        <f t="shared" ca="1" si="0"/>
        <v>-</v>
      </c>
      <c r="L2514" s="19" t="e">
        <f>IF(G2514=#REF!,#REF!,"FALSO")</f>
        <v>#REF!</v>
      </c>
      <c r="M2514" s="75"/>
      <c r="N2514" s="76"/>
    </row>
    <row r="2515" spans="1:14" ht="15">
      <c r="A2515" s="80"/>
      <c r="B2515" s="81"/>
      <c r="C2515" s="69"/>
      <c r="D2515" s="69"/>
      <c r="E2515" s="69"/>
      <c r="F2515" s="69"/>
      <c r="G2515" s="82"/>
      <c r="H2515" s="78"/>
      <c r="I2515" s="28">
        <f ca="1">SUMIF('IMPORTBFT (ID)'!$A$3:$A$5000,$G$4:$G$7322,'IMPORTBFT (ID)'!$B$3:$B$5000)</f>
        <v>0</v>
      </c>
      <c r="J2515" s="72"/>
      <c r="K2515" s="18" t="str">
        <f t="shared" ca="1" si="0"/>
        <v>-</v>
      </c>
      <c r="L2515" s="19" t="e">
        <f>IF(G2515=#REF!,#REF!,"FALSO")</f>
        <v>#REF!</v>
      </c>
      <c r="M2515" s="75"/>
      <c r="N2515" s="76"/>
    </row>
    <row r="2516" spans="1:14" ht="15">
      <c r="A2516" s="80"/>
      <c r="B2516" s="81"/>
      <c r="C2516" s="69"/>
      <c r="D2516" s="69"/>
      <c r="E2516" s="69"/>
      <c r="F2516" s="69"/>
      <c r="G2516" s="82"/>
      <c r="H2516" s="78"/>
      <c r="I2516" s="28">
        <f ca="1">SUMIF('IMPORTBFT (ID)'!$A$3:$A$5000,$G$4:$G$7322,'IMPORTBFT (ID)'!$B$3:$B$5000)</f>
        <v>0</v>
      </c>
      <c r="J2516" s="72"/>
      <c r="K2516" s="18" t="str">
        <f t="shared" ca="1" si="0"/>
        <v>-</v>
      </c>
      <c r="L2516" s="19" t="e">
        <f>IF(G2516=#REF!,#REF!,"FALSO")</f>
        <v>#REF!</v>
      </c>
      <c r="M2516" s="75"/>
      <c r="N2516" s="76"/>
    </row>
    <row r="2517" spans="1:14" ht="15">
      <c r="A2517" s="80"/>
      <c r="B2517" s="81"/>
      <c r="C2517" s="69"/>
      <c r="D2517" s="69"/>
      <c r="E2517" s="69"/>
      <c r="F2517" s="69"/>
      <c r="G2517" s="82"/>
      <c r="H2517" s="78"/>
      <c r="I2517" s="28">
        <f ca="1">SUMIF('IMPORTBFT (ID)'!$A$3:$A$5000,$G$4:$G$7322,'IMPORTBFT (ID)'!$B$3:$B$5000)</f>
        <v>0</v>
      </c>
      <c r="J2517" s="72"/>
      <c r="K2517" s="18" t="str">
        <f t="shared" ca="1" si="0"/>
        <v>-</v>
      </c>
      <c r="L2517" s="19" t="e">
        <f>IF(G2517=#REF!,#REF!,"FALSO")</f>
        <v>#REF!</v>
      </c>
      <c r="M2517" s="75"/>
      <c r="N2517" s="76"/>
    </row>
    <row r="2518" spans="1:14" ht="15">
      <c r="A2518" s="80"/>
      <c r="B2518" s="81"/>
      <c r="C2518" s="69"/>
      <c r="D2518" s="69"/>
      <c r="E2518" s="69"/>
      <c r="F2518" s="69"/>
      <c r="G2518" s="82"/>
      <c r="H2518" s="78"/>
      <c r="I2518" s="28">
        <f ca="1">SUMIF('IMPORTBFT (ID)'!$A$3:$A$5000,$G$4:$G$7322,'IMPORTBFT (ID)'!$B$3:$B$5000)</f>
        <v>0</v>
      </c>
      <c r="J2518" s="72"/>
      <c r="K2518" s="18" t="str">
        <f t="shared" ca="1" si="0"/>
        <v>-</v>
      </c>
      <c r="L2518" s="19" t="e">
        <f>IF(G2518=#REF!,#REF!,"FALSO")</f>
        <v>#REF!</v>
      </c>
      <c r="M2518" s="75"/>
      <c r="N2518" s="76"/>
    </row>
    <row r="2519" spans="1:14" ht="15">
      <c r="A2519" s="80"/>
      <c r="B2519" s="81"/>
      <c r="C2519" s="69"/>
      <c r="D2519" s="69"/>
      <c r="E2519" s="69"/>
      <c r="F2519" s="69"/>
      <c r="G2519" s="82"/>
      <c r="H2519" s="78"/>
      <c r="I2519" s="28">
        <f ca="1">SUMIF('IMPORTBFT (ID)'!$A$3:$A$5000,$G$4:$G$7322,'IMPORTBFT (ID)'!$B$3:$B$5000)</f>
        <v>0</v>
      </c>
      <c r="J2519" s="72"/>
      <c r="K2519" s="18" t="str">
        <f t="shared" ca="1" si="0"/>
        <v>-</v>
      </c>
      <c r="L2519" s="19" t="e">
        <f>IF(G2519=#REF!,#REF!,"FALSO")</f>
        <v>#REF!</v>
      </c>
      <c r="M2519" s="75"/>
      <c r="N2519" s="76"/>
    </row>
    <row r="2520" spans="1:14" ht="15">
      <c r="A2520" s="80"/>
      <c r="B2520" s="81"/>
      <c r="C2520" s="69"/>
      <c r="D2520" s="69"/>
      <c r="E2520" s="69"/>
      <c r="F2520" s="69"/>
      <c r="G2520" s="82"/>
      <c r="H2520" s="78"/>
      <c r="I2520" s="28">
        <f ca="1">SUMIF('IMPORTBFT (ID)'!$A$3:$A$5000,$G$4:$G$7322,'IMPORTBFT (ID)'!$B$3:$B$5000)</f>
        <v>0</v>
      </c>
      <c r="J2520" s="72"/>
      <c r="K2520" s="18" t="str">
        <f t="shared" ca="1" si="0"/>
        <v>-</v>
      </c>
      <c r="L2520" s="19" t="e">
        <f>IF(G2520=#REF!,#REF!,"FALSO")</f>
        <v>#REF!</v>
      </c>
      <c r="M2520" s="75"/>
      <c r="N2520" s="76"/>
    </row>
    <row r="2521" spans="1:14" ht="15">
      <c r="A2521" s="80"/>
      <c r="B2521" s="81"/>
      <c r="C2521" s="69"/>
      <c r="D2521" s="69"/>
      <c r="E2521" s="69"/>
      <c r="F2521" s="69"/>
      <c r="G2521" s="82"/>
      <c r="H2521" s="78"/>
      <c r="I2521" s="28">
        <f ca="1">SUMIF('IMPORTBFT (ID)'!$A$3:$A$5000,$G$4:$G$7322,'IMPORTBFT (ID)'!$B$3:$B$5000)</f>
        <v>0</v>
      </c>
      <c r="J2521" s="72"/>
      <c r="K2521" s="18" t="str">
        <f t="shared" ca="1" si="0"/>
        <v>-</v>
      </c>
      <c r="L2521" s="19" t="e">
        <f>IF(G2521=#REF!,#REF!,"FALSO")</f>
        <v>#REF!</v>
      </c>
      <c r="M2521" s="75"/>
      <c r="N2521" s="76"/>
    </row>
    <row r="2522" spans="1:14" ht="15">
      <c r="A2522" s="80"/>
      <c r="B2522" s="81"/>
      <c r="C2522" s="69"/>
      <c r="D2522" s="69"/>
      <c r="E2522" s="69"/>
      <c r="F2522" s="69"/>
      <c r="G2522" s="82"/>
      <c r="H2522" s="78"/>
      <c r="I2522" s="28">
        <f ca="1">SUMIF('IMPORTBFT (ID)'!$A$3:$A$5000,$G$4:$G$7322,'IMPORTBFT (ID)'!$B$3:$B$5000)</f>
        <v>0</v>
      </c>
      <c r="J2522" s="72"/>
      <c r="K2522" s="18" t="str">
        <f t="shared" ca="1" si="0"/>
        <v>-</v>
      </c>
      <c r="L2522" s="19" t="e">
        <f>IF(G2522=#REF!,#REF!,"FALSO")</f>
        <v>#REF!</v>
      </c>
      <c r="M2522" s="75"/>
      <c r="N2522" s="76"/>
    </row>
    <row r="2523" spans="1:14" ht="15">
      <c r="A2523" s="80"/>
      <c r="B2523" s="81"/>
      <c r="C2523" s="69"/>
      <c r="D2523" s="69"/>
      <c r="E2523" s="69"/>
      <c r="F2523" s="69"/>
      <c r="G2523" s="82"/>
      <c r="H2523" s="78"/>
      <c r="I2523" s="28">
        <f ca="1">SUMIF('IMPORTBFT (ID)'!$A$3:$A$5000,$G$4:$G$7322,'IMPORTBFT (ID)'!$B$3:$B$5000)</f>
        <v>0</v>
      </c>
      <c r="J2523" s="72"/>
      <c r="K2523" s="18" t="str">
        <f t="shared" ca="1" si="0"/>
        <v>-</v>
      </c>
      <c r="L2523" s="19" t="e">
        <f>IF(G2523=#REF!,#REF!,"FALSO")</f>
        <v>#REF!</v>
      </c>
      <c r="M2523" s="75"/>
      <c r="N2523" s="76"/>
    </row>
    <row r="2524" spans="1:14" ht="15">
      <c r="A2524" s="80"/>
      <c r="B2524" s="81"/>
      <c r="C2524" s="69"/>
      <c r="D2524" s="69"/>
      <c r="E2524" s="69"/>
      <c r="F2524" s="69"/>
      <c r="G2524" s="82"/>
      <c r="H2524" s="78"/>
      <c r="I2524" s="28">
        <f ca="1">SUMIF('IMPORTBFT (ID)'!$A$3:$A$5000,$G$4:$G$7322,'IMPORTBFT (ID)'!$B$3:$B$5000)</f>
        <v>0</v>
      </c>
      <c r="J2524" s="72"/>
      <c r="K2524" s="18" t="str">
        <f t="shared" ca="1" si="0"/>
        <v>-</v>
      </c>
      <c r="L2524" s="19" t="e">
        <f>IF(G2524=#REF!,#REF!,"FALSO")</f>
        <v>#REF!</v>
      </c>
      <c r="M2524" s="75"/>
      <c r="N2524" s="76"/>
    </row>
    <row r="2525" spans="1:14" ht="15">
      <c r="A2525" s="80"/>
      <c r="B2525" s="81"/>
      <c r="C2525" s="69"/>
      <c r="D2525" s="69"/>
      <c r="E2525" s="69"/>
      <c r="F2525" s="69"/>
      <c r="G2525" s="82"/>
      <c r="H2525" s="78"/>
      <c r="I2525" s="28">
        <f ca="1">SUMIF('IMPORTBFT (ID)'!$A$3:$A$5000,$G$4:$G$7322,'IMPORTBFT (ID)'!$B$3:$B$5000)</f>
        <v>0</v>
      </c>
      <c r="J2525" s="72"/>
      <c r="K2525" s="18" t="str">
        <f t="shared" ca="1" si="0"/>
        <v>-</v>
      </c>
      <c r="L2525" s="19" t="e">
        <f>IF(G2525=#REF!,#REF!,"FALSO")</f>
        <v>#REF!</v>
      </c>
      <c r="M2525" s="75"/>
      <c r="N2525" s="76"/>
    </row>
    <row r="2526" spans="1:14" ht="15">
      <c r="A2526" s="80"/>
      <c r="B2526" s="81"/>
      <c r="C2526" s="69"/>
      <c r="D2526" s="69"/>
      <c r="E2526" s="69"/>
      <c r="F2526" s="69"/>
      <c r="G2526" s="82"/>
      <c r="H2526" s="78"/>
      <c r="I2526" s="28">
        <f ca="1">SUMIF('IMPORTBFT (ID)'!$A$3:$A$5000,$G$4:$G$7322,'IMPORTBFT (ID)'!$B$3:$B$5000)</f>
        <v>0</v>
      </c>
      <c r="J2526" s="72"/>
      <c r="K2526" s="18" t="str">
        <f t="shared" ca="1" si="0"/>
        <v>-</v>
      </c>
      <c r="L2526" s="19" t="e">
        <f>IF(G2526=#REF!,#REF!,"FALSO")</f>
        <v>#REF!</v>
      </c>
      <c r="M2526" s="75"/>
      <c r="N2526" s="76"/>
    </row>
    <row r="2527" spans="1:14" ht="15">
      <c r="A2527" s="80"/>
      <c r="B2527" s="81"/>
      <c r="C2527" s="69"/>
      <c r="D2527" s="69"/>
      <c r="E2527" s="69"/>
      <c r="F2527" s="69"/>
      <c r="G2527" s="82"/>
      <c r="H2527" s="78"/>
      <c r="I2527" s="28">
        <f ca="1">SUMIF('IMPORTBFT (ID)'!$A$3:$A$5000,$G$4:$G$7322,'IMPORTBFT (ID)'!$B$3:$B$5000)</f>
        <v>0</v>
      </c>
      <c r="J2527" s="72"/>
      <c r="K2527" s="18" t="str">
        <f t="shared" ca="1" si="0"/>
        <v>-</v>
      </c>
      <c r="L2527" s="19" t="e">
        <f>IF(G2527=#REF!,#REF!,"FALSO")</f>
        <v>#REF!</v>
      </c>
      <c r="M2527" s="75"/>
      <c r="N2527" s="76"/>
    </row>
    <row r="2528" spans="1:14" ht="15">
      <c r="A2528" s="80"/>
      <c r="B2528" s="81"/>
      <c r="C2528" s="69"/>
      <c r="D2528" s="69"/>
      <c r="E2528" s="69"/>
      <c r="F2528" s="69"/>
      <c r="G2528" s="82"/>
      <c r="H2528" s="78"/>
      <c r="I2528" s="28">
        <f ca="1">SUMIF('IMPORTBFT (ID)'!$A$3:$A$5000,$G$4:$G$7322,'IMPORTBFT (ID)'!$B$3:$B$5000)</f>
        <v>0</v>
      </c>
      <c r="J2528" s="72"/>
      <c r="K2528" s="18" t="str">
        <f t="shared" ca="1" si="0"/>
        <v>-</v>
      </c>
      <c r="L2528" s="19" t="e">
        <f>IF(G2528=#REF!,#REF!,"FALSO")</f>
        <v>#REF!</v>
      </c>
      <c r="M2528" s="75"/>
      <c r="N2528" s="76"/>
    </row>
    <row r="2529" spans="1:14" ht="15">
      <c r="A2529" s="80"/>
      <c r="B2529" s="81"/>
      <c r="C2529" s="69"/>
      <c r="D2529" s="69"/>
      <c r="E2529" s="69"/>
      <c r="F2529" s="69"/>
      <c r="G2529" s="82"/>
      <c r="H2529" s="78"/>
      <c r="I2529" s="28">
        <f ca="1">SUMIF('IMPORTBFT (ID)'!$A$3:$A$5000,$G$4:$G$7322,'IMPORTBFT (ID)'!$B$3:$B$5000)</f>
        <v>0</v>
      </c>
      <c r="J2529" s="72"/>
      <c r="K2529" s="18" t="str">
        <f t="shared" ca="1" si="0"/>
        <v>-</v>
      </c>
      <c r="L2529" s="19" t="e">
        <f>IF(G2529=#REF!,#REF!,"FALSO")</f>
        <v>#REF!</v>
      </c>
      <c r="M2529" s="75"/>
      <c r="N2529" s="76"/>
    </row>
    <row r="2530" spans="1:14" ht="15">
      <c r="A2530" s="80"/>
      <c r="B2530" s="81"/>
      <c r="C2530" s="69"/>
      <c r="D2530" s="69"/>
      <c r="E2530" s="69"/>
      <c r="F2530" s="69"/>
      <c r="G2530" s="82"/>
      <c r="H2530" s="78"/>
      <c r="I2530" s="28">
        <f ca="1">SUMIF('IMPORTBFT (ID)'!$A$3:$A$5000,$G$4:$G$7322,'IMPORTBFT (ID)'!$B$3:$B$5000)</f>
        <v>0</v>
      </c>
      <c r="J2530" s="72"/>
      <c r="K2530" s="18" t="str">
        <f t="shared" ca="1" si="0"/>
        <v>-</v>
      </c>
      <c r="L2530" s="19" t="e">
        <f>IF(G2530=#REF!,#REF!,"FALSO")</f>
        <v>#REF!</v>
      </c>
      <c r="M2530" s="75"/>
      <c r="N2530" s="76"/>
    </row>
    <row r="2531" spans="1:14" ht="15">
      <c r="A2531" s="80"/>
      <c r="B2531" s="81"/>
      <c r="C2531" s="69"/>
      <c r="D2531" s="69"/>
      <c r="E2531" s="69"/>
      <c r="F2531" s="69"/>
      <c r="G2531" s="82"/>
      <c r="H2531" s="78"/>
      <c r="I2531" s="28">
        <f ca="1">SUMIF('IMPORTBFT (ID)'!$A$3:$A$5000,$G$4:$G$7322,'IMPORTBFT (ID)'!$B$3:$B$5000)</f>
        <v>0</v>
      </c>
      <c r="J2531" s="72"/>
      <c r="K2531" s="18" t="str">
        <f t="shared" ca="1" si="0"/>
        <v>-</v>
      </c>
      <c r="L2531" s="19" t="e">
        <f>IF(G2531=#REF!,#REF!,"FALSO")</f>
        <v>#REF!</v>
      </c>
      <c r="M2531" s="75"/>
      <c r="N2531" s="76"/>
    </row>
    <row r="2532" spans="1:14" ht="15">
      <c r="A2532" s="80"/>
      <c r="B2532" s="81"/>
      <c r="C2532" s="69"/>
      <c r="D2532" s="69"/>
      <c r="E2532" s="69"/>
      <c r="F2532" s="69"/>
      <c r="G2532" s="82"/>
      <c r="H2532" s="78"/>
      <c r="I2532" s="28">
        <f ca="1">SUMIF('IMPORTBFT (ID)'!$A$3:$A$5000,$G$4:$G$7322,'IMPORTBFT (ID)'!$B$3:$B$5000)</f>
        <v>0</v>
      </c>
      <c r="J2532" s="72"/>
      <c r="K2532" s="18" t="str">
        <f t="shared" ca="1" si="0"/>
        <v>-</v>
      </c>
      <c r="L2532" s="19" t="e">
        <f>IF(G2532=#REF!,#REF!,"FALSO")</f>
        <v>#REF!</v>
      </c>
      <c r="M2532" s="75"/>
      <c r="N2532" s="76"/>
    </row>
    <row r="2533" spans="1:14" ht="15">
      <c r="A2533" s="80"/>
      <c r="B2533" s="81"/>
      <c r="C2533" s="69"/>
      <c r="D2533" s="69"/>
      <c r="E2533" s="69"/>
      <c r="F2533" s="69"/>
      <c r="G2533" s="82"/>
      <c r="H2533" s="78"/>
      <c r="I2533" s="28">
        <f ca="1">SUMIF('IMPORTBFT (ID)'!$A$3:$A$5000,$G$4:$G$7322,'IMPORTBFT (ID)'!$B$3:$B$5000)</f>
        <v>0</v>
      </c>
      <c r="J2533" s="72"/>
      <c r="K2533" s="18" t="str">
        <f t="shared" ca="1" si="0"/>
        <v>-</v>
      </c>
      <c r="L2533" s="19" t="e">
        <f>IF(G2533=#REF!,#REF!,"FALSO")</f>
        <v>#REF!</v>
      </c>
      <c r="M2533" s="75"/>
      <c r="N2533" s="76"/>
    </row>
    <row r="2534" spans="1:14" ht="15">
      <c r="A2534" s="80"/>
      <c r="B2534" s="81"/>
      <c r="C2534" s="69"/>
      <c r="D2534" s="69"/>
      <c r="E2534" s="69"/>
      <c r="F2534" s="69"/>
      <c r="G2534" s="82"/>
      <c r="H2534" s="78"/>
      <c r="I2534" s="28">
        <f ca="1">SUMIF('IMPORTBFT (ID)'!$A$3:$A$5000,$G$4:$G$7322,'IMPORTBFT (ID)'!$B$3:$B$5000)</f>
        <v>0</v>
      </c>
      <c r="J2534" s="72"/>
      <c r="K2534" s="18" t="str">
        <f t="shared" ca="1" si="0"/>
        <v>-</v>
      </c>
      <c r="L2534" s="19" t="e">
        <f>IF(G2534=#REF!,#REF!,"FALSO")</f>
        <v>#REF!</v>
      </c>
      <c r="M2534" s="75"/>
      <c r="N2534" s="76"/>
    </row>
    <row r="2535" spans="1:14" ht="15">
      <c r="A2535" s="80"/>
      <c r="B2535" s="81"/>
      <c r="C2535" s="69"/>
      <c r="D2535" s="69"/>
      <c r="E2535" s="69"/>
      <c r="F2535" s="69"/>
      <c r="G2535" s="82"/>
      <c r="H2535" s="78"/>
      <c r="I2535" s="28">
        <f ca="1">SUMIF('IMPORTBFT (ID)'!$A$3:$A$5000,$G$4:$G$7322,'IMPORTBFT (ID)'!$B$3:$B$5000)</f>
        <v>0</v>
      </c>
      <c r="J2535" s="72"/>
      <c r="K2535" s="18" t="str">
        <f t="shared" ca="1" si="0"/>
        <v>-</v>
      </c>
      <c r="L2535" s="19" t="e">
        <f>IF(G2535=#REF!,#REF!,"FALSO")</f>
        <v>#REF!</v>
      </c>
      <c r="M2535" s="75"/>
      <c r="N2535" s="76"/>
    </row>
    <row r="2536" spans="1:14" ht="15">
      <c r="A2536" s="80"/>
      <c r="B2536" s="81"/>
      <c r="C2536" s="69"/>
      <c r="D2536" s="69"/>
      <c r="E2536" s="69"/>
      <c r="F2536" s="69"/>
      <c r="G2536" s="82"/>
      <c r="H2536" s="78"/>
      <c r="I2536" s="28">
        <f ca="1">SUMIF('IMPORTBFT (ID)'!$A$3:$A$5000,$G$4:$G$7322,'IMPORTBFT (ID)'!$B$3:$B$5000)</f>
        <v>0</v>
      </c>
      <c r="J2536" s="72"/>
      <c r="K2536" s="18" t="str">
        <f t="shared" ca="1" si="0"/>
        <v>-</v>
      </c>
      <c r="L2536" s="19" t="e">
        <f>IF(G2536=#REF!,#REF!,"FALSO")</f>
        <v>#REF!</v>
      </c>
      <c r="M2536" s="75"/>
      <c r="N2536" s="76"/>
    </row>
    <row r="2537" spans="1:14" ht="15">
      <c r="A2537" s="80"/>
      <c r="B2537" s="81"/>
      <c r="C2537" s="69"/>
      <c r="D2537" s="69"/>
      <c r="E2537" s="69"/>
      <c r="F2537" s="69"/>
      <c r="G2537" s="82"/>
      <c r="H2537" s="78"/>
      <c r="I2537" s="28">
        <f ca="1">SUMIF('IMPORTBFT (ID)'!$A$3:$A$5000,$G$4:$G$7322,'IMPORTBFT (ID)'!$B$3:$B$5000)</f>
        <v>0</v>
      </c>
      <c r="J2537" s="72"/>
      <c r="K2537" s="18" t="str">
        <f t="shared" ca="1" si="0"/>
        <v>-</v>
      </c>
      <c r="L2537" s="19" t="e">
        <f>IF(G2537=#REF!,#REF!,"FALSO")</f>
        <v>#REF!</v>
      </c>
      <c r="M2537" s="75"/>
      <c r="N2537" s="76"/>
    </row>
    <row r="2538" spans="1:14" ht="15">
      <c r="A2538" s="80"/>
      <c r="B2538" s="81"/>
      <c r="C2538" s="69"/>
      <c r="D2538" s="69"/>
      <c r="E2538" s="69"/>
      <c r="F2538" s="69"/>
      <c r="G2538" s="82"/>
      <c r="H2538" s="78"/>
      <c r="I2538" s="28">
        <f ca="1">SUMIF('IMPORTBFT (ID)'!$A$3:$A$5000,$G$4:$G$7322,'IMPORTBFT (ID)'!$B$3:$B$5000)</f>
        <v>0</v>
      </c>
      <c r="J2538" s="72"/>
      <c r="K2538" s="18" t="str">
        <f t="shared" ca="1" si="0"/>
        <v>-</v>
      </c>
      <c r="L2538" s="19" t="e">
        <f>IF(G2538=#REF!,#REF!,"FALSO")</f>
        <v>#REF!</v>
      </c>
      <c r="M2538" s="75"/>
      <c r="N2538" s="76"/>
    </row>
    <row r="2539" spans="1:14" ht="15">
      <c r="A2539" s="80"/>
      <c r="B2539" s="81"/>
      <c r="C2539" s="69"/>
      <c r="D2539" s="69"/>
      <c r="E2539" s="69"/>
      <c r="F2539" s="69"/>
      <c r="G2539" s="82"/>
      <c r="H2539" s="78"/>
      <c r="I2539" s="28">
        <f ca="1">SUMIF('IMPORTBFT (ID)'!$A$3:$A$5000,$G$4:$G$7322,'IMPORTBFT (ID)'!$B$3:$B$5000)</f>
        <v>0</v>
      </c>
      <c r="J2539" s="72"/>
      <c r="K2539" s="18" t="str">
        <f t="shared" ca="1" si="0"/>
        <v>-</v>
      </c>
      <c r="L2539" s="19" t="e">
        <f>IF(G2539=#REF!,#REF!,"FALSO")</f>
        <v>#REF!</v>
      </c>
      <c r="M2539" s="75"/>
      <c r="N2539" s="76"/>
    </row>
    <row r="2540" spans="1:14" ht="15">
      <c r="A2540" s="80"/>
      <c r="B2540" s="81"/>
      <c r="C2540" s="69"/>
      <c r="D2540" s="69"/>
      <c r="E2540" s="69"/>
      <c r="F2540" s="69"/>
      <c r="G2540" s="82"/>
      <c r="H2540" s="78"/>
      <c r="I2540" s="28">
        <f ca="1">SUMIF('IMPORTBFT (ID)'!$A$3:$A$5000,$G$4:$G$7322,'IMPORTBFT (ID)'!$B$3:$B$5000)</f>
        <v>0</v>
      </c>
      <c r="J2540" s="72"/>
      <c r="K2540" s="18" t="str">
        <f t="shared" ca="1" si="0"/>
        <v>-</v>
      </c>
      <c r="L2540" s="19" t="e">
        <f>IF(G2540=#REF!,#REF!,"FALSO")</f>
        <v>#REF!</v>
      </c>
      <c r="M2540" s="75"/>
      <c r="N2540" s="76"/>
    </row>
    <row r="2541" spans="1:14" ht="15">
      <c r="A2541" s="80"/>
      <c r="B2541" s="81"/>
      <c r="C2541" s="69"/>
      <c r="D2541" s="69"/>
      <c r="E2541" s="69"/>
      <c r="F2541" s="69"/>
      <c r="G2541" s="82"/>
      <c r="H2541" s="78"/>
      <c r="I2541" s="28">
        <f ca="1">SUMIF('IMPORTBFT (ID)'!$A$3:$A$5000,$G$4:$G$7322,'IMPORTBFT (ID)'!$B$3:$B$5000)</f>
        <v>0</v>
      </c>
      <c r="J2541" s="72"/>
      <c r="K2541" s="18" t="str">
        <f t="shared" ca="1" si="0"/>
        <v>-</v>
      </c>
      <c r="L2541" s="19" t="e">
        <f>IF(G2541=#REF!,#REF!,"FALSO")</f>
        <v>#REF!</v>
      </c>
      <c r="M2541" s="75"/>
      <c r="N2541" s="76"/>
    </row>
    <row r="2542" spans="1:14" ht="15">
      <c r="A2542" s="80"/>
      <c r="B2542" s="81"/>
      <c r="C2542" s="69"/>
      <c r="D2542" s="69"/>
      <c r="E2542" s="69"/>
      <c r="F2542" s="69"/>
      <c r="G2542" s="82"/>
      <c r="H2542" s="78"/>
      <c r="I2542" s="28">
        <f ca="1">SUMIF('IMPORTBFT (ID)'!$A$3:$A$5000,$G$4:$G$7322,'IMPORTBFT (ID)'!$B$3:$B$5000)</f>
        <v>0</v>
      </c>
      <c r="J2542" s="72"/>
      <c r="K2542" s="18" t="str">
        <f t="shared" ca="1" si="0"/>
        <v>-</v>
      </c>
      <c r="L2542" s="19" t="e">
        <f>IF(G2542=#REF!,#REF!,"FALSO")</f>
        <v>#REF!</v>
      </c>
      <c r="M2542" s="75"/>
      <c r="N2542" s="76"/>
    </row>
    <row r="2543" spans="1:14" ht="15">
      <c r="A2543" s="80"/>
      <c r="B2543" s="81"/>
      <c r="C2543" s="69"/>
      <c r="D2543" s="69"/>
      <c r="E2543" s="69"/>
      <c r="F2543" s="69"/>
      <c r="G2543" s="82"/>
      <c r="H2543" s="78"/>
      <c r="I2543" s="28">
        <f ca="1">SUMIF('IMPORTBFT (ID)'!$A$3:$A$5000,$G$4:$G$7322,'IMPORTBFT (ID)'!$B$3:$B$5000)</f>
        <v>0</v>
      </c>
      <c r="J2543" s="72"/>
      <c r="K2543" s="18" t="str">
        <f t="shared" ca="1" si="0"/>
        <v>-</v>
      </c>
      <c r="L2543" s="19" t="e">
        <f>IF(G2543=#REF!,#REF!,"FALSO")</f>
        <v>#REF!</v>
      </c>
      <c r="M2543" s="75"/>
      <c r="N2543" s="76"/>
    </row>
    <row r="2544" spans="1:14" ht="15">
      <c r="A2544" s="80"/>
      <c r="B2544" s="81"/>
      <c r="C2544" s="69"/>
      <c r="D2544" s="69"/>
      <c r="E2544" s="69"/>
      <c r="F2544" s="69"/>
      <c r="G2544" s="82"/>
      <c r="H2544" s="78"/>
      <c r="I2544" s="28">
        <f ca="1">SUMIF('IMPORTBFT (ID)'!$A$3:$A$5000,$G$4:$G$7322,'IMPORTBFT (ID)'!$B$3:$B$5000)</f>
        <v>0</v>
      </c>
      <c r="J2544" s="72"/>
      <c r="K2544" s="18" t="str">
        <f t="shared" ca="1" si="0"/>
        <v>-</v>
      </c>
      <c r="L2544" s="19" t="e">
        <f>IF(G2544=#REF!,#REF!,"FALSO")</f>
        <v>#REF!</v>
      </c>
      <c r="M2544" s="75"/>
      <c r="N2544" s="76"/>
    </row>
    <row r="2545" spans="1:14" ht="15">
      <c r="A2545" s="80"/>
      <c r="B2545" s="81"/>
      <c r="C2545" s="69"/>
      <c r="D2545" s="69"/>
      <c r="E2545" s="69"/>
      <c r="F2545" s="69"/>
      <c r="G2545" s="82"/>
      <c r="H2545" s="78"/>
      <c r="I2545" s="28">
        <f ca="1">SUMIF('IMPORTBFT (ID)'!$A$3:$A$5000,$G$4:$G$7322,'IMPORTBFT (ID)'!$B$3:$B$5000)</f>
        <v>0</v>
      </c>
      <c r="J2545" s="72"/>
      <c r="K2545" s="18" t="str">
        <f t="shared" ca="1" si="0"/>
        <v>-</v>
      </c>
      <c r="L2545" s="19" t="e">
        <f>IF(G2545=#REF!,#REF!,"FALSO")</f>
        <v>#REF!</v>
      </c>
      <c r="M2545" s="75"/>
      <c r="N2545" s="76"/>
    </row>
    <row r="2546" spans="1:14" ht="15">
      <c r="A2546" s="80"/>
      <c r="B2546" s="81"/>
      <c r="C2546" s="69"/>
      <c r="D2546" s="69"/>
      <c r="E2546" s="69"/>
      <c r="F2546" s="69"/>
      <c r="G2546" s="82"/>
      <c r="H2546" s="78"/>
      <c r="I2546" s="28">
        <f ca="1">SUMIF('IMPORTBFT (ID)'!$A$3:$A$5000,$G$4:$G$7322,'IMPORTBFT (ID)'!$B$3:$B$5000)</f>
        <v>0</v>
      </c>
      <c r="J2546" s="72"/>
      <c r="K2546" s="18" t="str">
        <f t="shared" ca="1" si="0"/>
        <v>-</v>
      </c>
      <c r="L2546" s="19" t="e">
        <f>IF(G2546=#REF!,#REF!,"FALSO")</f>
        <v>#REF!</v>
      </c>
      <c r="M2546" s="75"/>
      <c r="N2546" s="76"/>
    </row>
    <row r="2547" spans="1:14" ht="15">
      <c r="A2547" s="80"/>
      <c r="B2547" s="81"/>
      <c r="C2547" s="69"/>
      <c r="D2547" s="69"/>
      <c r="E2547" s="69"/>
      <c r="F2547" s="69"/>
      <c r="G2547" s="82"/>
      <c r="H2547" s="78"/>
      <c r="I2547" s="28">
        <f ca="1">SUMIF('IMPORTBFT (ID)'!$A$3:$A$5000,$G$4:$G$7322,'IMPORTBFT (ID)'!$B$3:$B$5000)</f>
        <v>0</v>
      </c>
      <c r="J2547" s="72"/>
      <c r="K2547" s="18" t="str">
        <f t="shared" ca="1" si="0"/>
        <v>-</v>
      </c>
      <c r="L2547" s="19" t="e">
        <f>IF(G2547=#REF!,#REF!,"FALSO")</f>
        <v>#REF!</v>
      </c>
      <c r="M2547" s="75"/>
      <c r="N2547" s="76"/>
    </row>
    <row r="2548" spans="1:14" ht="15">
      <c r="A2548" s="80"/>
      <c r="B2548" s="81"/>
      <c r="C2548" s="69"/>
      <c r="D2548" s="69"/>
      <c r="E2548" s="69"/>
      <c r="F2548" s="69"/>
      <c r="G2548" s="82"/>
      <c r="H2548" s="78"/>
      <c r="I2548" s="28">
        <f ca="1">SUMIF('IMPORTBFT (ID)'!$A$3:$A$5000,$G$4:$G$7322,'IMPORTBFT (ID)'!$B$3:$B$5000)</f>
        <v>0</v>
      </c>
      <c r="J2548" s="72"/>
      <c r="K2548" s="18" t="str">
        <f t="shared" ca="1" si="0"/>
        <v>-</v>
      </c>
      <c r="L2548" s="19" t="e">
        <f>IF(G2548=#REF!,#REF!,"FALSO")</f>
        <v>#REF!</v>
      </c>
      <c r="M2548" s="75"/>
      <c r="N2548" s="76"/>
    </row>
    <row r="2549" spans="1:14" ht="15">
      <c r="A2549" s="80"/>
      <c r="B2549" s="81"/>
      <c r="C2549" s="69"/>
      <c r="D2549" s="69"/>
      <c r="E2549" s="69"/>
      <c r="F2549" s="69"/>
      <c r="G2549" s="82"/>
      <c r="H2549" s="78"/>
      <c r="I2549" s="28">
        <f ca="1">SUMIF('IMPORTBFT (ID)'!$A$3:$A$5000,$G$4:$G$7322,'IMPORTBFT (ID)'!$B$3:$B$5000)</f>
        <v>0</v>
      </c>
      <c r="J2549" s="72"/>
      <c r="K2549" s="18" t="str">
        <f t="shared" ca="1" si="0"/>
        <v>-</v>
      </c>
      <c r="L2549" s="19" t="e">
        <f>IF(G2549=#REF!,#REF!,"FALSO")</f>
        <v>#REF!</v>
      </c>
      <c r="M2549" s="75"/>
      <c r="N2549" s="76"/>
    </row>
    <row r="2550" spans="1:14" ht="15">
      <c r="A2550" s="80"/>
      <c r="B2550" s="81"/>
      <c r="C2550" s="69"/>
      <c r="D2550" s="69"/>
      <c r="E2550" s="69"/>
      <c r="F2550" s="69"/>
      <c r="G2550" s="82"/>
      <c r="H2550" s="78"/>
      <c r="I2550" s="28">
        <f ca="1">SUMIF('IMPORTBFT (ID)'!$A$3:$A$5000,$G$4:$G$7322,'IMPORTBFT (ID)'!$B$3:$B$5000)</f>
        <v>0</v>
      </c>
      <c r="J2550" s="72"/>
      <c r="K2550" s="18" t="str">
        <f t="shared" ca="1" si="0"/>
        <v>-</v>
      </c>
      <c r="L2550" s="19" t="e">
        <f>IF(G2550=#REF!,#REF!,"FALSO")</f>
        <v>#REF!</v>
      </c>
      <c r="M2550" s="75"/>
      <c r="N2550" s="76"/>
    </row>
    <row r="2551" spans="1:14" ht="15">
      <c r="A2551" s="80"/>
      <c r="B2551" s="81"/>
      <c r="C2551" s="69"/>
      <c r="D2551" s="69"/>
      <c r="E2551" s="69"/>
      <c r="F2551" s="69"/>
      <c r="G2551" s="82"/>
      <c r="H2551" s="78"/>
      <c r="I2551" s="28">
        <f ca="1">SUMIF('IMPORTBFT (ID)'!$A$3:$A$5000,$G$4:$G$7322,'IMPORTBFT (ID)'!$B$3:$B$5000)</f>
        <v>0</v>
      </c>
      <c r="J2551" s="72"/>
      <c r="K2551" s="18" t="str">
        <f t="shared" ca="1" si="0"/>
        <v>-</v>
      </c>
      <c r="L2551" s="19" t="e">
        <f>IF(G2551=#REF!,#REF!,"FALSO")</f>
        <v>#REF!</v>
      </c>
      <c r="M2551" s="75"/>
      <c r="N2551" s="76"/>
    </row>
    <row r="2552" spans="1:14" ht="15">
      <c r="A2552" s="80"/>
      <c r="B2552" s="81"/>
      <c r="C2552" s="69"/>
      <c r="D2552" s="69"/>
      <c r="E2552" s="69"/>
      <c r="F2552" s="69"/>
      <c r="G2552" s="82"/>
      <c r="H2552" s="78"/>
      <c r="I2552" s="28">
        <f ca="1">SUMIF('IMPORTBFT (ID)'!$A$3:$A$5000,$G$4:$G$7322,'IMPORTBFT (ID)'!$B$3:$B$5000)</f>
        <v>0</v>
      </c>
      <c r="J2552" s="72"/>
      <c r="K2552" s="18" t="str">
        <f t="shared" ca="1" si="0"/>
        <v>-</v>
      </c>
      <c r="L2552" s="19" t="e">
        <f>IF(G2552=#REF!,#REF!,"FALSO")</f>
        <v>#REF!</v>
      </c>
      <c r="M2552" s="75"/>
      <c r="N2552" s="76"/>
    </row>
    <row r="2553" spans="1:14" ht="15">
      <c r="A2553" s="80"/>
      <c r="B2553" s="81"/>
      <c r="C2553" s="69"/>
      <c r="D2553" s="69"/>
      <c r="E2553" s="69"/>
      <c r="F2553" s="69"/>
      <c r="G2553" s="82"/>
      <c r="H2553" s="78"/>
      <c r="I2553" s="28">
        <f ca="1">SUMIF('IMPORTBFT (ID)'!$A$3:$A$5000,$G$4:$G$7322,'IMPORTBFT (ID)'!$B$3:$B$5000)</f>
        <v>0</v>
      </c>
      <c r="J2553" s="72"/>
      <c r="K2553" s="18" t="str">
        <f t="shared" ca="1" si="0"/>
        <v>-</v>
      </c>
      <c r="L2553" s="19" t="e">
        <f>IF(G2553=#REF!,#REF!,"FALSO")</f>
        <v>#REF!</v>
      </c>
      <c r="M2553" s="75"/>
      <c r="N2553" s="76"/>
    </row>
    <row r="2554" spans="1:14" ht="15">
      <c r="A2554" s="80"/>
      <c r="B2554" s="81"/>
      <c r="C2554" s="69"/>
      <c r="D2554" s="69"/>
      <c r="E2554" s="69"/>
      <c r="F2554" s="69"/>
      <c r="G2554" s="82"/>
      <c r="H2554" s="78"/>
      <c r="I2554" s="28">
        <f ca="1">SUMIF('IMPORTBFT (ID)'!$A$3:$A$5000,$G$4:$G$7322,'IMPORTBFT (ID)'!$B$3:$B$5000)</f>
        <v>0</v>
      </c>
      <c r="J2554" s="72"/>
      <c r="K2554" s="18" t="str">
        <f t="shared" ca="1" si="0"/>
        <v>-</v>
      </c>
      <c r="L2554" s="19" t="e">
        <f>IF(G2554=#REF!,#REF!,"FALSO")</f>
        <v>#REF!</v>
      </c>
      <c r="M2554" s="75"/>
      <c r="N2554" s="76"/>
    </row>
    <row r="2555" spans="1:14" ht="15">
      <c r="A2555" s="80"/>
      <c r="B2555" s="81"/>
      <c r="C2555" s="69"/>
      <c r="D2555" s="69"/>
      <c r="E2555" s="69"/>
      <c r="F2555" s="69"/>
      <c r="G2555" s="82"/>
      <c r="H2555" s="78"/>
      <c r="I2555" s="28">
        <f ca="1">SUMIF('IMPORTBFT (ID)'!$A$3:$A$5000,$G$4:$G$7322,'IMPORTBFT (ID)'!$B$3:$B$5000)</f>
        <v>0</v>
      </c>
      <c r="J2555" s="72"/>
      <c r="K2555" s="18" t="str">
        <f t="shared" ca="1" si="0"/>
        <v>-</v>
      </c>
      <c r="L2555" s="19" t="e">
        <f>IF(G2555=#REF!,#REF!,"FALSO")</f>
        <v>#REF!</v>
      </c>
      <c r="M2555" s="75"/>
      <c r="N2555" s="76"/>
    </row>
    <row r="2556" spans="1:14" ht="15">
      <c r="A2556" s="80"/>
      <c r="B2556" s="81"/>
      <c r="C2556" s="69"/>
      <c r="D2556" s="69"/>
      <c r="E2556" s="69"/>
      <c r="F2556" s="69"/>
      <c r="G2556" s="82"/>
      <c r="H2556" s="78"/>
      <c r="I2556" s="28">
        <f ca="1">SUMIF('IMPORTBFT (ID)'!$A$3:$A$5000,$G$4:$G$7322,'IMPORTBFT (ID)'!$B$3:$B$5000)</f>
        <v>0</v>
      </c>
      <c r="J2556" s="72"/>
      <c r="K2556" s="18" t="str">
        <f t="shared" ca="1" si="0"/>
        <v>-</v>
      </c>
      <c r="L2556" s="19" t="e">
        <f>IF(G2556=#REF!,#REF!,"FALSO")</f>
        <v>#REF!</v>
      </c>
      <c r="M2556" s="75"/>
      <c r="N2556" s="76"/>
    </row>
    <row r="2557" spans="1:14" ht="15">
      <c r="A2557" s="80"/>
      <c r="B2557" s="81"/>
      <c r="C2557" s="69"/>
      <c r="D2557" s="69"/>
      <c r="E2557" s="69"/>
      <c r="F2557" s="69"/>
      <c r="G2557" s="82"/>
      <c r="H2557" s="78"/>
      <c r="I2557" s="28">
        <f ca="1">SUMIF('IMPORTBFT (ID)'!$A$3:$A$5000,$G$4:$G$7322,'IMPORTBFT (ID)'!$B$3:$B$5000)</f>
        <v>0</v>
      </c>
      <c r="J2557" s="72"/>
      <c r="K2557" s="18" t="str">
        <f t="shared" ca="1" si="0"/>
        <v>-</v>
      </c>
      <c r="L2557" s="19" t="e">
        <f>IF(G2557=#REF!,#REF!,"FALSO")</f>
        <v>#REF!</v>
      </c>
      <c r="M2557" s="75"/>
      <c r="N2557" s="76"/>
    </row>
    <row r="2558" spans="1:14" ht="15">
      <c r="A2558" s="80"/>
      <c r="B2558" s="81"/>
      <c r="C2558" s="69"/>
      <c r="D2558" s="69"/>
      <c r="E2558" s="69"/>
      <c r="F2558" s="69"/>
      <c r="G2558" s="82"/>
      <c r="H2558" s="78"/>
      <c r="I2558" s="28">
        <f ca="1">SUMIF('IMPORTBFT (ID)'!$A$3:$A$5000,$G$4:$G$7322,'IMPORTBFT (ID)'!$B$3:$B$5000)</f>
        <v>0</v>
      </c>
      <c r="J2558" s="72"/>
      <c r="K2558" s="18" t="str">
        <f t="shared" ca="1" si="0"/>
        <v>-</v>
      </c>
      <c r="L2558" s="19" t="e">
        <f>IF(G2558=#REF!,#REF!,"FALSO")</f>
        <v>#REF!</v>
      </c>
      <c r="M2558" s="75"/>
      <c r="N2558" s="76"/>
    </row>
    <row r="2559" spans="1:14" ht="15">
      <c r="A2559" s="80"/>
      <c r="B2559" s="81"/>
      <c r="C2559" s="69"/>
      <c r="D2559" s="69"/>
      <c r="E2559" s="69"/>
      <c r="F2559" s="69"/>
      <c r="G2559" s="82"/>
      <c r="H2559" s="78"/>
      <c r="I2559" s="28">
        <f ca="1">SUMIF('IMPORTBFT (ID)'!$A$3:$A$5000,$G$4:$G$7322,'IMPORTBFT (ID)'!$B$3:$B$5000)</f>
        <v>0</v>
      </c>
      <c r="J2559" s="72"/>
      <c r="K2559" s="18" t="str">
        <f t="shared" ca="1" si="0"/>
        <v>-</v>
      </c>
      <c r="L2559" s="19" t="e">
        <f>IF(G2559=#REF!,#REF!,"FALSO")</f>
        <v>#REF!</v>
      </c>
      <c r="M2559" s="75"/>
      <c r="N2559" s="76"/>
    </row>
    <row r="2560" spans="1:14" ht="15">
      <c r="A2560" s="80"/>
      <c r="B2560" s="81"/>
      <c r="C2560" s="69"/>
      <c r="D2560" s="69"/>
      <c r="E2560" s="69"/>
      <c r="F2560" s="69"/>
      <c r="G2560" s="82"/>
      <c r="H2560" s="78"/>
      <c r="I2560" s="28">
        <f ca="1">SUMIF('IMPORTBFT (ID)'!$A$3:$A$5000,$G$4:$G$7322,'IMPORTBFT (ID)'!$B$3:$B$5000)</f>
        <v>0</v>
      </c>
      <c r="J2560" s="72"/>
      <c r="K2560" s="18" t="str">
        <f t="shared" ca="1" si="0"/>
        <v>-</v>
      </c>
      <c r="L2560" s="19" t="e">
        <f>IF(G2560=#REF!,#REF!,"FALSO")</f>
        <v>#REF!</v>
      </c>
      <c r="M2560" s="75"/>
      <c r="N2560" s="76"/>
    </row>
    <row r="2561" spans="1:14" ht="15">
      <c r="A2561" s="80"/>
      <c r="B2561" s="81"/>
      <c r="C2561" s="69"/>
      <c r="D2561" s="69"/>
      <c r="E2561" s="69"/>
      <c r="F2561" s="69"/>
      <c r="G2561" s="82"/>
      <c r="H2561" s="78"/>
      <c r="I2561" s="28">
        <f ca="1">SUMIF('IMPORTBFT (ID)'!$A$3:$A$5000,$G$4:$G$7322,'IMPORTBFT (ID)'!$B$3:$B$5000)</f>
        <v>0</v>
      </c>
      <c r="J2561" s="72"/>
      <c r="K2561" s="18" t="str">
        <f t="shared" ca="1" si="0"/>
        <v>-</v>
      </c>
      <c r="L2561" s="19" t="e">
        <f>IF(G2561=#REF!,#REF!,"FALSO")</f>
        <v>#REF!</v>
      </c>
      <c r="M2561" s="75"/>
      <c r="N2561" s="76"/>
    </row>
    <row r="2562" spans="1:14" ht="15">
      <c r="A2562" s="80"/>
      <c r="B2562" s="81"/>
      <c r="C2562" s="69"/>
      <c r="D2562" s="69"/>
      <c r="E2562" s="69"/>
      <c r="F2562" s="69"/>
      <c r="G2562" s="82"/>
      <c r="H2562" s="78"/>
      <c r="I2562" s="28">
        <f ca="1">SUMIF('IMPORTBFT (ID)'!$A$3:$A$5000,$G$4:$G$7322,'IMPORTBFT (ID)'!$B$3:$B$5000)</f>
        <v>0</v>
      </c>
      <c r="J2562" s="72"/>
      <c r="K2562" s="18" t="str">
        <f t="shared" ca="1" si="0"/>
        <v>-</v>
      </c>
      <c r="L2562" s="19" t="e">
        <f>IF(G2562=#REF!,#REF!,"FALSO")</f>
        <v>#REF!</v>
      </c>
      <c r="M2562" s="75"/>
      <c r="N2562" s="76"/>
    </row>
    <row r="2563" spans="1:14" ht="15">
      <c r="A2563" s="80"/>
      <c r="B2563" s="81"/>
      <c r="C2563" s="69"/>
      <c r="D2563" s="69"/>
      <c r="E2563" s="69"/>
      <c r="F2563" s="69"/>
      <c r="G2563" s="82"/>
      <c r="H2563" s="78"/>
      <c r="I2563" s="28">
        <f ca="1">SUMIF('IMPORTBFT (ID)'!$A$3:$A$5000,$G$4:$G$7322,'IMPORTBFT (ID)'!$B$3:$B$5000)</f>
        <v>0</v>
      </c>
      <c r="J2563" s="72"/>
      <c r="K2563" s="18" t="str">
        <f t="shared" ca="1" si="0"/>
        <v>-</v>
      </c>
      <c r="L2563" s="19" t="e">
        <f>IF(G2563=#REF!,#REF!,"FALSO")</f>
        <v>#REF!</v>
      </c>
      <c r="M2563" s="75"/>
      <c r="N2563" s="76"/>
    </row>
    <row r="2564" spans="1:14" ht="15">
      <c r="A2564" s="80"/>
      <c r="B2564" s="81"/>
      <c r="C2564" s="69"/>
      <c r="D2564" s="69"/>
      <c r="E2564" s="69"/>
      <c r="F2564" s="69"/>
      <c r="G2564" s="82"/>
      <c r="H2564" s="78"/>
      <c r="I2564" s="28">
        <f ca="1">SUMIF('IMPORTBFT (ID)'!$A$3:$A$5000,$G$4:$G$7322,'IMPORTBFT (ID)'!$B$3:$B$5000)</f>
        <v>0</v>
      </c>
      <c r="J2564" s="72"/>
      <c r="K2564" s="18" t="str">
        <f t="shared" ca="1" si="0"/>
        <v>-</v>
      </c>
      <c r="L2564" s="19" t="e">
        <f>IF(G2564=#REF!,#REF!,"FALSO")</f>
        <v>#REF!</v>
      </c>
      <c r="M2564" s="75"/>
      <c r="N2564" s="76"/>
    </row>
    <row r="2565" spans="1:14" ht="15">
      <c r="A2565" s="80"/>
      <c r="B2565" s="81"/>
      <c r="C2565" s="69"/>
      <c r="D2565" s="69"/>
      <c r="E2565" s="69"/>
      <c r="F2565" s="69"/>
      <c r="G2565" s="82"/>
      <c r="H2565" s="78"/>
      <c r="I2565" s="28">
        <f ca="1">SUMIF('IMPORTBFT (ID)'!$A$3:$A$5000,$G$4:$G$7322,'IMPORTBFT (ID)'!$B$3:$B$5000)</f>
        <v>0</v>
      </c>
      <c r="J2565" s="72"/>
      <c r="K2565" s="18" t="str">
        <f t="shared" ca="1" si="0"/>
        <v>-</v>
      </c>
      <c r="L2565" s="19" t="e">
        <f>IF(G2565=#REF!,#REF!,"FALSO")</f>
        <v>#REF!</v>
      </c>
      <c r="M2565" s="75"/>
      <c r="N2565" s="76"/>
    </row>
    <row r="2566" spans="1:14" ht="15">
      <c r="A2566" s="80"/>
      <c r="B2566" s="81"/>
      <c r="C2566" s="69"/>
      <c r="D2566" s="69"/>
      <c r="E2566" s="69"/>
      <c r="F2566" s="69"/>
      <c r="G2566" s="82"/>
      <c r="H2566" s="78"/>
      <c r="I2566" s="28">
        <f ca="1">SUMIF('IMPORTBFT (ID)'!$A$3:$A$5000,$G$4:$G$7322,'IMPORTBFT (ID)'!$B$3:$B$5000)</f>
        <v>0</v>
      </c>
      <c r="J2566" s="72"/>
      <c r="K2566" s="18" t="str">
        <f t="shared" ca="1" si="0"/>
        <v>-</v>
      </c>
      <c r="L2566" s="19" t="e">
        <f>IF(G2566=#REF!,#REF!,"FALSO")</f>
        <v>#REF!</v>
      </c>
      <c r="M2566" s="75"/>
      <c r="N2566" s="76"/>
    </row>
    <row r="2567" spans="1:14" ht="15">
      <c r="A2567" s="80"/>
      <c r="B2567" s="81"/>
      <c r="C2567" s="69"/>
      <c r="D2567" s="69"/>
      <c r="E2567" s="69"/>
      <c r="F2567" s="69"/>
      <c r="G2567" s="82"/>
      <c r="H2567" s="78"/>
      <c r="I2567" s="28">
        <f ca="1">SUMIF('IMPORTBFT (ID)'!$A$3:$A$5000,$G$4:$G$7322,'IMPORTBFT (ID)'!$B$3:$B$5000)</f>
        <v>0</v>
      </c>
      <c r="J2567" s="72"/>
      <c r="K2567" s="18" t="str">
        <f t="shared" ca="1" si="0"/>
        <v>-</v>
      </c>
      <c r="L2567" s="19" t="e">
        <f>IF(G2567=#REF!,#REF!,"FALSO")</f>
        <v>#REF!</v>
      </c>
      <c r="M2567" s="75"/>
      <c r="N2567" s="76"/>
    </row>
    <row r="2568" spans="1:14" ht="15">
      <c r="A2568" s="80"/>
      <c r="B2568" s="81"/>
      <c r="C2568" s="69"/>
      <c r="D2568" s="69"/>
      <c r="E2568" s="69"/>
      <c r="F2568" s="69"/>
      <c r="G2568" s="82"/>
      <c r="H2568" s="78"/>
      <c r="I2568" s="28">
        <f ca="1">SUMIF('IMPORTBFT (ID)'!$A$3:$A$5000,$G$4:$G$7322,'IMPORTBFT (ID)'!$B$3:$B$5000)</f>
        <v>0</v>
      </c>
      <c r="J2568" s="72"/>
      <c r="K2568" s="18" t="str">
        <f t="shared" ca="1" si="0"/>
        <v>-</v>
      </c>
      <c r="L2568" s="19" t="e">
        <f>IF(G2568=#REF!,#REF!,"FALSO")</f>
        <v>#REF!</v>
      </c>
      <c r="M2568" s="75"/>
      <c r="N2568" s="76"/>
    </row>
    <row r="2569" spans="1:14" ht="15">
      <c r="A2569" s="80"/>
      <c r="B2569" s="81"/>
      <c r="C2569" s="69"/>
      <c r="D2569" s="69"/>
      <c r="E2569" s="69"/>
      <c r="F2569" s="69"/>
      <c r="G2569" s="82"/>
      <c r="H2569" s="78"/>
      <c r="I2569" s="28">
        <f ca="1">SUMIF('IMPORTBFT (ID)'!$A$3:$A$5000,$G$4:$G$7322,'IMPORTBFT (ID)'!$B$3:$B$5000)</f>
        <v>0</v>
      </c>
      <c r="J2569" s="72"/>
      <c r="K2569" s="18" t="str">
        <f t="shared" ca="1" si="0"/>
        <v>-</v>
      </c>
      <c r="L2569" s="19" t="e">
        <f>IF(G2569=#REF!,#REF!,"FALSO")</f>
        <v>#REF!</v>
      </c>
      <c r="M2569" s="75"/>
      <c r="N2569" s="76"/>
    </row>
    <row r="2570" spans="1:14" ht="15">
      <c r="A2570" s="80"/>
      <c r="B2570" s="81"/>
      <c r="C2570" s="69"/>
      <c r="D2570" s="69"/>
      <c r="E2570" s="69"/>
      <c r="F2570" s="69"/>
      <c r="G2570" s="82"/>
      <c r="H2570" s="78"/>
      <c r="I2570" s="28">
        <f ca="1">SUMIF('IMPORTBFT (ID)'!$A$3:$A$5000,$G$4:$G$7322,'IMPORTBFT (ID)'!$B$3:$B$5000)</f>
        <v>0</v>
      </c>
      <c r="J2570" s="72"/>
      <c r="K2570" s="18" t="str">
        <f t="shared" ca="1" si="0"/>
        <v>-</v>
      </c>
      <c r="L2570" s="19" t="e">
        <f>IF(G2570=#REF!,#REF!,"FALSO")</f>
        <v>#REF!</v>
      </c>
      <c r="M2570" s="75"/>
      <c r="N2570" s="76"/>
    </row>
    <row r="2571" spans="1:14" ht="15">
      <c r="A2571" s="80"/>
      <c r="B2571" s="81"/>
      <c r="C2571" s="69"/>
      <c r="D2571" s="69"/>
      <c r="E2571" s="69"/>
      <c r="F2571" s="69"/>
      <c r="G2571" s="82"/>
      <c r="H2571" s="78"/>
      <c r="I2571" s="28">
        <f ca="1">SUMIF('IMPORTBFT (ID)'!$A$3:$A$5000,$G$4:$G$7322,'IMPORTBFT (ID)'!$B$3:$B$5000)</f>
        <v>0</v>
      </c>
      <c r="J2571" s="72"/>
      <c r="K2571" s="18" t="str">
        <f t="shared" ca="1" si="0"/>
        <v>-</v>
      </c>
      <c r="L2571" s="19" t="e">
        <f>IF(G2571=#REF!,#REF!,"FALSO")</f>
        <v>#REF!</v>
      </c>
      <c r="M2571" s="75"/>
      <c r="N2571" s="76"/>
    </row>
    <row r="2572" spans="1:14" ht="15">
      <c r="A2572" s="80"/>
      <c r="B2572" s="81"/>
      <c r="C2572" s="69"/>
      <c r="D2572" s="69"/>
      <c r="E2572" s="69"/>
      <c r="F2572" s="69"/>
      <c r="G2572" s="82"/>
      <c r="H2572" s="78"/>
      <c r="I2572" s="28">
        <f ca="1">SUMIF('IMPORTBFT (ID)'!$A$3:$A$5000,$G$4:$G$7322,'IMPORTBFT (ID)'!$B$3:$B$5000)</f>
        <v>0</v>
      </c>
      <c r="J2572" s="72"/>
      <c r="K2572" s="18" t="str">
        <f t="shared" ca="1" si="0"/>
        <v>-</v>
      </c>
      <c r="L2572" s="19" t="e">
        <f>IF(G2572=#REF!,#REF!,"FALSO")</f>
        <v>#REF!</v>
      </c>
      <c r="M2572" s="75"/>
      <c r="N2572" s="76"/>
    </row>
    <row r="2573" spans="1:14" ht="15">
      <c r="A2573" s="80"/>
      <c r="B2573" s="81"/>
      <c r="C2573" s="69"/>
      <c r="D2573" s="69"/>
      <c r="E2573" s="69"/>
      <c r="F2573" s="69"/>
      <c r="G2573" s="82"/>
      <c r="H2573" s="78"/>
      <c r="I2573" s="28">
        <f ca="1">SUMIF('IMPORTBFT (ID)'!$A$3:$A$5000,$G$4:$G$7322,'IMPORTBFT (ID)'!$B$3:$B$5000)</f>
        <v>0</v>
      </c>
      <c r="J2573" s="72"/>
      <c r="K2573" s="18" t="str">
        <f t="shared" ca="1" si="0"/>
        <v>-</v>
      </c>
      <c r="L2573" s="19" t="e">
        <f>IF(G2573=#REF!,#REF!,"FALSO")</f>
        <v>#REF!</v>
      </c>
      <c r="M2573" s="75"/>
      <c r="N2573" s="76"/>
    </row>
    <row r="2574" spans="1:14" ht="15">
      <c r="A2574" s="80"/>
      <c r="B2574" s="81"/>
      <c r="C2574" s="69"/>
      <c r="D2574" s="69"/>
      <c r="E2574" s="69"/>
      <c r="F2574" s="69"/>
      <c r="G2574" s="82"/>
      <c r="H2574" s="78"/>
      <c r="I2574" s="28">
        <f ca="1">SUMIF('IMPORTBFT (ID)'!$A$3:$A$5000,$G$4:$G$7322,'IMPORTBFT (ID)'!$B$3:$B$5000)</f>
        <v>0</v>
      </c>
      <c r="J2574" s="72"/>
      <c r="K2574" s="18" t="str">
        <f t="shared" ca="1" si="0"/>
        <v>-</v>
      </c>
      <c r="L2574" s="19" t="e">
        <f>IF(G2574=#REF!,#REF!,"FALSO")</f>
        <v>#REF!</v>
      </c>
      <c r="M2574" s="75"/>
      <c r="N2574" s="76"/>
    </row>
    <row r="2575" spans="1:14" ht="15">
      <c r="A2575" s="80"/>
      <c r="B2575" s="81"/>
      <c r="C2575" s="69"/>
      <c r="D2575" s="69"/>
      <c r="E2575" s="69"/>
      <c r="F2575" s="69"/>
      <c r="G2575" s="82"/>
      <c r="H2575" s="78"/>
      <c r="I2575" s="28">
        <f ca="1">SUMIF('IMPORTBFT (ID)'!$A$3:$A$5000,$G$4:$G$7322,'IMPORTBFT (ID)'!$B$3:$B$5000)</f>
        <v>0</v>
      </c>
      <c r="J2575" s="72"/>
      <c r="K2575" s="18" t="str">
        <f t="shared" ca="1" si="0"/>
        <v>-</v>
      </c>
      <c r="L2575" s="19" t="e">
        <f>IF(G2575=#REF!,#REF!,"FALSO")</f>
        <v>#REF!</v>
      </c>
      <c r="M2575" s="75"/>
      <c r="N2575" s="76"/>
    </row>
    <row r="2576" spans="1:14" ht="15">
      <c r="A2576" s="80"/>
      <c r="B2576" s="81"/>
      <c r="C2576" s="69"/>
      <c r="D2576" s="69"/>
      <c r="E2576" s="69"/>
      <c r="F2576" s="69"/>
      <c r="G2576" s="82"/>
      <c r="H2576" s="78"/>
      <c r="I2576" s="28">
        <f ca="1">SUMIF('IMPORTBFT (ID)'!$A$3:$A$5000,$G$4:$G$7322,'IMPORTBFT (ID)'!$B$3:$B$5000)</f>
        <v>0</v>
      </c>
      <c r="J2576" s="72"/>
      <c r="K2576" s="18" t="str">
        <f t="shared" ca="1" si="0"/>
        <v>-</v>
      </c>
      <c r="L2576" s="19" t="e">
        <f>IF(G2576=#REF!,#REF!,"FALSO")</f>
        <v>#REF!</v>
      </c>
      <c r="M2576" s="75"/>
      <c r="N2576" s="76"/>
    </row>
    <row r="2577" spans="1:14" ht="15">
      <c r="A2577" s="80"/>
      <c r="B2577" s="81"/>
      <c r="C2577" s="69"/>
      <c r="D2577" s="69"/>
      <c r="E2577" s="69"/>
      <c r="F2577" s="69"/>
      <c r="G2577" s="82"/>
      <c r="H2577" s="78"/>
      <c r="I2577" s="28">
        <f ca="1">SUMIF('IMPORTBFT (ID)'!$A$3:$A$5000,$G$4:$G$7322,'IMPORTBFT (ID)'!$B$3:$B$5000)</f>
        <v>0</v>
      </c>
      <c r="J2577" s="72"/>
      <c r="K2577" s="18" t="str">
        <f t="shared" ca="1" si="0"/>
        <v>-</v>
      </c>
      <c r="L2577" s="19" t="e">
        <f>IF(G2577=#REF!,#REF!,"FALSO")</f>
        <v>#REF!</v>
      </c>
      <c r="M2577" s="75"/>
      <c r="N2577" s="76"/>
    </row>
    <row r="2578" spans="1:14" ht="15">
      <c r="A2578" s="80"/>
      <c r="B2578" s="81"/>
      <c r="C2578" s="69"/>
      <c r="D2578" s="69"/>
      <c r="E2578" s="69"/>
      <c r="F2578" s="69"/>
      <c r="G2578" s="82"/>
      <c r="H2578" s="78"/>
      <c r="I2578" s="28">
        <f ca="1">SUMIF('IMPORTBFT (ID)'!$A$3:$A$5000,$G$4:$G$7322,'IMPORTBFT (ID)'!$B$3:$B$5000)</f>
        <v>0</v>
      </c>
      <c r="J2578" s="72"/>
      <c r="K2578" s="18" t="str">
        <f t="shared" ca="1" si="0"/>
        <v>-</v>
      </c>
      <c r="L2578" s="19" t="e">
        <f>IF(G2578=#REF!,#REF!,"FALSO")</f>
        <v>#REF!</v>
      </c>
      <c r="M2578" s="75"/>
      <c r="N2578" s="76"/>
    </row>
    <row r="2579" spans="1:14" ht="15">
      <c r="A2579" s="80"/>
      <c r="B2579" s="81"/>
      <c r="C2579" s="69"/>
      <c r="D2579" s="69"/>
      <c r="E2579" s="69"/>
      <c r="F2579" s="69"/>
      <c r="G2579" s="82"/>
      <c r="H2579" s="78"/>
      <c r="I2579" s="28">
        <f ca="1">SUMIF('IMPORTBFT (ID)'!$A$3:$A$5000,$G$4:$G$7322,'IMPORTBFT (ID)'!$B$3:$B$5000)</f>
        <v>0</v>
      </c>
      <c r="J2579" s="72"/>
      <c r="K2579" s="18" t="str">
        <f t="shared" ca="1" si="0"/>
        <v>-</v>
      </c>
      <c r="L2579" s="19" t="e">
        <f>IF(G2579=#REF!,#REF!,"FALSO")</f>
        <v>#REF!</v>
      </c>
      <c r="M2579" s="75"/>
      <c r="N2579" s="76"/>
    </row>
    <row r="2580" spans="1:14" ht="15">
      <c r="A2580" s="80"/>
      <c r="B2580" s="81"/>
      <c r="C2580" s="69"/>
      <c r="D2580" s="69"/>
      <c r="E2580" s="69"/>
      <c r="F2580" s="69"/>
      <c r="G2580" s="82"/>
      <c r="H2580" s="78"/>
      <c r="I2580" s="28">
        <f ca="1">SUMIF('IMPORTBFT (ID)'!$A$3:$A$5000,$G$4:$G$7322,'IMPORTBFT (ID)'!$B$3:$B$5000)</f>
        <v>0</v>
      </c>
      <c r="J2580" s="72"/>
      <c r="K2580" s="18" t="str">
        <f t="shared" ca="1" si="0"/>
        <v>-</v>
      </c>
      <c r="L2580" s="19" t="e">
        <f>IF(G2580=#REF!,#REF!,"FALSO")</f>
        <v>#REF!</v>
      </c>
      <c r="M2580" s="75"/>
      <c r="N2580" s="76"/>
    </row>
    <row r="2581" spans="1:14" ht="15">
      <c r="A2581" s="80"/>
      <c r="B2581" s="81"/>
      <c r="C2581" s="69"/>
      <c r="D2581" s="69"/>
      <c r="E2581" s="69"/>
      <c r="F2581" s="69"/>
      <c r="G2581" s="82"/>
      <c r="H2581" s="78"/>
      <c r="I2581" s="28">
        <f ca="1">SUMIF('IMPORTBFT (ID)'!$A$3:$A$5000,$G$4:$G$7322,'IMPORTBFT (ID)'!$B$3:$B$5000)</f>
        <v>0</v>
      </c>
      <c r="J2581" s="72"/>
      <c r="K2581" s="18" t="str">
        <f t="shared" ca="1" si="0"/>
        <v>-</v>
      </c>
      <c r="L2581" s="19" t="e">
        <f>IF(G2581=#REF!,#REF!,"FALSO")</f>
        <v>#REF!</v>
      </c>
      <c r="M2581" s="75"/>
      <c r="N2581" s="76"/>
    </row>
    <row r="2582" spans="1:14" ht="15">
      <c r="A2582" s="80"/>
      <c r="B2582" s="81"/>
      <c r="C2582" s="69"/>
      <c r="D2582" s="69"/>
      <c r="E2582" s="69"/>
      <c r="F2582" s="69"/>
      <c r="G2582" s="82"/>
      <c r="H2582" s="78"/>
      <c r="I2582" s="28">
        <f ca="1">SUMIF('IMPORTBFT (ID)'!$A$3:$A$5000,$G$4:$G$7322,'IMPORTBFT (ID)'!$B$3:$B$5000)</f>
        <v>0</v>
      </c>
      <c r="J2582" s="72"/>
      <c r="K2582" s="18" t="str">
        <f t="shared" ca="1" si="0"/>
        <v>-</v>
      </c>
      <c r="L2582" s="19" t="e">
        <f>IF(G2582=#REF!,#REF!,"FALSO")</f>
        <v>#REF!</v>
      </c>
      <c r="M2582" s="75"/>
      <c r="N2582" s="76"/>
    </row>
    <row r="2583" spans="1:14" ht="15">
      <c r="A2583" s="80"/>
      <c r="B2583" s="81"/>
      <c r="C2583" s="69"/>
      <c r="D2583" s="69"/>
      <c r="E2583" s="69"/>
      <c r="F2583" s="69"/>
      <c r="G2583" s="82"/>
      <c r="H2583" s="78"/>
      <c r="I2583" s="28">
        <f ca="1">SUMIF('IMPORTBFT (ID)'!$A$3:$A$5000,$G$4:$G$7322,'IMPORTBFT (ID)'!$B$3:$B$5000)</f>
        <v>0</v>
      </c>
      <c r="J2583" s="72"/>
      <c r="K2583" s="18" t="str">
        <f t="shared" ca="1" si="0"/>
        <v>-</v>
      </c>
      <c r="L2583" s="19" t="e">
        <f>IF(G2583=#REF!,#REF!,"FALSO")</f>
        <v>#REF!</v>
      </c>
      <c r="M2583" s="75"/>
      <c r="N2583" s="76"/>
    </row>
    <row r="2584" spans="1:14" ht="15">
      <c r="A2584" s="80"/>
      <c r="B2584" s="81"/>
      <c r="C2584" s="69"/>
      <c r="D2584" s="69"/>
      <c r="E2584" s="69"/>
      <c r="F2584" s="69"/>
      <c r="G2584" s="82"/>
      <c r="H2584" s="78"/>
      <c r="I2584" s="28">
        <f ca="1">SUMIF('IMPORTBFT (ID)'!$A$3:$A$5000,$G$4:$G$7322,'IMPORTBFT (ID)'!$B$3:$B$5000)</f>
        <v>0</v>
      </c>
      <c r="J2584" s="72"/>
      <c r="K2584" s="18" t="str">
        <f t="shared" ca="1" si="0"/>
        <v>-</v>
      </c>
      <c r="L2584" s="19" t="e">
        <f>IF(G2584=#REF!,#REF!,"FALSO")</f>
        <v>#REF!</v>
      </c>
      <c r="M2584" s="75"/>
      <c r="N2584" s="76"/>
    </row>
    <row r="2585" spans="1:14" ht="15">
      <c r="A2585" s="80"/>
      <c r="B2585" s="81"/>
      <c r="C2585" s="69"/>
      <c r="D2585" s="69"/>
      <c r="E2585" s="69"/>
      <c r="F2585" s="69"/>
      <c r="G2585" s="82"/>
      <c r="H2585" s="78"/>
      <c r="I2585" s="28">
        <f ca="1">SUMIF('IMPORTBFT (ID)'!$A$3:$A$5000,$G$4:$G$7322,'IMPORTBFT (ID)'!$B$3:$B$5000)</f>
        <v>0</v>
      </c>
      <c r="J2585" s="72"/>
      <c r="K2585" s="18" t="str">
        <f t="shared" ca="1" si="0"/>
        <v>-</v>
      </c>
      <c r="L2585" s="19" t="e">
        <f>IF(G2585=#REF!,#REF!,"FALSO")</f>
        <v>#REF!</v>
      </c>
      <c r="M2585" s="75"/>
      <c r="N2585" s="76"/>
    </row>
    <row r="2586" spans="1:14" ht="15">
      <c r="A2586" s="80"/>
      <c r="B2586" s="81"/>
      <c r="C2586" s="69"/>
      <c r="D2586" s="69"/>
      <c r="E2586" s="69"/>
      <c r="F2586" s="69"/>
      <c r="G2586" s="82"/>
      <c r="H2586" s="78"/>
      <c r="I2586" s="28">
        <f ca="1">SUMIF('IMPORTBFT (ID)'!$A$3:$A$5000,$G$4:$G$7322,'IMPORTBFT (ID)'!$B$3:$B$5000)</f>
        <v>0</v>
      </c>
      <c r="J2586" s="72"/>
      <c r="K2586" s="18" t="str">
        <f t="shared" ca="1" si="0"/>
        <v>-</v>
      </c>
      <c r="L2586" s="19" t="e">
        <f>IF(G2586=#REF!,#REF!,"FALSO")</f>
        <v>#REF!</v>
      </c>
      <c r="M2586" s="75"/>
      <c r="N2586" s="76"/>
    </row>
    <row r="2587" spans="1:14" ht="15">
      <c r="A2587" s="80"/>
      <c r="B2587" s="81"/>
      <c r="C2587" s="69"/>
      <c r="D2587" s="69"/>
      <c r="E2587" s="69"/>
      <c r="F2587" s="69"/>
      <c r="G2587" s="82"/>
      <c r="H2587" s="78"/>
      <c r="I2587" s="28">
        <f ca="1">SUMIF('IMPORTBFT (ID)'!$A$3:$A$5000,$G$4:$G$7322,'IMPORTBFT (ID)'!$B$3:$B$5000)</f>
        <v>0</v>
      </c>
      <c r="J2587" s="72"/>
      <c r="K2587" s="18" t="str">
        <f t="shared" ca="1" si="0"/>
        <v>-</v>
      </c>
      <c r="L2587" s="19" t="e">
        <f>IF(G2587=#REF!,#REF!,"FALSO")</f>
        <v>#REF!</v>
      </c>
      <c r="M2587" s="75"/>
      <c r="N2587" s="76"/>
    </row>
    <row r="2588" spans="1:14" ht="15">
      <c r="A2588" s="80"/>
      <c r="B2588" s="81"/>
      <c r="C2588" s="69"/>
      <c r="D2588" s="69"/>
      <c r="E2588" s="69"/>
      <c r="F2588" s="69"/>
      <c r="G2588" s="82"/>
      <c r="H2588" s="78"/>
      <c r="I2588" s="28">
        <f ca="1">SUMIF('IMPORTBFT (ID)'!$A$3:$A$5000,$G$4:$G$7322,'IMPORTBFT (ID)'!$B$3:$B$5000)</f>
        <v>0</v>
      </c>
      <c r="J2588" s="72"/>
      <c r="K2588" s="18" t="str">
        <f t="shared" ca="1" si="0"/>
        <v>-</v>
      </c>
      <c r="L2588" s="19" t="e">
        <f>IF(G2588=#REF!,#REF!,"FALSO")</f>
        <v>#REF!</v>
      </c>
      <c r="M2588" s="75"/>
      <c r="N2588" s="76"/>
    </row>
    <row r="2589" spans="1:14" ht="15">
      <c r="A2589" s="80"/>
      <c r="B2589" s="81"/>
      <c r="C2589" s="69"/>
      <c r="D2589" s="69"/>
      <c r="E2589" s="69"/>
      <c r="F2589" s="69"/>
      <c r="G2589" s="82"/>
      <c r="H2589" s="78"/>
      <c r="I2589" s="28">
        <f ca="1">SUMIF('IMPORTBFT (ID)'!$A$3:$A$5000,$G$4:$G$7322,'IMPORTBFT (ID)'!$B$3:$B$5000)</f>
        <v>0</v>
      </c>
      <c r="J2589" s="72"/>
      <c r="K2589" s="18" t="str">
        <f t="shared" ca="1" si="0"/>
        <v>-</v>
      </c>
      <c r="L2589" s="19" t="e">
        <f>IF(G2589=#REF!,#REF!,"FALSO")</f>
        <v>#REF!</v>
      </c>
      <c r="M2589" s="75"/>
      <c r="N2589" s="76"/>
    </row>
    <row r="2590" spans="1:14" ht="15">
      <c r="A2590" s="80"/>
      <c r="B2590" s="81"/>
      <c r="C2590" s="69"/>
      <c r="D2590" s="69"/>
      <c r="E2590" s="69"/>
      <c r="F2590" s="69"/>
      <c r="G2590" s="82"/>
      <c r="H2590" s="78"/>
      <c r="I2590" s="28">
        <f ca="1">SUMIF('IMPORTBFT (ID)'!$A$3:$A$5000,$G$4:$G$7322,'IMPORTBFT (ID)'!$B$3:$B$5000)</f>
        <v>0</v>
      </c>
      <c r="J2590" s="72"/>
      <c r="K2590" s="18" t="str">
        <f t="shared" ca="1" si="0"/>
        <v>-</v>
      </c>
      <c r="L2590" s="19" t="e">
        <f>IF(G2590=#REF!,#REF!,"FALSO")</f>
        <v>#REF!</v>
      </c>
      <c r="M2590" s="75"/>
      <c r="N2590" s="76"/>
    </row>
    <row r="2591" spans="1:14" ht="15">
      <c r="A2591" s="80"/>
      <c r="B2591" s="81"/>
      <c r="C2591" s="69"/>
      <c r="D2591" s="69"/>
      <c r="E2591" s="69"/>
      <c r="F2591" s="69"/>
      <c r="G2591" s="82"/>
      <c r="H2591" s="78"/>
      <c r="I2591" s="28">
        <f ca="1">SUMIF('IMPORTBFT (ID)'!$A$3:$A$5000,$G$4:$G$7322,'IMPORTBFT (ID)'!$B$3:$B$5000)</f>
        <v>0</v>
      </c>
      <c r="J2591" s="72"/>
      <c r="K2591" s="18" t="str">
        <f t="shared" ca="1" si="0"/>
        <v>-</v>
      </c>
      <c r="L2591" s="19" t="e">
        <f>IF(G2591=#REF!,#REF!,"FALSO")</f>
        <v>#REF!</v>
      </c>
      <c r="M2591" s="75"/>
      <c r="N2591" s="76"/>
    </row>
    <row r="2592" spans="1:14" ht="15">
      <c r="A2592" s="80"/>
      <c r="B2592" s="81"/>
      <c r="C2592" s="69"/>
      <c r="D2592" s="69"/>
      <c r="E2592" s="69"/>
      <c r="F2592" s="69"/>
      <c r="G2592" s="82"/>
      <c r="H2592" s="78"/>
      <c r="I2592" s="28">
        <f ca="1">SUMIF('IMPORTBFT (ID)'!$A$3:$A$5000,$G$4:$G$7322,'IMPORTBFT (ID)'!$B$3:$B$5000)</f>
        <v>0</v>
      </c>
      <c r="J2592" s="72"/>
      <c r="K2592" s="18" t="str">
        <f t="shared" ca="1" si="0"/>
        <v>-</v>
      </c>
      <c r="L2592" s="19" t="e">
        <f>IF(G2592=#REF!,#REF!,"FALSO")</f>
        <v>#REF!</v>
      </c>
      <c r="M2592" s="75"/>
      <c r="N2592" s="76"/>
    </row>
    <row r="2593" spans="1:14" ht="15">
      <c r="A2593" s="80"/>
      <c r="B2593" s="81"/>
      <c r="C2593" s="69"/>
      <c r="D2593" s="69"/>
      <c r="E2593" s="69"/>
      <c r="F2593" s="69"/>
      <c r="G2593" s="82"/>
      <c r="H2593" s="78"/>
      <c r="I2593" s="28">
        <f ca="1">SUMIF('IMPORTBFT (ID)'!$A$3:$A$5000,$G$4:$G$7322,'IMPORTBFT (ID)'!$B$3:$B$5000)</f>
        <v>0</v>
      </c>
      <c r="J2593" s="72"/>
      <c r="K2593" s="18" t="str">
        <f t="shared" ca="1" si="0"/>
        <v>-</v>
      </c>
      <c r="L2593" s="19" t="e">
        <f>IF(G2593=#REF!,#REF!,"FALSO")</f>
        <v>#REF!</v>
      </c>
      <c r="M2593" s="75"/>
      <c r="N2593" s="76"/>
    </row>
    <row r="2594" spans="1:14" ht="15">
      <c r="A2594" s="80"/>
      <c r="B2594" s="81"/>
      <c r="C2594" s="69"/>
      <c r="D2594" s="69"/>
      <c r="E2594" s="69"/>
      <c r="F2594" s="69"/>
      <c r="G2594" s="82"/>
      <c r="H2594" s="78"/>
      <c r="I2594" s="28">
        <f ca="1">SUMIF('IMPORTBFT (ID)'!$A$3:$A$5000,$G$4:$G$7322,'IMPORTBFT (ID)'!$B$3:$B$5000)</f>
        <v>0</v>
      </c>
      <c r="J2594" s="72"/>
      <c r="K2594" s="18" t="str">
        <f t="shared" ca="1" si="0"/>
        <v>-</v>
      </c>
      <c r="L2594" s="19" t="e">
        <f>IF(G2594=#REF!,#REF!,"FALSO")</f>
        <v>#REF!</v>
      </c>
      <c r="M2594" s="75"/>
      <c r="N2594" s="76"/>
    </row>
    <row r="2595" spans="1:14" ht="15">
      <c r="A2595" s="80"/>
      <c r="B2595" s="81"/>
      <c r="C2595" s="69"/>
      <c r="D2595" s="69"/>
      <c r="E2595" s="69"/>
      <c r="F2595" s="69"/>
      <c r="G2595" s="82"/>
      <c r="H2595" s="78"/>
      <c r="I2595" s="28">
        <f ca="1">SUMIF('IMPORTBFT (ID)'!$A$3:$A$5000,$G$4:$G$7322,'IMPORTBFT (ID)'!$B$3:$B$5000)</f>
        <v>0</v>
      </c>
      <c r="J2595" s="72"/>
      <c r="K2595" s="18" t="str">
        <f t="shared" ca="1" si="0"/>
        <v>-</v>
      </c>
      <c r="L2595" s="19" t="e">
        <f>IF(G2595=#REF!,#REF!,"FALSO")</f>
        <v>#REF!</v>
      </c>
      <c r="M2595" s="75"/>
      <c r="N2595" s="76"/>
    </row>
    <row r="2596" spans="1:14" ht="15">
      <c r="A2596" s="80"/>
      <c r="B2596" s="81"/>
      <c r="C2596" s="69"/>
      <c r="D2596" s="69"/>
      <c r="E2596" s="69"/>
      <c r="F2596" s="69"/>
      <c r="G2596" s="82"/>
      <c r="H2596" s="78"/>
      <c r="I2596" s="28">
        <f ca="1">SUMIF('IMPORTBFT (ID)'!$A$3:$A$5000,$G$4:$G$7322,'IMPORTBFT (ID)'!$B$3:$B$5000)</f>
        <v>0</v>
      </c>
      <c r="J2596" s="72"/>
      <c r="K2596" s="18" t="str">
        <f t="shared" ca="1" si="0"/>
        <v>-</v>
      </c>
      <c r="L2596" s="19" t="e">
        <f>IF(G2596=#REF!,#REF!,"FALSO")</f>
        <v>#REF!</v>
      </c>
      <c r="M2596" s="75"/>
      <c r="N2596" s="76"/>
    </row>
    <row r="2597" spans="1:14" ht="15">
      <c r="A2597" s="80"/>
      <c r="B2597" s="81"/>
      <c r="C2597" s="69"/>
      <c r="D2597" s="69"/>
      <c r="E2597" s="69"/>
      <c r="F2597" s="69"/>
      <c r="G2597" s="82"/>
      <c r="H2597" s="78"/>
      <c r="I2597" s="28">
        <f ca="1">SUMIF('IMPORTBFT (ID)'!$A$3:$A$5000,$G$4:$G$7322,'IMPORTBFT (ID)'!$B$3:$B$5000)</f>
        <v>0</v>
      </c>
      <c r="J2597" s="72"/>
      <c r="K2597" s="18" t="str">
        <f t="shared" ca="1" si="0"/>
        <v>-</v>
      </c>
      <c r="L2597" s="19" t="e">
        <f>IF(G2597=#REF!,#REF!,"FALSO")</f>
        <v>#REF!</v>
      </c>
      <c r="M2597" s="75"/>
      <c r="N2597" s="76"/>
    </row>
    <row r="2598" spans="1:14" ht="15">
      <c r="A2598" s="80"/>
      <c r="B2598" s="81"/>
      <c r="C2598" s="69"/>
      <c r="D2598" s="69"/>
      <c r="E2598" s="69"/>
      <c r="F2598" s="69"/>
      <c r="G2598" s="82"/>
      <c r="H2598" s="78"/>
      <c r="I2598" s="28">
        <f ca="1">SUMIF('IMPORTBFT (ID)'!$A$3:$A$5000,$G$4:$G$7322,'IMPORTBFT (ID)'!$B$3:$B$5000)</f>
        <v>0</v>
      </c>
      <c r="J2598" s="72"/>
      <c r="K2598" s="18" t="str">
        <f t="shared" ca="1" si="0"/>
        <v>-</v>
      </c>
      <c r="L2598" s="19" t="e">
        <f>IF(G2598=#REF!,#REF!,"FALSO")</f>
        <v>#REF!</v>
      </c>
      <c r="M2598" s="75"/>
      <c r="N2598" s="76"/>
    </row>
    <row r="2599" spans="1:14" ht="15">
      <c r="A2599" s="80"/>
      <c r="B2599" s="81"/>
      <c r="C2599" s="69"/>
      <c r="D2599" s="69"/>
      <c r="E2599" s="69"/>
      <c r="F2599" s="69"/>
      <c r="G2599" s="82"/>
      <c r="H2599" s="78"/>
      <c r="I2599" s="28">
        <f ca="1">SUMIF('IMPORTBFT (ID)'!$A$3:$A$5000,$G$4:$G$7322,'IMPORTBFT (ID)'!$B$3:$B$5000)</f>
        <v>0</v>
      </c>
      <c r="J2599" s="72"/>
      <c r="K2599" s="18" t="str">
        <f t="shared" ca="1" si="0"/>
        <v>-</v>
      </c>
      <c r="L2599" s="19" t="e">
        <f>IF(G2599=#REF!,#REF!,"FALSO")</f>
        <v>#REF!</v>
      </c>
      <c r="M2599" s="75"/>
      <c r="N2599" s="76"/>
    </row>
    <row r="2600" spans="1:14" ht="15">
      <c r="A2600" s="80"/>
      <c r="B2600" s="81"/>
      <c r="C2600" s="69"/>
      <c r="D2600" s="69"/>
      <c r="E2600" s="69"/>
      <c r="F2600" s="69"/>
      <c r="G2600" s="82"/>
      <c r="H2600" s="78"/>
      <c r="I2600" s="28">
        <f ca="1">SUMIF('IMPORTBFT (ID)'!$A$3:$A$5000,$G$4:$G$7322,'IMPORTBFT (ID)'!$B$3:$B$5000)</f>
        <v>0</v>
      </c>
      <c r="J2600" s="72"/>
      <c r="K2600" s="18" t="str">
        <f t="shared" ca="1" si="0"/>
        <v>-</v>
      </c>
      <c r="L2600" s="19" t="e">
        <f>IF(G2600=#REF!,#REF!,"FALSO")</f>
        <v>#REF!</v>
      </c>
      <c r="M2600" s="75"/>
      <c r="N2600" s="76"/>
    </row>
    <row r="2601" spans="1:14" ht="15">
      <c r="A2601" s="80"/>
      <c r="B2601" s="81"/>
      <c r="C2601" s="69"/>
      <c r="D2601" s="69"/>
      <c r="E2601" s="69"/>
      <c r="F2601" s="69"/>
      <c r="G2601" s="82"/>
      <c r="H2601" s="78"/>
      <c r="I2601" s="28">
        <f ca="1">SUMIF('IMPORTBFT (ID)'!$A$3:$A$5000,$G$4:$G$7322,'IMPORTBFT (ID)'!$B$3:$B$5000)</f>
        <v>0</v>
      </c>
      <c r="J2601" s="72"/>
      <c r="K2601" s="18" t="str">
        <f t="shared" ca="1" si="0"/>
        <v>-</v>
      </c>
      <c r="L2601" s="19" t="e">
        <f>IF(G2601=#REF!,#REF!,"FALSO")</f>
        <v>#REF!</v>
      </c>
      <c r="M2601" s="75"/>
      <c r="N2601" s="76"/>
    </row>
    <row r="2602" spans="1:14" ht="15">
      <c r="A2602" s="80"/>
      <c r="B2602" s="81"/>
      <c r="C2602" s="69"/>
      <c r="D2602" s="69"/>
      <c r="E2602" s="69"/>
      <c r="F2602" s="69"/>
      <c r="G2602" s="82"/>
      <c r="H2602" s="78"/>
      <c r="I2602" s="28">
        <f ca="1">SUMIF('IMPORTBFT (ID)'!$A$3:$A$5000,$G$4:$G$7322,'IMPORTBFT (ID)'!$B$3:$B$5000)</f>
        <v>0</v>
      </c>
      <c r="J2602" s="72"/>
      <c r="K2602" s="18" t="str">
        <f t="shared" ca="1" si="0"/>
        <v>-</v>
      </c>
      <c r="L2602" s="19" t="e">
        <f>IF(G2602=#REF!,#REF!,"FALSO")</f>
        <v>#REF!</v>
      </c>
      <c r="M2602" s="75"/>
      <c r="N2602" s="76"/>
    </row>
    <row r="2603" spans="1:14" ht="15">
      <c r="A2603" s="80"/>
      <c r="B2603" s="81"/>
      <c r="C2603" s="69"/>
      <c r="D2603" s="69"/>
      <c r="E2603" s="69"/>
      <c r="F2603" s="69"/>
      <c r="G2603" s="82"/>
      <c r="H2603" s="78"/>
      <c r="I2603" s="28">
        <f ca="1">SUMIF('IMPORTBFT (ID)'!$A$3:$A$5000,$G$4:$G$7322,'IMPORTBFT (ID)'!$B$3:$B$5000)</f>
        <v>0</v>
      </c>
      <c r="J2603" s="72"/>
      <c r="K2603" s="18" t="str">
        <f t="shared" ca="1" si="0"/>
        <v>-</v>
      </c>
      <c r="L2603" s="19" t="e">
        <f>IF(G2603=#REF!,#REF!,"FALSO")</f>
        <v>#REF!</v>
      </c>
      <c r="M2603" s="75"/>
      <c r="N2603" s="76"/>
    </row>
    <row r="2604" spans="1:14" ht="15">
      <c r="A2604" s="80"/>
      <c r="B2604" s="81"/>
      <c r="C2604" s="69"/>
      <c r="D2604" s="69"/>
      <c r="E2604" s="69"/>
      <c r="F2604" s="69"/>
      <c r="G2604" s="82"/>
      <c r="H2604" s="78"/>
      <c r="I2604" s="28">
        <f ca="1">SUMIF('IMPORTBFT (ID)'!$A$3:$A$5000,$G$4:$G$7322,'IMPORTBFT (ID)'!$B$3:$B$5000)</f>
        <v>0</v>
      </c>
      <c r="J2604" s="72"/>
      <c r="K2604" s="18" t="str">
        <f t="shared" ca="1" si="0"/>
        <v>-</v>
      </c>
      <c r="L2604" s="19" t="e">
        <f>IF(G2604=#REF!,#REF!,"FALSO")</f>
        <v>#REF!</v>
      </c>
      <c r="M2604" s="75"/>
      <c r="N2604" s="76"/>
    </row>
    <row r="2605" spans="1:14" ht="15">
      <c r="A2605" s="80"/>
      <c r="B2605" s="81"/>
      <c r="C2605" s="69"/>
      <c r="D2605" s="69"/>
      <c r="E2605" s="69"/>
      <c r="F2605" s="69"/>
      <c r="G2605" s="82"/>
      <c r="H2605" s="78"/>
      <c r="I2605" s="28">
        <f ca="1">SUMIF('IMPORTBFT (ID)'!$A$3:$A$5000,$G$4:$G$7322,'IMPORTBFT (ID)'!$B$3:$B$5000)</f>
        <v>0</v>
      </c>
      <c r="J2605" s="72"/>
      <c r="K2605" s="18" t="str">
        <f t="shared" ca="1" si="0"/>
        <v>-</v>
      </c>
      <c r="L2605" s="19" t="e">
        <f>IF(G2605=#REF!,#REF!,"FALSO")</f>
        <v>#REF!</v>
      </c>
      <c r="M2605" s="75"/>
      <c r="N2605" s="76"/>
    </row>
    <row r="2606" spans="1:14" ht="15">
      <c r="A2606" s="80"/>
      <c r="B2606" s="81"/>
      <c r="C2606" s="69"/>
      <c r="D2606" s="69"/>
      <c r="E2606" s="69"/>
      <c r="F2606" s="69"/>
      <c r="G2606" s="82"/>
      <c r="H2606" s="78"/>
      <c r="I2606" s="28">
        <f ca="1">SUMIF('IMPORTBFT (ID)'!$A$3:$A$5000,$G$4:$G$7322,'IMPORTBFT (ID)'!$B$3:$B$5000)</f>
        <v>0</v>
      </c>
      <c r="J2606" s="72"/>
      <c r="K2606" s="18" t="str">
        <f t="shared" ca="1" si="0"/>
        <v>-</v>
      </c>
      <c r="L2606" s="19" t="e">
        <f>IF(G2606=#REF!,#REF!,"FALSO")</f>
        <v>#REF!</v>
      </c>
      <c r="M2606" s="75"/>
      <c r="N2606" s="76"/>
    </row>
    <row r="2607" spans="1:14" ht="15">
      <c r="A2607" s="80"/>
      <c r="B2607" s="81"/>
      <c r="C2607" s="69"/>
      <c r="D2607" s="69"/>
      <c r="E2607" s="69"/>
      <c r="F2607" s="69"/>
      <c r="G2607" s="82"/>
      <c r="H2607" s="78"/>
      <c r="I2607" s="28">
        <f ca="1">SUMIF('IMPORTBFT (ID)'!$A$3:$A$5000,$G$4:$G$7322,'IMPORTBFT (ID)'!$B$3:$B$5000)</f>
        <v>0</v>
      </c>
      <c r="J2607" s="72"/>
      <c r="K2607" s="18" t="str">
        <f t="shared" ca="1" si="0"/>
        <v>-</v>
      </c>
      <c r="L2607" s="19" t="e">
        <f>IF(G2607=#REF!,#REF!,"FALSO")</f>
        <v>#REF!</v>
      </c>
      <c r="M2607" s="75"/>
      <c r="N2607" s="76"/>
    </row>
    <row r="2608" spans="1:14" ht="15">
      <c r="A2608" s="80"/>
      <c r="B2608" s="81"/>
      <c r="C2608" s="69"/>
      <c r="D2608" s="69"/>
      <c r="E2608" s="69"/>
      <c r="F2608" s="69"/>
      <c r="G2608" s="82"/>
      <c r="H2608" s="78"/>
      <c r="I2608" s="28">
        <f ca="1">SUMIF('IMPORTBFT (ID)'!$A$3:$A$5000,$G$4:$G$7322,'IMPORTBFT (ID)'!$B$3:$B$5000)</f>
        <v>0</v>
      </c>
      <c r="J2608" s="72"/>
      <c r="K2608" s="18" t="str">
        <f t="shared" ca="1" si="0"/>
        <v>-</v>
      </c>
      <c r="L2608" s="19" t="e">
        <f>IF(G2608=#REF!,#REF!,"FALSO")</f>
        <v>#REF!</v>
      </c>
      <c r="M2608" s="75"/>
      <c r="N2608" s="76"/>
    </row>
    <row r="2609" spans="1:14" ht="15">
      <c r="A2609" s="80"/>
      <c r="B2609" s="81"/>
      <c r="C2609" s="69"/>
      <c r="D2609" s="69"/>
      <c r="E2609" s="69"/>
      <c r="F2609" s="69"/>
      <c r="G2609" s="82"/>
      <c r="H2609" s="78"/>
      <c r="I2609" s="28">
        <f ca="1">SUMIF('IMPORTBFT (ID)'!$A$3:$A$5000,$G$4:$G$7322,'IMPORTBFT (ID)'!$B$3:$B$5000)</f>
        <v>0</v>
      </c>
      <c r="J2609" s="72"/>
      <c r="K2609" s="18" t="str">
        <f t="shared" ca="1" si="0"/>
        <v>-</v>
      </c>
      <c r="L2609" s="19" t="e">
        <f>IF(G2609=#REF!,#REF!,"FALSO")</f>
        <v>#REF!</v>
      </c>
      <c r="M2609" s="75"/>
      <c r="N2609" s="76"/>
    </row>
    <row r="2610" spans="1:14" ht="15">
      <c r="A2610" s="80"/>
      <c r="B2610" s="81"/>
      <c r="C2610" s="69"/>
      <c r="D2610" s="69"/>
      <c r="E2610" s="69"/>
      <c r="F2610" s="69"/>
      <c r="G2610" s="82"/>
      <c r="H2610" s="78"/>
      <c r="I2610" s="28">
        <f ca="1">SUMIF('IMPORTBFT (ID)'!$A$3:$A$5000,$G$4:$G$7322,'IMPORTBFT (ID)'!$B$3:$B$5000)</f>
        <v>0</v>
      </c>
      <c r="J2610" s="72"/>
      <c r="K2610" s="18" t="str">
        <f t="shared" ca="1" si="0"/>
        <v>-</v>
      </c>
      <c r="L2610" s="19" t="e">
        <f>IF(G2610=#REF!,#REF!,"FALSO")</f>
        <v>#REF!</v>
      </c>
      <c r="M2610" s="75"/>
      <c r="N2610" s="76"/>
    </row>
    <row r="2611" spans="1:14" ht="15">
      <c r="A2611" s="80"/>
      <c r="B2611" s="81"/>
      <c r="C2611" s="69"/>
      <c r="D2611" s="69"/>
      <c r="E2611" s="69"/>
      <c r="F2611" s="69"/>
      <c r="G2611" s="82"/>
      <c r="H2611" s="78"/>
      <c r="I2611" s="28">
        <f ca="1">SUMIF('IMPORTBFT (ID)'!$A$3:$A$5000,$G$4:$G$7322,'IMPORTBFT (ID)'!$B$3:$B$5000)</f>
        <v>0</v>
      </c>
      <c r="J2611" s="72"/>
      <c r="K2611" s="18" t="str">
        <f t="shared" ca="1" si="0"/>
        <v>-</v>
      </c>
      <c r="L2611" s="19" t="e">
        <f>IF(G2611=#REF!,#REF!,"FALSO")</f>
        <v>#REF!</v>
      </c>
      <c r="M2611" s="75"/>
      <c r="N2611" s="76"/>
    </row>
    <row r="2612" spans="1:14" ht="15">
      <c r="A2612" s="80"/>
      <c r="B2612" s="81"/>
      <c r="C2612" s="69"/>
      <c r="D2612" s="69"/>
      <c r="E2612" s="69"/>
      <c r="F2612" s="69"/>
      <c r="G2612" s="82"/>
      <c r="H2612" s="78"/>
      <c r="I2612" s="28">
        <f ca="1">SUMIF('IMPORTBFT (ID)'!$A$3:$A$5000,$G$4:$G$7322,'IMPORTBFT (ID)'!$B$3:$B$5000)</f>
        <v>0</v>
      </c>
      <c r="J2612" s="72"/>
      <c r="K2612" s="18" t="str">
        <f t="shared" ca="1" si="0"/>
        <v>-</v>
      </c>
      <c r="L2612" s="19" t="e">
        <f>IF(G2612=#REF!,#REF!,"FALSO")</f>
        <v>#REF!</v>
      </c>
      <c r="M2612" s="75"/>
      <c r="N2612" s="76"/>
    </row>
    <row r="2613" spans="1:14" ht="15">
      <c r="A2613" s="80"/>
      <c r="B2613" s="81"/>
      <c r="C2613" s="69"/>
      <c r="D2613" s="69"/>
      <c r="E2613" s="69"/>
      <c r="F2613" s="69"/>
      <c r="G2613" s="82"/>
      <c r="H2613" s="78"/>
      <c r="I2613" s="28">
        <f ca="1">SUMIF('IMPORTBFT (ID)'!$A$3:$A$5000,$G$4:$G$7322,'IMPORTBFT (ID)'!$B$3:$B$5000)</f>
        <v>0</v>
      </c>
      <c r="J2613" s="72"/>
      <c r="K2613" s="18" t="str">
        <f t="shared" ca="1" si="0"/>
        <v>-</v>
      </c>
      <c r="L2613" s="19" t="e">
        <f>IF(G2613=#REF!,#REF!,"FALSO")</f>
        <v>#REF!</v>
      </c>
      <c r="M2613" s="75"/>
      <c r="N2613" s="76"/>
    </row>
    <row r="2614" spans="1:14" ht="15">
      <c r="A2614" s="80"/>
      <c r="B2614" s="81"/>
      <c r="C2614" s="69"/>
      <c r="D2614" s="69"/>
      <c r="E2614" s="69"/>
      <c r="F2614" s="69"/>
      <c r="G2614" s="82"/>
      <c r="H2614" s="78"/>
      <c r="I2614" s="28">
        <f ca="1">SUMIF('IMPORTBFT (ID)'!$A$3:$A$5000,$G$4:$G$7322,'IMPORTBFT (ID)'!$B$3:$B$5000)</f>
        <v>0</v>
      </c>
      <c r="J2614" s="72"/>
      <c r="K2614" s="18" t="str">
        <f t="shared" ca="1" si="0"/>
        <v>-</v>
      </c>
      <c r="L2614" s="19" t="e">
        <f>IF(G2614=#REF!,#REF!,"FALSO")</f>
        <v>#REF!</v>
      </c>
      <c r="M2614" s="75"/>
      <c r="N2614" s="76"/>
    </row>
    <row r="2615" spans="1:14" ht="15">
      <c r="A2615" s="80"/>
      <c r="B2615" s="81"/>
      <c r="C2615" s="69"/>
      <c r="D2615" s="69"/>
      <c r="E2615" s="69"/>
      <c r="F2615" s="69"/>
      <c r="G2615" s="82"/>
      <c r="H2615" s="78"/>
      <c r="I2615" s="28">
        <f ca="1">SUMIF('IMPORTBFT (ID)'!$A$3:$A$5000,$G$4:$G$7322,'IMPORTBFT (ID)'!$B$3:$B$5000)</f>
        <v>0</v>
      </c>
      <c r="J2615" s="72"/>
      <c r="K2615" s="18" t="str">
        <f t="shared" ca="1" si="0"/>
        <v>-</v>
      </c>
      <c r="L2615" s="19" t="e">
        <f>IF(G2615=#REF!,#REF!,"FALSO")</f>
        <v>#REF!</v>
      </c>
      <c r="M2615" s="75"/>
      <c r="N2615" s="76"/>
    </row>
    <row r="2616" spans="1:14" ht="15">
      <c r="A2616" s="80"/>
      <c r="B2616" s="81"/>
      <c r="C2616" s="69"/>
      <c r="D2616" s="69"/>
      <c r="E2616" s="69"/>
      <c r="F2616" s="69"/>
      <c r="G2616" s="82"/>
      <c r="H2616" s="78"/>
      <c r="I2616" s="28">
        <f ca="1">SUMIF('IMPORTBFT (ID)'!$A$3:$A$5000,$G$4:$G$7322,'IMPORTBFT (ID)'!$B$3:$B$5000)</f>
        <v>0</v>
      </c>
      <c r="J2616" s="72"/>
      <c r="K2616" s="18" t="str">
        <f t="shared" ca="1" si="0"/>
        <v>-</v>
      </c>
      <c r="L2616" s="19" t="e">
        <f>IF(G2616=#REF!,#REF!,"FALSO")</f>
        <v>#REF!</v>
      </c>
      <c r="M2616" s="75"/>
      <c r="N2616" s="76"/>
    </row>
    <row r="2617" spans="1:14" ht="15">
      <c r="A2617" s="80"/>
      <c r="B2617" s="81"/>
      <c r="C2617" s="69"/>
      <c r="D2617" s="69"/>
      <c r="E2617" s="69"/>
      <c r="F2617" s="69"/>
      <c r="G2617" s="82"/>
      <c r="H2617" s="78"/>
      <c r="I2617" s="28">
        <f ca="1">SUMIF('IMPORTBFT (ID)'!$A$3:$A$5000,$G$4:$G$7322,'IMPORTBFT (ID)'!$B$3:$B$5000)</f>
        <v>0</v>
      </c>
      <c r="J2617" s="72"/>
      <c r="K2617" s="18" t="str">
        <f t="shared" ca="1" si="0"/>
        <v>-</v>
      </c>
      <c r="L2617" s="19" t="e">
        <f>IF(G2617=#REF!,#REF!,"FALSO")</f>
        <v>#REF!</v>
      </c>
      <c r="M2617" s="75"/>
      <c r="N2617" s="76"/>
    </row>
    <row r="2618" spans="1:14" ht="15">
      <c r="A2618" s="80"/>
      <c r="B2618" s="81"/>
      <c r="C2618" s="69"/>
      <c r="D2618" s="69"/>
      <c r="E2618" s="69"/>
      <c r="F2618" s="69"/>
      <c r="G2618" s="82"/>
      <c r="H2618" s="78"/>
      <c r="I2618" s="28">
        <f ca="1">SUMIF('IMPORTBFT (ID)'!$A$3:$A$5000,$G$4:$G$7322,'IMPORTBFT (ID)'!$B$3:$B$5000)</f>
        <v>0</v>
      </c>
      <c r="J2618" s="72"/>
      <c r="K2618" s="18" t="str">
        <f t="shared" ca="1" si="0"/>
        <v>-</v>
      </c>
      <c r="L2618" s="19" t="e">
        <f>IF(G2618=#REF!,#REF!,"FALSO")</f>
        <v>#REF!</v>
      </c>
      <c r="M2618" s="75"/>
      <c r="N2618" s="76"/>
    </row>
    <row r="2619" spans="1:14" ht="15">
      <c r="A2619" s="80"/>
      <c r="B2619" s="81"/>
      <c r="C2619" s="69"/>
      <c r="D2619" s="69"/>
      <c r="E2619" s="69"/>
      <c r="F2619" s="69"/>
      <c r="G2619" s="82"/>
      <c r="H2619" s="78"/>
      <c r="I2619" s="28">
        <f ca="1">SUMIF('IMPORTBFT (ID)'!$A$3:$A$5000,$G$4:$G$7322,'IMPORTBFT (ID)'!$B$3:$B$5000)</f>
        <v>0</v>
      </c>
      <c r="J2619" s="72"/>
      <c r="K2619" s="18" t="str">
        <f t="shared" ca="1" si="0"/>
        <v>-</v>
      </c>
      <c r="L2619" s="19" t="e">
        <f>IF(G2619=#REF!,#REF!,"FALSO")</f>
        <v>#REF!</v>
      </c>
      <c r="M2619" s="75"/>
      <c r="N2619" s="76"/>
    </row>
    <row r="2620" spans="1:14" ht="15">
      <c r="A2620" s="80"/>
      <c r="B2620" s="81"/>
      <c r="C2620" s="69"/>
      <c r="D2620" s="69"/>
      <c r="E2620" s="69"/>
      <c r="F2620" s="69"/>
      <c r="G2620" s="82"/>
      <c r="H2620" s="78"/>
      <c r="I2620" s="28">
        <f ca="1">SUMIF('IMPORTBFT (ID)'!$A$3:$A$5000,$G$4:$G$7322,'IMPORTBFT (ID)'!$B$3:$B$5000)</f>
        <v>0</v>
      </c>
      <c r="J2620" s="72"/>
      <c r="K2620" s="18" t="str">
        <f t="shared" ca="1" si="0"/>
        <v>-</v>
      </c>
      <c r="L2620" s="19" t="e">
        <f>IF(G2620=#REF!,#REF!,"FALSO")</f>
        <v>#REF!</v>
      </c>
      <c r="M2620" s="75"/>
      <c r="N2620" s="76"/>
    </row>
    <row r="2621" spans="1:14" ht="15">
      <c r="A2621" s="80"/>
      <c r="B2621" s="81"/>
      <c r="C2621" s="69"/>
      <c r="D2621" s="69"/>
      <c r="E2621" s="69"/>
      <c r="F2621" s="69"/>
      <c r="G2621" s="82"/>
      <c r="H2621" s="78"/>
      <c r="I2621" s="28">
        <f ca="1">SUMIF('IMPORTBFT (ID)'!$A$3:$A$5000,$G$4:$G$7322,'IMPORTBFT (ID)'!$B$3:$B$5000)</f>
        <v>0</v>
      </c>
      <c r="J2621" s="72"/>
      <c r="K2621" s="18" t="str">
        <f t="shared" ca="1" si="0"/>
        <v>-</v>
      </c>
      <c r="L2621" s="19" t="e">
        <f>IF(G2621=#REF!,#REF!,"FALSO")</f>
        <v>#REF!</v>
      </c>
      <c r="M2621" s="75"/>
      <c r="N2621" s="76"/>
    </row>
    <row r="2622" spans="1:14" ht="15">
      <c r="A2622" s="80"/>
      <c r="B2622" s="81"/>
      <c r="C2622" s="69"/>
      <c r="D2622" s="69"/>
      <c r="E2622" s="69"/>
      <c r="F2622" s="69"/>
      <c r="G2622" s="82"/>
      <c r="H2622" s="78"/>
      <c r="I2622" s="28">
        <f ca="1">SUMIF('IMPORTBFT (ID)'!$A$3:$A$5000,$G$4:$G$7322,'IMPORTBFT (ID)'!$B$3:$B$5000)</f>
        <v>0</v>
      </c>
      <c r="J2622" s="72"/>
      <c r="K2622" s="18" t="str">
        <f t="shared" ca="1" si="0"/>
        <v>-</v>
      </c>
      <c r="L2622" s="19" t="e">
        <f>IF(G2622=#REF!,#REF!,"FALSO")</f>
        <v>#REF!</v>
      </c>
      <c r="M2622" s="75"/>
      <c r="N2622" s="76"/>
    </row>
    <row r="2623" spans="1:14" ht="15">
      <c r="A2623" s="80"/>
      <c r="B2623" s="81"/>
      <c r="C2623" s="69"/>
      <c r="D2623" s="69"/>
      <c r="E2623" s="69"/>
      <c r="F2623" s="69"/>
      <c r="G2623" s="82"/>
      <c r="H2623" s="78"/>
      <c r="I2623" s="28">
        <f ca="1">SUMIF('IMPORTBFT (ID)'!$A$3:$A$5000,$G$4:$G$7322,'IMPORTBFT (ID)'!$B$3:$B$5000)</f>
        <v>0</v>
      </c>
      <c r="J2623" s="72"/>
      <c r="K2623" s="18" t="str">
        <f t="shared" ca="1" si="0"/>
        <v>-</v>
      </c>
      <c r="L2623" s="19" t="e">
        <f>IF(G2623=#REF!,#REF!,"FALSO")</f>
        <v>#REF!</v>
      </c>
      <c r="M2623" s="75"/>
      <c r="N2623" s="76"/>
    </row>
    <row r="2624" spans="1:14" ht="15">
      <c r="A2624" s="80"/>
      <c r="B2624" s="81"/>
      <c r="C2624" s="69"/>
      <c r="D2624" s="69"/>
      <c r="E2624" s="69"/>
      <c r="F2624" s="69"/>
      <c r="G2624" s="82"/>
      <c r="H2624" s="78"/>
      <c r="I2624" s="28">
        <f ca="1">SUMIF('IMPORTBFT (ID)'!$A$3:$A$5000,$G$4:$G$7322,'IMPORTBFT (ID)'!$B$3:$B$5000)</f>
        <v>0</v>
      </c>
      <c r="J2624" s="72"/>
      <c r="K2624" s="18" t="str">
        <f t="shared" ca="1" si="0"/>
        <v>-</v>
      </c>
      <c r="L2624" s="19" t="e">
        <f>IF(G2624=#REF!,#REF!,"FALSO")</f>
        <v>#REF!</v>
      </c>
      <c r="M2624" s="75"/>
      <c r="N2624" s="76"/>
    </row>
    <row r="2625" spans="1:14" ht="15">
      <c r="A2625" s="80"/>
      <c r="B2625" s="81"/>
      <c r="C2625" s="69"/>
      <c r="D2625" s="69"/>
      <c r="E2625" s="69"/>
      <c r="F2625" s="69"/>
      <c r="G2625" s="82"/>
      <c r="H2625" s="78"/>
      <c r="I2625" s="28">
        <f ca="1">SUMIF('IMPORTBFT (ID)'!$A$3:$A$5000,$G$4:$G$7322,'IMPORTBFT (ID)'!$B$3:$B$5000)</f>
        <v>0</v>
      </c>
      <c r="J2625" s="72"/>
      <c r="K2625" s="18" t="str">
        <f t="shared" ca="1" si="0"/>
        <v>-</v>
      </c>
      <c r="L2625" s="19" t="e">
        <f>IF(G2625=#REF!,#REF!,"FALSO")</f>
        <v>#REF!</v>
      </c>
      <c r="M2625" s="75"/>
      <c r="N2625" s="76"/>
    </row>
    <row r="2626" spans="1:14" ht="15">
      <c r="A2626" s="80"/>
      <c r="B2626" s="81"/>
      <c r="C2626" s="69"/>
      <c r="D2626" s="69"/>
      <c r="E2626" s="69"/>
      <c r="F2626" s="69"/>
      <c r="G2626" s="82"/>
      <c r="H2626" s="78"/>
      <c r="I2626" s="28">
        <f ca="1">SUMIF('IMPORTBFT (ID)'!$A$3:$A$5000,$G$4:$G$7322,'IMPORTBFT (ID)'!$B$3:$B$5000)</f>
        <v>0</v>
      </c>
      <c r="J2626" s="72"/>
      <c r="K2626" s="18" t="str">
        <f t="shared" ca="1" si="0"/>
        <v>-</v>
      </c>
      <c r="L2626" s="19" t="e">
        <f>IF(G2626=#REF!,#REF!,"FALSO")</f>
        <v>#REF!</v>
      </c>
      <c r="M2626" s="75"/>
      <c r="N2626" s="76"/>
    </row>
    <row r="2627" spans="1:14" ht="15">
      <c r="A2627" s="80"/>
      <c r="B2627" s="81"/>
      <c r="C2627" s="69"/>
      <c r="D2627" s="69"/>
      <c r="E2627" s="69"/>
      <c r="F2627" s="69"/>
      <c r="G2627" s="82"/>
      <c r="H2627" s="78"/>
      <c r="I2627" s="28">
        <f ca="1">SUMIF('IMPORTBFT (ID)'!$A$3:$A$5000,$G$4:$G$7322,'IMPORTBFT (ID)'!$B$3:$B$5000)</f>
        <v>0</v>
      </c>
      <c r="J2627" s="72"/>
      <c r="K2627" s="18" t="str">
        <f t="shared" ca="1" si="0"/>
        <v>-</v>
      </c>
      <c r="L2627" s="19" t="e">
        <f>IF(G2627=#REF!,#REF!,"FALSO")</f>
        <v>#REF!</v>
      </c>
      <c r="M2627" s="75"/>
      <c r="N2627" s="76"/>
    </row>
    <row r="2628" spans="1:14" ht="15">
      <c r="A2628" s="80"/>
      <c r="B2628" s="81"/>
      <c r="C2628" s="69"/>
      <c r="D2628" s="69"/>
      <c r="E2628" s="69"/>
      <c r="F2628" s="69"/>
      <c r="G2628" s="82"/>
      <c r="H2628" s="78"/>
      <c r="I2628" s="28">
        <f ca="1">SUMIF('IMPORTBFT (ID)'!$A$3:$A$5000,$G$4:$G$7322,'IMPORTBFT (ID)'!$B$3:$B$5000)</f>
        <v>0</v>
      </c>
      <c r="J2628" s="72"/>
      <c r="K2628" s="18" t="str">
        <f t="shared" ca="1" si="0"/>
        <v>-</v>
      </c>
      <c r="L2628" s="19" t="e">
        <f>IF(G2628=#REF!,#REF!,"FALSO")</f>
        <v>#REF!</v>
      </c>
      <c r="M2628" s="75"/>
      <c r="N2628" s="76"/>
    </row>
    <row r="2629" spans="1:14" ht="15">
      <c r="A2629" s="80"/>
      <c r="B2629" s="81"/>
      <c r="C2629" s="69"/>
      <c r="D2629" s="69"/>
      <c r="E2629" s="69"/>
      <c r="F2629" s="69"/>
      <c r="G2629" s="82"/>
      <c r="H2629" s="78"/>
      <c r="I2629" s="28">
        <f ca="1">SUMIF('IMPORTBFT (ID)'!$A$3:$A$5000,$G$4:$G$7322,'IMPORTBFT (ID)'!$B$3:$B$5000)</f>
        <v>0</v>
      </c>
      <c r="J2629" s="72"/>
      <c r="K2629" s="18" t="str">
        <f t="shared" ca="1" si="0"/>
        <v>-</v>
      </c>
      <c r="L2629" s="19" t="e">
        <f>IF(G2629=#REF!,#REF!,"FALSO")</f>
        <v>#REF!</v>
      </c>
      <c r="M2629" s="75"/>
      <c r="N2629" s="76"/>
    </row>
    <row r="2630" spans="1:14" ht="15">
      <c r="A2630" s="80"/>
      <c r="B2630" s="81"/>
      <c r="C2630" s="69"/>
      <c r="D2630" s="69"/>
      <c r="E2630" s="69"/>
      <c r="F2630" s="69"/>
      <c r="G2630" s="82"/>
      <c r="H2630" s="78"/>
      <c r="I2630" s="28">
        <f ca="1">SUMIF('IMPORTBFT (ID)'!$A$3:$A$5000,$G$4:$G$7322,'IMPORTBFT (ID)'!$B$3:$B$5000)</f>
        <v>0</v>
      </c>
      <c r="J2630" s="72"/>
      <c r="K2630" s="18" t="str">
        <f t="shared" ca="1" si="0"/>
        <v>-</v>
      </c>
      <c r="L2630" s="19" t="e">
        <f>IF(G2630=#REF!,#REF!,"FALSO")</f>
        <v>#REF!</v>
      </c>
      <c r="M2630" s="75"/>
      <c r="N2630" s="76"/>
    </row>
    <row r="2631" spans="1:14" ht="15">
      <c r="A2631" s="80"/>
      <c r="B2631" s="81"/>
      <c r="C2631" s="69"/>
      <c r="D2631" s="69"/>
      <c r="E2631" s="69"/>
      <c r="F2631" s="69"/>
      <c r="G2631" s="82"/>
      <c r="H2631" s="78"/>
      <c r="I2631" s="28">
        <f ca="1">SUMIF('IMPORTBFT (ID)'!$A$3:$A$5000,$G$4:$G$7322,'IMPORTBFT (ID)'!$B$3:$B$5000)</f>
        <v>0</v>
      </c>
      <c r="J2631" s="72"/>
      <c r="K2631" s="18" t="str">
        <f t="shared" ca="1" si="0"/>
        <v>-</v>
      </c>
      <c r="L2631" s="19" t="e">
        <f>IF(G2631=#REF!,#REF!,"FALSO")</f>
        <v>#REF!</v>
      </c>
      <c r="M2631" s="75"/>
      <c r="N2631" s="76"/>
    </row>
    <row r="2632" spans="1:14" ht="15">
      <c r="A2632" s="80"/>
      <c r="B2632" s="81"/>
      <c r="C2632" s="69"/>
      <c r="D2632" s="69"/>
      <c r="E2632" s="69"/>
      <c r="F2632" s="69"/>
      <c r="G2632" s="82"/>
      <c r="H2632" s="78"/>
      <c r="I2632" s="28">
        <f ca="1">SUMIF('IMPORTBFT (ID)'!$A$3:$A$5000,$G$4:$G$7322,'IMPORTBFT (ID)'!$B$3:$B$5000)</f>
        <v>0</v>
      </c>
      <c r="J2632" s="72"/>
      <c r="K2632" s="18" t="str">
        <f t="shared" ca="1" si="0"/>
        <v>-</v>
      </c>
      <c r="L2632" s="19" t="e">
        <f>IF(G2632=#REF!,#REF!,"FALSO")</f>
        <v>#REF!</v>
      </c>
      <c r="M2632" s="75"/>
      <c r="N2632" s="76"/>
    </row>
    <row r="2633" spans="1:14" ht="15">
      <c r="A2633" s="80"/>
      <c r="B2633" s="81"/>
      <c r="C2633" s="69"/>
      <c r="D2633" s="69"/>
      <c r="E2633" s="69"/>
      <c r="F2633" s="69"/>
      <c r="G2633" s="82"/>
      <c r="H2633" s="78"/>
      <c r="I2633" s="28">
        <f ca="1">SUMIF('IMPORTBFT (ID)'!$A$3:$A$5000,$G$4:$G$7322,'IMPORTBFT (ID)'!$B$3:$B$5000)</f>
        <v>0</v>
      </c>
      <c r="J2633" s="72"/>
      <c r="K2633" s="18" t="str">
        <f t="shared" ca="1" si="0"/>
        <v>-</v>
      </c>
      <c r="L2633" s="19" t="e">
        <f>IF(G2633=#REF!,#REF!,"FALSO")</f>
        <v>#REF!</v>
      </c>
      <c r="M2633" s="75"/>
      <c r="N2633" s="76"/>
    </row>
    <row r="2634" spans="1:14" ht="15">
      <c r="A2634" s="80"/>
      <c r="B2634" s="81"/>
      <c r="C2634" s="69"/>
      <c r="D2634" s="69"/>
      <c r="E2634" s="69"/>
      <c r="F2634" s="69"/>
      <c r="G2634" s="82"/>
      <c r="H2634" s="78"/>
      <c r="I2634" s="28">
        <f ca="1">SUMIF('IMPORTBFT (ID)'!$A$3:$A$5000,$G$4:$G$7322,'IMPORTBFT (ID)'!$B$3:$B$5000)</f>
        <v>0</v>
      </c>
      <c r="J2634" s="72"/>
      <c r="K2634" s="18" t="str">
        <f t="shared" ca="1" si="0"/>
        <v>-</v>
      </c>
      <c r="L2634" s="19" t="e">
        <f>IF(G2634=#REF!,#REF!,"FALSO")</f>
        <v>#REF!</v>
      </c>
      <c r="M2634" s="75"/>
      <c r="N2634" s="76"/>
    </row>
    <row r="2635" spans="1:14" ht="15">
      <c r="A2635" s="80"/>
      <c r="B2635" s="81"/>
      <c r="C2635" s="69"/>
      <c r="D2635" s="69"/>
      <c r="E2635" s="69"/>
      <c r="F2635" s="69"/>
      <c r="G2635" s="82"/>
      <c r="H2635" s="78"/>
      <c r="I2635" s="28">
        <f ca="1">SUMIF('IMPORTBFT (ID)'!$A$3:$A$5000,$G$4:$G$7322,'IMPORTBFT (ID)'!$B$3:$B$5000)</f>
        <v>0</v>
      </c>
      <c r="J2635" s="72"/>
      <c r="K2635" s="18" t="str">
        <f t="shared" ca="1" si="0"/>
        <v>-</v>
      </c>
      <c r="L2635" s="19" t="e">
        <f>IF(G2635=#REF!,#REF!,"FALSO")</f>
        <v>#REF!</v>
      </c>
      <c r="M2635" s="75"/>
      <c r="N2635" s="76"/>
    </row>
    <row r="2636" spans="1:14" ht="15">
      <c r="A2636" s="80"/>
      <c r="B2636" s="81"/>
      <c r="C2636" s="69"/>
      <c r="D2636" s="69"/>
      <c r="E2636" s="69"/>
      <c r="F2636" s="69"/>
      <c r="G2636" s="82"/>
      <c r="H2636" s="78"/>
      <c r="I2636" s="28">
        <f ca="1">SUMIF('IMPORTBFT (ID)'!$A$3:$A$5000,$G$4:$G$7322,'IMPORTBFT (ID)'!$B$3:$B$5000)</f>
        <v>0</v>
      </c>
      <c r="J2636" s="72"/>
      <c r="K2636" s="18" t="str">
        <f t="shared" ca="1" si="0"/>
        <v>-</v>
      </c>
      <c r="L2636" s="19" t="e">
        <f>IF(G2636=#REF!,#REF!,"FALSO")</f>
        <v>#REF!</v>
      </c>
      <c r="M2636" s="75"/>
      <c r="N2636" s="76"/>
    </row>
    <row r="2637" spans="1:14" ht="15">
      <c r="A2637" s="80"/>
      <c r="B2637" s="81"/>
      <c r="C2637" s="69"/>
      <c r="D2637" s="69"/>
      <c r="E2637" s="69"/>
      <c r="F2637" s="69"/>
      <c r="G2637" s="82"/>
      <c r="H2637" s="78"/>
      <c r="I2637" s="28">
        <f ca="1">SUMIF('IMPORTBFT (ID)'!$A$3:$A$5000,$G$4:$G$7322,'IMPORTBFT (ID)'!$B$3:$B$5000)</f>
        <v>0</v>
      </c>
      <c r="J2637" s="72"/>
      <c r="K2637" s="18" t="str">
        <f t="shared" ca="1" si="0"/>
        <v>-</v>
      </c>
      <c r="L2637" s="19" t="e">
        <f>IF(G2637=#REF!,#REF!,"FALSO")</f>
        <v>#REF!</v>
      </c>
      <c r="M2637" s="75"/>
      <c r="N2637" s="76"/>
    </row>
    <row r="2638" spans="1:14" ht="15">
      <c r="A2638" s="80"/>
      <c r="B2638" s="81"/>
      <c r="C2638" s="69"/>
      <c r="D2638" s="69"/>
      <c r="E2638" s="69"/>
      <c r="F2638" s="69"/>
      <c r="G2638" s="82"/>
      <c r="H2638" s="78"/>
      <c r="I2638" s="28">
        <f ca="1">SUMIF('IMPORTBFT (ID)'!$A$3:$A$5000,$G$4:$G$7322,'IMPORTBFT (ID)'!$B$3:$B$5000)</f>
        <v>0</v>
      </c>
      <c r="J2638" s="72"/>
      <c r="K2638" s="18" t="str">
        <f t="shared" ca="1" si="0"/>
        <v>-</v>
      </c>
      <c r="L2638" s="19" t="e">
        <f>IF(G2638=#REF!,#REF!,"FALSO")</f>
        <v>#REF!</v>
      </c>
      <c r="M2638" s="75"/>
      <c r="N2638" s="76"/>
    </row>
    <row r="2639" spans="1:14" ht="15">
      <c r="A2639" s="80"/>
      <c r="B2639" s="81"/>
      <c r="C2639" s="69"/>
      <c r="D2639" s="69"/>
      <c r="E2639" s="69"/>
      <c r="F2639" s="69"/>
      <c r="G2639" s="82"/>
      <c r="H2639" s="78"/>
      <c r="I2639" s="28">
        <f ca="1">SUMIF('IMPORTBFT (ID)'!$A$3:$A$5000,$G$4:$G$7322,'IMPORTBFT (ID)'!$B$3:$B$5000)</f>
        <v>0</v>
      </c>
      <c r="J2639" s="72"/>
      <c r="K2639" s="18" t="str">
        <f t="shared" ca="1" si="0"/>
        <v>-</v>
      </c>
      <c r="L2639" s="19" t="e">
        <f>IF(G2639=#REF!,#REF!,"FALSO")</f>
        <v>#REF!</v>
      </c>
      <c r="M2639" s="75"/>
      <c r="N2639" s="76"/>
    </row>
    <row r="2640" spans="1:14" ht="15">
      <c r="A2640" s="80"/>
      <c r="B2640" s="81"/>
      <c r="C2640" s="69"/>
      <c r="D2640" s="69"/>
      <c r="E2640" s="69"/>
      <c r="F2640" s="69"/>
      <c r="G2640" s="82"/>
      <c r="H2640" s="78"/>
      <c r="I2640" s="28">
        <f ca="1">SUMIF('IMPORTBFT (ID)'!$A$3:$A$5000,$G$4:$G$7322,'IMPORTBFT (ID)'!$B$3:$B$5000)</f>
        <v>0</v>
      </c>
      <c r="J2640" s="72"/>
      <c r="K2640" s="18" t="str">
        <f t="shared" ca="1" si="0"/>
        <v>-</v>
      </c>
      <c r="L2640" s="19" t="e">
        <f>IF(G2640=#REF!,#REF!,"FALSO")</f>
        <v>#REF!</v>
      </c>
      <c r="M2640" s="75"/>
      <c r="N2640" s="76"/>
    </row>
    <row r="2641" spans="1:14" ht="15">
      <c r="A2641" s="80"/>
      <c r="B2641" s="81"/>
      <c r="C2641" s="69"/>
      <c r="D2641" s="69"/>
      <c r="E2641" s="69"/>
      <c r="F2641" s="69"/>
      <c r="G2641" s="82"/>
      <c r="H2641" s="78"/>
      <c r="I2641" s="28">
        <f ca="1">SUMIF('IMPORTBFT (ID)'!$A$3:$A$5000,$G$4:$G$7322,'IMPORTBFT (ID)'!$B$3:$B$5000)</f>
        <v>0</v>
      </c>
      <c r="J2641" s="72"/>
      <c r="K2641" s="18" t="str">
        <f t="shared" ca="1" si="0"/>
        <v>-</v>
      </c>
      <c r="L2641" s="19" t="e">
        <f>IF(G2641=#REF!,#REF!,"FALSO")</f>
        <v>#REF!</v>
      </c>
      <c r="M2641" s="75"/>
      <c r="N2641" s="76"/>
    </row>
    <row r="2642" spans="1:14" ht="15">
      <c r="A2642" s="80"/>
      <c r="B2642" s="81"/>
      <c r="C2642" s="69"/>
      <c r="D2642" s="69"/>
      <c r="E2642" s="69"/>
      <c r="F2642" s="69"/>
      <c r="G2642" s="82"/>
      <c r="H2642" s="78"/>
      <c r="I2642" s="28">
        <f ca="1">SUMIF('IMPORTBFT (ID)'!$A$3:$A$5000,$G$4:$G$7322,'IMPORTBFT (ID)'!$B$3:$B$5000)</f>
        <v>0</v>
      </c>
      <c r="J2642" s="72"/>
      <c r="K2642" s="18" t="str">
        <f t="shared" ca="1" si="0"/>
        <v>-</v>
      </c>
      <c r="L2642" s="19" t="e">
        <f>IF(G2642=#REF!,#REF!,"FALSO")</f>
        <v>#REF!</v>
      </c>
      <c r="M2642" s="75"/>
      <c r="N2642" s="76"/>
    </row>
    <row r="2643" spans="1:14" ht="15">
      <c r="A2643" s="80"/>
      <c r="B2643" s="81"/>
      <c r="C2643" s="69"/>
      <c r="D2643" s="69"/>
      <c r="E2643" s="69"/>
      <c r="F2643" s="69"/>
      <c r="G2643" s="82"/>
      <c r="H2643" s="78"/>
      <c r="I2643" s="28">
        <f ca="1">SUMIF('IMPORTBFT (ID)'!$A$3:$A$5000,$G$4:$G$7322,'IMPORTBFT (ID)'!$B$3:$B$5000)</f>
        <v>0</v>
      </c>
      <c r="J2643" s="72"/>
      <c r="K2643" s="18" t="str">
        <f t="shared" ca="1" si="0"/>
        <v>-</v>
      </c>
      <c r="L2643" s="19" t="e">
        <f>IF(G2643=#REF!,#REF!,"FALSO")</f>
        <v>#REF!</v>
      </c>
      <c r="M2643" s="75"/>
      <c r="N2643" s="76"/>
    </row>
    <row r="2644" spans="1:14" ht="15">
      <c r="A2644" s="80"/>
      <c r="B2644" s="81"/>
      <c r="C2644" s="69"/>
      <c r="D2644" s="69"/>
      <c r="E2644" s="69"/>
      <c r="F2644" s="69"/>
      <c r="G2644" s="82"/>
      <c r="H2644" s="78"/>
      <c r="I2644" s="28">
        <f ca="1">SUMIF('IMPORTBFT (ID)'!$A$3:$A$5000,$G$4:$G$7322,'IMPORTBFT (ID)'!$B$3:$B$5000)</f>
        <v>0</v>
      </c>
      <c r="J2644" s="72"/>
      <c r="K2644" s="18" t="str">
        <f t="shared" ca="1" si="0"/>
        <v>-</v>
      </c>
      <c r="L2644" s="19" t="e">
        <f>IF(G2644=#REF!,#REF!,"FALSO")</f>
        <v>#REF!</v>
      </c>
      <c r="M2644" s="75"/>
      <c r="N2644" s="76"/>
    </row>
    <row r="2645" spans="1:14" ht="15">
      <c r="A2645" s="80"/>
      <c r="B2645" s="81"/>
      <c r="C2645" s="69"/>
      <c r="D2645" s="69"/>
      <c r="E2645" s="69"/>
      <c r="F2645" s="69"/>
      <c r="G2645" s="82"/>
      <c r="H2645" s="78"/>
      <c r="I2645" s="28">
        <f ca="1">SUMIF('IMPORTBFT (ID)'!$A$3:$A$5000,$G$4:$G$7322,'IMPORTBFT (ID)'!$B$3:$B$5000)</f>
        <v>0</v>
      </c>
      <c r="J2645" s="72"/>
      <c r="K2645" s="18" t="str">
        <f t="shared" ca="1" si="0"/>
        <v>-</v>
      </c>
      <c r="L2645" s="19" t="e">
        <f>IF(G2645=#REF!,#REF!,"FALSO")</f>
        <v>#REF!</v>
      </c>
      <c r="M2645" s="75"/>
      <c r="N2645" s="76"/>
    </row>
    <row r="2646" spans="1:14" ht="15">
      <c r="A2646" s="80"/>
      <c r="B2646" s="81"/>
      <c r="C2646" s="69"/>
      <c r="D2646" s="69"/>
      <c r="E2646" s="69"/>
      <c r="F2646" s="69"/>
      <c r="G2646" s="82"/>
      <c r="H2646" s="78"/>
      <c r="I2646" s="28">
        <f ca="1">SUMIF('IMPORTBFT (ID)'!$A$3:$A$5000,$G$4:$G$7322,'IMPORTBFT (ID)'!$B$3:$B$5000)</f>
        <v>0</v>
      </c>
      <c r="J2646" s="72"/>
      <c r="K2646" s="18" t="str">
        <f t="shared" ca="1" si="0"/>
        <v>-</v>
      </c>
      <c r="L2646" s="19" t="e">
        <f>IF(G2646=#REF!,#REF!,"FALSO")</f>
        <v>#REF!</v>
      </c>
      <c r="M2646" s="75"/>
      <c r="N2646" s="76"/>
    </row>
    <row r="2647" spans="1:14" ht="15">
      <c r="A2647" s="80"/>
      <c r="B2647" s="81"/>
      <c r="C2647" s="69"/>
      <c r="D2647" s="69"/>
      <c r="E2647" s="69"/>
      <c r="F2647" s="69"/>
      <c r="G2647" s="82"/>
      <c r="H2647" s="78"/>
      <c r="I2647" s="28">
        <f ca="1">SUMIF('IMPORTBFT (ID)'!$A$3:$A$5000,$G$4:$G$7322,'IMPORTBFT (ID)'!$B$3:$B$5000)</f>
        <v>0</v>
      </c>
      <c r="J2647" s="72"/>
      <c r="K2647" s="18" t="str">
        <f t="shared" ca="1" si="0"/>
        <v>-</v>
      </c>
      <c r="L2647" s="19" t="e">
        <f>IF(G2647=#REF!,#REF!,"FALSO")</f>
        <v>#REF!</v>
      </c>
      <c r="M2647" s="75"/>
      <c r="N2647" s="76"/>
    </row>
    <row r="2648" spans="1:14" ht="15">
      <c r="A2648" s="80"/>
      <c r="B2648" s="81"/>
      <c r="C2648" s="69"/>
      <c r="D2648" s="69"/>
      <c r="E2648" s="69"/>
      <c r="F2648" s="69"/>
      <c r="G2648" s="82"/>
      <c r="H2648" s="78"/>
      <c r="I2648" s="28">
        <f ca="1">SUMIF('IMPORTBFT (ID)'!$A$3:$A$5000,$G$4:$G$7322,'IMPORTBFT (ID)'!$B$3:$B$5000)</f>
        <v>0</v>
      </c>
      <c r="J2648" s="72"/>
      <c r="K2648" s="18" t="str">
        <f t="shared" ca="1" si="0"/>
        <v>-</v>
      </c>
      <c r="L2648" s="19" t="e">
        <f>IF(G2648=#REF!,#REF!,"FALSO")</f>
        <v>#REF!</v>
      </c>
      <c r="M2648" s="75"/>
      <c r="N2648" s="76"/>
    </row>
    <row r="2649" spans="1:14" ht="15">
      <c r="A2649" s="80"/>
      <c r="B2649" s="81"/>
      <c r="C2649" s="69"/>
      <c r="D2649" s="69"/>
      <c r="E2649" s="69"/>
      <c r="F2649" s="69"/>
      <c r="G2649" s="82"/>
      <c r="H2649" s="78"/>
      <c r="I2649" s="28">
        <f ca="1">SUMIF('IMPORTBFT (ID)'!$A$3:$A$5000,$G$4:$G$7322,'IMPORTBFT (ID)'!$B$3:$B$5000)</f>
        <v>0</v>
      </c>
      <c r="J2649" s="72"/>
      <c r="K2649" s="18" t="str">
        <f t="shared" ca="1" si="0"/>
        <v>-</v>
      </c>
      <c r="L2649" s="19" t="e">
        <f>IF(G2649=#REF!,#REF!,"FALSO")</f>
        <v>#REF!</v>
      </c>
      <c r="M2649" s="75"/>
      <c r="N2649" s="76"/>
    </row>
    <row r="2650" spans="1:14" ht="15">
      <c r="A2650" s="80"/>
      <c r="B2650" s="81"/>
      <c r="C2650" s="69"/>
      <c r="D2650" s="69"/>
      <c r="E2650" s="69"/>
      <c r="F2650" s="69"/>
      <c r="G2650" s="82"/>
      <c r="H2650" s="78"/>
      <c r="I2650" s="28">
        <f ca="1">SUMIF('IMPORTBFT (ID)'!$A$3:$A$5000,$G$4:$G$7322,'IMPORTBFT (ID)'!$B$3:$B$5000)</f>
        <v>0</v>
      </c>
      <c r="J2650" s="72"/>
      <c r="K2650" s="18" t="str">
        <f t="shared" ca="1" si="0"/>
        <v>-</v>
      </c>
      <c r="L2650" s="19" t="e">
        <f>IF(G2650=#REF!,#REF!,"FALSO")</f>
        <v>#REF!</v>
      </c>
      <c r="M2650" s="75"/>
      <c r="N2650" s="76"/>
    </row>
    <row r="2651" spans="1:14" ht="15">
      <c r="A2651" s="80"/>
      <c r="B2651" s="81"/>
      <c r="C2651" s="69"/>
      <c r="D2651" s="69"/>
      <c r="E2651" s="69"/>
      <c r="F2651" s="69"/>
      <c r="G2651" s="82"/>
      <c r="H2651" s="78"/>
      <c r="I2651" s="28">
        <f ca="1">SUMIF('IMPORTBFT (ID)'!$A$3:$A$5000,$G$4:$G$7322,'IMPORTBFT (ID)'!$B$3:$B$5000)</f>
        <v>0</v>
      </c>
      <c r="J2651" s="72"/>
      <c r="K2651" s="18" t="str">
        <f t="shared" ca="1" si="0"/>
        <v>-</v>
      </c>
      <c r="L2651" s="19" t="e">
        <f>IF(G2651=#REF!,#REF!,"FALSO")</f>
        <v>#REF!</v>
      </c>
      <c r="M2651" s="75"/>
      <c r="N2651" s="76"/>
    </row>
    <row r="2652" spans="1:14" ht="15">
      <c r="A2652" s="80"/>
      <c r="B2652" s="81"/>
      <c r="C2652" s="69"/>
      <c r="D2652" s="69"/>
      <c r="E2652" s="69"/>
      <c r="F2652" s="69"/>
      <c r="G2652" s="82"/>
      <c r="H2652" s="78"/>
      <c r="I2652" s="28">
        <f ca="1">SUMIF('IMPORTBFT (ID)'!$A$3:$A$5000,$G$4:$G$7322,'IMPORTBFT (ID)'!$B$3:$B$5000)</f>
        <v>0</v>
      </c>
      <c r="J2652" s="72"/>
      <c r="K2652" s="18" t="str">
        <f t="shared" ca="1" si="0"/>
        <v>-</v>
      </c>
      <c r="L2652" s="19" t="e">
        <f>IF(G2652=#REF!,#REF!,"FALSO")</f>
        <v>#REF!</v>
      </c>
      <c r="M2652" s="75"/>
      <c r="N2652" s="76"/>
    </row>
    <row r="2653" spans="1:14" ht="15">
      <c r="A2653" s="80"/>
      <c r="B2653" s="81"/>
      <c r="C2653" s="69"/>
      <c r="D2653" s="69"/>
      <c r="E2653" s="69"/>
      <c r="F2653" s="69"/>
      <c r="G2653" s="82"/>
      <c r="H2653" s="78"/>
      <c r="I2653" s="28">
        <f ca="1">SUMIF('IMPORTBFT (ID)'!$A$3:$A$5000,$G$4:$G$7322,'IMPORTBFT (ID)'!$B$3:$B$5000)</f>
        <v>0</v>
      </c>
      <c r="J2653" s="72"/>
      <c r="K2653" s="18" t="str">
        <f t="shared" ca="1" si="0"/>
        <v>-</v>
      </c>
      <c r="L2653" s="19" t="e">
        <f>IF(G2653=#REF!,#REF!,"FALSO")</f>
        <v>#REF!</v>
      </c>
      <c r="M2653" s="75"/>
      <c r="N2653" s="76"/>
    </row>
    <row r="2654" spans="1:14" ht="15">
      <c r="A2654" s="80"/>
      <c r="B2654" s="81"/>
      <c r="C2654" s="69"/>
      <c r="D2654" s="69"/>
      <c r="E2654" s="69"/>
      <c r="F2654" s="69"/>
      <c r="G2654" s="82"/>
      <c r="H2654" s="78"/>
      <c r="I2654" s="28">
        <f ca="1">SUMIF('IMPORTBFT (ID)'!$A$3:$A$5000,$G$4:$G$7322,'IMPORTBFT (ID)'!$B$3:$B$5000)</f>
        <v>0</v>
      </c>
      <c r="J2654" s="72"/>
      <c r="K2654" s="18" t="str">
        <f t="shared" ca="1" si="0"/>
        <v>-</v>
      </c>
      <c r="L2654" s="19" t="e">
        <f>IF(G2654=#REF!,#REF!,"FALSO")</f>
        <v>#REF!</v>
      </c>
      <c r="M2654" s="75"/>
      <c r="N2654" s="76"/>
    </row>
    <row r="2655" spans="1:14" ht="15">
      <c r="A2655" s="80"/>
      <c r="B2655" s="81"/>
      <c r="C2655" s="69"/>
      <c r="D2655" s="69"/>
      <c r="E2655" s="69"/>
      <c r="F2655" s="69"/>
      <c r="G2655" s="82"/>
      <c r="H2655" s="78"/>
      <c r="I2655" s="28">
        <f ca="1">SUMIF('IMPORTBFT (ID)'!$A$3:$A$5000,$G$4:$G$7322,'IMPORTBFT (ID)'!$B$3:$B$5000)</f>
        <v>0</v>
      </c>
      <c r="J2655" s="72"/>
      <c r="K2655" s="18" t="str">
        <f t="shared" ca="1" si="0"/>
        <v>-</v>
      </c>
      <c r="L2655" s="19" t="e">
        <f>IF(G2655=#REF!,#REF!,"FALSO")</f>
        <v>#REF!</v>
      </c>
      <c r="M2655" s="75"/>
      <c r="N2655" s="76"/>
    </row>
    <row r="2656" spans="1:14" ht="15">
      <c r="A2656" s="80"/>
      <c r="B2656" s="81"/>
      <c r="C2656" s="69"/>
      <c r="D2656" s="69"/>
      <c r="E2656" s="69"/>
      <c r="F2656" s="69"/>
      <c r="G2656" s="82"/>
      <c r="H2656" s="78"/>
      <c r="I2656" s="28">
        <f ca="1">SUMIF('IMPORTBFT (ID)'!$A$3:$A$5000,$G$4:$G$7322,'IMPORTBFT (ID)'!$B$3:$B$5000)</f>
        <v>0</v>
      </c>
      <c r="J2656" s="72"/>
      <c r="K2656" s="18" t="str">
        <f t="shared" ca="1" si="0"/>
        <v>-</v>
      </c>
      <c r="L2656" s="19" t="e">
        <f>IF(G2656=#REF!,#REF!,"FALSO")</f>
        <v>#REF!</v>
      </c>
      <c r="M2656" s="75"/>
      <c r="N2656" s="76"/>
    </row>
    <row r="2657" spans="1:14" ht="15">
      <c r="A2657" s="80"/>
      <c r="B2657" s="81"/>
      <c r="C2657" s="69"/>
      <c r="D2657" s="69"/>
      <c r="E2657" s="69"/>
      <c r="F2657" s="69"/>
      <c r="G2657" s="82"/>
      <c r="H2657" s="78"/>
      <c r="I2657" s="28">
        <f ca="1">SUMIF('IMPORTBFT (ID)'!$A$3:$A$5000,$G$4:$G$7322,'IMPORTBFT (ID)'!$B$3:$B$5000)</f>
        <v>0</v>
      </c>
      <c r="J2657" s="72"/>
      <c r="K2657" s="18" t="str">
        <f t="shared" ca="1" si="0"/>
        <v>-</v>
      </c>
      <c r="L2657" s="19" t="e">
        <f>IF(G2657=#REF!,#REF!,"FALSO")</f>
        <v>#REF!</v>
      </c>
      <c r="M2657" s="75"/>
      <c r="N2657" s="76"/>
    </row>
    <row r="2658" spans="1:14" ht="15">
      <c r="A2658" s="80"/>
      <c r="B2658" s="81"/>
      <c r="C2658" s="69"/>
      <c r="D2658" s="69"/>
      <c r="E2658" s="69"/>
      <c r="F2658" s="69"/>
      <c r="G2658" s="82"/>
      <c r="H2658" s="78"/>
      <c r="I2658" s="28">
        <f ca="1">SUMIF('IMPORTBFT (ID)'!$A$3:$A$5000,$G$4:$G$7322,'IMPORTBFT (ID)'!$B$3:$B$5000)</f>
        <v>0</v>
      </c>
      <c r="J2658" s="72"/>
      <c r="K2658" s="18" t="str">
        <f t="shared" ca="1" si="0"/>
        <v>-</v>
      </c>
      <c r="L2658" s="19" t="e">
        <f>IF(G2658=#REF!,#REF!,"FALSO")</f>
        <v>#REF!</v>
      </c>
      <c r="M2658" s="75"/>
      <c r="N2658" s="76"/>
    </row>
    <row r="2659" spans="1:14" ht="15">
      <c r="A2659" s="80"/>
      <c r="B2659" s="81"/>
      <c r="C2659" s="69"/>
      <c r="D2659" s="69"/>
      <c r="E2659" s="69"/>
      <c r="F2659" s="69"/>
      <c r="G2659" s="82"/>
      <c r="H2659" s="78"/>
      <c r="I2659" s="28">
        <f ca="1">SUMIF('IMPORTBFT (ID)'!$A$3:$A$5000,$G$4:$G$7322,'IMPORTBFT (ID)'!$B$3:$B$5000)</f>
        <v>0</v>
      </c>
      <c r="J2659" s="72"/>
      <c r="K2659" s="18" t="str">
        <f t="shared" ca="1" si="0"/>
        <v>-</v>
      </c>
      <c r="L2659" s="19" t="e">
        <f>IF(G2659=#REF!,#REF!,"FALSO")</f>
        <v>#REF!</v>
      </c>
      <c r="M2659" s="75"/>
      <c r="N2659" s="76"/>
    </row>
    <row r="2660" spans="1:14" ht="15">
      <c r="A2660" s="80"/>
      <c r="B2660" s="81"/>
      <c r="C2660" s="69"/>
      <c r="D2660" s="69"/>
      <c r="E2660" s="69"/>
      <c r="F2660" s="69"/>
      <c r="G2660" s="82"/>
      <c r="H2660" s="78"/>
      <c r="I2660" s="28">
        <f ca="1">SUMIF('IMPORTBFT (ID)'!$A$3:$A$5000,$G$4:$G$7322,'IMPORTBFT (ID)'!$B$3:$B$5000)</f>
        <v>0</v>
      </c>
      <c r="J2660" s="72"/>
      <c r="K2660" s="18" t="str">
        <f t="shared" ca="1" si="0"/>
        <v>-</v>
      </c>
      <c r="L2660" s="19" t="e">
        <f>IF(G2660=#REF!,#REF!,"FALSO")</f>
        <v>#REF!</v>
      </c>
      <c r="M2660" s="75"/>
      <c r="N2660" s="76"/>
    </row>
    <row r="2661" spans="1:14" ht="15">
      <c r="A2661" s="80"/>
      <c r="B2661" s="81"/>
      <c r="C2661" s="69"/>
      <c r="D2661" s="69"/>
      <c r="E2661" s="69"/>
      <c r="F2661" s="69"/>
      <c r="G2661" s="82"/>
      <c r="H2661" s="78"/>
      <c r="I2661" s="28">
        <f ca="1">SUMIF('IMPORTBFT (ID)'!$A$3:$A$5000,$G$4:$G$7322,'IMPORTBFT (ID)'!$B$3:$B$5000)</f>
        <v>0</v>
      </c>
      <c r="J2661" s="72"/>
      <c r="K2661" s="18" t="str">
        <f t="shared" ca="1" si="0"/>
        <v>-</v>
      </c>
      <c r="L2661" s="19" t="e">
        <f>IF(G2661=#REF!,#REF!,"FALSO")</f>
        <v>#REF!</v>
      </c>
      <c r="M2661" s="75"/>
      <c r="N2661" s="76"/>
    </row>
    <row r="2662" spans="1:14" ht="15">
      <c r="A2662" s="80"/>
      <c r="B2662" s="81"/>
      <c r="C2662" s="69"/>
      <c r="D2662" s="69"/>
      <c r="E2662" s="69"/>
      <c r="F2662" s="69"/>
      <c r="G2662" s="82"/>
      <c r="H2662" s="78"/>
      <c r="I2662" s="28">
        <f ca="1">SUMIF('IMPORTBFT (ID)'!$A$3:$A$5000,$G$4:$G$7322,'IMPORTBFT (ID)'!$B$3:$B$5000)</f>
        <v>0</v>
      </c>
      <c r="J2662" s="72"/>
      <c r="K2662" s="18" t="str">
        <f t="shared" ca="1" si="0"/>
        <v>-</v>
      </c>
      <c r="L2662" s="19" t="e">
        <f>IF(G2662=#REF!,#REF!,"FALSO")</f>
        <v>#REF!</v>
      </c>
      <c r="M2662" s="75"/>
      <c r="N2662" s="76"/>
    </row>
    <row r="2663" spans="1:14" ht="15">
      <c r="A2663" s="80"/>
      <c r="B2663" s="81"/>
      <c r="C2663" s="69"/>
      <c r="D2663" s="69"/>
      <c r="E2663" s="69"/>
      <c r="F2663" s="69"/>
      <c r="G2663" s="82"/>
      <c r="H2663" s="78"/>
      <c r="I2663" s="28">
        <f ca="1">SUMIF('IMPORTBFT (ID)'!$A$3:$A$5000,$G$4:$G$7322,'IMPORTBFT (ID)'!$B$3:$B$5000)</f>
        <v>0</v>
      </c>
      <c r="J2663" s="72"/>
      <c r="K2663" s="18" t="str">
        <f t="shared" ca="1" si="0"/>
        <v>-</v>
      </c>
      <c r="L2663" s="19" t="e">
        <f>IF(G2663=#REF!,#REF!,"FALSO")</f>
        <v>#REF!</v>
      </c>
      <c r="M2663" s="75"/>
      <c r="N2663" s="76"/>
    </row>
    <row r="2664" spans="1:14" ht="15">
      <c r="A2664" s="80"/>
      <c r="B2664" s="81"/>
      <c r="C2664" s="69"/>
      <c r="D2664" s="69"/>
      <c r="E2664" s="69"/>
      <c r="F2664" s="69"/>
      <c r="G2664" s="82"/>
      <c r="H2664" s="78"/>
      <c r="I2664" s="28">
        <f ca="1">SUMIF('IMPORTBFT (ID)'!$A$3:$A$5000,$G$4:$G$7322,'IMPORTBFT (ID)'!$B$3:$B$5000)</f>
        <v>0</v>
      </c>
      <c r="J2664" s="72"/>
      <c r="K2664" s="18" t="str">
        <f t="shared" ca="1" si="0"/>
        <v>-</v>
      </c>
      <c r="L2664" s="19" t="e">
        <f>IF(G2664=#REF!,#REF!,"FALSO")</f>
        <v>#REF!</v>
      </c>
      <c r="M2664" s="75"/>
      <c r="N2664" s="76"/>
    </row>
    <row r="2665" spans="1:14" ht="15">
      <c r="A2665" s="80"/>
      <c r="B2665" s="81"/>
      <c r="C2665" s="69"/>
      <c r="D2665" s="69"/>
      <c r="E2665" s="69"/>
      <c r="F2665" s="69"/>
      <c r="G2665" s="82"/>
      <c r="H2665" s="78"/>
      <c r="I2665" s="28">
        <f ca="1">SUMIF('IMPORTBFT (ID)'!$A$3:$A$5000,$G$4:$G$7322,'IMPORTBFT (ID)'!$B$3:$B$5000)</f>
        <v>0</v>
      </c>
      <c r="J2665" s="72"/>
      <c r="K2665" s="18" t="str">
        <f t="shared" ca="1" si="0"/>
        <v>-</v>
      </c>
      <c r="L2665" s="19" t="e">
        <f>IF(G2665=#REF!,#REF!,"FALSO")</f>
        <v>#REF!</v>
      </c>
      <c r="M2665" s="75"/>
      <c r="N2665" s="76"/>
    </row>
    <row r="2666" spans="1:14" ht="15">
      <c r="A2666" s="80"/>
      <c r="B2666" s="81"/>
      <c r="C2666" s="69"/>
      <c r="D2666" s="69"/>
      <c r="E2666" s="69"/>
      <c r="F2666" s="69"/>
      <c r="G2666" s="82"/>
      <c r="H2666" s="78"/>
      <c r="I2666" s="28">
        <f ca="1">SUMIF('IMPORTBFT (ID)'!$A$3:$A$5000,$G$4:$G$7322,'IMPORTBFT (ID)'!$B$3:$B$5000)</f>
        <v>0</v>
      </c>
      <c r="J2666" s="72"/>
      <c r="K2666" s="18" t="str">
        <f t="shared" ca="1" si="0"/>
        <v>-</v>
      </c>
      <c r="L2666" s="19" t="e">
        <f>IF(G2666=#REF!,#REF!,"FALSO")</f>
        <v>#REF!</v>
      </c>
      <c r="M2666" s="75"/>
      <c r="N2666" s="76"/>
    </row>
    <row r="2667" spans="1:14" ht="15">
      <c r="A2667" s="80"/>
      <c r="B2667" s="81"/>
      <c r="C2667" s="69"/>
      <c r="D2667" s="69"/>
      <c r="E2667" s="69"/>
      <c r="F2667" s="69"/>
      <c r="G2667" s="82"/>
      <c r="H2667" s="78"/>
      <c r="I2667" s="28">
        <f ca="1">SUMIF('IMPORTBFT (ID)'!$A$3:$A$5000,$G$4:$G$7322,'IMPORTBFT (ID)'!$B$3:$B$5000)</f>
        <v>0</v>
      </c>
      <c r="J2667" s="72"/>
      <c r="K2667" s="18" t="str">
        <f t="shared" ca="1" si="0"/>
        <v>-</v>
      </c>
      <c r="L2667" s="19" t="e">
        <f>IF(G2667=#REF!,#REF!,"FALSO")</f>
        <v>#REF!</v>
      </c>
      <c r="M2667" s="75"/>
      <c r="N2667" s="76"/>
    </row>
    <row r="2668" spans="1:14" ht="15">
      <c r="A2668" s="80"/>
      <c r="B2668" s="81"/>
      <c r="C2668" s="69"/>
      <c r="D2668" s="69"/>
      <c r="E2668" s="69"/>
      <c r="F2668" s="69"/>
      <c r="G2668" s="82"/>
      <c r="H2668" s="78"/>
      <c r="I2668" s="28">
        <f ca="1">SUMIF('IMPORTBFT (ID)'!$A$3:$A$5000,$G$4:$G$7322,'IMPORTBFT (ID)'!$B$3:$B$5000)</f>
        <v>0</v>
      </c>
      <c r="J2668" s="72"/>
      <c r="K2668" s="18" t="str">
        <f t="shared" ca="1" si="0"/>
        <v>-</v>
      </c>
      <c r="L2668" s="19" t="e">
        <f>IF(G2668=#REF!,#REF!,"FALSO")</f>
        <v>#REF!</v>
      </c>
      <c r="M2668" s="75"/>
      <c r="N2668" s="76"/>
    </row>
    <row r="2669" spans="1:14" ht="15">
      <c r="A2669" s="80"/>
      <c r="B2669" s="81"/>
      <c r="C2669" s="69"/>
      <c r="D2669" s="69"/>
      <c r="E2669" s="69"/>
      <c r="F2669" s="69"/>
      <c r="G2669" s="82"/>
      <c r="H2669" s="78"/>
      <c r="I2669" s="28">
        <f ca="1">SUMIF('IMPORTBFT (ID)'!$A$3:$A$5000,$G$4:$G$7322,'IMPORTBFT (ID)'!$B$3:$B$5000)</f>
        <v>0</v>
      </c>
      <c r="J2669" s="72"/>
      <c r="K2669" s="18" t="str">
        <f t="shared" ca="1" si="0"/>
        <v>-</v>
      </c>
      <c r="L2669" s="19" t="e">
        <f>IF(G2669=#REF!,#REF!,"FALSO")</f>
        <v>#REF!</v>
      </c>
      <c r="M2669" s="75"/>
      <c r="N2669" s="76"/>
    </row>
    <row r="2670" spans="1:14" ht="15">
      <c r="A2670" s="80"/>
      <c r="B2670" s="81"/>
      <c r="C2670" s="69"/>
      <c r="D2670" s="69"/>
      <c r="E2670" s="69"/>
      <c r="F2670" s="69"/>
      <c r="G2670" s="82"/>
      <c r="H2670" s="78"/>
      <c r="I2670" s="28">
        <f ca="1">SUMIF('IMPORTBFT (ID)'!$A$3:$A$5000,$G$4:$G$7322,'IMPORTBFT (ID)'!$B$3:$B$5000)</f>
        <v>0</v>
      </c>
      <c r="J2670" s="72"/>
      <c r="K2670" s="18" t="str">
        <f t="shared" ca="1" si="0"/>
        <v>-</v>
      </c>
      <c r="L2670" s="19" t="e">
        <f>IF(G2670=#REF!,#REF!,"FALSO")</f>
        <v>#REF!</v>
      </c>
      <c r="M2670" s="75"/>
      <c r="N2670" s="76"/>
    </row>
    <row r="2671" spans="1:14" ht="15">
      <c r="A2671" s="80"/>
      <c r="B2671" s="81"/>
      <c r="C2671" s="69"/>
      <c r="D2671" s="69"/>
      <c r="E2671" s="69"/>
      <c r="F2671" s="69"/>
      <c r="G2671" s="82"/>
      <c r="H2671" s="78"/>
      <c r="I2671" s="28">
        <f ca="1">SUMIF('IMPORTBFT (ID)'!$A$3:$A$5000,$G$4:$G$7322,'IMPORTBFT (ID)'!$B$3:$B$5000)</f>
        <v>0</v>
      </c>
      <c r="J2671" s="72"/>
      <c r="K2671" s="18" t="str">
        <f t="shared" ca="1" si="0"/>
        <v>-</v>
      </c>
      <c r="L2671" s="19" t="e">
        <f>IF(G2671=#REF!,#REF!,"FALSO")</f>
        <v>#REF!</v>
      </c>
      <c r="M2671" s="75"/>
      <c r="N2671" s="76"/>
    </row>
    <row r="2672" spans="1:14" ht="15">
      <c r="A2672" s="80"/>
      <c r="B2672" s="81"/>
      <c r="C2672" s="69"/>
      <c r="D2672" s="69"/>
      <c r="E2672" s="69"/>
      <c r="F2672" s="69"/>
      <c r="G2672" s="82"/>
      <c r="H2672" s="78"/>
      <c r="I2672" s="28">
        <f ca="1">SUMIF('IMPORTBFT (ID)'!$A$3:$A$5000,$G$4:$G$7322,'IMPORTBFT (ID)'!$B$3:$B$5000)</f>
        <v>0</v>
      </c>
      <c r="J2672" s="72"/>
      <c r="K2672" s="18" t="str">
        <f t="shared" ca="1" si="0"/>
        <v>-</v>
      </c>
      <c r="L2672" s="19" t="e">
        <f>IF(G2672=#REF!,#REF!,"FALSO")</f>
        <v>#REF!</v>
      </c>
      <c r="M2672" s="75"/>
      <c r="N2672" s="76"/>
    </row>
    <row r="2673" spans="1:14" ht="15">
      <c r="A2673" s="80"/>
      <c r="B2673" s="81"/>
      <c r="C2673" s="69"/>
      <c r="D2673" s="69"/>
      <c r="E2673" s="69"/>
      <c r="F2673" s="69"/>
      <c r="G2673" s="82"/>
      <c r="H2673" s="78"/>
      <c r="I2673" s="28">
        <f ca="1">SUMIF('IMPORTBFT (ID)'!$A$3:$A$5000,$G$4:$G$7322,'IMPORTBFT (ID)'!$B$3:$B$5000)</f>
        <v>0</v>
      </c>
      <c r="J2673" s="72"/>
      <c r="K2673" s="18" t="str">
        <f t="shared" ca="1" si="0"/>
        <v>-</v>
      </c>
      <c r="L2673" s="19" t="e">
        <f>IF(G2673=#REF!,#REF!,"FALSO")</f>
        <v>#REF!</v>
      </c>
      <c r="M2673" s="75"/>
      <c r="N2673" s="76"/>
    </row>
    <row r="2674" spans="1:14" ht="15">
      <c r="A2674" s="80"/>
      <c r="B2674" s="81"/>
      <c r="C2674" s="69"/>
      <c r="D2674" s="69"/>
      <c r="E2674" s="69"/>
      <c r="F2674" s="69"/>
      <c r="G2674" s="82"/>
      <c r="H2674" s="78"/>
      <c r="I2674" s="28">
        <f ca="1">SUMIF('IMPORTBFT (ID)'!$A$3:$A$5000,$G$4:$G$7322,'IMPORTBFT (ID)'!$B$3:$B$5000)</f>
        <v>0</v>
      </c>
      <c r="J2674" s="72"/>
      <c r="K2674" s="18" t="str">
        <f t="shared" ca="1" si="0"/>
        <v>-</v>
      </c>
      <c r="L2674" s="19" t="e">
        <f>IF(G2674=#REF!,#REF!,"FALSO")</f>
        <v>#REF!</v>
      </c>
      <c r="M2674" s="75"/>
      <c r="N2674" s="76"/>
    </row>
    <row r="2675" spans="1:14" ht="15">
      <c r="A2675" s="80"/>
      <c r="B2675" s="81"/>
      <c r="C2675" s="69"/>
      <c r="D2675" s="69"/>
      <c r="E2675" s="69"/>
      <c r="F2675" s="69"/>
      <c r="G2675" s="82"/>
      <c r="H2675" s="78"/>
      <c r="I2675" s="28">
        <f ca="1">SUMIF('IMPORTBFT (ID)'!$A$3:$A$5000,$G$4:$G$7322,'IMPORTBFT (ID)'!$B$3:$B$5000)</f>
        <v>0</v>
      </c>
      <c r="J2675" s="72"/>
      <c r="K2675" s="18" t="str">
        <f t="shared" ca="1" si="0"/>
        <v>-</v>
      </c>
      <c r="L2675" s="19" t="e">
        <f>IF(G2675=#REF!,#REF!,"FALSO")</f>
        <v>#REF!</v>
      </c>
      <c r="M2675" s="75"/>
      <c r="N2675" s="76"/>
    </row>
    <row r="2676" spans="1:14" ht="15">
      <c r="A2676" s="80"/>
      <c r="B2676" s="81"/>
      <c r="C2676" s="69"/>
      <c r="D2676" s="69"/>
      <c r="E2676" s="69"/>
      <c r="F2676" s="69"/>
      <c r="G2676" s="82"/>
      <c r="H2676" s="78"/>
      <c r="I2676" s="28">
        <f ca="1">SUMIF('IMPORTBFT (ID)'!$A$3:$A$5000,$G$4:$G$7322,'IMPORTBFT (ID)'!$B$3:$B$5000)</f>
        <v>0</v>
      </c>
      <c r="J2676" s="72"/>
      <c r="K2676" s="18" t="str">
        <f t="shared" ca="1" si="0"/>
        <v>-</v>
      </c>
      <c r="L2676" s="19" t="e">
        <f>IF(G2676=#REF!,#REF!,"FALSO")</f>
        <v>#REF!</v>
      </c>
      <c r="M2676" s="75"/>
      <c r="N2676" s="76"/>
    </row>
    <row r="2677" spans="1:14" ht="15">
      <c r="A2677" s="80"/>
      <c r="B2677" s="81"/>
      <c r="C2677" s="69"/>
      <c r="D2677" s="69"/>
      <c r="E2677" s="69"/>
      <c r="F2677" s="69"/>
      <c r="G2677" s="82"/>
      <c r="H2677" s="78"/>
      <c r="I2677" s="28">
        <f ca="1">SUMIF('IMPORTBFT (ID)'!$A$3:$A$5000,$G$4:$G$7322,'IMPORTBFT (ID)'!$B$3:$B$5000)</f>
        <v>0</v>
      </c>
      <c r="J2677" s="72"/>
      <c r="K2677" s="18" t="str">
        <f t="shared" ca="1" si="0"/>
        <v>-</v>
      </c>
      <c r="L2677" s="19" t="e">
        <f>IF(G2677=#REF!,#REF!,"FALSO")</f>
        <v>#REF!</v>
      </c>
      <c r="M2677" s="75"/>
      <c r="N2677" s="76"/>
    </row>
    <row r="2678" spans="1:14" ht="15">
      <c r="A2678" s="80"/>
      <c r="B2678" s="81"/>
      <c r="C2678" s="69"/>
      <c r="D2678" s="69"/>
      <c r="E2678" s="69"/>
      <c r="F2678" s="69"/>
      <c r="G2678" s="82"/>
      <c r="H2678" s="78"/>
      <c r="I2678" s="28">
        <f ca="1">SUMIF('IMPORTBFT (ID)'!$A$3:$A$5000,$G$4:$G$7322,'IMPORTBFT (ID)'!$B$3:$B$5000)</f>
        <v>0</v>
      </c>
      <c r="J2678" s="72"/>
      <c r="K2678" s="18" t="str">
        <f t="shared" ca="1" si="0"/>
        <v>-</v>
      </c>
      <c r="L2678" s="19" t="e">
        <f>IF(G2678=#REF!,#REF!,"FALSO")</f>
        <v>#REF!</v>
      </c>
      <c r="M2678" s="75"/>
      <c r="N2678" s="76"/>
    </row>
    <row r="2679" spans="1:14" ht="15">
      <c r="A2679" s="80"/>
      <c r="B2679" s="81"/>
      <c r="C2679" s="69"/>
      <c r="D2679" s="69"/>
      <c r="E2679" s="69"/>
      <c r="F2679" s="69"/>
      <c r="G2679" s="82"/>
      <c r="H2679" s="78"/>
      <c r="I2679" s="28">
        <f ca="1">SUMIF('IMPORTBFT (ID)'!$A$3:$A$5000,$G$4:$G$7322,'IMPORTBFT (ID)'!$B$3:$B$5000)</f>
        <v>0</v>
      </c>
      <c r="J2679" s="72"/>
      <c r="K2679" s="18" t="str">
        <f t="shared" ca="1" si="0"/>
        <v>-</v>
      </c>
      <c r="L2679" s="19" t="e">
        <f>IF(G2679=#REF!,#REF!,"FALSO")</f>
        <v>#REF!</v>
      </c>
      <c r="M2679" s="75"/>
      <c r="N2679" s="76"/>
    </row>
    <row r="2680" spans="1:14" ht="15">
      <c r="A2680" s="80"/>
      <c r="B2680" s="81"/>
      <c r="C2680" s="69"/>
      <c r="D2680" s="69"/>
      <c r="E2680" s="69"/>
      <c r="F2680" s="69"/>
      <c r="G2680" s="82"/>
      <c r="H2680" s="78"/>
      <c r="I2680" s="28">
        <f ca="1">SUMIF('IMPORTBFT (ID)'!$A$3:$A$5000,$G$4:$G$7322,'IMPORTBFT (ID)'!$B$3:$B$5000)</f>
        <v>0</v>
      </c>
      <c r="J2680" s="72"/>
      <c r="K2680" s="18" t="str">
        <f t="shared" ca="1" si="0"/>
        <v>-</v>
      </c>
      <c r="L2680" s="19" t="e">
        <f>IF(G2680=#REF!,#REF!,"FALSO")</f>
        <v>#REF!</v>
      </c>
      <c r="M2680" s="75"/>
      <c r="N2680" s="76"/>
    </row>
    <row r="2681" spans="1:14" ht="15">
      <c r="A2681" s="80"/>
      <c r="B2681" s="81"/>
      <c r="C2681" s="69"/>
      <c r="D2681" s="69"/>
      <c r="E2681" s="69"/>
      <c r="F2681" s="69"/>
      <c r="G2681" s="82"/>
      <c r="H2681" s="78"/>
      <c r="I2681" s="28">
        <f ca="1">SUMIF('IMPORTBFT (ID)'!$A$3:$A$5000,$G$4:$G$7322,'IMPORTBFT (ID)'!$B$3:$B$5000)</f>
        <v>0</v>
      </c>
      <c r="J2681" s="72"/>
      <c r="K2681" s="18" t="str">
        <f t="shared" ca="1" si="0"/>
        <v>-</v>
      </c>
      <c r="L2681" s="19" t="e">
        <f>IF(G2681=#REF!,#REF!,"FALSO")</f>
        <v>#REF!</v>
      </c>
      <c r="M2681" s="75"/>
      <c r="N2681" s="76"/>
    </row>
    <row r="2682" spans="1:14" ht="15">
      <c r="A2682" s="80"/>
      <c r="B2682" s="81"/>
      <c r="C2682" s="69"/>
      <c r="D2682" s="69"/>
      <c r="E2682" s="69"/>
      <c r="F2682" s="69"/>
      <c r="G2682" s="82"/>
      <c r="H2682" s="78"/>
      <c r="I2682" s="28">
        <f ca="1">SUMIF('IMPORTBFT (ID)'!$A$3:$A$5000,$G$4:$G$7322,'IMPORTBFT (ID)'!$B$3:$B$5000)</f>
        <v>0</v>
      </c>
      <c r="J2682" s="72"/>
      <c r="K2682" s="18" t="str">
        <f t="shared" ca="1" si="0"/>
        <v>-</v>
      </c>
      <c r="L2682" s="19" t="e">
        <f>IF(G2682=#REF!,#REF!,"FALSO")</f>
        <v>#REF!</v>
      </c>
      <c r="M2682" s="75"/>
      <c r="N2682" s="76"/>
    </row>
    <row r="2683" spans="1:14" ht="15">
      <c r="A2683" s="80"/>
      <c r="B2683" s="81"/>
      <c r="C2683" s="69"/>
      <c r="D2683" s="69"/>
      <c r="E2683" s="69"/>
      <c r="F2683" s="69"/>
      <c r="G2683" s="82"/>
      <c r="H2683" s="78"/>
      <c r="I2683" s="28">
        <f ca="1">SUMIF('IMPORTBFT (ID)'!$A$3:$A$5000,$G$4:$G$7322,'IMPORTBFT (ID)'!$B$3:$B$5000)</f>
        <v>0</v>
      </c>
      <c r="J2683" s="72"/>
      <c r="K2683" s="18" t="str">
        <f t="shared" ca="1" si="0"/>
        <v>-</v>
      </c>
      <c r="L2683" s="19" t="e">
        <f>IF(G2683=#REF!,#REF!,"FALSO")</f>
        <v>#REF!</v>
      </c>
      <c r="M2683" s="75"/>
      <c r="N2683" s="76"/>
    </row>
    <row r="2684" spans="1:14" ht="15">
      <c r="A2684" s="80"/>
      <c r="B2684" s="81"/>
      <c r="C2684" s="69"/>
      <c r="D2684" s="69"/>
      <c r="E2684" s="69"/>
      <c r="F2684" s="69"/>
      <c r="G2684" s="82"/>
      <c r="H2684" s="78"/>
      <c r="I2684" s="28">
        <f ca="1">SUMIF('IMPORTBFT (ID)'!$A$3:$A$5000,$G$4:$G$7322,'IMPORTBFT (ID)'!$B$3:$B$5000)</f>
        <v>0</v>
      </c>
      <c r="J2684" s="72"/>
      <c r="K2684" s="18" t="str">
        <f t="shared" ca="1" si="0"/>
        <v>-</v>
      </c>
      <c r="L2684" s="19" t="e">
        <f>IF(G2684=#REF!,#REF!,"FALSO")</f>
        <v>#REF!</v>
      </c>
      <c r="M2684" s="75"/>
      <c r="N2684" s="76"/>
    </row>
    <row r="2685" spans="1:14" ht="15">
      <c r="A2685" s="80"/>
      <c r="B2685" s="81"/>
      <c r="C2685" s="69"/>
      <c r="D2685" s="69"/>
      <c r="E2685" s="69"/>
      <c r="F2685" s="69"/>
      <c r="G2685" s="82"/>
      <c r="H2685" s="78"/>
      <c r="I2685" s="28">
        <f ca="1">SUMIF('IMPORTBFT (ID)'!$A$3:$A$5000,$G$4:$G$7322,'IMPORTBFT (ID)'!$B$3:$B$5000)</f>
        <v>0</v>
      </c>
      <c r="J2685" s="72"/>
      <c r="K2685" s="18" t="str">
        <f t="shared" ca="1" si="0"/>
        <v>-</v>
      </c>
      <c r="L2685" s="19" t="e">
        <f>IF(G2685=#REF!,#REF!,"FALSO")</f>
        <v>#REF!</v>
      </c>
      <c r="M2685" s="75"/>
      <c r="N2685" s="76"/>
    </row>
    <row r="2686" spans="1:14" ht="15">
      <c r="A2686" s="80"/>
      <c r="B2686" s="81"/>
      <c r="C2686" s="69"/>
      <c r="D2686" s="69"/>
      <c r="E2686" s="69"/>
      <c r="F2686" s="69"/>
      <c r="G2686" s="82"/>
      <c r="H2686" s="78"/>
      <c r="I2686" s="28">
        <f ca="1">SUMIF('IMPORTBFT (ID)'!$A$3:$A$5000,$G$4:$G$7322,'IMPORTBFT (ID)'!$B$3:$B$5000)</f>
        <v>0</v>
      </c>
      <c r="J2686" s="72"/>
      <c r="K2686" s="18" t="str">
        <f t="shared" ca="1" si="0"/>
        <v>-</v>
      </c>
      <c r="L2686" s="19" t="e">
        <f>IF(G2686=#REF!,#REF!,"FALSO")</f>
        <v>#REF!</v>
      </c>
      <c r="M2686" s="75"/>
      <c r="N2686" s="76"/>
    </row>
    <row r="2687" spans="1:14" ht="15">
      <c r="A2687" s="80"/>
      <c r="B2687" s="81"/>
      <c r="C2687" s="69"/>
      <c r="D2687" s="69"/>
      <c r="E2687" s="69"/>
      <c r="F2687" s="69"/>
      <c r="G2687" s="82"/>
      <c r="H2687" s="78"/>
      <c r="I2687" s="28">
        <f ca="1">SUMIF('IMPORTBFT (ID)'!$A$3:$A$5000,$G$4:$G$7322,'IMPORTBFT (ID)'!$B$3:$B$5000)</f>
        <v>0</v>
      </c>
      <c r="J2687" s="72"/>
      <c r="K2687" s="18" t="str">
        <f t="shared" ca="1" si="0"/>
        <v>-</v>
      </c>
      <c r="L2687" s="19" t="e">
        <f>IF(G2687=#REF!,#REF!,"FALSO")</f>
        <v>#REF!</v>
      </c>
      <c r="M2687" s="75"/>
      <c r="N2687" s="76"/>
    </row>
    <row r="2688" spans="1:14" ht="15">
      <c r="A2688" s="80"/>
      <c r="B2688" s="81"/>
      <c r="C2688" s="69"/>
      <c r="D2688" s="69"/>
      <c r="E2688" s="69"/>
      <c r="F2688" s="69"/>
      <c r="G2688" s="82"/>
      <c r="H2688" s="78"/>
      <c r="I2688" s="28">
        <f ca="1">SUMIF('IMPORTBFT (ID)'!$A$3:$A$5000,$G$4:$G$7322,'IMPORTBFT (ID)'!$B$3:$B$5000)</f>
        <v>0</v>
      </c>
      <c r="J2688" s="72"/>
      <c r="K2688" s="18" t="str">
        <f t="shared" ca="1" si="0"/>
        <v>-</v>
      </c>
      <c r="L2688" s="19" t="e">
        <f>IF(G2688=#REF!,#REF!,"FALSO")</f>
        <v>#REF!</v>
      </c>
      <c r="M2688" s="75"/>
      <c r="N2688" s="76"/>
    </row>
    <row r="2689" spans="1:14" ht="15">
      <c r="A2689" s="80"/>
      <c r="B2689" s="81"/>
      <c r="C2689" s="69"/>
      <c r="D2689" s="69"/>
      <c r="E2689" s="69"/>
      <c r="F2689" s="69"/>
      <c r="G2689" s="82"/>
      <c r="H2689" s="78"/>
      <c r="I2689" s="28">
        <f ca="1">SUMIF('IMPORTBFT (ID)'!$A$3:$A$5000,$G$4:$G$7322,'IMPORTBFT (ID)'!$B$3:$B$5000)</f>
        <v>0</v>
      </c>
      <c r="J2689" s="72"/>
      <c r="K2689" s="18" t="str">
        <f t="shared" ca="1" si="0"/>
        <v>-</v>
      </c>
      <c r="L2689" s="19" t="e">
        <f>IF(G2689=#REF!,#REF!,"FALSO")</f>
        <v>#REF!</v>
      </c>
      <c r="M2689" s="75"/>
      <c r="N2689" s="76"/>
    </row>
    <row r="2690" spans="1:14" ht="15">
      <c r="A2690" s="80"/>
      <c r="B2690" s="81"/>
      <c r="C2690" s="69"/>
      <c r="D2690" s="69"/>
      <c r="E2690" s="69"/>
      <c r="F2690" s="69"/>
      <c r="G2690" s="82"/>
      <c r="H2690" s="78"/>
      <c r="I2690" s="28">
        <f ca="1">SUMIF('IMPORTBFT (ID)'!$A$3:$A$5000,$G$4:$G$7322,'IMPORTBFT (ID)'!$B$3:$B$5000)</f>
        <v>0</v>
      </c>
      <c r="J2690" s="72"/>
      <c r="K2690" s="18" t="str">
        <f t="shared" ca="1" si="0"/>
        <v>-</v>
      </c>
      <c r="L2690" s="19" t="e">
        <f>IF(G2690=#REF!,#REF!,"FALSO")</f>
        <v>#REF!</v>
      </c>
      <c r="M2690" s="75"/>
      <c r="N2690" s="76"/>
    </row>
    <row r="2691" spans="1:14" ht="15">
      <c r="A2691" s="80"/>
      <c r="B2691" s="81"/>
      <c r="C2691" s="69"/>
      <c r="D2691" s="69"/>
      <c r="E2691" s="69"/>
      <c r="F2691" s="69"/>
      <c r="G2691" s="82"/>
      <c r="H2691" s="78"/>
      <c r="I2691" s="28">
        <f ca="1">SUMIF('IMPORTBFT (ID)'!$A$3:$A$5000,$G$4:$G$7322,'IMPORTBFT (ID)'!$B$3:$B$5000)</f>
        <v>0</v>
      </c>
      <c r="J2691" s="72"/>
      <c r="K2691" s="18" t="str">
        <f t="shared" ca="1" si="0"/>
        <v>-</v>
      </c>
      <c r="L2691" s="19" t="e">
        <f>IF(G2691=#REF!,#REF!,"FALSO")</f>
        <v>#REF!</v>
      </c>
      <c r="M2691" s="75"/>
      <c r="N2691" s="76"/>
    </row>
    <row r="2692" spans="1:14" ht="15">
      <c r="A2692" s="80"/>
      <c r="B2692" s="81"/>
      <c r="C2692" s="69"/>
      <c r="D2692" s="69"/>
      <c r="E2692" s="69"/>
      <c r="F2692" s="69"/>
      <c r="G2692" s="82"/>
      <c r="H2692" s="78"/>
      <c r="I2692" s="28">
        <f ca="1">SUMIF('IMPORTBFT (ID)'!$A$3:$A$5000,$G$4:$G$7322,'IMPORTBFT (ID)'!$B$3:$B$5000)</f>
        <v>0</v>
      </c>
      <c r="J2692" s="72"/>
      <c r="K2692" s="18" t="str">
        <f t="shared" ca="1" si="0"/>
        <v>-</v>
      </c>
      <c r="L2692" s="19" t="e">
        <f>IF(G2692=#REF!,#REF!,"FALSO")</f>
        <v>#REF!</v>
      </c>
      <c r="M2692" s="75"/>
      <c r="N2692" s="76"/>
    </row>
    <row r="2693" spans="1:14" ht="15">
      <c r="A2693" s="80"/>
      <c r="B2693" s="81"/>
      <c r="C2693" s="69"/>
      <c r="D2693" s="69"/>
      <c r="E2693" s="69"/>
      <c r="F2693" s="69"/>
      <c r="G2693" s="82"/>
      <c r="H2693" s="78"/>
      <c r="I2693" s="28">
        <f ca="1">SUMIF('IMPORTBFT (ID)'!$A$3:$A$5000,$G$4:$G$7322,'IMPORTBFT (ID)'!$B$3:$B$5000)</f>
        <v>0</v>
      </c>
      <c r="J2693" s="72"/>
      <c r="K2693" s="18" t="str">
        <f t="shared" ca="1" si="0"/>
        <v>-</v>
      </c>
      <c r="L2693" s="19" t="e">
        <f>IF(G2693=#REF!,#REF!,"FALSO")</f>
        <v>#REF!</v>
      </c>
      <c r="M2693" s="75"/>
      <c r="N2693" s="76"/>
    </row>
    <row r="2694" spans="1:14" ht="15">
      <c r="A2694" s="80"/>
      <c r="B2694" s="81"/>
      <c r="C2694" s="69"/>
      <c r="D2694" s="69"/>
      <c r="E2694" s="69"/>
      <c r="F2694" s="69"/>
      <c r="G2694" s="82"/>
      <c r="H2694" s="78"/>
      <c r="I2694" s="28">
        <f ca="1">SUMIF('IMPORTBFT (ID)'!$A$3:$A$5000,$G$4:$G$7322,'IMPORTBFT (ID)'!$B$3:$B$5000)</f>
        <v>0</v>
      </c>
      <c r="J2694" s="72"/>
      <c r="K2694" s="18" t="str">
        <f t="shared" ca="1" si="0"/>
        <v>-</v>
      </c>
      <c r="L2694" s="19" t="e">
        <f>IF(G2694=#REF!,#REF!,"FALSO")</f>
        <v>#REF!</v>
      </c>
      <c r="M2694" s="75"/>
      <c r="N2694" s="76"/>
    </row>
    <row r="2695" spans="1:14" ht="15">
      <c r="A2695" s="80"/>
      <c r="B2695" s="81"/>
      <c r="C2695" s="69"/>
      <c r="D2695" s="69"/>
      <c r="E2695" s="69"/>
      <c r="F2695" s="69"/>
      <c r="G2695" s="82"/>
      <c r="H2695" s="78"/>
      <c r="I2695" s="28">
        <f ca="1">SUMIF('IMPORTBFT (ID)'!$A$3:$A$5000,$G$4:$G$7322,'IMPORTBFT (ID)'!$B$3:$B$5000)</f>
        <v>0</v>
      </c>
      <c r="J2695" s="72"/>
      <c r="K2695" s="18" t="str">
        <f t="shared" ca="1" si="0"/>
        <v>-</v>
      </c>
      <c r="L2695" s="19" t="e">
        <f>IF(G2695=#REF!,#REF!,"FALSO")</f>
        <v>#REF!</v>
      </c>
      <c r="M2695" s="75"/>
      <c r="N2695" s="76"/>
    </row>
    <row r="2696" spans="1:14" ht="15">
      <c r="A2696" s="80"/>
      <c r="B2696" s="81"/>
      <c r="C2696" s="69"/>
      <c r="D2696" s="69"/>
      <c r="E2696" s="69"/>
      <c r="F2696" s="69"/>
      <c r="G2696" s="82"/>
      <c r="H2696" s="78"/>
      <c r="I2696" s="28">
        <f ca="1">SUMIF('IMPORTBFT (ID)'!$A$3:$A$5000,$G$4:$G$7322,'IMPORTBFT (ID)'!$B$3:$B$5000)</f>
        <v>0</v>
      </c>
      <c r="J2696" s="72"/>
      <c r="K2696" s="18" t="str">
        <f t="shared" ca="1" si="0"/>
        <v>-</v>
      </c>
      <c r="L2696" s="19" t="e">
        <f>IF(G2696=#REF!,#REF!,"FALSO")</f>
        <v>#REF!</v>
      </c>
      <c r="M2696" s="75"/>
      <c r="N2696" s="76"/>
    </row>
    <row r="2697" spans="1:14" ht="15">
      <c r="A2697" s="80"/>
      <c r="B2697" s="81"/>
      <c r="C2697" s="69"/>
      <c r="D2697" s="69"/>
      <c r="E2697" s="69"/>
      <c r="F2697" s="69"/>
      <c r="G2697" s="82"/>
      <c r="H2697" s="78"/>
      <c r="I2697" s="28">
        <f ca="1">SUMIF('IMPORTBFT (ID)'!$A$3:$A$5000,$G$4:$G$7322,'IMPORTBFT (ID)'!$B$3:$B$5000)</f>
        <v>0</v>
      </c>
      <c r="J2697" s="72"/>
      <c r="K2697" s="18" t="str">
        <f t="shared" ca="1" si="0"/>
        <v>-</v>
      </c>
      <c r="L2697" s="19" t="e">
        <f>IF(G2697=#REF!,#REF!,"FALSO")</f>
        <v>#REF!</v>
      </c>
      <c r="M2697" s="75"/>
      <c r="N2697" s="76"/>
    </row>
    <row r="2698" spans="1:14" ht="15">
      <c r="A2698" s="80"/>
      <c r="B2698" s="81"/>
      <c r="C2698" s="69"/>
      <c r="D2698" s="69"/>
      <c r="E2698" s="69"/>
      <c r="F2698" s="69"/>
      <c r="G2698" s="82"/>
      <c r="H2698" s="78"/>
      <c r="I2698" s="28">
        <f ca="1">SUMIF('IMPORTBFT (ID)'!$A$3:$A$5000,$G$4:$G$7322,'IMPORTBFT (ID)'!$B$3:$B$5000)</f>
        <v>0</v>
      </c>
      <c r="J2698" s="72"/>
      <c r="K2698" s="18" t="str">
        <f t="shared" ca="1" si="0"/>
        <v>-</v>
      </c>
      <c r="L2698" s="19" t="e">
        <f>IF(G2698=#REF!,#REF!,"FALSO")</f>
        <v>#REF!</v>
      </c>
      <c r="M2698" s="75"/>
      <c r="N2698" s="76"/>
    </row>
    <row r="2699" spans="1:14" ht="15">
      <c r="A2699" s="80"/>
      <c r="B2699" s="81"/>
      <c r="C2699" s="69"/>
      <c r="D2699" s="69"/>
      <c r="E2699" s="69"/>
      <c r="F2699" s="69"/>
      <c r="G2699" s="82"/>
      <c r="H2699" s="78"/>
      <c r="I2699" s="28">
        <f ca="1">SUMIF('IMPORTBFT (ID)'!$A$3:$A$5000,$G$4:$G$7322,'IMPORTBFT (ID)'!$B$3:$B$5000)</f>
        <v>0</v>
      </c>
      <c r="J2699" s="72"/>
      <c r="K2699" s="18" t="str">
        <f t="shared" ca="1" si="0"/>
        <v>-</v>
      </c>
      <c r="L2699" s="19" t="e">
        <f>IF(G2699=#REF!,#REF!,"FALSO")</f>
        <v>#REF!</v>
      </c>
      <c r="M2699" s="75"/>
      <c r="N2699" s="76"/>
    </row>
    <row r="2700" spans="1:14" ht="15">
      <c r="A2700" s="80"/>
      <c r="B2700" s="81"/>
      <c r="C2700" s="69"/>
      <c r="D2700" s="69"/>
      <c r="E2700" s="69"/>
      <c r="F2700" s="69"/>
      <c r="G2700" s="82"/>
      <c r="H2700" s="78"/>
      <c r="I2700" s="28">
        <f ca="1">SUMIF('IMPORTBFT (ID)'!$A$3:$A$5000,$G$4:$G$7322,'IMPORTBFT (ID)'!$B$3:$B$5000)</f>
        <v>0</v>
      </c>
      <c r="J2700" s="72"/>
      <c r="K2700" s="18" t="str">
        <f t="shared" ca="1" si="0"/>
        <v>-</v>
      </c>
      <c r="L2700" s="19" t="e">
        <f>IF(G2700=#REF!,#REF!,"FALSO")</f>
        <v>#REF!</v>
      </c>
      <c r="M2700" s="75"/>
      <c r="N2700" s="76"/>
    </row>
    <row r="2701" spans="1:14" ht="15">
      <c r="A2701" s="80"/>
      <c r="B2701" s="81"/>
      <c r="C2701" s="69"/>
      <c r="D2701" s="69"/>
      <c r="E2701" s="69"/>
      <c r="F2701" s="69"/>
      <c r="G2701" s="82"/>
      <c r="H2701" s="78"/>
      <c r="I2701" s="28">
        <f ca="1">SUMIF('IMPORTBFT (ID)'!$A$3:$A$5000,$G$4:$G$7322,'IMPORTBFT (ID)'!$B$3:$B$5000)</f>
        <v>0</v>
      </c>
      <c r="J2701" s="72"/>
      <c r="K2701" s="18" t="str">
        <f t="shared" ca="1" si="0"/>
        <v>-</v>
      </c>
      <c r="L2701" s="19" t="e">
        <f>IF(G2701=#REF!,#REF!,"FALSO")</f>
        <v>#REF!</v>
      </c>
      <c r="M2701" s="75"/>
      <c r="N2701" s="76"/>
    </row>
    <row r="2702" spans="1:14" ht="15">
      <c r="A2702" s="80"/>
      <c r="B2702" s="81"/>
      <c r="C2702" s="69"/>
      <c r="D2702" s="69"/>
      <c r="E2702" s="69"/>
      <c r="F2702" s="69"/>
      <c r="G2702" s="82"/>
      <c r="H2702" s="78"/>
      <c r="I2702" s="28">
        <f ca="1">SUMIF('IMPORTBFT (ID)'!$A$3:$A$5000,$G$4:$G$7322,'IMPORTBFT (ID)'!$B$3:$B$5000)</f>
        <v>0</v>
      </c>
      <c r="J2702" s="72"/>
      <c r="K2702" s="18" t="str">
        <f t="shared" ca="1" si="0"/>
        <v>-</v>
      </c>
      <c r="L2702" s="19" t="e">
        <f>IF(G2702=#REF!,#REF!,"FALSO")</f>
        <v>#REF!</v>
      </c>
      <c r="M2702" s="75"/>
      <c r="N2702" s="76"/>
    </row>
    <row r="2703" spans="1:14" ht="15">
      <c r="A2703" s="80"/>
      <c r="B2703" s="81"/>
      <c r="C2703" s="69"/>
      <c r="D2703" s="69"/>
      <c r="E2703" s="69"/>
      <c r="F2703" s="69"/>
      <c r="G2703" s="82"/>
      <c r="H2703" s="78"/>
      <c r="I2703" s="28">
        <f ca="1">SUMIF('IMPORTBFT (ID)'!$A$3:$A$5000,$G$4:$G$7322,'IMPORTBFT (ID)'!$B$3:$B$5000)</f>
        <v>0</v>
      </c>
      <c r="J2703" s="72"/>
      <c r="K2703" s="18" t="str">
        <f t="shared" ca="1" si="0"/>
        <v>-</v>
      </c>
      <c r="L2703" s="19" t="e">
        <f>IF(G2703=#REF!,#REF!,"FALSO")</f>
        <v>#REF!</v>
      </c>
      <c r="M2703" s="75"/>
      <c r="N2703" s="76"/>
    </row>
    <row r="2704" spans="1:14" ht="15">
      <c r="A2704" s="80"/>
      <c r="B2704" s="81"/>
      <c r="C2704" s="69"/>
      <c r="D2704" s="69"/>
      <c r="E2704" s="69"/>
      <c r="F2704" s="69"/>
      <c r="G2704" s="82"/>
      <c r="H2704" s="78"/>
      <c r="I2704" s="28">
        <f ca="1">SUMIF('IMPORTBFT (ID)'!$A$3:$A$5000,$G$4:$G$7322,'IMPORTBFT (ID)'!$B$3:$B$5000)</f>
        <v>0</v>
      </c>
      <c r="J2704" s="72"/>
      <c r="K2704" s="18" t="str">
        <f t="shared" ca="1" si="0"/>
        <v>-</v>
      </c>
      <c r="L2704" s="19" t="e">
        <f>IF(G2704=#REF!,#REF!,"FALSO")</f>
        <v>#REF!</v>
      </c>
      <c r="M2704" s="75"/>
      <c r="N2704" s="76"/>
    </row>
    <row r="2705" spans="1:14" ht="15">
      <c r="A2705" s="80"/>
      <c r="B2705" s="81"/>
      <c r="C2705" s="69"/>
      <c r="D2705" s="69"/>
      <c r="E2705" s="69"/>
      <c r="F2705" s="69"/>
      <c r="G2705" s="82"/>
      <c r="H2705" s="78"/>
      <c r="I2705" s="28">
        <f ca="1">SUMIF('IMPORTBFT (ID)'!$A$3:$A$5000,$G$4:$G$7322,'IMPORTBFT (ID)'!$B$3:$B$5000)</f>
        <v>0</v>
      </c>
      <c r="J2705" s="72"/>
      <c r="K2705" s="18" t="str">
        <f t="shared" ca="1" si="0"/>
        <v>-</v>
      </c>
      <c r="L2705" s="19" t="e">
        <f>IF(G2705=#REF!,#REF!,"FALSO")</f>
        <v>#REF!</v>
      </c>
      <c r="M2705" s="75"/>
      <c r="N2705" s="76"/>
    </row>
    <row r="2706" spans="1:14" ht="15">
      <c r="A2706" s="80"/>
      <c r="B2706" s="81"/>
      <c r="C2706" s="69"/>
      <c r="D2706" s="69"/>
      <c r="E2706" s="69"/>
      <c r="F2706" s="69"/>
      <c r="G2706" s="82"/>
      <c r="H2706" s="78"/>
      <c r="I2706" s="28">
        <f ca="1">SUMIF('IMPORTBFT (ID)'!$A$3:$A$5000,$G$4:$G$7322,'IMPORTBFT (ID)'!$B$3:$B$5000)</f>
        <v>0</v>
      </c>
      <c r="J2706" s="72"/>
      <c r="K2706" s="18" t="str">
        <f t="shared" ca="1" si="0"/>
        <v>-</v>
      </c>
      <c r="L2706" s="19" t="e">
        <f>IF(G2706=#REF!,#REF!,"FALSO")</f>
        <v>#REF!</v>
      </c>
      <c r="M2706" s="75"/>
      <c r="N2706" s="76"/>
    </row>
    <row r="2707" spans="1:14" ht="15">
      <c r="A2707" s="80"/>
      <c r="B2707" s="81"/>
      <c r="C2707" s="69"/>
      <c r="D2707" s="69"/>
      <c r="E2707" s="69"/>
      <c r="F2707" s="69"/>
      <c r="G2707" s="82"/>
      <c r="H2707" s="78"/>
      <c r="I2707" s="28">
        <f ca="1">SUMIF('IMPORTBFT (ID)'!$A$3:$A$5000,$G$4:$G$7322,'IMPORTBFT (ID)'!$B$3:$B$5000)</f>
        <v>0</v>
      </c>
      <c r="J2707" s="72"/>
      <c r="K2707" s="18" t="str">
        <f t="shared" ca="1" si="0"/>
        <v>-</v>
      </c>
      <c r="L2707" s="19" t="e">
        <f>IF(G2707=#REF!,#REF!,"FALSO")</f>
        <v>#REF!</v>
      </c>
      <c r="M2707" s="75"/>
      <c r="N2707" s="76"/>
    </row>
    <row r="2708" spans="1:14" ht="15">
      <c r="A2708" s="80"/>
      <c r="B2708" s="81"/>
      <c r="C2708" s="69"/>
      <c r="D2708" s="69"/>
      <c r="E2708" s="69"/>
      <c r="F2708" s="69"/>
      <c r="G2708" s="82"/>
      <c r="H2708" s="78"/>
      <c r="I2708" s="28">
        <f ca="1">SUMIF('IMPORTBFT (ID)'!$A$3:$A$5000,$G$4:$G$7322,'IMPORTBFT (ID)'!$B$3:$B$5000)</f>
        <v>0</v>
      </c>
      <c r="J2708" s="72"/>
      <c r="K2708" s="18" t="str">
        <f t="shared" ca="1" si="0"/>
        <v>-</v>
      </c>
      <c r="L2708" s="19" t="e">
        <f>IF(G2708=#REF!,#REF!,"FALSO")</f>
        <v>#REF!</v>
      </c>
      <c r="M2708" s="75"/>
      <c r="N2708" s="76"/>
    </row>
    <row r="2709" spans="1:14" ht="15">
      <c r="A2709" s="80"/>
      <c r="B2709" s="81"/>
      <c r="C2709" s="69"/>
      <c r="D2709" s="69"/>
      <c r="E2709" s="69"/>
      <c r="F2709" s="69"/>
      <c r="G2709" s="82"/>
      <c r="H2709" s="78"/>
      <c r="I2709" s="28">
        <f ca="1">SUMIF('IMPORTBFT (ID)'!$A$3:$A$5000,$G$4:$G$7322,'IMPORTBFT (ID)'!$B$3:$B$5000)</f>
        <v>0</v>
      </c>
      <c r="J2709" s="72"/>
      <c r="K2709" s="18" t="str">
        <f t="shared" ca="1" si="0"/>
        <v>-</v>
      </c>
      <c r="L2709" s="19" t="e">
        <f>IF(G2709=#REF!,#REF!,"FALSO")</f>
        <v>#REF!</v>
      </c>
      <c r="M2709" s="75"/>
      <c r="N2709" s="76"/>
    </row>
    <row r="2710" spans="1:14" ht="15">
      <c r="A2710" s="80"/>
      <c r="B2710" s="81"/>
      <c r="C2710" s="69"/>
      <c r="D2710" s="69"/>
      <c r="E2710" s="69"/>
      <c r="F2710" s="69"/>
      <c r="G2710" s="82"/>
      <c r="H2710" s="78"/>
      <c r="I2710" s="28">
        <f ca="1">SUMIF('IMPORTBFT (ID)'!$A$3:$A$5000,$G$4:$G$7322,'IMPORTBFT (ID)'!$B$3:$B$5000)</f>
        <v>0</v>
      </c>
      <c r="J2710" s="72"/>
      <c r="K2710" s="18" t="str">
        <f t="shared" ca="1" si="0"/>
        <v>-</v>
      </c>
      <c r="L2710" s="19" t="e">
        <f>IF(G2710=#REF!,#REF!,"FALSO")</f>
        <v>#REF!</v>
      </c>
      <c r="M2710" s="75"/>
      <c r="N2710" s="76"/>
    </row>
    <row r="2711" spans="1:14" ht="15">
      <c r="A2711" s="80"/>
      <c r="B2711" s="81"/>
      <c r="C2711" s="69"/>
      <c r="D2711" s="69"/>
      <c r="E2711" s="69"/>
      <c r="F2711" s="69"/>
      <c r="G2711" s="82"/>
      <c r="H2711" s="78"/>
      <c r="I2711" s="28">
        <f ca="1">SUMIF('IMPORTBFT (ID)'!$A$3:$A$5000,$G$4:$G$7322,'IMPORTBFT (ID)'!$B$3:$B$5000)</f>
        <v>0</v>
      </c>
      <c r="J2711" s="72"/>
      <c r="K2711" s="18" t="str">
        <f t="shared" ca="1" si="0"/>
        <v>-</v>
      </c>
      <c r="L2711" s="19" t="e">
        <f>IF(G2711=#REF!,#REF!,"FALSO")</f>
        <v>#REF!</v>
      </c>
      <c r="M2711" s="75"/>
      <c r="N2711" s="76"/>
    </row>
    <row r="2712" spans="1:14" ht="15">
      <c r="A2712" s="80"/>
      <c r="B2712" s="81"/>
      <c r="C2712" s="69"/>
      <c r="D2712" s="69"/>
      <c r="E2712" s="69"/>
      <c r="F2712" s="69"/>
      <c r="G2712" s="82"/>
      <c r="H2712" s="78"/>
      <c r="I2712" s="28">
        <f ca="1">SUMIF('IMPORTBFT (ID)'!$A$3:$A$5000,$G$4:$G$7322,'IMPORTBFT (ID)'!$B$3:$B$5000)</f>
        <v>0</v>
      </c>
      <c r="J2712" s="72"/>
      <c r="K2712" s="18" t="str">
        <f t="shared" ca="1" si="0"/>
        <v>-</v>
      </c>
      <c r="L2712" s="19" t="e">
        <f>IF(G2712=#REF!,#REF!,"FALSO")</f>
        <v>#REF!</v>
      </c>
      <c r="M2712" s="75"/>
      <c r="N2712" s="76"/>
    </row>
    <row r="2713" spans="1:14" ht="15">
      <c r="A2713" s="80"/>
      <c r="B2713" s="81"/>
      <c r="C2713" s="69"/>
      <c r="D2713" s="69"/>
      <c r="E2713" s="69"/>
      <c r="F2713" s="69"/>
      <c r="G2713" s="82"/>
      <c r="H2713" s="78"/>
      <c r="I2713" s="28">
        <f ca="1">SUMIF('IMPORTBFT (ID)'!$A$3:$A$5000,$G$4:$G$7322,'IMPORTBFT (ID)'!$B$3:$B$5000)</f>
        <v>0</v>
      </c>
      <c r="J2713" s="72"/>
      <c r="K2713" s="18" t="str">
        <f t="shared" ca="1" si="0"/>
        <v>-</v>
      </c>
      <c r="L2713" s="19" t="e">
        <f>IF(G2713=#REF!,#REF!,"FALSO")</f>
        <v>#REF!</v>
      </c>
      <c r="M2713" s="75"/>
      <c r="N2713" s="76"/>
    </row>
    <row r="2714" spans="1:14" ht="15">
      <c r="A2714" s="80"/>
      <c r="B2714" s="81"/>
      <c r="C2714" s="69"/>
      <c r="D2714" s="69"/>
      <c r="E2714" s="69"/>
      <c r="F2714" s="69"/>
      <c r="G2714" s="82"/>
      <c r="H2714" s="78"/>
      <c r="I2714" s="28">
        <f ca="1">SUMIF('IMPORTBFT (ID)'!$A$3:$A$5000,$G$4:$G$7322,'IMPORTBFT (ID)'!$B$3:$B$5000)</f>
        <v>0</v>
      </c>
      <c r="J2714" s="72"/>
      <c r="K2714" s="18" t="str">
        <f t="shared" ca="1" si="0"/>
        <v>-</v>
      </c>
      <c r="L2714" s="19" t="e">
        <f>IF(G2714=#REF!,#REF!,"FALSO")</f>
        <v>#REF!</v>
      </c>
      <c r="M2714" s="75"/>
      <c r="N2714" s="76"/>
    </row>
    <row r="2715" spans="1:14" ht="15">
      <c r="A2715" s="80"/>
      <c r="B2715" s="81"/>
      <c r="C2715" s="69"/>
      <c r="D2715" s="69"/>
      <c r="E2715" s="69"/>
      <c r="F2715" s="69"/>
      <c r="G2715" s="82"/>
      <c r="H2715" s="78"/>
      <c r="I2715" s="28">
        <f ca="1">SUMIF('IMPORTBFT (ID)'!$A$3:$A$5000,$G$4:$G$7322,'IMPORTBFT (ID)'!$B$3:$B$5000)</f>
        <v>0</v>
      </c>
      <c r="J2715" s="72"/>
      <c r="K2715" s="18" t="str">
        <f t="shared" ca="1" si="0"/>
        <v>-</v>
      </c>
      <c r="L2715" s="19" t="e">
        <f>IF(G2715=#REF!,#REF!,"FALSO")</f>
        <v>#REF!</v>
      </c>
      <c r="M2715" s="75"/>
      <c r="N2715" s="76"/>
    </row>
    <row r="2716" spans="1:14" ht="15">
      <c r="A2716" s="80"/>
      <c r="B2716" s="81"/>
      <c r="C2716" s="69"/>
      <c r="D2716" s="69"/>
      <c r="E2716" s="69"/>
      <c r="F2716" s="69"/>
      <c r="G2716" s="82"/>
      <c r="H2716" s="78"/>
      <c r="I2716" s="28">
        <f ca="1">SUMIF('IMPORTBFT (ID)'!$A$3:$A$5000,$G$4:$G$7322,'IMPORTBFT (ID)'!$B$3:$B$5000)</f>
        <v>0</v>
      </c>
      <c r="J2716" s="72"/>
      <c r="K2716" s="18" t="str">
        <f t="shared" ca="1" si="0"/>
        <v>-</v>
      </c>
      <c r="L2716" s="19" t="e">
        <f>IF(G2716=#REF!,#REF!,"FALSO")</f>
        <v>#REF!</v>
      </c>
      <c r="M2716" s="75"/>
      <c r="N2716" s="76"/>
    </row>
    <row r="2717" spans="1:14" ht="15">
      <c r="A2717" s="80"/>
      <c r="B2717" s="81"/>
      <c r="C2717" s="69"/>
      <c r="D2717" s="69"/>
      <c r="E2717" s="69"/>
      <c r="F2717" s="69"/>
      <c r="G2717" s="82"/>
      <c r="H2717" s="78"/>
      <c r="I2717" s="28">
        <f ca="1">SUMIF('IMPORTBFT (ID)'!$A$3:$A$5000,$G$4:$G$7322,'IMPORTBFT (ID)'!$B$3:$B$5000)</f>
        <v>0</v>
      </c>
      <c r="J2717" s="72"/>
      <c r="K2717" s="18" t="str">
        <f t="shared" ca="1" si="0"/>
        <v>-</v>
      </c>
      <c r="L2717" s="19" t="e">
        <f>IF(G2717=#REF!,#REF!,"FALSO")</f>
        <v>#REF!</v>
      </c>
      <c r="M2717" s="75"/>
      <c r="N2717" s="76"/>
    </row>
    <row r="2718" spans="1:14" ht="15">
      <c r="A2718" s="80"/>
      <c r="B2718" s="81"/>
      <c r="C2718" s="69"/>
      <c r="D2718" s="69"/>
      <c r="E2718" s="69"/>
      <c r="F2718" s="69"/>
      <c r="G2718" s="82"/>
      <c r="H2718" s="78"/>
      <c r="I2718" s="28">
        <f ca="1">SUMIF('IMPORTBFT (ID)'!$A$3:$A$5000,$G$4:$G$7322,'IMPORTBFT (ID)'!$B$3:$B$5000)</f>
        <v>0</v>
      </c>
      <c r="J2718" s="72"/>
      <c r="K2718" s="18" t="str">
        <f t="shared" ca="1" si="0"/>
        <v>-</v>
      </c>
      <c r="L2718" s="19" t="e">
        <f>IF(G2718=#REF!,#REF!,"FALSO")</f>
        <v>#REF!</v>
      </c>
      <c r="M2718" s="75"/>
      <c r="N2718" s="76"/>
    </row>
    <row r="2719" spans="1:14" ht="15">
      <c r="A2719" s="80"/>
      <c r="B2719" s="81"/>
      <c r="C2719" s="69"/>
      <c r="D2719" s="69"/>
      <c r="E2719" s="69"/>
      <c r="F2719" s="69"/>
      <c r="G2719" s="82"/>
      <c r="H2719" s="78"/>
      <c r="I2719" s="28">
        <f ca="1">SUMIF('IMPORTBFT (ID)'!$A$3:$A$5000,$G$4:$G$7322,'IMPORTBFT (ID)'!$B$3:$B$5000)</f>
        <v>0</v>
      </c>
      <c r="J2719" s="72"/>
      <c r="K2719" s="18" t="str">
        <f t="shared" ca="1" si="0"/>
        <v>-</v>
      </c>
      <c r="L2719" s="19" t="e">
        <f>IF(G2719=#REF!,#REF!,"FALSO")</f>
        <v>#REF!</v>
      </c>
      <c r="M2719" s="75"/>
      <c r="N2719" s="76"/>
    </row>
    <row r="2720" spans="1:14" ht="15">
      <c r="A2720" s="80"/>
      <c r="B2720" s="81"/>
      <c r="C2720" s="69"/>
      <c r="D2720" s="69"/>
      <c r="E2720" s="69"/>
      <c r="F2720" s="69"/>
      <c r="G2720" s="82"/>
      <c r="H2720" s="78"/>
      <c r="I2720" s="28">
        <f ca="1">SUMIF('IMPORTBFT (ID)'!$A$3:$A$5000,$G$4:$G$7322,'IMPORTBFT (ID)'!$B$3:$B$5000)</f>
        <v>0</v>
      </c>
      <c r="J2720" s="72"/>
      <c r="K2720" s="18" t="str">
        <f t="shared" ca="1" si="0"/>
        <v>-</v>
      </c>
      <c r="L2720" s="19" t="e">
        <f>IF(G2720=#REF!,#REF!,"FALSO")</f>
        <v>#REF!</v>
      </c>
      <c r="M2720" s="75"/>
      <c r="N2720" s="76"/>
    </row>
    <row r="2721" spans="1:14" ht="15">
      <c r="A2721" s="80"/>
      <c r="B2721" s="81"/>
      <c r="C2721" s="69"/>
      <c r="D2721" s="69"/>
      <c r="E2721" s="69"/>
      <c r="F2721" s="69"/>
      <c r="G2721" s="82"/>
      <c r="H2721" s="78"/>
      <c r="I2721" s="28">
        <f ca="1">SUMIF('IMPORTBFT (ID)'!$A$3:$A$5000,$G$4:$G$7322,'IMPORTBFT (ID)'!$B$3:$B$5000)</f>
        <v>0</v>
      </c>
      <c r="J2721" s="72"/>
      <c r="K2721" s="18" t="str">
        <f t="shared" ca="1" si="0"/>
        <v>-</v>
      </c>
      <c r="L2721" s="19" t="e">
        <f>IF(G2721=#REF!,#REF!,"FALSO")</f>
        <v>#REF!</v>
      </c>
      <c r="M2721" s="75"/>
      <c r="N2721" s="76"/>
    </row>
    <row r="2722" spans="1:14" ht="15">
      <c r="A2722" s="80"/>
      <c r="B2722" s="81"/>
      <c r="C2722" s="69"/>
      <c r="D2722" s="69"/>
      <c r="E2722" s="69"/>
      <c r="F2722" s="69"/>
      <c r="G2722" s="82"/>
      <c r="H2722" s="78"/>
      <c r="I2722" s="28">
        <f ca="1">SUMIF('IMPORTBFT (ID)'!$A$3:$A$5000,$G$4:$G$7322,'IMPORTBFT (ID)'!$B$3:$B$5000)</f>
        <v>0</v>
      </c>
      <c r="J2722" s="72"/>
      <c r="K2722" s="18" t="str">
        <f t="shared" ca="1" si="0"/>
        <v>-</v>
      </c>
      <c r="L2722" s="19" t="e">
        <f>IF(G2722=#REF!,#REF!,"FALSO")</f>
        <v>#REF!</v>
      </c>
      <c r="M2722" s="75"/>
      <c r="N2722" s="76"/>
    </row>
    <row r="2723" spans="1:14" ht="15">
      <c r="A2723" s="80"/>
      <c r="B2723" s="81"/>
      <c r="C2723" s="69"/>
      <c r="D2723" s="69"/>
      <c r="E2723" s="69"/>
      <c r="F2723" s="69"/>
      <c r="G2723" s="82"/>
      <c r="H2723" s="78"/>
      <c r="I2723" s="28">
        <f ca="1">SUMIF('IMPORTBFT (ID)'!$A$3:$A$5000,$G$4:$G$7322,'IMPORTBFT (ID)'!$B$3:$B$5000)</f>
        <v>0</v>
      </c>
      <c r="J2723" s="72"/>
      <c r="K2723" s="18" t="str">
        <f t="shared" ca="1" si="0"/>
        <v>-</v>
      </c>
      <c r="L2723" s="19" t="e">
        <f>IF(G2723=#REF!,#REF!,"FALSO")</f>
        <v>#REF!</v>
      </c>
      <c r="M2723" s="75"/>
      <c r="N2723" s="76"/>
    </row>
    <row r="2724" spans="1:14" ht="15">
      <c r="A2724" s="80"/>
      <c r="B2724" s="81"/>
      <c r="C2724" s="69"/>
      <c r="D2724" s="69"/>
      <c r="E2724" s="69"/>
      <c r="F2724" s="69"/>
      <c r="G2724" s="82"/>
      <c r="H2724" s="78"/>
      <c r="I2724" s="28">
        <f ca="1">SUMIF('IMPORTBFT (ID)'!$A$3:$A$5000,$G$4:$G$7322,'IMPORTBFT (ID)'!$B$3:$B$5000)</f>
        <v>0</v>
      </c>
      <c r="J2724" s="72"/>
      <c r="K2724" s="18" t="str">
        <f t="shared" ca="1" si="0"/>
        <v>-</v>
      </c>
      <c r="L2724" s="19" t="e">
        <f>IF(G2724=#REF!,#REF!,"FALSO")</f>
        <v>#REF!</v>
      </c>
      <c r="M2724" s="75"/>
      <c r="N2724" s="76"/>
    </row>
    <row r="2725" spans="1:14" ht="15">
      <c r="A2725" s="80"/>
      <c r="B2725" s="81"/>
      <c r="C2725" s="69"/>
      <c r="D2725" s="69"/>
      <c r="E2725" s="69"/>
      <c r="F2725" s="69"/>
      <c r="G2725" s="82"/>
      <c r="H2725" s="78"/>
      <c r="I2725" s="28">
        <f ca="1">SUMIF('IMPORTBFT (ID)'!$A$3:$A$5000,$G$4:$G$7322,'IMPORTBFT (ID)'!$B$3:$B$5000)</f>
        <v>0</v>
      </c>
      <c r="J2725" s="72"/>
      <c r="K2725" s="18" t="str">
        <f t="shared" ca="1" si="0"/>
        <v>-</v>
      </c>
      <c r="L2725" s="19" t="e">
        <f>IF(G2725=#REF!,#REF!,"FALSO")</f>
        <v>#REF!</v>
      </c>
      <c r="M2725" s="75"/>
      <c r="N2725" s="76"/>
    </row>
    <row r="2726" spans="1:14" ht="15">
      <c r="A2726" s="80"/>
      <c r="B2726" s="81"/>
      <c r="C2726" s="69"/>
      <c r="D2726" s="69"/>
      <c r="E2726" s="69"/>
      <c r="F2726" s="69"/>
      <c r="G2726" s="82"/>
      <c r="H2726" s="78"/>
      <c r="I2726" s="28">
        <f ca="1">SUMIF('IMPORTBFT (ID)'!$A$3:$A$5000,$G$4:$G$7322,'IMPORTBFT (ID)'!$B$3:$B$5000)</f>
        <v>0</v>
      </c>
      <c r="J2726" s="72"/>
      <c r="K2726" s="18" t="str">
        <f t="shared" ca="1" si="0"/>
        <v>-</v>
      </c>
      <c r="L2726" s="19" t="e">
        <f>IF(G2726=#REF!,#REF!,"FALSO")</f>
        <v>#REF!</v>
      </c>
      <c r="M2726" s="75"/>
      <c r="N2726" s="76"/>
    </row>
    <row r="2727" spans="1:14" ht="15">
      <c r="A2727" s="80"/>
      <c r="B2727" s="81"/>
      <c r="C2727" s="69"/>
      <c r="D2727" s="69"/>
      <c r="E2727" s="69"/>
      <c r="F2727" s="69"/>
      <c r="G2727" s="82"/>
      <c r="H2727" s="78"/>
      <c r="I2727" s="28">
        <f ca="1">SUMIF('IMPORTBFT (ID)'!$A$3:$A$5000,$G$4:$G$7322,'IMPORTBFT (ID)'!$B$3:$B$5000)</f>
        <v>0</v>
      </c>
      <c r="J2727" s="72"/>
      <c r="K2727" s="18" t="str">
        <f t="shared" ca="1" si="0"/>
        <v>-</v>
      </c>
      <c r="L2727" s="19" t="e">
        <f>IF(G2727=#REF!,#REF!,"FALSO")</f>
        <v>#REF!</v>
      </c>
      <c r="M2727" s="75"/>
      <c r="N2727" s="76"/>
    </row>
    <row r="2728" spans="1:14" ht="15">
      <c r="A2728" s="80"/>
      <c r="B2728" s="81"/>
      <c r="C2728" s="69"/>
      <c r="D2728" s="69"/>
      <c r="E2728" s="69"/>
      <c r="F2728" s="69"/>
      <c r="G2728" s="82"/>
      <c r="H2728" s="78"/>
      <c r="I2728" s="28">
        <f ca="1">SUMIF('IMPORTBFT (ID)'!$A$3:$A$5000,$G$4:$G$7322,'IMPORTBFT (ID)'!$B$3:$B$5000)</f>
        <v>0</v>
      </c>
      <c r="J2728" s="72"/>
      <c r="K2728" s="18" t="str">
        <f t="shared" ca="1" si="0"/>
        <v>-</v>
      </c>
      <c r="L2728" s="19" t="e">
        <f>IF(G2728=#REF!,#REF!,"FALSO")</f>
        <v>#REF!</v>
      </c>
      <c r="M2728" s="75"/>
      <c r="N2728" s="76"/>
    </row>
    <row r="2729" spans="1:14" ht="15">
      <c r="A2729" s="80"/>
      <c r="B2729" s="81"/>
      <c r="C2729" s="69"/>
      <c r="D2729" s="69"/>
      <c r="E2729" s="69"/>
      <c r="F2729" s="69"/>
      <c r="G2729" s="82"/>
      <c r="H2729" s="78"/>
      <c r="I2729" s="28">
        <f ca="1">SUMIF('IMPORTBFT (ID)'!$A$3:$A$5000,$G$4:$G$7322,'IMPORTBFT (ID)'!$B$3:$B$5000)</f>
        <v>0</v>
      </c>
      <c r="J2729" s="72"/>
      <c r="K2729" s="18" t="str">
        <f t="shared" ca="1" si="0"/>
        <v>-</v>
      </c>
      <c r="L2729" s="19" t="e">
        <f>IF(G2729=#REF!,#REF!,"FALSO")</f>
        <v>#REF!</v>
      </c>
      <c r="M2729" s="75"/>
      <c r="N2729" s="76"/>
    </row>
    <row r="2730" spans="1:14" ht="15">
      <c r="A2730" s="80"/>
      <c r="B2730" s="81"/>
      <c r="C2730" s="69"/>
      <c r="D2730" s="69"/>
      <c r="E2730" s="69"/>
      <c r="F2730" s="69"/>
      <c r="G2730" s="82"/>
      <c r="H2730" s="78"/>
      <c r="I2730" s="28">
        <f ca="1">SUMIF('IMPORTBFT (ID)'!$A$3:$A$5000,$G$4:$G$7322,'IMPORTBFT (ID)'!$B$3:$B$5000)</f>
        <v>0</v>
      </c>
      <c r="J2730" s="72"/>
      <c r="K2730" s="18" t="str">
        <f t="shared" ca="1" si="0"/>
        <v>-</v>
      </c>
      <c r="L2730" s="19" t="e">
        <f>IF(G2730=#REF!,#REF!,"FALSO")</f>
        <v>#REF!</v>
      </c>
      <c r="M2730" s="75"/>
      <c r="N2730" s="76"/>
    </row>
    <row r="2731" spans="1:14" ht="15">
      <c r="A2731" s="80"/>
      <c r="B2731" s="81"/>
      <c r="C2731" s="69"/>
      <c r="D2731" s="69"/>
      <c r="E2731" s="69"/>
      <c r="F2731" s="69"/>
      <c r="G2731" s="82"/>
      <c r="H2731" s="78"/>
      <c r="I2731" s="28">
        <f ca="1">SUMIF('IMPORTBFT (ID)'!$A$3:$A$5000,$G$4:$G$7322,'IMPORTBFT (ID)'!$B$3:$B$5000)</f>
        <v>0</v>
      </c>
      <c r="J2731" s="72"/>
      <c r="K2731" s="18" t="str">
        <f t="shared" ca="1" si="0"/>
        <v>-</v>
      </c>
      <c r="L2731" s="19" t="e">
        <f>IF(G2731=#REF!,#REF!,"FALSO")</f>
        <v>#REF!</v>
      </c>
      <c r="M2731" s="75"/>
      <c r="N2731" s="76"/>
    </row>
    <row r="2732" spans="1:14" ht="15">
      <c r="A2732" s="80"/>
      <c r="B2732" s="81"/>
      <c r="C2732" s="69"/>
      <c r="D2732" s="69"/>
      <c r="E2732" s="69"/>
      <c r="F2732" s="69"/>
      <c r="G2732" s="82"/>
      <c r="H2732" s="78"/>
      <c r="I2732" s="28">
        <f ca="1">SUMIF('IMPORTBFT (ID)'!$A$3:$A$5000,$G$4:$G$7322,'IMPORTBFT (ID)'!$B$3:$B$5000)</f>
        <v>0</v>
      </c>
      <c r="J2732" s="72"/>
      <c r="K2732" s="18" t="str">
        <f t="shared" ca="1" si="0"/>
        <v>-</v>
      </c>
      <c r="L2732" s="19" t="e">
        <f>IF(G2732=#REF!,#REF!,"FALSO")</f>
        <v>#REF!</v>
      </c>
      <c r="M2732" s="75"/>
      <c r="N2732" s="76"/>
    </row>
    <row r="2733" spans="1:14" ht="15">
      <c r="A2733" s="80"/>
      <c r="B2733" s="81"/>
      <c r="C2733" s="69"/>
      <c r="D2733" s="69"/>
      <c r="E2733" s="69"/>
      <c r="F2733" s="69"/>
      <c r="G2733" s="82"/>
      <c r="H2733" s="78"/>
      <c r="I2733" s="28">
        <f ca="1">SUMIF('IMPORTBFT (ID)'!$A$3:$A$5000,$G$4:$G$7322,'IMPORTBFT (ID)'!$B$3:$B$5000)</f>
        <v>0</v>
      </c>
      <c r="J2733" s="72"/>
      <c r="K2733" s="18" t="str">
        <f t="shared" ca="1" si="0"/>
        <v>-</v>
      </c>
      <c r="L2733" s="19" t="e">
        <f>IF(G2733=#REF!,#REF!,"FALSO")</f>
        <v>#REF!</v>
      </c>
      <c r="M2733" s="75"/>
      <c r="N2733" s="76"/>
    </row>
    <row r="2734" spans="1:14" ht="15">
      <c r="A2734" s="80"/>
      <c r="B2734" s="81"/>
      <c r="C2734" s="69"/>
      <c r="D2734" s="69"/>
      <c r="E2734" s="69"/>
      <c r="F2734" s="69"/>
      <c r="G2734" s="82"/>
      <c r="H2734" s="78"/>
      <c r="I2734" s="28">
        <f ca="1">SUMIF('IMPORTBFT (ID)'!$A$3:$A$5000,$G$4:$G$7322,'IMPORTBFT (ID)'!$B$3:$B$5000)</f>
        <v>0</v>
      </c>
      <c r="J2734" s="72"/>
      <c r="K2734" s="18" t="str">
        <f t="shared" ca="1" si="0"/>
        <v>-</v>
      </c>
      <c r="L2734" s="19" t="e">
        <f>IF(G2734=#REF!,#REF!,"FALSO")</f>
        <v>#REF!</v>
      </c>
      <c r="M2734" s="75"/>
      <c r="N2734" s="76"/>
    </row>
    <row r="2735" spans="1:14" ht="15">
      <c r="A2735" s="80"/>
      <c r="B2735" s="81"/>
      <c r="C2735" s="69"/>
      <c r="D2735" s="69"/>
      <c r="E2735" s="69"/>
      <c r="F2735" s="69"/>
      <c r="G2735" s="82"/>
      <c r="H2735" s="78"/>
      <c r="I2735" s="28">
        <f ca="1">SUMIF('IMPORTBFT (ID)'!$A$3:$A$5000,$G$4:$G$7322,'IMPORTBFT (ID)'!$B$3:$B$5000)</f>
        <v>0</v>
      </c>
      <c r="J2735" s="72"/>
      <c r="K2735" s="18" t="str">
        <f t="shared" ca="1" si="0"/>
        <v>-</v>
      </c>
      <c r="L2735" s="19" t="e">
        <f>IF(G2735=#REF!,#REF!,"FALSO")</f>
        <v>#REF!</v>
      </c>
      <c r="M2735" s="75"/>
      <c r="N2735" s="76"/>
    </row>
    <row r="2736" spans="1:14" ht="15">
      <c r="A2736" s="80"/>
      <c r="B2736" s="81"/>
      <c r="C2736" s="69"/>
      <c r="D2736" s="69"/>
      <c r="E2736" s="69"/>
      <c r="F2736" s="69"/>
      <c r="G2736" s="82"/>
      <c r="H2736" s="78"/>
      <c r="I2736" s="28">
        <f ca="1">SUMIF('IMPORTBFT (ID)'!$A$3:$A$5000,$G$4:$G$7322,'IMPORTBFT (ID)'!$B$3:$B$5000)</f>
        <v>0</v>
      </c>
      <c r="J2736" s="72"/>
      <c r="K2736" s="18" t="str">
        <f t="shared" ca="1" si="0"/>
        <v>-</v>
      </c>
      <c r="L2736" s="19" t="e">
        <f>IF(G2736=#REF!,#REF!,"FALSO")</f>
        <v>#REF!</v>
      </c>
      <c r="M2736" s="75"/>
      <c r="N2736" s="76"/>
    </row>
    <row r="2737" spans="1:14" ht="15">
      <c r="A2737" s="80"/>
      <c r="B2737" s="81"/>
      <c r="C2737" s="69"/>
      <c r="D2737" s="69"/>
      <c r="E2737" s="69"/>
      <c r="F2737" s="69"/>
      <c r="G2737" s="82"/>
      <c r="H2737" s="78"/>
      <c r="I2737" s="28">
        <f ca="1">SUMIF('IMPORTBFT (ID)'!$A$3:$A$5000,$G$4:$G$7322,'IMPORTBFT (ID)'!$B$3:$B$5000)</f>
        <v>0</v>
      </c>
      <c r="J2737" s="72"/>
      <c r="K2737" s="18" t="str">
        <f t="shared" ca="1" si="0"/>
        <v>-</v>
      </c>
      <c r="L2737" s="19" t="e">
        <f>IF(G2737=#REF!,#REF!,"FALSO")</f>
        <v>#REF!</v>
      </c>
      <c r="M2737" s="75"/>
      <c r="N2737" s="76"/>
    </row>
    <row r="2738" spans="1:14" ht="15">
      <c r="A2738" s="80"/>
      <c r="B2738" s="81"/>
      <c r="C2738" s="69"/>
      <c r="D2738" s="69"/>
      <c r="E2738" s="69"/>
      <c r="F2738" s="69"/>
      <c r="G2738" s="82"/>
      <c r="H2738" s="78"/>
      <c r="I2738" s="28">
        <f ca="1">SUMIF('IMPORTBFT (ID)'!$A$3:$A$5000,$G$4:$G$7322,'IMPORTBFT (ID)'!$B$3:$B$5000)</f>
        <v>0</v>
      </c>
      <c r="J2738" s="72"/>
      <c r="K2738" s="18" t="str">
        <f t="shared" ca="1" si="0"/>
        <v>-</v>
      </c>
      <c r="L2738" s="19" t="e">
        <f>IF(G2738=#REF!,#REF!,"FALSO")</f>
        <v>#REF!</v>
      </c>
      <c r="M2738" s="75"/>
      <c r="N2738" s="76"/>
    </row>
    <row r="2739" spans="1:14" ht="15">
      <c r="A2739" s="80"/>
      <c r="B2739" s="81"/>
      <c r="C2739" s="69"/>
      <c r="D2739" s="69"/>
      <c r="E2739" s="69"/>
      <c r="F2739" s="69"/>
      <c r="G2739" s="82"/>
      <c r="H2739" s="78"/>
      <c r="I2739" s="28">
        <f ca="1">SUMIF('IMPORTBFT (ID)'!$A$3:$A$5000,$G$4:$G$7322,'IMPORTBFT (ID)'!$B$3:$B$5000)</f>
        <v>0</v>
      </c>
      <c r="J2739" s="72"/>
      <c r="K2739" s="18" t="str">
        <f t="shared" ca="1" si="0"/>
        <v>-</v>
      </c>
      <c r="L2739" s="19" t="e">
        <f>IF(G2739=#REF!,#REF!,"FALSO")</f>
        <v>#REF!</v>
      </c>
      <c r="M2739" s="75"/>
      <c r="N2739" s="76"/>
    </row>
    <row r="2740" spans="1:14" ht="15">
      <c r="A2740" s="80"/>
      <c r="B2740" s="81"/>
      <c r="C2740" s="69"/>
      <c r="D2740" s="69"/>
      <c r="E2740" s="69"/>
      <c r="F2740" s="69"/>
      <c r="G2740" s="82"/>
      <c r="H2740" s="78"/>
      <c r="I2740" s="28">
        <f ca="1">SUMIF('IMPORTBFT (ID)'!$A$3:$A$5000,$G$4:$G$7322,'IMPORTBFT (ID)'!$B$3:$B$5000)</f>
        <v>0</v>
      </c>
      <c r="J2740" s="72"/>
      <c r="K2740" s="18" t="str">
        <f t="shared" ca="1" si="0"/>
        <v>-</v>
      </c>
      <c r="L2740" s="19" t="e">
        <f>IF(G2740=#REF!,#REF!,"FALSO")</f>
        <v>#REF!</v>
      </c>
      <c r="M2740" s="75"/>
      <c r="N2740" s="76"/>
    </row>
    <row r="2741" spans="1:14" ht="15">
      <c r="A2741" s="80"/>
      <c r="B2741" s="81"/>
      <c r="C2741" s="69"/>
      <c r="D2741" s="69"/>
      <c r="E2741" s="69"/>
      <c r="F2741" s="69"/>
      <c r="G2741" s="82"/>
      <c r="H2741" s="78"/>
      <c r="I2741" s="28">
        <f ca="1">SUMIF('IMPORTBFT (ID)'!$A$3:$A$5000,$G$4:$G$7322,'IMPORTBFT (ID)'!$B$3:$B$5000)</f>
        <v>0</v>
      </c>
      <c r="J2741" s="72"/>
      <c r="K2741" s="18" t="str">
        <f t="shared" ca="1" si="0"/>
        <v>-</v>
      </c>
      <c r="L2741" s="19" t="e">
        <f>IF(G2741=#REF!,#REF!,"FALSO")</f>
        <v>#REF!</v>
      </c>
      <c r="M2741" s="75"/>
      <c r="N2741" s="76"/>
    </row>
    <row r="2742" spans="1:14" ht="15">
      <c r="A2742" s="80"/>
      <c r="B2742" s="81"/>
      <c r="C2742" s="69"/>
      <c r="D2742" s="69"/>
      <c r="E2742" s="69"/>
      <c r="F2742" s="69"/>
      <c r="G2742" s="82"/>
      <c r="H2742" s="78"/>
      <c r="I2742" s="28">
        <f ca="1">SUMIF('IMPORTBFT (ID)'!$A$3:$A$5000,$G$4:$G$7322,'IMPORTBFT (ID)'!$B$3:$B$5000)</f>
        <v>0</v>
      </c>
      <c r="J2742" s="72"/>
      <c r="K2742" s="18" t="str">
        <f t="shared" ca="1" si="0"/>
        <v>-</v>
      </c>
      <c r="L2742" s="19" t="e">
        <f>IF(G2742=#REF!,#REF!,"FALSO")</f>
        <v>#REF!</v>
      </c>
      <c r="M2742" s="75"/>
      <c r="N2742" s="76"/>
    </row>
    <row r="2743" spans="1:14" ht="15">
      <c r="A2743" s="80"/>
      <c r="B2743" s="81"/>
      <c r="C2743" s="69"/>
      <c r="D2743" s="69"/>
      <c r="E2743" s="69"/>
      <c r="F2743" s="69"/>
      <c r="G2743" s="82"/>
      <c r="H2743" s="78"/>
      <c r="I2743" s="28">
        <f ca="1">SUMIF('IMPORTBFT (ID)'!$A$3:$A$5000,$G$4:$G$7322,'IMPORTBFT (ID)'!$B$3:$B$5000)</f>
        <v>0</v>
      </c>
      <c r="J2743" s="72"/>
      <c r="K2743" s="18" t="str">
        <f t="shared" ca="1" si="0"/>
        <v>-</v>
      </c>
      <c r="L2743" s="19" t="e">
        <f>IF(G2743=#REF!,#REF!,"FALSO")</f>
        <v>#REF!</v>
      </c>
      <c r="M2743" s="75"/>
      <c r="N2743" s="76"/>
    </row>
    <row r="2744" spans="1:14" ht="15">
      <c r="A2744" s="80"/>
      <c r="B2744" s="81"/>
      <c r="C2744" s="69"/>
      <c r="D2744" s="69"/>
      <c r="E2744" s="69"/>
      <c r="F2744" s="69"/>
      <c r="G2744" s="82"/>
      <c r="H2744" s="78"/>
      <c r="I2744" s="28">
        <f ca="1">SUMIF('IMPORTBFT (ID)'!$A$3:$A$5000,$G$4:$G$7322,'IMPORTBFT (ID)'!$B$3:$B$5000)</f>
        <v>0</v>
      </c>
      <c r="J2744" s="72"/>
      <c r="K2744" s="18" t="str">
        <f t="shared" ca="1" si="0"/>
        <v>-</v>
      </c>
      <c r="L2744" s="19" t="e">
        <f>IF(G2744=#REF!,#REF!,"FALSO")</f>
        <v>#REF!</v>
      </c>
      <c r="M2744" s="75"/>
      <c r="N2744" s="76"/>
    </row>
    <row r="2745" spans="1:14" ht="15">
      <c r="A2745" s="80"/>
      <c r="B2745" s="81"/>
      <c r="C2745" s="69"/>
      <c r="D2745" s="69"/>
      <c r="E2745" s="69"/>
      <c r="F2745" s="69"/>
      <c r="G2745" s="82"/>
      <c r="H2745" s="78"/>
      <c r="I2745" s="28">
        <f ca="1">SUMIF('IMPORTBFT (ID)'!$A$3:$A$5000,$G$4:$G$7322,'IMPORTBFT (ID)'!$B$3:$B$5000)</f>
        <v>0</v>
      </c>
      <c r="J2745" s="72"/>
      <c r="K2745" s="18" t="str">
        <f t="shared" ca="1" si="0"/>
        <v>-</v>
      </c>
      <c r="L2745" s="19" t="e">
        <f>IF(G2745=#REF!,#REF!,"FALSO")</f>
        <v>#REF!</v>
      </c>
      <c r="M2745" s="75"/>
      <c r="N2745" s="76"/>
    </row>
    <row r="2746" spans="1:14" ht="15">
      <c r="A2746" s="80"/>
      <c r="B2746" s="81"/>
      <c r="C2746" s="69"/>
      <c r="D2746" s="69"/>
      <c r="E2746" s="69"/>
      <c r="F2746" s="69"/>
      <c r="G2746" s="82"/>
      <c r="H2746" s="78"/>
      <c r="I2746" s="28">
        <f ca="1">SUMIF('IMPORTBFT (ID)'!$A$3:$A$5000,$G$4:$G$7322,'IMPORTBFT (ID)'!$B$3:$B$5000)</f>
        <v>0</v>
      </c>
      <c r="J2746" s="72"/>
      <c r="K2746" s="18" t="str">
        <f t="shared" ca="1" si="0"/>
        <v>-</v>
      </c>
      <c r="L2746" s="19" t="e">
        <f>IF(G2746=#REF!,#REF!,"FALSO")</f>
        <v>#REF!</v>
      </c>
      <c r="M2746" s="75"/>
      <c r="N2746" s="76"/>
    </row>
    <row r="2747" spans="1:14" ht="15">
      <c r="A2747" s="80"/>
      <c r="B2747" s="81"/>
      <c r="C2747" s="69"/>
      <c r="D2747" s="69"/>
      <c r="E2747" s="69"/>
      <c r="F2747" s="69"/>
      <c r="G2747" s="82"/>
      <c r="H2747" s="78"/>
      <c r="I2747" s="28">
        <f ca="1">SUMIF('IMPORTBFT (ID)'!$A$3:$A$5000,$G$4:$G$7322,'IMPORTBFT (ID)'!$B$3:$B$5000)</f>
        <v>0</v>
      </c>
      <c r="J2747" s="72"/>
      <c r="K2747" s="18" t="str">
        <f t="shared" ca="1" si="0"/>
        <v>-</v>
      </c>
      <c r="L2747" s="19" t="e">
        <f>IF(G2747=#REF!,#REF!,"FALSO")</f>
        <v>#REF!</v>
      </c>
      <c r="M2747" s="75"/>
      <c r="N2747" s="76"/>
    </row>
    <row r="2748" spans="1:14" ht="15">
      <c r="A2748" s="80"/>
      <c r="B2748" s="81"/>
      <c r="C2748" s="69"/>
      <c r="D2748" s="69"/>
      <c r="E2748" s="69"/>
      <c r="F2748" s="69"/>
      <c r="G2748" s="82"/>
      <c r="H2748" s="78"/>
      <c r="I2748" s="28">
        <f ca="1">SUMIF('IMPORTBFT (ID)'!$A$3:$A$5000,$G$4:$G$7322,'IMPORTBFT (ID)'!$B$3:$B$5000)</f>
        <v>0</v>
      </c>
      <c r="J2748" s="72"/>
      <c r="K2748" s="18" t="str">
        <f t="shared" ca="1" si="0"/>
        <v>-</v>
      </c>
      <c r="L2748" s="19" t="e">
        <f>IF(G2748=#REF!,#REF!,"FALSO")</f>
        <v>#REF!</v>
      </c>
      <c r="M2748" s="75"/>
      <c r="N2748" s="76"/>
    </row>
    <row r="2749" spans="1:14" ht="15">
      <c r="A2749" s="80"/>
      <c r="B2749" s="81"/>
      <c r="C2749" s="69"/>
      <c r="D2749" s="69"/>
      <c r="E2749" s="69"/>
      <c r="F2749" s="69"/>
      <c r="G2749" s="82"/>
      <c r="H2749" s="78"/>
      <c r="I2749" s="28">
        <f ca="1">SUMIF('IMPORTBFT (ID)'!$A$3:$A$5000,$G$4:$G$7322,'IMPORTBFT (ID)'!$B$3:$B$5000)</f>
        <v>0</v>
      </c>
      <c r="J2749" s="72"/>
      <c r="K2749" s="18" t="str">
        <f t="shared" ca="1" si="0"/>
        <v>-</v>
      </c>
      <c r="L2749" s="19" t="e">
        <f>IF(G2749=#REF!,#REF!,"FALSO")</f>
        <v>#REF!</v>
      </c>
      <c r="M2749" s="75"/>
      <c r="N2749" s="76"/>
    </row>
    <row r="2750" spans="1:14" ht="15">
      <c r="A2750" s="80"/>
      <c r="B2750" s="81"/>
      <c r="C2750" s="69"/>
      <c r="D2750" s="69"/>
      <c r="E2750" s="69"/>
      <c r="F2750" s="69"/>
      <c r="G2750" s="82"/>
      <c r="H2750" s="78"/>
      <c r="I2750" s="28">
        <f ca="1">SUMIF('IMPORTBFT (ID)'!$A$3:$A$5000,$G$4:$G$7322,'IMPORTBFT (ID)'!$B$3:$B$5000)</f>
        <v>0</v>
      </c>
      <c r="J2750" s="72"/>
      <c r="K2750" s="18" t="str">
        <f t="shared" ca="1" si="0"/>
        <v>-</v>
      </c>
      <c r="L2750" s="19" t="e">
        <f>IF(G2750=#REF!,#REF!,"FALSO")</f>
        <v>#REF!</v>
      </c>
      <c r="M2750" s="75"/>
      <c r="N2750" s="76"/>
    </row>
    <row r="2751" spans="1:14" ht="15">
      <c r="A2751" s="80"/>
      <c r="B2751" s="81"/>
      <c r="C2751" s="69"/>
      <c r="D2751" s="69"/>
      <c r="E2751" s="69"/>
      <c r="F2751" s="69"/>
      <c r="G2751" s="82"/>
      <c r="H2751" s="78"/>
      <c r="I2751" s="28">
        <f ca="1">SUMIF('IMPORTBFT (ID)'!$A$3:$A$5000,$G$4:$G$7322,'IMPORTBFT (ID)'!$B$3:$B$5000)</f>
        <v>0</v>
      </c>
      <c r="J2751" s="72"/>
      <c r="K2751" s="18" t="str">
        <f t="shared" ca="1" si="0"/>
        <v>-</v>
      </c>
      <c r="L2751" s="19" t="e">
        <f>IF(G2751=#REF!,#REF!,"FALSO")</f>
        <v>#REF!</v>
      </c>
      <c r="M2751" s="75"/>
      <c r="N2751" s="76"/>
    </row>
    <row r="2752" spans="1:14" ht="15">
      <c r="A2752" s="80"/>
      <c r="B2752" s="81"/>
      <c r="C2752" s="69"/>
      <c r="D2752" s="69"/>
      <c r="E2752" s="69"/>
      <c r="F2752" s="69"/>
      <c r="G2752" s="82"/>
      <c r="H2752" s="78"/>
      <c r="I2752" s="28">
        <f ca="1">SUMIF('IMPORTBFT (ID)'!$A$3:$A$5000,$G$4:$G$7322,'IMPORTBFT (ID)'!$B$3:$B$5000)</f>
        <v>0</v>
      </c>
      <c r="J2752" s="72"/>
      <c r="K2752" s="18" t="str">
        <f t="shared" ca="1" si="0"/>
        <v>-</v>
      </c>
      <c r="L2752" s="19" t="e">
        <f>IF(G2752=#REF!,#REF!,"FALSO")</f>
        <v>#REF!</v>
      </c>
      <c r="M2752" s="75"/>
      <c r="N2752" s="76"/>
    </row>
    <row r="2753" spans="1:14" ht="15">
      <c r="A2753" s="80"/>
      <c r="B2753" s="81"/>
      <c r="C2753" s="69"/>
      <c r="D2753" s="69"/>
      <c r="E2753" s="69"/>
      <c r="F2753" s="69"/>
      <c r="G2753" s="82"/>
      <c r="H2753" s="78"/>
      <c r="I2753" s="28">
        <f ca="1">SUMIF('IMPORTBFT (ID)'!$A$3:$A$5000,$G$4:$G$7322,'IMPORTBFT (ID)'!$B$3:$B$5000)</f>
        <v>0</v>
      </c>
      <c r="J2753" s="72"/>
      <c r="K2753" s="18" t="str">
        <f t="shared" ca="1" si="0"/>
        <v>-</v>
      </c>
      <c r="L2753" s="19" t="e">
        <f>IF(G2753=#REF!,#REF!,"FALSO")</f>
        <v>#REF!</v>
      </c>
      <c r="M2753" s="75"/>
      <c r="N2753" s="76"/>
    </row>
    <row r="2754" spans="1:14" ht="15">
      <c r="A2754" s="80"/>
      <c r="B2754" s="81"/>
      <c r="C2754" s="69"/>
      <c r="D2754" s="69"/>
      <c r="E2754" s="69"/>
      <c r="F2754" s="69"/>
      <c r="G2754" s="82"/>
      <c r="H2754" s="78"/>
      <c r="I2754" s="28">
        <f ca="1">SUMIF('IMPORTBFT (ID)'!$A$3:$A$5000,$G$4:$G$7322,'IMPORTBFT (ID)'!$B$3:$B$5000)</f>
        <v>0</v>
      </c>
      <c r="J2754" s="72"/>
      <c r="K2754" s="18" t="str">
        <f t="shared" ca="1" si="0"/>
        <v>-</v>
      </c>
      <c r="L2754" s="19" t="e">
        <f>IF(G2754=#REF!,#REF!,"FALSO")</f>
        <v>#REF!</v>
      </c>
      <c r="M2754" s="75"/>
      <c r="N2754" s="76"/>
    </row>
    <row r="2755" spans="1:14" ht="15">
      <c r="A2755" s="80"/>
      <c r="B2755" s="81"/>
      <c r="C2755" s="69"/>
      <c r="D2755" s="69"/>
      <c r="E2755" s="69"/>
      <c r="F2755" s="69"/>
      <c r="G2755" s="82"/>
      <c r="H2755" s="78"/>
      <c r="I2755" s="28">
        <f ca="1">SUMIF('IMPORTBFT (ID)'!$A$3:$A$5000,$G$4:$G$7322,'IMPORTBFT (ID)'!$B$3:$B$5000)</f>
        <v>0</v>
      </c>
      <c r="J2755" s="72"/>
      <c r="K2755" s="18" t="str">
        <f t="shared" ca="1" si="0"/>
        <v>-</v>
      </c>
      <c r="L2755" s="19" t="e">
        <f>IF(G2755=#REF!,#REF!,"FALSO")</f>
        <v>#REF!</v>
      </c>
      <c r="M2755" s="75"/>
      <c r="N2755" s="76"/>
    </row>
    <row r="2756" spans="1:14" ht="15">
      <c r="A2756" s="80"/>
      <c r="B2756" s="81"/>
      <c r="C2756" s="69"/>
      <c r="D2756" s="69"/>
      <c r="E2756" s="69"/>
      <c r="F2756" s="69"/>
      <c r="G2756" s="82"/>
      <c r="H2756" s="78"/>
      <c r="I2756" s="28">
        <f ca="1">SUMIF('IMPORTBFT (ID)'!$A$3:$A$5000,$G$4:$G$7322,'IMPORTBFT (ID)'!$B$3:$B$5000)</f>
        <v>0</v>
      </c>
      <c r="J2756" s="72"/>
      <c r="K2756" s="18" t="str">
        <f t="shared" ca="1" si="0"/>
        <v>-</v>
      </c>
      <c r="L2756" s="19" t="e">
        <f>IF(G2756=#REF!,#REF!,"FALSO")</f>
        <v>#REF!</v>
      </c>
      <c r="M2756" s="75"/>
      <c r="N2756" s="76"/>
    </row>
    <row r="2757" spans="1:14" ht="15">
      <c r="A2757" s="80"/>
      <c r="B2757" s="81"/>
      <c r="C2757" s="69"/>
      <c r="D2757" s="69"/>
      <c r="E2757" s="69"/>
      <c r="F2757" s="69"/>
      <c r="G2757" s="82"/>
      <c r="H2757" s="78"/>
      <c r="I2757" s="28">
        <f ca="1">SUMIF('IMPORTBFT (ID)'!$A$3:$A$5000,$G$4:$G$7322,'IMPORTBFT (ID)'!$B$3:$B$5000)</f>
        <v>0</v>
      </c>
      <c r="J2757" s="72"/>
      <c r="K2757" s="18" t="str">
        <f t="shared" ca="1" si="0"/>
        <v>-</v>
      </c>
      <c r="L2757" s="19" t="e">
        <f>IF(G2757=#REF!,#REF!,"FALSO")</f>
        <v>#REF!</v>
      </c>
      <c r="M2757" s="75"/>
      <c r="N2757" s="76"/>
    </row>
    <row r="2758" spans="1:14" ht="15">
      <c r="A2758" s="80"/>
      <c r="B2758" s="81"/>
      <c r="C2758" s="69"/>
      <c r="D2758" s="69"/>
      <c r="E2758" s="69"/>
      <c r="F2758" s="69"/>
      <c r="G2758" s="82"/>
      <c r="H2758" s="78"/>
      <c r="I2758" s="28">
        <f ca="1">SUMIF('IMPORTBFT (ID)'!$A$3:$A$5000,$G$4:$G$7322,'IMPORTBFT (ID)'!$B$3:$B$5000)</f>
        <v>0</v>
      </c>
      <c r="J2758" s="72"/>
      <c r="K2758" s="18" t="str">
        <f t="shared" ca="1" si="0"/>
        <v>-</v>
      </c>
      <c r="L2758" s="19" t="e">
        <f>IF(G2758=#REF!,#REF!,"FALSO")</f>
        <v>#REF!</v>
      </c>
      <c r="M2758" s="75"/>
      <c r="N2758" s="76"/>
    </row>
    <row r="2759" spans="1:14" ht="15">
      <c r="A2759" s="80"/>
      <c r="B2759" s="81"/>
      <c r="C2759" s="69"/>
      <c r="D2759" s="69"/>
      <c r="E2759" s="69"/>
      <c r="F2759" s="69"/>
      <c r="G2759" s="82"/>
      <c r="H2759" s="78"/>
      <c r="I2759" s="28">
        <f ca="1">SUMIF('IMPORTBFT (ID)'!$A$3:$A$5000,$G$4:$G$7322,'IMPORTBFT (ID)'!$B$3:$B$5000)</f>
        <v>0</v>
      </c>
      <c r="J2759" s="72"/>
      <c r="K2759" s="18" t="str">
        <f t="shared" ca="1" si="0"/>
        <v>-</v>
      </c>
      <c r="L2759" s="19" t="e">
        <f>IF(G2759=#REF!,#REF!,"FALSO")</f>
        <v>#REF!</v>
      </c>
      <c r="M2759" s="75"/>
      <c r="N2759" s="76"/>
    </row>
    <row r="2760" spans="1:14" ht="15">
      <c r="A2760" s="80"/>
      <c r="B2760" s="81"/>
      <c r="C2760" s="69"/>
      <c r="D2760" s="69"/>
      <c r="E2760" s="69"/>
      <c r="F2760" s="69"/>
      <c r="G2760" s="82"/>
      <c r="H2760" s="78"/>
      <c r="I2760" s="28">
        <f ca="1">SUMIF('IMPORTBFT (ID)'!$A$3:$A$5000,$G$4:$G$7322,'IMPORTBFT (ID)'!$B$3:$B$5000)</f>
        <v>0</v>
      </c>
      <c r="J2760" s="72"/>
      <c r="K2760" s="18" t="str">
        <f t="shared" ca="1" si="0"/>
        <v>-</v>
      </c>
      <c r="L2760" s="19" t="e">
        <f>IF(G2760=#REF!,#REF!,"FALSO")</f>
        <v>#REF!</v>
      </c>
      <c r="M2760" s="75"/>
      <c r="N2760" s="76"/>
    </row>
    <row r="2761" spans="1:14" ht="15">
      <c r="A2761" s="80"/>
      <c r="B2761" s="81"/>
      <c r="C2761" s="69"/>
      <c r="D2761" s="69"/>
      <c r="E2761" s="69"/>
      <c r="F2761" s="69"/>
      <c r="G2761" s="82"/>
      <c r="H2761" s="78"/>
      <c r="I2761" s="28">
        <f ca="1">SUMIF('IMPORTBFT (ID)'!$A$3:$A$5000,$G$4:$G$7322,'IMPORTBFT (ID)'!$B$3:$B$5000)</f>
        <v>0</v>
      </c>
      <c r="J2761" s="72"/>
      <c r="K2761" s="18" t="str">
        <f t="shared" ca="1" si="0"/>
        <v>-</v>
      </c>
      <c r="L2761" s="19" t="e">
        <f>IF(G2761=#REF!,#REF!,"FALSO")</f>
        <v>#REF!</v>
      </c>
      <c r="M2761" s="75"/>
      <c r="N2761" s="76"/>
    </row>
    <row r="2762" spans="1:14" ht="15">
      <c r="A2762" s="80"/>
      <c r="B2762" s="81"/>
      <c r="C2762" s="69"/>
      <c r="D2762" s="69"/>
      <c r="E2762" s="69"/>
      <c r="F2762" s="69"/>
      <c r="G2762" s="82"/>
      <c r="H2762" s="78"/>
      <c r="I2762" s="28">
        <f ca="1">SUMIF('IMPORTBFT (ID)'!$A$3:$A$5000,$G$4:$G$7322,'IMPORTBFT (ID)'!$B$3:$B$5000)</f>
        <v>0</v>
      </c>
      <c r="J2762" s="72"/>
      <c r="K2762" s="18" t="str">
        <f t="shared" ca="1" si="0"/>
        <v>-</v>
      </c>
      <c r="L2762" s="19" t="e">
        <f>IF(G2762=#REF!,#REF!,"FALSO")</f>
        <v>#REF!</v>
      </c>
      <c r="M2762" s="75"/>
      <c r="N2762" s="76"/>
    </row>
    <row r="2763" spans="1:14" ht="15">
      <c r="A2763" s="80"/>
      <c r="B2763" s="81"/>
      <c r="C2763" s="69"/>
      <c r="D2763" s="69"/>
      <c r="E2763" s="69"/>
      <c r="F2763" s="69"/>
      <c r="G2763" s="82"/>
      <c r="H2763" s="78"/>
      <c r="I2763" s="28">
        <f ca="1">SUMIF('IMPORTBFT (ID)'!$A$3:$A$5000,$G$4:$G$7322,'IMPORTBFT (ID)'!$B$3:$B$5000)</f>
        <v>0</v>
      </c>
      <c r="J2763" s="72"/>
      <c r="K2763" s="18" t="str">
        <f t="shared" ca="1" si="0"/>
        <v>-</v>
      </c>
      <c r="L2763" s="19" t="e">
        <f>IF(G2763=#REF!,#REF!,"FALSO")</f>
        <v>#REF!</v>
      </c>
      <c r="M2763" s="75"/>
      <c r="N2763" s="76"/>
    </row>
    <row r="2764" spans="1:14" ht="15">
      <c r="A2764" s="80"/>
      <c r="B2764" s="81"/>
      <c r="C2764" s="69"/>
      <c r="D2764" s="69"/>
      <c r="E2764" s="69"/>
      <c r="F2764" s="69"/>
      <c r="G2764" s="82"/>
      <c r="H2764" s="78"/>
      <c r="I2764" s="28">
        <f ca="1">SUMIF('IMPORTBFT (ID)'!$A$3:$A$5000,$G$4:$G$7322,'IMPORTBFT (ID)'!$B$3:$B$5000)</f>
        <v>0</v>
      </c>
      <c r="J2764" s="72"/>
      <c r="K2764" s="18" t="str">
        <f t="shared" ca="1" si="0"/>
        <v>-</v>
      </c>
      <c r="L2764" s="19" t="e">
        <f>IF(G2764=#REF!,#REF!,"FALSO")</f>
        <v>#REF!</v>
      </c>
      <c r="M2764" s="75"/>
      <c r="N2764" s="76"/>
    </row>
    <row r="2765" spans="1:14" ht="15">
      <c r="A2765" s="80"/>
      <c r="B2765" s="81"/>
      <c r="C2765" s="69"/>
      <c r="D2765" s="69"/>
      <c r="E2765" s="69"/>
      <c r="F2765" s="69"/>
      <c r="G2765" s="82"/>
      <c r="H2765" s="78"/>
      <c r="I2765" s="28">
        <f ca="1">SUMIF('IMPORTBFT (ID)'!$A$3:$A$5000,$G$4:$G$7322,'IMPORTBFT (ID)'!$B$3:$B$5000)</f>
        <v>0</v>
      </c>
      <c r="J2765" s="72"/>
      <c r="K2765" s="18" t="str">
        <f t="shared" ca="1" si="0"/>
        <v>-</v>
      </c>
      <c r="L2765" s="19" t="e">
        <f>IF(G2765=#REF!,#REF!,"FALSO")</f>
        <v>#REF!</v>
      </c>
      <c r="M2765" s="75"/>
      <c r="N2765" s="76"/>
    </row>
    <row r="2766" spans="1:14" ht="15">
      <c r="A2766" s="80"/>
      <c r="B2766" s="81"/>
      <c r="C2766" s="69"/>
      <c r="D2766" s="69"/>
      <c r="E2766" s="69"/>
      <c r="F2766" s="69"/>
      <c r="G2766" s="82"/>
      <c r="H2766" s="78"/>
      <c r="I2766" s="28">
        <f ca="1">SUMIF('IMPORTBFT (ID)'!$A$3:$A$5000,$G$4:$G$7322,'IMPORTBFT (ID)'!$B$3:$B$5000)</f>
        <v>0</v>
      </c>
      <c r="J2766" s="72"/>
      <c r="K2766" s="18" t="str">
        <f t="shared" ca="1" si="0"/>
        <v>-</v>
      </c>
      <c r="L2766" s="19" t="e">
        <f>IF(G2766=#REF!,#REF!,"FALSO")</f>
        <v>#REF!</v>
      </c>
      <c r="M2766" s="75"/>
      <c r="N2766" s="76"/>
    </row>
    <row r="2767" spans="1:14" ht="15">
      <c r="A2767" s="80"/>
      <c r="B2767" s="81"/>
      <c r="C2767" s="69"/>
      <c r="D2767" s="69"/>
      <c r="E2767" s="69"/>
      <c r="F2767" s="69"/>
      <c r="G2767" s="82"/>
      <c r="H2767" s="78"/>
      <c r="I2767" s="28">
        <f ca="1">SUMIF('IMPORTBFT (ID)'!$A$3:$A$5000,$G$4:$G$7322,'IMPORTBFT (ID)'!$B$3:$B$5000)</f>
        <v>0</v>
      </c>
      <c r="J2767" s="72"/>
      <c r="K2767" s="18" t="str">
        <f t="shared" ca="1" si="0"/>
        <v>-</v>
      </c>
      <c r="L2767" s="19" t="e">
        <f>IF(G2767=#REF!,#REF!,"FALSO")</f>
        <v>#REF!</v>
      </c>
      <c r="M2767" s="75"/>
      <c r="N2767" s="76"/>
    </row>
    <row r="2768" spans="1:14" ht="15">
      <c r="A2768" s="80"/>
      <c r="B2768" s="81"/>
      <c r="C2768" s="69"/>
      <c r="D2768" s="69"/>
      <c r="E2768" s="69"/>
      <c r="F2768" s="69"/>
      <c r="G2768" s="82"/>
      <c r="H2768" s="78"/>
      <c r="I2768" s="28">
        <f ca="1">SUMIF('IMPORTBFT (ID)'!$A$3:$A$5000,$G$4:$G$7322,'IMPORTBFT (ID)'!$B$3:$B$5000)</f>
        <v>0</v>
      </c>
      <c r="J2768" s="72"/>
      <c r="K2768" s="18" t="str">
        <f t="shared" ca="1" si="0"/>
        <v>-</v>
      </c>
      <c r="L2768" s="19" t="e">
        <f>IF(G2768=#REF!,#REF!,"FALSO")</f>
        <v>#REF!</v>
      </c>
      <c r="M2768" s="75"/>
      <c r="N2768" s="76"/>
    </row>
    <row r="2769" spans="1:14" ht="15">
      <c r="A2769" s="80"/>
      <c r="B2769" s="81"/>
      <c r="C2769" s="69"/>
      <c r="D2769" s="69"/>
      <c r="E2769" s="69"/>
      <c r="F2769" s="69"/>
      <c r="G2769" s="82"/>
      <c r="H2769" s="78"/>
      <c r="I2769" s="28">
        <f ca="1">SUMIF('IMPORTBFT (ID)'!$A$3:$A$5000,$G$4:$G$7322,'IMPORTBFT (ID)'!$B$3:$B$5000)</f>
        <v>0</v>
      </c>
      <c r="J2769" s="72"/>
      <c r="K2769" s="18" t="str">
        <f t="shared" ca="1" si="0"/>
        <v>-</v>
      </c>
      <c r="L2769" s="19" t="e">
        <f>IF(G2769=#REF!,#REF!,"FALSO")</f>
        <v>#REF!</v>
      </c>
      <c r="M2769" s="75"/>
      <c r="N2769" s="76"/>
    </row>
    <row r="2770" spans="1:14" ht="15">
      <c r="A2770" s="80"/>
      <c r="B2770" s="81"/>
      <c r="C2770" s="69"/>
      <c r="D2770" s="69"/>
      <c r="E2770" s="69"/>
      <c r="F2770" s="69"/>
      <c r="G2770" s="82"/>
      <c r="H2770" s="78"/>
      <c r="I2770" s="28">
        <f ca="1">SUMIF('IMPORTBFT (ID)'!$A$3:$A$5000,$G$4:$G$7322,'IMPORTBFT (ID)'!$B$3:$B$5000)</f>
        <v>0</v>
      </c>
      <c r="J2770" s="72"/>
      <c r="K2770" s="18" t="str">
        <f t="shared" ca="1" si="0"/>
        <v>-</v>
      </c>
      <c r="L2770" s="19" t="e">
        <f>IF(G2770=#REF!,#REF!,"FALSO")</f>
        <v>#REF!</v>
      </c>
      <c r="M2770" s="75"/>
      <c r="N2770" s="76"/>
    </row>
    <row r="2771" spans="1:14" ht="15">
      <c r="A2771" s="80"/>
      <c r="B2771" s="81"/>
      <c r="C2771" s="69"/>
      <c r="D2771" s="69"/>
      <c r="E2771" s="69"/>
      <c r="F2771" s="69"/>
      <c r="G2771" s="82"/>
      <c r="H2771" s="78"/>
      <c r="I2771" s="28">
        <f ca="1">SUMIF('IMPORTBFT (ID)'!$A$3:$A$5000,$G$4:$G$7322,'IMPORTBFT (ID)'!$B$3:$B$5000)</f>
        <v>0</v>
      </c>
      <c r="J2771" s="72"/>
      <c r="K2771" s="18" t="str">
        <f t="shared" ca="1" si="0"/>
        <v>-</v>
      </c>
      <c r="L2771" s="19" t="e">
        <f>IF(G2771=#REF!,#REF!,"FALSO")</f>
        <v>#REF!</v>
      </c>
      <c r="M2771" s="75"/>
      <c r="N2771" s="76"/>
    </row>
    <row r="2772" spans="1:14" ht="15">
      <c r="A2772" s="80"/>
      <c r="B2772" s="81"/>
      <c r="C2772" s="69"/>
      <c r="D2772" s="69"/>
      <c r="E2772" s="69"/>
      <c r="F2772" s="69"/>
      <c r="G2772" s="82"/>
      <c r="H2772" s="78"/>
      <c r="I2772" s="28">
        <f ca="1">SUMIF('IMPORTBFT (ID)'!$A$3:$A$5000,$G$4:$G$7322,'IMPORTBFT (ID)'!$B$3:$B$5000)</f>
        <v>0</v>
      </c>
      <c r="J2772" s="72"/>
      <c r="K2772" s="18" t="str">
        <f t="shared" ca="1" si="0"/>
        <v>-</v>
      </c>
      <c r="L2772" s="19" t="e">
        <f>IF(G2772=#REF!,#REF!,"FALSO")</f>
        <v>#REF!</v>
      </c>
      <c r="M2772" s="75"/>
      <c r="N2772" s="76"/>
    </row>
    <row r="2773" spans="1:14" ht="15">
      <c r="A2773" s="80"/>
      <c r="B2773" s="81"/>
      <c r="C2773" s="69"/>
      <c r="D2773" s="69"/>
      <c r="E2773" s="69"/>
      <c r="F2773" s="69"/>
      <c r="G2773" s="82"/>
      <c r="H2773" s="78"/>
      <c r="I2773" s="28">
        <f ca="1">SUMIF('IMPORTBFT (ID)'!$A$3:$A$5000,$G$4:$G$7322,'IMPORTBFT (ID)'!$B$3:$B$5000)</f>
        <v>0</v>
      </c>
      <c r="J2773" s="72"/>
      <c r="K2773" s="18" t="str">
        <f t="shared" ca="1" si="0"/>
        <v>-</v>
      </c>
      <c r="L2773" s="19" t="e">
        <f>IF(G2773=#REF!,#REF!,"FALSO")</f>
        <v>#REF!</v>
      </c>
      <c r="M2773" s="75"/>
      <c r="N2773" s="76"/>
    </row>
    <row r="2774" spans="1:14" ht="15">
      <c r="A2774" s="80"/>
      <c r="B2774" s="81"/>
      <c r="C2774" s="69"/>
      <c r="D2774" s="69"/>
      <c r="E2774" s="69"/>
      <c r="F2774" s="69"/>
      <c r="G2774" s="82"/>
      <c r="H2774" s="78"/>
      <c r="I2774" s="28">
        <f ca="1">SUMIF('IMPORTBFT (ID)'!$A$3:$A$5000,$G$4:$G$7322,'IMPORTBFT (ID)'!$B$3:$B$5000)</f>
        <v>0</v>
      </c>
      <c r="J2774" s="72"/>
      <c r="K2774" s="18" t="str">
        <f t="shared" ca="1" si="0"/>
        <v>-</v>
      </c>
      <c r="L2774" s="19" t="e">
        <f>IF(G2774=#REF!,#REF!,"FALSO")</f>
        <v>#REF!</v>
      </c>
      <c r="M2774" s="75"/>
      <c r="N2774" s="76"/>
    </row>
    <row r="2775" spans="1:14" ht="15">
      <c r="A2775" s="80"/>
      <c r="B2775" s="81"/>
      <c r="C2775" s="69"/>
      <c r="D2775" s="69"/>
      <c r="E2775" s="69"/>
      <c r="F2775" s="69"/>
      <c r="G2775" s="82"/>
      <c r="H2775" s="78"/>
      <c r="I2775" s="28">
        <f ca="1">SUMIF('IMPORTBFT (ID)'!$A$3:$A$5000,$G$4:$G$7322,'IMPORTBFT (ID)'!$B$3:$B$5000)</f>
        <v>0</v>
      </c>
      <c r="J2775" s="72"/>
      <c r="K2775" s="18" t="str">
        <f t="shared" ca="1" si="0"/>
        <v>-</v>
      </c>
      <c r="L2775" s="19" t="e">
        <f>IF(G2775=#REF!,#REF!,"FALSO")</f>
        <v>#REF!</v>
      </c>
      <c r="M2775" s="75"/>
      <c r="N2775" s="76"/>
    </row>
    <row r="2776" spans="1:14" ht="15">
      <c r="A2776" s="80"/>
      <c r="B2776" s="81"/>
      <c r="C2776" s="69"/>
      <c r="D2776" s="69"/>
      <c r="E2776" s="69"/>
      <c r="F2776" s="69"/>
      <c r="G2776" s="82"/>
      <c r="H2776" s="78"/>
      <c r="I2776" s="28">
        <f ca="1">SUMIF('IMPORTBFT (ID)'!$A$3:$A$5000,$G$4:$G$7322,'IMPORTBFT (ID)'!$B$3:$B$5000)</f>
        <v>0</v>
      </c>
      <c r="J2776" s="72"/>
      <c r="K2776" s="18" t="str">
        <f t="shared" ca="1" si="0"/>
        <v>-</v>
      </c>
      <c r="L2776" s="19" t="e">
        <f>IF(G2776=#REF!,#REF!,"FALSO")</f>
        <v>#REF!</v>
      </c>
      <c r="M2776" s="75"/>
      <c r="N2776" s="76"/>
    </row>
    <row r="2777" spans="1:14" ht="15">
      <c r="A2777" s="80"/>
      <c r="B2777" s="81"/>
      <c r="C2777" s="69"/>
      <c r="D2777" s="69"/>
      <c r="E2777" s="69"/>
      <c r="F2777" s="69"/>
      <c r="G2777" s="82"/>
      <c r="H2777" s="78"/>
      <c r="I2777" s="28">
        <f ca="1">SUMIF('IMPORTBFT (ID)'!$A$3:$A$5000,$G$4:$G$7322,'IMPORTBFT (ID)'!$B$3:$B$5000)</f>
        <v>0</v>
      </c>
      <c r="J2777" s="72"/>
      <c r="K2777" s="18" t="str">
        <f t="shared" ca="1" si="0"/>
        <v>-</v>
      </c>
      <c r="L2777" s="19" t="e">
        <f>IF(G2777=#REF!,#REF!,"FALSO")</f>
        <v>#REF!</v>
      </c>
      <c r="M2777" s="75"/>
      <c r="N2777" s="76"/>
    </row>
    <row r="2778" spans="1:14" ht="15">
      <c r="A2778" s="80"/>
      <c r="B2778" s="81"/>
      <c r="C2778" s="69"/>
      <c r="D2778" s="69"/>
      <c r="E2778" s="69"/>
      <c r="F2778" s="69"/>
      <c r="G2778" s="82"/>
      <c r="H2778" s="78"/>
      <c r="I2778" s="28">
        <f ca="1">SUMIF('IMPORTBFT (ID)'!$A$3:$A$5000,$G$4:$G$7322,'IMPORTBFT (ID)'!$B$3:$B$5000)</f>
        <v>0</v>
      </c>
      <c r="J2778" s="72"/>
      <c r="K2778" s="18" t="str">
        <f t="shared" ca="1" si="0"/>
        <v>-</v>
      </c>
      <c r="L2778" s="19" t="e">
        <f>IF(G2778=#REF!,#REF!,"FALSO")</f>
        <v>#REF!</v>
      </c>
      <c r="M2778" s="75"/>
      <c r="N2778" s="76"/>
    </row>
    <row r="2779" spans="1:14" ht="15">
      <c r="A2779" s="80"/>
      <c r="B2779" s="81"/>
      <c r="C2779" s="69"/>
      <c r="D2779" s="69"/>
      <c r="E2779" s="69"/>
      <c r="F2779" s="69"/>
      <c r="G2779" s="82"/>
      <c r="H2779" s="78"/>
      <c r="I2779" s="28">
        <f ca="1">SUMIF('IMPORTBFT (ID)'!$A$3:$A$5000,$G$4:$G$7322,'IMPORTBFT (ID)'!$B$3:$B$5000)</f>
        <v>0</v>
      </c>
      <c r="J2779" s="72"/>
      <c r="K2779" s="18" t="str">
        <f t="shared" ca="1" si="0"/>
        <v>-</v>
      </c>
      <c r="L2779" s="19" t="e">
        <f>IF(G2779=#REF!,#REF!,"FALSO")</f>
        <v>#REF!</v>
      </c>
      <c r="M2779" s="75"/>
      <c r="N2779" s="76"/>
    </row>
    <row r="2780" spans="1:14" ht="15">
      <c r="A2780" s="80"/>
      <c r="B2780" s="81"/>
      <c r="C2780" s="69"/>
      <c r="D2780" s="69"/>
      <c r="E2780" s="69"/>
      <c r="F2780" s="69"/>
      <c r="G2780" s="82"/>
      <c r="H2780" s="78"/>
      <c r="I2780" s="28">
        <f ca="1">SUMIF('IMPORTBFT (ID)'!$A$3:$A$5000,$G$4:$G$7322,'IMPORTBFT (ID)'!$B$3:$B$5000)</f>
        <v>0</v>
      </c>
      <c r="J2780" s="72"/>
      <c r="K2780" s="18" t="str">
        <f t="shared" ca="1" si="0"/>
        <v>-</v>
      </c>
      <c r="L2780" s="19" t="e">
        <f>IF(G2780=#REF!,#REF!,"FALSO")</f>
        <v>#REF!</v>
      </c>
      <c r="M2780" s="75"/>
      <c r="N2780" s="76"/>
    </row>
    <row r="2781" spans="1:14" ht="15">
      <c r="A2781" s="80"/>
      <c r="B2781" s="81"/>
      <c r="C2781" s="69"/>
      <c r="D2781" s="69"/>
      <c r="E2781" s="69"/>
      <c r="F2781" s="69"/>
      <c r="G2781" s="82"/>
      <c r="H2781" s="78"/>
      <c r="I2781" s="28">
        <f ca="1">SUMIF('IMPORTBFT (ID)'!$A$3:$A$5000,$G$4:$G$7322,'IMPORTBFT (ID)'!$B$3:$B$5000)</f>
        <v>0</v>
      </c>
      <c r="J2781" s="72"/>
      <c r="K2781" s="18" t="str">
        <f t="shared" ca="1" si="0"/>
        <v>-</v>
      </c>
      <c r="L2781" s="19" t="e">
        <f>IF(G2781=#REF!,#REF!,"FALSO")</f>
        <v>#REF!</v>
      </c>
      <c r="M2781" s="75"/>
      <c r="N2781" s="76"/>
    </row>
    <row r="2782" spans="1:14" ht="15">
      <c r="A2782" s="80"/>
      <c r="B2782" s="81"/>
      <c r="C2782" s="69"/>
      <c r="D2782" s="69"/>
      <c r="E2782" s="69"/>
      <c r="F2782" s="69"/>
      <c r="G2782" s="82"/>
      <c r="H2782" s="78"/>
      <c r="I2782" s="28">
        <f ca="1">SUMIF('IMPORTBFT (ID)'!$A$3:$A$5000,$G$4:$G$7322,'IMPORTBFT (ID)'!$B$3:$B$5000)</f>
        <v>0</v>
      </c>
      <c r="J2782" s="72"/>
      <c r="K2782" s="18" t="str">
        <f t="shared" ca="1" si="0"/>
        <v>-</v>
      </c>
      <c r="L2782" s="19" t="e">
        <f>IF(G2782=#REF!,#REF!,"FALSO")</f>
        <v>#REF!</v>
      </c>
      <c r="M2782" s="75"/>
      <c r="N2782" s="76"/>
    </row>
    <row r="2783" spans="1:14" ht="15">
      <c r="A2783" s="80"/>
      <c r="B2783" s="81"/>
      <c r="C2783" s="69"/>
      <c r="D2783" s="69"/>
      <c r="E2783" s="69"/>
      <c r="F2783" s="69"/>
      <c r="G2783" s="82"/>
      <c r="H2783" s="78"/>
      <c r="I2783" s="28">
        <f ca="1">SUMIF('IMPORTBFT (ID)'!$A$3:$A$5000,$G$4:$G$7322,'IMPORTBFT (ID)'!$B$3:$B$5000)</f>
        <v>0</v>
      </c>
      <c r="J2783" s="72"/>
      <c r="K2783" s="18" t="str">
        <f t="shared" ca="1" si="0"/>
        <v>-</v>
      </c>
      <c r="L2783" s="19" t="e">
        <f>IF(G2783=#REF!,#REF!,"FALSO")</f>
        <v>#REF!</v>
      </c>
      <c r="M2783" s="75"/>
      <c r="N2783" s="76"/>
    </row>
    <row r="2784" spans="1:14" ht="15">
      <c r="A2784" s="80"/>
      <c r="B2784" s="81"/>
      <c r="C2784" s="69"/>
      <c r="D2784" s="69"/>
      <c r="E2784" s="69"/>
      <c r="F2784" s="69"/>
      <c r="G2784" s="82"/>
      <c r="H2784" s="78"/>
      <c r="I2784" s="28">
        <f ca="1">SUMIF('IMPORTBFT (ID)'!$A$3:$A$5000,$G$4:$G$7322,'IMPORTBFT (ID)'!$B$3:$B$5000)</f>
        <v>0</v>
      </c>
      <c r="J2784" s="72"/>
      <c r="K2784" s="18" t="str">
        <f t="shared" ca="1" si="0"/>
        <v>-</v>
      </c>
      <c r="L2784" s="19" t="e">
        <f>IF(G2784=#REF!,#REF!,"FALSO")</f>
        <v>#REF!</v>
      </c>
      <c r="M2784" s="75"/>
      <c r="N2784" s="76"/>
    </row>
    <row r="2785" spans="1:14" ht="15">
      <c r="A2785" s="80"/>
      <c r="B2785" s="81"/>
      <c r="C2785" s="69"/>
      <c r="D2785" s="69"/>
      <c r="E2785" s="69"/>
      <c r="F2785" s="69"/>
      <c r="G2785" s="82"/>
      <c r="H2785" s="78"/>
      <c r="I2785" s="28">
        <f ca="1">SUMIF('IMPORTBFT (ID)'!$A$3:$A$5000,$G$4:$G$7322,'IMPORTBFT (ID)'!$B$3:$B$5000)</f>
        <v>0</v>
      </c>
      <c r="J2785" s="72"/>
      <c r="K2785" s="18" t="str">
        <f t="shared" ca="1" si="0"/>
        <v>-</v>
      </c>
      <c r="L2785" s="19" t="e">
        <f>IF(G2785=#REF!,#REF!,"FALSO")</f>
        <v>#REF!</v>
      </c>
      <c r="M2785" s="75"/>
      <c r="N2785" s="76"/>
    </row>
    <row r="2786" spans="1:14" ht="15">
      <c r="A2786" s="80"/>
      <c r="B2786" s="81"/>
      <c r="C2786" s="69"/>
      <c r="D2786" s="69"/>
      <c r="E2786" s="69"/>
      <c r="F2786" s="69"/>
      <c r="G2786" s="82"/>
      <c r="H2786" s="78"/>
      <c r="I2786" s="28">
        <f ca="1">SUMIF('IMPORTBFT (ID)'!$A$3:$A$5000,$G$4:$G$7322,'IMPORTBFT (ID)'!$B$3:$B$5000)</f>
        <v>0</v>
      </c>
      <c r="J2786" s="72"/>
      <c r="K2786" s="18" t="str">
        <f t="shared" ca="1" si="0"/>
        <v>-</v>
      </c>
      <c r="L2786" s="19" t="e">
        <f>IF(G2786=#REF!,#REF!,"FALSO")</f>
        <v>#REF!</v>
      </c>
      <c r="M2786" s="75"/>
      <c r="N2786" s="76"/>
    </row>
    <row r="2787" spans="1:14" ht="15">
      <c r="A2787" s="80"/>
      <c r="B2787" s="81"/>
      <c r="C2787" s="69"/>
      <c r="D2787" s="69"/>
      <c r="E2787" s="69"/>
      <c r="F2787" s="69"/>
      <c r="G2787" s="82"/>
      <c r="H2787" s="78"/>
      <c r="I2787" s="28">
        <f ca="1">SUMIF('IMPORTBFT (ID)'!$A$3:$A$5000,$G$4:$G$7322,'IMPORTBFT (ID)'!$B$3:$B$5000)</f>
        <v>0</v>
      </c>
      <c r="J2787" s="72"/>
      <c r="K2787" s="18" t="str">
        <f t="shared" ca="1" si="0"/>
        <v>-</v>
      </c>
      <c r="L2787" s="19" t="e">
        <f>IF(G2787=#REF!,#REF!,"FALSO")</f>
        <v>#REF!</v>
      </c>
      <c r="M2787" s="75"/>
      <c r="N2787" s="76"/>
    </row>
    <row r="2788" spans="1:14" ht="15">
      <c r="A2788" s="80"/>
      <c r="B2788" s="81"/>
      <c r="C2788" s="69"/>
      <c r="D2788" s="69"/>
      <c r="E2788" s="69"/>
      <c r="F2788" s="69"/>
      <c r="G2788" s="82"/>
      <c r="H2788" s="78"/>
      <c r="I2788" s="28">
        <f ca="1">SUMIF('IMPORTBFT (ID)'!$A$3:$A$5000,$G$4:$G$7322,'IMPORTBFT (ID)'!$B$3:$B$5000)</f>
        <v>0</v>
      </c>
      <c r="J2788" s="72"/>
      <c r="K2788" s="18" t="str">
        <f t="shared" ca="1" si="0"/>
        <v>-</v>
      </c>
      <c r="L2788" s="19" t="e">
        <f>IF(G2788=#REF!,#REF!,"FALSO")</f>
        <v>#REF!</v>
      </c>
      <c r="M2788" s="75"/>
      <c r="N2788" s="76"/>
    </row>
    <row r="2789" spans="1:14" ht="15">
      <c r="A2789" s="80"/>
      <c r="B2789" s="81"/>
      <c r="C2789" s="69"/>
      <c r="D2789" s="69"/>
      <c r="E2789" s="69"/>
      <c r="F2789" s="69"/>
      <c r="G2789" s="82"/>
      <c r="H2789" s="78"/>
      <c r="I2789" s="28">
        <f ca="1">SUMIF('IMPORTBFT (ID)'!$A$3:$A$5000,$G$4:$G$7322,'IMPORTBFT (ID)'!$B$3:$B$5000)</f>
        <v>0</v>
      </c>
      <c r="J2789" s="72"/>
      <c r="K2789" s="18" t="str">
        <f t="shared" ca="1" si="0"/>
        <v>-</v>
      </c>
      <c r="L2789" s="19" t="e">
        <f>IF(G2789=#REF!,#REF!,"FALSO")</f>
        <v>#REF!</v>
      </c>
      <c r="M2789" s="75"/>
      <c r="N2789" s="76"/>
    </row>
    <row r="2790" spans="1:14" ht="15">
      <c r="A2790" s="80"/>
      <c r="B2790" s="81"/>
      <c r="C2790" s="69"/>
      <c r="D2790" s="69"/>
      <c r="E2790" s="69"/>
      <c r="F2790" s="69"/>
      <c r="G2790" s="82"/>
      <c r="H2790" s="78"/>
      <c r="I2790" s="28">
        <f ca="1">SUMIF('IMPORTBFT (ID)'!$A$3:$A$5000,$G$4:$G$7322,'IMPORTBFT (ID)'!$B$3:$B$5000)</f>
        <v>0</v>
      </c>
      <c r="J2790" s="72"/>
      <c r="K2790" s="18" t="str">
        <f t="shared" ca="1" si="0"/>
        <v>-</v>
      </c>
      <c r="L2790" s="19" t="e">
        <f>IF(G2790=#REF!,#REF!,"FALSO")</f>
        <v>#REF!</v>
      </c>
      <c r="M2790" s="75"/>
      <c r="N2790" s="76"/>
    </row>
    <row r="2791" spans="1:14" ht="15">
      <c r="A2791" s="80"/>
      <c r="B2791" s="81"/>
      <c r="C2791" s="69"/>
      <c r="D2791" s="69"/>
      <c r="E2791" s="69"/>
      <c r="F2791" s="69"/>
      <c r="G2791" s="82"/>
      <c r="H2791" s="78"/>
      <c r="I2791" s="28">
        <f ca="1">SUMIF('IMPORTBFT (ID)'!$A$3:$A$5000,$G$4:$G$7322,'IMPORTBFT (ID)'!$B$3:$B$5000)</f>
        <v>0</v>
      </c>
      <c r="J2791" s="72"/>
      <c r="K2791" s="18" t="str">
        <f t="shared" ca="1" si="0"/>
        <v>-</v>
      </c>
      <c r="L2791" s="19" t="e">
        <f>IF(G2791=#REF!,#REF!,"FALSO")</f>
        <v>#REF!</v>
      </c>
      <c r="M2791" s="75"/>
      <c r="N2791" s="76"/>
    </row>
    <row r="2792" spans="1:14" ht="15">
      <c r="A2792" s="80"/>
      <c r="B2792" s="81"/>
      <c r="C2792" s="69"/>
      <c r="D2792" s="69"/>
      <c r="E2792" s="69"/>
      <c r="F2792" s="69"/>
      <c r="G2792" s="82"/>
      <c r="H2792" s="78"/>
      <c r="I2792" s="28">
        <f ca="1">SUMIF('IMPORTBFT (ID)'!$A$3:$A$5000,$G$4:$G$7322,'IMPORTBFT (ID)'!$B$3:$B$5000)</f>
        <v>0</v>
      </c>
      <c r="J2792" s="72"/>
      <c r="K2792" s="18" t="str">
        <f t="shared" ca="1" si="0"/>
        <v>-</v>
      </c>
      <c r="L2792" s="19" t="e">
        <f>IF(G2792=#REF!,#REF!,"FALSO")</f>
        <v>#REF!</v>
      </c>
      <c r="M2792" s="75"/>
      <c r="N2792" s="76"/>
    </row>
    <row r="2793" spans="1:14" ht="15">
      <c r="A2793" s="80"/>
      <c r="B2793" s="81"/>
      <c r="C2793" s="69"/>
      <c r="D2793" s="69"/>
      <c r="E2793" s="69"/>
      <c r="F2793" s="69"/>
      <c r="G2793" s="82"/>
      <c r="H2793" s="78"/>
      <c r="I2793" s="28">
        <f ca="1">SUMIF('IMPORTBFT (ID)'!$A$3:$A$5000,$G$4:$G$7322,'IMPORTBFT (ID)'!$B$3:$B$5000)</f>
        <v>0</v>
      </c>
      <c r="J2793" s="72"/>
      <c r="K2793" s="18" t="str">
        <f t="shared" ca="1" si="0"/>
        <v>-</v>
      </c>
      <c r="L2793" s="19" t="e">
        <f>IF(G2793=#REF!,#REF!,"FALSO")</f>
        <v>#REF!</v>
      </c>
      <c r="M2793" s="75"/>
      <c r="N2793" s="76"/>
    </row>
    <row r="2794" spans="1:14" ht="15">
      <c r="A2794" s="80"/>
      <c r="B2794" s="81"/>
      <c r="C2794" s="69"/>
      <c r="D2794" s="69"/>
      <c r="E2794" s="69"/>
      <c r="F2794" s="69"/>
      <c r="G2794" s="82"/>
      <c r="H2794" s="78"/>
      <c r="I2794" s="28">
        <f ca="1">SUMIF('IMPORTBFT (ID)'!$A$3:$A$5000,$G$4:$G$7322,'IMPORTBFT (ID)'!$B$3:$B$5000)</f>
        <v>0</v>
      </c>
      <c r="J2794" s="72"/>
      <c r="K2794" s="18" t="str">
        <f t="shared" ca="1" si="0"/>
        <v>-</v>
      </c>
      <c r="L2794" s="19" t="e">
        <f>IF(G2794=#REF!,#REF!,"FALSO")</f>
        <v>#REF!</v>
      </c>
      <c r="M2794" s="75"/>
      <c r="N2794" s="76"/>
    </row>
    <row r="2795" spans="1:14" ht="15">
      <c r="A2795" s="80"/>
      <c r="B2795" s="81"/>
      <c r="C2795" s="69"/>
      <c r="D2795" s="69"/>
      <c r="E2795" s="69"/>
      <c r="F2795" s="69"/>
      <c r="G2795" s="82"/>
      <c r="H2795" s="78"/>
      <c r="I2795" s="28">
        <f ca="1">SUMIF('IMPORTBFT (ID)'!$A$3:$A$5000,$G$4:$G$7322,'IMPORTBFT (ID)'!$B$3:$B$5000)</f>
        <v>0</v>
      </c>
      <c r="J2795" s="72"/>
      <c r="K2795" s="18" t="str">
        <f t="shared" ca="1" si="0"/>
        <v>-</v>
      </c>
      <c r="L2795" s="19" t="e">
        <f>IF(G2795=#REF!,#REF!,"FALSO")</f>
        <v>#REF!</v>
      </c>
      <c r="M2795" s="75"/>
      <c r="N2795" s="76"/>
    </row>
    <row r="2796" spans="1:14" ht="15">
      <c r="A2796" s="80"/>
      <c r="B2796" s="81"/>
      <c r="C2796" s="69"/>
      <c r="D2796" s="69"/>
      <c r="E2796" s="69"/>
      <c r="F2796" s="69"/>
      <c r="G2796" s="82"/>
      <c r="H2796" s="78"/>
      <c r="I2796" s="28">
        <f ca="1">SUMIF('IMPORTBFT (ID)'!$A$3:$A$5000,$G$4:$G$7322,'IMPORTBFT (ID)'!$B$3:$B$5000)</f>
        <v>0</v>
      </c>
      <c r="J2796" s="72"/>
      <c r="K2796" s="18" t="str">
        <f t="shared" ca="1" si="0"/>
        <v>-</v>
      </c>
      <c r="L2796" s="19" t="e">
        <f>IF(G2796=#REF!,#REF!,"FALSO")</f>
        <v>#REF!</v>
      </c>
      <c r="M2796" s="75"/>
      <c r="N2796" s="76"/>
    </row>
    <row r="2797" spans="1:14" ht="15">
      <c r="A2797" s="80"/>
      <c r="B2797" s="81"/>
      <c r="C2797" s="69"/>
      <c r="D2797" s="69"/>
      <c r="E2797" s="69"/>
      <c r="F2797" s="69"/>
      <c r="G2797" s="82"/>
      <c r="H2797" s="78"/>
      <c r="I2797" s="28">
        <f ca="1">SUMIF('IMPORTBFT (ID)'!$A$3:$A$5000,$G$4:$G$7322,'IMPORTBFT (ID)'!$B$3:$B$5000)</f>
        <v>0</v>
      </c>
      <c r="J2797" s="72"/>
      <c r="K2797" s="18" t="str">
        <f t="shared" ca="1" si="0"/>
        <v>-</v>
      </c>
      <c r="L2797" s="19" t="e">
        <f>IF(G2797=#REF!,#REF!,"FALSO")</f>
        <v>#REF!</v>
      </c>
      <c r="M2797" s="75"/>
      <c r="N2797" s="76"/>
    </row>
    <row r="2798" spans="1:14" ht="15">
      <c r="A2798" s="80"/>
      <c r="B2798" s="81"/>
      <c r="C2798" s="69"/>
      <c r="D2798" s="69"/>
      <c r="E2798" s="69"/>
      <c r="F2798" s="69"/>
      <c r="G2798" s="82"/>
      <c r="H2798" s="78"/>
      <c r="I2798" s="28">
        <f ca="1">SUMIF('IMPORTBFT (ID)'!$A$3:$A$5000,$G$4:$G$7322,'IMPORTBFT (ID)'!$B$3:$B$5000)</f>
        <v>0</v>
      </c>
      <c r="J2798" s="72"/>
      <c r="K2798" s="18" t="str">
        <f t="shared" ca="1" si="0"/>
        <v>-</v>
      </c>
      <c r="L2798" s="19" t="e">
        <f>IF(G2798=#REF!,#REF!,"FALSO")</f>
        <v>#REF!</v>
      </c>
      <c r="M2798" s="75"/>
      <c r="N2798" s="76"/>
    </row>
    <row r="2799" spans="1:14" ht="15">
      <c r="A2799" s="80"/>
      <c r="B2799" s="81"/>
      <c r="C2799" s="69"/>
      <c r="D2799" s="69"/>
      <c r="E2799" s="69"/>
      <c r="F2799" s="69"/>
      <c r="G2799" s="82"/>
      <c r="H2799" s="78"/>
      <c r="I2799" s="28">
        <f ca="1">SUMIF('IMPORTBFT (ID)'!$A$3:$A$5000,$G$4:$G$7322,'IMPORTBFT (ID)'!$B$3:$B$5000)</f>
        <v>0</v>
      </c>
      <c r="J2799" s="72"/>
      <c r="K2799" s="18" t="str">
        <f t="shared" ca="1" si="0"/>
        <v>-</v>
      </c>
      <c r="L2799" s="19" t="e">
        <f>IF(G2799=#REF!,#REF!,"FALSO")</f>
        <v>#REF!</v>
      </c>
      <c r="M2799" s="75"/>
      <c r="N2799" s="76"/>
    </row>
    <row r="2800" spans="1:14" ht="15">
      <c r="A2800" s="80"/>
      <c r="B2800" s="81"/>
      <c r="C2800" s="69"/>
      <c r="D2800" s="69"/>
      <c r="E2800" s="69"/>
      <c r="F2800" s="69"/>
      <c r="G2800" s="82"/>
      <c r="H2800" s="78"/>
      <c r="I2800" s="28">
        <f ca="1">SUMIF('IMPORTBFT (ID)'!$A$3:$A$5000,$G$4:$G$7322,'IMPORTBFT (ID)'!$B$3:$B$5000)</f>
        <v>0</v>
      </c>
      <c r="J2800" s="72"/>
      <c r="K2800" s="18" t="str">
        <f t="shared" ca="1" si="0"/>
        <v>-</v>
      </c>
      <c r="L2800" s="19" t="e">
        <f>IF(G2800=#REF!,#REF!,"FALSO")</f>
        <v>#REF!</v>
      </c>
      <c r="M2800" s="75"/>
      <c r="N2800" s="76"/>
    </row>
    <row r="2801" spans="1:14" ht="15">
      <c r="A2801" s="80"/>
      <c r="B2801" s="81"/>
      <c r="C2801" s="69"/>
      <c r="D2801" s="69"/>
      <c r="E2801" s="69"/>
      <c r="F2801" s="69"/>
      <c r="G2801" s="82"/>
      <c r="H2801" s="78"/>
      <c r="I2801" s="28">
        <f ca="1">SUMIF('IMPORTBFT (ID)'!$A$3:$A$5000,$G$4:$G$7322,'IMPORTBFT (ID)'!$B$3:$B$5000)</f>
        <v>0</v>
      </c>
      <c r="J2801" s="72"/>
      <c r="K2801" s="18" t="str">
        <f t="shared" ca="1" si="0"/>
        <v>-</v>
      </c>
      <c r="L2801" s="19" t="e">
        <f>IF(G2801=#REF!,#REF!,"FALSO")</f>
        <v>#REF!</v>
      </c>
      <c r="M2801" s="75"/>
      <c r="N2801" s="76"/>
    </row>
    <row r="2802" spans="1:14" ht="15">
      <c r="A2802" s="80"/>
      <c r="B2802" s="81"/>
      <c r="C2802" s="69"/>
      <c r="D2802" s="69"/>
      <c r="E2802" s="69"/>
      <c r="F2802" s="69"/>
      <c r="G2802" s="82"/>
      <c r="H2802" s="78"/>
      <c r="I2802" s="28">
        <f ca="1">SUMIF('IMPORTBFT (ID)'!$A$3:$A$5000,$G$4:$G$7322,'IMPORTBFT (ID)'!$B$3:$B$5000)</f>
        <v>0</v>
      </c>
      <c r="J2802" s="72"/>
      <c r="K2802" s="18" t="str">
        <f t="shared" ca="1" si="0"/>
        <v>-</v>
      </c>
      <c r="L2802" s="19" t="e">
        <f>IF(G2802=#REF!,#REF!,"FALSO")</f>
        <v>#REF!</v>
      </c>
      <c r="M2802" s="75"/>
      <c r="N2802" s="76"/>
    </row>
    <row r="2803" spans="1:14" ht="15">
      <c r="A2803" s="80"/>
      <c r="B2803" s="81"/>
      <c r="C2803" s="69"/>
      <c r="D2803" s="69"/>
      <c r="E2803" s="69"/>
      <c r="F2803" s="69"/>
      <c r="G2803" s="82"/>
      <c r="H2803" s="78"/>
      <c r="I2803" s="28">
        <f ca="1">SUMIF('IMPORTBFT (ID)'!$A$3:$A$5000,$G$4:$G$7322,'IMPORTBFT (ID)'!$B$3:$B$5000)</f>
        <v>0</v>
      </c>
      <c r="J2803" s="72"/>
      <c r="K2803" s="18" t="str">
        <f t="shared" ca="1" si="0"/>
        <v>-</v>
      </c>
      <c r="L2803" s="19" t="e">
        <f>IF(G2803=#REF!,#REF!,"FALSO")</f>
        <v>#REF!</v>
      </c>
      <c r="M2803" s="75"/>
      <c r="N2803" s="76"/>
    </row>
    <row r="2804" spans="1:14" ht="15">
      <c r="A2804" s="80"/>
      <c r="B2804" s="81"/>
      <c r="C2804" s="69"/>
      <c r="D2804" s="69"/>
      <c r="E2804" s="69"/>
      <c r="F2804" s="69"/>
      <c r="G2804" s="82"/>
      <c r="H2804" s="78"/>
      <c r="I2804" s="28">
        <f ca="1">SUMIF('IMPORTBFT (ID)'!$A$3:$A$5000,$G$4:$G$7322,'IMPORTBFT (ID)'!$B$3:$B$5000)</f>
        <v>0</v>
      </c>
      <c r="J2804" s="72"/>
      <c r="K2804" s="18" t="str">
        <f t="shared" ca="1" si="0"/>
        <v>-</v>
      </c>
      <c r="L2804" s="19" t="e">
        <f>IF(G2804=#REF!,#REF!,"FALSO")</f>
        <v>#REF!</v>
      </c>
      <c r="M2804" s="75"/>
      <c r="N2804" s="76"/>
    </row>
    <row r="2805" spans="1:14" ht="15">
      <c r="A2805" s="80"/>
      <c r="B2805" s="81"/>
      <c r="C2805" s="69"/>
      <c r="D2805" s="69"/>
      <c r="E2805" s="69"/>
      <c r="F2805" s="69"/>
      <c r="G2805" s="82"/>
      <c r="H2805" s="78"/>
      <c r="I2805" s="28">
        <f ca="1">SUMIF('IMPORTBFT (ID)'!$A$3:$A$5000,$G$4:$G$7322,'IMPORTBFT (ID)'!$B$3:$B$5000)</f>
        <v>0</v>
      </c>
      <c r="J2805" s="72"/>
      <c r="K2805" s="18" t="str">
        <f t="shared" ca="1" si="0"/>
        <v>-</v>
      </c>
      <c r="L2805" s="19" t="e">
        <f>IF(G2805=#REF!,#REF!,"FALSO")</f>
        <v>#REF!</v>
      </c>
      <c r="M2805" s="75"/>
      <c r="N2805" s="76"/>
    </row>
    <row r="2806" spans="1:14" ht="15">
      <c r="A2806" s="80"/>
      <c r="B2806" s="81"/>
      <c r="C2806" s="69"/>
      <c r="D2806" s="69"/>
      <c r="E2806" s="69"/>
      <c r="F2806" s="69"/>
      <c r="G2806" s="82"/>
      <c r="H2806" s="78"/>
      <c r="I2806" s="28">
        <f ca="1">SUMIF('IMPORTBFT (ID)'!$A$3:$A$5000,$G$4:$G$7322,'IMPORTBFT (ID)'!$B$3:$B$5000)</f>
        <v>0</v>
      </c>
      <c r="J2806" s="72"/>
      <c r="K2806" s="18" t="str">
        <f t="shared" ca="1" si="0"/>
        <v>-</v>
      </c>
      <c r="L2806" s="19" t="e">
        <f>IF(G2806=#REF!,#REF!,"FALSO")</f>
        <v>#REF!</v>
      </c>
      <c r="M2806" s="75"/>
      <c r="N2806" s="76"/>
    </row>
    <row r="2807" spans="1:14" ht="15">
      <c r="A2807" s="80"/>
      <c r="B2807" s="81"/>
      <c r="C2807" s="69"/>
      <c r="D2807" s="69"/>
      <c r="E2807" s="69"/>
      <c r="F2807" s="69"/>
      <c r="G2807" s="82"/>
      <c r="H2807" s="78"/>
      <c r="I2807" s="28">
        <f ca="1">SUMIF('IMPORTBFT (ID)'!$A$3:$A$5000,$G$4:$G$7322,'IMPORTBFT (ID)'!$B$3:$B$5000)</f>
        <v>0</v>
      </c>
      <c r="J2807" s="72"/>
      <c r="K2807" s="18" t="str">
        <f t="shared" ca="1" si="0"/>
        <v>-</v>
      </c>
      <c r="L2807" s="19" t="e">
        <f>IF(G2807=#REF!,#REF!,"FALSO")</f>
        <v>#REF!</v>
      </c>
      <c r="M2807" s="75"/>
      <c r="N2807" s="76"/>
    </row>
    <row r="2808" spans="1:14" ht="15">
      <c r="A2808" s="80"/>
      <c r="B2808" s="81"/>
      <c r="C2808" s="69"/>
      <c r="D2808" s="69"/>
      <c r="E2808" s="69"/>
      <c r="F2808" s="69"/>
      <c r="G2808" s="82"/>
      <c r="H2808" s="78"/>
      <c r="I2808" s="28">
        <f ca="1">SUMIF('IMPORTBFT (ID)'!$A$3:$A$5000,$G$4:$G$7322,'IMPORTBFT (ID)'!$B$3:$B$5000)</f>
        <v>0</v>
      </c>
      <c r="J2808" s="72"/>
      <c r="K2808" s="18" t="str">
        <f t="shared" ca="1" si="0"/>
        <v>-</v>
      </c>
      <c r="L2808" s="19" t="e">
        <f>IF(G2808=#REF!,#REF!,"FALSO")</f>
        <v>#REF!</v>
      </c>
      <c r="M2808" s="75"/>
      <c r="N2808" s="76"/>
    </row>
    <row r="2809" spans="1:14" ht="15">
      <c r="A2809" s="80"/>
      <c r="B2809" s="81"/>
      <c r="C2809" s="69"/>
      <c r="D2809" s="69"/>
      <c r="E2809" s="69"/>
      <c r="F2809" s="69"/>
      <c r="G2809" s="82"/>
      <c r="H2809" s="78"/>
      <c r="I2809" s="28">
        <f ca="1">SUMIF('IMPORTBFT (ID)'!$A$3:$A$5000,$G$4:$G$7322,'IMPORTBFT (ID)'!$B$3:$B$5000)</f>
        <v>0</v>
      </c>
      <c r="J2809" s="72"/>
      <c r="K2809" s="18" t="str">
        <f t="shared" ca="1" si="0"/>
        <v>-</v>
      </c>
      <c r="L2809" s="19" t="e">
        <f>IF(G2809=#REF!,#REF!,"FALSO")</f>
        <v>#REF!</v>
      </c>
      <c r="M2809" s="75"/>
      <c r="N2809" s="76"/>
    </row>
    <row r="2810" spans="1:14" ht="15">
      <c r="A2810" s="80"/>
      <c r="B2810" s="81"/>
      <c r="C2810" s="69"/>
      <c r="D2810" s="69"/>
      <c r="E2810" s="69"/>
      <c r="F2810" s="69"/>
      <c r="G2810" s="82"/>
      <c r="H2810" s="78"/>
      <c r="I2810" s="28">
        <f ca="1">SUMIF('IMPORTBFT (ID)'!$A$3:$A$5000,$G$4:$G$7322,'IMPORTBFT (ID)'!$B$3:$B$5000)</f>
        <v>0</v>
      </c>
      <c r="J2810" s="72"/>
      <c r="K2810" s="18" t="str">
        <f t="shared" ca="1" si="0"/>
        <v>-</v>
      </c>
      <c r="L2810" s="19" t="e">
        <f>IF(G2810=#REF!,#REF!,"FALSO")</f>
        <v>#REF!</v>
      </c>
      <c r="M2810" s="75"/>
      <c r="N2810" s="76"/>
    </row>
    <row r="2811" spans="1:14" ht="15">
      <c r="A2811" s="80"/>
      <c r="B2811" s="81"/>
      <c r="C2811" s="69"/>
      <c r="D2811" s="69"/>
      <c r="E2811" s="69"/>
      <c r="F2811" s="69"/>
      <c r="G2811" s="82"/>
      <c r="H2811" s="78"/>
      <c r="I2811" s="28">
        <f ca="1">SUMIF('IMPORTBFT (ID)'!$A$3:$A$5000,$G$4:$G$7322,'IMPORTBFT (ID)'!$B$3:$B$5000)</f>
        <v>0</v>
      </c>
      <c r="J2811" s="72"/>
      <c r="K2811" s="18" t="str">
        <f t="shared" ca="1" si="0"/>
        <v>-</v>
      </c>
      <c r="L2811" s="19" t="e">
        <f>IF(G2811=#REF!,#REF!,"FALSO")</f>
        <v>#REF!</v>
      </c>
      <c r="M2811" s="75"/>
      <c r="N2811" s="76"/>
    </row>
    <row r="2812" spans="1:14" ht="15">
      <c r="A2812" s="80"/>
      <c r="B2812" s="81"/>
      <c r="C2812" s="69"/>
      <c r="D2812" s="69"/>
      <c r="E2812" s="69"/>
      <c r="F2812" s="69"/>
      <c r="G2812" s="82"/>
      <c r="H2812" s="78"/>
      <c r="I2812" s="28">
        <f ca="1">SUMIF('IMPORTBFT (ID)'!$A$3:$A$5000,$G$4:$G$7322,'IMPORTBFT (ID)'!$B$3:$B$5000)</f>
        <v>0</v>
      </c>
      <c r="J2812" s="72"/>
      <c r="K2812" s="18" t="str">
        <f t="shared" ca="1" si="0"/>
        <v>-</v>
      </c>
      <c r="L2812" s="19" t="e">
        <f>IF(G2812=#REF!,#REF!,"FALSO")</f>
        <v>#REF!</v>
      </c>
      <c r="M2812" s="75"/>
      <c r="N2812" s="76"/>
    </row>
    <row r="2813" spans="1:14" ht="15">
      <c r="A2813" s="80"/>
      <c r="B2813" s="81"/>
      <c r="C2813" s="69"/>
      <c r="D2813" s="69"/>
      <c r="E2813" s="69"/>
      <c r="F2813" s="69"/>
      <c r="G2813" s="82"/>
      <c r="H2813" s="78"/>
      <c r="I2813" s="28">
        <f ca="1">SUMIF('IMPORTBFT (ID)'!$A$3:$A$5000,$G$4:$G$7322,'IMPORTBFT (ID)'!$B$3:$B$5000)</f>
        <v>0</v>
      </c>
      <c r="J2813" s="72"/>
      <c r="K2813" s="18" t="str">
        <f t="shared" ca="1" si="0"/>
        <v>-</v>
      </c>
      <c r="L2813" s="19" t="e">
        <f>IF(G2813=#REF!,#REF!,"FALSO")</f>
        <v>#REF!</v>
      </c>
      <c r="M2813" s="75"/>
      <c r="N2813" s="76"/>
    </row>
    <row r="2814" spans="1:14" ht="15">
      <c r="A2814" s="80"/>
      <c r="B2814" s="81"/>
      <c r="C2814" s="69"/>
      <c r="D2814" s="69"/>
      <c r="E2814" s="69"/>
      <c r="F2814" s="69"/>
      <c r="G2814" s="82"/>
      <c r="H2814" s="78"/>
      <c r="I2814" s="28">
        <f ca="1">SUMIF('IMPORTBFT (ID)'!$A$3:$A$5000,$G$4:$G$7322,'IMPORTBFT (ID)'!$B$3:$B$5000)</f>
        <v>0</v>
      </c>
      <c r="J2814" s="72"/>
      <c r="K2814" s="18" t="str">
        <f t="shared" ca="1" si="0"/>
        <v>-</v>
      </c>
      <c r="L2814" s="19" t="e">
        <f>IF(G2814=#REF!,#REF!,"FALSO")</f>
        <v>#REF!</v>
      </c>
      <c r="M2814" s="75"/>
      <c r="N2814" s="76"/>
    </row>
    <row r="2815" spans="1:14" ht="15">
      <c r="A2815" s="80"/>
      <c r="B2815" s="81"/>
      <c r="C2815" s="69"/>
      <c r="D2815" s="69"/>
      <c r="E2815" s="69"/>
      <c r="F2815" s="69"/>
      <c r="G2815" s="82"/>
      <c r="H2815" s="78"/>
      <c r="I2815" s="28">
        <f ca="1">SUMIF('IMPORTBFT (ID)'!$A$3:$A$5000,$G$4:$G$7322,'IMPORTBFT (ID)'!$B$3:$B$5000)</f>
        <v>0</v>
      </c>
      <c r="J2815" s="72"/>
      <c r="K2815" s="18" t="str">
        <f t="shared" ca="1" si="0"/>
        <v>-</v>
      </c>
      <c r="L2815" s="19" t="e">
        <f>IF(G2815=#REF!,#REF!,"FALSO")</f>
        <v>#REF!</v>
      </c>
      <c r="M2815" s="75"/>
      <c r="N2815" s="76"/>
    </row>
    <row r="2816" spans="1:14" ht="15">
      <c r="A2816" s="80"/>
      <c r="B2816" s="81"/>
      <c r="C2816" s="69"/>
      <c r="D2816" s="69"/>
      <c r="E2816" s="69"/>
      <c r="F2816" s="69"/>
      <c r="G2816" s="82"/>
      <c r="H2816" s="78"/>
      <c r="I2816" s="28">
        <f ca="1">SUMIF('IMPORTBFT (ID)'!$A$3:$A$5000,$G$4:$G$7322,'IMPORTBFT (ID)'!$B$3:$B$5000)</f>
        <v>0</v>
      </c>
      <c r="J2816" s="72"/>
      <c r="K2816" s="18" t="str">
        <f t="shared" ca="1" si="0"/>
        <v>-</v>
      </c>
      <c r="L2816" s="19" t="e">
        <f>IF(G2816=#REF!,#REF!,"FALSO")</f>
        <v>#REF!</v>
      </c>
      <c r="M2816" s="75"/>
      <c r="N2816" s="76"/>
    </row>
    <row r="2817" spans="1:14" ht="15">
      <c r="A2817" s="80"/>
      <c r="B2817" s="81"/>
      <c r="C2817" s="69"/>
      <c r="D2817" s="69"/>
      <c r="E2817" s="69"/>
      <c r="F2817" s="69"/>
      <c r="G2817" s="82"/>
      <c r="H2817" s="78"/>
      <c r="I2817" s="28">
        <f ca="1">SUMIF('IMPORTBFT (ID)'!$A$3:$A$5000,$G$4:$G$7322,'IMPORTBFT (ID)'!$B$3:$B$5000)</f>
        <v>0</v>
      </c>
      <c r="J2817" s="72"/>
      <c r="K2817" s="18" t="str">
        <f t="shared" ca="1" si="0"/>
        <v>-</v>
      </c>
      <c r="L2817" s="19" t="e">
        <f>IF(G2817=#REF!,#REF!,"FALSO")</f>
        <v>#REF!</v>
      </c>
      <c r="M2817" s="75"/>
      <c r="N2817" s="76"/>
    </row>
    <row r="2818" spans="1:14" ht="15">
      <c r="A2818" s="80"/>
      <c r="B2818" s="81"/>
      <c r="C2818" s="69"/>
      <c r="D2818" s="69"/>
      <c r="E2818" s="69"/>
      <c r="F2818" s="69"/>
      <c r="G2818" s="82"/>
      <c r="H2818" s="78"/>
      <c r="I2818" s="28">
        <f ca="1">SUMIF('IMPORTBFT (ID)'!$A$3:$A$5000,$G$4:$G$7322,'IMPORTBFT (ID)'!$B$3:$B$5000)</f>
        <v>0</v>
      </c>
      <c r="J2818" s="72"/>
      <c r="K2818" s="18" t="str">
        <f t="shared" ca="1" si="0"/>
        <v>-</v>
      </c>
      <c r="L2818" s="19" t="e">
        <f>IF(G2818=#REF!,#REF!,"FALSO")</f>
        <v>#REF!</v>
      </c>
      <c r="M2818" s="75"/>
      <c r="N2818" s="76"/>
    </row>
    <row r="2819" spans="1:14" ht="15">
      <c r="A2819" s="80"/>
      <c r="B2819" s="81"/>
      <c r="C2819" s="69"/>
      <c r="D2819" s="69"/>
      <c r="E2819" s="69"/>
      <c r="F2819" s="69"/>
      <c r="G2819" s="82"/>
      <c r="H2819" s="78"/>
      <c r="I2819" s="28">
        <f ca="1">SUMIF('IMPORTBFT (ID)'!$A$3:$A$5000,$G$4:$G$7322,'IMPORTBFT (ID)'!$B$3:$B$5000)</f>
        <v>0</v>
      </c>
      <c r="J2819" s="72"/>
      <c r="K2819" s="18" t="str">
        <f t="shared" ca="1" si="0"/>
        <v>-</v>
      </c>
      <c r="L2819" s="19" t="e">
        <f>IF(G2819=#REF!,#REF!,"FALSO")</f>
        <v>#REF!</v>
      </c>
      <c r="M2819" s="75"/>
      <c r="N2819" s="76"/>
    </row>
    <row r="2820" spans="1:14" ht="15">
      <c r="A2820" s="80"/>
      <c r="B2820" s="81"/>
      <c r="C2820" s="69"/>
      <c r="D2820" s="69"/>
      <c r="E2820" s="69"/>
      <c r="F2820" s="69"/>
      <c r="G2820" s="82"/>
      <c r="H2820" s="78"/>
      <c r="I2820" s="28">
        <f ca="1">SUMIF('IMPORTBFT (ID)'!$A$3:$A$5000,$G$4:$G$7322,'IMPORTBFT (ID)'!$B$3:$B$5000)</f>
        <v>0</v>
      </c>
      <c r="J2820" s="72"/>
      <c r="K2820" s="18" t="str">
        <f t="shared" ca="1" si="0"/>
        <v>-</v>
      </c>
      <c r="L2820" s="19" t="e">
        <f>IF(G2820=#REF!,#REF!,"FALSO")</f>
        <v>#REF!</v>
      </c>
      <c r="M2820" s="75"/>
      <c r="N2820" s="76"/>
    </row>
    <row r="2821" spans="1:14" ht="15">
      <c r="A2821" s="80"/>
      <c r="B2821" s="81"/>
      <c r="C2821" s="69"/>
      <c r="D2821" s="69"/>
      <c r="E2821" s="69"/>
      <c r="F2821" s="69"/>
      <c r="G2821" s="82"/>
      <c r="H2821" s="78"/>
      <c r="I2821" s="28">
        <f ca="1">SUMIF('IMPORTBFT (ID)'!$A$3:$A$5000,$G$4:$G$7322,'IMPORTBFT (ID)'!$B$3:$B$5000)</f>
        <v>0</v>
      </c>
      <c r="J2821" s="72"/>
      <c r="K2821" s="18" t="str">
        <f t="shared" ca="1" si="0"/>
        <v>-</v>
      </c>
      <c r="L2821" s="19" t="e">
        <f>IF(G2821=#REF!,#REF!,"FALSO")</f>
        <v>#REF!</v>
      </c>
      <c r="M2821" s="75"/>
      <c r="N2821" s="76"/>
    </row>
    <row r="2822" spans="1:14" ht="15">
      <c r="A2822" s="80"/>
      <c r="B2822" s="81"/>
      <c r="C2822" s="69"/>
      <c r="D2822" s="69"/>
      <c r="E2822" s="69"/>
      <c r="F2822" s="69"/>
      <c r="G2822" s="82"/>
      <c r="H2822" s="78"/>
      <c r="I2822" s="28">
        <f ca="1">SUMIF('IMPORTBFT (ID)'!$A$3:$A$5000,$G$4:$G$7322,'IMPORTBFT (ID)'!$B$3:$B$5000)</f>
        <v>0</v>
      </c>
      <c r="J2822" s="72"/>
      <c r="K2822" s="18" t="str">
        <f t="shared" ca="1" si="0"/>
        <v>-</v>
      </c>
      <c r="L2822" s="19" t="e">
        <f>IF(G2822=#REF!,#REF!,"FALSO")</f>
        <v>#REF!</v>
      </c>
      <c r="M2822" s="75"/>
      <c r="N2822" s="76"/>
    </row>
    <row r="2823" spans="1:14" ht="15">
      <c r="A2823" s="80"/>
      <c r="B2823" s="81"/>
      <c r="C2823" s="69"/>
      <c r="D2823" s="69"/>
      <c r="E2823" s="69"/>
      <c r="F2823" s="69"/>
      <c r="G2823" s="82"/>
      <c r="H2823" s="78"/>
      <c r="I2823" s="28">
        <f ca="1">SUMIF('IMPORTBFT (ID)'!$A$3:$A$5000,$G$4:$G$7322,'IMPORTBFT (ID)'!$B$3:$B$5000)</f>
        <v>0</v>
      </c>
      <c r="J2823" s="72"/>
      <c r="K2823" s="18" t="str">
        <f t="shared" ca="1" si="0"/>
        <v>-</v>
      </c>
      <c r="L2823" s="19" t="e">
        <f>IF(G2823=#REF!,#REF!,"FALSO")</f>
        <v>#REF!</v>
      </c>
      <c r="M2823" s="75"/>
      <c r="N2823" s="76"/>
    </row>
    <row r="2824" spans="1:14" ht="15">
      <c r="A2824" s="80"/>
      <c r="B2824" s="81"/>
      <c r="C2824" s="69"/>
      <c r="D2824" s="69"/>
      <c r="E2824" s="69"/>
      <c r="F2824" s="69"/>
      <c r="G2824" s="82"/>
      <c r="H2824" s="78"/>
      <c r="I2824" s="28">
        <f ca="1">SUMIF('IMPORTBFT (ID)'!$A$3:$A$5000,$G$4:$G$7322,'IMPORTBFT (ID)'!$B$3:$B$5000)</f>
        <v>0</v>
      </c>
      <c r="J2824" s="72"/>
      <c r="K2824" s="18" t="str">
        <f t="shared" ca="1" si="0"/>
        <v>-</v>
      </c>
      <c r="L2824" s="19" t="e">
        <f>IF(G2824=#REF!,#REF!,"FALSO")</f>
        <v>#REF!</v>
      </c>
      <c r="M2824" s="75"/>
      <c r="N2824" s="76"/>
    </row>
    <row r="2825" spans="1:14" ht="15">
      <c r="A2825" s="80"/>
      <c r="B2825" s="81"/>
      <c r="C2825" s="69"/>
      <c r="D2825" s="69"/>
      <c r="E2825" s="69"/>
      <c r="F2825" s="69"/>
      <c r="G2825" s="82"/>
      <c r="H2825" s="78"/>
      <c r="I2825" s="28">
        <f ca="1">SUMIF('IMPORTBFT (ID)'!$A$3:$A$5000,$G$4:$G$7322,'IMPORTBFT (ID)'!$B$3:$B$5000)</f>
        <v>0</v>
      </c>
      <c r="J2825" s="72"/>
      <c r="K2825" s="18" t="str">
        <f t="shared" ca="1" si="0"/>
        <v>-</v>
      </c>
      <c r="L2825" s="19" t="e">
        <f>IF(G2825=#REF!,#REF!,"FALSO")</f>
        <v>#REF!</v>
      </c>
      <c r="M2825" s="75"/>
      <c r="N2825" s="76"/>
    </row>
    <row r="2826" spans="1:14" ht="15">
      <c r="A2826" s="80"/>
      <c r="B2826" s="81"/>
      <c r="C2826" s="69"/>
      <c r="D2826" s="69"/>
      <c r="E2826" s="69"/>
      <c r="F2826" s="69"/>
      <c r="G2826" s="82"/>
      <c r="H2826" s="78"/>
      <c r="I2826" s="28">
        <f ca="1">SUMIF('IMPORTBFT (ID)'!$A$3:$A$5000,$G$4:$G$7322,'IMPORTBFT (ID)'!$B$3:$B$5000)</f>
        <v>0</v>
      </c>
      <c r="J2826" s="72"/>
      <c r="K2826" s="18" t="str">
        <f t="shared" ca="1" si="0"/>
        <v>-</v>
      </c>
      <c r="L2826" s="19" t="e">
        <f>IF(G2826=#REF!,#REF!,"FALSO")</f>
        <v>#REF!</v>
      </c>
      <c r="M2826" s="75"/>
      <c r="N2826" s="76"/>
    </row>
    <row r="2827" spans="1:14" ht="15">
      <c r="A2827" s="80"/>
      <c r="B2827" s="81"/>
      <c r="C2827" s="69"/>
      <c r="D2827" s="69"/>
      <c r="E2827" s="69"/>
      <c r="F2827" s="69"/>
      <c r="G2827" s="82"/>
      <c r="H2827" s="78"/>
      <c r="I2827" s="28">
        <f ca="1">SUMIF('IMPORTBFT (ID)'!$A$3:$A$5000,$G$4:$G$7322,'IMPORTBFT (ID)'!$B$3:$B$5000)</f>
        <v>0</v>
      </c>
      <c r="J2827" s="72"/>
      <c r="K2827" s="18" t="str">
        <f t="shared" ca="1" si="0"/>
        <v>-</v>
      </c>
      <c r="L2827" s="19" t="e">
        <f>IF(G2827=#REF!,#REF!,"FALSO")</f>
        <v>#REF!</v>
      </c>
      <c r="M2827" s="75"/>
      <c r="N2827" s="76"/>
    </row>
    <row r="2828" spans="1:14" ht="15">
      <c r="A2828" s="80"/>
      <c r="B2828" s="81"/>
      <c r="C2828" s="69"/>
      <c r="D2828" s="69"/>
      <c r="E2828" s="69"/>
      <c r="F2828" s="69"/>
      <c r="G2828" s="82"/>
      <c r="H2828" s="78"/>
      <c r="I2828" s="28">
        <f ca="1">SUMIF('IMPORTBFT (ID)'!$A$3:$A$5000,$G$4:$G$7322,'IMPORTBFT (ID)'!$B$3:$B$5000)</f>
        <v>0</v>
      </c>
      <c r="J2828" s="72"/>
      <c r="K2828" s="18" t="str">
        <f t="shared" ca="1" si="0"/>
        <v>-</v>
      </c>
      <c r="L2828" s="19" t="e">
        <f>IF(G2828=#REF!,#REF!,"FALSO")</f>
        <v>#REF!</v>
      </c>
      <c r="M2828" s="75"/>
      <c r="N2828" s="76"/>
    </row>
    <row r="2829" spans="1:14" ht="15">
      <c r="A2829" s="80"/>
      <c r="B2829" s="81"/>
      <c r="C2829" s="69"/>
      <c r="D2829" s="69"/>
      <c r="E2829" s="69"/>
      <c r="F2829" s="69"/>
      <c r="G2829" s="82"/>
      <c r="H2829" s="78"/>
      <c r="I2829" s="28">
        <f ca="1">SUMIF('IMPORTBFT (ID)'!$A$3:$A$5000,$G$4:$G$7322,'IMPORTBFT (ID)'!$B$3:$B$5000)</f>
        <v>0</v>
      </c>
      <c r="J2829" s="72"/>
      <c r="K2829" s="18" t="str">
        <f t="shared" ca="1" si="0"/>
        <v>-</v>
      </c>
      <c r="L2829" s="19" t="e">
        <f>IF(G2829=#REF!,#REF!,"FALSO")</f>
        <v>#REF!</v>
      </c>
      <c r="M2829" s="75"/>
      <c r="N2829" s="76"/>
    </row>
    <row r="2830" spans="1:14" ht="15">
      <c r="A2830" s="80"/>
      <c r="B2830" s="81"/>
      <c r="C2830" s="69"/>
      <c r="D2830" s="69"/>
      <c r="E2830" s="69"/>
      <c r="F2830" s="69"/>
      <c r="G2830" s="82"/>
      <c r="H2830" s="78"/>
      <c r="I2830" s="28">
        <f ca="1">SUMIF('IMPORTBFT (ID)'!$A$3:$A$5000,$G$4:$G$7322,'IMPORTBFT (ID)'!$B$3:$B$5000)</f>
        <v>0</v>
      </c>
      <c r="J2830" s="72"/>
      <c r="K2830" s="18" t="str">
        <f t="shared" ca="1" si="0"/>
        <v>-</v>
      </c>
      <c r="L2830" s="19" t="e">
        <f>IF(G2830=#REF!,#REF!,"FALSO")</f>
        <v>#REF!</v>
      </c>
      <c r="M2830" s="75"/>
      <c r="N2830" s="76"/>
    </row>
    <row r="2831" spans="1:14" ht="15">
      <c r="A2831" s="80"/>
      <c r="B2831" s="81"/>
      <c r="C2831" s="69"/>
      <c r="D2831" s="69"/>
      <c r="E2831" s="69"/>
      <c r="F2831" s="69"/>
      <c r="G2831" s="82"/>
      <c r="H2831" s="78"/>
      <c r="I2831" s="28">
        <f ca="1">SUMIF('IMPORTBFT (ID)'!$A$3:$A$5000,$G$4:$G$7322,'IMPORTBFT (ID)'!$B$3:$B$5000)</f>
        <v>0</v>
      </c>
      <c r="J2831" s="72"/>
      <c r="K2831" s="18" t="str">
        <f t="shared" ca="1" si="0"/>
        <v>-</v>
      </c>
      <c r="L2831" s="19" t="e">
        <f>IF(G2831=#REF!,#REF!,"FALSO")</f>
        <v>#REF!</v>
      </c>
      <c r="M2831" s="75"/>
      <c r="N2831" s="76"/>
    </row>
    <row r="2832" spans="1:14" ht="15">
      <c r="A2832" s="80"/>
      <c r="B2832" s="81"/>
      <c r="C2832" s="69"/>
      <c r="D2832" s="69"/>
      <c r="E2832" s="69"/>
      <c r="F2832" s="69"/>
      <c r="G2832" s="82"/>
      <c r="H2832" s="78"/>
      <c r="I2832" s="28">
        <f ca="1">SUMIF('IMPORTBFT (ID)'!$A$3:$A$5000,$G$4:$G$7322,'IMPORTBFT (ID)'!$B$3:$B$5000)</f>
        <v>0</v>
      </c>
      <c r="J2832" s="72"/>
      <c r="K2832" s="18" t="str">
        <f t="shared" ca="1" si="0"/>
        <v>-</v>
      </c>
      <c r="L2832" s="19" t="e">
        <f>IF(G2832=#REF!,#REF!,"FALSO")</f>
        <v>#REF!</v>
      </c>
      <c r="M2832" s="75"/>
      <c r="N2832" s="76"/>
    </row>
    <row r="2833" spans="1:14" ht="15">
      <c r="A2833" s="80"/>
      <c r="B2833" s="81"/>
      <c r="C2833" s="69"/>
      <c r="D2833" s="69"/>
      <c r="E2833" s="69"/>
      <c r="F2833" s="69"/>
      <c r="G2833" s="82"/>
      <c r="H2833" s="78"/>
      <c r="I2833" s="28">
        <f ca="1">SUMIF('IMPORTBFT (ID)'!$A$3:$A$5000,$G$4:$G$7322,'IMPORTBFT (ID)'!$B$3:$B$5000)</f>
        <v>0</v>
      </c>
      <c r="J2833" s="72"/>
      <c r="K2833" s="18" t="str">
        <f t="shared" ca="1" si="0"/>
        <v>-</v>
      </c>
      <c r="L2833" s="19" t="e">
        <f>IF(G2833=#REF!,#REF!,"FALSO")</f>
        <v>#REF!</v>
      </c>
      <c r="M2833" s="75"/>
      <c r="N2833" s="76"/>
    </row>
    <row r="2834" spans="1:14" ht="15">
      <c r="A2834" s="80"/>
      <c r="B2834" s="81"/>
      <c r="C2834" s="69"/>
      <c r="D2834" s="69"/>
      <c r="E2834" s="69"/>
      <c r="F2834" s="69"/>
      <c r="G2834" s="82"/>
      <c r="H2834" s="78"/>
      <c r="I2834" s="28">
        <f ca="1">SUMIF('IMPORTBFT (ID)'!$A$3:$A$5000,$G$4:$G$7322,'IMPORTBFT (ID)'!$B$3:$B$5000)</f>
        <v>0</v>
      </c>
      <c r="J2834" s="72"/>
      <c r="K2834" s="18" t="str">
        <f t="shared" ca="1" si="0"/>
        <v>-</v>
      </c>
      <c r="L2834" s="19" t="e">
        <f>IF(G2834=#REF!,#REF!,"FALSO")</f>
        <v>#REF!</v>
      </c>
      <c r="M2834" s="75"/>
      <c r="N2834" s="76"/>
    </row>
    <row r="2835" spans="1:14" ht="15">
      <c r="A2835" s="80"/>
      <c r="B2835" s="81"/>
      <c r="C2835" s="69"/>
      <c r="D2835" s="69"/>
      <c r="E2835" s="69"/>
      <c r="F2835" s="69"/>
      <c r="G2835" s="82"/>
      <c r="H2835" s="78"/>
      <c r="I2835" s="28">
        <f ca="1">SUMIF('IMPORTBFT (ID)'!$A$3:$A$5000,$G$4:$G$7322,'IMPORTBFT (ID)'!$B$3:$B$5000)</f>
        <v>0</v>
      </c>
      <c r="J2835" s="72"/>
      <c r="K2835" s="18" t="str">
        <f t="shared" ca="1" si="0"/>
        <v>-</v>
      </c>
      <c r="L2835" s="19" t="e">
        <f>IF(G2835=#REF!,#REF!,"FALSO")</f>
        <v>#REF!</v>
      </c>
      <c r="M2835" s="75"/>
      <c r="N2835" s="76"/>
    </row>
    <row r="2836" spans="1:14" ht="15">
      <c r="A2836" s="80"/>
      <c r="B2836" s="81"/>
      <c r="C2836" s="69"/>
      <c r="D2836" s="69"/>
      <c r="E2836" s="69"/>
      <c r="F2836" s="69"/>
      <c r="G2836" s="82"/>
      <c r="H2836" s="78"/>
      <c r="I2836" s="28">
        <f ca="1">SUMIF('IMPORTBFT (ID)'!$A$3:$A$5000,$G$4:$G$7322,'IMPORTBFT (ID)'!$B$3:$B$5000)</f>
        <v>0</v>
      </c>
      <c r="J2836" s="72"/>
      <c r="K2836" s="18" t="str">
        <f t="shared" ca="1" si="0"/>
        <v>-</v>
      </c>
      <c r="L2836" s="19" t="e">
        <f>IF(G2836=#REF!,#REF!,"FALSO")</f>
        <v>#REF!</v>
      </c>
      <c r="M2836" s="75"/>
      <c r="N2836" s="76"/>
    </row>
    <row r="2837" spans="1:14" ht="15">
      <c r="A2837" s="80"/>
      <c r="B2837" s="81"/>
      <c r="C2837" s="69"/>
      <c r="D2837" s="69"/>
      <c r="E2837" s="69"/>
      <c r="F2837" s="69"/>
      <c r="G2837" s="82"/>
      <c r="H2837" s="78"/>
      <c r="I2837" s="28">
        <f ca="1">SUMIF('IMPORTBFT (ID)'!$A$3:$A$5000,$G$4:$G$7322,'IMPORTBFT (ID)'!$B$3:$B$5000)</f>
        <v>0</v>
      </c>
      <c r="J2837" s="72"/>
      <c r="K2837" s="18" t="str">
        <f t="shared" ca="1" si="0"/>
        <v>-</v>
      </c>
      <c r="L2837" s="19" t="e">
        <f>IF(G2837=#REF!,#REF!,"FALSO")</f>
        <v>#REF!</v>
      </c>
      <c r="M2837" s="75"/>
      <c r="N2837" s="76"/>
    </row>
    <row r="2838" spans="1:14" ht="15">
      <c r="A2838" s="80"/>
      <c r="B2838" s="81"/>
      <c r="C2838" s="69"/>
      <c r="D2838" s="69"/>
      <c r="E2838" s="69"/>
      <c r="F2838" s="69"/>
      <c r="G2838" s="82"/>
      <c r="H2838" s="78"/>
      <c r="I2838" s="28">
        <f ca="1">SUMIF('IMPORTBFT (ID)'!$A$3:$A$5000,$G$4:$G$7322,'IMPORTBFT (ID)'!$B$3:$B$5000)</f>
        <v>0</v>
      </c>
      <c r="J2838" s="72"/>
      <c r="K2838" s="18" t="str">
        <f t="shared" ca="1" si="0"/>
        <v>-</v>
      </c>
      <c r="L2838" s="19" t="e">
        <f>IF(G2838=#REF!,#REF!,"FALSO")</f>
        <v>#REF!</v>
      </c>
      <c r="M2838" s="75"/>
      <c r="N2838" s="76"/>
    </row>
    <row r="2839" spans="1:14" ht="15">
      <c r="A2839" s="80"/>
      <c r="B2839" s="81"/>
      <c r="C2839" s="69"/>
      <c r="D2839" s="69"/>
      <c r="E2839" s="69"/>
      <c r="F2839" s="69"/>
      <c r="G2839" s="82"/>
      <c r="H2839" s="78"/>
      <c r="I2839" s="28">
        <f ca="1">SUMIF('IMPORTBFT (ID)'!$A$3:$A$5000,$G$4:$G$7322,'IMPORTBFT (ID)'!$B$3:$B$5000)</f>
        <v>0</v>
      </c>
      <c r="J2839" s="72"/>
      <c r="K2839" s="18" t="str">
        <f t="shared" ca="1" si="0"/>
        <v>-</v>
      </c>
      <c r="L2839" s="19" t="e">
        <f>IF(G2839=#REF!,#REF!,"FALSO")</f>
        <v>#REF!</v>
      </c>
      <c r="M2839" s="75"/>
      <c r="N2839" s="76"/>
    </row>
    <row r="2840" spans="1:14" ht="15">
      <c r="A2840" s="80"/>
      <c r="B2840" s="81"/>
      <c r="C2840" s="69"/>
      <c r="D2840" s="69"/>
      <c r="E2840" s="69"/>
      <c r="F2840" s="69"/>
      <c r="G2840" s="82"/>
      <c r="H2840" s="78"/>
      <c r="I2840" s="28">
        <f ca="1">SUMIF('IMPORTBFT (ID)'!$A$3:$A$5000,$G$4:$G$7322,'IMPORTBFT (ID)'!$B$3:$B$5000)</f>
        <v>0</v>
      </c>
      <c r="J2840" s="72"/>
      <c r="K2840" s="18" t="str">
        <f t="shared" ca="1" si="0"/>
        <v>-</v>
      </c>
      <c r="L2840" s="19" t="e">
        <f>IF(G2840=#REF!,#REF!,"FALSO")</f>
        <v>#REF!</v>
      </c>
      <c r="M2840" s="75"/>
      <c r="N2840" s="76"/>
    </row>
    <row r="2841" spans="1:14" ht="15">
      <c r="A2841" s="80"/>
      <c r="B2841" s="81"/>
      <c r="C2841" s="69"/>
      <c r="D2841" s="69"/>
      <c r="E2841" s="69"/>
      <c r="F2841" s="69"/>
      <c r="G2841" s="82"/>
      <c r="H2841" s="78"/>
      <c r="I2841" s="28">
        <f ca="1">SUMIF('IMPORTBFT (ID)'!$A$3:$A$5000,$G$4:$G$7322,'IMPORTBFT (ID)'!$B$3:$B$5000)</f>
        <v>0</v>
      </c>
      <c r="J2841" s="72"/>
      <c r="K2841" s="18" t="str">
        <f t="shared" ca="1" si="0"/>
        <v>-</v>
      </c>
      <c r="L2841" s="19" t="e">
        <f>IF(G2841=#REF!,#REF!,"FALSO")</f>
        <v>#REF!</v>
      </c>
      <c r="M2841" s="75"/>
      <c r="N2841" s="76"/>
    </row>
    <row r="2842" spans="1:14" ht="15">
      <c r="A2842" s="80"/>
      <c r="B2842" s="81"/>
      <c r="C2842" s="69"/>
      <c r="D2842" s="69"/>
      <c r="E2842" s="69"/>
      <c r="F2842" s="69"/>
      <c r="G2842" s="82"/>
      <c r="H2842" s="78"/>
      <c r="I2842" s="28">
        <f ca="1">SUMIF('IMPORTBFT (ID)'!$A$3:$A$5000,$G$4:$G$7322,'IMPORTBFT (ID)'!$B$3:$B$5000)</f>
        <v>0</v>
      </c>
      <c r="J2842" s="72"/>
      <c r="K2842" s="18" t="str">
        <f t="shared" ca="1" si="0"/>
        <v>-</v>
      </c>
      <c r="L2842" s="19" t="e">
        <f>IF(G2842=#REF!,#REF!,"FALSO")</f>
        <v>#REF!</v>
      </c>
      <c r="M2842" s="75"/>
      <c r="N2842" s="76"/>
    </row>
    <row r="2843" spans="1:14" ht="15">
      <c r="A2843" s="80"/>
      <c r="B2843" s="81"/>
      <c r="C2843" s="69"/>
      <c r="D2843" s="69"/>
      <c r="E2843" s="69"/>
      <c r="F2843" s="69"/>
      <c r="G2843" s="82"/>
      <c r="H2843" s="78"/>
      <c r="I2843" s="28">
        <f ca="1">SUMIF('IMPORTBFT (ID)'!$A$3:$A$5000,$G$4:$G$7322,'IMPORTBFT (ID)'!$B$3:$B$5000)</f>
        <v>0</v>
      </c>
      <c r="J2843" s="72"/>
      <c r="K2843" s="18" t="str">
        <f t="shared" ca="1" si="0"/>
        <v>-</v>
      </c>
      <c r="L2843" s="19" t="e">
        <f>IF(G2843=#REF!,#REF!,"FALSO")</f>
        <v>#REF!</v>
      </c>
      <c r="M2843" s="75"/>
      <c r="N2843" s="76"/>
    </row>
    <row r="2844" spans="1:14" ht="15">
      <c r="A2844" s="80"/>
      <c r="B2844" s="81"/>
      <c r="C2844" s="69"/>
      <c r="D2844" s="69"/>
      <c r="E2844" s="69"/>
      <c r="F2844" s="69"/>
      <c r="G2844" s="82"/>
      <c r="H2844" s="78"/>
      <c r="I2844" s="28">
        <f ca="1">SUMIF('IMPORTBFT (ID)'!$A$3:$A$5000,$G$4:$G$7322,'IMPORTBFT (ID)'!$B$3:$B$5000)</f>
        <v>0</v>
      </c>
      <c r="J2844" s="72"/>
      <c r="K2844" s="18" t="str">
        <f t="shared" ca="1" si="0"/>
        <v>-</v>
      </c>
      <c r="L2844" s="19" t="e">
        <f>IF(G2844=#REF!,#REF!,"FALSO")</f>
        <v>#REF!</v>
      </c>
      <c r="M2844" s="75"/>
      <c r="N2844" s="76"/>
    </row>
    <row r="2845" spans="1:14" ht="15">
      <c r="A2845" s="80"/>
      <c r="B2845" s="81"/>
      <c r="C2845" s="69"/>
      <c r="D2845" s="69"/>
      <c r="E2845" s="69"/>
      <c r="F2845" s="69"/>
      <c r="G2845" s="82"/>
      <c r="H2845" s="78"/>
      <c r="I2845" s="28">
        <f ca="1">SUMIF('IMPORTBFT (ID)'!$A$3:$A$5000,$G$4:$G$7322,'IMPORTBFT (ID)'!$B$3:$B$5000)</f>
        <v>0</v>
      </c>
      <c r="J2845" s="72"/>
      <c r="K2845" s="18" t="str">
        <f t="shared" ca="1" si="0"/>
        <v>-</v>
      </c>
      <c r="L2845" s="19" t="e">
        <f>IF(G2845=#REF!,#REF!,"FALSO")</f>
        <v>#REF!</v>
      </c>
      <c r="M2845" s="75"/>
      <c r="N2845" s="76"/>
    </row>
    <row r="2846" spans="1:14" ht="15">
      <c r="A2846" s="80"/>
      <c r="B2846" s="81"/>
      <c r="C2846" s="69"/>
      <c r="D2846" s="69"/>
      <c r="E2846" s="69"/>
      <c r="F2846" s="69"/>
      <c r="G2846" s="82"/>
      <c r="H2846" s="78"/>
      <c r="I2846" s="28">
        <f ca="1">SUMIF('IMPORTBFT (ID)'!$A$3:$A$5000,$G$4:$G$7322,'IMPORTBFT (ID)'!$B$3:$B$5000)</f>
        <v>0</v>
      </c>
      <c r="J2846" s="72"/>
      <c r="K2846" s="18" t="str">
        <f t="shared" ca="1" si="0"/>
        <v>-</v>
      </c>
      <c r="L2846" s="19" t="e">
        <f>IF(G2846=#REF!,#REF!,"FALSO")</f>
        <v>#REF!</v>
      </c>
      <c r="M2846" s="75"/>
      <c r="N2846" s="76"/>
    </row>
    <row r="2847" spans="1:14" ht="15">
      <c r="A2847" s="80"/>
      <c r="B2847" s="81"/>
      <c r="C2847" s="69"/>
      <c r="D2847" s="69"/>
      <c r="E2847" s="69"/>
      <c r="F2847" s="69"/>
      <c r="G2847" s="82"/>
      <c r="H2847" s="78"/>
      <c r="I2847" s="28">
        <f ca="1">SUMIF('IMPORTBFT (ID)'!$A$3:$A$5000,$G$4:$G$7322,'IMPORTBFT (ID)'!$B$3:$B$5000)</f>
        <v>0</v>
      </c>
      <c r="J2847" s="72"/>
      <c r="K2847" s="18" t="str">
        <f t="shared" ca="1" si="0"/>
        <v>-</v>
      </c>
      <c r="L2847" s="19" t="e">
        <f>IF(G2847=#REF!,#REF!,"FALSO")</f>
        <v>#REF!</v>
      </c>
      <c r="M2847" s="75"/>
      <c r="N2847" s="76"/>
    </row>
    <row r="2848" spans="1:14" ht="15">
      <c r="A2848" s="80"/>
      <c r="B2848" s="81"/>
      <c r="C2848" s="69"/>
      <c r="D2848" s="69"/>
      <c r="E2848" s="69"/>
      <c r="F2848" s="69"/>
      <c r="G2848" s="82"/>
      <c r="H2848" s="78"/>
      <c r="I2848" s="28">
        <f ca="1">SUMIF('IMPORTBFT (ID)'!$A$3:$A$5000,$G$4:$G$7322,'IMPORTBFT (ID)'!$B$3:$B$5000)</f>
        <v>0</v>
      </c>
      <c r="J2848" s="72"/>
      <c r="K2848" s="18" t="str">
        <f t="shared" ca="1" si="0"/>
        <v>-</v>
      </c>
      <c r="L2848" s="19" t="e">
        <f>IF(G2848=#REF!,#REF!,"FALSO")</f>
        <v>#REF!</v>
      </c>
      <c r="M2848" s="75"/>
      <c r="N2848" s="76"/>
    </row>
    <row r="2849" spans="1:14" ht="15">
      <c r="A2849" s="80"/>
      <c r="B2849" s="81"/>
      <c r="C2849" s="69"/>
      <c r="D2849" s="69"/>
      <c r="E2849" s="69"/>
      <c r="F2849" s="69"/>
      <c r="G2849" s="82"/>
      <c r="H2849" s="78"/>
      <c r="I2849" s="28">
        <f ca="1">SUMIF('IMPORTBFT (ID)'!$A$3:$A$5000,$G$4:$G$7322,'IMPORTBFT (ID)'!$B$3:$B$5000)</f>
        <v>0</v>
      </c>
      <c r="J2849" s="72"/>
      <c r="K2849" s="18" t="str">
        <f t="shared" ca="1" si="0"/>
        <v>-</v>
      </c>
      <c r="L2849" s="19" t="e">
        <f>IF(G2849=#REF!,#REF!,"FALSO")</f>
        <v>#REF!</v>
      </c>
      <c r="M2849" s="75"/>
      <c r="N2849" s="76"/>
    </row>
    <row r="2850" spans="1:14" ht="15">
      <c r="A2850" s="80"/>
      <c r="B2850" s="81"/>
      <c r="C2850" s="69"/>
      <c r="D2850" s="69"/>
      <c r="E2850" s="69"/>
      <c r="F2850" s="69"/>
      <c r="G2850" s="82"/>
      <c r="H2850" s="78"/>
      <c r="I2850" s="28">
        <f ca="1">SUMIF('IMPORTBFT (ID)'!$A$3:$A$5000,$G$4:$G$7322,'IMPORTBFT (ID)'!$B$3:$B$5000)</f>
        <v>0</v>
      </c>
      <c r="J2850" s="72"/>
      <c r="K2850" s="18" t="str">
        <f t="shared" ca="1" si="0"/>
        <v>-</v>
      </c>
      <c r="L2850" s="19" t="e">
        <f>IF(G2850=#REF!,#REF!,"FALSO")</f>
        <v>#REF!</v>
      </c>
      <c r="M2850" s="75"/>
      <c r="N2850" s="76"/>
    </row>
    <row r="2851" spans="1:14" ht="15">
      <c r="A2851" s="80"/>
      <c r="B2851" s="81"/>
      <c r="C2851" s="69"/>
      <c r="D2851" s="69"/>
      <c r="E2851" s="69"/>
      <c r="F2851" s="69"/>
      <c r="G2851" s="82"/>
      <c r="H2851" s="78"/>
      <c r="I2851" s="28">
        <f ca="1">SUMIF('IMPORTBFT (ID)'!$A$3:$A$5000,$G$4:$G$7322,'IMPORTBFT (ID)'!$B$3:$B$5000)</f>
        <v>0</v>
      </c>
      <c r="J2851" s="72"/>
      <c r="K2851" s="18" t="str">
        <f t="shared" ca="1" si="0"/>
        <v>-</v>
      </c>
      <c r="L2851" s="19" t="e">
        <f>IF(G2851=#REF!,#REF!,"FALSO")</f>
        <v>#REF!</v>
      </c>
      <c r="M2851" s="75"/>
      <c r="N2851" s="76"/>
    </row>
    <row r="2852" spans="1:14" ht="15">
      <c r="A2852" s="80"/>
      <c r="B2852" s="81"/>
      <c r="C2852" s="69"/>
      <c r="D2852" s="69"/>
      <c r="E2852" s="69"/>
      <c r="F2852" s="69"/>
      <c r="G2852" s="82"/>
      <c r="H2852" s="78"/>
      <c r="I2852" s="28">
        <f ca="1">SUMIF('IMPORTBFT (ID)'!$A$3:$A$5000,$G$4:$G$7322,'IMPORTBFT (ID)'!$B$3:$B$5000)</f>
        <v>0</v>
      </c>
      <c r="J2852" s="72"/>
      <c r="K2852" s="18" t="str">
        <f t="shared" ca="1" si="0"/>
        <v>-</v>
      </c>
      <c r="L2852" s="19" t="e">
        <f>IF(G2852=#REF!,#REF!,"FALSO")</f>
        <v>#REF!</v>
      </c>
      <c r="M2852" s="75"/>
      <c r="N2852" s="76"/>
    </row>
    <row r="2853" spans="1:14" ht="15">
      <c r="A2853" s="80"/>
      <c r="B2853" s="81"/>
      <c r="C2853" s="69"/>
      <c r="D2853" s="69"/>
      <c r="E2853" s="69"/>
      <c r="F2853" s="69"/>
      <c r="G2853" s="82"/>
      <c r="H2853" s="78"/>
      <c r="I2853" s="28">
        <f ca="1">SUMIF('IMPORTBFT (ID)'!$A$3:$A$5000,$G$4:$G$7322,'IMPORTBFT (ID)'!$B$3:$B$5000)</f>
        <v>0</v>
      </c>
      <c r="J2853" s="72"/>
      <c r="K2853" s="18" t="str">
        <f t="shared" ca="1" si="0"/>
        <v>-</v>
      </c>
      <c r="L2853" s="19" t="e">
        <f>IF(G2853=#REF!,#REF!,"FALSO")</f>
        <v>#REF!</v>
      </c>
      <c r="M2853" s="75"/>
      <c r="N2853" s="76"/>
    </row>
    <row r="2854" spans="1:14" ht="15">
      <c r="A2854" s="80"/>
      <c r="B2854" s="81"/>
      <c r="C2854" s="69"/>
      <c r="D2854" s="69"/>
      <c r="E2854" s="69"/>
      <c r="F2854" s="69"/>
      <c r="G2854" s="82"/>
      <c r="H2854" s="78"/>
      <c r="I2854" s="28">
        <f ca="1">SUMIF('IMPORTBFT (ID)'!$A$3:$A$5000,$G$4:$G$7322,'IMPORTBFT (ID)'!$B$3:$B$5000)</f>
        <v>0</v>
      </c>
      <c r="J2854" s="72"/>
      <c r="K2854" s="18" t="str">
        <f t="shared" ca="1" si="0"/>
        <v>-</v>
      </c>
      <c r="L2854" s="19" t="e">
        <f>IF(G2854=#REF!,#REF!,"FALSO")</f>
        <v>#REF!</v>
      </c>
      <c r="M2854" s="75"/>
      <c r="N2854" s="76"/>
    </row>
    <row r="2855" spans="1:14" ht="15">
      <c r="A2855" s="80"/>
      <c r="B2855" s="81"/>
      <c r="C2855" s="69"/>
      <c r="D2855" s="69"/>
      <c r="E2855" s="69"/>
      <c r="F2855" s="69"/>
      <c r="G2855" s="82"/>
      <c r="H2855" s="78"/>
      <c r="I2855" s="28">
        <f ca="1">SUMIF('IMPORTBFT (ID)'!$A$3:$A$5000,$G$4:$G$7322,'IMPORTBFT (ID)'!$B$3:$B$5000)</f>
        <v>0</v>
      </c>
      <c r="J2855" s="72"/>
      <c r="K2855" s="18" t="str">
        <f t="shared" ca="1" si="0"/>
        <v>-</v>
      </c>
      <c r="L2855" s="19" t="e">
        <f>IF(G2855=#REF!,#REF!,"FALSO")</f>
        <v>#REF!</v>
      </c>
      <c r="M2855" s="75"/>
      <c r="N2855" s="76"/>
    </row>
    <row r="2856" spans="1:14" ht="15">
      <c r="A2856" s="80"/>
      <c r="B2856" s="81"/>
      <c r="C2856" s="69"/>
      <c r="D2856" s="69"/>
      <c r="E2856" s="69"/>
      <c r="F2856" s="69"/>
      <c r="G2856" s="82"/>
      <c r="H2856" s="78"/>
      <c r="I2856" s="28">
        <f ca="1">SUMIF('IMPORTBFT (ID)'!$A$3:$A$5000,$G$4:$G$7322,'IMPORTBFT (ID)'!$B$3:$B$5000)</f>
        <v>0</v>
      </c>
      <c r="J2856" s="72"/>
      <c r="K2856" s="18" t="str">
        <f t="shared" ca="1" si="0"/>
        <v>-</v>
      </c>
      <c r="L2856" s="19" t="e">
        <f>IF(G2856=#REF!,#REF!,"FALSO")</f>
        <v>#REF!</v>
      </c>
      <c r="M2856" s="75"/>
      <c r="N2856" s="76"/>
    </row>
    <row r="2857" spans="1:14" ht="15">
      <c r="A2857" s="80"/>
      <c r="B2857" s="81"/>
      <c r="C2857" s="69"/>
      <c r="D2857" s="69"/>
      <c r="E2857" s="69"/>
      <c r="F2857" s="69"/>
      <c r="G2857" s="82"/>
      <c r="H2857" s="78"/>
      <c r="I2857" s="28">
        <f ca="1">SUMIF('IMPORTBFT (ID)'!$A$3:$A$5000,$G$4:$G$7322,'IMPORTBFT (ID)'!$B$3:$B$5000)</f>
        <v>0</v>
      </c>
      <c r="J2857" s="72"/>
      <c r="K2857" s="18" t="str">
        <f t="shared" ca="1" si="0"/>
        <v>-</v>
      </c>
      <c r="L2857" s="19" t="e">
        <f>IF(G2857=#REF!,#REF!,"FALSO")</f>
        <v>#REF!</v>
      </c>
      <c r="M2857" s="75"/>
      <c r="N2857" s="76"/>
    </row>
    <row r="2858" spans="1:14" ht="15">
      <c r="A2858" s="80"/>
      <c r="B2858" s="81"/>
      <c r="C2858" s="69"/>
      <c r="D2858" s="69"/>
      <c r="E2858" s="69"/>
      <c r="F2858" s="69"/>
      <c r="G2858" s="82"/>
      <c r="H2858" s="78"/>
      <c r="I2858" s="28">
        <f ca="1">SUMIF('IMPORTBFT (ID)'!$A$3:$A$5000,$G$4:$G$7322,'IMPORTBFT (ID)'!$B$3:$B$5000)</f>
        <v>0</v>
      </c>
      <c r="J2858" s="72"/>
      <c r="K2858" s="18" t="str">
        <f t="shared" ca="1" si="0"/>
        <v>-</v>
      </c>
      <c r="L2858" s="19" t="e">
        <f>IF(G2858=#REF!,#REF!,"FALSO")</f>
        <v>#REF!</v>
      </c>
      <c r="M2858" s="75"/>
      <c r="N2858" s="76"/>
    </row>
    <row r="2859" spans="1:14" ht="15">
      <c r="A2859" s="80"/>
      <c r="B2859" s="81"/>
      <c r="C2859" s="69"/>
      <c r="D2859" s="69"/>
      <c r="E2859" s="69"/>
      <c r="F2859" s="69"/>
      <c r="G2859" s="82"/>
      <c r="H2859" s="78"/>
      <c r="I2859" s="28">
        <f ca="1">SUMIF('IMPORTBFT (ID)'!$A$3:$A$5000,$G$4:$G$7322,'IMPORTBFT (ID)'!$B$3:$B$5000)</f>
        <v>0</v>
      </c>
      <c r="J2859" s="72"/>
      <c r="K2859" s="18" t="str">
        <f t="shared" ca="1" si="0"/>
        <v>-</v>
      </c>
      <c r="L2859" s="19" t="e">
        <f>IF(G2859=#REF!,#REF!,"FALSO")</f>
        <v>#REF!</v>
      </c>
      <c r="M2859" s="75"/>
      <c r="N2859" s="76"/>
    </row>
    <row r="2860" spans="1:14" ht="15">
      <c r="A2860" s="80"/>
      <c r="B2860" s="81"/>
      <c r="C2860" s="69"/>
      <c r="D2860" s="69"/>
      <c r="E2860" s="69"/>
      <c r="F2860" s="69"/>
      <c r="G2860" s="82"/>
      <c r="H2860" s="78"/>
      <c r="I2860" s="28">
        <f ca="1">SUMIF('IMPORTBFT (ID)'!$A$3:$A$5000,$G$4:$G$7322,'IMPORTBFT (ID)'!$B$3:$B$5000)</f>
        <v>0</v>
      </c>
      <c r="J2860" s="72"/>
      <c r="K2860" s="18" t="str">
        <f t="shared" ca="1" si="0"/>
        <v>-</v>
      </c>
      <c r="L2860" s="19" t="e">
        <f>IF(G2860=#REF!,#REF!,"FALSO")</f>
        <v>#REF!</v>
      </c>
      <c r="M2860" s="75"/>
      <c r="N2860" s="76"/>
    </row>
    <row r="2861" spans="1:14" ht="15">
      <c r="A2861" s="80"/>
      <c r="B2861" s="81"/>
      <c r="C2861" s="69"/>
      <c r="D2861" s="69"/>
      <c r="E2861" s="69"/>
      <c r="F2861" s="69"/>
      <c r="G2861" s="82"/>
      <c r="H2861" s="78"/>
      <c r="I2861" s="28">
        <f ca="1">SUMIF('IMPORTBFT (ID)'!$A$3:$A$5000,$G$4:$G$7322,'IMPORTBFT (ID)'!$B$3:$B$5000)</f>
        <v>0</v>
      </c>
      <c r="J2861" s="72"/>
      <c r="K2861" s="18" t="str">
        <f t="shared" ca="1" si="0"/>
        <v>-</v>
      </c>
      <c r="L2861" s="19" t="e">
        <f>IF(G2861=#REF!,#REF!,"FALSO")</f>
        <v>#REF!</v>
      </c>
      <c r="M2861" s="75"/>
      <c r="N2861" s="76"/>
    </row>
    <row r="2862" spans="1:14" ht="15">
      <c r="A2862" s="80"/>
      <c r="B2862" s="81"/>
      <c r="C2862" s="69"/>
      <c r="D2862" s="69"/>
      <c r="E2862" s="69"/>
      <c r="F2862" s="69"/>
      <c r="G2862" s="82"/>
      <c r="H2862" s="78"/>
      <c r="I2862" s="28">
        <f ca="1">SUMIF('IMPORTBFT (ID)'!$A$3:$A$5000,$G$4:$G$7322,'IMPORTBFT (ID)'!$B$3:$B$5000)</f>
        <v>0</v>
      </c>
      <c r="J2862" s="72"/>
      <c r="K2862" s="18" t="str">
        <f t="shared" ca="1" si="0"/>
        <v>-</v>
      </c>
      <c r="L2862" s="19" t="e">
        <f>IF(G2862=#REF!,#REF!,"FALSO")</f>
        <v>#REF!</v>
      </c>
      <c r="M2862" s="75"/>
      <c r="N2862" s="76"/>
    </row>
    <row r="2863" spans="1:14" ht="15">
      <c r="A2863" s="80"/>
      <c r="B2863" s="81"/>
      <c r="C2863" s="69"/>
      <c r="D2863" s="69"/>
      <c r="E2863" s="69"/>
      <c r="F2863" s="69"/>
      <c r="G2863" s="82"/>
      <c r="H2863" s="78"/>
      <c r="I2863" s="28">
        <f ca="1">SUMIF('IMPORTBFT (ID)'!$A$3:$A$5000,$G$4:$G$7322,'IMPORTBFT (ID)'!$B$3:$B$5000)</f>
        <v>0</v>
      </c>
      <c r="J2863" s="72"/>
      <c r="K2863" s="18" t="str">
        <f t="shared" ca="1" si="0"/>
        <v>-</v>
      </c>
      <c r="L2863" s="19" t="e">
        <f>IF(G2863=#REF!,#REF!,"FALSO")</f>
        <v>#REF!</v>
      </c>
      <c r="M2863" s="75"/>
      <c r="N2863" s="76"/>
    </row>
    <row r="2864" spans="1:14" ht="15">
      <c r="A2864" s="80"/>
      <c r="B2864" s="81"/>
      <c r="C2864" s="69"/>
      <c r="D2864" s="69"/>
      <c r="E2864" s="69"/>
      <c r="F2864" s="69"/>
      <c r="G2864" s="82"/>
      <c r="H2864" s="78"/>
      <c r="I2864" s="28">
        <f ca="1">SUMIF('IMPORTBFT (ID)'!$A$3:$A$5000,$G$4:$G$7322,'IMPORTBFT (ID)'!$B$3:$B$5000)</f>
        <v>0</v>
      </c>
      <c r="J2864" s="72"/>
      <c r="K2864" s="18" t="str">
        <f t="shared" ca="1" si="0"/>
        <v>-</v>
      </c>
      <c r="L2864" s="19" t="e">
        <f>IF(G2864=#REF!,#REF!,"FALSO")</f>
        <v>#REF!</v>
      </c>
      <c r="M2864" s="75"/>
      <c r="N2864" s="76"/>
    </row>
    <row r="2865" spans="1:14" ht="15">
      <c r="A2865" s="80"/>
      <c r="B2865" s="81"/>
      <c r="C2865" s="69"/>
      <c r="D2865" s="69"/>
      <c r="E2865" s="69"/>
      <c r="F2865" s="69"/>
      <c r="G2865" s="82"/>
      <c r="H2865" s="78"/>
      <c r="I2865" s="28">
        <f ca="1">SUMIF('IMPORTBFT (ID)'!$A$3:$A$5000,$G$4:$G$7322,'IMPORTBFT (ID)'!$B$3:$B$5000)</f>
        <v>0</v>
      </c>
      <c r="J2865" s="72"/>
      <c r="K2865" s="18" t="str">
        <f t="shared" ca="1" si="0"/>
        <v>-</v>
      </c>
      <c r="L2865" s="19" t="e">
        <f>IF(G2865=#REF!,#REF!,"FALSO")</f>
        <v>#REF!</v>
      </c>
      <c r="M2865" s="75"/>
      <c r="N2865" s="76"/>
    </row>
    <row r="2866" spans="1:14" ht="15">
      <c r="A2866" s="80"/>
      <c r="B2866" s="81"/>
      <c r="C2866" s="69"/>
      <c r="D2866" s="69"/>
      <c r="E2866" s="69"/>
      <c r="F2866" s="69"/>
      <c r="G2866" s="82"/>
      <c r="H2866" s="78"/>
      <c r="I2866" s="28">
        <f ca="1">SUMIF('IMPORTBFT (ID)'!$A$3:$A$5000,$G$4:$G$7322,'IMPORTBFT (ID)'!$B$3:$B$5000)</f>
        <v>0</v>
      </c>
      <c r="J2866" s="72"/>
      <c r="K2866" s="18" t="str">
        <f t="shared" ca="1" si="0"/>
        <v>-</v>
      </c>
      <c r="L2866" s="19" t="e">
        <f>IF(G2866=#REF!,#REF!,"FALSO")</f>
        <v>#REF!</v>
      </c>
      <c r="M2866" s="75"/>
      <c r="N2866" s="76"/>
    </row>
    <row r="2867" spans="1:14" ht="15">
      <c r="A2867" s="80"/>
      <c r="B2867" s="81"/>
      <c r="C2867" s="69"/>
      <c r="D2867" s="69"/>
      <c r="E2867" s="69"/>
      <c r="F2867" s="69"/>
      <c r="G2867" s="82"/>
      <c r="H2867" s="78"/>
      <c r="I2867" s="28">
        <f ca="1">SUMIF('IMPORTBFT (ID)'!$A$3:$A$5000,$G$4:$G$7322,'IMPORTBFT (ID)'!$B$3:$B$5000)</f>
        <v>0</v>
      </c>
      <c r="J2867" s="72"/>
      <c r="K2867" s="18" t="str">
        <f t="shared" ca="1" si="0"/>
        <v>-</v>
      </c>
      <c r="L2867" s="19" t="e">
        <f>IF(G2867=#REF!,#REF!,"FALSO")</f>
        <v>#REF!</v>
      </c>
      <c r="M2867" s="75"/>
      <c r="N2867" s="76"/>
    </row>
    <row r="2868" spans="1:14" ht="15">
      <c r="A2868" s="80"/>
      <c r="B2868" s="81"/>
      <c r="C2868" s="69"/>
      <c r="D2868" s="69"/>
      <c r="E2868" s="69"/>
      <c r="F2868" s="69"/>
      <c r="G2868" s="82"/>
      <c r="H2868" s="78"/>
      <c r="I2868" s="28">
        <f ca="1">SUMIF('IMPORTBFT (ID)'!$A$3:$A$5000,$G$4:$G$7322,'IMPORTBFT (ID)'!$B$3:$B$5000)</f>
        <v>0</v>
      </c>
      <c r="J2868" s="72"/>
      <c r="K2868" s="18" t="str">
        <f t="shared" ca="1" si="0"/>
        <v>-</v>
      </c>
      <c r="L2868" s="19" t="e">
        <f>IF(G2868=#REF!,#REF!,"FALSO")</f>
        <v>#REF!</v>
      </c>
      <c r="M2868" s="75"/>
      <c r="N2868" s="76"/>
    </row>
    <row r="2869" spans="1:14" ht="15">
      <c r="A2869" s="80"/>
      <c r="B2869" s="81"/>
      <c r="C2869" s="69"/>
      <c r="D2869" s="69"/>
      <c r="E2869" s="69"/>
      <c r="F2869" s="69"/>
      <c r="G2869" s="82"/>
      <c r="H2869" s="78"/>
      <c r="I2869" s="28">
        <f ca="1">SUMIF('IMPORTBFT (ID)'!$A$3:$A$5000,$G$4:$G$7322,'IMPORTBFT (ID)'!$B$3:$B$5000)</f>
        <v>0</v>
      </c>
      <c r="J2869" s="72"/>
      <c r="K2869" s="18" t="str">
        <f t="shared" ca="1" si="0"/>
        <v>-</v>
      </c>
      <c r="L2869" s="19" t="e">
        <f>IF(G2869=#REF!,#REF!,"FALSO")</f>
        <v>#REF!</v>
      </c>
      <c r="M2869" s="75"/>
      <c r="N2869" s="76"/>
    </row>
    <row r="2870" spans="1:14" ht="15">
      <c r="A2870" s="80"/>
      <c r="B2870" s="81"/>
      <c r="C2870" s="69"/>
      <c r="D2870" s="69"/>
      <c r="E2870" s="69"/>
      <c r="F2870" s="69"/>
      <c r="G2870" s="82"/>
      <c r="H2870" s="78"/>
      <c r="I2870" s="28">
        <f ca="1">SUMIF('IMPORTBFT (ID)'!$A$3:$A$5000,$G$4:$G$7322,'IMPORTBFT (ID)'!$B$3:$B$5000)</f>
        <v>0</v>
      </c>
      <c r="J2870" s="72"/>
      <c r="K2870" s="18" t="str">
        <f t="shared" ca="1" si="0"/>
        <v>-</v>
      </c>
      <c r="L2870" s="19" t="e">
        <f>IF(G2870=#REF!,#REF!,"FALSO")</f>
        <v>#REF!</v>
      </c>
      <c r="M2870" s="75"/>
      <c r="N2870" s="76"/>
    </row>
    <row r="2871" spans="1:14" ht="15">
      <c r="A2871" s="80"/>
      <c r="B2871" s="81"/>
      <c r="C2871" s="69"/>
      <c r="D2871" s="69"/>
      <c r="E2871" s="69"/>
      <c r="F2871" s="69"/>
      <c r="G2871" s="82"/>
      <c r="H2871" s="78"/>
      <c r="I2871" s="28">
        <f ca="1">SUMIF('IMPORTBFT (ID)'!$A$3:$A$5000,$G$4:$G$7322,'IMPORTBFT (ID)'!$B$3:$B$5000)</f>
        <v>0</v>
      </c>
      <c r="J2871" s="72"/>
      <c r="K2871" s="18" t="str">
        <f t="shared" ca="1" si="0"/>
        <v>-</v>
      </c>
      <c r="L2871" s="19" t="e">
        <f>IF(G2871=#REF!,#REF!,"FALSO")</f>
        <v>#REF!</v>
      </c>
      <c r="M2871" s="75"/>
      <c r="N2871" s="76"/>
    </row>
    <row r="2872" spans="1:14" ht="15">
      <c r="A2872" s="80"/>
      <c r="B2872" s="81"/>
      <c r="C2872" s="69"/>
      <c r="D2872" s="69"/>
      <c r="E2872" s="69"/>
      <c r="F2872" s="69"/>
      <c r="G2872" s="82"/>
      <c r="H2872" s="78"/>
      <c r="I2872" s="28">
        <f ca="1">SUMIF('IMPORTBFT (ID)'!$A$3:$A$5000,$G$4:$G$7322,'IMPORTBFT (ID)'!$B$3:$B$5000)</f>
        <v>0</v>
      </c>
      <c r="J2872" s="72"/>
      <c r="K2872" s="18" t="str">
        <f t="shared" ca="1" si="0"/>
        <v>-</v>
      </c>
      <c r="L2872" s="19" t="e">
        <f>IF(G2872=#REF!,#REF!,"FALSO")</f>
        <v>#REF!</v>
      </c>
      <c r="M2872" s="75"/>
      <c r="N2872" s="76"/>
    </row>
    <row r="2873" spans="1:14" ht="15">
      <c r="A2873" s="80"/>
      <c r="B2873" s="81"/>
      <c r="C2873" s="69"/>
      <c r="D2873" s="69"/>
      <c r="E2873" s="69"/>
      <c r="F2873" s="69"/>
      <c r="G2873" s="82"/>
      <c r="H2873" s="78"/>
      <c r="I2873" s="28">
        <f ca="1">SUMIF('IMPORTBFT (ID)'!$A$3:$A$5000,$G$4:$G$7322,'IMPORTBFT (ID)'!$B$3:$B$5000)</f>
        <v>0</v>
      </c>
      <c r="J2873" s="72"/>
      <c r="K2873" s="18" t="str">
        <f t="shared" ca="1" si="0"/>
        <v>-</v>
      </c>
      <c r="L2873" s="19" t="e">
        <f>IF(G2873=#REF!,#REF!,"FALSO")</f>
        <v>#REF!</v>
      </c>
      <c r="M2873" s="75"/>
      <c r="N2873" s="76"/>
    </row>
    <row r="2874" spans="1:14" ht="15">
      <c r="A2874" s="80"/>
      <c r="B2874" s="81"/>
      <c r="C2874" s="69"/>
      <c r="D2874" s="69"/>
      <c r="E2874" s="69"/>
      <c r="F2874" s="69"/>
      <c r="G2874" s="82"/>
      <c r="H2874" s="78"/>
      <c r="I2874" s="28">
        <f ca="1">SUMIF('IMPORTBFT (ID)'!$A$3:$A$5000,$G$4:$G$7322,'IMPORTBFT (ID)'!$B$3:$B$5000)</f>
        <v>0</v>
      </c>
      <c r="J2874" s="72"/>
      <c r="K2874" s="18" t="str">
        <f t="shared" ca="1" si="0"/>
        <v>-</v>
      </c>
      <c r="L2874" s="19" t="e">
        <f>IF(G2874=#REF!,#REF!,"FALSO")</f>
        <v>#REF!</v>
      </c>
      <c r="M2874" s="75"/>
      <c r="N2874" s="76"/>
    </row>
    <row r="2875" spans="1:14" ht="15">
      <c r="A2875" s="80"/>
      <c r="B2875" s="81"/>
      <c r="C2875" s="69"/>
      <c r="D2875" s="69"/>
      <c r="E2875" s="69"/>
      <c r="F2875" s="69"/>
      <c r="G2875" s="82"/>
      <c r="H2875" s="78"/>
      <c r="I2875" s="28">
        <f ca="1">SUMIF('IMPORTBFT (ID)'!$A$3:$A$5000,$G$4:$G$7322,'IMPORTBFT (ID)'!$B$3:$B$5000)</f>
        <v>0</v>
      </c>
      <c r="J2875" s="72"/>
      <c r="K2875" s="18" t="str">
        <f t="shared" ca="1" si="0"/>
        <v>-</v>
      </c>
      <c r="L2875" s="19" t="e">
        <f>IF(G2875=#REF!,#REF!,"FALSO")</f>
        <v>#REF!</v>
      </c>
      <c r="M2875" s="75"/>
      <c r="N2875" s="76"/>
    </row>
    <row r="2876" spans="1:14" ht="15">
      <c r="A2876" s="80"/>
      <c r="B2876" s="81"/>
      <c r="C2876" s="69"/>
      <c r="D2876" s="69"/>
      <c r="E2876" s="69"/>
      <c r="F2876" s="69"/>
      <c r="G2876" s="82"/>
      <c r="H2876" s="78"/>
      <c r="I2876" s="28">
        <f ca="1">SUMIF('IMPORTBFT (ID)'!$A$3:$A$5000,$G$4:$G$7322,'IMPORTBFT (ID)'!$B$3:$B$5000)</f>
        <v>0</v>
      </c>
      <c r="J2876" s="72"/>
      <c r="K2876" s="18" t="str">
        <f t="shared" ca="1" si="0"/>
        <v>-</v>
      </c>
      <c r="L2876" s="19" t="e">
        <f>IF(G2876=#REF!,#REF!,"FALSO")</f>
        <v>#REF!</v>
      </c>
      <c r="M2876" s="75"/>
      <c r="N2876" s="76"/>
    </row>
    <row r="2877" spans="1:14" ht="15">
      <c r="A2877" s="80"/>
      <c r="B2877" s="81"/>
      <c r="C2877" s="69"/>
      <c r="D2877" s="69"/>
      <c r="E2877" s="69"/>
      <c r="F2877" s="69"/>
      <c r="G2877" s="82"/>
      <c r="H2877" s="78"/>
      <c r="I2877" s="28">
        <f ca="1">SUMIF('IMPORTBFT (ID)'!$A$3:$A$5000,$G$4:$G$7322,'IMPORTBFT (ID)'!$B$3:$B$5000)</f>
        <v>0</v>
      </c>
      <c r="J2877" s="72"/>
      <c r="K2877" s="18" t="str">
        <f t="shared" ca="1" si="0"/>
        <v>-</v>
      </c>
      <c r="L2877" s="19" t="e">
        <f>IF(G2877=#REF!,#REF!,"FALSO")</f>
        <v>#REF!</v>
      </c>
      <c r="M2877" s="75"/>
      <c r="N2877" s="76"/>
    </row>
    <row r="2878" spans="1:14" ht="15">
      <c r="A2878" s="80"/>
      <c r="B2878" s="81"/>
      <c r="C2878" s="69"/>
      <c r="D2878" s="69"/>
      <c r="E2878" s="69"/>
      <c r="F2878" s="69"/>
      <c r="G2878" s="82"/>
      <c r="H2878" s="78"/>
      <c r="I2878" s="28">
        <f ca="1">SUMIF('IMPORTBFT (ID)'!$A$3:$A$5000,$G$4:$G$7322,'IMPORTBFT (ID)'!$B$3:$B$5000)</f>
        <v>0</v>
      </c>
      <c r="J2878" s="72"/>
      <c r="K2878" s="18" t="str">
        <f t="shared" ca="1" si="0"/>
        <v>-</v>
      </c>
      <c r="L2878" s="19" t="e">
        <f>IF(G2878=#REF!,#REF!,"FALSO")</f>
        <v>#REF!</v>
      </c>
      <c r="M2878" s="75"/>
      <c r="N2878" s="76"/>
    </row>
    <row r="2879" spans="1:14" ht="15">
      <c r="A2879" s="80"/>
      <c r="B2879" s="81"/>
      <c r="C2879" s="69"/>
      <c r="D2879" s="69"/>
      <c r="E2879" s="69"/>
      <c r="F2879" s="69"/>
      <c r="G2879" s="82"/>
      <c r="H2879" s="78"/>
      <c r="I2879" s="28">
        <f ca="1">SUMIF('IMPORTBFT (ID)'!$A$3:$A$5000,$G$4:$G$7322,'IMPORTBFT (ID)'!$B$3:$B$5000)</f>
        <v>0</v>
      </c>
      <c r="J2879" s="72"/>
      <c r="K2879" s="18" t="str">
        <f t="shared" ca="1" si="0"/>
        <v>-</v>
      </c>
      <c r="L2879" s="19" t="e">
        <f>IF(G2879=#REF!,#REF!,"FALSO")</f>
        <v>#REF!</v>
      </c>
      <c r="M2879" s="75"/>
      <c r="N2879" s="76"/>
    </row>
    <row r="2880" spans="1:14" ht="15">
      <c r="A2880" s="80"/>
      <c r="B2880" s="81"/>
      <c r="C2880" s="69"/>
      <c r="D2880" s="69"/>
      <c r="E2880" s="69"/>
      <c r="F2880" s="69"/>
      <c r="G2880" s="82"/>
      <c r="H2880" s="78"/>
      <c r="I2880" s="28">
        <f ca="1">SUMIF('IMPORTBFT (ID)'!$A$3:$A$5000,$G$4:$G$7322,'IMPORTBFT (ID)'!$B$3:$B$5000)</f>
        <v>0</v>
      </c>
      <c r="J2880" s="72"/>
      <c r="K2880" s="18" t="str">
        <f t="shared" ca="1" si="0"/>
        <v>-</v>
      </c>
      <c r="L2880" s="19" t="e">
        <f>IF(G2880=#REF!,#REF!,"FALSO")</f>
        <v>#REF!</v>
      </c>
      <c r="M2880" s="75"/>
      <c r="N2880" s="76"/>
    </row>
    <row r="2881" spans="1:14" ht="15">
      <c r="A2881" s="80"/>
      <c r="B2881" s="81"/>
      <c r="C2881" s="69"/>
      <c r="D2881" s="69"/>
      <c r="E2881" s="69"/>
      <c r="F2881" s="69"/>
      <c r="G2881" s="82"/>
      <c r="H2881" s="78"/>
      <c r="I2881" s="28">
        <f ca="1">SUMIF('IMPORTBFT (ID)'!$A$3:$A$5000,$G$4:$G$7322,'IMPORTBFT (ID)'!$B$3:$B$5000)</f>
        <v>0</v>
      </c>
      <c r="J2881" s="72"/>
      <c r="K2881" s="18" t="str">
        <f t="shared" ca="1" si="0"/>
        <v>-</v>
      </c>
      <c r="L2881" s="19" t="e">
        <f>IF(G2881=#REF!,#REF!,"FALSO")</f>
        <v>#REF!</v>
      </c>
      <c r="M2881" s="75"/>
      <c r="N2881" s="76"/>
    </row>
    <row r="2882" spans="1:14" ht="15">
      <c r="A2882" s="80"/>
      <c r="B2882" s="81"/>
      <c r="C2882" s="69"/>
      <c r="D2882" s="69"/>
      <c r="E2882" s="69"/>
      <c r="F2882" s="69"/>
      <c r="G2882" s="82"/>
      <c r="H2882" s="78"/>
      <c r="I2882" s="28">
        <f ca="1">SUMIF('IMPORTBFT (ID)'!$A$3:$A$5000,$G$4:$G$7322,'IMPORTBFT (ID)'!$B$3:$B$5000)</f>
        <v>0</v>
      </c>
      <c r="J2882" s="72"/>
      <c r="K2882" s="18" t="str">
        <f t="shared" ca="1" si="0"/>
        <v>-</v>
      </c>
      <c r="L2882" s="19" t="e">
        <f>IF(G2882=#REF!,#REF!,"FALSO")</f>
        <v>#REF!</v>
      </c>
      <c r="M2882" s="75"/>
      <c r="N2882" s="76"/>
    </row>
    <row r="2883" spans="1:14" ht="15">
      <c r="A2883" s="80"/>
      <c r="B2883" s="81"/>
      <c r="C2883" s="69"/>
      <c r="D2883" s="69"/>
      <c r="E2883" s="69"/>
      <c r="F2883" s="69"/>
      <c r="G2883" s="82"/>
      <c r="H2883" s="78"/>
      <c r="I2883" s="28">
        <f ca="1">SUMIF('IMPORTBFT (ID)'!$A$3:$A$5000,$G$4:$G$7322,'IMPORTBFT (ID)'!$B$3:$B$5000)</f>
        <v>0</v>
      </c>
      <c r="J2883" s="72"/>
      <c r="K2883" s="18" t="str">
        <f t="shared" ca="1" si="0"/>
        <v>-</v>
      </c>
      <c r="L2883" s="19" t="e">
        <f>IF(G2883=#REF!,#REF!,"FALSO")</f>
        <v>#REF!</v>
      </c>
      <c r="M2883" s="75"/>
      <c r="N2883" s="76"/>
    </row>
    <row r="2884" spans="1:14" ht="15">
      <c r="A2884" s="80"/>
      <c r="B2884" s="81"/>
      <c r="C2884" s="69"/>
      <c r="D2884" s="69"/>
      <c r="E2884" s="69"/>
      <c r="F2884" s="69"/>
      <c r="G2884" s="82"/>
      <c r="H2884" s="78"/>
      <c r="I2884" s="28">
        <f ca="1">SUMIF('IMPORTBFT (ID)'!$A$3:$A$5000,$G$4:$G$7322,'IMPORTBFT (ID)'!$B$3:$B$5000)</f>
        <v>0</v>
      </c>
      <c r="J2884" s="72"/>
      <c r="K2884" s="18" t="str">
        <f t="shared" ca="1" si="0"/>
        <v>-</v>
      </c>
      <c r="L2884" s="19" t="e">
        <f>IF(G2884=#REF!,#REF!,"FALSO")</f>
        <v>#REF!</v>
      </c>
      <c r="M2884" s="75"/>
      <c r="N2884" s="76"/>
    </row>
    <row r="2885" spans="1:14" ht="15">
      <c r="A2885" s="80"/>
      <c r="B2885" s="81"/>
      <c r="C2885" s="69"/>
      <c r="D2885" s="69"/>
      <c r="E2885" s="69"/>
      <c r="F2885" s="69"/>
      <c r="G2885" s="82"/>
      <c r="H2885" s="78"/>
      <c r="I2885" s="28">
        <f ca="1">SUMIF('IMPORTBFT (ID)'!$A$3:$A$5000,$G$4:$G$7322,'IMPORTBFT (ID)'!$B$3:$B$5000)</f>
        <v>0</v>
      </c>
      <c r="J2885" s="72"/>
      <c r="K2885" s="18" t="str">
        <f t="shared" ca="1" si="0"/>
        <v>-</v>
      </c>
      <c r="L2885" s="19" t="e">
        <f>IF(G2885=#REF!,#REF!,"FALSO")</f>
        <v>#REF!</v>
      </c>
      <c r="M2885" s="75"/>
      <c r="N2885" s="76"/>
    </row>
    <row r="2886" spans="1:14" ht="15">
      <c r="A2886" s="80"/>
      <c r="B2886" s="81"/>
      <c r="C2886" s="69"/>
      <c r="D2886" s="69"/>
      <c r="E2886" s="69"/>
      <c r="F2886" s="69"/>
      <c r="G2886" s="82"/>
      <c r="H2886" s="78"/>
      <c r="I2886" s="28">
        <f ca="1">SUMIF('IMPORTBFT (ID)'!$A$3:$A$5000,$G$4:$G$7322,'IMPORTBFT (ID)'!$B$3:$B$5000)</f>
        <v>0</v>
      </c>
      <c r="J2886" s="72"/>
      <c r="K2886" s="18" t="str">
        <f t="shared" ca="1" si="0"/>
        <v>-</v>
      </c>
      <c r="L2886" s="19" t="e">
        <f>IF(G2886=#REF!,#REF!,"FALSO")</f>
        <v>#REF!</v>
      </c>
      <c r="M2886" s="75"/>
      <c r="N2886" s="76"/>
    </row>
    <row r="2887" spans="1:14" ht="15">
      <c r="A2887" s="80"/>
      <c r="B2887" s="81"/>
      <c r="C2887" s="69"/>
      <c r="D2887" s="69"/>
      <c r="E2887" s="69"/>
      <c r="F2887" s="69"/>
      <c r="G2887" s="82"/>
      <c r="H2887" s="78"/>
      <c r="I2887" s="28">
        <f ca="1">SUMIF('IMPORTBFT (ID)'!$A$3:$A$5000,$G$4:$G$7322,'IMPORTBFT (ID)'!$B$3:$B$5000)</f>
        <v>0</v>
      </c>
      <c r="J2887" s="72"/>
      <c r="K2887" s="18" t="str">
        <f t="shared" ca="1" si="0"/>
        <v>-</v>
      </c>
      <c r="L2887" s="19" t="e">
        <f>IF(G2887=#REF!,#REF!,"FALSO")</f>
        <v>#REF!</v>
      </c>
      <c r="M2887" s="75"/>
      <c r="N2887" s="76"/>
    </row>
    <row r="2888" spans="1:14" ht="15">
      <c r="A2888" s="80"/>
      <c r="B2888" s="81"/>
      <c r="C2888" s="69"/>
      <c r="D2888" s="69"/>
      <c r="E2888" s="69"/>
      <c r="F2888" s="69"/>
      <c r="G2888" s="82"/>
      <c r="H2888" s="78"/>
      <c r="I2888" s="28">
        <f ca="1">SUMIF('IMPORTBFT (ID)'!$A$3:$A$5000,$G$4:$G$7322,'IMPORTBFT (ID)'!$B$3:$B$5000)</f>
        <v>0</v>
      </c>
      <c r="J2888" s="72"/>
      <c r="K2888" s="18" t="str">
        <f t="shared" ca="1" si="0"/>
        <v>-</v>
      </c>
      <c r="L2888" s="19" t="e">
        <f>IF(G2888=#REF!,#REF!,"FALSO")</f>
        <v>#REF!</v>
      </c>
      <c r="M2888" s="75"/>
      <c r="N2888" s="76"/>
    </row>
    <row r="2889" spans="1:14" ht="15">
      <c r="A2889" s="80"/>
      <c r="B2889" s="81"/>
      <c r="C2889" s="69"/>
      <c r="D2889" s="69"/>
      <c r="E2889" s="69"/>
      <c r="F2889" s="69"/>
      <c r="G2889" s="82"/>
      <c r="H2889" s="78"/>
      <c r="I2889" s="28">
        <f ca="1">SUMIF('IMPORTBFT (ID)'!$A$3:$A$5000,$G$4:$G$7322,'IMPORTBFT (ID)'!$B$3:$B$5000)</f>
        <v>0</v>
      </c>
      <c r="J2889" s="72"/>
      <c r="K2889" s="18" t="str">
        <f t="shared" ca="1" si="0"/>
        <v>-</v>
      </c>
      <c r="L2889" s="19" t="e">
        <f>IF(G2889=#REF!,#REF!,"FALSO")</f>
        <v>#REF!</v>
      </c>
      <c r="M2889" s="75"/>
      <c r="N2889" s="76"/>
    </row>
    <row r="2890" spans="1:14" ht="15">
      <c r="A2890" s="80"/>
      <c r="B2890" s="81"/>
      <c r="C2890" s="69"/>
      <c r="D2890" s="69"/>
      <c r="E2890" s="69"/>
      <c r="F2890" s="69"/>
      <c r="G2890" s="82"/>
      <c r="H2890" s="78"/>
      <c r="I2890" s="28">
        <f ca="1">SUMIF('IMPORTBFT (ID)'!$A$3:$A$5000,$G$4:$G$7322,'IMPORTBFT (ID)'!$B$3:$B$5000)</f>
        <v>0</v>
      </c>
      <c r="J2890" s="72"/>
      <c r="K2890" s="18" t="str">
        <f t="shared" ca="1" si="0"/>
        <v>-</v>
      </c>
      <c r="L2890" s="19" t="e">
        <f>IF(G2890=#REF!,#REF!,"FALSO")</f>
        <v>#REF!</v>
      </c>
      <c r="M2890" s="75"/>
      <c r="N2890" s="76"/>
    </row>
    <row r="2891" spans="1:14" ht="15">
      <c r="A2891" s="80"/>
      <c r="B2891" s="81"/>
      <c r="C2891" s="69"/>
      <c r="D2891" s="69"/>
      <c r="E2891" s="69"/>
      <c r="F2891" s="69"/>
      <c r="G2891" s="82"/>
      <c r="H2891" s="78"/>
      <c r="I2891" s="28">
        <f ca="1">SUMIF('IMPORTBFT (ID)'!$A$3:$A$5000,$G$4:$G$7322,'IMPORTBFT (ID)'!$B$3:$B$5000)</f>
        <v>0</v>
      </c>
      <c r="J2891" s="72"/>
      <c r="K2891" s="18" t="str">
        <f t="shared" ca="1" si="0"/>
        <v>-</v>
      </c>
      <c r="L2891" s="19" t="e">
        <f>IF(G2891=#REF!,#REF!,"FALSO")</f>
        <v>#REF!</v>
      </c>
      <c r="M2891" s="75"/>
      <c r="N2891" s="76"/>
    </row>
    <row r="2892" spans="1:14" ht="15">
      <c r="A2892" s="80"/>
      <c r="B2892" s="81"/>
      <c r="C2892" s="69"/>
      <c r="D2892" s="69"/>
      <c r="E2892" s="69"/>
      <c r="F2892" s="69"/>
      <c r="G2892" s="82"/>
      <c r="H2892" s="78"/>
      <c r="I2892" s="28">
        <f ca="1">SUMIF('IMPORTBFT (ID)'!$A$3:$A$5000,$G$4:$G$7322,'IMPORTBFT (ID)'!$B$3:$B$5000)</f>
        <v>0</v>
      </c>
      <c r="J2892" s="72"/>
      <c r="K2892" s="18" t="str">
        <f t="shared" ca="1" si="0"/>
        <v>-</v>
      </c>
      <c r="L2892" s="19" t="e">
        <f>IF(G2892=#REF!,#REF!,"FALSO")</f>
        <v>#REF!</v>
      </c>
      <c r="M2892" s="75"/>
      <c r="N2892" s="76"/>
    </row>
    <row r="2893" spans="1:14" ht="15">
      <c r="A2893" s="80"/>
      <c r="B2893" s="81"/>
      <c r="C2893" s="69"/>
      <c r="D2893" s="69"/>
      <c r="E2893" s="69"/>
      <c r="F2893" s="69"/>
      <c r="G2893" s="82"/>
      <c r="H2893" s="78"/>
      <c r="I2893" s="28">
        <f ca="1">SUMIF('IMPORTBFT (ID)'!$A$3:$A$5000,$G$4:$G$7322,'IMPORTBFT (ID)'!$B$3:$B$5000)</f>
        <v>0</v>
      </c>
      <c r="J2893" s="72"/>
      <c r="K2893" s="18" t="str">
        <f t="shared" ca="1" si="0"/>
        <v>-</v>
      </c>
      <c r="L2893" s="19" t="e">
        <f>IF(G2893=#REF!,#REF!,"FALSO")</f>
        <v>#REF!</v>
      </c>
      <c r="M2893" s="75"/>
      <c r="N2893" s="76"/>
    </row>
    <row r="2894" spans="1:14" ht="15">
      <c r="A2894" s="80"/>
      <c r="B2894" s="81"/>
      <c r="C2894" s="69"/>
      <c r="D2894" s="69"/>
      <c r="E2894" s="69"/>
      <c r="F2894" s="69"/>
      <c r="G2894" s="82"/>
      <c r="H2894" s="78"/>
      <c r="I2894" s="28">
        <f ca="1">SUMIF('IMPORTBFT (ID)'!$A$3:$A$5000,$G$4:$G$7322,'IMPORTBFT (ID)'!$B$3:$B$5000)</f>
        <v>0</v>
      </c>
      <c r="J2894" s="72"/>
      <c r="K2894" s="18" t="str">
        <f t="shared" ca="1" si="0"/>
        <v>-</v>
      </c>
      <c r="L2894" s="19" t="e">
        <f>IF(G2894=#REF!,#REF!,"FALSO")</f>
        <v>#REF!</v>
      </c>
      <c r="M2894" s="75"/>
      <c r="N2894" s="76"/>
    </row>
    <row r="2895" spans="1:14" ht="15">
      <c r="A2895" s="80"/>
      <c r="B2895" s="81"/>
      <c r="C2895" s="69"/>
      <c r="D2895" s="69"/>
      <c r="E2895" s="69"/>
      <c r="F2895" s="69"/>
      <c r="G2895" s="82"/>
      <c r="H2895" s="78"/>
      <c r="I2895" s="28">
        <f ca="1">SUMIF('IMPORTBFT (ID)'!$A$3:$A$5000,$G$4:$G$7322,'IMPORTBFT (ID)'!$B$3:$B$5000)</f>
        <v>0</v>
      </c>
      <c r="J2895" s="72"/>
      <c r="K2895" s="18" t="str">
        <f t="shared" ca="1" si="0"/>
        <v>-</v>
      </c>
      <c r="L2895" s="19" t="e">
        <f>IF(G2895=#REF!,#REF!,"FALSO")</f>
        <v>#REF!</v>
      </c>
      <c r="M2895" s="75"/>
      <c r="N2895" s="76"/>
    </row>
    <row r="2896" spans="1:14" ht="15">
      <c r="A2896" s="80"/>
      <c r="B2896" s="81"/>
      <c r="C2896" s="69"/>
      <c r="D2896" s="69"/>
      <c r="E2896" s="69"/>
      <c r="F2896" s="69"/>
      <c r="G2896" s="82"/>
      <c r="H2896" s="78"/>
      <c r="I2896" s="28">
        <f ca="1">SUMIF('IMPORTBFT (ID)'!$A$3:$A$5000,$G$4:$G$7322,'IMPORTBFT (ID)'!$B$3:$B$5000)</f>
        <v>0</v>
      </c>
      <c r="J2896" s="72"/>
      <c r="K2896" s="18" t="str">
        <f t="shared" ca="1" si="0"/>
        <v>-</v>
      </c>
      <c r="L2896" s="19" t="e">
        <f>IF(G2896=#REF!,#REF!,"FALSO")</f>
        <v>#REF!</v>
      </c>
      <c r="M2896" s="75"/>
      <c r="N2896" s="76"/>
    </row>
    <row r="2897" spans="1:14" ht="15">
      <c r="A2897" s="80"/>
      <c r="B2897" s="81"/>
      <c r="C2897" s="69"/>
      <c r="D2897" s="69"/>
      <c r="E2897" s="69"/>
      <c r="F2897" s="69"/>
      <c r="G2897" s="82"/>
      <c r="H2897" s="78"/>
      <c r="I2897" s="28">
        <f ca="1">SUMIF('IMPORTBFT (ID)'!$A$3:$A$5000,$G$4:$G$7322,'IMPORTBFT (ID)'!$B$3:$B$5000)</f>
        <v>0</v>
      </c>
      <c r="J2897" s="72"/>
      <c r="K2897" s="18" t="str">
        <f t="shared" ca="1" si="0"/>
        <v>-</v>
      </c>
      <c r="L2897" s="19" t="e">
        <f>IF(G2897=#REF!,#REF!,"FALSO")</f>
        <v>#REF!</v>
      </c>
      <c r="M2897" s="75"/>
      <c r="N2897" s="76"/>
    </row>
    <row r="2898" spans="1:14" ht="15">
      <c r="A2898" s="80"/>
      <c r="B2898" s="81"/>
      <c r="C2898" s="69"/>
      <c r="D2898" s="69"/>
      <c r="E2898" s="69"/>
      <c r="F2898" s="69"/>
      <c r="G2898" s="82"/>
      <c r="H2898" s="78"/>
      <c r="I2898" s="28">
        <f ca="1">SUMIF('IMPORTBFT (ID)'!$A$3:$A$5000,$G$4:$G$7322,'IMPORTBFT (ID)'!$B$3:$B$5000)</f>
        <v>0</v>
      </c>
      <c r="J2898" s="72"/>
      <c r="K2898" s="18" t="str">
        <f t="shared" ca="1" si="0"/>
        <v>-</v>
      </c>
      <c r="L2898" s="19" t="e">
        <f>IF(G2898=#REF!,#REF!,"FALSO")</f>
        <v>#REF!</v>
      </c>
      <c r="M2898" s="75"/>
      <c r="N2898" s="76"/>
    </row>
    <row r="2899" spans="1:14" ht="15">
      <c r="A2899" s="80"/>
      <c r="B2899" s="81"/>
      <c r="C2899" s="69"/>
      <c r="D2899" s="69"/>
      <c r="E2899" s="69"/>
      <c r="F2899" s="69"/>
      <c r="G2899" s="82"/>
      <c r="H2899" s="78"/>
      <c r="I2899" s="28">
        <f ca="1">SUMIF('IMPORTBFT (ID)'!$A$3:$A$5000,$G$4:$G$7322,'IMPORTBFT (ID)'!$B$3:$B$5000)</f>
        <v>0</v>
      </c>
      <c r="J2899" s="72"/>
      <c r="K2899" s="18" t="str">
        <f t="shared" ca="1" si="0"/>
        <v>-</v>
      </c>
      <c r="L2899" s="19" t="e">
        <f>IF(G2899=#REF!,#REF!,"FALSO")</f>
        <v>#REF!</v>
      </c>
      <c r="M2899" s="75"/>
      <c r="N2899" s="76"/>
    </row>
    <row r="2900" spans="1:14" ht="15">
      <c r="A2900" s="80"/>
      <c r="B2900" s="81"/>
      <c r="C2900" s="69"/>
      <c r="D2900" s="69"/>
      <c r="E2900" s="69"/>
      <c r="F2900" s="69"/>
      <c r="G2900" s="82"/>
      <c r="H2900" s="78"/>
      <c r="I2900" s="28">
        <f ca="1">SUMIF('IMPORTBFT (ID)'!$A$3:$A$5000,$G$4:$G$7322,'IMPORTBFT (ID)'!$B$3:$B$5000)</f>
        <v>0</v>
      </c>
      <c r="J2900" s="72"/>
      <c r="K2900" s="18" t="str">
        <f t="shared" ca="1" si="0"/>
        <v>-</v>
      </c>
      <c r="L2900" s="19" t="e">
        <f>IF(G2900=#REF!,#REF!,"FALSO")</f>
        <v>#REF!</v>
      </c>
      <c r="M2900" s="75"/>
      <c r="N2900" s="76"/>
    </row>
    <row r="2901" spans="1:14" ht="15">
      <c r="A2901" s="80"/>
      <c r="B2901" s="81"/>
      <c r="C2901" s="69"/>
      <c r="D2901" s="69"/>
      <c r="E2901" s="69"/>
      <c r="F2901" s="69"/>
      <c r="G2901" s="82"/>
      <c r="H2901" s="78"/>
      <c r="I2901" s="28">
        <f ca="1">SUMIF('IMPORTBFT (ID)'!$A$3:$A$5000,$G$4:$G$7322,'IMPORTBFT (ID)'!$B$3:$B$5000)</f>
        <v>0</v>
      </c>
      <c r="J2901" s="72"/>
      <c r="K2901" s="18" t="str">
        <f t="shared" ca="1" si="0"/>
        <v>-</v>
      </c>
      <c r="L2901" s="19" t="e">
        <f>IF(G2901=#REF!,#REF!,"FALSO")</f>
        <v>#REF!</v>
      </c>
      <c r="M2901" s="75"/>
      <c r="N2901" s="76"/>
    </row>
    <row r="2902" spans="1:14" ht="15">
      <c r="A2902" s="80"/>
      <c r="B2902" s="81"/>
      <c r="C2902" s="69"/>
      <c r="D2902" s="69"/>
      <c r="E2902" s="69"/>
      <c r="F2902" s="69"/>
      <c r="G2902" s="82"/>
      <c r="H2902" s="78"/>
      <c r="I2902" s="28">
        <f ca="1">SUMIF('IMPORTBFT (ID)'!$A$3:$A$5000,$G$4:$G$7322,'IMPORTBFT (ID)'!$B$3:$B$5000)</f>
        <v>0</v>
      </c>
      <c r="J2902" s="72"/>
      <c r="K2902" s="18" t="str">
        <f t="shared" ca="1" si="0"/>
        <v>-</v>
      </c>
      <c r="L2902" s="19" t="e">
        <f>IF(G2902=#REF!,#REF!,"FALSO")</f>
        <v>#REF!</v>
      </c>
      <c r="M2902" s="75"/>
      <c r="N2902" s="76"/>
    </row>
    <row r="2903" spans="1:14" ht="15">
      <c r="A2903" s="80"/>
      <c r="B2903" s="81"/>
      <c r="C2903" s="69"/>
      <c r="D2903" s="69"/>
      <c r="E2903" s="69"/>
      <c r="F2903" s="69"/>
      <c r="G2903" s="82"/>
      <c r="H2903" s="78"/>
      <c r="I2903" s="28">
        <f ca="1">SUMIF('IMPORTBFT (ID)'!$A$3:$A$5000,$G$4:$G$7322,'IMPORTBFT (ID)'!$B$3:$B$5000)</f>
        <v>0</v>
      </c>
      <c r="J2903" s="72"/>
      <c r="K2903" s="18" t="str">
        <f t="shared" ca="1" si="0"/>
        <v>-</v>
      </c>
      <c r="L2903" s="19" t="e">
        <f>IF(G2903=#REF!,#REF!,"FALSO")</f>
        <v>#REF!</v>
      </c>
      <c r="M2903" s="75"/>
      <c r="N2903" s="76"/>
    </row>
    <row r="2904" spans="1:14" ht="15">
      <c r="A2904" s="80"/>
      <c r="B2904" s="81"/>
      <c r="C2904" s="69"/>
      <c r="D2904" s="69"/>
      <c r="E2904" s="69"/>
      <c r="F2904" s="69"/>
      <c r="G2904" s="82"/>
      <c r="H2904" s="78"/>
      <c r="I2904" s="28">
        <f ca="1">SUMIF('IMPORTBFT (ID)'!$A$3:$A$5000,$G$4:$G$7322,'IMPORTBFT (ID)'!$B$3:$B$5000)</f>
        <v>0</v>
      </c>
      <c r="J2904" s="72"/>
      <c r="K2904" s="18" t="str">
        <f t="shared" ca="1" si="0"/>
        <v>-</v>
      </c>
      <c r="L2904" s="19" t="e">
        <f>IF(G2904=#REF!,#REF!,"FALSO")</f>
        <v>#REF!</v>
      </c>
      <c r="M2904" s="75"/>
      <c r="N2904" s="76"/>
    </row>
    <row r="2905" spans="1:14" ht="15">
      <c r="A2905" s="80"/>
      <c r="B2905" s="81"/>
      <c r="C2905" s="69"/>
      <c r="D2905" s="69"/>
      <c r="E2905" s="69"/>
      <c r="F2905" s="69"/>
      <c r="G2905" s="82"/>
      <c r="H2905" s="78"/>
      <c r="I2905" s="28">
        <f ca="1">SUMIF('IMPORTBFT (ID)'!$A$3:$A$5000,$G$4:$G$7322,'IMPORTBFT (ID)'!$B$3:$B$5000)</f>
        <v>0</v>
      </c>
      <c r="J2905" s="72"/>
      <c r="K2905" s="18" t="str">
        <f t="shared" ca="1" si="0"/>
        <v>-</v>
      </c>
      <c r="L2905" s="19" t="e">
        <f>IF(G2905=#REF!,#REF!,"FALSO")</f>
        <v>#REF!</v>
      </c>
      <c r="M2905" s="75"/>
      <c r="N2905" s="76"/>
    </row>
    <row r="2906" spans="1:14" ht="15">
      <c r="A2906" s="80"/>
      <c r="B2906" s="81"/>
      <c r="C2906" s="69"/>
      <c r="D2906" s="69"/>
      <c r="E2906" s="69"/>
      <c r="F2906" s="69"/>
      <c r="G2906" s="82"/>
      <c r="H2906" s="78"/>
      <c r="I2906" s="28">
        <f ca="1">SUMIF('IMPORTBFT (ID)'!$A$3:$A$5000,$G$4:$G$7322,'IMPORTBFT (ID)'!$B$3:$B$5000)</f>
        <v>0</v>
      </c>
      <c r="J2906" s="72"/>
      <c r="K2906" s="18" t="str">
        <f t="shared" ca="1" si="0"/>
        <v>-</v>
      </c>
      <c r="L2906" s="19" t="e">
        <f>IF(G2906=#REF!,#REF!,"FALSO")</f>
        <v>#REF!</v>
      </c>
      <c r="M2906" s="75"/>
      <c r="N2906" s="76"/>
    </row>
    <row r="2907" spans="1:14" ht="15">
      <c r="A2907" s="80"/>
      <c r="B2907" s="81"/>
      <c r="C2907" s="69"/>
      <c r="D2907" s="69"/>
      <c r="E2907" s="69"/>
      <c r="F2907" s="69"/>
      <c r="G2907" s="82"/>
      <c r="H2907" s="78"/>
      <c r="I2907" s="28">
        <f ca="1">SUMIF('IMPORTBFT (ID)'!$A$3:$A$5000,$G$4:$G$7322,'IMPORTBFT (ID)'!$B$3:$B$5000)</f>
        <v>0</v>
      </c>
      <c r="J2907" s="72"/>
      <c r="K2907" s="18" t="str">
        <f t="shared" ca="1" si="0"/>
        <v>-</v>
      </c>
      <c r="L2907" s="19" t="e">
        <f>IF(G2907=#REF!,#REF!,"FALSO")</f>
        <v>#REF!</v>
      </c>
      <c r="M2907" s="75"/>
      <c r="N2907" s="76"/>
    </row>
    <row r="2908" spans="1:14" ht="15">
      <c r="A2908" s="80"/>
      <c r="B2908" s="81"/>
      <c r="C2908" s="69"/>
      <c r="D2908" s="69"/>
      <c r="E2908" s="69"/>
      <c r="F2908" s="69"/>
      <c r="G2908" s="82"/>
      <c r="H2908" s="78"/>
      <c r="I2908" s="28">
        <f ca="1">SUMIF('IMPORTBFT (ID)'!$A$3:$A$5000,$G$4:$G$7322,'IMPORTBFT (ID)'!$B$3:$B$5000)</f>
        <v>0</v>
      </c>
      <c r="J2908" s="72"/>
      <c r="K2908" s="18" t="str">
        <f t="shared" ca="1" si="0"/>
        <v>-</v>
      </c>
      <c r="L2908" s="19" t="e">
        <f>IF(G2908=#REF!,#REF!,"FALSO")</f>
        <v>#REF!</v>
      </c>
      <c r="M2908" s="75"/>
      <c r="N2908" s="76"/>
    </row>
    <row r="2909" spans="1:14" ht="15">
      <c r="A2909" s="80"/>
      <c r="B2909" s="81"/>
      <c r="C2909" s="69"/>
      <c r="D2909" s="69"/>
      <c r="E2909" s="69"/>
      <c r="F2909" s="69"/>
      <c r="G2909" s="82"/>
      <c r="H2909" s="78"/>
      <c r="I2909" s="28">
        <f ca="1">SUMIF('IMPORTBFT (ID)'!$A$3:$A$5000,$G$4:$G$7322,'IMPORTBFT (ID)'!$B$3:$B$5000)</f>
        <v>0</v>
      </c>
      <c r="J2909" s="72"/>
      <c r="K2909" s="18" t="str">
        <f t="shared" ca="1" si="0"/>
        <v>-</v>
      </c>
      <c r="L2909" s="19" t="e">
        <f>IF(G2909=#REF!,#REF!,"FALSO")</f>
        <v>#REF!</v>
      </c>
      <c r="M2909" s="75"/>
      <c r="N2909" s="76"/>
    </row>
    <row r="2910" spans="1:14" ht="15">
      <c r="A2910" s="80"/>
      <c r="B2910" s="81"/>
      <c r="C2910" s="69"/>
      <c r="D2910" s="69"/>
      <c r="E2910" s="69"/>
      <c r="F2910" s="69"/>
      <c r="G2910" s="82"/>
      <c r="H2910" s="78"/>
      <c r="I2910" s="28">
        <f ca="1">SUMIF('IMPORTBFT (ID)'!$A$3:$A$5000,$G$4:$G$7322,'IMPORTBFT (ID)'!$B$3:$B$5000)</f>
        <v>0</v>
      </c>
      <c r="J2910" s="72"/>
      <c r="K2910" s="18" t="str">
        <f t="shared" ca="1" si="0"/>
        <v>-</v>
      </c>
      <c r="L2910" s="19" t="e">
        <f>IF(G2910=#REF!,#REF!,"FALSO")</f>
        <v>#REF!</v>
      </c>
      <c r="M2910" s="75"/>
      <c r="N2910" s="76"/>
    </row>
    <row r="2911" spans="1:14" ht="15">
      <c r="A2911" s="80"/>
      <c r="B2911" s="81"/>
      <c r="C2911" s="69"/>
      <c r="D2911" s="69"/>
      <c r="E2911" s="69"/>
      <c r="F2911" s="69"/>
      <c r="G2911" s="82"/>
      <c r="H2911" s="78"/>
      <c r="I2911" s="28">
        <f ca="1">SUMIF('IMPORTBFT (ID)'!$A$3:$A$5000,$G$4:$G$7322,'IMPORTBFT (ID)'!$B$3:$B$5000)</f>
        <v>0</v>
      </c>
      <c r="J2911" s="72"/>
      <c r="K2911" s="18" t="str">
        <f t="shared" ca="1" si="0"/>
        <v>-</v>
      </c>
      <c r="L2911" s="19" t="e">
        <f>IF(G2911=#REF!,#REF!,"FALSO")</f>
        <v>#REF!</v>
      </c>
      <c r="M2911" s="75"/>
      <c r="N2911" s="76"/>
    </row>
    <row r="2912" spans="1:14" ht="15">
      <c r="A2912" s="80"/>
      <c r="B2912" s="81"/>
      <c r="C2912" s="69"/>
      <c r="D2912" s="69"/>
      <c r="E2912" s="69"/>
      <c r="F2912" s="69"/>
      <c r="G2912" s="82"/>
      <c r="H2912" s="78"/>
      <c r="I2912" s="28">
        <f ca="1">SUMIF('IMPORTBFT (ID)'!$A$3:$A$5000,$G$4:$G$7322,'IMPORTBFT (ID)'!$B$3:$B$5000)</f>
        <v>0</v>
      </c>
      <c r="J2912" s="72"/>
      <c r="K2912" s="18" t="str">
        <f t="shared" ca="1" si="0"/>
        <v>-</v>
      </c>
      <c r="L2912" s="19" t="e">
        <f>IF(G2912=#REF!,#REF!,"FALSO")</f>
        <v>#REF!</v>
      </c>
      <c r="M2912" s="75"/>
      <c r="N2912" s="76"/>
    </row>
    <row r="2913" spans="1:14" ht="15">
      <c r="A2913" s="80"/>
      <c r="B2913" s="81"/>
      <c r="C2913" s="69"/>
      <c r="D2913" s="69"/>
      <c r="E2913" s="69"/>
      <c r="F2913" s="69"/>
      <c r="G2913" s="82"/>
      <c r="H2913" s="78"/>
      <c r="I2913" s="28">
        <f ca="1">SUMIF('IMPORTBFT (ID)'!$A$3:$A$5000,$G$4:$G$7322,'IMPORTBFT (ID)'!$B$3:$B$5000)</f>
        <v>0</v>
      </c>
      <c r="J2913" s="72"/>
      <c r="K2913" s="18" t="str">
        <f t="shared" ca="1" si="0"/>
        <v>-</v>
      </c>
      <c r="L2913" s="19" t="e">
        <f>IF(G2913=#REF!,#REF!,"FALSO")</f>
        <v>#REF!</v>
      </c>
      <c r="M2913" s="75"/>
      <c r="N2913" s="76"/>
    </row>
    <row r="2914" spans="1:14" ht="15">
      <c r="A2914" s="80"/>
      <c r="B2914" s="81"/>
      <c r="C2914" s="69"/>
      <c r="D2914" s="69"/>
      <c r="E2914" s="69"/>
      <c r="F2914" s="69"/>
      <c r="G2914" s="82"/>
      <c r="H2914" s="78"/>
      <c r="I2914" s="28">
        <f ca="1">SUMIF('IMPORTBFT (ID)'!$A$3:$A$5000,$G$4:$G$7322,'IMPORTBFT (ID)'!$B$3:$B$5000)</f>
        <v>0</v>
      </c>
      <c r="J2914" s="72"/>
      <c r="K2914" s="18" t="str">
        <f t="shared" ca="1" si="0"/>
        <v>-</v>
      </c>
      <c r="L2914" s="19" t="e">
        <f>IF(G2914=#REF!,#REF!,"FALSO")</f>
        <v>#REF!</v>
      </c>
      <c r="M2914" s="75"/>
      <c r="N2914" s="76"/>
    </row>
    <row r="2915" spans="1:14" ht="15">
      <c r="A2915" s="80"/>
      <c r="B2915" s="81"/>
      <c r="C2915" s="69"/>
      <c r="D2915" s="69"/>
      <c r="E2915" s="69"/>
      <c r="F2915" s="69"/>
      <c r="G2915" s="82"/>
      <c r="H2915" s="78"/>
      <c r="I2915" s="28">
        <f ca="1">SUMIF('IMPORTBFT (ID)'!$A$3:$A$5000,$G$4:$G$7322,'IMPORTBFT (ID)'!$B$3:$B$5000)</f>
        <v>0</v>
      </c>
      <c r="J2915" s="72"/>
      <c r="K2915" s="18" t="str">
        <f t="shared" ca="1" si="0"/>
        <v>-</v>
      </c>
      <c r="L2915" s="19" t="e">
        <f>IF(G2915=#REF!,#REF!,"FALSO")</f>
        <v>#REF!</v>
      </c>
      <c r="M2915" s="75"/>
      <c r="N2915" s="76"/>
    </row>
    <row r="2916" spans="1:14" ht="15">
      <c r="A2916" s="80"/>
      <c r="B2916" s="81"/>
      <c r="C2916" s="69"/>
      <c r="D2916" s="69"/>
      <c r="E2916" s="69"/>
      <c r="F2916" s="69"/>
      <c r="G2916" s="82"/>
      <c r="H2916" s="78"/>
      <c r="I2916" s="28">
        <f ca="1">SUMIF('IMPORTBFT (ID)'!$A$3:$A$5000,$G$4:$G$7322,'IMPORTBFT (ID)'!$B$3:$B$5000)</f>
        <v>0</v>
      </c>
      <c r="J2916" s="72"/>
      <c r="K2916" s="18" t="str">
        <f t="shared" ca="1" si="0"/>
        <v>-</v>
      </c>
      <c r="L2916" s="19" t="e">
        <f>IF(G2916=#REF!,#REF!,"FALSO")</f>
        <v>#REF!</v>
      </c>
      <c r="M2916" s="75"/>
      <c r="N2916" s="76"/>
    </row>
    <row r="2917" spans="1:14" ht="15">
      <c r="A2917" s="80"/>
      <c r="B2917" s="81"/>
      <c r="C2917" s="69"/>
      <c r="D2917" s="69"/>
      <c r="E2917" s="69"/>
      <c r="F2917" s="69"/>
      <c r="G2917" s="82"/>
      <c r="H2917" s="78"/>
      <c r="I2917" s="28">
        <f ca="1">SUMIF('IMPORTBFT (ID)'!$A$3:$A$5000,$G$4:$G$7322,'IMPORTBFT (ID)'!$B$3:$B$5000)</f>
        <v>0</v>
      </c>
      <c r="J2917" s="72"/>
      <c r="K2917" s="18" t="str">
        <f t="shared" ca="1" si="0"/>
        <v>-</v>
      </c>
      <c r="L2917" s="19" t="e">
        <f>IF(G2917=#REF!,#REF!,"FALSO")</f>
        <v>#REF!</v>
      </c>
      <c r="M2917" s="75"/>
      <c r="N2917" s="76"/>
    </row>
    <row r="2918" spans="1:14" ht="15">
      <c r="A2918" s="80"/>
      <c r="B2918" s="81"/>
      <c r="C2918" s="69"/>
      <c r="D2918" s="69"/>
      <c r="E2918" s="69"/>
      <c r="F2918" s="69"/>
      <c r="G2918" s="82"/>
      <c r="H2918" s="78"/>
      <c r="I2918" s="28">
        <f ca="1">SUMIF('IMPORTBFT (ID)'!$A$3:$A$5000,$G$4:$G$7322,'IMPORTBFT (ID)'!$B$3:$B$5000)</f>
        <v>0</v>
      </c>
      <c r="J2918" s="72"/>
      <c r="K2918" s="18" t="str">
        <f t="shared" ca="1" si="0"/>
        <v>-</v>
      </c>
      <c r="L2918" s="19" t="e">
        <f>IF(G2918=#REF!,#REF!,"FALSO")</f>
        <v>#REF!</v>
      </c>
      <c r="M2918" s="75"/>
      <c r="N2918" s="76"/>
    </row>
    <row r="2919" spans="1:14" ht="15">
      <c r="A2919" s="80"/>
      <c r="B2919" s="81"/>
      <c r="C2919" s="69"/>
      <c r="D2919" s="69"/>
      <c r="E2919" s="69"/>
      <c r="F2919" s="69"/>
      <c r="G2919" s="82"/>
      <c r="H2919" s="78"/>
      <c r="I2919" s="28">
        <f ca="1">SUMIF('IMPORTBFT (ID)'!$A$3:$A$5000,$G$4:$G$7322,'IMPORTBFT (ID)'!$B$3:$B$5000)</f>
        <v>0</v>
      </c>
      <c r="J2919" s="72"/>
      <c r="K2919" s="18" t="str">
        <f t="shared" ca="1" si="0"/>
        <v>-</v>
      </c>
      <c r="L2919" s="19" t="e">
        <f>IF(G2919=#REF!,#REF!,"FALSO")</f>
        <v>#REF!</v>
      </c>
      <c r="M2919" s="75"/>
      <c r="N2919" s="76"/>
    </row>
    <row r="2920" spans="1:14" ht="15">
      <c r="A2920" s="80"/>
      <c r="B2920" s="81"/>
      <c r="C2920" s="69"/>
      <c r="D2920" s="69"/>
      <c r="E2920" s="69"/>
      <c r="F2920" s="69"/>
      <c r="G2920" s="82"/>
      <c r="H2920" s="78"/>
      <c r="I2920" s="28">
        <f ca="1">SUMIF('IMPORTBFT (ID)'!$A$3:$A$5000,$G$4:$G$7322,'IMPORTBFT (ID)'!$B$3:$B$5000)</f>
        <v>0</v>
      </c>
      <c r="J2920" s="72"/>
      <c r="K2920" s="18" t="str">
        <f t="shared" ca="1" si="0"/>
        <v>-</v>
      </c>
      <c r="L2920" s="19" t="e">
        <f>IF(G2920=#REF!,#REF!,"FALSO")</f>
        <v>#REF!</v>
      </c>
      <c r="M2920" s="75"/>
      <c r="N2920" s="76"/>
    </row>
    <row r="2921" spans="1:14" ht="15">
      <c r="A2921" s="80"/>
      <c r="B2921" s="81"/>
      <c r="C2921" s="69"/>
      <c r="D2921" s="69"/>
      <c r="E2921" s="69"/>
      <c r="F2921" s="69"/>
      <c r="G2921" s="82"/>
      <c r="H2921" s="78"/>
      <c r="I2921" s="28">
        <f ca="1">SUMIF('IMPORTBFT (ID)'!$A$3:$A$5000,$G$4:$G$7322,'IMPORTBFT (ID)'!$B$3:$B$5000)</f>
        <v>0</v>
      </c>
      <c r="J2921" s="72"/>
      <c r="K2921" s="18" t="str">
        <f t="shared" ca="1" si="0"/>
        <v>-</v>
      </c>
      <c r="L2921" s="19" t="e">
        <f>IF(G2921=#REF!,#REF!,"FALSO")</f>
        <v>#REF!</v>
      </c>
      <c r="M2921" s="75"/>
      <c r="N2921" s="76"/>
    </row>
    <row r="2922" spans="1:14" ht="15">
      <c r="A2922" s="80"/>
      <c r="B2922" s="81"/>
      <c r="C2922" s="69"/>
      <c r="D2922" s="69"/>
      <c r="E2922" s="69"/>
      <c r="F2922" s="69"/>
      <c r="G2922" s="82"/>
      <c r="H2922" s="78"/>
      <c r="I2922" s="28">
        <f ca="1">SUMIF('IMPORTBFT (ID)'!$A$3:$A$5000,$G$4:$G$7322,'IMPORTBFT (ID)'!$B$3:$B$5000)</f>
        <v>0</v>
      </c>
      <c r="J2922" s="72"/>
      <c r="K2922" s="18" t="str">
        <f t="shared" ca="1" si="0"/>
        <v>-</v>
      </c>
      <c r="L2922" s="19" t="e">
        <f>IF(G2922=#REF!,#REF!,"FALSO")</f>
        <v>#REF!</v>
      </c>
      <c r="M2922" s="75"/>
      <c r="N2922" s="76"/>
    </row>
    <row r="2923" spans="1:14" ht="15">
      <c r="A2923" s="80"/>
      <c r="B2923" s="81"/>
      <c r="C2923" s="69"/>
      <c r="D2923" s="69"/>
      <c r="E2923" s="69"/>
      <c r="F2923" s="69"/>
      <c r="G2923" s="82"/>
      <c r="H2923" s="78"/>
      <c r="I2923" s="28">
        <f ca="1">SUMIF('IMPORTBFT (ID)'!$A$3:$A$5000,$G$4:$G$7322,'IMPORTBFT (ID)'!$B$3:$B$5000)</f>
        <v>0</v>
      </c>
      <c r="J2923" s="72"/>
      <c r="K2923" s="18" t="str">
        <f t="shared" ca="1" si="0"/>
        <v>-</v>
      </c>
      <c r="L2923" s="19" t="e">
        <f>IF(G2923=#REF!,#REF!,"FALSO")</f>
        <v>#REF!</v>
      </c>
      <c r="M2923" s="75"/>
      <c r="N2923" s="76"/>
    </row>
    <row r="2924" spans="1:14" ht="15">
      <c r="A2924" s="80"/>
      <c r="B2924" s="81"/>
      <c r="C2924" s="69"/>
      <c r="D2924" s="69"/>
      <c r="E2924" s="69"/>
      <c r="F2924" s="69"/>
      <c r="G2924" s="82"/>
      <c r="H2924" s="78"/>
      <c r="I2924" s="28">
        <f ca="1">SUMIF('IMPORTBFT (ID)'!$A$3:$A$5000,$G$4:$G$7322,'IMPORTBFT (ID)'!$B$3:$B$5000)</f>
        <v>0</v>
      </c>
      <c r="J2924" s="72"/>
      <c r="K2924" s="18" t="str">
        <f t="shared" ca="1" si="0"/>
        <v>-</v>
      </c>
      <c r="L2924" s="19" t="e">
        <f>IF(G2924=#REF!,#REF!,"FALSO")</f>
        <v>#REF!</v>
      </c>
      <c r="M2924" s="75"/>
      <c r="N2924" s="76"/>
    </row>
    <row r="2925" spans="1:14" ht="15">
      <c r="A2925" s="80"/>
      <c r="B2925" s="81"/>
      <c r="C2925" s="69"/>
      <c r="D2925" s="69"/>
      <c r="E2925" s="69"/>
      <c r="F2925" s="69"/>
      <c r="G2925" s="82"/>
      <c r="H2925" s="78"/>
      <c r="I2925" s="28">
        <f ca="1">SUMIF('IMPORTBFT (ID)'!$A$3:$A$5000,$G$4:$G$7322,'IMPORTBFT (ID)'!$B$3:$B$5000)</f>
        <v>0</v>
      </c>
      <c r="J2925" s="72"/>
      <c r="K2925" s="18" t="str">
        <f t="shared" ca="1" si="0"/>
        <v>-</v>
      </c>
      <c r="L2925" s="19" t="e">
        <f>IF(G2925=#REF!,#REF!,"FALSO")</f>
        <v>#REF!</v>
      </c>
      <c r="M2925" s="75"/>
      <c r="N2925" s="76"/>
    </row>
    <row r="2926" spans="1:14" ht="15">
      <c r="A2926" s="80"/>
      <c r="B2926" s="81"/>
      <c r="C2926" s="69"/>
      <c r="D2926" s="69"/>
      <c r="E2926" s="69"/>
      <c r="F2926" s="69"/>
      <c r="G2926" s="82"/>
      <c r="H2926" s="78"/>
      <c r="I2926" s="28">
        <f ca="1">SUMIF('IMPORTBFT (ID)'!$A$3:$A$5000,$G$4:$G$7322,'IMPORTBFT (ID)'!$B$3:$B$5000)</f>
        <v>0</v>
      </c>
      <c r="J2926" s="72"/>
      <c r="K2926" s="18" t="str">
        <f t="shared" ca="1" si="0"/>
        <v>-</v>
      </c>
      <c r="L2926" s="19" t="e">
        <f>IF(G2926=#REF!,#REF!,"FALSO")</f>
        <v>#REF!</v>
      </c>
      <c r="M2926" s="75"/>
      <c r="N2926" s="76"/>
    </row>
    <row r="2927" spans="1:14" ht="15">
      <c r="A2927" s="80"/>
      <c r="B2927" s="81"/>
      <c r="C2927" s="69"/>
      <c r="D2927" s="69"/>
      <c r="E2927" s="69"/>
      <c r="F2927" s="69"/>
      <c r="G2927" s="82"/>
      <c r="H2927" s="78"/>
      <c r="I2927" s="28">
        <f ca="1">SUMIF('IMPORTBFT (ID)'!$A$3:$A$5000,$G$4:$G$7322,'IMPORTBFT (ID)'!$B$3:$B$5000)</f>
        <v>0</v>
      </c>
      <c r="J2927" s="72"/>
      <c r="K2927" s="18" t="str">
        <f t="shared" ca="1" si="0"/>
        <v>-</v>
      </c>
      <c r="L2927" s="19" t="e">
        <f>IF(G2927=#REF!,#REF!,"FALSO")</f>
        <v>#REF!</v>
      </c>
      <c r="M2927" s="75"/>
      <c r="N2927" s="76"/>
    </row>
    <row r="2928" spans="1:14" ht="15">
      <c r="A2928" s="80"/>
      <c r="B2928" s="81"/>
      <c r="C2928" s="69"/>
      <c r="D2928" s="69"/>
      <c r="E2928" s="69"/>
      <c r="F2928" s="69"/>
      <c r="G2928" s="82"/>
      <c r="H2928" s="78"/>
      <c r="I2928" s="28">
        <f ca="1">SUMIF('IMPORTBFT (ID)'!$A$3:$A$5000,$G$4:$G$7322,'IMPORTBFT (ID)'!$B$3:$B$5000)</f>
        <v>0</v>
      </c>
      <c r="J2928" s="72"/>
      <c r="K2928" s="18" t="str">
        <f t="shared" ca="1" si="0"/>
        <v>-</v>
      </c>
      <c r="L2928" s="19" t="e">
        <f>IF(G2928=#REF!,#REF!,"FALSO")</f>
        <v>#REF!</v>
      </c>
      <c r="M2928" s="75"/>
      <c r="N2928" s="76"/>
    </row>
    <row r="2929" spans="1:14" ht="15">
      <c r="A2929" s="80"/>
      <c r="B2929" s="81"/>
      <c r="C2929" s="69"/>
      <c r="D2929" s="69"/>
      <c r="E2929" s="69"/>
      <c r="F2929" s="69"/>
      <c r="G2929" s="82"/>
      <c r="H2929" s="78"/>
      <c r="I2929" s="28">
        <f ca="1">SUMIF('IMPORTBFT (ID)'!$A$3:$A$5000,$G$4:$G$7322,'IMPORTBFT (ID)'!$B$3:$B$5000)</f>
        <v>0</v>
      </c>
      <c r="J2929" s="72"/>
      <c r="K2929" s="18" t="str">
        <f t="shared" ca="1" si="0"/>
        <v>-</v>
      </c>
      <c r="L2929" s="19" t="e">
        <f>IF(G2929=#REF!,#REF!,"FALSO")</f>
        <v>#REF!</v>
      </c>
      <c r="M2929" s="75"/>
      <c r="N2929" s="76"/>
    </row>
    <row r="2930" spans="1:14" ht="15">
      <c r="A2930" s="80"/>
      <c r="B2930" s="81"/>
      <c r="C2930" s="69"/>
      <c r="D2930" s="69"/>
      <c r="E2930" s="69"/>
      <c r="F2930" s="69"/>
      <c r="G2930" s="82"/>
      <c r="H2930" s="78"/>
      <c r="I2930" s="28">
        <f ca="1">SUMIF('IMPORTBFT (ID)'!$A$3:$A$5000,$G$4:$G$7322,'IMPORTBFT (ID)'!$B$3:$B$5000)</f>
        <v>0</v>
      </c>
      <c r="J2930" s="72"/>
      <c r="K2930" s="18" t="str">
        <f t="shared" ca="1" si="0"/>
        <v>-</v>
      </c>
      <c r="L2930" s="19" t="e">
        <f>IF(G2930=#REF!,#REF!,"FALSO")</f>
        <v>#REF!</v>
      </c>
      <c r="M2930" s="75"/>
      <c r="N2930" s="76"/>
    </row>
    <row r="2931" spans="1:14" ht="15">
      <c r="A2931" s="80"/>
      <c r="B2931" s="81"/>
      <c r="C2931" s="69"/>
      <c r="D2931" s="69"/>
      <c r="E2931" s="69"/>
      <c r="F2931" s="69"/>
      <c r="G2931" s="82"/>
      <c r="H2931" s="78"/>
      <c r="I2931" s="28">
        <f ca="1">SUMIF('IMPORTBFT (ID)'!$A$3:$A$5000,$G$4:$G$7322,'IMPORTBFT (ID)'!$B$3:$B$5000)</f>
        <v>0</v>
      </c>
      <c r="J2931" s="72"/>
      <c r="K2931" s="18" t="str">
        <f t="shared" ca="1" si="0"/>
        <v>-</v>
      </c>
      <c r="L2931" s="19" t="e">
        <f>IF(G2931=#REF!,#REF!,"FALSO")</f>
        <v>#REF!</v>
      </c>
      <c r="M2931" s="75"/>
      <c r="N2931" s="76"/>
    </row>
    <row r="2932" spans="1:14" ht="15">
      <c r="A2932" s="80"/>
      <c r="B2932" s="81"/>
      <c r="C2932" s="69"/>
      <c r="D2932" s="69"/>
      <c r="E2932" s="69"/>
      <c r="F2932" s="69"/>
      <c r="G2932" s="82"/>
      <c r="H2932" s="78"/>
      <c r="I2932" s="28">
        <f ca="1">SUMIF('IMPORTBFT (ID)'!$A$3:$A$5000,$G$4:$G$7322,'IMPORTBFT (ID)'!$B$3:$B$5000)</f>
        <v>0</v>
      </c>
      <c r="J2932" s="72"/>
      <c r="K2932" s="18" t="str">
        <f t="shared" ca="1" si="0"/>
        <v>-</v>
      </c>
      <c r="L2932" s="19" t="e">
        <f>IF(G2932=#REF!,#REF!,"FALSO")</f>
        <v>#REF!</v>
      </c>
      <c r="M2932" s="75"/>
      <c r="N2932" s="76"/>
    </row>
    <row r="2933" spans="1:14" ht="15">
      <c r="A2933" s="80"/>
      <c r="B2933" s="81"/>
      <c r="C2933" s="69"/>
      <c r="D2933" s="69"/>
      <c r="E2933" s="69"/>
      <c r="F2933" s="69"/>
      <c r="G2933" s="82"/>
      <c r="H2933" s="78"/>
      <c r="I2933" s="28">
        <f ca="1">SUMIF('IMPORTBFT (ID)'!$A$3:$A$5000,$G$4:$G$7322,'IMPORTBFT (ID)'!$B$3:$B$5000)</f>
        <v>0</v>
      </c>
      <c r="J2933" s="72"/>
      <c r="K2933" s="18" t="str">
        <f t="shared" ca="1" si="0"/>
        <v>-</v>
      </c>
      <c r="L2933" s="19" t="e">
        <f>IF(G2933=#REF!,#REF!,"FALSO")</f>
        <v>#REF!</v>
      </c>
      <c r="M2933" s="75"/>
      <c r="N2933" s="76"/>
    </row>
    <row r="2934" spans="1:14" ht="15">
      <c r="A2934" s="80"/>
      <c r="B2934" s="81"/>
      <c r="C2934" s="69"/>
      <c r="D2934" s="69"/>
      <c r="E2934" s="69"/>
      <c r="F2934" s="69"/>
      <c r="G2934" s="82"/>
      <c r="H2934" s="78"/>
      <c r="I2934" s="28">
        <f ca="1">SUMIF('IMPORTBFT (ID)'!$A$3:$A$5000,$G$4:$G$7322,'IMPORTBFT (ID)'!$B$3:$B$5000)</f>
        <v>0</v>
      </c>
      <c r="J2934" s="72"/>
      <c r="K2934" s="18" t="str">
        <f t="shared" ca="1" si="0"/>
        <v>-</v>
      </c>
      <c r="L2934" s="19" t="e">
        <f>IF(G2934=#REF!,#REF!,"FALSO")</f>
        <v>#REF!</v>
      </c>
      <c r="M2934" s="75"/>
      <c r="N2934" s="76"/>
    </row>
    <row r="2935" spans="1:14" ht="15">
      <c r="A2935" s="80"/>
      <c r="B2935" s="81"/>
      <c r="C2935" s="69"/>
      <c r="D2935" s="69"/>
      <c r="E2935" s="69"/>
      <c r="F2935" s="69"/>
      <c r="G2935" s="82"/>
      <c r="H2935" s="78"/>
      <c r="I2935" s="28">
        <f ca="1">SUMIF('IMPORTBFT (ID)'!$A$3:$A$5000,$G$4:$G$7322,'IMPORTBFT (ID)'!$B$3:$B$5000)</f>
        <v>0</v>
      </c>
      <c r="J2935" s="72"/>
      <c r="K2935" s="18" t="str">
        <f t="shared" ca="1" si="0"/>
        <v>-</v>
      </c>
      <c r="L2935" s="19" t="e">
        <f>IF(G2935=#REF!,#REF!,"FALSO")</f>
        <v>#REF!</v>
      </c>
      <c r="M2935" s="75"/>
      <c r="N2935" s="76"/>
    </row>
    <row r="2936" spans="1:14" ht="15">
      <c r="A2936" s="80"/>
      <c r="B2936" s="81"/>
      <c r="C2936" s="69"/>
      <c r="D2936" s="69"/>
      <c r="E2936" s="69"/>
      <c r="F2936" s="69"/>
      <c r="G2936" s="82"/>
      <c r="H2936" s="78"/>
      <c r="I2936" s="28">
        <f ca="1">SUMIF('IMPORTBFT (ID)'!$A$3:$A$5000,$G$4:$G$7322,'IMPORTBFT (ID)'!$B$3:$B$5000)</f>
        <v>0</v>
      </c>
      <c r="J2936" s="72"/>
      <c r="K2936" s="18" t="str">
        <f t="shared" ca="1" si="0"/>
        <v>-</v>
      </c>
      <c r="L2936" s="19" t="e">
        <f>IF(G2936=#REF!,#REF!,"FALSO")</f>
        <v>#REF!</v>
      </c>
      <c r="M2936" s="75"/>
      <c r="N2936" s="76"/>
    </row>
    <row r="2937" spans="1:14" ht="15">
      <c r="A2937" s="80"/>
      <c r="B2937" s="81"/>
      <c r="C2937" s="69"/>
      <c r="D2937" s="69"/>
      <c r="E2937" s="69"/>
      <c r="F2937" s="69"/>
      <c r="G2937" s="82"/>
      <c r="H2937" s="78"/>
      <c r="I2937" s="28">
        <f ca="1">SUMIF('IMPORTBFT (ID)'!$A$3:$A$5000,$G$4:$G$7322,'IMPORTBFT (ID)'!$B$3:$B$5000)</f>
        <v>0</v>
      </c>
      <c r="J2937" s="72"/>
      <c r="K2937" s="18" t="str">
        <f t="shared" ca="1" si="0"/>
        <v>-</v>
      </c>
      <c r="L2937" s="19" t="e">
        <f>IF(G2937=#REF!,#REF!,"FALSO")</f>
        <v>#REF!</v>
      </c>
      <c r="M2937" s="75"/>
      <c r="N2937" s="76"/>
    </row>
    <row r="2938" spans="1:14" ht="15">
      <c r="A2938" s="80"/>
      <c r="B2938" s="81"/>
      <c r="C2938" s="69"/>
      <c r="D2938" s="69"/>
      <c r="E2938" s="69"/>
      <c r="F2938" s="69"/>
      <c r="G2938" s="82"/>
      <c r="H2938" s="78"/>
      <c r="I2938" s="28">
        <f ca="1">SUMIF('IMPORTBFT (ID)'!$A$3:$A$5000,$G$4:$G$7322,'IMPORTBFT (ID)'!$B$3:$B$5000)</f>
        <v>0</v>
      </c>
      <c r="J2938" s="72"/>
      <c r="K2938" s="18" t="str">
        <f t="shared" ca="1" si="0"/>
        <v>-</v>
      </c>
      <c r="L2938" s="19" t="e">
        <f>IF(G2938=#REF!,#REF!,"FALSO")</f>
        <v>#REF!</v>
      </c>
      <c r="M2938" s="75"/>
      <c r="N2938" s="76"/>
    </row>
    <row r="2939" spans="1:14" ht="15">
      <c r="A2939" s="80"/>
      <c r="B2939" s="81"/>
      <c r="C2939" s="69"/>
      <c r="D2939" s="69"/>
      <c r="E2939" s="69"/>
      <c r="F2939" s="69"/>
      <c r="G2939" s="82"/>
      <c r="H2939" s="78"/>
      <c r="I2939" s="28">
        <f ca="1">SUMIF('IMPORTBFT (ID)'!$A$3:$A$5000,$G$4:$G$7322,'IMPORTBFT (ID)'!$B$3:$B$5000)</f>
        <v>0</v>
      </c>
      <c r="J2939" s="72"/>
      <c r="K2939" s="18" t="str">
        <f t="shared" ca="1" si="0"/>
        <v>-</v>
      </c>
      <c r="L2939" s="19" t="e">
        <f>IF(G2939=#REF!,#REF!,"FALSO")</f>
        <v>#REF!</v>
      </c>
      <c r="M2939" s="75"/>
      <c r="N2939" s="76"/>
    </row>
    <row r="2940" spans="1:14" ht="15">
      <c r="A2940" s="80"/>
      <c r="B2940" s="81"/>
      <c r="C2940" s="69"/>
      <c r="D2940" s="69"/>
      <c r="E2940" s="69"/>
      <c r="F2940" s="69"/>
      <c r="G2940" s="82"/>
      <c r="H2940" s="78"/>
      <c r="I2940" s="28">
        <f ca="1">SUMIF('IMPORTBFT (ID)'!$A$3:$A$5000,$G$4:$G$7322,'IMPORTBFT (ID)'!$B$3:$B$5000)</f>
        <v>0</v>
      </c>
      <c r="J2940" s="72"/>
      <c r="K2940" s="18" t="str">
        <f t="shared" ca="1" si="0"/>
        <v>-</v>
      </c>
      <c r="L2940" s="19" t="e">
        <f>IF(G2940=#REF!,#REF!,"FALSO")</f>
        <v>#REF!</v>
      </c>
      <c r="M2940" s="75"/>
      <c r="N2940" s="76"/>
    </row>
    <row r="2941" spans="1:14" ht="15">
      <c r="A2941" s="80"/>
      <c r="B2941" s="81"/>
      <c r="C2941" s="69"/>
      <c r="D2941" s="69"/>
      <c r="E2941" s="69"/>
      <c r="F2941" s="69"/>
      <c r="G2941" s="82"/>
      <c r="H2941" s="78"/>
      <c r="I2941" s="28">
        <f ca="1">SUMIF('IMPORTBFT (ID)'!$A$3:$A$5000,$G$4:$G$7322,'IMPORTBFT (ID)'!$B$3:$B$5000)</f>
        <v>0</v>
      </c>
      <c r="J2941" s="72"/>
      <c r="K2941" s="18" t="str">
        <f t="shared" ca="1" si="0"/>
        <v>-</v>
      </c>
      <c r="L2941" s="19" t="e">
        <f>IF(G2941=#REF!,#REF!,"FALSO")</f>
        <v>#REF!</v>
      </c>
      <c r="M2941" s="75"/>
      <c r="N2941" s="76"/>
    </row>
    <row r="2942" spans="1:14" ht="15">
      <c r="A2942" s="80"/>
      <c r="B2942" s="81"/>
      <c r="C2942" s="69"/>
      <c r="D2942" s="69"/>
      <c r="E2942" s="69"/>
      <c r="F2942" s="69"/>
      <c r="G2942" s="82"/>
      <c r="H2942" s="78"/>
      <c r="I2942" s="28">
        <f ca="1">SUMIF('IMPORTBFT (ID)'!$A$3:$A$5000,$G$4:$G$7322,'IMPORTBFT (ID)'!$B$3:$B$5000)</f>
        <v>0</v>
      </c>
      <c r="J2942" s="72"/>
      <c r="K2942" s="18" t="str">
        <f t="shared" ca="1" si="0"/>
        <v>-</v>
      </c>
      <c r="L2942" s="19" t="e">
        <f>IF(G2942=#REF!,#REF!,"FALSO")</f>
        <v>#REF!</v>
      </c>
      <c r="M2942" s="75"/>
      <c r="N2942" s="76"/>
    </row>
    <row r="2943" spans="1:14" ht="15">
      <c r="A2943" s="80"/>
      <c r="B2943" s="81"/>
      <c r="C2943" s="69"/>
      <c r="D2943" s="69"/>
      <c r="E2943" s="69"/>
      <c r="F2943" s="69"/>
      <c r="G2943" s="82"/>
      <c r="H2943" s="78"/>
      <c r="I2943" s="28">
        <f ca="1">SUMIF('IMPORTBFT (ID)'!$A$3:$A$5000,$G$4:$G$7322,'IMPORTBFT (ID)'!$B$3:$B$5000)</f>
        <v>0</v>
      </c>
      <c r="J2943" s="72"/>
      <c r="K2943" s="18" t="str">
        <f t="shared" ca="1" si="0"/>
        <v>-</v>
      </c>
      <c r="L2943" s="19" t="e">
        <f>IF(G2943=#REF!,#REF!,"FALSO")</f>
        <v>#REF!</v>
      </c>
      <c r="M2943" s="75"/>
      <c r="N2943" s="76"/>
    </row>
    <row r="2944" spans="1:14" ht="15">
      <c r="A2944" s="80"/>
      <c r="B2944" s="81"/>
      <c r="C2944" s="69"/>
      <c r="D2944" s="69"/>
      <c r="E2944" s="69"/>
      <c r="F2944" s="69"/>
      <c r="G2944" s="82"/>
      <c r="H2944" s="78"/>
      <c r="I2944" s="28">
        <f ca="1">SUMIF('IMPORTBFT (ID)'!$A$3:$A$5000,$G$4:$G$7322,'IMPORTBFT (ID)'!$B$3:$B$5000)</f>
        <v>0</v>
      </c>
      <c r="J2944" s="72"/>
      <c r="K2944" s="18" t="str">
        <f t="shared" ca="1" si="0"/>
        <v>-</v>
      </c>
      <c r="L2944" s="19" t="e">
        <f>IF(G2944=#REF!,#REF!,"FALSO")</f>
        <v>#REF!</v>
      </c>
      <c r="M2944" s="75"/>
      <c r="N2944" s="76"/>
    </row>
    <row r="2945" spans="1:14" ht="15">
      <c r="A2945" s="80"/>
      <c r="B2945" s="81"/>
      <c r="C2945" s="69"/>
      <c r="D2945" s="69"/>
      <c r="E2945" s="69"/>
      <c r="F2945" s="69"/>
      <c r="G2945" s="82"/>
      <c r="H2945" s="78"/>
      <c r="I2945" s="28">
        <f ca="1">SUMIF('IMPORTBFT (ID)'!$A$3:$A$5000,$G$4:$G$7322,'IMPORTBFT (ID)'!$B$3:$B$5000)</f>
        <v>0</v>
      </c>
      <c r="J2945" s="72"/>
      <c r="K2945" s="18" t="str">
        <f t="shared" ca="1" si="0"/>
        <v>-</v>
      </c>
      <c r="L2945" s="19" t="e">
        <f>IF(G2945=#REF!,#REF!,"FALSO")</f>
        <v>#REF!</v>
      </c>
      <c r="M2945" s="75"/>
      <c r="N2945" s="76"/>
    </row>
    <row r="2946" spans="1:14" ht="15">
      <c r="A2946" s="80"/>
      <c r="B2946" s="81"/>
      <c r="C2946" s="69"/>
      <c r="D2946" s="69"/>
      <c r="E2946" s="69"/>
      <c r="F2946" s="69"/>
      <c r="G2946" s="82"/>
      <c r="H2946" s="78"/>
      <c r="I2946" s="28">
        <f ca="1">SUMIF('IMPORTBFT (ID)'!$A$3:$A$5000,$G$4:$G$7322,'IMPORTBFT (ID)'!$B$3:$B$5000)</f>
        <v>0</v>
      </c>
      <c r="J2946" s="72"/>
      <c r="K2946" s="18" t="str">
        <f t="shared" ca="1" si="0"/>
        <v>-</v>
      </c>
      <c r="L2946" s="19" t="e">
        <f>IF(G2946=#REF!,#REF!,"FALSO")</f>
        <v>#REF!</v>
      </c>
      <c r="M2946" s="75"/>
      <c r="N2946" s="76"/>
    </row>
    <row r="2947" spans="1:14" ht="15">
      <c r="A2947" s="80"/>
      <c r="B2947" s="81"/>
      <c r="C2947" s="69"/>
      <c r="D2947" s="69"/>
      <c r="E2947" s="69"/>
      <c r="F2947" s="69"/>
      <c r="G2947" s="82"/>
      <c r="H2947" s="78"/>
      <c r="I2947" s="28">
        <f ca="1">SUMIF('IMPORTBFT (ID)'!$A$3:$A$5000,$G$4:$G$7322,'IMPORTBFT (ID)'!$B$3:$B$5000)</f>
        <v>0</v>
      </c>
      <c r="J2947" s="72"/>
      <c r="K2947" s="18" t="str">
        <f t="shared" ca="1" si="0"/>
        <v>-</v>
      </c>
      <c r="L2947" s="19" t="e">
        <f>IF(G2947=#REF!,#REF!,"FALSO")</f>
        <v>#REF!</v>
      </c>
      <c r="M2947" s="75"/>
      <c r="N2947" s="76"/>
    </row>
    <row r="2948" spans="1:14" ht="15">
      <c r="A2948" s="80"/>
      <c r="B2948" s="81"/>
      <c r="C2948" s="69"/>
      <c r="D2948" s="69"/>
      <c r="E2948" s="69"/>
      <c r="F2948" s="69"/>
      <c r="G2948" s="82"/>
      <c r="H2948" s="78"/>
      <c r="I2948" s="28">
        <f ca="1">SUMIF('IMPORTBFT (ID)'!$A$3:$A$5000,$G$4:$G$7322,'IMPORTBFT (ID)'!$B$3:$B$5000)</f>
        <v>0</v>
      </c>
      <c r="J2948" s="72"/>
      <c r="K2948" s="18" t="str">
        <f t="shared" ca="1" si="0"/>
        <v>-</v>
      </c>
      <c r="L2948" s="19" t="e">
        <f>IF(G2948=#REF!,#REF!,"FALSO")</f>
        <v>#REF!</v>
      </c>
      <c r="M2948" s="75"/>
      <c r="N2948" s="76"/>
    </row>
    <row r="2949" spans="1:14" ht="15">
      <c r="A2949" s="80"/>
      <c r="B2949" s="81"/>
      <c r="C2949" s="69"/>
      <c r="D2949" s="69"/>
      <c r="E2949" s="69"/>
      <c r="F2949" s="69"/>
      <c r="G2949" s="82"/>
      <c r="H2949" s="78"/>
      <c r="I2949" s="28">
        <f ca="1">SUMIF('IMPORTBFT (ID)'!$A$3:$A$5000,$G$4:$G$7322,'IMPORTBFT (ID)'!$B$3:$B$5000)</f>
        <v>0</v>
      </c>
      <c r="J2949" s="72"/>
      <c r="K2949" s="18" t="str">
        <f t="shared" ca="1" si="0"/>
        <v>-</v>
      </c>
      <c r="L2949" s="19" t="e">
        <f>IF(G2949=#REF!,#REF!,"FALSO")</f>
        <v>#REF!</v>
      </c>
      <c r="M2949" s="75"/>
      <c r="N2949" s="76"/>
    </row>
    <row r="2950" spans="1:14" ht="15">
      <c r="A2950" s="80"/>
      <c r="B2950" s="81"/>
      <c r="C2950" s="69"/>
      <c r="D2950" s="69"/>
      <c r="E2950" s="69"/>
      <c r="F2950" s="69"/>
      <c r="G2950" s="82"/>
      <c r="H2950" s="78"/>
      <c r="I2950" s="28">
        <f ca="1">SUMIF('IMPORTBFT (ID)'!$A$3:$A$5000,$G$4:$G$7322,'IMPORTBFT (ID)'!$B$3:$B$5000)</f>
        <v>0</v>
      </c>
      <c r="J2950" s="72"/>
      <c r="K2950" s="18" t="str">
        <f t="shared" ca="1" si="0"/>
        <v>-</v>
      </c>
      <c r="L2950" s="19" t="e">
        <f>IF(G2950=#REF!,#REF!,"FALSO")</f>
        <v>#REF!</v>
      </c>
      <c r="M2950" s="75"/>
      <c r="N2950" s="76"/>
    </row>
    <row r="2951" spans="1:14" ht="15">
      <c r="A2951" s="80"/>
      <c r="B2951" s="81"/>
      <c r="C2951" s="69"/>
      <c r="D2951" s="69"/>
      <c r="E2951" s="69"/>
      <c r="F2951" s="69"/>
      <c r="G2951" s="82"/>
      <c r="H2951" s="78"/>
      <c r="I2951" s="28">
        <f ca="1">SUMIF('IMPORTBFT (ID)'!$A$3:$A$5000,$G$4:$G$7322,'IMPORTBFT (ID)'!$B$3:$B$5000)</f>
        <v>0</v>
      </c>
      <c r="J2951" s="72"/>
      <c r="K2951" s="18" t="str">
        <f t="shared" ca="1" si="0"/>
        <v>-</v>
      </c>
      <c r="L2951" s="19" t="e">
        <f>IF(G2951=#REF!,#REF!,"FALSO")</f>
        <v>#REF!</v>
      </c>
      <c r="M2951" s="75"/>
      <c r="N2951" s="76"/>
    </row>
    <row r="2952" spans="1:14" ht="15">
      <c r="A2952" s="80"/>
      <c r="B2952" s="81"/>
      <c r="C2952" s="69"/>
      <c r="D2952" s="69"/>
      <c r="E2952" s="69"/>
      <c r="F2952" s="69"/>
      <c r="G2952" s="82"/>
      <c r="H2952" s="78"/>
      <c r="I2952" s="28">
        <f ca="1">SUMIF('IMPORTBFT (ID)'!$A$3:$A$5000,$G$4:$G$7322,'IMPORTBFT (ID)'!$B$3:$B$5000)</f>
        <v>0</v>
      </c>
      <c r="J2952" s="72"/>
      <c r="K2952" s="18" t="str">
        <f t="shared" ca="1" si="0"/>
        <v>-</v>
      </c>
      <c r="L2952" s="19" t="e">
        <f>IF(G2952=#REF!,#REF!,"FALSO")</f>
        <v>#REF!</v>
      </c>
      <c r="M2952" s="75"/>
      <c r="N2952" s="76"/>
    </row>
    <row r="2953" spans="1:14" ht="15">
      <c r="A2953" s="80"/>
      <c r="B2953" s="81"/>
      <c r="C2953" s="69"/>
      <c r="D2953" s="69"/>
      <c r="E2953" s="69"/>
      <c r="F2953" s="69"/>
      <c r="G2953" s="82"/>
      <c r="H2953" s="78"/>
      <c r="I2953" s="28">
        <f ca="1">SUMIF('IMPORTBFT (ID)'!$A$3:$A$5000,$G$4:$G$7322,'IMPORTBFT (ID)'!$B$3:$B$5000)</f>
        <v>0</v>
      </c>
      <c r="J2953" s="72"/>
      <c r="K2953" s="18" t="str">
        <f t="shared" ca="1" si="0"/>
        <v>-</v>
      </c>
      <c r="L2953" s="19" t="e">
        <f>IF(G2953=#REF!,#REF!,"FALSO")</f>
        <v>#REF!</v>
      </c>
      <c r="M2953" s="75"/>
      <c r="N2953" s="76"/>
    </row>
    <row r="2954" spans="1:14" ht="15">
      <c r="A2954" s="80"/>
      <c r="B2954" s="81"/>
      <c r="C2954" s="69"/>
      <c r="D2954" s="69"/>
      <c r="E2954" s="69"/>
      <c r="F2954" s="69"/>
      <c r="G2954" s="82"/>
      <c r="H2954" s="78"/>
      <c r="I2954" s="28">
        <f ca="1">SUMIF('IMPORTBFT (ID)'!$A$3:$A$5000,$G$4:$G$7322,'IMPORTBFT (ID)'!$B$3:$B$5000)</f>
        <v>0</v>
      </c>
      <c r="J2954" s="72"/>
      <c r="K2954" s="18" t="str">
        <f t="shared" ca="1" si="0"/>
        <v>-</v>
      </c>
      <c r="L2954" s="19" t="e">
        <f>IF(G2954=#REF!,#REF!,"FALSO")</f>
        <v>#REF!</v>
      </c>
      <c r="M2954" s="75"/>
      <c r="N2954" s="76"/>
    </row>
    <row r="2955" spans="1:14" ht="15">
      <c r="A2955" s="80"/>
      <c r="B2955" s="81"/>
      <c r="C2955" s="69"/>
      <c r="D2955" s="69"/>
      <c r="E2955" s="69"/>
      <c r="F2955" s="69"/>
      <c r="G2955" s="82"/>
      <c r="H2955" s="78"/>
      <c r="I2955" s="28">
        <f ca="1">SUMIF('IMPORTBFT (ID)'!$A$3:$A$5000,$G$4:$G$7322,'IMPORTBFT (ID)'!$B$3:$B$5000)</f>
        <v>0</v>
      </c>
      <c r="J2955" s="72"/>
      <c r="K2955" s="18" t="str">
        <f t="shared" ca="1" si="0"/>
        <v>-</v>
      </c>
      <c r="L2955" s="19" t="e">
        <f>IF(G2955=#REF!,#REF!,"FALSO")</f>
        <v>#REF!</v>
      </c>
      <c r="M2955" s="75"/>
      <c r="N2955" s="76"/>
    </row>
    <row r="2956" spans="1:14" ht="15">
      <c r="A2956" s="80"/>
      <c r="B2956" s="81"/>
      <c r="C2956" s="69"/>
      <c r="D2956" s="69"/>
      <c r="E2956" s="69"/>
      <c r="F2956" s="69"/>
      <c r="G2956" s="82"/>
      <c r="H2956" s="78"/>
      <c r="I2956" s="28">
        <f ca="1">SUMIF('IMPORTBFT (ID)'!$A$3:$A$5000,$G$4:$G$7322,'IMPORTBFT (ID)'!$B$3:$B$5000)</f>
        <v>0</v>
      </c>
      <c r="J2956" s="72"/>
      <c r="K2956" s="18" t="str">
        <f t="shared" ca="1" si="0"/>
        <v>-</v>
      </c>
      <c r="L2956" s="19" t="e">
        <f>IF(G2956=#REF!,#REF!,"FALSO")</f>
        <v>#REF!</v>
      </c>
      <c r="M2956" s="75"/>
      <c r="N2956" s="76"/>
    </row>
    <row r="2957" spans="1:14" ht="15">
      <c r="A2957" s="80"/>
      <c r="B2957" s="81"/>
      <c r="C2957" s="69"/>
      <c r="D2957" s="69"/>
      <c r="E2957" s="69"/>
      <c r="F2957" s="69"/>
      <c r="G2957" s="82"/>
      <c r="H2957" s="78"/>
      <c r="I2957" s="28">
        <f ca="1">SUMIF('IMPORTBFT (ID)'!$A$3:$A$5000,$G$4:$G$7322,'IMPORTBFT (ID)'!$B$3:$B$5000)</f>
        <v>0</v>
      </c>
      <c r="J2957" s="72"/>
      <c r="K2957" s="18" t="str">
        <f t="shared" ca="1" si="0"/>
        <v>-</v>
      </c>
      <c r="L2957" s="19" t="e">
        <f>IF(G2957=#REF!,#REF!,"FALSO")</f>
        <v>#REF!</v>
      </c>
      <c r="M2957" s="75"/>
      <c r="N2957" s="76"/>
    </row>
    <row r="2958" spans="1:14" ht="15">
      <c r="A2958" s="80"/>
      <c r="B2958" s="81"/>
      <c r="C2958" s="69"/>
      <c r="D2958" s="69"/>
      <c r="E2958" s="69"/>
      <c r="F2958" s="69"/>
      <c r="G2958" s="82"/>
      <c r="H2958" s="78"/>
      <c r="I2958" s="28">
        <f ca="1">SUMIF('IMPORTBFT (ID)'!$A$3:$A$5000,$G$4:$G$7322,'IMPORTBFT (ID)'!$B$3:$B$5000)</f>
        <v>0</v>
      </c>
      <c r="J2958" s="72"/>
      <c r="K2958" s="18" t="str">
        <f t="shared" ca="1" si="0"/>
        <v>-</v>
      </c>
      <c r="L2958" s="19" t="e">
        <f>IF(G2958=#REF!,#REF!,"FALSO")</f>
        <v>#REF!</v>
      </c>
      <c r="M2958" s="75"/>
      <c r="N2958" s="76"/>
    </row>
    <row r="2959" spans="1:14" ht="15">
      <c r="A2959" s="80"/>
      <c r="B2959" s="81"/>
      <c r="C2959" s="69"/>
      <c r="D2959" s="69"/>
      <c r="E2959" s="69"/>
      <c r="F2959" s="69"/>
      <c r="G2959" s="82"/>
      <c r="H2959" s="78"/>
      <c r="I2959" s="28">
        <f ca="1">SUMIF('IMPORTBFT (ID)'!$A$3:$A$5000,$G$4:$G$7322,'IMPORTBFT (ID)'!$B$3:$B$5000)</f>
        <v>0</v>
      </c>
      <c r="J2959" s="72"/>
      <c r="K2959" s="18" t="str">
        <f t="shared" ca="1" si="0"/>
        <v>-</v>
      </c>
      <c r="L2959" s="19" t="e">
        <f>IF(G2959=#REF!,#REF!,"FALSO")</f>
        <v>#REF!</v>
      </c>
      <c r="M2959" s="75"/>
      <c r="N2959" s="76"/>
    </row>
    <row r="2960" spans="1:14" ht="15">
      <c r="A2960" s="80"/>
      <c r="B2960" s="81"/>
      <c r="C2960" s="69"/>
      <c r="D2960" s="69"/>
      <c r="E2960" s="69"/>
      <c r="F2960" s="69"/>
      <c r="G2960" s="82"/>
      <c r="H2960" s="78"/>
      <c r="I2960" s="28">
        <f ca="1">SUMIF('IMPORTBFT (ID)'!$A$3:$A$5000,$G$4:$G$7322,'IMPORTBFT (ID)'!$B$3:$B$5000)</f>
        <v>0</v>
      </c>
      <c r="J2960" s="72"/>
      <c r="K2960" s="18" t="str">
        <f t="shared" ca="1" si="0"/>
        <v>-</v>
      </c>
      <c r="L2960" s="19" t="e">
        <f>IF(G2960=#REF!,#REF!,"FALSO")</f>
        <v>#REF!</v>
      </c>
      <c r="M2960" s="75"/>
      <c r="N2960" s="76"/>
    </row>
    <row r="2961" spans="1:14" ht="15">
      <c r="A2961" s="80"/>
      <c r="B2961" s="81"/>
      <c r="C2961" s="69"/>
      <c r="D2961" s="69"/>
      <c r="E2961" s="69"/>
      <c r="F2961" s="69"/>
      <c r="G2961" s="82"/>
      <c r="H2961" s="78"/>
      <c r="I2961" s="28">
        <f ca="1">SUMIF('IMPORTBFT (ID)'!$A$3:$A$5000,$G$4:$G$7322,'IMPORTBFT (ID)'!$B$3:$B$5000)</f>
        <v>0</v>
      </c>
      <c r="J2961" s="72"/>
      <c r="K2961" s="18" t="str">
        <f t="shared" ca="1" si="0"/>
        <v>-</v>
      </c>
      <c r="L2961" s="19" t="e">
        <f>IF(G2961=#REF!,#REF!,"FALSO")</f>
        <v>#REF!</v>
      </c>
      <c r="M2961" s="75"/>
      <c r="N2961" s="76"/>
    </row>
    <row r="2962" spans="1:14" ht="15">
      <c r="A2962" s="80"/>
      <c r="B2962" s="81"/>
      <c r="C2962" s="69"/>
      <c r="D2962" s="69"/>
      <c r="E2962" s="69"/>
      <c r="F2962" s="69"/>
      <c r="G2962" s="82"/>
      <c r="H2962" s="78"/>
      <c r="I2962" s="28">
        <f ca="1">SUMIF('IMPORTBFT (ID)'!$A$3:$A$5000,$G$4:$G$7322,'IMPORTBFT (ID)'!$B$3:$B$5000)</f>
        <v>0</v>
      </c>
      <c r="J2962" s="72"/>
      <c r="K2962" s="18" t="str">
        <f t="shared" ca="1" si="0"/>
        <v>-</v>
      </c>
      <c r="L2962" s="19" t="e">
        <f>IF(G2962=#REF!,#REF!,"FALSO")</f>
        <v>#REF!</v>
      </c>
      <c r="M2962" s="75"/>
      <c r="N2962" s="76"/>
    </row>
    <row r="2963" spans="1:14" ht="15">
      <c r="A2963" s="80"/>
      <c r="B2963" s="81"/>
      <c r="C2963" s="69"/>
      <c r="D2963" s="69"/>
      <c r="E2963" s="69"/>
      <c r="F2963" s="69"/>
      <c r="G2963" s="82"/>
      <c r="H2963" s="78"/>
      <c r="I2963" s="28">
        <f ca="1">SUMIF('IMPORTBFT (ID)'!$A$3:$A$5000,$G$4:$G$7322,'IMPORTBFT (ID)'!$B$3:$B$5000)</f>
        <v>0</v>
      </c>
      <c r="J2963" s="72"/>
      <c r="K2963" s="18" t="str">
        <f t="shared" ca="1" si="0"/>
        <v>-</v>
      </c>
      <c r="L2963" s="19" t="e">
        <f>IF(G2963=#REF!,#REF!,"FALSO")</f>
        <v>#REF!</v>
      </c>
      <c r="M2963" s="75"/>
      <c r="N2963" s="76"/>
    </row>
    <row r="2964" spans="1:14" ht="15">
      <c r="A2964" s="80"/>
      <c r="B2964" s="81"/>
      <c r="C2964" s="69"/>
      <c r="D2964" s="69"/>
      <c r="E2964" s="69"/>
      <c r="F2964" s="69"/>
      <c r="G2964" s="82"/>
      <c r="H2964" s="78"/>
      <c r="I2964" s="28">
        <f ca="1">SUMIF('IMPORTBFT (ID)'!$A$3:$A$5000,$G$4:$G$7322,'IMPORTBFT (ID)'!$B$3:$B$5000)</f>
        <v>0</v>
      </c>
      <c r="J2964" s="72"/>
      <c r="K2964" s="18" t="str">
        <f t="shared" ca="1" si="0"/>
        <v>-</v>
      </c>
      <c r="L2964" s="19" t="e">
        <f>IF(G2964=#REF!,#REF!,"FALSO")</f>
        <v>#REF!</v>
      </c>
      <c r="M2964" s="75"/>
      <c r="N2964" s="76"/>
    </row>
    <row r="2965" spans="1:14" ht="15">
      <c r="A2965" s="80"/>
      <c r="B2965" s="81"/>
      <c r="C2965" s="69"/>
      <c r="D2965" s="69"/>
      <c r="E2965" s="69"/>
      <c r="F2965" s="69"/>
      <c r="G2965" s="82"/>
      <c r="H2965" s="78"/>
      <c r="I2965" s="28">
        <f ca="1">SUMIF('IMPORTBFT (ID)'!$A$3:$A$5000,$G$4:$G$7322,'IMPORTBFT (ID)'!$B$3:$B$5000)</f>
        <v>0</v>
      </c>
      <c r="J2965" s="72"/>
      <c r="K2965" s="18" t="str">
        <f t="shared" ca="1" si="0"/>
        <v>-</v>
      </c>
      <c r="L2965" s="19" t="e">
        <f>IF(G2965=#REF!,#REF!,"FALSO")</f>
        <v>#REF!</v>
      </c>
      <c r="M2965" s="75"/>
      <c r="N2965" s="76"/>
    </row>
    <row r="2966" spans="1:14" ht="15">
      <c r="A2966" s="80"/>
      <c r="B2966" s="81"/>
      <c r="C2966" s="69"/>
      <c r="D2966" s="69"/>
      <c r="E2966" s="69"/>
      <c r="F2966" s="69"/>
      <c r="G2966" s="82"/>
      <c r="H2966" s="78"/>
      <c r="I2966" s="28">
        <f ca="1">SUMIF('IMPORTBFT (ID)'!$A$3:$A$5000,$G$4:$G$7322,'IMPORTBFT (ID)'!$B$3:$B$5000)</f>
        <v>0</v>
      </c>
      <c r="J2966" s="72"/>
      <c r="K2966" s="18" t="str">
        <f t="shared" ca="1" si="0"/>
        <v>-</v>
      </c>
      <c r="L2966" s="19" t="e">
        <f>IF(G2966=#REF!,#REF!,"FALSO")</f>
        <v>#REF!</v>
      </c>
      <c r="M2966" s="75"/>
      <c r="N2966" s="76"/>
    </row>
    <row r="2967" spans="1:14" ht="15">
      <c r="A2967" s="80"/>
      <c r="B2967" s="81"/>
      <c r="C2967" s="69"/>
      <c r="D2967" s="69"/>
      <c r="E2967" s="69"/>
      <c r="F2967" s="69"/>
      <c r="G2967" s="82"/>
      <c r="H2967" s="78"/>
      <c r="I2967" s="28">
        <f ca="1">SUMIF('IMPORTBFT (ID)'!$A$3:$A$5000,$G$4:$G$7322,'IMPORTBFT (ID)'!$B$3:$B$5000)</f>
        <v>0</v>
      </c>
      <c r="J2967" s="72"/>
      <c r="K2967" s="18" t="str">
        <f t="shared" ca="1" si="0"/>
        <v>-</v>
      </c>
      <c r="L2967" s="19" t="e">
        <f>IF(G2967=#REF!,#REF!,"FALSO")</f>
        <v>#REF!</v>
      </c>
      <c r="M2967" s="75"/>
      <c r="N2967" s="76"/>
    </row>
    <row r="2968" spans="1:14" ht="15">
      <c r="A2968" s="80"/>
      <c r="B2968" s="81"/>
      <c r="C2968" s="69"/>
      <c r="D2968" s="69"/>
      <c r="E2968" s="69"/>
      <c r="F2968" s="69"/>
      <c r="G2968" s="82"/>
      <c r="H2968" s="78"/>
      <c r="I2968" s="28">
        <f ca="1">SUMIF('IMPORTBFT (ID)'!$A$3:$A$5000,$G$4:$G$7322,'IMPORTBFT (ID)'!$B$3:$B$5000)</f>
        <v>0</v>
      </c>
      <c r="J2968" s="72"/>
      <c r="K2968" s="18" t="str">
        <f t="shared" ca="1" si="0"/>
        <v>-</v>
      </c>
      <c r="L2968" s="19" t="e">
        <f>IF(G2968=#REF!,#REF!,"FALSO")</f>
        <v>#REF!</v>
      </c>
      <c r="M2968" s="75"/>
      <c r="N2968" s="76"/>
    </row>
    <row r="2969" spans="1:14" ht="15">
      <c r="A2969" s="80"/>
      <c r="B2969" s="81"/>
      <c r="C2969" s="69"/>
      <c r="D2969" s="69"/>
      <c r="E2969" s="69"/>
      <c r="F2969" s="69"/>
      <c r="G2969" s="82"/>
      <c r="H2969" s="78"/>
      <c r="I2969" s="28">
        <f ca="1">SUMIF('IMPORTBFT (ID)'!$A$3:$A$5000,$G$4:$G$7322,'IMPORTBFT (ID)'!$B$3:$B$5000)</f>
        <v>0</v>
      </c>
      <c r="J2969" s="72"/>
      <c r="K2969" s="18" t="str">
        <f t="shared" ca="1" si="0"/>
        <v>-</v>
      </c>
      <c r="L2969" s="19" t="e">
        <f>IF(G2969=#REF!,#REF!,"FALSO")</f>
        <v>#REF!</v>
      </c>
      <c r="M2969" s="75"/>
      <c r="N2969" s="76"/>
    </row>
    <row r="2970" spans="1:14" ht="15">
      <c r="A2970" s="80"/>
      <c r="B2970" s="81"/>
      <c r="C2970" s="69"/>
      <c r="D2970" s="69"/>
      <c r="E2970" s="69"/>
      <c r="F2970" s="69"/>
      <c r="G2970" s="82"/>
      <c r="H2970" s="78"/>
      <c r="I2970" s="28">
        <f ca="1">SUMIF('IMPORTBFT (ID)'!$A$3:$A$5000,$G$4:$G$7322,'IMPORTBFT (ID)'!$B$3:$B$5000)</f>
        <v>0</v>
      </c>
      <c r="J2970" s="72"/>
      <c r="K2970" s="18" t="str">
        <f t="shared" ca="1" si="0"/>
        <v>-</v>
      </c>
      <c r="L2970" s="19" t="e">
        <f>IF(G2970=#REF!,#REF!,"FALSO")</f>
        <v>#REF!</v>
      </c>
      <c r="M2970" s="75"/>
      <c r="N2970" s="76"/>
    </row>
    <row r="2971" spans="1:14" ht="15">
      <c r="A2971" s="80"/>
      <c r="B2971" s="81"/>
      <c r="C2971" s="69"/>
      <c r="D2971" s="69"/>
      <c r="E2971" s="69"/>
      <c r="F2971" s="69"/>
      <c r="G2971" s="82"/>
      <c r="H2971" s="78"/>
      <c r="I2971" s="28">
        <f ca="1">SUMIF('IMPORTBFT (ID)'!$A$3:$A$5000,$G$4:$G$7322,'IMPORTBFT (ID)'!$B$3:$B$5000)</f>
        <v>0</v>
      </c>
      <c r="J2971" s="72"/>
      <c r="K2971" s="18" t="str">
        <f t="shared" ca="1" si="0"/>
        <v>-</v>
      </c>
      <c r="L2971" s="19" t="e">
        <f>IF(G2971=#REF!,#REF!,"FALSO")</f>
        <v>#REF!</v>
      </c>
      <c r="M2971" s="75"/>
      <c r="N2971" s="76"/>
    </row>
    <row r="2972" spans="1:14" ht="15">
      <c r="A2972" s="80"/>
      <c r="B2972" s="81"/>
      <c r="C2972" s="69"/>
      <c r="D2972" s="69"/>
      <c r="E2972" s="69"/>
      <c r="F2972" s="69"/>
      <c r="G2972" s="82"/>
      <c r="H2972" s="78"/>
      <c r="I2972" s="28">
        <f ca="1">SUMIF('IMPORTBFT (ID)'!$A$3:$A$5000,$G$4:$G$7322,'IMPORTBFT (ID)'!$B$3:$B$5000)</f>
        <v>0</v>
      </c>
      <c r="J2972" s="72"/>
      <c r="K2972" s="18" t="str">
        <f t="shared" ca="1" si="0"/>
        <v>-</v>
      </c>
      <c r="L2972" s="19" t="e">
        <f>IF(G2972=#REF!,#REF!,"FALSO")</f>
        <v>#REF!</v>
      </c>
      <c r="M2972" s="75"/>
      <c r="N2972" s="76"/>
    </row>
    <row r="2973" spans="1:14" ht="15">
      <c r="A2973" s="80"/>
      <c r="B2973" s="81"/>
      <c r="C2973" s="69"/>
      <c r="D2973" s="69"/>
      <c r="E2973" s="69"/>
      <c r="F2973" s="69"/>
      <c r="G2973" s="82"/>
      <c r="H2973" s="78"/>
      <c r="I2973" s="28">
        <f ca="1">SUMIF('IMPORTBFT (ID)'!$A$3:$A$5000,$G$4:$G$7322,'IMPORTBFT (ID)'!$B$3:$B$5000)</f>
        <v>0</v>
      </c>
      <c r="J2973" s="72"/>
      <c r="K2973" s="18" t="str">
        <f t="shared" ca="1" si="0"/>
        <v>-</v>
      </c>
      <c r="L2973" s="19" t="e">
        <f>IF(G2973=#REF!,#REF!,"FALSO")</f>
        <v>#REF!</v>
      </c>
      <c r="M2973" s="75"/>
      <c r="N2973" s="76"/>
    </row>
    <row r="2974" spans="1:14" ht="15">
      <c r="A2974" s="80"/>
      <c r="B2974" s="81"/>
      <c r="C2974" s="69"/>
      <c r="D2974" s="69"/>
      <c r="E2974" s="69"/>
      <c r="F2974" s="69"/>
      <c r="G2974" s="82"/>
      <c r="H2974" s="78"/>
      <c r="I2974" s="28">
        <f ca="1">SUMIF('IMPORTBFT (ID)'!$A$3:$A$5000,$G$4:$G$7322,'IMPORTBFT (ID)'!$B$3:$B$5000)</f>
        <v>0</v>
      </c>
      <c r="J2974" s="72"/>
      <c r="K2974" s="18" t="str">
        <f t="shared" ca="1" si="0"/>
        <v>-</v>
      </c>
      <c r="L2974" s="19" t="e">
        <f>IF(G2974=#REF!,#REF!,"FALSO")</f>
        <v>#REF!</v>
      </c>
      <c r="M2974" s="75"/>
      <c r="N2974" s="76"/>
    </row>
    <row r="2975" spans="1:14" ht="15">
      <c r="A2975" s="80"/>
      <c r="B2975" s="81"/>
      <c r="C2975" s="69"/>
      <c r="D2975" s="69"/>
      <c r="E2975" s="69"/>
      <c r="F2975" s="69"/>
      <c r="G2975" s="82"/>
      <c r="H2975" s="78"/>
      <c r="I2975" s="28">
        <f ca="1">SUMIF('IMPORTBFT (ID)'!$A$3:$A$5000,$G$4:$G$7322,'IMPORTBFT (ID)'!$B$3:$B$5000)</f>
        <v>0</v>
      </c>
      <c r="J2975" s="72"/>
      <c r="K2975" s="18" t="str">
        <f t="shared" ca="1" si="0"/>
        <v>-</v>
      </c>
      <c r="L2975" s="19" t="e">
        <f>IF(G2975=#REF!,#REF!,"FALSO")</f>
        <v>#REF!</v>
      </c>
      <c r="M2975" s="75"/>
      <c r="N2975" s="76"/>
    </row>
    <row r="2976" spans="1:14" ht="15">
      <c r="A2976" s="80"/>
      <c r="B2976" s="81"/>
      <c r="C2976" s="69"/>
      <c r="D2976" s="69"/>
      <c r="E2976" s="69"/>
      <c r="F2976" s="69"/>
      <c r="G2976" s="82"/>
      <c r="H2976" s="78"/>
      <c r="I2976" s="28">
        <f ca="1">SUMIF('IMPORTBFT (ID)'!$A$3:$A$5000,$G$4:$G$7322,'IMPORTBFT (ID)'!$B$3:$B$5000)</f>
        <v>0</v>
      </c>
      <c r="J2976" s="72"/>
      <c r="K2976" s="18" t="str">
        <f t="shared" ca="1" si="0"/>
        <v>-</v>
      </c>
      <c r="L2976" s="19" t="e">
        <f>IF(G2976=#REF!,#REF!,"FALSO")</f>
        <v>#REF!</v>
      </c>
      <c r="M2976" s="75"/>
      <c r="N2976" s="76"/>
    </row>
    <row r="2977" spans="1:14" ht="15">
      <c r="A2977" s="80"/>
      <c r="B2977" s="81"/>
      <c r="C2977" s="69"/>
      <c r="D2977" s="69"/>
      <c r="E2977" s="69"/>
      <c r="F2977" s="69"/>
      <c r="G2977" s="82"/>
      <c r="H2977" s="78"/>
      <c r="I2977" s="28">
        <f ca="1">SUMIF('IMPORTBFT (ID)'!$A$3:$A$5000,$G$4:$G$7322,'IMPORTBFT (ID)'!$B$3:$B$5000)</f>
        <v>0</v>
      </c>
      <c r="J2977" s="72"/>
      <c r="K2977" s="18" t="str">
        <f t="shared" ca="1" si="0"/>
        <v>-</v>
      </c>
      <c r="L2977" s="19" t="e">
        <f>IF(G2977=#REF!,#REF!,"FALSO")</f>
        <v>#REF!</v>
      </c>
      <c r="M2977" s="75"/>
      <c r="N2977" s="76"/>
    </row>
    <row r="2978" spans="1:14" ht="15">
      <c r="A2978" s="80"/>
      <c r="B2978" s="81"/>
      <c r="C2978" s="69"/>
      <c r="D2978" s="69"/>
      <c r="E2978" s="69"/>
      <c r="F2978" s="69"/>
      <c r="G2978" s="82"/>
      <c r="H2978" s="78"/>
      <c r="I2978" s="28">
        <f ca="1">SUMIF('IMPORTBFT (ID)'!$A$3:$A$5000,$G$4:$G$7322,'IMPORTBFT (ID)'!$B$3:$B$5000)</f>
        <v>0</v>
      </c>
      <c r="J2978" s="72"/>
      <c r="K2978" s="18" t="str">
        <f t="shared" ca="1" si="0"/>
        <v>-</v>
      </c>
      <c r="L2978" s="19" t="e">
        <f>IF(G2978=#REF!,#REF!,"FALSO")</f>
        <v>#REF!</v>
      </c>
      <c r="M2978" s="75"/>
      <c r="N2978" s="76"/>
    </row>
    <row r="2979" spans="1:14" ht="15">
      <c r="A2979" s="80"/>
      <c r="B2979" s="81"/>
      <c r="C2979" s="69"/>
      <c r="D2979" s="69"/>
      <c r="E2979" s="69"/>
      <c r="F2979" s="69"/>
      <c r="G2979" s="82"/>
      <c r="H2979" s="78"/>
      <c r="I2979" s="28">
        <f ca="1">SUMIF('IMPORTBFT (ID)'!$A$3:$A$5000,$G$4:$G$7322,'IMPORTBFT (ID)'!$B$3:$B$5000)</f>
        <v>0</v>
      </c>
      <c r="J2979" s="72"/>
      <c r="K2979" s="18" t="str">
        <f t="shared" ca="1" si="0"/>
        <v>-</v>
      </c>
      <c r="L2979" s="19" t="e">
        <f>IF(G2979=#REF!,#REF!,"FALSO")</f>
        <v>#REF!</v>
      </c>
      <c r="M2979" s="75"/>
      <c r="N2979" s="76"/>
    </row>
    <row r="2980" spans="1:14" ht="15">
      <c r="A2980" s="80"/>
      <c r="B2980" s="81"/>
      <c r="C2980" s="69"/>
      <c r="D2980" s="69"/>
      <c r="E2980" s="69"/>
      <c r="F2980" s="69"/>
      <c r="G2980" s="82"/>
      <c r="H2980" s="78"/>
      <c r="I2980" s="28">
        <f ca="1">SUMIF('IMPORTBFT (ID)'!$A$3:$A$5000,$G$4:$G$7322,'IMPORTBFT (ID)'!$B$3:$B$5000)</f>
        <v>0</v>
      </c>
      <c r="J2980" s="72"/>
      <c r="K2980" s="18" t="str">
        <f t="shared" ca="1" si="0"/>
        <v>-</v>
      </c>
      <c r="L2980" s="19" t="e">
        <f>IF(G2980=#REF!,#REF!,"FALSO")</f>
        <v>#REF!</v>
      </c>
      <c r="M2980" s="75"/>
      <c r="N2980" s="76"/>
    </row>
    <row r="2981" spans="1:14" ht="15">
      <c r="A2981" s="80"/>
      <c r="B2981" s="81"/>
      <c r="C2981" s="69"/>
      <c r="D2981" s="69"/>
      <c r="E2981" s="69"/>
      <c r="F2981" s="69"/>
      <c r="G2981" s="82"/>
      <c r="H2981" s="78"/>
      <c r="I2981" s="28">
        <f ca="1">SUMIF('IMPORTBFT (ID)'!$A$3:$A$5000,$G$4:$G$7322,'IMPORTBFT (ID)'!$B$3:$B$5000)</f>
        <v>0</v>
      </c>
      <c r="J2981" s="72"/>
      <c r="K2981" s="18" t="str">
        <f t="shared" ca="1" si="0"/>
        <v>-</v>
      </c>
      <c r="L2981" s="19" t="e">
        <f>IF(G2981=#REF!,#REF!,"FALSO")</f>
        <v>#REF!</v>
      </c>
      <c r="M2981" s="75"/>
      <c r="N2981" s="76"/>
    </row>
    <row r="2982" spans="1:14" ht="15">
      <c r="A2982" s="80"/>
      <c r="B2982" s="81"/>
      <c r="C2982" s="69"/>
      <c r="D2982" s="69"/>
      <c r="E2982" s="69"/>
      <c r="F2982" s="69"/>
      <c r="G2982" s="82"/>
      <c r="H2982" s="78"/>
      <c r="I2982" s="28">
        <f ca="1">SUMIF('IMPORTBFT (ID)'!$A$3:$A$5000,$G$4:$G$7322,'IMPORTBFT (ID)'!$B$3:$B$5000)</f>
        <v>0</v>
      </c>
      <c r="J2982" s="72"/>
      <c r="K2982" s="18" t="str">
        <f t="shared" ca="1" si="0"/>
        <v>-</v>
      </c>
      <c r="L2982" s="19" t="e">
        <f>IF(G2982=#REF!,#REF!,"FALSO")</f>
        <v>#REF!</v>
      </c>
      <c r="M2982" s="75"/>
      <c r="N2982" s="76"/>
    </row>
    <row r="2983" spans="1:14" ht="15">
      <c r="A2983" s="80"/>
      <c r="B2983" s="81"/>
      <c r="C2983" s="69"/>
      <c r="D2983" s="69"/>
      <c r="E2983" s="69"/>
      <c r="F2983" s="69"/>
      <c r="G2983" s="82"/>
      <c r="H2983" s="78"/>
      <c r="I2983" s="28">
        <f ca="1">SUMIF('IMPORTBFT (ID)'!$A$3:$A$5000,$G$4:$G$7322,'IMPORTBFT (ID)'!$B$3:$B$5000)</f>
        <v>0</v>
      </c>
      <c r="J2983" s="72"/>
      <c r="K2983" s="18" t="str">
        <f t="shared" ca="1" si="0"/>
        <v>-</v>
      </c>
      <c r="L2983" s="19" t="e">
        <f>IF(G2983=#REF!,#REF!,"FALSO")</f>
        <v>#REF!</v>
      </c>
      <c r="M2983" s="75"/>
      <c r="N2983" s="76"/>
    </row>
    <row r="2984" spans="1:14" ht="15">
      <c r="A2984" s="80"/>
      <c r="B2984" s="81"/>
      <c r="C2984" s="69"/>
      <c r="D2984" s="69"/>
      <c r="E2984" s="69"/>
      <c r="F2984" s="69"/>
      <c r="G2984" s="82"/>
      <c r="H2984" s="78"/>
      <c r="I2984" s="28">
        <f ca="1">SUMIF('IMPORTBFT (ID)'!$A$3:$A$5000,$G$4:$G$7322,'IMPORTBFT (ID)'!$B$3:$B$5000)</f>
        <v>0</v>
      </c>
      <c r="J2984" s="72"/>
      <c r="K2984" s="18" t="str">
        <f t="shared" ca="1" si="0"/>
        <v>-</v>
      </c>
      <c r="L2984" s="19" t="e">
        <f>IF(G2984=#REF!,#REF!,"FALSO")</f>
        <v>#REF!</v>
      </c>
      <c r="M2984" s="75"/>
      <c r="N2984" s="76"/>
    </row>
    <row r="2985" spans="1:14" ht="15">
      <c r="A2985" s="80"/>
      <c r="B2985" s="81"/>
      <c r="C2985" s="69"/>
      <c r="D2985" s="69"/>
      <c r="E2985" s="69"/>
      <c r="F2985" s="69"/>
      <c r="G2985" s="82"/>
      <c r="H2985" s="78"/>
      <c r="I2985" s="28">
        <f ca="1">SUMIF('IMPORTBFT (ID)'!$A$3:$A$5000,$G$4:$G$7322,'IMPORTBFT (ID)'!$B$3:$B$5000)</f>
        <v>0</v>
      </c>
      <c r="J2985" s="72"/>
      <c r="K2985" s="18" t="str">
        <f t="shared" ca="1" si="0"/>
        <v>-</v>
      </c>
      <c r="L2985" s="19" t="e">
        <f>IF(G2985=#REF!,#REF!,"FALSO")</f>
        <v>#REF!</v>
      </c>
      <c r="M2985" s="75"/>
      <c r="N2985" s="76"/>
    </row>
    <row r="2986" spans="1:14" ht="15">
      <c r="A2986" s="80"/>
      <c r="B2986" s="81"/>
      <c r="C2986" s="69"/>
      <c r="D2986" s="69"/>
      <c r="E2986" s="69"/>
      <c r="F2986" s="69"/>
      <c r="G2986" s="82"/>
      <c r="H2986" s="78"/>
      <c r="I2986" s="28">
        <f ca="1">SUMIF('IMPORTBFT (ID)'!$A$3:$A$5000,$G$4:$G$7322,'IMPORTBFT (ID)'!$B$3:$B$5000)</f>
        <v>0</v>
      </c>
      <c r="J2986" s="72"/>
      <c r="K2986" s="18" t="str">
        <f t="shared" ca="1" si="0"/>
        <v>-</v>
      </c>
      <c r="L2986" s="19" t="e">
        <f>IF(G2986=#REF!,#REF!,"FALSO")</f>
        <v>#REF!</v>
      </c>
      <c r="M2986" s="75"/>
      <c r="N2986" s="76"/>
    </row>
    <row r="2987" spans="1:14" ht="15">
      <c r="A2987" s="80"/>
      <c r="B2987" s="81"/>
      <c r="C2987" s="69"/>
      <c r="D2987" s="69"/>
      <c r="E2987" s="69"/>
      <c r="F2987" s="69"/>
      <c r="G2987" s="82"/>
      <c r="H2987" s="78"/>
      <c r="I2987" s="28">
        <f ca="1">SUMIF('IMPORTBFT (ID)'!$A$3:$A$5000,$G$4:$G$7322,'IMPORTBFT (ID)'!$B$3:$B$5000)</f>
        <v>0</v>
      </c>
      <c r="J2987" s="72"/>
      <c r="K2987" s="18" t="str">
        <f t="shared" ca="1" si="0"/>
        <v>-</v>
      </c>
      <c r="L2987" s="19" t="e">
        <f>IF(G2987=#REF!,#REF!,"FALSO")</f>
        <v>#REF!</v>
      </c>
      <c r="M2987" s="75"/>
      <c r="N2987" s="76"/>
    </row>
    <row r="2988" spans="1:14" ht="15">
      <c r="A2988" s="80"/>
      <c r="B2988" s="81"/>
      <c r="C2988" s="69"/>
      <c r="D2988" s="69"/>
      <c r="E2988" s="69"/>
      <c r="F2988" s="69"/>
      <c r="G2988" s="82"/>
      <c r="H2988" s="78"/>
      <c r="I2988" s="28">
        <f ca="1">SUMIF('IMPORTBFT (ID)'!$A$3:$A$5000,$G$4:$G$7322,'IMPORTBFT (ID)'!$B$3:$B$5000)</f>
        <v>0</v>
      </c>
      <c r="J2988" s="72"/>
      <c r="K2988" s="18" t="str">
        <f t="shared" ca="1" si="0"/>
        <v>-</v>
      </c>
      <c r="L2988" s="19" t="e">
        <f>IF(G2988=#REF!,#REF!,"FALSO")</f>
        <v>#REF!</v>
      </c>
      <c r="M2988" s="75"/>
      <c r="N2988" s="76"/>
    </row>
    <row r="2989" spans="1:14" ht="15">
      <c r="A2989" s="80"/>
      <c r="B2989" s="81"/>
      <c r="C2989" s="69"/>
      <c r="D2989" s="69"/>
      <c r="E2989" s="69"/>
      <c r="F2989" s="69"/>
      <c r="G2989" s="82"/>
      <c r="H2989" s="78"/>
      <c r="I2989" s="28">
        <f ca="1">SUMIF('IMPORTBFT (ID)'!$A$3:$A$5000,$G$4:$G$7322,'IMPORTBFT (ID)'!$B$3:$B$5000)</f>
        <v>0</v>
      </c>
      <c r="J2989" s="72"/>
      <c r="K2989" s="18" t="str">
        <f t="shared" ca="1" si="0"/>
        <v>-</v>
      </c>
      <c r="L2989" s="19" t="e">
        <f>IF(G2989=#REF!,#REF!,"FALSO")</f>
        <v>#REF!</v>
      </c>
      <c r="M2989" s="75"/>
      <c r="N2989" s="76"/>
    </row>
    <row r="2990" spans="1:14" ht="15">
      <c r="A2990" s="80"/>
      <c r="B2990" s="81"/>
      <c r="C2990" s="69"/>
      <c r="D2990" s="69"/>
      <c r="E2990" s="69"/>
      <c r="F2990" s="69"/>
      <c r="G2990" s="82"/>
      <c r="H2990" s="78"/>
      <c r="I2990" s="28">
        <f ca="1">SUMIF('IMPORTBFT (ID)'!$A$3:$A$5000,$G$4:$G$7322,'IMPORTBFT (ID)'!$B$3:$B$5000)</f>
        <v>0</v>
      </c>
      <c r="J2990" s="72"/>
      <c r="K2990" s="18" t="str">
        <f t="shared" ca="1" si="0"/>
        <v>-</v>
      </c>
      <c r="L2990" s="19" t="e">
        <f>IF(G2990=#REF!,#REF!,"FALSO")</f>
        <v>#REF!</v>
      </c>
      <c r="M2990" s="75"/>
      <c r="N2990" s="76"/>
    </row>
    <row r="2991" spans="1:14" ht="15">
      <c r="A2991" s="80"/>
      <c r="B2991" s="81"/>
      <c r="C2991" s="69"/>
      <c r="D2991" s="69"/>
      <c r="E2991" s="69"/>
      <c r="F2991" s="69"/>
      <c r="G2991" s="82"/>
      <c r="H2991" s="78"/>
      <c r="I2991" s="28">
        <f ca="1">SUMIF('IMPORTBFT (ID)'!$A$3:$A$5000,$G$4:$G$7322,'IMPORTBFT (ID)'!$B$3:$B$5000)</f>
        <v>0</v>
      </c>
      <c r="J2991" s="72"/>
      <c r="K2991" s="18" t="str">
        <f t="shared" ca="1" si="0"/>
        <v>-</v>
      </c>
      <c r="L2991" s="19" t="e">
        <f>IF(G2991=#REF!,#REF!,"FALSO")</f>
        <v>#REF!</v>
      </c>
      <c r="M2991" s="75"/>
      <c r="N2991" s="76"/>
    </row>
    <row r="2992" spans="1:14" ht="15">
      <c r="A2992" s="80"/>
      <c r="B2992" s="81"/>
      <c r="C2992" s="69"/>
      <c r="D2992" s="69"/>
      <c r="E2992" s="69"/>
      <c r="F2992" s="69"/>
      <c r="G2992" s="82"/>
      <c r="H2992" s="78"/>
      <c r="I2992" s="28">
        <f ca="1">SUMIF('IMPORTBFT (ID)'!$A$3:$A$5000,$G$4:$G$7322,'IMPORTBFT (ID)'!$B$3:$B$5000)</f>
        <v>0</v>
      </c>
      <c r="J2992" s="72"/>
      <c r="K2992" s="18" t="str">
        <f t="shared" ca="1" si="0"/>
        <v>-</v>
      </c>
      <c r="L2992" s="19" t="e">
        <f>IF(G2992=#REF!,#REF!,"FALSO")</f>
        <v>#REF!</v>
      </c>
      <c r="M2992" s="75"/>
      <c r="N2992" s="76"/>
    </row>
    <row r="2993" spans="1:14" ht="15">
      <c r="A2993" s="80"/>
      <c r="B2993" s="81"/>
      <c r="C2993" s="69"/>
      <c r="D2993" s="69"/>
      <c r="E2993" s="69"/>
      <c r="F2993" s="69"/>
      <c r="G2993" s="82"/>
      <c r="H2993" s="78"/>
      <c r="I2993" s="28">
        <f ca="1">SUMIF('IMPORTBFT (ID)'!$A$3:$A$5000,$G$4:$G$7322,'IMPORTBFT (ID)'!$B$3:$B$5000)</f>
        <v>0</v>
      </c>
      <c r="J2993" s="72"/>
      <c r="K2993" s="18" t="str">
        <f t="shared" ca="1" si="0"/>
        <v>-</v>
      </c>
      <c r="L2993" s="19" t="e">
        <f>IF(G2993=#REF!,#REF!,"FALSO")</f>
        <v>#REF!</v>
      </c>
      <c r="M2993" s="75"/>
      <c r="N2993" s="76"/>
    </row>
    <row r="2994" spans="1:14" ht="15">
      <c r="A2994" s="80"/>
      <c r="B2994" s="81"/>
      <c r="C2994" s="69"/>
      <c r="D2994" s="69"/>
      <c r="E2994" s="69"/>
      <c r="F2994" s="69"/>
      <c r="G2994" s="82"/>
      <c r="H2994" s="78"/>
      <c r="I2994" s="28">
        <f ca="1">SUMIF('IMPORTBFT (ID)'!$A$3:$A$5000,$G$4:$G$7322,'IMPORTBFT (ID)'!$B$3:$B$5000)</f>
        <v>0</v>
      </c>
      <c r="J2994" s="72"/>
      <c r="K2994" s="18" t="str">
        <f t="shared" ca="1" si="0"/>
        <v>-</v>
      </c>
      <c r="L2994" s="19" t="e">
        <f>IF(G2994=#REF!,#REF!,"FALSO")</f>
        <v>#REF!</v>
      </c>
      <c r="M2994" s="75"/>
      <c r="N2994" s="76"/>
    </row>
    <row r="2995" spans="1:14" ht="15">
      <c r="A2995" s="80"/>
      <c r="B2995" s="81"/>
      <c r="C2995" s="69"/>
      <c r="D2995" s="69"/>
      <c r="E2995" s="69"/>
      <c r="F2995" s="69"/>
      <c r="G2995" s="82"/>
      <c r="H2995" s="78"/>
      <c r="I2995" s="28">
        <f ca="1">SUMIF('IMPORTBFT (ID)'!$A$3:$A$5000,$G$4:$G$7322,'IMPORTBFT (ID)'!$B$3:$B$5000)</f>
        <v>0</v>
      </c>
      <c r="J2995" s="72"/>
      <c r="K2995" s="18" t="str">
        <f t="shared" ca="1" si="0"/>
        <v>-</v>
      </c>
      <c r="L2995" s="19" t="e">
        <f>IF(G2995=#REF!,#REF!,"FALSO")</f>
        <v>#REF!</v>
      </c>
      <c r="M2995" s="75"/>
      <c r="N2995" s="76"/>
    </row>
    <row r="2996" spans="1:14" ht="15">
      <c r="A2996" s="80"/>
      <c r="B2996" s="81"/>
      <c r="C2996" s="69"/>
      <c r="D2996" s="69"/>
      <c r="E2996" s="69"/>
      <c r="F2996" s="69"/>
      <c r="G2996" s="82"/>
      <c r="H2996" s="78"/>
      <c r="I2996" s="28">
        <f ca="1">SUMIF('IMPORTBFT (ID)'!$A$3:$A$5000,$G$4:$G$7322,'IMPORTBFT (ID)'!$B$3:$B$5000)</f>
        <v>0</v>
      </c>
      <c r="J2996" s="72"/>
      <c r="K2996" s="18" t="str">
        <f t="shared" ca="1" si="0"/>
        <v>-</v>
      </c>
      <c r="L2996" s="19" t="e">
        <f>IF(G2996=#REF!,#REF!,"FALSO")</f>
        <v>#REF!</v>
      </c>
      <c r="M2996" s="75"/>
      <c r="N2996" s="76"/>
    </row>
    <row r="2997" spans="1:14" ht="15">
      <c r="A2997" s="80"/>
      <c r="B2997" s="81"/>
      <c r="C2997" s="69"/>
      <c r="D2997" s="69"/>
      <c r="E2997" s="69"/>
      <c r="F2997" s="69"/>
      <c r="G2997" s="82"/>
      <c r="H2997" s="78"/>
      <c r="I2997" s="28">
        <f ca="1">SUMIF('IMPORTBFT (ID)'!$A$3:$A$5000,$G$4:$G$7322,'IMPORTBFT (ID)'!$B$3:$B$5000)</f>
        <v>0</v>
      </c>
      <c r="J2997" s="72"/>
      <c r="K2997" s="18" t="str">
        <f t="shared" ca="1" si="0"/>
        <v>-</v>
      </c>
      <c r="L2997" s="19" t="e">
        <f>IF(G2997=#REF!,#REF!,"FALSO")</f>
        <v>#REF!</v>
      </c>
      <c r="M2997" s="75"/>
      <c r="N2997" s="76"/>
    </row>
    <row r="2998" spans="1:14" ht="15">
      <c r="A2998" s="80"/>
      <c r="B2998" s="81"/>
      <c r="C2998" s="69"/>
      <c r="D2998" s="69"/>
      <c r="E2998" s="69"/>
      <c r="F2998" s="69"/>
      <c r="G2998" s="82"/>
      <c r="H2998" s="78"/>
      <c r="I2998" s="28">
        <f ca="1">SUMIF('IMPORTBFT (ID)'!$A$3:$A$5000,$G$4:$G$7322,'IMPORTBFT (ID)'!$B$3:$B$5000)</f>
        <v>0</v>
      </c>
      <c r="J2998" s="72"/>
      <c r="K2998" s="18" t="str">
        <f t="shared" ca="1" si="0"/>
        <v>-</v>
      </c>
      <c r="L2998" s="19" t="e">
        <f>IF(G2998=#REF!,#REF!,"FALSO")</f>
        <v>#REF!</v>
      </c>
      <c r="M2998" s="75"/>
      <c r="N2998" s="76"/>
    </row>
    <row r="2999" spans="1:14" ht="15">
      <c r="A2999" s="80"/>
      <c r="B2999" s="81"/>
      <c r="C2999" s="69"/>
      <c r="D2999" s="69"/>
      <c r="E2999" s="69"/>
      <c r="F2999" s="69"/>
      <c r="G2999" s="82"/>
      <c r="H2999" s="78"/>
      <c r="I2999" s="28">
        <f ca="1">SUMIF('IMPORTBFT (ID)'!$A$3:$A$5000,$G$4:$G$7322,'IMPORTBFT (ID)'!$B$3:$B$5000)</f>
        <v>0</v>
      </c>
      <c r="J2999" s="72"/>
      <c r="K2999" s="18" t="str">
        <f t="shared" ca="1" si="0"/>
        <v>-</v>
      </c>
      <c r="L2999" s="19" t="e">
        <f>IF(G2999=#REF!,#REF!,"FALSO")</f>
        <v>#REF!</v>
      </c>
      <c r="M2999" s="75"/>
      <c r="N2999" s="76"/>
    </row>
    <row r="3000" spans="1:14" ht="15">
      <c r="A3000" s="80"/>
      <c r="B3000" s="81"/>
      <c r="C3000" s="69"/>
      <c r="D3000" s="69"/>
      <c r="E3000" s="69"/>
      <c r="F3000" s="69"/>
      <c r="G3000" s="82"/>
      <c r="H3000" s="78"/>
      <c r="I3000" s="28">
        <f ca="1">SUMIF('IMPORTBFT (ID)'!$A$3:$A$5000,$G$4:$G$7322,'IMPORTBFT (ID)'!$B$3:$B$5000)</f>
        <v>0</v>
      </c>
      <c r="J3000" s="72"/>
      <c r="K3000" s="18" t="str">
        <f t="shared" ca="1" si="0"/>
        <v>-</v>
      </c>
      <c r="L3000" s="19" t="e">
        <f>IF(G3000=#REF!,#REF!,"FALSO")</f>
        <v>#REF!</v>
      </c>
      <c r="M3000" s="75"/>
      <c r="N3000" s="76"/>
    </row>
    <row r="3001" spans="1:14" ht="15">
      <c r="A3001" s="80"/>
      <c r="B3001" s="81"/>
      <c r="C3001" s="69"/>
      <c r="D3001" s="69"/>
      <c r="E3001" s="69"/>
      <c r="F3001" s="69"/>
      <c r="G3001" s="82"/>
      <c r="H3001" s="78"/>
      <c r="I3001" s="28">
        <f ca="1">SUMIF('IMPORTBFT (ID)'!$A$3:$A$5000,$G$4:$G$7322,'IMPORTBFT (ID)'!$B$3:$B$5000)</f>
        <v>0</v>
      </c>
      <c r="J3001" s="72"/>
      <c r="K3001" s="18" t="str">
        <f t="shared" ca="1" si="0"/>
        <v>-</v>
      </c>
      <c r="L3001" s="19" t="e">
        <f>IF(G3001=#REF!,#REF!,"FALSO")</f>
        <v>#REF!</v>
      </c>
      <c r="M3001" s="75"/>
      <c r="N3001" s="76"/>
    </row>
    <row r="3002" spans="1:14" ht="15">
      <c r="A3002" s="80"/>
      <c r="B3002" s="81"/>
      <c r="C3002" s="69"/>
      <c r="D3002" s="69"/>
      <c r="E3002" s="69"/>
      <c r="F3002" s="69"/>
      <c r="G3002" s="82"/>
      <c r="H3002" s="78"/>
      <c r="I3002" s="28">
        <f ca="1">SUMIF('IMPORTBFT (ID)'!$A$3:$A$5000,$G$4:$G$7322,'IMPORTBFT (ID)'!$B$3:$B$5000)</f>
        <v>0</v>
      </c>
      <c r="J3002" s="72"/>
      <c r="K3002" s="18" t="str">
        <f t="shared" ca="1" si="0"/>
        <v>-</v>
      </c>
      <c r="L3002" s="19" t="e">
        <f>IF(G3002=#REF!,#REF!,"FALSO")</f>
        <v>#REF!</v>
      </c>
      <c r="M3002" s="75"/>
      <c r="N3002" s="76"/>
    </row>
    <row r="3003" spans="1:14" ht="15">
      <c r="A3003" s="80"/>
      <c r="B3003" s="81"/>
      <c r="C3003" s="69"/>
      <c r="D3003" s="69"/>
      <c r="E3003" s="69"/>
      <c r="F3003" s="69"/>
      <c r="G3003" s="82"/>
      <c r="H3003" s="78"/>
      <c r="I3003" s="28">
        <f ca="1">SUMIF('IMPORTBFT (ID)'!$A$3:$A$5000,$G$4:$G$7322,'IMPORTBFT (ID)'!$B$3:$B$5000)</f>
        <v>0</v>
      </c>
      <c r="J3003" s="72"/>
      <c r="K3003" s="18" t="str">
        <f t="shared" ca="1" si="0"/>
        <v>-</v>
      </c>
      <c r="L3003" s="19" t="e">
        <f>IF(G3003=#REF!,#REF!,"FALSO")</f>
        <v>#REF!</v>
      </c>
      <c r="M3003" s="75"/>
      <c r="N3003" s="76"/>
    </row>
    <row r="3004" spans="1:14" ht="15">
      <c r="A3004" s="80"/>
      <c r="B3004" s="81"/>
      <c r="C3004" s="69"/>
      <c r="D3004" s="69"/>
      <c r="E3004" s="69"/>
      <c r="F3004" s="69"/>
      <c r="G3004" s="82"/>
      <c r="H3004" s="78"/>
      <c r="I3004" s="28">
        <f ca="1">SUMIF('IMPORTBFT (ID)'!$A$3:$A$5000,$G$4:$G$7322,'IMPORTBFT (ID)'!$B$3:$B$5000)</f>
        <v>0</v>
      </c>
      <c r="J3004" s="72"/>
      <c r="K3004" s="18" t="str">
        <f t="shared" ca="1" si="0"/>
        <v>-</v>
      </c>
      <c r="L3004" s="19" t="e">
        <f>IF(G3004=#REF!,#REF!,"FALSO")</f>
        <v>#REF!</v>
      </c>
      <c r="M3004" s="75"/>
      <c r="N3004" s="76"/>
    </row>
    <row r="3005" spans="1:14" ht="15">
      <c r="A3005" s="80"/>
      <c r="B3005" s="81"/>
      <c r="C3005" s="69"/>
      <c r="D3005" s="69"/>
      <c r="E3005" s="69"/>
      <c r="F3005" s="69"/>
      <c r="G3005" s="82"/>
      <c r="H3005" s="78"/>
      <c r="I3005" s="28">
        <f ca="1">SUMIF('IMPORTBFT (ID)'!$A$3:$A$5000,$G$4:$G$7322,'IMPORTBFT (ID)'!$B$3:$B$5000)</f>
        <v>0</v>
      </c>
      <c r="J3005" s="72"/>
      <c r="K3005" s="18" t="str">
        <f t="shared" ca="1" si="0"/>
        <v>-</v>
      </c>
      <c r="L3005" s="19" t="e">
        <f>IF(G3005=#REF!,#REF!,"FALSO")</f>
        <v>#REF!</v>
      </c>
      <c r="M3005" s="75"/>
      <c r="N3005" s="76"/>
    </row>
    <row r="3006" spans="1:14" ht="15">
      <c r="A3006" s="80"/>
      <c r="B3006" s="81"/>
      <c r="C3006" s="69"/>
      <c r="D3006" s="69"/>
      <c r="E3006" s="69"/>
      <c r="F3006" s="69"/>
      <c r="G3006" s="82"/>
      <c r="H3006" s="78"/>
      <c r="I3006" s="28">
        <f ca="1">SUMIF('IMPORTBFT (ID)'!$A$3:$A$5000,$G$4:$G$7322,'IMPORTBFT (ID)'!$B$3:$B$5000)</f>
        <v>0</v>
      </c>
      <c r="J3006" s="72"/>
      <c r="K3006" s="18" t="str">
        <f t="shared" ca="1" si="0"/>
        <v>-</v>
      </c>
      <c r="L3006" s="19" t="e">
        <f>IF(G3006=#REF!,#REF!,"FALSO")</f>
        <v>#REF!</v>
      </c>
      <c r="M3006" s="75"/>
      <c r="N3006" s="76"/>
    </row>
    <row r="3007" spans="1:14" ht="15">
      <c r="A3007" s="80"/>
      <c r="B3007" s="81"/>
      <c r="C3007" s="69"/>
      <c r="D3007" s="69"/>
      <c r="E3007" s="69"/>
      <c r="F3007" s="69"/>
      <c r="G3007" s="82"/>
      <c r="H3007" s="78"/>
      <c r="I3007" s="28">
        <f ca="1">SUMIF('IMPORTBFT (ID)'!$A$3:$A$5000,$G$4:$G$7322,'IMPORTBFT (ID)'!$B$3:$B$5000)</f>
        <v>0</v>
      </c>
      <c r="J3007" s="72"/>
      <c r="K3007" s="18" t="str">
        <f t="shared" ca="1" si="0"/>
        <v>-</v>
      </c>
      <c r="L3007" s="19" t="e">
        <f>IF(G3007=#REF!,#REF!,"FALSO")</f>
        <v>#REF!</v>
      </c>
      <c r="M3007" s="75"/>
      <c r="N3007" s="76"/>
    </row>
    <row r="3008" spans="1:14" ht="15">
      <c r="A3008" s="80"/>
      <c r="B3008" s="81"/>
      <c r="C3008" s="69"/>
      <c r="D3008" s="69"/>
      <c r="E3008" s="69"/>
      <c r="F3008" s="69"/>
      <c r="G3008" s="82"/>
      <c r="H3008" s="78"/>
      <c r="I3008" s="28">
        <f ca="1">SUMIF('IMPORTBFT (ID)'!$A$3:$A$5000,$G$4:$G$7322,'IMPORTBFT (ID)'!$B$3:$B$5000)</f>
        <v>0</v>
      </c>
      <c r="J3008" s="72"/>
      <c r="K3008" s="18" t="str">
        <f t="shared" ca="1" si="0"/>
        <v>-</v>
      </c>
      <c r="L3008" s="19" t="e">
        <f>IF(G3008=#REF!,#REF!,"FALSO")</f>
        <v>#REF!</v>
      </c>
      <c r="M3008" s="75"/>
      <c r="N3008" s="76"/>
    </row>
    <row r="3009" spans="1:14" ht="15">
      <c r="A3009" s="80"/>
      <c r="B3009" s="81"/>
      <c r="C3009" s="69"/>
      <c r="D3009" s="69"/>
      <c r="E3009" s="69"/>
      <c r="F3009" s="69"/>
      <c r="G3009" s="82"/>
      <c r="H3009" s="78"/>
      <c r="I3009" s="28">
        <f ca="1">SUMIF('IMPORTBFT (ID)'!$A$3:$A$5000,$G$4:$G$7322,'IMPORTBFT (ID)'!$B$3:$B$5000)</f>
        <v>0</v>
      </c>
      <c r="J3009" s="72"/>
      <c r="K3009" s="18" t="str">
        <f t="shared" ca="1" si="0"/>
        <v>-</v>
      </c>
      <c r="L3009" s="19" t="e">
        <f>IF(G3009=#REF!,#REF!,"FALSO")</f>
        <v>#REF!</v>
      </c>
      <c r="M3009" s="75"/>
      <c r="N3009" s="76"/>
    </row>
    <row r="3010" spans="1:14" ht="15">
      <c r="A3010" s="80"/>
      <c r="B3010" s="81"/>
      <c r="C3010" s="69"/>
      <c r="D3010" s="69"/>
      <c r="E3010" s="69"/>
      <c r="F3010" s="69"/>
      <c r="G3010" s="82"/>
      <c r="H3010" s="78"/>
      <c r="I3010" s="28">
        <f ca="1">SUMIF('IMPORTBFT (ID)'!$A$3:$A$5000,$G$4:$G$7322,'IMPORTBFT (ID)'!$B$3:$B$5000)</f>
        <v>0</v>
      </c>
      <c r="J3010" s="72"/>
      <c r="K3010" s="18" t="str">
        <f t="shared" ca="1" si="0"/>
        <v>-</v>
      </c>
      <c r="L3010" s="19" t="e">
        <f>IF(G3010=#REF!,#REF!,"FALSO")</f>
        <v>#REF!</v>
      </c>
      <c r="M3010" s="75"/>
      <c r="N3010" s="76"/>
    </row>
    <row r="3011" spans="1:14" ht="15">
      <c r="A3011" s="80"/>
      <c r="B3011" s="81"/>
      <c r="C3011" s="69"/>
      <c r="D3011" s="69"/>
      <c r="E3011" s="69"/>
      <c r="F3011" s="69"/>
      <c r="G3011" s="82"/>
      <c r="H3011" s="78"/>
      <c r="I3011" s="28">
        <f ca="1">SUMIF('IMPORTBFT (ID)'!$A$3:$A$5000,$G$4:$G$7322,'IMPORTBFT (ID)'!$B$3:$B$5000)</f>
        <v>0</v>
      </c>
      <c r="J3011" s="72"/>
      <c r="K3011" s="18" t="str">
        <f t="shared" ca="1" si="0"/>
        <v>-</v>
      </c>
      <c r="L3011" s="19" t="e">
        <f>IF(G3011=#REF!,#REF!,"FALSO")</f>
        <v>#REF!</v>
      </c>
      <c r="M3011" s="75"/>
      <c r="N3011" s="76"/>
    </row>
    <row r="3012" spans="1:14" ht="15">
      <c r="A3012" s="80"/>
      <c r="B3012" s="81"/>
      <c r="C3012" s="69"/>
      <c r="D3012" s="69"/>
      <c r="E3012" s="69"/>
      <c r="F3012" s="69"/>
      <c r="G3012" s="82"/>
      <c r="H3012" s="78"/>
      <c r="I3012" s="28">
        <f ca="1">SUMIF('IMPORTBFT (ID)'!$A$3:$A$5000,$G$4:$G$7322,'IMPORTBFT (ID)'!$B$3:$B$5000)</f>
        <v>0</v>
      </c>
      <c r="J3012" s="72"/>
      <c r="K3012" s="18" t="str">
        <f t="shared" ca="1" si="0"/>
        <v>-</v>
      </c>
      <c r="L3012" s="19" t="e">
        <f>IF(G3012=#REF!,#REF!,"FALSO")</f>
        <v>#REF!</v>
      </c>
      <c r="M3012" s="75"/>
      <c r="N3012" s="76"/>
    </row>
    <row r="3013" spans="1:14" ht="15">
      <c r="A3013" s="80"/>
      <c r="B3013" s="81"/>
      <c r="C3013" s="69"/>
      <c r="D3013" s="69"/>
      <c r="E3013" s="69"/>
      <c r="F3013" s="69"/>
      <c r="G3013" s="82"/>
      <c r="H3013" s="78"/>
      <c r="I3013" s="28">
        <f ca="1">SUMIF('IMPORTBFT (ID)'!$A$3:$A$5000,$G$4:$G$7322,'IMPORTBFT (ID)'!$B$3:$B$5000)</f>
        <v>0</v>
      </c>
      <c r="J3013" s="72"/>
      <c r="K3013" s="18" t="str">
        <f t="shared" ca="1" si="0"/>
        <v>-</v>
      </c>
      <c r="L3013" s="19" t="e">
        <f>IF(G3013=#REF!,#REF!,"FALSO")</f>
        <v>#REF!</v>
      </c>
      <c r="M3013" s="75"/>
      <c r="N3013" s="76"/>
    </row>
    <row r="3014" spans="1:14" ht="15">
      <c r="A3014" s="80"/>
      <c r="B3014" s="81"/>
      <c r="C3014" s="69"/>
      <c r="D3014" s="69"/>
      <c r="E3014" s="69"/>
      <c r="F3014" s="69"/>
      <c r="G3014" s="82"/>
      <c r="H3014" s="78"/>
      <c r="I3014" s="28">
        <f ca="1">SUMIF('IMPORTBFT (ID)'!$A$3:$A$5000,$G$4:$G$7322,'IMPORTBFT (ID)'!$B$3:$B$5000)</f>
        <v>0</v>
      </c>
      <c r="J3014" s="72"/>
      <c r="K3014" s="18" t="str">
        <f t="shared" ca="1" si="0"/>
        <v>-</v>
      </c>
      <c r="L3014" s="19" t="e">
        <f>IF(G3014=#REF!,#REF!,"FALSO")</f>
        <v>#REF!</v>
      </c>
      <c r="M3014" s="75"/>
      <c r="N3014" s="76"/>
    </row>
    <row r="3015" spans="1:14" ht="15">
      <c r="A3015" s="80"/>
      <c r="B3015" s="81"/>
      <c r="C3015" s="69"/>
      <c r="D3015" s="69"/>
      <c r="E3015" s="69"/>
      <c r="F3015" s="69"/>
      <c r="G3015" s="82"/>
      <c r="H3015" s="78"/>
      <c r="I3015" s="28">
        <f ca="1">SUMIF('IMPORTBFT (ID)'!$A$3:$A$5000,$G$4:$G$7322,'IMPORTBFT (ID)'!$B$3:$B$5000)</f>
        <v>0</v>
      </c>
      <c r="J3015" s="72"/>
      <c r="K3015" s="18" t="str">
        <f t="shared" ca="1" si="0"/>
        <v>-</v>
      </c>
      <c r="L3015" s="19" t="e">
        <f>IF(G3015=#REF!,#REF!,"FALSO")</f>
        <v>#REF!</v>
      </c>
      <c r="M3015" s="75"/>
      <c r="N3015" s="76"/>
    </row>
    <row r="3016" spans="1:14" ht="15">
      <c r="A3016" s="80"/>
      <c r="B3016" s="81"/>
      <c r="C3016" s="69"/>
      <c r="D3016" s="69"/>
      <c r="E3016" s="69"/>
      <c r="F3016" s="69"/>
      <c r="G3016" s="82"/>
      <c r="H3016" s="78"/>
      <c r="I3016" s="28">
        <f ca="1">SUMIF('IMPORTBFT (ID)'!$A$3:$A$5000,$G$4:$G$7322,'IMPORTBFT (ID)'!$B$3:$B$5000)</f>
        <v>0</v>
      </c>
      <c r="J3016" s="72"/>
      <c r="K3016" s="18" t="str">
        <f t="shared" ca="1" si="0"/>
        <v>-</v>
      </c>
      <c r="L3016" s="19" t="e">
        <f>IF(G3016=#REF!,#REF!,"FALSO")</f>
        <v>#REF!</v>
      </c>
      <c r="M3016" s="75"/>
      <c r="N3016" s="76"/>
    </row>
    <row r="3017" spans="1:14" ht="15">
      <c r="A3017" s="80"/>
      <c r="B3017" s="81"/>
      <c r="C3017" s="69"/>
      <c r="D3017" s="69"/>
      <c r="E3017" s="69"/>
      <c r="F3017" s="69"/>
      <c r="G3017" s="82"/>
      <c r="H3017" s="78"/>
      <c r="I3017" s="28">
        <f ca="1">SUMIF('IMPORTBFT (ID)'!$A$3:$A$5000,$G$4:$G$7322,'IMPORTBFT (ID)'!$B$3:$B$5000)</f>
        <v>0</v>
      </c>
      <c r="J3017" s="72"/>
      <c r="K3017" s="18" t="str">
        <f t="shared" ca="1" si="0"/>
        <v>-</v>
      </c>
      <c r="L3017" s="19" t="e">
        <f>IF(G3017=#REF!,#REF!,"FALSO")</f>
        <v>#REF!</v>
      </c>
      <c r="M3017" s="75"/>
      <c r="N3017" s="76"/>
    </row>
    <row r="3018" spans="1:14" ht="15">
      <c r="A3018" s="80"/>
      <c r="B3018" s="81"/>
      <c r="C3018" s="69"/>
      <c r="D3018" s="69"/>
      <c r="E3018" s="69"/>
      <c r="F3018" s="69"/>
      <c r="G3018" s="82"/>
      <c r="H3018" s="78"/>
      <c r="I3018" s="28">
        <f ca="1">SUMIF('IMPORTBFT (ID)'!$A$3:$A$5000,$G$4:$G$7322,'IMPORTBFT (ID)'!$B$3:$B$5000)</f>
        <v>0</v>
      </c>
      <c r="J3018" s="72"/>
      <c r="K3018" s="18" t="str">
        <f t="shared" ca="1" si="0"/>
        <v>-</v>
      </c>
      <c r="L3018" s="19" t="e">
        <f>IF(G3018=#REF!,#REF!,"FALSO")</f>
        <v>#REF!</v>
      </c>
      <c r="M3018" s="75"/>
      <c r="N3018" s="76"/>
    </row>
    <row r="3019" spans="1:14" ht="15">
      <c r="A3019" s="80"/>
      <c r="B3019" s="81"/>
      <c r="C3019" s="69"/>
      <c r="D3019" s="69"/>
      <c r="E3019" s="69"/>
      <c r="F3019" s="69"/>
      <c r="G3019" s="82"/>
      <c r="H3019" s="78"/>
      <c r="I3019" s="28">
        <f ca="1">SUMIF('IMPORTBFT (ID)'!$A$3:$A$5000,$G$4:$G$7322,'IMPORTBFT (ID)'!$B$3:$B$5000)</f>
        <v>0</v>
      </c>
      <c r="J3019" s="72"/>
      <c r="K3019" s="18" t="str">
        <f t="shared" ca="1" si="0"/>
        <v>-</v>
      </c>
      <c r="L3019" s="19" t="e">
        <f>IF(G3019=#REF!,#REF!,"FALSO")</f>
        <v>#REF!</v>
      </c>
      <c r="M3019" s="75"/>
      <c r="N3019" s="76"/>
    </row>
    <row r="3020" spans="1:14" ht="15">
      <c r="A3020" s="80"/>
      <c r="B3020" s="81"/>
      <c r="C3020" s="69"/>
      <c r="D3020" s="69"/>
      <c r="E3020" s="69"/>
      <c r="F3020" s="69"/>
      <c r="G3020" s="82"/>
      <c r="H3020" s="78"/>
      <c r="I3020" s="28">
        <f ca="1">SUMIF('IMPORTBFT (ID)'!$A$3:$A$5000,$G$4:$G$7322,'IMPORTBFT (ID)'!$B$3:$B$5000)</f>
        <v>0</v>
      </c>
      <c r="J3020" s="72"/>
      <c r="K3020" s="18" t="str">
        <f t="shared" ca="1" si="0"/>
        <v>-</v>
      </c>
      <c r="L3020" s="19" t="e">
        <f>IF(G3020=#REF!,#REF!,"FALSO")</f>
        <v>#REF!</v>
      </c>
      <c r="M3020" s="75"/>
      <c r="N3020" s="76"/>
    </row>
    <row r="3021" spans="1:14" ht="15">
      <c r="A3021" s="80"/>
      <c r="B3021" s="81"/>
      <c r="C3021" s="69"/>
      <c r="D3021" s="69"/>
      <c r="E3021" s="69"/>
      <c r="F3021" s="69"/>
      <c r="G3021" s="82"/>
      <c r="H3021" s="78"/>
      <c r="I3021" s="28">
        <f ca="1">SUMIF('IMPORTBFT (ID)'!$A$3:$A$5000,$G$4:$G$7322,'IMPORTBFT (ID)'!$B$3:$B$5000)</f>
        <v>0</v>
      </c>
      <c r="J3021" s="72"/>
      <c r="K3021" s="18" t="str">
        <f t="shared" ca="1" si="0"/>
        <v>-</v>
      </c>
      <c r="L3021" s="19" t="e">
        <f>IF(G3021=#REF!,#REF!,"FALSO")</f>
        <v>#REF!</v>
      </c>
      <c r="M3021" s="75"/>
      <c r="N3021" s="76"/>
    </row>
    <row r="3022" spans="1:14" ht="15">
      <c r="A3022" s="80"/>
      <c r="B3022" s="81"/>
      <c r="C3022" s="69"/>
      <c r="D3022" s="69"/>
      <c r="E3022" s="69"/>
      <c r="F3022" s="69"/>
      <c r="G3022" s="82"/>
      <c r="H3022" s="78"/>
      <c r="I3022" s="28">
        <f ca="1">SUMIF('IMPORTBFT (ID)'!$A$3:$A$5000,$G$4:$G$7322,'IMPORTBFT (ID)'!$B$3:$B$5000)</f>
        <v>0</v>
      </c>
      <c r="J3022" s="72"/>
      <c r="K3022" s="18" t="str">
        <f t="shared" ca="1" si="0"/>
        <v>-</v>
      </c>
      <c r="L3022" s="19" t="e">
        <f>IF(G3022=#REF!,#REF!,"FALSO")</f>
        <v>#REF!</v>
      </c>
      <c r="M3022" s="75"/>
      <c r="N3022" s="76"/>
    </row>
    <row r="3023" spans="1:14" ht="15">
      <c r="A3023" s="80"/>
      <c r="B3023" s="81"/>
      <c r="C3023" s="69"/>
      <c r="D3023" s="69"/>
      <c r="E3023" s="69"/>
      <c r="F3023" s="69"/>
      <c r="G3023" s="82"/>
      <c r="H3023" s="78"/>
      <c r="I3023" s="28">
        <f ca="1">SUMIF('IMPORTBFT (ID)'!$A$3:$A$5000,$G$4:$G$7322,'IMPORTBFT (ID)'!$B$3:$B$5000)</f>
        <v>0</v>
      </c>
      <c r="J3023" s="72"/>
      <c r="K3023" s="18" t="str">
        <f t="shared" ca="1" si="0"/>
        <v>-</v>
      </c>
      <c r="L3023" s="19" t="e">
        <f>IF(G3023=#REF!,#REF!,"FALSO")</f>
        <v>#REF!</v>
      </c>
      <c r="M3023" s="75"/>
      <c r="N3023" s="76"/>
    </row>
    <row r="3024" spans="1:14" ht="15">
      <c r="A3024" s="80"/>
      <c r="B3024" s="81"/>
      <c r="C3024" s="69"/>
      <c r="D3024" s="69"/>
      <c r="E3024" s="69"/>
      <c r="F3024" s="69"/>
      <c r="G3024" s="82"/>
      <c r="H3024" s="78"/>
      <c r="I3024" s="28">
        <f ca="1">SUMIF('IMPORTBFT (ID)'!$A$3:$A$5000,$G$4:$G$7322,'IMPORTBFT (ID)'!$B$3:$B$5000)</f>
        <v>0</v>
      </c>
      <c r="J3024" s="72"/>
      <c r="K3024" s="18" t="str">
        <f t="shared" ca="1" si="0"/>
        <v>-</v>
      </c>
      <c r="L3024" s="19" t="e">
        <f>IF(G3024=#REF!,#REF!,"FALSO")</f>
        <v>#REF!</v>
      </c>
      <c r="M3024" s="75"/>
      <c r="N3024" s="76"/>
    </row>
    <row r="3025" spans="1:14" ht="15">
      <c r="A3025" s="80"/>
      <c r="B3025" s="81"/>
      <c r="C3025" s="69"/>
      <c r="D3025" s="69"/>
      <c r="E3025" s="69"/>
      <c r="F3025" s="69"/>
      <c r="G3025" s="82"/>
      <c r="H3025" s="78"/>
      <c r="I3025" s="28">
        <f ca="1">SUMIF('IMPORTBFT (ID)'!$A$3:$A$5000,$G$4:$G$7322,'IMPORTBFT (ID)'!$B$3:$B$5000)</f>
        <v>0</v>
      </c>
      <c r="J3025" s="72"/>
      <c r="K3025" s="18" t="str">
        <f t="shared" ca="1" si="0"/>
        <v>-</v>
      </c>
      <c r="L3025" s="19" t="e">
        <f>IF(G3025=#REF!,#REF!,"FALSO")</f>
        <v>#REF!</v>
      </c>
      <c r="M3025" s="75"/>
      <c r="N3025" s="76"/>
    </row>
    <row r="3026" spans="1:14" ht="15">
      <c r="A3026" s="80"/>
      <c r="B3026" s="81"/>
      <c r="C3026" s="69"/>
      <c r="D3026" s="69"/>
      <c r="E3026" s="69"/>
      <c r="F3026" s="69"/>
      <c r="G3026" s="82"/>
      <c r="H3026" s="78"/>
      <c r="I3026" s="28">
        <f ca="1">SUMIF('IMPORTBFT (ID)'!$A$3:$A$5000,$G$4:$G$7322,'IMPORTBFT (ID)'!$B$3:$B$5000)</f>
        <v>0</v>
      </c>
      <c r="J3026" s="72"/>
      <c r="K3026" s="18" t="str">
        <f t="shared" ca="1" si="0"/>
        <v>-</v>
      </c>
      <c r="L3026" s="19" t="e">
        <f>IF(G3026=#REF!,#REF!,"FALSO")</f>
        <v>#REF!</v>
      </c>
      <c r="M3026" s="75"/>
      <c r="N3026" s="76"/>
    </row>
    <row r="3027" spans="1:14" ht="15">
      <c r="A3027" s="80"/>
      <c r="B3027" s="81"/>
      <c r="C3027" s="69"/>
      <c r="D3027" s="69"/>
      <c r="E3027" s="69"/>
      <c r="F3027" s="69"/>
      <c r="G3027" s="82"/>
      <c r="H3027" s="78"/>
      <c r="I3027" s="28">
        <f ca="1">SUMIF('IMPORTBFT (ID)'!$A$3:$A$5000,$G$4:$G$7322,'IMPORTBFT (ID)'!$B$3:$B$5000)</f>
        <v>0</v>
      </c>
      <c r="J3027" s="72"/>
      <c r="K3027" s="18" t="str">
        <f t="shared" ca="1" si="0"/>
        <v>-</v>
      </c>
      <c r="L3027" s="19" t="e">
        <f>IF(G3027=#REF!,#REF!,"FALSO")</f>
        <v>#REF!</v>
      </c>
      <c r="M3027" s="75"/>
      <c r="N3027" s="76"/>
    </row>
    <row r="3028" spans="1:14" ht="15">
      <c r="A3028" s="80"/>
      <c r="B3028" s="81"/>
      <c r="C3028" s="69"/>
      <c r="D3028" s="69"/>
      <c r="E3028" s="69"/>
      <c r="F3028" s="69"/>
      <c r="G3028" s="82"/>
      <c r="H3028" s="78"/>
      <c r="I3028" s="28">
        <f ca="1">SUMIF('IMPORTBFT (ID)'!$A$3:$A$5000,$G$4:$G$7322,'IMPORTBFT (ID)'!$B$3:$B$5000)</f>
        <v>0</v>
      </c>
      <c r="J3028" s="72"/>
      <c r="K3028" s="18" t="str">
        <f t="shared" ca="1" si="0"/>
        <v>-</v>
      </c>
      <c r="L3028" s="19" t="e">
        <f>IF(G3028=#REF!,#REF!,"FALSO")</f>
        <v>#REF!</v>
      </c>
      <c r="M3028" s="75"/>
      <c r="N3028" s="76"/>
    </row>
    <row r="3029" spans="1:14" ht="15">
      <c r="A3029" s="80"/>
      <c r="B3029" s="81"/>
      <c r="C3029" s="69"/>
      <c r="D3029" s="69"/>
      <c r="E3029" s="69"/>
      <c r="F3029" s="69"/>
      <c r="G3029" s="82"/>
      <c r="H3029" s="78"/>
      <c r="I3029" s="28">
        <f ca="1">SUMIF('IMPORTBFT (ID)'!$A$3:$A$5000,$G$4:$G$7322,'IMPORTBFT (ID)'!$B$3:$B$5000)</f>
        <v>0</v>
      </c>
      <c r="J3029" s="72"/>
      <c r="K3029" s="18" t="str">
        <f t="shared" ca="1" si="0"/>
        <v>-</v>
      </c>
      <c r="L3029" s="19" t="e">
        <f>IF(G3029=#REF!,#REF!,"FALSO")</f>
        <v>#REF!</v>
      </c>
      <c r="M3029" s="75"/>
      <c r="N3029" s="76"/>
    </row>
    <row r="3030" spans="1:14" ht="15">
      <c r="A3030" s="80"/>
      <c r="B3030" s="81"/>
      <c r="C3030" s="69"/>
      <c r="D3030" s="69"/>
      <c r="E3030" s="69"/>
      <c r="F3030" s="69"/>
      <c r="G3030" s="82"/>
      <c r="H3030" s="78"/>
      <c r="I3030" s="28">
        <f ca="1">SUMIF('IMPORTBFT (ID)'!$A$3:$A$5000,$G$4:$G$7322,'IMPORTBFT (ID)'!$B$3:$B$5000)</f>
        <v>0</v>
      </c>
      <c r="J3030" s="72"/>
      <c r="K3030" s="18" t="str">
        <f t="shared" ca="1" si="0"/>
        <v>-</v>
      </c>
      <c r="L3030" s="19" t="e">
        <f>IF(G3030=#REF!,#REF!,"FALSO")</f>
        <v>#REF!</v>
      </c>
      <c r="M3030" s="75"/>
      <c r="N3030" s="76"/>
    </row>
    <row r="3031" spans="1:14" ht="15">
      <c r="A3031" s="80"/>
      <c r="B3031" s="81"/>
      <c r="C3031" s="69"/>
      <c r="D3031" s="69"/>
      <c r="E3031" s="69"/>
      <c r="F3031" s="69"/>
      <c r="G3031" s="82"/>
      <c r="H3031" s="78"/>
      <c r="I3031" s="28">
        <f ca="1">SUMIF('IMPORTBFT (ID)'!$A$3:$A$5000,$G$4:$G$7322,'IMPORTBFT (ID)'!$B$3:$B$5000)</f>
        <v>0</v>
      </c>
      <c r="J3031" s="72"/>
      <c r="K3031" s="18" t="str">
        <f t="shared" ca="1" si="0"/>
        <v>-</v>
      </c>
      <c r="L3031" s="19" t="e">
        <f>IF(G3031=#REF!,#REF!,"FALSO")</f>
        <v>#REF!</v>
      </c>
      <c r="M3031" s="75"/>
      <c r="N3031" s="76"/>
    </row>
    <row r="3032" spans="1:14" ht="15">
      <c r="A3032" s="80"/>
      <c r="B3032" s="81"/>
      <c r="C3032" s="69"/>
      <c r="D3032" s="69"/>
      <c r="E3032" s="69"/>
      <c r="F3032" s="69"/>
      <c r="G3032" s="82"/>
      <c r="H3032" s="78"/>
      <c r="I3032" s="28">
        <f ca="1">SUMIF('IMPORTBFT (ID)'!$A$3:$A$5000,$G$4:$G$7322,'IMPORTBFT (ID)'!$B$3:$B$5000)</f>
        <v>0</v>
      </c>
      <c r="J3032" s="72"/>
      <c r="K3032" s="18" t="str">
        <f t="shared" ca="1" si="0"/>
        <v>-</v>
      </c>
      <c r="L3032" s="19" t="e">
        <f>IF(G3032=#REF!,#REF!,"FALSO")</f>
        <v>#REF!</v>
      </c>
      <c r="M3032" s="75"/>
      <c r="N3032" s="76"/>
    </row>
    <row r="3033" spans="1:14" ht="15">
      <c r="A3033" s="80"/>
      <c r="B3033" s="81"/>
      <c r="C3033" s="69"/>
      <c r="D3033" s="69"/>
      <c r="E3033" s="69"/>
      <c r="F3033" s="69"/>
      <c r="G3033" s="82"/>
      <c r="H3033" s="78"/>
      <c r="I3033" s="28">
        <f ca="1">SUMIF('IMPORTBFT (ID)'!$A$3:$A$5000,$G$4:$G$7322,'IMPORTBFT (ID)'!$B$3:$B$5000)</f>
        <v>0</v>
      </c>
      <c r="J3033" s="72"/>
      <c r="K3033" s="18" t="str">
        <f t="shared" ca="1" si="0"/>
        <v>-</v>
      </c>
      <c r="L3033" s="19" t="e">
        <f>IF(G3033=#REF!,#REF!,"FALSO")</f>
        <v>#REF!</v>
      </c>
      <c r="M3033" s="75"/>
      <c r="N3033" s="76"/>
    </row>
    <row r="3034" spans="1:14" ht="15">
      <c r="A3034" s="80"/>
      <c r="B3034" s="81"/>
      <c r="C3034" s="69"/>
      <c r="D3034" s="69"/>
      <c r="E3034" s="69"/>
      <c r="F3034" s="69"/>
      <c r="G3034" s="82"/>
      <c r="H3034" s="78"/>
      <c r="I3034" s="28">
        <f ca="1">SUMIF('IMPORTBFT (ID)'!$A$3:$A$5000,$G$4:$G$7322,'IMPORTBFT (ID)'!$B$3:$B$5000)</f>
        <v>0</v>
      </c>
      <c r="J3034" s="72"/>
      <c r="K3034" s="18" t="str">
        <f t="shared" ca="1" si="0"/>
        <v>-</v>
      </c>
      <c r="L3034" s="19" t="e">
        <f>IF(G3034=#REF!,#REF!,"FALSO")</f>
        <v>#REF!</v>
      </c>
      <c r="M3034" s="75"/>
      <c r="N3034" s="76"/>
    </row>
    <row r="3035" spans="1:14" ht="15">
      <c r="A3035" s="80"/>
      <c r="B3035" s="81"/>
      <c r="C3035" s="69"/>
      <c r="D3035" s="69"/>
      <c r="E3035" s="69"/>
      <c r="F3035" s="69"/>
      <c r="G3035" s="82"/>
      <c r="H3035" s="78"/>
      <c r="I3035" s="28">
        <f ca="1">SUMIF('IMPORTBFT (ID)'!$A$3:$A$5000,$G$4:$G$7322,'IMPORTBFT (ID)'!$B$3:$B$5000)</f>
        <v>0</v>
      </c>
      <c r="J3035" s="72"/>
      <c r="K3035" s="18" t="str">
        <f t="shared" ca="1" si="0"/>
        <v>-</v>
      </c>
      <c r="L3035" s="19" t="e">
        <f>IF(G3035=#REF!,#REF!,"FALSO")</f>
        <v>#REF!</v>
      </c>
      <c r="M3035" s="75"/>
      <c r="N3035" s="76"/>
    </row>
    <row r="3036" spans="1:14" ht="15">
      <c r="A3036" s="80"/>
      <c r="B3036" s="81"/>
      <c r="C3036" s="69"/>
      <c r="D3036" s="69"/>
      <c r="E3036" s="69"/>
      <c r="F3036" s="69"/>
      <c r="G3036" s="82"/>
      <c r="H3036" s="78"/>
      <c r="I3036" s="28">
        <f ca="1">SUMIF('IMPORTBFT (ID)'!$A$3:$A$5000,$G$4:$G$7322,'IMPORTBFT (ID)'!$B$3:$B$5000)</f>
        <v>0</v>
      </c>
      <c r="J3036" s="72"/>
      <c r="K3036" s="18" t="str">
        <f t="shared" ca="1" si="0"/>
        <v>-</v>
      </c>
      <c r="L3036" s="19" t="e">
        <f>IF(G3036=#REF!,#REF!,"FALSO")</f>
        <v>#REF!</v>
      </c>
      <c r="M3036" s="75"/>
      <c r="N3036" s="76"/>
    </row>
    <row r="3037" spans="1:14" ht="15">
      <c r="A3037" s="80"/>
      <c r="B3037" s="81"/>
      <c r="C3037" s="69"/>
      <c r="D3037" s="69"/>
      <c r="E3037" s="69"/>
      <c r="F3037" s="69"/>
      <c r="G3037" s="82"/>
      <c r="H3037" s="78"/>
      <c r="I3037" s="28">
        <f ca="1">SUMIF('IMPORTBFT (ID)'!$A$3:$A$5000,$G$4:$G$7322,'IMPORTBFT (ID)'!$B$3:$B$5000)</f>
        <v>0</v>
      </c>
      <c r="J3037" s="72"/>
      <c r="K3037" s="18" t="str">
        <f t="shared" ca="1" si="0"/>
        <v>-</v>
      </c>
      <c r="L3037" s="19" t="e">
        <f>IF(G3037=#REF!,#REF!,"FALSO")</f>
        <v>#REF!</v>
      </c>
      <c r="M3037" s="75"/>
      <c r="N3037" s="76"/>
    </row>
    <row r="3038" spans="1:14" ht="15">
      <c r="A3038" s="80"/>
      <c r="B3038" s="81"/>
      <c r="C3038" s="69"/>
      <c r="D3038" s="69"/>
      <c r="E3038" s="69"/>
      <c r="F3038" s="69"/>
      <c r="G3038" s="82"/>
      <c r="H3038" s="78"/>
      <c r="I3038" s="28">
        <f ca="1">SUMIF('IMPORTBFT (ID)'!$A$3:$A$5000,$G$4:$G$7322,'IMPORTBFT (ID)'!$B$3:$B$5000)</f>
        <v>0</v>
      </c>
      <c r="J3038" s="72"/>
      <c r="K3038" s="18" t="str">
        <f t="shared" ca="1" si="0"/>
        <v>-</v>
      </c>
      <c r="L3038" s="19" t="e">
        <f>IF(G3038=#REF!,#REF!,"FALSO")</f>
        <v>#REF!</v>
      </c>
      <c r="M3038" s="75"/>
      <c r="N3038" s="76"/>
    </row>
    <row r="3039" spans="1:14" ht="15">
      <c r="A3039" s="80"/>
      <c r="B3039" s="81"/>
      <c r="C3039" s="69"/>
      <c r="D3039" s="69"/>
      <c r="E3039" s="69"/>
      <c r="F3039" s="69"/>
      <c r="G3039" s="82"/>
      <c r="H3039" s="78"/>
      <c r="I3039" s="28">
        <f ca="1">SUMIF('IMPORTBFT (ID)'!$A$3:$A$5000,$G$4:$G$7322,'IMPORTBFT (ID)'!$B$3:$B$5000)</f>
        <v>0</v>
      </c>
      <c r="J3039" s="72"/>
      <c r="K3039" s="18" t="str">
        <f t="shared" ca="1" si="0"/>
        <v>-</v>
      </c>
      <c r="L3039" s="19" t="e">
        <f>IF(G3039=#REF!,#REF!,"FALSO")</f>
        <v>#REF!</v>
      </c>
      <c r="M3039" s="75"/>
      <c r="N3039" s="76"/>
    </row>
    <row r="3040" spans="1:14" ht="15">
      <c r="A3040" s="80"/>
      <c r="B3040" s="81"/>
      <c r="C3040" s="69"/>
      <c r="D3040" s="69"/>
      <c r="E3040" s="69"/>
      <c r="F3040" s="69"/>
      <c r="G3040" s="82"/>
      <c r="H3040" s="78"/>
      <c r="I3040" s="28">
        <f ca="1">SUMIF('IMPORTBFT (ID)'!$A$3:$A$5000,$G$4:$G$7322,'IMPORTBFT (ID)'!$B$3:$B$5000)</f>
        <v>0</v>
      </c>
      <c r="J3040" s="72"/>
      <c r="K3040" s="18" t="str">
        <f t="shared" ca="1" si="0"/>
        <v>-</v>
      </c>
      <c r="L3040" s="19" t="e">
        <f>IF(G3040=#REF!,#REF!,"FALSO")</f>
        <v>#REF!</v>
      </c>
      <c r="M3040" s="75"/>
      <c r="N3040" s="76"/>
    </row>
    <row r="3041" spans="1:14" ht="15">
      <c r="A3041" s="80"/>
      <c r="B3041" s="81"/>
      <c r="C3041" s="69"/>
      <c r="D3041" s="69"/>
      <c r="E3041" s="69"/>
      <c r="F3041" s="69"/>
      <c r="G3041" s="82"/>
      <c r="H3041" s="78"/>
      <c r="I3041" s="28">
        <f ca="1">SUMIF('IMPORTBFT (ID)'!$A$3:$A$5000,$G$4:$G$7322,'IMPORTBFT (ID)'!$B$3:$B$5000)</f>
        <v>0</v>
      </c>
      <c r="J3041" s="72"/>
      <c r="K3041" s="18" t="str">
        <f t="shared" ca="1" si="0"/>
        <v>-</v>
      </c>
      <c r="L3041" s="19" t="e">
        <f>IF(G3041=#REF!,#REF!,"FALSO")</f>
        <v>#REF!</v>
      </c>
      <c r="M3041" s="75"/>
      <c r="N3041" s="76"/>
    </row>
    <row r="3042" spans="1:14" ht="15">
      <c r="A3042" s="80"/>
      <c r="B3042" s="81"/>
      <c r="C3042" s="69"/>
      <c r="D3042" s="69"/>
      <c r="E3042" s="69"/>
      <c r="F3042" s="69"/>
      <c r="G3042" s="82"/>
      <c r="H3042" s="78"/>
      <c r="I3042" s="28">
        <f ca="1">SUMIF('IMPORTBFT (ID)'!$A$3:$A$5000,$G$4:$G$7322,'IMPORTBFT (ID)'!$B$3:$B$5000)</f>
        <v>0</v>
      </c>
      <c r="J3042" s="72"/>
      <c r="K3042" s="18" t="str">
        <f t="shared" ca="1" si="0"/>
        <v>-</v>
      </c>
      <c r="L3042" s="19" t="e">
        <f>IF(G3042=#REF!,#REF!,"FALSO")</f>
        <v>#REF!</v>
      </c>
      <c r="M3042" s="75"/>
      <c r="N3042" s="76"/>
    </row>
    <row r="3043" spans="1:14" ht="15">
      <c r="A3043" s="80"/>
      <c r="B3043" s="81"/>
      <c r="C3043" s="69"/>
      <c r="D3043" s="69"/>
      <c r="E3043" s="69"/>
      <c r="F3043" s="69"/>
      <c r="G3043" s="82"/>
      <c r="H3043" s="78"/>
      <c r="I3043" s="28">
        <f ca="1">SUMIF('IMPORTBFT (ID)'!$A$3:$A$5000,$G$4:$G$7322,'IMPORTBFT (ID)'!$B$3:$B$5000)</f>
        <v>0</v>
      </c>
      <c r="J3043" s="72"/>
      <c r="K3043" s="18" t="str">
        <f t="shared" ca="1" si="0"/>
        <v>-</v>
      </c>
      <c r="L3043" s="19" t="e">
        <f>IF(G3043=#REF!,#REF!,"FALSO")</f>
        <v>#REF!</v>
      </c>
      <c r="M3043" s="75"/>
      <c r="N3043" s="76"/>
    </row>
    <row r="3044" spans="1:14" ht="15">
      <c r="A3044" s="80"/>
      <c r="B3044" s="81"/>
      <c r="C3044" s="69"/>
      <c r="D3044" s="69"/>
      <c r="E3044" s="69"/>
      <c r="F3044" s="69"/>
      <c r="G3044" s="82"/>
      <c r="H3044" s="78"/>
      <c r="I3044" s="28">
        <f ca="1">SUMIF('IMPORTBFT (ID)'!$A$3:$A$5000,$G$4:$G$7322,'IMPORTBFT (ID)'!$B$3:$B$5000)</f>
        <v>0</v>
      </c>
      <c r="J3044" s="72"/>
      <c r="K3044" s="18" t="str">
        <f t="shared" ca="1" si="0"/>
        <v>-</v>
      </c>
      <c r="L3044" s="19" t="e">
        <f>IF(G3044=#REF!,#REF!,"FALSO")</f>
        <v>#REF!</v>
      </c>
      <c r="M3044" s="75"/>
      <c r="N3044" s="76"/>
    </row>
    <row r="3045" spans="1:14" ht="15">
      <c r="A3045" s="80"/>
      <c r="B3045" s="81"/>
      <c r="C3045" s="69"/>
      <c r="D3045" s="69"/>
      <c r="E3045" s="69"/>
      <c r="F3045" s="69"/>
      <c r="G3045" s="82"/>
      <c r="H3045" s="78"/>
      <c r="I3045" s="28">
        <f ca="1">SUMIF('IMPORTBFT (ID)'!$A$3:$A$5000,$G$4:$G$7322,'IMPORTBFT (ID)'!$B$3:$B$5000)</f>
        <v>0</v>
      </c>
      <c r="J3045" s="72"/>
      <c r="K3045" s="18" t="str">
        <f t="shared" ca="1" si="0"/>
        <v>-</v>
      </c>
      <c r="L3045" s="19" t="e">
        <f>IF(G3045=#REF!,#REF!,"FALSO")</f>
        <v>#REF!</v>
      </c>
      <c r="M3045" s="75"/>
      <c r="N3045" s="76"/>
    </row>
    <row r="3046" spans="1:14" ht="15">
      <c r="A3046" s="80"/>
      <c r="B3046" s="81"/>
      <c r="C3046" s="69"/>
      <c r="D3046" s="69"/>
      <c r="E3046" s="69"/>
      <c r="F3046" s="69"/>
      <c r="G3046" s="82"/>
      <c r="H3046" s="78"/>
      <c r="I3046" s="28">
        <f ca="1">SUMIF('IMPORTBFT (ID)'!$A$3:$A$5000,$G$4:$G$7322,'IMPORTBFT (ID)'!$B$3:$B$5000)</f>
        <v>0</v>
      </c>
      <c r="J3046" s="72"/>
      <c r="K3046" s="18" t="str">
        <f t="shared" ca="1" si="0"/>
        <v>-</v>
      </c>
      <c r="L3046" s="19" t="e">
        <f>IF(G3046=#REF!,#REF!,"FALSO")</f>
        <v>#REF!</v>
      </c>
      <c r="M3046" s="75"/>
      <c r="N3046" s="76"/>
    </row>
    <row r="3047" spans="1:14" ht="15">
      <c r="A3047" s="80"/>
      <c r="B3047" s="81"/>
      <c r="C3047" s="69"/>
      <c r="D3047" s="69"/>
      <c r="E3047" s="69"/>
      <c r="F3047" s="69"/>
      <c r="G3047" s="82"/>
      <c r="H3047" s="78"/>
      <c r="I3047" s="28">
        <f ca="1">SUMIF('IMPORTBFT (ID)'!$A$3:$A$5000,$G$4:$G$7322,'IMPORTBFT (ID)'!$B$3:$B$5000)</f>
        <v>0</v>
      </c>
      <c r="J3047" s="72"/>
      <c r="K3047" s="18" t="str">
        <f t="shared" ca="1" si="0"/>
        <v>-</v>
      </c>
      <c r="L3047" s="19" t="e">
        <f>IF(G3047=#REF!,#REF!,"FALSO")</f>
        <v>#REF!</v>
      </c>
      <c r="M3047" s="75"/>
      <c r="N3047" s="76"/>
    </row>
    <row r="3048" spans="1:14" ht="15">
      <c r="A3048" s="80"/>
      <c r="B3048" s="81"/>
      <c r="C3048" s="69"/>
      <c r="D3048" s="69"/>
      <c r="E3048" s="69"/>
      <c r="F3048" s="69"/>
      <c r="G3048" s="82"/>
      <c r="H3048" s="78"/>
      <c r="I3048" s="28">
        <f ca="1">SUMIF('IMPORTBFT (ID)'!$A$3:$A$5000,$G$4:$G$7322,'IMPORTBFT (ID)'!$B$3:$B$5000)</f>
        <v>0</v>
      </c>
      <c r="J3048" s="72"/>
      <c r="K3048" s="18" t="str">
        <f t="shared" ca="1" si="0"/>
        <v>-</v>
      </c>
      <c r="L3048" s="19" t="e">
        <f>IF(G3048=#REF!,#REF!,"FALSO")</f>
        <v>#REF!</v>
      </c>
      <c r="M3048" s="75"/>
      <c r="N3048" s="76"/>
    </row>
    <row r="3049" spans="1:14" ht="15">
      <c r="A3049" s="80"/>
      <c r="B3049" s="81"/>
      <c r="C3049" s="69"/>
      <c r="D3049" s="69"/>
      <c r="E3049" s="69"/>
      <c r="F3049" s="69"/>
      <c r="G3049" s="82"/>
      <c r="H3049" s="78"/>
      <c r="I3049" s="28">
        <f ca="1">SUMIF('IMPORTBFT (ID)'!$A$3:$A$5000,$G$4:$G$7322,'IMPORTBFT (ID)'!$B$3:$B$5000)</f>
        <v>0</v>
      </c>
      <c r="J3049" s="72"/>
      <c r="K3049" s="18" t="str">
        <f t="shared" ca="1" si="0"/>
        <v>-</v>
      </c>
      <c r="L3049" s="19" t="e">
        <f>IF(G3049=#REF!,#REF!,"FALSO")</f>
        <v>#REF!</v>
      </c>
      <c r="M3049" s="75"/>
      <c r="N3049" s="76"/>
    </row>
    <row r="3050" spans="1:14" ht="15">
      <c r="A3050" s="80"/>
      <c r="B3050" s="81"/>
      <c r="C3050" s="69"/>
      <c r="D3050" s="69"/>
      <c r="E3050" s="69"/>
      <c r="F3050" s="69"/>
      <c r="G3050" s="82"/>
      <c r="H3050" s="78"/>
      <c r="I3050" s="28">
        <f ca="1">SUMIF('IMPORTBFT (ID)'!$A$3:$A$5000,$G$4:$G$7322,'IMPORTBFT (ID)'!$B$3:$B$5000)</f>
        <v>0</v>
      </c>
      <c r="J3050" s="72"/>
      <c r="K3050" s="18" t="str">
        <f t="shared" ca="1" si="0"/>
        <v>-</v>
      </c>
      <c r="L3050" s="19" t="e">
        <f>IF(G3050=#REF!,#REF!,"FALSO")</f>
        <v>#REF!</v>
      </c>
      <c r="M3050" s="75"/>
      <c r="N3050" s="76"/>
    </row>
    <row r="3051" spans="1:14" ht="15">
      <c r="A3051" s="80"/>
      <c r="B3051" s="81"/>
      <c r="C3051" s="69"/>
      <c r="D3051" s="69"/>
      <c r="E3051" s="69"/>
      <c r="F3051" s="69"/>
      <c r="G3051" s="82"/>
      <c r="H3051" s="78"/>
      <c r="I3051" s="28">
        <f ca="1">SUMIF('IMPORTBFT (ID)'!$A$3:$A$5000,$G$4:$G$7322,'IMPORTBFT (ID)'!$B$3:$B$5000)</f>
        <v>0</v>
      </c>
      <c r="J3051" s="72"/>
      <c r="K3051" s="18" t="str">
        <f t="shared" ca="1" si="0"/>
        <v>-</v>
      </c>
      <c r="L3051" s="19" t="e">
        <f>IF(G3051=#REF!,#REF!,"FALSO")</f>
        <v>#REF!</v>
      </c>
      <c r="M3051" s="75"/>
      <c r="N3051" s="76"/>
    </row>
    <row r="3052" spans="1:14" ht="15">
      <c r="A3052" s="80"/>
      <c r="B3052" s="81"/>
      <c r="C3052" s="69"/>
      <c r="D3052" s="69"/>
      <c r="E3052" s="69"/>
      <c r="F3052" s="69"/>
      <c r="G3052" s="82"/>
      <c r="H3052" s="78"/>
      <c r="I3052" s="28">
        <f ca="1">SUMIF('IMPORTBFT (ID)'!$A$3:$A$5000,$G$4:$G$7322,'IMPORTBFT (ID)'!$B$3:$B$5000)</f>
        <v>0</v>
      </c>
      <c r="J3052" s="72"/>
      <c r="K3052" s="18" t="str">
        <f t="shared" ca="1" si="0"/>
        <v>-</v>
      </c>
      <c r="L3052" s="19" t="e">
        <f>IF(G3052=#REF!,#REF!,"FALSO")</f>
        <v>#REF!</v>
      </c>
      <c r="M3052" s="75"/>
      <c r="N3052" s="76"/>
    </row>
    <row r="3053" spans="1:14" ht="15">
      <c r="A3053" s="80"/>
      <c r="B3053" s="81"/>
      <c r="C3053" s="69"/>
      <c r="D3053" s="69"/>
      <c r="E3053" s="69"/>
      <c r="F3053" s="69"/>
      <c r="G3053" s="82"/>
      <c r="H3053" s="78"/>
      <c r="I3053" s="28">
        <f ca="1">SUMIF('IMPORTBFT (ID)'!$A$3:$A$5000,$G$4:$G$7322,'IMPORTBFT (ID)'!$B$3:$B$5000)</f>
        <v>0</v>
      </c>
      <c r="J3053" s="72"/>
      <c r="K3053" s="18" t="str">
        <f t="shared" ca="1" si="0"/>
        <v>-</v>
      </c>
      <c r="L3053" s="19" t="e">
        <f>IF(G3053=#REF!,#REF!,"FALSO")</f>
        <v>#REF!</v>
      </c>
      <c r="M3053" s="75"/>
      <c r="N3053" s="76"/>
    </row>
    <row r="3054" spans="1:14" ht="15">
      <c r="A3054" s="80"/>
      <c r="B3054" s="81"/>
      <c r="C3054" s="69"/>
      <c r="D3054" s="69"/>
      <c r="E3054" s="69"/>
      <c r="F3054" s="69"/>
      <c r="G3054" s="82"/>
      <c r="H3054" s="78"/>
      <c r="I3054" s="28">
        <f ca="1">SUMIF('IMPORTBFT (ID)'!$A$3:$A$5000,$G$4:$G$7322,'IMPORTBFT (ID)'!$B$3:$B$5000)</f>
        <v>0</v>
      </c>
      <c r="J3054" s="72"/>
      <c r="K3054" s="18" t="str">
        <f t="shared" ca="1" si="0"/>
        <v>-</v>
      </c>
      <c r="L3054" s="19" t="e">
        <f>IF(G3054=#REF!,#REF!,"FALSO")</f>
        <v>#REF!</v>
      </c>
      <c r="M3054" s="75"/>
      <c r="N3054" s="76"/>
    </row>
    <row r="3055" spans="1:14" ht="15">
      <c r="A3055" s="80"/>
      <c r="B3055" s="81"/>
      <c r="C3055" s="69"/>
      <c r="D3055" s="69"/>
      <c r="E3055" s="69"/>
      <c r="F3055" s="69"/>
      <c r="G3055" s="82"/>
      <c r="H3055" s="78"/>
      <c r="I3055" s="28">
        <f ca="1">SUMIF('IMPORTBFT (ID)'!$A$3:$A$5000,$G$4:$G$7322,'IMPORTBFT (ID)'!$B$3:$B$5000)</f>
        <v>0</v>
      </c>
      <c r="J3055" s="72"/>
      <c r="K3055" s="18" t="str">
        <f t="shared" ca="1" si="0"/>
        <v>-</v>
      </c>
      <c r="L3055" s="19" t="e">
        <f>IF(G3055=#REF!,#REF!,"FALSO")</f>
        <v>#REF!</v>
      </c>
      <c r="M3055" s="75"/>
      <c r="N3055" s="76"/>
    </row>
    <row r="3056" spans="1:14" ht="15">
      <c r="A3056" s="80"/>
      <c r="B3056" s="81"/>
      <c r="C3056" s="69"/>
      <c r="D3056" s="69"/>
      <c r="E3056" s="69"/>
      <c r="F3056" s="69"/>
      <c r="G3056" s="82"/>
      <c r="H3056" s="78"/>
      <c r="I3056" s="28">
        <f ca="1">SUMIF('IMPORTBFT (ID)'!$A$3:$A$5000,$G$4:$G$7322,'IMPORTBFT (ID)'!$B$3:$B$5000)</f>
        <v>0</v>
      </c>
      <c r="J3056" s="72"/>
      <c r="K3056" s="18" t="str">
        <f t="shared" ca="1" si="0"/>
        <v>-</v>
      </c>
      <c r="L3056" s="19" t="e">
        <f>IF(G3056=#REF!,#REF!,"FALSO")</f>
        <v>#REF!</v>
      </c>
      <c r="M3056" s="75"/>
      <c r="N3056" s="76"/>
    </row>
    <row r="3057" spans="1:14" ht="15">
      <c r="A3057" s="80"/>
      <c r="B3057" s="81"/>
      <c r="C3057" s="69"/>
      <c r="D3057" s="69"/>
      <c r="E3057" s="69"/>
      <c r="F3057" s="69"/>
      <c r="G3057" s="82"/>
      <c r="H3057" s="78"/>
      <c r="I3057" s="28">
        <f ca="1">SUMIF('IMPORTBFT (ID)'!$A$3:$A$5000,$G$4:$G$7322,'IMPORTBFT (ID)'!$B$3:$B$5000)</f>
        <v>0</v>
      </c>
      <c r="J3057" s="72"/>
      <c r="K3057" s="18" t="str">
        <f t="shared" ca="1" si="0"/>
        <v>-</v>
      </c>
      <c r="L3057" s="19" t="e">
        <f>IF(G3057=#REF!,#REF!,"FALSO")</f>
        <v>#REF!</v>
      </c>
      <c r="M3057" s="75"/>
      <c r="N3057" s="76"/>
    </row>
    <row r="3058" spans="1:14" ht="15">
      <c r="A3058" s="80"/>
      <c r="B3058" s="81"/>
      <c r="C3058" s="69"/>
      <c r="D3058" s="69"/>
      <c r="E3058" s="69"/>
      <c r="F3058" s="69"/>
      <c r="G3058" s="82"/>
      <c r="H3058" s="78"/>
      <c r="I3058" s="28">
        <f ca="1">SUMIF('IMPORTBFT (ID)'!$A$3:$A$5000,$G$4:$G$7322,'IMPORTBFT (ID)'!$B$3:$B$5000)</f>
        <v>0</v>
      </c>
      <c r="J3058" s="72"/>
      <c r="K3058" s="18" t="str">
        <f t="shared" ca="1" si="0"/>
        <v>-</v>
      </c>
      <c r="L3058" s="19" t="e">
        <f>IF(G3058=#REF!,#REF!,"FALSO")</f>
        <v>#REF!</v>
      </c>
      <c r="M3058" s="75"/>
      <c r="N3058" s="76"/>
    </row>
    <row r="3059" spans="1:14" ht="15">
      <c r="A3059" s="80"/>
      <c r="B3059" s="81"/>
      <c r="C3059" s="69"/>
      <c r="D3059" s="69"/>
      <c r="E3059" s="69"/>
      <c r="F3059" s="69"/>
      <c r="G3059" s="82"/>
      <c r="H3059" s="78"/>
      <c r="I3059" s="28">
        <f ca="1">SUMIF('IMPORTBFT (ID)'!$A$3:$A$5000,$G$4:$G$7322,'IMPORTBFT (ID)'!$B$3:$B$5000)</f>
        <v>0</v>
      </c>
      <c r="J3059" s="72"/>
      <c r="K3059" s="18" t="str">
        <f t="shared" ca="1" si="0"/>
        <v>-</v>
      </c>
      <c r="L3059" s="19" t="e">
        <f>IF(G3059=#REF!,#REF!,"FALSO")</f>
        <v>#REF!</v>
      </c>
      <c r="M3059" s="75"/>
      <c r="N3059" s="76"/>
    </row>
    <row r="3060" spans="1:14" ht="15">
      <c r="A3060" s="80"/>
      <c r="B3060" s="81"/>
      <c r="C3060" s="69"/>
      <c r="D3060" s="69"/>
      <c r="E3060" s="69"/>
      <c r="F3060" s="69"/>
      <c r="G3060" s="82"/>
      <c r="H3060" s="78"/>
      <c r="I3060" s="28">
        <f ca="1">SUMIF('IMPORTBFT (ID)'!$A$3:$A$5000,$G$4:$G$7322,'IMPORTBFT (ID)'!$B$3:$B$5000)</f>
        <v>0</v>
      </c>
      <c r="J3060" s="72"/>
      <c r="K3060" s="18" t="str">
        <f t="shared" ca="1" si="0"/>
        <v>-</v>
      </c>
      <c r="L3060" s="19" t="e">
        <f>IF(G3060=#REF!,#REF!,"FALSO")</f>
        <v>#REF!</v>
      </c>
      <c r="M3060" s="75"/>
      <c r="N3060" s="76"/>
    </row>
    <row r="3061" spans="1:14" ht="15">
      <c r="A3061" s="80"/>
      <c r="B3061" s="81"/>
      <c r="C3061" s="69"/>
      <c r="D3061" s="69"/>
      <c r="E3061" s="69"/>
      <c r="F3061" s="69"/>
      <c r="G3061" s="82"/>
      <c r="H3061" s="78"/>
      <c r="I3061" s="28">
        <f ca="1">SUMIF('IMPORTBFT (ID)'!$A$3:$A$5000,$G$4:$G$7322,'IMPORTBFT (ID)'!$B$3:$B$5000)</f>
        <v>0</v>
      </c>
      <c r="J3061" s="72"/>
      <c r="K3061" s="18" t="str">
        <f t="shared" ca="1" si="0"/>
        <v>-</v>
      </c>
      <c r="L3061" s="19" t="e">
        <f>IF(G3061=#REF!,#REF!,"FALSO")</f>
        <v>#REF!</v>
      </c>
      <c r="M3061" s="75"/>
      <c r="N3061" s="76"/>
    </row>
    <row r="3062" spans="1:14" ht="15">
      <c r="A3062" s="80"/>
      <c r="B3062" s="81"/>
      <c r="C3062" s="69"/>
      <c r="D3062" s="69"/>
      <c r="E3062" s="69"/>
      <c r="F3062" s="69"/>
      <c r="G3062" s="82"/>
      <c r="H3062" s="78"/>
      <c r="I3062" s="28">
        <f ca="1">SUMIF('IMPORTBFT (ID)'!$A$3:$A$5000,$G$4:$G$7322,'IMPORTBFT (ID)'!$B$3:$B$5000)</f>
        <v>0</v>
      </c>
      <c r="J3062" s="72"/>
      <c r="K3062" s="18" t="str">
        <f t="shared" ca="1" si="0"/>
        <v>-</v>
      </c>
      <c r="L3062" s="19" t="e">
        <f>IF(G3062=#REF!,#REF!,"FALSO")</f>
        <v>#REF!</v>
      </c>
      <c r="M3062" s="75"/>
      <c r="N3062" s="76"/>
    </row>
    <row r="3063" spans="1:14" ht="15">
      <c r="A3063" s="80"/>
      <c r="B3063" s="81"/>
      <c r="C3063" s="69"/>
      <c r="D3063" s="69"/>
      <c r="E3063" s="69"/>
      <c r="F3063" s="69"/>
      <c r="G3063" s="82"/>
      <c r="H3063" s="78"/>
      <c r="I3063" s="28">
        <f ca="1">SUMIF('IMPORTBFT (ID)'!$A$3:$A$5000,$G$4:$G$7322,'IMPORTBFT (ID)'!$B$3:$B$5000)</f>
        <v>0</v>
      </c>
      <c r="J3063" s="72"/>
      <c r="K3063" s="18" t="str">
        <f t="shared" ca="1" si="0"/>
        <v>-</v>
      </c>
      <c r="L3063" s="19" t="e">
        <f>IF(G3063=#REF!,#REF!,"FALSO")</f>
        <v>#REF!</v>
      </c>
      <c r="M3063" s="75"/>
      <c r="N3063" s="76"/>
    </row>
    <row r="3064" spans="1:14" ht="15">
      <c r="A3064" s="80"/>
      <c r="B3064" s="81"/>
      <c r="C3064" s="69"/>
      <c r="D3064" s="69"/>
      <c r="E3064" s="69"/>
      <c r="F3064" s="69"/>
      <c r="G3064" s="82"/>
      <c r="H3064" s="78"/>
      <c r="I3064" s="28">
        <f ca="1">SUMIF('IMPORTBFT (ID)'!$A$3:$A$5000,$G$4:$G$7322,'IMPORTBFT (ID)'!$B$3:$B$5000)</f>
        <v>0</v>
      </c>
      <c r="J3064" s="72"/>
      <c r="K3064" s="18" t="str">
        <f t="shared" ca="1" si="0"/>
        <v>-</v>
      </c>
      <c r="L3064" s="19" t="e">
        <f>IF(G3064=#REF!,#REF!,"FALSO")</f>
        <v>#REF!</v>
      </c>
      <c r="M3064" s="75"/>
      <c r="N3064" s="76"/>
    </row>
    <row r="3065" spans="1:14" ht="15">
      <c r="A3065" s="80"/>
      <c r="B3065" s="81"/>
      <c r="C3065" s="69"/>
      <c r="D3065" s="69"/>
      <c r="E3065" s="69"/>
      <c r="F3065" s="69"/>
      <c r="G3065" s="82"/>
      <c r="H3065" s="78"/>
      <c r="I3065" s="28">
        <f ca="1">SUMIF('IMPORTBFT (ID)'!$A$3:$A$5000,$G$4:$G$7322,'IMPORTBFT (ID)'!$B$3:$B$5000)</f>
        <v>0</v>
      </c>
      <c r="J3065" s="72"/>
      <c r="K3065" s="18" t="str">
        <f t="shared" ca="1" si="0"/>
        <v>-</v>
      </c>
      <c r="L3065" s="19" t="e">
        <f>IF(G3065=#REF!,#REF!,"FALSO")</f>
        <v>#REF!</v>
      </c>
      <c r="M3065" s="75"/>
      <c r="N3065" s="76"/>
    </row>
    <row r="3066" spans="1:14" ht="15">
      <c r="A3066" s="80"/>
      <c r="B3066" s="81"/>
      <c r="C3066" s="69"/>
      <c r="D3066" s="69"/>
      <c r="E3066" s="69"/>
      <c r="F3066" s="69"/>
      <c r="G3066" s="82"/>
      <c r="H3066" s="78"/>
      <c r="I3066" s="28">
        <f ca="1">SUMIF('IMPORTBFT (ID)'!$A$3:$A$5000,$G$4:$G$7322,'IMPORTBFT (ID)'!$B$3:$B$5000)</f>
        <v>0</v>
      </c>
      <c r="J3066" s="72"/>
      <c r="K3066" s="18" t="str">
        <f t="shared" ca="1" si="0"/>
        <v>-</v>
      </c>
      <c r="L3066" s="19" t="e">
        <f>IF(G3066=#REF!,#REF!,"FALSO")</f>
        <v>#REF!</v>
      </c>
      <c r="M3066" s="75"/>
      <c r="N3066" s="76"/>
    </row>
    <row r="3067" spans="1:14" ht="15">
      <c r="A3067" s="80"/>
      <c r="B3067" s="81"/>
      <c r="C3067" s="69"/>
      <c r="D3067" s="69"/>
      <c r="E3067" s="69"/>
      <c r="F3067" s="69"/>
      <c r="G3067" s="82"/>
      <c r="H3067" s="78"/>
      <c r="I3067" s="28">
        <f ca="1">SUMIF('IMPORTBFT (ID)'!$A$3:$A$5000,$G$4:$G$7322,'IMPORTBFT (ID)'!$B$3:$B$5000)</f>
        <v>0</v>
      </c>
      <c r="J3067" s="72"/>
      <c r="K3067" s="18" t="str">
        <f t="shared" ca="1" si="0"/>
        <v>-</v>
      </c>
      <c r="L3067" s="19" t="e">
        <f>IF(G3067=#REF!,#REF!,"FALSO")</f>
        <v>#REF!</v>
      </c>
      <c r="M3067" s="75"/>
      <c r="N3067" s="76"/>
    </row>
    <row r="3068" spans="1:14" ht="15">
      <c r="A3068" s="80"/>
      <c r="B3068" s="81"/>
      <c r="C3068" s="69"/>
      <c r="D3068" s="69"/>
      <c r="E3068" s="69"/>
      <c r="F3068" s="69"/>
      <c r="G3068" s="82"/>
      <c r="H3068" s="78"/>
      <c r="I3068" s="28">
        <f ca="1">SUMIF('IMPORTBFT (ID)'!$A$3:$A$5000,$G$4:$G$7322,'IMPORTBFT (ID)'!$B$3:$B$5000)</f>
        <v>0</v>
      </c>
      <c r="J3068" s="72"/>
      <c r="K3068" s="18" t="str">
        <f t="shared" ca="1" si="0"/>
        <v>-</v>
      </c>
      <c r="L3068" s="19" t="e">
        <f>IF(G3068=#REF!,#REF!,"FALSO")</f>
        <v>#REF!</v>
      </c>
      <c r="M3068" s="75"/>
      <c r="N3068" s="76"/>
    </row>
    <row r="3069" spans="1:14" ht="15">
      <c r="A3069" s="80"/>
      <c r="B3069" s="81"/>
      <c r="C3069" s="69"/>
      <c r="D3069" s="69"/>
      <c r="E3069" s="69"/>
      <c r="F3069" s="69"/>
      <c r="G3069" s="82"/>
      <c r="H3069" s="78"/>
      <c r="I3069" s="28">
        <f ca="1">SUMIF('IMPORTBFT (ID)'!$A$3:$A$5000,$G$4:$G$7322,'IMPORTBFT (ID)'!$B$3:$B$5000)</f>
        <v>0</v>
      </c>
      <c r="J3069" s="72"/>
      <c r="K3069" s="18" t="str">
        <f t="shared" ca="1" si="0"/>
        <v>-</v>
      </c>
      <c r="L3069" s="19" t="e">
        <f>IF(G3069=#REF!,#REF!,"FALSO")</f>
        <v>#REF!</v>
      </c>
      <c r="M3069" s="75"/>
      <c r="N3069" s="76"/>
    </row>
    <row r="3070" spans="1:14" ht="15">
      <c r="A3070" s="80"/>
      <c r="B3070" s="81"/>
      <c r="C3070" s="69"/>
      <c r="D3070" s="69"/>
      <c r="E3070" s="69"/>
      <c r="F3070" s="69"/>
      <c r="G3070" s="82"/>
      <c r="H3070" s="78"/>
      <c r="I3070" s="28">
        <f ca="1">SUMIF('IMPORTBFT (ID)'!$A$3:$A$5000,$G$4:$G$7322,'IMPORTBFT (ID)'!$B$3:$B$5000)</f>
        <v>0</v>
      </c>
      <c r="J3070" s="72"/>
      <c r="K3070" s="18" t="str">
        <f t="shared" ca="1" si="0"/>
        <v>-</v>
      </c>
      <c r="L3070" s="19" t="e">
        <f>IF(G3070=#REF!,#REF!,"FALSO")</f>
        <v>#REF!</v>
      </c>
      <c r="M3070" s="75"/>
      <c r="N3070" s="76"/>
    </row>
    <row r="3071" spans="1:14" ht="15">
      <c r="A3071" s="80"/>
      <c r="B3071" s="81"/>
      <c r="C3071" s="69"/>
      <c r="D3071" s="69"/>
      <c r="E3071" s="69"/>
      <c r="F3071" s="69"/>
      <c r="G3071" s="82"/>
      <c r="H3071" s="78"/>
      <c r="I3071" s="28">
        <f ca="1">SUMIF('IMPORTBFT (ID)'!$A$3:$A$5000,$G$4:$G$7322,'IMPORTBFT (ID)'!$B$3:$B$5000)</f>
        <v>0</v>
      </c>
      <c r="J3071" s="72"/>
      <c r="K3071" s="18" t="str">
        <f t="shared" ca="1" si="0"/>
        <v>-</v>
      </c>
      <c r="L3071" s="19" t="e">
        <f>IF(G3071=#REF!,#REF!,"FALSO")</f>
        <v>#REF!</v>
      </c>
      <c r="M3071" s="75"/>
      <c r="N3071" s="76"/>
    </row>
    <row r="3072" spans="1:14" ht="15">
      <c r="A3072" s="80"/>
      <c r="B3072" s="81"/>
      <c r="C3072" s="69"/>
      <c r="D3072" s="69"/>
      <c r="E3072" s="69"/>
      <c r="F3072" s="69"/>
      <c r="G3072" s="82"/>
      <c r="H3072" s="78"/>
      <c r="I3072" s="28">
        <f ca="1">SUMIF('IMPORTBFT (ID)'!$A$3:$A$5000,$G$4:$G$7322,'IMPORTBFT (ID)'!$B$3:$B$5000)</f>
        <v>0</v>
      </c>
      <c r="J3072" s="72"/>
      <c r="K3072" s="18" t="str">
        <f t="shared" ca="1" si="0"/>
        <v>-</v>
      </c>
      <c r="L3072" s="19" t="e">
        <f>IF(G3072=#REF!,#REF!,"FALSO")</f>
        <v>#REF!</v>
      </c>
      <c r="M3072" s="75"/>
      <c r="N3072" s="76"/>
    </row>
    <row r="3073" spans="1:14" ht="15">
      <c r="A3073" s="80"/>
      <c r="B3073" s="81"/>
      <c r="C3073" s="69"/>
      <c r="D3073" s="69"/>
      <c r="E3073" s="69"/>
      <c r="F3073" s="69"/>
      <c r="G3073" s="82"/>
      <c r="H3073" s="78"/>
      <c r="I3073" s="28">
        <f ca="1">SUMIF('IMPORTBFT (ID)'!$A$3:$A$5000,$G$4:$G$7322,'IMPORTBFT (ID)'!$B$3:$B$5000)</f>
        <v>0</v>
      </c>
      <c r="J3073" s="72"/>
      <c r="K3073" s="18" t="str">
        <f t="shared" ca="1" si="0"/>
        <v>-</v>
      </c>
      <c r="L3073" s="19" t="e">
        <f>IF(G3073=#REF!,#REF!,"FALSO")</f>
        <v>#REF!</v>
      </c>
      <c r="M3073" s="75"/>
      <c r="N3073" s="76"/>
    </row>
    <row r="3074" spans="1:14" ht="15">
      <c r="A3074" s="80"/>
      <c r="B3074" s="81"/>
      <c r="C3074" s="69"/>
      <c r="D3074" s="69"/>
      <c r="E3074" s="69"/>
      <c r="F3074" s="69"/>
      <c r="G3074" s="82"/>
      <c r="H3074" s="78"/>
      <c r="I3074" s="28">
        <f ca="1">SUMIF('IMPORTBFT (ID)'!$A$3:$A$5000,$G$4:$G$7322,'IMPORTBFT (ID)'!$B$3:$B$5000)</f>
        <v>0</v>
      </c>
      <c r="J3074" s="72"/>
      <c r="K3074" s="18" t="str">
        <f t="shared" ca="1" si="0"/>
        <v>-</v>
      </c>
      <c r="L3074" s="19" t="e">
        <f>IF(G3074=#REF!,#REF!,"FALSO")</f>
        <v>#REF!</v>
      </c>
      <c r="M3074" s="75"/>
      <c r="N3074" s="76"/>
    </row>
    <row r="3075" spans="1:14" ht="15">
      <c r="A3075" s="80"/>
      <c r="B3075" s="81"/>
      <c r="C3075" s="69"/>
      <c r="D3075" s="69"/>
      <c r="E3075" s="69"/>
      <c r="F3075" s="69"/>
      <c r="G3075" s="82"/>
      <c r="H3075" s="78"/>
      <c r="I3075" s="28">
        <f ca="1">SUMIF('IMPORTBFT (ID)'!$A$3:$A$5000,$G$4:$G$7322,'IMPORTBFT (ID)'!$B$3:$B$5000)</f>
        <v>0</v>
      </c>
      <c r="J3075" s="72"/>
      <c r="K3075" s="18" t="str">
        <f t="shared" ca="1" si="0"/>
        <v>-</v>
      </c>
      <c r="L3075" s="19" t="e">
        <f>IF(G3075=#REF!,#REF!,"FALSO")</f>
        <v>#REF!</v>
      </c>
      <c r="M3075" s="75"/>
      <c r="N3075" s="76"/>
    </row>
    <row r="3076" spans="1:14" ht="15">
      <c r="A3076" s="80"/>
      <c r="B3076" s="81"/>
      <c r="C3076" s="69"/>
      <c r="D3076" s="69"/>
      <c r="E3076" s="69"/>
      <c r="F3076" s="69"/>
      <c r="G3076" s="82"/>
      <c r="H3076" s="78"/>
      <c r="I3076" s="28">
        <f ca="1">SUMIF('IMPORTBFT (ID)'!$A$3:$A$5000,$G$4:$G$7322,'IMPORTBFT (ID)'!$B$3:$B$5000)</f>
        <v>0</v>
      </c>
      <c r="J3076" s="72"/>
      <c r="K3076" s="18" t="str">
        <f t="shared" ca="1" si="0"/>
        <v>-</v>
      </c>
      <c r="L3076" s="19" t="e">
        <f>IF(G3076=#REF!,#REF!,"FALSO")</f>
        <v>#REF!</v>
      </c>
      <c r="M3076" s="75"/>
      <c r="N3076" s="76"/>
    </row>
    <row r="3077" spans="1:14" ht="15">
      <c r="A3077" s="80"/>
      <c r="B3077" s="81"/>
      <c r="C3077" s="69"/>
      <c r="D3077" s="69"/>
      <c r="E3077" s="69"/>
      <c r="F3077" s="69"/>
      <c r="G3077" s="82"/>
      <c r="H3077" s="78"/>
      <c r="I3077" s="28">
        <f ca="1">SUMIF('IMPORTBFT (ID)'!$A$3:$A$5000,$G$4:$G$7322,'IMPORTBFT (ID)'!$B$3:$B$5000)</f>
        <v>0</v>
      </c>
      <c r="J3077" s="72"/>
      <c r="K3077" s="18" t="str">
        <f t="shared" ca="1" si="0"/>
        <v>-</v>
      </c>
      <c r="L3077" s="19" t="e">
        <f>IF(G3077=#REF!,#REF!,"FALSO")</f>
        <v>#REF!</v>
      </c>
      <c r="M3077" s="75"/>
      <c r="N3077" s="76"/>
    </row>
    <row r="3078" spans="1:14" ht="15">
      <c r="A3078" s="80"/>
      <c r="B3078" s="81"/>
      <c r="C3078" s="69"/>
      <c r="D3078" s="69"/>
      <c r="E3078" s="69"/>
      <c r="F3078" s="69"/>
      <c r="G3078" s="82"/>
      <c r="H3078" s="78"/>
      <c r="I3078" s="28">
        <f ca="1">SUMIF('IMPORTBFT (ID)'!$A$3:$A$5000,$G$4:$G$7322,'IMPORTBFT (ID)'!$B$3:$B$5000)</f>
        <v>0</v>
      </c>
      <c r="J3078" s="72"/>
      <c r="K3078" s="18" t="str">
        <f t="shared" ca="1" si="0"/>
        <v>-</v>
      </c>
      <c r="L3078" s="19" t="e">
        <f>IF(G3078=#REF!,#REF!,"FALSO")</f>
        <v>#REF!</v>
      </c>
      <c r="M3078" s="75"/>
      <c r="N3078" s="76"/>
    </row>
    <row r="3079" spans="1:14" ht="15">
      <c r="A3079" s="80"/>
      <c r="B3079" s="81"/>
      <c r="C3079" s="69"/>
      <c r="D3079" s="69"/>
      <c r="E3079" s="69"/>
      <c r="F3079" s="69"/>
      <c r="G3079" s="82"/>
      <c r="H3079" s="78"/>
      <c r="I3079" s="28">
        <f ca="1">SUMIF('IMPORTBFT (ID)'!$A$3:$A$5000,$G$4:$G$7322,'IMPORTBFT (ID)'!$B$3:$B$5000)</f>
        <v>0</v>
      </c>
      <c r="J3079" s="72"/>
      <c r="K3079" s="18" t="str">
        <f t="shared" ca="1" si="0"/>
        <v>-</v>
      </c>
      <c r="L3079" s="19" t="e">
        <f>IF(G3079=#REF!,#REF!,"FALSO")</f>
        <v>#REF!</v>
      </c>
      <c r="M3079" s="75"/>
      <c r="N3079" s="76"/>
    </row>
    <row r="3080" spans="1:14" ht="15">
      <c r="A3080" s="80"/>
      <c r="B3080" s="81"/>
      <c r="C3080" s="69"/>
      <c r="D3080" s="69"/>
      <c r="E3080" s="69"/>
      <c r="F3080" s="69"/>
      <c r="G3080" s="82"/>
      <c r="H3080" s="78"/>
      <c r="I3080" s="28">
        <f ca="1">SUMIF('IMPORTBFT (ID)'!$A$3:$A$5000,$G$4:$G$7322,'IMPORTBFT (ID)'!$B$3:$B$5000)</f>
        <v>0</v>
      </c>
      <c r="J3080" s="72"/>
      <c r="K3080" s="18" t="str">
        <f t="shared" ca="1" si="0"/>
        <v>-</v>
      </c>
      <c r="L3080" s="19" t="e">
        <f>IF(G3080=#REF!,#REF!,"FALSO")</f>
        <v>#REF!</v>
      </c>
      <c r="M3080" s="75"/>
      <c r="N3080" s="76"/>
    </row>
    <row r="3081" spans="1:14" ht="15">
      <c r="A3081" s="80"/>
      <c r="B3081" s="81"/>
      <c r="C3081" s="69"/>
      <c r="D3081" s="69"/>
      <c r="E3081" s="69"/>
      <c r="F3081" s="69"/>
      <c r="G3081" s="82"/>
      <c r="H3081" s="78"/>
      <c r="I3081" s="28">
        <f ca="1">SUMIF('IMPORTBFT (ID)'!$A$3:$A$5000,$G$4:$G$7322,'IMPORTBFT (ID)'!$B$3:$B$5000)</f>
        <v>0</v>
      </c>
      <c r="J3081" s="72"/>
      <c r="K3081" s="18" t="str">
        <f t="shared" ca="1" si="0"/>
        <v>-</v>
      </c>
      <c r="L3081" s="19" t="e">
        <f>IF(G3081=#REF!,#REF!,"FALSO")</f>
        <v>#REF!</v>
      </c>
      <c r="M3081" s="75"/>
      <c r="N3081" s="76"/>
    </row>
    <row r="3082" spans="1:14" ht="15">
      <c r="A3082" s="80"/>
      <c r="B3082" s="81"/>
      <c r="C3082" s="69"/>
      <c r="D3082" s="69"/>
      <c r="E3082" s="69"/>
      <c r="F3082" s="69"/>
      <c r="G3082" s="82"/>
      <c r="H3082" s="78"/>
      <c r="I3082" s="28">
        <f ca="1">SUMIF('IMPORTBFT (ID)'!$A$3:$A$5000,$G$4:$G$7322,'IMPORTBFT (ID)'!$B$3:$B$5000)</f>
        <v>0</v>
      </c>
      <c r="J3082" s="72"/>
      <c r="K3082" s="18" t="str">
        <f t="shared" ca="1" si="0"/>
        <v>-</v>
      </c>
      <c r="L3082" s="19" t="e">
        <f>IF(G3082=#REF!,#REF!,"FALSO")</f>
        <v>#REF!</v>
      </c>
      <c r="M3082" s="75"/>
      <c r="N3082" s="76"/>
    </row>
    <row r="3083" spans="1:14" ht="15">
      <c r="A3083" s="80"/>
      <c r="B3083" s="81"/>
      <c r="C3083" s="69"/>
      <c r="D3083" s="69"/>
      <c r="E3083" s="69"/>
      <c r="F3083" s="69"/>
      <c r="G3083" s="82"/>
      <c r="H3083" s="78"/>
      <c r="I3083" s="28">
        <f ca="1">SUMIF('IMPORTBFT (ID)'!$A$3:$A$5000,$G$4:$G$7322,'IMPORTBFT (ID)'!$B$3:$B$5000)</f>
        <v>0</v>
      </c>
      <c r="J3083" s="72"/>
      <c r="K3083" s="18" t="str">
        <f t="shared" ca="1" si="0"/>
        <v>-</v>
      </c>
      <c r="L3083" s="19" t="e">
        <f>IF(G3083=#REF!,#REF!,"FALSO")</f>
        <v>#REF!</v>
      </c>
      <c r="M3083" s="75"/>
      <c r="N3083" s="76"/>
    </row>
    <row r="3084" spans="1:14" ht="15">
      <c r="A3084" s="80"/>
      <c r="B3084" s="81"/>
      <c r="C3084" s="69"/>
      <c r="D3084" s="69"/>
      <c r="E3084" s="69"/>
      <c r="F3084" s="69"/>
      <c r="G3084" s="82"/>
      <c r="H3084" s="78"/>
      <c r="I3084" s="28">
        <f ca="1">SUMIF('IMPORTBFT (ID)'!$A$3:$A$5000,$G$4:$G$7322,'IMPORTBFT (ID)'!$B$3:$B$5000)</f>
        <v>0</v>
      </c>
      <c r="J3084" s="72"/>
      <c r="K3084" s="18" t="str">
        <f t="shared" ca="1" si="0"/>
        <v>-</v>
      </c>
      <c r="L3084" s="19" t="e">
        <f>IF(G3084=#REF!,#REF!,"FALSO")</f>
        <v>#REF!</v>
      </c>
      <c r="M3084" s="75"/>
      <c r="N3084" s="76"/>
    </row>
    <row r="3085" spans="1:14" ht="15">
      <c r="A3085" s="80"/>
      <c r="B3085" s="81"/>
      <c r="C3085" s="69"/>
      <c r="D3085" s="69"/>
      <c r="E3085" s="69"/>
      <c r="F3085" s="69"/>
      <c r="G3085" s="82"/>
      <c r="H3085" s="78"/>
      <c r="I3085" s="28">
        <f ca="1">SUMIF('IMPORTBFT (ID)'!$A$3:$A$5000,$G$4:$G$7322,'IMPORTBFT (ID)'!$B$3:$B$5000)</f>
        <v>0</v>
      </c>
      <c r="J3085" s="72"/>
      <c r="K3085" s="18" t="str">
        <f t="shared" ca="1" si="0"/>
        <v>-</v>
      </c>
      <c r="L3085" s="19" t="e">
        <f>IF(G3085=#REF!,#REF!,"FALSO")</f>
        <v>#REF!</v>
      </c>
      <c r="M3085" s="75"/>
      <c r="N3085" s="76"/>
    </row>
    <row r="3086" spans="1:14" ht="15">
      <c r="A3086" s="80"/>
      <c r="B3086" s="81"/>
      <c r="C3086" s="69"/>
      <c r="D3086" s="69"/>
      <c r="E3086" s="69"/>
      <c r="F3086" s="69"/>
      <c r="G3086" s="82"/>
      <c r="H3086" s="78"/>
      <c r="I3086" s="28">
        <f ca="1">SUMIF('IMPORTBFT (ID)'!$A$3:$A$5000,$G$4:$G$7322,'IMPORTBFT (ID)'!$B$3:$B$5000)</f>
        <v>0</v>
      </c>
      <c r="J3086" s="72"/>
      <c r="K3086" s="18" t="str">
        <f t="shared" ca="1" si="0"/>
        <v>-</v>
      </c>
      <c r="L3086" s="19" t="e">
        <f>IF(G3086=#REF!,#REF!,"FALSO")</f>
        <v>#REF!</v>
      </c>
      <c r="M3086" s="75"/>
      <c r="N3086" s="76"/>
    </row>
    <row r="3087" spans="1:14" ht="15">
      <c r="A3087" s="80"/>
      <c r="B3087" s="81"/>
      <c r="C3087" s="69"/>
      <c r="D3087" s="69"/>
      <c r="E3087" s="69"/>
      <c r="F3087" s="69"/>
      <c r="G3087" s="82"/>
      <c r="H3087" s="78"/>
      <c r="I3087" s="28">
        <f ca="1">SUMIF('IMPORTBFT (ID)'!$A$3:$A$5000,$G$4:$G$7322,'IMPORTBFT (ID)'!$B$3:$B$5000)</f>
        <v>0</v>
      </c>
      <c r="J3087" s="72"/>
      <c r="K3087" s="18" t="str">
        <f t="shared" ca="1" si="0"/>
        <v>-</v>
      </c>
      <c r="L3087" s="19" t="e">
        <f>IF(G3087=#REF!,#REF!,"FALSO")</f>
        <v>#REF!</v>
      </c>
      <c r="M3087" s="75"/>
      <c r="N3087" s="76"/>
    </row>
    <row r="3088" spans="1:14" ht="15">
      <c r="A3088" s="80"/>
      <c r="B3088" s="81"/>
      <c r="C3088" s="69"/>
      <c r="D3088" s="69"/>
      <c r="E3088" s="69"/>
      <c r="F3088" s="69"/>
      <c r="G3088" s="82"/>
      <c r="H3088" s="78"/>
      <c r="I3088" s="28">
        <f ca="1">SUMIF('IMPORTBFT (ID)'!$A$3:$A$5000,$G$4:$G$7322,'IMPORTBFT (ID)'!$B$3:$B$5000)</f>
        <v>0</v>
      </c>
      <c r="J3088" s="72"/>
      <c r="K3088" s="18" t="str">
        <f t="shared" ca="1" si="0"/>
        <v>-</v>
      </c>
      <c r="L3088" s="19" t="e">
        <f>IF(G3088=#REF!,#REF!,"FALSO")</f>
        <v>#REF!</v>
      </c>
      <c r="M3088" s="75"/>
      <c r="N3088" s="76"/>
    </row>
    <row r="3089" spans="1:14" ht="15">
      <c r="A3089" s="80"/>
      <c r="B3089" s="81"/>
      <c r="C3089" s="69"/>
      <c r="D3089" s="69"/>
      <c r="E3089" s="69"/>
      <c r="F3089" s="69"/>
      <c r="G3089" s="82"/>
      <c r="H3089" s="78"/>
      <c r="I3089" s="28">
        <f ca="1">SUMIF('IMPORTBFT (ID)'!$A$3:$A$5000,$G$4:$G$7322,'IMPORTBFT (ID)'!$B$3:$B$5000)</f>
        <v>0</v>
      </c>
      <c r="J3089" s="72"/>
      <c r="K3089" s="18" t="str">
        <f t="shared" ca="1" si="0"/>
        <v>-</v>
      </c>
      <c r="L3089" s="19" t="e">
        <f>IF(G3089=#REF!,#REF!,"FALSO")</f>
        <v>#REF!</v>
      </c>
      <c r="M3089" s="75"/>
      <c r="N3089" s="76"/>
    </row>
    <row r="3090" spans="1:14" ht="15">
      <c r="A3090" s="80"/>
      <c r="B3090" s="81"/>
      <c r="C3090" s="69"/>
      <c r="D3090" s="69"/>
      <c r="E3090" s="69"/>
      <c r="F3090" s="69"/>
      <c r="G3090" s="82"/>
      <c r="H3090" s="78"/>
      <c r="I3090" s="28">
        <f ca="1">SUMIF('IMPORTBFT (ID)'!$A$3:$A$5000,$G$4:$G$7322,'IMPORTBFT (ID)'!$B$3:$B$5000)</f>
        <v>0</v>
      </c>
      <c r="J3090" s="72"/>
      <c r="K3090" s="18" t="str">
        <f t="shared" ca="1" si="0"/>
        <v>-</v>
      </c>
      <c r="L3090" s="19" t="e">
        <f>IF(G3090=#REF!,#REF!,"FALSO")</f>
        <v>#REF!</v>
      </c>
      <c r="M3090" s="75"/>
      <c r="N3090" s="76"/>
    </row>
    <row r="3091" spans="1:14" ht="15">
      <c r="A3091" s="80"/>
      <c r="B3091" s="81"/>
      <c r="C3091" s="69"/>
      <c r="D3091" s="69"/>
      <c r="E3091" s="69"/>
      <c r="F3091" s="69"/>
      <c r="G3091" s="82"/>
      <c r="H3091" s="78"/>
      <c r="I3091" s="28">
        <f ca="1">SUMIF('IMPORTBFT (ID)'!$A$3:$A$5000,$G$4:$G$7322,'IMPORTBFT (ID)'!$B$3:$B$5000)</f>
        <v>0</v>
      </c>
      <c r="J3091" s="72"/>
      <c r="K3091" s="18" t="str">
        <f t="shared" ca="1" si="0"/>
        <v>-</v>
      </c>
      <c r="L3091" s="19" t="e">
        <f>IF(G3091=#REF!,#REF!,"FALSO")</f>
        <v>#REF!</v>
      </c>
      <c r="M3091" s="75"/>
      <c r="N3091" s="76"/>
    </row>
    <row r="3092" spans="1:14" ht="15">
      <c r="A3092" s="80"/>
      <c r="B3092" s="81"/>
      <c r="C3092" s="69"/>
      <c r="D3092" s="69"/>
      <c r="E3092" s="69"/>
      <c r="F3092" s="69"/>
      <c r="G3092" s="82"/>
      <c r="H3092" s="78"/>
      <c r="I3092" s="28">
        <f ca="1">SUMIF('IMPORTBFT (ID)'!$A$3:$A$5000,$G$4:$G$7322,'IMPORTBFT (ID)'!$B$3:$B$5000)</f>
        <v>0</v>
      </c>
      <c r="J3092" s="72"/>
      <c r="K3092" s="18" t="str">
        <f t="shared" ca="1" si="0"/>
        <v>-</v>
      </c>
      <c r="L3092" s="19" t="e">
        <f>IF(G3092=#REF!,#REF!,"FALSO")</f>
        <v>#REF!</v>
      </c>
      <c r="M3092" s="75"/>
      <c r="N3092" s="76"/>
    </row>
    <row r="3093" spans="1:14" ht="15">
      <c r="A3093" s="80"/>
      <c r="B3093" s="81"/>
      <c r="C3093" s="69"/>
      <c r="D3093" s="69"/>
      <c r="E3093" s="69"/>
      <c r="F3093" s="69"/>
      <c r="G3093" s="82"/>
      <c r="H3093" s="78"/>
      <c r="I3093" s="28">
        <f ca="1">SUMIF('IMPORTBFT (ID)'!$A$3:$A$5000,$G$4:$G$7322,'IMPORTBFT (ID)'!$B$3:$B$5000)</f>
        <v>0</v>
      </c>
      <c r="J3093" s="72"/>
      <c r="K3093" s="18" t="str">
        <f t="shared" ca="1" si="0"/>
        <v>-</v>
      </c>
      <c r="L3093" s="19" t="e">
        <f>IF(G3093=#REF!,#REF!,"FALSO")</f>
        <v>#REF!</v>
      </c>
      <c r="M3093" s="75"/>
      <c r="N3093" s="76"/>
    </row>
    <row r="3094" spans="1:14" ht="15">
      <c r="A3094" s="80"/>
      <c r="B3094" s="81"/>
      <c r="C3094" s="69"/>
      <c r="D3094" s="69"/>
      <c r="E3094" s="69"/>
      <c r="F3094" s="69"/>
      <c r="G3094" s="82"/>
      <c r="H3094" s="78"/>
      <c r="I3094" s="28">
        <f ca="1">SUMIF('IMPORTBFT (ID)'!$A$3:$A$5000,$G$4:$G$7322,'IMPORTBFT (ID)'!$B$3:$B$5000)</f>
        <v>0</v>
      </c>
      <c r="J3094" s="72"/>
      <c r="K3094" s="18" t="str">
        <f t="shared" ca="1" si="0"/>
        <v>-</v>
      </c>
      <c r="L3094" s="19" t="e">
        <f>IF(G3094=#REF!,#REF!,"FALSO")</f>
        <v>#REF!</v>
      </c>
      <c r="M3094" s="75"/>
      <c r="N3094" s="76"/>
    </row>
    <row r="3095" spans="1:14" ht="15">
      <c r="A3095" s="80"/>
      <c r="B3095" s="81"/>
      <c r="C3095" s="69"/>
      <c r="D3095" s="69"/>
      <c r="E3095" s="69"/>
      <c r="F3095" s="69"/>
      <c r="G3095" s="82"/>
      <c r="H3095" s="78"/>
      <c r="I3095" s="28">
        <f ca="1">SUMIF('IMPORTBFT (ID)'!$A$3:$A$5000,$G$4:$G$7322,'IMPORTBFT (ID)'!$B$3:$B$5000)</f>
        <v>0</v>
      </c>
      <c r="J3095" s="72"/>
      <c r="K3095" s="18" t="str">
        <f t="shared" ca="1" si="0"/>
        <v>-</v>
      </c>
      <c r="L3095" s="19" t="e">
        <f>IF(G3095=#REF!,#REF!,"FALSO")</f>
        <v>#REF!</v>
      </c>
      <c r="M3095" s="75"/>
      <c r="N3095" s="76"/>
    </row>
    <row r="3096" spans="1:14" ht="15">
      <c r="A3096" s="80"/>
      <c r="B3096" s="81"/>
      <c r="C3096" s="69"/>
      <c r="D3096" s="69"/>
      <c r="E3096" s="69"/>
      <c r="F3096" s="69"/>
      <c r="G3096" s="82"/>
      <c r="H3096" s="78"/>
      <c r="I3096" s="28">
        <f ca="1">SUMIF('IMPORTBFT (ID)'!$A$3:$A$5000,$G$4:$G$7322,'IMPORTBFT (ID)'!$B$3:$B$5000)</f>
        <v>0</v>
      </c>
      <c r="J3096" s="72"/>
      <c r="K3096" s="18" t="str">
        <f t="shared" ca="1" si="0"/>
        <v>-</v>
      </c>
      <c r="L3096" s="19" t="e">
        <f>IF(G3096=#REF!,#REF!,"FALSO")</f>
        <v>#REF!</v>
      </c>
      <c r="M3096" s="75"/>
      <c r="N3096" s="76"/>
    </row>
    <row r="3097" spans="1:14" ht="15">
      <c r="A3097" s="80"/>
      <c r="B3097" s="81"/>
      <c r="C3097" s="69"/>
      <c r="D3097" s="69"/>
      <c r="E3097" s="69"/>
      <c r="F3097" s="69"/>
      <c r="G3097" s="82"/>
      <c r="H3097" s="78"/>
      <c r="I3097" s="28">
        <f ca="1">SUMIF('IMPORTBFT (ID)'!$A$3:$A$5000,$G$4:$G$7322,'IMPORTBFT (ID)'!$B$3:$B$5000)</f>
        <v>0</v>
      </c>
      <c r="J3097" s="72"/>
      <c r="K3097" s="18" t="str">
        <f t="shared" ca="1" si="0"/>
        <v>-</v>
      </c>
      <c r="L3097" s="19" t="e">
        <f>IF(G3097=#REF!,#REF!,"FALSO")</f>
        <v>#REF!</v>
      </c>
      <c r="M3097" s="75"/>
      <c r="N3097" s="76"/>
    </row>
    <row r="3098" spans="1:14" ht="15">
      <c r="A3098" s="80"/>
      <c r="B3098" s="81"/>
      <c r="C3098" s="69"/>
      <c r="D3098" s="69"/>
      <c r="E3098" s="69"/>
      <c r="F3098" s="69"/>
      <c r="G3098" s="82"/>
      <c r="H3098" s="78"/>
      <c r="I3098" s="28">
        <f ca="1">SUMIF('IMPORTBFT (ID)'!$A$3:$A$5000,$G$4:$G$7322,'IMPORTBFT (ID)'!$B$3:$B$5000)</f>
        <v>0</v>
      </c>
      <c r="J3098" s="72"/>
      <c r="K3098" s="18" t="str">
        <f t="shared" ca="1" si="0"/>
        <v>-</v>
      </c>
      <c r="L3098" s="19" t="e">
        <f>IF(G3098=#REF!,#REF!,"FALSO")</f>
        <v>#REF!</v>
      </c>
      <c r="M3098" s="75"/>
      <c r="N3098" s="76"/>
    </row>
    <row r="3099" spans="1:14" ht="15">
      <c r="A3099" s="80"/>
      <c r="B3099" s="81"/>
      <c r="C3099" s="69"/>
      <c r="D3099" s="69"/>
      <c r="E3099" s="69"/>
      <c r="F3099" s="69"/>
      <c r="G3099" s="82"/>
      <c r="H3099" s="78"/>
      <c r="I3099" s="28">
        <f ca="1">SUMIF('IMPORTBFT (ID)'!$A$3:$A$5000,$G$4:$G$7322,'IMPORTBFT (ID)'!$B$3:$B$5000)</f>
        <v>0</v>
      </c>
      <c r="J3099" s="72"/>
      <c r="K3099" s="18" t="str">
        <f t="shared" ca="1" si="0"/>
        <v>-</v>
      </c>
      <c r="L3099" s="19" t="e">
        <f>IF(G3099=#REF!,#REF!,"FALSO")</f>
        <v>#REF!</v>
      </c>
      <c r="M3099" s="75"/>
      <c r="N3099" s="76"/>
    </row>
    <row r="3100" spans="1:14" ht="15">
      <c r="A3100" s="80"/>
      <c r="B3100" s="81"/>
      <c r="C3100" s="69"/>
      <c r="D3100" s="69"/>
      <c r="E3100" s="69"/>
      <c r="F3100" s="69"/>
      <c r="G3100" s="82"/>
      <c r="H3100" s="78"/>
      <c r="I3100" s="28">
        <f ca="1">SUMIF('IMPORTBFT (ID)'!$A$3:$A$5000,$G$4:$G$7322,'IMPORTBFT (ID)'!$B$3:$B$5000)</f>
        <v>0</v>
      </c>
      <c r="J3100" s="72"/>
      <c r="K3100" s="18" t="str">
        <f t="shared" ca="1" si="0"/>
        <v>-</v>
      </c>
      <c r="L3100" s="19" t="e">
        <f>IF(G3100=#REF!,#REF!,"FALSO")</f>
        <v>#REF!</v>
      </c>
      <c r="M3100" s="75"/>
      <c r="N3100" s="76"/>
    </row>
    <row r="3101" spans="1:14" ht="15">
      <c r="A3101" s="80"/>
      <c r="B3101" s="81"/>
      <c r="C3101" s="69"/>
      <c r="D3101" s="69"/>
      <c r="E3101" s="69"/>
      <c r="F3101" s="69"/>
      <c r="G3101" s="82"/>
      <c r="H3101" s="78"/>
      <c r="I3101" s="28">
        <f ca="1">SUMIF('IMPORTBFT (ID)'!$A$3:$A$5000,$G$4:$G$7322,'IMPORTBFT (ID)'!$B$3:$B$5000)</f>
        <v>0</v>
      </c>
      <c r="J3101" s="72"/>
      <c r="K3101" s="18" t="str">
        <f t="shared" ca="1" si="0"/>
        <v>-</v>
      </c>
      <c r="L3101" s="19" t="e">
        <f>IF(G3101=#REF!,#REF!,"FALSO")</f>
        <v>#REF!</v>
      </c>
      <c r="M3101" s="75"/>
      <c r="N3101" s="76"/>
    </row>
    <row r="3102" spans="1:14" ht="15">
      <c r="A3102" s="80"/>
      <c r="B3102" s="81"/>
      <c r="C3102" s="69"/>
      <c r="D3102" s="69"/>
      <c r="E3102" s="69"/>
      <c r="F3102" s="69"/>
      <c r="G3102" s="82"/>
      <c r="H3102" s="78"/>
      <c r="I3102" s="28">
        <f ca="1">SUMIF('IMPORTBFT (ID)'!$A$3:$A$5000,$G$4:$G$7322,'IMPORTBFT (ID)'!$B$3:$B$5000)</f>
        <v>0</v>
      </c>
      <c r="J3102" s="72"/>
      <c r="K3102" s="18" t="str">
        <f t="shared" ca="1" si="0"/>
        <v>-</v>
      </c>
      <c r="L3102" s="19" t="e">
        <f>IF(G3102=#REF!,#REF!,"FALSO")</f>
        <v>#REF!</v>
      </c>
      <c r="M3102" s="75"/>
      <c r="N3102" s="76"/>
    </row>
    <row r="3103" spans="1:14" ht="15">
      <c r="A3103" s="80"/>
      <c r="B3103" s="81"/>
      <c r="C3103" s="69"/>
      <c r="D3103" s="69"/>
      <c r="E3103" s="69"/>
      <c r="F3103" s="69"/>
      <c r="G3103" s="82"/>
      <c r="H3103" s="78"/>
      <c r="I3103" s="28">
        <f ca="1">SUMIF('IMPORTBFT (ID)'!$A$3:$A$5000,$G$4:$G$7322,'IMPORTBFT (ID)'!$B$3:$B$5000)</f>
        <v>0</v>
      </c>
      <c r="J3103" s="72"/>
      <c r="K3103" s="18" t="str">
        <f t="shared" ca="1" si="0"/>
        <v>-</v>
      </c>
      <c r="L3103" s="19" t="e">
        <f>IF(G3103=#REF!,#REF!,"FALSO")</f>
        <v>#REF!</v>
      </c>
      <c r="M3103" s="75"/>
      <c r="N3103" s="76"/>
    </row>
    <row r="3104" spans="1:14" ht="15">
      <c r="A3104" s="80"/>
      <c r="B3104" s="81"/>
      <c r="C3104" s="69"/>
      <c r="D3104" s="69"/>
      <c r="E3104" s="69"/>
      <c r="F3104" s="69"/>
      <c r="G3104" s="82"/>
      <c r="H3104" s="78"/>
      <c r="I3104" s="28">
        <f ca="1">SUMIF('IMPORTBFT (ID)'!$A$3:$A$5000,$G$4:$G$7322,'IMPORTBFT (ID)'!$B$3:$B$5000)</f>
        <v>0</v>
      </c>
      <c r="J3104" s="72"/>
      <c r="K3104" s="18" t="str">
        <f t="shared" ca="1" si="0"/>
        <v>-</v>
      </c>
      <c r="L3104" s="19" t="e">
        <f>IF(G3104=#REF!,#REF!,"FALSO")</f>
        <v>#REF!</v>
      </c>
      <c r="M3104" s="75"/>
      <c r="N3104" s="76"/>
    </row>
    <row r="3105" spans="1:14" ht="15">
      <c r="A3105" s="80"/>
      <c r="B3105" s="81"/>
      <c r="C3105" s="69"/>
      <c r="D3105" s="69"/>
      <c r="E3105" s="69"/>
      <c r="F3105" s="69"/>
      <c r="G3105" s="82"/>
      <c r="H3105" s="78"/>
      <c r="I3105" s="28">
        <f ca="1">SUMIF('IMPORTBFT (ID)'!$A$3:$A$5000,$G$4:$G$7322,'IMPORTBFT (ID)'!$B$3:$B$5000)</f>
        <v>0</v>
      </c>
      <c r="J3105" s="72"/>
      <c r="K3105" s="18" t="str">
        <f t="shared" ca="1" si="0"/>
        <v>-</v>
      </c>
      <c r="L3105" s="19" t="e">
        <f>IF(G3105=#REF!,#REF!,"FALSO")</f>
        <v>#REF!</v>
      </c>
      <c r="M3105" s="75"/>
      <c r="N3105" s="76"/>
    </row>
    <row r="3106" spans="1:14" ht="15">
      <c r="A3106" s="80"/>
      <c r="B3106" s="81"/>
      <c r="C3106" s="69"/>
      <c r="D3106" s="69"/>
      <c r="E3106" s="69"/>
      <c r="F3106" s="69"/>
      <c r="G3106" s="82"/>
      <c r="H3106" s="78"/>
      <c r="I3106" s="28">
        <f ca="1">SUMIF('IMPORTBFT (ID)'!$A$3:$A$5000,$G$4:$G$7322,'IMPORTBFT (ID)'!$B$3:$B$5000)</f>
        <v>0</v>
      </c>
      <c r="J3106" s="72"/>
      <c r="K3106" s="18" t="str">
        <f t="shared" ca="1" si="0"/>
        <v>-</v>
      </c>
      <c r="L3106" s="19" t="e">
        <f>IF(G3106=#REF!,#REF!,"FALSO")</f>
        <v>#REF!</v>
      </c>
      <c r="M3106" s="75"/>
      <c r="N3106" s="76"/>
    </row>
    <row r="3107" spans="1:14" ht="15">
      <c r="A3107" s="80"/>
      <c r="B3107" s="81"/>
      <c r="C3107" s="69"/>
      <c r="D3107" s="69"/>
      <c r="E3107" s="69"/>
      <c r="F3107" s="69"/>
      <c r="G3107" s="82"/>
      <c r="H3107" s="78"/>
      <c r="I3107" s="28">
        <f ca="1">SUMIF('IMPORTBFT (ID)'!$A$3:$A$5000,$G$4:$G$7322,'IMPORTBFT (ID)'!$B$3:$B$5000)</f>
        <v>0</v>
      </c>
      <c r="J3107" s="72"/>
      <c r="K3107" s="18" t="str">
        <f t="shared" ca="1" si="0"/>
        <v>-</v>
      </c>
      <c r="L3107" s="19" t="e">
        <f>IF(G3107=#REF!,#REF!,"FALSO")</f>
        <v>#REF!</v>
      </c>
      <c r="M3107" s="75"/>
      <c r="N3107" s="76"/>
    </row>
    <row r="3108" spans="1:14" ht="15">
      <c r="A3108" s="80"/>
      <c r="B3108" s="81"/>
      <c r="C3108" s="69"/>
      <c r="D3108" s="69"/>
      <c r="E3108" s="69"/>
      <c r="F3108" s="69"/>
      <c r="G3108" s="82"/>
      <c r="H3108" s="78"/>
      <c r="I3108" s="28">
        <f ca="1">SUMIF('IMPORTBFT (ID)'!$A$3:$A$5000,$G$4:$G$7322,'IMPORTBFT (ID)'!$B$3:$B$5000)</f>
        <v>0</v>
      </c>
      <c r="J3108" s="72"/>
      <c r="K3108" s="18" t="str">
        <f t="shared" ca="1" si="0"/>
        <v>-</v>
      </c>
      <c r="L3108" s="19" t="e">
        <f>IF(G3108=#REF!,#REF!,"FALSO")</f>
        <v>#REF!</v>
      </c>
      <c r="M3108" s="75"/>
      <c r="N3108" s="76"/>
    </row>
    <row r="3109" spans="1:14" ht="15">
      <c r="A3109" s="80"/>
      <c r="B3109" s="81"/>
      <c r="C3109" s="69"/>
      <c r="D3109" s="69"/>
      <c r="E3109" s="69"/>
      <c r="F3109" s="69"/>
      <c r="G3109" s="82"/>
      <c r="H3109" s="78"/>
      <c r="I3109" s="28">
        <f ca="1">SUMIF('IMPORTBFT (ID)'!$A$3:$A$5000,$G$4:$G$7322,'IMPORTBFT (ID)'!$B$3:$B$5000)</f>
        <v>0</v>
      </c>
      <c r="J3109" s="72"/>
      <c r="K3109" s="18" t="str">
        <f t="shared" ca="1" si="0"/>
        <v>-</v>
      </c>
      <c r="L3109" s="19" t="e">
        <f>IF(G3109=#REF!,#REF!,"FALSO")</f>
        <v>#REF!</v>
      </c>
      <c r="M3109" s="75"/>
      <c r="N3109" s="76"/>
    </row>
    <row r="3110" spans="1:14" ht="15">
      <c r="A3110" s="80"/>
      <c r="B3110" s="81"/>
      <c r="C3110" s="69"/>
      <c r="D3110" s="69"/>
      <c r="E3110" s="69"/>
      <c r="F3110" s="69"/>
      <c r="G3110" s="82"/>
      <c r="H3110" s="78"/>
      <c r="I3110" s="28">
        <f ca="1">SUMIF('IMPORTBFT (ID)'!$A$3:$A$5000,$G$4:$G$7322,'IMPORTBFT (ID)'!$B$3:$B$5000)</f>
        <v>0</v>
      </c>
      <c r="J3110" s="72"/>
      <c r="K3110" s="18" t="str">
        <f t="shared" ca="1" si="0"/>
        <v>-</v>
      </c>
      <c r="L3110" s="19" t="e">
        <f>IF(G3110=#REF!,#REF!,"FALSO")</f>
        <v>#REF!</v>
      </c>
      <c r="M3110" s="75"/>
      <c r="N3110" s="76"/>
    </row>
    <row r="3111" spans="1:14" ht="15">
      <c r="A3111" s="80"/>
      <c r="B3111" s="81"/>
      <c r="C3111" s="69"/>
      <c r="D3111" s="69"/>
      <c r="E3111" s="69"/>
      <c r="F3111" s="69"/>
      <c r="G3111" s="82"/>
      <c r="H3111" s="78"/>
      <c r="I3111" s="28">
        <f ca="1">SUMIF('IMPORTBFT (ID)'!$A$3:$A$5000,$G$4:$G$7322,'IMPORTBFT (ID)'!$B$3:$B$5000)</f>
        <v>0</v>
      </c>
      <c r="J3111" s="72"/>
      <c r="K3111" s="18" t="str">
        <f t="shared" ca="1" si="0"/>
        <v>-</v>
      </c>
      <c r="L3111" s="19" t="e">
        <f>IF(G3111=#REF!,#REF!,"FALSO")</f>
        <v>#REF!</v>
      </c>
      <c r="M3111" s="75"/>
      <c r="N3111" s="76"/>
    </row>
    <row r="3112" spans="1:14" ht="15">
      <c r="A3112" s="80"/>
      <c r="B3112" s="81"/>
      <c r="C3112" s="69"/>
      <c r="D3112" s="69"/>
      <c r="E3112" s="69"/>
      <c r="F3112" s="69"/>
      <c r="G3112" s="82"/>
      <c r="H3112" s="78"/>
      <c r="I3112" s="28">
        <f ca="1">SUMIF('IMPORTBFT (ID)'!$A$3:$A$5000,$G$4:$G$7322,'IMPORTBFT (ID)'!$B$3:$B$5000)</f>
        <v>0</v>
      </c>
      <c r="J3112" s="72"/>
      <c r="K3112" s="18" t="str">
        <f t="shared" ca="1" si="0"/>
        <v>-</v>
      </c>
      <c r="L3112" s="19" t="e">
        <f>IF(G3112=#REF!,#REF!,"FALSO")</f>
        <v>#REF!</v>
      </c>
      <c r="M3112" s="75"/>
      <c r="N3112" s="76"/>
    </row>
    <row r="3113" spans="1:14" ht="15">
      <c r="A3113" s="80"/>
      <c r="B3113" s="81"/>
      <c r="C3113" s="69"/>
      <c r="D3113" s="69"/>
      <c r="E3113" s="69"/>
      <c r="F3113" s="69"/>
      <c r="G3113" s="82"/>
      <c r="H3113" s="78"/>
      <c r="I3113" s="28">
        <f ca="1">SUMIF('IMPORTBFT (ID)'!$A$3:$A$5000,$G$4:$G$7322,'IMPORTBFT (ID)'!$B$3:$B$5000)</f>
        <v>0</v>
      </c>
      <c r="J3113" s="72"/>
      <c r="K3113" s="18" t="str">
        <f t="shared" ca="1" si="0"/>
        <v>-</v>
      </c>
      <c r="L3113" s="19" t="e">
        <f>IF(G3113=#REF!,#REF!,"FALSO")</f>
        <v>#REF!</v>
      </c>
      <c r="M3113" s="75"/>
      <c r="N3113" s="76"/>
    </row>
    <row r="3114" spans="1:14" ht="15">
      <c r="A3114" s="80"/>
      <c r="B3114" s="81"/>
      <c r="C3114" s="69"/>
      <c r="D3114" s="69"/>
      <c r="E3114" s="69"/>
      <c r="F3114" s="69"/>
      <c r="G3114" s="82"/>
      <c r="H3114" s="78"/>
      <c r="I3114" s="28">
        <f ca="1">SUMIF('IMPORTBFT (ID)'!$A$3:$A$5000,$G$4:$G$7322,'IMPORTBFT (ID)'!$B$3:$B$5000)</f>
        <v>0</v>
      </c>
      <c r="J3114" s="72"/>
      <c r="K3114" s="18" t="str">
        <f t="shared" ca="1" si="0"/>
        <v>-</v>
      </c>
      <c r="L3114" s="19" t="e">
        <f>IF(G3114=#REF!,#REF!,"FALSO")</f>
        <v>#REF!</v>
      </c>
      <c r="M3114" s="75"/>
      <c r="N3114" s="76"/>
    </row>
    <row r="3115" spans="1:14" ht="15">
      <c r="A3115" s="80"/>
      <c r="B3115" s="81"/>
      <c r="C3115" s="69"/>
      <c r="D3115" s="69"/>
      <c r="E3115" s="69"/>
      <c r="F3115" s="69"/>
      <c r="G3115" s="82"/>
      <c r="H3115" s="78"/>
      <c r="I3115" s="28">
        <f ca="1">SUMIF('IMPORTBFT (ID)'!$A$3:$A$5000,$G$4:$G$7322,'IMPORTBFT (ID)'!$B$3:$B$5000)</f>
        <v>0</v>
      </c>
      <c r="J3115" s="72"/>
      <c r="K3115" s="18" t="str">
        <f t="shared" ca="1" si="0"/>
        <v>-</v>
      </c>
      <c r="L3115" s="19" t="e">
        <f>IF(G3115=#REF!,#REF!,"FALSO")</f>
        <v>#REF!</v>
      </c>
      <c r="M3115" s="75"/>
      <c r="N3115" s="76"/>
    </row>
    <row r="3116" spans="1:14" ht="15">
      <c r="A3116" s="80"/>
      <c r="B3116" s="81"/>
      <c r="C3116" s="69"/>
      <c r="D3116" s="69"/>
      <c r="E3116" s="69"/>
      <c r="F3116" s="69"/>
      <c r="G3116" s="82"/>
      <c r="H3116" s="78"/>
      <c r="I3116" s="28">
        <f ca="1">SUMIF('IMPORTBFT (ID)'!$A$3:$A$5000,$G$4:$G$7322,'IMPORTBFT (ID)'!$B$3:$B$5000)</f>
        <v>0</v>
      </c>
      <c r="J3116" s="72"/>
      <c r="K3116" s="18" t="str">
        <f t="shared" ca="1" si="0"/>
        <v>-</v>
      </c>
      <c r="L3116" s="19" t="e">
        <f>IF(G3116=#REF!,#REF!,"FALSO")</f>
        <v>#REF!</v>
      </c>
      <c r="M3116" s="75"/>
      <c r="N3116" s="76"/>
    </row>
    <row r="3117" spans="1:14" ht="15">
      <c r="A3117" s="80"/>
      <c r="B3117" s="81"/>
      <c r="C3117" s="69"/>
      <c r="D3117" s="69"/>
      <c r="E3117" s="69"/>
      <c r="F3117" s="69"/>
      <c r="G3117" s="82"/>
      <c r="H3117" s="78"/>
      <c r="I3117" s="28">
        <f ca="1">SUMIF('IMPORTBFT (ID)'!$A$3:$A$5000,$G$4:$G$7322,'IMPORTBFT (ID)'!$B$3:$B$5000)</f>
        <v>0</v>
      </c>
      <c r="J3117" s="72"/>
      <c r="K3117" s="18" t="str">
        <f t="shared" ca="1" si="0"/>
        <v>-</v>
      </c>
      <c r="L3117" s="19" t="e">
        <f>IF(G3117=#REF!,#REF!,"FALSO")</f>
        <v>#REF!</v>
      </c>
      <c r="M3117" s="75"/>
      <c r="N3117" s="76"/>
    </row>
    <row r="3118" spans="1:14" ht="15">
      <c r="A3118" s="80"/>
      <c r="B3118" s="81"/>
      <c r="C3118" s="69"/>
      <c r="D3118" s="69"/>
      <c r="E3118" s="69"/>
      <c r="F3118" s="69"/>
      <c r="G3118" s="82"/>
      <c r="H3118" s="78"/>
      <c r="I3118" s="28">
        <f ca="1">SUMIF('IMPORTBFT (ID)'!$A$3:$A$5000,$G$4:$G$7322,'IMPORTBFT (ID)'!$B$3:$B$5000)</f>
        <v>0</v>
      </c>
      <c r="J3118" s="72"/>
      <c r="K3118" s="18" t="str">
        <f t="shared" ca="1" si="0"/>
        <v>-</v>
      </c>
      <c r="L3118" s="19" t="e">
        <f>IF(G3118=#REF!,#REF!,"FALSO")</f>
        <v>#REF!</v>
      </c>
      <c r="M3118" s="75"/>
      <c r="N3118" s="76"/>
    </row>
    <row r="3119" spans="1:14" ht="15">
      <c r="A3119" s="80"/>
      <c r="B3119" s="81"/>
      <c r="C3119" s="69"/>
      <c r="D3119" s="69"/>
      <c r="E3119" s="69"/>
      <c r="F3119" s="69"/>
      <c r="G3119" s="82"/>
      <c r="H3119" s="78"/>
      <c r="I3119" s="28">
        <f ca="1">SUMIF('IMPORTBFT (ID)'!$A$3:$A$5000,$G$4:$G$7322,'IMPORTBFT (ID)'!$B$3:$B$5000)</f>
        <v>0</v>
      </c>
      <c r="J3119" s="72"/>
      <c r="K3119" s="18" t="str">
        <f t="shared" ca="1" si="0"/>
        <v>-</v>
      </c>
      <c r="L3119" s="19" t="e">
        <f>IF(G3119=#REF!,#REF!,"FALSO")</f>
        <v>#REF!</v>
      </c>
      <c r="M3119" s="75"/>
      <c r="N3119" s="76"/>
    </row>
    <row r="3120" spans="1:14" ht="15">
      <c r="A3120" s="80"/>
      <c r="B3120" s="81"/>
      <c r="C3120" s="69"/>
      <c r="D3120" s="69"/>
      <c r="E3120" s="69"/>
      <c r="F3120" s="69"/>
      <c r="G3120" s="82"/>
      <c r="H3120" s="78"/>
      <c r="I3120" s="28">
        <f ca="1">SUMIF('IMPORTBFT (ID)'!$A$3:$A$5000,$G$4:$G$7322,'IMPORTBFT (ID)'!$B$3:$B$5000)</f>
        <v>0</v>
      </c>
      <c r="J3120" s="72"/>
      <c r="K3120" s="18" t="str">
        <f t="shared" ca="1" si="0"/>
        <v>-</v>
      </c>
      <c r="L3120" s="19" t="e">
        <f>IF(G3120=#REF!,#REF!,"FALSO")</f>
        <v>#REF!</v>
      </c>
      <c r="M3120" s="75"/>
      <c r="N3120" s="76"/>
    </row>
    <row r="3121" spans="1:14" ht="15">
      <c r="A3121" s="80"/>
      <c r="B3121" s="81"/>
      <c r="C3121" s="69"/>
      <c r="D3121" s="69"/>
      <c r="E3121" s="69"/>
      <c r="F3121" s="69"/>
      <c r="G3121" s="82"/>
      <c r="H3121" s="78"/>
      <c r="I3121" s="28">
        <f ca="1">SUMIF('IMPORTBFT (ID)'!$A$3:$A$5000,$G$4:$G$7322,'IMPORTBFT (ID)'!$B$3:$B$5000)</f>
        <v>0</v>
      </c>
      <c r="J3121" s="72"/>
      <c r="K3121" s="18" t="str">
        <f t="shared" ca="1" si="0"/>
        <v>-</v>
      </c>
      <c r="L3121" s="19" t="e">
        <f>IF(G3121=#REF!,#REF!,"FALSO")</f>
        <v>#REF!</v>
      </c>
      <c r="M3121" s="75"/>
      <c r="N3121" s="76"/>
    </row>
    <row r="3122" spans="1:14" ht="15">
      <c r="A3122" s="80"/>
      <c r="B3122" s="81"/>
      <c r="C3122" s="69"/>
      <c r="D3122" s="69"/>
      <c r="E3122" s="69"/>
      <c r="F3122" s="69"/>
      <c r="G3122" s="82"/>
      <c r="H3122" s="78"/>
      <c r="I3122" s="28">
        <f ca="1">SUMIF('IMPORTBFT (ID)'!$A$3:$A$5000,$G$4:$G$7322,'IMPORTBFT (ID)'!$B$3:$B$5000)</f>
        <v>0</v>
      </c>
      <c r="J3122" s="72"/>
      <c r="K3122" s="18" t="str">
        <f t="shared" ca="1" si="0"/>
        <v>-</v>
      </c>
      <c r="L3122" s="19" t="e">
        <f>IF(G3122=#REF!,#REF!,"FALSO")</f>
        <v>#REF!</v>
      </c>
      <c r="M3122" s="75"/>
      <c r="N3122" s="76"/>
    </row>
    <row r="3123" spans="1:14" ht="15">
      <c r="A3123" s="80"/>
      <c r="B3123" s="81"/>
      <c r="C3123" s="69"/>
      <c r="D3123" s="69"/>
      <c r="E3123" s="69"/>
      <c r="F3123" s="69"/>
      <c r="G3123" s="82"/>
      <c r="H3123" s="78"/>
      <c r="I3123" s="28">
        <f ca="1">SUMIF('IMPORTBFT (ID)'!$A$3:$A$5000,$G$4:$G$7322,'IMPORTBFT (ID)'!$B$3:$B$5000)</f>
        <v>0</v>
      </c>
      <c r="J3123" s="72"/>
      <c r="K3123" s="18" t="str">
        <f t="shared" ca="1" si="0"/>
        <v>-</v>
      </c>
      <c r="L3123" s="19" t="e">
        <f>IF(G3123=#REF!,#REF!,"FALSO")</f>
        <v>#REF!</v>
      </c>
      <c r="M3123" s="75"/>
      <c r="N3123" s="76"/>
    </row>
    <row r="3124" spans="1:14" ht="15">
      <c r="A3124" s="80"/>
      <c r="B3124" s="81"/>
      <c r="C3124" s="69"/>
      <c r="D3124" s="69"/>
      <c r="E3124" s="69"/>
      <c r="F3124" s="69"/>
      <c r="G3124" s="82"/>
      <c r="H3124" s="78"/>
      <c r="I3124" s="28">
        <f ca="1">SUMIF('IMPORTBFT (ID)'!$A$3:$A$5000,$G$4:$G$7322,'IMPORTBFT (ID)'!$B$3:$B$5000)</f>
        <v>0</v>
      </c>
      <c r="J3124" s="72"/>
      <c r="K3124" s="18" t="str">
        <f t="shared" ca="1" si="0"/>
        <v>-</v>
      </c>
      <c r="L3124" s="19" t="e">
        <f>IF(G3124=#REF!,#REF!,"FALSO")</f>
        <v>#REF!</v>
      </c>
      <c r="M3124" s="75"/>
      <c r="N3124" s="76"/>
    </row>
    <row r="3125" spans="1:14" ht="15">
      <c r="A3125" s="80"/>
      <c r="B3125" s="81"/>
      <c r="C3125" s="69"/>
      <c r="D3125" s="69"/>
      <c r="E3125" s="69"/>
      <c r="F3125" s="69"/>
      <c r="G3125" s="82"/>
      <c r="H3125" s="78"/>
      <c r="I3125" s="28">
        <f ca="1">SUMIF('IMPORTBFT (ID)'!$A$3:$A$5000,$G$4:$G$7322,'IMPORTBFT (ID)'!$B$3:$B$5000)</f>
        <v>0</v>
      </c>
      <c r="J3125" s="72"/>
      <c r="K3125" s="18" t="str">
        <f t="shared" ca="1" si="0"/>
        <v>-</v>
      </c>
      <c r="L3125" s="19" t="e">
        <f>IF(G3125=#REF!,#REF!,"FALSO")</f>
        <v>#REF!</v>
      </c>
      <c r="M3125" s="75"/>
      <c r="N3125" s="76"/>
    </row>
    <row r="3126" spans="1:14" ht="15">
      <c r="A3126" s="80"/>
      <c r="B3126" s="81"/>
      <c r="C3126" s="69"/>
      <c r="D3126" s="69"/>
      <c r="E3126" s="69"/>
      <c r="F3126" s="69"/>
      <c r="G3126" s="82"/>
      <c r="H3126" s="78"/>
      <c r="I3126" s="28">
        <f ca="1">SUMIF('IMPORTBFT (ID)'!$A$3:$A$5000,$G$4:$G$7322,'IMPORTBFT (ID)'!$B$3:$B$5000)</f>
        <v>0</v>
      </c>
      <c r="J3126" s="72"/>
      <c r="K3126" s="18" t="str">
        <f t="shared" ca="1" si="0"/>
        <v>-</v>
      </c>
      <c r="L3126" s="19" t="e">
        <f>IF(G3126=#REF!,#REF!,"FALSO")</f>
        <v>#REF!</v>
      </c>
      <c r="M3126" s="75"/>
      <c r="N3126" s="76"/>
    </row>
    <row r="3127" spans="1:14" ht="15">
      <c r="A3127" s="80"/>
      <c r="B3127" s="81"/>
      <c r="C3127" s="69"/>
      <c r="D3127" s="69"/>
      <c r="E3127" s="69"/>
      <c r="F3127" s="69"/>
      <c r="G3127" s="82"/>
      <c r="H3127" s="78"/>
      <c r="I3127" s="28">
        <f ca="1">SUMIF('IMPORTBFT (ID)'!$A$3:$A$5000,$G$4:$G$7322,'IMPORTBFT (ID)'!$B$3:$B$5000)</f>
        <v>0</v>
      </c>
      <c r="J3127" s="72"/>
      <c r="K3127" s="18" t="str">
        <f t="shared" ca="1" si="0"/>
        <v>-</v>
      </c>
      <c r="L3127" s="19" t="e">
        <f>IF(G3127=#REF!,#REF!,"FALSO")</f>
        <v>#REF!</v>
      </c>
      <c r="M3127" s="75"/>
      <c r="N3127" s="76"/>
    </row>
    <row r="3128" spans="1:14" ht="15">
      <c r="A3128" s="80"/>
      <c r="B3128" s="81"/>
      <c r="C3128" s="69"/>
      <c r="D3128" s="69"/>
      <c r="E3128" s="69"/>
      <c r="F3128" s="69"/>
      <c r="G3128" s="82"/>
      <c r="H3128" s="78"/>
      <c r="I3128" s="28">
        <f ca="1">SUMIF('IMPORTBFT (ID)'!$A$3:$A$5000,$G$4:$G$7322,'IMPORTBFT (ID)'!$B$3:$B$5000)</f>
        <v>0</v>
      </c>
      <c r="J3128" s="72"/>
      <c r="K3128" s="18" t="str">
        <f t="shared" ca="1" si="0"/>
        <v>-</v>
      </c>
      <c r="L3128" s="19" t="e">
        <f>IF(G3128=#REF!,#REF!,"FALSO")</f>
        <v>#REF!</v>
      </c>
      <c r="M3128" s="75"/>
      <c r="N3128" s="76"/>
    </row>
    <row r="3129" spans="1:14" ht="15">
      <c r="A3129" s="80"/>
      <c r="B3129" s="81"/>
      <c r="C3129" s="69"/>
      <c r="D3129" s="69"/>
      <c r="E3129" s="69"/>
      <c r="F3129" s="69"/>
      <c r="G3129" s="82"/>
      <c r="H3129" s="78"/>
      <c r="I3129" s="28">
        <f ca="1">SUMIF('IMPORTBFT (ID)'!$A$3:$A$5000,$G$4:$G$7322,'IMPORTBFT (ID)'!$B$3:$B$5000)</f>
        <v>0</v>
      </c>
      <c r="J3129" s="72"/>
      <c r="K3129" s="18" t="str">
        <f t="shared" ca="1" si="0"/>
        <v>-</v>
      </c>
      <c r="L3129" s="19" t="e">
        <f>IF(G3129=#REF!,#REF!,"FALSO")</f>
        <v>#REF!</v>
      </c>
      <c r="M3129" s="75"/>
      <c r="N3129" s="76"/>
    </row>
    <row r="3130" spans="1:14" ht="15">
      <c r="A3130" s="80"/>
      <c r="B3130" s="81"/>
      <c r="C3130" s="69"/>
      <c r="D3130" s="69"/>
      <c r="E3130" s="69"/>
      <c r="F3130" s="69"/>
      <c r="G3130" s="82"/>
      <c r="H3130" s="78"/>
      <c r="I3130" s="28">
        <f ca="1">SUMIF('IMPORTBFT (ID)'!$A$3:$A$5000,$G$4:$G$7322,'IMPORTBFT (ID)'!$B$3:$B$5000)</f>
        <v>0</v>
      </c>
      <c r="J3130" s="72"/>
      <c r="K3130" s="18" t="str">
        <f t="shared" ca="1" si="0"/>
        <v>-</v>
      </c>
      <c r="L3130" s="19" t="e">
        <f>IF(G3130=#REF!,#REF!,"FALSO")</f>
        <v>#REF!</v>
      </c>
      <c r="M3130" s="75"/>
      <c r="N3130" s="76"/>
    </row>
    <row r="3131" spans="1:14" ht="15">
      <c r="A3131" s="80"/>
      <c r="B3131" s="81"/>
      <c r="C3131" s="69"/>
      <c r="D3131" s="69"/>
      <c r="E3131" s="69"/>
      <c r="F3131" s="69"/>
      <c r="G3131" s="82"/>
      <c r="H3131" s="78"/>
      <c r="I3131" s="28">
        <f ca="1">SUMIF('IMPORTBFT (ID)'!$A$3:$A$5000,$G$4:$G$7322,'IMPORTBFT (ID)'!$B$3:$B$5000)</f>
        <v>0</v>
      </c>
      <c r="J3131" s="72"/>
      <c r="K3131" s="18" t="str">
        <f t="shared" ca="1" si="0"/>
        <v>-</v>
      </c>
      <c r="L3131" s="19" t="e">
        <f>IF(G3131=#REF!,#REF!,"FALSO")</f>
        <v>#REF!</v>
      </c>
      <c r="M3131" s="75"/>
      <c r="N3131" s="76"/>
    </row>
    <row r="3132" spans="1:14" ht="15">
      <c r="A3132" s="80"/>
      <c r="B3132" s="81"/>
      <c r="C3132" s="69"/>
      <c r="D3132" s="69"/>
      <c r="E3132" s="69"/>
      <c r="F3132" s="69"/>
      <c r="G3132" s="82"/>
      <c r="H3132" s="78"/>
      <c r="I3132" s="28">
        <f ca="1">SUMIF('IMPORTBFT (ID)'!$A$3:$A$5000,$G$4:$G$7322,'IMPORTBFT (ID)'!$B$3:$B$5000)</f>
        <v>0</v>
      </c>
      <c r="J3132" s="72"/>
      <c r="K3132" s="18" t="str">
        <f t="shared" ca="1" si="0"/>
        <v>-</v>
      </c>
      <c r="L3132" s="19" t="e">
        <f>IF(G3132=#REF!,#REF!,"FALSO")</f>
        <v>#REF!</v>
      </c>
      <c r="M3132" s="75"/>
      <c r="N3132" s="76"/>
    </row>
    <row r="3133" spans="1:14" ht="15">
      <c r="A3133" s="80"/>
      <c r="B3133" s="81"/>
      <c r="C3133" s="69"/>
      <c r="D3133" s="69"/>
      <c r="E3133" s="69"/>
      <c r="F3133" s="69"/>
      <c r="G3133" s="82"/>
      <c r="H3133" s="78"/>
      <c r="I3133" s="28">
        <f ca="1">SUMIF('IMPORTBFT (ID)'!$A$3:$A$5000,$G$4:$G$7322,'IMPORTBFT (ID)'!$B$3:$B$5000)</f>
        <v>0</v>
      </c>
      <c r="J3133" s="72"/>
      <c r="K3133" s="18" t="str">
        <f t="shared" ca="1" si="0"/>
        <v>-</v>
      </c>
      <c r="L3133" s="19" t="e">
        <f>IF(G3133=#REF!,#REF!,"FALSO")</f>
        <v>#REF!</v>
      </c>
      <c r="M3133" s="75"/>
      <c r="N3133" s="76"/>
    </row>
    <row r="3134" spans="1:14" ht="15">
      <c r="A3134" s="80"/>
      <c r="B3134" s="81"/>
      <c r="C3134" s="69"/>
      <c r="D3134" s="69"/>
      <c r="E3134" s="69"/>
      <c r="F3134" s="69"/>
      <c r="G3134" s="82"/>
      <c r="H3134" s="78"/>
      <c r="I3134" s="28">
        <f ca="1">SUMIF('IMPORTBFT (ID)'!$A$3:$A$5000,$G$4:$G$7322,'IMPORTBFT (ID)'!$B$3:$B$5000)</f>
        <v>0</v>
      </c>
      <c r="J3134" s="72"/>
      <c r="K3134" s="18" t="str">
        <f t="shared" ca="1" si="0"/>
        <v>-</v>
      </c>
      <c r="L3134" s="19" t="e">
        <f>IF(G3134=#REF!,#REF!,"FALSO")</f>
        <v>#REF!</v>
      </c>
      <c r="M3134" s="75"/>
      <c r="N3134" s="76"/>
    </row>
    <row r="3135" spans="1:14" ht="15">
      <c r="A3135" s="80"/>
      <c r="B3135" s="81"/>
      <c r="C3135" s="69"/>
      <c r="D3135" s="69"/>
      <c r="E3135" s="69"/>
      <c r="F3135" s="69"/>
      <c r="G3135" s="82"/>
      <c r="H3135" s="78"/>
      <c r="I3135" s="28">
        <f ca="1">SUMIF('IMPORTBFT (ID)'!$A$3:$A$5000,$G$4:$G$7322,'IMPORTBFT (ID)'!$B$3:$B$5000)</f>
        <v>0</v>
      </c>
      <c r="J3135" s="72"/>
      <c r="K3135" s="18" t="str">
        <f t="shared" ca="1" si="0"/>
        <v>-</v>
      </c>
      <c r="L3135" s="19" t="e">
        <f>IF(G3135=#REF!,#REF!,"FALSO")</f>
        <v>#REF!</v>
      </c>
      <c r="M3135" s="75"/>
      <c r="N3135" s="76"/>
    </row>
    <row r="3136" spans="1:14" ht="15">
      <c r="A3136" s="80"/>
      <c r="B3136" s="81"/>
      <c r="C3136" s="69"/>
      <c r="D3136" s="69"/>
      <c r="E3136" s="69"/>
      <c r="F3136" s="69"/>
      <c r="G3136" s="82"/>
      <c r="H3136" s="78"/>
      <c r="I3136" s="28">
        <f ca="1">SUMIF('IMPORTBFT (ID)'!$A$3:$A$5000,$G$4:$G$7322,'IMPORTBFT (ID)'!$B$3:$B$5000)</f>
        <v>0</v>
      </c>
      <c r="J3136" s="72"/>
      <c r="K3136" s="18" t="str">
        <f t="shared" ca="1" si="0"/>
        <v>-</v>
      </c>
      <c r="L3136" s="19" t="e">
        <f>IF(G3136=#REF!,#REF!,"FALSO")</f>
        <v>#REF!</v>
      </c>
      <c r="M3136" s="75"/>
      <c r="N3136" s="76"/>
    </row>
    <row r="3137" spans="1:14" ht="15">
      <c r="A3137" s="80"/>
      <c r="B3137" s="81"/>
      <c r="C3137" s="69"/>
      <c r="D3137" s="69"/>
      <c r="E3137" s="69"/>
      <c r="F3137" s="69"/>
      <c r="G3137" s="82"/>
      <c r="H3137" s="78"/>
      <c r="I3137" s="28">
        <f ca="1">SUMIF('IMPORTBFT (ID)'!$A$3:$A$5000,$G$4:$G$7322,'IMPORTBFT (ID)'!$B$3:$B$5000)</f>
        <v>0</v>
      </c>
      <c r="J3137" s="72"/>
      <c r="K3137" s="18" t="str">
        <f t="shared" ca="1" si="0"/>
        <v>-</v>
      </c>
      <c r="L3137" s="19" t="e">
        <f>IF(G3137=#REF!,#REF!,"FALSO")</f>
        <v>#REF!</v>
      </c>
      <c r="M3137" s="75"/>
      <c r="N3137" s="76"/>
    </row>
    <row r="3138" spans="1:14" ht="15">
      <c r="A3138" s="80"/>
      <c r="B3138" s="81"/>
      <c r="C3138" s="69"/>
      <c r="D3138" s="69"/>
      <c r="E3138" s="69"/>
      <c r="F3138" s="69"/>
      <c r="G3138" s="82"/>
      <c r="H3138" s="78"/>
      <c r="I3138" s="28">
        <f ca="1">SUMIF('IMPORTBFT (ID)'!$A$3:$A$5000,$G$4:$G$7322,'IMPORTBFT (ID)'!$B$3:$B$5000)</f>
        <v>0</v>
      </c>
      <c r="J3138" s="72"/>
      <c r="K3138" s="18" t="str">
        <f t="shared" ca="1" si="0"/>
        <v>-</v>
      </c>
      <c r="L3138" s="19" t="e">
        <f>IF(G3138=#REF!,#REF!,"FALSO")</f>
        <v>#REF!</v>
      </c>
      <c r="M3138" s="75"/>
      <c r="N3138" s="76"/>
    </row>
    <row r="3139" spans="1:14" ht="15">
      <c r="A3139" s="80"/>
      <c r="B3139" s="81"/>
      <c r="C3139" s="69"/>
      <c r="D3139" s="69"/>
      <c r="E3139" s="69"/>
      <c r="F3139" s="69"/>
      <c r="G3139" s="82"/>
      <c r="H3139" s="78"/>
      <c r="I3139" s="28">
        <f ca="1">SUMIF('IMPORTBFT (ID)'!$A$3:$A$5000,$G$4:$G$7322,'IMPORTBFT (ID)'!$B$3:$B$5000)</f>
        <v>0</v>
      </c>
      <c r="J3139" s="72"/>
      <c r="K3139" s="18" t="str">
        <f t="shared" ca="1" si="0"/>
        <v>-</v>
      </c>
      <c r="L3139" s="19" t="e">
        <f>IF(G3139=#REF!,#REF!,"FALSO")</f>
        <v>#REF!</v>
      </c>
      <c r="M3139" s="75"/>
      <c r="N3139" s="76"/>
    </row>
    <row r="3140" spans="1:14" ht="15">
      <c r="A3140" s="80"/>
      <c r="B3140" s="81"/>
      <c r="C3140" s="69"/>
      <c r="D3140" s="69"/>
      <c r="E3140" s="69"/>
      <c r="F3140" s="69"/>
      <c r="G3140" s="82"/>
      <c r="H3140" s="78"/>
      <c r="I3140" s="28">
        <f ca="1">SUMIF('IMPORTBFT (ID)'!$A$3:$A$5000,$G$4:$G$7322,'IMPORTBFT (ID)'!$B$3:$B$5000)</f>
        <v>0</v>
      </c>
      <c r="J3140" s="72"/>
      <c r="K3140" s="18" t="str">
        <f t="shared" ca="1" si="0"/>
        <v>-</v>
      </c>
      <c r="L3140" s="19" t="e">
        <f>IF(G3140=#REF!,#REF!,"FALSO")</f>
        <v>#REF!</v>
      </c>
      <c r="M3140" s="75"/>
      <c r="N3140" s="76"/>
    </row>
    <row r="3141" spans="1:14" ht="15">
      <c r="A3141" s="80"/>
      <c r="B3141" s="81"/>
      <c r="C3141" s="69"/>
      <c r="D3141" s="69"/>
      <c r="E3141" s="69"/>
      <c r="F3141" s="69"/>
      <c r="G3141" s="82"/>
      <c r="H3141" s="78"/>
      <c r="I3141" s="28">
        <f ca="1">SUMIF('IMPORTBFT (ID)'!$A$3:$A$5000,$G$4:$G$7322,'IMPORTBFT (ID)'!$B$3:$B$5000)</f>
        <v>0</v>
      </c>
      <c r="J3141" s="72"/>
      <c r="K3141" s="18" t="str">
        <f t="shared" ca="1" si="0"/>
        <v>-</v>
      </c>
      <c r="L3141" s="19" t="e">
        <f>IF(G3141=#REF!,#REF!,"FALSO")</f>
        <v>#REF!</v>
      </c>
      <c r="M3141" s="75"/>
      <c r="N3141" s="76"/>
    </row>
    <row r="3142" spans="1:14" ht="15">
      <c r="A3142" s="80"/>
      <c r="B3142" s="81"/>
      <c r="C3142" s="69"/>
      <c r="D3142" s="69"/>
      <c r="E3142" s="69"/>
      <c r="F3142" s="69"/>
      <c r="G3142" s="82"/>
      <c r="H3142" s="78"/>
      <c r="I3142" s="28">
        <f ca="1">SUMIF('IMPORTBFT (ID)'!$A$3:$A$5000,$G$4:$G$7322,'IMPORTBFT (ID)'!$B$3:$B$5000)</f>
        <v>0</v>
      </c>
      <c r="J3142" s="72"/>
      <c r="K3142" s="18" t="str">
        <f t="shared" ca="1" si="0"/>
        <v>-</v>
      </c>
      <c r="L3142" s="19" t="e">
        <f>IF(G3142=#REF!,#REF!,"FALSO")</f>
        <v>#REF!</v>
      </c>
      <c r="M3142" s="75"/>
      <c r="N3142" s="76"/>
    </row>
    <row r="3143" spans="1:14" ht="15">
      <c r="A3143" s="80"/>
      <c r="B3143" s="81"/>
      <c r="C3143" s="69"/>
      <c r="D3143" s="69"/>
      <c r="E3143" s="69"/>
      <c r="F3143" s="69"/>
      <c r="G3143" s="82"/>
      <c r="H3143" s="78"/>
      <c r="I3143" s="28">
        <f ca="1">SUMIF('IMPORTBFT (ID)'!$A$3:$A$5000,$G$4:$G$7322,'IMPORTBFT (ID)'!$B$3:$B$5000)</f>
        <v>0</v>
      </c>
      <c r="J3143" s="72"/>
      <c r="K3143" s="18" t="str">
        <f t="shared" ca="1" si="0"/>
        <v>-</v>
      </c>
      <c r="L3143" s="19" t="e">
        <f>IF(G3143=#REF!,#REF!,"FALSO")</f>
        <v>#REF!</v>
      </c>
      <c r="M3143" s="75"/>
      <c r="N3143" s="76"/>
    </row>
    <row r="3144" spans="1:14" ht="15">
      <c r="A3144" s="80"/>
      <c r="B3144" s="81"/>
      <c r="C3144" s="69"/>
      <c r="D3144" s="69"/>
      <c r="E3144" s="69"/>
      <c r="F3144" s="69"/>
      <c r="G3144" s="82"/>
      <c r="H3144" s="78"/>
      <c r="I3144" s="28">
        <f ca="1">SUMIF('IMPORTBFT (ID)'!$A$3:$A$5000,$G$4:$G$7322,'IMPORTBFT (ID)'!$B$3:$B$5000)</f>
        <v>0</v>
      </c>
      <c r="J3144" s="72"/>
      <c r="K3144" s="18" t="str">
        <f t="shared" ca="1" si="0"/>
        <v>-</v>
      </c>
      <c r="L3144" s="19" t="e">
        <f>IF(G3144=#REF!,#REF!,"FALSO")</f>
        <v>#REF!</v>
      </c>
      <c r="M3144" s="75"/>
      <c r="N3144" s="76"/>
    </row>
    <row r="3145" spans="1:14" ht="15">
      <c r="A3145" s="80"/>
      <c r="B3145" s="81"/>
      <c r="C3145" s="69"/>
      <c r="D3145" s="69"/>
      <c r="E3145" s="69"/>
      <c r="F3145" s="69"/>
      <c r="G3145" s="82"/>
      <c r="H3145" s="78"/>
      <c r="I3145" s="28">
        <f ca="1">SUMIF('IMPORTBFT (ID)'!$A$3:$A$5000,$G$4:$G$7322,'IMPORTBFT (ID)'!$B$3:$B$5000)</f>
        <v>0</v>
      </c>
      <c r="J3145" s="72"/>
      <c r="K3145" s="18" t="str">
        <f t="shared" ca="1" si="0"/>
        <v>-</v>
      </c>
      <c r="L3145" s="19" t="e">
        <f>IF(G3145=#REF!,#REF!,"FALSO")</f>
        <v>#REF!</v>
      </c>
      <c r="M3145" s="75"/>
      <c r="N3145" s="76"/>
    </row>
    <row r="3146" spans="1:14" ht="15">
      <c r="A3146" s="80"/>
      <c r="B3146" s="81"/>
      <c r="C3146" s="69"/>
      <c r="D3146" s="69"/>
      <c r="E3146" s="69"/>
      <c r="F3146" s="69"/>
      <c r="G3146" s="82"/>
      <c r="H3146" s="78"/>
      <c r="I3146" s="28">
        <f ca="1">SUMIF('IMPORTBFT (ID)'!$A$3:$A$5000,$G$4:$G$7322,'IMPORTBFT (ID)'!$B$3:$B$5000)</f>
        <v>0</v>
      </c>
      <c r="J3146" s="72"/>
      <c r="K3146" s="18" t="str">
        <f t="shared" ca="1" si="0"/>
        <v>-</v>
      </c>
      <c r="L3146" s="19" t="e">
        <f>IF(G3146=#REF!,#REF!,"FALSO")</f>
        <v>#REF!</v>
      </c>
      <c r="M3146" s="75"/>
      <c r="N3146" s="76"/>
    </row>
    <row r="3147" spans="1:14" ht="15">
      <c r="A3147" s="80"/>
      <c r="B3147" s="81"/>
      <c r="C3147" s="69"/>
      <c r="D3147" s="69"/>
      <c r="E3147" s="69"/>
      <c r="F3147" s="69"/>
      <c r="G3147" s="82"/>
      <c r="H3147" s="78"/>
      <c r="I3147" s="28">
        <f ca="1">SUMIF('IMPORTBFT (ID)'!$A$3:$A$5000,$G$4:$G$7322,'IMPORTBFT (ID)'!$B$3:$B$5000)</f>
        <v>0</v>
      </c>
      <c r="J3147" s="72"/>
      <c r="K3147" s="18" t="str">
        <f t="shared" ca="1" si="0"/>
        <v>-</v>
      </c>
      <c r="L3147" s="19" t="e">
        <f>IF(G3147=#REF!,#REF!,"FALSO")</f>
        <v>#REF!</v>
      </c>
      <c r="M3147" s="75"/>
      <c r="N3147" s="76"/>
    </row>
    <row r="3148" spans="1:14" ht="15">
      <c r="A3148" s="80"/>
      <c r="B3148" s="81"/>
      <c r="C3148" s="69"/>
      <c r="D3148" s="69"/>
      <c r="E3148" s="69"/>
      <c r="F3148" s="69"/>
      <c r="G3148" s="82"/>
      <c r="H3148" s="78"/>
      <c r="I3148" s="28">
        <f ca="1">SUMIF('IMPORTBFT (ID)'!$A$3:$A$5000,$G$4:$G$7322,'IMPORTBFT (ID)'!$B$3:$B$5000)</f>
        <v>0</v>
      </c>
      <c r="J3148" s="72"/>
      <c r="K3148" s="18" t="str">
        <f t="shared" ca="1" si="0"/>
        <v>-</v>
      </c>
      <c r="L3148" s="19" t="e">
        <f>IF(G3148=#REF!,#REF!,"FALSO")</f>
        <v>#REF!</v>
      </c>
      <c r="M3148" s="75"/>
      <c r="N3148" s="76"/>
    </row>
    <row r="3149" spans="1:14" ht="15">
      <c r="A3149" s="80"/>
      <c r="B3149" s="81"/>
      <c r="C3149" s="69"/>
      <c r="D3149" s="69"/>
      <c r="E3149" s="69"/>
      <c r="F3149" s="69"/>
      <c r="G3149" s="82"/>
      <c r="H3149" s="78"/>
      <c r="I3149" s="28">
        <f ca="1">SUMIF('IMPORTBFT (ID)'!$A$3:$A$5000,$G$4:$G$7322,'IMPORTBFT (ID)'!$B$3:$B$5000)</f>
        <v>0</v>
      </c>
      <c r="J3149" s="72"/>
      <c r="K3149" s="18" t="str">
        <f t="shared" ca="1" si="0"/>
        <v>-</v>
      </c>
      <c r="L3149" s="19" t="e">
        <f>IF(G3149=#REF!,#REF!,"FALSO")</f>
        <v>#REF!</v>
      </c>
      <c r="M3149" s="75"/>
      <c r="N3149" s="76"/>
    </row>
    <row r="3150" spans="1:14" ht="15">
      <c r="A3150" s="80"/>
      <c r="B3150" s="81"/>
      <c r="C3150" s="69"/>
      <c r="D3150" s="69"/>
      <c r="E3150" s="69"/>
      <c r="F3150" s="69"/>
      <c r="G3150" s="82"/>
      <c r="H3150" s="78"/>
      <c r="I3150" s="28">
        <f ca="1">SUMIF('IMPORTBFT (ID)'!$A$3:$A$5000,$G$4:$G$7322,'IMPORTBFT (ID)'!$B$3:$B$5000)</f>
        <v>0</v>
      </c>
      <c r="J3150" s="72"/>
      <c r="K3150" s="18" t="str">
        <f t="shared" ca="1" si="0"/>
        <v>-</v>
      </c>
      <c r="L3150" s="19" t="e">
        <f>IF(G3150=#REF!,#REF!,"FALSO")</f>
        <v>#REF!</v>
      </c>
      <c r="M3150" s="75"/>
      <c r="N3150" s="76"/>
    </row>
    <row r="3151" spans="1:14" ht="15">
      <c r="A3151" s="80"/>
      <c r="B3151" s="81"/>
      <c r="C3151" s="69"/>
      <c r="D3151" s="69"/>
      <c r="E3151" s="69"/>
      <c r="F3151" s="69"/>
      <c r="G3151" s="82"/>
      <c r="H3151" s="78"/>
      <c r="I3151" s="28">
        <f ca="1">SUMIF('IMPORTBFT (ID)'!$A$3:$A$5000,$G$4:$G$7322,'IMPORTBFT (ID)'!$B$3:$B$5000)</f>
        <v>0</v>
      </c>
      <c r="J3151" s="72"/>
      <c r="K3151" s="18" t="str">
        <f t="shared" ca="1" si="0"/>
        <v>-</v>
      </c>
      <c r="L3151" s="19" t="e">
        <f>IF(G3151=#REF!,#REF!,"FALSO")</f>
        <v>#REF!</v>
      </c>
      <c r="M3151" s="75"/>
      <c r="N3151" s="76"/>
    </row>
    <row r="3152" spans="1:14" ht="15">
      <c r="A3152" s="80"/>
      <c r="B3152" s="81"/>
      <c r="C3152" s="69"/>
      <c r="D3152" s="69"/>
      <c r="E3152" s="69"/>
      <c r="F3152" s="69"/>
      <c r="G3152" s="82"/>
      <c r="H3152" s="78"/>
      <c r="I3152" s="28">
        <f ca="1">SUMIF('IMPORTBFT (ID)'!$A$3:$A$5000,$G$4:$G$7322,'IMPORTBFT (ID)'!$B$3:$B$5000)</f>
        <v>0</v>
      </c>
      <c r="J3152" s="72"/>
      <c r="K3152" s="18" t="str">
        <f t="shared" ca="1" si="0"/>
        <v>-</v>
      </c>
      <c r="L3152" s="19" t="e">
        <f>IF(G3152=#REF!,#REF!,"FALSO")</f>
        <v>#REF!</v>
      </c>
      <c r="M3152" s="75"/>
      <c r="N3152" s="76"/>
    </row>
    <row r="3153" spans="1:14" ht="15">
      <c r="A3153" s="80"/>
      <c r="B3153" s="81"/>
      <c r="C3153" s="69"/>
      <c r="D3153" s="69"/>
      <c r="E3153" s="69"/>
      <c r="F3153" s="69"/>
      <c r="G3153" s="82"/>
      <c r="H3153" s="78"/>
      <c r="I3153" s="28">
        <f ca="1">SUMIF('IMPORTBFT (ID)'!$A$3:$A$5000,$G$4:$G$7322,'IMPORTBFT (ID)'!$B$3:$B$5000)</f>
        <v>0</v>
      </c>
      <c r="J3153" s="72"/>
      <c r="K3153" s="18" t="str">
        <f t="shared" ca="1" si="0"/>
        <v>-</v>
      </c>
      <c r="L3153" s="19" t="e">
        <f>IF(G3153=#REF!,#REF!,"FALSO")</f>
        <v>#REF!</v>
      </c>
      <c r="M3153" s="75"/>
      <c r="N3153" s="76"/>
    </row>
    <row r="3154" spans="1:14" ht="15">
      <c r="A3154" s="80"/>
      <c r="B3154" s="81"/>
      <c r="C3154" s="69"/>
      <c r="D3154" s="69"/>
      <c r="E3154" s="69"/>
      <c r="F3154" s="69"/>
      <c r="G3154" s="82"/>
      <c r="H3154" s="78"/>
      <c r="I3154" s="28">
        <f ca="1">SUMIF('IMPORTBFT (ID)'!$A$3:$A$5000,$G$4:$G$7322,'IMPORTBFT (ID)'!$B$3:$B$5000)</f>
        <v>0</v>
      </c>
      <c r="J3154" s="72"/>
      <c r="K3154" s="18" t="str">
        <f t="shared" ca="1" si="0"/>
        <v>-</v>
      </c>
      <c r="L3154" s="19" t="e">
        <f>IF(G3154=#REF!,#REF!,"FALSO")</f>
        <v>#REF!</v>
      </c>
      <c r="M3154" s="75"/>
      <c r="N3154" s="76"/>
    </row>
    <row r="3155" spans="1:14" ht="15">
      <c r="A3155" s="80"/>
      <c r="B3155" s="81"/>
      <c r="C3155" s="69"/>
      <c r="D3155" s="69"/>
      <c r="E3155" s="69"/>
      <c r="F3155" s="69"/>
      <c r="G3155" s="82"/>
      <c r="H3155" s="78"/>
      <c r="I3155" s="28">
        <f ca="1">SUMIF('IMPORTBFT (ID)'!$A$3:$A$5000,$G$4:$G$7322,'IMPORTBFT (ID)'!$B$3:$B$5000)</f>
        <v>0</v>
      </c>
      <c r="J3155" s="72"/>
      <c r="K3155" s="18" t="str">
        <f t="shared" ca="1" si="0"/>
        <v>-</v>
      </c>
      <c r="L3155" s="19" t="e">
        <f>IF(G3155=#REF!,#REF!,"FALSO")</f>
        <v>#REF!</v>
      </c>
      <c r="M3155" s="75"/>
      <c r="N3155" s="76"/>
    </row>
    <row r="3156" spans="1:14" ht="15">
      <c r="A3156" s="80"/>
      <c r="B3156" s="81"/>
      <c r="C3156" s="69"/>
      <c r="D3156" s="69"/>
      <c r="E3156" s="69"/>
      <c r="F3156" s="69"/>
      <c r="G3156" s="82"/>
      <c r="H3156" s="78"/>
      <c r="I3156" s="28">
        <f ca="1">SUMIF('IMPORTBFT (ID)'!$A$3:$A$5000,$G$4:$G$7322,'IMPORTBFT (ID)'!$B$3:$B$5000)</f>
        <v>0</v>
      </c>
      <c r="J3156" s="72"/>
      <c r="K3156" s="18" t="str">
        <f t="shared" ca="1" si="0"/>
        <v>-</v>
      </c>
      <c r="L3156" s="19" t="e">
        <f>IF(G3156=#REF!,#REF!,"FALSO")</f>
        <v>#REF!</v>
      </c>
      <c r="M3156" s="75"/>
      <c r="N3156" s="76"/>
    </row>
    <row r="3157" spans="1:14" ht="15">
      <c r="A3157" s="80"/>
      <c r="B3157" s="81"/>
      <c r="C3157" s="69"/>
      <c r="D3157" s="69"/>
      <c r="E3157" s="69"/>
      <c r="F3157" s="69"/>
      <c r="G3157" s="82"/>
      <c r="H3157" s="78"/>
      <c r="I3157" s="28">
        <f ca="1">SUMIF('IMPORTBFT (ID)'!$A$3:$A$5000,$G$4:$G$7322,'IMPORTBFT (ID)'!$B$3:$B$5000)</f>
        <v>0</v>
      </c>
      <c r="J3157" s="72"/>
      <c r="K3157" s="18" t="str">
        <f t="shared" ca="1" si="0"/>
        <v>-</v>
      </c>
      <c r="L3157" s="19" t="e">
        <f>IF(G3157=#REF!,#REF!,"FALSO")</f>
        <v>#REF!</v>
      </c>
      <c r="M3157" s="75"/>
      <c r="N3157" s="76"/>
    </row>
    <row r="3158" spans="1:14" ht="15">
      <c r="A3158" s="80"/>
      <c r="B3158" s="81"/>
      <c r="C3158" s="69"/>
      <c r="D3158" s="69"/>
      <c r="E3158" s="69"/>
      <c r="F3158" s="69"/>
      <c r="G3158" s="82"/>
      <c r="H3158" s="78"/>
      <c r="I3158" s="28">
        <f ca="1">SUMIF('IMPORTBFT (ID)'!$A$3:$A$5000,$G$4:$G$7322,'IMPORTBFT (ID)'!$B$3:$B$5000)</f>
        <v>0</v>
      </c>
      <c r="J3158" s="72"/>
      <c r="K3158" s="18" t="str">
        <f t="shared" ca="1" si="0"/>
        <v>-</v>
      </c>
      <c r="L3158" s="19" t="e">
        <f>IF(G3158=#REF!,#REF!,"FALSO")</f>
        <v>#REF!</v>
      </c>
      <c r="M3158" s="75"/>
      <c r="N3158" s="76"/>
    </row>
    <row r="3159" spans="1:14" ht="15">
      <c r="A3159" s="80"/>
      <c r="B3159" s="81"/>
      <c r="C3159" s="69"/>
      <c r="D3159" s="69"/>
      <c r="E3159" s="69"/>
      <c r="F3159" s="69"/>
      <c r="G3159" s="82"/>
      <c r="H3159" s="78"/>
      <c r="I3159" s="28">
        <f ca="1">SUMIF('IMPORTBFT (ID)'!$A$3:$A$5000,$G$4:$G$7322,'IMPORTBFT (ID)'!$B$3:$B$5000)</f>
        <v>0</v>
      </c>
      <c r="J3159" s="72"/>
      <c r="K3159" s="18" t="str">
        <f t="shared" ca="1" si="0"/>
        <v>-</v>
      </c>
      <c r="L3159" s="19" t="e">
        <f>IF(G3159=#REF!,#REF!,"FALSO")</f>
        <v>#REF!</v>
      </c>
      <c r="M3159" s="75"/>
      <c r="N3159" s="76"/>
    </row>
    <row r="3160" spans="1:14" ht="15">
      <c r="A3160" s="80"/>
      <c r="B3160" s="81"/>
      <c r="C3160" s="69"/>
      <c r="D3160" s="69"/>
      <c r="E3160" s="69"/>
      <c r="F3160" s="69"/>
      <c r="G3160" s="82"/>
      <c r="H3160" s="78"/>
      <c r="I3160" s="28">
        <f ca="1">SUMIF('IMPORTBFT (ID)'!$A$3:$A$5000,$G$4:$G$7322,'IMPORTBFT (ID)'!$B$3:$B$5000)</f>
        <v>0</v>
      </c>
      <c r="J3160" s="72"/>
      <c r="K3160" s="18" t="str">
        <f t="shared" ca="1" si="0"/>
        <v>-</v>
      </c>
      <c r="L3160" s="19" t="e">
        <f>IF(G3160=#REF!,#REF!,"FALSO")</f>
        <v>#REF!</v>
      </c>
      <c r="M3160" s="75"/>
      <c r="N3160" s="76"/>
    </row>
    <row r="3161" spans="1:14" ht="15">
      <c r="A3161" s="80"/>
      <c r="B3161" s="81"/>
      <c r="C3161" s="69"/>
      <c r="D3161" s="69"/>
      <c r="E3161" s="69"/>
      <c r="F3161" s="69"/>
      <c r="G3161" s="82"/>
      <c r="H3161" s="78"/>
      <c r="I3161" s="28">
        <f ca="1">SUMIF('IMPORTBFT (ID)'!$A$3:$A$5000,$G$4:$G$7322,'IMPORTBFT (ID)'!$B$3:$B$5000)</f>
        <v>0</v>
      </c>
      <c r="J3161" s="72"/>
      <c r="K3161" s="18" t="str">
        <f t="shared" ca="1" si="0"/>
        <v>-</v>
      </c>
      <c r="L3161" s="19" t="e">
        <f>IF(G3161=#REF!,#REF!,"FALSO")</f>
        <v>#REF!</v>
      </c>
      <c r="M3161" s="75"/>
      <c r="N3161" s="76"/>
    </row>
    <row r="3162" spans="1:14" ht="15">
      <c r="A3162" s="80"/>
      <c r="B3162" s="81"/>
      <c r="C3162" s="69"/>
      <c r="D3162" s="69"/>
      <c r="E3162" s="69"/>
      <c r="F3162" s="69"/>
      <c r="G3162" s="82"/>
      <c r="H3162" s="78"/>
      <c r="I3162" s="28">
        <f ca="1">SUMIF('IMPORTBFT (ID)'!$A$3:$A$5000,$G$4:$G$7322,'IMPORTBFT (ID)'!$B$3:$B$5000)</f>
        <v>0</v>
      </c>
      <c r="J3162" s="72"/>
      <c r="K3162" s="18" t="str">
        <f t="shared" ca="1" si="0"/>
        <v>-</v>
      </c>
      <c r="L3162" s="19" t="e">
        <f>IF(G3162=#REF!,#REF!,"FALSO")</f>
        <v>#REF!</v>
      </c>
      <c r="M3162" s="75"/>
      <c r="N3162" s="76"/>
    </row>
    <row r="3163" spans="1:14" ht="15">
      <c r="A3163" s="80"/>
      <c r="B3163" s="81"/>
      <c r="C3163" s="69"/>
      <c r="D3163" s="69"/>
      <c r="E3163" s="69"/>
      <c r="F3163" s="69"/>
      <c r="G3163" s="82"/>
      <c r="H3163" s="78"/>
      <c r="I3163" s="28">
        <f ca="1">SUMIF('IMPORTBFT (ID)'!$A$3:$A$5000,$G$4:$G$7322,'IMPORTBFT (ID)'!$B$3:$B$5000)</f>
        <v>0</v>
      </c>
      <c r="J3163" s="72"/>
      <c r="K3163" s="18" t="str">
        <f t="shared" ca="1" si="0"/>
        <v>-</v>
      </c>
      <c r="L3163" s="19" t="e">
        <f>IF(G3163=#REF!,#REF!,"FALSO")</f>
        <v>#REF!</v>
      </c>
      <c r="M3163" s="75"/>
      <c r="N3163" s="76"/>
    </row>
    <row r="3164" spans="1:14" ht="15">
      <c r="A3164" s="80"/>
      <c r="B3164" s="81"/>
      <c r="C3164" s="69"/>
      <c r="D3164" s="69"/>
      <c r="E3164" s="69"/>
      <c r="F3164" s="69"/>
      <c r="G3164" s="82"/>
      <c r="H3164" s="78"/>
      <c r="I3164" s="28">
        <f ca="1">SUMIF('IMPORTBFT (ID)'!$A$3:$A$5000,$G$4:$G$7322,'IMPORTBFT (ID)'!$B$3:$B$5000)</f>
        <v>0</v>
      </c>
      <c r="J3164" s="72"/>
      <c r="K3164" s="18" t="str">
        <f t="shared" ca="1" si="0"/>
        <v>-</v>
      </c>
      <c r="L3164" s="19" t="e">
        <f>IF(G3164=#REF!,#REF!,"FALSO")</f>
        <v>#REF!</v>
      </c>
      <c r="M3164" s="75"/>
      <c r="N3164" s="76"/>
    </row>
    <row r="3165" spans="1:14" ht="15">
      <c r="A3165" s="80"/>
      <c r="B3165" s="81"/>
      <c r="C3165" s="69"/>
      <c r="D3165" s="69"/>
      <c r="E3165" s="69"/>
      <c r="F3165" s="69"/>
      <c r="G3165" s="82"/>
      <c r="H3165" s="78"/>
      <c r="I3165" s="28">
        <f ca="1">SUMIF('IMPORTBFT (ID)'!$A$3:$A$5000,$G$4:$G$7322,'IMPORTBFT (ID)'!$B$3:$B$5000)</f>
        <v>0</v>
      </c>
      <c r="J3165" s="72"/>
      <c r="K3165" s="18" t="str">
        <f t="shared" ca="1" si="0"/>
        <v>-</v>
      </c>
      <c r="L3165" s="19" t="e">
        <f>IF(G3165=#REF!,#REF!,"FALSO")</f>
        <v>#REF!</v>
      </c>
      <c r="M3165" s="75"/>
      <c r="N3165" s="76"/>
    </row>
    <row r="3166" spans="1:14" ht="15">
      <c r="A3166" s="80"/>
      <c r="B3166" s="81"/>
      <c r="C3166" s="69"/>
      <c r="D3166" s="69"/>
      <c r="E3166" s="69"/>
      <c r="F3166" s="69"/>
      <c r="G3166" s="82"/>
      <c r="H3166" s="78"/>
      <c r="I3166" s="28">
        <f ca="1">SUMIF('IMPORTBFT (ID)'!$A$3:$A$5000,$G$4:$G$7322,'IMPORTBFT (ID)'!$B$3:$B$5000)</f>
        <v>0</v>
      </c>
      <c r="J3166" s="72"/>
      <c r="K3166" s="18" t="str">
        <f t="shared" ca="1" si="0"/>
        <v>-</v>
      </c>
      <c r="L3166" s="19" t="e">
        <f>IF(G3166=#REF!,#REF!,"FALSO")</f>
        <v>#REF!</v>
      </c>
      <c r="M3166" s="75"/>
      <c r="N3166" s="76"/>
    </row>
    <row r="3167" spans="1:14" ht="15">
      <c r="A3167" s="80"/>
      <c r="B3167" s="81"/>
      <c r="C3167" s="69"/>
      <c r="D3167" s="69"/>
      <c r="E3167" s="69"/>
      <c r="F3167" s="69"/>
      <c r="G3167" s="82"/>
      <c r="H3167" s="78"/>
      <c r="I3167" s="28">
        <f ca="1">SUMIF('IMPORTBFT (ID)'!$A$3:$A$5000,$G$4:$G$7322,'IMPORTBFT (ID)'!$B$3:$B$5000)</f>
        <v>0</v>
      </c>
      <c r="J3167" s="72"/>
      <c r="K3167" s="18" t="str">
        <f t="shared" ca="1" si="0"/>
        <v>-</v>
      </c>
      <c r="L3167" s="19" t="e">
        <f>IF(G3167=#REF!,#REF!,"FALSO")</f>
        <v>#REF!</v>
      </c>
      <c r="M3167" s="75"/>
      <c r="N3167" s="76"/>
    </row>
    <row r="3168" spans="1:14" ht="15">
      <c r="A3168" s="80"/>
      <c r="B3168" s="81"/>
      <c r="C3168" s="69"/>
      <c r="D3168" s="69"/>
      <c r="E3168" s="69"/>
      <c r="F3168" s="69"/>
      <c r="G3168" s="82"/>
      <c r="H3168" s="78"/>
      <c r="I3168" s="28">
        <f ca="1">SUMIF('IMPORTBFT (ID)'!$A$3:$A$5000,$G$4:$G$7322,'IMPORTBFT (ID)'!$B$3:$B$5000)</f>
        <v>0</v>
      </c>
      <c r="J3168" s="72"/>
      <c r="K3168" s="18" t="str">
        <f t="shared" ca="1" si="0"/>
        <v>-</v>
      </c>
      <c r="L3168" s="19" t="e">
        <f>IF(G3168=#REF!,#REF!,"FALSO")</f>
        <v>#REF!</v>
      </c>
      <c r="M3168" s="75"/>
      <c r="N3168" s="76"/>
    </row>
    <row r="3169" spans="1:14" ht="15">
      <c r="A3169" s="80"/>
      <c r="B3169" s="81"/>
      <c r="C3169" s="69"/>
      <c r="D3169" s="69"/>
      <c r="E3169" s="69"/>
      <c r="F3169" s="69"/>
      <c r="G3169" s="82"/>
      <c r="H3169" s="78"/>
      <c r="I3169" s="28">
        <f ca="1">SUMIF('IMPORTBFT (ID)'!$A$3:$A$5000,$G$4:$G$7322,'IMPORTBFT (ID)'!$B$3:$B$5000)</f>
        <v>0</v>
      </c>
      <c r="J3169" s="72"/>
      <c r="K3169" s="18" t="str">
        <f t="shared" ca="1" si="0"/>
        <v>-</v>
      </c>
      <c r="L3169" s="19" t="e">
        <f>IF(G3169=#REF!,#REF!,"FALSO")</f>
        <v>#REF!</v>
      </c>
      <c r="M3169" s="75"/>
      <c r="N3169" s="76"/>
    </row>
    <row r="3170" spans="1:14" ht="15">
      <c r="A3170" s="80"/>
      <c r="B3170" s="81"/>
      <c r="C3170" s="69"/>
      <c r="D3170" s="69"/>
      <c r="E3170" s="69"/>
      <c r="F3170" s="69"/>
      <c r="G3170" s="82"/>
      <c r="H3170" s="78"/>
      <c r="I3170" s="28">
        <f ca="1">SUMIF('IMPORTBFT (ID)'!$A$3:$A$5000,$G$4:$G$7322,'IMPORTBFT (ID)'!$B$3:$B$5000)</f>
        <v>0</v>
      </c>
      <c r="J3170" s="72"/>
      <c r="K3170" s="18" t="str">
        <f t="shared" ca="1" si="0"/>
        <v>-</v>
      </c>
      <c r="L3170" s="19" t="e">
        <f>IF(G3170=#REF!,#REF!,"FALSO")</f>
        <v>#REF!</v>
      </c>
      <c r="M3170" s="75"/>
      <c r="N3170" s="76"/>
    </row>
    <row r="3171" spans="1:14" ht="15">
      <c r="A3171" s="80"/>
      <c r="B3171" s="81"/>
      <c r="C3171" s="69"/>
      <c r="D3171" s="69"/>
      <c r="E3171" s="69"/>
      <c r="F3171" s="69"/>
      <c r="G3171" s="82"/>
      <c r="H3171" s="78"/>
      <c r="I3171" s="28">
        <f ca="1">SUMIF('IMPORTBFT (ID)'!$A$3:$A$5000,$G$4:$G$7322,'IMPORTBFT (ID)'!$B$3:$B$5000)</f>
        <v>0</v>
      </c>
      <c r="J3171" s="72"/>
      <c r="K3171" s="18" t="str">
        <f t="shared" ca="1" si="0"/>
        <v>-</v>
      </c>
      <c r="L3171" s="19" t="e">
        <f>IF(G3171=#REF!,#REF!,"FALSO")</f>
        <v>#REF!</v>
      </c>
      <c r="M3171" s="75"/>
      <c r="N3171" s="76"/>
    </row>
    <row r="3172" spans="1:14" ht="15">
      <c r="A3172" s="80"/>
      <c r="B3172" s="81"/>
      <c r="C3172" s="69"/>
      <c r="D3172" s="69"/>
      <c r="E3172" s="69"/>
      <c r="F3172" s="69"/>
      <c r="G3172" s="82"/>
      <c r="H3172" s="78"/>
      <c r="I3172" s="28">
        <f ca="1">SUMIF('IMPORTBFT (ID)'!$A$3:$A$5000,$G$4:$G$7322,'IMPORTBFT (ID)'!$B$3:$B$5000)</f>
        <v>0</v>
      </c>
      <c r="J3172" s="72"/>
      <c r="K3172" s="18" t="str">
        <f t="shared" ca="1" si="0"/>
        <v>-</v>
      </c>
      <c r="L3172" s="19" t="e">
        <f>IF(G3172=#REF!,#REF!,"FALSO")</f>
        <v>#REF!</v>
      </c>
      <c r="M3172" s="75"/>
      <c r="N3172" s="76"/>
    </row>
    <row r="3173" spans="1:14" ht="15">
      <c r="A3173" s="80"/>
      <c r="B3173" s="81"/>
      <c r="C3173" s="69"/>
      <c r="D3173" s="69"/>
      <c r="E3173" s="69"/>
      <c r="F3173" s="69"/>
      <c r="G3173" s="82"/>
      <c r="H3173" s="78"/>
      <c r="I3173" s="28">
        <f ca="1">SUMIF('IMPORTBFT (ID)'!$A$3:$A$5000,$G$4:$G$7322,'IMPORTBFT (ID)'!$B$3:$B$5000)</f>
        <v>0</v>
      </c>
      <c r="J3173" s="72"/>
      <c r="K3173" s="18" t="str">
        <f t="shared" ca="1" si="0"/>
        <v>-</v>
      </c>
      <c r="L3173" s="19" t="e">
        <f>IF(G3173=#REF!,#REF!,"FALSO")</f>
        <v>#REF!</v>
      </c>
      <c r="M3173" s="75"/>
      <c r="N3173" s="76"/>
    </row>
    <row r="3174" spans="1:14" ht="15">
      <c r="A3174" s="80"/>
      <c r="B3174" s="81"/>
      <c r="C3174" s="69"/>
      <c r="D3174" s="69"/>
      <c r="E3174" s="69"/>
      <c r="F3174" s="69"/>
      <c r="G3174" s="82"/>
      <c r="H3174" s="78"/>
      <c r="I3174" s="28">
        <f ca="1">SUMIF('IMPORTBFT (ID)'!$A$3:$A$5000,$G$4:$G$7322,'IMPORTBFT (ID)'!$B$3:$B$5000)</f>
        <v>0</v>
      </c>
      <c r="J3174" s="72"/>
      <c r="K3174" s="18" t="str">
        <f t="shared" ca="1" si="0"/>
        <v>-</v>
      </c>
      <c r="L3174" s="19" t="e">
        <f>IF(G3174=#REF!,#REF!,"FALSO")</f>
        <v>#REF!</v>
      </c>
      <c r="M3174" s="75"/>
      <c r="N3174" s="76"/>
    </row>
    <row r="3175" spans="1:14" ht="15">
      <c r="A3175" s="80"/>
      <c r="B3175" s="81"/>
      <c r="C3175" s="69"/>
      <c r="D3175" s="69"/>
      <c r="E3175" s="69"/>
      <c r="F3175" s="69"/>
      <c r="G3175" s="82"/>
      <c r="H3175" s="78"/>
      <c r="I3175" s="28">
        <f ca="1">SUMIF('IMPORTBFT (ID)'!$A$3:$A$5000,$G$4:$G$7322,'IMPORTBFT (ID)'!$B$3:$B$5000)</f>
        <v>0</v>
      </c>
      <c r="J3175" s="72"/>
      <c r="K3175" s="18" t="str">
        <f t="shared" ca="1" si="0"/>
        <v>-</v>
      </c>
      <c r="L3175" s="19" t="e">
        <f>IF(G3175=#REF!,#REF!,"FALSO")</f>
        <v>#REF!</v>
      </c>
      <c r="M3175" s="75"/>
      <c r="N3175" s="76"/>
    </row>
    <row r="3176" spans="1:14" ht="15">
      <c r="A3176" s="80"/>
      <c r="B3176" s="81"/>
      <c r="C3176" s="69"/>
      <c r="D3176" s="69"/>
      <c r="E3176" s="69"/>
      <c r="F3176" s="69"/>
      <c r="G3176" s="82"/>
      <c r="H3176" s="78"/>
      <c r="I3176" s="28">
        <f ca="1">SUMIF('IMPORTBFT (ID)'!$A$3:$A$5000,$G$4:$G$7322,'IMPORTBFT (ID)'!$B$3:$B$5000)</f>
        <v>0</v>
      </c>
      <c r="J3176" s="72"/>
      <c r="K3176" s="18" t="str">
        <f t="shared" ca="1" si="0"/>
        <v>-</v>
      </c>
      <c r="L3176" s="19" t="e">
        <f>IF(G3176=#REF!,#REF!,"FALSO")</f>
        <v>#REF!</v>
      </c>
      <c r="M3176" s="75"/>
      <c r="N3176" s="76"/>
    </row>
    <row r="3177" spans="1:14" ht="15">
      <c r="A3177" s="80"/>
      <c r="B3177" s="81"/>
      <c r="C3177" s="69"/>
      <c r="D3177" s="69"/>
      <c r="E3177" s="69"/>
      <c r="F3177" s="69"/>
      <c r="G3177" s="82"/>
      <c r="H3177" s="78"/>
      <c r="I3177" s="28">
        <f ca="1">SUMIF('IMPORTBFT (ID)'!$A$3:$A$5000,$G$4:$G$7322,'IMPORTBFT (ID)'!$B$3:$B$5000)</f>
        <v>0</v>
      </c>
      <c r="J3177" s="72"/>
      <c r="K3177" s="18" t="str">
        <f t="shared" ca="1" si="0"/>
        <v>-</v>
      </c>
      <c r="L3177" s="19" t="e">
        <f>IF(G3177=#REF!,#REF!,"FALSO")</f>
        <v>#REF!</v>
      </c>
      <c r="M3177" s="75"/>
      <c r="N3177" s="76"/>
    </row>
    <row r="3178" spans="1:14" ht="15">
      <c r="A3178" s="80"/>
      <c r="B3178" s="81"/>
      <c r="C3178" s="69"/>
      <c r="D3178" s="69"/>
      <c r="E3178" s="69"/>
      <c r="F3178" s="69"/>
      <c r="G3178" s="82"/>
      <c r="H3178" s="78"/>
      <c r="I3178" s="28">
        <f ca="1">SUMIF('IMPORTBFT (ID)'!$A$3:$A$5000,$G$4:$G$7322,'IMPORTBFT (ID)'!$B$3:$B$5000)</f>
        <v>0</v>
      </c>
      <c r="J3178" s="72"/>
      <c r="K3178" s="18" t="str">
        <f t="shared" ca="1" si="0"/>
        <v>-</v>
      </c>
      <c r="L3178" s="19" t="e">
        <f>IF(G3178=#REF!,#REF!,"FALSO")</f>
        <v>#REF!</v>
      </c>
      <c r="M3178" s="75"/>
      <c r="N3178" s="76"/>
    </row>
    <row r="3179" spans="1:14" ht="15">
      <c r="A3179" s="80"/>
      <c r="B3179" s="81"/>
      <c r="C3179" s="69"/>
      <c r="D3179" s="69"/>
      <c r="E3179" s="69"/>
      <c r="F3179" s="69"/>
      <c r="G3179" s="82"/>
      <c r="H3179" s="78"/>
      <c r="I3179" s="28">
        <f ca="1">SUMIF('IMPORTBFT (ID)'!$A$3:$A$5000,$G$4:$G$7322,'IMPORTBFT (ID)'!$B$3:$B$5000)</f>
        <v>0</v>
      </c>
      <c r="J3179" s="72"/>
      <c r="K3179" s="18" t="str">
        <f t="shared" ca="1" si="0"/>
        <v>-</v>
      </c>
      <c r="L3179" s="19" t="e">
        <f>IF(G3179=#REF!,#REF!,"FALSO")</f>
        <v>#REF!</v>
      </c>
      <c r="M3179" s="75"/>
      <c r="N3179" s="76"/>
    </row>
    <row r="3180" spans="1:14" ht="15">
      <c r="A3180" s="80"/>
      <c r="B3180" s="81"/>
      <c r="C3180" s="69"/>
      <c r="D3180" s="69"/>
      <c r="E3180" s="69"/>
      <c r="F3180" s="69"/>
      <c r="G3180" s="82"/>
      <c r="H3180" s="78"/>
      <c r="I3180" s="28">
        <f ca="1">SUMIF('IMPORTBFT (ID)'!$A$3:$A$5000,$G$4:$G$7322,'IMPORTBFT (ID)'!$B$3:$B$5000)</f>
        <v>0</v>
      </c>
      <c r="J3180" s="72"/>
      <c r="K3180" s="18" t="str">
        <f t="shared" ca="1" si="0"/>
        <v>-</v>
      </c>
      <c r="L3180" s="19" t="e">
        <f>IF(G3180=#REF!,#REF!,"FALSO")</f>
        <v>#REF!</v>
      </c>
      <c r="M3180" s="75"/>
      <c r="N3180" s="76"/>
    </row>
    <row r="3181" spans="1:14" ht="15">
      <c r="A3181" s="80"/>
      <c r="B3181" s="81"/>
      <c r="C3181" s="69"/>
      <c r="D3181" s="69"/>
      <c r="E3181" s="69"/>
      <c r="F3181" s="69"/>
      <c r="G3181" s="82"/>
      <c r="H3181" s="78"/>
      <c r="I3181" s="28">
        <f ca="1">SUMIF('IMPORTBFT (ID)'!$A$3:$A$5000,$G$4:$G$7322,'IMPORTBFT (ID)'!$B$3:$B$5000)</f>
        <v>0</v>
      </c>
      <c r="J3181" s="72"/>
      <c r="K3181" s="18" t="str">
        <f t="shared" ca="1" si="0"/>
        <v>-</v>
      </c>
      <c r="L3181" s="19" t="e">
        <f>IF(G3181=#REF!,#REF!,"FALSO")</f>
        <v>#REF!</v>
      </c>
      <c r="M3181" s="75"/>
      <c r="N3181" s="76"/>
    </row>
    <row r="3182" spans="1:14" ht="15">
      <c r="A3182" s="80"/>
      <c r="B3182" s="81"/>
      <c r="C3182" s="69"/>
      <c r="D3182" s="69"/>
      <c r="E3182" s="69"/>
      <c r="F3182" s="69"/>
      <c r="G3182" s="82"/>
      <c r="H3182" s="78"/>
      <c r="I3182" s="28">
        <f ca="1">SUMIF('IMPORTBFT (ID)'!$A$3:$A$5000,$G$4:$G$7322,'IMPORTBFT (ID)'!$B$3:$B$5000)</f>
        <v>0</v>
      </c>
      <c r="J3182" s="72"/>
      <c r="K3182" s="18" t="str">
        <f t="shared" ca="1" si="0"/>
        <v>-</v>
      </c>
      <c r="L3182" s="19" t="e">
        <f>IF(G3182=#REF!,#REF!,"FALSO")</f>
        <v>#REF!</v>
      </c>
      <c r="M3182" s="75"/>
      <c r="N3182" s="76"/>
    </row>
    <row r="3183" spans="1:14" ht="15">
      <c r="A3183" s="80"/>
      <c r="B3183" s="81"/>
      <c r="C3183" s="69"/>
      <c r="D3183" s="69"/>
      <c r="E3183" s="69"/>
      <c r="F3183" s="69"/>
      <c r="G3183" s="82"/>
      <c r="H3183" s="78"/>
      <c r="I3183" s="28">
        <f ca="1">SUMIF('IMPORTBFT (ID)'!$A$3:$A$5000,$G$4:$G$7322,'IMPORTBFT (ID)'!$B$3:$B$5000)</f>
        <v>0</v>
      </c>
      <c r="J3183" s="72"/>
      <c r="K3183" s="18" t="str">
        <f t="shared" ca="1" si="0"/>
        <v>-</v>
      </c>
      <c r="L3183" s="19" t="e">
        <f>IF(G3183=#REF!,#REF!,"FALSO")</f>
        <v>#REF!</v>
      </c>
      <c r="M3183" s="75"/>
      <c r="N3183" s="76"/>
    </row>
    <row r="3184" spans="1:14" ht="15">
      <c r="A3184" s="80"/>
      <c r="B3184" s="81"/>
      <c r="C3184" s="69"/>
      <c r="D3184" s="69"/>
      <c r="E3184" s="69"/>
      <c r="F3184" s="69"/>
      <c r="G3184" s="82"/>
      <c r="H3184" s="78"/>
      <c r="I3184" s="28">
        <f ca="1">SUMIF('IMPORTBFT (ID)'!$A$3:$A$5000,$G$4:$G$7322,'IMPORTBFT (ID)'!$B$3:$B$5000)</f>
        <v>0</v>
      </c>
      <c r="J3184" s="72"/>
      <c r="K3184" s="18" t="str">
        <f t="shared" ca="1" si="0"/>
        <v>-</v>
      </c>
      <c r="L3184" s="19" t="e">
        <f>IF(G3184=#REF!,#REF!,"FALSO")</f>
        <v>#REF!</v>
      </c>
      <c r="M3184" s="75"/>
      <c r="N3184" s="76"/>
    </row>
    <row r="3185" spans="1:14" ht="15">
      <c r="A3185" s="80"/>
      <c r="B3185" s="81"/>
      <c r="C3185" s="69"/>
      <c r="D3185" s="69"/>
      <c r="E3185" s="69"/>
      <c r="F3185" s="69"/>
      <c r="G3185" s="82"/>
      <c r="H3185" s="78"/>
      <c r="I3185" s="28">
        <f ca="1">SUMIF('IMPORTBFT (ID)'!$A$3:$A$5000,$G$4:$G$7322,'IMPORTBFT (ID)'!$B$3:$B$5000)</f>
        <v>0</v>
      </c>
      <c r="J3185" s="72"/>
      <c r="K3185" s="18" t="str">
        <f t="shared" ca="1" si="0"/>
        <v>-</v>
      </c>
      <c r="L3185" s="19" t="e">
        <f>IF(G3185=#REF!,#REF!,"FALSO")</f>
        <v>#REF!</v>
      </c>
      <c r="M3185" s="75"/>
      <c r="N3185" s="76"/>
    </row>
    <row r="3186" spans="1:14" ht="15">
      <c r="A3186" s="80"/>
      <c r="B3186" s="81"/>
      <c r="C3186" s="69"/>
      <c r="D3186" s="69"/>
      <c r="E3186" s="69"/>
      <c r="F3186" s="69"/>
      <c r="G3186" s="82"/>
      <c r="H3186" s="78"/>
      <c r="I3186" s="28">
        <f ca="1">SUMIF('IMPORTBFT (ID)'!$A$3:$A$5000,$G$4:$G$7322,'IMPORTBFT (ID)'!$B$3:$B$5000)</f>
        <v>0</v>
      </c>
      <c r="J3186" s="72"/>
      <c r="K3186" s="18" t="str">
        <f t="shared" ca="1" si="0"/>
        <v>-</v>
      </c>
      <c r="L3186" s="19" t="e">
        <f>IF(G3186=#REF!,#REF!,"FALSO")</f>
        <v>#REF!</v>
      </c>
      <c r="M3186" s="75"/>
      <c r="N3186" s="76"/>
    </row>
    <row r="3187" spans="1:14" ht="15">
      <c r="A3187" s="80"/>
      <c r="B3187" s="81"/>
      <c r="C3187" s="69"/>
      <c r="D3187" s="69"/>
      <c r="E3187" s="69"/>
      <c r="F3187" s="69"/>
      <c r="G3187" s="82"/>
      <c r="H3187" s="78"/>
      <c r="I3187" s="28">
        <f ca="1">SUMIF('IMPORTBFT (ID)'!$A$3:$A$5000,$G$4:$G$7322,'IMPORTBFT (ID)'!$B$3:$B$5000)</f>
        <v>0</v>
      </c>
      <c r="J3187" s="72"/>
      <c r="K3187" s="18" t="str">
        <f t="shared" ca="1" si="0"/>
        <v>-</v>
      </c>
      <c r="L3187" s="19" t="e">
        <f>IF(G3187=#REF!,#REF!,"FALSO")</f>
        <v>#REF!</v>
      </c>
      <c r="M3187" s="75"/>
      <c r="N3187" s="76"/>
    </row>
    <row r="3188" spans="1:14" ht="15">
      <c r="A3188" s="80"/>
      <c r="B3188" s="81"/>
      <c r="C3188" s="69"/>
      <c r="D3188" s="69"/>
      <c r="E3188" s="69"/>
      <c r="F3188" s="69"/>
      <c r="G3188" s="82"/>
      <c r="H3188" s="78"/>
      <c r="I3188" s="28">
        <f ca="1">SUMIF('IMPORTBFT (ID)'!$A$3:$A$5000,$G$4:$G$7322,'IMPORTBFT (ID)'!$B$3:$B$5000)</f>
        <v>0</v>
      </c>
      <c r="J3188" s="72"/>
      <c r="K3188" s="18" t="str">
        <f t="shared" ca="1" si="0"/>
        <v>-</v>
      </c>
      <c r="L3188" s="19" t="e">
        <f>IF(G3188=#REF!,#REF!,"FALSO")</f>
        <v>#REF!</v>
      </c>
      <c r="M3188" s="75"/>
      <c r="N3188" s="76"/>
    </row>
    <row r="3189" spans="1:14" ht="15">
      <c r="A3189" s="80"/>
      <c r="B3189" s="81"/>
      <c r="C3189" s="69"/>
      <c r="D3189" s="69"/>
      <c r="E3189" s="69"/>
      <c r="F3189" s="69"/>
      <c r="G3189" s="82"/>
      <c r="H3189" s="78"/>
      <c r="I3189" s="28">
        <f ca="1">SUMIF('IMPORTBFT (ID)'!$A$3:$A$5000,$G$4:$G$7322,'IMPORTBFT (ID)'!$B$3:$B$5000)</f>
        <v>0</v>
      </c>
      <c r="J3189" s="72"/>
      <c r="K3189" s="18" t="str">
        <f t="shared" ca="1" si="0"/>
        <v>-</v>
      </c>
      <c r="L3189" s="19" t="e">
        <f>IF(G3189=#REF!,#REF!,"FALSO")</f>
        <v>#REF!</v>
      </c>
      <c r="M3189" s="75"/>
      <c r="N3189" s="76"/>
    </row>
    <row r="3190" spans="1:14" ht="15">
      <c r="A3190" s="80"/>
      <c r="B3190" s="81"/>
      <c r="C3190" s="69"/>
      <c r="D3190" s="69"/>
      <c r="E3190" s="69"/>
      <c r="F3190" s="69"/>
      <c r="G3190" s="82"/>
      <c r="H3190" s="78"/>
      <c r="I3190" s="28">
        <f ca="1">SUMIF('IMPORTBFT (ID)'!$A$3:$A$5000,$G$4:$G$7322,'IMPORTBFT (ID)'!$B$3:$B$5000)</f>
        <v>0</v>
      </c>
      <c r="J3190" s="72"/>
      <c r="K3190" s="18" t="str">
        <f t="shared" ca="1" si="0"/>
        <v>-</v>
      </c>
      <c r="L3190" s="19" t="e">
        <f>IF(G3190=#REF!,#REF!,"FALSO")</f>
        <v>#REF!</v>
      </c>
      <c r="M3190" s="75"/>
      <c r="N3190" s="76"/>
    </row>
    <row r="3191" spans="1:14" ht="15">
      <c r="A3191" s="80"/>
      <c r="B3191" s="81"/>
      <c r="C3191" s="69"/>
      <c r="D3191" s="69"/>
      <c r="E3191" s="69"/>
      <c r="F3191" s="69"/>
      <c r="G3191" s="82"/>
      <c r="H3191" s="78"/>
      <c r="I3191" s="28">
        <f ca="1">SUMIF('IMPORTBFT (ID)'!$A$3:$A$5000,$G$4:$G$7322,'IMPORTBFT (ID)'!$B$3:$B$5000)</f>
        <v>0</v>
      </c>
      <c r="J3191" s="72"/>
      <c r="K3191" s="18" t="str">
        <f t="shared" ca="1" si="0"/>
        <v>-</v>
      </c>
      <c r="L3191" s="19" t="e">
        <f>IF(G3191=#REF!,#REF!,"FALSO")</f>
        <v>#REF!</v>
      </c>
      <c r="M3191" s="75"/>
      <c r="N3191" s="76"/>
    </row>
    <row r="3192" spans="1:14" ht="15">
      <c r="A3192" s="80"/>
      <c r="B3192" s="81"/>
      <c r="C3192" s="69"/>
      <c r="D3192" s="69"/>
      <c r="E3192" s="69"/>
      <c r="F3192" s="69"/>
      <c r="G3192" s="82"/>
      <c r="H3192" s="78"/>
      <c r="I3192" s="28">
        <f ca="1">SUMIF('IMPORTBFT (ID)'!$A$3:$A$5000,$G$4:$G$7322,'IMPORTBFT (ID)'!$B$3:$B$5000)</f>
        <v>0</v>
      </c>
      <c r="J3192" s="72"/>
      <c r="K3192" s="18" t="str">
        <f t="shared" ca="1" si="0"/>
        <v>-</v>
      </c>
      <c r="L3192" s="19" t="e">
        <f>IF(G3192=#REF!,#REF!,"FALSO")</f>
        <v>#REF!</v>
      </c>
      <c r="M3192" s="75"/>
      <c r="N3192" s="76"/>
    </row>
    <row r="3193" spans="1:14" ht="15">
      <c r="A3193" s="80"/>
      <c r="B3193" s="81"/>
      <c r="C3193" s="69"/>
      <c r="D3193" s="69"/>
      <c r="E3193" s="69"/>
      <c r="F3193" s="69"/>
      <c r="G3193" s="82"/>
      <c r="H3193" s="78"/>
      <c r="I3193" s="28">
        <f ca="1">SUMIF('IMPORTBFT (ID)'!$A$3:$A$5000,$G$4:$G$7322,'IMPORTBFT (ID)'!$B$3:$B$5000)</f>
        <v>0</v>
      </c>
      <c r="J3193" s="72"/>
      <c r="K3193" s="18" t="str">
        <f t="shared" ca="1" si="0"/>
        <v>-</v>
      </c>
      <c r="L3193" s="19" t="e">
        <f>IF(G3193=#REF!,#REF!,"FALSO")</f>
        <v>#REF!</v>
      </c>
      <c r="M3193" s="75"/>
      <c r="N3193" s="76"/>
    </row>
    <row r="3194" spans="1:14" ht="15">
      <c r="A3194" s="80"/>
      <c r="B3194" s="81"/>
      <c r="C3194" s="69"/>
      <c r="D3194" s="69"/>
      <c r="E3194" s="69"/>
      <c r="F3194" s="69"/>
      <c r="G3194" s="82"/>
      <c r="H3194" s="78"/>
      <c r="I3194" s="28">
        <f ca="1">SUMIF('IMPORTBFT (ID)'!$A$3:$A$5000,$G$4:$G$7322,'IMPORTBFT (ID)'!$B$3:$B$5000)</f>
        <v>0</v>
      </c>
      <c r="J3194" s="72"/>
      <c r="K3194" s="18" t="str">
        <f t="shared" ca="1" si="0"/>
        <v>-</v>
      </c>
      <c r="L3194" s="19" t="e">
        <f>IF(G3194=#REF!,#REF!,"FALSO")</f>
        <v>#REF!</v>
      </c>
      <c r="M3194" s="75"/>
      <c r="N3194" s="76"/>
    </row>
    <row r="3195" spans="1:14" ht="15">
      <c r="A3195" s="80"/>
      <c r="B3195" s="81"/>
      <c r="C3195" s="69"/>
      <c r="D3195" s="69"/>
      <c r="E3195" s="69"/>
      <c r="F3195" s="69"/>
      <c r="G3195" s="82"/>
      <c r="H3195" s="78"/>
      <c r="I3195" s="28">
        <f ca="1">SUMIF('IMPORTBFT (ID)'!$A$3:$A$5000,$G$4:$G$7322,'IMPORTBFT (ID)'!$B$3:$B$5000)</f>
        <v>0</v>
      </c>
      <c r="J3195" s="72"/>
      <c r="K3195" s="18" t="str">
        <f t="shared" ca="1" si="0"/>
        <v>-</v>
      </c>
      <c r="L3195" s="19" t="e">
        <f>IF(G3195=#REF!,#REF!,"FALSO")</f>
        <v>#REF!</v>
      </c>
      <c r="M3195" s="75"/>
      <c r="N3195" s="76"/>
    </row>
    <row r="3196" spans="1:14" ht="15">
      <c r="A3196" s="80"/>
      <c r="B3196" s="81"/>
      <c r="C3196" s="69"/>
      <c r="D3196" s="69"/>
      <c r="E3196" s="69"/>
      <c r="F3196" s="69"/>
      <c r="G3196" s="82"/>
      <c r="H3196" s="78"/>
      <c r="I3196" s="28">
        <f ca="1">SUMIF('IMPORTBFT (ID)'!$A$3:$A$5000,$G$4:$G$7322,'IMPORTBFT (ID)'!$B$3:$B$5000)</f>
        <v>0</v>
      </c>
      <c r="J3196" s="72"/>
      <c r="K3196" s="18" t="str">
        <f t="shared" ca="1" si="0"/>
        <v>-</v>
      </c>
      <c r="L3196" s="19" t="e">
        <f>IF(G3196=#REF!,#REF!,"FALSO")</f>
        <v>#REF!</v>
      </c>
      <c r="M3196" s="75"/>
      <c r="N3196" s="76"/>
    </row>
    <row r="3197" spans="1:14" ht="15">
      <c r="A3197" s="80"/>
      <c r="B3197" s="81"/>
      <c r="C3197" s="69"/>
      <c r="D3197" s="69"/>
      <c r="E3197" s="69"/>
      <c r="F3197" s="69"/>
      <c r="G3197" s="82"/>
      <c r="H3197" s="78"/>
      <c r="I3197" s="28">
        <f ca="1">SUMIF('IMPORTBFT (ID)'!$A$3:$A$5000,$G$4:$G$7322,'IMPORTBFT (ID)'!$B$3:$B$5000)</f>
        <v>0</v>
      </c>
      <c r="J3197" s="72"/>
      <c r="K3197" s="18" t="str">
        <f t="shared" ca="1" si="0"/>
        <v>-</v>
      </c>
      <c r="L3197" s="19" t="e">
        <f>IF(G3197=#REF!,#REF!,"FALSO")</f>
        <v>#REF!</v>
      </c>
      <c r="M3197" s="75"/>
      <c r="N3197" s="76"/>
    </row>
    <row r="3198" spans="1:14" ht="15">
      <c r="A3198" s="80"/>
      <c r="B3198" s="81"/>
      <c r="C3198" s="69"/>
      <c r="D3198" s="69"/>
      <c r="E3198" s="69"/>
      <c r="F3198" s="69"/>
      <c r="G3198" s="82"/>
      <c r="H3198" s="78"/>
      <c r="I3198" s="28">
        <f ca="1">SUMIF('IMPORTBFT (ID)'!$A$3:$A$5000,$G$4:$G$7322,'IMPORTBFT (ID)'!$B$3:$B$5000)</f>
        <v>0</v>
      </c>
      <c r="J3198" s="72"/>
      <c r="K3198" s="18" t="str">
        <f t="shared" ca="1" si="0"/>
        <v>-</v>
      </c>
      <c r="L3198" s="19" t="e">
        <f>IF(G3198=#REF!,#REF!,"FALSO")</f>
        <v>#REF!</v>
      </c>
      <c r="M3198" s="75"/>
      <c r="N3198" s="76"/>
    </row>
    <row r="3199" spans="1:14" ht="15">
      <c r="A3199" s="80"/>
      <c r="B3199" s="81"/>
      <c r="C3199" s="69"/>
      <c r="D3199" s="69"/>
      <c r="E3199" s="69"/>
      <c r="F3199" s="69"/>
      <c r="G3199" s="82"/>
      <c r="H3199" s="78"/>
      <c r="I3199" s="28">
        <f ca="1">SUMIF('IMPORTBFT (ID)'!$A$3:$A$5000,$G$4:$G$7322,'IMPORTBFT (ID)'!$B$3:$B$5000)</f>
        <v>0</v>
      </c>
      <c r="J3199" s="72"/>
      <c r="K3199" s="18" t="str">
        <f t="shared" ca="1" si="0"/>
        <v>-</v>
      </c>
      <c r="L3199" s="19" t="e">
        <f>IF(G3199=#REF!,#REF!,"FALSO")</f>
        <v>#REF!</v>
      </c>
      <c r="M3199" s="75"/>
      <c r="N3199" s="76"/>
    </row>
    <row r="3200" spans="1:14" ht="15">
      <c r="A3200" s="80"/>
      <c r="B3200" s="81"/>
      <c r="C3200" s="69"/>
      <c r="D3200" s="69"/>
      <c r="E3200" s="69"/>
      <c r="F3200" s="69"/>
      <c r="G3200" s="82"/>
      <c r="H3200" s="78"/>
      <c r="I3200" s="28">
        <f ca="1">SUMIF('IMPORTBFT (ID)'!$A$3:$A$5000,$G$4:$G$7322,'IMPORTBFT (ID)'!$B$3:$B$5000)</f>
        <v>0</v>
      </c>
      <c r="J3200" s="72"/>
      <c r="K3200" s="18" t="str">
        <f t="shared" ca="1" si="0"/>
        <v>-</v>
      </c>
      <c r="L3200" s="19" t="e">
        <f>IF(G3200=#REF!,#REF!,"FALSO")</f>
        <v>#REF!</v>
      </c>
      <c r="M3200" s="75"/>
      <c r="N3200" s="76"/>
    </row>
    <row r="3201" spans="1:14" ht="15">
      <c r="A3201" s="80"/>
      <c r="B3201" s="81"/>
      <c r="C3201" s="69"/>
      <c r="D3201" s="69"/>
      <c r="E3201" s="69"/>
      <c r="F3201" s="69"/>
      <c r="G3201" s="82"/>
      <c r="H3201" s="78"/>
      <c r="I3201" s="28">
        <f ca="1">SUMIF('IMPORTBFT (ID)'!$A$3:$A$5000,$G$4:$G$7322,'IMPORTBFT (ID)'!$B$3:$B$5000)</f>
        <v>0</v>
      </c>
      <c r="J3201" s="72"/>
      <c r="K3201" s="18" t="str">
        <f t="shared" ca="1" si="0"/>
        <v>-</v>
      </c>
      <c r="L3201" s="19" t="e">
        <f>IF(G3201=#REF!,#REF!,"FALSO")</f>
        <v>#REF!</v>
      </c>
      <c r="M3201" s="75"/>
      <c r="N3201" s="76"/>
    </row>
    <row r="3202" spans="1:14" ht="15">
      <c r="A3202" s="80"/>
      <c r="B3202" s="81"/>
      <c r="C3202" s="69"/>
      <c r="D3202" s="69"/>
      <c r="E3202" s="69"/>
      <c r="F3202" s="69"/>
      <c r="G3202" s="82"/>
      <c r="H3202" s="78"/>
      <c r="I3202" s="28">
        <f ca="1">SUMIF('IMPORTBFT (ID)'!$A$3:$A$5000,$G$4:$G$7322,'IMPORTBFT (ID)'!$B$3:$B$5000)</f>
        <v>0</v>
      </c>
      <c r="J3202" s="72"/>
      <c r="K3202" s="18" t="str">
        <f t="shared" ca="1" si="0"/>
        <v>-</v>
      </c>
      <c r="L3202" s="19" t="e">
        <f>IF(G3202=#REF!,#REF!,"FALSO")</f>
        <v>#REF!</v>
      </c>
      <c r="M3202" s="75"/>
      <c r="N3202" s="76"/>
    </row>
    <row r="3203" spans="1:14" ht="15">
      <c r="A3203" s="80"/>
      <c r="B3203" s="81"/>
      <c r="C3203" s="69"/>
      <c r="D3203" s="69"/>
      <c r="E3203" s="69"/>
      <c r="F3203" s="69"/>
      <c r="G3203" s="82"/>
      <c r="H3203" s="78"/>
      <c r="I3203" s="28">
        <f ca="1">SUMIF('IMPORTBFT (ID)'!$A$3:$A$5000,$G$4:$G$7322,'IMPORTBFT (ID)'!$B$3:$B$5000)</f>
        <v>0</v>
      </c>
      <c r="J3203" s="72"/>
      <c r="K3203" s="18" t="str">
        <f t="shared" ca="1" si="0"/>
        <v>-</v>
      </c>
      <c r="L3203" s="19" t="e">
        <f>IF(G3203=#REF!,#REF!,"FALSO")</f>
        <v>#REF!</v>
      </c>
      <c r="M3203" s="75"/>
      <c r="N3203" s="76"/>
    </row>
    <row r="3204" spans="1:14" ht="15">
      <c r="A3204" s="80"/>
      <c r="B3204" s="81"/>
      <c r="C3204" s="69"/>
      <c r="D3204" s="69"/>
      <c r="E3204" s="69"/>
      <c r="F3204" s="69"/>
      <c r="G3204" s="82"/>
      <c r="H3204" s="78"/>
      <c r="I3204" s="28">
        <f ca="1">SUMIF('IMPORTBFT (ID)'!$A$3:$A$5000,$G$4:$G$7322,'IMPORTBFT (ID)'!$B$3:$B$5000)</f>
        <v>0</v>
      </c>
      <c r="J3204" s="72"/>
      <c r="K3204" s="18" t="str">
        <f t="shared" ca="1" si="0"/>
        <v>-</v>
      </c>
      <c r="L3204" s="19" t="e">
        <f>IF(G3204=#REF!,#REF!,"FALSO")</f>
        <v>#REF!</v>
      </c>
      <c r="M3204" s="75"/>
      <c r="N3204" s="76"/>
    </row>
    <row r="3205" spans="1:14" ht="15">
      <c r="A3205" s="80"/>
      <c r="B3205" s="81"/>
      <c r="C3205" s="69"/>
      <c r="D3205" s="69"/>
      <c r="E3205" s="69"/>
      <c r="F3205" s="69"/>
      <c r="G3205" s="82"/>
      <c r="H3205" s="78"/>
      <c r="I3205" s="28">
        <f ca="1">SUMIF('IMPORTBFT (ID)'!$A$3:$A$5000,$G$4:$G$7322,'IMPORTBFT (ID)'!$B$3:$B$5000)</f>
        <v>0</v>
      </c>
      <c r="J3205" s="72"/>
      <c r="K3205" s="18" t="str">
        <f t="shared" ca="1" si="0"/>
        <v>-</v>
      </c>
      <c r="L3205" s="19" t="e">
        <f>IF(G3205=#REF!,#REF!,"FALSO")</f>
        <v>#REF!</v>
      </c>
      <c r="M3205" s="75"/>
      <c r="N3205" s="76"/>
    </row>
    <row r="3206" spans="1:14" ht="15">
      <c r="A3206" s="80"/>
      <c r="B3206" s="81"/>
      <c r="C3206" s="69"/>
      <c r="D3206" s="69"/>
      <c r="E3206" s="69"/>
      <c r="F3206" s="69"/>
      <c r="G3206" s="82"/>
      <c r="H3206" s="78"/>
      <c r="I3206" s="28">
        <f ca="1">SUMIF('IMPORTBFT (ID)'!$A$3:$A$5000,$G$4:$G$7322,'IMPORTBFT (ID)'!$B$3:$B$5000)</f>
        <v>0</v>
      </c>
      <c r="J3206" s="72"/>
      <c r="K3206" s="18" t="str">
        <f t="shared" ca="1" si="0"/>
        <v>-</v>
      </c>
      <c r="L3206" s="19" t="e">
        <f>IF(G3206=#REF!,#REF!,"FALSO")</f>
        <v>#REF!</v>
      </c>
      <c r="M3206" s="75"/>
      <c r="N3206" s="76"/>
    </row>
    <row r="3207" spans="1:14" ht="15">
      <c r="A3207" s="80"/>
      <c r="B3207" s="81"/>
      <c r="C3207" s="69"/>
      <c r="D3207" s="69"/>
      <c r="E3207" s="69"/>
      <c r="F3207" s="69"/>
      <c r="G3207" s="82"/>
      <c r="H3207" s="78"/>
      <c r="I3207" s="28">
        <f ca="1">SUMIF('IMPORTBFT (ID)'!$A$3:$A$5000,$G$4:$G$7322,'IMPORTBFT (ID)'!$B$3:$B$5000)</f>
        <v>0</v>
      </c>
      <c r="J3207" s="72"/>
      <c r="K3207" s="18" t="str">
        <f t="shared" ca="1" si="0"/>
        <v>-</v>
      </c>
      <c r="L3207" s="19" t="e">
        <f>IF(G3207=#REF!,#REF!,"FALSO")</f>
        <v>#REF!</v>
      </c>
      <c r="M3207" s="75"/>
      <c r="N3207" s="76"/>
    </row>
    <row r="3208" spans="1:14" ht="15">
      <c r="A3208" s="80"/>
      <c r="B3208" s="81"/>
      <c r="C3208" s="69"/>
      <c r="D3208" s="69"/>
      <c r="E3208" s="69"/>
      <c r="F3208" s="69"/>
      <c r="G3208" s="82"/>
      <c r="H3208" s="78"/>
      <c r="I3208" s="28">
        <f ca="1">SUMIF('IMPORTBFT (ID)'!$A$3:$A$5000,$G$4:$G$7322,'IMPORTBFT (ID)'!$B$3:$B$5000)</f>
        <v>0</v>
      </c>
      <c r="J3208" s="72"/>
      <c r="K3208" s="18" t="str">
        <f t="shared" ca="1" si="0"/>
        <v>-</v>
      </c>
      <c r="L3208" s="19" t="e">
        <f>IF(G3208=#REF!,#REF!,"FALSO")</f>
        <v>#REF!</v>
      </c>
      <c r="M3208" s="75"/>
      <c r="N3208" s="76"/>
    </row>
    <row r="3209" spans="1:14" ht="15">
      <c r="A3209" s="80"/>
      <c r="B3209" s="81"/>
      <c r="C3209" s="69"/>
      <c r="D3209" s="69"/>
      <c r="E3209" s="69"/>
      <c r="F3209" s="69"/>
      <c r="G3209" s="82"/>
      <c r="H3209" s="78"/>
      <c r="I3209" s="28">
        <f ca="1">SUMIF('IMPORTBFT (ID)'!$A$3:$A$5000,$G$4:$G$7322,'IMPORTBFT (ID)'!$B$3:$B$5000)</f>
        <v>0</v>
      </c>
      <c r="J3209" s="72"/>
      <c r="K3209" s="18" t="str">
        <f t="shared" ca="1" si="0"/>
        <v>-</v>
      </c>
      <c r="L3209" s="19" t="e">
        <f>IF(G3209=#REF!,#REF!,"FALSO")</f>
        <v>#REF!</v>
      </c>
      <c r="M3209" s="75"/>
      <c r="N3209" s="76"/>
    </row>
    <row r="3210" spans="1:14" ht="15">
      <c r="A3210" s="80"/>
      <c r="B3210" s="81"/>
      <c r="C3210" s="69"/>
      <c r="D3210" s="69"/>
      <c r="E3210" s="69"/>
      <c r="F3210" s="69"/>
      <c r="G3210" s="82"/>
      <c r="H3210" s="78"/>
      <c r="I3210" s="28">
        <f ca="1">SUMIF('IMPORTBFT (ID)'!$A$3:$A$5000,$G$4:$G$7322,'IMPORTBFT (ID)'!$B$3:$B$5000)</f>
        <v>0</v>
      </c>
      <c r="J3210" s="72"/>
      <c r="K3210" s="18" t="str">
        <f t="shared" ca="1" si="0"/>
        <v>-</v>
      </c>
      <c r="L3210" s="19" t="e">
        <f>IF(G3210=#REF!,#REF!,"FALSO")</f>
        <v>#REF!</v>
      </c>
      <c r="M3210" s="75"/>
      <c r="N3210" s="76"/>
    </row>
    <row r="3211" spans="1:14" ht="15">
      <c r="A3211" s="80"/>
      <c r="B3211" s="81"/>
      <c r="C3211" s="69"/>
      <c r="D3211" s="69"/>
      <c r="E3211" s="69"/>
      <c r="F3211" s="69"/>
      <c r="G3211" s="82"/>
      <c r="H3211" s="78"/>
      <c r="I3211" s="28">
        <f ca="1">SUMIF('IMPORTBFT (ID)'!$A$3:$A$5000,$G$4:$G$7322,'IMPORTBFT (ID)'!$B$3:$B$5000)</f>
        <v>0</v>
      </c>
      <c r="J3211" s="72"/>
      <c r="K3211" s="18" t="str">
        <f t="shared" ca="1" si="0"/>
        <v>-</v>
      </c>
      <c r="L3211" s="19" t="e">
        <f>IF(G3211=#REF!,#REF!,"FALSO")</f>
        <v>#REF!</v>
      </c>
      <c r="M3211" s="75"/>
      <c r="N3211" s="76"/>
    </row>
    <row r="3212" spans="1:14" ht="15">
      <c r="A3212" s="80"/>
      <c r="B3212" s="81"/>
      <c r="C3212" s="69"/>
      <c r="D3212" s="69"/>
      <c r="E3212" s="69"/>
      <c r="F3212" s="69"/>
      <c r="G3212" s="82"/>
      <c r="H3212" s="78"/>
      <c r="I3212" s="28">
        <f ca="1">SUMIF('IMPORTBFT (ID)'!$A$3:$A$5000,$G$4:$G$7322,'IMPORTBFT (ID)'!$B$3:$B$5000)</f>
        <v>0</v>
      </c>
      <c r="J3212" s="72"/>
      <c r="K3212" s="18" t="str">
        <f t="shared" ca="1" si="0"/>
        <v>-</v>
      </c>
      <c r="L3212" s="19" t="e">
        <f>IF(G3212=#REF!,#REF!,"FALSO")</f>
        <v>#REF!</v>
      </c>
      <c r="M3212" s="75"/>
      <c r="N3212" s="76"/>
    </row>
    <row r="3213" spans="1:14" ht="15">
      <c r="A3213" s="80"/>
      <c r="B3213" s="81"/>
      <c r="C3213" s="69"/>
      <c r="D3213" s="69"/>
      <c r="E3213" s="69"/>
      <c r="F3213" s="69"/>
      <c r="G3213" s="82"/>
      <c r="H3213" s="78"/>
      <c r="I3213" s="28">
        <f ca="1">SUMIF('IMPORTBFT (ID)'!$A$3:$A$5000,$G$4:$G$7322,'IMPORTBFT (ID)'!$B$3:$B$5000)</f>
        <v>0</v>
      </c>
      <c r="J3213" s="72"/>
      <c r="K3213" s="18" t="str">
        <f t="shared" ca="1" si="0"/>
        <v>-</v>
      </c>
      <c r="L3213" s="19" t="e">
        <f>IF(G3213=#REF!,#REF!,"FALSO")</f>
        <v>#REF!</v>
      </c>
      <c r="M3213" s="75"/>
      <c r="N3213" s="76"/>
    </row>
    <row r="3214" spans="1:14" ht="15">
      <c r="A3214" s="80"/>
      <c r="B3214" s="81"/>
      <c r="C3214" s="69"/>
      <c r="D3214" s="69"/>
      <c r="E3214" s="69"/>
      <c r="F3214" s="69"/>
      <c r="G3214" s="82"/>
      <c r="H3214" s="78"/>
      <c r="I3214" s="28">
        <f ca="1">SUMIF('IMPORTBFT (ID)'!$A$3:$A$5000,$G$4:$G$7322,'IMPORTBFT (ID)'!$B$3:$B$5000)</f>
        <v>0</v>
      </c>
      <c r="J3214" s="72"/>
      <c r="K3214" s="18" t="str">
        <f t="shared" ca="1" si="0"/>
        <v>-</v>
      </c>
      <c r="L3214" s="19" t="e">
        <f>IF(G3214=#REF!,#REF!,"FALSO")</f>
        <v>#REF!</v>
      </c>
      <c r="M3214" s="75"/>
      <c r="N3214" s="76"/>
    </row>
    <row r="3215" spans="1:14" ht="15">
      <c r="A3215" s="80"/>
      <c r="B3215" s="81"/>
      <c r="C3215" s="69"/>
      <c r="D3215" s="69"/>
      <c r="E3215" s="69"/>
      <c r="F3215" s="69"/>
      <c r="G3215" s="82"/>
      <c r="H3215" s="78"/>
      <c r="I3215" s="28">
        <f ca="1">SUMIF('IMPORTBFT (ID)'!$A$3:$A$5000,$G$4:$G$7322,'IMPORTBFT (ID)'!$B$3:$B$5000)</f>
        <v>0</v>
      </c>
      <c r="J3215" s="72"/>
      <c r="K3215" s="18" t="str">
        <f t="shared" ca="1" si="0"/>
        <v>-</v>
      </c>
      <c r="L3215" s="19" t="e">
        <f>IF(G3215=#REF!,#REF!,"FALSO")</f>
        <v>#REF!</v>
      </c>
      <c r="M3215" s="75"/>
      <c r="N3215" s="76"/>
    </row>
    <row r="3216" spans="1:14" ht="15">
      <c r="A3216" s="80"/>
      <c r="B3216" s="81"/>
      <c r="C3216" s="69"/>
      <c r="D3216" s="69"/>
      <c r="E3216" s="69"/>
      <c r="F3216" s="69"/>
      <c r="G3216" s="82"/>
      <c r="H3216" s="78"/>
      <c r="I3216" s="28">
        <f ca="1">SUMIF('IMPORTBFT (ID)'!$A$3:$A$5000,$G$4:$G$7322,'IMPORTBFT (ID)'!$B$3:$B$5000)</f>
        <v>0</v>
      </c>
      <c r="J3216" s="72"/>
      <c r="K3216" s="18" t="str">
        <f t="shared" ca="1" si="0"/>
        <v>-</v>
      </c>
      <c r="L3216" s="19" t="e">
        <f>IF(G3216=#REF!,#REF!,"FALSO")</f>
        <v>#REF!</v>
      </c>
      <c r="M3216" s="75"/>
      <c r="N3216" s="76"/>
    </row>
    <row r="3217" spans="1:14" ht="15">
      <c r="A3217" s="80"/>
      <c r="B3217" s="81"/>
      <c r="C3217" s="69"/>
      <c r="D3217" s="69"/>
      <c r="E3217" s="69"/>
      <c r="F3217" s="69"/>
      <c r="G3217" s="82"/>
      <c r="H3217" s="78"/>
      <c r="I3217" s="28">
        <f ca="1">SUMIF('IMPORTBFT (ID)'!$A$3:$A$5000,$G$4:$G$7322,'IMPORTBFT (ID)'!$B$3:$B$5000)</f>
        <v>0</v>
      </c>
      <c r="J3217" s="72"/>
      <c r="K3217" s="18" t="str">
        <f t="shared" ca="1" si="0"/>
        <v>-</v>
      </c>
      <c r="L3217" s="19" t="e">
        <f>IF(G3217=#REF!,#REF!,"FALSO")</f>
        <v>#REF!</v>
      </c>
      <c r="M3217" s="75"/>
      <c r="N3217" s="76"/>
    </row>
    <row r="3218" spans="1:14" ht="15">
      <c r="A3218" s="80"/>
      <c r="B3218" s="81"/>
      <c r="C3218" s="69"/>
      <c r="D3218" s="69"/>
      <c r="E3218" s="69"/>
      <c r="F3218" s="69"/>
      <c r="G3218" s="82"/>
      <c r="H3218" s="78"/>
      <c r="I3218" s="28">
        <f ca="1">SUMIF('IMPORTBFT (ID)'!$A$3:$A$5000,$G$4:$G$7322,'IMPORTBFT (ID)'!$B$3:$B$5000)</f>
        <v>0</v>
      </c>
      <c r="J3218" s="72"/>
      <c r="K3218" s="18" t="str">
        <f t="shared" ca="1" si="0"/>
        <v>-</v>
      </c>
      <c r="L3218" s="19" t="e">
        <f>IF(G3218=#REF!,#REF!,"FALSO")</f>
        <v>#REF!</v>
      </c>
      <c r="M3218" s="75"/>
      <c r="N3218" s="76"/>
    </row>
    <row r="3219" spans="1:14" ht="15">
      <c r="A3219" s="80"/>
      <c r="B3219" s="81"/>
      <c r="C3219" s="69"/>
      <c r="D3219" s="69"/>
      <c r="E3219" s="69"/>
      <c r="F3219" s="69"/>
      <c r="G3219" s="82"/>
      <c r="H3219" s="78"/>
      <c r="I3219" s="28">
        <f ca="1">SUMIF('IMPORTBFT (ID)'!$A$3:$A$5000,$G$4:$G$7322,'IMPORTBFT (ID)'!$B$3:$B$5000)</f>
        <v>0</v>
      </c>
      <c r="J3219" s="72"/>
      <c r="K3219" s="18" t="str">
        <f t="shared" ca="1" si="0"/>
        <v>-</v>
      </c>
      <c r="L3219" s="19" t="e">
        <f>IF(G3219=#REF!,#REF!,"FALSO")</f>
        <v>#REF!</v>
      </c>
      <c r="M3219" s="75"/>
      <c r="N3219" s="76"/>
    </row>
    <row r="3220" spans="1:14" ht="15">
      <c r="A3220" s="80"/>
      <c r="B3220" s="81"/>
      <c r="C3220" s="69"/>
      <c r="D3220" s="69"/>
      <c r="E3220" s="69"/>
      <c r="F3220" s="69"/>
      <c r="G3220" s="82"/>
      <c r="H3220" s="78"/>
      <c r="I3220" s="28">
        <f ca="1">SUMIF('IMPORTBFT (ID)'!$A$3:$A$5000,$G$4:$G$7322,'IMPORTBFT (ID)'!$B$3:$B$5000)</f>
        <v>0</v>
      </c>
      <c r="J3220" s="72"/>
      <c r="K3220" s="18" t="str">
        <f t="shared" ca="1" si="0"/>
        <v>-</v>
      </c>
      <c r="L3220" s="19" t="e">
        <f>IF(G3220=#REF!,#REF!,"FALSO")</f>
        <v>#REF!</v>
      </c>
      <c r="M3220" s="75"/>
      <c r="N3220" s="76"/>
    </row>
    <row r="3221" spans="1:14" ht="15">
      <c r="A3221" s="80"/>
      <c r="B3221" s="81"/>
      <c r="C3221" s="69"/>
      <c r="D3221" s="69"/>
      <c r="E3221" s="69"/>
      <c r="F3221" s="69"/>
      <c r="G3221" s="82"/>
      <c r="H3221" s="78"/>
      <c r="I3221" s="28">
        <f ca="1">SUMIF('IMPORTBFT (ID)'!$A$3:$A$5000,$G$4:$G$7322,'IMPORTBFT (ID)'!$B$3:$B$5000)</f>
        <v>0</v>
      </c>
      <c r="J3221" s="72"/>
      <c r="K3221" s="18" t="str">
        <f t="shared" ca="1" si="0"/>
        <v>-</v>
      </c>
      <c r="L3221" s="19" t="e">
        <f>IF(G3221=#REF!,#REF!,"FALSO")</f>
        <v>#REF!</v>
      </c>
      <c r="M3221" s="75"/>
      <c r="N3221" s="76"/>
    </row>
    <row r="3222" spans="1:14" ht="15">
      <c r="A3222" s="80"/>
      <c r="B3222" s="81"/>
      <c r="C3222" s="69"/>
      <c r="D3222" s="69"/>
      <c r="E3222" s="69"/>
      <c r="F3222" s="69"/>
      <c r="G3222" s="82"/>
      <c r="H3222" s="78"/>
      <c r="I3222" s="28">
        <f ca="1">SUMIF('IMPORTBFT (ID)'!$A$3:$A$5000,$G$4:$G$7322,'IMPORTBFT (ID)'!$B$3:$B$5000)</f>
        <v>0</v>
      </c>
      <c r="J3222" s="72"/>
      <c r="K3222" s="18" t="str">
        <f t="shared" ca="1" si="0"/>
        <v>-</v>
      </c>
      <c r="L3222" s="19" t="e">
        <f>IF(G3222=#REF!,#REF!,"FALSO")</f>
        <v>#REF!</v>
      </c>
      <c r="M3222" s="75"/>
      <c r="N3222" s="76"/>
    </row>
    <row r="3223" spans="1:14" ht="15">
      <c r="A3223" s="80"/>
      <c r="B3223" s="81"/>
      <c r="C3223" s="69"/>
      <c r="D3223" s="69"/>
      <c r="E3223" s="69"/>
      <c r="F3223" s="69"/>
      <c r="G3223" s="82"/>
      <c r="H3223" s="78"/>
      <c r="I3223" s="28">
        <f ca="1">SUMIF('IMPORTBFT (ID)'!$A$3:$A$5000,$G$4:$G$7322,'IMPORTBFT (ID)'!$B$3:$B$5000)</f>
        <v>0</v>
      </c>
      <c r="J3223" s="72"/>
      <c r="K3223" s="18" t="str">
        <f t="shared" ca="1" si="0"/>
        <v>-</v>
      </c>
      <c r="L3223" s="19" t="e">
        <f>IF(G3223=#REF!,#REF!,"FALSO")</f>
        <v>#REF!</v>
      </c>
      <c r="M3223" s="75"/>
      <c r="N3223" s="76"/>
    </row>
    <row r="3224" spans="1:14" ht="15">
      <c r="A3224" s="80"/>
      <c r="B3224" s="81"/>
      <c r="C3224" s="69"/>
      <c r="D3224" s="69"/>
      <c r="E3224" s="69"/>
      <c r="F3224" s="69"/>
      <c r="G3224" s="82"/>
      <c r="H3224" s="78"/>
      <c r="I3224" s="28">
        <f ca="1">SUMIF('IMPORTBFT (ID)'!$A$3:$A$5000,$G$4:$G$7322,'IMPORTBFT (ID)'!$B$3:$B$5000)</f>
        <v>0</v>
      </c>
      <c r="J3224" s="72"/>
      <c r="K3224" s="18" t="str">
        <f t="shared" ca="1" si="0"/>
        <v>-</v>
      </c>
      <c r="L3224" s="19" t="e">
        <f>IF(G3224=#REF!,#REF!,"FALSO")</f>
        <v>#REF!</v>
      </c>
      <c r="M3224" s="75"/>
      <c r="N3224" s="76"/>
    </row>
    <row r="3225" spans="1:14" ht="15">
      <c r="A3225" s="80"/>
      <c r="B3225" s="81"/>
      <c r="C3225" s="69"/>
      <c r="D3225" s="69"/>
      <c r="E3225" s="69"/>
      <c r="F3225" s="69"/>
      <c r="G3225" s="82"/>
      <c r="H3225" s="78"/>
      <c r="I3225" s="28">
        <f ca="1">SUMIF('IMPORTBFT (ID)'!$A$3:$A$5000,$G$4:$G$7322,'IMPORTBFT (ID)'!$B$3:$B$5000)</f>
        <v>0</v>
      </c>
      <c r="J3225" s="72"/>
      <c r="K3225" s="18" t="str">
        <f t="shared" ca="1" si="0"/>
        <v>-</v>
      </c>
      <c r="L3225" s="19" t="e">
        <f>IF(G3225=#REF!,#REF!,"FALSO")</f>
        <v>#REF!</v>
      </c>
      <c r="M3225" s="75"/>
      <c r="N3225" s="76"/>
    </row>
    <row r="3226" spans="1:14" ht="15">
      <c r="A3226" s="80"/>
      <c r="B3226" s="81"/>
      <c r="C3226" s="69"/>
      <c r="D3226" s="69"/>
      <c r="E3226" s="69"/>
      <c r="F3226" s="69"/>
      <c r="G3226" s="82"/>
      <c r="H3226" s="78"/>
      <c r="I3226" s="28">
        <f ca="1">SUMIF('IMPORTBFT (ID)'!$A$3:$A$5000,$G$4:$G$7322,'IMPORTBFT (ID)'!$B$3:$B$5000)</f>
        <v>0</v>
      </c>
      <c r="J3226" s="72"/>
      <c r="K3226" s="18" t="str">
        <f t="shared" ca="1" si="0"/>
        <v>-</v>
      </c>
      <c r="L3226" s="19" t="e">
        <f>IF(G3226=#REF!,#REF!,"FALSO")</f>
        <v>#REF!</v>
      </c>
      <c r="M3226" s="75"/>
      <c r="N3226" s="76"/>
    </row>
    <row r="3227" spans="1:14" ht="15">
      <c r="A3227" s="80"/>
      <c r="B3227" s="81"/>
      <c r="C3227" s="69"/>
      <c r="D3227" s="69"/>
      <c r="E3227" s="69"/>
      <c r="F3227" s="69"/>
      <c r="G3227" s="82"/>
      <c r="H3227" s="78"/>
      <c r="I3227" s="28">
        <f ca="1">SUMIF('IMPORTBFT (ID)'!$A$3:$A$5000,$G$4:$G$7322,'IMPORTBFT (ID)'!$B$3:$B$5000)</f>
        <v>0</v>
      </c>
      <c r="J3227" s="72"/>
      <c r="K3227" s="18" t="str">
        <f t="shared" ca="1" si="0"/>
        <v>-</v>
      </c>
      <c r="L3227" s="19" t="e">
        <f>IF(G3227=#REF!,#REF!,"FALSO")</f>
        <v>#REF!</v>
      </c>
      <c r="M3227" s="75"/>
      <c r="N3227" s="76"/>
    </row>
    <row r="3228" spans="1:14" ht="15">
      <c r="A3228" s="80"/>
      <c r="B3228" s="81"/>
      <c r="C3228" s="69"/>
      <c r="D3228" s="69"/>
      <c r="E3228" s="69"/>
      <c r="F3228" s="69"/>
      <c r="G3228" s="82"/>
      <c r="H3228" s="78"/>
      <c r="I3228" s="28">
        <f ca="1">SUMIF('IMPORTBFT (ID)'!$A$3:$A$5000,$G$4:$G$7322,'IMPORTBFT (ID)'!$B$3:$B$5000)</f>
        <v>0</v>
      </c>
      <c r="J3228" s="72"/>
      <c r="K3228" s="18" t="str">
        <f t="shared" ca="1" si="0"/>
        <v>-</v>
      </c>
      <c r="L3228" s="19" t="e">
        <f>IF(G3228=#REF!,#REF!,"FALSO")</f>
        <v>#REF!</v>
      </c>
      <c r="M3228" s="75"/>
      <c r="N3228" s="76"/>
    </row>
    <row r="3229" spans="1:14" ht="15">
      <c r="A3229" s="80"/>
      <c r="B3229" s="81"/>
      <c r="C3229" s="69"/>
      <c r="D3229" s="69"/>
      <c r="E3229" s="69"/>
      <c r="F3229" s="69"/>
      <c r="G3229" s="82"/>
      <c r="H3229" s="78"/>
      <c r="I3229" s="28">
        <f ca="1">SUMIF('IMPORTBFT (ID)'!$A$3:$A$5000,$G$4:$G$7322,'IMPORTBFT (ID)'!$B$3:$B$5000)</f>
        <v>0</v>
      </c>
      <c r="J3229" s="72"/>
      <c r="K3229" s="18" t="str">
        <f t="shared" ca="1" si="0"/>
        <v>-</v>
      </c>
      <c r="L3229" s="19" t="e">
        <f>IF(G3229=#REF!,#REF!,"FALSO")</f>
        <v>#REF!</v>
      </c>
      <c r="M3229" s="75"/>
      <c r="N3229" s="76"/>
    </row>
    <row r="3230" spans="1:14" ht="15">
      <c r="A3230" s="80"/>
      <c r="B3230" s="81"/>
      <c r="C3230" s="69"/>
      <c r="D3230" s="69"/>
      <c r="E3230" s="69"/>
      <c r="F3230" s="69"/>
      <c r="G3230" s="82"/>
      <c r="H3230" s="78"/>
      <c r="I3230" s="28">
        <f ca="1">SUMIF('IMPORTBFT (ID)'!$A$3:$A$5000,$G$4:$G$7322,'IMPORTBFT (ID)'!$B$3:$B$5000)</f>
        <v>0</v>
      </c>
      <c r="J3230" s="72"/>
      <c r="K3230" s="18" t="str">
        <f t="shared" ca="1" si="0"/>
        <v>-</v>
      </c>
      <c r="L3230" s="19" t="e">
        <f>IF(G3230=#REF!,#REF!,"FALSO")</f>
        <v>#REF!</v>
      </c>
      <c r="M3230" s="75"/>
      <c r="N3230" s="76"/>
    </row>
    <row r="3231" spans="1:14" ht="15">
      <c r="A3231" s="80"/>
      <c r="B3231" s="81"/>
      <c r="C3231" s="69"/>
      <c r="D3231" s="69"/>
      <c r="E3231" s="69"/>
      <c r="F3231" s="69"/>
      <c r="G3231" s="82"/>
      <c r="H3231" s="78"/>
      <c r="I3231" s="28">
        <f ca="1">SUMIF('IMPORTBFT (ID)'!$A$3:$A$5000,$G$4:$G$7322,'IMPORTBFT (ID)'!$B$3:$B$5000)</f>
        <v>0</v>
      </c>
      <c r="J3231" s="72"/>
      <c r="K3231" s="18" t="str">
        <f t="shared" ca="1" si="0"/>
        <v>-</v>
      </c>
      <c r="L3231" s="19" t="e">
        <f>IF(G3231=#REF!,#REF!,"FALSO")</f>
        <v>#REF!</v>
      </c>
      <c r="M3231" s="75"/>
      <c r="N3231" s="76"/>
    </row>
    <row r="3232" spans="1:14" ht="15">
      <c r="A3232" s="80"/>
      <c r="B3232" s="81"/>
      <c r="C3232" s="69"/>
      <c r="D3232" s="69"/>
      <c r="E3232" s="69"/>
      <c r="F3232" s="69"/>
      <c r="G3232" s="82"/>
      <c r="H3232" s="78"/>
      <c r="I3232" s="28">
        <f ca="1">SUMIF('IMPORTBFT (ID)'!$A$3:$A$5000,$G$4:$G$7322,'IMPORTBFT (ID)'!$B$3:$B$5000)</f>
        <v>0</v>
      </c>
      <c r="J3232" s="72"/>
      <c r="K3232" s="18" t="str">
        <f t="shared" ca="1" si="0"/>
        <v>-</v>
      </c>
      <c r="L3232" s="19" t="e">
        <f>IF(G3232=#REF!,#REF!,"FALSO")</f>
        <v>#REF!</v>
      </c>
      <c r="M3232" s="75"/>
      <c r="N3232" s="76"/>
    </row>
    <row r="3233" spans="1:14" ht="15">
      <c r="A3233" s="80"/>
      <c r="B3233" s="81"/>
      <c r="C3233" s="69"/>
      <c r="D3233" s="69"/>
      <c r="E3233" s="69"/>
      <c r="F3233" s="69"/>
      <c r="G3233" s="82"/>
      <c r="H3233" s="78"/>
      <c r="I3233" s="28">
        <f ca="1">SUMIF('IMPORTBFT (ID)'!$A$3:$A$5000,$G$4:$G$7322,'IMPORTBFT (ID)'!$B$3:$B$5000)</f>
        <v>0</v>
      </c>
      <c r="J3233" s="72"/>
      <c r="K3233" s="18" t="str">
        <f t="shared" ca="1" si="0"/>
        <v>-</v>
      </c>
      <c r="L3233" s="19" t="e">
        <f>IF(G3233=#REF!,#REF!,"FALSO")</f>
        <v>#REF!</v>
      </c>
      <c r="M3233" s="75"/>
      <c r="N3233" s="76"/>
    </row>
    <row r="3234" spans="1:14" ht="15">
      <c r="A3234" s="80"/>
      <c r="B3234" s="81"/>
      <c r="C3234" s="69"/>
      <c r="D3234" s="69"/>
      <c r="E3234" s="69"/>
      <c r="F3234" s="69"/>
      <c r="G3234" s="82"/>
      <c r="H3234" s="78"/>
      <c r="I3234" s="28">
        <f ca="1">SUMIF('IMPORTBFT (ID)'!$A$3:$A$5000,$G$4:$G$7322,'IMPORTBFT (ID)'!$B$3:$B$5000)</f>
        <v>0</v>
      </c>
      <c r="J3234" s="72"/>
      <c r="K3234" s="18" t="str">
        <f t="shared" ca="1" si="0"/>
        <v>-</v>
      </c>
      <c r="L3234" s="19" t="e">
        <f>IF(G3234=#REF!,#REF!,"FALSO")</f>
        <v>#REF!</v>
      </c>
      <c r="M3234" s="75"/>
      <c r="N3234" s="76"/>
    </row>
    <row r="3235" spans="1:14" ht="15">
      <c r="A3235" s="80"/>
      <c r="B3235" s="81"/>
      <c r="C3235" s="69"/>
      <c r="D3235" s="69"/>
      <c r="E3235" s="69"/>
      <c r="F3235" s="69"/>
      <c r="G3235" s="82"/>
      <c r="H3235" s="78"/>
      <c r="I3235" s="28">
        <f ca="1">SUMIF('IMPORTBFT (ID)'!$A$3:$A$5000,$G$4:$G$7322,'IMPORTBFT (ID)'!$B$3:$B$5000)</f>
        <v>0</v>
      </c>
      <c r="J3235" s="72"/>
      <c r="K3235" s="18" t="str">
        <f t="shared" ca="1" si="0"/>
        <v>-</v>
      </c>
      <c r="L3235" s="19" t="e">
        <f>IF(G3235=#REF!,#REF!,"FALSO")</f>
        <v>#REF!</v>
      </c>
      <c r="M3235" s="75"/>
      <c r="N3235" s="76"/>
    </row>
    <row r="3236" spans="1:14" ht="15">
      <c r="A3236" s="80"/>
      <c r="B3236" s="81"/>
      <c r="C3236" s="69"/>
      <c r="D3236" s="69"/>
      <c r="E3236" s="69"/>
      <c r="F3236" s="69"/>
      <c r="G3236" s="82"/>
      <c r="H3236" s="78"/>
      <c r="I3236" s="28">
        <f ca="1">SUMIF('IMPORTBFT (ID)'!$A$3:$A$5000,$G$4:$G$7322,'IMPORTBFT (ID)'!$B$3:$B$5000)</f>
        <v>0</v>
      </c>
      <c r="J3236" s="72"/>
      <c r="K3236" s="18" t="str">
        <f t="shared" ca="1" si="0"/>
        <v>-</v>
      </c>
      <c r="L3236" s="19" t="e">
        <f>IF(G3236=#REF!,#REF!,"FALSO")</f>
        <v>#REF!</v>
      </c>
      <c r="M3236" s="75"/>
      <c r="N3236" s="76"/>
    </row>
    <row r="3237" spans="1:14" ht="15">
      <c r="A3237" s="80"/>
      <c r="B3237" s="81"/>
      <c r="C3237" s="69"/>
      <c r="D3237" s="69"/>
      <c r="E3237" s="69"/>
      <c r="F3237" s="69"/>
      <c r="G3237" s="82"/>
      <c r="H3237" s="78"/>
      <c r="I3237" s="28">
        <f ca="1">SUMIF('IMPORTBFT (ID)'!$A$3:$A$5000,$G$4:$G$7322,'IMPORTBFT (ID)'!$B$3:$B$5000)</f>
        <v>0</v>
      </c>
      <c r="J3237" s="72"/>
      <c r="K3237" s="18" t="str">
        <f t="shared" ca="1" si="0"/>
        <v>-</v>
      </c>
      <c r="L3237" s="19" t="e">
        <f>IF(G3237=#REF!,#REF!,"FALSO")</f>
        <v>#REF!</v>
      </c>
      <c r="M3237" s="75"/>
      <c r="N3237" s="76"/>
    </row>
    <row r="3238" spans="1:14" ht="15">
      <c r="A3238" s="80"/>
      <c r="B3238" s="81"/>
      <c r="C3238" s="69"/>
      <c r="D3238" s="69"/>
      <c r="E3238" s="69"/>
      <c r="F3238" s="69"/>
      <c r="G3238" s="82"/>
      <c r="H3238" s="78"/>
      <c r="I3238" s="28">
        <f ca="1">SUMIF('IMPORTBFT (ID)'!$A$3:$A$5000,$G$4:$G$7322,'IMPORTBFT (ID)'!$B$3:$B$5000)</f>
        <v>0</v>
      </c>
      <c r="J3238" s="72"/>
      <c r="K3238" s="18" t="str">
        <f t="shared" ca="1" si="0"/>
        <v>-</v>
      </c>
      <c r="L3238" s="19" t="e">
        <f>IF(G3238=#REF!,#REF!,"FALSO")</f>
        <v>#REF!</v>
      </c>
      <c r="M3238" s="75"/>
      <c r="N3238" s="76"/>
    </row>
    <row r="3239" spans="1:14" ht="15">
      <c r="A3239" s="80"/>
      <c r="B3239" s="81"/>
      <c r="C3239" s="69"/>
      <c r="D3239" s="69"/>
      <c r="E3239" s="69"/>
      <c r="F3239" s="69"/>
      <c r="G3239" s="82"/>
      <c r="H3239" s="78"/>
      <c r="I3239" s="28">
        <f ca="1">SUMIF('IMPORTBFT (ID)'!$A$3:$A$5000,$G$4:$G$7322,'IMPORTBFT (ID)'!$B$3:$B$5000)</f>
        <v>0</v>
      </c>
      <c r="J3239" s="72"/>
      <c r="K3239" s="18" t="str">
        <f t="shared" ca="1" si="0"/>
        <v>-</v>
      </c>
      <c r="L3239" s="19" t="e">
        <f>IF(G3239=#REF!,#REF!,"FALSO")</f>
        <v>#REF!</v>
      </c>
      <c r="M3239" s="75"/>
      <c r="N3239" s="76"/>
    </row>
    <row r="3240" spans="1:14" ht="15">
      <c r="A3240" s="80"/>
      <c r="B3240" s="81"/>
      <c r="C3240" s="69"/>
      <c r="D3240" s="69"/>
      <c r="E3240" s="69"/>
      <c r="F3240" s="69"/>
      <c r="G3240" s="82"/>
      <c r="H3240" s="78"/>
      <c r="I3240" s="28">
        <f ca="1">SUMIF('IMPORTBFT (ID)'!$A$3:$A$5000,$G$4:$G$7322,'IMPORTBFT (ID)'!$B$3:$B$5000)</f>
        <v>0</v>
      </c>
      <c r="J3240" s="72"/>
      <c r="K3240" s="18" t="str">
        <f t="shared" ca="1" si="0"/>
        <v>-</v>
      </c>
      <c r="L3240" s="19" t="e">
        <f>IF(G3240=#REF!,#REF!,"FALSO")</f>
        <v>#REF!</v>
      </c>
      <c r="M3240" s="75"/>
      <c r="N3240" s="76"/>
    </row>
    <row r="3241" spans="1:14" ht="15">
      <c r="A3241" s="80"/>
      <c r="B3241" s="81"/>
      <c r="C3241" s="69"/>
      <c r="D3241" s="69"/>
      <c r="E3241" s="69"/>
      <c r="F3241" s="69"/>
      <c r="G3241" s="82"/>
      <c r="H3241" s="78"/>
      <c r="I3241" s="28">
        <f ca="1">SUMIF('IMPORTBFT (ID)'!$A$3:$A$5000,$G$4:$G$7322,'IMPORTBFT (ID)'!$B$3:$B$5000)</f>
        <v>0</v>
      </c>
      <c r="J3241" s="72"/>
      <c r="K3241" s="18" t="str">
        <f t="shared" ca="1" si="0"/>
        <v>-</v>
      </c>
      <c r="L3241" s="19" t="e">
        <f>IF(G3241=#REF!,#REF!,"FALSO")</f>
        <v>#REF!</v>
      </c>
      <c r="M3241" s="75"/>
      <c r="N3241" s="76"/>
    </row>
    <row r="3242" spans="1:14" ht="15">
      <c r="A3242" s="80"/>
      <c r="B3242" s="81"/>
      <c r="C3242" s="69"/>
      <c r="D3242" s="69"/>
      <c r="E3242" s="69"/>
      <c r="F3242" s="69"/>
      <c r="G3242" s="82"/>
      <c r="H3242" s="78"/>
      <c r="I3242" s="28">
        <f ca="1">SUMIF('IMPORTBFT (ID)'!$A$3:$A$5000,$G$4:$G$7322,'IMPORTBFT (ID)'!$B$3:$B$5000)</f>
        <v>0</v>
      </c>
      <c r="J3242" s="72"/>
      <c r="K3242" s="18" t="str">
        <f t="shared" ca="1" si="0"/>
        <v>-</v>
      </c>
      <c r="L3242" s="19" t="e">
        <f>IF(G3242=#REF!,#REF!,"FALSO")</f>
        <v>#REF!</v>
      </c>
      <c r="M3242" s="75"/>
      <c r="N3242" s="76"/>
    </row>
    <row r="3243" spans="1:14" ht="15">
      <c r="A3243" s="80"/>
      <c r="B3243" s="81"/>
      <c r="C3243" s="69"/>
      <c r="D3243" s="69"/>
      <c r="E3243" s="69"/>
      <c r="F3243" s="69"/>
      <c r="G3243" s="82"/>
      <c r="H3243" s="78"/>
      <c r="I3243" s="28">
        <f ca="1">SUMIF('IMPORTBFT (ID)'!$A$3:$A$5000,$G$4:$G$7322,'IMPORTBFT (ID)'!$B$3:$B$5000)</f>
        <v>0</v>
      </c>
      <c r="J3243" s="72"/>
      <c r="K3243" s="18" t="str">
        <f t="shared" ca="1" si="0"/>
        <v>-</v>
      </c>
      <c r="L3243" s="19" t="e">
        <f>IF(G3243=#REF!,#REF!,"FALSO")</f>
        <v>#REF!</v>
      </c>
      <c r="M3243" s="75"/>
      <c r="N3243" s="76"/>
    </row>
    <row r="3244" spans="1:14" ht="15">
      <c r="A3244" s="80"/>
      <c r="B3244" s="81"/>
      <c r="C3244" s="69"/>
      <c r="D3244" s="69"/>
      <c r="E3244" s="69"/>
      <c r="F3244" s="69"/>
      <c r="G3244" s="82"/>
      <c r="H3244" s="78"/>
      <c r="I3244" s="28">
        <f ca="1">SUMIF('IMPORTBFT (ID)'!$A$3:$A$5000,$G$4:$G$7322,'IMPORTBFT (ID)'!$B$3:$B$5000)</f>
        <v>0</v>
      </c>
      <c r="J3244" s="72"/>
      <c r="K3244" s="18" t="str">
        <f t="shared" ca="1" si="0"/>
        <v>-</v>
      </c>
      <c r="L3244" s="19" t="e">
        <f>IF(G3244=#REF!,#REF!,"FALSO")</f>
        <v>#REF!</v>
      </c>
      <c r="M3244" s="75"/>
      <c r="N3244" s="76"/>
    </row>
    <row r="3245" spans="1:14" ht="15">
      <c r="A3245" s="80"/>
      <c r="B3245" s="81"/>
      <c r="C3245" s="69"/>
      <c r="D3245" s="69"/>
      <c r="E3245" s="69"/>
      <c r="F3245" s="69"/>
      <c r="G3245" s="82"/>
      <c r="H3245" s="78"/>
      <c r="I3245" s="28">
        <f ca="1">SUMIF('IMPORTBFT (ID)'!$A$3:$A$5000,$G$4:$G$7322,'IMPORTBFT (ID)'!$B$3:$B$5000)</f>
        <v>0</v>
      </c>
      <c r="J3245" s="72"/>
      <c r="K3245" s="18" t="str">
        <f t="shared" ca="1" si="0"/>
        <v>-</v>
      </c>
      <c r="L3245" s="19" t="e">
        <f>IF(G3245=#REF!,#REF!,"FALSO")</f>
        <v>#REF!</v>
      </c>
      <c r="M3245" s="75"/>
      <c r="N3245" s="76"/>
    </row>
    <row r="3246" spans="1:14" ht="15">
      <c r="A3246" s="80"/>
      <c r="B3246" s="81"/>
      <c r="C3246" s="69"/>
      <c r="D3246" s="69"/>
      <c r="E3246" s="69"/>
      <c r="F3246" s="69"/>
      <c r="G3246" s="82"/>
      <c r="H3246" s="78"/>
      <c r="I3246" s="28">
        <f ca="1">SUMIF('IMPORTBFT (ID)'!$A$3:$A$5000,$G$4:$G$7322,'IMPORTBFT (ID)'!$B$3:$B$5000)</f>
        <v>0</v>
      </c>
      <c r="J3246" s="72"/>
      <c r="K3246" s="18" t="str">
        <f t="shared" ca="1" si="0"/>
        <v>-</v>
      </c>
      <c r="L3246" s="19" t="e">
        <f>IF(G3246=#REF!,#REF!,"FALSO")</f>
        <v>#REF!</v>
      </c>
      <c r="M3246" s="75"/>
      <c r="N3246" s="76"/>
    </row>
    <row r="3247" spans="1:14" ht="15">
      <c r="A3247" s="80"/>
      <c r="B3247" s="81"/>
      <c r="C3247" s="69"/>
      <c r="D3247" s="69"/>
      <c r="E3247" s="69"/>
      <c r="F3247" s="69"/>
      <c r="G3247" s="82"/>
      <c r="H3247" s="78"/>
      <c r="I3247" s="28">
        <f ca="1">SUMIF('IMPORTBFT (ID)'!$A$3:$A$5000,$G$4:$G$7322,'IMPORTBFT (ID)'!$B$3:$B$5000)</f>
        <v>0</v>
      </c>
      <c r="J3247" s="72"/>
      <c r="K3247" s="18" t="str">
        <f t="shared" ca="1" si="0"/>
        <v>-</v>
      </c>
      <c r="L3247" s="19" t="e">
        <f>IF(G3247=#REF!,#REF!,"FALSO")</f>
        <v>#REF!</v>
      </c>
      <c r="M3247" s="75"/>
      <c r="N3247" s="76"/>
    </row>
    <row r="3248" spans="1:14" ht="15">
      <c r="A3248" s="80"/>
      <c r="B3248" s="81"/>
      <c r="C3248" s="69"/>
      <c r="D3248" s="69"/>
      <c r="E3248" s="69"/>
      <c r="F3248" s="69"/>
      <c r="G3248" s="82"/>
      <c r="H3248" s="78"/>
      <c r="I3248" s="28">
        <f ca="1">SUMIF('IMPORTBFT (ID)'!$A$3:$A$5000,$G$4:$G$7322,'IMPORTBFT (ID)'!$B$3:$B$5000)</f>
        <v>0</v>
      </c>
      <c r="J3248" s="72"/>
      <c r="K3248" s="18" t="str">
        <f t="shared" ca="1" si="0"/>
        <v>-</v>
      </c>
      <c r="L3248" s="19" t="e">
        <f>IF(G3248=#REF!,#REF!,"FALSO")</f>
        <v>#REF!</v>
      </c>
      <c r="M3248" s="75"/>
      <c r="N3248" s="76"/>
    </row>
    <row r="3249" spans="1:14" ht="15">
      <c r="A3249" s="80"/>
      <c r="B3249" s="81"/>
      <c r="C3249" s="69"/>
      <c r="D3249" s="69"/>
      <c r="E3249" s="69"/>
      <c r="F3249" s="69"/>
      <c r="G3249" s="82"/>
      <c r="H3249" s="78"/>
      <c r="I3249" s="28">
        <f ca="1">SUMIF('IMPORTBFT (ID)'!$A$3:$A$5000,$G$4:$G$7322,'IMPORTBFT (ID)'!$B$3:$B$5000)</f>
        <v>0</v>
      </c>
      <c r="J3249" s="72"/>
      <c r="K3249" s="18" t="str">
        <f t="shared" ca="1" si="0"/>
        <v>-</v>
      </c>
      <c r="L3249" s="19" t="e">
        <f>IF(G3249=#REF!,#REF!,"FALSO")</f>
        <v>#REF!</v>
      </c>
      <c r="M3249" s="75"/>
      <c r="N3249" s="76"/>
    </row>
    <row r="3250" spans="1:14" ht="15">
      <c r="A3250" s="80"/>
      <c r="B3250" s="81"/>
      <c r="C3250" s="69"/>
      <c r="D3250" s="69"/>
      <c r="E3250" s="69"/>
      <c r="F3250" s="69"/>
      <c r="G3250" s="82"/>
      <c r="H3250" s="78"/>
      <c r="I3250" s="28">
        <f ca="1">SUMIF('IMPORTBFT (ID)'!$A$3:$A$5000,$G$4:$G$7322,'IMPORTBFT (ID)'!$B$3:$B$5000)</f>
        <v>0</v>
      </c>
      <c r="J3250" s="72"/>
      <c r="K3250" s="18" t="str">
        <f t="shared" ca="1" si="0"/>
        <v>-</v>
      </c>
      <c r="L3250" s="19" t="e">
        <f>IF(G3250=#REF!,#REF!,"FALSO")</f>
        <v>#REF!</v>
      </c>
      <c r="M3250" s="75"/>
      <c r="N3250" s="76"/>
    </row>
    <row r="3251" spans="1:14" ht="15">
      <c r="A3251" s="80"/>
      <c r="B3251" s="81"/>
      <c r="C3251" s="69"/>
      <c r="D3251" s="69"/>
      <c r="E3251" s="69"/>
      <c r="F3251" s="69"/>
      <c r="G3251" s="82"/>
      <c r="H3251" s="78"/>
      <c r="I3251" s="28">
        <f ca="1">SUMIF('IMPORTBFT (ID)'!$A$3:$A$5000,$G$4:$G$7322,'IMPORTBFT (ID)'!$B$3:$B$5000)</f>
        <v>0</v>
      </c>
      <c r="J3251" s="72"/>
      <c r="K3251" s="18" t="str">
        <f t="shared" ca="1" si="0"/>
        <v>-</v>
      </c>
      <c r="L3251" s="19" t="e">
        <f>IF(G3251=#REF!,#REF!,"FALSO")</f>
        <v>#REF!</v>
      </c>
      <c r="M3251" s="75"/>
      <c r="N3251" s="76"/>
    </row>
    <row r="3252" spans="1:14" ht="15">
      <c r="A3252" s="80"/>
      <c r="B3252" s="81"/>
      <c r="C3252" s="69"/>
      <c r="D3252" s="69"/>
      <c r="E3252" s="69"/>
      <c r="F3252" s="69"/>
      <c r="G3252" s="82"/>
      <c r="H3252" s="78"/>
      <c r="I3252" s="28">
        <f ca="1">SUMIF('IMPORTBFT (ID)'!$A$3:$A$5000,$G$4:$G$7322,'IMPORTBFT (ID)'!$B$3:$B$5000)</f>
        <v>0</v>
      </c>
      <c r="J3252" s="72"/>
      <c r="K3252" s="18" t="str">
        <f t="shared" ca="1" si="0"/>
        <v>-</v>
      </c>
      <c r="L3252" s="19" t="e">
        <f>IF(G3252=#REF!,#REF!,"FALSO")</f>
        <v>#REF!</v>
      </c>
      <c r="M3252" s="75"/>
      <c r="N3252" s="76"/>
    </row>
    <row r="3253" spans="1:14" ht="15">
      <c r="A3253" s="80"/>
      <c r="B3253" s="81"/>
      <c r="C3253" s="69"/>
      <c r="D3253" s="69"/>
      <c r="E3253" s="69"/>
      <c r="F3253" s="69"/>
      <c r="G3253" s="82"/>
      <c r="H3253" s="78"/>
      <c r="I3253" s="28">
        <f ca="1">SUMIF('IMPORTBFT (ID)'!$A$3:$A$5000,$G$4:$G$7322,'IMPORTBFT (ID)'!$B$3:$B$5000)</f>
        <v>0</v>
      </c>
      <c r="J3253" s="72"/>
      <c r="K3253" s="18" t="str">
        <f t="shared" ca="1" si="0"/>
        <v>-</v>
      </c>
      <c r="L3253" s="19" t="e">
        <f>IF(G3253=#REF!,#REF!,"FALSO")</f>
        <v>#REF!</v>
      </c>
      <c r="M3253" s="75"/>
      <c r="N3253" s="76"/>
    </row>
    <row r="3254" spans="1:14" ht="15">
      <c r="A3254" s="80"/>
      <c r="B3254" s="81"/>
      <c r="C3254" s="69"/>
      <c r="D3254" s="69"/>
      <c r="E3254" s="69"/>
      <c r="F3254" s="69"/>
      <c r="G3254" s="82"/>
      <c r="H3254" s="78"/>
      <c r="I3254" s="28">
        <f ca="1">SUMIF('IMPORTBFT (ID)'!$A$3:$A$5000,$G$4:$G$7322,'IMPORTBFT (ID)'!$B$3:$B$5000)</f>
        <v>0</v>
      </c>
      <c r="J3254" s="72"/>
      <c r="K3254" s="18" t="str">
        <f t="shared" ca="1" si="0"/>
        <v>-</v>
      </c>
      <c r="L3254" s="19" t="e">
        <f>IF(G3254=#REF!,#REF!,"FALSO")</f>
        <v>#REF!</v>
      </c>
      <c r="M3254" s="75"/>
      <c r="N3254" s="76"/>
    </row>
    <row r="3255" spans="1:14" ht="15">
      <c r="A3255" s="80"/>
      <c r="B3255" s="81"/>
      <c r="C3255" s="69"/>
      <c r="D3255" s="69"/>
      <c r="E3255" s="69"/>
      <c r="F3255" s="69"/>
      <c r="G3255" s="82"/>
      <c r="H3255" s="78"/>
      <c r="I3255" s="28">
        <f ca="1">SUMIF('IMPORTBFT (ID)'!$A$3:$A$5000,$G$4:$G$7322,'IMPORTBFT (ID)'!$B$3:$B$5000)</f>
        <v>0</v>
      </c>
      <c r="J3255" s="72"/>
      <c r="K3255" s="18" t="str">
        <f t="shared" ca="1" si="0"/>
        <v>-</v>
      </c>
      <c r="L3255" s="19" t="e">
        <f>IF(G3255=#REF!,#REF!,"FALSO")</f>
        <v>#REF!</v>
      </c>
      <c r="M3255" s="75"/>
      <c r="N3255" s="76"/>
    </row>
    <row r="3256" spans="1:14" ht="15">
      <c r="A3256" s="80"/>
      <c r="B3256" s="81"/>
      <c r="C3256" s="69"/>
      <c r="D3256" s="69"/>
      <c r="E3256" s="69"/>
      <c r="F3256" s="69"/>
      <c r="G3256" s="82"/>
      <c r="H3256" s="78"/>
      <c r="I3256" s="28">
        <f ca="1">SUMIF('IMPORTBFT (ID)'!$A$3:$A$5000,$G$4:$G$7322,'IMPORTBFT (ID)'!$B$3:$B$5000)</f>
        <v>0</v>
      </c>
      <c r="J3256" s="72"/>
      <c r="K3256" s="18" t="str">
        <f t="shared" ca="1" si="0"/>
        <v>-</v>
      </c>
      <c r="L3256" s="19" t="e">
        <f>IF(G3256=#REF!,#REF!,"FALSO")</f>
        <v>#REF!</v>
      </c>
      <c r="M3256" s="75"/>
      <c r="N3256" s="76"/>
    </row>
    <row r="3257" spans="1:14" ht="15">
      <c r="A3257" s="80"/>
      <c r="B3257" s="81"/>
      <c r="C3257" s="69"/>
      <c r="D3257" s="69"/>
      <c r="E3257" s="69"/>
      <c r="F3257" s="69"/>
      <c r="G3257" s="82"/>
      <c r="H3257" s="78"/>
      <c r="I3257" s="28">
        <f ca="1">SUMIF('IMPORTBFT (ID)'!$A$3:$A$5000,$G$4:$G$7322,'IMPORTBFT (ID)'!$B$3:$B$5000)</f>
        <v>0</v>
      </c>
      <c r="J3257" s="72"/>
      <c r="K3257" s="18" t="str">
        <f t="shared" ca="1" si="0"/>
        <v>-</v>
      </c>
      <c r="L3257" s="19" t="e">
        <f>IF(G3257=#REF!,#REF!,"FALSO")</f>
        <v>#REF!</v>
      </c>
      <c r="M3257" s="75"/>
      <c r="N3257" s="76"/>
    </row>
    <row r="3258" spans="1:14" ht="15">
      <c r="A3258" s="80"/>
      <c r="B3258" s="81"/>
      <c r="C3258" s="69"/>
      <c r="D3258" s="69"/>
      <c r="E3258" s="69"/>
      <c r="F3258" s="69"/>
      <c r="G3258" s="82"/>
      <c r="H3258" s="78"/>
      <c r="I3258" s="28">
        <f ca="1">SUMIF('IMPORTBFT (ID)'!$A$3:$A$5000,$G$4:$G$7322,'IMPORTBFT (ID)'!$B$3:$B$5000)</f>
        <v>0</v>
      </c>
      <c r="J3258" s="72"/>
      <c r="K3258" s="18" t="str">
        <f t="shared" ca="1" si="0"/>
        <v>-</v>
      </c>
      <c r="L3258" s="19" t="e">
        <f>IF(G3258=#REF!,#REF!,"FALSO")</f>
        <v>#REF!</v>
      </c>
      <c r="M3258" s="75"/>
      <c r="N3258" s="76"/>
    </row>
    <row r="3259" spans="1:14" ht="15">
      <c r="A3259" s="80"/>
      <c r="B3259" s="81"/>
      <c r="C3259" s="69"/>
      <c r="D3259" s="69"/>
      <c r="E3259" s="69"/>
      <c r="F3259" s="69"/>
      <c r="G3259" s="82"/>
      <c r="H3259" s="78"/>
      <c r="I3259" s="28">
        <f ca="1">SUMIF('IMPORTBFT (ID)'!$A$3:$A$5000,$G$4:$G$7322,'IMPORTBFT (ID)'!$B$3:$B$5000)</f>
        <v>0</v>
      </c>
      <c r="J3259" s="72"/>
      <c r="K3259" s="18" t="str">
        <f t="shared" ca="1" si="0"/>
        <v>-</v>
      </c>
      <c r="L3259" s="19" t="e">
        <f>IF(G3259=#REF!,#REF!,"FALSO")</f>
        <v>#REF!</v>
      </c>
      <c r="M3259" s="75"/>
      <c r="N3259" s="76"/>
    </row>
    <row r="3260" spans="1:14" ht="15">
      <c r="A3260" s="80"/>
      <c r="B3260" s="81"/>
      <c r="C3260" s="69"/>
      <c r="D3260" s="69"/>
      <c r="E3260" s="69"/>
      <c r="F3260" s="69"/>
      <c r="G3260" s="82"/>
      <c r="H3260" s="78"/>
      <c r="I3260" s="28">
        <f ca="1">SUMIF('IMPORTBFT (ID)'!$A$3:$A$5000,$G$4:$G$7322,'IMPORTBFT (ID)'!$B$3:$B$5000)</f>
        <v>0</v>
      </c>
      <c r="J3260" s="72"/>
      <c r="K3260" s="18" t="str">
        <f t="shared" ca="1" si="0"/>
        <v>-</v>
      </c>
      <c r="L3260" s="19" t="e">
        <f>IF(G3260=#REF!,#REF!,"FALSO")</f>
        <v>#REF!</v>
      </c>
      <c r="M3260" s="75"/>
      <c r="N3260" s="76"/>
    </row>
    <row r="3261" spans="1:14" ht="15">
      <c r="A3261" s="80"/>
      <c r="B3261" s="81"/>
      <c r="C3261" s="69"/>
      <c r="D3261" s="69"/>
      <c r="E3261" s="69"/>
      <c r="F3261" s="69"/>
      <c r="G3261" s="82"/>
      <c r="H3261" s="78"/>
      <c r="I3261" s="28">
        <f ca="1">SUMIF('IMPORTBFT (ID)'!$A$3:$A$5000,$G$4:$G$7322,'IMPORTBFT (ID)'!$B$3:$B$5000)</f>
        <v>0</v>
      </c>
      <c r="J3261" s="72"/>
      <c r="K3261" s="18" t="str">
        <f t="shared" ca="1" si="0"/>
        <v>-</v>
      </c>
      <c r="L3261" s="19" t="e">
        <f>IF(G3261=#REF!,#REF!,"FALSO")</f>
        <v>#REF!</v>
      </c>
      <c r="M3261" s="75"/>
      <c r="N3261" s="76"/>
    </row>
    <row r="3262" spans="1:14" ht="15">
      <c r="A3262" s="80"/>
      <c r="B3262" s="81"/>
      <c r="C3262" s="69"/>
      <c r="D3262" s="69"/>
      <c r="E3262" s="69"/>
      <c r="F3262" s="69"/>
      <c r="G3262" s="82"/>
      <c r="H3262" s="78"/>
      <c r="I3262" s="28">
        <f ca="1">SUMIF('IMPORTBFT (ID)'!$A$3:$A$5000,$G$4:$G$7322,'IMPORTBFT (ID)'!$B$3:$B$5000)</f>
        <v>0</v>
      </c>
      <c r="J3262" s="72"/>
      <c r="K3262" s="18" t="str">
        <f t="shared" ca="1" si="0"/>
        <v>-</v>
      </c>
      <c r="L3262" s="19" t="e">
        <f>IF(G3262=#REF!,#REF!,"FALSO")</f>
        <v>#REF!</v>
      </c>
      <c r="M3262" s="75"/>
      <c r="N3262" s="76"/>
    </row>
    <row r="3263" spans="1:14" ht="15">
      <c r="A3263" s="80"/>
      <c r="B3263" s="81"/>
      <c r="C3263" s="69"/>
      <c r="D3263" s="69"/>
      <c r="E3263" s="69"/>
      <c r="F3263" s="69"/>
      <c r="G3263" s="82"/>
      <c r="H3263" s="78"/>
      <c r="I3263" s="28">
        <f ca="1">SUMIF('IMPORTBFT (ID)'!$A$3:$A$5000,$G$4:$G$7322,'IMPORTBFT (ID)'!$B$3:$B$5000)</f>
        <v>0</v>
      </c>
      <c r="J3263" s="72"/>
      <c r="K3263" s="18" t="str">
        <f t="shared" ca="1" si="0"/>
        <v>-</v>
      </c>
      <c r="L3263" s="19" t="e">
        <f>IF(G3263=#REF!,#REF!,"FALSO")</f>
        <v>#REF!</v>
      </c>
      <c r="M3263" s="75"/>
      <c r="N3263" s="76"/>
    </row>
    <row r="3264" spans="1:14" ht="15">
      <c r="A3264" s="80"/>
      <c r="B3264" s="81"/>
      <c r="C3264" s="69"/>
      <c r="D3264" s="69"/>
      <c r="E3264" s="69"/>
      <c r="F3264" s="69"/>
      <c r="G3264" s="82"/>
      <c r="H3264" s="78"/>
      <c r="I3264" s="28">
        <f ca="1">SUMIF('IMPORTBFT (ID)'!$A$3:$A$5000,$G$4:$G$7322,'IMPORTBFT (ID)'!$B$3:$B$5000)</f>
        <v>0</v>
      </c>
      <c r="J3264" s="72"/>
      <c r="K3264" s="18" t="str">
        <f t="shared" ca="1" si="0"/>
        <v>-</v>
      </c>
      <c r="L3264" s="19" t="e">
        <f>IF(G3264=#REF!,#REF!,"FALSO")</f>
        <v>#REF!</v>
      </c>
      <c r="M3264" s="75"/>
      <c r="N3264" s="76"/>
    </row>
    <row r="3265" spans="1:14" ht="15">
      <c r="A3265" s="80"/>
      <c r="B3265" s="81"/>
      <c r="C3265" s="69"/>
      <c r="D3265" s="69"/>
      <c r="E3265" s="69"/>
      <c r="F3265" s="69"/>
      <c r="G3265" s="82"/>
      <c r="H3265" s="78"/>
      <c r="I3265" s="28">
        <f ca="1">SUMIF('IMPORTBFT (ID)'!$A$3:$A$5000,$G$4:$G$7322,'IMPORTBFT (ID)'!$B$3:$B$5000)</f>
        <v>0</v>
      </c>
      <c r="J3265" s="72"/>
      <c r="K3265" s="18" t="str">
        <f t="shared" ca="1" si="0"/>
        <v>-</v>
      </c>
      <c r="L3265" s="19" t="e">
        <f>IF(G3265=#REF!,#REF!,"FALSO")</f>
        <v>#REF!</v>
      </c>
      <c r="M3265" s="75"/>
      <c r="N3265" s="76"/>
    </row>
    <row r="3266" spans="1:14" ht="15">
      <c r="A3266" s="80"/>
      <c r="B3266" s="81"/>
      <c r="C3266" s="69"/>
      <c r="D3266" s="69"/>
      <c r="E3266" s="69"/>
      <c r="F3266" s="69"/>
      <c r="G3266" s="82"/>
      <c r="H3266" s="78"/>
      <c r="I3266" s="28">
        <f ca="1">SUMIF('IMPORTBFT (ID)'!$A$3:$A$5000,$G$4:$G$7322,'IMPORTBFT (ID)'!$B$3:$B$5000)</f>
        <v>0</v>
      </c>
      <c r="J3266" s="72"/>
      <c r="K3266" s="18" t="str">
        <f t="shared" ca="1" si="0"/>
        <v>-</v>
      </c>
      <c r="L3266" s="19" t="e">
        <f>IF(G3266=#REF!,#REF!,"FALSO")</f>
        <v>#REF!</v>
      </c>
      <c r="M3266" s="75"/>
      <c r="N3266" s="76"/>
    </row>
    <row r="3267" spans="1:14" ht="15">
      <c r="A3267" s="80"/>
      <c r="B3267" s="81"/>
      <c r="C3267" s="69"/>
      <c r="D3267" s="69"/>
      <c r="E3267" s="69"/>
      <c r="F3267" s="69"/>
      <c r="G3267" s="82"/>
      <c r="H3267" s="78"/>
      <c r="I3267" s="28">
        <f ca="1">SUMIF('IMPORTBFT (ID)'!$A$3:$A$5000,$G$4:$G$7322,'IMPORTBFT (ID)'!$B$3:$B$5000)</f>
        <v>0</v>
      </c>
      <c r="J3267" s="72"/>
      <c r="K3267" s="18" t="str">
        <f t="shared" ca="1" si="0"/>
        <v>-</v>
      </c>
      <c r="L3267" s="19" t="e">
        <f>IF(G3267=#REF!,#REF!,"FALSO")</f>
        <v>#REF!</v>
      </c>
      <c r="M3267" s="75"/>
      <c r="N3267" s="76"/>
    </row>
    <row r="3268" spans="1:14" ht="15">
      <c r="A3268" s="80"/>
      <c r="B3268" s="81"/>
      <c r="C3268" s="69"/>
      <c r="D3268" s="69"/>
      <c r="E3268" s="69"/>
      <c r="F3268" s="69"/>
      <c r="G3268" s="82"/>
      <c r="H3268" s="78"/>
      <c r="I3268" s="28">
        <f ca="1">SUMIF('IMPORTBFT (ID)'!$A$3:$A$5000,$G$4:$G$7322,'IMPORTBFT (ID)'!$B$3:$B$5000)</f>
        <v>0</v>
      </c>
      <c r="J3268" s="72"/>
      <c r="K3268" s="18" t="str">
        <f t="shared" ca="1" si="0"/>
        <v>-</v>
      </c>
      <c r="L3268" s="19" t="e">
        <f>IF(G3268=#REF!,#REF!,"FALSO")</f>
        <v>#REF!</v>
      </c>
      <c r="M3268" s="75"/>
      <c r="N3268" s="76"/>
    </row>
    <row r="3269" spans="1:14" ht="15">
      <c r="A3269" s="80"/>
      <c r="B3269" s="81"/>
      <c r="C3269" s="69"/>
      <c r="D3269" s="69"/>
      <c r="E3269" s="69"/>
      <c r="F3269" s="69"/>
      <c r="G3269" s="82"/>
      <c r="H3269" s="78"/>
      <c r="I3269" s="28">
        <f ca="1">SUMIF('IMPORTBFT (ID)'!$A$3:$A$5000,$G$4:$G$7322,'IMPORTBFT (ID)'!$B$3:$B$5000)</f>
        <v>0</v>
      </c>
      <c r="J3269" s="72"/>
      <c r="K3269" s="18" t="str">
        <f t="shared" ca="1" si="0"/>
        <v>-</v>
      </c>
      <c r="L3269" s="19" t="e">
        <f>IF(G3269=#REF!,#REF!,"FALSO")</f>
        <v>#REF!</v>
      </c>
      <c r="M3269" s="75"/>
      <c r="N3269" s="76"/>
    </row>
    <row r="3270" spans="1:14" ht="15">
      <c r="A3270" s="80"/>
      <c r="B3270" s="81"/>
      <c r="C3270" s="69"/>
      <c r="D3270" s="69"/>
      <c r="E3270" s="69"/>
      <c r="F3270" s="69"/>
      <c r="G3270" s="82"/>
      <c r="H3270" s="78"/>
      <c r="I3270" s="28">
        <f ca="1">SUMIF('IMPORTBFT (ID)'!$A$3:$A$5000,$G$4:$G$7322,'IMPORTBFT (ID)'!$B$3:$B$5000)</f>
        <v>0</v>
      </c>
      <c r="J3270" s="72"/>
      <c r="K3270" s="18" t="str">
        <f t="shared" ca="1" si="0"/>
        <v>-</v>
      </c>
      <c r="L3270" s="19" t="e">
        <f>IF(G3270=#REF!,#REF!,"FALSO")</f>
        <v>#REF!</v>
      </c>
      <c r="M3270" s="75"/>
      <c r="N3270" s="76"/>
    </row>
    <row r="3271" spans="1:14" ht="15">
      <c r="A3271" s="80"/>
      <c r="B3271" s="81"/>
      <c r="C3271" s="69"/>
      <c r="D3271" s="69"/>
      <c r="E3271" s="69"/>
      <c r="F3271" s="69"/>
      <c r="G3271" s="82"/>
      <c r="H3271" s="78"/>
      <c r="I3271" s="28">
        <f ca="1">SUMIF('IMPORTBFT (ID)'!$A$3:$A$5000,$G$4:$G$7322,'IMPORTBFT (ID)'!$B$3:$B$5000)</f>
        <v>0</v>
      </c>
      <c r="J3271" s="72"/>
      <c r="K3271" s="18" t="str">
        <f t="shared" ca="1" si="0"/>
        <v>-</v>
      </c>
      <c r="L3271" s="19" t="e">
        <f>IF(G3271=#REF!,#REF!,"FALSO")</f>
        <v>#REF!</v>
      </c>
      <c r="M3271" s="75"/>
      <c r="N3271" s="76"/>
    </row>
    <row r="3272" spans="1:14" ht="15">
      <c r="A3272" s="80"/>
      <c r="B3272" s="81"/>
      <c r="C3272" s="69"/>
      <c r="D3272" s="69"/>
      <c r="E3272" s="69"/>
      <c r="F3272" s="69"/>
      <c r="G3272" s="82"/>
      <c r="H3272" s="78"/>
      <c r="I3272" s="28">
        <f ca="1">SUMIF('IMPORTBFT (ID)'!$A$3:$A$5000,$G$4:$G$7322,'IMPORTBFT (ID)'!$B$3:$B$5000)</f>
        <v>0</v>
      </c>
      <c r="J3272" s="72"/>
      <c r="K3272" s="18" t="str">
        <f t="shared" ca="1" si="0"/>
        <v>-</v>
      </c>
      <c r="L3272" s="19" t="e">
        <f>IF(G3272=#REF!,#REF!,"FALSO")</f>
        <v>#REF!</v>
      </c>
      <c r="M3272" s="75"/>
      <c r="N3272" s="76"/>
    </row>
    <row r="3273" spans="1:14" ht="15">
      <c r="A3273" s="80"/>
      <c r="B3273" s="81"/>
      <c r="C3273" s="69"/>
      <c r="D3273" s="69"/>
      <c r="E3273" s="69"/>
      <c r="F3273" s="69"/>
      <c r="G3273" s="82"/>
      <c r="H3273" s="78"/>
      <c r="I3273" s="28">
        <f ca="1">SUMIF('IMPORTBFT (ID)'!$A$3:$A$5000,$G$4:$G$7322,'IMPORTBFT (ID)'!$B$3:$B$5000)</f>
        <v>0</v>
      </c>
      <c r="J3273" s="72"/>
      <c r="K3273" s="18" t="str">
        <f t="shared" ca="1" si="0"/>
        <v>-</v>
      </c>
      <c r="L3273" s="19" t="e">
        <f>IF(G3273=#REF!,#REF!,"FALSO")</f>
        <v>#REF!</v>
      </c>
      <c r="M3273" s="75"/>
      <c r="N3273" s="76"/>
    </row>
    <row r="3274" spans="1:14" ht="15">
      <c r="A3274" s="80"/>
      <c r="B3274" s="81"/>
      <c r="C3274" s="69"/>
      <c r="D3274" s="69"/>
      <c r="E3274" s="69"/>
      <c r="F3274" s="69"/>
      <c r="G3274" s="82"/>
      <c r="H3274" s="78"/>
      <c r="I3274" s="28">
        <f ca="1">SUMIF('IMPORTBFT (ID)'!$A$3:$A$5000,$G$4:$G$7322,'IMPORTBFT (ID)'!$B$3:$B$5000)</f>
        <v>0</v>
      </c>
      <c r="J3274" s="72"/>
      <c r="K3274" s="18" t="str">
        <f t="shared" ca="1" si="0"/>
        <v>-</v>
      </c>
      <c r="L3274" s="19" t="e">
        <f>IF(G3274=#REF!,#REF!,"FALSO")</f>
        <v>#REF!</v>
      </c>
      <c r="M3274" s="75"/>
      <c r="N3274" s="76"/>
    </row>
    <row r="3275" spans="1:14" ht="15">
      <c r="A3275" s="80"/>
      <c r="B3275" s="81"/>
      <c r="C3275" s="69"/>
      <c r="D3275" s="69"/>
      <c r="E3275" s="69"/>
      <c r="F3275" s="69"/>
      <c r="G3275" s="82"/>
      <c r="H3275" s="78"/>
      <c r="I3275" s="28">
        <f ca="1">SUMIF('IMPORTBFT (ID)'!$A$3:$A$5000,$G$4:$G$7322,'IMPORTBFT (ID)'!$B$3:$B$5000)</f>
        <v>0</v>
      </c>
      <c r="J3275" s="72"/>
      <c r="K3275" s="18" t="str">
        <f t="shared" ca="1" si="0"/>
        <v>-</v>
      </c>
      <c r="L3275" s="19" t="e">
        <f>IF(G3275=#REF!,#REF!,"FALSO")</f>
        <v>#REF!</v>
      </c>
      <c r="M3275" s="75"/>
      <c r="N3275" s="76"/>
    </row>
    <row r="3276" spans="1:14" ht="15">
      <c r="A3276" s="80"/>
      <c r="B3276" s="81"/>
      <c r="C3276" s="69"/>
      <c r="D3276" s="69"/>
      <c r="E3276" s="69"/>
      <c r="F3276" s="69"/>
      <c r="G3276" s="82"/>
      <c r="H3276" s="78"/>
      <c r="I3276" s="28">
        <f ca="1">SUMIF('IMPORTBFT (ID)'!$A$3:$A$5000,$G$4:$G$7322,'IMPORTBFT (ID)'!$B$3:$B$5000)</f>
        <v>0</v>
      </c>
      <c r="J3276" s="72"/>
      <c r="K3276" s="18" t="str">
        <f t="shared" ca="1" si="0"/>
        <v>-</v>
      </c>
      <c r="L3276" s="19" t="e">
        <f>IF(G3276=#REF!,#REF!,"FALSO")</f>
        <v>#REF!</v>
      </c>
      <c r="M3276" s="75"/>
      <c r="N3276" s="76"/>
    </row>
    <row r="3277" spans="1:14" ht="15">
      <c r="A3277" s="80"/>
      <c r="B3277" s="81"/>
      <c r="C3277" s="69"/>
      <c r="D3277" s="69"/>
      <c r="E3277" s="69"/>
      <c r="F3277" s="69"/>
      <c r="G3277" s="82"/>
      <c r="H3277" s="78"/>
      <c r="I3277" s="28">
        <f ca="1">SUMIF('IMPORTBFT (ID)'!$A$3:$A$5000,$G$4:$G$7322,'IMPORTBFT (ID)'!$B$3:$B$5000)</f>
        <v>0</v>
      </c>
      <c r="J3277" s="72"/>
      <c r="K3277" s="18" t="str">
        <f t="shared" ca="1" si="0"/>
        <v>-</v>
      </c>
      <c r="L3277" s="19" t="e">
        <f>IF(G3277=#REF!,#REF!,"FALSO")</f>
        <v>#REF!</v>
      </c>
      <c r="M3277" s="75"/>
      <c r="N3277" s="76"/>
    </row>
    <row r="3278" spans="1:14" ht="15">
      <c r="A3278" s="80"/>
      <c r="B3278" s="81"/>
      <c r="C3278" s="69"/>
      <c r="D3278" s="69"/>
      <c r="E3278" s="69"/>
      <c r="F3278" s="69"/>
      <c r="G3278" s="82"/>
      <c r="H3278" s="78"/>
      <c r="I3278" s="28">
        <f ca="1">SUMIF('IMPORTBFT (ID)'!$A$3:$A$5000,$G$4:$G$7322,'IMPORTBFT (ID)'!$B$3:$B$5000)</f>
        <v>0</v>
      </c>
      <c r="J3278" s="72"/>
      <c r="K3278" s="18" t="str">
        <f t="shared" ca="1" si="0"/>
        <v>-</v>
      </c>
      <c r="L3278" s="19" t="e">
        <f>IF(G3278=#REF!,#REF!,"FALSO")</f>
        <v>#REF!</v>
      </c>
      <c r="M3278" s="75"/>
      <c r="N3278" s="76"/>
    </row>
    <row r="3279" spans="1:14" ht="15">
      <c r="A3279" s="80"/>
      <c r="B3279" s="81"/>
      <c r="C3279" s="69"/>
      <c r="D3279" s="69"/>
      <c r="E3279" s="69"/>
      <c r="F3279" s="69"/>
      <c r="G3279" s="82"/>
      <c r="H3279" s="78"/>
      <c r="I3279" s="28">
        <f ca="1">SUMIF('IMPORTBFT (ID)'!$A$3:$A$5000,$G$4:$G$7322,'IMPORTBFT (ID)'!$B$3:$B$5000)</f>
        <v>0</v>
      </c>
      <c r="J3279" s="72"/>
      <c r="K3279" s="18" t="str">
        <f t="shared" ca="1" si="0"/>
        <v>-</v>
      </c>
      <c r="L3279" s="19" t="e">
        <f>IF(G3279=#REF!,#REF!,"FALSO")</f>
        <v>#REF!</v>
      </c>
      <c r="M3279" s="75"/>
      <c r="N3279" s="76"/>
    </row>
    <row r="3280" spans="1:14" ht="15">
      <c r="A3280" s="80"/>
      <c r="B3280" s="81"/>
      <c r="C3280" s="69"/>
      <c r="D3280" s="69"/>
      <c r="E3280" s="69"/>
      <c r="F3280" s="69"/>
      <c r="G3280" s="82"/>
      <c r="H3280" s="78"/>
      <c r="I3280" s="28">
        <f ca="1">SUMIF('IMPORTBFT (ID)'!$A$3:$A$5000,$G$4:$G$7322,'IMPORTBFT (ID)'!$B$3:$B$5000)</f>
        <v>0</v>
      </c>
      <c r="J3280" s="72"/>
      <c r="K3280" s="18" t="str">
        <f t="shared" ca="1" si="0"/>
        <v>-</v>
      </c>
      <c r="L3280" s="19" t="e">
        <f>IF(G3280=#REF!,#REF!,"FALSO")</f>
        <v>#REF!</v>
      </c>
      <c r="M3280" s="75"/>
      <c r="N3280" s="76"/>
    </row>
    <row r="3281" spans="1:14" ht="15">
      <c r="A3281" s="80"/>
      <c r="B3281" s="81"/>
      <c r="C3281" s="69"/>
      <c r="D3281" s="69"/>
      <c r="E3281" s="69"/>
      <c r="F3281" s="69"/>
      <c r="G3281" s="82"/>
      <c r="H3281" s="78"/>
      <c r="I3281" s="28">
        <f ca="1">SUMIF('IMPORTBFT (ID)'!$A$3:$A$5000,$G$4:$G$7322,'IMPORTBFT (ID)'!$B$3:$B$5000)</f>
        <v>0</v>
      </c>
      <c r="J3281" s="72"/>
      <c r="K3281" s="18" t="str">
        <f t="shared" ca="1" si="0"/>
        <v>-</v>
      </c>
      <c r="L3281" s="19" t="e">
        <f>IF(G3281=#REF!,#REF!,"FALSO")</f>
        <v>#REF!</v>
      </c>
      <c r="M3281" s="75"/>
      <c r="N3281" s="76"/>
    </row>
    <row r="3282" spans="1:14" ht="15">
      <c r="A3282" s="80"/>
      <c r="B3282" s="81"/>
      <c r="C3282" s="69"/>
      <c r="D3282" s="69"/>
      <c r="E3282" s="69"/>
      <c r="F3282" s="69"/>
      <c r="G3282" s="82"/>
      <c r="H3282" s="78"/>
      <c r="I3282" s="28">
        <f ca="1">SUMIF('IMPORTBFT (ID)'!$A$3:$A$5000,$G$4:$G$7322,'IMPORTBFT (ID)'!$B$3:$B$5000)</f>
        <v>0</v>
      </c>
      <c r="J3282" s="72"/>
      <c r="K3282" s="18" t="str">
        <f t="shared" ca="1" si="0"/>
        <v>-</v>
      </c>
      <c r="L3282" s="19" t="e">
        <f>IF(G3282=#REF!,#REF!,"FALSO")</f>
        <v>#REF!</v>
      </c>
      <c r="M3282" s="75"/>
      <c r="N3282" s="76"/>
    </row>
    <row r="3283" spans="1:14" ht="15">
      <c r="A3283" s="80"/>
      <c r="B3283" s="81"/>
      <c r="C3283" s="69"/>
      <c r="D3283" s="69"/>
      <c r="E3283" s="69"/>
      <c r="F3283" s="69"/>
      <c r="G3283" s="82"/>
      <c r="H3283" s="78"/>
      <c r="I3283" s="28">
        <f ca="1">SUMIF('IMPORTBFT (ID)'!$A$3:$A$5000,$G$4:$G$7322,'IMPORTBFT (ID)'!$B$3:$B$5000)</f>
        <v>0</v>
      </c>
      <c r="J3283" s="72"/>
      <c r="K3283" s="18" t="str">
        <f t="shared" ca="1" si="0"/>
        <v>-</v>
      </c>
      <c r="L3283" s="19" t="e">
        <f>IF(G3283=#REF!,#REF!,"FALSO")</f>
        <v>#REF!</v>
      </c>
      <c r="M3283" s="75"/>
      <c r="N3283" s="76"/>
    </row>
    <row r="3284" spans="1:14" ht="15">
      <c r="A3284" s="80"/>
      <c r="B3284" s="81"/>
      <c r="C3284" s="69"/>
      <c r="D3284" s="69"/>
      <c r="E3284" s="69"/>
      <c r="F3284" s="69"/>
      <c r="G3284" s="82"/>
      <c r="H3284" s="78"/>
      <c r="I3284" s="28">
        <f ca="1">SUMIF('IMPORTBFT (ID)'!$A$3:$A$5000,$G$4:$G$7322,'IMPORTBFT (ID)'!$B$3:$B$5000)</f>
        <v>0</v>
      </c>
      <c r="J3284" s="72"/>
      <c r="K3284" s="18" t="str">
        <f t="shared" ca="1" si="0"/>
        <v>-</v>
      </c>
      <c r="L3284" s="19" t="e">
        <f>IF(G3284=#REF!,#REF!,"FALSO")</f>
        <v>#REF!</v>
      </c>
      <c r="M3284" s="75"/>
      <c r="N3284" s="76"/>
    </row>
    <row r="3285" spans="1:14" ht="15">
      <c r="A3285" s="80"/>
      <c r="B3285" s="81"/>
      <c r="C3285" s="69"/>
      <c r="D3285" s="69"/>
      <c r="E3285" s="69"/>
      <c r="F3285" s="69"/>
      <c r="G3285" s="82"/>
      <c r="H3285" s="78"/>
      <c r="I3285" s="28">
        <f ca="1">SUMIF('IMPORTBFT (ID)'!$A$3:$A$5000,$G$4:$G$7322,'IMPORTBFT (ID)'!$B$3:$B$5000)</f>
        <v>0</v>
      </c>
      <c r="J3285" s="72"/>
      <c r="K3285" s="18" t="str">
        <f t="shared" ca="1" si="0"/>
        <v>-</v>
      </c>
      <c r="L3285" s="19" t="e">
        <f>IF(G3285=#REF!,#REF!,"FALSO")</f>
        <v>#REF!</v>
      </c>
      <c r="M3285" s="75"/>
      <c r="N3285" s="76"/>
    </row>
    <row r="3286" spans="1:14" ht="15">
      <c r="A3286" s="80"/>
      <c r="B3286" s="81"/>
      <c r="C3286" s="69"/>
      <c r="D3286" s="69"/>
      <c r="E3286" s="69"/>
      <c r="F3286" s="69"/>
      <c r="G3286" s="82"/>
      <c r="H3286" s="78"/>
      <c r="I3286" s="28">
        <f ca="1">SUMIF('IMPORTBFT (ID)'!$A$3:$A$5000,$G$4:$G$7322,'IMPORTBFT (ID)'!$B$3:$B$5000)</f>
        <v>0</v>
      </c>
      <c r="J3286" s="72"/>
      <c r="K3286" s="18" t="str">
        <f t="shared" ca="1" si="0"/>
        <v>-</v>
      </c>
      <c r="L3286" s="19" t="e">
        <f>IF(G3286=#REF!,#REF!,"FALSO")</f>
        <v>#REF!</v>
      </c>
      <c r="M3286" s="75"/>
      <c r="N3286" s="76"/>
    </row>
    <row r="3287" spans="1:14" ht="15">
      <c r="A3287" s="80"/>
      <c r="B3287" s="81"/>
      <c r="C3287" s="69"/>
      <c r="D3287" s="69"/>
      <c r="E3287" s="69"/>
      <c r="F3287" s="69"/>
      <c r="G3287" s="82"/>
      <c r="H3287" s="78"/>
      <c r="I3287" s="28">
        <f ca="1">SUMIF('IMPORTBFT (ID)'!$A$3:$A$5000,$G$4:$G$7322,'IMPORTBFT (ID)'!$B$3:$B$5000)</f>
        <v>0</v>
      </c>
      <c r="J3287" s="72"/>
      <c r="K3287" s="18" t="str">
        <f t="shared" ca="1" si="0"/>
        <v>-</v>
      </c>
      <c r="L3287" s="19" t="e">
        <f>IF(G3287=#REF!,#REF!,"FALSO")</f>
        <v>#REF!</v>
      </c>
      <c r="M3287" s="75"/>
      <c r="N3287" s="76"/>
    </row>
    <row r="3288" spans="1:14" ht="15">
      <c r="A3288" s="80"/>
      <c r="B3288" s="81"/>
      <c r="C3288" s="69"/>
      <c r="D3288" s="69"/>
      <c r="E3288" s="69"/>
      <c r="F3288" s="69"/>
      <c r="G3288" s="82"/>
      <c r="H3288" s="78"/>
      <c r="I3288" s="28">
        <f ca="1">SUMIF('IMPORTBFT (ID)'!$A$3:$A$5000,$G$4:$G$7322,'IMPORTBFT (ID)'!$B$3:$B$5000)</f>
        <v>0</v>
      </c>
      <c r="J3288" s="72"/>
      <c r="K3288" s="18" t="str">
        <f t="shared" ca="1" si="0"/>
        <v>-</v>
      </c>
      <c r="L3288" s="19" t="e">
        <f>IF(G3288=#REF!,#REF!,"FALSO")</f>
        <v>#REF!</v>
      </c>
      <c r="M3288" s="75"/>
      <c r="N3288" s="76"/>
    </row>
    <row r="3289" spans="1:14" ht="15">
      <c r="A3289" s="80"/>
      <c r="B3289" s="81"/>
      <c r="C3289" s="69"/>
      <c r="D3289" s="69"/>
      <c r="E3289" s="69"/>
      <c r="F3289" s="69"/>
      <c r="G3289" s="82"/>
      <c r="H3289" s="78"/>
      <c r="I3289" s="28">
        <f ca="1">SUMIF('IMPORTBFT (ID)'!$A$3:$A$5000,$G$4:$G$7322,'IMPORTBFT (ID)'!$B$3:$B$5000)</f>
        <v>0</v>
      </c>
      <c r="J3289" s="72"/>
      <c r="K3289" s="18" t="str">
        <f t="shared" ca="1" si="0"/>
        <v>-</v>
      </c>
      <c r="L3289" s="19" t="e">
        <f>IF(G3289=#REF!,#REF!,"FALSO")</f>
        <v>#REF!</v>
      </c>
      <c r="M3289" s="75"/>
      <c r="N3289" s="76"/>
    </row>
    <row r="3290" spans="1:14" ht="15">
      <c r="A3290" s="80"/>
      <c r="B3290" s="81"/>
      <c r="C3290" s="69"/>
      <c r="D3290" s="69"/>
      <c r="E3290" s="69"/>
      <c r="F3290" s="69"/>
      <c r="G3290" s="82"/>
      <c r="H3290" s="78"/>
      <c r="I3290" s="28">
        <f ca="1">SUMIF('IMPORTBFT (ID)'!$A$3:$A$5000,$G$4:$G$7322,'IMPORTBFT (ID)'!$B$3:$B$5000)</f>
        <v>0</v>
      </c>
      <c r="J3290" s="72"/>
      <c r="K3290" s="18" t="str">
        <f t="shared" ca="1" si="0"/>
        <v>-</v>
      </c>
      <c r="L3290" s="19" t="e">
        <f>IF(G3290=#REF!,#REF!,"FALSO")</f>
        <v>#REF!</v>
      </c>
      <c r="M3290" s="75"/>
      <c r="N3290" s="76"/>
    </row>
    <row r="3291" spans="1:14" ht="15">
      <c r="A3291" s="80"/>
      <c r="B3291" s="81"/>
      <c r="C3291" s="69"/>
      <c r="D3291" s="69"/>
      <c r="E3291" s="69"/>
      <c r="F3291" s="69"/>
      <c r="G3291" s="82"/>
      <c r="H3291" s="78"/>
      <c r="I3291" s="28">
        <f ca="1">SUMIF('IMPORTBFT (ID)'!$A$3:$A$5000,$G$4:$G$7322,'IMPORTBFT (ID)'!$B$3:$B$5000)</f>
        <v>0</v>
      </c>
      <c r="J3291" s="72"/>
      <c r="K3291" s="18" t="str">
        <f t="shared" ca="1" si="0"/>
        <v>-</v>
      </c>
      <c r="L3291" s="19" t="e">
        <f>IF(G3291=#REF!,#REF!,"FALSO")</f>
        <v>#REF!</v>
      </c>
      <c r="M3291" s="75"/>
      <c r="N3291" s="76"/>
    </row>
    <row r="3292" spans="1:14" ht="15">
      <c r="A3292" s="80"/>
      <c r="B3292" s="81"/>
      <c r="C3292" s="69"/>
      <c r="D3292" s="69"/>
      <c r="E3292" s="69"/>
      <c r="F3292" s="69"/>
      <c r="G3292" s="82"/>
      <c r="H3292" s="78"/>
      <c r="I3292" s="28">
        <f ca="1">SUMIF('IMPORTBFT (ID)'!$A$3:$A$5000,$G$4:$G$7322,'IMPORTBFT (ID)'!$B$3:$B$5000)</f>
        <v>0</v>
      </c>
      <c r="J3292" s="72"/>
      <c r="K3292" s="18" t="str">
        <f t="shared" ca="1" si="0"/>
        <v>-</v>
      </c>
      <c r="L3292" s="19" t="e">
        <f>IF(G3292=#REF!,#REF!,"FALSO")</f>
        <v>#REF!</v>
      </c>
      <c r="M3292" s="75"/>
      <c r="N3292" s="76"/>
    </row>
    <row r="3293" spans="1:14" ht="15">
      <c r="A3293" s="80"/>
      <c r="B3293" s="81"/>
      <c r="C3293" s="69"/>
      <c r="D3293" s="69"/>
      <c r="E3293" s="69"/>
      <c r="F3293" s="69"/>
      <c r="G3293" s="82"/>
      <c r="H3293" s="78"/>
      <c r="I3293" s="28">
        <f ca="1">SUMIF('IMPORTBFT (ID)'!$A$3:$A$5000,$G$4:$G$7322,'IMPORTBFT (ID)'!$B$3:$B$5000)</f>
        <v>0</v>
      </c>
      <c r="J3293" s="72"/>
      <c r="K3293" s="18" t="str">
        <f t="shared" ca="1" si="0"/>
        <v>-</v>
      </c>
      <c r="L3293" s="19" t="e">
        <f>IF(G3293=#REF!,#REF!,"FALSO")</f>
        <v>#REF!</v>
      </c>
      <c r="M3293" s="75"/>
      <c r="N3293" s="76"/>
    </row>
    <row r="3294" spans="1:14" ht="15">
      <c r="A3294" s="80"/>
      <c r="B3294" s="81"/>
      <c r="C3294" s="69"/>
      <c r="D3294" s="69"/>
      <c r="E3294" s="69"/>
      <c r="F3294" s="69"/>
      <c r="G3294" s="82"/>
      <c r="H3294" s="78"/>
      <c r="I3294" s="28">
        <f ca="1">SUMIF('IMPORTBFT (ID)'!$A$3:$A$5000,$G$4:$G$7322,'IMPORTBFT (ID)'!$B$3:$B$5000)</f>
        <v>0</v>
      </c>
      <c r="J3294" s="72"/>
      <c r="K3294" s="18" t="str">
        <f t="shared" ca="1" si="0"/>
        <v>-</v>
      </c>
      <c r="L3294" s="19" t="e">
        <f>IF(G3294=#REF!,#REF!,"FALSO")</f>
        <v>#REF!</v>
      </c>
      <c r="M3294" s="75"/>
      <c r="N3294" s="76"/>
    </row>
    <row r="3295" spans="1:14" ht="15">
      <c r="A3295" s="80"/>
      <c r="B3295" s="81"/>
      <c r="C3295" s="69"/>
      <c r="D3295" s="69"/>
      <c r="E3295" s="69"/>
      <c r="F3295" s="69"/>
      <c r="G3295" s="82"/>
      <c r="H3295" s="78"/>
      <c r="I3295" s="28">
        <f ca="1">SUMIF('IMPORTBFT (ID)'!$A$3:$A$5000,$G$4:$G$7322,'IMPORTBFT (ID)'!$B$3:$B$5000)</f>
        <v>0</v>
      </c>
      <c r="J3295" s="72"/>
      <c r="K3295" s="18" t="str">
        <f t="shared" ca="1" si="0"/>
        <v>-</v>
      </c>
      <c r="L3295" s="19" t="e">
        <f>IF(G3295=#REF!,#REF!,"FALSO")</f>
        <v>#REF!</v>
      </c>
      <c r="M3295" s="75"/>
      <c r="N3295" s="76"/>
    </row>
    <row r="3296" spans="1:14" ht="15">
      <c r="A3296" s="80"/>
      <c r="B3296" s="81"/>
      <c r="C3296" s="69"/>
      <c r="D3296" s="69"/>
      <c r="E3296" s="69"/>
      <c r="F3296" s="69"/>
      <c r="G3296" s="82"/>
      <c r="H3296" s="78"/>
      <c r="I3296" s="28">
        <f ca="1">SUMIF('IMPORTBFT (ID)'!$A$3:$A$5000,$G$4:$G$7322,'IMPORTBFT (ID)'!$B$3:$B$5000)</f>
        <v>0</v>
      </c>
      <c r="J3296" s="72"/>
      <c r="K3296" s="18" t="str">
        <f t="shared" ca="1" si="0"/>
        <v>-</v>
      </c>
      <c r="L3296" s="19" t="e">
        <f>IF(G3296=#REF!,#REF!,"FALSO")</f>
        <v>#REF!</v>
      </c>
      <c r="M3296" s="75"/>
      <c r="N3296" s="76"/>
    </row>
    <row r="3297" spans="1:14" ht="15">
      <c r="A3297" s="80"/>
      <c r="B3297" s="81"/>
      <c r="C3297" s="69"/>
      <c r="D3297" s="69"/>
      <c r="E3297" s="69"/>
      <c r="F3297" s="69"/>
      <c r="G3297" s="82"/>
      <c r="H3297" s="78"/>
      <c r="I3297" s="28">
        <f ca="1">SUMIF('IMPORTBFT (ID)'!$A$3:$A$5000,$G$4:$G$7322,'IMPORTBFT (ID)'!$B$3:$B$5000)</f>
        <v>0</v>
      </c>
      <c r="J3297" s="72"/>
      <c r="K3297" s="18" t="str">
        <f t="shared" ca="1" si="0"/>
        <v>-</v>
      </c>
      <c r="L3297" s="19" t="e">
        <f>IF(G3297=#REF!,#REF!,"FALSO")</f>
        <v>#REF!</v>
      </c>
      <c r="M3297" s="75"/>
      <c r="N3297" s="76"/>
    </row>
    <row r="3298" spans="1:14" ht="15">
      <c r="A3298" s="80"/>
      <c r="B3298" s="81"/>
      <c r="C3298" s="69"/>
      <c r="D3298" s="69"/>
      <c r="E3298" s="69"/>
      <c r="F3298" s="69"/>
      <c r="G3298" s="82"/>
      <c r="H3298" s="78"/>
      <c r="I3298" s="28">
        <f ca="1">SUMIF('IMPORTBFT (ID)'!$A$3:$A$5000,$G$4:$G$7322,'IMPORTBFT (ID)'!$B$3:$B$5000)</f>
        <v>0</v>
      </c>
      <c r="J3298" s="72"/>
      <c r="K3298" s="18" t="str">
        <f t="shared" ca="1" si="0"/>
        <v>-</v>
      </c>
      <c r="L3298" s="19" t="e">
        <f>IF(G3298=#REF!,#REF!,"FALSO")</f>
        <v>#REF!</v>
      </c>
      <c r="M3298" s="75"/>
      <c r="N3298" s="76"/>
    </row>
    <row r="3299" spans="1:14" ht="15">
      <c r="A3299" s="80"/>
      <c r="B3299" s="81"/>
      <c r="C3299" s="69"/>
      <c r="D3299" s="69"/>
      <c r="E3299" s="69"/>
      <c r="F3299" s="69"/>
      <c r="G3299" s="82"/>
      <c r="H3299" s="78"/>
      <c r="I3299" s="28">
        <f ca="1">SUMIF('IMPORTBFT (ID)'!$A$3:$A$5000,$G$4:$G$7322,'IMPORTBFT (ID)'!$B$3:$B$5000)</f>
        <v>0</v>
      </c>
      <c r="J3299" s="72"/>
      <c r="K3299" s="18" t="str">
        <f t="shared" ca="1" si="0"/>
        <v>-</v>
      </c>
      <c r="L3299" s="19" t="e">
        <f>IF(G3299=#REF!,#REF!,"FALSO")</f>
        <v>#REF!</v>
      </c>
      <c r="M3299" s="75"/>
      <c r="N3299" s="76"/>
    </row>
    <row r="3300" spans="1:14" ht="15">
      <c r="A3300" s="80"/>
      <c r="B3300" s="81"/>
      <c r="C3300" s="69"/>
      <c r="D3300" s="69"/>
      <c r="E3300" s="69"/>
      <c r="F3300" s="69"/>
      <c r="G3300" s="82"/>
      <c r="H3300" s="78"/>
      <c r="I3300" s="28">
        <f ca="1">SUMIF('IMPORTBFT (ID)'!$A$3:$A$5000,$G$4:$G$7322,'IMPORTBFT (ID)'!$B$3:$B$5000)</f>
        <v>0</v>
      </c>
      <c r="J3300" s="72"/>
      <c r="K3300" s="18" t="str">
        <f t="shared" ca="1" si="0"/>
        <v>-</v>
      </c>
      <c r="L3300" s="19" t="e">
        <f>IF(G3300=#REF!,#REF!,"FALSO")</f>
        <v>#REF!</v>
      </c>
      <c r="M3300" s="75"/>
      <c r="N3300" s="76"/>
    </row>
    <row r="3301" spans="1:14" ht="15">
      <c r="A3301" s="80"/>
      <c r="B3301" s="81"/>
      <c r="C3301" s="69"/>
      <c r="D3301" s="69"/>
      <c r="E3301" s="69"/>
      <c r="F3301" s="69"/>
      <c r="G3301" s="82"/>
      <c r="H3301" s="78"/>
      <c r="I3301" s="28">
        <f ca="1">SUMIF('IMPORTBFT (ID)'!$A$3:$A$5000,$G$4:$G$7322,'IMPORTBFT (ID)'!$B$3:$B$5000)</f>
        <v>0</v>
      </c>
      <c r="J3301" s="72"/>
      <c r="K3301" s="18" t="str">
        <f t="shared" ca="1" si="0"/>
        <v>-</v>
      </c>
      <c r="L3301" s="19" t="e">
        <f>IF(G3301=#REF!,#REF!,"FALSO")</f>
        <v>#REF!</v>
      </c>
      <c r="M3301" s="75"/>
      <c r="N3301" s="76"/>
    </row>
    <row r="3302" spans="1:14" ht="15">
      <c r="A3302" s="80"/>
      <c r="B3302" s="81"/>
      <c r="C3302" s="69"/>
      <c r="D3302" s="69"/>
      <c r="E3302" s="69"/>
      <c r="F3302" s="69"/>
      <c r="G3302" s="82"/>
      <c r="H3302" s="78"/>
      <c r="I3302" s="28">
        <f ca="1">SUMIF('IMPORTBFT (ID)'!$A$3:$A$5000,$G$4:$G$7322,'IMPORTBFT (ID)'!$B$3:$B$5000)</f>
        <v>0</v>
      </c>
      <c r="J3302" s="72"/>
      <c r="K3302" s="18" t="str">
        <f t="shared" ca="1" si="0"/>
        <v>-</v>
      </c>
      <c r="L3302" s="19" t="e">
        <f>IF(G3302=#REF!,#REF!,"FALSO")</f>
        <v>#REF!</v>
      </c>
      <c r="M3302" s="75"/>
      <c r="N3302" s="76"/>
    </row>
    <row r="3303" spans="1:14" ht="15">
      <c r="A3303" s="80"/>
      <c r="B3303" s="81"/>
      <c r="C3303" s="69"/>
      <c r="D3303" s="69"/>
      <c r="E3303" s="69"/>
      <c r="F3303" s="69"/>
      <c r="G3303" s="82"/>
      <c r="H3303" s="78"/>
      <c r="I3303" s="28">
        <f ca="1">SUMIF('IMPORTBFT (ID)'!$A$3:$A$5000,$G$4:$G$7322,'IMPORTBFT (ID)'!$B$3:$B$5000)</f>
        <v>0</v>
      </c>
      <c r="J3303" s="72"/>
      <c r="K3303" s="18" t="str">
        <f t="shared" ca="1" si="0"/>
        <v>-</v>
      </c>
      <c r="L3303" s="19" t="e">
        <f>IF(G3303=#REF!,#REF!,"FALSO")</f>
        <v>#REF!</v>
      </c>
      <c r="M3303" s="75"/>
      <c r="N3303" s="76"/>
    </row>
    <row r="3304" spans="1:14" ht="15">
      <c r="A3304" s="80"/>
      <c r="B3304" s="81"/>
      <c r="C3304" s="69"/>
      <c r="D3304" s="69"/>
      <c r="E3304" s="69"/>
      <c r="F3304" s="69"/>
      <c r="G3304" s="82"/>
      <c r="H3304" s="78"/>
      <c r="I3304" s="28">
        <f ca="1">SUMIF('IMPORTBFT (ID)'!$A$3:$A$5000,$G$4:$G$7322,'IMPORTBFT (ID)'!$B$3:$B$5000)</f>
        <v>0</v>
      </c>
      <c r="J3304" s="72"/>
      <c r="K3304" s="18" t="str">
        <f t="shared" ca="1" si="0"/>
        <v>-</v>
      </c>
      <c r="L3304" s="19" t="e">
        <f>IF(G3304=#REF!,#REF!,"FALSO")</f>
        <v>#REF!</v>
      </c>
      <c r="M3304" s="75"/>
      <c r="N3304" s="76"/>
    </row>
    <row r="3305" spans="1:14" ht="15">
      <c r="A3305" s="80"/>
      <c r="B3305" s="81"/>
      <c r="C3305" s="69"/>
      <c r="D3305" s="69"/>
      <c r="E3305" s="69"/>
      <c r="F3305" s="69"/>
      <c r="G3305" s="82"/>
      <c r="H3305" s="78"/>
      <c r="I3305" s="28">
        <f ca="1">SUMIF('IMPORTBFT (ID)'!$A$3:$A$5000,$G$4:$G$7322,'IMPORTBFT (ID)'!$B$3:$B$5000)</f>
        <v>0</v>
      </c>
      <c r="J3305" s="72"/>
      <c r="K3305" s="18" t="str">
        <f t="shared" ca="1" si="0"/>
        <v>-</v>
      </c>
      <c r="L3305" s="19" t="e">
        <f>IF(G3305=#REF!,#REF!,"FALSO")</f>
        <v>#REF!</v>
      </c>
      <c r="M3305" s="75"/>
      <c r="N3305" s="76"/>
    </row>
    <row r="3306" spans="1:14" ht="15">
      <c r="A3306" s="80"/>
      <c r="B3306" s="81"/>
      <c r="C3306" s="69"/>
      <c r="D3306" s="69"/>
      <c r="E3306" s="69"/>
      <c r="F3306" s="69"/>
      <c r="G3306" s="82"/>
      <c r="H3306" s="78"/>
      <c r="I3306" s="28">
        <f ca="1">SUMIF('IMPORTBFT (ID)'!$A$3:$A$5000,$G$4:$G$7322,'IMPORTBFT (ID)'!$B$3:$B$5000)</f>
        <v>0</v>
      </c>
      <c r="J3306" s="72"/>
      <c r="K3306" s="18" t="str">
        <f t="shared" ca="1" si="0"/>
        <v>-</v>
      </c>
      <c r="L3306" s="19" t="e">
        <f>IF(G3306=#REF!,#REF!,"FALSO")</f>
        <v>#REF!</v>
      </c>
      <c r="M3306" s="75"/>
      <c r="N3306" s="76"/>
    </row>
    <row r="3307" spans="1:14" ht="15">
      <c r="A3307" s="80"/>
      <c r="B3307" s="81"/>
      <c r="C3307" s="69"/>
      <c r="D3307" s="69"/>
      <c r="E3307" s="69"/>
      <c r="F3307" s="69"/>
      <c r="G3307" s="82"/>
      <c r="H3307" s="78"/>
      <c r="I3307" s="28">
        <f ca="1">SUMIF('IMPORTBFT (ID)'!$A$3:$A$5000,$G$4:$G$7322,'IMPORTBFT (ID)'!$B$3:$B$5000)</f>
        <v>0</v>
      </c>
      <c r="J3307" s="72"/>
      <c r="K3307" s="18" t="str">
        <f t="shared" ca="1" si="0"/>
        <v>-</v>
      </c>
      <c r="L3307" s="19" t="e">
        <f>IF(G3307=#REF!,#REF!,"FALSO")</f>
        <v>#REF!</v>
      </c>
      <c r="M3307" s="75"/>
      <c r="N3307" s="76"/>
    </row>
    <row r="3308" spans="1:14" ht="15">
      <c r="A3308" s="80"/>
      <c r="B3308" s="81"/>
      <c r="C3308" s="69"/>
      <c r="D3308" s="69"/>
      <c r="E3308" s="69"/>
      <c r="F3308" s="69"/>
      <c r="G3308" s="82"/>
      <c r="H3308" s="78"/>
      <c r="I3308" s="28">
        <f ca="1">SUMIF('IMPORTBFT (ID)'!$A$3:$A$5000,$G$4:$G$7322,'IMPORTBFT (ID)'!$B$3:$B$5000)</f>
        <v>0</v>
      </c>
      <c r="J3308" s="72"/>
      <c r="K3308" s="18" t="str">
        <f t="shared" ca="1" si="0"/>
        <v>-</v>
      </c>
      <c r="L3308" s="19" t="e">
        <f>IF(G3308=#REF!,#REF!,"FALSO")</f>
        <v>#REF!</v>
      </c>
      <c r="M3308" s="75"/>
      <c r="N3308" s="76"/>
    </row>
    <row r="3309" spans="1:14" ht="15">
      <c r="A3309" s="80"/>
      <c r="B3309" s="81"/>
      <c r="C3309" s="69"/>
      <c r="D3309" s="69"/>
      <c r="E3309" s="69"/>
      <c r="F3309" s="69"/>
      <c r="G3309" s="82"/>
      <c r="H3309" s="78"/>
      <c r="I3309" s="28">
        <f ca="1">SUMIF('IMPORTBFT (ID)'!$A$3:$A$5000,$G$4:$G$7322,'IMPORTBFT (ID)'!$B$3:$B$5000)</f>
        <v>0</v>
      </c>
      <c r="J3309" s="72"/>
      <c r="K3309" s="18" t="str">
        <f t="shared" ca="1" si="0"/>
        <v>-</v>
      </c>
      <c r="L3309" s="19" t="e">
        <f>IF(G3309=#REF!,#REF!,"FALSO")</f>
        <v>#REF!</v>
      </c>
      <c r="M3309" s="75"/>
      <c r="N3309" s="76"/>
    </row>
    <row r="3310" spans="1:14" ht="15">
      <c r="A3310" s="80"/>
      <c r="B3310" s="81"/>
      <c r="C3310" s="69"/>
      <c r="D3310" s="69"/>
      <c r="E3310" s="69"/>
      <c r="F3310" s="69"/>
      <c r="G3310" s="82"/>
      <c r="H3310" s="78"/>
      <c r="I3310" s="28">
        <f ca="1">SUMIF('IMPORTBFT (ID)'!$A$3:$A$5000,$G$4:$G$7322,'IMPORTBFT (ID)'!$B$3:$B$5000)</f>
        <v>0</v>
      </c>
      <c r="J3310" s="72"/>
      <c r="K3310" s="18" t="str">
        <f t="shared" ca="1" si="0"/>
        <v>-</v>
      </c>
      <c r="L3310" s="19" t="e">
        <f>IF(G3310=#REF!,#REF!,"FALSO")</f>
        <v>#REF!</v>
      </c>
      <c r="M3310" s="75"/>
      <c r="N3310" s="76"/>
    </row>
    <row r="3311" spans="1:14" ht="15">
      <c r="A3311" s="80"/>
      <c r="B3311" s="81"/>
      <c r="C3311" s="69"/>
      <c r="D3311" s="69"/>
      <c r="E3311" s="69"/>
      <c r="F3311" s="69"/>
      <c r="G3311" s="82"/>
      <c r="H3311" s="78"/>
      <c r="I3311" s="28">
        <f ca="1">SUMIF('IMPORTBFT (ID)'!$A$3:$A$5000,$G$4:$G$7322,'IMPORTBFT (ID)'!$B$3:$B$5000)</f>
        <v>0</v>
      </c>
      <c r="J3311" s="72"/>
      <c r="K3311" s="18" t="str">
        <f t="shared" ca="1" si="0"/>
        <v>-</v>
      </c>
      <c r="L3311" s="19" t="e">
        <f>IF(G3311=#REF!,#REF!,"FALSO")</f>
        <v>#REF!</v>
      </c>
      <c r="M3311" s="75"/>
      <c r="N3311" s="76"/>
    </row>
    <row r="3312" spans="1:14" ht="15">
      <c r="A3312" s="80"/>
      <c r="B3312" s="81"/>
      <c r="C3312" s="69"/>
      <c r="D3312" s="69"/>
      <c r="E3312" s="69"/>
      <c r="F3312" s="69"/>
      <c r="G3312" s="82"/>
      <c r="H3312" s="78"/>
      <c r="I3312" s="28">
        <f ca="1">SUMIF('IMPORTBFT (ID)'!$A$3:$A$5000,$G$4:$G$7322,'IMPORTBFT (ID)'!$B$3:$B$5000)</f>
        <v>0</v>
      </c>
      <c r="J3312" s="72"/>
      <c r="K3312" s="18" t="str">
        <f t="shared" ca="1" si="0"/>
        <v>-</v>
      </c>
      <c r="L3312" s="19" t="e">
        <f>IF(G3312=#REF!,#REF!,"FALSO")</f>
        <v>#REF!</v>
      </c>
      <c r="M3312" s="75"/>
      <c r="N3312" s="76"/>
    </row>
    <row r="3313" spans="1:14" ht="15">
      <c r="A3313" s="80"/>
      <c r="B3313" s="81"/>
      <c r="C3313" s="69"/>
      <c r="D3313" s="69"/>
      <c r="E3313" s="69"/>
      <c r="F3313" s="69"/>
      <c r="G3313" s="82"/>
      <c r="H3313" s="78"/>
      <c r="I3313" s="28">
        <f ca="1">SUMIF('IMPORTBFT (ID)'!$A$3:$A$5000,$G$4:$G$7322,'IMPORTBFT (ID)'!$B$3:$B$5000)</f>
        <v>0</v>
      </c>
      <c r="J3313" s="72"/>
      <c r="K3313" s="18" t="str">
        <f t="shared" ca="1" si="0"/>
        <v>-</v>
      </c>
      <c r="L3313" s="19" t="e">
        <f>IF(G3313=#REF!,#REF!,"FALSO")</f>
        <v>#REF!</v>
      </c>
      <c r="M3313" s="75"/>
      <c r="N3313" s="76"/>
    </row>
    <row r="3314" spans="1:14" ht="15">
      <c r="A3314" s="80"/>
      <c r="B3314" s="81"/>
      <c r="C3314" s="69"/>
      <c r="D3314" s="69"/>
      <c r="E3314" s="69"/>
      <c r="F3314" s="69"/>
      <c r="G3314" s="82"/>
      <c r="H3314" s="78"/>
      <c r="I3314" s="28">
        <f ca="1">SUMIF('IMPORTBFT (ID)'!$A$3:$A$5000,$G$4:$G$7322,'IMPORTBFT (ID)'!$B$3:$B$5000)</f>
        <v>0</v>
      </c>
      <c r="J3314" s="72"/>
      <c r="K3314" s="18" t="str">
        <f t="shared" ca="1" si="0"/>
        <v>-</v>
      </c>
      <c r="L3314" s="19" t="e">
        <f>IF(G3314=#REF!,#REF!,"FALSO")</f>
        <v>#REF!</v>
      </c>
      <c r="M3314" s="75"/>
      <c r="N3314" s="76"/>
    </row>
    <row r="3315" spans="1:14" ht="15">
      <c r="A3315" s="80"/>
      <c r="B3315" s="81"/>
      <c r="C3315" s="69"/>
      <c r="D3315" s="69"/>
      <c r="E3315" s="69"/>
      <c r="F3315" s="69"/>
      <c r="G3315" s="82"/>
      <c r="H3315" s="78"/>
      <c r="I3315" s="28">
        <f ca="1">SUMIF('IMPORTBFT (ID)'!$A$3:$A$5000,$G$4:$G$7322,'IMPORTBFT (ID)'!$B$3:$B$5000)</f>
        <v>0</v>
      </c>
      <c r="J3315" s="72"/>
      <c r="K3315" s="18" t="str">
        <f t="shared" ca="1" si="0"/>
        <v>-</v>
      </c>
      <c r="L3315" s="19" t="e">
        <f>IF(G3315=#REF!,#REF!,"FALSO")</f>
        <v>#REF!</v>
      </c>
      <c r="M3315" s="75"/>
      <c r="N3315" s="76"/>
    </row>
    <row r="3316" spans="1:14" ht="15">
      <c r="A3316" s="80"/>
      <c r="B3316" s="81"/>
      <c r="C3316" s="69"/>
      <c r="D3316" s="69"/>
      <c r="E3316" s="69"/>
      <c r="F3316" s="69"/>
      <c r="G3316" s="82"/>
      <c r="H3316" s="78"/>
      <c r="I3316" s="28">
        <f ca="1">SUMIF('IMPORTBFT (ID)'!$A$3:$A$5000,$G$4:$G$7322,'IMPORTBFT (ID)'!$B$3:$B$5000)</f>
        <v>0</v>
      </c>
      <c r="J3316" s="72"/>
      <c r="K3316" s="18" t="str">
        <f t="shared" ca="1" si="0"/>
        <v>-</v>
      </c>
      <c r="L3316" s="19" t="e">
        <f>IF(G3316=#REF!,#REF!,"FALSO")</f>
        <v>#REF!</v>
      </c>
      <c r="M3316" s="75"/>
      <c r="N3316" s="76"/>
    </row>
    <row r="3317" spans="1:14" ht="15">
      <c r="A3317" s="80"/>
      <c r="B3317" s="81"/>
      <c r="C3317" s="69"/>
      <c r="D3317" s="69"/>
      <c r="E3317" s="69"/>
      <c r="F3317" s="69"/>
      <c r="G3317" s="82"/>
      <c r="H3317" s="78"/>
      <c r="I3317" s="28">
        <f ca="1">SUMIF('IMPORTBFT (ID)'!$A$3:$A$5000,$G$4:$G$7322,'IMPORTBFT (ID)'!$B$3:$B$5000)</f>
        <v>0</v>
      </c>
      <c r="J3317" s="72"/>
      <c r="K3317" s="18" t="str">
        <f t="shared" ca="1" si="0"/>
        <v>-</v>
      </c>
      <c r="L3317" s="19" t="e">
        <f>IF(G3317=#REF!,#REF!,"FALSO")</f>
        <v>#REF!</v>
      </c>
      <c r="M3317" s="75"/>
      <c r="N3317" s="76"/>
    </row>
    <row r="3318" spans="1:14" ht="15">
      <c r="A3318" s="80"/>
      <c r="B3318" s="81"/>
      <c r="C3318" s="69"/>
      <c r="D3318" s="69"/>
      <c r="E3318" s="69"/>
      <c r="F3318" s="69"/>
      <c r="G3318" s="82"/>
      <c r="H3318" s="78"/>
      <c r="I3318" s="28">
        <f ca="1">SUMIF('IMPORTBFT (ID)'!$A$3:$A$5000,$G$4:$G$7322,'IMPORTBFT (ID)'!$B$3:$B$5000)</f>
        <v>0</v>
      </c>
      <c r="J3318" s="72"/>
      <c r="K3318" s="18" t="str">
        <f t="shared" ca="1" si="0"/>
        <v>-</v>
      </c>
      <c r="L3318" s="19" t="e">
        <f>IF(G3318=#REF!,#REF!,"FALSO")</f>
        <v>#REF!</v>
      </c>
      <c r="M3318" s="75"/>
      <c r="N3318" s="76"/>
    </row>
    <row r="3319" spans="1:14" ht="15">
      <c r="A3319" s="80"/>
      <c r="B3319" s="81"/>
      <c r="C3319" s="69"/>
      <c r="D3319" s="69"/>
      <c r="E3319" s="69"/>
      <c r="F3319" s="69"/>
      <c r="G3319" s="82"/>
      <c r="H3319" s="78"/>
      <c r="I3319" s="28">
        <f ca="1">SUMIF('IMPORTBFT (ID)'!$A$3:$A$5000,$G$4:$G$7322,'IMPORTBFT (ID)'!$B$3:$B$5000)</f>
        <v>0</v>
      </c>
      <c r="J3319" s="72"/>
      <c r="K3319" s="18" t="str">
        <f t="shared" ca="1" si="0"/>
        <v>-</v>
      </c>
      <c r="L3319" s="19" t="e">
        <f>IF(G3319=#REF!,#REF!,"FALSO")</f>
        <v>#REF!</v>
      </c>
      <c r="M3319" s="75"/>
      <c r="N3319" s="76"/>
    </row>
    <row r="3320" spans="1:14" ht="15">
      <c r="A3320" s="80"/>
      <c r="B3320" s="81"/>
      <c r="C3320" s="69"/>
      <c r="D3320" s="69"/>
      <c r="E3320" s="69"/>
      <c r="F3320" s="69"/>
      <c r="G3320" s="82"/>
      <c r="H3320" s="78"/>
      <c r="I3320" s="28">
        <f ca="1">SUMIF('IMPORTBFT (ID)'!$A$3:$A$5000,$G$4:$G$7322,'IMPORTBFT (ID)'!$B$3:$B$5000)</f>
        <v>0</v>
      </c>
      <c r="J3320" s="72"/>
      <c r="K3320" s="18" t="str">
        <f t="shared" ca="1" si="0"/>
        <v>-</v>
      </c>
      <c r="L3320" s="19" t="e">
        <f>IF(G3320=#REF!,#REF!,"FALSO")</f>
        <v>#REF!</v>
      </c>
      <c r="M3320" s="75"/>
      <c r="N3320" s="76"/>
    </row>
    <row r="3321" spans="1:14" ht="15">
      <c r="A3321" s="80"/>
      <c r="B3321" s="81"/>
      <c r="C3321" s="69"/>
      <c r="D3321" s="69"/>
      <c r="E3321" s="69"/>
      <c r="F3321" s="69"/>
      <c r="G3321" s="82"/>
      <c r="H3321" s="78"/>
      <c r="I3321" s="28">
        <f ca="1">SUMIF('IMPORTBFT (ID)'!$A$3:$A$5000,$G$4:$G$7322,'IMPORTBFT (ID)'!$B$3:$B$5000)</f>
        <v>0</v>
      </c>
      <c r="J3321" s="72"/>
      <c r="K3321" s="18" t="str">
        <f t="shared" ca="1" si="0"/>
        <v>-</v>
      </c>
      <c r="L3321" s="19" t="e">
        <f>IF(G3321=#REF!,#REF!,"FALSO")</f>
        <v>#REF!</v>
      </c>
      <c r="M3321" s="75"/>
      <c r="N3321" s="76"/>
    </row>
    <row r="3322" spans="1:14" ht="15">
      <c r="A3322" s="80"/>
      <c r="B3322" s="81"/>
      <c r="C3322" s="69"/>
      <c r="D3322" s="69"/>
      <c r="E3322" s="69"/>
      <c r="F3322" s="69"/>
      <c r="G3322" s="82"/>
      <c r="H3322" s="78"/>
      <c r="I3322" s="28">
        <f ca="1">SUMIF('IMPORTBFT (ID)'!$A$3:$A$5000,$G$4:$G$7322,'IMPORTBFT (ID)'!$B$3:$B$5000)</f>
        <v>0</v>
      </c>
      <c r="J3322" s="72"/>
      <c r="K3322" s="18" t="str">
        <f t="shared" ca="1" si="0"/>
        <v>-</v>
      </c>
      <c r="L3322" s="19" t="e">
        <f>IF(G3322=#REF!,#REF!,"FALSO")</f>
        <v>#REF!</v>
      </c>
      <c r="M3322" s="75"/>
      <c r="N3322" s="76"/>
    </row>
    <row r="3323" spans="1:14" ht="15">
      <c r="A3323" s="80"/>
      <c r="B3323" s="81"/>
      <c r="C3323" s="69"/>
      <c r="D3323" s="69"/>
      <c r="E3323" s="69"/>
      <c r="F3323" s="69"/>
      <c r="G3323" s="82"/>
      <c r="H3323" s="78"/>
      <c r="I3323" s="28">
        <f ca="1">SUMIF('IMPORTBFT (ID)'!$A$3:$A$5000,$G$4:$G$7322,'IMPORTBFT (ID)'!$B$3:$B$5000)</f>
        <v>0</v>
      </c>
      <c r="J3323" s="72"/>
      <c r="K3323" s="18" t="str">
        <f t="shared" ca="1" si="0"/>
        <v>-</v>
      </c>
      <c r="L3323" s="19" t="e">
        <f>IF(G3323=#REF!,#REF!,"FALSO")</f>
        <v>#REF!</v>
      </c>
      <c r="M3323" s="75"/>
      <c r="N3323" s="76"/>
    </row>
    <row r="3324" spans="1:14" ht="15">
      <c r="A3324" s="80"/>
      <c r="B3324" s="81"/>
      <c r="C3324" s="69"/>
      <c r="D3324" s="69"/>
      <c r="E3324" s="69"/>
      <c r="F3324" s="69"/>
      <c r="G3324" s="82"/>
      <c r="H3324" s="78"/>
      <c r="I3324" s="28">
        <f ca="1">SUMIF('IMPORTBFT (ID)'!$A$3:$A$5000,$G$4:$G$7322,'IMPORTBFT (ID)'!$B$3:$B$5000)</f>
        <v>0</v>
      </c>
      <c r="J3324" s="72"/>
      <c r="K3324" s="18" t="str">
        <f t="shared" ca="1" si="0"/>
        <v>-</v>
      </c>
      <c r="L3324" s="19" t="e">
        <f>IF(G3324=#REF!,#REF!,"FALSO")</f>
        <v>#REF!</v>
      </c>
      <c r="M3324" s="75"/>
      <c r="N3324" s="76"/>
    </row>
    <row r="3325" spans="1:14" ht="15">
      <c r="A3325" s="80"/>
      <c r="B3325" s="81"/>
      <c r="C3325" s="69"/>
      <c r="D3325" s="69"/>
      <c r="E3325" s="69"/>
      <c r="F3325" s="69"/>
      <c r="G3325" s="82"/>
      <c r="H3325" s="78"/>
      <c r="I3325" s="28">
        <f ca="1">SUMIF('IMPORTBFT (ID)'!$A$3:$A$5000,$G$4:$G$7322,'IMPORTBFT (ID)'!$B$3:$B$5000)</f>
        <v>0</v>
      </c>
      <c r="J3325" s="72"/>
      <c r="K3325" s="18" t="str">
        <f t="shared" ca="1" si="0"/>
        <v>-</v>
      </c>
      <c r="L3325" s="19" t="e">
        <f>IF(G3325=#REF!,#REF!,"FALSO")</f>
        <v>#REF!</v>
      </c>
      <c r="M3325" s="75"/>
      <c r="N3325" s="76"/>
    </row>
    <row r="3326" spans="1:14" ht="15">
      <c r="A3326" s="80"/>
      <c r="B3326" s="81"/>
      <c r="C3326" s="69"/>
      <c r="D3326" s="69"/>
      <c r="E3326" s="69"/>
      <c r="F3326" s="69"/>
      <c r="G3326" s="82"/>
      <c r="H3326" s="78"/>
      <c r="I3326" s="28">
        <f ca="1">SUMIF('IMPORTBFT (ID)'!$A$3:$A$5000,$G$4:$G$7322,'IMPORTBFT (ID)'!$B$3:$B$5000)</f>
        <v>0</v>
      </c>
      <c r="J3326" s="72"/>
      <c r="K3326" s="18" t="str">
        <f t="shared" ca="1" si="0"/>
        <v>-</v>
      </c>
      <c r="L3326" s="19" t="e">
        <f>IF(G3326=#REF!,#REF!,"FALSO")</f>
        <v>#REF!</v>
      </c>
      <c r="M3326" s="75"/>
      <c r="N3326" s="76"/>
    </row>
    <row r="3327" spans="1:14" ht="15">
      <c r="A3327" s="80"/>
      <c r="B3327" s="81"/>
      <c r="C3327" s="69"/>
      <c r="D3327" s="69"/>
      <c r="E3327" s="69"/>
      <c r="F3327" s="69"/>
      <c r="G3327" s="82"/>
      <c r="H3327" s="78"/>
      <c r="I3327" s="28">
        <f ca="1">SUMIF('IMPORTBFT (ID)'!$A$3:$A$5000,$G$4:$G$7322,'IMPORTBFT (ID)'!$B$3:$B$5000)</f>
        <v>0</v>
      </c>
      <c r="J3327" s="72"/>
      <c r="K3327" s="18" t="str">
        <f t="shared" ca="1" si="0"/>
        <v>-</v>
      </c>
      <c r="L3327" s="19" t="e">
        <f>IF(G3327=#REF!,#REF!,"FALSO")</f>
        <v>#REF!</v>
      </c>
      <c r="M3327" s="75"/>
      <c r="N3327" s="76"/>
    </row>
    <row r="3328" spans="1:14" ht="15">
      <c r="A3328" s="80"/>
      <c r="B3328" s="81"/>
      <c r="C3328" s="69"/>
      <c r="D3328" s="69"/>
      <c r="E3328" s="69"/>
      <c r="F3328" s="69"/>
      <c r="G3328" s="82"/>
      <c r="H3328" s="78"/>
      <c r="I3328" s="28">
        <f ca="1">SUMIF('IMPORTBFT (ID)'!$A$3:$A$5000,$G$4:$G$7322,'IMPORTBFT (ID)'!$B$3:$B$5000)</f>
        <v>0</v>
      </c>
      <c r="J3328" s="72"/>
      <c r="K3328" s="18" t="str">
        <f t="shared" ca="1" si="0"/>
        <v>-</v>
      </c>
      <c r="L3328" s="19" t="e">
        <f>IF(G3328=#REF!,#REF!,"FALSO")</f>
        <v>#REF!</v>
      </c>
      <c r="M3328" s="75"/>
      <c r="N3328" s="76"/>
    </row>
    <row r="3329" spans="1:14" ht="15">
      <c r="A3329" s="80"/>
      <c r="B3329" s="81"/>
      <c r="C3329" s="69"/>
      <c r="D3329" s="69"/>
      <c r="E3329" s="69"/>
      <c r="F3329" s="69"/>
      <c r="G3329" s="82"/>
      <c r="H3329" s="78"/>
      <c r="I3329" s="28">
        <f ca="1">SUMIF('IMPORTBFT (ID)'!$A$3:$A$5000,$G$4:$G$7322,'IMPORTBFT (ID)'!$B$3:$B$5000)</f>
        <v>0</v>
      </c>
      <c r="J3329" s="72"/>
      <c r="K3329" s="18" t="str">
        <f t="shared" ca="1" si="0"/>
        <v>-</v>
      </c>
      <c r="L3329" s="19" t="e">
        <f>IF(G3329=#REF!,#REF!,"FALSO")</f>
        <v>#REF!</v>
      </c>
      <c r="M3329" s="75"/>
      <c r="N3329" s="76"/>
    </row>
    <row r="3330" spans="1:14" ht="15">
      <c r="A3330" s="80"/>
      <c r="B3330" s="81"/>
      <c r="C3330" s="69"/>
      <c r="D3330" s="69"/>
      <c r="E3330" s="69"/>
      <c r="F3330" s="69"/>
      <c r="G3330" s="82"/>
      <c r="H3330" s="78"/>
      <c r="I3330" s="28">
        <f ca="1">SUMIF('IMPORTBFT (ID)'!$A$3:$A$5000,$G$4:$G$7322,'IMPORTBFT (ID)'!$B$3:$B$5000)</f>
        <v>0</v>
      </c>
      <c r="J3330" s="72"/>
      <c r="K3330" s="18" t="str">
        <f t="shared" ca="1" si="0"/>
        <v>-</v>
      </c>
      <c r="L3330" s="19" t="e">
        <f>IF(G3330=#REF!,#REF!,"FALSO")</f>
        <v>#REF!</v>
      </c>
      <c r="M3330" s="75"/>
      <c r="N3330" s="76"/>
    </row>
    <row r="3331" spans="1:14" ht="15">
      <c r="A3331" s="80"/>
      <c r="B3331" s="81"/>
      <c r="C3331" s="69"/>
      <c r="D3331" s="69"/>
      <c r="E3331" s="69"/>
      <c r="F3331" s="69"/>
      <c r="G3331" s="82"/>
      <c r="H3331" s="78"/>
      <c r="I3331" s="28">
        <f ca="1">SUMIF('IMPORTBFT (ID)'!$A$3:$A$5000,$G$4:$G$7322,'IMPORTBFT (ID)'!$B$3:$B$5000)</f>
        <v>0</v>
      </c>
      <c r="J3331" s="72"/>
      <c r="K3331" s="18" t="str">
        <f t="shared" ca="1" si="0"/>
        <v>-</v>
      </c>
      <c r="L3331" s="19" t="e">
        <f>IF(G3331=#REF!,#REF!,"FALSO")</f>
        <v>#REF!</v>
      </c>
      <c r="M3331" s="75"/>
      <c r="N3331" s="76"/>
    </row>
    <row r="3332" spans="1:14" ht="15">
      <c r="A3332" s="80"/>
      <c r="B3332" s="81"/>
      <c r="C3332" s="69"/>
      <c r="D3332" s="69"/>
      <c r="E3332" s="69"/>
      <c r="F3332" s="69"/>
      <c r="G3332" s="82"/>
      <c r="H3332" s="78"/>
      <c r="I3332" s="28">
        <f ca="1">SUMIF('IMPORTBFT (ID)'!$A$3:$A$5000,$G$4:$G$7322,'IMPORTBFT (ID)'!$B$3:$B$5000)</f>
        <v>0</v>
      </c>
      <c r="J3332" s="72"/>
      <c r="K3332" s="18" t="str">
        <f t="shared" ca="1" si="0"/>
        <v>-</v>
      </c>
      <c r="L3332" s="19" t="e">
        <f>IF(G3332=#REF!,#REF!,"FALSO")</f>
        <v>#REF!</v>
      </c>
      <c r="M3332" s="75"/>
      <c r="N3332" s="76"/>
    </row>
    <row r="3333" spans="1:14" ht="15">
      <c r="A3333" s="80"/>
      <c r="B3333" s="81"/>
      <c r="C3333" s="69"/>
      <c r="D3333" s="69"/>
      <c r="E3333" s="69"/>
      <c r="F3333" s="69"/>
      <c r="G3333" s="82"/>
      <c r="H3333" s="78"/>
      <c r="I3333" s="28">
        <f ca="1">SUMIF('IMPORTBFT (ID)'!$A$3:$A$5000,$G$4:$G$7322,'IMPORTBFT (ID)'!$B$3:$B$5000)</f>
        <v>0</v>
      </c>
      <c r="J3333" s="72"/>
      <c r="K3333" s="18" t="str">
        <f t="shared" ca="1" si="0"/>
        <v>-</v>
      </c>
      <c r="L3333" s="19" t="e">
        <f>IF(G3333=#REF!,#REF!,"FALSO")</f>
        <v>#REF!</v>
      </c>
      <c r="M3333" s="75"/>
      <c r="N3333" s="76"/>
    </row>
    <row r="3334" spans="1:14" ht="15">
      <c r="A3334" s="80"/>
      <c r="B3334" s="81"/>
      <c r="C3334" s="69"/>
      <c r="D3334" s="69"/>
      <c r="E3334" s="69"/>
      <c r="F3334" s="69"/>
      <c r="G3334" s="82"/>
      <c r="H3334" s="78"/>
      <c r="I3334" s="28">
        <f ca="1">SUMIF('IMPORTBFT (ID)'!$A$3:$A$5000,$G$4:$G$7322,'IMPORTBFT (ID)'!$B$3:$B$5000)</f>
        <v>0</v>
      </c>
      <c r="J3334" s="72"/>
      <c r="K3334" s="18" t="str">
        <f t="shared" ca="1" si="0"/>
        <v>-</v>
      </c>
      <c r="L3334" s="19" t="e">
        <f>IF(G3334=#REF!,#REF!,"FALSO")</f>
        <v>#REF!</v>
      </c>
      <c r="M3334" s="75"/>
      <c r="N3334" s="76"/>
    </row>
    <row r="3335" spans="1:14" ht="15">
      <c r="A3335" s="80"/>
      <c r="B3335" s="81"/>
      <c r="C3335" s="69"/>
      <c r="D3335" s="69"/>
      <c r="E3335" s="69"/>
      <c r="F3335" s="69"/>
      <c r="G3335" s="82"/>
      <c r="H3335" s="78"/>
      <c r="I3335" s="28">
        <f ca="1">SUMIF('IMPORTBFT (ID)'!$A$3:$A$5000,$G$4:$G$7322,'IMPORTBFT (ID)'!$B$3:$B$5000)</f>
        <v>0</v>
      </c>
      <c r="J3335" s="72"/>
      <c r="K3335" s="18" t="str">
        <f t="shared" ca="1" si="0"/>
        <v>-</v>
      </c>
      <c r="L3335" s="19" t="e">
        <f>IF(G3335=#REF!,#REF!,"FALSO")</f>
        <v>#REF!</v>
      </c>
      <c r="M3335" s="75"/>
      <c r="N3335" s="76"/>
    </row>
    <row r="3336" spans="1:14" ht="15">
      <c r="A3336" s="80"/>
      <c r="B3336" s="81"/>
      <c r="C3336" s="69"/>
      <c r="D3336" s="69"/>
      <c r="E3336" s="69"/>
      <c r="F3336" s="69"/>
      <c r="G3336" s="82"/>
      <c r="H3336" s="78"/>
      <c r="I3336" s="28">
        <f ca="1">SUMIF('IMPORTBFT (ID)'!$A$3:$A$5000,$G$4:$G$7322,'IMPORTBFT (ID)'!$B$3:$B$5000)</f>
        <v>0</v>
      </c>
      <c r="J3336" s="72"/>
      <c r="K3336" s="18" t="str">
        <f t="shared" ca="1" si="0"/>
        <v>-</v>
      </c>
      <c r="L3336" s="19" t="e">
        <f>IF(G3336=#REF!,#REF!,"FALSO")</f>
        <v>#REF!</v>
      </c>
      <c r="M3336" s="75"/>
      <c r="N3336" s="76"/>
    </row>
    <row r="3337" spans="1:14" ht="15">
      <c r="A3337" s="80"/>
      <c r="B3337" s="81"/>
      <c r="C3337" s="69"/>
      <c r="D3337" s="69"/>
      <c r="E3337" s="69"/>
      <c r="F3337" s="69"/>
      <c r="G3337" s="82"/>
      <c r="H3337" s="78"/>
      <c r="I3337" s="28">
        <f ca="1">SUMIF('IMPORTBFT (ID)'!$A$3:$A$5000,$G$4:$G$7322,'IMPORTBFT (ID)'!$B$3:$B$5000)</f>
        <v>0</v>
      </c>
      <c r="J3337" s="72"/>
      <c r="K3337" s="18" t="str">
        <f t="shared" ca="1" si="0"/>
        <v>-</v>
      </c>
      <c r="L3337" s="19" t="e">
        <f>IF(G3337=#REF!,#REF!,"FALSO")</f>
        <v>#REF!</v>
      </c>
      <c r="M3337" s="75"/>
      <c r="N3337" s="76"/>
    </row>
    <row r="3338" spans="1:14" ht="15">
      <c r="A3338" s="80"/>
      <c r="B3338" s="81"/>
      <c r="C3338" s="69"/>
      <c r="D3338" s="69"/>
      <c r="E3338" s="69"/>
      <c r="F3338" s="69"/>
      <c r="G3338" s="82"/>
      <c r="H3338" s="78"/>
      <c r="I3338" s="28">
        <f ca="1">SUMIF('IMPORTBFT (ID)'!$A$3:$A$5000,$G$4:$G$7322,'IMPORTBFT (ID)'!$B$3:$B$5000)</f>
        <v>0</v>
      </c>
      <c r="J3338" s="72"/>
      <c r="K3338" s="18" t="str">
        <f t="shared" ca="1" si="0"/>
        <v>-</v>
      </c>
      <c r="L3338" s="19" t="e">
        <f>IF(G3338=#REF!,#REF!,"FALSO")</f>
        <v>#REF!</v>
      </c>
      <c r="M3338" s="75"/>
      <c r="N3338" s="76"/>
    </row>
    <row r="3339" spans="1:14" ht="15">
      <c r="A3339" s="80"/>
      <c r="B3339" s="81"/>
      <c r="C3339" s="69"/>
      <c r="D3339" s="69"/>
      <c r="E3339" s="69"/>
      <c r="F3339" s="69"/>
      <c r="G3339" s="82"/>
      <c r="H3339" s="78"/>
      <c r="I3339" s="28">
        <f ca="1">SUMIF('IMPORTBFT (ID)'!$A$3:$A$5000,$G$4:$G$7322,'IMPORTBFT (ID)'!$B$3:$B$5000)</f>
        <v>0</v>
      </c>
      <c r="J3339" s="72"/>
      <c r="K3339" s="18" t="str">
        <f t="shared" ca="1" si="0"/>
        <v>-</v>
      </c>
      <c r="L3339" s="19" t="e">
        <f>IF(G3339=#REF!,#REF!,"FALSO")</f>
        <v>#REF!</v>
      </c>
      <c r="M3339" s="75"/>
      <c r="N3339" s="76"/>
    </row>
    <row r="3340" spans="1:14" ht="15">
      <c r="A3340" s="80"/>
      <c r="B3340" s="81"/>
      <c r="C3340" s="69"/>
      <c r="D3340" s="69"/>
      <c r="E3340" s="69"/>
      <c r="F3340" s="69"/>
      <c r="G3340" s="82"/>
      <c r="H3340" s="78"/>
      <c r="I3340" s="28">
        <f ca="1">SUMIF('IMPORTBFT (ID)'!$A$3:$A$5000,$G$4:$G$7322,'IMPORTBFT (ID)'!$B$3:$B$5000)</f>
        <v>0</v>
      </c>
      <c r="J3340" s="72"/>
      <c r="K3340" s="18" t="str">
        <f t="shared" ca="1" si="0"/>
        <v>-</v>
      </c>
      <c r="L3340" s="19" t="e">
        <f>IF(G3340=#REF!,#REF!,"FALSO")</f>
        <v>#REF!</v>
      </c>
      <c r="M3340" s="75"/>
      <c r="N3340" s="76"/>
    </row>
    <row r="3341" spans="1:14" ht="15">
      <c r="A3341" s="80"/>
      <c r="B3341" s="81"/>
      <c r="C3341" s="69"/>
      <c r="D3341" s="69"/>
      <c r="E3341" s="69"/>
      <c r="F3341" s="69"/>
      <c r="G3341" s="82"/>
      <c r="H3341" s="78"/>
      <c r="I3341" s="28">
        <f ca="1">SUMIF('IMPORTBFT (ID)'!$A$3:$A$5000,$G$4:$G$7322,'IMPORTBFT (ID)'!$B$3:$B$5000)</f>
        <v>0</v>
      </c>
      <c r="J3341" s="72"/>
      <c r="K3341" s="18" t="str">
        <f t="shared" ca="1" si="0"/>
        <v>-</v>
      </c>
      <c r="L3341" s="19" t="e">
        <f>IF(G3341=#REF!,#REF!,"FALSO")</f>
        <v>#REF!</v>
      </c>
      <c r="M3341" s="75"/>
      <c r="N3341" s="76"/>
    </row>
    <row r="3342" spans="1:14" ht="15">
      <c r="A3342" s="80"/>
      <c r="B3342" s="81"/>
      <c r="C3342" s="69"/>
      <c r="D3342" s="69"/>
      <c r="E3342" s="69"/>
      <c r="F3342" s="69"/>
      <c r="G3342" s="82"/>
      <c r="H3342" s="78"/>
      <c r="I3342" s="28">
        <f ca="1">SUMIF('IMPORTBFT (ID)'!$A$3:$A$5000,$G$4:$G$7322,'IMPORTBFT (ID)'!$B$3:$B$5000)</f>
        <v>0</v>
      </c>
      <c r="J3342" s="72"/>
      <c r="K3342" s="18" t="str">
        <f t="shared" ca="1" si="0"/>
        <v>-</v>
      </c>
      <c r="L3342" s="19" t="e">
        <f>IF(G3342=#REF!,#REF!,"FALSO")</f>
        <v>#REF!</v>
      </c>
      <c r="M3342" s="75"/>
      <c r="N3342" s="76"/>
    </row>
    <row r="3343" spans="1:14" ht="15">
      <c r="A3343" s="80"/>
      <c r="B3343" s="81"/>
      <c r="C3343" s="69"/>
      <c r="D3343" s="69"/>
      <c r="E3343" s="69"/>
      <c r="F3343" s="69"/>
      <c r="G3343" s="82"/>
      <c r="H3343" s="78"/>
      <c r="I3343" s="28">
        <f ca="1">SUMIF('IMPORTBFT (ID)'!$A$3:$A$5000,$G$4:$G$7322,'IMPORTBFT (ID)'!$B$3:$B$5000)</f>
        <v>0</v>
      </c>
      <c r="J3343" s="72"/>
      <c r="K3343" s="18" t="str">
        <f t="shared" ca="1" si="0"/>
        <v>-</v>
      </c>
      <c r="L3343" s="19" t="e">
        <f>IF(G3343=#REF!,#REF!,"FALSO")</f>
        <v>#REF!</v>
      </c>
      <c r="M3343" s="75"/>
      <c r="N3343" s="76"/>
    </row>
    <row r="3344" spans="1:14" ht="15">
      <c r="A3344" s="80"/>
      <c r="B3344" s="81"/>
      <c r="C3344" s="69"/>
      <c r="D3344" s="69"/>
      <c r="E3344" s="69"/>
      <c r="F3344" s="69"/>
      <c r="G3344" s="82"/>
      <c r="H3344" s="78"/>
      <c r="I3344" s="28">
        <f ca="1">SUMIF('IMPORTBFT (ID)'!$A$3:$A$5000,$G$4:$G$7322,'IMPORTBFT (ID)'!$B$3:$B$5000)</f>
        <v>0</v>
      </c>
      <c r="J3344" s="72"/>
      <c r="K3344" s="18" t="str">
        <f t="shared" ca="1" si="0"/>
        <v>-</v>
      </c>
      <c r="L3344" s="19" t="e">
        <f>IF(G3344=#REF!,#REF!,"FALSO")</f>
        <v>#REF!</v>
      </c>
      <c r="M3344" s="75"/>
      <c r="N3344" s="76"/>
    </row>
    <row r="3345" spans="1:14" ht="15">
      <c r="A3345" s="80"/>
      <c r="B3345" s="81"/>
      <c r="C3345" s="69"/>
      <c r="D3345" s="69"/>
      <c r="E3345" s="69"/>
      <c r="F3345" s="69"/>
      <c r="G3345" s="82"/>
      <c r="H3345" s="78"/>
      <c r="I3345" s="28">
        <f ca="1">SUMIF('IMPORTBFT (ID)'!$A$3:$A$5000,$G$4:$G$7322,'IMPORTBFT (ID)'!$B$3:$B$5000)</f>
        <v>0</v>
      </c>
      <c r="J3345" s="72"/>
      <c r="K3345" s="18" t="str">
        <f t="shared" ca="1" si="0"/>
        <v>-</v>
      </c>
      <c r="L3345" s="19" t="e">
        <f>IF(G3345=#REF!,#REF!,"FALSO")</f>
        <v>#REF!</v>
      </c>
      <c r="M3345" s="75"/>
      <c r="N3345" s="76"/>
    </row>
    <row r="3346" spans="1:14" ht="15">
      <c r="A3346" s="80"/>
      <c r="B3346" s="81"/>
      <c r="C3346" s="69"/>
      <c r="D3346" s="69"/>
      <c r="E3346" s="69"/>
      <c r="F3346" s="69"/>
      <c r="G3346" s="82"/>
      <c r="H3346" s="78"/>
      <c r="I3346" s="28">
        <f ca="1">SUMIF('IMPORTBFT (ID)'!$A$3:$A$5000,$G$4:$G$7322,'IMPORTBFT (ID)'!$B$3:$B$5000)</f>
        <v>0</v>
      </c>
      <c r="J3346" s="72"/>
      <c r="K3346" s="18" t="str">
        <f t="shared" ca="1" si="0"/>
        <v>-</v>
      </c>
      <c r="L3346" s="19" t="e">
        <f>IF(G3346=#REF!,#REF!,"FALSO")</f>
        <v>#REF!</v>
      </c>
      <c r="M3346" s="75"/>
      <c r="N3346" s="76"/>
    </row>
    <row r="3347" spans="1:14" ht="15">
      <c r="A3347" s="80"/>
      <c r="B3347" s="81"/>
      <c r="C3347" s="69"/>
      <c r="D3347" s="69"/>
      <c r="E3347" s="69"/>
      <c r="F3347" s="69"/>
      <c r="G3347" s="82"/>
      <c r="H3347" s="78"/>
      <c r="I3347" s="28">
        <f ca="1">SUMIF('IMPORTBFT (ID)'!$A$3:$A$5000,$G$4:$G$7322,'IMPORTBFT (ID)'!$B$3:$B$5000)</f>
        <v>0</v>
      </c>
      <c r="J3347" s="72"/>
      <c r="K3347" s="18" t="str">
        <f t="shared" ca="1" si="0"/>
        <v>-</v>
      </c>
      <c r="L3347" s="19" t="e">
        <f>IF(G3347=#REF!,#REF!,"FALSO")</f>
        <v>#REF!</v>
      </c>
      <c r="M3347" s="75"/>
      <c r="N3347" s="76"/>
    </row>
    <row r="3348" spans="1:14" ht="15">
      <c r="A3348" s="80"/>
      <c r="B3348" s="81"/>
      <c r="C3348" s="69"/>
      <c r="D3348" s="69"/>
      <c r="E3348" s="69"/>
      <c r="F3348" s="69"/>
      <c r="G3348" s="82"/>
      <c r="H3348" s="78"/>
      <c r="I3348" s="28">
        <f ca="1">SUMIF('IMPORTBFT (ID)'!$A$3:$A$5000,$G$4:$G$7322,'IMPORTBFT (ID)'!$B$3:$B$5000)</f>
        <v>0</v>
      </c>
      <c r="J3348" s="72"/>
      <c r="K3348" s="18" t="str">
        <f t="shared" ca="1" si="0"/>
        <v>-</v>
      </c>
      <c r="L3348" s="19" t="e">
        <f>IF(G3348=#REF!,#REF!,"FALSO")</f>
        <v>#REF!</v>
      </c>
      <c r="M3348" s="75"/>
      <c r="N3348" s="76"/>
    </row>
    <row r="3349" spans="1:14" ht="15">
      <c r="A3349" s="80"/>
      <c r="B3349" s="81"/>
      <c r="C3349" s="69"/>
      <c r="D3349" s="69"/>
      <c r="E3349" s="69"/>
      <c r="F3349" s="69"/>
      <c r="G3349" s="82"/>
      <c r="H3349" s="78"/>
      <c r="I3349" s="28">
        <f ca="1">SUMIF('IMPORTBFT (ID)'!$A$3:$A$5000,$G$4:$G$7322,'IMPORTBFT (ID)'!$B$3:$B$5000)</f>
        <v>0</v>
      </c>
      <c r="J3349" s="72"/>
      <c r="K3349" s="18" t="str">
        <f t="shared" ca="1" si="0"/>
        <v>-</v>
      </c>
      <c r="L3349" s="19" t="e">
        <f>IF(G3349=#REF!,#REF!,"FALSO")</f>
        <v>#REF!</v>
      </c>
      <c r="M3349" s="75"/>
      <c r="N3349" s="76"/>
    </row>
    <row r="3350" spans="1:14" ht="15">
      <c r="A3350" s="80"/>
      <c r="B3350" s="81"/>
      <c r="C3350" s="69"/>
      <c r="D3350" s="69"/>
      <c r="E3350" s="69"/>
      <c r="F3350" s="69"/>
      <c r="G3350" s="82"/>
      <c r="H3350" s="78"/>
      <c r="I3350" s="28">
        <f ca="1">SUMIF('IMPORTBFT (ID)'!$A$3:$A$5000,$G$4:$G$7322,'IMPORTBFT (ID)'!$B$3:$B$5000)</f>
        <v>0</v>
      </c>
      <c r="J3350" s="72"/>
      <c r="K3350" s="18" t="str">
        <f t="shared" ca="1" si="0"/>
        <v>-</v>
      </c>
      <c r="L3350" s="19" t="e">
        <f>IF(G3350=#REF!,#REF!,"FALSO")</f>
        <v>#REF!</v>
      </c>
      <c r="M3350" s="75"/>
      <c r="N3350" s="76"/>
    </row>
    <row r="3351" spans="1:14" ht="15">
      <c r="A3351" s="80"/>
      <c r="B3351" s="81"/>
      <c r="C3351" s="69"/>
      <c r="D3351" s="69"/>
      <c r="E3351" s="69"/>
      <c r="F3351" s="69"/>
      <c r="G3351" s="82"/>
      <c r="H3351" s="78"/>
      <c r="I3351" s="28">
        <f ca="1">SUMIF('IMPORTBFT (ID)'!$A$3:$A$5000,$G$4:$G$7322,'IMPORTBFT (ID)'!$B$3:$B$5000)</f>
        <v>0</v>
      </c>
      <c r="J3351" s="72"/>
      <c r="K3351" s="18" t="str">
        <f t="shared" ca="1" si="0"/>
        <v>-</v>
      </c>
      <c r="L3351" s="19" t="e">
        <f>IF(G3351=#REF!,#REF!,"FALSO")</f>
        <v>#REF!</v>
      </c>
      <c r="M3351" s="75"/>
      <c r="N3351" s="76"/>
    </row>
    <row r="3352" spans="1:14" ht="15">
      <c r="A3352" s="80"/>
      <c r="B3352" s="81"/>
      <c r="C3352" s="69"/>
      <c r="D3352" s="69"/>
      <c r="E3352" s="69"/>
      <c r="F3352" s="69"/>
      <c r="G3352" s="82"/>
      <c r="H3352" s="78"/>
      <c r="I3352" s="28">
        <f ca="1">SUMIF('IMPORTBFT (ID)'!$A$3:$A$5000,$G$4:$G$7322,'IMPORTBFT (ID)'!$B$3:$B$5000)</f>
        <v>0</v>
      </c>
      <c r="J3352" s="72"/>
      <c r="K3352" s="18" t="str">
        <f t="shared" ca="1" si="0"/>
        <v>-</v>
      </c>
      <c r="L3352" s="19" t="e">
        <f>IF(G3352=#REF!,#REF!,"FALSO")</f>
        <v>#REF!</v>
      </c>
      <c r="M3352" s="75"/>
      <c r="N3352" s="76"/>
    </row>
    <row r="3353" spans="1:14" ht="15">
      <c r="A3353" s="80"/>
      <c r="B3353" s="81"/>
      <c r="C3353" s="69"/>
      <c r="D3353" s="69"/>
      <c r="E3353" s="69"/>
      <c r="F3353" s="69"/>
      <c r="G3353" s="82"/>
      <c r="H3353" s="78"/>
      <c r="I3353" s="28">
        <f ca="1">SUMIF('IMPORTBFT (ID)'!$A$3:$A$5000,$G$4:$G$7322,'IMPORTBFT (ID)'!$B$3:$B$5000)</f>
        <v>0</v>
      </c>
      <c r="J3353" s="72"/>
      <c r="K3353" s="18" t="str">
        <f t="shared" ca="1" si="0"/>
        <v>-</v>
      </c>
      <c r="L3353" s="19" t="e">
        <f>IF(G3353=#REF!,#REF!,"FALSO")</f>
        <v>#REF!</v>
      </c>
      <c r="M3353" s="75"/>
      <c r="N3353" s="76"/>
    </row>
    <row r="3354" spans="1:14" ht="15">
      <c r="A3354" s="80"/>
      <c r="B3354" s="81"/>
      <c r="C3354" s="69"/>
      <c r="D3354" s="69"/>
      <c r="E3354" s="69"/>
      <c r="F3354" s="69"/>
      <c r="G3354" s="82"/>
      <c r="H3354" s="78"/>
      <c r="I3354" s="28">
        <f ca="1">SUMIF('IMPORTBFT (ID)'!$A$3:$A$5000,$G$4:$G$7322,'IMPORTBFT (ID)'!$B$3:$B$5000)</f>
        <v>0</v>
      </c>
      <c r="J3354" s="72"/>
      <c r="K3354" s="18" t="str">
        <f t="shared" ca="1" si="0"/>
        <v>-</v>
      </c>
      <c r="L3354" s="19" t="e">
        <f>IF(G3354=#REF!,#REF!,"FALSO")</f>
        <v>#REF!</v>
      </c>
      <c r="M3354" s="75"/>
      <c r="N3354" s="76"/>
    </row>
    <row r="3355" spans="1:14" ht="15">
      <c r="A3355" s="80"/>
      <c r="B3355" s="81"/>
      <c r="C3355" s="69"/>
      <c r="D3355" s="69"/>
      <c r="E3355" s="69"/>
      <c r="F3355" s="69"/>
      <c r="G3355" s="82"/>
      <c r="H3355" s="78"/>
      <c r="I3355" s="28">
        <f ca="1">SUMIF('IMPORTBFT (ID)'!$A$3:$A$5000,$G$4:$G$7322,'IMPORTBFT (ID)'!$B$3:$B$5000)</f>
        <v>0</v>
      </c>
      <c r="J3355" s="72"/>
      <c r="K3355" s="18" t="str">
        <f t="shared" ca="1" si="0"/>
        <v>-</v>
      </c>
      <c r="L3355" s="19" t="e">
        <f>IF(G3355=#REF!,#REF!,"FALSO")</f>
        <v>#REF!</v>
      </c>
      <c r="M3355" s="75"/>
      <c r="N3355" s="76"/>
    </row>
    <row r="3356" spans="1:14" ht="15">
      <c r="A3356" s="80"/>
      <c r="B3356" s="81"/>
      <c r="C3356" s="69"/>
      <c r="D3356" s="69"/>
      <c r="E3356" s="69"/>
      <c r="F3356" s="69"/>
      <c r="G3356" s="82"/>
      <c r="H3356" s="78"/>
      <c r="I3356" s="28">
        <f ca="1">SUMIF('IMPORTBFT (ID)'!$A$3:$A$5000,$G$4:$G$7322,'IMPORTBFT (ID)'!$B$3:$B$5000)</f>
        <v>0</v>
      </c>
      <c r="J3356" s="72"/>
      <c r="K3356" s="18" t="str">
        <f t="shared" ca="1" si="0"/>
        <v>-</v>
      </c>
      <c r="L3356" s="19" t="e">
        <f>IF(G3356=#REF!,#REF!,"FALSO")</f>
        <v>#REF!</v>
      </c>
      <c r="M3356" s="75"/>
      <c r="N3356" s="76"/>
    </row>
    <row r="3357" spans="1:14" ht="15">
      <c r="A3357" s="80"/>
      <c r="B3357" s="81"/>
      <c r="C3357" s="69"/>
      <c r="D3357" s="69"/>
      <c r="E3357" s="69"/>
      <c r="F3357" s="69"/>
      <c r="G3357" s="82"/>
      <c r="H3357" s="78"/>
      <c r="I3357" s="28">
        <f ca="1">SUMIF('IMPORTBFT (ID)'!$A$3:$A$5000,$G$4:$G$7322,'IMPORTBFT (ID)'!$B$3:$B$5000)</f>
        <v>0</v>
      </c>
      <c r="J3357" s="72"/>
      <c r="K3357" s="18" t="str">
        <f t="shared" ca="1" si="0"/>
        <v>-</v>
      </c>
      <c r="L3357" s="19" t="e">
        <f>IF(G3357=#REF!,#REF!,"FALSO")</f>
        <v>#REF!</v>
      </c>
      <c r="M3357" s="75"/>
      <c r="N3357" s="76"/>
    </row>
    <row r="3358" spans="1:14" ht="15">
      <c r="A3358" s="80"/>
      <c r="B3358" s="81"/>
      <c r="C3358" s="69"/>
      <c r="D3358" s="69"/>
      <c r="E3358" s="69"/>
      <c r="F3358" s="69"/>
      <c r="G3358" s="82"/>
      <c r="H3358" s="78"/>
      <c r="I3358" s="28">
        <f ca="1">SUMIF('IMPORTBFT (ID)'!$A$3:$A$5000,$G$4:$G$7322,'IMPORTBFT (ID)'!$B$3:$B$5000)</f>
        <v>0</v>
      </c>
      <c r="J3358" s="72"/>
      <c r="K3358" s="18" t="str">
        <f t="shared" ca="1" si="0"/>
        <v>-</v>
      </c>
      <c r="L3358" s="19" t="e">
        <f>IF(G3358=#REF!,#REF!,"FALSO")</f>
        <v>#REF!</v>
      </c>
      <c r="M3358" s="75"/>
      <c r="N3358" s="76"/>
    </row>
    <row r="3359" spans="1:14" ht="15">
      <c r="A3359" s="80"/>
      <c r="B3359" s="81"/>
      <c r="C3359" s="69"/>
      <c r="D3359" s="69"/>
      <c r="E3359" s="69"/>
      <c r="F3359" s="69"/>
      <c r="G3359" s="82"/>
      <c r="H3359" s="78"/>
      <c r="I3359" s="28">
        <f ca="1">SUMIF('IMPORTBFT (ID)'!$A$3:$A$5000,$G$4:$G$7322,'IMPORTBFT (ID)'!$B$3:$B$5000)</f>
        <v>0</v>
      </c>
      <c r="J3359" s="72"/>
      <c r="K3359" s="18" t="str">
        <f t="shared" ca="1" si="0"/>
        <v>-</v>
      </c>
      <c r="L3359" s="19" t="e">
        <f>IF(G3359=#REF!,#REF!,"FALSO")</f>
        <v>#REF!</v>
      </c>
      <c r="M3359" s="75"/>
      <c r="N3359" s="76"/>
    </row>
    <row r="3360" spans="1:14" ht="15">
      <c r="A3360" s="80"/>
      <c r="B3360" s="81"/>
      <c r="C3360" s="69"/>
      <c r="D3360" s="69"/>
      <c r="E3360" s="69"/>
      <c r="F3360" s="69"/>
      <c r="G3360" s="82"/>
      <c r="H3360" s="78"/>
      <c r="I3360" s="28">
        <f ca="1">SUMIF('IMPORTBFT (ID)'!$A$3:$A$5000,$G$4:$G$7322,'IMPORTBFT (ID)'!$B$3:$B$5000)</f>
        <v>0</v>
      </c>
      <c r="J3360" s="72"/>
      <c r="K3360" s="18" t="str">
        <f t="shared" ca="1" si="0"/>
        <v>-</v>
      </c>
      <c r="L3360" s="19" t="e">
        <f>IF(G3360=#REF!,#REF!,"FALSO")</f>
        <v>#REF!</v>
      </c>
      <c r="M3360" s="75"/>
      <c r="N3360" s="76"/>
    </row>
    <row r="3361" spans="1:14" ht="15">
      <c r="A3361" s="80"/>
      <c r="B3361" s="81"/>
      <c r="C3361" s="69"/>
      <c r="D3361" s="69"/>
      <c r="E3361" s="69"/>
      <c r="F3361" s="69"/>
      <c r="G3361" s="82"/>
      <c r="H3361" s="78"/>
      <c r="I3361" s="28">
        <f ca="1">SUMIF('IMPORTBFT (ID)'!$A$3:$A$5000,$G$4:$G$7322,'IMPORTBFT (ID)'!$B$3:$B$5000)</f>
        <v>0</v>
      </c>
      <c r="J3361" s="72"/>
      <c r="K3361" s="18" t="str">
        <f t="shared" ca="1" si="0"/>
        <v>-</v>
      </c>
      <c r="L3361" s="19" t="e">
        <f>IF(G3361=#REF!,#REF!,"FALSO")</f>
        <v>#REF!</v>
      </c>
      <c r="M3361" s="75"/>
      <c r="N3361" s="76"/>
    </row>
    <row r="3362" spans="1:14" ht="15">
      <c r="A3362" s="80"/>
      <c r="B3362" s="81"/>
      <c r="C3362" s="69"/>
      <c r="D3362" s="69"/>
      <c r="E3362" s="69"/>
      <c r="F3362" s="69"/>
      <c r="G3362" s="82"/>
      <c r="H3362" s="78"/>
      <c r="I3362" s="28">
        <f ca="1">SUMIF('IMPORTBFT (ID)'!$A$3:$A$5000,$G$4:$G$7322,'IMPORTBFT (ID)'!$B$3:$B$5000)</f>
        <v>0</v>
      </c>
      <c r="J3362" s="72"/>
      <c r="K3362" s="18" t="str">
        <f t="shared" ca="1" si="0"/>
        <v>-</v>
      </c>
      <c r="L3362" s="19" t="e">
        <f>IF(G3362=#REF!,#REF!,"FALSO")</f>
        <v>#REF!</v>
      </c>
      <c r="M3362" s="75"/>
      <c r="N3362" s="76"/>
    </row>
    <row r="3363" spans="1:14" ht="15">
      <c r="A3363" s="80"/>
      <c r="B3363" s="81"/>
      <c r="C3363" s="69"/>
      <c r="D3363" s="69"/>
      <c r="E3363" s="69"/>
      <c r="F3363" s="69"/>
      <c r="G3363" s="82"/>
      <c r="H3363" s="78"/>
      <c r="I3363" s="28">
        <f ca="1">SUMIF('IMPORTBFT (ID)'!$A$3:$A$5000,$G$4:$G$7322,'IMPORTBFT (ID)'!$B$3:$B$5000)</f>
        <v>0</v>
      </c>
      <c r="J3363" s="72"/>
      <c r="K3363" s="18" t="str">
        <f t="shared" ca="1" si="0"/>
        <v>-</v>
      </c>
      <c r="L3363" s="19" t="e">
        <f>IF(G3363=#REF!,#REF!,"FALSO")</f>
        <v>#REF!</v>
      </c>
      <c r="M3363" s="75"/>
      <c r="N3363" s="76"/>
    </row>
    <row r="3364" spans="1:14" ht="15">
      <c r="A3364" s="80"/>
      <c r="B3364" s="81"/>
      <c r="C3364" s="69"/>
      <c r="D3364" s="69"/>
      <c r="E3364" s="69"/>
      <c r="F3364" s="69"/>
      <c r="G3364" s="82"/>
      <c r="H3364" s="78"/>
      <c r="I3364" s="28">
        <f ca="1">SUMIF('IMPORTBFT (ID)'!$A$3:$A$5000,$G$4:$G$7322,'IMPORTBFT (ID)'!$B$3:$B$5000)</f>
        <v>0</v>
      </c>
      <c r="J3364" s="72"/>
      <c r="K3364" s="18" t="str">
        <f t="shared" ca="1" si="0"/>
        <v>-</v>
      </c>
      <c r="L3364" s="19" t="e">
        <f>IF(G3364=#REF!,#REF!,"FALSO")</f>
        <v>#REF!</v>
      </c>
      <c r="M3364" s="75"/>
      <c r="N3364" s="76"/>
    </row>
    <row r="3365" spans="1:14" ht="15">
      <c r="A3365" s="80"/>
      <c r="B3365" s="81"/>
      <c r="C3365" s="69"/>
      <c r="D3365" s="69"/>
      <c r="E3365" s="69"/>
      <c r="F3365" s="69"/>
      <c r="G3365" s="82"/>
      <c r="H3365" s="78"/>
      <c r="I3365" s="28">
        <f ca="1">SUMIF('IMPORTBFT (ID)'!$A$3:$A$5000,$G$4:$G$7322,'IMPORTBFT (ID)'!$B$3:$B$5000)</f>
        <v>0</v>
      </c>
      <c r="J3365" s="72"/>
      <c r="K3365" s="18" t="str">
        <f t="shared" ca="1" si="0"/>
        <v>-</v>
      </c>
      <c r="L3365" s="19" t="e">
        <f>IF(G3365=#REF!,#REF!,"FALSO")</f>
        <v>#REF!</v>
      </c>
      <c r="M3365" s="75"/>
      <c r="N3365" s="76"/>
    </row>
    <row r="3366" spans="1:14" ht="15">
      <c r="A3366" s="80"/>
      <c r="B3366" s="81"/>
      <c r="C3366" s="69"/>
      <c r="D3366" s="69"/>
      <c r="E3366" s="69"/>
      <c r="F3366" s="69"/>
      <c r="G3366" s="82"/>
      <c r="H3366" s="78"/>
      <c r="I3366" s="28">
        <f ca="1">SUMIF('IMPORTBFT (ID)'!$A$3:$A$5000,$G$4:$G$7322,'IMPORTBFT (ID)'!$B$3:$B$5000)</f>
        <v>0</v>
      </c>
      <c r="J3366" s="72"/>
      <c r="K3366" s="18" t="str">
        <f t="shared" ca="1" si="0"/>
        <v>-</v>
      </c>
      <c r="L3366" s="19" t="e">
        <f>IF(G3366=#REF!,#REF!,"FALSO")</f>
        <v>#REF!</v>
      </c>
      <c r="M3366" s="75"/>
      <c r="N3366" s="76"/>
    </row>
    <row r="3367" spans="1:14" ht="15">
      <c r="A3367" s="80"/>
      <c r="B3367" s="81"/>
      <c r="C3367" s="69"/>
      <c r="D3367" s="69"/>
      <c r="E3367" s="69"/>
      <c r="F3367" s="69"/>
      <c r="G3367" s="82"/>
      <c r="H3367" s="78"/>
      <c r="I3367" s="28">
        <f ca="1">SUMIF('IMPORTBFT (ID)'!$A$3:$A$5000,$G$4:$G$7322,'IMPORTBFT (ID)'!$B$3:$B$5000)</f>
        <v>0</v>
      </c>
      <c r="J3367" s="72"/>
      <c r="K3367" s="18" t="str">
        <f t="shared" ca="1" si="0"/>
        <v>-</v>
      </c>
      <c r="L3367" s="19" t="e">
        <f>IF(G3367=#REF!,#REF!,"FALSO")</f>
        <v>#REF!</v>
      </c>
      <c r="M3367" s="75"/>
      <c r="N3367" s="76"/>
    </row>
    <row r="3368" spans="1:14" ht="15">
      <c r="A3368" s="80"/>
      <c r="B3368" s="81"/>
      <c r="C3368" s="69"/>
      <c r="D3368" s="69"/>
      <c r="E3368" s="69"/>
      <c r="F3368" s="69"/>
      <c r="G3368" s="82"/>
      <c r="H3368" s="78"/>
      <c r="I3368" s="28">
        <f ca="1">SUMIF('IMPORTBFT (ID)'!$A$3:$A$5000,$G$4:$G$7322,'IMPORTBFT (ID)'!$B$3:$B$5000)</f>
        <v>0</v>
      </c>
      <c r="J3368" s="72"/>
      <c r="K3368" s="18" t="str">
        <f t="shared" ca="1" si="0"/>
        <v>-</v>
      </c>
      <c r="L3368" s="19" t="e">
        <f>IF(G3368=#REF!,#REF!,"FALSO")</f>
        <v>#REF!</v>
      </c>
      <c r="M3368" s="75"/>
      <c r="N3368" s="76"/>
    </row>
    <row r="3369" spans="1:14" ht="15">
      <c r="A3369" s="80"/>
      <c r="B3369" s="81"/>
      <c r="C3369" s="69"/>
      <c r="D3369" s="69"/>
      <c r="E3369" s="69"/>
      <c r="F3369" s="69"/>
      <c r="G3369" s="82"/>
      <c r="H3369" s="78"/>
      <c r="I3369" s="28">
        <f ca="1">SUMIF('IMPORTBFT (ID)'!$A$3:$A$5000,$G$4:$G$7322,'IMPORTBFT (ID)'!$B$3:$B$5000)</f>
        <v>0</v>
      </c>
      <c r="J3369" s="72"/>
      <c r="K3369" s="18" t="str">
        <f t="shared" ca="1" si="0"/>
        <v>-</v>
      </c>
      <c r="L3369" s="19" t="e">
        <f>IF(G3369=#REF!,#REF!,"FALSO")</f>
        <v>#REF!</v>
      </c>
      <c r="M3369" s="75"/>
      <c r="N3369" s="76"/>
    </row>
    <row r="3370" spans="1:14" ht="15">
      <c r="A3370" s="80"/>
      <c r="B3370" s="81"/>
      <c r="C3370" s="69"/>
      <c r="D3370" s="69"/>
      <c r="E3370" s="69"/>
      <c r="F3370" s="69"/>
      <c r="G3370" s="82"/>
      <c r="H3370" s="78"/>
      <c r="I3370" s="28">
        <f ca="1">SUMIF('IMPORTBFT (ID)'!$A$3:$A$5000,$G$4:$G$7322,'IMPORTBFT (ID)'!$B$3:$B$5000)</f>
        <v>0</v>
      </c>
      <c r="J3370" s="72"/>
      <c r="K3370" s="18" t="str">
        <f t="shared" ca="1" si="0"/>
        <v>-</v>
      </c>
      <c r="L3370" s="19" t="e">
        <f>IF(G3370=#REF!,#REF!,"FALSO")</f>
        <v>#REF!</v>
      </c>
      <c r="M3370" s="75"/>
      <c r="N3370" s="76"/>
    </row>
    <row r="3371" spans="1:14" ht="15">
      <c r="A3371" s="80"/>
      <c r="B3371" s="81"/>
      <c r="C3371" s="69"/>
      <c r="D3371" s="69"/>
      <c r="E3371" s="69"/>
      <c r="F3371" s="69"/>
      <c r="G3371" s="82"/>
      <c r="H3371" s="78"/>
      <c r="I3371" s="28">
        <f ca="1">SUMIF('IMPORTBFT (ID)'!$A$3:$A$5000,$G$4:$G$7322,'IMPORTBFT (ID)'!$B$3:$B$5000)</f>
        <v>0</v>
      </c>
      <c r="J3371" s="72"/>
      <c r="K3371" s="18" t="str">
        <f t="shared" ca="1" si="0"/>
        <v>-</v>
      </c>
      <c r="L3371" s="19" t="e">
        <f>IF(G3371=#REF!,#REF!,"FALSO")</f>
        <v>#REF!</v>
      </c>
      <c r="M3371" s="75"/>
      <c r="N3371" s="76"/>
    </row>
    <row r="3372" spans="1:14" ht="15">
      <c r="A3372" s="80"/>
      <c r="B3372" s="81"/>
      <c r="C3372" s="69"/>
      <c r="D3372" s="69"/>
      <c r="E3372" s="69"/>
      <c r="F3372" s="69"/>
      <c r="G3372" s="82"/>
      <c r="H3372" s="78"/>
      <c r="I3372" s="28">
        <f ca="1">SUMIF('IMPORTBFT (ID)'!$A$3:$A$5000,$G$4:$G$7322,'IMPORTBFT (ID)'!$B$3:$B$5000)</f>
        <v>0</v>
      </c>
      <c r="J3372" s="72"/>
      <c r="K3372" s="18" t="str">
        <f t="shared" ca="1" si="0"/>
        <v>-</v>
      </c>
      <c r="L3372" s="19" t="e">
        <f>IF(G3372=#REF!,#REF!,"FALSO")</f>
        <v>#REF!</v>
      </c>
      <c r="M3372" s="75"/>
      <c r="N3372" s="76"/>
    </row>
    <row r="3373" spans="1:14" ht="15">
      <c r="A3373" s="80"/>
      <c r="B3373" s="81"/>
      <c r="C3373" s="69"/>
      <c r="D3373" s="69"/>
      <c r="E3373" s="69"/>
      <c r="F3373" s="69"/>
      <c r="G3373" s="82"/>
      <c r="H3373" s="78"/>
      <c r="I3373" s="28">
        <f ca="1">SUMIF('IMPORTBFT (ID)'!$A$3:$A$5000,$G$4:$G$7322,'IMPORTBFT (ID)'!$B$3:$B$5000)</f>
        <v>0</v>
      </c>
      <c r="J3373" s="72"/>
      <c r="K3373" s="18" t="str">
        <f t="shared" ca="1" si="0"/>
        <v>-</v>
      </c>
      <c r="L3373" s="19" t="e">
        <f>IF(G3373=#REF!,#REF!,"FALSO")</f>
        <v>#REF!</v>
      </c>
      <c r="M3373" s="75"/>
      <c r="N3373" s="76"/>
    </row>
    <row r="3374" spans="1:14" ht="15">
      <c r="A3374" s="80"/>
      <c r="B3374" s="81"/>
      <c r="C3374" s="69"/>
      <c r="D3374" s="69"/>
      <c r="E3374" s="69"/>
      <c r="F3374" s="69"/>
      <c r="G3374" s="82"/>
      <c r="H3374" s="78"/>
      <c r="I3374" s="28">
        <f ca="1">SUMIF('IMPORTBFT (ID)'!$A$3:$A$5000,$G$4:$G$7322,'IMPORTBFT (ID)'!$B$3:$B$5000)</f>
        <v>0</v>
      </c>
      <c r="J3374" s="72"/>
      <c r="K3374" s="18" t="str">
        <f t="shared" ca="1" si="0"/>
        <v>-</v>
      </c>
      <c r="L3374" s="19" t="e">
        <f>IF(G3374=#REF!,#REF!,"FALSO")</f>
        <v>#REF!</v>
      </c>
      <c r="M3374" s="75"/>
      <c r="N3374" s="76"/>
    </row>
    <row r="3375" spans="1:14" ht="15">
      <c r="A3375" s="80"/>
      <c r="B3375" s="81"/>
      <c r="C3375" s="69"/>
      <c r="D3375" s="69"/>
      <c r="E3375" s="69"/>
      <c r="F3375" s="69"/>
      <c r="G3375" s="82"/>
      <c r="H3375" s="78"/>
      <c r="I3375" s="28">
        <f ca="1">SUMIF('IMPORTBFT (ID)'!$A$3:$A$5000,$G$4:$G$7322,'IMPORTBFT (ID)'!$B$3:$B$5000)</f>
        <v>0</v>
      </c>
      <c r="J3375" s="72"/>
      <c r="K3375" s="18" t="str">
        <f t="shared" ca="1" si="0"/>
        <v>-</v>
      </c>
      <c r="L3375" s="19" t="e">
        <f>IF(G3375=#REF!,#REF!,"FALSO")</f>
        <v>#REF!</v>
      </c>
      <c r="M3375" s="75"/>
      <c r="N3375" s="76"/>
    </row>
    <row r="3376" spans="1:14" ht="15">
      <c r="A3376" s="80"/>
      <c r="B3376" s="81"/>
      <c r="C3376" s="69"/>
      <c r="D3376" s="69"/>
      <c r="E3376" s="69"/>
      <c r="F3376" s="69"/>
      <c r="G3376" s="82"/>
      <c r="H3376" s="78"/>
      <c r="I3376" s="28">
        <f ca="1">SUMIF('IMPORTBFT (ID)'!$A$3:$A$5000,$G$4:$G$7322,'IMPORTBFT (ID)'!$B$3:$B$5000)</f>
        <v>0</v>
      </c>
      <c r="J3376" s="72"/>
      <c r="K3376" s="18" t="str">
        <f t="shared" ca="1" si="0"/>
        <v>-</v>
      </c>
      <c r="L3376" s="19" t="e">
        <f>IF(G3376=#REF!,#REF!,"FALSO")</f>
        <v>#REF!</v>
      </c>
      <c r="M3376" s="75"/>
      <c r="N3376" s="76"/>
    </row>
    <row r="3377" spans="1:14" ht="15">
      <c r="A3377" s="80"/>
      <c r="B3377" s="81"/>
      <c r="C3377" s="69"/>
      <c r="D3377" s="69"/>
      <c r="E3377" s="69"/>
      <c r="F3377" s="69"/>
      <c r="G3377" s="82"/>
      <c r="H3377" s="78"/>
      <c r="I3377" s="28">
        <f ca="1">SUMIF('IMPORTBFT (ID)'!$A$3:$A$5000,$G$4:$G$7322,'IMPORTBFT (ID)'!$B$3:$B$5000)</f>
        <v>0</v>
      </c>
      <c r="J3377" s="72"/>
      <c r="K3377" s="18" t="str">
        <f t="shared" ca="1" si="0"/>
        <v>-</v>
      </c>
      <c r="L3377" s="19" t="e">
        <f>IF(G3377=#REF!,#REF!,"FALSO")</f>
        <v>#REF!</v>
      </c>
      <c r="M3377" s="75"/>
      <c r="N3377" s="76"/>
    </row>
    <row r="3378" spans="1:14" ht="15">
      <c r="A3378" s="80"/>
      <c r="B3378" s="81"/>
      <c r="C3378" s="69"/>
      <c r="D3378" s="69"/>
      <c r="E3378" s="69"/>
      <c r="F3378" s="69"/>
      <c r="G3378" s="82"/>
      <c r="H3378" s="78"/>
      <c r="I3378" s="28">
        <f ca="1">SUMIF('IMPORTBFT (ID)'!$A$3:$A$5000,$G$4:$G$7322,'IMPORTBFT (ID)'!$B$3:$B$5000)</f>
        <v>0</v>
      </c>
      <c r="J3378" s="72"/>
      <c r="K3378" s="18" t="str">
        <f t="shared" ca="1" si="0"/>
        <v>-</v>
      </c>
      <c r="L3378" s="19" t="e">
        <f>IF(G3378=#REF!,#REF!,"FALSO")</f>
        <v>#REF!</v>
      </c>
      <c r="M3378" s="75"/>
      <c r="N3378" s="76"/>
    </row>
    <row r="3379" spans="1:14" ht="15">
      <c r="A3379" s="80"/>
      <c r="B3379" s="81"/>
      <c r="C3379" s="69"/>
      <c r="D3379" s="69"/>
      <c r="E3379" s="69"/>
      <c r="F3379" s="69"/>
      <c r="G3379" s="82"/>
      <c r="H3379" s="78"/>
      <c r="I3379" s="28">
        <f ca="1">SUMIF('IMPORTBFT (ID)'!$A$3:$A$5000,$G$4:$G$7322,'IMPORTBFT (ID)'!$B$3:$B$5000)</f>
        <v>0</v>
      </c>
      <c r="J3379" s="72"/>
      <c r="K3379" s="18" t="str">
        <f t="shared" ca="1" si="0"/>
        <v>-</v>
      </c>
      <c r="L3379" s="19" t="e">
        <f>IF(G3379=#REF!,#REF!,"FALSO")</f>
        <v>#REF!</v>
      </c>
      <c r="M3379" s="75"/>
      <c r="N3379" s="76"/>
    </row>
    <row r="3380" spans="1:14" ht="15">
      <c r="A3380" s="80"/>
      <c r="B3380" s="81"/>
      <c r="C3380" s="69"/>
      <c r="D3380" s="69"/>
      <c r="E3380" s="69"/>
      <c r="F3380" s="69"/>
      <c r="G3380" s="82"/>
      <c r="H3380" s="78"/>
      <c r="I3380" s="28">
        <f ca="1">SUMIF('IMPORTBFT (ID)'!$A$3:$A$5000,$G$4:$G$7322,'IMPORTBFT (ID)'!$B$3:$B$5000)</f>
        <v>0</v>
      </c>
      <c r="J3380" s="72"/>
      <c r="K3380" s="18" t="str">
        <f t="shared" ca="1" si="0"/>
        <v>-</v>
      </c>
      <c r="L3380" s="19" t="e">
        <f>IF(G3380=#REF!,#REF!,"FALSO")</f>
        <v>#REF!</v>
      </c>
      <c r="M3380" s="75"/>
      <c r="N3380" s="76"/>
    </row>
    <row r="3381" spans="1:14" ht="15">
      <c r="A3381" s="80"/>
      <c r="B3381" s="81"/>
      <c r="C3381" s="69"/>
      <c r="D3381" s="69"/>
      <c r="E3381" s="69"/>
      <c r="F3381" s="69"/>
      <c r="G3381" s="82"/>
      <c r="H3381" s="78"/>
      <c r="I3381" s="28">
        <f ca="1">SUMIF('IMPORTBFT (ID)'!$A$3:$A$5000,$G$4:$G$7322,'IMPORTBFT (ID)'!$B$3:$B$5000)</f>
        <v>0</v>
      </c>
      <c r="J3381" s="72"/>
      <c r="K3381" s="18" t="str">
        <f t="shared" ca="1" si="0"/>
        <v>-</v>
      </c>
      <c r="L3381" s="19" t="e">
        <f>IF(G3381=#REF!,#REF!,"FALSO")</f>
        <v>#REF!</v>
      </c>
      <c r="M3381" s="75"/>
      <c r="N3381" s="76"/>
    </row>
    <row r="3382" spans="1:14" ht="15">
      <c r="A3382" s="80"/>
      <c r="B3382" s="81"/>
      <c r="C3382" s="69"/>
      <c r="D3382" s="69"/>
      <c r="E3382" s="69"/>
      <c r="F3382" s="69"/>
      <c r="G3382" s="82"/>
      <c r="H3382" s="78"/>
      <c r="I3382" s="28">
        <f ca="1">SUMIF('IMPORTBFT (ID)'!$A$3:$A$5000,$G$4:$G$7322,'IMPORTBFT (ID)'!$B$3:$B$5000)</f>
        <v>0</v>
      </c>
      <c r="J3382" s="72"/>
      <c r="K3382" s="18" t="str">
        <f t="shared" ca="1" si="0"/>
        <v>-</v>
      </c>
      <c r="L3382" s="19" t="e">
        <f>IF(G3382=#REF!,#REF!,"FALSO")</f>
        <v>#REF!</v>
      </c>
      <c r="M3382" s="75"/>
      <c r="N3382" s="76"/>
    </row>
    <row r="3383" spans="1:14" ht="15">
      <c r="A3383" s="80"/>
      <c r="B3383" s="81"/>
      <c r="C3383" s="69"/>
      <c r="D3383" s="69"/>
      <c r="E3383" s="69"/>
      <c r="F3383" s="69"/>
      <c r="G3383" s="82"/>
      <c r="H3383" s="78"/>
      <c r="I3383" s="28">
        <f ca="1">SUMIF('IMPORTBFT (ID)'!$A$3:$A$5000,$G$4:$G$7322,'IMPORTBFT (ID)'!$B$3:$B$5000)</f>
        <v>0</v>
      </c>
      <c r="J3383" s="72"/>
      <c r="K3383" s="18" t="str">
        <f t="shared" ca="1" si="0"/>
        <v>-</v>
      </c>
      <c r="L3383" s="19" t="e">
        <f>IF(G3383=#REF!,#REF!,"FALSO")</f>
        <v>#REF!</v>
      </c>
      <c r="M3383" s="75"/>
      <c r="N3383" s="76"/>
    </row>
    <row r="3384" spans="1:14" ht="15">
      <c r="A3384" s="80"/>
      <c r="B3384" s="81"/>
      <c r="C3384" s="69"/>
      <c r="D3384" s="69"/>
      <c r="E3384" s="69"/>
      <c r="F3384" s="69"/>
      <c r="G3384" s="82"/>
      <c r="H3384" s="78"/>
      <c r="I3384" s="28">
        <f ca="1">SUMIF('IMPORTBFT (ID)'!$A$3:$A$5000,$G$4:$G$7322,'IMPORTBFT (ID)'!$B$3:$B$5000)</f>
        <v>0</v>
      </c>
      <c r="J3384" s="72"/>
      <c r="K3384" s="18" t="str">
        <f t="shared" ca="1" si="0"/>
        <v>-</v>
      </c>
      <c r="L3384" s="19" t="e">
        <f>IF(G3384=#REF!,#REF!,"FALSO")</f>
        <v>#REF!</v>
      </c>
      <c r="M3384" s="75"/>
      <c r="N3384" s="76"/>
    </row>
    <row r="3385" spans="1:14" ht="15">
      <c r="A3385" s="80"/>
      <c r="B3385" s="81"/>
      <c r="C3385" s="69"/>
      <c r="D3385" s="69"/>
      <c r="E3385" s="69"/>
      <c r="F3385" s="69"/>
      <c r="G3385" s="82"/>
      <c r="H3385" s="78"/>
      <c r="I3385" s="28">
        <f ca="1">SUMIF('IMPORTBFT (ID)'!$A$3:$A$5000,$G$4:$G$7322,'IMPORTBFT (ID)'!$B$3:$B$5000)</f>
        <v>0</v>
      </c>
      <c r="J3385" s="72"/>
      <c r="K3385" s="18" t="str">
        <f t="shared" ca="1" si="0"/>
        <v>-</v>
      </c>
      <c r="L3385" s="19" t="e">
        <f>IF(G3385=#REF!,#REF!,"FALSO")</f>
        <v>#REF!</v>
      </c>
      <c r="M3385" s="75"/>
      <c r="N3385" s="76"/>
    </row>
    <row r="3386" spans="1:14" ht="15">
      <c r="A3386" s="80"/>
      <c r="B3386" s="81"/>
      <c r="C3386" s="69"/>
      <c r="D3386" s="69"/>
      <c r="E3386" s="69"/>
      <c r="F3386" s="69"/>
      <c r="G3386" s="82"/>
      <c r="H3386" s="78"/>
      <c r="I3386" s="28">
        <f ca="1">SUMIF('IMPORTBFT (ID)'!$A$3:$A$5000,$G$4:$G$7322,'IMPORTBFT (ID)'!$B$3:$B$5000)</f>
        <v>0</v>
      </c>
      <c r="J3386" s="72"/>
      <c r="K3386" s="18" t="str">
        <f t="shared" ca="1" si="0"/>
        <v>-</v>
      </c>
      <c r="L3386" s="19" t="e">
        <f>IF(G3386=#REF!,#REF!,"FALSO")</f>
        <v>#REF!</v>
      </c>
      <c r="M3386" s="75"/>
      <c r="N3386" s="76"/>
    </row>
    <row r="3387" spans="1:14" ht="15">
      <c r="A3387" s="80"/>
      <c r="B3387" s="81"/>
      <c r="C3387" s="69"/>
      <c r="D3387" s="69"/>
      <c r="E3387" s="69"/>
      <c r="F3387" s="69"/>
      <c r="G3387" s="82"/>
      <c r="H3387" s="78"/>
      <c r="I3387" s="28">
        <f ca="1">SUMIF('IMPORTBFT (ID)'!$A$3:$A$5000,$G$4:$G$7322,'IMPORTBFT (ID)'!$B$3:$B$5000)</f>
        <v>0</v>
      </c>
      <c r="J3387" s="72"/>
      <c r="K3387" s="18" t="str">
        <f t="shared" ca="1" si="0"/>
        <v>-</v>
      </c>
      <c r="L3387" s="19" t="e">
        <f>IF(G3387=#REF!,#REF!,"FALSO")</f>
        <v>#REF!</v>
      </c>
      <c r="M3387" s="75"/>
      <c r="N3387" s="76"/>
    </row>
    <row r="3388" spans="1:14" ht="15">
      <c r="A3388" s="80"/>
      <c r="B3388" s="81"/>
      <c r="C3388" s="69"/>
      <c r="D3388" s="69"/>
      <c r="E3388" s="69"/>
      <c r="F3388" s="69"/>
      <c r="G3388" s="82"/>
      <c r="H3388" s="78"/>
      <c r="I3388" s="28">
        <f ca="1">SUMIF('IMPORTBFT (ID)'!$A$3:$A$5000,$G$4:$G$7322,'IMPORTBFT (ID)'!$B$3:$B$5000)</f>
        <v>0</v>
      </c>
      <c r="J3388" s="72"/>
      <c r="K3388" s="18" t="str">
        <f t="shared" ca="1" si="0"/>
        <v>-</v>
      </c>
      <c r="L3388" s="19" t="e">
        <f>IF(G3388=#REF!,#REF!,"FALSO")</f>
        <v>#REF!</v>
      </c>
      <c r="M3388" s="75"/>
      <c r="N3388" s="76"/>
    </row>
    <row r="3389" spans="1:14" ht="15">
      <c r="A3389" s="80"/>
      <c r="B3389" s="81"/>
      <c r="C3389" s="69"/>
      <c r="D3389" s="69"/>
      <c r="E3389" s="69"/>
      <c r="F3389" s="69"/>
      <c r="G3389" s="82"/>
      <c r="H3389" s="78"/>
      <c r="I3389" s="28">
        <f ca="1">SUMIF('IMPORTBFT (ID)'!$A$3:$A$5000,$G$4:$G$7322,'IMPORTBFT (ID)'!$B$3:$B$5000)</f>
        <v>0</v>
      </c>
      <c r="J3389" s="72"/>
      <c r="K3389" s="18" t="str">
        <f t="shared" ca="1" si="0"/>
        <v>-</v>
      </c>
      <c r="L3389" s="19" t="e">
        <f>IF(G3389=#REF!,#REF!,"FALSO")</f>
        <v>#REF!</v>
      </c>
      <c r="M3389" s="75"/>
      <c r="N3389" s="76"/>
    </row>
    <row r="3390" spans="1:14" ht="15">
      <c r="A3390" s="80"/>
      <c r="B3390" s="81"/>
      <c r="C3390" s="69"/>
      <c r="D3390" s="69"/>
      <c r="E3390" s="69"/>
      <c r="F3390" s="69"/>
      <c r="G3390" s="82"/>
      <c r="H3390" s="78"/>
      <c r="I3390" s="28">
        <f ca="1">SUMIF('IMPORTBFT (ID)'!$A$3:$A$5000,$G$4:$G$7322,'IMPORTBFT (ID)'!$B$3:$B$5000)</f>
        <v>0</v>
      </c>
      <c r="J3390" s="72"/>
      <c r="K3390" s="18" t="str">
        <f t="shared" ca="1" si="0"/>
        <v>-</v>
      </c>
      <c r="L3390" s="19" t="e">
        <f>IF(G3390=#REF!,#REF!,"FALSO")</f>
        <v>#REF!</v>
      </c>
      <c r="M3390" s="75"/>
      <c r="N3390" s="76"/>
    </row>
    <row r="3391" spans="1:14" ht="15">
      <c r="A3391" s="80"/>
      <c r="B3391" s="81"/>
      <c r="C3391" s="69"/>
      <c r="D3391" s="69"/>
      <c r="E3391" s="69"/>
      <c r="F3391" s="69"/>
      <c r="G3391" s="82"/>
      <c r="H3391" s="78"/>
      <c r="I3391" s="28">
        <f ca="1">SUMIF('IMPORTBFT (ID)'!$A$3:$A$5000,$G$4:$G$7322,'IMPORTBFT (ID)'!$B$3:$B$5000)</f>
        <v>0</v>
      </c>
      <c r="J3391" s="72"/>
      <c r="K3391" s="18" t="str">
        <f t="shared" ca="1" si="0"/>
        <v>-</v>
      </c>
      <c r="L3391" s="19" t="e">
        <f>IF(G3391=#REF!,#REF!,"FALSO")</f>
        <v>#REF!</v>
      </c>
      <c r="M3391" s="75"/>
      <c r="N3391" s="76"/>
    </row>
    <row r="3392" spans="1:14" ht="15">
      <c r="A3392" s="80"/>
      <c r="B3392" s="81"/>
      <c r="C3392" s="69"/>
      <c r="D3392" s="69"/>
      <c r="E3392" s="69"/>
      <c r="F3392" s="69"/>
      <c r="G3392" s="82"/>
      <c r="H3392" s="78"/>
      <c r="I3392" s="28">
        <f ca="1">SUMIF('IMPORTBFT (ID)'!$A$3:$A$5000,$G$4:$G$7322,'IMPORTBFT (ID)'!$B$3:$B$5000)</f>
        <v>0</v>
      </c>
      <c r="J3392" s="72"/>
      <c r="K3392" s="18" t="str">
        <f t="shared" ca="1" si="0"/>
        <v>-</v>
      </c>
      <c r="L3392" s="19" t="e">
        <f>IF(G3392=#REF!,#REF!,"FALSO")</f>
        <v>#REF!</v>
      </c>
      <c r="M3392" s="75"/>
      <c r="N3392" s="76"/>
    </row>
    <row r="3393" spans="1:14" ht="15">
      <c r="A3393" s="80"/>
      <c r="B3393" s="81"/>
      <c r="C3393" s="69"/>
      <c r="D3393" s="69"/>
      <c r="E3393" s="69"/>
      <c r="F3393" s="69"/>
      <c r="G3393" s="82"/>
      <c r="H3393" s="78"/>
      <c r="I3393" s="28">
        <f ca="1">SUMIF('IMPORTBFT (ID)'!$A$3:$A$5000,$G$4:$G$7322,'IMPORTBFT (ID)'!$B$3:$B$5000)</f>
        <v>0</v>
      </c>
      <c r="J3393" s="72"/>
      <c r="K3393" s="18" t="str">
        <f t="shared" ca="1" si="0"/>
        <v>-</v>
      </c>
      <c r="L3393" s="19" t="e">
        <f>IF(G3393=#REF!,#REF!,"FALSO")</f>
        <v>#REF!</v>
      </c>
      <c r="M3393" s="75"/>
      <c r="N3393" s="76"/>
    </row>
    <row r="3394" spans="1:14" ht="15">
      <c r="A3394" s="80"/>
      <c r="B3394" s="81"/>
      <c r="C3394" s="69"/>
      <c r="D3394" s="69"/>
      <c r="E3394" s="69"/>
      <c r="F3394" s="69"/>
      <c r="G3394" s="82"/>
      <c r="H3394" s="78"/>
      <c r="I3394" s="28">
        <f ca="1">SUMIF('IMPORTBFT (ID)'!$A$3:$A$5000,$G$4:$G$7322,'IMPORTBFT (ID)'!$B$3:$B$5000)</f>
        <v>0</v>
      </c>
      <c r="J3394" s="72"/>
      <c r="K3394" s="18" t="str">
        <f t="shared" ca="1" si="0"/>
        <v>-</v>
      </c>
      <c r="L3394" s="19" t="e">
        <f>IF(G3394=#REF!,#REF!,"FALSO")</f>
        <v>#REF!</v>
      </c>
      <c r="M3394" s="75"/>
      <c r="N3394" s="76"/>
    </row>
    <row r="3395" spans="1:14" ht="15">
      <c r="A3395" s="80"/>
      <c r="B3395" s="81"/>
      <c r="C3395" s="69"/>
      <c r="D3395" s="69"/>
      <c r="E3395" s="69"/>
      <c r="F3395" s="69"/>
      <c r="G3395" s="82"/>
      <c r="H3395" s="78"/>
      <c r="I3395" s="28">
        <f ca="1">SUMIF('IMPORTBFT (ID)'!$A$3:$A$5000,$G$4:$G$7322,'IMPORTBFT (ID)'!$B$3:$B$5000)</f>
        <v>0</v>
      </c>
      <c r="J3395" s="72"/>
      <c r="K3395" s="18" t="str">
        <f t="shared" ca="1" si="0"/>
        <v>-</v>
      </c>
      <c r="L3395" s="19" t="e">
        <f>IF(G3395=#REF!,#REF!,"FALSO")</f>
        <v>#REF!</v>
      </c>
      <c r="M3395" s="75"/>
      <c r="N3395" s="76"/>
    </row>
    <row r="3396" spans="1:14" ht="15">
      <c r="A3396" s="80"/>
      <c r="B3396" s="81"/>
      <c r="C3396" s="69"/>
      <c r="D3396" s="69"/>
      <c r="E3396" s="69"/>
      <c r="F3396" s="69"/>
      <c r="G3396" s="82"/>
      <c r="H3396" s="78"/>
      <c r="I3396" s="28">
        <f ca="1">SUMIF('IMPORTBFT (ID)'!$A$3:$A$5000,$G$4:$G$7322,'IMPORTBFT (ID)'!$B$3:$B$5000)</f>
        <v>0</v>
      </c>
      <c r="J3396" s="72"/>
      <c r="K3396" s="18" t="str">
        <f t="shared" ca="1" si="0"/>
        <v>-</v>
      </c>
      <c r="L3396" s="19" t="e">
        <f>IF(G3396=#REF!,#REF!,"FALSO")</f>
        <v>#REF!</v>
      </c>
      <c r="M3396" s="75"/>
      <c r="N3396" s="76"/>
    </row>
    <row r="3397" spans="1:14" ht="15">
      <c r="A3397" s="80"/>
      <c r="B3397" s="81"/>
      <c r="C3397" s="69"/>
      <c r="D3397" s="69"/>
      <c r="E3397" s="69"/>
      <c r="F3397" s="69"/>
      <c r="G3397" s="82"/>
      <c r="H3397" s="78"/>
      <c r="I3397" s="28">
        <f ca="1">SUMIF('IMPORTBFT (ID)'!$A$3:$A$5000,$G$4:$G$7322,'IMPORTBFT (ID)'!$B$3:$B$5000)</f>
        <v>0</v>
      </c>
      <c r="J3397" s="72"/>
      <c r="K3397" s="18" t="str">
        <f t="shared" ca="1" si="0"/>
        <v>-</v>
      </c>
      <c r="L3397" s="19" t="e">
        <f>IF(G3397=#REF!,#REF!,"FALSO")</f>
        <v>#REF!</v>
      </c>
      <c r="M3397" s="75"/>
      <c r="N3397" s="76"/>
    </row>
    <row r="3398" spans="1:14" ht="15">
      <c r="A3398" s="80"/>
      <c r="B3398" s="81"/>
      <c r="C3398" s="69"/>
      <c r="D3398" s="69"/>
      <c r="E3398" s="69"/>
      <c r="F3398" s="69"/>
      <c r="G3398" s="82"/>
      <c r="H3398" s="78"/>
      <c r="I3398" s="28">
        <f ca="1">SUMIF('IMPORTBFT (ID)'!$A$3:$A$5000,$G$4:$G$7322,'IMPORTBFT (ID)'!$B$3:$B$5000)</f>
        <v>0</v>
      </c>
      <c r="J3398" s="72"/>
      <c r="K3398" s="18" t="str">
        <f t="shared" ca="1" si="0"/>
        <v>-</v>
      </c>
      <c r="L3398" s="19" t="e">
        <f>IF(G3398=#REF!,#REF!,"FALSO")</f>
        <v>#REF!</v>
      </c>
      <c r="M3398" s="75"/>
      <c r="N3398" s="76"/>
    </row>
    <row r="3399" spans="1:14" ht="15">
      <c r="A3399" s="80"/>
      <c r="B3399" s="81"/>
      <c r="C3399" s="69"/>
      <c r="D3399" s="69"/>
      <c r="E3399" s="69"/>
      <c r="F3399" s="69"/>
      <c r="G3399" s="82"/>
      <c r="H3399" s="78"/>
      <c r="I3399" s="28">
        <f ca="1">SUMIF('IMPORTBFT (ID)'!$A$3:$A$5000,$G$4:$G$7322,'IMPORTBFT (ID)'!$B$3:$B$5000)</f>
        <v>0</v>
      </c>
      <c r="J3399" s="72"/>
      <c r="K3399" s="18" t="str">
        <f t="shared" ca="1" si="0"/>
        <v>-</v>
      </c>
      <c r="L3399" s="19" t="e">
        <f>IF(G3399=#REF!,#REF!,"FALSO")</f>
        <v>#REF!</v>
      </c>
      <c r="M3399" s="75"/>
      <c r="N3399" s="76"/>
    </row>
    <row r="3400" spans="1:14" ht="15">
      <c r="A3400" s="80"/>
      <c r="B3400" s="81"/>
      <c r="C3400" s="69"/>
      <c r="D3400" s="69"/>
      <c r="E3400" s="69"/>
      <c r="F3400" s="69"/>
      <c r="G3400" s="82"/>
      <c r="H3400" s="78"/>
      <c r="I3400" s="28">
        <f ca="1">SUMIF('IMPORTBFT (ID)'!$A$3:$A$5000,$G$4:$G$7322,'IMPORTBFT (ID)'!$B$3:$B$5000)</f>
        <v>0</v>
      </c>
      <c r="J3400" s="72"/>
      <c r="K3400" s="18" t="str">
        <f t="shared" ca="1" si="0"/>
        <v>-</v>
      </c>
      <c r="L3400" s="19" t="e">
        <f>IF(G3400=#REF!,#REF!,"FALSO")</f>
        <v>#REF!</v>
      </c>
      <c r="M3400" s="75"/>
      <c r="N3400" s="76"/>
    </row>
    <row r="3401" spans="1:14" ht="15">
      <c r="A3401" s="80"/>
      <c r="B3401" s="81"/>
      <c r="C3401" s="69"/>
      <c r="D3401" s="69"/>
      <c r="E3401" s="69"/>
      <c r="F3401" s="69"/>
      <c r="G3401" s="82"/>
      <c r="H3401" s="78"/>
      <c r="I3401" s="28">
        <f ca="1">SUMIF('IMPORTBFT (ID)'!$A$3:$A$5000,$G$4:$G$7322,'IMPORTBFT (ID)'!$B$3:$B$5000)</f>
        <v>0</v>
      </c>
      <c r="J3401" s="72"/>
      <c r="K3401" s="18" t="str">
        <f t="shared" ca="1" si="0"/>
        <v>-</v>
      </c>
      <c r="L3401" s="19" t="e">
        <f>IF(G3401=#REF!,#REF!,"FALSO")</f>
        <v>#REF!</v>
      </c>
      <c r="M3401" s="75"/>
      <c r="N3401" s="76"/>
    </row>
    <row r="3402" spans="1:14" ht="15">
      <c r="A3402" s="80"/>
      <c r="B3402" s="81"/>
      <c r="C3402" s="69"/>
      <c r="D3402" s="69"/>
      <c r="E3402" s="69"/>
      <c r="F3402" s="69"/>
      <c r="G3402" s="82"/>
      <c r="H3402" s="78"/>
      <c r="I3402" s="28">
        <f ca="1">SUMIF('IMPORTBFT (ID)'!$A$3:$A$5000,$G$4:$G$7322,'IMPORTBFT (ID)'!$B$3:$B$5000)</f>
        <v>0</v>
      </c>
      <c r="J3402" s="72"/>
      <c r="K3402" s="18" t="str">
        <f t="shared" ca="1" si="0"/>
        <v>-</v>
      </c>
      <c r="L3402" s="19" t="e">
        <f>IF(G3402=#REF!,#REF!,"FALSO")</f>
        <v>#REF!</v>
      </c>
      <c r="M3402" s="75"/>
      <c r="N3402" s="76"/>
    </row>
    <row r="3403" spans="1:14" ht="15">
      <c r="A3403" s="80"/>
      <c r="B3403" s="81"/>
      <c r="C3403" s="69"/>
      <c r="D3403" s="69"/>
      <c r="E3403" s="69"/>
      <c r="F3403" s="69"/>
      <c r="G3403" s="82"/>
      <c r="H3403" s="78"/>
      <c r="I3403" s="28">
        <f ca="1">SUMIF('IMPORTBFT (ID)'!$A$3:$A$5000,$G$4:$G$7322,'IMPORTBFT (ID)'!$B$3:$B$5000)</f>
        <v>0</v>
      </c>
      <c r="J3403" s="72"/>
      <c r="K3403" s="18" t="str">
        <f t="shared" ca="1" si="0"/>
        <v>-</v>
      </c>
      <c r="L3403" s="19" t="e">
        <f>IF(G3403=#REF!,#REF!,"FALSO")</f>
        <v>#REF!</v>
      </c>
      <c r="M3403" s="75"/>
      <c r="N3403" s="76"/>
    </row>
    <row r="3404" spans="1:14" ht="15">
      <c r="A3404" s="80"/>
      <c r="B3404" s="81"/>
      <c r="C3404" s="69"/>
      <c r="D3404" s="69"/>
      <c r="E3404" s="69"/>
      <c r="F3404" s="69"/>
      <c r="G3404" s="82"/>
      <c r="H3404" s="78"/>
      <c r="I3404" s="28">
        <f ca="1">SUMIF('IMPORTBFT (ID)'!$A$3:$A$5000,$G$4:$G$7322,'IMPORTBFT (ID)'!$B$3:$B$5000)</f>
        <v>0</v>
      </c>
      <c r="J3404" s="72"/>
      <c r="K3404" s="18" t="str">
        <f t="shared" ca="1" si="0"/>
        <v>-</v>
      </c>
      <c r="L3404" s="19" t="e">
        <f>IF(G3404=#REF!,#REF!,"FALSO")</f>
        <v>#REF!</v>
      </c>
      <c r="M3404" s="75"/>
      <c r="N3404" s="76"/>
    </row>
    <row r="3405" spans="1:14" ht="15">
      <c r="A3405" s="80"/>
      <c r="B3405" s="81"/>
      <c r="C3405" s="69"/>
      <c r="D3405" s="69"/>
      <c r="E3405" s="69"/>
      <c r="F3405" s="69"/>
      <c r="G3405" s="82"/>
      <c r="H3405" s="78"/>
      <c r="I3405" s="28">
        <f ca="1">SUMIF('IMPORTBFT (ID)'!$A$3:$A$5000,$G$4:$G$7322,'IMPORTBFT (ID)'!$B$3:$B$5000)</f>
        <v>0</v>
      </c>
      <c r="J3405" s="72"/>
      <c r="K3405" s="18" t="str">
        <f t="shared" ca="1" si="0"/>
        <v>-</v>
      </c>
      <c r="L3405" s="19" t="e">
        <f>IF(G3405=#REF!,#REF!,"FALSO")</f>
        <v>#REF!</v>
      </c>
      <c r="M3405" s="75"/>
      <c r="N3405" s="76"/>
    </row>
    <row r="3406" spans="1:14" ht="15">
      <c r="A3406" s="80"/>
      <c r="B3406" s="81"/>
      <c r="C3406" s="69"/>
      <c r="D3406" s="69"/>
      <c r="E3406" s="69"/>
      <c r="F3406" s="69"/>
      <c r="G3406" s="82"/>
      <c r="H3406" s="78"/>
      <c r="I3406" s="28">
        <f ca="1">SUMIF('IMPORTBFT (ID)'!$A$3:$A$5000,$G$4:$G$7322,'IMPORTBFT (ID)'!$B$3:$B$5000)</f>
        <v>0</v>
      </c>
      <c r="J3406" s="72"/>
      <c r="K3406" s="18" t="str">
        <f t="shared" ca="1" si="0"/>
        <v>-</v>
      </c>
      <c r="L3406" s="19" t="e">
        <f>IF(G3406=#REF!,#REF!,"FALSO")</f>
        <v>#REF!</v>
      </c>
      <c r="M3406" s="75"/>
      <c r="N3406" s="76"/>
    </row>
    <row r="3407" spans="1:14" ht="15">
      <c r="A3407" s="80"/>
      <c r="B3407" s="81"/>
      <c r="C3407" s="69"/>
      <c r="D3407" s="69"/>
      <c r="E3407" s="69"/>
      <c r="F3407" s="69"/>
      <c r="G3407" s="82"/>
      <c r="H3407" s="78"/>
      <c r="I3407" s="28">
        <f ca="1">SUMIF('IMPORTBFT (ID)'!$A$3:$A$5000,$G$4:$G$7322,'IMPORTBFT (ID)'!$B$3:$B$5000)</f>
        <v>0</v>
      </c>
      <c r="J3407" s="72"/>
      <c r="K3407" s="18" t="str">
        <f t="shared" ca="1" si="0"/>
        <v>-</v>
      </c>
      <c r="L3407" s="19" t="e">
        <f>IF(G3407=#REF!,#REF!,"FALSO")</f>
        <v>#REF!</v>
      </c>
      <c r="M3407" s="75"/>
      <c r="N3407" s="76"/>
    </row>
    <row r="3408" spans="1:14" ht="15">
      <c r="A3408" s="80"/>
      <c r="B3408" s="81"/>
      <c r="C3408" s="69"/>
      <c r="D3408" s="69"/>
      <c r="E3408" s="69"/>
      <c r="F3408" s="69"/>
      <c r="G3408" s="82"/>
      <c r="H3408" s="78"/>
      <c r="I3408" s="28">
        <f ca="1">SUMIF('IMPORTBFT (ID)'!$A$3:$A$5000,$G$4:$G$7322,'IMPORTBFT (ID)'!$B$3:$B$5000)</f>
        <v>0</v>
      </c>
      <c r="J3408" s="72"/>
      <c r="K3408" s="18" t="str">
        <f t="shared" ca="1" si="0"/>
        <v>-</v>
      </c>
      <c r="L3408" s="19" t="e">
        <f>IF(G3408=#REF!,#REF!,"FALSO")</f>
        <v>#REF!</v>
      </c>
      <c r="M3408" s="75"/>
      <c r="N3408" s="76"/>
    </row>
    <row r="3409" spans="1:14" ht="15">
      <c r="A3409" s="80"/>
      <c r="B3409" s="81"/>
      <c r="C3409" s="69"/>
      <c r="D3409" s="69"/>
      <c r="E3409" s="69"/>
      <c r="F3409" s="69"/>
      <c r="G3409" s="82"/>
      <c r="H3409" s="78"/>
      <c r="I3409" s="28">
        <f ca="1">SUMIF('IMPORTBFT (ID)'!$A$3:$A$5000,$G$4:$G$7322,'IMPORTBFT (ID)'!$B$3:$B$5000)</f>
        <v>0</v>
      </c>
      <c r="J3409" s="72"/>
      <c r="K3409" s="18" t="str">
        <f t="shared" ca="1" si="0"/>
        <v>-</v>
      </c>
      <c r="L3409" s="19" t="e">
        <f>IF(G3409=#REF!,#REF!,"FALSO")</f>
        <v>#REF!</v>
      </c>
      <c r="M3409" s="75"/>
      <c r="N3409" s="76"/>
    </row>
    <row r="3410" spans="1:14" ht="15">
      <c r="A3410" s="80"/>
      <c r="B3410" s="81"/>
      <c r="C3410" s="69"/>
      <c r="D3410" s="69"/>
      <c r="E3410" s="69"/>
      <c r="F3410" s="69"/>
      <c r="G3410" s="82"/>
      <c r="H3410" s="78"/>
      <c r="I3410" s="28">
        <f ca="1">SUMIF('IMPORTBFT (ID)'!$A$3:$A$5000,$G$4:$G$7322,'IMPORTBFT (ID)'!$B$3:$B$5000)</f>
        <v>0</v>
      </c>
      <c r="J3410" s="72"/>
      <c r="K3410" s="18" t="str">
        <f t="shared" ca="1" si="0"/>
        <v>-</v>
      </c>
      <c r="L3410" s="19" t="e">
        <f>IF(G3410=#REF!,#REF!,"FALSO")</f>
        <v>#REF!</v>
      </c>
      <c r="M3410" s="75"/>
      <c r="N3410" s="76"/>
    </row>
    <row r="3411" spans="1:14" ht="15">
      <c r="A3411" s="80"/>
      <c r="B3411" s="81"/>
      <c r="C3411" s="69"/>
      <c r="D3411" s="69"/>
      <c r="E3411" s="69"/>
      <c r="F3411" s="69"/>
      <c r="G3411" s="82"/>
      <c r="H3411" s="78"/>
      <c r="I3411" s="28">
        <f ca="1">SUMIF('IMPORTBFT (ID)'!$A$3:$A$5000,$G$4:$G$7322,'IMPORTBFT (ID)'!$B$3:$B$5000)</f>
        <v>0</v>
      </c>
      <c r="J3411" s="72"/>
      <c r="K3411" s="18" t="str">
        <f t="shared" ca="1" si="0"/>
        <v>-</v>
      </c>
      <c r="L3411" s="19" t="e">
        <f>IF(G3411=#REF!,#REF!,"FALSO")</f>
        <v>#REF!</v>
      </c>
      <c r="M3411" s="75"/>
      <c r="N3411" s="76"/>
    </row>
    <row r="3412" spans="1:14" ht="15">
      <c r="A3412" s="80"/>
      <c r="B3412" s="81"/>
      <c r="C3412" s="69"/>
      <c r="D3412" s="69"/>
      <c r="E3412" s="69"/>
      <c r="F3412" s="69"/>
      <c r="G3412" s="82"/>
      <c r="H3412" s="78"/>
      <c r="I3412" s="28">
        <f ca="1">SUMIF('IMPORTBFT (ID)'!$A$3:$A$5000,$G$4:$G$7322,'IMPORTBFT (ID)'!$B$3:$B$5000)</f>
        <v>0</v>
      </c>
      <c r="J3412" s="72"/>
      <c r="K3412" s="18" t="str">
        <f t="shared" ca="1" si="0"/>
        <v>-</v>
      </c>
      <c r="L3412" s="19" t="e">
        <f>IF(G3412=#REF!,#REF!,"FALSO")</f>
        <v>#REF!</v>
      </c>
      <c r="M3412" s="75"/>
      <c r="N3412" s="76"/>
    </row>
    <row r="3413" spans="1:14" ht="15">
      <c r="A3413" s="80"/>
      <c r="B3413" s="81"/>
      <c r="C3413" s="69"/>
      <c r="D3413" s="69"/>
      <c r="E3413" s="69"/>
      <c r="F3413" s="69"/>
      <c r="G3413" s="82"/>
      <c r="H3413" s="78"/>
      <c r="I3413" s="28">
        <f ca="1">SUMIF('IMPORTBFT (ID)'!$A$3:$A$5000,$G$4:$G$7322,'IMPORTBFT (ID)'!$B$3:$B$5000)</f>
        <v>0</v>
      </c>
      <c r="J3413" s="72"/>
      <c r="K3413" s="18" t="str">
        <f t="shared" ca="1" si="0"/>
        <v>-</v>
      </c>
      <c r="L3413" s="19" t="e">
        <f>IF(G3413=#REF!,#REF!,"FALSO")</f>
        <v>#REF!</v>
      </c>
      <c r="M3413" s="75"/>
      <c r="N3413" s="76"/>
    </row>
    <row r="3414" spans="1:14" ht="15">
      <c r="A3414" s="80"/>
      <c r="B3414" s="81"/>
      <c r="C3414" s="69"/>
      <c r="D3414" s="69"/>
      <c r="E3414" s="69"/>
      <c r="F3414" s="69"/>
      <c r="G3414" s="82"/>
      <c r="H3414" s="78"/>
      <c r="I3414" s="28">
        <f ca="1">SUMIF('IMPORTBFT (ID)'!$A$3:$A$5000,$G$4:$G$7322,'IMPORTBFT (ID)'!$B$3:$B$5000)</f>
        <v>0</v>
      </c>
      <c r="J3414" s="72"/>
      <c r="K3414" s="18" t="str">
        <f t="shared" ca="1" si="0"/>
        <v>-</v>
      </c>
      <c r="L3414" s="19" t="e">
        <f>IF(G3414=#REF!,#REF!,"FALSO")</f>
        <v>#REF!</v>
      </c>
      <c r="M3414" s="75"/>
      <c r="N3414" s="76"/>
    </row>
    <row r="3415" spans="1:14" ht="15">
      <c r="A3415" s="80"/>
      <c r="B3415" s="81"/>
      <c r="C3415" s="69"/>
      <c r="D3415" s="69"/>
      <c r="E3415" s="69"/>
      <c r="F3415" s="69"/>
      <c r="G3415" s="82"/>
      <c r="H3415" s="78"/>
      <c r="I3415" s="28">
        <f ca="1">SUMIF('IMPORTBFT (ID)'!$A$3:$A$5000,$G$4:$G$7322,'IMPORTBFT (ID)'!$B$3:$B$5000)</f>
        <v>0</v>
      </c>
      <c r="J3415" s="72"/>
      <c r="K3415" s="18" t="str">
        <f t="shared" ca="1" si="0"/>
        <v>-</v>
      </c>
      <c r="L3415" s="19" t="e">
        <f>IF(G3415=#REF!,#REF!,"FALSO")</f>
        <v>#REF!</v>
      </c>
      <c r="M3415" s="75"/>
      <c r="N3415" s="76"/>
    </row>
    <row r="3416" spans="1:14" ht="15">
      <c r="A3416" s="80"/>
      <c r="B3416" s="81"/>
      <c r="C3416" s="69"/>
      <c r="D3416" s="69"/>
      <c r="E3416" s="69"/>
      <c r="F3416" s="69"/>
      <c r="G3416" s="82"/>
      <c r="H3416" s="78"/>
      <c r="I3416" s="28">
        <f ca="1">SUMIF('IMPORTBFT (ID)'!$A$3:$A$5000,$G$4:$G$7322,'IMPORTBFT (ID)'!$B$3:$B$5000)</f>
        <v>0</v>
      </c>
      <c r="J3416" s="72"/>
      <c r="K3416" s="18" t="str">
        <f t="shared" ca="1" si="0"/>
        <v>-</v>
      </c>
      <c r="L3416" s="19" t="e">
        <f>IF(G3416=#REF!,#REF!,"FALSO")</f>
        <v>#REF!</v>
      </c>
      <c r="M3416" s="75"/>
      <c r="N3416" s="76"/>
    </row>
    <row r="3417" spans="1:14" ht="15">
      <c r="A3417" s="80"/>
      <c r="B3417" s="81"/>
      <c r="C3417" s="69"/>
      <c r="D3417" s="69"/>
      <c r="E3417" s="69"/>
      <c r="F3417" s="69"/>
      <c r="G3417" s="82"/>
      <c r="H3417" s="78"/>
      <c r="I3417" s="28">
        <f ca="1">SUMIF('IMPORTBFT (ID)'!$A$3:$A$5000,$G$4:$G$7322,'IMPORTBFT (ID)'!$B$3:$B$5000)</f>
        <v>0</v>
      </c>
      <c r="J3417" s="72"/>
      <c r="K3417" s="18" t="str">
        <f t="shared" ca="1" si="0"/>
        <v>-</v>
      </c>
      <c r="L3417" s="19" t="e">
        <f>IF(G3417=#REF!,#REF!,"FALSO")</f>
        <v>#REF!</v>
      </c>
      <c r="M3417" s="75"/>
      <c r="N3417" s="76"/>
    </row>
    <row r="3418" spans="1:14" ht="15">
      <c r="A3418" s="80"/>
      <c r="B3418" s="81"/>
      <c r="C3418" s="69"/>
      <c r="D3418" s="69"/>
      <c r="E3418" s="69"/>
      <c r="F3418" s="69"/>
      <c r="G3418" s="82"/>
      <c r="H3418" s="78"/>
      <c r="I3418" s="28">
        <f ca="1">SUMIF('IMPORTBFT (ID)'!$A$3:$A$5000,$G$4:$G$7322,'IMPORTBFT (ID)'!$B$3:$B$5000)</f>
        <v>0</v>
      </c>
      <c r="J3418" s="72"/>
      <c r="K3418" s="18" t="str">
        <f t="shared" ca="1" si="0"/>
        <v>-</v>
      </c>
      <c r="L3418" s="19" t="e">
        <f>IF(G3418=#REF!,#REF!,"FALSO")</f>
        <v>#REF!</v>
      </c>
      <c r="M3418" s="75"/>
      <c r="N3418" s="76"/>
    </row>
    <row r="3419" spans="1:14" ht="15">
      <c r="A3419" s="80"/>
      <c r="B3419" s="81"/>
      <c r="C3419" s="69"/>
      <c r="D3419" s="69"/>
      <c r="E3419" s="69"/>
      <c r="F3419" s="69"/>
      <c r="G3419" s="82"/>
      <c r="H3419" s="78"/>
      <c r="I3419" s="28">
        <f ca="1">SUMIF('IMPORTBFT (ID)'!$A$3:$A$5000,$G$4:$G$7322,'IMPORTBFT (ID)'!$B$3:$B$5000)</f>
        <v>0</v>
      </c>
      <c r="J3419" s="72"/>
      <c r="K3419" s="18" t="str">
        <f t="shared" ca="1" si="0"/>
        <v>-</v>
      </c>
      <c r="L3419" s="19" t="e">
        <f>IF(G3419=#REF!,#REF!,"FALSO")</f>
        <v>#REF!</v>
      </c>
      <c r="M3419" s="75"/>
      <c r="N3419" s="76"/>
    </row>
    <row r="3420" spans="1:14" ht="15">
      <c r="A3420" s="80"/>
      <c r="B3420" s="81"/>
      <c r="C3420" s="69"/>
      <c r="D3420" s="69"/>
      <c r="E3420" s="69"/>
      <c r="F3420" s="69"/>
      <c r="G3420" s="82"/>
      <c r="H3420" s="78"/>
      <c r="I3420" s="28">
        <f ca="1">SUMIF('IMPORTBFT (ID)'!$A$3:$A$5000,$G$4:$G$7322,'IMPORTBFT (ID)'!$B$3:$B$5000)</f>
        <v>0</v>
      </c>
      <c r="J3420" s="72"/>
      <c r="K3420" s="18" t="str">
        <f t="shared" ca="1" si="0"/>
        <v>-</v>
      </c>
      <c r="L3420" s="19" t="e">
        <f>IF(G3420=#REF!,#REF!,"FALSO")</f>
        <v>#REF!</v>
      </c>
      <c r="M3420" s="75"/>
      <c r="N3420" s="76"/>
    </row>
    <row r="3421" spans="1:14" ht="15">
      <c r="A3421" s="80"/>
      <c r="B3421" s="81"/>
      <c r="C3421" s="69"/>
      <c r="D3421" s="69"/>
      <c r="E3421" s="69"/>
      <c r="F3421" s="69"/>
      <c r="G3421" s="82"/>
      <c r="H3421" s="78"/>
      <c r="I3421" s="28">
        <f ca="1">SUMIF('IMPORTBFT (ID)'!$A$3:$A$5000,$G$4:$G$7322,'IMPORTBFT (ID)'!$B$3:$B$5000)</f>
        <v>0</v>
      </c>
      <c r="J3421" s="72"/>
      <c r="K3421" s="18" t="str">
        <f t="shared" ca="1" si="0"/>
        <v>-</v>
      </c>
      <c r="L3421" s="19" t="e">
        <f>IF(G3421=#REF!,#REF!,"FALSO")</f>
        <v>#REF!</v>
      </c>
      <c r="M3421" s="75"/>
      <c r="N3421" s="76"/>
    </row>
    <row r="3422" spans="1:14" ht="15">
      <c r="A3422" s="80"/>
      <c r="B3422" s="81"/>
      <c r="C3422" s="69"/>
      <c r="D3422" s="69"/>
      <c r="E3422" s="69"/>
      <c r="F3422" s="69"/>
      <c r="G3422" s="82"/>
      <c r="H3422" s="78"/>
      <c r="I3422" s="28">
        <f ca="1">SUMIF('IMPORTBFT (ID)'!$A$3:$A$5000,$G$4:$G$7322,'IMPORTBFT (ID)'!$B$3:$B$5000)</f>
        <v>0</v>
      </c>
      <c r="J3422" s="72"/>
      <c r="K3422" s="18" t="str">
        <f t="shared" ca="1" si="0"/>
        <v>-</v>
      </c>
      <c r="L3422" s="19" t="e">
        <f>IF(G3422=#REF!,#REF!,"FALSO")</f>
        <v>#REF!</v>
      </c>
      <c r="M3422" s="75"/>
      <c r="N3422" s="76"/>
    </row>
    <row r="3423" spans="1:14" ht="15">
      <c r="A3423" s="80"/>
      <c r="B3423" s="81"/>
      <c r="C3423" s="69"/>
      <c r="D3423" s="69"/>
      <c r="E3423" s="69"/>
      <c r="F3423" s="69"/>
      <c r="G3423" s="82"/>
      <c r="H3423" s="78"/>
      <c r="I3423" s="28">
        <f ca="1">SUMIF('IMPORTBFT (ID)'!$A$3:$A$5000,$G$4:$G$7322,'IMPORTBFT (ID)'!$B$3:$B$5000)</f>
        <v>0</v>
      </c>
      <c r="J3423" s="72"/>
      <c r="K3423" s="18" t="str">
        <f t="shared" ca="1" si="0"/>
        <v>-</v>
      </c>
      <c r="L3423" s="19" t="e">
        <f>IF(G3423=#REF!,#REF!,"FALSO")</f>
        <v>#REF!</v>
      </c>
      <c r="M3423" s="75"/>
      <c r="N3423" s="76"/>
    </row>
    <row r="3424" spans="1:14" ht="15">
      <c r="A3424" s="80"/>
      <c r="B3424" s="81"/>
      <c r="C3424" s="69"/>
      <c r="D3424" s="69"/>
      <c r="E3424" s="69"/>
      <c r="F3424" s="69"/>
      <c r="G3424" s="82"/>
      <c r="H3424" s="78"/>
      <c r="I3424" s="28">
        <f ca="1">SUMIF('IMPORTBFT (ID)'!$A$3:$A$5000,$G$4:$G$7322,'IMPORTBFT (ID)'!$B$3:$B$5000)</f>
        <v>0</v>
      </c>
      <c r="J3424" s="72"/>
      <c r="K3424" s="18" t="str">
        <f t="shared" ca="1" si="0"/>
        <v>-</v>
      </c>
      <c r="L3424" s="19" t="e">
        <f>IF(G3424=#REF!,#REF!,"FALSO")</f>
        <v>#REF!</v>
      </c>
      <c r="M3424" s="75"/>
      <c r="N3424" s="76"/>
    </row>
    <row r="3425" spans="1:14" ht="15">
      <c r="A3425" s="80"/>
      <c r="B3425" s="81"/>
      <c r="C3425" s="69"/>
      <c r="D3425" s="69"/>
      <c r="E3425" s="69"/>
      <c r="F3425" s="69"/>
      <c r="G3425" s="82"/>
      <c r="H3425" s="78"/>
      <c r="I3425" s="28">
        <f ca="1">SUMIF('IMPORTBFT (ID)'!$A$3:$A$5000,$G$4:$G$7322,'IMPORTBFT (ID)'!$B$3:$B$5000)</f>
        <v>0</v>
      </c>
      <c r="J3425" s="72"/>
      <c r="K3425" s="18" t="str">
        <f t="shared" ca="1" si="0"/>
        <v>-</v>
      </c>
      <c r="L3425" s="19" t="e">
        <f>IF(G3425=#REF!,#REF!,"FALSO")</f>
        <v>#REF!</v>
      </c>
      <c r="M3425" s="75"/>
      <c r="N3425" s="76"/>
    </row>
    <row r="3426" spans="1:14" ht="15">
      <c r="A3426" s="80"/>
      <c r="B3426" s="81"/>
      <c r="C3426" s="69"/>
      <c r="D3426" s="69"/>
      <c r="E3426" s="69"/>
      <c r="F3426" s="69"/>
      <c r="G3426" s="82"/>
      <c r="H3426" s="78"/>
      <c r="I3426" s="28">
        <f ca="1">SUMIF('IMPORTBFT (ID)'!$A$3:$A$5000,$G$4:$G$7322,'IMPORTBFT (ID)'!$B$3:$B$5000)</f>
        <v>0</v>
      </c>
      <c r="J3426" s="72"/>
      <c r="K3426" s="18" t="str">
        <f t="shared" ca="1" si="0"/>
        <v>-</v>
      </c>
      <c r="L3426" s="19" t="e">
        <f>IF(G3426=#REF!,#REF!,"FALSO")</f>
        <v>#REF!</v>
      </c>
      <c r="M3426" s="75"/>
      <c r="N3426" s="76"/>
    </row>
    <row r="3427" spans="1:14" ht="15">
      <c r="A3427" s="80"/>
      <c r="B3427" s="81"/>
      <c r="C3427" s="69"/>
      <c r="D3427" s="69"/>
      <c r="E3427" s="69"/>
      <c r="F3427" s="69"/>
      <c r="G3427" s="82"/>
      <c r="H3427" s="78"/>
      <c r="I3427" s="28">
        <f ca="1">SUMIF('IMPORTBFT (ID)'!$A$3:$A$5000,$G$4:$G$7322,'IMPORTBFT (ID)'!$B$3:$B$5000)</f>
        <v>0</v>
      </c>
      <c r="J3427" s="72"/>
      <c r="K3427" s="18" t="str">
        <f t="shared" ca="1" si="0"/>
        <v>-</v>
      </c>
      <c r="L3427" s="19" t="e">
        <f>IF(G3427=#REF!,#REF!,"FALSO")</f>
        <v>#REF!</v>
      </c>
      <c r="M3427" s="75"/>
      <c r="N3427" s="76"/>
    </row>
    <row r="3428" spans="1:14" ht="15">
      <c r="A3428" s="80"/>
      <c r="B3428" s="81"/>
      <c r="C3428" s="69"/>
      <c r="D3428" s="69"/>
      <c r="E3428" s="69"/>
      <c r="F3428" s="69"/>
      <c r="G3428" s="82"/>
      <c r="H3428" s="78"/>
      <c r="I3428" s="28">
        <f ca="1">SUMIF('IMPORTBFT (ID)'!$A$3:$A$5000,$G$4:$G$7322,'IMPORTBFT (ID)'!$B$3:$B$5000)</f>
        <v>0</v>
      </c>
      <c r="J3428" s="72"/>
      <c r="K3428" s="18" t="str">
        <f t="shared" ca="1" si="0"/>
        <v>-</v>
      </c>
      <c r="L3428" s="19" t="e">
        <f>IF(G3428=#REF!,#REF!,"FALSO")</f>
        <v>#REF!</v>
      </c>
      <c r="M3428" s="75"/>
      <c r="N3428" s="76"/>
    </row>
    <row r="3429" spans="1:14" ht="15">
      <c r="A3429" s="80"/>
      <c r="B3429" s="81"/>
      <c r="C3429" s="69"/>
      <c r="D3429" s="69"/>
      <c r="E3429" s="69"/>
      <c r="F3429" s="69"/>
      <c r="G3429" s="82"/>
      <c r="H3429" s="78"/>
      <c r="I3429" s="28">
        <f ca="1">SUMIF('IMPORTBFT (ID)'!$A$3:$A$5000,$G$4:$G$7322,'IMPORTBFT (ID)'!$B$3:$B$5000)</f>
        <v>0</v>
      </c>
      <c r="J3429" s="72"/>
      <c r="K3429" s="18" t="str">
        <f t="shared" ca="1" si="0"/>
        <v>-</v>
      </c>
      <c r="L3429" s="19" t="e">
        <f>IF(G3429=#REF!,#REF!,"FALSO")</f>
        <v>#REF!</v>
      </c>
      <c r="M3429" s="75"/>
      <c r="N3429" s="76"/>
    </row>
    <row r="3430" spans="1:14" ht="15">
      <c r="A3430" s="80"/>
      <c r="B3430" s="81"/>
      <c r="C3430" s="69"/>
      <c r="D3430" s="69"/>
      <c r="E3430" s="69"/>
      <c r="F3430" s="69"/>
      <c r="G3430" s="82"/>
      <c r="H3430" s="78"/>
      <c r="I3430" s="28">
        <f ca="1">SUMIF('IMPORTBFT (ID)'!$A$3:$A$5000,$G$4:$G$7322,'IMPORTBFT (ID)'!$B$3:$B$5000)</f>
        <v>0</v>
      </c>
      <c r="J3430" s="72"/>
      <c r="K3430" s="18" t="str">
        <f t="shared" ca="1" si="0"/>
        <v>-</v>
      </c>
      <c r="L3430" s="19" t="e">
        <f>IF(G3430=#REF!,#REF!,"FALSO")</f>
        <v>#REF!</v>
      </c>
      <c r="M3430" s="75"/>
      <c r="N3430" s="76"/>
    </row>
    <row r="3431" spans="1:14" ht="15">
      <c r="A3431" s="80"/>
      <c r="B3431" s="81"/>
      <c r="C3431" s="69"/>
      <c r="D3431" s="69"/>
      <c r="E3431" s="69"/>
      <c r="F3431" s="69"/>
      <c r="G3431" s="82"/>
      <c r="H3431" s="78"/>
      <c r="I3431" s="28">
        <f ca="1">SUMIF('IMPORTBFT (ID)'!$A$3:$A$5000,$G$4:$G$7322,'IMPORTBFT (ID)'!$B$3:$B$5000)</f>
        <v>0</v>
      </c>
      <c r="J3431" s="72"/>
      <c r="K3431" s="18" t="str">
        <f t="shared" ca="1" si="0"/>
        <v>-</v>
      </c>
      <c r="L3431" s="19" t="e">
        <f>IF(G3431=#REF!,#REF!,"FALSO")</f>
        <v>#REF!</v>
      </c>
      <c r="M3431" s="75"/>
      <c r="N3431" s="76"/>
    </row>
    <row r="3432" spans="1:14" ht="15">
      <c r="A3432" s="80"/>
      <c r="B3432" s="81"/>
      <c r="C3432" s="69"/>
      <c r="D3432" s="69"/>
      <c r="E3432" s="69"/>
      <c r="F3432" s="69"/>
      <c r="G3432" s="82"/>
      <c r="H3432" s="78"/>
      <c r="I3432" s="28">
        <f ca="1">SUMIF('IMPORTBFT (ID)'!$A$3:$A$5000,$G$4:$G$7322,'IMPORTBFT (ID)'!$B$3:$B$5000)</f>
        <v>0</v>
      </c>
      <c r="J3432" s="72"/>
      <c r="K3432" s="18" t="str">
        <f t="shared" ca="1" si="0"/>
        <v>-</v>
      </c>
      <c r="L3432" s="19" t="e">
        <f>IF(G3432=#REF!,#REF!,"FALSO")</f>
        <v>#REF!</v>
      </c>
      <c r="M3432" s="75"/>
      <c r="N3432" s="76"/>
    </row>
    <row r="3433" spans="1:14" ht="15">
      <c r="A3433" s="80"/>
      <c r="B3433" s="81"/>
      <c r="C3433" s="69"/>
      <c r="D3433" s="69"/>
      <c r="E3433" s="69"/>
      <c r="F3433" s="69"/>
      <c r="G3433" s="82"/>
      <c r="H3433" s="78"/>
      <c r="I3433" s="28">
        <f ca="1">SUMIF('IMPORTBFT (ID)'!$A$3:$A$5000,$G$4:$G$7322,'IMPORTBFT (ID)'!$B$3:$B$5000)</f>
        <v>0</v>
      </c>
      <c r="J3433" s="72"/>
      <c r="K3433" s="18" t="str">
        <f t="shared" ca="1" si="0"/>
        <v>-</v>
      </c>
      <c r="L3433" s="19" t="e">
        <f>IF(G3433=#REF!,#REF!,"FALSO")</f>
        <v>#REF!</v>
      </c>
      <c r="M3433" s="75"/>
      <c r="N3433" s="76"/>
    </row>
    <row r="3434" spans="1:14" ht="15">
      <c r="A3434" s="80"/>
      <c r="B3434" s="81"/>
      <c r="C3434" s="69"/>
      <c r="D3434" s="69"/>
      <c r="E3434" s="69"/>
      <c r="F3434" s="69"/>
      <c r="G3434" s="82"/>
      <c r="H3434" s="78"/>
      <c r="I3434" s="28">
        <f ca="1">SUMIF('IMPORTBFT (ID)'!$A$3:$A$5000,$G$4:$G$7322,'IMPORTBFT (ID)'!$B$3:$B$5000)</f>
        <v>0</v>
      </c>
      <c r="J3434" s="72"/>
      <c r="K3434" s="18" t="str">
        <f t="shared" ca="1" si="0"/>
        <v>-</v>
      </c>
      <c r="L3434" s="19" t="e">
        <f>IF(G3434=#REF!,#REF!,"FALSO")</f>
        <v>#REF!</v>
      </c>
      <c r="M3434" s="75"/>
      <c r="N3434" s="76"/>
    </row>
    <row r="3435" spans="1:14" ht="15">
      <c r="A3435" s="80"/>
      <c r="B3435" s="81"/>
      <c r="C3435" s="69"/>
      <c r="D3435" s="69"/>
      <c r="E3435" s="69"/>
      <c r="F3435" s="69"/>
      <c r="G3435" s="82"/>
      <c r="H3435" s="78"/>
      <c r="I3435" s="28">
        <f ca="1">SUMIF('IMPORTBFT (ID)'!$A$3:$A$5000,$G$4:$G$7322,'IMPORTBFT (ID)'!$B$3:$B$5000)</f>
        <v>0</v>
      </c>
      <c r="J3435" s="72"/>
      <c r="K3435" s="18" t="str">
        <f t="shared" ca="1" si="0"/>
        <v>-</v>
      </c>
      <c r="L3435" s="19" t="e">
        <f>IF(G3435=#REF!,#REF!,"FALSO")</f>
        <v>#REF!</v>
      </c>
      <c r="M3435" s="75"/>
      <c r="N3435" s="76"/>
    </row>
    <row r="3436" spans="1:14" ht="15">
      <c r="A3436" s="80"/>
      <c r="B3436" s="81"/>
      <c r="C3436" s="69"/>
      <c r="D3436" s="69"/>
      <c r="E3436" s="69"/>
      <c r="F3436" s="69"/>
      <c r="G3436" s="82"/>
      <c r="H3436" s="78"/>
      <c r="I3436" s="28">
        <f ca="1">SUMIF('IMPORTBFT (ID)'!$A$3:$A$5000,$G$4:$G$7322,'IMPORTBFT (ID)'!$B$3:$B$5000)</f>
        <v>0</v>
      </c>
      <c r="J3436" s="72"/>
      <c r="K3436" s="18" t="str">
        <f t="shared" ca="1" si="0"/>
        <v>-</v>
      </c>
      <c r="L3436" s="19" t="e">
        <f>IF(G3436=#REF!,#REF!,"FALSO")</f>
        <v>#REF!</v>
      </c>
      <c r="M3436" s="75"/>
      <c r="N3436" s="76"/>
    </row>
    <row r="3437" spans="1:14" ht="15">
      <c r="A3437" s="80"/>
      <c r="B3437" s="81"/>
      <c r="C3437" s="69"/>
      <c r="D3437" s="69"/>
      <c r="E3437" s="69"/>
      <c r="F3437" s="69"/>
      <c r="G3437" s="82"/>
      <c r="H3437" s="78"/>
      <c r="I3437" s="28">
        <f ca="1">SUMIF('IMPORTBFT (ID)'!$A$3:$A$5000,$G$4:$G$7322,'IMPORTBFT (ID)'!$B$3:$B$5000)</f>
        <v>0</v>
      </c>
      <c r="J3437" s="72"/>
      <c r="K3437" s="18" t="str">
        <f t="shared" ca="1" si="0"/>
        <v>-</v>
      </c>
      <c r="L3437" s="19" t="e">
        <f>IF(G3437=#REF!,#REF!,"FALSO")</f>
        <v>#REF!</v>
      </c>
      <c r="M3437" s="75"/>
      <c r="N3437" s="76"/>
    </row>
    <row r="3438" spans="1:14" ht="15">
      <c r="A3438" s="80"/>
      <c r="B3438" s="81"/>
      <c r="C3438" s="69"/>
      <c r="D3438" s="69"/>
      <c r="E3438" s="69"/>
      <c r="F3438" s="69"/>
      <c r="G3438" s="82"/>
      <c r="H3438" s="78"/>
      <c r="I3438" s="28">
        <f ca="1">SUMIF('IMPORTBFT (ID)'!$A$3:$A$5000,$G$4:$G$7322,'IMPORTBFT (ID)'!$B$3:$B$5000)</f>
        <v>0</v>
      </c>
      <c r="J3438" s="72"/>
      <c r="K3438" s="18" t="str">
        <f t="shared" ca="1" si="0"/>
        <v>-</v>
      </c>
      <c r="L3438" s="19" t="e">
        <f>IF(G3438=#REF!,#REF!,"FALSO")</f>
        <v>#REF!</v>
      </c>
      <c r="M3438" s="75"/>
      <c r="N3438" s="76"/>
    </row>
    <row r="3439" spans="1:14" ht="15">
      <c r="A3439" s="80"/>
      <c r="B3439" s="81"/>
      <c r="C3439" s="69"/>
      <c r="D3439" s="69"/>
      <c r="E3439" s="69"/>
      <c r="F3439" s="69"/>
      <c r="G3439" s="82"/>
      <c r="H3439" s="78"/>
      <c r="I3439" s="28">
        <f ca="1">SUMIF('IMPORTBFT (ID)'!$A$3:$A$5000,$G$4:$G$7322,'IMPORTBFT (ID)'!$B$3:$B$5000)</f>
        <v>0</v>
      </c>
      <c r="J3439" s="72"/>
      <c r="K3439" s="18" t="str">
        <f t="shared" ca="1" si="0"/>
        <v>-</v>
      </c>
      <c r="L3439" s="19" t="e">
        <f>IF(G3439=#REF!,#REF!,"FALSO")</f>
        <v>#REF!</v>
      </c>
      <c r="M3439" s="75"/>
      <c r="N3439" s="76"/>
    </row>
    <row r="3440" spans="1:14" ht="15">
      <c r="A3440" s="80"/>
      <c r="B3440" s="81"/>
      <c r="C3440" s="69"/>
      <c r="D3440" s="69"/>
      <c r="E3440" s="69"/>
      <c r="F3440" s="69"/>
      <c r="G3440" s="82"/>
      <c r="H3440" s="78"/>
      <c r="I3440" s="28">
        <f ca="1">SUMIF('IMPORTBFT (ID)'!$A$3:$A$5000,$G$4:$G$7322,'IMPORTBFT (ID)'!$B$3:$B$5000)</f>
        <v>0</v>
      </c>
      <c r="J3440" s="72"/>
      <c r="K3440" s="18" t="str">
        <f t="shared" ca="1" si="0"/>
        <v>-</v>
      </c>
      <c r="L3440" s="19" t="e">
        <f>IF(G3440=#REF!,#REF!,"FALSO")</f>
        <v>#REF!</v>
      </c>
      <c r="M3440" s="75"/>
      <c r="N3440" s="76"/>
    </row>
    <row r="3441" spans="1:14" ht="15">
      <c r="A3441" s="80"/>
      <c r="B3441" s="81"/>
      <c r="C3441" s="69"/>
      <c r="D3441" s="69"/>
      <c r="E3441" s="69"/>
      <c r="F3441" s="69"/>
      <c r="G3441" s="82"/>
      <c r="H3441" s="78"/>
      <c r="I3441" s="28">
        <f ca="1">SUMIF('IMPORTBFT (ID)'!$A$3:$A$5000,$G$4:$G$7322,'IMPORTBFT (ID)'!$B$3:$B$5000)</f>
        <v>0</v>
      </c>
      <c r="J3441" s="72"/>
      <c r="K3441" s="18" t="str">
        <f t="shared" ca="1" si="0"/>
        <v>-</v>
      </c>
      <c r="L3441" s="19" t="e">
        <f>IF(G3441=#REF!,#REF!,"FALSO")</f>
        <v>#REF!</v>
      </c>
      <c r="M3441" s="75"/>
      <c r="N3441" s="76"/>
    </row>
    <row r="3442" spans="1:14" ht="15">
      <c r="A3442" s="80"/>
      <c r="B3442" s="81"/>
      <c r="C3442" s="69"/>
      <c r="D3442" s="69"/>
      <c r="E3442" s="69"/>
      <c r="F3442" s="69"/>
      <c r="G3442" s="82"/>
      <c r="H3442" s="78"/>
      <c r="I3442" s="28">
        <f ca="1">SUMIF('IMPORTBFT (ID)'!$A$3:$A$5000,$G$4:$G$7322,'IMPORTBFT (ID)'!$B$3:$B$5000)</f>
        <v>0</v>
      </c>
      <c r="J3442" s="72"/>
      <c r="K3442" s="18" t="str">
        <f t="shared" ca="1" si="0"/>
        <v>-</v>
      </c>
      <c r="L3442" s="19" t="e">
        <f>IF(G3442=#REF!,#REF!,"FALSO")</f>
        <v>#REF!</v>
      </c>
      <c r="M3442" s="75"/>
      <c r="N3442" s="76"/>
    </row>
    <row r="3443" spans="1:14" ht="15">
      <c r="A3443" s="80"/>
      <c r="B3443" s="81"/>
      <c r="C3443" s="69"/>
      <c r="D3443" s="69"/>
      <c r="E3443" s="69"/>
      <c r="F3443" s="69"/>
      <c r="G3443" s="82"/>
      <c r="H3443" s="78"/>
      <c r="I3443" s="28">
        <f ca="1">SUMIF('IMPORTBFT (ID)'!$A$3:$A$5000,$G$4:$G$7322,'IMPORTBFT (ID)'!$B$3:$B$5000)</f>
        <v>0</v>
      </c>
      <c r="J3443" s="72"/>
      <c r="K3443" s="18" t="str">
        <f t="shared" ca="1" si="0"/>
        <v>-</v>
      </c>
      <c r="L3443" s="19" t="e">
        <f>IF(G3443=#REF!,#REF!,"FALSO")</f>
        <v>#REF!</v>
      </c>
      <c r="M3443" s="75"/>
      <c r="N3443" s="76"/>
    </row>
    <row r="3444" spans="1:14" ht="15">
      <c r="A3444" s="80"/>
      <c r="B3444" s="81"/>
      <c r="C3444" s="69"/>
      <c r="D3444" s="69"/>
      <c r="E3444" s="69"/>
      <c r="F3444" s="69"/>
      <c r="G3444" s="82"/>
      <c r="H3444" s="78"/>
      <c r="I3444" s="28">
        <f ca="1">SUMIF('IMPORTBFT (ID)'!$A$3:$A$5000,$G$4:$G$7322,'IMPORTBFT (ID)'!$B$3:$B$5000)</f>
        <v>0</v>
      </c>
      <c r="J3444" s="72"/>
      <c r="K3444" s="18" t="str">
        <f t="shared" ca="1" si="0"/>
        <v>-</v>
      </c>
      <c r="L3444" s="19" t="e">
        <f>IF(G3444=#REF!,#REF!,"FALSO")</f>
        <v>#REF!</v>
      </c>
      <c r="M3444" s="75"/>
      <c r="N3444" s="76"/>
    </row>
    <row r="3445" spans="1:14" ht="15">
      <c r="A3445" s="80"/>
      <c r="B3445" s="81"/>
      <c r="C3445" s="69"/>
      <c r="D3445" s="69"/>
      <c r="E3445" s="69"/>
      <c r="F3445" s="69"/>
      <c r="G3445" s="82"/>
      <c r="H3445" s="78"/>
      <c r="I3445" s="28">
        <f ca="1">SUMIF('IMPORTBFT (ID)'!$A$3:$A$5000,$G$4:$G$7322,'IMPORTBFT (ID)'!$B$3:$B$5000)</f>
        <v>0</v>
      </c>
      <c r="J3445" s="72"/>
      <c r="K3445" s="18" t="str">
        <f t="shared" ca="1" si="0"/>
        <v>-</v>
      </c>
      <c r="L3445" s="19" t="e">
        <f>IF(G3445=#REF!,#REF!,"FALSO")</f>
        <v>#REF!</v>
      </c>
      <c r="M3445" s="75"/>
      <c r="N3445" s="76"/>
    </row>
    <row r="3446" spans="1:14" ht="15">
      <c r="A3446" s="80"/>
      <c r="B3446" s="81"/>
      <c r="C3446" s="69"/>
      <c r="D3446" s="69"/>
      <c r="E3446" s="69"/>
      <c r="F3446" s="69"/>
      <c r="G3446" s="82"/>
      <c r="H3446" s="78"/>
      <c r="I3446" s="28">
        <f ca="1">SUMIF('IMPORTBFT (ID)'!$A$3:$A$5000,$G$4:$G$7322,'IMPORTBFT (ID)'!$B$3:$B$5000)</f>
        <v>0</v>
      </c>
      <c r="J3446" s="72"/>
      <c r="K3446" s="18" t="str">
        <f t="shared" ca="1" si="0"/>
        <v>-</v>
      </c>
      <c r="L3446" s="19" t="e">
        <f>IF(G3446=#REF!,#REF!,"FALSO")</f>
        <v>#REF!</v>
      </c>
      <c r="M3446" s="75"/>
      <c r="N3446" s="76"/>
    </row>
    <row r="3447" spans="1:14" ht="15">
      <c r="A3447" s="80"/>
      <c r="B3447" s="81"/>
      <c r="C3447" s="69"/>
      <c r="D3447" s="69"/>
      <c r="E3447" s="69"/>
      <c r="F3447" s="69"/>
      <c r="G3447" s="82"/>
      <c r="H3447" s="78"/>
      <c r="I3447" s="28">
        <f ca="1">SUMIF('IMPORTBFT (ID)'!$A$3:$A$5000,$G$4:$G$7322,'IMPORTBFT (ID)'!$B$3:$B$5000)</f>
        <v>0</v>
      </c>
      <c r="J3447" s="72"/>
      <c r="K3447" s="18" t="str">
        <f t="shared" ca="1" si="0"/>
        <v>-</v>
      </c>
      <c r="L3447" s="19" t="e">
        <f>IF(G3447=#REF!,#REF!,"FALSO")</f>
        <v>#REF!</v>
      </c>
      <c r="M3447" s="75"/>
      <c r="N3447" s="76"/>
    </row>
    <row r="3448" spans="1:14" ht="15">
      <c r="A3448" s="80"/>
      <c r="B3448" s="81"/>
      <c r="C3448" s="69"/>
      <c r="D3448" s="69"/>
      <c r="E3448" s="69"/>
      <c r="F3448" s="69"/>
      <c r="G3448" s="82"/>
      <c r="H3448" s="78"/>
      <c r="I3448" s="28">
        <f ca="1">SUMIF('IMPORTBFT (ID)'!$A$3:$A$5000,$G$4:$G$7322,'IMPORTBFT (ID)'!$B$3:$B$5000)</f>
        <v>0</v>
      </c>
      <c r="J3448" s="72"/>
      <c r="K3448" s="18" t="str">
        <f t="shared" ca="1" si="0"/>
        <v>-</v>
      </c>
      <c r="L3448" s="19" t="e">
        <f>IF(G3448=#REF!,#REF!,"FALSO")</f>
        <v>#REF!</v>
      </c>
      <c r="M3448" s="75"/>
      <c r="N3448" s="76"/>
    </row>
    <row r="3449" spans="1:14" ht="15">
      <c r="A3449" s="80"/>
      <c r="B3449" s="81"/>
      <c r="C3449" s="69"/>
      <c r="D3449" s="69"/>
      <c r="E3449" s="69"/>
      <c r="F3449" s="69"/>
      <c r="G3449" s="82"/>
      <c r="H3449" s="78"/>
      <c r="I3449" s="28">
        <f ca="1">SUMIF('IMPORTBFT (ID)'!$A$3:$A$5000,$G$4:$G$7322,'IMPORTBFT (ID)'!$B$3:$B$5000)</f>
        <v>0</v>
      </c>
      <c r="J3449" s="72"/>
      <c r="K3449" s="18" t="str">
        <f t="shared" ca="1" si="0"/>
        <v>-</v>
      </c>
      <c r="L3449" s="19" t="e">
        <f>IF(G3449=#REF!,#REF!,"FALSO")</f>
        <v>#REF!</v>
      </c>
      <c r="M3449" s="75"/>
      <c r="N3449" s="76"/>
    </row>
    <row r="3450" spans="1:14" ht="15">
      <c r="A3450" s="80"/>
      <c r="B3450" s="81"/>
      <c r="C3450" s="69"/>
      <c r="D3450" s="69"/>
      <c r="E3450" s="69"/>
      <c r="F3450" s="69"/>
      <c r="G3450" s="82"/>
      <c r="H3450" s="78"/>
      <c r="I3450" s="28">
        <f ca="1">SUMIF('IMPORTBFT (ID)'!$A$3:$A$5000,$G$4:$G$7322,'IMPORTBFT (ID)'!$B$3:$B$5000)</f>
        <v>0</v>
      </c>
      <c r="J3450" s="72"/>
      <c r="K3450" s="18" t="str">
        <f t="shared" ca="1" si="0"/>
        <v>-</v>
      </c>
      <c r="L3450" s="19" t="e">
        <f>IF(G3450=#REF!,#REF!,"FALSO")</f>
        <v>#REF!</v>
      </c>
      <c r="M3450" s="75"/>
      <c r="N3450" s="76"/>
    </row>
    <row r="3451" spans="1:14" ht="15">
      <c r="A3451" s="80"/>
      <c r="B3451" s="81"/>
      <c r="C3451" s="69"/>
      <c r="D3451" s="69"/>
      <c r="E3451" s="69"/>
      <c r="F3451" s="69"/>
      <c r="G3451" s="82"/>
      <c r="H3451" s="78"/>
      <c r="I3451" s="28">
        <f ca="1">SUMIF('IMPORTBFT (ID)'!$A$3:$A$5000,$G$4:$G$7322,'IMPORTBFT (ID)'!$B$3:$B$5000)</f>
        <v>0</v>
      </c>
      <c r="J3451" s="72"/>
      <c r="K3451" s="18" t="str">
        <f t="shared" ca="1" si="0"/>
        <v>-</v>
      </c>
      <c r="L3451" s="19" t="e">
        <f>IF(G3451=#REF!,#REF!,"FALSO")</f>
        <v>#REF!</v>
      </c>
      <c r="M3451" s="75"/>
      <c r="N3451" s="76"/>
    </row>
    <row r="3452" spans="1:14" ht="15">
      <c r="A3452" s="80"/>
      <c r="B3452" s="81"/>
      <c r="C3452" s="69"/>
      <c r="D3452" s="69"/>
      <c r="E3452" s="69"/>
      <c r="F3452" s="69"/>
      <c r="G3452" s="82"/>
      <c r="H3452" s="78"/>
      <c r="I3452" s="28">
        <f ca="1">SUMIF('IMPORTBFT (ID)'!$A$3:$A$5000,$G$4:$G$7322,'IMPORTBFT (ID)'!$B$3:$B$5000)</f>
        <v>0</v>
      </c>
      <c r="J3452" s="72"/>
      <c r="K3452" s="18" t="str">
        <f t="shared" ca="1" si="0"/>
        <v>-</v>
      </c>
      <c r="L3452" s="19" t="e">
        <f>IF(G3452=#REF!,#REF!,"FALSO")</f>
        <v>#REF!</v>
      </c>
      <c r="M3452" s="75"/>
      <c r="N3452" s="76"/>
    </row>
    <row r="3453" spans="1:14" ht="15">
      <c r="A3453" s="80"/>
      <c r="B3453" s="81"/>
      <c r="C3453" s="69"/>
      <c r="D3453" s="69"/>
      <c r="E3453" s="69"/>
      <c r="F3453" s="69"/>
      <c r="G3453" s="82"/>
      <c r="H3453" s="78"/>
      <c r="I3453" s="28">
        <f ca="1">SUMIF('IMPORTBFT (ID)'!$A$3:$A$5000,$G$4:$G$7322,'IMPORTBFT (ID)'!$B$3:$B$5000)</f>
        <v>0</v>
      </c>
      <c r="J3453" s="72"/>
      <c r="K3453" s="18" t="str">
        <f t="shared" ca="1" si="0"/>
        <v>-</v>
      </c>
      <c r="L3453" s="19" t="e">
        <f>IF(G3453=#REF!,#REF!,"FALSO")</f>
        <v>#REF!</v>
      </c>
      <c r="M3453" s="75"/>
      <c r="N3453" s="76"/>
    </row>
    <row r="3454" spans="1:14" ht="15">
      <c r="A3454" s="80"/>
      <c r="B3454" s="81"/>
      <c r="C3454" s="69"/>
      <c r="D3454" s="69"/>
      <c r="E3454" s="69"/>
      <c r="F3454" s="69"/>
      <c r="G3454" s="82"/>
      <c r="H3454" s="78"/>
      <c r="I3454" s="28">
        <f ca="1">SUMIF('IMPORTBFT (ID)'!$A$3:$A$5000,$G$4:$G$7322,'IMPORTBFT (ID)'!$B$3:$B$5000)</f>
        <v>0</v>
      </c>
      <c r="J3454" s="72"/>
      <c r="K3454" s="18" t="str">
        <f t="shared" ca="1" si="0"/>
        <v>-</v>
      </c>
      <c r="L3454" s="19" t="e">
        <f>IF(G3454=#REF!,#REF!,"FALSO")</f>
        <v>#REF!</v>
      </c>
      <c r="M3454" s="75"/>
      <c r="N3454" s="76"/>
    </row>
    <row r="3455" spans="1:14" ht="15">
      <c r="A3455" s="80"/>
      <c r="B3455" s="81"/>
      <c r="C3455" s="69"/>
      <c r="D3455" s="69"/>
      <c r="E3455" s="69"/>
      <c r="F3455" s="69"/>
      <c r="G3455" s="82"/>
      <c r="H3455" s="78"/>
      <c r="I3455" s="28">
        <f ca="1">SUMIF('IMPORTBFT (ID)'!$A$3:$A$5000,$G$4:$G$7322,'IMPORTBFT (ID)'!$B$3:$B$5000)</f>
        <v>0</v>
      </c>
      <c r="J3455" s="72"/>
      <c r="K3455" s="18" t="str">
        <f t="shared" ca="1" si="0"/>
        <v>-</v>
      </c>
      <c r="L3455" s="19" t="e">
        <f>IF(G3455=#REF!,#REF!,"FALSO")</f>
        <v>#REF!</v>
      </c>
      <c r="M3455" s="75"/>
      <c r="N3455" s="76"/>
    </row>
    <row r="3456" spans="1:14" ht="15">
      <c r="A3456" s="80"/>
      <c r="B3456" s="81"/>
      <c r="C3456" s="69"/>
      <c r="D3456" s="69"/>
      <c r="E3456" s="69"/>
      <c r="F3456" s="69"/>
      <c r="G3456" s="82"/>
      <c r="H3456" s="78"/>
      <c r="I3456" s="28">
        <f ca="1">SUMIF('IMPORTBFT (ID)'!$A$3:$A$5000,$G$4:$G$7322,'IMPORTBFT (ID)'!$B$3:$B$5000)</f>
        <v>0</v>
      </c>
      <c r="J3456" s="72"/>
      <c r="K3456" s="18" t="str">
        <f t="shared" ca="1" si="0"/>
        <v>-</v>
      </c>
      <c r="L3456" s="19" t="e">
        <f>IF(G3456=#REF!,#REF!,"FALSO")</f>
        <v>#REF!</v>
      </c>
      <c r="M3456" s="75"/>
      <c r="N3456" s="76"/>
    </row>
    <row r="3457" spans="1:14" ht="15">
      <c r="A3457" s="80"/>
      <c r="B3457" s="81"/>
      <c r="C3457" s="69"/>
      <c r="D3457" s="69"/>
      <c r="E3457" s="69"/>
      <c r="F3457" s="69"/>
      <c r="G3457" s="82"/>
      <c r="H3457" s="78"/>
      <c r="I3457" s="28">
        <f ca="1">SUMIF('IMPORTBFT (ID)'!$A$3:$A$5000,$G$4:$G$7322,'IMPORTBFT (ID)'!$B$3:$B$5000)</f>
        <v>0</v>
      </c>
      <c r="J3457" s="72"/>
      <c r="K3457" s="18" t="str">
        <f t="shared" ca="1" si="0"/>
        <v>-</v>
      </c>
      <c r="L3457" s="19" t="e">
        <f>IF(G3457=#REF!,#REF!,"FALSO")</f>
        <v>#REF!</v>
      </c>
      <c r="M3457" s="75"/>
      <c r="N3457" s="76"/>
    </row>
    <row r="3458" spans="1:14" ht="15">
      <c r="A3458" s="80"/>
      <c r="B3458" s="81"/>
      <c r="C3458" s="69"/>
      <c r="D3458" s="69"/>
      <c r="E3458" s="69"/>
      <c r="F3458" s="69"/>
      <c r="G3458" s="82"/>
      <c r="H3458" s="78"/>
      <c r="I3458" s="28">
        <f ca="1">SUMIF('IMPORTBFT (ID)'!$A$3:$A$5000,$G$4:$G$7322,'IMPORTBFT (ID)'!$B$3:$B$5000)</f>
        <v>0</v>
      </c>
      <c r="J3458" s="72"/>
      <c r="K3458" s="18" t="str">
        <f t="shared" ca="1" si="0"/>
        <v>-</v>
      </c>
      <c r="L3458" s="19" t="e">
        <f>IF(G3458=#REF!,#REF!,"FALSO")</f>
        <v>#REF!</v>
      </c>
      <c r="M3458" s="75"/>
      <c r="N3458" s="76"/>
    </row>
    <row r="3459" spans="1:14" ht="15">
      <c r="A3459" s="80"/>
      <c r="B3459" s="81"/>
      <c r="C3459" s="69"/>
      <c r="D3459" s="69"/>
      <c r="E3459" s="69"/>
      <c r="F3459" s="69"/>
      <c r="G3459" s="82"/>
      <c r="H3459" s="78"/>
      <c r="I3459" s="28">
        <f ca="1">SUMIF('IMPORTBFT (ID)'!$A$3:$A$5000,$G$4:$G$7322,'IMPORTBFT (ID)'!$B$3:$B$5000)</f>
        <v>0</v>
      </c>
      <c r="J3459" s="72"/>
      <c r="K3459" s="18" t="str">
        <f t="shared" ca="1" si="0"/>
        <v>-</v>
      </c>
      <c r="L3459" s="19" t="e">
        <f>IF(G3459=#REF!,#REF!,"FALSO")</f>
        <v>#REF!</v>
      </c>
      <c r="M3459" s="75"/>
      <c r="N3459" s="76"/>
    </row>
    <row r="3460" spans="1:14" ht="15">
      <c r="A3460" s="80"/>
      <c r="B3460" s="81"/>
      <c r="C3460" s="69"/>
      <c r="D3460" s="69"/>
      <c r="E3460" s="69"/>
      <c r="F3460" s="69"/>
      <c r="G3460" s="82"/>
      <c r="H3460" s="78"/>
      <c r="I3460" s="28">
        <f ca="1">SUMIF('IMPORTBFT (ID)'!$A$3:$A$5000,$G$4:$G$7322,'IMPORTBFT (ID)'!$B$3:$B$5000)</f>
        <v>0</v>
      </c>
      <c r="J3460" s="72"/>
      <c r="K3460" s="18" t="str">
        <f t="shared" ca="1" si="0"/>
        <v>-</v>
      </c>
      <c r="L3460" s="19" t="e">
        <f>IF(G3460=#REF!,#REF!,"FALSO")</f>
        <v>#REF!</v>
      </c>
      <c r="M3460" s="75"/>
      <c r="N3460" s="76"/>
    </row>
    <row r="3461" spans="1:14" ht="15">
      <c r="A3461" s="80"/>
      <c r="B3461" s="81"/>
      <c r="C3461" s="69"/>
      <c r="D3461" s="69"/>
      <c r="E3461" s="69"/>
      <c r="F3461" s="69"/>
      <c r="G3461" s="82"/>
      <c r="H3461" s="78"/>
      <c r="I3461" s="28">
        <f ca="1">SUMIF('IMPORTBFT (ID)'!$A$3:$A$5000,$G$4:$G$7322,'IMPORTBFT (ID)'!$B$3:$B$5000)</f>
        <v>0</v>
      </c>
      <c r="J3461" s="72"/>
      <c r="K3461" s="18" t="str">
        <f t="shared" ca="1" si="0"/>
        <v>-</v>
      </c>
      <c r="L3461" s="19" t="e">
        <f>IF(G3461=#REF!,#REF!,"FALSO")</f>
        <v>#REF!</v>
      </c>
      <c r="M3461" s="75"/>
      <c r="N3461" s="76"/>
    </row>
    <row r="3462" spans="1:14" ht="15">
      <c r="A3462" s="80"/>
      <c r="B3462" s="81"/>
      <c r="C3462" s="69"/>
      <c r="D3462" s="69"/>
      <c r="E3462" s="69"/>
      <c r="F3462" s="69"/>
      <c r="G3462" s="82"/>
      <c r="H3462" s="78"/>
      <c r="I3462" s="28">
        <f ca="1">SUMIF('IMPORTBFT (ID)'!$A$3:$A$5000,$G$4:$G$7322,'IMPORTBFT (ID)'!$B$3:$B$5000)</f>
        <v>0</v>
      </c>
      <c r="J3462" s="72"/>
      <c r="K3462" s="18" t="str">
        <f t="shared" ca="1" si="0"/>
        <v>-</v>
      </c>
      <c r="L3462" s="19" t="e">
        <f>IF(G3462=#REF!,#REF!,"FALSO")</f>
        <v>#REF!</v>
      </c>
      <c r="M3462" s="75"/>
      <c r="N3462" s="76"/>
    </row>
    <row r="3463" spans="1:14" ht="15">
      <c r="A3463" s="80"/>
      <c r="B3463" s="81"/>
      <c r="C3463" s="69"/>
      <c r="D3463" s="69"/>
      <c r="E3463" s="69"/>
      <c r="F3463" s="69"/>
      <c r="G3463" s="82"/>
      <c r="H3463" s="78"/>
      <c r="I3463" s="28">
        <f ca="1">SUMIF('IMPORTBFT (ID)'!$A$3:$A$5000,$G$4:$G$7322,'IMPORTBFT (ID)'!$B$3:$B$5000)</f>
        <v>0</v>
      </c>
      <c r="J3463" s="72"/>
      <c r="K3463" s="18" t="str">
        <f t="shared" ca="1" si="0"/>
        <v>-</v>
      </c>
      <c r="L3463" s="19" t="e">
        <f>IF(G3463=#REF!,#REF!,"FALSO")</f>
        <v>#REF!</v>
      </c>
      <c r="M3463" s="75"/>
      <c r="N3463" s="76"/>
    </row>
    <row r="3464" spans="1:14" ht="15">
      <c r="A3464" s="80"/>
      <c r="B3464" s="81"/>
      <c r="C3464" s="69"/>
      <c r="D3464" s="69"/>
      <c r="E3464" s="69"/>
      <c r="F3464" s="69"/>
      <c r="G3464" s="82"/>
      <c r="H3464" s="78"/>
      <c r="I3464" s="28">
        <f ca="1">SUMIF('IMPORTBFT (ID)'!$A$3:$A$5000,$G$4:$G$7322,'IMPORTBFT (ID)'!$B$3:$B$5000)</f>
        <v>0</v>
      </c>
      <c r="J3464" s="72"/>
      <c r="K3464" s="18" t="str">
        <f t="shared" ca="1" si="0"/>
        <v>-</v>
      </c>
      <c r="L3464" s="19" t="e">
        <f>IF(G3464=#REF!,#REF!,"FALSO")</f>
        <v>#REF!</v>
      </c>
      <c r="M3464" s="75"/>
      <c r="N3464" s="76"/>
    </row>
    <row r="3465" spans="1:14" ht="15">
      <c r="A3465" s="80"/>
      <c r="B3465" s="81"/>
      <c r="C3465" s="69"/>
      <c r="D3465" s="69"/>
      <c r="E3465" s="69"/>
      <c r="F3465" s="69"/>
      <c r="G3465" s="82"/>
      <c r="H3465" s="78"/>
      <c r="I3465" s="28">
        <f ca="1">SUMIF('IMPORTBFT (ID)'!$A$3:$A$5000,$G$4:$G$7322,'IMPORTBFT (ID)'!$B$3:$B$5000)</f>
        <v>0</v>
      </c>
      <c r="J3465" s="72"/>
      <c r="K3465" s="18" t="str">
        <f t="shared" ca="1" si="0"/>
        <v>-</v>
      </c>
      <c r="L3465" s="19" t="e">
        <f>IF(G3465=#REF!,#REF!,"FALSO")</f>
        <v>#REF!</v>
      </c>
      <c r="M3465" s="75"/>
      <c r="N3465" s="76"/>
    </row>
    <row r="3466" spans="1:14" ht="15">
      <c r="A3466" s="80"/>
      <c r="B3466" s="81"/>
      <c r="C3466" s="69"/>
      <c r="D3466" s="69"/>
      <c r="E3466" s="69"/>
      <c r="F3466" s="69"/>
      <c r="G3466" s="82"/>
      <c r="H3466" s="78"/>
      <c r="I3466" s="28">
        <f ca="1">SUMIF('IMPORTBFT (ID)'!$A$3:$A$5000,$G$4:$G$7322,'IMPORTBFT (ID)'!$B$3:$B$5000)</f>
        <v>0</v>
      </c>
      <c r="J3466" s="72"/>
      <c r="K3466" s="18" t="str">
        <f t="shared" ca="1" si="0"/>
        <v>-</v>
      </c>
      <c r="L3466" s="19" t="e">
        <f>IF(G3466=#REF!,#REF!,"FALSO")</f>
        <v>#REF!</v>
      </c>
      <c r="M3466" s="75"/>
      <c r="N3466" s="76"/>
    </row>
    <row r="3467" spans="1:14" ht="15">
      <c r="A3467" s="80"/>
      <c r="B3467" s="81"/>
      <c r="C3467" s="69"/>
      <c r="D3467" s="69"/>
      <c r="E3467" s="69"/>
      <c r="F3467" s="69"/>
      <c r="G3467" s="82"/>
      <c r="H3467" s="78"/>
      <c r="I3467" s="28">
        <f ca="1">SUMIF('IMPORTBFT (ID)'!$A$3:$A$5000,$G$4:$G$7322,'IMPORTBFT (ID)'!$B$3:$B$5000)</f>
        <v>0</v>
      </c>
      <c r="J3467" s="72"/>
      <c r="K3467" s="18" t="str">
        <f t="shared" ca="1" si="0"/>
        <v>-</v>
      </c>
      <c r="L3467" s="19" t="e">
        <f>IF(G3467=#REF!,#REF!,"FALSO")</f>
        <v>#REF!</v>
      </c>
      <c r="M3467" s="75"/>
      <c r="N3467" s="76"/>
    </row>
    <row r="3468" spans="1:14" ht="15">
      <c r="A3468" s="80"/>
      <c r="B3468" s="81"/>
      <c r="C3468" s="69"/>
      <c r="D3468" s="69"/>
      <c r="E3468" s="69"/>
      <c r="F3468" s="69"/>
      <c r="G3468" s="82"/>
      <c r="H3468" s="78"/>
      <c r="I3468" s="28">
        <f ca="1">SUMIF('IMPORTBFT (ID)'!$A$3:$A$5000,$G$4:$G$7322,'IMPORTBFT (ID)'!$B$3:$B$5000)</f>
        <v>0</v>
      </c>
      <c r="J3468" s="72"/>
      <c r="K3468" s="18" t="str">
        <f t="shared" ca="1" si="0"/>
        <v>-</v>
      </c>
      <c r="L3468" s="19" t="e">
        <f>IF(G3468=#REF!,#REF!,"FALSO")</f>
        <v>#REF!</v>
      </c>
      <c r="M3468" s="75"/>
      <c r="N3468" s="76"/>
    </row>
    <row r="3469" spans="1:14" ht="15">
      <c r="A3469" s="80"/>
      <c r="B3469" s="81"/>
      <c r="C3469" s="69"/>
      <c r="D3469" s="69"/>
      <c r="E3469" s="69"/>
      <c r="F3469" s="69"/>
      <c r="G3469" s="82"/>
      <c r="H3469" s="78"/>
      <c r="I3469" s="28">
        <f ca="1">SUMIF('IMPORTBFT (ID)'!$A$3:$A$5000,$G$4:$G$7322,'IMPORTBFT (ID)'!$B$3:$B$5000)</f>
        <v>0</v>
      </c>
      <c r="J3469" s="72"/>
      <c r="K3469" s="18" t="str">
        <f t="shared" ca="1" si="0"/>
        <v>-</v>
      </c>
      <c r="L3469" s="19" t="e">
        <f>IF(G3469=#REF!,#REF!,"FALSO")</f>
        <v>#REF!</v>
      </c>
      <c r="M3469" s="75"/>
      <c r="N3469" s="76"/>
    </row>
    <row r="3470" spans="1:14" ht="15">
      <c r="A3470" s="80"/>
      <c r="B3470" s="81"/>
      <c r="C3470" s="69"/>
      <c r="D3470" s="69"/>
      <c r="E3470" s="69"/>
      <c r="F3470" s="69"/>
      <c r="G3470" s="82"/>
      <c r="H3470" s="78"/>
      <c r="I3470" s="28">
        <f ca="1">SUMIF('IMPORTBFT (ID)'!$A$3:$A$5000,$G$4:$G$7322,'IMPORTBFT (ID)'!$B$3:$B$5000)</f>
        <v>0</v>
      </c>
      <c r="J3470" s="72"/>
      <c r="K3470" s="18" t="str">
        <f t="shared" ca="1" si="0"/>
        <v>-</v>
      </c>
      <c r="L3470" s="19" t="e">
        <f>IF(G3470=#REF!,#REF!,"FALSO")</f>
        <v>#REF!</v>
      </c>
      <c r="M3470" s="75"/>
      <c r="N3470" s="76"/>
    </row>
    <row r="3471" spans="1:14" ht="15">
      <c r="A3471" s="80"/>
      <c r="B3471" s="81"/>
      <c r="C3471" s="69"/>
      <c r="D3471" s="69"/>
      <c r="E3471" s="69"/>
      <c r="F3471" s="69"/>
      <c r="G3471" s="82"/>
      <c r="H3471" s="78"/>
      <c r="I3471" s="28">
        <f ca="1">SUMIF('IMPORTBFT (ID)'!$A$3:$A$5000,$G$4:$G$7322,'IMPORTBFT (ID)'!$B$3:$B$5000)</f>
        <v>0</v>
      </c>
      <c r="J3471" s="72"/>
      <c r="K3471" s="18" t="str">
        <f t="shared" ca="1" si="0"/>
        <v>-</v>
      </c>
      <c r="L3471" s="19" t="e">
        <f>IF(G3471=#REF!,#REF!,"FALSO")</f>
        <v>#REF!</v>
      </c>
      <c r="M3471" s="75"/>
      <c r="N3471" s="76"/>
    </row>
    <row r="3472" spans="1:14" ht="15">
      <c r="A3472" s="80"/>
      <c r="B3472" s="81"/>
      <c r="C3472" s="69"/>
      <c r="D3472" s="69"/>
      <c r="E3472" s="69"/>
      <c r="F3472" s="69"/>
      <c r="G3472" s="82"/>
      <c r="H3472" s="78"/>
      <c r="I3472" s="28">
        <f ca="1">SUMIF('IMPORTBFT (ID)'!$A$3:$A$5000,$G$4:$G$7322,'IMPORTBFT (ID)'!$B$3:$B$5000)</f>
        <v>0</v>
      </c>
      <c r="J3472" s="72"/>
      <c r="K3472" s="18" t="str">
        <f t="shared" ca="1" si="0"/>
        <v>-</v>
      </c>
      <c r="L3472" s="19" t="e">
        <f>IF(G3472=#REF!,#REF!,"FALSO")</f>
        <v>#REF!</v>
      </c>
      <c r="M3472" s="75"/>
      <c r="N3472" s="76"/>
    </row>
    <row r="3473" spans="1:14" ht="15">
      <c r="A3473" s="80"/>
      <c r="B3473" s="81"/>
      <c r="C3473" s="69"/>
      <c r="D3473" s="69"/>
      <c r="E3473" s="69"/>
      <c r="F3473" s="69"/>
      <c r="G3473" s="82"/>
      <c r="H3473" s="78"/>
      <c r="I3473" s="28">
        <f ca="1">SUMIF('IMPORTBFT (ID)'!$A$3:$A$5000,$G$4:$G$7322,'IMPORTBFT (ID)'!$B$3:$B$5000)</f>
        <v>0</v>
      </c>
      <c r="J3473" s="72"/>
      <c r="K3473" s="18" t="str">
        <f t="shared" ca="1" si="0"/>
        <v>-</v>
      </c>
      <c r="L3473" s="19" t="e">
        <f>IF(G3473=#REF!,#REF!,"FALSO")</f>
        <v>#REF!</v>
      </c>
      <c r="M3473" s="75"/>
      <c r="N3473" s="76"/>
    </row>
    <row r="3474" spans="1:14" ht="15">
      <c r="A3474" s="80"/>
      <c r="B3474" s="81"/>
      <c r="C3474" s="69"/>
      <c r="D3474" s="69"/>
      <c r="E3474" s="69"/>
      <c r="F3474" s="69"/>
      <c r="G3474" s="82"/>
      <c r="H3474" s="78"/>
      <c r="I3474" s="28">
        <f ca="1">SUMIF('IMPORTBFT (ID)'!$A$3:$A$5000,$G$4:$G$7322,'IMPORTBFT (ID)'!$B$3:$B$5000)</f>
        <v>0</v>
      </c>
      <c r="J3474" s="72"/>
      <c r="K3474" s="18" t="str">
        <f t="shared" ca="1" si="0"/>
        <v>-</v>
      </c>
      <c r="L3474" s="19" t="e">
        <f>IF(G3474=#REF!,#REF!,"FALSO")</f>
        <v>#REF!</v>
      </c>
      <c r="M3474" s="75"/>
      <c r="N3474" s="76"/>
    </row>
    <row r="3475" spans="1:14" ht="15">
      <c r="A3475" s="80"/>
      <c r="B3475" s="81"/>
      <c r="C3475" s="69"/>
      <c r="D3475" s="69"/>
      <c r="E3475" s="69"/>
      <c r="F3475" s="69"/>
      <c r="G3475" s="82"/>
      <c r="H3475" s="78"/>
      <c r="I3475" s="28">
        <f ca="1">SUMIF('IMPORTBFT (ID)'!$A$3:$A$5000,$G$4:$G$7322,'IMPORTBFT (ID)'!$B$3:$B$5000)</f>
        <v>0</v>
      </c>
      <c r="J3475" s="72"/>
      <c r="K3475" s="18" t="str">
        <f t="shared" ca="1" si="0"/>
        <v>-</v>
      </c>
      <c r="L3475" s="19" t="e">
        <f>IF(G3475=#REF!,#REF!,"FALSO")</f>
        <v>#REF!</v>
      </c>
      <c r="M3475" s="75"/>
      <c r="N3475" s="76"/>
    </row>
    <row r="3476" spans="1:14" ht="15">
      <c r="A3476" s="80"/>
      <c r="B3476" s="81"/>
      <c r="C3476" s="69"/>
      <c r="D3476" s="69"/>
      <c r="E3476" s="69"/>
      <c r="F3476" s="69"/>
      <c r="G3476" s="82"/>
      <c r="H3476" s="78"/>
      <c r="I3476" s="28">
        <f ca="1">SUMIF('IMPORTBFT (ID)'!$A$3:$A$5000,$G$4:$G$7322,'IMPORTBFT (ID)'!$B$3:$B$5000)</f>
        <v>0</v>
      </c>
      <c r="J3476" s="72"/>
      <c r="K3476" s="18" t="str">
        <f t="shared" ca="1" si="0"/>
        <v>-</v>
      </c>
      <c r="L3476" s="19" t="e">
        <f>IF(G3476=#REF!,#REF!,"FALSO")</f>
        <v>#REF!</v>
      </c>
      <c r="M3476" s="75"/>
      <c r="N3476" s="76"/>
    </row>
    <row r="3477" spans="1:14" ht="15">
      <c r="A3477" s="80"/>
      <c r="B3477" s="81"/>
      <c r="C3477" s="69"/>
      <c r="D3477" s="69"/>
      <c r="E3477" s="69"/>
      <c r="F3477" s="69"/>
      <c r="G3477" s="82"/>
      <c r="H3477" s="78"/>
      <c r="I3477" s="28">
        <f ca="1">SUMIF('IMPORTBFT (ID)'!$A$3:$A$5000,$G$4:$G$7322,'IMPORTBFT (ID)'!$B$3:$B$5000)</f>
        <v>0</v>
      </c>
      <c r="J3477" s="72"/>
      <c r="K3477" s="18" t="str">
        <f t="shared" ca="1" si="0"/>
        <v>-</v>
      </c>
      <c r="L3477" s="19" t="e">
        <f>IF(G3477=#REF!,#REF!,"FALSO")</f>
        <v>#REF!</v>
      </c>
      <c r="M3477" s="75"/>
      <c r="N3477" s="76"/>
    </row>
    <row r="3478" spans="1:14" ht="15">
      <c r="A3478" s="80"/>
      <c r="B3478" s="81"/>
      <c r="C3478" s="69"/>
      <c r="D3478" s="69"/>
      <c r="E3478" s="69"/>
      <c r="F3478" s="69"/>
      <c r="G3478" s="82"/>
      <c r="H3478" s="78"/>
      <c r="I3478" s="28">
        <f ca="1">SUMIF('IMPORTBFT (ID)'!$A$3:$A$5000,$G$4:$G$7322,'IMPORTBFT (ID)'!$B$3:$B$5000)</f>
        <v>0</v>
      </c>
      <c r="J3478" s="72"/>
      <c r="K3478" s="18" t="str">
        <f t="shared" ca="1" si="0"/>
        <v>-</v>
      </c>
      <c r="L3478" s="19" t="e">
        <f>IF(G3478=#REF!,#REF!,"FALSO")</f>
        <v>#REF!</v>
      </c>
      <c r="M3478" s="75"/>
      <c r="N3478" s="76"/>
    </row>
    <row r="3479" spans="1:14" ht="15">
      <c r="A3479" s="80"/>
      <c r="B3479" s="81"/>
      <c r="C3479" s="69"/>
      <c r="D3479" s="69"/>
      <c r="E3479" s="69"/>
      <c r="F3479" s="69"/>
      <c r="G3479" s="82"/>
      <c r="H3479" s="78"/>
      <c r="I3479" s="28">
        <f ca="1">SUMIF('IMPORTBFT (ID)'!$A$3:$A$5000,$G$4:$G$7322,'IMPORTBFT (ID)'!$B$3:$B$5000)</f>
        <v>0</v>
      </c>
      <c r="J3479" s="72"/>
      <c r="K3479" s="18" t="str">
        <f t="shared" ca="1" si="0"/>
        <v>-</v>
      </c>
      <c r="L3479" s="19" t="e">
        <f>IF(G3479=#REF!,#REF!,"FALSO")</f>
        <v>#REF!</v>
      </c>
      <c r="M3479" s="75"/>
      <c r="N3479" s="76"/>
    </row>
    <row r="3480" spans="1:14" ht="15">
      <c r="A3480" s="80"/>
      <c r="B3480" s="81"/>
      <c r="C3480" s="69"/>
      <c r="D3480" s="69"/>
      <c r="E3480" s="69"/>
      <c r="F3480" s="69"/>
      <c r="G3480" s="82"/>
      <c r="H3480" s="78"/>
      <c r="I3480" s="28">
        <f ca="1">SUMIF('IMPORTBFT (ID)'!$A$3:$A$5000,$G$4:$G$7322,'IMPORTBFT (ID)'!$B$3:$B$5000)</f>
        <v>0</v>
      </c>
      <c r="J3480" s="72"/>
      <c r="K3480" s="18" t="str">
        <f t="shared" ca="1" si="0"/>
        <v>-</v>
      </c>
      <c r="L3480" s="19" t="e">
        <f>IF(G3480=#REF!,#REF!,"FALSO")</f>
        <v>#REF!</v>
      </c>
      <c r="M3480" s="75"/>
      <c r="N3480" s="76"/>
    </row>
    <row r="3481" spans="1:14" ht="15">
      <c r="A3481" s="80"/>
      <c r="B3481" s="81"/>
      <c r="C3481" s="69"/>
      <c r="D3481" s="69"/>
      <c r="E3481" s="69"/>
      <c r="F3481" s="69"/>
      <c r="G3481" s="82"/>
      <c r="H3481" s="78"/>
      <c r="I3481" s="28">
        <f ca="1">SUMIF('IMPORTBFT (ID)'!$A$3:$A$5000,$G$4:$G$7322,'IMPORTBFT (ID)'!$B$3:$B$5000)</f>
        <v>0</v>
      </c>
      <c r="J3481" s="72"/>
      <c r="K3481" s="18" t="str">
        <f t="shared" ca="1" si="0"/>
        <v>-</v>
      </c>
      <c r="L3481" s="19" t="e">
        <f>IF(G3481=#REF!,#REF!,"FALSO")</f>
        <v>#REF!</v>
      </c>
      <c r="M3481" s="75"/>
      <c r="N3481" s="76"/>
    </row>
    <row r="3482" spans="1:14" ht="15">
      <c r="A3482" s="80"/>
      <c r="B3482" s="81"/>
      <c r="C3482" s="69"/>
      <c r="D3482" s="69"/>
      <c r="E3482" s="69"/>
      <c r="F3482" s="69"/>
      <c r="G3482" s="82"/>
      <c r="H3482" s="78"/>
      <c r="I3482" s="28">
        <f ca="1">SUMIF('IMPORTBFT (ID)'!$A$3:$A$5000,$G$4:$G$7322,'IMPORTBFT (ID)'!$B$3:$B$5000)</f>
        <v>0</v>
      </c>
      <c r="J3482" s="72"/>
      <c r="K3482" s="18" t="str">
        <f t="shared" ca="1" si="0"/>
        <v>-</v>
      </c>
      <c r="L3482" s="19" t="e">
        <f>IF(G3482=#REF!,#REF!,"FALSO")</f>
        <v>#REF!</v>
      </c>
      <c r="M3482" s="75"/>
      <c r="N3482" s="76"/>
    </row>
    <row r="3483" spans="1:14" ht="15">
      <c r="A3483" s="80"/>
      <c r="B3483" s="81"/>
      <c r="C3483" s="69"/>
      <c r="D3483" s="69"/>
      <c r="E3483" s="69"/>
      <c r="F3483" s="69"/>
      <c r="G3483" s="82"/>
      <c r="H3483" s="78"/>
      <c r="I3483" s="28">
        <f ca="1">SUMIF('IMPORTBFT (ID)'!$A$3:$A$5000,$G$4:$G$7322,'IMPORTBFT (ID)'!$B$3:$B$5000)</f>
        <v>0</v>
      </c>
      <c r="J3483" s="72"/>
      <c r="K3483" s="18" t="str">
        <f t="shared" ca="1" si="0"/>
        <v>-</v>
      </c>
      <c r="L3483" s="19" t="e">
        <f>IF(G3483=#REF!,#REF!,"FALSO")</f>
        <v>#REF!</v>
      </c>
      <c r="M3483" s="75"/>
      <c r="N3483" s="76"/>
    </row>
    <row r="3484" spans="1:14" ht="15">
      <c r="A3484" s="80"/>
      <c r="B3484" s="81"/>
      <c r="C3484" s="69"/>
      <c r="D3484" s="69"/>
      <c r="E3484" s="69"/>
      <c r="F3484" s="69"/>
      <c r="G3484" s="82"/>
      <c r="H3484" s="78"/>
      <c r="I3484" s="28">
        <f ca="1">SUMIF('IMPORTBFT (ID)'!$A$3:$A$5000,$G$4:$G$7322,'IMPORTBFT (ID)'!$B$3:$B$5000)</f>
        <v>0</v>
      </c>
      <c r="J3484" s="72"/>
      <c r="K3484" s="18" t="str">
        <f t="shared" ca="1" si="0"/>
        <v>-</v>
      </c>
      <c r="L3484" s="19" t="e">
        <f>IF(G3484=#REF!,#REF!,"FALSO")</f>
        <v>#REF!</v>
      </c>
      <c r="M3484" s="75"/>
      <c r="N3484" s="76"/>
    </row>
    <row r="3485" spans="1:14" ht="15">
      <c r="A3485" s="80"/>
      <c r="B3485" s="81"/>
      <c r="C3485" s="69"/>
      <c r="D3485" s="69"/>
      <c r="E3485" s="69"/>
      <c r="F3485" s="69"/>
      <c r="G3485" s="82"/>
      <c r="H3485" s="78"/>
      <c r="I3485" s="28">
        <f ca="1">SUMIF('IMPORTBFT (ID)'!$A$3:$A$5000,$G$4:$G$7322,'IMPORTBFT (ID)'!$B$3:$B$5000)</f>
        <v>0</v>
      </c>
      <c r="J3485" s="72"/>
      <c r="K3485" s="18" t="str">
        <f t="shared" ca="1" si="0"/>
        <v>-</v>
      </c>
      <c r="L3485" s="19" t="e">
        <f>IF(G3485=#REF!,#REF!,"FALSO")</f>
        <v>#REF!</v>
      </c>
      <c r="M3485" s="75"/>
      <c r="N3485" s="76"/>
    </row>
    <row r="3486" spans="1:14" ht="15">
      <c r="A3486" s="80"/>
      <c r="B3486" s="81"/>
      <c r="C3486" s="69"/>
      <c r="D3486" s="69"/>
      <c r="E3486" s="69"/>
      <c r="F3486" s="69"/>
      <c r="G3486" s="82"/>
      <c r="H3486" s="78"/>
      <c r="I3486" s="28">
        <f ca="1">SUMIF('IMPORTBFT (ID)'!$A$3:$A$5000,$G$4:$G$7322,'IMPORTBFT (ID)'!$B$3:$B$5000)</f>
        <v>0</v>
      </c>
      <c r="J3486" s="72"/>
      <c r="K3486" s="18" t="str">
        <f t="shared" ca="1" si="0"/>
        <v>-</v>
      </c>
      <c r="L3486" s="19" t="e">
        <f>IF(G3486=#REF!,#REF!,"FALSO")</f>
        <v>#REF!</v>
      </c>
      <c r="M3486" s="75"/>
      <c r="N3486" s="76"/>
    </row>
    <row r="3487" spans="1:14" ht="15">
      <c r="A3487" s="80"/>
      <c r="B3487" s="81"/>
      <c r="C3487" s="69"/>
      <c r="D3487" s="69"/>
      <c r="E3487" s="69"/>
      <c r="F3487" s="69"/>
      <c r="G3487" s="82"/>
      <c r="H3487" s="78"/>
      <c r="I3487" s="28">
        <f ca="1">SUMIF('IMPORTBFT (ID)'!$A$3:$A$5000,$G$4:$G$7322,'IMPORTBFT (ID)'!$B$3:$B$5000)</f>
        <v>0</v>
      </c>
      <c r="J3487" s="72"/>
      <c r="K3487" s="18" t="str">
        <f t="shared" ca="1" si="0"/>
        <v>-</v>
      </c>
      <c r="L3487" s="19" t="e">
        <f>IF(G3487=#REF!,#REF!,"FALSO")</f>
        <v>#REF!</v>
      </c>
      <c r="M3487" s="75"/>
      <c r="N3487" s="76"/>
    </row>
    <row r="3488" spans="1:14" ht="15">
      <c r="A3488" s="80"/>
      <c r="B3488" s="81"/>
      <c r="C3488" s="69"/>
      <c r="D3488" s="69"/>
      <c r="E3488" s="69"/>
      <c r="F3488" s="69"/>
      <c r="G3488" s="82"/>
      <c r="H3488" s="78"/>
      <c r="I3488" s="28">
        <f ca="1">SUMIF('IMPORTBFT (ID)'!$A$3:$A$5000,$G$4:$G$7322,'IMPORTBFT (ID)'!$B$3:$B$5000)</f>
        <v>0</v>
      </c>
      <c r="J3488" s="72"/>
      <c r="K3488" s="18" t="str">
        <f t="shared" ca="1" si="0"/>
        <v>-</v>
      </c>
      <c r="L3488" s="19" t="e">
        <f>IF(G3488=#REF!,#REF!,"FALSO")</f>
        <v>#REF!</v>
      </c>
      <c r="M3488" s="75"/>
      <c r="N3488" s="76"/>
    </row>
    <row r="3489" spans="1:14" ht="15">
      <c r="A3489" s="80"/>
      <c r="B3489" s="81"/>
      <c r="C3489" s="69"/>
      <c r="D3489" s="69"/>
      <c r="E3489" s="69"/>
      <c r="F3489" s="69"/>
      <c r="G3489" s="82"/>
      <c r="H3489" s="78"/>
      <c r="I3489" s="28">
        <f ca="1">SUMIF('IMPORTBFT (ID)'!$A$3:$A$5000,$G$4:$G$7322,'IMPORTBFT (ID)'!$B$3:$B$5000)</f>
        <v>0</v>
      </c>
      <c r="J3489" s="72"/>
      <c r="K3489" s="18" t="str">
        <f t="shared" ca="1" si="0"/>
        <v>-</v>
      </c>
      <c r="L3489" s="19" t="e">
        <f>IF(G3489=#REF!,#REF!,"FALSO")</f>
        <v>#REF!</v>
      </c>
      <c r="M3489" s="75"/>
      <c r="N3489" s="76"/>
    </row>
    <row r="3490" spans="1:14" ht="15">
      <c r="A3490" s="80"/>
      <c r="B3490" s="81"/>
      <c r="C3490" s="69"/>
      <c r="D3490" s="69"/>
      <c r="E3490" s="69"/>
      <c r="F3490" s="69"/>
      <c r="G3490" s="82"/>
      <c r="H3490" s="78"/>
      <c r="I3490" s="28">
        <f ca="1">SUMIF('IMPORTBFT (ID)'!$A$3:$A$5000,$G$4:$G$7322,'IMPORTBFT (ID)'!$B$3:$B$5000)</f>
        <v>0</v>
      </c>
      <c r="J3490" s="72"/>
      <c r="K3490" s="18" t="str">
        <f t="shared" ca="1" si="0"/>
        <v>-</v>
      </c>
      <c r="L3490" s="19" t="e">
        <f>IF(G3490=#REF!,#REF!,"FALSO")</f>
        <v>#REF!</v>
      </c>
      <c r="M3490" s="75"/>
      <c r="N3490" s="76"/>
    </row>
    <row r="3491" spans="1:14" ht="15">
      <c r="A3491" s="80"/>
      <c r="B3491" s="81"/>
      <c r="C3491" s="69"/>
      <c r="D3491" s="69"/>
      <c r="E3491" s="69"/>
      <c r="F3491" s="69"/>
      <c r="G3491" s="82"/>
      <c r="H3491" s="78"/>
      <c r="I3491" s="28">
        <f ca="1">SUMIF('IMPORTBFT (ID)'!$A$3:$A$5000,$G$4:$G$7322,'IMPORTBFT (ID)'!$B$3:$B$5000)</f>
        <v>0</v>
      </c>
      <c r="J3491" s="72"/>
      <c r="K3491" s="18" t="str">
        <f t="shared" ca="1" si="0"/>
        <v>-</v>
      </c>
      <c r="L3491" s="19" t="e">
        <f>IF(G3491=#REF!,#REF!,"FALSO")</f>
        <v>#REF!</v>
      </c>
      <c r="M3491" s="75"/>
      <c r="N3491" s="76"/>
    </row>
    <row r="3492" spans="1:14" ht="15">
      <c r="A3492" s="80"/>
      <c r="B3492" s="81"/>
      <c r="C3492" s="69"/>
      <c r="D3492" s="69"/>
      <c r="E3492" s="69"/>
      <c r="F3492" s="69"/>
      <c r="G3492" s="82"/>
      <c r="H3492" s="78"/>
      <c r="I3492" s="28">
        <f ca="1">SUMIF('IMPORTBFT (ID)'!$A$3:$A$5000,$G$4:$G$7322,'IMPORTBFT (ID)'!$B$3:$B$5000)</f>
        <v>0</v>
      </c>
      <c r="J3492" s="72"/>
      <c r="K3492" s="18" t="str">
        <f t="shared" ca="1" si="0"/>
        <v>-</v>
      </c>
      <c r="L3492" s="19" t="e">
        <f>IF(G3492=#REF!,#REF!,"FALSO")</f>
        <v>#REF!</v>
      </c>
      <c r="M3492" s="75"/>
      <c r="N3492" s="76"/>
    </row>
    <row r="3493" spans="1:14" ht="15">
      <c r="A3493" s="80"/>
      <c r="B3493" s="81"/>
      <c r="C3493" s="69"/>
      <c r="D3493" s="69"/>
      <c r="E3493" s="69"/>
      <c r="F3493" s="69"/>
      <c r="G3493" s="82"/>
      <c r="H3493" s="78"/>
      <c r="I3493" s="28">
        <f ca="1">SUMIF('IMPORTBFT (ID)'!$A$3:$A$5000,$G$4:$G$7322,'IMPORTBFT (ID)'!$B$3:$B$5000)</f>
        <v>0</v>
      </c>
      <c r="J3493" s="72"/>
      <c r="K3493" s="18" t="str">
        <f t="shared" ca="1" si="0"/>
        <v>-</v>
      </c>
      <c r="L3493" s="19" t="e">
        <f>IF(G3493=#REF!,#REF!,"FALSO")</f>
        <v>#REF!</v>
      </c>
      <c r="M3493" s="75"/>
      <c r="N3493" s="76"/>
    </row>
    <row r="3494" spans="1:14" ht="15">
      <c r="A3494" s="80"/>
      <c r="B3494" s="81"/>
      <c r="C3494" s="69"/>
      <c r="D3494" s="69"/>
      <c r="E3494" s="69"/>
      <c r="F3494" s="69"/>
      <c r="G3494" s="82"/>
      <c r="H3494" s="78"/>
      <c r="I3494" s="28">
        <f ca="1">SUMIF('IMPORTBFT (ID)'!$A$3:$A$5000,$G$4:$G$7322,'IMPORTBFT (ID)'!$B$3:$B$5000)</f>
        <v>0</v>
      </c>
      <c r="J3494" s="72"/>
      <c r="K3494" s="18" t="str">
        <f t="shared" ca="1" si="0"/>
        <v>-</v>
      </c>
      <c r="L3494" s="19" t="e">
        <f>IF(G3494=#REF!,#REF!,"FALSO")</f>
        <v>#REF!</v>
      </c>
      <c r="M3494" s="75"/>
      <c r="N3494" s="76"/>
    </row>
    <row r="3495" spans="1:14" ht="15">
      <c r="A3495" s="80"/>
      <c r="B3495" s="81"/>
      <c r="C3495" s="69"/>
      <c r="D3495" s="69"/>
      <c r="E3495" s="69"/>
      <c r="F3495" s="69"/>
      <c r="G3495" s="82"/>
      <c r="H3495" s="78"/>
      <c r="I3495" s="28">
        <f ca="1">SUMIF('IMPORTBFT (ID)'!$A$3:$A$5000,$G$4:$G$7322,'IMPORTBFT (ID)'!$B$3:$B$5000)</f>
        <v>0</v>
      </c>
      <c r="J3495" s="72"/>
      <c r="K3495" s="18" t="str">
        <f t="shared" ca="1" si="0"/>
        <v>-</v>
      </c>
      <c r="L3495" s="19" t="e">
        <f>IF(G3495=#REF!,#REF!,"FALSO")</f>
        <v>#REF!</v>
      </c>
      <c r="M3495" s="75"/>
      <c r="N3495" s="76"/>
    </row>
    <row r="3496" spans="1:14" ht="15">
      <c r="A3496" s="80"/>
      <c r="B3496" s="81"/>
      <c r="C3496" s="69"/>
      <c r="D3496" s="69"/>
      <c r="E3496" s="69"/>
      <c r="F3496" s="69"/>
      <c r="G3496" s="82"/>
      <c r="H3496" s="78"/>
      <c r="I3496" s="28">
        <f ca="1">SUMIF('IMPORTBFT (ID)'!$A$3:$A$5000,$G$4:$G$7322,'IMPORTBFT (ID)'!$B$3:$B$5000)</f>
        <v>0</v>
      </c>
      <c r="J3496" s="72"/>
      <c r="K3496" s="18" t="str">
        <f t="shared" ca="1" si="0"/>
        <v>-</v>
      </c>
      <c r="L3496" s="19" t="e">
        <f>IF(G3496=#REF!,#REF!,"FALSO")</f>
        <v>#REF!</v>
      </c>
      <c r="M3496" s="75"/>
      <c r="N3496" s="76"/>
    </row>
    <row r="3497" spans="1:14" ht="15">
      <c r="A3497" s="80"/>
      <c r="B3497" s="81"/>
      <c r="C3497" s="69"/>
      <c r="D3497" s="69"/>
      <c r="E3497" s="69"/>
      <c r="F3497" s="69"/>
      <c r="G3497" s="82"/>
      <c r="H3497" s="78"/>
      <c r="I3497" s="28">
        <f ca="1">SUMIF('IMPORTBFT (ID)'!$A$3:$A$5000,$G$4:$G$7322,'IMPORTBFT (ID)'!$B$3:$B$5000)</f>
        <v>0</v>
      </c>
      <c r="J3497" s="72"/>
      <c r="K3497" s="18" t="str">
        <f t="shared" ca="1" si="0"/>
        <v>-</v>
      </c>
      <c r="L3497" s="19" t="e">
        <f>IF(G3497=#REF!,#REF!,"FALSO")</f>
        <v>#REF!</v>
      </c>
      <c r="M3497" s="75"/>
      <c r="N3497" s="76"/>
    </row>
    <row r="3498" spans="1:14" ht="15">
      <c r="A3498" s="80"/>
      <c r="B3498" s="81"/>
      <c r="C3498" s="69"/>
      <c r="D3498" s="69"/>
      <c r="E3498" s="69"/>
      <c r="F3498" s="69"/>
      <c r="G3498" s="82"/>
      <c r="H3498" s="78"/>
      <c r="I3498" s="28">
        <f ca="1">SUMIF('IMPORTBFT (ID)'!$A$3:$A$5000,$G$4:$G$7322,'IMPORTBFT (ID)'!$B$3:$B$5000)</f>
        <v>0</v>
      </c>
      <c r="J3498" s="72"/>
      <c r="K3498" s="18" t="str">
        <f t="shared" ca="1" si="0"/>
        <v>-</v>
      </c>
      <c r="L3498" s="19" t="e">
        <f>IF(G3498=#REF!,#REF!,"FALSO")</f>
        <v>#REF!</v>
      </c>
      <c r="M3498" s="75"/>
      <c r="N3498" s="76"/>
    </row>
    <row r="3499" spans="1:14" ht="15">
      <c r="A3499" s="80"/>
      <c r="B3499" s="81"/>
      <c r="C3499" s="69"/>
      <c r="D3499" s="69"/>
      <c r="E3499" s="69"/>
      <c r="F3499" s="69"/>
      <c r="G3499" s="82"/>
      <c r="H3499" s="78"/>
      <c r="I3499" s="28">
        <f ca="1">SUMIF('IMPORTBFT (ID)'!$A$3:$A$5000,$G$4:$G$7322,'IMPORTBFT (ID)'!$B$3:$B$5000)</f>
        <v>0</v>
      </c>
      <c r="J3499" s="72"/>
      <c r="K3499" s="18" t="str">
        <f t="shared" ca="1" si="0"/>
        <v>-</v>
      </c>
      <c r="L3499" s="19" t="e">
        <f>IF(G3499=#REF!,#REF!,"FALSO")</f>
        <v>#REF!</v>
      </c>
      <c r="M3499" s="75"/>
      <c r="N3499" s="76"/>
    </row>
    <row r="3500" spans="1:14" ht="15">
      <c r="A3500" s="80"/>
      <c r="B3500" s="81"/>
      <c r="C3500" s="69"/>
      <c r="D3500" s="69"/>
      <c r="E3500" s="69"/>
      <c r="F3500" s="69"/>
      <c r="G3500" s="82"/>
      <c r="H3500" s="78"/>
      <c r="I3500" s="28">
        <f ca="1">SUMIF('IMPORTBFT (ID)'!$A$3:$A$5000,$G$4:$G$7322,'IMPORTBFT (ID)'!$B$3:$B$5000)</f>
        <v>0</v>
      </c>
      <c r="J3500" s="72"/>
      <c r="K3500" s="18" t="str">
        <f t="shared" ca="1" si="0"/>
        <v>-</v>
      </c>
      <c r="L3500" s="19" t="e">
        <f>IF(G3500=#REF!,#REF!,"FALSO")</f>
        <v>#REF!</v>
      </c>
      <c r="M3500" s="75"/>
      <c r="N3500" s="76"/>
    </row>
    <row r="3501" spans="1:14" ht="15">
      <c r="A3501" s="80"/>
      <c r="B3501" s="81"/>
      <c r="C3501" s="69"/>
      <c r="D3501" s="69"/>
      <c r="E3501" s="69"/>
      <c r="F3501" s="69"/>
      <c r="G3501" s="82"/>
      <c r="H3501" s="78"/>
      <c r="I3501" s="28">
        <f ca="1">SUMIF('IMPORTBFT (ID)'!$A$3:$A$5000,$G$4:$G$7322,'IMPORTBFT (ID)'!$B$3:$B$5000)</f>
        <v>0</v>
      </c>
      <c r="J3501" s="72"/>
      <c r="K3501" s="18" t="str">
        <f t="shared" ca="1" si="0"/>
        <v>-</v>
      </c>
      <c r="L3501" s="19" t="e">
        <f>IF(G3501=#REF!,#REF!,"FALSO")</f>
        <v>#REF!</v>
      </c>
      <c r="M3501" s="75"/>
      <c r="N3501" s="76"/>
    </row>
    <row r="3502" spans="1:14" ht="15">
      <c r="A3502" s="80"/>
      <c r="B3502" s="81"/>
      <c r="C3502" s="69"/>
      <c r="D3502" s="69"/>
      <c r="E3502" s="69"/>
      <c r="F3502" s="69"/>
      <c r="G3502" s="82"/>
      <c r="H3502" s="78"/>
      <c r="I3502" s="28">
        <f ca="1">SUMIF('IMPORTBFT (ID)'!$A$3:$A$5000,$G$4:$G$7322,'IMPORTBFT (ID)'!$B$3:$B$5000)</f>
        <v>0</v>
      </c>
      <c r="J3502" s="72"/>
      <c r="K3502" s="18" t="str">
        <f t="shared" ca="1" si="0"/>
        <v>-</v>
      </c>
      <c r="L3502" s="19" t="e">
        <f>IF(G3502=#REF!,#REF!,"FALSO")</f>
        <v>#REF!</v>
      </c>
      <c r="M3502" s="75"/>
      <c r="N3502" s="76"/>
    </row>
    <row r="3503" spans="1:14" ht="15">
      <c r="A3503" s="80"/>
      <c r="B3503" s="81"/>
      <c r="C3503" s="69"/>
      <c r="D3503" s="69"/>
      <c r="E3503" s="69"/>
      <c r="F3503" s="69"/>
      <c r="G3503" s="82"/>
      <c r="H3503" s="78"/>
      <c r="I3503" s="28">
        <f ca="1">SUMIF('IMPORTBFT (ID)'!$A$3:$A$5000,$G$4:$G$7322,'IMPORTBFT (ID)'!$B$3:$B$5000)</f>
        <v>0</v>
      </c>
      <c r="J3503" s="72"/>
      <c r="K3503" s="18" t="str">
        <f t="shared" ca="1" si="0"/>
        <v>-</v>
      </c>
      <c r="L3503" s="19" t="e">
        <f>IF(G3503=#REF!,#REF!,"FALSO")</f>
        <v>#REF!</v>
      </c>
      <c r="M3503" s="75"/>
      <c r="N3503" s="76"/>
    </row>
    <row r="3504" spans="1:14" ht="15">
      <c r="A3504" s="80"/>
      <c r="B3504" s="81"/>
      <c r="C3504" s="69"/>
      <c r="D3504" s="69"/>
      <c r="E3504" s="69"/>
      <c r="F3504" s="69"/>
      <c r="G3504" s="82"/>
      <c r="H3504" s="78"/>
      <c r="I3504" s="28">
        <f ca="1">SUMIF('IMPORTBFT (ID)'!$A$3:$A$5000,$G$4:$G$7322,'IMPORTBFT (ID)'!$B$3:$B$5000)</f>
        <v>0</v>
      </c>
      <c r="J3504" s="72"/>
      <c r="K3504" s="18" t="str">
        <f t="shared" ca="1" si="0"/>
        <v>-</v>
      </c>
      <c r="L3504" s="19" t="e">
        <f>IF(G3504=#REF!,#REF!,"FALSO")</f>
        <v>#REF!</v>
      </c>
      <c r="M3504" s="75"/>
      <c r="N3504" s="76"/>
    </row>
    <row r="3505" spans="1:14" ht="15">
      <c r="A3505" s="80"/>
      <c r="B3505" s="81"/>
      <c r="C3505" s="69"/>
      <c r="D3505" s="69"/>
      <c r="E3505" s="69"/>
      <c r="F3505" s="69"/>
      <c r="G3505" s="82"/>
      <c r="H3505" s="78"/>
      <c r="I3505" s="28">
        <f ca="1">SUMIF('IMPORTBFT (ID)'!$A$3:$A$5000,$G$4:$G$7322,'IMPORTBFT (ID)'!$B$3:$B$5000)</f>
        <v>0</v>
      </c>
      <c r="J3505" s="72"/>
      <c r="K3505" s="18" t="str">
        <f t="shared" ca="1" si="0"/>
        <v>-</v>
      </c>
      <c r="L3505" s="19" t="e">
        <f>IF(G3505=#REF!,#REF!,"FALSO")</f>
        <v>#REF!</v>
      </c>
      <c r="M3505" s="75"/>
      <c r="N3505" s="76"/>
    </row>
    <row r="3506" spans="1:14" ht="15">
      <c r="A3506" s="80"/>
      <c r="B3506" s="81"/>
      <c r="C3506" s="69"/>
      <c r="D3506" s="69"/>
      <c r="E3506" s="69"/>
      <c r="F3506" s="69"/>
      <c r="G3506" s="82"/>
      <c r="H3506" s="78"/>
      <c r="I3506" s="28">
        <f ca="1">SUMIF('IMPORTBFT (ID)'!$A$3:$A$5000,$G$4:$G$7322,'IMPORTBFT (ID)'!$B$3:$B$5000)</f>
        <v>0</v>
      </c>
      <c r="J3506" s="72"/>
      <c r="K3506" s="18" t="str">
        <f t="shared" ca="1" si="0"/>
        <v>-</v>
      </c>
      <c r="L3506" s="19" t="e">
        <f>IF(G3506=#REF!,#REF!,"FALSO")</f>
        <v>#REF!</v>
      </c>
      <c r="M3506" s="75"/>
      <c r="N3506" s="76"/>
    </row>
    <row r="3507" spans="1:14" ht="15">
      <c r="A3507" s="80"/>
      <c r="B3507" s="81"/>
      <c r="C3507" s="69"/>
      <c r="D3507" s="69"/>
      <c r="E3507" s="69"/>
      <c r="F3507" s="69"/>
      <c r="G3507" s="82"/>
      <c r="H3507" s="78"/>
      <c r="I3507" s="28">
        <f ca="1">SUMIF('IMPORTBFT (ID)'!$A$3:$A$5000,$G$4:$G$7322,'IMPORTBFT (ID)'!$B$3:$B$5000)</f>
        <v>0</v>
      </c>
      <c r="J3507" s="72"/>
      <c r="K3507" s="18" t="str">
        <f t="shared" ca="1" si="0"/>
        <v>-</v>
      </c>
      <c r="L3507" s="19" t="e">
        <f>IF(G3507=#REF!,#REF!,"FALSO")</f>
        <v>#REF!</v>
      </c>
      <c r="M3507" s="75"/>
      <c r="N3507" s="76"/>
    </row>
    <row r="3508" spans="1:14" ht="15">
      <c r="A3508" s="80"/>
      <c r="B3508" s="81"/>
      <c r="C3508" s="69"/>
      <c r="D3508" s="69"/>
      <c r="E3508" s="69"/>
      <c r="F3508" s="69"/>
      <c r="G3508" s="82"/>
      <c r="H3508" s="78"/>
      <c r="I3508" s="28">
        <f ca="1">SUMIF('IMPORTBFT (ID)'!$A$3:$A$5000,$G$4:$G$7322,'IMPORTBFT (ID)'!$B$3:$B$5000)</f>
        <v>0</v>
      </c>
      <c r="J3508" s="72"/>
      <c r="K3508" s="18" t="str">
        <f t="shared" ca="1" si="0"/>
        <v>-</v>
      </c>
      <c r="L3508" s="19" t="e">
        <f>IF(G3508=#REF!,#REF!,"FALSO")</f>
        <v>#REF!</v>
      </c>
      <c r="M3508" s="75"/>
      <c r="N3508" s="76"/>
    </row>
    <row r="3509" spans="1:14" ht="15">
      <c r="A3509" s="80"/>
      <c r="B3509" s="81"/>
      <c r="C3509" s="69"/>
      <c r="D3509" s="69"/>
      <c r="E3509" s="69"/>
      <c r="F3509" s="69"/>
      <c r="G3509" s="82"/>
      <c r="H3509" s="78"/>
      <c r="I3509" s="28">
        <f ca="1">SUMIF('IMPORTBFT (ID)'!$A$3:$A$5000,$G$4:$G$7322,'IMPORTBFT (ID)'!$B$3:$B$5000)</f>
        <v>0</v>
      </c>
      <c r="J3509" s="72"/>
      <c r="K3509" s="18" t="str">
        <f t="shared" ca="1" si="0"/>
        <v>-</v>
      </c>
      <c r="L3509" s="19" t="e">
        <f>IF(G3509=#REF!,#REF!,"FALSO")</f>
        <v>#REF!</v>
      </c>
      <c r="M3509" s="75"/>
      <c r="N3509" s="76"/>
    </row>
    <row r="3510" spans="1:14" ht="15">
      <c r="A3510" s="80"/>
      <c r="B3510" s="81"/>
      <c r="C3510" s="69"/>
      <c r="D3510" s="69"/>
      <c r="E3510" s="69"/>
      <c r="F3510" s="69"/>
      <c r="G3510" s="82"/>
      <c r="H3510" s="78"/>
      <c r="I3510" s="28">
        <f ca="1">SUMIF('IMPORTBFT (ID)'!$A$3:$A$5000,$G$4:$G$7322,'IMPORTBFT (ID)'!$B$3:$B$5000)</f>
        <v>0</v>
      </c>
      <c r="J3510" s="72"/>
      <c r="K3510" s="18" t="str">
        <f t="shared" ca="1" si="0"/>
        <v>-</v>
      </c>
      <c r="L3510" s="19" t="e">
        <f>IF(G3510=#REF!,#REF!,"FALSO")</f>
        <v>#REF!</v>
      </c>
      <c r="M3510" s="75"/>
      <c r="N3510" s="76"/>
    </row>
    <row r="3511" spans="1:14" ht="15">
      <c r="A3511" s="80"/>
      <c r="B3511" s="81"/>
      <c r="C3511" s="69"/>
      <c r="D3511" s="69"/>
      <c r="E3511" s="69"/>
      <c r="F3511" s="69"/>
      <c r="G3511" s="82"/>
      <c r="H3511" s="78"/>
      <c r="I3511" s="28">
        <f ca="1">SUMIF('IMPORTBFT (ID)'!$A$3:$A$5000,$G$4:$G$7322,'IMPORTBFT (ID)'!$B$3:$B$5000)</f>
        <v>0</v>
      </c>
      <c r="J3511" s="72"/>
      <c r="K3511" s="18" t="str">
        <f t="shared" ca="1" si="0"/>
        <v>-</v>
      </c>
      <c r="L3511" s="19" t="e">
        <f>IF(G3511=#REF!,#REF!,"FALSO")</f>
        <v>#REF!</v>
      </c>
      <c r="M3511" s="75"/>
      <c r="N3511" s="76"/>
    </row>
    <row r="3512" spans="1:14" ht="15">
      <c r="A3512" s="80"/>
      <c r="B3512" s="81"/>
      <c r="C3512" s="69"/>
      <c r="D3512" s="69"/>
      <c r="E3512" s="69"/>
      <c r="F3512" s="69"/>
      <c r="G3512" s="82"/>
      <c r="H3512" s="78"/>
      <c r="I3512" s="28">
        <f ca="1">SUMIF('IMPORTBFT (ID)'!$A$3:$A$5000,$G$4:$G$7322,'IMPORTBFT (ID)'!$B$3:$B$5000)</f>
        <v>0</v>
      </c>
      <c r="J3512" s="72"/>
      <c r="K3512" s="18" t="str">
        <f t="shared" ca="1" si="0"/>
        <v>-</v>
      </c>
      <c r="L3512" s="19" t="e">
        <f>IF(G3512=#REF!,#REF!,"FALSO")</f>
        <v>#REF!</v>
      </c>
      <c r="M3512" s="75"/>
      <c r="N3512" s="76"/>
    </row>
    <row r="3513" spans="1:14" ht="15">
      <c r="A3513" s="80"/>
      <c r="B3513" s="81"/>
      <c r="C3513" s="69"/>
      <c r="D3513" s="69"/>
      <c r="E3513" s="69"/>
      <c r="F3513" s="69"/>
      <c r="G3513" s="82"/>
      <c r="H3513" s="78"/>
      <c r="I3513" s="28">
        <f ca="1">SUMIF('IMPORTBFT (ID)'!$A$3:$A$5000,$G$4:$G$7322,'IMPORTBFT (ID)'!$B$3:$B$5000)</f>
        <v>0</v>
      </c>
      <c r="J3513" s="72"/>
      <c r="K3513" s="18" t="str">
        <f t="shared" ca="1" si="0"/>
        <v>-</v>
      </c>
      <c r="L3513" s="19" t="e">
        <f>IF(G3513=#REF!,#REF!,"FALSO")</f>
        <v>#REF!</v>
      </c>
      <c r="M3513" s="75"/>
      <c r="N3513" s="76"/>
    </row>
    <row r="3514" spans="1:14" ht="15">
      <c r="A3514" s="80"/>
      <c r="B3514" s="81"/>
      <c r="C3514" s="69"/>
      <c r="D3514" s="69"/>
      <c r="E3514" s="69"/>
      <c r="F3514" s="69"/>
      <c r="G3514" s="82"/>
      <c r="H3514" s="78"/>
      <c r="I3514" s="28">
        <f ca="1">SUMIF('IMPORTBFT (ID)'!$A$3:$A$5000,$G$4:$G$7322,'IMPORTBFT (ID)'!$B$3:$B$5000)</f>
        <v>0</v>
      </c>
      <c r="J3514" s="72"/>
      <c r="K3514" s="18" t="str">
        <f t="shared" ca="1" si="0"/>
        <v>-</v>
      </c>
      <c r="L3514" s="19" t="e">
        <f>IF(G3514=#REF!,#REF!,"FALSO")</f>
        <v>#REF!</v>
      </c>
      <c r="M3514" s="75"/>
      <c r="N3514" s="76"/>
    </row>
    <row r="3515" spans="1:14" ht="15">
      <c r="A3515" s="80"/>
      <c r="B3515" s="81"/>
      <c r="C3515" s="69"/>
      <c r="D3515" s="69"/>
      <c r="E3515" s="69"/>
      <c r="F3515" s="69"/>
      <c r="G3515" s="82"/>
      <c r="H3515" s="78"/>
      <c r="I3515" s="28">
        <f ca="1">SUMIF('IMPORTBFT (ID)'!$A$3:$A$5000,$G$4:$G$7322,'IMPORTBFT (ID)'!$B$3:$B$5000)</f>
        <v>0</v>
      </c>
      <c r="J3515" s="72"/>
      <c r="K3515" s="18" t="str">
        <f t="shared" ca="1" si="0"/>
        <v>-</v>
      </c>
      <c r="L3515" s="19" t="e">
        <f>IF(G3515=#REF!,#REF!,"FALSO")</f>
        <v>#REF!</v>
      </c>
      <c r="M3515" s="75"/>
      <c r="N3515" s="76"/>
    </row>
    <row r="3516" spans="1:14" ht="15">
      <c r="A3516" s="80"/>
      <c r="B3516" s="81"/>
      <c r="C3516" s="69"/>
      <c r="D3516" s="69"/>
      <c r="E3516" s="69"/>
      <c r="F3516" s="69"/>
      <c r="G3516" s="82"/>
      <c r="H3516" s="78"/>
      <c r="I3516" s="28">
        <f ca="1">SUMIF('IMPORTBFT (ID)'!$A$3:$A$5000,$G$4:$G$7322,'IMPORTBFT (ID)'!$B$3:$B$5000)</f>
        <v>0</v>
      </c>
      <c r="J3516" s="72"/>
      <c r="K3516" s="18" t="str">
        <f t="shared" ca="1" si="0"/>
        <v>-</v>
      </c>
      <c r="L3516" s="19" t="e">
        <f>IF(G3516=#REF!,#REF!,"FALSO")</f>
        <v>#REF!</v>
      </c>
      <c r="M3516" s="75"/>
      <c r="N3516" s="76"/>
    </row>
    <row r="3517" spans="1:14" ht="15">
      <c r="A3517" s="80"/>
      <c r="B3517" s="81"/>
      <c r="C3517" s="69"/>
      <c r="D3517" s="69"/>
      <c r="E3517" s="69"/>
      <c r="F3517" s="69"/>
      <c r="G3517" s="82"/>
      <c r="H3517" s="78"/>
      <c r="I3517" s="28">
        <f ca="1">SUMIF('IMPORTBFT (ID)'!$A$3:$A$5000,$G$4:$G$7322,'IMPORTBFT (ID)'!$B$3:$B$5000)</f>
        <v>0</v>
      </c>
      <c r="J3517" s="72"/>
      <c r="K3517" s="18" t="str">
        <f t="shared" ca="1" si="0"/>
        <v>-</v>
      </c>
      <c r="L3517" s="19" t="e">
        <f>IF(G3517=#REF!,#REF!,"FALSO")</f>
        <v>#REF!</v>
      </c>
      <c r="M3517" s="75"/>
      <c r="N3517" s="76"/>
    </row>
    <row r="3518" spans="1:14" ht="15">
      <c r="A3518" s="80"/>
      <c r="B3518" s="81"/>
      <c r="C3518" s="69"/>
      <c r="D3518" s="69"/>
      <c r="E3518" s="69"/>
      <c r="F3518" s="69"/>
      <c r="G3518" s="82"/>
      <c r="H3518" s="78"/>
      <c r="I3518" s="28">
        <f ca="1">SUMIF('IMPORTBFT (ID)'!$A$3:$A$5000,$G$4:$G$7322,'IMPORTBFT (ID)'!$B$3:$B$5000)</f>
        <v>0</v>
      </c>
      <c r="J3518" s="72"/>
      <c r="K3518" s="18" t="str">
        <f t="shared" ca="1" si="0"/>
        <v>-</v>
      </c>
      <c r="L3518" s="19" t="e">
        <f>IF(G3518=#REF!,#REF!,"FALSO")</f>
        <v>#REF!</v>
      </c>
      <c r="M3518" s="75"/>
      <c r="N3518" s="76"/>
    </row>
    <row r="3519" spans="1:14" ht="15">
      <c r="A3519" s="80"/>
      <c r="B3519" s="81"/>
      <c r="C3519" s="69"/>
      <c r="D3519" s="69"/>
      <c r="E3519" s="69"/>
      <c r="F3519" s="69"/>
      <c r="G3519" s="82"/>
      <c r="H3519" s="78"/>
      <c r="I3519" s="28">
        <f ca="1">SUMIF('IMPORTBFT (ID)'!$A$3:$A$5000,$G$4:$G$7322,'IMPORTBFT (ID)'!$B$3:$B$5000)</f>
        <v>0</v>
      </c>
      <c r="J3519" s="72"/>
      <c r="K3519" s="18" t="str">
        <f t="shared" ca="1" si="0"/>
        <v>-</v>
      </c>
      <c r="L3519" s="19" t="e">
        <f>IF(G3519=#REF!,#REF!,"FALSO")</f>
        <v>#REF!</v>
      </c>
      <c r="M3519" s="75"/>
      <c r="N3519" s="76"/>
    </row>
    <row r="3520" spans="1:14" ht="15">
      <c r="A3520" s="80"/>
      <c r="B3520" s="81"/>
      <c r="C3520" s="69"/>
      <c r="D3520" s="69"/>
      <c r="E3520" s="69"/>
      <c r="F3520" s="69"/>
      <c r="G3520" s="82"/>
      <c r="H3520" s="78"/>
      <c r="I3520" s="28">
        <f ca="1">SUMIF('IMPORTBFT (ID)'!$A$3:$A$5000,$G$4:$G$7322,'IMPORTBFT (ID)'!$B$3:$B$5000)</f>
        <v>0</v>
      </c>
      <c r="J3520" s="72"/>
      <c r="K3520" s="18" t="str">
        <f t="shared" ca="1" si="0"/>
        <v>-</v>
      </c>
      <c r="L3520" s="19" t="e">
        <f>IF(G3520=#REF!,#REF!,"FALSO")</f>
        <v>#REF!</v>
      </c>
      <c r="M3520" s="75"/>
      <c r="N3520" s="76"/>
    </row>
    <row r="3521" spans="1:14" ht="15">
      <c r="A3521" s="80"/>
      <c r="B3521" s="81"/>
      <c r="C3521" s="69"/>
      <c r="D3521" s="69"/>
      <c r="E3521" s="69"/>
      <c r="F3521" s="69"/>
      <c r="G3521" s="82"/>
      <c r="H3521" s="78"/>
      <c r="I3521" s="28">
        <f ca="1">SUMIF('IMPORTBFT (ID)'!$A$3:$A$5000,$G$4:$G$7322,'IMPORTBFT (ID)'!$B$3:$B$5000)</f>
        <v>0</v>
      </c>
      <c r="J3521" s="72"/>
      <c r="K3521" s="18" t="str">
        <f t="shared" ca="1" si="0"/>
        <v>-</v>
      </c>
      <c r="L3521" s="19" t="e">
        <f>IF(G3521=#REF!,#REF!,"FALSO")</f>
        <v>#REF!</v>
      </c>
      <c r="M3521" s="75"/>
      <c r="N3521" s="76"/>
    </row>
    <row r="3522" spans="1:14" ht="15">
      <c r="A3522" s="80"/>
      <c r="B3522" s="81"/>
      <c r="C3522" s="69"/>
      <c r="D3522" s="69"/>
      <c r="E3522" s="69"/>
      <c r="F3522" s="69"/>
      <c r="G3522" s="82"/>
      <c r="H3522" s="78"/>
      <c r="I3522" s="28">
        <f ca="1">SUMIF('IMPORTBFT (ID)'!$A$3:$A$5000,$G$4:$G$7322,'IMPORTBFT (ID)'!$B$3:$B$5000)</f>
        <v>0</v>
      </c>
      <c r="J3522" s="72"/>
      <c r="K3522" s="18" t="str">
        <f t="shared" ca="1" si="0"/>
        <v>-</v>
      </c>
      <c r="L3522" s="19" t="e">
        <f>IF(G3522=#REF!,#REF!,"FALSO")</f>
        <v>#REF!</v>
      </c>
      <c r="M3522" s="75"/>
      <c r="N3522" s="76"/>
    </row>
    <row r="3523" spans="1:14" ht="15">
      <c r="A3523" s="80"/>
      <c r="B3523" s="81"/>
      <c r="C3523" s="69"/>
      <c r="D3523" s="69"/>
      <c r="E3523" s="69"/>
      <c r="F3523" s="69"/>
      <c r="G3523" s="82"/>
      <c r="H3523" s="78"/>
      <c r="I3523" s="28">
        <f ca="1">SUMIF('IMPORTBFT (ID)'!$A$3:$A$5000,$G$4:$G$7322,'IMPORTBFT (ID)'!$B$3:$B$5000)</f>
        <v>0</v>
      </c>
      <c r="J3523" s="72"/>
      <c r="K3523" s="18" t="str">
        <f t="shared" ca="1" si="0"/>
        <v>-</v>
      </c>
      <c r="L3523" s="19" t="e">
        <f>IF(G3523=#REF!,#REF!,"FALSO")</f>
        <v>#REF!</v>
      </c>
      <c r="M3523" s="75"/>
      <c r="N3523" s="76"/>
    </row>
    <row r="3524" spans="1:14" ht="15">
      <c r="A3524" s="80"/>
      <c r="B3524" s="81"/>
      <c r="C3524" s="69"/>
      <c r="D3524" s="69"/>
      <c r="E3524" s="69"/>
      <c r="F3524" s="69"/>
      <c r="G3524" s="82"/>
      <c r="H3524" s="78"/>
      <c r="I3524" s="28">
        <f ca="1">SUMIF('IMPORTBFT (ID)'!$A$3:$A$5000,$G$4:$G$7322,'IMPORTBFT (ID)'!$B$3:$B$5000)</f>
        <v>0</v>
      </c>
      <c r="J3524" s="72"/>
      <c r="K3524" s="18" t="str">
        <f t="shared" ca="1" si="0"/>
        <v>-</v>
      </c>
      <c r="L3524" s="19" t="e">
        <f>IF(G3524=#REF!,#REF!,"FALSO")</f>
        <v>#REF!</v>
      </c>
      <c r="M3524" s="75"/>
      <c r="N3524" s="76"/>
    </row>
    <row r="3525" spans="1:14" ht="15">
      <c r="A3525" s="80"/>
      <c r="B3525" s="81"/>
      <c r="C3525" s="69"/>
      <c r="D3525" s="69"/>
      <c r="E3525" s="69"/>
      <c r="F3525" s="69"/>
      <c r="G3525" s="82"/>
      <c r="H3525" s="78"/>
      <c r="I3525" s="28">
        <f ca="1">SUMIF('IMPORTBFT (ID)'!$A$3:$A$5000,$G$4:$G$7322,'IMPORTBFT (ID)'!$B$3:$B$5000)</f>
        <v>0</v>
      </c>
      <c r="J3525" s="72"/>
      <c r="K3525" s="18" t="str">
        <f t="shared" ca="1" si="0"/>
        <v>-</v>
      </c>
      <c r="L3525" s="19" t="e">
        <f>IF(G3525=#REF!,#REF!,"FALSO")</f>
        <v>#REF!</v>
      </c>
      <c r="M3525" s="75"/>
      <c r="N3525" s="76"/>
    </row>
    <row r="3526" spans="1:14" ht="15">
      <c r="A3526" s="80"/>
      <c r="B3526" s="81"/>
      <c r="C3526" s="69"/>
      <c r="D3526" s="69"/>
      <c r="E3526" s="69"/>
      <c r="F3526" s="69"/>
      <c r="G3526" s="82"/>
      <c r="H3526" s="78"/>
      <c r="I3526" s="28">
        <f ca="1">SUMIF('IMPORTBFT (ID)'!$A$3:$A$5000,$G$4:$G$7322,'IMPORTBFT (ID)'!$B$3:$B$5000)</f>
        <v>0</v>
      </c>
      <c r="J3526" s="72"/>
      <c r="K3526" s="18" t="str">
        <f t="shared" ca="1" si="0"/>
        <v>-</v>
      </c>
      <c r="L3526" s="19" t="e">
        <f>IF(G3526=#REF!,#REF!,"FALSO")</f>
        <v>#REF!</v>
      </c>
      <c r="M3526" s="75"/>
      <c r="N3526" s="76"/>
    </row>
    <row r="3527" spans="1:14" ht="15">
      <c r="A3527" s="80"/>
      <c r="B3527" s="81"/>
      <c r="C3527" s="69"/>
      <c r="D3527" s="69"/>
      <c r="E3527" s="69"/>
      <c r="F3527" s="69"/>
      <c r="G3527" s="82"/>
      <c r="H3527" s="78"/>
      <c r="I3527" s="28">
        <f ca="1">SUMIF('IMPORTBFT (ID)'!$A$3:$A$5000,$G$4:$G$7322,'IMPORTBFT (ID)'!$B$3:$B$5000)</f>
        <v>0</v>
      </c>
      <c r="J3527" s="72"/>
      <c r="K3527" s="18" t="str">
        <f t="shared" ca="1" si="0"/>
        <v>-</v>
      </c>
      <c r="L3527" s="19" t="e">
        <f>IF(G3527=#REF!,#REF!,"FALSO")</f>
        <v>#REF!</v>
      </c>
      <c r="M3527" s="75"/>
      <c r="N3527" s="76"/>
    </row>
    <row r="3528" spans="1:14" ht="15">
      <c r="A3528" s="80"/>
      <c r="B3528" s="81"/>
      <c r="C3528" s="69"/>
      <c r="D3528" s="69"/>
      <c r="E3528" s="69"/>
      <c r="F3528" s="69"/>
      <c r="G3528" s="82"/>
      <c r="H3528" s="78"/>
      <c r="I3528" s="28">
        <f ca="1">SUMIF('IMPORTBFT (ID)'!$A$3:$A$5000,$G$4:$G$7322,'IMPORTBFT (ID)'!$B$3:$B$5000)</f>
        <v>0</v>
      </c>
      <c r="J3528" s="72"/>
      <c r="K3528" s="18" t="str">
        <f t="shared" ca="1" si="0"/>
        <v>-</v>
      </c>
      <c r="L3528" s="19" t="e">
        <f>IF(G3528=#REF!,#REF!,"FALSO")</f>
        <v>#REF!</v>
      </c>
      <c r="M3528" s="75"/>
      <c r="N3528" s="76"/>
    </row>
    <row r="3529" spans="1:14" ht="15">
      <c r="A3529" s="80"/>
      <c r="B3529" s="81"/>
      <c r="C3529" s="69"/>
      <c r="D3529" s="69"/>
      <c r="E3529" s="69"/>
      <c r="F3529" s="69"/>
      <c r="G3529" s="82"/>
      <c r="H3529" s="78"/>
      <c r="I3529" s="28">
        <f ca="1">SUMIF('IMPORTBFT (ID)'!$A$3:$A$5000,$G$4:$G$7322,'IMPORTBFT (ID)'!$B$3:$B$5000)</f>
        <v>0</v>
      </c>
      <c r="J3529" s="72"/>
      <c r="K3529" s="18" t="str">
        <f t="shared" ca="1" si="0"/>
        <v>-</v>
      </c>
      <c r="L3529" s="19" t="e">
        <f>IF(G3529=#REF!,#REF!,"FALSO")</f>
        <v>#REF!</v>
      </c>
      <c r="M3529" s="75"/>
      <c r="N3529" s="76"/>
    </row>
    <row r="3530" spans="1:14" ht="15">
      <c r="A3530" s="80"/>
      <c r="B3530" s="81"/>
      <c r="C3530" s="69"/>
      <c r="D3530" s="69"/>
      <c r="E3530" s="69"/>
      <c r="F3530" s="69"/>
      <c r="G3530" s="82"/>
      <c r="H3530" s="78"/>
      <c r="I3530" s="28">
        <f ca="1">SUMIF('IMPORTBFT (ID)'!$A$3:$A$5000,$G$4:$G$7322,'IMPORTBFT (ID)'!$B$3:$B$5000)</f>
        <v>0</v>
      </c>
      <c r="J3530" s="72"/>
      <c r="K3530" s="18" t="str">
        <f t="shared" ca="1" si="0"/>
        <v>-</v>
      </c>
      <c r="L3530" s="19" t="e">
        <f>IF(G3530=#REF!,#REF!,"FALSO")</f>
        <v>#REF!</v>
      </c>
      <c r="M3530" s="75"/>
      <c r="N3530" s="76"/>
    </row>
    <row r="3531" spans="1:14" ht="15">
      <c r="A3531" s="80"/>
      <c r="B3531" s="81"/>
      <c r="C3531" s="69"/>
      <c r="D3531" s="69"/>
      <c r="E3531" s="69"/>
      <c r="F3531" s="69"/>
      <c r="G3531" s="82"/>
      <c r="H3531" s="78"/>
      <c r="I3531" s="28">
        <f ca="1">SUMIF('IMPORTBFT (ID)'!$A$3:$A$5000,$G$4:$G$7322,'IMPORTBFT (ID)'!$B$3:$B$5000)</f>
        <v>0</v>
      </c>
      <c r="J3531" s="72"/>
      <c r="K3531" s="18" t="str">
        <f t="shared" ca="1" si="0"/>
        <v>-</v>
      </c>
      <c r="L3531" s="19" t="e">
        <f>IF(G3531=#REF!,#REF!,"FALSO")</f>
        <v>#REF!</v>
      </c>
      <c r="M3531" s="75"/>
      <c r="N3531" s="76"/>
    </row>
    <row r="3532" spans="1:14" ht="15">
      <c r="A3532" s="80"/>
      <c r="B3532" s="81"/>
      <c r="C3532" s="69"/>
      <c r="D3532" s="69"/>
      <c r="E3532" s="69"/>
      <c r="F3532" s="69"/>
      <c r="G3532" s="82"/>
      <c r="H3532" s="78"/>
      <c r="I3532" s="28">
        <f ca="1">SUMIF('IMPORTBFT (ID)'!$A$3:$A$5000,$G$4:$G$7322,'IMPORTBFT (ID)'!$B$3:$B$5000)</f>
        <v>0</v>
      </c>
      <c r="J3532" s="72"/>
      <c r="K3532" s="18" t="str">
        <f t="shared" ca="1" si="0"/>
        <v>-</v>
      </c>
      <c r="L3532" s="19" t="e">
        <f>IF(G3532=#REF!,#REF!,"FALSO")</f>
        <v>#REF!</v>
      </c>
      <c r="M3532" s="75"/>
      <c r="N3532" s="76"/>
    </row>
    <row r="3533" spans="1:14" ht="15">
      <c r="A3533" s="80"/>
      <c r="B3533" s="81"/>
      <c r="C3533" s="69"/>
      <c r="D3533" s="69"/>
      <c r="E3533" s="69"/>
      <c r="F3533" s="69"/>
      <c r="G3533" s="82"/>
      <c r="H3533" s="78"/>
      <c r="I3533" s="28">
        <f ca="1">SUMIF('IMPORTBFT (ID)'!$A$3:$A$5000,$G$4:$G$7322,'IMPORTBFT (ID)'!$B$3:$B$5000)</f>
        <v>0</v>
      </c>
      <c r="J3533" s="72"/>
      <c r="K3533" s="18" t="str">
        <f t="shared" ca="1" si="0"/>
        <v>-</v>
      </c>
      <c r="L3533" s="19" t="e">
        <f>IF(G3533=#REF!,#REF!,"FALSO")</f>
        <v>#REF!</v>
      </c>
      <c r="M3533" s="75"/>
      <c r="N3533" s="76"/>
    </row>
    <row r="3534" spans="1:14" ht="15">
      <c r="A3534" s="80"/>
      <c r="B3534" s="81"/>
      <c r="C3534" s="69"/>
      <c r="D3534" s="69"/>
      <c r="E3534" s="69"/>
      <c r="F3534" s="69"/>
      <c r="G3534" s="82"/>
      <c r="H3534" s="78"/>
      <c r="I3534" s="28">
        <f ca="1">SUMIF('IMPORTBFT (ID)'!$A$3:$A$5000,$G$4:$G$7322,'IMPORTBFT (ID)'!$B$3:$B$5000)</f>
        <v>0</v>
      </c>
      <c r="J3534" s="72"/>
      <c r="K3534" s="18" t="str">
        <f t="shared" ca="1" si="0"/>
        <v>-</v>
      </c>
      <c r="L3534" s="19" t="e">
        <f>IF(G3534=#REF!,#REF!,"FALSO")</f>
        <v>#REF!</v>
      </c>
      <c r="M3534" s="75"/>
      <c r="N3534" s="76"/>
    </row>
    <row r="3535" spans="1:14" ht="15">
      <c r="A3535" s="80"/>
      <c r="B3535" s="81"/>
      <c r="C3535" s="69"/>
      <c r="D3535" s="69"/>
      <c r="E3535" s="69"/>
      <c r="F3535" s="69"/>
      <c r="G3535" s="82"/>
      <c r="H3535" s="78"/>
      <c r="I3535" s="28">
        <f ca="1">SUMIF('IMPORTBFT (ID)'!$A$3:$A$5000,$G$4:$G$7322,'IMPORTBFT (ID)'!$B$3:$B$5000)</f>
        <v>0</v>
      </c>
      <c r="J3535" s="72"/>
      <c r="K3535" s="18" t="str">
        <f t="shared" ca="1" si="0"/>
        <v>-</v>
      </c>
      <c r="L3535" s="19" t="e">
        <f>IF(G3535=#REF!,#REF!,"FALSO")</f>
        <v>#REF!</v>
      </c>
      <c r="M3535" s="75"/>
      <c r="N3535" s="76"/>
    </row>
    <row r="3536" spans="1:14" ht="15">
      <c r="A3536" s="80"/>
      <c r="B3536" s="81"/>
      <c r="C3536" s="69"/>
      <c r="D3536" s="69"/>
      <c r="E3536" s="69"/>
      <c r="F3536" s="69"/>
      <c r="G3536" s="82"/>
      <c r="H3536" s="78"/>
      <c r="I3536" s="28">
        <f ca="1">SUMIF('IMPORTBFT (ID)'!$A$3:$A$5000,$G$4:$G$7322,'IMPORTBFT (ID)'!$B$3:$B$5000)</f>
        <v>0</v>
      </c>
      <c r="J3536" s="72"/>
      <c r="K3536" s="18" t="str">
        <f t="shared" ca="1" si="0"/>
        <v>-</v>
      </c>
      <c r="L3536" s="19" t="e">
        <f>IF(G3536=#REF!,#REF!,"FALSO")</f>
        <v>#REF!</v>
      </c>
      <c r="M3536" s="75"/>
      <c r="N3536" s="76"/>
    </row>
    <row r="3537" spans="1:14" ht="15">
      <c r="A3537" s="80"/>
      <c r="B3537" s="81"/>
      <c r="C3537" s="69"/>
      <c r="D3537" s="69"/>
      <c r="E3537" s="69"/>
      <c r="F3537" s="69"/>
      <c r="G3537" s="82"/>
      <c r="H3537" s="78"/>
      <c r="I3537" s="28">
        <f ca="1">SUMIF('IMPORTBFT (ID)'!$A$3:$A$5000,$G$4:$G$7322,'IMPORTBFT (ID)'!$B$3:$B$5000)</f>
        <v>0</v>
      </c>
      <c r="J3537" s="72"/>
      <c r="K3537" s="18" t="str">
        <f t="shared" ca="1" si="0"/>
        <v>-</v>
      </c>
      <c r="L3537" s="19" t="e">
        <f>IF(G3537=#REF!,#REF!,"FALSO")</f>
        <v>#REF!</v>
      </c>
      <c r="M3537" s="75"/>
      <c r="N3537" s="76"/>
    </row>
    <row r="3538" spans="1:14" ht="15">
      <c r="A3538" s="80"/>
      <c r="B3538" s="81"/>
      <c r="C3538" s="69"/>
      <c r="D3538" s="69"/>
      <c r="E3538" s="69"/>
      <c r="F3538" s="69"/>
      <c r="G3538" s="82"/>
      <c r="H3538" s="78"/>
      <c r="I3538" s="28">
        <f ca="1">SUMIF('IMPORTBFT (ID)'!$A$3:$A$5000,$G$4:$G$7322,'IMPORTBFT (ID)'!$B$3:$B$5000)</f>
        <v>0</v>
      </c>
      <c r="J3538" s="72"/>
      <c r="K3538" s="18" t="str">
        <f t="shared" ca="1" si="0"/>
        <v>-</v>
      </c>
      <c r="L3538" s="19" t="e">
        <f>IF(G3538=#REF!,#REF!,"FALSO")</f>
        <v>#REF!</v>
      </c>
      <c r="M3538" s="75"/>
      <c r="N3538" s="76"/>
    </row>
    <row r="3539" spans="1:14" ht="15">
      <c r="A3539" s="80"/>
      <c r="B3539" s="81"/>
      <c r="C3539" s="69"/>
      <c r="D3539" s="69"/>
      <c r="E3539" s="69"/>
      <c r="F3539" s="69"/>
      <c r="G3539" s="82"/>
      <c r="H3539" s="78"/>
      <c r="I3539" s="28">
        <f ca="1">SUMIF('IMPORTBFT (ID)'!$A$3:$A$5000,$G$4:$G$7322,'IMPORTBFT (ID)'!$B$3:$B$5000)</f>
        <v>0</v>
      </c>
      <c r="J3539" s="72"/>
      <c r="K3539" s="18" t="str">
        <f t="shared" ca="1" si="0"/>
        <v>-</v>
      </c>
      <c r="L3539" s="19" t="e">
        <f>IF(G3539=#REF!,#REF!,"FALSO")</f>
        <v>#REF!</v>
      </c>
      <c r="M3539" s="75"/>
      <c r="N3539" s="76"/>
    </row>
    <row r="3540" spans="1:14" ht="15">
      <c r="A3540" s="80"/>
      <c r="B3540" s="81"/>
      <c r="C3540" s="69"/>
      <c r="D3540" s="69"/>
      <c r="E3540" s="69"/>
      <c r="F3540" s="69"/>
      <c r="G3540" s="82"/>
      <c r="H3540" s="78"/>
      <c r="I3540" s="28">
        <f ca="1">SUMIF('IMPORTBFT (ID)'!$A$3:$A$5000,$G$4:$G$7322,'IMPORTBFT (ID)'!$B$3:$B$5000)</f>
        <v>0</v>
      </c>
      <c r="J3540" s="72"/>
      <c r="K3540" s="18" t="str">
        <f t="shared" ca="1" si="0"/>
        <v>-</v>
      </c>
      <c r="L3540" s="19" t="e">
        <f>IF(G3540=#REF!,#REF!,"FALSO")</f>
        <v>#REF!</v>
      </c>
      <c r="M3540" s="75"/>
      <c r="N3540" s="76"/>
    </row>
    <row r="3541" spans="1:14" ht="15">
      <c r="A3541" s="80"/>
      <c r="B3541" s="81"/>
      <c r="C3541" s="69"/>
      <c r="D3541" s="69"/>
      <c r="E3541" s="69"/>
      <c r="F3541" s="69"/>
      <c r="G3541" s="82"/>
      <c r="H3541" s="78"/>
      <c r="I3541" s="28">
        <f ca="1">SUMIF('IMPORTBFT (ID)'!$A$3:$A$5000,$G$4:$G$7322,'IMPORTBFT (ID)'!$B$3:$B$5000)</f>
        <v>0</v>
      </c>
      <c r="J3541" s="72"/>
      <c r="K3541" s="18" t="str">
        <f t="shared" ca="1" si="0"/>
        <v>-</v>
      </c>
      <c r="L3541" s="19" t="e">
        <f>IF(G3541=#REF!,#REF!,"FALSO")</f>
        <v>#REF!</v>
      </c>
      <c r="M3541" s="75"/>
      <c r="N3541" s="76"/>
    </row>
    <row r="3542" spans="1:14" ht="15">
      <c r="A3542" s="80"/>
      <c r="B3542" s="81"/>
      <c r="C3542" s="69"/>
      <c r="D3542" s="69"/>
      <c r="E3542" s="69"/>
      <c r="F3542" s="69"/>
      <c r="G3542" s="82"/>
      <c r="H3542" s="78"/>
      <c r="I3542" s="28">
        <f ca="1">SUMIF('IMPORTBFT (ID)'!$A$3:$A$5000,$G$4:$G$7322,'IMPORTBFT (ID)'!$B$3:$B$5000)</f>
        <v>0</v>
      </c>
      <c r="J3542" s="72"/>
      <c r="K3542" s="18" t="str">
        <f t="shared" ca="1" si="0"/>
        <v>-</v>
      </c>
      <c r="L3542" s="19" t="e">
        <f>IF(G3542=#REF!,#REF!,"FALSO")</f>
        <v>#REF!</v>
      </c>
      <c r="M3542" s="75"/>
      <c r="N3542" s="76"/>
    </row>
    <row r="3543" spans="1:14" ht="15">
      <c r="A3543" s="80"/>
      <c r="B3543" s="81"/>
      <c r="C3543" s="69"/>
      <c r="D3543" s="69"/>
      <c r="E3543" s="69"/>
      <c r="F3543" s="69"/>
      <c r="G3543" s="82"/>
      <c r="H3543" s="78"/>
      <c r="I3543" s="28">
        <f ca="1">SUMIF('IMPORTBFT (ID)'!$A$3:$A$5000,$G$4:$G$7322,'IMPORTBFT (ID)'!$B$3:$B$5000)</f>
        <v>0</v>
      </c>
      <c r="J3543" s="72"/>
      <c r="K3543" s="18" t="str">
        <f t="shared" ca="1" si="0"/>
        <v>-</v>
      </c>
      <c r="L3543" s="19" t="e">
        <f>IF(G3543=#REF!,#REF!,"FALSO")</f>
        <v>#REF!</v>
      </c>
      <c r="M3543" s="75"/>
      <c r="N3543" s="76"/>
    </row>
    <row r="3544" spans="1:14" ht="15">
      <c r="A3544" s="80"/>
      <c r="B3544" s="81"/>
      <c r="C3544" s="69"/>
      <c r="D3544" s="69"/>
      <c r="E3544" s="69"/>
      <c r="F3544" s="69"/>
      <c r="G3544" s="82"/>
      <c r="H3544" s="78"/>
      <c r="I3544" s="28">
        <f ca="1">SUMIF('IMPORTBFT (ID)'!$A$3:$A$5000,$G$4:$G$7322,'IMPORTBFT (ID)'!$B$3:$B$5000)</f>
        <v>0</v>
      </c>
      <c r="J3544" s="72"/>
      <c r="K3544" s="18" t="str">
        <f t="shared" ca="1" si="0"/>
        <v>-</v>
      </c>
      <c r="L3544" s="19" t="e">
        <f>IF(G3544=#REF!,#REF!,"FALSO")</f>
        <v>#REF!</v>
      </c>
      <c r="M3544" s="75"/>
      <c r="N3544" s="76"/>
    </row>
    <row r="3545" spans="1:14" ht="15">
      <c r="A3545" s="80"/>
      <c r="B3545" s="81"/>
      <c r="C3545" s="69"/>
      <c r="D3545" s="69"/>
      <c r="E3545" s="69"/>
      <c r="F3545" s="69"/>
      <c r="G3545" s="82"/>
      <c r="H3545" s="78"/>
      <c r="I3545" s="28">
        <f ca="1">SUMIF('IMPORTBFT (ID)'!$A$3:$A$5000,$G$4:$G$7322,'IMPORTBFT (ID)'!$B$3:$B$5000)</f>
        <v>0</v>
      </c>
      <c r="J3545" s="72"/>
      <c r="K3545" s="18" t="str">
        <f t="shared" ca="1" si="0"/>
        <v>-</v>
      </c>
      <c r="L3545" s="19" t="e">
        <f>IF(G3545=#REF!,#REF!,"FALSO")</f>
        <v>#REF!</v>
      </c>
      <c r="M3545" s="75"/>
      <c r="N3545" s="76"/>
    </row>
    <row r="3546" spans="1:14" ht="15">
      <c r="A3546" s="80"/>
      <c r="B3546" s="81"/>
      <c r="C3546" s="69"/>
      <c r="D3546" s="69"/>
      <c r="E3546" s="69"/>
      <c r="F3546" s="69"/>
      <c r="G3546" s="82"/>
      <c r="H3546" s="78"/>
      <c r="I3546" s="28">
        <f ca="1">SUMIF('IMPORTBFT (ID)'!$A$3:$A$5000,$G$4:$G$7322,'IMPORTBFT (ID)'!$B$3:$B$5000)</f>
        <v>0</v>
      </c>
      <c r="J3546" s="72"/>
      <c r="K3546" s="18" t="str">
        <f t="shared" ca="1" si="0"/>
        <v>-</v>
      </c>
      <c r="L3546" s="19" t="e">
        <f>IF(G3546=#REF!,#REF!,"FALSO")</f>
        <v>#REF!</v>
      </c>
      <c r="M3546" s="75"/>
      <c r="N3546" s="76"/>
    </row>
    <row r="3547" spans="1:14" ht="15">
      <c r="A3547" s="80"/>
      <c r="B3547" s="81"/>
      <c r="C3547" s="69"/>
      <c r="D3547" s="69"/>
      <c r="E3547" s="69"/>
      <c r="F3547" s="69"/>
      <c r="G3547" s="82"/>
      <c r="H3547" s="78"/>
      <c r="I3547" s="28">
        <f ca="1">SUMIF('IMPORTBFT (ID)'!$A$3:$A$5000,$G$4:$G$7322,'IMPORTBFT (ID)'!$B$3:$B$5000)</f>
        <v>0</v>
      </c>
      <c r="J3547" s="72"/>
      <c r="K3547" s="18" t="str">
        <f t="shared" ca="1" si="0"/>
        <v>-</v>
      </c>
      <c r="L3547" s="19" t="e">
        <f>IF(G3547=#REF!,#REF!,"FALSO")</f>
        <v>#REF!</v>
      </c>
      <c r="M3547" s="75"/>
      <c r="N3547" s="76"/>
    </row>
    <row r="3548" spans="1:14" ht="15">
      <c r="A3548" s="80"/>
      <c r="B3548" s="81"/>
      <c r="C3548" s="69"/>
      <c r="D3548" s="69"/>
      <c r="E3548" s="69"/>
      <c r="F3548" s="69"/>
      <c r="G3548" s="82"/>
      <c r="H3548" s="78"/>
      <c r="I3548" s="28">
        <f ca="1">SUMIF('IMPORTBFT (ID)'!$A$3:$A$5000,$G$4:$G$7322,'IMPORTBFT (ID)'!$B$3:$B$5000)</f>
        <v>0</v>
      </c>
      <c r="J3548" s="72"/>
      <c r="K3548" s="18" t="str">
        <f t="shared" ca="1" si="0"/>
        <v>-</v>
      </c>
      <c r="L3548" s="19" t="e">
        <f>IF(G3548=#REF!,#REF!,"FALSO")</f>
        <v>#REF!</v>
      </c>
      <c r="M3548" s="75"/>
      <c r="N3548" s="76"/>
    </row>
    <row r="3549" spans="1:14" ht="15">
      <c r="A3549" s="80"/>
      <c r="B3549" s="81"/>
      <c r="C3549" s="69"/>
      <c r="D3549" s="69"/>
      <c r="E3549" s="69"/>
      <c r="F3549" s="69"/>
      <c r="G3549" s="82"/>
      <c r="H3549" s="78"/>
      <c r="I3549" s="28">
        <f ca="1">SUMIF('IMPORTBFT (ID)'!$A$3:$A$5000,$G$4:$G$7322,'IMPORTBFT (ID)'!$B$3:$B$5000)</f>
        <v>0</v>
      </c>
      <c r="J3549" s="72"/>
      <c r="K3549" s="18" t="str">
        <f t="shared" ca="1" si="0"/>
        <v>-</v>
      </c>
      <c r="L3549" s="19" t="e">
        <f>IF(G3549=#REF!,#REF!,"FALSO")</f>
        <v>#REF!</v>
      </c>
      <c r="M3549" s="75"/>
      <c r="N3549" s="76"/>
    </row>
    <row r="3550" spans="1:14" ht="15">
      <c r="A3550" s="80"/>
      <c r="B3550" s="81"/>
      <c r="C3550" s="69"/>
      <c r="D3550" s="69"/>
      <c r="E3550" s="69"/>
      <c r="F3550" s="69"/>
      <c r="G3550" s="82"/>
      <c r="H3550" s="78"/>
      <c r="I3550" s="28">
        <f ca="1">SUMIF('IMPORTBFT (ID)'!$A$3:$A$5000,$G$4:$G$7322,'IMPORTBFT (ID)'!$B$3:$B$5000)</f>
        <v>0</v>
      </c>
      <c r="J3550" s="72"/>
      <c r="K3550" s="18" t="str">
        <f t="shared" ca="1" si="0"/>
        <v>-</v>
      </c>
      <c r="L3550" s="19" t="e">
        <f>IF(G3550=#REF!,#REF!,"FALSO")</f>
        <v>#REF!</v>
      </c>
      <c r="M3550" s="75"/>
      <c r="N3550" s="76"/>
    </row>
    <row r="3551" spans="1:14" ht="15">
      <c r="A3551" s="80"/>
      <c r="B3551" s="81"/>
      <c r="C3551" s="69"/>
      <c r="D3551" s="69"/>
      <c r="E3551" s="69"/>
      <c r="F3551" s="69"/>
      <c r="G3551" s="82"/>
      <c r="H3551" s="78"/>
      <c r="I3551" s="28">
        <f ca="1">SUMIF('IMPORTBFT (ID)'!$A$3:$A$5000,$G$4:$G$7322,'IMPORTBFT (ID)'!$B$3:$B$5000)</f>
        <v>0</v>
      </c>
      <c r="J3551" s="72"/>
      <c r="K3551" s="18" t="str">
        <f t="shared" ca="1" si="0"/>
        <v>-</v>
      </c>
      <c r="L3551" s="19" t="e">
        <f>IF(G3551=#REF!,#REF!,"FALSO")</f>
        <v>#REF!</v>
      </c>
      <c r="M3551" s="75"/>
      <c r="N3551" s="76"/>
    </row>
    <row r="3552" spans="1:14" ht="15">
      <c r="A3552" s="80"/>
      <c r="B3552" s="81"/>
      <c r="C3552" s="69"/>
      <c r="D3552" s="69"/>
      <c r="E3552" s="69"/>
      <c r="F3552" s="69"/>
      <c r="G3552" s="82"/>
      <c r="H3552" s="78"/>
      <c r="I3552" s="28">
        <f ca="1">SUMIF('IMPORTBFT (ID)'!$A$3:$A$5000,$G$4:$G$7322,'IMPORTBFT (ID)'!$B$3:$B$5000)</f>
        <v>0</v>
      </c>
      <c r="J3552" s="72"/>
      <c r="K3552" s="18" t="str">
        <f t="shared" ca="1" si="0"/>
        <v>-</v>
      </c>
      <c r="L3552" s="19" t="e">
        <f>IF(G3552=#REF!,#REF!,"FALSO")</f>
        <v>#REF!</v>
      </c>
      <c r="M3552" s="75"/>
      <c r="N3552" s="76"/>
    </row>
    <row r="3553" spans="1:14" ht="15">
      <c r="A3553" s="80"/>
      <c r="B3553" s="81"/>
      <c r="C3553" s="69"/>
      <c r="D3553" s="69"/>
      <c r="E3553" s="69"/>
      <c r="F3553" s="69"/>
      <c r="G3553" s="82"/>
      <c r="H3553" s="78"/>
      <c r="I3553" s="28">
        <f ca="1">SUMIF('IMPORTBFT (ID)'!$A$3:$A$5000,$G$4:$G$7322,'IMPORTBFT (ID)'!$B$3:$B$5000)</f>
        <v>0</v>
      </c>
      <c r="J3553" s="72"/>
      <c r="K3553" s="18" t="str">
        <f t="shared" ca="1" si="0"/>
        <v>-</v>
      </c>
      <c r="L3553" s="19" t="e">
        <f>IF(G3553=#REF!,#REF!,"FALSO")</f>
        <v>#REF!</v>
      </c>
      <c r="M3553" s="75"/>
      <c r="N3553" s="76"/>
    </row>
    <row r="3554" spans="1:14" ht="15">
      <c r="A3554" s="80"/>
      <c r="B3554" s="81"/>
      <c r="C3554" s="69"/>
      <c r="D3554" s="69"/>
      <c r="E3554" s="69"/>
      <c r="F3554" s="69"/>
      <c r="G3554" s="82"/>
      <c r="H3554" s="78"/>
      <c r="I3554" s="28">
        <f ca="1">SUMIF('IMPORTBFT (ID)'!$A$3:$A$5000,$G$4:$G$7322,'IMPORTBFT (ID)'!$B$3:$B$5000)</f>
        <v>0</v>
      </c>
      <c r="J3554" s="72"/>
      <c r="K3554" s="18" t="str">
        <f t="shared" ca="1" si="0"/>
        <v>-</v>
      </c>
      <c r="L3554" s="19" t="e">
        <f>IF(G3554=#REF!,#REF!,"FALSO")</f>
        <v>#REF!</v>
      </c>
      <c r="M3554" s="75"/>
      <c r="N3554" s="76"/>
    </row>
    <row r="3555" spans="1:14" ht="15">
      <c r="A3555" s="80"/>
      <c r="B3555" s="81"/>
      <c r="C3555" s="69"/>
      <c r="D3555" s="69"/>
      <c r="E3555" s="69"/>
      <c r="F3555" s="69"/>
      <c r="G3555" s="82"/>
      <c r="H3555" s="78"/>
      <c r="I3555" s="28">
        <f ca="1">SUMIF('IMPORTBFT (ID)'!$A$3:$A$5000,$G$4:$G$7322,'IMPORTBFT (ID)'!$B$3:$B$5000)</f>
        <v>0</v>
      </c>
      <c r="J3555" s="72"/>
      <c r="K3555" s="18" t="str">
        <f t="shared" ca="1" si="0"/>
        <v>-</v>
      </c>
      <c r="L3555" s="19" t="e">
        <f>IF(G3555=#REF!,#REF!,"FALSO")</f>
        <v>#REF!</v>
      </c>
      <c r="M3555" s="75"/>
      <c r="N3555" s="76"/>
    </row>
    <row r="3556" spans="1:14" ht="15">
      <c r="A3556" s="80"/>
      <c r="B3556" s="81"/>
      <c r="C3556" s="69"/>
      <c r="D3556" s="69"/>
      <c r="E3556" s="69"/>
      <c r="F3556" s="69"/>
      <c r="G3556" s="82"/>
      <c r="H3556" s="78"/>
      <c r="I3556" s="28">
        <f ca="1">SUMIF('IMPORTBFT (ID)'!$A$3:$A$5000,$G$4:$G$7322,'IMPORTBFT (ID)'!$B$3:$B$5000)</f>
        <v>0</v>
      </c>
      <c r="J3556" s="72"/>
      <c r="K3556" s="18" t="str">
        <f t="shared" ca="1" si="0"/>
        <v>-</v>
      </c>
      <c r="L3556" s="19" t="e">
        <f>IF(G3556=#REF!,#REF!,"FALSO")</f>
        <v>#REF!</v>
      </c>
      <c r="M3556" s="75"/>
      <c r="N3556" s="76"/>
    </row>
    <row r="3557" spans="1:14" ht="15">
      <c r="A3557" s="80"/>
      <c r="B3557" s="81"/>
      <c r="C3557" s="69"/>
      <c r="D3557" s="69"/>
      <c r="E3557" s="69"/>
      <c r="F3557" s="69"/>
      <c r="G3557" s="82"/>
      <c r="H3557" s="78"/>
      <c r="I3557" s="28">
        <f ca="1">SUMIF('IMPORTBFT (ID)'!$A$3:$A$5000,$G$4:$G$7322,'IMPORTBFT (ID)'!$B$3:$B$5000)</f>
        <v>0</v>
      </c>
      <c r="J3557" s="72"/>
      <c r="K3557" s="18" t="str">
        <f t="shared" ca="1" si="0"/>
        <v>-</v>
      </c>
      <c r="L3557" s="19" t="e">
        <f>IF(G3557=#REF!,#REF!,"FALSO")</f>
        <v>#REF!</v>
      </c>
      <c r="M3557" s="75"/>
      <c r="N3557" s="76"/>
    </row>
    <row r="3558" spans="1:14" ht="15">
      <c r="A3558" s="80"/>
      <c r="B3558" s="81"/>
      <c r="C3558" s="69"/>
      <c r="D3558" s="69"/>
      <c r="E3558" s="69"/>
      <c r="F3558" s="69"/>
      <c r="G3558" s="82"/>
      <c r="H3558" s="78"/>
      <c r="I3558" s="28">
        <f ca="1">SUMIF('IMPORTBFT (ID)'!$A$3:$A$5000,$G$4:$G$7322,'IMPORTBFT (ID)'!$B$3:$B$5000)</f>
        <v>0</v>
      </c>
      <c r="J3558" s="72"/>
      <c r="K3558" s="18" t="str">
        <f t="shared" ca="1" si="0"/>
        <v>-</v>
      </c>
      <c r="L3558" s="19" t="e">
        <f>IF(G3558=#REF!,#REF!,"FALSO")</f>
        <v>#REF!</v>
      </c>
      <c r="M3558" s="75"/>
      <c r="N3558" s="76"/>
    </row>
    <row r="3559" spans="1:14" ht="15">
      <c r="A3559" s="80"/>
      <c r="B3559" s="81"/>
      <c r="C3559" s="69"/>
      <c r="D3559" s="69"/>
      <c r="E3559" s="69"/>
      <c r="F3559" s="69"/>
      <c r="G3559" s="82"/>
      <c r="H3559" s="78"/>
      <c r="I3559" s="28">
        <f ca="1">SUMIF('IMPORTBFT (ID)'!$A$3:$A$5000,$G$4:$G$7322,'IMPORTBFT (ID)'!$B$3:$B$5000)</f>
        <v>0</v>
      </c>
      <c r="J3559" s="72"/>
      <c r="K3559" s="18" t="str">
        <f t="shared" ca="1" si="0"/>
        <v>-</v>
      </c>
      <c r="L3559" s="19" t="e">
        <f>IF(G3559=#REF!,#REF!,"FALSO")</f>
        <v>#REF!</v>
      </c>
      <c r="M3559" s="75"/>
      <c r="N3559" s="76"/>
    </row>
    <row r="3560" spans="1:14" ht="15">
      <c r="A3560" s="80"/>
      <c r="B3560" s="81"/>
      <c r="C3560" s="69"/>
      <c r="D3560" s="69"/>
      <c r="E3560" s="69"/>
      <c r="F3560" s="69"/>
      <c r="G3560" s="82"/>
      <c r="H3560" s="78"/>
      <c r="I3560" s="28">
        <f ca="1">SUMIF('IMPORTBFT (ID)'!$A$3:$A$5000,$G$4:$G$7322,'IMPORTBFT (ID)'!$B$3:$B$5000)</f>
        <v>0</v>
      </c>
      <c r="J3560" s="72"/>
      <c r="K3560" s="18" t="str">
        <f t="shared" ca="1" si="0"/>
        <v>-</v>
      </c>
      <c r="L3560" s="19" t="e">
        <f>IF(G3560=#REF!,#REF!,"FALSO")</f>
        <v>#REF!</v>
      </c>
      <c r="M3560" s="75"/>
      <c r="N3560" s="76"/>
    </row>
    <row r="3561" spans="1:14" ht="15">
      <c r="A3561" s="80"/>
      <c r="B3561" s="81"/>
      <c r="C3561" s="69"/>
      <c r="D3561" s="69"/>
      <c r="E3561" s="69"/>
      <c r="F3561" s="69"/>
      <c r="G3561" s="82"/>
      <c r="H3561" s="78"/>
      <c r="I3561" s="28">
        <f ca="1">SUMIF('IMPORTBFT (ID)'!$A$3:$A$5000,$G$4:$G$7322,'IMPORTBFT (ID)'!$B$3:$B$5000)</f>
        <v>0</v>
      </c>
      <c r="J3561" s="72"/>
      <c r="K3561" s="18" t="str">
        <f t="shared" ca="1" si="0"/>
        <v>-</v>
      </c>
      <c r="L3561" s="19" t="e">
        <f>IF(G3561=#REF!,#REF!,"FALSO")</f>
        <v>#REF!</v>
      </c>
      <c r="M3561" s="75"/>
      <c r="N3561" s="76"/>
    </row>
    <row r="3562" spans="1:14" ht="15">
      <c r="A3562" s="80"/>
      <c r="B3562" s="81"/>
      <c r="C3562" s="69"/>
      <c r="D3562" s="69"/>
      <c r="E3562" s="69"/>
      <c r="F3562" s="69"/>
      <c r="G3562" s="82"/>
      <c r="H3562" s="78"/>
      <c r="I3562" s="28">
        <f ca="1">SUMIF('IMPORTBFT (ID)'!$A$3:$A$5000,$G$4:$G$7322,'IMPORTBFT (ID)'!$B$3:$B$5000)</f>
        <v>0</v>
      </c>
      <c r="J3562" s="72"/>
      <c r="K3562" s="18" t="str">
        <f t="shared" ca="1" si="0"/>
        <v>-</v>
      </c>
      <c r="L3562" s="19" t="e">
        <f>IF(G3562=#REF!,#REF!,"FALSO")</f>
        <v>#REF!</v>
      </c>
      <c r="M3562" s="75"/>
      <c r="N3562" s="76"/>
    </row>
    <row r="3563" spans="1:14" ht="15">
      <c r="A3563" s="80"/>
      <c r="B3563" s="81"/>
      <c r="C3563" s="69"/>
      <c r="D3563" s="69"/>
      <c r="E3563" s="69"/>
      <c r="F3563" s="69"/>
      <c r="G3563" s="82"/>
      <c r="H3563" s="78"/>
      <c r="I3563" s="28">
        <f ca="1">SUMIF('IMPORTBFT (ID)'!$A$3:$A$5000,$G$4:$G$7322,'IMPORTBFT (ID)'!$B$3:$B$5000)</f>
        <v>0</v>
      </c>
      <c r="J3563" s="72"/>
      <c r="K3563" s="18" t="str">
        <f t="shared" ca="1" si="0"/>
        <v>-</v>
      </c>
      <c r="L3563" s="19" t="e">
        <f>IF(G3563=#REF!,#REF!,"FALSO")</f>
        <v>#REF!</v>
      </c>
      <c r="M3563" s="75"/>
      <c r="N3563" s="76"/>
    </row>
    <row r="3564" spans="1:14" ht="15">
      <c r="A3564" s="80"/>
      <c r="B3564" s="81"/>
      <c r="C3564" s="69"/>
      <c r="D3564" s="69"/>
      <c r="E3564" s="69"/>
      <c r="F3564" s="69"/>
      <c r="G3564" s="82"/>
      <c r="H3564" s="78"/>
      <c r="I3564" s="28">
        <f ca="1">SUMIF('IMPORTBFT (ID)'!$A$3:$A$5000,$G$4:$G$7322,'IMPORTBFT (ID)'!$B$3:$B$5000)</f>
        <v>0</v>
      </c>
      <c r="J3564" s="72"/>
      <c r="K3564" s="18" t="str">
        <f t="shared" ca="1" si="0"/>
        <v>-</v>
      </c>
      <c r="L3564" s="19" t="e">
        <f>IF(G3564=#REF!,#REF!,"FALSO")</f>
        <v>#REF!</v>
      </c>
      <c r="M3564" s="75"/>
      <c r="N3564" s="76"/>
    </row>
    <row r="3565" spans="1:14" ht="15">
      <c r="A3565" s="80"/>
      <c r="B3565" s="81"/>
      <c r="C3565" s="69"/>
      <c r="D3565" s="69"/>
      <c r="E3565" s="69"/>
      <c r="F3565" s="69"/>
      <c r="G3565" s="82"/>
      <c r="H3565" s="78"/>
      <c r="I3565" s="28">
        <f ca="1">SUMIF('IMPORTBFT (ID)'!$A$3:$A$5000,$G$4:$G$7322,'IMPORTBFT (ID)'!$B$3:$B$5000)</f>
        <v>0</v>
      </c>
      <c r="J3565" s="72"/>
      <c r="K3565" s="18" t="str">
        <f t="shared" ca="1" si="0"/>
        <v>-</v>
      </c>
      <c r="L3565" s="19" t="e">
        <f>IF(G3565=#REF!,#REF!,"FALSO")</f>
        <v>#REF!</v>
      </c>
      <c r="M3565" s="75"/>
      <c r="N3565" s="76"/>
    </row>
    <row r="3566" spans="1:14" ht="15">
      <c r="A3566" s="80"/>
      <c r="B3566" s="81"/>
      <c r="C3566" s="69"/>
      <c r="D3566" s="69"/>
      <c r="E3566" s="69"/>
      <c r="F3566" s="69"/>
      <c r="G3566" s="82"/>
      <c r="H3566" s="78"/>
      <c r="I3566" s="28">
        <f ca="1">SUMIF('IMPORTBFT (ID)'!$A$3:$A$5000,$G$4:$G$7322,'IMPORTBFT (ID)'!$B$3:$B$5000)</f>
        <v>0</v>
      </c>
      <c r="J3566" s="72"/>
      <c r="K3566" s="18" t="str">
        <f t="shared" ca="1" si="0"/>
        <v>-</v>
      </c>
      <c r="L3566" s="19" t="e">
        <f>IF(G3566=#REF!,#REF!,"FALSO")</f>
        <v>#REF!</v>
      </c>
      <c r="M3566" s="75"/>
      <c r="N3566" s="76"/>
    </row>
    <row r="3567" spans="1:14" ht="15">
      <c r="A3567" s="80"/>
      <c r="B3567" s="81"/>
      <c r="C3567" s="69"/>
      <c r="D3567" s="69"/>
      <c r="E3567" s="69"/>
      <c r="F3567" s="69"/>
      <c r="G3567" s="82"/>
      <c r="H3567" s="78"/>
      <c r="I3567" s="28">
        <f ca="1">SUMIF('IMPORTBFT (ID)'!$A$3:$A$5000,$G$4:$G$7322,'IMPORTBFT (ID)'!$B$3:$B$5000)</f>
        <v>0</v>
      </c>
      <c r="J3567" s="72"/>
      <c r="K3567" s="18" t="str">
        <f t="shared" ca="1" si="0"/>
        <v>-</v>
      </c>
      <c r="L3567" s="19" t="e">
        <f>IF(G3567=#REF!,#REF!,"FALSO")</f>
        <v>#REF!</v>
      </c>
      <c r="M3567" s="75"/>
      <c r="N3567" s="76"/>
    </row>
    <row r="3568" spans="1:14" ht="15">
      <c r="A3568" s="80"/>
      <c r="B3568" s="81"/>
      <c r="C3568" s="69"/>
      <c r="D3568" s="69"/>
      <c r="E3568" s="69"/>
      <c r="F3568" s="69"/>
      <c r="G3568" s="82"/>
      <c r="H3568" s="78"/>
      <c r="I3568" s="28">
        <f ca="1">SUMIF('IMPORTBFT (ID)'!$A$3:$A$5000,$G$4:$G$7322,'IMPORTBFT (ID)'!$B$3:$B$5000)</f>
        <v>0</v>
      </c>
      <c r="J3568" s="72"/>
      <c r="K3568" s="18" t="str">
        <f t="shared" ca="1" si="0"/>
        <v>-</v>
      </c>
      <c r="L3568" s="19" t="e">
        <f>IF(G3568=#REF!,#REF!,"FALSO")</f>
        <v>#REF!</v>
      </c>
      <c r="M3568" s="75"/>
      <c r="N3568" s="76"/>
    </row>
    <row r="3569" spans="1:14" ht="15">
      <c r="A3569" s="80"/>
      <c r="B3569" s="81"/>
      <c r="C3569" s="69"/>
      <c r="D3569" s="69"/>
      <c r="E3569" s="69"/>
      <c r="F3569" s="69"/>
      <c r="G3569" s="82"/>
      <c r="H3569" s="78"/>
      <c r="I3569" s="28">
        <f ca="1">SUMIF('IMPORTBFT (ID)'!$A$3:$A$5000,$G$4:$G$7322,'IMPORTBFT (ID)'!$B$3:$B$5000)</f>
        <v>0</v>
      </c>
      <c r="J3569" s="72"/>
      <c r="K3569" s="18" t="str">
        <f t="shared" ca="1" si="0"/>
        <v>-</v>
      </c>
      <c r="L3569" s="19" t="e">
        <f>IF(G3569=#REF!,#REF!,"FALSO")</f>
        <v>#REF!</v>
      </c>
      <c r="M3569" s="75"/>
      <c r="N3569" s="76"/>
    </row>
    <row r="3570" spans="1:14" ht="15">
      <c r="A3570" s="80"/>
      <c r="B3570" s="81"/>
      <c r="C3570" s="69"/>
      <c r="D3570" s="69"/>
      <c r="E3570" s="69"/>
      <c r="F3570" s="69"/>
      <c r="G3570" s="82"/>
      <c r="H3570" s="78"/>
      <c r="I3570" s="28">
        <f ca="1">SUMIF('IMPORTBFT (ID)'!$A$3:$A$5000,$G$4:$G$7322,'IMPORTBFT (ID)'!$B$3:$B$5000)</f>
        <v>0</v>
      </c>
      <c r="J3570" s="72"/>
      <c r="K3570" s="18" t="str">
        <f t="shared" ca="1" si="0"/>
        <v>-</v>
      </c>
      <c r="L3570" s="19" t="e">
        <f>IF(G3570=#REF!,#REF!,"FALSO")</f>
        <v>#REF!</v>
      </c>
      <c r="M3570" s="75"/>
      <c r="N3570" s="76"/>
    </row>
    <row r="3571" spans="1:14" ht="15">
      <c r="A3571" s="80"/>
      <c r="B3571" s="81"/>
      <c r="C3571" s="69"/>
      <c r="D3571" s="69"/>
      <c r="E3571" s="69"/>
      <c r="F3571" s="69"/>
      <c r="G3571" s="82"/>
      <c r="H3571" s="78"/>
      <c r="I3571" s="28">
        <f ca="1">SUMIF('IMPORTBFT (ID)'!$A$3:$A$5000,$G$4:$G$7322,'IMPORTBFT (ID)'!$B$3:$B$5000)</f>
        <v>0</v>
      </c>
      <c r="J3571" s="72"/>
      <c r="K3571" s="18" t="str">
        <f t="shared" ca="1" si="0"/>
        <v>-</v>
      </c>
      <c r="L3571" s="19" t="e">
        <f>IF(G3571=#REF!,#REF!,"FALSO")</f>
        <v>#REF!</v>
      </c>
      <c r="M3571" s="75"/>
      <c r="N3571" s="76"/>
    </row>
    <row r="3572" spans="1:14" ht="15">
      <c r="A3572" s="80"/>
      <c r="B3572" s="81"/>
      <c r="C3572" s="69"/>
      <c r="D3572" s="69"/>
      <c r="E3572" s="69"/>
      <c r="F3572" s="69"/>
      <c r="G3572" s="82"/>
      <c r="H3572" s="78"/>
      <c r="I3572" s="28">
        <f ca="1">SUMIF('IMPORTBFT (ID)'!$A$3:$A$5000,$G$4:$G$7322,'IMPORTBFT (ID)'!$B$3:$B$5000)</f>
        <v>0</v>
      </c>
      <c r="J3572" s="72"/>
      <c r="K3572" s="18" t="str">
        <f t="shared" ca="1" si="0"/>
        <v>-</v>
      </c>
      <c r="L3572" s="19" t="e">
        <f>IF(G3572=#REF!,#REF!,"FALSO")</f>
        <v>#REF!</v>
      </c>
      <c r="M3572" s="75"/>
      <c r="N3572" s="76"/>
    </row>
    <row r="3573" spans="1:14" ht="15">
      <c r="A3573" s="80"/>
      <c r="B3573" s="81"/>
      <c r="C3573" s="69"/>
      <c r="D3573" s="69"/>
      <c r="E3573" s="69"/>
      <c r="F3573" s="69"/>
      <c r="G3573" s="82"/>
      <c r="H3573" s="78"/>
      <c r="I3573" s="28">
        <f ca="1">SUMIF('IMPORTBFT (ID)'!$A$3:$A$5000,$G$4:$G$7322,'IMPORTBFT (ID)'!$B$3:$B$5000)</f>
        <v>0</v>
      </c>
      <c r="J3573" s="72"/>
      <c r="K3573" s="18" t="str">
        <f t="shared" ca="1" si="0"/>
        <v>-</v>
      </c>
      <c r="L3573" s="19" t="e">
        <f>IF(G3573=#REF!,#REF!,"FALSO")</f>
        <v>#REF!</v>
      </c>
      <c r="M3573" s="75"/>
      <c r="N3573" s="76"/>
    </row>
    <row r="3574" spans="1:14" ht="15">
      <c r="A3574" s="80"/>
      <c r="B3574" s="81"/>
      <c r="C3574" s="69"/>
      <c r="D3574" s="69"/>
      <c r="E3574" s="69"/>
      <c r="F3574" s="69"/>
      <c r="G3574" s="82"/>
      <c r="H3574" s="78"/>
      <c r="I3574" s="28">
        <f ca="1">SUMIF('IMPORTBFT (ID)'!$A$3:$A$5000,$G$4:$G$7322,'IMPORTBFT (ID)'!$B$3:$B$5000)</f>
        <v>0</v>
      </c>
      <c r="J3574" s="72"/>
      <c r="K3574" s="18" t="str">
        <f t="shared" ca="1" si="0"/>
        <v>-</v>
      </c>
      <c r="L3574" s="19" t="e">
        <f>IF(G3574=#REF!,#REF!,"FALSO")</f>
        <v>#REF!</v>
      </c>
      <c r="M3574" s="75"/>
      <c r="N3574" s="76"/>
    </row>
    <row r="3575" spans="1:14" ht="15">
      <c r="A3575" s="80"/>
      <c r="B3575" s="81"/>
      <c r="C3575" s="69"/>
      <c r="D3575" s="69"/>
      <c r="E3575" s="69"/>
      <c r="F3575" s="69"/>
      <c r="G3575" s="82"/>
      <c r="H3575" s="78"/>
      <c r="I3575" s="28">
        <f ca="1">SUMIF('IMPORTBFT (ID)'!$A$3:$A$5000,$G$4:$G$7322,'IMPORTBFT (ID)'!$B$3:$B$5000)</f>
        <v>0</v>
      </c>
      <c r="J3575" s="72"/>
      <c r="K3575" s="18" t="str">
        <f t="shared" ca="1" si="0"/>
        <v>-</v>
      </c>
      <c r="L3575" s="19" t="e">
        <f>IF(G3575=#REF!,#REF!,"FALSO")</f>
        <v>#REF!</v>
      </c>
      <c r="M3575" s="75"/>
      <c r="N3575" s="76"/>
    </row>
    <row r="3576" spans="1:14" ht="15">
      <c r="A3576" s="80"/>
      <c r="B3576" s="81"/>
      <c r="C3576" s="69"/>
      <c r="D3576" s="69"/>
      <c r="E3576" s="69"/>
      <c r="F3576" s="69"/>
      <c r="G3576" s="82"/>
      <c r="H3576" s="78"/>
      <c r="I3576" s="28">
        <f ca="1">SUMIF('IMPORTBFT (ID)'!$A$3:$A$5000,$G$4:$G$7322,'IMPORTBFT (ID)'!$B$3:$B$5000)</f>
        <v>0</v>
      </c>
      <c r="J3576" s="72"/>
      <c r="K3576" s="18" t="str">
        <f t="shared" ca="1" si="0"/>
        <v>-</v>
      </c>
      <c r="L3576" s="19" t="e">
        <f>IF(G3576=#REF!,#REF!,"FALSO")</f>
        <v>#REF!</v>
      </c>
      <c r="M3576" s="75"/>
      <c r="N3576" s="76"/>
    </row>
    <row r="3577" spans="1:14" ht="15">
      <c r="A3577" s="80"/>
      <c r="B3577" s="81"/>
      <c r="C3577" s="69"/>
      <c r="D3577" s="69"/>
      <c r="E3577" s="69"/>
      <c r="F3577" s="69"/>
      <c r="G3577" s="82"/>
      <c r="H3577" s="78"/>
      <c r="I3577" s="28">
        <f ca="1">SUMIF('IMPORTBFT (ID)'!$A$3:$A$5000,$G$4:$G$7322,'IMPORTBFT (ID)'!$B$3:$B$5000)</f>
        <v>0</v>
      </c>
      <c r="J3577" s="72"/>
      <c r="K3577" s="18" t="str">
        <f t="shared" ca="1" si="0"/>
        <v>-</v>
      </c>
      <c r="L3577" s="19" t="e">
        <f>IF(G3577=#REF!,#REF!,"FALSO")</f>
        <v>#REF!</v>
      </c>
      <c r="M3577" s="75"/>
      <c r="N3577" s="76"/>
    </row>
    <row r="3578" spans="1:14" ht="15">
      <c r="A3578" s="80"/>
      <c r="B3578" s="81"/>
      <c r="C3578" s="69"/>
      <c r="D3578" s="69"/>
      <c r="E3578" s="69"/>
      <c r="F3578" s="69"/>
      <c r="G3578" s="82"/>
      <c r="H3578" s="78"/>
      <c r="I3578" s="28">
        <f ca="1">SUMIF('IMPORTBFT (ID)'!$A$3:$A$5000,$G$4:$G$7322,'IMPORTBFT (ID)'!$B$3:$B$5000)</f>
        <v>0</v>
      </c>
      <c r="J3578" s="72"/>
      <c r="K3578" s="18" t="str">
        <f t="shared" ca="1" si="0"/>
        <v>-</v>
      </c>
      <c r="L3578" s="19" t="e">
        <f>IF(G3578=#REF!,#REF!,"FALSO")</f>
        <v>#REF!</v>
      </c>
      <c r="M3578" s="75"/>
      <c r="N3578" s="76"/>
    </row>
    <row r="3579" spans="1:14" ht="15">
      <c r="A3579" s="80"/>
      <c r="B3579" s="81"/>
      <c r="C3579" s="69"/>
      <c r="D3579" s="69"/>
      <c r="E3579" s="69"/>
      <c r="F3579" s="69"/>
      <c r="G3579" s="82"/>
      <c r="H3579" s="78"/>
      <c r="I3579" s="28">
        <f ca="1">SUMIF('IMPORTBFT (ID)'!$A$3:$A$5000,$G$4:$G$7322,'IMPORTBFT (ID)'!$B$3:$B$5000)</f>
        <v>0</v>
      </c>
      <c r="J3579" s="72"/>
      <c r="K3579" s="18" t="str">
        <f t="shared" ca="1" si="0"/>
        <v>-</v>
      </c>
      <c r="L3579" s="19" t="e">
        <f>IF(G3579=#REF!,#REF!,"FALSO")</f>
        <v>#REF!</v>
      </c>
      <c r="M3579" s="75"/>
      <c r="N3579" s="76"/>
    </row>
    <row r="3580" spans="1:14" ht="15">
      <c r="A3580" s="80"/>
      <c r="B3580" s="81"/>
      <c r="C3580" s="69"/>
      <c r="D3580" s="69"/>
      <c r="E3580" s="69"/>
      <c r="F3580" s="69"/>
      <c r="G3580" s="82"/>
      <c r="H3580" s="78"/>
      <c r="I3580" s="28">
        <f ca="1">SUMIF('IMPORTBFT (ID)'!$A$3:$A$5000,$G$4:$G$7322,'IMPORTBFT (ID)'!$B$3:$B$5000)</f>
        <v>0</v>
      </c>
      <c r="J3580" s="72"/>
      <c r="K3580" s="18" t="str">
        <f t="shared" ca="1" si="0"/>
        <v>-</v>
      </c>
      <c r="L3580" s="19" t="e">
        <f>IF(G3580=#REF!,#REF!,"FALSO")</f>
        <v>#REF!</v>
      </c>
      <c r="M3580" s="75"/>
      <c r="N3580" s="76"/>
    </row>
    <row r="3581" spans="1:14" ht="15">
      <c r="A3581" s="80"/>
      <c r="B3581" s="81"/>
      <c r="C3581" s="69"/>
      <c r="D3581" s="69"/>
      <c r="E3581" s="69"/>
      <c r="F3581" s="69"/>
      <c r="G3581" s="82"/>
      <c r="H3581" s="78"/>
      <c r="I3581" s="28">
        <f ca="1">SUMIF('IMPORTBFT (ID)'!$A$3:$A$5000,$G$4:$G$7322,'IMPORTBFT (ID)'!$B$3:$B$5000)</f>
        <v>0</v>
      </c>
      <c r="J3581" s="72"/>
      <c r="K3581" s="18" t="str">
        <f t="shared" ca="1" si="0"/>
        <v>-</v>
      </c>
      <c r="L3581" s="19" t="e">
        <f>IF(G3581=#REF!,#REF!,"FALSO")</f>
        <v>#REF!</v>
      </c>
      <c r="M3581" s="75"/>
      <c r="N3581" s="76"/>
    </row>
    <row r="3582" spans="1:14" ht="15">
      <c r="A3582" s="80"/>
      <c r="B3582" s="81"/>
      <c r="C3582" s="69"/>
      <c r="D3582" s="69"/>
      <c r="E3582" s="69"/>
      <c r="F3582" s="69"/>
      <c r="G3582" s="82"/>
      <c r="H3582" s="78"/>
      <c r="I3582" s="28">
        <f ca="1">SUMIF('IMPORTBFT (ID)'!$A$3:$A$5000,$G$4:$G$7322,'IMPORTBFT (ID)'!$B$3:$B$5000)</f>
        <v>0</v>
      </c>
      <c r="J3582" s="72"/>
      <c r="K3582" s="18" t="str">
        <f t="shared" ca="1" si="0"/>
        <v>-</v>
      </c>
      <c r="L3582" s="19" t="e">
        <f>IF(G3582=#REF!,#REF!,"FALSO")</f>
        <v>#REF!</v>
      </c>
      <c r="M3582" s="75"/>
      <c r="N3582" s="76"/>
    </row>
    <row r="3583" spans="1:14" ht="15">
      <c r="A3583" s="80"/>
      <c r="B3583" s="81"/>
      <c r="C3583" s="69"/>
      <c r="D3583" s="69"/>
      <c r="E3583" s="69"/>
      <c r="F3583" s="69"/>
      <c r="G3583" s="82"/>
      <c r="H3583" s="78"/>
      <c r="I3583" s="28">
        <f ca="1">SUMIF('IMPORTBFT (ID)'!$A$3:$A$5000,$G$4:$G$7322,'IMPORTBFT (ID)'!$B$3:$B$5000)</f>
        <v>0</v>
      </c>
      <c r="J3583" s="72"/>
      <c r="K3583" s="18" t="str">
        <f t="shared" ca="1" si="0"/>
        <v>-</v>
      </c>
      <c r="L3583" s="19" t="e">
        <f>IF(G3583=#REF!,#REF!,"FALSO")</f>
        <v>#REF!</v>
      </c>
      <c r="M3583" s="75"/>
      <c r="N3583" s="76"/>
    </row>
    <row r="3584" spans="1:14" ht="15">
      <c r="A3584" s="80"/>
      <c r="B3584" s="81"/>
      <c r="C3584" s="69"/>
      <c r="D3584" s="69"/>
      <c r="E3584" s="69"/>
      <c r="F3584" s="69"/>
      <c r="G3584" s="82"/>
      <c r="H3584" s="78"/>
      <c r="I3584" s="28">
        <f ca="1">SUMIF('IMPORTBFT (ID)'!$A$3:$A$5000,$G$4:$G$7322,'IMPORTBFT (ID)'!$B$3:$B$5000)</f>
        <v>0</v>
      </c>
      <c r="J3584" s="72"/>
      <c r="K3584" s="18" t="str">
        <f t="shared" ca="1" si="0"/>
        <v>-</v>
      </c>
      <c r="L3584" s="19" t="e">
        <f>IF(G3584=#REF!,#REF!,"FALSO")</f>
        <v>#REF!</v>
      </c>
      <c r="M3584" s="75"/>
      <c r="N3584" s="76"/>
    </row>
    <row r="3585" spans="1:14" ht="15">
      <c r="A3585" s="80"/>
      <c r="B3585" s="81"/>
      <c r="C3585" s="69"/>
      <c r="D3585" s="69"/>
      <c r="E3585" s="69"/>
      <c r="F3585" s="69"/>
      <c r="G3585" s="82"/>
      <c r="H3585" s="78"/>
      <c r="I3585" s="28">
        <f ca="1">SUMIF('IMPORTBFT (ID)'!$A$3:$A$5000,$G$4:$G$7322,'IMPORTBFT (ID)'!$B$3:$B$5000)</f>
        <v>0</v>
      </c>
      <c r="J3585" s="72"/>
      <c r="K3585" s="18" t="str">
        <f t="shared" ca="1" si="0"/>
        <v>-</v>
      </c>
      <c r="L3585" s="19" t="e">
        <f>IF(G3585=#REF!,#REF!,"FALSO")</f>
        <v>#REF!</v>
      </c>
      <c r="M3585" s="75"/>
      <c r="N3585" s="76"/>
    </row>
    <row r="3586" spans="1:14" ht="15">
      <c r="A3586" s="80"/>
      <c r="B3586" s="81"/>
      <c r="C3586" s="69"/>
      <c r="D3586" s="69"/>
      <c r="E3586" s="69"/>
      <c r="F3586" s="69"/>
      <c r="G3586" s="82"/>
      <c r="H3586" s="78"/>
      <c r="I3586" s="28">
        <f ca="1">SUMIF('IMPORTBFT (ID)'!$A$3:$A$5000,$G$4:$G$7322,'IMPORTBFT (ID)'!$B$3:$B$5000)</f>
        <v>0</v>
      </c>
      <c r="J3586" s="72"/>
      <c r="K3586" s="18" t="str">
        <f t="shared" ca="1" si="0"/>
        <v>-</v>
      </c>
      <c r="L3586" s="19" t="e">
        <f>IF(G3586=#REF!,#REF!,"FALSO")</f>
        <v>#REF!</v>
      </c>
      <c r="M3586" s="75"/>
      <c r="N3586" s="76"/>
    </row>
    <row r="3587" spans="1:14" ht="15">
      <c r="A3587" s="80"/>
      <c r="B3587" s="81"/>
      <c r="C3587" s="69"/>
      <c r="D3587" s="69"/>
      <c r="E3587" s="69"/>
      <c r="F3587" s="69"/>
      <c r="G3587" s="82"/>
      <c r="H3587" s="78"/>
      <c r="I3587" s="28">
        <f ca="1">SUMIF('IMPORTBFT (ID)'!$A$3:$A$5000,$G$4:$G$7322,'IMPORTBFT (ID)'!$B$3:$B$5000)</f>
        <v>0</v>
      </c>
      <c r="J3587" s="72"/>
      <c r="K3587" s="18" t="str">
        <f t="shared" ca="1" si="0"/>
        <v>-</v>
      </c>
      <c r="L3587" s="19" t="e">
        <f>IF(G3587=#REF!,#REF!,"FALSO")</f>
        <v>#REF!</v>
      </c>
      <c r="M3587" s="75"/>
      <c r="N3587" s="76"/>
    </row>
    <row r="3588" spans="1:14" ht="15">
      <c r="A3588" s="80"/>
      <c r="B3588" s="81"/>
      <c r="C3588" s="69"/>
      <c r="D3588" s="69"/>
      <c r="E3588" s="69"/>
      <c r="F3588" s="69"/>
      <c r="G3588" s="82"/>
      <c r="H3588" s="78"/>
      <c r="I3588" s="28">
        <f ca="1">SUMIF('IMPORTBFT (ID)'!$A$3:$A$5000,$G$4:$G$7322,'IMPORTBFT (ID)'!$B$3:$B$5000)</f>
        <v>0</v>
      </c>
      <c r="J3588" s="72"/>
      <c r="K3588" s="18" t="str">
        <f t="shared" ca="1" si="0"/>
        <v>-</v>
      </c>
      <c r="L3588" s="19" t="e">
        <f>IF(G3588=#REF!,#REF!,"FALSO")</f>
        <v>#REF!</v>
      </c>
      <c r="M3588" s="75"/>
      <c r="N3588" s="76"/>
    </row>
    <row r="3589" spans="1:14" ht="15">
      <c r="A3589" s="80"/>
      <c r="B3589" s="81"/>
      <c r="C3589" s="69"/>
      <c r="D3589" s="69"/>
      <c r="E3589" s="69"/>
      <c r="F3589" s="69"/>
      <c r="G3589" s="82"/>
      <c r="H3589" s="78"/>
      <c r="I3589" s="28">
        <f ca="1">SUMIF('IMPORTBFT (ID)'!$A$3:$A$5000,$G$4:$G$7322,'IMPORTBFT (ID)'!$B$3:$B$5000)</f>
        <v>0</v>
      </c>
      <c r="J3589" s="72"/>
      <c r="K3589" s="18" t="str">
        <f t="shared" ca="1" si="0"/>
        <v>-</v>
      </c>
      <c r="L3589" s="19" t="e">
        <f>IF(G3589=#REF!,#REF!,"FALSO")</f>
        <v>#REF!</v>
      </c>
      <c r="M3589" s="75"/>
      <c r="N3589" s="76"/>
    </row>
    <row r="3590" spans="1:14" ht="15">
      <c r="A3590" s="80"/>
      <c r="B3590" s="81"/>
      <c r="C3590" s="69"/>
      <c r="D3590" s="69"/>
      <c r="E3590" s="69"/>
      <c r="F3590" s="69"/>
      <c r="G3590" s="82"/>
      <c r="H3590" s="78"/>
      <c r="I3590" s="28">
        <f ca="1">SUMIF('IMPORTBFT (ID)'!$A$3:$A$5000,$G$4:$G$7322,'IMPORTBFT (ID)'!$B$3:$B$5000)</f>
        <v>0</v>
      </c>
      <c r="J3590" s="72"/>
      <c r="K3590" s="18" t="str">
        <f t="shared" ca="1" si="0"/>
        <v>-</v>
      </c>
      <c r="L3590" s="19" t="e">
        <f>IF(G3590=#REF!,#REF!,"FALSO")</f>
        <v>#REF!</v>
      </c>
      <c r="M3590" s="75"/>
      <c r="N3590" s="76"/>
    </row>
    <row r="3591" spans="1:14" ht="15">
      <c r="A3591" s="80"/>
      <c r="B3591" s="81"/>
      <c r="C3591" s="69"/>
      <c r="D3591" s="69"/>
      <c r="E3591" s="69"/>
      <c r="F3591" s="69"/>
      <c r="G3591" s="82"/>
      <c r="H3591" s="78"/>
      <c r="I3591" s="28">
        <f ca="1">SUMIF('IMPORTBFT (ID)'!$A$3:$A$5000,$G$4:$G$7322,'IMPORTBFT (ID)'!$B$3:$B$5000)</f>
        <v>0</v>
      </c>
      <c r="J3591" s="72"/>
      <c r="K3591" s="18" t="str">
        <f t="shared" ca="1" si="0"/>
        <v>-</v>
      </c>
      <c r="L3591" s="19" t="e">
        <f>IF(G3591=#REF!,#REF!,"FALSO")</f>
        <v>#REF!</v>
      </c>
      <c r="M3591" s="75"/>
      <c r="N3591" s="76"/>
    </row>
    <row r="3592" spans="1:14" ht="15">
      <c r="A3592" s="80"/>
      <c r="B3592" s="81"/>
      <c r="C3592" s="69"/>
      <c r="D3592" s="69"/>
      <c r="E3592" s="69"/>
      <c r="F3592" s="69"/>
      <c r="G3592" s="82"/>
      <c r="H3592" s="78"/>
      <c r="I3592" s="28">
        <f ca="1">SUMIF('IMPORTBFT (ID)'!$A$3:$A$5000,$G$4:$G$7322,'IMPORTBFT (ID)'!$B$3:$B$5000)</f>
        <v>0</v>
      </c>
      <c r="J3592" s="72"/>
      <c r="K3592" s="18" t="str">
        <f t="shared" ca="1" si="0"/>
        <v>-</v>
      </c>
      <c r="L3592" s="19" t="e">
        <f>IF(G3592=#REF!,#REF!,"FALSO")</f>
        <v>#REF!</v>
      </c>
      <c r="M3592" s="75"/>
      <c r="N3592" s="76"/>
    </row>
    <row r="3593" spans="1:14" ht="15">
      <c r="A3593" s="80"/>
      <c r="B3593" s="81"/>
      <c r="C3593" s="69"/>
      <c r="D3593" s="69"/>
      <c r="E3593" s="69"/>
      <c r="F3593" s="69"/>
      <c r="G3593" s="82"/>
      <c r="H3593" s="78"/>
      <c r="I3593" s="28">
        <f ca="1">SUMIF('IMPORTBFT (ID)'!$A$3:$A$5000,$G$4:$G$7322,'IMPORTBFT (ID)'!$B$3:$B$5000)</f>
        <v>0</v>
      </c>
      <c r="J3593" s="72"/>
      <c r="K3593" s="18" t="str">
        <f t="shared" ca="1" si="0"/>
        <v>-</v>
      </c>
      <c r="L3593" s="19" t="e">
        <f>IF(G3593=#REF!,#REF!,"FALSO")</f>
        <v>#REF!</v>
      </c>
      <c r="M3593" s="75"/>
      <c r="N3593" s="76"/>
    </row>
    <row r="3594" spans="1:14" ht="15">
      <c r="A3594" s="80"/>
      <c r="B3594" s="81"/>
      <c r="C3594" s="69"/>
      <c r="D3594" s="69"/>
      <c r="E3594" s="69"/>
      <c r="F3594" s="69"/>
      <c r="G3594" s="82"/>
      <c r="H3594" s="78"/>
      <c r="I3594" s="28">
        <f ca="1">SUMIF('IMPORTBFT (ID)'!$A$3:$A$5000,$G$4:$G$7322,'IMPORTBFT (ID)'!$B$3:$B$5000)</f>
        <v>0</v>
      </c>
      <c r="J3594" s="72"/>
      <c r="K3594" s="18" t="str">
        <f t="shared" ca="1" si="0"/>
        <v>-</v>
      </c>
      <c r="L3594" s="19" t="e">
        <f>IF(G3594=#REF!,#REF!,"FALSO")</f>
        <v>#REF!</v>
      </c>
      <c r="M3594" s="75"/>
      <c r="N3594" s="76"/>
    </row>
    <row r="3595" spans="1:14" ht="15">
      <c r="A3595" s="80"/>
      <c r="B3595" s="81"/>
      <c r="C3595" s="69"/>
      <c r="D3595" s="69"/>
      <c r="E3595" s="69"/>
      <c r="F3595" s="69"/>
      <c r="G3595" s="82"/>
      <c r="H3595" s="78"/>
      <c r="I3595" s="28">
        <f ca="1">SUMIF('IMPORTBFT (ID)'!$A$3:$A$5000,$G$4:$G$7322,'IMPORTBFT (ID)'!$B$3:$B$5000)</f>
        <v>0</v>
      </c>
      <c r="J3595" s="72"/>
      <c r="K3595" s="18" t="str">
        <f t="shared" ca="1" si="0"/>
        <v>-</v>
      </c>
      <c r="L3595" s="19" t="e">
        <f>IF(G3595=#REF!,#REF!,"FALSO")</f>
        <v>#REF!</v>
      </c>
      <c r="M3595" s="75"/>
      <c r="N3595" s="76"/>
    </row>
    <row r="3596" spans="1:14" ht="15">
      <c r="A3596" s="80"/>
      <c r="B3596" s="81"/>
      <c r="C3596" s="69"/>
      <c r="D3596" s="69"/>
      <c r="E3596" s="69"/>
      <c r="F3596" s="69"/>
      <c r="G3596" s="82"/>
      <c r="H3596" s="78"/>
      <c r="I3596" s="28">
        <f ca="1">SUMIF('IMPORTBFT (ID)'!$A$3:$A$5000,$G$4:$G$7322,'IMPORTBFT (ID)'!$B$3:$B$5000)</f>
        <v>0</v>
      </c>
      <c r="J3596" s="72"/>
      <c r="K3596" s="18" t="str">
        <f t="shared" ca="1" si="0"/>
        <v>-</v>
      </c>
      <c r="L3596" s="19" t="e">
        <f>IF(G3596=#REF!,#REF!,"FALSO")</f>
        <v>#REF!</v>
      </c>
      <c r="M3596" s="75"/>
      <c r="N3596" s="76"/>
    </row>
    <row r="3597" spans="1:14" ht="15">
      <c r="A3597" s="80"/>
      <c r="B3597" s="81"/>
      <c r="C3597" s="69"/>
      <c r="D3597" s="69"/>
      <c r="E3597" s="69"/>
      <c r="F3597" s="69"/>
      <c r="G3597" s="82"/>
      <c r="H3597" s="78"/>
      <c r="I3597" s="28">
        <f ca="1">SUMIF('IMPORTBFT (ID)'!$A$3:$A$5000,$G$4:$G$7322,'IMPORTBFT (ID)'!$B$3:$B$5000)</f>
        <v>0</v>
      </c>
      <c r="J3597" s="72"/>
      <c r="K3597" s="18" t="str">
        <f t="shared" ca="1" si="0"/>
        <v>-</v>
      </c>
      <c r="L3597" s="19" t="e">
        <f>IF(G3597=#REF!,#REF!,"FALSO")</f>
        <v>#REF!</v>
      </c>
      <c r="M3597" s="75"/>
      <c r="N3597" s="76"/>
    </row>
    <row r="3598" spans="1:14" ht="15">
      <c r="A3598" s="80"/>
      <c r="B3598" s="81"/>
      <c r="C3598" s="69"/>
      <c r="D3598" s="69"/>
      <c r="E3598" s="69"/>
      <c r="F3598" s="69"/>
      <c r="G3598" s="82"/>
      <c r="H3598" s="78"/>
      <c r="I3598" s="28">
        <f ca="1">SUMIF('IMPORTBFT (ID)'!$A$3:$A$5000,$G$4:$G$7322,'IMPORTBFT (ID)'!$B$3:$B$5000)</f>
        <v>0</v>
      </c>
      <c r="J3598" s="72"/>
      <c r="K3598" s="18" t="str">
        <f t="shared" ca="1" si="0"/>
        <v>-</v>
      </c>
      <c r="L3598" s="19" t="e">
        <f>IF(G3598=#REF!,#REF!,"FALSO")</f>
        <v>#REF!</v>
      </c>
      <c r="M3598" s="75"/>
      <c r="N3598" s="76"/>
    </row>
    <row r="3599" spans="1:14" ht="15">
      <c r="A3599" s="80"/>
      <c r="B3599" s="81"/>
      <c r="C3599" s="69"/>
      <c r="D3599" s="69"/>
      <c r="E3599" s="69"/>
      <c r="F3599" s="69"/>
      <c r="G3599" s="82"/>
      <c r="H3599" s="78"/>
      <c r="I3599" s="28">
        <f ca="1">SUMIF('IMPORTBFT (ID)'!$A$3:$A$5000,$G$4:$G$7322,'IMPORTBFT (ID)'!$B$3:$B$5000)</f>
        <v>0</v>
      </c>
      <c r="J3599" s="72"/>
      <c r="K3599" s="18" t="str">
        <f t="shared" ca="1" si="0"/>
        <v>-</v>
      </c>
      <c r="L3599" s="19" t="e">
        <f>IF(G3599=#REF!,#REF!,"FALSO")</f>
        <v>#REF!</v>
      </c>
      <c r="M3599" s="75"/>
      <c r="N3599" s="76"/>
    </row>
    <row r="3600" spans="1:14" ht="15">
      <c r="A3600" s="80"/>
      <c r="B3600" s="81"/>
      <c r="C3600" s="69"/>
      <c r="D3600" s="69"/>
      <c r="E3600" s="69"/>
      <c r="F3600" s="69"/>
      <c r="G3600" s="82"/>
      <c r="H3600" s="78"/>
      <c r="I3600" s="28">
        <f ca="1">SUMIF('IMPORTBFT (ID)'!$A$3:$A$5000,$G$4:$G$7322,'IMPORTBFT (ID)'!$B$3:$B$5000)</f>
        <v>0</v>
      </c>
      <c r="J3600" s="72"/>
      <c r="K3600" s="18" t="str">
        <f t="shared" ca="1" si="0"/>
        <v>-</v>
      </c>
      <c r="L3600" s="19" t="e">
        <f>IF(G3600=#REF!,#REF!,"FALSO")</f>
        <v>#REF!</v>
      </c>
      <c r="M3600" s="75"/>
      <c r="N3600" s="76"/>
    </row>
    <row r="3601" spans="1:14" ht="15">
      <c r="A3601" s="80"/>
      <c r="B3601" s="81"/>
      <c r="C3601" s="69"/>
      <c r="D3601" s="69"/>
      <c r="E3601" s="69"/>
      <c r="F3601" s="69"/>
      <c r="G3601" s="82"/>
      <c r="H3601" s="78"/>
      <c r="I3601" s="28">
        <f ca="1">SUMIF('IMPORTBFT (ID)'!$A$3:$A$5000,$G$4:$G$7322,'IMPORTBFT (ID)'!$B$3:$B$5000)</f>
        <v>0</v>
      </c>
      <c r="J3601" s="72"/>
      <c r="K3601" s="18" t="str">
        <f t="shared" ca="1" si="0"/>
        <v>-</v>
      </c>
      <c r="L3601" s="19" t="e">
        <f>IF(G3601=#REF!,#REF!,"FALSO")</f>
        <v>#REF!</v>
      </c>
      <c r="M3601" s="75"/>
      <c r="N3601" s="76"/>
    </row>
    <row r="3602" spans="1:14" ht="15">
      <c r="A3602" s="80"/>
      <c r="B3602" s="81"/>
      <c r="C3602" s="69"/>
      <c r="D3602" s="69"/>
      <c r="E3602" s="69"/>
      <c r="F3602" s="69"/>
      <c r="G3602" s="82"/>
      <c r="H3602" s="78"/>
      <c r="I3602" s="28">
        <f ca="1">SUMIF('IMPORTBFT (ID)'!$A$3:$A$5000,$G$4:$G$7322,'IMPORTBFT (ID)'!$B$3:$B$5000)</f>
        <v>0</v>
      </c>
      <c r="J3602" s="72"/>
      <c r="K3602" s="18" t="str">
        <f t="shared" ca="1" si="0"/>
        <v>-</v>
      </c>
      <c r="L3602" s="19" t="e">
        <f>IF(G3602=#REF!,#REF!,"FALSO")</f>
        <v>#REF!</v>
      </c>
      <c r="M3602" s="75"/>
      <c r="N3602" s="76"/>
    </row>
    <row r="3603" spans="1:14" ht="15">
      <c r="A3603" s="80"/>
      <c r="B3603" s="81"/>
      <c r="C3603" s="69"/>
      <c r="D3603" s="69"/>
      <c r="E3603" s="69"/>
      <c r="F3603" s="69"/>
      <c r="G3603" s="82"/>
      <c r="H3603" s="78"/>
      <c r="I3603" s="28">
        <f ca="1">SUMIF('IMPORTBFT (ID)'!$A$3:$A$5000,$G$4:$G$7322,'IMPORTBFT (ID)'!$B$3:$B$5000)</f>
        <v>0</v>
      </c>
      <c r="J3603" s="72"/>
      <c r="K3603" s="18" t="str">
        <f t="shared" ca="1" si="0"/>
        <v>-</v>
      </c>
      <c r="L3603" s="19" t="e">
        <f>IF(G3603=#REF!,#REF!,"FALSO")</f>
        <v>#REF!</v>
      </c>
      <c r="M3603" s="75"/>
      <c r="N3603" s="76"/>
    </row>
    <row r="3604" spans="1:14" ht="15">
      <c r="A3604" s="80"/>
      <c r="B3604" s="81"/>
      <c r="C3604" s="69"/>
      <c r="D3604" s="69"/>
      <c r="E3604" s="69"/>
      <c r="F3604" s="69"/>
      <c r="G3604" s="82"/>
      <c r="H3604" s="78"/>
      <c r="I3604" s="28">
        <f ca="1">SUMIF('IMPORTBFT (ID)'!$A$3:$A$5000,$G$4:$G$7322,'IMPORTBFT (ID)'!$B$3:$B$5000)</f>
        <v>0</v>
      </c>
      <c r="J3604" s="72"/>
      <c r="K3604" s="18" t="str">
        <f t="shared" ca="1" si="0"/>
        <v>-</v>
      </c>
      <c r="L3604" s="19" t="e">
        <f>IF(G3604=#REF!,#REF!,"FALSO")</f>
        <v>#REF!</v>
      </c>
      <c r="M3604" s="75"/>
      <c r="N3604" s="76"/>
    </row>
    <row r="3605" spans="1:14" ht="15">
      <c r="A3605" s="80"/>
      <c r="B3605" s="81"/>
      <c r="C3605" s="69"/>
      <c r="D3605" s="69"/>
      <c r="E3605" s="69"/>
      <c r="F3605" s="69"/>
      <c r="G3605" s="82"/>
      <c r="H3605" s="78"/>
      <c r="I3605" s="28">
        <f ca="1">SUMIF('IMPORTBFT (ID)'!$A$3:$A$5000,$G$4:$G$7322,'IMPORTBFT (ID)'!$B$3:$B$5000)</f>
        <v>0</v>
      </c>
      <c r="J3605" s="72"/>
      <c r="K3605" s="18" t="str">
        <f t="shared" ca="1" si="0"/>
        <v>-</v>
      </c>
      <c r="L3605" s="19" t="e">
        <f>IF(G3605=#REF!,#REF!,"FALSO")</f>
        <v>#REF!</v>
      </c>
      <c r="M3605" s="75"/>
      <c r="N3605" s="76"/>
    </row>
    <row r="3606" spans="1:14" ht="15">
      <c r="A3606" s="80"/>
      <c r="B3606" s="81"/>
      <c r="C3606" s="69"/>
      <c r="D3606" s="69"/>
      <c r="E3606" s="69"/>
      <c r="F3606" s="69"/>
      <c r="G3606" s="82"/>
      <c r="H3606" s="78"/>
      <c r="I3606" s="28">
        <f ca="1">SUMIF('IMPORTBFT (ID)'!$A$3:$A$5000,$G$4:$G$7322,'IMPORTBFT (ID)'!$B$3:$B$5000)</f>
        <v>0</v>
      </c>
      <c r="J3606" s="72"/>
      <c r="K3606" s="18" t="str">
        <f t="shared" ca="1" si="0"/>
        <v>-</v>
      </c>
      <c r="L3606" s="19" t="e">
        <f>IF(G3606=#REF!,#REF!,"FALSO")</f>
        <v>#REF!</v>
      </c>
      <c r="M3606" s="75"/>
      <c r="N3606" s="76"/>
    </row>
    <row r="3607" spans="1:14" ht="15">
      <c r="A3607" s="80"/>
      <c r="B3607" s="81"/>
      <c r="C3607" s="69"/>
      <c r="D3607" s="69"/>
      <c r="E3607" s="69"/>
      <c r="F3607" s="69"/>
      <c r="G3607" s="82"/>
      <c r="H3607" s="78"/>
      <c r="I3607" s="28">
        <f ca="1">SUMIF('IMPORTBFT (ID)'!$A$3:$A$5000,$G$4:$G$7322,'IMPORTBFT (ID)'!$B$3:$B$5000)</f>
        <v>0</v>
      </c>
      <c r="J3607" s="72"/>
      <c r="K3607" s="18" t="str">
        <f t="shared" ca="1" si="0"/>
        <v>-</v>
      </c>
      <c r="L3607" s="19" t="e">
        <f>IF(G3607=#REF!,#REF!,"FALSO")</f>
        <v>#REF!</v>
      </c>
      <c r="M3607" s="75"/>
      <c r="N3607" s="76"/>
    </row>
    <row r="3608" spans="1:14" ht="15">
      <c r="A3608" s="80"/>
      <c r="B3608" s="81"/>
      <c r="C3608" s="69"/>
      <c r="D3608" s="69"/>
      <c r="E3608" s="69"/>
      <c r="F3608" s="69"/>
      <c r="G3608" s="82"/>
      <c r="H3608" s="78"/>
      <c r="I3608" s="28">
        <f ca="1">SUMIF('IMPORTBFT (ID)'!$A$3:$A$5000,$G$4:$G$7322,'IMPORTBFT (ID)'!$B$3:$B$5000)</f>
        <v>0</v>
      </c>
      <c r="J3608" s="72"/>
      <c r="K3608" s="18" t="str">
        <f t="shared" ca="1" si="0"/>
        <v>-</v>
      </c>
      <c r="L3608" s="19" t="e">
        <f>IF(G3608=#REF!,#REF!,"FALSO")</f>
        <v>#REF!</v>
      </c>
      <c r="M3608" s="75"/>
      <c r="N3608" s="76"/>
    </row>
    <row r="3609" spans="1:14" ht="15">
      <c r="A3609" s="80"/>
      <c r="B3609" s="81"/>
      <c r="C3609" s="69"/>
      <c r="D3609" s="69"/>
      <c r="E3609" s="69"/>
      <c r="F3609" s="69"/>
      <c r="G3609" s="82"/>
      <c r="H3609" s="78"/>
      <c r="I3609" s="28">
        <f ca="1">SUMIF('IMPORTBFT (ID)'!$A$3:$A$5000,$G$4:$G$7322,'IMPORTBFT (ID)'!$B$3:$B$5000)</f>
        <v>0</v>
      </c>
      <c r="J3609" s="72"/>
      <c r="K3609" s="18" t="str">
        <f t="shared" ca="1" si="0"/>
        <v>-</v>
      </c>
      <c r="L3609" s="19" t="e">
        <f>IF(G3609=#REF!,#REF!,"FALSO")</f>
        <v>#REF!</v>
      </c>
      <c r="M3609" s="75"/>
      <c r="N3609" s="76"/>
    </row>
    <row r="3610" spans="1:14" ht="15">
      <c r="A3610" s="80"/>
      <c r="B3610" s="81"/>
      <c r="C3610" s="69"/>
      <c r="D3610" s="69"/>
      <c r="E3610" s="69"/>
      <c r="F3610" s="69"/>
      <c r="G3610" s="82"/>
      <c r="H3610" s="78"/>
      <c r="I3610" s="28">
        <f ca="1">SUMIF('IMPORTBFT (ID)'!$A$3:$A$5000,$G$4:$G$7322,'IMPORTBFT (ID)'!$B$3:$B$5000)</f>
        <v>0</v>
      </c>
      <c r="J3610" s="72"/>
      <c r="K3610" s="18" t="str">
        <f t="shared" ca="1" si="0"/>
        <v>-</v>
      </c>
      <c r="L3610" s="19" t="e">
        <f>IF(G3610=#REF!,#REF!,"FALSO")</f>
        <v>#REF!</v>
      </c>
      <c r="M3610" s="75"/>
      <c r="N3610" s="76"/>
    </row>
    <row r="3611" spans="1:14" ht="15">
      <c r="A3611" s="80"/>
      <c r="B3611" s="81"/>
      <c r="C3611" s="69"/>
      <c r="D3611" s="69"/>
      <c r="E3611" s="69"/>
      <c r="F3611" s="69"/>
      <c r="G3611" s="82"/>
      <c r="H3611" s="78"/>
      <c r="I3611" s="28">
        <f ca="1">SUMIF('IMPORTBFT (ID)'!$A$3:$A$5000,$G$4:$G$7322,'IMPORTBFT (ID)'!$B$3:$B$5000)</f>
        <v>0</v>
      </c>
      <c r="J3611" s="72"/>
      <c r="K3611" s="18" t="str">
        <f t="shared" ca="1" si="0"/>
        <v>-</v>
      </c>
      <c r="L3611" s="19" t="e">
        <f>IF(G3611=#REF!,#REF!,"FALSO")</f>
        <v>#REF!</v>
      </c>
      <c r="M3611" s="75"/>
      <c r="N3611" s="76"/>
    </row>
    <row r="3612" spans="1:14" ht="15">
      <c r="A3612" s="80"/>
      <c r="B3612" s="81"/>
      <c r="C3612" s="69"/>
      <c r="D3612" s="69"/>
      <c r="E3612" s="69"/>
      <c r="F3612" s="69"/>
      <c r="G3612" s="82"/>
      <c r="H3612" s="78"/>
      <c r="I3612" s="28">
        <f ca="1">SUMIF('IMPORTBFT (ID)'!$A$3:$A$5000,$G$4:$G$7322,'IMPORTBFT (ID)'!$B$3:$B$5000)</f>
        <v>0</v>
      </c>
      <c r="J3612" s="72"/>
      <c r="K3612" s="18" t="str">
        <f t="shared" ca="1" si="0"/>
        <v>-</v>
      </c>
      <c r="L3612" s="19" t="e">
        <f>IF(G3612=#REF!,#REF!,"FALSO")</f>
        <v>#REF!</v>
      </c>
      <c r="M3612" s="75"/>
      <c r="N3612" s="76"/>
    </row>
    <row r="3613" spans="1:14" ht="15">
      <c r="A3613" s="80"/>
      <c r="B3613" s="81"/>
      <c r="C3613" s="69"/>
      <c r="D3613" s="69"/>
      <c r="E3613" s="69"/>
      <c r="F3613" s="69"/>
      <c r="G3613" s="82"/>
      <c r="H3613" s="78"/>
      <c r="I3613" s="28">
        <f ca="1">SUMIF('IMPORTBFT (ID)'!$A$3:$A$5000,$G$4:$G$7322,'IMPORTBFT (ID)'!$B$3:$B$5000)</f>
        <v>0</v>
      </c>
      <c r="J3613" s="72"/>
      <c r="K3613" s="18" t="str">
        <f t="shared" ca="1" si="0"/>
        <v>-</v>
      </c>
      <c r="L3613" s="19" t="e">
        <f>IF(G3613=#REF!,#REF!,"FALSO")</f>
        <v>#REF!</v>
      </c>
      <c r="M3613" s="75"/>
      <c r="N3613" s="76"/>
    </row>
    <row r="3614" spans="1:14" ht="15">
      <c r="A3614" s="80"/>
      <c r="B3614" s="81"/>
      <c r="C3614" s="69"/>
      <c r="D3614" s="69"/>
      <c r="E3614" s="69"/>
      <c r="F3614" s="69"/>
      <c r="G3614" s="82"/>
      <c r="H3614" s="78"/>
      <c r="I3614" s="28">
        <f ca="1">SUMIF('IMPORTBFT (ID)'!$A$3:$A$5000,$G$4:$G$7322,'IMPORTBFT (ID)'!$B$3:$B$5000)</f>
        <v>0</v>
      </c>
      <c r="J3614" s="72"/>
      <c r="K3614" s="18" t="str">
        <f t="shared" ca="1" si="0"/>
        <v>-</v>
      </c>
      <c r="L3614" s="19" t="e">
        <f>IF(G3614=#REF!,#REF!,"FALSO")</f>
        <v>#REF!</v>
      </c>
      <c r="M3614" s="75"/>
      <c r="N3614" s="76"/>
    </row>
    <row r="3615" spans="1:14" ht="15">
      <c r="A3615" s="80"/>
      <c r="B3615" s="81"/>
      <c r="C3615" s="69"/>
      <c r="D3615" s="69"/>
      <c r="E3615" s="69"/>
      <c r="F3615" s="69"/>
      <c r="G3615" s="82"/>
      <c r="H3615" s="78"/>
      <c r="I3615" s="28">
        <f ca="1">SUMIF('IMPORTBFT (ID)'!$A$3:$A$5000,$G$4:$G$7322,'IMPORTBFT (ID)'!$B$3:$B$5000)</f>
        <v>0</v>
      </c>
      <c r="J3615" s="72"/>
      <c r="K3615" s="18" t="str">
        <f t="shared" ca="1" si="0"/>
        <v>-</v>
      </c>
      <c r="L3615" s="19" t="e">
        <f>IF(G3615=#REF!,#REF!,"FALSO")</f>
        <v>#REF!</v>
      </c>
      <c r="M3615" s="75"/>
      <c r="N3615" s="76"/>
    </row>
    <row r="3616" spans="1:14" ht="15">
      <c r="A3616" s="80"/>
      <c r="B3616" s="81"/>
      <c r="C3616" s="69"/>
      <c r="D3616" s="69"/>
      <c r="E3616" s="69"/>
      <c r="F3616" s="69"/>
      <c r="G3616" s="82"/>
      <c r="H3616" s="78"/>
      <c r="I3616" s="28">
        <f ca="1">SUMIF('IMPORTBFT (ID)'!$A$3:$A$5000,$G$4:$G$7322,'IMPORTBFT (ID)'!$B$3:$B$5000)</f>
        <v>0</v>
      </c>
      <c r="J3616" s="72"/>
      <c r="K3616" s="18" t="str">
        <f t="shared" ca="1" si="0"/>
        <v>-</v>
      </c>
      <c r="L3616" s="19" t="e">
        <f>IF(G3616=#REF!,#REF!,"FALSO")</f>
        <v>#REF!</v>
      </c>
      <c r="M3616" s="75"/>
      <c r="N3616" s="76"/>
    </row>
    <row r="3617" spans="1:14" ht="15">
      <c r="A3617" s="80"/>
      <c r="B3617" s="81"/>
      <c r="C3617" s="69"/>
      <c r="D3617" s="69"/>
      <c r="E3617" s="69"/>
      <c r="F3617" s="69"/>
      <c r="G3617" s="82"/>
      <c r="H3617" s="78"/>
      <c r="I3617" s="28">
        <f ca="1">SUMIF('IMPORTBFT (ID)'!$A$3:$A$5000,$G$4:$G$7322,'IMPORTBFT (ID)'!$B$3:$B$5000)</f>
        <v>0</v>
      </c>
      <c r="J3617" s="72"/>
      <c r="K3617" s="18" t="str">
        <f t="shared" ca="1" si="0"/>
        <v>-</v>
      </c>
      <c r="L3617" s="19" t="e">
        <f>IF(G3617=#REF!,#REF!,"FALSO")</f>
        <v>#REF!</v>
      </c>
      <c r="M3617" s="75"/>
      <c r="N3617" s="76"/>
    </row>
    <row r="3618" spans="1:14" ht="15">
      <c r="A3618" s="80"/>
      <c r="B3618" s="81"/>
      <c r="C3618" s="69"/>
      <c r="D3618" s="69"/>
      <c r="E3618" s="69"/>
      <c r="F3618" s="69"/>
      <c r="G3618" s="82"/>
      <c r="H3618" s="78"/>
      <c r="I3618" s="28">
        <f ca="1">SUMIF('IMPORTBFT (ID)'!$A$3:$A$5000,$G$4:$G$7322,'IMPORTBFT (ID)'!$B$3:$B$5000)</f>
        <v>0</v>
      </c>
      <c r="J3618" s="72"/>
      <c r="K3618" s="18" t="str">
        <f t="shared" ca="1" si="0"/>
        <v>-</v>
      </c>
      <c r="L3618" s="19" t="e">
        <f>IF(G3618=#REF!,#REF!,"FALSO")</f>
        <v>#REF!</v>
      </c>
      <c r="M3618" s="75"/>
      <c r="N3618" s="76"/>
    </row>
    <row r="3619" spans="1:14" ht="15">
      <c r="A3619" s="80"/>
      <c r="B3619" s="81"/>
      <c r="C3619" s="69"/>
      <c r="D3619" s="69"/>
      <c r="E3619" s="69"/>
      <c r="F3619" s="69"/>
      <c r="G3619" s="82"/>
      <c r="H3619" s="78"/>
      <c r="I3619" s="28">
        <f ca="1">SUMIF('IMPORTBFT (ID)'!$A$3:$A$5000,$G$4:$G$7322,'IMPORTBFT (ID)'!$B$3:$B$5000)</f>
        <v>0</v>
      </c>
      <c r="J3619" s="72"/>
      <c r="K3619" s="18" t="str">
        <f t="shared" ca="1" si="0"/>
        <v>-</v>
      </c>
      <c r="L3619" s="19" t="e">
        <f>IF(G3619=#REF!,#REF!,"FALSO")</f>
        <v>#REF!</v>
      </c>
      <c r="M3619" s="75"/>
      <c r="N3619" s="76"/>
    </row>
    <row r="3620" spans="1:14" ht="15">
      <c r="A3620" s="80"/>
      <c r="B3620" s="81"/>
      <c r="C3620" s="69"/>
      <c r="D3620" s="69"/>
      <c r="E3620" s="69"/>
      <c r="F3620" s="69"/>
      <c r="G3620" s="82"/>
      <c r="H3620" s="78"/>
      <c r="I3620" s="28">
        <f ca="1">SUMIF('IMPORTBFT (ID)'!$A$3:$A$5000,$G$4:$G$7322,'IMPORTBFT (ID)'!$B$3:$B$5000)</f>
        <v>0</v>
      </c>
      <c r="J3620" s="72"/>
      <c r="K3620" s="18" t="str">
        <f t="shared" ca="1" si="0"/>
        <v>-</v>
      </c>
      <c r="L3620" s="19" t="e">
        <f>IF(G3620=#REF!,#REF!,"FALSO")</f>
        <v>#REF!</v>
      </c>
      <c r="M3620" s="75"/>
      <c r="N3620" s="76"/>
    </row>
    <row r="3621" spans="1:14" ht="15">
      <c r="A3621" s="80"/>
      <c r="B3621" s="81"/>
      <c r="C3621" s="69"/>
      <c r="D3621" s="69"/>
      <c r="E3621" s="69"/>
      <c r="F3621" s="69"/>
      <c r="G3621" s="82"/>
      <c r="H3621" s="78"/>
      <c r="I3621" s="28">
        <f ca="1">SUMIF('IMPORTBFT (ID)'!$A$3:$A$5000,$G$4:$G$7322,'IMPORTBFT (ID)'!$B$3:$B$5000)</f>
        <v>0</v>
      </c>
      <c r="J3621" s="72"/>
      <c r="K3621" s="18" t="str">
        <f t="shared" ca="1" si="0"/>
        <v>-</v>
      </c>
      <c r="L3621" s="19" t="e">
        <f>IF(G3621=#REF!,#REF!,"FALSO")</f>
        <v>#REF!</v>
      </c>
      <c r="M3621" s="75"/>
      <c r="N3621" s="76"/>
    </row>
    <row r="3622" spans="1:14" ht="15">
      <c r="A3622" s="80"/>
      <c r="B3622" s="81"/>
      <c r="C3622" s="69"/>
      <c r="D3622" s="69"/>
      <c r="E3622" s="69"/>
      <c r="F3622" s="69"/>
      <c r="G3622" s="82"/>
      <c r="H3622" s="78"/>
      <c r="I3622" s="28">
        <f ca="1">SUMIF('IMPORTBFT (ID)'!$A$3:$A$5000,$G$4:$G$7322,'IMPORTBFT (ID)'!$B$3:$B$5000)</f>
        <v>0</v>
      </c>
      <c r="J3622" s="72"/>
      <c r="K3622" s="18" t="str">
        <f t="shared" ca="1" si="0"/>
        <v>-</v>
      </c>
      <c r="L3622" s="19" t="e">
        <f>IF(G3622=#REF!,#REF!,"FALSO")</f>
        <v>#REF!</v>
      </c>
      <c r="M3622" s="75"/>
      <c r="N3622" s="76"/>
    </row>
    <row r="3623" spans="1:14" ht="15">
      <c r="A3623" s="80"/>
      <c r="B3623" s="81"/>
      <c r="C3623" s="69"/>
      <c r="D3623" s="69"/>
      <c r="E3623" s="69"/>
      <c r="F3623" s="69"/>
      <c r="G3623" s="82"/>
      <c r="H3623" s="78"/>
      <c r="I3623" s="28">
        <f ca="1">SUMIF('IMPORTBFT (ID)'!$A$3:$A$5000,$G$4:$G$7322,'IMPORTBFT (ID)'!$B$3:$B$5000)</f>
        <v>0</v>
      </c>
      <c r="J3623" s="72"/>
      <c r="K3623" s="18" t="str">
        <f t="shared" ca="1" si="0"/>
        <v>-</v>
      </c>
      <c r="L3623" s="19" t="e">
        <f>IF(G3623=#REF!,#REF!,"FALSO")</f>
        <v>#REF!</v>
      </c>
      <c r="M3623" s="75"/>
      <c r="N3623" s="76"/>
    </row>
    <row r="3624" spans="1:14" ht="15">
      <c r="A3624" s="80"/>
      <c r="B3624" s="81"/>
      <c r="C3624" s="69"/>
      <c r="D3624" s="69"/>
      <c r="E3624" s="69"/>
      <c r="F3624" s="69"/>
      <c r="G3624" s="82"/>
      <c r="H3624" s="78"/>
      <c r="I3624" s="28">
        <f ca="1">SUMIF('IMPORTBFT (ID)'!$A$3:$A$5000,$G$4:$G$7322,'IMPORTBFT (ID)'!$B$3:$B$5000)</f>
        <v>0</v>
      </c>
      <c r="J3624" s="72"/>
      <c r="K3624" s="18" t="str">
        <f t="shared" ca="1" si="0"/>
        <v>-</v>
      </c>
      <c r="L3624" s="19" t="e">
        <f>IF(G3624=#REF!,#REF!,"FALSO")</f>
        <v>#REF!</v>
      </c>
      <c r="M3624" s="75"/>
      <c r="N3624" s="76"/>
    </row>
    <row r="3625" spans="1:14" ht="15">
      <c r="A3625" s="80"/>
      <c r="B3625" s="81"/>
      <c r="C3625" s="69"/>
      <c r="D3625" s="69"/>
      <c r="E3625" s="69"/>
      <c r="F3625" s="69"/>
      <c r="G3625" s="82"/>
      <c r="H3625" s="78"/>
      <c r="I3625" s="28">
        <f ca="1">SUMIF('IMPORTBFT (ID)'!$A$3:$A$5000,$G$4:$G$7322,'IMPORTBFT (ID)'!$B$3:$B$5000)</f>
        <v>0</v>
      </c>
      <c r="J3625" s="72"/>
      <c r="K3625" s="18" t="str">
        <f t="shared" ca="1" si="0"/>
        <v>-</v>
      </c>
      <c r="L3625" s="19" t="e">
        <f>IF(G3625=#REF!,#REF!,"FALSO")</f>
        <v>#REF!</v>
      </c>
      <c r="M3625" s="75"/>
      <c r="N3625" s="76"/>
    </row>
    <row r="3626" spans="1:14" ht="15">
      <c r="A3626" s="80"/>
      <c r="B3626" s="81"/>
      <c r="C3626" s="69"/>
      <c r="D3626" s="69"/>
      <c r="E3626" s="69"/>
      <c r="F3626" s="69"/>
      <c r="G3626" s="82"/>
      <c r="H3626" s="78"/>
      <c r="I3626" s="28">
        <f ca="1">SUMIF('IMPORTBFT (ID)'!$A$3:$A$5000,$G$4:$G$7322,'IMPORTBFT (ID)'!$B$3:$B$5000)</f>
        <v>0</v>
      </c>
      <c r="J3626" s="72"/>
      <c r="K3626" s="18" t="str">
        <f t="shared" ca="1" si="0"/>
        <v>-</v>
      </c>
      <c r="L3626" s="19" t="e">
        <f>IF(G3626=#REF!,#REF!,"FALSO")</f>
        <v>#REF!</v>
      </c>
      <c r="M3626" s="75"/>
      <c r="N3626" s="76"/>
    </row>
    <row r="3627" spans="1:14" ht="15">
      <c r="A3627" s="80"/>
      <c r="B3627" s="81"/>
      <c r="C3627" s="69"/>
      <c r="D3627" s="69"/>
      <c r="E3627" s="69"/>
      <c r="F3627" s="69"/>
      <c r="G3627" s="82"/>
      <c r="H3627" s="78"/>
      <c r="I3627" s="28">
        <f ca="1">SUMIF('IMPORTBFT (ID)'!$A$3:$A$5000,$G$4:$G$7322,'IMPORTBFT (ID)'!$B$3:$B$5000)</f>
        <v>0</v>
      </c>
      <c r="J3627" s="72"/>
      <c r="K3627" s="18" t="str">
        <f t="shared" ca="1" si="0"/>
        <v>-</v>
      </c>
      <c r="L3627" s="19" t="e">
        <f>IF(G3627=#REF!,#REF!,"FALSO")</f>
        <v>#REF!</v>
      </c>
      <c r="M3627" s="75"/>
      <c r="N3627" s="76"/>
    </row>
    <row r="3628" spans="1:14" ht="15">
      <c r="A3628" s="80"/>
      <c r="B3628" s="81"/>
      <c r="C3628" s="69"/>
      <c r="D3628" s="69"/>
      <c r="E3628" s="69"/>
      <c r="F3628" s="69"/>
      <c r="G3628" s="82"/>
      <c r="H3628" s="78"/>
      <c r="I3628" s="28">
        <f ca="1">SUMIF('IMPORTBFT (ID)'!$A$3:$A$5000,$G$4:$G$7322,'IMPORTBFT (ID)'!$B$3:$B$5000)</f>
        <v>0</v>
      </c>
      <c r="J3628" s="72"/>
      <c r="K3628" s="18" t="str">
        <f t="shared" ca="1" si="0"/>
        <v>-</v>
      </c>
      <c r="L3628" s="19" t="e">
        <f>IF(G3628=#REF!,#REF!,"FALSO")</f>
        <v>#REF!</v>
      </c>
      <c r="M3628" s="75"/>
      <c r="N3628" s="76"/>
    </row>
    <row r="3629" spans="1:14" ht="15">
      <c r="A3629" s="80"/>
      <c r="B3629" s="81"/>
      <c r="C3629" s="69"/>
      <c r="D3629" s="69"/>
      <c r="E3629" s="69"/>
      <c r="F3629" s="69"/>
      <c r="G3629" s="82"/>
      <c r="H3629" s="78"/>
      <c r="I3629" s="28">
        <f ca="1">SUMIF('IMPORTBFT (ID)'!$A$3:$A$5000,$G$4:$G$7322,'IMPORTBFT (ID)'!$B$3:$B$5000)</f>
        <v>0</v>
      </c>
      <c r="J3629" s="72"/>
      <c r="K3629" s="18" t="str">
        <f t="shared" ca="1" si="0"/>
        <v>-</v>
      </c>
      <c r="L3629" s="19" t="e">
        <f>IF(G3629=#REF!,#REF!,"FALSO")</f>
        <v>#REF!</v>
      </c>
      <c r="M3629" s="75"/>
      <c r="N3629" s="76"/>
    </row>
    <row r="3630" spans="1:14" ht="15">
      <c r="A3630" s="80"/>
      <c r="B3630" s="81"/>
      <c r="C3630" s="69"/>
      <c r="D3630" s="69"/>
      <c r="E3630" s="69"/>
      <c r="F3630" s="69"/>
      <c r="G3630" s="82"/>
      <c r="H3630" s="78"/>
      <c r="I3630" s="28">
        <f ca="1">SUMIF('IMPORTBFT (ID)'!$A$3:$A$5000,$G$4:$G$7322,'IMPORTBFT (ID)'!$B$3:$B$5000)</f>
        <v>0</v>
      </c>
      <c r="J3630" s="72"/>
      <c r="K3630" s="18" t="str">
        <f t="shared" ca="1" si="0"/>
        <v>-</v>
      </c>
      <c r="L3630" s="19" t="e">
        <f>IF(G3630=#REF!,#REF!,"FALSO")</f>
        <v>#REF!</v>
      </c>
      <c r="M3630" s="75"/>
      <c r="N3630" s="76"/>
    </row>
    <row r="3631" spans="1:14" ht="15">
      <c r="A3631" s="80"/>
      <c r="B3631" s="81"/>
      <c r="C3631" s="69"/>
      <c r="D3631" s="69"/>
      <c r="E3631" s="69"/>
      <c r="F3631" s="69"/>
      <c r="G3631" s="82"/>
      <c r="H3631" s="78"/>
      <c r="I3631" s="28">
        <f ca="1">SUMIF('IMPORTBFT (ID)'!$A$3:$A$5000,$G$4:$G$7322,'IMPORTBFT (ID)'!$B$3:$B$5000)</f>
        <v>0</v>
      </c>
      <c r="J3631" s="72"/>
      <c r="K3631" s="18" t="str">
        <f t="shared" ca="1" si="0"/>
        <v>-</v>
      </c>
      <c r="L3631" s="19" t="e">
        <f>IF(G3631=#REF!,#REF!,"FALSO")</f>
        <v>#REF!</v>
      </c>
      <c r="M3631" s="75"/>
      <c r="N3631" s="76"/>
    </row>
    <row r="3632" spans="1:14" ht="15">
      <c r="A3632" s="80"/>
      <c r="B3632" s="81"/>
      <c r="C3632" s="69"/>
      <c r="D3632" s="69"/>
      <c r="E3632" s="69"/>
      <c r="F3632" s="69"/>
      <c r="G3632" s="82"/>
      <c r="H3632" s="78"/>
      <c r="I3632" s="28">
        <f ca="1">SUMIF('IMPORTBFT (ID)'!$A$3:$A$5000,$G$4:$G$7322,'IMPORTBFT (ID)'!$B$3:$B$5000)</f>
        <v>0</v>
      </c>
      <c r="J3632" s="72"/>
      <c r="K3632" s="18" t="str">
        <f t="shared" ca="1" si="0"/>
        <v>-</v>
      </c>
      <c r="L3632" s="19" t="e">
        <f>IF(G3632=#REF!,#REF!,"FALSO")</f>
        <v>#REF!</v>
      </c>
      <c r="M3632" s="75"/>
      <c r="N3632" s="76"/>
    </row>
    <row r="3633" spans="1:14" ht="15">
      <c r="A3633" s="80"/>
      <c r="B3633" s="81"/>
      <c r="C3633" s="69"/>
      <c r="D3633" s="69"/>
      <c r="E3633" s="69"/>
      <c r="F3633" s="69"/>
      <c r="G3633" s="82"/>
      <c r="H3633" s="78"/>
      <c r="I3633" s="28">
        <f ca="1">SUMIF('IMPORTBFT (ID)'!$A$3:$A$5000,$G$4:$G$7322,'IMPORTBFT (ID)'!$B$3:$B$5000)</f>
        <v>0</v>
      </c>
      <c r="J3633" s="72"/>
      <c r="K3633" s="18" t="str">
        <f t="shared" ca="1" si="0"/>
        <v>-</v>
      </c>
      <c r="L3633" s="19" t="e">
        <f>IF(G3633=#REF!,#REF!,"FALSO")</f>
        <v>#REF!</v>
      </c>
      <c r="M3633" s="75"/>
      <c r="N3633" s="76"/>
    </row>
    <row r="3634" spans="1:14" ht="15">
      <c r="A3634" s="80"/>
      <c r="B3634" s="81"/>
      <c r="C3634" s="69"/>
      <c r="D3634" s="69"/>
      <c r="E3634" s="69"/>
      <c r="F3634" s="69"/>
      <c r="G3634" s="82"/>
      <c r="H3634" s="78"/>
      <c r="I3634" s="28">
        <f ca="1">SUMIF('IMPORTBFT (ID)'!$A$3:$A$5000,$G$4:$G$7322,'IMPORTBFT (ID)'!$B$3:$B$5000)</f>
        <v>0</v>
      </c>
      <c r="J3634" s="72"/>
      <c r="K3634" s="18" t="str">
        <f t="shared" ca="1" si="0"/>
        <v>-</v>
      </c>
      <c r="L3634" s="19" t="e">
        <f>IF(G3634=#REF!,#REF!,"FALSO")</f>
        <v>#REF!</v>
      </c>
      <c r="M3634" s="75"/>
      <c r="N3634" s="76"/>
    </row>
    <row r="3635" spans="1:14" ht="15">
      <c r="A3635" s="80"/>
      <c r="B3635" s="81"/>
      <c r="C3635" s="69"/>
      <c r="D3635" s="69"/>
      <c r="E3635" s="69"/>
      <c r="F3635" s="69"/>
      <c r="G3635" s="82"/>
      <c r="H3635" s="78"/>
      <c r="I3635" s="28">
        <f ca="1">SUMIF('IMPORTBFT (ID)'!$A$3:$A$5000,$G$4:$G$7322,'IMPORTBFT (ID)'!$B$3:$B$5000)</f>
        <v>0</v>
      </c>
      <c r="J3635" s="72"/>
      <c r="K3635" s="18" t="str">
        <f t="shared" ca="1" si="0"/>
        <v>-</v>
      </c>
      <c r="L3635" s="19" t="e">
        <f>IF(G3635=#REF!,#REF!,"FALSO")</f>
        <v>#REF!</v>
      </c>
      <c r="M3635" s="75"/>
      <c r="N3635" s="76"/>
    </row>
    <row r="3636" spans="1:14" ht="15">
      <c r="A3636" s="80"/>
      <c r="B3636" s="81"/>
      <c r="C3636" s="69"/>
      <c r="D3636" s="69"/>
      <c r="E3636" s="69"/>
      <c r="F3636" s="69"/>
      <c r="G3636" s="82"/>
      <c r="H3636" s="78"/>
      <c r="I3636" s="28">
        <f ca="1">SUMIF('IMPORTBFT (ID)'!$A$3:$A$5000,$G$4:$G$7322,'IMPORTBFT (ID)'!$B$3:$B$5000)</f>
        <v>0</v>
      </c>
      <c r="J3636" s="72"/>
      <c r="K3636" s="18" t="str">
        <f t="shared" ca="1" si="0"/>
        <v>-</v>
      </c>
      <c r="L3636" s="19" t="e">
        <f>IF(G3636=#REF!,#REF!,"FALSO")</f>
        <v>#REF!</v>
      </c>
      <c r="M3636" s="75"/>
      <c r="N3636" s="76"/>
    </row>
    <row r="3637" spans="1:14" ht="15">
      <c r="A3637" s="80"/>
      <c r="B3637" s="81"/>
      <c r="C3637" s="69"/>
      <c r="D3637" s="69"/>
      <c r="E3637" s="69"/>
      <c r="F3637" s="69"/>
      <c r="G3637" s="82"/>
      <c r="H3637" s="78"/>
      <c r="I3637" s="28">
        <f ca="1">SUMIF('IMPORTBFT (ID)'!$A$3:$A$5000,$G$4:$G$7322,'IMPORTBFT (ID)'!$B$3:$B$5000)</f>
        <v>0</v>
      </c>
      <c r="J3637" s="72"/>
      <c r="K3637" s="18" t="str">
        <f t="shared" ca="1" si="0"/>
        <v>-</v>
      </c>
      <c r="L3637" s="19" t="e">
        <f>IF(G3637=#REF!,#REF!,"FALSO")</f>
        <v>#REF!</v>
      </c>
      <c r="M3637" s="75"/>
      <c r="N3637" s="76"/>
    </row>
    <row r="3638" spans="1:14" ht="15">
      <c r="A3638" s="80"/>
      <c r="B3638" s="81"/>
      <c r="C3638" s="69"/>
      <c r="D3638" s="69"/>
      <c r="E3638" s="69"/>
      <c r="F3638" s="69"/>
      <c r="G3638" s="82"/>
      <c r="H3638" s="78"/>
      <c r="I3638" s="28">
        <f ca="1">SUMIF('IMPORTBFT (ID)'!$A$3:$A$5000,$G$4:$G$7322,'IMPORTBFT (ID)'!$B$3:$B$5000)</f>
        <v>0</v>
      </c>
      <c r="J3638" s="72"/>
      <c r="K3638" s="18" t="str">
        <f t="shared" ca="1" si="0"/>
        <v>-</v>
      </c>
      <c r="L3638" s="19" t="e">
        <f>IF(G3638=#REF!,#REF!,"FALSO")</f>
        <v>#REF!</v>
      </c>
      <c r="M3638" s="75"/>
      <c r="N3638" s="76"/>
    </row>
    <row r="3639" spans="1:14" ht="15">
      <c r="A3639" s="80"/>
      <c r="B3639" s="81"/>
      <c r="C3639" s="69"/>
      <c r="D3639" s="69"/>
      <c r="E3639" s="69"/>
      <c r="F3639" s="69"/>
      <c r="G3639" s="82"/>
      <c r="H3639" s="78"/>
      <c r="I3639" s="28">
        <f ca="1">SUMIF('IMPORTBFT (ID)'!$A$3:$A$5000,$G$4:$G$7322,'IMPORTBFT (ID)'!$B$3:$B$5000)</f>
        <v>0</v>
      </c>
      <c r="J3639" s="72"/>
      <c r="K3639" s="18" t="str">
        <f t="shared" ca="1" si="0"/>
        <v>-</v>
      </c>
      <c r="L3639" s="19" t="e">
        <f>IF(G3639=#REF!,#REF!,"FALSO")</f>
        <v>#REF!</v>
      </c>
      <c r="M3639" s="75"/>
      <c r="N3639" s="76"/>
    </row>
    <row r="3640" spans="1:14" ht="15">
      <c r="A3640" s="80"/>
      <c r="B3640" s="81"/>
      <c r="C3640" s="69"/>
      <c r="D3640" s="69"/>
      <c r="E3640" s="69"/>
      <c r="F3640" s="69"/>
      <c r="G3640" s="82"/>
      <c r="H3640" s="78"/>
      <c r="I3640" s="28">
        <f ca="1">SUMIF('IMPORTBFT (ID)'!$A$3:$A$5000,$G$4:$G$7322,'IMPORTBFT (ID)'!$B$3:$B$5000)</f>
        <v>0</v>
      </c>
      <c r="J3640" s="72"/>
      <c r="K3640" s="18" t="str">
        <f t="shared" ca="1" si="0"/>
        <v>-</v>
      </c>
      <c r="L3640" s="19" t="e">
        <f>IF(G3640=#REF!,#REF!,"FALSO")</f>
        <v>#REF!</v>
      </c>
      <c r="M3640" s="75"/>
      <c r="N3640" s="76"/>
    </row>
    <row r="3641" spans="1:14" ht="15">
      <c r="A3641" s="80"/>
      <c r="B3641" s="81"/>
      <c r="C3641" s="69"/>
      <c r="D3641" s="69"/>
      <c r="E3641" s="69"/>
      <c r="F3641" s="69"/>
      <c r="G3641" s="82"/>
      <c r="H3641" s="78"/>
      <c r="I3641" s="28">
        <f ca="1">SUMIF('IMPORTBFT (ID)'!$A$3:$A$5000,$G$4:$G$7322,'IMPORTBFT (ID)'!$B$3:$B$5000)</f>
        <v>0</v>
      </c>
      <c r="J3641" s="72"/>
      <c r="K3641" s="18" t="str">
        <f t="shared" ca="1" si="0"/>
        <v>-</v>
      </c>
      <c r="L3641" s="19" t="e">
        <f>IF(G3641=#REF!,#REF!,"FALSO")</f>
        <v>#REF!</v>
      </c>
      <c r="M3641" s="75"/>
      <c r="N3641" s="76"/>
    </row>
    <row r="3642" spans="1:14" ht="15">
      <c r="A3642" s="80"/>
      <c r="B3642" s="81"/>
      <c r="C3642" s="69"/>
      <c r="D3642" s="69"/>
      <c r="E3642" s="69"/>
      <c r="F3642" s="69"/>
      <c r="G3642" s="82"/>
      <c r="H3642" s="78"/>
      <c r="I3642" s="28">
        <f ca="1">SUMIF('IMPORTBFT (ID)'!$A$3:$A$5000,$G$4:$G$7322,'IMPORTBFT (ID)'!$B$3:$B$5000)</f>
        <v>0</v>
      </c>
      <c r="J3642" s="72"/>
      <c r="K3642" s="18" t="str">
        <f t="shared" ca="1" si="0"/>
        <v>-</v>
      </c>
      <c r="L3642" s="19" t="e">
        <f>IF(G3642=#REF!,#REF!,"FALSO")</f>
        <v>#REF!</v>
      </c>
      <c r="M3642" s="75"/>
      <c r="N3642" s="76"/>
    </row>
    <row r="3643" spans="1:14" ht="15">
      <c r="A3643" s="80"/>
      <c r="B3643" s="81"/>
      <c r="C3643" s="69"/>
      <c r="D3643" s="69"/>
      <c r="E3643" s="69"/>
      <c r="F3643" s="69"/>
      <c r="G3643" s="82"/>
      <c r="H3643" s="78"/>
      <c r="I3643" s="28">
        <f ca="1">SUMIF('IMPORTBFT (ID)'!$A$3:$A$5000,$G$4:$G$7322,'IMPORTBFT (ID)'!$B$3:$B$5000)</f>
        <v>0</v>
      </c>
      <c r="J3643" s="72"/>
      <c r="K3643" s="18" t="str">
        <f t="shared" ca="1" si="0"/>
        <v>-</v>
      </c>
      <c r="L3643" s="19" t="e">
        <f>IF(G3643=#REF!,#REF!,"FALSO")</f>
        <v>#REF!</v>
      </c>
      <c r="M3643" s="75"/>
      <c r="N3643" s="76"/>
    </row>
    <row r="3644" spans="1:14" ht="15">
      <c r="A3644" s="80"/>
      <c r="B3644" s="81"/>
      <c r="C3644" s="69"/>
      <c r="D3644" s="69"/>
      <c r="E3644" s="69"/>
      <c r="F3644" s="69"/>
      <c r="G3644" s="82"/>
      <c r="H3644" s="78"/>
      <c r="I3644" s="28">
        <f ca="1">SUMIF('IMPORTBFT (ID)'!$A$3:$A$5000,$G$4:$G$7322,'IMPORTBFT (ID)'!$B$3:$B$5000)</f>
        <v>0</v>
      </c>
      <c r="J3644" s="72"/>
      <c r="K3644" s="18" t="str">
        <f t="shared" ca="1" si="0"/>
        <v>-</v>
      </c>
      <c r="L3644" s="19" t="e">
        <f>IF(G3644=#REF!,#REF!,"FALSO")</f>
        <v>#REF!</v>
      </c>
      <c r="M3644" s="75"/>
      <c r="N3644" s="76"/>
    </row>
    <row r="3645" spans="1:14" ht="15">
      <c r="A3645" s="80"/>
      <c r="B3645" s="81"/>
      <c r="C3645" s="69"/>
      <c r="D3645" s="69"/>
      <c r="E3645" s="69"/>
      <c r="F3645" s="69"/>
      <c r="G3645" s="82"/>
      <c r="H3645" s="78"/>
      <c r="I3645" s="28">
        <f ca="1">SUMIF('IMPORTBFT (ID)'!$A$3:$A$5000,$G$4:$G$7322,'IMPORTBFT (ID)'!$B$3:$B$5000)</f>
        <v>0</v>
      </c>
      <c r="J3645" s="72"/>
      <c r="K3645" s="18" t="str">
        <f t="shared" ca="1" si="0"/>
        <v>-</v>
      </c>
      <c r="L3645" s="19" t="e">
        <f>IF(G3645=#REF!,#REF!,"FALSO")</f>
        <v>#REF!</v>
      </c>
      <c r="M3645" s="75"/>
      <c r="N3645" s="76"/>
    </row>
    <row r="3646" spans="1:14" ht="15">
      <c r="A3646" s="80"/>
      <c r="B3646" s="81"/>
      <c r="C3646" s="69"/>
      <c r="D3646" s="69"/>
      <c r="E3646" s="69"/>
      <c r="F3646" s="69"/>
      <c r="G3646" s="82"/>
      <c r="H3646" s="78"/>
      <c r="I3646" s="28">
        <f ca="1">SUMIF('IMPORTBFT (ID)'!$A$3:$A$5000,$G$4:$G$7322,'IMPORTBFT (ID)'!$B$3:$B$5000)</f>
        <v>0</v>
      </c>
      <c r="J3646" s="72"/>
      <c r="K3646" s="18" t="str">
        <f t="shared" ca="1" si="0"/>
        <v>-</v>
      </c>
      <c r="L3646" s="19" t="e">
        <f>IF(G3646=#REF!,#REF!,"FALSO")</f>
        <v>#REF!</v>
      </c>
      <c r="M3646" s="75"/>
      <c r="N3646" s="76"/>
    </row>
    <row r="3647" spans="1:14" ht="15">
      <c r="A3647" s="80"/>
      <c r="B3647" s="81"/>
      <c r="C3647" s="69"/>
      <c r="D3647" s="69"/>
      <c r="E3647" s="69"/>
      <c r="F3647" s="69"/>
      <c r="G3647" s="82"/>
      <c r="H3647" s="78"/>
      <c r="I3647" s="28">
        <f ca="1">SUMIF('IMPORTBFT (ID)'!$A$3:$A$5000,$G$4:$G$7322,'IMPORTBFT (ID)'!$B$3:$B$5000)</f>
        <v>0</v>
      </c>
      <c r="J3647" s="72"/>
      <c r="K3647" s="18" t="str">
        <f t="shared" ca="1" si="0"/>
        <v>-</v>
      </c>
      <c r="L3647" s="19" t="e">
        <f>IF(G3647=#REF!,#REF!,"FALSO")</f>
        <v>#REF!</v>
      </c>
      <c r="M3647" s="75"/>
      <c r="N3647" s="76"/>
    </row>
    <row r="3648" spans="1:14" ht="15">
      <c r="A3648" s="80"/>
      <c r="B3648" s="81"/>
      <c r="C3648" s="69"/>
      <c r="D3648" s="69"/>
      <c r="E3648" s="69"/>
      <c r="F3648" s="69"/>
      <c r="G3648" s="82"/>
      <c r="H3648" s="78"/>
      <c r="I3648" s="28">
        <f ca="1">SUMIF('IMPORTBFT (ID)'!$A$3:$A$5000,$G$4:$G$7322,'IMPORTBFT (ID)'!$B$3:$B$5000)</f>
        <v>0</v>
      </c>
      <c r="J3648" s="72"/>
      <c r="K3648" s="18" t="str">
        <f t="shared" ca="1" si="0"/>
        <v>-</v>
      </c>
      <c r="L3648" s="19" t="e">
        <f>IF(G3648=#REF!,#REF!,"FALSO")</f>
        <v>#REF!</v>
      </c>
      <c r="M3648" s="75"/>
      <c r="N3648" s="76"/>
    </row>
    <row r="3649" spans="1:14" ht="15">
      <c r="A3649" s="80"/>
      <c r="B3649" s="81"/>
      <c r="C3649" s="69"/>
      <c r="D3649" s="69"/>
      <c r="E3649" s="69"/>
      <c r="F3649" s="69"/>
      <c r="G3649" s="82"/>
      <c r="H3649" s="78"/>
      <c r="I3649" s="28">
        <f ca="1">SUMIF('IMPORTBFT (ID)'!$A$3:$A$5000,$G$4:$G$7322,'IMPORTBFT (ID)'!$B$3:$B$5000)</f>
        <v>0</v>
      </c>
      <c r="J3649" s="72"/>
      <c r="K3649" s="18" t="str">
        <f t="shared" ca="1" si="0"/>
        <v>-</v>
      </c>
      <c r="L3649" s="19" t="e">
        <f>IF(G3649=#REF!,#REF!,"FALSO")</f>
        <v>#REF!</v>
      </c>
      <c r="M3649" s="75"/>
      <c r="N3649" s="76"/>
    </row>
    <row r="3650" spans="1:14" ht="15">
      <c r="A3650" s="80"/>
      <c r="B3650" s="81"/>
      <c r="C3650" s="69"/>
      <c r="D3650" s="69"/>
      <c r="E3650" s="69"/>
      <c r="F3650" s="69"/>
      <c r="G3650" s="82"/>
      <c r="H3650" s="78"/>
      <c r="I3650" s="28">
        <f ca="1">SUMIF('IMPORTBFT (ID)'!$A$3:$A$5000,$G$4:$G$7322,'IMPORTBFT (ID)'!$B$3:$B$5000)</f>
        <v>0</v>
      </c>
      <c r="J3650" s="72"/>
      <c r="K3650" s="18" t="str">
        <f t="shared" ca="1" si="0"/>
        <v>-</v>
      </c>
      <c r="L3650" s="19" t="e">
        <f>IF(G3650=#REF!,#REF!,"FALSO")</f>
        <v>#REF!</v>
      </c>
      <c r="M3650" s="75"/>
      <c r="N3650" s="76"/>
    </row>
    <row r="3651" spans="1:14" ht="15">
      <c r="A3651" s="80"/>
      <c r="B3651" s="81"/>
      <c r="C3651" s="69"/>
      <c r="D3651" s="69"/>
      <c r="E3651" s="69"/>
      <c r="F3651" s="69"/>
      <c r="G3651" s="82"/>
      <c r="H3651" s="78"/>
      <c r="I3651" s="28">
        <f ca="1">SUMIF('IMPORTBFT (ID)'!$A$3:$A$5000,$G$4:$G$7322,'IMPORTBFT (ID)'!$B$3:$B$5000)</f>
        <v>0</v>
      </c>
      <c r="J3651" s="72"/>
      <c r="K3651" s="18" t="str">
        <f t="shared" ca="1" si="0"/>
        <v>-</v>
      </c>
      <c r="L3651" s="19" t="e">
        <f>IF(G3651=#REF!,#REF!,"FALSO")</f>
        <v>#REF!</v>
      </c>
      <c r="M3651" s="75"/>
      <c r="N3651" s="76"/>
    </row>
    <row r="3652" spans="1:14" ht="15">
      <c r="A3652" s="80"/>
      <c r="B3652" s="81"/>
      <c r="C3652" s="69"/>
      <c r="D3652" s="69"/>
      <c r="E3652" s="69"/>
      <c r="F3652" s="69"/>
      <c r="G3652" s="82"/>
      <c r="H3652" s="78"/>
      <c r="I3652" s="28">
        <f ca="1">SUMIF('IMPORTBFT (ID)'!$A$3:$A$5000,$G$4:$G$7322,'IMPORTBFT (ID)'!$B$3:$B$5000)</f>
        <v>0</v>
      </c>
      <c r="J3652" s="72"/>
      <c r="K3652" s="18" t="str">
        <f t="shared" ca="1" si="0"/>
        <v>-</v>
      </c>
      <c r="L3652" s="19" t="e">
        <f>IF(G3652=#REF!,#REF!,"FALSO")</f>
        <v>#REF!</v>
      </c>
      <c r="M3652" s="75"/>
      <c r="N3652" s="76"/>
    </row>
    <row r="3653" spans="1:14" ht="15">
      <c r="A3653" s="80"/>
      <c r="B3653" s="81"/>
      <c r="C3653" s="69"/>
      <c r="D3653" s="69"/>
      <c r="E3653" s="69"/>
      <c r="F3653" s="69"/>
      <c r="G3653" s="82"/>
      <c r="H3653" s="78"/>
      <c r="I3653" s="28">
        <f ca="1">SUMIF('IMPORTBFT (ID)'!$A$3:$A$5000,$G$4:$G$7322,'IMPORTBFT (ID)'!$B$3:$B$5000)</f>
        <v>0</v>
      </c>
      <c r="J3653" s="72"/>
      <c r="K3653" s="18" t="str">
        <f t="shared" ca="1" si="0"/>
        <v>-</v>
      </c>
      <c r="L3653" s="19" t="e">
        <f>IF(G3653=#REF!,#REF!,"FALSO")</f>
        <v>#REF!</v>
      </c>
      <c r="M3653" s="75"/>
      <c r="N3653" s="76"/>
    </row>
    <row r="3654" spans="1:14" ht="15">
      <c r="A3654" s="80"/>
      <c r="B3654" s="81"/>
      <c r="C3654" s="69"/>
      <c r="D3654" s="69"/>
      <c r="E3654" s="69"/>
      <c r="F3654" s="69"/>
      <c r="G3654" s="82"/>
      <c r="H3654" s="78"/>
      <c r="I3654" s="28">
        <f ca="1">SUMIF('IMPORTBFT (ID)'!$A$3:$A$5000,$G$4:$G$7322,'IMPORTBFT (ID)'!$B$3:$B$5000)</f>
        <v>0</v>
      </c>
      <c r="J3654" s="72"/>
      <c r="K3654" s="18" t="str">
        <f t="shared" ca="1" si="0"/>
        <v>-</v>
      </c>
      <c r="L3654" s="19" t="e">
        <f>IF(G3654=#REF!,#REF!,"FALSO")</f>
        <v>#REF!</v>
      </c>
      <c r="M3654" s="75"/>
      <c r="N3654" s="76"/>
    </row>
    <row r="3655" spans="1:14" ht="15">
      <c r="A3655" s="80"/>
      <c r="B3655" s="81"/>
      <c r="C3655" s="69"/>
      <c r="D3655" s="69"/>
      <c r="E3655" s="69"/>
      <c r="F3655" s="69"/>
      <c r="G3655" s="82"/>
      <c r="H3655" s="78"/>
      <c r="I3655" s="28">
        <f ca="1">SUMIF('IMPORTBFT (ID)'!$A$3:$A$5000,$G$4:$G$7322,'IMPORTBFT (ID)'!$B$3:$B$5000)</f>
        <v>0</v>
      </c>
      <c r="J3655" s="72"/>
      <c r="K3655" s="18" t="str">
        <f t="shared" ca="1" si="0"/>
        <v>-</v>
      </c>
      <c r="L3655" s="19" t="e">
        <f>IF(G3655=#REF!,#REF!,"FALSO")</f>
        <v>#REF!</v>
      </c>
      <c r="M3655" s="75"/>
      <c r="N3655" s="76"/>
    </row>
    <row r="3656" spans="1:14" ht="15">
      <c r="A3656" s="80"/>
      <c r="B3656" s="81"/>
      <c r="C3656" s="69"/>
      <c r="D3656" s="69"/>
      <c r="E3656" s="69"/>
      <c r="F3656" s="69"/>
      <c r="G3656" s="82"/>
      <c r="H3656" s="78"/>
      <c r="I3656" s="28">
        <f ca="1">SUMIF('IMPORTBFT (ID)'!$A$3:$A$5000,$G$4:$G$7322,'IMPORTBFT (ID)'!$B$3:$B$5000)</f>
        <v>0</v>
      </c>
      <c r="J3656" s="72"/>
      <c r="K3656" s="18" t="str">
        <f t="shared" ca="1" si="0"/>
        <v>-</v>
      </c>
      <c r="L3656" s="19" t="e">
        <f>IF(G3656=#REF!,#REF!,"FALSO")</f>
        <v>#REF!</v>
      </c>
      <c r="M3656" s="75"/>
      <c r="N3656" s="76"/>
    </row>
    <row r="3657" spans="1:14" ht="15">
      <c r="A3657" s="80"/>
      <c r="B3657" s="81"/>
      <c r="C3657" s="69"/>
      <c r="D3657" s="69"/>
      <c r="E3657" s="69"/>
      <c r="F3657" s="69"/>
      <c r="G3657" s="82"/>
      <c r="H3657" s="78"/>
      <c r="I3657" s="28">
        <f ca="1">SUMIF('IMPORTBFT (ID)'!$A$3:$A$5000,$G$4:$G$7322,'IMPORTBFT (ID)'!$B$3:$B$5000)</f>
        <v>0</v>
      </c>
      <c r="J3657" s="72"/>
      <c r="K3657" s="18" t="str">
        <f t="shared" ca="1" si="0"/>
        <v>-</v>
      </c>
      <c r="L3657" s="19" t="e">
        <f>IF(G3657=#REF!,#REF!,"FALSO")</f>
        <v>#REF!</v>
      </c>
      <c r="M3657" s="75"/>
      <c r="N3657" s="76"/>
    </row>
    <row r="3658" spans="1:14" ht="15">
      <c r="A3658" s="80"/>
      <c r="B3658" s="81"/>
      <c r="C3658" s="69"/>
      <c r="D3658" s="69"/>
      <c r="E3658" s="69"/>
      <c r="F3658" s="69"/>
      <c r="G3658" s="82"/>
      <c r="H3658" s="78"/>
      <c r="I3658" s="28">
        <f ca="1">SUMIF('IMPORTBFT (ID)'!$A$3:$A$5000,$G$4:$G$7322,'IMPORTBFT (ID)'!$B$3:$B$5000)</f>
        <v>0</v>
      </c>
      <c r="J3658" s="72"/>
      <c r="K3658" s="18" t="str">
        <f t="shared" ca="1" si="0"/>
        <v>-</v>
      </c>
      <c r="L3658" s="19" t="e">
        <f>IF(G3658=#REF!,#REF!,"FALSO")</f>
        <v>#REF!</v>
      </c>
      <c r="M3658" s="75"/>
      <c r="N3658" s="76"/>
    </row>
    <row r="3659" spans="1:14" ht="15">
      <c r="A3659" s="80"/>
      <c r="B3659" s="81"/>
      <c r="C3659" s="69"/>
      <c r="D3659" s="69"/>
      <c r="E3659" s="69"/>
      <c r="F3659" s="69"/>
      <c r="G3659" s="82"/>
      <c r="H3659" s="78"/>
      <c r="I3659" s="28">
        <f ca="1">SUMIF('IMPORTBFT (ID)'!$A$3:$A$5000,$G$4:$G$7322,'IMPORTBFT (ID)'!$B$3:$B$5000)</f>
        <v>0</v>
      </c>
      <c r="J3659" s="72"/>
      <c r="K3659" s="18" t="str">
        <f t="shared" ca="1" si="0"/>
        <v>-</v>
      </c>
      <c r="L3659" s="19" t="e">
        <f>IF(G3659=#REF!,#REF!,"FALSO")</f>
        <v>#REF!</v>
      </c>
      <c r="M3659" s="75"/>
      <c r="N3659" s="76"/>
    </row>
    <row r="3660" spans="1:14" ht="15">
      <c r="A3660" s="80"/>
      <c r="B3660" s="81"/>
      <c r="C3660" s="69"/>
      <c r="D3660" s="69"/>
      <c r="E3660" s="69"/>
      <c r="F3660" s="69"/>
      <c r="G3660" s="82"/>
      <c r="H3660" s="78"/>
      <c r="I3660" s="28">
        <f ca="1">SUMIF('IMPORTBFT (ID)'!$A$3:$A$5000,$G$4:$G$7322,'IMPORTBFT (ID)'!$B$3:$B$5000)</f>
        <v>0</v>
      </c>
      <c r="J3660" s="72"/>
      <c r="K3660" s="18" t="str">
        <f t="shared" ca="1" si="0"/>
        <v>-</v>
      </c>
      <c r="L3660" s="19" t="e">
        <f>IF(G3660=#REF!,#REF!,"FALSO")</f>
        <v>#REF!</v>
      </c>
      <c r="M3660" s="75"/>
      <c r="N3660" s="76"/>
    </row>
    <row r="3661" spans="1:14" ht="15">
      <c r="A3661" s="80"/>
      <c r="B3661" s="81"/>
      <c r="C3661" s="69"/>
      <c r="D3661" s="69"/>
      <c r="E3661" s="69"/>
      <c r="F3661" s="69"/>
      <c r="G3661" s="82"/>
      <c r="H3661" s="78"/>
      <c r="I3661" s="28">
        <f ca="1">SUMIF('IMPORTBFT (ID)'!$A$3:$A$5000,$G$4:$G$7322,'IMPORTBFT (ID)'!$B$3:$B$5000)</f>
        <v>0</v>
      </c>
      <c r="J3661" s="72"/>
      <c r="K3661" s="18" t="str">
        <f t="shared" ca="1" si="0"/>
        <v>-</v>
      </c>
      <c r="L3661" s="19" t="e">
        <f>IF(G3661=#REF!,#REF!,"FALSO")</f>
        <v>#REF!</v>
      </c>
      <c r="M3661" s="75"/>
      <c r="N3661" s="76"/>
    </row>
    <row r="3662" spans="1:14" ht="15">
      <c r="A3662" s="80"/>
      <c r="B3662" s="81"/>
      <c r="C3662" s="69"/>
      <c r="D3662" s="69"/>
      <c r="E3662" s="69"/>
      <c r="F3662" s="69"/>
      <c r="G3662" s="82"/>
      <c r="H3662" s="78"/>
      <c r="I3662" s="28">
        <f ca="1">SUMIF('IMPORTBFT (ID)'!$A$3:$A$5000,$G$4:$G$7322,'IMPORTBFT (ID)'!$B$3:$B$5000)</f>
        <v>0</v>
      </c>
      <c r="J3662" s="72"/>
      <c r="K3662" s="18" t="str">
        <f t="shared" ca="1" si="0"/>
        <v>-</v>
      </c>
      <c r="L3662" s="19" t="e">
        <f>IF(G3662=#REF!,#REF!,"FALSO")</f>
        <v>#REF!</v>
      </c>
      <c r="M3662" s="75"/>
      <c r="N3662" s="76"/>
    </row>
    <row r="3663" spans="1:14" ht="15">
      <c r="A3663" s="80"/>
      <c r="B3663" s="81"/>
      <c r="C3663" s="69"/>
      <c r="D3663" s="69"/>
      <c r="E3663" s="69"/>
      <c r="F3663" s="69"/>
      <c r="G3663" s="82"/>
      <c r="H3663" s="78"/>
      <c r="I3663" s="28">
        <f ca="1">SUMIF('IMPORTBFT (ID)'!$A$3:$A$5000,$G$4:$G$7322,'IMPORTBFT (ID)'!$B$3:$B$5000)</f>
        <v>0</v>
      </c>
      <c r="J3663" s="72"/>
      <c r="K3663" s="18" t="str">
        <f t="shared" ca="1" si="0"/>
        <v>-</v>
      </c>
      <c r="L3663" s="19" t="e">
        <f>IF(G3663=#REF!,#REF!,"FALSO")</f>
        <v>#REF!</v>
      </c>
      <c r="M3663" s="75"/>
      <c r="N3663" s="76"/>
    </row>
    <row r="3664" spans="1:14" ht="15">
      <c r="A3664" s="80"/>
      <c r="B3664" s="81"/>
      <c r="C3664" s="69"/>
      <c r="D3664" s="69"/>
      <c r="E3664" s="69"/>
      <c r="F3664" s="69"/>
      <c r="G3664" s="82"/>
      <c r="H3664" s="78"/>
      <c r="I3664" s="28">
        <f ca="1">SUMIF('IMPORTBFT (ID)'!$A$3:$A$5000,$G$4:$G$7322,'IMPORTBFT (ID)'!$B$3:$B$5000)</f>
        <v>0</v>
      </c>
      <c r="J3664" s="72"/>
      <c r="K3664" s="18" t="str">
        <f t="shared" ca="1" si="0"/>
        <v>-</v>
      </c>
      <c r="L3664" s="19" t="e">
        <f>IF(G3664=#REF!,#REF!,"FALSO")</f>
        <v>#REF!</v>
      </c>
      <c r="M3664" s="75"/>
      <c r="N3664" s="76"/>
    </row>
    <row r="3665" spans="1:14" ht="15">
      <c r="A3665" s="80"/>
      <c r="B3665" s="81"/>
      <c r="C3665" s="69"/>
      <c r="D3665" s="69"/>
      <c r="E3665" s="69"/>
      <c r="F3665" s="69"/>
      <c r="G3665" s="82"/>
      <c r="H3665" s="78"/>
      <c r="I3665" s="28">
        <f ca="1">SUMIF('IMPORTBFT (ID)'!$A$3:$A$5000,$G$4:$G$7322,'IMPORTBFT (ID)'!$B$3:$B$5000)</f>
        <v>0</v>
      </c>
      <c r="J3665" s="72"/>
      <c r="K3665" s="18" t="str">
        <f t="shared" ca="1" si="0"/>
        <v>-</v>
      </c>
      <c r="L3665" s="19" t="e">
        <f>IF(G3665=#REF!,#REF!,"FALSO")</f>
        <v>#REF!</v>
      </c>
      <c r="M3665" s="75"/>
      <c r="N3665" s="76"/>
    </row>
    <row r="3666" spans="1:14" ht="15">
      <c r="A3666" s="80"/>
      <c r="B3666" s="81"/>
      <c r="C3666" s="69"/>
      <c r="D3666" s="69"/>
      <c r="E3666" s="69"/>
      <c r="F3666" s="69"/>
      <c r="G3666" s="82"/>
      <c r="H3666" s="78"/>
      <c r="I3666" s="28">
        <f ca="1">SUMIF('IMPORTBFT (ID)'!$A$3:$A$5000,$G$4:$G$7322,'IMPORTBFT (ID)'!$B$3:$B$5000)</f>
        <v>0</v>
      </c>
      <c r="J3666" s="72"/>
      <c r="K3666" s="18" t="str">
        <f t="shared" ca="1" si="0"/>
        <v>-</v>
      </c>
      <c r="L3666" s="19" t="e">
        <f>IF(G3666=#REF!,#REF!,"FALSO")</f>
        <v>#REF!</v>
      </c>
      <c r="M3666" s="75"/>
      <c r="N3666" s="76"/>
    </row>
    <row r="3667" spans="1:14" ht="15">
      <c r="A3667" s="80"/>
      <c r="B3667" s="81"/>
      <c r="C3667" s="69"/>
      <c r="D3667" s="69"/>
      <c r="E3667" s="69"/>
      <c r="F3667" s="69"/>
      <c r="G3667" s="82"/>
      <c r="H3667" s="78"/>
      <c r="I3667" s="28">
        <f ca="1">SUMIF('IMPORTBFT (ID)'!$A$3:$A$5000,$G$4:$G$7322,'IMPORTBFT (ID)'!$B$3:$B$5000)</f>
        <v>0</v>
      </c>
      <c r="J3667" s="72"/>
      <c r="K3667" s="18" t="str">
        <f t="shared" ca="1" si="0"/>
        <v>-</v>
      </c>
      <c r="L3667" s="19" t="e">
        <f>IF(G3667=#REF!,#REF!,"FALSO")</f>
        <v>#REF!</v>
      </c>
      <c r="M3667" s="75"/>
      <c r="N3667" s="76"/>
    </row>
    <row r="3668" spans="1:14" ht="15">
      <c r="A3668" s="80"/>
      <c r="B3668" s="81"/>
      <c r="C3668" s="69"/>
      <c r="D3668" s="69"/>
      <c r="E3668" s="69"/>
      <c r="F3668" s="69"/>
      <c r="G3668" s="82"/>
      <c r="H3668" s="78"/>
      <c r="I3668" s="28">
        <f ca="1">SUMIF('IMPORTBFT (ID)'!$A$3:$A$5000,$G$4:$G$7322,'IMPORTBFT (ID)'!$B$3:$B$5000)</f>
        <v>0</v>
      </c>
      <c r="J3668" s="72"/>
      <c r="K3668" s="18" t="str">
        <f t="shared" ca="1" si="0"/>
        <v>-</v>
      </c>
      <c r="L3668" s="19" t="e">
        <f>IF(G3668=#REF!,#REF!,"FALSO")</f>
        <v>#REF!</v>
      </c>
      <c r="M3668" s="75"/>
      <c r="N3668" s="76"/>
    </row>
    <row r="3669" spans="1:14" ht="15">
      <c r="A3669" s="80"/>
      <c r="B3669" s="81"/>
      <c r="C3669" s="69"/>
      <c r="D3669" s="69"/>
      <c r="E3669" s="69"/>
      <c r="F3669" s="69"/>
      <c r="G3669" s="82"/>
      <c r="H3669" s="78"/>
      <c r="I3669" s="28">
        <f ca="1">SUMIF('IMPORTBFT (ID)'!$A$3:$A$5000,$G$4:$G$7322,'IMPORTBFT (ID)'!$B$3:$B$5000)</f>
        <v>0</v>
      </c>
      <c r="J3669" s="72"/>
      <c r="K3669" s="18" t="str">
        <f t="shared" ca="1" si="0"/>
        <v>-</v>
      </c>
      <c r="L3669" s="19" t="e">
        <f>IF(G3669=#REF!,#REF!,"FALSO")</f>
        <v>#REF!</v>
      </c>
      <c r="M3669" s="75"/>
      <c r="N3669" s="76"/>
    </row>
    <row r="3670" spans="1:14" ht="15">
      <c r="A3670" s="80"/>
      <c r="B3670" s="81"/>
      <c r="C3670" s="69"/>
      <c r="D3670" s="69"/>
      <c r="E3670" s="69"/>
      <c r="F3670" s="69"/>
      <c r="G3670" s="82"/>
      <c r="H3670" s="78"/>
      <c r="I3670" s="28">
        <f ca="1">SUMIF('IMPORTBFT (ID)'!$A$3:$A$5000,$G$4:$G$7322,'IMPORTBFT (ID)'!$B$3:$B$5000)</f>
        <v>0</v>
      </c>
      <c r="J3670" s="72"/>
      <c r="K3670" s="18" t="str">
        <f t="shared" ca="1" si="0"/>
        <v>-</v>
      </c>
      <c r="L3670" s="19" t="e">
        <f>IF(G3670=#REF!,#REF!,"FALSO")</f>
        <v>#REF!</v>
      </c>
      <c r="M3670" s="75"/>
      <c r="N3670" s="76"/>
    </row>
    <row r="3671" spans="1:14" ht="15">
      <c r="A3671" s="80"/>
      <c r="B3671" s="81"/>
      <c r="C3671" s="69"/>
      <c r="D3671" s="69"/>
      <c r="E3671" s="69"/>
      <c r="F3671" s="69"/>
      <c r="G3671" s="82"/>
      <c r="H3671" s="78"/>
      <c r="I3671" s="28">
        <f ca="1">SUMIF('IMPORTBFT (ID)'!$A$3:$A$5000,$G$4:$G$7322,'IMPORTBFT (ID)'!$B$3:$B$5000)</f>
        <v>0</v>
      </c>
      <c r="J3671" s="72"/>
      <c r="K3671" s="18" t="str">
        <f t="shared" ca="1" si="0"/>
        <v>-</v>
      </c>
      <c r="L3671" s="19" t="e">
        <f>IF(G3671=#REF!,#REF!,"FALSO")</f>
        <v>#REF!</v>
      </c>
      <c r="M3671" s="75"/>
      <c r="N3671" s="76"/>
    </row>
    <row r="3672" spans="1:14" ht="15">
      <c r="A3672" s="80"/>
      <c r="B3672" s="81"/>
      <c r="C3672" s="69"/>
      <c r="D3672" s="69"/>
      <c r="E3672" s="69"/>
      <c r="F3672" s="69"/>
      <c r="G3672" s="82"/>
      <c r="H3672" s="78"/>
      <c r="I3672" s="28">
        <f ca="1">SUMIF('IMPORTBFT (ID)'!$A$3:$A$5000,$G$4:$G$7322,'IMPORTBFT (ID)'!$B$3:$B$5000)</f>
        <v>0</v>
      </c>
      <c r="J3672" s="72"/>
      <c r="K3672" s="18" t="str">
        <f t="shared" ca="1" si="0"/>
        <v>-</v>
      </c>
      <c r="L3672" s="19" t="e">
        <f>IF(G3672=#REF!,#REF!,"FALSO")</f>
        <v>#REF!</v>
      </c>
      <c r="M3672" s="75"/>
      <c r="N3672" s="76"/>
    </row>
    <row r="3673" spans="1:14" ht="15">
      <c r="A3673" s="80"/>
      <c r="B3673" s="81"/>
      <c r="C3673" s="69"/>
      <c r="D3673" s="69"/>
      <c r="E3673" s="69"/>
      <c r="F3673" s="69"/>
      <c r="G3673" s="82"/>
      <c r="H3673" s="78"/>
      <c r="I3673" s="28">
        <f ca="1">SUMIF('IMPORTBFT (ID)'!$A$3:$A$5000,$G$4:$G$7322,'IMPORTBFT (ID)'!$B$3:$B$5000)</f>
        <v>0</v>
      </c>
      <c r="J3673" s="72"/>
      <c r="K3673" s="18" t="str">
        <f t="shared" ca="1" si="0"/>
        <v>-</v>
      </c>
      <c r="L3673" s="19" t="e">
        <f>IF(G3673=#REF!,#REF!,"FALSO")</f>
        <v>#REF!</v>
      </c>
      <c r="M3673" s="75"/>
      <c r="N3673" s="76"/>
    </row>
    <row r="3674" spans="1:14" ht="15">
      <c r="A3674" s="80"/>
      <c r="B3674" s="81"/>
      <c r="C3674" s="69"/>
      <c r="D3674" s="69"/>
      <c r="E3674" s="69"/>
      <c r="F3674" s="69"/>
      <c r="G3674" s="82"/>
      <c r="H3674" s="78"/>
      <c r="I3674" s="28">
        <f ca="1">SUMIF('IMPORTBFT (ID)'!$A$3:$A$5000,$G$4:$G$7322,'IMPORTBFT (ID)'!$B$3:$B$5000)</f>
        <v>0</v>
      </c>
      <c r="J3674" s="72"/>
      <c r="K3674" s="18" t="str">
        <f t="shared" ca="1" si="0"/>
        <v>-</v>
      </c>
      <c r="L3674" s="19" t="e">
        <f>IF(G3674=#REF!,#REF!,"FALSO")</f>
        <v>#REF!</v>
      </c>
      <c r="M3674" s="75"/>
      <c r="N3674" s="76"/>
    </row>
    <row r="3675" spans="1:14" ht="15">
      <c r="A3675" s="80"/>
      <c r="B3675" s="81"/>
      <c r="C3675" s="69"/>
      <c r="D3675" s="69"/>
      <c r="E3675" s="69"/>
      <c r="F3675" s="69"/>
      <c r="G3675" s="82"/>
      <c r="H3675" s="78"/>
      <c r="I3675" s="28">
        <f ca="1">SUMIF('IMPORTBFT (ID)'!$A$3:$A$5000,$G$4:$G$7322,'IMPORTBFT (ID)'!$B$3:$B$5000)</f>
        <v>0</v>
      </c>
      <c r="J3675" s="72"/>
      <c r="K3675" s="18" t="str">
        <f t="shared" ca="1" si="0"/>
        <v>-</v>
      </c>
      <c r="L3675" s="19" t="e">
        <f>IF(G3675=#REF!,#REF!,"FALSO")</f>
        <v>#REF!</v>
      </c>
      <c r="M3675" s="75"/>
      <c r="N3675" s="76"/>
    </row>
    <row r="3676" spans="1:14" ht="15">
      <c r="A3676" s="80"/>
      <c r="B3676" s="81"/>
      <c r="C3676" s="69"/>
      <c r="D3676" s="69"/>
      <c r="E3676" s="69"/>
      <c r="F3676" s="69"/>
      <c r="G3676" s="82"/>
      <c r="H3676" s="78"/>
      <c r="I3676" s="28">
        <f ca="1">SUMIF('IMPORTBFT (ID)'!$A$3:$A$5000,$G$4:$G$7322,'IMPORTBFT (ID)'!$B$3:$B$5000)</f>
        <v>0</v>
      </c>
      <c r="J3676" s="72"/>
      <c r="K3676" s="18" t="str">
        <f t="shared" ca="1" si="0"/>
        <v>-</v>
      </c>
      <c r="L3676" s="19" t="e">
        <f>IF(G3676=#REF!,#REF!,"FALSO")</f>
        <v>#REF!</v>
      </c>
      <c r="M3676" s="75"/>
      <c r="N3676" s="76"/>
    </row>
    <row r="3677" spans="1:14" ht="15">
      <c r="A3677" s="80"/>
      <c r="B3677" s="81"/>
      <c r="C3677" s="69"/>
      <c r="D3677" s="69"/>
      <c r="E3677" s="69"/>
      <c r="F3677" s="69"/>
      <c r="G3677" s="82"/>
      <c r="H3677" s="78"/>
      <c r="I3677" s="28">
        <f ca="1">SUMIF('IMPORTBFT (ID)'!$A$3:$A$5000,$G$4:$G$7322,'IMPORTBFT (ID)'!$B$3:$B$5000)</f>
        <v>0</v>
      </c>
      <c r="J3677" s="72"/>
      <c r="K3677" s="18" t="str">
        <f t="shared" ca="1" si="0"/>
        <v>-</v>
      </c>
      <c r="L3677" s="19" t="e">
        <f>IF(G3677=#REF!,#REF!,"FALSO")</f>
        <v>#REF!</v>
      </c>
      <c r="M3677" s="75"/>
      <c r="N3677" s="76"/>
    </row>
    <row r="3678" spans="1:14" ht="15">
      <c r="A3678" s="80"/>
      <c r="B3678" s="81"/>
      <c r="C3678" s="69"/>
      <c r="D3678" s="69"/>
      <c r="E3678" s="69"/>
      <c r="F3678" s="69"/>
      <c r="G3678" s="82"/>
      <c r="H3678" s="78"/>
      <c r="I3678" s="28">
        <f ca="1">SUMIF('IMPORTBFT (ID)'!$A$3:$A$5000,$G$4:$G$7322,'IMPORTBFT (ID)'!$B$3:$B$5000)</f>
        <v>0</v>
      </c>
      <c r="J3678" s="72"/>
      <c r="K3678" s="18" t="str">
        <f t="shared" ca="1" si="0"/>
        <v>-</v>
      </c>
      <c r="L3678" s="19" t="e">
        <f>IF(G3678=#REF!,#REF!,"FALSO")</f>
        <v>#REF!</v>
      </c>
      <c r="M3678" s="75"/>
      <c r="N3678" s="76"/>
    </row>
    <row r="3679" spans="1:14" ht="15">
      <c r="A3679" s="80"/>
      <c r="B3679" s="81"/>
      <c r="C3679" s="69"/>
      <c r="D3679" s="69"/>
      <c r="E3679" s="69"/>
      <c r="F3679" s="69"/>
      <c r="G3679" s="82"/>
      <c r="H3679" s="78"/>
      <c r="I3679" s="28">
        <f ca="1">SUMIF('IMPORTBFT (ID)'!$A$3:$A$5000,$G$4:$G$7322,'IMPORTBFT (ID)'!$B$3:$B$5000)</f>
        <v>0</v>
      </c>
      <c r="J3679" s="72"/>
      <c r="K3679" s="18" t="str">
        <f t="shared" ca="1" si="0"/>
        <v>-</v>
      </c>
      <c r="L3679" s="19" t="e">
        <f>IF(G3679=#REF!,#REF!,"FALSO")</f>
        <v>#REF!</v>
      </c>
      <c r="M3679" s="75"/>
      <c r="N3679" s="76"/>
    </row>
    <row r="3680" spans="1:14" ht="15">
      <c r="A3680" s="80"/>
      <c r="B3680" s="81"/>
      <c r="C3680" s="69"/>
      <c r="D3680" s="69"/>
      <c r="E3680" s="69"/>
      <c r="F3680" s="69"/>
      <c r="G3680" s="82"/>
      <c r="H3680" s="78"/>
      <c r="I3680" s="28">
        <f ca="1">SUMIF('IMPORTBFT (ID)'!$A$3:$A$5000,$G$4:$G$7322,'IMPORTBFT (ID)'!$B$3:$B$5000)</f>
        <v>0</v>
      </c>
      <c r="J3680" s="72"/>
      <c r="K3680" s="18" t="str">
        <f t="shared" ca="1" si="0"/>
        <v>-</v>
      </c>
      <c r="L3680" s="19" t="e">
        <f>IF(G3680=#REF!,#REF!,"FALSO")</f>
        <v>#REF!</v>
      </c>
      <c r="M3680" s="75"/>
      <c r="N3680" s="76"/>
    </row>
    <row r="3681" spans="1:14" ht="15">
      <c r="A3681" s="80"/>
      <c r="B3681" s="81"/>
      <c r="C3681" s="69"/>
      <c r="D3681" s="69"/>
      <c r="E3681" s="69"/>
      <c r="F3681" s="69"/>
      <c r="G3681" s="82"/>
      <c r="H3681" s="78"/>
      <c r="I3681" s="28">
        <f ca="1">SUMIF('IMPORTBFT (ID)'!$A$3:$A$5000,$G$4:$G$7322,'IMPORTBFT (ID)'!$B$3:$B$5000)</f>
        <v>0</v>
      </c>
      <c r="J3681" s="72"/>
      <c r="K3681" s="18" t="str">
        <f t="shared" ca="1" si="0"/>
        <v>-</v>
      </c>
      <c r="L3681" s="19" t="e">
        <f>IF(G3681=#REF!,#REF!,"FALSO")</f>
        <v>#REF!</v>
      </c>
      <c r="M3681" s="75"/>
      <c r="N3681" s="76"/>
    </row>
    <row r="3682" spans="1:14" ht="15">
      <c r="A3682" s="80"/>
      <c r="B3682" s="81"/>
      <c r="C3682" s="69"/>
      <c r="D3682" s="69"/>
      <c r="E3682" s="69"/>
      <c r="F3682" s="69"/>
      <c r="G3682" s="82"/>
      <c r="H3682" s="78"/>
      <c r="I3682" s="28">
        <f ca="1">SUMIF('IMPORTBFT (ID)'!$A$3:$A$5000,$G$4:$G$7322,'IMPORTBFT (ID)'!$B$3:$B$5000)</f>
        <v>0</v>
      </c>
      <c r="J3682" s="72"/>
      <c r="K3682" s="18" t="str">
        <f t="shared" ca="1" si="0"/>
        <v>-</v>
      </c>
      <c r="L3682" s="19" t="e">
        <f>IF(G3682=#REF!,#REF!,"FALSO")</f>
        <v>#REF!</v>
      </c>
      <c r="M3682" s="75"/>
      <c r="N3682" s="76"/>
    </row>
    <row r="3683" spans="1:14" ht="15">
      <c r="A3683" s="80"/>
      <c r="B3683" s="81"/>
      <c r="C3683" s="69"/>
      <c r="D3683" s="69"/>
      <c r="E3683" s="69"/>
      <c r="F3683" s="69"/>
      <c r="G3683" s="82"/>
      <c r="H3683" s="78"/>
      <c r="I3683" s="28">
        <f ca="1">SUMIF('IMPORTBFT (ID)'!$A$3:$A$5000,$G$4:$G$7322,'IMPORTBFT (ID)'!$B$3:$B$5000)</f>
        <v>0</v>
      </c>
      <c r="J3683" s="72"/>
      <c r="K3683" s="18" t="str">
        <f t="shared" ca="1" si="0"/>
        <v>-</v>
      </c>
      <c r="L3683" s="19" t="e">
        <f>IF(G3683=#REF!,#REF!,"FALSO")</f>
        <v>#REF!</v>
      </c>
      <c r="M3683" s="75"/>
      <c r="N3683" s="76"/>
    </row>
    <row r="3684" spans="1:14" ht="15">
      <c r="A3684" s="80"/>
      <c r="B3684" s="81"/>
      <c r="C3684" s="69"/>
      <c r="D3684" s="69"/>
      <c r="E3684" s="69"/>
      <c r="F3684" s="69"/>
      <c r="G3684" s="82"/>
      <c r="H3684" s="78"/>
      <c r="I3684" s="28">
        <f ca="1">SUMIF('IMPORTBFT (ID)'!$A$3:$A$5000,$G$4:$G$7322,'IMPORTBFT (ID)'!$B$3:$B$5000)</f>
        <v>0</v>
      </c>
      <c r="J3684" s="72"/>
      <c r="K3684" s="18" t="str">
        <f t="shared" ca="1" si="0"/>
        <v>-</v>
      </c>
      <c r="L3684" s="19" t="e">
        <f>IF(G3684=#REF!,#REF!,"FALSO")</f>
        <v>#REF!</v>
      </c>
      <c r="M3684" s="75"/>
      <c r="N3684" s="76"/>
    </row>
    <row r="3685" spans="1:14" ht="15">
      <c r="A3685" s="80"/>
      <c r="B3685" s="81"/>
      <c r="C3685" s="69"/>
      <c r="D3685" s="69"/>
      <c r="E3685" s="69"/>
      <c r="F3685" s="69"/>
      <c r="G3685" s="82"/>
      <c r="H3685" s="78"/>
      <c r="I3685" s="28">
        <f ca="1">SUMIF('IMPORTBFT (ID)'!$A$3:$A$5000,$G$4:$G$7322,'IMPORTBFT (ID)'!$B$3:$B$5000)</f>
        <v>0</v>
      </c>
      <c r="J3685" s="72"/>
      <c r="K3685" s="18" t="str">
        <f t="shared" ca="1" si="0"/>
        <v>-</v>
      </c>
      <c r="L3685" s="19" t="e">
        <f>IF(G3685=#REF!,#REF!,"FALSO")</f>
        <v>#REF!</v>
      </c>
      <c r="M3685" s="75"/>
      <c r="N3685" s="76"/>
    </row>
    <row r="3686" spans="1:14" ht="15">
      <c r="A3686" s="80"/>
      <c r="B3686" s="81"/>
      <c r="C3686" s="69"/>
      <c r="D3686" s="69"/>
      <c r="E3686" s="69"/>
      <c r="F3686" s="69"/>
      <c r="G3686" s="82"/>
      <c r="H3686" s="78"/>
      <c r="I3686" s="28">
        <f ca="1">SUMIF('IMPORTBFT (ID)'!$A$3:$A$5000,$G$4:$G$7322,'IMPORTBFT (ID)'!$B$3:$B$5000)</f>
        <v>0</v>
      </c>
      <c r="J3686" s="72"/>
      <c r="K3686" s="18" t="str">
        <f t="shared" ca="1" si="0"/>
        <v>-</v>
      </c>
      <c r="L3686" s="19" t="e">
        <f>IF(G3686=#REF!,#REF!,"FALSO")</f>
        <v>#REF!</v>
      </c>
      <c r="M3686" s="75"/>
      <c r="N3686" s="76"/>
    </row>
    <row r="3687" spans="1:14" ht="15">
      <c r="A3687" s="80"/>
      <c r="B3687" s="81"/>
      <c r="C3687" s="69"/>
      <c r="D3687" s="69"/>
      <c r="E3687" s="69"/>
      <c r="F3687" s="69"/>
      <c r="G3687" s="82"/>
      <c r="H3687" s="78"/>
      <c r="I3687" s="28">
        <f ca="1">SUMIF('IMPORTBFT (ID)'!$A$3:$A$5000,$G$4:$G$7322,'IMPORTBFT (ID)'!$B$3:$B$5000)</f>
        <v>0</v>
      </c>
      <c r="J3687" s="72"/>
      <c r="K3687" s="18" t="str">
        <f t="shared" ca="1" si="0"/>
        <v>-</v>
      </c>
      <c r="L3687" s="19" t="e">
        <f>IF(G3687=#REF!,#REF!,"FALSO")</f>
        <v>#REF!</v>
      </c>
      <c r="M3687" s="75"/>
      <c r="N3687" s="76"/>
    </row>
    <row r="3688" spans="1:14" ht="15">
      <c r="A3688" s="80"/>
      <c r="B3688" s="81"/>
      <c r="C3688" s="69"/>
      <c r="D3688" s="69"/>
      <c r="E3688" s="69"/>
      <c r="F3688" s="69"/>
      <c r="G3688" s="82"/>
      <c r="H3688" s="78"/>
      <c r="I3688" s="28">
        <f ca="1">SUMIF('IMPORTBFT (ID)'!$A$3:$A$5000,$G$4:$G$7322,'IMPORTBFT (ID)'!$B$3:$B$5000)</f>
        <v>0</v>
      </c>
      <c r="J3688" s="72"/>
      <c r="K3688" s="18" t="str">
        <f t="shared" ca="1" si="0"/>
        <v>-</v>
      </c>
      <c r="L3688" s="19" t="e">
        <f>IF(G3688=#REF!,#REF!,"FALSO")</f>
        <v>#REF!</v>
      </c>
      <c r="M3688" s="75"/>
      <c r="N3688" s="76"/>
    </row>
    <row r="3689" spans="1:14" ht="15">
      <c r="A3689" s="80"/>
      <c r="B3689" s="81"/>
      <c r="C3689" s="69"/>
      <c r="D3689" s="69"/>
      <c r="E3689" s="69"/>
      <c r="F3689" s="69"/>
      <c r="G3689" s="82"/>
      <c r="H3689" s="78"/>
      <c r="I3689" s="28">
        <f ca="1">SUMIF('IMPORTBFT (ID)'!$A$3:$A$5000,$G$4:$G$7322,'IMPORTBFT (ID)'!$B$3:$B$5000)</f>
        <v>0</v>
      </c>
      <c r="J3689" s="72"/>
      <c r="K3689" s="18" t="str">
        <f t="shared" ca="1" si="0"/>
        <v>-</v>
      </c>
      <c r="L3689" s="19" t="e">
        <f>IF(G3689=#REF!,#REF!,"FALSO")</f>
        <v>#REF!</v>
      </c>
      <c r="M3689" s="75"/>
      <c r="N3689" s="76"/>
    </row>
    <row r="3690" spans="1:14" ht="15">
      <c r="A3690" s="80"/>
      <c r="B3690" s="81"/>
      <c r="C3690" s="69"/>
      <c r="D3690" s="69"/>
      <c r="E3690" s="69"/>
      <c r="F3690" s="69"/>
      <c r="G3690" s="82"/>
      <c r="H3690" s="78"/>
      <c r="I3690" s="28">
        <f ca="1">SUMIF('IMPORTBFT (ID)'!$A$3:$A$5000,$G$4:$G$7322,'IMPORTBFT (ID)'!$B$3:$B$5000)</f>
        <v>0</v>
      </c>
      <c r="J3690" s="72"/>
      <c r="K3690" s="18" t="str">
        <f t="shared" ca="1" si="0"/>
        <v>-</v>
      </c>
      <c r="L3690" s="19" t="e">
        <f>IF(G3690=#REF!,#REF!,"FALSO")</f>
        <v>#REF!</v>
      </c>
      <c r="M3690" s="75"/>
      <c r="N3690" s="76"/>
    </row>
    <row r="3691" spans="1:14" ht="15">
      <c r="A3691" s="80"/>
      <c r="B3691" s="81"/>
      <c r="C3691" s="69"/>
      <c r="D3691" s="69"/>
      <c r="E3691" s="69"/>
      <c r="F3691" s="69"/>
      <c r="G3691" s="82"/>
      <c r="H3691" s="78"/>
      <c r="I3691" s="28">
        <f ca="1">SUMIF('IMPORTBFT (ID)'!$A$3:$A$5000,$G$4:$G$7322,'IMPORTBFT (ID)'!$B$3:$B$5000)</f>
        <v>0</v>
      </c>
      <c r="J3691" s="72"/>
      <c r="K3691" s="18" t="str">
        <f t="shared" ca="1" si="0"/>
        <v>-</v>
      </c>
      <c r="L3691" s="19" t="e">
        <f>IF(G3691=#REF!,#REF!,"FALSO")</f>
        <v>#REF!</v>
      </c>
      <c r="M3691" s="75"/>
      <c r="N3691" s="76"/>
    </row>
    <row r="3692" spans="1:14" ht="15">
      <c r="A3692" s="80"/>
      <c r="B3692" s="81"/>
      <c r="C3692" s="69"/>
      <c r="D3692" s="69"/>
      <c r="E3692" s="69"/>
      <c r="F3692" s="69"/>
      <c r="G3692" s="82"/>
      <c r="H3692" s="78"/>
      <c r="I3692" s="28">
        <f ca="1">SUMIF('IMPORTBFT (ID)'!$A$3:$A$5000,$G$4:$G$7322,'IMPORTBFT (ID)'!$B$3:$B$5000)</f>
        <v>0</v>
      </c>
      <c r="J3692" s="72"/>
      <c r="K3692" s="18" t="str">
        <f t="shared" ca="1" si="0"/>
        <v>-</v>
      </c>
      <c r="L3692" s="19" t="e">
        <f>IF(G3692=#REF!,#REF!,"FALSO")</f>
        <v>#REF!</v>
      </c>
      <c r="M3692" s="75"/>
      <c r="N3692" s="76"/>
    </row>
    <row r="3693" spans="1:14" ht="15">
      <c r="A3693" s="80"/>
      <c r="B3693" s="81"/>
      <c r="C3693" s="69"/>
      <c r="D3693" s="69"/>
      <c r="E3693" s="69"/>
      <c r="F3693" s="69"/>
      <c r="G3693" s="82"/>
      <c r="H3693" s="78"/>
      <c r="I3693" s="28">
        <f ca="1">SUMIF('IMPORTBFT (ID)'!$A$3:$A$5000,$G$4:$G$7322,'IMPORTBFT (ID)'!$B$3:$B$5000)</f>
        <v>0</v>
      </c>
      <c r="J3693" s="72"/>
      <c r="K3693" s="18" t="str">
        <f t="shared" ca="1" si="0"/>
        <v>-</v>
      </c>
      <c r="L3693" s="19" t="e">
        <f>IF(G3693=#REF!,#REF!,"FALSO")</f>
        <v>#REF!</v>
      </c>
      <c r="M3693" s="75"/>
      <c r="N3693" s="76"/>
    </row>
    <row r="3694" spans="1:14" ht="15">
      <c r="A3694" s="80"/>
      <c r="B3694" s="81"/>
      <c r="C3694" s="69"/>
      <c r="D3694" s="69"/>
      <c r="E3694" s="69"/>
      <c r="F3694" s="69"/>
      <c r="G3694" s="82"/>
      <c r="H3694" s="78"/>
      <c r="I3694" s="28">
        <f ca="1">SUMIF('IMPORTBFT (ID)'!$A$3:$A$5000,$G$4:$G$7322,'IMPORTBFT (ID)'!$B$3:$B$5000)</f>
        <v>0</v>
      </c>
      <c r="J3694" s="72"/>
      <c r="K3694" s="18" t="str">
        <f t="shared" ca="1" si="0"/>
        <v>-</v>
      </c>
      <c r="L3694" s="19" t="e">
        <f>IF(G3694=#REF!,#REF!,"FALSO")</f>
        <v>#REF!</v>
      </c>
      <c r="M3694" s="75"/>
      <c r="N3694" s="76"/>
    </row>
    <row r="3695" spans="1:14" ht="15">
      <c r="A3695" s="80"/>
      <c r="B3695" s="81"/>
      <c r="C3695" s="69"/>
      <c r="D3695" s="69"/>
      <c r="E3695" s="69"/>
      <c r="F3695" s="69"/>
      <c r="G3695" s="82"/>
      <c r="H3695" s="78"/>
      <c r="I3695" s="28">
        <f ca="1">SUMIF('IMPORTBFT (ID)'!$A$3:$A$5000,$G$4:$G$7322,'IMPORTBFT (ID)'!$B$3:$B$5000)</f>
        <v>0</v>
      </c>
      <c r="J3695" s="72"/>
      <c r="K3695" s="18" t="str">
        <f t="shared" ca="1" si="0"/>
        <v>-</v>
      </c>
      <c r="L3695" s="19" t="e">
        <f>IF(G3695=#REF!,#REF!,"FALSO")</f>
        <v>#REF!</v>
      </c>
      <c r="M3695" s="75"/>
      <c r="N3695" s="76"/>
    </row>
    <row r="3696" spans="1:14" ht="15">
      <c r="A3696" s="80"/>
      <c r="B3696" s="81"/>
      <c r="C3696" s="69"/>
      <c r="D3696" s="69"/>
      <c r="E3696" s="69"/>
      <c r="F3696" s="69"/>
      <c r="G3696" s="82"/>
      <c r="H3696" s="78"/>
      <c r="I3696" s="28">
        <f ca="1">SUMIF('IMPORTBFT (ID)'!$A$3:$A$5000,$G$4:$G$7322,'IMPORTBFT (ID)'!$B$3:$B$5000)</f>
        <v>0</v>
      </c>
      <c r="J3696" s="72"/>
      <c r="K3696" s="18" t="str">
        <f t="shared" ca="1" si="0"/>
        <v>-</v>
      </c>
      <c r="L3696" s="19" t="e">
        <f>IF(G3696=#REF!,#REF!,"FALSO")</f>
        <v>#REF!</v>
      </c>
      <c r="M3696" s="75"/>
      <c r="N3696" s="76"/>
    </row>
    <row r="3697" spans="1:14" ht="15">
      <c r="A3697" s="80"/>
      <c r="B3697" s="81"/>
      <c r="C3697" s="69"/>
      <c r="D3697" s="69"/>
      <c r="E3697" s="69"/>
      <c r="F3697" s="69"/>
      <c r="G3697" s="82"/>
      <c r="H3697" s="78"/>
      <c r="I3697" s="28">
        <f ca="1">SUMIF('IMPORTBFT (ID)'!$A$3:$A$5000,$G$4:$G$7322,'IMPORTBFT (ID)'!$B$3:$B$5000)</f>
        <v>0</v>
      </c>
      <c r="J3697" s="72"/>
      <c r="K3697" s="18" t="str">
        <f t="shared" ca="1" si="0"/>
        <v>-</v>
      </c>
      <c r="L3697" s="19" t="e">
        <f>IF(G3697=#REF!,#REF!,"FALSO")</f>
        <v>#REF!</v>
      </c>
      <c r="M3697" s="75"/>
      <c r="N3697" s="76"/>
    </row>
    <row r="3698" spans="1:14" ht="15">
      <c r="A3698" s="80"/>
      <c r="B3698" s="81"/>
      <c r="C3698" s="69"/>
      <c r="D3698" s="69"/>
      <c r="E3698" s="69"/>
      <c r="F3698" s="69"/>
      <c r="G3698" s="82"/>
      <c r="H3698" s="78"/>
      <c r="I3698" s="28">
        <f ca="1">SUMIF('IMPORTBFT (ID)'!$A$3:$A$5000,$G$4:$G$7322,'IMPORTBFT (ID)'!$B$3:$B$5000)</f>
        <v>0</v>
      </c>
      <c r="J3698" s="72"/>
      <c r="K3698" s="18" t="str">
        <f t="shared" ca="1" si="0"/>
        <v>-</v>
      </c>
      <c r="L3698" s="19" t="e">
        <f>IF(G3698=#REF!,#REF!,"FALSO")</f>
        <v>#REF!</v>
      </c>
      <c r="M3698" s="75"/>
      <c r="N3698" s="76"/>
    </row>
    <row r="3699" spans="1:14" ht="15">
      <c r="A3699" s="80"/>
      <c r="B3699" s="81"/>
      <c r="C3699" s="69"/>
      <c r="D3699" s="69"/>
      <c r="E3699" s="69"/>
      <c r="F3699" s="69"/>
      <c r="G3699" s="82"/>
      <c r="H3699" s="78"/>
      <c r="I3699" s="28">
        <f ca="1">SUMIF('IMPORTBFT (ID)'!$A$3:$A$5000,$G$4:$G$7322,'IMPORTBFT (ID)'!$B$3:$B$5000)</f>
        <v>0</v>
      </c>
      <c r="J3699" s="72"/>
      <c r="K3699" s="18" t="str">
        <f t="shared" ca="1" si="0"/>
        <v>-</v>
      </c>
      <c r="L3699" s="19" t="e">
        <f>IF(G3699=#REF!,#REF!,"FALSO")</f>
        <v>#REF!</v>
      </c>
      <c r="M3699" s="75"/>
      <c r="N3699" s="76"/>
    </row>
    <row r="3700" spans="1:14" ht="15">
      <c r="A3700" s="80"/>
      <c r="B3700" s="81"/>
      <c r="C3700" s="69"/>
      <c r="D3700" s="69"/>
      <c r="E3700" s="69"/>
      <c r="F3700" s="69"/>
      <c r="G3700" s="82"/>
      <c r="H3700" s="78"/>
      <c r="I3700" s="28">
        <f ca="1">SUMIF('IMPORTBFT (ID)'!$A$3:$A$5000,$G$4:$G$7322,'IMPORTBFT (ID)'!$B$3:$B$5000)</f>
        <v>0</v>
      </c>
      <c r="J3700" s="72"/>
      <c r="K3700" s="18" t="str">
        <f t="shared" ca="1" si="0"/>
        <v>-</v>
      </c>
      <c r="L3700" s="19" t="e">
        <f>IF(G3700=#REF!,#REF!,"FALSO")</f>
        <v>#REF!</v>
      </c>
      <c r="M3700" s="75"/>
      <c r="N3700" s="76"/>
    </row>
    <row r="3701" spans="1:14" ht="15">
      <c r="A3701" s="80"/>
      <c r="B3701" s="81"/>
      <c r="C3701" s="69"/>
      <c r="D3701" s="69"/>
      <c r="E3701" s="69"/>
      <c r="F3701" s="69"/>
      <c r="G3701" s="82"/>
      <c r="H3701" s="78"/>
      <c r="I3701" s="28">
        <f ca="1">SUMIF('IMPORTBFT (ID)'!$A$3:$A$5000,$G$4:$G$7322,'IMPORTBFT (ID)'!$B$3:$B$5000)</f>
        <v>0</v>
      </c>
      <c r="J3701" s="72"/>
      <c r="K3701" s="18" t="str">
        <f t="shared" ca="1" si="0"/>
        <v>-</v>
      </c>
      <c r="L3701" s="19" t="e">
        <f>IF(G3701=#REF!,#REF!,"FALSO")</f>
        <v>#REF!</v>
      </c>
      <c r="M3701" s="75"/>
      <c r="N3701" s="76"/>
    </row>
    <row r="3702" spans="1:14" ht="15">
      <c r="A3702" s="80"/>
      <c r="B3702" s="81"/>
      <c r="C3702" s="69"/>
      <c r="D3702" s="69"/>
      <c r="E3702" s="69"/>
      <c r="F3702" s="69"/>
      <c r="G3702" s="82"/>
      <c r="H3702" s="78"/>
      <c r="I3702" s="28">
        <f ca="1">SUMIF('IMPORTBFT (ID)'!$A$3:$A$5000,$G$4:$G$7322,'IMPORTBFT (ID)'!$B$3:$B$5000)</f>
        <v>0</v>
      </c>
      <c r="J3702" s="72"/>
      <c r="K3702" s="18" t="str">
        <f t="shared" ca="1" si="0"/>
        <v>-</v>
      </c>
      <c r="L3702" s="19" t="e">
        <f>IF(G3702=#REF!,#REF!,"FALSO")</f>
        <v>#REF!</v>
      </c>
      <c r="M3702" s="75"/>
      <c r="N3702" s="76"/>
    </row>
    <row r="3703" spans="1:14" ht="15">
      <c r="A3703" s="80"/>
      <c r="B3703" s="81"/>
      <c r="C3703" s="69"/>
      <c r="D3703" s="69"/>
      <c r="E3703" s="69"/>
      <c r="F3703" s="69"/>
      <c r="G3703" s="82"/>
      <c r="H3703" s="78"/>
      <c r="I3703" s="28">
        <f ca="1">SUMIF('IMPORTBFT (ID)'!$A$3:$A$5000,$G$4:$G$7322,'IMPORTBFT (ID)'!$B$3:$B$5000)</f>
        <v>0</v>
      </c>
      <c r="J3703" s="72"/>
      <c r="K3703" s="18" t="str">
        <f t="shared" ca="1" si="0"/>
        <v>-</v>
      </c>
      <c r="L3703" s="19" t="e">
        <f>IF(G3703=#REF!,#REF!,"FALSO")</f>
        <v>#REF!</v>
      </c>
      <c r="M3703" s="75"/>
      <c r="N3703" s="76"/>
    </row>
    <row r="3704" spans="1:14" ht="15">
      <c r="A3704" s="80"/>
      <c r="B3704" s="81"/>
      <c r="C3704" s="69"/>
      <c r="D3704" s="69"/>
      <c r="E3704" s="69"/>
      <c r="F3704" s="69"/>
      <c r="G3704" s="82"/>
      <c r="H3704" s="78"/>
      <c r="I3704" s="28">
        <f ca="1">SUMIF('IMPORTBFT (ID)'!$A$3:$A$5000,$G$4:$G$7322,'IMPORTBFT (ID)'!$B$3:$B$5000)</f>
        <v>0</v>
      </c>
      <c r="J3704" s="72"/>
      <c r="K3704" s="18" t="str">
        <f t="shared" ca="1" si="0"/>
        <v>-</v>
      </c>
      <c r="L3704" s="19" t="e">
        <f>IF(G3704=#REF!,#REF!,"FALSO")</f>
        <v>#REF!</v>
      </c>
      <c r="M3704" s="75"/>
      <c r="N3704" s="76"/>
    </row>
    <row r="3705" spans="1:14" ht="15">
      <c r="A3705" s="80"/>
      <c r="B3705" s="81"/>
      <c r="C3705" s="69"/>
      <c r="D3705" s="69"/>
      <c r="E3705" s="69"/>
      <c r="F3705" s="69"/>
      <c r="G3705" s="82"/>
      <c r="H3705" s="78"/>
      <c r="I3705" s="28">
        <f ca="1">SUMIF('IMPORTBFT (ID)'!$A$3:$A$5000,$G$4:$G$7322,'IMPORTBFT (ID)'!$B$3:$B$5000)</f>
        <v>0</v>
      </c>
      <c r="J3705" s="72"/>
      <c r="K3705" s="18" t="str">
        <f t="shared" ca="1" si="0"/>
        <v>-</v>
      </c>
      <c r="L3705" s="19" t="e">
        <f>IF(G3705=#REF!,#REF!,"FALSO")</f>
        <v>#REF!</v>
      </c>
      <c r="M3705" s="75"/>
      <c r="N3705" s="76"/>
    </row>
    <row r="3706" spans="1:14" ht="15">
      <c r="A3706" s="80"/>
      <c r="B3706" s="81"/>
      <c r="C3706" s="69"/>
      <c r="D3706" s="69"/>
      <c r="E3706" s="69"/>
      <c r="F3706" s="69"/>
      <c r="G3706" s="82"/>
      <c r="H3706" s="78"/>
      <c r="I3706" s="28">
        <f ca="1">SUMIF('IMPORTBFT (ID)'!$A$3:$A$5000,$G$4:$G$7322,'IMPORTBFT (ID)'!$B$3:$B$5000)</f>
        <v>0</v>
      </c>
      <c r="J3706" s="72"/>
      <c r="K3706" s="18" t="str">
        <f t="shared" ca="1" si="0"/>
        <v>-</v>
      </c>
      <c r="L3706" s="19" t="e">
        <f>IF(G3706=#REF!,#REF!,"FALSO")</f>
        <v>#REF!</v>
      </c>
      <c r="M3706" s="75"/>
      <c r="N3706" s="76"/>
    </row>
    <row r="3707" spans="1:14" ht="15">
      <c r="A3707" s="80"/>
      <c r="B3707" s="81"/>
      <c r="C3707" s="69"/>
      <c r="D3707" s="69"/>
      <c r="E3707" s="69"/>
      <c r="F3707" s="69"/>
      <c r="G3707" s="82"/>
      <c r="H3707" s="78"/>
      <c r="I3707" s="28">
        <f ca="1">SUMIF('IMPORTBFT (ID)'!$A$3:$A$5000,$G$4:$G$7322,'IMPORTBFT (ID)'!$B$3:$B$5000)</f>
        <v>0</v>
      </c>
      <c r="J3707" s="72"/>
      <c r="K3707" s="18" t="str">
        <f t="shared" ca="1" si="0"/>
        <v>-</v>
      </c>
      <c r="L3707" s="19" t="e">
        <f>IF(G3707=#REF!,#REF!,"FALSO")</f>
        <v>#REF!</v>
      </c>
      <c r="M3707" s="75"/>
      <c r="N3707" s="76"/>
    </row>
    <row r="3708" spans="1:14" ht="15">
      <c r="A3708" s="80"/>
      <c r="B3708" s="81"/>
      <c r="C3708" s="69"/>
      <c r="D3708" s="69"/>
      <c r="E3708" s="69"/>
      <c r="F3708" s="69"/>
      <c r="G3708" s="82"/>
      <c r="H3708" s="78"/>
      <c r="I3708" s="28">
        <f ca="1">SUMIF('IMPORTBFT (ID)'!$A$3:$A$5000,$G$4:$G$7322,'IMPORTBFT (ID)'!$B$3:$B$5000)</f>
        <v>0</v>
      </c>
      <c r="J3708" s="72"/>
      <c r="K3708" s="18" t="str">
        <f t="shared" ca="1" si="0"/>
        <v>-</v>
      </c>
      <c r="L3708" s="19" t="e">
        <f>IF(G3708=#REF!,#REF!,"FALSO")</f>
        <v>#REF!</v>
      </c>
      <c r="M3708" s="75"/>
      <c r="N3708" s="76"/>
    </row>
    <row r="3709" spans="1:14" ht="15">
      <c r="A3709" s="80"/>
      <c r="B3709" s="81"/>
      <c r="C3709" s="69"/>
      <c r="D3709" s="69"/>
      <c r="E3709" s="69"/>
      <c r="F3709" s="69"/>
      <c r="G3709" s="82"/>
      <c r="H3709" s="78"/>
      <c r="I3709" s="28">
        <f ca="1">SUMIF('IMPORTBFT (ID)'!$A$3:$A$5000,$G$4:$G$7322,'IMPORTBFT (ID)'!$B$3:$B$5000)</f>
        <v>0</v>
      </c>
      <c r="J3709" s="72"/>
      <c r="K3709" s="18" t="str">
        <f t="shared" ca="1" si="0"/>
        <v>-</v>
      </c>
      <c r="L3709" s="19" t="e">
        <f>IF(G3709=#REF!,#REF!,"FALSO")</f>
        <v>#REF!</v>
      </c>
      <c r="M3709" s="75"/>
      <c r="N3709" s="76"/>
    </row>
    <row r="3710" spans="1:14" ht="15">
      <c r="A3710" s="80"/>
      <c r="B3710" s="81"/>
      <c r="C3710" s="69"/>
      <c r="D3710" s="69"/>
      <c r="E3710" s="69"/>
      <c r="F3710" s="69"/>
      <c r="G3710" s="82"/>
      <c r="H3710" s="78"/>
      <c r="I3710" s="28">
        <f ca="1">SUMIF('IMPORTBFT (ID)'!$A$3:$A$5000,$G$4:$G$7322,'IMPORTBFT (ID)'!$B$3:$B$5000)</f>
        <v>0</v>
      </c>
      <c r="J3710" s="72"/>
      <c r="K3710" s="18" t="str">
        <f t="shared" ca="1" si="0"/>
        <v>-</v>
      </c>
      <c r="L3710" s="19" t="e">
        <f>IF(G3710=#REF!,#REF!,"FALSO")</f>
        <v>#REF!</v>
      </c>
      <c r="M3710" s="75"/>
      <c r="N3710" s="76"/>
    </row>
    <row r="3711" spans="1:14" ht="15">
      <c r="A3711" s="80"/>
      <c r="B3711" s="81"/>
      <c r="C3711" s="69"/>
      <c r="D3711" s="69"/>
      <c r="E3711" s="69"/>
      <c r="F3711" s="69"/>
      <c r="G3711" s="82"/>
      <c r="H3711" s="78"/>
      <c r="I3711" s="28">
        <f ca="1">SUMIF('IMPORTBFT (ID)'!$A$3:$A$5000,$G$4:$G$7322,'IMPORTBFT (ID)'!$B$3:$B$5000)</f>
        <v>0</v>
      </c>
      <c r="J3711" s="72"/>
      <c r="K3711" s="18" t="str">
        <f t="shared" ca="1" si="0"/>
        <v>-</v>
      </c>
      <c r="L3711" s="19" t="e">
        <f>IF(G3711=#REF!,#REF!,"FALSO")</f>
        <v>#REF!</v>
      </c>
      <c r="M3711" s="75"/>
      <c r="N3711" s="76"/>
    </row>
    <row r="3712" spans="1:14" ht="15">
      <c r="A3712" s="80"/>
      <c r="B3712" s="81"/>
      <c r="C3712" s="69"/>
      <c r="D3712" s="69"/>
      <c r="E3712" s="69"/>
      <c r="F3712" s="69"/>
      <c r="G3712" s="82"/>
      <c r="H3712" s="78"/>
      <c r="I3712" s="28">
        <f ca="1">SUMIF('IMPORTBFT (ID)'!$A$3:$A$5000,$G$4:$G$7322,'IMPORTBFT (ID)'!$B$3:$B$5000)</f>
        <v>0</v>
      </c>
      <c r="J3712" s="72"/>
      <c r="K3712" s="18" t="str">
        <f t="shared" ca="1" si="0"/>
        <v>-</v>
      </c>
      <c r="L3712" s="19" t="e">
        <f>IF(G3712=#REF!,#REF!,"FALSO")</f>
        <v>#REF!</v>
      </c>
      <c r="M3712" s="75"/>
      <c r="N3712" s="76"/>
    </row>
    <row r="3713" spans="1:14" ht="15">
      <c r="A3713" s="80"/>
      <c r="B3713" s="81"/>
      <c r="C3713" s="69"/>
      <c r="D3713" s="69"/>
      <c r="E3713" s="69"/>
      <c r="F3713" s="69"/>
      <c r="G3713" s="82"/>
      <c r="H3713" s="78"/>
      <c r="I3713" s="28">
        <f ca="1">SUMIF('IMPORTBFT (ID)'!$A$3:$A$5000,$G$4:$G$7322,'IMPORTBFT (ID)'!$B$3:$B$5000)</f>
        <v>0</v>
      </c>
      <c r="J3713" s="72"/>
      <c r="K3713" s="18" t="str">
        <f t="shared" ca="1" si="0"/>
        <v>-</v>
      </c>
      <c r="L3713" s="19" t="e">
        <f>IF(G3713=#REF!,#REF!,"FALSO")</f>
        <v>#REF!</v>
      </c>
      <c r="M3713" s="75"/>
      <c r="N3713" s="76"/>
    </row>
    <row r="3714" spans="1:14" ht="15">
      <c r="A3714" s="80"/>
      <c r="B3714" s="81"/>
      <c r="C3714" s="69"/>
      <c r="D3714" s="69"/>
      <c r="E3714" s="69"/>
      <c r="F3714" s="69"/>
      <c r="G3714" s="82"/>
      <c r="H3714" s="78"/>
      <c r="I3714" s="28">
        <f ca="1">SUMIF('IMPORTBFT (ID)'!$A$3:$A$5000,$G$4:$G$7322,'IMPORTBFT (ID)'!$B$3:$B$5000)</f>
        <v>0</v>
      </c>
      <c r="J3714" s="72"/>
      <c r="K3714" s="18" t="str">
        <f t="shared" ca="1" si="0"/>
        <v>-</v>
      </c>
      <c r="L3714" s="19" t="e">
        <f>IF(G3714=#REF!,#REF!,"FALSO")</f>
        <v>#REF!</v>
      </c>
      <c r="M3714" s="75"/>
      <c r="N3714" s="76"/>
    </row>
    <row r="3715" spans="1:14" ht="15">
      <c r="A3715" s="80"/>
      <c r="B3715" s="81"/>
      <c r="C3715" s="69"/>
      <c r="D3715" s="69"/>
      <c r="E3715" s="69"/>
      <c r="F3715" s="69"/>
      <c r="G3715" s="82"/>
      <c r="H3715" s="78"/>
      <c r="I3715" s="28">
        <f ca="1">SUMIF('IMPORTBFT (ID)'!$A$3:$A$5000,$G$4:$G$7322,'IMPORTBFT (ID)'!$B$3:$B$5000)</f>
        <v>0</v>
      </c>
      <c r="J3715" s="72"/>
      <c r="K3715" s="18" t="str">
        <f t="shared" ca="1" si="0"/>
        <v>-</v>
      </c>
      <c r="L3715" s="19" t="e">
        <f>IF(G3715=#REF!,#REF!,"FALSO")</f>
        <v>#REF!</v>
      </c>
      <c r="M3715" s="75"/>
      <c r="N3715" s="76"/>
    </row>
    <row r="3716" spans="1:14" ht="15">
      <c r="A3716" s="80"/>
      <c r="B3716" s="81"/>
      <c r="C3716" s="69"/>
      <c r="D3716" s="69"/>
      <c r="E3716" s="69"/>
      <c r="F3716" s="69"/>
      <c r="G3716" s="82"/>
      <c r="H3716" s="78"/>
      <c r="I3716" s="28">
        <f ca="1">SUMIF('IMPORTBFT (ID)'!$A$3:$A$5000,$G$4:$G$7322,'IMPORTBFT (ID)'!$B$3:$B$5000)</f>
        <v>0</v>
      </c>
      <c r="J3716" s="72"/>
      <c r="K3716" s="18" t="str">
        <f t="shared" ca="1" si="0"/>
        <v>-</v>
      </c>
      <c r="L3716" s="19" t="e">
        <f>IF(G3716=#REF!,#REF!,"FALSO")</f>
        <v>#REF!</v>
      </c>
      <c r="M3716" s="75"/>
      <c r="N3716" s="76"/>
    </row>
    <row r="3717" spans="1:14" ht="15">
      <c r="A3717" s="80"/>
      <c r="B3717" s="81"/>
      <c r="C3717" s="69"/>
      <c r="D3717" s="69"/>
      <c r="E3717" s="69"/>
      <c r="F3717" s="69"/>
      <c r="G3717" s="82"/>
      <c r="H3717" s="78"/>
      <c r="I3717" s="28">
        <f ca="1">SUMIF('IMPORTBFT (ID)'!$A$3:$A$5000,$G$4:$G$7322,'IMPORTBFT (ID)'!$B$3:$B$5000)</f>
        <v>0</v>
      </c>
      <c r="J3717" s="72"/>
      <c r="K3717" s="18" t="str">
        <f t="shared" ca="1" si="0"/>
        <v>-</v>
      </c>
      <c r="L3717" s="19" t="e">
        <f>IF(G3717=#REF!,#REF!,"FALSO")</f>
        <v>#REF!</v>
      </c>
      <c r="M3717" s="75"/>
      <c r="N3717" s="76"/>
    </row>
    <row r="3718" spans="1:14" ht="15">
      <c r="A3718" s="80"/>
      <c r="B3718" s="81"/>
      <c r="C3718" s="69"/>
      <c r="D3718" s="69"/>
      <c r="E3718" s="69"/>
      <c r="F3718" s="69"/>
      <c r="G3718" s="82"/>
      <c r="H3718" s="78"/>
      <c r="I3718" s="28">
        <f ca="1">SUMIF('IMPORTBFT (ID)'!$A$3:$A$5000,$G$4:$G$7322,'IMPORTBFT (ID)'!$B$3:$B$5000)</f>
        <v>0</v>
      </c>
      <c r="J3718" s="72"/>
      <c r="K3718" s="18" t="str">
        <f t="shared" ca="1" si="0"/>
        <v>-</v>
      </c>
      <c r="L3718" s="19" t="e">
        <f>IF(G3718=#REF!,#REF!,"FALSO")</f>
        <v>#REF!</v>
      </c>
      <c r="M3718" s="75"/>
      <c r="N3718" s="76"/>
    </row>
    <row r="3719" spans="1:14" ht="15">
      <c r="A3719" s="80"/>
      <c r="B3719" s="81"/>
      <c r="C3719" s="69"/>
      <c r="D3719" s="69"/>
      <c r="E3719" s="69"/>
      <c r="F3719" s="69"/>
      <c r="G3719" s="82"/>
      <c r="H3719" s="78"/>
      <c r="I3719" s="28">
        <f ca="1">SUMIF('IMPORTBFT (ID)'!$A$3:$A$5000,$G$4:$G$7322,'IMPORTBFT (ID)'!$B$3:$B$5000)</f>
        <v>0</v>
      </c>
      <c r="J3719" s="72"/>
      <c r="K3719" s="18" t="str">
        <f t="shared" ca="1" si="0"/>
        <v>-</v>
      </c>
      <c r="L3719" s="19" t="e">
        <f>IF(G3719=#REF!,#REF!,"FALSO")</f>
        <v>#REF!</v>
      </c>
      <c r="M3719" s="75"/>
      <c r="N3719" s="76"/>
    </row>
    <row r="3720" spans="1:14" ht="15">
      <c r="A3720" s="80"/>
      <c r="B3720" s="81"/>
      <c r="C3720" s="69"/>
      <c r="D3720" s="69"/>
      <c r="E3720" s="69"/>
      <c r="F3720" s="69"/>
      <c r="G3720" s="82"/>
      <c r="H3720" s="78"/>
      <c r="I3720" s="28">
        <f ca="1">SUMIF('IMPORTBFT (ID)'!$A$3:$A$5000,$G$4:$G$7322,'IMPORTBFT (ID)'!$B$3:$B$5000)</f>
        <v>0</v>
      </c>
      <c r="J3720" s="72"/>
      <c r="K3720" s="18" t="str">
        <f t="shared" ca="1" si="0"/>
        <v>-</v>
      </c>
      <c r="L3720" s="19" t="e">
        <f>IF(G3720=#REF!,#REF!,"FALSO")</f>
        <v>#REF!</v>
      </c>
      <c r="M3720" s="75"/>
      <c r="N3720" s="76"/>
    </row>
    <row r="3721" spans="1:14" ht="15">
      <c r="A3721" s="80"/>
      <c r="B3721" s="81"/>
      <c r="C3721" s="69"/>
      <c r="D3721" s="69"/>
      <c r="E3721" s="69"/>
      <c r="F3721" s="69"/>
      <c r="G3721" s="82"/>
      <c r="H3721" s="78"/>
      <c r="I3721" s="28">
        <f ca="1">SUMIF('IMPORTBFT (ID)'!$A$3:$A$5000,$G$4:$G$7322,'IMPORTBFT (ID)'!$B$3:$B$5000)</f>
        <v>0</v>
      </c>
      <c r="J3721" s="72"/>
      <c r="K3721" s="18" t="str">
        <f t="shared" ca="1" si="0"/>
        <v>-</v>
      </c>
      <c r="L3721" s="19" t="e">
        <f>IF(G3721=#REF!,#REF!,"FALSO")</f>
        <v>#REF!</v>
      </c>
      <c r="M3721" s="75"/>
      <c r="N3721" s="76"/>
    </row>
    <row r="3722" spans="1:14" ht="15">
      <c r="A3722" s="80"/>
      <c r="B3722" s="81"/>
      <c r="C3722" s="69"/>
      <c r="D3722" s="69"/>
      <c r="E3722" s="69"/>
      <c r="F3722" s="69"/>
      <c r="G3722" s="82"/>
      <c r="H3722" s="78"/>
      <c r="I3722" s="28">
        <f ca="1">SUMIF('IMPORTBFT (ID)'!$A$3:$A$5000,$G$4:$G$7322,'IMPORTBFT (ID)'!$B$3:$B$5000)</f>
        <v>0</v>
      </c>
      <c r="J3722" s="72"/>
      <c r="K3722" s="18" t="str">
        <f t="shared" ca="1" si="0"/>
        <v>-</v>
      </c>
      <c r="L3722" s="19" t="e">
        <f>IF(G3722=#REF!,#REF!,"FALSO")</f>
        <v>#REF!</v>
      </c>
      <c r="M3722" s="75"/>
      <c r="N3722" s="76"/>
    </row>
    <row r="3723" spans="1:14" ht="15">
      <c r="A3723" s="80"/>
      <c r="B3723" s="81"/>
      <c r="C3723" s="69"/>
      <c r="D3723" s="69"/>
      <c r="E3723" s="69"/>
      <c r="F3723" s="69"/>
      <c r="G3723" s="82"/>
      <c r="H3723" s="78"/>
      <c r="I3723" s="28">
        <f ca="1">SUMIF('IMPORTBFT (ID)'!$A$3:$A$5000,$G$4:$G$7322,'IMPORTBFT (ID)'!$B$3:$B$5000)</f>
        <v>0</v>
      </c>
      <c r="J3723" s="72"/>
      <c r="K3723" s="18" t="str">
        <f t="shared" ca="1" si="0"/>
        <v>-</v>
      </c>
      <c r="L3723" s="19" t="e">
        <f>IF(G3723=#REF!,#REF!,"FALSO")</f>
        <v>#REF!</v>
      </c>
      <c r="M3723" s="75"/>
      <c r="N3723" s="76"/>
    </row>
    <row r="3724" spans="1:14" ht="15">
      <c r="A3724" s="80"/>
      <c r="B3724" s="81"/>
      <c r="C3724" s="69"/>
      <c r="D3724" s="69"/>
      <c r="E3724" s="69"/>
      <c r="F3724" s="69"/>
      <c r="G3724" s="82"/>
      <c r="H3724" s="78"/>
      <c r="I3724" s="28">
        <f ca="1">SUMIF('IMPORTBFT (ID)'!$A$3:$A$5000,$G$4:$G$7322,'IMPORTBFT (ID)'!$B$3:$B$5000)</f>
        <v>0</v>
      </c>
      <c r="J3724" s="72"/>
      <c r="K3724" s="18" t="str">
        <f t="shared" ca="1" si="0"/>
        <v>-</v>
      </c>
      <c r="L3724" s="19" t="e">
        <f>IF(G3724=#REF!,#REF!,"FALSO")</f>
        <v>#REF!</v>
      </c>
      <c r="M3724" s="75"/>
      <c r="N3724" s="76"/>
    </row>
    <row r="3725" spans="1:14" ht="15">
      <c r="A3725" s="80"/>
      <c r="B3725" s="81"/>
      <c r="C3725" s="69"/>
      <c r="D3725" s="69"/>
      <c r="E3725" s="69"/>
      <c r="F3725" s="69"/>
      <c r="G3725" s="82"/>
      <c r="H3725" s="78"/>
      <c r="I3725" s="28">
        <f ca="1">SUMIF('IMPORTBFT (ID)'!$A$3:$A$5000,$G$4:$G$7322,'IMPORTBFT (ID)'!$B$3:$B$5000)</f>
        <v>0</v>
      </c>
      <c r="J3725" s="72"/>
      <c r="K3725" s="18" t="str">
        <f t="shared" ca="1" si="0"/>
        <v>-</v>
      </c>
      <c r="L3725" s="19" t="e">
        <f>IF(G3725=#REF!,#REF!,"FALSO")</f>
        <v>#REF!</v>
      </c>
      <c r="M3725" s="75"/>
      <c r="N3725" s="76"/>
    </row>
    <row r="3726" spans="1:14" ht="15">
      <c r="A3726" s="80"/>
      <c r="B3726" s="81"/>
      <c r="C3726" s="69"/>
      <c r="D3726" s="69"/>
      <c r="E3726" s="69"/>
      <c r="F3726" s="69"/>
      <c r="G3726" s="82"/>
      <c r="H3726" s="78"/>
      <c r="I3726" s="28">
        <f ca="1">SUMIF('IMPORTBFT (ID)'!$A$3:$A$5000,$G$4:$G$7322,'IMPORTBFT (ID)'!$B$3:$B$5000)</f>
        <v>0</v>
      </c>
      <c r="J3726" s="72"/>
      <c r="K3726" s="18" t="str">
        <f t="shared" ca="1" si="0"/>
        <v>-</v>
      </c>
      <c r="L3726" s="19" t="e">
        <f>IF(G3726=#REF!,#REF!,"FALSO")</f>
        <v>#REF!</v>
      </c>
      <c r="M3726" s="75"/>
      <c r="N3726" s="76"/>
    </row>
    <row r="3727" spans="1:14" ht="15">
      <c r="A3727" s="80"/>
      <c r="B3727" s="81"/>
      <c r="C3727" s="69"/>
      <c r="D3727" s="69"/>
      <c r="E3727" s="69"/>
      <c r="F3727" s="69"/>
      <c r="G3727" s="82"/>
      <c r="H3727" s="78"/>
      <c r="I3727" s="28">
        <f ca="1">SUMIF('IMPORTBFT (ID)'!$A$3:$A$5000,$G$4:$G$7322,'IMPORTBFT (ID)'!$B$3:$B$5000)</f>
        <v>0</v>
      </c>
      <c r="J3727" s="72"/>
      <c r="K3727" s="18" t="str">
        <f t="shared" ca="1" si="0"/>
        <v>-</v>
      </c>
      <c r="L3727" s="19" t="e">
        <f>IF(G3727=#REF!,#REF!,"FALSO")</f>
        <v>#REF!</v>
      </c>
      <c r="M3727" s="75"/>
      <c r="N3727" s="76"/>
    </row>
    <row r="3728" spans="1:14" ht="15">
      <c r="A3728" s="80"/>
      <c r="B3728" s="81"/>
      <c r="C3728" s="69"/>
      <c r="D3728" s="69"/>
      <c r="E3728" s="69"/>
      <c r="F3728" s="69"/>
      <c r="G3728" s="82"/>
      <c r="H3728" s="78"/>
      <c r="I3728" s="28">
        <f ca="1">SUMIF('IMPORTBFT (ID)'!$A$3:$A$5000,$G$4:$G$7322,'IMPORTBFT (ID)'!$B$3:$B$5000)</f>
        <v>0</v>
      </c>
      <c r="J3728" s="72"/>
      <c r="K3728" s="18" t="str">
        <f t="shared" ca="1" si="0"/>
        <v>-</v>
      </c>
      <c r="L3728" s="19" t="e">
        <f>IF(G3728=#REF!,#REF!,"FALSO")</f>
        <v>#REF!</v>
      </c>
      <c r="M3728" s="75"/>
      <c r="N3728" s="76"/>
    </row>
    <row r="3729" spans="1:14" ht="15">
      <c r="A3729" s="80"/>
      <c r="B3729" s="81"/>
      <c r="C3729" s="69"/>
      <c r="D3729" s="69"/>
      <c r="E3729" s="69"/>
      <c r="F3729" s="69"/>
      <c r="G3729" s="82"/>
      <c r="H3729" s="78"/>
      <c r="I3729" s="28">
        <f ca="1">SUMIF('IMPORTBFT (ID)'!$A$3:$A$5000,$G$4:$G$7322,'IMPORTBFT (ID)'!$B$3:$B$5000)</f>
        <v>0</v>
      </c>
      <c r="J3729" s="72"/>
      <c r="K3729" s="18" t="str">
        <f t="shared" ca="1" si="0"/>
        <v>-</v>
      </c>
      <c r="L3729" s="19" t="e">
        <f>IF(G3729=#REF!,#REF!,"FALSO")</f>
        <v>#REF!</v>
      </c>
      <c r="M3729" s="75"/>
      <c r="N3729" s="76"/>
    </row>
    <row r="3730" spans="1:14" ht="15">
      <c r="A3730" s="80"/>
      <c r="B3730" s="81"/>
      <c r="C3730" s="69"/>
      <c r="D3730" s="69"/>
      <c r="E3730" s="69"/>
      <c r="F3730" s="69"/>
      <c r="G3730" s="82"/>
      <c r="H3730" s="78"/>
      <c r="I3730" s="28">
        <f ca="1">SUMIF('IMPORTBFT (ID)'!$A$3:$A$5000,$G$4:$G$7322,'IMPORTBFT (ID)'!$B$3:$B$5000)</f>
        <v>0</v>
      </c>
      <c r="J3730" s="72"/>
      <c r="K3730" s="18" t="str">
        <f t="shared" ca="1" si="0"/>
        <v>-</v>
      </c>
      <c r="L3730" s="19" t="e">
        <f>IF(G3730=#REF!,#REF!,"FALSO")</f>
        <v>#REF!</v>
      </c>
      <c r="M3730" s="75"/>
      <c r="N3730" s="76"/>
    </row>
    <row r="3731" spans="1:14" ht="15">
      <c r="A3731" s="80"/>
      <c r="B3731" s="81"/>
      <c r="C3731" s="69"/>
      <c r="D3731" s="69"/>
      <c r="E3731" s="69"/>
      <c r="F3731" s="69"/>
      <c r="G3731" s="82"/>
      <c r="H3731" s="78"/>
      <c r="I3731" s="28">
        <f ca="1">SUMIF('IMPORTBFT (ID)'!$A$3:$A$5000,$G$4:$G$7322,'IMPORTBFT (ID)'!$B$3:$B$5000)</f>
        <v>0</v>
      </c>
      <c r="J3731" s="72"/>
      <c r="K3731" s="18" t="str">
        <f t="shared" ca="1" si="0"/>
        <v>-</v>
      </c>
      <c r="L3731" s="19" t="e">
        <f>IF(G3731=#REF!,#REF!,"FALSO")</f>
        <v>#REF!</v>
      </c>
      <c r="M3731" s="75"/>
      <c r="N3731" s="76"/>
    </row>
    <row r="3732" spans="1:14" ht="15">
      <c r="A3732" s="80"/>
      <c r="B3732" s="81"/>
      <c r="C3732" s="69"/>
      <c r="D3732" s="69"/>
      <c r="E3732" s="69"/>
      <c r="F3732" s="69"/>
      <c r="G3732" s="82"/>
      <c r="H3732" s="78"/>
      <c r="I3732" s="28">
        <f ca="1">SUMIF('IMPORTBFT (ID)'!$A$3:$A$5000,$G$4:$G$7322,'IMPORTBFT (ID)'!$B$3:$B$5000)</f>
        <v>0</v>
      </c>
      <c r="J3732" s="72"/>
      <c r="K3732" s="18" t="str">
        <f t="shared" ca="1" si="0"/>
        <v>-</v>
      </c>
      <c r="L3732" s="19" t="e">
        <f>IF(G3732=#REF!,#REF!,"FALSO")</f>
        <v>#REF!</v>
      </c>
      <c r="M3732" s="75"/>
      <c r="N3732" s="76"/>
    </row>
    <row r="3733" spans="1:14" ht="15">
      <c r="A3733" s="80"/>
      <c r="B3733" s="81"/>
      <c r="C3733" s="69"/>
      <c r="D3733" s="69"/>
      <c r="E3733" s="69"/>
      <c r="F3733" s="69"/>
      <c r="G3733" s="82"/>
      <c r="H3733" s="78"/>
      <c r="I3733" s="28">
        <f ca="1">SUMIF('IMPORTBFT (ID)'!$A$3:$A$5000,$G$4:$G$7322,'IMPORTBFT (ID)'!$B$3:$B$5000)</f>
        <v>0</v>
      </c>
      <c r="J3733" s="72"/>
      <c r="K3733" s="18" t="str">
        <f t="shared" ca="1" si="0"/>
        <v>-</v>
      </c>
      <c r="L3733" s="19" t="e">
        <f>IF(G3733=#REF!,#REF!,"FALSO")</f>
        <v>#REF!</v>
      </c>
      <c r="M3733" s="75"/>
      <c r="N3733" s="76"/>
    </row>
    <row r="3734" spans="1:14" ht="15">
      <c r="A3734" s="80"/>
      <c r="B3734" s="81"/>
      <c r="C3734" s="69"/>
      <c r="D3734" s="69"/>
      <c r="E3734" s="69"/>
      <c r="F3734" s="69"/>
      <c r="G3734" s="82"/>
      <c r="H3734" s="78"/>
      <c r="I3734" s="28">
        <f ca="1">SUMIF('IMPORTBFT (ID)'!$A$3:$A$5000,$G$4:$G$7322,'IMPORTBFT (ID)'!$B$3:$B$5000)</f>
        <v>0</v>
      </c>
      <c r="J3734" s="72"/>
      <c r="K3734" s="18" t="str">
        <f t="shared" ca="1" si="0"/>
        <v>-</v>
      </c>
      <c r="L3734" s="19" t="e">
        <f>IF(G3734=#REF!,#REF!,"FALSO")</f>
        <v>#REF!</v>
      </c>
      <c r="M3734" s="75"/>
      <c r="N3734" s="76"/>
    </row>
    <row r="3735" spans="1:14" ht="15">
      <c r="A3735" s="80"/>
      <c r="B3735" s="81"/>
      <c r="C3735" s="69"/>
      <c r="D3735" s="69"/>
      <c r="E3735" s="69"/>
      <c r="F3735" s="69"/>
      <c r="G3735" s="82"/>
      <c r="H3735" s="78"/>
      <c r="I3735" s="28">
        <f ca="1">SUMIF('IMPORTBFT (ID)'!$A$3:$A$5000,$G$4:$G$7322,'IMPORTBFT (ID)'!$B$3:$B$5000)</f>
        <v>0</v>
      </c>
      <c r="J3735" s="72"/>
      <c r="K3735" s="18" t="str">
        <f t="shared" ca="1" si="0"/>
        <v>-</v>
      </c>
      <c r="L3735" s="19" t="e">
        <f>IF(G3735=#REF!,#REF!,"FALSO")</f>
        <v>#REF!</v>
      </c>
      <c r="M3735" s="75"/>
      <c r="N3735" s="76"/>
    </row>
    <row r="3736" spans="1:14" ht="15">
      <c r="A3736" s="80"/>
      <c r="B3736" s="81"/>
      <c r="C3736" s="69"/>
      <c r="D3736" s="69"/>
      <c r="E3736" s="69"/>
      <c r="F3736" s="69"/>
      <c r="G3736" s="82"/>
      <c r="H3736" s="78"/>
      <c r="I3736" s="28">
        <f ca="1">SUMIF('IMPORTBFT (ID)'!$A$3:$A$5000,$G$4:$G$7322,'IMPORTBFT (ID)'!$B$3:$B$5000)</f>
        <v>0</v>
      </c>
      <c r="J3736" s="72"/>
      <c r="K3736" s="18" t="str">
        <f t="shared" ca="1" si="0"/>
        <v>-</v>
      </c>
      <c r="L3736" s="19" t="e">
        <f>IF(G3736=#REF!,#REF!,"FALSO")</f>
        <v>#REF!</v>
      </c>
      <c r="M3736" s="75"/>
      <c r="N3736" s="76"/>
    </row>
    <row r="3737" spans="1:14" ht="15">
      <c r="A3737" s="80"/>
      <c r="B3737" s="81"/>
      <c r="C3737" s="69"/>
      <c r="D3737" s="69"/>
      <c r="E3737" s="69"/>
      <c r="F3737" s="69"/>
      <c r="G3737" s="82"/>
      <c r="H3737" s="78"/>
      <c r="I3737" s="28">
        <f ca="1">SUMIF('IMPORTBFT (ID)'!$A$3:$A$5000,$G$4:$G$7322,'IMPORTBFT (ID)'!$B$3:$B$5000)</f>
        <v>0</v>
      </c>
      <c r="J3737" s="72"/>
      <c r="K3737" s="18" t="str">
        <f t="shared" ca="1" si="0"/>
        <v>-</v>
      </c>
      <c r="L3737" s="19" t="e">
        <f>IF(G3737=#REF!,#REF!,"FALSO")</f>
        <v>#REF!</v>
      </c>
      <c r="M3737" s="75"/>
      <c r="N3737" s="76"/>
    </row>
    <row r="3738" spans="1:14" ht="15">
      <c r="A3738" s="80"/>
      <c r="B3738" s="81"/>
      <c r="C3738" s="69"/>
      <c r="D3738" s="69"/>
      <c r="E3738" s="69"/>
      <c r="F3738" s="69"/>
      <c r="G3738" s="82"/>
      <c r="H3738" s="78"/>
      <c r="I3738" s="28">
        <f ca="1">SUMIF('IMPORTBFT (ID)'!$A$3:$A$5000,$G$4:$G$7322,'IMPORTBFT (ID)'!$B$3:$B$5000)</f>
        <v>0</v>
      </c>
      <c r="J3738" s="72"/>
      <c r="K3738" s="18" t="str">
        <f t="shared" ca="1" si="0"/>
        <v>-</v>
      </c>
      <c r="L3738" s="19" t="e">
        <f>IF(G3738=#REF!,#REF!,"FALSO")</f>
        <v>#REF!</v>
      </c>
      <c r="M3738" s="75"/>
      <c r="N3738" s="76"/>
    </row>
    <row r="3739" spans="1:14" ht="15">
      <c r="A3739" s="80"/>
      <c r="B3739" s="81"/>
      <c r="C3739" s="69"/>
      <c r="D3739" s="69"/>
      <c r="E3739" s="69"/>
      <c r="F3739" s="69"/>
      <c r="G3739" s="82"/>
      <c r="H3739" s="78"/>
      <c r="I3739" s="28">
        <f ca="1">SUMIF('IMPORTBFT (ID)'!$A$3:$A$5000,$G$4:$G$7322,'IMPORTBFT (ID)'!$B$3:$B$5000)</f>
        <v>0</v>
      </c>
      <c r="J3739" s="72"/>
      <c r="K3739" s="18" t="str">
        <f t="shared" ca="1" si="0"/>
        <v>-</v>
      </c>
      <c r="L3739" s="19" t="e">
        <f>IF(G3739=#REF!,#REF!,"FALSO")</f>
        <v>#REF!</v>
      </c>
      <c r="M3739" s="75"/>
      <c r="N3739" s="76"/>
    </row>
    <row r="3740" spans="1:14" ht="15">
      <c r="A3740" s="80"/>
      <c r="B3740" s="81"/>
      <c r="C3740" s="69"/>
      <c r="D3740" s="69"/>
      <c r="E3740" s="69"/>
      <c r="F3740" s="69"/>
      <c r="G3740" s="82"/>
      <c r="H3740" s="78"/>
      <c r="I3740" s="28">
        <f ca="1">SUMIF('IMPORTBFT (ID)'!$A$3:$A$5000,$G$4:$G$7322,'IMPORTBFT (ID)'!$B$3:$B$5000)</f>
        <v>0</v>
      </c>
      <c r="J3740" s="72"/>
      <c r="K3740" s="18" t="str">
        <f t="shared" ca="1" si="0"/>
        <v>-</v>
      </c>
      <c r="L3740" s="19" t="e">
        <f>IF(G3740=#REF!,#REF!,"FALSO")</f>
        <v>#REF!</v>
      </c>
      <c r="M3740" s="75"/>
      <c r="N3740" s="76"/>
    </row>
    <row r="3741" spans="1:14" ht="15">
      <c r="A3741" s="80"/>
      <c r="B3741" s="81"/>
      <c r="C3741" s="69"/>
      <c r="D3741" s="69"/>
      <c r="E3741" s="69"/>
      <c r="F3741" s="69"/>
      <c r="G3741" s="82"/>
      <c r="H3741" s="78"/>
      <c r="I3741" s="28">
        <f ca="1">SUMIF('IMPORTBFT (ID)'!$A$3:$A$5000,$G$4:$G$7322,'IMPORTBFT (ID)'!$B$3:$B$5000)</f>
        <v>0</v>
      </c>
      <c r="J3741" s="72"/>
      <c r="K3741" s="18" t="str">
        <f t="shared" ca="1" si="0"/>
        <v>-</v>
      </c>
      <c r="L3741" s="19" t="e">
        <f>IF(G3741=#REF!,#REF!,"FALSO")</f>
        <v>#REF!</v>
      </c>
      <c r="M3741" s="75"/>
      <c r="N3741" s="76"/>
    </row>
    <row r="3742" spans="1:14" ht="15">
      <c r="A3742" s="80"/>
      <c r="B3742" s="81"/>
      <c r="C3742" s="69"/>
      <c r="D3742" s="69"/>
      <c r="E3742" s="69"/>
      <c r="F3742" s="69"/>
      <c r="G3742" s="82"/>
      <c r="H3742" s="78"/>
      <c r="I3742" s="28">
        <f ca="1">SUMIF('IMPORTBFT (ID)'!$A$3:$A$5000,$G$4:$G$7322,'IMPORTBFT (ID)'!$B$3:$B$5000)</f>
        <v>0</v>
      </c>
      <c r="J3742" s="72"/>
      <c r="K3742" s="18" t="str">
        <f t="shared" ca="1" si="0"/>
        <v>-</v>
      </c>
      <c r="L3742" s="19" t="e">
        <f>IF(G3742=#REF!,#REF!,"FALSO")</f>
        <v>#REF!</v>
      </c>
      <c r="M3742" s="75"/>
      <c r="N3742" s="76"/>
    </row>
    <row r="3743" spans="1:14" ht="15">
      <c r="A3743" s="80"/>
      <c r="B3743" s="81"/>
      <c r="C3743" s="69"/>
      <c r="D3743" s="69"/>
      <c r="E3743" s="69"/>
      <c r="F3743" s="69"/>
      <c r="G3743" s="82"/>
      <c r="H3743" s="78"/>
      <c r="I3743" s="28">
        <f ca="1">SUMIF('IMPORTBFT (ID)'!$A$3:$A$5000,$G$4:$G$7322,'IMPORTBFT (ID)'!$B$3:$B$5000)</f>
        <v>0</v>
      </c>
      <c r="J3743" s="72"/>
      <c r="K3743" s="18" t="str">
        <f t="shared" ca="1" si="0"/>
        <v>-</v>
      </c>
      <c r="L3743" s="19" t="e">
        <f>IF(G3743=#REF!,#REF!,"FALSO")</f>
        <v>#REF!</v>
      </c>
      <c r="M3743" s="75"/>
      <c r="N3743" s="76"/>
    </row>
    <row r="3744" spans="1:14" ht="15">
      <c r="A3744" s="80"/>
      <c r="B3744" s="81"/>
      <c r="C3744" s="69"/>
      <c r="D3744" s="69"/>
      <c r="E3744" s="69"/>
      <c r="F3744" s="69"/>
      <c r="G3744" s="82"/>
      <c r="H3744" s="78"/>
      <c r="I3744" s="28">
        <f ca="1">SUMIF('IMPORTBFT (ID)'!$A$3:$A$5000,$G$4:$G$7322,'IMPORTBFT (ID)'!$B$3:$B$5000)</f>
        <v>0</v>
      </c>
      <c r="J3744" s="72"/>
      <c r="K3744" s="18" t="str">
        <f t="shared" ca="1" si="0"/>
        <v>-</v>
      </c>
      <c r="L3744" s="19" t="e">
        <f>IF(G3744=#REF!,#REF!,"FALSO")</f>
        <v>#REF!</v>
      </c>
      <c r="M3744" s="75"/>
      <c r="N3744" s="76"/>
    </row>
    <row r="3745" spans="1:14" ht="15">
      <c r="A3745" s="80"/>
      <c r="B3745" s="81"/>
      <c r="C3745" s="69"/>
      <c r="D3745" s="69"/>
      <c r="E3745" s="69"/>
      <c r="F3745" s="69"/>
      <c r="G3745" s="82"/>
      <c r="H3745" s="78"/>
      <c r="I3745" s="28">
        <f ca="1">SUMIF('IMPORTBFT (ID)'!$A$3:$A$5000,$G$4:$G$7322,'IMPORTBFT (ID)'!$B$3:$B$5000)</f>
        <v>0</v>
      </c>
      <c r="J3745" s="72"/>
      <c r="K3745" s="18" t="str">
        <f t="shared" ca="1" si="0"/>
        <v>-</v>
      </c>
      <c r="L3745" s="19" t="e">
        <f>IF(G3745=#REF!,#REF!,"FALSO")</f>
        <v>#REF!</v>
      </c>
      <c r="M3745" s="75"/>
      <c r="N3745" s="76"/>
    </row>
    <row r="3746" spans="1:14" ht="15">
      <c r="A3746" s="80"/>
      <c r="B3746" s="81"/>
      <c r="C3746" s="69"/>
      <c r="D3746" s="69"/>
      <c r="E3746" s="69"/>
      <c r="F3746" s="69"/>
      <c r="G3746" s="82"/>
      <c r="H3746" s="78"/>
      <c r="I3746" s="28">
        <f ca="1">SUMIF('IMPORTBFT (ID)'!$A$3:$A$5000,$G$4:$G$7322,'IMPORTBFT (ID)'!$B$3:$B$5000)</f>
        <v>0</v>
      </c>
      <c r="J3746" s="72"/>
      <c r="K3746" s="18" t="str">
        <f t="shared" ca="1" si="0"/>
        <v>-</v>
      </c>
      <c r="L3746" s="19" t="e">
        <f>IF(G3746=#REF!,#REF!,"FALSO")</f>
        <v>#REF!</v>
      </c>
      <c r="M3746" s="75"/>
      <c r="N3746" s="76"/>
    </row>
    <row r="3747" spans="1:14" ht="15">
      <c r="A3747" s="80"/>
      <c r="B3747" s="81"/>
      <c r="C3747" s="69"/>
      <c r="D3747" s="69"/>
      <c r="E3747" s="69"/>
      <c r="F3747" s="69"/>
      <c r="G3747" s="82"/>
      <c r="H3747" s="78"/>
      <c r="I3747" s="28">
        <f ca="1">SUMIF('IMPORTBFT (ID)'!$A$3:$A$5000,$G$4:$G$7322,'IMPORTBFT (ID)'!$B$3:$B$5000)</f>
        <v>0</v>
      </c>
      <c r="J3747" s="72"/>
      <c r="K3747" s="18" t="str">
        <f t="shared" ca="1" si="0"/>
        <v>-</v>
      </c>
      <c r="L3747" s="19" t="e">
        <f>IF(G3747=#REF!,#REF!,"FALSO")</f>
        <v>#REF!</v>
      </c>
      <c r="M3747" s="75"/>
      <c r="N3747" s="76"/>
    </row>
    <row r="3748" spans="1:14" ht="15">
      <c r="A3748" s="80"/>
      <c r="B3748" s="81"/>
      <c r="C3748" s="69"/>
      <c r="D3748" s="69"/>
      <c r="E3748" s="69"/>
      <c r="F3748" s="69"/>
      <c r="G3748" s="82"/>
      <c r="H3748" s="78"/>
      <c r="I3748" s="28">
        <f ca="1">SUMIF('IMPORTBFT (ID)'!$A$3:$A$5000,$G$4:$G$7322,'IMPORTBFT (ID)'!$B$3:$B$5000)</f>
        <v>0</v>
      </c>
      <c r="J3748" s="72"/>
      <c r="K3748" s="18" t="str">
        <f t="shared" ca="1" si="0"/>
        <v>-</v>
      </c>
      <c r="L3748" s="19" t="e">
        <f>IF(G3748=#REF!,#REF!,"FALSO")</f>
        <v>#REF!</v>
      </c>
      <c r="M3748" s="75"/>
      <c r="N3748" s="76"/>
    </row>
    <row r="3749" spans="1:14" ht="15">
      <c r="A3749" s="80"/>
      <c r="B3749" s="81"/>
      <c r="C3749" s="69"/>
      <c r="D3749" s="69"/>
      <c r="E3749" s="69"/>
      <c r="F3749" s="69"/>
      <c r="G3749" s="82"/>
      <c r="H3749" s="78"/>
      <c r="I3749" s="28">
        <f ca="1">SUMIF('IMPORTBFT (ID)'!$A$3:$A$5000,$G$4:$G$7322,'IMPORTBFT (ID)'!$B$3:$B$5000)</f>
        <v>0</v>
      </c>
      <c r="J3749" s="72"/>
      <c r="K3749" s="18" t="str">
        <f t="shared" ca="1" si="0"/>
        <v>-</v>
      </c>
      <c r="L3749" s="19" t="e">
        <f>IF(G3749=#REF!,#REF!,"FALSO")</f>
        <v>#REF!</v>
      </c>
      <c r="M3749" s="75"/>
      <c r="N3749" s="76"/>
    </row>
    <row r="3750" spans="1:14" ht="15">
      <c r="A3750" s="80"/>
      <c r="B3750" s="81"/>
      <c r="C3750" s="69"/>
      <c r="D3750" s="69"/>
      <c r="E3750" s="69"/>
      <c r="F3750" s="69"/>
      <c r="G3750" s="82"/>
      <c r="H3750" s="78"/>
      <c r="I3750" s="28">
        <f ca="1">SUMIF('IMPORTBFT (ID)'!$A$3:$A$5000,$G$4:$G$7322,'IMPORTBFT (ID)'!$B$3:$B$5000)</f>
        <v>0</v>
      </c>
      <c r="J3750" s="72"/>
      <c r="K3750" s="18" t="str">
        <f t="shared" ca="1" si="0"/>
        <v>-</v>
      </c>
      <c r="L3750" s="19" t="e">
        <f>IF(G3750=#REF!,#REF!,"FALSO")</f>
        <v>#REF!</v>
      </c>
      <c r="M3750" s="75"/>
      <c r="N3750" s="76"/>
    </row>
    <row r="3751" spans="1:14" ht="15">
      <c r="A3751" s="80"/>
      <c r="B3751" s="81"/>
      <c r="C3751" s="69"/>
      <c r="D3751" s="69"/>
      <c r="E3751" s="69"/>
      <c r="F3751" s="69"/>
      <c r="G3751" s="82"/>
      <c r="H3751" s="78"/>
      <c r="I3751" s="28">
        <f ca="1">SUMIF('IMPORTBFT (ID)'!$A$3:$A$5000,$G$4:$G$7322,'IMPORTBFT (ID)'!$B$3:$B$5000)</f>
        <v>0</v>
      </c>
      <c r="J3751" s="72"/>
      <c r="K3751" s="18" t="str">
        <f t="shared" ca="1" si="0"/>
        <v>-</v>
      </c>
      <c r="L3751" s="19" t="e">
        <f>IF(G3751=#REF!,#REF!,"FALSO")</f>
        <v>#REF!</v>
      </c>
      <c r="M3751" s="75"/>
      <c r="N3751" s="76"/>
    </row>
    <row r="3752" spans="1:14" ht="15">
      <c r="A3752" s="80"/>
      <c r="B3752" s="81"/>
      <c r="C3752" s="69"/>
      <c r="D3752" s="69"/>
      <c r="E3752" s="69"/>
      <c r="F3752" s="69"/>
      <c r="G3752" s="82"/>
      <c r="H3752" s="78"/>
      <c r="I3752" s="28">
        <f ca="1">SUMIF('IMPORTBFT (ID)'!$A$3:$A$5000,$G$4:$G$7322,'IMPORTBFT (ID)'!$B$3:$B$5000)</f>
        <v>0</v>
      </c>
      <c r="J3752" s="72"/>
      <c r="K3752" s="18" t="str">
        <f t="shared" ca="1" si="0"/>
        <v>-</v>
      </c>
      <c r="L3752" s="19" t="e">
        <f>IF(G3752=#REF!,#REF!,"FALSO")</f>
        <v>#REF!</v>
      </c>
      <c r="M3752" s="75"/>
      <c r="N3752" s="76"/>
    </row>
    <row r="3753" spans="1:14" ht="15">
      <c r="A3753" s="80"/>
      <c r="B3753" s="81"/>
      <c r="C3753" s="69"/>
      <c r="D3753" s="69"/>
      <c r="E3753" s="69"/>
      <c r="F3753" s="69"/>
      <c r="G3753" s="82"/>
      <c r="H3753" s="78"/>
      <c r="I3753" s="28">
        <f ca="1">SUMIF('IMPORTBFT (ID)'!$A$3:$A$5000,$G$4:$G$7322,'IMPORTBFT (ID)'!$B$3:$B$5000)</f>
        <v>0</v>
      </c>
      <c r="J3753" s="72"/>
      <c r="K3753" s="18" t="str">
        <f t="shared" ca="1" si="0"/>
        <v>-</v>
      </c>
      <c r="L3753" s="19" t="e">
        <f>IF(G3753=#REF!,#REF!,"FALSO")</f>
        <v>#REF!</v>
      </c>
      <c r="M3753" s="75"/>
      <c r="N3753" s="76"/>
    </row>
    <row r="3754" spans="1:14" ht="15">
      <c r="A3754" s="80"/>
      <c r="B3754" s="81"/>
      <c r="C3754" s="69"/>
      <c r="D3754" s="69"/>
      <c r="E3754" s="69"/>
      <c r="F3754" s="69"/>
      <c r="G3754" s="82"/>
      <c r="H3754" s="78"/>
      <c r="I3754" s="28">
        <f ca="1">SUMIF('IMPORTBFT (ID)'!$A$3:$A$5000,$G$4:$G$7322,'IMPORTBFT (ID)'!$B$3:$B$5000)</f>
        <v>0</v>
      </c>
      <c r="J3754" s="72"/>
      <c r="K3754" s="18" t="str">
        <f t="shared" ca="1" si="0"/>
        <v>-</v>
      </c>
      <c r="L3754" s="19" t="e">
        <f>IF(G3754=#REF!,#REF!,"FALSO")</f>
        <v>#REF!</v>
      </c>
      <c r="M3754" s="75"/>
      <c r="N3754" s="76"/>
    </row>
    <row r="3755" spans="1:14" ht="15">
      <c r="A3755" s="80"/>
      <c r="B3755" s="81"/>
      <c r="C3755" s="69"/>
      <c r="D3755" s="69"/>
      <c r="E3755" s="69"/>
      <c r="F3755" s="69"/>
      <c r="G3755" s="82"/>
      <c r="H3755" s="78"/>
      <c r="I3755" s="28">
        <f ca="1">SUMIF('IMPORTBFT (ID)'!$A$3:$A$5000,$G$4:$G$7322,'IMPORTBFT (ID)'!$B$3:$B$5000)</f>
        <v>0</v>
      </c>
      <c r="J3755" s="72"/>
      <c r="K3755" s="18" t="str">
        <f t="shared" ca="1" si="0"/>
        <v>-</v>
      </c>
      <c r="L3755" s="19" t="e">
        <f>IF(G3755=#REF!,#REF!,"FALSO")</f>
        <v>#REF!</v>
      </c>
      <c r="M3755" s="75"/>
      <c r="N3755" s="76"/>
    </row>
    <row r="3756" spans="1:14" ht="15">
      <c r="A3756" s="80"/>
      <c r="B3756" s="81"/>
      <c r="C3756" s="69"/>
      <c r="D3756" s="69"/>
      <c r="E3756" s="69"/>
      <c r="F3756" s="69"/>
      <c r="G3756" s="82"/>
      <c r="H3756" s="78"/>
      <c r="I3756" s="28">
        <f ca="1">SUMIF('IMPORTBFT (ID)'!$A$3:$A$5000,$G$4:$G$7322,'IMPORTBFT (ID)'!$B$3:$B$5000)</f>
        <v>0</v>
      </c>
      <c r="J3756" s="72"/>
      <c r="K3756" s="18" t="str">
        <f t="shared" ca="1" si="0"/>
        <v>-</v>
      </c>
      <c r="L3756" s="19" t="e">
        <f>IF(G3756=#REF!,#REF!,"FALSO")</f>
        <v>#REF!</v>
      </c>
      <c r="M3756" s="75"/>
      <c r="N3756" s="76"/>
    </row>
    <row r="3757" spans="1:14" ht="15">
      <c r="A3757" s="80"/>
      <c r="B3757" s="81"/>
      <c r="C3757" s="69"/>
      <c r="D3757" s="69"/>
      <c r="E3757" s="69"/>
      <c r="F3757" s="69"/>
      <c r="G3757" s="82"/>
      <c r="H3757" s="78"/>
      <c r="I3757" s="28">
        <f ca="1">SUMIF('IMPORTBFT (ID)'!$A$3:$A$5000,$G$4:$G$7322,'IMPORTBFT (ID)'!$B$3:$B$5000)</f>
        <v>0</v>
      </c>
      <c r="J3757" s="72"/>
      <c r="K3757" s="18" t="str">
        <f t="shared" ca="1" si="0"/>
        <v>-</v>
      </c>
      <c r="L3757" s="19" t="e">
        <f>IF(G3757=#REF!,#REF!,"FALSO")</f>
        <v>#REF!</v>
      </c>
      <c r="M3757" s="75"/>
      <c r="N3757" s="76"/>
    </row>
    <row r="3758" spans="1:14" ht="15">
      <c r="A3758" s="80"/>
      <c r="B3758" s="81"/>
      <c r="C3758" s="69"/>
      <c r="D3758" s="69"/>
      <c r="E3758" s="69"/>
      <c r="F3758" s="69"/>
      <c r="G3758" s="82"/>
      <c r="H3758" s="78"/>
      <c r="I3758" s="28">
        <f ca="1">SUMIF('IMPORTBFT (ID)'!$A$3:$A$5000,$G$4:$G$7322,'IMPORTBFT (ID)'!$B$3:$B$5000)</f>
        <v>0</v>
      </c>
      <c r="J3758" s="72"/>
      <c r="K3758" s="18" t="str">
        <f t="shared" ca="1" si="0"/>
        <v>-</v>
      </c>
      <c r="L3758" s="19" t="e">
        <f>IF(G3758=#REF!,#REF!,"FALSO")</f>
        <v>#REF!</v>
      </c>
      <c r="M3758" s="75"/>
      <c r="N3758" s="76"/>
    </row>
    <row r="3759" spans="1:14" ht="15">
      <c r="A3759" s="80"/>
      <c r="B3759" s="81"/>
      <c r="C3759" s="69"/>
      <c r="D3759" s="69"/>
      <c r="E3759" s="69"/>
      <c r="F3759" s="69"/>
      <c r="G3759" s="82"/>
      <c r="H3759" s="78"/>
      <c r="I3759" s="28">
        <f ca="1">SUMIF('IMPORTBFT (ID)'!$A$3:$A$5000,$G$4:$G$7322,'IMPORTBFT (ID)'!$B$3:$B$5000)</f>
        <v>0</v>
      </c>
      <c r="J3759" s="72"/>
      <c r="K3759" s="18" t="str">
        <f t="shared" ca="1" si="0"/>
        <v>-</v>
      </c>
      <c r="L3759" s="19" t="e">
        <f>IF(G3759=#REF!,#REF!,"FALSO")</f>
        <v>#REF!</v>
      </c>
      <c r="M3759" s="75"/>
      <c r="N3759" s="76"/>
    </row>
    <row r="3760" spans="1:14" ht="15">
      <c r="A3760" s="80"/>
      <c r="B3760" s="81"/>
      <c r="C3760" s="69"/>
      <c r="D3760" s="69"/>
      <c r="E3760" s="69"/>
      <c r="F3760" s="69"/>
      <c r="G3760" s="82"/>
      <c r="H3760" s="78"/>
      <c r="I3760" s="28">
        <f ca="1">SUMIF('IMPORTBFT (ID)'!$A$3:$A$5000,$G$4:$G$7322,'IMPORTBFT (ID)'!$B$3:$B$5000)</f>
        <v>0</v>
      </c>
      <c r="J3760" s="72"/>
      <c r="K3760" s="18" t="str">
        <f t="shared" ca="1" si="0"/>
        <v>-</v>
      </c>
      <c r="L3760" s="19" t="e">
        <f>IF(G3760=#REF!,#REF!,"FALSO")</f>
        <v>#REF!</v>
      </c>
      <c r="M3760" s="75"/>
      <c r="N3760" s="76"/>
    </row>
    <row r="3761" spans="1:14" ht="15">
      <c r="A3761" s="80"/>
      <c r="B3761" s="81"/>
      <c r="C3761" s="69"/>
      <c r="D3761" s="69"/>
      <c r="E3761" s="69"/>
      <c r="F3761" s="69"/>
      <c r="G3761" s="82"/>
      <c r="H3761" s="78"/>
      <c r="I3761" s="28">
        <f ca="1">SUMIF('IMPORTBFT (ID)'!$A$3:$A$5000,$G$4:$G$7322,'IMPORTBFT (ID)'!$B$3:$B$5000)</f>
        <v>0</v>
      </c>
      <c r="J3761" s="72"/>
      <c r="K3761" s="18" t="str">
        <f t="shared" ca="1" si="0"/>
        <v>-</v>
      </c>
      <c r="L3761" s="19" t="e">
        <f>IF(G3761=#REF!,#REF!,"FALSO")</f>
        <v>#REF!</v>
      </c>
      <c r="M3761" s="75"/>
      <c r="N3761" s="76"/>
    </row>
    <row r="3762" spans="1:14" ht="15">
      <c r="A3762" s="80"/>
      <c r="B3762" s="81"/>
      <c r="C3762" s="69"/>
      <c r="D3762" s="69"/>
      <c r="E3762" s="69"/>
      <c r="F3762" s="69"/>
      <c r="G3762" s="82"/>
      <c r="H3762" s="78"/>
      <c r="I3762" s="28">
        <f ca="1">SUMIF('IMPORTBFT (ID)'!$A$3:$A$5000,$G$4:$G$7322,'IMPORTBFT (ID)'!$B$3:$B$5000)</f>
        <v>0</v>
      </c>
      <c r="J3762" s="72"/>
      <c r="K3762" s="18" t="str">
        <f t="shared" ca="1" si="0"/>
        <v>-</v>
      </c>
      <c r="L3762" s="19" t="e">
        <f>IF(G3762=#REF!,#REF!,"FALSO")</f>
        <v>#REF!</v>
      </c>
      <c r="M3762" s="75"/>
      <c r="N3762" s="76"/>
    </row>
    <row r="3763" spans="1:14" ht="15">
      <c r="A3763" s="80"/>
      <c r="B3763" s="81"/>
      <c r="C3763" s="69"/>
      <c r="D3763" s="69"/>
      <c r="E3763" s="69"/>
      <c r="F3763" s="69"/>
      <c r="G3763" s="82"/>
      <c r="H3763" s="78"/>
      <c r="I3763" s="28">
        <f ca="1">SUMIF('IMPORTBFT (ID)'!$A$3:$A$5000,$G$4:$G$7322,'IMPORTBFT (ID)'!$B$3:$B$5000)</f>
        <v>0</v>
      </c>
      <c r="J3763" s="72"/>
      <c r="K3763" s="18" t="str">
        <f t="shared" ca="1" si="0"/>
        <v>-</v>
      </c>
      <c r="L3763" s="19" t="e">
        <f>IF(G3763=#REF!,#REF!,"FALSO")</f>
        <v>#REF!</v>
      </c>
      <c r="M3763" s="75"/>
      <c r="N3763" s="76"/>
    </row>
    <row r="3764" spans="1:14" ht="15">
      <c r="A3764" s="80"/>
      <c r="B3764" s="81"/>
      <c r="C3764" s="69"/>
      <c r="D3764" s="69"/>
      <c r="E3764" s="69"/>
      <c r="F3764" s="69"/>
      <c r="G3764" s="82"/>
      <c r="H3764" s="78"/>
      <c r="I3764" s="28">
        <f ca="1">SUMIF('IMPORTBFT (ID)'!$A$3:$A$5000,$G$4:$G$7322,'IMPORTBFT (ID)'!$B$3:$B$5000)</f>
        <v>0</v>
      </c>
      <c r="J3764" s="72"/>
      <c r="K3764" s="18" t="str">
        <f t="shared" ca="1" si="0"/>
        <v>-</v>
      </c>
      <c r="L3764" s="19" t="e">
        <f>IF(G3764=#REF!,#REF!,"FALSO")</f>
        <v>#REF!</v>
      </c>
      <c r="M3764" s="75"/>
      <c r="N3764" s="76"/>
    </row>
    <row r="3765" spans="1:14" ht="15">
      <c r="A3765" s="80"/>
      <c r="B3765" s="81"/>
      <c r="C3765" s="69"/>
      <c r="D3765" s="69"/>
      <c r="E3765" s="69"/>
      <c r="F3765" s="69"/>
      <c r="G3765" s="82"/>
      <c r="H3765" s="78"/>
      <c r="I3765" s="28">
        <f ca="1">SUMIF('IMPORTBFT (ID)'!$A$3:$A$5000,$G$4:$G$7322,'IMPORTBFT (ID)'!$B$3:$B$5000)</f>
        <v>0</v>
      </c>
      <c r="J3765" s="72"/>
      <c r="K3765" s="18" t="str">
        <f t="shared" ca="1" si="0"/>
        <v>-</v>
      </c>
      <c r="L3765" s="19" t="e">
        <f>IF(G3765=#REF!,#REF!,"FALSO")</f>
        <v>#REF!</v>
      </c>
      <c r="M3765" s="75"/>
      <c r="N3765" s="76"/>
    </row>
    <row r="3766" spans="1:14" ht="15">
      <c r="A3766" s="80"/>
      <c r="B3766" s="81"/>
      <c r="C3766" s="69"/>
      <c r="D3766" s="69"/>
      <c r="E3766" s="69"/>
      <c r="F3766" s="69"/>
      <c r="G3766" s="82"/>
      <c r="H3766" s="78"/>
      <c r="I3766" s="28">
        <f ca="1">SUMIF('IMPORTBFT (ID)'!$A$3:$A$5000,$G$4:$G$7322,'IMPORTBFT (ID)'!$B$3:$B$5000)</f>
        <v>0</v>
      </c>
      <c r="J3766" s="72"/>
      <c r="K3766" s="18" t="str">
        <f t="shared" ca="1" si="0"/>
        <v>-</v>
      </c>
      <c r="L3766" s="19" t="e">
        <f>IF(G3766=#REF!,#REF!,"FALSO")</f>
        <v>#REF!</v>
      </c>
      <c r="M3766" s="75"/>
      <c r="N3766" s="76"/>
    </row>
    <row r="3767" spans="1:14" ht="15">
      <c r="A3767" s="80"/>
      <c r="B3767" s="81"/>
      <c r="C3767" s="69"/>
      <c r="D3767" s="69"/>
      <c r="E3767" s="69"/>
      <c r="F3767" s="69"/>
      <c r="G3767" s="82"/>
      <c r="H3767" s="78"/>
      <c r="I3767" s="28">
        <f ca="1">SUMIF('IMPORTBFT (ID)'!$A$3:$A$5000,$G$4:$G$7322,'IMPORTBFT (ID)'!$B$3:$B$5000)</f>
        <v>0</v>
      </c>
      <c r="J3767" s="72"/>
      <c r="K3767" s="18" t="str">
        <f t="shared" ca="1" si="0"/>
        <v>-</v>
      </c>
      <c r="L3767" s="19" t="e">
        <f>IF(G3767=#REF!,#REF!,"FALSO")</f>
        <v>#REF!</v>
      </c>
      <c r="M3767" s="75"/>
      <c r="N3767" s="76"/>
    </row>
    <row r="3768" spans="1:14" ht="15">
      <c r="A3768" s="80"/>
      <c r="B3768" s="81"/>
      <c r="C3768" s="69"/>
      <c r="D3768" s="69"/>
      <c r="E3768" s="69"/>
      <c r="F3768" s="69"/>
      <c r="G3768" s="82"/>
      <c r="H3768" s="78"/>
      <c r="I3768" s="28">
        <f ca="1">SUMIF('IMPORTBFT (ID)'!$A$3:$A$5000,$G$4:$G$7322,'IMPORTBFT (ID)'!$B$3:$B$5000)</f>
        <v>0</v>
      </c>
      <c r="J3768" s="72"/>
      <c r="K3768" s="18" t="str">
        <f t="shared" ca="1" si="0"/>
        <v>-</v>
      </c>
      <c r="L3768" s="19" t="e">
        <f>IF(G3768=#REF!,#REF!,"FALSO")</f>
        <v>#REF!</v>
      </c>
      <c r="M3768" s="75"/>
      <c r="N3768" s="76"/>
    </row>
    <row r="3769" spans="1:14" ht="15">
      <c r="A3769" s="80"/>
      <c r="B3769" s="81"/>
      <c r="C3769" s="69"/>
      <c r="D3769" s="69"/>
      <c r="E3769" s="69"/>
      <c r="F3769" s="69"/>
      <c r="G3769" s="82"/>
      <c r="H3769" s="78"/>
      <c r="I3769" s="28">
        <f ca="1">SUMIF('IMPORTBFT (ID)'!$A$3:$A$5000,$G$4:$G$7322,'IMPORTBFT (ID)'!$B$3:$B$5000)</f>
        <v>0</v>
      </c>
      <c r="J3769" s="72"/>
      <c r="K3769" s="18" t="str">
        <f t="shared" ca="1" si="0"/>
        <v>-</v>
      </c>
      <c r="L3769" s="19" t="e">
        <f>IF(G3769=#REF!,#REF!,"FALSO")</f>
        <v>#REF!</v>
      </c>
      <c r="M3769" s="75"/>
      <c r="N3769" s="76"/>
    </row>
    <row r="3770" spans="1:14" ht="15">
      <c r="A3770" s="80"/>
      <c r="B3770" s="81"/>
      <c r="C3770" s="69"/>
      <c r="D3770" s="69"/>
      <c r="E3770" s="69"/>
      <c r="F3770" s="69"/>
      <c r="G3770" s="82"/>
      <c r="H3770" s="78"/>
      <c r="I3770" s="28">
        <f ca="1">SUMIF('IMPORTBFT (ID)'!$A$3:$A$5000,$G$4:$G$7322,'IMPORTBFT (ID)'!$B$3:$B$5000)</f>
        <v>0</v>
      </c>
      <c r="J3770" s="72"/>
      <c r="K3770" s="18" t="str">
        <f t="shared" ca="1" si="0"/>
        <v>-</v>
      </c>
      <c r="L3770" s="19" t="e">
        <f>IF(G3770=#REF!,#REF!,"FALSO")</f>
        <v>#REF!</v>
      </c>
      <c r="M3770" s="75"/>
      <c r="N3770" s="76"/>
    </row>
    <row r="3771" spans="1:14" ht="15">
      <c r="A3771" s="80"/>
      <c r="B3771" s="81"/>
      <c r="C3771" s="69"/>
      <c r="D3771" s="69"/>
      <c r="E3771" s="69"/>
      <c r="F3771" s="69"/>
      <c r="G3771" s="82"/>
      <c r="H3771" s="78"/>
      <c r="I3771" s="28">
        <f ca="1">SUMIF('IMPORTBFT (ID)'!$A$3:$A$5000,$G$4:$G$7322,'IMPORTBFT (ID)'!$B$3:$B$5000)</f>
        <v>0</v>
      </c>
      <c r="J3771" s="72"/>
      <c r="K3771" s="18" t="str">
        <f t="shared" ca="1" si="0"/>
        <v>-</v>
      </c>
      <c r="L3771" s="19" t="e">
        <f>IF(G3771=#REF!,#REF!,"FALSO")</f>
        <v>#REF!</v>
      </c>
      <c r="M3771" s="75"/>
      <c r="N3771" s="76"/>
    </row>
    <row r="3772" spans="1:14" ht="15">
      <c r="A3772" s="80"/>
      <c r="B3772" s="81"/>
      <c r="C3772" s="69"/>
      <c r="D3772" s="69"/>
      <c r="E3772" s="69"/>
      <c r="F3772" s="69"/>
      <c r="G3772" s="82"/>
      <c r="H3772" s="78"/>
      <c r="I3772" s="28">
        <f ca="1">SUMIF('IMPORTBFT (ID)'!$A$3:$A$5000,$G$4:$G$7322,'IMPORTBFT (ID)'!$B$3:$B$5000)</f>
        <v>0</v>
      </c>
      <c r="J3772" s="72"/>
      <c r="K3772" s="18" t="str">
        <f t="shared" ca="1" si="0"/>
        <v>-</v>
      </c>
      <c r="L3772" s="19" t="e">
        <f>IF(G3772=#REF!,#REF!,"FALSO")</f>
        <v>#REF!</v>
      </c>
      <c r="M3772" s="75"/>
      <c r="N3772" s="76"/>
    </row>
    <row r="3773" spans="1:14" ht="15">
      <c r="A3773" s="80"/>
      <c r="B3773" s="81"/>
      <c r="C3773" s="69"/>
      <c r="D3773" s="69"/>
      <c r="E3773" s="69"/>
      <c r="F3773" s="69"/>
      <c r="G3773" s="82"/>
      <c r="H3773" s="78"/>
      <c r="I3773" s="28">
        <f ca="1">SUMIF('IMPORTBFT (ID)'!$A$3:$A$5000,$G$4:$G$7322,'IMPORTBFT (ID)'!$B$3:$B$5000)</f>
        <v>0</v>
      </c>
      <c r="J3773" s="72"/>
      <c r="K3773" s="18" t="str">
        <f t="shared" ca="1" si="0"/>
        <v>-</v>
      </c>
      <c r="L3773" s="19" t="e">
        <f>IF(G3773=#REF!,#REF!,"FALSO")</f>
        <v>#REF!</v>
      </c>
      <c r="M3773" s="75"/>
      <c r="N3773" s="76"/>
    </row>
    <row r="3774" spans="1:14" ht="15">
      <c r="A3774" s="80"/>
      <c r="B3774" s="81"/>
      <c r="C3774" s="69"/>
      <c r="D3774" s="69"/>
      <c r="E3774" s="69"/>
      <c r="F3774" s="69"/>
      <c r="G3774" s="82"/>
      <c r="H3774" s="78"/>
      <c r="I3774" s="28">
        <f ca="1">SUMIF('IMPORTBFT (ID)'!$A$3:$A$5000,$G$4:$G$7322,'IMPORTBFT (ID)'!$B$3:$B$5000)</f>
        <v>0</v>
      </c>
      <c r="J3774" s="72"/>
      <c r="K3774" s="18" t="str">
        <f t="shared" ca="1" si="0"/>
        <v>-</v>
      </c>
      <c r="L3774" s="19" t="e">
        <f>IF(G3774=#REF!,#REF!,"FALSO")</f>
        <v>#REF!</v>
      </c>
      <c r="M3774" s="75"/>
      <c r="N3774" s="76"/>
    </row>
    <row r="3775" spans="1:14" ht="15">
      <c r="A3775" s="80"/>
      <c r="B3775" s="81"/>
      <c r="C3775" s="69"/>
      <c r="D3775" s="69"/>
      <c r="E3775" s="69"/>
      <c r="F3775" s="69"/>
      <c r="G3775" s="82"/>
      <c r="H3775" s="78"/>
      <c r="I3775" s="28">
        <f ca="1">SUMIF('IMPORTBFT (ID)'!$A$3:$A$5000,$G$4:$G$7322,'IMPORTBFT (ID)'!$B$3:$B$5000)</f>
        <v>0</v>
      </c>
      <c r="J3775" s="72"/>
      <c r="K3775" s="18" t="str">
        <f t="shared" ca="1" si="0"/>
        <v>-</v>
      </c>
      <c r="L3775" s="19" t="e">
        <f>IF(G3775=#REF!,#REF!,"FALSO")</f>
        <v>#REF!</v>
      </c>
      <c r="M3775" s="75"/>
      <c r="N3775" s="76"/>
    </row>
    <row r="3776" spans="1:14" ht="15">
      <c r="A3776" s="80"/>
      <c r="B3776" s="81"/>
      <c r="C3776" s="69"/>
      <c r="D3776" s="69"/>
      <c r="E3776" s="69"/>
      <c r="F3776" s="69"/>
      <c r="G3776" s="82"/>
      <c r="H3776" s="78"/>
      <c r="I3776" s="28">
        <f ca="1">SUMIF('IMPORTBFT (ID)'!$A$3:$A$5000,$G$4:$G$7322,'IMPORTBFT (ID)'!$B$3:$B$5000)</f>
        <v>0</v>
      </c>
      <c r="J3776" s="72"/>
      <c r="K3776" s="18" t="str">
        <f t="shared" ca="1" si="0"/>
        <v>-</v>
      </c>
      <c r="L3776" s="19" t="e">
        <f>IF(G3776=#REF!,#REF!,"FALSO")</f>
        <v>#REF!</v>
      </c>
      <c r="M3776" s="75"/>
      <c r="N3776" s="76"/>
    </row>
    <row r="3777" spans="1:14" ht="15">
      <c r="A3777" s="80"/>
      <c r="B3777" s="81"/>
      <c r="C3777" s="69"/>
      <c r="D3777" s="69"/>
      <c r="E3777" s="69"/>
      <c r="F3777" s="69"/>
      <c r="G3777" s="82"/>
      <c r="H3777" s="78"/>
      <c r="I3777" s="28">
        <f ca="1">SUMIF('IMPORTBFT (ID)'!$A$3:$A$5000,$G$4:$G$7322,'IMPORTBFT (ID)'!$B$3:$B$5000)</f>
        <v>0</v>
      </c>
      <c r="J3777" s="72"/>
      <c r="K3777" s="18" t="str">
        <f t="shared" ca="1" si="0"/>
        <v>-</v>
      </c>
      <c r="L3777" s="19" t="e">
        <f>IF(G3777=#REF!,#REF!,"FALSO")</f>
        <v>#REF!</v>
      </c>
      <c r="M3777" s="75"/>
      <c r="N3777" s="76"/>
    </row>
    <row r="3778" spans="1:14" ht="15">
      <c r="A3778" s="80"/>
      <c r="B3778" s="81"/>
      <c r="C3778" s="69"/>
      <c r="D3778" s="69"/>
      <c r="E3778" s="69"/>
      <c r="F3778" s="69"/>
      <c r="G3778" s="82"/>
      <c r="H3778" s="78"/>
      <c r="I3778" s="28">
        <f ca="1">SUMIF('IMPORTBFT (ID)'!$A$3:$A$5000,$G$4:$G$7322,'IMPORTBFT (ID)'!$B$3:$B$5000)</f>
        <v>0</v>
      </c>
      <c r="J3778" s="72"/>
      <c r="K3778" s="18" t="str">
        <f t="shared" ca="1" si="0"/>
        <v>-</v>
      </c>
      <c r="L3778" s="19" t="e">
        <f>IF(G3778=#REF!,#REF!,"FALSO")</f>
        <v>#REF!</v>
      </c>
      <c r="M3778" s="75"/>
      <c r="N3778" s="76"/>
    </row>
    <row r="3779" spans="1:14" ht="15">
      <c r="A3779" s="80"/>
      <c r="B3779" s="81"/>
      <c r="C3779" s="69"/>
      <c r="D3779" s="69"/>
      <c r="E3779" s="69"/>
      <c r="F3779" s="69"/>
      <c r="G3779" s="82"/>
      <c r="H3779" s="78"/>
      <c r="I3779" s="28">
        <f ca="1">SUMIF('IMPORTBFT (ID)'!$A$3:$A$5000,$G$4:$G$7322,'IMPORTBFT (ID)'!$B$3:$B$5000)</f>
        <v>0</v>
      </c>
      <c r="J3779" s="72"/>
      <c r="K3779" s="18" t="str">
        <f t="shared" ca="1" si="0"/>
        <v>-</v>
      </c>
      <c r="L3779" s="19" t="e">
        <f>IF(G3779=#REF!,#REF!,"FALSO")</f>
        <v>#REF!</v>
      </c>
      <c r="M3779" s="75"/>
      <c r="N3779" s="76"/>
    </row>
    <row r="3780" spans="1:14" ht="15">
      <c r="A3780" s="80"/>
      <c r="B3780" s="81"/>
      <c r="C3780" s="69"/>
      <c r="D3780" s="69"/>
      <c r="E3780" s="69"/>
      <c r="F3780" s="69"/>
      <c r="G3780" s="82"/>
      <c r="H3780" s="78"/>
      <c r="I3780" s="28">
        <f ca="1">SUMIF('IMPORTBFT (ID)'!$A$3:$A$5000,$G$4:$G$7322,'IMPORTBFT (ID)'!$B$3:$B$5000)</f>
        <v>0</v>
      </c>
      <c r="J3780" s="72"/>
      <c r="K3780" s="18" t="str">
        <f t="shared" ca="1" si="0"/>
        <v>-</v>
      </c>
      <c r="L3780" s="19" t="e">
        <f>IF(G3780=#REF!,#REF!,"FALSO")</f>
        <v>#REF!</v>
      </c>
      <c r="M3780" s="75"/>
      <c r="N3780" s="76"/>
    </row>
    <row r="3781" spans="1:14" ht="15">
      <c r="A3781" s="80"/>
      <c r="B3781" s="81"/>
      <c r="C3781" s="69"/>
      <c r="D3781" s="69"/>
      <c r="E3781" s="69"/>
      <c r="F3781" s="69"/>
      <c r="G3781" s="82"/>
      <c r="H3781" s="78"/>
      <c r="I3781" s="28">
        <f ca="1">SUMIF('IMPORTBFT (ID)'!$A$3:$A$5000,$G$4:$G$7322,'IMPORTBFT (ID)'!$B$3:$B$5000)</f>
        <v>0</v>
      </c>
      <c r="J3781" s="72"/>
      <c r="K3781" s="18" t="str">
        <f t="shared" ca="1" si="0"/>
        <v>-</v>
      </c>
      <c r="L3781" s="19" t="e">
        <f>IF(G3781=#REF!,#REF!,"FALSO")</f>
        <v>#REF!</v>
      </c>
      <c r="M3781" s="75"/>
      <c r="N3781" s="76"/>
    </row>
    <row r="3782" spans="1:14" ht="15">
      <c r="A3782" s="80"/>
      <c r="B3782" s="81"/>
      <c r="C3782" s="69"/>
      <c r="D3782" s="69"/>
      <c r="E3782" s="69"/>
      <c r="F3782" s="69"/>
      <c r="G3782" s="82"/>
      <c r="H3782" s="78"/>
      <c r="I3782" s="28">
        <f ca="1">SUMIF('IMPORTBFT (ID)'!$A$3:$A$5000,$G$4:$G$7322,'IMPORTBFT (ID)'!$B$3:$B$5000)</f>
        <v>0</v>
      </c>
      <c r="J3782" s="72"/>
      <c r="K3782" s="18" t="str">
        <f t="shared" ca="1" si="0"/>
        <v>-</v>
      </c>
      <c r="L3782" s="19" t="e">
        <f>IF(G3782=#REF!,#REF!,"FALSO")</f>
        <v>#REF!</v>
      </c>
      <c r="M3782" s="75"/>
      <c r="N3782" s="76"/>
    </row>
    <row r="3783" spans="1:14" ht="15">
      <c r="A3783" s="80"/>
      <c r="B3783" s="81"/>
      <c r="C3783" s="69"/>
      <c r="D3783" s="69"/>
      <c r="E3783" s="69"/>
      <c r="F3783" s="69"/>
      <c r="G3783" s="82"/>
      <c r="H3783" s="78"/>
      <c r="I3783" s="28">
        <f ca="1">SUMIF('IMPORTBFT (ID)'!$A$3:$A$5000,$G$4:$G$7322,'IMPORTBFT (ID)'!$B$3:$B$5000)</f>
        <v>0</v>
      </c>
      <c r="J3783" s="72"/>
      <c r="K3783" s="18" t="str">
        <f t="shared" ca="1" si="0"/>
        <v>-</v>
      </c>
      <c r="L3783" s="19" t="e">
        <f>IF(G3783=#REF!,#REF!,"FALSO")</f>
        <v>#REF!</v>
      </c>
      <c r="M3783" s="75"/>
      <c r="N3783" s="76"/>
    </row>
    <row r="3784" spans="1:14" ht="15">
      <c r="A3784" s="80"/>
      <c r="B3784" s="81"/>
      <c r="C3784" s="69"/>
      <c r="D3784" s="69"/>
      <c r="E3784" s="69"/>
      <c r="F3784" s="69"/>
      <c r="G3784" s="82"/>
      <c r="H3784" s="78"/>
      <c r="I3784" s="28">
        <f ca="1">SUMIF('IMPORTBFT (ID)'!$A$3:$A$5000,$G$4:$G$7322,'IMPORTBFT (ID)'!$B$3:$B$5000)</f>
        <v>0</v>
      </c>
      <c r="J3784" s="72"/>
      <c r="K3784" s="18" t="str">
        <f t="shared" ca="1" si="0"/>
        <v>-</v>
      </c>
      <c r="L3784" s="19" t="e">
        <f>IF(G3784=#REF!,#REF!,"FALSO")</f>
        <v>#REF!</v>
      </c>
      <c r="M3784" s="75"/>
      <c r="N3784" s="76"/>
    </row>
    <row r="3785" spans="1:14" ht="15">
      <c r="A3785" s="80"/>
      <c r="B3785" s="81"/>
      <c r="C3785" s="69"/>
      <c r="D3785" s="69"/>
      <c r="E3785" s="69"/>
      <c r="F3785" s="69"/>
      <c r="G3785" s="82"/>
      <c r="H3785" s="78"/>
      <c r="I3785" s="28">
        <f ca="1">SUMIF('IMPORTBFT (ID)'!$A$3:$A$5000,$G$4:$G$7322,'IMPORTBFT (ID)'!$B$3:$B$5000)</f>
        <v>0</v>
      </c>
      <c r="J3785" s="72"/>
      <c r="K3785" s="18" t="str">
        <f t="shared" ca="1" si="0"/>
        <v>-</v>
      </c>
      <c r="L3785" s="19" t="e">
        <f>IF(G3785=#REF!,#REF!,"FALSO")</f>
        <v>#REF!</v>
      </c>
      <c r="M3785" s="75"/>
      <c r="N3785" s="76"/>
    </row>
    <row r="3786" spans="1:14" ht="15">
      <c r="A3786" s="80"/>
      <c r="B3786" s="81"/>
      <c r="C3786" s="69"/>
      <c r="D3786" s="69"/>
      <c r="E3786" s="69"/>
      <c r="F3786" s="69"/>
      <c r="G3786" s="82"/>
      <c r="H3786" s="78"/>
      <c r="I3786" s="28">
        <f ca="1">SUMIF('IMPORTBFT (ID)'!$A$3:$A$5000,$G$4:$G$7322,'IMPORTBFT (ID)'!$B$3:$B$5000)</f>
        <v>0</v>
      </c>
      <c r="J3786" s="72"/>
      <c r="K3786" s="18" t="str">
        <f t="shared" ca="1" si="0"/>
        <v>-</v>
      </c>
      <c r="L3786" s="19" t="e">
        <f>IF(G3786=#REF!,#REF!,"FALSO")</f>
        <v>#REF!</v>
      </c>
      <c r="M3786" s="75"/>
      <c r="N3786" s="76"/>
    </row>
    <row r="3787" spans="1:14" ht="15">
      <c r="A3787" s="80"/>
      <c r="B3787" s="81"/>
      <c r="C3787" s="69"/>
      <c r="D3787" s="69"/>
      <c r="E3787" s="69"/>
      <c r="F3787" s="69"/>
      <c r="G3787" s="82"/>
      <c r="H3787" s="78"/>
      <c r="I3787" s="28">
        <f ca="1">SUMIF('IMPORTBFT (ID)'!$A$3:$A$5000,$G$4:$G$7322,'IMPORTBFT (ID)'!$B$3:$B$5000)</f>
        <v>0</v>
      </c>
      <c r="J3787" s="72"/>
      <c r="K3787" s="18" t="str">
        <f t="shared" ca="1" si="0"/>
        <v>-</v>
      </c>
      <c r="L3787" s="19" t="e">
        <f>IF(G3787=#REF!,#REF!,"FALSO")</f>
        <v>#REF!</v>
      </c>
      <c r="M3787" s="75"/>
      <c r="N3787" s="76"/>
    </row>
    <row r="3788" spans="1:14" ht="15">
      <c r="A3788" s="80"/>
      <c r="B3788" s="81"/>
      <c r="C3788" s="69"/>
      <c r="D3788" s="69"/>
      <c r="E3788" s="69"/>
      <c r="F3788" s="69"/>
      <c r="G3788" s="82"/>
      <c r="H3788" s="78"/>
      <c r="I3788" s="28">
        <f ca="1">SUMIF('IMPORTBFT (ID)'!$A$3:$A$5000,$G$4:$G$7322,'IMPORTBFT (ID)'!$B$3:$B$5000)</f>
        <v>0</v>
      </c>
      <c r="J3788" s="72"/>
      <c r="K3788" s="18" t="str">
        <f t="shared" ca="1" si="0"/>
        <v>-</v>
      </c>
      <c r="L3788" s="19" t="e">
        <f>IF(G3788=#REF!,#REF!,"FALSO")</f>
        <v>#REF!</v>
      </c>
      <c r="M3788" s="75"/>
      <c r="N3788" s="76"/>
    </row>
    <row r="3789" spans="1:14" ht="15">
      <c r="A3789" s="80"/>
      <c r="B3789" s="81"/>
      <c r="C3789" s="69"/>
      <c r="D3789" s="69"/>
      <c r="E3789" s="69"/>
      <c r="F3789" s="69"/>
      <c r="G3789" s="82"/>
      <c r="H3789" s="78"/>
      <c r="I3789" s="28">
        <f ca="1">SUMIF('IMPORTBFT (ID)'!$A$3:$A$5000,$G$4:$G$7322,'IMPORTBFT (ID)'!$B$3:$B$5000)</f>
        <v>0</v>
      </c>
      <c r="J3789" s="72"/>
      <c r="K3789" s="18" t="str">
        <f t="shared" ca="1" si="0"/>
        <v>-</v>
      </c>
      <c r="L3789" s="19" t="e">
        <f>IF(G3789=#REF!,#REF!,"FALSO")</f>
        <v>#REF!</v>
      </c>
      <c r="M3789" s="75"/>
      <c r="N3789" s="76"/>
    </row>
    <row r="3790" spans="1:14" ht="15">
      <c r="A3790" s="80"/>
      <c r="B3790" s="81"/>
      <c r="C3790" s="69"/>
      <c r="D3790" s="69"/>
      <c r="E3790" s="69"/>
      <c r="F3790" s="69"/>
      <c r="G3790" s="82"/>
      <c r="H3790" s="78"/>
      <c r="I3790" s="28">
        <f ca="1">SUMIF('IMPORTBFT (ID)'!$A$3:$A$5000,$G$4:$G$7322,'IMPORTBFT (ID)'!$B$3:$B$5000)</f>
        <v>0</v>
      </c>
      <c r="J3790" s="72"/>
      <c r="K3790" s="18" t="str">
        <f t="shared" ca="1" si="0"/>
        <v>-</v>
      </c>
      <c r="L3790" s="19" t="e">
        <f>IF(G3790=#REF!,#REF!,"FALSO")</f>
        <v>#REF!</v>
      </c>
      <c r="M3790" s="75"/>
      <c r="N3790" s="76"/>
    </row>
    <row r="3791" spans="1:14" ht="15">
      <c r="A3791" s="80"/>
      <c r="B3791" s="81"/>
      <c r="C3791" s="69"/>
      <c r="D3791" s="69"/>
      <c r="E3791" s="69"/>
      <c r="F3791" s="69"/>
      <c r="G3791" s="82"/>
      <c r="H3791" s="78"/>
      <c r="I3791" s="28">
        <f ca="1">SUMIF('IMPORTBFT (ID)'!$A$3:$A$5000,$G$4:$G$7322,'IMPORTBFT (ID)'!$B$3:$B$5000)</f>
        <v>0</v>
      </c>
      <c r="J3791" s="72"/>
      <c r="K3791" s="18" t="str">
        <f t="shared" ca="1" si="0"/>
        <v>-</v>
      </c>
      <c r="L3791" s="19" t="e">
        <f>IF(G3791=#REF!,#REF!,"FALSO")</f>
        <v>#REF!</v>
      </c>
      <c r="M3791" s="75"/>
      <c r="N3791" s="76"/>
    </row>
    <row r="3792" spans="1:14" ht="15">
      <c r="A3792" s="80"/>
      <c r="B3792" s="81"/>
      <c r="C3792" s="69"/>
      <c r="D3792" s="69"/>
      <c r="E3792" s="69"/>
      <c r="F3792" s="69"/>
      <c r="G3792" s="82"/>
      <c r="H3792" s="78"/>
      <c r="I3792" s="28">
        <f ca="1">SUMIF('IMPORTBFT (ID)'!$A$3:$A$5000,$G$4:$G$7322,'IMPORTBFT (ID)'!$B$3:$B$5000)</f>
        <v>0</v>
      </c>
      <c r="J3792" s="72"/>
      <c r="K3792" s="18" t="str">
        <f t="shared" ca="1" si="0"/>
        <v>-</v>
      </c>
      <c r="L3792" s="19" t="e">
        <f>IF(G3792=#REF!,#REF!,"FALSO")</f>
        <v>#REF!</v>
      </c>
      <c r="M3792" s="75"/>
      <c r="N3792" s="76"/>
    </row>
    <row r="3793" spans="1:14" ht="15">
      <c r="A3793" s="80"/>
      <c r="B3793" s="81"/>
      <c r="C3793" s="69"/>
      <c r="D3793" s="69"/>
      <c r="E3793" s="69"/>
      <c r="F3793" s="69"/>
      <c r="G3793" s="82"/>
      <c r="H3793" s="78"/>
      <c r="I3793" s="28">
        <f ca="1">SUMIF('IMPORTBFT (ID)'!$A$3:$A$5000,$G$4:$G$7322,'IMPORTBFT (ID)'!$B$3:$B$5000)</f>
        <v>0</v>
      </c>
      <c r="J3793" s="72"/>
      <c r="K3793" s="18" t="str">
        <f t="shared" ca="1" si="0"/>
        <v>-</v>
      </c>
      <c r="L3793" s="19" t="e">
        <f>IF(G3793=#REF!,#REF!,"FALSO")</f>
        <v>#REF!</v>
      </c>
      <c r="M3793" s="75"/>
      <c r="N3793" s="76"/>
    </row>
    <row r="3794" spans="1:14" ht="15">
      <c r="A3794" s="80"/>
      <c r="B3794" s="81"/>
      <c r="C3794" s="69"/>
      <c r="D3794" s="69"/>
      <c r="E3794" s="69"/>
      <c r="F3794" s="69"/>
      <c r="G3794" s="82"/>
      <c r="H3794" s="78"/>
      <c r="I3794" s="28">
        <f ca="1">SUMIF('IMPORTBFT (ID)'!$A$3:$A$5000,$G$4:$G$7322,'IMPORTBFT (ID)'!$B$3:$B$5000)</f>
        <v>0</v>
      </c>
      <c r="J3794" s="72"/>
      <c r="K3794" s="18" t="str">
        <f t="shared" ca="1" si="0"/>
        <v>-</v>
      </c>
      <c r="L3794" s="19" t="e">
        <f>IF(G3794=#REF!,#REF!,"FALSO")</f>
        <v>#REF!</v>
      </c>
      <c r="M3794" s="75"/>
      <c r="N3794" s="76"/>
    </row>
    <row r="3795" spans="1:14" ht="15">
      <c r="A3795" s="80"/>
      <c r="B3795" s="81"/>
      <c r="C3795" s="69"/>
      <c r="D3795" s="69"/>
      <c r="E3795" s="69"/>
      <c r="F3795" s="69"/>
      <c r="G3795" s="82"/>
      <c r="H3795" s="78"/>
      <c r="I3795" s="28">
        <f ca="1">SUMIF('IMPORTBFT (ID)'!$A$3:$A$5000,$G$4:$G$7322,'IMPORTBFT (ID)'!$B$3:$B$5000)</f>
        <v>0</v>
      </c>
      <c r="J3795" s="72"/>
      <c r="K3795" s="18" t="str">
        <f t="shared" ca="1" si="0"/>
        <v>-</v>
      </c>
      <c r="L3795" s="19" t="e">
        <f>IF(G3795=#REF!,#REF!,"FALSO")</f>
        <v>#REF!</v>
      </c>
      <c r="M3795" s="75"/>
      <c r="N3795" s="76"/>
    </row>
    <row r="3796" spans="1:14" ht="15">
      <c r="A3796" s="80"/>
      <c r="B3796" s="81"/>
      <c r="C3796" s="69"/>
      <c r="D3796" s="69"/>
      <c r="E3796" s="69"/>
      <c r="F3796" s="69"/>
      <c r="G3796" s="82"/>
      <c r="H3796" s="78"/>
      <c r="I3796" s="28">
        <f ca="1">SUMIF('IMPORTBFT (ID)'!$A$3:$A$5000,$G$4:$G$7322,'IMPORTBFT (ID)'!$B$3:$B$5000)</f>
        <v>0</v>
      </c>
      <c r="J3796" s="72"/>
      <c r="K3796" s="18" t="str">
        <f t="shared" ca="1" si="0"/>
        <v>-</v>
      </c>
      <c r="L3796" s="19" t="e">
        <f>IF(G3796=#REF!,#REF!,"FALSO")</f>
        <v>#REF!</v>
      </c>
      <c r="M3796" s="75"/>
      <c r="N3796" s="76"/>
    </row>
    <row r="3797" spans="1:14" ht="15">
      <c r="A3797" s="80"/>
      <c r="B3797" s="81"/>
      <c r="C3797" s="69"/>
      <c r="D3797" s="69"/>
      <c r="E3797" s="69"/>
      <c r="F3797" s="69"/>
      <c r="G3797" s="82"/>
      <c r="H3797" s="78"/>
      <c r="I3797" s="28">
        <f ca="1">SUMIF('IMPORTBFT (ID)'!$A$3:$A$5000,$G$4:$G$7322,'IMPORTBFT (ID)'!$B$3:$B$5000)</f>
        <v>0</v>
      </c>
      <c r="J3797" s="72"/>
      <c r="K3797" s="18" t="str">
        <f t="shared" ca="1" si="0"/>
        <v>-</v>
      </c>
      <c r="L3797" s="19" t="e">
        <f>IF(G3797=#REF!,#REF!,"FALSO")</f>
        <v>#REF!</v>
      </c>
      <c r="M3797" s="75"/>
      <c r="N3797" s="76"/>
    </row>
    <row r="3798" spans="1:14" ht="15">
      <c r="A3798" s="80"/>
      <c r="B3798" s="81"/>
      <c r="C3798" s="69"/>
      <c r="D3798" s="69"/>
      <c r="E3798" s="69"/>
      <c r="F3798" s="69"/>
      <c r="G3798" s="82"/>
      <c r="H3798" s="78"/>
      <c r="I3798" s="28">
        <f ca="1">SUMIF('IMPORTBFT (ID)'!$A$3:$A$5000,$G$4:$G$7322,'IMPORTBFT (ID)'!$B$3:$B$5000)</f>
        <v>0</v>
      </c>
      <c r="J3798" s="72"/>
      <c r="K3798" s="18" t="str">
        <f t="shared" ca="1" si="0"/>
        <v>-</v>
      </c>
      <c r="L3798" s="19" t="e">
        <f>IF(G3798=#REF!,#REF!,"FALSO")</f>
        <v>#REF!</v>
      </c>
      <c r="M3798" s="75"/>
      <c r="N3798" s="76"/>
    </row>
    <row r="3799" spans="1:14" ht="15">
      <c r="A3799" s="80"/>
      <c r="B3799" s="81"/>
      <c r="C3799" s="69"/>
      <c r="D3799" s="69"/>
      <c r="E3799" s="69"/>
      <c r="F3799" s="69"/>
      <c r="G3799" s="82"/>
      <c r="H3799" s="78"/>
      <c r="I3799" s="28">
        <f ca="1">SUMIF('IMPORTBFT (ID)'!$A$3:$A$5000,$G$4:$G$7322,'IMPORTBFT (ID)'!$B$3:$B$5000)</f>
        <v>0</v>
      </c>
      <c r="J3799" s="72"/>
      <c r="K3799" s="18" t="str">
        <f t="shared" ca="1" si="0"/>
        <v>-</v>
      </c>
      <c r="L3799" s="19" t="e">
        <f>IF(G3799=#REF!,#REF!,"FALSO")</f>
        <v>#REF!</v>
      </c>
      <c r="M3799" s="75"/>
      <c r="N3799" s="76"/>
    </row>
    <row r="3800" spans="1:14" ht="15">
      <c r="A3800" s="80"/>
      <c r="B3800" s="81"/>
      <c r="C3800" s="69"/>
      <c r="D3800" s="69"/>
      <c r="E3800" s="69"/>
      <c r="F3800" s="69"/>
      <c r="G3800" s="82"/>
      <c r="H3800" s="78"/>
      <c r="I3800" s="28">
        <f ca="1">SUMIF('IMPORTBFT (ID)'!$A$3:$A$5000,$G$4:$G$7322,'IMPORTBFT (ID)'!$B$3:$B$5000)</f>
        <v>0</v>
      </c>
      <c r="J3800" s="72"/>
      <c r="K3800" s="18" t="str">
        <f t="shared" ca="1" si="0"/>
        <v>-</v>
      </c>
      <c r="L3800" s="19" t="e">
        <f>IF(G3800=#REF!,#REF!,"FALSO")</f>
        <v>#REF!</v>
      </c>
      <c r="M3800" s="75"/>
      <c r="N3800" s="76"/>
    </row>
    <row r="3801" spans="1:14" ht="15">
      <c r="A3801" s="80"/>
      <c r="B3801" s="81"/>
      <c r="C3801" s="69"/>
      <c r="D3801" s="69"/>
      <c r="E3801" s="69"/>
      <c r="F3801" s="69"/>
      <c r="G3801" s="82"/>
      <c r="H3801" s="78"/>
      <c r="I3801" s="28">
        <f ca="1">SUMIF('IMPORTBFT (ID)'!$A$3:$A$5000,$G$4:$G$7322,'IMPORTBFT (ID)'!$B$3:$B$5000)</f>
        <v>0</v>
      </c>
      <c r="J3801" s="72"/>
      <c r="K3801" s="18" t="str">
        <f t="shared" ca="1" si="0"/>
        <v>-</v>
      </c>
      <c r="L3801" s="19" t="e">
        <f>IF(G3801=#REF!,#REF!,"FALSO")</f>
        <v>#REF!</v>
      </c>
      <c r="M3801" s="75"/>
      <c r="N3801" s="76"/>
    </row>
    <row r="3802" spans="1:14" ht="15">
      <c r="A3802" s="80"/>
      <c r="B3802" s="81"/>
      <c r="C3802" s="69"/>
      <c r="D3802" s="69"/>
      <c r="E3802" s="69"/>
      <c r="F3802" s="69"/>
      <c r="G3802" s="82"/>
      <c r="H3802" s="78"/>
      <c r="I3802" s="28">
        <f ca="1">SUMIF('IMPORTBFT (ID)'!$A$3:$A$5000,$G$4:$G$7322,'IMPORTBFT (ID)'!$B$3:$B$5000)</f>
        <v>0</v>
      </c>
      <c r="J3802" s="72"/>
      <c r="K3802" s="18" t="str">
        <f t="shared" ca="1" si="0"/>
        <v>-</v>
      </c>
      <c r="L3802" s="19" t="e">
        <f>IF(G3802=#REF!,#REF!,"FALSO")</f>
        <v>#REF!</v>
      </c>
      <c r="M3802" s="75"/>
      <c r="N3802" s="76"/>
    </row>
    <row r="3803" spans="1:14" ht="15">
      <c r="A3803" s="80"/>
      <c r="B3803" s="81"/>
      <c r="C3803" s="69"/>
      <c r="D3803" s="69"/>
      <c r="E3803" s="69"/>
      <c r="F3803" s="69"/>
      <c r="G3803" s="82"/>
      <c r="H3803" s="78"/>
      <c r="I3803" s="28">
        <f ca="1">SUMIF('IMPORTBFT (ID)'!$A$3:$A$5000,$G$4:$G$7322,'IMPORTBFT (ID)'!$B$3:$B$5000)</f>
        <v>0</v>
      </c>
      <c r="J3803" s="72"/>
      <c r="K3803" s="18" t="str">
        <f t="shared" ca="1" si="0"/>
        <v>-</v>
      </c>
      <c r="L3803" s="19" t="e">
        <f>IF(G3803=#REF!,#REF!,"FALSO")</f>
        <v>#REF!</v>
      </c>
      <c r="M3803" s="75"/>
      <c r="N3803" s="76"/>
    </row>
    <row r="3804" spans="1:14" ht="15">
      <c r="A3804" s="80"/>
      <c r="B3804" s="81"/>
      <c r="C3804" s="69"/>
      <c r="D3804" s="69"/>
      <c r="E3804" s="69"/>
      <c r="F3804" s="69"/>
      <c r="G3804" s="82"/>
      <c r="H3804" s="78"/>
      <c r="I3804" s="28">
        <f ca="1">SUMIF('IMPORTBFT (ID)'!$A$3:$A$5000,$G$4:$G$7322,'IMPORTBFT (ID)'!$B$3:$B$5000)</f>
        <v>0</v>
      </c>
      <c r="J3804" s="72"/>
      <c r="K3804" s="18" t="str">
        <f t="shared" ca="1" si="0"/>
        <v>-</v>
      </c>
      <c r="L3804" s="19" t="e">
        <f>IF(G3804=#REF!,#REF!,"FALSO")</f>
        <v>#REF!</v>
      </c>
      <c r="M3804" s="75"/>
      <c r="N3804" s="76"/>
    </row>
    <row r="3805" spans="1:14" ht="15">
      <c r="A3805" s="80"/>
      <c r="B3805" s="81"/>
      <c r="C3805" s="69"/>
      <c r="D3805" s="69"/>
      <c r="E3805" s="69"/>
      <c r="F3805" s="69"/>
      <c r="G3805" s="82"/>
      <c r="H3805" s="78"/>
      <c r="I3805" s="28">
        <f ca="1">SUMIF('IMPORTBFT (ID)'!$A$3:$A$5000,$G$4:$G$7322,'IMPORTBFT (ID)'!$B$3:$B$5000)</f>
        <v>0</v>
      </c>
      <c r="J3805" s="72"/>
      <c r="K3805" s="18" t="str">
        <f t="shared" ca="1" si="0"/>
        <v>-</v>
      </c>
      <c r="L3805" s="19" t="e">
        <f>IF(G3805=#REF!,#REF!,"FALSO")</f>
        <v>#REF!</v>
      </c>
      <c r="M3805" s="75"/>
      <c r="N3805" s="76"/>
    </row>
    <row r="3806" spans="1:14" ht="15">
      <c r="A3806" s="80"/>
      <c r="B3806" s="81"/>
      <c r="C3806" s="69"/>
      <c r="D3806" s="69"/>
      <c r="E3806" s="69"/>
      <c r="F3806" s="69"/>
      <c r="G3806" s="82"/>
      <c r="H3806" s="78"/>
      <c r="I3806" s="28">
        <f ca="1">SUMIF('IMPORTBFT (ID)'!$A$3:$A$5000,$G$4:$G$7322,'IMPORTBFT (ID)'!$B$3:$B$5000)</f>
        <v>0</v>
      </c>
      <c r="J3806" s="72"/>
      <c r="K3806" s="18" t="str">
        <f t="shared" ca="1" si="0"/>
        <v>-</v>
      </c>
      <c r="L3806" s="19" t="e">
        <f>IF(G3806=#REF!,#REF!,"FALSO")</f>
        <v>#REF!</v>
      </c>
      <c r="M3806" s="75"/>
      <c r="N3806" s="76"/>
    </row>
    <row r="3807" spans="1:14" ht="15">
      <c r="A3807" s="80"/>
      <c r="B3807" s="81"/>
      <c r="C3807" s="69"/>
      <c r="D3807" s="69"/>
      <c r="E3807" s="69"/>
      <c r="F3807" s="69"/>
      <c r="G3807" s="82"/>
      <c r="H3807" s="78"/>
      <c r="I3807" s="28">
        <f ca="1">SUMIF('IMPORTBFT (ID)'!$A$3:$A$5000,$G$4:$G$7322,'IMPORTBFT (ID)'!$B$3:$B$5000)</f>
        <v>0</v>
      </c>
      <c r="J3807" s="72"/>
      <c r="K3807" s="18" t="str">
        <f t="shared" ca="1" si="0"/>
        <v>-</v>
      </c>
      <c r="L3807" s="19" t="e">
        <f>IF(G3807=#REF!,#REF!,"FALSO")</f>
        <v>#REF!</v>
      </c>
      <c r="M3807" s="75"/>
      <c r="N3807" s="76"/>
    </row>
    <row r="3808" spans="1:14" ht="15">
      <c r="A3808" s="80"/>
      <c r="B3808" s="81"/>
      <c r="C3808" s="69"/>
      <c r="D3808" s="69"/>
      <c r="E3808" s="69"/>
      <c r="F3808" s="69"/>
      <c r="G3808" s="82"/>
      <c r="H3808" s="78"/>
      <c r="I3808" s="28">
        <f ca="1">SUMIF('IMPORTBFT (ID)'!$A$3:$A$5000,$G$4:$G$7322,'IMPORTBFT (ID)'!$B$3:$B$5000)</f>
        <v>0</v>
      </c>
      <c r="J3808" s="72"/>
      <c r="K3808" s="18" t="str">
        <f t="shared" ca="1" si="0"/>
        <v>-</v>
      </c>
      <c r="L3808" s="19" t="e">
        <f>IF(G3808=#REF!,#REF!,"FALSO")</f>
        <v>#REF!</v>
      </c>
      <c r="M3808" s="75"/>
      <c r="N3808" s="76"/>
    </row>
    <row r="3809" spans="1:14" ht="15">
      <c r="A3809" s="80"/>
      <c r="B3809" s="81"/>
      <c r="C3809" s="69"/>
      <c r="D3809" s="69"/>
      <c r="E3809" s="69"/>
      <c r="F3809" s="69"/>
      <c r="G3809" s="82"/>
      <c r="H3809" s="78"/>
      <c r="I3809" s="28">
        <f ca="1">SUMIF('IMPORTBFT (ID)'!$A$3:$A$5000,$G$4:$G$7322,'IMPORTBFT (ID)'!$B$3:$B$5000)</f>
        <v>0</v>
      </c>
      <c r="J3809" s="72"/>
      <c r="K3809" s="18" t="str">
        <f t="shared" ca="1" si="0"/>
        <v>-</v>
      </c>
      <c r="L3809" s="19" t="e">
        <f>IF(G3809=#REF!,#REF!,"FALSO")</f>
        <v>#REF!</v>
      </c>
      <c r="M3809" s="75"/>
      <c r="N3809" s="76"/>
    </row>
    <row r="3810" spans="1:14" ht="15">
      <c r="A3810" s="80"/>
      <c r="B3810" s="81"/>
      <c r="C3810" s="69"/>
      <c r="D3810" s="69"/>
      <c r="E3810" s="69"/>
      <c r="F3810" s="69"/>
      <c r="G3810" s="82"/>
      <c r="H3810" s="78"/>
      <c r="I3810" s="28">
        <f ca="1">SUMIF('IMPORTBFT (ID)'!$A$3:$A$5000,$G$4:$G$7322,'IMPORTBFT (ID)'!$B$3:$B$5000)</f>
        <v>0</v>
      </c>
      <c r="J3810" s="72"/>
      <c r="K3810" s="18" t="str">
        <f t="shared" ca="1" si="0"/>
        <v>-</v>
      </c>
      <c r="L3810" s="19" t="e">
        <f>IF(G3810=#REF!,#REF!,"FALSO")</f>
        <v>#REF!</v>
      </c>
      <c r="M3810" s="75"/>
      <c r="N3810" s="76"/>
    </row>
    <row r="3811" spans="1:14" ht="15">
      <c r="A3811" s="80"/>
      <c r="B3811" s="81"/>
      <c r="C3811" s="69"/>
      <c r="D3811" s="69"/>
      <c r="E3811" s="69"/>
      <c r="F3811" s="69"/>
      <c r="G3811" s="82"/>
      <c r="H3811" s="78"/>
      <c r="I3811" s="28">
        <f ca="1">SUMIF('IMPORTBFT (ID)'!$A$3:$A$5000,$G$4:$G$7322,'IMPORTBFT (ID)'!$B$3:$B$5000)</f>
        <v>0</v>
      </c>
      <c r="J3811" s="72"/>
      <c r="K3811" s="18" t="str">
        <f t="shared" ca="1" si="0"/>
        <v>-</v>
      </c>
      <c r="L3811" s="19" t="e">
        <f>IF(G3811=#REF!,#REF!,"FALSO")</f>
        <v>#REF!</v>
      </c>
      <c r="M3811" s="75"/>
      <c r="N3811" s="76"/>
    </row>
    <row r="3812" spans="1:14" ht="15">
      <c r="A3812" s="80"/>
      <c r="B3812" s="81"/>
      <c r="C3812" s="69"/>
      <c r="D3812" s="69"/>
      <c r="E3812" s="69"/>
      <c r="F3812" s="69"/>
      <c r="G3812" s="82"/>
      <c r="H3812" s="78"/>
      <c r="I3812" s="28">
        <f ca="1">SUMIF('IMPORTBFT (ID)'!$A$3:$A$5000,$G$4:$G$7322,'IMPORTBFT (ID)'!$B$3:$B$5000)</f>
        <v>0</v>
      </c>
      <c r="J3812" s="72"/>
      <c r="K3812" s="18" t="str">
        <f t="shared" ca="1" si="0"/>
        <v>-</v>
      </c>
      <c r="L3812" s="19" t="e">
        <f>IF(G3812=#REF!,#REF!,"FALSO")</f>
        <v>#REF!</v>
      </c>
      <c r="M3812" s="75"/>
      <c r="N3812" s="76"/>
    </row>
    <row r="3813" spans="1:14" ht="15">
      <c r="A3813" s="80"/>
      <c r="B3813" s="81"/>
      <c r="C3813" s="69"/>
      <c r="D3813" s="69"/>
      <c r="E3813" s="69"/>
      <c r="F3813" s="69"/>
      <c r="G3813" s="82"/>
      <c r="H3813" s="78"/>
      <c r="I3813" s="28">
        <f ca="1">SUMIF('IMPORTBFT (ID)'!$A$3:$A$5000,$G$4:$G$7322,'IMPORTBFT (ID)'!$B$3:$B$5000)</f>
        <v>0</v>
      </c>
      <c r="J3813" s="72"/>
      <c r="K3813" s="18" t="str">
        <f t="shared" ca="1" si="0"/>
        <v>-</v>
      </c>
      <c r="L3813" s="19" t="e">
        <f>IF(G3813=#REF!,#REF!,"FALSO")</f>
        <v>#REF!</v>
      </c>
      <c r="M3813" s="75"/>
      <c r="N3813" s="76"/>
    </row>
    <row r="3814" spans="1:14" ht="15">
      <c r="A3814" s="80"/>
      <c r="B3814" s="81"/>
      <c r="C3814" s="69"/>
      <c r="D3814" s="69"/>
      <c r="E3814" s="69"/>
      <c r="F3814" s="69"/>
      <c r="G3814" s="82"/>
      <c r="H3814" s="78"/>
      <c r="I3814" s="28">
        <f ca="1">SUMIF('IMPORTBFT (ID)'!$A$3:$A$5000,$G$4:$G$7322,'IMPORTBFT (ID)'!$B$3:$B$5000)</f>
        <v>0</v>
      </c>
      <c r="J3814" s="72"/>
      <c r="K3814" s="18" t="str">
        <f t="shared" ca="1" si="0"/>
        <v>-</v>
      </c>
      <c r="L3814" s="19" t="e">
        <f>IF(G3814=#REF!,#REF!,"FALSO")</f>
        <v>#REF!</v>
      </c>
      <c r="M3814" s="75"/>
      <c r="N3814" s="76"/>
    </row>
    <row r="3815" spans="1:14" ht="15">
      <c r="A3815" s="80"/>
      <c r="B3815" s="81"/>
      <c r="C3815" s="69"/>
      <c r="D3815" s="69"/>
      <c r="E3815" s="69"/>
      <c r="F3815" s="69"/>
      <c r="G3815" s="82"/>
      <c r="H3815" s="78"/>
      <c r="I3815" s="28">
        <f ca="1">SUMIF('IMPORTBFT (ID)'!$A$3:$A$5000,$G$4:$G$7322,'IMPORTBFT (ID)'!$B$3:$B$5000)</f>
        <v>0</v>
      </c>
      <c r="J3815" s="72"/>
      <c r="K3815" s="18" t="str">
        <f t="shared" ca="1" si="0"/>
        <v>-</v>
      </c>
      <c r="L3815" s="19" t="e">
        <f>IF(G3815=#REF!,#REF!,"FALSO")</f>
        <v>#REF!</v>
      </c>
      <c r="M3815" s="75"/>
      <c r="N3815" s="76"/>
    </row>
    <row r="3816" spans="1:14" ht="15">
      <c r="A3816" s="80"/>
      <c r="B3816" s="81"/>
      <c r="C3816" s="69"/>
      <c r="D3816" s="69"/>
      <c r="E3816" s="69"/>
      <c r="F3816" s="69"/>
      <c r="G3816" s="82"/>
      <c r="H3816" s="78"/>
      <c r="I3816" s="28">
        <f ca="1">SUMIF('IMPORTBFT (ID)'!$A$3:$A$5000,$G$4:$G$7322,'IMPORTBFT (ID)'!$B$3:$B$5000)</f>
        <v>0</v>
      </c>
      <c r="J3816" s="72"/>
      <c r="K3816" s="18" t="str">
        <f t="shared" ca="1" si="0"/>
        <v>-</v>
      </c>
      <c r="L3816" s="19" t="e">
        <f>IF(G3816=#REF!,#REF!,"FALSO")</f>
        <v>#REF!</v>
      </c>
      <c r="M3816" s="75"/>
      <c r="N3816" s="76"/>
    </row>
    <row r="3817" spans="1:14" ht="15">
      <c r="A3817" s="80"/>
      <c r="B3817" s="81"/>
      <c r="C3817" s="69"/>
      <c r="D3817" s="69"/>
      <c r="E3817" s="69"/>
      <c r="F3817" s="69"/>
      <c r="G3817" s="82"/>
      <c r="H3817" s="78"/>
      <c r="I3817" s="28">
        <f ca="1">SUMIF('IMPORTBFT (ID)'!$A$3:$A$5000,$G$4:$G$7322,'IMPORTBFT (ID)'!$B$3:$B$5000)</f>
        <v>0</v>
      </c>
      <c r="J3817" s="72"/>
      <c r="K3817" s="18" t="str">
        <f t="shared" ca="1" si="0"/>
        <v>-</v>
      </c>
      <c r="L3817" s="19" t="e">
        <f>IF(G3817=#REF!,#REF!,"FALSO")</f>
        <v>#REF!</v>
      </c>
      <c r="M3817" s="75"/>
      <c r="N3817" s="76"/>
    </row>
    <row r="3818" spans="1:14" ht="15">
      <c r="A3818" s="80"/>
      <c r="B3818" s="81"/>
      <c r="C3818" s="69"/>
      <c r="D3818" s="69"/>
      <c r="E3818" s="69"/>
      <c r="F3818" s="69"/>
      <c r="G3818" s="82"/>
      <c r="H3818" s="78"/>
      <c r="I3818" s="28">
        <f ca="1">SUMIF('IMPORTBFT (ID)'!$A$3:$A$5000,$G$4:$G$7322,'IMPORTBFT (ID)'!$B$3:$B$5000)</f>
        <v>0</v>
      </c>
      <c r="J3818" s="72"/>
      <c r="K3818" s="18" t="str">
        <f t="shared" ca="1" si="0"/>
        <v>-</v>
      </c>
      <c r="L3818" s="19" t="e">
        <f>IF(G3818=#REF!,#REF!,"FALSO")</f>
        <v>#REF!</v>
      </c>
      <c r="M3818" s="75"/>
      <c r="N3818" s="76"/>
    </row>
    <row r="3819" spans="1:14" ht="15">
      <c r="A3819" s="80"/>
      <c r="B3819" s="81"/>
      <c r="C3819" s="69"/>
      <c r="D3819" s="69"/>
      <c r="E3819" s="69"/>
      <c r="F3819" s="69"/>
      <c r="G3819" s="82"/>
      <c r="H3819" s="78"/>
      <c r="I3819" s="28">
        <f ca="1">SUMIF('IMPORTBFT (ID)'!$A$3:$A$5000,$G$4:$G$7322,'IMPORTBFT (ID)'!$B$3:$B$5000)</f>
        <v>0</v>
      </c>
      <c r="J3819" s="72"/>
      <c r="K3819" s="18" t="str">
        <f t="shared" ca="1" si="0"/>
        <v>-</v>
      </c>
      <c r="L3819" s="19" t="e">
        <f>IF(G3819=#REF!,#REF!,"FALSO")</f>
        <v>#REF!</v>
      </c>
      <c r="M3819" s="75"/>
      <c r="N3819" s="76"/>
    </row>
    <row r="3820" spans="1:14" ht="15">
      <c r="A3820" s="80"/>
      <c r="B3820" s="81"/>
      <c r="C3820" s="69"/>
      <c r="D3820" s="69"/>
      <c r="E3820" s="69"/>
      <c r="F3820" s="69"/>
      <c r="G3820" s="82"/>
      <c r="H3820" s="78"/>
      <c r="I3820" s="28">
        <f ca="1">SUMIF('IMPORTBFT (ID)'!$A$3:$A$5000,$G$4:$G$7322,'IMPORTBFT (ID)'!$B$3:$B$5000)</f>
        <v>0</v>
      </c>
      <c r="J3820" s="72"/>
      <c r="K3820" s="18" t="str">
        <f t="shared" ca="1" si="0"/>
        <v>-</v>
      </c>
      <c r="L3820" s="19" t="e">
        <f>IF(G3820=#REF!,#REF!,"FALSO")</f>
        <v>#REF!</v>
      </c>
      <c r="M3820" s="75"/>
      <c r="N3820" s="76"/>
    </row>
    <row r="3821" spans="1:14" ht="15">
      <c r="A3821" s="80"/>
      <c r="B3821" s="81"/>
      <c r="C3821" s="69"/>
      <c r="D3821" s="69"/>
      <c r="E3821" s="69"/>
      <c r="F3821" s="69"/>
      <c r="G3821" s="82"/>
      <c r="H3821" s="78"/>
      <c r="I3821" s="28">
        <f ca="1">SUMIF('IMPORTBFT (ID)'!$A$3:$A$5000,$G$4:$G$7322,'IMPORTBFT (ID)'!$B$3:$B$5000)</f>
        <v>0</v>
      </c>
      <c r="J3821" s="72"/>
      <c r="K3821" s="18" t="str">
        <f t="shared" ca="1" si="0"/>
        <v>-</v>
      </c>
      <c r="L3821" s="19" t="e">
        <f>IF(G3821=#REF!,#REF!,"FALSO")</f>
        <v>#REF!</v>
      </c>
      <c r="M3821" s="75"/>
      <c r="N3821" s="76"/>
    </row>
    <row r="3822" spans="1:14" ht="15">
      <c r="A3822" s="80"/>
      <c r="B3822" s="81"/>
      <c r="C3822" s="69"/>
      <c r="D3822" s="69"/>
      <c r="E3822" s="69"/>
      <c r="F3822" s="69"/>
      <c r="G3822" s="82"/>
      <c r="H3822" s="78"/>
      <c r="I3822" s="28">
        <f ca="1">SUMIF('IMPORTBFT (ID)'!$A$3:$A$5000,$G$4:$G$7322,'IMPORTBFT (ID)'!$B$3:$B$5000)</f>
        <v>0</v>
      </c>
      <c r="J3822" s="72"/>
      <c r="K3822" s="18" t="str">
        <f t="shared" ca="1" si="0"/>
        <v>-</v>
      </c>
      <c r="L3822" s="19" t="e">
        <f>IF(G3822=#REF!,#REF!,"FALSO")</f>
        <v>#REF!</v>
      </c>
      <c r="M3822" s="75"/>
      <c r="N3822" s="76"/>
    </row>
    <row r="3823" spans="1:14" ht="15">
      <c r="A3823" s="80"/>
      <c r="B3823" s="81"/>
      <c r="C3823" s="69"/>
      <c r="D3823" s="69"/>
      <c r="E3823" s="69"/>
      <c r="F3823" s="69"/>
      <c r="G3823" s="82"/>
      <c r="H3823" s="78"/>
      <c r="I3823" s="28">
        <f ca="1">SUMIF('IMPORTBFT (ID)'!$A$3:$A$5000,$G$4:$G$7322,'IMPORTBFT (ID)'!$B$3:$B$5000)</f>
        <v>0</v>
      </c>
      <c r="J3823" s="72"/>
      <c r="K3823" s="18" t="str">
        <f t="shared" ca="1" si="0"/>
        <v>-</v>
      </c>
      <c r="L3823" s="19" t="e">
        <f>IF(G3823=#REF!,#REF!,"FALSO")</f>
        <v>#REF!</v>
      </c>
      <c r="M3823" s="75"/>
      <c r="N3823" s="76"/>
    </row>
    <row r="3824" spans="1:14" ht="15">
      <c r="A3824" s="80"/>
      <c r="B3824" s="81"/>
      <c r="C3824" s="69"/>
      <c r="D3824" s="69"/>
      <c r="E3824" s="69"/>
      <c r="F3824" s="69"/>
      <c r="G3824" s="82"/>
      <c r="H3824" s="78"/>
      <c r="I3824" s="28">
        <f ca="1">SUMIF('IMPORTBFT (ID)'!$A$3:$A$5000,$G$4:$G$7322,'IMPORTBFT (ID)'!$B$3:$B$5000)</f>
        <v>0</v>
      </c>
      <c r="J3824" s="72"/>
      <c r="K3824" s="18" t="str">
        <f t="shared" ca="1" si="0"/>
        <v>-</v>
      </c>
      <c r="L3824" s="19" t="e">
        <f>IF(G3824=#REF!,#REF!,"FALSO")</f>
        <v>#REF!</v>
      </c>
      <c r="M3824" s="75"/>
      <c r="N3824" s="76"/>
    </row>
    <row r="3825" spans="1:14" ht="15">
      <c r="A3825" s="80"/>
      <c r="B3825" s="81"/>
      <c r="C3825" s="69"/>
      <c r="D3825" s="69"/>
      <c r="E3825" s="69"/>
      <c r="F3825" s="69"/>
      <c r="G3825" s="82"/>
      <c r="H3825" s="78"/>
      <c r="I3825" s="28">
        <f ca="1">SUMIF('IMPORTBFT (ID)'!$A$3:$A$5000,$G$4:$G$7322,'IMPORTBFT (ID)'!$B$3:$B$5000)</f>
        <v>0</v>
      </c>
      <c r="J3825" s="72"/>
      <c r="K3825" s="18" t="str">
        <f t="shared" ca="1" si="0"/>
        <v>-</v>
      </c>
      <c r="L3825" s="19" t="e">
        <f>IF(G3825=#REF!,#REF!,"FALSO")</f>
        <v>#REF!</v>
      </c>
      <c r="M3825" s="75"/>
      <c r="N3825" s="76"/>
    </row>
    <row r="3826" spans="1:14" ht="15">
      <c r="A3826" s="80"/>
      <c r="B3826" s="81"/>
      <c r="C3826" s="69"/>
      <c r="D3826" s="69"/>
      <c r="E3826" s="69"/>
      <c r="F3826" s="69"/>
      <c r="G3826" s="82"/>
      <c r="H3826" s="78"/>
      <c r="I3826" s="28">
        <f ca="1">SUMIF('IMPORTBFT (ID)'!$A$3:$A$5000,$G$4:$G$7322,'IMPORTBFT (ID)'!$B$3:$B$5000)</f>
        <v>0</v>
      </c>
      <c r="J3826" s="72"/>
      <c r="K3826" s="18" t="str">
        <f t="shared" ca="1" si="0"/>
        <v>-</v>
      </c>
      <c r="L3826" s="19" t="e">
        <f>IF(G3826=#REF!,#REF!,"FALSO")</f>
        <v>#REF!</v>
      </c>
      <c r="M3826" s="75"/>
      <c r="N3826" s="76"/>
    </row>
    <row r="3827" spans="1:14" ht="15">
      <c r="A3827" s="80"/>
      <c r="B3827" s="81"/>
      <c r="C3827" s="69"/>
      <c r="D3827" s="69"/>
      <c r="E3827" s="69"/>
      <c r="F3827" s="69"/>
      <c r="G3827" s="82"/>
      <c r="H3827" s="78"/>
      <c r="I3827" s="28">
        <f ca="1">SUMIF('IMPORTBFT (ID)'!$A$3:$A$5000,$G$4:$G$7322,'IMPORTBFT (ID)'!$B$3:$B$5000)</f>
        <v>0</v>
      </c>
      <c r="J3827" s="72"/>
      <c r="K3827" s="18" t="str">
        <f t="shared" ca="1" si="0"/>
        <v>-</v>
      </c>
      <c r="L3827" s="19" t="e">
        <f>IF(G3827=#REF!,#REF!,"FALSO")</f>
        <v>#REF!</v>
      </c>
      <c r="M3827" s="75"/>
      <c r="N3827" s="76"/>
    </row>
    <row r="3828" spans="1:14" ht="15">
      <c r="A3828" s="80"/>
      <c r="B3828" s="81"/>
      <c r="C3828" s="69"/>
      <c r="D3828" s="69"/>
      <c r="E3828" s="69"/>
      <c r="F3828" s="69"/>
      <c r="G3828" s="82"/>
      <c r="H3828" s="78"/>
      <c r="I3828" s="28">
        <f ca="1">SUMIF('IMPORTBFT (ID)'!$A$3:$A$5000,$G$4:$G$7322,'IMPORTBFT (ID)'!$B$3:$B$5000)</f>
        <v>0</v>
      </c>
      <c r="J3828" s="72"/>
      <c r="K3828" s="18" t="str">
        <f t="shared" ca="1" si="0"/>
        <v>-</v>
      </c>
      <c r="L3828" s="19" t="e">
        <f>IF(G3828=#REF!,#REF!,"FALSO")</f>
        <v>#REF!</v>
      </c>
      <c r="M3828" s="75"/>
      <c r="N3828" s="76"/>
    </row>
    <row r="3829" spans="1:14" ht="15">
      <c r="A3829" s="80"/>
      <c r="B3829" s="81"/>
      <c r="C3829" s="69"/>
      <c r="D3829" s="69"/>
      <c r="E3829" s="69"/>
      <c r="F3829" s="69"/>
      <c r="G3829" s="82"/>
      <c r="H3829" s="78"/>
      <c r="I3829" s="28">
        <f ca="1">SUMIF('IMPORTBFT (ID)'!$A$3:$A$5000,$G$4:$G$7322,'IMPORTBFT (ID)'!$B$3:$B$5000)</f>
        <v>0</v>
      </c>
      <c r="J3829" s="72"/>
      <c r="K3829" s="18" t="str">
        <f t="shared" ca="1" si="0"/>
        <v>-</v>
      </c>
      <c r="L3829" s="19" t="e">
        <f>IF(G3829=#REF!,#REF!,"FALSO")</f>
        <v>#REF!</v>
      </c>
      <c r="M3829" s="75"/>
      <c r="N3829" s="76"/>
    </row>
    <row r="3830" spans="1:14" ht="15">
      <c r="A3830" s="80"/>
      <c r="B3830" s="81"/>
      <c r="C3830" s="69"/>
      <c r="D3830" s="69"/>
      <c r="E3830" s="69"/>
      <c r="F3830" s="69"/>
      <c r="G3830" s="82"/>
      <c r="H3830" s="78"/>
      <c r="I3830" s="28">
        <f ca="1">SUMIF('IMPORTBFT (ID)'!$A$3:$A$5000,$G$4:$G$7322,'IMPORTBFT (ID)'!$B$3:$B$5000)</f>
        <v>0</v>
      </c>
      <c r="J3830" s="72"/>
      <c r="K3830" s="18" t="str">
        <f t="shared" ca="1" si="0"/>
        <v>-</v>
      </c>
      <c r="L3830" s="19" t="e">
        <f>IF(G3830=#REF!,#REF!,"FALSO")</f>
        <v>#REF!</v>
      </c>
      <c r="M3830" s="75"/>
      <c r="N3830" s="76"/>
    </row>
    <row r="3831" spans="1:14" ht="15">
      <c r="A3831" s="80"/>
      <c r="B3831" s="81"/>
      <c r="C3831" s="69"/>
      <c r="D3831" s="69"/>
      <c r="E3831" s="69"/>
      <c r="F3831" s="69"/>
      <c r="G3831" s="82"/>
      <c r="H3831" s="78"/>
      <c r="I3831" s="28">
        <f ca="1">SUMIF('IMPORTBFT (ID)'!$A$3:$A$5000,$G$4:$G$7322,'IMPORTBFT (ID)'!$B$3:$B$5000)</f>
        <v>0</v>
      </c>
      <c r="J3831" s="72"/>
      <c r="K3831" s="18" t="str">
        <f t="shared" ca="1" si="0"/>
        <v>-</v>
      </c>
      <c r="L3831" s="19" t="e">
        <f>IF(G3831=#REF!,#REF!,"FALSO")</f>
        <v>#REF!</v>
      </c>
      <c r="M3831" s="75"/>
      <c r="N3831" s="76"/>
    </row>
    <row r="3832" spans="1:14" ht="15">
      <c r="A3832" s="80"/>
      <c r="B3832" s="81"/>
      <c r="C3832" s="69"/>
      <c r="D3832" s="69"/>
      <c r="E3832" s="69"/>
      <c r="F3832" s="69"/>
      <c r="G3832" s="82"/>
      <c r="H3832" s="78"/>
      <c r="I3832" s="28">
        <f ca="1">SUMIF('IMPORTBFT (ID)'!$A$3:$A$5000,$G$4:$G$7322,'IMPORTBFT (ID)'!$B$3:$B$5000)</f>
        <v>0</v>
      </c>
      <c r="J3832" s="72"/>
      <c r="K3832" s="18" t="str">
        <f t="shared" ca="1" si="0"/>
        <v>-</v>
      </c>
      <c r="L3832" s="19" t="e">
        <f>IF(G3832=#REF!,#REF!,"FALSO")</f>
        <v>#REF!</v>
      </c>
      <c r="M3832" s="75"/>
      <c r="N3832" s="76"/>
    </row>
    <row r="3833" spans="1:14" ht="15">
      <c r="A3833" s="80"/>
      <c r="B3833" s="81"/>
      <c r="C3833" s="69"/>
      <c r="D3833" s="69"/>
      <c r="E3833" s="69"/>
      <c r="F3833" s="69"/>
      <c r="G3833" s="82"/>
      <c r="H3833" s="78"/>
      <c r="I3833" s="28">
        <f ca="1">SUMIF('IMPORTBFT (ID)'!$A$3:$A$5000,$G$4:$G$7322,'IMPORTBFT (ID)'!$B$3:$B$5000)</f>
        <v>0</v>
      </c>
      <c r="J3833" s="72"/>
      <c r="K3833" s="18" t="str">
        <f t="shared" ca="1" si="0"/>
        <v>-</v>
      </c>
      <c r="L3833" s="19" t="e">
        <f>IF(G3833=#REF!,#REF!,"FALSO")</f>
        <v>#REF!</v>
      </c>
      <c r="M3833" s="75"/>
      <c r="N3833" s="76"/>
    </row>
    <row r="3834" spans="1:14" ht="15">
      <c r="A3834" s="80"/>
      <c r="B3834" s="81"/>
      <c r="C3834" s="69"/>
      <c r="D3834" s="69"/>
      <c r="E3834" s="69"/>
      <c r="F3834" s="69"/>
      <c r="G3834" s="82"/>
      <c r="H3834" s="78"/>
      <c r="I3834" s="28">
        <f ca="1">SUMIF('IMPORTBFT (ID)'!$A$3:$A$5000,$G$4:$G$7322,'IMPORTBFT (ID)'!$B$3:$B$5000)</f>
        <v>0</v>
      </c>
      <c r="J3834" s="72"/>
      <c r="K3834" s="18" t="str">
        <f t="shared" ca="1" si="0"/>
        <v>-</v>
      </c>
      <c r="L3834" s="19" t="e">
        <f>IF(G3834=#REF!,#REF!,"FALSO")</f>
        <v>#REF!</v>
      </c>
      <c r="M3834" s="75"/>
      <c r="N3834" s="76"/>
    </row>
    <row r="3835" spans="1:14" ht="15">
      <c r="A3835" s="80"/>
      <c r="B3835" s="81"/>
      <c r="C3835" s="69"/>
      <c r="D3835" s="69"/>
      <c r="E3835" s="69"/>
      <c r="F3835" s="69"/>
      <c r="G3835" s="82"/>
      <c r="H3835" s="78"/>
      <c r="I3835" s="28">
        <f ca="1">SUMIF('IMPORTBFT (ID)'!$A$3:$A$5000,$G$4:$G$7322,'IMPORTBFT (ID)'!$B$3:$B$5000)</f>
        <v>0</v>
      </c>
      <c r="J3835" s="72"/>
      <c r="K3835" s="18" t="str">
        <f t="shared" ca="1" si="0"/>
        <v>-</v>
      </c>
      <c r="L3835" s="19" t="e">
        <f>IF(G3835=#REF!,#REF!,"FALSO")</f>
        <v>#REF!</v>
      </c>
      <c r="M3835" s="75"/>
      <c r="N3835" s="76"/>
    </row>
    <row r="3836" spans="1:14" ht="15">
      <c r="A3836" s="80"/>
      <c r="B3836" s="81"/>
      <c r="C3836" s="69"/>
      <c r="D3836" s="69"/>
      <c r="E3836" s="69"/>
      <c r="F3836" s="69"/>
      <c r="G3836" s="82"/>
      <c r="H3836" s="78"/>
      <c r="I3836" s="28">
        <f ca="1">SUMIF('IMPORTBFT (ID)'!$A$3:$A$5000,$G$4:$G$7322,'IMPORTBFT (ID)'!$B$3:$B$5000)</f>
        <v>0</v>
      </c>
      <c r="J3836" s="72"/>
      <c r="K3836" s="18" t="str">
        <f t="shared" ca="1" si="0"/>
        <v>-</v>
      </c>
      <c r="L3836" s="19" t="e">
        <f>IF(G3836=#REF!,#REF!,"FALSO")</f>
        <v>#REF!</v>
      </c>
      <c r="M3836" s="75"/>
      <c r="N3836" s="76"/>
    </row>
    <row r="3837" spans="1:14" ht="15">
      <c r="A3837" s="80"/>
      <c r="B3837" s="81"/>
      <c r="C3837" s="69"/>
      <c r="D3837" s="69"/>
      <c r="E3837" s="69"/>
      <c r="F3837" s="69"/>
      <c r="G3837" s="82"/>
      <c r="H3837" s="78"/>
      <c r="I3837" s="28">
        <f ca="1">SUMIF('IMPORTBFT (ID)'!$A$3:$A$5000,$G$4:$G$7322,'IMPORTBFT (ID)'!$B$3:$B$5000)</f>
        <v>0</v>
      </c>
      <c r="J3837" s="72"/>
      <c r="K3837" s="18" t="str">
        <f t="shared" ca="1" si="0"/>
        <v>-</v>
      </c>
      <c r="L3837" s="19" t="e">
        <f>IF(G3837=#REF!,#REF!,"FALSO")</f>
        <v>#REF!</v>
      </c>
      <c r="M3837" s="75"/>
      <c r="N3837" s="76"/>
    </row>
    <row r="3838" spans="1:14" ht="15">
      <c r="A3838" s="80"/>
      <c r="B3838" s="81"/>
      <c r="C3838" s="69"/>
      <c r="D3838" s="69"/>
      <c r="E3838" s="69"/>
      <c r="F3838" s="69"/>
      <c r="G3838" s="82"/>
      <c r="H3838" s="78"/>
      <c r="I3838" s="28">
        <f ca="1">SUMIF('IMPORTBFT (ID)'!$A$3:$A$5000,$G$4:$G$7322,'IMPORTBFT (ID)'!$B$3:$B$5000)</f>
        <v>0</v>
      </c>
      <c r="J3838" s="72"/>
      <c r="K3838" s="18" t="str">
        <f t="shared" ca="1" si="0"/>
        <v>-</v>
      </c>
      <c r="L3838" s="19" t="e">
        <f>IF(G3838=#REF!,#REF!,"FALSO")</f>
        <v>#REF!</v>
      </c>
      <c r="M3838" s="75"/>
      <c r="N3838" s="76"/>
    </row>
    <row r="3839" spans="1:14" ht="15">
      <c r="A3839" s="80"/>
      <c r="B3839" s="81"/>
      <c r="C3839" s="69"/>
      <c r="D3839" s="69"/>
      <c r="E3839" s="69"/>
      <c r="F3839" s="69"/>
      <c r="G3839" s="82"/>
      <c r="H3839" s="78"/>
      <c r="I3839" s="28">
        <f ca="1">SUMIF('IMPORTBFT (ID)'!$A$3:$A$5000,$G$4:$G$7322,'IMPORTBFT (ID)'!$B$3:$B$5000)</f>
        <v>0</v>
      </c>
      <c r="J3839" s="72"/>
      <c r="K3839" s="18" t="str">
        <f t="shared" ca="1" si="0"/>
        <v>-</v>
      </c>
      <c r="L3839" s="19" t="e">
        <f>IF(G3839=#REF!,#REF!,"FALSO")</f>
        <v>#REF!</v>
      </c>
      <c r="M3839" s="75"/>
      <c r="N3839" s="76"/>
    </row>
    <row r="3840" spans="1:14" ht="15">
      <c r="A3840" s="80"/>
      <c r="B3840" s="81"/>
      <c r="C3840" s="69"/>
      <c r="D3840" s="69"/>
      <c r="E3840" s="69"/>
      <c r="F3840" s="69"/>
      <c r="G3840" s="82"/>
      <c r="H3840" s="78"/>
      <c r="I3840" s="28">
        <f ca="1">SUMIF('IMPORTBFT (ID)'!$A$3:$A$5000,$G$4:$G$7322,'IMPORTBFT (ID)'!$B$3:$B$5000)</f>
        <v>0</v>
      </c>
      <c r="J3840" s="72"/>
      <c r="K3840" s="18" t="str">
        <f t="shared" ca="1" si="0"/>
        <v>-</v>
      </c>
      <c r="L3840" s="19" t="e">
        <f>IF(G3840=#REF!,#REF!,"FALSO")</f>
        <v>#REF!</v>
      </c>
      <c r="M3840" s="75"/>
      <c r="N3840" s="76"/>
    </row>
    <row r="3841" spans="1:14" ht="15">
      <c r="A3841" s="80"/>
      <c r="B3841" s="81"/>
      <c r="C3841" s="69"/>
      <c r="D3841" s="69"/>
      <c r="E3841" s="69"/>
      <c r="F3841" s="69"/>
      <c r="G3841" s="82"/>
      <c r="H3841" s="78"/>
      <c r="I3841" s="28">
        <f ca="1">SUMIF('IMPORTBFT (ID)'!$A$3:$A$5000,$G$4:$G$7322,'IMPORTBFT (ID)'!$B$3:$B$5000)</f>
        <v>0</v>
      </c>
      <c r="J3841" s="72"/>
      <c r="K3841" s="18" t="str">
        <f t="shared" ca="1" si="0"/>
        <v>-</v>
      </c>
      <c r="L3841" s="19" t="e">
        <f>IF(G3841=#REF!,#REF!,"FALSO")</f>
        <v>#REF!</v>
      </c>
      <c r="M3841" s="75"/>
      <c r="N3841" s="76"/>
    </row>
    <row r="3842" spans="1:14" ht="15">
      <c r="A3842" s="80"/>
      <c r="B3842" s="81"/>
      <c r="C3842" s="69"/>
      <c r="D3842" s="69"/>
      <c r="E3842" s="69"/>
      <c r="F3842" s="69"/>
      <c r="G3842" s="82"/>
      <c r="H3842" s="78"/>
      <c r="I3842" s="28">
        <f ca="1">SUMIF('IMPORTBFT (ID)'!$A$3:$A$5000,$G$4:$G$7322,'IMPORTBFT (ID)'!$B$3:$B$5000)</f>
        <v>0</v>
      </c>
      <c r="J3842" s="72"/>
      <c r="K3842" s="18" t="str">
        <f t="shared" ca="1" si="0"/>
        <v>-</v>
      </c>
      <c r="L3842" s="19" t="e">
        <f>IF(G3842=#REF!,#REF!,"FALSO")</f>
        <v>#REF!</v>
      </c>
      <c r="M3842" s="75"/>
      <c r="N3842" s="76"/>
    </row>
    <row r="3843" spans="1:14" ht="15">
      <c r="A3843" s="80"/>
      <c r="B3843" s="81"/>
      <c r="C3843" s="69"/>
      <c r="D3843" s="69"/>
      <c r="E3843" s="69"/>
      <c r="F3843" s="69"/>
      <c r="G3843" s="82"/>
      <c r="H3843" s="78"/>
      <c r="I3843" s="28">
        <f ca="1">SUMIF('IMPORTBFT (ID)'!$A$3:$A$5000,$G$4:$G$7322,'IMPORTBFT (ID)'!$B$3:$B$5000)</f>
        <v>0</v>
      </c>
      <c r="J3843" s="72"/>
      <c r="K3843" s="18" t="str">
        <f t="shared" ca="1" si="0"/>
        <v>-</v>
      </c>
      <c r="L3843" s="19" t="e">
        <f>IF(G3843=#REF!,#REF!,"FALSO")</f>
        <v>#REF!</v>
      </c>
      <c r="M3843" s="75"/>
      <c r="N3843" s="76"/>
    </row>
    <row r="3844" spans="1:14" ht="15">
      <c r="A3844" s="80"/>
      <c r="B3844" s="81"/>
      <c r="C3844" s="69"/>
      <c r="D3844" s="69"/>
      <c r="E3844" s="69"/>
      <c r="F3844" s="69"/>
      <c r="G3844" s="82"/>
      <c r="H3844" s="78"/>
      <c r="I3844" s="28">
        <f ca="1">SUMIF('IMPORTBFT (ID)'!$A$3:$A$5000,$G$4:$G$7322,'IMPORTBFT (ID)'!$B$3:$B$5000)</f>
        <v>0</v>
      </c>
      <c r="J3844" s="72"/>
      <c r="K3844" s="18" t="str">
        <f t="shared" ca="1" si="0"/>
        <v>-</v>
      </c>
      <c r="L3844" s="19" t="e">
        <f>IF(G3844=#REF!,#REF!,"FALSO")</f>
        <v>#REF!</v>
      </c>
      <c r="M3844" s="75"/>
      <c r="N3844" s="76"/>
    </row>
    <row r="3845" spans="1:14" ht="15">
      <c r="A3845" s="80"/>
      <c r="B3845" s="81"/>
      <c r="C3845" s="69"/>
      <c r="D3845" s="69"/>
      <c r="E3845" s="69"/>
      <c r="F3845" s="69"/>
      <c r="G3845" s="82"/>
      <c r="H3845" s="78"/>
      <c r="I3845" s="28">
        <f ca="1">SUMIF('IMPORTBFT (ID)'!$A$3:$A$5000,$G$4:$G$7322,'IMPORTBFT (ID)'!$B$3:$B$5000)</f>
        <v>0</v>
      </c>
      <c r="J3845" s="72"/>
      <c r="K3845" s="18" t="str">
        <f t="shared" ca="1" si="0"/>
        <v>-</v>
      </c>
      <c r="L3845" s="19" t="e">
        <f>IF(G3845=#REF!,#REF!,"FALSO")</f>
        <v>#REF!</v>
      </c>
      <c r="M3845" s="75"/>
      <c r="N3845" s="76"/>
    </row>
    <row r="3846" spans="1:14" ht="15">
      <c r="A3846" s="80"/>
      <c r="B3846" s="81"/>
      <c r="C3846" s="69"/>
      <c r="D3846" s="69"/>
      <c r="E3846" s="69"/>
      <c r="F3846" s="69"/>
      <c r="G3846" s="82"/>
      <c r="H3846" s="78"/>
      <c r="I3846" s="28">
        <f ca="1">SUMIF('IMPORTBFT (ID)'!$A$3:$A$5000,$G$4:$G$7322,'IMPORTBFT (ID)'!$B$3:$B$5000)</f>
        <v>0</v>
      </c>
      <c r="J3846" s="72"/>
      <c r="K3846" s="18" t="str">
        <f t="shared" ca="1" si="0"/>
        <v>-</v>
      </c>
      <c r="L3846" s="19" t="e">
        <f>IF(G3846=#REF!,#REF!,"FALSO")</f>
        <v>#REF!</v>
      </c>
      <c r="M3846" s="75"/>
      <c r="N3846" s="76"/>
    </row>
    <row r="3847" spans="1:14" ht="15">
      <c r="A3847" s="80"/>
      <c r="B3847" s="81"/>
      <c r="C3847" s="69"/>
      <c r="D3847" s="69"/>
      <c r="E3847" s="69"/>
      <c r="F3847" s="69"/>
      <c r="G3847" s="82"/>
      <c r="H3847" s="78"/>
      <c r="I3847" s="28">
        <f ca="1">SUMIF('IMPORTBFT (ID)'!$A$3:$A$5000,$G$4:$G$7322,'IMPORTBFT (ID)'!$B$3:$B$5000)</f>
        <v>0</v>
      </c>
      <c r="J3847" s="72"/>
      <c r="K3847" s="18" t="str">
        <f t="shared" ca="1" si="0"/>
        <v>-</v>
      </c>
      <c r="L3847" s="19" t="e">
        <f>IF(G3847=#REF!,#REF!,"FALSO")</f>
        <v>#REF!</v>
      </c>
      <c r="M3847" s="75"/>
      <c r="N3847" s="76"/>
    </row>
    <row r="3848" spans="1:14" ht="15">
      <c r="A3848" s="80"/>
      <c r="B3848" s="81"/>
      <c r="C3848" s="69"/>
      <c r="D3848" s="69"/>
      <c r="E3848" s="69"/>
      <c r="F3848" s="69"/>
      <c r="G3848" s="82"/>
      <c r="H3848" s="78"/>
      <c r="I3848" s="28">
        <f ca="1">SUMIF('IMPORTBFT (ID)'!$A$3:$A$5000,$G$4:$G$7322,'IMPORTBFT (ID)'!$B$3:$B$5000)</f>
        <v>0</v>
      </c>
      <c r="J3848" s="72"/>
      <c r="K3848" s="18" t="str">
        <f t="shared" ca="1" si="0"/>
        <v>-</v>
      </c>
      <c r="L3848" s="19" t="e">
        <f>IF(G3848=#REF!,#REF!,"FALSO")</f>
        <v>#REF!</v>
      </c>
      <c r="M3848" s="75"/>
      <c r="N3848" s="76"/>
    </row>
    <row r="3849" spans="1:14" ht="15">
      <c r="A3849" s="80"/>
      <c r="B3849" s="81"/>
      <c r="C3849" s="69"/>
      <c r="D3849" s="69"/>
      <c r="E3849" s="69"/>
      <c r="F3849" s="69"/>
      <c r="G3849" s="82"/>
      <c r="H3849" s="78"/>
      <c r="I3849" s="28">
        <f ca="1">SUMIF('IMPORTBFT (ID)'!$A$3:$A$5000,$G$4:$G$7322,'IMPORTBFT (ID)'!$B$3:$B$5000)</f>
        <v>0</v>
      </c>
      <c r="J3849" s="72"/>
      <c r="K3849" s="18" t="str">
        <f t="shared" ca="1" si="0"/>
        <v>-</v>
      </c>
      <c r="L3849" s="19" t="e">
        <f>IF(G3849=#REF!,#REF!,"FALSO")</f>
        <v>#REF!</v>
      </c>
      <c r="M3849" s="75"/>
      <c r="N3849" s="76"/>
    </row>
    <row r="3850" spans="1:14" ht="15">
      <c r="A3850" s="80"/>
      <c r="B3850" s="81"/>
      <c r="C3850" s="69"/>
      <c r="D3850" s="69"/>
      <c r="E3850" s="69"/>
      <c r="F3850" s="69"/>
      <c r="G3850" s="82"/>
      <c r="H3850" s="78"/>
      <c r="I3850" s="28">
        <f ca="1">SUMIF('IMPORTBFT (ID)'!$A$3:$A$5000,$G$4:$G$7322,'IMPORTBFT (ID)'!$B$3:$B$5000)</f>
        <v>0</v>
      </c>
      <c r="J3850" s="72"/>
      <c r="K3850" s="18" t="str">
        <f t="shared" ca="1" si="0"/>
        <v>-</v>
      </c>
      <c r="L3850" s="19" t="e">
        <f>IF(G3850=#REF!,#REF!,"FALSO")</f>
        <v>#REF!</v>
      </c>
      <c r="M3850" s="75"/>
      <c r="N3850" s="76"/>
    </row>
    <row r="3851" spans="1:14" ht="15">
      <c r="A3851" s="80"/>
      <c r="B3851" s="81"/>
      <c r="C3851" s="69"/>
      <c r="D3851" s="69"/>
      <c r="E3851" s="69"/>
      <c r="F3851" s="69"/>
      <c r="G3851" s="82"/>
      <c r="H3851" s="78"/>
      <c r="I3851" s="28">
        <f ca="1">SUMIF('IMPORTBFT (ID)'!$A$3:$A$5000,$G$4:$G$7322,'IMPORTBFT (ID)'!$B$3:$B$5000)</f>
        <v>0</v>
      </c>
      <c r="J3851" s="72"/>
      <c r="K3851" s="18" t="str">
        <f t="shared" ca="1" si="0"/>
        <v>-</v>
      </c>
      <c r="L3851" s="19" t="e">
        <f>IF(G3851=#REF!,#REF!,"FALSO")</f>
        <v>#REF!</v>
      </c>
      <c r="M3851" s="75"/>
      <c r="N3851" s="76"/>
    </row>
    <row r="3852" spans="1:14" ht="15">
      <c r="A3852" s="80"/>
      <c r="B3852" s="81"/>
      <c r="C3852" s="69"/>
      <c r="D3852" s="69"/>
      <c r="E3852" s="69"/>
      <c r="F3852" s="69"/>
      <c r="G3852" s="82"/>
      <c r="H3852" s="78"/>
      <c r="I3852" s="28">
        <f ca="1">SUMIF('IMPORTBFT (ID)'!$A$3:$A$5000,$G$4:$G$7322,'IMPORTBFT (ID)'!$B$3:$B$5000)</f>
        <v>0</v>
      </c>
      <c r="J3852" s="72"/>
      <c r="K3852" s="18" t="str">
        <f t="shared" ca="1" si="0"/>
        <v>-</v>
      </c>
      <c r="L3852" s="19" t="e">
        <f>IF(G3852=#REF!,#REF!,"FALSO")</f>
        <v>#REF!</v>
      </c>
      <c r="M3852" s="75"/>
      <c r="N3852" s="76"/>
    </row>
    <row r="3853" spans="1:14" ht="15">
      <c r="A3853" s="80"/>
      <c r="B3853" s="81"/>
      <c r="C3853" s="69"/>
      <c r="D3853" s="69"/>
      <c r="E3853" s="69"/>
      <c r="F3853" s="69"/>
      <c r="G3853" s="82"/>
      <c r="H3853" s="78"/>
      <c r="I3853" s="28">
        <f ca="1">SUMIF('IMPORTBFT (ID)'!$A$3:$A$5000,$G$4:$G$7322,'IMPORTBFT (ID)'!$B$3:$B$5000)</f>
        <v>0</v>
      </c>
      <c r="J3853" s="72"/>
      <c r="K3853" s="18" t="str">
        <f t="shared" ca="1" si="0"/>
        <v>-</v>
      </c>
      <c r="L3853" s="19" t="e">
        <f>IF(G3853=#REF!,#REF!,"FALSO")</f>
        <v>#REF!</v>
      </c>
      <c r="M3853" s="75"/>
      <c r="N3853" s="76"/>
    </row>
    <row r="3854" spans="1:14" ht="15">
      <c r="A3854" s="80"/>
      <c r="B3854" s="81"/>
      <c r="C3854" s="69"/>
      <c r="D3854" s="69"/>
      <c r="E3854" s="69"/>
      <c r="F3854" s="69"/>
      <c r="G3854" s="82"/>
      <c r="H3854" s="78"/>
      <c r="I3854" s="28">
        <f ca="1">SUMIF('IMPORTBFT (ID)'!$A$3:$A$5000,$G$4:$G$7322,'IMPORTBFT (ID)'!$B$3:$B$5000)</f>
        <v>0</v>
      </c>
      <c r="J3854" s="72"/>
      <c r="K3854" s="18" t="str">
        <f t="shared" ca="1" si="0"/>
        <v>-</v>
      </c>
      <c r="L3854" s="19" t="e">
        <f>IF(G3854=#REF!,#REF!,"FALSO")</f>
        <v>#REF!</v>
      </c>
      <c r="M3854" s="75"/>
      <c r="N3854" s="76"/>
    </row>
    <row r="3855" spans="1:14" ht="15">
      <c r="A3855" s="80"/>
      <c r="B3855" s="81"/>
      <c r="C3855" s="69"/>
      <c r="D3855" s="69"/>
      <c r="E3855" s="69"/>
      <c r="F3855" s="69"/>
      <c r="G3855" s="82"/>
      <c r="H3855" s="78"/>
      <c r="I3855" s="28">
        <f ca="1">SUMIF('IMPORTBFT (ID)'!$A$3:$A$5000,$G$4:$G$7322,'IMPORTBFT (ID)'!$B$3:$B$5000)</f>
        <v>0</v>
      </c>
      <c r="J3855" s="72"/>
      <c r="K3855" s="18" t="str">
        <f t="shared" ca="1" si="0"/>
        <v>-</v>
      </c>
      <c r="L3855" s="19" t="e">
        <f>IF(G3855=#REF!,#REF!,"FALSO")</f>
        <v>#REF!</v>
      </c>
      <c r="M3855" s="75"/>
      <c r="N3855" s="76"/>
    </row>
    <row r="3856" spans="1:14" ht="15">
      <c r="A3856" s="80"/>
      <c r="B3856" s="81"/>
      <c r="C3856" s="69"/>
      <c r="D3856" s="69"/>
      <c r="E3856" s="69"/>
      <c r="F3856" s="69"/>
      <c r="G3856" s="82"/>
      <c r="H3856" s="78"/>
      <c r="I3856" s="28">
        <f ca="1">SUMIF('IMPORTBFT (ID)'!$A$3:$A$5000,$G$4:$G$7322,'IMPORTBFT (ID)'!$B$3:$B$5000)</f>
        <v>0</v>
      </c>
      <c r="J3856" s="72"/>
      <c r="K3856" s="18" t="str">
        <f t="shared" ca="1" si="0"/>
        <v>-</v>
      </c>
      <c r="L3856" s="19" t="e">
        <f>IF(G3856=#REF!,#REF!,"FALSO")</f>
        <v>#REF!</v>
      </c>
      <c r="M3856" s="75"/>
      <c r="N3856" s="76"/>
    </row>
    <row r="3857" spans="1:14" ht="15">
      <c r="A3857" s="80"/>
      <c r="B3857" s="81"/>
      <c r="C3857" s="69"/>
      <c r="D3857" s="69"/>
      <c r="E3857" s="69"/>
      <c r="F3857" s="69"/>
      <c r="G3857" s="82"/>
      <c r="H3857" s="78"/>
      <c r="I3857" s="28">
        <f ca="1">SUMIF('IMPORTBFT (ID)'!$A$3:$A$5000,$G$4:$G$7322,'IMPORTBFT (ID)'!$B$3:$B$5000)</f>
        <v>0</v>
      </c>
      <c r="J3857" s="72"/>
      <c r="K3857" s="18" t="str">
        <f t="shared" ca="1" si="0"/>
        <v>-</v>
      </c>
      <c r="L3857" s="19" t="e">
        <f>IF(G3857=#REF!,#REF!,"FALSO")</f>
        <v>#REF!</v>
      </c>
      <c r="M3857" s="75"/>
      <c r="N3857" s="76"/>
    </row>
    <row r="3858" spans="1:14" ht="15">
      <c r="A3858" s="80"/>
      <c r="B3858" s="81"/>
      <c r="C3858" s="69"/>
      <c r="D3858" s="69"/>
      <c r="E3858" s="69"/>
      <c r="F3858" s="69"/>
      <c r="G3858" s="82"/>
      <c r="H3858" s="78"/>
      <c r="I3858" s="28">
        <f ca="1">SUMIF('IMPORTBFT (ID)'!$A$3:$A$5000,$G$4:$G$7322,'IMPORTBFT (ID)'!$B$3:$B$5000)</f>
        <v>0</v>
      </c>
      <c r="J3858" s="72"/>
      <c r="K3858" s="18" t="str">
        <f t="shared" ca="1" si="0"/>
        <v>-</v>
      </c>
      <c r="L3858" s="19" t="e">
        <f>IF(G3858=#REF!,#REF!,"FALSO")</f>
        <v>#REF!</v>
      </c>
      <c r="M3858" s="75"/>
      <c r="N3858" s="76"/>
    </row>
    <row r="3859" spans="1:14" ht="15">
      <c r="A3859" s="80"/>
      <c r="B3859" s="81"/>
      <c r="C3859" s="69"/>
      <c r="D3859" s="69"/>
      <c r="E3859" s="69"/>
      <c r="F3859" s="69"/>
      <c r="G3859" s="82"/>
      <c r="H3859" s="78"/>
      <c r="I3859" s="28">
        <f ca="1">SUMIF('IMPORTBFT (ID)'!$A$3:$A$5000,$G$4:$G$7322,'IMPORTBFT (ID)'!$B$3:$B$5000)</f>
        <v>0</v>
      </c>
      <c r="J3859" s="72"/>
      <c r="K3859" s="18" t="str">
        <f t="shared" ca="1" si="0"/>
        <v>-</v>
      </c>
      <c r="L3859" s="19" t="e">
        <f>IF(G3859=#REF!,#REF!,"FALSO")</f>
        <v>#REF!</v>
      </c>
      <c r="M3859" s="75"/>
      <c r="N3859" s="76"/>
    </row>
    <row r="3860" spans="1:14" ht="15">
      <c r="A3860" s="80"/>
      <c r="B3860" s="81"/>
      <c r="C3860" s="69"/>
      <c r="D3860" s="69"/>
      <c r="E3860" s="69"/>
      <c r="F3860" s="69"/>
      <c r="G3860" s="82"/>
      <c r="H3860" s="78"/>
      <c r="I3860" s="28">
        <f ca="1">SUMIF('IMPORTBFT (ID)'!$A$3:$A$5000,$G$4:$G$7322,'IMPORTBFT (ID)'!$B$3:$B$5000)</f>
        <v>0</v>
      </c>
      <c r="J3860" s="72"/>
      <c r="K3860" s="18" t="str">
        <f t="shared" ca="1" si="0"/>
        <v>-</v>
      </c>
      <c r="L3860" s="19" t="e">
        <f>IF(G3860=#REF!,#REF!,"FALSO")</f>
        <v>#REF!</v>
      </c>
      <c r="M3860" s="75"/>
      <c r="N3860" s="76"/>
    </row>
    <row r="3861" spans="1:14" ht="15">
      <c r="A3861" s="80"/>
      <c r="B3861" s="81"/>
      <c r="C3861" s="69"/>
      <c r="D3861" s="69"/>
      <c r="E3861" s="69"/>
      <c r="F3861" s="69"/>
      <c r="G3861" s="82"/>
      <c r="H3861" s="78"/>
      <c r="I3861" s="28">
        <f ca="1">SUMIF('IMPORTBFT (ID)'!$A$3:$A$5000,$G$4:$G$7322,'IMPORTBFT (ID)'!$B$3:$B$5000)</f>
        <v>0</v>
      </c>
      <c r="J3861" s="72"/>
      <c r="K3861" s="18" t="str">
        <f t="shared" ca="1" si="0"/>
        <v>-</v>
      </c>
      <c r="L3861" s="19" t="e">
        <f>IF(G3861=#REF!,#REF!,"FALSO")</f>
        <v>#REF!</v>
      </c>
      <c r="M3861" s="75"/>
      <c r="N3861" s="76"/>
    </row>
    <row r="3862" spans="1:14" ht="15">
      <c r="A3862" s="80"/>
      <c r="B3862" s="81"/>
      <c r="C3862" s="69"/>
      <c r="D3862" s="69"/>
      <c r="E3862" s="69"/>
      <c r="F3862" s="69"/>
      <c r="G3862" s="82"/>
      <c r="H3862" s="78"/>
      <c r="I3862" s="28">
        <f ca="1">SUMIF('IMPORTBFT (ID)'!$A$3:$A$5000,$G$4:$G$7322,'IMPORTBFT (ID)'!$B$3:$B$5000)</f>
        <v>0</v>
      </c>
      <c r="J3862" s="72"/>
      <c r="K3862" s="18" t="str">
        <f t="shared" ca="1" si="0"/>
        <v>-</v>
      </c>
      <c r="L3862" s="19" t="e">
        <f>IF(G3862=#REF!,#REF!,"FALSO")</f>
        <v>#REF!</v>
      </c>
      <c r="M3862" s="75"/>
      <c r="N3862" s="76"/>
    </row>
    <row r="3863" spans="1:14" ht="15">
      <c r="A3863" s="80"/>
      <c r="B3863" s="81"/>
      <c r="C3863" s="69"/>
      <c r="D3863" s="69"/>
      <c r="E3863" s="69"/>
      <c r="F3863" s="69"/>
      <c r="G3863" s="82"/>
      <c r="H3863" s="78"/>
      <c r="I3863" s="28">
        <f ca="1">SUMIF('IMPORTBFT (ID)'!$A$3:$A$5000,$G$4:$G$7322,'IMPORTBFT (ID)'!$B$3:$B$5000)</f>
        <v>0</v>
      </c>
      <c r="J3863" s="72"/>
      <c r="K3863" s="18" t="str">
        <f t="shared" ca="1" si="0"/>
        <v>-</v>
      </c>
      <c r="L3863" s="19" t="e">
        <f>IF(G3863=#REF!,#REF!,"FALSO")</f>
        <v>#REF!</v>
      </c>
      <c r="M3863" s="75"/>
      <c r="N3863" s="76"/>
    </row>
    <row r="3864" spans="1:14" ht="15">
      <c r="A3864" s="80"/>
      <c r="B3864" s="81"/>
      <c r="C3864" s="69"/>
      <c r="D3864" s="69"/>
      <c r="E3864" s="69"/>
      <c r="F3864" s="69"/>
      <c r="G3864" s="82"/>
      <c r="H3864" s="78"/>
      <c r="I3864" s="28">
        <f ca="1">SUMIF('IMPORTBFT (ID)'!$A$3:$A$5000,$G$4:$G$7322,'IMPORTBFT (ID)'!$B$3:$B$5000)</f>
        <v>0</v>
      </c>
      <c r="J3864" s="72"/>
      <c r="K3864" s="18" t="str">
        <f t="shared" ca="1" si="0"/>
        <v>-</v>
      </c>
      <c r="L3864" s="19" t="e">
        <f>IF(G3864=#REF!,#REF!,"FALSO")</f>
        <v>#REF!</v>
      </c>
      <c r="M3864" s="75"/>
      <c r="N3864" s="76"/>
    </row>
    <row r="3865" spans="1:14" ht="15">
      <c r="A3865" s="80"/>
      <c r="B3865" s="81"/>
      <c r="C3865" s="69"/>
      <c r="D3865" s="69"/>
      <c r="E3865" s="69"/>
      <c r="F3865" s="69"/>
      <c r="G3865" s="82"/>
      <c r="H3865" s="78"/>
      <c r="I3865" s="28">
        <f ca="1">SUMIF('IMPORTBFT (ID)'!$A$3:$A$5000,$G$4:$G$7322,'IMPORTBFT (ID)'!$B$3:$B$5000)</f>
        <v>0</v>
      </c>
      <c r="J3865" s="72"/>
      <c r="K3865" s="18" t="str">
        <f t="shared" ca="1" si="0"/>
        <v>-</v>
      </c>
      <c r="L3865" s="19" t="e">
        <f>IF(G3865=#REF!,#REF!,"FALSO")</f>
        <v>#REF!</v>
      </c>
      <c r="M3865" s="75"/>
      <c r="N3865" s="76"/>
    </row>
    <row r="3866" spans="1:14" ht="15">
      <c r="A3866" s="80"/>
      <c r="B3866" s="81"/>
      <c r="C3866" s="69"/>
      <c r="D3866" s="69"/>
      <c r="E3866" s="69"/>
      <c r="F3866" s="69"/>
      <c r="G3866" s="82"/>
      <c r="H3866" s="78"/>
      <c r="I3866" s="28">
        <f ca="1">SUMIF('IMPORTBFT (ID)'!$A$3:$A$5000,$G$4:$G$7322,'IMPORTBFT (ID)'!$B$3:$B$5000)</f>
        <v>0</v>
      </c>
      <c r="J3866" s="72"/>
      <c r="K3866" s="18" t="str">
        <f t="shared" ca="1" si="0"/>
        <v>-</v>
      </c>
      <c r="L3866" s="19" t="e">
        <f>IF(G3866=#REF!,#REF!,"FALSO")</f>
        <v>#REF!</v>
      </c>
      <c r="M3866" s="75"/>
      <c r="N3866" s="76"/>
    </row>
    <row r="3867" spans="1:14" ht="15">
      <c r="A3867" s="80"/>
      <c r="B3867" s="81"/>
      <c r="C3867" s="69"/>
      <c r="D3867" s="69"/>
      <c r="E3867" s="69"/>
      <c r="F3867" s="69"/>
      <c r="G3867" s="82"/>
      <c r="H3867" s="78"/>
      <c r="I3867" s="28">
        <f ca="1">SUMIF('IMPORTBFT (ID)'!$A$3:$A$5000,$G$4:$G$7322,'IMPORTBFT (ID)'!$B$3:$B$5000)</f>
        <v>0</v>
      </c>
      <c r="J3867" s="72"/>
      <c r="K3867" s="18" t="str">
        <f t="shared" ca="1" si="0"/>
        <v>-</v>
      </c>
      <c r="L3867" s="19" t="e">
        <f>IF(G3867=#REF!,#REF!,"FALSO")</f>
        <v>#REF!</v>
      </c>
      <c r="M3867" s="75"/>
      <c r="N3867" s="76"/>
    </row>
    <row r="3868" spans="1:14" ht="15">
      <c r="A3868" s="80"/>
      <c r="B3868" s="81"/>
      <c r="C3868" s="69"/>
      <c r="D3868" s="69"/>
      <c r="E3868" s="69"/>
      <c r="F3868" s="69"/>
      <c r="G3868" s="82"/>
      <c r="H3868" s="78"/>
      <c r="I3868" s="28">
        <f ca="1">SUMIF('IMPORTBFT (ID)'!$A$3:$A$5000,$G$4:$G$7322,'IMPORTBFT (ID)'!$B$3:$B$5000)</f>
        <v>0</v>
      </c>
      <c r="J3868" s="72"/>
      <c r="K3868" s="18" t="str">
        <f t="shared" ca="1" si="0"/>
        <v>-</v>
      </c>
      <c r="L3868" s="19" t="e">
        <f>IF(G3868=#REF!,#REF!,"FALSO")</f>
        <v>#REF!</v>
      </c>
      <c r="M3868" s="75"/>
      <c r="N3868" s="76"/>
    </row>
    <row r="3869" spans="1:14" ht="15">
      <c r="A3869" s="80"/>
      <c r="B3869" s="81"/>
      <c r="C3869" s="69"/>
      <c r="D3869" s="69"/>
      <c r="E3869" s="69"/>
      <c r="F3869" s="69"/>
      <c r="G3869" s="82"/>
      <c r="H3869" s="78"/>
      <c r="I3869" s="28">
        <f ca="1">SUMIF('IMPORTBFT (ID)'!$A$3:$A$5000,$G$4:$G$7322,'IMPORTBFT (ID)'!$B$3:$B$5000)</f>
        <v>0</v>
      </c>
      <c r="J3869" s="72"/>
      <c r="K3869" s="18" t="str">
        <f t="shared" ca="1" si="0"/>
        <v>-</v>
      </c>
      <c r="L3869" s="19" t="e">
        <f>IF(G3869=#REF!,#REF!,"FALSO")</f>
        <v>#REF!</v>
      </c>
      <c r="M3869" s="75"/>
      <c r="N3869" s="76"/>
    </row>
    <row r="3870" spans="1:14" ht="15">
      <c r="A3870" s="80"/>
      <c r="B3870" s="81"/>
      <c r="C3870" s="69"/>
      <c r="D3870" s="69"/>
      <c r="E3870" s="69"/>
      <c r="F3870" s="69"/>
      <c r="G3870" s="82"/>
      <c r="H3870" s="78"/>
      <c r="I3870" s="28">
        <f ca="1">SUMIF('IMPORTBFT (ID)'!$A$3:$A$5000,$G$4:$G$7322,'IMPORTBFT (ID)'!$B$3:$B$5000)</f>
        <v>0</v>
      </c>
      <c r="J3870" s="72"/>
      <c r="K3870" s="18" t="str">
        <f t="shared" ca="1" si="0"/>
        <v>-</v>
      </c>
      <c r="L3870" s="19" t="e">
        <f>IF(G3870=#REF!,#REF!,"FALSO")</f>
        <v>#REF!</v>
      </c>
      <c r="M3870" s="75"/>
      <c r="N3870" s="76"/>
    </row>
    <row r="3871" spans="1:14" ht="15">
      <c r="A3871" s="80"/>
      <c r="B3871" s="81"/>
      <c r="C3871" s="69"/>
      <c r="D3871" s="69"/>
      <c r="E3871" s="69"/>
      <c r="F3871" s="69"/>
      <c r="G3871" s="82"/>
      <c r="H3871" s="78"/>
      <c r="I3871" s="28">
        <f ca="1">SUMIF('IMPORTBFT (ID)'!$A$3:$A$5000,$G$4:$G$7322,'IMPORTBFT (ID)'!$B$3:$B$5000)</f>
        <v>0</v>
      </c>
      <c r="J3871" s="72"/>
      <c r="K3871" s="18" t="str">
        <f t="shared" ca="1" si="0"/>
        <v>-</v>
      </c>
      <c r="L3871" s="19" t="e">
        <f>IF(G3871=#REF!,#REF!,"FALSO")</f>
        <v>#REF!</v>
      </c>
      <c r="M3871" s="75"/>
      <c r="N3871" s="76"/>
    </row>
    <row r="3872" spans="1:14" ht="15">
      <c r="A3872" s="80"/>
      <c r="B3872" s="81"/>
      <c r="C3872" s="69"/>
      <c r="D3872" s="69"/>
      <c r="E3872" s="69"/>
      <c r="F3872" s="69"/>
      <c r="G3872" s="82"/>
      <c r="H3872" s="78"/>
      <c r="I3872" s="28">
        <f ca="1">SUMIF('IMPORTBFT (ID)'!$A$3:$A$5000,$G$4:$G$7322,'IMPORTBFT (ID)'!$B$3:$B$5000)</f>
        <v>0</v>
      </c>
      <c r="J3872" s="72"/>
      <c r="K3872" s="18" t="str">
        <f t="shared" ca="1" si="0"/>
        <v>-</v>
      </c>
      <c r="L3872" s="19" t="e">
        <f>IF(G3872=#REF!,#REF!,"FALSO")</f>
        <v>#REF!</v>
      </c>
      <c r="M3872" s="75"/>
      <c r="N3872" s="76"/>
    </row>
    <row r="3873" spans="1:14" ht="15">
      <c r="A3873" s="80"/>
      <c r="B3873" s="81"/>
      <c r="C3873" s="69"/>
      <c r="D3873" s="69"/>
      <c r="E3873" s="69"/>
      <c r="F3873" s="69"/>
      <c r="G3873" s="82"/>
      <c r="H3873" s="78"/>
      <c r="I3873" s="28">
        <f ca="1">SUMIF('IMPORTBFT (ID)'!$A$3:$A$5000,$G$4:$G$7322,'IMPORTBFT (ID)'!$B$3:$B$5000)</f>
        <v>0</v>
      </c>
      <c r="J3873" s="72"/>
      <c r="K3873" s="18" t="str">
        <f t="shared" ca="1" si="0"/>
        <v>-</v>
      </c>
      <c r="L3873" s="19" t="e">
        <f>IF(G3873=#REF!,#REF!,"FALSO")</f>
        <v>#REF!</v>
      </c>
      <c r="M3873" s="75"/>
      <c r="N3873" s="76"/>
    </row>
    <row r="3874" spans="1:14" ht="15">
      <c r="A3874" s="80"/>
      <c r="B3874" s="81"/>
      <c r="C3874" s="69"/>
      <c r="D3874" s="69"/>
      <c r="E3874" s="69"/>
      <c r="F3874" s="69"/>
      <c r="G3874" s="82"/>
      <c r="H3874" s="78"/>
      <c r="I3874" s="28">
        <f ca="1">SUMIF('IMPORTBFT (ID)'!$A$3:$A$5000,$G$4:$G$7322,'IMPORTBFT (ID)'!$B$3:$B$5000)</f>
        <v>0</v>
      </c>
      <c r="J3874" s="72"/>
      <c r="K3874" s="18" t="str">
        <f t="shared" ca="1" si="0"/>
        <v>-</v>
      </c>
      <c r="L3874" s="19" t="e">
        <f>IF(G3874=#REF!,#REF!,"FALSO")</f>
        <v>#REF!</v>
      </c>
      <c r="M3874" s="75"/>
      <c r="N3874" s="76"/>
    </row>
    <row r="3875" spans="1:14" ht="15">
      <c r="A3875" s="80"/>
      <c r="B3875" s="81"/>
      <c r="C3875" s="69"/>
      <c r="D3875" s="69"/>
      <c r="E3875" s="69"/>
      <c r="F3875" s="69"/>
      <c r="G3875" s="82"/>
      <c r="H3875" s="78"/>
      <c r="I3875" s="28">
        <f ca="1">SUMIF('IMPORTBFT (ID)'!$A$3:$A$5000,$G$4:$G$7322,'IMPORTBFT (ID)'!$B$3:$B$5000)</f>
        <v>0</v>
      </c>
      <c r="J3875" s="72"/>
      <c r="K3875" s="18" t="str">
        <f t="shared" ca="1" si="0"/>
        <v>-</v>
      </c>
      <c r="L3875" s="19" t="e">
        <f>IF(G3875=#REF!,#REF!,"FALSO")</f>
        <v>#REF!</v>
      </c>
      <c r="M3875" s="75"/>
      <c r="N3875" s="76"/>
    </row>
    <row r="3876" spans="1:14" ht="15">
      <c r="A3876" s="80"/>
      <c r="B3876" s="81"/>
      <c r="C3876" s="69"/>
      <c r="D3876" s="69"/>
      <c r="E3876" s="69"/>
      <c r="F3876" s="69"/>
      <c r="G3876" s="82"/>
      <c r="H3876" s="78"/>
      <c r="I3876" s="28">
        <f ca="1">SUMIF('IMPORTBFT (ID)'!$A$3:$A$5000,$G$4:$G$7322,'IMPORTBFT (ID)'!$B$3:$B$5000)</f>
        <v>0</v>
      </c>
      <c r="J3876" s="72"/>
      <c r="K3876" s="18" t="str">
        <f t="shared" ca="1" si="0"/>
        <v>-</v>
      </c>
      <c r="L3876" s="19" t="e">
        <f>IF(G3876=#REF!,#REF!,"FALSO")</f>
        <v>#REF!</v>
      </c>
      <c r="M3876" s="75"/>
      <c r="N3876" s="76"/>
    </row>
    <row r="3877" spans="1:14" ht="15">
      <c r="A3877" s="80"/>
      <c r="B3877" s="81"/>
      <c r="C3877" s="69"/>
      <c r="D3877" s="69"/>
      <c r="E3877" s="69"/>
      <c r="F3877" s="69"/>
      <c r="G3877" s="82"/>
      <c r="H3877" s="78"/>
      <c r="I3877" s="28">
        <f ca="1">SUMIF('IMPORTBFT (ID)'!$A$3:$A$5000,$G$4:$G$7322,'IMPORTBFT (ID)'!$B$3:$B$5000)</f>
        <v>0</v>
      </c>
      <c r="J3877" s="72"/>
      <c r="K3877" s="18" t="str">
        <f t="shared" ca="1" si="0"/>
        <v>-</v>
      </c>
      <c r="L3877" s="19" t="e">
        <f>IF(G3877=#REF!,#REF!,"FALSO")</f>
        <v>#REF!</v>
      </c>
      <c r="M3877" s="75"/>
      <c r="N3877" s="76"/>
    </row>
    <row r="3878" spans="1:14" ht="15">
      <c r="A3878" s="80"/>
      <c r="B3878" s="81"/>
      <c r="C3878" s="69"/>
      <c r="D3878" s="69"/>
      <c r="E3878" s="69"/>
      <c r="F3878" s="69"/>
      <c r="G3878" s="82"/>
      <c r="H3878" s="78"/>
      <c r="I3878" s="28">
        <f ca="1">SUMIF('IMPORTBFT (ID)'!$A$3:$A$5000,$G$4:$G$7322,'IMPORTBFT (ID)'!$B$3:$B$5000)</f>
        <v>0</v>
      </c>
      <c r="J3878" s="72"/>
      <c r="K3878" s="18" t="str">
        <f t="shared" ca="1" si="0"/>
        <v>-</v>
      </c>
      <c r="L3878" s="19" t="e">
        <f>IF(G3878=#REF!,#REF!,"FALSO")</f>
        <v>#REF!</v>
      </c>
      <c r="M3878" s="75"/>
      <c r="N3878" s="76"/>
    </row>
    <row r="3879" spans="1:14" ht="15">
      <c r="A3879" s="80"/>
      <c r="B3879" s="81"/>
      <c r="C3879" s="69"/>
      <c r="D3879" s="69"/>
      <c r="E3879" s="69"/>
      <c r="F3879" s="69"/>
      <c r="G3879" s="82"/>
      <c r="H3879" s="78"/>
      <c r="I3879" s="28">
        <f ca="1">SUMIF('IMPORTBFT (ID)'!$A$3:$A$5000,$G$4:$G$7322,'IMPORTBFT (ID)'!$B$3:$B$5000)</f>
        <v>0</v>
      </c>
      <c r="J3879" s="72"/>
      <c r="K3879" s="18" t="str">
        <f t="shared" ca="1" si="0"/>
        <v>-</v>
      </c>
      <c r="L3879" s="19" t="e">
        <f>IF(G3879=#REF!,#REF!,"FALSO")</f>
        <v>#REF!</v>
      </c>
      <c r="M3879" s="75"/>
      <c r="N3879" s="76"/>
    </row>
    <row r="3880" spans="1:14" ht="15">
      <c r="A3880" s="80"/>
      <c r="B3880" s="81"/>
      <c r="C3880" s="69"/>
      <c r="D3880" s="69"/>
      <c r="E3880" s="69"/>
      <c r="F3880" s="69"/>
      <c r="G3880" s="82"/>
      <c r="H3880" s="78"/>
      <c r="I3880" s="28">
        <f ca="1">SUMIF('IMPORTBFT (ID)'!$A$3:$A$5000,$G$4:$G$7322,'IMPORTBFT (ID)'!$B$3:$B$5000)</f>
        <v>0</v>
      </c>
      <c r="J3880" s="72"/>
      <c r="K3880" s="18" t="str">
        <f t="shared" ca="1" si="0"/>
        <v>-</v>
      </c>
      <c r="L3880" s="19" t="e">
        <f>IF(G3880=#REF!,#REF!,"FALSO")</f>
        <v>#REF!</v>
      </c>
      <c r="M3880" s="75"/>
      <c r="N3880" s="76"/>
    </row>
    <row r="3881" spans="1:14" ht="15">
      <c r="A3881" s="80"/>
      <c r="B3881" s="81"/>
      <c r="C3881" s="69"/>
      <c r="D3881" s="69"/>
      <c r="E3881" s="69"/>
      <c r="F3881" s="69"/>
      <c r="G3881" s="82"/>
      <c r="H3881" s="78"/>
      <c r="I3881" s="28">
        <f ca="1">SUMIF('IMPORTBFT (ID)'!$A$3:$A$5000,$G$4:$G$7322,'IMPORTBFT (ID)'!$B$3:$B$5000)</f>
        <v>0</v>
      </c>
      <c r="J3881" s="72"/>
      <c r="K3881" s="18" t="str">
        <f t="shared" ca="1" si="0"/>
        <v>-</v>
      </c>
      <c r="L3881" s="19" t="e">
        <f>IF(G3881=#REF!,#REF!,"FALSO")</f>
        <v>#REF!</v>
      </c>
      <c r="M3881" s="75"/>
      <c r="N3881" s="76"/>
    </row>
    <row r="3882" spans="1:14" ht="15">
      <c r="A3882" s="80"/>
      <c r="B3882" s="81"/>
      <c r="C3882" s="69"/>
      <c r="D3882" s="69"/>
      <c r="E3882" s="69"/>
      <c r="F3882" s="69"/>
      <c r="G3882" s="82"/>
      <c r="H3882" s="78"/>
      <c r="I3882" s="28">
        <f ca="1">SUMIF('IMPORTBFT (ID)'!$A$3:$A$5000,$G$4:$G$7322,'IMPORTBFT (ID)'!$B$3:$B$5000)</f>
        <v>0</v>
      </c>
      <c r="J3882" s="72"/>
      <c r="K3882" s="18" t="str">
        <f t="shared" ca="1" si="0"/>
        <v>-</v>
      </c>
      <c r="L3882" s="19" t="e">
        <f>IF(G3882=#REF!,#REF!,"FALSO")</f>
        <v>#REF!</v>
      </c>
      <c r="M3882" s="75"/>
      <c r="N3882" s="76"/>
    </row>
    <row r="3883" spans="1:14" ht="15">
      <c r="A3883" s="80"/>
      <c r="B3883" s="81"/>
      <c r="C3883" s="69"/>
      <c r="D3883" s="69"/>
      <c r="E3883" s="69"/>
      <c r="F3883" s="69"/>
      <c r="G3883" s="82"/>
      <c r="H3883" s="78"/>
      <c r="I3883" s="28">
        <f ca="1">SUMIF('IMPORTBFT (ID)'!$A$3:$A$5000,$G$4:$G$7322,'IMPORTBFT (ID)'!$B$3:$B$5000)</f>
        <v>0</v>
      </c>
      <c r="J3883" s="72"/>
      <c r="K3883" s="18" t="str">
        <f t="shared" ca="1" si="0"/>
        <v>-</v>
      </c>
      <c r="L3883" s="19" t="e">
        <f>IF(G3883=#REF!,#REF!,"FALSO")</f>
        <v>#REF!</v>
      </c>
      <c r="M3883" s="75"/>
      <c r="N3883" s="76"/>
    </row>
    <row r="3884" spans="1:14" ht="15">
      <c r="A3884" s="80"/>
      <c r="B3884" s="81"/>
      <c r="C3884" s="69"/>
      <c r="D3884" s="69"/>
      <c r="E3884" s="69"/>
      <c r="F3884" s="69"/>
      <c r="G3884" s="82"/>
      <c r="H3884" s="78"/>
      <c r="I3884" s="28">
        <f ca="1">SUMIF('IMPORTBFT (ID)'!$A$3:$A$5000,$G$4:$G$7322,'IMPORTBFT (ID)'!$B$3:$B$5000)</f>
        <v>0</v>
      </c>
      <c r="J3884" s="72"/>
      <c r="K3884" s="18" t="str">
        <f t="shared" ca="1" si="0"/>
        <v>-</v>
      </c>
      <c r="L3884" s="19" t="e">
        <f>IF(G3884=#REF!,#REF!,"FALSO")</f>
        <v>#REF!</v>
      </c>
      <c r="M3884" s="75"/>
      <c r="N3884" s="76"/>
    </row>
    <row r="3885" spans="1:14" ht="15">
      <c r="A3885" s="80"/>
      <c r="B3885" s="81"/>
      <c r="C3885" s="69"/>
      <c r="D3885" s="69"/>
      <c r="E3885" s="69"/>
      <c r="F3885" s="69"/>
      <c r="G3885" s="82"/>
      <c r="H3885" s="78"/>
      <c r="I3885" s="28">
        <f ca="1">SUMIF('IMPORTBFT (ID)'!$A$3:$A$5000,$G$4:$G$7322,'IMPORTBFT (ID)'!$B$3:$B$5000)</f>
        <v>0</v>
      </c>
      <c r="J3885" s="72"/>
      <c r="K3885" s="18" t="str">
        <f t="shared" ca="1" si="0"/>
        <v>-</v>
      </c>
      <c r="L3885" s="19" t="e">
        <f>IF(G3885=#REF!,#REF!,"FALSO")</f>
        <v>#REF!</v>
      </c>
      <c r="M3885" s="75"/>
      <c r="N3885" s="76"/>
    </row>
    <row r="3886" spans="1:14" ht="15">
      <c r="A3886" s="80"/>
      <c r="B3886" s="81"/>
      <c r="C3886" s="69"/>
      <c r="D3886" s="69"/>
      <c r="E3886" s="69"/>
      <c r="F3886" s="69"/>
      <c r="G3886" s="82"/>
      <c r="H3886" s="78"/>
      <c r="I3886" s="28">
        <f ca="1">SUMIF('IMPORTBFT (ID)'!$A$3:$A$5000,$G$4:$G$7322,'IMPORTBFT (ID)'!$B$3:$B$5000)</f>
        <v>0</v>
      </c>
      <c r="J3886" s="72"/>
      <c r="K3886" s="18" t="str">
        <f t="shared" ca="1" si="0"/>
        <v>-</v>
      </c>
      <c r="L3886" s="19" t="e">
        <f>IF(G3886=#REF!,#REF!,"FALSO")</f>
        <v>#REF!</v>
      </c>
      <c r="M3886" s="75"/>
      <c r="N3886" s="76"/>
    </row>
    <row r="3887" spans="1:14" ht="15">
      <c r="A3887" s="80"/>
      <c r="B3887" s="81"/>
      <c r="C3887" s="69"/>
      <c r="D3887" s="69"/>
      <c r="E3887" s="69"/>
      <c r="F3887" s="69"/>
      <c r="G3887" s="82"/>
      <c r="H3887" s="78"/>
      <c r="I3887" s="28">
        <f ca="1">SUMIF('IMPORTBFT (ID)'!$A$3:$A$5000,$G$4:$G$7322,'IMPORTBFT (ID)'!$B$3:$B$5000)</f>
        <v>0</v>
      </c>
      <c r="J3887" s="72"/>
      <c r="K3887" s="18" t="str">
        <f t="shared" ca="1" si="0"/>
        <v>-</v>
      </c>
      <c r="L3887" s="19" t="e">
        <f>IF(G3887=#REF!,#REF!,"FALSO")</f>
        <v>#REF!</v>
      </c>
      <c r="M3887" s="75"/>
      <c r="N3887" s="76"/>
    </row>
    <row r="3888" spans="1:14" ht="15">
      <c r="A3888" s="80"/>
      <c r="B3888" s="81"/>
      <c r="C3888" s="69"/>
      <c r="D3888" s="69"/>
      <c r="E3888" s="69"/>
      <c r="F3888" s="69"/>
      <c r="G3888" s="82"/>
      <c r="H3888" s="78"/>
      <c r="I3888" s="28">
        <f ca="1">SUMIF('IMPORTBFT (ID)'!$A$3:$A$5000,$G$4:$G$7322,'IMPORTBFT (ID)'!$B$3:$B$5000)</f>
        <v>0</v>
      </c>
      <c r="J3888" s="72"/>
      <c r="K3888" s="18" t="str">
        <f t="shared" ca="1" si="0"/>
        <v>-</v>
      </c>
      <c r="L3888" s="19" t="e">
        <f>IF(G3888=#REF!,#REF!,"FALSO")</f>
        <v>#REF!</v>
      </c>
      <c r="M3888" s="75"/>
      <c r="N3888" s="76"/>
    </row>
    <row r="3889" spans="1:14" ht="15">
      <c r="A3889" s="80"/>
      <c r="B3889" s="81"/>
      <c r="C3889" s="69"/>
      <c r="D3889" s="69"/>
      <c r="E3889" s="69"/>
      <c r="F3889" s="69"/>
      <c r="G3889" s="82"/>
      <c r="H3889" s="78"/>
      <c r="I3889" s="28">
        <f ca="1">SUMIF('IMPORTBFT (ID)'!$A$3:$A$5000,$G$4:$G$7322,'IMPORTBFT (ID)'!$B$3:$B$5000)</f>
        <v>0</v>
      </c>
      <c r="J3889" s="72"/>
      <c r="K3889" s="18" t="str">
        <f t="shared" ca="1" si="0"/>
        <v>-</v>
      </c>
      <c r="L3889" s="19" t="e">
        <f>IF(G3889=#REF!,#REF!,"FALSO")</f>
        <v>#REF!</v>
      </c>
      <c r="M3889" s="75"/>
      <c r="N3889" s="76"/>
    </row>
    <row r="3890" spans="1:14" ht="15">
      <c r="A3890" s="80"/>
      <c r="B3890" s="81"/>
      <c r="C3890" s="69"/>
      <c r="D3890" s="69"/>
      <c r="E3890" s="69"/>
      <c r="F3890" s="69"/>
      <c r="G3890" s="82"/>
      <c r="H3890" s="78"/>
      <c r="I3890" s="28">
        <f ca="1">SUMIF('IMPORTBFT (ID)'!$A$3:$A$5000,$G$4:$G$7322,'IMPORTBFT (ID)'!$B$3:$B$5000)</f>
        <v>0</v>
      </c>
      <c r="J3890" s="72"/>
      <c r="K3890" s="18" t="str">
        <f t="shared" ca="1" si="0"/>
        <v>-</v>
      </c>
      <c r="L3890" s="19" t="e">
        <f>IF(G3890=#REF!,#REF!,"FALSO")</f>
        <v>#REF!</v>
      </c>
      <c r="M3890" s="75"/>
      <c r="N3890" s="76"/>
    </row>
    <row r="3891" spans="1:14" ht="15">
      <c r="A3891" s="80"/>
      <c r="B3891" s="81"/>
      <c r="C3891" s="69"/>
      <c r="D3891" s="69"/>
      <c r="E3891" s="69"/>
      <c r="F3891" s="69"/>
      <c r="G3891" s="82"/>
      <c r="H3891" s="78"/>
      <c r="I3891" s="28">
        <f ca="1">SUMIF('IMPORTBFT (ID)'!$A$3:$A$5000,$G$4:$G$7322,'IMPORTBFT (ID)'!$B$3:$B$5000)</f>
        <v>0</v>
      </c>
      <c r="J3891" s="72"/>
      <c r="K3891" s="18" t="str">
        <f t="shared" ca="1" si="0"/>
        <v>-</v>
      </c>
      <c r="L3891" s="19" t="e">
        <f>IF(G3891=#REF!,#REF!,"FALSO")</f>
        <v>#REF!</v>
      </c>
      <c r="M3891" s="75"/>
      <c r="N3891" s="76"/>
    </row>
    <row r="3892" spans="1:14" ht="15">
      <c r="A3892" s="80"/>
      <c r="B3892" s="81"/>
      <c r="C3892" s="69"/>
      <c r="D3892" s="69"/>
      <c r="E3892" s="69"/>
      <c r="F3892" s="69"/>
      <c r="G3892" s="82"/>
      <c r="H3892" s="78"/>
      <c r="I3892" s="28">
        <f ca="1">SUMIF('IMPORTBFT (ID)'!$A$3:$A$5000,$G$4:$G$7322,'IMPORTBFT (ID)'!$B$3:$B$5000)</f>
        <v>0</v>
      </c>
      <c r="J3892" s="72"/>
      <c r="K3892" s="18" t="str">
        <f t="shared" ca="1" si="0"/>
        <v>-</v>
      </c>
      <c r="L3892" s="19" t="e">
        <f>IF(G3892=#REF!,#REF!,"FALSO")</f>
        <v>#REF!</v>
      </c>
      <c r="M3892" s="75"/>
      <c r="N3892" s="76"/>
    </row>
    <row r="3893" spans="1:14" ht="15">
      <c r="A3893" s="80"/>
      <c r="B3893" s="81"/>
      <c r="C3893" s="69"/>
      <c r="D3893" s="69"/>
      <c r="E3893" s="69"/>
      <c r="F3893" s="69"/>
      <c r="G3893" s="82"/>
      <c r="H3893" s="78"/>
      <c r="I3893" s="28">
        <f ca="1">SUMIF('IMPORTBFT (ID)'!$A$3:$A$5000,$G$4:$G$7322,'IMPORTBFT (ID)'!$B$3:$B$5000)</f>
        <v>0</v>
      </c>
      <c r="J3893" s="72"/>
      <c r="K3893" s="18" t="str">
        <f t="shared" ca="1" si="0"/>
        <v>-</v>
      </c>
      <c r="L3893" s="19" t="e">
        <f>IF(G3893=#REF!,#REF!,"FALSO")</f>
        <v>#REF!</v>
      </c>
      <c r="M3893" s="75"/>
      <c r="N3893" s="76"/>
    </row>
    <row r="3894" spans="1:14" ht="15">
      <c r="A3894" s="80"/>
      <c r="B3894" s="81"/>
      <c r="C3894" s="69"/>
      <c r="D3894" s="69"/>
      <c r="E3894" s="69"/>
      <c r="F3894" s="69"/>
      <c r="G3894" s="82"/>
      <c r="H3894" s="78"/>
      <c r="I3894" s="28">
        <f ca="1">SUMIF('IMPORTBFT (ID)'!$A$3:$A$5000,$G$4:$G$7322,'IMPORTBFT (ID)'!$B$3:$B$5000)</f>
        <v>0</v>
      </c>
      <c r="J3894" s="72"/>
      <c r="K3894" s="18" t="str">
        <f t="shared" ca="1" si="0"/>
        <v>-</v>
      </c>
      <c r="L3894" s="19" t="e">
        <f>IF(G3894=#REF!,#REF!,"FALSO")</f>
        <v>#REF!</v>
      </c>
      <c r="M3894" s="75"/>
      <c r="N3894" s="76"/>
    </row>
    <row r="3895" spans="1:14" ht="15">
      <c r="A3895" s="80"/>
      <c r="B3895" s="81"/>
      <c r="C3895" s="69"/>
      <c r="D3895" s="69"/>
      <c r="E3895" s="69"/>
      <c r="F3895" s="69"/>
      <c r="G3895" s="82"/>
      <c r="H3895" s="78"/>
      <c r="I3895" s="28">
        <f ca="1">SUMIF('IMPORTBFT (ID)'!$A$3:$A$5000,$G$4:$G$7322,'IMPORTBFT (ID)'!$B$3:$B$5000)</f>
        <v>0</v>
      </c>
      <c r="J3895" s="72"/>
      <c r="K3895" s="18" t="str">
        <f t="shared" ca="1" si="0"/>
        <v>-</v>
      </c>
      <c r="L3895" s="19" t="e">
        <f>IF(G3895=#REF!,#REF!,"FALSO")</f>
        <v>#REF!</v>
      </c>
      <c r="M3895" s="75"/>
      <c r="N3895" s="76"/>
    </row>
    <row r="3896" spans="1:14" ht="15">
      <c r="A3896" s="80"/>
      <c r="B3896" s="81"/>
      <c r="C3896" s="69"/>
      <c r="D3896" s="69"/>
      <c r="E3896" s="69"/>
      <c r="F3896" s="69"/>
      <c r="G3896" s="82"/>
      <c r="H3896" s="78"/>
      <c r="I3896" s="28">
        <f ca="1">SUMIF('IMPORTBFT (ID)'!$A$3:$A$5000,$G$4:$G$7322,'IMPORTBFT (ID)'!$B$3:$B$5000)</f>
        <v>0</v>
      </c>
      <c r="J3896" s="72"/>
      <c r="K3896" s="18" t="str">
        <f t="shared" ca="1" si="0"/>
        <v>-</v>
      </c>
      <c r="L3896" s="19" t="e">
        <f>IF(G3896=#REF!,#REF!,"FALSO")</f>
        <v>#REF!</v>
      </c>
      <c r="M3896" s="75"/>
      <c r="N3896" s="76"/>
    </row>
    <row r="3897" spans="1:14" ht="15">
      <c r="A3897" s="80"/>
      <c r="B3897" s="81"/>
      <c r="C3897" s="69"/>
      <c r="D3897" s="69"/>
      <c r="E3897" s="69"/>
      <c r="F3897" s="69"/>
      <c r="G3897" s="82"/>
      <c r="H3897" s="78"/>
      <c r="I3897" s="28">
        <f ca="1">SUMIF('IMPORTBFT (ID)'!$A$3:$A$5000,$G$4:$G$7322,'IMPORTBFT (ID)'!$B$3:$B$5000)</f>
        <v>0</v>
      </c>
      <c r="J3897" s="72"/>
      <c r="K3897" s="18" t="str">
        <f t="shared" ca="1" si="0"/>
        <v>-</v>
      </c>
      <c r="L3897" s="19" t="e">
        <f>IF(G3897=#REF!,#REF!,"FALSO")</f>
        <v>#REF!</v>
      </c>
      <c r="M3897" s="75"/>
      <c r="N3897" s="76"/>
    </row>
    <row r="3898" spans="1:14" ht="15">
      <c r="A3898" s="80"/>
      <c r="B3898" s="81"/>
      <c r="C3898" s="69"/>
      <c r="D3898" s="69"/>
      <c r="E3898" s="69"/>
      <c r="F3898" s="69"/>
      <c r="G3898" s="82"/>
      <c r="H3898" s="78"/>
      <c r="I3898" s="28">
        <f ca="1">SUMIF('IMPORTBFT (ID)'!$A$3:$A$5000,$G$4:$G$7322,'IMPORTBFT (ID)'!$B$3:$B$5000)</f>
        <v>0</v>
      </c>
      <c r="J3898" s="72"/>
      <c r="K3898" s="18" t="str">
        <f t="shared" ca="1" si="0"/>
        <v>-</v>
      </c>
      <c r="L3898" s="19" t="e">
        <f>IF(G3898=#REF!,#REF!,"FALSO")</f>
        <v>#REF!</v>
      </c>
      <c r="M3898" s="75"/>
      <c r="N3898" s="76"/>
    </row>
    <row r="3899" spans="1:14" ht="15">
      <c r="A3899" s="80"/>
      <c r="B3899" s="81"/>
      <c r="C3899" s="69"/>
      <c r="D3899" s="69"/>
      <c r="E3899" s="69"/>
      <c r="F3899" s="69"/>
      <c r="G3899" s="82"/>
      <c r="H3899" s="78"/>
      <c r="I3899" s="28">
        <f ca="1">SUMIF('IMPORTBFT (ID)'!$A$3:$A$5000,$G$4:$G$7322,'IMPORTBFT (ID)'!$B$3:$B$5000)</f>
        <v>0</v>
      </c>
      <c r="J3899" s="72"/>
      <c r="K3899" s="18" t="str">
        <f t="shared" ca="1" si="0"/>
        <v>-</v>
      </c>
      <c r="L3899" s="19" t="e">
        <f>IF(G3899=#REF!,#REF!,"FALSO")</f>
        <v>#REF!</v>
      </c>
      <c r="M3899" s="75"/>
      <c r="N3899" s="76"/>
    </row>
    <row r="3900" spans="1:14" ht="15">
      <c r="A3900" s="80"/>
      <c r="B3900" s="81"/>
      <c r="C3900" s="69"/>
      <c r="D3900" s="69"/>
      <c r="E3900" s="69"/>
      <c r="F3900" s="69"/>
      <c r="G3900" s="82"/>
      <c r="H3900" s="78"/>
      <c r="I3900" s="28">
        <f ca="1">SUMIF('IMPORTBFT (ID)'!$A$3:$A$5000,$G$4:$G$7322,'IMPORTBFT (ID)'!$B$3:$B$5000)</f>
        <v>0</v>
      </c>
      <c r="J3900" s="72"/>
      <c r="K3900" s="18" t="str">
        <f t="shared" ca="1" si="0"/>
        <v>-</v>
      </c>
      <c r="L3900" s="19" t="e">
        <f>IF(G3900=#REF!,#REF!,"FALSO")</f>
        <v>#REF!</v>
      </c>
      <c r="M3900" s="75"/>
      <c r="N3900" s="76"/>
    </row>
    <row r="3901" spans="1:14" ht="15">
      <c r="A3901" s="80"/>
      <c r="B3901" s="81"/>
      <c r="C3901" s="69"/>
      <c r="D3901" s="69"/>
      <c r="E3901" s="69"/>
      <c r="F3901" s="69"/>
      <c r="G3901" s="82"/>
      <c r="H3901" s="78"/>
      <c r="I3901" s="28">
        <f ca="1">SUMIF('IMPORTBFT (ID)'!$A$3:$A$5000,$G$4:$G$7322,'IMPORTBFT (ID)'!$B$3:$B$5000)</f>
        <v>0</v>
      </c>
      <c r="J3901" s="72"/>
      <c r="K3901" s="18" t="str">
        <f t="shared" ca="1" si="0"/>
        <v>-</v>
      </c>
      <c r="L3901" s="19" t="e">
        <f>IF(G3901=#REF!,#REF!,"FALSO")</f>
        <v>#REF!</v>
      </c>
      <c r="M3901" s="75"/>
      <c r="N3901" s="76"/>
    </row>
    <row r="3902" spans="1:14" ht="15">
      <c r="A3902" s="80"/>
      <c r="B3902" s="81"/>
      <c r="C3902" s="69"/>
      <c r="D3902" s="69"/>
      <c r="E3902" s="69"/>
      <c r="F3902" s="69"/>
      <c r="G3902" s="82"/>
      <c r="H3902" s="78"/>
      <c r="I3902" s="28">
        <f ca="1">SUMIF('IMPORTBFT (ID)'!$A$3:$A$5000,$G$4:$G$7322,'IMPORTBFT (ID)'!$B$3:$B$5000)</f>
        <v>0</v>
      </c>
      <c r="J3902" s="72"/>
      <c r="K3902" s="18" t="str">
        <f t="shared" ca="1" si="0"/>
        <v>-</v>
      </c>
      <c r="L3902" s="19" t="e">
        <f>IF(G3902=#REF!,#REF!,"FALSO")</f>
        <v>#REF!</v>
      </c>
      <c r="M3902" s="75"/>
      <c r="N3902" s="76"/>
    </row>
    <row r="3903" spans="1:14" ht="15">
      <c r="A3903" s="80"/>
      <c r="B3903" s="81"/>
      <c r="C3903" s="69"/>
      <c r="D3903" s="69"/>
      <c r="E3903" s="69"/>
      <c r="F3903" s="69"/>
      <c r="G3903" s="82"/>
      <c r="H3903" s="78"/>
      <c r="I3903" s="28">
        <f ca="1">SUMIF('IMPORTBFT (ID)'!$A$3:$A$5000,$G$4:$G$7322,'IMPORTBFT (ID)'!$B$3:$B$5000)</f>
        <v>0</v>
      </c>
      <c r="J3903" s="72"/>
      <c r="K3903" s="18" t="str">
        <f t="shared" ca="1" si="0"/>
        <v>-</v>
      </c>
      <c r="L3903" s="19" t="e">
        <f>IF(G3903=#REF!,#REF!,"FALSO")</f>
        <v>#REF!</v>
      </c>
      <c r="M3903" s="75"/>
      <c r="N3903" s="76"/>
    </row>
    <row r="3904" spans="1:14" ht="15">
      <c r="A3904" s="80"/>
      <c r="B3904" s="81"/>
      <c r="C3904" s="69"/>
      <c r="D3904" s="69"/>
      <c r="E3904" s="69"/>
      <c r="F3904" s="69"/>
      <c r="G3904" s="82"/>
      <c r="H3904" s="78"/>
      <c r="I3904" s="28">
        <f ca="1">SUMIF('IMPORTBFT (ID)'!$A$3:$A$5000,$G$4:$G$7322,'IMPORTBFT (ID)'!$B$3:$B$5000)</f>
        <v>0</v>
      </c>
      <c r="J3904" s="72"/>
      <c r="K3904" s="18" t="str">
        <f t="shared" ca="1" si="0"/>
        <v>-</v>
      </c>
      <c r="L3904" s="19" t="e">
        <f>IF(G3904=#REF!,#REF!,"FALSO")</f>
        <v>#REF!</v>
      </c>
      <c r="M3904" s="75"/>
      <c r="N3904" s="76"/>
    </row>
    <row r="3905" spans="1:14" ht="15">
      <c r="A3905" s="80"/>
      <c r="B3905" s="81"/>
      <c r="C3905" s="69"/>
      <c r="D3905" s="69"/>
      <c r="E3905" s="69"/>
      <c r="F3905" s="69"/>
      <c r="G3905" s="82"/>
      <c r="H3905" s="78"/>
      <c r="I3905" s="28">
        <f ca="1">SUMIF('IMPORTBFT (ID)'!$A$3:$A$5000,$G$4:$G$7322,'IMPORTBFT (ID)'!$B$3:$B$5000)</f>
        <v>0</v>
      </c>
      <c r="J3905" s="72"/>
      <c r="K3905" s="18" t="str">
        <f t="shared" ca="1" si="0"/>
        <v>-</v>
      </c>
      <c r="L3905" s="19" t="e">
        <f>IF(G3905=#REF!,#REF!,"FALSO")</f>
        <v>#REF!</v>
      </c>
      <c r="M3905" s="75"/>
      <c r="N3905" s="76"/>
    </row>
    <row r="3906" spans="1:14" ht="15">
      <c r="A3906" s="80"/>
      <c r="B3906" s="81"/>
      <c r="C3906" s="69"/>
      <c r="D3906" s="69"/>
      <c r="E3906" s="69"/>
      <c r="F3906" s="69"/>
      <c r="G3906" s="82"/>
      <c r="H3906" s="78"/>
      <c r="I3906" s="28">
        <f ca="1">SUMIF('IMPORTBFT (ID)'!$A$3:$A$5000,$G$4:$G$7322,'IMPORTBFT (ID)'!$B$3:$B$5000)</f>
        <v>0</v>
      </c>
      <c r="J3906" s="72"/>
      <c r="K3906" s="18" t="str">
        <f t="shared" ca="1" si="0"/>
        <v>-</v>
      </c>
      <c r="L3906" s="19" t="e">
        <f>IF(G3906=#REF!,#REF!,"FALSO")</f>
        <v>#REF!</v>
      </c>
      <c r="M3906" s="75"/>
      <c r="N3906" s="76"/>
    </row>
    <row r="3907" spans="1:14" ht="15">
      <c r="A3907" s="80"/>
      <c r="B3907" s="81"/>
      <c r="C3907" s="69"/>
      <c r="D3907" s="69"/>
      <c r="E3907" s="69"/>
      <c r="F3907" s="69"/>
      <c r="G3907" s="82"/>
      <c r="H3907" s="78"/>
      <c r="I3907" s="28">
        <f ca="1">SUMIF('IMPORTBFT (ID)'!$A$3:$A$5000,$G$4:$G$7322,'IMPORTBFT (ID)'!$B$3:$B$5000)</f>
        <v>0</v>
      </c>
      <c r="J3907" s="72"/>
      <c r="K3907" s="18" t="str">
        <f t="shared" ca="1" si="0"/>
        <v>-</v>
      </c>
      <c r="L3907" s="19" t="e">
        <f>IF(G3907=#REF!,#REF!,"FALSO")</f>
        <v>#REF!</v>
      </c>
      <c r="M3907" s="75"/>
      <c r="N3907" s="76"/>
    </row>
    <row r="3908" spans="1:14" ht="15">
      <c r="A3908" s="80"/>
      <c r="B3908" s="81"/>
      <c r="C3908" s="69"/>
      <c r="D3908" s="69"/>
      <c r="E3908" s="69"/>
      <c r="F3908" s="69"/>
      <c r="G3908" s="82"/>
      <c r="H3908" s="78"/>
      <c r="I3908" s="28">
        <f ca="1">SUMIF('IMPORTBFT (ID)'!$A$3:$A$5000,$G$4:$G$7322,'IMPORTBFT (ID)'!$B$3:$B$5000)</f>
        <v>0</v>
      </c>
      <c r="J3908" s="72"/>
      <c r="K3908" s="18" t="str">
        <f t="shared" ca="1" si="0"/>
        <v>-</v>
      </c>
      <c r="L3908" s="19" t="e">
        <f>IF(G3908=#REF!,#REF!,"FALSO")</f>
        <v>#REF!</v>
      </c>
      <c r="M3908" s="75"/>
      <c r="N3908" s="76"/>
    </row>
    <row r="3909" spans="1:14" ht="15">
      <c r="A3909" s="80"/>
      <c r="B3909" s="81"/>
      <c r="C3909" s="69"/>
      <c r="D3909" s="69"/>
      <c r="E3909" s="69"/>
      <c r="F3909" s="69"/>
      <c r="G3909" s="82"/>
      <c r="H3909" s="78"/>
      <c r="I3909" s="28">
        <f ca="1">SUMIF('IMPORTBFT (ID)'!$A$3:$A$5000,$G$4:$G$7322,'IMPORTBFT (ID)'!$B$3:$B$5000)</f>
        <v>0</v>
      </c>
      <c r="J3909" s="72"/>
      <c r="K3909" s="18" t="str">
        <f t="shared" ca="1" si="0"/>
        <v>-</v>
      </c>
      <c r="L3909" s="19" t="e">
        <f>IF(G3909=#REF!,#REF!,"FALSO")</f>
        <v>#REF!</v>
      </c>
      <c r="M3909" s="75"/>
      <c r="N3909" s="76"/>
    </row>
    <row r="3910" spans="1:14" ht="15">
      <c r="A3910" s="80"/>
      <c r="B3910" s="81"/>
      <c r="C3910" s="69"/>
      <c r="D3910" s="69"/>
      <c r="E3910" s="69"/>
      <c r="F3910" s="69"/>
      <c r="G3910" s="82"/>
      <c r="H3910" s="78"/>
      <c r="I3910" s="28">
        <f ca="1">SUMIF('IMPORTBFT (ID)'!$A$3:$A$5000,$G$4:$G$7322,'IMPORTBFT (ID)'!$B$3:$B$5000)</f>
        <v>0</v>
      </c>
      <c r="J3910" s="72"/>
      <c r="K3910" s="18" t="str">
        <f t="shared" ca="1" si="0"/>
        <v>-</v>
      </c>
      <c r="L3910" s="19" t="e">
        <f>IF(G3910=#REF!,#REF!,"FALSO")</f>
        <v>#REF!</v>
      </c>
      <c r="M3910" s="75"/>
      <c r="N3910" s="76"/>
    </row>
    <row r="3911" spans="1:14" ht="15">
      <c r="A3911" s="80"/>
      <c r="B3911" s="81"/>
      <c r="C3911" s="69"/>
      <c r="D3911" s="69"/>
      <c r="E3911" s="69"/>
      <c r="F3911" s="69"/>
      <c r="G3911" s="82"/>
      <c r="H3911" s="78"/>
      <c r="I3911" s="28">
        <f ca="1">SUMIF('IMPORTBFT (ID)'!$A$3:$A$5000,$G$4:$G$7322,'IMPORTBFT (ID)'!$B$3:$B$5000)</f>
        <v>0</v>
      </c>
      <c r="J3911" s="72"/>
      <c r="K3911" s="18" t="str">
        <f t="shared" ca="1" si="0"/>
        <v>-</v>
      </c>
      <c r="L3911" s="19" t="e">
        <f>IF(G3911=#REF!,#REF!,"FALSO")</f>
        <v>#REF!</v>
      </c>
      <c r="M3911" s="75"/>
      <c r="N3911" s="76"/>
    </row>
    <row r="3912" spans="1:14" ht="15">
      <c r="A3912" s="80"/>
      <c r="B3912" s="81"/>
      <c r="C3912" s="69"/>
      <c r="D3912" s="69"/>
      <c r="E3912" s="69"/>
      <c r="F3912" s="69"/>
      <c r="G3912" s="82"/>
      <c r="H3912" s="78"/>
      <c r="I3912" s="28">
        <f ca="1">SUMIF('IMPORTBFT (ID)'!$A$3:$A$5000,$G$4:$G$7322,'IMPORTBFT (ID)'!$B$3:$B$5000)</f>
        <v>0</v>
      </c>
      <c r="J3912" s="72"/>
      <c r="K3912" s="18" t="str">
        <f t="shared" ca="1" si="0"/>
        <v>-</v>
      </c>
      <c r="L3912" s="19" t="e">
        <f>IF(G3912=#REF!,#REF!,"FALSO")</f>
        <v>#REF!</v>
      </c>
      <c r="M3912" s="75"/>
      <c r="N3912" s="76"/>
    </row>
    <row r="3913" spans="1:14" ht="15">
      <c r="A3913" s="80"/>
      <c r="B3913" s="81"/>
      <c r="C3913" s="69"/>
      <c r="D3913" s="69"/>
      <c r="E3913" s="69"/>
      <c r="F3913" s="69"/>
      <c r="G3913" s="82"/>
      <c r="H3913" s="78"/>
      <c r="I3913" s="28">
        <f ca="1">SUMIF('IMPORTBFT (ID)'!$A$3:$A$5000,$G$4:$G$7322,'IMPORTBFT (ID)'!$B$3:$B$5000)</f>
        <v>0</v>
      </c>
      <c r="J3913" s="72"/>
      <c r="K3913" s="18" t="str">
        <f t="shared" ca="1" si="0"/>
        <v>-</v>
      </c>
      <c r="L3913" s="19" t="e">
        <f>IF(G3913=#REF!,#REF!,"FALSO")</f>
        <v>#REF!</v>
      </c>
      <c r="M3913" s="75"/>
      <c r="N3913" s="76"/>
    </row>
    <row r="3914" spans="1:14" ht="15">
      <c r="A3914" s="80"/>
      <c r="B3914" s="81"/>
      <c r="C3914" s="69"/>
      <c r="D3914" s="69"/>
      <c r="E3914" s="69"/>
      <c r="F3914" s="69"/>
      <c r="G3914" s="82"/>
      <c r="H3914" s="78"/>
      <c r="I3914" s="28">
        <f ca="1">SUMIF('IMPORTBFT (ID)'!$A$3:$A$5000,$G$4:$G$7322,'IMPORTBFT (ID)'!$B$3:$B$5000)</f>
        <v>0</v>
      </c>
      <c r="J3914" s="72"/>
      <c r="K3914" s="18" t="str">
        <f t="shared" ca="1" si="0"/>
        <v>-</v>
      </c>
      <c r="L3914" s="19" t="e">
        <f>IF(G3914=#REF!,#REF!,"FALSO")</f>
        <v>#REF!</v>
      </c>
      <c r="M3914" s="75"/>
      <c r="N3914" s="76"/>
    </row>
    <row r="3915" spans="1:14" ht="15">
      <c r="A3915" s="80"/>
      <c r="B3915" s="81"/>
      <c r="C3915" s="69"/>
      <c r="D3915" s="69"/>
      <c r="E3915" s="69"/>
      <c r="F3915" s="69"/>
      <c r="G3915" s="82"/>
      <c r="H3915" s="78"/>
      <c r="I3915" s="28">
        <f ca="1">SUMIF('IMPORTBFT (ID)'!$A$3:$A$5000,$G$4:$G$7322,'IMPORTBFT (ID)'!$B$3:$B$5000)</f>
        <v>0</v>
      </c>
      <c r="J3915" s="72"/>
      <c r="K3915" s="18" t="str">
        <f t="shared" ca="1" si="0"/>
        <v>-</v>
      </c>
      <c r="L3915" s="19" t="e">
        <f>IF(G3915=#REF!,#REF!,"FALSO")</f>
        <v>#REF!</v>
      </c>
      <c r="M3915" s="75"/>
      <c r="N3915" s="76"/>
    </row>
    <row r="3916" spans="1:14" ht="15">
      <c r="A3916" s="80"/>
      <c r="B3916" s="81"/>
      <c r="C3916" s="69"/>
      <c r="D3916" s="69"/>
      <c r="E3916" s="69"/>
      <c r="F3916" s="69"/>
      <c r="G3916" s="82"/>
      <c r="H3916" s="78"/>
      <c r="I3916" s="28">
        <f ca="1">SUMIF('IMPORTBFT (ID)'!$A$3:$A$5000,$G$4:$G$7322,'IMPORTBFT (ID)'!$B$3:$B$5000)</f>
        <v>0</v>
      </c>
      <c r="J3916" s="72"/>
      <c r="K3916" s="18" t="str">
        <f t="shared" ca="1" si="0"/>
        <v>-</v>
      </c>
      <c r="L3916" s="19" t="e">
        <f>IF(G3916=#REF!,#REF!,"FALSO")</f>
        <v>#REF!</v>
      </c>
      <c r="M3916" s="75"/>
      <c r="N3916" s="76"/>
    </row>
    <row r="3917" spans="1:14" ht="15">
      <c r="A3917" s="80"/>
      <c r="B3917" s="81"/>
      <c r="C3917" s="69"/>
      <c r="D3917" s="69"/>
      <c r="E3917" s="69"/>
      <c r="F3917" s="69"/>
      <c r="G3917" s="82"/>
      <c r="H3917" s="78"/>
      <c r="I3917" s="28">
        <f ca="1">SUMIF('IMPORTBFT (ID)'!$A$3:$A$5000,$G$4:$G$7322,'IMPORTBFT (ID)'!$B$3:$B$5000)</f>
        <v>0</v>
      </c>
      <c r="J3917" s="72"/>
      <c r="K3917" s="18" t="str">
        <f t="shared" ca="1" si="0"/>
        <v>-</v>
      </c>
      <c r="L3917" s="19" t="e">
        <f>IF(G3917=#REF!,#REF!,"FALSO")</f>
        <v>#REF!</v>
      </c>
      <c r="M3917" s="75"/>
      <c r="N3917" s="76"/>
    </row>
    <row r="3918" spans="1:14" ht="15">
      <c r="A3918" s="80"/>
      <c r="B3918" s="81"/>
      <c r="C3918" s="69"/>
      <c r="D3918" s="69"/>
      <c r="E3918" s="69"/>
      <c r="F3918" s="69"/>
      <c r="G3918" s="82"/>
      <c r="H3918" s="78"/>
      <c r="I3918" s="28">
        <f ca="1">SUMIF('IMPORTBFT (ID)'!$A$3:$A$5000,$G$4:$G$7322,'IMPORTBFT (ID)'!$B$3:$B$5000)</f>
        <v>0</v>
      </c>
      <c r="J3918" s="72"/>
      <c r="K3918" s="18" t="str">
        <f t="shared" ca="1" si="0"/>
        <v>-</v>
      </c>
      <c r="L3918" s="19" t="e">
        <f>IF(G3918=#REF!,#REF!,"FALSO")</f>
        <v>#REF!</v>
      </c>
      <c r="M3918" s="75"/>
      <c r="N3918" s="76"/>
    </row>
    <row r="3919" spans="1:14" ht="15">
      <c r="A3919" s="80"/>
      <c r="B3919" s="81"/>
      <c r="C3919" s="69"/>
      <c r="D3919" s="69"/>
      <c r="E3919" s="69"/>
      <c r="F3919" s="69"/>
      <c r="G3919" s="82"/>
      <c r="H3919" s="78"/>
      <c r="I3919" s="28">
        <f ca="1">SUMIF('IMPORTBFT (ID)'!$A$3:$A$5000,$G$4:$G$7322,'IMPORTBFT (ID)'!$B$3:$B$5000)</f>
        <v>0</v>
      </c>
      <c r="J3919" s="72"/>
      <c r="K3919" s="18" t="str">
        <f t="shared" ca="1" si="0"/>
        <v>-</v>
      </c>
      <c r="L3919" s="19" t="e">
        <f>IF(G3919=#REF!,#REF!,"FALSO")</f>
        <v>#REF!</v>
      </c>
      <c r="M3919" s="75"/>
      <c r="N3919" s="76"/>
    </row>
    <row r="3920" spans="1:14" ht="15">
      <c r="A3920" s="80"/>
      <c r="B3920" s="81"/>
      <c r="C3920" s="69"/>
      <c r="D3920" s="69"/>
      <c r="E3920" s="69"/>
      <c r="F3920" s="69"/>
      <c r="G3920" s="82"/>
      <c r="H3920" s="78"/>
      <c r="I3920" s="28">
        <f ca="1">SUMIF('IMPORTBFT (ID)'!$A$3:$A$5000,$G$4:$G$7322,'IMPORTBFT (ID)'!$B$3:$B$5000)</f>
        <v>0</v>
      </c>
      <c r="J3920" s="72"/>
      <c r="K3920" s="18" t="str">
        <f t="shared" ca="1" si="0"/>
        <v>-</v>
      </c>
      <c r="L3920" s="19" t="e">
        <f>IF(G3920=#REF!,#REF!,"FALSO")</f>
        <v>#REF!</v>
      </c>
      <c r="M3920" s="75"/>
      <c r="N3920" s="76"/>
    </row>
    <row r="3921" spans="1:14" ht="15">
      <c r="A3921" s="80"/>
      <c r="B3921" s="81"/>
      <c r="C3921" s="69"/>
      <c r="D3921" s="69"/>
      <c r="E3921" s="69"/>
      <c r="F3921" s="69"/>
      <c r="G3921" s="82"/>
      <c r="H3921" s="78"/>
      <c r="I3921" s="28">
        <f ca="1">SUMIF('IMPORTBFT (ID)'!$A$3:$A$5000,$G$4:$G$7322,'IMPORTBFT (ID)'!$B$3:$B$5000)</f>
        <v>0</v>
      </c>
      <c r="J3921" s="72"/>
      <c r="K3921" s="18" t="str">
        <f t="shared" ca="1" si="0"/>
        <v>-</v>
      </c>
      <c r="L3921" s="19" t="e">
        <f>IF(G3921=#REF!,#REF!,"FALSO")</f>
        <v>#REF!</v>
      </c>
      <c r="M3921" s="75"/>
      <c r="N3921" s="76"/>
    </row>
    <row r="3922" spans="1:14" ht="15">
      <c r="A3922" s="80"/>
      <c r="B3922" s="81"/>
      <c r="C3922" s="69"/>
      <c r="D3922" s="69"/>
      <c r="E3922" s="69"/>
      <c r="F3922" s="69"/>
      <c r="G3922" s="82"/>
      <c r="H3922" s="78"/>
      <c r="I3922" s="28">
        <f ca="1">SUMIF('IMPORTBFT (ID)'!$A$3:$A$5000,$G$4:$G$7322,'IMPORTBFT (ID)'!$B$3:$B$5000)</f>
        <v>0</v>
      </c>
      <c r="J3922" s="72"/>
      <c r="K3922" s="18" t="str">
        <f t="shared" ca="1" si="0"/>
        <v>-</v>
      </c>
      <c r="L3922" s="19" t="e">
        <f>IF(G3922=#REF!,#REF!,"FALSO")</f>
        <v>#REF!</v>
      </c>
      <c r="M3922" s="75"/>
      <c r="N3922" s="76"/>
    </row>
    <row r="3923" spans="1:14" ht="15">
      <c r="A3923" s="80"/>
      <c r="B3923" s="81"/>
      <c r="C3923" s="69"/>
      <c r="D3923" s="69"/>
      <c r="E3923" s="69"/>
      <c r="F3923" s="69"/>
      <c r="G3923" s="82"/>
      <c r="H3923" s="78"/>
      <c r="I3923" s="28">
        <f ca="1">SUMIF('IMPORTBFT (ID)'!$A$3:$A$5000,$G$4:$G$7322,'IMPORTBFT (ID)'!$B$3:$B$5000)</f>
        <v>0</v>
      </c>
      <c r="J3923" s="72"/>
      <c r="K3923" s="18" t="str">
        <f t="shared" ca="1" si="0"/>
        <v>-</v>
      </c>
      <c r="L3923" s="19" t="e">
        <f>IF(G3923=#REF!,#REF!,"FALSO")</f>
        <v>#REF!</v>
      </c>
      <c r="M3923" s="75"/>
      <c r="N3923" s="76"/>
    </row>
    <row r="3924" spans="1:14" ht="15">
      <c r="A3924" s="80"/>
      <c r="B3924" s="81"/>
      <c r="C3924" s="69"/>
      <c r="D3924" s="69"/>
      <c r="E3924" s="69"/>
      <c r="F3924" s="69"/>
      <c r="G3924" s="82"/>
      <c r="H3924" s="78"/>
      <c r="I3924" s="28">
        <f ca="1">SUMIF('IMPORTBFT (ID)'!$A$3:$A$5000,$G$4:$G$7322,'IMPORTBFT (ID)'!$B$3:$B$5000)</f>
        <v>0</v>
      </c>
      <c r="J3924" s="72"/>
      <c r="K3924" s="18" t="str">
        <f t="shared" ca="1" si="0"/>
        <v>-</v>
      </c>
      <c r="L3924" s="19" t="e">
        <f>IF(G3924=#REF!,#REF!,"FALSO")</f>
        <v>#REF!</v>
      </c>
      <c r="M3924" s="75"/>
      <c r="N3924" s="76"/>
    </row>
    <row r="3925" spans="1:14" ht="15">
      <c r="A3925" s="80"/>
      <c r="B3925" s="81"/>
      <c r="C3925" s="69"/>
      <c r="D3925" s="69"/>
      <c r="E3925" s="69"/>
      <c r="F3925" s="69"/>
      <c r="G3925" s="82"/>
      <c r="H3925" s="78"/>
      <c r="I3925" s="28">
        <f ca="1">SUMIF('IMPORTBFT (ID)'!$A$3:$A$5000,$G$4:$G$7322,'IMPORTBFT (ID)'!$B$3:$B$5000)</f>
        <v>0</v>
      </c>
      <c r="J3925" s="72"/>
      <c r="K3925" s="18" t="str">
        <f t="shared" ca="1" si="0"/>
        <v>-</v>
      </c>
      <c r="L3925" s="19" t="e">
        <f>IF(G3925=#REF!,#REF!,"FALSO")</f>
        <v>#REF!</v>
      </c>
      <c r="M3925" s="75"/>
      <c r="N3925" s="76"/>
    </row>
    <row r="3926" spans="1:14" ht="15">
      <c r="A3926" s="80"/>
      <c r="B3926" s="81"/>
      <c r="C3926" s="69"/>
      <c r="D3926" s="69"/>
      <c r="E3926" s="69"/>
      <c r="F3926" s="69"/>
      <c r="G3926" s="82"/>
      <c r="H3926" s="78"/>
      <c r="I3926" s="28">
        <f ca="1">SUMIF('IMPORTBFT (ID)'!$A$3:$A$5000,$G$4:$G$7322,'IMPORTBFT (ID)'!$B$3:$B$5000)</f>
        <v>0</v>
      </c>
      <c r="J3926" s="72"/>
      <c r="K3926" s="18" t="str">
        <f t="shared" ca="1" si="0"/>
        <v>-</v>
      </c>
      <c r="L3926" s="19" t="e">
        <f>IF(G3926=#REF!,#REF!,"FALSO")</f>
        <v>#REF!</v>
      </c>
      <c r="M3926" s="75"/>
      <c r="N3926" s="76"/>
    </row>
    <row r="3927" spans="1:14" ht="15">
      <c r="A3927" s="80"/>
      <c r="B3927" s="81"/>
      <c r="C3927" s="69"/>
      <c r="D3927" s="69"/>
      <c r="E3927" s="69"/>
      <c r="F3927" s="69"/>
      <c r="G3927" s="82"/>
      <c r="H3927" s="78"/>
      <c r="I3927" s="28">
        <f ca="1">SUMIF('IMPORTBFT (ID)'!$A$3:$A$5000,$G$4:$G$7322,'IMPORTBFT (ID)'!$B$3:$B$5000)</f>
        <v>0</v>
      </c>
      <c r="J3927" s="72"/>
      <c r="K3927" s="18" t="str">
        <f t="shared" ca="1" si="0"/>
        <v>-</v>
      </c>
      <c r="L3927" s="19" t="e">
        <f>IF(G3927=#REF!,#REF!,"FALSO")</f>
        <v>#REF!</v>
      </c>
      <c r="M3927" s="75"/>
      <c r="N3927" s="76"/>
    </row>
    <row r="3928" spans="1:14" ht="15">
      <c r="A3928" s="80"/>
      <c r="B3928" s="81"/>
      <c r="C3928" s="69"/>
      <c r="D3928" s="69"/>
      <c r="E3928" s="69"/>
      <c r="F3928" s="69"/>
      <c r="G3928" s="82"/>
      <c r="H3928" s="78"/>
      <c r="I3928" s="28">
        <f ca="1">SUMIF('IMPORTBFT (ID)'!$A$3:$A$5000,$G$4:$G$7322,'IMPORTBFT (ID)'!$B$3:$B$5000)</f>
        <v>0</v>
      </c>
      <c r="J3928" s="72"/>
      <c r="K3928" s="18" t="str">
        <f t="shared" ca="1" si="0"/>
        <v>-</v>
      </c>
      <c r="L3928" s="19" t="e">
        <f>IF(G3928=#REF!,#REF!,"FALSO")</f>
        <v>#REF!</v>
      </c>
      <c r="M3928" s="75"/>
      <c r="N3928" s="76"/>
    </row>
    <row r="3929" spans="1:14" ht="15">
      <c r="A3929" s="80"/>
      <c r="B3929" s="81"/>
      <c r="C3929" s="69"/>
      <c r="D3929" s="69"/>
      <c r="E3929" s="69"/>
      <c r="F3929" s="69"/>
      <c r="G3929" s="82"/>
      <c r="H3929" s="78"/>
      <c r="I3929" s="28">
        <f ca="1">SUMIF('IMPORTBFT (ID)'!$A$3:$A$5000,$G$4:$G$7322,'IMPORTBFT (ID)'!$B$3:$B$5000)</f>
        <v>0</v>
      </c>
      <c r="J3929" s="72"/>
      <c r="K3929" s="18" t="str">
        <f t="shared" ca="1" si="0"/>
        <v>-</v>
      </c>
      <c r="L3929" s="19" t="e">
        <f>IF(G3929=#REF!,#REF!,"FALSO")</f>
        <v>#REF!</v>
      </c>
      <c r="M3929" s="75"/>
      <c r="N3929" s="76"/>
    </row>
    <row r="3930" spans="1:14" ht="15">
      <c r="A3930" s="80"/>
      <c r="B3930" s="81"/>
      <c r="C3930" s="69"/>
      <c r="D3930" s="69"/>
      <c r="E3930" s="69"/>
      <c r="F3930" s="69"/>
      <c r="G3930" s="82"/>
      <c r="H3930" s="78"/>
      <c r="I3930" s="28">
        <f ca="1">SUMIF('IMPORTBFT (ID)'!$A$3:$A$5000,$G$4:$G$7322,'IMPORTBFT (ID)'!$B$3:$B$5000)</f>
        <v>0</v>
      </c>
      <c r="J3930" s="72"/>
      <c r="K3930" s="18" t="str">
        <f t="shared" ca="1" si="0"/>
        <v>-</v>
      </c>
      <c r="L3930" s="19" t="e">
        <f>IF(G3930=#REF!,#REF!,"FALSO")</f>
        <v>#REF!</v>
      </c>
      <c r="M3930" s="75"/>
      <c r="N3930" s="76"/>
    </row>
    <row r="3931" spans="1:14" ht="15">
      <c r="A3931" s="80"/>
      <c r="B3931" s="81"/>
      <c r="C3931" s="69"/>
      <c r="D3931" s="69"/>
      <c r="E3931" s="69"/>
      <c r="F3931" s="69"/>
      <c r="G3931" s="82"/>
      <c r="H3931" s="78"/>
      <c r="I3931" s="28">
        <f ca="1">SUMIF('IMPORTBFT (ID)'!$A$3:$A$5000,$G$4:$G$7322,'IMPORTBFT (ID)'!$B$3:$B$5000)</f>
        <v>0</v>
      </c>
      <c r="J3931" s="72"/>
      <c r="K3931" s="18" t="str">
        <f t="shared" ca="1" si="0"/>
        <v>-</v>
      </c>
      <c r="L3931" s="19" t="e">
        <f>IF(G3931=#REF!,#REF!,"FALSO")</f>
        <v>#REF!</v>
      </c>
      <c r="M3931" s="75"/>
      <c r="N3931" s="76"/>
    </row>
    <row r="3932" spans="1:14" ht="15">
      <c r="A3932" s="80"/>
      <c r="B3932" s="81"/>
      <c r="C3932" s="69"/>
      <c r="D3932" s="69"/>
      <c r="E3932" s="69"/>
      <c r="F3932" s="69"/>
      <c r="G3932" s="82"/>
      <c r="H3932" s="78"/>
      <c r="I3932" s="28">
        <f ca="1">SUMIF('IMPORTBFT (ID)'!$A$3:$A$5000,$G$4:$G$7322,'IMPORTBFT (ID)'!$B$3:$B$5000)</f>
        <v>0</v>
      </c>
      <c r="J3932" s="72"/>
      <c r="K3932" s="18" t="str">
        <f t="shared" ca="1" si="0"/>
        <v>-</v>
      </c>
      <c r="L3932" s="19" t="e">
        <f>IF(G3932=#REF!,#REF!,"FALSO")</f>
        <v>#REF!</v>
      </c>
      <c r="M3932" s="75"/>
      <c r="N3932" s="76"/>
    </row>
    <row r="3933" spans="1:14" ht="15">
      <c r="A3933" s="80"/>
      <c r="B3933" s="81"/>
      <c r="C3933" s="69"/>
      <c r="D3933" s="69"/>
      <c r="E3933" s="69"/>
      <c r="F3933" s="69"/>
      <c r="G3933" s="82"/>
      <c r="H3933" s="78"/>
      <c r="I3933" s="28">
        <f ca="1">SUMIF('IMPORTBFT (ID)'!$A$3:$A$5000,$G$4:$G$7322,'IMPORTBFT (ID)'!$B$3:$B$5000)</f>
        <v>0</v>
      </c>
      <c r="J3933" s="72"/>
      <c r="K3933" s="18" t="str">
        <f t="shared" ca="1" si="0"/>
        <v>-</v>
      </c>
      <c r="L3933" s="19" t="e">
        <f>IF(G3933=#REF!,#REF!,"FALSO")</f>
        <v>#REF!</v>
      </c>
      <c r="M3933" s="75"/>
      <c r="N3933" s="76"/>
    </row>
    <row r="3934" spans="1:14" ht="15">
      <c r="A3934" s="80"/>
      <c r="B3934" s="81"/>
      <c r="C3934" s="69"/>
      <c r="D3934" s="69"/>
      <c r="E3934" s="69"/>
      <c r="F3934" s="69"/>
      <c r="G3934" s="82"/>
      <c r="H3934" s="78"/>
      <c r="I3934" s="28">
        <f ca="1">SUMIF('IMPORTBFT (ID)'!$A$3:$A$5000,$G$4:$G$7322,'IMPORTBFT (ID)'!$B$3:$B$5000)</f>
        <v>0</v>
      </c>
      <c r="J3934" s="72"/>
      <c r="K3934" s="18" t="str">
        <f t="shared" ca="1" si="0"/>
        <v>-</v>
      </c>
      <c r="L3934" s="19" t="e">
        <f>IF(G3934=#REF!,#REF!,"FALSO")</f>
        <v>#REF!</v>
      </c>
      <c r="M3934" s="75"/>
      <c r="N3934" s="76"/>
    </row>
    <row r="3935" spans="1:14" ht="15">
      <c r="A3935" s="80"/>
      <c r="B3935" s="81"/>
      <c r="C3935" s="69"/>
      <c r="D3935" s="69"/>
      <c r="E3935" s="69"/>
      <c r="F3935" s="69"/>
      <c r="G3935" s="82"/>
      <c r="H3935" s="78"/>
      <c r="I3935" s="28">
        <f ca="1">SUMIF('IMPORTBFT (ID)'!$A$3:$A$5000,$G$4:$G$7322,'IMPORTBFT (ID)'!$B$3:$B$5000)</f>
        <v>0</v>
      </c>
      <c r="J3935" s="72"/>
      <c r="K3935" s="18" t="str">
        <f t="shared" ca="1" si="0"/>
        <v>-</v>
      </c>
      <c r="L3935" s="19" t="e">
        <f>IF(G3935=#REF!,#REF!,"FALSO")</f>
        <v>#REF!</v>
      </c>
      <c r="M3935" s="75"/>
      <c r="N3935" s="76"/>
    </row>
    <row r="3936" spans="1:14" ht="15">
      <c r="A3936" s="80"/>
      <c r="B3936" s="81"/>
      <c r="C3936" s="69"/>
      <c r="D3936" s="69"/>
      <c r="E3936" s="69"/>
      <c r="F3936" s="69"/>
      <c r="G3936" s="82"/>
      <c r="H3936" s="78"/>
      <c r="I3936" s="28">
        <f ca="1">SUMIF('IMPORTBFT (ID)'!$A$3:$A$5000,$G$4:$G$7322,'IMPORTBFT (ID)'!$B$3:$B$5000)</f>
        <v>0</v>
      </c>
      <c r="J3936" s="72"/>
      <c r="K3936" s="18" t="str">
        <f t="shared" ca="1" si="0"/>
        <v>-</v>
      </c>
      <c r="L3936" s="19" t="e">
        <f>IF(G3936=#REF!,#REF!,"FALSO")</f>
        <v>#REF!</v>
      </c>
      <c r="M3936" s="75"/>
      <c r="N3936" s="76"/>
    </row>
    <row r="3937" spans="1:14" ht="15">
      <c r="A3937" s="80"/>
      <c r="B3937" s="81"/>
      <c r="C3937" s="69"/>
      <c r="D3937" s="69"/>
      <c r="E3937" s="69"/>
      <c r="F3937" s="69"/>
      <c r="G3937" s="82"/>
      <c r="H3937" s="78"/>
      <c r="I3937" s="28">
        <f ca="1">SUMIF('IMPORTBFT (ID)'!$A$3:$A$5000,$G$4:$G$7322,'IMPORTBFT (ID)'!$B$3:$B$5000)</f>
        <v>0</v>
      </c>
      <c r="J3937" s="72"/>
      <c r="K3937" s="18" t="str">
        <f t="shared" ca="1" si="0"/>
        <v>-</v>
      </c>
      <c r="L3937" s="19" t="e">
        <f>IF(G3937=#REF!,#REF!,"FALSO")</f>
        <v>#REF!</v>
      </c>
      <c r="M3937" s="75"/>
      <c r="N3937" s="76"/>
    </row>
    <row r="3938" spans="1:14" ht="15">
      <c r="A3938" s="80"/>
      <c r="B3938" s="81"/>
      <c r="C3938" s="69"/>
      <c r="D3938" s="69"/>
      <c r="E3938" s="69"/>
      <c r="F3938" s="69"/>
      <c r="G3938" s="82"/>
      <c r="H3938" s="78"/>
      <c r="I3938" s="28">
        <f ca="1">SUMIF('IMPORTBFT (ID)'!$A$3:$A$5000,$G$4:$G$7322,'IMPORTBFT (ID)'!$B$3:$B$5000)</f>
        <v>0</v>
      </c>
      <c r="J3938" s="72"/>
      <c r="K3938" s="18" t="str">
        <f t="shared" ca="1" si="0"/>
        <v>-</v>
      </c>
      <c r="L3938" s="19" t="e">
        <f>IF(G3938=#REF!,#REF!,"FALSO")</f>
        <v>#REF!</v>
      </c>
      <c r="M3938" s="75"/>
      <c r="N3938" s="76"/>
    </row>
    <row r="3939" spans="1:14" ht="15">
      <c r="A3939" s="80"/>
      <c r="B3939" s="81"/>
      <c r="C3939" s="69"/>
      <c r="D3939" s="69"/>
      <c r="E3939" s="69"/>
      <c r="F3939" s="69"/>
      <c r="G3939" s="82"/>
      <c r="H3939" s="78"/>
      <c r="I3939" s="28">
        <f ca="1">SUMIF('IMPORTBFT (ID)'!$A$3:$A$5000,$G$4:$G$7322,'IMPORTBFT (ID)'!$B$3:$B$5000)</f>
        <v>0</v>
      </c>
      <c r="J3939" s="72"/>
      <c r="K3939" s="18" t="str">
        <f t="shared" ca="1" si="0"/>
        <v>-</v>
      </c>
      <c r="L3939" s="19" t="e">
        <f>IF(G3939=#REF!,#REF!,"FALSO")</f>
        <v>#REF!</v>
      </c>
      <c r="M3939" s="75"/>
      <c r="N3939" s="76"/>
    </row>
    <row r="3940" spans="1:14" ht="15">
      <c r="A3940" s="80"/>
      <c r="B3940" s="81"/>
      <c r="C3940" s="69"/>
      <c r="D3940" s="69"/>
      <c r="E3940" s="69"/>
      <c r="F3940" s="69"/>
      <c r="G3940" s="82"/>
      <c r="H3940" s="78"/>
      <c r="I3940" s="28">
        <f ca="1">SUMIF('IMPORTBFT (ID)'!$A$3:$A$5000,$G$4:$G$7322,'IMPORTBFT (ID)'!$B$3:$B$5000)</f>
        <v>0</v>
      </c>
      <c r="J3940" s="72"/>
      <c r="K3940" s="18" t="str">
        <f t="shared" ca="1" si="0"/>
        <v>-</v>
      </c>
      <c r="L3940" s="19" t="e">
        <f>IF(G3940=#REF!,#REF!,"FALSO")</f>
        <v>#REF!</v>
      </c>
      <c r="M3940" s="75"/>
      <c r="N3940" s="76"/>
    </row>
    <row r="3941" spans="1:14" ht="15">
      <c r="A3941" s="80"/>
      <c r="B3941" s="81"/>
      <c r="C3941" s="69"/>
      <c r="D3941" s="69"/>
      <c r="E3941" s="69"/>
      <c r="F3941" s="69"/>
      <c r="G3941" s="82"/>
      <c r="H3941" s="78"/>
      <c r="I3941" s="28">
        <f ca="1">SUMIF('IMPORTBFT (ID)'!$A$3:$A$5000,$G$4:$G$7322,'IMPORTBFT (ID)'!$B$3:$B$5000)</f>
        <v>0</v>
      </c>
      <c r="J3941" s="72"/>
      <c r="K3941" s="18" t="str">
        <f t="shared" ca="1" si="0"/>
        <v>-</v>
      </c>
      <c r="L3941" s="19" t="e">
        <f>IF(G3941=#REF!,#REF!,"FALSO")</f>
        <v>#REF!</v>
      </c>
      <c r="M3941" s="75"/>
      <c r="N3941" s="76"/>
    </row>
    <row r="3942" spans="1:14" ht="15">
      <c r="A3942" s="80"/>
      <c r="B3942" s="81"/>
      <c r="C3942" s="69"/>
      <c r="D3942" s="69"/>
      <c r="E3942" s="69"/>
      <c r="F3942" s="69"/>
      <c r="G3942" s="82"/>
      <c r="H3942" s="78"/>
      <c r="I3942" s="28">
        <f ca="1">SUMIF('IMPORTBFT (ID)'!$A$3:$A$5000,$G$4:$G$7322,'IMPORTBFT (ID)'!$B$3:$B$5000)</f>
        <v>0</v>
      </c>
      <c r="J3942" s="72"/>
      <c r="K3942" s="18" t="str">
        <f t="shared" ca="1" si="0"/>
        <v>-</v>
      </c>
      <c r="L3942" s="19" t="e">
        <f>IF(G3942=#REF!,#REF!,"FALSO")</f>
        <v>#REF!</v>
      </c>
      <c r="M3942" s="75"/>
      <c r="N3942" s="76"/>
    </row>
    <row r="3943" spans="1:14" ht="15">
      <c r="A3943" s="80"/>
      <c r="B3943" s="81"/>
      <c r="C3943" s="69"/>
      <c r="D3943" s="69"/>
      <c r="E3943" s="69"/>
      <c r="F3943" s="69"/>
      <c r="G3943" s="82"/>
      <c r="H3943" s="78"/>
      <c r="I3943" s="28">
        <f ca="1">SUMIF('IMPORTBFT (ID)'!$A$3:$A$5000,$G$4:$G$7322,'IMPORTBFT (ID)'!$B$3:$B$5000)</f>
        <v>0</v>
      </c>
      <c r="J3943" s="72"/>
      <c r="K3943" s="18" t="str">
        <f t="shared" ca="1" si="0"/>
        <v>-</v>
      </c>
      <c r="L3943" s="19" t="e">
        <f>IF(G3943=#REF!,#REF!,"FALSO")</f>
        <v>#REF!</v>
      </c>
      <c r="M3943" s="75"/>
      <c r="N3943" s="76"/>
    </row>
    <row r="3944" spans="1:14" ht="15">
      <c r="A3944" s="80"/>
      <c r="B3944" s="81"/>
      <c r="C3944" s="69"/>
      <c r="D3944" s="69"/>
      <c r="E3944" s="69"/>
      <c r="F3944" s="69"/>
      <c r="G3944" s="82"/>
      <c r="H3944" s="78"/>
      <c r="I3944" s="28">
        <f ca="1">SUMIF('IMPORTBFT (ID)'!$A$3:$A$5000,$G$4:$G$7322,'IMPORTBFT (ID)'!$B$3:$B$5000)</f>
        <v>0</v>
      </c>
      <c r="J3944" s="72"/>
      <c r="K3944" s="18" t="str">
        <f t="shared" ca="1" si="0"/>
        <v>-</v>
      </c>
      <c r="L3944" s="19" t="e">
        <f>IF(G3944=#REF!,#REF!,"FALSO")</f>
        <v>#REF!</v>
      </c>
      <c r="M3944" s="75"/>
      <c r="N3944" s="76"/>
    </row>
    <row r="3945" spans="1:14" ht="15">
      <c r="A3945" s="80"/>
      <c r="B3945" s="81"/>
      <c r="C3945" s="69"/>
      <c r="D3945" s="69"/>
      <c r="E3945" s="69"/>
      <c r="F3945" s="69"/>
      <c r="G3945" s="82"/>
      <c r="H3945" s="78"/>
      <c r="I3945" s="28">
        <f ca="1">SUMIF('IMPORTBFT (ID)'!$A$3:$A$5000,$G$4:$G$7322,'IMPORTBFT (ID)'!$B$3:$B$5000)</f>
        <v>0</v>
      </c>
      <c r="J3945" s="72"/>
      <c r="K3945" s="18" t="str">
        <f t="shared" ca="1" si="0"/>
        <v>-</v>
      </c>
      <c r="L3945" s="19" t="e">
        <f>IF(G3945=#REF!,#REF!,"FALSO")</f>
        <v>#REF!</v>
      </c>
      <c r="M3945" s="75"/>
      <c r="N3945" s="76"/>
    </row>
    <row r="3946" spans="1:14" ht="15">
      <c r="A3946" s="80"/>
      <c r="B3946" s="81"/>
      <c r="C3946" s="69"/>
      <c r="D3946" s="69"/>
      <c r="E3946" s="69"/>
      <c r="F3946" s="69"/>
      <c r="G3946" s="82"/>
      <c r="H3946" s="78"/>
      <c r="I3946" s="28">
        <f ca="1">SUMIF('IMPORTBFT (ID)'!$A$3:$A$5000,$G$4:$G$7322,'IMPORTBFT (ID)'!$B$3:$B$5000)</f>
        <v>0</v>
      </c>
      <c r="J3946" s="72"/>
      <c r="K3946" s="18" t="str">
        <f t="shared" ca="1" si="0"/>
        <v>-</v>
      </c>
      <c r="L3946" s="19" t="e">
        <f>IF(G3946=#REF!,#REF!,"FALSO")</f>
        <v>#REF!</v>
      </c>
      <c r="M3946" s="75"/>
      <c r="N3946" s="76"/>
    </row>
    <row r="3947" spans="1:14" ht="15">
      <c r="A3947" s="80"/>
      <c r="B3947" s="81"/>
      <c r="C3947" s="69"/>
      <c r="D3947" s="69"/>
      <c r="E3947" s="69"/>
      <c r="F3947" s="69"/>
      <c r="G3947" s="82"/>
      <c r="H3947" s="78"/>
      <c r="I3947" s="28">
        <f ca="1">SUMIF('IMPORTBFT (ID)'!$A$3:$A$5000,$G$4:$G$7322,'IMPORTBFT (ID)'!$B$3:$B$5000)</f>
        <v>0</v>
      </c>
      <c r="J3947" s="72"/>
      <c r="K3947" s="18" t="str">
        <f t="shared" ca="1" si="0"/>
        <v>-</v>
      </c>
      <c r="L3947" s="19" t="e">
        <f>IF(G3947=#REF!,#REF!,"FALSO")</f>
        <v>#REF!</v>
      </c>
      <c r="M3947" s="75"/>
      <c r="N3947" s="76"/>
    </row>
    <row r="3948" spans="1:14" ht="15">
      <c r="A3948" s="80"/>
      <c r="B3948" s="81"/>
      <c r="C3948" s="69"/>
      <c r="D3948" s="69"/>
      <c r="E3948" s="69"/>
      <c r="F3948" s="69"/>
      <c r="G3948" s="82"/>
      <c r="H3948" s="78"/>
      <c r="I3948" s="28">
        <f ca="1">SUMIF('IMPORTBFT (ID)'!$A$3:$A$5000,$G$4:$G$7322,'IMPORTBFT (ID)'!$B$3:$B$5000)</f>
        <v>0</v>
      </c>
      <c r="J3948" s="72"/>
      <c r="K3948" s="18" t="str">
        <f t="shared" ca="1" si="0"/>
        <v>-</v>
      </c>
      <c r="L3948" s="19" t="e">
        <f>IF(G3948=#REF!,#REF!,"FALSO")</f>
        <v>#REF!</v>
      </c>
      <c r="M3948" s="75"/>
      <c r="N3948" s="76"/>
    </row>
    <row r="3949" spans="1:14" ht="15">
      <c r="A3949" s="80"/>
      <c r="B3949" s="81"/>
      <c r="C3949" s="69"/>
      <c r="D3949" s="69"/>
      <c r="E3949" s="69"/>
      <c r="F3949" s="69"/>
      <c r="G3949" s="82"/>
      <c r="H3949" s="78"/>
      <c r="I3949" s="28">
        <f ca="1">SUMIF('IMPORTBFT (ID)'!$A$3:$A$5000,$G$4:$G$7322,'IMPORTBFT (ID)'!$B$3:$B$5000)</f>
        <v>0</v>
      </c>
      <c r="J3949" s="72"/>
      <c r="K3949" s="18" t="str">
        <f t="shared" ca="1" si="0"/>
        <v>-</v>
      </c>
      <c r="L3949" s="19" t="e">
        <f>IF(G3949=#REF!,#REF!,"FALSO")</f>
        <v>#REF!</v>
      </c>
      <c r="M3949" s="75"/>
      <c r="N3949" s="76"/>
    </row>
    <row r="3950" spans="1:14" ht="15">
      <c r="A3950" s="80"/>
      <c r="B3950" s="81"/>
      <c r="C3950" s="69"/>
      <c r="D3950" s="69"/>
      <c r="E3950" s="69"/>
      <c r="F3950" s="69"/>
      <c r="G3950" s="82"/>
      <c r="H3950" s="78"/>
      <c r="I3950" s="28">
        <f ca="1">SUMIF('IMPORTBFT (ID)'!$A$3:$A$5000,$G$4:$G$7322,'IMPORTBFT (ID)'!$B$3:$B$5000)</f>
        <v>0</v>
      </c>
      <c r="J3950" s="72"/>
      <c r="K3950" s="18" t="str">
        <f t="shared" ca="1" si="0"/>
        <v>-</v>
      </c>
      <c r="L3950" s="19" t="e">
        <f>IF(G3950=#REF!,#REF!,"FALSO")</f>
        <v>#REF!</v>
      </c>
      <c r="M3950" s="75"/>
      <c r="N3950" s="76"/>
    </row>
    <row r="3951" spans="1:14" ht="15">
      <c r="A3951" s="80"/>
      <c r="B3951" s="81"/>
      <c r="C3951" s="69"/>
      <c r="D3951" s="69"/>
      <c r="E3951" s="69"/>
      <c r="F3951" s="69"/>
      <c r="G3951" s="82"/>
      <c r="H3951" s="78"/>
      <c r="I3951" s="28">
        <f ca="1">SUMIF('IMPORTBFT (ID)'!$A$3:$A$5000,$G$4:$G$7322,'IMPORTBFT (ID)'!$B$3:$B$5000)</f>
        <v>0</v>
      </c>
      <c r="J3951" s="72"/>
      <c r="K3951" s="18" t="str">
        <f t="shared" ca="1" si="0"/>
        <v>-</v>
      </c>
      <c r="L3951" s="19" t="e">
        <f>IF(G3951=#REF!,#REF!,"FALSO")</f>
        <v>#REF!</v>
      </c>
      <c r="M3951" s="75"/>
      <c r="N3951" s="76"/>
    </row>
    <row r="3952" spans="1:14" ht="15">
      <c r="A3952" s="80"/>
      <c r="B3952" s="81"/>
      <c r="C3952" s="69"/>
      <c r="D3952" s="69"/>
      <c r="E3952" s="69"/>
      <c r="F3952" s="69"/>
      <c r="G3952" s="82"/>
      <c r="H3952" s="78"/>
      <c r="I3952" s="28">
        <f ca="1">SUMIF('IMPORTBFT (ID)'!$A$3:$A$5000,$G$4:$G$7322,'IMPORTBFT (ID)'!$B$3:$B$5000)</f>
        <v>0</v>
      </c>
      <c r="J3952" s="72"/>
      <c r="K3952" s="18" t="str">
        <f t="shared" ca="1" si="0"/>
        <v>-</v>
      </c>
      <c r="L3952" s="19" t="e">
        <f>IF(G3952=#REF!,#REF!,"FALSO")</f>
        <v>#REF!</v>
      </c>
      <c r="M3952" s="75"/>
      <c r="N3952" s="76"/>
    </row>
    <row r="3953" spans="1:14" ht="15">
      <c r="A3953" s="80"/>
      <c r="B3953" s="81"/>
      <c r="C3953" s="69"/>
      <c r="D3953" s="69"/>
      <c r="E3953" s="69"/>
      <c r="F3953" s="69"/>
      <c r="G3953" s="82"/>
      <c r="H3953" s="78"/>
      <c r="I3953" s="28">
        <f ca="1">SUMIF('IMPORTBFT (ID)'!$A$3:$A$5000,$G$4:$G$7322,'IMPORTBFT (ID)'!$B$3:$B$5000)</f>
        <v>0</v>
      </c>
      <c r="J3953" s="72"/>
      <c r="K3953" s="18" t="str">
        <f t="shared" ca="1" si="0"/>
        <v>-</v>
      </c>
      <c r="L3953" s="19" t="e">
        <f>IF(G3953=#REF!,#REF!,"FALSO")</f>
        <v>#REF!</v>
      </c>
      <c r="M3953" s="75"/>
      <c r="N3953" s="76"/>
    </row>
    <row r="3954" spans="1:14" ht="15">
      <c r="A3954" s="80"/>
      <c r="B3954" s="81"/>
      <c r="C3954" s="69"/>
      <c r="D3954" s="69"/>
      <c r="E3954" s="69"/>
      <c r="F3954" s="69"/>
      <c r="G3954" s="82"/>
      <c r="H3954" s="78"/>
      <c r="I3954" s="28">
        <f ca="1">SUMIF('IMPORTBFT (ID)'!$A$3:$A$5000,$G$4:$G$7322,'IMPORTBFT (ID)'!$B$3:$B$5000)</f>
        <v>0</v>
      </c>
      <c r="J3954" s="72"/>
      <c r="K3954" s="18" t="str">
        <f t="shared" ca="1" si="0"/>
        <v>-</v>
      </c>
      <c r="L3954" s="19" t="e">
        <f>IF(G3954=#REF!,#REF!,"FALSO")</f>
        <v>#REF!</v>
      </c>
      <c r="M3954" s="75"/>
      <c r="N3954" s="76"/>
    </row>
    <row r="3955" spans="1:14" ht="15">
      <c r="A3955" s="80"/>
      <c r="B3955" s="81"/>
      <c r="C3955" s="69"/>
      <c r="D3955" s="69"/>
      <c r="E3955" s="69"/>
      <c r="F3955" s="69"/>
      <c r="G3955" s="82"/>
      <c r="H3955" s="78"/>
      <c r="I3955" s="28">
        <f ca="1">SUMIF('IMPORTBFT (ID)'!$A$3:$A$5000,$G$4:$G$7322,'IMPORTBFT (ID)'!$B$3:$B$5000)</f>
        <v>0</v>
      </c>
      <c r="J3955" s="72"/>
      <c r="K3955" s="18" t="str">
        <f t="shared" ca="1" si="0"/>
        <v>-</v>
      </c>
      <c r="L3955" s="19" t="e">
        <f>IF(G3955=#REF!,#REF!,"FALSO")</f>
        <v>#REF!</v>
      </c>
      <c r="M3955" s="75"/>
      <c r="N3955" s="76"/>
    </row>
    <row r="3956" spans="1:14" ht="15">
      <c r="A3956" s="80"/>
      <c r="B3956" s="81"/>
      <c r="C3956" s="69"/>
      <c r="D3956" s="69"/>
      <c r="E3956" s="69"/>
      <c r="F3956" s="69"/>
      <c r="G3956" s="82"/>
      <c r="H3956" s="78"/>
      <c r="I3956" s="28">
        <f ca="1">SUMIF('IMPORTBFT (ID)'!$A$3:$A$5000,$G$4:$G$7322,'IMPORTBFT (ID)'!$B$3:$B$5000)</f>
        <v>0</v>
      </c>
      <c r="J3956" s="72"/>
      <c r="K3956" s="18" t="str">
        <f t="shared" ca="1" si="0"/>
        <v>-</v>
      </c>
      <c r="L3956" s="19" t="e">
        <f>IF(G3956=#REF!,#REF!,"FALSO")</f>
        <v>#REF!</v>
      </c>
      <c r="M3956" s="75"/>
      <c r="N3956" s="76"/>
    </row>
    <row r="3957" spans="1:14" ht="15">
      <c r="A3957" s="80"/>
      <c r="B3957" s="81"/>
      <c r="C3957" s="69"/>
      <c r="D3957" s="69"/>
      <c r="E3957" s="69"/>
      <c r="F3957" s="69"/>
      <c r="G3957" s="82"/>
      <c r="H3957" s="78"/>
      <c r="I3957" s="28">
        <f ca="1">SUMIF('IMPORTBFT (ID)'!$A$3:$A$5000,$G$4:$G$7322,'IMPORTBFT (ID)'!$B$3:$B$5000)</f>
        <v>0</v>
      </c>
      <c r="J3957" s="72"/>
      <c r="K3957" s="18" t="str">
        <f t="shared" ca="1" si="0"/>
        <v>-</v>
      </c>
      <c r="L3957" s="19" t="e">
        <f>IF(G3957=#REF!,#REF!,"FALSO")</f>
        <v>#REF!</v>
      </c>
      <c r="M3957" s="75"/>
      <c r="N3957" s="76"/>
    </row>
    <row r="3958" spans="1:14" ht="15">
      <c r="A3958" s="80"/>
      <c r="B3958" s="81"/>
      <c r="C3958" s="69"/>
      <c r="D3958" s="69"/>
      <c r="E3958" s="69"/>
      <c r="F3958" s="69"/>
      <c r="G3958" s="82"/>
      <c r="H3958" s="78"/>
      <c r="I3958" s="28">
        <f ca="1">SUMIF('IMPORTBFT (ID)'!$A$3:$A$5000,$G$4:$G$7322,'IMPORTBFT (ID)'!$B$3:$B$5000)</f>
        <v>0</v>
      </c>
      <c r="J3958" s="72"/>
      <c r="K3958" s="18" t="str">
        <f t="shared" ca="1" si="0"/>
        <v>-</v>
      </c>
      <c r="L3958" s="19" t="e">
        <f>IF(G3958=#REF!,#REF!,"FALSO")</f>
        <v>#REF!</v>
      </c>
      <c r="M3958" s="75"/>
      <c r="N3958" s="76"/>
    </row>
    <row r="3959" spans="1:14" ht="15">
      <c r="A3959" s="80"/>
      <c r="B3959" s="81"/>
      <c r="C3959" s="69"/>
      <c r="D3959" s="69"/>
      <c r="E3959" s="69"/>
      <c r="F3959" s="69"/>
      <c r="G3959" s="82"/>
      <c r="H3959" s="78"/>
      <c r="I3959" s="28">
        <f ca="1">SUMIF('IMPORTBFT (ID)'!$A$3:$A$5000,$G$4:$G$7322,'IMPORTBFT (ID)'!$B$3:$B$5000)</f>
        <v>0</v>
      </c>
      <c r="J3959" s="72"/>
      <c r="K3959" s="18" t="str">
        <f t="shared" ca="1" si="0"/>
        <v>-</v>
      </c>
      <c r="L3959" s="19" t="e">
        <f>IF(G3959=#REF!,#REF!,"FALSO")</f>
        <v>#REF!</v>
      </c>
      <c r="M3959" s="75"/>
      <c r="N3959" s="76"/>
    </row>
    <row r="3960" spans="1:14" ht="15">
      <c r="A3960" s="80"/>
      <c r="B3960" s="81"/>
      <c r="C3960" s="69"/>
      <c r="D3960" s="69"/>
      <c r="E3960" s="69"/>
      <c r="F3960" s="69"/>
      <c r="G3960" s="82"/>
      <c r="H3960" s="78"/>
      <c r="I3960" s="28">
        <f ca="1">SUMIF('IMPORTBFT (ID)'!$A$3:$A$5000,$G$4:$G$7322,'IMPORTBFT (ID)'!$B$3:$B$5000)</f>
        <v>0</v>
      </c>
      <c r="J3960" s="72"/>
      <c r="K3960" s="18" t="str">
        <f t="shared" ca="1" si="0"/>
        <v>-</v>
      </c>
      <c r="L3960" s="19" t="e">
        <f>IF(G3960=#REF!,#REF!,"FALSO")</f>
        <v>#REF!</v>
      </c>
      <c r="M3960" s="75"/>
      <c r="N3960" s="76"/>
    </row>
    <row r="3961" spans="1:14" ht="15">
      <c r="A3961" s="80"/>
      <c r="B3961" s="81"/>
      <c r="C3961" s="69"/>
      <c r="D3961" s="69"/>
      <c r="E3961" s="69"/>
      <c r="F3961" s="69"/>
      <c r="G3961" s="82"/>
      <c r="H3961" s="78"/>
      <c r="I3961" s="28">
        <f ca="1">SUMIF('IMPORTBFT (ID)'!$A$3:$A$5000,$G$4:$G$7322,'IMPORTBFT (ID)'!$B$3:$B$5000)</f>
        <v>0</v>
      </c>
      <c r="J3961" s="72"/>
      <c r="K3961" s="18" t="str">
        <f t="shared" ca="1" si="0"/>
        <v>-</v>
      </c>
      <c r="L3961" s="19" t="e">
        <f>IF(G3961=#REF!,#REF!,"FALSO")</f>
        <v>#REF!</v>
      </c>
      <c r="M3961" s="75"/>
      <c r="N3961" s="76"/>
    </row>
    <row r="3962" spans="1:14" ht="15">
      <c r="A3962" s="80"/>
      <c r="B3962" s="81"/>
      <c r="C3962" s="69"/>
      <c r="D3962" s="69"/>
      <c r="E3962" s="69"/>
      <c r="F3962" s="69"/>
      <c r="G3962" s="82"/>
      <c r="H3962" s="78"/>
      <c r="I3962" s="28">
        <f ca="1">SUMIF('IMPORTBFT (ID)'!$A$3:$A$5000,$G$4:$G$7322,'IMPORTBFT (ID)'!$B$3:$B$5000)</f>
        <v>0</v>
      </c>
      <c r="J3962" s="72"/>
      <c r="K3962" s="18" t="str">
        <f t="shared" ca="1" si="0"/>
        <v>-</v>
      </c>
      <c r="L3962" s="19" t="e">
        <f>IF(G3962=#REF!,#REF!,"FALSO")</f>
        <v>#REF!</v>
      </c>
      <c r="M3962" s="75"/>
      <c r="N3962" s="76"/>
    </row>
    <row r="3963" spans="1:14" ht="15">
      <c r="A3963" s="80"/>
      <c r="B3963" s="81"/>
      <c r="C3963" s="69"/>
      <c r="D3963" s="69"/>
      <c r="E3963" s="69"/>
      <c r="F3963" s="69"/>
      <c r="G3963" s="82"/>
      <c r="H3963" s="78"/>
      <c r="I3963" s="28">
        <f ca="1">SUMIF('IMPORTBFT (ID)'!$A$3:$A$5000,$G$4:$G$7322,'IMPORTBFT (ID)'!$B$3:$B$5000)</f>
        <v>0</v>
      </c>
      <c r="J3963" s="72"/>
      <c r="K3963" s="18" t="str">
        <f t="shared" ca="1" si="0"/>
        <v>-</v>
      </c>
      <c r="L3963" s="19" t="e">
        <f>IF(G3963=#REF!,#REF!,"FALSO")</f>
        <v>#REF!</v>
      </c>
      <c r="M3963" s="75"/>
      <c r="N3963" s="76"/>
    </row>
    <row r="3964" spans="1:14" ht="15">
      <c r="A3964" s="80"/>
      <c r="B3964" s="81"/>
      <c r="C3964" s="69"/>
      <c r="D3964" s="69"/>
      <c r="E3964" s="69"/>
      <c r="F3964" s="69"/>
      <c r="G3964" s="82"/>
      <c r="H3964" s="78"/>
      <c r="I3964" s="28">
        <f ca="1">SUMIF('IMPORTBFT (ID)'!$A$3:$A$5000,$G$4:$G$7322,'IMPORTBFT (ID)'!$B$3:$B$5000)</f>
        <v>0</v>
      </c>
      <c r="J3964" s="72"/>
      <c r="K3964" s="18" t="str">
        <f t="shared" ca="1" si="0"/>
        <v>-</v>
      </c>
      <c r="L3964" s="19" t="e">
        <f>IF(G3964=#REF!,#REF!,"FALSO")</f>
        <v>#REF!</v>
      </c>
      <c r="M3964" s="75"/>
      <c r="N3964" s="76"/>
    </row>
    <row r="3965" spans="1:14" ht="15">
      <c r="A3965" s="80"/>
      <c r="B3965" s="81"/>
      <c r="C3965" s="69"/>
      <c r="D3965" s="69"/>
      <c r="E3965" s="69"/>
      <c r="F3965" s="69"/>
      <c r="G3965" s="82"/>
      <c r="H3965" s="78"/>
      <c r="I3965" s="28">
        <f ca="1">SUMIF('IMPORTBFT (ID)'!$A$3:$A$5000,$G$4:$G$7322,'IMPORTBFT (ID)'!$B$3:$B$5000)</f>
        <v>0</v>
      </c>
      <c r="J3965" s="72"/>
      <c r="K3965" s="18" t="str">
        <f t="shared" ca="1" si="0"/>
        <v>-</v>
      </c>
      <c r="L3965" s="19" t="e">
        <f>IF(G3965=#REF!,#REF!,"FALSO")</f>
        <v>#REF!</v>
      </c>
      <c r="M3965" s="75"/>
      <c r="N3965" s="76"/>
    </row>
    <row r="3966" spans="1:14" ht="15">
      <c r="A3966" s="80"/>
      <c r="B3966" s="81"/>
      <c r="C3966" s="69"/>
      <c r="D3966" s="69"/>
      <c r="E3966" s="69"/>
      <c r="F3966" s="69"/>
      <c r="G3966" s="82"/>
      <c r="H3966" s="78"/>
      <c r="I3966" s="28">
        <f ca="1">SUMIF('IMPORTBFT (ID)'!$A$3:$A$5000,$G$4:$G$7322,'IMPORTBFT (ID)'!$B$3:$B$5000)</f>
        <v>0</v>
      </c>
      <c r="J3966" s="72"/>
      <c r="K3966" s="18" t="str">
        <f t="shared" ca="1" si="0"/>
        <v>-</v>
      </c>
      <c r="L3966" s="19" t="e">
        <f>IF(G3966=#REF!,#REF!,"FALSO")</f>
        <v>#REF!</v>
      </c>
      <c r="M3966" s="75"/>
      <c r="N3966" s="76"/>
    </row>
    <row r="3967" spans="1:14" ht="15">
      <c r="A3967" s="80"/>
      <c r="B3967" s="81"/>
      <c r="C3967" s="69"/>
      <c r="D3967" s="69"/>
      <c r="E3967" s="69"/>
      <c r="F3967" s="69"/>
      <c r="G3967" s="82"/>
      <c r="H3967" s="78"/>
      <c r="I3967" s="28">
        <f ca="1">SUMIF('IMPORTBFT (ID)'!$A$3:$A$5000,$G$4:$G$7322,'IMPORTBFT (ID)'!$B$3:$B$5000)</f>
        <v>0</v>
      </c>
      <c r="J3967" s="72"/>
      <c r="K3967" s="18" t="str">
        <f t="shared" ca="1" si="0"/>
        <v>-</v>
      </c>
      <c r="L3967" s="19" t="e">
        <f>IF(G3967=#REF!,#REF!,"FALSO")</f>
        <v>#REF!</v>
      </c>
      <c r="M3967" s="75"/>
      <c r="N3967" s="76"/>
    </row>
    <row r="3968" spans="1:14" ht="15">
      <c r="A3968" s="80"/>
      <c r="B3968" s="81"/>
      <c r="C3968" s="69"/>
      <c r="D3968" s="69"/>
      <c r="E3968" s="69"/>
      <c r="F3968" s="69"/>
      <c r="G3968" s="82"/>
      <c r="H3968" s="78"/>
      <c r="I3968" s="28">
        <f ca="1">SUMIF('IMPORTBFT (ID)'!$A$3:$A$5000,$G$4:$G$7322,'IMPORTBFT (ID)'!$B$3:$B$5000)</f>
        <v>0</v>
      </c>
      <c r="J3968" s="72"/>
      <c r="K3968" s="18" t="str">
        <f t="shared" ca="1" si="0"/>
        <v>-</v>
      </c>
      <c r="L3968" s="19" t="e">
        <f>IF(G3968=#REF!,#REF!,"FALSO")</f>
        <v>#REF!</v>
      </c>
      <c r="M3968" s="75"/>
      <c r="N3968" s="76"/>
    </row>
    <row r="3969" spans="1:14" ht="15">
      <c r="A3969" s="80"/>
      <c r="B3969" s="81"/>
      <c r="C3969" s="69"/>
      <c r="D3969" s="69"/>
      <c r="E3969" s="69"/>
      <c r="F3969" s="69"/>
      <c r="G3969" s="82"/>
      <c r="H3969" s="78"/>
      <c r="I3969" s="28">
        <f ca="1">SUMIF('IMPORTBFT (ID)'!$A$3:$A$5000,$G$4:$G$7322,'IMPORTBFT (ID)'!$B$3:$B$5000)</f>
        <v>0</v>
      </c>
      <c r="J3969" s="72"/>
      <c r="K3969" s="18" t="str">
        <f t="shared" ca="1" si="0"/>
        <v>-</v>
      </c>
      <c r="L3969" s="19" t="e">
        <f>IF(G3969=#REF!,#REF!,"FALSO")</f>
        <v>#REF!</v>
      </c>
      <c r="M3969" s="75"/>
      <c r="N3969" s="76"/>
    </row>
    <row r="3970" spans="1:14" ht="15">
      <c r="A3970" s="80"/>
      <c r="B3970" s="81"/>
      <c r="C3970" s="69"/>
      <c r="D3970" s="69"/>
      <c r="E3970" s="69"/>
      <c r="F3970" s="69"/>
      <c r="G3970" s="82"/>
      <c r="H3970" s="78"/>
      <c r="I3970" s="28">
        <f ca="1">SUMIF('IMPORTBFT (ID)'!$A$3:$A$5000,$G$4:$G$7322,'IMPORTBFT (ID)'!$B$3:$B$5000)</f>
        <v>0</v>
      </c>
      <c r="J3970" s="72"/>
      <c r="K3970" s="18" t="str">
        <f t="shared" ca="1" si="0"/>
        <v>-</v>
      </c>
      <c r="L3970" s="19" t="e">
        <f>IF(G3970=#REF!,#REF!,"FALSO")</f>
        <v>#REF!</v>
      </c>
      <c r="M3970" s="75"/>
      <c r="N3970" s="76"/>
    </row>
    <row r="3971" spans="1:14" ht="15">
      <c r="A3971" s="80"/>
      <c r="B3971" s="81"/>
      <c r="C3971" s="69"/>
      <c r="D3971" s="69"/>
      <c r="E3971" s="69"/>
      <c r="F3971" s="69"/>
      <c r="G3971" s="82"/>
      <c r="H3971" s="78"/>
      <c r="I3971" s="28">
        <f ca="1">SUMIF('IMPORTBFT (ID)'!$A$3:$A$5000,$G$4:$G$7322,'IMPORTBFT (ID)'!$B$3:$B$5000)</f>
        <v>0</v>
      </c>
      <c r="J3971" s="72"/>
      <c r="K3971" s="18" t="str">
        <f t="shared" ca="1" si="0"/>
        <v>-</v>
      </c>
      <c r="L3971" s="19" t="e">
        <f>IF(G3971=#REF!,#REF!,"FALSO")</f>
        <v>#REF!</v>
      </c>
      <c r="M3971" s="75"/>
      <c r="N3971" s="76"/>
    </row>
    <row r="3972" spans="1:14" ht="15">
      <c r="A3972" s="80"/>
      <c r="B3972" s="81"/>
      <c r="C3972" s="69"/>
      <c r="D3972" s="69"/>
      <c r="E3972" s="69"/>
      <c r="F3972" s="69"/>
      <c r="G3972" s="82"/>
      <c r="H3972" s="78"/>
      <c r="I3972" s="28">
        <f ca="1">SUMIF('IMPORTBFT (ID)'!$A$3:$A$5000,$G$4:$G$7322,'IMPORTBFT (ID)'!$B$3:$B$5000)</f>
        <v>0</v>
      </c>
      <c r="J3972" s="72"/>
      <c r="K3972" s="18" t="str">
        <f t="shared" ca="1" si="0"/>
        <v>-</v>
      </c>
      <c r="L3972" s="19" t="e">
        <f>IF(G3972=#REF!,#REF!,"FALSO")</f>
        <v>#REF!</v>
      </c>
      <c r="M3972" s="75"/>
      <c r="N3972" s="76"/>
    </row>
    <row r="3973" spans="1:14" ht="15">
      <c r="A3973" s="80"/>
      <c r="B3973" s="81"/>
      <c r="C3973" s="69"/>
      <c r="D3973" s="69"/>
      <c r="E3973" s="69"/>
      <c r="F3973" s="69"/>
      <c r="G3973" s="82"/>
      <c r="H3973" s="78"/>
      <c r="I3973" s="28">
        <f ca="1">SUMIF('IMPORTBFT (ID)'!$A$3:$A$5000,$G$4:$G$7322,'IMPORTBFT (ID)'!$B$3:$B$5000)</f>
        <v>0</v>
      </c>
      <c r="J3973" s="72"/>
      <c r="K3973" s="18" t="str">
        <f t="shared" ca="1" si="0"/>
        <v>-</v>
      </c>
      <c r="L3973" s="19" t="e">
        <f>IF(G3973=#REF!,#REF!,"FALSO")</f>
        <v>#REF!</v>
      </c>
      <c r="M3973" s="75"/>
      <c r="N3973" s="76"/>
    </row>
    <row r="3974" spans="1:14" ht="15">
      <c r="A3974" s="80"/>
      <c r="B3974" s="81"/>
      <c r="C3974" s="69"/>
      <c r="D3974" s="69"/>
      <c r="E3974" s="69"/>
      <c r="F3974" s="69"/>
      <c r="G3974" s="82"/>
      <c r="H3974" s="78"/>
      <c r="I3974" s="28">
        <f ca="1">SUMIF('IMPORTBFT (ID)'!$A$3:$A$5000,$G$4:$G$7322,'IMPORTBFT (ID)'!$B$3:$B$5000)</f>
        <v>0</v>
      </c>
      <c r="J3974" s="72"/>
      <c r="K3974" s="18" t="str">
        <f t="shared" ca="1" si="0"/>
        <v>-</v>
      </c>
      <c r="L3974" s="19" t="e">
        <f>IF(G3974=#REF!,#REF!,"FALSO")</f>
        <v>#REF!</v>
      </c>
      <c r="M3974" s="75"/>
      <c r="N3974" s="76"/>
    </row>
    <row r="3975" spans="1:14" ht="15">
      <c r="A3975" s="80"/>
      <c r="B3975" s="81"/>
      <c r="C3975" s="69"/>
      <c r="D3975" s="69"/>
      <c r="E3975" s="69"/>
      <c r="F3975" s="69"/>
      <c r="G3975" s="82"/>
      <c r="H3975" s="78"/>
      <c r="I3975" s="28">
        <f ca="1">SUMIF('IMPORTBFT (ID)'!$A$3:$A$5000,$G$4:$G$7322,'IMPORTBFT (ID)'!$B$3:$B$5000)</f>
        <v>0</v>
      </c>
      <c r="J3975" s="72"/>
      <c r="K3975" s="18" t="str">
        <f t="shared" ca="1" si="0"/>
        <v>-</v>
      </c>
      <c r="L3975" s="19" t="e">
        <f>IF(G3975=#REF!,#REF!,"FALSO")</f>
        <v>#REF!</v>
      </c>
      <c r="M3975" s="75"/>
      <c r="N3975" s="76"/>
    </row>
    <row r="3976" spans="1:14" ht="15">
      <c r="A3976" s="80"/>
      <c r="B3976" s="81"/>
      <c r="C3976" s="69"/>
      <c r="D3976" s="69"/>
      <c r="E3976" s="69"/>
      <c r="F3976" s="69"/>
      <c r="G3976" s="82"/>
      <c r="H3976" s="78"/>
      <c r="I3976" s="28">
        <f ca="1">SUMIF('IMPORTBFT (ID)'!$A$3:$A$5000,$G$4:$G$7322,'IMPORTBFT (ID)'!$B$3:$B$5000)</f>
        <v>0</v>
      </c>
      <c r="J3976" s="72"/>
      <c r="K3976" s="18" t="str">
        <f t="shared" ca="1" si="0"/>
        <v>-</v>
      </c>
      <c r="L3976" s="19" t="e">
        <f>IF(G3976=#REF!,#REF!,"FALSO")</f>
        <v>#REF!</v>
      </c>
      <c r="M3976" s="75"/>
      <c r="N3976" s="76"/>
    </row>
    <row r="3977" spans="1:14" ht="15">
      <c r="A3977" s="80"/>
      <c r="B3977" s="81"/>
      <c r="C3977" s="69"/>
      <c r="D3977" s="69"/>
      <c r="E3977" s="69"/>
      <c r="F3977" s="69"/>
      <c r="G3977" s="82"/>
      <c r="H3977" s="78"/>
      <c r="I3977" s="28">
        <f ca="1">SUMIF('IMPORTBFT (ID)'!$A$3:$A$5000,$G$4:$G$7322,'IMPORTBFT (ID)'!$B$3:$B$5000)</f>
        <v>0</v>
      </c>
      <c r="J3977" s="72"/>
      <c r="K3977" s="18" t="str">
        <f t="shared" ca="1" si="0"/>
        <v>-</v>
      </c>
      <c r="L3977" s="19" t="e">
        <f>IF(G3977=#REF!,#REF!,"FALSO")</f>
        <v>#REF!</v>
      </c>
      <c r="M3977" s="75"/>
      <c r="N3977" s="76"/>
    </row>
    <row r="3978" spans="1:14" ht="15">
      <c r="A3978" s="80"/>
      <c r="B3978" s="81"/>
      <c r="C3978" s="69"/>
      <c r="D3978" s="69"/>
      <c r="E3978" s="69"/>
      <c r="F3978" s="69"/>
      <c r="G3978" s="82"/>
      <c r="H3978" s="78"/>
      <c r="I3978" s="28">
        <f ca="1">SUMIF('IMPORTBFT (ID)'!$A$3:$A$5000,$G$4:$G$7322,'IMPORTBFT (ID)'!$B$3:$B$5000)</f>
        <v>0</v>
      </c>
      <c r="J3978" s="72"/>
      <c r="K3978" s="18" t="str">
        <f t="shared" ca="1" si="0"/>
        <v>-</v>
      </c>
      <c r="L3978" s="19" t="e">
        <f>IF(G3978=#REF!,#REF!,"FALSO")</f>
        <v>#REF!</v>
      </c>
      <c r="M3978" s="75"/>
      <c r="N3978" s="76"/>
    </row>
    <row r="3979" spans="1:14" ht="15">
      <c r="A3979" s="80"/>
      <c r="B3979" s="81"/>
      <c r="C3979" s="69"/>
      <c r="D3979" s="69"/>
      <c r="E3979" s="69"/>
      <c r="F3979" s="69"/>
      <c r="G3979" s="82"/>
      <c r="H3979" s="78"/>
      <c r="I3979" s="28">
        <f ca="1">SUMIF('IMPORTBFT (ID)'!$A$3:$A$5000,$G$4:$G$7322,'IMPORTBFT (ID)'!$B$3:$B$5000)</f>
        <v>0</v>
      </c>
      <c r="J3979" s="72"/>
      <c r="K3979" s="18" t="str">
        <f t="shared" ca="1" si="0"/>
        <v>-</v>
      </c>
      <c r="L3979" s="19" t="e">
        <f>IF(G3979=#REF!,#REF!,"FALSO")</f>
        <v>#REF!</v>
      </c>
      <c r="M3979" s="75"/>
      <c r="N3979" s="76"/>
    </row>
    <row r="3980" spans="1:14" ht="15">
      <c r="A3980" s="80"/>
      <c r="B3980" s="81"/>
      <c r="C3980" s="69"/>
      <c r="D3980" s="69"/>
      <c r="E3980" s="69"/>
      <c r="F3980" s="69"/>
      <c r="G3980" s="82"/>
      <c r="H3980" s="78"/>
      <c r="I3980" s="28">
        <f ca="1">SUMIF('IMPORTBFT (ID)'!$A$3:$A$5000,$G$4:$G$7322,'IMPORTBFT (ID)'!$B$3:$B$5000)</f>
        <v>0</v>
      </c>
      <c r="J3980" s="72"/>
      <c r="K3980" s="18" t="str">
        <f t="shared" ca="1" si="0"/>
        <v>-</v>
      </c>
      <c r="L3980" s="19" t="e">
        <f>IF(G3980=#REF!,#REF!,"FALSO")</f>
        <v>#REF!</v>
      </c>
      <c r="M3980" s="75"/>
      <c r="N3980" s="76"/>
    </row>
    <row r="3981" spans="1:14" ht="15">
      <c r="A3981" s="80"/>
      <c r="B3981" s="81"/>
      <c r="C3981" s="69"/>
      <c r="D3981" s="69"/>
      <c r="E3981" s="69"/>
      <c r="F3981" s="69"/>
      <c r="G3981" s="82"/>
      <c r="H3981" s="78"/>
      <c r="I3981" s="28">
        <f ca="1">SUMIF('IMPORTBFT (ID)'!$A$3:$A$5000,$G$4:$G$7322,'IMPORTBFT (ID)'!$B$3:$B$5000)</f>
        <v>0</v>
      </c>
      <c r="J3981" s="72"/>
      <c r="K3981" s="18" t="str">
        <f t="shared" ca="1" si="0"/>
        <v>-</v>
      </c>
      <c r="L3981" s="19" t="e">
        <f>IF(G3981=#REF!,#REF!,"FALSO")</f>
        <v>#REF!</v>
      </c>
      <c r="M3981" s="75"/>
      <c r="N3981" s="76"/>
    </row>
    <row r="3982" spans="1:14" ht="15">
      <c r="A3982" s="80"/>
      <c r="B3982" s="81"/>
      <c r="C3982" s="69"/>
      <c r="D3982" s="69"/>
      <c r="E3982" s="69"/>
      <c r="F3982" s="69"/>
      <c r="G3982" s="82"/>
      <c r="H3982" s="78"/>
      <c r="I3982" s="28">
        <f ca="1">SUMIF('IMPORTBFT (ID)'!$A$3:$A$5000,$G$4:$G$7322,'IMPORTBFT (ID)'!$B$3:$B$5000)</f>
        <v>0</v>
      </c>
      <c r="J3982" s="72"/>
      <c r="K3982" s="18" t="str">
        <f t="shared" ca="1" si="0"/>
        <v>-</v>
      </c>
      <c r="L3982" s="19" t="e">
        <f>IF(G3982=#REF!,#REF!,"FALSO")</f>
        <v>#REF!</v>
      </c>
      <c r="M3982" s="75"/>
      <c r="N3982" s="76"/>
    </row>
    <row r="3983" spans="1:14" ht="15">
      <c r="A3983" s="80"/>
      <c r="B3983" s="81"/>
      <c r="C3983" s="69"/>
      <c r="D3983" s="69"/>
      <c r="E3983" s="69"/>
      <c r="F3983" s="69"/>
      <c r="G3983" s="82"/>
      <c r="H3983" s="78"/>
      <c r="I3983" s="28">
        <f ca="1">SUMIF('IMPORTBFT (ID)'!$A$3:$A$5000,$G$4:$G$7322,'IMPORTBFT (ID)'!$B$3:$B$5000)</f>
        <v>0</v>
      </c>
      <c r="J3983" s="72"/>
      <c r="K3983" s="18" t="str">
        <f t="shared" ca="1" si="0"/>
        <v>-</v>
      </c>
      <c r="L3983" s="19" t="e">
        <f>IF(G3983=#REF!,#REF!,"FALSO")</f>
        <v>#REF!</v>
      </c>
      <c r="M3983" s="75"/>
      <c r="N3983" s="76"/>
    </row>
    <row r="3984" spans="1:14" ht="15">
      <c r="A3984" s="80"/>
      <c r="B3984" s="81"/>
      <c r="C3984" s="69"/>
      <c r="D3984" s="69"/>
      <c r="E3984" s="69"/>
      <c r="F3984" s="69"/>
      <c r="G3984" s="82"/>
      <c r="H3984" s="78"/>
      <c r="I3984" s="28">
        <f ca="1">SUMIF('IMPORTBFT (ID)'!$A$3:$A$5000,$G$4:$G$7322,'IMPORTBFT (ID)'!$B$3:$B$5000)</f>
        <v>0</v>
      </c>
      <c r="J3984" s="72"/>
      <c r="K3984" s="18" t="str">
        <f t="shared" ca="1" si="0"/>
        <v>-</v>
      </c>
      <c r="L3984" s="19" t="e">
        <f>IF(G3984=#REF!,#REF!,"FALSO")</f>
        <v>#REF!</v>
      </c>
      <c r="M3984" s="75"/>
      <c r="N3984" s="76"/>
    </row>
    <row r="3985" spans="1:14" ht="15">
      <c r="A3985" s="80"/>
      <c r="B3985" s="81"/>
      <c r="C3985" s="69"/>
      <c r="D3985" s="69"/>
      <c r="E3985" s="69"/>
      <c r="F3985" s="69"/>
      <c r="G3985" s="82"/>
      <c r="H3985" s="78"/>
      <c r="I3985" s="28">
        <f ca="1">SUMIF('IMPORTBFT (ID)'!$A$3:$A$5000,$G$4:$G$7322,'IMPORTBFT (ID)'!$B$3:$B$5000)</f>
        <v>0</v>
      </c>
      <c r="J3985" s="72"/>
      <c r="K3985" s="18" t="str">
        <f t="shared" ca="1" si="0"/>
        <v>-</v>
      </c>
      <c r="L3985" s="19" t="e">
        <f>IF(G3985=#REF!,#REF!,"FALSO")</f>
        <v>#REF!</v>
      </c>
      <c r="M3985" s="75"/>
      <c r="N3985" s="76"/>
    </row>
    <row r="3986" spans="1:14" ht="15">
      <c r="A3986" s="80"/>
      <c r="B3986" s="81"/>
      <c r="C3986" s="69"/>
      <c r="D3986" s="69"/>
      <c r="E3986" s="69"/>
      <c r="F3986" s="69"/>
      <c r="G3986" s="82"/>
      <c r="H3986" s="78"/>
      <c r="I3986" s="28">
        <f ca="1">SUMIF('IMPORTBFT (ID)'!$A$3:$A$5000,$G$4:$G$7322,'IMPORTBFT (ID)'!$B$3:$B$5000)</f>
        <v>0</v>
      </c>
      <c r="J3986" s="72"/>
      <c r="K3986" s="18" t="str">
        <f t="shared" ca="1" si="0"/>
        <v>-</v>
      </c>
      <c r="L3986" s="19" t="e">
        <f>IF(G3986=#REF!,#REF!,"FALSO")</f>
        <v>#REF!</v>
      </c>
      <c r="M3986" s="75"/>
      <c r="N3986" s="76"/>
    </row>
    <row r="3987" spans="1:14" ht="15">
      <c r="A3987" s="80"/>
      <c r="B3987" s="81"/>
      <c r="C3987" s="69"/>
      <c r="D3987" s="69"/>
      <c r="E3987" s="69"/>
      <c r="F3987" s="69"/>
      <c r="G3987" s="82"/>
      <c r="H3987" s="78"/>
      <c r="I3987" s="28">
        <f ca="1">SUMIF('IMPORTBFT (ID)'!$A$3:$A$5000,$G$4:$G$7322,'IMPORTBFT (ID)'!$B$3:$B$5000)</f>
        <v>0</v>
      </c>
      <c r="J3987" s="72"/>
      <c r="K3987" s="18" t="str">
        <f t="shared" ca="1" si="0"/>
        <v>-</v>
      </c>
      <c r="L3987" s="19" t="e">
        <f>IF(G3987=#REF!,#REF!,"FALSO")</f>
        <v>#REF!</v>
      </c>
      <c r="M3987" s="75"/>
      <c r="N3987" s="76"/>
    </row>
    <row r="3988" spans="1:14" ht="15">
      <c r="A3988" s="80"/>
      <c r="B3988" s="81"/>
      <c r="C3988" s="69"/>
      <c r="D3988" s="69"/>
      <c r="E3988" s="69"/>
      <c r="F3988" s="69"/>
      <c r="G3988" s="82"/>
      <c r="H3988" s="78"/>
      <c r="I3988" s="28">
        <f ca="1">SUMIF('IMPORTBFT (ID)'!$A$3:$A$5000,$G$4:$G$7322,'IMPORTBFT (ID)'!$B$3:$B$5000)</f>
        <v>0</v>
      </c>
      <c r="J3988" s="72"/>
      <c r="K3988" s="18" t="str">
        <f t="shared" ca="1" si="0"/>
        <v>-</v>
      </c>
      <c r="L3988" s="19" t="e">
        <f>IF(G3988=#REF!,#REF!,"FALSO")</f>
        <v>#REF!</v>
      </c>
      <c r="M3988" s="75"/>
      <c r="N3988" s="76"/>
    </row>
    <row r="3989" spans="1:14" ht="15">
      <c r="A3989" s="80"/>
      <c r="B3989" s="81"/>
      <c r="C3989" s="69"/>
      <c r="D3989" s="69"/>
      <c r="E3989" s="69"/>
      <c r="F3989" s="69"/>
      <c r="G3989" s="82"/>
      <c r="H3989" s="78"/>
      <c r="I3989" s="28">
        <f ca="1">SUMIF('IMPORTBFT (ID)'!$A$3:$A$5000,$G$4:$G$7322,'IMPORTBFT (ID)'!$B$3:$B$5000)</f>
        <v>0</v>
      </c>
      <c r="J3989" s="72"/>
      <c r="K3989" s="18" t="str">
        <f t="shared" ca="1" si="0"/>
        <v>-</v>
      </c>
      <c r="L3989" s="19" t="e">
        <f>IF(G3989=#REF!,#REF!,"FALSO")</f>
        <v>#REF!</v>
      </c>
      <c r="M3989" s="75"/>
      <c r="N3989" s="76"/>
    </row>
    <row r="3990" spans="1:14" ht="15">
      <c r="A3990" s="80"/>
      <c r="B3990" s="81"/>
      <c r="C3990" s="69"/>
      <c r="D3990" s="69"/>
      <c r="E3990" s="69"/>
      <c r="F3990" s="69"/>
      <c r="G3990" s="82"/>
      <c r="H3990" s="78"/>
      <c r="I3990" s="28">
        <f ca="1">SUMIF('IMPORTBFT (ID)'!$A$3:$A$5000,$G$4:$G$7322,'IMPORTBFT (ID)'!$B$3:$B$5000)</f>
        <v>0</v>
      </c>
      <c r="J3990" s="72"/>
      <c r="K3990" s="18" t="str">
        <f t="shared" ca="1" si="0"/>
        <v>-</v>
      </c>
      <c r="L3990" s="19" t="e">
        <f>IF(G3990=#REF!,#REF!,"FALSO")</f>
        <v>#REF!</v>
      </c>
      <c r="M3990" s="75"/>
      <c r="N3990" s="76"/>
    </row>
    <row r="3991" spans="1:14" ht="15">
      <c r="A3991" s="80"/>
      <c r="B3991" s="81"/>
      <c r="C3991" s="69"/>
      <c r="D3991" s="69"/>
      <c r="E3991" s="69"/>
      <c r="F3991" s="69"/>
      <c r="G3991" s="82"/>
      <c r="H3991" s="78"/>
      <c r="I3991" s="28">
        <f ca="1">SUMIF('IMPORTBFT (ID)'!$A$3:$A$5000,$G$4:$G$7322,'IMPORTBFT (ID)'!$B$3:$B$5000)</f>
        <v>0</v>
      </c>
      <c r="J3991" s="72"/>
      <c r="K3991" s="18" t="str">
        <f t="shared" ca="1" si="0"/>
        <v>-</v>
      </c>
      <c r="L3991" s="19" t="e">
        <f>IF(G3991=#REF!,#REF!,"FALSO")</f>
        <v>#REF!</v>
      </c>
      <c r="M3991" s="75"/>
      <c r="N3991" s="76"/>
    </row>
    <row r="3992" spans="1:14" ht="15">
      <c r="A3992" s="80"/>
      <c r="B3992" s="81"/>
      <c r="C3992" s="69"/>
      <c r="D3992" s="69"/>
      <c r="E3992" s="69"/>
      <c r="F3992" s="69"/>
      <c r="G3992" s="82"/>
      <c r="H3992" s="78"/>
      <c r="I3992" s="28">
        <f ca="1">SUMIF('IMPORTBFT (ID)'!$A$3:$A$5000,$G$4:$G$7322,'IMPORTBFT (ID)'!$B$3:$B$5000)</f>
        <v>0</v>
      </c>
      <c r="J3992" s="72"/>
      <c r="K3992" s="18" t="str">
        <f t="shared" ca="1" si="0"/>
        <v>-</v>
      </c>
      <c r="L3992" s="19" t="e">
        <f>IF(G3992=#REF!,#REF!,"FALSO")</f>
        <v>#REF!</v>
      </c>
      <c r="M3992" s="75"/>
      <c r="N3992" s="76"/>
    </row>
    <row r="3993" spans="1:14" ht="15">
      <c r="A3993" s="80"/>
      <c r="B3993" s="81"/>
      <c r="C3993" s="69"/>
      <c r="D3993" s="69"/>
      <c r="E3993" s="69"/>
      <c r="F3993" s="69"/>
      <c r="G3993" s="82"/>
      <c r="H3993" s="78"/>
      <c r="I3993" s="28">
        <f ca="1">SUMIF('IMPORTBFT (ID)'!$A$3:$A$5000,$G$4:$G$7322,'IMPORTBFT (ID)'!$B$3:$B$5000)</f>
        <v>0</v>
      </c>
      <c r="J3993" s="72"/>
      <c r="K3993" s="18" t="str">
        <f t="shared" ca="1" si="0"/>
        <v>-</v>
      </c>
      <c r="L3993" s="19" t="e">
        <f>IF(G3993=#REF!,#REF!,"FALSO")</f>
        <v>#REF!</v>
      </c>
      <c r="M3993" s="75"/>
      <c r="N3993" s="76"/>
    </row>
    <row r="3994" spans="1:14" ht="15">
      <c r="A3994" s="80"/>
      <c r="B3994" s="81"/>
      <c r="C3994" s="69"/>
      <c r="D3994" s="69"/>
      <c r="E3994" s="69"/>
      <c r="F3994" s="69"/>
      <c r="G3994" s="82"/>
      <c r="H3994" s="78"/>
      <c r="I3994" s="28">
        <f ca="1">SUMIF('IMPORTBFT (ID)'!$A$3:$A$5000,$G$4:$G$7322,'IMPORTBFT (ID)'!$B$3:$B$5000)</f>
        <v>0</v>
      </c>
      <c r="J3994" s="72"/>
      <c r="K3994" s="18" t="str">
        <f t="shared" ca="1" si="0"/>
        <v>-</v>
      </c>
      <c r="L3994" s="19" t="e">
        <f>IF(G3994=#REF!,#REF!,"FALSO")</f>
        <v>#REF!</v>
      </c>
      <c r="M3994" s="75"/>
      <c r="N3994" s="76"/>
    </row>
    <row r="3995" spans="1:14" ht="15">
      <c r="A3995" s="80"/>
      <c r="B3995" s="81"/>
      <c r="C3995" s="69"/>
      <c r="D3995" s="69"/>
      <c r="E3995" s="69"/>
      <c r="F3995" s="69"/>
      <c r="G3995" s="82"/>
      <c r="H3995" s="78"/>
      <c r="I3995" s="28">
        <f ca="1">SUMIF('IMPORTBFT (ID)'!$A$3:$A$5000,$G$4:$G$7322,'IMPORTBFT (ID)'!$B$3:$B$5000)</f>
        <v>0</v>
      </c>
      <c r="J3995" s="72"/>
      <c r="K3995" s="18" t="str">
        <f t="shared" ca="1" si="0"/>
        <v>-</v>
      </c>
      <c r="L3995" s="19" t="e">
        <f>IF(G3995=#REF!,#REF!,"FALSO")</f>
        <v>#REF!</v>
      </c>
      <c r="M3995" s="75"/>
      <c r="N3995" s="76"/>
    </row>
    <row r="3996" spans="1:14" ht="15">
      <c r="A3996" s="80"/>
      <c r="B3996" s="81"/>
      <c r="C3996" s="69"/>
      <c r="D3996" s="69"/>
      <c r="E3996" s="69"/>
      <c r="F3996" s="69"/>
      <c r="G3996" s="82"/>
      <c r="H3996" s="78"/>
      <c r="I3996" s="28">
        <f ca="1">SUMIF('IMPORTBFT (ID)'!$A$3:$A$5000,$G$4:$G$7322,'IMPORTBFT (ID)'!$B$3:$B$5000)</f>
        <v>0</v>
      </c>
      <c r="J3996" s="72"/>
      <c r="K3996" s="18" t="str">
        <f t="shared" ca="1" si="0"/>
        <v>-</v>
      </c>
      <c r="L3996" s="19" t="e">
        <f>IF(G3996=#REF!,#REF!,"FALSO")</f>
        <v>#REF!</v>
      </c>
      <c r="M3996" s="75"/>
      <c r="N3996" s="76"/>
    </row>
    <row r="3997" spans="1:14" ht="15">
      <c r="A3997" s="80"/>
      <c r="B3997" s="81"/>
      <c r="C3997" s="69"/>
      <c r="D3997" s="69"/>
      <c r="E3997" s="69"/>
      <c r="F3997" s="69"/>
      <c r="G3997" s="82"/>
      <c r="H3997" s="78"/>
      <c r="I3997" s="28">
        <f ca="1">SUMIF('IMPORTBFT (ID)'!$A$3:$A$5000,$G$4:$G$7322,'IMPORTBFT (ID)'!$B$3:$B$5000)</f>
        <v>0</v>
      </c>
      <c r="J3997" s="72"/>
      <c r="K3997" s="18" t="str">
        <f t="shared" ca="1" si="0"/>
        <v>-</v>
      </c>
      <c r="L3997" s="19" t="e">
        <f>IF(G3997=#REF!,#REF!,"FALSO")</f>
        <v>#REF!</v>
      </c>
      <c r="M3997" s="75"/>
      <c r="N3997" s="76"/>
    </row>
    <row r="3998" spans="1:14" ht="15">
      <c r="A3998" s="80"/>
      <c r="B3998" s="81"/>
      <c r="C3998" s="69"/>
      <c r="D3998" s="69"/>
      <c r="E3998" s="69"/>
      <c r="F3998" s="69"/>
      <c r="G3998" s="82"/>
      <c r="H3998" s="78"/>
      <c r="I3998" s="28">
        <f ca="1">SUMIF('IMPORTBFT (ID)'!$A$3:$A$5000,$G$4:$G$7322,'IMPORTBFT (ID)'!$B$3:$B$5000)</f>
        <v>0</v>
      </c>
      <c r="J3998" s="72"/>
      <c r="K3998" s="18" t="str">
        <f t="shared" ca="1" si="0"/>
        <v>-</v>
      </c>
      <c r="L3998" s="19" t="e">
        <f>IF(G3998=#REF!,#REF!,"FALSO")</f>
        <v>#REF!</v>
      </c>
      <c r="M3998" s="75"/>
      <c r="N3998" s="76"/>
    </row>
    <row r="3999" spans="1:14" ht="15">
      <c r="A3999" s="80"/>
      <c r="B3999" s="81"/>
      <c r="C3999" s="69"/>
      <c r="D3999" s="69"/>
      <c r="E3999" s="69"/>
      <c r="F3999" s="69"/>
      <c r="G3999" s="82"/>
      <c r="H3999" s="78"/>
      <c r="I3999" s="28">
        <f ca="1">SUMIF('IMPORTBFT (ID)'!$A$3:$A$5000,$G$4:$G$7322,'IMPORTBFT (ID)'!$B$3:$B$5000)</f>
        <v>0</v>
      </c>
      <c r="J3999" s="72"/>
      <c r="K3999" s="18" t="str">
        <f t="shared" ca="1" si="0"/>
        <v>-</v>
      </c>
      <c r="L3999" s="19" t="e">
        <f>IF(G3999=#REF!,#REF!,"FALSO")</f>
        <v>#REF!</v>
      </c>
      <c r="M3999" s="75"/>
      <c r="N3999" s="76"/>
    </row>
    <row r="4000" spans="1:14" ht="15">
      <c r="A4000" s="80"/>
      <c r="B4000" s="81"/>
      <c r="C4000" s="69"/>
      <c r="D4000" s="69"/>
      <c r="E4000" s="69"/>
      <c r="F4000" s="69"/>
      <c r="G4000" s="82"/>
      <c r="H4000" s="78"/>
      <c r="I4000" s="28">
        <f ca="1">SUMIF('IMPORTBFT (ID)'!$A$3:$A$5000,$G$4:$G$7322,'IMPORTBFT (ID)'!$B$3:$B$5000)</f>
        <v>0</v>
      </c>
      <c r="J4000" s="72"/>
      <c r="K4000" s="18" t="str">
        <f t="shared" ca="1" si="0"/>
        <v>-</v>
      </c>
      <c r="L4000" s="19" t="e">
        <f>IF(G4000=#REF!,#REF!,"FALSO")</f>
        <v>#REF!</v>
      </c>
      <c r="M4000" s="75"/>
      <c r="N4000" s="76"/>
    </row>
    <row r="4001" spans="1:14" ht="15">
      <c r="A4001" s="80"/>
      <c r="B4001" s="81"/>
      <c r="C4001" s="69"/>
      <c r="D4001" s="69"/>
      <c r="E4001" s="69"/>
      <c r="F4001" s="69"/>
      <c r="G4001" s="82"/>
      <c r="H4001" s="78"/>
      <c r="I4001" s="28">
        <f ca="1">SUMIF('IMPORTBFT (ID)'!$A$3:$A$5000,$G$4:$G$7322,'IMPORTBFT (ID)'!$B$3:$B$5000)</f>
        <v>0</v>
      </c>
      <c r="J4001" s="72"/>
      <c r="K4001" s="18" t="str">
        <f t="shared" ca="1" si="0"/>
        <v>-</v>
      </c>
      <c r="L4001" s="19" t="e">
        <f>IF(G4001=#REF!,#REF!,"FALSO")</f>
        <v>#REF!</v>
      </c>
      <c r="M4001" s="75"/>
      <c r="N4001" s="76"/>
    </row>
    <row r="4002" spans="1:14" ht="15">
      <c r="A4002" s="80"/>
      <c r="B4002" s="81"/>
      <c r="C4002" s="69"/>
      <c r="D4002" s="69"/>
      <c r="E4002" s="69"/>
      <c r="F4002" s="69"/>
      <c r="G4002" s="82"/>
      <c r="H4002" s="78"/>
      <c r="I4002" s="28">
        <f ca="1">SUMIF('IMPORTBFT (ID)'!$A$3:$A$5000,$G$4:$G$7322,'IMPORTBFT (ID)'!$B$3:$B$5000)</f>
        <v>0</v>
      </c>
      <c r="J4002" s="72"/>
      <c r="K4002" s="18" t="str">
        <f t="shared" ca="1" si="0"/>
        <v>-</v>
      </c>
      <c r="L4002" s="19" t="e">
        <f>IF(G4002=#REF!,#REF!,"FALSO")</f>
        <v>#REF!</v>
      </c>
      <c r="M4002" s="75"/>
      <c r="N4002" s="76"/>
    </row>
    <row r="4003" spans="1:14" ht="15">
      <c r="A4003" s="80"/>
      <c r="B4003" s="81"/>
      <c r="C4003" s="69"/>
      <c r="D4003" s="69"/>
      <c r="E4003" s="69"/>
      <c r="F4003" s="69"/>
      <c r="G4003" s="82"/>
      <c r="H4003" s="78"/>
      <c r="I4003" s="28">
        <f ca="1">SUMIF('IMPORTBFT (ID)'!$A$3:$A$5000,$G$4:$G$7322,'IMPORTBFT (ID)'!$B$3:$B$5000)</f>
        <v>0</v>
      </c>
      <c r="J4003" s="72"/>
      <c r="K4003" s="18" t="str">
        <f t="shared" ca="1" si="0"/>
        <v>-</v>
      </c>
      <c r="L4003" s="19" t="e">
        <f>IF(G4003=#REF!,#REF!,"FALSO")</f>
        <v>#REF!</v>
      </c>
      <c r="M4003" s="75"/>
      <c r="N4003" s="76"/>
    </row>
    <row r="4004" spans="1:14" ht="15">
      <c r="A4004" s="80"/>
      <c r="B4004" s="81"/>
      <c r="C4004" s="69"/>
      <c r="D4004" s="69"/>
      <c r="E4004" s="69"/>
      <c r="F4004" s="69"/>
      <c r="G4004" s="82"/>
      <c r="H4004" s="78"/>
      <c r="I4004" s="28">
        <f ca="1">SUMIF('IMPORTBFT (ID)'!$A$3:$A$5000,$G$4:$G$7322,'IMPORTBFT (ID)'!$B$3:$B$5000)</f>
        <v>0</v>
      </c>
      <c r="J4004" s="72"/>
      <c r="K4004" s="18" t="str">
        <f t="shared" ca="1" si="0"/>
        <v>-</v>
      </c>
      <c r="L4004" s="19" t="e">
        <f>IF(G4004=#REF!,#REF!,"FALSO")</f>
        <v>#REF!</v>
      </c>
      <c r="M4004" s="75"/>
      <c r="N4004" s="76"/>
    </row>
    <row r="4005" spans="1:14" ht="15">
      <c r="A4005" s="80"/>
      <c r="B4005" s="81"/>
      <c r="C4005" s="69"/>
      <c r="D4005" s="69"/>
      <c r="E4005" s="69"/>
      <c r="F4005" s="69"/>
      <c r="G4005" s="82"/>
      <c r="H4005" s="78"/>
      <c r="I4005" s="28">
        <f ca="1">SUMIF('IMPORTBFT (ID)'!$A$3:$A$5000,$G$4:$G$7322,'IMPORTBFT (ID)'!$B$3:$B$5000)</f>
        <v>0</v>
      </c>
      <c r="J4005" s="72"/>
      <c r="K4005" s="18" t="str">
        <f t="shared" ca="1" si="0"/>
        <v>-</v>
      </c>
      <c r="L4005" s="19" t="e">
        <f>IF(G4005=#REF!,#REF!,"FALSO")</f>
        <v>#REF!</v>
      </c>
      <c r="M4005" s="75"/>
      <c r="N4005" s="76"/>
    </row>
    <row r="4006" spans="1:14" ht="15">
      <c r="A4006" s="80"/>
      <c r="B4006" s="81"/>
      <c r="C4006" s="69"/>
      <c r="D4006" s="69"/>
      <c r="E4006" s="69"/>
      <c r="F4006" s="69"/>
      <c r="G4006" s="82"/>
      <c r="H4006" s="78"/>
      <c r="I4006" s="28">
        <f ca="1">SUMIF('IMPORTBFT (ID)'!$A$3:$A$5000,$G$4:$G$7322,'IMPORTBFT (ID)'!$B$3:$B$5000)</f>
        <v>0</v>
      </c>
      <c r="J4006" s="72"/>
      <c r="K4006" s="18" t="str">
        <f t="shared" ca="1" si="0"/>
        <v>-</v>
      </c>
      <c r="L4006" s="19" t="e">
        <f>IF(G4006=#REF!,#REF!,"FALSO")</f>
        <v>#REF!</v>
      </c>
      <c r="M4006" s="75"/>
      <c r="N4006" s="76"/>
    </row>
    <row r="4007" spans="1:14" ht="15">
      <c r="A4007" s="80"/>
      <c r="B4007" s="81"/>
      <c r="C4007" s="69"/>
      <c r="D4007" s="69"/>
      <c r="E4007" s="69"/>
      <c r="F4007" s="69"/>
      <c r="G4007" s="82"/>
      <c r="H4007" s="78"/>
      <c r="I4007" s="28">
        <f ca="1">SUMIF('IMPORTBFT (ID)'!$A$3:$A$5000,$G$4:$G$7322,'IMPORTBFT (ID)'!$B$3:$B$5000)</f>
        <v>0</v>
      </c>
      <c r="J4007" s="72"/>
      <c r="K4007" s="18" t="str">
        <f t="shared" ca="1" si="0"/>
        <v>-</v>
      </c>
      <c r="L4007" s="19" t="e">
        <f>IF(G4007=#REF!,#REF!,"FALSO")</f>
        <v>#REF!</v>
      </c>
      <c r="M4007" s="75"/>
      <c r="N4007" s="76"/>
    </row>
    <row r="4008" spans="1:14" ht="15">
      <c r="A4008" s="80"/>
      <c r="B4008" s="81"/>
      <c r="C4008" s="69"/>
      <c r="D4008" s="69"/>
      <c r="E4008" s="69"/>
      <c r="F4008" s="69"/>
      <c r="G4008" s="82"/>
      <c r="H4008" s="78"/>
      <c r="I4008" s="28">
        <f ca="1">SUMIF('IMPORTBFT (ID)'!$A$3:$A$5000,$G$4:$G$7322,'IMPORTBFT (ID)'!$B$3:$B$5000)</f>
        <v>0</v>
      </c>
      <c r="J4008" s="72"/>
      <c r="K4008" s="18" t="str">
        <f t="shared" ca="1" si="0"/>
        <v>-</v>
      </c>
      <c r="L4008" s="19" t="e">
        <f>IF(G4008=#REF!,#REF!,"FALSO")</f>
        <v>#REF!</v>
      </c>
      <c r="M4008" s="75"/>
      <c r="N4008" s="76"/>
    </row>
    <row r="4009" spans="1:14" ht="15">
      <c r="A4009" s="80"/>
      <c r="B4009" s="81"/>
      <c r="C4009" s="69"/>
      <c r="D4009" s="69"/>
      <c r="E4009" s="69"/>
      <c r="F4009" s="69"/>
      <c r="G4009" s="82"/>
      <c r="H4009" s="78"/>
      <c r="I4009" s="28">
        <f ca="1">SUMIF('IMPORTBFT (ID)'!$A$3:$A$5000,$G$4:$G$7322,'IMPORTBFT (ID)'!$B$3:$B$5000)</f>
        <v>0</v>
      </c>
      <c r="J4009" s="72"/>
      <c r="K4009" s="18" t="str">
        <f t="shared" ca="1" si="0"/>
        <v>-</v>
      </c>
      <c r="L4009" s="19" t="e">
        <f>IF(G4009=#REF!,#REF!,"FALSO")</f>
        <v>#REF!</v>
      </c>
      <c r="M4009" s="75"/>
      <c r="N4009" s="76"/>
    </row>
    <row r="4010" spans="1:14" ht="15">
      <c r="A4010" s="80"/>
      <c r="B4010" s="81"/>
      <c r="C4010" s="69"/>
      <c r="D4010" s="69"/>
      <c r="E4010" s="69"/>
      <c r="F4010" s="69"/>
      <c r="G4010" s="82"/>
      <c r="H4010" s="78"/>
      <c r="I4010" s="28">
        <f ca="1">SUMIF('IMPORTBFT (ID)'!$A$3:$A$5000,$G$4:$G$7322,'IMPORTBFT (ID)'!$B$3:$B$5000)</f>
        <v>0</v>
      </c>
      <c r="J4010" s="72"/>
      <c r="K4010" s="18" t="str">
        <f t="shared" ca="1" si="0"/>
        <v>-</v>
      </c>
      <c r="L4010" s="19" t="e">
        <f>IF(G4010=#REF!,#REF!,"FALSO")</f>
        <v>#REF!</v>
      </c>
      <c r="M4010" s="75"/>
      <c r="N4010" s="76"/>
    </row>
    <row r="4011" spans="1:14" ht="15">
      <c r="A4011" s="80"/>
      <c r="B4011" s="81"/>
      <c r="C4011" s="69"/>
      <c r="D4011" s="69"/>
      <c r="E4011" s="69"/>
      <c r="F4011" s="69"/>
      <c r="G4011" s="82"/>
      <c r="H4011" s="78"/>
      <c r="I4011" s="28">
        <f ca="1">SUMIF('IMPORTBFT (ID)'!$A$3:$A$5000,$G$4:$G$7322,'IMPORTBFT (ID)'!$B$3:$B$5000)</f>
        <v>0</v>
      </c>
      <c r="J4011" s="72"/>
      <c r="K4011" s="18" t="str">
        <f t="shared" ca="1" si="0"/>
        <v>-</v>
      </c>
      <c r="L4011" s="19" t="e">
        <f>IF(G4011=#REF!,#REF!,"FALSO")</f>
        <v>#REF!</v>
      </c>
      <c r="M4011" s="75"/>
      <c r="N4011" s="76"/>
    </row>
    <row r="4012" spans="1:14" ht="15">
      <c r="A4012" s="80"/>
      <c r="B4012" s="81"/>
      <c r="C4012" s="69"/>
      <c r="D4012" s="69"/>
      <c r="E4012" s="69"/>
      <c r="F4012" s="69"/>
      <c r="G4012" s="82"/>
      <c r="H4012" s="78"/>
      <c r="I4012" s="28">
        <f ca="1">SUMIF('IMPORTBFT (ID)'!$A$3:$A$5000,$G$4:$G$7322,'IMPORTBFT (ID)'!$B$3:$B$5000)</f>
        <v>0</v>
      </c>
      <c r="J4012" s="72"/>
      <c r="K4012" s="18" t="str">
        <f t="shared" ca="1" si="0"/>
        <v>-</v>
      </c>
      <c r="L4012" s="19" t="e">
        <f>IF(G4012=#REF!,#REF!,"FALSO")</f>
        <v>#REF!</v>
      </c>
      <c r="M4012" s="75"/>
      <c r="N4012" s="76"/>
    </row>
    <row r="4013" spans="1:14" ht="15">
      <c r="A4013" s="80"/>
      <c r="B4013" s="81"/>
      <c r="C4013" s="69"/>
      <c r="D4013" s="69"/>
      <c r="E4013" s="69"/>
      <c r="F4013" s="69"/>
      <c r="G4013" s="82"/>
      <c r="H4013" s="78"/>
      <c r="I4013" s="28">
        <f ca="1">SUMIF('IMPORTBFT (ID)'!$A$3:$A$5000,$G$4:$G$7322,'IMPORTBFT (ID)'!$B$3:$B$5000)</f>
        <v>0</v>
      </c>
      <c r="J4013" s="72"/>
      <c r="K4013" s="18" t="str">
        <f t="shared" ca="1" si="0"/>
        <v>-</v>
      </c>
      <c r="L4013" s="19" t="e">
        <f>IF(G4013=#REF!,#REF!,"FALSO")</f>
        <v>#REF!</v>
      </c>
      <c r="M4013" s="75"/>
      <c r="N4013" s="76"/>
    </row>
    <row r="4014" spans="1:14" ht="15">
      <c r="A4014" s="80"/>
      <c r="B4014" s="81"/>
      <c r="C4014" s="69"/>
      <c r="D4014" s="69"/>
      <c r="E4014" s="69"/>
      <c r="F4014" s="69"/>
      <c r="G4014" s="82"/>
      <c r="H4014" s="78"/>
      <c r="I4014" s="28">
        <f ca="1">SUMIF('IMPORTBFT (ID)'!$A$3:$A$5000,$G$4:$G$7322,'IMPORTBFT (ID)'!$B$3:$B$5000)</f>
        <v>0</v>
      </c>
      <c r="J4014" s="72"/>
      <c r="K4014" s="18" t="str">
        <f t="shared" ca="1" si="0"/>
        <v>-</v>
      </c>
      <c r="L4014" s="19" t="e">
        <f>IF(G4014=#REF!,#REF!,"FALSO")</f>
        <v>#REF!</v>
      </c>
      <c r="M4014" s="75"/>
      <c r="N4014" s="76"/>
    </row>
    <row r="4015" spans="1:14" ht="15">
      <c r="A4015" s="80"/>
      <c r="B4015" s="81"/>
      <c r="C4015" s="69"/>
      <c r="D4015" s="69"/>
      <c r="E4015" s="69"/>
      <c r="F4015" s="69"/>
      <c r="G4015" s="82"/>
      <c r="H4015" s="78"/>
      <c r="I4015" s="28">
        <f ca="1">SUMIF('IMPORTBFT (ID)'!$A$3:$A$5000,$G$4:$G$7322,'IMPORTBFT (ID)'!$B$3:$B$5000)</f>
        <v>0</v>
      </c>
      <c r="J4015" s="72"/>
      <c r="K4015" s="18" t="str">
        <f t="shared" ca="1" si="0"/>
        <v>-</v>
      </c>
      <c r="L4015" s="19" t="e">
        <f>IF(G4015=#REF!,#REF!,"FALSO")</f>
        <v>#REF!</v>
      </c>
      <c r="M4015" s="75"/>
      <c r="N4015" s="76"/>
    </row>
    <row r="4016" spans="1:14" ht="15">
      <c r="A4016" s="80"/>
      <c r="B4016" s="81"/>
      <c r="C4016" s="69"/>
      <c r="D4016" s="69"/>
      <c r="E4016" s="69"/>
      <c r="F4016" s="69"/>
      <c r="G4016" s="82"/>
      <c r="H4016" s="78"/>
      <c r="I4016" s="28">
        <f ca="1">SUMIF('IMPORTBFT (ID)'!$A$3:$A$5000,$G$4:$G$7322,'IMPORTBFT (ID)'!$B$3:$B$5000)</f>
        <v>0</v>
      </c>
      <c r="J4016" s="72"/>
      <c r="K4016" s="18" t="str">
        <f t="shared" ca="1" si="0"/>
        <v>-</v>
      </c>
      <c r="L4016" s="19" t="e">
        <f>IF(G4016=#REF!,#REF!,"FALSO")</f>
        <v>#REF!</v>
      </c>
      <c r="M4016" s="75"/>
      <c r="N4016" s="76"/>
    </row>
    <row r="4017" spans="1:14" ht="15">
      <c r="A4017" s="80"/>
      <c r="B4017" s="81"/>
      <c r="C4017" s="69"/>
      <c r="D4017" s="69"/>
      <c r="E4017" s="69"/>
      <c r="F4017" s="69"/>
      <c r="G4017" s="82"/>
      <c r="H4017" s="78"/>
      <c r="I4017" s="28">
        <f ca="1">SUMIF('IMPORTBFT (ID)'!$A$3:$A$5000,$G$4:$G$7322,'IMPORTBFT (ID)'!$B$3:$B$5000)</f>
        <v>0</v>
      </c>
      <c r="J4017" s="72"/>
      <c r="K4017" s="18" t="str">
        <f t="shared" ca="1" si="0"/>
        <v>-</v>
      </c>
      <c r="L4017" s="19" t="e">
        <f>IF(G4017=#REF!,#REF!,"FALSO")</f>
        <v>#REF!</v>
      </c>
      <c r="M4017" s="75"/>
      <c r="N4017" s="76"/>
    </row>
    <row r="4018" spans="1:14" ht="15">
      <c r="A4018" s="80"/>
      <c r="B4018" s="81"/>
      <c r="C4018" s="69"/>
      <c r="D4018" s="69"/>
      <c r="E4018" s="69"/>
      <c r="F4018" s="69"/>
      <c r="G4018" s="82"/>
      <c r="H4018" s="78"/>
      <c r="I4018" s="28">
        <f ca="1">SUMIF('IMPORTBFT (ID)'!$A$3:$A$5000,$G$4:$G$7322,'IMPORTBFT (ID)'!$B$3:$B$5000)</f>
        <v>0</v>
      </c>
      <c r="J4018" s="72"/>
      <c r="K4018" s="18" t="str">
        <f t="shared" ca="1" si="0"/>
        <v>-</v>
      </c>
      <c r="L4018" s="19" t="e">
        <f>IF(G4018=#REF!,#REF!,"FALSO")</f>
        <v>#REF!</v>
      </c>
      <c r="M4018" s="75"/>
      <c r="N4018" s="76"/>
    </row>
    <row r="4019" spans="1:14" ht="15">
      <c r="A4019" s="80"/>
      <c r="B4019" s="81"/>
      <c r="C4019" s="69"/>
      <c r="D4019" s="69"/>
      <c r="E4019" s="69"/>
      <c r="F4019" s="69"/>
      <c r="G4019" s="82"/>
      <c r="H4019" s="78"/>
      <c r="I4019" s="28">
        <f ca="1">SUMIF('IMPORTBFT (ID)'!$A$3:$A$5000,$G$4:$G$7322,'IMPORTBFT (ID)'!$B$3:$B$5000)</f>
        <v>0</v>
      </c>
      <c r="J4019" s="72"/>
      <c r="K4019" s="18" t="str">
        <f t="shared" ca="1" si="0"/>
        <v>-</v>
      </c>
      <c r="L4019" s="19" t="e">
        <f>IF(G4019=#REF!,#REF!,"FALSO")</f>
        <v>#REF!</v>
      </c>
      <c r="M4019" s="75"/>
      <c r="N4019" s="76"/>
    </row>
    <row r="4020" spans="1:14" ht="15">
      <c r="A4020" s="80"/>
      <c r="B4020" s="81"/>
      <c r="C4020" s="69"/>
      <c r="D4020" s="69"/>
      <c r="E4020" s="69"/>
      <c r="F4020" s="69"/>
      <c r="G4020" s="82"/>
      <c r="H4020" s="78"/>
      <c r="I4020" s="28">
        <f ca="1">SUMIF('IMPORTBFT (ID)'!$A$3:$A$5000,$G$4:$G$7322,'IMPORTBFT (ID)'!$B$3:$B$5000)</f>
        <v>0</v>
      </c>
      <c r="J4020" s="72"/>
      <c r="K4020" s="18" t="str">
        <f t="shared" ca="1" si="0"/>
        <v>-</v>
      </c>
      <c r="L4020" s="19" t="e">
        <f>IF(G4020=#REF!,#REF!,"FALSO")</f>
        <v>#REF!</v>
      </c>
      <c r="M4020" s="75"/>
      <c r="N4020" s="76"/>
    </row>
    <row r="4021" spans="1:14" ht="15">
      <c r="A4021" s="80"/>
      <c r="B4021" s="81"/>
      <c r="C4021" s="69"/>
      <c r="D4021" s="69"/>
      <c r="E4021" s="69"/>
      <c r="F4021" s="69"/>
      <c r="G4021" s="82"/>
      <c r="H4021" s="78"/>
      <c r="I4021" s="28">
        <f ca="1">SUMIF('IMPORTBFT (ID)'!$A$3:$A$5000,$G$4:$G$7322,'IMPORTBFT (ID)'!$B$3:$B$5000)</f>
        <v>0</v>
      </c>
      <c r="J4021" s="72"/>
      <c r="K4021" s="18" t="str">
        <f t="shared" ca="1" si="0"/>
        <v>-</v>
      </c>
      <c r="L4021" s="19" t="e">
        <f>IF(G4021=#REF!,#REF!,"FALSO")</f>
        <v>#REF!</v>
      </c>
      <c r="M4021" s="75"/>
      <c r="N4021" s="76"/>
    </row>
    <row r="4022" spans="1:14" ht="15">
      <c r="A4022" s="80"/>
      <c r="B4022" s="81"/>
      <c r="C4022" s="69"/>
      <c r="D4022" s="69"/>
      <c r="E4022" s="69"/>
      <c r="F4022" s="69"/>
      <c r="G4022" s="82"/>
      <c r="H4022" s="78"/>
      <c r="I4022" s="28">
        <f ca="1">SUMIF('IMPORTBFT (ID)'!$A$3:$A$5000,$G$4:$G$7322,'IMPORTBFT (ID)'!$B$3:$B$5000)</f>
        <v>0</v>
      </c>
      <c r="J4022" s="72"/>
      <c r="K4022" s="18" t="str">
        <f t="shared" ca="1" si="0"/>
        <v>-</v>
      </c>
      <c r="L4022" s="19" t="e">
        <f>IF(G4022=#REF!,#REF!,"FALSO")</f>
        <v>#REF!</v>
      </c>
      <c r="M4022" s="75"/>
      <c r="N4022" s="76"/>
    </row>
    <row r="4023" spans="1:14" ht="15">
      <c r="A4023" s="80"/>
      <c r="B4023" s="81"/>
      <c r="C4023" s="69"/>
      <c r="D4023" s="69"/>
      <c r="E4023" s="69"/>
      <c r="F4023" s="69"/>
      <c r="G4023" s="82"/>
      <c r="H4023" s="78"/>
      <c r="I4023" s="28">
        <f ca="1">SUMIF('IMPORTBFT (ID)'!$A$3:$A$5000,$G$4:$G$7322,'IMPORTBFT (ID)'!$B$3:$B$5000)</f>
        <v>0</v>
      </c>
      <c r="J4023" s="72"/>
      <c r="K4023" s="18" t="str">
        <f t="shared" ca="1" si="0"/>
        <v>-</v>
      </c>
      <c r="L4023" s="19" t="e">
        <f>IF(G4023=#REF!,#REF!,"FALSO")</f>
        <v>#REF!</v>
      </c>
      <c r="M4023" s="75"/>
      <c r="N4023" s="76"/>
    </row>
    <row r="4024" spans="1:14" ht="15">
      <c r="A4024" s="80"/>
      <c r="B4024" s="81"/>
      <c r="C4024" s="69"/>
      <c r="D4024" s="69"/>
      <c r="E4024" s="69"/>
      <c r="F4024" s="69"/>
      <c r="G4024" s="82"/>
      <c r="H4024" s="78"/>
      <c r="I4024" s="28">
        <f ca="1">SUMIF('IMPORTBFT (ID)'!$A$3:$A$5000,$G$4:$G$7322,'IMPORTBFT (ID)'!$B$3:$B$5000)</f>
        <v>0</v>
      </c>
      <c r="J4024" s="72"/>
      <c r="K4024" s="18" t="str">
        <f t="shared" ca="1" si="0"/>
        <v>-</v>
      </c>
      <c r="L4024" s="19" t="e">
        <f>IF(G4024=#REF!,#REF!,"FALSO")</f>
        <v>#REF!</v>
      </c>
      <c r="M4024" s="75"/>
      <c r="N4024" s="76"/>
    </row>
    <row r="4025" spans="1:14" ht="15">
      <c r="A4025" s="80"/>
      <c r="B4025" s="81"/>
      <c r="C4025" s="69"/>
      <c r="D4025" s="69"/>
      <c r="E4025" s="69"/>
      <c r="F4025" s="69"/>
      <c r="G4025" s="82"/>
      <c r="H4025" s="78"/>
      <c r="I4025" s="28">
        <f ca="1">SUMIF('IMPORTBFT (ID)'!$A$3:$A$5000,$G$4:$G$7322,'IMPORTBFT (ID)'!$B$3:$B$5000)</f>
        <v>0</v>
      </c>
      <c r="J4025" s="72"/>
      <c r="K4025" s="18" t="str">
        <f t="shared" ca="1" si="0"/>
        <v>-</v>
      </c>
      <c r="L4025" s="19" t="e">
        <f>IF(G4025=#REF!,#REF!,"FALSO")</f>
        <v>#REF!</v>
      </c>
      <c r="M4025" s="75"/>
      <c r="N4025" s="76"/>
    </row>
    <row r="4026" spans="1:14" ht="15">
      <c r="A4026" s="80"/>
      <c r="B4026" s="81"/>
      <c r="C4026" s="69"/>
      <c r="D4026" s="69"/>
      <c r="E4026" s="69"/>
      <c r="F4026" s="69"/>
      <c r="G4026" s="82"/>
      <c r="H4026" s="78"/>
      <c r="I4026" s="28">
        <f ca="1">SUMIF('IMPORTBFT (ID)'!$A$3:$A$5000,$G$4:$G$7322,'IMPORTBFT (ID)'!$B$3:$B$5000)</f>
        <v>0</v>
      </c>
      <c r="J4026" s="72"/>
      <c r="K4026" s="18" t="str">
        <f t="shared" ca="1" si="0"/>
        <v>-</v>
      </c>
      <c r="L4026" s="19" t="e">
        <f>IF(G4026=#REF!,#REF!,"FALSO")</f>
        <v>#REF!</v>
      </c>
      <c r="M4026" s="75"/>
      <c r="N4026" s="76"/>
    </row>
    <row r="4027" spans="1:14" ht="15">
      <c r="A4027" s="80"/>
      <c r="B4027" s="81"/>
      <c r="C4027" s="69"/>
      <c r="D4027" s="69"/>
      <c r="E4027" s="69"/>
      <c r="F4027" s="69"/>
      <c r="G4027" s="82"/>
      <c r="H4027" s="78"/>
      <c r="I4027" s="28">
        <f ca="1">SUMIF('IMPORTBFT (ID)'!$A$3:$A$5000,$G$4:$G$7322,'IMPORTBFT (ID)'!$B$3:$B$5000)</f>
        <v>0</v>
      </c>
      <c r="J4027" s="72"/>
      <c r="K4027" s="18" t="str">
        <f t="shared" ca="1" si="0"/>
        <v>-</v>
      </c>
      <c r="L4027" s="19" t="e">
        <f>IF(G4027=#REF!,#REF!,"FALSO")</f>
        <v>#REF!</v>
      </c>
      <c r="M4027" s="75"/>
      <c r="N4027" s="76"/>
    </row>
    <row r="4028" spans="1:14" ht="15">
      <c r="A4028" s="80"/>
      <c r="B4028" s="81"/>
      <c r="C4028" s="69"/>
      <c r="D4028" s="69"/>
      <c r="E4028" s="69"/>
      <c r="F4028" s="69"/>
      <c r="G4028" s="82"/>
      <c r="H4028" s="78"/>
      <c r="I4028" s="28">
        <f ca="1">SUMIF('IMPORTBFT (ID)'!$A$3:$A$5000,$G$4:$G$7322,'IMPORTBFT (ID)'!$B$3:$B$5000)</f>
        <v>0</v>
      </c>
      <c r="J4028" s="72"/>
      <c r="K4028" s="18" t="str">
        <f t="shared" ca="1" si="0"/>
        <v>-</v>
      </c>
      <c r="L4028" s="19" t="e">
        <f>IF(G4028=#REF!,#REF!,"FALSO")</f>
        <v>#REF!</v>
      </c>
      <c r="M4028" s="75"/>
      <c r="N4028" s="76"/>
    </row>
    <row r="4029" spans="1:14" ht="15">
      <c r="A4029" s="80"/>
      <c r="B4029" s="81"/>
      <c r="C4029" s="69"/>
      <c r="D4029" s="69"/>
      <c r="E4029" s="69"/>
      <c r="F4029" s="69"/>
      <c r="G4029" s="82"/>
      <c r="H4029" s="78"/>
      <c r="I4029" s="28">
        <f ca="1">SUMIF('IMPORTBFT (ID)'!$A$3:$A$5000,$G$4:$G$7322,'IMPORTBFT (ID)'!$B$3:$B$5000)</f>
        <v>0</v>
      </c>
      <c r="J4029" s="72"/>
      <c r="K4029" s="18" t="str">
        <f t="shared" ca="1" si="0"/>
        <v>-</v>
      </c>
      <c r="L4029" s="19" t="e">
        <f>IF(G4029=#REF!,#REF!,"FALSO")</f>
        <v>#REF!</v>
      </c>
      <c r="M4029" s="75"/>
      <c r="N4029" s="76"/>
    </row>
    <row r="4030" spans="1:14" ht="15">
      <c r="A4030" s="80"/>
      <c r="B4030" s="81"/>
      <c r="C4030" s="69"/>
      <c r="D4030" s="69"/>
      <c r="E4030" s="69"/>
      <c r="F4030" s="69"/>
      <c r="G4030" s="82"/>
      <c r="H4030" s="78"/>
      <c r="I4030" s="28">
        <f ca="1">SUMIF('IMPORTBFT (ID)'!$A$3:$A$5000,$G$4:$G$7322,'IMPORTBFT (ID)'!$B$3:$B$5000)</f>
        <v>0</v>
      </c>
      <c r="J4030" s="72"/>
      <c r="K4030" s="18" t="str">
        <f t="shared" ca="1" si="0"/>
        <v>-</v>
      </c>
      <c r="L4030" s="19" t="e">
        <f>IF(G4030=#REF!,#REF!,"FALSO")</f>
        <v>#REF!</v>
      </c>
      <c r="M4030" s="75"/>
      <c r="N4030" s="76"/>
    </row>
    <row r="4031" spans="1:14" ht="15">
      <c r="A4031" s="80"/>
      <c r="B4031" s="81"/>
      <c r="C4031" s="69"/>
      <c r="D4031" s="69"/>
      <c r="E4031" s="69"/>
      <c r="F4031" s="69"/>
      <c r="G4031" s="82"/>
      <c r="H4031" s="78"/>
      <c r="I4031" s="28">
        <f ca="1">SUMIF('IMPORTBFT (ID)'!$A$3:$A$5000,$G$4:$G$7322,'IMPORTBFT (ID)'!$B$3:$B$5000)</f>
        <v>0</v>
      </c>
      <c r="J4031" s="72"/>
      <c r="K4031" s="18" t="str">
        <f t="shared" ca="1" si="0"/>
        <v>-</v>
      </c>
      <c r="L4031" s="19" t="e">
        <f>IF(G4031=#REF!,#REF!,"FALSO")</f>
        <v>#REF!</v>
      </c>
      <c r="M4031" s="75"/>
      <c r="N4031" s="76"/>
    </row>
    <row r="4032" spans="1:14" ht="15">
      <c r="A4032" s="80"/>
      <c r="B4032" s="81"/>
      <c r="C4032" s="69"/>
      <c r="D4032" s="69"/>
      <c r="E4032" s="69"/>
      <c r="F4032" s="69"/>
      <c r="G4032" s="82"/>
      <c r="H4032" s="78"/>
      <c r="I4032" s="28">
        <f ca="1">SUMIF('IMPORTBFT (ID)'!$A$3:$A$5000,$G$4:$G$7322,'IMPORTBFT (ID)'!$B$3:$B$5000)</f>
        <v>0</v>
      </c>
      <c r="J4032" s="72"/>
      <c r="K4032" s="18" t="str">
        <f t="shared" ca="1" si="0"/>
        <v>-</v>
      </c>
      <c r="L4032" s="19" t="e">
        <f>IF(G4032=#REF!,#REF!,"FALSO")</f>
        <v>#REF!</v>
      </c>
      <c r="M4032" s="75"/>
      <c r="N4032" s="76"/>
    </row>
    <row r="4033" spans="1:14" ht="15">
      <c r="A4033" s="80"/>
      <c r="B4033" s="81"/>
      <c r="C4033" s="69"/>
      <c r="D4033" s="69"/>
      <c r="E4033" s="69"/>
      <c r="F4033" s="69"/>
      <c r="G4033" s="82"/>
      <c r="H4033" s="78"/>
      <c r="I4033" s="28">
        <f ca="1">SUMIF('IMPORTBFT (ID)'!$A$3:$A$5000,$G$4:$G$7322,'IMPORTBFT (ID)'!$B$3:$B$5000)</f>
        <v>0</v>
      </c>
      <c r="J4033" s="72"/>
      <c r="K4033" s="18" t="str">
        <f t="shared" ca="1" si="0"/>
        <v>-</v>
      </c>
      <c r="L4033" s="19" t="e">
        <f>IF(G4033=#REF!,#REF!,"FALSO")</f>
        <v>#REF!</v>
      </c>
      <c r="M4033" s="75"/>
      <c r="N4033" s="76"/>
    </row>
    <row r="4034" spans="1:14" ht="15">
      <c r="A4034" s="80"/>
      <c r="B4034" s="81"/>
      <c r="C4034" s="69"/>
      <c r="D4034" s="69"/>
      <c r="E4034" s="69"/>
      <c r="F4034" s="69"/>
      <c r="G4034" s="82"/>
      <c r="H4034" s="78"/>
      <c r="I4034" s="28">
        <f ca="1">SUMIF('IMPORTBFT (ID)'!$A$3:$A$5000,$G$4:$G$7322,'IMPORTBFT (ID)'!$B$3:$B$5000)</f>
        <v>0</v>
      </c>
      <c r="J4034" s="72"/>
      <c r="K4034" s="18" t="str">
        <f t="shared" ca="1" si="0"/>
        <v>-</v>
      </c>
      <c r="L4034" s="19" t="e">
        <f>IF(G4034=#REF!,#REF!,"FALSO")</f>
        <v>#REF!</v>
      </c>
      <c r="M4034" s="75"/>
      <c r="N4034" s="76"/>
    </row>
    <row r="4035" spans="1:14" ht="15">
      <c r="A4035" s="80"/>
      <c r="B4035" s="81"/>
      <c r="C4035" s="69"/>
      <c r="D4035" s="69"/>
      <c r="E4035" s="69"/>
      <c r="F4035" s="69"/>
      <c r="G4035" s="82"/>
      <c r="H4035" s="78"/>
      <c r="I4035" s="28">
        <f ca="1">SUMIF('IMPORTBFT (ID)'!$A$3:$A$5000,$G$4:$G$7322,'IMPORTBFT (ID)'!$B$3:$B$5000)</f>
        <v>0</v>
      </c>
      <c r="J4035" s="72"/>
      <c r="K4035" s="18" t="str">
        <f t="shared" ca="1" si="0"/>
        <v>-</v>
      </c>
      <c r="L4035" s="19" t="e">
        <f>IF(G4035=#REF!,#REF!,"FALSO")</f>
        <v>#REF!</v>
      </c>
      <c r="M4035" s="75"/>
      <c r="N4035" s="76"/>
    </row>
    <row r="4036" spans="1:14" ht="15">
      <c r="A4036" s="80"/>
      <c r="B4036" s="81"/>
      <c r="C4036" s="69"/>
      <c r="D4036" s="69"/>
      <c r="E4036" s="69"/>
      <c r="F4036" s="69"/>
      <c r="G4036" s="82"/>
      <c r="H4036" s="78"/>
      <c r="I4036" s="28">
        <f ca="1">SUMIF('IMPORTBFT (ID)'!$A$3:$A$5000,$G$4:$G$7322,'IMPORTBFT (ID)'!$B$3:$B$5000)</f>
        <v>0</v>
      </c>
      <c r="J4036" s="72"/>
      <c r="K4036" s="18" t="str">
        <f t="shared" ca="1" si="0"/>
        <v>-</v>
      </c>
      <c r="L4036" s="19" t="e">
        <f>IF(G4036=#REF!,#REF!,"FALSO")</f>
        <v>#REF!</v>
      </c>
      <c r="M4036" s="75"/>
      <c r="N4036" s="76"/>
    </row>
    <row r="4037" spans="1:14" ht="15">
      <c r="A4037" s="80"/>
      <c r="B4037" s="81"/>
      <c r="C4037" s="69"/>
      <c r="D4037" s="69"/>
      <c r="E4037" s="69"/>
      <c r="F4037" s="69"/>
      <c r="G4037" s="82"/>
      <c r="H4037" s="78"/>
      <c r="I4037" s="28">
        <f ca="1">SUMIF('IMPORTBFT (ID)'!$A$3:$A$5000,$G$4:$G$7322,'IMPORTBFT (ID)'!$B$3:$B$5000)</f>
        <v>0</v>
      </c>
      <c r="J4037" s="72"/>
      <c r="K4037" s="18" t="str">
        <f t="shared" ca="1" si="0"/>
        <v>-</v>
      </c>
      <c r="L4037" s="19" t="e">
        <f>IF(G4037=#REF!,#REF!,"FALSO")</f>
        <v>#REF!</v>
      </c>
      <c r="M4037" s="75"/>
      <c r="N4037" s="76"/>
    </row>
    <row r="4038" spans="1:14" ht="15">
      <c r="A4038" s="80"/>
      <c r="B4038" s="81"/>
      <c r="C4038" s="69"/>
      <c r="D4038" s="69"/>
      <c r="E4038" s="69"/>
      <c r="F4038" s="69"/>
      <c r="G4038" s="82"/>
      <c r="H4038" s="78"/>
      <c r="I4038" s="28">
        <f ca="1">SUMIF('IMPORTBFT (ID)'!$A$3:$A$5000,$G$4:$G$7322,'IMPORTBFT (ID)'!$B$3:$B$5000)</f>
        <v>0</v>
      </c>
      <c r="J4038" s="72"/>
      <c r="K4038" s="18" t="str">
        <f t="shared" ca="1" si="0"/>
        <v>-</v>
      </c>
      <c r="L4038" s="19" t="e">
        <f>IF(G4038=#REF!,#REF!,"FALSO")</f>
        <v>#REF!</v>
      </c>
      <c r="M4038" s="75"/>
      <c r="N4038" s="76"/>
    </row>
    <row r="4039" spans="1:14" ht="15">
      <c r="A4039" s="80"/>
      <c r="B4039" s="81"/>
      <c r="C4039" s="69"/>
      <c r="D4039" s="69"/>
      <c r="E4039" s="69"/>
      <c r="F4039" s="69"/>
      <c r="G4039" s="82"/>
      <c r="H4039" s="78"/>
      <c r="I4039" s="28">
        <f ca="1">SUMIF('IMPORTBFT (ID)'!$A$3:$A$5000,$G$4:$G$7322,'IMPORTBFT (ID)'!$B$3:$B$5000)</f>
        <v>0</v>
      </c>
      <c r="J4039" s="72"/>
      <c r="K4039" s="18" t="str">
        <f t="shared" ca="1" si="0"/>
        <v>-</v>
      </c>
      <c r="L4039" s="19" t="e">
        <f>IF(G4039=#REF!,#REF!,"FALSO")</f>
        <v>#REF!</v>
      </c>
      <c r="M4039" s="75"/>
      <c r="N4039" s="76"/>
    </row>
    <row r="4040" spans="1:14" ht="15">
      <c r="A4040" s="80"/>
      <c r="B4040" s="81"/>
      <c r="C4040" s="69"/>
      <c r="D4040" s="69"/>
      <c r="E4040" s="69"/>
      <c r="F4040" s="69"/>
      <c r="G4040" s="82"/>
      <c r="H4040" s="78"/>
      <c r="I4040" s="28">
        <f ca="1">SUMIF('IMPORTBFT (ID)'!$A$3:$A$5000,$G$4:$G$7322,'IMPORTBFT (ID)'!$B$3:$B$5000)</f>
        <v>0</v>
      </c>
      <c r="J4040" s="72"/>
      <c r="K4040" s="18" t="str">
        <f t="shared" ca="1" si="0"/>
        <v>-</v>
      </c>
      <c r="L4040" s="19" t="e">
        <f>IF(G4040=#REF!,#REF!,"FALSO")</f>
        <v>#REF!</v>
      </c>
      <c r="M4040" s="75"/>
      <c r="N4040" s="76"/>
    </row>
    <row r="4041" spans="1:14" ht="15">
      <c r="A4041" s="80"/>
      <c r="B4041" s="81"/>
      <c r="C4041" s="69"/>
      <c r="D4041" s="69"/>
      <c r="E4041" s="69"/>
      <c r="F4041" s="69"/>
      <c r="G4041" s="82"/>
      <c r="H4041" s="78"/>
      <c r="I4041" s="28">
        <f ca="1">SUMIF('IMPORTBFT (ID)'!$A$3:$A$5000,$G$4:$G$7322,'IMPORTBFT (ID)'!$B$3:$B$5000)</f>
        <v>0</v>
      </c>
      <c r="J4041" s="72"/>
      <c r="K4041" s="18" t="str">
        <f t="shared" ca="1" si="0"/>
        <v>-</v>
      </c>
      <c r="L4041" s="19" t="e">
        <f>IF(G4041=#REF!,#REF!,"FALSO")</f>
        <v>#REF!</v>
      </c>
      <c r="M4041" s="75"/>
      <c r="N4041" s="76"/>
    </row>
    <row r="4042" spans="1:14" ht="15">
      <c r="A4042" s="80"/>
      <c r="B4042" s="81"/>
      <c r="C4042" s="69"/>
      <c r="D4042" s="69"/>
      <c r="E4042" s="69"/>
      <c r="F4042" s="69"/>
      <c r="G4042" s="82"/>
      <c r="H4042" s="78"/>
      <c r="I4042" s="28">
        <f ca="1">SUMIF('IMPORTBFT (ID)'!$A$3:$A$5000,$G$4:$G$7322,'IMPORTBFT (ID)'!$B$3:$B$5000)</f>
        <v>0</v>
      </c>
      <c r="J4042" s="72"/>
      <c r="K4042" s="18" t="str">
        <f t="shared" ca="1" si="0"/>
        <v>-</v>
      </c>
      <c r="L4042" s="19" t="e">
        <f>IF(G4042=#REF!,#REF!,"FALSO")</f>
        <v>#REF!</v>
      </c>
      <c r="M4042" s="75"/>
      <c r="N4042" s="76"/>
    </row>
    <row r="4043" spans="1:14" ht="15">
      <c r="A4043" s="80"/>
      <c r="B4043" s="81"/>
      <c r="C4043" s="69"/>
      <c r="D4043" s="69"/>
      <c r="E4043" s="69"/>
      <c r="F4043" s="69"/>
      <c r="G4043" s="82"/>
      <c r="H4043" s="78"/>
      <c r="I4043" s="28">
        <f ca="1">SUMIF('IMPORTBFT (ID)'!$A$3:$A$5000,$G$4:$G$7322,'IMPORTBFT (ID)'!$B$3:$B$5000)</f>
        <v>0</v>
      </c>
      <c r="J4043" s="72"/>
      <c r="K4043" s="18" t="str">
        <f t="shared" ca="1" si="0"/>
        <v>-</v>
      </c>
      <c r="L4043" s="19" t="e">
        <f>IF(G4043=#REF!,#REF!,"FALSO")</f>
        <v>#REF!</v>
      </c>
      <c r="M4043" s="75"/>
      <c r="N4043" s="76"/>
    </row>
    <row r="4044" spans="1:14" ht="15">
      <c r="A4044" s="80"/>
      <c r="B4044" s="81"/>
      <c r="C4044" s="69"/>
      <c r="D4044" s="69"/>
      <c r="E4044" s="69"/>
      <c r="F4044" s="69"/>
      <c r="G4044" s="82"/>
      <c r="H4044" s="78"/>
      <c r="I4044" s="28">
        <f ca="1">SUMIF('IMPORTBFT (ID)'!$A$3:$A$5000,$G$4:$G$7322,'IMPORTBFT (ID)'!$B$3:$B$5000)</f>
        <v>0</v>
      </c>
      <c r="J4044" s="72"/>
      <c r="K4044" s="18" t="str">
        <f t="shared" ca="1" si="0"/>
        <v>-</v>
      </c>
      <c r="L4044" s="19" t="e">
        <f>IF(G4044=#REF!,#REF!,"FALSO")</f>
        <v>#REF!</v>
      </c>
      <c r="M4044" s="75"/>
      <c r="N4044" s="76"/>
    </row>
    <row r="4045" spans="1:14" ht="15">
      <c r="A4045" s="80"/>
      <c r="B4045" s="81"/>
      <c r="C4045" s="69"/>
      <c r="D4045" s="69"/>
      <c r="E4045" s="69"/>
      <c r="F4045" s="69"/>
      <c r="G4045" s="82"/>
      <c r="H4045" s="78"/>
      <c r="I4045" s="28">
        <f ca="1">SUMIF('IMPORTBFT (ID)'!$A$3:$A$5000,$G$4:$G$7322,'IMPORTBFT (ID)'!$B$3:$B$5000)</f>
        <v>0</v>
      </c>
      <c r="J4045" s="72"/>
      <c r="K4045" s="18" t="str">
        <f t="shared" ca="1" si="0"/>
        <v>-</v>
      </c>
      <c r="L4045" s="19" t="e">
        <f>IF(G4045=#REF!,#REF!,"FALSO")</f>
        <v>#REF!</v>
      </c>
      <c r="M4045" s="75"/>
      <c r="N4045" s="76"/>
    </row>
    <row r="4046" spans="1:14" ht="15">
      <c r="A4046" s="80"/>
      <c r="B4046" s="81"/>
      <c r="C4046" s="69"/>
      <c r="D4046" s="69"/>
      <c r="E4046" s="69"/>
      <c r="F4046" s="69"/>
      <c r="G4046" s="82"/>
      <c r="H4046" s="78"/>
      <c r="I4046" s="28">
        <f ca="1">SUMIF('IMPORTBFT (ID)'!$A$3:$A$5000,$G$4:$G$7322,'IMPORTBFT (ID)'!$B$3:$B$5000)</f>
        <v>0</v>
      </c>
      <c r="J4046" s="72"/>
      <c r="K4046" s="18" t="str">
        <f t="shared" ca="1" si="0"/>
        <v>-</v>
      </c>
      <c r="L4046" s="19" t="e">
        <f>IF(G4046=#REF!,#REF!,"FALSO")</f>
        <v>#REF!</v>
      </c>
      <c r="M4046" s="75"/>
      <c r="N4046" s="76"/>
    </row>
    <row r="4047" spans="1:14" ht="15">
      <c r="A4047" s="80"/>
      <c r="B4047" s="81"/>
      <c r="C4047" s="69"/>
      <c r="D4047" s="69"/>
      <c r="E4047" s="69"/>
      <c r="F4047" s="69"/>
      <c r="G4047" s="82"/>
      <c r="H4047" s="78"/>
      <c r="I4047" s="28">
        <f ca="1">SUMIF('IMPORTBFT (ID)'!$A$3:$A$5000,$G$4:$G$7322,'IMPORTBFT (ID)'!$B$3:$B$5000)</f>
        <v>0</v>
      </c>
      <c r="J4047" s="72"/>
      <c r="K4047" s="18" t="str">
        <f t="shared" ca="1" si="0"/>
        <v>-</v>
      </c>
      <c r="L4047" s="19" t="e">
        <f>IF(G4047=#REF!,#REF!,"FALSO")</f>
        <v>#REF!</v>
      </c>
      <c r="M4047" s="75"/>
      <c r="N4047" s="76"/>
    </row>
    <row r="4048" spans="1:14" ht="15">
      <c r="A4048" s="80"/>
      <c r="B4048" s="81"/>
      <c r="C4048" s="69"/>
      <c r="D4048" s="69"/>
      <c r="E4048" s="69"/>
      <c r="F4048" s="69"/>
      <c r="G4048" s="82"/>
      <c r="H4048" s="78"/>
      <c r="I4048" s="28">
        <f ca="1">SUMIF('IMPORTBFT (ID)'!$A$3:$A$5000,$G$4:$G$7322,'IMPORTBFT (ID)'!$B$3:$B$5000)</f>
        <v>0</v>
      </c>
      <c r="J4048" s="72"/>
      <c r="K4048" s="18" t="str">
        <f t="shared" ca="1" si="0"/>
        <v>-</v>
      </c>
      <c r="L4048" s="19" t="e">
        <f>IF(G4048=#REF!,#REF!,"FALSO")</f>
        <v>#REF!</v>
      </c>
      <c r="M4048" s="75"/>
      <c r="N4048" s="76"/>
    </row>
    <row r="4049" spans="1:14" ht="15">
      <c r="A4049" s="80"/>
      <c r="B4049" s="81"/>
      <c r="C4049" s="69"/>
      <c r="D4049" s="69"/>
      <c r="E4049" s="69"/>
      <c r="F4049" s="69"/>
      <c r="G4049" s="82"/>
      <c r="H4049" s="78"/>
      <c r="I4049" s="28">
        <f ca="1">SUMIF('IMPORTBFT (ID)'!$A$3:$A$5000,$G$4:$G$7322,'IMPORTBFT (ID)'!$B$3:$B$5000)</f>
        <v>0</v>
      </c>
      <c r="J4049" s="72"/>
      <c r="K4049" s="18" t="str">
        <f t="shared" ca="1" si="0"/>
        <v>-</v>
      </c>
      <c r="L4049" s="19" t="e">
        <f>IF(G4049=#REF!,#REF!,"FALSO")</f>
        <v>#REF!</v>
      </c>
      <c r="M4049" s="75"/>
      <c r="N4049" s="76"/>
    </row>
    <row r="4050" spans="1:14" ht="15">
      <c r="A4050" s="80"/>
      <c r="B4050" s="81"/>
      <c r="C4050" s="69"/>
      <c r="D4050" s="69"/>
      <c r="E4050" s="69"/>
      <c r="F4050" s="69"/>
      <c r="G4050" s="82"/>
      <c r="H4050" s="78"/>
      <c r="I4050" s="28">
        <f ca="1">SUMIF('IMPORTBFT (ID)'!$A$3:$A$5000,$G$4:$G$7322,'IMPORTBFT (ID)'!$B$3:$B$5000)</f>
        <v>0</v>
      </c>
      <c r="J4050" s="72"/>
      <c r="K4050" s="18" t="str">
        <f t="shared" ca="1" si="0"/>
        <v>-</v>
      </c>
      <c r="L4050" s="19" t="e">
        <f>IF(G4050=#REF!,#REF!,"FALSO")</f>
        <v>#REF!</v>
      </c>
      <c r="M4050" s="75"/>
      <c r="N4050" s="76"/>
    </row>
    <row r="4051" spans="1:14" ht="15">
      <c r="A4051" s="80"/>
      <c r="B4051" s="81"/>
      <c r="C4051" s="69"/>
      <c r="D4051" s="69"/>
      <c r="E4051" s="69"/>
      <c r="F4051" s="69"/>
      <c r="G4051" s="82"/>
      <c r="H4051" s="78"/>
      <c r="I4051" s="28">
        <f ca="1">SUMIF('IMPORTBFT (ID)'!$A$3:$A$5000,$G$4:$G$7322,'IMPORTBFT (ID)'!$B$3:$B$5000)</f>
        <v>0</v>
      </c>
      <c r="J4051" s="72"/>
      <c r="K4051" s="18" t="str">
        <f t="shared" ca="1" si="0"/>
        <v>-</v>
      </c>
      <c r="L4051" s="19" t="e">
        <f>IF(G4051=#REF!,#REF!,"FALSO")</f>
        <v>#REF!</v>
      </c>
      <c r="M4051" s="75"/>
      <c r="N4051" s="76"/>
    </row>
    <row r="4052" spans="1:14" ht="15">
      <c r="A4052" s="80"/>
      <c r="B4052" s="81"/>
      <c r="C4052" s="69"/>
      <c r="D4052" s="69"/>
      <c r="E4052" s="69"/>
      <c r="F4052" s="69"/>
      <c r="G4052" s="82"/>
      <c r="H4052" s="78"/>
      <c r="I4052" s="28">
        <f ca="1">SUMIF('IMPORTBFT (ID)'!$A$3:$A$5000,$G$4:$G$7322,'IMPORTBFT (ID)'!$B$3:$B$5000)</f>
        <v>0</v>
      </c>
      <c r="J4052" s="72"/>
      <c r="K4052" s="18" t="str">
        <f t="shared" ca="1" si="0"/>
        <v>-</v>
      </c>
      <c r="L4052" s="19" t="e">
        <f>IF(G4052=#REF!,#REF!,"FALSO")</f>
        <v>#REF!</v>
      </c>
      <c r="M4052" s="75"/>
      <c r="N4052" s="76"/>
    </row>
    <row r="4053" spans="1:14" ht="15">
      <c r="A4053" s="80"/>
      <c r="B4053" s="81"/>
      <c r="C4053" s="69"/>
      <c r="D4053" s="69"/>
      <c r="E4053" s="69"/>
      <c r="F4053" s="69"/>
      <c r="G4053" s="82"/>
      <c r="H4053" s="78"/>
      <c r="I4053" s="28">
        <f ca="1">SUMIF('IMPORTBFT (ID)'!$A$3:$A$5000,$G$4:$G$7322,'IMPORTBFT (ID)'!$B$3:$B$5000)</f>
        <v>0</v>
      </c>
      <c r="J4053" s="72"/>
      <c r="K4053" s="18" t="str">
        <f t="shared" ca="1" si="0"/>
        <v>-</v>
      </c>
      <c r="L4053" s="19" t="e">
        <f>IF(G4053=#REF!,#REF!,"FALSO")</f>
        <v>#REF!</v>
      </c>
      <c r="M4053" s="75"/>
      <c r="N4053" s="76"/>
    </row>
    <row r="4054" spans="1:14" ht="15">
      <c r="A4054" s="80"/>
      <c r="B4054" s="81"/>
      <c r="C4054" s="69"/>
      <c r="D4054" s="69"/>
      <c r="E4054" s="69"/>
      <c r="F4054" s="69"/>
      <c r="G4054" s="82"/>
      <c r="H4054" s="78"/>
      <c r="I4054" s="28">
        <f ca="1">SUMIF('IMPORTBFT (ID)'!$A$3:$A$5000,$G$4:$G$7322,'IMPORTBFT (ID)'!$B$3:$B$5000)</f>
        <v>0</v>
      </c>
      <c r="J4054" s="72"/>
      <c r="K4054" s="18" t="str">
        <f t="shared" ca="1" si="0"/>
        <v>-</v>
      </c>
      <c r="L4054" s="19" t="e">
        <f>IF(G4054=#REF!,#REF!,"FALSO")</f>
        <v>#REF!</v>
      </c>
      <c r="M4054" s="75"/>
      <c r="N4054" s="76"/>
    </row>
    <row r="4055" spans="1:14" ht="15">
      <c r="A4055" s="80"/>
      <c r="B4055" s="81"/>
      <c r="C4055" s="69"/>
      <c r="D4055" s="69"/>
      <c r="E4055" s="69"/>
      <c r="F4055" s="69"/>
      <c r="G4055" s="82"/>
      <c r="H4055" s="78"/>
      <c r="I4055" s="28">
        <f ca="1">SUMIF('IMPORTBFT (ID)'!$A$3:$A$5000,$G$4:$G$7322,'IMPORTBFT (ID)'!$B$3:$B$5000)</f>
        <v>0</v>
      </c>
      <c r="J4055" s="72"/>
      <c r="K4055" s="18" t="str">
        <f t="shared" ca="1" si="0"/>
        <v>-</v>
      </c>
      <c r="L4055" s="19" t="e">
        <f>IF(G4055=#REF!,#REF!,"FALSO")</f>
        <v>#REF!</v>
      </c>
      <c r="M4055" s="75"/>
      <c r="N4055" s="76"/>
    </row>
    <row r="4056" spans="1:14" ht="15">
      <c r="A4056" s="80"/>
      <c r="B4056" s="81"/>
      <c r="C4056" s="69"/>
      <c r="D4056" s="69"/>
      <c r="E4056" s="69"/>
      <c r="F4056" s="69"/>
      <c r="G4056" s="82"/>
      <c r="H4056" s="78"/>
      <c r="I4056" s="28">
        <f ca="1">SUMIF('IMPORTBFT (ID)'!$A$3:$A$5000,$G$4:$G$7322,'IMPORTBFT (ID)'!$B$3:$B$5000)</f>
        <v>0</v>
      </c>
      <c r="J4056" s="72"/>
      <c r="K4056" s="18" t="str">
        <f t="shared" ca="1" si="0"/>
        <v>-</v>
      </c>
      <c r="L4056" s="19" t="e">
        <f>IF(G4056=#REF!,#REF!,"FALSO")</f>
        <v>#REF!</v>
      </c>
      <c r="M4056" s="75"/>
      <c r="N4056" s="76"/>
    </row>
    <row r="4057" spans="1:14" ht="15">
      <c r="A4057" s="80"/>
      <c r="B4057" s="81"/>
      <c r="C4057" s="69"/>
      <c r="D4057" s="69"/>
      <c r="E4057" s="69"/>
      <c r="F4057" s="69"/>
      <c r="G4057" s="82"/>
      <c r="H4057" s="78"/>
      <c r="I4057" s="28">
        <f ca="1">SUMIF('IMPORTBFT (ID)'!$A$3:$A$5000,$G$4:$G$7322,'IMPORTBFT (ID)'!$B$3:$B$5000)</f>
        <v>0</v>
      </c>
      <c r="J4057" s="72"/>
      <c r="K4057" s="18" t="str">
        <f t="shared" ca="1" si="0"/>
        <v>-</v>
      </c>
      <c r="L4057" s="19" t="e">
        <f>IF(G4057=#REF!,#REF!,"FALSO")</f>
        <v>#REF!</v>
      </c>
      <c r="M4057" s="75"/>
      <c r="N4057" s="76"/>
    </row>
    <row r="4058" spans="1:14" ht="15">
      <c r="A4058" s="80"/>
      <c r="B4058" s="81"/>
      <c r="C4058" s="69"/>
      <c r="D4058" s="69"/>
      <c r="E4058" s="69"/>
      <c r="F4058" s="69"/>
      <c r="G4058" s="82"/>
      <c r="H4058" s="78"/>
      <c r="I4058" s="28">
        <f ca="1">SUMIF('IMPORTBFT (ID)'!$A$3:$A$5000,$G$4:$G$7322,'IMPORTBFT (ID)'!$B$3:$B$5000)</f>
        <v>0</v>
      </c>
      <c r="J4058" s="72"/>
      <c r="K4058" s="18" t="str">
        <f t="shared" ca="1" si="0"/>
        <v>-</v>
      </c>
      <c r="L4058" s="19" t="e">
        <f>IF(G4058=#REF!,#REF!,"FALSO")</f>
        <v>#REF!</v>
      </c>
      <c r="M4058" s="75"/>
      <c r="N4058" s="76"/>
    </row>
    <row r="4059" spans="1:14" ht="15">
      <c r="A4059" s="80"/>
      <c r="B4059" s="81"/>
      <c r="C4059" s="69"/>
      <c r="D4059" s="69"/>
      <c r="E4059" s="69"/>
      <c r="F4059" s="69"/>
      <c r="G4059" s="82"/>
      <c r="H4059" s="78"/>
      <c r="I4059" s="28">
        <f ca="1">SUMIF('IMPORTBFT (ID)'!$A$3:$A$5000,$G$4:$G$7322,'IMPORTBFT (ID)'!$B$3:$B$5000)</f>
        <v>0</v>
      </c>
      <c r="J4059" s="72"/>
      <c r="K4059" s="18" t="str">
        <f t="shared" ca="1" si="0"/>
        <v>-</v>
      </c>
      <c r="L4059" s="19" t="e">
        <f>IF(G4059=#REF!,#REF!,"FALSO")</f>
        <v>#REF!</v>
      </c>
      <c r="M4059" s="75"/>
      <c r="N4059" s="76"/>
    </row>
    <row r="4060" spans="1:14" ht="15">
      <c r="A4060" s="80"/>
      <c r="B4060" s="81"/>
      <c r="C4060" s="69"/>
      <c r="D4060" s="69"/>
      <c r="E4060" s="69"/>
      <c r="F4060" s="69"/>
      <c r="G4060" s="82"/>
      <c r="H4060" s="78"/>
      <c r="I4060" s="28">
        <f ca="1">SUMIF('IMPORTBFT (ID)'!$A$3:$A$5000,$G$4:$G$7322,'IMPORTBFT (ID)'!$B$3:$B$5000)</f>
        <v>0</v>
      </c>
      <c r="J4060" s="72"/>
      <c r="K4060" s="18" t="str">
        <f t="shared" ca="1" si="0"/>
        <v>-</v>
      </c>
      <c r="L4060" s="19" t="e">
        <f>IF(G4060=#REF!,#REF!,"FALSO")</f>
        <v>#REF!</v>
      </c>
      <c r="M4060" s="75"/>
      <c r="N4060" s="76"/>
    </row>
    <row r="4061" spans="1:14" ht="15">
      <c r="A4061" s="80"/>
      <c r="B4061" s="81"/>
      <c r="C4061" s="69"/>
      <c r="D4061" s="69"/>
      <c r="E4061" s="69"/>
      <c r="F4061" s="69"/>
      <c r="G4061" s="82"/>
      <c r="H4061" s="78"/>
      <c r="I4061" s="28">
        <f ca="1">SUMIF('IMPORTBFT (ID)'!$A$3:$A$5000,$G$4:$G$7322,'IMPORTBFT (ID)'!$B$3:$B$5000)</f>
        <v>0</v>
      </c>
      <c r="J4061" s="72"/>
      <c r="K4061" s="18" t="str">
        <f t="shared" ca="1" si="0"/>
        <v>-</v>
      </c>
      <c r="L4061" s="19" t="e">
        <f>IF(G4061=#REF!,#REF!,"FALSO")</f>
        <v>#REF!</v>
      </c>
      <c r="M4061" s="75"/>
      <c r="N4061" s="76"/>
    </row>
    <row r="4062" spans="1:14" ht="15">
      <c r="A4062" s="80"/>
      <c r="B4062" s="81"/>
      <c r="C4062" s="69"/>
      <c r="D4062" s="69"/>
      <c r="E4062" s="69"/>
      <c r="F4062" s="69"/>
      <c r="G4062" s="82"/>
      <c r="H4062" s="78"/>
      <c r="I4062" s="28">
        <f ca="1">SUMIF('IMPORTBFT (ID)'!$A$3:$A$5000,$G$4:$G$7322,'IMPORTBFT (ID)'!$B$3:$B$5000)</f>
        <v>0</v>
      </c>
      <c r="J4062" s="72"/>
      <c r="K4062" s="18" t="str">
        <f t="shared" ca="1" si="0"/>
        <v>-</v>
      </c>
      <c r="L4062" s="19" t="e">
        <f>IF(G4062=#REF!,#REF!,"FALSO")</f>
        <v>#REF!</v>
      </c>
      <c r="M4062" s="75"/>
      <c r="N4062" s="76"/>
    </row>
    <row r="4063" spans="1:14" ht="15">
      <c r="A4063" s="80"/>
      <c r="B4063" s="81"/>
      <c r="C4063" s="69"/>
      <c r="D4063" s="69"/>
      <c r="E4063" s="69"/>
      <c r="F4063" s="69"/>
      <c r="G4063" s="82"/>
      <c r="H4063" s="78"/>
      <c r="I4063" s="28">
        <f ca="1">SUMIF('IMPORTBFT (ID)'!$A$3:$A$5000,$G$4:$G$7322,'IMPORTBFT (ID)'!$B$3:$B$5000)</f>
        <v>0</v>
      </c>
      <c r="J4063" s="72"/>
      <c r="K4063" s="18" t="str">
        <f t="shared" ca="1" si="0"/>
        <v>-</v>
      </c>
      <c r="L4063" s="19" t="e">
        <f>IF(G4063=#REF!,#REF!,"FALSO")</f>
        <v>#REF!</v>
      </c>
      <c r="M4063" s="75"/>
      <c r="N4063" s="76"/>
    </row>
    <row r="4064" spans="1:14" ht="15">
      <c r="A4064" s="80"/>
      <c r="B4064" s="81"/>
      <c r="C4064" s="69"/>
      <c r="D4064" s="69"/>
      <c r="E4064" s="69"/>
      <c r="F4064" s="69"/>
      <c r="G4064" s="82"/>
      <c r="H4064" s="78"/>
      <c r="I4064" s="28">
        <f ca="1">SUMIF('IMPORTBFT (ID)'!$A$3:$A$5000,$G$4:$G$7322,'IMPORTBFT (ID)'!$B$3:$B$5000)</f>
        <v>0</v>
      </c>
      <c r="J4064" s="72"/>
      <c r="K4064" s="18" t="str">
        <f t="shared" ca="1" si="0"/>
        <v>-</v>
      </c>
      <c r="L4064" s="19" t="e">
        <f>IF(G4064=#REF!,#REF!,"FALSO")</f>
        <v>#REF!</v>
      </c>
      <c r="M4064" s="75"/>
      <c r="N4064" s="76"/>
    </row>
    <row r="4065" spans="1:14" ht="15">
      <c r="A4065" s="80"/>
      <c r="B4065" s="81"/>
      <c r="C4065" s="69"/>
      <c r="D4065" s="69"/>
      <c r="E4065" s="69"/>
      <c r="F4065" s="69"/>
      <c r="G4065" s="82"/>
      <c r="H4065" s="78"/>
      <c r="I4065" s="28">
        <f ca="1">SUMIF('IMPORTBFT (ID)'!$A$3:$A$5000,$G$4:$G$7322,'IMPORTBFT (ID)'!$B$3:$B$5000)</f>
        <v>0</v>
      </c>
      <c r="J4065" s="72"/>
      <c r="K4065" s="18" t="str">
        <f t="shared" ca="1" si="0"/>
        <v>-</v>
      </c>
      <c r="L4065" s="19" t="e">
        <f>IF(G4065=#REF!,#REF!,"FALSO")</f>
        <v>#REF!</v>
      </c>
      <c r="M4065" s="75"/>
      <c r="N4065" s="76"/>
    </row>
    <row r="4066" spans="1:14" ht="15">
      <c r="A4066" s="80"/>
      <c r="B4066" s="81"/>
      <c r="C4066" s="69"/>
      <c r="D4066" s="69"/>
      <c r="E4066" s="69"/>
      <c r="F4066" s="69"/>
      <c r="G4066" s="82"/>
      <c r="H4066" s="78"/>
      <c r="I4066" s="28">
        <f ca="1">SUMIF('IMPORTBFT (ID)'!$A$3:$A$5000,$G$4:$G$7322,'IMPORTBFT (ID)'!$B$3:$B$5000)</f>
        <v>0</v>
      </c>
      <c r="J4066" s="72"/>
      <c r="K4066" s="18" t="str">
        <f t="shared" ca="1" si="0"/>
        <v>-</v>
      </c>
      <c r="L4066" s="19" t="e">
        <f>IF(G4066=#REF!,#REF!,"FALSO")</f>
        <v>#REF!</v>
      </c>
      <c r="M4066" s="75"/>
      <c r="N4066" s="76"/>
    </row>
    <row r="4067" spans="1:14" ht="15">
      <c r="A4067" s="80"/>
      <c r="B4067" s="81"/>
      <c r="C4067" s="69"/>
      <c r="D4067" s="69"/>
      <c r="E4067" s="69"/>
      <c r="F4067" s="69"/>
      <c r="G4067" s="82"/>
      <c r="H4067" s="78"/>
      <c r="I4067" s="28">
        <f ca="1">SUMIF('IMPORTBFT (ID)'!$A$3:$A$5000,$G$4:$G$7322,'IMPORTBFT (ID)'!$B$3:$B$5000)</f>
        <v>0</v>
      </c>
      <c r="J4067" s="72"/>
      <c r="K4067" s="18" t="str">
        <f t="shared" ca="1" si="0"/>
        <v>-</v>
      </c>
      <c r="L4067" s="19" t="e">
        <f>IF(G4067=#REF!,#REF!,"FALSO")</f>
        <v>#REF!</v>
      </c>
      <c r="M4067" s="75"/>
      <c r="N4067" s="76"/>
    </row>
    <row r="4068" spans="1:14" ht="15">
      <c r="A4068" s="80"/>
      <c r="B4068" s="81"/>
      <c r="C4068" s="69"/>
      <c r="D4068" s="69"/>
      <c r="E4068" s="69"/>
      <c r="F4068" s="69"/>
      <c r="G4068" s="82"/>
      <c r="H4068" s="78"/>
      <c r="I4068" s="28">
        <f ca="1">SUMIF('IMPORTBFT (ID)'!$A$3:$A$5000,$G$4:$G$7322,'IMPORTBFT (ID)'!$B$3:$B$5000)</f>
        <v>0</v>
      </c>
      <c r="J4068" s="72"/>
      <c r="K4068" s="18" t="str">
        <f t="shared" ca="1" si="0"/>
        <v>-</v>
      </c>
      <c r="L4068" s="19" t="e">
        <f>IF(G4068=#REF!,#REF!,"FALSO")</f>
        <v>#REF!</v>
      </c>
      <c r="M4068" s="75"/>
      <c r="N4068" s="76"/>
    </row>
    <row r="4069" spans="1:14" ht="15">
      <c r="A4069" s="80"/>
      <c r="B4069" s="81"/>
      <c r="C4069" s="69"/>
      <c r="D4069" s="69"/>
      <c r="E4069" s="69"/>
      <c r="F4069" s="69"/>
      <c r="G4069" s="82"/>
      <c r="H4069" s="78"/>
      <c r="I4069" s="28">
        <f ca="1">SUMIF('IMPORTBFT (ID)'!$A$3:$A$5000,$G$4:$G$7322,'IMPORTBFT (ID)'!$B$3:$B$5000)</f>
        <v>0</v>
      </c>
      <c r="J4069" s="72"/>
      <c r="K4069" s="18" t="str">
        <f t="shared" ca="1" si="0"/>
        <v>-</v>
      </c>
      <c r="L4069" s="19" t="e">
        <f>IF(G4069=#REF!,#REF!,"FALSO")</f>
        <v>#REF!</v>
      </c>
      <c r="M4069" s="75"/>
      <c r="N4069" s="76"/>
    </row>
    <row r="4070" spans="1:14" ht="15">
      <c r="A4070" s="80"/>
      <c r="B4070" s="81"/>
      <c r="C4070" s="69"/>
      <c r="D4070" s="69"/>
      <c r="E4070" s="69"/>
      <c r="F4070" s="69"/>
      <c r="G4070" s="82"/>
      <c r="H4070" s="78"/>
      <c r="I4070" s="28">
        <f ca="1">SUMIF('IMPORTBFT (ID)'!$A$3:$A$5000,$G$4:$G$7322,'IMPORTBFT (ID)'!$B$3:$B$5000)</f>
        <v>0</v>
      </c>
      <c r="J4070" s="72"/>
      <c r="K4070" s="18" t="str">
        <f t="shared" ca="1" si="0"/>
        <v>-</v>
      </c>
      <c r="L4070" s="19" t="e">
        <f>IF(G4070=#REF!,#REF!,"FALSO")</f>
        <v>#REF!</v>
      </c>
      <c r="M4070" s="75"/>
      <c r="N4070" s="76"/>
    </row>
    <row r="4071" spans="1:14" ht="15">
      <c r="A4071" s="80"/>
      <c r="B4071" s="81"/>
      <c r="C4071" s="69"/>
      <c r="D4071" s="69"/>
      <c r="E4071" s="69"/>
      <c r="F4071" s="69"/>
      <c r="G4071" s="82"/>
      <c r="H4071" s="78"/>
      <c r="I4071" s="28">
        <f ca="1">SUMIF('IMPORTBFT (ID)'!$A$3:$A$5000,$G$4:$G$7322,'IMPORTBFT (ID)'!$B$3:$B$5000)</f>
        <v>0</v>
      </c>
      <c r="J4071" s="72"/>
      <c r="K4071" s="18" t="str">
        <f t="shared" ca="1" si="0"/>
        <v>-</v>
      </c>
      <c r="L4071" s="19" t="e">
        <f>IF(G4071=#REF!,#REF!,"FALSO")</f>
        <v>#REF!</v>
      </c>
      <c r="M4071" s="75"/>
      <c r="N4071" s="76"/>
    </row>
    <row r="4072" spans="1:14" ht="15">
      <c r="A4072" s="80"/>
      <c r="B4072" s="81"/>
      <c r="C4072" s="69"/>
      <c r="D4072" s="69"/>
      <c r="E4072" s="69"/>
      <c r="F4072" s="69"/>
      <c r="G4072" s="82"/>
      <c r="H4072" s="78"/>
      <c r="I4072" s="28">
        <f ca="1">SUMIF('IMPORTBFT (ID)'!$A$3:$A$5000,$G$4:$G$7322,'IMPORTBFT (ID)'!$B$3:$B$5000)</f>
        <v>0</v>
      </c>
      <c r="J4072" s="72"/>
      <c r="K4072" s="18" t="str">
        <f t="shared" ca="1" si="0"/>
        <v>-</v>
      </c>
      <c r="L4072" s="19" t="e">
        <f>IF(G4072=#REF!,#REF!,"FALSO")</f>
        <v>#REF!</v>
      </c>
      <c r="M4072" s="75"/>
      <c r="N4072" s="76"/>
    </row>
    <row r="4073" spans="1:14" ht="15">
      <c r="A4073" s="80"/>
      <c r="B4073" s="81"/>
      <c r="C4073" s="69"/>
      <c r="D4073" s="69"/>
      <c r="E4073" s="69"/>
      <c r="F4073" s="69"/>
      <c r="G4073" s="82"/>
      <c r="H4073" s="78"/>
      <c r="I4073" s="28">
        <f ca="1">SUMIF('IMPORTBFT (ID)'!$A$3:$A$5000,$G$4:$G$7322,'IMPORTBFT (ID)'!$B$3:$B$5000)</f>
        <v>0</v>
      </c>
      <c r="J4073" s="72"/>
      <c r="K4073" s="18" t="str">
        <f t="shared" ca="1" si="0"/>
        <v>-</v>
      </c>
      <c r="L4073" s="19" t="e">
        <f>IF(G4073=#REF!,#REF!,"FALSO")</f>
        <v>#REF!</v>
      </c>
      <c r="M4073" s="75"/>
      <c r="N4073" s="76"/>
    </row>
    <row r="4074" spans="1:14" ht="15">
      <c r="A4074" s="80"/>
      <c r="B4074" s="81"/>
      <c r="C4074" s="69"/>
      <c r="D4074" s="69"/>
      <c r="E4074" s="69"/>
      <c r="F4074" s="69"/>
      <c r="G4074" s="82"/>
      <c r="H4074" s="78"/>
      <c r="I4074" s="28">
        <f ca="1">SUMIF('IMPORTBFT (ID)'!$A$3:$A$5000,$G$4:$G$7322,'IMPORTBFT (ID)'!$B$3:$B$5000)</f>
        <v>0</v>
      </c>
      <c r="J4074" s="72"/>
      <c r="K4074" s="18" t="str">
        <f t="shared" ca="1" si="0"/>
        <v>-</v>
      </c>
      <c r="L4074" s="19" t="e">
        <f>IF(G4074=#REF!,#REF!,"FALSO")</f>
        <v>#REF!</v>
      </c>
      <c r="M4074" s="75"/>
      <c r="N4074" s="76"/>
    </row>
    <row r="4075" spans="1:14" ht="15">
      <c r="A4075" s="80"/>
      <c r="B4075" s="81"/>
      <c r="C4075" s="69"/>
      <c r="D4075" s="69"/>
      <c r="E4075" s="69"/>
      <c r="F4075" s="69"/>
      <c r="G4075" s="82"/>
      <c r="H4075" s="78"/>
      <c r="I4075" s="28">
        <f ca="1">SUMIF('IMPORTBFT (ID)'!$A$3:$A$5000,$G$4:$G$7322,'IMPORTBFT (ID)'!$B$3:$B$5000)</f>
        <v>0</v>
      </c>
      <c r="J4075" s="72"/>
      <c r="K4075" s="18" t="str">
        <f t="shared" ca="1" si="0"/>
        <v>-</v>
      </c>
      <c r="L4075" s="19" t="e">
        <f>IF(G4075=#REF!,#REF!,"FALSO")</f>
        <v>#REF!</v>
      </c>
      <c r="M4075" s="75"/>
      <c r="N4075" s="76"/>
    </row>
    <row r="4076" spans="1:14" ht="15">
      <c r="A4076" s="80"/>
      <c r="B4076" s="81"/>
      <c r="C4076" s="69"/>
      <c r="D4076" s="69"/>
      <c r="E4076" s="69"/>
      <c r="F4076" s="69"/>
      <c r="G4076" s="82"/>
      <c r="H4076" s="78"/>
      <c r="I4076" s="28">
        <f ca="1">SUMIF('IMPORTBFT (ID)'!$A$3:$A$5000,$G$4:$G$7322,'IMPORTBFT (ID)'!$B$3:$B$5000)</f>
        <v>0</v>
      </c>
      <c r="J4076" s="72"/>
      <c r="K4076" s="18" t="str">
        <f t="shared" ca="1" si="0"/>
        <v>-</v>
      </c>
      <c r="L4076" s="19" t="e">
        <f>IF(G4076=#REF!,#REF!,"FALSO")</f>
        <v>#REF!</v>
      </c>
      <c r="M4076" s="75"/>
      <c r="N4076" s="76"/>
    </row>
    <row r="4077" spans="1:14" ht="15">
      <c r="A4077" s="80"/>
      <c r="B4077" s="81"/>
      <c r="C4077" s="69"/>
      <c r="D4077" s="69"/>
      <c r="E4077" s="69"/>
      <c r="F4077" s="69"/>
      <c r="G4077" s="82"/>
      <c r="H4077" s="78"/>
      <c r="I4077" s="28">
        <f ca="1">SUMIF('IMPORTBFT (ID)'!$A$3:$A$5000,$G$4:$G$7322,'IMPORTBFT (ID)'!$B$3:$B$5000)</f>
        <v>0</v>
      </c>
      <c r="J4077" s="72"/>
      <c r="K4077" s="18" t="str">
        <f t="shared" ca="1" si="0"/>
        <v>-</v>
      </c>
      <c r="L4077" s="19" t="e">
        <f>IF(G4077=#REF!,#REF!,"FALSO")</f>
        <v>#REF!</v>
      </c>
      <c r="M4077" s="75"/>
      <c r="N4077" s="76"/>
    </row>
    <row r="4078" spans="1:14" ht="15">
      <c r="A4078" s="80"/>
      <c r="B4078" s="81"/>
      <c r="C4078" s="69"/>
      <c r="D4078" s="69"/>
      <c r="E4078" s="69"/>
      <c r="F4078" s="69"/>
      <c r="G4078" s="82"/>
      <c r="H4078" s="78"/>
      <c r="I4078" s="28">
        <f ca="1">SUMIF('IMPORTBFT (ID)'!$A$3:$A$5000,$G$4:$G$7322,'IMPORTBFT (ID)'!$B$3:$B$5000)</f>
        <v>0</v>
      </c>
      <c r="J4078" s="72"/>
      <c r="K4078" s="18" t="str">
        <f t="shared" ca="1" si="0"/>
        <v>-</v>
      </c>
      <c r="L4078" s="19" t="e">
        <f>IF(G4078=#REF!,#REF!,"FALSO")</f>
        <v>#REF!</v>
      </c>
      <c r="M4078" s="75"/>
      <c r="N4078" s="76"/>
    </row>
    <row r="4079" spans="1:14" ht="15">
      <c r="A4079" s="80"/>
      <c r="B4079" s="81"/>
      <c r="C4079" s="69"/>
      <c r="D4079" s="69"/>
      <c r="E4079" s="69"/>
      <c r="F4079" s="69"/>
      <c r="G4079" s="82"/>
      <c r="H4079" s="78"/>
      <c r="I4079" s="28">
        <f ca="1">SUMIF('IMPORTBFT (ID)'!$A$3:$A$5000,$G$4:$G$7322,'IMPORTBFT (ID)'!$B$3:$B$5000)</f>
        <v>0</v>
      </c>
      <c r="J4079" s="72"/>
      <c r="K4079" s="18" t="str">
        <f t="shared" ca="1" si="0"/>
        <v>-</v>
      </c>
      <c r="L4079" s="19" t="e">
        <f>IF(G4079=#REF!,#REF!,"FALSO")</f>
        <v>#REF!</v>
      </c>
      <c r="M4079" s="75"/>
      <c r="N4079" s="76"/>
    </row>
    <row r="4080" spans="1:14" ht="15">
      <c r="A4080" s="80"/>
      <c r="B4080" s="81"/>
      <c r="C4080" s="69"/>
      <c r="D4080" s="69"/>
      <c r="E4080" s="69"/>
      <c r="F4080" s="69"/>
      <c r="G4080" s="82"/>
      <c r="H4080" s="78"/>
      <c r="I4080" s="28">
        <f ca="1">SUMIF('IMPORTBFT (ID)'!$A$3:$A$5000,$G$4:$G$7322,'IMPORTBFT (ID)'!$B$3:$B$5000)</f>
        <v>0</v>
      </c>
      <c r="J4080" s="72"/>
      <c r="K4080" s="18" t="str">
        <f t="shared" ca="1" si="0"/>
        <v>-</v>
      </c>
      <c r="L4080" s="19" t="e">
        <f>IF(G4080=#REF!,#REF!,"FALSO")</f>
        <v>#REF!</v>
      </c>
      <c r="M4080" s="75"/>
      <c r="N4080" s="76"/>
    </row>
    <row r="4081" spans="1:14" ht="15">
      <c r="A4081" s="80"/>
      <c r="B4081" s="81"/>
      <c r="C4081" s="69"/>
      <c r="D4081" s="69"/>
      <c r="E4081" s="69"/>
      <c r="F4081" s="69"/>
      <c r="G4081" s="82"/>
      <c r="H4081" s="78"/>
      <c r="I4081" s="28">
        <f ca="1">SUMIF('IMPORTBFT (ID)'!$A$3:$A$5000,$G$4:$G$7322,'IMPORTBFT (ID)'!$B$3:$B$5000)</f>
        <v>0</v>
      </c>
      <c r="J4081" s="72"/>
      <c r="K4081" s="18" t="str">
        <f t="shared" ca="1" si="0"/>
        <v>-</v>
      </c>
      <c r="L4081" s="19" t="e">
        <f>IF(G4081=#REF!,#REF!,"FALSO")</f>
        <v>#REF!</v>
      </c>
      <c r="M4081" s="75"/>
      <c r="N4081" s="76"/>
    </row>
    <row r="4082" spans="1:14" ht="15">
      <c r="A4082" s="80"/>
      <c r="B4082" s="81"/>
      <c r="C4082" s="69"/>
      <c r="D4082" s="69"/>
      <c r="E4082" s="69"/>
      <c r="F4082" s="69"/>
      <c r="G4082" s="82"/>
      <c r="H4082" s="78"/>
      <c r="I4082" s="28">
        <f ca="1">SUMIF('IMPORTBFT (ID)'!$A$3:$A$5000,$G$4:$G$7322,'IMPORTBFT (ID)'!$B$3:$B$5000)</f>
        <v>0</v>
      </c>
      <c r="J4082" s="72"/>
      <c r="K4082" s="18" t="str">
        <f t="shared" ca="1" si="0"/>
        <v>-</v>
      </c>
      <c r="L4082" s="19" t="e">
        <f>IF(G4082=#REF!,#REF!,"FALSO")</f>
        <v>#REF!</v>
      </c>
      <c r="M4082" s="75"/>
      <c r="N4082" s="76"/>
    </row>
    <row r="4083" spans="1:14" ht="15">
      <c r="A4083" s="80"/>
      <c r="B4083" s="81"/>
      <c r="C4083" s="69"/>
      <c r="D4083" s="69"/>
      <c r="E4083" s="69"/>
      <c r="F4083" s="69"/>
      <c r="G4083" s="82"/>
      <c r="H4083" s="78"/>
      <c r="I4083" s="28">
        <f ca="1">SUMIF('IMPORTBFT (ID)'!$A$3:$A$5000,$G$4:$G$7322,'IMPORTBFT (ID)'!$B$3:$B$5000)</f>
        <v>0</v>
      </c>
      <c r="J4083" s="72"/>
      <c r="K4083" s="18" t="str">
        <f t="shared" ca="1" si="0"/>
        <v>-</v>
      </c>
      <c r="L4083" s="19" t="e">
        <f>IF(G4083=#REF!,#REF!,"FALSO")</f>
        <v>#REF!</v>
      </c>
      <c r="M4083" s="75"/>
      <c r="N4083" s="76"/>
    </row>
    <row r="4084" spans="1:14" ht="15">
      <c r="A4084" s="80"/>
      <c r="B4084" s="81"/>
      <c r="C4084" s="69"/>
      <c r="D4084" s="69"/>
      <c r="E4084" s="69"/>
      <c r="F4084" s="69"/>
      <c r="G4084" s="82"/>
      <c r="H4084" s="78"/>
      <c r="I4084" s="28">
        <f ca="1">SUMIF('IMPORTBFT (ID)'!$A$3:$A$5000,$G$4:$G$7322,'IMPORTBFT (ID)'!$B$3:$B$5000)</f>
        <v>0</v>
      </c>
      <c r="J4084" s="72"/>
      <c r="K4084" s="18" t="str">
        <f t="shared" ca="1" si="0"/>
        <v>-</v>
      </c>
      <c r="L4084" s="19" t="e">
        <f>IF(G4084=#REF!,#REF!,"FALSO")</f>
        <v>#REF!</v>
      </c>
      <c r="M4084" s="75"/>
      <c r="N4084" s="76"/>
    </row>
    <row r="4085" spans="1:14" ht="15">
      <c r="A4085" s="80"/>
      <c r="B4085" s="81"/>
      <c r="C4085" s="69"/>
      <c r="D4085" s="69"/>
      <c r="E4085" s="69"/>
      <c r="F4085" s="69"/>
      <c r="G4085" s="82"/>
      <c r="H4085" s="78"/>
      <c r="I4085" s="28">
        <f ca="1">SUMIF('IMPORTBFT (ID)'!$A$3:$A$5000,$G$4:$G$7322,'IMPORTBFT (ID)'!$B$3:$B$5000)</f>
        <v>0</v>
      </c>
      <c r="J4085" s="72"/>
      <c r="K4085" s="18" t="str">
        <f t="shared" ca="1" si="0"/>
        <v>-</v>
      </c>
      <c r="L4085" s="19" t="e">
        <f>IF(G4085=#REF!,#REF!,"FALSO")</f>
        <v>#REF!</v>
      </c>
      <c r="M4085" s="75"/>
      <c r="N4085" s="76"/>
    </row>
    <row r="4086" spans="1:14" ht="15">
      <c r="A4086" s="80"/>
      <c r="B4086" s="81"/>
      <c r="C4086" s="69"/>
      <c r="D4086" s="69"/>
      <c r="E4086" s="69"/>
      <c r="F4086" s="69"/>
      <c r="G4086" s="82"/>
      <c r="H4086" s="78"/>
      <c r="I4086" s="28">
        <f ca="1">SUMIF('IMPORTBFT (ID)'!$A$3:$A$5000,$G$4:$G$7322,'IMPORTBFT (ID)'!$B$3:$B$5000)</f>
        <v>0</v>
      </c>
      <c r="J4086" s="72"/>
      <c r="K4086" s="18" t="str">
        <f t="shared" ca="1" si="0"/>
        <v>-</v>
      </c>
      <c r="L4086" s="19" t="e">
        <f>IF(G4086=#REF!,#REF!,"FALSO")</f>
        <v>#REF!</v>
      </c>
      <c r="M4086" s="75"/>
      <c r="N4086" s="76"/>
    </row>
    <row r="4087" spans="1:14" ht="15">
      <c r="A4087" s="80"/>
      <c r="B4087" s="81"/>
      <c r="C4087" s="69"/>
      <c r="D4087" s="69"/>
      <c r="E4087" s="69"/>
      <c r="F4087" s="69"/>
      <c r="G4087" s="82"/>
      <c r="H4087" s="78"/>
      <c r="I4087" s="28">
        <f ca="1">SUMIF('IMPORTBFT (ID)'!$A$3:$A$5000,$G$4:$G$7322,'IMPORTBFT (ID)'!$B$3:$B$5000)</f>
        <v>0</v>
      </c>
      <c r="J4087" s="72"/>
      <c r="K4087" s="18" t="str">
        <f t="shared" ca="1" si="0"/>
        <v>-</v>
      </c>
      <c r="L4087" s="19" t="e">
        <f>IF(G4087=#REF!,#REF!,"FALSO")</f>
        <v>#REF!</v>
      </c>
      <c r="M4087" s="75"/>
      <c r="N4087" s="76"/>
    </row>
    <row r="4088" spans="1:14" ht="15">
      <c r="A4088" s="80"/>
      <c r="B4088" s="81"/>
      <c r="C4088" s="69"/>
      <c r="D4088" s="69"/>
      <c r="E4088" s="69"/>
      <c r="F4088" s="69"/>
      <c r="G4088" s="82"/>
      <c r="H4088" s="78"/>
      <c r="I4088" s="28">
        <f ca="1">SUMIF('IMPORTBFT (ID)'!$A$3:$A$5000,$G$4:$G$7322,'IMPORTBFT (ID)'!$B$3:$B$5000)</f>
        <v>0</v>
      </c>
      <c r="J4088" s="72"/>
      <c r="K4088" s="18" t="str">
        <f t="shared" ca="1" si="0"/>
        <v>-</v>
      </c>
      <c r="L4088" s="19" t="e">
        <f>IF(G4088=#REF!,#REF!,"FALSO")</f>
        <v>#REF!</v>
      </c>
      <c r="M4088" s="75"/>
      <c r="N4088" s="76"/>
    </row>
    <row r="4089" spans="1:14" ht="15">
      <c r="A4089" s="80"/>
      <c r="B4089" s="81"/>
      <c r="C4089" s="69"/>
      <c r="D4089" s="69"/>
      <c r="E4089" s="69"/>
      <c r="F4089" s="69"/>
      <c r="G4089" s="82"/>
      <c r="H4089" s="78"/>
      <c r="I4089" s="28">
        <f ca="1">SUMIF('IMPORTBFT (ID)'!$A$3:$A$5000,$G$4:$G$7322,'IMPORTBFT (ID)'!$B$3:$B$5000)</f>
        <v>0</v>
      </c>
      <c r="J4089" s="72"/>
      <c r="K4089" s="18" t="str">
        <f t="shared" ca="1" si="0"/>
        <v>-</v>
      </c>
      <c r="L4089" s="19" t="e">
        <f>IF(G4089=#REF!,#REF!,"FALSO")</f>
        <v>#REF!</v>
      </c>
      <c r="M4089" s="75"/>
      <c r="N4089" s="76"/>
    </row>
    <row r="4090" spans="1:14" ht="15">
      <c r="A4090" s="80"/>
      <c r="B4090" s="81"/>
      <c r="C4090" s="69"/>
      <c r="D4090" s="69"/>
      <c r="E4090" s="69"/>
      <c r="F4090" s="69"/>
      <c r="G4090" s="82"/>
      <c r="H4090" s="78"/>
      <c r="I4090" s="28">
        <f ca="1">SUMIF('IMPORTBFT (ID)'!$A$3:$A$5000,$G$4:$G$7322,'IMPORTBFT (ID)'!$B$3:$B$5000)</f>
        <v>0</v>
      </c>
      <c r="J4090" s="72"/>
      <c r="K4090" s="18" t="str">
        <f t="shared" ca="1" si="0"/>
        <v>-</v>
      </c>
      <c r="L4090" s="19" t="e">
        <f>IF(G4090=#REF!,#REF!,"FALSO")</f>
        <v>#REF!</v>
      </c>
      <c r="M4090" s="75"/>
      <c r="N4090" s="76"/>
    </row>
    <row r="4091" spans="1:14" ht="15">
      <c r="A4091" s="80"/>
      <c r="B4091" s="81"/>
      <c r="C4091" s="69"/>
      <c r="D4091" s="69"/>
      <c r="E4091" s="69"/>
      <c r="F4091" s="69"/>
      <c r="G4091" s="82"/>
      <c r="H4091" s="78"/>
      <c r="I4091" s="28">
        <f ca="1">SUMIF('IMPORTBFT (ID)'!$A$3:$A$5000,$G$4:$G$7322,'IMPORTBFT (ID)'!$B$3:$B$5000)</f>
        <v>0</v>
      </c>
      <c r="J4091" s="72"/>
      <c r="K4091" s="18" t="str">
        <f t="shared" ca="1" si="0"/>
        <v>-</v>
      </c>
      <c r="L4091" s="19" t="e">
        <f>IF(G4091=#REF!,#REF!,"FALSO")</f>
        <v>#REF!</v>
      </c>
      <c r="M4091" s="75"/>
      <c r="N4091" s="76"/>
    </row>
    <row r="4092" spans="1:14" ht="15">
      <c r="A4092" s="80"/>
      <c r="B4092" s="81"/>
      <c r="C4092" s="69"/>
      <c r="D4092" s="69"/>
      <c r="E4092" s="69"/>
      <c r="F4092" s="69"/>
      <c r="G4092" s="82"/>
      <c r="H4092" s="78"/>
      <c r="I4092" s="28">
        <f ca="1">SUMIF('IMPORTBFT (ID)'!$A$3:$A$5000,$G$4:$G$7322,'IMPORTBFT (ID)'!$B$3:$B$5000)</f>
        <v>0</v>
      </c>
      <c r="J4092" s="72"/>
      <c r="K4092" s="18" t="str">
        <f t="shared" ca="1" si="0"/>
        <v>-</v>
      </c>
      <c r="L4092" s="19" t="e">
        <f>IF(G4092=#REF!,#REF!,"FALSO")</f>
        <v>#REF!</v>
      </c>
      <c r="M4092" s="75"/>
      <c r="N4092" s="76"/>
    </row>
    <row r="4093" spans="1:14" ht="15">
      <c r="A4093" s="80"/>
      <c r="B4093" s="81"/>
      <c r="C4093" s="69"/>
      <c r="D4093" s="69"/>
      <c r="E4093" s="69"/>
      <c r="F4093" s="69"/>
      <c r="G4093" s="82"/>
      <c r="H4093" s="78"/>
      <c r="I4093" s="28">
        <f ca="1">SUMIF('IMPORTBFT (ID)'!$A$3:$A$5000,$G$4:$G$7322,'IMPORTBFT (ID)'!$B$3:$B$5000)</f>
        <v>0</v>
      </c>
      <c r="J4093" s="72"/>
      <c r="K4093" s="18" t="str">
        <f t="shared" ca="1" si="0"/>
        <v>-</v>
      </c>
      <c r="L4093" s="19" t="e">
        <f>IF(G4093=#REF!,#REF!,"FALSO")</f>
        <v>#REF!</v>
      </c>
      <c r="M4093" s="75"/>
      <c r="N4093" s="76"/>
    </row>
    <row r="4094" spans="1:14" ht="15">
      <c r="A4094" s="80"/>
      <c r="B4094" s="81"/>
      <c r="C4094" s="69"/>
      <c r="D4094" s="69"/>
      <c r="E4094" s="69"/>
      <c r="F4094" s="69"/>
      <c r="G4094" s="82"/>
      <c r="H4094" s="78"/>
      <c r="I4094" s="28">
        <f ca="1">SUMIF('IMPORTBFT (ID)'!$A$3:$A$5000,$G$4:$G$7322,'IMPORTBFT (ID)'!$B$3:$B$5000)</f>
        <v>0</v>
      </c>
      <c r="J4094" s="72"/>
      <c r="K4094" s="18" t="str">
        <f t="shared" ca="1" si="0"/>
        <v>-</v>
      </c>
      <c r="L4094" s="19" t="e">
        <f>IF(G4094=#REF!,#REF!,"FALSO")</f>
        <v>#REF!</v>
      </c>
      <c r="M4094" s="75"/>
      <c r="N4094" s="76"/>
    </row>
    <row r="4095" spans="1:14" ht="15">
      <c r="A4095" s="80"/>
      <c r="B4095" s="81"/>
      <c r="C4095" s="69"/>
      <c r="D4095" s="69"/>
      <c r="E4095" s="69"/>
      <c r="F4095" s="69"/>
      <c r="G4095" s="82"/>
      <c r="H4095" s="78"/>
      <c r="I4095" s="28">
        <f ca="1">SUMIF('IMPORTBFT (ID)'!$A$3:$A$5000,$G$4:$G$7322,'IMPORTBFT (ID)'!$B$3:$B$5000)</f>
        <v>0</v>
      </c>
      <c r="J4095" s="72"/>
      <c r="K4095" s="18" t="str">
        <f t="shared" ca="1" si="0"/>
        <v>-</v>
      </c>
      <c r="L4095" s="19" t="e">
        <f>IF(G4095=#REF!,#REF!,"FALSO")</f>
        <v>#REF!</v>
      </c>
      <c r="M4095" s="75"/>
      <c r="N4095" s="76"/>
    </row>
    <row r="4096" spans="1:14" ht="15">
      <c r="A4096" s="80"/>
      <c r="B4096" s="81"/>
      <c r="C4096" s="69"/>
      <c r="D4096" s="69"/>
      <c r="E4096" s="69"/>
      <c r="F4096" s="69"/>
      <c r="G4096" s="82"/>
      <c r="H4096" s="78"/>
      <c r="I4096" s="28">
        <f ca="1">SUMIF('IMPORTBFT (ID)'!$A$3:$A$5000,$G$4:$G$7322,'IMPORTBFT (ID)'!$B$3:$B$5000)</f>
        <v>0</v>
      </c>
      <c r="J4096" s="72"/>
      <c r="K4096" s="18" t="str">
        <f t="shared" ca="1" si="0"/>
        <v>-</v>
      </c>
      <c r="L4096" s="19" t="e">
        <f>IF(G4096=#REF!,#REF!,"FALSO")</f>
        <v>#REF!</v>
      </c>
      <c r="M4096" s="75"/>
      <c r="N4096" s="76"/>
    </row>
    <row r="4097" spans="1:14" ht="15">
      <c r="A4097" s="80"/>
      <c r="B4097" s="81"/>
      <c r="C4097" s="69"/>
      <c r="D4097" s="69"/>
      <c r="E4097" s="69"/>
      <c r="F4097" s="69"/>
      <c r="G4097" s="82"/>
      <c r="H4097" s="78"/>
      <c r="I4097" s="28">
        <f ca="1">SUMIF('IMPORTBFT (ID)'!$A$3:$A$5000,$G$4:$G$7322,'IMPORTBFT (ID)'!$B$3:$B$5000)</f>
        <v>0</v>
      </c>
      <c r="J4097" s="72"/>
      <c r="K4097" s="18" t="str">
        <f t="shared" ca="1" si="0"/>
        <v>-</v>
      </c>
      <c r="L4097" s="19" t="e">
        <f>IF(G4097=#REF!,#REF!,"FALSO")</f>
        <v>#REF!</v>
      </c>
      <c r="M4097" s="75"/>
      <c r="N4097" s="76"/>
    </row>
    <row r="4098" spans="1:14" ht="15">
      <c r="A4098" s="80"/>
      <c r="B4098" s="81"/>
      <c r="C4098" s="69"/>
      <c r="D4098" s="69"/>
      <c r="E4098" s="69"/>
      <c r="F4098" s="69"/>
      <c r="G4098" s="82"/>
      <c r="H4098" s="78"/>
      <c r="I4098" s="28">
        <f ca="1">SUMIF('IMPORTBFT (ID)'!$A$3:$A$5000,$G$4:$G$7322,'IMPORTBFT (ID)'!$B$3:$B$5000)</f>
        <v>0</v>
      </c>
      <c r="J4098" s="72"/>
      <c r="K4098" s="18" t="str">
        <f t="shared" ca="1" si="0"/>
        <v>-</v>
      </c>
      <c r="L4098" s="19" t="e">
        <f>IF(G4098=#REF!,#REF!,"FALSO")</f>
        <v>#REF!</v>
      </c>
      <c r="M4098" s="75"/>
      <c r="N4098" s="76"/>
    </row>
    <row r="4099" spans="1:14" ht="15">
      <c r="A4099" s="80"/>
      <c r="B4099" s="81"/>
      <c r="C4099" s="69"/>
      <c r="D4099" s="69"/>
      <c r="E4099" s="69"/>
      <c r="F4099" s="69"/>
      <c r="G4099" s="82"/>
      <c r="H4099" s="78"/>
      <c r="I4099" s="28">
        <f ca="1">SUMIF('IMPORTBFT (ID)'!$A$3:$A$5000,$G$4:$G$7322,'IMPORTBFT (ID)'!$B$3:$B$5000)</f>
        <v>0</v>
      </c>
      <c r="J4099" s="72"/>
      <c r="K4099" s="18" t="str">
        <f t="shared" ca="1" si="0"/>
        <v>-</v>
      </c>
      <c r="L4099" s="19" t="e">
        <f>IF(G4099=#REF!,#REF!,"FALSO")</f>
        <v>#REF!</v>
      </c>
      <c r="M4099" s="75"/>
      <c r="N4099" s="76"/>
    </row>
    <row r="4100" spans="1:14" ht="15">
      <c r="A4100" s="80"/>
      <c r="B4100" s="81"/>
      <c r="C4100" s="69"/>
      <c r="D4100" s="69"/>
      <c r="E4100" s="69"/>
      <c r="F4100" s="69"/>
      <c r="G4100" s="82"/>
      <c r="H4100" s="78"/>
      <c r="I4100" s="28">
        <f ca="1">SUMIF('IMPORTBFT (ID)'!$A$3:$A$5000,$G$4:$G$7322,'IMPORTBFT (ID)'!$B$3:$B$5000)</f>
        <v>0</v>
      </c>
      <c r="J4100" s="72"/>
      <c r="K4100" s="18" t="str">
        <f t="shared" ca="1" si="0"/>
        <v>-</v>
      </c>
      <c r="L4100" s="19" t="e">
        <f>IF(G4100=#REF!,#REF!,"FALSO")</f>
        <v>#REF!</v>
      </c>
      <c r="M4100" s="75"/>
      <c r="N4100" s="76"/>
    </row>
    <row r="4101" spans="1:14" ht="15">
      <c r="A4101" s="80"/>
      <c r="B4101" s="81"/>
      <c r="C4101" s="69"/>
      <c r="D4101" s="69"/>
      <c r="E4101" s="69"/>
      <c r="F4101" s="69"/>
      <c r="G4101" s="82"/>
      <c r="H4101" s="78"/>
      <c r="I4101" s="28">
        <f ca="1">SUMIF('IMPORTBFT (ID)'!$A$3:$A$5000,$G$4:$G$7322,'IMPORTBFT (ID)'!$B$3:$B$5000)</f>
        <v>0</v>
      </c>
      <c r="J4101" s="72"/>
      <c r="K4101" s="18" t="str">
        <f t="shared" ca="1" si="0"/>
        <v>-</v>
      </c>
      <c r="L4101" s="19" t="e">
        <f>IF(G4101=#REF!,#REF!,"FALSO")</f>
        <v>#REF!</v>
      </c>
      <c r="M4101" s="75"/>
      <c r="N4101" s="76"/>
    </row>
    <row r="4102" spans="1:14" ht="15">
      <c r="A4102" s="80"/>
      <c r="B4102" s="81"/>
      <c r="C4102" s="69"/>
      <c r="D4102" s="69"/>
      <c r="E4102" s="69"/>
      <c r="F4102" s="69"/>
      <c r="G4102" s="82"/>
      <c r="H4102" s="78"/>
      <c r="I4102" s="28">
        <f ca="1">SUMIF('IMPORTBFT (ID)'!$A$3:$A$5000,$G$4:$G$7322,'IMPORTBFT (ID)'!$B$3:$B$5000)</f>
        <v>0</v>
      </c>
      <c r="J4102" s="72"/>
      <c r="K4102" s="18" t="str">
        <f t="shared" ca="1" si="0"/>
        <v>-</v>
      </c>
      <c r="L4102" s="19" t="e">
        <f>IF(G4102=#REF!,#REF!,"FALSO")</f>
        <v>#REF!</v>
      </c>
      <c r="M4102" s="75"/>
      <c r="N4102" s="76"/>
    </row>
    <row r="4103" spans="1:14" ht="15">
      <c r="A4103" s="80"/>
      <c r="B4103" s="81"/>
      <c r="C4103" s="69"/>
      <c r="D4103" s="69"/>
      <c r="E4103" s="69"/>
      <c r="F4103" s="69"/>
      <c r="G4103" s="82"/>
      <c r="H4103" s="78"/>
      <c r="I4103" s="28">
        <f ca="1">SUMIF('IMPORTBFT (ID)'!$A$3:$A$5000,$G$4:$G$7322,'IMPORTBFT (ID)'!$B$3:$B$5000)</f>
        <v>0</v>
      </c>
      <c r="J4103" s="72"/>
      <c r="K4103" s="18" t="str">
        <f t="shared" ca="1" si="0"/>
        <v>-</v>
      </c>
      <c r="L4103" s="19" t="e">
        <f>IF(G4103=#REF!,#REF!,"FALSO")</f>
        <v>#REF!</v>
      </c>
      <c r="M4103" s="75"/>
      <c r="N4103" s="76"/>
    </row>
    <row r="4104" spans="1:14" ht="15">
      <c r="A4104" s="80"/>
      <c r="B4104" s="81"/>
      <c r="C4104" s="69"/>
      <c r="D4104" s="69"/>
      <c r="E4104" s="69"/>
      <c r="F4104" s="69"/>
      <c r="G4104" s="82"/>
      <c r="H4104" s="78"/>
      <c r="I4104" s="28">
        <f ca="1">SUMIF('IMPORTBFT (ID)'!$A$3:$A$5000,$G$4:$G$7322,'IMPORTBFT (ID)'!$B$3:$B$5000)</f>
        <v>0</v>
      </c>
      <c r="J4104" s="72"/>
      <c r="K4104" s="18" t="str">
        <f t="shared" ca="1" si="0"/>
        <v>-</v>
      </c>
      <c r="L4104" s="19" t="e">
        <f>IF(G4104=#REF!,#REF!,"FALSO")</f>
        <v>#REF!</v>
      </c>
      <c r="M4104" s="75"/>
      <c r="N4104" s="76"/>
    </row>
    <row r="4105" spans="1:14" ht="15">
      <c r="A4105" s="80"/>
      <c r="B4105" s="81"/>
      <c r="C4105" s="69"/>
      <c r="D4105" s="69"/>
      <c r="E4105" s="69"/>
      <c r="F4105" s="69"/>
      <c r="G4105" s="82"/>
      <c r="H4105" s="78"/>
      <c r="I4105" s="28">
        <f ca="1">SUMIF('IMPORTBFT (ID)'!$A$3:$A$5000,$G$4:$G$7322,'IMPORTBFT (ID)'!$B$3:$B$5000)</f>
        <v>0</v>
      </c>
      <c r="J4105" s="72"/>
      <c r="K4105" s="18" t="str">
        <f t="shared" ca="1" si="0"/>
        <v>-</v>
      </c>
      <c r="L4105" s="19" t="e">
        <f>IF(G4105=#REF!,#REF!,"FALSO")</f>
        <v>#REF!</v>
      </c>
      <c r="M4105" s="75"/>
      <c r="N4105" s="76"/>
    </row>
    <row r="4106" spans="1:14" ht="15">
      <c r="A4106" s="80"/>
      <c r="B4106" s="81"/>
      <c r="C4106" s="69"/>
      <c r="D4106" s="69"/>
      <c r="E4106" s="69"/>
      <c r="F4106" s="69"/>
      <c r="G4106" s="82"/>
      <c r="H4106" s="78"/>
      <c r="I4106" s="28">
        <f ca="1">SUMIF('IMPORTBFT (ID)'!$A$3:$A$5000,$G$4:$G$7322,'IMPORTBFT (ID)'!$B$3:$B$5000)</f>
        <v>0</v>
      </c>
      <c r="J4106" s="72"/>
      <c r="K4106" s="18" t="str">
        <f t="shared" ca="1" si="0"/>
        <v>-</v>
      </c>
      <c r="L4106" s="19" t="e">
        <f>IF(G4106=#REF!,#REF!,"FALSO")</f>
        <v>#REF!</v>
      </c>
      <c r="M4106" s="75"/>
      <c r="N4106" s="76"/>
    </row>
    <row r="4107" spans="1:14" ht="15">
      <c r="A4107" s="80"/>
      <c r="B4107" s="81"/>
      <c r="C4107" s="69"/>
      <c r="D4107" s="69"/>
      <c r="E4107" s="69"/>
      <c r="F4107" s="69"/>
      <c r="G4107" s="82"/>
      <c r="H4107" s="78"/>
      <c r="I4107" s="28">
        <f ca="1">SUMIF('IMPORTBFT (ID)'!$A$3:$A$5000,$G$4:$G$7322,'IMPORTBFT (ID)'!$B$3:$B$5000)</f>
        <v>0</v>
      </c>
      <c r="J4107" s="72"/>
      <c r="K4107" s="18" t="str">
        <f t="shared" ca="1" si="0"/>
        <v>-</v>
      </c>
      <c r="L4107" s="19" t="e">
        <f>IF(G4107=#REF!,#REF!,"FALSO")</f>
        <v>#REF!</v>
      </c>
      <c r="M4107" s="75"/>
      <c r="N4107" s="76"/>
    </row>
    <row r="4108" spans="1:14" ht="15">
      <c r="A4108" s="80"/>
      <c r="B4108" s="81"/>
      <c r="C4108" s="69"/>
      <c r="D4108" s="69"/>
      <c r="E4108" s="69"/>
      <c r="F4108" s="69"/>
      <c r="G4108" s="82"/>
      <c r="H4108" s="78"/>
      <c r="I4108" s="28">
        <f ca="1">SUMIF('IMPORTBFT (ID)'!$A$3:$A$5000,$G$4:$G$7322,'IMPORTBFT (ID)'!$B$3:$B$5000)</f>
        <v>0</v>
      </c>
      <c r="J4108" s="72"/>
      <c r="K4108" s="18" t="str">
        <f t="shared" ca="1" si="0"/>
        <v>-</v>
      </c>
      <c r="L4108" s="19" t="e">
        <f>IF(G4108=#REF!,#REF!,"FALSO")</f>
        <v>#REF!</v>
      </c>
      <c r="M4108" s="75"/>
      <c r="N4108" s="76"/>
    </row>
    <row r="4109" spans="1:14" ht="15">
      <c r="A4109" s="80"/>
      <c r="B4109" s="81"/>
      <c r="C4109" s="69"/>
      <c r="D4109" s="69"/>
      <c r="E4109" s="69"/>
      <c r="F4109" s="69"/>
      <c r="G4109" s="82"/>
      <c r="H4109" s="78"/>
      <c r="I4109" s="28">
        <f ca="1">SUMIF('IMPORTBFT (ID)'!$A$3:$A$5000,$G$4:$G$7322,'IMPORTBFT (ID)'!$B$3:$B$5000)</f>
        <v>0</v>
      </c>
      <c r="J4109" s="72"/>
      <c r="K4109" s="18" t="str">
        <f t="shared" ca="1" si="0"/>
        <v>-</v>
      </c>
      <c r="L4109" s="19" t="e">
        <f>IF(G4109=#REF!,#REF!,"FALSO")</f>
        <v>#REF!</v>
      </c>
      <c r="M4109" s="75"/>
      <c r="N4109" s="76"/>
    </row>
    <row r="4110" spans="1:14" ht="15">
      <c r="A4110" s="80"/>
      <c r="B4110" s="81"/>
      <c r="C4110" s="69"/>
      <c r="D4110" s="69"/>
      <c r="E4110" s="69"/>
      <c r="F4110" s="69"/>
      <c r="G4110" s="82"/>
      <c r="H4110" s="78"/>
      <c r="I4110" s="28">
        <f ca="1">SUMIF('IMPORTBFT (ID)'!$A$3:$A$5000,$G$4:$G$7322,'IMPORTBFT (ID)'!$B$3:$B$5000)</f>
        <v>0</v>
      </c>
      <c r="J4110" s="72"/>
      <c r="K4110" s="18" t="str">
        <f t="shared" ca="1" si="0"/>
        <v>-</v>
      </c>
      <c r="L4110" s="19" t="e">
        <f>IF(G4110=#REF!,#REF!,"FALSO")</f>
        <v>#REF!</v>
      </c>
      <c r="M4110" s="75"/>
      <c r="N4110" s="76"/>
    </row>
    <row r="4111" spans="1:14" ht="15">
      <c r="A4111" s="80"/>
      <c r="B4111" s="81"/>
      <c r="C4111" s="69"/>
      <c r="D4111" s="69"/>
      <c r="E4111" s="69"/>
      <c r="F4111" s="69"/>
      <c r="G4111" s="82"/>
      <c r="H4111" s="78"/>
      <c r="I4111" s="28">
        <f ca="1">SUMIF('IMPORTBFT (ID)'!$A$3:$A$5000,$G$4:$G$7322,'IMPORTBFT (ID)'!$B$3:$B$5000)</f>
        <v>0</v>
      </c>
      <c r="J4111" s="72"/>
      <c r="K4111" s="18" t="str">
        <f t="shared" ca="1" si="0"/>
        <v>-</v>
      </c>
      <c r="L4111" s="19" t="e">
        <f>IF(G4111=#REF!,#REF!,"FALSO")</f>
        <v>#REF!</v>
      </c>
      <c r="M4111" s="75"/>
      <c r="N4111" s="76"/>
    </row>
    <row r="4112" spans="1:14" ht="15">
      <c r="A4112" s="80"/>
      <c r="B4112" s="81"/>
      <c r="C4112" s="69"/>
      <c r="D4112" s="69"/>
      <c r="E4112" s="69"/>
      <c r="F4112" s="69"/>
      <c r="G4112" s="82"/>
      <c r="H4112" s="78"/>
      <c r="I4112" s="28">
        <f ca="1">SUMIF('IMPORTBFT (ID)'!$A$3:$A$5000,$G$4:$G$7322,'IMPORTBFT (ID)'!$B$3:$B$5000)</f>
        <v>0</v>
      </c>
      <c r="J4112" s="72"/>
      <c r="K4112" s="18" t="str">
        <f t="shared" ca="1" si="0"/>
        <v>-</v>
      </c>
      <c r="L4112" s="19" t="e">
        <f>IF(G4112=#REF!,#REF!,"FALSO")</f>
        <v>#REF!</v>
      </c>
      <c r="M4112" s="75"/>
      <c r="N4112" s="76"/>
    </row>
    <row r="4113" spans="1:14" ht="15">
      <c r="A4113" s="80"/>
      <c r="B4113" s="81"/>
      <c r="C4113" s="69"/>
      <c r="D4113" s="69"/>
      <c r="E4113" s="69"/>
      <c r="F4113" s="69"/>
      <c r="G4113" s="82"/>
      <c r="H4113" s="78"/>
      <c r="I4113" s="28">
        <f ca="1">SUMIF('IMPORTBFT (ID)'!$A$3:$A$5000,$G$4:$G$7322,'IMPORTBFT (ID)'!$B$3:$B$5000)</f>
        <v>0</v>
      </c>
      <c r="J4113" s="72"/>
      <c r="K4113" s="18" t="str">
        <f t="shared" ca="1" si="0"/>
        <v>-</v>
      </c>
      <c r="L4113" s="19" t="e">
        <f>IF(G4113=#REF!,#REF!,"FALSO")</f>
        <v>#REF!</v>
      </c>
      <c r="M4113" s="75"/>
      <c r="N4113" s="76"/>
    </row>
    <row r="4114" spans="1:14" ht="15">
      <c r="A4114" s="80"/>
      <c r="B4114" s="81"/>
      <c r="C4114" s="69"/>
      <c r="D4114" s="69"/>
      <c r="E4114" s="69"/>
      <c r="F4114" s="69"/>
      <c r="G4114" s="82"/>
      <c r="H4114" s="78"/>
      <c r="I4114" s="28">
        <f ca="1">SUMIF('IMPORTBFT (ID)'!$A$3:$A$5000,$G$4:$G$7322,'IMPORTBFT (ID)'!$B$3:$B$5000)</f>
        <v>0</v>
      </c>
      <c r="J4114" s="72"/>
      <c r="K4114" s="18" t="str">
        <f t="shared" ca="1" si="0"/>
        <v>-</v>
      </c>
      <c r="L4114" s="19" t="e">
        <f>IF(G4114=#REF!,#REF!,"FALSO")</f>
        <v>#REF!</v>
      </c>
      <c r="M4114" s="75"/>
      <c r="N4114" s="76"/>
    </row>
    <row r="4115" spans="1:14" ht="15">
      <c r="A4115" s="80"/>
      <c r="B4115" s="81"/>
      <c r="C4115" s="69"/>
      <c r="D4115" s="69"/>
      <c r="E4115" s="69"/>
      <c r="F4115" s="69"/>
      <c r="G4115" s="82"/>
      <c r="H4115" s="78"/>
      <c r="I4115" s="28">
        <f ca="1">SUMIF('IMPORTBFT (ID)'!$A$3:$A$5000,$G$4:$G$7322,'IMPORTBFT (ID)'!$B$3:$B$5000)</f>
        <v>0</v>
      </c>
      <c r="J4115" s="72"/>
      <c r="K4115" s="18" t="str">
        <f t="shared" ca="1" si="0"/>
        <v>-</v>
      </c>
      <c r="L4115" s="19" t="e">
        <f>IF(G4115=#REF!,#REF!,"FALSO")</f>
        <v>#REF!</v>
      </c>
      <c r="M4115" s="75"/>
      <c r="N4115" s="76"/>
    </row>
    <row r="4116" spans="1:14" ht="15">
      <c r="A4116" s="80"/>
      <c r="B4116" s="81"/>
      <c r="C4116" s="69"/>
      <c r="D4116" s="69"/>
      <c r="E4116" s="69"/>
      <c r="F4116" s="69"/>
      <c r="G4116" s="82"/>
      <c r="H4116" s="78"/>
      <c r="I4116" s="28">
        <f ca="1">SUMIF('IMPORTBFT (ID)'!$A$3:$A$5000,$G$4:$G$7322,'IMPORTBFT (ID)'!$B$3:$B$5000)</f>
        <v>0</v>
      </c>
      <c r="J4116" s="72"/>
      <c r="K4116" s="18" t="str">
        <f t="shared" ca="1" si="0"/>
        <v>-</v>
      </c>
      <c r="L4116" s="19" t="e">
        <f>IF(G4116=#REF!,#REF!,"FALSO")</f>
        <v>#REF!</v>
      </c>
      <c r="M4116" s="75"/>
      <c r="N4116" s="76"/>
    </row>
    <row r="4117" spans="1:14" ht="15">
      <c r="A4117" s="80"/>
      <c r="B4117" s="81"/>
      <c r="C4117" s="69"/>
      <c r="D4117" s="69"/>
      <c r="E4117" s="69"/>
      <c r="F4117" s="69"/>
      <c r="G4117" s="82"/>
      <c r="H4117" s="78"/>
      <c r="I4117" s="28">
        <f ca="1">SUMIF('IMPORTBFT (ID)'!$A$3:$A$5000,$G$4:$G$7322,'IMPORTBFT (ID)'!$B$3:$B$5000)</f>
        <v>0</v>
      </c>
      <c r="J4117" s="72"/>
      <c r="K4117" s="18" t="str">
        <f t="shared" ca="1" si="0"/>
        <v>-</v>
      </c>
      <c r="L4117" s="19" t="e">
        <f>IF(G4117=#REF!,#REF!,"FALSO")</f>
        <v>#REF!</v>
      </c>
      <c r="M4117" s="75"/>
      <c r="N4117" s="76"/>
    </row>
    <row r="4118" spans="1:14" ht="15">
      <c r="A4118" s="80"/>
      <c r="B4118" s="81"/>
      <c r="C4118" s="69"/>
      <c r="D4118" s="69"/>
      <c r="E4118" s="69"/>
      <c r="F4118" s="69"/>
      <c r="G4118" s="82"/>
      <c r="H4118" s="78"/>
      <c r="I4118" s="28">
        <f ca="1">SUMIF('IMPORTBFT (ID)'!$A$3:$A$5000,$G$4:$G$7322,'IMPORTBFT (ID)'!$B$3:$B$5000)</f>
        <v>0</v>
      </c>
      <c r="J4118" s="72"/>
      <c r="K4118" s="18" t="str">
        <f t="shared" ca="1" si="0"/>
        <v>-</v>
      </c>
      <c r="L4118" s="19" t="e">
        <f>IF(G4118=#REF!,#REF!,"FALSO")</f>
        <v>#REF!</v>
      </c>
      <c r="M4118" s="75"/>
      <c r="N4118" s="76"/>
    </row>
    <row r="4119" spans="1:14" ht="15">
      <c r="A4119" s="80"/>
      <c r="B4119" s="81"/>
      <c r="C4119" s="69"/>
      <c r="D4119" s="69"/>
      <c r="E4119" s="69"/>
      <c r="F4119" s="69"/>
      <c r="G4119" s="82"/>
      <c r="H4119" s="78"/>
      <c r="I4119" s="28">
        <f ca="1">SUMIF('IMPORTBFT (ID)'!$A$3:$A$5000,$G$4:$G$7322,'IMPORTBFT (ID)'!$B$3:$B$5000)</f>
        <v>0</v>
      </c>
      <c r="J4119" s="72"/>
      <c r="K4119" s="18" t="str">
        <f t="shared" ca="1" si="0"/>
        <v>-</v>
      </c>
      <c r="L4119" s="19" t="e">
        <f>IF(G4119=#REF!,#REF!,"FALSO")</f>
        <v>#REF!</v>
      </c>
      <c r="M4119" s="75"/>
      <c r="N4119" s="76"/>
    </row>
    <row r="4120" spans="1:14" ht="15">
      <c r="A4120" s="80"/>
      <c r="B4120" s="81"/>
      <c r="C4120" s="69"/>
      <c r="D4120" s="69"/>
      <c r="E4120" s="69"/>
      <c r="F4120" s="69"/>
      <c r="G4120" s="82"/>
      <c r="H4120" s="78"/>
      <c r="I4120" s="28">
        <f ca="1">SUMIF('IMPORTBFT (ID)'!$A$3:$A$5000,$G$4:$G$7322,'IMPORTBFT (ID)'!$B$3:$B$5000)</f>
        <v>0</v>
      </c>
      <c r="J4120" s="72"/>
      <c r="K4120" s="18" t="str">
        <f t="shared" ca="1" si="0"/>
        <v>-</v>
      </c>
      <c r="L4120" s="19" t="e">
        <f>IF(G4120=#REF!,#REF!,"FALSO")</f>
        <v>#REF!</v>
      </c>
      <c r="M4120" s="75"/>
      <c r="N4120" s="76"/>
    </row>
    <row r="4121" spans="1:14" ht="15">
      <c r="A4121" s="80"/>
      <c r="B4121" s="81"/>
      <c r="C4121" s="69"/>
      <c r="D4121" s="69"/>
      <c r="E4121" s="69"/>
      <c r="F4121" s="69"/>
      <c r="G4121" s="82"/>
      <c r="H4121" s="78"/>
      <c r="I4121" s="28">
        <f ca="1">SUMIF('IMPORTBFT (ID)'!$A$3:$A$5000,$G$4:$G$7322,'IMPORTBFT (ID)'!$B$3:$B$5000)</f>
        <v>0</v>
      </c>
      <c r="J4121" s="72"/>
      <c r="K4121" s="18" t="str">
        <f t="shared" ca="1" si="0"/>
        <v>-</v>
      </c>
      <c r="L4121" s="19" t="e">
        <f>IF(G4121=#REF!,#REF!,"FALSO")</f>
        <v>#REF!</v>
      </c>
      <c r="M4121" s="75"/>
      <c r="N4121" s="76"/>
    </row>
    <row r="4122" spans="1:14" ht="15">
      <c r="A4122" s="80"/>
      <c r="B4122" s="81"/>
      <c r="C4122" s="69"/>
      <c r="D4122" s="69"/>
      <c r="E4122" s="69"/>
      <c r="F4122" s="69"/>
      <c r="G4122" s="82"/>
      <c r="H4122" s="78"/>
      <c r="I4122" s="28">
        <f ca="1">SUMIF('IMPORTBFT (ID)'!$A$3:$A$5000,$G$4:$G$7322,'IMPORTBFT (ID)'!$B$3:$B$5000)</f>
        <v>0</v>
      </c>
      <c r="J4122" s="72"/>
      <c r="K4122" s="18" t="str">
        <f t="shared" ca="1" si="0"/>
        <v>-</v>
      </c>
      <c r="L4122" s="19" t="e">
        <f>IF(G4122=#REF!,#REF!,"FALSO")</f>
        <v>#REF!</v>
      </c>
      <c r="M4122" s="75"/>
      <c r="N4122" s="76"/>
    </row>
    <row r="4123" spans="1:14" ht="15">
      <c r="A4123" s="80"/>
      <c r="B4123" s="81"/>
      <c r="C4123" s="69"/>
      <c r="D4123" s="69"/>
      <c r="E4123" s="69"/>
      <c r="F4123" s="69"/>
      <c r="G4123" s="82"/>
      <c r="H4123" s="78"/>
      <c r="I4123" s="28">
        <f ca="1">SUMIF('IMPORTBFT (ID)'!$A$3:$A$5000,$G$4:$G$7322,'IMPORTBFT (ID)'!$B$3:$B$5000)</f>
        <v>0</v>
      </c>
      <c r="J4123" s="72"/>
      <c r="K4123" s="18" t="str">
        <f t="shared" ca="1" si="0"/>
        <v>-</v>
      </c>
      <c r="L4123" s="19" t="e">
        <f>IF(G4123=#REF!,#REF!,"FALSO")</f>
        <v>#REF!</v>
      </c>
      <c r="M4123" s="75"/>
      <c r="N4123" s="76"/>
    </row>
    <row r="4124" spans="1:14" ht="15">
      <c r="A4124" s="80"/>
      <c r="B4124" s="81"/>
      <c r="C4124" s="69"/>
      <c r="D4124" s="69"/>
      <c r="E4124" s="69"/>
      <c r="F4124" s="69"/>
      <c r="G4124" s="82"/>
      <c r="H4124" s="78"/>
      <c r="I4124" s="28">
        <f ca="1">SUMIF('IMPORTBFT (ID)'!$A$3:$A$5000,$G$4:$G$7322,'IMPORTBFT (ID)'!$B$3:$B$5000)</f>
        <v>0</v>
      </c>
      <c r="J4124" s="72"/>
      <c r="K4124" s="18" t="str">
        <f t="shared" ca="1" si="0"/>
        <v>-</v>
      </c>
      <c r="L4124" s="19" t="e">
        <f>IF(G4124=#REF!,#REF!,"FALSO")</f>
        <v>#REF!</v>
      </c>
      <c r="M4124" s="75"/>
      <c r="N4124" s="76"/>
    </row>
    <row r="4125" spans="1:14" ht="15">
      <c r="A4125" s="80"/>
      <c r="B4125" s="81"/>
      <c r="C4125" s="69"/>
      <c r="D4125" s="69"/>
      <c r="E4125" s="69"/>
      <c r="F4125" s="69"/>
      <c r="G4125" s="82"/>
      <c r="H4125" s="78"/>
      <c r="I4125" s="28">
        <f ca="1">SUMIF('IMPORTBFT (ID)'!$A$3:$A$5000,$G$4:$G$7322,'IMPORTBFT (ID)'!$B$3:$B$5000)</f>
        <v>0</v>
      </c>
      <c r="J4125" s="72"/>
      <c r="K4125" s="18" t="str">
        <f t="shared" ca="1" si="0"/>
        <v>-</v>
      </c>
      <c r="L4125" s="19" t="e">
        <f>IF(G4125=#REF!,#REF!,"FALSO")</f>
        <v>#REF!</v>
      </c>
      <c r="M4125" s="75"/>
      <c r="N4125" s="76"/>
    </row>
    <row r="4126" spans="1:14" ht="15">
      <c r="A4126" s="80"/>
      <c r="B4126" s="81"/>
      <c r="C4126" s="69"/>
      <c r="D4126" s="69"/>
      <c r="E4126" s="69"/>
      <c r="F4126" s="69"/>
      <c r="G4126" s="82"/>
      <c r="H4126" s="78"/>
      <c r="I4126" s="28">
        <f ca="1">SUMIF('IMPORTBFT (ID)'!$A$3:$A$5000,$G$4:$G$7322,'IMPORTBFT (ID)'!$B$3:$B$5000)</f>
        <v>0</v>
      </c>
      <c r="J4126" s="72"/>
      <c r="K4126" s="18" t="str">
        <f t="shared" ca="1" si="0"/>
        <v>-</v>
      </c>
      <c r="L4126" s="19" t="e">
        <f>IF(G4126=#REF!,#REF!,"FALSO")</f>
        <v>#REF!</v>
      </c>
      <c r="M4126" s="75"/>
      <c r="N4126" s="76"/>
    </row>
    <row r="4127" spans="1:14" ht="15">
      <c r="A4127" s="80"/>
      <c r="B4127" s="81"/>
      <c r="C4127" s="69"/>
      <c r="D4127" s="69"/>
      <c r="E4127" s="69"/>
      <c r="F4127" s="69"/>
      <c r="G4127" s="82"/>
      <c r="H4127" s="78"/>
      <c r="I4127" s="28">
        <f ca="1">SUMIF('IMPORTBFT (ID)'!$A$3:$A$5000,$G$4:$G$7322,'IMPORTBFT (ID)'!$B$3:$B$5000)</f>
        <v>0</v>
      </c>
      <c r="J4127" s="72"/>
      <c r="K4127" s="18" t="str">
        <f t="shared" ca="1" si="0"/>
        <v>-</v>
      </c>
      <c r="L4127" s="19" t="e">
        <f>IF(G4127=#REF!,#REF!,"FALSO")</f>
        <v>#REF!</v>
      </c>
      <c r="M4127" s="75"/>
      <c r="N4127" s="76"/>
    </row>
    <row r="4128" spans="1:14" ht="15">
      <c r="A4128" s="80"/>
      <c r="B4128" s="81"/>
      <c r="C4128" s="69"/>
      <c r="D4128" s="69"/>
      <c r="E4128" s="69"/>
      <c r="F4128" s="69"/>
      <c r="G4128" s="82"/>
      <c r="H4128" s="78"/>
      <c r="I4128" s="28">
        <f ca="1">SUMIF('IMPORTBFT (ID)'!$A$3:$A$5000,$G$4:$G$7322,'IMPORTBFT (ID)'!$B$3:$B$5000)</f>
        <v>0</v>
      </c>
      <c r="J4128" s="72"/>
      <c r="K4128" s="18" t="str">
        <f t="shared" ca="1" si="0"/>
        <v>-</v>
      </c>
      <c r="L4128" s="19" t="e">
        <f>IF(G4128=#REF!,#REF!,"FALSO")</f>
        <v>#REF!</v>
      </c>
      <c r="M4128" s="75"/>
      <c r="N4128" s="76"/>
    </row>
    <row r="4129" spans="1:14" ht="15">
      <c r="A4129" s="80"/>
      <c r="B4129" s="81"/>
      <c r="C4129" s="69"/>
      <c r="D4129" s="69"/>
      <c r="E4129" s="69"/>
      <c r="F4129" s="69"/>
      <c r="G4129" s="82"/>
      <c r="H4129" s="78"/>
      <c r="I4129" s="28">
        <f ca="1">SUMIF('IMPORTBFT (ID)'!$A$3:$A$5000,$G$4:$G$7322,'IMPORTBFT (ID)'!$B$3:$B$5000)</f>
        <v>0</v>
      </c>
      <c r="J4129" s="72"/>
      <c r="K4129" s="18" t="str">
        <f t="shared" ca="1" si="0"/>
        <v>-</v>
      </c>
      <c r="L4129" s="19" t="e">
        <f>IF(G4129=#REF!,#REF!,"FALSO")</f>
        <v>#REF!</v>
      </c>
      <c r="M4129" s="75"/>
      <c r="N4129" s="76"/>
    </row>
    <row r="4130" spans="1:14" ht="15">
      <c r="A4130" s="80"/>
      <c r="B4130" s="81"/>
      <c r="C4130" s="69"/>
      <c r="D4130" s="69"/>
      <c r="E4130" s="69"/>
      <c r="F4130" s="69"/>
      <c r="G4130" s="82"/>
      <c r="H4130" s="78"/>
      <c r="I4130" s="28">
        <f ca="1">SUMIF('IMPORTBFT (ID)'!$A$3:$A$5000,$G$4:$G$7322,'IMPORTBFT (ID)'!$B$3:$B$5000)</f>
        <v>0</v>
      </c>
      <c r="J4130" s="72"/>
      <c r="K4130" s="18" t="str">
        <f t="shared" ca="1" si="0"/>
        <v>-</v>
      </c>
      <c r="L4130" s="19" t="e">
        <f>IF(G4130=#REF!,#REF!,"FALSO")</f>
        <v>#REF!</v>
      </c>
      <c r="M4130" s="75"/>
      <c r="N4130" s="76"/>
    </row>
    <row r="4131" spans="1:14" ht="15">
      <c r="A4131" s="80"/>
      <c r="B4131" s="81"/>
      <c r="C4131" s="69"/>
      <c r="D4131" s="69"/>
      <c r="E4131" s="69"/>
      <c r="F4131" s="69"/>
      <c r="G4131" s="82"/>
      <c r="H4131" s="78"/>
      <c r="I4131" s="28">
        <f ca="1">SUMIF('IMPORTBFT (ID)'!$A$3:$A$5000,$G$4:$G$7322,'IMPORTBFT (ID)'!$B$3:$B$5000)</f>
        <v>0</v>
      </c>
      <c r="J4131" s="72"/>
      <c r="K4131" s="18" t="str">
        <f t="shared" ca="1" si="0"/>
        <v>-</v>
      </c>
      <c r="L4131" s="19" t="e">
        <f>IF(G4131=#REF!,#REF!,"FALSO")</f>
        <v>#REF!</v>
      </c>
      <c r="M4131" s="75"/>
      <c r="N4131" s="76"/>
    </row>
    <row r="4132" spans="1:14" ht="15">
      <c r="A4132" s="80"/>
      <c r="B4132" s="81"/>
      <c r="C4132" s="69"/>
      <c r="D4132" s="69"/>
      <c r="E4132" s="69"/>
      <c r="F4132" s="69"/>
      <c r="G4132" s="82"/>
      <c r="H4132" s="78"/>
      <c r="I4132" s="28">
        <f ca="1">SUMIF('IMPORTBFT (ID)'!$A$3:$A$5000,$G$4:$G$7322,'IMPORTBFT (ID)'!$B$3:$B$5000)</f>
        <v>0</v>
      </c>
      <c r="J4132" s="72"/>
      <c r="K4132" s="18" t="str">
        <f t="shared" ca="1" si="0"/>
        <v>-</v>
      </c>
      <c r="L4132" s="19" t="e">
        <f>IF(G4132=#REF!,#REF!,"FALSO")</f>
        <v>#REF!</v>
      </c>
      <c r="M4132" s="75"/>
      <c r="N4132" s="76"/>
    </row>
    <row r="4133" spans="1:14" ht="15">
      <c r="A4133" s="80"/>
      <c r="B4133" s="81"/>
      <c r="C4133" s="69"/>
      <c r="D4133" s="69"/>
      <c r="E4133" s="69"/>
      <c r="F4133" s="69"/>
      <c r="G4133" s="82"/>
      <c r="H4133" s="78"/>
      <c r="I4133" s="28">
        <f ca="1">SUMIF('IMPORTBFT (ID)'!$A$3:$A$5000,$G$4:$G$7322,'IMPORTBFT (ID)'!$B$3:$B$5000)</f>
        <v>0</v>
      </c>
      <c r="J4133" s="72"/>
      <c r="K4133" s="18" t="str">
        <f t="shared" ca="1" si="0"/>
        <v>-</v>
      </c>
      <c r="L4133" s="19" t="e">
        <f>IF(G4133=#REF!,#REF!,"FALSO")</f>
        <v>#REF!</v>
      </c>
      <c r="M4133" s="75"/>
      <c r="N4133" s="76"/>
    </row>
    <row r="4134" spans="1:14" ht="15">
      <c r="A4134" s="80"/>
      <c r="B4134" s="81"/>
      <c r="C4134" s="69"/>
      <c r="D4134" s="69"/>
      <c r="E4134" s="69"/>
      <c r="F4134" s="69"/>
      <c r="G4134" s="82"/>
      <c r="H4134" s="78"/>
      <c r="I4134" s="28">
        <f ca="1">SUMIF('IMPORTBFT (ID)'!$A$3:$A$5000,$G$4:$G$7322,'IMPORTBFT (ID)'!$B$3:$B$5000)</f>
        <v>0</v>
      </c>
      <c r="J4134" s="72"/>
      <c r="K4134" s="18" t="str">
        <f t="shared" ca="1" si="0"/>
        <v>-</v>
      </c>
      <c r="L4134" s="19" t="e">
        <f>IF(G4134=#REF!,#REF!,"FALSO")</f>
        <v>#REF!</v>
      </c>
      <c r="M4134" s="75"/>
      <c r="N4134" s="76"/>
    </row>
    <row r="4135" spans="1:14" ht="15">
      <c r="A4135" s="80"/>
      <c r="B4135" s="81"/>
      <c r="C4135" s="69"/>
      <c r="D4135" s="69"/>
      <c r="E4135" s="69"/>
      <c r="F4135" s="69"/>
      <c r="G4135" s="82"/>
      <c r="H4135" s="78"/>
      <c r="I4135" s="28">
        <f ca="1">SUMIF('IMPORTBFT (ID)'!$A$3:$A$5000,$G$4:$G$7322,'IMPORTBFT (ID)'!$B$3:$B$5000)</f>
        <v>0</v>
      </c>
      <c r="J4135" s="72"/>
      <c r="K4135" s="18" t="str">
        <f t="shared" ca="1" si="0"/>
        <v>-</v>
      </c>
      <c r="L4135" s="19" t="e">
        <f>IF(G4135=#REF!,#REF!,"FALSO")</f>
        <v>#REF!</v>
      </c>
      <c r="M4135" s="75"/>
      <c r="N4135" s="76"/>
    </row>
    <row r="4136" spans="1:14" ht="15">
      <c r="A4136" s="80"/>
      <c r="B4136" s="81"/>
      <c r="C4136" s="69"/>
      <c r="D4136" s="69"/>
      <c r="E4136" s="69"/>
      <c r="F4136" s="69"/>
      <c r="G4136" s="82"/>
      <c r="H4136" s="78"/>
      <c r="I4136" s="28">
        <f ca="1">SUMIF('IMPORTBFT (ID)'!$A$3:$A$5000,$G$4:$G$7322,'IMPORTBFT (ID)'!$B$3:$B$5000)</f>
        <v>0</v>
      </c>
      <c r="J4136" s="72"/>
      <c r="K4136" s="18" t="str">
        <f t="shared" ca="1" si="0"/>
        <v>-</v>
      </c>
      <c r="L4136" s="19" t="e">
        <f>IF(G4136=#REF!,#REF!,"FALSO")</f>
        <v>#REF!</v>
      </c>
      <c r="M4136" s="75"/>
      <c r="N4136" s="76"/>
    </row>
    <row r="4137" spans="1:14" ht="15">
      <c r="A4137" s="80"/>
      <c r="B4137" s="81"/>
      <c r="C4137" s="69"/>
      <c r="D4137" s="69"/>
      <c r="E4137" s="69"/>
      <c r="F4137" s="69"/>
      <c r="G4137" s="82"/>
      <c r="H4137" s="78"/>
      <c r="I4137" s="28">
        <f ca="1">SUMIF('IMPORTBFT (ID)'!$A$3:$A$5000,$G$4:$G$7322,'IMPORTBFT (ID)'!$B$3:$B$5000)</f>
        <v>0</v>
      </c>
      <c r="J4137" s="72"/>
      <c r="K4137" s="18" t="str">
        <f t="shared" ca="1" si="0"/>
        <v>-</v>
      </c>
      <c r="L4137" s="19" t="e">
        <f>IF(G4137=#REF!,#REF!,"FALSO")</f>
        <v>#REF!</v>
      </c>
      <c r="M4137" s="75"/>
      <c r="N4137" s="76"/>
    </row>
    <row r="4138" spans="1:14" ht="15">
      <c r="A4138" s="80"/>
      <c r="B4138" s="81"/>
      <c r="C4138" s="69"/>
      <c r="D4138" s="69"/>
      <c r="E4138" s="69"/>
      <c r="F4138" s="69"/>
      <c r="G4138" s="82"/>
      <c r="H4138" s="78"/>
      <c r="I4138" s="28">
        <f ca="1">SUMIF('IMPORTBFT (ID)'!$A$3:$A$5000,$G$4:$G$7322,'IMPORTBFT (ID)'!$B$3:$B$5000)</f>
        <v>0</v>
      </c>
      <c r="J4138" s="72"/>
      <c r="K4138" s="18" t="str">
        <f t="shared" ca="1" si="0"/>
        <v>-</v>
      </c>
      <c r="L4138" s="19" t="e">
        <f>IF(G4138=#REF!,#REF!,"FALSO")</f>
        <v>#REF!</v>
      </c>
      <c r="M4138" s="75"/>
      <c r="N4138" s="76"/>
    </row>
    <row r="4139" spans="1:14" ht="15">
      <c r="A4139" s="80"/>
      <c r="B4139" s="81"/>
      <c r="C4139" s="69"/>
      <c r="D4139" s="69"/>
      <c r="E4139" s="69"/>
      <c r="F4139" s="69"/>
      <c r="G4139" s="82"/>
      <c r="H4139" s="78"/>
      <c r="I4139" s="28">
        <f ca="1">SUMIF('IMPORTBFT (ID)'!$A$3:$A$5000,$G$4:$G$7322,'IMPORTBFT (ID)'!$B$3:$B$5000)</f>
        <v>0</v>
      </c>
      <c r="J4139" s="72"/>
      <c r="K4139" s="18" t="str">
        <f t="shared" ca="1" si="0"/>
        <v>-</v>
      </c>
      <c r="L4139" s="19" t="e">
        <f>IF(G4139=#REF!,#REF!,"FALSO")</f>
        <v>#REF!</v>
      </c>
      <c r="M4139" s="75"/>
      <c r="N4139" s="76"/>
    </row>
    <row r="4140" spans="1:14" ht="15">
      <c r="A4140" s="80"/>
      <c r="B4140" s="81"/>
      <c r="C4140" s="69"/>
      <c r="D4140" s="69"/>
      <c r="E4140" s="69"/>
      <c r="F4140" s="69"/>
      <c r="G4140" s="82"/>
      <c r="H4140" s="78"/>
      <c r="I4140" s="28">
        <f ca="1">SUMIF('IMPORTBFT (ID)'!$A$3:$A$5000,$G$4:$G$7322,'IMPORTBFT (ID)'!$B$3:$B$5000)</f>
        <v>0</v>
      </c>
      <c r="J4140" s="72"/>
      <c r="K4140" s="18" t="str">
        <f t="shared" ca="1" si="0"/>
        <v>-</v>
      </c>
      <c r="L4140" s="19" t="e">
        <f>IF(G4140=#REF!,#REF!,"FALSO")</f>
        <v>#REF!</v>
      </c>
      <c r="M4140" s="75"/>
      <c r="N4140" s="76"/>
    </row>
    <row r="4141" spans="1:14" ht="15">
      <c r="A4141" s="80"/>
      <c r="B4141" s="81"/>
      <c r="C4141" s="69"/>
      <c r="D4141" s="69"/>
      <c r="E4141" s="69"/>
      <c r="F4141" s="69"/>
      <c r="G4141" s="82"/>
      <c r="H4141" s="78"/>
      <c r="I4141" s="28">
        <f ca="1">SUMIF('IMPORTBFT (ID)'!$A$3:$A$5000,$G$4:$G$7322,'IMPORTBFT (ID)'!$B$3:$B$5000)</f>
        <v>0</v>
      </c>
      <c r="J4141" s="72"/>
      <c r="K4141" s="18" t="str">
        <f t="shared" ca="1" si="0"/>
        <v>-</v>
      </c>
      <c r="L4141" s="19" t="e">
        <f>IF(G4141=#REF!,#REF!,"FALSO")</f>
        <v>#REF!</v>
      </c>
      <c r="M4141" s="75"/>
      <c r="N4141" s="76"/>
    </row>
    <row r="4142" spans="1:14" ht="15">
      <c r="A4142" s="80"/>
      <c r="B4142" s="81"/>
      <c r="C4142" s="69"/>
      <c r="D4142" s="69"/>
      <c r="E4142" s="69"/>
      <c r="F4142" s="69"/>
      <c r="G4142" s="82"/>
      <c r="H4142" s="78"/>
      <c r="I4142" s="28">
        <f ca="1">SUMIF('IMPORTBFT (ID)'!$A$3:$A$5000,$G$4:$G$7322,'IMPORTBFT (ID)'!$B$3:$B$5000)</f>
        <v>0</v>
      </c>
      <c r="J4142" s="72"/>
      <c r="K4142" s="18" t="str">
        <f t="shared" ca="1" si="0"/>
        <v>-</v>
      </c>
      <c r="L4142" s="19" t="e">
        <f>IF(G4142=#REF!,#REF!,"FALSO")</f>
        <v>#REF!</v>
      </c>
      <c r="M4142" s="75"/>
      <c r="N4142" s="76"/>
    </row>
    <row r="4143" spans="1:14" ht="15">
      <c r="A4143" s="80"/>
      <c r="B4143" s="81"/>
      <c r="C4143" s="69"/>
      <c r="D4143" s="69"/>
      <c r="E4143" s="69"/>
      <c r="F4143" s="69"/>
      <c r="G4143" s="82"/>
      <c r="H4143" s="78"/>
      <c r="I4143" s="28">
        <f ca="1">SUMIF('IMPORTBFT (ID)'!$A$3:$A$5000,$G$4:$G$7322,'IMPORTBFT (ID)'!$B$3:$B$5000)</f>
        <v>0</v>
      </c>
      <c r="J4143" s="72"/>
      <c r="K4143" s="18" t="str">
        <f t="shared" ca="1" si="0"/>
        <v>-</v>
      </c>
      <c r="L4143" s="19" t="e">
        <f>IF(G4143=#REF!,#REF!,"FALSO")</f>
        <v>#REF!</v>
      </c>
      <c r="M4143" s="75"/>
      <c r="N4143" s="76"/>
    </row>
    <row r="4144" spans="1:14" ht="15">
      <c r="A4144" s="80"/>
      <c r="B4144" s="81"/>
      <c r="C4144" s="69"/>
      <c r="D4144" s="69"/>
      <c r="E4144" s="69"/>
      <c r="F4144" s="69"/>
      <c r="G4144" s="82"/>
      <c r="H4144" s="78"/>
      <c r="I4144" s="28">
        <f ca="1">SUMIF('IMPORTBFT (ID)'!$A$3:$A$5000,$G$4:$G$7322,'IMPORTBFT (ID)'!$B$3:$B$5000)</f>
        <v>0</v>
      </c>
      <c r="J4144" s="72"/>
      <c r="K4144" s="18" t="str">
        <f t="shared" ca="1" si="0"/>
        <v>-</v>
      </c>
      <c r="L4144" s="19" t="e">
        <f>IF(G4144=#REF!,#REF!,"FALSO")</f>
        <v>#REF!</v>
      </c>
      <c r="M4144" s="75"/>
      <c r="N4144" s="76"/>
    </row>
    <row r="4145" spans="1:14" ht="15">
      <c r="A4145" s="80"/>
      <c r="B4145" s="81"/>
      <c r="C4145" s="69"/>
      <c r="D4145" s="69"/>
      <c r="E4145" s="69"/>
      <c r="F4145" s="69"/>
      <c r="G4145" s="82"/>
      <c r="H4145" s="78"/>
      <c r="I4145" s="28">
        <f ca="1">SUMIF('IMPORTBFT (ID)'!$A$3:$A$5000,$G$4:$G$7322,'IMPORTBFT (ID)'!$B$3:$B$5000)</f>
        <v>0</v>
      </c>
      <c r="J4145" s="72"/>
      <c r="K4145" s="18" t="str">
        <f t="shared" ca="1" si="0"/>
        <v>-</v>
      </c>
      <c r="L4145" s="19" t="e">
        <f>IF(G4145=#REF!,#REF!,"FALSO")</f>
        <v>#REF!</v>
      </c>
      <c r="M4145" s="75"/>
      <c r="N4145" s="76"/>
    </row>
    <row r="4146" spans="1:14" ht="15">
      <c r="A4146" s="80"/>
      <c r="B4146" s="81"/>
      <c r="C4146" s="69"/>
      <c r="D4146" s="69"/>
      <c r="E4146" s="69"/>
      <c r="F4146" s="69"/>
      <c r="G4146" s="82"/>
      <c r="H4146" s="78"/>
      <c r="I4146" s="28">
        <f ca="1">SUMIF('IMPORTBFT (ID)'!$A$3:$A$5000,$G$4:$G$7322,'IMPORTBFT (ID)'!$B$3:$B$5000)</f>
        <v>0</v>
      </c>
      <c r="J4146" s="72"/>
      <c r="K4146" s="18" t="str">
        <f t="shared" ca="1" si="0"/>
        <v>-</v>
      </c>
      <c r="L4146" s="19" t="e">
        <f>IF(G4146=#REF!,#REF!,"FALSO")</f>
        <v>#REF!</v>
      </c>
      <c r="M4146" s="75"/>
      <c r="N4146" s="76"/>
    </row>
    <row r="4147" spans="1:14" ht="15">
      <c r="A4147" s="80"/>
      <c r="B4147" s="81"/>
      <c r="C4147" s="69"/>
      <c r="D4147" s="69"/>
      <c r="E4147" s="69"/>
      <c r="F4147" s="69"/>
      <c r="G4147" s="82"/>
      <c r="H4147" s="78"/>
      <c r="I4147" s="28">
        <f ca="1">SUMIF('IMPORTBFT (ID)'!$A$3:$A$5000,$G$4:$G$7322,'IMPORTBFT (ID)'!$B$3:$B$5000)</f>
        <v>0</v>
      </c>
      <c r="J4147" s="72"/>
      <c r="K4147" s="18" t="str">
        <f t="shared" ca="1" si="0"/>
        <v>-</v>
      </c>
      <c r="L4147" s="19" t="e">
        <f>IF(G4147=#REF!,#REF!,"FALSO")</f>
        <v>#REF!</v>
      </c>
      <c r="M4147" s="75"/>
      <c r="N4147" s="76"/>
    </row>
    <row r="4148" spans="1:14" ht="15">
      <c r="A4148" s="80"/>
      <c r="B4148" s="81"/>
      <c r="C4148" s="69"/>
      <c r="D4148" s="69"/>
      <c r="E4148" s="69"/>
      <c r="F4148" s="69"/>
      <c r="G4148" s="82"/>
      <c r="H4148" s="78"/>
      <c r="I4148" s="28">
        <f ca="1">SUMIF('IMPORTBFT (ID)'!$A$3:$A$5000,$G$4:$G$7322,'IMPORTBFT (ID)'!$B$3:$B$5000)</f>
        <v>0</v>
      </c>
      <c r="J4148" s="72"/>
      <c r="K4148" s="18" t="str">
        <f t="shared" ca="1" si="0"/>
        <v>-</v>
      </c>
      <c r="L4148" s="19" t="e">
        <f>IF(G4148=#REF!,#REF!,"FALSO")</f>
        <v>#REF!</v>
      </c>
      <c r="M4148" s="75"/>
      <c r="N4148" s="76"/>
    </row>
    <row r="4149" spans="1:14" ht="15">
      <c r="A4149" s="80"/>
      <c r="B4149" s="81"/>
      <c r="C4149" s="69"/>
      <c r="D4149" s="69"/>
      <c r="E4149" s="69"/>
      <c r="F4149" s="69"/>
      <c r="G4149" s="82"/>
      <c r="H4149" s="78"/>
      <c r="I4149" s="28">
        <f ca="1">SUMIF('IMPORTBFT (ID)'!$A$3:$A$5000,$G$4:$G$7322,'IMPORTBFT (ID)'!$B$3:$B$5000)</f>
        <v>0</v>
      </c>
      <c r="J4149" s="72"/>
      <c r="K4149" s="18" t="str">
        <f t="shared" ca="1" si="0"/>
        <v>-</v>
      </c>
      <c r="L4149" s="19" t="e">
        <f>IF(G4149=#REF!,#REF!,"FALSO")</f>
        <v>#REF!</v>
      </c>
      <c r="M4149" s="75"/>
      <c r="N4149" s="76"/>
    </row>
    <row r="4150" spans="1:14" ht="15">
      <c r="A4150" s="80"/>
      <c r="B4150" s="81"/>
      <c r="C4150" s="69"/>
      <c r="D4150" s="69"/>
      <c r="E4150" s="69"/>
      <c r="F4150" s="69"/>
      <c r="G4150" s="82"/>
      <c r="H4150" s="78"/>
      <c r="I4150" s="28">
        <f ca="1">SUMIF('IMPORTBFT (ID)'!$A$3:$A$5000,$G$4:$G$7322,'IMPORTBFT (ID)'!$B$3:$B$5000)</f>
        <v>0</v>
      </c>
      <c r="J4150" s="72"/>
      <c r="K4150" s="18" t="str">
        <f t="shared" ca="1" si="0"/>
        <v>-</v>
      </c>
      <c r="L4150" s="19" t="e">
        <f>IF(G4150=#REF!,#REF!,"FALSO")</f>
        <v>#REF!</v>
      </c>
      <c r="M4150" s="75"/>
      <c r="N4150" s="76"/>
    </row>
    <row r="4151" spans="1:14" ht="15">
      <c r="A4151" s="80"/>
      <c r="B4151" s="81"/>
      <c r="C4151" s="69"/>
      <c r="D4151" s="69"/>
      <c r="E4151" s="69"/>
      <c r="F4151" s="69"/>
      <c r="G4151" s="82"/>
      <c r="H4151" s="78"/>
      <c r="I4151" s="28">
        <f ca="1">SUMIF('IMPORTBFT (ID)'!$A$3:$A$5000,$G$4:$G$7322,'IMPORTBFT (ID)'!$B$3:$B$5000)</f>
        <v>0</v>
      </c>
      <c r="J4151" s="72"/>
      <c r="K4151" s="18" t="str">
        <f t="shared" ca="1" si="0"/>
        <v>-</v>
      </c>
      <c r="L4151" s="19" t="e">
        <f>IF(G4151=#REF!,#REF!,"FALSO")</f>
        <v>#REF!</v>
      </c>
      <c r="M4151" s="75"/>
      <c r="N4151" s="76"/>
    </row>
    <row r="4152" spans="1:14" ht="15">
      <c r="A4152" s="80"/>
      <c r="B4152" s="81"/>
      <c r="C4152" s="69"/>
      <c r="D4152" s="69"/>
      <c r="E4152" s="69"/>
      <c r="F4152" s="69"/>
      <c r="G4152" s="82"/>
      <c r="H4152" s="78"/>
      <c r="I4152" s="28">
        <f ca="1">SUMIF('IMPORTBFT (ID)'!$A$3:$A$5000,$G$4:$G$7322,'IMPORTBFT (ID)'!$B$3:$B$5000)</f>
        <v>0</v>
      </c>
      <c r="J4152" s="72"/>
      <c r="K4152" s="18" t="str">
        <f t="shared" ca="1" si="0"/>
        <v>-</v>
      </c>
      <c r="L4152" s="19" t="e">
        <f>IF(G4152=#REF!,#REF!,"FALSO")</f>
        <v>#REF!</v>
      </c>
      <c r="M4152" s="75"/>
      <c r="N4152" s="76"/>
    </row>
    <row r="4153" spans="1:14" ht="15">
      <c r="A4153" s="80"/>
      <c r="B4153" s="81"/>
      <c r="C4153" s="69"/>
      <c r="D4153" s="69"/>
      <c r="E4153" s="69"/>
      <c r="F4153" s="69"/>
      <c r="G4153" s="82"/>
      <c r="H4153" s="78"/>
      <c r="I4153" s="28">
        <f ca="1">SUMIF('IMPORTBFT (ID)'!$A$3:$A$5000,$G$4:$G$7322,'IMPORTBFT (ID)'!$B$3:$B$5000)</f>
        <v>0</v>
      </c>
      <c r="J4153" s="72"/>
      <c r="K4153" s="18" t="str">
        <f t="shared" ca="1" si="0"/>
        <v>-</v>
      </c>
      <c r="L4153" s="19" t="e">
        <f>IF(G4153=#REF!,#REF!,"FALSO")</f>
        <v>#REF!</v>
      </c>
      <c r="M4153" s="75"/>
      <c r="N4153" s="76"/>
    </row>
    <row r="4154" spans="1:14" ht="15">
      <c r="A4154" s="80"/>
      <c r="B4154" s="81"/>
      <c r="C4154" s="69"/>
      <c r="D4154" s="69"/>
      <c r="E4154" s="69"/>
      <c r="F4154" s="69"/>
      <c r="G4154" s="82"/>
      <c r="H4154" s="78"/>
      <c r="I4154" s="28">
        <f ca="1">SUMIF('IMPORTBFT (ID)'!$A$3:$A$5000,$G$4:$G$7322,'IMPORTBFT (ID)'!$B$3:$B$5000)</f>
        <v>0</v>
      </c>
      <c r="J4154" s="72"/>
      <c r="K4154" s="18" t="str">
        <f t="shared" ca="1" si="0"/>
        <v>-</v>
      </c>
      <c r="L4154" s="19" t="e">
        <f>IF(G4154=#REF!,#REF!,"FALSO")</f>
        <v>#REF!</v>
      </c>
      <c r="M4154" s="75"/>
      <c r="N4154" s="76"/>
    </row>
    <row r="4155" spans="1:14" ht="15">
      <c r="A4155" s="80"/>
      <c r="B4155" s="81"/>
      <c r="C4155" s="69"/>
      <c r="D4155" s="69"/>
      <c r="E4155" s="69"/>
      <c r="F4155" s="69"/>
      <c r="G4155" s="82"/>
      <c r="H4155" s="78"/>
      <c r="I4155" s="28">
        <f ca="1">SUMIF('IMPORTBFT (ID)'!$A$3:$A$5000,$G$4:$G$7322,'IMPORTBFT (ID)'!$B$3:$B$5000)</f>
        <v>0</v>
      </c>
      <c r="J4155" s="72"/>
      <c r="K4155" s="18" t="str">
        <f t="shared" ca="1" si="0"/>
        <v>-</v>
      </c>
      <c r="L4155" s="19" t="e">
        <f>IF(G4155=#REF!,#REF!,"FALSO")</f>
        <v>#REF!</v>
      </c>
      <c r="M4155" s="75"/>
      <c r="N4155" s="76"/>
    </row>
    <row r="4156" spans="1:14" ht="15">
      <c r="A4156" s="80"/>
      <c r="B4156" s="81"/>
      <c r="C4156" s="69"/>
      <c r="D4156" s="69"/>
      <c r="E4156" s="69"/>
      <c r="F4156" s="69"/>
      <c r="G4156" s="82"/>
      <c r="H4156" s="78"/>
      <c r="I4156" s="28">
        <f ca="1">SUMIF('IMPORTBFT (ID)'!$A$3:$A$5000,$G$4:$G$7322,'IMPORTBFT (ID)'!$B$3:$B$5000)</f>
        <v>0</v>
      </c>
      <c r="J4156" s="72"/>
      <c r="K4156" s="18" t="str">
        <f t="shared" ca="1" si="0"/>
        <v>-</v>
      </c>
      <c r="L4156" s="19" t="e">
        <f>IF(G4156=#REF!,#REF!,"FALSO")</f>
        <v>#REF!</v>
      </c>
      <c r="M4156" s="75"/>
      <c r="N4156" s="76"/>
    </row>
    <row r="4157" spans="1:14" ht="15">
      <c r="A4157" s="80"/>
      <c r="B4157" s="81"/>
      <c r="C4157" s="69"/>
      <c r="D4157" s="69"/>
      <c r="E4157" s="69"/>
      <c r="F4157" s="69"/>
      <c r="G4157" s="82"/>
      <c r="H4157" s="78"/>
      <c r="I4157" s="28">
        <f ca="1">SUMIF('IMPORTBFT (ID)'!$A$3:$A$5000,$G$4:$G$7322,'IMPORTBFT (ID)'!$B$3:$B$5000)</f>
        <v>0</v>
      </c>
      <c r="J4157" s="72"/>
      <c r="K4157" s="18" t="str">
        <f t="shared" ca="1" si="0"/>
        <v>-</v>
      </c>
      <c r="L4157" s="19" t="e">
        <f>IF(G4157=#REF!,#REF!,"FALSO")</f>
        <v>#REF!</v>
      </c>
      <c r="M4157" s="75"/>
      <c r="N4157" s="76"/>
    </row>
    <row r="4158" spans="1:14" ht="15">
      <c r="A4158" s="80"/>
      <c r="B4158" s="81"/>
      <c r="C4158" s="69"/>
      <c r="D4158" s="69"/>
      <c r="E4158" s="69"/>
      <c r="F4158" s="69"/>
      <c r="G4158" s="82"/>
      <c r="H4158" s="78"/>
      <c r="I4158" s="28">
        <f ca="1">SUMIF('IMPORTBFT (ID)'!$A$3:$A$5000,$G$4:$G$7322,'IMPORTBFT (ID)'!$B$3:$B$5000)</f>
        <v>0</v>
      </c>
      <c r="J4158" s="72"/>
      <c r="K4158" s="18" t="str">
        <f t="shared" ca="1" si="0"/>
        <v>-</v>
      </c>
      <c r="L4158" s="19" t="e">
        <f>IF(G4158=#REF!,#REF!,"FALSO")</f>
        <v>#REF!</v>
      </c>
      <c r="M4158" s="75"/>
      <c r="N4158" s="76"/>
    </row>
    <row r="4159" spans="1:14" ht="15">
      <c r="A4159" s="80"/>
      <c r="B4159" s="81"/>
      <c r="C4159" s="69"/>
      <c r="D4159" s="69"/>
      <c r="E4159" s="69"/>
      <c r="F4159" s="69"/>
      <c r="G4159" s="82"/>
      <c r="H4159" s="78"/>
      <c r="I4159" s="28">
        <f ca="1">SUMIF('IMPORTBFT (ID)'!$A$3:$A$5000,$G$4:$G$7322,'IMPORTBFT (ID)'!$B$3:$B$5000)</f>
        <v>0</v>
      </c>
      <c r="J4159" s="72"/>
      <c r="K4159" s="18" t="str">
        <f t="shared" ca="1" si="0"/>
        <v>-</v>
      </c>
      <c r="L4159" s="19" t="e">
        <f>IF(G4159=#REF!,#REF!,"FALSO")</f>
        <v>#REF!</v>
      </c>
      <c r="M4159" s="75"/>
      <c r="N4159" s="76"/>
    </row>
    <row r="4160" spans="1:14" ht="15">
      <c r="A4160" s="80"/>
      <c r="B4160" s="81"/>
      <c r="C4160" s="69"/>
      <c r="D4160" s="69"/>
      <c r="E4160" s="69"/>
      <c r="F4160" s="69"/>
      <c r="G4160" s="82"/>
      <c r="H4160" s="78"/>
      <c r="I4160" s="28">
        <f ca="1">SUMIF('IMPORTBFT (ID)'!$A$3:$A$5000,$G$4:$G$7322,'IMPORTBFT (ID)'!$B$3:$B$5000)</f>
        <v>0</v>
      </c>
      <c r="J4160" s="72"/>
      <c r="K4160" s="18" t="str">
        <f t="shared" ca="1" si="0"/>
        <v>-</v>
      </c>
      <c r="L4160" s="19" t="e">
        <f>IF(G4160=#REF!,#REF!,"FALSO")</f>
        <v>#REF!</v>
      </c>
      <c r="M4160" s="75"/>
      <c r="N4160" s="76"/>
    </row>
    <row r="4161" spans="1:14" ht="15">
      <c r="A4161" s="80"/>
      <c r="B4161" s="81"/>
      <c r="C4161" s="69"/>
      <c r="D4161" s="69"/>
      <c r="E4161" s="69"/>
      <c r="F4161" s="69"/>
      <c r="G4161" s="82"/>
      <c r="H4161" s="78"/>
      <c r="I4161" s="28">
        <f ca="1">SUMIF('IMPORTBFT (ID)'!$A$3:$A$5000,$G$4:$G$7322,'IMPORTBFT (ID)'!$B$3:$B$5000)</f>
        <v>0</v>
      </c>
      <c r="J4161" s="72"/>
      <c r="K4161" s="18" t="str">
        <f t="shared" ca="1" si="0"/>
        <v>-</v>
      </c>
      <c r="L4161" s="19" t="e">
        <f>IF(G4161=#REF!,#REF!,"FALSO")</f>
        <v>#REF!</v>
      </c>
      <c r="M4161" s="75"/>
      <c r="N4161" s="76"/>
    </row>
    <row r="4162" spans="1:14" ht="15">
      <c r="A4162" s="80"/>
      <c r="B4162" s="81"/>
      <c r="C4162" s="69"/>
      <c r="D4162" s="69"/>
      <c r="E4162" s="69"/>
      <c r="F4162" s="69"/>
      <c r="G4162" s="82"/>
      <c r="H4162" s="78"/>
      <c r="I4162" s="28">
        <f ca="1">SUMIF('IMPORTBFT (ID)'!$A$3:$A$5000,$G$4:$G$7322,'IMPORTBFT (ID)'!$B$3:$B$5000)</f>
        <v>0</v>
      </c>
      <c r="J4162" s="72"/>
      <c r="K4162" s="18" t="str">
        <f t="shared" ca="1" si="0"/>
        <v>-</v>
      </c>
      <c r="L4162" s="19" t="e">
        <f>IF(G4162=#REF!,#REF!,"FALSO")</f>
        <v>#REF!</v>
      </c>
      <c r="M4162" s="75"/>
      <c r="N4162" s="76"/>
    </row>
    <row r="4163" spans="1:14" ht="15">
      <c r="A4163" s="80"/>
      <c r="B4163" s="81"/>
      <c r="C4163" s="69"/>
      <c r="D4163" s="69"/>
      <c r="E4163" s="69"/>
      <c r="F4163" s="69"/>
      <c r="G4163" s="82"/>
      <c r="H4163" s="78"/>
      <c r="I4163" s="28">
        <f ca="1">SUMIF('IMPORTBFT (ID)'!$A$3:$A$5000,$G$4:$G$7322,'IMPORTBFT (ID)'!$B$3:$B$5000)</f>
        <v>0</v>
      </c>
      <c r="J4163" s="72"/>
      <c r="K4163" s="18" t="str">
        <f t="shared" ca="1" si="0"/>
        <v>-</v>
      </c>
      <c r="L4163" s="19" t="e">
        <f>IF(G4163=#REF!,#REF!,"FALSO")</f>
        <v>#REF!</v>
      </c>
      <c r="M4163" s="75"/>
      <c r="N4163" s="76"/>
    </row>
    <row r="4164" spans="1:14" ht="15">
      <c r="A4164" s="80"/>
      <c r="B4164" s="81"/>
      <c r="C4164" s="69"/>
      <c r="D4164" s="69"/>
      <c r="E4164" s="69"/>
      <c r="F4164" s="69"/>
      <c r="G4164" s="82"/>
      <c r="H4164" s="78"/>
      <c r="I4164" s="28">
        <f ca="1">SUMIF('IMPORTBFT (ID)'!$A$3:$A$5000,$G$4:$G$7322,'IMPORTBFT (ID)'!$B$3:$B$5000)</f>
        <v>0</v>
      </c>
      <c r="J4164" s="72"/>
      <c r="K4164" s="18" t="str">
        <f t="shared" ca="1" si="0"/>
        <v>-</v>
      </c>
      <c r="L4164" s="19" t="e">
        <f>IF(G4164=#REF!,#REF!,"FALSO")</f>
        <v>#REF!</v>
      </c>
      <c r="M4164" s="75"/>
      <c r="N4164" s="76"/>
    </row>
    <row r="4165" spans="1:14" ht="15">
      <c r="A4165" s="80"/>
      <c r="B4165" s="81"/>
      <c r="C4165" s="69"/>
      <c r="D4165" s="69"/>
      <c r="E4165" s="69"/>
      <c r="F4165" s="69"/>
      <c r="G4165" s="82"/>
      <c r="H4165" s="78"/>
      <c r="I4165" s="28">
        <f ca="1">SUMIF('IMPORTBFT (ID)'!$A$3:$A$5000,$G$4:$G$7322,'IMPORTBFT (ID)'!$B$3:$B$5000)</f>
        <v>0</v>
      </c>
      <c r="J4165" s="72"/>
      <c r="K4165" s="18" t="str">
        <f t="shared" ca="1" si="0"/>
        <v>-</v>
      </c>
      <c r="L4165" s="19" t="e">
        <f>IF(G4165=#REF!,#REF!,"FALSO")</f>
        <v>#REF!</v>
      </c>
      <c r="M4165" s="75"/>
      <c r="N4165" s="76"/>
    </row>
    <row r="4166" spans="1:14" ht="15">
      <c r="A4166" s="80"/>
      <c r="B4166" s="81"/>
      <c r="C4166" s="69"/>
      <c r="D4166" s="69"/>
      <c r="E4166" s="69"/>
      <c r="F4166" s="69"/>
      <c r="G4166" s="82"/>
      <c r="H4166" s="78"/>
      <c r="I4166" s="28">
        <f ca="1">SUMIF('IMPORTBFT (ID)'!$A$3:$A$5000,$G$4:$G$7322,'IMPORTBFT (ID)'!$B$3:$B$5000)</f>
        <v>0</v>
      </c>
      <c r="J4166" s="72"/>
      <c r="K4166" s="18" t="str">
        <f t="shared" ca="1" si="0"/>
        <v>-</v>
      </c>
      <c r="L4166" s="19" t="e">
        <f>IF(G4166=#REF!,#REF!,"FALSO")</f>
        <v>#REF!</v>
      </c>
      <c r="M4166" s="75"/>
      <c r="N4166" s="76"/>
    </row>
    <row r="4167" spans="1:14" ht="15">
      <c r="A4167" s="80"/>
      <c r="B4167" s="81"/>
      <c r="C4167" s="69"/>
      <c r="D4167" s="69"/>
      <c r="E4167" s="69"/>
      <c r="F4167" s="69"/>
      <c r="G4167" s="82"/>
      <c r="H4167" s="78"/>
      <c r="I4167" s="28">
        <f ca="1">SUMIF('IMPORTBFT (ID)'!$A$3:$A$5000,$G$4:$G$7322,'IMPORTBFT (ID)'!$B$3:$B$5000)</f>
        <v>0</v>
      </c>
      <c r="J4167" s="72"/>
      <c r="K4167" s="18" t="str">
        <f t="shared" ca="1" si="0"/>
        <v>-</v>
      </c>
      <c r="L4167" s="19" t="e">
        <f>IF(G4167=#REF!,#REF!,"FALSO")</f>
        <v>#REF!</v>
      </c>
      <c r="M4167" s="75"/>
      <c r="N4167" s="76"/>
    </row>
    <row r="4168" spans="1:14" ht="15">
      <c r="A4168" s="80"/>
      <c r="B4168" s="81"/>
      <c r="C4168" s="69"/>
      <c r="D4168" s="69"/>
      <c r="E4168" s="69"/>
      <c r="F4168" s="69"/>
      <c r="G4168" s="82"/>
      <c r="H4168" s="78"/>
      <c r="I4168" s="28">
        <f ca="1">SUMIF('IMPORTBFT (ID)'!$A$3:$A$5000,$G$4:$G$7322,'IMPORTBFT (ID)'!$B$3:$B$5000)</f>
        <v>0</v>
      </c>
      <c r="J4168" s="72"/>
      <c r="K4168" s="18" t="str">
        <f t="shared" ca="1" si="0"/>
        <v>-</v>
      </c>
      <c r="L4168" s="19" t="e">
        <f>IF(G4168=#REF!,#REF!,"FALSO")</f>
        <v>#REF!</v>
      </c>
      <c r="M4168" s="75"/>
      <c r="N4168" s="76"/>
    </row>
    <row r="4169" spans="1:14" ht="15">
      <c r="A4169" s="80"/>
      <c r="B4169" s="81"/>
      <c r="C4169" s="69"/>
      <c r="D4169" s="69"/>
      <c r="E4169" s="69"/>
      <c r="F4169" s="69"/>
      <c r="G4169" s="82"/>
      <c r="H4169" s="78"/>
      <c r="I4169" s="28">
        <f ca="1">SUMIF('IMPORTBFT (ID)'!$A$3:$A$5000,$G$4:$G$7322,'IMPORTBFT (ID)'!$B$3:$B$5000)</f>
        <v>0</v>
      </c>
      <c r="J4169" s="72"/>
      <c r="K4169" s="18" t="str">
        <f t="shared" ca="1" si="0"/>
        <v>-</v>
      </c>
      <c r="L4169" s="19" t="e">
        <f>IF(G4169=#REF!,#REF!,"FALSO")</f>
        <v>#REF!</v>
      </c>
      <c r="M4169" s="75"/>
      <c r="N4169" s="76"/>
    </row>
    <row r="4170" spans="1:14" ht="15">
      <c r="A4170" s="80"/>
      <c r="B4170" s="81"/>
      <c r="C4170" s="69"/>
      <c r="D4170" s="69"/>
      <c r="E4170" s="69"/>
      <c r="F4170" s="69"/>
      <c r="G4170" s="82"/>
      <c r="H4170" s="78"/>
      <c r="I4170" s="28">
        <f ca="1">SUMIF('IMPORTBFT (ID)'!$A$3:$A$5000,$G$4:$G$7322,'IMPORTBFT (ID)'!$B$3:$B$5000)</f>
        <v>0</v>
      </c>
      <c r="J4170" s="72"/>
      <c r="K4170" s="18" t="str">
        <f t="shared" ca="1" si="0"/>
        <v>-</v>
      </c>
      <c r="L4170" s="19" t="e">
        <f>IF(G4170=#REF!,#REF!,"FALSO")</f>
        <v>#REF!</v>
      </c>
      <c r="M4170" s="75"/>
      <c r="N4170" s="76"/>
    </row>
    <row r="4171" spans="1:14" ht="15">
      <c r="A4171" s="80"/>
      <c r="B4171" s="81"/>
      <c r="C4171" s="69"/>
      <c r="D4171" s="69"/>
      <c r="E4171" s="69"/>
      <c r="F4171" s="69"/>
      <c r="G4171" s="82"/>
      <c r="H4171" s="78"/>
      <c r="I4171" s="28">
        <f ca="1">SUMIF('IMPORTBFT (ID)'!$A$3:$A$5000,$G$4:$G$7322,'IMPORTBFT (ID)'!$B$3:$B$5000)</f>
        <v>0</v>
      </c>
      <c r="J4171" s="72"/>
      <c r="K4171" s="18" t="str">
        <f t="shared" ca="1" si="0"/>
        <v>-</v>
      </c>
      <c r="L4171" s="19" t="e">
        <f>IF(G4171=#REF!,#REF!,"FALSO")</f>
        <v>#REF!</v>
      </c>
      <c r="M4171" s="75"/>
      <c r="N4171" s="76"/>
    </row>
    <row r="4172" spans="1:14" ht="15">
      <c r="A4172" s="80"/>
      <c r="B4172" s="81"/>
      <c r="C4172" s="69"/>
      <c r="D4172" s="69"/>
      <c r="E4172" s="69"/>
      <c r="F4172" s="69"/>
      <c r="G4172" s="82"/>
      <c r="H4172" s="78"/>
      <c r="I4172" s="28">
        <f ca="1">SUMIF('IMPORTBFT (ID)'!$A$3:$A$5000,$G$4:$G$7322,'IMPORTBFT (ID)'!$B$3:$B$5000)</f>
        <v>0</v>
      </c>
      <c r="J4172" s="72"/>
      <c r="K4172" s="18" t="str">
        <f t="shared" ca="1" si="0"/>
        <v>-</v>
      </c>
      <c r="L4172" s="19" t="e">
        <f>IF(G4172=#REF!,#REF!,"FALSO")</f>
        <v>#REF!</v>
      </c>
      <c r="M4172" s="75"/>
      <c r="N4172" s="76"/>
    </row>
    <row r="4173" spans="1:14" ht="15">
      <c r="A4173" s="80"/>
      <c r="B4173" s="81"/>
      <c r="C4173" s="69"/>
      <c r="D4173" s="69"/>
      <c r="E4173" s="69"/>
      <c r="F4173" s="69"/>
      <c r="G4173" s="82"/>
      <c r="H4173" s="78"/>
      <c r="I4173" s="28">
        <f ca="1">SUMIF('IMPORTBFT (ID)'!$A$3:$A$5000,$G$4:$G$7322,'IMPORTBFT (ID)'!$B$3:$B$5000)</f>
        <v>0</v>
      </c>
      <c r="J4173" s="72"/>
      <c r="K4173" s="18" t="str">
        <f t="shared" ca="1" si="0"/>
        <v>-</v>
      </c>
      <c r="L4173" s="19" t="e">
        <f>IF(G4173=#REF!,#REF!,"FALSO")</f>
        <v>#REF!</v>
      </c>
      <c r="M4173" s="75"/>
      <c r="N4173" s="76"/>
    </row>
    <row r="4174" spans="1:14" ht="15">
      <c r="A4174" s="80"/>
      <c r="B4174" s="81"/>
      <c r="C4174" s="69"/>
      <c r="D4174" s="69"/>
      <c r="E4174" s="69"/>
      <c r="F4174" s="69"/>
      <c r="G4174" s="82"/>
      <c r="H4174" s="78"/>
      <c r="I4174" s="28">
        <f ca="1">SUMIF('IMPORTBFT (ID)'!$A$3:$A$5000,$G$4:$G$7322,'IMPORTBFT (ID)'!$B$3:$B$5000)</f>
        <v>0</v>
      </c>
      <c r="J4174" s="72"/>
      <c r="K4174" s="18" t="str">
        <f t="shared" ca="1" si="0"/>
        <v>-</v>
      </c>
      <c r="L4174" s="19" t="e">
        <f>IF(G4174=#REF!,#REF!,"FALSO")</f>
        <v>#REF!</v>
      </c>
      <c r="M4174" s="75"/>
      <c r="N4174" s="76"/>
    </row>
    <row r="4175" spans="1:14" ht="15">
      <c r="A4175" s="80"/>
      <c r="B4175" s="81"/>
      <c r="C4175" s="69"/>
      <c r="D4175" s="69"/>
      <c r="E4175" s="69"/>
      <c r="F4175" s="69"/>
      <c r="G4175" s="82"/>
      <c r="H4175" s="78"/>
      <c r="I4175" s="28">
        <f ca="1">SUMIF('IMPORTBFT (ID)'!$A$3:$A$5000,$G$4:$G$7322,'IMPORTBFT (ID)'!$B$3:$B$5000)</f>
        <v>0</v>
      </c>
      <c r="J4175" s="72"/>
      <c r="K4175" s="18" t="str">
        <f t="shared" ca="1" si="0"/>
        <v>-</v>
      </c>
      <c r="L4175" s="19" t="e">
        <f>IF(G4175=#REF!,#REF!,"FALSO")</f>
        <v>#REF!</v>
      </c>
      <c r="M4175" s="75"/>
      <c r="N4175" s="76"/>
    </row>
    <row r="4176" spans="1:14" ht="15">
      <c r="A4176" s="80"/>
      <c r="B4176" s="81"/>
      <c r="C4176" s="69"/>
      <c r="D4176" s="69"/>
      <c r="E4176" s="69"/>
      <c r="F4176" s="69"/>
      <c r="G4176" s="82"/>
      <c r="H4176" s="78"/>
      <c r="I4176" s="28">
        <f ca="1">SUMIF('IMPORTBFT (ID)'!$A$3:$A$5000,$G$4:$G$7322,'IMPORTBFT (ID)'!$B$3:$B$5000)</f>
        <v>0</v>
      </c>
      <c r="J4176" s="72"/>
      <c r="K4176" s="18" t="str">
        <f t="shared" ca="1" si="0"/>
        <v>-</v>
      </c>
      <c r="L4176" s="19" t="e">
        <f>IF(G4176=#REF!,#REF!,"FALSO")</f>
        <v>#REF!</v>
      </c>
      <c r="M4176" s="75"/>
      <c r="N4176" s="76"/>
    </row>
    <row r="4177" spans="1:14" ht="15">
      <c r="A4177" s="80"/>
      <c r="B4177" s="81"/>
      <c r="C4177" s="69"/>
      <c r="D4177" s="69"/>
      <c r="E4177" s="69"/>
      <c r="F4177" s="69"/>
      <c r="G4177" s="82"/>
      <c r="H4177" s="78"/>
      <c r="I4177" s="28">
        <f ca="1">SUMIF('IMPORTBFT (ID)'!$A$3:$A$5000,$G$4:$G$7322,'IMPORTBFT (ID)'!$B$3:$B$5000)</f>
        <v>0</v>
      </c>
      <c r="J4177" s="72"/>
      <c r="K4177" s="18" t="str">
        <f t="shared" ca="1" si="0"/>
        <v>-</v>
      </c>
      <c r="L4177" s="19" t="e">
        <f>IF(G4177=#REF!,#REF!,"FALSO")</f>
        <v>#REF!</v>
      </c>
      <c r="M4177" s="75"/>
      <c r="N4177" s="76"/>
    </row>
    <row r="4178" spans="1:14" ht="15">
      <c r="A4178" s="80"/>
      <c r="B4178" s="81"/>
      <c r="C4178" s="69"/>
      <c r="D4178" s="69"/>
      <c r="E4178" s="69"/>
      <c r="F4178" s="69"/>
      <c r="G4178" s="82"/>
      <c r="H4178" s="78"/>
      <c r="I4178" s="28">
        <f ca="1">SUMIF('IMPORTBFT (ID)'!$A$3:$A$5000,$G$4:$G$7322,'IMPORTBFT (ID)'!$B$3:$B$5000)</f>
        <v>0</v>
      </c>
      <c r="J4178" s="72"/>
      <c r="K4178" s="18" t="str">
        <f t="shared" ca="1" si="0"/>
        <v>-</v>
      </c>
      <c r="L4178" s="19" t="e">
        <f>IF(G4178=#REF!,#REF!,"FALSO")</f>
        <v>#REF!</v>
      </c>
      <c r="M4178" s="75"/>
      <c r="N4178" s="76"/>
    </row>
    <row r="4179" spans="1:14" ht="15">
      <c r="A4179" s="80"/>
      <c r="B4179" s="81"/>
      <c r="C4179" s="69"/>
      <c r="D4179" s="69"/>
      <c r="E4179" s="69"/>
      <c r="F4179" s="69"/>
      <c r="G4179" s="82"/>
      <c r="H4179" s="78"/>
      <c r="I4179" s="28">
        <f ca="1">SUMIF('IMPORTBFT (ID)'!$A$3:$A$5000,$G$4:$G$7322,'IMPORTBFT (ID)'!$B$3:$B$5000)</f>
        <v>0</v>
      </c>
      <c r="J4179" s="72"/>
      <c r="K4179" s="18" t="str">
        <f t="shared" ca="1" si="0"/>
        <v>-</v>
      </c>
      <c r="L4179" s="19" t="e">
        <f>IF(G4179=#REF!,#REF!,"FALSO")</f>
        <v>#REF!</v>
      </c>
      <c r="M4179" s="75"/>
      <c r="N4179" s="76"/>
    </row>
    <row r="4180" spans="1:14" ht="15">
      <c r="A4180" s="80"/>
      <c r="B4180" s="81"/>
      <c r="C4180" s="69"/>
      <c r="D4180" s="69"/>
      <c r="E4180" s="69"/>
      <c r="F4180" s="69"/>
      <c r="G4180" s="82"/>
      <c r="H4180" s="78"/>
      <c r="I4180" s="28">
        <f ca="1">SUMIF('IMPORTBFT (ID)'!$A$3:$A$5000,$G$4:$G$7322,'IMPORTBFT (ID)'!$B$3:$B$5000)</f>
        <v>0</v>
      </c>
      <c r="J4180" s="72"/>
      <c r="K4180" s="18" t="str">
        <f t="shared" ca="1" si="0"/>
        <v>-</v>
      </c>
      <c r="L4180" s="19" t="e">
        <f>IF(G4180=#REF!,#REF!,"FALSO")</f>
        <v>#REF!</v>
      </c>
      <c r="M4180" s="75"/>
      <c r="N4180" s="76"/>
    </row>
    <row r="4181" spans="1:14" ht="15">
      <c r="A4181" s="80"/>
      <c r="B4181" s="81"/>
      <c r="C4181" s="69"/>
      <c r="D4181" s="69"/>
      <c r="E4181" s="69"/>
      <c r="F4181" s="69"/>
      <c r="G4181" s="82"/>
      <c r="H4181" s="78"/>
      <c r="I4181" s="28">
        <f ca="1">SUMIF('IMPORTBFT (ID)'!$A$3:$A$5000,$G$4:$G$7322,'IMPORTBFT (ID)'!$B$3:$B$5000)</f>
        <v>0</v>
      </c>
      <c r="J4181" s="72"/>
      <c r="K4181" s="18" t="str">
        <f t="shared" ca="1" si="0"/>
        <v>-</v>
      </c>
      <c r="L4181" s="19" t="e">
        <f>IF(G4181=#REF!,#REF!,"FALSO")</f>
        <v>#REF!</v>
      </c>
      <c r="M4181" s="75"/>
      <c r="N4181" s="76"/>
    </row>
    <row r="4182" spans="1:14" ht="15">
      <c r="A4182" s="80"/>
      <c r="B4182" s="81"/>
      <c r="C4182" s="69"/>
      <c r="D4182" s="69"/>
      <c r="E4182" s="69"/>
      <c r="F4182" s="69"/>
      <c r="G4182" s="82"/>
      <c r="H4182" s="78"/>
      <c r="I4182" s="28">
        <f ca="1">SUMIF('IMPORTBFT (ID)'!$A$3:$A$5000,$G$4:$G$7322,'IMPORTBFT (ID)'!$B$3:$B$5000)</f>
        <v>0</v>
      </c>
      <c r="J4182" s="72"/>
      <c r="K4182" s="18" t="str">
        <f t="shared" ca="1" si="0"/>
        <v>-</v>
      </c>
      <c r="L4182" s="19" t="e">
        <f>IF(G4182=#REF!,#REF!,"FALSO")</f>
        <v>#REF!</v>
      </c>
      <c r="M4182" s="75"/>
      <c r="N4182" s="76"/>
    </row>
    <row r="4183" spans="1:14" ht="15">
      <c r="A4183" s="80"/>
      <c r="B4183" s="81"/>
      <c r="C4183" s="69"/>
      <c r="D4183" s="69"/>
      <c r="E4183" s="69"/>
      <c r="F4183" s="69"/>
      <c r="G4183" s="82"/>
      <c r="H4183" s="78"/>
      <c r="I4183" s="28">
        <f ca="1">SUMIF('IMPORTBFT (ID)'!$A$3:$A$5000,$G$4:$G$7322,'IMPORTBFT (ID)'!$B$3:$B$5000)</f>
        <v>0</v>
      </c>
      <c r="J4183" s="72"/>
      <c r="K4183" s="18" t="str">
        <f t="shared" ca="1" si="0"/>
        <v>-</v>
      </c>
      <c r="L4183" s="19" t="e">
        <f>IF(G4183=#REF!,#REF!,"FALSO")</f>
        <v>#REF!</v>
      </c>
      <c r="M4183" s="75"/>
      <c r="N4183" s="76"/>
    </row>
    <row r="4184" spans="1:14" ht="15">
      <c r="A4184" s="80"/>
      <c r="B4184" s="81"/>
      <c r="C4184" s="69"/>
      <c r="D4184" s="69"/>
      <c r="E4184" s="69"/>
      <c r="F4184" s="69"/>
      <c r="G4184" s="82"/>
      <c r="H4184" s="78"/>
      <c r="I4184" s="28">
        <f ca="1">SUMIF('IMPORTBFT (ID)'!$A$3:$A$5000,$G$4:$G$7322,'IMPORTBFT (ID)'!$B$3:$B$5000)</f>
        <v>0</v>
      </c>
      <c r="J4184" s="72"/>
      <c r="K4184" s="18" t="str">
        <f t="shared" ca="1" si="0"/>
        <v>-</v>
      </c>
      <c r="L4184" s="19" t="e">
        <f>IF(G4184=#REF!,#REF!,"FALSO")</f>
        <v>#REF!</v>
      </c>
      <c r="M4184" s="75"/>
      <c r="N4184" s="76"/>
    </row>
    <row r="4185" spans="1:14" ht="15">
      <c r="A4185" s="80"/>
      <c r="B4185" s="81"/>
      <c r="C4185" s="69"/>
      <c r="D4185" s="69"/>
      <c r="E4185" s="69"/>
      <c r="F4185" s="69"/>
      <c r="G4185" s="82"/>
      <c r="H4185" s="78"/>
      <c r="I4185" s="28">
        <f ca="1">SUMIF('IMPORTBFT (ID)'!$A$3:$A$5000,$G$4:$G$7322,'IMPORTBFT (ID)'!$B$3:$B$5000)</f>
        <v>0</v>
      </c>
      <c r="J4185" s="72"/>
      <c r="K4185" s="18" t="str">
        <f t="shared" ca="1" si="0"/>
        <v>-</v>
      </c>
      <c r="L4185" s="19" t="e">
        <f>IF(G4185=#REF!,#REF!,"FALSO")</f>
        <v>#REF!</v>
      </c>
      <c r="M4185" s="75"/>
      <c r="N4185" s="76"/>
    </row>
    <row r="4186" spans="1:14" ht="15">
      <c r="A4186" s="80"/>
      <c r="B4186" s="81"/>
      <c r="C4186" s="69"/>
      <c r="D4186" s="69"/>
      <c r="E4186" s="69"/>
      <c r="F4186" s="69"/>
      <c r="G4186" s="82"/>
      <c r="H4186" s="78"/>
      <c r="I4186" s="28">
        <f ca="1">SUMIF('IMPORTBFT (ID)'!$A$3:$A$5000,$G$4:$G$7322,'IMPORTBFT (ID)'!$B$3:$B$5000)</f>
        <v>0</v>
      </c>
      <c r="J4186" s="72"/>
      <c r="K4186" s="18" t="str">
        <f t="shared" ca="1" si="0"/>
        <v>-</v>
      </c>
      <c r="L4186" s="19" t="e">
        <f>IF(G4186=#REF!,#REF!,"FALSO")</f>
        <v>#REF!</v>
      </c>
      <c r="M4186" s="75"/>
      <c r="N4186" s="76"/>
    </row>
    <row r="4187" spans="1:14" ht="15">
      <c r="A4187" s="80"/>
      <c r="B4187" s="81"/>
      <c r="C4187" s="69"/>
      <c r="D4187" s="69"/>
      <c r="E4187" s="69"/>
      <c r="F4187" s="69"/>
      <c r="G4187" s="82"/>
      <c r="H4187" s="78"/>
      <c r="I4187" s="28">
        <f ca="1">SUMIF('IMPORTBFT (ID)'!$A$3:$A$5000,$G$4:$G$7322,'IMPORTBFT (ID)'!$B$3:$B$5000)</f>
        <v>0</v>
      </c>
      <c r="J4187" s="72"/>
      <c r="K4187" s="18" t="str">
        <f t="shared" ca="1" si="0"/>
        <v>-</v>
      </c>
      <c r="L4187" s="19" t="e">
        <f>IF(G4187=#REF!,#REF!,"FALSO")</f>
        <v>#REF!</v>
      </c>
      <c r="M4187" s="75"/>
      <c r="N4187" s="76"/>
    </row>
    <row r="4188" spans="1:14" ht="15">
      <c r="A4188" s="80"/>
      <c r="B4188" s="81"/>
      <c r="C4188" s="69"/>
      <c r="D4188" s="69"/>
      <c r="E4188" s="69"/>
      <c r="F4188" s="69"/>
      <c r="G4188" s="82"/>
      <c r="H4188" s="78"/>
      <c r="I4188" s="28">
        <f ca="1">SUMIF('IMPORTBFT (ID)'!$A$3:$A$5000,$G$4:$G$7322,'IMPORTBFT (ID)'!$B$3:$B$5000)</f>
        <v>0</v>
      </c>
      <c r="J4188" s="72"/>
      <c r="K4188" s="18" t="str">
        <f t="shared" ca="1" si="0"/>
        <v>-</v>
      </c>
      <c r="L4188" s="19" t="e">
        <f>IF(G4188=#REF!,#REF!,"FALSO")</f>
        <v>#REF!</v>
      </c>
      <c r="M4188" s="75"/>
      <c r="N4188" s="76"/>
    </row>
    <row r="4189" spans="1:14" ht="15">
      <c r="A4189" s="80"/>
      <c r="B4189" s="81"/>
      <c r="C4189" s="69"/>
      <c r="D4189" s="69"/>
      <c r="E4189" s="69"/>
      <c r="F4189" s="69"/>
      <c r="G4189" s="82"/>
      <c r="H4189" s="78"/>
      <c r="I4189" s="28">
        <f ca="1">SUMIF('IMPORTBFT (ID)'!$A$3:$A$5000,$G$4:$G$7322,'IMPORTBFT (ID)'!$B$3:$B$5000)</f>
        <v>0</v>
      </c>
      <c r="J4189" s="72"/>
      <c r="K4189" s="18" t="str">
        <f t="shared" ca="1" si="0"/>
        <v>-</v>
      </c>
      <c r="L4189" s="19" t="e">
        <f>IF(G4189=#REF!,#REF!,"FALSO")</f>
        <v>#REF!</v>
      </c>
      <c r="M4189" s="75"/>
      <c r="N4189" s="76"/>
    </row>
    <row r="4190" spans="1:14" ht="15">
      <c r="A4190" s="80"/>
      <c r="B4190" s="81"/>
      <c r="C4190" s="69"/>
      <c r="D4190" s="69"/>
      <c r="E4190" s="69"/>
      <c r="F4190" s="69"/>
      <c r="G4190" s="82"/>
      <c r="H4190" s="78"/>
      <c r="I4190" s="28">
        <f ca="1">SUMIF('IMPORTBFT (ID)'!$A$3:$A$5000,$G$4:$G$7322,'IMPORTBFT (ID)'!$B$3:$B$5000)</f>
        <v>0</v>
      </c>
      <c r="J4190" s="72"/>
      <c r="K4190" s="18" t="str">
        <f t="shared" ca="1" si="0"/>
        <v>-</v>
      </c>
      <c r="L4190" s="19" t="e">
        <f>IF(G4190=#REF!,#REF!,"FALSO")</f>
        <v>#REF!</v>
      </c>
      <c r="M4190" s="75"/>
      <c r="N4190" s="76"/>
    </row>
    <row r="4191" spans="1:14" ht="15">
      <c r="A4191" s="80"/>
      <c r="B4191" s="81"/>
      <c r="C4191" s="69"/>
      <c r="D4191" s="69"/>
      <c r="E4191" s="69"/>
      <c r="F4191" s="69"/>
      <c r="G4191" s="82"/>
      <c r="H4191" s="78"/>
      <c r="I4191" s="28">
        <f ca="1">SUMIF('IMPORTBFT (ID)'!$A$3:$A$5000,$G$4:$G$7322,'IMPORTBFT (ID)'!$B$3:$B$5000)</f>
        <v>0</v>
      </c>
      <c r="J4191" s="72"/>
      <c r="K4191" s="18" t="str">
        <f t="shared" ca="1" si="0"/>
        <v>-</v>
      </c>
      <c r="L4191" s="19" t="e">
        <f>IF(G4191=#REF!,#REF!,"FALSO")</f>
        <v>#REF!</v>
      </c>
      <c r="M4191" s="75"/>
      <c r="N4191" s="76"/>
    </row>
    <row r="4192" spans="1:14" ht="15">
      <c r="A4192" s="80"/>
      <c r="B4192" s="81"/>
      <c r="C4192" s="69"/>
      <c r="D4192" s="69"/>
      <c r="E4192" s="69"/>
      <c r="F4192" s="69"/>
      <c r="G4192" s="82"/>
      <c r="H4192" s="78"/>
      <c r="I4192" s="28">
        <f ca="1">SUMIF('IMPORTBFT (ID)'!$A$3:$A$5000,$G$4:$G$7322,'IMPORTBFT (ID)'!$B$3:$B$5000)</f>
        <v>0</v>
      </c>
      <c r="J4192" s="72"/>
      <c r="K4192" s="18" t="str">
        <f t="shared" ca="1" si="0"/>
        <v>-</v>
      </c>
      <c r="L4192" s="19" t="e">
        <f>IF(G4192=#REF!,#REF!,"FALSO")</f>
        <v>#REF!</v>
      </c>
      <c r="M4192" s="75"/>
      <c r="N4192" s="76"/>
    </row>
    <row r="4193" spans="1:14" ht="15">
      <c r="A4193" s="80"/>
      <c r="B4193" s="81"/>
      <c r="C4193" s="69"/>
      <c r="D4193" s="69"/>
      <c r="E4193" s="69"/>
      <c r="F4193" s="69"/>
      <c r="G4193" s="82"/>
      <c r="H4193" s="78"/>
      <c r="I4193" s="28">
        <f ca="1">SUMIF('IMPORTBFT (ID)'!$A$3:$A$5000,$G$4:$G$7322,'IMPORTBFT (ID)'!$B$3:$B$5000)</f>
        <v>0</v>
      </c>
      <c r="J4193" s="72"/>
      <c r="K4193" s="18" t="str">
        <f t="shared" ca="1" si="0"/>
        <v>-</v>
      </c>
      <c r="L4193" s="19" t="e">
        <f>IF(G4193=#REF!,#REF!,"FALSO")</f>
        <v>#REF!</v>
      </c>
      <c r="M4193" s="75"/>
      <c r="N4193" s="76"/>
    </row>
    <row r="4194" spans="1:14" ht="15">
      <c r="A4194" s="80"/>
      <c r="B4194" s="81"/>
      <c r="C4194" s="69"/>
      <c r="D4194" s="69"/>
      <c r="E4194" s="69"/>
      <c r="F4194" s="69"/>
      <c r="G4194" s="82"/>
      <c r="H4194" s="78"/>
      <c r="I4194" s="28">
        <f ca="1">SUMIF('IMPORTBFT (ID)'!$A$3:$A$5000,$G$4:$G$7322,'IMPORTBFT (ID)'!$B$3:$B$5000)</f>
        <v>0</v>
      </c>
      <c r="J4194" s="72"/>
      <c r="K4194" s="18" t="str">
        <f t="shared" ca="1" si="0"/>
        <v>-</v>
      </c>
      <c r="L4194" s="19" t="e">
        <f>IF(G4194=#REF!,#REF!,"FALSO")</f>
        <v>#REF!</v>
      </c>
      <c r="M4194" s="75"/>
      <c r="N4194" s="76"/>
    </row>
    <row r="4195" spans="1:14" ht="15">
      <c r="A4195" s="80"/>
      <c r="B4195" s="81"/>
      <c r="C4195" s="69"/>
      <c r="D4195" s="69"/>
      <c r="E4195" s="69"/>
      <c r="F4195" s="69"/>
      <c r="G4195" s="82"/>
      <c r="H4195" s="78"/>
      <c r="I4195" s="28">
        <f ca="1">SUMIF('IMPORTBFT (ID)'!$A$3:$A$5000,$G$4:$G$7322,'IMPORTBFT (ID)'!$B$3:$B$5000)</f>
        <v>0</v>
      </c>
      <c r="J4195" s="72"/>
      <c r="K4195" s="18" t="str">
        <f t="shared" ca="1" si="0"/>
        <v>-</v>
      </c>
      <c r="L4195" s="19" t="e">
        <f>IF(G4195=#REF!,#REF!,"FALSO")</f>
        <v>#REF!</v>
      </c>
      <c r="M4195" s="75"/>
      <c r="N4195" s="76"/>
    </row>
    <row r="4196" spans="1:14" ht="15">
      <c r="A4196" s="80"/>
      <c r="B4196" s="81"/>
      <c r="C4196" s="69"/>
      <c r="D4196" s="69"/>
      <c r="E4196" s="69"/>
      <c r="F4196" s="69"/>
      <c r="G4196" s="82"/>
      <c r="H4196" s="78"/>
      <c r="I4196" s="28">
        <f ca="1">SUMIF('IMPORTBFT (ID)'!$A$3:$A$5000,$G$4:$G$7322,'IMPORTBFT (ID)'!$B$3:$B$5000)</f>
        <v>0</v>
      </c>
      <c r="J4196" s="72"/>
      <c r="K4196" s="18" t="str">
        <f t="shared" ca="1" si="0"/>
        <v>-</v>
      </c>
      <c r="L4196" s="19" t="e">
        <f>IF(G4196=#REF!,#REF!,"FALSO")</f>
        <v>#REF!</v>
      </c>
      <c r="M4196" s="75"/>
      <c r="N4196" s="76"/>
    </row>
    <row r="4197" spans="1:14" ht="15">
      <c r="A4197" s="80"/>
      <c r="B4197" s="81"/>
      <c r="C4197" s="69"/>
      <c r="D4197" s="69"/>
      <c r="E4197" s="69"/>
      <c r="F4197" s="69"/>
      <c r="G4197" s="82"/>
      <c r="H4197" s="78"/>
      <c r="I4197" s="28">
        <f ca="1">SUMIF('IMPORTBFT (ID)'!$A$3:$A$5000,$G$4:$G$7322,'IMPORTBFT (ID)'!$B$3:$B$5000)</f>
        <v>0</v>
      </c>
      <c r="J4197" s="72"/>
      <c r="K4197" s="18" t="str">
        <f t="shared" ca="1" si="0"/>
        <v>-</v>
      </c>
      <c r="L4197" s="19" t="e">
        <f>IF(G4197=#REF!,#REF!,"FALSO")</f>
        <v>#REF!</v>
      </c>
      <c r="M4197" s="75"/>
      <c r="N4197" s="76"/>
    </row>
    <row r="4198" spans="1:14" ht="15">
      <c r="A4198" s="80"/>
      <c r="B4198" s="81"/>
      <c r="C4198" s="69"/>
      <c r="D4198" s="69"/>
      <c r="E4198" s="69"/>
      <c r="F4198" s="69"/>
      <c r="G4198" s="82"/>
      <c r="H4198" s="78"/>
      <c r="I4198" s="28">
        <f ca="1">SUMIF('IMPORTBFT (ID)'!$A$3:$A$5000,$G$4:$G$7322,'IMPORTBFT (ID)'!$B$3:$B$5000)</f>
        <v>0</v>
      </c>
      <c r="J4198" s="72"/>
      <c r="K4198" s="18" t="str">
        <f t="shared" ca="1" si="0"/>
        <v>-</v>
      </c>
      <c r="L4198" s="19" t="e">
        <f>IF(G4198=#REF!,#REF!,"FALSO")</f>
        <v>#REF!</v>
      </c>
      <c r="M4198" s="75"/>
      <c r="N4198" s="76"/>
    </row>
    <row r="4199" spans="1:14" ht="15">
      <c r="A4199" s="80"/>
      <c r="B4199" s="81"/>
      <c r="C4199" s="69"/>
      <c r="D4199" s="69"/>
      <c r="E4199" s="69"/>
      <c r="F4199" s="69"/>
      <c r="G4199" s="82"/>
      <c r="H4199" s="78"/>
      <c r="I4199" s="28">
        <f ca="1">SUMIF('IMPORTBFT (ID)'!$A$3:$A$5000,$G$4:$G$7322,'IMPORTBFT (ID)'!$B$3:$B$5000)</f>
        <v>0</v>
      </c>
      <c r="J4199" s="72"/>
      <c r="K4199" s="18" t="str">
        <f t="shared" ca="1" si="0"/>
        <v>-</v>
      </c>
      <c r="L4199" s="19" t="e">
        <f>IF(G4199=#REF!,#REF!,"FALSO")</f>
        <v>#REF!</v>
      </c>
      <c r="M4199" s="75"/>
      <c r="N4199" s="76"/>
    </row>
    <row r="4200" spans="1:14" ht="15">
      <c r="A4200" s="80"/>
      <c r="B4200" s="81"/>
      <c r="C4200" s="69"/>
      <c r="D4200" s="69"/>
      <c r="E4200" s="69"/>
      <c r="F4200" s="69"/>
      <c r="G4200" s="82"/>
      <c r="H4200" s="78"/>
      <c r="I4200" s="28">
        <f ca="1">SUMIF('IMPORTBFT (ID)'!$A$3:$A$5000,$G$4:$G$7322,'IMPORTBFT (ID)'!$B$3:$B$5000)</f>
        <v>0</v>
      </c>
      <c r="J4200" s="72"/>
      <c r="K4200" s="18" t="str">
        <f t="shared" ca="1" si="0"/>
        <v>-</v>
      </c>
      <c r="L4200" s="19" t="e">
        <f>IF(G4200=#REF!,#REF!,"FALSO")</f>
        <v>#REF!</v>
      </c>
      <c r="M4200" s="75"/>
      <c r="N4200" s="76"/>
    </row>
    <row r="4201" spans="1:14" ht="15">
      <c r="A4201" s="80"/>
      <c r="B4201" s="81"/>
      <c r="C4201" s="69"/>
      <c r="D4201" s="69"/>
      <c r="E4201" s="69"/>
      <c r="F4201" s="69"/>
      <c r="G4201" s="82"/>
      <c r="H4201" s="78"/>
      <c r="I4201" s="28">
        <f ca="1">SUMIF('IMPORTBFT (ID)'!$A$3:$A$5000,$G$4:$G$7322,'IMPORTBFT (ID)'!$B$3:$B$5000)</f>
        <v>0</v>
      </c>
      <c r="J4201" s="72"/>
      <c r="K4201" s="18" t="str">
        <f t="shared" ca="1" si="0"/>
        <v>-</v>
      </c>
      <c r="L4201" s="19" t="e">
        <f>IF(G4201=#REF!,#REF!,"FALSO")</f>
        <v>#REF!</v>
      </c>
      <c r="M4201" s="75"/>
      <c r="N4201" s="76"/>
    </row>
    <row r="4202" spans="1:14" ht="15">
      <c r="A4202" s="80"/>
      <c r="B4202" s="81"/>
      <c r="C4202" s="69"/>
      <c r="D4202" s="69"/>
      <c r="E4202" s="69"/>
      <c r="F4202" s="69"/>
      <c r="G4202" s="82"/>
      <c r="H4202" s="78"/>
      <c r="I4202" s="28">
        <f ca="1">SUMIF('IMPORTBFT (ID)'!$A$3:$A$5000,$G$4:$G$7322,'IMPORTBFT (ID)'!$B$3:$B$5000)</f>
        <v>0</v>
      </c>
      <c r="J4202" s="72"/>
      <c r="K4202" s="18" t="str">
        <f t="shared" ca="1" si="0"/>
        <v>-</v>
      </c>
      <c r="L4202" s="19" t="e">
        <f>IF(G4202=#REF!,#REF!,"FALSO")</f>
        <v>#REF!</v>
      </c>
      <c r="M4202" s="75"/>
      <c r="N4202" s="76"/>
    </row>
    <row r="4203" spans="1:14" ht="15">
      <c r="A4203" s="80"/>
      <c r="B4203" s="81"/>
      <c r="C4203" s="69"/>
      <c r="D4203" s="69"/>
      <c r="E4203" s="69"/>
      <c r="F4203" s="69"/>
      <c r="G4203" s="82"/>
      <c r="H4203" s="78"/>
      <c r="I4203" s="28">
        <f ca="1">SUMIF('IMPORTBFT (ID)'!$A$3:$A$5000,$G$4:$G$7322,'IMPORTBFT (ID)'!$B$3:$B$5000)</f>
        <v>0</v>
      </c>
      <c r="J4203" s="72"/>
      <c r="K4203" s="18" t="str">
        <f t="shared" ca="1" si="0"/>
        <v>-</v>
      </c>
      <c r="L4203" s="19" t="e">
        <f>IF(G4203=#REF!,#REF!,"FALSO")</f>
        <v>#REF!</v>
      </c>
      <c r="M4203" s="75"/>
      <c r="N4203" s="76"/>
    </row>
    <row r="4204" spans="1:14" ht="15">
      <c r="A4204" s="80"/>
      <c r="B4204" s="81"/>
      <c r="C4204" s="69"/>
      <c r="D4204" s="69"/>
      <c r="E4204" s="69"/>
      <c r="F4204" s="69"/>
      <c r="G4204" s="82"/>
      <c r="H4204" s="78"/>
      <c r="I4204" s="28">
        <f ca="1">SUMIF('IMPORTBFT (ID)'!$A$3:$A$5000,$G$4:$G$7322,'IMPORTBFT (ID)'!$B$3:$B$5000)</f>
        <v>0</v>
      </c>
      <c r="J4204" s="72"/>
      <c r="K4204" s="18" t="str">
        <f t="shared" ca="1" si="0"/>
        <v>-</v>
      </c>
      <c r="L4204" s="19" t="e">
        <f>IF(G4204=#REF!,#REF!,"FALSO")</f>
        <v>#REF!</v>
      </c>
      <c r="M4204" s="75"/>
      <c r="N4204" s="76"/>
    </row>
    <row r="4205" spans="1:14" ht="15">
      <c r="A4205" s="80"/>
      <c r="B4205" s="81"/>
      <c r="C4205" s="69"/>
      <c r="D4205" s="69"/>
      <c r="E4205" s="69"/>
      <c r="F4205" s="69"/>
      <c r="G4205" s="82"/>
      <c r="H4205" s="78"/>
      <c r="I4205" s="28">
        <f ca="1">SUMIF('IMPORTBFT (ID)'!$A$3:$A$5000,$G$4:$G$7322,'IMPORTBFT (ID)'!$B$3:$B$5000)</f>
        <v>0</v>
      </c>
      <c r="J4205" s="72"/>
      <c r="K4205" s="18" t="str">
        <f t="shared" ca="1" si="0"/>
        <v>-</v>
      </c>
      <c r="L4205" s="19" t="e">
        <f>IF(G4205=#REF!,#REF!,"FALSO")</f>
        <v>#REF!</v>
      </c>
      <c r="M4205" s="75"/>
      <c r="N4205" s="76"/>
    </row>
    <row r="4206" spans="1:14" ht="15">
      <c r="A4206" s="80"/>
      <c r="B4206" s="81"/>
      <c r="C4206" s="69"/>
      <c r="D4206" s="69"/>
      <c r="E4206" s="69"/>
      <c r="F4206" s="69"/>
      <c r="G4206" s="82"/>
      <c r="H4206" s="78"/>
      <c r="I4206" s="28">
        <f ca="1">SUMIF('IMPORTBFT (ID)'!$A$3:$A$5000,$G$4:$G$7322,'IMPORTBFT (ID)'!$B$3:$B$5000)</f>
        <v>0</v>
      </c>
      <c r="J4206" s="72"/>
      <c r="K4206" s="18" t="str">
        <f t="shared" ca="1" si="0"/>
        <v>-</v>
      </c>
      <c r="L4206" s="19" t="e">
        <f>IF(G4206=#REF!,#REF!,"FALSO")</f>
        <v>#REF!</v>
      </c>
      <c r="M4206" s="75"/>
      <c r="N4206" s="76"/>
    </row>
    <row r="4207" spans="1:14" ht="15">
      <c r="A4207" s="80"/>
      <c r="B4207" s="81"/>
      <c r="C4207" s="69"/>
      <c r="D4207" s="69"/>
      <c r="E4207" s="69"/>
      <c r="F4207" s="69"/>
      <c r="G4207" s="82"/>
      <c r="H4207" s="78"/>
      <c r="I4207" s="28">
        <f ca="1">SUMIF('IMPORTBFT (ID)'!$A$3:$A$5000,$G$4:$G$7322,'IMPORTBFT (ID)'!$B$3:$B$5000)</f>
        <v>0</v>
      </c>
      <c r="J4207" s="72"/>
      <c r="K4207" s="18" t="str">
        <f t="shared" ca="1" si="0"/>
        <v>-</v>
      </c>
      <c r="L4207" s="19" t="e">
        <f>IF(G4207=#REF!,#REF!,"FALSO")</f>
        <v>#REF!</v>
      </c>
      <c r="M4207" s="75"/>
      <c r="N4207" s="76"/>
    </row>
    <row r="4208" spans="1:14" ht="15">
      <c r="A4208" s="80"/>
      <c r="B4208" s="81"/>
      <c r="C4208" s="69"/>
      <c r="D4208" s="69"/>
      <c r="E4208" s="69"/>
      <c r="F4208" s="69"/>
      <c r="G4208" s="82"/>
      <c r="H4208" s="78"/>
      <c r="I4208" s="28">
        <f ca="1">SUMIF('IMPORTBFT (ID)'!$A$3:$A$5000,$G$4:$G$7322,'IMPORTBFT (ID)'!$B$3:$B$5000)</f>
        <v>0</v>
      </c>
      <c r="J4208" s="72"/>
      <c r="K4208" s="18" t="str">
        <f t="shared" ca="1" si="0"/>
        <v>-</v>
      </c>
      <c r="L4208" s="19" t="e">
        <f>IF(G4208=#REF!,#REF!,"FALSO")</f>
        <v>#REF!</v>
      </c>
      <c r="M4208" s="75"/>
      <c r="N4208" s="76"/>
    </row>
    <row r="4209" spans="1:14" ht="15">
      <c r="A4209" s="80"/>
      <c r="B4209" s="81"/>
      <c r="C4209" s="69"/>
      <c r="D4209" s="69"/>
      <c r="E4209" s="69"/>
      <c r="F4209" s="69"/>
      <c r="G4209" s="82"/>
      <c r="H4209" s="78"/>
      <c r="I4209" s="28">
        <f ca="1">SUMIF('IMPORTBFT (ID)'!$A$3:$A$5000,$G$4:$G$7322,'IMPORTBFT (ID)'!$B$3:$B$5000)</f>
        <v>0</v>
      </c>
      <c r="J4209" s="72"/>
      <c r="K4209" s="18" t="str">
        <f t="shared" ca="1" si="0"/>
        <v>-</v>
      </c>
      <c r="L4209" s="19" t="e">
        <f>IF(G4209=#REF!,#REF!,"FALSO")</f>
        <v>#REF!</v>
      </c>
      <c r="M4209" s="75"/>
      <c r="N4209" s="76"/>
    </row>
    <row r="4210" spans="1:14" ht="15">
      <c r="A4210" s="80"/>
      <c r="B4210" s="81"/>
      <c r="C4210" s="69"/>
      <c r="D4210" s="69"/>
      <c r="E4210" s="69"/>
      <c r="F4210" s="69"/>
      <c r="G4210" s="82"/>
      <c r="H4210" s="78"/>
      <c r="I4210" s="28">
        <f ca="1">SUMIF('IMPORTBFT (ID)'!$A$3:$A$5000,$G$4:$G$7322,'IMPORTBFT (ID)'!$B$3:$B$5000)</f>
        <v>0</v>
      </c>
      <c r="J4210" s="72"/>
      <c r="K4210" s="18" t="str">
        <f t="shared" ca="1" si="0"/>
        <v>-</v>
      </c>
      <c r="L4210" s="19" t="e">
        <f>IF(G4210=#REF!,#REF!,"FALSO")</f>
        <v>#REF!</v>
      </c>
      <c r="M4210" s="75"/>
      <c r="N4210" s="76"/>
    </row>
    <row r="4211" spans="1:14" ht="15">
      <c r="A4211" s="80"/>
      <c r="B4211" s="81"/>
      <c r="C4211" s="69"/>
      <c r="D4211" s="69"/>
      <c r="E4211" s="69"/>
      <c r="F4211" s="69"/>
      <c r="G4211" s="82"/>
      <c r="H4211" s="78"/>
      <c r="I4211" s="28">
        <f ca="1">SUMIF('IMPORTBFT (ID)'!$A$3:$A$5000,$G$4:$G$7322,'IMPORTBFT (ID)'!$B$3:$B$5000)</f>
        <v>0</v>
      </c>
      <c r="J4211" s="72"/>
      <c r="K4211" s="18" t="str">
        <f t="shared" ca="1" si="0"/>
        <v>-</v>
      </c>
      <c r="L4211" s="19" t="e">
        <f>IF(G4211=#REF!,#REF!,"FALSO")</f>
        <v>#REF!</v>
      </c>
      <c r="M4211" s="75"/>
      <c r="N4211" s="76"/>
    </row>
    <row r="4212" spans="1:14" ht="15">
      <c r="A4212" s="80"/>
      <c r="B4212" s="81"/>
      <c r="C4212" s="69"/>
      <c r="D4212" s="69"/>
      <c r="E4212" s="69"/>
      <c r="F4212" s="69"/>
      <c r="G4212" s="82"/>
      <c r="H4212" s="78"/>
      <c r="I4212" s="28">
        <f ca="1">SUMIF('IMPORTBFT (ID)'!$A$3:$A$5000,$G$4:$G$7322,'IMPORTBFT (ID)'!$B$3:$B$5000)</f>
        <v>0</v>
      </c>
      <c r="J4212" s="72"/>
      <c r="K4212" s="18" t="str">
        <f t="shared" ca="1" si="0"/>
        <v>-</v>
      </c>
      <c r="L4212" s="19" t="e">
        <f>IF(G4212=#REF!,#REF!,"FALSO")</f>
        <v>#REF!</v>
      </c>
      <c r="M4212" s="75"/>
      <c r="N4212" s="76"/>
    </row>
    <row r="4213" spans="1:14" ht="15">
      <c r="A4213" s="80"/>
      <c r="B4213" s="81"/>
      <c r="C4213" s="69"/>
      <c r="D4213" s="69"/>
      <c r="E4213" s="69"/>
      <c r="F4213" s="69"/>
      <c r="G4213" s="82"/>
      <c r="H4213" s="78"/>
      <c r="I4213" s="28">
        <f ca="1">SUMIF('IMPORTBFT (ID)'!$A$3:$A$5000,$G$4:$G$7322,'IMPORTBFT (ID)'!$B$3:$B$5000)</f>
        <v>0</v>
      </c>
      <c r="J4213" s="72"/>
      <c r="K4213" s="18" t="str">
        <f t="shared" ca="1" si="0"/>
        <v>-</v>
      </c>
      <c r="L4213" s="19" t="e">
        <f>IF(G4213=#REF!,#REF!,"FALSO")</f>
        <v>#REF!</v>
      </c>
      <c r="M4213" s="75"/>
      <c r="N4213" s="76"/>
    </row>
    <row r="4214" spans="1:14" ht="15">
      <c r="A4214" s="80"/>
      <c r="B4214" s="81"/>
      <c r="C4214" s="69"/>
      <c r="D4214" s="69"/>
      <c r="E4214" s="69"/>
      <c r="F4214" s="69"/>
      <c r="G4214" s="82"/>
      <c r="H4214" s="78"/>
      <c r="I4214" s="28">
        <f ca="1">SUMIF('IMPORTBFT (ID)'!$A$3:$A$5000,$G$4:$G$7322,'IMPORTBFT (ID)'!$B$3:$B$5000)</f>
        <v>0</v>
      </c>
      <c r="J4214" s="72"/>
      <c r="K4214" s="18" t="str">
        <f t="shared" ca="1" si="0"/>
        <v>-</v>
      </c>
      <c r="L4214" s="19" t="e">
        <f>IF(G4214=#REF!,#REF!,"FALSO")</f>
        <v>#REF!</v>
      </c>
      <c r="M4214" s="75"/>
      <c r="N4214" s="76"/>
    </row>
    <row r="4215" spans="1:14" ht="15">
      <c r="A4215" s="80"/>
      <c r="B4215" s="81"/>
      <c r="C4215" s="69"/>
      <c r="D4215" s="69"/>
      <c r="E4215" s="69"/>
      <c r="F4215" s="69"/>
      <c r="G4215" s="82"/>
      <c r="H4215" s="78"/>
      <c r="I4215" s="28">
        <f ca="1">SUMIF('IMPORTBFT (ID)'!$A$3:$A$5000,$G$4:$G$7322,'IMPORTBFT (ID)'!$B$3:$B$5000)</f>
        <v>0</v>
      </c>
      <c r="J4215" s="72"/>
      <c r="K4215" s="18" t="str">
        <f t="shared" ca="1" si="0"/>
        <v>-</v>
      </c>
      <c r="L4215" s="19" t="e">
        <f>IF(G4215=#REF!,#REF!,"FALSO")</f>
        <v>#REF!</v>
      </c>
      <c r="M4215" s="75"/>
      <c r="N4215" s="76"/>
    </row>
    <row r="4216" spans="1:14" ht="15">
      <c r="A4216" s="80"/>
      <c r="B4216" s="81"/>
      <c r="C4216" s="69"/>
      <c r="D4216" s="69"/>
      <c r="E4216" s="69"/>
      <c r="F4216" s="69"/>
      <c r="G4216" s="82"/>
      <c r="H4216" s="78"/>
      <c r="I4216" s="28">
        <f ca="1">SUMIF('IMPORTBFT (ID)'!$A$3:$A$5000,$G$4:$G$7322,'IMPORTBFT (ID)'!$B$3:$B$5000)</f>
        <v>0</v>
      </c>
      <c r="J4216" s="72"/>
      <c r="K4216" s="18" t="str">
        <f t="shared" ca="1" si="0"/>
        <v>-</v>
      </c>
      <c r="L4216" s="19" t="e">
        <f>IF(G4216=#REF!,#REF!,"FALSO")</f>
        <v>#REF!</v>
      </c>
      <c r="M4216" s="75"/>
      <c r="N4216" s="76"/>
    </row>
    <row r="4217" spans="1:14" ht="15">
      <c r="A4217" s="80"/>
      <c r="B4217" s="81"/>
      <c r="C4217" s="69"/>
      <c r="D4217" s="69"/>
      <c r="E4217" s="69"/>
      <c r="F4217" s="69"/>
      <c r="G4217" s="82"/>
      <c r="H4217" s="78"/>
      <c r="I4217" s="28">
        <f ca="1">SUMIF('IMPORTBFT (ID)'!$A$3:$A$5000,$G$4:$G$7322,'IMPORTBFT (ID)'!$B$3:$B$5000)</f>
        <v>0</v>
      </c>
      <c r="J4217" s="72"/>
      <c r="K4217" s="18" t="str">
        <f t="shared" ca="1" si="0"/>
        <v>-</v>
      </c>
      <c r="L4217" s="19" t="e">
        <f>IF(G4217=#REF!,#REF!,"FALSO")</f>
        <v>#REF!</v>
      </c>
      <c r="M4217" s="75"/>
      <c r="N4217" s="76"/>
    </row>
    <row r="4218" spans="1:14" ht="15">
      <c r="A4218" s="80"/>
      <c r="B4218" s="81"/>
      <c r="C4218" s="69"/>
      <c r="D4218" s="69"/>
      <c r="E4218" s="69"/>
      <c r="F4218" s="69"/>
      <c r="G4218" s="82"/>
      <c r="H4218" s="78"/>
      <c r="I4218" s="28">
        <f ca="1">SUMIF('IMPORTBFT (ID)'!$A$3:$A$5000,$G$4:$G$7322,'IMPORTBFT (ID)'!$B$3:$B$5000)</f>
        <v>0</v>
      </c>
      <c r="J4218" s="72"/>
      <c r="K4218" s="18" t="str">
        <f t="shared" ca="1" si="0"/>
        <v>-</v>
      </c>
      <c r="L4218" s="19" t="e">
        <f>IF(G4218=#REF!,#REF!,"FALSO")</f>
        <v>#REF!</v>
      </c>
      <c r="M4218" s="75"/>
      <c r="N4218" s="76"/>
    </row>
    <row r="4219" spans="1:14" ht="15">
      <c r="A4219" s="80"/>
      <c r="B4219" s="81"/>
      <c r="C4219" s="69"/>
      <c r="D4219" s="69"/>
      <c r="E4219" s="69"/>
      <c r="F4219" s="69"/>
      <c r="G4219" s="82"/>
      <c r="H4219" s="78"/>
      <c r="I4219" s="28">
        <f ca="1">SUMIF('IMPORTBFT (ID)'!$A$3:$A$5000,$G$4:$G$7322,'IMPORTBFT (ID)'!$B$3:$B$5000)</f>
        <v>0</v>
      </c>
      <c r="J4219" s="72"/>
      <c r="K4219" s="18" t="str">
        <f t="shared" ca="1" si="0"/>
        <v>-</v>
      </c>
      <c r="L4219" s="19" t="e">
        <f>IF(G4219=#REF!,#REF!,"FALSO")</f>
        <v>#REF!</v>
      </c>
      <c r="M4219" s="75"/>
      <c r="N4219" s="76"/>
    </row>
    <row r="4220" spans="1:14" ht="15">
      <c r="A4220" s="80"/>
      <c r="B4220" s="81"/>
      <c r="C4220" s="69"/>
      <c r="D4220" s="69"/>
      <c r="E4220" s="69"/>
      <c r="F4220" s="69"/>
      <c r="G4220" s="82"/>
      <c r="H4220" s="78"/>
      <c r="I4220" s="28">
        <f ca="1">SUMIF('IMPORTBFT (ID)'!$A$3:$A$5000,$G$4:$G$7322,'IMPORTBFT (ID)'!$B$3:$B$5000)</f>
        <v>0</v>
      </c>
      <c r="J4220" s="72"/>
      <c r="K4220" s="18" t="str">
        <f t="shared" ca="1" si="0"/>
        <v>-</v>
      </c>
      <c r="L4220" s="19" t="e">
        <f>IF(G4220=#REF!,#REF!,"FALSO")</f>
        <v>#REF!</v>
      </c>
      <c r="M4220" s="75"/>
      <c r="N4220" s="76"/>
    </row>
    <row r="4221" spans="1:14" ht="15">
      <c r="A4221" s="80"/>
      <c r="B4221" s="81"/>
      <c r="C4221" s="69"/>
      <c r="D4221" s="69"/>
      <c r="E4221" s="69"/>
      <c r="F4221" s="69"/>
      <c r="G4221" s="82"/>
      <c r="H4221" s="78"/>
      <c r="I4221" s="28">
        <f ca="1">SUMIF('IMPORTBFT (ID)'!$A$3:$A$5000,$G$4:$G$7322,'IMPORTBFT (ID)'!$B$3:$B$5000)</f>
        <v>0</v>
      </c>
      <c r="J4221" s="72"/>
      <c r="K4221" s="18" t="str">
        <f t="shared" ca="1" si="0"/>
        <v>-</v>
      </c>
      <c r="L4221" s="19" t="e">
        <f>IF(G4221=#REF!,#REF!,"FALSO")</f>
        <v>#REF!</v>
      </c>
      <c r="M4221" s="75"/>
      <c r="N4221" s="76"/>
    </row>
    <row r="4222" spans="1:14" ht="15">
      <c r="A4222" s="80"/>
      <c r="B4222" s="81"/>
      <c r="C4222" s="69"/>
      <c r="D4222" s="69"/>
      <c r="E4222" s="69"/>
      <c r="F4222" s="69"/>
      <c r="G4222" s="82"/>
      <c r="H4222" s="78"/>
      <c r="I4222" s="28">
        <f ca="1">SUMIF('IMPORTBFT (ID)'!$A$3:$A$5000,$G$4:$G$7322,'IMPORTBFT (ID)'!$B$3:$B$5000)</f>
        <v>0</v>
      </c>
      <c r="J4222" s="72"/>
      <c r="K4222" s="18" t="str">
        <f t="shared" ca="1" si="0"/>
        <v>-</v>
      </c>
      <c r="L4222" s="19" t="e">
        <f>IF(G4222=#REF!,#REF!,"FALSO")</f>
        <v>#REF!</v>
      </c>
      <c r="M4222" s="75"/>
      <c r="N4222" s="76"/>
    </row>
    <row r="4223" spans="1:14" ht="15">
      <c r="A4223" s="80"/>
      <c r="B4223" s="81"/>
      <c r="C4223" s="69"/>
      <c r="D4223" s="69"/>
      <c r="E4223" s="69"/>
      <c r="F4223" s="69"/>
      <c r="G4223" s="82"/>
      <c r="H4223" s="78"/>
      <c r="I4223" s="28">
        <f ca="1">SUMIF('IMPORTBFT (ID)'!$A$3:$A$5000,$G$4:$G$7322,'IMPORTBFT (ID)'!$B$3:$B$5000)</f>
        <v>0</v>
      </c>
      <c r="J4223" s="72"/>
      <c r="K4223" s="18" t="str">
        <f t="shared" ca="1" si="0"/>
        <v>-</v>
      </c>
      <c r="L4223" s="19" t="e">
        <f>IF(G4223=#REF!,#REF!,"FALSO")</f>
        <v>#REF!</v>
      </c>
      <c r="M4223" s="75"/>
      <c r="N4223" s="76"/>
    </row>
    <row r="4224" spans="1:14" ht="15">
      <c r="A4224" s="80"/>
      <c r="B4224" s="81"/>
      <c r="C4224" s="69"/>
      <c r="D4224" s="69"/>
      <c r="E4224" s="69"/>
      <c r="F4224" s="69"/>
      <c r="G4224" s="82"/>
      <c r="H4224" s="78"/>
      <c r="I4224" s="28">
        <f ca="1">SUMIF('IMPORTBFT (ID)'!$A$3:$A$5000,$G$4:$G$7322,'IMPORTBFT (ID)'!$B$3:$B$5000)</f>
        <v>0</v>
      </c>
      <c r="J4224" s="72"/>
      <c r="K4224" s="18" t="str">
        <f t="shared" ca="1" si="0"/>
        <v>-</v>
      </c>
      <c r="L4224" s="19" t="e">
        <f>IF(G4224=#REF!,#REF!,"FALSO")</f>
        <v>#REF!</v>
      </c>
      <c r="M4224" s="75"/>
      <c r="N4224" s="76"/>
    </row>
    <row r="4225" spans="1:14" ht="15">
      <c r="A4225" s="80"/>
      <c r="B4225" s="81"/>
      <c r="C4225" s="69"/>
      <c r="D4225" s="69"/>
      <c r="E4225" s="69"/>
      <c r="F4225" s="69"/>
      <c r="G4225" s="82"/>
      <c r="H4225" s="78"/>
      <c r="I4225" s="28">
        <f ca="1">SUMIF('IMPORTBFT (ID)'!$A$3:$A$5000,$G$4:$G$7322,'IMPORTBFT (ID)'!$B$3:$B$5000)</f>
        <v>0</v>
      </c>
      <c r="J4225" s="72"/>
      <c r="K4225" s="18" t="str">
        <f t="shared" ca="1" si="0"/>
        <v>-</v>
      </c>
      <c r="L4225" s="19" t="e">
        <f>IF(G4225=#REF!,#REF!,"FALSO")</f>
        <v>#REF!</v>
      </c>
      <c r="M4225" s="75"/>
      <c r="N4225" s="76"/>
    </row>
    <row r="4226" spans="1:14" ht="15">
      <c r="A4226" s="80"/>
      <c r="B4226" s="81"/>
      <c r="C4226" s="69"/>
      <c r="D4226" s="69"/>
      <c r="E4226" s="69"/>
      <c r="F4226" s="69"/>
      <c r="G4226" s="82"/>
      <c r="H4226" s="78"/>
      <c r="I4226" s="28">
        <f ca="1">SUMIF('IMPORTBFT (ID)'!$A$3:$A$5000,$G$4:$G$7322,'IMPORTBFT (ID)'!$B$3:$B$5000)</f>
        <v>0</v>
      </c>
      <c r="J4226" s="72"/>
      <c r="K4226" s="18" t="str">
        <f t="shared" ca="1" si="0"/>
        <v>-</v>
      </c>
      <c r="L4226" s="19" t="e">
        <f>IF(G4226=#REF!,#REF!,"FALSO")</f>
        <v>#REF!</v>
      </c>
      <c r="M4226" s="75"/>
      <c r="N4226" s="76"/>
    </row>
    <row r="4227" spans="1:14" ht="15">
      <c r="A4227" s="80"/>
      <c r="B4227" s="81"/>
      <c r="C4227" s="69"/>
      <c r="D4227" s="69"/>
      <c r="E4227" s="69"/>
      <c r="F4227" s="69"/>
      <c r="G4227" s="82"/>
      <c r="H4227" s="78"/>
      <c r="I4227" s="28">
        <f ca="1">SUMIF('IMPORTBFT (ID)'!$A$3:$A$5000,$G$4:$G$7322,'IMPORTBFT (ID)'!$B$3:$B$5000)</f>
        <v>0</v>
      </c>
      <c r="J4227" s="72"/>
      <c r="K4227" s="18" t="str">
        <f t="shared" ca="1" si="0"/>
        <v>-</v>
      </c>
      <c r="L4227" s="19" t="e">
        <f>IF(G4227=#REF!,#REF!,"FALSO")</f>
        <v>#REF!</v>
      </c>
      <c r="M4227" s="75"/>
      <c r="N4227" s="76"/>
    </row>
    <row r="4228" spans="1:14" ht="15">
      <c r="A4228" s="80"/>
      <c r="B4228" s="81"/>
      <c r="C4228" s="69"/>
      <c r="D4228" s="69"/>
      <c r="E4228" s="69"/>
      <c r="F4228" s="69"/>
      <c r="G4228" s="82"/>
      <c r="H4228" s="78"/>
      <c r="I4228" s="28">
        <f ca="1">SUMIF('IMPORTBFT (ID)'!$A$3:$A$5000,$G$4:$G$7322,'IMPORTBFT (ID)'!$B$3:$B$5000)</f>
        <v>0</v>
      </c>
      <c r="J4228" s="72"/>
      <c r="K4228" s="18" t="str">
        <f t="shared" ca="1" si="0"/>
        <v>-</v>
      </c>
      <c r="L4228" s="19" t="e">
        <f>IF(G4228=#REF!,#REF!,"FALSO")</f>
        <v>#REF!</v>
      </c>
      <c r="M4228" s="75"/>
      <c r="N4228" s="76"/>
    </row>
    <row r="4229" spans="1:14" ht="15">
      <c r="A4229" s="80"/>
      <c r="B4229" s="81"/>
      <c r="C4229" s="69"/>
      <c r="D4229" s="69"/>
      <c r="E4229" s="69"/>
      <c r="F4229" s="69"/>
      <c r="G4229" s="82"/>
      <c r="H4229" s="78"/>
      <c r="I4229" s="28">
        <f ca="1">SUMIF('IMPORTBFT (ID)'!$A$3:$A$5000,$G$4:$G$7322,'IMPORTBFT (ID)'!$B$3:$B$5000)</f>
        <v>0</v>
      </c>
      <c r="J4229" s="72"/>
      <c r="K4229" s="18" t="str">
        <f t="shared" ca="1" si="0"/>
        <v>-</v>
      </c>
      <c r="L4229" s="19" t="e">
        <f>IF(G4229=#REF!,#REF!,"FALSO")</f>
        <v>#REF!</v>
      </c>
      <c r="M4229" s="75"/>
      <c r="N4229" s="76"/>
    </row>
    <row r="4230" spans="1:14" ht="15">
      <c r="A4230" s="80"/>
      <c r="B4230" s="81"/>
      <c r="C4230" s="69"/>
      <c r="D4230" s="69"/>
      <c r="E4230" s="69"/>
      <c r="F4230" s="69"/>
      <c r="G4230" s="82"/>
      <c r="H4230" s="78"/>
      <c r="I4230" s="28">
        <f ca="1">SUMIF('IMPORTBFT (ID)'!$A$3:$A$5000,$G$4:$G$7322,'IMPORTBFT (ID)'!$B$3:$B$5000)</f>
        <v>0</v>
      </c>
      <c r="J4230" s="72"/>
      <c r="K4230" s="18" t="str">
        <f t="shared" ca="1" si="0"/>
        <v>-</v>
      </c>
      <c r="L4230" s="19" t="e">
        <f>IF(G4230=#REF!,#REF!,"FALSO")</f>
        <v>#REF!</v>
      </c>
      <c r="M4230" s="75"/>
      <c r="N4230" s="76"/>
    </row>
    <row r="4231" spans="1:14" ht="15">
      <c r="A4231" s="80"/>
      <c r="B4231" s="81"/>
      <c r="C4231" s="69"/>
      <c r="D4231" s="69"/>
      <c r="E4231" s="69"/>
      <c r="F4231" s="69"/>
      <c r="G4231" s="82"/>
      <c r="H4231" s="78"/>
      <c r="I4231" s="28">
        <f ca="1">SUMIF('IMPORTBFT (ID)'!$A$3:$A$5000,$G$4:$G$7322,'IMPORTBFT (ID)'!$B$3:$B$5000)</f>
        <v>0</v>
      </c>
      <c r="J4231" s="72"/>
      <c r="K4231" s="18" t="str">
        <f t="shared" ca="1" si="0"/>
        <v>-</v>
      </c>
      <c r="L4231" s="19" t="e">
        <f>IF(G4231=#REF!,#REF!,"FALSO")</f>
        <v>#REF!</v>
      </c>
      <c r="M4231" s="75"/>
      <c r="N4231" s="76"/>
    </row>
    <row r="4232" spans="1:14" ht="15">
      <c r="A4232" s="80"/>
      <c r="B4232" s="81"/>
      <c r="C4232" s="69"/>
      <c r="D4232" s="69"/>
      <c r="E4232" s="69"/>
      <c r="F4232" s="69"/>
      <c r="G4232" s="82"/>
      <c r="H4232" s="78"/>
      <c r="I4232" s="28">
        <f ca="1">SUMIF('IMPORTBFT (ID)'!$A$3:$A$5000,$G$4:$G$7322,'IMPORTBFT (ID)'!$B$3:$B$5000)</f>
        <v>0</v>
      </c>
      <c r="J4232" s="72"/>
      <c r="K4232" s="18" t="str">
        <f t="shared" ca="1" si="0"/>
        <v>-</v>
      </c>
      <c r="L4232" s="19" t="e">
        <f>IF(G4232=#REF!,#REF!,"FALSO")</f>
        <v>#REF!</v>
      </c>
      <c r="M4232" s="75"/>
      <c r="N4232" s="76"/>
    </row>
    <row r="4233" spans="1:14" ht="15">
      <c r="A4233" s="80"/>
      <c r="B4233" s="81"/>
      <c r="C4233" s="69"/>
      <c r="D4233" s="69"/>
      <c r="E4233" s="69"/>
      <c r="F4233" s="69"/>
      <c r="G4233" s="82"/>
      <c r="H4233" s="78"/>
      <c r="I4233" s="28">
        <f ca="1">SUMIF('IMPORTBFT (ID)'!$A$3:$A$5000,$G$4:$G$7322,'IMPORTBFT (ID)'!$B$3:$B$5000)</f>
        <v>0</v>
      </c>
      <c r="J4233" s="72"/>
      <c r="K4233" s="18" t="str">
        <f t="shared" ca="1" si="0"/>
        <v>-</v>
      </c>
      <c r="L4233" s="19" t="e">
        <f>IF(G4233=#REF!,#REF!,"FALSO")</f>
        <v>#REF!</v>
      </c>
      <c r="M4233" s="75"/>
      <c r="N4233" s="76"/>
    </row>
    <row r="4234" spans="1:14" ht="15">
      <c r="A4234" s="80"/>
      <c r="B4234" s="81"/>
      <c r="C4234" s="69"/>
      <c r="D4234" s="69"/>
      <c r="E4234" s="69"/>
      <c r="F4234" s="69"/>
      <c r="G4234" s="82"/>
      <c r="H4234" s="78"/>
      <c r="I4234" s="28">
        <f ca="1">SUMIF('IMPORTBFT (ID)'!$A$3:$A$5000,$G$4:$G$7322,'IMPORTBFT (ID)'!$B$3:$B$5000)</f>
        <v>0</v>
      </c>
      <c r="J4234" s="72"/>
      <c r="K4234" s="18" t="str">
        <f t="shared" ca="1" si="0"/>
        <v>-</v>
      </c>
      <c r="L4234" s="19" t="e">
        <f>IF(G4234=#REF!,#REF!,"FALSO")</f>
        <v>#REF!</v>
      </c>
      <c r="M4234" s="75"/>
      <c r="N4234" s="76"/>
    </row>
    <row r="4235" spans="1:14" ht="15">
      <c r="A4235" s="80"/>
      <c r="B4235" s="81"/>
      <c r="C4235" s="69"/>
      <c r="D4235" s="69"/>
      <c r="E4235" s="69"/>
      <c r="F4235" s="69"/>
      <c r="G4235" s="82"/>
      <c r="H4235" s="78"/>
      <c r="I4235" s="28">
        <f ca="1">SUMIF('IMPORTBFT (ID)'!$A$3:$A$5000,$G$4:$G$7322,'IMPORTBFT (ID)'!$B$3:$B$5000)</f>
        <v>0</v>
      </c>
      <c r="J4235" s="72"/>
      <c r="K4235" s="18" t="str">
        <f t="shared" ca="1" si="0"/>
        <v>-</v>
      </c>
      <c r="L4235" s="19" t="e">
        <f>IF(G4235=#REF!,#REF!,"FALSO")</f>
        <v>#REF!</v>
      </c>
      <c r="M4235" s="75"/>
      <c r="N4235" s="76"/>
    </row>
    <row r="4236" spans="1:14" ht="15">
      <c r="A4236" s="80"/>
      <c r="B4236" s="81"/>
      <c r="C4236" s="69"/>
      <c r="D4236" s="69"/>
      <c r="E4236" s="69"/>
      <c r="F4236" s="69"/>
      <c r="G4236" s="82"/>
      <c r="H4236" s="78"/>
      <c r="I4236" s="28">
        <f ca="1">SUMIF('IMPORTBFT (ID)'!$A$3:$A$5000,$G$4:$G$7322,'IMPORTBFT (ID)'!$B$3:$B$5000)</f>
        <v>0</v>
      </c>
      <c r="J4236" s="72"/>
      <c r="K4236" s="18" t="str">
        <f t="shared" ca="1" si="0"/>
        <v>-</v>
      </c>
      <c r="L4236" s="19" t="e">
        <f>IF(G4236=#REF!,#REF!,"FALSO")</f>
        <v>#REF!</v>
      </c>
      <c r="M4236" s="75"/>
      <c r="N4236" s="76"/>
    </row>
    <row r="4237" spans="1:14" ht="15">
      <c r="A4237" s="80"/>
      <c r="B4237" s="81"/>
      <c r="C4237" s="69"/>
      <c r="D4237" s="69"/>
      <c r="E4237" s="69"/>
      <c r="F4237" s="69"/>
      <c r="G4237" s="82"/>
      <c r="H4237" s="78"/>
      <c r="I4237" s="28">
        <f ca="1">SUMIF('IMPORTBFT (ID)'!$A$3:$A$5000,$G$4:$G$7322,'IMPORTBFT (ID)'!$B$3:$B$5000)</f>
        <v>0</v>
      </c>
      <c r="J4237" s="72"/>
      <c r="K4237" s="18" t="str">
        <f t="shared" ca="1" si="0"/>
        <v>-</v>
      </c>
      <c r="L4237" s="19" t="e">
        <f>IF(G4237=#REF!,#REF!,"FALSO")</f>
        <v>#REF!</v>
      </c>
      <c r="M4237" s="75"/>
      <c r="N4237" s="76"/>
    </row>
    <row r="4238" spans="1:14" ht="15">
      <c r="A4238" s="80"/>
      <c r="B4238" s="81"/>
      <c r="C4238" s="69"/>
      <c r="D4238" s="69"/>
      <c r="E4238" s="69"/>
      <c r="F4238" s="69"/>
      <c r="G4238" s="82"/>
      <c r="H4238" s="78"/>
      <c r="I4238" s="28">
        <f ca="1">SUMIF('IMPORTBFT (ID)'!$A$3:$A$5000,$G$4:$G$7322,'IMPORTBFT (ID)'!$B$3:$B$5000)</f>
        <v>0</v>
      </c>
      <c r="J4238" s="72"/>
      <c r="K4238" s="18" t="str">
        <f t="shared" ca="1" si="0"/>
        <v>-</v>
      </c>
      <c r="L4238" s="19" t="e">
        <f>IF(G4238=#REF!,#REF!,"FALSO")</f>
        <v>#REF!</v>
      </c>
      <c r="M4238" s="75"/>
      <c r="N4238" s="76"/>
    </row>
    <row r="4239" spans="1:14" ht="15">
      <c r="A4239" s="80"/>
      <c r="B4239" s="81"/>
      <c r="C4239" s="69"/>
      <c r="D4239" s="69"/>
      <c r="E4239" s="69"/>
      <c r="F4239" s="69"/>
      <c r="G4239" s="82"/>
      <c r="H4239" s="78"/>
      <c r="I4239" s="28">
        <f ca="1">SUMIF('IMPORTBFT (ID)'!$A$3:$A$5000,$G$4:$G$7322,'IMPORTBFT (ID)'!$B$3:$B$5000)</f>
        <v>0</v>
      </c>
      <c r="J4239" s="72"/>
      <c r="K4239" s="18" t="str">
        <f t="shared" ca="1" si="0"/>
        <v>-</v>
      </c>
      <c r="L4239" s="19" t="e">
        <f>IF(G4239=#REF!,#REF!,"FALSO")</f>
        <v>#REF!</v>
      </c>
      <c r="M4239" s="75"/>
      <c r="N4239" s="76"/>
    </row>
    <row r="4240" spans="1:14" ht="15">
      <c r="A4240" s="80"/>
      <c r="B4240" s="81"/>
      <c r="C4240" s="69"/>
      <c r="D4240" s="69"/>
      <c r="E4240" s="69"/>
      <c r="F4240" s="69"/>
      <c r="G4240" s="82"/>
      <c r="H4240" s="78"/>
      <c r="I4240" s="28">
        <f ca="1">SUMIF('IMPORTBFT (ID)'!$A$3:$A$5000,$G$4:$G$7322,'IMPORTBFT (ID)'!$B$3:$B$5000)</f>
        <v>0</v>
      </c>
      <c r="J4240" s="72"/>
      <c r="K4240" s="18" t="str">
        <f t="shared" ca="1" si="0"/>
        <v>-</v>
      </c>
      <c r="L4240" s="19" t="e">
        <f>IF(G4240=#REF!,#REF!,"FALSO")</f>
        <v>#REF!</v>
      </c>
      <c r="M4240" s="75"/>
      <c r="N4240" s="76"/>
    </row>
    <row r="4241" spans="1:14" ht="15">
      <c r="A4241" s="80"/>
      <c r="B4241" s="81"/>
      <c r="C4241" s="69"/>
      <c r="D4241" s="69"/>
      <c r="E4241" s="69"/>
      <c r="F4241" s="69"/>
      <c r="G4241" s="82"/>
      <c r="H4241" s="78"/>
      <c r="I4241" s="28">
        <f ca="1">SUMIF('IMPORTBFT (ID)'!$A$3:$A$5000,$G$4:$G$7322,'IMPORTBFT (ID)'!$B$3:$B$5000)</f>
        <v>0</v>
      </c>
      <c r="J4241" s="72"/>
      <c r="K4241" s="18" t="str">
        <f t="shared" ca="1" si="0"/>
        <v>-</v>
      </c>
      <c r="L4241" s="19" t="e">
        <f>IF(G4241=#REF!,#REF!,"FALSO")</f>
        <v>#REF!</v>
      </c>
      <c r="M4241" s="75"/>
      <c r="N4241" s="76"/>
    </row>
    <row r="4242" spans="1:14" ht="15">
      <c r="A4242" s="80"/>
      <c r="B4242" s="81"/>
      <c r="C4242" s="69"/>
      <c r="D4242" s="69"/>
      <c r="E4242" s="69"/>
      <c r="F4242" s="69"/>
      <c r="G4242" s="82"/>
      <c r="H4242" s="78"/>
      <c r="I4242" s="28">
        <f ca="1">SUMIF('IMPORTBFT (ID)'!$A$3:$A$5000,$G$4:$G$7322,'IMPORTBFT (ID)'!$B$3:$B$5000)</f>
        <v>0</v>
      </c>
      <c r="J4242" s="72"/>
      <c r="K4242" s="18" t="str">
        <f t="shared" ca="1" si="0"/>
        <v>-</v>
      </c>
      <c r="L4242" s="19" t="e">
        <f>IF(G4242=#REF!,#REF!,"FALSO")</f>
        <v>#REF!</v>
      </c>
      <c r="M4242" s="75"/>
      <c r="N4242" s="76"/>
    </row>
    <row r="4243" spans="1:14" ht="15">
      <c r="A4243" s="80"/>
      <c r="B4243" s="81"/>
      <c r="C4243" s="69"/>
      <c r="D4243" s="69"/>
      <c r="E4243" s="69"/>
      <c r="F4243" s="69"/>
      <c r="G4243" s="82"/>
      <c r="H4243" s="78"/>
      <c r="I4243" s="28">
        <f ca="1">SUMIF('IMPORTBFT (ID)'!$A$3:$A$5000,$G$4:$G$7322,'IMPORTBFT (ID)'!$B$3:$B$5000)</f>
        <v>0</v>
      </c>
      <c r="J4243" s="72"/>
      <c r="K4243" s="18" t="str">
        <f t="shared" ca="1" si="0"/>
        <v>-</v>
      </c>
      <c r="L4243" s="19" t="e">
        <f>IF(G4243=#REF!,#REF!,"FALSO")</f>
        <v>#REF!</v>
      </c>
      <c r="M4243" s="75"/>
      <c r="N4243" s="76"/>
    </row>
    <row r="4244" spans="1:14" ht="15">
      <c r="A4244" s="80"/>
      <c r="B4244" s="81"/>
      <c r="C4244" s="69"/>
      <c r="D4244" s="69"/>
      <c r="E4244" s="69"/>
      <c r="F4244" s="69"/>
      <c r="G4244" s="82"/>
      <c r="H4244" s="78"/>
      <c r="I4244" s="28">
        <f ca="1">SUMIF('IMPORTBFT (ID)'!$A$3:$A$5000,$G$4:$G$7322,'IMPORTBFT (ID)'!$B$3:$B$5000)</f>
        <v>0</v>
      </c>
      <c r="J4244" s="72"/>
      <c r="K4244" s="18" t="str">
        <f t="shared" ca="1" si="0"/>
        <v>-</v>
      </c>
      <c r="L4244" s="19" t="e">
        <f>IF(G4244=#REF!,#REF!,"FALSO")</f>
        <v>#REF!</v>
      </c>
      <c r="M4244" s="75"/>
      <c r="N4244" s="76"/>
    </row>
    <row r="4245" spans="1:14" ht="15">
      <c r="A4245" s="80"/>
      <c r="B4245" s="81"/>
      <c r="C4245" s="69"/>
      <c r="D4245" s="69"/>
      <c r="E4245" s="69"/>
      <c r="F4245" s="69"/>
      <c r="G4245" s="82"/>
      <c r="H4245" s="78"/>
      <c r="I4245" s="28">
        <f ca="1">SUMIF('IMPORTBFT (ID)'!$A$3:$A$5000,$G$4:$G$7322,'IMPORTBFT (ID)'!$B$3:$B$5000)</f>
        <v>0</v>
      </c>
      <c r="J4245" s="72"/>
      <c r="K4245" s="18" t="str">
        <f t="shared" ca="1" si="0"/>
        <v>-</v>
      </c>
      <c r="L4245" s="19" t="e">
        <f>IF(G4245=#REF!,#REF!,"FALSO")</f>
        <v>#REF!</v>
      </c>
      <c r="M4245" s="75"/>
      <c r="N4245" s="76"/>
    </row>
    <row r="4246" spans="1:14" ht="15">
      <c r="A4246" s="80"/>
      <c r="B4246" s="81"/>
      <c r="C4246" s="69"/>
      <c r="D4246" s="69"/>
      <c r="E4246" s="69"/>
      <c r="F4246" s="69"/>
      <c r="G4246" s="82"/>
      <c r="H4246" s="78"/>
      <c r="I4246" s="28">
        <f ca="1">SUMIF('IMPORTBFT (ID)'!$A$3:$A$5000,$G$4:$G$7322,'IMPORTBFT (ID)'!$B$3:$B$5000)</f>
        <v>0</v>
      </c>
      <c r="J4246" s="72"/>
      <c r="K4246" s="18" t="str">
        <f t="shared" ca="1" si="0"/>
        <v>-</v>
      </c>
      <c r="L4246" s="19" t="e">
        <f>IF(G4246=#REF!,#REF!,"FALSO")</f>
        <v>#REF!</v>
      </c>
      <c r="M4246" s="75"/>
      <c r="N4246" s="76"/>
    </row>
    <row r="4247" spans="1:14" ht="15">
      <c r="A4247" s="80"/>
      <c r="B4247" s="81"/>
      <c r="C4247" s="69"/>
      <c r="D4247" s="69"/>
      <c r="E4247" s="69"/>
      <c r="F4247" s="69"/>
      <c r="G4247" s="82"/>
      <c r="H4247" s="78"/>
      <c r="I4247" s="28">
        <f ca="1">SUMIF('IMPORTBFT (ID)'!$A$3:$A$5000,$G$4:$G$7322,'IMPORTBFT (ID)'!$B$3:$B$5000)</f>
        <v>0</v>
      </c>
      <c r="J4247" s="72"/>
      <c r="K4247" s="18" t="str">
        <f t="shared" ca="1" si="0"/>
        <v>-</v>
      </c>
      <c r="L4247" s="19" t="e">
        <f>IF(G4247=#REF!,#REF!,"FALSO")</f>
        <v>#REF!</v>
      </c>
      <c r="M4247" s="75"/>
      <c r="N4247" s="76"/>
    </row>
    <row r="4248" spans="1:14" ht="15">
      <c r="A4248" s="80"/>
      <c r="B4248" s="81"/>
      <c r="C4248" s="69"/>
      <c r="D4248" s="69"/>
      <c r="E4248" s="69"/>
      <c r="F4248" s="69"/>
      <c r="G4248" s="82"/>
      <c r="H4248" s="78"/>
      <c r="I4248" s="28">
        <f ca="1">SUMIF('IMPORTBFT (ID)'!$A$3:$A$5000,$G$4:$G$7322,'IMPORTBFT (ID)'!$B$3:$B$5000)</f>
        <v>0</v>
      </c>
      <c r="J4248" s="72"/>
      <c r="K4248" s="18" t="str">
        <f t="shared" ca="1" si="0"/>
        <v>-</v>
      </c>
      <c r="L4248" s="19" t="e">
        <f>IF(G4248=#REF!,#REF!,"FALSO")</f>
        <v>#REF!</v>
      </c>
      <c r="M4248" s="75"/>
      <c r="N4248" s="76"/>
    </row>
    <row r="4249" spans="1:14" ht="15">
      <c r="A4249" s="80"/>
      <c r="B4249" s="81"/>
      <c r="C4249" s="69"/>
      <c r="D4249" s="69"/>
      <c r="E4249" s="69"/>
      <c r="F4249" s="69"/>
      <c r="G4249" s="82"/>
      <c r="H4249" s="78"/>
      <c r="I4249" s="28">
        <f ca="1">SUMIF('IMPORTBFT (ID)'!$A$3:$A$5000,$G$4:$G$7322,'IMPORTBFT (ID)'!$B$3:$B$5000)</f>
        <v>0</v>
      </c>
      <c r="J4249" s="72"/>
      <c r="K4249" s="18" t="str">
        <f t="shared" ca="1" si="0"/>
        <v>-</v>
      </c>
      <c r="L4249" s="19" t="e">
        <f>IF(G4249=#REF!,#REF!,"FALSO")</f>
        <v>#REF!</v>
      </c>
      <c r="M4249" s="75"/>
      <c r="N4249" s="76"/>
    </row>
    <row r="4250" spans="1:14" ht="15">
      <c r="A4250" s="80"/>
      <c r="B4250" s="81"/>
      <c r="C4250" s="69"/>
      <c r="D4250" s="69"/>
      <c r="E4250" s="69"/>
      <c r="F4250" s="69"/>
      <c r="G4250" s="82"/>
      <c r="H4250" s="78"/>
      <c r="I4250" s="28">
        <f ca="1">SUMIF('IMPORTBFT (ID)'!$A$3:$A$5000,$G$4:$G$7322,'IMPORTBFT (ID)'!$B$3:$B$5000)</f>
        <v>0</v>
      </c>
      <c r="J4250" s="72"/>
      <c r="K4250" s="18" t="str">
        <f t="shared" ca="1" si="0"/>
        <v>-</v>
      </c>
      <c r="L4250" s="19" t="e">
        <f>IF(G4250=#REF!,#REF!,"FALSO")</f>
        <v>#REF!</v>
      </c>
      <c r="M4250" s="75"/>
      <c r="N4250" s="76"/>
    </row>
    <row r="4251" spans="1:14" ht="15">
      <c r="A4251" s="80"/>
      <c r="B4251" s="81"/>
      <c r="C4251" s="69"/>
      <c r="D4251" s="69"/>
      <c r="E4251" s="69"/>
      <c r="F4251" s="69"/>
      <c r="G4251" s="82"/>
      <c r="H4251" s="78"/>
      <c r="I4251" s="28">
        <f ca="1">SUMIF('IMPORTBFT (ID)'!$A$3:$A$5000,$G$4:$G$7322,'IMPORTBFT (ID)'!$B$3:$B$5000)</f>
        <v>0</v>
      </c>
      <c r="J4251" s="72"/>
      <c r="K4251" s="18" t="str">
        <f t="shared" ca="1" si="0"/>
        <v>-</v>
      </c>
      <c r="L4251" s="19" t="e">
        <f>IF(G4251=#REF!,#REF!,"FALSO")</f>
        <v>#REF!</v>
      </c>
      <c r="M4251" s="75"/>
      <c r="N4251" s="76"/>
    </row>
    <row r="4252" spans="1:14" ht="15">
      <c r="A4252" s="80"/>
      <c r="B4252" s="81"/>
      <c r="C4252" s="69"/>
      <c r="D4252" s="69"/>
      <c r="E4252" s="69"/>
      <c r="F4252" s="69"/>
      <c r="G4252" s="82"/>
      <c r="H4252" s="78"/>
      <c r="I4252" s="28">
        <f ca="1">SUMIF('IMPORTBFT (ID)'!$A$3:$A$5000,$G$4:$G$7322,'IMPORTBFT (ID)'!$B$3:$B$5000)</f>
        <v>0</v>
      </c>
      <c r="J4252" s="72"/>
      <c r="K4252" s="18" t="str">
        <f t="shared" ca="1" si="0"/>
        <v>-</v>
      </c>
      <c r="L4252" s="19" t="e">
        <f>IF(G4252=#REF!,#REF!,"FALSO")</f>
        <v>#REF!</v>
      </c>
      <c r="M4252" s="75"/>
      <c r="N4252" s="76"/>
    </row>
    <row r="4253" spans="1:14" ht="15">
      <c r="A4253" s="80"/>
      <c r="B4253" s="81"/>
      <c r="C4253" s="69"/>
      <c r="D4253" s="69"/>
      <c r="E4253" s="69"/>
      <c r="F4253" s="69"/>
      <c r="G4253" s="82"/>
      <c r="H4253" s="78"/>
      <c r="I4253" s="28">
        <f ca="1">SUMIF('IMPORTBFT (ID)'!$A$3:$A$5000,$G$4:$G$7322,'IMPORTBFT (ID)'!$B$3:$B$5000)</f>
        <v>0</v>
      </c>
      <c r="J4253" s="72"/>
      <c r="K4253" s="18" t="str">
        <f t="shared" ca="1" si="0"/>
        <v>-</v>
      </c>
      <c r="L4253" s="19" t="e">
        <f>IF(G4253=#REF!,#REF!,"FALSO")</f>
        <v>#REF!</v>
      </c>
      <c r="M4253" s="75"/>
      <c r="N4253" s="76"/>
    </row>
    <row r="4254" spans="1:14" ht="15">
      <c r="A4254" s="80"/>
      <c r="B4254" s="81"/>
      <c r="C4254" s="69"/>
      <c r="D4254" s="69"/>
      <c r="E4254" s="69"/>
      <c r="F4254" s="69"/>
      <c r="G4254" s="82"/>
      <c r="H4254" s="78"/>
      <c r="I4254" s="28">
        <f ca="1">SUMIF('IMPORTBFT (ID)'!$A$3:$A$5000,$G$4:$G$7322,'IMPORTBFT (ID)'!$B$3:$B$5000)</f>
        <v>0</v>
      </c>
      <c r="J4254" s="72"/>
      <c r="K4254" s="18" t="str">
        <f t="shared" ca="1" si="0"/>
        <v>-</v>
      </c>
      <c r="L4254" s="19" t="e">
        <f>IF(G4254=#REF!,#REF!,"FALSO")</f>
        <v>#REF!</v>
      </c>
      <c r="M4254" s="75"/>
      <c r="N4254" s="76"/>
    </row>
    <row r="4255" spans="1:14" ht="15">
      <c r="A4255" s="80"/>
      <c r="B4255" s="81"/>
      <c r="C4255" s="69"/>
      <c r="D4255" s="69"/>
      <c r="E4255" s="69"/>
      <c r="F4255" s="69"/>
      <c r="G4255" s="82"/>
      <c r="H4255" s="78"/>
      <c r="I4255" s="28">
        <f ca="1">SUMIF('IMPORTBFT (ID)'!$A$3:$A$5000,$G$4:$G$7322,'IMPORTBFT (ID)'!$B$3:$B$5000)</f>
        <v>0</v>
      </c>
      <c r="J4255" s="72"/>
      <c r="K4255" s="18" t="str">
        <f t="shared" ca="1" si="0"/>
        <v>-</v>
      </c>
      <c r="L4255" s="19" t="e">
        <f>IF(G4255=#REF!,#REF!,"FALSO")</f>
        <v>#REF!</v>
      </c>
      <c r="M4255" s="75"/>
      <c r="N4255" s="76"/>
    </row>
    <row r="4256" spans="1:14" ht="15">
      <c r="A4256" s="80"/>
      <c r="B4256" s="81"/>
      <c r="C4256" s="69"/>
      <c r="D4256" s="69"/>
      <c r="E4256" s="69"/>
      <c r="F4256" s="69"/>
      <c r="G4256" s="82"/>
      <c r="H4256" s="78"/>
      <c r="I4256" s="28">
        <f ca="1">SUMIF('IMPORTBFT (ID)'!$A$3:$A$5000,$G$4:$G$7322,'IMPORTBFT (ID)'!$B$3:$B$5000)</f>
        <v>0</v>
      </c>
      <c r="J4256" s="72"/>
      <c r="K4256" s="18" t="str">
        <f t="shared" ca="1" si="0"/>
        <v>-</v>
      </c>
      <c r="L4256" s="19" t="e">
        <f>IF(G4256=#REF!,#REF!,"FALSO")</f>
        <v>#REF!</v>
      </c>
      <c r="M4256" s="75"/>
      <c r="N4256" s="76"/>
    </row>
    <row r="4257" spans="1:14" ht="15">
      <c r="A4257" s="80"/>
      <c r="B4257" s="81"/>
      <c r="C4257" s="69"/>
      <c r="D4257" s="69"/>
      <c r="E4257" s="69"/>
      <c r="F4257" s="69"/>
      <c r="G4257" s="82"/>
      <c r="H4257" s="78"/>
      <c r="I4257" s="28">
        <f ca="1">SUMIF('IMPORTBFT (ID)'!$A$3:$A$5000,$G$4:$G$7322,'IMPORTBFT (ID)'!$B$3:$B$5000)</f>
        <v>0</v>
      </c>
      <c r="J4257" s="72"/>
      <c r="K4257" s="18" t="str">
        <f t="shared" ca="1" si="0"/>
        <v>-</v>
      </c>
      <c r="L4257" s="19" t="e">
        <f>IF(G4257=#REF!,#REF!,"FALSO")</f>
        <v>#REF!</v>
      </c>
      <c r="M4257" s="75"/>
      <c r="N4257" s="76"/>
    </row>
    <row r="4258" spans="1:14" ht="15">
      <c r="A4258" s="80"/>
      <c r="B4258" s="81"/>
      <c r="C4258" s="69"/>
      <c r="D4258" s="69"/>
      <c r="E4258" s="69"/>
      <c r="F4258" s="69"/>
      <c r="G4258" s="82"/>
      <c r="H4258" s="78"/>
      <c r="I4258" s="28">
        <f ca="1">SUMIF('IMPORTBFT (ID)'!$A$3:$A$5000,$G$4:$G$7322,'IMPORTBFT (ID)'!$B$3:$B$5000)</f>
        <v>0</v>
      </c>
      <c r="J4258" s="72"/>
      <c r="K4258" s="18" t="str">
        <f t="shared" ca="1" si="0"/>
        <v>-</v>
      </c>
      <c r="L4258" s="19" t="e">
        <f>IF(G4258=#REF!,#REF!,"FALSO")</f>
        <v>#REF!</v>
      </c>
      <c r="M4258" s="75"/>
      <c r="N4258" s="76"/>
    </row>
    <row r="4259" spans="1:14" ht="15">
      <c r="A4259" s="80"/>
      <c r="B4259" s="81"/>
      <c r="C4259" s="69"/>
      <c r="D4259" s="69"/>
      <c r="E4259" s="69"/>
      <c r="F4259" s="69"/>
      <c r="G4259" s="82"/>
      <c r="H4259" s="78"/>
      <c r="I4259" s="28">
        <f ca="1">SUMIF('IMPORTBFT (ID)'!$A$3:$A$5000,$G$4:$G$7322,'IMPORTBFT (ID)'!$B$3:$B$5000)</f>
        <v>0</v>
      </c>
      <c r="J4259" s="72"/>
      <c r="K4259" s="18" t="str">
        <f t="shared" ca="1" si="0"/>
        <v>-</v>
      </c>
      <c r="L4259" s="19" t="e">
        <f>IF(G4259=#REF!,#REF!,"FALSO")</f>
        <v>#REF!</v>
      </c>
      <c r="M4259" s="75"/>
      <c r="N4259" s="76"/>
    </row>
    <row r="4260" spans="1:14" ht="15">
      <c r="A4260" s="80"/>
      <c r="B4260" s="81"/>
      <c r="C4260" s="69"/>
      <c r="D4260" s="69"/>
      <c r="E4260" s="69"/>
      <c r="F4260" s="69"/>
      <c r="G4260" s="82"/>
      <c r="H4260" s="78"/>
      <c r="I4260" s="28">
        <f ca="1">SUMIF('IMPORTBFT (ID)'!$A$3:$A$5000,$G$4:$G$7322,'IMPORTBFT (ID)'!$B$3:$B$5000)</f>
        <v>0</v>
      </c>
      <c r="J4260" s="72"/>
      <c r="K4260" s="18" t="str">
        <f t="shared" ca="1" si="0"/>
        <v>-</v>
      </c>
      <c r="L4260" s="19" t="e">
        <f>IF(G4260=#REF!,#REF!,"FALSO")</f>
        <v>#REF!</v>
      </c>
      <c r="M4260" s="75"/>
      <c r="N4260" s="76"/>
    </row>
    <row r="4261" spans="1:14" ht="15">
      <c r="A4261" s="80"/>
      <c r="B4261" s="81"/>
      <c r="C4261" s="69"/>
      <c r="D4261" s="69"/>
      <c r="E4261" s="69"/>
      <c r="F4261" s="69"/>
      <c r="G4261" s="82"/>
      <c r="H4261" s="78"/>
      <c r="I4261" s="28">
        <f ca="1">SUMIF('IMPORTBFT (ID)'!$A$3:$A$5000,$G$4:$G$7322,'IMPORTBFT (ID)'!$B$3:$B$5000)</f>
        <v>0</v>
      </c>
      <c r="J4261" s="72"/>
      <c r="K4261" s="18" t="str">
        <f t="shared" ca="1" si="0"/>
        <v>-</v>
      </c>
      <c r="L4261" s="19" t="e">
        <f>IF(G4261=#REF!,#REF!,"FALSO")</f>
        <v>#REF!</v>
      </c>
      <c r="M4261" s="75"/>
      <c r="N4261" s="76"/>
    </row>
    <row r="4262" spans="1:14" ht="15">
      <c r="A4262" s="80"/>
      <c r="B4262" s="81"/>
      <c r="C4262" s="69"/>
      <c r="D4262" s="69"/>
      <c r="E4262" s="69"/>
      <c r="F4262" s="69"/>
      <c r="G4262" s="82"/>
      <c r="H4262" s="78"/>
      <c r="I4262" s="28">
        <f ca="1">SUMIF('IMPORTBFT (ID)'!$A$3:$A$5000,$G$4:$G$7322,'IMPORTBFT (ID)'!$B$3:$B$5000)</f>
        <v>0</v>
      </c>
      <c r="J4262" s="72"/>
      <c r="K4262" s="18" t="str">
        <f t="shared" ca="1" si="0"/>
        <v>-</v>
      </c>
      <c r="L4262" s="19" t="e">
        <f>IF(G4262=#REF!,#REF!,"FALSO")</f>
        <v>#REF!</v>
      </c>
      <c r="M4262" s="75"/>
      <c r="N4262" s="76"/>
    </row>
    <row r="4263" spans="1:14" ht="15">
      <c r="A4263" s="80"/>
      <c r="B4263" s="81"/>
      <c r="C4263" s="69"/>
      <c r="D4263" s="69"/>
      <c r="E4263" s="69"/>
      <c r="F4263" s="69"/>
      <c r="G4263" s="82"/>
      <c r="H4263" s="78"/>
      <c r="I4263" s="28">
        <f ca="1">SUMIF('IMPORTBFT (ID)'!$A$3:$A$5000,$G$4:$G$7322,'IMPORTBFT (ID)'!$B$3:$B$5000)</f>
        <v>0</v>
      </c>
      <c r="J4263" s="72"/>
      <c r="K4263" s="18" t="str">
        <f t="shared" ca="1" si="0"/>
        <v>-</v>
      </c>
      <c r="L4263" s="19" t="e">
        <f>IF(G4263=#REF!,#REF!,"FALSO")</f>
        <v>#REF!</v>
      </c>
      <c r="M4263" s="75"/>
      <c r="N4263" s="76"/>
    </row>
    <row r="4264" spans="1:14" ht="15">
      <c r="A4264" s="80"/>
      <c r="B4264" s="81"/>
      <c r="C4264" s="69"/>
      <c r="D4264" s="69"/>
      <c r="E4264" s="69"/>
      <c r="F4264" s="69"/>
      <c r="G4264" s="82"/>
      <c r="H4264" s="78"/>
      <c r="I4264" s="28">
        <f ca="1">SUMIF('IMPORTBFT (ID)'!$A$3:$A$5000,$G$4:$G$7322,'IMPORTBFT (ID)'!$B$3:$B$5000)</f>
        <v>0</v>
      </c>
      <c r="J4264" s="72"/>
      <c r="K4264" s="18" t="str">
        <f t="shared" ca="1" si="0"/>
        <v>-</v>
      </c>
      <c r="L4264" s="19" t="e">
        <f>IF(G4264=#REF!,#REF!,"FALSO")</f>
        <v>#REF!</v>
      </c>
      <c r="M4264" s="75"/>
      <c r="N4264" s="76"/>
    </row>
    <row r="4265" spans="1:14" ht="15">
      <c r="A4265" s="80"/>
      <c r="B4265" s="81"/>
      <c r="C4265" s="69"/>
      <c r="D4265" s="69"/>
      <c r="E4265" s="69"/>
      <c r="F4265" s="69"/>
      <c r="G4265" s="82"/>
      <c r="H4265" s="78"/>
      <c r="I4265" s="28">
        <f ca="1">SUMIF('IMPORTBFT (ID)'!$A$3:$A$5000,$G$4:$G$7322,'IMPORTBFT (ID)'!$B$3:$B$5000)</f>
        <v>0</v>
      </c>
      <c r="J4265" s="72"/>
      <c r="K4265" s="18" t="str">
        <f t="shared" ca="1" si="0"/>
        <v>-</v>
      </c>
      <c r="L4265" s="19" t="e">
        <f>IF(G4265=#REF!,#REF!,"FALSO")</f>
        <v>#REF!</v>
      </c>
      <c r="M4265" s="75"/>
      <c r="N4265" s="76"/>
    </row>
    <row r="4266" spans="1:14" ht="15">
      <c r="A4266" s="80"/>
      <c r="B4266" s="81"/>
      <c r="C4266" s="69"/>
      <c r="D4266" s="69"/>
      <c r="E4266" s="69"/>
      <c r="F4266" s="69"/>
      <c r="G4266" s="82"/>
      <c r="H4266" s="78"/>
      <c r="I4266" s="28">
        <f ca="1">SUMIF('IMPORTBFT (ID)'!$A$3:$A$5000,$G$4:$G$7322,'IMPORTBFT (ID)'!$B$3:$B$5000)</f>
        <v>0</v>
      </c>
      <c r="J4266" s="72"/>
      <c r="K4266" s="18" t="str">
        <f t="shared" ca="1" si="0"/>
        <v>-</v>
      </c>
      <c r="L4266" s="19" t="e">
        <f>IF(G4266=#REF!,#REF!,"FALSO")</f>
        <v>#REF!</v>
      </c>
      <c r="M4266" s="75"/>
      <c r="N4266" s="76"/>
    </row>
    <row r="4267" spans="1:14" ht="15">
      <c r="A4267" s="80"/>
      <c r="B4267" s="81"/>
      <c r="C4267" s="69"/>
      <c r="D4267" s="69"/>
      <c r="E4267" s="69"/>
      <c r="F4267" s="69"/>
      <c r="G4267" s="82"/>
      <c r="H4267" s="78"/>
      <c r="I4267" s="28">
        <f ca="1">SUMIF('IMPORTBFT (ID)'!$A$3:$A$5000,$G$4:$G$7322,'IMPORTBFT (ID)'!$B$3:$B$5000)</f>
        <v>0</v>
      </c>
      <c r="J4267" s="72"/>
      <c r="K4267" s="18" t="str">
        <f t="shared" ca="1" si="0"/>
        <v>-</v>
      </c>
      <c r="L4267" s="19" t="e">
        <f>IF(G4267=#REF!,#REF!,"FALSO")</f>
        <v>#REF!</v>
      </c>
      <c r="M4267" s="75"/>
      <c r="N4267" s="76"/>
    </row>
    <row r="4268" spans="1:14" ht="15">
      <c r="A4268" s="80"/>
      <c r="B4268" s="81"/>
      <c r="C4268" s="69"/>
      <c r="D4268" s="69"/>
      <c r="E4268" s="69"/>
      <c r="F4268" s="69"/>
      <c r="G4268" s="82"/>
      <c r="H4268" s="78"/>
      <c r="I4268" s="28">
        <f ca="1">SUMIF('IMPORTBFT (ID)'!$A$3:$A$5000,$G$4:$G$7322,'IMPORTBFT (ID)'!$B$3:$B$5000)</f>
        <v>0</v>
      </c>
      <c r="J4268" s="72"/>
      <c r="K4268" s="18" t="str">
        <f t="shared" ca="1" si="0"/>
        <v>-</v>
      </c>
      <c r="L4268" s="19" t="e">
        <f>IF(G4268=#REF!,#REF!,"FALSO")</f>
        <v>#REF!</v>
      </c>
      <c r="M4268" s="75"/>
      <c r="N4268" s="76"/>
    </row>
    <row r="4269" spans="1:14" ht="15">
      <c r="A4269" s="80"/>
      <c r="B4269" s="81"/>
      <c r="C4269" s="69"/>
      <c r="D4269" s="69"/>
      <c r="E4269" s="69"/>
      <c r="F4269" s="69"/>
      <c r="G4269" s="82"/>
      <c r="H4269" s="78"/>
      <c r="I4269" s="28">
        <f ca="1">SUMIF('IMPORTBFT (ID)'!$A$3:$A$5000,$G$4:$G$7322,'IMPORTBFT (ID)'!$B$3:$B$5000)</f>
        <v>0</v>
      </c>
      <c r="J4269" s="72"/>
      <c r="K4269" s="18" t="str">
        <f t="shared" ca="1" si="0"/>
        <v>-</v>
      </c>
      <c r="L4269" s="19" t="e">
        <f>IF(G4269=#REF!,#REF!,"FALSO")</f>
        <v>#REF!</v>
      </c>
      <c r="M4269" s="75"/>
      <c r="N4269" s="76"/>
    </row>
    <row r="4270" spans="1:14" ht="15">
      <c r="A4270" s="80"/>
      <c r="B4270" s="81"/>
      <c r="C4270" s="69"/>
      <c r="D4270" s="69"/>
      <c r="E4270" s="69"/>
      <c r="F4270" s="69"/>
      <c r="G4270" s="82"/>
      <c r="H4270" s="78"/>
      <c r="I4270" s="28">
        <f ca="1">SUMIF('IMPORTBFT (ID)'!$A$3:$A$5000,$G$4:$G$7322,'IMPORTBFT (ID)'!$B$3:$B$5000)</f>
        <v>0</v>
      </c>
      <c r="J4270" s="72"/>
      <c r="K4270" s="18" t="str">
        <f t="shared" ca="1" si="0"/>
        <v>-</v>
      </c>
      <c r="L4270" s="19" t="e">
        <f>IF(G4270=#REF!,#REF!,"FALSO")</f>
        <v>#REF!</v>
      </c>
      <c r="M4270" s="75"/>
      <c r="N4270" s="76"/>
    </row>
    <row r="4271" spans="1:14" ht="15">
      <c r="A4271" s="80"/>
      <c r="B4271" s="81"/>
      <c r="C4271" s="69"/>
      <c r="D4271" s="69"/>
      <c r="E4271" s="69"/>
      <c r="F4271" s="69"/>
      <c r="G4271" s="82"/>
      <c r="H4271" s="78"/>
      <c r="I4271" s="28">
        <f ca="1">SUMIF('IMPORTBFT (ID)'!$A$3:$A$5000,$G$4:$G$7322,'IMPORTBFT (ID)'!$B$3:$B$5000)</f>
        <v>0</v>
      </c>
      <c r="J4271" s="72"/>
      <c r="K4271" s="18" t="str">
        <f t="shared" ca="1" si="0"/>
        <v>-</v>
      </c>
      <c r="L4271" s="19" t="e">
        <f>IF(G4271=#REF!,#REF!,"FALSO")</f>
        <v>#REF!</v>
      </c>
      <c r="M4271" s="75"/>
      <c r="N4271" s="76"/>
    </row>
    <row r="4272" spans="1:14" ht="15">
      <c r="A4272" s="80"/>
      <c r="B4272" s="81"/>
      <c r="C4272" s="69"/>
      <c r="D4272" s="69"/>
      <c r="E4272" s="69"/>
      <c r="F4272" s="69"/>
      <c r="G4272" s="82"/>
      <c r="H4272" s="78"/>
      <c r="I4272" s="28">
        <f ca="1">SUMIF('IMPORTBFT (ID)'!$A$3:$A$5000,$G$4:$G$7322,'IMPORTBFT (ID)'!$B$3:$B$5000)</f>
        <v>0</v>
      </c>
      <c r="J4272" s="72"/>
      <c r="K4272" s="18" t="str">
        <f t="shared" ca="1" si="0"/>
        <v>-</v>
      </c>
      <c r="L4272" s="19" t="e">
        <f>IF(G4272=#REF!,#REF!,"FALSO")</f>
        <v>#REF!</v>
      </c>
      <c r="M4272" s="75"/>
      <c r="N4272" s="76"/>
    </row>
    <row r="4273" spans="1:14" ht="15">
      <c r="A4273" s="80"/>
      <c r="B4273" s="81"/>
      <c r="C4273" s="69"/>
      <c r="D4273" s="69"/>
      <c r="E4273" s="69"/>
      <c r="F4273" s="69"/>
      <c r="G4273" s="82"/>
      <c r="H4273" s="78"/>
      <c r="I4273" s="28">
        <f ca="1">SUMIF('IMPORTBFT (ID)'!$A$3:$A$5000,$G$4:$G$7322,'IMPORTBFT (ID)'!$B$3:$B$5000)</f>
        <v>0</v>
      </c>
      <c r="J4273" s="72"/>
      <c r="K4273" s="18" t="str">
        <f t="shared" ca="1" si="0"/>
        <v>-</v>
      </c>
      <c r="L4273" s="19" t="e">
        <f>IF(G4273=#REF!,#REF!,"FALSO")</f>
        <v>#REF!</v>
      </c>
      <c r="M4273" s="75"/>
      <c r="N4273" s="76"/>
    </row>
    <row r="4274" spans="1:14" ht="15">
      <c r="A4274" s="80"/>
      <c r="B4274" s="81"/>
      <c r="C4274" s="69"/>
      <c r="D4274" s="69"/>
      <c r="E4274" s="69"/>
      <c r="F4274" s="69"/>
      <c r="G4274" s="82"/>
      <c r="H4274" s="78"/>
      <c r="I4274" s="28">
        <f ca="1">SUMIF('IMPORTBFT (ID)'!$A$3:$A$5000,$G$4:$G$7322,'IMPORTBFT (ID)'!$B$3:$B$5000)</f>
        <v>0</v>
      </c>
      <c r="J4274" s="72"/>
      <c r="K4274" s="18" t="str">
        <f t="shared" ca="1" si="0"/>
        <v>-</v>
      </c>
      <c r="L4274" s="19" t="e">
        <f>IF(G4274=#REF!,#REF!,"FALSO")</f>
        <v>#REF!</v>
      </c>
      <c r="M4274" s="75"/>
      <c r="N4274" s="76"/>
    </row>
    <row r="4275" spans="1:14" ht="15">
      <c r="A4275" s="80"/>
      <c r="B4275" s="81"/>
      <c r="C4275" s="69"/>
      <c r="D4275" s="69"/>
      <c r="E4275" s="69"/>
      <c r="F4275" s="69"/>
      <c r="G4275" s="82"/>
      <c r="H4275" s="78"/>
      <c r="I4275" s="28">
        <f ca="1">SUMIF('IMPORTBFT (ID)'!$A$3:$A$5000,$G$4:$G$7322,'IMPORTBFT (ID)'!$B$3:$B$5000)</f>
        <v>0</v>
      </c>
      <c r="J4275" s="72"/>
      <c r="K4275" s="18" t="str">
        <f t="shared" ca="1" si="0"/>
        <v>-</v>
      </c>
      <c r="L4275" s="19" t="e">
        <f>IF(G4275=#REF!,#REF!,"FALSO")</f>
        <v>#REF!</v>
      </c>
      <c r="M4275" s="75"/>
      <c r="N4275" s="76"/>
    </row>
    <row r="4276" spans="1:14" ht="15">
      <c r="A4276" s="80"/>
      <c r="B4276" s="81"/>
      <c r="C4276" s="69"/>
      <c r="D4276" s="69"/>
      <c r="E4276" s="69"/>
      <c r="F4276" s="69"/>
      <c r="G4276" s="82"/>
      <c r="H4276" s="78"/>
      <c r="I4276" s="28">
        <f ca="1">SUMIF('IMPORTBFT (ID)'!$A$3:$A$5000,$G$4:$G$7322,'IMPORTBFT (ID)'!$B$3:$B$5000)</f>
        <v>0</v>
      </c>
      <c r="J4276" s="72"/>
      <c r="K4276" s="18" t="str">
        <f t="shared" ca="1" si="0"/>
        <v>-</v>
      </c>
      <c r="L4276" s="19" t="e">
        <f>IF(G4276=#REF!,#REF!,"FALSO")</f>
        <v>#REF!</v>
      </c>
      <c r="M4276" s="75"/>
      <c r="N4276" s="76"/>
    </row>
    <row r="4277" spans="1:14" ht="15">
      <c r="A4277" s="80"/>
      <c r="B4277" s="81"/>
      <c r="C4277" s="69"/>
      <c r="D4277" s="69"/>
      <c r="E4277" s="69"/>
      <c r="F4277" s="69"/>
      <c r="G4277" s="82"/>
      <c r="H4277" s="78"/>
      <c r="I4277" s="28">
        <f ca="1">SUMIF('IMPORTBFT (ID)'!$A$3:$A$5000,$G$4:$G$7322,'IMPORTBFT (ID)'!$B$3:$B$5000)</f>
        <v>0</v>
      </c>
      <c r="J4277" s="72"/>
      <c r="K4277" s="18" t="str">
        <f t="shared" ca="1" si="0"/>
        <v>-</v>
      </c>
      <c r="L4277" s="19" t="e">
        <f>IF(G4277=#REF!,#REF!,"FALSO")</f>
        <v>#REF!</v>
      </c>
      <c r="M4277" s="75"/>
      <c r="N4277" s="76"/>
    </row>
    <row r="4278" spans="1:14" ht="15">
      <c r="A4278" s="80"/>
      <c r="B4278" s="81"/>
      <c r="C4278" s="69"/>
      <c r="D4278" s="69"/>
      <c r="E4278" s="69"/>
      <c r="F4278" s="69"/>
      <c r="G4278" s="82"/>
      <c r="H4278" s="78"/>
      <c r="I4278" s="28">
        <f ca="1">SUMIF('IMPORTBFT (ID)'!$A$3:$A$5000,$G$4:$G$7322,'IMPORTBFT (ID)'!$B$3:$B$5000)</f>
        <v>0</v>
      </c>
      <c r="J4278" s="72"/>
      <c r="K4278" s="18" t="str">
        <f t="shared" ca="1" si="0"/>
        <v>-</v>
      </c>
      <c r="L4278" s="19" t="e">
        <f>IF(G4278=#REF!,#REF!,"FALSO")</f>
        <v>#REF!</v>
      </c>
      <c r="M4278" s="75"/>
      <c r="N4278" s="76"/>
    </row>
    <row r="4279" spans="1:14" ht="15">
      <c r="A4279" s="80"/>
      <c r="B4279" s="81"/>
      <c r="C4279" s="69"/>
      <c r="D4279" s="69"/>
      <c r="E4279" s="69"/>
      <c r="F4279" s="69"/>
      <c r="G4279" s="82"/>
      <c r="H4279" s="78"/>
      <c r="I4279" s="28">
        <f ca="1">SUMIF('IMPORTBFT (ID)'!$A$3:$A$5000,$G$4:$G$7322,'IMPORTBFT (ID)'!$B$3:$B$5000)</f>
        <v>0</v>
      </c>
      <c r="J4279" s="72"/>
      <c r="K4279" s="18" t="str">
        <f t="shared" ca="1" si="0"/>
        <v>-</v>
      </c>
      <c r="L4279" s="19" t="e">
        <f>IF(G4279=#REF!,#REF!,"FALSO")</f>
        <v>#REF!</v>
      </c>
      <c r="M4279" s="75"/>
      <c r="N4279" s="76"/>
    </row>
    <row r="4280" spans="1:14" ht="15">
      <c r="A4280" s="80"/>
      <c r="B4280" s="81"/>
      <c r="C4280" s="69"/>
      <c r="D4280" s="69"/>
      <c r="E4280" s="69"/>
      <c r="F4280" s="69"/>
      <c r="G4280" s="82"/>
      <c r="H4280" s="78"/>
      <c r="I4280" s="28">
        <f ca="1">SUMIF('IMPORTBFT (ID)'!$A$3:$A$5000,$G$4:$G$7322,'IMPORTBFT (ID)'!$B$3:$B$5000)</f>
        <v>0</v>
      </c>
      <c r="J4280" s="72"/>
      <c r="K4280" s="18" t="str">
        <f t="shared" ca="1" si="0"/>
        <v>-</v>
      </c>
      <c r="L4280" s="19" t="e">
        <f>IF(G4280=#REF!,#REF!,"FALSO")</f>
        <v>#REF!</v>
      </c>
      <c r="M4280" s="75"/>
      <c r="N4280" s="76"/>
    </row>
    <row r="4281" spans="1:14" ht="15">
      <c r="A4281" s="80"/>
      <c r="B4281" s="81"/>
      <c r="C4281" s="69"/>
      <c r="D4281" s="69"/>
      <c r="E4281" s="69"/>
      <c r="F4281" s="69"/>
      <c r="G4281" s="82"/>
      <c r="H4281" s="78"/>
      <c r="I4281" s="28">
        <f ca="1">SUMIF('IMPORTBFT (ID)'!$A$3:$A$5000,$G$4:$G$7322,'IMPORTBFT (ID)'!$B$3:$B$5000)</f>
        <v>0</v>
      </c>
      <c r="J4281" s="72"/>
      <c r="K4281" s="18" t="str">
        <f t="shared" ca="1" si="0"/>
        <v>-</v>
      </c>
      <c r="L4281" s="19" t="e">
        <f>IF(G4281=#REF!,#REF!,"FALSO")</f>
        <v>#REF!</v>
      </c>
      <c r="M4281" s="75"/>
      <c r="N4281" s="76"/>
    </row>
    <row r="4282" spans="1:14" ht="15">
      <c r="A4282" s="80"/>
      <c r="B4282" s="81"/>
      <c r="C4282" s="69"/>
      <c r="D4282" s="69"/>
      <c r="E4282" s="69"/>
      <c r="F4282" s="69"/>
      <c r="G4282" s="82"/>
      <c r="H4282" s="78"/>
      <c r="I4282" s="28">
        <f ca="1">SUMIF('IMPORTBFT (ID)'!$A$3:$A$5000,$G$4:$G$7322,'IMPORTBFT (ID)'!$B$3:$B$5000)</f>
        <v>0</v>
      </c>
      <c r="J4282" s="72"/>
      <c r="K4282" s="18" t="str">
        <f t="shared" ca="1" si="0"/>
        <v>-</v>
      </c>
      <c r="L4282" s="19" t="e">
        <f>IF(G4282=#REF!,#REF!,"FALSO")</f>
        <v>#REF!</v>
      </c>
      <c r="M4282" s="75"/>
      <c r="N4282" s="76"/>
    </row>
    <row r="4283" spans="1:14" ht="15">
      <c r="A4283" s="80"/>
      <c r="B4283" s="81"/>
      <c r="C4283" s="69"/>
      <c r="D4283" s="69"/>
      <c r="E4283" s="69"/>
      <c r="F4283" s="69"/>
      <c r="G4283" s="82"/>
      <c r="H4283" s="78"/>
      <c r="I4283" s="28">
        <f ca="1">SUMIF('IMPORTBFT (ID)'!$A$3:$A$5000,$G$4:$G$7322,'IMPORTBFT (ID)'!$B$3:$B$5000)</f>
        <v>0</v>
      </c>
      <c r="J4283" s="72"/>
      <c r="K4283" s="18" t="str">
        <f t="shared" ca="1" si="0"/>
        <v>-</v>
      </c>
      <c r="L4283" s="19" t="e">
        <f>IF(G4283=#REF!,#REF!,"FALSO")</f>
        <v>#REF!</v>
      </c>
      <c r="M4283" s="75"/>
      <c r="N4283" s="76"/>
    </row>
    <row r="4284" spans="1:14" ht="15">
      <c r="A4284" s="80"/>
      <c r="B4284" s="81"/>
      <c r="C4284" s="69"/>
      <c r="D4284" s="69"/>
      <c r="E4284" s="69"/>
      <c r="F4284" s="69"/>
      <c r="G4284" s="82"/>
      <c r="H4284" s="78"/>
      <c r="I4284" s="28">
        <f ca="1">SUMIF('IMPORTBFT (ID)'!$A$3:$A$5000,$G$4:$G$7322,'IMPORTBFT (ID)'!$B$3:$B$5000)</f>
        <v>0</v>
      </c>
      <c r="J4284" s="72"/>
      <c r="K4284" s="18" t="str">
        <f t="shared" ca="1" si="0"/>
        <v>-</v>
      </c>
      <c r="L4284" s="19" t="e">
        <f>IF(G4284=#REF!,#REF!,"FALSO")</f>
        <v>#REF!</v>
      </c>
      <c r="M4284" s="75"/>
      <c r="N4284" s="76"/>
    </row>
    <row r="4285" spans="1:14" ht="15">
      <c r="A4285" s="80"/>
      <c r="B4285" s="81"/>
      <c r="C4285" s="69"/>
      <c r="D4285" s="69"/>
      <c r="E4285" s="69"/>
      <c r="F4285" s="69"/>
      <c r="G4285" s="82"/>
      <c r="H4285" s="78"/>
      <c r="I4285" s="28">
        <f ca="1">SUMIF('IMPORTBFT (ID)'!$A$3:$A$5000,$G$4:$G$7322,'IMPORTBFT (ID)'!$B$3:$B$5000)</f>
        <v>0</v>
      </c>
      <c r="J4285" s="72"/>
      <c r="K4285" s="18" t="str">
        <f t="shared" ca="1" si="0"/>
        <v>-</v>
      </c>
      <c r="L4285" s="19" t="e">
        <f>IF(G4285=#REF!,#REF!,"FALSO")</f>
        <v>#REF!</v>
      </c>
      <c r="M4285" s="75"/>
      <c r="N4285" s="76"/>
    </row>
    <row r="4286" spans="1:14" ht="15">
      <c r="A4286" s="80"/>
      <c r="B4286" s="81"/>
      <c r="C4286" s="69"/>
      <c r="D4286" s="69"/>
      <c r="E4286" s="69"/>
      <c r="F4286" s="69"/>
      <c r="G4286" s="82"/>
      <c r="H4286" s="78"/>
      <c r="I4286" s="28">
        <f ca="1">SUMIF('IMPORTBFT (ID)'!$A$3:$A$5000,$G$4:$G$7322,'IMPORTBFT (ID)'!$B$3:$B$5000)</f>
        <v>0</v>
      </c>
      <c r="J4286" s="72"/>
      <c r="K4286" s="18" t="str">
        <f t="shared" ca="1" si="0"/>
        <v>-</v>
      </c>
      <c r="L4286" s="19" t="e">
        <f>IF(G4286=#REF!,#REF!,"FALSO")</f>
        <v>#REF!</v>
      </c>
      <c r="M4286" s="75"/>
      <c r="N4286" s="76"/>
    </row>
    <row r="4287" spans="1:14" ht="15">
      <c r="A4287" s="80"/>
      <c r="B4287" s="81"/>
      <c r="C4287" s="69"/>
      <c r="D4287" s="69"/>
      <c r="E4287" s="69"/>
      <c r="F4287" s="69"/>
      <c r="G4287" s="82"/>
      <c r="H4287" s="78"/>
      <c r="I4287" s="28">
        <f ca="1">SUMIF('IMPORTBFT (ID)'!$A$3:$A$5000,$G$4:$G$7322,'IMPORTBFT (ID)'!$B$3:$B$5000)</f>
        <v>0</v>
      </c>
      <c r="J4287" s="72"/>
      <c r="K4287" s="18" t="str">
        <f t="shared" ca="1" si="0"/>
        <v>-</v>
      </c>
      <c r="L4287" s="19" t="e">
        <f>IF(G4287=#REF!,#REF!,"FALSO")</f>
        <v>#REF!</v>
      </c>
      <c r="M4287" s="75"/>
      <c r="N4287" s="76"/>
    </row>
    <row r="4288" spans="1:14" ht="15">
      <c r="A4288" s="80"/>
      <c r="B4288" s="81"/>
      <c r="C4288" s="69"/>
      <c r="D4288" s="69"/>
      <c r="E4288" s="69"/>
      <c r="F4288" s="69"/>
      <c r="G4288" s="82"/>
      <c r="H4288" s="78"/>
      <c r="I4288" s="28">
        <f ca="1">SUMIF('IMPORTBFT (ID)'!$A$3:$A$5000,$G$4:$G$7322,'IMPORTBFT (ID)'!$B$3:$B$5000)</f>
        <v>0</v>
      </c>
      <c r="J4288" s="72"/>
      <c r="K4288" s="18" t="str">
        <f t="shared" ca="1" si="0"/>
        <v>-</v>
      </c>
      <c r="L4288" s="19" t="e">
        <f>IF(G4288=#REF!,#REF!,"FALSO")</f>
        <v>#REF!</v>
      </c>
      <c r="M4288" s="75"/>
      <c r="N4288" s="76"/>
    </row>
    <row r="4289" spans="1:14" ht="15">
      <c r="A4289" s="80"/>
      <c r="B4289" s="81"/>
      <c r="C4289" s="69"/>
      <c r="D4289" s="69"/>
      <c r="E4289" s="69"/>
      <c r="F4289" s="69"/>
      <c r="G4289" s="82"/>
      <c r="H4289" s="78"/>
      <c r="I4289" s="28">
        <f ca="1">SUMIF('IMPORTBFT (ID)'!$A$3:$A$5000,$G$4:$G$7322,'IMPORTBFT (ID)'!$B$3:$B$5000)</f>
        <v>0</v>
      </c>
      <c r="J4289" s="72"/>
      <c r="K4289" s="18" t="str">
        <f t="shared" ca="1" si="0"/>
        <v>-</v>
      </c>
      <c r="L4289" s="19" t="e">
        <f>IF(G4289=#REF!,#REF!,"FALSO")</f>
        <v>#REF!</v>
      </c>
      <c r="M4289" s="75"/>
      <c r="N4289" s="76"/>
    </row>
    <row r="4290" spans="1:14" ht="15">
      <c r="A4290" s="80"/>
      <c r="B4290" s="81"/>
      <c r="C4290" s="69"/>
      <c r="D4290" s="69"/>
      <c r="E4290" s="69"/>
      <c r="F4290" s="69"/>
      <c r="G4290" s="82"/>
      <c r="H4290" s="78"/>
      <c r="I4290" s="28">
        <f ca="1">SUMIF('IMPORTBFT (ID)'!$A$3:$A$5000,$G$4:$G$7322,'IMPORTBFT (ID)'!$B$3:$B$5000)</f>
        <v>0</v>
      </c>
      <c r="J4290" s="72"/>
      <c r="K4290" s="18" t="str">
        <f t="shared" ca="1" si="0"/>
        <v>-</v>
      </c>
      <c r="L4290" s="19" t="e">
        <f>IF(G4290=#REF!,#REF!,"FALSO")</f>
        <v>#REF!</v>
      </c>
      <c r="M4290" s="75"/>
      <c r="N4290" s="76"/>
    </row>
    <row r="4291" spans="1:14" ht="15">
      <c r="A4291" s="80"/>
      <c r="B4291" s="81"/>
      <c r="C4291" s="69"/>
      <c r="D4291" s="69"/>
      <c r="E4291" s="69"/>
      <c r="F4291" s="69"/>
      <c r="G4291" s="82"/>
      <c r="H4291" s="78"/>
      <c r="I4291" s="28">
        <f ca="1">SUMIF('IMPORTBFT (ID)'!$A$3:$A$5000,$G$4:$G$7322,'IMPORTBFT (ID)'!$B$3:$B$5000)</f>
        <v>0</v>
      </c>
      <c r="J4291" s="72"/>
      <c r="K4291" s="18" t="str">
        <f t="shared" ca="1" si="0"/>
        <v>-</v>
      </c>
      <c r="L4291" s="19" t="e">
        <f>IF(G4291=#REF!,#REF!,"FALSO")</f>
        <v>#REF!</v>
      </c>
      <c r="M4291" s="75"/>
      <c r="N4291" s="76"/>
    </row>
    <row r="4292" spans="1:14" ht="15">
      <c r="A4292" s="80"/>
      <c r="B4292" s="81"/>
      <c r="C4292" s="69"/>
      <c r="D4292" s="69"/>
      <c r="E4292" s="69"/>
      <c r="F4292" s="69"/>
      <c r="G4292" s="82"/>
      <c r="H4292" s="78"/>
      <c r="I4292" s="28">
        <f ca="1">SUMIF('IMPORTBFT (ID)'!$A$3:$A$5000,$G$4:$G$7322,'IMPORTBFT (ID)'!$B$3:$B$5000)</f>
        <v>0</v>
      </c>
      <c r="J4292" s="72"/>
      <c r="K4292" s="18" t="str">
        <f t="shared" ca="1" si="0"/>
        <v>-</v>
      </c>
      <c r="L4292" s="19" t="e">
        <f>IF(G4292=#REF!,#REF!,"FALSO")</f>
        <v>#REF!</v>
      </c>
      <c r="M4292" s="75"/>
      <c r="N4292" s="76"/>
    </row>
    <row r="4293" spans="1:14" ht="15">
      <c r="A4293" s="80"/>
      <c r="B4293" s="81"/>
      <c r="C4293" s="69"/>
      <c r="D4293" s="69"/>
      <c r="E4293" s="69"/>
      <c r="F4293" s="69"/>
      <c r="G4293" s="82"/>
      <c r="H4293" s="78"/>
      <c r="I4293" s="28">
        <f ca="1">SUMIF('IMPORTBFT (ID)'!$A$3:$A$5000,$G$4:$G$7322,'IMPORTBFT (ID)'!$B$3:$B$5000)</f>
        <v>0</v>
      </c>
      <c r="J4293" s="72"/>
      <c r="K4293" s="18" t="str">
        <f t="shared" ca="1" si="0"/>
        <v>-</v>
      </c>
      <c r="L4293" s="19" t="e">
        <f>IF(G4293=#REF!,#REF!,"FALSO")</f>
        <v>#REF!</v>
      </c>
      <c r="M4293" s="75"/>
      <c r="N4293" s="76"/>
    </row>
    <row r="4294" spans="1:14" ht="15">
      <c r="A4294" s="80"/>
      <c r="B4294" s="81"/>
      <c r="C4294" s="69"/>
      <c r="D4294" s="69"/>
      <c r="E4294" s="69"/>
      <c r="F4294" s="69"/>
      <c r="G4294" s="82"/>
      <c r="H4294" s="78"/>
      <c r="I4294" s="28">
        <f ca="1">SUMIF('IMPORTBFT (ID)'!$A$3:$A$5000,$G$4:$G$7322,'IMPORTBFT (ID)'!$B$3:$B$5000)</f>
        <v>0</v>
      </c>
      <c r="J4294" s="72"/>
      <c r="K4294" s="18" t="str">
        <f t="shared" ca="1" si="0"/>
        <v>-</v>
      </c>
      <c r="L4294" s="19" t="e">
        <f>IF(G4294=#REF!,#REF!,"FALSO")</f>
        <v>#REF!</v>
      </c>
      <c r="M4294" s="75"/>
      <c r="N4294" s="76"/>
    </row>
    <row r="4295" spans="1:14" ht="15">
      <c r="A4295" s="80"/>
      <c r="B4295" s="81"/>
      <c r="C4295" s="69"/>
      <c r="D4295" s="69"/>
      <c r="E4295" s="69"/>
      <c r="F4295" s="69"/>
      <c r="G4295" s="82"/>
      <c r="H4295" s="78"/>
      <c r="I4295" s="28">
        <f ca="1">SUMIF('IMPORTBFT (ID)'!$A$3:$A$5000,$G$4:$G$7322,'IMPORTBFT (ID)'!$B$3:$B$5000)</f>
        <v>0</v>
      </c>
      <c r="J4295" s="72"/>
      <c r="K4295" s="18" t="str">
        <f t="shared" ca="1" si="0"/>
        <v>-</v>
      </c>
      <c r="L4295" s="19" t="e">
        <f>IF(G4295=#REF!,#REF!,"FALSO")</f>
        <v>#REF!</v>
      </c>
      <c r="M4295" s="75"/>
      <c r="N4295" s="76"/>
    </row>
    <row r="4296" spans="1:14" ht="15">
      <c r="A4296" s="80"/>
      <c r="B4296" s="81"/>
      <c r="C4296" s="69"/>
      <c r="D4296" s="69"/>
      <c r="E4296" s="69"/>
      <c r="F4296" s="69"/>
      <c r="G4296" s="82"/>
      <c r="H4296" s="78"/>
      <c r="I4296" s="28">
        <f ca="1">SUMIF('IMPORTBFT (ID)'!$A$3:$A$5000,$G$4:$G$7322,'IMPORTBFT (ID)'!$B$3:$B$5000)</f>
        <v>0</v>
      </c>
      <c r="J4296" s="72"/>
      <c r="K4296" s="18" t="str">
        <f t="shared" ca="1" si="0"/>
        <v>-</v>
      </c>
      <c r="L4296" s="19" t="e">
        <f>IF(G4296=#REF!,#REF!,"FALSO")</f>
        <v>#REF!</v>
      </c>
      <c r="M4296" s="75"/>
      <c r="N4296" s="76"/>
    </row>
    <row r="4297" spans="1:14" ht="15">
      <c r="A4297" s="80"/>
      <c r="B4297" s="81"/>
      <c r="C4297" s="69"/>
      <c r="D4297" s="69"/>
      <c r="E4297" s="69"/>
      <c r="F4297" s="69"/>
      <c r="G4297" s="82"/>
      <c r="H4297" s="78"/>
      <c r="I4297" s="28">
        <f ca="1">SUMIF('IMPORTBFT (ID)'!$A$3:$A$5000,$G$4:$G$7322,'IMPORTBFT (ID)'!$B$3:$B$5000)</f>
        <v>0</v>
      </c>
      <c r="J4297" s="72"/>
      <c r="K4297" s="18" t="str">
        <f t="shared" ca="1" si="0"/>
        <v>-</v>
      </c>
      <c r="L4297" s="19" t="e">
        <f>IF(G4297=#REF!,#REF!,"FALSO")</f>
        <v>#REF!</v>
      </c>
      <c r="M4297" s="75"/>
      <c r="N4297" s="76"/>
    </row>
    <row r="4298" spans="1:14" ht="15">
      <c r="A4298" s="80"/>
      <c r="B4298" s="81"/>
      <c r="C4298" s="69"/>
      <c r="D4298" s="69"/>
      <c r="E4298" s="69"/>
      <c r="F4298" s="69"/>
      <c r="G4298" s="82"/>
      <c r="H4298" s="78"/>
      <c r="I4298" s="28">
        <f ca="1">SUMIF('IMPORTBFT (ID)'!$A$3:$A$5000,$G$4:$G$7322,'IMPORTBFT (ID)'!$B$3:$B$5000)</f>
        <v>0</v>
      </c>
      <c r="J4298" s="72"/>
      <c r="K4298" s="18" t="str">
        <f t="shared" ca="1" si="0"/>
        <v>-</v>
      </c>
      <c r="L4298" s="19" t="e">
        <f>IF(G4298=#REF!,#REF!,"FALSO")</f>
        <v>#REF!</v>
      </c>
      <c r="M4298" s="75"/>
      <c r="N4298" s="76"/>
    </row>
    <row r="4299" spans="1:14" ht="15">
      <c r="A4299" s="80"/>
      <c r="B4299" s="81"/>
      <c r="C4299" s="69"/>
      <c r="D4299" s="69"/>
      <c r="E4299" s="69"/>
      <c r="F4299" s="69"/>
      <c r="G4299" s="82"/>
      <c r="H4299" s="78"/>
      <c r="I4299" s="28">
        <f ca="1">SUMIF('IMPORTBFT (ID)'!$A$3:$A$5000,$G$4:$G$7322,'IMPORTBFT (ID)'!$B$3:$B$5000)</f>
        <v>0</v>
      </c>
      <c r="J4299" s="72"/>
      <c r="K4299" s="18" t="str">
        <f t="shared" ca="1" si="0"/>
        <v>-</v>
      </c>
      <c r="L4299" s="19" t="e">
        <f>IF(G4299=#REF!,#REF!,"FALSO")</f>
        <v>#REF!</v>
      </c>
      <c r="M4299" s="75"/>
      <c r="N4299" s="76"/>
    </row>
    <row r="4300" spans="1:14" ht="15">
      <c r="A4300" s="80"/>
      <c r="B4300" s="81"/>
      <c r="C4300" s="69"/>
      <c r="D4300" s="69"/>
      <c r="E4300" s="69"/>
      <c r="F4300" s="69"/>
      <c r="G4300" s="82"/>
      <c r="H4300" s="78"/>
      <c r="I4300" s="28">
        <f ca="1">SUMIF('IMPORTBFT (ID)'!$A$3:$A$5000,$G$4:$G$7322,'IMPORTBFT (ID)'!$B$3:$B$5000)</f>
        <v>0</v>
      </c>
      <c r="J4300" s="72"/>
      <c r="K4300" s="18" t="str">
        <f t="shared" ca="1" si="0"/>
        <v>-</v>
      </c>
      <c r="L4300" s="19" t="e">
        <f>IF(G4300=#REF!,#REF!,"FALSO")</f>
        <v>#REF!</v>
      </c>
      <c r="M4300" s="75"/>
      <c r="N4300" s="76"/>
    </row>
    <row r="4301" spans="1:14" ht="15">
      <c r="A4301" s="80"/>
      <c r="B4301" s="81"/>
      <c r="C4301" s="69"/>
      <c r="D4301" s="69"/>
      <c r="E4301" s="69"/>
      <c r="F4301" s="69"/>
      <c r="G4301" s="82"/>
      <c r="H4301" s="78"/>
      <c r="I4301" s="28">
        <f ca="1">SUMIF('IMPORTBFT (ID)'!$A$3:$A$5000,$G$4:$G$7322,'IMPORTBFT (ID)'!$B$3:$B$5000)</f>
        <v>0</v>
      </c>
      <c r="J4301" s="72"/>
      <c r="K4301" s="18" t="str">
        <f t="shared" ca="1" si="0"/>
        <v>-</v>
      </c>
      <c r="L4301" s="19" t="e">
        <f>IF(G4301=#REF!,#REF!,"FALSO")</f>
        <v>#REF!</v>
      </c>
      <c r="M4301" s="75"/>
      <c r="N4301" s="76"/>
    </row>
    <row r="4302" spans="1:14" ht="15">
      <c r="A4302" s="80"/>
      <c r="B4302" s="81"/>
      <c r="C4302" s="69"/>
      <c r="D4302" s="69"/>
      <c r="E4302" s="69"/>
      <c r="F4302" s="69"/>
      <c r="G4302" s="82"/>
      <c r="H4302" s="78"/>
      <c r="I4302" s="28">
        <f ca="1">SUMIF('IMPORTBFT (ID)'!$A$3:$A$5000,$G$4:$G$7322,'IMPORTBFT (ID)'!$B$3:$B$5000)</f>
        <v>0</v>
      </c>
      <c r="J4302" s="72"/>
      <c r="K4302" s="18" t="str">
        <f t="shared" ca="1" si="0"/>
        <v>-</v>
      </c>
      <c r="L4302" s="19" t="e">
        <f>IF(G4302=#REF!,#REF!,"FALSO")</f>
        <v>#REF!</v>
      </c>
      <c r="M4302" s="75"/>
      <c r="N4302" s="76"/>
    </row>
    <row r="4303" spans="1:14" ht="15">
      <c r="A4303" s="80"/>
      <c r="B4303" s="81"/>
      <c r="C4303" s="69"/>
      <c r="D4303" s="69"/>
      <c r="E4303" s="69"/>
      <c r="F4303" s="69"/>
      <c r="G4303" s="82"/>
      <c r="H4303" s="78"/>
      <c r="I4303" s="28">
        <f ca="1">SUMIF('IMPORTBFT (ID)'!$A$3:$A$5000,$G$4:$G$7322,'IMPORTBFT (ID)'!$B$3:$B$5000)</f>
        <v>0</v>
      </c>
      <c r="J4303" s="72"/>
      <c r="K4303" s="18" t="str">
        <f t="shared" ca="1" si="0"/>
        <v>-</v>
      </c>
      <c r="L4303" s="19" t="e">
        <f>IF(G4303=#REF!,#REF!,"FALSO")</f>
        <v>#REF!</v>
      </c>
      <c r="M4303" s="75"/>
      <c r="N4303" s="76"/>
    </row>
    <row r="4304" spans="1:14" ht="15">
      <c r="A4304" s="80"/>
      <c r="B4304" s="81"/>
      <c r="C4304" s="69"/>
      <c r="D4304" s="69"/>
      <c r="E4304" s="69"/>
      <c r="F4304" s="69"/>
      <c r="G4304" s="82"/>
      <c r="H4304" s="78"/>
      <c r="I4304" s="28">
        <f ca="1">SUMIF('IMPORTBFT (ID)'!$A$3:$A$5000,$G$4:$G$7322,'IMPORTBFT (ID)'!$B$3:$B$5000)</f>
        <v>0</v>
      </c>
      <c r="J4304" s="72"/>
      <c r="K4304" s="18" t="str">
        <f t="shared" ca="1" si="0"/>
        <v>-</v>
      </c>
      <c r="L4304" s="19" t="e">
        <f>IF(G4304=#REF!,#REF!,"FALSO")</f>
        <v>#REF!</v>
      </c>
      <c r="M4304" s="75"/>
      <c r="N4304" s="76"/>
    </row>
    <row r="4305" spans="1:14" ht="15">
      <c r="A4305" s="80"/>
      <c r="B4305" s="81"/>
      <c r="C4305" s="69"/>
      <c r="D4305" s="69"/>
      <c r="E4305" s="69"/>
      <c r="F4305" s="69"/>
      <c r="G4305" s="82"/>
      <c r="H4305" s="78"/>
      <c r="I4305" s="28">
        <f ca="1">SUMIF('IMPORTBFT (ID)'!$A$3:$A$5000,$G$4:$G$7322,'IMPORTBFT (ID)'!$B$3:$B$5000)</f>
        <v>0</v>
      </c>
      <c r="J4305" s="72"/>
      <c r="K4305" s="18" t="str">
        <f t="shared" ca="1" si="0"/>
        <v>-</v>
      </c>
      <c r="L4305" s="19" t="e">
        <f>IF(G4305=#REF!,#REF!,"FALSO")</f>
        <v>#REF!</v>
      </c>
      <c r="M4305" s="75"/>
      <c r="N4305" s="76"/>
    </row>
    <row r="4306" spans="1:14" ht="15">
      <c r="A4306" s="80"/>
      <c r="B4306" s="81"/>
      <c r="C4306" s="69"/>
      <c r="D4306" s="69"/>
      <c r="E4306" s="69"/>
      <c r="F4306" s="69"/>
      <c r="G4306" s="82"/>
      <c r="H4306" s="78"/>
      <c r="I4306" s="28">
        <f ca="1">SUMIF('IMPORTBFT (ID)'!$A$3:$A$5000,$G$4:$G$7322,'IMPORTBFT (ID)'!$B$3:$B$5000)</f>
        <v>0</v>
      </c>
      <c r="J4306" s="72"/>
      <c r="K4306" s="18" t="str">
        <f t="shared" ca="1" si="0"/>
        <v>-</v>
      </c>
      <c r="L4306" s="19" t="e">
        <f>IF(G4306=#REF!,#REF!,"FALSO")</f>
        <v>#REF!</v>
      </c>
      <c r="M4306" s="75"/>
      <c r="N4306" s="76"/>
    </row>
    <row r="4307" spans="1:14" ht="15">
      <c r="A4307" s="80"/>
      <c r="B4307" s="81"/>
      <c r="C4307" s="69"/>
      <c r="D4307" s="69"/>
      <c r="E4307" s="69"/>
      <c r="F4307" s="69"/>
      <c r="G4307" s="82"/>
      <c r="H4307" s="78"/>
      <c r="I4307" s="28">
        <f ca="1">SUMIF('IMPORTBFT (ID)'!$A$3:$A$5000,$G$4:$G$7322,'IMPORTBFT (ID)'!$B$3:$B$5000)</f>
        <v>0</v>
      </c>
      <c r="J4307" s="72"/>
      <c r="K4307" s="18" t="str">
        <f t="shared" ca="1" si="0"/>
        <v>-</v>
      </c>
      <c r="L4307" s="19" t="e">
        <f>IF(G4307=#REF!,#REF!,"FALSO")</f>
        <v>#REF!</v>
      </c>
      <c r="M4307" s="75"/>
      <c r="N4307" s="76"/>
    </row>
    <row r="4308" spans="1:14" ht="15">
      <c r="A4308" s="80"/>
      <c r="B4308" s="81"/>
      <c r="C4308" s="69"/>
      <c r="D4308" s="69"/>
      <c r="E4308" s="69"/>
      <c r="F4308" s="69"/>
      <c r="G4308" s="82"/>
      <c r="H4308" s="78"/>
      <c r="I4308" s="28">
        <f ca="1">SUMIF('IMPORTBFT (ID)'!$A$3:$A$5000,$G$4:$G$7322,'IMPORTBFT (ID)'!$B$3:$B$5000)</f>
        <v>0</v>
      </c>
      <c r="J4308" s="72"/>
      <c r="K4308" s="18" t="str">
        <f t="shared" ca="1" si="0"/>
        <v>-</v>
      </c>
      <c r="L4308" s="19" t="e">
        <f>IF(G4308=#REF!,#REF!,"FALSO")</f>
        <v>#REF!</v>
      </c>
      <c r="M4308" s="75"/>
      <c r="N4308" s="76"/>
    </row>
    <row r="4309" spans="1:14" ht="15">
      <c r="A4309" s="80"/>
      <c r="B4309" s="81"/>
      <c r="C4309" s="69"/>
      <c r="D4309" s="69"/>
      <c r="E4309" s="69"/>
      <c r="F4309" s="69"/>
      <c r="G4309" s="82"/>
      <c r="H4309" s="78"/>
      <c r="I4309" s="28">
        <f ca="1">SUMIF('IMPORTBFT (ID)'!$A$3:$A$5000,$G$4:$G$7322,'IMPORTBFT (ID)'!$B$3:$B$5000)</f>
        <v>0</v>
      </c>
      <c r="J4309" s="72"/>
      <c r="K4309" s="18" t="str">
        <f t="shared" ca="1" si="0"/>
        <v>-</v>
      </c>
      <c r="L4309" s="19" t="e">
        <f>IF(G4309=#REF!,#REF!,"FALSO")</f>
        <v>#REF!</v>
      </c>
      <c r="M4309" s="75"/>
      <c r="N4309" s="76"/>
    </row>
    <row r="4310" spans="1:14" ht="15">
      <c r="A4310" s="80"/>
      <c r="B4310" s="81"/>
      <c r="C4310" s="69"/>
      <c r="D4310" s="69"/>
      <c r="E4310" s="69"/>
      <c r="F4310" s="69"/>
      <c r="G4310" s="82"/>
      <c r="H4310" s="78"/>
      <c r="I4310" s="28">
        <f ca="1">SUMIF('IMPORTBFT (ID)'!$A$3:$A$5000,$G$4:$G$7322,'IMPORTBFT (ID)'!$B$3:$B$5000)</f>
        <v>0</v>
      </c>
      <c r="J4310" s="72"/>
      <c r="K4310" s="18" t="str">
        <f t="shared" ca="1" si="0"/>
        <v>-</v>
      </c>
      <c r="L4310" s="19" t="e">
        <f>IF(G4310=#REF!,#REF!,"FALSO")</f>
        <v>#REF!</v>
      </c>
      <c r="M4310" s="75"/>
      <c r="N4310" s="76"/>
    </row>
    <row r="4311" spans="1:14" ht="15">
      <c r="A4311" s="80"/>
      <c r="B4311" s="81"/>
      <c r="C4311" s="69"/>
      <c r="D4311" s="69"/>
      <c r="E4311" s="69"/>
      <c r="F4311" s="69"/>
      <c r="G4311" s="82"/>
      <c r="H4311" s="78"/>
      <c r="I4311" s="28">
        <f ca="1">SUMIF('IMPORTBFT (ID)'!$A$3:$A$5000,$G$4:$G$7322,'IMPORTBFT (ID)'!$B$3:$B$5000)</f>
        <v>0</v>
      </c>
      <c r="J4311" s="72"/>
      <c r="K4311" s="18" t="str">
        <f t="shared" ca="1" si="0"/>
        <v>-</v>
      </c>
      <c r="L4311" s="19" t="e">
        <f>IF(G4311=#REF!,#REF!,"FALSO")</f>
        <v>#REF!</v>
      </c>
      <c r="M4311" s="75"/>
      <c r="N4311" s="76"/>
    </row>
    <row r="4312" spans="1:14" ht="15">
      <c r="A4312" s="80"/>
      <c r="B4312" s="81"/>
      <c r="C4312" s="69"/>
      <c r="D4312" s="69"/>
      <c r="E4312" s="69"/>
      <c r="F4312" s="69"/>
      <c r="G4312" s="82"/>
      <c r="H4312" s="78"/>
      <c r="I4312" s="28">
        <f ca="1">SUMIF('IMPORTBFT (ID)'!$A$3:$A$5000,$G$4:$G$7322,'IMPORTBFT (ID)'!$B$3:$B$5000)</f>
        <v>0</v>
      </c>
      <c r="J4312" s="72"/>
      <c r="K4312" s="18" t="str">
        <f t="shared" ca="1" si="0"/>
        <v>-</v>
      </c>
      <c r="L4312" s="19" t="e">
        <f>IF(G4312=#REF!,#REF!,"FALSO")</f>
        <v>#REF!</v>
      </c>
      <c r="M4312" s="75"/>
      <c r="N4312" s="76"/>
    </row>
    <row r="4313" spans="1:14" ht="15">
      <c r="A4313" s="80"/>
      <c r="B4313" s="81"/>
      <c r="C4313" s="69"/>
      <c r="D4313" s="69"/>
      <c r="E4313" s="69"/>
      <c r="F4313" s="69"/>
      <c r="G4313" s="82"/>
      <c r="H4313" s="78"/>
      <c r="I4313" s="28">
        <f ca="1">SUMIF('IMPORTBFT (ID)'!$A$3:$A$5000,$G$4:$G$7322,'IMPORTBFT (ID)'!$B$3:$B$5000)</f>
        <v>0</v>
      </c>
      <c r="J4313" s="72"/>
      <c r="K4313" s="18" t="str">
        <f t="shared" ca="1" si="0"/>
        <v>-</v>
      </c>
      <c r="L4313" s="19" t="e">
        <f>IF(G4313=#REF!,#REF!,"FALSO")</f>
        <v>#REF!</v>
      </c>
      <c r="M4313" s="75"/>
      <c r="N4313" s="76"/>
    </row>
    <row r="4314" spans="1:14" ht="15">
      <c r="A4314" s="80"/>
      <c r="B4314" s="81"/>
      <c r="C4314" s="69"/>
      <c r="D4314" s="69"/>
      <c r="E4314" s="69"/>
      <c r="F4314" s="69"/>
      <c r="G4314" s="82"/>
      <c r="H4314" s="78"/>
      <c r="I4314" s="28">
        <f ca="1">SUMIF('IMPORTBFT (ID)'!$A$3:$A$5000,$G$4:$G$7322,'IMPORTBFT (ID)'!$B$3:$B$5000)</f>
        <v>0</v>
      </c>
      <c r="J4314" s="72"/>
      <c r="K4314" s="18" t="str">
        <f t="shared" ca="1" si="0"/>
        <v>-</v>
      </c>
      <c r="L4314" s="19" t="e">
        <f>IF(G4314=#REF!,#REF!,"FALSO")</f>
        <v>#REF!</v>
      </c>
      <c r="M4314" s="75"/>
      <c r="N4314" s="76"/>
    </row>
    <row r="4315" spans="1:14" ht="15">
      <c r="A4315" s="80"/>
      <c r="B4315" s="81"/>
      <c r="C4315" s="69"/>
      <c r="D4315" s="69"/>
      <c r="E4315" s="69"/>
      <c r="F4315" s="69"/>
      <c r="G4315" s="82"/>
      <c r="H4315" s="78"/>
      <c r="I4315" s="28">
        <f ca="1">SUMIF('IMPORTBFT (ID)'!$A$3:$A$5000,$G$4:$G$7322,'IMPORTBFT (ID)'!$B$3:$B$5000)</f>
        <v>0</v>
      </c>
      <c r="J4315" s="72"/>
      <c r="K4315" s="18" t="str">
        <f t="shared" ca="1" si="0"/>
        <v>-</v>
      </c>
      <c r="L4315" s="19" t="e">
        <f>IF(G4315=#REF!,#REF!,"FALSO")</f>
        <v>#REF!</v>
      </c>
      <c r="M4315" s="75"/>
      <c r="N4315" s="76"/>
    </row>
    <row r="4316" spans="1:14" ht="15">
      <c r="A4316" s="80"/>
      <c r="B4316" s="81"/>
      <c r="C4316" s="69"/>
      <c r="D4316" s="69"/>
      <c r="E4316" s="69"/>
      <c r="F4316" s="69"/>
      <c r="G4316" s="82"/>
      <c r="H4316" s="78"/>
      <c r="I4316" s="28">
        <f ca="1">SUMIF('IMPORTBFT (ID)'!$A$3:$A$5000,$G$4:$G$7322,'IMPORTBFT (ID)'!$B$3:$B$5000)</f>
        <v>0</v>
      </c>
      <c r="J4316" s="72"/>
      <c r="K4316" s="18" t="str">
        <f t="shared" ca="1" si="0"/>
        <v>-</v>
      </c>
      <c r="L4316" s="19" t="e">
        <f>IF(G4316=#REF!,#REF!,"FALSO")</f>
        <v>#REF!</v>
      </c>
      <c r="M4316" s="75"/>
      <c r="N4316" s="76"/>
    </row>
    <row r="4317" spans="1:14" ht="15">
      <c r="A4317" s="80"/>
      <c r="B4317" s="81"/>
      <c r="C4317" s="69"/>
      <c r="D4317" s="69"/>
      <c r="E4317" s="69"/>
      <c r="F4317" s="69"/>
      <c r="G4317" s="82"/>
      <c r="H4317" s="78"/>
      <c r="I4317" s="28">
        <f ca="1">SUMIF('IMPORTBFT (ID)'!$A$3:$A$5000,$G$4:$G$7322,'IMPORTBFT (ID)'!$B$3:$B$5000)</f>
        <v>0</v>
      </c>
      <c r="J4317" s="72"/>
      <c r="K4317" s="18" t="str">
        <f t="shared" ca="1" si="0"/>
        <v>-</v>
      </c>
      <c r="L4317" s="19" t="e">
        <f>IF(G4317=#REF!,#REF!,"FALSO")</f>
        <v>#REF!</v>
      </c>
      <c r="M4317" s="75"/>
      <c r="N4317" s="76"/>
    </row>
    <row r="4318" spans="1:14" ht="15">
      <c r="A4318" s="80"/>
      <c r="B4318" s="81"/>
      <c r="C4318" s="69"/>
      <c r="D4318" s="69"/>
      <c r="E4318" s="69"/>
      <c r="F4318" s="69"/>
      <c r="G4318" s="82"/>
      <c r="H4318" s="78"/>
      <c r="I4318" s="28">
        <f ca="1">SUMIF('IMPORTBFT (ID)'!$A$3:$A$5000,$G$4:$G$7322,'IMPORTBFT (ID)'!$B$3:$B$5000)</f>
        <v>0</v>
      </c>
      <c r="J4318" s="72"/>
      <c r="K4318" s="18" t="str">
        <f t="shared" ca="1" si="0"/>
        <v>-</v>
      </c>
      <c r="L4318" s="19" t="e">
        <f>IF(G4318=#REF!,#REF!,"FALSO")</f>
        <v>#REF!</v>
      </c>
      <c r="M4318" s="75"/>
      <c r="N4318" s="76"/>
    </row>
    <row r="4319" spans="1:14" ht="15">
      <c r="A4319" s="80"/>
      <c r="B4319" s="81"/>
      <c r="C4319" s="69"/>
      <c r="D4319" s="69"/>
      <c r="E4319" s="69"/>
      <c r="F4319" s="69"/>
      <c r="G4319" s="82"/>
      <c r="H4319" s="78"/>
      <c r="I4319" s="28">
        <f ca="1">SUMIF('IMPORTBFT (ID)'!$A$3:$A$5000,$G$4:$G$7322,'IMPORTBFT (ID)'!$B$3:$B$5000)</f>
        <v>0</v>
      </c>
      <c r="J4319" s="72"/>
      <c r="K4319" s="18" t="str">
        <f t="shared" ca="1" si="0"/>
        <v>-</v>
      </c>
      <c r="L4319" s="19" t="e">
        <f>IF(G4319=#REF!,#REF!,"FALSO")</f>
        <v>#REF!</v>
      </c>
      <c r="M4319" s="75"/>
      <c r="N4319" s="76"/>
    </row>
    <row r="4320" spans="1:14" ht="15">
      <c r="A4320" s="80"/>
      <c r="B4320" s="81"/>
      <c r="C4320" s="69"/>
      <c r="D4320" s="69"/>
      <c r="E4320" s="69"/>
      <c r="F4320" s="69"/>
      <c r="G4320" s="82"/>
      <c r="H4320" s="78"/>
      <c r="I4320" s="28">
        <f ca="1">SUMIF('IMPORTBFT (ID)'!$A$3:$A$5000,$G$4:$G$7322,'IMPORTBFT (ID)'!$B$3:$B$5000)</f>
        <v>0</v>
      </c>
      <c r="J4320" s="72"/>
      <c r="K4320" s="18" t="str">
        <f t="shared" ca="1" si="0"/>
        <v>-</v>
      </c>
      <c r="L4320" s="19" t="e">
        <f>IF(G4320=#REF!,#REF!,"FALSO")</f>
        <v>#REF!</v>
      </c>
      <c r="M4320" s="75"/>
      <c r="N4320" s="76"/>
    </row>
    <row r="4321" spans="1:14" ht="15">
      <c r="A4321" s="80"/>
      <c r="B4321" s="81"/>
      <c r="C4321" s="69"/>
      <c r="D4321" s="69"/>
      <c r="E4321" s="69"/>
      <c r="F4321" s="69"/>
      <c r="G4321" s="82"/>
      <c r="H4321" s="78"/>
      <c r="I4321" s="28">
        <f ca="1">SUMIF('IMPORTBFT (ID)'!$A$3:$A$5000,$G$4:$G$7322,'IMPORTBFT (ID)'!$B$3:$B$5000)</f>
        <v>0</v>
      </c>
      <c r="J4321" s="72"/>
      <c r="K4321" s="18" t="str">
        <f t="shared" ca="1" si="0"/>
        <v>-</v>
      </c>
      <c r="L4321" s="19" t="e">
        <f>IF(G4321=#REF!,#REF!,"FALSO")</f>
        <v>#REF!</v>
      </c>
      <c r="M4321" s="75"/>
      <c r="N4321" s="76"/>
    </row>
    <row r="4322" spans="1:14" ht="15">
      <c r="A4322" s="80"/>
      <c r="B4322" s="81"/>
      <c r="C4322" s="69"/>
      <c r="D4322" s="69"/>
      <c r="E4322" s="69"/>
      <c r="F4322" s="69"/>
      <c r="G4322" s="82"/>
      <c r="H4322" s="78"/>
      <c r="I4322" s="28">
        <f ca="1">SUMIF('IMPORTBFT (ID)'!$A$3:$A$5000,$G$4:$G$7322,'IMPORTBFT (ID)'!$B$3:$B$5000)</f>
        <v>0</v>
      </c>
      <c r="J4322" s="72"/>
      <c r="K4322" s="18" t="str">
        <f t="shared" ca="1" si="0"/>
        <v>-</v>
      </c>
      <c r="L4322" s="19" t="e">
        <f>IF(G4322=#REF!,#REF!,"FALSO")</f>
        <v>#REF!</v>
      </c>
      <c r="M4322" s="75"/>
      <c r="N4322" s="76"/>
    </row>
    <row r="4323" spans="1:14" ht="15">
      <c r="A4323" s="80"/>
      <c r="B4323" s="81"/>
      <c r="C4323" s="69"/>
      <c r="D4323" s="69"/>
      <c r="E4323" s="69"/>
      <c r="F4323" s="69"/>
      <c r="G4323" s="82"/>
      <c r="H4323" s="78"/>
      <c r="I4323" s="28">
        <f ca="1">SUMIF('IMPORTBFT (ID)'!$A$3:$A$5000,$G$4:$G$7322,'IMPORTBFT (ID)'!$B$3:$B$5000)</f>
        <v>0</v>
      </c>
      <c r="J4323" s="72"/>
      <c r="K4323" s="18" t="str">
        <f t="shared" ca="1" si="0"/>
        <v>-</v>
      </c>
      <c r="L4323" s="19" t="e">
        <f>IF(G4323=#REF!,#REF!,"FALSO")</f>
        <v>#REF!</v>
      </c>
      <c r="M4323" s="75"/>
      <c r="N4323" s="76"/>
    </row>
    <row r="4324" spans="1:14" ht="15">
      <c r="A4324" s="80"/>
      <c r="B4324" s="81"/>
      <c r="C4324" s="69"/>
      <c r="D4324" s="69"/>
      <c r="E4324" s="69"/>
      <c r="F4324" s="69"/>
      <c r="G4324" s="82"/>
      <c r="H4324" s="78"/>
      <c r="I4324" s="28">
        <f ca="1">SUMIF('IMPORTBFT (ID)'!$A$3:$A$5000,$G$4:$G$7322,'IMPORTBFT (ID)'!$B$3:$B$5000)</f>
        <v>0</v>
      </c>
      <c r="J4324" s="72"/>
      <c r="K4324" s="18" t="str">
        <f t="shared" ca="1" si="0"/>
        <v>-</v>
      </c>
      <c r="L4324" s="19" t="e">
        <f>IF(G4324=#REF!,#REF!,"FALSO")</f>
        <v>#REF!</v>
      </c>
      <c r="M4324" s="75"/>
      <c r="N4324" s="76"/>
    </row>
    <row r="4325" spans="1:14" ht="15">
      <c r="A4325" s="80"/>
      <c r="B4325" s="81"/>
      <c r="C4325" s="69"/>
      <c r="D4325" s="69"/>
      <c r="E4325" s="69"/>
      <c r="F4325" s="69"/>
      <c r="G4325" s="82"/>
      <c r="H4325" s="78"/>
      <c r="I4325" s="28">
        <f ca="1">SUMIF('IMPORTBFT (ID)'!$A$3:$A$5000,$G$4:$G$7322,'IMPORTBFT (ID)'!$B$3:$B$5000)</f>
        <v>0</v>
      </c>
      <c r="J4325" s="72"/>
      <c r="K4325" s="18" t="str">
        <f t="shared" ca="1" si="0"/>
        <v>-</v>
      </c>
      <c r="L4325" s="19" t="e">
        <f>IF(G4325=#REF!,#REF!,"FALSO")</f>
        <v>#REF!</v>
      </c>
      <c r="M4325" s="75"/>
      <c r="N4325" s="76"/>
    </row>
    <row r="4326" spans="1:14" ht="15">
      <c r="A4326" s="80"/>
      <c r="B4326" s="81"/>
      <c r="C4326" s="69"/>
      <c r="D4326" s="69"/>
      <c r="E4326" s="69"/>
      <c r="F4326" s="69"/>
      <c r="G4326" s="82"/>
      <c r="H4326" s="78"/>
      <c r="I4326" s="28">
        <f ca="1">SUMIF('IMPORTBFT (ID)'!$A$3:$A$5000,$G$4:$G$7322,'IMPORTBFT (ID)'!$B$3:$B$5000)</f>
        <v>0</v>
      </c>
      <c r="J4326" s="72"/>
      <c r="K4326" s="18" t="str">
        <f t="shared" ca="1" si="0"/>
        <v>-</v>
      </c>
      <c r="L4326" s="19" t="e">
        <f>IF(G4326=#REF!,#REF!,"FALSO")</f>
        <v>#REF!</v>
      </c>
      <c r="M4326" s="75"/>
      <c r="N4326" s="76"/>
    </row>
    <row r="4327" spans="1:14" ht="15">
      <c r="A4327" s="80"/>
      <c r="B4327" s="81"/>
      <c r="C4327" s="69"/>
      <c r="D4327" s="69"/>
      <c r="E4327" s="69"/>
      <c r="F4327" s="69"/>
      <c r="G4327" s="82"/>
      <c r="H4327" s="78"/>
      <c r="I4327" s="28">
        <f ca="1">SUMIF('IMPORTBFT (ID)'!$A$3:$A$5000,$G$4:$G$7322,'IMPORTBFT (ID)'!$B$3:$B$5000)</f>
        <v>0</v>
      </c>
      <c r="J4327" s="72"/>
      <c r="K4327" s="18" t="str">
        <f t="shared" ca="1" si="0"/>
        <v>-</v>
      </c>
      <c r="L4327" s="19" t="e">
        <f>IF(G4327=#REF!,#REF!,"FALSO")</f>
        <v>#REF!</v>
      </c>
      <c r="M4327" s="75"/>
      <c r="N4327" s="76"/>
    </row>
    <row r="4328" spans="1:14" ht="15">
      <c r="A4328" s="80"/>
      <c r="B4328" s="81"/>
      <c r="C4328" s="69"/>
      <c r="D4328" s="69"/>
      <c r="E4328" s="69"/>
      <c r="F4328" s="69"/>
      <c r="G4328" s="82"/>
      <c r="H4328" s="78"/>
      <c r="I4328" s="28">
        <f ca="1">SUMIF('IMPORTBFT (ID)'!$A$3:$A$5000,$G$4:$G$7322,'IMPORTBFT (ID)'!$B$3:$B$5000)</f>
        <v>0</v>
      </c>
      <c r="J4328" s="72"/>
      <c r="K4328" s="18" t="str">
        <f t="shared" ca="1" si="0"/>
        <v>-</v>
      </c>
      <c r="L4328" s="19" t="e">
        <f>IF(G4328=#REF!,#REF!,"FALSO")</f>
        <v>#REF!</v>
      </c>
      <c r="M4328" s="75"/>
      <c r="N4328" s="76"/>
    </row>
    <row r="4329" spans="1:14" ht="15">
      <c r="A4329" s="80"/>
      <c r="B4329" s="81"/>
      <c r="C4329" s="69"/>
      <c r="D4329" s="69"/>
      <c r="E4329" s="69"/>
      <c r="F4329" s="69"/>
      <c r="G4329" s="82"/>
      <c r="H4329" s="78"/>
      <c r="I4329" s="28">
        <f ca="1">SUMIF('IMPORTBFT (ID)'!$A$3:$A$5000,$G$4:$G$7322,'IMPORTBFT (ID)'!$B$3:$B$5000)</f>
        <v>0</v>
      </c>
      <c r="J4329" s="72"/>
      <c r="K4329" s="18" t="str">
        <f t="shared" ca="1" si="0"/>
        <v>-</v>
      </c>
      <c r="L4329" s="19" t="e">
        <f>IF(G4329=#REF!,#REF!,"FALSO")</f>
        <v>#REF!</v>
      </c>
      <c r="M4329" s="75"/>
      <c r="N4329" s="76"/>
    </row>
    <row r="4330" spans="1:14" ht="15">
      <c r="A4330" s="80"/>
      <c r="B4330" s="81"/>
      <c r="C4330" s="69"/>
      <c r="D4330" s="69"/>
      <c r="E4330" s="69"/>
      <c r="F4330" s="69"/>
      <c r="G4330" s="82"/>
      <c r="H4330" s="78"/>
      <c r="I4330" s="28">
        <f ca="1">SUMIF('IMPORTBFT (ID)'!$A$3:$A$5000,$G$4:$G$7322,'IMPORTBFT (ID)'!$B$3:$B$5000)</f>
        <v>0</v>
      </c>
      <c r="J4330" s="72"/>
      <c r="K4330" s="18" t="str">
        <f t="shared" ca="1" si="0"/>
        <v>-</v>
      </c>
      <c r="L4330" s="19" t="e">
        <f>IF(G4330=#REF!,#REF!,"FALSO")</f>
        <v>#REF!</v>
      </c>
      <c r="M4330" s="75"/>
      <c r="N4330" s="76"/>
    </row>
    <row r="4331" spans="1:14" ht="15">
      <c r="A4331" s="80"/>
      <c r="B4331" s="81"/>
      <c r="C4331" s="69"/>
      <c r="D4331" s="69"/>
      <c r="E4331" s="69"/>
      <c r="F4331" s="69"/>
      <c r="G4331" s="82"/>
      <c r="H4331" s="78"/>
      <c r="I4331" s="28">
        <f ca="1">SUMIF('IMPORTBFT (ID)'!$A$3:$A$5000,$G$4:$G$7322,'IMPORTBFT (ID)'!$B$3:$B$5000)</f>
        <v>0</v>
      </c>
      <c r="J4331" s="72"/>
      <c r="K4331" s="18" t="str">
        <f t="shared" ca="1" si="0"/>
        <v>-</v>
      </c>
      <c r="L4331" s="19" t="e">
        <f>IF(G4331=#REF!,#REF!,"FALSO")</f>
        <v>#REF!</v>
      </c>
      <c r="M4331" s="75"/>
      <c r="N4331" s="76"/>
    </row>
    <row r="4332" spans="1:14" ht="15">
      <c r="A4332" s="80"/>
      <c r="B4332" s="81"/>
      <c r="C4332" s="69"/>
      <c r="D4332" s="69"/>
      <c r="E4332" s="69"/>
      <c r="F4332" s="69"/>
      <c r="G4332" s="82"/>
      <c r="H4332" s="78"/>
      <c r="I4332" s="28">
        <f ca="1">SUMIF('IMPORTBFT (ID)'!$A$3:$A$5000,$G$4:$G$7322,'IMPORTBFT (ID)'!$B$3:$B$5000)</f>
        <v>0</v>
      </c>
      <c r="J4332" s="72"/>
      <c r="K4332" s="18" t="str">
        <f t="shared" ca="1" si="0"/>
        <v>-</v>
      </c>
      <c r="L4332" s="19" t="e">
        <f>IF(G4332=#REF!,#REF!,"FALSO")</f>
        <v>#REF!</v>
      </c>
      <c r="M4332" s="75"/>
      <c r="N4332" s="76"/>
    </row>
    <row r="4333" spans="1:14" ht="15">
      <c r="A4333" s="80"/>
      <c r="B4333" s="81"/>
      <c r="C4333" s="69"/>
      <c r="D4333" s="69"/>
      <c r="E4333" s="69"/>
      <c r="F4333" s="69"/>
      <c r="G4333" s="82"/>
      <c r="H4333" s="78"/>
      <c r="I4333" s="28">
        <f ca="1">SUMIF('IMPORTBFT (ID)'!$A$3:$A$5000,$G$4:$G$7322,'IMPORTBFT (ID)'!$B$3:$B$5000)</f>
        <v>0</v>
      </c>
      <c r="J4333" s="72"/>
      <c r="K4333" s="18" t="str">
        <f t="shared" ca="1" si="0"/>
        <v>-</v>
      </c>
      <c r="L4333" s="19" t="e">
        <f>IF(G4333=#REF!,#REF!,"FALSO")</f>
        <v>#REF!</v>
      </c>
      <c r="M4333" s="75"/>
      <c r="N4333" s="76"/>
    </row>
    <row r="4334" spans="1:14" ht="15">
      <c r="A4334" s="80"/>
      <c r="B4334" s="81"/>
      <c r="C4334" s="69"/>
      <c r="D4334" s="69"/>
      <c r="E4334" s="69"/>
      <c r="F4334" s="69"/>
      <c r="G4334" s="82"/>
      <c r="H4334" s="78"/>
      <c r="I4334" s="28">
        <f ca="1">SUMIF('IMPORTBFT (ID)'!$A$3:$A$5000,$G$4:$G$7322,'IMPORTBFT (ID)'!$B$3:$B$5000)</f>
        <v>0</v>
      </c>
      <c r="J4334" s="72"/>
      <c r="K4334" s="18" t="str">
        <f t="shared" ca="1" si="0"/>
        <v>-</v>
      </c>
      <c r="L4334" s="19" t="e">
        <f>IF(G4334=#REF!,#REF!,"FALSO")</f>
        <v>#REF!</v>
      </c>
      <c r="M4334" s="75"/>
      <c r="N4334" s="76"/>
    </row>
    <row r="4335" spans="1:14" ht="15">
      <c r="A4335" s="80"/>
      <c r="B4335" s="81"/>
      <c r="C4335" s="69"/>
      <c r="D4335" s="69"/>
      <c r="E4335" s="69"/>
      <c r="F4335" s="69"/>
      <c r="G4335" s="82"/>
      <c r="H4335" s="78"/>
      <c r="I4335" s="28">
        <f ca="1">SUMIF('IMPORTBFT (ID)'!$A$3:$A$5000,$G$4:$G$7322,'IMPORTBFT (ID)'!$B$3:$B$5000)</f>
        <v>0</v>
      </c>
      <c r="J4335" s="72"/>
      <c r="K4335" s="18" t="str">
        <f t="shared" ca="1" si="0"/>
        <v>-</v>
      </c>
      <c r="L4335" s="19" t="e">
        <f>IF(G4335=#REF!,#REF!,"FALSO")</f>
        <v>#REF!</v>
      </c>
      <c r="M4335" s="75"/>
      <c r="N4335" s="76"/>
    </row>
    <row r="4336" spans="1:14" ht="15">
      <c r="A4336" s="80"/>
      <c r="B4336" s="81"/>
      <c r="C4336" s="69"/>
      <c r="D4336" s="69"/>
      <c r="E4336" s="69"/>
      <c r="F4336" s="69"/>
      <c r="G4336" s="82"/>
      <c r="H4336" s="78"/>
      <c r="I4336" s="28">
        <f ca="1">SUMIF('IMPORTBFT (ID)'!$A$3:$A$5000,$G$4:$G$7322,'IMPORTBFT (ID)'!$B$3:$B$5000)</f>
        <v>0</v>
      </c>
      <c r="J4336" s="72"/>
      <c r="K4336" s="18" t="str">
        <f t="shared" ca="1" si="0"/>
        <v>-</v>
      </c>
      <c r="L4336" s="19" t="e">
        <f>IF(G4336=#REF!,#REF!,"FALSO")</f>
        <v>#REF!</v>
      </c>
      <c r="M4336" s="75"/>
      <c r="N4336" s="76"/>
    </row>
    <row r="4337" spans="1:14" ht="15">
      <c r="A4337" s="80"/>
      <c r="B4337" s="81"/>
      <c r="C4337" s="69"/>
      <c r="D4337" s="69"/>
      <c r="E4337" s="69"/>
      <c r="F4337" s="69"/>
      <c r="G4337" s="82"/>
      <c r="H4337" s="78"/>
      <c r="I4337" s="28">
        <f ca="1">SUMIF('IMPORTBFT (ID)'!$A$3:$A$5000,$G$4:$G$7322,'IMPORTBFT (ID)'!$B$3:$B$5000)</f>
        <v>0</v>
      </c>
      <c r="J4337" s="72"/>
      <c r="K4337" s="18" t="str">
        <f t="shared" ca="1" si="0"/>
        <v>-</v>
      </c>
      <c r="L4337" s="19" t="e">
        <f>IF(G4337=#REF!,#REF!,"FALSO")</f>
        <v>#REF!</v>
      </c>
      <c r="M4337" s="75"/>
      <c r="N4337" s="76"/>
    </row>
    <row r="4338" spans="1:14" ht="15">
      <c r="A4338" s="80"/>
      <c r="B4338" s="81"/>
      <c r="C4338" s="69"/>
      <c r="D4338" s="69"/>
      <c r="E4338" s="69"/>
      <c r="F4338" s="69"/>
      <c r="G4338" s="82"/>
      <c r="H4338" s="78"/>
      <c r="I4338" s="28">
        <f ca="1">SUMIF('IMPORTBFT (ID)'!$A$3:$A$5000,$G$4:$G$7322,'IMPORTBFT (ID)'!$B$3:$B$5000)</f>
        <v>0</v>
      </c>
      <c r="J4338" s="72"/>
      <c r="K4338" s="18" t="str">
        <f t="shared" ca="1" si="0"/>
        <v>-</v>
      </c>
      <c r="L4338" s="19" t="e">
        <f>IF(G4338=#REF!,#REF!,"FALSO")</f>
        <v>#REF!</v>
      </c>
      <c r="M4338" s="75"/>
      <c r="N4338" s="76"/>
    </row>
    <row r="4339" spans="1:14" ht="15">
      <c r="A4339" s="80"/>
      <c r="B4339" s="81"/>
      <c r="C4339" s="69"/>
      <c r="D4339" s="69"/>
      <c r="E4339" s="69"/>
      <c r="F4339" s="69"/>
      <c r="G4339" s="82"/>
      <c r="H4339" s="78"/>
      <c r="I4339" s="28">
        <f ca="1">SUMIF('IMPORTBFT (ID)'!$A$3:$A$5000,$G$4:$G$7322,'IMPORTBFT (ID)'!$B$3:$B$5000)</f>
        <v>0</v>
      </c>
      <c r="J4339" s="72"/>
      <c r="K4339" s="18" t="str">
        <f t="shared" ca="1" si="0"/>
        <v>-</v>
      </c>
      <c r="L4339" s="19" t="e">
        <f>IF(G4339=#REF!,#REF!,"FALSO")</f>
        <v>#REF!</v>
      </c>
      <c r="M4339" s="75"/>
      <c r="N4339" s="76"/>
    </row>
    <row r="4340" spans="1:14" ht="15">
      <c r="A4340" s="80"/>
      <c r="B4340" s="81"/>
      <c r="C4340" s="69"/>
      <c r="D4340" s="69"/>
      <c r="E4340" s="69"/>
      <c r="F4340" s="69"/>
      <c r="G4340" s="82"/>
      <c r="H4340" s="78"/>
      <c r="I4340" s="28">
        <f ca="1">SUMIF('IMPORTBFT (ID)'!$A$3:$A$5000,$G$4:$G$7322,'IMPORTBFT (ID)'!$B$3:$B$5000)</f>
        <v>0</v>
      </c>
      <c r="J4340" s="72"/>
      <c r="K4340" s="18" t="str">
        <f t="shared" ca="1" si="0"/>
        <v>-</v>
      </c>
      <c r="L4340" s="19" t="e">
        <f>IF(G4340=#REF!,#REF!,"FALSO")</f>
        <v>#REF!</v>
      </c>
      <c r="M4340" s="75"/>
      <c r="N4340" s="76"/>
    </row>
    <row r="4341" spans="1:14" ht="15">
      <c r="A4341" s="80"/>
      <c r="B4341" s="81"/>
      <c r="C4341" s="69"/>
      <c r="D4341" s="69"/>
      <c r="E4341" s="69"/>
      <c r="F4341" s="69"/>
      <c r="G4341" s="82"/>
      <c r="H4341" s="78"/>
      <c r="I4341" s="28">
        <f ca="1">SUMIF('IMPORTBFT (ID)'!$A$3:$A$5000,$G$4:$G$7322,'IMPORTBFT (ID)'!$B$3:$B$5000)</f>
        <v>0</v>
      </c>
      <c r="J4341" s="72"/>
      <c r="K4341" s="18" t="str">
        <f t="shared" ca="1" si="0"/>
        <v>-</v>
      </c>
      <c r="L4341" s="19" t="e">
        <f>IF(G4341=#REF!,#REF!,"FALSO")</f>
        <v>#REF!</v>
      </c>
      <c r="M4341" s="75"/>
      <c r="N4341" s="76"/>
    </row>
    <row r="4342" spans="1:14" ht="15">
      <c r="A4342" s="80"/>
      <c r="B4342" s="81"/>
      <c r="C4342" s="69"/>
      <c r="D4342" s="69"/>
      <c r="E4342" s="69"/>
      <c r="F4342" s="69"/>
      <c r="G4342" s="82"/>
      <c r="H4342" s="78"/>
      <c r="I4342" s="28">
        <f ca="1">SUMIF('IMPORTBFT (ID)'!$A$3:$A$5000,$G$4:$G$7322,'IMPORTBFT (ID)'!$B$3:$B$5000)</f>
        <v>0</v>
      </c>
      <c r="J4342" s="72"/>
      <c r="K4342" s="18" t="str">
        <f t="shared" ca="1" si="0"/>
        <v>-</v>
      </c>
      <c r="L4342" s="19" t="e">
        <f>IF(G4342=#REF!,#REF!,"FALSO")</f>
        <v>#REF!</v>
      </c>
      <c r="M4342" s="75"/>
      <c r="N4342" s="76"/>
    </row>
    <row r="4343" spans="1:14" ht="15">
      <c r="A4343" s="80"/>
      <c r="B4343" s="81"/>
      <c r="C4343" s="69"/>
      <c r="D4343" s="69"/>
      <c r="E4343" s="69"/>
      <c r="F4343" s="69"/>
      <c r="G4343" s="82"/>
      <c r="H4343" s="78"/>
      <c r="I4343" s="28">
        <f ca="1">SUMIF('IMPORTBFT (ID)'!$A$3:$A$5000,$G$4:$G$7322,'IMPORTBFT (ID)'!$B$3:$B$5000)</f>
        <v>0</v>
      </c>
      <c r="J4343" s="72"/>
      <c r="K4343" s="18" t="str">
        <f t="shared" ca="1" si="0"/>
        <v>-</v>
      </c>
      <c r="L4343" s="19" t="e">
        <f>IF(G4343=#REF!,#REF!,"FALSO")</f>
        <v>#REF!</v>
      </c>
      <c r="M4343" s="75"/>
      <c r="N4343" s="76"/>
    </row>
    <row r="4344" spans="1:14" ht="15">
      <c r="A4344" s="80"/>
      <c r="B4344" s="81"/>
      <c r="C4344" s="69"/>
      <c r="D4344" s="69"/>
      <c r="E4344" s="69"/>
      <c r="F4344" s="69"/>
      <c r="G4344" s="82"/>
      <c r="H4344" s="78"/>
      <c r="I4344" s="28">
        <f ca="1">SUMIF('IMPORTBFT (ID)'!$A$3:$A$5000,$G$4:$G$7322,'IMPORTBFT (ID)'!$B$3:$B$5000)</f>
        <v>0</v>
      </c>
      <c r="J4344" s="72"/>
      <c r="K4344" s="18" t="str">
        <f t="shared" ca="1" si="0"/>
        <v>-</v>
      </c>
      <c r="L4344" s="19" t="e">
        <f>IF(G4344=#REF!,#REF!,"FALSO")</f>
        <v>#REF!</v>
      </c>
      <c r="M4344" s="75"/>
      <c r="N4344" s="76"/>
    </row>
    <row r="4345" spans="1:14" ht="15">
      <c r="A4345" s="80"/>
      <c r="B4345" s="81"/>
      <c r="C4345" s="69"/>
      <c r="D4345" s="69"/>
      <c r="E4345" s="69"/>
      <c r="F4345" s="69"/>
      <c r="G4345" s="82"/>
      <c r="H4345" s="78"/>
      <c r="I4345" s="28">
        <f ca="1">SUMIF('IMPORTBFT (ID)'!$A$3:$A$5000,$G$4:$G$7322,'IMPORTBFT (ID)'!$B$3:$B$5000)</f>
        <v>0</v>
      </c>
      <c r="J4345" s="72"/>
      <c r="K4345" s="18" t="str">
        <f t="shared" ca="1" si="0"/>
        <v>-</v>
      </c>
      <c r="L4345" s="19" t="e">
        <f>IF(G4345=#REF!,#REF!,"FALSO")</f>
        <v>#REF!</v>
      </c>
      <c r="M4345" s="75"/>
      <c r="N4345" s="76"/>
    </row>
    <row r="4346" spans="1:14" ht="15">
      <c r="A4346" s="80"/>
      <c r="B4346" s="81"/>
      <c r="C4346" s="69"/>
      <c r="D4346" s="69"/>
      <c r="E4346" s="69"/>
      <c r="F4346" s="69"/>
      <c r="G4346" s="82"/>
      <c r="H4346" s="78"/>
      <c r="I4346" s="28">
        <f ca="1">SUMIF('IMPORTBFT (ID)'!$A$3:$A$5000,$G$4:$G$7322,'IMPORTBFT (ID)'!$B$3:$B$5000)</f>
        <v>0</v>
      </c>
      <c r="J4346" s="72"/>
      <c r="K4346" s="18" t="str">
        <f t="shared" ca="1" si="0"/>
        <v>-</v>
      </c>
      <c r="L4346" s="19" t="e">
        <f>IF(G4346=#REF!,#REF!,"FALSO")</f>
        <v>#REF!</v>
      </c>
      <c r="M4346" s="75"/>
      <c r="N4346" s="76"/>
    </row>
    <row r="4347" spans="1:14" ht="15">
      <c r="A4347" s="80"/>
      <c r="B4347" s="81"/>
      <c r="C4347" s="69"/>
      <c r="D4347" s="69"/>
      <c r="E4347" s="69"/>
      <c r="F4347" s="69"/>
      <c r="G4347" s="82"/>
      <c r="H4347" s="78"/>
      <c r="I4347" s="28">
        <f ca="1">SUMIF('IMPORTBFT (ID)'!$A$3:$A$5000,$G$4:$G$7322,'IMPORTBFT (ID)'!$B$3:$B$5000)</f>
        <v>0</v>
      </c>
      <c r="J4347" s="72"/>
      <c r="K4347" s="18" t="str">
        <f t="shared" ca="1" si="0"/>
        <v>-</v>
      </c>
      <c r="L4347" s="19" t="e">
        <f>IF(G4347=#REF!,#REF!,"FALSO")</f>
        <v>#REF!</v>
      </c>
      <c r="M4347" s="75"/>
      <c r="N4347" s="76"/>
    </row>
    <row r="4348" spans="1:14" ht="15">
      <c r="A4348" s="80"/>
      <c r="B4348" s="81"/>
      <c r="C4348" s="69"/>
      <c r="D4348" s="69"/>
      <c r="E4348" s="69"/>
      <c r="F4348" s="69"/>
      <c r="G4348" s="82"/>
      <c r="H4348" s="78"/>
      <c r="I4348" s="28">
        <f ca="1">SUMIF('IMPORTBFT (ID)'!$A$3:$A$5000,$G$4:$G$7322,'IMPORTBFT (ID)'!$B$3:$B$5000)</f>
        <v>0</v>
      </c>
      <c r="J4348" s="72"/>
      <c r="K4348" s="18" t="str">
        <f t="shared" ca="1" si="0"/>
        <v>-</v>
      </c>
      <c r="L4348" s="19" t="e">
        <f>IF(G4348=#REF!,#REF!,"FALSO")</f>
        <v>#REF!</v>
      </c>
      <c r="M4348" s="75"/>
      <c r="N4348" s="76"/>
    </row>
    <row r="4349" spans="1:14" ht="15">
      <c r="A4349" s="80"/>
      <c r="B4349" s="81"/>
      <c r="C4349" s="69"/>
      <c r="D4349" s="69"/>
      <c r="E4349" s="69"/>
      <c r="F4349" s="69"/>
      <c r="G4349" s="82"/>
      <c r="H4349" s="78"/>
      <c r="I4349" s="28">
        <f ca="1">SUMIF('IMPORTBFT (ID)'!$A$3:$A$5000,$G$4:$G$7322,'IMPORTBFT (ID)'!$B$3:$B$5000)</f>
        <v>0</v>
      </c>
      <c r="J4349" s="72"/>
      <c r="K4349" s="18" t="str">
        <f t="shared" ca="1" si="0"/>
        <v>-</v>
      </c>
      <c r="L4349" s="19" t="e">
        <f>IF(G4349=#REF!,#REF!,"FALSO")</f>
        <v>#REF!</v>
      </c>
      <c r="M4349" s="75"/>
      <c r="N4349" s="76"/>
    </row>
    <row r="4350" spans="1:14" ht="15">
      <c r="A4350" s="80"/>
      <c r="B4350" s="81"/>
      <c r="C4350" s="69"/>
      <c r="D4350" s="69"/>
      <c r="E4350" s="69"/>
      <c r="F4350" s="69"/>
      <c r="G4350" s="82"/>
      <c r="H4350" s="78"/>
      <c r="I4350" s="28">
        <f ca="1">SUMIF('IMPORTBFT (ID)'!$A$3:$A$5000,$G$4:$G$7322,'IMPORTBFT (ID)'!$B$3:$B$5000)</f>
        <v>0</v>
      </c>
      <c r="J4350" s="72"/>
      <c r="K4350" s="18" t="str">
        <f t="shared" ca="1" si="0"/>
        <v>-</v>
      </c>
      <c r="L4350" s="19" t="e">
        <f>IF(G4350=#REF!,#REF!,"FALSO")</f>
        <v>#REF!</v>
      </c>
      <c r="M4350" s="75"/>
      <c r="N4350" s="76"/>
    </row>
    <row r="4351" spans="1:14" ht="15">
      <c r="A4351" s="80"/>
      <c r="B4351" s="81"/>
      <c r="C4351" s="69"/>
      <c r="D4351" s="69"/>
      <c r="E4351" s="69"/>
      <c r="F4351" s="69"/>
      <c r="G4351" s="82"/>
      <c r="H4351" s="78"/>
      <c r="I4351" s="28">
        <f ca="1">SUMIF('IMPORTBFT (ID)'!$A$3:$A$5000,$G$4:$G$7322,'IMPORTBFT (ID)'!$B$3:$B$5000)</f>
        <v>0</v>
      </c>
      <c r="J4351" s="72"/>
      <c r="K4351" s="18" t="str">
        <f t="shared" ca="1" si="0"/>
        <v>-</v>
      </c>
      <c r="L4351" s="19" t="e">
        <f>IF(G4351=#REF!,#REF!,"FALSO")</f>
        <v>#REF!</v>
      </c>
      <c r="M4351" s="75"/>
      <c r="N4351" s="76"/>
    </row>
    <row r="4352" spans="1:14" ht="15">
      <c r="A4352" s="80"/>
      <c r="B4352" s="81"/>
      <c r="C4352" s="69"/>
      <c r="D4352" s="69"/>
      <c r="E4352" s="69"/>
      <c r="F4352" s="69"/>
      <c r="G4352" s="82"/>
      <c r="H4352" s="78"/>
      <c r="I4352" s="28">
        <f ca="1">SUMIF('IMPORTBFT (ID)'!$A$3:$A$5000,$G$4:$G$7322,'IMPORTBFT (ID)'!$B$3:$B$5000)</f>
        <v>0</v>
      </c>
      <c r="J4352" s="72"/>
      <c r="K4352" s="18" t="str">
        <f t="shared" ca="1" si="0"/>
        <v>-</v>
      </c>
      <c r="L4352" s="19" t="e">
        <f>IF(G4352=#REF!,#REF!,"FALSO")</f>
        <v>#REF!</v>
      </c>
      <c r="M4352" s="75"/>
      <c r="N4352" s="76"/>
    </row>
    <row r="4353" spans="1:14" ht="15">
      <c r="A4353" s="80"/>
      <c r="B4353" s="81"/>
      <c r="C4353" s="69"/>
      <c r="D4353" s="69"/>
      <c r="E4353" s="69"/>
      <c r="F4353" s="69"/>
      <c r="G4353" s="82"/>
      <c r="H4353" s="78"/>
      <c r="I4353" s="28">
        <f ca="1">SUMIF('IMPORTBFT (ID)'!$A$3:$A$5000,$G$4:$G$7322,'IMPORTBFT (ID)'!$B$3:$B$5000)</f>
        <v>0</v>
      </c>
      <c r="J4353" s="72"/>
      <c r="K4353" s="18" t="str">
        <f t="shared" ca="1" si="0"/>
        <v>-</v>
      </c>
      <c r="L4353" s="19" t="e">
        <f>IF(G4353=#REF!,#REF!,"FALSO")</f>
        <v>#REF!</v>
      </c>
      <c r="M4353" s="75"/>
      <c r="N4353" s="76"/>
    </row>
    <row r="4354" spans="1:14" ht="15">
      <c r="A4354" s="80"/>
      <c r="B4354" s="81"/>
      <c r="C4354" s="69"/>
      <c r="D4354" s="69"/>
      <c r="E4354" s="69"/>
      <c r="F4354" s="69"/>
      <c r="G4354" s="82"/>
      <c r="H4354" s="78"/>
      <c r="I4354" s="28">
        <f ca="1">SUMIF('IMPORTBFT (ID)'!$A$3:$A$5000,$G$4:$G$7322,'IMPORTBFT (ID)'!$B$3:$B$5000)</f>
        <v>0</v>
      </c>
      <c r="J4354" s="72"/>
      <c r="K4354" s="18" t="str">
        <f t="shared" ca="1" si="0"/>
        <v>-</v>
      </c>
      <c r="L4354" s="19" t="e">
        <f>IF(G4354=#REF!,#REF!,"FALSO")</f>
        <v>#REF!</v>
      </c>
      <c r="M4354" s="75"/>
      <c r="N4354" s="76"/>
    </row>
    <row r="4355" spans="1:14" ht="15">
      <c r="A4355" s="80"/>
      <c r="B4355" s="81"/>
      <c r="C4355" s="69"/>
      <c r="D4355" s="69"/>
      <c r="E4355" s="69"/>
      <c r="F4355" s="69"/>
      <c r="G4355" s="82"/>
      <c r="H4355" s="78"/>
      <c r="I4355" s="28">
        <f ca="1">SUMIF('IMPORTBFT (ID)'!$A$3:$A$5000,$G$4:$G$7322,'IMPORTBFT (ID)'!$B$3:$B$5000)</f>
        <v>0</v>
      </c>
      <c r="J4355" s="72"/>
      <c r="K4355" s="18" t="str">
        <f t="shared" ca="1" si="0"/>
        <v>-</v>
      </c>
      <c r="L4355" s="19" t="e">
        <f>IF(G4355=#REF!,#REF!,"FALSO")</f>
        <v>#REF!</v>
      </c>
      <c r="M4355" s="75"/>
      <c r="N4355" s="76"/>
    </row>
    <row r="4356" spans="1:14" ht="15">
      <c r="A4356" s="80"/>
      <c r="B4356" s="81"/>
      <c r="C4356" s="69"/>
      <c r="D4356" s="69"/>
      <c r="E4356" s="69"/>
      <c r="F4356" s="69"/>
      <c r="G4356" s="82"/>
      <c r="H4356" s="78"/>
      <c r="I4356" s="28">
        <f ca="1">SUMIF('IMPORTBFT (ID)'!$A$3:$A$5000,$G$4:$G$7322,'IMPORTBFT (ID)'!$B$3:$B$5000)</f>
        <v>0</v>
      </c>
      <c r="J4356" s="72"/>
      <c r="K4356" s="18" t="str">
        <f t="shared" ca="1" si="0"/>
        <v>-</v>
      </c>
      <c r="L4356" s="19" t="e">
        <f>IF(G4356=#REF!,#REF!,"FALSO")</f>
        <v>#REF!</v>
      </c>
      <c r="M4356" s="75"/>
      <c r="N4356" s="76"/>
    </row>
    <row r="4357" spans="1:14" ht="15">
      <c r="A4357" s="80"/>
      <c r="B4357" s="81"/>
      <c r="C4357" s="69"/>
      <c r="D4357" s="69"/>
      <c r="E4357" s="69"/>
      <c r="F4357" s="69"/>
      <c r="G4357" s="82"/>
      <c r="H4357" s="78"/>
      <c r="I4357" s="28">
        <f ca="1">SUMIF('IMPORTBFT (ID)'!$A$3:$A$5000,$G$4:$G$7322,'IMPORTBFT (ID)'!$B$3:$B$5000)</f>
        <v>0</v>
      </c>
      <c r="J4357" s="72"/>
      <c r="K4357" s="18" t="str">
        <f t="shared" ca="1" si="0"/>
        <v>-</v>
      </c>
      <c r="L4357" s="19" t="e">
        <f>IF(G4357=#REF!,#REF!,"FALSO")</f>
        <v>#REF!</v>
      </c>
      <c r="M4357" s="75"/>
      <c r="N4357" s="76"/>
    </row>
    <row r="4358" spans="1:14" ht="15">
      <c r="A4358" s="80"/>
      <c r="B4358" s="81"/>
      <c r="C4358" s="69"/>
      <c r="D4358" s="69"/>
      <c r="E4358" s="69"/>
      <c r="F4358" s="69"/>
      <c r="G4358" s="82"/>
      <c r="H4358" s="78"/>
      <c r="I4358" s="28">
        <f ca="1">SUMIF('IMPORTBFT (ID)'!$A$3:$A$5000,$G$4:$G$7322,'IMPORTBFT (ID)'!$B$3:$B$5000)</f>
        <v>0</v>
      </c>
      <c r="J4358" s="72"/>
      <c r="K4358" s="18" t="str">
        <f t="shared" ca="1" si="0"/>
        <v>-</v>
      </c>
      <c r="L4358" s="19" t="e">
        <f>IF(G4358=#REF!,#REF!,"FALSO")</f>
        <v>#REF!</v>
      </c>
      <c r="M4358" s="75"/>
      <c r="N4358" s="76"/>
    </row>
    <row r="4359" spans="1:14" ht="15">
      <c r="A4359" s="80"/>
      <c r="B4359" s="81"/>
      <c r="C4359" s="69"/>
      <c r="D4359" s="69"/>
      <c r="E4359" s="69"/>
      <c r="F4359" s="69"/>
      <c r="G4359" s="82"/>
      <c r="H4359" s="78"/>
      <c r="I4359" s="28">
        <f ca="1">SUMIF('IMPORTBFT (ID)'!$A$3:$A$5000,$G$4:$G$7322,'IMPORTBFT (ID)'!$B$3:$B$5000)</f>
        <v>0</v>
      </c>
      <c r="J4359" s="72"/>
      <c r="K4359" s="18" t="str">
        <f t="shared" ca="1" si="0"/>
        <v>-</v>
      </c>
      <c r="L4359" s="19" t="e">
        <f>IF(G4359=#REF!,#REF!,"FALSO")</f>
        <v>#REF!</v>
      </c>
      <c r="M4359" s="75"/>
      <c r="N4359" s="76"/>
    </row>
    <row r="4360" spans="1:14" ht="15">
      <c r="A4360" s="80"/>
      <c r="B4360" s="81"/>
      <c r="C4360" s="69"/>
      <c r="D4360" s="69"/>
      <c r="E4360" s="69"/>
      <c r="F4360" s="69"/>
      <c r="G4360" s="82"/>
      <c r="H4360" s="78"/>
      <c r="I4360" s="28">
        <f ca="1">SUMIF('IMPORTBFT (ID)'!$A$3:$A$5000,$G$4:$G$7322,'IMPORTBFT (ID)'!$B$3:$B$5000)</f>
        <v>0</v>
      </c>
      <c r="J4360" s="72"/>
      <c r="K4360" s="18" t="str">
        <f t="shared" ca="1" si="0"/>
        <v>-</v>
      </c>
      <c r="L4360" s="19" t="e">
        <f>IF(G4360=#REF!,#REF!,"FALSO")</f>
        <v>#REF!</v>
      </c>
      <c r="M4360" s="75"/>
      <c r="N4360" s="76"/>
    </row>
    <row r="4361" spans="1:14" ht="15">
      <c r="A4361" s="80"/>
      <c r="B4361" s="81"/>
      <c r="C4361" s="69"/>
      <c r="D4361" s="69"/>
      <c r="E4361" s="69"/>
      <c r="F4361" s="69"/>
      <c r="G4361" s="82"/>
      <c r="H4361" s="78"/>
      <c r="I4361" s="28">
        <f ca="1">SUMIF('IMPORTBFT (ID)'!$A$3:$A$5000,$G$4:$G$7322,'IMPORTBFT (ID)'!$B$3:$B$5000)</f>
        <v>0</v>
      </c>
      <c r="J4361" s="72"/>
      <c r="K4361" s="18" t="str">
        <f t="shared" ca="1" si="0"/>
        <v>-</v>
      </c>
      <c r="L4361" s="19" t="e">
        <f>IF(G4361=#REF!,#REF!,"FALSO")</f>
        <v>#REF!</v>
      </c>
      <c r="M4361" s="75"/>
      <c r="N4361" s="76"/>
    </row>
    <row r="4362" spans="1:14" ht="15">
      <c r="A4362" s="80"/>
      <c r="B4362" s="81"/>
      <c r="C4362" s="69"/>
      <c r="D4362" s="69"/>
      <c r="E4362" s="69"/>
      <c r="F4362" s="69"/>
      <c r="G4362" s="82"/>
      <c r="H4362" s="78"/>
      <c r="I4362" s="28">
        <f ca="1">SUMIF('IMPORTBFT (ID)'!$A$3:$A$5000,$G$4:$G$7322,'IMPORTBFT (ID)'!$B$3:$B$5000)</f>
        <v>0</v>
      </c>
      <c r="J4362" s="72"/>
      <c r="K4362" s="18" t="str">
        <f t="shared" ca="1" si="0"/>
        <v>-</v>
      </c>
      <c r="L4362" s="19" t="e">
        <f>IF(G4362=#REF!,#REF!,"FALSO")</f>
        <v>#REF!</v>
      </c>
      <c r="M4362" s="75"/>
      <c r="N4362" s="76"/>
    </row>
    <row r="4363" spans="1:14" ht="15">
      <c r="A4363" s="80"/>
      <c r="B4363" s="81"/>
      <c r="C4363" s="69"/>
      <c r="D4363" s="69"/>
      <c r="E4363" s="69"/>
      <c r="F4363" s="69"/>
      <c r="G4363" s="82"/>
      <c r="H4363" s="78"/>
      <c r="I4363" s="28">
        <f ca="1">SUMIF('IMPORTBFT (ID)'!$A$3:$A$5000,$G$4:$G$7322,'IMPORTBFT (ID)'!$B$3:$B$5000)</f>
        <v>0</v>
      </c>
      <c r="J4363" s="72"/>
      <c r="K4363" s="18" t="str">
        <f t="shared" ca="1" si="0"/>
        <v>-</v>
      </c>
      <c r="L4363" s="19" t="e">
        <f>IF(G4363=#REF!,#REF!,"FALSO")</f>
        <v>#REF!</v>
      </c>
      <c r="M4363" s="75"/>
      <c r="N4363" s="76"/>
    </row>
    <row r="4364" spans="1:14" ht="15">
      <c r="A4364" s="80"/>
      <c r="B4364" s="81"/>
      <c r="C4364" s="69"/>
      <c r="D4364" s="69"/>
      <c r="E4364" s="69"/>
      <c r="F4364" s="69"/>
      <c r="G4364" s="82"/>
      <c r="H4364" s="78"/>
      <c r="I4364" s="28">
        <f ca="1">SUMIF('IMPORTBFT (ID)'!$A$3:$A$5000,$G$4:$G$7322,'IMPORTBFT (ID)'!$B$3:$B$5000)</f>
        <v>0</v>
      </c>
      <c r="J4364" s="72"/>
      <c r="K4364" s="18" t="str">
        <f t="shared" ca="1" si="0"/>
        <v>-</v>
      </c>
      <c r="L4364" s="19" t="e">
        <f>IF(G4364=#REF!,#REF!,"FALSO")</f>
        <v>#REF!</v>
      </c>
      <c r="M4364" s="75"/>
      <c r="N4364" s="76"/>
    </row>
    <row r="4365" spans="1:14" ht="15">
      <c r="A4365" s="80"/>
      <c r="B4365" s="81"/>
      <c r="C4365" s="69"/>
      <c r="D4365" s="69"/>
      <c r="E4365" s="69"/>
      <c r="F4365" s="69"/>
      <c r="G4365" s="82"/>
      <c r="H4365" s="78"/>
      <c r="I4365" s="28">
        <f ca="1">SUMIF('IMPORTBFT (ID)'!$A$3:$A$5000,$G$4:$G$7322,'IMPORTBFT (ID)'!$B$3:$B$5000)</f>
        <v>0</v>
      </c>
      <c r="J4365" s="72"/>
      <c r="K4365" s="18" t="str">
        <f t="shared" ca="1" si="0"/>
        <v>-</v>
      </c>
      <c r="L4365" s="19" t="e">
        <f>IF(G4365=#REF!,#REF!,"FALSO")</f>
        <v>#REF!</v>
      </c>
      <c r="M4365" s="75"/>
      <c r="N4365" s="76"/>
    </row>
    <row r="4366" spans="1:14" ht="15">
      <c r="A4366" s="80"/>
      <c r="B4366" s="81"/>
      <c r="C4366" s="69"/>
      <c r="D4366" s="69"/>
      <c r="E4366" s="69"/>
      <c r="F4366" s="69"/>
      <c r="G4366" s="82"/>
      <c r="H4366" s="78"/>
      <c r="I4366" s="28">
        <f ca="1">SUMIF('IMPORTBFT (ID)'!$A$3:$A$5000,$G$4:$G$7322,'IMPORTBFT (ID)'!$B$3:$B$5000)</f>
        <v>0</v>
      </c>
      <c r="J4366" s="72"/>
      <c r="K4366" s="18" t="str">
        <f t="shared" ca="1" si="0"/>
        <v>-</v>
      </c>
      <c r="L4366" s="19" t="e">
        <f>IF(G4366=#REF!,#REF!,"FALSO")</f>
        <v>#REF!</v>
      </c>
      <c r="M4366" s="75"/>
      <c r="N4366" s="76"/>
    </row>
    <row r="4367" spans="1:14" ht="15">
      <c r="A4367" s="80"/>
      <c r="B4367" s="81"/>
      <c r="C4367" s="69"/>
      <c r="D4367" s="69"/>
      <c r="E4367" s="69"/>
      <c r="F4367" s="69"/>
      <c r="G4367" s="82"/>
      <c r="H4367" s="78"/>
      <c r="I4367" s="28">
        <f ca="1">SUMIF('IMPORTBFT (ID)'!$A$3:$A$5000,$G$4:$G$7322,'IMPORTBFT (ID)'!$B$3:$B$5000)</f>
        <v>0</v>
      </c>
      <c r="J4367" s="72"/>
      <c r="K4367" s="18" t="str">
        <f t="shared" ca="1" si="0"/>
        <v>-</v>
      </c>
      <c r="L4367" s="19" t="e">
        <f>IF(G4367=#REF!,#REF!,"FALSO")</f>
        <v>#REF!</v>
      </c>
      <c r="M4367" s="75"/>
      <c r="N4367" s="76"/>
    </row>
    <row r="4368" spans="1:14" ht="15">
      <c r="A4368" s="80"/>
      <c r="B4368" s="81"/>
      <c r="C4368" s="69"/>
      <c r="D4368" s="69"/>
      <c r="E4368" s="69"/>
      <c r="F4368" s="69"/>
      <c r="G4368" s="82"/>
      <c r="H4368" s="78"/>
      <c r="I4368" s="28">
        <f ca="1">SUMIF('IMPORTBFT (ID)'!$A$3:$A$5000,$G$4:$G$7322,'IMPORTBFT (ID)'!$B$3:$B$5000)</f>
        <v>0</v>
      </c>
      <c r="J4368" s="72"/>
      <c r="K4368" s="18" t="str">
        <f t="shared" ca="1" si="0"/>
        <v>-</v>
      </c>
      <c r="L4368" s="19" t="e">
        <f>IF(G4368=#REF!,#REF!,"FALSO")</f>
        <v>#REF!</v>
      </c>
      <c r="M4368" s="75"/>
      <c r="N4368" s="76"/>
    </row>
    <row r="4369" spans="1:14" ht="15">
      <c r="A4369" s="80"/>
      <c r="B4369" s="81"/>
      <c r="C4369" s="69"/>
      <c r="D4369" s="69"/>
      <c r="E4369" s="69"/>
      <c r="F4369" s="69"/>
      <c r="G4369" s="82"/>
      <c r="H4369" s="78"/>
      <c r="I4369" s="28">
        <f ca="1">SUMIF('IMPORTBFT (ID)'!$A$3:$A$5000,$G$4:$G$7322,'IMPORTBFT (ID)'!$B$3:$B$5000)</f>
        <v>0</v>
      </c>
      <c r="J4369" s="72"/>
      <c r="K4369" s="18" t="str">
        <f t="shared" ca="1" si="0"/>
        <v>-</v>
      </c>
      <c r="L4369" s="19" t="e">
        <f>IF(G4369=#REF!,#REF!,"FALSO")</f>
        <v>#REF!</v>
      </c>
      <c r="M4369" s="75"/>
      <c r="N4369" s="76"/>
    </row>
    <row r="4370" spans="1:14" ht="15">
      <c r="A4370" s="80"/>
      <c r="B4370" s="81"/>
      <c r="C4370" s="69"/>
      <c r="D4370" s="69"/>
      <c r="E4370" s="69"/>
      <c r="F4370" s="69"/>
      <c r="G4370" s="82"/>
      <c r="H4370" s="78"/>
      <c r="I4370" s="28">
        <f ca="1">SUMIF('IMPORTBFT (ID)'!$A$3:$A$5000,$G$4:$G$7322,'IMPORTBFT (ID)'!$B$3:$B$5000)</f>
        <v>0</v>
      </c>
      <c r="J4370" s="72"/>
      <c r="K4370" s="18" t="str">
        <f t="shared" ca="1" si="0"/>
        <v>-</v>
      </c>
      <c r="L4370" s="19" t="e">
        <f>IF(G4370=#REF!,#REF!,"FALSO")</f>
        <v>#REF!</v>
      </c>
      <c r="M4370" s="75"/>
      <c r="N4370" s="76"/>
    </row>
    <row r="4371" spans="1:14" ht="15">
      <c r="A4371" s="80"/>
      <c r="B4371" s="81"/>
      <c r="C4371" s="69"/>
      <c r="D4371" s="69"/>
      <c r="E4371" s="69"/>
      <c r="F4371" s="69"/>
      <c r="G4371" s="82"/>
      <c r="H4371" s="78"/>
      <c r="I4371" s="28">
        <f ca="1">SUMIF('IMPORTBFT (ID)'!$A$3:$A$5000,$G$4:$G$7322,'IMPORTBFT (ID)'!$B$3:$B$5000)</f>
        <v>0</v>
      </c>
      <c r="J4371" s="72"/>
      <c r="K4371" s="18" t="str">
        <f t="shared" ca="1" si="0"/>
        <v>-</v>
      </c>
      <c r="L4371" s="19" t="e">
        <f>IF(G4371=#REF!,#REF!,"FALSO")</f>
        <v>#REF!</v>
      </c>
      <c r="M4371" s="75"/>
      <c r="N4371" s="76"/>
    </row>
    <row r="4372" spans="1:14" ht="15">
      <c r="A4372" s="80"/>
      <c r="B4372" s="81"/>
      <c r="C4372" s="69"/>
      <c r="D4372" s="69"/>
      <c r="E4372" s="69"/>
      <c r="F4372" s="69"/>
      <c r="G4372" s="82"/>
      <c r="H4372" s="78"/>
      <c r="I4372" s="28">
        <f ca="1">SUMIF('IMPORTBFT (ID)'!$A$3:$A$5000,$G$4:$G$7322,'IMPORTBFT (ID)'!$B$3:$B$5000)</f>
        <v>0</v>
      </c>
      <c r="J4372" s="72"/>
      <c r="K4372" s="18" t="str">
        <f t="shared" ca="1" si="0"/>
        <v>-</v>
      </c>
      <c r="L4372" s="19" t="e">
        <f>IF(G4372=#REF!,#REF!,"FALSO")</f>
        <v>#REF!</v>
      </c>
      <c r="M4372" s="75"/>
      <c r="N4372" s="76"/>
    </row>
    <row r="4373" spans="1:14" ht="15">
      <c r="A4373" s="80"/>
      <c r="B4373" s="81"/>
      <c r="C4373" s="69"/>
      <c r="D4373" s="69"/>
      <c r="E4373" s="69"/>
      <c r="F4373" s="69"/>
      <c r="G4373" s="82"/>
      <c r="H4373" s="78"/>
      <c r="I4373" s="28">
        <f ca="1">SUMIF('IMPORTBFT (ID)'!$A$3:$A$5000,$G$4:$G$7322,'IMPORTBFT (ID)'!$B$3:$B$5000)</f>
        <v>0</v>
      </c>
      <c r="J4373" s="72"/>
      <c r="K4373" s="18" t="str">
        <f t="shared" ca="1" si="0"/>
        <v>-</v>
      </c>
      <c r="L4373" s="19" t="e">
        <f>IF(G4373=#REF!,#REF!,"FALSO")</f>
        <v>#REF!</v>
      </c>
      <c r="M4373" s="75"/>
      <c r="N4373" s="76"/>
    </row>
    <row r="4374" spans="1:14" ht="15">
      <c r="A4374" s="80"/>
      <c r="B4374" s="81"/>
      <c r="C4374" s="69"/>
      <c r="D4374" s="69"/>
      <c r="E4374" s="69"/>
      <c r="F4374" s="69"/>
      <c r="G4374" s="82"/>
      <c r="H4374" s="78"/>
      <c r="I4374" s="28">
        <f ca="1">SUMIF('IMPORTBFT (ID)'!$A$3:$A$5000,$G$4:$G$7322,'IMPORTBFT (ID)'!$B$3:$B$5000)</f>
        <v>0</v>
      </c>
      <c r="J4374" s="72"/>
      <c r="K4374" s="18" t="str">
        <f t="shared" ca="1" si="0"/>
        <v>-</v>
      </c>
      <c r="L4374" s="19" t="e">
        <f>IF(G4374=#REF!,#REF!,"FALSO")</f>
        <v>#REF!</v>
      </c>
      <c r="M4374" s="75"/>
      <c r="N4374" s="76"/>
    </row>
    <row r="4375" spans="1:14" ht="15">
      <c r="A4375" s="80"/>
      <c r="B4375" s="81"/>
      <c r="C4375" s="69"/>
      <c r="D4375" s="69"/>
      <c r="E4375" s="69"/>
      <c r="F4375" s="69"/>
      <c r="G4375" s="82"/>
      <c r="H4375" s="78"/>
      <c r="I4375" s="28">
        <f ca="1">SUMIF('IMPORTBFT (ID)'!$A$3:$A$5000,$G$4:$G$7322,'IMPORTBFT (ID)'!$B$3:$B$5000)</f>
        <v>0</v>
      </c>
      <c r="J4375" s="72"/>
      <c r="K4375" s="18" t="str">
        <f t="shared" ca="1" si="0"/>
        <v>-</v>
      </c>
      <c r="L4375" s="19" t="e">
        <f>IF(G4375=#REF!,#REF!,"FALSO")</f>
        <v>#REF!</v>
      </c>
      <c r="M4375" s="75"/>
      <c r="N4375" s="76"/>
    </row>
    <row r="4376" spans="1:14" ht="15">
      <c r="A4376" s="80"/>
      <c r="B4376" s="81"/>
      <c r="C4376" s="69"/>
      <c r="D4376" s="69"/>
      <c r="E4376" s="69"/>
      <c r="F4376" s="69"/>
      <c r="G4376" s="82"/>
      <c r="H4376" s="78"/>
      <c r="I4376" s="28">
        <f ca="1">SUMIF('IMPORTBFT (ID)'!$A$3:$A$5000,$G$4:$G$7322,'IMPORTBFT (ID)'!$B$3:$B$5000)</f>
        <v>0</v>
      </c>
      <c r="J4376" s="72"/>
      <c r="K4376" s="18" t="str">
        <f t="shared" ca="1" si="0"/>
        <v>-</v>
      </c>
      <c r="L4376" s="19" t="e">
        <f>IF(G4376=#REF!,#REF!,"FALSO")</f>
        <v>#REF!</v>
      </c>
      <c r="M4376" s="75"/>
      <c r="N4376" s="76"/>
    </row>
    <row r="4377" spans="1:14" ht="15">
      <c r="A4377" s="80"/>
      <c r="B4377" s="81"/>
      <c r="C4377" s="69"/>
      <c r="D4377" s="69"/>
      <c r="E4377" s="69"/>
      <c r="F4377" s="69"/>
      <c r="G4377" s="82"/>
      <c r="H4377" s="78"/>
      <c r="I4377" s="28">
        <f ca="1">SUMIF('IMPORTBFT (ID)'!$A$3:$A$5000,$G$4:$G$7322,'IMPORTBFT (ID)'!$B$3:$B$5000)</f>
        <v>0</v>
      </c>
      <c r="J4377" s="72"/>
      <c r="K4377" s="18" t="str">
        <f t="shared" ca="1" si="0"/>
        <v>-</v>
      </c>
      <c r="L4377" s="19" t="e">
        <f>IF(G4377=#REF!,#REF!,"FALSO")</f>
        <v>#REF!</v>
      </c>
      <c r="M4377" s="75"/>
      <c r="N4377" s="76"/>
    </row>
    <row r="4378" spans="1:14" ht="15">
      <c r="A4378" s="80"/>
      <c r="B4378" s="81"/>
      <c r="C4378" s="69"/>
      <c r="D4378" s="69"/>
      <c r="E4378" s="69"/>
      <c r="F4378" s="69"/>
      <c r="G4378" s="82"/>
      <c r="H4378" s="78"/>
      <c r="I4378" s="28">
        <f ca="1">SUMIF('IMPORTBFT (ID)'!$A$3:$A$5000,$G$4:$G$7322,'IMPORTBFT (ID)'!$B$3:$B$5000)</f>
        <v>0</v>
      </c>
      <c r="J4378" s="72"/>
      <c r="K4378" s="18" t="str">
        <f t="shared" ca="1" si="0"/>
        <v>-</v>
      </c>
      <c r="L4378" s="19" t="e">
        <f>IF(G4378=#REF!,#REF!,"FALSO")</f>
        <v>#REF!</v>
      </c>
      <c r="M4378" s="75"/>
      <c r="N4378" s="76"/>
    </row>
    <row r="4379" spans="1:14" ht="15">
      <c r="A4379" s="80"/>
      <c r="B4379" s="81"/>
      <c r="C4379" s="69"/>
      <c r="D4379" s="69"/>
      <c r="E4379" s="69"/>
      <c r="F4379" s="69"/>
      <c r="G4379" s="82"/>
      <c r="H4379" s="78"/>
      <c r="I4379" s="28">
        <f ca="1">SUMIF('IMPORTBFT (ID)'!$A$3:$A$5000,$G$4:$G$7322,'IMPORTBFT (ID)'!$B$3:$B$5000)</f>
        <v>0</v>
      </c>
      <c r="J4379" s="72"/>
      <c r="K4379" s="18" t="str">
        <f t="shared" ca="1" si="0"/>
        <v>-</v>
      </c>
      <c r="L4379" s="19" t="e">
        <f>IF(G4379=#REF!,#REF!,"FALSO")</f>
        <v>#REF!</v>
      </c>
      <c r="M4379" s="75"/>
      <c r="N4379" s="76"/>
    </row>
    <row r="4380" spans="1:14" ht="15">
      <c r="A4380" s="80"/>
      <c r="B4380" s="81"/>
      <c r="C4380" s="69"/>
      <c r="D4380" s="69"/>
      <c r="E4380" s="69"/>
      <c r="F4380" s="69"/>
      <c r="G4380" s="82"/>
      <c r="H4380" s="78"/>
      <c r="I4380" s="28">
        <f ca="1">SUMIF('IMPORTBFT (ID)'!$A$3:$A$5000,$G$4:$G$7322,'IMPORTBFT (ID)'!$B$3:$B$5000)</f>
        <v>0</v>
      </c>
      <c r="J4380" s="72"/>
      <c r="K4380" s="18" t="str">
        <f t="shared" ca="1" si="0"/>
        <v>-</v>
      </c>
      <c r="L4380" s="19" t="e">
        <f>IF(G4380=#REF!,#REF!,"FALSO")</f>
        <v>#REF!</v>
      </c>
      <c r="M4380" s="75"/>
      <c r="N4380" s="76"/>
    </row>
    <row r="4381" spans="1:14" ht="15">
      <c r="A4381" s="80"/>
      <c r="B4381" s="81"/>
      <c r="C4381" s="69"/>
      <c r="D4381" s="69"/>
      <c r="E4381" s="69"/>
      <c r="F4381" s="69"/>
      <c r="G4381" s="82"/>
      <c r="H4381" s="78"/>
      <c r="I4381" s="28">
        <f ca="1">SUMIF('IMPORTBFT (ID)'!$A$3:$A$5000,$G$4:$G$7322,'IMPORTBFT (ID)'!$B$3:$B$5000)</f>
        <v>0</v>
      </c>
      <c r="J4381" s="72"/>
      <c r="K4381" s="18" t="str">
        <f t="shared" ca="1" si="0"/>
        <v>-</v>
      </c>
      <c r="L4381" s="19" t="e">
        <f>IF(G4381=#REF!,#REF!,"FALSO")</f>
        <v>#REF!</v>
      </c>
      <c r="M4381" s="75"/>
      <c r="N4381" s="76"/>
    </row>
    <row r="4382" spans="1:14" ht="15">
      <c r="A4382" s="80"/>
      <c r="B4382" s="81"/>
      <c r="C4382" s="69"/>
      <c r="D4382" s="69"/>
      <c r="E4382" s="69"/>
      <c r="F4382" s="69"/>
      <c r="G4382" s="82"/>
      <c r="H4382" s="78"/>
      <c r="I4382" s="28">
        <f ca="1">SUMIF('IMPORTBFT (ID)'!$A$3:$A$5000,$G$4:$G$7322,'IMPORTBFT (ID)'!$B$3:$B$5000)</f>
        <v>0</v>
      </c>
      <c r="J4382" s="72"/>
      <c r="K4382" s="18" t="str">
        <f t="shared" ca="1" si="0"/>
        <v>-</v>
      </c>
      <c r="L4382" s="19" t="e">
        <f>IF(G4382=#REF!,#REF!,"FALSO")</f>
        <v>#REF!</v>
      </c>
      <c r="M4382" s="75"/>
      <c r="N4382" s="76"/>
    </row>
    <row r="4383" spans="1:14" ht="15">
      <c r="A4383" s="80"/>
      <c r="B4383" s="81"/>
      <c r="C4383" s="69"/>
      <c r="D4383" s="69"/>
      <c r="E4383" s="69"/>
      <c r="F4383" s="69"/>
      <c r="G4383" s="82"/>
      <c r="H4383" s="78"/>
      <c r="I4383" s="28">
        <f ca="1">SUMIF('IMPORTBFT (ID)'!$A$3:$A$5000,$G$4:$G$7322,'IMPORTBFT (ID)'!$B$3:$B$5000)</f>
        <v>0</v>
      </c>
      <c r="J4383" s="72"/>
      <c r="K4383" s="18" t="str">
        <f t="shared" ca="1" si="0"/>
        <v>-</v>
      </c>
      <c r="L4383" s="19" t="e">
        <f>IF(G4383=#REF!,#REF!,"FALSO")</f>
        <v>#REF!</v>
      </c>
      <c r="M4383" s="75"/>
      <c r="N4383" s="76"/>
    </row>
    <row r="4384" spans="1:14" ht="15">
      <c r="A4384" s="80"/>
      <c r="B4384" s="81"/>
      <c r="C4384" s="69"/>
      <c r="D4384" s="69"/>
      <c r="E4384" s="69"/>
      <c r="F4384" s="69"/>
      <c r="G4384" s="82"/>
      <c r="H4384" s="78"/>
      <c r="I4384" s="28">
        <f ca="1">SUMIF('IMPORTBFT (ID)'!$A$3:$A$5000,$G$4:$G$7322,'IMPORTBFT (ID)'!$B$3:$B$5000)</f>
        <v>0</v>
      </c>
      <c r="J4384" s="72"/>
      <c r="K4384" s="18" t="str">
        <f t="shared" ca="1" si="0"/>
        <v>-</v>
      </c>
      <c r="L4384" s="19" t="e">
        <f>IF(G4384=#REF!,#REF!,"FALSO")</f>
        <v>#REF!</v>
      </c>
      <c r="M4384" s="75"/>
      <c r="N4384" s="76"/>
    </row>
    <row r="4385" spans="1:14" ht="15">
      <c r="A4385" s="80"/>
      <c r="B4385" s="81"/>
      <c r="C4385" s="69"/>
      <c r="D4385" s="69"/>
      <c r="E4385" s="69"/>
      <c r="F4385" s="69"/>
      <c r="G4385" s="82"/>
      <c r="H4385" s="78"/>
      <c r="I4385" s="28">
        <f ca="1">SUMIF('IMPORTBFT (ID)'!$A$3:$A$5000,$G$4:$G$7322,'IMPORTBFT (ID)'!$B$3:$B$5000)</f>
        <v>0</v>
      </c>
      <c r="J4385" s="72"/>
      <c r="K4385" s="18" t="str">
        <f t="shared" ca="1" si="0"/>
        <v>-</v>
      </c>
      <c r="L4385" s="19" t="e">
        <f>IF(G4385=#REF!,#REF!,"FALSO")</f>
        <v>#REF!</v>
      </c>
      <c r="M4385" s="75"/>
      <c r="N4385" s="76"/>
    </row>
    <row r="4386" spans="1:14" ht="15">
      <c r="A4386" s="80"/>
      <c r="B4386" s="81"/>
      <c r="C4386" s="69"/>
      <c r="D4386" s="69"/>
      <c r="E4386" s="69"/>
      <c r="F4386" s="69"/>
      <c r="G4386" s="82"/>
      <c r="H4386" s="78"/>
      <c r="I4386" s="28">
        <f ca="1">SUMIF('IMPORTBFT (ID)'!$A$3:$A$5000,$G$4:$G$7322,'IMPORTBFT (ID)'!$B$3:$B$5000)</f>
        <v>0</v>
      </c>
      <c r="J4386" s="72"/>
      <c r="K4386" s="18" t="str">
        <f t="shared" ca="1" si="0"/>
        <v>-</v>
      </c>
      <c r="L4386" s="19" t="e">
        <f>IF(G4386=#REF!,#REF!,"FALSO")</f>
        <v>#REF!</v>
      </c>
      <c r="M4386" s="75"/>
      <c r="N4386" s="76"/>
    </row>
    <row r="4387" spans="1:14" ht="15">
      <c r="A4387" s="80"/>
      <c r="B4387" s="81"/>
      <c r="C4387" s="69"/>
      <c r="D4387" s="69"/>
      <c r="E4387" s="69"/>
      <c r="F4387" s="69"/>
      <c r="G4387" s="82"/>
      <c r="H4387" s="78"/>
      <c r="I4387" s="28">
        <f ca="1">SUMIF('IMPORTBFT (ID)'!$A$3:$A$5000,$G$4:$G$7322,'IMPORTBFT (ID)'!$B$3:$B$5000)</f>
        <v>0</v>
      </c>
      <c r="J4387" s="72"/>
      <c r="K4387" s="18" t="str">
        <f t="shared" ca="1" si="0"/>
        <v>-</v>
      </c>
      <c r="L4387" s="19" t="e">
        <f>IF(G4387=#REF!,#REF!,"FALSO")</f>
        <v>#REF!</v>
      </c>
      <c r="M4387" s="75"/>
      <c r="N4387" s="76"/>
    </row>
    <row r="4388" spans="1:14" ht="15">
      <c r="A4388" s="80"/>
      <c r="B4388" s="81"/>
      <c r="C4388" s="69"/>
      <c r="D4388" s="69"/>
      <c r="E4388" s="69"/>
      <c r="F4388" s="69"/>
      <c r="G4388" s="82"/>
      <c r="H4388" s="78"/>
      <c r="I4388" s="28">
        <f ca="1">SUMIF('IMPORTBFT (ID)'!$A$3:$A$5000,$G$4:$G$7322,'IMPORTBFT (ID)'!$B$3:$B$5000)</f>
        <v>0</v>
      </c>
      <c r="J4388" s="72"/>
      <c r="K4388" s="18" t="str">
        <f t="shared" ca="1" si="0"/>
        <v>-</v>
      </c>
      <c r="L4388" s="19" t="e">
        <f>IF(G4388=#REF!,#REF!,"FALSO")</f>
        <v>#REF!</v>
      </c>
      <c r="M4388" s="75"/>
      <c r="N4388" s="76"/>
    </row>
    <row r="4389" spans="1:14" ht="15">
      <c r="A4389" s="80"/>
      <c r="B4389" s="81"/>
      <c r="C4389" s="69"/>
      <c r="D4389" s="69"/>
      <c r="E4389" s="69"/>
      <c r="F4389" s="69"/>
      <c r="G4389" s="82"/>
      <c r="H4389" s="78"/>
      <c r="I4389" s="28">
        <f ca="1">SUMIF('IMPORTBFT (ID)'!$A$3:$A$5000,$G$4:$G$7322,'IMPORTBFT (ID)'!$B$3:$B$5000)</f>
        <v>0</v>
      </c>
      <c r="J4389" s="72"/>
      <c r="K4389" s="18" t="str">
        <f t="shared" ca="1" si="0"/>
        <v>-</v>
      </c>
      <c r="L4389" s="19" t="e">
        <f>IF(G4389=#REF!,#REF!,"FALSO")</f>
        <v>#REF!</v>
      </c>
      <c r="M4389" s="75"/>
      <c r="N4389" s="76"/>
    </row>
    <row r="4390" spans="1:14" ht="15">
      <c r="A4390" s="80"/>
      <c r="B4390" s="81"/>
      <c r="C4390" s="69"/>
      <c r="D4390" s="69"/>
      <c r="E4390" s="69"/>
      <c r="F4390" s="69"/>
      <c r="G4390" s="82"/>
      <c r="H4390" s="78"/>
      <c r="I4390" s="28">
        <f ca="1">SUMIF('IMPORTBFT (ID)'!$A$3:$A$5000,$G$4:$G$7322,'IMPORTBFT (ID)'!$B$3:$B$5000)</f>
        <v>0</v>
      </c>
      <c r="J4390" s="72"/>
      <c r="K4390" s="18" t="str">
        <f t="shared" ca="1" si="0"/>
        <v>-</v>
      </c>
      <c r="L4390" s="19" t="e">
        <f>IF(G4390=#REF!,#REF!,"FALSO")</f>
        <v>#REF!</v>
      </c>
      <c r="M4390" s="75"/>
      <c r="N4390" s="76"/>
    </row>
    <row r="4391" spans="1:14" ht="15">
      <c r="A4391" s="80"/>
      <c r="B4391" s="81"/>
      <c r="C4391" s="69"/>
      <c r="D4391" s="69"/>
      <c r="E4391" s="69"/>
      <c r="F4391" s="69"/>
      <c r="G4391" s="82"/>
      <c r="H4391" s="78"/>
      <c r="I4391" s="28">
        <f ca="1">SUMIF('IMPORTBFT (ID)'!$A$3:$A$5000,$G$4:$G$7322,'IMPORTBFT (ID)'!$B$3:$B$5000)</f>
        <v>0</v>
      </c>
      <c r="J4391" s="72"/>
      <c r="K4391" s="18" t="str">
        <f t="shared" ca="1" si="0"/>
        <v>-</v>
      </c>
      <c r="L4391" s="19" t="e">
        <f>IF(G4391=#REF!,#REF!,"FALSO")</f>
        <v>#REF!</v>
      </c>
      <c r="M4391" s="75"/>
      <c r="N4391" s="76"/>
    </row>
    <row r="4392" spans="1:14" ht="15">
      <c r="A4392" s="80"/>
      <c r="B4392" s="81"/>
      <c r="C4392" s="69"/>
      <c r="D4392" s="69"/>
      <c r="E4392" s="69"/>
      <c r="F4392" s="69"/>
      <c r="G4392" s="82"/>
      <c r="H4392" s="78"/>
      <c r="I4392" s="28">
        <f ca="1">SUMIF('IMPORTBFT (ID)'!$A$3:$A$5000,$G$4:$G$7322,'IMPORTBFT (ID)'!$B$3:$B$5000)</f>
        <v>0</v>
      </c>
      <c r="J4392" s="72"/>
      <c r="K4392" s="18" t="str">
        <f t="shared" ca="1" si="0"/>
        <v>-</v>
      </c>
      <c r="L4392" s="19" t="e">
        <f>IF(G4392=#REF!,#REF!,"FALSO")</f>
        <v>#REF!</v>
      </c>
      <c r="M4392" s="75"/>
      <c r="N4392" s="76"/>
    </row>
    <row r="4393" spans="1:14" ht="15">
      <c r="A4393" s="80"/>
      <c r="B4393" s="81"/>
      <c r="C4393" s="69"/>
      <c r="D4393" s="69"/>
      <c r="E4393" s="69"/>
      <c r="F4393" s="69"/>
      <c r="G4393" s="82"/>
      <c r="H4393" s="78"/>
      <c r="I4393" s="28">
        <f ca="1">SUMIF('IMPORTBFT (ID)'!$A$3:$A$5000,$G$4:$G$7322,'IMPORTBFT (ID)'!$B$3:$B$5000)</f>
        <v>0</v>
      </c>
      <c r="J4393" s="72"/>
      <c r="K4393" s="18" t="str">
        <f t="shared" ca="1" si="0"/>
        <v>-</v>
      </c>
      <c r="L4393" s="19" t="e">
        <f>IF(G4393=#REF!,#REF!,"FALSO")</f>
        <v>#REF!</v>
      </c>
      <c r="M4393" s="75"/>
      <c r="N4393" s="76"/>
    </row>
    <row r="4394" spans="1:14" ht="15">
      <c r="A4394" s="80"/>
      <c r="B4394" s="81"/>
      <c r="C4394" s="69"/>
      <c r="D4394" s="69"/>
      <c r="E4394" s="69"/>
      <c r="F4394" s="69"/>
      <c r="G4394" s="82"/>
      <c r="H4394" s="78"/>
      <c r="I4394" s="28">
        <f ca="1">SUMIF('IMPORTBFT (ID)'!$A$3:$A$5000,$G$4:$G$7322,'IMPORTBFT (ID)'!$B$3:$B$5000)</f>
        <v>0</v>
      </c>
      <c r="J4394" s="72"/>
      <c r="K4394" s="18" t="str">
        <f t="shared" ca="1" si="0"/>
        <v>-</v>
      </c>
      <c r="L4394" s="19" t="e">
        <f>IF(G4394=#REF!,#REF!,"FALSO")</f>
        <v>#REF!</v>
      </c>
      <c r="M4394" s="75"/>
      <c r="N4394" s="76"/>
    </row>
    <row r="4395" spans="1:14" ht="15">
      <c r="A4395" s="80"/>
      <c r="B4395" s="81"/>
      <c r="C4395" s="69"/>
      <c r="D4395" s="69"/>
      <c r="E4395" s="69"/>
      <c r="F4395" s="69"/>
      <c r="G4395" s="82"/>
      <c r="H4395" s="78"/>
      <c r="I4395" s="28">
        <f ca="1">SUMIF('IMPORTBFT (ID)'!$A$3:$A$5000,$G$4:$G$7322,'IMPORTBFT (ID)'!$B$3:$B$5000)</f>
        <v>0</v>
      </c>
      <c r="J4395" s="72"/>
      <c r="K4395" s="18" t="str">
        <f t="shared" ca="1" si="0"/>
        <v>-</v>
      </c>
      <c r="L4395" s="19" t="e">
        <f>IF(G4395=#REF!,#REF!,"FALSO")</f>
        <v>#REF!</v>
      </c>
      <c r="M4395" s="75"/>
      <c r="N4395" s="76"/>
    </row>
    <row r="4396" spans="1:14" ht="15">
      <c r="A4396" s="80"/>
      <c r="B4396" s="81"/>
      <c r="C4396" s="69"/>
      <c r="D4396" s="69"/>
      <c r="E4396" s="69"/>
      <c r="F4396" s="69"/>
      <c r="G4396" s="82"/>
      <c r="H4396" s="78"/>
      <c r="I4396" s="28">
        <f ca="1">SUMIF('IMPORTBFT (ID)'!$A$3:$A$5000,$G$4:$G$7322,'IMPORTBFT (ID)'!$B$3:$B$5000)</f>
        <v>0</v>
      </c>
      <c r="J4396" s="72"/>
      <c r="K4396" s="18" t="str">
        <f t="shared" ca="1" si="0"/>
        <v>-</v>
      </c>
      <c r="L4396" s="19" t="e">
        <f>IF(G4396=#REF!,#REF!,"FALSO")</f>
        <v>#REF!</v>
      </c>
      <c r="M4396" s="75"/>
      <c r="N4396" s="76"/>
    </row>
    <row r="4397" spans="1:14" ht="15">
      <c r="A4397" s="80"/>
      <c r="B4397" s="81"/>
      <c r="C4397" s="69"/>
      <c r="D4397" s="69"/>
      <c r="E4397" s="69"/>
      <c r="F4397" s="69"/>
      <c r="G4397" s="82"/>
      <c r="H4397" s="78"/>
      <c r="I4397" s="28">
        <f ca="1">SUMIF('IMPORTBFT (ID)'!$A$3:$A$5000,$G$4:$G$7322,'IMPORTBFT (ID)'!$B$3:$B$5000)</f>
        <v>0</v>
      </c>
      <c r="J4397" s="72"/>
      <c r="K4397" s="18" t="str">
        <f t="shared" ca="1" si="0"/>
        <v>-</v>
      </c>
      <c r="L4397" s="19" t="e">
        <f>IF(G4397=#REF!,#REF!,"FALSO")</f>
        <v>#REF!</v>
      </c>
      <c r="M4397" s="75"/>
      <c r="N4397" s="76"/>
    </row>
    <row r="4398" spans="1:14" ht="15">
      <c r="A4398" s="80"/>
      <c r="B4398" s="81"/>
      <c r="C4398" s="69"/>
      <c r="D4398" s="69"/>
      <c r="E4398" s="69"/>
      <c r="F4398" s="69"/>
      <c r="G4398" s="82"/>
      <c r="H4398" s="78"/>
      <c r="I4398" s="28">
        <f ca="1">SUMIF('IMPORTBFT (ID)'!$A$3:$A$5000,$G$4:$G$7322,'IMPORTBFT (ID)'!$B$3:$B$5000)</f>
        <v>0</v>
      </c>
      <c r="J4398" s="72"/>
      <c r="K4398" s="18" t="str">
        <f t="shared" ca="1" si="0"/>
        <v>-</v>
      </c>
      <c r="L4398" s="19" t="e">
        <f>IF(G4398=#REF!,#REF!,"FALSO")</f>
        <v>#REF!</v>
      </c>
      <c r="M4398" s="75"/>
      <c r="N4398" s="76"/>
    </row>
    <row r="4399" spans="1:14" ht="15">
      <c r="A4399" s="80"/>
      <c r="B4399" s="81"/>
      <c r="C4399" s="69"/>
      <c r="D4399" s="69"/>
      <c r="E4399" s="69"/>
      <c r="F4399" s="69"/>
      <c r="G4399" s="82"/>
      <c r="H4399" s="78"/>
      <c r="I4399" s="28">
        <f ca="1">SUMIF('IMPORTBFT (ID)'!$A$3:$A$5000,$G$4:$G$7322,'IMPORTBFT (ID)'!$B$3:$B$5000)</f>
        <v>0</v>
      </c>
      <c r="J4399" s="72"/>
      <c r="K4399" s="18" t="str">
        <f t="shared" ca="1" si="0"/>
        <v>-</v>
      </c>
      <c r="L4399" s="19" t="e">
        <f>IF(G4399=#REF!,#REF!,"FALSO")</f>
        <v>#REF!</v>
      </c>
      <c r="M4399" s="75"/>
      <c r="N4399" s="76"/>
    </row>
    <row r="4400" spans="1:14" ht="15">
      <c r="A4400" s="80"/>
      <c r="B4400" s="81"/>
      <c r="C4400" s="69"/>
      <c r="D4400" s="69"/>
      <c r="E4400" s="69"/>
      <c r="F4400" s="69"/>
      <c r="G4400" s="82"/>
      <c r="H4400" s="78"/>
      <c r="I4400" s="28">
        <f ca="1">SUMIF('IMPORTBFT (ID)'!$A$3:$A$5000,$G$4:$G$7322,'IMPORTBFT (ID)'!$B$3:$B$5000)</f>
        <v>0</v>
      </c>
      <c r="J4400" s="72"/>
      <c r="K4400" s="18" t="str">
        <f t="shared" ca="1" si="0"/>
        <v>-</v>
      </c>
      <c r="L4400" s="19" t="e">
        <f>IF(G4400=#REF!,#REF!,"FALSO")</f>
        <v>#REF!</v>
      </c>
      <c r="M4400" s="75"/>
      <c r="N4400" s="76"/>
    </row>
    <row r="4401" spans="1:14" ht="15">
      <c r="A4401" s="80"/>
      <c r="B4401" s="81"/>
      <c r="C4401" s="69"/>
      <c r="D4401" s="69"/>
      <c r="E4401" s="69"/>
      <c r="F4401" s="69"/>
      <c r="G4401" s="82"/>
      <c r="H4401" s="78"/>
      <c r="I4401" s="28">
        <f ca="1">SUMIF('IMPORTBFT (ID)'!$A$3:$A$5000,$G$4:$G$7322,'IMPORTBFT (ID)'!$B$3:$B$5000)</f>
        <v>0</v>
      </c>
      <c r="J4401" s="72"/>
      <c r="K4401" s="18" t="str">
        <f t="shared" ca="1" si="0"/>
        <v>-</v>
      </c>
      <c r="L4401" s="19" t="e">
        <f>IF(G4401=#REF!,#REF!,"FALSO")</f>
        <v>#REF!</v>
      </c>
      <c r="M4401" s="75"/>
      <c r="N4401" s="76"/>
    </row>
    <row r="4402" spans="1:14" ht="15">
      <c r="A4402" s="80"/>
      <c r="B4402" s="81"/>
      <c r="C4402" s="69"/>
      <c r="D4402" s="69"/>
      <c r="E4402" s="69"/>
      <c r="F4402" s="69"/>
      <c r="G4402" s="82"/>
      <c r="H4402" s="78"/>
      <c r="I4402" s="28">
        <f ca="1">SUMIF('IMPORTBFT (ID)'!$A$3:$A$5000,$G$4:$G$7322,'IMPORTBFT (ID)'!$B$3:$B$5000)</f>
        <v>0</v>
      </c>
      <c r="J4402" s="72"/>
      <c r="K4402" s="18" t="str">
        <f t="shared" ca="1" si="0"/>
        <v>-</v>
      </c>
      <c r="L4402" s="19" t="e">
        <f>IF(G4402=#REF!,#REF!,"FALSO")</f>
        <v>#REF!</v>
      </c>
      <c r="M4402" s="75"/>
      <c r="N4402" s="76"/>
    </row>
    <row r="4403" spans="1:14" ht="15">
      <c r="A4403" s="80"/>
      <c r="B4403" s="81"/>
      <c r="C4403" s="69"/>
      <c r="D4403" s="69"/>
      <c r="E4403" s="69"/>
      <c r="F4403" s="69"/>
      <c r="G4403" s="82"/>
      <c r="H4403" s="78"/>
      <c r="I4403" s="28">
        <f ca="1">SUMIF('IMPORTBFT (ID)'!$A$3:$A$5000,$G$4:$G$7322,'IMPORTBFT (ID)'!$B$3:$B$5000)</f>
        <v>0</v>
      </c>
      <c r="J4403" s="72"/>
      <c r="K4403" s="18" t="str">
        <f t="shared" ca="1" si="0"/>
        <v>-</v>
      </c>
      <c r="L4403" s="19" t="e">
        <f>IF(G4403=#REF!,#REF!,"FALSO")</f>
        <v>#REF!</v>
      </c>
      <c r="M4403" s="75"/>
      <c r="N4403" s="76"/>
    </row>
    <row r="4404" spans="1:14" ht="15">
      <c r="A4404" s="80"/>
      <c r="B4404" s="81"/>
      <c r="C4404" s="69"/>
      <c r="D4404" s="69"/>
      <c r="E4404" s="69"/>
      <c r="F4404" s="69"/>
      <c r="G4404" s="82"/>
      <c r="H4404" s="78"/>
      <c r="I4404" s="28">
        <f ca="1">SUMIF('IMPORTBFT (ID)'!$A$3:$A$5000,$G$4:$G$7322,'IMPORTBFT (ID)'!$B$3:$B$5000)</f>
        <v>0</v>
      </c>
      <c r="J4404" s="72"/>
      <c r="K4404" s="18" t="str">
        <f t="shared" ca="1" si="0"/>
        <v>-</v>
      </c>
      <c r="L4404" s="19" t="e">
        <f>IF(G4404=#REF!,#REF!,"FALSO")</f>
        <v>#REF!</v>
      </c>
      <c r="M4404" s="75"/>
      <c r="N4404" s="76"/>
    </row>
    <row r="4405" spans="1:14" ht="15">
      <c r="A4405" s="80"/>
      <c r="B4405" s="81"/>
      <c r="C4405" s="69"/>
      <c r="D4405" s="69"/>
      <c r="E4405" s="69"/>
      <c r="F4405" s="69"/>
      <c r="G4405" s="82"/>
      <c r="H4405" s="78"/>
      <c r="I4405" s="28">
        <f ca="1">SUMIF('IMPORTBFT (ID)'!$A$3:$A$5000,$G$4:$G$7322,'IMPORTBFT (ID)'!$B$3:$B$5000)</f>
        <v>0</v>
      </c>
      <c r="J4405" s="72"/>
      <c r="K4405" s="18" t="str">
        <f t="shared" ca="1" si="0"/>
        <v>-</v>
      </c>
      <c r="L4405" s="19" t="e">
        <f>IF(G4405=#REF!,#REF!,"FALSO")</f>
        <v>#REF!</v>
      </c>
      <c r="M4405" s="75"/>
      <c r="N4405" s="76"/>
    </row>
    <row r="4406" spans="1:14" ht="15">
      <c r="A4406" s="80"/>
      <c r="B4406" s="81"/>
      <c r="C4406" s="69"/>
      <c r="D4406" s="69"/>
      <c r="E4406" s="69"/>
      <c r="F4406" s="69"/>
      <c r="G4406" s="82"/>
      <c r="H4406" s="78"/>
      <c r="I4406" s="28">
        <f ca="1">SUMIF('IMPORTBFT (ID)'!$A$3:$A$5000,$G$4:$G$7322,'IMPORTBFT (ID)'!$B$3:$B$5000)</f>
        <v>0</v>
      </c>
      <c r="J4406" s="72"/>
      <c r="K4406" s="18" t="str">
        <f t="shared" ca="1" si="0"/>
        <v>-</v>
      </c>
      <c r="L4406" s="19" t="e">
        <f>IF(G4406=#REF!,#REF!,"FALSO")</f>
        <v>#REF!</v>
      </c>
      <c r="M4406" s="75"/>
      <c r="N4406" s="76"/>
    </row>
    <row r="4407" spans="1:14" ht="15">
      <c r="A4407" s="80"/>
      <c r="B4407" s="81"/>
      <c r="C4407" s="69"/>
      <c r="D4407" s="69"/>
      <c r="E4407" s="69"/>
      <c r="F4407" s="69"/>
      <c r="G4407" s="82"/>
      <c r="H4407" s="78"/>
      <c r="I4407" s="28">
        <f ca="1">SUMIF('IMPORTBFT (ID)'!$A$3:$A$5000,$G$4:$G$7322,'IMPORTBFT (ID)'!$B$3:$B$5000)</f>
        <v>0</v>
      </c>
      <c r="J4407" s="72"/>
      <c r="K4407" s="18" t="str">
        <f t="shared" ca="1" si="0"/>
        <v>-</v>
      </c>
      <c r="L4407" s="19" t="e">
        <f>IF(G4407=#REF!,#REF!,"FALSO")</f>
        <v>#REF!</v>
      </c>
      <c r="M4407" s="75"/>
      <c r="N4407" s="76"/>
    </row>
    <row r="4408" spans="1:14" ht="15">
      <c r="A4408" s="80"/>
      <c r="B4408" s="81"/>
      <c r="C4408" s="69"/>
      <c r="D4408" s="69"/>
      <c r="E4408" s="69"/>
      <c r="F4408" s="69"/>
      <c r="G4408" s="82"/>
      <c r="H4408" s="78"/>
      <c r="I4408" s="28">
        <f ca="1">SUMIF('IMPORTBFT (ID)'!$A$3:$A$5000,$G$4:$G$7322,'IMPORTBFT (ID)'!$B$3:$B$5000)</f>
        <v>0</v>
      </c>
      <c r="J4408" s="72"/>
      <c r="K4408" s="18" t="str">
        <f t="shared" ca="1" si="0"/>
        <v>-</v>
      </c>
      <c r="L4408" s="19" t="e">
        <f>IF(G4408=#REF!,#REF!,"FALSO")</f>
        <v>#REF!</v>
      </c>
      <c r="M4408" s="75"/>
      <c r="N4408" s="76"/>
    </row>
    <row r="4409" spans="1:14" ht="15">
      <c r="A4409" s="80"/>
      <c r="B4409" s="81"/>
      <c r="C4409" s="69"/>
      <c r="D4409" s="69"/>
      <c r="E4409" s="69"/>
      <c r="F4409" s="69"/>
      <c r="G4409" s="82"/>
      <c r="H4409" s="78"/>
      <c r="I4409" s="28">
        <f ca="1">SUMIF('IMPORTBFT (ID)'!$A$3:$A$5000,$G$4:$G$7322,'IMPORTBFT (ID)'!$B$3:$B$5000)</f>
        <v>0</v>
      </c>
      <c r="J4409" s="72"/>
      <c r="K4409" s="18" t="str">
        <f t="shared" ca="1" si="0"/>
        <v>-</v>
      </c>
      <c r="L4409" s="19" t="e">
        <f>IF(G4409=#REF!,#REF!,"FALSO")</f>
        <v>#REF!</v>
      </c>
      <c r="M4409" s="75"/>
      <c r="N4409" s="76"/>
    </row>
    <row r="4410" spans="1:14" ht="15">
      <c r="A4410" s="80"/>
      <c r="B4410" s="81"/>
      <c r="C4410" s="69"/>
      <c r="D4410" s="69"/>
      <c r="E4410" s="69"/>
      <c r="F4410" s="69"/>
      <c r="G4410" s="82"/>
      <c r="H4410" s="78"/>
      <c r="I4410" s="28">
        <f ca="1">SUMIF('IMPORTBFT (ID)'!$A$3:$A$5000,$G$4:$G$7322,'IMPORTBFT (ID)'!$B$3:$B$5000)</f>
        <v>0</v>
      </c>
      <c r="J4410" s="72"/>
      <c r="K4410" s="18" t="str">
        <f t="shared" ca="1" si="0"/>
        <v>-</v>
      </c>
      <c r="L4410" s="19" t="e">
        <f>IF(G4410=#REF!,#REF!,"FALSO")</f>
        <v>#REF!</v>
      </c>
      <c r="M4410" s="75"/>
      <c r="N4410" s="76"/>
    </row>
    <row r="4411" spans="1:14" ht="15">
      <c r="A4411" s="80"/>
      <c r="B4411" s="81"/>
      <c r="C4411" s="69"/>
      <c r="D4411" s="69"/>
      <c r="E4411" s="69"/>
      <c r="F4411" s="69"/>
      <c r="G4411" s="82"/>
      <c r="H4411" s="78"/>
      <c r="I4411" s="28">
        <f ca="1">SUMIF('IMPORTBFT (ID)'!$A$3:$A$5000,$G$4:$G$7322,'IMPORTBFT (ID)'!$B$3:$B$5000)</f>
        <v>0</v>
      </c>
      <c r="J4411" s="72"/>
      <c r="K4411" s="18" t="str">
        <f t="shared" ca="1" si="0"/>
        <v>-</v>
      </c>
      <c r="L4411" s="19" t="e">
        <f>IF(G4411=#REF!,#REF!,"FALSO")</f>
        <v>#REF!</v>
      </c>
      <c r="M4411" s="75"/>
      <c r="N4411" s="76"/>
    </row>
    <row r="4412" spans="1:14" ht="15">
      <c r="A4412" s="80"/>
      <c r="B4412" s="81"/>
      <c r="C4412" s="69"/>
      <c r="D4412" s="69"/>
      <c r="E4412" s="69"/>
      <c r="F4412" s="69"/>
      <c r="G4412" s="82"/>
      <c r="H4412" s="78"/>
      <c r="I4412" s="28">
        <f ca="1">SUMIF('IMPORTBFT (ID)'!$A$3:$A$5000,$G$4:$G$7322,'IMPORTBFT (ID)'!$B$3:$B$5000)</f>
        <v>0</v>
      </c>
      <c r="J4412" s="72"/>
      <c r="K4412" s="18" t="str">
        <f t="shared" ca="1" si="0"/>
        <v>-</v>
      </c>
      <c r="L4412" s="19" t="e">
        <f>IF(G4412=#REF!,#REF!,"FALSO")</f>
        <v>#REF!</v>
      </c>
      <c r="M4412" s="75"/>
      <c r="N4412" s="76"/>
    </row>
    <row r="4413" spans="1:14" ht="15">
      <c r="A4413" s="80"/>
      <c r="B4413" s="81"/>
      <c r="C4413" s="69"/>
      <c r="D4413" s="69"/>
      <c r="E4413" s="69"/>
      <c r="F4413" s="69"/>
      <c r="G4413" s="82"/>
      <c r="H4413" s="78"/>
      <c r="I4413" s="28">
        <f ca="1">SUMIF('IMPORTBFT (ID)'!$A$3:$A$5000,$G$4:$G$7322,'IMPORTBFT (ID)'!$B$3:$B$5000)</f>
        <v>0</v>
      </c>
      <c r="J4413" s="72"/>
      <c r="K4413" s="18" t="str">
        <f t="shared" ca="1" si="0"/>
        <v>-</v>
      </c>
      <c r="L4413" s="19" t="e">
        <f>IF(G4413=#REF!,#REF!,"FALSO")</f>
        <v>#REF!</v>
      </c>
      <c r="M4413" s="75"/>
      <c r="N4413" s="76"/>
    </row>
    <row r="4414" spans="1:14" ht="15">
      <c r="A4414" s="80"/>
      <c r="B4414" s="81"/>
      <c r="C4414" s="69"/>
      <c r="D4414" s="69"/>
      <c r="E4414" s="69"/>
      <c r="F4414" s="69"/>
      <c r="G4414" s="82"/>
      <c r="H4414" s="78"/>
      <c r="I4414" s="28">
        <f ca="1">SUMIF('IMPORTBFT (ID)'!$A$3:$A$5000,$G$4:$G$7322,'IMPORTBFT (ID)'!$B$3:$B$5000)</f>
        <v>0</v>
      </c>
      <c r="J4414" s="72"/>
      <c r="K4414" s="18" t="str">
        <f t="shared" ca="1" si="0"/>
        <v>-</v>
      </c>
      <c r="L4414" s="19" t="e">
        <f>IF(G4414=#REF!,#REF!,"FALSO")</f>
        <v>#REF!</v>
      </c>
      <c r="M4414" s="75"/>
      <c r="N4414" s="76"/>
    </row>
    <row r="4415" spans="1:14" ht="15">
      <c r="A4415" s="80"/>
      <c r="B4415" s="81"/>
      <c r="C4415" s="69"/>
      <c r="D4415" s="69"/>
      <c r="E4415" s="69"/>
      <c r="F4415" s="69"/>
      <c r="G4415" s="82"/>
      <c r="H4415" s="78"/>
      <c r="I4415" s="28">
        <f ca="1">SUMIF('IMPORTBFT (ID)'!$A$3:$A$5000,$G$4:$G$7322,'IMPORTBFT (ID)'!$B$3:$B$5000)</f>
        <v>0</v>
      </c>
      <c r="J4415" s="72"/>
      <c r="K4415" s="18" t="str">
        <f t="shared" ca="1" si="0"/>
        <v>-</v>
      </c>
      <c r="L4415" s="19" t="e">
        <f>IF(G4415=#REF!,#REF!,"FALSO")</f>
        <v>#REF!</v>
      </c>
      <c r="M4415" s="75"/>
      <c r="N4415" s="76"/>
    </row>
    <row r="4416" spans="1:14" ht="15">
      <c r="A4416" s="80"/>
      <c r="B4416" s="81"/>
      <c r="C4416" s="69"/>
      <c r="D4416" s="69"/>
      <c r="E4416" s="69"/>
      <c r="F4416" s="69"/>
      <c r="G4416" s="82"/>
      <c r="H4416" s="78"/>
      <c r="I4416" s="28">
        <f ca="1">SUMIF('IMPORTBFT (ID)'!$A$3:$A$5000,$G$4:$G$7322,'IMPORTBFT (ID)'!$B$3:$B$5000)</f>
        <v>0</v>
      </c>
      <c r="J4416" s="72"/>
      <c r="K4416" s="18" t="str">
        <f t="shared" ca="1" si="0"/>
        <v>-</v>
      </c>
      <c r="L4416" s="19" t="e">
        <f>IF(G4416=#REF!,#REF!,"FALSO")</f>
        <v>#REF!</v>
      </c>
      <c r="M4416" s="75"/>
      <c r="N4416" s="76"/>
    </row>
    <row r="4417" spans="1:14" ht="15">
      <c r="A4417" s="80"/>
      <c r="B4417" s="81"/>
      <c r="C4417" s="69"/>
      <c r="D4417" s="69"/>
      <c r="E4417" s="69"/>
      <c r="F4417" s="69"/>
      <c r="G4417" s="82"/>
      <c r="H4417" s="78"/>
      <c r="I4417" s="28">
        <f ca="1">SUMIF('IMPORTBFT (ID)'!$A$3:$A$5000,$G$4:$G$7322,'IMPORTBFT (ID)'!$B$3:$B$5000)</f>
        <v>0</v>
      </c>
      <c r="J4417" s="72"/>
      <c r="K4417" s="18" t="str">
        <f t="shared" ca="1" si="0"/>
        <v>-</v>
      </c>
      <c r="L4417" s="19" t="e">
        <f>IF(G4417=#REF!,#REF!,"FALSO")</f>
        <v>#REF!</v>
      </c>
      <c r="M4417" s="75"/>
      <c r="N4417" s="76"/>
    </row>
    <row r="4418" spans="1:14" ht="15">
      <c r="A4418" s="80"/>
      <c r="B4418" s="81"/>
      <c r="C4418" s="69"/>
      <c r="D4418" s="69"/>
      <c r="E4418" s="69"/>
      <c r="F4418" s="69"/>
      <c r="G4418" s="82"/>
      <c r="H4418" s="78"/>
      <c r="I4418" s="28">
        <f ca="1">SUMIF('IMPORTBFT (ID)'!$A$3:$A$5000,$G$4:$G$7322,'IMPORTBFT (ID)'!$B$3:$B$5000)</f>
        <v>0</v>
      </c>
      <c r="J4418" s="72"/>
      <c r="K4418" s="18" t="str">
        <f t="shared" ca="1" si="0"/>
        <v>-</v>
      </c>
      <c r="L4418" s="19" t="e">
        <f>IF(G4418=#REF!,#REF!,"FALSO")</f>
        <v>#REF!</v>
      </c>
      <c r="M4418" s="75"/>
      <c r="N4418" s="76"/>
    </row>
    <row r="4419" spans="1:14" ht="15">
      <c r="A4419" s="80"/>
      <c r="B4419" s="81"/>
      <c r="C4419" s="69"/>
      <c r="D4419" s="69"/>
      <c r="E4419" s="69"/>
      <c r="F4419" s="69"/>
      <c r="G4419" s="82"/>
      <c r="H4419" s="78"/>
      <c r="I4419" s="28">
        <f ca="1">SUMIF('IMPORTBFT (ID)'!$A$3:$A$5000,$G$4:$G$7322,'IMPORTBFT (ID)'!$B$3:$B$5000)</f>
        <v>0</v>
      </c>
      <c r="J4419" s="72"/>
      <c r="K4419" s="18" t="str">
        <f t="shared" ca="1" si="0"/>
        <v>-</v>
      </c>
      <c r="L4419" s="19" t="e">
        <f>IF(G4419=#REF!,#REF!,"FALSO")</f>
        <v>#REF!</v>
      </c>
      <c r="M4419" s="75"/>
      <c r="N4419" s="76"/>
    </row>
    <row r="4420" spans="1:14" ht="15">
      <c r="A4420" s="80"/>
      <c r="B4420" s="81"/>
      <c r="C4420" s="69"/>
      <c r="D4420" s="69"/>
      <c r="E4420" s="69"/>
      <c r="F4420" s="69"/>
      <c r="G4420" s="82"/>
      <c r="H4420" s="78"/>
      <c r="I4420" s="28">
        <f ca="1">SUMIF('IMPORTBFT (ID)'!$A$3:$A$5000,$G$4:$G$7322,'IMPORTBFT (ID)'!$B$3:$B$5000)</f>
        <v>0</v>
      </c>
      <c r="J4420" s="72"/>
      <c r="K4420" s="18" t="str">
        <f t="shared" ca="1" si="0"/>
        <v>-</v>
      </c>
      <c r="L4420" s="19" t="e">
        <f>IF(G4420=#REF!,#REF!,"FALSO")</f>
        <v>#REF!</v>
      </c>
      <c r="M4420" s="75"/>
      <c r="N4420" s="76"/>
    </row>
    <row r="4421" spans="1:14" ht="15">
      <c r="A4421" s="80"/>
      <c r="B4421" s="81"/>
      <c r="C4421" s="69"/>
      <c r="D4421" s="69"/>
      <c r="E4421" s="69"/>
      <c r="F4421" s="69"/>
      <c r="G4421" s="82"/>
      <c r="H4421" s="78"/>
      <c r="I4421" s="28">
        <f ca="1">SUMIF('IMPORTBFT (ID)'!$A$3:$A$5000,$G$4:$G$7322,'IMPORTBFT (ID)'!$B$3:$B$5000)</f>
        <v>0</v>
      </c>
      <c r="J4421" s="72"/>
      <c r="K4421" s="18" t="str">
        <f t="shared" ca="1" si="0"/>
        <v>-</v>
      </c>
      <c r="L4421" s="19" t="e">
        <f>IF(G4421=#REF!,#REF!,"FALSO")</f>
        <v>#REF!</v>
      </c>
      <c r="M4421" s="75"/>
      <c r="N4421" s="76"/>
    </row>
    <row r="4422" spans="1:14" ht="15">
      <c r="A4422" s="80"/>
      <c r="B4422" s="81"/>
      <c r="C4422" s="69"/>
      <c r="D4422" s="69"/>
      <c r="E4422" s="69"/>
      <c r="F4422" s="69"/>
      <c r="G4422" s="82"/>
      <c r="H4422" s="78"/>
      <c r="I4422" s="28">
        <f ca="1">SUMIF('IMPORTBFT (ID)'!$A$3:$A$5000,$G$4:$G$7322,'IMPORTBFT (ID)'!$B$3:$B$5000)</f>
        <v>0</v>
      </c>
      <c r="J4422" s="72"/>
      <c r="K4422" s="18" t="str">
        <f t="shared" ca="1" si="0"/>
        <v>-</v>
      </c>
      <c r="L4422" s="19" t="e">
        <f>IF(G4422=#REF!,#REF!,"FALSO")</f>
        <v>#REF!</v>
      </c>
      <c r="M4422" s="75"/>
      <c r="N4422" s="76"/>
    </row>
    <row r="4423" spans="1:14" ht="15">
      <c r="A4423" s="80"/>
      <c r="B4423" s="81"/>
      <c r="C4423" s="69"/>
      <c r="D4423" s="69"/>
      <c r="E4423" s="69"/>
      <c r="F4423" s="69"/>
      <c r="G4423" s="82"/>
      <c r="H4423" s="78"/>
      <c r="I4423" s="28">
        <f ca="1">SUMIF('IMPORTBFT (ID)'!$A$3:$A$5000,$G$4:$G$7322,'IMPORTBFT (ID)'!$B$3:$B$5000)</f>
        <v>0</v>
      </c>
      <c r="J4423" s="72"/>
      <c r="K4423" s="18" t="str">
        <f t="shared" ca="1" si="0"/>
        <v>-</v>
      </c>
      <c r="L4423" s="19" t="e">
        <f>IF(G4423=#REF!,#REF!,"FALSO")</f>
        <v>#REF!</v>
      </c>
      <c r="M4423" s="75"/>
      <c r="N4423" s="76"/>
    </row>
    <row r="4424" spans="1:14" ht="15">
      <c r="A4424" s="80"/>
      <c r="B4424" s="81"/>
      <c r="C4424" s="69"/>
      <c r="D4424" s="69"/>
      <c r="E4424" s="69"/>
      <c r="F4424" s="69"/>
      <c r="G4424" s="82"/>
      <c r="H4424" s="78"/>
      <c r="I4424" s="28">
        <f ca="1">SUMIF('IMPORTBFT (ID)'!$A$3:$A$5000,$G$4:$G$7322,'IMPORTBFT (ID)'!$B$3:$B$5000)</f>
        <v>0</v>
      </c>
      <c r="J4424" s="72"/>
      <c r="K4424" s="18" t="str">
        <f t="shared" ca="1" si="0"/>
        <v>-</v>
      </c>
      <c r="L4424" s="19" t="e">
        <f>IF(G4424=#REF!,#REF!,"FALSO")</f>
        <v>#REF!</v>
      </c>
      <c r="M4424" s="75"/>
      <c r="N4424" s="76"/>
    </row>
    <row r="4425" spans="1:14" ht="15">
      <c r="A4425" s="80"/>
      <c r="B4425" s="81"/>
      <c r="C4425" s="69"/>
      <c r="D4425" s="69"/>
      <c r="E4425" s="69"/>
      <c r="F4425" s="69"/>
      <c r="G4425" s="82"/>
      <c r="H4425" s="78"/>
      <c r="I4425" s="28">
        <f ca="1">SUMIF('IMPORTBFT (ID)'!$A$3:$A$5000,$G$4:$G$7322,'IMPORTBFT (ID)'!$B$3:$B$5000)</f>
        <v>0</v>
      </c>
      <c r="J4425" s="72"/>
      <c r="K4425" s="18" t="str">
        <f t="shared" ca="1" si="0"/>
        <v>-</v>
      </c>
      <c r="L4425" s="19" t="e">
        <f>IF(G4425=#REF!,#REF!,"FALSO")</f>
        <v>#REF!</v>
      </c>
      <c r="M4425" s="75"/>
      <c r="N4425" s="76"/>
    </row>
    <row r="4426" spans="1:14" ht="15">
      <c r="A4426" s="80"/>
      <c r="B4426" s="81"/>
      <c r="C4426" s="69"/>
      <c r="D4426" s="69"/>
      <c r="E4426" s="69"/>
      <c r="F4426" s="69"/>
      <c r="G4426" s="82"/>
      <c r="H4426" s="78"/>
      <c r="I4426" s="28">
        <f ca="1">SUMIF('IMPORTBFT (ID)'!$A$3:$A$5000,$G$4:$G$7322,'IMPORTBFT (ID)'!$B$3:$B$5000)</f>
        <v>0</v>
      </c>
      <c r="J4426" s="72"/>
      <c r="K4426" s="18" t="str">
        <f t="shared" ca="1" si="0"/>
        <v>-</v>
      </c>
      <c r="L4426" s="19" t="e">
        <f>IF(G4426=#REF!,#REF!,"FALSO")</f>
        <v>#REF!</v>
      </c>
      <c r="M4426" s="75"/>
      <c r="N4426" s="76"/>
    </row>
    <row r="4427" spans="1:14" ht="15">
      <c r="A4427" s="80"/>
      <c r="B4427" s="81"/>
      <c r="C4427" s="69"/>
      <c r="D4427" s="69"/>
      <c r="E4427" s="69"/>
      <c r="F4427" s="69"/>
      <c r="G4427" s="82"/>
      <c r="H4427" s="78"/>
      <c r="I4427" s="28">
        <f ca="1">SUMIF('IMPORTBFT (ID)'!$A$3:$A$5000,$G$4:$G$7322,'IMPORTBFT (ID)'!$B$3:$B$5000)</f>
        <v>0</v>
      </c>
      <c r="J4427" s="72"/>
      <c r="K4427" s="18" t="str">
        <f t="shared" ca="1" si="0"/>
        <v>-</v>
      </c>
      <c r="L4427" s="19" t="e">
        <f>IF(G4427=#REF!,#REF!,"FALSO")</f>
        <v>#REF!</v>
      </c>
      <c r="M4427" s="75"/>
      <c r="N4427" s="76"/>
    </row>
    <row r="4428" spans="1:14" ht="15">
      <c r="A4428" s="80"/>
      <c r="B4428" s="81"/>
      <c r="C4428" s="69"/>
      <c r="D4428" s="69"/>
      <c r="E4428" s="69"/>
      <c r="F4428" s="69"/>
      <c r="G4428" s="82"/>
      <c r="H4428" s="78"/>
      <c r="I4428" s="28">
        <f ca="1">SUMIF('IMPORTBFT (ID)'!$A$3:$A$5000,$G$4:$G$7322,'IMPORTBFT (ID)'!$B$3:$B$5000)</f>
        <v>0</v>
      </c>
      <c r="J4428" s="72"/>
      <c r="K4428" s="18" t="str">
        <f t="shared" ca="1" si="0"/>
        <v>-</v>
      </c>
      <c r="L4428" s="19" t="e">
        <f>IF(G4428=#REF!,#REF!,"FALSO")</f>
        <v>#REF!</v>
      </c>
      <c r="M4428" s="75"/>
      <c r="N4428" s="76"/>
    </row>
    <row r="4429" spans="1:14" ht="15">
      <c r="A4429" s="80"/>
      <c r="B4429" s="81"/>
      <c r="C4429" s="69"/>
      <c r="D4429" s="69"/>
      <c r="E4429" s="69"/>
      <c r="F4429" s="69"/>
      <c r="G4429" s="82"/>
      <c r="H4429" s="78"/>
      <c r="I4429" s="28">
        <f ca="1">SUMIF('IMPORTBFT (ID)'!$A$3:$A$5000,$G$4:$G$7322,'IMPORTBFT (ID)'!$B$3:$B$5000)</f>
        <v>0</v>
      </c>
      <c r="J4429" s="72"/>
      <c r="K4429" s="18" t="str">
        <f t="shared" ca="1" si="0"/>
        <v>-</v>
      </c>
      <c r="L4429" s="19" t="e">
        <f>IF(G4429=#REF!,#REF!,"FALSO")</f>
        <v>#REF!</v>
      </c>
      <c r="M4429" s="75"/>
      <c r="N4429" s="76"/>
    </row>
    <row r="4430" spans="1:14" ht="15">
      <c r="A4430" s="80"/>
      <c r="B4430" s="81"/>
      <c r="C4430" s="69"/>
      <c r="D4430" s="69"/>
      <c r="E4430" s="69"/>
      <c r="F4430" s="69"/>
      <c r="G4430" s="82"/>
      <c r="H4430" s="78"/>
      <c r="I4430" s="28">
        <f ca="1">SUMIF('IMPORTBFT (ID)'!$A$3:$A$5000,$G$4:$G$7322,'IMPORTBFT (ID)'!$B$3:$B$5000)</f>
        <v>0</v>
      </c>
      <c r="J4430" s="72"/>
      <c r="K4430" s="18" t="str">
        <f t="shared" ca="1" si="0"/>
        <v>-</v>
      </c>
      <c r="L4430" s="19" t="e">
        <f>IF(G4430=#REF!,#REF!,"FALSO")</f>
        <v>#REF!</v>
      </c>
      <c r="M4430" s="75"/>
      <c r="N4430" s="76"/>
    </row>
    <row r="4431" spans="1:14" ht="15">
      <c r="A4431" s="80"/>
      <c r="B4431" s="81"/>
      <c r="C4431" s="69"/>
      <c r="D4431" s="69"/>
      <c r="E4431" s="69"/>
      <c r="F4431" s="69"/>
      <c r="G4431" s="82"/>
      <c r="H4431" s="78"/>
      <c r="I4431" s="28">
        <f ca="1">SUMIF('IMPORTBFT (ID)'!$A$3:$A$5000,$G$4:$G$7322,'IMPORTBFT (ID)'!$B$3:$B$5000)</f>
        <v>0</v>
      </c>
      <c r="J4431" s="72"/>
      <c r="K4431" s="18" t="str">
        <f t="shared" ca="1" si="0"/>
        <v>-</v>
      </c>
      <c r="L4431" s="19" t="e">
        <f>IF(G4431=#REF!,#REF!,"FALSO")</f>
        <v>#REF!</v>
      </c>
      <c r="M4431" s="75"/>
      <c r="N4431" s="76"/>
    </row>
    <row r="4432" spans="1:14" ht="15">
      <c r="A4432" s="80"/>
      <c r="B4432" s="81"/>
      <c r="C4432" s="69"/>
      <c r="D4432" s="69"/>
      <c r="E4432" s="69"/>
      <c r="F4432" s="69"/>
      <c r="G4432" s="82"/>
      <c r="H4432" s="78"/>
      <c r="I4432" s="28">
        <f ca="1">SUMIF('IMPORTBFT (ID)'!$A$3:$A$5000,$G$4:$G$7322,'IMPORTBFT (ID)'!$B$3:$B$5000)</f>
        <v>0</v>
      </c>
      <c r="J4432" s="72"/>
      <c r="K4432" s="18" t="str">
        <f t="shared" ca="1" si="0"/>
        <v>-</v>
      </c>
      <c r="L4432" s="19" t="e">
        <f>IF(G4432=#REF!,#REF!,"FALSO")</f>
        <v>#REF!</v>
      </c>
      <c r="M4432" s="75"/>
      <c r="N4432" s="76"/>
    </row>
    <row r="4433" spans="1:14" ht="15">
      <c r="A4433" s="80"/>
      <c r="B4433" s="81"/>
      <c r="C4433" s="69"/>
      <c r="D4433" s="69"/>
      <c r="E4433" s="69"/>
      <c r="F4433" s="69"/>
      <c r="G4433" s="82"/>
      <c r="H4433" s="78"/>
      <c r="I4433" s="28">
        <f ca="1">SUMIF('IMPORTBFT (ID)'!$A$3:$A$5000,$G$4:$G$7322,'IMPORTBFT (ID)'!$B$3:$B$5000)</f>
        <v>0</v>
      </c>
      <c r="J4433" s="72"/>
      <c r="K4433" s="18" t="str">
        <f t="shared" ca="1" si="0"/>
        <v>-</v>
      </c>
      <c r="L4433" s="19" t="e">
        <f>IF(G4433=#REF!,#REF!,"FALSO")</f>
        <v>#REF!</v>
      </c>
      <c r="M4433" s="75"/>
      <c r="N4433" s="76"/>
    </row>
    <row r="4434" spans="1:14" ht="15">
      <c r="A4434" s="80"/>
      <c r="B4434" s="81"/>
      <c r="C4434" s="69"/>
      <c r="D4434" s="69"/>
      <c r="E4434" s="69"/>
      <c r="F4434" s="69"/>
      <c r="G4434" s="82"/>
      <c r="H4434" s="78"/>
      <c r="I4434" s="28">
        <f ca="1">SUMIF('IMPORTBFT (ID)'!$A$3:$A$5000,$G$4:$G$7322,'IMPORTBFT (ID)'!$B$3:$B$5000)</f>
        <v>0</v>
      </c>
      <c r="J4434" s="72"/>
      <c r="K4434" s="18" t="str">
        <f t="shared" ca="1" si="0"/>
        <v>-</v>
      </c>
      <c r="L4434" s="19" t="e">
        <f>IF(G4434=#REF!,#REF!,"FALSO")</f>
        <v>#REF!</v>
      </c>
      <c r="M4434" s="75"/>
      <c r="N4434" s="76"/>
    </row>
    <row r="4435" spans="1:14" ht="15">
      <c r="A4435" s="80"/>
      <c r="B4435" s="81"/>
      <c r="C4435" s="69"/>
      <c r="D4435" s="69"/>
      <c r="E4435" s="69"/>
      <c r="F4435" s="69"/>
      <c r="G4435" s="82"/>
      <c r="H4435" s="78"/>
      <c r="I4435" s="28">
        <f ca="1">SUMIF('IMPORTBFT (ID)'!$A$3:$A$5000,$G$4:$G$7322,'IMPORTBFT (ID)'!$B$3:$B$5000)</f>
        <v>0</v>
      </c>
      <c r="J4435" s="72"/>
      <c r="K4435" s="18" t="str">
        <f t="shared" ca="1" si="0"/>
        <v>-</v>
      </c>
      <c r="L4435" s="19" t="e">
        <f>IF(G4435=#REF!,#REF!,"FALSO")</f>
        <v>#REF!</v>
      </c>
      <c r="M4435" s="75"/>
      <c r="N4435" s="76"/>
    </row>
    <row r="4436" spans="1:14" ht="15">
      <c r="A4436" s="80"/>
      <c r="B4436" s="81"/>
      <c r="C4436" s="69"/>
      <c r="D4436" s="69"/>
      <c r="E4436" s="69"/>
      <c r="F4436" s="69"/>
      <c r="G4436" s="82"/>
      <c r="H4436" s="78"/>
      <c r="I4436" s="28">
        <f ca="1">SUMIF('IMPORTBFT (ID)'!$A$3:$A$5000,$G$4:$G$7322,'IMPORTBFT (ID)'!$B$3:$B$5000)</f>
        <v>0</v>
      </c>
      <c r="J4436" s="72"/>
      <c r="K4436" s="18" t="str">
        <f t="shared" ca="1" si="0"/>
        <v>-</v>
      </c>
      <c r="L4436" s="19" t="e">
        <f>IF(G4436=#REF!,#REF!,"FALSO")</f>
        <v>#REF!</v>
      </c>
      <c r="M4436" s="75"/>
      <c r="N4436" s="76"/>
    </row>
    <row r="4437" spans="1:14" ht="15">
      <c r="A4437" s="80"/>
      <c r="B4437" s="81"/>
      <c r="C4437" s="69"/>
      <c r="D4437" s="69"/>
      <c r="E4437" s="69"/>
      <c r="F4437" s="69"/>
      <c r="G4437" s="82"/>
      <c r="H4437" s="78"/>
      <c r="I4437" s="28">
        <f ca="1">SUMIF('IMPORTBFT (ID)'!$A$3:$A$5000,$G$4:$G$7322,'IMPORTBFT (ID)'!$B$3:$B$5000)</f>
        <v>0</v>
      </c>
      <c r="J4437" s="72"/>
      <c r="K4437" s="18" t="str">
        <f t="shared" ca="1" si="0"/>
        <v>-</v>
      </c>
      <c r="L4437" s="19" t="e">
        <f>IF(G4437=#REF!,#REF!,"FALSO")</f>
        <v>#REF!</v>
      </c>
      <c r="M4437" s="75"/>
      <c r="N4437" s="76"/>
    </row>
    <row r="4438" spans="1:14" ht="15">
      <c r="A4438" s="80"/>
      <c r="B4438" s="81"/>
      <c r="C4438" s="69"/>
      <c r="D4438" s="69"/>
      <c r="E4438" s="69"/>
      <c r="F4438" s="69"/>
      <c r="G4438" s="82"/>
      <c r="H4438" s="78"/>
      <c r="I4438" s="28">
        <f ca="1">SUMIF('IMPORTBFT (ID)'!$A$3:$A$5000,$G$4:$G$7322,'IMPORTBFT (ID)'!$B$3:$B$5000)</f>
        <v>0</v>
      </c>
      <c r="J4438" s="72"/>
      <c r="K4438" s="18" t="str">
        <f t="shared" ca="1" si="0"/>
        <v>-</v>
      </c>
      <c r="L4438" s="19" t="e">
        <f>IF(G4438=#REF!,#REF!,"FALSO")</f>
        <v>#REF!</v>
      </c>
      <c r="M4438" s="75"/>
      <c r="N4438" s="76"/>
    </row>
    <row r="4439" spans="1:14" ht="15">
      <c r="A4439" s="80"/>
      <c r="B4439" s="81"/>
      <c r="C4439" s="69"/>
      <c r="D4439" s="69"/>
      <c r="E4439" s="69"/>
      <c r="F4439" s="69"/>
      <c r="G4439" s="82"/>
      <c r="H4439" s="78"/>
      <c r="I4439" s="28">
        <f ca="1">SUMIF('IMPORTBFT (ID)'!$A$3:$A$5000,$G$4:$G$7322,'IMPORTBFT (ID)'!$B$3:$B$5000)</f>
        <v>0</v>
      </c>
      <c r="J4439" s="72"/>
      <c r="K4439" s="18" t="str">
        <f t="shared" ca="1" si="0"/>
        <v>-</v>
      </c>
      <c r="L4439" s="19" t="e">
        <f>IF(G4439=#REF!,#REF!,"FALSO")</f>
        <v>#REF!</v>
      </c>
      <c r="M4439" s="75"/>
      <c r="N4439" s="76"/>
    </row>
    <row r="4440" spans="1:14" ht="15">
      <c r="A4440" s="80"/>
      <c r="B4440" s="81"/>
      <c r="C4440" s="69"/>
      <c r="D4440" s="69"/>
      <c r="E4440" s="69"/>
      <c r="F4440" s="69"/>
      <c r="G4440" s="82"/>
      <c r="H4440" s="78"/>
      <c r="I4440" s="28">
        <f ca="1">SUMIF('IMPORTBFT (ID)'!$A$3:$A$5000,$G$4:$G$7322,'IMPORTBFT (ID)'!$B$3:$B$5000)</f>
        <v>0</v>
      </c>
      <c r="J4440" s="72"/>
      <c r="K4440" s="18" t="str">
        <f t="shared" ca="1" si="0"/>
        <v>-</v>
      </c>
      <c r="L4440" s="19" t="e">
        <f>IF(G4440=#REF!,#REF!,"FALSO")</f>
        <v>#REF!</v>
      </c>
      <c r="M4440" s="75"/>
      <c r="N4440" s="76"/>
    </row>
    <row r="4441" spans="1:14" ht="15">
      <c r="A4441" s="80"/>
      <c r="B4441" s="81"/>
      <c r="C4441" s="69"/>
      <c r="D4441" s="69"/>
      <c r="E4441" s="69"/>
      <c r="F4441" s="69"/>
      <c r="G4441" s="82"/>
      <c r="H4441" s="78"/>
      <c r="I4441" s="28">
        <f ca="1">SUMIF('IMPORTBFT (ID)'!$A$3:$A$5000,$G$4:$G$7322,'IMPORTBFT (ID)'!$B$3:$B$5000)</f>
        <v>0</v>
      </c>
      <c r="J4441" s="72"/>
      <c r="K4441" s="18" t="str">
        <f t="shared" ca="1" si="0"/>
        <v>-</v>
      </c>
      <c r="L4441" s="19" t="e">
        <f>IF(G4441=#REF!,#REF!,"FALSO")</f>
        <v>#REF!</v>
      </c>
      <c r="M4441" s="75"/>
      <c r="N4441" s="76"/>
    </row>
    <row r="4442" spans="1:14" ht="15">
      <c r="A4442" s="80"/>
      <c r="B4442" s="81"/>
      <c r="C4442" s="69"/>
      <c r="D4442" s="69"/>
      <c r="E4442" s="69"/>
      <c r="F4442" s="69"/>
      <c r="G4442" s="82"/>
      <c r="H4442" s="78"/>
      <c r="I4442" s="28">
        <f ca="1">SUMIF('IMPORTBFT (ID)'!$A$3:$A$5000,$G$4:$G$7322,'IMPORTBFT (ID)'!$B$3:$B$5000)</f>
        <v>0</v>
      </c>
      <c r="J4442" s="72"/>
      <c r="K4442" s="18" t="str">
        <f t="shared" ca="1" si="0"/>
        <v>-</v>
      </c>
      <c r="L4442" s="19" t="e">
        <f>IF(G4442=#REF!,#REF!,"FALSO")</f>
        <v>#REF!</v>
      </c>
      <c r="M4442" s="75"/>
      <c r="N4442" s="76"/>
    </row>
    <row r="4443" spans="1:14" ht="15">
      <c r="A4443" s="80"/>
      <c r="B4443" s="81"/>
      <c r="C4443" s="69"/>
      <c r="D4443" s="69"/>
      <c r="E4443" s="69"/>
      <c r="F4443" s="69"/>
      <c r="G4443" s="82"/>
      <c r="H4443" s="78"/>
      <c r="I4443" s="28">
        <f ca="1">SUMIF('IMPORTBFT (ID)'!$A$3:$A$5000,$G$4:$G$7322,'IMPORTBFT (ID)'!$B$3:$B$5000)</f>
        <v>0</v>
      </c>
      <c r="J4443" s="72"/>
      <c r="K4443" s="18" t="str">
        <f t="shared" ca="1" si="0"/>
        <v>-</v>
      </c>
      <c r="L4443" s="19" t="e">
        <f>IF(G4443=#REF!,#REF!,"FALSO")</f>
        <v>#REF!</v>
      </c>
      <c r="M4443" s="75"/>
      <c r="N4443" s="76"/>
    </row>
    <row r="4444" spans="1:14" ht="15">
      <c r="A4444" s="80"/>
      <c r="B4444" s="81"/>
      <c r="C4444" s="69"/>
      <c r="D4444" s="69"/>
      <c r="E4444" s="69"/>
      <c r="F4444" s="69"/>
      <c r="G4444" s="82"/>
      <c r="H4444" s="78"/>
      <c r="I4444" s="28">
        <f ca="1">SUMIF('IMPORTBFT (ID)'!$A$3:$A$5000,$G$4:$G$7322,'IMPORTBFT (ID)'!$B$3:$B$5000)</f>
        <v>0</v>
      </c>
      <c r="J4444" s="72"/>
      <c r="K4444" s="18" t="str">
        <f t="shared" ca="1" si="0"/>
        <v>-</v>
      </c>
      <c r="L4444" s="19" t="e">
        <f>IF(G4444=#REF!,#REF!,"FALSO")</f>
        <v>#REF!</v>
      </c>
      <c r="M4444" s="75"/>
      <c r="N4444" s="76"/>
    </row>
    <row r="4445" spans="1:14" ht="15">
      <c r="A4445" s="80"/>
      <c r="B4445" s="81"/>
      <c r="C4445" s="69"/>
      <c r="D4445" s="69"/>
      <c r="E4445" s="69"/>
      <c r="F4445" s="69"/>
      <c r="G4445" s="82"/>
      <c r="H4445" s="78"/>
      <c r="I4445" s="28">
        <f ca="1">SUMIF('IMPORTBFT (ID)'!$A$3:$A$5000,$G$4:$G$7322,'IMPORTBFT (ID)'!$B$3:$B$5000)</f>
        <v>0</v>
      </c>
      <c r="J4445" s="72"/>
      <c r="K4445" s="18" t="str">
        <f t="shared" ca="1" si="0"/>
        <v>-</v>
      </c>
      <c r="L4445" s="19" t="e">
        <f>IF(G4445=#REF!,#REF!,"FALSO")</f>
        <v>#REF!</v>
      </c>
      <c r="M4445" s="75"/>
      <c r="N4445" s="76"/>
    </row>
    <row r="4446" spans="1:14" ht="15">
      <c r="A4446" s="80"/>
      <c r="B4446" s="81"/>
      <c r="C4446" s="69"/>
      <c r="D4446" s="69"/>
      <c r="E4446" s="69"/>
      <c r="F4446" s="69"/>
      <c r="G4446" s="82"/>
      <c r="H4446" s="78"/>
      <c r="I4446" s="28">
        <f ca="1">SUMIF('IMPORTBFT (ID)'!$A$3:$A$5000,$G$4:$G$7322,'IMPORTBFT (ID)'!$B$3:$B$5000)</f>
        <v>0</v>
      </c>
      <c r="J4446" s="72"/>
      <c r="K4446" s="18" t="str">
        <f t="shared" ca="1" si="0"/>
        <v>-</v>
      </c>
      <c r="L4446" s="19" t="e">
        <f>IF(G4446=#REF!,#REF!,"FALSO")</f>
        <v>#REF!</v>
      </c>
      <c r="M4446" s="75"/>
      <c r="N4446" s="76"/>
    </row>
    <row r="4447" spans="1:14" ht="15">
      <c r="A4447" s="80"/>
      <c r="B4447" s="81"/>
      <c r="C4447" s="69"/>
      <c r="D4447" s="69"/>
      <c r="E4447" s="69"/>
      <c r="F4447" s="69"/>
      <c r="G4447" s="82"/>
      <c r="H4447" s="78"/>
      <c r="I4447" s="28">
        <f ca="1">SUMIF('IMPORTBFT (ID)'!$A$3:$A$5000,$G$4:$G$7322,'IMPORTBFT (ID)'!$B$3:$B$5000)</f>
        <v>0</v>
      </c>
      <c r="J4447" s="72"/>
      <c r="K4447" s="18" t="str">
        <f t="shared" ca="1" si="0"/>
        <v>-</v>
      </c>
      <c r="L4447" s="19" t="e">
        <f>IF(G4447=#REF!,#REF!,"FALSO")</f>
        <v>#REF!</v>
      </c>
      <c r="M4447" s="75"/>
      <c r="N4447" s="76"/>
    </row>
    <row r="4448" spans="1:14" ht="15">
      <c r="A4448" s="80"/>
      <c r="B4448" s="81"/>
      <c r="C4448" s="69"/>
      <c r="D4448" s="69"/>
      <c r="E4448" s="69"/>
      <c r="F4448" s="69"/>
      <c r="G4448" s="82"/>
      <c r="H4448" s="78"/>
      <c r="I4448" s="28">
        <f ca="1">SUMIF('IMPORTBFT (ID)'!$A$3:$A$5000,$G$4:$G$7322,'IMPORTBFT (ID)'!$B$3:$B$5000)</f>
        <v>0</v>
      </c>
      <c r="J4448" s="72"/>
      <c r="K4448" s="18" t="str">
        <f t="shared" ca="1" si="0"/>
        <v>-</v>
      </c>
      <c r="L4448" s="19" t="e">
        <f>IF(G4448=#REF!,#REF!,"FALSO")</f>
        <v>#REF!</v>
      </c>
      <c r="M4448" s="75"/>
      <c r="N4448" s="76"/>
    </row>
    <row r="4449" spans="1:14" ht="15">
      <c r="A4449" s="80"/>
      <c r="B4449" s="81"/>
      <c r="C4449" s="69"/>
      <c r="D4449" s="69"/>
      <c r="E4449" s="69"/>
      <c r="F4449" s="69"/>
      <c r="G4449" s="82"/>
      <c r="H4449" s="78"/>
      <c r="I4449" s="28">
        <f ca="1">SUMIF('IMPORTBFT (ID)'!$A$3:$A$5000,$G$4:$G$7322,'IMPORTBFT (ID)'!$B$3:$B$5000)</f>
        <v>0</v>
      </c>
      <c r="J4449" s="72"/>
      <c r="K4449" s="18" t="str">
        <f t="shared" ca="1" si="0"/>
        <v>-</v>
      </c>
      <c r="L4449" s="19" t="e">
        <f>IF(G4449=#REF!,#REF!,"FALSO")</f>
        <v>#REF!</v>
      </c>
      <c r="M4449" s="75"/>
      <c r="N4449" s="76"/>
    </row>
    <row r="4450" spans="1:14" ht="15">
      <c r="A4450" s="80"/>
      <c r="B4450" s="81"/>
      <c r="C4450" s="69"/>
      <c r="D4450" s="69"/>
      <c r="E4450" s="69"/>
      <c r="F4450" s="69"/>
      <c r="G4450" s="82"/>
      <c r="H4450" s="78"/>
      <c r="I4450" s="28">
        <f ca="1">SUMIF('IMPORTBFT (ID)'!$A$3:$A$5000,$G$4:$G$7322,'IMPORTBFT (ID)'!$B$3:$B$5000)</f>
        <v>0</v>
      </c>
      <c r="J4450" s="72"/>
      <c r="K4450" s="18" t="str">
        <f t="shared" ca="1" si="0"/>
        <v>-</v>
      </c>
      <c r="L4450" s="19" t="e">
        <f>IF(G4450=#REF!,#REF!,"FALSO")</f>
        <v>#REF!</v>
      </c>
      <c r="M4450" s="75"/>
      <c r="N4450" s="76"/>
    </row>
    <row r="4451" spans="1:14" ht="15">
      <c r="A4451" s="80"/>
      <c r="B4451" s="81"/>
      <c r="C4451" s="69"/>
      <c r="D4451" s="69"/>
      <c r="E4451" s="69"/>
      <c r="F4451" s="69"/>
      <c r="G4451" s="82"/>
      <c r="H4451" s="78"/>
      <c r="I4451" s="28">
        <f ca="1">SUMIF('IMPORTBFT (ID)'!$A$3:$A$5000,$G$4:$G$7322,'IMPORTBFT (ID)'!$B$3:$B$5000)</f>
        <v>0</v>
      </c>
      <c r="J4451" s="72"/>
      <c r="K4451" s="18" t="str">
        <f t="shared" ca="1" si="0"/>
        <v>-</v>
      </c>
      <c r="L4451" s="19" t="e">
        <f>IF(G4451=#REF!,#REF!,"FALSO")</f>
        <v>#REF!</v>
      </c>
      <c r="M4451" s="75"/>
      <c r="N4451" s="76"/>
    </row>
    <row r="4452" spans="1:14" ht="15">
      <c r="A4452" s="80"/>
      <c r="B4452" s="81"/>
      <c r="C4452" s="69"/>
      <c r="D4452" s="69"/>
      <c r="E4452" s="69"/>
      <c r="F4452" s="69"/>
      <c r="G4452" s="82"/>
      <c r="H4452" s="78"/>
      <c r="I4452" s="28">
        <f ca="1">SUMIF('IMPORTBFT (ID)'!$A$3:$A$5000,$G$4:$G$7322,'IMPORTBFT (ID)'!$B$3:$B$5000)</f>
        <v>0</v>
      </c>
      <c r="J4452" s="72"/>
      <c r="K4452" s="18" t="str">
        <f t="shared" ca="1" si="0"/>
        <v>-</v>
      </c>
      <c r="L4452" s="19" t="e">
        <f>IF(G4452=#REF!,#REF!,"FALSO")</f>
        <v>#REF!</v>
      </c>
      <c r="M4452" s="75"/>
      <c r="N4452" s="76"/>
    </row>
    <row r="4453" spans="1:14" ht="15">
      <c r="A4453" s="80"/>
      <c r="B4453" s="81"/>
      <c r="C4453" s="69"/>
      <c r="D4453" s="69"/>
      <c r="E4453" s="69"/>
      <c r="F4453" s="69"/>
      <c r="G4453" s="82"/>
      <c r="H4453" s="78"/>
      <c r="I4453" s="28">
        <f ca="1">SUMIF('IMPORTBFT (ID)'!$A$3:$A$5000,$G$4:$G$7322,'IMPORTBFT (ID)'!$B$3:$B$5000)</f>
        <v>0</v>
      </c>
      <c r="J4453" s="72"/>
      <c r="K4453" s="18" t="str">
        <f t="shared" ca="1" si="0"/>
        <v>-</v>
      </c>
      <c r="L4453" s="19" t="e">
        <f>IF(G4453=#REF!,#REF!,"FALSO")</f>
        <v>#REF!</v>
      </c>
      <c r="M4453" s="75"/>
      <c r="N4453" s="76"/>
    </row>
    <row r="4454" spans="1:14" ht="15">
      <c r="A4454" s="80"/>
      <c r="B4454" s="81"/>
      <c r="C4454" s="69"/>
      <c r="D4454" s="69"/>
      <c r="E4454" s="69"/>
      <c r="F4454" s="69"/>
      <c r="G4454" s="82"/>
      <c r="H4454" s="78"/>
      <c r="I4454" s="28">
        <f ca="1">SUMIF('IMPORTBFT (ID)'!$A$3:$A$5000,$G$4:$G$7322,'IMPORTBFT (ID)'!$B$3:$B$5000)</f>
        <v>0</v>
      </c>
      <c r="J4454" s="72"/>
      <c r="K4454" s="18" t="str">
        <f t="shared" ca="1" si="0"/>
        <v>-</v>
      </c>
      <c r="L4454" s="19" t="e">
        <f>IF(G4454=#REF!,#REF!,"FALSO")</f>
        <v>#REF!</v>
      </c>
      <c r="M4454" s="75"/>
      <c r="N4454" s="76"/>
    </row>
    <row r="4455" spans="1:14" ht="15">
      <c r="A4455" s="80"/>
      <c r="B4455" s="81"/>
      <c r="C4455" s="69"/>
      <c r="D4455" s="69"/>
      <c r="E4455" s="69"/>
      <c r="F4455" s="69"/>
      <c r="G4455" s="82"/>
      <c r="H4455" s="78"/>
      <c r="I4455" s="28">
        <f ca="1">SUMIF('IMPORTBFT (ID)'!$A$3:$A$5000,$G$4:$G$7322,'IMPORTBFT (ID)'!$B$3:$B$5000)</f>
        <v>0</v>
      </c>
      <c r="J4455" s="72"/>
      <c r="K4455" s="18" t="str">
        <f t="shared" ca="1" si="0"/>
        <v>-</v>
      </c>
      <c r="L4455" s="19" t="e">
        <f>IF(G4455=#REF!,#REF!,"FALSO")</f>
        <v>#REF!</v>
      </c>
      <c r="M4455" s="75"/>
      <c r="N4455" s="76"/>
    </row>
    <row r="4456" spans="1:14" ht="15">
      <c r="A4456" s="80"/>
      <c r="B4456" s="81"/>
      <c r="C4456" s="69"/>
      <c r="D4456" s="69"/>
      <c r="E4456" s="69"/>
      <c r="F4456" s="69"/>
      <c r="G4456" s="82"/>
      <c r="H4456" s="78"/>
      <c r="I4456" s="28">
        <f ca="1">SUMIF('IMPORTBFT (ID)'!$A$3:$A$5000,$G$4:$G$7322,'IMPORTBFT (ID)'!$B$3:$B$5000)</f>
        <v>0</v>
      </c>
      <c r="J4456" s="72"/>
      <c r="K4456" s="18" t="str">
        <f t="shared" ca="1" si="0"/>
        <v>-</v>
      </c>
      <c r="L4456" s="19" t="e">
        <f>IF(G4456=#REF!,#REF!,"FALSO")</f>
        <v>#REF!</v>
      </c>
      <c r="M4456" s="75"/>
      <c r="N4456" s="76"/>
    </row>
    <row r="4457" spans="1:14" ht="15">
      <c r="A4457" s="80"/>
      <c r="B4457" s="81"/>
      <c r="C4457" s="69"/>
      <c r="D4457" s="69"/>
      <c r="E4457" s="69"/>
      <c r="F4457" s="69"/>
      <c r="G4457" s="82"/>
      <c r="H4457" s="78"/>
      <c r="I4457" s="28">
        <f ca="1">SUMIF('IMPORTBFT (ID)'!$A$3:$A$5000,$G$4:$G$7322,'IMPORTBFT (ID)'!$B$3:$B$5000)</f>
        <v>0</v>
      </c>
      <c r="J4457" s="72"/>
      <c r="K4457" s="18" t="str">
        <f t="shared" ca="1" si="0"/>
        <v>-</v>
      </c>
      <c r="L4457" s="19" t="e">
        <f>IF(G4457=#REF!,#REF!,"FALSO")</f>
        <v>#REF!</v>
      </c>
      <c r="M4457" s="75"/>
      <c r="N4457" s="76"/>
    </row>
    <row r="4458" spans="1:14" ht="15">
      <c r="A4458" s="80"/>
      <c r="B4458" s="81"/>
      <c r="C4458" s="69"/>
      <c r="D4458" s="69"/>
      <c r="E4458" s="69"/>
      <c r="F4458" s="69"/>
      <c r="G4458" s="82"/>
      <c r="H4458" s="78"/>
      <c r="I4458" s="28">
        <f ca="1">SUMIF('IMPORTBFT (ID)'!$A$3:$A$5000,$G$4:$G$7322,'IMPORTBFT (ID)'!$B$3:$B$5000)</f>
        <v>0</v>
      </c>
      <c r="J4458" s="72"/>
      <c r="K4458" s="18" t="str">
        <f t="shared" ca="1" si="0"/>
        <v>-</v>
      </c>
      <c r="L4458" s="19" t="e">
        <f>IF(G4458=#REF!,#REF!,"FALSO")</f>
        <v>#REF!</v>
      </c>
      <c r="M4458" s="75"/>
      <c r="N4458" s="76"/>
    </row>
    <row r="4459" spans="1:14" ht="15">
      <c r="A4459" s="80"/>
      <c r="B4459" s="81"/>
      <c r="C4459" s="69"/>
      <c r="D4459" s="69"/>
      <c r="E4459" s="69"/>
      <c r="F4459" s="69"/>
      <c r="G4459" s="82"/>
      <c r="H4459" s="78"/>
      <c r="I4459" s="28">
        <f ca="1">SUMIF('IMPORTBFT (ID)'!$A$3:$A$5000,$G$4:$G$7322,'IMPORTBFT (ID)'!$B$3:$B$5000)</f>
        <v>0</v>
      </c>
      <c r="J4459" s="72"/>
      <c r="K4459" s="18" t="str">
        <f t="shared" ca="1" si="0"/>
        <v>-</v>
      </c>
      <c r="L4459" s="19" t="e">
        <f>IF(G4459=#REF!,#REF!,"FALSO")</f>
        <v>#REF!</v>
      </c>
      <c r="M4459" s="75"/>
      <c r="N4459" s="76"/>
    </row>
    <row r="4460" spans="1:14" ht="15">
      <c r="A4460" s="80"/>
      <c r="B4460" s="81"/>
      <c r="C4460" s="69"/>
      <c r="D4460" s="69"/>
      <c r="E4460" s="69"/>
      <c r="F4460" s="69"/>
      <c r="G4460" s="82"/>
      <c r="H4460" s="78"/>
      <c r="I4460" s="28">
        <f ca="1">SUMIF('IMPORTBFT (ID)'!$A$3:$A$5000,$G$4:$G$7322,'IMPORTBFT (ID)'!$B$3:$B$5000)</f>
        <v>0</v>
      </c>
      <c r="J4460" s="72"/>
      <c r="K4460" s="18" t="str">
        <f t="shared" ca="1" si="0"/>
        <v>-</v>
      </c>
      <c r="L4460" s="19" t="e">
        <f>IF(G4460=#REF!,#REF!,"FALSO")</f>
        <v>#REF!</v>
      </c>
      <c r="M4460" s="75"/>
      <c r="N4460" s="76"/>
    </row>
    <row r="4461" spans="1:14" ht="15">
      <c r="A4461" s="80"/>
      <c r="B4461" s="81"/>
      <c r="C4461" s="69"/>
      <c r="D4461" s="69"/>
      <c r="E4461" s="69"/>
      <c r="F4461" s="69"/>
      <c r="G4461" s="82"/>
      <c r="H4461" s="78"/>
      <c r="I4461" s="28">
        <f ca="1">SUMIF('IMPORTBFT (ID)'!$A$3:$A$5000,$G$4:$G$7322,'IMPORTBFT (ID)'!$B$3:$B$5000)</f>
        <v>0</v>
      </c>
      <c r="J4461" s="72"/>
      <c r="K4461" s="18" t="str">
        <f t="shared" ca="1" si="0"/>
        <v>-</v>
      </c>
      <c r="L4461" s="19" t="e">
        <f>IF(G4461=#REF!,#REF!,"FALSO")</f>
        <v>#REF!</v>
      </c>
      <c r="M4461" s="75"/>
      <c r="N4461" s="76"/>
    </row>
    <row r="4462" spans="1:14" ht="15">
      <c r="A4462" s="80"/>
      <c r="B4462" s="81"/>
      <c r="C4462" s="69"/>
      <c r="D4462" s="69"/>
      <c r="E4462" s="69"/>
      <c r="F4462" s="69"/>
      <c r="G4462" s="82"/>
      <c r="H4462" s="78"/>
      <c r="I4462" s="28">
        <f ca="1">SUMIF('IMPORTBFT (ID)'!$A$3:$A$5000,$G$4:$G$7322,'IMPORTBFT (ID)'!$B$3:$B$5000)</f>
        <v>0</v>
      </c>
      <c r="J4462" s="72"/>
      <c r="K4462" s="18" t="str">
        <f t="shared" ca="1" si="0"/>
        <v>-</v>
      </c>
      <c r="L4462" s="19" t="e">
        <f>IF(G4462=#REF!,#REF!,"FALSO")</f>
        <v>#REF!</v>
      </c>
      <c r="M4462" s="75"/>
      <c r="N4462" s="76"/>
    </row>
    <row r="4463" spans="1:14" ht="15">
      <c r="A4463" s="80"/>
      <c r="B4463" s="81"/>
      <c r="C4463" s="69"/>
      <c r="D4463" s="69"/>
      <c r="E4463" s="69"/>
      <c r="F4463" s="69"/>
      <c r="G4463" s="82"/>
      <c r="H4463" s="78"/>
      <c r="I4463" s="28">
        <f ca="1">SUMIF('IMPORTBFT (ID)'!$A$3:$A$5000,$G$4:$G$7322,'IMPORTBFT (ID)'!$B$3:$B$5000)</f>
        <v>0</v>
      </c>
      <c r="J4463" s="72"/>
      <c r="K4463" s="18" t="str">
        <f t="shared" ca="1" si="0"/>
        <v>-</v>
      </c>
      <c r="L4463" s="19" t="e">
        <f>IF(G4463=#REF!,#REF!,"FALSO")</f>
        <v>#REF!</v>
      </c>
      <c r="M4463" s="75"/>
      <c r="N4463" s="76"/>
    </row>
    <row r="4464" spans="1:14" ht="15">
      <c r="A4464" s="80"/>
      <c r="B4464" s="81"/>
      <c r="C4464" s="69"/>
      <c r="D4464" s="69"/>
      <c r="E4464" s="69"/>
      <c r="F4464" s="69"/>
      <c r="G4464" s="82"/>
      <c r="H4464" s="78"/>
      <c r="I4464" s="28">
        <f ca="1">SUMIF('IMPORTBFT (ID)'!$A$3:$A$5000,$G$4:$G$7322,'IMPORTBFT (ID)'!$B$3:$B$5000)</f>
        <v>0</v>
      </c>
      <c r="J4464" s="72"/>
      <c r="K4464" s="18" t="str">
        <f t="shared" ca="1" si="0"/>
        <v>-</v>
      </c>
      <c r="L4464" s="19" t="e">
        <f>IF(G4464=#REF!,#REF!,"FALSO")</f>
        <v>#REF!</v>
      </c>
      <c r="M4464" s="75"/>
      <c r="N4464" s="76"/>
    </row>
    <row r="4465" spans="1:14" ht="15">
      <c r="A4465" s="80"/>
      <c r="B4465" s="81"/>
      <c r="C4465" s="69"/>
      <c r="D4465" s="69"/>
      <c r="E4465" s="69"/>
      <c r="F4465" s="69"/>
      <c r="G4465" s="82"/>
      <c r="H4465" s="78"/>
      <c r="I4465" s="28">
        <f ca="1">SUMIF('IMPORTBFT (ID)'!$A$3:$A$5000,$G$4:$G$7322,'IMPORTBFT (ID)'!$B$3:$B$5000)</f>
        <v>0</v>
      </c>
      <c r="J4465" s="72"/>
      <c r="K4465" s="18" t="str">
        <f t="shared" ca="1" si="0"/>
        <v>-</v>
      </c>
      <c r="L4465" s="19" t="e">
        <f>IF(G4465=#REF!,#REF!,"FALSO")</f>
        <v>#REF!</v>
      </c>
      <c r="M4465" s="75"/>
      <c r="N4465" s="76"/>
    </row>
    <row r="4466" spans="1:14" ht="15">
      <c r="A4466" s="80"/>
      <c r="B4466" s="81"/>
      <c r="C4466" s="69"/>
      <c r="D4466" s="69"/>
      <c r="E4466" s="69"/>
      <c r="F4466" s="69"/>
      <c r="G4466" s="82"/>
      <c r="H4466" s="78"/>
      <c r="I4466" s="28">
        <f ca="1">SUMIF('IMPORTBFT (ID)'!$A$3:$A$5000,$G$4:$G$7322,'IMPORTBFT (ID)'!$B$3:$B$5000)</f>
        <v>0</v>
      </c>
      <c r="J4466" s="72"/>
      <c r="K4466" s="18" t="str">
        <f t="shared" ca="1" si="0"/>
        <v>-</v>
      </c>
      <c r="L4466" s="19" t="e">
        <f>IF(G4466=#REF!,#REF!,"FALSO")</f>
        <v>#REF!</v>
      </c>
      <c r="M4466" s="75"/>
      <c r="N4466" s="76"/>
    </row>
    <row r="4467" spans="1:14" ht="15">
      <c r="A4467" s="80"/>
      <c r="B4467" s="81"/>
      <c r="C4467" s="69"/>
      <c r="D4467" s="69"/>
      <c r="E4467" s="69"/>
      <c r="F4467" s="69"/>
      <c r="G4467" s="82"/>
      <c r="H4467" s="78"/>
      <c r="I4467" s="28">
        <f ca="1">SUMIF('IMPORTBFT (ID)'!$A$3:$A$5000,$G$4:$G$7322,'IMPORTBFT (ID)'!$B$3:$B$5000)</f>
        <v>0</v>
      </c>
      <c r="J4467" s="72"/>
      <c r="K4467" s="18" t="str">
        <f t="shared" ca="1" si="0"/>
        <v>-</v>
      </c>
      <c r="L4467" s="19" t="e">
        <f>IF(G4467=#REF!,#REF!,"FALSO")</f>
        <v>#REF!</v>
      </c>
      <c r="M4467" s="75"/>
      <c r="N4467" s="76"/>
    </row>
    <row r="4468" spans="1:14" ht="15">
      <c r="A4468" s="80"/>
      <c r="B4468" s="81"/>
      <c r="C4468" s="69"/>
      <c r="D4468" s="69"/>
      <c r="E4468" s="69"/>
      <c r="F4468" s="69"/>
      <c r="G4468" s="82"/>
      <c r="H4468" s="78"/>
      <c r="I4468" s="28">
        <f ca="1">SUMIF('IMPORTBFT (ID)'!$A$3:$A$5000,$G$4:$G$7322,'IMPORTBFT (ID)'!$B$3:$B$5000)</f>
        <v>0</v>
      </c>
      <c r="J4468" s="72"/>
      <c r="K4468" s="18" t="str">
        <f t="shared" ca="1" si="0"/>
        <v>-</v>
      </c>
      <c r="L4468" s="19" t="e">
        <f>IF(G4468=#REF!,#REF!,"FALSO")</f>
        <v>#REF!</v>
      </c>
      <c r="M4468" s="75"/>
      <c r="N4468" s="76"/>
    </row>
    <row r="4469" spans="1:14" ht="15">
      <c r="A4469" s="80"/>
      <c r="B4469" s="81"/>
      <c r="C4469" s="69"/>
      <c r="D4469" s="69"/>
      <c r="E4469" s="69"/>
      <c r="F4469" s="69"/>
      <c r="G4469" s="82"/>
      <c r="H4469" s="78"/>
      <c r="I4469" s="28">
        <f ca="1">SUMIF('IMPORTBFT (ID)'!$A$3:$A$5000,$G$4:$G$7322,'IMPORTBFT (ID)'!$B$3:$B$5000)</f>
        <v>0</v>
      </c>
      <c r="J4469" s="72"/>
      <c r="K4469" s="18" t="str">
        <f t="shared" ca="1" si="0"/>
        <v>-</v>
      </c>
      <c r="L4469" s="19" t="e">
        <f>IF(G4469=#REF!,#REF!,"FALSO")</f>
        <v>#REF!</v>
      </c>
      <c r="M4469" s="75"/>
      <c r="N4469" s="76"/>
    </row>
    <row r="4470" spans="1:14" ht="15">
      <c r="A4470" s="80"/>
      <c r="B4470" s="81"/>
      <c r="C4470" s="69"/>
      <c r="D4470" s="69"/>
      <c r="E4470" s="69"/>
      <c r="F4470" s="69"/>
      <c r="G4470" s="82"/>
      <c r="H4470" s="78"/>
      <c r="I4470" s="28">
        <f ca="1">SUMIF('IMPORTBFT (ID)'!$A$3:$A$5000,$G$4:$G$7322,'IMPORTBFT (ID)'!$B$3:$B$5000)</f>
        <v>0</v>
      </c>
      <c r="J4470" s="72"/>
      <c r="K4470" s="18" t="str">
        <f t="shared" ca="1" si="0"/>
        <v>-</v>
      </c>
      <c r="L4470" s="19" t="e">
        <f>IF(G4470=#REF!,#REF!,"FALSO")</f>
        <v>#REF!</v>
      </c>
      <c r="M4470" s="75"/>
      <c r="N4470" s="76"/>
    </row>
    <row r="4471" spans="1:14" ht="15">
      <c r="A4471" s="80"/>
      <c r="B4471" s="81"/>
      <c r="C4471" s="69"/>
      <c r="D4471" s="69"/>
      <c r="E4471" s="69"/>
      <c r="F4471" s="69"/>
      <c r="G4471" s="82"/>
      <c r="H4471" s="78"/>
      <c r="I4471" s="28">
        <f ca="1">SUMIF('IMPORTBFT (ID)'!$A$3:$A$5000,$G$4:$G$7322,'IMPORTBFT (ID)'!$B$3:$B$5000)</f>
        <v>0</v>
      </c>
      <c r="J4471" s="72"/>
      <c r="K4471" s="18" t="str">
        <f t="shared" ca="1" si="0"/>
        <v>-</v>
      </c>
      <c r="L4471" s="19" t="e">
        <f>IF(G4471=#REF!,#REF!,"FALSO")</f>
        <v>#REF!</v>
      </c>
      <c r="M4471" s="75"/>
      <c r="N4471" s="76"/>
    </row>
    <row r="4472" spans="1:14" ht="15">
      <c r="A4472" s="80"/>
      <c r="B4472" s="81"/>
      <c r="C4472" s="69"/>
      <c r="D4472" s="69"/>
      <c r="E4472" s="69"/>
      <c r="F4472" s="69"/>
      <c r="G4472" s="82"/>
      <c r="H4472" s="78"/>
      <c r="I4472" s="28">
        <f ca="1">SUMIF('IMPORTBFT (ID)'!$A$3:$A$5000,$G$4:$G$7322,'IMPORTBFT (ID)'!$B$3:$B$5000)</f>
        <v>0</v>
      </c>
      <c r="J4472" s="72"/>
      <c r="K4472" s="18" t="str">
        <f t="shared" ca="1" si="0"/>
        <v>-</v>
      </c>
      <c r="L4472" s="19" t="e">
        <f>IF(G4472=#REF!,#REF!,"FALSO")</f>
        <v>#REF!</v>
      </c>
      <c r="M4472" s="75"/>
      <c r="N4472" s="76"/>
    </row>
    <row r="4473" spans="1:14" ht="15">
      <c r="A4473" s="80"/>
      <c r="B4473" s="81"/>
      <c r="C4473" s="69"/>
      <c r="D4473" s="69"/>
      <c r="E4473" s="69"/>
      <c r="F4473" s="69"/>
      <c r="G4473" s="82"/>
      <c r="H4473" s="78"/>
      <c r="I4473" s="28">
        <f ca="1">SUMIF('IMPORTBFT (ID)'!$A$3:$A$5000,$G$4:$G$7322,'IMPORTBFT (ID)'!$B$3:$B$5000)</f>
        <v>0</v>
      </c>
      <c r="J4473" s="72"/>
      <c r="K4473" s="18" t="str">
        <f t="shared" ca="1" si="0"/>
        <v>-</v>
      </c>
      <c r="L4473" s="19" t="e">
        <f>IF(G4473=#REF!,#REF!,"FALSO")</f>
        <v>#REF!</v>
      </c>
      <c r="M4473" s="75"/>
      <c r="N4473" s="76"/>
    </row>
    <row r="4474" spans="1:14" ht="15">
      <c r="A4474" s="80"/>
      <c r="B4474" s="81"/>
      <c r="C4474" s="69"/>
      <c r="D4474" s="69"/>
      <c r="E4474" s="69"/>
      <c r="F4474" s="69"/>
      <c r="G4474" s="82"/>
      <c r="H4474" s="78"/>
      <c r="I4474" s="28">
        <f ca="1">SUMIF('IMPORTBFT (ID)'!$A$3:$A$5000,$G$4:$G$7322,'IMPORTBFT (ID)'!$B$3:$B$5000)</f>
        <v>0</v>
      </c>
      <c r="J4474" s="72"/>
      <c r="K4474" s="18" t="str">
        <f t="shared" ca="1" si="0"/>
        <v>-</v>
      </c>
      <c r="L4474" s="19" t="e">
        <f>IF(G4474=#REF!,#REF!,"FALSO")</f>
        <v>#REF!</v>
      </c>
      <c r="M4474" s="75"/>
      <c r="N4474" s="76"/>
    </row>
    <row r="4475" spans="1:14" ht="15">
      <c r="A4475" s="80"/>
      <c r="B4475" s="81"/>
      <c r="C4475" s="69"/>
      <c r="D4475" s="69"/>
      <c r="E4475" s="69"/>
      <c r="F4475" s="69"/>
      <c r="G4475" s="82"/>
      <c r="H4475" s="78"/>
      <c r="I4475" s="28">
        <f ca="1">SUMIF('IMPORTBFT (ID)'!$A$3:$A$5000,$G$4:$G$7322,'IMPORTBFT (ID)'!$B$3:$B$5000)</f>
        <v>0</v>
      </c>
      <c r="J4475" s="72"/>
      <c r="K4475" s="18" t="str">
        <f t="shared" ca="1" si="0"/>
        <v>-</v>
      </c>
      <c r="L4475" s="19" t="e">
        <f>IF(G4475=#REF!,#REF!,"FALSO")</f>
        <v>#REF!</v>
      </c>
      <c r="M4475" s="75"/>
      <c r="N4475" s="76"/>
    </row>
    <row r="4476" spans="1:14" ht="15">
      <c r="A4476" s="80"/>
      <c r="B4476" s="81"/>
      <c r="C4476" s="69"/>
      <c r="D4476" s="69"/>
      <c r="E4476" s="69"/>
      <c r="F4476" s="69"/>
      <c r="G4476" s="82"/>
      <c r="H4476" s="78"/>
      <c r="I4476" s="28">
        <f ca="1">SUMIF('IMPORTBFT (ID)'!$A$3:$A$5000,$G$4:$G$7322,'IMPORTBFT (ID)'!$B$3:$B$5000)</f>
        <v>0</v>
      </c>
      <c r="J4476" s="72"/>
      <c r="K4476" s="18" t="str">
        <f t="shared" ca="1" si="0"/>
        <v>-</v>
      </c>
      <c r="L4476" s="19" t="e">
        <f>IF(G4476=#REF!,#REF!,"FALSO")</f>
        <v>#REF!</v>
      </c>
      <c r="M4476" s="75"/>
      <c r="N4476" s="76"/>
    </row>
    <row r="4477" spans="1:14" ht="15">
      <c r="A4477" s="80"/>
      <c r="B4477" s="81"/>
      <c r="C4477" s="69"/>
      <c r="D4477" s="69"/>
      <c r="E4477" s="69"/>
      <c r="F4477" s="69"/>
      <c r="G4477" s="82"/>
      <c r="H4477" s="78"/>
      <c r="I4477" s="28">
        <f ca="1">SUMIF('IMPORTBFT (ID)'!$A$3:$A$5000,$G$4:$G$7322,'IMPORTBFT (ID)'!$B$3:$B$5000)</f>
        <v>0</v>
      </c>
      <c r="J4477" s="72"/>
      <c r="K4477" s="18" t="str">
        <f t="shared" ca="1" si="0"/>
        <v>-</v>
      </c>
      <c r="L4477" s="19" t="e">
        <f>IF(G4477=#REF!,#REF!,"FALSO")</f>
        <v>#REF!</v>
      </c>
      <c r="M4477" s="75"/>
      <c r="N4477" s="76"/>
    </row>
    <row r="4478" spans="1:14" ht="15">
      <c r="A4478" s="80"/>
      <c r="B4478" s="81"/>
      <c r="C4478" s="69"/>
      <c r="D4478" s="69"/>
      <c r="E4478" s="69"/>
      <c r="F4478" s="69"/>
      <c r="G4478" s="82"/>
      <c r="H4478" s="78"/>
      <c r="I4478" s="28">
        <f ca="1">SUMIF('IMPORTBFT (ID)'!$A$3:$A$5000,$G$4:$G$7322,'IMPORTBFT (ID)'!$B$3:$B$5000)</f>
        <v>0</v>
      </c>
      <c r="J4478" s="72"/>
      <c r="K4478" s="18" t="str">
        <f t="shared" ca="1" si="0"/>
        <v>-</v>
      </c>
      <c r="L4478" s="19" t="e">
        <f>IF(G4478=#REF!,#REF!,"FALSO")</f>
        <v>#REF!</v>
      </c>
      <c r="M4478" s="75"/>
      <c r="N4478" s="76"/>
    </row>
    <row r="4479" spans="1:14" ht="15">
      <c r="A4479" s="80"/>
      <c r="B4479" s="81"/>
      <c r="C4479" s="69"/>
      <c r="D4479" s="69"/>
      <c r="E4479" s="69"/>
      <c r="F4479" s="69"/>
      <c r="G4479" s="82"/>
      <c r="H4479" s="78"/>
      <c r="I4479" s="28">
        <f ca="1">SUMIF('IMPORTBFT (ID)'!$A$3:$A$5000,$G$4:$G$7322,'IMPORTBFT (ID)'!$B$3:$B$5000)</f>
        <v>0</v>
      </c>
      <c r="J4479" s="72"/>
      <c r="K4479" s="18" t="str">
        <f t="shared" ca="1" si="0"/>
        <v>-</v>
      </c>
      <c r="L4479" s="19" t="e">
        <f>IF(G4479=#REF!,#REF!,"FALSO")</f>
        <v>#REF!</v>
      </c>
      <c r="M4479" s="75"/>
      <c r="N4479" s="76"/>
    </row>
    <row r="4480" spans="1:14" ht="15">
      <c r="A4480" s="80"/>
      <c r="B4480" s="81"/>
      <c r="C4480" s="69"/>
      <c r="D4480" s="69"/>
      <c r="E4480" s="69"/>
      <c r="F4480" s="69"/>
      <c r="G4480" s="82"/>
      <c r="H4480" s="78"/>
      <c r="I4480" s="28">
        <f ca="1">SUMIF('IMPORTBFT (ID)'!$A$3:$A$5000,$G$4:$G$7322,'IMPORTBFT (ID)'!$B$3:$B$5000)</f>
        <v>0</v>
      </c>
      <c r="J4480" s="72"/>
      <c r="K4480" s="18" t="str">
        <f t="shared" ca="1" si="0"/>
        <v>-</v>
      </c>
      <c r="L4480" s="19" t="e">
        <f>IF(G4480=#REF!,#REF!,"FALSO")</f>
        <v>#REF!</v>
      </c>
      <c r="M4480" s="75"/>
      <c r="N4480" s="76"/>
    </row>
    <row r="4481" spans="1:14" ht="15">
      <c r="A4481" s="80"/>
      <c r="B4481" s="81"/>
      <c r="C4481" s="69"/>
      <c r="D4481" s="69"/>
      <c r="E4481" s="69"/>
      <c r="F4481" s="69"/>
      <c r="G4481" s="82"/>
      <c r="H4481" s="78"/>
      <c r="I4481" s="28">
        <f ca="1">SUMIF('IMPORTBFT (ID)'!$A$3:$A$5000,$G$4:$G$7322,'IMPORTBFT (ID)'!$B$3:$B$5000)</f>
        <v>0</v>
      </c>
      <c r="J4481" s="72"/>
      <c r="K4481" s="18" t="str">
        <f t="shared" ca="1" si="0"/>
        <v>-</v>
      </c>
      <c r="L4481" s="19" t="e">
        <f>IF(G4481=#REF!,#REF!,"FALSO")</f>
        <v>#REF!</v>
      </c>
      <c r="M4481" s="75"/>
      <c r="N4481" s="76"/>
    </row>
    <row r="4482" spans="1:14" ht="15">
      <c r="A4482" s="80"/>
      <c r="B4482" s="81"/>
      <c r="C4482" s="69"/>
      <c r="D4482" s="69"/>
      <c r="E4482" s="69"/>
      <c r="F4482" s="69"/>
      <c r="G4482" s="82"/>
      <c r="H4482" s="78"/>
      <c r="I4482" s="28">
        <f ca="1">SUMIF('IMPORTBFT (ID)'!$A$3:$A$5000,$G$4:$G$7322,'IMPORTBFT (ID)'!$B$3:$B$5000)</f>
        <v>0</v>
      </c>
      <c r="J4482" s="72"/>
      <c r="K4482" s="18" t="str">
        <f t="shared" ca="1" si="0"/>
        <v>-</v>
      </c>
      <c r="L4482" s="19" t="e">
        <f>IF(G4482=#REF!,#REF!,"FALSO")</f>
        <v>#REF!</v>
      </c>
      <c r="M4482" s="75"/>
      <c r="N4482" s="76"/>
    </row>
    <row r="4483" spans="1:14" ht="15">
      <c r="A4483" s="80"/>
      <c r="B4483" s="81"/>
      <c r="C4483" s="69"/>
      <c r="D4483" s="69"/>
      <c r="E4483" s="69"/>
      <c r="F4483" s="69"/>
      <c r="G4483" s="82"/>
      <c r="H4483" s="78"/>
      <c r="I4483" s="28">
        <f ca="1">SUMIF('IMPORTBFT (ID)'!$A$3:$A$5000,$G$4:$G$7322,'IMPORTBFT (ID)'!$B$3:$B$5000)</f>
        <v>0</v>
      </c>
      <c r="J4483" s="72"/>
      <c r="K4483" s="18" t="str">
        <f t="shared" ca="1" si="0"/>
        <v>-</v>
      </c>
      <c r="L4483" s="19" t="e">
        <f>IF(G4483=#REF!,#REF!,"FALSO")</f>
        <v>#REF!</v>
      </c>
      <c r="M4483" s="75"/>
      <c r="N4483" s="76"/>
    </row>
    <row r="4484" spans="1:14" ht="15">
      <c r="A4484" s="80"/>
      <c r="B4484" s="81"/>
      <c r="C4484" s="69"/>
      <c r="D4484" s="69"/>
      <c r="E4484" s="69"/>
      <c r="F4484" s="69"/>
      <c r="G4484" s="82"/>
      <c r="H4484" s="78"/>
      <c r="I4484" s="28">
        <f ca="1">SUMIF('IMPORTBFT (ID)'!$A$3:$A$5000,$G$4:$G$7322,'IMPORTBFT (ID)'!$B$3:$B$5000)</f>
        <v>0</v>
      </c>
      <c r="J4484" s="72"/>
      <c r="K4484" s="18" t="str">
        <f t="shared" ca="1" si="0"/>
        <v>-</v>
      </c>
      <c r="L4484" s="19" t="e">
        <f>IF(G4484=#REF!,#REF!,"FALSO")</f>
        <v>#REF!</v>
      </c>
      <c r="M4484" s="75"/>
      <c r="N4484" s="76"/>
    </row>
    <row r="4485" spans="1:14" ht="15">
      <c r="A4485" s="80"/>
      <c r="B4485" s="81"/>
      <c r="C4485" s="69"/>
      <c r="D4485" s="69"/>
      <c r="E4485" s="69"/>
      <c r="F4485" s="69"/>
      <c r="G4485" s="82"/>
      <c r="H4485" s="78"/>
      <c r="I4485" s="28">
        <f ca="1">SUMIF('IMPORTBFT (ID)'!$A$3:$A$5000,$G$4:$G$7322,'IMPORTBFT (ID)'!$B$3:$B$5000)</f>
        <v>0</v>
      </c>
      <c r="J4485" s="72"/>
      <c r="K4485" s="18" t="str">
        <f t="shared" ca="1" si="0"/>
        <v>-</v>
      </c>
      <c r="L4485" s="19" t="e">
        <f>IF(G4485=#REF!,#REF!,"FALSO")</f>
        <v>#REF!</v>
      </c>
      <c r="M4485" s="75"/>
      <c r="N4485" s="76"/>
    </row>
    <row r="4486" spans="1:14" ht="15">
      <c r="A4486" s="80"/>
      <c r="B4486" s="81"/>
      <c r="C4486" s="69"/>
      <c r="D4486" s="69"/>
      <c r="E4486" s="69"/>
      <c r="F4486" s="69"/>
      <c r="G4486" s="82"/>
      <c r="H4486" s="78"/>
      <c r="I4486" s="28">
        <f ca="1">SUMIF('IMPORTBFT (ID)'!$A$3:$A$5000,$G$4:$G$7322,'IMPORTBFT (ID)'!$B$3:$B$5000)</f>
        <v>0</v>
      </c>
      <c r="J4486" s="72"/>
      <c r="K4486" s="18" t="str">
        <f t="shared" ca="1" si="0"/>
        <v>-</v>
      </c>
      <c r="L4486" s="19" t="e">
        <f>IF(G4486=#REF!,#REF!,"FALSO")</f>
        <v>#REF!</v>
      </c>
      <c r="M4486" s="75"/>
      <c r="N4486" s="76"/>
    </row>
    <row r="4487" spans="1:14" ht="15">
      <c r="A4487" s="80"/>
      <c r="B4487" s="81"/>
      <c r="C4487" s="69"/>
      <c r="D4487" s="69"/>
      <c r="E4487" s="69"/>
      <c r="F4487" s="69"/>
      <c r="G4487" s="82"/>
      <c r="H4487" s="78"/>
      <c r="I4487" s="28">
        <f ca="1">SUMIF('IMPORTBFT (ID)'!$A$3:$A$5000,$G$4:$G$7322,'IMPORTBFT (ID)'!$B$3:$B$5000)</f>
        <v>0</v>
      </c>
      <c r="J4487" s="72"/>
      <c r="K4487" s="18" t="str">
        <f t="shared" ca="1" si="0"/>
        <v>-</v>
      </c>
      <c r="L4487" s="19" t="e">
        <f>IF(G4487=#REF!,#REF!,"FALSO")</f>
        <v>#REF!</v>
      </c>
      <c r="M4487" s="75"/>
      <c r="N4487" s="76"/>
    </row>
    <row r="4488" spans="1:14" ht="15">
      <c r="A4488" s="80"/>
      <c r="B4488" s="81"/>
      <c r="C4488" s="69"/>
      <c r="D4488" s="69"/>
      <c r="E4488" s="69"/>
      <c r="F4488" s="69"/>
      <c r="G4488" s="82"/>
      <c r="H4488" s="78"/>
      <c r="I4488" s="28">
        <f ca="1">SUMIF('IMPORTBFT (ID)'!$A$3:$A$5000,$G$4:$G$7322,'IMPORTBFT (ID)'!$B$3:$B$5000)</f>
        <v>0</v>
      </c>
      <c r="J4488" s="72"/>
      <c r="K4488" s="18" t="str">
        <f t="shared" ca="1" si="0"/>
        <v>-</v>
      </c>
      <c r="L4488" s="19" t="e">
        <f>IF(G4488=#REF!,#REF!,"FALSO")</f>
        <v>#REF!</v>
      </c>
      <c r="M4488" s="75"/>
      <c r="N4488" s="76"/>
    </row>
    <row r="4489" spans="1:14" ht="15">
      <c r="A4489" s="80"/>
      <c r="B4489" s="81"/>
      <c r="C4489" s="69"/>
      <c r="D4489" s="69"/>
      <c r="E4489" s="69"/>
      <c r="F4489" s="69"/>
      <c r="G4489" s="82"/>
      <c r="H4489" s="78"/>
      <c r="I4489" s="28">
        <f ca="1">SUMIF('IMPORTBFT (ID)'!$A$3:$A$5000,$G$4:$G$7322,'IMPORTBFT (ID)'!$B$3:$B$5000)</f>
        <v>0</v>
      </c>
      <c r="J4489" s="72"/>
      <c r="K4489" s="18" t="str">
        <f t="shared" ca="1" si="0"/>
        <v>-</v>
      </c>
      <c r="L4489" s="19" t="e">
        <f>IF(G4489=#REF!,#REF!,"FALSO")</f>
        <v>#REF!</v>
      </c>
      <c r="M4489" s="75"/>
      <c r="N4489" s="76"/>
    </row>
    <row r="4490" spans="1:14" ht="15">
      <c r="A4490" s="80"/>
      <c r="B4490" s="81"/>
      <c r="C4490" s="69"/>
      <c r="D4490" s="69"/>
      <c r="E4490" s="69"/>
      <c r="F4490" s="69"/>
      <c r="G4490" s="82"/>
      <c r="H4490" s="78"/>
      <c r="I4490" s="28">
        <f ca="1">SUMIF('IMPORTBFT (ID)'!$A$3:$A$5000,$G$4:$G$7322,'IMPORTBFT (ID)'!$B$3:$B$5000)</f>
        <v>0</v>
      </c>
      <c r="J4490" s="72"/>
      <c r="K4490" s="18" t="str">
        <f t="shared" ca="1" si="0"/>
        <v>-</v>
      </c>
      <c r="L4490" s="19" t="e">
        <f>IF(G4490=#REF!,#REF!,"FALSO")</f>
        <v>#REF!</v>
      </c>
      <c r="M4490" s="75"/>
      <c r="N4490" s="76"/>
    </row>
    <row r="4491" spans="1:14" ht="15">
      <c r="A4491" s="80"/>
      <c r="B4491" s="81"/>
      <c r="C4491" s="69"/>
      <c r="D4491" s="69"/>
      <c r="E4491" s="69"/>
      <c r="F4491" s="69"/>
      <c r="G4491" s="82"/>
      <c r="H4491" s="78"/>
      <c r="I4491" s="28">
        <f ca="1">SUMIF('IMPORTBFT (ID)'!$A$3:$A$5000,$G$4:$G$7322,'IMPORTBFT (ID)'!$B$3:$B$5000)</f>
        <v>0</v>
      </c>
      <c r="J4491" s="72"/>
      <c r="K4491" s="18" t="str">
        <f t="shared" ca="1" si="0"/>
        <v>-</v>
      </c>
      <c r="L4491" s="19" t="e">
        <f>IF(G4491=#REF!,#REF!,"FALSO")</f>
        <v>#REF!</v>
      </c>
      <c r="M4491" s="75"/>
      <c r="N4491" s="76"/>
    </row>
    <row r="4492" spans="1:14" ht="15">
      <c r="A4492" s="80"/>
      <c r="B4492" s="81"/>
      <c r="C4492" s="69"/>
      <c r="D4492" s="69"/>
      <c r="E4492" s="69"/>
      <c r="F4492" s="69"/>
      <c r="G4492" s="82"/>
      <c r="H4492" s="78"/>
      <c r="I4492" s="28">
        <f ca="1">SUMIF('IMPORTBFT (ID)'!$A$3:$A$5000,$G$4:$G$7322,'IMPORTBFT (ID)'!$B$3:$B$5000)</f>
        <v>0</v>
      </c>
      <c r="J4492" s="72"/>
      <c r="K4492" s="18" t="str">
        <f t="shared" ca="1" si="0"/>
        <v>-</v>
      </c>
      <c r="L4492" s="19" t="e">
        <f>IF(G4492=#REF!,#REF!,"FALSO")</f>
        <v>#REF!</v>
      </c>
      <c r="M4492" s="75"/>
      <c r="N4492" s="76"/>
    </row>
    <row r="4493" spans="1:14" ht="15">
      <c r="A4493" s="80"/>
      <c r="B4493" s="81"/>
      <c r="C4493" s="69"/>
      <c r="D4493" s="69"/>
      <c r="E4493" s="69"/>
      <c r="F4493" s="69"/>
      <c r="G4493" s="82"/>
      <c r="H4493" s="78"/>
      <c r="I4493" s="28">
        <f ca="1">SUMIF('IMPORTBFT (ID)'!$A$3:$A$5000,$G$4:$G$7322,'IMPORTBFT (ID)'!$B$3:$B$5000)</f>
        <v>0</v>
      </c>
      <c r="J4493" s="72"/>
      <c r="K4493" s="18" t="str">
        <f t="shared" ca="1" si="0"/>
        <v>-</v>
      </c>
      <c r="L4493" s="19" t="e">
        <f>IF(G4493=#REF!,#REF!,"FALSO")</f>
        <v>#REF!</v>
      </c>
      <c r="M4493" s="75"/>
      <c r="N4493" s="76"/>
    </row>
    <row r="4494" spans="1:14" ht="15">
      <c r="A4494" s="80"/>
      <c r="B4494" s="81"/>
      <c r="C4494" s="69"/>
      <c r="D4494" s="69"/>
      <c r="E4494" s="69"/>
      <c r="F4494" s="69"/>
      <c r="G4494" s="82"/>
      <c r="H4494" s="78"/>
      <c r="I4494" s="28">
        <f ca="1">SUMIF('IMPORTBFT (ID)'!$A$3:$A$5000,$G$4:$G$7322,'IMPORTBFT (ID)'!$B$3:$B$5000)</f>
        <v>0</v>
      </c>
      <c r="J4494" s="72"/>
      <c r="K4494" s="18" t="str">
        <f t="shared" ca="1" si="0"/>
        <v>-</v>
      </c>
      <c r="L4494" s="19" t="e">
        <f>IF(G4494=#REF!,#REF!,"FALSO")</f>
        <v>#REF!</v>
      </c>
      <c r="M4494" s="75"/>
      <c r="N4494" s="76"/>
    </row>
    <row r="4495" spans="1:14" ht="15">
      <c r="A4495" s="80"/>
      <c r="B4495" s="81"/>
      <c r="C4495" s="69"/>
      <c r="D4495" s="69"/>
      <c r="E4495" s="69"/>
      <c r="F4495" s="69"/>
      <c r="G4495" s="82"/>
      <c r="H4495" s="78"/>
      <c r="I4495" s="28">
        <f ca="1">SUMIF('IMPORTBFT (ID)'!$A$3:$A$5000,$G$4:$G$7322,'IMPORTBFT (ID)'!$B$3:$B$5000)</f>
        <v>0</v>
      </c>
      <c r="J4495" s="72"/>
      <c r="K4495" s="18" t="str">
        <f t="shared" ca="1" si="0"/>
        <v>-</v>
      </c>
      <c r="L4495" s="19" t="e">
        <f>IF(G4495=#REF!,#REF!,"FALSO")</f>
        <v>#REF!</v>
      </c>
      <c r="M4495" s="75"/>
      <c r="N4495" s="76"/>
    </row>
    <row r="4496" spans="1:14" ht="15">
      <c r="A4496" s="80"/>
      <c r="B4496" s="81"/>
      <c r="C4496" s="69"/>
      <c r="D4496" s="69"/>
      <c r="E4496" s="69"/>
      <c r="F4496" s="69"/>
      <c r="G4496" s="82"/>
      <c r="H4496" s="78"/>
      <c r="I4496" s="28">
        <f ca="1">SUMIF('IMPORTBFT (ID)'!$A$3:$A$5000,$G$4:$G$7322,'IMPORTBFT (ID)'!$B$3:$B$5000)</f>
        <v>0</v>
      </c>
      <c r="J4496" s="72"/>
      <c r="K4496" s="18" t="str">
        <f t="shared" ca="1" si="0"/>
        <v>-</v>
      </c>
      <c r="L4496" s="19" t="e">
        <f>IF(G4496=#REF!,#REF!,"FALSO")</f>
        <v>#REF!</v>
      </c>
      <c r="M4496" s="75"/>
      <c r="N4496" s="76"/>
    </row>
    <row r="4497" spans="1:14" ht="15">
      <c r="A4497" s="80"/>
      <c r="B4497" s="81"/>
      <c r="C4497" s="69"/>
      <c r="D4497" s="69"/>
      <c r="E4497" s="69"/>
      <c r="F4497" s="69"/>
      <c r="G4497" s="82"/>
      <c r="H4497" s="78"/>
      <c r="I4497" s="28">
        <f ca="1">SUMIF('IMPORTBFT (ID)'!$A$3:$A$5000,$G$4:$G$7322,'IMPORTBFT (ID)'!$B$3:$B$5000)</f>
        <v>0</v>
      </c>
      <c r="J4497" s="72"/>
      <c r="K4497" s="18" t="str">
        <f t="shared" ca="1" si="0"/>
        <v>-</v>
      </c>
      <c r="L4497" s="19" t="e">
        <f>IF(G4497=#REF!,#REF!,"FALSO")</f>
        <v>#REF!</v>
      </c>
      <c r="M4497" s="75"/>
      <c r="N4497" s="76"/>
    </row>
    <row r="4498" spans="1:14" ht="15">
      <c r="A4498" s="80"/>
      <c r="B4498" s="81"/>
      <c r="C4498" s="69"/>
      <c r="D4498" s="69"/>
      <c r="E4498" s="69"/>
      <c r="F4498" s="69"/>
      <c r="G4498" s="82"/>
      <c r="H4498" s="78"/>
      <c r="I4498" s="28">
        <f ca="1">SUMIF('IMPORTBFT (ID)'!$A$3:$A$5000,$G$4:$G$7322,'IMPORTBFT (ID)'!$B$3:$B$5000)</f>
        <v>0</v>
      </c>
      <c r="J4498" s="72"/>
      <c r="K4498" s="18" t="str">
        <f t="shared" ca="1" si="0"/>
        <v>-</v>
      </c>
      <c r="L4498" s="19" t="e">
        <f>IF(G4498=#REF!,#REF!,"FALSO")</f>
        <v>#REF!</v>
      </c>
      <c r="M4498" s="75"/>
      <c r="N4498" s="76"/>
    </row>
    <row r="4499" spans="1:14" ht="15">
      <c r="A4499" s="80"/>
      <c r="B4499" s="81"/>
      <c r="C4499" s="69"/>
      <c r="D4499" s="69"/>
      <c r="E4499" s="69"/>
      <c r="F4499" s="69"/>
      <c r="G4499" s="82"/>
      <c r="H4499" s="78"/>
      <c r="I4499" s="28">
        <f ca="1">SUMIF('IMPORTBFT (ID)'!$A$3:$A$5000,$G$4:$G$7322,'IMPORTBFT (ID)'!$B$3:$B$5000)</f>
        <v>0</v>
      </c>
      <c r="J4499" s="72"/>
      <c r="K4499" s="18" t="str">
        <f t="shared" ca="1" si="0"/>
        <v>-</v>
      </c>
      <c r="L4499" s="19" t="e">
        <f>IF(G4499=#REF!,#REF!,"FALSO")</f>
        <v>#REF!</v>
      </c>
      <c r="M4499" s="75"/>
      <c r="N4499" s="76"/>
    </row>
    <row r="4500" spans="1:14" ht="15">
      <c r="A4500" s="80"/>
      <c r="B4500" s="81"/>
      <c r="C4500" s="69"/>
      <c r="D4500" s="69"/>
      <c r="E4500" s="69"/>
      <c r="F4500" s="69"/>
      <c r="G4500" s="82"/>
      <c r="H4500" s="78"/>
      <c r="I4500" s="28">
        <f ca="1">SUMIF('IMPORTBFT (ID)'!$A$3:$A$5000,$G$4:$G$7322,'IMPORTBFT (ID)'!$B$3:$B$5000)</f>
        <v>0</v>
      </c>
      <c r="J4500" s="72"/>
      <c r="K4500" s="18" t="str">
        <f t="shared" ca="1" si="0"/>
        <v>-</v>
      </c>
      <c r="L4500" s="19" t="e">
        <f>IF(G4500=#REF!,#REF!,"FALSO")</f>
        <v>#REF!</v>
      </c>
      <c r="M4500" s="75"/>
      <c r="N4500" s="76"/>
    </row>
    <row r="4501" spans="1:14" ht="15">
      <c r="A4501" s="80"/>
      <c r="B4501" s="81"/>
      <c r="C4501" s="69"/>
      <c r="D4501" s="69"/>
      <c r="E4501" s="69"/>
      <c r="F4501" s="69"/>
      <c r="G4501" s="82"/>
      <c r="H4501" s="78"/>
      <c r="I4501" s="28">
        <f ca="1">SUMIF('IMPORTBFT (ID)'!$A$3:$A$5000,$G$4:$G$7322,'IMPORTBFT (ID)'!$B$3:$B$5000)</f>
        <v>0</v>
      </c>
      <c r="J4501" s="72"/>
      <c r="K4501" s="18" t="str">
        <f t="shared" ca="1" si="0"/>
        <v>-</v>
      </c>
      <c r="L4501" s="19" t="e">
        <f>IF(G4501=#REF!,#REF!,"FALSO")</f>
        <v>#REF!</v>
      </c>
      <c r="M4501" s="75"/>
      <c r="N4501" s="76"/>
    </row>
    <row r="4502" spans="1:14" ht="15">
      <c r="A4502" s="80"/>
      <c r="B4502" s="81"/>
      <c r="C4502" s="69"/>
      <c r="D4502" s="69"/>
      <c r="E4502" s="69"/>
      <c r="F4502" s="69"/>
      <c r="G4502" s="82"/>
      <c r="H4502" s="78"/>
      <c r="I4502" s="28">
        <f ca="1">SUMIF('IMPORTBFT (ID)'!$A$3:$A$5000,$G$4:$G$7322,'IMPORTBFT (ID)'!$B$3:$B$5000)</f>
        <v>0</v>
      </c>
      <c r="J4502" s="72"/>
      <c r="K4502" s="18" t="str">
        <f t="shared" ca="1" si="0"/>
        <v>-</v>
      </c>
      <c r="L4502" s="19" t="e">
        <f>IF(G4502=#REF!,#REF!,"FALSO")</f>
        <v>#REF!</v>
      </c>
      <c r="M4502" s="75"/>
      <c r="N4502" s="76"/>
    </row>
    <row r="4503" spans="1:14" ht="15">
      <c r="A4503" s="80"/>
      <c r="B4503" s="81"/>
      <c r="C4503" s="69"/>
      <c r="D4503" s="69"/>
      <c r="E4503" s="69"/>
      <c r="F4503" s="69"/>
      <c r="G4503" s="82"/>
      <c r="H4503" s="78"/>
      <c r="I4503" s="28">
        <f ca="1">SUMIF('IMPORTBFT (ID)'!$A$3:$A$5000,$G$4:$G$7322,'IMPORTBFT (ID)'!$B$3:$B$5000)</f>
        <v>0</v>
      </c>
      <c r="J4503" s="72"/>
      <c r="K4503" s="18" t="str">
        <f t="shared" ca="1" si="0"/>
        <v>-</v>
      </c>
      <c r="L4503" s="19" t="e">
        <f>IF(G4503=#REF!,#REF!,"FALSO")</f>
        <v>#REF!</v>
      </c>
      <c r="M4503" s="75"/>
      <c r="N4503" s="76"/>
    </row>
    <row r="4504" spans="1:14" ht="15">
      <c r="A4504" s="80"/>
      <c r="B4504" s="81"/>
      <c r="C4504" s="69"/>
      <c r="D4504" s="69"/>
      <c r="E4504" s="69"/>
      <c r="F4504" s="69"/>
      <c r="G4504" s="82"/>
      <c r="H4504" s="78"/>
      <c r="I4504" s="28">
        <f ca="1">SUMIF('IMPORTBFT (ID)'!$A$3:$A$5000,$G$4:$G$7322,'IMPORTBFT (ID)'!$B$3:$B$5000)</f>
        <v>0</v>
      </c>
      <c r="J4504" s="72"/>
      <c r="K4504" s="18" t="str">
        <f t="shared" ca="1" si="0"/>
        <v>-</v>
      </c>
      <c r="L4504" s="19" t="e">
        <f>IF(G4504=#REF!,#REF!,"FALSO")</f>
        <v>#REF!</v>
      </c>
      <c r="M4504" s="75"/>
      <c r="N4504" s="76"/>
    </row>
    <row r="4505" spans="1:14" ht="15">
      <c r="A4505" s="80"/>
      <c r="B4505" s="81"/>
      <c r="C4505" s="69"/>
      <c r="D4505" s="69"/>
      <c r="E4505" s="69"/>
      <c r="F4505" s="69"/>
      <c r="G4505" s="82"/>
      <c r="H4505" s="78"/>
      <c r="I4505" s="28">
        <f ca="1">SUMIF('IMPORTBFT (ID)'!$A$3:$A$5000,$G$4:$G$7322,'IMPORTBFT (ID)'!$B$3:$B$5000)</f>
        <v>0</v>
      </c>
      <c r="J4505" s="72"/>
      <c r="K4505" s="18" t="str">
        <f t="shared" ca="1" si="0"/>
        <v>-</v>
      </c>
      <c r="L4505" s="19" t="e">
        <f>IF(G4505=#REF!,#REF!,"FALSO")</f>
        <v>#REF!</v>
      </c>
      <c r="M4505" s="75"/>
      <c r="N4505" s="76"/>
    </row>
    <row r="4506" spans="1:14" ht="15">
      <c r="A4506" s="80"/>
      <c r="B4506" s="81"/>
      <c r="C4506" s="69"/>
      <c r="D4506" s="69"/>
      <c r="E4506" s="69"/>
      <c r="F4506" s="69"/>
      <c r="G4506" s="82"/>
      <c r="H4506" s="78"/>
      <c r="I4506" s="28">
        <f ca="1">SUMIF('IMPORTBFT (ID)'!$A$3:$A$5000,$G$4:$G$7322,'IMPORTBFT (ID)'!$B$3:$B$5000)</f>
        <v>0</v>
      </c>
      <c r="J4506" s="72"/>
      <c r="K4506" s="18" t="str">
        <f t="shared" ca="1" si="0"/>
        <v>-</v>
      </c>
      <c r="L4506" s="19" t="e">
        <f>IF(G4506=#REF!,#REF!,"FALSO")</f>
        <v>#REF!</v>
      </c>
      <c r="M4506" s="75"/>
      <c r="N4506" s="76"/>
    </row>
    <row r="4507" spans="1:14" ht="15">
      <c r="A4507" s="80"/>
      <c r="B4507" s="81"/>
      <c r="C4507" s="69"/>
      <c r="D4507" s="69"/>
      <c r="E4507" s="69"/>
      <c r="F4507" s="69"/>
      <c r="G4507" s="82"/>
      <c r="H4507" s="78"/>
      <c r="I4507" s="28">
        <f ca="1">SUMIF('IMPORTBFT (ID)'!$A$3:$A$5000,$G$4:$G$7322,'IMPORTBFT (ID)'!$B$3:$B$5000)</f>
        <v>0</v>
      </c>
      <c r="J4507" s="72"/>
      <c r="K4507" s="18" t="str">
        <f t="shared" ca="1" si="0"/>
        <v>-</v>
      </c>
      <c r="L4507" s="19" t="e">
        <f>IF(G4507=#REF!,#REF!,"FALSO")</f>
        <v>#REF!</v>
      </c>
      <c r="M4507" s="75"/>
      <c r="N4507" s="76"/>
    </row>
    <row r="4508" spans="1:14" ht="15">
      <c r="A4508" s="80"/>
      <c r="B4508" s="81"/>
      <c r="C4508" s="69"/>
      <c r="D4508" s="69"/>
      <c r="E4508" s="69"/>
      <c r="F4508" s="69"/>
      <c r="G4508" s="82"/>
      <c r="H4508" s="78"/>
      <c r="I4508" s="28">
        <f ca="1">SUMIF('IMPORTBFT (ID)'!$A$3:$A$5000,$G$4:$G$7322,'IMPORTBFT (ID)'!$B$3:$B$5000)</f>
        <v>0</v>
      </c>
      <c r="J4508" s="72"/>
      <c r="K4508" s="18" t="str">
        <f t="shared" ca="1" si="0"/>
        <v>-</v>
      </c>
      <c r="L4508" s="19" t="e">
        <f>IF(G4508=#REF!,#REF!,"FALSO")</f>
        <v>#REF!</v>
      </c>
      <c r="M4508" s="75"/>
      <c r="N4508" s="76"/>
    </row>
    <row r="4509" spans="1:14" ht="15">
      <c r="A4509" s="80"/>
      <c r="B4509" s="81"/>
      <c r="C4509" s="69"/>
      <c r="D4509" s="69"/>
      <c r="E4509" s="69"/>
      <c r="F4509" s="69"/>
      <c r="G4509" s="82"/>
      <c r="H4509" s="78"/>
      <c r="I4509" s="28">
        <f ca="1">SUMIF('IMPORTBFT (ID)'!$A$3:$A$5000,$G$4:$G$7322,'IMPORTBFT (ID)'!$B$3:$B$5000)</f>
        <v>0</v>
      </c>
      <c r="J4509" s="72"/>
      <c r="K4509" s="18" t="str">
        <f t="shared" ca="1" si="0"/>
        <v>-</v>
      </c>
      <c r="L4509" s="19" t="e">
        <f>IF(G4509=#REF!,#REF!,"FALSO")</f>
        <v>#REF!</v>
      </c>
      <c r="M4509" s="75"/>
      <c r="N4509" s="76"/>
    </row>
    <row r="4510" spans="1:14" ht="15">
      <c r="A4510" s="80"/>
      <c r="B4510" s="81"/>
      <c r="C4510" s="69"/>
      <c r="D4510" s="69"/>
      <c r="E4510" s="69"/>
      <c r="F4510" s="69"/>
      <c r="G4510" s="82"/>
      <c r="H4510" s="78"/>
      <c r="I4510" s="28">
        <f ca="1">SUMIF('IMPORTBFT (ID)'!$A$3:$A$5000,$G$4:$G$7322,'IMPORTBFT (ID)'!$B$3:$B$5000)</f>
        <v>0</v>
      </c>
      <c r="J4510" s="72"/>
      <c r="K4510" s="18" t="str">
        <f t="shared" ca="1" si="0"/>
        <v>-</v>
      </c>
      <c r="L4510" s="19" t="e">
        <f>IF(G4510=#REF!,#REF!,"FALSO")</f>
        <v>#REF!</v>
      </c>
      <c r="M4510" s="75"/>
      <c r="N4510" s="76"/>
    </row>
    <row r="4511" spans="1:14" ht="15">
      <c r="A4511" s="80"/>
      <c r="B4511" s="81"/>
      <c r="C4511" s="69"/>
      <c r="D4511" s="69"/>
      <c r="E4511" s="69"/>
      <c r="F4511" s="69"/>
      <c r="G4511" s="82"/>
      <c r="H4511" s="78"/>
      <c r="I4511" s="28">
        <f ca="1">SUMIF('IMPORTBFT (ID)'!$A$3:$A$5000,$G$4:$G$7322,'IMPORTBFT (ID)'!$B$3:$B$5000)</f>
        <v>0</v>
      </c>
      <c r="J4511" s="72"/>
      <c r="K4511" s="18" t="str">
        <f t="shared" ca="1" si="0"/>
        <v>-</v>
      </c>
      <c r="L4511" s="19" t="e">
        <f>IF(G4511=#REF!,#REF!,"FALSO")</f>
        <v>#REF!</v>
      </c>
      <c r="M4511" s="75"/>
      <c r="N4511" s="76"/>
    </row>
    <row r="4512" spans="1:14" ht="15">
      <c r="A4512" s="80"/>
      <c r="B4512" s="81"/>
      <c r="C4512" s="69"/>
      <c r="D4512" s="69"/>
      <c r="E4512" s="69"/>
      <c r="F4512" s="69"/>
      <c r="G4512" s="82"/>
      <c r="H4512" s="78"/>
      <c r="I4512" s="28">
        <f ca="1">SUMIF('IMPORTBFT (ID)'!$A$3:$A$5000,$G$4:$G$7322,'IMPORTBFT (ID)'!$B$3:$B$5000)</f>
        <v>0</v>
      </c>
      <c r="J4512" s="72"/>
      <c r="K4512" s="18" t="str">
        <f t="shared" ca="1" si="0"/>
        <v>-</v>
      </c>
      <c r="L4512" s="19" t="e">
        <f>IF(G4512=#REF!,#REF!,"FALSO")</f>
        <v>#REF!</v>
      </c>
      <c r="M4512" s="75"/>
      <c r="N4512" s="76"/>
    </row>
    <row r="4513" spans="1:14" ht="15">
      <c r="A4513" s="80"/>
      <c r="B4513" s="81"/>
      <c r="C4513" s="69"/>
      <c r="D4513" s="69"/>
      <c r="E4513" s="69"/>
      <c r="F4513" s="69"/>
      <c r="G4513" s="82"/>
      <c r="H4513" s="78"/>
      <c r="I4513" s="28">
        <f ca="1">SUMIF('IMPORTBFT (ID)'!$A$3:$A$5000,$G$4:$G$7322,'IMPORTBFT (ID)'!$B$3:$B$5000)</f>
        <v>0</v>
      </c>
      <c r="J4513" s="72"/>
      <c r="K4513" s="18" t="str">
        <f t="shared" ca="1" si="0"/>
        <v>-</v>
      </c>
      <c r="L4513" s="19" t="e">
        <f>IF(G4513=#REF!,#REF!,"FALSO")</f>
        <v>#REF!</v>
      </c>
      <c r="M4513" s="75"/>
      <c r="N4513" s="76"/>
    </row>
    <row r="4514" spans="1:14" ht="15">
      <c r="A4514" s="80"/>
      <c r="B4514" s="81"/>
      <c r="C4514" s="69"/>
      <c r="D4514" s="69"/>
      <c r="E4514" s="69"/>
      <c r="F4514" s="69"/>
      <c r="G4514" s="82"/>
      <c r="H4514" s="78"/>
      <c r="I4514" s="28">
        <f ca="1">SUMIF('IMPORTBFT (ID)'!$A$3:$A$5000,$G$4:$G$7322,'IMPORTBFT (ID)'!$B$3:$B$5000)</f>
        <v>0</v>
      </c>
      <c r="J4514" s="72"/>
      <c r="K4514" s="18" t="str">
        <f t="shared" ca="1" si="0"/>
        <v>-</v>
      </c>
      <c r="L4514" s="19" t="e">
        <f>IF(G4514=#REF!,#REF!,"FALSO")</f>
        <v>#REF!</v>
      </c>
      <c r="M4514" s="75"/>
      <c r="N4514" s="76"/>
    </row>
    <row r="4515" spans="1:14" ht="15">
      <c r="A4515" s="80"/>
      <c r="B4515" s="81"/>
      <c r="C4515" s="69"/>
      <c r="D4515" s="69"/>
      <c r="E4515" s="69"/>
      <c r="F4515" s="69"/>
      <c r="G4515" s="82"/>
      <c r="H4515" s="78"/>
      <c r="I4515" s="28">
        <f ca="1">SUMIF('IMPORTBFT (ID)'!$A$3:$A$5000,$G$4:$G$7322,'IMPORTBFT (ID)'!$B$3:$B$5000)</f>
        <v>0</v>
      </c>
      <c r="J4515" s="72"/>
      <c r="K4515" s="18" t="str">
        <f t="shared" ca="1" si="0"/>
        <v>-</v>
      </c>
      <c r="L4515" s="19" t="e">
        <f>IF(G4515=#REF!,#REF!,"FALSO")</f>
        <v>#REF!</v>
      </c>
      <c r="M4515" s="75"/>
      <c r="N4515" s="76"/>
    </row>
    <row r="4516" spans="1:14" ht="15">
      <c r="A4516" s="80"/>
      <c r="B4516" s="81"/>
      <c r="C4516" s="69"/>
      <c r="D4516" s="69"/>
      <c r="E4516" s="69"/>
      <c r="F4516" s="69"/>
      <c r="G4516" s="82"/>
      <c r="H4516" s="78"/>
      <c r="I4516" s="28">
        <f ca="1">SUMIF('IMPORTBFT (ID)'!$A$3:$A$5000,$G$4:$G$7322,'IMPORTBFT (ID)'!$B$3:$B$5000)</f>
        <v>0</v>
      </c>
      <c r="J4516" s="72"/>
      <c r="K4516" s="18" t="str">
        <f t="shared" ca="1" si="0"/>
        <v>-</v>
      </c>
      <c r="L4516" s="19" t="e">
        <f>IF(G4516=#REF!,#REF!,"FALSO")</f>
        <v>#REF!</v>
      </c>
      <c r="M4516" s="75"/>
      <c r="N4516" s="76"/>
    </row>
    <row r="4517" spans="1:14" ht="15">
      <c r="A4517" s="80"/>
      <c r="B4517" s="81"/>
      <c r="C4517" s="69"/>
      <c r="D4517" s="69"/>
      <c r="E4517" s="69"/>
      <c r="F4517" s="69"/>
      <c r="G4517" s="82"/>
      <c r="H4517" s="78"/>
      <c r="I4517" s="28">
        <f ca="1">SUMIF('IMPORTBFT (ID)'!$A$3:$A$5000,$G$4:$G$7322,'IMPORTBFT (ID)'!$B$3:$B$5000)</f>
        <v>0</v>
      </c>
      <c r="J4517" s="72"/>
      <c r="K4517" s="18" t="str">
        <f t="shared" ca="1" si="0"/>
        <v>-</v>
      </c>
      <c r="L4517" s="19" t="e">
        <f>IF(G4517=#REF!,#REF!,"FALSO")</f>
        <v>#REF!</v>
      </c>
      <c r="M4517" s="75"/>
      <c r="N4517" s="76"/>
    </row>
    <row r="4518" spans="1:14" ht="15">
      <c r="A4518" s="80"/>
      <c r="B4518" s="81"/>
      <c r="C4518" s="69"/>
      <c r="D4518" s="69"/>
      <c r="E4518" s="69"/>
      <c r="F4518" s="69"/>
      <c r="G4518" s="82"/>
      <c r="H4518" s="78"/>
      <c r="I4518" s="28">
        <f ca="1">SUMIF('IMPORTBFT (ID)'!$A$3:$A$5000,$G$4:$G$7322,'IMPORTBFT (ID)'!$B$3:$B$5000)</f>
        <v>0</v>
      </c>
      <c r="J4518" s="72"/>
      <c r="K4518" s="18" t="str">
        <f t="shared" ca="1" si="0"/>
        <v>-</v>
      </c>
      <c r="L4518" s="19" t="e">
        <f>IF(G4518=#REF!,#REF!,"FALSO")</f>
        <v>#REF!</v>
      </c>
      <c r="M4518" s="75"/>
      <c r="N4518" s="76"/>
    </row>
    <row r="4519" spans="1:14" ht="15">
      <c r="A4519" s="80"/>
      <c r="B4519" s="81"/>
      <c r="C4519" s="69"/>
      <c r="D4519" s="69"/>
      <c r="E4519" s="69"/>
      <c r="F4519" s="69"/>
      <c r="G4519" s="82"/>
      <c r="H4519" s="78"/>
      <c r="I4519" s="28">
        <f ca="1">SUMIF('IMPORTBFT (ID)'!$A$3:$A$5000,$G$4:$G$7322,'IMPORTBFT (ID)'!$B$3:$B$5000)</f>
        <v>0</v>
      </c>
      <c r="J4519" s="72"/>
      <c r="K4519" s="18" t="str">
        <f t="shared" ca="1" si="0"/>
        <v>-</v>
      </c>
      <c r="L4519" s="19" t="e">
        <f>IF(G4519=#REF!,#REF!,"FALSO")</f>
        <v>#REF!</v>
      </c>
      <c r="M4519" s="75"/>
      <c r="N4519" s="76"/>
    </row>
    <row r="4520" spans="1:14" ht="15">
      <c r="A4520" s="80"/>
      <c r="B4520" s="81"/>
      <c r="C4520" s="69"/>
      <c r="D4520" s="69"/>
      <c r="E4520" s="69"/>
      <c r="F4520" s="69"/>
      <c r="G4520" s="82"/>
      <c r="H4520" s="78"/>
      <c r="I4520" s="28">
        <f ca="1">SUMIF('IMPORTBFT (ID)'!$A$3:$A$5000,$G$4:$G$7322,'IMPORTBFT (ID)'!$B$3:$B$5000)</f>
        <v>0</v>
      </c>
      <c r="J4520" s="72"/>
      <c r="K4520" s="18" t="str">
        <f t="shared" ca="1" si="0"/>
        <v>-</v>
      </c>
      <c r="L4520" s="19" t="e">
        <f>IF(G4520=#REF!,#REF!,"FALSO")</f>
        <v>#REF!</v>
      </c>
      <c r="M4520" s="75"/>
      <c r="N4520" s="76"/>
    </row>
    <row r="4521" spans="1:14" ht="15">
      <c r="A4521" s="80"/>
      <c r="B4521" s="81"/>
      <c r="C4521" s="69"/>
      <c r="D4521" s="69"/>
      <c r="E4521" s="69"/>
      <c r="F4521" s="69"/>
      <c r="G4521" s="82"/>
      <c r="H4521" s="78"/>
      <c r="I4521" s="28">
        <f ca="1">SUMIF('IMPORTBFT (ID)'!$A$3:$A$5000,$G$4:$G$7322,'IMPORTBFT (ID)'!$B$3:$B$5000)</f>
        <v>0</v>
      </c>
      <c r="J4521" s="72"/>
      <c r="K4521" s="18" t="str">
        <f t="shared" ca="1" si="0"/>
        <v>-</v>
      </c>
      <c r="L4521" s="19" t="e">
        <f>IF(G4521=#REF!,#REF!,"FALSO")</f>
        <v>#REF!</v>
      </c>
      <c r="M4521" s="75"/>
      <c r="N4521" s="76"/>
    </row>
    <row r="4522" spans="1:14" ht="15">
      <c r="A4522" s="80"/>
      <c r="B4522" s="81"/>
      <c r="C4522" s="69"/>
      <c r="D4522" s="69"/>
      <c r="E4522" s="69"/>
      <c r="F4522" s="69"/>
      <c r="G4522" s="82"/>
      <c r="H4522" s="78"/>
      <c r="I4522" s="28">
        <f ca="1">SUMIF('IMPORTBFT (ID)'!$A$3:$A$5000,$G$4:$G$7322,'IMPORTBFT (ID)'!$B$3:$B$5000)</f>
        <v>0</v>
      </c>
      <c r="J4522" s="72"/>
      <c r="K4522" s="18" t="str">
        <f t="shared" ca="1" si="0"/>
        <v>-</v>
      </c>
      <c r="L4522" s="19" t="e">
        <f>IF(G4522=#REF!,#REF!,"FALSO")</f>
        <v>#REF!</v>
      </c>
      <c r="M4522" s="75"/>
      <c r="N4522" s="76"/>
    </row>
    <row r="4523" spans="1:14" ht="15">
      <c r="A4523" s="80"/>
      <c r="B4523" s="81"/>
      <c r="C4523" s="69"/>
      <c r="D4523" s="69"/>
      <c r="E4523" s="69"/>
      <c r="F4523" s="69"/>
      <c r="G4523" s="82"/>
      <c r="H4523" s="78"/>
      <c r="I4523" s="28">
        <f ca="1">SUMIF('IMPORTBFT (ID)'!$A$3:$A$5000,$G$4:$G$7322,'IMPORTBFT (ID)'!$B$3:$B$5000)</f>
        <v>0</v>
      </c>
      <c r="J4523" s="72"/>
      <c r="K4523" s="18" t="str">
        <f t="shared" ca="1" si="0"/>
        <v>-</v>
      </c>
      <c r="L4523" s="19" t="e">
        <f>IF(G4523=#REF!,#REF!,"FALSO")</f>
        <v>#REF!</v>
      </c>
      <c r="M4523" s="75"/>
      <c r="N4523" s="76"/>
    </row>
    <row r="4524" spans="1:14" ht="15">
      <c r="A4524" s="80"/>
      <c r="B4524" s="81"/>
      <c r="C4524" s="69"/>
      <c r="D4524" s="69"/>
      <c r="E4524" s="69"/>
      <c r="F4524" s="69"/>
      <c r="G4524" s="82"/>
      <c r="H4524" s="78"/>
      <c r="I4524" s="28">
        <f ca="1">SUMIF('IMPORTBFT (ID)'!$A$3:$A$5000,$G$4:$G$7322,'IMPORTBFT (ID)'!$B$3:$B$5000)</f>
        <v>0</v>
      </c>
      <c r="J4524" s="72"/>
      <c r="K4524" s="18" t="str">
        <f t="shared" ca="1" si="0"/>
        <v>-</v>
      </c>
      <c r="L4524" s="19" t="e">
        <f>IF(G4524=#REF!,#REF!,"FALSO")</f>
        <v>#REF!</v>
      </c>
      <c r="M4524" s="75"/>
      <c r="N4524" s="76"/>
    </row>
    <row r="4525" spans="1:14" ht="15">
      <c r="A4525" s="80"/>
      <c r="B4525" s="81"/>
      <c r="C4525" s="69"/>
      <c r="D4525" s="69"/>
      <c r="E4525" s="69"/>
      <c r="F4525" s="69"/>
      <c r="G4525" s="82"/>
      <c r="H4525" s="78"/>
      <c r="I4525" s="28">
        <f ca="1">SUMIF('IMPORTBFT (ID)'!$A$3:$A$5000,$G$4:$G$7322,'IMPORTBFT (ID)'!$B$3:$B$5000)</f>
        <v>0</v>
      </c>
      <c r="J4525" s="72"/>
      <c r="K4525" s="18" t="str">
        <f t="shared" ca="1" si="0"/>
        <v>-</v>
      </c>
      <c r="L4525" s="19" t="e">
        <f>IF(G4525=#REF!,#REF!,"FALSO")</f>
        <v>#REF!</v>
      </c>
      <c r="M4525" s="75"/>
      <c r="N4525" s="76"/>
    </row>
    <row r="4526" spans="1:14" ht="15">
      <c r="A4526" s="80"/>
      <c r="B4526" s="81"/>
      <c r="C4526" s="69"/>
      <c r="D4526" s="69"/>
      <c r="E4526" s="69"/>
      <c r="F4526" s="69"/>
      <c r="G4526" s="82"/>
      <c r="H4526" s="78"/>
      <c r="I4526" s="28">
        <f ca="1">SUMIF('IMPORTBFT (ID)'!$A$3:$A$5000,$G$4:$G$7322,'IMPORTBFT (ID)'!$B$3:$B$5000)</f>
        <v>0</v>
      </c>
      <c r="J4526" s="72"/>
      <c r="K4526" s="18" t="str">
        <f t="shared" ca="1" si="0"/>
        <v>-</v>
      </c>
      <c r="L4526" s="19" t="e">
        <f>IF(G4526=#REF!,#REF!,"FALSO")</f>
        <v>#REF!</v>
      </c>
      <c r="M4526" s="75"/>
      <c r="N4526" s="76"/>
    </row>
    <row r="4527" spans="1:14" ht="15">
      <c r="A4527" s="80"/>
      <c r="B4527" s="81"/>
      <c r="C4527" s="69"/>
      <c r="D4527" s="69"/>
      <c r="E4527" s="69"/>
      <c r="F4527" s="69"/>
      <c r="G4527" s="82"/>
      <c r="H4527" s="78"/>
      <c r="I4527" s="28">
        <f ca="1">SUMIF('IMPORTBFT (ID)'!$A$3:$A$5000,$G$4:$G$7322,'IMPORTBFT (ID)'!$B$3:$B$5000)</f>
        <v>0</v>
      </c>
      <c r="J4527" s="72"/>
      <c r="K4527" s="18" t="str">
        <f t="shared" ca="1" si="0"/>
        <v>-</v>
      </c>
      <c r="L4527" s="19" t="e">
        <f>IF(G4527=#REF!,#REF!,"FALSO")</f>
        <v>#REF!</v>
      </c>
      <c r="M4527" s="75"/>
      <c r="N4527" s="76"/>
    </row>
    <row r="4528" spans="1:14" ht="15">
      <c r="A4528" s="80"/>
      <c r="B4528" s="81"/>
      <c r="C4528" s="69"/>
      <c r="D4528" s="69"/>
      <c r="E4528" s="69"/>
      <c r="F4528" s="69"/>
      <c r="G4528" s="82"/>
      <c r="H4528" s="78"/>
      <c r="I4528" s="28">
        <f ca="1">SUMIF('IMPORTBFT (ID)'!$A$3:$A$5000,$G$4:$G$7322,'IMPORTBFT (ID)'!$B$3:$B$5000)</f>
        <v>0</v>
      </c>
      <c r="J4528" s="72"/>
      <c r="K4528" s="18" t="str">
        <f t="shared" ca="1" si="0"/>
        <v>-</v>
      </c>
      <c r="L4528" s="19" t="e">
        <f>IF(G4528=#REF!,#REF!,"FALSO")</f>
        <v>#REF!</v>
      </c>
      <c r="M4528" s="75"/>
      <c r="N4528" s="76"/>
    </row>
    <row r="4529" spans="1:14" ht="15">
      <c r="A4529" s="80"/>
      <c r="B4529" s="81"/>
      <c r="C4529" s="69"/>
      <c r="D4529" s="69"/>
      <c r="E4529" s="69"/>
      <c r="F4529" s="69"/>
      <c r="G4529" s="82"/>
      <c r="H4529" s="78"/>
      <c r="I4529" s="28">
        <f ca="1">SUMIF('IMPORTBFT (ID)'!$A$3:$A$5000,$G$4:$G$7322,'IMPORTBFT (ID)'!$B$3:$B$5000)</f>
        <v>0</v>
      </c>
      <c r="J4529" s="72"/>
      <c r="K4529" s="18" t="str">
        <f t="shared" ca="1" si="0"/>
        <v>-</v>
      </c>
      <c r="L4529" s="19" t="e">
        <f>IF(G4529=#REF!,#REF!,"FALSO")</f>
        <v>#REF!</v>
      </c>
      <c r="M4529" s="75"/>
      <c r="N4529" s="76"/>
    </row>
    <row r="4530" spans="1:14" ht="15">
      <c r="A4530" s="80"/>
      <c r="B4530" s="81"/>
      <c r="C4530" s="69"/>
      <c r="D4530" s="69"/>
      <c r="E4530" s="69"/>
      <c r="F4530" s="69"/>
      <c r="G4530" s="82"/>
      <c r="H4530" s="78"/>
      <c r="I4530" s="28">
        <f ca="1">SUMIF('IMPORTBFT (ID)'!$A$3:$A$5000,$G$4:$G$7322,'IMPORTBFT (ID)'!$B$3:$B$5000)</f>
        <v>0</v>
      </c>
      <c r="J4530" s="72"/>
      <c r="K4530" s="18" t="str">
        <f t="shared" ca="1" si="0"/>
        <v>-</v>
      </c>
      <c r="L4530" s="19" t="e">
        <f>IF(G4530=#REF!,#REF!,"FALSO")</f>
        <v>#REF!</v>
      </c>
      <c r="M4530" s="75"/>
      <c r="N4530" s="76"/>
    </row>
    <row r="4531" spans="1:14" ht="15">
      <c r="A4531" s="80"/>
      <c r="B4531" s="81"/>
      <c r="C4531" s="69"/>
      <c r="D4531" s="69"/>
      <c r="E4531" s="69"/>
      <c r="F4531" s="69"/>
      <c r="G4531" s="82"/>
      <c r="H4531" s="78"/>
      <c r="I4531" s="28">
        <f ca="1">SUMIF('IMPORTBFT (ID)'!$A$3:$A$5000,$G$4:$G$7322,'IMPORTBFT (ID)'!$B$3:$B$5000)</f>
        <v>0</v>
      </c>
      <c r="J4531" s="72"/>
      <c r="K4531" s="18" t="str">
        <f t="shared" ca="1" si="0"/>
        <v>-</v>
      </c>
      <c r="L4531" s="19" t="e">
        <f>IF(G4531=#REF!,#REF!,"FALSO")</f>
        <v>#REF!</v>
      </c>
      <c r="M4531" s="75"/>
      <c r="N4531" s="76"/>
    </row>
    <row r="4532" spans="1:14" ht="15">
      <c r="A4532" s="80"/>
      <c r="B4532" s="81"/>
      <c r="C4532" s="69"/>
      <c r="D4532" s="69"/>
      <c r="E4532" s="69"/>
      <c r="F4532" s="69"/>
      <c r="G4532" s="82"/>
      <c r="H4532" s="78"/>
      <c r="I4532" s="28">
        <f ca="1">SUMIF('IMPORTBFT (ID)'!$A$3:$A$5000,$G$4:$G$7322,'IMPORTBFT (ID)'!$B$3:$B$5000)</f>
        <v>0</v>
      </c>
      <c r="J4532" s="72"/>
      <c r="K4532" s="18" t="str">
        <f t="shared" ca="1" si="0"/>
        <v>-</v>
      </c>
      <c r="L4532" s="19" t="e">
        <f>IF(G4532=#REF!,#REF!,"FALSO")</f>
        <v>#REF!</v>
      </c>
      <c r="M4532" s="75"/>
      <c r="N4532" s="76"/>
    </row>
    <row r="4533" spans="1:14" ht="15">
      <c r="A4533" s="80"/>
      <c r="B4533" s="81"/>
      <c r="C4533" s="69"/>
      <c r="D4533" s="69"/>
      <c r="E4533" s="69"/>
      <c r="F4533" s="69"/>
      <c r="G4533" s="82"/>
      <c r="H4533" s="78"/>
      <c r="I4533" s="28">
        <f ca="1">SUMIF('IMPORTBFT (ID)'!$A$3:$A$5000,$G$4:$G$7322,'IMPORTBFT (ID)'!$B$3:$B$5000)</f>
        <v>0</v>
      </c>
      <c r="J4533" s="72"/>
      <c r="K4533" s="18" t="str">
        <f t="shared" ca="1" si="0"/>
        <v>-</v>
      </c>
      <c r="L4533" s="19" t="e">
        <f>IF(G4533=#REF!,#REF!,"FALSO")</f>
        <v>#REF!</v>
      </c>
      <c r="M4533" s="75"/>
      <c r="N4533" s="76"/>
    </row>
    <row r="4534" spans="1:14" ht="15">
      <c r="A4534" s="80"/>
      <c r="B4534" s="81"/>
      <c r="C4534" s="69"/>
      <c r="D4534" s="69"/>
      <c r="E4534" s="69"/>
      <c r="F4534" s="69"/>
      <c r="G4534" s="82"/>
      <c r="H4534" s="78"/>
      <c r="I4534" s="28">
        <f ca="1">SUMIF('IMPORTBFT (ID)'!$A$3:$A$5000,$G$4:$G$7322,'IMPORTBFT (ID)'!$B$3:$B$5000)</f>
        <v>0</v>
      </c>
      <c r="J4534" s="72"/>
      <c r="K4534" s="18" t="str">
        <f t="shared" ca="1" si="0"/>
        <v>-</v>
      </c>
      <c r="L4534" s="19" t="e">
        <f>IF(G4534=#REF!,#REF!,"FALSO")</f>
        <v>#REF!</v>
      </c>
      <c r="M4534" s="75"/>
      <c r="N4534" s="76"/>
    </row>
    <row r="4535" spans="1:14" ht="15">
      <c r="A4535" s="80"/>
      <c r="B4535" s="81"/>
      <c r="C4535" s="69"/>
      <c r="D4535" s="69"/>
      <c r="E4535" s="69"/>
      <c r="F4535" s="69"/>
      <c r="G4535" s="82"/>
      <c r="H4535" s="78"/>
      <c r="I4535" s="28">
        <f ca="1">SUMIF('IMPORTBFT (ID)'!$A$3:$A$5000,$G$4:$G$7322,'IMPORTBFT (ID)'!$B$3:$B$5000)</f>
        <v>0</v>
      </c>
      <c r="J4535" s="72"/>
      <c r="K4535" s="18" t="str">
        <f t="shared" ca="1" si="0"/>
        <v>-</v>
      </c>
      <c r="L4535" s="19" t="e">
        <f>IF(G4535=#REF!,#REF!,"FALSO")</f>
        <v>#REF!</v>
      </c>
      <c r="M4535" s="75"/>
      <c r="N4535" s="76"/>
    </row>
    <row r="4536" spans="1:14" ht="15">
      <c r="A4536" s="80"/>
      <c r="B4536" s="81"/>
      <c r="C4536" s="69"/>
      <c r="D4536" s="69"/>
      <c r="E4536" s="69"/>
      <c r="F4536" s="69"/>
      <c r="G4536" s="82"/>
      <c r="H4536" s="78"/>
      <c r="I4536" s="28">
        <f ca="1">SUMIF('IMPORTBFT (ID)'!$A$3:$A$5000,$G$4:$G$7322,'IMPORTBFT (ID)'!$B$3:$B$5000)</f>
        <v>0</v>
      </c>
      <c r="J4536" s="72"/>
      <c r="K4536" s="18" t="str">
        <f t="shared" ca="1" si="0"/>
        <v>-</v>
      </c>
      <c r="L4536" s="19" t="e">
        <f>IF(G4536=#REF!,#REF!,"FALSO")</f>
        <v>#REF!</v>
      </c>
      <c r="M4536" s="75"/>
      <c r="N4536" s="76"/>
    </row>
    <row r="4537" spans="1:14" ht="15">
      <c r="A4537" s="80"/>
      <c r="B4537" s="81"/>
      <c r="C4537" s="69"/>
      <c r="D4537" s="69"/>
      <c r="E4537" s="69"/>
      <c r="F4537" s="69"/>
      <c r="G4537" s="82"/>
      <c r="H4537" s="78"/>
      <c r="I4537" s="28">
        <f ca="1">SUMIF('IMPORTBFT (ID)'!$A$3:$A$5000,$G$4:$G$7322,'IMPORTBFT (ID)'!$B$3:$B$5000)</f>
        <v>0</v>
      </c>
      <c r="J4537" s="72"/>
      <c r="K4537" s="18" t="str">
        <f t="shared" ca="1" si="0"/>
        <v>-</v>
      </c>
      <c r="L4537" s="19" t="e">
        <f>IF(G4537=#REF!,#REF!,"FALSO")</f>
        <v>#REF!</v>
      </c>
      <c r="M4537" s="75"/>
      <c r="N4537" s="76"/>
    </row>
    <row r="4538" spans="1:14" ht="15">
      <c r="A4538" s="80"/>
      <c r="B4538" s="81"/>
      <c r="C4538" s="69"/>
      <c r="D4538" s="69"/>
      <c r="E4538" s="69"/>
      <c r="F4538" s="69"/>
      <c r="G4538" s="82"/>
      <c r="H4538" s="78"/>
      <c r="I4538" s="28">
        <f ca="1">SUMIF('IMPORTBFT (ID)'!$A$3:$A$5000,$G$4:$G$7322,'IMPORTBFT (ID)'!$B$3:$B$5000)</f>
        <v>0</v>
      </c>
      <c r="J4538" s="72"/>
      <c r="K4538" s="18" t="str">
        <f t="shared" ca="1" si="0"/>
        <v>-</v>
      </c>
      <c r="L4538" s="19" t="e">
        <f>IF(G4538=#REF!,#REF!,"FALSO")</f>
        <v>#REF!</v>
      </c>
      <c r="M4538" s="75"/>
      <c r="N4538" s="76"/>
    </row>
    <row r="4539" spans="1:14" ht="15">
      <c r="A4539" s="80"/>
      <c r="B4539" s="81"/>
      <c r="C4539" s="69"/>
      <c r="D4539" s="69"/>
      <c r="E4539" s="69"/>
      <c r="F4539" s="69"/>
      <c r="G4539" s="82"/>
      <c r="H4539" s="78"/>
      <c r="I4539" s="28">
        <f ca="1">SUMIF('IMPORTBFT (ID)'!$A$3:$A$5000,$G$4:$G$7322,'IMPORTBFT (ID)'!$B$3:$B$5000)</f>
        <v>0</v>
      </c>
      <c r="J4539" s="72"/>
      <c r="K4539" s="18" t="str">
        <f t="shared" ca="1" si="0"/>
        <v>-</v>
      </c>
      <c r="L4539" s="19" t="e">
        <f>IF(G4539=#REF!,#REF!,"FALSO")</f>
        <v>#REF!</v>
      </c>
      <c r="M4539" s="75"/>
      <c r="N4539" s="76"/>
    </row>
    <row r="4540" spans="1:14" ht="15">
      <c r="A4540" s="80"/>
      <c r="B4540" s="81"/>
      <c r="C4540" s="69"/>
      <c r="D4540" s="69"/>
      <c r="E4540" s="69"/>
      <c r="F4540" s="69"/>
      <c r="G4540" s="82"/>
      <c r="H4540" s="78"/>
      <c r="I4540" s="28">
        <f ca="1">SUMIF('IMPORTBFT (ID)'!$A$3:$A$5000,$G$4:$G$7322,'IMPORTBFT (ID)'!$B$3:$B$5000)</f>
        <v>0</v>
      </c>
      <c r="J4540" s="72"/>
      <c r="K4540" s="18" t="str">
        <f t="shared" ca="1" si="0"/>
        <v>-</v>
      </c>
      <c r="L4540" s="19" t="e">
        <f>IF(G4540=#REF!,#REF!,"FALSO")</f>
        <v>#REF!</v>
      </c>
      <c r="M4540" s="75"/>
      <c r="N4540" s="76"/>
    </row>
    <row r="4541" spans="1:14" ht="15">
      <c r="A4541" s="80"/>
      <c r="B4541" s="81"/>
      <c r="C4541" s="69"/>
      <c r="D4541" s="69"/>
      <c r="E4541" s="69"/>
      <c r="F4541" s="69"/>
      <c r="G4541" s="82"/>
      <c r="H4541" s="78"/>
      <c r="I4541" s="28">
        <f ca="1">SUMIF('IMPORTBFT (ID)'!$A$3:$A$5000,$G$4:$G$7322,'IMPORTBFT (ID)'!$B$3:$B$5000)</f>
        <v>0</v>
      </c>
      <c r="J4541" s="72"/>
      <c r="K4541" s="18" t="str">
        <f t="shared" ca="1" si="0"/>
        <v>-</v>
      </c>
      <c r="L4541" s="19" t="e">
        <f>IF(G4541=#REF!,#REF!,"FALSO")</f>
        <v>#REF!</v>
      </c>
      <c r="M4541" s="75"/>
      <c r="N4541" s="76"/>
    </row>
    <row r="4542" spans="1:14" ht="15">
      <c r="A4542" s="80"/>
      <c r="B4542" s="81"/>
      <c r="C4542" s="69"/>
      <c r="D4542" s="69"/>
      <c r="E4542" s="69"/>
      <c r="F4542" s="69"/>
      <c r="G4542" s="82"/>
      <c r="H4542" s="78"/>
      <c r="I4542" s="28">
        <f ca="1">SUMIF('IMPORTBFT (ID)'!$A$3:$A$5000,$G$4:$G$7322,'IMPORTBFT (ID)'!$B$3:$B$5000)</f>
        <v>0</v>
      </c>
      <c r="J4542" s="72"/>
      <c r="K4542" s="18" t="str">
        <f t="shared" ca="1" si="0"/>
        <v>-</v>
      </c>
      <c r="L4542" s="19" t="e">
        <f>IF(G4542=#REF!,#REF!,"FALSO")</f>
        <v>#REF!</v>
      </c>
      <c r="M4542" s="75"/>
      <c r="N4542" s="76"/>
    </row>
    <row r="4543" spans="1:14" ht="15">
      <c r="A4543" s="80"/>
      <c r="B4543" s="81"/>
      <c r="C4543" s="69"/>
      <c r="D4543" s="69"/>
      <c r="E4543" s="69"/>
      <c r="F4543" s="69"/>
      <c r="G4543" s="82"/>
      <c r="H4543" s="78"/>
      <c r="I4543" s="28">
        <f ca="1">SUMIF('IMPORTBFT (ID)'!$A$3:$A$5000,$G$4:$G$7322,'IMPORTBFT (ID)'!$B$3:$B$5000)</f>
        <v>0</v>
      </c>
      <c r="J4543" s="72"/>
      <c r="K4543" s="18" t="str">
        <f t="shared" ca="1" si="0"/>
        <v>-</v>
      </c>
      <c r="L4543" s="19" t="e">
        <f>IF(G4543=#REF!,#REF!,"FALSO")</f>
        <v>#REF!</v>
      </c>
      <c r="M4543" s="75"/>
      <c r="N4543" s="76"/>
    </row>
    <row r="4544" spans="1:14" ht="15">
      <c r="A4544" s="80"/>
      <c r="B4544" s="81"/>
      <c r="C4544" s="69"/>
      <c r="D4544" s="69"/>
      <c r="E4544" s="69"/>
      <c r="F4544" s="69"/>
      <c r="G4544" s="82"/>
      <c r="H4544" s="78"/>
      <c r="I4544" s="28">
        <f ca="1">SUMIF('IMPORTBFT (ID)'!$A$3:$A$5000,$G$4:$G$7322,'IMPORTBFT (ID)'!$B$3:$B$5000)</f>
        <v>0</v>
      </c>
      <c r="J4544" s="72"/>
      <c r="K4544" s="18" t="str">
        <f t="shared" ca="1" si="0"/>
        <v>-</v>
      </c>
      <c r="L4544" s="19" t="e">
        <f>IF(G4544=#REF!,#REF!,"FALSO")</f>
        <v>#REF!</v>
      </c>
      <c r="M4544" s="75"/>
      <c r="N4544" s="76"/>
    </row>
    <row r="4545" spans="1:14" ht="15">
      <c r="A4545" s="80"/>
      <c r="B4545" s="81"/>
      <c r="C4545" s="69"/>
      <c r="D4545" s="69"/>
      <c r="E4545" s="69"/>
      <c r="F4545" s="69"/>
      <c r="G4545" s="82"/>
      <c r="H4545" s="78"/>
      <c r="I4545" s="28">
        <f ca="1">SUMIF('IMPORTBFT (ID)'!$A$3:$A$5000,$G$4:$G$7322,'IMPORTBFT (ID)'!$B$3:$B$5000)</f>
        <v>0</v>
      </c>
      <c r="J4545" s="72"/>
      <c r="K4545" s="18" t="str">
        <f t="shared" ca="1" si="0"/>
        <v>-</v>
      </c>
      <c r="L4545" s="19" t="e">
        <f>IF(G4545=#REF!,#REF!,"FALSO")</f>
        <v>#REF!</v>
      </c>
      <c r="M4545" s="75"/>
      <c r="N4545" s="76"/>
    </row>
    <row r="4546" spans="1:14" ht="15">
      <c r="A4546" s="80"/>
      <c r="B4546" s="81"/>
      <c r="C4546" s="69"/>
      <c r="D4546" s="69"/>
      <c r="E4546" s="69"/>
      <c r="F4546" s="69"/>
      <c r="G4546" s="82"/>
      <c r="H4546" s="78"/>
      <c r="I4546" s="28">
        <f ca="1">SUMIF('IMPORTBFT (ID)'!$A$3:$A$5000,$G$4:$G$7322,'IMPORTBFT (ID)'!$B$3:$B$5000)</f>
        <v>0</v>
      </c>
      <c r="J4546" s="72"/>
      <c r="K4546" s="18" t="str">
        <f t="shared" ca="1" si="0"/>
        <v>-</v>
      </c>
      <c r="L4546" s="19" t="e">
        <f>IF(G4546=#REF!,#REF!,"FALSO")</f>
        <v>#REF!</v>
      </c>
      <c r="M4546" s="75"/>
      <c r="N4546" s="76"/>
    </row>
    <row r="4547" spans="1:14" ht="15">
      <c r="A4547" s="80"/>
      <c r="B4547" s="81"/>
      <c r="C4547" s="69"/>
      <c r="D4547" s="69"/>
      <c r="E4547" s="69"/>
      <c r="F4547" s="69"/>
      <c r="G4547" s="82"/>
      <c r="H4547" s="78"/>
      <c r="I4547" s="28">
        <f ca="1">SUMIF('IMPORTBFT (ID)'!$A$3:$A$5000,$G$4:$G$7322,'IMPORTBFT (ID)'!$B$3:$B$5000)</f>
        <v>0</v>
      </c>
      <c r="J4547" s="72"/>
      <c r="K4547" s="18" t="str">
        <f t="shared" ca="1" si="0"/>
        <v>-</v>
      </c>
      <c r="L4547" s="19" t="e">
        <f>IF(G4547=#REF!,#REF!,"FALSO")</f>
        <v>#REF!</v>
      </c>
      <c r="M4547" s="75"/>
      <c r="N4547" s="76"/>
    </row>
    <row r="4548" spans="1:14" ht="15">
      <c r="A4548" s="80"/>
      <c r="B4548" s="81"/>
      <c r="C4548" s="69"/>
      <c r="D4548" s="69"/>
      <c r="E4548" s="69"/>
      <c r="F4548" s="69"/>
      <c r="G4548" s="82"/>
      <c r="H4548" s="78"/>
      <c r="I4548" s="28">
        <f ca="1">SUMIF('IMPORTBFT (ID)'!$A$3:$A$5000,$G$4:$G$7322,'IMPORTBFT (ID)'!$B$3:$B$5000)</f>
        <v>0</v>
      </c>
      <c r="J4548" s="72"/>
      <c r="K4548" s="18" t="str">
        <f t="shared" ca="1" si="0"/>
        <v>-</v>
      </c>
      <c r="L4548" s="19" t="e">
        <f>IF(G4548=#REF!,#REF!,"FALSO")</f>
        <v>#REF!</v>
      </c>
      <c r="M4548" s="75"/>
      <c r="N4548" s="76"/>
    </row>
    <row r="4549" spans="1:14" ht="15">
      <c r="A4549" s="80"/>
      <c r="B4549" s="81"/>
      <c r="C4549" s="69"/>
      <c r="D4549" s="69"/>
      <c r="E4549" s="69"/>
      <c r="F4549" s="69"/>
      <c r="G4549" s="82"/>
      <c r="H4549" s="78"/>
      <c r="I4549" s="28">
        <f ca="1">SUMIF('IMPORTBFT (ID)'!$A$3:$A$5000,$G$4:$G$7322,'IMPORTBFT (ID)'!$B$3:$B$5000)</f>
        <v>0</v>
      </c>
      <c r="J4549" s="72"/>
      <c r="K4549" s="18" t="str">
        <f t="shared" ca="1" si="0"/>
        <v>-</v>
      </c>
      <c r="L4549" s="19" t="e">
        <f>IF(G4549=#REF!,#REF!,"FALSO")</f>
        <v>#REF!</v>
      </c>
      <c r="M4549" s="75"/>
      <c r="N4549" s="76"/>
    </row>
    <row r="4550" spans="1:14" ht="15">
      <c r="A4550" s="80"/>
      <c r="B4550" s="81"/>
      <c r="C4550" s="69"/>
      <c r="D4550" s="69"/>
      <c r="E4550" s="69"/>
      <c r="F4550" s="69"/>
      <c r="G4550" s="82"/>
      <c r="H4550" s="78"/>
      <c r="I4550" s="28">
        <f ca="1">SUMIF('IMPORTBFT (ID)'!$A$3:$A$5000,$G$4:$G$7322,'IMPORTBFT (ID)'!$B$3:$B$5000)</f>
        <v>0</v>
      </c>
      <c r="J4550" s="72"/>
      <c r="K4550" s="18" t="str">
        <f t="shared" ca="1" si="0"/>
        <v>-</v>
      </c>
      <c r="L4550" s="19" t="e">
        <f>IF(G4550=#REF!,#REF!,"FALSO")</f>
        <v>#REF!</v>
      </c>
      <c r="M4550" s="75"/>
      <c r="N4550" s="76"/>
    </row>
    <row r="4551" spans="1:14" ht="15">
      <c r="A4551" s="80"/>
      <c r="B4551" s="81"/>
      <c r="C4551" s="69"/>
      <c r="D4551" s="69"/>
      <c r="E4551" s="69"/>
      <c r="F4551" s="69"/>
      <c r="G4551" s="82"/>
      <c r="H4551" s="78"/>
      <c r="I4551" s="28">
        <f ca="1">SUMIF('IMPORTBFT (ID)'!$A$3:$A$5000,$G$4:$G$7322,'IMPORTBFT (ID)'!$B$3:$B$5000)</f>
        <v>0</v>
      </c>
      <c r="J4551" s="72"/>
      <c r="K4551" s="18" t="str">
        <f t="shared" ca="1" si="0"/>
        <v>-</v>
      </c>
      <c r="L4551" s="19" t="e">
        <f>IF(G4551=#REF!,#REF!,"FALSO")</f>
        <v>#REF!</v>
      </c>
      <c r="M4551" s="75"/>
      <c r="N4551" s="76"/>
    </row>
    <row r="4552" spans="1:14" ht="15">
      <c r="A4552" s="80"/>
      <c r="B4552" s="81"/>
      <c r="C4552" s="69"/>
      <c r="D4552" s="69"/>
      <c r="E4552" s="69"/>
      <c r="F4552" s="69"/>
      <c r="G4552" s="82"/>
      <c r="H4552" s="78"/>
      <c r="I4552" s="28">
        <f ca="1">SUMIF('IMPORTBFT (ID)'!$A$3:$A$5000,$G$4:$G$7322,'IMPORTBFT (ID)'!$B$3:$B$5000)</f>
        <v>0</v>
      </c>
      <c r="J4552" s="72"/>
      <c r="K4552" s="18" t="str">
        <f t="shared" ca="1" si="0"/>
        <v>-</v>
      </c>
      <c r="L4552" s="19" t="e">
        <f>IF(G4552=#REF!,#REF!,"FALSO")</f>
        <v>#REF!</v>
      </c>
      <c r="M4552" s="75"/>
      <c r="N4552" s="76"/>
    </row>
    <row r="4553" spans="1:14" ht="15">
      <c r="A4553" s="80"/>
      <c r="B4553" s="81"/>
      <c r="C4553" s="69"/>
      <c r="D4553" s="69"/>
      <c r="E4553" s="69"/>
      <c r="F4553" s="69"/>
      <c r="G4553" s="82"/>
      <c r="H4553" s="78"/>
      <c r="I4553" s="28">
        <f ca="1">SUMIF('IMPORTBFT (ID)'!$A$3:$A$5000,$G$4:$G$7322,'IMPORTBFT (ID)'!$B$3:$B$5000)</f>
        <v>0</v>
      </c>
      <c r="J4553" s="72"/>
      <c r="K4553" s="18" t="str">
        <f t="shared" ca="1" si="0"/>
        <v>-</v>
      </c>
      <c r="L4553" s="19" t="e">
        <f>IF(G4553=#REF!,#REF!,"FALSO")</f>
        <v>#REF!</v>
      </c>
      <c r="M4553" s="75"/>
      <c r="N4553" s="76"/>
    </row>
    <row r="4554" spans="1:14" ht="15">
      <c r="A4554" s="80"/>
      <c r="B4554" s="81"/>
      <c r="C4554" s="69"/>
      <c r="D4554" s="69"/>
      <c r="E4554" s="69"/>
      <c r="F4554" s="69"/>
      <c r="G4554" s="82"/>
      <c r="H4554" s="78"/>
      <c r="I4554" s="28">
        <f ca="1">SUMIF('IMPORTBFT (ID)'!$A$3:$A$5000,$G$4:$G$7322,'IMPORTBFT (ID)'!$B$3:$B$5000)</f>
        <v>0</v>
      </c>
      <c r="J4554" s="72"/>
      <c r="K4554" s="18" t="str">
        <f t="shared" ca="1" si="0"/>
        <v>-</v>
      </c>
      <c r="L4554" s="19" t="e">
        <f>IF(G4554=#REF!,#REF!,"FALSO")</f>
        <v>#REF!</v>
      </c>
      <c r="M4554" s="75"/>
      <c r="N4554" s="76"/>
    </row>
    <row r="4555" spans="1:14" ht="15">
      <c r="A4555" s="80"/>
      <c r="B4555" s="81"/>
      <c r="C4555" s="69"/>
      <c r="D4555" s="69"/>
      <c r="E4555" s="69"/>
      <c r="F4555" s="69"/>
      <c r="G4555" s="82"/>
      <c r="H4555" s="78"/>
      <c r="I4555" s="28">
        <f ca="1">SUMIF('IMPORTBFT (ID)'!$A$3:$A$5000,$G$4:$G$7322,'IMPORTBFT (ID)'!$B$3:$B$5000)</f>
        <v>0</v>
      </c>
      <c r="J4555" s="72"/>
      <c r="K4555" s="18" t="str">
        <f t="shared" ca="1" si="0"/>
        <v>-</v>
      </c>
      <c r="L4555" s="19" t="e">
        <f>IF(G4555=#REF!,#REF!,"FALSO")</f>
        <v>#REF!</v>
      </c>
      <c r="M4555" s="75"/>
      <c r="N4555" s="76"/>
    </row>
    <row r="4556" spans="1:14" ht="15">
      <c r="A4556" s="80"/>
      <c r="B4556" s="81"/>
      <c r="C4556" s="69"/>
      <c r="D4556" s="69"/>
      <c r="E4556" s="69"/>
      <c r="F4556" s="69"/>
      <c r="G4556" s="82"/>
      <c r="H4556" s="78"/>
      <c r="I4556" s="28">
        <f ca="1">SUMIF('IMPORTBFT (ID)'!$A$3:$A$5000,$G$4:$G$7322,'IMPORTBFT (ID)'!$B$3:$B$5000)</f>
        <v>0</v>
      </c>
      <c r="J4556" s="72"/>
      <c r="K4556" s="18" t="str">
        <f t="shared" ca="1" si="0"/>
        <v>-</v>
      </c>
      <c r="L4556" s="19" t="e">
        <f>IF(G4556=#REF!,#REF!,"FALSO")</f>
        <v>#REF!</v>
      </c>
      <c r="M4556" s="75"/>
      <c r="N4556" s="76"/>
    </row>
    <row r="4557" spans="1:14" ht="15">
      <c r="A4557" s="80"/>
      <c r="B4557" s="81"/>
      <c r="C4557" s="69"/>
      <c r="D4557" s="69"/>
      <c r="E4557" s="69"/>
      <c r="F4557" s="69"/>
      <c r="G4557" s="82"/>
      <c r="H4557" s="78"/>
      <c r="I4557" s="28">
        <f ca="1">SUMIF('IMPORTBFT (ID)'!$A$3:$A$5000,$G$4:$G$7322,'IMPORTBFT (ID)'!$B$3:$B$5000)</f>
        <v>0</v>
      </c>
      <c r="J4557" s="72"/>
      <c r="K4557" s="18" t="str">
        <f t="shared" ca="1" si="0"/>
        <v>-</v>
      </c>
      <c r="L4557" s="19" t="e">
        <f>IF(G4557=#REF!,#REF!,"FALSO")</f>
        <v>#REF!</v>
      </c>
      <c r="M4557" s="75"/>
      <c r="N4557" s="76"/>
    </row>
    <row r="4558" spans="1:14" ht="15">
      <c r="A4558" s="80"/>
      <c r="B4558" s="81"/>
      <c r="C4558" s="69"/>
      <c r="D4558" s="69"/>
      <c r="E4558" s="69"/>
      <c r="F4558" s="69"/>
      <c r="G4558" s="82"/>
      <c r="H4558" s="78"/>
      <c r="I4558" s="28">
        <f ca="1">SUMIF('IMPORTBFT (ID)'!$A$3:$A$5000,$G$4:$G$7322,'IMPORTBFT (ID)'!$B$3:$B$5000)</f>
        <v>0</v>
      </c>
      <c r="J4558" s="72"/>
      <c r="K4558" s="18" t="str">
        <f t="shared" ca="1" si="0"/>
        <v>-</v>
      </c>
      <c r="L4558" s="19" t="e">
        <f>IF(G4558=#REF!,#REF!,"FALSO")</f>
        <v>#REF!</v>
      </c>
      <c r="M4558" s="75"/>
      <c r="N4558" s="76"/>
    </row>
    <row r="4559" spans="1:14" ht="15">
      <c r="A4559" s="80"/>
      <c r="B4559" s="81"/>
      <c r="C4559" s="69"/>
      <c r="D4559" s="69"/>
      <c r="E4559" s="69"/>
      <c r="F4559" s="69"/>
      <c r="G4559" s="82"/>
      <c r="H4559" s="78"/>
      <c r="I4559" s="28">
        <f ca="1">SUMIF('IMPORTBFT (ID)'!$A$3:$A$5000,$G$4:$G$7322,'IMPORTBFT (ID)'!$B$3:$B$5000)</f>
        <v>0</v>
      </c>
      <c r="J4559" s="72"/>
      <c r="K4559" s="18" t="str">
        <f t="shared" ca="1" si="0"/>
        <v>-</v>
      </c>
      <c r="L4559" s="19" t="e">
        <f>IF(G4559=#REF!,#REF!,"FALSO")</f>
        <v>#REF!</v>
      </c>
      <c r="M4559" s="75"/>
      <c r="N4559" s="76"/>
    </row>
    <row r="4560" spans="1:14" ht="15">
      <c r="A4560" s="80"/>
      <c r="B4560" s="81"/>
      <c r="C4560" s="69"/>
      <c r="D4560" s="69"/>
      <c r="E4560" s="69"/>
      <c r="F4560" s="69"/>
      <c r="G4560" s="82"/>
      <c r="H4560" s="78"/>
      <c r="I4560" s="28">
        <f ca="1">SUMIF('IMPORTBFT (ID)'!$A$3:$A$5000,$G$4:$G$7322,'IMPORTBFT (ID)'!$B$3:$B$5000)</f>
        <v>0</v>
      </c>
      <c r="J4560" s="72"/>
      <c r="K4560" s="18" t="str">
        <f t="shared" ca="1" si="0"/>
        <v>-</v>
      </c>
      <c r="L4560" s="19" t="e">
        <f>IF(G4560=#REF!,#REF!,"FALSO")</f>
        <v>#REF!</v>
      </c>
      <c r="M4560" s="75"/>
      <c r="N4560" s="76"/>
    </row>
    <row r="4561" spans="1:14" ht="15">
      <c r="A4561" s="80"/>
      <c r="B4561" s="81"/>
      <c r="C4561" s="69"/>
      <c r="D4561" s="69"/>
      <c r="E4561" s="69"/>
      <c r="F4561" s="69"/>
      <c r="G4561" s="82"/>
      <c r="H4561" s="78"/>
      <c r="I4561" s="28">
        <f ca="1">SUMIF('IMPORTBFT (ID)'!$A$3:$A$5000,$G$4:$G$7322,'IMPORTBFT (ID)'!$B$3:$B$5000)</f>
        <v>0</v>
      </c>
      <c r="J4561" s="72"/>
      <c r="K4561" s="18" t="str">
        <f t="shared" ca="1" si="0"/>
        <v>-</v>
      </c>
      <c r="L4561" s="19" t="e">
        <f>IF(G4561=#REF!,#REF!,"FALSO")</f>
        <v>#REF!</v>
      </c>
      <c r="M4561" s="75"/>
      <c r="N4561" s="76"/>
    </row>
    <row r="4562" spans="1:14" ht="15">
      <c r="A4562" s="80"/>
      <c r="B4562" s="81"/>
      <c r="C4562" s="69"/>
      <c r="D4562" s="69"/>
      <c r="E4562" s="69"/>
      <c r="F4562" s="69"/>
      <c r="G4562" s="82"/>
      <c r="H4562" s="78"/>
      <c r="I4562" s="28">
        <f ca="1">SUMIF('IMPORTBFT (ID)'!$A$3:$A$5000,$G$4:$G$7322,'IMPORTBFT (ID)'!$B$3:$B$5000)</f>
        <v>0</v>
      </c>
      <c r="J4562" s="72"/>
      <c r="K4562" s="18" t="str">
        <f t="shared" ca="1" si="0"/>
        <v>-</v>
      </c>
      <c r="L4562" s="19" t="e">
        <f>IF(G4562=#REF!,#REF!,"FALSO")</f>
        <v>#REF!</v>
      </c>
      <c r="M4562" s="75"/>
      <c r="N4562" s="76"/>
    </row>
    <row r="4563" spans="1:14" ht="15">
      <c r="A4563" s="80"/>
      <c r="B4563" s="81"/>
      <c r="C4563" s="69"/>
      <c r="D4563" s="69"/>
      <c r="E4563" s="69"/>
      <c r="F4563" s="69"/>
      <c r="G4563" s="82"/>
      <c r="H4563" s="78"/>
      <c r="I4563" s="28">
        <f ca="1">SUMIF('IMPORTBFT (ID)'!$A$3:$A$5000,$G$4:$G$7322,'IMPORTBFT (ID)'!$B$3:$B$5000)</f>
        <v>0</v>
      </c>
      <c r="J4563" s="72"/>
      <c r="K4563" s="18" t="str">
        <f t="shared" ca="1" si="0"/>
        <v>-</v>
      </c>
      <c r="L4563" s="19" t="e">
        <f>IF(G4563=#REF!,#REF!,"FALSO")</f>
        <v>#REF!</v>
      </c>
      <c r="M4563" s="75"/>
      <c r="N4563" s="76"/>
    </row>
    <row r="4564" spans="1:14" ht="15">
      <c r="A4564" s="80"/>
      <c r="B4564" s="81"/>
      <c r="C4564" s="69"/>
      <c r="D4564" s="69"/>
      <c r="E4564" s="69"/>
      <c r="F4564" s="69"/>
      <c r="G4564" s="82"/>
      <c r="H4564" s="78"/>
      <c r="I4564" s="28">
        <f ca="1">SUMIF('IMPORTBFT (ID)'!$A$3:$A$5000,$G$4:$G$7322,'IMPORTBFT (ID)'!$B$3:$B$5000)</f>
        <v>0</v>
      </c>
      <c r="J4564" s="72"/>
      <c r="K4564" s="18" t="str">
        <f t="shared" ca="1" si="0"/>
        <v>-</v>
      </c>
      <c r="L4564" s="19" t="e">
        <f>IF(G4564=#REF!,#REF!,"FALSO")</f>
        <v>#REF!</v>
      </c>
      <c r="M4564" s="75"/>
      <c r="N4564" s="76"/>
    </row>
    <row r="4565" spans="1:14" ht="15">
      <c r="A4565" s="80"/>
      <c r="B4565" s="81"/>
      <c r="C4565" s="69"/>
      <c r="D4565" s="69"/>
      <c r="E4565" s="69"/>
      <c r="F4565" s="69"/>
      <c r="G4565" s="82"/>
      <c r="H4565" s="78"/>
      <c r="I4565" s="28">
        <f ca="1">SUMIF('IMPORTBFT (ID)'!$A$3:$A$5000,$G$4:$G$7322,'IMPORTBFT (ID)'!$B$3:$B$5000)</f>
        <v>0</v>
      </c>
      <c r="J4565" s="72"/>
      <c r="K4565" s="18" t="str">
        <f t="shared" ca="1" si="0"/>
        <v>-</v>
      </c>
      <c r="L4565" s="19" t="e">
        <f>IF(G4565=#REF!,#REF!,"FALSO")</f>
        <v>#REF!</v>
      </c>
      <c r="M4565" s="75"/>
      <c r="N4565" s="76"/>
    </row>
    <row r="4566" spans="1:14" ht="15">
      <c r="A4566" s="80"/>
      <c r="B4566" s="81"/>
      <c r="C4566" s="69"/>
      <c r="D4566" s="69"/>
      <c r="E4566" s="69"/>
      <c r="F4566" s="69"/>
      <c r="G4566" s="82"/>
      <c r="H4566" s="78"/>
      <c r="I4566" s="28">
        <f ca="1">SUMIF('IMPORTBFT (ID)'!$A$3:$A$5000,$G$4:$G$7322,'IMPORTBFT (ID)'!$B$3:$B$5000)</f>
        <v>0</v>
      </c>
      <c r="J4566" s="72"/>
      <c r="K4566" s="18" t="str">
        <f t="shared" ca="1" si="0"/>
        <v>-</v>
      </c>
      <c r="L4566" s="19" t="e">
        <f>IF(G4566=#REF!,#REF!,"FALSO")</f>
        <v>#REF!</v>
      </c>
      <c r="M4566" s="75"/>
      <c r="N4566" s="76"/>
    </row>
    <row r="4567" spans="1:14" ht="15">
      <c r="A4567" s="80"/>
      <c r="B4567" s="81"/>
      <c r="C4567" s="69"/>
      <c r="D4567" s="69"/>
      <c r="E4567" s="69"/>
      <c r="F4567" s="69"/>
      <c r="G4567" s="82"/>
      <c r="H4567" s="78"/>
      <c r="I4567" s="28">
        <f ca="1">SUMIF('IMPORTBFT (ID)'!$A$3:$A$5000,$G$4:$G$7322,'IMPORTBFT (ID)'!$B$3:$B$5000)</f>
        <v>0</v>
      </c>
      <c r="J4567" s="72"/>
      <c r="K4567" s="18" t="str">
        <f t="shared" ca="1" si="0"/>
        <v>-</v>
      </c>
      <c r="L4567" s="19" t="e">
        <f>IF(G4567=#REF!,#REF!,"FALSO")</f>
        <v>#REF!</v>
      </c>
      <c r="M4567" s="75"/>
      <c r="N4567" s="76"/>
    </row>
    <row r="4568" spans="1:14" ht="15">
      <c r="A4568" s="80"/>
      <c r="B4568" s="81"/>
      <c r="C4568" s="69"/>
      <c r="D4568" s="69"/>
      <c r="E4568" s="69"/>
      <c r="F4568" s="69"/>
      <c r="G4568" s="82"/>
      <c r="H4568" s="78"/>
      <c r="I4568" s="28">
        <f ca="1">SUMIF('IMPORTBFT (ID)'!$A$3:$A$5000,$G$4:$G$7322,'IMPORTBFT (ID)'!$B$3:$B$5000)</f>
        <v>0</v>
      </c>
      <c r="J4568" s="72"/>
      <c r="K4568" s="18" t="str">
        <f t="shared" ca="1" si="0"/>
        <v>-</v>
      </c>
      <c r="L4568" s="19" t="e">
        <f>IF(G4568=#REF!,#REF!,"FALSO")</f>
        <v>#REF!</v>
      </c>
      <c r="M4568" s="75"/>
      <c r="N4568" s="76"/>
    </row>
    <row r="4569" spans="1:14" ht="15">
      <c r="A4569" s="80"/>
      <c r="B4569" s="81"/>
      <c r="C4569" s="69"/>
      <c r="D4569" s="69"/>
      <c r="E4569" s="69"/>
      <c r="F4569" s="69"/>
      <c r="G4569" s="82"/>
      <c r="H4569" s="78"/>
      <c r="I4569" s="28">
        <f ca="1">SUMIF('IMPORTBFT (ID)'!$A$3:$A$5000,$G$4:$G$7322,'IMPORTBFT (ID)'!$B$3:$B$5000)</f>
        <v>0</v>
      </c>
      <c r="J4569" s="72"/>
      <c r="K4569" s="18" t="str">
        <f t="shared" ca="1" si="0"/>
        <v>-</v>
      </c>
      <c r="L4569" s="19" t="e">
        <f>IF(G4569=#REF!,#REF!,"FALSO")</f>
        <v>#REF!</v>
      </c>
      <c r="M4569" s="75"/>
      <c r="N4569" s="76"/>
    </row>
    <row r="4570" spans="1:14" ht="15">
      <c r="A4570" s="80"/>
      <c r="B4570" s="81"/>
      <c r="C4570" s="69"/>
      <c r="D4570" s="69"/>
      <c r="E4570" s="69"/>
      <c r="F4570" s="69"/>
      <c r="G4570" s="82"/>
      <c r="H4570" s="78"/>
      <c r="I4570" s="28">
        <f ca="1">SUMIF('IMPORTBFT (ID)'!$A$3:$A$5000,$G$4:$G$7322,'IMPORTBFT (ID)'!$B$3:$B$5000)</f>
        <v>0</v>
      </c>
      <c r="J4570" s="72"/>
      <c r="K4570" s="18" t="str">
        <f t="shared" ca="1" si="0"/>
        <v>-</v>
      </c>
      <c r="L4570" s="19" t="e">
        <f>IF(G4570=#REF!,#REF!,"FALSO")</f>
        <v>#REF!</v>
      </c>
      <c r="M4570" s="75"/>
      <c r="N4570" s="76"/>
    </row>
    <row r="4571" spans="1:14" ht="15">
      <c r="A4571" s="80"/>
      <c r="B4571" s="81"/>
      <c r="C4571" s="69"/>
      <c r="D4571" s="69"/>
      <c r="E4571" s="69"/>
      <c r="F4571" s="69"/>
      <c r="G4571" s="82"/>
      <c r="H4571" s="78"/>
      <c r="I4571" s="28">
        <f ca="1">SUMIF('IMPORTBFT (ID)'!$A$3:$A$5000,$G$4:$G$7322,'IMPORTBFT (ID)'!$B$3:$B$5000)</f>
        <v>0</v>
      </c>
      <c r="J4571" s="72"/>
      <c r="K4571" s="18" t="str">
        <f t="shared" ca="1" si="0"/>
        <v>-</v>
      </c>
      <c r="L4571" s="19" t="e">
        <f>IF(G4571=#REF!,#REF!,"FALSO")</f>
        <v>#REF!</v>
      </c>
      <c r="M4571" s="75"/>
      <c r="N4571" s="76"/>
    </row>
    <row r="4572" spans="1:14" ht="15">
      <c r="A4572" s="80"/>
      <c r="B4572" s="81"/>
      <c r="C4572" s="69"/>
      <c r="D4572" s="69"/>
      <c r="E4572" s="69"/>
      <c r="F4572" s="69"/>
      <c r="G4572" s="82"/>
      <c r="H4572" s="78"/>
      <c r="I4572" s="28">
        <f ca="1">SUMIF('IMPORTBFT (ID)'!$A$3:$A$5000,$G$4:$G$7322,'IMPORTBFT (ID)'!$B$3:$B$5000)</f>
        <v>0</v>
      </c>
      <c r="J4572" s="72"/>
      <c r="K4572" s="18" t="str">
        <f t="shared" ca="1" si="0"/>
        <v>-</v>
      </c>
      <c r="L4572" s="19" t="e">
        <f>IF(G4572=#REF!,#REF!,"FALSO")</f>
        <v>#REF!</v>
      </c>
      <c r="M4572" s="75"/>
      <c r="N4572" s="76"/>
    </row>
    <row r="4573" spans="1:14" ht="15">
      <c r="A4573" s="80"/>
      <c r="B4573" s="81"/>
      <c r="C4573" s="69"/>
      <c r="D4573" s="69"/>
      <c r="E4573" s="69"/>
      <c r="F4573" s="69"/>
      <c r="G4573" s="82"/>
      <c r="H4573" s="78"/>
      <c r="I4573" s="28">
        <f ca="1">SUMIF('IMPORTBFT (ID)'!$A$3:$A$5000,$G$4:$G$7322,'IMPORTBFT (ID)'!$B$3:$B$5000)</f>
        <v>0</v>
      </c>
      <c r="J4573" s="72"/>
      <c r="K4573" s="18" t="str">
        <f t="shared" ca="1" si="0"/>
        <v>-</v>
      </c>
      <c r="L4573" s="19" t="e">
        <f>IF(G4573=#REF!,#REF!,"FALSO")</f>
        <v>#REF!</v>
      </c>
      <c r="M4573" s="75"/>
      <c r="N4573" s="76"/>
    </row>
    <row r="4574" spans="1:14" ht="15">
      <c r="A4574" s="80"/>
      <c r="B4574" s="81"/>
      <c r="C4574" s="69"/>
      <c r="D4574" s="69"/>
      <c r="E4574" s="69"/>
      <c r="F4574" s="69"/>
      <c r="G4574" s="82"/>
      <c r="H4574" s="78"/>
      <c r="I4574" s="28">
        <f ca="1">SUMIF('IMPORTBFT (ID)'!$A$3:$A$5000,$G$4:$G$7322,'IMPORTBFT (ID)'!$B$3:$B$5000)</f>
        <v>0</v>
      </c>
      <c r="J4574" s="72"/>
      <c r="K4574" s="18" t="str">
        <f t="shared" ca="1" si="0"/>
        <v>-</v>
      </c>
      <c r="L4574" s="19" t="e">
        <f>IF(G4574=#REF!,#REF!,"FALSO")</f>
        <v>#REF!</v>
      </c>
      <c r="M4574" s="75"/>
      <c r="N4574" s="76"/>
    </row>
    <row r="4575" spans="1:14" ht="15">
      <c r="A4575" s="80"/>
      <c r="B4575" s="81"/>
      <c r="C4575" s="69"/>
      <c r="D4575" s="69"/>
      <c r="E4575" s="69"/>
      <c r="F4575" s="69"/>
      <c r="G4575" s="82"/>
      <c r="H4575" s="78"/>
      <c r="I4575" s="28">
        <f ca="1">SUMIF('IMPORTBFT (ID)'!$A$3:$A$5000,$G$4:$G$7322,'IMPORTBFT (ID)'!$B$3:$B$5000)</f>
        <v>0</v>
      </c>
      <c r="J4575" s="72"/>
      <c r="K4575" s="18" t="str">
        <f t="shared" ca="1" si="0"/>
        <v>-</v>
      </c>
      <c r="L4575" s="19" t="e">
        <f>IF(G4575=#REF!,#REF!,"FALSO")</f>
        <v>#REF!</v>
      </c>
      <c r="M4575" s="75"/>
      <c r="N4575" s="76"/>
    </row>
    <row r="4576" spans="1:14" ht="15">
      <c r="A4576" s="80"/>
      <c r="B4576" s="81"/>
      <c r="C4576" s="69"/>
      <c r="D4576" s="69"/>
      <c r="E4576" s="69"/>
      <c r="F4576" s="69"/>
      <c r="G4576" s="82"/>
      <c r="H4576" s="78"/>
      <c r="I4576" s="28">
        <f ca="1">SUMIF('IMPORTBFT (ID)'!$A$3:$A$5000,$G$4:$G$7322,'IMPORTBFT (ID)'!$B$3:$B$5000)</f>
        <v>0</v>
      </c>
      <c r="J4576" s="72"/>
      <c r="K4576" s="18" t="str">
        <f t="shared" ca="1" si="0"/>
        <v>-</v>
      </c>
      <c r="L4576" s="19" t="e">
        <f>IF(G4576=#REF!,#REF!,"FALSO")</f>
        <v>#REF!</v>
      </c>
      <c r="M4576" s="75"/>
      <c r="N4576" s="76"/>
    </row>
    <row r="4577" spans="1:14" ht="15">
      <c r="A4577" s="80"/>
      <c r="B4577" s="81"/>
      <c r="C4577" s="69"/>
      <c r="D4577" s="69"/>
      <c r="E4577" s="69"/>
      <c r="F4577" s="69"/>
      <c r="G4577" s="82"/>
      <c r="H4577" s="78"/>
      <c r="I4577" s="28">
        <f ca="1">SUMIF('IMPORTBFT (ID)'!$A$3:$A$5000,$G$4:$G$7322,'IMPORTBFT (ID)'!$B$3:$B$5000)</f>
        <v>0</v>
      </c>
      <c r="J4577" s="72"/>
      <c r="K4577" s="18" t="str">
        <f t="shared" ca="1" si="0"/>
        <v>-</v>
      </c>
      <c r="L4577" s="19" t="e">
        <f>IF(G4577=#REF!,#REF!,"FALSO")</f>
        <v>#REF!</v>
      </c>
      <c r="M4577" s="75"/>
      <c r="N4577" s="76"/>
    </row>
    <row r="4578" spans="1:14" ht="15">
      <c r="A4578" s="80"/>
      <c r="B4578" s="81"/>
      <c r="C4578" s="69"/>
      <c r="D4578" s="69"/>
      <c r="E4578" s="69"/>
      <c r="F4578" s="69"/>
      <c r="G4578" s="82"/>
      <c r="H4578" s="78"/>
      <c r="I4578" s="28">
        <f ca="1">SUMIF('IMPORTBFT (ID)'!$A$3:$A$5000,$G$4:$G$7322,'IMPORTBFT (ID)'!$B$3:$B$5000)</f>
        <v>0</v>
      </c>
      <c r="J4578" s="72"/>
      <c r="K4578" s="18" t="str">
        <f t="shared" ca="1" si="0"/>
        <v>-</v>
      </c>
      <c r="L4578" s="19" t="e">
        <f>IF(G4578=#REF!,#REF!,"FALSO")</f>
        <v>#REF!</v>
      </c>
      <c r="M4578" s="75"/>
      <c r="N4578" s="76"/>
    </row>
    <row r="4579" spans="1:14" ht="15">
      <c r="A4579" s="80"/>
      <c r="B4579" s="81"/>
      <c r="C4579" s="69"/>
      <c r="D4579" s="69"/>
      <c r="E4579" s="69"/>
      <c r="F4579" s="69"/>
      <c r="G4579" s="82"/>
      <c r="H4579" s="78"/>
      <c r="I4579" s="28">
        <f ca="1">SUMIF('IMPORTBFT (ID)'!$A$3:$A$5000,$G$4:$G$7322,'IMPORTBFT (ID)'!$B$3:$B$5000)</f>
        <v>0</v>
      </c>
      <c r="J4579" s="72"/>
      <c r="K4579" s="18" t="str">
        <f t="shared" ca="1" si="0"/>
        <v>-</v>
      </c>
      <c r="L4579" s="19" t="e">
        <f>IF(G4579=#REF!,#REF!,"FALSO")</f>
        <v>#REF!</v>
      </c>
      <c r="M4579" s="75"/>
      <c r="N4579" s="76"/>
    </row>
    <row r="4580" spans="1:14" ht="15">
      <c r="A4580" s="80"/>
      <c r="B4580" s="81"/>
      <c r="C4580" s="69"/>
      <c r="D4580" s="69"/>
      <c r="E4580" s="69"/>
      <c r="F4580" s="69"/>
      <c r="G4580" s="82"/>
      <c r="H4580" s="78"/>
      <c r="I4580" s="28">
        <f ca="1">SUMIF('IMPORTBFT (ID)'!$A$3:$A$5000,$G$4:$G$7322,'IMPORTBFT (ID)'!$B$3:$B$5000)</f>
        <v>0</v>
      </c>
      <c r="J4580" s="72"/>
      <c r="K4580" s="18" t="str">
        <f t="shared" ca="1" si="0"/>
        <v>-</v>
      </c>
      <c r="L4580" s="19" t="e">
        <f>IF(G4580=#REF!,#REF!,"FALSO")</f>
        <v>#REF!</v>
      </c>
      <c r="M4580" s="75"/>
      <c r="N4580" s="76"/>
    </row>
    <row r="4581" spans="1:14" ht="15">
      <c r="A4581" s="80"/>
      <c r="B4581" s="81"/>
      <c r="C4581" s="69"/>
      <c r="D4581" s="69"/>
      <c r="E4581" s="69"/>
      <c r="F4581" s="69"/>
      <c r="G4581" s="82"/>
      <c r="H4581" s="78"/>
      <c r="I4581" s="28">
        <f ca="1">SUMIF('IMPORTBFT (ID)'!$A$3:$A$5000,$G$4:$G$7322,'IMPORTBFT (ID)'!$B$3:$B$5000)</f>
        <v>0</v>
      </c>
      <c r="J4581" s="72"/>
      <c r="K4581" s="18" t="str">
        <f t="shared" ca="1" si="0"/>
        <v>-</v>
      </c>
      <c r="L4581" s="19" t="e">
        <f>IF(G4581=#REF!,#REF!,"FALSO")</f>
        <v>#REF!</v>
      </c>
      <c r="M4581" s="75"/>
      <c r="N4581" s="76"/>
    </row>
    <row r="4582" spans="1:14" ht="15">
      <c r="A4582" s="80"/>
      <c r="B4582" s="81"/>
      <c r="C4582" s="69"/>
      <c r="D4582" s="69"/>
      <c r="E4582" s="69"/>
      <c r="F4582" s="69"/>
      <c r="G4582" s="82"/>
      <c r="H4582" s="78"/>
      <c r="I4582" s="28">
        <f ca="1">SUMIF('IMPORTBFT (ID)'!$A$3:$A$5000,$G$4:$G$7322,'IMPORTBFT (ID)'!$B$3:$B$5000)</f>
        <v>0</v>
      </c>
      <c r="J4582" s="72"/>
      <c r="K4582" s="18" t="str">
        <f t="shared" ca="1" si="0"/>
        <v>-</v>
      </c>
      <c r="L4582" s="19" t="e">
        <f>IF(G4582=#REF!,#REF!,"FALSO")</f>
        <v>#REF!</v>
      </c>
      <c r="M4582" s="75"/>
      <c r="N4582" s="76"/>
    </row>
    <row r="4583" spans="1:14" ht="15">
      <c r="A4583" s="80"/>
      <c r="B4583" s="81"/>
      <c r="C4583" s="69"/>
      <c r="D4583" s="69"/>
      <c r="E4583" s="69"/>
      <c r="F4583" s="69"/>
      <c r="G4583" s="82"/>
      <c r="H4583" s="78"/>
      <c r="I4583" s="28">
        <f ca="1">SUMIF('IMPORTBFT (ID)'!$A$3:$A$5000,$G$4:$G$7322,'IMPORTBFT (ID)'!$B$3:$B$5000)</f>
        <v>0</v>
      </c>
      <c r="J4583" s="72"/>
      <c r="K4583" s="18" t="str">
        <f t="shared" ca="1" si="0"/>
        <v>-</v>
      </c>
      <c r="L4583" s="19" t="e">
        <f>IF(G4583=#REF!,#REF!,"FALSO")</f>
        <v>#REF!</v>
      </c>
      <c r="M4583" s="75"/>
      <c r="N4583" s="76"/>
    </row>
    <row r="4584" spans="1:14" ht="15">
      <c r="A4584" s="80"/>
      <c r="B4584" s="81"/>
      <c r="C4584" s="69"/>
      <c r="D4584" s="69"/>
      <c r="E4584" s="69"/>
      <c r="F4584" s="69"/>
      <c r="G4584" s="82"/>
      <c r="H4584" s="78"/>
      <c r="I4584" s="28">
        <f ca="1">SUMIF('IMPORTBFT (ID)'!$A$3:$A$5000,$G$4:$G$7322,'IMPORTBFT (ID)'!$B$3:$B$5000)</f>
        <v>0</v>
      </c>
      <c r="J4584" s="72"/>
      <c r="K4584" s="18" t="str">
        <f t="shared" ca="1" si="0"/>
        <v>-</v>
      </c>
      <c r="L4584" s="19" t="e">
        <f>IF(G4584=#REF!,#REF!,"FALSO")</f>
        <v>#REF!</v>
      </c>
      <c r="M4584" s="75"/>
      <c r="N4584" s="76"/>
    </row>
    <row r="4585" spans="1:14" ht="15">
      <c r="A4585" s="80"/>
      <c r="B4585" s="81"/>
      <c r="C4585" s="69"/>
      <c r="D4585" s="69"/>
      <c r="E4585" s="69"/>
      <c r="F4585" s="69"/>
      <c r="G4585" s="82"/>
      <c r="H4585" s="78"/>
      <c r="I4585" s="28">
        <f ca="1">SUMIF('IMPORTBFT (ID)'!$A$3:$A$5000,$G$4:$G$7322,'IMPORTBFT (ID)'!$B$3:$B$5000)</f>
        <v>0</v>
      </c>
      <c r="J4585" s="72"/>
      <c r="K4585" s="18" t="str">
        <f t="shared" ca="1" si="0"/>
        <v>-</v>
      </c>
      <c r="L4585" s="19" t="e">
        <f>IF(G4585=#REF!,#REF!,"FALSO")</f>
        <v>#REF!</v>
      </c>
      <c r="M4585" s="75"/>
      <c r="N4585" s="76"/>
    </row>
    <row r="4586" spans="1:14" ht="15">
      <c r="A4586" s="80"/>
      <c r="B4586" s="81"/>
      <c r="C4586" s="69"/>
      <c r="D4586" s="69"/>
      <c r="E4586" s="69"/>
      <c r="F4586" s="69"/>
      <c r="G4586" s="82"/>
      <c r="H4586" s="78"/>
      <c r="I4586" s="28">
        <f ca="1">SUMIF('IMPORTBFT (ID)'!$A$3:$A$5000,$G$4:$G$7322,'IMPORTBFT (ID)'!$B$3:$B$5000)</f>
        <v>0</v>
      </c>
      <c r="J4586" s="72"/>
      <c r="K4586" s="18" t="str">
        <f t="shared" ca="1" si="0"/>
        <v>-</v>
      </c>
      <c r="L4586" s="19" t="e">
        <f>IF(G4586=#REF!,#REF!,"FALSO")</f>
        <v>#REF!</v>
      </c>
      <c r="M4586" s="75"/>
      <c r="N4586" s="76"/>
    </row>
    <row r="4587" spans="1:14" ht="15">
      <c r="A4587" s="80"/>
      <c r="B4587" s="81"/>
      <c r="C4587" s="69"/>
      <c r="D4587" s="69"/>
      <c r="E4587" s="69"/>
      <c r="F4587" s="69"/>
      <c r="G4587" s="82"/>
      <c r="H4587" s="78"/>
      <c r="I4587" s="28">
        <f ca="1">SUMIF('IMPORTBFT (ID)'!$A$3:$A$5000,$G$4:$G$7322,'IMPORTBFT (ID)'!$B$3:$B$5000)</f>
        <v>0</v>
      </c>
      <c r="J4587" s="72"/>
      <c r="K4587" s="18" t="str">
        <f t="shared" ca="1" si="0"/>
        <v>-</v>
      </c>
      <c r="L4587" s="19" t="e">
        <f>IF(G4587=#REF!,#REF!,"FALSO")</f>
        <v>#REF!</v>
      </c>
      <c r="M4587" s="75"/>
      <c r="N4587" s="76"/>
    </row>
    <row r="4588" spans="1:14" ht="15">
      <c r="A4588" s="80"/>
      <c r="B4588" s="81"/>
      <c r="C4588" s="69"/>
      <c r="D4588" s="69"/>
      <c r="E4588" s="69"/>
      <c r="F4588" s="69"/>
      <c r="G4588" s="82"/>
      <c r="H4588" s="78"/>
      <c r="I4588" s="28">
        <f ca="1">SUMIF('IMPORTBFT (ID)'!$A$3:$A$5000,$G$4:$G$7322,'IMPORTBFT (ID)'!$B$3:$B$5000)</f>
        <v>0</v>
      </c>
      <c r="J4588" s="72"/>
      <c r="K4588" s="18" t="str">
        <f t="shared" ca="1" si="0"/>
        <v>-</v>
      </c>
      <c r="L4588" s="19" t="e">
        <f>IF(G4588=#REF!,#REF!,"FALSO")</f>
        <v>#REF!</v>
      </c>
      <c r="M4588" s="75"/>
      <c r="N4588" s="76"/>
    </row>
    <row r="4589" spans="1:14" ht="15">
      <c r="A4589" s="80"/>
      <c r="B4589" s="81"/>
      <c r="C4589" s="69"/>
      <c r="D4589" s="69"/>
      <c r="E4589" s="69"/>
      <c r="F4589" s="69"/>
      <c r="G4589" s="82"/>
      <c r="H4589" s="78"/>
      <c r="I4589" s="28">
        <f ca="1">SUMIF('IMPORTBFT (ID)'!$A$3:$A$5000,$G$4:$G$7322,'IMPORTBFT (ID)'!$B$3:$B$5000)</f>
        <v>0</v>
      </c>
      <c r="J4589" s="72"/>
      <c r="K4589" s="18" t="str">
        <f t="shared" ca="1" si="0"/>
        <v>-</v>
      </c>
      <c r="L4589" s="19" t="e">
        <f>IF(G4589=#REF!,#REF!,"FALSO")</f>
        <v>#REF!</v>
      </c>
      <c r="M4589" s="75"/>
      <c r="N4589" s="76"/>
    </row>
    <row r="4590" spans="1:14" ht="15">
      <c r="A4590" s="80"/>
      <c r="B4590" s="81"/>
      <c r="C4590" s="69"/>
      <c r="D4590" s="69"/>
      <c r="E4590" s="69"/>
      <c r="F4590" s="69"/>
      <c r="G4590" s="82"/>
      <c r="H4590" s="78"/>
      <c r="I4590" s="28">
        <f ca="1">SUMIF('IMPORTBFT (ID)'!$A$3:$A$5000,$G$4:$G$7322,'IMPORTBFT (ID)'!$B$3:$B$5000)</f>
        <v>0</v>
      </c>
      <c r="J4590" s="72"/>
      <c r="K4590" s="18" t="str">
        <f t="shared" ca="1" si="0"/>
        <v>-</v>
      </c>
      <c r="L4590" s="19" t="e">
        <f>IF(G4590=#REF!,#REF!,"FALSO")</f>
        <v>#REF!</v>
      </c>
      <c r="M4590" s="75"/>
      <c r="N4590" s="76"/>
    </row>
    <row r="4591" spans="1:14" ht="15">
      <c r="A4591" s="80"/>
      <c r="B4591" s="81"/>
      <c r="C4591" s="69"/>
      <c r="D4591" s="69"/>
      <c r="E4591" s="69"/>
      <c r="F4591" s="69"/>
      <c r="G4591" s="82"/>
      <c r="H4591" s="78"/>
      <c r="I4591" s="28">
        <f ca="1">SUMIF('IMPORTBFT (ID)'!$A$3:$A$5000,$G$4:$G$7322,'IMPORTBFT (ID)'!$B$3:$B$5000)</f>
        <v>0</v>
      </c>
      <c r="J4591" s="72"/>
      <c r="K4591" s="18" t="str">
        <f t="shared" ca="1" si="0"/>
        <v>-</v>
      </c>
      <c r="L4591" s="19" t="e">
        <f>IF(G4591=#REF!,#REF!,"FALSO")</f>
        <v>#REF!</v>
      </c>
      <c r="M4591" s="75"/>
      <c r="N4591" s="76"/>
    </row>
    <row r="4592" spans="1:14" ht="15">
      <c r="A4592" s="80"/>
      <c r="B4592" s="81"/>
      <c r="C4592" s="69"/>
      <c r="D4592" s="69"/>
      <c r="E4592" s="69"/>
      <c r="F4592" s="69"/>
      <c r="G4592" s="82"/>
      <c r="H4592" s="78"/>
      <c r="I4592" s="28">
        <f ca="1">SUMIF('IMPORTBFT (ID)'!$A$3:$A$5000,$G$4:$G$7322,'IMPORTBFT (ID)'!$B$3:$B$5000)</f>
        <v>0</v>
      </c>
      <c r="J4592" s="72"/>
      <c r="K4592" s="18" t="str">
        <f t="shared" ca="1" si="0"/>
        <v>-</v>
      </c>
      <c r="L4592" s="19" t="e">
        <f>IF(G4592=#REF!,#REF!,"FALSO")</f>
        <v>#REF!</v>
      </c>
      <c r="M4592" s="75"/>
      <c r="N4592" s="76"/>
    </row>
    <row r="4593" spans="1:14" ht="15">
      <c r="A4593" s="80"/>
      <c r="B4593" s="81"/>
      <c r="C4593" s="69"/>
      <c r="D4593" s="69"/>
      <c r="E4593" s="69"/>
      <c r="F4593" s="69"/>
      <c r="G4593" s="82"/>
      <c r="H4593" s="78"/>
      <c r="I4593" s="28">
        <f ca="1">SUMIF('IMPORTBFT (ID)'!$A$3:$A$5000,$G$4:$G$7322,'IMPORTBFT (ID)'!$B$3:$B$5000)</f>
        <v>0</v>
      </c>
      <c r="J4593" s="72"/>
      <c r="K4593" s="18" t="str">
        <f t="shared" ca="1" si="0"/>
        <v>-</v>
      </c>
      <c r="L4593" s="19" t="e">
        <f>IF(G4593=#REF!,#REF!,"FALSO")</f>
        <v>#REF!</v>
      </c>
      <c r="M4593" s="75"/>
      <c r="N4593" s="76"/>
    </row>
    <row r="4594" spans="1:14" ht="15">
      <c r="A4594" s="80"/>
      <c r="B4594" s="81"/>
      <c r="C4594" s="69"/>
      <c r="D4594" s="69"/>
      <c r="E4594" s="69"/>
      <c r="F4594" s="69"/>
      <c r="G4594" s="82"/>
      <c r="H4594" s="78"/>
      <c r="I4594" s="28">
        <f ca="1">SUMIF('IMPORTBFT (ID)'!$A$3:$A$5000,$G$4:$G$7322,'IMPORTBFT (ID)'!$B$3:$B$5000)</f>
        <v>0</v>
      </c>
      <c r="J4594" s="72"/>
      <c r="K4594" s="18" t="str">
        <f t="shared" ca="1" si="0"/>
        <v>-</v>
      </c>
      <c r="L4594" s="19" t="e">
        <f>IF(G4594=#REF!,#REF!,"FALSO")</f>
        <v>#REF!</v>
      </c>
      <c r="M4594" s="75"/>
      <c r="N4594" s="76"/>
    </row>
    <row r="4595" spans="1:14" ht="15">
      <c r="A4595" s="80"/>
      <c r="B4595" s="81"/>
      <c r="C4595" s="69"/>
      <c r="D4595" s="69"/>
      <c r="E4595" s="69"/>
      <c r="F4595" s="69"/>
      <c r="G4595" s="82"/>
      <c r="H4595" s="78"/>
      <c r="I4595" s="28">
        <f ca="1">SUMIF('IMPORTBFT (ID)'!$A$3:$A$5000,$G$4:$G$7322,'IMPORTBFT (ID)'!$B$3:$B$5000)</f>
        <v>0</v>
      </c>
      <c r="J4595" s="72"/>
      <c r="K4595" s="18" t="str">
        <f t="shared" ca="1" si="0"/>
        <v>-</v>
      </c>
      <c r="L4595" s="19" t="e">
        <f>IF(G4595=#REF!,#REF!,"FALSO")</f>
        <v>#REF!</v>
      </c>
      <c r="M4595" s="75"/>
      <c r="N4595" s="76"/>
    </row>
    <row r="4596" spans="1:14" ht="15">
      <c r="A4596" s="80"/>
      <c r="B4596" s="81"/>
      <c r="C4596" s="69"/>
      <c r="D4596" s="69"/>
      <c r="E4596" s="69"/>
      <c r="F4596" s="69"/>
      <c r="G4596" s="82"/>
      <c r="H4596" s="78"/>
      <c r="I4596" s="28">
        <f ca="1">SUMIF('IMPORTBFT (ID)'!$A$3:$A$5000,$G$4:$G$7322,'IMPORTBFT (ID)'!$B$3:$B$5000)</f>
        <v>0</v>
      </c>
      <c r="J4596" s="72"/>
      <c r="K4596" s="18" t="str">
        <f t="shared" ca="1" si="0"/>
        <v>-</v>
      </c>
      <c r="L4596" s="19" t="e">
        <f>IF(G4596=#REF!,#REF!,"FALSO")</f>
        <v>#REF!</v>
      </c>
      <c r="M4596" s="75"/>
      <c r="N4596" s="76"/>
    </row>
    <row r="4597" spans="1:14" ht="15">
      <c r="A4597" s="80"/>
      <c r="B4597" s="81"/>
      <c r="C4597" s="69"/>
      <c r="D4597" s="69"/>
      <c r="E4597" s="69"/>
      <c r="F4597" s="69"/>
      <c r="G4597" s="82"/>
      <c r="H4597" s="78"/>
      <c r="I4597" s="28">
        <f ca="1">SUMIF('IMPORTBFT (ID)'!$A$3:$A$5000,$G$4:$G$7322,'IMPORTBFT (ID)'!$B$3:$B$5000)</f>
        <v>0</v>
      </c>
      <c r="J4597" s="72"/>
      <c r="K4597" s="18" t="str">
        <f t="shared" ca="1" si="0"/>
        <v>-</v>
      </c>
      <c r="L4597" s="19" t="e">
        <f>IF(G4597=#REF!,#REF!,"FALSO")</f>
        <v>#REF!</v>
      </c>
      <c r="M4597" s="75"/>
      <c r="N4597" s="76"/>
    </row>
    <row r="4598" spans="1:14" ht="15">
      <c r="A4598" s="80"/>
      <c r="B4598" s="81"/>
      <c r="C4598" s="69"/>
      <c r="D4598" s="69"/>
      <c r="E4598" s="69"/>
      <c r="F4598" s="69"/>
      <c r="G4598" s="82"/>
      <c r="H4598" s="78"/>
      <c r="I4598" s="28">
        <f ca="1">SUMIF('IMPORTBFT (ID)'!$A$3:$A$5000,$G$4:$G$7322,'IMPORTBFT (ID)'!$B$3:$B$5000)</f>
        <v>0</v>
      </c>
      <c r="J4598" s="72"/>
      <c r="K4598" s="18" t="str">
        <f t="shared" ca="1" si="0"/>
        <v>-</v>
      </c>
      <c r="L4598" s="19" t="e">
        <f>IF(G4598=#REF!,#REF!,"FALSO")</f>
        <v>#REF!</v>
      </c>
      <c r="M4598" s="75"/>
      <c r="N4598" s="76"/>
    </row>
    <row r="4599" spans="1:14" ht="15">
      <c r="A4599" s="80"/>
      <c r="B4599" s="81"/>
      <c r="C4599" s="69"/>
      <c r="D4599" s="69"/>
      <c r="E4599" s="69"/>
      <c r="F4599" s="69"/>
      <c r="G4599" s="82"/>
      <c r="H4599" s="78"/>
      <c r="I4599" s="28">
        <f ca="1">SUMIF('IMPORTBFT (ID)'!$A$3:$A$5000,$G$4:$G$7322,'IMPORTBFT (ID)'!$B$3:$B$5000)</f>
        <v>0</v>
      </c>
      <c r="J4599" s="72"/>
      <c r="K4599" s="18" t="str">
        <f t="shared" ca="1" si="0"/>
        <v>-</v>
      </c>
      <c r="L4599" s="19" t="e">
        <f>IF(G4599=#REF!,#REF!,"FALSO")</f>
        <v>#REF!</v>
      </c>
      <c r="M4599" s="75"/>
      <c r="N4599" s="76"/>
    </row>
    <row r="4600" spans="1:14" ht="15">
      <c r="A4600" s="80"/>
      <c r="B4600" s="81"/>
      <c r="C4600" s="69"/>
      <c r="D4600" s="69"/>
      <c r="E4600" s="69"/>
      <c r="F4600" s="69"/>
      <c r="G4600" s="82"/>
      <c r="H4600" s="78"/>
      <c r="I4600" s="28">
        <f ca="1">SUMIF('IMPORTBFT (ID)'!$A$3:$A$5000,$G$4:$G$7322,'IMPORTBFT (ID)'!$B$3:$B$5000)</f>
        <v>0</v>
      </c>
      <c r="J4600" s="72"/>
      <c r="K4600" s="18" t="str">
        <f t="shared" ca="1" si="0"/>
        <v>-</v>
      </c>
      <c r="L4600" s="19" t="e">
        <f>IF(G4600=#REF!,#REF!,"FALSO")</f>
        <v>#REF!</v>
      </c>
      <c r="M4600" s="75"/>
      <c r="N4600" s="76"/>
    </row>
    <row r="4601" spans="1:14" ht="15">
      <c r="A4601" s="80"/>
      <c r="B4601" s="81"/>
      <c r="C4601" s="69"/>
      <c r="D4601" s="69"/>
      <c r="E4601" s="69"/>
      <c r="F4601" s="69"/>
      <c r="G4601" s="82"/>
      <c r="H4601" s="78"/>
      <c r="I4601" s="28">
        <f ca="1">SUMIF('IMPORTBFT (ID)'!$A$3:$A$5000,$G$4:$G$7322,'IMPORTBFT (ID)'!$B$3:$B$5000)</f>
        <v>0</v>
      </c>
      <c r="J4601" s="72"/>
      <c r="K4601" s="18" t="str">
        <f t="shared" ca="1" si="0"/>
        <v>-</v>
      </c>
      <c r="L4601" s="19" t="e">
        <f>IF(G4601=#REF!,#REF!,"FALSO")</f>
        <v>#REF!</v>
      </c>
      <c r="M4601" s="75"/>
      <c r="N4601" s="76"/>
    </row>
    <row r="4602" spans="1:14" ht="15">
      <c r="A4602" s="80"/>
      <c r="B4602" s="81"/>
      <c r="C4602" s="69"/>
      <c r="D4602" s="69"/>
      <c r="E4602" s="69"/>
      <c r="F4602" s="69"/>
      <c r="G4602" s="82"/>
      <c r="H4602" s="78"/>
      <c r="I4602" s="28">
        <f ca="1">SUMIF('IMPORTBFT (ID)'!$A$3:$A$5000,$G$4:$G$7322,'IMPORTBFT (ID)'!$B$3:$B$5000)</f>
        <v>0</v>
      </c>
      <c r="J4602" s="72"/>
      <c r="K4602" s="18" t="str">
        <f t="shared" ca="1" si="0"/>
        <v>-</v>
      </c>
      <c r="L4602" s="19" t="e">
        <f>IF(G4602=#REF!,#REF!,"FALSO")</f>
        <v>#REF!</v>
      </c>
      <c r="M4602" s="75"/>
      <c r="N4602" s="76"/>
    </row>
    <row r="4603" spans="1:14" ht="15">
      <c r="A4603" s="80"/>
      <c r="B4603" s="81"/>
      <c r="C4603" s="69"/>
      <c r="D4603" s="69"/>
      <c r="E4603" s="69"/>
      <c r="F4603" s="69"/>
      <c r="G4603" s="82"/>
      <c r="H4603" s="78"/>
      <c r="I4603" s="28">
        <f ca="1">SUMIF('IMPORTBFT (ID)'!$A$3:$A$5000,$G$4:$G$7322,'IMPORTBFT (ID)'!$B$3:$B$5000)</f>
        <v>0</v>
      </c>
      <c r="J4603" s="72"/>
      <c r="K4603" s="18" t="str">
        <f t="shared" ca="1" si="0"/>
        <v>-</v>
      </c>
      <c r="L4603" s="19" t="e">
        <f>IF(G4603=#REF!,#REF!,"FALSO")</f>
        <v>#REF!</v>
      </c>
      <c r="M4603" s="75"/>
      <c r="N4603" s="76"/>
    </row>
    <row r="4604" spans="1:14" ht="15">
      <c r="A4604" s="80"/>
      <c r="B4604" s="81"/>
      <c r="C4604" s="69"/>
      <c r="D4604" s="69"/>
      <c r="E4604" s="69"/>
      <c r="F4604" s="69"/>
      <c r="G4604" s="82"/>
      <c r="H4604" s="78"/>
      <c r="I4604" s="28">
        <f ca="1">SUMIF('IMPORTBFT (ID)'!$A$3:$A$5000,$G$4:$G$7322,'IMPORTBFT (ID)'!$B$3:$B$5000)</f>
        <v>0</v>
      </c>
      <c r="J4604" s="72"/>
      <c r="K4604" s="18" t="str">
        <f t="shared" ca="1" si="0"/>
        <v>-</v>
      </c>
      <c r="L4604" s="19" t="e">
        <f>IF(G4604=#REF!,#REF!,"FALSO")</f>
        <v>#REF!</v>
      </c>
      <c r="M4604" s="75"/>
      <c r="N4604" s="76"/>
    </row>
    <row r="4605" spans="1:14" ht="15">
      <c r="A4605" s="80"/>
      <c r="B4605" s="81"/>
      <c r="C4605" s="69"/>
      <c r="D4605" s="69"/>
      <c r="E4605" s="69"/>
      <c r="F4605" s="69"/>
      <c r="G4605" s="82"/>
      <c r="H4605" s="78"/>
      <c r="I4605" s="28">
        <f ca="1">SUMIF('IMPORTBFT (ID)'!$A$3:$A$5000,$G$4:$G$7322,'IMPORTBFT (ID)'!$B$3:$B$5000)</f>
        <v>0</v>
      </c>
      <c r="J4605" s="72"/>
      <c r="K4605" s="18" t="str">
        <f t="shared" ca="1" si="0"/>
        <v>-</v>
      </c>
      <c r="L4605" s="19" t="e">
        <f>IF(G4605=#REF!,#REF!,"FALSO")</f>
        <v>#REF!</v>
      </c>
      <c r="M4605" s="75"/>
      <c r="N4605" s="76"/>
    </row>
    <row r="4606" spans="1:14" ht="15">
      <c r="A4606" s="80"/>
      <c r="B4606" s="81"/>
      <c r="C4606" s="69"/>
      <c r="D4606" s="69"/>
      <c r="E4606" s="69"/>
      <c r="F4606" s="69"/>
      <c r="G4606" s="82"/>
      <c r="H4606" s="78"/>
      <c r="I4606" s="28">
        <f ca="1">SUMIF('IMPORTBFT (ID)'!$A$3:$A$5000,$G$4:$G$7322,'IMPORTBFT (ID)'!$B$3:$B$5000)</f>
        <v>0</v>
      </c>
      <c r="J4606" s="72"/>
      <c r="K4606" s="18" t="str">
        <f t="shared" ca="1" si="0"/>
        <v>-</v>
      </c>
      <c r="L4606" s="19" t="e">
        <f>IF(G4606=#REF!,#REF!,"FALSO")</f>
        <v>#REF!</v>
      </c>
      <c r="M4606" s="75"/>
      <c r="N4606" s="76"/>
    </row>
    <row r="4607" spans="1:14" ht="15">
      <c r="A4607" s="80"/>
      <c r="B4607" s="81"/>
      <c r="C4607" s="69"/>
      <c r="D4607" s="69"/>
      <c r="E4607" s="69"/>
      <c r="F4607" s="69"/>
      <c r="G4607" s="82"/>
      <c r="H4607" s="78"/>
      <c r="I4607" s="28">
        <f ca="1">SUMIF('IMPORTBFT (ID)'!$A$3:$A$5000,$G$4:$G$7322,'IMPORTBFT (ID)'!$B$3:$B$5000)</f>
        <v>0</v>
      </c>
      <c r="J4607" s="72"/>
      <c r="K4607" s="18" t="str">
        <f t="shared" ca="1" si="0"/>
        <v>-</v>
      </c>
      <c r="L4607" s="19" t="e">
        <f>IF(G4607=#REF!,#REF!,"FALSO")</f>
        <v>#REF!</v>
      </c>
      <c r="M4607" s="75"/>
      <c r="N4607" s="76"/>
    </row>
    <row r="4608" spans="1:14" ht="15">
      <c r="A4608" s="80"/>
      <c r="B4608" s="81"/>
      <c r="C4608" s="69"/>
      <c r="D4608" s="69"/>
      <c r="E4608" s="69"/>
      <c r="F4608" s="69"/>
      <c r="G4608" s="82"/>
      <c r="H4608" s="78"/>
      <c r="I4608" s="28">
        <f ca="1">SUMIF('IMPORTBFT (ID)'!$A$3:$A$5000,$G$4:$G$7322,'IMPORTBFT (ID)'!$B$3:$B$5000)</f>
        <v>0</v>
      </c>
      <c r="J4608" s="72"/>
      <c r="K4608" s="18" t="str">
        <f t="shared" ca="1" si="0"/>
        <v>-</v>
      </c>
      <c r="L4608" s="19" t="e">
        <f>IF(G4608=#REF!,#REF!,"FALSO")</f>
        <v>#REF!</v>
      </c>
      <c r="M4608" s="75"/>
      <c r="N4608" s="76"/>
    </row>
    <row r="4609" spans="1:14" ht="15">
      <c r="A4609" s="80"/>
      <c r="B4609" s="81"/>
      <c r="C4609" s="69"/>
      <c r="D4609" s="69"/>
      <c r="E4609" s="69"/>
      <c r="F4609" s="69"/>
      <c r="G4609" s="82"/>
      <c r="H4609" s="78"/>
      <c r="I4609" s="28">
        <f ca="1">SUMIF('IMPORTBFT (ID)'!$A$3:$A$5000,$G$4:$G$7322,'IMPORTBFT (ID)'!$B$3:$B$5000)</f>
        <v>0</v>
      </c>
      <c r="J4609" s="72"/>
      <c r="K4609" s="18" t="str">
        <f t="shared" ca="1" si="0"/>
        <v>-</v>
      </c>
      <c r="L4609" s="19" t="e">
        <f>IF(G4609=#REF!,#REF!,"FALSO")</f>
        <v>#REF!</v>
      </c>
      <c r="M4609" s="75"/>
      <c r="N4609" s="76"/>
    </row>
    <row r="4610" spans="1:14" ht="15">
      <c r="A4610" s="80"/>
      <c r="B4610" s="81"/>
      <c r="C4610" s="69"/>
      <c r="D4610" s="69"/>
      <c r="E4610" s="69"/>
      <c r="F4610" s="69"/>
      <c r="G4610" s="82"/>
      <c r="H4610" s="78"/>
      <c r="I4610" s="28">
        <f ca="1">SUMIF('IMPORTBFT (ID)'!$A$3:$A$5000,$G$4:$G$7322,'IMPORTBFT (ID)'!$B$3:$B$5000)</f>
        <v>0</v>
      </c>
      <c r="J4610" s="72"/>
      <c r="K4610" s="18" t="str">
        <f t="shared" ca="1" si="0"/>
        <v>-</v>
      </c>
      <c r="L4610" s="19" t="e">
        <f>IF(G4610=#REF!,#REF!,"FALSO")</f>
        <v>#REF!</v>
      </c>
      <c r="M4610" s="75"/>
      <c r="N4610" s="76"/>
    </row>
    <row r="4611" spans="1:14" ht="15">
      <c r="A4611" s="80"/>
      <c r="B4611" s="81"/>
      <c r="C4611" s="69"/>
      <c r="D4611" s="69"/>
      <c r="E4611" s="69"/>
      <c r="F4611" s="69"/>
      <c r="G4611" s="82"/>
      <c r="H4611" s="78"/>
      <c r="I4611" s="28">
        <f ca="1">SUMIF('IMPORTBFT (ID)'!$A$3:$A$5000,$G$4:$G$7322,'IMPORTBFT (ID)'!$B$3:$B$5000)</f>
        <v>0</v>
      </c>
      <c r="J4611" s="72"/>
      <c r="K4611" s="18" t="str">
        <f t="shared" ca="1" si="0"/>
        <v>-</v>
      </c>
      <c r="L4611" s="19" t="e">
        <f>IF(G4611=#REF!,#REF!,"FALSO")</f>
        <v>#REF!</v>
      </c>
      <c r="M4611" s="75"/>
      <c r="N4611" s="76"/>
    </row>
    <row r="4612" spans="1:14" ht="15">
      <c r="A4612" s="80"/>
      <c r="B4612" s="81"/>
      <c r="C4612" s="69"/>
      <c r="D4612" s="69"/>
      <c r="E4612" s="69"/>
      <c r="F4612" s="69"/>
      <c r="G4612" s="82"/>
      <c r="H4612" s="78"/>
      <c r="I4612" s="28">
        <f ca="1">SUMIF('IMPORTBFT (ID)'!$A$3:$A$5000,$G$4:$G$7322,'IMPORTBFT (ID)'!$B$3:$B$5000)</f>
        <v>0</v>
      </c>
      <c r="J4612" s="72"/>
      <c r="K4612" s="18" t="str">
        <f t="shared" ca="1" si="0"/>
        <v>-</v>
      </c>
      <c r="L4612" s="19" t="e">
        <f>IF(G4612=#REF!,#REF!,"FALSO")</f>
        <v>#REF!</v>
      </c>
      <c r="M4612" s="75"/>
      <c r="N4612" s="76"/>
    </row>
    <row r="4613" spans="1:14" ht="15">
      <c r="A4613" s="80"/>
      <c r="B4613" s="81"/>
      <c r="C4613" s="69"/>
      <c r="D4613" s="69"/>
      <c r="E4613" s="69"/>
      <c r="F4613" s="69"/>
      <c r="G4613" s="82"/>
      <c r="H4613" s="78"/>
      <c r="I4613" s="28">
        <f ca="1">SUMIF('IMPORTBFT (ID)'!$A$3:$A$5000,$G$4:$G$7322,'IMPORTBFT (ID)'!$B$3:$B$5000)</f>
        <v>0</v>
      </c>
      <c r="J4613" s="72"/>
      <c r="K4613" s="18" t="str">
        <f t="shared" ca="1" si="0"/>
        <v>-</v>
      </c>
      <c r="L4613" s="19" t="e">
        <f>IF(G4613=#REF!,#REF!,"FALSO")</f>
        <v>#REF!</v>
      </c>
      <c r="M4613" s="75"/>
      <c r="N4613" s="76"/>
    </row>
    <row r="4614" spans="1:14" ht="15">
      <c r="A4614" s="80"/>
      <c r="B4614" s="81"/>
      <c r="C4614" s="69"/>
      <c r="D4614" s="69"/>
      <c r="E4614" s="69"/>
      <c r="F4614" s="69"/>
      <c r="G4614" s="82"/>
      <c r="H4614" s="78"/>
      <c r="I4614" s="28">
        <f ca="1">SUMIF('IMPORTBFT (ID)'!$A$3:$A$5000,$G$4:$G$7322,'IMPORTBFT (ID)'!$B$3:$B$5000)</f>
        <v>0</v>
      </c>
      <c r="J4614" s="72"/>
      <c r="K4614" s="18" t="str">
        <f t="shared" ca="1" si="0"/>
        <v>-</v>
      </c>
      <c r="L4614" s="19" t="e">
        <f>IF(G4614=#REF!,#REF!,"FALSO")</f>
        <v>#REF!</v>
      </c>
      <c r="M4614" s="75"/>
      <c r="N4614" s="76"/>
    </row>
    <row r="4615" spans="1:14" ht="15">
      <c r="A4615" s="80"/>
      <c r="B4615" s="81"/>
      <c r="C4615" s="69"/>
      <c r="D4615" s="69"/>
      <c r="E4615" s="69"/>
      <c r="F4615" s="69"/>
      <c r="G4615" s="82"/>
      <c r="H4615" s="78"/>
      <c r="I4615" s="28">
        <f ca="1">SUMIF('IMPORTBFT (ID)'!$A$3:$A$5000,$G$4:$G$7322,'IMPORTBFT (ID)'!$B$3:$B$5000)</f>
        <v>0</v>
      </c>
      <c r="J4615" s="72"/>
      <c r="K4615" s="18" t="str">
        <f t="shared" ca="1" si="0"/>
        <v>-</v>
      </c>
      <c r="L4615" s="19" t="e">
        <f>IF(G4615=#REF!,#REF!,"FALSO")</f>
        <v>#REF!</v>
      </c>
      <c r="M4615" s="75"/>
      <c r="N4615" s="76"/>
    </row>
    <row r="4616" spans="1:14" ht="15">
      <c r="A4616" s="80"/>
      <c r="B4616" s="81"/>
      <c r="C4616" s="69"/>
      <c r="D4616" s="69"/>
      <c r="E4616" s="69"/>
      <c r="F4616" s="69"/>
      <c r="G4616" s="82"/>
      <c r="H4616" s="78"/>
      <c r="I4616" s="28">
        <f ca="1">SUMIF('IMPORTBFT (ID)'!$A$3:$A$5000,$G$4:$G$7322,'IMPORTBFT (ID)'!$B$3:$B$5000)</f>
        <v>0</v>
      </c>
      <c r="J4616" s="72"/>
      <c r="K4616" s="18" t="str">
        <f t="shared" ca="1" si="0"/>
        <v>-</v>
      </c>
      <c r="L4616" s="19" t="e">
        <f>IF(G4616=#REF!,#REF!,"FALSO")</f>
        <v>#REF!</v>
      </c>
      <c r="M4616" s="75"/>
      <c r="N4616" s="76"/>
    </row>
    <row r="4617" spans="1:14" ht="15">
      <c r="A4617" s="80"/>
      <c r="B4617" s="81"/>
      <c r="C4617" s="69"/>
      <c r="D4617" s="69"/>
      <c r="E4617" s="69"/>
      <c r="F4617" s="69"/>
      <c r="G4617" s="82"/>
      <c r="H4617" s="78"/>
      <c r="I4617" s="28">
        <f ca="1">SUMIF('IMPORTBFT (ID)'!$A$3:$A$5000,$G$4:$G$7322,'IMPORTBFT (ID)'!$B$3:$B$5000)</f>
        <v>0</v>
      </c>
      <c r="J4617" s="72"/>
      <c r="K4617" s="18" t="str">
        <f t="shared" ca="1" si="0"/>
        <v>-</v>
      </c>
      <c r="L4617" s="19" t="e">
        <f>IF(G4617=#REF!,#REF!,"FALSO")</f>
        <v>#REF!</v>
      </c>
      <c r="M4617" s="75"/>
      <c r="N4617" s="76"/>
    </row>
    <row r="4618" spans="1:14" ht="15">
      <c r="A4618" s="80"/>
      <c r="B4618" s="81"/>
      <c r="C4618" s="69"/>
      <c r="D4618" s="69"/>
      <c r="E4618" s="69"/>
      <c r="F4618" s="69"/>
      <c r="G4618" s="82"/>
      <c r="H4618" s="78"/>
      <c r="I4618" s="28">
        <f ca="1">SUMIF('IMPORTBFT (ID)'!$A$3:$A$5000,$G$4:$G$7322,'IMPORTBFT (ID)'!$B$3:$B$5000)</f>
        <v>0</v>
      </c>
      <c r="J4618" s="72"/>
      <c r="K4618" s="18" t="str">
        <f t="shared" ca="1" si="0"/>
        <v>-</v>
      </c>
      <c r="L4618" s="19" t="e">
        <f>IF(G4618=#REF!,#REF!,"FALSO")</f>
        <v>#REF!</v>
      </c>
      <c r="M4618" s="75"/>
      <c r="N4618" s="76"/>
    </row>
    <row r="4619" spans="1:14" ht="15">
      <c r="A4619" s="80"/>
      <c r="B4619" s="81"/>
      <c r="C4619" s="69"/>
      <c r="D4619" s="69"/>
      <c r="E4619" s="69"/>
      <c r="F4619" s="69"/>
      <c r="G4619" s="82"/>
      <c r="H4619" s="78"/>
      <c r="I4619" s="28">
        <f ca="1">SUMIF('IMPORTBFT (ID)'!$A$3:$A$5000,$G$4:$G$7322,'IMPORTBFT (ID)'!$B$3:$B$5000)</f>
        <v>0</v>
      </c>
      <c r="J4619" s="72"/>
      <c r="K4619" s="18" t="str">
        <f t="shared" ca="1" si="0"/>
        <v>-</v>
      </c>
      <c r="L4619" s="19" t="e">
        <f>IF(G4619=#REF!,#REF!,"FALSO")</f>
        <v>#REF!</v>
      </c>
      <c r="M4619" s="75"/>
      <c r="N4619" s="76"/>
    </row>
    <row r="4620" spans="1:14" ht="15">
      <c r="A4620" s="80"/>
      <c r="B4620" s="81"/>
      <c r="C4620" s="69"/>
      <c r="D4620" s="69"/>
      <c r="E4620" s="69"/>
      <c r="F4620" s="69"/>
      <c r="G4620" s="82"/>
      <c r="H4620" s="78"/>
      <c r="I4620" s="28">
        <f ca="1">SUMIF('IMPORTBFT (ID)'!$A$3:$A$5000,$G$4:$G$7322,'IMPORTBFT (ID)'!$B$3:$B$5000)</f>
        <v>0</v>
      </c>
      <c r="J4620" s="72"/>
      <c r="K4620" s="18" t="str">
        <f t="shared" ca="1" si="0"/>
        <v>-</v>
      </c>
      <c r="L4620" s="19" t="e">
        <f>IF(G4620=#REF!,#REF!,"FALSO")</f>
        <v>#REF!</v>
      </c>
      <c r="M4620" s="75"/>
      <c r="N4620" s="76"/>
    </row>
    <row r="4621" spans="1:14" ht="15">
      <c r="A4621" s="80"/>
      <c r="B4621" s="81"/>
      <c r="C4621" s="69"/>
      <c r="D4621" s="69"/>
      <c r="E4621" s="69"/>
      <c r="F4621" s="69"/>
      <c r="G4621" s="82"/>
      <c r="H4621" s="78"/>
      <c r="I4621" s="28">
        <f ca="1">SUMIF('IMPORTBFT (ID)'!$A$3:$A$5000,$G$4:$G$7322,'IMPORTBFT (ID)'!$B$3:$B$5000)</f>
        <v>0</v>
      </c>
      <c r="J4621" s="72"/>
      <c r="K4621" s="18" t="str">
        <f t="shared" ca="1" si="0"/>
        <v>-</v>
      </c>
      <c r="L4621" s="19" t="e">
        <f>IF(G4621=#REF!,#REF!,"FALSO")</f>
        <v>#REF!</v>
      </c>
      <c r="M4621" s="75"/>
      <c r="N4621" s="76"/>
    </row>
    <row r="4622" spans="1:14" ht="15">
      <c r="A4622" s="80"/>
      <c r="B4622" s="81"/>
      <c r="C4622" s="69"/>
      <c r="D4622" s="69"/>
      <c r="E4622" s="69"/>
      <c r="F4622" s="69"/>
      <c r="G4622" s="82"/>
      <c r="H4622" s="78"/>
      <c r="I4622" s="28">
        <f ca="1">SUMIF('IMPORTBFT (ID)'!$A$3:$A$5000,$G$4:$G$7322,'IMPORTBFT (ID)'!$B$3:$B$5000)</f>
        <v>0</v>
      </c>
      <c r="J4622" s="72"/>
      <c r="K4622" s="18" t="str">
        <f t="shared" ca="1" si="0"/>
        <v>-</v>
      </c>
      <c r="L4622" s="19" t="e">
        <f>IF(G4622=#REF!,#REF!,"FALSO")</f>
        <v>#REF!</v>
      </c>
      <c r="M4622" s="75"/>
      <c r="N4622" s="76"/>
    </row>
    <row r="4623" spans="1:14" ht="15">
      <c r="A4623" s="80"/>
      <c r="B4623" s="81"/>
      <c r="C4623" s="69"/>
      <c r="D4623" s="69"/>
      <c r="E4623" s="69"/>
      <c r="F4623" s="69"/>
      <c r="G4623" s="82"/>
      <c r="H4623" s="78"/>
      <c r="I4623" s="28">
        <f ca="1">SUMIF('IMPORTBFT (ID)'!$A$3:$A$5000,$G$4:$G$7322,'IMPORTBFT (ID)'!$B$3:$B$5000)</f>
        <v>0</v>
      </c>
      <c r="J4623" s="72"/>
      <c r="K4623" s="18" t="str">
        <f t="shared" ca="1" si="0"/>
        <v>-</v>
      </c>
      <c r="L4623" s="19" t="e">
        <f>IF(G4623=#REF!,#REF!,"FALSO")</f>
        <v>#REF!</v>
      </c>
      <c r="M4623" s="75"/>
      <c r="N4623" s="76"/>
    </row>
    <row r="4624" spans="1:14" ht="15">
      <c r="A4624" s="80"/>
      <c r="B4624" s="81"/>
      <c r="C4624" s="69"/>
      <c r="D4624" s="69"/>
      <c r="E4624" s="69"/>
      <c r="F4624" s="69"/>
      <c r="G4624" s="82"/>
      <c r="H4624" s="78"/>
      <c r="I4624" s="28">
        <f ca="1">SUMIF('IMPORTBFT (ID)'!$A$3:$A$5000,$G$4:$G$7322,'IMPORTBFT (ID)'!$B$3:$B$5000)</f>
        <v>0</v>
      </c>
      <c r="J4624" s="72"/>
      <c r="K4624" s="18" t="str">
        <f t="shared" ca="1" si="0"/>
        <v>-</v>
      </c>
      <c r="L4624" s="19" t="e">
        <f>IF(G4624=#REF!,#REF!,"FALSO")</f>
        <v>#REF!</v>
      </c>
      <c r="M4624" s="75"/>
      <c r="N4624" s="76"/>
    </row>
    <row r="4625" spans="1:14" ht="15">
      <c r="A4625" s="80"/>
      <c r="B4625" s="81"/>
      <c r="C4625" s="69"/>
      <c r="D4625" s="69"/>
      <c r="E4625" s="69"/>
      <c r="F4625" s="69"/>
      <c r="G4625" s="82"/>
      <c r="H4625" s="78"/>
      <c r="I4625" s="28">
        <f ca="1">SUMIF('IMPORTBFT (ID)'!$A$3:$A$5000,$G$4:$G$7322,'IMPORTBFT (ID)'!$B$3:$B$5000)</f>
        <v>0</v>
      </c>
      <c r="J4625" s="72"/>
      <c r="K4625" s="18" t="str">
        <f t="shared" ca="1" si="0"/>
        <v>-</v>
      </c>
      <c r="L4625" s="19" t="e">
        <f>IF(G4625=#REF!,#REF!,"FALSO")</f>
        <v>#REF!</v>
      </c>
      <c r="M4625" s="75"/>
      <c r="N4625" s="76"/>
    </row>
    <row r="4626" spans="1:14" ht="15">
      <c r="A4626" s="80"/>
      <c r="B4626" s="81"/>
      <c r="C4626" s="69"/>
      <c r="D4626" s="69"/>
      <c r="E4626" s="69"/>
      <c r="F4626" s="69"/>
      <c r="G4626" s="82"/>
      <c r="H4626" s="78"/>
      <c r="I4626" s="28">
        <f ca="1">SUMIF('IMPORTBFT (ID)'!$A$3:$A$5000,$G$4:$G$7322,'IMPORTBFT (ID)'!$B$3:$B$5000)</f>
        <v>0</v>
      </c>
      <c r="J4626" s="72"/>
      <c r="K4626" s="18" t="str">
        <f t="shared" ca="1" si="0"/>
        <v>-</v>
      </c>
      <c r="L4626" s="19" t="e">
        <f>IF(G4626=#REF!,#REF!,"FALSO")</f>
        <v>#REF!</v>
      </c>
      <c r="M4626" s="75"/>
      <c r="N4626" s="76"/>
    </row>
    <row r="4627" spans="1:14" ht="15">
      <c r="A4627" s="80"/>
      <c r="B4627" s="81"/>
      <c r="C4627" s="69"/>
      <c r="D4627" s="69"/>
      <c r="E4627" s="69"/>
      <c r="F4627" s="69"/>
      <c r="G4627" s="82"/>
      <c r="H4627" s="78"/>
      <c r="I4627" s="28">
        <f ca="1">SUMIF('IMPORTBFT (ID)'!$A$3:$A$5000,$G$4:$G$7322,'IMPORTBFT (ID)'!$B$3:$B$5000)</f>
        <v>0</v>
      </c>
      <c r="J4627" s="72"/>
      <c r="K4627" s="18" t="str">
        <f t="shared" ca="1" si="0"/>
        <v>-</v>
      </c>
      <c r="L4627" s="19" t="e">
        <f>IF(G4627=#REF!,#REF!,"FALSO")</f>
        <v>#REF!</v>
      </c>
      <c r="M4627" s="75"/>
      <c r="N4627" s="76"/>
    </row>
    <row r="4628" spans="1:14" ht="15">
      <c r="A4628" s="80"/>
      <c r="B4628" s="81"/>
      <c r="C4628" s="69"/>
      <c r="D4628" s="69"/>
      <c r="E4628" s="69"/>
      <c r="F4628" s="69"/>
      <c r="G4628" s="82"/>
      <c r="H4628" s="78"/>
      <c r="I4628" s="28">
        <f ca="1">SUMIF('IMPORTBFT (ID)'!$A$3:$A$5000,$G$4:$G$7322,'IMPORTBFT (ID)'!$B$3:$B$5000)</f>
        <v>0</v>
      </c>
      <c r="J4628" s="72"/>
      <c r="K4628" s="18" t="str">
        <f t="shared" ca="1" si="0"/>
        <v>-</v>
      </c>
      <c r="L4628" s="19" t="e">
        <f>IF(G4628=#REF!,#REF!,"FALSO")</f>
        <v>#REF!</v>
      </c>
      <c r="M4628" s="75"/>
      <c r="N4628" s="76"/>
    </row>
    <row r="4629" spans="1:14" ht="15">
      <c r="A4629" s="80"/>
      <c r="B4629" s="81"/>
      <c r="C4629" s="69"/>
      <c r="D4629" s="69"/>
      <c r="E4629" s="69"/>
      <c r="F4629" s="69"/>
      <c r="G4629" s="82"/>
      <c r="H4629" s="78"/>
      <c r="I4629" s="28">
        <f ca="1">SUMIF('IMPORTBFT (ID)'!$A$3:$A$5000,$G$4:$G$7322,'IMPORTBFT (ID)'!$B$3:$B$5000)</f>
        <v>0</v>
      </c>
      <c r="J4629" s="72"/>
      <c r="K4629" s="18" t="str">
        <f t="shared" ca="1" si="0"/>
        <v>-</v>
      </c>
      <c r="L4629" s="19" t="e">
        <f>IF(G4629=#REF!,#REF!,"FALSO")</f>
        <v>#REF!</v>
      </c>
      <c r="M4629" s="75"/>
      <c r="N4629" s="76"/>
    </row>
    <row r="4630" spans="1:14" ht="15">
      <c r="A4630" s="80"/>
      <c r="B4630" s="81"/>
      <c r="C4630" s="69"/>
      <c r="D4630" s="69"/>
      <c r="E4630" s="69"/>
      <c r="F4630" s="69"/>
      <c r="G4630" s="82"/>
      <c r="H4630" s="78"/>
      <c r="I4630" s="28">
        <f ca="1">SUMIF('IMPORTBFT (ID)'!$A$3:$A$5000,$G$4:$G$7322,'IMPORTBFT (ID)'!$B$3:$B$5000)</f>
        <v>0</v>
      </c>
      <c r="J4630" s="72"/>
      <c r="K4630" s="18" t="str">
        <f t="shared" ca="1" si="0"/>
        <v>-</v>
      </c>
      <c r="L4630" s="19" t="e">
        <f>IF(G4630=#REF!,#REF!,"FALSO")</f>
        <v>#REF!</v>
      </c>
      <c r="M4630" s="75"/>
      <c r="N4630" s="76"/>
    </row>
    <row r="4631" spans="1:14" ht="15">
      <c r="A4631" s="80"/>
      <c r="B4631" s="81"/>
      <c r="C4631" s="69"/>
      <c r="D4631" s="69"/>
      <c r="E4631" s="69"/>
      <c r="F4631" s="69"/>
      <c r="G4631" s="82"/>
      <c r="H4631" s="78"/>
      <c r="I4631" s="28">
        <f ca="1">SUMIF('IMPORTBFT (ID)'!$A$3:$A$5000,$G$4:$G$7322,'IMPORTBFT (ID)'!$B$3:$B$5000)</f>
        <v>0</v>
      </c>
      <c r="J4631" s="72"/>
      <c r="K4631" s="18" t="str">
        <f t="shared" ca="1" si="0"/>
        <v>-</v>
      </c>
      <c r="L4631" s="19" t="e">
        <f>IF(G4631=#REF!,#REF!,"FALSO")</f>
        <v>#REF!</v>
      </c>
      <c r="M4631" s="75"/>
      <c r="N4631" s="76"/>
    </row>
    <row r="4632" spans="1:14" ht="15">
      <c r="A4632" s="80"/>
      <c r="B4632" s="81"/>
      <c r="C4632" s="69"/>
      <c r="D4632" s="69"/>
      <c r="E4632" s="69"/>
      <c r="F4632" s="69"/>
      <c r="G4632" s="82"/>
      <c r="H4632" s="78"/>
      <c r="I4632" s="28">
        <f ca="1">SUMIF('IMPORTBFT (ID)'!$A$3:$A$5000,$G$4:$G$7322,'IMPORTBFT (ID)'!$B$3:$B$5000)</f>
        <v>0</v>
      </c>
      <c r="J4632" s="72"/>
      <c r="K4632" s="18" t="str">
        <f t="shared" ca="1" si="0"/>
        <v>-</v>
      </c>
      <c r="L4632" s="19" t="e">
        <f>IF(G4632=#REF!,#REF!,"FALSO")</f>
        <v>#REF!</v>
      </c>
      <c r="M4632" s="75"/>
      <c r="N4632" s="76"/>
    </row>
    <row r="4633" spans="1:14" ht="15">
      <c r="A4633" s="80"/>
      <c r="B4633" s="81"/>
      <c r="C4633" s="69"/>
      <c r="D4633" s="69"/>
      <c r="E4633" s="69"/>
      <c r="F4633" s="69"/>
      <c r="G4633" s="82"/>
      <c r="H4633" s="78"/>
      <c r="I4633" s="28">
        <f ca="1">SUMIF('IMPORTBFT (ID)'!$A$3:$A$5000,$G$4:$G$7322,'IMPORTBFT (ID)'!$B$3:$B$5000)</f>
        <v>0</v>
      </c>
      <c r="J4633" s="72"/>
      <c r="K4633" s="18" t="str">
        <f t="shared" ca="1" si="0"/>
        <v>-</v>
      </c>
      <c r="L4633" s="19" t="e">
        <f>IF(G4633=#REF!,#REF!,"FALSO")</f>
        <v>#REF!</v>
      </c>
      <c r="M4633" s="75"/>
      <c r="N4633" s="76"/>
    </row>
    <row r="4634" spans="1:14" ht="15">
      <c r="A4634" s="80"/>
      <c r="B4634" s="81"/>
      <c r="C4634" s="69"/>
      <c r="D4634" s="69"/>
      <c r="E4634" s="69"/>
      <c r="F4634" s="69"/>
      <c r="G4634" s="82"/>
      <c r="H4634" s="78"/>
      <c r="I4634" s="28">
        <f ca="1">SUMIF('IMPORTBFT (ID)'!$A$3:$A$5000,$G$4:$G$7322,'IMPORTBFT (ID)'!$B$3:$B$5000)</f>
        <v>0</v>
      </c>
      <c r="J4634" s="72"/>
      <c r="K4634" s="18" t="str">
        <f t="shared" ca="1" si="0"/>
        <v>-</v>
      </c>
      <c r="L4634" s="19" t="e">
        <f>IF(G4634=#REF!,#REF!,"FALSO")</f>
        <v>#REF!</v>
      </c>
      <c r="M4634" s="75"/>
      <c r="N4634" s="76"/>
    </row>
    <row r="4635" spans="1:14" ht="15">
      <c r="A4635" s="80"/>
      <c r="B4635" s="81"/>
      <c r="C4635" s="69"/>
      <c r="D4635" s="69"/>
      <c r="E4635" s="69"/>
      <c r="F4635" s="69"/>
      <c r="G4635" s="82"/>
      <c r="H4635" s="78"/>
      <c r="I4635" s="28">
        <f ca="1">SUMIF('IMPORTBFT (ID)'!$A$3:$A$5000,$G$4:$G$7322,'IMPORTBFT (ID)'!$B$3:$B$5000)</f>
        <v>0</v>
      </c>
      <c r="J4635" s="72"/>
      <c r="K4635" s="18" t="str">
        <f t="shared" ca="1" si="0"/>
        <v>-</v>
      </c>
      <c r="L4635" s="19" t="e">
        <f>IF(G4635=#REF!,#REF!,"FALSO")</f>
        <v>#REF!</v>
      </c>
      <c r="M4635" s="75"/>
      <c r="N4635" s="76"/>
    </row>
    <row r="4636" spans="1:14" ht="15">
      <c r="A4636" s="80"/>
      <c r="B4636" s="81"/>
      <c r="C4636" s="69"/>
      <c r="D4636" s="69"/>
      <c r="E4636" s="69"/>
      <c r="F4636" s="69"/>
      <c r="G4636" s="82"/>
      <c r="H4636" s="78"/>
      <c r="I4636" s="28">
        <f ca="1">SUMIF('IMPORTBFT (ID)'!$A$3:$A$5000,$G$4:$G$7322,'IMPORTBFT (ID)'!$B$3:$B$5000)</f>
        <v>0</v>
      </c>
      <c r="J4636" s="72"/>
      <c r="K4636" s="18" t="str">
        <f t="shared" ca="1" si="0"/>
        <v>-</v>
      </c>
      <c r="L4636" s="19" t="e">
        <f>IF(G4636=#REF!,#REF!,"FALSO")</f>
        <v>#REF!</v>
      </c>
      <c r="M4636" s="75"/>
      <c r="N4636" s="76"/>
    </row>
    <row r="4637" spans="1:14" ht="15">
      <c r="A4637" s="80"/>
      <c r="B4637" s="81"/>
      <c r="C4637" s="69"/>
      <c r="D4637" s="69"/>
      <c r="E4637" s="69"/>
      <c r="F4637" s="69"/>
      <c r="G4637" s="82"/>
      <c r="H4637" s="78"/>
      <c r="I4637" s="28">
        <f ca="1">SUMIF('IMPORTBFT (ID)'!$A$3:$A$5000,$G$4:$G$7322,'IMPORTBFT (ID)'!$B$3:$B$5000)</f>
        <v>0</v>
      </c>
      <c r="J4637" s="72"/>
      <c r="K4637" s="18" t="str">
        <f t="shared" ca="1" si="0"/>
        <v>-</v>
      </c>
      <c r="L4637" s="19" t="e">
        <f>IF(G4637=#REF!,#REF!,"FALSO")</f>
        <v>#REF!</v>
      </c>
      <c r="M4637" s="75"/>
      <c r="N4637" s="76"/>
    </row>
    <row r="4638" spans="1:14" ht="15">
      <c r="A4638" s="80"/>
      <c r="B4638" s="81"/>
      <c r="C4638" s="69"/>
      <c r="D4638" s="69"/>
      <c r="E4638" s="69"/>
      <c r="F4638" s="69"/>
      <c r="G4638" s="82"/>
      <c r="H4638" s="78"/>
      <c r="I4638" s="28">
        <f ca="1">SUMIF('IMPORTBFT (ID)'!$A$3:$A$5000,$G$4:$G$7322,'IMPORTBFT (ID)'!$B$3:$B$5000)</f>
        <v>0</v>
      </c>
      <c r="J4638" s="72"/>
      <c r="K4638" s="18" t="str">
        <f t="shared" ca="1" si="0"/>
        <v>-</v>
      </c>
      <c r="L4638" s="19" t="e">
        <f>IF(G4638=#REF!,#REF!,"FALSO")</f>
        <v>#REF!</v>
      </c>
      <c r="M4638" s="75"/>
      <c r="N4638" s="76"/>
    </row>
    <row r="4639" spans="1:14" ht="15">
      <c r="A4639" s="80"/>
      <c r="B4639" s="81"/>
      <c r="C4639" s="69"/>
      <c r="D4639" s="69"/>
      <c r="E4639" s="69"/>
      <c r="F4639" s="69"/>
      <c r="G4639" s="82"/>
      <c r="H4639" s="78"/>
      <c r="I4639" s="28">
        <f ca="1">SUMIF('IMPORTBFT (ID)'!$A$3:$A$5000,$G$4:$G$7322,'IMPORTBFT (ID)'!$B$3:$B$5000)</f>
        <v>0</v>
      </c>
      <c r="J4639" s="72"/>
      <c r="K4639" s="18" t="str">
        <f t="shared" ca="1" si="0"/>
        <v>-</v>
      </c>
      <c r="L4639" s="19" t="e">
        <f>IF(G4639=#REF!,#REF!,"FALSO")</f>
        <v>#REF!</v>
      </c>
      <c r="M4639" s="75"/>
      <c r="N4639" s="76"/>
    </row>
    <row r="4640" spans="1:14" ht="15">
      <c r="A4640" s="80"/>
      <c r="B4640" s="81"/>
      <c r="C4640" s="69"/>
      <c r="D4640" s="69"/>
      <c r="E4640" s="69"/>
      <c r="F4640" s="69"/>
      <c r="G4640" s="82"/>
      <c r="H4640" s="78"/>
      <c r="I4640" s="28">
        <f ca="1">SUMIF('IMPORTBFT (ID)'!$A$3:$A$5000,$G$4:$G$7322,'IMPORTBFT (ID)'!$B$3:$B$5000)</f>
        <v>0</v>
      </c>
      <c r="J4640" s="72"/>
      <c r="K4640" s="18" t="str">
        <f t="shared" ca="1" si="0"/>
        <v>-</v>
      </c>
      <c r="L4640" s="19" t="e">
        <f>IF(G4640=#REF!,#REF!,"FALSO")</f>
        <v>#REF!</v>
      </c>
      <c r="M4640" s="75"/>
      <c r="N4640" s="76"/>
    </row>
    <row r="4641" spans="1:14" ht="15">
      <c r="A4641" s="80"/>
      <c r="B4641" s="81"/>
      <c r="C4641" s="69"/>
      <c r="D4641" s="69"/>
      <c r="E4641" s="69"/>
      <c r="F4641" s="69"/>
      <c r="G4641" s="82"/>
      <c r="H4641" s="78"/>
      <c r="I4641" s="28">
        <f ca="1">SUMIF('IMPORTBFT (ID)'!$A$3:$A$5000,$G$4:$G$7322,'IMPORTBFT (ID)'!$B$3:$B$5000)</f>
        <v>0</v>
      </c>
      <c r="J4641" s="72"/>
      <c r="K4641" s="18" t="str">
        <f t="shared" ca="1" si="0"/>
        <v>-</v>
      </c>
      <c r="L4641" s="19" t="e">
        <f>IF(G4641=#REF!,#REF!,"FALSO")</f>
        <v>#REF!</v>
      </c>
      <c r="M4641" s="75"/>
      <c r="N4641" s="76"/>
    </row>
    <row r="4642" spans="1:14" ht="15">
      <c r="A4642" s="80"/>
      <c r="B4642" s="81"/>
      <c r="C4642" s="69"/>
      <c r="D4642" s="69"/>
      <c r="E4642" s="69"/>
      <c r="F4642" s="69"/>
      <c r="G4642" s="82"/>
      <c r="H4642" s="78"/>
      <c r="I4642" s="28">
        <f ca="1">SUMIF('IMPORTBFT (ID)'!$A$3:$A$5000,$G$4:$G$7322,'IMPORTBFT (ID)'!$B$3:$B$5000)</f>
        <v>0</v>
      </c>
      <c r="J4642" s="72"/>
      <c r="K4642" s="18" t="str">
        <f t="shared" ca="1" si="0"/>
        <v>-</v>
      </c>
      <c r="L4642" s="19" t="e">
        <f>IF(G4642=#REF!,#REF!,"FALSO")</f>
        <v>#REF!</v>
      </c>
      <c r="M4642" s="75"/>
      <c r="N4642" s="76"/>
    </row>
    <row r="4643" spans="1:14" ht="15">
      <c r="A4643" s="80"/>
      <c r="B4643" s="81"/>
      <c r="C4643" s="69"/>
      <c r="D4643" s="69"/>
      <c r="E4643" s="69"/>
      <c r="F4643" s="69"/>
      <c r="G4643" s="82"/>
      <c r="H4643" s="78"/>
      <c r="I4643" s="28">
        <f ca="1">SUMIF('IMPORTBFT (ID)'!$A$3:$A$5000,$G$4:$G$7322,'IMPORTBFT (ID)'!$B$3:$B$5000)</f>
        <v>0</v>
      </c>
      <c r="J4643" s="72"/>
      <c r="K4643" s="18" t="str">
        <f t="shared" ca="1" si="0"/>
        <v>-</v>
      </c>
      <c r="L4643" s="19" t="e">
        <f>IF(G4643=#REF!,#REF!,"FALSO")</f>
        <v>#REF!</v>
      </c>
      <c r="M4643" s="75"/>
      <c r="N4643" s="76"/>
    </row>
    <row r="4644" spans="1:14" ht="15">
      <c r="A4644" s="80"/>
      <c r="B4644" s="81"/>
      <c r="C4644" s="69"/>
      <c r="D4644" s="69"/>
      <c r="E4644" s="69"/>
      <c r="F4644" s="69"/>
      <c r="G4644" s="82"/>
      <c r="H4644" s="78"/>
      <c r="I4644" s="28">
        <f ca="1">SUMIF('IMPORTBFT (ID)'!$A$3:$A$5000,$G$4:$G$7322,'IMPORTBFT (ID)'!$B$3:$B$5000)</f>
        <v>0</v>
      </c>
      <c r="J4644" s="72"/>
      <c r="K4644" s="18" t="str">
        <f t="shared" ca="1" si="0"/>
        <v>-</v>
      </c>
      <c r="L4644" s="19" t="e">
        <f>IF(G4644=#REF!,#REF!,"FALSO")</f>
        <v>#REF!</v>
      </c>
      <c r="M4644" s="75"/>
      <c r="N4644" s="76"/>
    </row>
    <row r="4645" spans="1:14" ht="15">
      <c r="A4645" s="80"/>
      <c r="B4645" s="81"/>
      <c r="C4645" s="69"/>
      <c r="D4645" s="69"/>
      <c r="E4645" s="69"/>
      <c r="F4645" s="69"/>
      <c r="G4645" s="82"/>
      <c r="H4645" s="78"/>
      <c r="I4645" s="28">
        <f ca="1">SUMIF('IMPORTBFT (ID)'!$A$3:$A$5000,$G$4:$G$7322,'IMPORTBFT (ID)'!$B$3:$B$5000)</f>
        <v>0</v>
      </c>
      <c r="J4645" s="72"/>
      <c r="K4645" s="18" t="str">
        <f t="shared" ca="1" si="0"/>
        <v>-</v>
      </c>
      <c r="L4645" s="19" t="e">
        <f>IF(G4645=#REF!,#REF!,"FALSO")</f>
        <v>#REF!</v>
      </c>
      <c r="M4645" s="75"/>
      <c r="N4645" s="76"/>
    </row>
    <row r="4646" spans="1:14" ht="15">
      <c r="A4646" s="80"/>
      <c r="B4646" s="81"/>
      <c r="C4646" s="69"/>
      <c r="D4646" s="69"/>
      <c r="E4646" s="69"/>
      <c r="F4646" s="69"/>
      <c r="G4646" s="82"/>
      <c r="H4646" s="78"/>
      <c r="I4646" s="28">
        <f ca="1">SUMIF('IMPORTBFT (ID)'!$A$3:$A$5000,$G$4:$G$7322,'IMPORTBFT (ID)'!$B$3:$B$5000)</f>
        <v>0</v>
      </c>
      <c r="J4646" s="72"/>
      <c r="K4646" s="18" t="str">
        <f t="shared" ca="1" si="0"/>
        <v>-</v>
      </c>
      <c r="L4646" s="19" t="e">
        <f>IF(G4646=#REF!,#REF!,"FALSO")</f>
        <v>#REF!</v>
      </c>
      <c r="M4646" s="75"/>
      <c r="N4646" s="76"/>
    </row>
    <row r="4647" spans="1:14" ht="15">
      <c r="A4647" s="80"/>
      <c r="B4647" s="81"/>
      <c r="C4647" s="69"/>
      <c r="D4647" s="69"/>
      <c r="E4647" s="69"/>
      <c r="F4647" s="69"/>
      <c r="G4647" s="82"/>
      <c r="H4647" s="78"/>
      <c r="I4647" s="28">
        <f ca="1">SUMIF('IMPORTBFT (ID)'!$A$3:$A$5000,$G$4:$G$7322,'IMPORTBFT (ID)'!$B$3:$B$5000)</f>
        <v>0</v>
      </c>
      <c r="J4647" s="72"/>
      <c r="K4647" s="18" t="str">
        <f t="shared" ca="1" si="0"/>
        <v>-</v>
      </c>
      <c r="L4647" s="19" t="e">
        <f>IF(G4647=#REF!,#REF!,"FALSO")</f>
        <v>#REF!</v>
      </c>
      <c r="M4647" s="75"/>
      <c r="N4647" s="76"/>
    </row>
    <row r="4648" spans="1:14" ht="15">
      <c r="A4648" s="80"/>
      <c r="B4648" s="81"/>
      <c r="C4648" s="69"/>
      <c r="D4648" s="69"/>
      <c r="E4648" s="69"/>
      <c r="F4648" s="69"/>
      <c r="G4648" s="82"/>
      <c r="H4648" s="78"/>
      <c r="I4648" s="28">
        <f ca="1">SUMIF('IMPORTBFT (ID)'!$A$3:$A$5000,$G$4:$G$7322,'IMPORTBFT (ID)'!$B$3:$B$5000)</f>
        <v>0</v>
      </c>
      <c r="J4648" s="72"/>
      <c r="K4648" s="18" t="str">
        <f t="shared" ca="1" si="0"/>
        <v>-</v>
      </c>
      <c r="L4648" s="19" t="e">
        <f>IF(G4648=#REF!,#REF!,"FALSO")</f>
        <v>#REF!</v>
      </c>
      <c r="M4648" s="75"/>
      <c r="N4648" s="76"/>
    </row>
    <row r="4649" spans="1:14" ht="15">
      <c r="A4649" s="80"/>
      <c r="B4649" s="81"/>
      <c r="C4649" s="69"/>
      <c r="D4649" s="69"/>
      <c r="E4649" s="69"/>
      <c r="F4649" s="69"/>
      <c r="G4649" s="82"/>
      <c r="H4649" s="78"/>
      <c r="I4649" s="28">
        <f ca="1">SUMIF('IMPORTBFT (ID)'!$A$3:$A$5000,$G$4:$G$7322,'IMPORTBFT (ID)'!$B$3:$B$5000)</f>
        <v>0</v>
      </c>
      <c r="J4649" s="72"/>
      <c r="K4649" s="18" t="str">
        <f t="shared" ca="1" si="0"/>
        <v>-</v>
      </c>
      <c r="L4649" s="19" t="e">
        <f>IF(G4649=#REF!,#REF!,"FALSO")</f>
        <v>#REF!</v>
      </c>
      <c r="M4649" s="75"/>
      <c r="N4649" s="76"/>
    </row>
    <row r="4650" spans="1:14" ht="15">
      <c r="A4650" s="80"/>
      <c r="B4650" s="81"/>
      <c r="C4650" s="69"/>
      <c r="D4650" s="69"/>
      <c r="E4650" s="69"/>
      <c r="F4650" s="69"/>
      <c r="G4650" s="82"/>
      <c r="H4650" s="78"/>
      <c r="I4650" s="28">
        <f ca="1">SUMIF('IMPORTBFT (ID)'!$A$3:$A$5000,$G$4:$G$7322,'IMPORTBFT (ID)'!$B$3:$B$5000)</f>
        <v>0</v>
      </c>
      <c r="J4650" s="72"/>
      <c r="K4650" s="18" t="str">
        <f t="shared" ca="1" si="0"/>
        <v>-</v>
      </c>
      <c r="L4650" s="19" t="e">
        <f>IF(G4650=#REF!,#REF!,"FALSO")</f>
        <v>#REF!</v>
      </c>
      <c r="M4650" s="75"/>
      <c r="N4650" s="76"/>
    </row>
    <row r="4651" spans="1:14" ht="15">
      <c r="A4651" s="80"/>
      <c r="B4651" s="81"/>
      <c r="C4651" s="69"/>
      <c r="D4651" s="69"/>
      <c r="E4651" s="69"/>
      <c r="F4651" s="69"/>
      <c r="G4651" s="82"/>
      <c r="H4651" s="78"/>
      <c r="I4651" s="28">
        <f ca="1">SUMIF('IMPORTBFT (ID)'!$A$3:$A$5000,$G$4:$G$7322,'IMPORTBFT (ID)'!$B$3:$B$5000)</f>
        <v>0</v>
      </c>
      <c r="J4651" s="72"/>
      <c r="K4651" s="18" t="str">
        <f t="shared" ca="1" si="0"/>
        <v>-</v>
      </c>
      <c r="L4651" s="19" t="e">
        <f>IF(G4651=#REF!,#REF!,"FALSO")</f>
        <v>#REF!</v>
      </c>
      <c r="M4651" s="75"/>
      <c r="N4651" s="76"/>
    </row>
    <row r="4652" spans="1:14" ht="15">
      <c r="A4652" s="80"/>
      <c r="B4652" s="81"/>
      <c r="C4652" s="69"/>
      <c r="D4652" s="69"/>
      <c r="E4652" s="69"/>
      <c r="F4652" s="69"/>
      <c r="G4652" s="82"/>
      <c r="H4652" s="78"/>
      <c r="I4652" s="28">
        <f ca="1">SUMIF('IMPORTBFT (ID)'!$A$3:$A$5000,$G$4:$G$7322,'IMPORTBFT (ID)'!$B$3:$B$5000)</f>
        <v>0</v>
      </c>
      <c r="J4652" s="72"/>
      <c r="K4652" s="18" t="str">
        <f t="shared" ca="1" si="0"/>
        <v>-</v>
      </c>
      <c r="L4652" s="19" t="e">
        <f>IF(G4652=#REF!,#REF!,"FALSO")</f>
        <v>#REF!</v>
      </c>
      <c r="M4652" s="75"/>
      <c r="N4652" s="76"/>
    </row>
    <row r="4653" spans="1:14" ht="15">
      <c r="A4653" s="80"/>
      <c r="B4653" s="81"/>
      <c r="C4653" s="69"/>
      <c r="D4653" s="69"/>
      <c r="E4653" s="69"/>
      <c r="F4653" s="69"/>
      <c r="G4653" s="82"/>
      <c r="H4653" s="78"/>
      <c r="I4653" s="28">
        <f ca="1">SUMIF('IMPORTBFT (ID)'!$A$3:$A$5000,$G$4:$G$7322,'IMPORTBFT (ID)'!$B$3:$B$5000)</f>
        <v>0</v>
      </c>
      <c r="J4653" s="72"/>
      <c r="K4653" s="18" t="str">
        <f t="shared" ca="1" si="0"/>
        <v>-</v>
      </c>
      <c r="L4653" s="19" t="e">
        <f>IF(G4653=#REF!,#REF!,"FALSO")</f>
        <v>#REF!</v>
      </c>
      <c r="M4653" s="75"/>
      <c r="N4653" s="76"/>
    </row>
    <row r="4654" spans="1:14" ht="15">
      <c r="A4654" s="80"/>
      <c r="B4654" s="81"/>
      <c r="C4654" s="69"/>
      <c r="D4654" s="69"/>
      <c r="E4654" s="69"/>
      <c r="F4654" s="69"/>
      <c r="G4654" s="82"/>
      <c r="H4654" s="78"/>
      <c r="I4654" s="28">
        <f ca="1">SUMIF('IMPORTBFT (ID)'!$A$3:$A$5000,$G$4:$G$7322,'IMPORTBFT (ID)'!$B$3:$B$5000)</f>
        <v>0</v>
      </c>
      <c r="J4654" s="72"/>
      <c r="K4654" s="18" t="str">
        <f t="shared" ca="1" si="0"/>
        <v>-</v>
      </c>
      <c r="L4654" s="19" t="e">
        <f>IF(G4654=#REF!,#REF!,"FALSO")</f>
        <v>#REF!</v>
      </c>
      <c r="M4654" s="75"/>
      <c r="N4654" s="76"/>
    </row>
    <row r="4655" spans="1:14" ht="15">
      <c r="A4655" s="80"/>
      <c r="B4655" s="81"/>
      <c r="C4655" s="69"/>
      <c r="D4655" s="69"/>
      <c r="E4655" s="69"/>
      <c r="F4655" s="69"/>
      <c r="G4655" s="82"/>
      <c r="H4655" s="78"/>
      <c r="I4655" s="28">
        <f ca="1">SUMIF('IMPORTBFT (ID)'!$A$3:$A$5000,$G$4:$G$7322,'IMPORTBFT (ID)'!$B$3:$B$5000)</f>
        <v>0</v>
      </c>
      <c r="J4655" s="72"/>
      <c r="K4655" s="18" t="str">
        <f t="shared" ca="1" si="0"/>
        <v>-</v>
      </c>
      <c r="L4655" s="19" t="e">
        <f>IF(G4655=#REF!,#REF!,"FALSO")</f>
        <v>#REF!</v>
      </c>
      <c r="M4655" s="75"/>
      <c r="N4655" s="76"/>
    </row>
    <row r="4656" spans="1:14" ht="15">
      <c r="A4656" s="80"/>
      <c r="B4656" s="81"/>
      <c r="C4656" s="69"/>
      <c r="D4656" s="69"/>
      <c r="E4656" s="69"/>
      <c r="F4656" s="69"/>
      <c r="G4656" s="82"/>
      <c r="H4656" s="78"/>
      <c r="I4656" s="28">
        <f ca="1">SUMIF('IMPORTBFT (ID)'!$A$3:$A$5000,$G$4:$G$7322,'IMPORTBFT (ID)'!$B$3:$B$5000)</f>
        <v>0</v>
      </c>
      <c r="J4656" s="72"/>
      <c r="K4656" s="18" t="str">
        <f t="shared" ca="1" si="0"/>
        <v>-</v>
      </c>
      <c r="L4656" s="19" t="e">
        <f>IF(G4656=#REF!,#REF!,"FALSO")</f>
        <v>#REF!</v>
      </c>
      <c r="M4656" s="75"/>
      <c r="N4656" s="76"/>
    </row>
    <row r="4657" spans="1:14" ht="15">
      <c r="A4657" s="80"/>
      <c r="B4657" s="81"/>
      <c r="C4657" s="69"/>
      <c r="D4657" s="69"/>
      <c r="E4657" s="69"/>
      <c r="F4657" s="69"/>
      <c r="G4657" s="82"/>
      <c r="H4657" s="78"/>
      <c r="I4657" s="28">
        <f ca="1">SUMIF('IMPORTBFT (ID)'!$A$3:$A$5000,$G$4:$G$7322,'IMPORTBFT (ID)'!$B$3:$B$5000)</f>
        <v>0</v>
      </c>
      <c r="J4657" s="72"/>
      <c r="K4657" s="18" t="str">
        <f t="shared" ca="1" si="0"/>
        <v>-</v>
      </c>
      <c r="L4657" s="19" t="e">
        <f>IF(G4657=#REF!,#REF!,"FALSO")</f>
        <v>#REF!</v>
      </c>
      <c r="M4657" s="75"/>
      <c r="N4657" s="76"/>
    </row>
    <row r="4658" spans="1:14" ht="15">
      <c r="A4658" s="80"/>
      <c r="B4658" s="81"/>
      <c r="C4658" s="69"/>
      <c r="D4658" s="69"/>
      <c r="E4658" s="69"/>
      <c r="F4658" s="69"/>
      <c r="G4658" s="82"/>
      <c r="H4658" s="78"/>
      <c r="I4658" s="28">
        <f ca="1">SUMIF('IMPORTBFT (ID)'!$A$3:$A$5000,$G$4:$G$7322,'IMPORTBFT (ID)'!$B$3:$B$5000)</f>
        <v>0</v>
      </c>
      <c r="J4658" s="72"/>
      <c r="K4658" s="18" t="str">
        <f t="shared" ca="1" si="0"/>
        <v>-</v>
      </c>
      <c r="L4658" s="19" t="e">
        <f>IF(G4658=#REF!,#REF!,"FALSO")</f>
        <v>#REF!</v>
      </c>
      <c r="M4658" s="75"/>
      <c r="N4658" s="76"/>
    </row>
    <row r="4659" spans="1:14" ht="15">
      <c r="A4659" s="80"/>
      <c r="B4659" s="81"/>
      <c r="C4659" s="69"/>
      <c r="D4659" s="69"/>
      <c r="E4659" s="69"/>
      <c r="F4659" s="69"/>
      <c r="G4659" s="82"/>
      <c r="H4659" s="78"/>
      <c r="I4659" s="28">
        <f ca="1">SUMIF('IMPORTBFT (ID)'!$A$3:$A$5000,$G$4:$G$7322,'IMPORTBFT (ID)'!$B$3:$B$5000)</f>
        <v>0</v>
      </c>
      <c r="J4659" s="72"/>
      <c r="K4659" s="18" t="str">
        <f t="shared" ca="1" si="0"/>
        <v>-</v>
      </c>
      <c r="L4659" s="19" t="e">
        <f>IF(G4659=#REF!,#REF!,"FALSO")</f>
        <v>#REF!</v>
      </c>
      <c r="M4659" s="75"/>
      <c r="N4659" s="76"/>
    </row>
    <row r="4660" spans="1:14" ht="15">
      <c r="A4660" s="80"/>
      <c r="B4660" s="81"/>
      <c r="C4660" s="69"/>
      <c r="D4660" s="69"/>
      <c r="E4660" s="69"/>
      <c r="F4660" s="69"/>
      <c r="G4660" s="82"/>
      <c r="H4660" s="78"/>
      <c r="I4660" s="28">
        <f ca="1">SUMIF('IMPORTBFT (ID)'!$A$3:$A$5000,$G$4:$G$7322,'IMPORTBFT (ID)'!$B$3:$B$5000)</f>
        <v>0</v>
      </c>
      <c r="J4660" s="72"/>
      <c r="K4660" s="18" t="str">
        <f t="shared" ca="1" si="0"/>
        <v>-</v>
      </c>
      <c r="L4660" s="19" t="e">
        <f>IF(G4660=#REF!,#REF!,"FALSO")</f>
        <v>#REF!</v>
      </c>
      <c r="M4660" s="75"/>
      <c r="N4660" s="76"/>
    </row>
    <row r="4661" spans="1:14" ht="15">
      <c r="A4661" s="80"/>
      <c r="B4661" s="81"/>
      <c r="C4661" s="69"/>
      <c r="D4661" s="69"/>
      <c r="E4661" s="69"/>
      <c r="F4661" s="69"/>
      <c r="G4661" s="82"/>
      <c r="H4661" s="78"/>
      <c r="I4661" s="28">
        <f ca="1">SUMIF('IMPORTBFT (ID)'!$A$3:$A$5000,$G$4:$G$7322,'IMPORTBFT (ID)'!$B$3:$B$5000)</f>
        <v>0</v>
      </c>
      <c r="J4661" s="72"/>
      <c r="K4661" s="18" t="str">
        <f t="shared" ca="1" si="0"/>
        <v>-</v>
      </c>
      <c r="L4661" s="19" t="e">
        <f>IF(G4661=#REF!,#REF!,"FALSO")</f>
        <v>#REF!</v>
      </c>
      <c r="M4661" s="75"/>
      <c r="N4661" s="76"/>
    </row>
    <row r="4662" spans="1:14" ht="15">
      <c r="A4662" s="80"/>
      <c r="B4662" s="81"/>
      <c r="C4662" s="69"/>
      <c r="D4662" s="69"/>
      <c r="E4662" s="69"/>
      <c r="F4662" s="69"/>
      <c r="G4662" s="82"/>
      <c r="H4662" s="78"/>
      <c r="I4662" s="28">
        <f ca="1">SUMIF('IMPORTBFT (ID)'!$A$3:$A$5000,$G$4:$G$7322,'IMPORTBFT (ID)'!$B$3:$B$5000)</f>
        <v>0</v>
      </c>
      <c r="J4662" s="72"/>
      <c r="K4662" s="18" t="str">
        <f t="shared" ca="1" si="0"/>
        <v>-</v>
      </c>
      <c r="L4662" s="19" t="e">
        <f>IF(G4662=#REF!,#REF!,"FALSO")</f>
        <v>#REF!</v>
      </c>
      <c r="M4662" s="75"/>
      <c r="N4662" s="76"/>
    </row>
    <row r="4663" spans="1:14" ht="15">
      <c r="A4663" s="80"/>
      <c r="B4663" s="81"/>
      <c r="C4663" s="69"/>
      <c r="D4663" s="69"/>
      <c r="E4663" s="69"/>
      <c r="F4663" s="69"/>
      <c r="G4663" s="82"/>
      <c r="H4663" s="78"/>
      <c r="I4663" s="28">
        <f ca="1">SUMIF('IMPORTBFT (ID)'!$A$3:$A$5000,$G$4:$G$7322,'IMPORTBFT (ID)'!$B$3:$B$5000)</f>
        <v>0</v>
      </c>
      <c r="J4663" s="72"/>
      <c r="K4663" s="18" t="str">
        <f t="shared" ca="1" si="0"/>
        <v>-</v>
      </c>
      <c r="L4663" s="19" t="e">
        <f>IF(G4663=#REF!,#REF!,"FALSO")</f>
        <v>#REF!</v>
      </c>
      <c r="M4663" s="75"/>
      <c r="N4663" s="76"/>
    </row>
    <row r="4664" spans="1:14" ht="15">
      <c r="A4664" s="80"/>
      <c r="B4664" s="81"/>
      <c r="C4664" s="69"/>
      <c r="D4664" s="69"/>
      <c r="E4664" s="69"/>
      <c r="F4664" s="69"/>
      <c r="G4664" s="82"/>
      <c r="H4664" s="78"/>
      <c r="I4664" s="28">
        <f ca="1">SUMIF('IMPORTBFT (ID)'!$A$3:$A$5000,$G$4:$G$7322,'IMPORTBFT (ID)'!$B$3:$B$5000)</f>
        <v>0</v>
      </c>
      <c r="J4664" s="72"/>
      <c r="K4664" s="18" t="str">
        <f t="shared" ca="1" si="0"/>
        <v>-</v>
      </c>
      <c r="L4664" s="19" t="e">
        <f>IF(G4664=#REF!,#REF!,"FALSO")</f>
        <v>#REF!</v>
      </c>
      <c r="M4664" s="75"/>
      <c r="N4664" s="76"/>
    </row>
    <row r="4665" spans="1:14" ht="15">
      <c r="A4665" s="80"/>
      <c r="B4665" s="81"/>
      <c r="C4665" s="69"/>
      <c r="D4665" s="69"/>
      <c r="E4665" s="69"/>
      <c r="F4665" s="69"/>
      <c r="G4665" s="82"/>
      <c r="H4665" s="78"/>
      <c r="I4665" s="28">
        <f ca="1">SUMIF('IMPORTBFT (ID)'!$A$3:$A$5000,$G$4:$G$7322,'IMPORTBFT (ID)'!$B$3:$B$5000)</f>
        <v>0</v>
      </c>
      <c r="J4665" s="72"/>
      <c r="K4665" s="18" t="str">
        <f t="shared" ca="1" si="0"/>
        <v>-</v>
      </c>
      <c r="L4665" s="19" t="e">
        <f>IF(G4665=#REF!,#REF!,"FALSO")</f>
        <v>#REF!</v>
      </c>
      <c r="M4665" s="75"/>
      <c r="N4665" s="76"/>
    </row>
    <row r="4666" spans="1:14" ht="15">
      <c r="A4666" s="80"/>
      <c r="B4666" s="81"/>
      <c r="C4666" s="69"/>
      <c r="D4666" s="69"/>
      <c r="E4666" s="69"/>
      <c r="F4666" s="69"/>
      <c r="G4666" s="82"/>
      <c r="H4666" s="78"/>
      <c r="I4666" s="28">
        <f ca="1">SUMIF('IMPORTBFT (ID)'!$A$3:$A$5000,$G$4:$G$7322,'IMPORTBFT (ID)'!$B$3:$B$5000)</f>
        <v>0</v>
      </c>
      <c r="J4666" s="72"/>
      <c r="K4666" s="18" t="str">
        <f t="shared" ca="1" si="0"/>
        <v>-</v>
      </c>
      <c r="L4666" s="19" t="e">
        <f>IF(G4666=#REF!,#REF!,"FALSO")</f>
        <v>#REF!</v>
      </c>
      <c r="M4666" s="75"/>
      <c r="N4666" s="76"/>
    </row>
    <row r="4667" spans="1:14" ht="15">
      <c r="A4667" s="80"/>
      <c r="B4667" s="81"/>
      <c r="C4667" s="69"/>
      <c r="D4667" s="69"/>
      <c r="E4667" s="69"/>
      <c r="F4667" s="69"/>
      <c r="G4667" s="82"/>
      <c r="H4667" s="78"/>
      <c r="I4667" s="28">
        <f ca="1">SUMIF('IMPORTBFT (ID)'!$A$3:$A$5000,$G$4:$G$7322,'IMPORTBFT (ID)'!$B$3:$B$5000)</f>
        <v>0</v>
      </c>
      <c r="J4667" s="72"/>
      <c r="K4667" s="18" t="str">
        <f t="shared" ca="1" si="0"/>
        <v>-</v>
      </c>
      <c r="L4667" s="19" t="e">
        <f>IF(G4667=#REF!,#REF!,"FALSO")</f>
        <v>#REF!</v>
      </c>
      <c r="M4667" s="75"/>
      <c r="N4667" s="76"/>
    </row>
    <row r="4668" spans="1:14" ht="15">
      <c r="A4668" s="80"/>
      <c r="B4668" s="81"/>
      <c r="C4668" s="69"/>
      <c r="D4668" s="69"/>
      <c r="E4668" s="69"/>
      <c r="F4668" s="69"/>
      <c r="G4668" s="82"/>
      <c r="H4668" s="78"/>
      <c r="I4668" s="28">
        <f ca="1">SUMIF('IMPORTBFT (ID)'!$A$3:$A$5000,$G$4:$G$7322,'IMPORTBFT (ID)'!$B$3:$B$5000)</f>
        <v>0</v>
      </c>
      <c r="J4668" s="72"/>
      <c r="K4668" s="18" t="str">
        <f t="shared" ca="1" si="0"/>
        <v>-</v>
      </c>
      <c r="L4668" s="19" t="e">
        <f>IF(G4668=#REF!,#REF!,"FALSO")</f>
        <v>#REF!</v>
      </c>
      <c r="M4668" s="75"/>
      <c r="N4668" s="76"/>
    </row>
    <row r="4669" spans="1:14" ht="15">
      <c r="A4669" s="80"/>
      <c r="B4669" s="81"/>
      <c r="C4669" s="69"/>
      <c r="D4669" s="69"/>
      <c r="E4669" s="69"/>
      <c r="F4669" s="69"/>
      <c r="G4669" s="82"/>
      <c r="H4669" s="78"/>
      <c r="I4669" s="28">
        <f ca="1">SUMIF('IMPORTBFT (ID)'!$A$3:$A$5000,$G$4:$G$7322,'IMPORTBFT (ID)'!$B$3:$B$5000)</f>
        <v>0</v>
      </c>
      <c r="J4669" s="72"/>
      <c r="K4669" s="18" t="str">
        <f t="shared" ca="1" si="0"/>
        <v>-</v>
      </c>
      <c r="L4669" s="19" t="e">
        <f>IF(G4669=#REF!,#REF!,"FALSO")</f>
        <v>#REF!</v>
      </c>
      <c r="M4669" s="75"/>
      <c r="N4669" s="76"/>
    </row>
    <row r="4670" spans="1:14" ht="15">
      <c r="A4670" s="80"/>
      <c r="B4670" s="81"/>
      <c r="C4670" s="69"/>
      <c r="D4670" s="69"/>
      <c r="E4670" s="69"/>
      <c r="F4670" s="69"/>
      <c r="G4670" s="82"/>
      <c r="H4670" s="78"/>
      <c r="I4670" s="28">
        <f ca="1">SUMIF('IMPORTBFT (ID)'!$A$3:$A$5000,$G$4:$G$7322,'IMPORTBFT (ID)'!$B$3:$B$5000)</f>
        <v>0</v>
      </c>
      <c r="J4670" s="72"/>
      <c r="K4670" s="18" t="str">
        <f t="shared" ca="1" si="0"/>
        <v>-</v>
      </c>
      <c r="L4670" s="19" t="e">
        <f>IF(G4670=#REF!,#REF!,"FALSO")</f>
        <v>#REF!</v>
      </c>
      <c r="M4670" s="75"/>
      <c r="N4670" s="76"/>
    </row>
    <row r="4671" spans="1:14" ht="15">
      <c r="A4671" s="80"/>
      <c r="B4671" s="81"/>
      <c r="C4671" s="69"/>
      <c r="D4671" s="69"/>
      <c r="E4671" s="69"/>
      <c r="F4671" s="69"/>
      <c r="G4671" s="82"/>
      <c r="H4671" s="78"/>
      <c r="I4671" s="28">
        <f ca="1">SUMIF('IMPORTBFT (ID)'!$A$3:$A$5000,$G$4:$G$7322,'IMPORTBFT (ID)'!$B$3:$B$5000)</f>
        <v>0</v>
      </c>
      <c r="J4671" s="72"/>
      <c r="K4671" s="18" t="str">
        <f t="shared" ca="1" si="0"/>
        <v>-</v>
      </c>
      <c r="L4671" s="19" t="e">
        <f>IF(G4671=#REF!,#REF!,"FALSO")</f>
        <v>#REF!</v>
      </c>
      <c r="M4671" s="75"/>
      <c r="N4671" s="76"/>
    </row>
    <row r="4672" spans="1:14" ht="15">
      <c r="A4672" s="80"/>
      <c r="B4672" s="81"/>
      <c r="C4672" s="69"/>
      <c r="D4672" s="69"/>
      <c r="E4672" s="69"/>
      <c r="F4672" s="69"/>
      <c r="G4672" s="82"/>
      <c r="H4672" s="78"/>
      <c r="I4672" s="28">
        <f ca="1">SUMIF('IMPORTBFT (ID)'!$A$3:$A$5000,$G$4:$G$7322,'IMPORTBFT (ID)'!$B$3:$B$5000)</f>
        <v>0</v>
      </c>
      <c r="J4672" s="72"/>
      <c r="K4672" s="18" t="str">
        <f t="shared" ca="1" si="0"/>
        <v>-</v>
      </c>
      <c r="L4672" s="19" t="e">
        <f>IF(G4672=#REF!,#REF!,"FALSO")</f>
        <v>#REF!</v>
      </c>
      <c r="M4672" s="75"/>
      <c r="N4672" s="76"/>
    </row>
    <row r="4673" spans="1:14" ht="15">
      <c r="A4673" s="80"/>
      <c r="B4673" s="81"/>
      <c r="C4673" s="69"/>
      <c r="D4673" s="69"/>
      <c r="E4673" s="69"/>
      <c r="F4673" s="69"/>
      <c r="G4673" s="82"/>
      <c r="H4673" s="78"/>
      <c r="I4673" s="28">
        <f ca="1">SUMIF('IMPORTBFT (ID)'!$A$3:$A$5000,$G$4:$G$7322,'IMPORTBFT (ID)'!$B$3:$B$5000)</f>
        <v>0</v>
      </c>
      <c r="J4673" s="72"/>
      <c r="K4673" s="18" t="str">
        <f t="shared" ca="1" si="0"/>
        <v>-</v>
      </c>
      <c r="L4673" s="19" t="e">
        <f>IF(G4673=#REF!,#REF!,"FALSO")</f>
        <v>#REF!</v>
      </c>
      <c r="M4673" s="75"/>
      <c r="N4673" s="76"/>
    </row>
    <row r="4674" spans="1:14" ht="15">
      <c r="A4674" s="80"/>
      <c r="B4674" s="81"/>
      <c r="C4674" s="69"/>
      <c r="D4674" s="69"/>
      <c r="E4674" s="69"/>
      <c r="F4674" s="69"/>
      <c r="G4674" s="82"/>
      <c r="H4674" s="78"/>
      <c r="I4674" s="28">
        <f ca="1">SUMIF('IMPORTBFT (ID)'!$A$3:$A$5000,$G$4:$G$7322,'IMPORTBFT (ID)'!$B$3:$B$5000)</f>
        <v>0</v>
      </c>
      <c r="J4674" s="72"/>
      <c r="K4674" s="18" t="str">
        <f t="shared" ca="1" si="0"/>
        <v>-</v>
      </c>
      <c r="L4674" s="19" t="e">
        <f>IF(G4674=#REF!,#REF!,"FALSO")</f>
        <v>#REF!</v>
      </c>
      <c r="M4674" s="75"/>
      <c r="N4674" s="76"/>
    </row>
    <row r="4675" spans="1:14" ht="15">
      <c r="A4675" s="80"/>
      <c r="B4675" s="81"/>
      <c r="C4675" s="69"/>
      <c r="D4675" s="69"/>
      <c r="E4675" s="69"/>
      <c r="F4675" s="69"/>
      <c r="G4675" s="82"/>
      <c r="H4675" s="78"/>
      <c r="I4675" s="28">
        <f ca="1">SUMIF('IMPORTBFT (ID)'!$A$3:$A$5000,$G$4:$G$7322,'IMPORTBFT (ID)'!$B$3:$B$5000)</f>
        <v>0</v>
      </c>
      <c r="J4675" s="72"/>
      <c r="K4675" s="18" t="str">
        <f t="shared" ca="1" si="0"/>
        <v>-</v>
      </c>
      <c r="L4675" s="19" t="e">
        <f>IF(G4675=#REF!,#REF!,"FALSO")</f>
        <v>#REF!</v>
      </c>
      <c r="M4675" s="75"/>
      <c r="N4675" s="76"/>
    </row>
    <row r="4676" spans="1:14" ht="15">
      <c r="A4676" s="80"/>
      <c r="B4676" s="81"/>
      <c r="C4676" s="69"/>
      <c r="D4676" s="69"/>
      <c r="E4676" s="69"/>
      <c r="F4676" s="69"/>
      <c r="G4676" s="82"/>
      <c r="H4676" s="78"/>
      <c r="I4676" s="28">
        <f ca="1">SUMIF('IMPORTBFT (ID)'!$A$3:$A$5000,$G$4:$G$7322,'IMPORTBFT (ID)'!$B$3:$B$5000)</f>
        <v>0</v>
      </c>
      <c r="J4676" s="72"/>
      <c r="K4676" s="18" t="str">
        <f t="shared" ca="1" si="0"/>
        <v>-</v>
      </c>
      <c r="L4676" s="19" t="e">
        <f>IF(G4676=#REF!,#REF!,"FALSO")</f>
        <v>#REF!</v>
      </c>
      <c r="M4676" s="75"/>
      <c r="N4676" s="76"/>
    </row>
    <row r="4677" spans="1:14" ht="15">
      <c r="A4677" s="80"/>
      <c r="B4677" s="81"/>
      <c r="C4677" s="69"/>
      <c r="D4677" s="69"/>
      <c r="E4677" s="69"/>
      <c r="F4677" s="69"/>
      <c r="G4677" s="82"/>
      <c r="H4677" s="78"/>
      <c r="I4677" s="28">
        <f ca="1">SUMIF('IMPORTBFT (ID)'!$A$3:$A$5000,$G$4:$G$7322,'IMPORTBFT (ID)'!$B$3:$B$5000)</f>
        <v>0</v>
      </c>
      <c r="J4677" s="72"/>
      <c r="K4677" s="18" t="str">
        <f t="shared" ca="1" si="0"/>
        <v>-</v>
      </c>
      <c r="L4677" s="19" t="e">
        <f>IF(G4677=#REF!,#REF!,"FALSO")</f>
        <v>#REF!</v>
      </c>
      <c r="M4677" s="75"/>
      <c r="N4677" s="76"/>
    </row>
    <row r="4678" spans="1:14" ht="15">
      <c r="A4678" s="80"/>
      <c r="B4678" s="81"/>
      <c r="C4678" s="69"/>
      <c r="D4678" s="69"/>
      <c r="E4678" s="69"/>
      <c r="F4678" s="69"/>
      <c r="G4678" s="82"/>
      <c r="H4678" s="78"/>
      <c r="I4678" s="28">
        <f ca="1">SUMIF('IMPORTBFT (ID)'!$A$3:$A$5000,$G$4:$G$7322,'IMPORTBFT (ID)'!$B$3:$B$5000)</f>
        <v>0</v>
      </c>
      <c r="J4678" s="72"/>
      <c r="K4678" s="18" t="str">
        <f t="shared" ca="1" si="0"/>
        <v>-</v>
      </c>
      <c r="L4678" s="19" t="e">
        <f>IF(G4678=#REF!,#REF!,"FALSO")</f>
        <v>#REF!</v>
      </c>
      <c r="M4678" s="75"/>
      <c r="N4678" s="76"/>
    </row>
    <row r="4679" spans="1:14" ht="15">
      <c r="A4679" s="80"/>
      <c r="B4679" s="81"/>
      <c r="C4679" s="69"/>
      <c r="D4679" s="69"/>
      <c r="E4679" s="69"/>
      <c r="F4679" s="69"/>
      <c r="G4679" s="82"/>
      <c r="H4679" s="78"/>
      <c r="I4679" s="28">
        <f ca="1">SUMIF('IMPORTBFT (ID)'!$A$3:$A$5000,$G$4:$G$7322,'IMPORTBFT (ID)'!$B$3:$B$5000)</f>
        <v>0</v>
      </c>
      <c r="J4679" s="72"/>
      <c r="K4679" s="18" t="str">
        <f t="shared" ca="1" si="0"/>
        <v>-</v>
      </c>
      <c r="L4679" s="19" t="e">
        <f>IF(G4679=#REF!,#REF!,"FALSO")</f>
        <v>#REF!</v>
      </c>
      <c r="M4679" s="75"/>
      <c r="N4679" s="76"/>
    </row>
    <row r="4680" spans="1:14" ht="15">
      <c r="A4680" s="80"/>
      <c r="B4680" s="81"/>
      <c r="C4680" s="69"/>
      <c r="D4680" s="69"/>
      <c r="E4680" s="69"/>
      <c r="F4680" s="69"/>
      <c r="G4680" s="82"/>
      <c r="H4680" s="78"/>
      <c r="I4680" s="28">
        <f ca="1">SUMIF('IMPORTBFT (ID)'!$A$3:$A$5000,$G$4:$G$7322,'IMPORTBFT (ID)'!$B$3:$B$5000)</f>
        <v>0</v>
      </c>
      <c r="J4680" s="72"/>
      <c r="K4680" s="18" t="str">
        <f t="shared" ca="1" si="0"/>
        <v>-</v>
      </c>
      <c r="L4680" s="19" t="e">
        <f>IF(G4680=#REF!,#REF!,"FALSO")</f>
        <v>#REF!</v>
      </c>
      <c r="M4680" s="75"/>
      <c r="N4680" s="76"/>
    </row>
    <row r="4681" spans="1:14" ht="15">
      <c r="A4681" s="80"/>
      <c r="B4681" s="81"/>
      <c r="C4681" s="69"/>
      <c r="D4681" s="69"/>
      <c r="E4681" s="69"/>
      <c r="F4681" s="69"/>
      <c r="G4681" s="82"/>
      <c r="H4681" s="78"/>
      <c r="I4681" s="28">
        <f ca="1">SUMIF('IMPORTBFT (ID)'!$A$3:$A$5000,$G$4:$G$7322,'IMPORTBFT (ID)'!$B$3:$B$5000)</f>
        <v>0</v>
      </c>
      <c r="J4681" s="72"/>
      <c r="K4681" s="18" t="str">
        <f t="shared" ca="1" si="0"/>
        <v>-</v>
      </c>
      <c r="L4681" s="19" t="e">
        <f>IF(G4681=#REF!,#REF!,"FALSO")</f>
        <v>#REF!</v>
      </c>
      <c r="M4681" s="75"/>
      <c r="N4681" s="76"/>
    </row>
    <row r="4682" spans="1:14" ht="15">
      <c r="A4682" s="80"/>
      <c r="B4682" s="81"/>
      <c r="C4682" s="69"/>
      <c r="D4682" s="69"/>
      <c r="E4682" s="69"/>
      <c r="F4682" s="69"/>
      <c r="G4682" s="82"/>
      <c r="H4682" s="78"/>
      <c r="I4682" s="28">
        <f ca="1">SUMIF('IMPORTBFT (ID)'!$A$3:$A$5000,$G$4:$G$7322,'IMPORTBFT (ID)'!$B$3:$B$5000)</f>
        <v>0</v>
      </c>
      <c r="J4682" s="72"/>
      <c r="K4682" s="18" t="str">
        <f t="shared" ca="1" si="0"/>
        <v>-</v>
      </c>
      <c r="L4682" s="19" t="e">
        <f>IF(G4682=#REF!,#REF!,"FALSO")</f>
        <v>#REF!</v>
      </c>
      <c r="M4682" s="75"/>
      <c r="N4682" s="76"/>
    </row>
    <row r="4683" spans="1:14" ht="15">
      <c r="A4683" s="80"/>
      <c r="B4683" s="81"/>
      <c r="C4683" s="69"/>
      <c r="D4683" s="69"/>
      <c r="E4683" s="69"/>
      <c r="F4683" s="69"/>
      <c r="G4683" s="82"/>
      <c r="H4683" s="78"/>
      <c r="I4683" s="28">
        <f ca="1">SUMIF('IMPORTBFT (ID)'!$A$3:$A$5000,$G$4:$G$7322,'IMPORTBFT (ID)'!$B$3:$B$5000)</f>
        <v>0</v>
      </c>
      <c r="J4683" s="72"/>
      <c r="K4683" s="18" t="str">
        <f t="shared" ca="1" si="0"/>
        <v>-</v>
      </c>
      <c r="L4683" s="19" t="e">
        <f>IF(G4683=#REF!,#REF!,"FALSO")</f>
        <v>#REF!</v>
      </c>
      <c r="M4683" s="75"/>
      <c r="N4683" s="76"/>
    </row>
    <row r="4684" spans="1:14" ht="15">
      <c r="A4684" s="80"/>
      <c r="B4684" s="81"/>
      <c r="C4684" s="69"/>
      <c r="D4684" s="69"/>
      <c r="E4684" s="69"/>
      <c r="F4684" s="69"/>
      <c r="G4684" s="82"/>
      <c r="H4684" s="78"/>
      <c r="I4684" s="28">
        <f ca="1">SUMIF('IMPORTBFT (ID)'!$A$3:$A$5000,$G$4:$G$7322,'IMPORTBFT (ID)'!$B$3:$B$5000)</f>
        <v>0</v>
      </c>
      <c r="J4684" s="72"/>
      <c r="K4684" s="18" t="str">
        <f t="shared" ca="1" si="0"/>
        <v>-</v>
      </c>
      <c r="L4684" s="19" t="e">
        <f>IF(G4684=#REF!,#REF!,"FALSO")</f>
        <v>#REF!</v>
      </c>
      <c r="M4684" s="75"/>
      <c r="N4684" s="76"/>
    </row>
    <row r="4685" spans="1:14" ht="15">
      <c r="A4685" s="80"/>
      <c r="B4685" s="81"/>
      <c r="C4685" s="69"/>
      <c r="D4685" s="69"/>
      <c r="E4685" s="69"/>
      <c r="F4685" s="69"/>
      <c r="G4685" s="82"/>
      <c r="H4685" s="78"/>
      <c r="I4685" s="28">
        <f ca="1">SUMIF('IMPORTBFT (ID)'!$A$3:$A$5000,$G$4:$G$7322,'IMPORTBFT (ID)'!$B$3:$B$5000)</f>
        <v>0</v>
      </c>
      <c r="J4685" s="72"/>
      <c r="K4685" s="18" t="str">
        <f t="shared" ca="1" si="0"/>
        <v>-</v>
      </c>
      <c r="L4685" s="19" t="e">
        <f>IF(G4685=#REF!,#REF!,"FALSO")</f>
        <v>#REF!</v>
      </c>
      <c r="M4685" s="75"/>
      <c r="N4685" s="76"/>
    </row>
    <row r="4686" spans="1:14" ht="15">
      <c r="A4686" s="80"/>
      <c r="B4686" s="81"/>
      <c r="C4686" s="69"/>
      <c r="D4686" s="69"/>
      <c r="E4686" s="69"/>
      <c r="F4686" s="69"/>
      <c r="G4686" s="82"/>
      <c r="H4686" s="78"/>
      <c r="I4686" s="28">
        <f ca="1">SUMIF('IMPORTBFT (ID)'!$A$3:$A$5000,$G$4:$G$7322,'IMPORTBFT (ID)'!$B$3:$B$5000)</f>
        <v>0</v>
      </c>
      <c r="J4686" s="72"/>
      <c r="K4686" s="18" t="str">
        <f t="shared" ca="1" si="0"/>
        <v>-</v>
      </c>
      <c r="L4686" s="19" t="e">
        <f>IF(G4686=#REF!,#REF!,"FALSO")</f>
        <v>#REF!</v>
      </c>
      <c r="M4686" s="75"/>
      <c r="N4686" s="76"/>
    </row>
    <row r="4687" spans="1:14" ht="15">
      <c r="A4687" s="80"/>
      <c r="B4687" s="81"/>
      <c r="C4687" s="69"/>
      <c r="D4687" s="69"/>
      <c r="E4687" s="69"/>
      <c r="F4687" s="69"/>
      <c r="G4687" s="82"/>
      <c r="H4687" s="78"/>
      <c r="I4687" s="28">
        <f ca="1">SUMIF('IMPORTBFT (ID)'!$A$3:$A$5000,$G$4:$G$7322,'IMPORTBFT (ID)'!$B$3:$B$5000)</f>
        <v>0</v>
      </c>
      <c r="J4687" s="72"/>
      <c r="K4687" s="18" t="str">
        <f t="shared" ca="1" si="0"/>
        <v>-</v>
      </c>
      <c r="L4687" s="19" t="e">
        <f>IF(G4687=#REF!,#REF!,"FALSO")</f>
        <v>#REF!</v>
      </c>
      <c r="M4687" s="75"/>
      <c r="N4687" s="76"/>
    </row>
    <row r="4688" spans="1:14" ht="15">
      <c r="A4688" s="80"/>
      <c r="B4688" s="81"/>
      <c r="C4688" s="69"/>
      <c r="D4688" s="69"/>
      <c r="E4688" s="69"/>
      <c r="F4688" s="69"/>
      <c r="G4688" s="82"/>
      <c r="H4688" s="78"/>
      <c r="I4688" s="28">
        <f ca="1">SUMIF('IMPORTBFT (ID)'!$A$3:$A$5000,$G$4:$G$7322,'IMPORTBFT (ID)'!$B$3:$B$5000)</f>
        <v>0</v>
      </c>
      <c r="J4688" s="72"/>
      <c r="K4688" s="18" t="str">
        <f t="shared" ca="1" si="0"/>
        <v>-</v>
      </c>
      <c r="L4688" s="19" t="e">
        <f>IF(G4688=#REF!,#REF!,"FALSO")</f>
        <v>#REF!</v>
      </c>
      <c r="M4688" s="75"/>
      <c r="N4688" s="76"/>
    </row>
    <row r="4689" spans="1:14" ht="15">
      <c r="A4689" s="80"/>
      <c r="B4689" s="81"/>
      <c r="C4689" s="69"/>
      <c r="D4689" s="69"/>
      <c r="E4689" s="69"/>
      <c r="F4689" s="69"/>
      <c r="G4689" s="82"/>
      <c r="H4689" s="78"/>
      <c r="I4689" s="28">
        <f ca="1">SUMIF('IMPORTBFT (ID)'!$A$3:$A$5000,$G$4:$G$7322,'IMPORTBFT (ID)'!$B$3:$B$5000)</f>
        <v>0</v>
      </c>
      <c r="J4689" s="72"/>
      <c r="K4689" s="18" t="str">
        <f t="shared" ca="1" si="0"/>
        <v>-</v>
      </c>
      <c r="L4689" s="19" t="e">
        <f>IF(G4689=#REF!,#REF!,"FALSO")</f>
        <v>#REF!</v>
      </c>
      <c r="M4689" s="75"/>
      <c r="N4689" s="76"/>
    </row>
    <row r="4690" spans="1:14" ht="15">
      <c r="A4690" s="80"/>
      <c r="B4690" s="81"/>
      <c r="C4690" s="69"/>
      <c r="D4690" s="69"/>
      <c r="E4690" s="69"/>
      <c r="F4690" s="69"/>
      <c r="G4690" s="82"/>
      <c r="H4690" s="78"/>
      <c r="I4690" s="28">
        <f ca="1">SUMIF('IMPORTBFT (ID)'!$A$3:$A$5000,$G$4:$G$7322,'IMPORTBFT (ID)'!$B$3:$B$5000)</f>
        <v>0</v>
      </c>
      <c r="J4690" s="72"/>
      <c r="K4690" s="18" t="str">
        <f t="shared" ca="1" si="0"/>
        <v>-</v>
      </c>
      <c r="L4690" s="19" t="e">
        <f>IF(G4690=#REF!,#REF!,"FALSO")</f>
        <v>#REF!</v>
      </c>
      <c r="M4690" s="75"/>
      <c r="N4690" s="76"/>
    </row>
    <row r="4691" spans="1:14" ht="15">
      <c r="A4691" s="80"/>
      <c r="B4691" s="81"/>
      <c r="C4691" s="69"/>
      <c r="D4691" s="69"/>
      <c r="E4691" s="69"/>
      <c r="F4691" s="69"/>
      <c r="G4691" s="82"/>
      <c r="H4691" s="78"/>
      <c r="I4691" s="28">
        <f ca="1">SUMIF('IMPORTBFT (ID)'!$A$3:$A$5000,$G$4:$G$7322,'IMPORTBFT (ID)'!$B$3:$B$5000)</f>
        <v>0</v>
      </c>
      <c r="J4691" s="72"/>
      <c r="K4691" s="18" t="str">
        <f t="shared" ca="1" si="0"/>
        <v>-</v>
      </c>
      <c r="L4691" s="19" t="e">
        <f>IF(G4691=#REF!,#REF!,"FALSO")</f>
        <v>#REF!</v>
      </c>
      <c r="M4691" s="75"/>
      <c r="N4691" s="76"/>
    </row>
    <row r="4692" spans="1:14" ht="15">
      <c r="A4692" s="80"/>
      <c r="B4692" s="81"/>
      <c r="C4692" s="69"/>
      <c r="D4692" s="69"/>
      <c r="E4692" s="69"/>
      <c r="F4692" s="69"/>
      <c r="G4692" s="82"/>
      <c r="H4692" s="78"/>
      <c r="I4692" s="28">
        <f ca="1">SUMIF('IMPORTBFT (ID)'!$A$3:$A$5000,$G$4:$G$7322,'IMPORTBFT (ID)'!$B$3:$B$5000)</f>
        <v>0</v>
      </c>
      <c r="J4692" s="72"/>
      <c r="K4692" s="18" t="str">
        <f t="shared" ca="1" si="0"/>
        <v>-</v>
      </c>
      <c r="L4692" s="19" t="e">
        <f>IF(G4692=#REF!,#REF!,"FALSO")</f>
        <v>#REF!</v>
      </c>
      <c r="M4692" s="75"/>
      <c r="N4692" s="76"/>
    </row>
    <row r="4693" spans="1:14" ht="15">
      <c r="A4693" s="80"/>
      <c r="B4693" s="81"/>
      <c r="C4693" s="69"/>
      <c r="D4693" s="69"/>
      <c r="E4693" s="69"/>
      <c r="F4693" s="69"/>
      <c r="G4693" s="82"/>
      <c r="H4693" s="78"/>
      <c r="I4693" s="28">
        <f ca="1">SUMIF('IMPORTBFT (ID)'!$A$3:$A$5000,$G$4:$G$7322,'IMPORTBFT (ID)'!$B$3:$B$5000)</f>
        <v>0</v>
      </c>
      <c r="J4693" s="72"/>
      <c r="K4693" s="18" t="str">
        <f t="shared" ca="1" si="0"/>
        <v>-</v>
      </c>
      <c r="L4693" s="19" t="e">
        <f>IF(G4693=#REF!,#REF!,"FALSO")</f>
        <v>#REF!</v>
      </c>
      <c r="M4693" s="75"/>
      <c r="N4693" s="76"/>
    </row>
    <row r="4694" spans="1:14" ht="15">
      <c r="A4694" s="80"/>
      <c r="B4694" s="81"/>
      <c r="C4694" s="69"/>
      <c r="D4694" s="69"/>
      <c r="E4694" s="69"/>
      <c r="F4694" s="69"/>
      <c r="G4694" s="82"/>
      <c r="H4694" s="78"/>
      <c r="I4694" s="28">
        <f ca="1">SUMIF('IMPORTBFT (ID)'!$A$3:$A$5000,$G$4:$G$7322,'IMPORTBFT (ID)'!$B$3:$B$5000)</f>
        <v>0</v>
      </c>
      <c r="J4694" s="72"/>
      <c r="K4694" s="18" t="str">
        <f t="shared" ca="1" si="0"/>
        <v>-</v>
      </c>
      <c r="L4694" s="19" t="e">
        <f>IF(G4694=#REF!,#REF!,"FALSO")</f>
        <v>#REF!</v>
      </c>
      <c r="M4694" s="75"/>
      <c r="N4694" s="76"/>
    </row>
    <row r="4695" spans="1:14" ht="15">
      <c r="A4695" s="80"/>
      <c r="B4695" s="81"/>
      <c r="C4695" s="69"/>
      <c r="D4695" s="69"/>
      <c r="E4695" s="69"/>
      <c r="F4695" s="69"/>
      <c r="G4695" s="82"/>
      <c r="H4695" s="78"/>
      <c r="I4695" s="28">
        <f ca="1">SUMIF('IMPORTBFT (ID)'!$A$3:$A$5000,$G$4:$G$7322,'IMPORTBFT (ID)'!$B$3:$B$5000)</f>
        <v>0</v>
      </c>
      <c r="J4695" s="72"/>
      <c r="K4695" s="18" t="str">
        <f t="shared" ca="1" si="0"/>
        <v>-</v>
      </c>
      <c r="L4695" s="19" t="e">
        <f>IF(G4695=#REF!,#REF!,"FALSO")</f>
        <v>#REF!</v>
      </c>
      <c r="M4695" s="75"/>
      <c r="N4695" s="76"/>
    </row>
    <row r="4696" spans="1:14" ht="15">
      <c r="A4696" s="80"/>
      <c r="B4696" s="81"/>
      <c r="C4696" s="69"/>
      <c r="D4696" s="69"/>
      <c r="E4696" s="69"/>
      <c r="F4696" s="69"/>
      <c r="G4696" s="82"/>
      <c r="H4696" s="78"/>
      <c r="I4696" s="28">
        <f ca="1">SUMIF('IMPORTBFT (ID)'!$A$3:$A$5000,$G$4:$G$7322,'IMPORTBFT (ID)'!$B$3:$B$5000)</f>
        <v>0</v>
      </c>
      <c r="J4696" s="72"/>
      <c r="K4696" s="18" t="str">
        <f t="shared" ca="1" si="0"/>
        <v>-</v>
      </c>
      <c r="L4696" s="19" t="e">
        <f>IF(G4696=#REF!,#REF!,"FALSO")</f>
        <v>#REF!</v>
      </c>
      <c r="M4696" s="75"/>
      <c r="N4696" s="76"/>
    </row>
    <row r="4697" spans="1:14" ht="15">
      <c r="A4697" s="80"/>
      <c r="B4697" s="81"/>
      <c r="C4697" s="69"/>
      <c r="D4697" s="69"/>
      <c r="E4697" s="69"/>
      <c r="F4697" s="69"/>
      <c r="G4697" s="82"/>
      <c r="H4697" s="78"/>
      <c r="I4697" s="28">
        <f ca="1">SUMIF('IMPORTBFT (ID)'!$A$3:$A$5000,$G$4:$G$7322,'IMPORTBFT (ID)'!$B$3:$B$5000)</f>
        <v>0</v>
      </c>
      <c r="J4697" s="72"/>
      <c r="K4697" s="18" t="str">
        <f t="shared" ca="1" si="0"/>
        <v>-</v>
      </c>
      <c r="L4697" s="19" t="e">
        <f>IF(G4697=#REF!,#REF!,"FALSO")</f>
        <v>#REF!</v>
      </c>
      <c r="M4697" s="75"/>
      <c r="N4697" s="76"/>
    </row>
    <row r="4698" spans="1:14" ht="15">
      <c r="A4698" s="80"/>
      <c r="B4698" s="81"/>
      <c r="C4698" s="69"/>
      <c r="D4698" s="69"/>
      <c r="E4698" s="69"/>
      <c r="F4698" s="69"/>
      <c r="G4698" s="82"/>
      <c r="H4698" s="78"/>
      <c r="I4698" s="28">
        <f ca="1">SUMIF('IMPORTBFT (ID)'!$A$3:$A$5000,$G$4:$G$7322,'IMPORTBFT (ID)'!$B$3:$B$5000)</f>
        <v>0</v>
      </c>
      <c r="J4698" s="72"/>
      <c r="K4698" s="18" t="str">
        <f t="shared" ca="1" si="0"/>
        <v>-</v>
      </c>
      <c r="L4698" s="19" t="e">
        <f>IF(G4698=#REF!,#REF!,"FALSO")</f>
        <v>#REF!</v>
      </c>
      <c r="M4698" s="75"/>
      <c r="N4698" s="76"/>
    </row>
    <row r="4699" spans="1:14" ht="15">
      <c r="A4699" s="80"/>
      <c r="B4699" s="81"/>
      <c r="C4699" s="69"/>
      <c r="D4699" s="69"/>
      <c r="E4699" s="69"/>
      <c r="F4699" s="69"/>
      <c r="G4699" s="82"/>
      <c r="H4699" s="78"/>
      <c r="I4699" s="28">
        <f ca="1">SUMIF('IMPORTBFT (ID)'!$A$3:$A$5000,$G$4:$G$7322,'IMPORTBFT (ID)'!$B$3:$B$5000)</f>
        <v>0</v>
      </c>
      <c r="J4699" s="72"/>
      <c r="K4699" s="18" t="str">
        <f t="shared" ca="1" si="0"/>
        <v>-</v>
      </c>
      <c r="L4699" s="19" t="e">
        <f>IF(G4699=#REF!,#REF!,"FALSO")</f>
        <v>#REF!</v>
      </c>
      <c r="M4699" s="75"/>
      <c r="N4699" s="76"/>
    </row>
    <row r="4700" spans="1:14" ht="15">
      <c r="A4700" s="80"/>
      <c r="B4700" s="81"/>
      <c r="C4700" s="69"/>
      <c r="D4700" s="69"/>
      <c r="E4700" s="69"/>
      <c r="F4700" s="69"/>
      <c r="G4700" s="82"/>
      <c r="H4700" s="78"/>
      <c r="I4700" s="28">
        <f ca="1">SUMIF('IMPORTBFT (ID)'!$A$3:$A$5000,$G$4:$G$7322,'IMPORTBFT (ID)'!$B$3:$B$5000)</f>
        <v>0</v>
      </c>
      <c r="J4700" s="72"/>
      <c r="K4700" s="18" t="str">
        <f t="shared" ca="1" si="0"/>
        <v>-</v>
      </c>
      <c r="L4700" s="19" t="e">
        <f>IF(G4700=#REF!,#REF!,"FALSO")</f>
        <v>#REF!</v>
      </c>
      <c r="M4700" s="75"/>
      <c r="N4700" s="76"/>
    </row>
    <row r="4701" spans="1:14" ht="15">
      <c r="A4701" s="80"/>
      <c r="B4701" s="81"/>
      <c r="C4701" s="69"/>
      <c r="D4701" s="69"/>
      <c r="E4701" s="69"/>
      <c r="F4701" s="69"/>
      <c r="G4701" s="82"/>
      <c r="H4701" s="78"/>
      <c r="I4701" s="28">
        <f ca="1">SUMIF('IMPORTBFT (ID)'!$A$3:$A$5000,$G$4:$G$7322,'IMPORTBFT (ID)'!$B$3:$B$5000)</f>
        <v>0</v>
      </c>
      <c r="J4701" s="72"/>
      <c r="K4701" s="18" t="str">
        <f t="shared" ca="1" si="0"/>
        <v>-</v>
      </c>
      <c r="L4701" s="19" t="e">
        <f>IF(G4701=#REF!,#REF!,"FALSO")</f>
        <v>#REF!</v>
      </c>
      <c r="M4701" s="75"/>
      <c r="N4701" s="76"/>
    </row>
    <row r="4702" spans="1:14" ht="15">
      <c r="A4702" s="80"/>
      <c r="B4702" s="81"/>
      <c r="C4702" s="69"/>
      <c r="D4702" s="69"/>
      <c r="E4702" s="69"/>
      <c r="F4702" s="69"/>
      <c r="G4702" s="82"/>
      <c r="H4702" s="78"/>
      <c r="I4702" s="28">
        <f ca="1">SUMIF('IMPORTBFT (ID)'!$A$3:$A$5000,$G$4:$G$7322,'IMPORTBFT (ID)'!$B$3:$B$5000)</f>
        <v>0</v>
      </c>
      <c r="J4702" s="72"/>
      <c r="K4702" s="18" t="str">
        <f t="shared" ca="1" si="0"/>
        <v>-</v>
      </c>
      <c r="L4702" s="19" t="e">
        <f>IF(G4702=#REF!,#REF!,"FALSO")</f>
        <v>#REF!</v>
      </c>
      <c r="M4702" s="75"/>
      <c r="N4702" s="76"/>
    </row>
    <row r="4703" spans="1:14" ht="15">
      <c r="A4703" s="80"/>
      <c r="B4703" s="81"/>
      <c r="C4703" s="69"/>
      <c r="D4703" s="69"/>
      <c r="E4703" s="69"/>
      <c r="F4703" s="69"/>
      <c r="G4703" s="82"/>
      <c r="H4703" s="78"/>
      <c r="I4703" s="28">
        <f ca="1">SUMIF('IMPORTBFT (ID)'!$A$3:$A$5000,$G$4:$G$7322,'IMPORTBFT (ID)'!$B$3:$B$5000)</f>
        <v>0</v>
      </c>
      <c r="J4703" s="72"/>
      <c r="K4703" s="18" t="str">
        <f t="shared" ca="1" si="0"/>
        <v>-</v>
      </c>
      <c r="L4703" s="19" t="e">
        <f>IF(G4703=#REF!,#REF!,"FALSO")</f>
        <v>#REF!</v>
      </c>
      <c r="M4703" s="75"/>
      <c r="N4703" s="76"/>
    </row>
    <row r="4704" spans="1:14" ht="15">
      <c r="A4704" s="80"/>
      <c r="B4704" s="81"/>
      <c r="C4704" s="69"/>
      <c r="D4704" s="69"/>
      <c r="E4704" s="69"/>
      <c r="F4704" s="69"/>
      <c r="G4704" s="82"/>
      <c r="H4704" s="78"/>
      <c r="I4704" s="28">
        <f ca="1">SUMIF('IMPORTBFT (ID)'!$A$3:$A$5000,$G$4:$G$7322,'IMPORTBFT (ID)'!$B$3:$B$5000)</f>
        <v>0</v>
      </c>
      <c r="J4704" s="72"/>
      <c r="K4704" s="18" t="str">
        <f t="shared" ca="1" si="0"/>
        <v>-</v>
      </c>
      <c r="L4704" s="19" t="e">
        <f>IF(G4704=#REF!,#REF!,"FALSO")</f>
        <v>#REF!</v>
      </c>
      <c r="M4704" s="75"/>
      <c r="N4704" s="76"/>
    </row>
    <row r="4705" spans="1:14" ht="15">
      <c r="A4705" s="80"/>
      <c r="B4705" s="81"/>
      <c r="C4705" s="69"/>
      <c r="D4705" s="69"/>
      <c r="E4705" s="69"/>
      <c r="F4705" s="69"/>
      <c r="G4705" s="82"/>
      <c r="H4705" s="78"/>
      <c r="I4705" s="28">
        <f ca="1">SUMIF('IMPORTBFT (ID)'!$A$3:$A$5000,$G$4:$G$7322,'IMPORTBFT (ID)'!$B$3:$B$5000)</f>
        <v>0</v>
      </c>
      <c r="J4705" s="72"/>
      <c r="K4705" s="18" t="str">
        <f t="shared" ca="1" si="0"/>
        <v>-</v>
      </c>
      <c r="L4705" s="19" t="e">
        <f>IF(G4705=#REF!,#REF!,"FALSO")</f>
        <v>#REF!</v>
      </c>
      <c r="M4705" s="75"/>
      <c r="N4705" s="76"/>
    </row>
    <row r="4706" spans="1:14" ht="15">
      <c r="A4706" s="80"/>
      <c r="B4706" s="81"/>
      <c r="C4706" s="69"/>
      <c r="D4706" s="69"/>
      <c r="E4706" s="69"/>
      <c r="F4706" s="69"/>
      <c r="G4706" s="82"/>
      <c r="H4706" s="78"/>
      <c r="I4706" s="28">
        <f ca="1">SUMIF('IMPORTBFT (ID)'!$A$3:$A$5000,$G$4:$G$7322,'IMPORTBFT (ID)'!$B$3:$B$5000)</f>
        <v>0</v>
      </c>
      <c r="J4706" s="72"/>
      <c r="K4706" s="18" t="str">
        <f t="shared" ca="1" si="0"/>
        <v>-</v>
      </c>
      <c r="L4706" s="19" t="e">
        <f>IF(G4706=#REF!,#REF!,"FALSO")</f>
        <v>#REF!</v>
      </c>
      <c r="M4706" s="75"/>
      <c r="N4706" s="76"/>
    </row>
    <row r="4707" spans="1:14" ht="15">
      <c r="A4707" s="80"/>
      <c r="B4707" s="81"/>
      <c r="C4707" s="69"/>
      <c r="D4707" s="69"/>
      <c r="E4707" s="69"/>
      <c r="F4707" s="69"/>
      <c r="G4707" s="82"/>
      <c r="H4707" s="78"/>
      <c r="I4707" s="28">
        <f ca="1">SUMIF('IMPORTBFT (ID)'!$A$3:$A$5000,$G$4:$G$7322,'IMPORTBFT (ID)'!$B$3:$B$5000)</f>
        <v>0</v>
      </c>
      <c r="J4707" s="72"/>
      <c r="K4707" s="18" t="str">
        <f t="shared" ca="1" si="0"/>
        <v>-</v>
      </c>
      <c r="L4707" s="19" t="e">
        <f>IF(G4707=#REF!,#REF!,"FALSO")</f>
        <v>#REF!</v>
      </c>
      <c r="M4707" s="75"/>
      <c r="N4707" s="76"/>
    </row>
    <row r="4708" spans="1:14" ht="15">
      <c r="A4708" s="80"/>
      <c r="B4708" s="81"/>
      <c r="C4708" s="69"/>
      <c r="D4708" s="69"/>
      <c r="E4708" s="69"/>
      <c r="F4708" s="69"/>
      <c r="G4708" s="82"/>
      <c r="H4708" s="78"/>
      <c r="I4708" s="28">
        <f ca="1">SUMIF('IMPORTBFT (ID)'!$A$3:$A$5000,$G$4:$G$7322,'IMPORTBFT (ID)'!$B$3:$B$5000)</f>
        <v>0</v>
      </c>
      <c r="J4708" s="72"/>
      <c r="K4708" s="18" t="str">
        <f t="shared" ca="1" si="0"/>
        <v>-</v>
      </c>
      <c r="L4708" s="19" t="e">
        <f>IF(G4708=#REF!,#REF!,"FALSO")</f>
        <v>#REF!</v>
      </c>
      <c r="M4708" s="75"/>
      <c r="N4708" s="76"/>
    </row>
    <row r="4709" spans="1:14" ht="15">
      <c r="A4709" s="80"/>
      <c r="B4709" s="81"/>
      <c r="C4709" s="69"/>
      <c r="D4709" s="69"/>
      <c r="E4709" s="69"/>
      <c r="F4709" s="69"/>
      <c r="G4709" s="82"/>
      <c r="H4709" s="78"/>
      <c r="I4709" s="28">
        <f ca="1">SUMIF('IMPORTBFT (ID)'!$A$3:$A$5000,$G$4:$G$7322,'IMPORTBFT (ID)'!$B$3:$B$5000)</f>
        <v>0</v>
      </c>
      <c r="J4709" s="72"/>
      <c r="K4709" s="18" t="str">
        <f t="shared" ca="1" si="0"/>
        <v>-</v>
      </c>
      <c r="L4709" s="19" t="e">
        <f>IF(G4709=#REF!,#REF!,"FALSO")</f>
        <v>#REF!</v>
      </c>
      <c r="M4709" s="75"/>
      <c r="N4709" s="76"/>
    </row>
    <row r="4710" spans="1:14" ht="15">
      <c r="A4710" s="80"/>
      <c r="B4710" s="81"/>
      <c r="C4710" s="69"/>
      <c r="D4710" s="69"/>
      <c r="E4710" s="69"/>
      <c r="F4710" s="69"/>
      <c r="G4710" s="82"/>
      <c r="H4710" s="78"/>
      <c r="I4710" s="28">
        <f ca="1">SUMIF('IMPORTBFT (ID)'!$A$3:$A$5000,$G$4:$G$7322,'IMPORTBFT (ID)'!$B$3:$B$5000)</f>
        <v>0</v>
      </c>
      <c r="J4710" s="72"/>
      <c r="K4710" s="18" t="str">
        <f t="shared" ca="1" si="0"/>
        <v>-</v>
      </c>
      <c r="L4710" s="19" t="e">
        <f>IF(G4710=#REF!,#REF!,"FALSO")</f>
        <v>#REF!</v>
      </c>
      <c r="M4710" s="75"/>
      <c r="N4710" s="76"/>
    </row>
    <row r="4711" spans="1:14" ht="15">
      <c r="A4711" s="80"/>
      <c r="B4711" s="81"/>
      <c r="C4711" s="69"/>
      <c r="D4711" s="69"/>
      <c r="E4711" s="69"/>
      <c r="F4711" s="69"/>
      <c r="G4711" s="82"/>
      <c r="H4711" s="78"/>
      <c r="I4711" s="28">
        <f ca="1">SUMIF('IMPORTBFT (ID)'!$A$3:$A$5000,$G$4:$G$7322,'IMPORTBFT (ID)'!$B$3:$B$5000)</f>
        <v>0</v>
      </c>
      <c r="J4711" s="72"/>
      <c r="K4711" s="18" t="str">
        <f t="shared" ca="1" si="0"/>
        <v>-</v>
      </c>
      <c r="L4711" s="19" t="e">
        <f>IF(G4711=#REF!,#REF!,"FALSO")</f>
        <v>#REF!</v>
      </c>
      <c r="M4711" s="75"/>
      <c r="N4711" s="76"/>
    </row>
    <row r="4712" spans="1:14" ht="15">
      <c r="A4712" s="80"/>
      <c r="B4712" s="81"/>
      <c r="C4712" s="69"/>
      <c r="D4712" s="69"/>
      <c r="E4712" s="69"/>
      <c r="F4712" s="69"/>
      <c r="G4712" s="82"/>
      <c r="H4712" s="78"/>
      <c r="I4712" s="28">
        <f ca="1">SUMIF('IMPORTBFT (ID)'!$A$3:$A$5000,$G$4:$G$7322,'IMPORTBFT (ID)'!$B$3:$B$5000)</f>
        <v>0</v>
      </c>
      <c r="J4712" s="72"/>
      <c r="K4712" s="18" t="str">
        <f t="shared" ca="1" si="0"/>
        <v>-</v>
      </c>
      <c r="L4712" s="19" t="e">
        <f>IF(G4712=#REF!,#REF!,"FALSO")</f>
        <v>#REF!</v>
      </c>
      <c r="M4712" s="75"/>
      <c r="N4712" s="76"/>
    </row>
    <row r="4713" spans="1:14" ht="15">
      <c r="A4713" s="80"/>
      <c r="B4713" s="81"/>
      <c r="C4713" s="69"/>
      <c r="D4713" s="69"/>
      <c r="E4713" s="69"/>
      <c r="F4713" s="69"/>
      <c r="G4713" s="82"/>
      <c r="H4713" s="78"/>
      <c r="I4713" s="28">
        <f ca="1">SUMIF('IMPORTBFT (ID)'!$A$3:$A$5000,$G$4:$G$7322,'IMPORTBFT (ID)'!$B$3:$B$5000)</f>
        <v>0</v>
      </c>
      <c r="J4713" s="72"/>
      <c r="K4713" s="18" t="str">
        <f t="shared" ca="1" si="0"/>
        <v>-</v>
      </c>
      <c r="L4713" s="19" t="e">
        <f>IF(G4713=#REF!,#REF!,"FALSO")</f>
        <v>#REF!</v>
      </c>
      <c r="M4713" s="75"/>
      <c r="N4713" s="76"/>
    </row>
    <row r="4714" spans="1:14" ht="15">
      <c r="A4714" s="80"/>
      <c r="B4714" s="81"/>
      <c r="C4714" s="69"/>
      <c r="D4714" s="69"/>
      <c r="E4714" s="69"/>
      <c r="F4714" s="69"/>
      <c r="G4714" s="82"/>
      <c r="H4714" s="78"/>
      <c r="I4714" s="28">
        <f ca="1">SUMIF('IMPORTBFT (ID)'!$A$3:$A$5000,$G$4:$G$7322,'IMPORTBFT (ID)'!$B$3:$B$5000)</f>
        <v>0</v>
      </c>
      <c r="J4714" s="72"/>
      <c r="K4714" s="18" t="str">
        <f t="shared" ca="1" si="0"/>
        <v>-</v>
      </c>
      <c r="L4714" s="19" t="e">
        <f>IF(G4714=#REF!,#REF!,"FALSO")</f>
        <v>#REF!</v>
      </c>
      <c r="M4714" s="75"/>
      <c r="N4714" s="76"/>
    </row>
    <row r="4715" spans="1:14" ht="15">
      <c r="A4715" s="80"/>
      <c r="B4715" s="81"/>
      <c r="C4715" s="69"/>
      <c r="D4715" s="69"/>
      <c r="E4715" s="69"/>
      <c r="F4715" s="69"/>
      <c r="G4715" s="82"/>
      <c r="H4715" s="78"/>
      <c r="I4715" s="28">
        <f ca="1">SUMIF('IMPORTBFT (ID)'!$A$3:$A$5000,$G$4:$G$7322,'IMPORTBFT (ID)'!$B$3:$B$5000)</f>
        <v>0</v>
      </c>
      <c r="J4715" s="72"/>
      <c r="K4715" s="18" t="str">
        <f t="shared" ca="1" si="0"/>
        <v>-</v>
      </c>
      <c r="L4715" s="19" t="e">
        <f>IF(G4715=#REF!,#REF!,"FALSO")</f>
        <v>#REF!</v>
      </c>
      <c r="M4715" s="75"/>
      <c r="N4715" s="76"/>
    </row>
    <row r="4716" spans="1:14" ht="15">
      <c r="A4716" s="80"/>
      <c r="B4716" s="81"/>
      <c r="C4716" s="69"/>
      <c r="D4716" s="69"/>
      <c r="E4716" s="69"/>
      <c r="F4716" s="69"/>
      <c r="G4716" s="82"/>
      <c r="H4716" s="78"/>
      <c r="I4716" s="28">
        <f ca="1">SUMIF('IMPORTBFT (ID)'!$A$3:$A$5000,$G$4:$G$7322,'IMPORTBFT (ID)'!$B$3:$B$5000)</f>
        <v>0</v>
      </c>
      <c r="J4716" s="72"/>
      <c r="K4716" s="18" t="str">
        <f t="shared" ca="1" si="0"/>
        <v>-</v>
      </c>
      <c r="L4716" s="19" t="e">
        <f>IF(G4716=#REF!,#REF!,"FALSO")</f>
        <v>#REF!</v>
      </c>
      <c r="M4716" s="75"/>
      <c r="N4716" s="76"/>
    </row>
    <row r="4717" spans="1:14" ht="15">
      <c r="A4717" s="80"/>
      <c r="B4717" s="81"/>
      <c r="C4717" s="69"/>
      <c r="D4717" s="69"/>
      <c r="E4717" s="69"/>
      <c r="F4717" s="69"/>
      <c r="G4717" s="82"/>
      <c r="H4717" s="78"/>
      <c r="I4717" s="28">
        <f ca="1">SUMIF('IMPORTBFT (ID)'!$A$3:$A$5000,$G$4:$G$7322,'IMPORTBFT (ID)'!$B$3:$B$5000)</f>
        <v>0</v>
      </c>
      <c r="J4717" s="72"/>
      <c r="K4717" s="18" t="str">
        <f t="shared" ca="1" si="0"/>
        <v>-</v>
      </c>
      <c r="L4717" s="19" t="e">
        <f>IF(G4717=#REF!,#REF!,"FALSO")</f>
        <v>#REF!</v>
      </c>
      <c r="M4717" s="75"/>
      <c r="N4717" s="76"/>
    </row>
    <row r="4718" spans="1:14" ht="15">
      <c r="A4718" s="80"/>
      <c r="B4718" s="81"/>
      <c r="C4718" s="69"/>
      <c r="D4718" s="69"/>
      <c r="E4718" s="69"/>
      <c r="F4718" s="69"/>
      <c r="G4718" s="82"/>
      <c r="H4718" s="78"/>
      <c r="I4718" s="28">
        <f ca="1">SUMIF('IMPORTBFT (ID)'!$A$3:$A$5000,$G$4:$G$7322,'IMPORTBFT (ID)'!$B$3:$B$5000)</f>
        <v>0</v>
      </c>
      <c r="J4718" s="72"/>
      <c r="K4718" s="18" t="str">
        <f t="shared" ca="1" si="0"/>
        <v>-</v>
      </c>
      <c r="L4718" s="19" t="e">
        <f>IF(G4718=#REF!,#REF!,"FALSO")</f>
        <v>#REF!</v>
      </c>
      <c r="M4718" s="75"/>
      <c r="N4718" s="76"/>
    </row>
    <row r="4719" spans="1:14" ht="15">
      <c r="A4719" s="80"/>
      <c r="B4719" s="81"/>
      <c r="C4719" s="69"/>
      <c r="D4719" s="69"/>
      <c r="E4719" s="69"/>
      <c r="F4719" s="69"/>
      <c r="G4719" s="82"/>
      <c r="H4719" s="78"/>
      <c r="I4719" s="28">
        <f ca="1">SUMIF('IMPORTBFT (ID)'!$A$3:$A$5000,$G$4:$G$7322,'IMPORTBFT (ID)'!$B$3:$B$5000)</f>
        <v>0</v>
      </c>
      <c r="J4719" s="72"/>
      <c r="K4719" s="18" t="str">
        <f t="shared" ca="1" si="0"/>
        <v>-</v>
      </c>
      <c r="L4719" s="19" t="e">
        <f>IF(G4719=#REF!,#REF!,"FALSO")</f>
        <v>#REF!</v>
      </c>
      <c r="M4719" s="75"/>
      <c r="N4719" s="76"/>
    </row>
    <row r="4720" spans="1:14" ht="15">
      <c r="A4720" s="80"/>
      <c r="B4720" s="81"/>
      <c r="C4720" s="69"/>
      <c r="D4720" s="69"/>
      <c r="E4720" s="69"/>
      <c r="F4720" s="69"/>
      <c r="G4720" s="82"/>
      <c r="H4720" s="78"/>
      <c r="I4720" s="28">
        <f ca="1">SUMIF('IMPORTBFT (ID)'!$A$3:$A$5000,$G$4:$G$7322,'IMPORTBFT (ID)'!$B$3:$B$5000)</f>
        <v>0</v>
      </c>
      <c r="J4720" s="72"/>
      <c r="K4720" s="18" t="str">
        <f t="shared" ca="1" si="0"/>
        <v>-</v>
      </c>
      <c r="L4720" s="19" t="e">
        <f>IF(G4720=#REF!,#REF!,"FALSO")</f>
        <v>#REF!</v>
      </c>
      <c r="M4720" s="75"/>
      <c r="N4720" s="76"/>
    </row>
    <row r="4721" spans="1:14" ht="15">
      <c r="A4721" s="80"/>
      <c r="B4721" s="81"/>
      <c r="C4721" s="69"/>
      <c r="D4721" s="69"/>
      <c r="E4721" s="69"/>
      <c r="F4721" s="69"/>
      <c r="G4721" s="82"/>
      <c r="H4721" s="78"/>
      <c r="I4721" s="28">
        <f ca="1">SUMIF('IMPORTBFT (ID)'!$A$3:$A$5000,$G$4:$G$7322,'IMPORTBFT (ID)'!$B$3:$B$5000)</f>
        <v>0</v>
      </c>
      <c r="J4721" s="72"/>
      <c r="K4721" s="18" t="str">
        <f t="shared" ca="1" si="0"/>
        <v>-</v>
      </c>
      <c r="L4721" s="19" t="e">
        <f>IF(G4721=#REF!,#REF!,"FALSO")</f>
        <v>#REF!</v>
      </c>
      <c r="M4721" s="75"/>
      <c r="N4721" s="76"/>
    </row>
    <row r="4722" spans="1:14" ht="15">
      <c r="A4722" s="80"/>
      <c r="B4722" s="81"/>
      <c r="C4722" s="69"/>
      <c r="D4722" s="69"/>
      <c r="E4722" s="69"/>
      <c r="F4722" s="69"/>
      <c r="G4722" s="82"/>
      <c r="H4722" s="78"/>
      <c r="I4722" s="28">
        <f ca="1">SUMIF('IMPORTBFT (ID)'!$A$3:$A$5000,$G$4:$G$7322,'IMPORTBFT (ID)'!$B$3:$B$5000)</f>
        <v>0</v>
      </c>
      <c r="J4722" s="72"/>
      <c r="K4722" s="18" t="str">
        <f t="shared" ca="1" si="0"/>
        <v>-</v>
      </c>
      <c r="L4722" s="19" t="e">
        <f>IF(G4722=#REF!,#REF!,"FALSO")</f>
        <v>#REF!</v>
      </c>
      <c r="M4722" s="75"/>
      <c r="N4722" s="76"/>
    </row>
    <row r="4723" spans="1:14" ht="15">
      <c r="A4723" s="80"/>
      <c r="B4723" s="81"/>
      <c r="C4723" s="69"/>
      <c r="D4723" s="69"/>
      <c r="E4723" s="69"/>
      <c r="F4723" s="69"/>
      <c r="G4723" s="82"/>
      <c r="H4723" s="78"/>
      <c r="I4723" s="28">
        <f ca="1">SUMIF('IMPORTBFT (ID)'!$A$3:$A$5000,$G$4:$G$7322,'IMPORTBFT (ID)'!$B$3:$B$5000)</f>
        <v>0</v>
      </c>
      <c r="J4723" s="72"/>
      <c r="K4723" s="18" t="str">
        <f t="shared" ca="1" si="0"/>
        <v>-</v>
      </c>
      <c r="L4723" s="19" t="e">
        <f>IF(G4723=#REF!,#REF!,"FALSO")</f>
        <v>#REF!</v>
      </c>
      <c r="M4723" s="75"/>
      <c r="N4723" s="76"/>
    </row>
    <row r="4724" spans="1:14" ht="15">
      <c r="A4724" s="80"/>
      <c r="B4724" s="81"/>
      <c r="C4724" s="69"/>
      <c r="D4724" s="69"/>
      <c r="E4724" s="69"/>
      <c r="F4724" s="69"/>
      <c r="G4724" s="82"/>
      <c r="H4724" s="78"/>
      <c r="I4724" s="28">
        <f ca="1">SUMIF('IMPORTBFT (ID)'!$A$3:$A$5000,$G$4:$G$7322,'IMPORTBFT (ID)'!$B$3:$B$5000)</f>
        <v>0</v>
      </c>
      <c r="J4724" s="72"/>
      <c r="K4724" s="18" t="str">
        <f t="shared" ca="1" si="0"/>
        <v>-</v>
      </c>
      <c r="L4724" s="19" t="e">
        <f>IF(G4724=#REF!,#REF!,"FALSO")</f>
        <v>#REF!</v>
      </c>
      <c r="M4724" s="75"/>
      <c r="N4724" s="76"/>
    </row>
    <row r="4725" spans="1:14" ht="15">
      <c r="A4725" s="80"/>
      <c r="B4725" s="81"/>
      <c r="C4725" s="69"/>
      <c r="D4725" s="69"/>
      <c r="E4725" s="69"/>
      <c r="F4725" s="69"/>
      <c r="G4725" s="82"/>
      <c r="H4725" s="78"/>
      <c r="I4725" s="28">
        <f ca="1">SUMIF('IMPORTBFT (ID)'!$A$3:$A$5000,$G$4:$G$7322,'IMPORTBFT (ID)'!$B$3:$B$5000)</f>
        <v>0</v>
      </c>
      <c r="J4725" s="72"/>
      <c r="K4725" s="18" t="str">
        <f t="shared" ca="1" si="0"/>
        <v>-</v>
      </c>
      <c r="L4725" s="19" t="e">
        <f>IF(G4725=#REF!,#REF!,"FALSO")</f>
        <v>#REF!</v>
      </c>
      <c r="M4725" s="75"/>
      <c r="N4725" s="76"/>
    </row>
    <row r="4726" spans="1:14" ht="15">
      <c r="A4726" s="80"/>
      <c r="B4726" s="81"/>
      <c r="C4726" s="69"/>
      <c r="D4726" s="69"/>
      <c r="E4726" s="69"/>
      <c r="F4726" s="69"/>
      <c r="G4726" s="82"/>
      <c r="H4726" s="78"/>
      <c r="I4726" s="28">
        <f ca="1">SUMIF('IMPORTBFT (ID)'!$A$3:$A$5000,$G$4:$G$7322,'IMPORTBFT (ID)'!$B$3:$B$5000)</f>
        <v>0</v>
      </c>
      <c r="J4726" s="72"/>
      <c r="K4726" s="18" t="str">
        <f t="shared" ca="1" si="0"/>
        <v>-</v>
      </c>
      <c r="L4726" s="19" t="e">
        <f>IF(G4726=#REF!,#REF!,"FALSO")</f>
        <v>#REF!</v>
      </c>
      <c r="M4726" s="75"/>
      <c r="N4726" s="76"/>
    </row>
    <row r="4727" spans="1:14" ht="15">
      <c r="A4727" s="80"/>
      <c r="B4727" s="81"/>
      <c r="C4727" s="69"/>
      <c r="D4727" s="69"/>
      <c r="E4727" s="69"/>
      <c r="F4727" s="69"/>
      <c r="G4727" s="82"/>
      <c r="H4727" s="78"/>
      <c r="I4727" s="28">
        <f ca="1">SUMIF('IMPORTBFT (ID)'!$A$3:$A$5000,$G$4:$G$7322,'IMPORTBFT (ID)'!$B$3:$B$5000)</f>
        <v>0</v>
      </c>
      <c r="J4727" s="72"/>
      <c r="K4727" s="18" t="str">
        <f t="shared" ca="1" si="0"/>
        <v>-</v>
      </c>
      <c r="L4727" s="19" t="e">
        <f>IF(G4727=#REF!,#REF!,"FALSO")</f>
        <v>#REF!</v>
      </c>
      <c r="M4727" s="75"/>
      <c r="N4727" s="76"/>
    </row>
    <row r="4728" spans="1:14" ht="15">
      <c r="A4728" s="80"/>
      <c r="B4728" s="81"/>
      <c r="C4728" s="69"/>
      <c r="D4728" s="69"/>
      <c r="E4728" s="69"/>
      <c r="F4728" s="69"/>
      <c r="G4728" s="82"/>
      <c r="H4728" s="78"/>
      <c r="I4728" s="28">
        <f ca="1">SUMIF('IMPORTBFT (ID)'!$A$3:$A$5000,$G$4:$G$7322,'IMPORTBFT (ID)'!$B$3:$B$5000)</f>
        <v>0</v>
      </c>
      <c r="J4728" s="72"/>
      <c r="K4728" s="18" t="str">
        <f t="shared" ca="1" si="0"/>
        <v>-</v>
      </c>
      <c r="L4728" s="19" t="e">
        <f>IF(G4728=#REF!,#REF!,"FALSO")</f>
        <v>#REF!</v>
      </c>
      <c r="M4728" s="75"/>
      <c r="N4728" s="76"/>
    </row>
    <row r="4729" spans="1:14" ht="15">
      <c r="A4729" s="80"/>
      <c r="B4729" s="81"/>
      <c r="C4729" s="69"/>
      <c r="D4729" s="69"/>
      <c r="E4729" s="69"/>
      <c r="F4729" s="69"/>
      <c r="G4729" s="82"/>
      <c r="H4729" s="78"/>
      <c r="I4729" s="28">
        <f ca="1">SUMIF('IMPORTBFT (ID)'!$A$3:$A$5000,$G$4:$G$7322,'IMPORTBFT (ID)'!$B$3:$B$5000)</f>
        <v>0</v>
      </c>
      <c r="J4729" s="72"/>
      <c r="K4729" s="18" t="str">
        <f t="shared" ca="1" si="0"/>
        <v>-</v>
      </c>
      <c r="L4729" s="19" t="e">
        <f>IF(G4729=#REF!,#REF!,"FALSO")</f>
        <v>#REF!</v>
      </c>
      <c r="M4729" s="75"/>
      <c r="N4729" s="76"/>
    </row>
    <row r="4730" spans="1:14" ht="15">
      <c r="A4730" s="80"/>
      <c r="B4730" s="81"/>
      <c r="C4730" s="69"/>
      <c r="D4730" s="69"/>
      <c r="E4730" s="69"/>
      <c r="F4730" s="69"/>
      <c r="G4730" s="82"/>
      <c r="H4730" s="78"/>
      <c r="I4730" s="28">
        <f ca="1">SUMIF('IMPORTBFT (ID)'!$A$3:$A$5000,$G$4:$G$7322,'IMPORTBFT (ID)'!$B$3:$B$5000)</f>
        <v>0</v>
      </c>
      <c r="J4730" s="72"/>
      <c r="K4730" s="18" t="str">
        <f t="shared" ca="1" si="0"/>
        <v>-</v>
      </c>
      <c r="L4730" s="19" t="e">
        <f>IF(G4730=#REF!,#REF!,"FALSO")</f>
        <v>#REF!</v>
      </c>
      <c r="M4730" s="75"/>
      <c r="N4730" s="76"/>
    </row>
    <row r="4731" spans="1:14" ht="15">
      <c r="A4731" s="80"/>
      <c r="B4731" s="81"/>
      <c r="C4731" s="69"/>
      <c r="D4731" s="69"/>
      <c r="E4731" s="69"/>
      <c r="F4731" s="69"/>
      <c r="G4731" s="82"/>
      <c r="H4731" s="78"/>
      <c r="I4731" s="28">
        <f ca="1">SUMIF('IMPORTBFT (ID)'!$A$3:$A$5000,$G$4:$G$7322,'IMPORTBFT (ID)'!$B$3:$B$5000)</f>
        <v>0</v>
      </c>
      <c r="J4731" s="72"/>
      <c r="K4731" s="18" t="str">
        <f t="shared" ca="1" si="0"/>
        <v>-</v>
      </c>
      <c r="L4731" s="19" t="e">
        <f>IF(G4731=#REF!,#REF!,"FALSO")</f>
        <v>#REF!</v>
      </c>
      <c r="M4731" s="75"/>
      <c r="N4731" s="76"/>
    </row>
    <row r="4732" spans="1:14" ht="15">
      <c r="A4732" s="80"/>
      <c r="B4732" s="81"/>
      <c r="C4732" s="69"/>
      <c r="D4732" s="69"/>
      <c r="E4732" s="69"/>
      <c r="F4732" s="69"/>
      <c r="G4732" s="82"/>
      <c r="H4732" s="78"/>
      <c r="I4732" s="28">
        <f ca="1">SUMIF('IMPORTBFT (ID)'!$A$3:$A$5000,$G$4:$G$7322,'IMPORTBFT (ID)'!$B$3:$B$5000)</f>
        <v>0</v>
      </c>
      <c r="J4732" s="72"/>
      <c r="K4732" s="18" t="str">
        <f t="shared" ca="1" si="0"/>
        <v>-</v>
      </c>
      <c r="L4732" s="19" t="e">
        <f>IF(G4732=#REF!,#REF!,"FALSO")</f>
        <v>#REF!</v>
      </c>
      <c r="M4732" s="75"/>
      <c r="N4732" s="76"/>
    </row>
    <row r="4733" spans="1:14" ht="15">
      <c r="A4733" s="80"/>
      <c r="B4733" s="81"/>
      <c r="C4733" s="69"/>
      <c r="D4733" s="69"/>
      <c r="E4733" s="69"/>
      <c r="F4733" s="69"/>
      <c r="G4733" s="82"/>
      <c r="H4733" s="78"/>
      <c r="I4733" s="28">
        <f ca="1">SUMIF('IMPORTBFT (ID)'!$A$3:$A$5000,$G$4:$G$7322,'IMPORTBFT (ID)'!$B$3:$B$5000)</f>
        <v>0</v>
      </c>
      <c r="J4733" s="72"/>
      <c r="K4733" s="18" t="str">
        <f t="shared" ca="1" si="0"/>
        <v>-</v>
      </c>
      <c r="L4733" s="19" t="e">
        <f>IF(G4733=#REF!,#REF!,"FALSO")</f>
        <v>#REF!</v>
      </c>
      <c r="M4733" s="75"/>
      <c r="N4733" s="76"/>
    </row>
    <row r="4734" spans="1:14" ht="15">
      <c r="A4734" s="80"/>
      <c r="B4734" s="81"/>
      <c r="C4734" s="69"/>
      <c r="D4734" s="69"/>
      <c r="E4734" s="69"/>
      <c r="F4734" s="69"/>
      <c r="G4734" s="82"/>
      <c r="H4734" s="78"/>
      <c r="I4734" s="28">
        <f ca="1">SUMIF('IMPORTBFT (ID)'!$A$3:$A$5000,$G$4:$G$7322,'IMPORTBFT (ID)'!$B$3:$B$5000)</f>
        <v>0</v>
      </c>
      <c r="J4734" s="72"/>
      <c r="K4734" s="18" t="str">
        <f t="shared" ca="1" si="0"/>
        <v>-</v>
      </c>
      <c r="L4734" s="19" t="e">
        <f>IF(G4734=#REF!,#REF!,"FALSO")</f>
        <v>#REF!</v>
      </c>
      <c r="M4734" s="75"/>
      <c r="N4734" s="76"/>
    </row>
    <row r="4735" spans="1:14" ht="15">
      <c r="A4735" s="80"/>
      <c r="B4735" s="81"/>
      <c r="C4735" s="69"/>
      <c r="D4735" s="69"/>
      <c r="E4735" s="69"/>
      <c r="F4735" s="69"/>
      <c r="G4735" s="82"/>
      <c r="H4735" s="78"/>
      <c r="I4735" s="28">
        <f ca="1">SUMIF('IMPORTBFT (ID)'!$A$3:$A$5000,$G$4:$G$7322,'IMPORTBFT (ID)'!$B$3:$B$5000)</f>
        <v>0</v>
      </c>
      <c r="J4735" s="72"/>
      <c r="K4735" s="18" t="str">
        <f t="shared" ca="1" si="0"/>
        <v>-</v>
      </c>
      <c r="L4735" s="19" t="e">
        <f>IF(G4735=#REF!,#REF!,"FALSO")</f>
        <v>#REF!</v>
      </c>
      <c r="M4735" s="75"/>
      <c r="N4735" s="76"/>
    </row>
    <row r="4736" spans="1:14" ht="15">
      <c r="A4736" s="80"/>
      <c r="B4736" s="81"/>
      <c r="C4736" s="69"/>
      <c r="D4736" s="69"/>
      <c r="E4736" s="69"/>
      <c r="F4736" s="69"/>
      <c r="G4736" s="82"/>
      <c r="H4736" s="78"/>
      <c r="I4736" s="28">
        <f ca="1">SUMIF('IMPORTBFT (ID)'!$A$3:$A$5000,$G$4:$G$7322,'IMPORTBFT (ID)'!$B$3:$B$5000)</f>
        <v>0</v>
      </c>
      <c r="J4736" s="72"/>
      <c r="K4736" s="18" t="str">
        <f t="shared" ca="1" si="0"/>
        <v>-</v>
      </c>
      <c r="L4736" s="19" t="e">
        <f>IF(G4736=#REF!,#REF!,"FALSO")</f>
        <v>#REF!</v>
      </c>
      <c r="M4736" s="75"/>
      <c r="N4736" s="76"/>
    </row>
    <row r="4737" spans="1:14" ht="15">
      <c r="A4737" s="80"/>
      <c r="B4737" s="81"/>
      <c r="C4737" s="69"/>
      <c r="D4737" s="69"/>
      <c r="E4737" s="69"/>
      <c r="F4737" s="69"/>
      <c r="G4737" s="82"/>
      <c r="H4737" s="78"/>
      <c r="I4737" s="28">
        <f ca="1">SUMIF('IMPORTBFT (ID)'!$A$3:$A$5000,$G$4:$G$7322,'IMPORTBFT (ID)'!$B$3:$B$5000)</f>
        <v>0</v>
      </c>
      <c r="J4737" s="72"/>
      <c r="K4737" s="18" t="str">
        <f t="shared" ca="1" si="0"/>
        <v>-</v>
      </c>
      <c r="L4737" s="19" t="e">
        <f>IF(G4737=#REF!,#REF!,"FALSO")</f>
        <v>#REF!</v>
      </c>
      <c r="M4737" s="75"/>
      <c r="N4737" s="76"/>
    </row>
    <row r="4738" spans="1:14" ht="15">
      <c r="A4738" s="80"/>
      <c r="B4738" s="81"/>
      <c r="C4738" s="69"/>
      <c r="D4738" s="69"/>
      <c r="E4738" s="69"/>
      <c r="F4738" s="69"/>
      <c r="G4738" s="82"/>
      <c r="H4738" s="78"/>
      <c r="I4738" s="28">
        <f ca="1">SUMIF('IMPORTBFT (ID)'!$A$3:$A$5000,$G$4:$G$7322,'IMPORTBFT (ID)'!$B$3:$B$5000)</f>
        <v>0</v>
      </c>
      <c r="J4738" s="72"/>
      <c r="K4738" s="18" t="str">
        <f t="shared" ca="1" si="0"/>
        <v>-</v>
      </c>
      <c r="L4738" s="19" t="e">
        <f>IF(G4738=#REF!,#REF!,"FALSO")</f>
        <v>#REF!</v>
      </c>
      <c r="M4738" s="75"/>
      <c r="N4738" s="76"/>
    </row>
    <row r="4739" spans="1:14" ht="15">
      <c r="A4739" s="80"/>
      <c r="B4739" s="81"/>
      <c r="C4739" s="69"/>
      <c r="D4739" s="69"/>
      <c r="E4739" s="69"/>
      <c r="F4739" s="69"/>
      <c r="G4739" s="82"/>
      <c r="H4739" s="78"/>
      <c r="I4739" s="28">
        <f ca="1">SUMIF('IMPORTBFT (ID)'!$A$3:$A$5000,$G$4:$G$7322,'IMPORTBFT (ID)'!$B$3:$B$5000)</f>
        <v>0</v>
      </c>
      <c r="J4739" s="72"/>
      <c r="K4739" s="18" t="str">
        <f t="shared" ca="1" si="0"/>
        <v>-</v>
      </c>
      <c r="L4739" s="19" t="e">
        <f>IF(G4739=#REF!,#REF!,"FALSO")</f>
        <v>#REF!</v>
      </c>
      <c r="M4739" s="75"/>
      <c r="N4739" s="76"/>
    </row>
    <row r="4740" spans="1:14" ht="15">
      <c r="A4740" s="80"/>
      <c r="B4740" s="81"/>
      <c r="C4740" s="69"/>
      <c r="D4740" s="69"/>
      <c r="E4740" s="69"/>
      <c r="F4740" s="69"/>
      <c r="G4740" s="82"/>
      <c r="H4740" s="78"/>
      <c r="I4740" s="28">
        <f ca="1">SUMIF('IMPORTBFT (ID)'!$A$3:$A$5000,$G$4:$G$7322,'IMPORTBFT (ID)'!$B$3:$B$5000)</f>
        <v>0</v>
      </c>
      <c r="J4740" s="72"/>
      <c r="K4740" s="18" t="str">
        <f t="shared" ca="1" si="0"/>
        <v>-</v>
      </c>
      <c r="L4740" s="19" t="e">
        <f>IF(G4740=#REF!,#REF!,"FALSO")</f>
        <v>#REF!</v>
      </c>
      <c r="M4740" s="75"/>
      <c r="N4740" s="76"/>
    </row>
    <row r="4741" spans="1:14" ht="15">
      <c r="A4741" s="80"/>
      <c r="B4741" s="81"/>
      <c r="C4741" s="69"/>
      <c r="D4741" s="69"/>
      <c r="E4741" s="69"/>
      <c r="F4741" s="69"/>
      <c r="G4741" s="82"/>
      <c r="H4741" s="78"/>
      <c r="I4741" s="28">
        <f ca="1">SUMIF('IMPORTBFT (ID)'!$A$3:$A$5000,$G$4:$G$7322,'IMPORTBFT (ID)'!$B$3:$B$5000)</f>
        <v>0</v>
      </c>
      <c r="J4741" s="72"/>
      <c r="K4741" s="18" t="str">
        <f t="shared" ca="1" si="0"/>
        <v>-</v>
      </c>
      <c r="L4741" s="19" t="e">
        <f>IF(G4741=#REF!,#REF!,"FALSO")</f>
        <v>#REF!</v>
      </c>
      <c r="M4741" s="75"/>
      <c r="N4741" s="76"/>
    </row>
    <row r="4742" spans="1:14" ht="15">
      <c r="A4742" s="80"/>
      <c r="B4742" s="81"/>
      <c r="C4742" s="69"/>
      <c r="D4742" s="69"/>
      <c r="E4742" s="69"/>
      <c r="F4742" s="69"/>
      <c r="G4742" s="82"/>
      <c r="H4742" s="78"/>
      <c r="I4742" s="28">
        <f ca="1">SUMIF('IMPORTBFT (ID)'!$A$3:$A$5000,$G$4:$G$7322,'IMPORTBFT (ID)'!$B$3:$B$5000)</f>
        <v>0</v>
      </c>
      <c r="J4742" s="72"/>
      <c r="K4742" s="18" t="str">
        <f t="shared" ca="1" si="0"/>
        <v>-</v>
      </c>
      <c r="L4742" s="19" t="e">
        <f>IF(G4742=#REF!,#REF!,"FALSO")</f>
        <v>#REF!</v>
      </c>
      <c r="M4742" s="75"/>
      <c r="N4742" s="76"/>
    </row>
    <row r="4743" spans="1:14" ht="15">
      <c r="A4743" s="80"/>
      <c r="B4743" s="81"/>
      <c r="C4743" s="69"/>
      <c r="D4743" s="69"/>
      <c r="E4743" s="69"/>
      <c r="F4743" s="69"/>
      <c r="G4743" s="82"/>
      <c r="H4743" s="78"/>
      <c r="I4743" s="28">
        <f ca="1">SUMIF('IMPORTBFT (ID)'!$A$3:$A$5000,$G$4:$G$7322,'IMPORTBFT (ID)'!$B$3:$B$5000)</f>
        <v>0</v>
      </c>
      <c r="J4743" s="72"/>
      <c r="K4743" s="18" t="str">
        <f t="shared" ca="1" si="0"/>
        <v>-</v>
      </c>
      <c r="L4743" s="19" t="e">
        <f>IF(G4743=#REF!,#REF!,"FALSO")</f>
        <v>#REF!</v>
      </c>
      <c r="M4743" s="75"/>
      <c r="N4743" s="76"/>
    </row>
    <row r="4744" spans="1:14" ht="15">
      <c r="A4744" s="80"/>
      <c r="B4744" s="81"/>
      <c r="C4744" s="69"/>
      <c r="D4744" s="69"/>
      <c r="E4744" s="69"/>
      <c r="F4744" s="69"/>
      <c r="G4744" s="82"/>
      <c r="H4744" s="78"/>
      <c r="I4744" s="28">
        <f ca="1">SUMIF('IMPORTBFT (ID)'!$A$3:$A$5000,$G$4:$G$7322,'IMPORTBFT (ID)'!$B$3:$B$5000)</f>
        <v>0</v>
      </c>
      <c r="J4744" s="72"/>
      <c r="K4744" s="18" t="str">
        <f t="shared" ca="1" si="0"/>
        <v>-</v>
      </c>
      <c r="L4744" s="19" t="e">
        <f>IF(G4744=#REF!,#REF!,"FALSO")</f>
        <v>#REF!</v>
      </c>
      <c r="M4744" s="75"/>
      <c r="N4744" s="76"/>
    </row>
    <row r="4745" spans="1:14" ht="15">
      <c r="A4745" s="80"/>
      <c r="B4745" s="81"/>
      <c r="C4745" s="69"/>
      <c r="D4745" s="69"/>
      <c r="E4745" s="69"/>
      <c r="F4745" s="69"/>
      <c r="G4745" s="82"/>
      <c r="H4745" s="78"/>
      <c r="I4745" s="28">
        <f ca="1">SUMIF('IMPORTBFT (ID)'!$A$3:$A$5000,$G$4:$G$7322,'IMPORTBFT (ID)'!$B$3:$B$5000)</f>
        <v>0</v>
      </c>
      <c r="J4745" s="72"/>
      <c r="K4745" s="18" t="str">
        <f t="shared" ca="1" si="0"/>
        <v>-</v>
      </c>
      <c r="L4745" s="19" t="e">
        <f>IF(G4745=#REF!,#REF!,"FALSO")</f>
        <v>#REF!</v>
      </c>
      <c r="M4745" s="75"/>
      <c r="N4745" s="76"/>
    </row>
    <row r="4746" spans="1:14" ht="15">
      <c r="A4746" s="80"/>
      <c r="B4746" s="81"/>
      <c r="C4746" s="69"/>
      <c r="D4746" s="69"/>
      <c r="E4746" s="69"/>
      <c r="F4746" s="69"/>
      <c r="G4746" s="82"/>
      <c r="H4746" s="78"/>
      <c r="I4746" s="28">
        <f ca="1">SUMIF('IMPORTBFT (ID)'!$A$3:$A$5000,$G$4:$G$7322,'IMPORTBFT (ID)'!$B$3:$B$5000)</f>
        <v>0</v>
      </c>
      <c r="J4746" s="72"/>
      <c r="K4746" s="18" t="str">
        <f t="shared" ca="1" si="0"/>
        <v>-</v>
      </c>
      <c r="L4746" s="19" t="e">
        <f>IF(G4746=#REF!,#REF!,"FALSO")</f>
        <v>#REF!</v>
      </c>
      <c r="M4746" s="75"/>
      <c r="N4746" s="76"/>
    </row>
    <row r="4747" spans="1:14" ht="15">
      <c r="A4747" s="80"/>
      <c r="B4747" s="81"/>
      <c r="C4747" s="69"/>
      <c r="D4747" s="69"/>
      <c r="E4747" s="69"/>
      <c r="F4747" s="69"/>
      <c r="G4747" s="82"/>
      <c r="H4747" s="78"/>
      <c r="I4747" s="28">
        <f ca="1">SUMIF('IMPORTBFT (ID)'!$A$3:$A$5000,$G$4:$G$7322,'IMPORTBFT (ID)'!$B$3:$B$5000)</f>
        <v>0</v>
      </c>
      <c r="J4747" s="72"/>
      <c r="K4747" s="18" t="str">
        <f t="shared" ca="1" si="0"/>
        <v>-</v>
      </c>
      <c r="L4747" s="19" t="e">
        <f>IF(G4747=#REF!,#REF!,"FALSO")</f>
        <v>#REF!</v>
      </c>
      <c r="M4747" s="75"/>
      <c r="N4747" s="76"/>
    </row>
    <row r="4748" spans="1:14" ht="15">
      <c r="A4748" s="80"/>
      <c r="B4748" s="81"/>
      <c r="C4748" s="69"/>
      <c r="D4748" s="69"/>
      <c r="E4748" s="69"/>
      <c r="F4748" s="69"/>
      <c r="G4748" s="82"/>
      <c r="H4748" s="78"/>
      <c r="I4748" s="28">
        <f ca="1">SUMIF('IMPORTBFT (ID)'!$A$3:$A$5000,$G$4:$G$7322,'IMPORTBFT (ID)'!$B$3:$B$5000)</f>
        <v>0</v>
      </c>
      <c r="J4748" s="72"/>
      <c r="K4748" s="18" t="str">
        <f t="shared" ca="1" si="0"/>
        <v>-</v>
      </c>
      <c r="L4748" s="19" t="e">
        <f>IF(G4748=#REF!,#REF!,"FALSO")</f>
        <v>#REF!</v>
      </c>
      <c r="M4748" s="75"/>
      <c r="N4748" s="76"/>
    </row>
    <row r="4749" spans="1:14" ht="15">
      <c r="A4749" s="80"/>
      <c r="B4749" s="81"/>
      <c r="C4749" s="69"/>
      <c r="D4749" s="69"/>
      <c r="E4749" s="69"/>
      <c r="F4749" s="69"/>
      <c r="G4749" s="82"/>
      <c r="H4749" s="78"/>
      <c r="I4749" s="28">
        <f ca="1">SUMIF('IMPORTBFT (ID)'!$A$3:$A$5000,$G$4:$G$7322,'IMPORTBFT (ID)'!$B$3:$B$5000)</f>
        <v>0</v>
      </c>
      <c r="J4749" s="72"/>
      <c r="K4749" s="18" t="str">
        <f t="shared" ca="1" si="0"/>
        <v>-</v>
      </c>
      <c r="L4749" s="19" t="e">
        <f>IF(G4749=#REF!,#REF!,"FALSO")</f>
        <v>#REF!</v>
      </c>
      <c r="M4749" s="75"/>
      <c r="N4749" s="76"/>
    </row>
    <row r="4750" spans="1:14" ht="15">
      <c r="A4750" s="80"/>
      <c r="B4750" s="81"/>
      <c r="C4750" s="69"/>
      <c r="D4750" s="69"/>
      <c r="E4750" s="69"/>
      <c r="F4750" s="69"/>
      <c r="G4750" s="82"/>
      <c r="H4750" s="78"/>
      <c r="I4750" s="28">
        <f ca="1">SUMIF('IMPORTBFT (ID)'!$A$3:$A$5000,$G$4:$G$7322,'IMPORTBFT (ID)'!$B$3:$B$5000)</f>
        <v>0</v>
      </c>
      <c r="J4750" s="72"/>
      <c r="K4750" s="18" t="str">
        <f t="shared" ca="1" si="0"/>
        <v>-</v>
      </c>
      <c r="L4750" s="19" t="e">
        <f>IF(G4750=#REF!,#REF!,"FALSO")</f>
        <v>#REF!</v>
      </c>
      <c r="M4750" s="75"/>
      <c r="N4750" s="76"/>
    </row>
    <row r="4751" spans="1:14" ht="15">
      <c r="A4751" s="80"/>
      <c r="B4751" s="81"/>
      <c r="C4751" s="69"/>
      <c r="D4751" s="69"/>
      <c r="E4751" s="69"/>
      <c r="F4751" s="69"/>
      <c r="G4751" s="82"/>
      <c r="H4751" s="78"/>
      <c r="I4751" s="28">
        <f ca="1">SUMIF('IMPORTBFT (ID)'!$A$3:$A$5000,$G$4:$G$7322,'IMPORTBFT (ID)'!$B$3:$B$5000)</f>
        <v>0</v>
      </c>
      <c r="J4751" s="72"/>
      <c r="K4751" s="18" t="str">
        <f t="shared" ca="1" si="0"/>
        <v>-</v>
      </c>
      <c r="L4751" s="19" t="e">
        <f>IF(G4751=#REF!,#REF!,"FALSO")</f>
        <v>#REF!</v>
      </c>
      <c r="M4751" s="75"/>
      <c r="N4751" s="76"/>
    </row>
    <row r="4752" spans="1:14" ht="15">
      <c r="A4752" s="80"/>
      <c r="B4752" s="81"/>
      <c r="C4752" s="69"/>
      <c r="D4752" s="69"/>
      <c r="E4752" s="69"/>
      <c r="F4752" s="69"/>
      <c r="G4752" s="82"/>
      <c r="H4752" s="78"/>
      <c r="I4752" s="28">
        <f ca="1">SUMIF('IMPORTBFT (ID)'!$A$3:$A$5000,$G$4:$G$7322,'IMPORTBFT (ID)'!$B$3:$B$5000)</f>
        <v>0</v>
      </c>
      <c r="J4752" s="72"/>
      <c r="K4752" s="18" t="str">
        <f t="shared" ca="1" si="0"/>
        <v>-</v>
      </c>
      <c r="L4752" s="19" t="e">
        <f>IF(G4752=#REF!,#REF!,"FALSO")</f>
        <v>#REF!</v>
      </c>
      <c r="M4752" s="75"/>
      <c r="N4752" s="76"/>
    </row>
    <row r="4753" spans="1:14" ht="15">
      <c r="A4753" s="80"/>
      <c r="B4753" s="81"/>
      <c r="C4753" s="69"/>
      <c r="D4753" s="69"/>
      <c r="E4753" s="69"/>
      <c r="F4753" s="69"/>
      <c r="G4753" s="82"/>
      <c r="H4753" s="78"/>
      <c r="I4753" s="28">
        <f ca="1">SUMIF('IMPORTBFT (ID)'!$A$3:$A$5000,$G$4:$G$7322,'IMPORTBFT (ID)'!$B$3:$B$5000)</f>
        <v>0</v>
      </c>
      <c r="J4753" s="72"/>
      <c r="K4753" s="18" t="str">
        <f t="shared" ca="1" si="0"/>
        <v>-</v>
      </c>
      <c r="L4753" s="19" t="e">
        <f>IF(G4753=#REF!,#REF!,"FALSO")</f>
        <v>#REF!</v>
      </c>
      <c r="M4753" s="75"/>
      <c r="N4753" s="76"/>
    </row>
    <row r="4754" spans="1:14" ht="15">
      <c r="A4754" s="80"/>
      <c r="B4754" s="81"/>
      <c r="C4754" s="69"/>
      <c r="D4754" s="69"/>
      <c r="E4754" s="69"/>
      <c r="F4754" s="69"/>
      <c r="G4754" s="82"/>
      <c r="H4754" s="78"/>
      <c r="I4754" s="28">
        <f ca="1">SUMIF('IMPORTBFT (ID)'!$A$3:$A$5000,$G$4:$G$7322,'IMPORTBFT (ID)'!$B$3:$B$5000)</f>
        <v>0</v>
      </c>
      <c r="J4754" s="72"/>
      <c r="K4754" s="18" t="str">
        <f t="shared" ca="1" si="0"/>
        <v>-</v>
      </c>
      <c r="L4754" s="19" t="e">
        <f>IF(G4754=#REF!,#REF!,"FALSO")</f>
        <v>#REF!</v>
      </c>
      <c r="M4754" s="75"/>
      <c r="N4754" s="76"/>
    </row>
    <row r="4755" spans="1:14" ht="15">
      <c r="A4755" s="80"/>
      <c r="B4755" s="81"/>
      <c r="C4755" s="69"/>
      <c r="D4755" s="69"/>
      <c r="E4755" s="69"/>
      <c r="F4755" s="69"/>
      <c r="G4755" s="82"/>
      <c r="H4755" s="78"/>
      <c r="I4755" s="28">
        <f ca="1">SUMIF('IMPORTBFT (ID)'!$A$3:$A$5000,$G$4:$G$7322,'IMPORTBFT (ID)'!$B$3:$B$5000)</f>
        <v>0</v>
      </c>
      <c r="J4755" s="72"/>
      <c r="K4755" s="18" t="str">
        <f t="shared" ca="1" si="0"/>
        <v>-</v>
      </c>
      <c r="L4755" s="19" t="e">
        <f>IF(G4755=#REF!,#REF!,"FALSO")</f>
        <v>#REF!</v>
      </c>
      <c r="M4755" s="75"/>
      <c r="N4755" s="76"/>
    </row>
    <row r="4756" spans="1:14" ht="15">
      <c r="A4756" s="80"/>
      <c r="B4756" s="81"/>
      <c r="C4756" s="69"/>
      <c r="D4756" s="69"/>
      <c r="E4756" s="69"/>
      <c r="F4756" s="69"/>
      <c r="G4756" s="82"/>
      <c r="H4756" s="78"/>
      <c r="I4756" s="28">
        <f ca="1">SUMIF('IMPORTBFT (ID)'!$A$3:$A$5000,$G$4:$G$7322,'IMPORTBFT (ID)'!$B$3:$B$5000)</f>
        <v>0</v>
      </c>
      <c r="J4756" s="72"/>
      <c r="K4756" s="18" t="str">
        <f t="shared" ca="1" si="0"/>
        <v>-</v>
      </c>
      <c r="L4756" s="19" t="e">
        <f>IF(G4756=#REF!,#REF!,"FALSO")</f>
        <v>#REF!</v>
      </c>
      <c r="M4756" s="75"/>
      <c r="N4756" s="76"/>
    </row>
    <row r="4757" spans="1:14" ht="15">
      <c r="A4757" s="80"/>
      <c r="B4757" s="81"/>
      <c r="C4757" s="69"/>
      <c r="D4757" s="69"/>
      <c r="E4757" s="69"/>
      <c r="F4757" s="69"/>
      <c r="G4757" s="82"/>
      <c r="H4757" s="78"/>
      <c r="I4757" s="28">
        <f ca="1">SUMIF('IMPORTBFT (ID)'!$A$3:$A$5000,$G$4:$G$7322,'IMPORTBFT (ID)'!$B$3:$B$5000)</f>
        <v>0</v>
      </c>
      <c r="J4757" s="72"/>
      <c r="K4757" s="18" t="str">
        <f t="shared" ca="1" si="0"/>
        <v>-</v>
      </c>
      <c r="L4757" s="19" t="e">
        <f>IF(G4757=#REF!,#REF!,"FALSO")</f>
        <v>#REF!</v>
      </c>
      <c r="M4757" s="75"/>
      <c r="N4757" s="76"/>
    </row>
    <row r="4758" spans="1:14" ht="15">
      <c r="A4758" s="80"/>
      <c r="B4758" s="81"/>
      <c r="C4758" s="69"/>
      <c r="D4758" s="69"/>
      <c r="E4758" s="69"/>
      <c r="F4758" s="69"/>
      <c r="G4758" s="82"/>
      <c r="H4758" s="78"/>
      <c r="I4758" s="28">
        <f ca="1">SUMIF('IMPORTBFT (ID)'!$A$3:$A$5000,$G$4:$G$7322,'IMPORTBFT (ID)'!$B$3:$B$5000)</f>
        <v>0</v>
      </c>
      <c r="J4758" s="72"/>
      <c r="K4758" s="18" t="str">
        <f t="shared" ca="1" si="0"/>
        <v>-</v>
      </c>
      <c r="L4758" s="19" t="e">
        <f>IF(G4758=#REF!,#REF!,"FALSO")</f>
        <v>#REF!</v>
      </c>
      <c r="M4758" s="75"/>
      <c r="N4758" s="76"/>
    </row>
    <row r="4759" spans="1:14" ht="15">
      <c r="A4759" s="80"/>
      <c r="B4759" s="81"/>
      <c r="C4759" s="69"/>
      <c r="D4759" s="69"/>
      <c r="E4759" s="69"/>
      <c r="F4759" s="69"/>
      <c r="G4759" s="82"/>
      <c r="H4759" s="78"/>
      <c r="I4759" s="28">
        <f ca="1">SUMIF('IMPORTBFT (ID)'!$A$3:$A$5000,$G$4:$G$7322,'IMPORTBFT (ID)'!$B$3:$B$5000)</f>
        <v>0</v>
      </c>
      <c r="J4759" s="72"/>
      <c r="K4759" s="18" t="str">
        <f t="shared" ca="1" si="0"/>
        <v>-</v>
      </c>
      <c r="L4759" s="19" t="e">
        <f>IF(G4759=#REF!,#REF!,"FALSO")</f>
        <v>#REF!</v>
      </c>
      <c r="M4759" s="75"/>
      <c r="N4759" s="76"/>
    </row>
    <row r="4760" spans="1:14" ht="15">
      <c r="A4760" s="80"/>
      <c r="B4760" s="81"/>
      <c r="C4760" s="69"/>
      <c r="D4760" s="69"/>
      <c r="E4760" s="69"/>
      <c r="F4760" s="69"/>
      <c r="G4760" s="82"/>
      <c r="H4760" s="78"/>
      <c r="I4760" s="28">
        <f ca="1">SUMIF('IMPORTBFT (ID)'!$A$3:$A$5000,$G$4:$G$7322,'IMPORTBFT (ID)'!$B$3:$B$5000)</f>
        <v>0</v>
      </c>
      <c r="J4760" s="72"/>
      <c r="K4760" s="18" t="str">
        <f t="shared" ca="1" si="0"/>
        <v>-</v>
      </c>
      <c r="L4760" s="19" t="e">
        <f>IF(G4760=#REF!,#REF!,"FALSO")</f>
        <v>#REF!</v>
      </c>
      <c r="M4760" s="75"/>
      <c r="N4760" s="76"/>
    </row>
    <row r="4761" spans="1:14" ht="15">
      <c r="A4761" s="80"/>
      <c r="B4761" s="81"/>
      <c r="C4761" s="69"/>
      <c r="D4761" s="69"/>
      <c r="E4761" s="69"/>
      <c r="F4761" s="69"/>
      <c r="G4761" s="82"/>
      <c r="H4761" s="78"/>
      <c r="I4761" s="28">
        <f ca="1">SUMIF('IMPORTBFT (ID)'!$A$3:$A$5000,$G$4:$G$7322,'IMPORTBFT (ID)'!$B$3:$B$5000)</f>
        <v>0</v>
      </c>
      <c r="J4761" s="72"/>
      <c r="K4761" s="18" t="str">
        <f t="shared" ca="1" si="0"/>
        <v>-</v>
      </c>
      <c r="L4761" s="19" t="e">
        <f>IF(G4761=#REF!,#REF!,"FALSO")</f>
        <v>#REF!</v>
      </c>
      <c r="M4761" s="75"/>
      <c r="N4761" s="76"/>
    </row>
    <row r="4762" spans="1:14" ht="15">
      <c r="A4762" s="80"/>
      <c r="B4762" s="81"/>
      <c r="C4762" s="69"/>
      <c r="D4762" s="69"/>
      <c r="E4762" s="69"/>
      <c r="F4762" s="69"/>
      <c r="G4762" s="82"/>
      <c r="H4762" s="78"/>
      <c r="I4762" s="28">
        <f ca="1">SUMIF('IMPORTBFT (ID)'!$A$3:$A$5000,$G$4:$G$7322,'IMPORTBFT (ID)'!$B$3:$B$5000)</f>
        <v>0</v>
      </c>
      <c r="J4762" s="72"/>
      <c r="K4762" s="18" t="str">
        <f t="shared" ca="1" si="0"/>
        <v>-</v>
      </c>
      <c r="L4762" s="19" t="e">
        <f>IF(G4762=#REF!,#REF!,"FALSO")</f>
        <v>#REF!</v>
      </c>
      <c r="M4762" s="75"/>
      <c r="N4762" s="76"/>
    </row>
    <row r="4763" spans="1:14" ht="15">
      <c r="A4763" s="80"/>
      <c r="B4763" s="81"/>
      <c r="C4763" s="69"/>
      <c r="D4763" s="69"/>
      <c r="E4763" s="69"/>
      <c r="F4763" s="69"/>
      <c r="G4763" s="82"/>
      <c r="H4763" s="78"/>
      <c r="I4763" s="28">
        <f ca="1">SUMIF('IMPORTBFT (ID)'!$A$3:$A$5000,$G$4:$G$7322,'IMPORTBFT (ID)'!$B$3:$B$5000)</f>
        <v>0</v>
      </c>
      <c r="J4763" s="72"/>
      <c r="K4763" s="18" t="str">
        <f t="shared" ca="1" si="0"/>
        <v>-</v>
      </c>
      <c r="L4763" s="19" t="e">
        <f>IF(G4763=#REF!,#REF!,"FALSO")</f>
        <v>#REF!</v>
      </c>
      <c r="M4763" s="75"/>
      <c r="N4763" s="76"/>
    </row>
    <row r="4764" spans="1:14" ht="15">
      <c r="A4764" s="80"/>
      <c r="B4764" s="81"/>
      <c r="C4764" s="69"/>
      <c r="D4764" s="69"/>
      <c r="E4764" s="69"/>
      <c r="F4764" s="69"/>
      <c r="G4764" s="82"/>
      <c r="H4764" s="78"/>
      <c r="I4764" s="28">
        <f ca="1">SUMIF('IMPORTBFT (ID)'!$A$3:$A$5000,$G$4:$G$7322,'IMPORTBFT (ID)'!$B$3:$B$5000)</f>
        <v>0</v>
      </c>
      <c r="J4764" s="72"/>
      <c r="K4764" s="18" t="str">
        <f t="shared" ca="1" si="0"/>
        <v>-</v>
      </c>
      <c r="L4764" s="19" t="e">
        <f>IF(G4764=#REF!,#REF!,"FALSO")</f>
        <v>#REF!</v>
      </c>
      <c r="M4764" s="75"/>
      <c r="N4764" s="76"/>
    </row>
    <row r="4765" spans="1:14" ht="15">
      <c r="A4765" s="80"/>
      <c r="B4765" s="81"/>
      <c r="C4765" s="69"/>
      <c r="D4765" s="69"/>
      <c r="E4765" s="69"/>
      <c r="F4765" s="69"/>
      <c r="G4765" s="82"/>
      <c r="H4765" s="78"/>
      <c r="I4765" s="28">
        <f ca="1">SUMIF('IMPORTBFT (ID)'!$A$3:$A$5000,$G$4:$G$7322,'IMPORTBFT (ID)'!$B$3:$B$5000)</f>
        <v>0</v>
      </c>
      <c r="J4765" s="72"/>
      <c r="K4765" s="18" t="str">
        <f t="shared" ca="1" si="0"/>
        <v>-</v>
      </c>
      <c r="L4765" s="19" t="e">
        <f>IF(G4765=#REF!,#REF!,"FALSO")</f>
        <v>#REF!</v>
      </c>
      <c r="M4765" s="75"/>
      <c r="N4765" s="76"/>
    </row>
    <row r="4766" spans="1:14" ht="15">
      <c r="A4766" s="80"/>
      <c r="B4766" s="81"/>
      <c r="C4766" s="69"/>
      <c r="D4766" s="69"/>
      <c r="E4766" s="69"/>
      <c r="F4766" s="69"/>
      <c r="G4766" s="82"/>
      <c r="H4766" s="78"/>
      <c r="I4766" s="28">
        <f ca="1">SUMIF('IMPORTBFT (ID)'!$A$3:$A$5000,$G$4:$G$7322,'IMPORTBFT (ID)'!$B$3:$B$5000)</f>
        <v>0</v>
      </c>
      <c r="J4766" s="72"/>
      <c r="K4766" s="18" t="str">
        <f t="shared" ca="1" si="0"/>
        <v>-</v>
      </c>
      <c r="L4766" s="19" t="e">
        <f>IF(G4766=#REF!,#REF!,"FALSO")</f>
        <v>#REF!</v>
      </c>
      <c r="M4766" s="75"/>
      <c r="N4766" s="76"/>
    </row>
    <row r="4767" spans="1:14" ht="15">
      <c r="A4767" s="80"/>
      <c r="B4767" s="81"/>
      <c r="C4767" s="69"/>
      <c r="D4767" s="69"/>
      <c r="E4767" s="69"/>
      <c r="F4767" s="69"/>
      <c r="G4767" s="82"/>
      <c r="H4767" s="78"/>
      <c r="I4767" s="28">
        <f ca="1">SUMIF('IMPORTBFT (ID)'!$A$3:$A$5000,$G$4:$G$7322,'IMPORTBFT (ID)'!$B$3:$B$5000)</f>
        <v>0</v>
      </c>
      <c r="J4767" s="72"/>
      <c r="K4767" s="18" t="str">
        <f t="shared" ca="1" si="0"/>
        <v>-</v>
      </c>
      <c r="L4767" s="19" t="e">
        <f>IF(G4767=#REF!,#REF!,"FALSO")</f>
        <v>#REF!</v>
      </c>
      <c r="M4767" s="75"/>
      <c r="N4767" s="76"/>
    </row>
    <row r="4768" spans="1:14" ht="15">
      <c r="A4768" s="80"/>
      <c r="B4768" s="81"/>
      <c r="C4768" s="69"/>
      <c r="D4768" s="69"/>
      <c r="E4768" s="69"/>
      <c r="F4768" s="69"/>
      <c r="G4768" s="82"/>
      <c r="H4768" s="78"/>
      <c r="I4768" s="28">
        <f ca="1">SUMIF('IMPORTBFT (ID)'!$A$3:$A$5000,$G$4:$G$7322,'IMPORTBFT (ID)'!$B$3:$B$5000)</f>
        <v>0</v>
      </c>
      <c r="J4768" s="72"/>
      <c r="K4768" s="18" t="str">
        <f t="shared" ca="1" si="0"/>
        <v>-</v>
      </c>
      <c r="L4768" s="19" t="e">
        <f>IF(G4768=#REF!,#REF!,"FALSO")</f>
        <v>#REF!</v>
      </c>
      <c r="M4768" s="75"/>
      <c r="N4768" s="76"/>
    </row>
    <row r="4769" spans="1:14" ht="15">
      <c r="A4769" s="80"/>
      <c r="B4769" s="81"/>
      <c r="C4769" s="69"/>
      <c r="D4769" s="69"/>
      <c r="E4769" s="69"/>
      <c r="F4769" s="69"/>
      <c r="G4769" s="82"/>
      <c r="H4769" s="78"/>
      <c r="I4769" s="28">
        <f ca="1">SUMIF('IMPORTBFT (ID)'!$A$3:$A$5000,$G$4:$G$7322,'IMPORTBFT (ID)'!$B$3:$B$5000)</f>
        <v>0</v>
      </c>
      <c r="J4769" s="72"/>
      <c r="K4769" s="18" t="str">
        <f t="shared" ca="1" si="0"/>
        <v>-</v>
      </c>
      <c r="L4769" s="19" t="e">
        <f>IF(G4769=#REF!,#REF!,"FALSO")</f>
        <v>#REF!</v>
      </c>
      <c r="M4769" s="75"/>
      <c r="N4769" s="76"/>
    </row>
    <row r="4770" spans="1:14" ht="15">
      <c r="A4770" s="80"/>
      <c r="B4770" s="81"/>
      <c r="C4770" s="69"/>
      <c r="D4770" s="69"/>
      <c r="E4770" s="69"/>
      <c r="F4770" s="69"/>
      <c r="G4770" s="82"/>
      <c r="H4770" s="78"/>
      <c r="I4770" s="28">
        <f ca="1">SUMIF('IMPORTBFT (ID)'!$A$3:$A$5000,$G$4:$G$7322,'IMPORTBFT (ID)'!$B$3:$B$5000)</f>
        <v>0</v>
      </c>
      <c r="J4770" s="72"/>
      <c r="K4770" s="18" t="str">
        <f t="shared" ca="1" si="0"/>
        <v>-</v>
      </c>
      <c r="L4770" s="19" t="e">
        <f>IF(G4770=#REF!,#REF!,"FALSO")</f>
        <v>#REF!</v>
      </c>
      <c r="M4770" s="75"/>
      <c r="N4770" s="76"/>
    </row>
    <row r="4771" spans="1:14" ht="15">
      <c r="A4771" s="80"/>
      <c r="B4771" s="81"/>
      <c r="C4771" s="69"/>
      <c r="D4771" s="69"/>
      <c r="E4771" s="69"/>
      <c r="F4771" s="69"/>
      <c r="G4771" s="82"/>
      <c r="H4771" s="78"/>
      <c r="I4771" s="28">
        <f ca="1">SUMIF('IMPORTBFT (ID)'!$A$3:$A$5000,$G$4:$G$7322,'IMPORTBFT (ID)'!$B$3:$B$5000)</f>
        <v>0</v>
      </c>
      <c r="J4771" s="72"/>
      <c r="K4771" s="18" t="str">
        <f t="shared" ca="1" si="0"/>
        <v>-</v>
      </c>
      <c r="L4771" s="19" t="e">
        <f>IF(G4771=#REF!,#REF!,"FALSO")</f>
        <v>#REF!</v>
      </c>
      <c r="M4771" s="75"/>
      <c r="N4771" s="76"/>
    </row>
    <row r="4772" spans="1:14" ht="15">
      <c r="A4772" s="80"/>
      <c r="B4772" s="81"/>
      <c r="C4772" s="69"/>
      <c r="D4772" s="69"/>
      <c r="E4772" s="69"/>
      <c r="F4772" s="69"/>
      <c r="G4772" s="82"/>
      <c r="H4772" s="78"/>
      <c r="I4772" s="28">
        <f ca="1">SUMIF('IMPORTBFT (ID)'!$A$3:$A$5000,$G$4:$G$7322,'IMPORTBFT (ID)'!$B$3:$B$5000)</f>
        <v>0</v>
      </c>
      <c r="J4772" s="72"/>
      <c r="K4772" s="18" t="str">
        <f t="shared" ca="1" si="0"/>
        <v>-</v>
      </c>
      <c r="L4772" s="19" t="e">
        <f>IF(G4772=#REF!,#REF!,"FALSO")</f>
        <v>#REF!</v>
      </c>
      <c r="M4772" s="75"/>
      <c r="N4772" s="76"/>
    </row>
    <row r="4773" spans="1:14" ht="15">
      <c r="A4773" s="80"/>
      <c r="B4773" s="81"/>
      <c r="C4773" s="69"/>
      <c r="D4773" s="69"/>
      <c r="E4773" s="69"/>
      <c r="F4773" s="69"/>
      <c r="G4773" s="82"/>
      <c r="H4773" s="78"/>
      <c r="I4773" s="28">
        <f ca="1">SUMIF('IMPORTBFT (ID)'!$A$3:$A$5000,$G$4:$G$7322,'IMPORTBFT (ID)'!$B$3:$B$5000)</f>
        <v>0</v>
      </c>
      <c r="J4773" s="72"/>
      <c r="K4773" s="18" t="str">
        <f t="shared" ca="1" si="0"/>
        <v>-</v>
      </c>
      <c r="L4773" s="19" t="e">
        <f>IF(G4773=#REF!,#REF!,"FALSO")</f>
        <v>#REF!</v>
      </c>
      <c r="M4773" s="75"/>
      <c r="N4773" s="76"/>
    </row>
    <row r="4774" spans="1:14" ht="15">
      <c r="A4774" s="80"/>
      <c r="B4774" s="81"/>
      <c r="C4774" s="69"/>
      <c r="D4774" s="69"/>
      <c r="E4774" s="69"/>
      <c r="F4774" s="69"/>
      <c r="G4774" s="82"/>
      <c r="H4774" s="78"/>
      <c r="I4774" s="28">
        <f ca="1">SUMIF('IMPORTBFT (ID)'!$A$3:$A$5000,$G$4:$G$7322,'IMPORTBFT (ID)'!$B$3:$B$5000)</f>
        <v>0</v>
      </c>
      <c r="J4774" s="72"/>
      <c r="K4774" s="18" t="str">
        <f t="shared" ca="1" si="0"/>
        <v>-</v>
      </c>
      <c r="L4774" s="19" t="e">
        <f>IF(G4774=#REF!,#REF!,"FALSO")</f>
        <v>#REF!</v>
      </c>
      <c r="M4774" s="75"/>
      <c r="N4774" s="76"/>
    </row>
    <row r="4775" spans="1:14" ht="15">
      <c r="A4775" s="80"/>
      <c r="B4775" s="81"/>
      <c r="C4775" s="69"/>
      <c r="D4775" s="69"/>
      <c r="E4775" s="69"/>
      <c r="F4775" s="69"/>
      <c r="G4775" s="82"/>
      <c r="H4775" s="78"/>
      <c r="I4775" s="28">
        <f ca="1">SUMIF('IMPORTBFT (ID)'!$A$3:$A$5000,$G$4:$G$7322,'IMPORTBFT (ID)'!$B$3:$B$5000)</f>
        <v>0</v>
      </c>
      <c r="J4775" s="72"/>
      <c r="K4775" s="18" t="str">
        <f t="shared" ca="1" si="0"/>
        <v>-</v>
      </c>
      <c r="L4775" s="19" t="e">
        <f>IF(G4775=#REF!,#REF!,"FALSO")</f>
        <v>#REF!</v>
      </c>
      <c r="M4775" s="75"/>
      <c r="N4775" s="76"/>
    </row>
    <row r="4776" spans="1:14" ht="15">
      <c r="A4776" s="80"/>
      <c r="B4776" s="81"/>
      <c r="C4776" s="69"/>
      <c r="D4776" s="69"/>
      <c r="E4776" s="69"/>
      <c r="F4776" s="69"/>
      <c r="G4776" s="82"/>
      <c r="H4776" s="78"/>
      <c r="I4776" s="28">
        <f ca="1">SUMIF('IMPORTBFT (ID)'!$A$3:$A$5000,$G$4:$G$7322,'IMPORTBFT (ID)'!$B$3:$B$5000)</f>
        <v>0</v>
      </c>
      <c r="J4776" s="72"/>
      <c r="K4776" s="18" t="str">
        <f t="shared" ca="1" si="0"/>
        <v>-</v>
      </c>
      <c r="L4776" s="19" t="e">
        <f>IF(G4776=#REF!,#REF!,"FALSO")</f>
        <v>#REF!</v>
      </c>
      <c r="M4776" s="75"/>
      <c r="N4776" s="76"/>
    </row>
    <row r="4777" spans="1:14" ht="15">
      <c r="A4777" s="80"/>
      <c r="B4777" s="81"/>
      <c r="C4777" s="69"/>
      <c r="D4777" s="69"/>
      <c r="E4777" s="69"/>
      <c r="F4777" s="69"/>
      <c r="G4777" s="82"/>
      <c r="H4777" s="78"/>
      <c r="I4777" s="28">
        <f ca="1">SUMIF('IMPORTBFT (ID)'!$A$3:$A$5000,$G$4:$G$7322,'IMPORTBFT (ID)'!$B$3:$B$5000)</f>
        <v>0</v>
      </c>
      <c r="J4777" s="72"/>
      <c r="K4777" s="18" t="str">
        <f t="shared" ca="1" si="0"/>
        <v>-</v>
      </c>
      <c r="L4777" s="19" t="e">
        <f>IF(G4777=#REF!,#REF!,"FALSO")</f>
        <v>#REF!</v>
      </c>
      <c r="M4777" s="75"/>
      <c r="N4777" s="76"/>
    </row>
    <row r="4778" spans="1:14" ht="15">
      <c r="A4778" s="80"/>
      <c r="B4778" s="81"/>
      <c r="C4778" s="69"/>
      <c r="D4778" s="69"/>
      <c r="E4778" s="69"/>
      <c r="F4778" s="69"/>
      <c r="G4778" s="82"/>
      <c r="H4778" s="78"/>
      <c r="I4778" s="28">
        <f ca="1">SUMIF('IMPORTBFT (ID)'!$A$3:$A$5000,$G$4:$G$7322,'IMPORTBFT (ID)'!$B$3:$B$5000)</f>
        <v>0</v>
      </c>
      <c r="J4778" s="72"/>
      <c r="K4778" s="18" t="str">
        <f t="shared" ca="1" si="0"/>
        <v>-</v>
      </c>
      <c r="L4778" s="19" t="e">
        <f>IF(G4778=#REF!,#REF!,"FALSO")</f>
        <v>#REF!</v>
      </c>
      <c r="M4778" s="75"/>
      <c r="N4778" s="76"/>
    </row>
    <row r="4779" spans="1:14" ht="15">
      <c r="A4779" s="80"/>
      <c r="B4779" s="81"/>
      <c r="C4779" s="69"/>
      <c r="D4779" s="69"/>
      <c r="E4779" s="69"/>
      <c r="F4779" s="69"/>
      <c r="G4779" s="82"/>
      <c r="H4779" s="78"/>
      <c r="I4779" s="28">
        <f ca="1">SUMIF('IMPORTBFT (ID)'!$A$3:$A$5000,$G$4:$G$7322,'IMPORTBFT (ID)'!$B$3:$B$5000)</f>
        <v>0</v>
      </c>
      <c r="J4779" s="72"/>
      <c r="K4779" s="18" t="str">
        <f t="shared" ca="1" si="0"/>
        <v>-</v>
      </c>
      <c r="L4779" s="19" t="e">
        <f>IF(G4779=#REF!,#REF!,"FALSO")</f>
        <v>#REF!</v>
      </c>
      <c r="M4779" s="75"/>
      <c r="N4779" s="76"/>
    </row>
    <row r="4780" spans="1:14" ht="15">
      <c r="A4780" s="80"/>
      <c r="B4780" s="81"/>
      <c r="C4780" s="69"/>
      <c r="D4780" s="69"/>
      <c r="E4780" s="69"/>
      <c r="F4780" s="69"/>
      <c r="G4780" s="82"/>
      <c r="H4780" s="78"/>
      <c r="I4780" s="28">
        <f ca="1">SUMIF('IMPORTBFT (ID)'!$A$3:$A$5000,$G$4:$G$7322,'IMPORTBFT (ID)'!$B$3:$B$5000)</f>
        <v>0</v>
      </c>
      <c r="J4780" s="72"/>
      <c r="K4780" s="18" t="str">
        <f t="shared" ca="1" si="0"/>
        <v>-</v>
      </c>
      <c r="L4780" s="19" t="e">
        <f>IF(G4780=#REF!,#REF!,"FALSO")</f>
        <v>#REF!</v>
      </c>
      <c r="M4780" s="75"/>
      <c r="N4780" s="76"/>
    </row>
    <row r="4781" spans="1:14" ht="15">
      <c r="A4781" s="80"/>
      <c r="B4781" s="81"/>
      <c r="C4781" s="69"/>
      <c r="D4781" s="69"/>
      <c r="E4781" s="69"/>
      <c r="F4781" s="69"/>
      <c r="G4781" s="82"/>
      <c r="H4781" s="78"/>
      <c r="I4781" s="28">
        <f ca="1">SUMIF('IMPORTBFT (ID)'!$A$3:$A$5000,$G$4:$G$7322,'IMPORTBFT (ID)'!$B$3:$B$5000)</f>
        <v>0</v>
      </c>
      <c r="J4781" s="72"/>
      <c r="K4781" s="18" t="str">
        <f t="shared" ca="1" si="0"/>
        <v>-</v>
      </c>
      <c r="L4781" s="19" t="e">
        <f>IF(G4781=#REF!,#REF!,"FALSO")</f>
        <v>#REF!</v>
      </c>
      <c r="M4781" s="75"/>
      <c r="N4781" s="76"/>
    </row>
    <row r="4782" spans="1:14" ht="15">
      <c r="A4782" s="80"/>
      <c r="B4782" s="81"/>
      <c r="C4782" s="69"/>
      <c r="D4782" s="69"/>
      <c r="E4782" s="69"/>
      <c r="F4782" s="69"/>
      <c r="G4782" s="82"/>
      <c r="H4782" s="78"/>
      <c r="I4782" s="28">
        <f ca="1">SUMIF('IMPORTBFT (ID)'!$A$3:$A$5000,$G$4:$G$7322,'IMPORTBFT (ID)'!$B$3:$B$5000)</f>
        <v>0</v>
      </c>
      <c r="J4782" s="72"/>
      <c r="K4782" s="18" t="str">
        <f t="shared" ca="1" si="0"/>
        <v>-</v>
      </c>
      <c r="L4782" s="19" t="e">
        <f>IF(G4782=#REF!,#REF!,"FALSO")</f>
        <v>#REF!</v>
      </c>
      <c r="M4782" s="75"/>
      <c r="N4782" s="76"/>
    </row>
    <row r="4783" spans="1:14" ht="15">
      <c r="A4783" s="80"/>
      <c r="B4783" s="81"/>
      <c r="C4783" s="69"/>
      <c r="D4783" s="69"/>
      <c r="E4783" s="69"/>
      <c r="F4783" s="69"/>
      <c r="G4783" s="82"/>
      <c r="H4783" s="78"/>
      <c r="I4783" s="28">
        <f ca="1">SUMIF('IMPORTBFT (ID)'!$A$3:$A$5000,$G$4:$G$7322,'IMPORTBFT (ID)'!$B$3:$B$5000)</f>
        <v>0</v>
      </c>
      <c r="J4783" s="72"/>
      <c r="K4783" s="18" t="str">
        <f t="shared" ca="1" si="0"/>
        <v>-</v>
      </c>
      <c r="L4783" s="19" t="e">
        <f>IF(G4783=#REF!,#REF!,"FALSO")</f>
        <v>#REF!</v>
      </c>
      <c r="M4783" s="75"/>
      <c r="N4783" s="76"/>
    </row>
    <row r="4784" spans="1:14" ht="15">
      <c r="A4784" s="80"/>
      <c r="B4784" s="81"/>
      <c r="C4784" s="69"/>
      <c r="D4784" s="69"/>
      <c r="E4784" s="69"/>
      <c r="F4784" s="69"/>
      <c r="G4784" s="82"/>
      <c r="H4784" s="78"/>
      <c r="I4784" s="28">
        <f ca="1">SUMIF('IMPORTBFT (ID)'!$A$3:$A$5000,$G$4:$G$7322,'IMPORTBFT (ID)'!$B$3:$B$5000)</f>
        <v>0</v>
      </c>
      <c r="J4784" s="72"/>
      <c r="K4784" s="18" t="str">
        <f t="shared" ca="1" si="0"/>
        <v>-</v>
      </c>
      <c r="L4784" s="19" t="e">
        <f>IF(G4784=#REF!,#REF!,"FALSO")</f>
        <v>#REF!</v>
      </c>
      <c r="M4784" s="75"/>
      <c r="N4784" s="76"/>
    </row>
    <row r="4785" spans="1:14" ht="15">
      <c r="A4785" s="80"/>
      <c r="B4785" s="81"/>
      <c r="C4785" s="69"/>
      <c r="D4785" s="69"/>
      <c r="E4785" s="69"/>
      <c r="F4785" s="69"/>
      <c r="G4785" s="82"/>
      <c r="H4785" s="78"/>
      <c r="I4785" s="28">
        <f ca="1">SUMIF('IMPORTBFT (ID)'!$A$3:$A$5000,$G$4:$G$7322,'IMPORTBFT (ID)'!$B$3:$B$5000)</f>
        <v>0</v>
      </c>
      <c r="J4785" s="72"/>
      <c r="K4785" s="18" t="str">
        <f t="shared" ca="1" si="0"/>
        <v>-</v>
      </c>
      <c r="L4785" s="19" t="e">
        <f>IF(G4785=#REF!,#REF!,"FALSO")</f>
        <v>#REF!</v>
      </c>
      <c r="M4785" s="75"/>
      <c r="N4785" s="76"/>
    </row>
    <row r="4786" spans="1:14" ht="15">
      <c r="A4786" s="80"/>
      <c r="B4786" s="81"/>
      <c r="C4786" s="69"/>
      <c r="D4786" s="69"/>
      <c r="E4786" s="69"/>
      <c r="F4786" s="69"/>
      <c r="G4786" s="82"/>
      <c r="H4786" s="78"/>
      <c r="I4786" s="28">
        <f ca="1">SUMIF('IMPORTBFT (ID)'!$A$3:$A$5000,$G$4:$G$7322,'IMPORTBFT (ID)'!$B$3:$B$5000)</f>
        <v>0</v>
      </c>
      <c r="J4786" s="72"/>
      <c r="K4786" s="18" t="str">
        <f t="shared" ca="1" si="0"/>
        <v>-</v>
      </c>
      <c r="L4786" s="19" t="e">
        <f>IF(G4786=#REF!,#REF!,"FALSO")</f>
        <v>#REF!</v>
      </c>
      <c r="M4786" s="75"/>
      <c r="N4786" s="76"/>
    </row>
    <row r="4787" spans="1:14" ht="15">
      <c r="A4787" s="80"/>
      <c r="B4787" s="81"/>
      <c r="C4787" s="69"/>
      <c r="D4787" s="69"/>
      <c r="E4787" s="69"/>
      <c r="F4787" s="69"/>
      <c r="G4787" s="82"/>
      <c r="H4787" s="78"/>
      <c r="I4787" s="28">
        <f ca="1">SUMIF('IMPORTBFT (ID)'!$A$3:$A$5000,$G$4:$G$7322,'IMPORTBFT (ID)'!$B$3:$B$5000)</f>
        <v>0</v>
      </c>
      <c r="J4787" s="72"/>
      <c r="K4787" s="18" t="str">
        <f t="shared" ca="1" si="0"/>
        <v>-</v>
      </c>
      <c r="L4787" s="19" t="e">
        <f>IF(G4787=#REF!,#REF!,"FALSO")</f>
        <v>#REF!</v>
      </c>
      <c r="M4787" s="75"/>
      <c r="N4787" s="76"/>
    </row>
    <row r="4788" spans="1:14" ht="15">
      <c r="A4788" s="80"/>
      <c r="B4788" s="81"/>
      <c r="C4788" s="69"/>
      <c r="D4788" s="69"/>
      <c r="E4788" s="69"/>
      <c r="F4788" s="69"/>
      <c r="G4788" s="82"/>
      <c r="H4788" s="78"/>
      <c r="I4788" s="28">
        <f ca="1">SUMIF('IMPORTBFT (ID)'!$A$3:$A$5000,$G$4:$G$7322,'IMPORTBFT (ID)'!$B$3:$B$5000)</f>
        <v>0</v>
      </c>
      <c r="J4788" s="72"/>
      <c r="K4788" s="18" t="str">
        <f t="shared" ca="1" si="0"/>
        <v>-</v>
      </c>
      <c r="L4788" s="19" t="e">
        <f>IF(G4788=#REF!,#REF!,"FALSO")</f>
        <v>#REF!</v>
      </c>
      <c r="M4788" s="75"/>
      <c r="N4788" s="76"/>
    </row>
    <row r="4789" spans="1:14" ht="15">
      <c r="A4789" s="80"/>
      <c r="B4789" s="81"/>
      <c r="C4789" s="69"/>
      <c r="D4789" s="69"/>
      <c r="E4789" s="69"/>
      <c r="F4789" s="69"/>
      <c r="G4789" s="82"/>
      <c r="H4789" s="78"/>
      <c r="I4789" s="28">
        <f ca="1">SUMIF('IMPORTBFT (ID)'!$A$3:$A$5000,$G$4:$G$7322,'IMPORTBFT (ID)'!$B$3:$B$5000)</f>
        <v>0</v>
      </c>
      <c r="J4789" s="72"/>
      <c r="K4789" s="18" t="str">
        <f t="shared" ca="1" si="0"/>
        <v>-</v>
      </c>
      <c r="L4789" s="19" t="e">
        <f>IF(G4789=#REF!,#REF!,"FALSO")</f>
        <v>#REF!</v>
      </c>
      <c r="M4789" s="75"/>
      <c r="N4789" s="76"/>
    </row>
    <row r="4790" spans="1:14" ht="15">
      <c r="A4790" s="80"/>
      <c r="B4790" s="81"/>
      <c r="C4790" s="69"/>
      <c r="D4790" s="69"/>
      <c r="E4790" s="69"/>
      <c r="F4790" s="69"/>
      <c r="G4790" s="82"/>
      <c r="H4790" s="78"/>
      <c r="I4790" s="28">
        <f ca="1">SUMIF('IMPORTBFT (ID)'!$A$3:$A$5000,$G$4:$G$7322,'IMPORTBFT (ID)'!$B$3:$B$5000)</f>
        <v>0</v>
      </c>
      <c r="J4790" s="72"/>
      <c r="K4790" s="18" t="str">
        <f t="shared" ca="1" si="0"/>
        <v>-</v>
      </c>
      <c r="L4790" s="19" t="e">
        <f>IF(G4790=#REF!,#REF!,"FALSO")</f>
        <v>#REF!</v>
      </c>
      <c r="M4790" s="75"/>
      <c r="N4790" s="76"/>
    </row>
    <row r="4791" spans="1:14" ht="15">
      <c r="A4791" s="80"/>
      <c r="B4791" s="81"/>
      <c r="C4791" s="69"/>
      <c r="D4791" s="69"/>
      <c r="E4791" s="69"/>
      <c r="F4791" s="69"/>
      <c r="G4791" s="82"/>
      <c r="H4791" s="78"/>
      <c r="I4791" s="28">
        <f ca="1">SUMIF('IMPORTBFT (ID)'!$A$3:$A$5000,$G$4:$G$7322,'IMPORTBFT (ID)'!$B$3:$B$5000)</f>
        <v>0</v>
      </c>
      <c r="J4791" s="72"/>
      <c r="K4791" s="18" t="str">
        <f t="shared" ca="1" si="0"/>
        <v>-</v>
      </c>
      <c r="L4791" s="19" t="e">
        <f>IF(G4791=#REF!,#REF!,"FALSO")</f>
        <v>#REF!</v>
      </c>
      <c r="M4791" s="75"/>
      <c r="N4791" s="76"/>
    </row>
    <row r="4792" spans="1:14" ht="15">
      <c r="A4792" s="80"/>
      <c r="B4792" s="81"/>
      <c r="C4792" s="69"/>
      <c r="D4792" s="69"/>
      <c r="E4792" s="69"/>
      <c r="F4792" s="69"/>
      <c r="G4792" s="82"/>
      <c r="H4792" s="78"/>
      <c r="I4792" s="28">
        <f ca="1">SUMIF('IMPORTBFT (ID)'!$A$3:$A$5000,$G$4:$G$7322,'IMPORTBFT (ID)'!$B$3:$B$5000)</f>
        <v>0</v>
      </c>
      <c r="J4792" s="72"/>
      <c r="K4792" s="18" t="str">
        <f t="shared" ca="1" si="0"/>
        <v>-</v>
      </c>
      <c r="L4792" s="19" t="e">
        <f>IF(G4792=#REF!,#REF!,"FALSO")</f>
        <v>#REF!</v>
      </c>
      <c r="M4792" s="75"/>
      <c r="N4792" s="76"/>
    </row>
    <row r="4793" spans="1:14" ht="15">
      <c r="A4793" s="80"/>
      <c r="B4793" s="81"/>
      <c r="C4793" s="69"/>
      <c r="D4793" s="69"/>
      <c r="E4793" s="69"/>
      <c r="F4793" s="69"/>
      <c r="G4793" s="82"/>
      <c r="H4793" s="78"/>
      <c r="I4793" s="28">
        <f ca="1">SUMIF('IMPORTBFT (ID)'!$A$3:$A$5000,$G$4:$G$7322,'IMPORTBFT (ID)'!$B$3:$B$5000)</f>
        <v>0</v>
      </c>
      <c r="J4793" s="72"/>
      <c r="K4793" s="18" t="str">
        <f t="shared" ca="1" si="0"/>
        <v>-</v>
      </c>
      <c r="L4793" s="19" t="e">
        <f>IF(G4793=#REF!,#REF!,"FALSO")</f>
        <v>#REF!</v>
      </c>
      <c r="M4793" s="75"/>
      <c r="N4793" s="76"/>
    </row>
    <row r="4794" spans="1:14" ht="15">
      <c r="A4794" s="80"/>
      <c r="B4794" s="81"/>
      <c r="C4794" s="69"/>
      <c r="D4794" s="69"/>
      <c r="E4794" s="69"/>
      <c r="F4794" s="69"/>
      <c r="G4794" s="82"/>
      <c r="H4794" s="78"/>
      <c r="I4794" s="28">
        <f ca="1">SUMIF('IMPORTBFT (ID)'!$A$3:$A$5000,$G$4:$G$7322,'IMPORTBFT (ID)'!$B$3:$B$5000)</f>
        <v>0</v>
      </c>
      <c r="J4794" s="72"/>
      <c r="K4794" s="18" t="str">
        <f t="shared" ca="1" si="0"/>
        <v>-</v>
      </c>
      <c r="L4794" s="19" t="e">
        <f>IF(G4794=#REF!,#REF!,"FALSO")</f>
        <v>#REF!</v>
      </c>
      <c r="M4794" s="75"/>
      <c r="N4794" s="76"/>
    </row>
    <row r="4795" spans="1:14" ht="15">
      <c r="A4795" s="80"/>
      <c r="B4795" s="81"/>
      <c r="C4795" s="69"/>
      <c r="D4795" s="69"/>
      <c r="E4795" s="69"/>
      <c r="F4795" s="69"/>
      <c r="G4795" s="82"/>
      <c r="H4795" s="78"/>
      <c r="I4795" s="28">
        <f ca="1">SUMIF('IMPORTBFT (ID)'!$A$3:$A$5000,$G$4:$G$7322,'IMPORTBFT (ID)'!$B$3:$B$5000)</f>
        <v>0</v>
      </c>
      <c r="J4795" s="72"/>
      <c r="K4795" s="18" t="str">
        <f t="shared" ca="1" si="0"/>
        <v>-</v>
      </c>
      <c r="L4795" s="19" t="e">
        <f>IF(G4795=#REF!,#REF!,"FALSO")</f>
        <v>#REF!</v>
      </c>
      <c r="M4795" s="75"/>
      <c r="N4795" s="76"/>
    </row>
    <row r="4796" spans="1:14" ht="15">
      <c r="A4796" s="80"/>
      <c r="B4796" s="81"/>
      <c r="C4796" s="69"/>
      <c r="D4796" s="69"/>
      <c r="E4796" s="69"/>
      <c r="F4796" s="69"/>
      <c r="G4796" s="82"/>
      <c r="H4796" s="78"/>
      <c r="I4796" s="28">
        <f ca="1">SUMIF('IMPORTBFT (ID)'!$A$3:$A$5000,$G$4:$G$7322,'IMPORTBFT (ID)'!$B$3:$B$5000)</f>
        <v>0</v>
      </c>
      <c r="J4796" s="72"/>
      <c r="K4796" s="18" t="str">
        <f t="shared" ca="1" si="0"/>
        <v>-</v>
      </c>
      <c r="L4796" s="19" t="e">
        <f>IF(G4796=#REF!,#REF!,"FALSO")</f>
        <v>#REF!</v>
      </c>
      <c r="M4796" s="75"/>
      <c r="N4796" s="76"/>
    </row>
    <row r="4797" spans="1:14" ht="15">
      <c r="A4797" s="80"/>
      <c r="B4797" s="81"/>
      <c r="C4797" s="69"/>
      <c r="D4797" s="69"/>
      <c r="E4797" s="69"/>
      <c r="F4797" s="69"/>
      <c r="G4797" s="82"/>
      <c r="H4797" s="78"/>
      <c r="I4797" s="28">
        <f ca="1">SUMIF('IMPORTBFT (ID)'!$A$3:$A$5000,$G$4:$G$7322,'IMPORTBFT (ID)'!$B$3:$B$5000)</f>
        <v>0</v>
      </c>
      <c r="J4797" s="72"/>
      <c r="K4797" s="18" t="str">
        <f t="shared" ca="1" si="0"/>
        <v>-</v>
      </c>
      <c r="L4797" s="19" t="e">
        <f>IF(G4797=#REF!,#REF!,"FALSO")</f>
        <v>#REF!</v>
      </c>
      <c r="M4797" s="75"/>
      <c r="N4797" s="76"/>
    </row>
    <row r="4798" spans="1:14" ht="15">
      <c r="A4798" s="80"/>
      <c r="B4798" s="81"/>
      <c r="C4798" s="69"/>
      <c r="D4798" s="69"/>
      <c r="E4798" s="69"/>
      <c r="F4798" s="69"/>
      <c r="G4798" s="82"/>
      <c r="H4798" s="78"/>
      <c r="I4798" s="28">
        <f ca="1">SUMIF('IMPORTBFT (ID)'!$A$3:$A$5000,$G$4:$G$7322,'IMPORTBFT (ID)'!$B$3:$B$5000)</f>
        <v>0</v>
      </c>
      <c r="J4798" s="72"/>
      <c r="K4798" s="18" t="str">
        <f t="shared" ca="1" si="0"/>
        <v>-</v>
      </c>
      <c r="L4798" s="19" t="e">
        <f>IF(G4798=#REF!,#REF!,"FALSO")</f>
        <v>#REF!</v>
      </c>
      <c r="M4798" s="75"/>
      <c r="N4798" s="76"/>
    </row>
    <row r="4799" spans="1:14" ht="15">
      <c r="A4799" s="80"/>
      <c r="B4799" s="81"/>
      <c r="C4799" s="69"/>
      <c r="D4799" s="69"/>
      <c r="E4799" s="69"/>
      <c r="F4799" s="69"/>
      <c r="G4799" s="82"/>
      <c r="H4799" s="78"/>
      <c r="I4799" s="28">
        <f ca="1">SUMIF('IMPORTBFT (ID)'!$A$3:$A$5000,$G$4:$G$7322,'IMPORTBFT (ID)'!$B$3:$B$5000)</f>
        <v>0</v>
      </c>
      <c r="J4799" s="72"/>
      <c r="K4799" s="18" t="str">
        <f t="shared" ca="1" si="0"/>
        <v>-</v>
      </c>
      <c r="L4799" s="19" t="e">
        <f>IF(G4799=#REF!,#REF!,"FALSO")</f>
        <v>#REF!</v>
      </c>
      <c r="M4799" s="75"/>
      <c r="N4799" s="76"/>
    </row>
    <row r="4800" spans="1:14" ht="15">
      <c r="A4800" s="80"/>
      <c r="B4800" s="81"/>
      <c r="C4800" s="69"/>
      <c r="D4800" s="69"/>
      <c r="E4800" s="69"/>
      <c r="F4800" s="69"/>
      <c r="G4800" s="82"/>
      <c r="H4800" s="78"/>
      <c r="I4800" s="28">
        <f ca="1">SUMIF('IMPORTBFT (ID)'!$A$3:$A$5000,$G$4:$G$7322,'IMPORTBFT (ID)'!$B$3:$B$5000)</f>
        <v>0</v>
      </c>
      <c r="J4800" s="72"/>
      <c r="K4800" s="18" t="str">
        <f t="shared" ca="1" si="0"/>
        <v>-</v>
      </c>
      <c r="L4800" s="19" t="e">
        <f>IF(G4800=#REF!,#REF!,"FALSO")</f>
        <v>#REF!</v>
      </c>
      <c r="M4800" s="75"/>
      <c r="N4800" s="76"/>
    </row>
    <row r="4801" spans="1:14" ht="15">
      <c r="A4801" s="80"/>
      <c r="B4801" s="81"/>
      <c r="C4801" s="69"/>
      <c r="D4801" s="69"/>
      <c r="E4801" s="69"/>
      <c r="F4801" s="69"/>
      <c r="G4801" s="82"/>
      <c r="H4801" s="78"/>
      <c r="I4801" s="28">
        <f ca="1">SUMIF('IMPORTBFT (ID)'!$A$3:$A$5000,$G$4:$G$7322,'IMPORTBFT (ID)'!$B$3:$B$5000)</f>
        <v>0</v>
      </c>
      <c r="J4801" s="72"/>
      <c r="K4801" s="18" t="str">
        <f t="shared" ca="1" si="0"/>
        <v>-</v>
      </c>
      <c r="L4801" s="19" t="e">
        <f>IF(G4801=#REF!,#REF!,"FALSO")</f>
        <v>#REF!</v>
      </c>
      <c r="M4801" s="75"/>
      <c r="N4801" s="76"/>
    </row>
    <row r="4802" spans="1:14" ht="15">
      <c r="A4802" s="80"/>
      <c r="B4802" s="81"/>
      <c r="C4802" s="69"/>
      <c r="D4802" s="69"/>
      <c r="E4802" s="69"/>
      <c r="F4802" s="69"/>
      <c r="G4802" s="82"/>
      <c r="H4802" s="78"/>
      <c r="I4802" s="28">
        <f ca="1">SUMIF('IMPORTBFT (ID)'!$A$3:$A$5000,$G$4:$G$7322,'IMPORTBFT (ID)'!$B$3:$B$5000)</f>
        <v>0</v>
      </c>
      <c r="J4802" s="72"/>
      <c r="K4802" s="18" t="str">
        <f t="shared" ca="1" si="0"/>
        <v>-</v>
      </c>
      <c r="L4802" s="19" t="e">
        <f>IF(G4802=#REF!,#REF!,"FALSO")</f>
        <v>#REF!</v>
      </c>
      <c r="M4802" s="75"/>
      <c r="N4802" s="76"/>
    </row>
    <row r="4803" spans="1:14" ht="15">
      <c r="A4803" s="80"/>
      <c r="B4803" s="81"/>
      <c r="C4803" s="69"/>
      <c r="D4803" s="69"/>
      <c r="E4803" s="69"/>
      <c r="F4803" s="69"/>
      <c r="G4803" s="82"/>
      <c r="H4803" s="78"/>
      <c r="I4803" s="28">
        <f ca="1">SUMIF('IMPORTBFT (ID)'!$A$3:$A$5000,$G$4:$G$7322,'IMPORTBFT (ID)'!$B$3:$B$5000)</f>
        <v>0</v>
      </c>
      <c r="J4803" s="72"/>
      <c r="K4803" s="18" t="str">
        <f t="shared" ca="1" si="0"/>
        <v>-</v>
      </c>
      <c r="L4803" s="19" t="e">
        <f>IF(G4803=#REF!,#REF!,"FALSO")</f>
        <v>#REF!</v>
      </c>
      <c r="M4803" s="75"/>
      <c r="N4803" s="76"/>
    </row>
    <row r="4804" spans="1:14" ht="15">
      <c r="A4804" s="80"/>
      <c r="B4804" s="81"/>
      <c r="C4804" s="69"/>
      <c r="D4804" s="69"/>
      <c r="E4804" s="69"/>
      <c r="F4804" s="69"/>
      <c r="G4804" s="82"/>
      <c r="H4804" s="78"/>
      <c r="I4804" s="28">
        <f ca="1">SUMIF('IMPORTBFT (ID)'!$A$3:$A$5000,$G$4:$G$7322,'IMPORTBFT (ID)'!$B$3:$B$5000)</f>
        <v>0</v>
      </c>
      <c r="J4804" s="72"/>
      <c r="K4804" s="18" t="str">
        <f t="shared" ca="1" si="0"/>
        <v>-</v>
      </c>
      <c r="L4804" s="19" t="e">
        <f>IF(G4804=#REF!,#REF!,"FALSO")</f>
        <v>#REF!</v>
      </c>
      <c r="M4804" s="75"/>
      <c r="N4804" s="76"/>
    </row>
    <row r="4805" spans="1:14" ht="15">
      <c r="A4805" s="80"/>
      <c r="B4805" s="81"/>
      <c r="C4805" s="69"/>
      <c r="D4805" s="69"/>
      <c r="E4805" s="69"/>
      <c r="F4805" s="69"/>
      <c r="G4805" s="82"/>
      <c r="H4805" s="78"/>
      <c r="I4805" s="28">
        <f ca="1">SUMIF('IMPORTBFT (ID)'!$A$3:$A$5000,$G$4:$G$7322,'IMPORTBFT (ID)'!$B$3:$B$5000)</f>
        <v>0</v>
      </c>
      <c r="J4805" s="72"/>
      <c r="K4805" s="18" t="str">
        <f t="shared" ca="1" si="0"/>
        <v>-</v>
      </c>
      <c r="L4805" s="19" t="e">
        <f>IF(G4805=#REF!,#REF!,"FALSO")</f>
        <v>#REF!</v>
      </c>
      <c r="M4805" s="75"/>
      <c r="N4805" s="76"/>
    </row>
    <row r="4806" spans="1:14" ht="15">
      <c r="A4806" s="80"/>
      <c r="B4806" s="81"/>
      <c r="C4806" s="69"/>
      <c r="D4806" s="69"/>
      <c r="E4806" s="69"/>
      <c r="F4806" s="69"/>
      <c r="G4806" s="82"/>
      <c r="H4806" s="78"/>
      <c r="I4806" s="28">
        <f ca="1">SUMIF('IMPORTBFT (ID)'!$A$3:$A$5000,$G$4:$G$7322,'IMPORTBFT (ID)'!$B$3:$B$5000)</f>
        <v>0</v>
      </c>
      <c r="J4806" s="72"/>
      <c r="K4806" s="18" t="str">
        <f t="shared" ca="1" si="0"/>
        <v>-</v>
      </c>
      <c r="L4806" s="19" t="e">
        <f>IF(G4806=#REF!,#REF!,"FALSO")</f>
        <v>#REF!</v>
      </c>
      <c r="M4806" s="75"/>
      <c r="N4806" s="76"/>
    </row>
    <row r="4807" spans="1:14" ht="15">
      <c r="A4807" s="80"/>
      <c r="B4807" s="81"/>
      <c r="C4807" s="69"/>
      <c r="D4807" s="69"/>
      <c r="E4807" s="69"/>
      <c r="F4807" s="69"/>
      <c r="G4807" s="82"/>
      <c r="H4807" s="78"/>
      <c r="I4807" s="28">
        <f ca="1">SUMIF('IMPORTBFT (ID)'!$A$3:$A$5000,$G$4:$G$7322,'IMPORTBFT (ID)'!$B$3:$B$5000)</f>
        <v>0</v>
      </c>
      <c r="J4807" s="72"/>
      <c r="K4807" s="18" t="str">
        <f t="shared" ca="1" si="0"/>
        <v>-</v>
      </c>
      <c r="L4807" s="19" t="e">
        <f>IF(G4807=#REF!,#REF!,"FALSO")</f>
        <v>#REF!</v>
      </c>
      <c r="M4807" s="75"/>
      <c r="N4807" s="76"/>
    </row>
    <row r="4808" spans="1:14" ht="15">
      <c r="A4808" s="80"/>
      <c r="B4808" s="81"/>
      <c r="C4808" s="69"/>
      <c r="D4808" s="69"/>
      <c r="E4808" s="69"/>
      <c r="F4808" s="69"/>
      <c r="G4808" s="82"/>
      <c r="H4808" s="78"/>
      <c r="I4808" s="28">
        <f ca="1">SUMIF('IMPORTBFT (ID)'!$A$3:$A$5000,$G$4:$G$7322,'IMPORTBFT (ID)'!$B$3:$B$5000)</f>
        <v>0</v>
      </c>
      <c r="J4808" s="72"/>
      <c r="K4808" s="18" t="str">
        <f t="shared" ca="1" si="0"/>
        <v>-</v>
      </c>
      <c r="L4808" s="19" t="e">
        <f>IF(G4808=#REF!,#REF!,"FALSO")</f>
        <v>#REF!</v>
      </c>
      <c r="M4808" s="75"/>
      <c r="N4808" s="76"/>
    </row>
    <row r="4809" spans="1:14" ht="15">
      <c r="A4809" s="80"/>
      <c r="B4809" s="81"/>
      <c r="C4809" s="69"/>
      <c r="D4809" s="69"/>
      <c r="E4809" s="69"/>
      <c r="F4809" s="69"/>
      <c r="G4809" s="82"/>
      <c r="H4809" s="78"/>
      <c r="I4809" s="28">
        <f ca="1">SUMIF('IMPORTBFT (ID)'!$A$3:$A$5000,$G$4:$G$7322,'IMPORTBFT (ID)'!$B$3:$B$5000)</f>
        <v>0</v>
      </c>
      <c r="J4809" s="72"/>
      <c r="K4809" s="18" t="str">
        <f t="shared" ca="1" si="0"/>
        <v>-</v>
      </c>
      <c r="L4809" s="19" t="e">
        <f>IF(G4809=#REF!,#REF!,"FALSO")</f>
        <v>#REF!</v>
      </c>
      <c r="M4809" s="75"/>
      <c r="N4809" s="76"/>
    </row>
    <row r="4810" spans="1:14" ht="15">
      <c r="A4810" s="80"/>
      <c r="B4810" s="81"/>
      <c r="C4810" s="69"/>
      <c r="D4810" s="69"/>
      <c r="E4810" s="69"/>
      <c r="F4810" s="69"/>
      <c r="G4810" s="82"/>
      <c r="H4810" s="78"/>
      <c r="I4810" s="28">
        <f ca="1">SUMIF('IMPORTBFT (ID)'!$A$3:$A$5000,$G$4:$G$7322,'IMPORTBFT (ID)'!$B$3:$B$5000)</f>
        <v>0</v>
      </c>
      <c r="J4810" s="72"/>
      <c r="K4810" s="18" t="str">
        <f t="shared" ca="1" si="0"/>
        <v>-</v>
      </c>
      <c r="L4810" s="19" t="e">
        <f>IF(G4810=#REF!,#REF!,"FALSO")</f>
        <v>#REF!</v>
      </c>
      <c r="M4810" s="75"/>
      <c r="N4810" s="76"/>
    </row>
    <row r="4811" spans="1:14" ht="15">
      <c r="A4811" s="80"/>
      <c r="B4811" s="81"/>
      <c r="C4811" s="69"/>
      <c r="D4811" s="69"/>
      <c r="E4811" s="69"/>
      <c r="F4811" s="69"/>
      <c r="G4811" s="82"/>
      <c r="H4811" s="78"/>
      <c r="I4811" s="28">
        <f ca="1">SUMIF('IMPORTBFT (ID)'!$A$3:$A$5000,$G$4:$G$7322,'IMPORTBFT (ID)'!$B$3:$B$5000)</f>
        <v>0</v>
      </c>
      <c r="J4811" s="72"/>
      <c r="K4811" s="18" t="str">
        <f t="shared" ca="1" si="0"/>
        <v>-</v>
      </c>
      <c r="L4811" s="19" t="e">
        <f>IF(G4811=#REF!,#REF!,"FALSO")</f>
        <v>#REF!</v>
      </c>
      <c r="M4811" s="75"/>
      <c r="N4811" s="76"/>
    </row>
    <row r="4812" spans="1:14" ht="15">
      <c r="A4812" s="80"/>
      <c r="B4812" s="81"/>
      <c r="C4812" s="69"/>
      <c r="D4812" s="69"/>
      <c r="E4812" s="69"/>
      <c r="F4812" s="69"/>
      <c r="G4812" s="82"/>
      <c r="H4812" s="78"/>
      <c r="I4812" s="28">
        <f ca="1">SUMIF('IMPORTBFT (ID)'!$A$3:$A$5000,$G$4:$G$7322,'IMPORTBFT (ID)'!$B$3:$B$5000)</f>
        <v>0</v>
      </c>
      <c r="J4812" s="72"/>
      <c r="K4812" s="18" t="str">
        <f t="shared" ca="1" si="0"/>
        <v>-</v>
      </c>
      <c r="L4812" s="19" t="e">
        <f>IF(G4812=#REF!,#REF!,"FALSO")</f>
        <v>#REF!</v>
      </c>
      <c r="M4812" s="75"/>
      <c r="N4812" s="76"/>
    </row>
    <row r="4813" spans="1:14" ht="15">
      <c r="A4813" s="80"/>
      <c r="B4813" s="81"/>
      <c r="C4813" s="69"/>
      <c r="D4813" s="69"/>
      <c r="E4813" s="69"/>
      <c r="F4813" s="69"/>
      <c r="G4813" s="82"/>
      <c r="H4813" s="78"/>
      <c r="I4813" s="28">
        <f ca="1">SUMIF('IMPORTBFT (ID)'!$A$3:$A$5000,$G$4:$G$7322,'IMPORTBFT (ID)'!$B$3:$B$5000)</f>
        <v>0</v>
      </c>
      <c r="J4813" s="72"/>
      <c r="K4813" s="18" t="str">
        <f t="shared" ca="1" si="0"/>
        <v>-</v>
      </c>
      <c r="L4813" s="19" t="e">
        <f>IF(G4813=#REF!,#REF!,"FALSO")</f>
        <v>#REF!</v>
      </c>
      <c r="M4813" s="75"/>
      <c r="N4813" s="76"/>
    </row>
    <row r="4814" spans="1:14" ht="15">
      <c r="A4814" s="80"/>
      <c r="B4814" s="81"/>
      <c r="C4814" s="69"/>
      <c r="D4814" s="69"/>
      <c r="E4814" s="69"/>
      <c r="F4814" s="69"/>
      <c r="G4814" s="82"/>
      <c r="H4814" s="78"/>
      <c r="I4814" s="28">
        <f ca="1">SUMIF('IMPORTBFT (ID)'!$A$3:$A$5000,$G$4:$G$7322,'IMPORTBFT (ID)'!$B$3:$B$5000)</f>
        <v>0</v>
      </c>
      <c r="J4814" s="72"/>
      <c r="K4814" s="18" t="str">
        <f t="shared" ca="1" si="0"/>
        <v>-</v>
      </c>
      <c r="L4814" s="19" t="e">
        <f>IF(G4814=#REF!,#REF!,"FALSO")</f>
        <v>#REF!</v>
      </c>
      <c r="M4814" s="75"/>
      <c r="N4814" s="76"/>
    </row>
    <row r="4815" spans="1:14" ht="15">
      <c r="A4815" s="80"/>
      <c r="B4815" s="81"/>
      <c r="C4815" s="69"/>
      <c r="D4815" s="69"/>
      <c r="E4815" s="69"/>
      <c r="F4815" s="69"/>
      <c r="G4815" s="82"/>
      <c r="H4815" s="78"/>
      <c r="I4815" s="28">
        <f ca="1">SUMIF('IMPORTBFT (ID)'!$A$3:$A$5000,$G$4:$G$7322,'IMPORTBFT (ID)'!$B$3:$B$5000)</f>
        <v>0</v>
      </c>
      <c r="J4815" s="72"/>
      <c r="K4815" s="18" t="str">
        <f t="shared" ca="1" si="0"/>
        <v>-</v>
      </c>
      <c r="L4815" s="19" t="e">
        <f>IF(G4815=#REF!,#REF!,"FALSO")</f>
        <v>#REF!</v>
      </c>
      <c r="M4815" s="75"/>
      <c r="N4815" s="76"/>
    </row>
    <row r="4816" spans="1:14" ht="15">
      <c r="A4816" s="80"/>
      <c r="B4816" s="81"/>
      <c r="C4816" s="69"/>
      <c r="D4816" s="69"/>
      <c r="E4816" s="69"/>
      <c r="F4816" s="69"/>
      <c r="G4816" s="82"/>
      <c r="H4816" s="78"/>
      <c r="I4816" s="28">
        <f ca="1">SUMIF('IMPORTBFT (ID)'!$A$3:$A$5000,$G$4:$G$7322,'IMPORTBFT (ID)'!$B$3:$B$5000)</f>
        <v>0</v>
      </c>
      <c r="J4816" s="72"/>
      <c r="K4816" s="18" t="str">
        <f t="shared" ca="1" si="0"/>
        <v>-</v>
      </c>
      <c r="L4816" s="19" t="e">
        <f>IF(G4816=#REF!,#REF!,"FALSO")</f>
        <v>#REF!</v>
      </c>
      <c r="M4816" s="75"/>
      <c r="N4816" s="76"/>
    </row>
    <row r="4817" spans="1:14" ht="15">
      <c r="A4817" s="80"/>
      <c r="B4817" s="81"/>
      <c r="C4817" s="69"/>
      <c r="D4817" s="69"/>
      <c r="E4817" s="69"/>
      <c r="F4817" s="69"/>
      <c r="G4817" s="82"/>
      <c r="H4817" s="78"/>
      <c r="I4817" s="28">
        <f ca="1">SUMIF('IMPORTBFT (ID)'!$A$3:$A$5000,$G$4:$G$7322,'IMPORTBFT (ID)'!$B$3:$B$5000)</f>
        <v>0</v>
      </c>
      <c r="J4817" s="72"/>
      <c r="K4817" s="18" t="str">
        <f t="shared" ca="1" si="0"/>
        <v>-</v>
      </c>
      <c r="L4817" s="19" t="e">
        <f>IF(G4817=#REF!,#REF!,"FALSO")</f>
        <v>#REF!</v>
      </c>
      <c r="M4817" s="75"/>
      <c r="N4817" s="76"/>
    </row>
    <row r="4818" spans="1:14" ht="15">
      <c r="A4818" s="80"/>
      <c r="B4818" s="81"/>
      <c r="C4818" s="69"/>
      <c r="D4818" s="69"/>
      <c r="E4818" s="69"/>
      <c r="F4818" s="69"/>
      <c r="G4818" s="82"/>
      <c r="H4818" s="78"/>
      <c r="I4818" s="28">
        <f ca="1">SUMIF('IMPORTBFT (ID)'!$A$3:$A$5000,$G$4:$G$7322,'IMPORTBFT (ID)'!$B$3:$B$5000)</f>
        <v>0</v>
      </c>
      <c r="J4818" s="72"/>
      <c r="K4818" s="18" t="str">
        <f t="shared" ca="1" si="0"/>
        <v>-</v>
      </c>
      <c r="L4818" s="19" t="e">
        <f>IF(G4818=#REF!,#REF!,"FALSO")</f>
        <v>#REF!</v>
      </c>
      <c r="M4818" s="75"/>
      <c r="N4818" s="76"/>
    </row>
    <row r="4819" spans="1:14" ht="15">
      <c r="A4819" s="80"/>
      <c r="B4819" s="81"/>
      <c r="C4819" s="69"/>
      <c r="D4819" s="69"/>
      <c r="E4819" s="69"/>
      <c r="F4819" s="69"/>
      <c r="G4819" s="82"/>
      <c r="H4819" s="78"/>
      <c r="I4819" s="28">
        <f ca="1">SUMIF('IMPORTBFT (ID)'!$A$3:$A$5000,$G$4:$G$7322,'IMPORTBFT (ID)'!$B$3:$B$5000)</f>
        <v>0</v>
      </c>
      <c r="J4819" s="72"/>
      <c r="K4819" s="18" t="str">
        <f t="shared" ca="1" si="0"/>
        <v>-</v>
      </c>
      <c r="L4819" s="19" t="e">
        <f>IF(G4819=#REF!,#REF!,"FALSO")</f>
        <v>#REF!</v>
      </c>
      <c r="M4819" s="75"/>
      <c r="N4819" s="76"/>
    </row>
    <row r="4820" spans="1:14" ht="15">
      <c r="A4820" s="80"/>
      <c r="B4820" s="81"/>
      <c r="C4820" s="69"/>
      <c r="D4820" s="69"/>
      <c r="E4820" s="69"/>
      <c r="F4820" s="69"/>
      <c r="G4820" s="82"/>
      <c r="H4820" s="78"/>
      <c r="I4820" s="28">
        <f ca="1">SUMIF('IMPORTBFT (ID)'!$A$3:$A$5000,$G$4:$G$7322,'IMPORTBFT (ID)'!$B$3:$B$5000)</f>
        <v>0</v>
      </c>
      <c r="J4820" s="72"/>
      <c r="K4820" s="18" t="str">
        <f t="shared" ca="1" si="0"/>
        <v>-</v>
      </c>
      <c r="L4820" s="19" t="e">
        <f>IF(G4820=#REF!,#REF!,"FALSO")</f>
        <v>#REF!</v>
      </c>
      <c r="M4820" s="75"/>
      <c r="N4820" s="76"/>
    </row>
    <row r="4821" spans="1:14" ht="15">
      <c r="A4821" s="80"/>
      <c r="B4821" s="81"/>
      <c r="C4821" s="69"/>
      <c r="D4821" s="69"/>
      <c r="E4821" s="69"/>
      <c r="F4821" s="69"/>
      <c r="G4821" s="82"/>
      <c r="H4821" s="78"/>
      <c r="I4821" s="28">
        <f ca="1">SUMIF('IMPORTBFT (ID)'!$A$3:$A$5000,$G$4:$G$7322,'IMPORTBFT (ID)'!$B$3:$B$5000)</f>
        <v>0</v>
      </c>
      <c r="J4821" s="72"/>
      <c r="K4821" s="18" t="str">
        <f t="shared" ca="1" si="0"/>
        <v>-</v>
      </c>
      <c r="L4821" s="19" t="e">
        <f>IF(G4821=#REF!,#REF!,"FALSO")</f>
        <v>#REF!</v>
      </c>
      <c r="M4821" s="75"/>
      <c r="N4821" s="76"/>
    </row>
    <row r="4822" spans="1:14" ht="15">
      <c r="A4822" s="80"/>
      <c r="B4822" s="81"/>
      <c r="C4822" s="69"/>
      <c r="D4822" s="69"/>
      <c r="E4822" s="69"/>
      <c r="F4822" s="69"/>
      <c r="G4822" s="82"/>
      <c r="H4822" s="78"/>
      <c r="I4822" s="28">
        <f ca="1">SUMIF('IMPORTBFT (ID)'!$A$3:$A$5000,$G$4:$G$7322,'IMPORTBFT (ID)'!$B$3:$B$5000)</f>
        <v>0</v>
      </c>
      <c r="J4822" s="72"/>
      <c r="K4822" s="18" t="str">
        <f t="shared" ca="1" si="0"/>
        <v>-</v>
      </c>
      <c r="L4822" s="19" t="e">
        <f>IF(G4822=#REF!,#REF!,"FALSO")</f>
        <v>#REF!</v>
      </c>
      <c r="M4822" s="75"/>
      <c r="N4822" s="76"/>
    </row>
    <row r="4823" spans="1:14" ht="15">
      <c r="A4823" s="80"/>
      <c r="B4823" s="81"/>
      <c r="C4823" s="69"/>
      <c r="D4823" s="69"/>
      <c r="E4823" s="69"/>
      <c r="F4823" s="69"/>
      <c r="G4823" s="82"/>
      <c r="H4823" s="78"/>
      <c r="I4823" s="28">
        <f ca="1">SUMIF('IMPORTBFT (ID)'!$A$3:$A$5000,$G$4:$G$7322,'IMPORTBFT (ID)'!$B$3:$B$5000)</f>
        <v>0</v>
      </c>
      <c r="J4823" s="72"/>
      <c r="K4823" s="18" t="str">
        <f t="shared" ca="1" si="0"/>
        <v>-</v>
      </c>
      <c r="L4823" s="19" t="e">
        <f>IF(G4823=#REF!,#REF!,"FALSO")</f>
        <v>#REF!</v>
      </c>
      <c r="M4823" s="75"/>
      <c r="N4823" s="76"/>
    </row>
    <row r="4824" spans="1:14" ht="15">
      <c r="A4824" s="80"/>
      <c r="B4824" s="81"/>
      <c r="C4824" s="69"/>
      <c r="D4824" s="69"/>
      <c r="E4824" s="69"/>
      <c r="F4824" s="69"/>
      <c r="G4824" s="82"/>
      <c r="H4824" s="78"/>
      <c r="I4824" s="28">
        <f ca="1">SUMIF('IMPORTBFT (ID)'!$A$3:$A$5000,$G$4:$G$7322,'IMPORTBFT (ID)'!$B$3:$B$5000)</f>
        <v>0</v>
      </c>
      <c r="J4824" s="72"/>
      <c r="K4824" s="18" t="str">
        <f t="shared" ca="1" si="0"/>
        <v>-</v>
      </c>
      <c r="L4824" s="19" t="e">
        <f>IF(G4824=#REF!,#REF!,"FALSO")</f>
        <v>#REF!</v>
      </c>
      <c r="M4824" s="75"/>
      <c r="N4824" s="76"/>
    </row>
    <row r="4825" spans="1:14" ht="15">
      <c r="A4825" s="80"/>
      <c r="B4825" s="81"/>
      <c r="C4825" s="69"/>
      <c r="D4825" s="69"/>
      <c r="E4825" s="69"/>
      <c r="F4825" s="69"/>
      <c r="G4825" s="82"/>
      <c r="H4825" s="78"/>
      <c r="I4825" s="28">
        <f ca="1">SUMIF('IMPORTBFT (ID)'!$A$3:$A$5000,$G$4:$G$7322,'IMPORTBFT (ID)'!$B$3:$B$5000)</f>
        <v>0</v>
      </c>
      <c r="J4825" s="72"/>
      <c r="K4825" s="18" t="str">
        <f t="shared" ca="1" si="0"/>
        <v>-</v>
      </c>
      <c r="L4825" s="19" t="e">
        <f>IF(G4825=#REF!,#REF!,"FALSO")</f>
        <v>#REF!</v>
      </c>
      <c r="M4825" s="75"/>
      <c r="N4825" s="76"/>
    </row>
    <row r="4826" spans="1:14" ht="15">
      <c r="A4826" s="80"/>
      <c r="B4826" s="81"/>
      <c r="C4826" s="69"/>
      <c r="D4826" s="69"/>
      <c r="E4826" s="69"/>
      <c r="F4826" s="69"/>
      <c r="G4826" s="82"/>
      <c r="H4826" s="78"/>
      <c r="I4826" s="28">
        <f ca="1">SUMIF('IMPORTBFT (ID)'!$A$3:$A$5000,$G$4:$G$7322,'IMPORTBFT (ID)'!$B$3:$B$5000)</f>
        <v>0</v>
      </c>
      <c r="J4826" s="72"/>
      <c r="K4826" s="18" t="str">
        <f t="shared" ca="1" si="0"/>
        <v>-</v>
      </c>
      <c r="L4826" s="19" t="e">
        <f>IF(G4826=#REF!,#REF!,"FALSO")</f>
        <v>#REF!</v>
      </c>
      <c r="M4826" s="75"/>
      <c r="N4826" s="76"/>
    </row>
    <row r="4827" spans="1:14" ht="15">
      <c r="A4827" s="80"/>
      <c r="B4827" s="81"/>
      <c r="C4827" s="69"/>
      <c r="D4827" s="69"/>
      <c r="E4827" s="69"/>
      <c r="F4827" s="69"/>
      <c r="G4827" s="82"/>
      <c r="H4827" s="78"/>
      <c r="I4827" s="28">
        <f ca="1">SUMIF('IMPORTBFT (ID)'!$A$3:$A$5000,$G$4:$G$7322,'IMPORTBFT (ID)'!$B$3:$B$5000)</f>
        <v>0</v>
      </c>
      <c r="J4827" s="72"/>
      <c r="K4827" s="18" t="str">
        <f t="shared" ca="1" si="0"/>
        <v>-</v>
      </c>
      <c r="L4827" s="19" t="e">
        <f>IF(G4827=#REF!,#REF!,"FALSO")</f>
        <v>#REF!</v>
      </c>
      <c r="M4827" s="75"/>
      <c r="N4827" s="76"/>
    </row>
    <row r="4828" spans="1:14" ht="15">
      <c r="A4828" s="80"/>
      <c r="B4828" s="81"/>
      <c r="C4828" s="69"/>
      <c r="D4828" s="69"/>
      <c r="E4828" s="69"/>
      <c r="F4828" s="69"/>
      <c r="G4828" s="82"/>
      <c r="H4828" s="78"/>
      <c r="I4828" s="28">
        <f ca="1">SUMIF('IMPORTBFT (ID)'!$A$3:$A$5000,$G$4:$G$7322,'IMPORTBFT (ID)'!$B$3:$B$5000)</f>
        <v>0</v>
      </c>
      <c r="J4828" s="72"/>
      <c r="K4828" s="18" t="str">
        <f t="shared" ca="1" si="0"/>
        <v>-</v>
      </c>
      <c r="L4828" s="19" t="e">
        <f>IF(G4828=#REF!,#REF!,"FALSO")</f>
        <v>#REF!</v>
      </c>
      <c r="M4828" s="75"/>
      <c r="N4828" s="76"/>
    </row>
    <row r="4829" spans="1:14" ht="15">
      <c r="A4829" s="80"/>
      <c r="B4829" s="81"/>
      <c r="C4829" s="69"/>
      <c r="D4829" s="69"/>
      <c r="E4829" s="69"/>
      <c r="F4829" s="69"/>
      <c r="G4829" s="82"/>
      <c r="H4829" s="78"/>
      <c r="I4829" s="28">
        <f ca="1">SUMIF('IMPORTBFT (ID)'!$A$3:$A$5000,$G$4:$G$7322,'IMPORTBFT (ID)'!$B$3:$B$5000)</f>
        <v>0</v>
      </c>
      <c r="J4829" s="72"/>
      <c r="K4829" s="18" t="str">
        <f t="shared" ca="1" si="0"/>
        <v>-</v>
      </c>
      <c r="L4829" s="19" t="e">
        <f>IF(G4829=#REF!,#REF!,"FALSO")</f>
        <v>#REF!</v>
      </c>
      <c r="M4829" s="75"/>
      <c r="N4829" s="76"/>
    </row>
    <row r="4830" spans="1:14" ht="15">
      <c r="A4830" s="80"/>
      <c r="B4830" s="81"/>
      <c r="C4830" s="69"/>
      <c r="D4830" s="69"/>
      <c r="E4830" s="69"/>
      <c r="F4830" s="69"/>
      <c r="G4830" s="82"/>
      <c r="H4830" s="78"/>
      <c r="I4830" s="28">
        <f ca="1">SUMIF('IMPORTBFT (ID)'!$A$3:$A$5000,$G$4:$G$7322,'IMPORTBFT (ID)'!$B$3:$B$5000)</f>
        <v>0</v>
      </c>
      <c r="J4830" s="72"/>
      <c r="K4830" s="18" t="str">
        <f t="shared" ca="1" si="0"/>
        <v>-</v>
      </c>
      <c r="L4830" s="19" t="e">
        <f>IF(G4830=#REF!,#REF!,"FALSO")</f>
        <v>#REF!</v>
      </c>
      <c r="M4830" s="75"/>
      <c r="N4830" s="76"/>
    </row>
    <row r="4831" spans="1:14" ht="15">
      <c r="A4831" s="80"/>
      <c r="B4831" s="81"/>
      <c r="C4831" s="69"/>
      <c r="D4831" s="69"/>
      <c r="E4831" s="69"/>
      <c r="F4831" s="69"/>
      <c r="G4831" s="82"/>
      <c r="H4831" s="78"/>
      <c r="I4831" s="28">
        <f ca="1">SUMIF('IMPORTBFT (ID)'!$A$3:$A$5000,$G$4:$G$7322,'IMPORTBFT (ID)'!$B$3:$B$5000)</f>
        <v>0</v>
      </c>
      <c r="J4831" s="72"/>
      <c r="K4831" s="18" t="str">
        <f t="shared" ca="1" si="0"/>
        <v>-</v>
      </c>
      <c r="L4831" s="19" t="e">
        <f>IF(G4831=#REF!,#REF!,"FALSO")</f>
        <v>#REF!</v>
      </c>
      <c r="M4831" s="75"/>
      <c r="N4831" s="76"/>
    </row>
    <row r="4832" spans="1:14" ht="15">
      <c r="A4832" s="80"/>
      <c r="B4832" s="81"/>
      <c r="C4832" s="69"/>
      <c r="D4832" s="69"/>
      <c r="E4832" s="69"/>
      <c r="F4832" s="69"/>
      <c r="G4832" s="82"/>
      <c r="H4832" s="78"/>
      <c r="I4832" s="28">
        <f ca="1">SUMIF('IMPORTBFT (ID)'!$A$3:$A$5000,$G$4:$G$7322,'IMPORTBFT (ID)'!$B$3:$B$5000)</f>
        <v>0</v>
      </c>
      <c r="J4832" s="72"/>
      <c r="K4832" s="18" t="str">
        <f t="shared" ca="1" si="0"/>
        <v>-</v>
      </c>
      <c r="L4832" s="19" t="e">
        <f>IF(G4832=#REF!,#REF!,"FALSO")</f>
        <v>#REF!</v>
      </c>
      <c r="M4832" s="75"/>
      <c r="N4832" s="76"/>
    </row>
    <row r="4833" spans="1:14" ht="15">
      <c r="A4833" s="80"/>
      <c r="B4833" s="81"/>
      <c r="C4833" s="69"/>
      <c r="D4833" s="69"/>
      <c r="E4833" s="69"/>
      <c r="F4833" s="69"/>
      <c r="G4833" s="82"/>
      <c r="H4833" s="78"/>
      <c r="I4833" s="28">
        <f ca="1">SUMIF('IMPORTBFT (ID)'!$A$3:$A$5000,$G$4:$G$7322,'IMPORTBFT (ID)'!$B$3:$B$5000)</f>
        <v>0</v>
      </c>
      <c r="J4833" s="72"/>
      <c r="K4833" s="18" t="str">
        <f t="shared" ca="1" si="0"/>
        <v>-</v>
      </c>
      <c r="L4833" s="19" t="e">
        <f>IF(G4833=#REF!,#REF!,"FALSO")</f>
        <v>#REF!</v>
      </c>
      <c r="M4833" s="75"/>
      <c r="N4833" s="76"/>
    </row>
    <row r="4834" spans="1:14" ht="15">
      <c r="A4834" s="80"/>
      <c r="B4834" s="81"/>
      <c r="C4834" s="69"/>
      <c r="D4834" s="69"/>
      <c r="E4834" s="69"/>
      <c r="F4834" s="69"/>
      <c r="G4834" s="82"/>
      <c r="H4834" s="78"/>
      <c r="I4834" s="28">
        <f ca="1">SUMIF('IMPORTBFT (ID)'!$A$3:$A$5000,$G$4:$G$7322,'IMPORTBFT (ID)'!$B$3:$B$5000)</f>
        <v>0</v>
      </c>
      <c r="J4834" s="72"/>
      <c r="K4834" s="18" t="str">
        <f t="shared" ca="1" si="0"/>
        <v>-</v>
      </c>
      <c r="L4834" s="19" t="e">
        <f>IF(G4834=#REF!,#REF!,"FALSO")</f>
        <v>#REF!</v>
      </c>
      <c r="M4834" s="75"/>
      <c r="N4834" s="76"/>
    </row>
    <row r="4835" spans="1:14" ht="15">
      <c r="A4835" s="80"/>
      <c r="B4835" s="81"/>
      <c r="C4835" s="69"/>
      <c r="D4835" s="69"/>
      <c r="E4835" s="69"/>
      <c r="F4835" s="69"/>
      <c r="G4835" s="82"/>
      <c r="H4835" s="78"/>
      <c r="I4835" s="28">
        <f ca="1">SUMIF('IMPORTBFT (ID)'!$A$3:$A$5000,$G$4:$G$7322,'IMPORTBFT (ID)'!$B$3:$B$5000)</f>
        <v>0</v>
      </c>
      <c r="J4835" s="72"/>
      <c r="K4835" s="18" t="str">
        <f t="shared" ca="1" si="0"/>
        <v>-</v>
      </c>
      <c r="L4835" s="19" t="e">
        <f>IF(G4835=#REF!,#REF!,"FALSO")</f>
        <v>#REF!</v>
      </c>
      <c r="M4835" s="75"/>
      <c r="N4835" s="76"/>
    </row>
    <row r="4836" spans="1:14" ht="15">
      <c r="A4836" s="80"/>
      <c r="B4836" s="81"/>
      <c r="C4836" s="69"/>
      <c r="D4836" s="69"/>
      <c r="E4836" s="69"/>
      <c r="F4836" s="69"/>
      <c r="G4836" s="82"/>
      <c r="H4836" s="78"/>
      <c r="I4836" s="28">
        <f ca="1">SUMIF('IMPORTBFT (ID)'!$A$3:$A$5000,$G$4:$G$7322,'IMPORTBFT (ID)'!$B$3:$B$5000)</f>
        <v>0</v>
      </c>
      <c r="J4836" s="72"/>
      <c r="K4836" s="18" t="str">
        <f t="shared" ca="1" si="0"/>
        <v>-</v>
      </c>
      <c r="L4836" s="19" t="e">
        <f>IF(G4836=#REF!,#REF!,"FALSO")</f>
        <v>#REF!</v>
      </c>
      <c r="M4836" s="75"/>
      <c r="N4836" s="76"/>
    </row>
    <row r="4837" spans="1:14" ht="15">
      <c r="A4837" s="80"/>
      <c r="B4837" s="81"/>
      <c r="C4837" s="69"/>
      <c r="D4837" s="69"/>
      <c r="E4837" s="69"/>
      <c r="F4837" s="69"/>
      <c r="G4837" s="82"/>
      <c r="H4837" s="78"/>
      <c r="I4837" s="28">
        <f ca="1">SUMIF('IMPORTBFT (ID)'!$A$3:$A$5000,$G$4:$G$7322,'IMPORTBFT (ID)'!$B$3:$B$5000)</f>
        <v>0</v>
      </c>
      <c r="J4837" s="72"/>
      <c r="K4837" s="18" t="str">
        <f t="shared" ca="1" si="0"/>
        <v>-</v>
      </c>
      <c r="L4837" s="19" t="e">
        <f>IF(G4837=#REF!,#REF!,"FALSO")</f>
        <v>#REF!</v>
      </c>
      <c r="M4837" s="75"/>
      <c r="N4837" s="76"/>
    </row>
    <row r="4838" spans="1:14" ht="15">
      <c r="A4838" s="80"/>
      <c r="B4838" s="81"/>
      <c r="C4838" s="69"/>
      <c r="D4838" s="69"/>
      <c r="E4838" s="69"/>
      <c r="F4838" s="69"/>
      <c r="G4838" s="82"/>
      <c r="H4838" s="78"/>
      <c r="I4838" s="28">
        <f ca="1">SUMIF('IMPORTBFT (ID)'!$A$3:$A$5000,$G$4:$G$7322,'IMPORTBFT (ID)'!$B$3:$B$5000)</f>
        <v>0</v>
      </c>
      <c r="J4838" s="72"/>
      <c r="K4838" s="18" t="str">
        <f t="shared" ca="1" si="0"/>
        <v>-</v>
      </c>
      <c r="L4838" s="19" t="e">
        <f>IF(G4838=#REF!,#REF!,"FALSO")</f>
        <v>#REF!</v>
      </c>
      <c r="M4838" s="75"/>
      <c r="N4838" s="76"/>
    </row>
    <row r="4839" spans="1:14" ht="15">
      <c r="A4839" s="80"/>
      <c r="B4839" s="81"/>
      <c r="C4839" s="69"/>
      <c r="D4839" s="69"/>
      <c r="E4839" s="69"/>
      <c r="F4839" s="69"/>
      <c r="G4839" s="82"/>
      <c r="H4839" s="78"/>
      <c r="I4839" s="28">
        <f ca="1">SUMIF('IMPORTBFT (ID)'!$A$3:$A$5000,$G$4:$G$7322,'IMPORTBFT (ID)'!$B$3:$B$5000)</f>
        <v>0</v>
      </c>
      <c r="J4839" s="72"/>
      <c r="K4839" s="18" t="str">
        <f t="shared" ca="1" si="0"/>
        <v>-</v>
      </c>
      <c r="L4839" s="19" t="e">
        <f>IF(G4839=#REF!,#REF!,"FALSO")</f>
        <v>#REF!</v>
      </c>
      <c r="M4839" s="75"/>
      <c r="N4839" s="76"/>
    </row>
    <row r="4840" spans="1:14" ht="15">
      <c r="A4840" s="80"/>
      <c r="B4840" s="81"/>
      <c r="C4840" s="69"/>
      <c r="D4840" s="69"/>
      <c r="E4840" s="69"/>
      <c r="F4840" s="69"/>
      <c r="G4840" s="82"/>
      <c r="H4840" s="78"/>
      <c r="I4840" s="28">
        <f ca="1">SUMIF('IMPORTBFT (ID)'!$A$3:$A$5000,$G$4:$G$7322,'IMPORTBFT (ID)'!$B$3:$B$5000)</f>
        <v>0</v>
      </c>
      <c r="J4840" s="72"/>
      <c r="K4840" s="18" t="str">
        <f t="shared" ca="1" si="0"/>
        <v>-</v>
      </c>
      <c r="L4840" s="19" t="e">
        <f>IF(G4840=#REF!,#REF!,"FALSO")</f>
        <v>#REF!</v>
      </c>
      <c r="M4840" s="75"/>
      <c r="N4840" s="76"/>
    </row>
    <row r="4841" spans="1:14" ht="15">
      <c r="A4841" s="80"/>
      <c r="B4841" s="81"/>
      <c r="C4841" s="69"/>
      <c r="D4841" s="69"/>
      <c r="E4841" s="69"/>
      <c r="F4841" s="69"/>
      <c r="G4841" s="82"/>
      <c r="H4841" s="78"/>
      <c r="I4841" s="28">
        <f ca="1">SUMIF('IMPORTBFT (ID)'!$A$3:$A$5000,$G$4:$G$7322,'IMPORTBFT (ID)'!$B$3:$B$5000)</f>
        <v>0</v>
      </c>
      <c r="J4841" s="72"/>
      <c r="K4841" s="18" t="str">
        <f t="shared" ca="1" si="0"/>
        <v>-</v>
      </c>
      <c r="L4841" s="19" t="e">
        <f>IF(G4841=#REF!,#REF!,"FALSO")</f>
        <v>#REF!</v>
      </c>
      <c r="M4841" s="75"/>
      <c r="N4841" s="76"/>
    </row>
    <row r="4842" spans="1:14" ht="15">
      <c r="A4842" s="80"/>
      <c r="B4842" s="81"/>
      <c r="C4842" s="69"/>
      <c r="D4842" s="69"/>
      <c r="E4842" s="69"/>
      <c r="F4842" s="69"/>
      <c r="G4842" s="82"/>
      <c r="H4842" s="78"/>
      <c r="I4842" s="28">
        <f ca="1">SUMIF('IMPORTBFT (ID)'!$A$3:$A$5000,$G$4:$G$7322,'IMPORTBFT (ID)'!$B$3:$B$5000)</f>
        <v>0</v>
      </c>
      <c r="J4842" s="72"/>
      <c r="K4842" s="18" t="str">
        <f t="shared" ca="1" si="0"/>
        <v>-</v>
      </c>
      <c r="L4842" s="19" t="e">
        <f>IF(G4842=#REF!,#REF!,"FALSO")</f>
        <v>#REF!</v>
      </c>
      <c r="M4842" s="75"/>
      <c r="N4842" s="76"/>
    </row>
    <row r="4843" spans="1:14" ht="15">
      <c r="A4843" s="80"/>
      <c r="B4843" s="81"/>
      <c r="C4843" s="69"/>
      <c r="D4843" s="69"/>
      <c r="E4843" s="69"/>
      <c r="F4843" s="69"/>
      <c r="G4843" s="82"/>
      <c r="H4843" s="78"/>
      <c r="I4843" s="28">
        <f ca="1">SUMIF('IMPORTBFT (ID)'!$A$3:$A$5000,$G$4:$G$7322,'IMPORTBFT (ID)'!$B$3:$B$5000)</f>
        <v>0</v>
      </c>
      <c r="J4843" s="72"/>
      <c r="K4843" s="18" t="str">
        <f t="shared" ca="1" si="0"/>
        <v>-</v>
      </c>
      <c r="L4843" s="19" t="e">
        <f>IF(G4843=#REF!,#REF!,"FALSO")</f>
        <v>#REF!</v>
      </c>
      <c r="M4843" s="75"/>
      <c r="N4843" s="76"/>
    </row>
    <row r="4844" spans="1:14" ht="15">
      <c r="A4844" s="80"/>
      <c r="B4844" s="81"/>
      <c r="C4844" s="69"/>
      <c r="D4844" s="69"/>
      <c r="E4844" s="69"/>
      <c r="F4844" s="69"/>
      <c r="G4844" s="82"/>
      <c r="H4844" s="78"/>
      <c r="I4844" s="28">
        <f ca="1">SUMIF('IMPORTBFT (ID)'!$A$3:$A$5000,$G$4:$G$7322,'IMPORTBFT (ID)'!$B$3:$B$5000)</f>
        <v>0</v>
      </c>
      <c r="J4844" s="72"/>
      <c r="K4844" s="18" t="str">
        <f t="shared" ca="1" si="0"/>
        <v>-</v>
      </c>
      <c r="L4844" s="19" t="e">
        <f>IF(G4844=#REF!,#REF!,"FALSO")</f>
        <v>#REF!</v>
      </c>
      <c r="M4844" s="75"/>
      <c r="N4844" s="76"/>
    </row>
    <row r="4845" spans="1:14" ht="15">
      <c r="A4845" s="80"/>
      <c r="B4845" s="81"/>
      <c r="C4845" s="69"/>
      <c r="D4845" s="69"/>
      <c r="E4845" s="69"/>
      <c r="F4845" s="69"/>
      <c r="G4845" s="82"/>
      <c r="H4845" s="78"/>
      <c r="I4845" s="28">
        <f ca="1">SUMIF('IMPORTBFT (ID)'!$A$3:$A$5000,$G$4:$G$7322,'IMPORTBFT (ID)'!$B$3:$B$5000)</f>
        <v>0</v>
      </c>
      <c r="J4845" s="72"/>
      <c r="K4845" s="18" t="str">
        <f t="shared" ca="1" si="0"/>
        <v>-</v>
      </c>
      <c r="L4845" s="19" t="e">
        <f>IF(G4845=#REF!,#REF!,"FALSO")</f>
        <v>#REF!</v>
      </c>
      <c r="M4845" s="75"/>
      <c r="N4845" s="76"/>
    </row>
    <row r="4846" spans="1:14" ht="15">
      <c r="A4846" s="80"/>
      <c r="B4846" s="81"/>
      <c r="C4846" s="69"/>
      <c r="D4846" s="69"/>
      <c r="E4846" s="69"/>
      <c r="F4846" s="69"/>
      <c r="G4846" s="82"/>
      <c r="H4846" s="78"/>
      <c r="I4846" s="28">
        <f ca="1">SUMIF('IMPORTBFT (ID)'!$A$3:$A$5000,$G$4:$G$7322,'IMPORTBFT (ID)'!$B$3:$B$5000)</f>
        <v>0</v>
      </c>
      <c r="J4846" s="72"/>
      <c r="K4846" s="18" t="str">
        <f t="shared" ca="1" si="0"/>
        <v>-</v>
      </c>
      <c r="L4846" s="19" t="e">
        <f>IF(G4846=#REF!,#REF!,"FALSO")</f>
        <v>#REF!</v>
      </c>
      <c r="M4846" s="75"/>
      <c r="N4846" s="76"/>
    </row>
    <row r="4847" spans="1:14" ht="15">
      <c r="A4847" s="80"/>
      <c r="B4847" s="81"/>
      <c r="C4847" s="69"/>
      <c r="D4847" s="69"/>
      <c r="E4847" s="69"/>
      <c r="F4847" s="69"/>
      <c r="G4847" s="82"/>
      <c r="H4847" s="78"/>
      <c r="I4847" s="28">
        <f ca="1">SUMIF('IMPORTBFT (ID)'!$A$3:$A$5000,$G$4:$G$7322,'IMPORTBFT (ID)'!$B$3:$B$5000)</f>
        <v>0</v>
      </c>
      <c r="J4847" s="72"/>
      <c r="K4847" s="18" t="str">
        <f t="shared" ca="1" si="0"/>
        <v>-</v>
      </c>
      <c r="L4847" s="19" t="e">
        <f>IF(G4847=#REF!,#REF!,"FALSO")</f>
        <v>#REF!</v>
      </c>
      <c r="M4847" s="75"/>
      <c r="N4847" s="76"/>
    </row>
    <row r="4848" spans="1:14" ht="15">
      <c r="A4848" s="80"/>
      <c r="B4848" s="81"/>
      <c r="C4848" s="69"/>
      <c r="D4848" s="69"/>
      <c r="E4848" s="69"/>
      <c r="F4848" s="69"/>
      <c r="G4848" s="82"/>
      <c r="H4848" s="78"/>
      <c r="I4848" s="28">
        <f ca="1">SUMIF('IMPORTBFT (ID)'!$A$3:$A$5000,$G$4:$G$7322,'IMPORTBFT (ID)'!$B$3:$B$5000)</f>
        <v>0</v>
      </c>
      <c r="J4848" s="72"/>
      <c r="K4848" s="18" t="str">
        <f t="shared" ca="1" si="0"/>
        <v>-</v>
      </c>
      <c r="L4848" s="19" t="e">
        <f>IF(G4848=#REF!,#REF!,"FALSO")</f>
        <v>#REF!</v>
      </c>
      <c r="M4848" s="75"/>
      <c r="N4848" s="76"/>
    </row>
    <row r="4849" spans="1:14" ht="15">
      <c r="A4849" s="80"/>
      <c r="B4849" s="81"/>
      <c r="C4849" s="69"/>
      <c r="D4849" s="69"/>
      <c r="E4849" s="69"/>
      <c r="F4849" s="69"/>
      <c r="G4849" s="82"/>
      <c r="H4849" s="78"/>
      <c r="I4849" s="28">
        <f ca="1">SUMIF('IMPORTBFT (ID)'!$A$3:$A$5000,$G$4:$G$7322,'IMPORTBFT (ID)'!$B$3:$B$5000)</f>
        <v>0</v>
      </c>
      <c r="J4849" s="72"/>
      <c r="K4849" s="18" t="str">
        <f t="shared" ca="1" si="0"/>
        <v>-</v>
      </c>
      <c r="L4849" s="19" t="e">
        <f>IF(G4849=#REF!,#REF!,"FALSO")</f>
        <v>#REF!</v>
      </c>
      <c r="M4849" s="75"/>
      <c r="N4849" s="76"/>
    </row>
    <row r="4850" spans="1:14" ht="15">
      <c r="A4850" s="80"/>
      <c r="B4850" s="81"/>
      <c r="C4850" s="69"/>
      <c r="D4850" s="69"/>
      <c r="E4850" s="69"/>
      <c r="F4850" s="69"/>
      <c r="G4850" s="82"/>
      <c r="H4850" s="78"/>
      <c r="I4850" s="28">
        <f ca="1">SUMIF('IMPORTBFT (ID)'!$A$3:$A$5000,$G$4:$G$7322,'IMPORTBFT (ID)'!$B$3:$B$5000)</f>
        <v>0</v>
      </c>
      <c r="J4850" s="72"/>
      <c r="K4850" s="18" t="str">
        <f t="shared" ca="1" si="0"/>
        <v>-</v>
      </c>
      <c r="L4850" s="19" t="e">
        <f>IF(G4850=#REF!,#REF!,"FALSO")</f>
        <v>#REF!</v>
      </c>
      <c r="M4850" s="75"/>
      <c r="N4850" s="76"/>
    </row>
    <row r="4851" spans="1:14" ht="15">
      <c r="A4851" s="80"/>
      <c r="B4851" s="81"/>
      <c r="C4851" s="69"/>
      <c r="D4851" s="69"/>
      <c r="E4851" s="69"/>
      <c r="F4851" s="69"/>
      <c r="G4851" s="82"/>
      <c r="H4851" s="78"/>
      <c r="I4851" s="28">
        <f ca="1">SUMIF('IMPORTBFT (ID)'!$A$3:$A$5000,$G$4:$G$7322,'IMPORTBFT (ID)'!$B$3:$B$5000)</f>
        <v>0</v>
      </c>
      <c r="J4851" s="72"/>
      <c r="K4851" s="18" t="str">
        <f t="shared" ca="1" si="0"/>
        <v>-</v>
      </c>
      <c r="L4851" s="19" t="e">
        <f>IF(G4851=#REF!,#REF!,"FALSO")</f>
        <v>#REF!</v>
      </c>
      <c r="M4851" s="75"/>
      <c r="N4851" s="76"/>
    </row>
    <row r="4852" spans="1:14" ht="15">
      <c r="A4852" s="80"/>
      <c r="B4852" s="81"/>
      <c r="C4852" s="69"/>
      <c r="D4852" s="69"/>
      <c r="E4852" s="69"/>
      <c r="F4852" s="69"/>
      <c r="G4852" s="82"/>
      <c r="H4852" s="78"/>
      <c r="I4852" s="28">
        <f ca="1">SUMIF('IMPORTBFT (ID)'!$A$3:$A$5000,$G$4:$G$7322,'IMPORTBFT (ID)'!$B$3:$B$5000)</f>
        <v>0</v>
      </c>
      <c r="J4852" s="72"/>
      <c r="K4852" s="18" t="str">
        <f t="shared" ca="1" si="0"/>
        <v>-</v>
      </c>
      <c r="L4852" s="19" t="e">
        <f>IF(G4852=#REF!,#REF!,"FALSO")</f>
        <v>#REF!</v>
      </c>
      <c r="M4852" s="75"/>
      <c r="N4852" s="76"/>
    </row>
    <row r="4853" spans="1:14" ht="15">
      <c r="A4853" s="80"/>
      <c r="B4853" s="81"/>
      <c r="C4853" s="69"/>
      <c r="D4853" s="69"/>
      <c r="E4853" s="69"/>
      <c r="F4853" s="69"/>
      <c r="G4853" s="82"/>
      <c r="H4853" s="78"/>
      <c r="I4853" s="28">
        <f ca="1">SUMIF('IMPORTBFT (ID)'!$A$3:$A$5000,$G$4:$G$7322,'IMPORTBFT (ID)'!$B$3:$B$5000)</f>
        <v>0</v>
      </c>
      <c r="J4853" s="72"/>
      <c r="K4853" s="18" t="str">
        <f t="shared" ca="1" si="0"/>
        <v>-</v>
      </c>
      <c r="L4853" s="19" t="e">
        <f>IF(G4853=#REF!,#REF!,"FALSO")</f>
        <v>#REF!</v>
      </c>
      <c r="M4853" s="75"/>
      <c r="N4853" s="76"/>
    </row>
    <row r="4854" spans="1:14" ht="15">
      <c r="A4854" s="80"/>
      <c r="B4854" s="81"/>
      <c r="C4854" s="69"/>
      <c r="D4854" s="69"/>
      <c r="E4854" s="69"/>
      <c r="F4854" s="69"/>
      <c r="G4854" s="82"/>
      <c r="H4854" s="78"/>
      <c r="I4854" s="28">
        <f ca="1">SUMIF('IMPORTBFT (ID)'!$A$3:$A$5000,$G$4:$G$7322,'IMPORTBFT (ID)'!$B$3:$B$5000)</f>
        <v>0</v>
      </c>
      <c r="J4854" s="72"/>
      <c r="K4854" s="18" t="str">
        <f t="shared" ca="1" si="0"/>
        <v>-</v>
      </c>
      <c r="L4854" s="19" t="e">
        <f>IF(G4854=#REF!,#REF!,"FALSO")</f>
        <v>#REF!</v>
      </c>
      <c r="M4854" s="75"/>
      <c r="N4854" s="76"/>
    </row>
    <row r="4855" spans="1:14" ht="15">
      <c r="A4855" s="80"/>
      <c r="B4855" s="81"/>
      <c r="C4855" s="69"/>
      <c r="D4855" s="69"/>
      <c r="E4855" s="69"/>
      <c r="F4855" s="69"/>
      <c r="G4855" s="82"/>
      <c r="H4855" s="78"/>
      <c r="I4855" s="28">
        <f ca="1">SUMIF('IMPORTBFT (ID)'!$A$3:$A$5000,$G$4:$G$7322,'IMPORTBFT (ID)'!$B$3:$B$5000)</f>
        <v>0</v>
      </c>
      <c r="J4855" s="72"/>
      <c r="K4855" s="18" t="str">
        <f t="shared" ca="1" si="0"/>
        <v>-</v>
      </c>
      <c r="L4855" s="19" t="e">
        <f>IF(G4855=#REF!,#REF!,"FALSO")</f>
        <v>#REF!</v>
      </c>
      <c r="M4855" s="75"/>
      <c r="N4855" s="76"/>
    </row>
    <row r="4856" spans="1:14" ht="15">
      <c r="A4856" s="80"/>
      <c r="B4856" s="81"/>
      <c r="C4856" s="69"/>
      <c r="D4856" s="69"/>
      <c r="E4856" s="69"/>
      <c r="F4856" s="69"/>
      <c r="G4856" s="82"/>
      <c r="H4856" s="78"/>
      <c r="I4856" s="28">
        <f ca="1">SUMIF('IMPORTBFT (ID)'!$A$3:$A$5000,$G$4:$G$7322,'IMPORTBFT (ID)'!$B$3:$B$5000)</f>
        <v>0</v>
      </c>
      <c r="J4856" s="72"/>
      <c r="K4856" s="18" t="str">
        <f t="shared" ca="1" si="0"/>
        <v>-</v>
      </c>
      <c r="L4856" s="19" t="e">
        <f>IF(G4856=#REF!,#REF!,"FALSO")</f>
        <v>#REF!</v>
      </c>
      <c r="M4856" s="75"/>
      <c r="N4856" s="76"/>
    </row>
    <row r="4857" spans="1:14" ht="15">
      <c r="A4857" s="80"/>
      <c r="B4857" s="81"/>
      <c r="C4857" s="69"/>
      <c r="D4857" s="69"/>
      <c r="E4857" s="69"/>
      <c r="F4857" s="69"/>
      <c r="G4857" s="82"/>
      <c r="H4857" s="78"/>
      <c r="I4857" s="28">
        <f ca="1">SUMIF('IMPORTBFT (ID)'!$A$3:$A$5000,$G$4:$G$7322,'IMPORTBFT (ID)'!$B$3:$B$5000)</f>
        <v>0</v>
      </c>
      <c r="J4857" s="72"/>
      <c r="K4857" s="18" t="str">
        <f t="shared" ca="1" si="0"/>
        <v>-</v>
      </c>
      <c r="L4857" s="19" t="e">
        <f>IF(G4857=#REF!,#REF!,"FALSO")</f>
        <v>#REF!</v>
      </c>
      <c r="M4857" s="75"/>
      <c r="N4857" s="76"/>
    </row>
    <row r="4858" spans="1:14" ht="15">
      <c r="A4858" s="80"/>
      <c r="B4858" s="81"/>
      <c r="C4858" s="69"/>
      <c r="D4858" s="69"/>
      <c r="E4858" s="69"/>
      <c r="F4858" s="69"/>
      <c r="G4858" s="82"/>
      <c r="H4858" s="78"/>
      <c r="I4858" s="28">
        <f ca="1">SUMIF('IMPORTBFT (ID)'!$A$3:$A$5000,$G$4:$G$7322,'IMPORTBFT (ID)'!$B$3:$B$5000)</f>
        <v>0</v>
      </c>
      <c r="J4858" s="72"/>
      <c r="K4858" s="18" t="str">
        <f t="shared" ca="1" si="0"/>
        <v>-</v>
      </c>
      <c r="L4858" s="19" t="e">
        <f>IF(G4858=#REF!,#REF!,"FALSO")</f>
        <v>#REF!</v>
      </c>
      <c r="M4858" s="75"/>
      <c r="N4858" s="76"/>
    </row>
    <row r="4859" spans="1:14" ht="15">
      <c r="A4859" s="80"/>
      <c r="B4859" s="81"/>
      <c r="C4859" s="69"/>
      <c r="D4859" s="69"/>
      <c r="E4859" s="69"/>
      <c r="F4859" s="69"/>
      <c r="G4859" s="82"/>
      <c r="H4859" s="78"/>
      <c r="I4859" s="28">
        <f ca="1">SUMIF('IMPORTBFT (ID)'!$A$3:$A$5000,$G$4:$G$7322,'IMPORTBFT (ID)'!$B$3:$B$5000)</f>
        <v>0</v>
      </c>
      <c r="J4859" s="72"/>
      <c r="K4859" s="18" t="str">
        <f t="shared" ca="1" si="0"/>
        <v>-</v>
      </c>
      <c r="L4859" s="19" t="e">
        <f>IF(G4859=#REF!,#REF!,"FALSO")</f>
        <v>#REF!</v>
      </c>
      <c r="M4859" s="75"/>
      <c r="N4859" s="76"/>
    </row>
    <row r="4860" spans="1:14" ht="15">
      <c r="A4860" s="80"/>
      <c r="B4860" s="81"/>
      <c r="C4860" s="69"/>
      <c r="D4860" s="69"/>
      <c r="E4860" s="69"/>
      <c r="F4860" s="69"/>
      <c r="G4860" s="82"/>
      <c r="H4860" s="78"/>
      <c r="I4860" s="28">
        <f ca="1">SUMIF('IMPORTBFT (ID)'!$A$3:$A$5000,$G$4:$G$7322,'IMPORTBFT (ID)'!$B$3:$B$5000)</f>
        <v>0</v>
      </c>
      <c r="J4860" s="72"/>
      <c r="K4860" s="18" t="str">
        <f t="shared" ca="1" si="0"/>
        <v>-</v>
      </c>
      <c r="L4860" s="19" t="e">
        <f>IF(G4860=#REF!,#REF!,"FALSO")</f>
        <v>#REF!</v>
      </c>
      <c r="M4860" s="75"/>
      <c r="N4860" s="76"/>
    </row>
    <row r="4861" spans="1:14" ht="15">
      <c r="A4861" s="80"/>
      <c r="B4861" s="81"/>
      <c r="C4861" s="69"/>
      <c r="D4861" s="69"/>
      <c r="E4861" s="69"/>
      <c r="F4861" s="69"/>
      <c r="G4861" s="82"/>
      <c r="H4861" s="78"/>
      <c r="I4861" s="28">
        <f ca="1">SUMIF('IMPORTBFT (ID)'!$A$3:$A$5000,$G$4:$G$7322,'IMPORTBFT (ID)'!$B$3:$B$5000)</f>
        <v>0</v>
      </c>
      <c r="J4861" s="72"/>
      <c r="K4861" s="18" t="str">
        <f t="shared" ca="1" si="0"/>
        <v>-</v>
      </c>
      <c r="L4861" s="19" t="e">
        <f>IF(G4861=#REF!,#REF!,"FALSO")</f>
        <v>#REF!</v>
      </c>
      <c r="M4861" s="75"/>
      <c r="N4861" s="76"/>
    </row>
    <row r="4862" spans="1:14" ht="15">
      <c r="A4862" s="80"/>
      <c r="B4862" s="81"/>
      <c r="C4862" s="69"/>
      <c r="D4862" s="69"/>
      <c r="E4862" s="69"/>
      <c r="F4862" s="69"/>
      <c r="G4862" s="82"/>
      <c r="H4862" s="78"/>
      <c r="I4862" s="28">
        <f ca="1">SUMIF('IMPORTBFT (ID)'!$A$3:$A$5000,$G$4:$G$7322,'IMPORTBFT (ID)'!$B$3:$B$5000)</f>
        <v>0</v>
      </c>
      <c r="J4862" s="72"/>
      <c r="K4862" s="18" t="str">
        <f t="shared" ca="1" si="0"/>
        <v>-</v>
      </c>
      <c r="L4862" s="19" t="e">
        <f>IF(G4862=#REF!,#REF!,"FALSO")</f>
        <v>#REF!</v>
      </c>
      <c r="M4862" s="75"/>
      <c r="N4862" s="76"/>
    </row>
    <row r="4863" spans="1:14" ht="15">
      <c r="A4863" s="80"/>
      <c r="B4863" s="81"/>
      <c r="C4863" s="69"/>
      <c r="D4863" s="69"/>
      <c r="E4863" s="69"/>
      <c r="F4863" s="69"/>
      <c r="G4863" s="82"/>
      <c r="H4863" s="78"/>
      <c r="I4863" s="28">
        <f ca="1">SUMIF('IMPORTBFT (ID)'!$A$3:$A$5000,$G$4:$G$7322,'IMPORTBFT (ID)'!$B$3:$B$5000)</f>
        <v>0</v>
      </c>
      <c r="J4863" s="72"/>
      <c r="K4863" s="18" t="str">
        <f t="shared" ca="1" si="0"/>
        <v>-</v>
      </c>
      <c r="L4863" s="19" t="e">
        <f>IF(G4863=#REF!,#REF!,"FALSO")</f>
        <v>#REF!</v>
      </c>
      <c r="M4863" s="75"/>
      <c r="N4863" s="76"/>
    </row>
    <row r="4864" spans="1:14" ht="15">
      <c r="A4864" s="80"/>
      <c r="B4864" s="81"/>
      <c r="C4864" s="69"/>
      <c r="D4864" s="69"/>
      <c r="E4864" s="69"/>
      <c r="F4864" s="69"/>
      <c r="G4864" s="82"/>
      <c r="H4864" s="78"/>
      <c r="I4864" s="28">
        <f ca="1">SUMIF('IMPORTBFT (ID)'!$A$3:$A$5000,$G$4:$G$7322,'IMPORTBFT (ID)'!$B$3:$B$5000)</f>
        <v>0</v>
      </c>
      <c r="J4864" s="72"/>
      <c r="K4864" s="18" t="str">
        <f t="shared" ca="1" si="0"/>
        <v>-</v>
      </c>
      <c r="L4864" s="19" t="e">
        <f>IF(G4864=#REF!,#REF!,"FALSO")</f>
        <v>#REF!</v>
      </c>
      <c r="M4864" s="75"/>
      <c r="N4864" s="76"/>
    </row>
    <row r="4865" spans="1:14" ht="15">
      <c r="A4865" s="80"/>
      <c r="B4865" s="81"/>
      <c r="C4865" s="69"/>
      <c r="D4865" s="69"/>
      <c r="E4865" s="69"/>
      <c r="F4865" s="69"/>
      <c r="G4865" s="82"/>
      <c r="H4865" s="78"/>
      <c r="I4865" s="28">
        <f ca="1">SUMIF('IMPORTBFT (ID)'!$A$3:$A$5000,$G$4:$G$7322,'IMPORTBFT (ID)'!$B$3:$B$5000)</f>
        <v>0</v>
      </c>
      <c r="J4865" s="72"/>
      <c r="K4865" s="18" t="str">
        <f t="shared" ca="1" si="0"/>
        <v>-</v>
      </c>
      <c r="L4865" s="19" t="e">
        <f>IF(G4865=#REF!,#REF!,"FALSO")</f>
        <v>#REF!</v>
      </c>
      <c r="M4865" s="75"/>
      <c r="N4865" s="76"/>
    </row>
    <row r="4866" spans="1:14" ht="15">
      <c r="A4866" s="80"/>
      <c r="B4866" s="81"/>
      <c r="C4866" s="69"/>
      <c r="D4866" s="69"/>
      <c r="E4866" s="69"/>
      <c r="F4866" s="69"/>
      <c r="G4866" s="82"/>
      <c r="H4866" s="78"/>
      <c r="I4866" s="28">
        <f ca="1">SUMIF('IMPORTBFT (ID)'!$A$3:$A$5000,$G$4:$G$7322,'IMPORTBFT (ID)'!$B$3:$B$5000)</f>
        <v>0</v>
      </c>
      <c r="J4866" s="72"/>
      <c r="K4866" s="18" t="str">
        <f t="shared" ca="1" si="0"/>
        <v>-</v>
      </c>
      <c r="L4866" s="19" t="e">
        <f>IF(G4866=#REF!,#REF!,"FALSO")</f>
        <v>#REF!</v>
      </c>
      <c r="M4866" s="75"/>
      <c r="N4866" s="76"/>
    </row>
    <row r="4867" spans="1:14" ht="15">
      <c r="A4867" s="80"/>
      <c r="B4867" s="81"/>
      <c r="C4867" s="69"/>
      <c r="D4867" s="69"/>
      <c r="E4867" s="69"/>
      <c r="F4867" s="69"/>
      <c r="G4867" s="82"/>
      <c r="H4867" s="78"/>
      <c r="I4867" s="28">
        <f ca="1">SUMIF('IMPORTBFT (ID)'!$A$3:$A$5000,$G$4:$G$7322,'IMPORTBFT (ID)'!$B$3:$B$5000)</f>
        <v>0</v>
      </c>
      <c r="J4867" s="72"/>
      <c r="K4867" s="18" t="str">
        <f t="shared" ca="1" si="0"/>
        <v>-</v>
      </c>
      <c r="L4867" s="19" t="e">
        <f>IF(G4867=#REF!,#REF!,"FALSO")</f>
        <v>#REF!</v>
      </c>
      <c r="M4867" s="75"/>
      <c r="N4867" s="76"/>
    </row>
    <row r="4868" spans="1:14" ht="15">
      <c r="A4868" s="80"/>
      <c r="B4868" s="81"/>
      <c r="C4868" s="69"/>
      <c r="D4868" s="69"/>
      <c r="E4868" s="69"/>
      <c r="F4868" s="69"/>
      <c r="G4868" s="82"/>
      <c r="H4868" s="78"/>
      <c r="I4868" s="28">
        <f ca="1">SUMIF('IMPORTBFT (ID)'!$A$3:$A$5000,$G$4:$G$7322,'IMPORTBFT (ID)'!$B$3:$B$5000)</f>
        <v>0</v>
      </c>
      <c r="J4868" s="72"/>
      <c r="K4868" s="18" t="str">
        <f t="shared" ca="1" si="0"/>
        <v>-</v>
      </c>
      <c r="L4868" s="19" t="e">
        <f>IF(G4868=#REF!,#REF!,"FALSO")</f>
        <v>#REF!</v>
      </c>
      <c r="M4868" s="75"/>
      <c r="N4868" s="76"/>
    </row>
    <row r="4869" spans="1:14" ht="15">
      <c r="A4869" s="80"/>
      <c r="B4869" s="81"/>
      <c r="C4869" s="69"/>
      <c r="D4869" s="69"/>
      <c r="E4869" s="69"/>
      <c r="F4869" s="69"/>
      <c r="G4869" s="82"/>
      <c r="H4869" s="78"/>
      <c r="I4869" s="28">
        <f ca="1">SUMIF('IMPORTBFT (ID)'!$A$3:$A$5000,$G$4:$G$7322,'IMPORTBFT (ID)'!$B$3:$B$5000)</f>
        <v>0</v>
      </c>
      <c r="J4869" s="72"/>
      <c r="K4869" s="18" t="str">
        <f t="shared" ca="1" si="0"/>
        <v>-</v>
      </c>
      <c r="L4869" s="19" t="e">
        <f>IF(G4869=#REF!,#REF!,"FALSO")</f>
        <v>#REF!</v>
      </c>
      <c r="M4869" s="75"/>
      <c r="N4869" s="76"/>
    </row>
    <row r="4870" spans="1:14" ht="15">
      <c r="A4870" s="80"/>
      <c r="B4870" s="81"/>
      <c r="C4870" s="69"/>
      <c r="D4870" s="69"/>
      <c r="E4870" s="69"/>
      <c r="F4870" s="69"/>
      <c r="G4870" s="82"/>
      <c r="H4870" s="78"/>
      <c r="I4870" s="28">
        <f ca="1">SUMIF('IMPORTBFT (ID)'!$A$3:$A$5000,$G$4:$G$7322,'IMPORTBFT (ID)'!$B$3:$B$5000)</f>
        <v>0</v>
      </c>
      <c r="J4870" s="72"/>
      <c r="K4870" s="18" t="str">
        <f t="shared" ca="1" si="0"/>
        <v>-</v>
      </c>
      <c r="L4870" s="19" t="e">
        <f>IF(G4870=#REF!,#REF!,"FALSO")</f>
        <v>#REF!</v>
      </c>
      <c r="M4870" s="75"/>
      <c r="N4870" s="76"/>
    </row>
    <row r="4871" spans="1:14" ht="15">
      <c r="A4871" s="80"/>
      <c r="B4871" s="81"/>
      <c r="C4871" s="69"/>
      <c r="D4871" s="69"/>
      <c r="E4871" s="69"/>
      <c r="F4871" s="69"/>
      <c r="G4871" s="82"/>
      <c r="H4871" s="78"/>
      <c r="I4871" s="28">
        <f ca="1">SUMIF('IMPORTBFT (ID)'!$A$3:$A$5000,$G$4:$G$7322,'IMPORTBFT (ID)'!$B$3:$B$5000)</f>
        <v>0</v>
      </c>
      <c r="J4871" s="72"/>
      <c r="K4871" s="18" t="str">
        <f t="shared" ca="1" si="0"/>
        <v>-</v>
      </c>
      <c r="L4871" s="19" t="e">
        <f>IF(G4871=#REF!,#REF!,"FALSO")</f>
        <v>#REF!</v>
      </c>
      <c r="M4871" s="75"/>
      <c r="N4871" s="76"/>
    </row>
    <row r="4872" spans="1:14" ht="15">
      <c r="A4872" s="80"/>
      <c r="B4872" s="81"/>
      <c r="C4872" s="69"/>
      <c r="D4872" s="69"/>
      <c r="E4872" s="69"/>
      <c r="F4872" s="69"/>
      <c r="G4872" s="82"/>
      <c r="H4872" s="78"/>
      <c r="I4872" s="28">
        <f ca="1">SUMIF('IMPORTBFT (ID)'!$A$3:$A$5000,$G$4:$G$7322,'IMPORTBFT (ID)'!$B$3:$B$5000)</f>
        <v>0</v>
      </c>
      <c r="J4872" s="72"/>
      <c r="K4872" s="18" t="str">
        <f t="shared" ca="1" si="0"/>
        <v>-</v>
      </c>
      <c r="L4872" s="19" t="e">
        <f>IF(G4872=#REF!,#REF!,"FALSO")</f>
        <v>#REF!</v>
      </c>
      <c r="M4872" s="75"/>
      <c r="N4872" s="76"/>
    </row>
    <row r="4873" spans="1:14" ht="15">
      <c r="A4873" s="80"/>
      <c r="B4873" s="81"/>
      <c r="C4873" s="69"/>
      <c r="D4873" s="69"/>
      <c r="E4873" s="69"/>
      <c r="F4873" s="69"/>
      <c r="G4873" s="82"/>
      <c r="H4873" s="78"/>
      <c r="I4873" s="28">
        <f ca="1">SUMIF('IMPORTBFT (ID)'!$A$3:$A$5000,$G$4:$G$7322,'IMPORTBFT (ID)'!$B$3:$B$5000)</f>
        <v>0</v>
      </c>
      <c r="J4873" s="72"/>
      <c r="K4873" s="18" t="str">
        <f t="shared" ca="1" si="0"/>
        <v>-</v>
      </c>
      <c r="L4873" s="19" t="e">
        <f>IF(G4873=#REF!,#REF!,"FALSO")</f>
        <v>#REF!</v>
      </c>
      <c r="M4873" s="75"/>
      <c r="N4873" s="76"/>
    </row>
    <row r="4874" spans="1:14" ht="15">
      <c r="A4874" s="80"/>
      <c r="B4874" s="81"/>
      <c r="C4874" s="69"/>
      <c r="D4874" s="69"/>
      <c r="E4874" s="69"/>
      <c r="F4874" s="69"/>
      <c r="G4874" s="82"/>
      <c r="H4874" s="78"/>
      <c r="I4874" s="28">
        <f ca="1">SUMIF('IMPORTBFT (ID)'!$A$3:$A$5000,$G$4:$G$7322,'IMPORTBFT (ID)'!$B$3:$B$5000)</f>
        <v>0</v>
      </c>
      <c r="J4874" s="72"/>
      <c r="K4874" s="18" t="str">
        <f t="shared" ca="1" si="0"/>
        <v>-</v>
      </c>
      <c r="L4874" s="19" t="e">
        <f>IF(G4874=#REF!,#REF!,"FALSO")</f>
        <v>#REF!</v>
      </c>
      <c r="M4874" s="75"/>
      <c r="N4874" s="76"/>
    </row>
    <row r="4875" spans="1:14" ht="15">
      <c r="A4875" s="80"/>
      <c r="B4875" s="81"/>
      <c r="C4875" s="69"/>
      <c r="D4875" s="69"/>
      <c r="E4875" s="69"/>
      <c r="F4875" s="69"/>
      <c r="G4875" s="82"/>
      <c r="H4875" s="78"/>
      <c r="I4875" s="28">
        <f ca="1">SUMIF('IMPORTBFT (ID)'!$A$3:$A$5000,$G$4:$G$7322,'IMPORTBFT (ID)'!$B$3:$B$5000)</f>
        <v>0</v>
      </c>
      <c r="J4875" s="72"/>
      <c r="K4875" s="18" t="str">
        <f t="shared" ca="1" si="0"/>
        <v>-</v>
      </c>
      <c r="L4875" s="19" t="e">
        <f>IF(G4875=#REF!,#REF!,"FALSO")</f>
        <v>#REF!</v>
      </c>
      <c r="M4875" s="75"/>
      <c r="N4875" s="76"/>
    </row>
    <row r="4876" spans="1:14" ht="15">
      <c r="A4876" s="80"/>
      <c r="B4876" s="81"/>
      <c r="C4876" s="69"/>
      <c r="D4876" s="69"/>
      <c r="E4876" s="69"/>
      <c r="F4876" s="69"/>
      <c r="G4876" s="82"/>
      <c r="H4876" s="78"/>
      <c r="I4876" s="28">
        <f ca="1">SUMIF('IMPORTBFT (ID)'!$A$3:$A$5000,$G$4:$G$7322,'IMPORTBFT (ID)'!$B$3:$B$5000)</f>
        <v>0</v>
      </c>
      <c r="J4876" s="72"/>
      <c r="K4876" s="18" t="str">
        <f t="shared" ca="1" si="0"/>
        <v>-</v>
      </c>
      <c r="L4876" s="19" t="e">
        <f>IF(G4876=#REF!,#REF!,"FALSO")</f>
        <v>#REF!</v>
      </c>
      <c r="M4876" s="75"/>
      <c r="N4876" s="76"/>
    </row>
    <row r="4877" spans="1:14" ht="15">
      <c r="A4877" s="80"/>
      <c r="B4877" s="81"/>
      <c r="C4877" s="69"/>
      <c r="D4877" s="69"/>
      <c r="E4877" s="69"/>
      <c r="F4877" s="69"/>
      <c r="G4877" s="82"/>
      <c r="H4877" s="78"/>
      <c r="I4877" s="28">
        <f ca="1">SUMIF('IMPORTBFT (ID)'!$A$3:$A$5000,$G$4:$G$7322,'IMPORTBFT (ID)'!$B$3:$B$5000)</f>
        <v>0</v>
      </c>
      <c r="J4877" s="72"/>
      <c r="K4877" s="18" t="str">
        <f t="shared" ca="1" si="0"/>
        <v>-</v>
      </c>
      <c r="L4877" s="19" t="e">
        <f>IF(G4877=#REF!,#REF!,"FALSO")</f>
        <v>#REF!</v>
      </c>
      <c r="M4877" s="75"/>
      <c r="N4877" s="76"/>
    </row>
    <row r="4878" spans="1:14" ht="15">
      <c r="A4878" s="80"/>
      <c r="B4878" s="81"/>
      <c r="C4878" s="69"/>
      <c r="D4878" s="69"/>
      <c r="E4878" s="69"/>
      <c r="F4878" s="69"/>
      <c r="G4878" s="82"/>
      <c r="H4878" s="78"/>
      <c r="I4878" s="28">
        <f ca="1">SUMIF('IMPORTBFT (ID)'!$A$3:$A$5000,$G$4:$G$7322,'IMPORTBFT (ID)'!$B$3:$B$5000)</f>
        <v>0</v>
      </c>
      <c r="J4878" s="72"/>
      <c r="K4878" s="18" t="str">
        <f t="shared" ca="1" si="0"/>
        <v>-</v>
      </c>
      <c r="L4878" s="19" t="e">
        <f>IF(G4878=#REF!,#REF!,"FALSO")</f>
        <v>#REF!</v>
      </c>
      <c r="M4878" s="75"/>
      <c r="N4878" s="76"/>
    </row>
    <row r="4879" spans="1:14" ht="15">
      <c r="A4879" s="80"/>
      <c r="B4879" s="81"/>
      <c r="C4879" s="69"/>
      <c r="D4879" s="69"/>
      <c r="E4879" s="69"/>
      <c r="F4879" s="69"/>
      <c r="G4879" s="82"/>
      <c r="H4879" s="78"/>
      <c r="I4879" s="28">
        <f ca="1">SUMIF('IMPORTBFT (ID)'!$A$3:$A$5000,$G$4:$G$7322,'IMPORTBFT (ID)'!$B$3:$B$5000)</f>
        <v>0</v>
      </c>
      <c r="J4879" s="72"/>
      <c r="K4879" s="18" t="str">
        <f t="shared" ca="1" si="0"/>
        <v>-</v>
      </c>
      <c r="L4879" s="19" t="e">
        <f>IF(G4879=#REF!,#REF!,"FALSO")</f>
        <v>#REF!</v>
      </c>
      <c r="M4879" s="75"/>
      <c r="N4879" s="76"/>
    </row>
    <row r="4880" spans="1:14" ht="15">
      <c r="A4880" s="80"/>
      <c r="B4880" s="81"/>
      <c r="C4880" s="69"/>
      <c r="D4880" s="69"/>
      <c r="E4880" s="69"/>
      <c r="F4880" s="69"/>
      <c r="G4880" s="82"/>
      <c r="H4880" s="78"/>
      <c r="I4880" s="28">
        <f ca="1">SUMIF('IMPORTBFT (ID)'!$A$3:$A$5000,$G$4:$G$7322,'IMPORTBFT (ID)'!$B$3:$B$5000)</f>
        <v>0</v>
      </c>
      <c r="J4880" s="72"/>
      <c r="K4880" s="18" t="str">
        <f t="shared" ca="1" si="0"/>
        <v>-</v>
      </c>
      <c r="L4880" s="19" t="e">
        <f>IF(G4880=#REF!,#REF!,"FALSO")</f>
        <v>#REF!</v>
      </c>
      <c r="M4880" s="75"/>
      <c r="N4880" s="76"/>
    </row>
    <row r="4881" spans="1:14" ht="15">
      <c r="A4881" s="80"/>
      <c r="B4881" s="81"/>
      <c r="C4881" s="69"/>
      <c r="D4881" s="69"/>
      <c r="E4881" s="69"/>
      <c r="F4881" s="69"/>
      <c r="G4881" s="82"/>
      <c r="H4881" s="78"/>
      <c r="I4881" s="28">
        <f ca="1">SUMIF('IMPORTBFT (ID)'!$A$3:$A$5000,$G$4:$G$7322,'IMPORTBFT (ID)'!$B$3:$B$5000)</f>
        <v>0</v>
      </c>
      <c r="J4881" s="72"/>
      <c r="K4881" s="18" t="str">
        <f t="shared" ca="1" si="0"/>
        <v>-</v>
      </c>
      <c r="L4881" s="19" t="e">
        <f>IF(G4881=#REF!,#REF!,"FALSO")</f>
        <v>#REF!</v>
      </c>
      <c r="M4881" s="75"/>
      <c r="N4881" s="76"/>
    </row>
    <row r="4882" spans="1:14" ht="15">
      <c r="A4882" s="80"/>
      <c r="B4882" s="81"/>
      <c r="C4882" s="69"/>
      <c r="D4882" s="69"/>
      <c r="E4882" s="69"/>
      <c r="F4882" s="69"/>
      <c r="G4882" s="82"/>
      <c r="H4882" s="78"/>
      <c r="I4882" s="28">
        <f ca="1">SUMIF('IMPORTBFT (ID)'!$A$3:$A$5000,$G$4:$G$7322,'IMPORTBFT (ID)'!$B$3:$B$5000)</f>
        <v>0</v>
      </c>
      <c r="J4882" s="72"/>
      <c r="K4882" s="18" t="str">
        <f t="shared" ca="1" si="0"/>
        <v>-</v>
      </c>
      <c r="L4882" s="19" t="e">
        <f>IF(G4882=#REF!,#REF!,"FALSO")</f>
        <v>#REF!</v>
      </c>
      <c r="M4882" s="75"/>
      <c r="N4882" s="76"/>
    </row>
    <row r="4883" spans="1:14" ht="15">
      <c r="A4883" s="80"/>
      <c r="B4883" s="81"/>
      <c r="C4883" s="69"/>
      <c r="D4883" s="69"/>
      <c r="E4883" s="69"/>
      <c r="F4883" s="69"/>
      <c r="G4883" s="82"/>
      <c r="H4883" s="78"/>
      <c r="I4883" s="28">
        <f ca="1">SUMIF('IMPORTBFT (ID)'!$A$3:$A$5000,$G$4:$G$7322,'IMPORTBFT (ID)'!$B$3:$B$5000)</f>
        <v>0</v>
      </c>
      <c r="J4883" s="72"/>
      <c r="K4883" s="18" t="str">
        <f t="shared" ca="1" si="0"/>
        <v>-</v>
      </c>
      <c r="L4883" s="19" t="e">
        <f>IF(G4883=#REF!,#REF!,"FALSO")</f>
        <v>#REF!</v>
      </c>
      <c r="M4883" s="75"/>
      <c r="N4883" s="76"/>
    </row>
    <row r="4884" spans="1:14" ht="15">
      <c r="A4884" s="80"/>
      <c r="B4884" s="81"/>
      <c r="C4884" s="69"/>
      <c r="D4884" s="69"/>
      <c r="E4884" s="69"/>
      <c r="F4884" s="69"/>
      <c r="G4884" s="82"/>
      <c r="H4884" s="78"/>
      <c r="I4884" s="28">
        <f ca="1">SUMIF('IMPORTBFT (ID)'!$A$3:$A$5000,$G$4:$G$7322,'IMPORTBFT (ID)'!$B$3:$B$5000)</f>
        <v>0</v>
      </c>
      <c r="J4884" s="72"/>
      <c r="K4884" s="18" t="str">
        <f t="shared" ca="1" si="0"/>
        <v>-</v>
      </c>
      <c r="L4884" s="19" t="e">
        <f>IF(G4884=#REF!,#REF!,"FALSO")</f>
        <v>#REF!</v>
      </c>
      <c r="M4884" s="75"/>
      <c r="N4884" s="76"/>
    </row>
    <row r="4885" spans="1:14" ht="15">
      <c r="A4885" s="80"/>
      <c r="B4885" s="81"/>
      <c r="C4885" s="69"/>
      <c r="D4885" s="69"/>
      <c r="E4885" s="69"/>
      <c r="F4885" s="69"/>
      <c r="G4885" s="82"/>
      <c r="H4885" s="78"/>
      <c r="I4885" s="28">
        <f ca="1">SUMIF('IMPORTBFT (ID)'!$A$3:$A$5000,$G$4:$G$7322,'IMPORTBFT (ID)'!$B$3:$B$5000)</f>
        <v>0</v>
      </c>
      <c r="J4885" s="72"/>
      <c r="K4885" s="18" t="str">
        <f t="shared" ca="1" si="0"/>
        <v>-</v>
      </c>
      <c r="L4885" s="19" t="e">
        <f>IF(G4885=#REF!,#REF!,"FALSO")</f>
        <v>#REF!</v>
      </c>
      <c r="M4885" s="75"/>
      <c r="N4885" s="76"/>
    </row>
    <row r="4886" spans="1:14" ht="15">
      <c r="A4886" s="80"/>
      <c r="B4886" s="81"/>
      <c r="C4886" s="69"/>
      <c r="D4886" s="69"/>
      <c r="E4886" s="69"/>
      <c r="F4886" s="69"/>
      <c r="G4886" s="82"/>
      <c r="H4886" s="78"/>
      <c r="I4886" s="28">
        <f ca="1">SUMIF('IMPORTBFT (ID)'!$A$3:$A$5000,$G$4:$G$7322,'IMPORTBFT (ID)'!$B$3:$B$5000)</f>
        <v>0</v>
      </c>
      <c r="J4886" s="72"/>
      <c r="K4886" s="18" t="str">
        <f t="shared" ca="1" si="0"/>
        <v>-</v>
      </c>
      <c r="L4886" s="19" t="e">
        <f>IF(G4886=#REF!,#REF!,"FALSO")</f>
        <v>#REF!</v>
      </c>
      <c r="M4886" s="75"/>
      <c r="N4886" s="76"/>
    </row>
    <row r="4887" spans="1:14" ht="15">
      <c r="A4887" s="80"/>
      <c r="B4887" s="81"/>
      <c r="C4887" s="69"/>
      <c r="D4887" s="69"/>
      <c r="E4887" s="69"/>
      <c r="F4887" s="69"/>
      <c r="G4887" s="82"/>
      <c r="H4887" s="78"/>
      <c r="I4887" s="28">
        <f ca="1">SUMIF('IMPORTBFT (ID)'!$A$3:$A$5000,$G$4:$G$7322,'IMPORTBFT (ID)'!$B$3:$B$5000)</f>
        <v>0</v>
      </c>
      <c r="J4887" s="72"/>
      <c r="K4887" s="18" t="str">
        <f t="shared" ca="1" si="0"/>
        <v>-</v>
      </c>
      <c r="L4887" s="19" t="e">
        <f>IF(G4887=#REF!,#REF!,"FALSO")</f>
        <v>#REF!</v>
      </c>
      <c r="M4887" s="75"/>
      <c r="N4887" s="76"/>
    </row>
    <row r="4888" spans="1:14" ht="15">
      <c r="A4888" s="80"/>
      <c r="B4888" s="81"/>
      <c r="C4888" s="69"/>
      <c r="D4888" s="69"/>
      <c r="E4888" s="69"/>
      <c r="F4888" s="69"/>
      <c r="G4888" s="82"/>
      <c r="H4888" s="78"/>
      <c r="I4888" s="28">
        <f ca="1">SUMIF('IMPORTBFT (ID)'!$A$3:$A$5000,$G$4:$G$7322,'IMPORTBFT (ID)'!$B$3:$B$5000)</f>
        <v>0</v>
      </c>
      <c r="J4888" s="72"/>
      <c r="K4888" s="18" t="str">
        <f t="shared" ca="1" si="0"/>
        <v>-</v>
      </c>
      <c r="L4888" s="19" t="e">
        <f>IF(G4888=#REF!,#REF!,"FALSO")</f>
        <v>#REF!</v>
      </c>
      <c r="M4888" s="75"/>
      <c r="N4888" s="76"/>
    </row>
    <row r="4889" spans="1:14" ht="15">
      <c r="A4889" s="80"/>
      <c r="B4889" s="81"/>
      <c r="C4889" s="69"/>
      <c r="D4889" s="69"/>
      <c r="E4889" s="69"/>
      <c r="F4889" s="69"/>
      <c r="G4889" s="82"/>
      <c r="H4889" s="78"/>
      <c r="I4889" s="28">
        <f ca="1">SUMIF('IMPORTBFT (ID)'!$A$3:$A$5000,$G$4:$G$7322,'IMPORTBFT (ID)'!$B$3:$B$5000)</f>
        <v>0</v>
      </c>
      <c r="J4889" s="72"/>
      <c r="K4889" s="18" t="str">
        <f t="shared" ca="1" si="0"/>
        <v>-</v>
      </c>
      <c r="L4889" s="19" t="e">
        <f>IF(G4889=#REF!,#REF!,"FALSO")</f>
        <v>#REF!</v>
      </c>
      <c r="M4889" s="75"/>
      <c r="N4889" s="76"/>
    </row>
    <row r="4890" spans="1:14" ht="15">
      <c r="A4890" s="80"/>
      <c r="B4890" s="81"/>
      <c r="C4890" s="69"/>
      <c r="D4890" s="69"/>
      <c r="E4890" s="69"/>
      <c r="F4890" s="69"/>
      <c r="G4890" s="82"/>
      <c r="H4890" s="78"/>
      <c r="I4890" s="28">
        <f ca="1">SUMIF('IMPORTBFT (ID)'!$A$3:$A$5000,$G$4:$G$7322,'IMPORTBFT (ID)'!$B$3:$B$5000)</f>
        <v>0</v>
      </c>
      <c r="J4890" s="72"/>
      <c r="K4890" s="18" t="str">
        <f t="shared" ca="1" si="0"/>
        <v>-</v>
      </c>
      <c r="L4890" s="19" t="e">
        <f>IF(G4890=#REF!,#REF!,"FALSO")</f>
        <v>#REF!</v>
      </c>
      <c r="M4890" s="75"/>
      <c r="N4890" s="76"/>
    </row>
    <row r="4891" spans="1:14" ht="15">
      <c r="A4891" s="80"/>
      <c r="B4891" s="81"/>
      <c r="C4891" s="69"/>
      <c r="D4891" s="69"/>
      <c r="E4891" s="69"/>
      <c r="F4891" s="69"/>
      <c r="G4891" s="82"/>
      <c r="H4891" s="78"/>
      <c r="I4891" s="28">
        <f ca="1">SUMIF('IMPORTBFT (ID)'!$A$3:$A$5000,$G$4:$G$7322,'IMPORTBFT (ID)'!$B$3:$B$5000)</f>
        <v>0</v>
      </c>
      <c r="J4891" s="72"/>
      <c r="K4891" s="18" t="str">
        <f t="shared" ca="1" si="0"/>
        <v>-</v>
      </c>
      <c r="L4891" s="19" t="e">
        <f>IF(G4891=#REF!,#REF!,"FALSO")</f>
        <v>#REF!</v>
      </c>
      <c r="M4891" s="75"/>
      <c r="N4891" s="76"/>
    </row>
    <row r="4892" spans="1:14" ht="15">
      <c r="A4892" s="80"/>
      <c r="B4892" s="81"/>
      <c r="C4892" s="69"/>
      <c r="D4892" s="69"/>
      <c r="E4892" s="69"/>
      <c r="F4892" s="69"/>
      <c r="G4892" s="82"/>
      <c r="H4892" s="78"/>
      <c r="I4892" s="28">
        <f ca="1">SUMIF('IMPORTBFT (ID)'!$A$3:$A$5000,$G$4:$G$7322,'IMPORTBFT (ID)'!$B$3:$B$5000)</f>
        <v>0</v>
      </c>
      <c r="J4892" s="72"/>
      <c r="K4892" s="18" t="str">
        <f t="shared" ca="1" si="0"/>
        <v>-</v>
      </c>
      <c r="L4892" s="19" t="e">
        <f>IF(G4892=#REF!,#REF!,"FALSO")</f>
        <v>#REF!</v>
      </c>
      <c r="M4892" s="75"/>
      <c r="N4892" s="76"/>
    </row>
    <row r="4893" spans="1:14" ht="15">
      <c r="A4893" s="80"/>
      <c r="B4893" s="81"/>
      <c r="C4893" s="69"/>
      <c r="D4893" s="69"/>
      <c r="E4893" s="69"/>
      <c r="F4893" s="69"/>
      <c r="G4893" s="82"/>
      <c r="H4893" s="78"/>
      <c r="I4893" s="28">
        <f ca="1">SUMIF('IMPORTBFT (ID)'!$A$3:$A$5000,$G$4:$G$7322,'IMPORTBFT (ID)'!$B$3:$B$5000)</f>
        <v>0</v>
      </c>
      <c r="J4893" s="72"/>
      <c r="K4893" s="18" t="str">
        <f t="shared" ca="1" si="0"/>
        <v>-</v>
      </c>
      <c r="L4893" s="19" t="e">
        <f>IF(G4893=#REF!,#REF!,"FALSO")</f>
        <v>#REF!</v>
      </c>
      <c r="M4893" s="75"/>
      <c r="N4893" s="76"/>
    </row>
    <row r="4894" spans="1:14" ht="15">
      <c r="A4894" s="80"/>
      <c r="B4894" s="81"/>
      <c r="C4894" s="69"/>
      <c r="D4894" s="69"/>
      <c r="E4894" s="69"/>
      <c r="F4894" s="69"/>
      <c r="G4894" s="82"/>
      <c r="H4894" s="78"/>
      <c r="I4894" s="28">
        <f ca="1">SUMIF('IMPORTBFT (ID)'!$A$3:$A$5000,$G$4:$G$7322,'IMPORTBFT (ID)'!$B$3:$B$5000)</f>
        <v>0</v>
      </c>
      <c r="J4894" s="72"/>
      <c r="K4894" s="18" t="str">
        <f t="shared" ca="1" si="0"/>
        <v>-</v>
      </c>
      <c r="L4894" s="19" t="e">
        <f>IF(G4894=#REF!,#REF!,"FALSO")</f>
        <v>#REF!</v>
      </c>
      <c r="M4894" s="75"/>
      <c r="N4894" s="76"/>
    </row>
    <row r="4895" spans="1:14" ht="15">
      <c r="A4895" s="80"/>
      <c r="B4895" s="81"/>
      <c r="C4895" s="69"/>
      <c r="D4895" s="69"/>
      <c r="E4895" s="69"/>
      <c r="F4895" s="69"/>
      <c r="G4895" s="82"/>
      <c r="H4895" s="78"/>
      <c r="I4895" s="28">
        <f ca="1">SUMIF('IMPORTBFT (ID)'!$A$3:$A$5000,$G$4:$G$7322,'IMPORTBFT (ID)'!$B$3:$B$5000)</f>
        <v>0</v>
      </c>
      <c r="J4895" s="72"/>
      <c r="K4895" s="18" t="str">
        <f t="shared" ca="1" si="0"/>
        <v>-</v>
      </c>
      <c r="L4895" s="19" t="e">
        <f>IF(G4895=#REF!,#REF!,"FALSO")</f>
        <v>#REF!</v>
      </c>
      <c r="M4895" s="75"/>
      <c r="N4895" s="76"/>
    </row>
    <row r="4896" spans="1:14" ht="15">
      <c r="A4896" s="80"/>
      <c r="B4896" s="81"/>
      <c r="C4896" s="69"/>
      <c r="D4896" s="69"/>
      <c r="E4896" s="69"/>
      <c r="F4896" s="69"/>
      <c r="G4896" s="82"/>
      <c r="H4896" s="78"/>
      <c r="I4896" s="28">
        <f ca="1">SUMIF('IMPORTBFT (ID)'!$A$3:$A$5000,$G$4:$G$7322,'IMPORTBFT (ID)'!$B$3:$B$5000)</f>
        <v>0</v>
      </c>
      <c r="J4896" s="72"/>
      <c r="K4896" s="18" t="str">
        <f t="shared" ca="1" si="0"/>
        <v>-</v>
      </c>
      <c r="L4896" s="19" t="e">
        <f>IF(G4896=#REF!,#REF!,"FALSO")</f>
        <v>#REF!</v>
      </c>
      <c r="M4896" s="75"/>
      <c r="N4896" s="76"/>
    </row>
    <row r="4897" spans="1:14" ht="15">
      <c r="A4897" s="80"/>
      <c r="B4897" s="81"/>
      <c r="C4897" s="69"/>
      <c r="D4897" s="69"/>
      <c r="E4897" s="69"/>
      <c r="F4897" s="69"/>
      <c r="G4897" s="82"/>
      <c r="H4897" s="78"/>
      <c r="I4897" s="28">
        <f ca="1">SUMIF('IMPORTBFT (ID)'!$A$3:$A$5000,$G$4:$G$7322,'IMPORTBFT (ID)'!$B$3:$B$5000)</f>
        <v>0</v>
      </c>
      <c r="J4897" s="72"/>
      <c r="K4897" s="18" t="str">
        <f t="shared" ca="1" si="0"/>
        <v>-</v>
      </c>
      <c r="L4897" s="19" t="e">
        <f>IF(G4897=#REF!,#REF!,"FALSO")</f>
        <v>#REF!</v>
      </c>
      <c r="M4897" s="75"/>
      <c r="N4897" s="76"/>
    </row>
    <row r="4898" spans="1:14" ht="15">
      <c r="A4898" s="80"/>
      <c r="B4898" s="81"/>
      <c r="C4898" s="69"/>
      <c r="D4898" s="69"/>
      <c r="E4898" s="69"/>
      <c r="F4898" s="69"/>
      <c r="G4898" s="82"/>
      <c r="H4898" s="78"/>
      <c r="I4898" s="28">
        <f ca="1">SUMIF('IMPORTBFT (ID)'!$A$3:$A$5000,$G$4:$G$7322,'IMPORTBFT (ID)'!$B$3:$B$5000)</f>
        <v>0</v>
      </c>
      <c r="J4898" s="72"/>
      <c r="K4898" s="18" t="str">
        <f t="shared" ca="1" si="0"/>
        <v>-</v>
      </c>
      <c r="L4898" s="19" t="e">
        <f>IF(G4898=#REF!,#REF!,"FALSO")</f>
        <v>#REF!</v>
      </c>
      <c r="M4898" s="75"/>
      <c r="N4898" s="76"/>
    </row>
    <row r="4899" spans="1:14" ht="15">
      <c r="A4899" s="80"/>
      <c r="B4899" s="81"/>
      <c r="C4899" s="69"/>
      <c r="D4899" s="69"/>
      <c r="E4899" s="69"/>
      <c r="F4899" s="69"/>
      <c r="G4899" s="82"/>
      <c r="H4899" s="78"/>
      <c r="I4899" s="28">
        <f ca="1">SUMIF('IMPORTBFT (ID)'!$A$3:$A$5000,$G$4:$G$7322,'IMPORTBFT (ID)'!$B$3:$B$5000)</f>
        <v>0</v>
      </c>
      <c r="J4899" s="72"/>
      <c r="K4899" s="18" t="str">
        <f t="shared" ca="1" si="0"/>
        <v>-</v>
      </c>
      <c r="L4899" s="19" t="e">
        <f>IF(G4899=#REF!,#REF!,"FALSO")</f>
        <v>#REF!</v>
      </c>
      <c r="M4899" s="75"/>
      <c r="N4899" s="76"/>
    </row>
    <row r="4900" spans="1:14" ht="15">
      <c r="A4900" s="80"/>
      <c r="B4900" s="81"/>
      <c r="C4900" s="69"/>
      <c r="D4900" s="69"/>
      <c r="E4900" s="69"/>
      <c r="F4900" s="69"/>
      <c r="G4900" s="82"/>
      <c r="H4900" s="78"/>
      <c r="I4900" s="28">
        <f ca="1">SUMIF('IMPORTBFT (ID)'!$A$3:$A$5000,$G$4:$G$7322,'IMPORTBFT (ID)'!$B$3:$B$5000)</f>
        <v>0</v>
      </c>
      <c r="J4900" s="72"/>
      <c r="K4900" s="18" t="str">
        <f t="shared" ca="1" si="0"/>
        <v>-</v>
      </c>
      <c r="L4900" s="19" t="e">
        <f>IF(G4900=#REF!,#REF!,"FALSO")</f>
        <v>#REF!</v>
      </c>
      <c r="M4900" s="75"/>
      <c r="N4900" s="76"/>
    </row>
    <row r="4901" spans="1:14" ht="15">
      <c r="A4901" s="80"/>
      <c r="B4901" s="81"/>
      <c r="C4901" s="69"/>
      <c r="D4901" s="69"/>
      <c r="E4901" s="69"/>
      <c r="F4901" s="69"/>
      <c r="G4901" s="82"/>
      <c r="H4901" s="78"/>
      <c r="I4901" s="28">
        <f ca="1">SUMIF('IMPORTBFT (ID)'!$A$3:$A$5000,$G$4:$G$7322,'IMPORTBFT (ID)'!$B$3:$B$5000)</f>
        <v>0</v>
      </c>
      <c r="J4901" s="72"/>
      <c r="K4901" s="18" t="str">
        <f t="shared" ca="1" si="0"/>
        <v>-</v>
      </c>
      <c r="L4901" s="19" t="e">
        <f>IF(G4901=#REF!,#REF!,"FALSO")</f>
        <v>#REF!</v>
      </c>
      <c r="M4901" s="75"/>
      <c r="N4901" s="76"/>
    </row>
    <row r="4902" spans="1:14" ht="15">
      <c r="A4902" s="80"/>
      <c r="B4902" s="81"/>
      <c r="C4902" s="69"/>
      <c r="D4902" s="69"/>
      <c r="E4902" s="69"/>
      <c r="F4902" s="69"/>
      <c r="G4902" s="82"/>
      <c r="H4902" s="78"/>
      <c r="I4902" s="28">
        <f ca="1">SUMIF('IMPORTBFT (ID)'!$A$3:$A$5000,$G$4:$G$7322,'IMPORTBFT (ID)'!$B$3:$B$5000)</f>
        <v>0</v>
      </c>
      <c r="J4902" s="72"/>
      <c r="K4902" s="18" t="str">
        <f t="shared" ca="1" si="0"/>
        <v>-</v>
      </c>
      <c r="L4902" s="19" t="e">
        <f>IF(G4902=#REF!,#REF!,"FALSO")</f>
        <v>#REF!</v>
      </c>
      <c r="M4902" s="75"/>
      <c r="N4902" s="76"/>
    </row>
    <row r="4903" spans="1:14" ht="15">
      <c r="A4903" s="80"/>
      <c r="B4903" s="81"/>
      <c r="C4903" s="69"/>
      <c r="D4903" s="69"/>
      <c r="E4903" s="69"/>
      <c r="F4903" s="69"/>
      <c r="G4903" s="82"/>
      <c r="H4903" s="78"/>
      <c r="I4903" s="28">
        <f ca="1">SUMIF('IMPORTBFT (ID)'!$A$3:$A$5000,$G$4:$G$7322,'IMPORTBFT (ID)'!$B$3:$B$5000)</f>
        <v>0</v>
      </c>
      <c r="J4903" s="72"/>
      <c r="K4903" s="18" t="str">
        <f t="shared" ca="1" si="0"/>
        <v>-</v>
      </c>
      <c r="L4903" s="19" t="e">
        <f>IF(G4903=#REF!,#REF!,"FALSO")</f>
        <v>#REF!</v>
      </c>
      <c r="M4903" s="75"/>
      <c r="N4903" s="76"/>
    </row>
    <row r="4904" spans="1:14" ht="15">
      <c r="A4904" s="80"/>
      <c r="B4904" s="81"/>
      <c r="C4904" s="69"/>
      <c r="D4904" s="69"/>
      <c r="E4904" s="69"/>
      <c r="F4904" s="69"/>
      <c r="G4904" s="82"/>
      <c r="H4904" s="78"/>
      <c r="I4904" s="28">
        <f ca="1">SUMIF('IMPORTBFT (ID)'!$A$3:$A$5000,$G$4:$G$7322,'IMPORTBFT (ID)'!$B$3:$B$5000)</f>
        <v>0</v>
      </c>
      <c r="J4904" s="72"/>
      <c r="K4904" s="18" t="str">
        <f t="shared" ca="1" si="0"/>
        <v>-</v>
      </c>
      <c r="L4904" s="19" t="e">
        <f>IF(G4904=#REF!,#REF!,"FALSO")</f>
        <v>#REF!</v>
      </c>
      <c r="M4904" s="75"/>
      <c r="N4904" s="76"/>
    </row>
    <row r="4905" spans="1:14" ht="15">
      <c r="A4905" s="80"/>
      <c r="B4905" s="81"/>
      <c r="C4905" s="69"/>
      <c r="D4905" s="69"/>
      <c r="E4905" s="69"/>
      <c r="F4905" s="69"/>
      <c r="G4905" s="82"/>
      <c r="H4905" s="78"/>
      <c r="I4905" s="28">
        <f ca="1">SUMIF('IMPORTBFT (ID)'!$A$3:$A$5000,$G$4:$G$7322,'IMPORTBFT (ID)'!$B$3:$B$5000)</f>
        <v>0</v>
      </c>
      <c r="J4905" s="72"/>
      <c r="K4905" s="18" t="str">
        <f t="shared" ca="1" si="0"/>
        <v>-</v>
      </c>
      <c r="L4905" s="19" t="e">
        <f>IF(G4905=#REF!,#REF!,"FALSO")</f>
        <v>#REF!</v>
      </c>
      <c r="M4905" s="75"/>
      <c r="N4905" s="76"/>
    </row>
    <row r="4906" spans="1:14" ht="15">
      <c r="A4906" s="80"/>
      <c r="B4906" s="81"/>
      <c r="C4906" s="69"/>
      <c r="D4906" s="69"/>
      <c r="E4906" s="69"/>
      <c r="F4906" s="69"/>
      <c r="G4906" s="82"/>
      <c r="H4906" s="78"/>
      <c r="I4906" s="28">
        <f ca="1">SUMIF('IMPORTBFT (ID)'!$A$3:$A$5000,$G$4:$G$7322,'IMPORTBFT (ID)'!$B$3:$B$5000)</f>
        <v>0</v>
      </c>
      <c r="J4906" s="72"/>
      <c r="K4906" s="18" t="str">
        <f t="shared" ca="1" si="0"/>
        <v>-</v>
      </c>
      <c r="L4906" s="19" t="e">
        <f>IF(G4906=#REF!,#REF!,"FALSO")</f>
        <v>#REF!</v>
      </c>
      <c r="M4906" s="75"/>
      <c r="N4906" s="76"/>
    </row>
    <row r="4907" spans="1:14" ht="15">
      <c r="A4907" s="80"/>
      <c r="B4907" s="81"/>
      <c r="C4907" s="69"/>
      <c r="D4907" s="69"/>
      <c r="E4907" s="69"/>
      <c r="F4907" s="69"/>
      <c r="G4907" s="82"/>
      <c r="H4907" s="78"/>
      <c r="I4907" s="28">
        <f ca="1">SUMIF('IMPORTBFT (ID)'!$A$3:$A$5000,$G$4:$G$7322,'IMPORTBFT (ID)'!$B$3:$B$5000)</f>
        <v>0</v>
      </c>
      <c r="J4907" s="72"/>
      <c r="K4907" s="18" t="str">
        <f t="shared" ca="1" si="0"/>
        <v>-</v>
      </c>
      <c r="L4907" s="19" t="e">
        <f>IF(G4907=#REF!,#REF!,"FALSO")</f>
        <v>#REF!</v>
      </c>
      <c r="M4907" s="75"/>
      <c r="N4907" s="76"/>
    </row>
    <row r="4908" spans="1:14" ht="15">
      <c r="A4908" s="80"/>
      <c r="B4908" s="81"/>
      <c r="C4908" s="69"/>
      <c r="D4908" s="69"/>
      <c r="E4908" s="69"/>
      <c r="F4908" s="69"/>
      <c r="G4908" s="82"/>
      <c r="H4908" s="78"/>
      <c r="I4908" s="28">
        <f ca="1">SUMIF('IMPORTBFT (ID)'!$A$3:$A$5000,$G$4:$G$7322,'IMPORTBFT (ID)'!$B$3:$B$5000)</f>
        <v>0</v>
      </c>
      <c r="J4908" s="72"/>
      <c r="K4908" s="18" t="str">
        <f t="shared" ca="1" si="0"/>
        <v>-</v>
      </c>
      <c r="L4908" s="19" t="e">
        <f>IF(G4908=#REF!,#REF!,"FALSO")</f>
        <v>#REF!</v>
      </c>
      <c r="M4908" s="75"/>
      <c r="N4908" s="76"/>
    </row>
    <row r="4909" spans="1:14" ht="15">
      <c r="A4909" s="80"/>
      <c r="B4909" s="81"/>
      <c r="C4909" s="69"/>
      <c r="D4909" s="69"/>
      <c r="E4909" s="69"/>
      <c r="F4909" s="69"/>
      <c r="G4909" s="82"/>
      <c r="H4909" s="78"/>
      <c r="I4909" s="28">
        <f ca="1">SUMIF('IMPORTBFT (ID)'!$A$3:$A$5000,$G$4:$G$7322,'IMPORTBFT (ID)'!$B$3:$B$5000)</f>
        <v>0</v>
      </c>
      <c r="J4909" s="72"/>
      <c r="K4909" s="18" t="str">
        <f t="shared" ca="1" si="0"/>
        <v>-</v>
      </c>
      <c r="L4909" s="19" t="e">
        <f>IF(G4909=#REF!,#REF!,"FALSO")</f>
        <v>#REF!</v>
      </c>
      <c r="M4909" s="75"/>
      <c r="N4909" s="76"/>
    </row>
    <row r="4910" spans="1:14" ht="15">
      <c r="A4910" s="80"/>
      <c r="B4910" s="81"/>
      <c r="C4910" s="69"/>
      <c r="D4910" s="69"/>
      <c r="E4910" s="69"/>
      <c r="F4910" s="69"/>
      <c r="G4910" s="82"/>
      <c r="H4910" s="78"/>
      <c r="I4910" s="28">
        <f ca="1">SUMIF('IMPORTBFT (ID)'!$A$3:$A$5000,$G$4:$G$7322,'IMPORTBFT (ID)'!$B$3:$B$5000)</f>
        <v>0</v>
      </c>
      <c r="J4910" s="72"/>
      <c r="K4910" s="18" t="str">
        <f t="shared" ca="1" si="0"/>
        <v>-</v>
      </c>
      <c r="L4910" s="19" t="e">
        <f>IF(G4910=#REF!,#REF!,"FALSO")</f>
        <v>#REF!</v>
      </c>
      <c r="M4910" s="75"/>
      <c r="N4910" s="76"/>
    </row>
    <row r="4911" spans="1:14" ht="15">
      <c r="A4911" s="80"/>
      <c r="B4911" s="81"/>
      <c r="C4911" s="69"/>
      <c r="D4911" s="69"/>
      <c r="E4911" s="69"/>
      <c r="F4911" s="69"/>
      <c r="G4911" s="82"/>
      <c r="H4911" s="78"/>
      <c r="I4911" s="28">
        <f ca="1">SUMIF('IMPORTBFT (ID)'!$A$3:$A$5000,$G$4:$G$7322,'IMPORTBFT (ID)'!$B$3:$B$5000)</f>
        <v>0</v>
      </c>
      <c r="J4911" s="72"/>
      <c r="K4911" s="18" t="str">
        <f t="shared" ca="1" si="0"/>
        <v>-</v>
      </c>
      <c r="L4911" s="19" t="e">
        <f>IF(G4911=#REF!,#REF!,"FALSO")</f>
        <v>#REF!</v>
      </c>
      <c r="M4911" s="75"/>
      <c r="N4911" s="76"/>
    </row>
    <row r="4912" spans="1:14" ht="15">
      <c r="A4912" s="80"/>
      <c r="B4912" s="81"/>
      <c r="C4912" s="69"/>
      <c r="D4912" s="69"/>
      <c r="E4912" s="69"/>
      <c r="F4912" s="69"/>
      <c r="G4912" s="82"/>
      <c r="H4912" s="78"/>
      <c r="I4912" s="28">
        <f ca="1">SUMIF('IMPORTBFT (ID)'!$A$3:$A$5000,$G$4:$G$7322,'IMPORTBFT (ID)'!$B$3:$B$5000)</f>
        <v>0</v>
      </c>
      <c r="J4912" s="72"/>
      <c r="K4912" s="18" t="str">
        <f t="shared" ca="1" si="0"/>
        <v>-</v>
      </c>
      <c r="L4912" s="19" t="e">
        <f>IF(G4912=#REF!,#REF!,"FALSO")</f>
        <v>#REF!</v>
      </c>
      <c r="M4912" s="75"/>
      <c r="N4912" s="76"/>
    </row>
    <row r="4913" spans="1:14" ht="15">
      <c r="A4913" s="80"/>
      <c r="B4913" s="81"/>
      <c r="C4913" s="69"/>
      <c r="D4913" s="69"/>
      <c r="E4913" s="69"/>
      <c r="F4913" s="69"/>
      <c r="G4913" s="82"/>
      <c r="H4913" s="78"/>
      <c r="I4913" s="28">
        <f ca="1">SUMIF('IMPORTBFT (ID)'!$A$3:$A$5000,$G$4:$G$7322,'IMPORTBFT (ID)'!$B$3:$B$5000)</f>
        <v>0</v>
      </c>
      <c r="J4913" s="72"/>
      <c r="K4913" s="18" t="str">
        <f t="shared" ca="1" si="0"/>
        <v>-</v>
      </c>
      <c r="L4913" s="19" t="e">
        <f>IF(G4913=#REF!,#REF!,"FALSO")</f>
        <v>#REF!</v>
      </c>
      <c r="M4913" s="75"/>
      <c r="N4913" s="76"/>
    </row>
    <row r="4914" spans="1:14" ht="15">
      <c r="A4914" s="80"/>
      <c r="B4914" s="81"/>
      <c r="C4914" s="69"/>
      <c r="D4914" s="69"/>
      <c r="E4914" s="69"/>
      <c r="F4914" s="69"/>
      <c r="G4914" s="82"/>
      <c r="H4914" s="78"/>
      <c r="I4914" s="28">
        <f ca="1">SUMIF('IMPORTBFT (ID)'!$A$3:$A$5000,$G$4:$G$7322,'IMPORTBFT (ID)'!$B$3:$B$5000)</f>
        <v>0</v>
      </c>
      <c r="J4914" s="72"/>
      <c r="K4914" s="18" t="str">
        <f t="shared" ca="1" si="0"/>
        <v>-</v>
      </c>
      <c r="L4914" s="19" t="e">
        <f>IF(G4914=#REF!,#REF!,"FALSO")</f>
        <v>#REF!</v>
      </c>
      <c r="M4914" s="75"/>
      <c r="N4914" s="76"/>
    </row>
    <row r="4915" spans="1:14" ht="15">
      <c r="A4915" s="80"/>
      <c r="B4915" s="81"/>
      <c r="C4915" s="69"/>
      <c r="D4915" s="69"/>
      <c r="E4915" s="69"/>
      <c r="F4915" s="69"/>
      <c r="G4915" s="82"/>
      <c r="H4915" s="78"/>
      <c r="I4915" s="28">
        <f ca="1">SUMIF('IMPORTBFT (ID)'!$A$3:$A$5000,$G$4:$G$7322,'IMPORTBFT (ID)'!$B$3:$B$5000)</f>
        <v>0</v>
      </c>
      <c r="J4915" s="72"/>
      <c r="K4915" s="18" t="str">
        <f t="shared" ca="1" si="0"/>
        <v>-</v>
      </c>
      <c r="L4915" s="19" t="e">
        <f>IF(G4915=#REF!,#REF!,"FALSO")</f>
        <v>#REF!</v>
      </c>
      <c r="M4915" s="75"/>
      <c r="N4915" s="76"/>
    </row>
    <row r="4916" spans="1:14" ht="15">
      <c r="A4916" s="80"/>
      <c r="B4916" s="81"/>
      <c r="C4916" s="69"/>
      <c r="D4916" s="69"/>
      <c r="E4916" s="69"/>
      <c r="F4916" s="69"/>
      <c r="G4916" s="82"/>
      <c r="H4916" s="78"/>
      <c r="I4916" s="28">
        <f ca="1">SUMIF('IMPORTBFT (ID)'!$A$3:$A$5000,$G$4:$G$7322,'IMPORTBFT (ID)'!$B$3:$B$5000)</f>
        <v>0</v>
      </c>
      <c r="J4916" s="72"/>
      <c r="K4916" s="18" t="str">
        <f t="shared" ca="1" si="0"/>
        <v>-</v>
      </c>
      <c r="L4916" s="19" t="e">
        <f>IF(G4916=#REF!,#REF!,"FALSO")</f>
        <v>#REF!</v>
      </c>
      <c r="M4916" s="75"/>
      <c r="N4916" s="76"/>
    </row>
    <row r="4917" spans="1:14" ht="15">
      <c r="A4917" s="80"/>
      <c r="B4917" s="81"/>
      <c r="C4917" s="69"/>
      <c r="D4917" s="69"/>
      <c r="E4917" s="69"/>
      <c r="F4917" s="69"/>
      <c r="G4917" s="82"/>
      <c r="H4917" s="78"/>
      <c r="I4917" s="28">
        <f ca="1">SUMIF('IMPORTBFT (ID)'!$A$3:$A$5000,$G$4:$G$7322,'IMPORTBFT (ID)'!$B$3:$B$5000)</f>
        <v>0</v>
      </c>
      <c r="J4917" s="72"/>
      <c r="K4917" s="18" t="str">
        <f t="shared" ca="1" si="0"/>
        <v>-</v>
      </c>
      <c r="L4917" s="19" t="e">
        <f>IF(G4917=#REF!,#REF!,"FALSO")</f>
        <v>#REF!</v>
      </c>
      <c r="M4917" s="75"/>
      <c r="N4917" s="76"/>
    </row>
    <row r="4918" spans="1:14" ht="15">
      <c r="A4918" s="80"/>
      <c r="B4918" s="81"/>
      <c r="C4918" s="69"/>
      <c r="D4918" s="69"/>
      <c r="E4918" s="69"/>
      <c r="F4918" s="69"/>
      <c r="G4918" s="82"/>
      <c r="H4918" s="78"/>
      <c r="I4918" s="28">
        <f ca="1">SUMIF('IMPORTBFT (ID)'!$A$3:$A$5000,$G$4:$G$7322,'IMPORTBFT (ID)'!$B$3:$B$5000)</f>
        <v>0</v>
      </c>
      <c r="J4918" s="72"/>
      <c r="K4918" s="18" t="str">
        <f t="shared" ca="1" si="0"/>
        <v>-</v>
      </c>
      <c r="L4918" s="19" t="e">
        <f>IF(G4918=#REF!,#REF!,"FALSO")</f>
        <v>#REF!</v>
      </c>
      <c r="M4918" s="75"/>
      <c r="N4918" s="76"/>
    </row>
    <row r="4919" spans="1:14" ht="15">
      <c r="A4919" s="80"/>
      <c r="B4919" s="81"/>
      <c r="C4919" s="69"/>
      <c r="D4919" s="69"/>
      <c r="E4919" s="69"/>
      <c r="F4919" s="69"/>
      <c r="G4919" s="82"/>
      <c r="H4919" s="78"/>
      <c r="I4919" s="28">
        <f ca="1">SUMIF('IMPORTBFT (ID)'!$A$3:$A$5000,$G$4:$G$7322,'IMPORTBFT (ID)'!$B$3:$B$5000)</f>
        <v>0</v>
      </c>
      <c r="J4919" s="72"/>
      <c r="K4919" s="18" t="str">
        <f t="shared" ca="1" si="0"/>
        <v>-</v>
      </c>
      <c r="L4919" s="19" t="e">
        <f>IF(G4919=#REF!,#REF!,"FALSO")</f>
        <v>#REF!</v>
      </c>
      <c r="M4919" s="75"/>
      <c r="N4919" s="76"/>
    </row>
    <row r="4920" spans="1:14" ht="15">
      <c r="A4920" s="80"/>
      <c r="B4920" s="81"/>
      <c r="C4920" s="69"/>
      <c r="D4920" s="69"/>
      <c r="E4920" s="69"/>
      <c r="F4920" s="69"/>
      <c r="G4920" s="82"/>
      <c r="H4920" s="78"/>
      <c r="I4920" s="28">
        <f ca="1">SUMIF('IMPORTBFT (ID)'!$A$3:$A$5000,$G$4:$G$7322,'IMPORTBFT (ID)'!$B$3:$B$5000)</f>
        <v>0</v>
      </c>
      <c r="J4920" s="72"/>
      <c r="K4920" s="18" t="str">
        <f t="shared" ca="1" si="0"/>
        <v>-</v>
      </c>
      <c r="L4920" s="19" t="e">
        <f>IF(G4920=#REF!,#REF!,"FALSO")</f>
        <v>#REF!</v>
      </c>
      <c r="M4920" s="75"/>
      <c r="N4920" s="76"/>
    </row>
    <row r="4921" spans="1:14" ht="15">
      <c r="A4921" s="80"/>
      <c r="B4921" s="81"/>
      <c r="C4921" s="69"/>
      <c r="D4921" s="69"/>
      <c r="E4921" s="69"/>
      <c r="F4921" s="69"/>
      <c r="G4921" s="82"/>
      <c r="H4921" s="78"/>
      <c r="I4921" s="28">
        <f ca="1">SUMIF('IMPORTBFT (ID)'!$A$3:$A$5000,$G$4:$G$7322,'IMPORTBFT (ID)'!$B$3:$B$5000)</f>
        <v>0</v>
      </c>
      <c r="J4921" s="72"/>
      <c r="K4921" s="18" t="str">
        <f t="shared" ca="1" si="0"/>
        <v>-</v>
      </c>
      <c r="L4921" s="19" t="e">
        <f>IF(G4921=#REF!,#REF!,"FALSO")</f>
        <v>#REF!</v>
      </c>
      <c r="M4921" s="75"/>
      <c r="N4921" s="76"/>
    </row>
    <row r="4922" spans="1:14" ht="15">
      <c r="A4922" s="80"/>
      <c r="B4922" s="81"/>
      <c r="C4922" s="69"/>
      <c r="D4922" s="69"/>
      <c r="E4922" s="69"/>
      <c r="F4922" s="69"/>
      <c r="G4922" s="82"/>
      <c r="H4922" s="78"/>
      <c r="I4922" s="28">
        <f ca="1">SUMIF('IMPORTBFT (ID)'!$A$3:$A$5000,$G$4:$G$7322,'IMPORTBFT (ID)'!$B$3:$B$5000)</f>
        <v>0</v>
      </c>
      <c r="J4922" s="72"/>
      <c r="K4922" s="18" t="str">
        <f t="shared" ca="1" si="0"/>
        <v>-</v>
      </c>
      <c r="L4922" s="19" t="e">
        <f>IF(G4922=#REF!,#REF!,"FALSO")</f>
        <v>#REF!</v>
      </c>
      <c r="M4922" s="75"/>
      <c r="N4922" s="76"/>
    </row>
    <row r="4923" spans="1:14" ht="15">
      <c r="A4923" s="80"/>
      <c r="B4923" s="81"/>
      <c r="C4923" s="69"/>
      <c r="D4923" s="69"/>
      <c r="E4923" s="69"/>
      <c r="F4923" s="69"/>
      <c r="G4923" s="82"/>
      <c r="H4923" s="78"/>
      <c r="I4923" s="28">
        <f ca="1">SUMIF('IMPORTBFT (ID)'!$A$3:$A$5000,$G$4:$G$7322,'IMPORTBFT (ID)'!$B$3:$B$5000)</f>
        <v>0</v>
      </c>
      <c r="J4923" s="72"/>
      <c r="K4923" s="18" t="str">
        <f t="shared" ca="1" si="0"/>
        <v>-</v>
      </c>
      <c r="L4923" s="19" t="e">
        <f>IF(G4923=#REF!,#REF!,"FALSO")</f>
        <v>#REF!</v>
      </c>
      <c r="M4923" s="75"/>
      <c r="N4923" s="76"/>
    </row>
    <row r="4924" spans="1:14" ht="15">
      <c r="A4924" s="80"/>
      <c r="B4924" s="81"/>
      <c r="C4924" s="69"/>
      <c r="D4924" s="69"/>
      <c r="E4924" s="69"/>
      <c r="F4924" s="69"/>
      <c r="G4924" s="82"/>
      <c r="H4924" s="78"/>
      <c r="I4924" s="28">
        <f ca="1">SUMIF('IMPORTBFT (ID)'!$A$3:$A$5000,$G$4:$G$7322,'IMPORTBFT (ID)'!$B$3:$B$5000)</f>
        <v>0</v>
      </c>
      <c r="J4924" s="72"/>
      <c r="K4924" s="18" t="str">
        <f t="shared" ca="1" si="0"/>
        <v>-</v>
      </c>
      <c r="L4924" s="19" t="e">
        <f>IF(G4924=#REF!,#REF!,"FALSO")</f>
        <v>#REF!</v>
      </c>
      <c r="M4924" s="75"/>
      <c r="N4924" s="76"/>
    </row>
    <row r="4925" spans="1:14" ht="15">
      <c r="A4925" s="80"/>
      <c r="B4925" s="81"/>
      <c r="C4925" s="69"/>
      <c r="D4925" s="69"/>
      <c r="E4925" s="69"/>
      <c r="F4925" s="69"/>
      <c r="G4925" s="82"/>
      <c r="H4925" s="78"/>
      <c r="I4925" s="28">
        <f ca="1">SUMIF('IMPORTBFT (ID)'!$A$3:$A$5000,$G$4:$G$7322,'IMPORTBFT (ID)'!$B$3:$B$5000)</f>
        <v>0</v>
      </c>
      <c r="J4925" s="72"/>
      <c r="K4925" s="18" t="str">
        <f t="shared" ca="1" si="0"/>
        <v>-</v>
      </c>
      <c r="L4925" s="19" t="e">
        <f>IF(G4925=#REF!,#REF!,"FALSO")</f>
        <v>#REF!</v>
      </c>
      <c r="M4925" s="75"/>
      <c r="N4925" s="76"/>
    </row>
    <row r="4926" spans="1:14" ht="15">
      <c r="A4926" s="80"/>
      <c r="B4926" s="81"/>
      <c r="C4926" s="69"/>
      <c r="D4926" s="69"/>
      <c r="E4926" s="69"/>
      <c r="F4926" s="69"/>
      <c r="G4926" s="82"/>
      <c r="H4926" s="78"/>
      <c r="I4926" s="28">
        <f ca="1">SUMIF('IMPORTBFT (ID)'!$A$3:$A$5000,$G$4:$G$7322,'IMPORTBFT (ID)'!$B$3:$B$5000)</f>
        <v>0</v>
      </c>
      <c r="J4926" s="72"/>
      <c r="K4926" s="18" t="str">
        <f t="shared" ca="1" si="0"/>
        <v>-</v>
      </c>
      <c r="L4926" s="19" t="e">
        <f>IF(G4926=#REF!,#REF!,"FALSO")</f>
        <v>#REF!</v>
      </c>
      <c r="M4926" s="75"/>
      <c r="N4926" s="76"/>
    </row>
    <row r="4927" spans="1:14" ht="15">
      <c r="A4927" s="80"/>
      <c r="B4927" s="81"/>
      <c r="C4927" s="69"/>
      <c r="D4927" s="69"/>
      <c r="E4927" s="69"/>
      <c r="F4927" s="69"/>
      <c r="G4927" s="82"/>
      <c r="H4927" s="78"/>
      <c r="I4927" s="28">
        <f ca="1">SUMIF('IMPORTBFT (ID)'!$A$3:$A$5000,$G$4:$G$7322,'IMPORTBFT (ID)'!$B$3:$B$5000)</f>
        <v>0</v>
      </c>
      <c r="J4927" s="72"/>
      <c r="K4927" s="18" t="str">
        <f t="shared" ca="1" si="0"/>
        <v>-</v>
      </c>
      <c r="L4927" s="19" t="e">
        <f>IF(G4927=#REF!,#REF!,"FALSO")</f>
        <v>#REF!</v>
      </c>
      <c r="M4927" s="75"/>
      <c r="N4927" s="76"/>
    </row>
    <row r="4928" spans="1:14" ht="15">
      <c r="A4928" s="80"/>
      <c r="B4928" s="81"/>
      <c r="C4928" s="69"/>
      <c r="D4928" s="69"/>
      <c r="E4928" s="69"/>
      <c r="F4928" s="69"/>
      <c r="G4928" s="82"/>
      <c r="H4928" s="78"/>
      <c r="I4928" s="28">
        <f ca="1">SUMIF('IMPORTBFT (ID)'!$A$3:$A$5000,$G$4:$G$7322,'IMPORTBFT (ID)'!$B$3:$B$5000)</f>
        <v>0</v>
      </c>
      <c r="J4928" s="72"/>
      <c r="K4928" s="18" t="str">
        <f t="shared" ca="1" si="0"/>
        <v>-</v>
      </c>
      <c r="L4928" s="19" t="e">
        <f>IF(G4928=#REF!,#REF!,"FALSO")</f>
        <v>#REF!</v>
      </c>
      <c r="M4928" s="75"/>
      <c r="N4928" s="76"/>
    </row>
    <row r="4929" spans="1:14" ht="15">
      <c r="A4929" s="80"/>
      <c r="B4929" s="81"/>
      <c r="C4929" s="69"/>
      <c r="D4929" s="69"/>
      <c r="E4929" s="69"/>
      <c r="F4929" s="69"/>
      <c r="G4929" s="82"/>
      <c r="H4929" s="78"/>
      <c r="I4929" s="28">
        <f ca="1">SUMIF('IMPORTBFT (ID)'!$A$3:$A$5000,$G$4:$G$7322,'IMPORTBFT (ID)'!$B$3:$B$5000)</f>
        <v>0</v>
      </c>
      <c r="J4929" s="72"/>
      <c r="K4929" s="18" t="str">
        <f t="shared" ca="1" si="0"/>
        <v>-</v>
      </c>
      <c r="L4929" s="19" t="e">
        <f>IF(G4929=#REF!,#REF!,"FALSO")</f>
        <v>#REF!</v>
      </c>
      <c r="M4929" s="75"/>
      <c r="N4929" s="76"/>
    </row>
    <row r="4930" spans="1:14" ht="15">
      <c r="A4930" s="80"/>
      <c r="B4930" s="81"/>
      <c r="C4930" s="69"/>
      <c r="D4930" s="69"/>
      <c r="E4930" s="69"/>
      <c r="F4930" s="69"/>
      <c r="G4930" s="82"/>
      <c r="H4930" s="78"/>
      <c r="I4930" s="28">
        <f ca="1">SUMIF('IMPORTBFT (ID)'!$A$3:$A$5000,$G$4:$G$7322,'IMPORTBFT (ID)'!$B$3:$B$5000)</f>
        <v>0</v>
      </c>
      <c r="J4930" s="72"/>
      <c r="K4930" s="18" t="str">
        <f t="shared" ca="1" si="0"/>
        <v>-</v>
      </c>
      <c r="L4930" s="19" t="e">
        <f>IF(G4930=#REF!,#REF!,"FALSO")</f>
        <v>#REF!</v>
      </c>
      <c r="M4930" s="75"/>
      <c r="N4930" s="76"/>
    </row>
    <row r="4931" spans="1:14" ht="15">
      <c r="A4931" s="80"/>
      <c r="B4931" s="81"/>
      <c r="C4931" s="69"/>
      <c r="D4931" s="69"/>
      <c r="E4931" s="69"/>
      <c r="F4931" s="69"/>
      <c r="G4931" s="82"/>
      <c r="H4931" s="78"/>
      <c r="I4931" s="28">
        <f ca="1">SUMIF('IMPORTBFT (ID)'!$A$3:$A$5000,$G$4:$G$7322,'IMPORTBFT (ID)'!$B$3:$B$5000)</f>
        <v>0</v>
      </c>
      <c r="J4931" s="72"/>
      <c r="K4931" s="18" t="str">
        <f t="shared" ca="1" si="0"/>
        <v>-</v>
      </c>
      <c r="L4931" s="19" t="e">
        <f>IF(G4931=#REF!,#REF!,"FALSO")</f>
        <v>#REF!</v>
      </c>
      <c r="M4931" s="75"/>
      <c r="N4931" s="76"/>
    </row>
    <row r="4932" spans="1:14" ht="15">
      <c r="A4932" s="80"/>
      <c r="B4932" s="81"/>
      <c r="C4932" s="69"/>
      <c r="D4932" s="69"/>
      <c r="E4932" s="69"/>
      <c r="F4932" s="69"/>
      <c r="G4932" s="82"/>
      <c r="H4932" s="78"/>
      <c r="I4932" s="28">
        <f ca="1">SUMIF('IMPORTBFT (ID)'!$A$3:$A$5000,$G$4:$G$7322,'IMPORTBFT (ID)'!$B$3:$B$5000)</f>
        <v>0</v>
      </c>
      <c r="J4932" s="72"/>
      <c r="K4932" s="18" t="str">
        <f t="shared" ca="1" si="0"/>
        <v>-</v>
      </c>
      <c r="L4932" s="19" t="e">
        <f>IF(G4932=#REF!,#REF!,"FALSO")</f>
        <v>#REF!</v>
      </c>
      <c r="M4932" s="75"/>
      <c r="N4932" s="76"/>
    </row>
    <row r="4933" spans="1:14" ht="15">
      <c r="A4933" s="80"/>
      <c r="B4933" s="81"/>
      <c r="C4933" s="69"/>
      <c r="D4933" s="69"/>
      <c r="E4933" s="69"/>
      <c r="F4933" s="69"/>
      <c r="G4933" s="82"/>
      <c r="H4933" s="78"/>
      <c r="I4933" s="28">
        <f ca="1">SUMIF('IMPORTBFT (ID)'!$A$3:$A$5000,$G$4:$G$7322,'IMPORTBFT (ID)'!$B$3:$B$5000)</f>
        <v>0</v>
      </c>
      <c r="J4933" s="72"/>
      <c r="K4933" s="18" t="str">
        <f t="shared" ca="1" si="0"/>
        <v>-</v>
      </c>
      <c r="L4933" s="19" t="e">
        <f>IF(G4933=#REF!,#REF!,"FALSO")</f>
        <v>#REF!</v>
      </c>
      <c r="M4933" s="75"/>
      <c r="N4933" s="76"/>
    </row>
    <row r="4934" spans="1:14" ht="15">
      <c r="A4934" s="80"/>
      <c r="B4934" s="81"/>
      <c r="C4934" s="69"/>
      <c r="D4934" s="69"/>
      <c r="E4934" s="69"/>
      <c r="F4934" s="69"/>
      <c r="G4934" s="82"/>
      <c r="H4934" s="78"/>
      <c r="I4934" s="28">
        <f ca="1">SUMIF('IMPORTBFT (ID)'!$A$3:$A$5000,$G$4:$G$7322,'IMPORTBFT (ID)'!$B$3:$B$5000)</f>
        <v>0</v>
      </c>
      <c r="J4934" s="72"/>
      <c r="K4934" s="18" t="str">
        <f t="shared" ca="1" si="0"/>
        <v>-</v>
      </c>
      <c r="L4934" s="19" t="e">
        <f>IF(G4934=#REF!,#REF!,"FALSO")</f>
        <v>#REF!</v>
      </c>
      <c r="M4934" s="75"/>
      <c r="N4934" s="76"/>
    </row>
    <row r="4935" spans="1:14" ht="15">
      <c r="A4935" s="80"/>
      <c r="B4935" s="81"/>
      <c r="C4935" s="69"/>
      <c r="D4935" s="69"/>
      <c r="E4935" s="69"/>
      <c r="F4935" s="69"/>
      <c r="G4935" s="82"/>
      <c r="H4935" s="78"/>
      <c r="I4935" s="28">
        <f ca="1">SUMIF('IMPORTBFT (ID)'!$A$3:$A$5000,$G$4:$G$7322,'IMPORTBFT (ID)'!$B$3:$B$5000)</f>
        <v>0</v>
      </c>
      <c r="J4935" s="72"/>
      <c r="K4935" s="18" t="str">
        <f t="shared" ca="1" si="0"/>
        <v>-</v>
      </c>
      <c r="L4935" s="19" t="e">
        <f>IF(G4935=#REF!,#REF!,"FALSO")</f>
        <v>#REF!</v>
      </c>
      <c r="M4935" s="75"/>
      <c r="N4935" s="76"/>
    </row>
    <row r="4936" spans="1:14" ht="15">
      <c r="A4936" s="80"/>
      <c r="B4936" s="81"/>
      <c r="C4936" s="69"/>
      <c r="D4936" s="69"/>
      <c r="E4936" s="69"/>
      <c r="F4936" s="69"/>
      <c r="G4936" s="82"/>
      <c r="H4936" s="78"/>
      <c r="I4936" s="28">
        <f ca="1">SUMIF('IMPORTBFT (ID)'!$A$3:$A$5000,$G$4:$G$7322,'IMPORTBFT (ID)'!$B$3:$B$5000)</f>
        <v>0</v>
      </c>
      <c r="J4936" s="72"/>
      <c r="K4936" s="18" t="str">
        <f t="shared" ca="1" si="0"/>
        <v>-</v>
      </c>
      <c r="L4936" s="19" t="e">
        <f>IF(G4936=#REF!,#REF!,"FALSO")</f>
        <v>#REF!</v>
      </c>
      <c r="M4936" s="75"/>
      <c r="N4936" s="76"/>
    </row>
    <row r="4937" spans="1:14" ht="15">
      <c r="A4937" s="80"/>
      <c r="B4937" s="81"/>
      <c r="C4937" s="69"/>
      <c r="D4937" s="69"/>
      <c r="E4937" s="69"/>
      <c r="F4937" s="69"/>
      <c r="G4937" s="82"/>
      <c r="H4937" s="78"/>
      <c r="I4937" s="28">
        <f ca="1">SUMIF('IMPORTBFT (ID)'!$A$3:$A$5000,$G$4:$G$7322,'IMPORTBFT (ID)'!$B$3:$B$5000)</f>
        <v>0</v>
      </c>
      <c r="J4937" s="72"/>
      <c r="K4937" s="18" t="str">
        <f t="shared" ca="1" si="0"/>
        <v>-</v>
      </c>
      <c r="L4937" s="19" t="e">
        <f>IF(G4937=#REF!,#REF!,"FALSO")</f>
        <v>#REF!</v>
      </c>
      <c r="M4937" s="75"/>
      <c r="N4937" s="76"/>
    </row>
    <row r="4938" spans="1:14" ht="15">
      <c r="A4938" s="80"/>
      <c r="B4938" s="81"/>
      <c r="C4938" s="69"/>
      <c r="D4938" s="69"/>
      <c r="E4938" s="69"/>
      <c r="F4938" s="69"/>
      <c r="G4938" s="82"/>
      <c r="H4938" s="78"/>
      <c r="I4938" s="28">
        <f ca="1">SUMIF('IMPORTBFT (ID)'!$A$3:$A$5000,$G$4:$G$7322,'IMPORTBFT (ID)'!$B$3:$B$5000)</f>
        <v>0</v>
      </c>
      <c r="J4938" s="72"/>
      <c r="K4938" s="18" t="str">
        <f t="shared" ca="1" si="0"/>
        <v>-</v>
      </c>
      <c r="L4938" s="19" t="e">
        <f>IF(G4938=#REF!,#REF!,"FALSO")</f>
        <v>#REF!</v>
      </c>
      <c r="M4938" s="75"/>
      <c r="N4938" s="76"/>
    </row>
    <row r="4939" spans="1:14" ht="15">
      <c r="A4939" s="80"/>
      <c r="B4939" s="81"/>
      <c r="C4939" s="69"/>
      <c r="D4939" s="69"/>
      <c r="E4939" s="69"/>
      <c r="F4939" s="69"/>
      <c r="G4939" s="82"/>
      <c r="H4939" s="78"/>
      <c r="I4939" s="28">
        <f ca="1">SUMIF('IMPORTBFT (ID)'!$A$3:$A$5000,$G$4:$G$7322,'IMPORTBFT (ID)'!$B$3:$B$5000)</f>
        <v>0</v>
      </c>
      <c r="J4939" s="72"/>
      <c r="K4939" s="18" t="str">
        <f t="shared" ca="1" si="0"/>
        <v>-</v>
      </c>
      <c r="L4939" s="19" t="e">
        <f>IF(G4939=#REF!,#REF!,"FALSO")</f>
        <v>#REF!</v>
      </c>
      <c r="M4939" s="75"/>
      <c r="N4939" s="76"/>
    </row>
    <row r="4940" spans="1:14" ht="15">
      <c r="A4940" s="80"/>
      <c r="B4940" s="81"/>
      <c r="C4940" s="69"/>
      <c r="D4940" s="69"/>
      <c r="E4940" s="69"/>
      <c r="F4940" s="69"/>
      <c r="G4940" s="82"/>
      <c r="H4940" s="78"/>
      <c r="I4940" s="28">
        <f ca="1">SUMIF('IMPORTBFT (ID)'!$A$3:$A$5000,$G$4:$G$7322,'IMPORTBFT (ID)'!$B$3:$B$5000)</f>
        <v>0</v>
      </c>
      <c r="J4940" s="72"/>
      <c r="K4940" s="18" t="str">
        <f t="shared" ca="1" si="0"/>
        <v>-</v>
      </c>
      <c r="L4940" s="19" t="e">
        <f>IF(G4940=#REF!,#REF!,"FALSO")</f>
        <v>#REF!</v>
      </c>
      <c r="M4940" s="75"/>
      <c r="N4940" s="76"/>
    </row>
    <row r="4941" spans="1:14" ht="15">
      <c r="A4941" s="80"/>
      <c r="B4941" s="81"/>
      <c r="C4941" s="69"/>
      <c r="D4941" s="69"/>
      <c r="E4941" s="69"/>
      <c r="F4941" s="69"/>
      <c r="G4941" s="82"/>
      <c r="H4941" s="78"/>
      <c r="I4941" s="28">
        <f ca="1">SUMIF('IMPORTBFT (ID)'!$A$3:$A$5000,$G$4:$G$7322,'IMPORTBFT (ID)'!$B$3:$B$5000)</f>
        <v>0</v>
      </c>
      <c r="J4941" s="72"/>
      <c r="K4941" s="18" t="str">
        <f t="shared" ca="1" si="0"/>
        <v>-</v>
      </c>
      <c r="L4941" s="19" t="e">
        <f>IF(G4941=#REF!,#REF!,"FALSO")</f>
        <v>#REF!</v>
      </c>
      <c r="M4941" s="75"/>
      <c r="N4941" s="76"/>
    </row>
    <row r="4942" spans="1:14" ht="15">
      <c r="A4942" s="80"/>
      <c r="B4942" s="81"/>
      <c r="C4942" s="69"/>
      <c r="D4942" s="69"/>
      <c r="E4942" s="69"/>
      <c r="F4942" s="69"/>
      <c r="G4942" s="82"/>
      <c r="H4942" s="78"/>
      <c r="I4942" s="28">
        <f ca="1">SUMIF('IMPORTBFT (ID)'!$A$3:$A$5000,$G$4:$G$7322,'IMPORTBFT (ID)'!$B$3:$B$5000)</f>
        <v>0</v>
      </c>
      <c r="J4942" s="72"/>
      <c r="K4942" s="18" t="str">
        <f t="shared" ca="1" si="0"/>
        <v>-</v>
      </c>
      <c r="L4942" s="19" t="e">
        <f>IF(G4942=#REF!,#REF!,"FALSO")</f>
        <v>#REF!</v>
      </c>
      <c r="M4942" s="75"/>
      <c r="N4942" s="76"/>
    </row>
    <row r="4943" spans="1:14" ht="15">
      <c r="A4943" s="80"/>
      <c r="B4943" s="81"/>
      <c r="C4943" s="69"/>
      <c r="D4943" s="69"/>
      <c r="E4943" s="69"/>
      <c r="F4943" s="69"/>
      <c r="G4943" s="82"/>
      <c r="H4943" s="78"/>
      <c r="I4943" s="28">
        <f ca="1">SUMIF('IMPORTBFT (ID)'!$A$3:$A$5000,$G$4:$G$7322,'IMPORTBFT (ID)'!$B$3:$B$5000)</f>
        <v>0</v>
      </c>
      <c r="J4943" s="72"/>
      <c r="K4943" s="18" t="str">
        <f t="shared" ca="1" si="0"/>
        <v>-</v>
      </c>
      <c r="L4943" s="19" t="e">
        <f>IF(G4943=#REF!,#REF!,"FALSO")</f>
        <v>#REF!</v>
      </c>
      <c r="M4943" s="75"/>
      <c r="N4943" s="76"/>
    </row>
    <row r="4944" spans="1:14" ht="15">
      <c r="A4944" s="80"/>
      <c r="B4944" s="81"/>
      <c r="C4944" s="69"/>
      <c r="D4944" s="69"/>
      <c r="E4944" s="69"/>
      <c r="F4944" s="69"/>
      <c r="G4944" s="82"/>
      <c r="H4944" s="78"/>
      <c r="I4944" s="28">
        <f ca="1">SUMIF('IMPORTBFT (ID)'!$A$3:$A$5000,$G$4:$G$7322,'IMPORTBFT (ID)'!$B$3:$B$5000)</f>
        <v>0</v>
      </c>
      <c r="J4944" s="72"/>
      <c r="K4944" s="18" t="str">
        <f t="shared" ca="1" si="0"/>
        <v>-</v>
      </c>
      <c r="L4944" s="19" t="e">
        <f>IF(G4944=#REF!,#REF!,"FALSO")</f>
        <v>#REF!</v>
      </c>
      <c r="M4944" s="75"/>
      <c r="N4944" s="76"/>
    </row>
    <row r="4945" spans="1:14" ht="15">
      <c r="A4945" s="80"/>
      <c r="B4945" s="81"/>
      <c r="C4945" s="69"/>
      <c r="D4945" s="69"/>
      <c r="E4945" s="69"/>
      <c r="F4945" s="69"/>
      <c r="G4945" s="82"/>
      <c r="H4945" s="78"/>
      <c r="I4945" s="28">
        <f ca="1">SUMIF('IMPORTBFT (ID)'!$A$3:$A$5000,$G$4:$G$7322,'IMPORTBFT (ID)'!$B$3:$B$5000)</f>
        <v>0</v>
      </c>
      <c r="J4945" s="72"/>
      <c r="K4945" s="18" t="str">
        <f t="shared" ca="1" si="0"/>
        <v>-</v>
      </c>
      <c r="L4945" s="19" t="e">
        <f>IF(G4945=#REF!,#REF!,"FALSO")</f>
        <v>#REF!</v>
      </c>
      <c r="M4945" s="75"/>
      <c r="N4945" s="76"/>
    </row>
    <row r="4946" spans="1:14" ht="15">
      <c r="A4946" s="80"/>
      <c r="B4946" s="81"/>
      <c r="C4946" s="69"/>
      <c r="D4946" s="69"/>
      <c r="E4946" s="69"/>
      <c r="F4946" s="69"/>
      <c r="G4946" s="82"/>
      <c r="H4946" s="78"/>
      <c r="I4946" s="28">
        <f ca="1">SUMIF('IMPORTBFT (ID)'!$A$3:$A$5000,$G$4:$G$7322,'IMPORTBFT (ID)'!$B$3:$B$5000)</f>
        <v>0</v>
      </c>
      <c r="J4946" s="72"/>
      <c r="K4946" s="18" t="str">
        <f t="shared" ca="1" si="0"/>
        <v>-</v>
      </c>
      <c r="L4946" s="19" t="e">
        <f>IF(G4946=#REF!,#REF!,"FALSO")</f>
        <v>#REF!</v>
      </c>
      <c r="M4946" s="75"/>
      <c r="N4946" s="76"/>
    </row>
    <row r="4947" spans="1:14" ht="15">
      <c r="A4947" s="80"/>
      <c r="B4947" s="81"/>
      <c r="C4947" s="69"/>
      <c r="D4947" s="69"/>
      <c r="E4947" s="69"/>
      <c r="F4947" s="69"/>
      <c r="G4947" s="82"/>
      <c r="H4947" s="78"/>
      <c r="I4947" s="28">
        <f ca="1">SUMIF('IMPORTBFT (ID)'!$A$3:$A$5000,$G$4:$G$7322,'IMPORTBFT (ID)'!$B$3:$B$5000)</f>
        <v>0</v>
      </c>
      <c r="J4947" s="72"/>
      <c r="K4947" s="18" t="str">
        <f t="shared" ca="1" si="0"/>
        <v>-</v>
      </c>
      <c r="L4947" s="19" t="e">
        <f>IF(G4947=#REF!,#REF!,"FALSO")</f>
        <v>#REF!</v>
      </c>
      <c r="M4947" s="75"/>
      <c r="N4947" s="76"/>
    </row>
    <row r="4948" spans="1:14" ht="15">
      <c r="A4948" s="80"/>
      <c r="B4948" s="81"/>
      <c r="C4948" s="69"/>
      <c r="D4948" s="69"/>
      <c r="E4948" s="69"/>
      <c r="F4948" s="69"/>
      <c r="G4948" s="82"/>
      <c r="H4948" s="78"/>
      <c r="I4948" s="28">
        <f ca="1">SUMIF('IMPORTBFT (ID)'!$A$3:$A$5000,$G$4:$G$7322,'IMPORTBFT (ID)'!$B$3:$B$5000)</f>
        <v>0</v>
      </c>
      <c r="J4948" s="72"/>
      <c r="K4948" s="18" t="str">
        <f t="shared" ca="1" si="0"/>
        <v>-</v>
      </c>
      <c r="L4948" s="19" t="e">
        <f>IF(G4948=#REF!,#REF!,"FALSO")</f>
        <v>#REF!</v>
      </c>
      <c r="M4948" s="75"/>
      <c r="N4948" s="76"/>
    </row>
    <row r="4949" spans="1:14" ht="15">
      <c r="A4949" s="80"/>
      <c r="B4949" s="81"/>
      <c r="C4949" s="69"/>
      <c r="D4949" s="69"/>
      <c r="E4949" s="69"/>
      <c r="F4949" s="69"/>
      <c r="G4949" s="82"/>
      <c r="H4949" s="78"/>
      <c r="I4949" s="28">
        <f ca="1">SUMIF('IMPORTBFT (ID)'!$A$3:$A$5000,$G$4:$G$7322,'IMPORTBFT (ID)'!$B$3:$B$5000)</f>
        <v>0</v>
      </c>
      <c r="J4949" s="72"/>
      <c r="K4949" s="18" t="str">
        <f t="shared" ca="1" si="0"/>
        <v>-</v>
      </c>
      <c r="L4949" s="19" t="e">
        <f>IF(G4949=#REF!,#REF!,"FALSO")</f>
        <v>#REF!</v>
      </c>
      <c r="M4949" s="75"/>
      <c r="N4949" s="76"/>
    </row>
    <row r="4950" spans="1:14" ht="15">
      <c r="A4950" s="80"/>
      <c r="B4950" s="81"/>
      <c r="C4950" s="69"/>
      <c r="D4950" s="69"/>
      <c r="E4950" s="69"/>
      <c r="F4950" s="69"/>
      <c r="G4950" s="82"/>
      <c r="H4950" s="78"/>
      <c r="I4950" s="28">
        <f ca="1">SUMIF('IMPORTBFT (ID)'!$A$3:$A$5000,$G$4:$G$7322,'IMPORTBFT (ID)'!$B$3:$B$5000)</f>
        <v>0</v>
      </c>
      <c r="J4950" s="72"/>
      <c r="K4950" s="18" t="str">
        <f t="shared" ca="1" si="0"/>
        <v>-</v>
      </c>
      <c r="L4950" s="19" t="e">
        <f>IF(G4950=#REF!,#REF!,"FALSO")</f>
        <v>#REF!</v>
      </c>
      <c r="M4950" s="75"/>
      <c r="N4950" s="76"/>
    </row>
    <row r="4951" spans="1:14" ht="15">
      <c r="A4951" s="80"/>
      <c r="B4951" s="81"/>
      <c r="C4951" s="69"/>
      <c r="D4951" s="69"/>
      <c r="E4951" s="69"/>
      <c r="F4951" s="69"/>
      <c r="G4951" s="82"/>
      <c r="H4951" s="78"/>
      <c r="I4951" s="28">
        <f ca="1">SUMIF('IMPORTBFT (ID)'!$A$3:$A$5000,$G$4:$G$7322,'IMPORTBFT (ID)'!$B$3:$B$5000)</f>
        <v>0</v>
      </c>
      <c r="J4951" s="72"/>
      <c r="K4951" s="18" t="str">
        <f t="shared" ca="1" si="0"/>
        <v>-</v>
      </c>
      <c r="L4951" s="19" t="e">
        <f>IF(G4951=#REF!,#REF!,"FALSO")</f>
        <v>#REF!</v>
      </c>
      <c r="M4951" s="75"/>
      <c r="N4951" s="76"/>
    </row>
    <row r="4952" spans="1:14" ht="15">
      <c r="A4952" s="80"/>
      <c r="B4952" s="81"/>
      <c r="C4952" s="69"/>
      <c r="D4952" s="69"/>
      <c r="E4952" s="69"/>
      <c r="F4952" s="69"/>
      <c r="G4952" s="82"/>
      <c r="H4952" s="78"/>
      <c r="I4952" s="28">
        <f ca="1">SUMIF('IMPORTBFT (ID)'!$A$3:$A$5000,$G$4:$G$7322,'IMPORTBFT (ID)'!$B$3:$B$5000)</f>
        <v>0</v>
      </c>
      <c r="J4952" s="72"/>
      <c r="K4952" s="18" t="str">
        <f t="shared" ca="1" si="0"/>
        <v>-</v>
      </c>
      <c r="L4952" s="19" t="e">
        <f>IF(G4952=#REF!,#REF!,"FALSO")</f>
        <v>#REF!</v>
      </c>
      <c r="M4952" s="75"/>
      <c r="N4952" s="76"/>
    </row>
    <row r="4953" spans="1:14" ht="15">
      <c r="A4953" s="80"/>
      <c r="B4953" s="81"/>
      <c r="C4953" s="69"/>
      <c r="D4953" s="69"/>
      <c r="E4953" s="69"/>
      <c r="F4953" s="69"/>
      <c r="G4953" s="82"/>
      <c r="H4953" s="78"/>
      <c r="I4953" s="28">
        <f ca="1">SUMIF('IMPORTBFT (ID)'!$A$3:$A$5000,$G$4:$G$7322,'IMPORTBFT (ID)'!$B$3:$B$5000)</f>
        <v>0</v>
      </c>
      <c r="J4953" s="72"/>
      <c r="K4953" s="18" t="str">
        <f t="shared" ca="1" si="0"/>
        <v>-</v>
      </c>
      <c r="L4953" s="19" t="e">
        <f>IF(G4953=#REF!,#REF!,"FALSO")</f>
        <v>#REF!</v>
      </c>
      <c r="M4953" s="75"/>
      <c r="N4953" s="76"/>
    </row>
    <row r="4954" spans="1:14" ht="15">
      <c r="A4954" s="80"/>
      <c r="B4954" s="81"/>
      <c r="C4954" s="69"/>
      <c r="D4954" s="69"/>
      <c r="E4954" s="69"/>
      <c r="F4954" s="69"/>
      <c r="G4954" s="82"/>
      <c r="H4954" s="78"/>
      <c r="I4954" s="28">
        <f ca="1">SUMIF('IMPORTBFT (ID)'!$A$3:$A$5000,$G$4:$G$7322,'IMPORTBFT (ID)'!$B$3:$B$5000)</f>
        <v>0</v>
      </c>
      <c r="J4954" s="72"/>
      <c r="K4954" s="18" t="str">
        <f t="shared" ca="1" si="0"/>
        <v>-</v>
      </c>
      <c r="L4954" s="19" t="e">
        <f>IF(G4954=#REF!,#REF!,"FALSO")</f>
        <v>#REF!</v>
      </c>
      <c r="M4954" s="75"/>
      <c r="N4954" s="76"/>
    </row>
    <row r="4955" spans="1:14" ht="15">
      <c r="A4955" s="80"/>
      <c r="B4955" s="81"/>
      <c r="C4955" s="69"/>
      <c r="D4955" s="69"/>
      <c r="E4955" s="69"/>
      <c r="F4955" s="69"/>
      <c r="G4955" s="82"/>
      <c r="H4955" s="78"/>
      <c r="I4955" s="28">
        <f ca="1">SUMIF('IMPORTBFT (ID)'!$A$3:$A$5000,$G$4:$G$7322,'IMPORTBFT (ID)'!$B$3:$B$5000)</f>
        <v>0</v>
      </c>
      <c r="J4955" s="72"/>
      <c r="K4955" s="18" t="str">
        <f t="shared" ca="1" si="0"/>
        <v>-</v>
      </c>
      <c r="L4955" s="19" t="e">
        <f>IF(G4955=#REF!,#REF!,"FALSO")</f>
        <v>#REF!</v>
      </c>
      <c r="M4955" s="75"/>
      <c r="N4955" s="76"/>
    </row>
    <row r="4956" spans="1:14" ht="15">
      <c r="A4956" s="80"/>
      <c r="B4956" s="81"/>
      <c r="C4956" s="69"/>
      <c r="D4956" s="69"/>
      <c r="E4956" s="69"/>
      <c r="F4956" s="69"/>
      <c r="G4956" s="82"/>
      <c r="H4956" s="78"/>
      <c r="I4956" s="28">
        <f ca="1">SUMIF('IMPORTBFT (ID)'!$A$3:$A$5000,$G$4:$G$7322,'IMPORTBFT (ID)'!$B$3:$B$5000)</f>
        <v>0</v>
      </c>
      <c r="J4956" s="72"/>
      <c r="K4956" s="18" t="str">
        <f t="shared" ca="1" si="0"/>
        <v>-</v>
      </c>
      <c r="L4956" s="19" t="e">
        <f>IF(G4956=#REF!,#REF!,"FALSO")</f>
        <v>#REF!</v>
      </c>
      <c r="M4956" s="75"/>
      <c r="N4956" s="76"/>
    </row>
    <row r="4957" spans="1:14" ht="15">
      <c r="A4957" s="80"/>
      <c r="B4957" s="81"/>
      <c r="C4957" s="69"/>
      <c r="D4957" s="69"/>
      <c r="E4957" s="69"/>
      <c r="F4957" s="69"/>
      <c r="G4957" s="82"/>
      <c r="H4957" s="78"/>
      <c r="I4957" s="28">
        <f ca="1">SUMIF('IMPORTBFT (ID)'!$A$3:$A$5000,$G$4:$G$7322,'IMPORTBFT (ID)'!$B$3:$B$5000)</f>
        <v>0</v>
      </c>
      <c r="J4957" s="72"/>
      <c r="K4957" s="18" t="str">
        <f t="shared" ca="1" si="0"/>
        <v>-</v>
      </c>
      <c r="L4957" s="19" t="e">
        <f>IF(G4957=#REF!,#REF!,"FALSO")</f>
        <v>#REF!</v>
      </c>
      <c r="M4957" s="75"/>
      <c r="N4957" s="76"/>
    </row>
    <row r="4958" spans="1:14" ht="15">
      <c r="A4958" s="80"/>
      <c r="B4958" s="81"/>
      <c r="C4958" s="69"/>
      <c r="D4958" s="69"/>
      <c r="E4958" s="69"/>
      <c r="F4958" s="69"/>
      <c r="G4958" s="82"/>
      <c r="H4958" s="78"/>
      <c r="I4958" s="28">
        <f ca="1">SUMIF('IMPORTBFT (ID)'!$A$3:$A$5000,$G$4:$G$7322,'IMPORTBFT (ID)'!$B$3:$B$5000)</f>
        <v>0</v>
      </c>
      <c r="J4958" s="72"/>
      <c r="K4958" s="18" t="str">
        <f t="shared" ca="1" si="0"/>
        <v>-</v>
      </c>
      <c r="L4958" s="19" t="e">
        <f>IF(G4958=#REF!,#REF!,"FALSO")</f>
        <v>#REF!</v>
      </c>
      <c r="M4958" s="75"/>
      <c r="N4958" s="76"/>
    </row>
    <row r="4959" spans="1:14" ht="15">
      <c r="A4959" s="80"/>
      <c r="B4959" s="81"/>
      <c r="C4959" s="69"/>
      <c r="D4959" s="69"/>
      <c r="E4959" s="69"/>
      <c r="F4959" s="69"/>
      <c r="G4959" s="82"/>
      <c r="H4959" s="78"/>
      <c r="I4959" s="28">
        <f ca="1">SUMIF('IMPORTBFT (ID)'!$A$3:$A$5000,$G$4:$G$7322,'IMPORTBFT (ID)'!$B$3:$B$5000)</f>
        <v>0</v>
      </c>
      <c r="J4959" s="72"/>
      <c r="K4959" s="18" t="str">
        <f t="shared" ca="1" si="0"/>
        <v>-</v>
      </c>
      <c r="L4959" s="19" t="e">
        <f>IF(G4959=#REF!,#REF!,"FALSO")</f>
        <v>#REF!</v>
      </c>
      <c r="M4959" s="75"/>
      <c r="N4959" s="76"/>
    </row>
    <row r="4960" spans="1:14" ht="15">
      <c r="A4960" s="80"/>
      <c r="B4960" s="81"/>
      <c r="C4960" s="69"/>
      <c r="D4960" s="69"/>
      <c r="E4960" s="69"/>
      <c r="F4960" s="69"/>
      <c r="G4960" s="82"/>
      <c r="H4960" s="78"/>
      <c r="I4960" s="28">
        <f ca="1">SUMIF('IMPORTBFT (ID)'!$A$3:$A$5000,$G$4:$G$7322,'IMPORTBFT (ID)'!$B$3:$B$5000)</f>
        <v>0</v>
      </c>
      <c r="J4960" s="72"/>
      <c r="K4960" s="18" t="str">
        <f t="shared" ca="1" si="0"/>
        <v>-</v>
      </c>
      <c r="L4960" s="19" t="e">
        <f>IF(G4960=#REF!,#REF!,"FALSO")</f>
        <v>#REF!</v>
      </c>
      <c r="M4960" s="75"/>
      <c r="N4960" s="76"/>
    </row>
    <row r="4961" spans="1:14" ht="15">
      <c r="A4961" s="80"/>
      <c r="B4961" s="81"/>
      <c r="C4961" s="69"/>
      <c r="D4961" s="69"/>
      <c r="E4961" s="69"/>
      <c r="F4961" s="69"/>
      <c r="G4961" s="82"/>
      <c r="H4961" s="78"/>
      <c r="I4961" s="28">
        <f ca="1">SUMIF('IMPORTBFT (ID)'!$A$3:$A$5000,$G$4:$G$7322,'IMPORTBFT (ID)'!$B$3:$B$5000)</f>
        <v>0</v>
      </c>
      <c r="J4961" s="72"/>
      <c r="K4961" s="18" t="str">
        <f t="shared" ca="1" si="0"/>
        <v>-</v>
      </c>
      <c r="L4961" s="19" t="e">
        <f>IF(G4961=#REF!,#REF!,"FALSO")</f>
        <v>#REF!</v>
      </c>
      <c r="M4961" s="75"/>
      <c r="N4961" s="76"/>
    </row>
    <row r="4962" spans="1:14" ht="15">
      <c r="A4962" s="80"/>
      <c r="B4962" s="81"/>
      <c r="C4962" s="69"/>
      <c r="D4962" s="69"/>
      <c r="E4962" s="69"/>
      <c r="F4962" s="69"/>
      <c r="G4962" s="82"/>
      <c r="H4962" s="78"/>
      <c r="I4962" s="28">
        <f ca="1">SUMIF('IMPORTBFT (ID)'!$A$3:$A$5000,$G$4:$G$7322,'IMPORTBFT (ID)'!$B$3:$B$5000)</f>
        <v>0</v>
      </c>
      <c r="J4962" s="72"/>
      <c r="K4962" s="18" t="str">
        <f t="shared" ca="1" si="0"/>
        <v>-</v>
      </c>
      <c r="L4962" s="19" t="e">
        <f>IF(G4962=#REF!,#REF!,"FALSO")</f>
        <v>#REF!</v>
      </c>
      <c r="M4962" s="75"/>
      <c r="N4962" s="76"/>
    </row>
    <row r="4963" spans="1:14" ht="15">
      <c r="A4963" s="80"/>
      <c r="B4963" s="81"/>
      <c r="C4963" s="69"/>
      <c r="D4963" s="69"/>
      <c r="E4963" s="69"/>
      <c r="F4963" s="69"/>
      <c r="G4963" s="82"/>
      <c r="H4963" s="78"/>
      <c r="I4963" s="28">
        <f ca="1">SUMIF('IMPORTBFT (ID)'!$A$3:$A$5000,$G$4:$G$7322,'IMPORTBFT (ID)'!$B$3:$B$5000)</f>
        <v>0</v>
      </c>
      <c r="J4963" s="72"/>
      <c r="K4963" s="18" t="str">
        <f t="shared" ca="1" si="0"/>
        <v>-</v>
      </c>
      <c r="L4963" s="19" t="e">
        <f>IF(G4963=#REF!,#REF!,"FALSO")</f>
        <v>#REF!</v>
      </c>
      <c r="M4963" s="75"/>
      <c r="N4963" s="76"/>
    </row>
    <row r="4964" spans="1:14" ht="15">
      <c r="A4964" s="80"/>
      <c r="B4964" s="81"/>
      <c r="C4964" s="69"/>
      <c r="D4964" s="69"/>
      <c r="E4964" s="69"/>
      <c r="F4964" s="69"/>
      <c r="G4964" s="82"/>
      <c r="H4964" s="78"/>
      <c r="I4964" s="28">
        <f ca="1">SUMIF('IMPORTBFT (ID)'!$A$3:$A$5000,$G$4:$G$7322,'IMPORTBFT (ID)'!$B$3:$B$5000)</f>
        <v>0</v>
      </c>
      <c r="J4964" s="72"/>
      <c r="K4964" s="18" t="str">
        <f t="shared" ca="1" si="0"/>
        <v>-</v>
      </c>
      <c r="L4964" s="19" t="e">
        <f>IF(G4964=#REF!,#REF!,"FALSO")</f>
        <v>#REF!</v>
      </c>
      <c r="M4964" s="75"/>
      <c r="N4964" s="76"/>
    </row>
    <row r="4965" spans="1:14" ht="15">
      <c r="A4965" s="80"/>
      <c r="B4965" s="81"/>
      <c r="C4965" s="69"/>
      <c r="D4965" s="69"/>
      <c r="E4965" s="69"/>
      <c r="F4965" s="69"/>
      <c r="G4965" s="82"/>
      <c r="H4965" s="78"/>
      <c r="I4965" s="28">
        <f ca="1">SUMIF('IMPORTBFT (ID)'!$A$3:$A$5000,$G$4:$G$7322,'IMPORTBFT (ID)'!$B$3:$B$5000)</f>
        <v>0</v>
      </c>
      <c r="J4965" s="72"/>
      <c r="K4965" s="18" t="str">
        <f t="shared" ca="1" si="0"/>
        <v>-</v>
      </c>
      <c r="L4965" s="19" t="e">
        <f>IF(G4965=#REF!,#REF!,"FALSO")</f>
        <v>#REF!</v>
      </c>
      <c r="M4965" s="75"/>
      <c r="N4965" s="76"/>
    </row>
    <row r="4966" spans="1:14" ht="15">
      <c r="A4966" s="80"/>
      <c r="B4966" s="81"/>
      <c r="C4966" s="69"/>
      <c r="D4966" s="69"/>
      <c r="E4966" s="69"/>
      <c r="F4966" s="69"/>
      <c r="G4966" s="82"/>
      <c r="H4966" s="78"/>
      <c r="I4966" s="28">
        <f ca="1">SUMIF('IMPORTBFT (ID)'!$A$3:$A$5000,$G$4:$G$7322,'IMPORTBFT (ID)'!$B$3:$B$5000)</f>
        <v>0</v>
      </c>
      <c r="J4966" s="72"/>
      <c r="K4966" s="18" t="str">
        <f t="shared" ca="1" si="0"/>
        <v>-</v>
      </c>
      <c r="L4966" s="19" t="e">
        <f>IF(G4966=#REF!,#REF!,"FALSO")</f>
        <v>#REF!</v>
      </c>
      <c r="M4966" s="75"/>
      <c r="N4966" s="76"/>
    </row>
    <row r="4967" spans="1:14" ht="15">
      <c r="A4967" s="80"/>
      <c r="B4967" s="81"/>
      <c r="C4967" s="69"/>
      <c r="D4967" s="69"/>
      <c r="E4967" s="69"/>
      <c r="F4967" s="69"/>
      <c r="G4967" s="82"/>
      <c r="H4967" s="78"/>
      <c r="I4967" s="28">
        <f ca="1">SUMIF('IMPORTBFT (ID)'!$A$3:$A$5000,$G$4:$G$7322,'IMPORTBFT (ID)'!$B$3:$B$5000)</f>
        <v>0</v>
      </c>
      <c r="J4967" s="72"/>
      <c r="K4967" s="18" t="str">
        <f t="shared" ca="1" si="0"/>
        <v>-</v>
      </c>
      <c r="L4967" s="19" t="e">
        <f>IF(G4967=#REF!,#REF!,"FALSO")</f>
        <v>#REF!</v>
      </c>
      <c r="M4967" s="75"/>
      <c r="N4967" s="76"/>
    </row>
    <row r="4968" spans="1:14" ht="15">
      <c r="A4968" s="80"/>
      <c r="B4968" s="81"/>
      <c r="C4968" s="69"/>
      <c r="D4968" s="69"/>
      <c r="E4968" s="69"/>
      <c r="F4968" s="69"/>
      <c r="G4968" s="82"/>
      <c r="H4968" s="78"/>
      <c r="I4968" s="28">
        <f ca="1">SUMIF('IMPORTBFT (ID)'!$A$3:$A$5000,$G$4:$G$7322,'IMPORTBFT (ID)'!$B$3:$B$5000)</f>
        <v>0</v>
      </c>
      <c r="J4968" s="72"/>
      <c r="K4968" s="18" t="str">
        <f t="shared" ca="1" si="0"/>
        <v>-</v>
      </c>
      <c r="L4968" s="19" t="e">
        <f>IF(G4968=#REF!,#REF!,"FALSO")</f>
        <v>#REF!</v>
      </c>
      <c r="M4968" s="75"/>
      <c r="N4968" s="76"/>
    </row>
    <row r="4969" spans="1:14" ht="15">
      <c r="A4969" s="80"/>
      <c r="B4969" s="81"/>
      <c r="C4969" s="69"/>
      <c r="D4969" s="69"/>
      <c r="E4969" s="69"/>
      <c r="F4969" s="69"/>
      <c r="G4969" s="82"/>
      <c r="H4969" s="78"/>
      <c r="I4969" s="28">
        <f ca="1">SUMIF('IMPORTBFT (ID)'!$A$3:$A$5000,$G$4:$G$7322,'IMPORTBFT (ID)'!$B$3:$B$5000)</f>
        <v>0</v>
      </c>
      <c r="J4969" s="72"/>
      <c r="K4969" s="18" t="str">
        <f t="shared" ca="1" si="0"/>
        <v>-</v>
      </c>
      <c r="L4969" s="19" t="e">
        <f>IF(G4969=#REF!,#REF!,"FALSO")</f>
        <v>#REF!</v>
      </c>
      <c r="M4969" s="75"/>
      <c r="N4969" s="76"/>
    </row>
    <row r="4970" spans="1:14" ht="15">
      <c r="A4970" s="80"/>
      <c r="B4970" s="81"/>
      <c r="C4970" s="69"/>
      <c r="D4970" s="69"/>
      <c r="E4970" s="69"/>
      <c r="F4970" s="69"/>
      <c r="G4970" s="82"/>
      <c r="H4970" s="78"/>
      <c r="I4970" s="28">
        <f ca="1">SUMIF('IMPORTBFT (ID)'!$A$3:$A$5000,$G$4:$G$7322,'IMPORTBFT (ID)'!$B$3:$B$5000)</f>
        <v>0</v>
      </c>
      <c r="J4970" s="72"/>
      <c r="K4970" s="18" t="str">
        <f t="shared" ca="1" si="0"/>
        <v>-</v>
      </c>
      <c r="L4970" s="19" t="e">
        <f>IF(G4970=#REF!,#REF!,"FALSO")</f>
        <v>#REF!</v>
      </c>
      <c r="M4970" s="75"/>
      <c r="N4970" s="76"/>
    </row>
    <row r="4971" spans="1:14" ht="15">
      <c r="A4971" s="80"/>
      <c r="B4971" s="81"/>
      <c r="C4971" s="69"/>
      <c r="D4971" s="69"/>
      <c r="E4971" s="69"/>
      <c r="F4971" s="69"/>
      <c r="G4971" s="82"/>
      <c r="H4971" s="78"/>
      <c r="I4971" s="28">
        <f ca="1">SUMIF('IMPORTBFT (ID)'!$A$3:$A$5000,$G$4:$G$7322,'IMPORTBFT (ID)'!$B$3:$B$5000)</f>
        <v>0</v>
      </c>
      <c r="J4971" s="72"/>
      <c r="K4971" s="18" t="str">
        <f t="shared" ca="1" si="0"/>
        <v>-</v>
      </c>
      <c r="L4971" s="19" t="e">
        <f>IF(G4971=#REF!,#REF!,"FALSO")</f>
        <v>#REF!</v>
      </c>
      <c r="M4971" s="75"/>
      <c r="N4971" s="76"/>
    </row>
    <row r="4972" spans="1:14" ht="15">
      <c r="A4972" s="80"/>
      <c r="B4972" s="81"/>
      <c r="C4972" s="69"/>
      <c r="D4972" s="69"/>
      <c r="E4972" s="69"/>
      <c r="F4972" s="69"/>
      <c r="G4972" s="82"/>
      <c r="H4972" s="78"/>
      <c r="I4972" s="28">
        <f ca="1">SUMIF('IMPORTBFT (ID)'!$A$3:$A$5000,$G$4:$G$7322,'IMPORTBFT (ID)'!$B$3:$B$5000)</f>
        <v>0</v>
      </c>
      <c r="J4972" s="72"/>
      <c r="K4972" s="18" t="str">
        <f t="shared" ca="1" si="0"/>
        <v>-</v>
      </c>
      <c r="L4972" s="19" t="e">
        <f>IF(G4972=#REF!,#REF!,"FALSO")</f>
        <v>#REF!</v>
      </c>
      <c r="M4972" s="75"/>
      <c r="N4972" s="76"/>
    </row>
    <row r="4973" spans="1:14" ht="15">
      <c r="A4973" s="80"/>
      <c r="B4973" s="81"/>
      <c r="C4973" s="69"/>
      <c r="D4973" s="69"/>
      <c r="E4973" s="69"/>
      <c r="F4973" s="69"/>
      <c r="G4973" s="82"/>
      <c r="H4973" s="78"/>
      <c r="I4973" s="28">
        <f ca="1">SUMIF('IMPORTBFT (ID)'!$A$3:$A$5000,$G$4:$G$7322,'IMPORTBFT (ID)'!$B$3:$B$5000)</f>
        <v>0</v>
      </c>
      <c r="J4973" s="72"/>
      <c r="K4973" s="18" t="str">
        <f t="shared" ca="1" si="0"/>
        <v>-</v>
      </c>
      <c r="L4973" s="19" t="e">
        <f>IF(G4973=#REF!,#REF!,"FALSO")</f>
        <v>#REF!</v>
      </c>
      <c r="M4973" s="75"/>
      <c r="N4973" s="76"/>
    </row>
    <row r="4974" spans="1:14" ht="15">
      <c r="A4974" s="80"/>
      <c r="B4974" s="81"/>
      <c r="C4974" s="69"/>
      <c r="D4974" s="69"/>
      <c r="E4974" s="69"/>
      <c r="F4974" s="69"/>
      <c r="G4974" s="82"/>
      <c r="H4974" s="78"/>
      <c r="I4974" s="28">
        <f ca="1">SUMIF('IMPORTBFT (ID)'!$A$3:$A$5000,$G$4:$G$7322,'IMPORTBFT (ID)'!$B$3:$B$5000)</f>
        <v>0</v>
      </c>
      <c r="J4974" s="72"/>
      <c r="K4974" s="18" t="str">
        <f t="shared" ca="1" si="0"/>
        <v>-</v>
      </c>
      <c r="L4974" s="19" t="e">
        <f>IF(G4974=#REF!,#REF!,"FALSO")</f>
        <v>#REF!</v>
      </c>
      <c r="M4974" s="75"/>
      <c r="N4974" s="76"/>
    </row>
    <row r="4975" spans="1:14" ht="15">
      <c r="A4975" s="80"/>
      <c r="B4975" s="81"/>
      <c r="C4975" s="69"/>
      <c r="D4975" s="69"/>
      <c r="E4975" s="69"/>
      <c r="F4975" s="69"/>
      <c r="G4975" s="82"/>
      <c r="H4975" s="78"/>
      <c r="I4975" s="28">
        <f ca="1">SUMIF('IMPORTBFT (ID)'!$A$3:$A$5000,$G$4:$G$7322,'IMPORTBFT (ID)'!$B$3:$B$5000)</f>
        <v>0</v>
      </c>
      <c r="J4975" s="72"/>
      <c r="K4975" s="18" t="str">
        <f t="shared" ca="1" si="0"/>
        <v>-</v>
      </c>
      <c r="L4975" s="19" t="e">
        <f>IF(G4975=#REF!,#REF!,"FALSO")</f>
        <v>#REF!</v>
      </c>
      <c r="M4975" s="75"/>
      <c r="N4975" s="76"/>
    </row>
    <row r="4976" spans="1:14" ht="15">
      <c r="A4976" s="80"/>
      <c r="B4976" s="81"/>
      <c r="C4976" s="69"/>
      <c r="D4976" s="69"/>
      <c r="E4976" s="69"/>
      <c r="F4976" s="69"/>
      <c r="G4976" s="82"/>
      <c r="H4976" s="78"/>
      <c r="I4976" s="28">
        <f ca="1">SUMIF('IMPORTBFT (ID)'!$A$3:$A$5000,$G$4:$G$7322,'IMPORTBFT (ID)'!$B$3:$B$5000)</f>
        <v>0</v>
      </c>
      <c r="J4976" s="72"/>
      <c r="K4976" s="18" t="str">
        <f t="shared" ca="1" si="0"/>
        <v>-</v>
      </c>
      <c r="L4976" s="19" t="e">
        <f>IF(G4976=#REF!,#REF!,"FALSO")</f>
        <v>#REF!</v>
      </c>
      <c r="M4976" s="75"/>
      <c r="N4976" s="76"/>
    </row>
    <row r="4977" spans="1:14" ht="15">
      <c r="A4977" s="80"/>
      <c r="B4977" s="81"/>
      <c r="C4977" s="69"/>
      <c r="D4977" s="69"/>
      <c r="E4977" s="69"/>
      <c r="F4977" s="69"/>
      <c r="G4977" s="82"/>
      <c r="H4977" s="78"/>
      <c r="I4977" s="28">
        <f ca="1">SUMIF('IMPORTBFT (ID)'!$A$3:$A$5000,$G$4:$G$7322,'IMPORTBFT (ID)'!$B$3:$B$5000)</f>
        <v>0</v>
      </c>
      <c r="J4977" s="72"/>
      <c r="K4977" s="18" t="str">
        <f t="shared" ca="1" si="0"/>
        <v>-</v>
      </c>
      <c r="L4977" s="19" t="e">
        <f>IF(G4977=#REF!,#REF!,"FALSO")</f>
        <v>#REF!</v>
      </c>
      <c r="M4977" s="75"/>
      <c r="N4977" s="76"/>
    </row>
    <row r="4978" spans="1:14" ht="15">
      <c r="A4978" s="80"/>
      <c r="B4978" s="81"/>
      <c r="C4978" s="69"/>
      <c r="D4978" s="69"/>
      <c r="E4978" s="69"/>
      <c r="F4978" s="69"/>
      <c r="G4978" s="82"/>
      <c r="H4978" s="78"/>
      <c r="I4978" s="28">
        <f ca="1">SUMIF('IMPORTBFT (ID)'!$A$3:$A$5000,$G$4:$G$7322,'IMPORTBFT (ID)'!$B$3:$B$5000)</f>
        <v>0</v>
      </c>
      <c r="J4978" s="72"/>
      <c r="K4978" s="18" t="str">
        <f t="shared" ca="1" si="0"/>
        <v>-</v>
      </c>
      <c r="L4978" s="19" t="e">
        <f>IF(G4978=#REF!,#REF!,"FALSO")</f>
        <v>#REF!</v>
      </c>
      <c r="M4978" s="75"/>
      <c r="N4978" s="76"/>
    </row>
    <row r="4979" spans="1:14" ht="15">
      <c r="A4979" s="80"/>
      <c r="B4979" s="81"/>
      <c r="C4979" s="69"/>
      <c r="D4979" s="69"/>
      <c r="E4979" s="69"/>
      <c r="F4979" s="69"/>
      <c r="G4979" s="82"/>
      <c r="H4979" s="78"/>
      <c r="I4979" s="28">
        <f ca="1">SUMIF('IMPORTBFT (ID)'!$A$3:$A$5000,$G$4:$G$7322,'IMPORTBFT (ID)'!$B$3:$B$5000)</f>
        <v>0</v>
      </c>
      <c r="J4979" s="72"/>
      <c r="K4979" s="18" t="str">
        <f t="shared" ca="1" si="0"/>
        <v>-</v>
      </c>
      <c r="L4979" s="19" t="e">
        <f>IF(G4979=#REF!,#REF!,"FALSO")</f>
        <v>#REF!</v>
      </c>
      <c r="M4979" s="75"/>
      <c r="N4979" s="76"/>
    </row>
    <row r="4980" spans="1:14" ht="15">
      <c r="A4980" s="80"/>
      <c r="B4980" s="81"/>
      <c r="C4980" s="69"/>
      <c r="D4980" s="69"/>
      <c r="E4980" s="69"/>
      <c r="F4980" s="69"/>
      <c r="G4980" s="82"/>
      <c r="H4980" s="78"/>
      <c r="I4980" s="28">
        <f ca="1">SUMIF('IMPORTBFT (ID)'!$A$3:$A$5000,$G$4:$G$7322,'IMPORTBFT (ID)'!$B$3:$B$5000)</f>
        <v>0</v>
      </c>
      <c r="J4980" s="72"/>
      <c r="K4980" s="18" t="str">
        <f t="shared" ca="1" si="0"/>
        <v>-</v>
      </c>
      <c r="L4980" s="19" t="e">
        <f>IF(G4980=#REF!,#REF!,"FALSO")</f>
        <v>#REF!</v>
      </c>
      <c r="M4980" s="75"/>
      <c r="N4980" s="76"/>
    </row>
    <row r="4981" spans="1:14" ht="15">
      <c r="A4981" s="80"/>
      <c r="B4981" s="81"/>
      <c r="C4981" s="69"/>
      <c r="D4981" s="69"/>
      <c r="E4981" s="69"/>
      <c r="F4981" s="69"/>
      <c r="G4981" s="82"/>
      <c r="H4981" s="78"/>
      <c r="I4981" s="28">
        <f ca="1">SUMIF('IMPORTBFT (ID)'!$A$3:$A$5000,$G$4:$G$7322,'IMPORTBFT (ID)'!$B$3:$B$5000)</f>
        <v>0</v>
      </c>
      <c r="J4981" s="72"/>
      <c r="K4981" s="18" t="str">
        <f t="shared" ca="1" si="0"/>
        <v>-</v>
      </c>
      <c r="L4981" s="19" t="e">
        <f>IF(G4981=#REF!,#REF!,"FALSO")</f>
        <v>#REF!</v>
      </c>
      <c r="M4981" s="75"/>
      <c r="N4981" s="76"/>
    </row>
    <row r="4982" spans="1:14" ht="15">
      <c r="A4982" s="80"/>
      <c r="B4982" s="81"/>
      <c r="C4982" s="69"/>
      <c r="D4982" s="69"/>
      <c r="E4982" s="69"/>
      <c r="F4982" s="69"/>
      <c r="G4982" s="82"/>
      <c r="H4982" s="78"/>
      <c r="I4982" s="28">
        <f ca="1">SUMIF('IMPORTBFT (ID)'!$A$3:$A$5000,$G$4:$G$7322,'IMPORTBFT (ID)'!$B$3:$B$5000)</f>
        <v>0</v>
      </c>
      <c r="J4982" s="72"/>
      <c r="K4982" s="18" t="str">
        <f t="shared" ca="1" si="0"/>
        <v>-</v>
      </c>
      <c r="L4982" s="19" t="e">
        <f>IF(G4982=#REF!,#REF!,"FALSO")</f>
        <v>#REF!</v>
      </c>
      <c r="M4982" s="75"/>
      <c r="N4982" s="76"/>
    </row>
    <row r="4983" spans="1:14" ht="15">
      <c r="A4983" s="80"/>
      <c r="B4983" s="81"/>
      <c r="C4983" s="69"/>
      <c r="D4983" s="69"/>
      <c r="E4983" s="69"/>
      <c r="F4983" s="69"/>
      <c r="G4983" s="82"/>
      <c r="H4983" s="78"/>
      <c r="I4983" s="28">
        <f ca="1">SUMIF('IMPORTBFT (ID)'!$A$3:$A$5000,$G$4:$G$7322,'IMPORTBFT (ID)'!$B$3:$B$5000)</f>
        <v>0</v>
      </c>
      <c r="J4983" s="72"/>
      <c r="K4983" s="18" t="str">
        <f t="shared" ca="1" si="0"/>
        <v>-</v>
      </c>
      <c r="L4983" s="19" t="e">
        <f>IF(G4983=#REF!,#REF!,"FALSO")</f>
        <v>#REF!</v>
      </c>
      <c r="M4983" s="75"/>
      <c r="N4983" s="76"/>
    </row>
    <row r="4984" spans="1:14" ht="15">
      <c r="A4984" s="80"/>
      <c r="B4984" s="81"/>
      <c r="C4984" s="69"/>
      <c r="D4984" s="69"/>
      <c r="E4984" s="69"/>
      <c r="F4984" s="69"/>
      <c r="G4984" s="82"/>
      <c r="H4984" s="78"/>
      <c r="I4984" s="28">
        <f ca="1">SUMIF('IMPORTBFT (ID)'!$A$3:$A$5000,$G$4:$G$7322,'IMPORTBFT (ID)'!$B$3:$B$5000)</f>
        <v>0</v>
      </c>
      <c r="J4984" s="72"/>
      <c r="K4984" s="18" t="str">
        <f t="shared" ca="1" si="0"/>
        <v>-</v>
      </c>
      <c r="L4984" s="19" t="e">
        <f>IF(G4984=#REF!,#REF!,"FALSO")</f>
        <v>#REF!</v>
      </c>
      <c r="M4984" s="75"/>
      <c r="N4984" s="76"/>
    </row>
    <row r="4985" spans="1:14" ht="15">
      <c r="A4985" s="80"/>
      <c r="B4985" s="81"/>
      <c r="C4985" s="69"/>
      <c r="D4985" s="69"/>
      <c r="E4985" s="69"/>
      <c r="F4985" s="69"/>
      <c r="G4985" s="82"/>
      <c r="H4985" s="78"/>
      <c r="I4985" s="28">
        <f ca="1">SUMIF('IMPORTBFT (ID)'!$A$3:$A$5000,$G$4:$G$7322,'IMPORTBFT (ID)'!$B$3:$B$5000)</f>
        <v>0</v>
      </c>
      <c r="J4985" s="72"/>
      <c r="K4985" s="18" t="str">
        <f t="shared" ca="1" si="0"/>
        <v>-</v>
      </c>
      <c r="L4985" s="19" t="e">
        <f>IF(G4985=#REF!,#REF!,"FALSO")</f>
        <v>#REF!</v>
      </c>
      <c r="M4985" s="75"/>
      <c r="N4985" s="76"/>
    </row>
    <row r="4986" spans="1:14" ht="15">
      <c r="A4986" s="80"/>
      <c r="B4986" s="81"/>
      <c r="C4986" s="69"/>
      <c r="D4986" s="69"/>
      <c r="E4986" s="69"/>
      <c r="F4986" s="69"/>
      <c r="G4986" s="82"/>
      <c r="H4986" s="78"/>
      <c r="I4986" s="28">
        <f ca="1">SUMIF('IMPORTBFT (ID)'!$A$3:$A$5000,$G$4:$G$7322,'IMPORTBFT (ID)'!$B$3:$B$5000)</f>
        <v>0</v>
      </c>
      <c r="J4986" s="72"/>
      <c r="K4986" s="18" t="str">
        <f t="shared" ca="1" si="0"/>
        <v>-</v>
      </c>
      <c r="L4986" s="19" t="e">
        <f>IF(G4986=#REF!,#REF!,"FALSO")</f>
        <v>#REF!</v>
      </c>
      <c r="M4986" s="75"/>
      <c r="N4986" s="76"/>
    </row>
    <row r="4987" spans="1:14" ht="15">
      <c r="A4987" s="80"/>
      <c r="B4987" s="81"/>
      <c r="C4987" s="69"/>
      <c r="D4987" s="69"/>
      <c r="E4987" s="69"/>
      <c r="F4987" s="69"/>
      <c r="G4987" s="82"/>
      <c r="H4987" s="78"/>
      <c r="I4987" s="28">
        <f ca="1">SUMIF('IMPORTBFT (ID)'!$A$3:$A$5000,$G$4:$G$7322,'IMPORTBFT (ID)'!$B$3:$B$5000)</f>
        <v>0</v>
      </c>
      <c r="J4987" s="72"/>
      <c r="K4987" s="18" t="str">
        <f t="shared" ca="1" si="0"/>
        <v>-</v>
      </c>
      <c r="L4987" s="19" t="e">
        <f>IF(G4987=#REF!,#REF!,"FALSO")</f>
        <v>#REF!</v>
      </c>
      <c r="M4987" s="75"/>
      <c r="N4987" s="76"/>
    </row>
    <row r="4988" spans="1:14" ht="15">
      <c r="A4988" s="80"/>
      <c r="B4988" s="81"/>
      <c r="C4988" s="69"/>
      <c r="D4988" s="69"/>
      <c r="E4988" s="69"/>
      <c r="F4988" s="69"/>
      <c r="G4988" s="82"/>
      <c r="H4988" s="78"/>
      <c r="I4988" s="28">
        <f ca="1">SUMIF('IMPORTBFT (ID)'!$A$3:$A$5000,$G$4:$G$7322,'IMPORTBFT (ID)'!$B$3:$B$5000)</f>
        <v>0</v>
      </c>
      <c r="J4988" s="72"/>
      <c r="K4988" s="18" t="str">
        <f t="shared" ca="1" si="0"/>
        <v>-</v>
      </c>
      <c r="L4988" s="19" t="e">
        <f>IF(G4988=#REF!,#REF!,"FALSO")</f>
        <v>#REF!</v>
      </c>
      <c r="M4988" s="75"/>
      <c r="N4988" s="76"/>
    </row>
    <row r="4989" spans="1:14" ht="15">
      <c r="A4989" s="80"/>
      <c r="B4989" s="81"/>
      <c r="C4989" s="69"/>
      <c r="D4989" s="69"/>
      <c r="E4989" s="69"/>
      <c r="F4989" s="69"/>
      <c r="G4989" s="82"/>
      <c r="H4989" s="78"/>
      <c r="I4989" s="28">
        <f ca="1">SUMIF('IMPORTBFT (ID)'!$A$3:$A$5000,$G$4:$G$7322,'IMPORTBFT (ID)'!$B$3:$B$5000)</f>
        <v>0</v>
      </c>
      <c r="J4989" s="72"/>
      <c r="K4989" s="18" t="str">
        <f t="shared" ca="1" si="0"/>
        <v>-</v>
      </c>
      <c r="L4989" s="19" t="e">
        <f>IF(G4989=#REF!,#REF!,"FALSO")</f>
        <v>#REF!</v>
      </c>
      <c r="M4989" s="75"/>
      <c r="N4989" s="76"/>
    </row>
    <row r="4990" spans="1:14" ht="15">
      <c r="A4990" s="80"/>
      <c r="B4990" s="81"/>
      <c r="C4990" s="69"/>
      <c r="D4990" s="69"/>
      <c r="E4990" s="69"/>
      <c r="F4990" s="69"/>
      <c r="G4990" s="82"/>
      <c r="H4990" s="78"/>
      <c r="I4990" s="28">
        <f ca="1">SUMIF('IMPORTBFT (ID)'!$A$3:$A$5000,$G$4:$G$7322,'IMPORTBFT (ID)'!$B$3:$B$5000)</f>
        <v>0</v>
      </c>
      <c r="J4990" s="72"/>
      <c r="K4990" s="18" t="str">
        <f t="shared" ca="1" si="0"/>
        <v>-</v>
      </c>
      <c r="L4990" s="19" t="e">
        <f>IF(G4990=#REF!,#REF!,"FALSO")</f>
        <v>#REF!</v>
      </c>
      <c r="M4990" s="75"/>
      <c r="N4990" s="76"/>
    </row>
    <row r="4991" spans="1:14" ht="15">
      <c r="A4991" s="80"/>
      <c r="B4991" s="81"/>
      <c r="C4991" s="69"/>
      <c r="D4991" s="69"/>
      <c r="E4991" s="69"/>
      <c r="F4991" s="69"/>
      <c r="G4991" s="82"/>
      <c r="H4991" s="78"/>
      <c r="I4991" s="28">
        <f ca="1">SUMIF('IMPORTBFT (ID)'!$A$3:$A$5000,$G$4:$G$7322,'IMPORTBFT (ID)'!$B$3:$B$5000)</f>
        <v>0</v>
      </c>
      <c r="J4991" s="72"/>
      <c r="K4991" s="18" t="str">
        <f t="shared" ca="1" si="0"/>
        <v>-</v>
      </c>
      <c r="L4991" s="19" t="e">
        <f>IF(G4991=#REF!,#REF!,"FALSO")</f>
        <v>#REF!</v>
      </c>
      <c r="M4991" s="75"/>
      <c r="N4991" s="76"/>
    </row>
    <row r="4992" spans="1:14" ht="15">
      <c r="A4992" s="80"/>
      <c r="B4992" s="81"/>
      <c r="C4992" s="69"/>
      <c r="D4992" s="69"/>
      <c r="E4992" s="69"/>
      <c r="F4992" s="69"/>
      <c r="G4992" s="82"/>
      <c r="H4992" s="78"/>
      <c r="I4992" s="28">
        <f ca="1">SUMIF('IMPORTBFT (ID)'!$A$3:$A$5000,$G$4:$G$7322,'IMPORTBFT (ID)'!$B$3:$B$5000)</f>
        <v>0</v>
      </c>
      <c r="J4992" s="72"/>
      <c r="K4992" s="18" t="str">
        <f t="shared" ca="1" si="0"/>
        <v>-</v>
      </c>
      <c r="L4992" s="19" t="e">
        <f>IF(G4992=#REF!,#REF!,"FALSO")</f>
        <v>#REF!</v>
      </c>
      <c r="M4992" s="75"/>
      <c r="N4992" s="76"/>
    </row>
    <row r="4993" spans="1:14" ht="15">
      <c r="A4993" s="80"/>
      <c r="B4993" s="81"/>
      <c r="C4993" s="69"/>
      <c r="D4993" s="69"/>
      <c r="E4993" s="69"/>
      <c r="F4993" s="69"/>
      <c r="G4993" s="82"/>
      <c r="H4993" s="78"/>
      <c r="I4993" s="28">
        <f ca="1">SUMIF('IMPORTBFT (ID)'!$A$3:$A$5000,$G$4:$G$7322,'IMPORTBFT (ID)'!$B$3:$B$5000)</f>
        <v>0</v>
      </c>
      <c r="J4993" s="72"/>
      <c r="K4993" s="18" t="str">
        <f t="shared" ca="1" si="0"/>
        <v>-</v>
      </c>
      <c r="L4993" s="19" t="e">
        <f>IF(G4993=#REF!,#REF!,"FALSO")</f>
        <v>#REF!</v>
      </c>
      <c r="M4993" s="75"/>
      <c r="N4993" s="76"/>
    </row>
    <row r="4994" spans="1:14" ht="15">
      <c r="A4994" s="80"/>
      <c r="B4994" s="81"/>
      <c r="C4994" s="69"/>
      <c r="D4994" s="69"/>
      <c r="E4994" s="69"/>
      <c r="F4994" s="69"/>
      <c r="G4994" s="82"/>
      <c r="H4994" s="78"/>
      <c r="I4994" s="28">
        <f ca="1">SUMIF('IMPORTBFT (ID)'!$A$3:$A$5000,$G$4:$G$7322,'IMPORTBFT (ID)'!$B$3:$B$5000)</f>
        <v>0</v>
      </c>
      <c r="J4994" s="72"/>
      <c r="K4994" s="18" t="str">
        <f t="shared" ca="1" si="0"/>
        <v>-</v>
      </c>
      <c r="L4994" s="19" t="e">
        <f>IF(G4994=#REF!,#REF!,"FALSO")</f>
        <v>#REF!</v>
      </c>
      <c r="M4994" s="75"/>
      <c r="N4994" s="76"/>
    </row>
    <row r="4995" spans="1:14" ht="15">
      <c r="A4995" s="80"/>
      <c r="B4995" s="81"/>
      <c r="C4995" s="69"/>
      <c r="D4995" s="69"/>
      <c r="E4995" s="69"/>
      <c r="F4995" s="69"/>
      <c r="G4995" s="82"/>
      <c r="H4995" s="78"/>
      <c r="I4995" s="28">
        <f ca="1">SUMIF('IMPORTBFT (ID)'!$A$3:$A$5000,$G$4:$G$7322,'IMPORTBFT (ID)'!$B$3:$B$5000)</f>
        <v>0</v>
      </c>
      <c r="J4995" s="72"/>
      <c r="K4995" s="18" t="str">
        <f t="shared" ca="1" si="0"/>
        <v>-</v>
      </c>
      <c r="L4995" s="19" t="e">
        <f>IF(G4995=#REF!,#REF!,"FALSO")</f>
        <v>#REF!</v>
      </c>
      <c r="M4995" s="75"/>
      <c r="N4995" s="76"/>
    </row>
    <row r="4996" spans="1:14" ht="15">
      <c r="A4996" s="80"/>
      <c r="B4996" s="81"/>
      <c r="C4996" s="69"/>
      <c r="D4996" s="69"/>
      <c r="E4996" s="69"/>
      <c r="F4996" s="69"/>
      <c r="G4996" s="82"/>
      <c r="H4996" s="78"/>
      <c r="I4996" s="28">
        <f ca="1">SUMIF('IMPORTBFT (ID)'!$A$3:$A$5000,$G$4:$G$7322,'IMPORTBFT (ID)'!$B$3:$B$5000)</f>
        <v>0</v>
      </c>
      <c r="J4996" s="72"/>
      <c r="K4996" s="18" t="str">
        <f t="shared" ca="1" si="0"/>
        <v>-</v>
      </c>
      <c r="L4996" s="19" t="e">
        <f>IF(G4996=#REF!,#REF!,"FALSO")</f>
        <v>#REF!</v>
      </c>
      <c r="M4996" s="75"/>
      <c r="N4996" s="76"/>
    </row>
    <row r="4997" spans="1:14" ht="15">
      <c r="A4997" s="80"/>
      <c r="B4997" s="81"/>
      <c r="C4997" s="69"/>
      <c r="D4997" s="69"/>
      <c r="E4997" s="69"/>
      <c r="F4997" s="69"/>
      <c r="G4997" s="82"/>
      <c r="H4997" s="78"/>
      <c r="I4997" s="28">
        <f ca="1">SUMIF('IMPORTBFT (ID)'!$A$3:$A$5000,$G$4:$G$7322,'IMPORTBFT (ID)'!$B$3:$B$5000)</f>
        <v>0</v>
      </c>
      <c r="J4997" s="72"/>
      <c r="K4997" s="18" t="str">
        <f t="shared" ca="1" si="0"/>
        <v>-</v>
      </c>
      <c r="L4997" s="19" t="e">
        <f>IF(G4997=#REF!,#REF!,"FALSO")</f>
        <v>#REF!</v>
      </c>
      <c r="M4997" s="75"/>
      <c r="N4997" s="76"/>
    </row>
    <row r="4998" spans="1:14" ht="15">
      <c r="A4998" s="80"/>
      <c r="B4998" s="81"/>
      <c r="C4998" s="69"/>
      <c r="D4998" s="69"/>
      <c r="E4998" s="69"/>
      <c r="F4998" s="69"/>
      <c r="G4998" s="82"/>
      <c r="H4998" s="78"/>
      <c r="I4998" s="28">
        <f ca="1">SUMIF('IMPORTBFT (ID)'!$A$3:$A$5000,$G$4:$G$7322,'IMPORTBFT (ID)'!$B$3:$B$5000)</f>
        <v>0</v>
      </c>
      <c r="J4998" s="72"/>
      <c r="K4998" s="18" t="str">
        <f t="shared" ca="1" si="0"/>
        <v>-</v>
      </c>
      <c r="L4998" s="19" t="e">
        <f>IF(G4998=#REF!,#REF!,"FALSO")</f>
        <v>#REF!</v>
      </c>
      <c r="M4998" s="75"/>
      <c r="N4998" s="76"/>
    </row>
    <row r="4999" spans="1:14" ht="15">
      <c r="A4999" s="80"/>
      <c r="B4999" s="81"/>
      <c r="C4999" s="69"/>
      <c r="D4999" s="69"/>
      <c r="E4999" s="69"/>
      <c r="F4999" s="69"/>
      <c r="G4999" s="82"/>
      <c r="H4999" s="78"/>
      <c r="I4999" s="28">
        <f ca="1">SUMIF('IMPORTBFT (ID)'!$A$3:$A$5000,$G$4:$G$7322,'IMPORTBFT (ID)'!$B$3:$B$5000)</f>
        <v>0</v>
      </c>
      <c r="J4999" s="72"/>
      <c r="K4999" s="18" t="str">
        <f t="shared" ca="1" si="0"/>
        <v>-</v>
      </c>
      <c r="L4999" s="19" t="e">
        <f>IF(G4999=#REF!,#REF!,"FALSO")</f>
        <v>#REF!</v>
      </c>
      <c r="M4999" s="75"/>
      <c r="N4999" s="76"/>
    </row>
    <row r="5000" spans="1:14" ht="15">
      <c r="A5000" s="80"/>
      <c r="B5000" s="81"/>
      <c r="C5000" s="69"/>
      <c r="D5000" s="69"/>
      <c r="E5000" s="69"/>
      <c r="F5000" s="69"/>
      <c r="G5000" s="82"/>
      <c r="H5000" s="78"/>
      <c r="I5000" s="28">
        <f ca="1">SUMIF('IMPORTBFT (ID)'!$A$3:$A$5000,$G$4:$G$7322,'IMPORTBFT (ID)'!$B$3:$B$5000)</f>
        <v>0</v>
      </c>
      <c r="J5000" s="72"/>
      <c r="K5000" s="18" t="str">
        <f t="shared" ca="1" si="0"/>
        <v>-</v>
      </c>
      <c r="L5000" s="19" t="e">
        <f>IF(G5000=#REF!,#REF!,"FALSO")</f>
        <v>#REF!</v>
      </c>
      <c r="M5000" s="75"/>
      <c r="N5000" s="76"/>
    </row>
    <row r="5001" spans="1:14" ht="15">
      <c r="A5001" s="80"/>
      <c r="B5001" s="81"/>
      <c r="C5001" s="69"/>
      <c r="D5001" s="69"/>
      <c r="E5001" s="69"/>
      <c r="F5001" s="69"/>
      <c r="G5001" s="82"/>
      <c r="H5001" s="78"/>
      <c r="I5001" s="28">
        <f ca="1">SUMIF('IMPORTBFT (ID)'!$A$3:$A$5000,$G$4:$G$7322,'IMPORTBFT (ID)'!$B$3:$B$5000)</f>
        <v>0</v>
      </c>
      <c r="J5001" s="72"/>
      <c r="K5001" s="18" t="str">
        <f t="shared" ca="1" si="0"/>
        <v>-</v>
      </c>
      <c r="L5001" s="19" t="e">
        <f>IF(G5001=#REF!,#REF!,"FALSO")</f>
        <v>#REF!</v>
      </c>
      <c r="M5001" s="75"/>
      <c r="N5001" s="76"/>
    </row>
    <row r="5002" spans="1:14" ht="15">
      <c r="A5002" s="80"/>
      <c r="B5002" s="81"/>
      <c r="C5002" s="69"/>
      <c r="D5002" s="69"/>
      <c r="E5002" s="69"/>
      <c r="F5002" s="69"/>
      <c r="G5002" s="82"/>
      <c r="H5002" s="78"/>
      <c r="I5002" s="28">
        <f ca="1">SUMIF('IMPORTBFT (ID)'!$A$3:$A$5000,$G$4:$G$7322,'IMPORTBFT (ID)'!$B$3:$B$5000)</f>
        <v>0</v>
      </c>
      <c r="J5002" s="72"/>
      <c r="K5002" s="18" t="str">
        <f t="shared" ca="1" si="0"/>
        <v>-</v>
      </c>
      <c r="L5002" s="19" t="e">
        <f>IF(G5002=#REF!,#REF!,"FALSO")</f>
        <v>#REF!</v>
      </c>
      <c r="M5002" s="75"/>
      <c r="N5002" s="76"/>
    </row>
    <row r="5003" spans="1:14" ht="15">
      <c r="A5003" s="80"/>
      <c r="B5003" s="81"/>
      <c r="C5003" s="69"/>
      <c r="D5003" s="69"/>
      <c r="E5003" s="69"/>
      <c r="F5003" s="69"/>
      <c r="G5003" s="82"/>
      <c r="H5003" s="78"/>
      <c r="I5003" s="28">
        <f ca="1">SUMIF('IMPORTBFT (ID)'!$A$3:$A$5000,$G$4:$G$7322,'IMPORTBFT (ID)'!$B$3:$B$5000)</f>
        <v>0</v>
      </c>
      <c r="J5003" s="72"/>
      <c r="K5003" s="18" t="str">
        <f t="shared" ca="1" si="0"/>
        <v>-</v>
      </c>
      <c r="L5003" s="19" t="e">
        <f>IF(G5003=#REF!,#REF!,"FALSO")</f>
        <v>#REF!</v>
      </c>
      <c r="M5003" s="75"/>
      <c r="N5003" s="76"/>
    </row>
    <row r="5004" spans="1:14" ht="15">
      <c r="A5004" s="80"/>
      <c r="B5004" s="81"/>
      <c r="C5004" s="69"/>
      <c r="D5004" s="69"/>
      <c r="E5004" s="69"/>
      <c r="F5004" s="69"/>
      <c r="G5004" s="82"/>
      <c r="H5004" s="78"/>
      <c r="I5004" s="28">
        <f ca="1">SUMIF('IMPORTBFT (ID)'!$A$3:$A$5000,$G$4:$G$7322,'IMPORTBFT (ID)'!$B$3:$B$5000)</f>
        <v>0</v>
      </c>
      <c r="J5004" s="72"/>
      <c r="K5004" s="18" t="str">
        <f t="shared" ca="1" si="0"/>
        <v>-</v>
      </c>
      <c r="L5004" s="19" t="e">
        <f>IF(G5004=#REF!,#REF!,"FALSO")</f>
        <v>#REF!</v>
      </c>
      <c r="M5004" s="75"/>
      <c r="N5004" s="76"/>
    </row>
    <row r="5005" spans="1:14" ht="15">
      <c r="A5005" s="80"/>
      <c r="B5005" s="81"/>
      <c r="C5005" s="69"/>
      <c r="D5005" s="69"/>
      <c r="E5005" s="69"/>
      <c r="F5005" s="69"/>
      <c r="G5005" s="82"/>
      <c r="H5005" s="78"/>
      <c r="I5005" s="28">
        <f ca="1">SUMIF('IMPORTBFT (ID)'!$A$3:$A$5000,$G$4:$G$7322,'IMPORTBFT (ID)'!$B$3:$B$5000)</f>
        <v>0</v>
      </c>
      <c r="J5005" s="72"/>
      <c r="K5005" s="18" t="str">
        <f t="shared" ca="1" si="0"/>
        <v>-</v>
      </c>
      <c r="L5005" s="19" t="e">
        <f>IF(G5005=#REF!,#REF!,"FALSO")</f>
        <v>#REF!</v>
      </c>
      <c r="M5005" s="75"/>
      <c r="N5005" s="76"/>
    </row>
    <row r="5006" spans="1:14" ht="15">
      <c r="A5006" s="80"/>
      <c r="B5006" s="81"/>
      <c r="C5006" s="69"/>
      <c r="D5006" s="69"/>
      <c r="E5006" s="69"/>
      <c r="F5006" s="69"/>
      <c r="G5006" s="82"/>
      <c r="H5006" s="78"/>
      <c r="I5006" s="28">
        <f ca="1">SUMIF('IMPORTBFT (ID)'!$A$3:$A$5000,$G$4:$G$7322,'IMPORTBFT (ID)'!$B$3:$B$5000)</f>
        <v>0</v>
      </c>
      <c r="J5006" s="72"/>
      <c r="K5006" s="18" t="str">
        <f t="shared" ca="1" si="0"/>
        <v>-</v>
      </c>
      <c r="L5006" s="19" t="e">
        <f>IF(G5006=#REF!,#REF!,"FALSO")</f>
        <v>#REF!</v>
      </c>
      <c r="M5006" s="75"/>
      <c r="N5006" s="76"/>
    </row>
    <row r="5007" spans="1:14" ht="15">
      <c r="A5007" s="80"/>
      <c r="B5007" s="81"/>
      <c r="C5007" s="69"/>
      <c r="D5007" s="69"/>
      <c r="E5007" s="69"/>
      <c r="F5007" s="69"/>
      <c r="G5007" s="82"/>
      <c r="H5007" s="78"/>
      <c r="I5007" s="28">
        <f ca="1">SUMIF('IMPORTBFT (ID)'!$A$3:$A$5000,$G$4:$G$7322,'IMPORTBFT (ID)'!$B$3:$B$5000)</f>
        <v>0</v>
      </c>
      <c r="J5007" s="72"/>
      <c r="K5007" s="18" t="str">
        <f t="shared" ca="1" si="0"/>
        <v>-</v>
      </c>
      <c r="L5007" s="19" t="e">
        <f>IF(G5007=#REF!,#REF!,"FALSO")</f>
        <v>#REF!</v>
      </c>
      <c r="M5007" s="75"/>
      <c r="N5007" s="76"/>
    </row>
    <row r="5008" spans="1:14" ht="15">
      <c r="A5008" s="80"/>
      <c r="B5008" s="81"/>
      <c r="C5008" s="69"/>
      <c r="D5008" s="69"/>
      <c r="E5008" s="69"/>
      <c r="F5008" s="69"/>
      <c r="G5008" s="82"/>
      <c r="H5008" s="78"/>
      <c r="I5008" s="28">
        <f ca="1">SUMIF('IMPORTBFT (ID)'!$A$3:$A$5000,$G$4:$G$7322,'IMPORTBFT (ID)'!$B$3:$B$5000)</f>
        <v>0</v>
      </c>
      <c r="J5008" s="72"/>
      <c r="K5008" s="18" t="str">
        <f t="shared" ca="1" si="0"/>
        <v>-</v>
      </c>
      <c r="L5008" s="19" t="e">
        <f>IF(G5008=#REF!,#REF!,"FALSO")</f>
        <v>#REF!</v>
      </c>
      <c r="M5008" s="75"/>
      <c r="N5008" s="76"/>
    </row>
    <row r="5009" spans="1:14" ht="15">
      <c r="A5009" s="80"/>
      <c r="B5009" s="81"/>
      <c r="C5009" s="69"/>
      <c r="D5009" s="69"/>
      <c r="E5009" s="69"/>
      <c r="F5009" s="69"/>
      <c r="G5009" s="82"/>
      <c r="H5009" s="78"/>
      <c r="I5009" s="28">
        <f ca="1">SUMIF('IMPORTBFT (ID)'!$A$3:$A$5000,$G$4:$G$7322,'IMPORTBFT (ID)'!$B$3:$B$5000)</f>
        <v>0</v>
      </c>
      <c r="J5009" s="72"/>
      <c r="K5009" s="18" t="str">
        <f t="shared" ca="1" si="0"/>
        <v>-</v>
      </c>
      <c r="L5009" s="19" t="e">
        <f>IF(G5009=#REF!,#REF!,"FALSO")</f>
        <v>#REF!</v>
      </c>
      <c r="M5009" s="75"/>
      <c r="N5009" s="76"/>
    </row>
    <row r="5010" spans="1:14" ht="15">
      <c r="A5010" s="80"/>
      <c r="B5010" s="81"/>
      <c r="C5010" s="69"/>
      <c r="D5010" s="69"/>
      <c r="E5010" s="69"/>
      <c r="F5010" s="69"/>
      <c r="G5010" s="82"/>
      <c r="H5010" s="78"/>
      <c r="I5010" s="28">
        <f ca="1">SUMIF('IMPORTBFT (ID)'!$A$3:$A$5000,$G$4:$G$7322,'IMPORTBFT (ID)'!$B$3:$B$5000)</f>
        <v>0</v>
      </c>
      <c r="J5010" s="72"/>
      <c r="K5010" s="18" t="str">
        <f t="shared" ca="1" si="0"/>
        <v>-</v>
      </c>
      <c r="L5010" s="19" t="e">
        <f>IF(G5010=#REF!,#REF!,"FALSO")</f>
        <v>#REF!</v>
      </c>
      <c r="M5010" s="75"/>
      <c r="N5010" s="76"/>
    </row>
    <row r="5011" spans="1:14" ht="15">
      <c r="A5011" s="80"/>
      <c r="B5011" s="81"/>
      <c r="C5011" s="69"/>
      <c r="D5011" s="69"/>
      <c r="E5011" s="69"/>
      <c r="F5011" s="69"/>
      <c r="G5011" s="82"/>
      <c r="H5011" s="78"/>
      <c r="I5011" s="28">
        <f ca="1">SUMIF('IMPORTBFT (ID)'!$A$3:$A$5000,$G$4:$G$7322,'IMPORTBFT (ID)'!$B$3:$B$5000)</f>
        <v>0</v>
      </c>
      <c r="J5011" s="72"/>
      <c r="K5011" s="18" t="str">
        <f t="shared" ca="1" si="0"/>
        <v>-</v>
      </c>
      <c r="L5011" s="19" t="e">
        <f>IF(G5011=#REF!,#REF!,"FALSO")</f>
        <v>#REF!</v>
      </c>
      <c r="M5011" s="75"/>
      <c r="N5011" s="76"/>
    </row>
    <row r="5012" spans="1:14" ht="15">
      <c r="A5012" s="80"/>
      <c r="B5012" s="81"/>
      <c r="C5012" s="69"/>
      <c r="D5012" s="69"/>
      <c r="E5012" s="69"/>
      <c r="F5012" s="69"/>
      <c r="G5012" s="82"/>
      <c r="H5012" s="78"/>
      <c r="I5012" s="28">
        <f ca="1">SUMIF('IMPORTBFT (ID)'!$A$3:$A$5000,$G$4:$G$7322,'IMPORTBFT (ID)'!$B$3:$B$5000)</f>
        <v>0</v>
      </c>
      <c r="J5012" s="72"/>
      <c r="K5012" s="18" t="str">
        <f t="shared" ca="1" si="0"/>
        <v>-</v>
      </c>
      <c r="L5012" s="19" t="e">
        <f>IF(G5012=#REF!,#REF!,"FALSO")</f>
        <v>#REF!</v>
      </c>
      <c r="M5012" s="75"/>
      <c r="N5012" s="76"/>
    </row>
    <row r="5013" spans="1:14" ht="15">
      <c r="A5013" s="80"/>
      <c r="B5013" s="81"/>
      <c r="C5013" s="69"/>
      <c r="D5013" s="69"/>
      <c r="E5013" s="69"/>
      <c r="F5013" s="69"/>
      <c r="G5013" s="82"/>
      <c r="H5013" s="78"/>
      <c r="I5013" s="28">
        <f ca="1">SUMIF('IMPORTBFT (ID)'!$A$3:$A$5000,$G$4:$G$7322,'IMPORTBFT (ID)'!$B$3:$B$5000)</f>
        <v>0</v>
      </c>
      <c r="J5013" s="72"/>
      <c r="K5013" s="18" t="str">
        <f t="shared" ca="1" si="0"/>
        <v>-</v>
      </c>
      <c r="L5013" s="19" t="e">
        <f>IF(G5013=#REF!,#REF!,"FALSO")</f>
        <v>#REF!</v>
      </c>
      <c r="M5013" s="75"/>
      <c r="N5013" s="76"/>
    </row>
    <row r="5014" spans="1:14" ht="15">
      <c r="A5014" s="80"/>
      <c r="B5014" s="81"/>
      <c r="C5014" s="69"/>
      <c r="D5014" s="69"/>
      <c r="E5014" s="69"/>
      <c r="F5014" s="69"/>
      <c r="G5014" s="82"/>
      <c r="H5014" s="78"/>
      <c r="I5014" s="28">
        <f ca="1">SUMIF('IMPORTBFT (ID)'!$A$3:$A$5000,$G$4:$G$7322,'IMPORTBFT (ID)'!$B$3:$B$5000)</f>
        <v>0</v>
      </c>
      <c r="J5014" s="72"/>
      <c r="K5014" s="18" t="str">
        <f t="shared" ca="1" si="0"/>
        <v>-</v>
      </c>
      <c r="L5014" s="19" t="e">
        <f>IF(G5014=#REF!,#REF!,"FALSO")</f>
        <v>#REF!</v>
      </c>
      <c r="M5014" s="75"/>
      <c r="N5014" s="76"/>
    </row>
    <row r="5015" spans="1:14" ht="15">
      <c r="A5015" s="80"/>
      <c r="B5015" s="81"/>
      <c r="C5015" s="69"/>
      <c r="D5015" s="69"/>
      <c r="E5015" s="69"/>
      <c r="F5015" s="69"/>
      <c r="G5015" s="82"/>
      <c r="H5015" s="78"/>
      <c r="I5015" s="28">
        <f ca="1">SUMIF('IMPORTBFT (ID)'!$A$3:$A$5000,$G$4:$G$7322,'IMPORTBFT (ID)'!$B$3:$B$5000)</f>
        <v>0</v>
      </c>
      <c r="J5015" s="72"/>
      <c r="K5015" s="18" t="str">
        <f t="shared" ca="1" si="0"/>
        <v>-</v>
      </c>
      <c r="L5015" s="19" t="e">
        <f>IF(G5015=#REF!,#REF!,"FALSO")</f>
        <v>#REF!</v>
      </c>
      <c r="M5015" s="75"/>
      <c r="N5015" s="76"/>
    </row>
    <row r="5016" spans="1:14" ht="15">
      <c r="A5016" s="80"/>
      <c r="B5016" s="81"/>
      <c r="C5016" s="69"/>
      <c r="D5016" s="69"/>
      <c r="E5016" s="69"/>
      <c r="F5016" s="69"/>
      <c r="G5016" s="82"/>
      <c r="H5016" s="78"/>
      <c r="I5016" s="28">
        <f ca="1">SUMIF('IMPORTBFT (ID)'!$A$3:$A$5000,$G$4:$G$7322,'IMPORTBFT (ID)'!$B$3:$B$5000)</f>
        <v>0</v>
      </c>
      <c r="J5016" s="72"/>
      <c r="K5016" s="18" t="str">
        <f t="shared" ca="1" si="0"/>
        <v>-</v>
      </c>
      <c r="L5016" s="19" t="e">
        <f>IF(G5016=#REF!,#REF!,"FALSO")</f>
        <v>#REF!</v>
      </c>
      <c r="M5016" s="75"/>
      <c r="N5016" s="76"/>
    </row>
    <row r="5017" spans="1:14" ht="15">
      <c r="A5017" s="80"/>
      <c r="B5017" s="81"/>
      <c r="C5017" s="69"/>
      <c r="D5017" s="69"/>
      <c r="E5017" s="69"/>
      <c r="F5017" s="69"/>
      <c r="G5017" s="82"/>
      <c r="H5017" s="78"/>
      <c r="I5017" s="28">
        <f ca="1">SUMIF('IMPORTBFT (ID)'!$A$3:$A$5000,$G$4:$G$7322,'IMPORTBFT (ID)'!$B$3:$B$5000)</f>
        <v>0</v>
      </c>
      <c r="J5017" s="72"/>
      <c r="K5017" s="18" t="str">
        <f t="shared" ca="1" si="0"/>
        <v>-</v>
      </c>
      <c r="L5017" s="19" t="e">
        <f>IF(G5017=#REF!,#REF!,"FALSO")</f>
        <v>#REF!</v>
      </c>
      <c r="M5017" s="75"/>
      <c r="N5017" s="76"/>
    </row>
    <row r="5018" spans="1:14" ht="15">
      <c r="A5018" s="80"/>
      <c r="B5018" s="81"/>
      <c r="C5018" s="69"/>
      <c r="D5018" s="69"/>
      <c r="E5018" s="69"/>
      <c r="F5018" s="69"/>
      <c r="G5018" s="82"/>
      <c r="H5018" s="78"/>
      <c r="I5018" s="28">
        <f ca="1">SUMIF('IMPORTBFT (ID)'!$A$3:$A$5000,$G$4:$G$7322,'IMPORTBFT (ID)'!$B$3:$B$5000)</f>
        <v>0</v>
      </c>
      <c r="J5018" s="72"/>
      <c r="K5018" s="18" t="str">
        <f t="shared" ca="1" si="0"/>
        <v>-</v>
      </c>
      <c r="L5018" s="19" t="e">
        <f>IF(G5018=#REF!,#REF!,"FALSO")</f>
        <v>#REF!</v>
      </c>
      <c r="M5018" s="75"/>
      <c r="N5018" s="76"/>
    </row>
    <row r="5019" spans="1:14" ht="15">
      <c r="A5019" s="80"/>
      <c r="B5019" s="81"/>
      <c r="C5019" s="69"/>
      <c r="D5019" s="69"/>
      <c r="E5019" s="69"/>
      <c r="F5019" s="69"/>
      <c r="G5019" s="82"/>
      <c r="H5019" s="78"/>
      <c r="I5019" s="28">
        <f ca="1">SUMIF('IMPORTBFT (ID)'!$A$3:$A$5000,$G$4:$G$7322,'IMPORTBFT (ID)'!$B$3:$B$5000)</f>
        <v>0</v>
      </c>
      <c r="J5019" s="72"/>
      <c r="K5019" s="18" t="str">
        <f t="shared" ca="1" si="0"/>
        <v>-</v>
      </c>
      <c r="L5019" s="19" t="e">
        <f>IF(G5019=#REF!,#REF!,"FALSO")</f>
        <v>#REF!</v>
      </c>
      <c r="M5019" s="75"/>
      <c r="N5019" s="76"/>
    </row>
    <row r="5020" spans="1:14" ht="15">
      <c r="A5020" s="80"/>
      <c r="B5020" s="81"/>
      <c r="C5020" s="69"/>
      <c r="D5020" s="69"/>
      <c r="E5020" s="69"/>
      <c r="F5020" s="69"/>
      <c r="G5020" s="82"/>
      <c r="H5020" s="78"/>
      <c r="I5020" s="28">
        <f ca="1">SUMIF('IMPORTBFT (ID)'!$A$3:$A$5000,$G$4:$G$7322,'IMPORTBFT (ID)'!$B$3:$B$5000)</f>
        <v>0</v>
      </c>
      <c r="J5020" s="72"/>
      <c r="K5020" s="18" t="str">
        <f t="shared" ca="1" si="0"/>
        <v>-</v>
      </c>
      <c r="L5020" s="19" t="e">
        <f>IF(G5020=#REF!,#REF!,"FALSO")</f>
        <v>#REF!</v>
      </c>
      <c r="M5020" s="75"/>
      <c r="N5020" s="76"/>
    </row>
    <row r="5021" spans="1:14" ht="15">
      <c r="A5021" s="80"/>
      <c r="B5021" s="81"/>
      <c r="C5021" s="69"/>
      <c r="D5021" s="69"/>
      <c r="E5021" s="69"/>
      <c r="F5021" s="69"/>
      <c r="G5021" s="82"/>
      <c r="H5021" s="78"/>
      <c r="I5021" s="28">
        <f ca="1">SUMIF('IMPORTBFT (ID)'!$A$3:$A$5000,$G$4:$G$7322,'IMPORTBFT (ID)'!$B$3:$B$5000)</f>
        <v>0</v>
      </c>
      <c r="J5021" s="72"/>
      <c r="K5021" s="18" t="str">
        <f t="shared" ca="1" si="0"/>
        <v>-</v>
      </c>
      <c r="L5021" s="19" t="e">
        <f>IF(G5021=#REF!,#REF!,"FALSO")</f>
        <v>#REF!</v>
      </c>
      <c r="M5021" s="75"/>
      <c r="N5021" s="76"/>
    </row>
    <row r="5022" spans="1:14" ht="15">
      <c r="A5022" s="80"/>
      <c r="B5022" s="81"/>
      <c r="C5022" s="69"/>
      <c r="D5022" s="69"/>
      <c r="E5022" s="69"/>
      <c r="F5022" s="69"/>
      <c r="G5022" s="82"/>
      <c r="H5022" s="78"/>
      <c r="I5022" s="28">
        <f ca="1">SUMIF('IMPORTBFT (ID)'!$A$3:$A$5000,$G$4:$G$7322,'IMPORTBFT (ID)'!$B$3:$B$5000)</f>
        <v>0</v>
      </c>
      <c r="J5022" s="72"/>
      <c r="K5022" s="18" t="str">
        <f t="shared" ca="1" si="0"/>
        <v>-</v>
      </c>
      <c r="L5022" s="19" t="e">
        <f>IF(G5022=#REF!,#REF!,"FALSO")</f>
        <v>#REF!</v>
      </c>
      <c r="M5022" s="75"/>
      <c r="N5022" s="76"/>
    </row>
    <row r="5023" spans="1:14" ht="15">
      <c r="A5023" s="80"/>
      <c r="B5023" s="81"/>
      <c r="C5023" s="69"/>
      <c r="D5023" s="69"/>
      <c r="E5023" s="69"/>
      <c r="F5023" s="69"/>
      <c r="G5023" s="82"/>
      <c r="H5023" s="78"/>
      <c r="I5023" s="28">
        <f ca="1">SUMIF('IMPORTBFT (ID)'!$A$3:$A$5000,$G$4:$G$7322,'IMPORTBFT (ID)'!$B$3:$B$5000)</f>
        <v>0</v>
      </c>
      <c r="J5023" s="72"/>
      <c r="K5023" s="18" t="str">
        <f t="shared" ca="1" si="0"/>
        <v>-</v>
      </c>
      <c r="L5023" s="19" t="e">
        <f>IF(G5023=#REF!,#REF!,"FALSO")</f>
        <v>#REF!</v>
      </c>
      <c r="M5023" s="75"/>
      <c r="N5023" s="76"/>
    </row>
    <row r="5024" spans="1:14" ht="15">
      <c r="A5024" s="80"/>
      <c r="B5024" s="81"/>
      <c r="C5024" s="69"/>
      <c r="D5024" s="69"/>
      <c r="E5024" s="69"/>
      <c r="F5024" s="69"/>
      <c r="G5024" s="82"/>
      <c r="H5024" s="78"/>
      <c r="I5024" s="28">
        <f ca="1">SUMIF('IMPORTBFT (ID)'!$A$3:$A$5000,$G$4:$G$7322,'IMPORTBFT (ID)'!$B$3:$B$5000)</f>
        <v>0</v>
      </c>
      <c r="J5024" s="72"/>
      <c r="K5024" s="18" t="str">
        <f t="shared" ca="1" si="0"/>
        <v>-</v>
      </c>
      <c r="L5024" s="19" t="e">
        <f>IF(G5024=#REF!,#REF!,"FALSO")</f>
        <v>#REF!</v>
      </c>
      <c r="M5024" s="75"/>
      <c r="N5024" s="76"/>
    </row>
    <row r="5025" spans="1:14" ht="15">
      <c r="A5025" s="80"/>
      <c r="B5025" s="81"/>
      <c r="C5025" s="69"/>
      <c r="D5025" s="69"/>
      <c r="E5025" s="69"/>
      <c r="F5025" s="69"/>
      <c r="G5025" s="82"/>
      <c r="H5025" s="78"/>
      <c r="I5025" s="28">
        <f ca="1">SUMIF('IMPORTBFT (ID)'!$A$3:$A$5000,$G$4:$G$7322,'IMPORTBFT (ID)'!$B$3:$B$5000)</f>
        <v>0</v>
      </c>
      <c r="J5025" s="72"/>
      <c r="K5025" s="18" t="str">
        <f t="shared" ca="1" si="0"/>
        <v>-</v>
      </c>
      <c r="L5025" s="19" t="e">
        <f>IF(G5025=#REF!,#REF!,"FALSO")</f>
        <v>#REF!</v>
      </c>
      <c r="M5025" s="75"/>
      <c r="N5025" s="76"/>
    </row>
    <row r="5026" spans="1:14" ht="15">
      <c r="A5026" s="80"/>
      <c r="B5026" s="81"/>
      <c r="C5026" s="69"/>
      <c r="D5026" s="69"/>
      <c r="E5026" s="69"/>
      <c r="F5026" s="69"/>
      <c r="G5026" s="82"/>
      <c r="H5026" s="78"/>
      <c r="I5026" s="28">
        <f ca="1">SUMIF('IMPORTBFT (ID)'!$A$3:$A$5000,$G$4:$G$7322,'IMPORTBFT (ID)'!$B$3:$B$5000)</f>
        <v>0</v>
      </c>
      <c r="J5026" s="72"/>
      <c r="K5026" s="18" t="str">
        <f t="shared" ca="1" si="0"/>
        <v>-</v>
      </c>
      <c r="L5026" s="19" t="e">
        <f>IF(G5026=#REF!,#REF!,"FALSO")</f>
        <v>#REF!</v>
      </c>
      <c r="M5026" s="75"/>
      <c r="N5026" s="76"/>
    </row>
    <row r="5027" spans="1:14" ht="15">
      <c r="A5027" s="80"/>
      <c r="B5027" s="81"/>
      <c r="C5027" s="69"/>
      <c r="D5027" s="69"/>
      <c r="E5027" s="69"/>
      <c r="F5027" s="69"/>
      <c r="G5027" s="82"/>
      <c r="H5027" s="78"/>
      <c r="I5027" s="28">
        <f ca="1">SUMIF('IMPORTBFT (ID)'!$A$3:$A$5000,$G$4:$G$7322,'IMPORTBFT (ID)'!$B$3:$B$5000)</f>
        <v>0</v>
      </c>
      <c r="J5027" s="72"/>
      <c r="K5027" s="18" t="str">
        <f t="shared" ca="1" si="0"/>
        <v>-</v>
      </c>
      <c r="L5027" s="19" t="e">
        <f>IF(G5027=#REF!,#REF!,"FALSO")</f>
        <v>#REF!</v>
      </c>
      <c r="M5027" s="75"/>
      <c r="N5027" s="76"/>
    </row>
    <row r="5028" spans="1:14" ht="15">
      <c r="A5028" s="80"/>
      <c r="B5028" s="81"/>
      <c r="C5028" s="69"/>
      <c r="D5028" s="69"/>
      <c r="E5028" s="69"/>
      <c r="F5028" s="69"/>
      <c r="G5028" s="82"/>
      <c r="H5028" s="78"/>
      <c r="I5028" s="28">
        <f ca="1">SUMIF('IMPORTBFT (ID)'!$A$3:$A$5000,$G$4:$G$7322,'IMPORTBFT (ID)'!$B$3:$B$5000)</f>
        <v>0</v>
      </c>
      <c r="J5028" s="72"/>
      <c r="K5028" s="18" t="str">
        <f t="shared" ca="1" si="0"/>
        <v>-</v>
      </c>
      <c r="L5028" s="19" t="e">
        <f>IF(G5028=#REF!,#REF!,"FALSO")</f>
        <v>#REF!</v>
      </c>
      <c r="M5028" s="75"/>
      <c r="N5028" s="76"/>
    </row>
    <row r="5029" spans="1:14" ht="15">
      <c r="A5029" s="80"/>
      <c r="B5029" s="81"/>
      <c r="C5029" s="69"/>
      <c r="D5029" s="69"/>
      <c r="E5029" s="69"/>
      <c r="F5029" s="69"/>
      <c r="G5029" s="82"/>
      <c r="H5029" s="78"/>
      <c r="I5029" s="28">
        <f ca="1">SUMIF('IMPORTBFT (ID)'!$A$3:$A$5000,$G$4:$G$7322,'IMPORTBFT (ID)'!$B$3:$B$5000)</f>
        <v>0</v>
      </c>
      <c r="J5029" s="72"/>
      <c r="K5029" s="18" t="str">
        <f t="shared" ca="1" si="0"/>
        <v>-</v>
      </c>
      <c r="L5029" s="19" t="e">
        <f>IF(G5029=#REF!,#REF!,"FALSO")</f>
        <v>#REF!</v>
      </c>
      <c r="M5029" s="75"/>
      <c r="N5029" s="76"/>
    </row>
    <row r="5030" spans="1:14" ht="15">
      <c r="A5030" s="80"/>
      <c r="B5030" s="81"/>
      <c r="C5030" s="69"/>
      <c r="D5030" s="69"/>
      <c r="E5030" s="69"/>
      <c r="F5030" s="69"/>
      <c r="G5030" s="82"/>
      <c r="H5030" s="78"/>
      <c r="I5030" s="28">
        <f ca="1">SUMIF('IMPORTBFT (ID)'!$A$3:$A$5000,$G$4:$G$7322,'IMPORTBFT (ID)'!$B$3:$B$5000)</f>
        <v>0</v>
      </c>
      <c r="J5030" s="72"/>
      <c r="K5030" s="18" t="str">
        <f t="shared" ca="1" si="0"/>
        <v>-</v>
      </c>
      <c r="L5030" s="19" t="e">
        <f>IF(G5030=#REF!,#REF!,"FALSO")</f>
        <v>#REF!</v>
      </c>
      <c r="M5030" s="75"/>
      <c r="N5030" s="76"/>
    </row>
    <row r="5031" spans="1:14" ht="15">
      <c r="A5031" s="80"/>
      <c r="B5031" s="81"/>
      <c r="C5031" s="69"/>
      <c r="D5031" s="69"/>
      <c r="E5031" s="69"/>
      <c r="F5031" s="69"/>
      <c r="G5031" s="82"/>
      <c r="H5031" s="78"/>
      <c r="I5031" s="28">
        <f ca="1">SUMIF('IMPORTBFT (ID)'!$A$3:$A$5000,$G$4:$G$7322,'IMPORTBFT (ID)'!$B$3:$B$5000)</f>
        <v>0</v>
      </c>
      <c r="J5031" s="72"/>
      <c r="K5031" s="18" t="str">
        <f t="shared" ca="1" si="0"/>
        <v>-</v>
      </c>
      <c r="L5031" s="19" t="e">
        <f>IF(G5031=#REF!,#REF!,"FALSO")</f>
        <v>#REF!</v>
      </c>
      <c r="M5031" s="75"/>
      <c r="N5031" s="76"/>
    </row>
    <row r="5032" spans="1:14" ht="15">
      <c r="A5032" s="80"/>
      <c r="B5032" s="81"/>
      <c r="C5032" s="69"/>
      <c r="D5032" s="69"/>
      <c r="E5032" s="69"/>
      <c r="F5032" s="69"/>
      <c r="G5032" s="82"/>
      <c r="H5032" s="78"/>
      <c r="I5032" s="28">
        <f ca="1">SUMIF('IMPORTBFT (ID)'!$A$3:$A$5000,$G$4:$G$7322,'IMPORTBFT (ID)'!$B$3:$B$5000)</f>
        <v>0</v>
      </c>
      <c r="J5032" s="72"/>
      <c r="K5032" s="18" t="str">
        <f t="shared" ca="1" si="0"/>
        <v>-</v>
      </c>
      <c r="L5032" s="19" t="e">
        <f>IF(G5032=#REF!,#REF!,"FALSO")</f>
        <v>#REF!</v>
      </c>
      <c r="M5032" s="75"/>
      <c r="N5032" s="76"/>
    </row>
    <row r="5033" spans="1:14" ht="15">
      <c r="A5033" s="80"/>
      <c r="B5033" s="81"/>
      <c r="C5033" s="69"/>
      <c r="D5033" s="69"/>
      <c r="E5033" s="69"/>
      <c r="F5033" s="69"/>
      <c r="G5033" s="82"/>
      <c r="H5033" s="78"/>
      <c r="I5033" s="28">
        <f ca="1">SUMIF('IMPORTBFT (ID)'!$A$3:$A$5000,$G$4:$G$7322,'IMPORTBFT (ID)'!$B$3:$B$5000)</f>
        <v>0</v>
      </c>
      <c r="J5033" s="72"/>
      <c r="K5033" s="18" t="str">
        <f t="shared" ca="1" si="0"/>
        <v>-</v>
      </c>
      <c r="L5033" s="19" t="e">
        <f>IF(G5033=#REF!,#REF!,"FALSO")</f>
        <v>#REF!</v>
      </c>
      <c r="M5033" s="75"/>
      <c r="N5033" s="76"/>
    </row>
    <row r="5034" spans="1:14" ht="15">
      <c r="A5034" s="80"/>
      <c r="B5034" s="81"/>
      <c r="C5034" s="69"/>
      <c r="D5034" s="69"/>
      <c r="E5034" s="69"/>
      <c r="F5034" s="69"/>
      <c r="G5034" s="82"/>
      <c r="H5034" s="78"/>
      <c r="I5034" s="28">
        <f ca="1">SUMIF('IMPORTBFT (ID)'!$A$3:$A$5000,$G$4:$G$7322,'IMPORTBFT (ID)'!$B$3:$B$5000)</f>
        <v>0</v>
      </c>
      <c r="J5034" s="72"/>
      <c r="K5034" s="18" t="str">
        <f t="shared" ca="1" si="0"/>
        <v>-</v>
      </c>
      <c r="L5034" s="19" t="e">
        <f>IF(G5034=#REF!,#REF!,"FALSO")</f>
        <v>#REF!</v>
      </c>
      <c r="M5034" s="75"/>
      <c r="N5034" s="76"/>
    </row>
    <row r="5035" spans="1:14" ht="15">
      <c r="A5035" s="80"/>
      <c r="B5035" s="81"/>
      <c r="C5035" s="69"/>
      <c r="D5035" s="69"/>
      <c r="E5035" s="69"/>
      <c r="F5035" s="69"/>
      <c r="G5035" s="82"/>
      <c r="H5035" s="78"/>
      <c r="I5035" s="28">
        <f ca="1">SUMIF('IMPORTBFT (ID)'!$A$3:$A$5000,$G$4:$G$7322,'IMPORTBFT (ID)'!$B$3:$B$5000)</f>
        <v>0</v>
      </c>
      <c r="J5035" s="72"/>
      <c r="K5035" s="18" t="str">
        <f t="shared" ca="1" si="0"/>
        <v>-</v>
      </c>
      <c r="L5035" s="19" t="e">
        <f>IF(G5035=#REF!,#REF!,"FALSO")</f>
        <v>#REF!</v>
      </c>
      <c r="M5035" s="75"/>
      <c r="N5035" s="76"/>
    </row>
    <row r="5036" spans="1:14" ht="15">
      <c r="A5036" s="80"/>
      <c r="B5036" s="81"/>
      <c r="C5036" s="69"/>
      <c r="D5036" s="69"/>
      <c r="E5036" s="69"/>
      <c r="F5036" s="69"/>
      <c r="G5036" s="82"/>
      <c r="H5036" s="78"/>
      <c r="I5036" s="28">
        <f ca="1">SUMIF('IMPORTBFT (ID)'!$A$3:$A$5000,$G$4:$G$7322,'IMPORTBFT (ID)'!$B$3:$B$5000)</f>
        <v>0</v>
      </c>
      <c r="J5036" s="72"/>
      <c r="K5036" s="18" t="str">
        <f t="shared" ca="1" si="0"/>
        <v>-</v>
      </c>
      <c r="L5036" s="19" t="e">
        <f>IF(G5036=#REF!,#REF!,"FALSO")</f>
        <v>#REF!</v>
      </c>
      <c r="M5036" s="75"/>
      <c r="N5036" s="76"/>
    </row>
    <row r="5037" spans="1:14" ht="15">
      <c r="A5037" s="80"/>
      <c r="B5037" s="81"/>
      <c r="C5037" s="69"/>
      <c r="D5037" s="69"/>
      <c r="E5037" s="69"/>
      <c r="F5037" s="69"/>
      <c r="G5037" s="82"/>
      <c r="H5037" s="78"/>
      <c r="I5037" s="28">
        <f ca="1">SUMIF('IMPORTBFT (ID)'!$A$3:$A$5000,$G$4:$G$7322,'IMPORTBFT (ID)'!$B$3:$B$5000)</f>
        <v>0</v>
      </c>
      <c r="J5037" s="72"/>
      <c r="K5037" s="18" t="str">
        <f t="shared" ca="1" si="0"/>
        <v>-</v>
      </c>
      <c r="L5037" s="19" t="e">
        <f>IF(G5037=#REF!,#REF!,"FALSO")</f>
        <v>#REF!</v>
      </c>
      <c r="M5037" s="75"/>
      <c r="N5037" s="76"/>
    </row>
    <row r="5038" spans="1:14" ht="15">
      <c r="A5038" s="80"/>
      <c r="B5038" s="81"/>
      <c r="C5038" s="69"/>
      <c r="D5038" s="69"/>
      <c r="E5038" s="69"/>
      <c r="F5038" s="69"/>
      <c r="G5038" s="82"/>
      <c r="H5038" s="78"/>
      <c r="I5038" s="28">
        <f ca="1">SUMIF('IMPORTBFT (ID)'!$A$3:$A$5000,$G$4:$G$7322,'IMPORTBFT (ID)'!$B$3:$B$5000)</f>
        <v>0</v>
      </c>
      <c r="J5038" s="72"/>
      <c r="K5038" s="18" t="str">
        <f t="shared" ca="1" si="0"/>
        <v>-</v>
      </c>
      <c r="L5038" s="19" t="e">
        <f>IF(G5038=#REF!,#REF!,"FALSO")</f>
        <v>#REF!</v>
      </c>
      <c r="M5038" s="75"/>
      <c r="N5038" s="76"/>
    </row>
    <row r="5039" spans="1:14" ht="15">
      <c r="A5039" s="80"/>
      <c r="B5039" s="81"/>
      <c r="C5039" s="69"/>
      <c r="D5039" s="69"/>
      <c r="E5039" s="69"/>
      <c r="F5039" s="69"/>
      <c r="G5039" s="82"/>
      <c r="H5039" s="78"/>
      <c r="I5039" s="28">
        <f ca="1">SUMIF('IMPORTBFT (ID)'!$A$3:$A$5000,$G$4:$G$7322,'IMPORTBFT (ID)'!$B$3:$B$5000)</f>
        <v>0</v>
      </c>
      <c r="J5039" s="72"/>
      <c r="K5039" s="18" t="str">
        <f t="shared" ca="1" si="0"/>
        <v>-</v>
      </c>
      <c r="L5039" s="19" t="e">
        <f>IF(G5039=#REF!,#REF!,"FALSO")</f>
        <v>#REF!</v>
      </c>
      <c r="M5039" s="75"/>
      <c r="N5039" s="76"/>
    </row>
    <row r="5040" spans="1:14" ht="15">
      <c r="A5040" s="80"/>
      <c r="B5040" s="81"/>
      <c r="C5040" s="69"/>
      <c r="D5040" s="69"/>
      <c r="E5040" s="69"/>
      <c r="F5040" s="69"/>
      <c r="G5040" s="82"/>
      <c r="H5040" s="78"/>
      <c r="I5040" s="28">
        <f ca="1">SUMIF('IMPORTBFT (ID)'!$A$3:$A$5000,$G$4:$G$7322,'IMPORTBFT (ID)'!$B$3:$B$5000)</f>
        <v>0</v>
      </c>
      <c r="J5040" s="72"/>
      <c r="K5040" s="18" t="str">
        <f t="shared" ca="1" si="0"/>
        <v>-</v>
      </c>
      <c r="L5040" s="19" t="e">
        <f>IF(G5040=#REF!,#REF!,"FALSO")</f>
        <v>#REF!</v>
      </c>
      <c r="M5040" s="75"/>
      <c r="N5040" s="76"/>
    </row>
    <row r="5041" spans="1:14" ht="15">
      <c r="A5041" s="80"/>
      <c r="B5041" s="81"/>
      <c r="C5041" s="69"/>
      <c r="D5041" s="69"/>
      <c r="E5041" s="69"/>
      <c r="F5041" s="69"/>
      <c r="G5041" s="82"/>
      <c r="H5041" s="78"/>
      <c r="I5041" s="28">
        <f ca="1">SUMIF('IMPORTBFT (ID)'!$A$3:$A$5000,$G$4:$G$7322,'IMPORTBFT (ID)'!$B$3:$B$5000)</f>
        <v>0</v>
      </c>
      <c r="J5041" s="72"/>
      <c r="K5041" s="18" t="str">
        <f t="shared" ca="1" si="0"/>
        <v>-</v>
      </c>
      <c r="L5041" s="19" t="e">
        <f>IF(G5041=#REF!,#REF!,"FALSO")</f>
        <v>#REF!</v>
      </c>
      <c r="M5041" s="75"/>
      <c r="N5041" s="76"/>
    </row>
    <row r="5042" spans="1:14" ht="15">
      <c r="A5042" s="80"/>
      <c r="B5042" s="81"/>
      <c r="C5042" s="69"/>
      <c r="D5042" s="69"/>
      <c r="E5042" s="69"/>
      <c r="F5042" s="69"/>
      <c r="G5042" s="82"/>
      <c r="H5042" s="78"/>
      <c r="I5042" s="28">
        <f ca="1">SUMIF('IMPORTBFT (ID)'!$A$3:$A$5000,$G$4:$G$7322,'IMPORTBFT (ID)'!$B$3:$B$5000)</f>
        <v>0</v>
      </c>
      <c r="J5042" s="72"/>
      <c r="K5042" s="18" t="str">
        <f t="shared" ca="1" si="0"/>
        <v>-</v>
      </c>
      <c r="L5042" s="19" t="e">
        <f>IF(G5042=#REF!,#REF!,"FALSO")</f>
        <v>#REF!</v>
      </c>
      <c r="M5042" s="75"/>
      <c r="N5042" s="76"/>
    </row>
    <row r="5043" spans="1:14" ht="15">
      <c r="A5043" s="80"/>
      <c r="B5043" s="81"/>
      <c r="C5043" s="69"/>
      <c r="D5043" s="69"/>
      <c r="E5043" s="69"/>
      <c r="F5043" s="69"/>
      <c r="G5043" s="82"/>
      <c r="H5043" s="78"/>
      <c r="I5043" s="28">
        <f ca="1">SUMIF('IMPORTBFT (ID)'!$A$3:$A$5000,$G$4:$G$7322,'IMPORTBFT (ID)'!$B$3:$B$5000)</f>
        <v>0</v>
      </c>
      <c r="J5043" s="72"/>
      <c r="K5043" s="18" t="str">
        <f t="shared" ca="1" si="0"/>
        <v>-</v>
      </c>
      <c r="L5043" s="19" t="e">
        <f>IF(G5043=#REF!,#REF!,"FALSO")</f>
        <v>#REF!</v>
      </c>
      <c r="M5043" s="75"/>
      <c r="N5043" s="76"/>
    </row>
    <row r="5044" spans="1:14" ht="15">
      <c r="A5044" s="80"/>
      <c r="B5044" s="81"/>
      <c r="C5044" s="69"/>
      <c r="D5044" s="69"/>
      <c r="E5044" s="69"/>
      <c r="F5044" s="69"/>
      <c r="G5044" s="82"/>
      <c r="H5044" s="78"/>
      <c r="I5044" s="28">
        <f ca="1">SUMIF('IMPORTBFT (ID)'!$A$3:$A$5000,$G$4:$G$7322,'IMPORTBFT (ID)'!$B$3:$B$5000)</f>
        <v>0</v>
      </c>
      <c r="J5044" s="72"/>
      <c r="K5044" s="18" t="str">
        <f t="shared" ca="1" si="0"/>
        <v>-</v>
      </c>
      <c r="L5044" s="19" t="e">
        <f>IF(G5044=#REF!,#REF!,"FALSO")</f>
        <v>#REF!</v>
      </c>
      <c r="M5044" s="75"/>
      <c r="N5044" s="76"/>
    </row>
    <row r="5045" spans="1:14" ht="15">
      <c r="A5045" s="80"/>
      <c r="B5045" s="81"/>
      <c r="C5045" s="69"/>
      <c r="D5045" s="69"/>
      <c r="E5045" s="69"/>
      <c r="F5045" s="69"/>
      <c r="G5045" s="82"/>
      <c r="H5045" s="78"/>
      <c r="I5045" s="28">
        <f ca="1">SUMIF('IMPORTBFT (ID)'!$A$3:$A$5000,$G$4:$G$7322,'IMPORTBFT (ID)'!$B$3:$B$5000)</f>
        <v>0</v>
      </c>
      <c r="J5045" s="72"/>
      <c r="K5045" s="18" t="str">
        <f t="shared" ca="1" si="0"/>
        <v>-</v>
      </c>
      <c r="L5045" s="19" t="e">
        <f>IF(G5045=#REF!,#REF!,"FALSO")</f>
        <v>#REF!</v>
      </c>
      <c r="M5045" s="75"/>
      <c r="N5045" s="76"/>
    </row>
    <row r="5046" spans="1:14" ht="15">
      <c r="A5046" s="80"/>
      <c r="B5046" s="81"/>
      <c r="C5046" s="69"/>
      <c r="D5046" s="69"/>
      <c r="E5046" s="69"/>
      <c r="F5046" s="69"/>
      <c r="G5046" s="82"/>
      <c r="H5046" s="78"/>
      <c r="I5046" s="28">
        <f ca="1">SUMIF('IMPORTBFT (ID)'!$A$3:$A$5000,$G$4:$G$7322,'IMPORTBFT (ID)'!$B$3:$B$5000)</f>
        <v>0</v>
      </c>
      <c r="J5046" s="72"/>
      <c r="K5046" s="18" t="str">
        <f t="shared" ca="1" si="0"/>
        <v>-</v>
      </c>
      <c r="L5046" s="19" t="e">
        <f>IF(G5046=#REF!,#REF!,"FALSO")</f>
        <v>#REF!</v>
      </c>
      <c r="M5046" s="75"/>
      <c r="N5046" s="76"/>
    </row>
    <row r="5047" spans="1:14" ht="15">
      <c r="A5047" s="80"/>
      <c r="B5047" s="81"/>
      <c r="C5047" s="69"/>
      <c r="D5047" s="69"/>
      <c r="E5047" s="69"/>
      <c r="F5047" s="69"/>
      <c r="G5047" s="82"/>
      <c r="H5047" s="78"/>
      <c r="I5047" s="28">
        <f ca="1">SUMIF('IMPORTBFT (ID)'!$A$3:$A$5000,$G$4:$G$7322,'IMPORTBFT (ID)'!$B$3:$B$5000)</f>
        <v>0</v>
      </c>
      <c r="J5047" s="72"/>
      <c r="K5047" s="18" t="str">
        <f t="shared" ca="1" si="0"/>
        <v>-</v>
      </c>
      <c r="L5047" s="19" t="e">
        <f>IF(G5047=#REF!,#REF!,"FALSO")</f>
        <v>#REF!</v>
      </c>
      <c r="M5047" s="75"/>
      <c r="N5047" s="76"/>
    </row>
    <row r="5048" spans="1:14" ht="15">
      <c r="A5048" s="80"/>
      <c r="B5048" s="81"/>
      <c r="C5048" s="69"/>
      <c r="D5048" s="69"/>
      <c r="E5048" s="69"/>
      <c r="F5048" s="69"/>
      <c r="G5048" s="82"/>
      <c r="H5048" s="78"/>
      <c r="I5048" s="28">
        <f ca="1">SUMIF('IMPORTBFT (ID)'!$A$3:$A$5000,$G$4:$G$7322,'IMPORTBFT (ID)'!$B$3:$B$5000)</f>
        <v>0</v>
      </c>
      <c r="J5048" s="72"/>
      <c r="K5048" s="18" t="str">
        <f t="shared" ca="1" si="0"/>
        <v>-</v>
      </c>
      <c r="L5048" s="19" t="e">
        <f>IF(G5048=#REF!,#REF!,"FALSO")</f>
        <v>#REF!</v>
      </c>
      <c r="M5048" s="75"/>
      <c r="N5048" s="76"/>
    </row>
    <row r="5049" spans="1:14" ht="15">
      <c r="A5049" s="80"/>
      <c r="B5049" s="81"/>
      <c r="C5049" s="69"/>
      <c r="D5049" s="69"/>
      <c r="E5049" s="69"/>
      <c r="F5049" s="69"/>
      <c r="G5049" s="82"/>
      <c r="H5049" s="78"/>
      <c r="I5049" s="28">
        <f ca="1">SUMIF('IMPORTBFT (ID)'!$A$3:$A$5000,$G$4:$G$7322,'IMPORTBFT (ID)'!$B$3:$B$5000)</f>
        <v>0</v>
      </c>
      <c r="J5049" s="72"/>
      <c r="K5049" s="18" t="str">
        <f t="shared" ca="1" si="0"/>
        <v>-</v>
      </c>
      <c r="L5049" s="19" t="e">
        <f>IF(G5049=#REF!,#REF!,"FALSO")</f>
        <v>#REF!</v>
      </c>
      <c r="M5049" s="75"/>
      <c r="N5049" s="76"/>
    </row>
    <row r="5050" spans="1:14" ht="15">
      <c r="A5050" s="80"/>
      <c r="B5050" s="81"/>
      <c r="C5050" s="69"/>
      <c r="D5050" s="69"/>
      <c r="E5050" s="69"/>
      <c r="F5050" s="69"/>
      <c r="G5050" s="82"/>
      <c r="H5050" s="78"/>
      <c r="I5050" s="28">
        <f ca="1">SUMIF('IMPORTBFT (ID)'!$A$3:$A$5000,$G$4:$G$7322,'IMPORTBFT (ID)'!$B$3:$B$5000)</f>
        <v>0</v>
      </c>
      <c r="J5050" s="72"/>
      <c r="K5050" s="18" t="str">
        <f t="shared" ca="1" si="0"/>
        <v>-</v>
      </c>
      <c r="L5050" s="19" t="e">
        <f>IF(G5050=#REF!,#REF!,"FALSO")</f>
        <v>#REF!</v>
      </c>
      <c r="M5050" s="75"/>
      <c r="N5050" s="76"/>
    </row>
    <row r="5051" spans="1:14" ht="15">
      <c r="A5051" s="80"/>
      <c r="B5051" s="81"/>
      <c r="C5051" s="69"/>
      <c r="D5051" s="69"/>
      <c r="E5051" s="69"/>
      <c r="F5051" s="69"/>
      <c r="G5051" s="82"/>
      <c r="H5051" s="78"/>
      <c r="I5051" s="28">
        <f ca="1">SUMIF('IMPORTBFT (ID)'!$A$3:$A$5000,$G$4:$G$7322,'IMPORTBFT (ID)'!$B$3:$B$5000)</f>
        <v>0</v>
      </c>
      <c r="J5051" s="72"/>
      <c r="K5051" s="18" t="str">
        <f t="shared" ca="1" si="0"/>
        <v>-</v>
      </c>
      <c r="L5051" s="19" t="e">
        <f>IF(G5051=#REF!,#REF!,"FALSO")</f>
        <v>#REF!</v>
      </c>
      <c r="M5051" s="75"/>
      <c r="N5051" s="76"/>
    </row>
    <row r="5052" spans="1:14" ht="15">
      <c r="A5052" s="80"/>
      <c r="B5052" s="81"/>
      <c r="C5052" s="69"/>
      <c r="D5052" s="69"/>
      <c r="E5052" s="69"/>
      <c r="F5052" s="69"/>
      <c r="G5052" s="82"/>
      <c r="H5052" s="78"/>
      <c r="I5052" s="28">
        <f ca="1">SUMIF('IMPORTBFT (ID)'!$A$3:$A$5000,$G$4:$G$7322,'IMPORTBFT (ID)'!$B$3:$B$5000)</f>
        <v>0</v>
      </c>
      <c r="J5052" s="72"/>
      <c r="K5052" s="18" t="str">
        <f t="shared" ca="1" si="0"/>
        <v>-</v>
      </c>
      <c r="L5052" s="19" t="e">
        <f>IF(G5052=#REF!,#REF!,"FALSO")</f>
        <v>#REF!</v>
      </c>
      <c r="M5052" s="75"/>
      <c r="N5052" s="76"/>
    </row>
    <row r="5053" spans="1:14" ht="15">
      <c r="A5053" s="80"/>
      <c r="B5053" s="81"/>
      <c r="C5053" s="69"/>
      <c r="D5053" s="69"/>
      <c r="E5053" s="69"/>
      <c r="F5053" s="69"/>
      <c r="G5053" s="82"/>
      <c r="H5053" s="78"/>
      <c r="I5053" s="28">
        <f ca="1">SUMIF('IMPORTBFT (ID)'!$A$3:$A$5000,$G$4:$G$7322,'IMPORTBFT (ID)'!$B$3:$B$5000)</f>
        <v>0</v>
      </c>
      <c r="J5053" s="72"/>
      <c r="K5053" s="18" t="str">
        <f t="shared" ca="1" si="0"/>
        <v>-</v>
      </c>
      <c r="L5053" s="19" t="e">
        <f>IF(G5053=#REF!,#REF!,"FALSO")</f>
        <v>#REF!</v>
      </c>
      <c r="M5053" s="75"/>
      <c r="N5053" s="76"/>
    </row>
    <row r="5054" spans="1:14" ht="15">
      <c r="A5054" s="80"/>
      <c r="B5054" s="81"/>
      <c r="C5054" s="69"/>
      <c r="D5054" s="69"/>
      <c r="E5054" s="69"/>
      <c r="F5054" s="69"/>
      <c r="G5054" s="82"/>
      <c r="H5054" s="78"/>
      <c r="I5054" s="28">
        <f ca="1">SUMIF('IMPORTBFT (ID)'!$A$3:$A$5000,$G$4:$G$7322,'IMPORTBFT (ID)'!$B$3:$B$5000)</f>
        <v>0</v>
      </c>
      <c r="J5054" s="72"/>
      <c r="K5054" s="18" t="str">
        <f t="shared" ca="1" si="0"/>
        <v>-</v>
      </c>
      <c r="L5054" s="19" t="e">
        <f>IF(G5054=#REF!,#REF!,"FALSO")</f>
        <v>#REF!</v>
      </c>
      <c r="M5054" s="75"/>
      <c r="N5054" s="76"/>
    </row>
    <row r="5055" spans="1:14" ht="15">
      <c r="A5055" s="80"/>
      <c r="B5055" s="81"/>
      <c r="C5055" s="69"/>
      <c r="D5055" s="69"/>
      <c r="E5055" s="69"/>
      <c r="F5055" s="69"/>
      <c r="G5055" s="82"/>
      <c r="H5055" s="78"/>
      <c r="I5055" s="28">
        <f ca="1">SUMIF('IMPORTBFT (ID)'!$A$3:$A$5000,$G$4:$G$7322,'IMPORTBFT (ID)'!$B$3:$B$5000)</f>
        <v>0</v>
      </c>
      <c r="J5055" s="72"/>
      <c r="K5055" s="18" t="str">
        <f t="shared" ca="1" si="0"/>
        <v>-</v>
      </c>
      <c r="L5055" s="19" t="e">
        <f>IF(G5055=#REF!,#REF!,"FALSO")</f>
        <v>#REF!</v>
      </c>
      <c r="M5055" s="75"/>
      <c r="N5055" s="76"/>
    </row>
    <row r="5056" spans="1:14" ht="15">
      <c r="A5056" s="80"/>
      <c r="B5056" s="81"/>
      <c r="C5056" s="69"/>
      <c r="D5056" s="69"/>
      <c r="E5056" s="69"/>
      <c r="F5056" s="69"/>
      <c r="G5056" s="82"/>
      <c r="H5056" s="78"/>
      <c r="I5056" s="28">
        <f ca="1">SUMIF('IMPORTBFT (ID)'!$A$3:$A$5000,$G$4:$G$7322,'IMPORTBFT (ID)'!$B$3:$B$5000)</f>
        <v>0</v>
      </c>
      <c r="J5056" s="72"/>
      <c r="K5056" s="18" t="str">
        <f t="shared" ca="1" si="0"/>
        <v>-</v>
      </c>
      <c r="L5056" s="19" t="e">
        <f>IF(G5056=#REF!,#REF!,"FALSO")</f>
        <v>#REF!</v>
      </c>
      <c r="M5056" s="75"/>
      <c r="N5056" s="76"/>
    </row>
    <row r="5057" spans="1:14" ht="15">
      <c r="A5057" s="80"/>
      <c r="B5057" s="81"/>
      <c r="C5057" s="69"/>
      <c r="D5057" s="69"/>
      <c r="E5057" s="69"/>
      <c r="F5057" s="69"/>
      <c r="G5057" s="82"/>
      <c r="H5057" s="78"/>
      <c r="I5057" s="28">
        <f ca="1">SUMIF('IMPORTBFT (ID)'!$A$3:$A$5000,$G$4:$G$7322,'IMPORTBFT (ID)'!$B$3:$B$5000)</f>
        <v>0</v>
      </c>
      <c r="J5057" s="72"/>
      <c r="K5057" s="18" t="str">
        <f t="shared" ca="1" si="0"/>
        <v>-</v>
      </c>
      <c r="L5057" s="19" t="e">
        <f>IF(G5057=#REF!,#REF!,"FALSO")</f>
        <v>#REF!</v>
      </c>
      <c r="M5057" s="75"/>
      <c r="N5057" s="76"/>
    </row>
    <row r="5058" spans="1:14" ht="15">
      <c r="A5058" s="80"/>
      <c r="B5058" s="81"/>
      <c r="C5058" s="69"/>
      <c r="D5058" s="69"/>
      <c r="E5058" s="69"/>
      <c r="F5058" s="69"/>
      <c r="G5058" s="82"/>
      <c r="H5058" s="78"/>
      <c r="I5058" s="28">
        <f ca="1">SUMIF('IMPORTBFT (ID)'!$A$3:$A$5000,$G$4:$G$7322,'IMPORTBFT (ID)'!$B$3:$B$5000)</f>
        <v>0</v>
      </c>
      <c r="J5058" s="72"/>
      <c r="K5058" s="18" t="str">
        <f t="shared" ca="1" si="0"/>
        <v>-</v>
      </c>
      <c r="L5058" s="19" t="e">
        <f>IF(G5058=#REF!,#REF!,"FALSO")</f>
        <v>#REF!</v>
      </c>
      <c r="M5058" s="75"/>
      <c r="N5058" s="76"/>
    </row>
    <row r="5059" spans="1:14" ht="15">
      <c r="A5059" s="80"/>
      <c r="B5059" s="81"/>
      <c r="C5059" s="69"/>
      <c r="D5059" s="69"/>
      <c r="E5059" s="69"/>
      <c r="F5059" s="69"/>
      <c r="G5059" s="82"/>
      <c r="H5059" s="78"/>
      <c r="I5059" s="28">
        <f ca="1">SUMIF('IMPORTBFT (ID)'!$A$3:$A$5000,$G$4:$G$7322,'IMPORTBFT (ID)'!$B$3:$B$5000)</f>
        <v>0</v>
      </c>
      <c r="J5059" s="72"/>
      <c r="K5059" s="18" t="str">
        <f t="shared" ca="1" si="0"/>
        <v>-</v>
      </c>
      <c r="L5059" s="19" t="e">
        <f>IF(G5059=#REF!,#REF!,"FALSO")</f>
        <v>#REF!</v>
      </c>
      <c r="M5059" s="75"/>
      <c r="N5059" s="76"/>
    </row>
    <row r="5060" spans="1:14" ht="15">
      <c r="A5060" s="80"/>
      <c r="B5060" s="81"/>
      <c r="C5060" s="69"/>
      <c r="D5060" s="69"/>
      <c r="E5060" s="69"/>
      <c r="F5060" s="69"/>
      <c r="G5060" s="82"/>
      <c r="H5060" s="78"/>
      <c r="I5060" s="28">
        <f ca="1">SUMIF('IMPORTBFT (ID)'!$A$3:$A$5000,$G$4:$G$7322,'IMPORTBFT (ID)'!$B$3:$B$5000)</f>
        <v>0</v>
      </c>
      <c r="J5060" s="72"/>
      <c r="K5060" s="18" t="str">
        <f t="shared" ca="1" si="0"/>
        <v>-</v>
      </c>
      <c r="L5060" s="19" t="e">
        <f>IF(G5060=#REF!,#REF!,"FALSO")</f>
        <v>#REF!</v>
      </c>
      <c r="M5060" s="75"/>
      <c r="N5060" s="76"/>
    </row>
    <row r="5061" spans="1:14" ht="15">
      <c r="A5061" s="80"/>
      <c r="B5061" s="81"/>
      <c r="C5061" s="69"/>
      <c r="D5061" s="69"/>
      <c r="E5061" s="69"/>
      <c r="F5061" s="69"/>
      <c r="G5061" s="82"/>
      <c r="H5061" s="78"/>
      <c r="I5061" s="28">
        <f ca="1">SUMIF('IMPORTBFT (ID)'!$A$3:$A$5000,$G$4:$G$7322,'IMPORTBFT (ID)'!$B$3:$B$5000)</f>
        <v>0</v>
      </c>
      <c r="J5061" s="72"/>
      <c r="K5061" s="18" t="str">
        <f t="shared" ca="1" si="0"/>
        <v>-</v>
      </c>
      <c r="L5061" s="19" t="e">
        <f>IF(G5061=#REF!,#REF!,"FALSO")</f>
        <v>#REF!</v>
      </c>
      <c r="M5061" s="75"/>
      <c r="N5061" s="76"/>
    </row>
    <row r="5062" spans="1:14" ht="15">
      <c r="A5062" s="80"/>
      <c r="B5062" s="81"/>
      <c r="C5062" s="69"/>
      <c r="D5062" s="69"/>
      <c r="E5062" s="69"/>
      <c r="F5062" s="69"/>
      <c r="G5062" s="82"/>
      <c r="H5062" s="78"/>
      <c r="I5062" s="28">
        <f ca="1">SUMIF('IMPORTBFT (ID)'!$A$3:$A$5000,$G$4:$G$7322,'IMPORTBFT (ID)'!$B$3:$B$5000)</f>
        <v>0</v>
      </c>
      <c r="J5062" s="72"/>
      <c r="K5062" s="18" t="str">
        <f t="shared" ca="1" si="0"/>
        <v>-</v>
      </c>
      <c r="L5062" s="19" t="e">
        <f>IF(G5062=#REF!,#REF!,"FALSO")</f>
        <v>#REF!</v>
      </c>
      <c r="M5062" s="75"/>
      <c r="N5062" s="76"/>
    </row>
    <row r="5063" spans="1:14" ht="15">
      <c r="A5063" s="80"/>
      <c r="B5063" s="81"/>
      <c r="C5063" s="69"/>
      <c r="D5063" s="69"/>
      <c r="E5063" s="69"/>
      <c r="F5063" s="69"/>
      <c r="G5063" s="82"/>
      <c r="H5063" s="78"/>
      <c r="I5063" s="28">
        <f ca="1">SUMIF('IMPORTBFT (ID)'!$A$3:$A$5000,$G$4:$G$7322,'IMPORTBFT (ID)'!$B$3:$B$5000)</f>
        <v>0</v>
      </c>
      <c r="J5063" s="72"/>
      <c r="K5063" s="18" t="str">
        <f t="shared" ca="1" si="0"/>
        <v>-</v>
      </c>
      <c r="L5063" s="19" t="e">
        <f>IF(G5063=#REF!,#REF!,"FALSO")</f>
        <v>#REF!</v>
      </c>
      <c r="M5063" s="75"/>
      <c r="N5063" s="76"/>
    </row>
    <row r="5064" spans="1:14" ht="15">
      <c r="A5064" s="80"/>
      <c r="B5064" s="81"/>
      <c r="C5064" s="69"/>
      <c r="D5064" s="69"/>
      <c r="E5064" s="69"/>
      <c r="F5064" s="69"/>
      <c r="G5064" s="82"/>
      <c r="H5064" s="78"/>
      <c r="I5064" s="28">
        <f ca="1">SUMIF('IMPORTBFT (ID)'!$A$3:$A$5000,$G$4:$G$7322,'IMPORTBFT (ID)'!$B$3:$B$5000)</f>
        <v>0</v>
      </c>
      <c r="J5064" s="72"/>
      <c r="K5064" s="18" t="str">
        <f t="shared" ca="1" si="0"/>
        <v>-</v>
      </c>
      <c r="L5064" s="19" t="e">
        <f>IF(G5064=#REF!,#REF!,"FALSO")</f>
        <v>#REF!</v>
      </c>
      <c r="M5064" s="75"/>
      <c r="N5064" s="76"/>
    </row>
    <row r="5065" spans="1:14" ht="15">
      <c r="A5065" s="80"/>
      <c r="B5065" s="81"/>
      <c r="C5065" s="69"/>
      <c r="D5065" s="69"/>
      <c r="E5065" s="69"/>
      <c r="F5065" s="69"/>
      <c r="G5065" s="82"/>
      <c r="H5065" s="78"/>
      <c r="I5065" s="28">
        <f ca="1">SUMIF('IMPORTBFT (ID)'!$A$3:$A$5000,$G$4:$G$7322,'IMPORTBFT (ID)'!$B$3:$B$5000)</f>
        <v>0</v>
      </c>
      <c r="J5065" s="72"/>
      <c r="K5065" s="18" t="str">
        <f t="shared" ca="1" si="0"/>
        <v>-</v>
      </c>
      <c r="L5065" s="19" t="e">
        <f>IF(G5065=#REF!,#REF!,"FALSO")</f>
        <v>#REF!</v>
      </c>
      <c r="M5065" s="75"/>
      <c r="N5065" s="76"/>
    </row>
    <row r="5066" spans="1:14" ht="15">
      <c r="A5066" s="80"/>
      <c r="B5066" s="81"/>
      <c r="C5066" s="69"/>
      <c r="D5066" s="69"/>
      <c r="E5066" s="69"/>
      <c r="F5066" s="69"/>
      <c r="G5066" s="82"/>
      <c r="H5066" s="78"/>
      <c r="I5066" s="28">
        <f ca="1">SUMIF('IMPORTBFT (ID)'!$A$3:$A$5000,$G$4:$G$7322,'IMPORTBFT (ID)'!$B$3:$B$5000)</f>
        <v>0</v>
      </c>
      <c r="J5066" s="72"/>
      <c r="K5066" s="18" t="str">
        <f t="shared" ca="1" si="0"/>
        <v>-</v>
      </c>
      <c r="L5066" s="19" t="e">
        <f>IF(G5066=#REF!,#REF!,"FALSO")</f>
        <v>#REF!</v>
      </c>
      <c r="M5066" s="75"/>
      <c r="N5066" s="76"/>
    </row>
    <row r="5067" spans="1:14" ht="15">
      <c r="A5067" s="80"/>
      <c r="B5067" s="81"/>
      <c r="C5067" s="69"/>
      <c r="D5067" s="69"/>
      <c r="E5067" s="69"/>
      <c r="F5067" s="69"/>
      <c r="G5067" s="82"/>
      <c r="H5067" s="78"/>
      <c r="I5067" s="28">
        <f ca="1">SUMIF('IMPORTBFT (ID)'!$A$3:$A$5000,$G$4:$G$7322,'IMPORTBFT (ID)'!$B$3:$B$5000)</f>
        <v>0</v>
      </c>
      <c r="J5067" s="72"/>
      <c r="K5067" s="18" t="str">
        <f t="shared" ca="1" si="0"/>
        <v>-</v>
      </c>
      <c r="L5067" s="19" t="e">
        <f>IF(G5067=#REF!,#REF!,"FALSO")</f>
        <v>#REF!</v>
      </c>
      <c r="M5067" s="75"/>
      <c r="N5067" s="76"/>
    </row>
    <row r="5068" spans="1:14" ht="15">
      <c r="A5068" s="80"/>
      <c r="B5068" s="81"/>
      <c r="C5068" s="69"/>
      <c r="D5068" s="69"/>
      <c r="E5068" s="69"/>
      <c r="F5068" s="69"/>
      <c r="G5068" s="82"/>
      <c r="H5068" s="78"/>
      <c r="I5068" s="28">
        <f ca="1">SUMIF('IMPORTBFT (ID)'!$A$3:$A$5000,$G$4:$G$7322,'IMPORTBFT (ID)'!$B$3:$B$5000)</f>
        <v>0</v>
      </c>
      <c r="J5068" s="72"/>
      <c r="K5068" s="18" t="str">
        <f t="shared" ca="1" si="0"/>
        <v>-</v>
      </c>
      <c r="L5068" s="19" t="e">
        <f>IF(G5068=#REF!,#REF!,"FALSO")</f>
        <v>#REF!</v>
      </c>
      <c r="M5068" s="75"/>
      <c r="N5068" s="76"/>
    </row>
    <row r="5069" spans="1:14" ht="15">
      <c r="A5069" s="80"/>
      <c r="B5069" s="81"/>
      <c r="C5069" s="69"/>
      <c r="D5069" s="69"/>
      <c r="E5069" s="69"/>
      <c r="F5069" s="69"/>
      <c r="G5069" s="82"/>
      <c r="H5069" s="78"/>
      <c r="I5069" s="28">
        <f ca="1">SUMIF('IMPORTBFT (ID)'!$A$3:$A$5000,$G$4:$G$7322,'IMPORTBFT (ID)'!$B$3:$B$5000)</f>
        <v>0</v>
      </c>
      <c r="J5069" s="72"/>
      <c r="K5069" s="18" t="str">
        <f t="shared" ca="1" si="0"/>
        <v>-</v>
      </c>
      <c r="L5069" s="19" t="e">
        <f>IF(G5069=#REF!,#REF!,"FALSO")</f>
        <v>#REF!</v>
      </c>
      <c r="M5069" s="75"/>
      <c r="N5069" s="76"/>
    </row>
    <row r="5070" spans="1:14" ht="15">
      <c r="A5070" s="80"/>
      <c r="B5070" s="81"/>
      <c r="C5070" s="69"/>
      <c r="D5070" s="69"/>
      <c r="E5070" s="69"/>
      <c r="F5070" s="69"/>
      <c r="G5070" s="82"/>
      <c r="H5070" s="78"/>
      <c r="I5070" s="28">
        <f ca="1">SUMIF('IMPORTBFT (ID)'!$A$3:$A$5000,$G$4:$G$7322,'IMPORTBFT (ID)'!$B$3:$B$5000)</f>
        <v>0</v>
      </c>
      <c r="J5070" s="72"/>
      <c r="K5070" s="18" t="str">
        <f t="shared" ca="1" si="0"/>
        <v>-</v>
      </c>
      <c r="L5070" s="19" t="e">
        <f>IF(G5070=#REF!,#REF!,"FALSO")</f>
        <v>#REF!</v>
      </c>
      <c r="M5070" s="75"/>
      <c r="N5070" s="76"/>
    </row>
    <row r="5071" spans="1:14" ht="15">
      <c r="A5071" s="80"/>
      <c r="B5071" s="81"/>
      <c r="C5071" s="69"/>
      <c r="D5071" s="69"/>
      <c r="E5071" s="69"/>
      <c r="F5071" s="69"/>
      <c r="G5071" s="82"/>
      <c r="H5071" s="78"/>
      <c r="I5071" s="28">
        <f ca="1">SUMIF('IMPORTBFT (ID)'!$A$3:$A$5000,$G$4:$G$7322,'IMPORTBFT (ID)'!$B$3:$B$5000)</f>
        <v>0</v>
      </c>
      <c r="J5071" s="72"/>
      <c r="K5071" s="18" t="str">
        <f t="shared" ca="1" si="0"/>
        <v>-</v>
      </c>
      <c r="L5071" s="19" t="e">
        <f>IF(G5071=#REF!,#REF!,"FALSO")</f>
        <v>#REF!</v>
      </c>
      <c r="M5071" s="75"/>
      <c r="N5071" s="76"/>
    </row>
    <row r="5072" spans="1:14" ht="15">
      <c r="A5072" s="80"/>
      <c r="B5072" s="81"/>
      <c r="C5072" s="69"/>
      <c r="D5072" s="69"/>
      <c r="E5072" s="69"/>
      <c r="F5072" s="69"/>
      <c r="G5072" s="82"/>
      <c r="H5072" s="78"/>
      <c r="I5072" s="28">
        <f ca="1">SUMIF('IMPORTBFT (ID)'!$A$3:$A$5000,$G$4:$G$7322,'IMPORTBFT (ID)'!$B$3:$B$5000)</f>
        <v>0</v>
      </c>
      <c r="J5072" s="72"/>
      <c r="K5072" s="18" t="str">
        <f t="shared" ca="1" si="0"/>
        <v>-</v>
      </c>
      <c r="L5072" s="19" t="e">
        <f>IF(G5072=#REF!,#REF!,"FALSO")</f>
        <v>#REF!</v>
      </c>
      <c r="M5072" s="75"/>
      <c r="N5072" s="76"/>
    </row>
    <row r="5073" spans="1:14" ht="15">
      <c r="A5073" s="80"/>
      <c r="B5073" s="81"/>
      <c r="C5073" s="69"/>
      <c r="D5073" s="69"/>
      <c r="E5073" s="69"/>
      <c r="F5073" s="69"/>
      <c r="G5073" s="82"/>
      <c r="H5073" s="78"/>
      <c r="I5073" s="28">
        <f ca="1">SUMIF('IMPORTBFT (ID)'!$A$3:$A$5000,$G$4:$G$7322,'IMPORTBFT (ID)'!$B$3:$B$5000)</f>
        <v>0</v>
      </c>
      <c r="J5073" s="72"/>
      <c r="K5073" s="18" t="str">
        <f t="shared" ca="1" si="0"/>
        <v>-</v>
      </c>
      <c r="L5073" s="19" t="e">
        <f>IF(G5073=#REF!,#REF!,"FALSO")</f>
        <v>#REF!</v>
      </c>
      <c r="M5073" s="75"/>
      <c r="N5073" s="76"/>
    </row>
    <row r="5074" spans="1:14" ht="15">
      <c r="A5074" s="80"/>
      <c r="B5074" s="81"/>
      <c r="C5074" s="69"/>
      <c r="D5074" s="69"/>
      <c r="E5074" s="69"/>
      <c r="F5074" s="69"/>
      <c r="G5074" s="82"/>
      <c r="H5074" s="78"/>
      <c r="I5074" s="28">
        <f ca="1">SUMIF('IMPORTBFT (ID)'!$A$3:$A$5000,$G$4:$G$7322,'IMPORTBFT (ID)'!$B$3:$B$5000)</f>
        <v>0</v>
      </c>
      <c r="J5074" s="72"/>
      <c r="K5074" s="18" t="str">
        <f t="shared" ca="1" si="0"/>
        <v>-</v>
      </c>
      <c r="L5074" s="19" t="e">
        <f>IF(G5074=#REF!,#REF!,"FALSO")</f>
        <v>#REF!</v>
      </c>
      <c r="M5074" s="75"/>
      <c r="N5074" s="76"/>
    </row>
    <row r="5075" spans="1:14" ht="15">
      <c r="A5075" s="80"/>
      <c r="B5075" s="81"/>
      <c r="C5075" s="69"/>
      <c r="D5075" s="69"/>
      <c r="E5075" s="69"/>
      <c r="F5075" s="69"/>
      <c r="G5075" s="82"/>
      <c r="H5075" s="78"/>
      <c r="I5075" s="28">
        <f ca="1">SUMIF('IMPORTBFT (ID)'!$A$3:$A$5000,$G$4:$G$7322,'IMPORTBFT (ID)'!$B$3:$B$5000)</f>
        <v>0</v>
      </c>
      <c r="J5075" s="72"/>
      <c r="K5075" s="18" t="str">
        <f t="shared" ca="1" si="0"/>
        <v>-</v>
      </c>
      <c r="L5075" s="19" t="e">
        <f>IF(G5075=#REF!,#REF!,"FALSO")</f>
        <v>#REF!</v>
      </c>
      <c r="M5075" s="75"/>
      <c r="N5075" s="76"/>
    </row>
    <row r="5076" spans="1:14" ht="15">
      <c r="A5076" s="80"/>
      <c r="B5076" s="81"/>
      <c r="C5076" s="69"/>
      <c r="D5076" s="69"/>
      <c r="E5076" s="69"/>
      <c r="F5076" s="69"/>
      <c r="G5076" s="82"/>
      <c r="H5076" s="78"/>
      <c r="I5076" s="28">
        <f ca="1">SUMIF('IMPORTBFT (ID)'!$A$3:$A$5000,$G$4:$G$7322,'IMPORTBFT (ID)'!$B$3:$B$5000)</f>
        <v>0</v>
      </c>
      <c r="J5076" s="72"/>
      <c r="K5076" s="18" t="str">
        <f t="shared" ca="1" si="0"/>
        <v>-</v>
      </c>
      <c r="L5076" s="19" t="e">
        <f>IF(G5076=#REF!,#REF!,"FALSO")</f>
        <v>#REF!</v>
      </c>
      <c r="M5076" s="75"/>
      <c r="N5076" s="76"/>
    </row>
    <row r="5077" spans="1:14" ht="15">
      <c r="A5077" s="80"/>
      <c r="B5077" s="81"/>
      <c r="C5077" s="69"/>
      <c r="D5077" s="69"/>
      <c r="E5077" s="69"/>
      <c r="F5077" s="69"/>
      <c r="G5077" s="82"/>
      <c r="H5077" s="78"/>
      <c r="I5077" s="28">
        <f ca="1">SUMIF('IMPORTBFT (ID)'!$A$3:$A$5000,$G$4:$G$7322,'IMPORTBFT (ID)'!$B$3:$B$5000)</f>
        <v>0</v>
      </c>
      <c r="J5077" s="72"/>
      <c r="K5077" s="18" t="str">
        <f t="shared" ca="1" si="0"/>
        <v>-</v>
      </c>
      <c r="L5077" s="19" t="e">
        <f>IF(G5077=#REF!,#REF!,"FALSO")</f>
        <v>#REF!</v>
      </c>
      <c r="M5077" s="75"/>
      <c r="N5077" s="76"/>
    </row>
    <row r="5078" spans="1:14" ht="15">
      <c r="A5078" s="80"/>
      <c r="B5078" s="81"/>
      <c r="C5078" s="69"/>
      <c r="D5078" s="69"/>
      <c r="E5078" s="69"/>
      <c r="F5078" s="69"/>
      <c r="G5078" s="82"/>
      <c r="H5078" s="78"/>
      <c r="I5078" s="28">
        <f ca="1">SUMIF('IMPORTBFT (ID)'!$A$3:$A$5000,$G$4:$G$7322,'IMPORTBFT (ID)'!$B$3:$B$5000)</f>
        <v>0</v>
      </c>
      <c r="J5078" s="72"/>
      <c r="K5078" s="18" t="str">
        <f t="shared" ca="1" si="0"/>
        <v>-</v>
      </c>
      <c r="L5078" s="19" t="e">
        <f>IF(G5078=#REF!,#REF!,"FALSO")</f>
        <v>#REF!</v>
      </c>
      <c r="M5078" s="75"/>
      <c r="N5078" s="76"/>
    </row>
    <row r="5079" spans="1:14" ht="15">
      <c r="A5079" s="80"/>
      <c r="B5079" s="81"/>
      <c r="C5079" s="69"/>
      <c r="D5079" s="69"/>
      <c r="E5079" s="69"/>
      <c r="F5079" s="69"/>
      <c r="G5079" s="82"/>
      <c r="H5079" s="78"/>
      <c r="I5079" s="28">
        <f ca="1">SUMIF('IMPORTBFT (ID)'!$A$3:$A$5000,$G$4:$G$7322,'IMPORTBFT (ID)'!$B$3:$B$5000)</f>
        <v>0</v>
      </c>
      <c r="J5079" s="72"/>
      <c r="K5079" s="18" t="str">
        <f t="shared" ca="1" si="0"/>
        <v>-</v>
      </c>
      <c r="L5079" s="19" t="e">
        <f>IF(G5079=#REF!,#REF!,"FALSO")</f>
        <v>#REF!</v>
      </c>
      <c r="M5079" s="75"/>
      <c r="N5079" s="76"/>
    </row>
    <row r="5080" spans="1:14" ht="15">
      <c r="A5080" s="80"/>
      <c r="B5080" s="81"/>
      <c r="C5080" s="69"/>
      <c r="D5080" s="69"/>
      <c r="E5080" s="69"/>
      <c r="F5080" s="69"/>
      <c r="G5080" s="82"/>
      <c r="H5080" s="78"/>
      <c r="I5080" s="28">
        <f ca="1">SUMIF('IMPORTBFT (ID)'!$A$3:$A$5000,$G$4:$G$7322,'IMPORTBFT (ID)'!$B$3:$B$5000)</f>
        <v>0</v>
      </c>
      <c r="J5080" s="72"/>
      <c r="K5080" s="18" t="str">
        <f t="shared" ca="1" si="0"/>
        <v>-</v>
      </c>
      <c r="L5080" s="19" t="e">
        <f>IF(G5080=#REF!,#REF!,"FALSO")</f>
        <v>#REF!</v>
      </c>
      <c r="M5080" s="75"/>
      <c r="N5080" s="76"/>
    </row>
    <row r="5081" spans="1:14" ht="15">
      <c r="A5081" s="80"/>
      <c r="B5081" s="81"/>
      <c r="C5081" s="69"/>
      <c r="D5081" s="69"/>
      <c r="E5081" s="69"/>
      <c r="F5081" s="69"/>
      <c r="G5081" s="82"/>
      <c r="H5081" s="78"/>
      <c r="I5081" s="28">
        <f ca="1">SUMIF('IMPORTBFT (ID)'!$A$3:$A$5000,$G$4:$G$7322,'IMPORTBFT (ID)'!$B$3:$B$5000)</f>
        <v>0</v>
      </c>
      <c r="J5081" s="72"/>
      <c r="K5081" s="18" t="str">
        <f t="shared" ca="1" si="0"/>
        <v>-</v>
      </c>
      <c r="L5081" s="19" t="e">
        <f>IF(G5081=#REF!,#REF!,"FALSO")</f>
        <v>#REF!</v>
      </c>
      <c r="M5081" s="75"/>
      <c r="N5081" s="76"/>
    </row>
    <row r="5082" spans="1:14" ht="15">
      <c r="A5082" s="80"/>
      <c r="B5082" s="81"/>
      <c r="C5082" s="69"/>
      <c r="D5082" s="69"/>
      <c r="E5082" s="69"/>
      <c r="F5082" s="69"/>
      <c r="G5082" s="82"/>
      <c r="H5082" s="78"/>
      <c r="I5082" s="28">
        <f ca="1">SUMIF('IMPORTBFT (ID)'!$A$3:$A$5000,$G$4:$G$7322,'IMPORTBFT (ID)'!$B$3:$B$5000)</f>
        <v>0</v>
      </c>
      <c r="J5082" s="72"/>
      <c r="K5082" s="18" t="str">
        <f t="shared" ca="1" si="0"/>
        <v>-</v>
      </c>
      <c r="L5082" s="19" t="e">
        <f>IF(G5082=#REF!,#REF!,"FALSO")</f>
        <v>#REF!</v>
      </c>
      <c r="M5082" s="75"/>
      <c r="N5082" s="76"/>
    </row>
    <row r="5083" spans="1:14" ht="15">
      <c r="A5083" s="80"/>
      <c r="B5083" s="81"/>
      <c r="C5083" s="69"/>
      <c r="D5083" s="69"/>
      <c r="E5083" s="69"/>
      <c r="F5083" s="69"/>
      <c r="G5083" s="82"/>
      <c r="H5083" s="78"/>
      <c r="I5083" s="28">
        <f ca="1">SUMIF('IMPORTBFT (ID)'!$A$3:$A$5000,$G$4:$G$7322,'IMPORTBFT (ID)'!$B$3:$B$5000)</f>
        <v>0</v>
      </c>
      <c r="J5083" s="72"/>
      <c r="K5083" s="18" t="str">
        <f t="shared" ca="1" si="0"/>
        <v>-</v>
      </c>
      <c r="L5083" s="19" t="e">
        <f>IF(G5083=#REF!,#REF!,"FALSO")</f>
        <v>#REF!</v>
      </c>
      <c r="M5083" s="75"/>
      <c r="N5083" s="76"/>
    </row>
    <row r="5084" spans="1:14" ht="15">
      <c r="A5084" s="80"/>
      <c r="B5084" s="81"/>
      <c r="C5084" s="69"/>
      <c r="D5084" s="69"/>
      <c r="E5084" s="69"/>
      <c r="F5084" s="69"/>
      <c r="G5084" s="82"/>
      <c r="H5084" s="78"/>
      <c r="I5084" s="28">
        <f ca="1">SUMIF('IMPORTBFT (ID)'!$A$3:$A$5000,$G$4:$G$7322,'IMPORTBFT (ID)'!$B$3:$B$5000)</f>
        <v>0</v>
      </c>
      <c r="J5084" s="72"/>
      <c r="K5084" s="18" t="str">
        <f t="shared" ca="1" si="0"/>
        <v>-</v>
      </c>
      <c r="L5084" s="19" t="e">
        <f>IF(G5084=#REF!,#REF!,"FALSO")</f>
        <v>#REF!</v>
      </c>
      <c r="M5084" s="75"/>
      <c r="N5084" s="76"/>
    </row>
    <row r="5085" spans="1:14" ht="15">
      <c r="A5085" s="80"/>
      <c r="B5085" s="81"/>
      <c r="C5085" s="69"/>
      <c r="D5085" s="69"/>
      <c r="E5085" s="69"/>
      <c r="F5085" s="69"/>
      <c r="G5085" s="82"/>
      <c r="H5085" s="78"/>
      <c r="I5085" s="28">
        <f ca="1">SUMIF('IMPORTBFT (ID)'!$A$3:$A$5000,$G$4:$G$7322,'IMPORTBFT (ID)'!$B$3:$B$5000)</f>
        <v>0</v>
      </c>
      <c r="J5085" s="72"/>
      <c r="K5085" s="18" t="str">
        <f t="shared" ca="1" si="0"/>
        <v>-</v>
      </c>
      <c r="L5085" s="19" t="e">
        <f>IF(G5085=#REF!,#REF!,"FALSO")</f>
        <v>#REF!</v>
      </c>
      <c r="M5085" s="75"/>
      <c r="N5085" s="76"/>
    </row>
    <row r="5086" spans="1:14" ht="15">
      <c r="A5086" s="80"/>
      <c r="B5086" s="81"/>
      <c r="C5086" s="69"/>
      <c r="D5086" s="69"/>
      <c r="E5086" s="69"/>
      <c r="F5086" s="69"/>
      <c r="G5086" s="82"/>
      <c r="H5086" s="78"/>
      <c r="I5086" s="28">
        <f ca="1">SUMIF('IMPORTBFT (ID)'!$A$3:$A$5000,$G$4:$G$7322,'IMPORTBFT (ID)'!$B$3:$B$5000)</f>
        <v>0</v>
      </c>
      <c r="J5086" s="72"/>
      <c r="K5086" s="18" t="str">
        <f t="shared" ca="1" si="0"/>
        <v>-</v>
      </c>
      <c r="L5086" s="19" t="e">
        <f>IF(G5086=#REF!,#REF!,"FALSO")</f>
        <v>#REF!</v>
      </c>
      <c r="M5086" s="75"/>
      <c r="N5086" s="76"/>
    </row>
    <row r="5087" spans="1:14" ht="15">
      <c r="A5087" s="80"/>
      <c r="B5087" s="81"/>
      <c r="C5087" s="69"/>
      <c r="D5087" s="69"/>
      <c r="E5087" s="69"/>
      <c r="F5087" s="69"/>
      <c r="G5087" s="82"/>
      <c r="H5087" s="78"/>
      <c r="I5087" s="28">
        <f ca="1">SUMIF('IMPORTBFT (ID)'!$A$3:$A$5000,$G$4:$G$7322,'IMPORTBFT (ID)'!$B$3:$B$5000)</f>
        <v>0</v>
      </c>
      <c r="J5087" s="72"/>
      <c r="K5087" s="18" t="str">
        <f t="shared" ca="1" si="0"/>
        <v>-</v>
      </c>
      <c r="L5087" s="19" t="e">
        <f>IF(G5087=#REF!,#REF!,"FALSO")</f>
        <v>#REF!</v>
      </c>
      <c r="M5087" s="75"/>
      <c r="N5087" s="76"/>
    </row>
    <row r="5088" spans="1:14" ht="15">
      <c r="A5088" s="80"/>
      <c r="B5088" s="81"/>
      <c r="C5088" s="69"/>
      <c r="D5088" s="69"/>
      <c r="E5088" s="69"/>
      <c r="F5088" s="69"/>
      <c r="G5088" s="82"/>
      <c r="H5088" s="78"/>
      <c r="I5088" s="28">
        <f ca="1">SUMIF('IMPORTBFT (ID)'!$A$3:$A$5000,$G$4:$G$7322,'IMPORTBFT (ID)'!$B$3:$B$5000)</f>
        <v>0</v>
      </c>
      <c r="J5088" s="72"/>
      <c r="K5088" s="18" t="str">
        <f t="shared" ca="1" si="0"/>
        <v>-</v>
      </c>
      <c r="L5088" s="19" t="e">
        <f>IF(G5088=#REF!,#REF!,"FALSO")</f>
        <v>#REF!</v>
      </c>
      <c r="M5088" s="75"/>
      <c r="N5088" s="76"/>
    </row>
    <row r="5089" spans="1:14" ht="15">
      <c r="A5089" s="80"/>
      <c r="B5089" s="81"/>
      <c r="C5089" s="69"/>
      <c r="D5089" s="69"/>
      <c r="E5089" s="69"/>
      <c r="F5089" s="69"/>
      <c r="G5089" s="82"/>
      <c r="H5089" s="78"/>
      <c r="I5089" s="28">
        <f ca="1">SUMIF('IMPORTBFT (ID)'!$A$3:$A$5000,$G$4:$G$7322,'IMPORTBFT (ID)'!$B$3:$B$5000)</f>
        <v>0</v>
      </c>
      <c r="J5089" s="72"/>
      <c r="K5089" s="18" t="str">
        <f t="shared" ca="1" si="0"/>
        <v>-</v>
      </c>
      <c r="L5089" s="19" t="e">
        <f>IF(G5089=#REF!,#REF!,"FALSO")</f>
        <v>#REF!</v>
      </c>
      <c r="M5089" s="75"/>
      <c r="N5089" s="76"/>
    </row>
    <row r="5090" spans="1:14" ht="15">
      <c r="A5090" s="80"/>
      <c r="B5090" s="81"/>
      <c r="C5090" s="69"/>
      <c r="D5090" s="69"/>
      <c r="E5090" s="69"/>
      <c r="F5090" s="69"/>
      <c r="G5090" s="82"/>
      <c r="H5090" s="78"/>
      <c r="I5090" s="28">
        <f ca="1">SUMIF('IMPORTBFT (ID)'!$A$3:$A$5000,$G$4:$G$7322,'IMPORTBFT (ID)'!$B$3:$B$5000)</f>
        <v>0</v>
      </c>
      <c r="J5090" s="72"/>
      <c r="K5090" s="18" t="str">
        <f t="shared" ca="1" si="0"/>
        <v>-</v>
      </c>
      <c r="L5090" s="19" t="e">
        <f>IF(G5090=#REF!,#REF!,"FALSO")</f>
        <v>#REF!</v>
      </c>
      <c r="M5090" s="75"/>
      <c r="N5090" s="76"/>
    </row>
    <row r="5091" spans="1:14" ht="15">
      <c r="A5091" s="80"/>
      <c r="B5091" s="81"/>
      <c r="C5091" s="69"/>
      <c r="D5091" s="69"/>
      <c r="E5091" s="69"/>
      <c r="F5091" s="69"/>
      <c r="G5091" s="82"/>
      <c r="H5091" s="78"/>
      <c r="I5091" s="28">
        <f ca="1">SUMIF('IMPORTBFT (ID)'!$A$3:$A$5000,$G$4:$G$7322,'IMPORTBFT (ID)'!$B$3:$B$5000)</f>
        <v>0</v>
      </c>
      <c r="J5091" s="72"/>
      <c r="K5091" s="18" t="str">
        <f t="shared" ca="1" si="0"/>
        <v>-</v>
      </c>
      <c r="L5091" s="19" t="e">
        <f>IF(G5091=#REF!,#REF!,"FALSO")</f>
        <v>#REF!</v>
      </c>
      <c r="M5091" s="75"/>
      <c r="N5091" s="76"/>
    </row>
    <row r="5092" spans="1:14" ht="15">
      <c r="A5092" s="80"/>
      <c r="B5092" s="81"/>
      <c r="C5092" s="69"/>
      <c r="D5092" s="69"/>
      <c r="E5092" s="69"/>
      <c r="F5092" s="69"/>
      <c r="G5092" s="82"/>
      <c r="H5092" s="78"/>
      <c r="I5092" s="28">
        <f ca="1">SUMIF('IMPORTBFT (ID)'!$A$3:$A$5000,$G$4:$G$7322,'IMPORTBFT (ID)'!$B$3:$B$5000)</f>
        <v>0</v>
      </c>
      <c r="J5092" s="72"/>
      <c r="K5092" s="18" t="str">
        <f t="shared" ca="1" si="0"/>
        <v>-</v>
      </c>
      <c r="L5092" s="19" t="e">
        <f>IF(G5092=#REF!,#REF!,"FALSO")</f>
        <v>#REF!</v>
      </c>
      <c r="M5092" s="75"/>
      <c r="N5092" s="76"/>
    </row>
    <row r="5093" spans="1:14" ht="15">
      <c r="A5093" s="80"/>
      <c r="B5093" s="81"/>
      <c r="C5093" s="69"/>
      <c r="D5093" s="69"/>
      <c r="E5093" s="69"/>
      <c r="F5093" s="69"/>
      <c r="G5093" s="82"/>
      <c r="H5093" s="78"/>
      <c r="I5093" s="28">
        <f ca="1">SUMIF('IMPORTBFT (ID)'!$A$3:$A$5000,$G$4:$G$7322,'IMPORTBFT (ID)'!$B$3:$B$5000)</f>
        <v>0</v>
      </c>
      <c r="J5093" s="72"/>
      <c r="K5093" s="18" t="str">
        <f t="shared" ca="1" si="0"/>
        <v>-</v>
      </c>
      <c r="L5093" s="19" t="e">
        <f>IF(G5093=#REF!,#REF!,"FALSO")</f>
        <v>#REF!</v>
      </c>
      <c r="M5093" s="75"/>
      <c r="N5093" s="76"/>
    </row>
    <row r="5094" spans="1:14" ht="15">
      <c r="A5094" s="80"/>
      <c r="B5094" s="81"/>
      <c r="C5094" s="69"/>
      <c r="D5094" s="69"/>
      <c r="E5094" s="69"/>
      <c r="F5094" s="69"/>
      <c r="G5094" s="82"/>
      <c r="H5094" s="78"/>
      <c r="I5094" s="28">
        <f ca="1">SUMIF('IMPORTBFT (ID)'!$A$3:$A$5000,$G$4:$G$7322,'IMPORTBFT (ID)'!$B$3:$B$5000)</f>
        <v>0</v>
      </c>
      <c r="J5094" s="72"/>
      <c r="K5094" s="18" t="str">
        <f t="shared" ca="1" si="0"/>
        <v>-</v>
      </c>
      <c r="L5094" s="19" t="e">
        <f>IF(G5094=#REF!,#REF!,"FALSO")</f>
        <v>#REF!</v>
      </c>
      <c r="M5094" s="75"/>
      <c r="N5094" s="76"/>
    </row>
    <row r="5095" spans="1:14" ht="15">
      <c r="A5095" s="80"/>
      <c r="B5095" s="81"/>
      <c r="C5095" s="69"/>
      <c r="D5095" s="69"/>
      <c r="E5095" s="69"/>
      <c r="F5095" s="69"/>
      <c r="G5095" s="82"/>
      <c r="H5095" s="78"/>
      <c r="I5095" s="28">
        <f ca="1">SUMIF('IMPORTBFT (ID)'!$A$3:$A$5000,$G$4:$G$7322,'IMPORTBFT (ID)'!$B$3:$B$5000)</f>
        <v>0</v>
      </c>
      <c r="J5095" s="72"/>
      <c r="K5095" s="18" t="str">
        <f t="shared" ca="1" si="0"/>
        <v>-</v>
      </c>
      <c r="L5095" s="19" t="e">
        <f>IF(G5095=#REF!,#REF!,"FALSO")</f>
        <v>#REF!</v>
      </c>
      <c r="M5095" s="75"/>
      <c r="N5095" s="76"/>
    </row>
    <row r="5096" spans="1:14" ht="15">
      <c r="A5096" s="80"/>
      <c r="B5096" s="81"/>
      <c r="C5096" s="69"/>
      <c r="D5096" s="69"/>
      <c r="E5096" s="69"/>
      <c r="F5096" s="69"/>
      <c r="G5096" s="82"/>
      <c r="H5096" s="78"/>
      <c r="I5096" s="28">
        <f ca="1">SUMIF('IMPORTBFT (ID)'!$A$3:$A$5000,$G$4:$G$7322,'IMPORTBFT (ID)'!$B$3:$B$5000)</f>
        <v>0</v>
      </c>
      <c r="J5096" s="72"/>
      <c r="K5096" s="18" t="str">
        <f t="shared" ca="1" si="0"/>
        <v>-</v>
      </c>
      <c r="L5096" s="19" t="e">
        <f>IF(G5096=#REF!,#REF!,"FALSO")</f>
        <v>#REF!</v>
      </c>
      <c r="M5096" s="75"/>
      <c r="N5096" s="76"/>
    </row>
    <row r="5097" spans="1:14" ht="15">
      <c r="A5097" s="80"/>
      <c r="B5097" s="81"/>
      <c r="C5097" s="69"/>
      <c r="D5097" s="69"/>
      <c r="E5097" s="69"/>
      <c r="F5097" s="69"/>
      <c r="G5097" s="82"/>
      <c r="H5097" s="78"/>
      <c r="I5097" s="28">
        <f ca="1">SUMIF('IMPORTBFT (ID)'!$A$3:$A$5000,$G$4:$G$7322,'IMPORTBFT (ID)'!$B$3:$B$5000)</f>
        <v>0</v>
      </c>
      <c r="J5097" s="72"/>
      <c r="K5097" s="18" t="str">
        <f t="shared" ca="1" si="0"/>
        <v>-</v>
      </c>
      <c r="L5097" s="19" t="e">
        <f>IF(G5097=#REF!,#REF!,"FALSO")</f>
        <v>#REF!</v>
      </c>
      <c r="M5097" s="75"/>
      <c r="N5097" s="76"/>
    </row>
    <row r="5098" spans="1:14" ht="15">
      <c r="A5098" s="80"/>
      <c r="B5098" s="81"/>
      <c r="C5098" s="69"/>
      <c r="D5098" s="69"/>
      <c r="E5098" s="69"/>
      <c r="F5098" s="69"/>
      <c r="G5098" s="82"/>
      <c r="H5098" s="78"/>
      <c r="I5098" s="28">
        <f ca="1">SUMIF('IMPORTBFT (ID)'!$A$3:$A$5000,$G$4:$G$7322,'IMPORTBFT (ID)'!$B$3:$B$5000)</f>
        <v>0</v>
      </c>
      <c r="J5098" s="72"/>
      <c r="K5098" s="18" t="str">
        <f t="shared" ca="1" si="0"/>
        <v>-</v>
      </c>
      <c r="L5098" s="19" t="e">
        <f>IF(G5098=#REF!,#REF!,"FALSO")</f>
        <v>#REF!</v>
      </c>
      <c r="M5098" s="75"/>
      <c r="N5098" s="76"/>
    </row>
    <row r="5099" spans="1:14" ht="15">
      <c r="A5099" s="80"/>
      <c r="B5099" s="81"/>
      <c r="C5099" s="69"/>
      <c r="D5099" s="69"/>
      <c r="E5099" s="69"/>
      <c r="F5099" s="69"/>
      <c r="G5099" s="82"/>
      <c r="H5099" s="78"/>
      <c r="I5099" s="28">
        <f ca="1">SUMIF('IMPORTBFT (ID)'!$A$3:$A$5000,$G$4:$G$7322,'IMPORTBFT (ID)'!$B$3:$B$5000)</f>
        <v>0</v>
      </c>
      <c r="J5099" s="72"/>
      <c r="K5099" s="18" t="str">
        <f t="shared" ca="1" si="0"/>
        <v>-</v>
      </c>
      <c r="L5099" s="19" t="e">
        <f>IF(G5099=#REF!,#REF!,"FALSO")</f>
        <v>#REF!</v>
      </c>
      <c r="M5099" s="75"/>
      <c r="N5099" s="76"/>
    </row>
    <row r="5100" spans="1:14" ht="15">
      <c r="A5100" s="80"/>
      <c r="B5100" s="81"/>
      <c r="C5100" s="69"/>
      <c r="D5100" s="69"/>
      <c r="E5100" s="69"/>
      <c r="F5100" s="69"/>
      <c r="G5100" s="82"/>
      <c r="H5100" s="78"/>
      <c r="I5100" s="28">
        <f ca="1">SUMIF('IMPORTBFT (ID)'!$A$3:$A$5000,$G$4:$G$7322,'IMPORTBFT (ID)'!$B$3:$B$5000)</f>
        <v>0</v>
      </c>
      <c r="J5100" s="72"/>
      <c r="K5100" s="18" t="str">
        <f t="shared" ca="1" si="0"/>
        <v>-</v>
      </c>
      <c r="L5100" s="19" t="e">
        <f>IF(G5100=#REF!,#REF!,"FALSO")</f>
        <v>#REF!</v>
      </c>
      <c r="M5100" s="75"/>
      <c r="N5100" s="76"/>
    </row>
    <row r="5101" spans="1:14" ht="15">
      <c r="A5101" s="80"/>
      <c r="B5101" s="81"/>
      <c r="C5101" s="69"/>
      <c r="D5101" s="69"/>
      <c r="E5101" s="69"/>
      <c r="F5101" s="69"/>
      <c r="G5101" s="82"/>
      <c r="H5101" s="78"/>
      <c r="I5101" s="28">
        <f ca="1">SUMIF('IMPORTBFT (ID)'!$A$3:$A$5000,$G$4:$G$7322,'IMPORTBFT (ID)'!$B$3:$B$5000)</f>
        <v>0</v>
      </c>
      <c r="J5101" s="72"/>
      <c r="K5101" s="18" t="str">
        <f t="shared" ca="1" si="0"/>
        <v>-</v>
      </c>
      <c r="L5101" s="19" t="e">
        <f>IF(G5101=#REF!,#REF!,"FALSO")</f>
        <v>#REF!</v>
      </c>
      <c r="M5101" s="75"/>
      <c r="N5101" s="76"/>
    </row>
    <row r="5102" spans="1:14" ht="15">
      <c r="A5102" s="80"/>
      <c r="B5102" s="81"/>
      <c r="C5102" s="69"/>
      <c r="D5102" s="69"/>
      <c r="E5102" s="69"/>
      <c r="F5102" s="69"/>
      <c r="G5102" s="82"/>
      <c r="H5102" s="78"/>
      <c r="I5102" s="28">
        <f ca="1">SUMIF('IMPORTBFT (ID)'!$A$3:$A$5000,$G$4:$G$7322,'IMPORTBFT (ID)'!$B$3:$B$5000)</f>
        <v>0</v>
      </c>
      <c r="J5102" s="72"/>
      <c r="K5102" s="18" t="str">
        <f t="shared" ca="1" si="0"/>
        <v>-</v>
      </c>
      <c r="L5102" s="19" t="e">
        <f>IF(G5102=#REF!,#REF!,"FALSO")</f>
        <v>#REF!</v>
      </c>
      <c r="M5102" s="75"/>
      <c r="N5102" s="76"/>
    </row>
    <row r="5103" spans="1:14" ht="15">
      <c r="A5103" s="80"/>
      <c r="B5103" s="81"/>
      <c r="C5103" s="69"/>
      <c r="D5103" s="69"/>
      <c r="E5103" s="69"/>
      <c r="F5103" s="69"/>
      <c r="G5103" s="82"/>
      <c r="H5103" s="78"/>
      <c r="I5103" s="28">
        <f ca="1">SUMIF('IMPORTBFT (ID)'!$A$3:$A$5000,$G$4:$G$7322,'IMPORTBFT (ID)'!$B$3:$B$5000)</f>
        <v>0</v>
      </c>
      <c r="J5103" s="72"/>
      <c r="K5103" s="18" t="str">
        <f t="shared" ca="1" si="0"/>
        <v>-</v>
      </c>
      <c r="L5103" s="19" t="e">
        <f>IF(G5103=#REF!,#REF!,"FALSO")</f>
        <v>#REF!</v>
      </c>
      <c r="M5103" s="75"/>
      <c r="N5103" s="76"/>
    </row>
    <row r="5104" spans="1:14" ht="15">
      <c r="A5104" s="80"/>
      <c r="B5104" s="81"/>
      <c r="C5104" s="69"/>
      <c r="D5104" s="69"/>
      <c r="E5104" s="69"/>
      <c r="F5104" s="69"/>
      <c r="G5104" s="82"/>
      <c r="H5104" s="78"/>
      <c r="I5104" s="28">
        <f ca="1">SUMIF('IMPORTBFT (ID)'!$A$3:$A$5000,$G$4:$G$7322,'IMPORTBFT (ID)'!$B$3:$B$5000)</f>
        <v>0</v>
      </c>
      <c r="J5104" s="72"/>
      <c r="K5104" s="18" t="str">
        <f t="shared" ca="1" si="0"/>
        <v>-</v>
      </c>
      <c r="L5104" s="19" t="e">
        <f>IF(G5104=#REF!,#REF!,"FALSO")</f>
        <v>#REF!</v>
      </c>
      <c r="M5104" s="75"/>
      <c r="N5104" s="76"/>
    </row>
    <row r="5105" spans="1:14" ht="15">
      <c r="A5105" s="80"/>
      <c r="B5105" s="81"/>
      <c r="C5105" s="69"/>
      <c r="D5105" s="69"/>
      <c r="E5105" s="69"/>
      <c r="F5105" s="69"/>
      <c r="G5105" s="82"/>
      <c r="H5105" s="78"/>
      <c r="I5105" s="28">
        <f ca="1">SUMIF('IMPORTBFT (ID)'!$A$3:$A$5000,$G$4:$G$7322,'IMPORTBFT (ID)'!$B$3:$B$5000)</f>
        <v>0</v>
      </c>
      <c r="J5105" s="72"/>
      <c r="K5105" s="18" t="str">
        <f t="shared" ca="1" si="0"/>
        <v>-</v>
      </c>
      <c r="L5105" s="19" t="e">
        <f>IF(G5105=#REF!,#REF!,"FALSO")</f>
        <v>#REF!</v>
      </c>
      <c r="M5105" s="75"/>
      <c r="N5105" s="76"/>
    </row>
    <row r="5106" spans="1:14" ht="15">
      <c r="A5106" s="80"/>
      <c r="B5106" s="81"/>
      <c r="C5106" s="69"/>
      <c r="D5106" s="69"/>
      <c r="E5106" s="69"/>
      <c r="F5106" s="69"/>
      <c r="G5106" s="82"/>
      <c r="H5106" s="78"/>
      <c r="I5106" s="28">
        <f ca="1">SUMIF('IMPORTBFT (ID)'!$A$3:$A$5000,$G$4:$G$7322,'IMPORTBFT (ID)'!$B$3:$B$5000)</f>
        <v>0</v>
      </c>
      <c r="J5106" s="72"/>
      <c r="K5106" s="18" t="str">
        <f t="shared" ca="1" si="0"/>
        <v>-</v>
      </c>
      <c r="L5106" s="19" t="e">
        <f>IF(G5106=#REF!,#REF!,"FALSO")</f>
        <v>#REF!</v>
      </c>
      <c r="M5106" s="75"/>
      <c r="N5106" s="76"/>
    </row>
    <row r="5107" spans="1:14" ht="15">
      <c r="A5107" s="80"/>
      <c r="B5107" s="81"/>
      <c r="C5107" s="69"/>
      <c r="D5107" s="69"/>
      <c r="E5107" s="69"/>
      <c r="F5107" s="69"/>
      <c r="G5107" s="82"/>
      <c r="H5107" s="78"/>
      <c r="I5107" s="28">
        <f ca="1">SUMIF('IMPORTBFT (ID)'!$A$3:$A$5000,$G$4:$G$7322,'IMPORTBFT (ID)'!$B$3:$B$5000)</f>
        <v>0</v>
      </c>
      <c r="J5107" s="72"/>
      <c r="K5107" s="18" t="str">
        <f t="shared" ca="1" si="0"/>
        <v>-</v>
      </c>
      <c r="L5107" s="19" t="e">
        <f>IF(G5107=#REF!,#REF!,"FALSO")</f>
        <v>#REF!</v>
      </c>
      <c r="M5107" s="75"/>
      <c r="N5107" s="76"/>
    </row>
    <row r="5108" spans="1:14" ht="15">
      <c r="A5108" s="80"/>
      <c r="B5108" s="81"/>
      <c r="C5108" s="69"/>
      <c r="D5108" s="69"/>
      <c r="E5108" s="69"/>
      <c r="F5108" s="69"/>
      <c r="G5108" s="82"/>
      <c r="H5108" s="78"/>
      <c r="I5108" s="28">
        <f ca="1">SUMIF('IMPORTBFT (ID)'!$A$3:$A$5000,$G$4:$G$7322,'IMPORTBFT (ID)'!$B$3:$B$5000)</f>
        <v>0</v>
      </c>
      <c r="J5108" s="72"/>
      <c r="K5108" s="18" t="str">
        <f t="shared" ca="1" si="0"/>
        <v>-</v>
      </c>
      <c r="L5108" s="19" t="e">
        <f>IF(G5108=#REF!,#REF!,"FALSO")</f>
        <v>#REF!</v>
      </c>
      <c r="M5108" s="75"/>
      <c r="N5108" s="76"/>
    </row>
    <row r="5109" spans="1:14" ht="15">
      <c r="A5109" s="80"/>
      <c r="B5109" s="81"/>
      <c r="C5109" s="69"/>
      <c r="D5109" s="69"/>
      <c r="E5109" s="69"/>
      <c r="F5109" s="69"/>
      <c r="G5109" s="82"/>
      <c r="H5109" s="78"/>
      <c r="I5109" s="28">
        <f ca="1">SUMIF('IMPORTBFT (ID)'!$A$3:$A$5000,$G$4:$G$7322,'IMPORTBFT (ID)'!$B$3:$B$5000)</f>
        <v>0</v>
      </c>
      <c r="J5109" s="72"/>
      <c r="K5109" s="18" t="str">
        <f t="shared" ca="1" si="0"/>
        <v>-</v>
      </c>
      <c r="L5109" s="19" t="e">
        <f>IF(G5109=#REF!,#REF!,"FALSO")</f>
        <v>#REF!</v>
      </c>
      <c r="M5109" s="75"/>
      <c r="N5109" s="76"/>
    </row>
    <row r="5110" spans="1:14" ht="15">
      <c r="A5110" s="80"/>
      <c r="B5110" s="81"/>
      <c r="C5110" s="69"/>
      <c r="D5110" s="69"/>
      <c r="E5110" s="69"/>
      <c r="F5110" s="69"/>
      <c r="G5110" s="82"/>
      <c r="H5110" s="78"/>
      <c r="I5110" s="28">
        <f ca="1">SUMIF('IMPORTBFT (ID)'!$A$3:$A$5000,$G$4:$G$7322,'IMPORTBFT (ID)'!$B$3:$B$5000)</f>
        <v>0</v>
      </c>
      <c r="J5110" s="72"/>
      <c r="K5110" s="18" t="str">
        <f t="shared" ca="1" si="0"/>
        <v>-</v>
      </c>
      <c r="L5110" s="19" t="e">
        <f>IF(G5110=#REF!,#REF!,"FALSO")</f>
        <v>#REF!</v>
      </c>
      <c r="M5110" s="75"/>
      <c r="N5110" s="76"/>
    </row>
    <row r="5111" spans="1:14" ht="15">
      <c r="A5111" s="80"/>
      <c r="B5111" s="81"/>
      <c r="C5111" s="69"/>
      <c r="D5111" s="69"/>
      <c r="E5111" s="69"/>
      <c r="F5111" s="69"/>
      <c r="G5111" s="82"/>
      <c r="H5111" s="78"/>
      <c r="I5111" s="28">
        <f ca="1">SUMIF('IMPORTBFT (ID)'!$A$3:$A$5000,$G$4:$G$7322,'IMPORTBFT (ID)'!$B$3:$B$5000)</f>
        <v>0</v>
      </c>
      <c r="J5111" s="72"/>
      <c r="K5111" s="18" t="str">
        <f t="shared" ca="1" si="0"/>
        <v>-</v>
      </c>
      <c r="L5111" s="19" t="e">
        <f>IF(G5111=#REF!,#REF!,"FALSO")</f>
        <v>#REF!</v>
      </c>
      <c r="M5111" s="75"/>
      <c r="N5111" s="76"/>
    </row>
    <row r="5112" spans="1:14" ht="15">
      <c r="A5112" s="80"/>
      <c r="B5112" s="81"/>
      <c r="C5112" s="69"/>
      <c r="D5112" s="69"/>
      <c r="E5112" s="69"/>
      <c r="F5112" s="69"/>
      <c r="G5112" s="82"/>
      <c r="H5112" s="78"/>
      <c r="I5112" s="28">
        <f ca="1">SUMIF('IMPORTBFT (ID)'!$A$3:$A$5000,$G$4:$G$7322,'IMPORTBFT (ID)'!$B$3:$B$5000)</f>
        <v>0</v>
      </c>
      <c r="J5112" s="72"/>
      <c r="K5112" s="18" t="str">
        <f t="shared" ca="1" si="0"/>
        <v>-</v>
      </c>
      <c r="L5112" s="19" t="e">
        <f>IF(G5112=#REF!,#REF!,"FALSO")</f>
        <v>#REF!</v>
      </c>
      <c r="M5112" s="75"/>
      <c r="N5112" s="76"/>
    </row>
    <row r="5113" spans="1:14" ht="15">
      <c r="A5113" s="80"/>
      <c r="B5113" s="81"/>
      <c r="C5113" s="69"/>
      <c r="D5113" s="69"/>
      <c r="E5113" s="69"/>
      <c r="F5113" s="69"/>
      <c r="G5113" s="82"/>
      <c r="H5113" s="78"/>
      <c r="I5113" s="28">
        <f ca="1">SUMIF('IMPORTBFT (ID)'!$A$3:$A$5000,$G$4:$G$7322,'IMPORTBFT (ID)'!$B$3:$B$5000)</f>
        <v>0</v>
      </c>
      <c r="J5113" s="72"/>
      <c r="K5113" s="18" t="str">
        <f t="shared" ca="1" si="0"/>
        <v>-</v>
      </c>
      <c r="L5113" s="19" t="e">
        <f>IF(G5113=#REF!,#REF!,"FALSO")</f>
        <v>#REF!</v>
      </c>
      <c r="M5113" s="75"/>
      <c r="N5113" s="76"/>
    </row>
    <row r="5114" spans="1:14" ht="15">
      <c r="A5114" s="80"/>
      <c r="B5114" s="81"/>
      <c r="C5114" s="69"/>
      <c r="D5114" s="69"/>
      <c r="E5114" s="69"/>
      <c r="F5114" s="69"/>
      <c r="G5114" s="82"/>
      <c r="H5114" s="78"/>
      <c r="I5114" s="28">
        <f ca="1">SUMIF('IMPORTBFT (ID)'!$A$3:$A$5000,$G$4:$G$7322,'IMPORTBFT (ID)'!$B$3:$B$5000)</f>
        <v>0</v>
      </c>
      <c r="J5114" s="72"/>
      <c r="K5114" s="18" t="str">
        <f t="shared" ca="1" si="0"/>
        <v>-</v>
      </c>
      <c r="L5114" s="19" t="e">
        <f>IF(G5114=#REF!,#REF!,"FALSO")</f>
        <v>#REF!</v>
      </c>
      <c r="M5114" s="75"/>
      <c r="N5114" s="76"/>
    </row>
    <row r="5115" spans="1:14" ht="15">
      <c r="A5115" s="80"/>
      <c r="B5115" s="81"/>
      <c r="C5115" s="69"/>
      <c r="D5115" s="69"/>
      <c r="E5115" s="69"/>
      <c r="F5115" s="69"/>
      <c r="G5115" s="82"/>
      <c r="H5115" s="78"/>
      <c r="I5115" s="28">
        <f ca="1">SUMIF('IMPORTBFT (ID)'!$A$3:$A$5000,$G$4:$G$7322,'IMPORTBFT (ID)'!$B$3:$B$5000)</f>
        <v>0</v>
      </c>
      <c r="J5115" s="72"/>
      <c r="K5115" s="18" t="str">
        <f t="shared" ca="1" si="0"/>
        <v>-</v>
      </c>
      <c r="L5115" s="19" t="e">
        <f>IF(G5115=#REF!,#REF!,"FALSO")</f>
        <v>#REF!</v>
      </c>
      <c r="M5115" s="75"/>
      <c r="N5115" s="76"/>
    </row>
    <row r="5116" spans="1:14" ht="15">
      <c r="A5116" s="80"/>
      <c r="B5116" s="81"/>
      <c r="C5116" s="69"/>
      <c r="D5116" s="69"/>
      <c r="E5116" s="69"/>
      <c r="F5116" s="69"/>
      <c r="G5116" s="82"/>
      <c r="H5116" s="78"/>
      <c r="I5116" s="28">
        <f ca="1">SUMIF('IMPORTBFT (ID)'!$A$3:$A$5000,$G$4:$G$7322,'IMPORTBFT (ID)'!$B$3:$B$5000)</f>
        <v>0</v>
      </c>
      <c r="J5116" s="72"/>
      <c r="K5116" s="18" t="str">
        <f t="shared" ca="1" si="0"/>
        <v>-</v>
      </c>
      <c r="L5116" s="19" t="e">
        <f>IF(G5116=#REF!,#REF!,"FALSO")</f>
        <v>#REF!</v>
      </c>
      <c r="M5116" s="75"/>
      <c r="N5116" s="76"/>
    </row>
    <row r="5117" spans="1:14" ht="15">
      <c r="A5117" s="80"/>
      <c r="B5117" s="81"/>
      <c r="C5117" s="69"/>
      <c r="D5117" s="69"/>
      <c r="E5117" s="69"/>
      <c r="F5117" s="69"/>
      <c r="G5117" s="82"/>
      <c r="H5117" s="78"/>
      <c r="I5117" s="28">
        <f ca="1">SUMIF('IMPORTBFT (ID)'!$A$3:$A$5000,$G$4:$G$7322,'IMPORTBFT (ID)'!$B$3:$B$5000)</f>
        <v>0</v>
      </c>
      <c r="J5117" s="72"/>
      <c r="K5117" s="18" t="str">
        <f t="shared" ca="1" si="0"/>
        <v>-</v>
      </c>
      <c r="L5117" s="19" t="e">
        <f>IF(G5117=#REF!,#REF!,"FALSO")</f>
        <v>#REF!</v>
      </c>
      <c r="M5117" s="75"/>
      <c r="N5117" s="76"/>
    </row>
    <row r="5118" spans="1:14" ht="15">
      <c r="A5118" s="80"/>
      <c r="B5118" s="81"/>
      <c r="C5118" s="69"/>
      <c r="D5118" s="69"/>
      <c r="E5118" s="69"/>
      <c r="F5118" s="69"/>
      <c r="G5118" s="82"/>
      <c r="H5118" s="78"/>
      <c r="I5118" s="28">
        <f ca="1">SUMIF('IMPORTBFT (ID)'!$A$3:$A$5000,$G$4:$G$7322,'IMPORTBFT (ID)'!$B$3:$B$5000)</f>
        <v>0</v>
      </c>
      <c r="J5118" s="72"/>
      <c r="K5118" s="18" t="str">
        <f t="shared" ca="1" si="0"/>
        <v>-</v>
      </c>
      <c r="L5118" s="19" t="e">
        <f>IF(G5118=#REF!,#REF!,"FALSO")</f>
        <v>#REF!</v>
      </c>
      <c r="M5118" s="75"/>
      <c r="N5118" s="76"/>
    </row>
    <row r="5119" spans="1:14" ht="15">
      <c r="A5119" s="80"/>
      <c r="B5119" s="81"/>
      <c r="C5119" s="69"/>
      <c r="D5119" s="69"/>
      <c r="E5119" s="69"/>
      <c r="F5119" s="69"/>
      <c r="G5119" s="82"/>
      <c r="H5119" s="78"/>
      <c r="I5119" s="28">
        <f ca="1">SUMIF('IMPORTBFT (ID)'!$A$3:$A$5000,$G$4:$G$7322,'IMPORTBFT (ID)'!$B$3:$B$5000)</f>
        <v>0</v>
      </c>
      <c r="J5119" s="72"/>
      <c r="K5119" s="18" t="str">
        <f t="shared" ca="1" si="0"/>
        <v>-</v>
      </c>
      <c r="L5119" s="19" t="e">
        <f>IF(G5119=#REF!,#REF!,"FALSO")</f>
        <v>#REF!</v>
      </c>
      <c r="M5119" s="75"/>
      <c r="N5119" s="76"/>
    </row>
    <row r="5120" spans="1:14" ht="15">
      <c r="A5120" s="80"/>
      <c r="B5120" s="81"/>
      <c r="C5120" s="69"/>
      <c r="D5120" s="69"/>
      <c r="E5120" s="69"/>
      <c r="F5120" s="69"/>
      <c r="G5120" s="82"/>
      <c r="H5120" s="78"/>
      <c r="I5120" s="28">
        <f ca="1">SUMIF('IMPORTBFT (ID)'!$A$3:$A$5000,$G$4:$G$7322,'IMPORTBFT (ID)'!$B$3:$B$5000)</f>
        <v>0</v>
      </c>
      <c r="J5120" s="72"/>
      <c r="K5120" s="18" t="str">
        <f t="shared" ca="1" si="0"/>
        <v>-</v>
      </c>
      <c r="L5120" s="19" t="e">
        <f>IF(G5120=#REF!,#REF!,"FALSO")</f>
        <v>#REF!</v>
      </c>
      <c r="M5120" s="75"/>
      <c r="N5120" s="76"/>
    </row>
    <row r="5121" spans="1:14" ht="15">
      <c r="A5121" s="80"/>
      <c r="B5121" s="81"/>
      <c r="C5121" s="69"/>
      <c r="D5121" s="69"/>
      <c r="E5121" s="69"/>
      <c r="F5121" s="69"/>
      <c r="G5121" s="82"/>
      <c r="H5121" s="78"/>
      <c r="I5121" s="28">
        <f ca="1">SUMIF('IMPORTBFT (ID)'!$A$3:$A$5000,$G$4:$G$7322,'IMPORTBFT (ID)'!$B$3:$B$5000)</f>
        <v>0</v>
      </c>
      <c r="J5121" s="72"/>
      <c r="K5121" s="18" t="str">
        <f t="shared" ca="1" si="0"/>
        <v>-</v>
      </c>
      <c r="L5121" s="19" t="e">
        <f>IF(G5121=#REF!,#REF!,"FALSO")</f>
        <v>#REF!</v>
      </c>
      <c r="M5121" s="75"/>
      <c r="N5121" s="76"/>
    </row>
    <row r="5122" spans="1:14" ht="15">
      <c r="A5122" s="80"/>
      <c r="B5122" s="81"/>
      <c r="C5122" s="69"/>
      <c r="D5122" s="69"/>
      <c r="E5122" s="69"/>
      <c r="F5122" s="69"/>
      <c r="G5122" s="82"/>
      <c r="H5122" s="78"/>
      <c r="I5122" s="28">
        <f ca="1">SUMIF('IMPORTBFT (ID)'!$A$3:$A$5000,$G$4:$G$7322,'IMPORTBFT (ID)'!$B$3:$B$5000)</f>
        <v>0</v>
      </c>
      <c r="J5122" s="72"/>
      <c r="K5122" s="18" t="str">
        <f t="shared" ca="1" si="0"/>
        <v>-</v>
      </c>
      <c r="L5122" s="19" t="e">
        <f>IF(G5122=#REF!,#REF!,"FALSO")</f>
        <v>#REF!</v>
      </c>
      <c r="M5122" s="75"/>
      <c r="N5122" s="76"/>
    </row>
    <row r="5123" spans="1:14" ht="15">
      <c r="A5123" s="80"/>
      <c r="B5123" s="81"/>
      <c r="C5123" s="69"/>
      <c r="D5123" s="69"/>
      <c r="E5123" s="69"/>
      <c r="F5123" s="69"/>
      <c r="G5123" s="82"/>
      <c r="H5123" s="78"/>
      <c r="I5123" s="28">
        <f ca="1">SUMIF('IMPORTBFT (ID)'!$A$3:$A$5000,$G$4:$G$7322,'IMPORTBFT (ID)'!$B$3:$B$5000)</f>
        <v>0</v>
      </c>
      <c r="J5123" s="72"/>
      <c r="K5123" s="18" t="str">
        <f t="shared" ca="1" si="0"/>
        <v>-</v>
      </c>
      <c r="L5123" s="19" t="e">
        <f>IF(G5123=#REF!,#REF!,"FALSO")</f>
        <v>#REF!</v>
      </c>
      <c r="M5123" s="75"/>
      <c r="N5123" s="76"/>
    </row>
    <row r="5124" spans="1:14" ht="15">
      <c r="A5124" s="80"/>
      <c r="B5124" s="81"/>
      <c r="C5124" s="69"/>
      <c r="D5124" s="69"/>
      <c r="E5124" s="69"/>
      <c r="F5124" s="69"/>
      <c r="G5124" s="82"/>
      <c r="H5124" s="78"/>
      <c r="I5124" s="28">
        <f ca="1">SUMIF('IMPORTBFT (ID)'!$A$3:$A$5000,$G$4:$G$7322,'IMPORTBFT (ID)'!$B$3:$B$5000)</f>
        <v>0</v>
      </c>
      <c r="J5124" s="72"/>
      <c r="K5124" s="18" t="str">
        <f t="shared" ca="1" si="0"/>
        <v>-</v>
      </c>
      <c r="L5124" s="19" t="e">
        <f>IF(G5124=#REF!,#REF!,"FALSO")</f>
        <v>#REF!</v>
      </c>
      <c r="M5124" s="75"/>
      <c r="N5124" s="76"/>
    </row>
    <row r="5125" spans="1:14" ht="15">
      <c r="A5125" s="80"/>
      <c r="B5125" s="81"/>
      <c r="C5125" s="69"/>
      <c r="D5125" s="69"/>
      <c r="E5125" s="69"/>
      <c r="F5125" s="69"/>
      <c r="G5125" s="82"/>
      <c r="H5125" s="78"/>
      <c r="I5125" s="28">
        <f ca="1">SUMIF('IMPORTBFT (ID)'!$A$3:$A$5000,$G$4:$G$7322,'IMPORTBFT (ID)'!$B$3:$B$5000)</f>
        <v>0</v>
      </c>
      <c r="J5125" s="72"/>
      <c r="K5125" s="18" t="str">
        <f t="shared" ca="1" si="0"/>
        <v>-</v>
      </c>
      <c r="L5125" s="19" t="e">
        <f>IF(G5125=#REF!,#REF!,"FALSO")</f>
        <v>#REF!</v>
      </c>
      <c r="M5125" s="75"/>
      <c r="N5125" s="76"/>
    </row>
    <row r="5126" spans="1:14" ht="15">
      <c r="A5126" s="80"/>
      <c r="B5126" s="81"/>
      <c r="C5126" s="69"/>
      <c r="D5126" s="69"/>
      <c r="E5126" s="69"/>
      <c r="F5126" s="69"/>
      <c r="G5126" s="82"/>
      <c r="H5126" s="78"/>
      <c r="I5126" s="28">
        <f ca="1">SUMIF('IMPORTBFT (ID)'!$A$3:$A$5000,$G$4:$G$7322,'IMPORTBFT (ID)'!$B$3:$B$5000)</f>
        <v>0</v>
      </c>
      <c r="J5126" s="72"/>
      <c r="K5126" s="18" t="str">
        <f t="shared" ca="1" si="0"/>
        <v>-</v>
      </c>
      <c r="L5126" s="19" t="e">
        <f>IF(G5126=#REF!,#REF!,"FALSO")</f>
        <v>#REF!</v>
      </c>
      <c r="M5126" s="75"/>
      <c r="N5126" s="76"/>
    </row>
    <row r="5127" spans="1:14" ht="15">
      <c r="A5127" s="80"/>
      <c r="B5127" s="81"/>
      <c r="C5127" s="69"/>
      <c r="D5127" s="69"/>
      <c r="E5127" s="69"/>
      <c r="F5127" s="69"/>
      <c r="G5127" s="82"/>
      <c r="H5127" s="78"/>
      <c r="I5127" s="28">
        <f ca="1">SUMIF('IMPORTBFT (ID)'!$A$3:$A$5000,$G$4:$G$7322,'IMPORTBFT (ID)'!$B$3:$B$5000)</f>
        <v>0</v>
      </c>
      <c r="J5127" s="72"/>
      <c r="K5127" s="18" t="str">
        <f t="shared" ca="1" si="0"/>
        <v>-</v>
      </c>
      <c r="L5127" s="19" t="e">
        <f>IF(G5127=#REF!,#REF!,"FALSO")</f>
        <v>#REF!</v>
      </c>
      <c r="M5127" s="75"/>
      <c r="N5127" s="76"/>
    </row>
    <row r="5128" spans="1:14" ht="15">
      <c r="A5128" s="80"/>
      <c r="B5128" s="81"/>
      <c r="C5128" s="69"/>
      <c r="D5128" s="69"/>
      <c r="E5128" s="69"/>
      <c r="F5128" s="69"/>
      <c r="G5128" s="82"/>
      <c r="H5128" s="78"/>
      <c r="I5128" s="28">
        <f ca="1">SUMIF('IMPORTBFT (ID)'!$A$3:$A$5000,$G$4:$G$7322,'IMPORTBFT (ID)'!$B$3:$B$5000)</f>
        <v>0</v>
      </c>
      <c r="J5128" s="72"/>
      <c r="K5128" s="18" t="str">
        <f t="shared" ca="1" si="0"/>
        <v>-</v>
      </c>
      <c r="L5128" s="19" t="e">
        <f>IF(G5128=#REF!,#REF!,"FALSO")</f>
        <v>#REF!</v>
      </c>
      <c r="M5128" s="75"/>
      <c r="N5128" s="76"/>
    </row>
    <row r="5129" spans="1:14" ht="15">
      <c r="A5129" s="80"/>
      <c r="B5129" s="81"/>
      <c r="C5129" s="69"/>
      <c r="D5129" s="69"/>
      <c r="E5129" s="69"/>
      <c r="F5129" s="69"/>
      <c r="G5129" s="82"/>
      <c r="H5129" s="78"/>
      <c r="I5129" s="28">
        <f ca="1">SUMIF('IMPORTBFT (ID)'!$A$3:$A$5000,$G$4:$G$7322,'IMPORTBFT (ID)'!$B$3:$B$5000)</f>
        <v>0</v>
      </c>
      <c r="J5129" s="72"/>
      <c r="K5129" s="18" t="str">
        <f t="shared" ca="1" si="0"/>
        <v>-</v>
      </c>
      <c r="L5129" s="19" t="e">
        <f>IF(G5129=#REF!,#REF!,"FALSO")</f>
        <v>#REF!</v>
      </c>
      <c r="M5129" s="75"/>
      <c r="N5129" s="76"/>
    </row>
    <row r="5130" spans="1:14" ht="15">
      <c r="A5130" s="80"/>
      <c r="B5130" s="81"/>
      <c r="C5130" s="69"/>
      <c r="D5130" s="69"/>
      <c r="E5130" s="69"/>
      <c r="F5130" s="69"/>
      <c r="G5130" s="82"/>
      <c r="H5130" s="78"/>
      <c r="I5130" s="28">
        <f ca="1">SUMIF('IMPORTBFT (ID)'!$A$3:$A$5000,$G$4:$G$7322,'IMPORTBFT (ID)'!$B$3:$B$5000)</f>
        <v>0</v>
      </c>
      <c r="J5130" s="72"/>
      <c r="K5130" s="18" t="str">
        <f t="shared" ca="1" si="0"/>
        <v>-</v>
      </c>
      <c r="L5130" s="19" t="e">
        <f>IF(G5130=#REF!,#REF!,"FALSO")</f>
        <v>#REF!</v>
      </c>
      <c r="M5130" s="75"/>
      <c r="N5130" s="76"/>
    </row>
    <row r="5131" spans="1:14" ht="15">
      <c r="A5131" s="80"/>
      <c r="B5131" s="81"/>
      <c r="C5131" s="69"/>
      <c r="D5131" s="69"/>
      <c r="E5131" s="69"/>
      <c r="F5131" s="69"/>
      <c r="G5131" s="82"/>
      <c r="H5131" s="78"/>
      <c r="I5131" s="28">
        <f ca="1">SUMIF('IMPORTBFT (ID)'!$A$3:$A$5000,$G$4:$G$7322,'IMPORTBFT (ID)'!$B$3:$B$5000)</f>
        <v>0</v>
      </c>
      <c r="J5131" s="72"/>
      <c r="K5131" s="18" t="str">
        <f t="shared" ca="1" si="0"/>
        <v>-</v>
      </c>
      <c r="L5131" s="19" t="e">
        <f>IF(G5131=#REF!,#REF!,"FALSO")</f>
        <v>#REF!</v>
      </c>
      <c r="M5131" s="75"/>
      <c r="N5131" s="76"/>
    </row>
    <row r="5132" spans="1:14" ht="15">
      <c r="A5132" s="80"/>
      <c r="B5132" s="81"/>
      <c r="C5132" s="69"/>
      <c r="D5132" s="69"/>
      <c r="E5132" s="69"/>
      <c r="F5132" s="69"/>
      <c r="G5132" s="82"/>
      <c r="H5132" s="78"/>
      <c r="I5132" s="28">
        <f ca="1">SUMIF('IMPORTBFT (ID)'!$A$3:$A$5000,$G$4:$G$7322,'IMPORTBFT (ID)'!$B$3:$B$5000)</f>
        <v>0</v>
      </c>
      <c r="J5132" s="72"/>
      <c r="K5132" s="18" t="str">
        <f t="shared" ca="1" si="0"/>
        <v>-</v>
      </c>
      <c r="L5132" s="19" t="e">
        <f>IF(G5132=#REF!,#REF!,"FALSO")</f>
        <v>#REF!</v>
      </c>
      <c r="M5132" s="75"/>
      <c r="N5132" s="76"/>
    </row>
    <row r="5133" spans="1:14" ht="15">
      <c r="A5133" s="80"/>
      <c r="B5133" s="81"/>
      <c r="C5133" s="69"/>
      <c r="D5133" s="69"/>
      <c r="E5133" s="69"/>
      <c r="F5133" s="69"/>
      <c r="G5133" s="82"/>
      <c r="H5133" s="78"/>
      <c r="I5133" s="28">
        <f ca="1">SUMIF('IMPORTBFT (ID)'!$A$3:$A$5000,$G$4:$G$7322,'IMPORTBFT (ID)'!$B$3:$B$5000)</f>
        <v>0</v>
      </c>
      <c r="J5133" s="72"/>
      <c r="K5133" s="18" t="str">
        <f t="shared" ca="1" si="0"/>
        <v>-</v>
      </c>
      <c r="L5133" s="19" t="e">
        <f>IF(G5133=#REF!,#REF!,"FALSO")</f>
        <v>#REF!</v>
      </c>
      <c r="M5133" s="75"/>
      <c r="N5133" s="76"/>
    </row>
    <row r="5134" spans="1:14" ht="15">
      <c r="A5134" s="80"/>
      <c r="B5134" s="81"/>
      <c r="C5134" s="69"/>
      <c r="D5134" s="69"/>
      <c r="E5134" s="69"/>
      <c r="F5134" s="69"/>
      <c r="G5134" s="82"/>
      <c r="H5134" s="78"/>
      <c r="I5134" s="28">
        <f ca="1">SUMIF('IMPORTBFT (ID)'!$A$3:$A$5000,$G$4:$G$7322,'IMPORTBFT (ID)'!$B$3:$B$5000)</f>
        <v>0</v>
      </c>
      <c r="J5134" s="72"/>
      <c r="K5134" s="18" t="str">
        <f t="shared" ca="1" si="0"/>
        <v>-</v>
      </c>
      <c r="L5134" s="19" t="e">
        <f>IF(G5134=#REF!,#REF!,"FALSO")</f>
        <v>#REF!</v>
      </c>
      <c r="M5134" s="75"/>
      <c r="N5134" s="76"/>
    </row>
    <row r="5135" spans="1:14" ht="15">
      <c r="A5135" s="80"/>
      <c r="B5135" s="81"/>
      <c r="C5135" s="69"/>
      <c r="D5135" s="69"/>
      <c r="E5135" s="69"/>
      <c r="F5135" s="69"/>
      <c r="G5135" s="82"/>
      <c r="H5135" s="78"/>
      <c r="I5135" s="28">
        <f ca="1">SUMIF('IMPORTBFT (ID)'!$A$3:$A$5000,$G$4:$G$7322,'IMPORTBFT (ID)'!$B$3:$B$5000)</f>
        <v>0</v>
      </c>
      <c r="J5135" s="72"/>
      <c r="K5135" s="18" t="str">
        <f t="shared" ca="1" si="0"/>
        <v>-</v>
      </c>
      <c r="L5135" s="19" t="e">
        <f>IF(G5135=#REF!,#REF!,"FALSO")</f>
        <v>#REF!</v>
      </c>
      <c r="M5135" s="75"/>
      <c r="N5135" s="76"/>
    </row>
    <row r="5136" spans="1:14" ht="15">
      <c r="A5136" s="80"/>
      <c r="B5136" s="81"/>
      <c r="C5136" s="69"/>
      <c r="D5136" s="69"/>
      <c r="E5136" s="69"/>
      <c r="F5136" s="69"/>
      <c r="G5136" s="82"/>
      <c r="H5136" s="78"/>
      <c r="I5136" s="28">
        <f ca="1">SUMIF('IMPORTBFT (ID)'!$A$3:$A$5000,$G$4:$G$7322,'IMPORTBFT (ID)'!$B$3:$B$5000)</f>
        <v>0</v>
      </c>
      <c r="J5136" s="72"/>
      <c r="K5136" s="18" t="str">
        <f t="shared" ca="1" si="0"/>
        <v>-</v>
      </c>
      <c r="L5136" s="19" t="e">
        <f>IF(G5136=#REF!,#REF!,"FALSO")</f>
        <v>#REF!</v>
      </c>
      <c r="M5136" s="75"/>
      <c r="N5136" s="76"/>
    </row>
    <row r="5137" spans="1:14" ht="15">
      <c r="A5137" s="80"/>
      <c r="B5137" s="81"/>
      <c r="C5137" s="69"/>
      <c r="D5137" s="69"/>
      <c r="E5137" s="69"/>
      <c r="F5137" s="69"/>
      <c r="G5137" s="82"/>
      <c r="H5137" s="78"/>
      <c r="I5137" s="28">
        <f ca="1">SUMIF('IMPORTBFT (ID)'!$A$3:$A$5000,$G$4:$G$7322,'IMPORTBFT (ID)'!$B$3:$B$5000)</f>
        <v>0</v>
      </c>
      <c r="J5137" s="72"/>
      <c r="K5137" s="18" t="str">
        <f t="shared" ca="1" si="0"/>
        <v>-</v>
      </c>
      <c r="L5137" s="19" t="e">
        <f>IF(G5137=#REF!,#REF!,"FALSO")</f>
        <v>#REF!</v>
      </c>
      <c r="M5137" s="75"/>
      <c r="N5137" s="76"/>
    </row>
    <row r="5138" spans="1:14" ht="15">
      <c r="A5138" s="80"/>
      <c r="B5138" s="81"/>
      <c r="C5138" s="69"/>
      <c r="D5138" s="69"/>
      <c r="E5138" s="69"/>
      <c r="F5138" s="69"/>
      <c r="G5138" s="82"/>
      <c r="H5138" s="78"/>
      <c r="I5138" s="28">
        <f ca="1">SUMIF('IMPORTBFT (ID)'!$A$3:$A$5000,$G$4:$G$7322,'IMPORTBFT (ID)'!$B$3:$B$5000)</f>
        <v>0</v>
      </c>
      <c r="J5138" s="72"/>
      <c r="K5138" s="18" t="str">
        <f t="shared" ca="1" si="0"/>
        <v>-</v>
      </c>
      <c r="L5138" s="19" t="e">
        <f>IF(G5138=#REF!,#REF!,"FALSO")</f>
        <v>#REF!</v>
      </c>
      <c r="M5138" s="75"/>
      <c r="N5138" s="76"/>
    </row>
    <row r="5139" spans="1:14" ht="15">
      <c r="A5139" s="80"/>
      <c r="B5139" s="81"/>
      <c r="C5139" s="69"/>
      <c r="D5139" s="69"/>
      <c r="E5139" s="69"/>
      <c r="F5139" s="69"/>
      <c r="G5139" s="82"/>
      <c r="H5139" s="78"/>
      <c r="I5139" s="28">
        <f ca="1">SUMIF('IMPORTBFT (ID)'!$A$3:$A$5000,$G$4:$G$7322,'IMPORTBFT (ID)'!$B$3:$B$5000)</f>
        <v>0</v>
      </c>
      <c r="J5139" s="72"/>
      <c r="K5139" s="18" t="str">
        <f t="shared" ca="1" si="0"/>
        <v>-</v>
      </c>
      <c r="L5139" s="19" t="e">
        <f>IF(G5139=#REF!,#REF!,"FALSO")</f>
        <v>#REF!</v>
      </c>
      <c r="M5139" s="75"/>
      <c r="N5139" s="76"/>
    </row>
    <row r="5140" spans="1:14" ht="15">
      <c r="A5140" s="80"/>
      <c r="B5140" s="81"/>
      <c r="C5140" s="69"/>
      <c r="D5140" s="69"/>
      <c r="E5140" s="69"/>
      <c r="F5140" s="69"/>
      <c r="G5140" s="82"/>
      <c r="H5140" s="78"/>
      <c r="I5140" s="28">
        <f ca="1">SUMIF('IMPORTBFT (ID)'!$A$3:$A$5000,$G$4:$G$7322,'IMPORTBFT (ID)'!$B$3:$B$5000)</f>
        <v>0</v>
      </c>
      <c r="J5140" s="72"/>
      <c r="K5140" s="18" t="str">
        <f t="shared" ca="1" si="0"/>
        <v>-</v>
      </c>
      <c r="L5140" s="19" t="e">
        <f>IF(G5140=#REF!,#REF!,"FALSO")</f>
        <v>#REF!</v>
      </c>
      <c r="M5140" s="75"/>
      <c r="N5140" s="76"/>
    </row>
    <row r="5141" spans="1:14" ht="15">
      <c r="A5141" s="80"/>
      <c r="B5141" s="81"/>
      <c r="C5141" s="69"/>
      <c r="D5141" s="69"/>
      <c r="E5141" s="69"/>
      <c r="F5141" s="69"/>
      <c r="G5141" s="82"/>
      <c r="H5141" s="78"/>
      <c r="I5141" s="28">
        <f ca="1">SUMIF('IMPORTBFT (ID)'!$A$3:$A$5000,$G$4:$G$7322,'IMPORTBFT (ID)'!$B$3:$B$5000)</f>
        <v>0</v>
      </c>
      <c r="J5141" s="72"/>
      <c r="K5141" s="18" t="str">
        <f t="shared" ca="1" si="0"/>
        <v>-</v>
      </c>
      <c r="L5141" s="19" t="e">
        <f>IF(G5141=#REF!,#REF!,"FALSO")</f>
        <v>#REF!</v>
      </c>
      <c r="M5141" s="75"/>
      <c r="N5141" s="76"/>
    </row>
    <row r="5142" spans="1:14" ht="15">
      <c r="A5142" s="80"/>
      <c r="B5142" s="81"/>
      <c r="C5142" s="69"/>
      <c r="D5142" s="69"/>
      <c r="E5142" s="69"/>
      <c r="F5142" s="69"/>
      <c r="G5142" s="82"/>
      <c r="H5142" s="78"/>
      <c r="I5142" s="28">
        <f ca="1">SUMIF('IMPORTBFT (ID)'!$A$3:$A$5000,$G$4:$G$7322,'IMPORTBFT (ID)'!$B$3:$B$5000)</f>
        <v>0</v>
      </c>
      <c r="J5142" s="72"/>
      <c r="K5142" s="18" t="str">
        <f t="shared" ca="1" si="0"/>
        <v>-</v>
      </c>
      <c r="L5142" s="19" t="e">
        <f>IF(G5142=#REF!,#REF!,"FALSO")</f>
        <v>#REF!</v>
      </c>
      <c r="M5142" s="75"/>
      <c r="N5142" s="76"/>
    </row>
    <row r="5143" spans="1:14" ht="15">
      <c r="A5143" s="80"/>
      <c r="B5143" s="81"/>
      <c r="C5143" s="69"/>
      <c r="D5143" s="69"/>
      <c r="E5143" s="69"/>
      <c r="F5143" s="69"/>
      <c r="G5143" s="82"/>
      <c r="H5143" s="78"/>
      <c r="I5143" s="28">
        <f ca="1">SUMIF('IMPORTBFT (ID)'!$A$3:$A$5000,$G$4:$G$7322,'IMPORTBFT (ID)'!$B$3:$B$5000)</f>
        <v>0</v>
      </c>
      <c r="J5143" s="72"/>
      <c r="K5143" s="18" t="str">
        <f t="shared" ca="1" si="0"/>
        <v>-</v>
      </c>
      <c r="L5143" s="19" t="e">
        <f>IF(G5143=#REF!,#REF!,"FALSO")</f>
        <v>#REF!</v>
      </c>
      <c r="M5143" s="75"/>
      <c r="N5143" s="76"/>
    </row>
    <row r="5144" spans="1:14" ht="15">
      <c r="A5144" s="80"/>
      <c r="B5144" s="81"/>
      <c r="C5144" s="69"/>
      <c r="D5144" s="69"/>
      <c r="E5144" s="69"/>
      <c r="F5144" s="69"/>
      <c r="G5144" s="82"/>
      <c r="H5144" s="78"/>
      <c r="I5144" s="28">
        <f ca="1">SUMIF('IMPORTBFT (ID)'!$A$3:$A$5000,$G$4:$G$7322,'IMPORTBFT (ID)'!$B$3:$B$5000)</f>
        <v>0</v>
      </c>
      <c r="J5144" s="72"/>
      <c r="K5144" s="18" t="str">
        <f t="shared" ca="1" si="0"/>
        <v>-</v>
      </c>
      <c r="L5144" s="19" t="e">
        <f>IF(G5144=#REF!,#REF!,"FALSO")</f>
        <v>#REF!</v>
      </c>
      <c r="M5144" s="75"/>
      <c r="N5144" s="76"/>
    </row>
    <row r="5145" spans="1:14" ht="15">
      <c r="A5145" s="80"/>
      <c r="B5145" s="81"/>
      <c r="C5145" s="69"/>
      <c r="D5145" s="69"/>
      <c r="E5145" s="69"/>
      <c r="F5145" s="69"/>
      <c r="G5145" s="82"/>
      <c r="H5145" s="78"/>
      <c r="I5145" s="28">
        <f ca="1">SUMIF('IMPORTBFT (ID)'!$A$3:$A$5000,$G$4:$G$7322,'IMPORTBFT (ID)'!$B$3:$B$5000)</f>
        <v>0</v>
      </c>
      <c r="J5145" s="72"/>
      <c r="K5145" s="18" t="str">
        <f t="shared" ca="1" si="0"/>
        <v>-</v>
      </c>
      <c r="L5145" s="19" t="e">
        <f>IF(G5145=#REF!,#REF!,"FALSO")</f>
        <v>#REF!</v>
      </c>
      <c r="M5145" s="75"/>
      <c r="N5145" s="76"/>
    </row>
    <row r="5146" spans="1:14" ht="15">
      <c r="A5146" s="80"/>
      <c r="B5146" s="81"/>
      <c r="C5146" s="69"/>
      <c r="D5146" s="69"/>
      <c r="E5146" s="69"/>
      <c r="F5146" s="69"/>
      <c r="G5146" s="82"/>
      <c r="H5146" s="78"/>
      <c r="I5146" s="28">
        <f ca="1">SUMIF('IMPORTBFT (ID)'!$A$3:$A$5000,$G$4:$G$7322,'IMPORTBFT (ID)'!$B$3:$B$5000)</f>
        <v>0</v>
      </c>
      <c r="J5146" s="72"/>
      <c r="K5146" s="18" t="str">
        <f t="shared" ca="1" si="0"/>
        <v>-</v>
      </c>
      <c r="L5146" s="19" t="e">
        <f>IF(G5146=#REF!,#REF!,"FALSO")</f>
        <v>#REF!</v>
      </c>
      <c r="M5146" s="75"/>
      <c r="N5146" s="76"/>
    </row>
    <row r="5147" spans="1:14" ht="15">
      <c r="A5147" s="80"/>
      <c r="B5147" s="81"/>
      <c r="C5147" s="69"/>
      <c r="D5147" s="69"/>
      <c r="E5147" s="69"/>
      <c r="F5147" s="69"/>
      <c r="G5147" s="82"/>
      <c r="H5147" s="78"/>
      <c r="I5147" s="28">
        <f ca="1">SUMIF('IMPORTBFT (ID)'!$A$3:$A$5000,$G$4:$G$7322,'IMPORTBFT (ID)'!$B$3:$B$5000)</f>
        <v>0</v>
      </c>
      <c r="J5147" s="72"/>
      <c r="K5147" s="18" t="str">
        <f t="shared" ca="1" si="0"/>
        <v>-</v>
      </c>
      <c r="L5147" s="19" t="e">
        <f>IF(G5147=#REF!,#REF!,"FALSO")</f>
        <v>#REF!</v>
      </c>
      <c r="M5147" s="75"/>
      <c r="N5147" s="76"/>
    </row>
    <row r="5148" spans="1:14" ht="15">
      <c r="A5148" s="80"/>
      <c r="B5148" s="81"/>
      <c r="C5148" s="69"/>
      <c r="D5148" s="69"/>
      <c r="E5148" s="69"/>
      <c r="F5148" s="69"/>
      <c r="G5148" s="82"/>
      <c r="H5148" s="78"/>
      <c r="I5148" s="28">
        <f ca="1">SUMIF('IMPORTBFT (ID)'!$A$3:$A$5000,$G$4:$G$7322,'IMPORTBFT (ID)'!$B$3:$B$5000)</f>
        <v>0</v>
      </c>
      <c r="J5148" s="72"/>
      <c r="K5148" s="18" t="str">
        <f t="shared" ca="1" si="0"/>
        <v>-</v>
      </c>
      <c r="L5148" s="19" t="e">
        <f>IF(G5148=#REF!,#REF!,"FALSO")</f>
        <v>#REF!</v>
      </c>
      <c r="M5148" s="75"/>
      <c r="N5148" s="76"/>
    </row>
    <row r="5149" spans="1:14" ht="15">
      <c r="A5149" s="80"/>
      <c r="B5149" s="81"/>
      <c r="C5149" s="69"/>
      <c r="D5149" s="69"/>
      <c r="E5149" s="69"/>
      <c r="F5149" s="69"/>
      <c r="G5149" s="82"/>
      <c r="H5149" s="78"/>
      <c r="I5149" s="28">
        <f ca="1">SUMIF('IMPORTBFT (ID)'!$A$3:$A$5000,$G$4:$G$7322,'IMPORTBFT (ID)'!$B$3:$B$5000)</f>
        <v>0</v>
      </c>
      <c r="J5149" s="72"/>
      <c r="K5149" s="18" t="str">
        <f t="shared" ca="1" si="0"/>
        <v>-</v>
      </c>
      <c r="L5149" s="19" t="e">
        <f>IF(G5149=#REF!,#REF!,"FALSO")</f>
        <v>#REF!</v>
      </c>
      <c r="M5149" s="75"/>
      <c r="N5149" s="76"/>
    </row>
    <row r="5150" spans="1:14" ht="15">
      <c r="A5150" s="80"/>
      <c r="B5150" s="81"/>
      <c r="C5150" s="69"/>
      <c r="D5150" s="69"/>
      <c r="E5150" s="69"/>
      <c r="F5150" s="69"/>
      <c r="G5150" s="82"/>
      <c r="H5150" s="78"/>
      <c r="I5150" s="28">
        <f ca="1">SUMIF('IMPORTBFT (ID)'!$A$3:$A$5000,$G$4:$G$7322,'IMPORTBFT (ID)'!$B$3:$B$5000)</f>
        <v>0</v>
      </c>
      <c r="J5150" s="72"/>
      <c r="K5150" s="18" t="str">
        <f t="shared" ca="1" si="0"/>
        <v>-</v>
      </c>
      <c r="L5150" s="19" t="e">
        <f>IF(G5150=#REF!,#REF!,"FALSO")</f>
        <v>#REF!</v>
      </c>
      <c r="M5150" s="75"/>
      <c r="N5150" s="76"/>
    </row>
    <row r="5151" spans="1:14" ht="15">
      <c r="A5151" s="80"/>
      <c r="B5151" s="81"/>
      <c r="C5151" s="69"/>
      <c r="D5151" s="69"/>
      <c r="E5151" s="69"/>
      <c r="F5151" s="69"/>
      <c r="G5151" s="82"/>
      <c r="H5151" s="78"/>
      <c r="I5151" s="28">
        <f ca="1">SUMIF('IMPORTBFT (ID)'!$A$3:$A$5000,$G$4:$G$7322,'IMPORTBFT (ID)'!$B$3:$B$5000)</f>
        <v>0</v>
      </c>
      <c r="J5151" s="72"/>
      <c r="K5151" s="18" t="str">
        <f t="shared" ca="1" si="0"/>
        <v>-</v>
      </c>
      <c r="L5151" s="19" t="e">
        <f>IF(G5151=#REF!,#REF!,"FALSO")</f>
        <v>#REF!</v>
      </c>
      <c r="M5151" s="75"/>
      <c r="N5151" s="76"/>
    </row>
    <row r="5152" spans="1:14" ht="15">
      <c r="A5152" s="80"/>
      <c r="B5152" s="81"/>
      <c r="C5152" s="69"/>
      <c r="D5152" s="69"/>
      <c r="E5152" s="69"/>
      <c r="F5152" s="69"/>
      <c r="G5152" s="82"/>
      <c r="H5152" s="78"/>
      <c r="I5152" s="28">
        <f ca="1">SUMIF('IMPORTBFT (ID)'!$A$3:$A$5000,$G$4:$G$7322,'IMPORTBFT (ID)'!$B$3:$B$5000)</f>
        <v>0</v>
      </c>
      <c r="J5152" s="72"/>
      <c r="K5152" s="18" t="str">
        <f t="shared" ca="1" si="0"/>
        <v>-</v>
      </c>
      <c r="L5152" s="19" t="e">
        <f>IF(G5152=#REF!,#REF!,"FALSO")</f>
        <v>#REF!</v>
      </c>
      <c r="M5152" s="75"/>
      <c r="N5152" s="76"/>
    </row>
    <row r="5153" spans="1:14" ht="15">
      <c r="A5153" s="80"/>
      <c r="B5153" s="81"/>
      <c r="C5153" s="69"/>
      <c r="D5153" s="69"/>
      <c r="E5153" s="69"/>
      <c r="F5153" s="69"/>
      <c r="G5153" s="82"/>
      <c r="H5153" s="78"/>
      <c r="I5153" s="28">
        <f ca="1">SUMIF('IMPORTBFT (ID)'!$A$3:$A$5000,$G$4:$G$7322,'IMPORTBFT (ID)'!$B$3:$B$5000)</f>
        <v>0</v>
      </c>
      <c r="J5153" s="72"/>
      <c r="K5153" s="18" t="str">
        <f t="shared" ca="1" si="0"/>
        <v>-</v>
      </c>
      <c r="L5153" s="19" t="e">
        <f>IF(G5153=#REF!,#REF!,"FALSO")</f>
        <v>#REF!</v>
      </c>
      <c r="M5153" s="75"/>
      <c r="N5153" s="76"/>
    </row>
    <row r="5154" spans="1:14" ht="15">
      <c r="A5154" s="80"/>
      <c r="B5154" s="81"/>
      <c r="C5154" s="69"/>
      <c r="D5154" s="69"/>
      <c r="E5154" s="69"/>
      <c r="F5154" s="69"/>
      <c r="G5154" s="82"/>
      <c r="H5154" s="78"/>
      <c r="I5154" s="28">
        <f ca="1">SUMIF('IMPORTBFT (ID)'!$A$3:$A$5000,$G$4:$G$7322,'IMPORTBFT (ID)'!$B$3:$B$5000)</f>
        <v>0</v>
      </c>
      <c r="J5154" s="72"/>
      <c r="K5154" s="18" t="str">
        <f t="shared" ca="1" si="0"/>
        <v>-</v>
      </c>
      <c r="L5154" s="19" t="e">
        <f>IF(G5154=#REF!,#REF!,"FALSO")</f>
        <v>#REF!</v>
      </c>
      <c r="M5154" s="75"/>
      <c r="N5154" s="76"/>
    </row>
    <row r="5155" spans="1:14" ht="15">
      <c r="A5155" s="80"/>
      <c r="B5155" s="81"/>
      <c r="C5155" s="69"/>
      <c r="D5155" s="69"/>
      <c r="E5155" s="69"/>
      <c r="F5155" s="69"/>
      <c r="G5155" s="82"/>
      <c r="H5155" s="78"/>
      <c r="I5155" s="28">
        <f ca="1">SUMIF('IMPORTBFT (ID)'!$A$3:$A$5000,$G$4:$G$7322,'IMPORTBFT (ID)'!$B$3:$B$5000)</f>
        <v>0</v>
      </c>
      <c r="J5155" s="72"/>
      <c r="K5155" s="18" t="str">
        <f t="shared" ca="1" si="0"/>
        <v>-</v>
      </c>
      <c r="L5155" s="19" t="e">
        <f>IF(G5155=#REF!,#REF!,"FALSO")</f>
        <v>#REF!</v>
      </c>
      <c r="M5155" s="75"/>
      <c r="N5155" s="76"/>
    </row>
    <row r="5156" spans="1:14" ht="15">
      <c r="A5156" s="80"/>
      <c r="B5156" s="81"/>
      <c r="C5156" s="69"/>
      <c r="D5156" s="69"/>
      <c r="E5156" s="69"/>
      <c r="F5156" s="69"/>
      <c r="G5156" s="82"/>
      <c r="H5156" s="78"/>
      <c r="I5156" s="28">
        <f ca="1">SUMIF('IMPORTBFT (ID)'!$A$3:$A$5000,$G$4:$G$7322,'IMPORTBFT (ID)'!$B$3:$B$5000)</f>
        <v>0</v>
      </c>
      <c r="J5156" s="72"/>
      <c r="K5156" s="18" t="str">
        <f t="shared" ca="1" si="0"/>
        <v>-</v>
      </c>
      <c r="L5156" s="19" t="e">
        <f>IF(G5156=#REF!,#REF!,"FALSO")</f>
        <v>#REF!</v>
      </c>
      <c r="M5156" s="75"/>
      <c r="N5156" s="76"/>
    </row>
    <row r="5157" spans="1:14" ht="15">
      <c r="A5157" s="80"/>
      <c r="B5157" s="81"/>
      <c r="C5157" s="69"/>
      <c r="D5157" s="69"/>
      <c r="E5157" s="69"/>
      <c r="F5157" s="69"/>
      <c r="G5157" s="82"/>
      <c r="H5157" s="78"/>
      <c r="I5157" s="28">
        <f ca="1">SUMIF('IMPORTBFT (ID)'!$A$3:$A$5000,$G$4:$G$7322,'IMPORTBFT (ID)'!$B$3:$B$5000)</f>
        <v>0</v>
      </c>
      <c r="J5157" s="72"/>
      <c r="K5157" s="18" t="str">
        <f t="shared" ca="1" si="0"/>
        <v>-</v>
      </c>
      <c r="L5157" s="19" t="e">
        <f>IF(G5157=#REF!,#REF!,"FALSO")</f>
        <v>#REF!</v>
      </c>
      <c r="M5157" s="75"/>
      <c r="N5157" s="76"/>
    </row>
    <row r="5158" spans="1:14" ht="15">
      <c r="A5158" s="80"/>
      <c r="B5158" s="81"/>
      <c r="C5158" s="69"/>
      <c r="D5158" s="69"/>
      <c r="E5158" s="69"/>
      <c r="F5158" s="69"/>
      <c r="G5158" s="82"/>
      <c r="H5158" s="78"/>
      <c r="I5158" s="28">
        <f ca="1">SUMIF('IMPORTBFT (ID)'!$A$3:$A$5000,$G$4:$G$7322,'IMPORTBFT (ID)'!$B$3:$B$5000)</f>
        <v>0</v>
      </c>
      <c r="J5158" s="72"/>
      <c r="K5158" s="18" t="str">
        <f t="shared" ca="1" si="0"/>
        <v>-</v>
      </c>
      <c r="L5158" s="19" t="e">
        <f>IF(G5158=#REF!,#REF!,"FALSO")</f>
        <v>#REF!</v>
      </c>
      <c r="M5158" s="75"/>
      <c r="N5158" s="76"/>
    </row>
    <row r="5159" spans="1:14" ht="15">
      <c r="A5159" s="80"/>
      <c r="B5159" s="81"/>
      <c r="C5159" s="69"/>
      <c r="D5159" s="69"/>
      <c r="E5159" s="69"/>
      <c r="F5159" s="69"/>
      <c r="G5159" s="82"/>
      <c r="H5159" s="78"/>
      <c r="I5159" s="28">
        <f ca="1">SUMIF('IMPORTBFT (ID)'!$A$3:$A$5000,$G$4:$G$7322,'IMPORTBFT (ID)'!$B$3:$B$5000)</f>
        <v>0</v>
      </c>
      <c r="J5159" s="72"/>
      <c r="K5159" s="18" t="str">
        <f t="shared" ca="1" si="0"/>
        <v>-</v>
      </c>
      <c r="L5159" s="19" t="e">
        <f>IF(G5159=#REF!,#REF!,"FALSO")</f>
        <v>#REF!</v>
      </c>
      <c r="M5159" s="75"/>
      <c r="N5159" s="76"/>
    </row>
    <row r="5160" spans="1:14" ht="15">
      <c r="A5160" s="80"/>
      <c r="B5160" s="81"/>
      <c r="C5160" s="69"/>
      <c r="D5160" s="69"/>
      <c r="E5160" s="69"/>
      <c r="F5160" s="69"/>
      <c r="G5160" s="82"/>
      <c r="H5160" s="78"/>
      <c r="I5160" s="28">
        <f ca="1">SUMIF('IMPORTBFT (ID)'!$A$3:$A$5000,$G$4:$G$7322,'IMPORTBFT (ID)'!$B$3:$B$5000)</f>
        <v>0</v>
      </c>
      <c r="J5160" s="72"/>
      <c r="K5160" s="18" t="str">
        <f t="shared" ca="1" si="0"/>
        <v>-</v>
      </c>
      <c r="L5160" s="19" t="e">
        <f>IF(G5160=#REF!,#REF!,"FALSO")</f>
        <v>#REF!</v>
      </c>
      <c r="M5160" s="75"/>
      <c r="N5160" s="76"/>
    </row>
    <row r="5161" spans="1:14" ht="15">
      <c r="A5161" s="80"/>
      <c r="B5161" s="81"/>
      <c r="C5161" s="69"/>
      <c r="D5161" s="69"/>
      <c r="E5161" s="69"/>
      <c r="F5161" s="69"/>
      <c r="G5161" s="82"/>
      <c r="H5161" s="78"/>
      <c r="I5161" s="28">
        <f ca="1">SUMIF('IMPORTBFT (ID)'!$A$3:$A$5000,$G$4:$G$7322,'IMPORTBFT (ID)'!$B$3:$B$5000)</f>
        <v>0</v>
      </c>
      <c r="J5161" s="72"/>
      <c r="K5161" s="18" t="str">
        <f t="shared" ca="1" si="0"/>
        <v>-</v>
      </c>
      <c r="L5161" s="19" t="e">
        <f>IF(G5161=#REF!,#REF!,"FALSO")</f>
        <v>#REF!</v>
      </c>
      <c r="M5161" s="75"/>
      <c r="N5161" s="76"/>
    </row>
    <row r="5162" spans="1:14" ht="15">
      <c r="A5162" s="80"/>
      <c r="B5162" s="81"/>
      <c r="C5162" s="69"/>
      <c r="D5162" s="69"/>
      <c r="E5162" s="69"/>
      <c r="F5162" s="69"/>
      <c r="G5162" s="82"/>
      <c r="H5162" s="78"/>
      <c r="I5162" s="28">
        <f ca="1">SUMIF('IMPORTBFT (ID)'!$A$3:$A$5000,$G$4:$G$7322,'IMPORTBFT (ID)'!$B$3:$B$5000)</f>
        <v>0</v>
      </c>
      <c r="J5162" s="72"/>
      <c r="K5162" s="18" t="str">
        <f t="shared" ca="1" si="0"/>
        <v>-</v>
      </c>
      <c r="L5162" s="19" t="e">
        <f>IF(G5162=#REF!,#REF!,"FALSO")</f>
        <v>#REF!</v>
      </c>
      <c r="M5162" s="75"/>
      <c r="N5162" s="76"/>
    </row>
    <row r="5163" spans="1:14" ht="15">
      <c r="A5163" s="80"/>
      <c r="B5163" s="81"/>
      <c r="C5163" s="69"/>
      <c r="D5163" s="69"/>
      <c r="E5163" s="69"/>
      <c r="F5163" s="69"/>
      <c r="G5163" s="82"/>
      <c r="H5163" s="78"/>
      <c r="I5163" s="28">
        <f ca="1">SUMIF('IMPORTBFT (ID)'!$A$3:$A$5000,$G$4:$G$7322,'IMPORTBFT (ID)'!$B$3:$B$5000)</f>
        <v>0</v>
      </c>
      <c r="J5163" s="72"/>
      <c r="K5163" s="18" t="str">
        <f t="shared" ca="1" si="0"/>
        <v>-</v>
      </c>
      <c r="L5163" s="19" t="e">
        <f>IF(G5163=#REF!,#REF!,"FALSO")</f>
        <v>#REF!</v>
      </c>
      <c r="M5163" s="75"/>
      <c r="N5163" s="76"/>
    </row>
    <row r="5164" spans="1:14" ht="15">
      <c r="A5164" s="80"/>
      <c r="B5164" s="81"/>
      <c r="C5164" s="69"/>
      <c r="D5164" s="69"/>
      <c r="E5164" s="69"/>
      <c r="F5164" s="69"/>
      <c r="G5164" s="82"/>
      <c r="H5164" s="78"/>
      <c r="I5164" s="28">
        <f ca="1">SUMIF('IMPORTBFT (ID)'!$A$3:$A$5000,$G$4:$G$7322,'IMPORTBFT (ID)'!$B$3:$B$5000)</f>
        <v>0</v>
      </c>
      <c r="J5164" s="72"/>
      <c r="K5164" s="18" t="str">
        <f t="shared" ca="1" si="0"/>
        <v>-</v>
      </c>
      <c r="L5164" s="19" t="e">
        <f>IF(G5164=#REF!,#REF!,"FALSO")</f>
        <v>#REF!</v>
      </c>
      <c r="M5164" s="75"/>
      <c r="N5164" s="76"/>
    </row>
    <row r="5165" spans="1:14" ht="15">
      <c r="A5165" s="80"/>
      <c r="B5165" s="81"/>
      <c r="C5165" s="69"/>
      <c r="D5165" s="69"/>
      <c r="E5165" s="69"/>
      <c r="F5165" s="69"/>
      <c r="G5165" s="82"/>
      <c r="H5165" s="78"/>
      <c r="I5165" s="28">
        <f ca="1">SUMIF('IMPORTBFT (ID)'!$A$3:$A$5000,$G$4:$G$7322,'IMPORTBFT (ID)'!$B$3:$B$5000)</f>
        <v>0</v>
      </c>
      <c r="J5165" s="72"/>
      <c r="K5165" s="18" t="str">
        <f t="shared" ca="1" si="0"/>
        <v>-</v>
      </c>
      <c r="L5165" s="19" t="e">
        <f>IF(G5165=#REF!,#REF!,"FALSO")</f>
        <v>#REF!</v>
      </c>
      <c r="M5165" s="75"/>
      <c r="N5165" s="76"/>
    </row>
    <row r="5166" spans="1:14" ht="15">
      <c r="A5166" s="80"/>
      <c r="B5166" s="81"/>
      <c r="C5166" s="69"/>
      <c r="D5166" s="69"/>
      <c r="E5166" s="69"/>
      <c r="F5166" s="69"/>
      <c r="G5166" s="82"/>
      <c r="H5166" s="78"/>
      <c r="I5166" s="28">
        <f ca="1">SUMIF('IMPORTBFT (ID)'!$A$3:$A$5000,$G$4:$G$7322,'IMPORTBFT (ID)'!$B$3:$B$5000)</f>
        <v>0</v>
      </c>
      <c r="J5166" s="72"/>
      <c r="K5166" s="18" t="str">
        <f t="shared" ca="1" si="0"/>
        <v>-</v>
      </c>
      <c r="L5166" s="19" t="e">
        <f>IF(G5166=#REF!,#REF!,"FALSO")</f>
        <v>#REF!</v>
      </c>
      <c r="M5166" s="75"/>
      <c r="N5166" s="76"/>
    </row>
    <row r="5167" spans="1:14" ht="15">
      <c r="A5167" s="80"/>
      <c r="B5167" s="81"/>
      <c r="C5167" s="69"/>
      <c r="D5167" s="69"/>
      <c r="E5167" s="69"/>
      <c r="F5167" s="69"/>
      <c r="G5167" s="82"/>
      <c r="H5167" s="78"/>
      <c r="I5167" s="28">
        <f ca="1">SUMIF('IMPORTBFT (ID)'!$A$3:$A$5000,$G$4:$G$7322,'IMPORTBFT (ID)'!$B$3:$B$5000)</f>
        <v>0</v>
      </c>
      <c r="J5167" s="72"/>
      <c r="K5167" s="18" t="str">
        <f t="shared" ca="1" si="0"/>
        <v>-</v>
      </c>
      <c r="L5167" s="19" t="e">
        <f>IF(G5167=#REF!,#REF!,"FALSO")</f>
        <v>#REF!</v>
      </c>
      <c r="M5167" s="75"/>
      <c r="N5167" s="76"/>
    </row>
    <row r="5168" spans="1:14" ht="15">
      <c r="A5168" s="80"/>
      <c r="B5168" s="81"/>
      <c r="C5168" s="69"/>
      <c r="D5168" s="69"/>
      <c r="E5168" s="69"/>
      <c r="F5168" s="69"/>
      <c r="G5168" s="82"/>
      <c r="H5168" s="78"/>
      <c r="I5168" s="28">
        <f ca="1">SUMIF('IMPORTBFT (ID)'!$A$3:$A$5000,$G$4:$G$7322,'IMPORTBFT (ID)'!$B$3:$B$5000)</f>
        <v>0</v>
      </c>
      <c r="J5168" s="72"/>
      <c r="K5168" s="18" t="str">
        <f t="shared" ca="1" si="0"/>
        <v>-</v>
      </c>
      <c r="L5168" s="19" t="e">
        <f>IF(G5168=#REF!,#REF!,"FALSO")</f>
        <v>#REF!</v>
      </c>
      <c r="M5168" s="75"/>
      <c r="N5168" s="76"/>
    </row>
    <row r="5169" spans="1:14" ht="15">
      <c r="A5169" s="80"/>
      <c r="B5169" s="81"/>
      <c r="C5169" s="69"/>
      <c r="D5169" s="69"/>
      <c r="E5169" s="69"/>
      <c r="F5169" s="69"/>
      <c r="G5169" s="82"/>
      <c r="H5169" s="78"/>
      <c r="I5169" s="28">
        <f ca="1">SUMIF('IMPORTBFT (ID)'!$A$3:$A$5000,$G$4:$G$7322,'IMPORTBFT (ID)'!$B$3:$B$5000)</f>
        <v>0</v>
      </c>
      <c r="J5169" s="72"/>
      <c r="K5169" s="18" t="str">
        <f t="shared" ca="1" si="0"/>
        <v>-</v>
      </c>
      <c r="L5169" s="19" t="e">
        <f>IF(G5169=#REF!,#REF!,"FALSO")</f>
        <v>#REF!</v>
      </c>
      <c r="M5169" s="75"/>
      <c r="N5169" s="76"/>
    </row>
    <row r="5170" spans="1:14" ht="15">
      <c r="A5170" s="80"/>
      <c r="B5170" s="81"/>
      <c r="C5170" s="69"/>
      <c r="D5170" s="69"/>
      <c r="E5170" s="69"/>
      <c r="F5170" s="69"/>
      <c r="G5170" s="82"/>
      <c r="H5170" s="78"/>
      <c r="I5170" s="28">
        <f ca="1">SUMIF('IMPORTBFT (ID)'!$A$3:$A$5000,$G$4:$G$7322,'IMPORTBFT (ID)'!$B$3:$B$5000)</f>
        <v>0</v>
      </c>
      <c r="J5170" s="72"/>
      <c r="K5170" s="18" t="str">
        <f t="shared" ca="1" si="0"/>
        <v>-</v>
      </c>
      <c r="L5170" s="19" t="e">
        <f>IF(G5170=#REF!,#REF!,"FALSO")</f>
        <v>#REF!</v>
      </c>
      <c r="M5170" s="75"/>
      <c r="N5170" s="76"/>
    </row>
    <row r="5171" spans="1:14" ht="15">
      <c r="A5171" s="80"/>
      <c r="B5171" s="81"/>
      <c r="C5171" s="69"/>
      <c r="D5171" s="69"/>
      <c r="E5171" s="69"/>
      <c r="F5171" s="69"/>
      <c r="G5171" s="82"/>
      <c r="H5171" s="78"/>
      <c r="I5171" s="28">
        <f ca="1">SUMIF('IMPORTBFT (ID)'!$A$3:$A$5000,$G$4:$G$7322,'IMPORTBFT (ID)'!$B$3:$B$5000)</f>
        <v>0</v>
      </c>
      <c r="J5171" s="72"/>
      <c r="K5171" s="18" t="str">
        <f t="shared" ca="1" si="0"/>
        <v>-</v>
      </c>
      <c r="L5171" s="19" t="e">
        <f>IF(G5171=#REF!,#REF!,"FALSO")</f>
        <v>#REF!</v>
      </c>
      <c r="M5171" s="75"/>
      <c r="N5171" s="76"/>
    </row>
    <row r="5172" spans="1:14" ht="15">
      <c r="A5172" s="80"/>
      <c r="B5172" s="81"/>
      <c r="C5172" s="69"/>
      <c r="D5172" s="69"/>
      <c r="E5172" s="69"/>
      <c r="F5172" s="69"/>
      <c r="G5172" s="82"/>
      <c r="H5172" s="78"/>
      <c r="I5172" s="28">
        <f ca="1">SUMIF('IMPORTBFT (ID)'!$A$3:$A$5000,$G$4:$G$7322,'IMPORTBFT (ID)'!$B$3:$B$5000)</f>
        <v>0</v>
      </c>
      <c r="J5172" s="72"/>
      <c r="K5172" s="18" t="str">
        <f t="shared" ca="1" si="0"/>
        <v>-</v>
      </c>
      <c r="L5172" s="19" t="e">
        <f>IF(G5172=#REF!,#REF!,"FALSO")</f>
        <v>#REF!</v>
      </c>
      <c r="M5172" s="75"/>
      <c r="N5172" s="76"/>
    </row>
    <row r="5173" spans="1:14" ht="15">
      <c r="A5173" s="80"/>
      <c r="B5173" s="81"/>
      <c r="C5173" s="69"/>
      <c r="D5173" s="69"/>
      <c r="E5173" s="69"/>
      <c r="F5173" s="69"/>
      <c r="G5173" s="82"/>
      <c r="H5173" s="78"/>
      <c r="I5173" s="28">
        <f ca="1">SUMIF('IMPORTBFT (ID)'!$A$3:$A$5000,$G$4:$G$7322,'IMPORTBFT (ID)'!$B$3:$B$5000)</f>
        <v>0</v>
      </c>
      <c r="J5173" s="72"/>
      <c r="K5173" s="18" t="str">
        <f t="shared" ca="1" si="0"/>
        <v>-</v>
      </c>
      <c r="L5173" s="19" t="e">
        <f>IF(G5173=#REF!,#REF!,"FALSO")</f>
        <v>#REF!</v>
      </c>
      <c r="M5173" s="75"/>
      <c r="N5173" s="76"/>
    </row>
    <row r="5174" spans="1:14" ht="15">
      <c r="A5174" s="80"/>
      <c r="B5174" s="81"/>
      <c r="C5174" s="69"/>
      <c r="D5174" s="69"/>
      <c r="E5174" s="69"/>
      <c r="F5174" s="69"/>
      <c r="G5174" s="82"/>
      <c r="H5174" s="78"/>
      <c r="I5174" s="28">
        <f ca="1">SUMIF('IMPORTBFT (ID)'!$A$3:$A$5000,$G$4:$G$7322,'IMPORTBFT (ID)'!$B$3:$B$5000)</f>
        <v>0</v>
      </c>
      <c r="J5174" s="72"/>
      <c r="K5174" s="18" t="str">
        <f t="shared" ca="1" si="0"/>
        <v>-</v>
      </c>
      <c r="L5174" s="19" t="e">
        <f>IF(G5174=#REF!,#REF!,"FALSO")</f>
        <v>#REF!</v>
      </c>
      <c r="M5174" s="75"/>
      <c r="N5174" s="76"/>
    </row>
    <row r="5175" spans="1:14" ht="15">
      <c r="A5175" s="80"/>
      <c r="B5175" s="81"/>
      <c r="C5175" s="69"/>
      <c r="D5175" s="69"/>
      <c r="E5175" s="69"/>
      <c r="F5175" s="69"/>
      <c r="G5175" s="82"/>
      <c r="H5175" s="78"/>
      <c r="I5175" s="28">
        <f ca="1">SUMIF('IMPORTBFT (ID)'!$A$3:$A$5000,$G$4:$G$7322,'IMPORTBFT (ID)'!$B$3:$B$5000)</f>
        <v>0</v>
      </c>
      <c r="J5175" s="72"/>
      <c r="K5175" s="18" t="str">
        <f t="shared" ca="1" si="0"/>
        <v>-</v>
      </c>
      <c r="L5175" s="19" t="e">
        <f>IF(G5175=#REF!,#REF!,"FALSO")</f>
        <v>#REF!</v>
      </c>
      <c r="M5175" s="75"/>
      <c r="N5175" s="76"/>
    </row>
    <row r="5176" spans="1:14" ht="15">
      <c r="A5176" s="80"/>
      <c r="B5176" s="81"/>
      <c r="C5176" s="69"/>
      <c r="D5176" s="69"/>
      <c r="E5176" s="69"/>
      <c r="F5176" s="69"/>
      <c r="G5176" s="82"/>
      <c r="H5176" s="78"/>
      <c r="I5176" s="28">
        <f ca="1">SUMIF('IMPORTBFT (ID)'!$A$3:$A$5000,$G$4:$G$7322,'IMPORTBFT (ID)'!$B$3:$B$5000)</f>
        <v>0</v>
      </c>
      <c r="J5176" s="72"/>
      <c r="K5176" s="18" t="str">
        <f t="shared" ca="1" si="0"/>
        <v>-</v>
      </c>
      <c r="L5176" s="19" t="e">
        <f>IF(G5176=#REF!,#REF!,"FALSO")</f>
        <v>#REF!</v>
      </c>
      <c r="M5176" s="75"/>
      <c r="N5176" s="76"/>
    </row>
    <row r="5177" spans="1:14" ht="15">
      <c r="A5177" s="80"/>
      <c r="B5177" s="81"/>
      <c r="C5177" s="69"/>
      <c r="D5177" s="69"/>
      <c r="E5177" s="69"/>
      <c r="F5177" s="69"/>
      <c r="G5177" s="82"/>
      <c r="H5177" s="78"/>
      <c r="I5177" s="28">
        <f ca="1">SUMIF('IMPORTBFT (ID)'!$A$3:$A$5000,$G$4:$G$7322,'IMPORTBFT (ID)'!$B$3:$B$5000)</f>
        <v>0</v>
      </c>
      <c r="J5177" s="72"/>
      <c r="K5177" s="18" t="str">
        <f t="shared" ca="1" si="0"/>
        <v>-</v>
      </c>
      <c r="L5177" s="19" t="e">
        <f>IF(G5177=#REF!,#REF!,"FALSO")</f>
        <v>#REF!</v>
      </c>
      <c r="M5177" s="75"/>
      <c r="N5177" s="76"/>
    </row>
    <row r="5178" spans="1:14" ht="15">
      <c r="A5178" s="80"/>
      <c r="B5178" s="81"/>
      <c r="C5178" s="69"/>
      <c r="D5178" s="69"/>
      <c r="E5178" s="69"/>
      <c r="F5178" s="69"/>
      <c r="G5178" s="82"/>
      <c r="H5178" s="78"/>
      <c r="I5178" s="28">
        <f ca="1">SUMIF('IMPORTBFT (ID)'!$A$3:$A$5000,$G$4:$G$7322,'IMPORTBFT (ID)'!$B$3:$B$5000)</f>
        <v>0</v>
      </c>
      <c r="J5178" s="72"/>
      <c r="K5178" s="18" t="str">
        <f t="shared" ca="1" si="0"/>
        <v>-</v>
      </c>
      <c r="L5178" s="19" t="e">
        <f>IF(G5178=#REF!,#REF!,"FALSO")</f>
        <v>#REF!</v>
      </c>
      <c r="M5178" s="75"/>
      <c r="N5178" s="76"/>
    </row>
    <row r="5179" spans="1:14" ht="15">
      <c r="A5179" s="80"/>
      <c r="B5179" s="81"/>
      <c r="C5179" s="69"/>
      <c r="D5179" s="69"/>
      <c r="E5179" s="69"/>
      <c r="F5179" s="69"/>
      <c r="G5179" s="82"/>
      <c r="H5179" s="78"/>
      <c r="I5179" s="28">
        <f ca="1">SUMIF('IMPORTBFT (ID)'!$A$3:$A$5000,$G$4:$G$7322,'IMPORTBFT (ID)'!$B$3:$B$5000)</f>
        <v>0</v>
      </c>
      <c r="J5179" s="72"/>
      <c r="K5179" s="18" t="str">
        <f t="shared" ca="1" si="0"/>
        <v>-</v>
      </c>
      <c r="L5179" s="19" t="e">
        <f>IF(G5179=#REF!,#REF!,"FALSO")</f>
        <v>#REF!</v>
      </c>
      <c r="M5179" s="75"/>
      <c r="N5179" s="76"/>
    </row>
    <row r="5180" spans="1:14" ht="15">
      <c r="A5180" s="80"/>
      <c r="B5180" s="81"/>
      <c r="C5180" s="69"/>
      <c r="D5180" s="69"/>
      <c r="E5180" s="69"/>
      <c r="F5180" s="69"/>
      <c r="G5180" s="82"/>
      <c r="H5180" s="78"/>
      <c r="I5180" s="28">
        <f ca="1">SUMIF('IMPORTBFT (ID)'!$A$3:$A$5000,$G$4:$G$7322,'IMPORTBFT (ID)'!$B$3:$B$5000)</f>
        <v>0</v>
      </c>
      <c r="J5180" s="72"/>
      <c r="K5180" s="18" t="str">
        <f t="shared" ca="1" si="0"/>
        <v>-</v>
      </c>
      <c r="L5180" s="19" t="e">
        <f>IF(G5180=#REF!,#REF!,"FALSO")</f>
        <v>#REF!</v>
      </c>
      <c r="M5180" s="75"/>
      <c r="N5180" s="76"/>
    </row>
    <row r="5181" spans="1:14" ht="15">
      <c r="A5181" s="80"/>
      <c r="B5181" s="81"/>
      <c r="C5181" s="69"/>
      <c r="D5181" s="69"/>
      <c r="E5181" s="69"/>
      <c r="F5181" s="69"/>
      <c r="G5181" s="82"/>
      <c r="H5181" s="78"/>
      <c r="I5181" s="28">
        <f ca="1">SUMIF('IMPORTBFT (ID)'!$A$3:$A$5000,$G$4:$G$7322,'IMPORTBFT (ID)'!$B$3:$B$5000)</f>
        <v>0</v>
      </c>
      <c r="J5181" s="72"/>
      <c r="K5181" s="18" t="str">
        <f t="shared" ca="1" si="0"/>
        <v>-</v>
      </c>
      <c r="L5181" s="19" t="e">
        <f>IF(G5181=#REF!,#REF!,"FALSO")</f>
        <v>#REF!</v>
      </c>
      <c r="M5181" s="75"/>
      <c r="N5181" s="76"/>
    </row>
    <row r="5182" spans="1:14" ht="15">
      <c r="A5182" s="80"/>
      <c r="B5182" s="81"/>
      <c r="C5182" s="69"/>
      <c r="D5182" s="69"/>
      <c r="E5182" s="69"/>
      <c r="F5182" s="69"/>
      <c r="G5182" s="82"/>
      <c r="H5182" s="78"/>
      <c r="I5182" s="28">
        <f ca="1">SUMIF('IMPORTBFT (ID)'!$A$3:$A$5000,$G$4:$G$7322,'IMPORTBFT (ID)'!$B$3:$B$5000)</f>
        <v>0</v>
      </c>
      <c r="J5182" s="72"/>
      <c r="K5182" s="18" t="str">
        <f t="shared" ca="1" si="0"/>
        <v>-</v>
      </c>
      <c r="L5182" s="19" t="e">
        <f>IF(G5182=#REF!,#REF!,"FALSO")</f>
        <v>#REF!</v>
      </c>
      <c r="M5182" s="75"/>
      <c r="N5182" s="76"/>
    </row>
    <row r="5183" spans="1:14" ht="15">
      <c r="A5183" s="80"/>
      <c r="B5183" s="81"/>
      <c r="C5183" s="69"/>
      <c r="D5183" s="69"/>
      <c r="E5183" s="69"/>
      <c r="F5183" s="69"/>
      <c r="G5183" s="82"/>
      <c r="H5183" s="78"/>
      <c r="I5183" s="28">
        <f ca="1">SUMIF('IMPORTBFT (ID)'!$A$3:$A$5000,$G$4:$G$7322,'IMPORTBFT (ID)'!$B$3:$B$5000)</f>
        <v>0</v>
      </c>
      <c r="J5183" s="72"/>
      <c r="K5183" s="18" t="str">
        <f t="shared" ca="1" si="0"/>
        <v>-</v>
      </c>
      <c r="L5183" s="19" t="e">
        <f>IF(G5183=#REF!,#REF!,"FALSO")</f>
        <v>#REF!</v>
      </c>
      <c r="M5183" s="75"/>
      <c r="N5183" s="76"/>
    </row>
    <row r="5184" spans="1:14" ht="15">
      <c r="A5184" s="80"/>
      <c r="B5184" s="81"/>
      <c r="C5184" s="69"/>
      <c r="D5184" s="69"/>
      <c r="E5184" s="69"/>
      <c r="F5184" s="69"/>
      <c r="G5184" s="82"/>
      <c r="H5184" s="78"/>
      <c r="I5184" s="28">
        <f ca="1">SUMIF('IMPORTBFT (ID)'!$A$3:$A$5000,$G$4:$G$7322,'IMPORTBFT (ID)'!$B$3:$B$5000)</f>
        <v>0</v>
      </c>
      <c r="J5184" s="72"/>
      <c r="K5184" s="18" t="str">
        <f t="shared" ca="1" si="0"/>
        <v>-</v>
      </c>
      <c r="L5184" s="19" t="e">
        <f>IF(G5184=#REF!,#REF!,"FALSO")</f>
        <v>#REF!</v>
      </c>
      <c r="M5184" s="75"/>
      <c r="N5184" s="76"/>
    </row>
    <row r="5185" spans="1:14" ht="15">
      <c r="A5185" s="80"/>
      <c r="B5185" s="81"/>
      <c r="C5185" s="69"/>
      <c r="D5185" s="69"/>
      <c r="E5185" s="69"/>
      <c r="F5185" s="69"/>
      <c r="G5185" s="82"/>
      <c r="H5185" s="78"/>
      <c r="I5185" s="28">
        <f ca="1">SUMIF('IMPORTBFT (ID)'!$A$3:$A$5000,$G$4:$G$7322,'IMPORTBFT (ID)'!$B$3:$B$5000)</f>
        <v>0</v>
      </c>
      <c r="J5185" s="72"/>
      <c r="K5185" s="18" t="str">
        <f t="shared" ca="1" si="0"/>
        <v>-</v>
      </c>
      <c r="L5185" s="19" t="e">
        <f>IF(G5185=#REF!,#REF!,"FALSO")</f>
        <v>#REF!</v>
      </c>
      <c r="M5185" s="75"/>
      <c r="N5185" s="76"/>
    </row>
    <row r="5186" spans="1:14" ht="15">
      <c r="A5186" s="80"/>
      <c r="B5186" s="81"/>
      <c r="C5186" s="69"/>
      <c r="D5186" s="69"/>
      <c r="E5186" s="69"/>
      <c r="F5186" s="69"/>
      <c r="G5186" s="82"/>
      <c r="H5186" s="78"/>
      <c r="I5186" s="28">
        <f ca="1">SUMIF('IMPORTBFT (ID)'!$A$3:$A$5000,$G$4:$G$7322,'IMPORTBFT (ID)'!$B$3:$B$5000)</f>
        <v>0</v>
      </c>
      <c r="J5186" s="72"/>
      <c r="K5186" s="18" t="str">
        <f t="shared" ca="1" si="0"/>
        <v>-</v>
      </c>
      <c r="L5186" s="19" t="e">
        <f>IF(G5186=#REF!,#REF!,"FALSO")</f>
        <v>#REF!</v>
      </c>
      <c r="M5186" s="75"/>
      <c r="N5186" s="76"/>
    </row>
    <row r="5187" spans="1:14" ht="15">
      <c r="A5187" s="80"/>
      <c r="B5187" s="81"/>
      <c r="C5187" s="69"/>
      <c r="D5187" s="69"/>
      <c r="E5187" s="69"/>
      <c r="F5187" s="69"/>
      <c r="G5187" s="82"/>
      <c r="H5187" s="78"/>
      <c r="I5187" s="28">
        <f ca="1">SUMIF('IMPORTBFT (ID)'!$A$3:$A$5000,$G$4:$G$7322,'IMPORTBFT (ID)'!$B$3:$B$5000)</f>
        <v>0</v>
      </c>
      <c r="J5187" s="72"/>
      <c r="K5187" s="18" t="str">
        <f t="shared" ca="1" si="0"/>
        <v>-</v>
      </c>
      <c r="L5187" s="19" t="e">
        <f>IF(G5187=#REF!,#REF!,"FALSO")</f>
        <v>#REF!</v>
      </c>
      <c r="M5187" s="75"/>
      <c r="N5187" s="76"/>
    </row>
    <row r="5188" spans="1:14" ht="15">
      <c r="A5188" s="80"/>
      <c r="B5188" s="81"/>
      <c r="C5188" s="69"/>
      <c r="D5188" s="69"/>
      <c r="E5188" s="69"/>
      <c r="F5188" s="69"/>
      <c r="G5188" s="82"/>
      <c r="H5188" s="78"/>
      <c r="I5188" s="28">
        <f ca="1">SUMIF('IMPORTBFT (ID)'!$A$3:$A$5000,$G$4:$G$7322,'IMPORTBFT (ID)'!$B$3:$B$5000)</f>
        <v>0</v>
      </c>
      <c r="J5188" s="72"/>
      <c r="K5188" s="18" t="str">
        <f t="shared" ca="1" si="0"/>
        <v>-</v>
      </c>
      <c r="L5188" s="19" t="e">
        <f>IF(G5188=#REF!,#REF!,"FALSO")</f>
        <v>#REF!</v>
      </c>
      <c r="M5188" s="75"/>
      <c r="N5188" s="76"/>
    </row>
    <row r="5189" spans="1:14" ht="15">
      <c r="A5189" s="80"/>
      <c r="B5189" s="81"/>
      <c r="C5189" s="69"/>
      <c r="D5189" s="69"/>
      <c r="E5189" s="69"/>
      <c r="F5189" s="69"/>
      <c r="G5189" s="82"/>
      <c r="H5189" s="78"/>
      <c r="I5189" s="28">
        <f ca="1">SUMIF('IMPORTBFT (ID)'!$A$3:$A$5000,$G$4:$G$7322,'IMPORTBFT (ID)'!$B$3:$B$5000)</f>
        <v>0</v>
      </c>
      <c r="J5189" s="72"/>
      <c r="K5189" s="18" t="str">
        <f t="shared" ca="1" si="0"/>
        <v>-</v>
      </c>
      <c r="L5189" s="19" t="e">
        <f>IF(G5189=#REF!,#REF!,"FALSO")</f>
        <v>#REF!</v>
      </c>
      <c r="M5189" s="75"/>
      <c r="N5189" s="76"/>
    </row>
    <row r="5190" spans="1:14" ht="15">
      <c r="A5190" s="80"/>
      <c r="B5190" s="81"/>
      <c r="C5190" s="69"/>
      <c r="D5190" s="69"/>
      <c r="E5190" s="69"/>
      <c r="F5190" s="69"/>
      <c r="G5190" s="82"/>
      <c r="H5190" s="78"/>
      <c r="I5190" s="28">
        <f ca="1">SUMIF('IMPORTBFT (ID)'!$A$3:$A$5000,$G$4:$G$7322,'IMPORTBFT (ID)'!$B$3:$B$5000)</f>
        <v>0</v>
      </c>
      <c r="J5190" s="72"/>
      <c r="K5190" s="18" t="str">
        <f t="shared" ca="1" si="0"/>
        <v>-</v>
      </c>
      <c r="L5190" s="19" t="e">
        <f>IF(G5190=#REF!,#REF!,"FALSO")</f>
        <v>#REF!</v>
      </c>
      <c r="M5190" s="75"/>
      <c r="N5190" s="76"/>
    </row>
    <row r="5191" spans="1:14" ht="15">
      <c r="A5191" s="80"/>
      <c r="B5191" s="81"/>
      <c r="C5191" s="69"/>
      <c r="D5191" s="69"/>
      <c r="E5191" s="69"/>
      <c r="F5191" s="69"/>
      <c r="G5191" s="82"/>
      <c r="H5191" s="78"/>
      <c r="I5191" s="28">
        <f ca="1">SUMIF('IMPORTBFT (ID)'!$A$3:$A$5000,$G$4:$G$7322,'IMPORTBFT (ID)'!$B$3:$B$5000)</f>
        <v>0</v>
      </c>
      <c r="J5191" s="72"/>
      <c r="K5191" s="18" t="str">
        <f t="shared" ca="1" si="0"/>
        <v>-</v>
      </c>
      <c r="L5191" s="19" t="e">
        <f>IF(G5191=#REF!,#REF!,"FALSO")</f>
        <v>#REF!</v>
      </c>
      <c r="M5191" s="75"/>
      <c r="N5191" s="76"/>
    </row>
    <row r="5192" spans="1:14" ht="15">
      <c r="A5192" s="80"/>
      <c r="B5192" s="81"/>
      <c r="C5192" s="69"/>
      <c r="D5192" s="69"/>
      <c r="E5192" s="69"/>
      <c r="F5192" s="69"/>
      <c r="G5192" s="82"/>
      <c r="H5192" s="78"/>
      <c r="I5192" s="28">
        <f ca="1">SUMIF('IMPORTBFT (ID)'!$A$3:$A$5000,$G$4:$G$7322,'IMPORTBFT (ID)'!$B$3:$B$5000)</f>
        <v>0</v>
      </c>
      <c r="J5192" s="72"/>
      <c r="K5192" s="18" t="str">
        <f t="shared" ca="1" si="0"/>
        <v>-</v>
      </c>
      <c r="L5192" s="19" t="e">
        <f>IF(G5192=#REF!,#REF!,"FALSO")</f>
        <v>#REF!</v>
      </c>
      <c r="M5192" s="75"/>
      <c r="N5192" s="76"/>
    </row>
    <row r="5193" spans="1:14" ht="15">
      <c r="A5193" s="80"/>
      <c r="B5193" s="81"/>
      <c r="C5193" s="69"/>
      <c r="D5193" s="69"/>
      <c r="E5193" s="69"/>
      <c r="F5193" s="69"/>
      <c r="G5193" s="82"/>
      <c r="H5193" s="78"/>
      <c r="I5193" s="28">
        <f ca="1">SUMIF('IMPORTBFT (ID)'!$A$3:$A$5000,$G$4:$G$7322,'IMPORTBFT (ID)'!$B$3:$B$5000)</f>
        <v>0</v>
      </c>
      <c r="J5193" s="72"/>
      <c r="K5193" s="18" t="str">
        <f t="shared" ca="1" si="0"/>
        <v>-</v>
      </c>
      <c r="L5193" s="19" t="e">
        <f>IF(G5193=#REF!,#REF!,"FALSO")</f>
        <v>#REF!</v>
      </c>
      <c r="M5193" s="75"/>
      <c r="N5193" s="76"/>
    </row>
    <row r="5194" spans="1:14" ht="15">
      <c r="A5194" s="80"/>
      <c r="B5194" s="81"/>
      <c r="C5194" s="69"/>
      <c r="D5194" s="69"/>
      <c r="E5194" s="69"/>
      <c r="F5194" s="69"/>
      <c r="G5194" s="82"/>
      <c r="H5194" s="78"/>
      <c r="I5194" s="28">
        <f ca="1">SUMIF('IMPORTBFT (ID)'!$A$3:$A$5000,$G$4:$G$7322,'IMPORTBFT (ID)'!$B$3:$B$5000)</f>
        <v>0</v>
      </c>
      <c r="J5194" s="72"/>
      <c r="K5194" s="18" t="str">
        <f t="shared" ca="1" si="0"/>
        <v>-</v>
      </c>
      <c r="L5194" s="19" t="e">
        <f>IF(G5194=#REF!,#REF!,"FALSO")</f>
        <v>#REF!</v>
      </c>
      <c r="M5194" s="75"/>
      <c r="N5194" s="76"/>
    </row>
    <row r="5195" spans="1:14" ht="15">
      <c r="A5195" s="80"/>
      <c r="B5195" s="81"/>
      <c r="C5195" s="69"/>
      <c r="D5195" s="69"/>
      <c r="E5195" s="69"/>
      <c r="F5195" s="69"/>
      <c r="G5195" s="82"/>
      <c r="H5195" s="78"/>
      <c r="I5195" s="28">
        <f ca="1">SUMIF('IMPORTBFT (ID)'!$A$3:$A$5000,$G$4:$G$7322,'IMPORTBFT (ID)'!$B$3:$B$5000)</f>
        <v>0</v>
      </c>
      <c r="J5195" s="72"/>
      <c r="K5195" s="18" t="str">
        <f t="shared" ca="1" si="0"/>
        <v>-</v>
      </c>
      <c r="L5195" s="19" t="e">
        <f>IF(G5195=#REF!,#REF!,"FALSO")</f>
        <v>#REF!</v>
      </c>
      <c r="M5195" s="75"/>
      <c r="N5195" s="76"/>
    </row>
    <row r="5196" spans="1:14" ht="15">
      <c r="A5196" s="80"/>
      <c r="B5196" s="81"/>
      <c r="C5196" s="69"/>
      <c r="D5196" s="69"/>
      <c r="E5196" s="69"/>
      <c r="F5196" s="69"/>
      <c r="G5196" s="82"/>
      <c r="H5196" s="78"/>
      <c r="I5196" s="28">
        <f ca="1">SUMIF('IMPORTBFT (ID)'!$A$3:$A$5000,$G$4:$G$7322,'IMPORTBFT (ID)'!$B$3:$B$5000)</f>
        <v>0</v>
      </c>
      <c r="J5196" s="72"/>
      <c r="K5196" s="18" t="str">
        <f t="shared" ca="1" si="0"/>
        <v>-</v>
      </c>
      <c r="L5196" s="19" t="e">
        <f>IF(G5196=#REF!,#REF!,"FALSO")</f>
        <v>#REF!</v>
      </c>
      <c r="M5196" s="75"/>
      <c r="N5196" s="76"/>
    </row>
    <row r="5197" spans="1:14" ht="15">
      <c r="A5197" s="80"/>
      <c r="B5197" s="81"/>
      <c r="C5197" s="69"/>
      <c r="D5197" s="69"/>
      <c r="E5197" s="69"/>
      <c r="F5197" s="69"/>
      <c r="G5197" s="82"/>
      <c r="H5197" s="78"/>
      <c r="I5197" s="28">
        <f ca="1">SUMIF('IMPORTBFT (ID)'!$A$3:$A$5000,$G$4:$G$7322,'IMPORTBFT (ID)'!$B$3:$B$5000)</f>
        <v>0</v>
      </c>
      <c r="J5197" s="72"/>
      <c r="K5197" s="18" t="str">
        <f t="shared" ca="1" si="0"/>
        <v>-</v>
      </c>
      <c r="L5197" s="19" t="e">
        <f>IF(G5197=#REF!,#REF!,"FALSO")</f>
        <v>#REF!</v>
      </c>
      <c r="M5197" s="75"/>
      <c r="N5197" s="76"/>
    </row>
    <row r="5198" spans="1:14" ht="15">
      <c r="A5198" s="80"/>
      <c r="B5198" s="81"/>
      <c r="C5198" s="69"/>
      <c r="D5198" s="69"/>
      <c r="E5198" s="69"/>
      <c r="F5198" s="69"/>
      <c r="G5198" s="82"/>
      <c r="H5198" s="78"/>
      <c r="I5198" s="28">
        <f ca="1">SUMIF('IMPORTBFT (ID)'!$A$3:$A$5000,$G$4:$G$7322,'IMPORTBFT (ID)'!$B$3:$B$5000)</f>
        <v>0</v>
      </c>
      <c r="J5198" s="72"/>
      <c r="K5198" s="18" t="str">
        <f t="shared" ca="1" si="0"/>
        <v>-</v>
      </c>
      <c r="L5198" s="19" t="e">
        <f>IF(G5198=#REF!,#REF!,"FALSO")</f>
        <v>#REF!</v>
      </c>
      <c r="M5198" s="75"/>
      <c r="N5198" s="76"/>
    </row>
    <row r="5199" spans="1:14" ht="15">
      <c r="A5199" s="80"/>
      <c r="B5199" s="81"/>
      <c r="C5199" s="69"/>
      <c r="D5199" s="69"/>
      <c r="E5199" s="69"/>
      <c r="F5199" s="69"/>
      <c r="G5199" s="82"/>
      <c r="H5199" s="78"/>
      <c r="I5199" s="28">
        <f ca="1">SUMIF('IMPORTBFT (ID)'!$A$3:$A$5000,$G$4:$G$7322,'IMPORTBFT (ID)'!$B$3:$B$5000)</f>
        <v>0</v>
      </c>
      <c r="J5199" s="72"/>
      <c r="K5199" s="18" t="str">
        <f t="shared" ca="1" si="0"/>
        <v>-</v>
      </c>
      <c r="L5199" s="19" t="e">
        <f>IF(G5199=#REF!,#REF!,"FALSO")</f>
        <v>#REF!</v>
      </c>
      <c r="M5199" s="75"/>
      <c r="N5199" s="76"/>
    </row>
    <row r="5200" spans="1:14" ht="15">
      <c r="A5200" s="80"/>
      <c r="B5200" s="81"/>
      <c r="C5200" s="69"/>
      <c r="D5200" s="69"/>
      <c r="E5200" s="69"/>
      <c r="F5200" s="69"/>
      <c r="G5200" s="82"/>
      <c r="H5200" s="78"/>
      <c r="I5200" s="28">
        <f ca="1">SUMIF('IMPORTBFT (ID)'!$A$3:$A$5000,$G$4:$G$7322,'IMPORTBFT (ID)'!$B$3:$B$5000)</f>
        <v>0</v>
      </c>
      <c r="J5200" s="72"/>
      <c r="K5200" s="18" t="str">
        <f t="shared" ca="1" si="0"/>
        <v>-</v>
      </c>
      <c r="L5200" s="19" t="e">
        <f>IF(G5200=#REF!,#REF!,"FALSO")</f>
        <v>#REF!</v>
      </c>
      <c r="M5200" s="75"/>
      <c r="N5200" s="76"/>
    </row>
    <row r="5201" spans="1:14" ht="15">
      <c r="A5201" s="80"/>
      <c r="B5201" s="81"/>
      <c r="C5201" s="69"/>
      <c r="D5201" s="69"/>
      <c r="E5201" s="69"/>
      <c r="F5201" s="69"/>
      <c r="G5201" s="82"/>
      <c r="H5201" s="78"/>
      <c r="I5201" s="28">
        <f ca="1">SUMIF('IMPORTBFT (ID)'!$A$3:$A$5000,$G$4:$G$7322,'IMPORTBFT (ID)'!$B$3:$B$5000)</f>
        <v>0</v>
      </c>
      <c r="J5201" s="72"/>
      <c r="K5201" s="18" t="str">
        <f t="shared" ca="1" si="0"/>
        <v>-</v>
      </c>
      <c r="L5201" s="19" t="e">
        <f>IF(G5201=#REF!,#REF!,"FALSO")</f>
        <v>#REF!</v>
      </c>
      <c r="M5201" s="75"/>
      <c r="N5201" s="76"/>
    </row>
    <row r="5202" spans="1:14" ht="15">
      <c r="A5202" s="80"/>
      <c r="B5202" s="81"/>
      <c r="C5202" s="69"/>
      <c r="D5202" s="69"/>
      <c r="E5202" s="69"/>
      <c r="F5202" s="69"/>
      <c r="G5202" s="82"/>
      <c r="H5202" s="78"/>
      <c r="I5202" s="28">
        <f ca="1">SUMIF('IMPORTBFT (ID)'!$A$3:$A$5000,$G$4:$G$7322,'IMPORTBFT (ID)'!$B$3:$B$5000)</f>
        <v>0</v>
      </c>
      <c r="J5202" s="72"/>
      <c r="K5202" s="18" t="str">
        <f t="shared" ca="1" si="0"/>
        <v>-</v>
      </c>
      <c r="L5202" s="19" t="e">
        <f>IF(G5202=#REF!,#REF!,"FALSO")</f>
        <v>#REF!</v>
      </c>
      <c r="M5202" s="75"/>
      <c r="N5202" s="76"/>
    </row>
    <row r="5203" spans="1:14" ht="15">
      <c r="A5203" s="80"/>
      <c r="B5203" s="81"/>
      <c r="C5203" s="69"/>
      <c r="D5203" s="69"/>
      <c r="E5203" s="69"/>
      <c r="F5203" s="69"/>
      <c r="G5203" s="82"/>
      <c r="H5203" s="78"/>
      <c r="I5203" s="28">
        <f ca="1">SUMIF('IMPORTBFT (ID)'!$A$3:$A$5000,$G$4:$G$7322,'IMPORTBFT (ID)'!$B$3:$B$5000)</f>
        <v>0</v>
      </c>
      <c r="J5203" s="72"/>
      <c r="K5203" s="18" t="str">
        <f t="shared" ca="1" si="0"/>
        <v>-</v>
      </c>
      <c r="L5203" s="19" t="e">
        <f>IF(G5203=#REF!,#REF!,"FALSO")</f>
        <v>#REF!</v>
      </c>
      <c r="M5203" s="75"/>
      <c r="N5203" s="76"/>
    </row>
    <row r="5204" spans="1:14" ht="15">
      <c r="A5204" s="80"/>
      <c r="B5204" s="81"/>
      <c r="C5204" s="69"/>
      <c r="D5204" s="69"/>
      <c r="E5204" s="69"/>
      <c r="F5204" s="69"/>
      <c r="G5204" s="82"/>
      <c r="H5204" s="78"/>
      <c r="I5204" s="28">
        <f ca="1">SUMIF('IMPORTBFT (ID)'!$A$3:$A$5000,$G$4:$G$7322,'IMPORTBFT (ID)'!$B$3:$B$5000)</f>
        <v>0</v>
      </c>
      <c r="J5204" s="72"/>
      <c r="K5204" s="18" t="str">
        <f t="shared" ca="1" si="0"/>
        <v>-</v>
      </c>
      <c r="L5204" s="19" t="e">
        <f>IF(G5204=#REF!,#REF!,"FALSO")</f>
        <v>#REF!</v>
      </c>
      <c r="M5204" s="75"/>
      <c r="N5204" s="76"/>
    </row>
    <row r="5205" spans="1:14" ht="15">
      <c r="A5205" s="80"/>
      <c r="B5205" s="81"/>
      <c r="C5205" s="69"/>
      <c r="D5205" s="69"/>
      <c r="E5205" s="69"/>
      <c r="F5205" s="69"/>
      <c r="G5205" s="82"/>
      <c r="H5205" s="78"/>
      <c r="I5205" s="28">
        <f ca="1">SUMIF('IMPORTBFT (ID)'!$A$3:$A$5000,$G$4:$G$7322,'IMPORTBFT (ID)'!$B$3:$B$5000)</f>
        <v>0</v>
      </c>
      <c r="J5205" s="72"/>
      <c r="K5205" s="18" t="str">
        <f t="shared" ca="1" si="0"/>
        <v>-</v>
      </c>
      <c r="L5205" s="19" t="e">
        <f>IF(G5205=#REF!,#REF!,"FALSO")</f>
        <v>#REF!</v>
      </c>
      <c r="M5205" s="75"/>
      <c r="N5205" s="76"/>
    </row>
    <row r="5206" spans="1:14" ht="15">
      <c r="A5206" s="80"/>
      <c r="B5206" s="81"/>
      <c r="C5206" s="69"/>
      <c r="D5206" s="69"/>
      <c r="E5206" s="69"/>
      <c r="F5206" s="69"/>
      <c r="G5206" s="82"/>
      <c r="H5206" s="78"/>
      <c r="I5206" s="28">
        <f ca="1">SUMIF('IMPORTBFT (ID)'!$A$3:$A$5000,$G$4:$G$7322,'IMPORTBFT (ID)'!$B$3:$B$5000)</f>
        <v>0</v>
      </c>
      <c r="J5206" s="72"/>
      <c r="K5206" s="18" t="str">
        <f t="shared" ca="1" si="0"/>
        <v>-</v>
      </c>
      <c r="L5206" s="19" t="e">
        <f>IF(G5206=#REF!,#REF!,"FALSO")</f>
        <v>#REF!</v>
      </c>
      <c r="M5206" s="75"/>
      <c r="N5206" s="76"/>
    </row>
    <row r="5207" spans="1:14" ht="15">
      <c r="A5207" s="80"/>
      <c r="B5207" s="81"/>
      <c r="C5207" s="69"/>
      <c r="D5207" s="69"/>
      <c r="E5207" s="69"/>
      <c r="F5207" s="69"/>
      <c r="G5207" s="82"/>
      <c r="H5207" s="78"/>
      <c r="I5207" s="28">
        <f ca="1">SUMIF('IMPORTBFT (ID)'!$A$3:$A$5000,$G$4:$G$7322,'IMPORTBFT (ID)'!$B$3:$B$5000)</f>
        <v>0</v>
      </c>
      <c r="J5207" s="72"/>
      <c r="K5207" s="18" t="str">
        <f t="shared" ca="1" si="0"/>
        <v>-</v>
      </c>
      <c r="L5207" s="19" t="e">
        <f>IF(G5207=#REF!,#REF!,"FALSO")</f>
        <v>#REF!</v>
      </c>
      <c r="M5207" s="75"/>
      <c r="N5207" s="76"/>
    </row>
    <row r="5208" spans="1:14" ht="15">
      <c r="A5208" s="80"/>
      <c r="B5208" s="81"/>
      <c r="C5208" s="69"/>
      <c r="D5208" s="69"/>
      <c r="E5208" s="69"/>
      <c r="F5208" s="69"/>
      <c r="G5208" s="82"/>
      <c r="H5208" s="78"/>
      <c r="I5208" s="28">
        <f ca="1">SUMIF('IMPORTBFT (ID)'!$A$3:$A$5000,$G$4:$G$7322,'IMPORTBFT (ID)'!$B$3:$B$5000)</f>
        <v>0</v>
      </c>
      <c r="J5208" s="72"/>
      <c r="K5208" s="18" t="str">
        <f t="shared" ca="1" si="0"/>
        <v>-</v>
      </c>
      <c r="L5208" s="19" t="e">
        <f>IF(G5208=#REF!,#REF!,"FALSO")</f>
        <v>#REF!</v>
      </c>
      <c r="M5208" s="75"/>
      <c r="N5208" s="76"/>
    </row>
    <row r="5209" spans="1:14" ht="15">
      <c r="A5209" s="80"/>
      <c r="B5209" s="81"/>
      <c r="C5209" s="69"/>
      <c r="D5209" s="69"/>
      <c r="E5209" s="69"/>
      <c r="F5209" s="69"/>
      <c r="G5209" s="82"/>
      <c r="H5209" s="78"/>
      <c r="I5209" s="28">
        <f ca="1">SUMIF('IMPORTBFT (ID)'!$A$3:$A$5000,$G$4:$G$7322,'IMPORTBFT (ID)'!$B$3:$B$5000)</f>
        <v>0</v>
      </c>
      <c r="J5209" s="72"/>
      <c r="K5209" s="18" t="str">
        <f t="shared" ca="1" si="0"/>
        <v>-</v>
      </c>
      <c r="L5209" s="19" t="e">
        <f>IF(G5209=#REF!,#REF!,"FALSO")</f>
        <v>#REF!</v>
      </c>
      <c r="M5209" s="75"/>
      <c r="N5209" s="76"/>
    </row>
    <row r="5210" spans="1:14" ht="15">
      <c r="A5210" s="80"/>
      <c r="B5210" s="81"/>
      <c r="C5210" s="69"/>
      <c r="D5210" s="69"/>
      <c r="E5210" s="69"/>
      <c r="F5210" s="69"/>
      <c r="G5210" s="82"/>
      <c r="H5210" s="78"/>
      <c r="I5210" s="28">
        <f ca="1">SUMIF('IMPORTBFT (ID)'!$A$3:$A$5000,$G$4:$G$7322,'IMPORTBFT (ID)'!$B$3:$B$5000)</f>
        <v>0</v>
      </c>
      <c r="J5210" s="72"/>
      <c r="K5210" s="18" t="str">
        <f t="shared" ca="1" si="0"/>
        <v>-</v>
      </c>
      <c r="L5210" s="19" t="e">
        <f>IF(G5210=#REF!,#REF!,"FALSO")</f>
        <v>#REF!</v>
      </c>
      <c r="M5210" s="75"/>
      <c r="N5210" s="76"/>
    </row>
    <row r="5211" spans="1:14" ht="15">
      <c r="A5211" s="80"/>
      <c r="B5211" s="81"/>
      <c r="C5211" s="69"/>
      <c r="D5211" s="69"/>
      <c r="E5211" s="69"/>
      <c r="F5211" s="69"/>
      <c r="G5211" s="82"/>
      <c r="H5211" s="78"/>
      <c r="I5211" s="28">
        <f ca="1">SUMIF('IMPORTBFT (ID)'!$A$3:$A$5000,$G$4:$G$7322,'IMPORTBFT (ID)'!$B$3:$B$5000)</f>
        <v>0</v>
      </c>
      <c r="J5211" s="72"/>
      <c r="K5211" s="18" t="str">
        <f t="shared" ca="1" si="0"/>
        <v>-</v>
      </c>
      <c r="L5211" s="19" t="e">
        <f>IF(G5211=#REF!,#REF!,"FALSO")</f>
        <v>#REF!</v>
      </c>
      <c r="M5211" s="75"/>
      <c r="N5211" s="76"/>
    </row>
    <row r="5212" spans="1:14" ht="15">
      <c r="A5212" s="80"/>
      <c r="B5212" s="81"/>
      <c r="C5212" s="69"/>
      <c r="D5212" s="69"/>
      <c r="E5212" s="69"/>
      <c r="F5212" s="69"/>
      <c r="G5212" s="82"/>
      <c r="H5212" s="78"/>
      <c r="I5212" s="28">
        <f ca="1">SUMIF('IMPORTBFT (ID)'!$A$3:$A$5000,$G$4:$G$7322,'IMPORTBFT (ID)'!$B$3:$B$5000)</f>
        <v>0</v>
      </c>
      <c r="J5212" s="72"/>
      <c r="K5212" s="18" t="str">
        <f t="shared" ca="1" si="0"/>
        <v>-</v>
      </c>
      <c r="L5212" s="19" t="e">
        <f>IF(G5212=#REF!,#REF!,"FALSO")</f>
        <v>#REF!</v>
      </c>
      <c r="M5212" s="75"/>
      <c r="N5212" s="76"/>
    </row>
    <row r="5213" spans="1:14" ht="15">
      <c r="A5213" s="80"/>
      <c r="B5213" s="81"/>
      <c r="C5213" s="69"/>
      <c r="D5213" s="69"/>
      <c r="E5213" s="69"/>
      <c r="F5213" s="69"/>
      <c r="G5213" s="82"/>
      <c r="H5213" s="78"/>
      <c r="I5213" s="28">
        <f ca="1">SUMIF('IMPORTBFT (ID)'!$A$3:$A$5000,$G$4:$G$7322,'IMPORTBFT (ID)'!$B$3:$B$5000)</f>
        <v>0</v>
      </c>
      <c r="J5213" s="72"/>
      <c r="K5213" s="18" t="str">
        <f t="shared" ca="1" si="0"/>
        <v>-</v>
      </c>
      <c r="L5213" s="19" t="e">
        <f>IF(G5213=#REF!,#REF!,"FALSO")</f>
        <v>#REF!</v>
      </c>
      <c r="M5213" s="75"/>
      <c r="N5213" s="76"/>
    </row>
    <row r="5214" spans="1:14" ht="15">
      <c r="A5214" s="80"/>
      <c r="B5214" s="81"/>
      <c r="C5214" s="69"/>
      <c r="D5214" s="69"/>
      <c r="E5214" s="69"/>
      <c r="F5214" s="69"/>
      <c r="G5214" s="82"/>
      <c r="H5214" s="78"/>
      <c r="I5214" s="28">
        <f ca="1">SUMIF('IMPORTBFT (ID)'!$A$3:$A$5000,$G$4:$G$7322,'IMPORTBFT (ID)'!$B$3:$B$5000)</f>
        <v>0</v>
      </c>
      <c r="J5214" s="72"/>
      <c r="K5214" s="18" t="str">
        <f t="shared" ca="1" si="0"/>
        <v>-</v>
      </c>
      <c r="L5214" s="19" t="e">
        <f>IF(G5214=#REF!,#REF!,"FALSO")</f>
        <v>#REF!</v>
      </c>
      <c r="M5214" s="75"/>
      <c r="N5214" s="76"/>
    </row>
    <row r="5215" spans="1:14" ht="15">
      <c r="A5215" s="80"/>
      <c r="B5215" s="81"/>
      <c r="C5215" s="69"/>
      <c r="D5215" s="69"/>
      <c r="E5215" s="69"/>
      <c r="F5215" s="69"/>
      <c r="G5215" s="82"/>
      <c r="H5215" s="78"/>
      <c r="I5215" s="28">
        <f ca="1">SUMIF('IMPORTBFT (ID)'!$A$3:$A$5000,$G$4:$G$7322,'IMPORTBFT (ID)'!$B$3:$B$5000)</f>
        <v>0</v>
      </c>
      <c r="J5215" s="72"/>
      <c r="K5215" s="18" t="str">
        <f t="shared" ca="1" si="0"/>
        <v>-</v>
      </c>
      <c r="L5215" s="19" t="e">
        <f>IF(G5215=#REF!,#REF!,"FALSO")</f>
        <v>#REF!</v>
      </c>
      <c r="M5215" s="75"/>
      <c r="N5215" s="76"/>
    </row>
    <row r="5216" spans="1:14" ht="15">
      <c r="A5216" s="80"/>
      <c r="B5216" s="81"/>
      <c r="C5216" s="69"/>
      <c r="D5216" s="69"/>
      <c r="E5216" s="69"/>
      <c r="F5216" s="69"/>
      <c r="G5216" s="82"/>
      <c r="H5216" s="78"/>
      <c r="I5216" s="28">
        <f ca="1">SUMIF('IMPORTBFT (ID)'!$A$3:$A$5000,$G$4:$G$7322,'IMPORTBFT (ID)'!$B$3:$B$5000)</f>
        <v>0</v>
      </c>
      <c r="J5216" s="72"/>
      <c r="K5216" s="18" t="str">
        <f t="shared" ca="1" si="0"/>
        <v>-</v>
      </c>
      <c r="L5216" s="19" t="e">
        <f>IF(G5216=#REF!,#REF!,"FALSO")</f>
        <v>#REF!</v>
      </c>
      <c r="M5216" s="75"/>
      <c r="N5216" s="76"/>
    </row>
    <row r="5217" spans="1:14" ht="15">
      <c r="A5217" s="80"/>
      <c r="B5217" s="81"/>
      <c r="C5217" s="69"/>
      <c r="D5217" s="69"/>
      <c r="E5217" s="69"/>
      <c r="F5217" s="69"/>
      <c r="G5217" s="82"/>
      <c r="H5217" s="78"/>
      <c r="I5217" s="28">
        <f ca="1">SUMIF('IMPORTBFT (ID)'!$A$3:$A$5000,$G$4:$G$7322,'IMPORTBFT (ID)'!$B$3:$B$5000)</f>
        <v>0</v>
      </c>
      <c r="J5217" s="72"/>
      <c r="K5217" s="18" t="str">
        <f t="shared" ca="1" si="0"/>
        <v>-</v>
      </c>
      <c r="L5217" s="19" t="e">
        <f>IF(G5217=#REF!,#REF!,"FALSO")</f>
        <v>#REF!</v>
      </c>
      <c r="M5217" s="75"/>
      <c r="N5217" s="76"/>
    </row>
    <row r="5218" spans="1:14" ht="15">
      <c r="A5218" s="80"/>
      <c r="B5218" s="81"/>
      <c r="C5218" s="69"/>
      <c r="D5218" s="69"/>
      <c r="E5218" s="69"/>
      <c r="F5218" s="69"/>
      <c r="G5218" s="82"/>
      <c r="H5218" s="78"/>
      <c r="I5218" s="28">
        <f ca="1">SUMIF('IMPORTBFT (ID)'!$A$3:$A$5000,$G$4:$G$7322,'IMPORTBFT (ID)'!$B$3:$B$5000)</f>
        <v>0</v>
      </c>
      <c r="J5218" s="72"/>
      <c r="K5218" s="18" t="str">
        <f t="shared" ca="1" si="0"/>
        <v>-</v>
      </c>
      <c r="L5218" s="19" t="e">
        <f>IF(G5218=#REF!,#REF!,"FALSO")</f>
        <v>#REF!</v>
      </c>
      <c r="M5218" s="75"/>
      <c r="N5218" s="76"/>
    </row>
    <row r="5219" spans="1:14" ht="15">
      <c r="A5219" s="80"/>
      <c r="B5219" s="81"/>
      <c r="C5219" s="69"/>
      <c r="D5219" s="69"/>
      <c r="E5219" s="69"/>
      <c r="F5219" s="69"/>
      <c r="G5219" s="82"/>
      <c r="H5219" s="78"/>
      <c r="I5219" s="28">
        <f ca="1">SUMIF('IMPORTBFT (ID)'!$A$3:$A$5000,$G$4:$G$7322,'IMPORTBFT (ID)'!$B$3:$B$5000)</f>
        <v>0</v>
      </c>
      <c r="J5219" s="72"/>
      <c r="K5219" s="18" t="str">
        <f t="shared" ca="1" si="0"/>
        <v>-</v>
      </c>
      <c r="L5219" s="19" t="e">
        <f>IF(G5219=#REF!,#REF!,"FALSO")</f>
        <v>#REF!</v>
      </c>
      <c r="M5219" s="75"/>
      <c r="N5219" s="76"/>
    </row>
    <row r="5220" spans="1:14" ht="15">
      <c r="A5220" s="80"/>
      <c r="B5220" s="81"/>
      <c r="C5220" s="69"/>
      <c r="D5220" s="69"/>
      <c r="E5220" s="69"/>
      <c r="F5220" s="69"/>
      <c r="G5220" s="82"/>
      <c r="H5220" s="78"/>
      <c r="I5220" s="28">
        <f ca="1">SUMIF('IMPORTBFT (ID)'!$A$3:$A$5000,$G$4:$G$7322,'IMPORTBFT (ID)'!$B$3:$B$5000)</f>
        <v>0</v>
      </c>
      <c r="J5220" s="72"/>
      <c r="K5220" s="18" t="str">
        <f t="shared" ca="1" si="0"/>
        <v>-</v>
      </c>
      <c r="L5220" s="19" t="e">
        <f>IF(G5220=#REF!,#REF!,"FALSO")</f>
        <v>#REF!</v>
      </c>
      <c r="M5220" s="75"/>
      <c r="N5220" s="76"/>
    </row>
    <row r="5221" spans="1:14" ht="15">
      <c r="A5221" s="80"/>
      <c r="B5221" s="81"/>
      <c r="C5221" s="69"/>
      <c r="D5221" s="69"/>
      <c r="E5221" s="69"/>
      <c r="F5221" s="69"/>
      <c r="G5221" s="82"/>
      <c r="H5221" s="78"/>
      <c r="I5221" s="28">
        <f ca="1">SUMIF('IMPORTBFT (ID)'!$A$3:$A$5000,$G$4:$G$7322,'IMPORTBFT (ID)'!$B$3:$B$5000)</f>
        <v>0</v>
      </c>
      <c r="J5221" s="72"/>
      <c r="K5221" s="18" t="str">
        <f t="shared" ca="1" si="0"/>
        <v>-</v>
      </c>
      <c r="L5221" s="19" t="e">
        <f>IF(G5221=#REF!,#REF!,"FALSO")</f>
        <v>#REF!</v>
      </c>
      <c r="M5221" s="75"/>
      <c r="N5221" s="76"/>
    </row>
    <row r="5222" spans="1:14" ht="15">
      <c r="A5222" s="80"/>
      <c r="B5222" s="81"/>
      <c r="C5222" s="69"/>
      <c r="D5222" s="69"/>
      <c r="E5222" s="69"/>
      <c r="F5222" s="69"/>
      <c r="G5222" s="82"/>
      <c r="H5222" s="78"/>
      <c r="I5222" s="28">
        <f ca="1">SUMIF('IMPORTBFT (ID)'!$A$3:$A$5000,$G$4:$G$7322,'IMPORTBFT (ID)'!$B$3:$B$5000)</f>
        <v>0</v>
      </c>
      <c r="J5222" s="72"/>
      <c r="K5222" s="18" t="str">
        <f t="shared" ca="1" si="0"/>
        <v>-</v>
      </c>
      <c r="L5222" s="19" t="e">
        <f>IF(G5222=#REF!,#REF!,"FALSO")</f>
        <v>#REF!</v>
      </c>
      <c r="M5222" s="75"/>
      <c r="N5222" s="76"/>
    </row>
    <row r="5223" spans="1:14" ht="15">
      <c r="A5223" s="80"/>
      <c r="B5223" s="81"/>
      <c r="C5223" s="69"/>
      <c r="D5223" s="69"/>
      <c r="E5223" s="69"/>
      <c r="F5223" s="69"/>
      <c r="G5223" s="82"/>
      <c r="H5223" s="78"/>
      <c r="I5223" s="28">
        <f ca="1">SUMIF('IMPORTBFT (ID)'!$A$3:$A$5000,$G$4:$G$7322,'IMPORTBFT (ID)'!$B$3:$B$5000)</f>
        <v>0</v>
      </c>
      <c r="J5223" s="72"/>
      <c r="K5223" s="18" t="str">
        <f t="shared" ca="1" si="0"/>
        <v>-</v>
      </c>
      <c r="L5223" s="19" t="e">
        <f>IF(G5223=#REF!,#REF!,"FALSO")</f>
        <v>#REF!</v>
      </c>
      <c r="M5223" s="75"/>
      <c r="N5223" s="76"/>
    </row>
    <row r="5224" spans="1:14" ht="15">
      <c r="A5224" s="80"/>
      <c r="B5224" s="81"/>
      <c r="C5224" s="69"/>
      <c r="D5224" s="69"/>
      <c r="E5224" s="69"/>
      <c r="F5224" s="69"/>
      <c r="G5224" s="82"/>
      <c r="H5224" s="78"/>
      <c r="I5224" s="28">
        <f ca="1">SUMIF('IMPORTBFT (ID)'!$A$3:$A$5000,$G$4:$G$7322,'IMPORTBFT (ID)'!$B$3:$B$5000)</f>
        <v>0</v>
      </c>
      <c r="J5224" s="72"/>
      <c r="K5224" s="18" t="str">
        <f t="shared" ca="1" si="0"/>
        <v>-</v>
      </c>
      <c r="L5224" s="19" t="e">
        <f>IF(G5224=#REF!,#REF!,"FALSO")</f>
        <v>#REF!</v>
      </c>
      <c r="M5224" s="75"/>
      <c r="N5224" s="76"/>
    </row>
    <row r="5225" spans="1:14" ht="15">
      <c r="A5225" s="80"/>
      <c r="B5225" s="81"/>
      <c r="C5225" s="69"/>
      <c r="D5225" s="69"/>
      <c r="E5225" s="69"/>
      <c r="F5225" s="69"/>
      <c r="G5225" s="82"/>
      <c r="H5225" s="78"/>
      <c r="I5225" s="28">
        <f ca="1">SUMIF('IMPORTBFT (ID)'!$A$3:$A$5000,$G$4:$G$7322,'IMPORTBFT (ID)'!$B$3:$B$5000)</f>
        <v>0</v>
      </c>
      <c r="J5225" s="72"/>
      <c r="K5225" s="18" t="str">
        <f t="shared" ca="1" si="0"/>
        <v>-</v>
      </c>
      <c r="L5225" s="19" t="e">
        <f>IF(G5225=#REF!,#REF!,"FALSO")</f>
        <v>#REF!</v>
      </c>
      <c r="M5225" s="75"/>
      <c r="N5225" s="76"/>
    </row>
    <row r="5226" spans="1:14" ht="15">
      <c r="A5226" s="80"/>
      <c r="B5226" s="81"/>
      <c r="C5226" s="69"/>
      <c r="D5226" s="69"/>
      <c r="E5226" s="69"/>
      <c r="F5226" s="69"/>
      <c r="G5226" s="82"/>
      <c r="H5226" s="78"/>
      <c r="I5226" s="28">
        <f ca="1">SUMIF('IMPORTBFT (ID)'!$A$3:$A$5000,$G$4:$G$7322,'IMPORTBFT (ID)'!$B$3:$B$5000)</f>
        <v>0</v>
      </c>
      <c r="J5226" s="72"/>
      <c r="K5226" s="18" t="str">
        <f t="shared" ca="1" si="0"/>
        <v>-</v>
      </c>
      <c r="L5226" s="19" t="e">
        <f>IF(G5226=#REF!,#REF!,"FALSO")</f>
        <v>#REF!</v>
      </c>
      <c r="M5226" s="75"/>
      <c r="N5226" s="76"/>
    </row>
    <row r="5227" spans="1:14" ht="15">
      <c r="A5227" s="80"/>
      <c r="B5227" s="81"/>
      <c r="C5227" s="69"/>
      <c r="D5227" s="69"/>
      <c r="E5227" s="69"/>
      <c r="F5227" s="69"/>
      <c r="G5227" s="82"/>
      <c r="H5227" s="78"/>
      <c r="I5227" s="28">
        <f ca="1">SUMIF('IMPORTBFT (ID)'!$A$3:$A$5000,$G$4:$G$7322,'IMPORTBFT (ID)'!$B$3:$B$5000)</f>
        <v>0</v>
      </c>
      <c r="J5227" s="72"/>
      <c r="K5227" s="18" t="str">
        <f t="shared" ca="1" si="0"/>
        <v>-</v>
      </c>
      <c r="L5227" s="19" t="e">
        <f>IF(G5227=#REF!,#REF!,"FALSO")</f>
        <v>#REF!</v>
      </c>
      <c r="M5227" s="75"/>
      <c r="N5227" s="76"/>
    </row>
    <row r="5228" spans="1:14" ht="15">
      <c r="A5228" s="80"/>
      <c r="B5228" s="81"/>
      <c r="C5228" s="69"/>
      <c r="D5228" s="69"/>
      <c r="E5228" s="69"/>
      <c r="F5228" s="69"/>
      <c r="G5228" s="82"/>
      <c r="H5228" s="78"/>
      <c r="I5228" s="28">
        <f ca="1">SUMIF('IMPORTBFT (ID)'!$A$3:$A$5000,$G$4:$G$7322,'IMPORTBFT (ID)'!$B$3:$B$5000)</f>
        <v>0</v>
      </c>
      <c r="J5228" s="72"/>
      <c r="K5228" s="18" t="str">
        <f t="shared" ca="1" si="0"/>
        <v>-</v>
      </c>
      <c r="L5228" s="19" t="e">
        <f>IF(G5228=#REF!,#REF!,"FALSO")</f>
        <v>#REF!</v>
      </c>
      <c r="M5228" s="75"/>
      <c r="N5228" s="76"/>
    </row>
    <row r="5229" spans="1:14" ht="15">
      <c r="A5229" s="80"/>
      <c r="B5229" s="81"/>
      <c r="C5229" s="69"/>
      <c r="D5229" s="69"/>
      <c r="E5229" s="69"/>
      <c r="F5229" s="69"/>
      <c r="G5229" s="82"/>
      <c r="H5229" s="78"/>
      <c r="I5229" s="28">
        <f ca="1">SUMIF('IMPORTBFT (ID)'!$A$3:$A$5000,$G$4:$G$7322,'IMPORTBFT (ID)'!$B$3:$B$5000)</f>
        <v>0</v>
      </c>
      <c r="J5229" s="72"/>
      <c r="K5229" s="18" t="str">
        <f t="shared" ca="1" si="0"/>
        <v>-</v>
      </c>
      <c r="L5229" s="19" t="e">
        <f>IF(G5229=#REF!,#REF!,"FALSO")</f>
        <v>#REF!</v>
      </c>
      <c r="M5229" s="75"/>
      <c r="N5229" s="76"/>
    </row>
    <row r="5230" spans="1:14" ht="15">
      <c r="A5230" s="80"/>
      <c r="B5230" s="81"/>
      <c r="C5230" s="69"/>
      <c r="D5230" s="69"/>
      <c r="E5230" s="69"/>
      <c r="F5230" s="69"/>
      <c r="G5230" s="82"/>
      <c r="H5230" s="78"/>
      <c r="I5230" s="28">
        <f ca="1">SUMIF('IMPORTBFT (ID)'!$A$3:$A$5000,$G$4:$G$7322,'IMPORTBFT (ID)'!$B$3:$B$5000)</f>
        <v>0</v>
      </c>
      <c r="J5230" s="72"/>
      <c r="K5230" s="18" t="str">
        <f t="shared" ca="1" si="0"/>
        <v>-</v>
      </c>
      <c r="L5230" s="19" t="e">
        <f>IF(G5230=#REF!,#REF!,"FALSO")</f>
        <v>#REF!</v>
      </c>
      <c r="M5230" s="75"/>
      <c r="N5230" s="76"/>
    </row>
    <row r="5231" spans="1:14" ht="15">
      <c r="A5231" s="80"/>
      <c r="B5231" s="81"/>
      <c r="C5231" s="69"/>
      <c r="D5231" s="69"/>
      <c r="E5231" s="69"/>
      <c r="F5231" s="69"/>
      <c r="G5231" s="82"/>
      <c r="H5231" s="78"/>
      <c r="I5231" s="28">
        <f ca="1">SUMIF('IMPORTBFT (ID)'!$A$3:$A$5000,$G$4:$G$7322,'IMPORTBFT (ID)'!$B$3:$B$5000)</f>
        <v>0</v>
      </c>
      <c r="J5231" s="72"/>
      <c r="K5231" s="18" t="str">
        <f t="shared" ca="1" si="0"/>
        <v>-</v>
      </c>
      <c r="L5231" s="19" t="e">
        <f>IF(G5231=#REF!,#REF!,"FALSO")</f>
        <v>#REF!</v>
      </c>
      <c r="M5231" s="75"/>
      <c r="N5231" s="76"/>
    </row>
    <row r="5232" spans="1:14" ht="15">
      <c r="A5232" s="80"/>
      <c r="B5232" s="81"/>
      <c r="C5232" s="69"/>
      <c r="D5232" s="69"/>
      <c r="E5232" s="69"/>
      <c r="F5232" s="69"/>
      <c r="G5232" s="82"/>
      <c r="H5232" s="78"/>
      <c r="I5232" s="28">
        <f ca="1">SUMIF('IMPORTBFT (ID)'!$A$3:$A$5000,$G$4:$G$7322,'IMPORTBFT (ID)'!$B$3:$B$5000)</f>
        <v>0</v>
      </c>
      <c r="J5232" s="72"/>
      <c r="K5232" s="18" t="str">
        <f t="shared" ca="1" si="0"/>
        <v>-</v>
      </c>
      <c r="L5232" s="19" t="e">
        <f>IF(G5232=#REF!,#REF!,"FALSO")</f>
        <v>#REF!</v>
      </c>
      <c r="M5232" s="75"/>
      <c r="N5232" s="76"/>
    </row>
    <row r="5233" spans="1:14" ht="15">
      <c r="A5233" s="80"/>
      <c r="B5233" s="81"/>
      <c r="C5233" s="69"/>
      <c r="D5233" s="69"/>
      <c r="E5233" s="69"/>
      <c r="F5233" s="69"/>
      <c r="G5233" s="82"/>
      <c r="H5233" s="78"/>
      <c r="I5233" s="28">
        <f ca="1">SUMIF('IMPORTBFT (ID)'!$A$3:$A$5000,$G$4:$G$7322,'IMPORTBFT (ID)'!$B$3:$B$5000)</f>
        <v>0</v>
      </c>
      <c r="J5233" s="72"/>
      <c r="K5233" s="18" t="str">
        <f t="shared" ca="1" si="0"/>
        <v>-</v>
      </c>
      <c r="L5233" s="19" t="e">
        <f>IF(G5233=#REF!,#REF!,"FALSO")</f>
        <v>#REF!</v>
      </c>
      <c r="M5233" s="75"/>
      <c r="N5233" s="76"/>
    </row>
    <row r="5234" spans="1:14" ht="15">
      <c r="A5234" s="80"/>
      <c r="B5234" s="81"/>
      <c r="C5234" s="69"/>
      <c r="D5234" s="69"/>
      <c r="E5234" s="69"/>
      <c r="F5234" s="69"/>
      <c r="G5234" s="82"/>
      <c r="H5234" s="78"/>
      <c r="I5234" s="28">
        <f ca="1">SUMIF('IMPORTBFT (ID)'!$A$3:$A$5000,$G$4:$G$7322,'IMPORTBFT (ID)'!$B$3:$B$5000)</f>
        <v>0</v>
      </c>
      <c r="J5234" s="72"/>
      <c r="K5234" s="18" t="str">
        <f t="shared" ca="1" si="0"/>
        <v>-</v>
      </c>
      <c r="L5234" s="19" t="e">
        <f>IF(G5234=#REF!,#REF!,"FALSO")</f>
        <v>#REF!</v>
      </c>
      <c r="M5234" s="75"/>
      <c r="N5234" s="76"/>
    </row>
    <row r="5235" spans="1:14" ht="15">
      <c r="A5235" s="80"/>
      <c r="B5235" s="81"/>
      <c r="C5235" s="69"/>
      <c r="D5235" s="69"/>
      <c r="E5235" s="69"/>
      <c r="F5235" s="69"/>
      <c r="G5235" s="82"/>
      <c r="H5235" s="78"/>
      <c r="I5235" s="28">
        <f ca="1">SUMIF('IMPORTBFT (ID)'!$A$3:$A$5000,$G$4:$G$7322,'IMPORTBFT (ID)'!$B$3:$B$5000)</f>
        <v>0</v>
      </c>
      <c r="J5235" s="72"/>
      <c r="K5235" s="18" t="str">
        <f t="shared" ca="1" si="0"/>
        <v>-</v>
      </c>
      <c r="L5235" s="19" t="e">
        <f>IF(G5235=#REF!,#REF!,"FALSO")</f>
        <v>#REF!</v>
      </c>
      <c r="M5235" s="75"/>
      <c r="N5235" s="76"/>
    </row>
    <row r="5236" spans="1:14" ht="15">
      <c r="A5236" s="80"/>
      <c r="B5236" s="81"/>
      <c r="C5236" s="69"/>
      <c r="D5236" s="69"/>
      <c r="E5236" s="69"/>
      <c r="F5236" s="69"/>
      <c r="G5236" s="82"/>
      <c r="H5236" s="78"/>
      <c r="I5236" s="28">
        <f ca="1">SUMIF('IMPORTBFT (ID)'!$A$3:$A$5000,$G$4:$G$7322,'IMPORTBFT (ID)'!$B$3:$B$5000)</f>
        <v>0</v>
      </c>
      <c r="J5236" s="72"/>
      <c r="K5236" s="18" t="str">
        <f t="shared" ca="1" si="0"/>
        <v>-</v>
      </c>
      <c r="L5236" s="19" t="e">
        <f>IF(G5236=#REF!,#REF!,"FALSO")</f>
        <v>#REF!</v>
      </c>
      <c r="M5236" s="75"/>
      <c r="N5236" s="76"/>
    </row>
    <row r="5237" spans="1:14" ht="15">
      <c r="A5237" s="80"/>
      <c r="B5237" s="81"/>
      <c r="C5237" s="69"/>
      <c r="D5237" s="69"/>
      <c r="E5237" s="69"/>
      <c r="F5237" s="69"/>
      <c r="G5237" s="82"/>
      <c r="H5237" s="78"/>
      <c r="I5237" s="28">
        <f ca="1">SUMIF('IMPORTBFT (ID)'!$A$3:$A$5000,$G$4:$G$7322,'IMPORTBFT (ID)'!$B$3:$B$5000)</f>
        <v>0</v>
      </c>
      <c r="J5237" s="72"/>
      <c r="K5237" s="18" t="str">
        <f t="shared" ca="1" si="0"/>
        <v>-</v>
      </c>
      <c r="L5237" s="19" t="e">
        <f>IF(G5237=#REF!,#REF!,"FALSO")</f>
        <v>#REF!</v>
      </c>
      <c r="M5237" s="75"/>
      <c r="N5237" s="76"/>
    </row>
    <row r="5238" spans="1:14" ht="15">
      <c r="A5238" s="80"/>
      <c r="B5238" s="81"/>
      <c r="C5238" s="69"/>
      <c r="D5238" s="69"/>
      <c r="E5238" s="69"/>
      <c r="F5238" s="69"/>
      <c r="G5238" s="82"/>
      <c r="H5238" s="78"/>
      <c r="I5238" s="28">
        <f ca="1">SUMIF('IMPORTBFT (ID)'!$A$3:$A$5000,$G$4:$G$7322,'IMPORTBFT (ID)'!$B$3:$B$5000)</f>
        <v>0</v>
      </c>
      <c r="J5238" s="72"/>
      <c r="K5238" s="18" t="str">
        <f t="shared" ca="1" si="0"/>
        <v>-</v>
      </c>
      <c r="L5238" s="19" t="e">
        <f>IF(G5238=#REF!,#REF!,"FALSO")</f>
        <v>#REF!</v>
      </c>
      <c r="M5238" s="75"/>
      <c r="N5238" s="76"/>
    </row>
    <row r="5239" spans="1:14" ht="15">
      <c r="A5239" s="80"/>
      <c r="B5239" s="81"/>
      <c r="C5239" s="69"/>
      <c r="D5239" s="69"/>
      <c r="E5239" s="69"/>
      <c r="F5239" s="69"/>
      <c r="G5239" s="82"/>
      <c r="H5239" s="78"/>
      <c r="I5239" s="28">
        <f ca="1">SUMIF('IMPORTBFT (ID)'!$A$3:$A$5000,$G$4:$G$7322,'IMPORTBFT (ID)'!$B$3:$B$5000)</f>
        <v>0</v>
      </c>
      <c r="J5239" s="72"/>
      <c r="K5239" s="18" t="str">
        <f t="shared" ca="1" si="0"/>
        <v>-</v>
      </c>
      <c r="L5239" s="19" t="e">
        <f>IF(G5239=#REF!,#REF!,"FALSO")</f>
        <v>#REF!</v>
      </c>
      <c r="M5239" s="75"/>
      <c r="N5239" s="76"/>
    </row>
    <row r="5240" spans="1:14" ht="15">
      <c r="A5240" s="80"/>
      <c r="B5240" s="81"/>
      <c r="C5240" s="69"/>
      <c r="D5240" s="69"/>
      <c r="E5240" s="69"/>
      <c r="F5240" s="69"/>
      <c r="G5240" s="82"/>
      <c r="H5240" s="78"/>
      <c r="I5240" s="28">
        <f ca="1">SUMIF('IMPORTBFT (ID)'!$A$3:$A$5000,$G$4:$G$7322,'IMPORTBFT (ID)'!$B$3:$B$5000)</f>
        <v>0</v>
      </c>
      <c r="J5240" s="72"/>
      <c r="K5240" s="18" t="str">
        <f t="shared" ca="1" si="0"/>
        <v>-</v>
      </c>
      <c r="L5240" s="19" t="e">
        <f>IF(G5240=#REF!,#REF!,"FALSO")</f>
        <v>#REF!</v>
      </c>
      <c r="M5240" s="75"/>
      <c r="N5240" s="76"/>
    </row>
    <row r="5241" spans="1:14" ht="15">
      <c r="A5241" s="80"/>
      <c r="B5241" s="81"/>
      <c r="C5241" s="69"/>
      <c r="D5241" s="69"/>
      <c r="E5241" s="69"/>
      <c r="F5241" s="69"/>
      <c r="G5241" s="82"/>
      <c r="H5241" s="78"/>
      <c r="I5241" s="28">
        <f ca="1">SUMIF('IMPORTBFT (ID)'!$A$3:$A$5000,$G$4:$G$7322,'IMPORTBFT (ID)'!$B$3:$B$5000)</f>
        <v>0</v>
      </c>
      <c r="J5241" s="72"/>
      <c r="K5241" s="18" t="str">
        <f t="shared" ca="1" si="0"/>
        <v>-</v>
      </c>
      <c r="L5241" s="19" t="e">
        <f>IF(G5241=#REF!,#REF!,"FALSO")</f>
        <v>#REF!</v>
      </c>
      <c r="M5241" s="75"/>
      <c r="N5241" s="76"/>
    </row>
    <row r="5242" spans="1:14" ht="15">
      <c r="A5242" s="80"/>
      <c r="B5242" s="81"/>
      <c r="C5242" s="69"/>
      <c r="D5242" s="69"/>
      <c r="E5242" s="69"/>
      <c r="F5242" s="69"/>
      <c r="G5242" s="82"/>
      <c r="H5242" s="78"/>
      <c r="I5242" s="28">
        <f ca="1">SUMIF('IMPORTBFT (ID)'!$A$3:$A$5000,$G$4:$G$7322,'IMPORTBFT (ID)'!$B$3:$B$5000)</f>
        <v>0</v>
      </c>
      <c r="J5242" s="72"/>
      <c r="K5242" s="18" t="str">
        <f t="shared" ca="1" si="0"/>
        <v>-</v>
      </c>
      <c r="L5242" s="19" t="e">
        <f>IF(G5242=#REF!,#REF!,"FALSO")</f>
        <v>#REF!</v>
      </c>
      <c r="M5242" s="75"/>
      <c r="N5242" s="76"/>
    </row>
    <row r="5243" spans="1:14" ht="15">
      <c r="A5243" s="80"/>
      <c r="B5243" s="81"/>
      <c r="C5243" s="69"/>
      <c r="D5243" s="69"/>
      <c r="E5243" s="69"/>
      <c r="F5243" s="69"/>
      <c r="G5243" s="82"/>
      <c r="H5243" s="78"/>
      <c r="I5243" s="28">
        <f ca="1">SUMIF('IMPORTBFT (ID)'!$A$3:$A$5000,$G$4:$G$7322,'IMPORTBFT (ID)'!$B$3:$B$5000)</f>
        <v>0</v>
      </c>
      <c r="J5243" s="72"/>
      <c r="K5243" s="18" t="str">
        <f t="shared" ca="1" si="0"/>
        <v>-</v>
      </c>
      <c r="L5243" s="19" t="e">
        <f>IF(G5243=#REF!,#REF!,"FALSO")</f>
        <v>#REF!</v>
      </c>
      <c r="M5243" s="75"/>
      <c r="N5243" s="76"/>
    </row>
    <row r="5244" spans="1:14" ht="15">
      <c r="A5244" s="80"/>
      <c r="B5244" s="81"/>
      <c r="C5244" s="69"/>
      <c r="D5244" s="69"/>
      <c r="E5244" s="69"/>
      <c r="F5244" s="69"/>
      <c r="G5244" s="82"/>
      <c r="H5244" s="78"/>
      <c r="I5244" s="28">
        <f ca="1">SUMIF('IMPORTBFT (ID)'!$A$3:$A$5000,$G$4:$G$7322,'IMPORTBFT (ID)'!$B$3:$B$5000)</f>
        <v>0</v>
      </c>
      <c r="J5244" s="72"/>
      <c r="K5244" s="18" t="str">
        <f t="shared" ca="1" si="0"/>
        <v>-</v>
      </c>
      <c r="L5244" s="19" t="e">
        <f>IF(G5244=#REF!,#REF!,"FALSO")</f>
        <v>#REF!</v>
      </c>
      <c r="M5244" s="75"/>
      <c r="N5244" s="76"/>
    </row>
    <row r="5245" spans="1:14" ht="15">
      <c r="A5245" s="80"/>
      <c r="B5245" s="81"/>
      <c r="C5245" s="69"/>
      <c r="D5245" s="69"/>
      <c r="E5245" s="69"/>
      <c r="F5245" s="69"/>
      <c r="G5245" s="82"/>
      <c r="H5245" s="78"/>
      <c r="I5245" s="28">
        <f ca="1">SUMIF('IMPORTBFT (ID)'!$A$3:$A$5000,$G$4:$G$7322,'IMPORTBFT (ID)'!$B$3:$B$5000)</f>
        <v>0</v>
      </c>
      <c r="J5245" s="72"/>
      <c r="K5245" s="18" t="str">
        <f t="shared" ca="1" si="0"/>
        <v>-</v>
      </c>
      <c r="L5245" s="19" t="e">
        <f>IF(G5245=#REF!,#REF!,"FALSO")</f>
        <v>#REF!</v>
      </c>
      <c r="M5245" s="75"/>
      <c r="N5245" s="76"/>
    </row>
    <row r="5246" spans="1:14" ht="15">
      <c r="A5246" s="80"/>
      <c r="B5246" s="81"/>
      <c r="C5246" s="69"/>
      <c r="D5246" s="69"/>
      <c r="E5246" s="69"/>
      <c r="F5246" s="69"/>
      <c r="G5246" s="82"/>
      <c r="H5246" s="78"/>
      <c r="I5246" s="28">
        <f ca="1">SUMIF('IMPORTBFT (ID)'!$A$3:$A$5000,$G$4:$G$7322,'IMPORTBFT (ID)'!$B$3:$B$5000)</f>
        <v>0</v>
      </c>
      <c r="J5246" s="72"/>
      <c r="K5246" s="18" t="str">
        <f t="shared" ca="1" si="0"/>
        <v>-</v>
      </c>
      <c r="L5246" s="19" t="e">
        <f>IF(G5246=#REF!,#REF!,"FALSO")</f>
        <v>#REF!</v>
      </c>
      <c r="M5246" s="75"/>
      <c r="N5246" s="76"/>
    </row>
    <row r="5247" spans="1:14" ht="15">
      <c r="A5247" s="80"/>
      <c r="B5247" s="81"/>
      <c r="C5247" s="69"/>
      <c r="D5247" s="69"/>
      <c r="E5247" s="69"/>
      <c r="F5247" s="69"/>
      <c r="G5247" s="82"/>
      <c r="H5247" s="78"/>
      <c r="I5247" s="28">
        <f ca="1">SUMIF('IMPORTBFT (ID)'!$A$3:$A$5000,$G$4:$G$7322,'IMPORTBFT (ID)'!$B$3:$B$5000)</f>
        <v>0</v>
      </c>
      <c r="J5247" s="72"/>
      <c r="K5247" s="18" t="str">
        <f t="shared" ca="1" si="0"/>
        <v>-</v>
      </c>
      <c r="L5247" s="19" t="e">
        <f>IF(G5247=#REF!,#REF!,"FALSO")</f>
        <v>#REF!</v>
      </c>
      <c r="M5247" s="75"/>
      <c r="N5247" s="76"/>
    </row>
    <row r="5248" spans="1:14" ht="15">
      <c r="A5248" s="80"/>
      <c r="B5248" s="81"/>
      <c r="C5248" s="69"/>
      <c r="D5248" s="69"/>
      <c r="E5248" s="69"/>
      <c r="F5248" s="69"/>
      <c r="G5248" s="82"/>
      <c r="H5248" s="78"/>
      <c r="I5248" s="28">
        <f ca="1">SUMIF('IMPORTBFT (ID)'!$A$3:$A$5000,$G$4:$G$7322,'IMPORTBFT (ID)'!$B$3:$B$5000)</f>
        <v>0</v>
      </c>
      <c r="J5248" s="72"/>
      <c r="K5248" s="18" t="str">
        <f t="shared" ca="1" si="0"/>
        <v>-</v>
      </c>
      <c r="L5248" s="19" t="e">
        <f>IF(G5248=#REF!,#REF!,"FALSO")</f>
        <v>#REF!</v>
      </c>
      <c r="M5248" s="75"/>
      <c r="N5248" s="76"/>
    </row>
    <row r="5249" spans="1:14" ht="15">
      <c r="A5249" s="80"/>
      <c r="B5249" s="81"/>
      <c r="C5249" s="69"/>
      <c r="D5249" s="69"/>
      <c r="E5249" s="69"/>
      <c r="F5249" s="69"/>
      <c r="G5249" s="82"/>
      <c r="H5249" s="78"/>
      <c r="I5249" s="28">
        <f ca="1">SUMIF('IMPORTBFT (ID)'!$A$3:$A$5000,$G$4:$G$7322,'IMPORTBFT (ID)'!$B$3:$B$5000)</f>
        <v>0</v>
      </c>
      <c r="J5249" s="72"/>
      <c r="K5249" s="18" t="str">
        <f t="shared" ca="1" si="0"/>
        <v>-</v>
      </c>
      <c r="L5249" s="19" t="e">
        <f>IF(G5249=#REF!,#REF!,"FALSO")</f>
        <v>#REF!</v>
      </c>
      <c r="M5249" s="75"/>
      <c r="N5249" s="76"/>
    </row>
    <row r="5250" spans="1:14" ht="15">
      <c r="A5250" s="80"/>
      <c r="B5250" s="81"/>
      <c r="C5250" s="69"/>
      <c r="D5250" s="69"/>
      <c r="E5250" s="69"/>
      <c r="F5250" s="69"/>
      <c r="G5250" s="82"/>
      <c r="H5250" s="78"/>
      <c r="I5250" s="28">
        <f ca="1">SUMIF('IMPORTBFT (ID)'!$A$3:$A$5000,$G$4:$G$7322,'IMPORTBFT (ID)'!$B$3:$B$5000)</f>
        <v>0</v>
      </c>
      <c r="J5250" s="72"/>
      <c r="K5250" s="18" t="str">
        <f t="shared" ca="1" si="0"/>
        <v>-</v>
      </c>
      <c r="L5250" s="19" t="e">
        <f>IF(G5250=#REF!,#REF!,"FALSO")</f>
        <v>#REF!</v>
      </c>
      <c r="M5250" s="75"/>
      <c r="N5250" s="76"/>
    </row>
    <row r="5251" spans="1:14" ht="15">
      <c r="A5251" s="80"/>
      <c r="B5251" s="81"/>
      <c r="C5251" s="69"/>
      <c r="D5251" s="69"/>
      <c r="E5251" s="69"/>
      <c r="F5251" s="69"/>
      <c r="G5251" s="82"/>
      <c r="H5251" s="78"/>
      <c r="I5251" s="28">
        <f ca="1">SUMIF('IMPORTBFT (ID)'!$A$3:$A$5000,$G$4:$G$7322,'IMPORTBFT (ID)'!$B$3:$B$5000)</f>
        <v>0</v>
      </c>
      <c r="J5251" s="72"/>
      <c r="K5251" s="18" t="str">
        <f t="shared" ca="1" si="0"/>
        <v>-</v>
      </c>
      <c r="L5251" s="19" t="e">
        <f>IF(G5251=#REF!,#REF!,"FALSO")</f>
        <v>#REF!</v>
      </c>
      <c r="M5251" s="75"/>
      <c r="N5251" s="76"/>
    </row>
    <row r="5252" spans="1:14" ht="15">
      <c r="A5252" s="80"/>
      <c r="B5252" s="81"/>
      <c r="C5252" s="69"/>
      <c r="D5252" s="69"/>
      <c r="E5252" s="69"/>
      <c r="F5252" s="69"/>
      <c r="G5252" s="82"/>
      <c r="H5252" s="78"/>
      <c r="I5252" s="28">
        <f ca="1">SUMIF('IMPORTBFT (ID)'!$A$3:$A$5000,$G$4:$G$7322,'IMPORTBFT (ID)'!$B$3:$B$5000)</f>
        <v>0</v>
      </c>
      <c r="J5252" s="72"/>
      <c r="K5252" s="18" t="str">
        <f t="shared" ca="1" si="0"/>
        <v>-</v>
      </c>
      <c r="L5252" s="19" t="e">
        <f>IF(G5252=#REF!,#REF!,"FALSO")</f>
        <v>#REF!</v>
      </c>
      <c r="M5252" s="75"/>
      <c r="N5252" s="76"/>
    </row>
    <row r="5253" spans="1:14" ht="15">
      <c r="A5253" s="80"/>
      <c r="B5253" s="81"/>
      <c r="C5253" s="69"/>
      <c r="D5253" s="69"/>
      <c r="E5253" s="69"/>
      <c r="F5253" s="69"/>
      <c r="G5253" s="82"/>
      <c r="H5253" s="78"/>
      <c r="I5253" s="28">
        <f ca="1">SUMIF('IMPORTBFT (ID)'!$A$3:$A$5000,$G$4:$G$7322,'IMPORTBFT (ID)'!$B$3:$B$5000)</f>
        <v>0</v>
      </c>
      <c r="J5253" s="72"/>
      <c r="K5253" s="18" t="str">
        <f t="shared" ca="1" si="0"/>
        <v>-</v>
      </c>
      <c r="L5253" s="19" t="e">
        <f>IF(G5253=#REF!,#REF!,"FALSO")</f>
        <v>#REF!</v>
      </c>
      <c r="M5253" s="75"/>
      <c r="N5253" s="76"/>
    </row>
    <row r="5254" spans="1:14" ht="15">
      <c r="A5254" s="80"/>
      <c r="B5254" s="81"/>
      <c r="C5254" s="69"/>
      <c r="D5254" s="69"/>
      <c r="E5254" s="69"/>
      <c r="F5254" s="69"/>
      <c r="G5254" s="82"/>
      <c r="H5254" s="78"/>
      <c r="I5254" s="28">
        <f ca="1">SUMIF('IMPORTBFT (ID)'!$A$3:$A$5000,$G$4:$G$7322,'IMPORTBFT (ID)'!$B$3:$B$5000)</f>
        <v>0</v>
      </c>
      <c r="J5254" s="72"/>
      <c r="K5254" s="18" t="str">
        <f t="shared" ca="1" si="0"/>
        <v>-</v>
      </c>
      <c r="L5254" s="19" t="e">
        <f>IF(G5254=#REF!,#REF!,"FALSO")</f>
        <v>#REF!</v>
      </c>
      <c r="M5254" s="75"/>
      <c r="N5254" s="76"/>
    </row>
    <row r="5255" spans="1:14" ht="15">
      <c r="A5255" s="80"/>
      <c r="B5255" s="81"/>
      <c r="C5255" s="69"/>
      <c r="D5255" s="69"/>
      <c r="E5255" s="69"/>
      <c r="F5255" s="69"/>
      <c r="G5255" s="82"/>
      <c r="H5255" s="78"/>
      <c r="I5255" s="28">
        <f ca="1">SUMIF('IMPORTBFT (ID)'!$A$3:$A$5000,$G$4:$G$7322,'IMPORTBFT (ID)'!$B$3:$B$5000)</f>
        <v>0</v>
      </c>
      <c r="J5255" s="72"/>
      <c r="K5255" s="18" t="str">
        <f t="shared" ca="1" si="0"/>
        <v>-</v>
      </c>
      <c r="L5255" s="19" t="e">
        <f>IF(G5255=#REF!,#REF!,"FALSO")</f>
        <v>#REF!</v>
      </c>
      <c r="M5255" s="75"/>
      <c r="N5255" s="76"/>
    </row>
    <row r="5256" spans="1:14" ht="15">
      <c r="A5256" s="80"/>
      <c r="B5256" s="81"/>
      <c r="C5256" s="69"/>
      <c r="D5256" s="69"/>
      <c r="E5256" s="69"/>
      <c r="F5256" s="69"/>
      <c r="G5256" s="82"/>
      <c r="H5256" s="78"/>
      <c r="I5256" s="28">
        <f ca="1">SUMIF('IMPORTBFT (ID)'!$A$3:$A$5000,$G$4:$G$7322,'IMPORTBFT (ID)'!$B$3:$B$5000)</f>
        <v>0</v>
      </c>
      <c r="J5256" s="72"/>
      <c r="K5256" s="18" t="str">
        <f t="shared" ca="1" si="0"/>
        <v>-</v>
      </c>
      <c r="L5256" s="19" t="e">
        <f>IF(G5256=#REF!,#REF!,"FALSO")</f>
        <v>#REF!</v>
      </c>
      <c r="M5256" s="75"/>
      <c r="N5256" s="76"/>
    </row>
    <row r="5257" spans="1:14" ht="15">
      <c r="A5257" s="80"/>
      <c r="B5257" s="81"/>
      <c r="C5257" s="69"/>
      <c r="D5257" s="69"/>
      <c r="E5257" s="69"/>
      <c r="F5257" s="69"/>
      <c r="G5257" s="82"/>
      <c r="H5257" s="78"/>
      <c r="I5257" s="28">
        <f ca="1">SUMIF('IMPORTBFT (ID)'!$A$3:$A$5000,$G$4:$G$7322,'IMPORTBFT (ID)'!$B$3:$B$5000)</f>
        <v>0</v>
      </c>
      <c r="J5257" s="72"/>
      <c r="K5257" s="18" t="str">
        <f t="shared" ca="1" si="0"/>
        <v>-</v>
      </c>
      <c r="L5257" s="19" t="e">
        <f>IF(G5257=#REF!,#REF!,"FALSO")</f>
        <v>#REF!</v>
      </c>
      <c r="M5257" s="75"/>
      <c r="N5257" s="76"/>
    </row>
    <row r="5258" spans="1:14" ht="15">
      <c r="A5258" s="80"/>
      <c r="B5258" s="81"/>
      <c r="C5258" s="69"/>
      <c r="D5258" s="69"/>
      <c r="E5258" s="69"/>
      <c r="F5258" s="69"/>
      <c r="G5258" s="82"/>
      <c r="H5258" s="78"/>
      <c r="I5258" s="28">
        <f ca="1">SUMIF('IMPORTBFT (ID)'!$A$3:$A$5000,$G$4:$G$7322,'IMPORTBFT (ID)'!$B$3:$B$5000)</f>
        <v>0</v>
      </c>
      <c r="J5258" s="72"/>
      <c r="K5258" s="18" t="str">
        <f t="shared" ca="1" si="0"/>
        <v>-</v>
      </c>
      <c r="L5258" s="19" t="e">
        <f>IF(G5258=#REF!,#REF!,"FALSO")</f>
        <v>#REF!</v>
      </c>
      <c r="M5258" s="75"/>
      <c r="N5258" s="76"/>
    </row>
    <row r="5259" spans="1:14" ht="15">
      <c r="A5259" s="80"/>
      <c r="B5259" s="81"/>
      <c r="C5259" s="69"/>
      <c r="D5259" s="69"/>
      <c r="E5259" s="69"/>
      <c r="F5259" s="69"/>
      <c r="G5259" s="82"/>
      <c r="H5259" s="78"/>
      <c r="I5259" s="28">
        <f ca="1">SUMIF('IMPORTBFT (ID)'!$A$3:$A$5000,$G$4:$G$7322,'IMPORTBFT (ID)'!$B$3:$B$5000)</f>
        <v>0</v>
      </c>
      <c r="J5259" s="72"/>
      <c r="K5259" s="18" t="str">
        <f t="shared" ca="1" si="0"/>
        <v>-</v>
      </c>
      <c r="L5259" s="19" t="e">
        <f>IF(G5259=#REF!,#REF!,"FALSO")</f>
        <v>#REF!</v>
      </c>
      <c r="M5259" s="75"/>
      <c r="N5259" s="76"/>
    </row>
    <row r="5260" spans="1:14" ht="15">
      <c r="A5260" s="80"/>
      <c r="B5260" s="81"/>
      <c r="C5260" s="69"/>
      <c r="D5260" s="69"/>
      <c r="E5260" s="69"/>
      <c r="F5260" s="69"/>
      <c r="G5260" s="82"/>
      <c r="H5260" s="78"/>
      <c r="I5260" s="28">
        <f ca="1">SUMIF('IMPORTBFT (ID)'!$A$3:$A$5000,$G$4:$G$7322,'IMPORTBFT (ID)'!$B$3:$B$5000)</f>
        <v>0</v>
      </c>
      <c r="J5260" s="72"/>
      <c r="K5260" s="18" t="str">
        <f t="shared" ca="1" si="0"/>
        <v>-</v>
      </c>
      <c r="L5260" s="19" t="e">
        <f>IF(G5260=#REF!,#REF!,"FALSO")</f>
        <v>#REF!</v>
      </c>
      <c r="M5260" s="75"/>
      <c r="N5260" s="76"/>
    </row>
    <row r="5261" spans="1:14" ht="15">
      <c r="A5261" s="80"/>
      <c r="B5261" s="81"/>
      <c r="C5261" s="69"/>
      <c r="D5261" s="69"/>
      <c r="E5261" s="69"/>
      <c r="F5261" s="69"/>
      <c r="G5261" s="82"/>
      <c r="H5261" s="78"/>
      <c r="I5261" s="28">
        <f ca="1">SUMIF('IMPORTBFT (ID)'!$A$3:$A$5000,$G$4:$G$7322,'IMPORTBFT (ID)'!$B$3:$B$5000)</f>
        <v>0</v>
      </c>
      <c r="J5261" s="72"/>
      <c r="K5261" s="18" t="str">
        <f t="shared" ca="1" si="0"/>
        <v>-</v>
      </c>
      <c r="L5261" s="19" t="e">
        <f>IF(G5261=#REF!,#REF!,"FALSO")</f>
        <v>#REF!</v>
      </c>
      <c r="M5261" s="75"/>
      <c r="N5261" s="76"/>
    </row>
    <row r="5262" spans="1:14" ht="15">
      <c r="A5262" s="80"/>
      <c r="B5262" s="81"/>
      <c r="C5262" s="69"/>
      <c r="D5262" s="69"/>
      <c r="E5262" s="69"/>
      <c r="F5262" s="69"/>
      <c r="G5262" s="82"/>
      <c r="H5262" s="78"/>
      <c r="I5262" s="28">
        <f ca="1">SUMIF('IMPORTBFT (ID)'!$A$3:$A$5000,$G$4:$G$7322,'IMPORTBFT (ID)'!$B$3:$B$5000)</f>
        <v>0</v>
      </c>
      <c r="J5262" s="72"/>
      <c r="K5262" s="18" t="str">
        <f t="shared" ca="1" si="0"/>
        <v>-</v>
      </c>
      <c r="L5262" s="19" t="e">
        <f>IF(G5262=#REF!,#REF!,"FALSO")</f>
        <v>#REF!</v>
      </c>
      <c r="M5262" s="75"/>
      <c r="N5262" s="76"/>
    </row>
    <row r="5263" spans="1:14" ht="15">
      <c r="A5263" s="80"/>
      <c r="B5263" s="81"/>
      <c r="C5263" s="69"/>
      <c r="D5263" s="69"/>
      <c r="E5263" s="69"/>
      <c r="F5263" s="69"/>
      <c r="G5263" s="82"/>
      <c r="H5263" s="78"/>
      <c r="I5263" s="28">
        <f ca="1">SUMIF('IMPORTBFT (ID)'!$A$3:$A$5000,$G$4:$G$7322,'IMPORTBFT (ID)'!$B$3:$B$5000)</f>
        <v>0</v>
      </c>
      <c r="J5263" s="72"/>
      <c r="K5263" s="18" t="str">
        <f t="shared" ca="1" si="0"/>
        <v>-</v>
      </c>
      <c r="L5263" s="19" t="e">
        <f>IF(G5263=#REF!,#REF!,"FALSO")</f>
        <v>#REF!</v>
      </c>
      <c r="M5263" s="75"/>
      <c r="N5263" s="76"/>
    </row>
    <row r="5264" spans="1:14" ht="15">
      <c r="A5264" s="80"/>
      <c r="B5264" s="81"/>
      <c r="C5264" s="69"/>
      <c r="D5264" s="69"/>
      <c r="E5264" s="69"/>
      <c r="F5264" s="69"/>
      <c r="G5264" s="82"/>
      <c r="H5264" s="78"/>
      <c r="I5264" s="28">
        <f ca="1">SUMIF('IMPORTBFT (ID)'!$A$3:$A$5000,$G$4:$G$7322,'IMPORTBFT (ID)'!$B$3:$B$5000)</f>
        <v>0</v>
      </c>
      <c r="J5264" s="72"/>
      <c r="K5264" s="18" t="str">
        <f t="shared" ca="1" si="0"/>
        <v>-</v>
      </c>
      <c r="L5264" s="19" t="e">
        <f>IF(G5264=#REF!,#REF!,"FALSO")</f>
        <v>#REF!</v>
      </c>
      <c r="M5264" s="75"/>
      <c r="N5264" s="76"/>
    </row>
    <row r="5265" spans="1:14" ht="15">
      <c r="A5265" s="80"/>
      <c r="B5265" s="81"/>
      <c r="C5265" s="69"/>
      <c r="D5265" s="69"/>
      <c r="E5265" s="69"/>
      <c r="F5265" s="69"/>
      <c r="G5265" s="82"/>
      <c r="H5265" s="78"/>
      <c r="I5265" s="28">
        <f ca="1">SUMIF('IMPORTBFT (ID)'!$A$3:$A$5000,$G$4:$G$7322,'IMPORTBFT (ID)'!$B$3:$B$5000)</f>
        <v>0</v>
      </c>
      <c r="J5265" s="72"/>
      <c r="K5265" s="18" t="str">
        <f t="shared" ca="1" si="0"/>
        <v>-</v>
      </c>
      <c r="L5265" s="19" t="e">
        <f>IF(G5265=#REF!,#REF!,"FALSO")</f>
        <v>#REF!</v>
      </c>
      <c r="M5265" s="75"/>
      <c r="N5265" s="76"/>
    </row>
    <row r="5266" spans="1:14" ht="15">
      <c r="A5266" s="80"/>
      <c r="B5266" s="81"/>
      <c r="C5266" s="69"/>
      <c r="D5266" s="69"/>
      <c r="E5266" s="69"/>
      <c r="F5266" s="69"/>
      <c r="G5266" s="82"/>
      <c r="H5266" s="78"/>
      <c r="I5266" s="28">
        <f ca="1">SUMIF('IMPORTBFT (ID)'!$A$3:$A$5000,$G$4:$G$7322,'IMPORTBFT (ID)'!$B$3:$B$5000)</f>
        <v>0</v>
      </c>
      <c r="J5266" s="72"/>
      <c r="K5266" s="18" t="str">
        <f t="shared" ca="1" si="0"/>
        <v>-</v>
      </c>
      <c r="L5266" s="19" t="e">
        <f>IF(G5266=#REF!,#REF!,"FALSO")</f>
        <v>#REF!</v>
      </c>
      <c r="M5266" s="75"/>
      <c r="N5266" s="76"/>
    </row>
    <row r="5267" spans="1:14" ht="15">
      <c r="A5267" s="80"/>
      <c r="B5267" s="81"/>
      <c r="C5267" s="69"/>
      <c r="D5267" s="69"/>
      <c r="E5267" s="69"/>
      <c r="F5267" s="69"/>
      <c r="G5267" s="82"/>
      <c r="H5267" s="78"/>
      <c r="I5267" s="28">
        <f ca="1">SUMIF('IMPORTBFT (ID)'!$A$3:$A$5000,$G$4:$G$7322,'IMPORTBFT (ID)'!$B$3:$B$5000)</f>
        <v>0</v>
      </c>
      <c r="J5267" s="72"/>
      <c r="K5267" s="18" t="str">
        <f t="shared" ca="1" si="0"/>
        <v>-</v>
      </c>
      <c r="L5267" s="19" t="e">
        <f>IF(G5267=#REF!,#REF!,"FALSO")</f>
        <v>#REF!</v>
      </c>
      <c r="M5267" s="75"/>
      <c r="N5267" s="76"/>
    </row>
    <row r="5268" spans="1:14" ht="15">
      <c r="A5268" s="80"/>
      <c r="B5268" s="81"/>
      <c r="C5268" s="69"/>
      <c r="D5268" s="69"/>
      <c r="E5268" s="69"/>
      <c r="F5268" s="69"/>
      <c r="G5268" s="82"/>
      <c r="H5268" s="78"/>
      <c r="I5268" s="28">
        <f ca="1">SUMIF('IMPORTBFT (ID)'!$A$3:$A$5000,$G$4:$G$7322,'IMPORTBFT (ID)'!$B$3:$B$5000)</f>
        <v>0</v>
      </c>
      <c r="J5268" s="72"/>
      <c r="K5268" s="18" t="str">
        <f t="shared" ca="1" si="0"/>
        <v>-</v>
      </c>
      <c r="L5268" s="19" t="e">
        <f>IF(G5268=#REF!,#REF!,"FALSO")</f>
        <v>#REF!</v>
      </c>
      <c r="M5268" s="75"/>
      <c r="N5268" s="76"/>
    </row>
    <row r="5269" spans="1:14" ht="15">
      <c r="A5269" s="80"/>
      <c r="B5269" s="81"/>
      <c r="C5269" s="69"/>
      <c r="D5269" s="69"/>
      <c r="E5269" s="69"/>
      <c r="F5269" s="69"/>
      <c r="G5269" s="82"/>
      <c r="H5269" s="78"/>
      <c r="I5269" s="28">
        <f ca="1">SUMIF('IMPORTBFT (ID)'!$A$3:$A$5000,$G$4:$G$7322,'IMPORTBFT (ID)'!$B$3:$B$5000)</f>
        <v>0</v>
      </c>
      <c r="J5269" s="72"/>
      <c r="K5269" s="18" t="str">
        <f t="shared" ca="1" si="0"/>
        <v>-</v>
      </c>
      <c r="L5269" s="19" t="e">
        <f>IF(G5269=#REF!,#REF!,"FALSO")</f>
        <v>#REF!</v>
      </c>
      <c r="M5269" s="75"/>
      <c r="N5269" s="76"/>
    </row>
    <row r="5270" spans="1:14" ht="15">
      <c r="A5270" s="80"/>
      <c r="B5270" s="81"/>
      <c r="C5270" s="69"/>
      <c r="D5270" s="69"/>
      <c r="E5270" s="69"/>
      <c r="F5270" s="69"/>
      <c r="G5270" s="82"/>
      <c r="H5270" s="78"/>
      <c r="I5270" s="28">
        <f ca="1">SUMIF('IMPORTBFT (ID)'!$A$3:$A$5000,$G$4:$G$7322,'IMPORTBFT (ID)'!$B$3:$B$5000)</f>
        <v>0</v>
      </c>
      <c r="J5270" s="72"/>
      <c r="K5270" s="18" t="str">
        <f t="shared" ca="1" si="0"/>
        <v>-</v>
      </c>
      <c r="L5270" s="19" t="e">
        <f>IF(G5270=#REF!,#REF!,"FALSO")</f>
        <v>#REF!</v>
      </c>
      <c r="M5270" s="75"/>
      <c r="N5270" s="76"/>
    </row>
    <row r="5271" spans="1:14" ht="15">
      <c r="A5271" s="80"/>
      <c r="B5271" s="81"/>
      <c r="C5271" s="69"/>
      <c r="D5271" s="69"/>
      <c r="E5271" s="69"/>
      <c r="F5271" s="69"/>
      <c r="G5271" s="82"/>
      <c r="H5271" s="78"/>
      <c r="I5271" s="28">
        <f ca="1">SUMIF('IMPORTBFT (ID)'!$A$3:$A$5000,$G$4:$G$7322,'IMPORTBFT (ID)'!$B$3:$B$5000)</f>
        <v>0</v>
      </c>
      <c r="J5271" s="72"/>
      <c r="K5271" s="18" t="str">
        <f t="shared" ca="1" si="0"/>
        <v>-</v>
      </c>
      <c r="L5271" s="19" t="e">
        <f>IF(G5271=#REF!,#REF!,"FALSO")</f>
        <v>#REF!</v>
      </c>
      <c r="M5271" s="75"/>
      <c r="N5271" s="76"/>
    </row>
    <row r="5272" spans="1:14" ht="15">
      <c r="A5272" s="80"/>
      <c r="B5272" s="81"/>
      <c r="C5272" s="69"/>
      <c r="D5272" s="69"/>
      <c r="E5272" s="69"/>
      <c r="F5272" s="69"/>
      <c r="G5272" s="82"/>
      <c r="H5272" s="78"/>
      <c r="I5272" s="28">
        <f ca="1">SUMIF('IMPORTBFT (ID)'!$A$3:$A$5000,$G$4:$G$7322,'IMPORTBFT (ID)'!$B$3:$B$5000)</f>
        <v>0</v>
      </c>
      <c r="J5272" s="72"/>
      <c r="K5272" s="18" t="str">
        <f t="shared" ca="1" si="0"/>
        <v>-</v>
      </c>
      <c r="L5272" s="19" t="e">
        <f>IF(G5272=#REF!,#REF!,"FALSO")</f>
        <v>#REF!</v>
      </c>
      <c r="M5272" s="75"/>
      <c r="N5272" s="76"/>
    </row>
    <row r="5273" spans="1:14" ht="15">
      <c r="A5273" s="80"/>
      <c r="B5273" s="81"/>
      <c r="C5273" s="69"/>
      <c r="D5273" s="69"/>
      <c r="E5273" s="69"/>
      <c r="F5273" s="69"/>
      <c r="G5273" s="82"/>
      <c r="H5273" s="78"/>
      <c r="I5273" s="28">
        <f ca="1">SUMIF('IMPORTBFT (ID)'!$A$3:$A$5000,$G$4:$G$7322,'IMPORTBFT (ID)'!$B$3:$B$5000)</f>
        <v>0</v>
      </c>
      <c r="J5273" s="72"/>
      <c r="K5273" s="18" t="str">
        <f t="shared" ca="1" si="0"/>
        <v>-</v>
      </c>
      <c r="L5273" s="19" t="e">
        <f>IF(G5273=#REF!,#REF!,"FALSO")</f>
        <v>#REF!</v>
      </c>
      <c r="M5273" s="75"/>
      <c r="N5273" s="76"/>
    </row>
    <row r="5274" spans="1:14" ht="15">
      <c r="A5274" s="80"/>
      <c r="B5274" s="81"/>
      <c r="C5274" s="69"/>
      <c r="D5274" s="69"/>
      <c r="E5274" s="69"/>
      <c r="F5274" s="69"/>
      <c r="G5274" s="82"/>
      <c r="H5274" s="78"/>
      <c r="I5274" s="28">
        <f ca="1">SUMIF('IMPORTBFT (ID)'!$A$3:$A$5000,$G$4:$G$7322,'IMPORTBFT (ID)'!$B$3:$B$5000)</f>
        <v>0</v>
      </c>
      <c r="J5274" s="72"/>
      <c r="K5274" s="18" t="str">
        <f t="shared" ca="1" si="0"/>
        <v>-</v>
      </c>
      <c r="L5274" s="19" t="e">
        <f>IF(G5274=#REF!,#REF!,"FALSO")</f>
        <v>#REF!</v>
      </c>
      <c r="M5274" s="75"/>
      <c r="N5274" s="76"/>
    </row>
    <row r="5275" spans="1:14" ht="15">
      <c r="A5275" s="80"/>
      <c r="B5275" s="81"/>
      <c r="C5275" s="69"/>
      <c r="D5275" s="69"/>
      <c r="E5275" s="69"/>
      <c r="F5275" s="69"/>
      <c r="G5275" s="82"/>
      <c r="H5275" s="78"/>
      <c r="I5275" s="28">
        <f ca="1">SUMIF('IMPORTBFT (ID)'!$A$3:$A$5000,$G$4:$G$7322,'IMPORTBFT (ID)'!$B$3:$B$5000)</f>
        <v>0</v>
      </c>
      <c r="J5275" s="72"/>
      <c r="K5275" s="18" t="str">
        <f t="shared" ca="1" si="0"/>
        <v>-</v>
      </c>
      <c r="L5275" s="19" t="e">
        <f>IF(G5275=#REF!,#REF!,"FALSO")</f>
        <v>#REF!</v>
      </c>
      <c r="M5275" s="75"/>
      <c r="N5275" s="76"/>
    </row>
    <row r="5276" spans="1:14" ht="15">
      <c r="A5276" s="80"/>
      <c r="B5276" s="81"/>
      <c r="C5276" s="69"/>
      <c r="D5276" s="69"/>
      <c r="E5276" s="69"/>
      <c r="F5276" s="69"/>
      <c r="G5276" s="82"/>
      <c r="H5276" s="78"/>
      <c r="I5276" s="28">
        <f ca="1">SUMIF('IMPORTBFT (ID)'!$A$3:$A$5000,$G$4:$G$7322,'IMPORTBFT (ID)'!$B$3:$B$5000)</f>
        <v>0</v>
      </c>
      <c r="J5276" s="72"/>
      <c r="K5276" s="18" t="str">
        <f t="shared" ca="1" si="0"/>
        <v>-</v>
      </c>
      <c r="L5276" s="19" t="e">
        <f>IF(G5276=#REF!,#REF!,"FALSO")</f>
        <v>#REF!</v>
      </c>
      <c r="M5276" s="75"/>
      <c r="N5276" s="76"/>
    </row>
    <row r="5277" spans="1:14" ht="15">
      <c r="A5277" s="80"/>
      <c r="B5277" s="81"/>
      <c r="C5277" s="69"/>
      <c r="D5277" s="69"/>
      <c r="E5277" s="69"/>
      <c r="F5277" s="69"/>
      <c r="G5277" s="82"/>
      <c r="H5277" s="78"/>
      <c r="I5277" s="28">
        <f ca="1">SUMIF('IMPORTBFT (ID)'!$A$3:$A$5000,$G$4:$G$7322,'IMPORTBFT (ID)'!$B$3:$B$5000)</f>
        <v>0</v>
      </c>
      <c r="J5277" s="72"/>
      <c r="K5277" s="18" t="str">
        <f t="shared" ca="1" si="0"/>
        <v>-</v>
      </c>
      <c r="L5277" s="19" t="e">
        <f>IF(G5277=#REF!,#REF!,"FALSO")</f>
        <v>#REF!</v>
      </c>
      <c r="M5277" s="75"/>
      <c r="N5277" s="76"/>
    </row>
    <row r="5278" spans="1:14" ht="15">
      <c r="A5278" s="80"/>
      <c r="B5278" s="81"/>
      <c r="C5278" s="69"/>
      <c r="D5278" s="69"/>
      <c r="E5278" s="69"/>
      <c r="F5278" s="69"/>
      <c r="G5278" s="82"/>
      <c r="H5278" s="78"/>
      <c r="I5278" s="28">
        <f ca="1">SUMIF('IMPORTBFT (ID)'!$A$3:$A$5000,$G$4:$G$7322,'IMPORTBFT (ID)'!$B$3:$B$5000)</f>
        <v>0</v>
      </c>
      <c r="J5278" s="72"/>
      <c r="K5278" s="18" t="str">
        <f t="shared" ca="1" si="0"/>
        <v>-</v>
      </c>
      <c r="L5278" s="19" t="e">
        <f>IF(G5278=#REF!,#REF!,"FALSO")</f>
        <v>#REF!</v>
      </c>
      <c r="M5278" s="75"/>
      <c r="N5278" s="76"/>
    </row>
    <row r="5279" spans="1:14" ht="15">
      <c r="A5279" s="80"/>
      <c r="B5279" s="81"/>
      <c r="C5279" s="69"/>
      <c r="D5279" s="69"/>
      <c r="E5279" s="69"/>
      <c r="F5279" s="69"/>
      <c r="G5279" s="82"/>
      <c r="H5279" s="78"/>
      <c r="I5279" s="28">
        <f ca="1">SUMIF('IMPORTBFT (ID)'!$A$3:$A$5000,$G$4:$G$7322,'IMPORTBFT (ID)'!$B$3:$B$5000)</f>
        <v>0</v>
      </c>
      <c r="J5279" s="72"/>
      <c r="K5279" s="18" t="str">
        <f t="shared" ca="1" si="0"/>
        <v>-</v>
      </c>
      <c r="L5279" s="19" t="e">
        <f>IF(G5279=#REF!,#REF!,"FALSO")</f>
        <v>#REF!</v>
      </c>
      <c r="M5279" s="75"/>
      <c r="N5279" s="76"/>
    </row>
    <row r="5280" spans="1:14" ht="15">
      <c r="A5280" s="80"/>
      <c r="B5280" s="81"/>
      <c r="C5280" s="69"/>
      <c r="D5280" s="69"/>
      <c r="E5280" s="69"/>
      <c r="F5280" s="69"/>
      <c r="G5280" s="82"/>
      <c r="H5280" s="78"/>
      <c r="I5280" s="28">
        <f ca="1">SUMIF('IMPORTBFT (ID)'!$A$3:$A$5000,$G$4:$G$7322,'IMPORTBFT (ID)'!$B$3:$B$5000)</f>
        <v>0</v>
      </c>
      <c r="J5280" s="72"/>
      <c r="K5280" s="18" t="str">
        <f t="shared" ca="1" si="0"/>
        <v>-</v>
      </c>
      <c r="L5280" s="19" t="e">
        <f>IF(G5280=#REF!,#REF!,"FALSO")</f>
        <v>#REF!</v>
      </c>
      <c r="M5280" s="75"/>
      <c r="N5280" s="76"/>
    </row>
    <row r="5281" spans="1:14" ht="15">
      <c r="A5281" s="80"/>
      <c r="B5281" s="81"/>
      <c r="C5281" s="69"/>
      <c r="D5281" s="69"/>
      <c r="E5281" s="69"/>
      <c r="F5281" s="69"/>
      <c r="G5281" s="82"/>
      <c r="H5281" s="78"/>
      <c r="I5281" s="28">
        <f ca="1">SUMIF('IMPORTBFT (ID)'!$A$3:$A$5000,$G$4:$G$7322,'IMPORTBFT (ID)'!$B$3:$B$5000)</f>
        <v>0</v>
      </c>
      <c r="J5281" s="72"/>
      <c r="K5281" s="18" t="str">
        <f t="shared" ca="1" si="0"/>
        <v>-</v>
      </c>
      <c r="L5281" s="19" t="e">
        <f>IF(G5281=#REF!,#REF!,"FALSO")</f>
        <v>#REF!</v>
      </c>
      <c r="M5281" s="75"/>
      <c r="N5281" s="76"/>
    </row>
    <row r="5282" spans="1:14" ht="15">
      <c r="A5282" s="80"/>
      <c r="B5282" s="81"/>
      <c r="C5282" s="69"/>
      <c r="D5282" s="69"/>
      <c r="E5282" s="69"/>
      <c r="F5282" s="69"/>
      <c r="G5282" s="82"/>
      <c r="H5282" s="78"/>
      <c r="I5282" s="28">
        <f ca="1">SUMIF('IMPORTBFT (ID)'!$A$3:$A$5000,$G$4:$G$7322,'IMPORTBFT (ID)'!$B$3:$B$5000)</f>
        <v>0</v>
      </c>
      <c r="J5282" s="72"/>
      <c r="K5282" s="18" t="str">
        <f t="shared" ca="1" si="0"/>
        <v>-</v>
      </c>
      <c r="L5282" s="19" t="e">
        <f>IF(G5282=#REF!,#REF!,"FALSO")</f>
        <v>#REF!</v>
      </c>
      <c r="M5282" s="75"/>
      <c r="N5282" s="76"/>
    </row>
    <row r="5283" spans="1:14" ht="15">
      <c r="A5283" s="80"/>
      <c r="B5283" s="81"/>
      <c r="C5283" s="69"/>
      <c r="D5283" s="69"/>
      <c r="E5283" s="69"/>
      <c r="F5283" s="69"/>
      <c r="G5283" s="82"/>
      <c r="H5283" s="78"/>
      <c r="I5283" s="28">
        <f ca="1">SUMIF('IMPORTBFT (ID)'!$A$3:$A$5000,$G$4:$G$7322,'IMPORTBFT (ID)'!$B$3:$B$5000)</f>
        <v>0</v>
      </c>
      <c r="J5283" s="72"/>
      <c r="K5283" s="18" t="str">
        <f t="shared" ca="1" si="0"/>
        <v>-</v>
      </c>
      <c r="L5283" s="19" t="e">
        <f>IF(G5283=#REF!,#REF!,"FALSO")</f>
        <v>#REF!</v>
      </c>
      <c r="M5283" s="75"/>
      <c r="N5283" s="76"/>
    </row>
    <row r="5284" spans="1:14" ht="15">
      <c r="A5284" s="80"/>
      <c r="B5284" s="81"/>
      <c r="C5284" s="69"/>
      <c r="D5284" s="69"/>
      <c r="E5284" s="69"/>
      <c r="F5284" s="69"/>
      <c r="G5284" s="82"/>
      <c r="H5284" s="78"/>
      <c r="I5284" s="28">
        <f ca="1">SUMIF('IMPORTBFT (ID)'!$A$3:$A$5000,$G$4:$G$7322,'IMPORTBFT (ID)'!$B$3:$B$5000)</f>
        <v>0</v>
      </c>
      <c r="J5284" s="72"/>
      <c r="K5284" s="18" t="str">
        <f t="shared" ca="1" si="0"/>
        <v>-</v>
      </c>
      <c r="L5284" s="19" t="e">
        <f>IF(G5284=#REF!,#REF!,"FALSO")</f>
        <v>#REF!</v>
      </c>
      <c r="M5284" s="75"/>
      <c r="N5284" s="76"/>
    </row>
    <row r="5285" spans="1:14" ht="15">
      <c r="A5285" s="80"/>
      <c r="B5285" s="81"/>
      <c r="C5285" s="69"/>
      <c r="D5285" s="69"/>
      <c r="E5285" s="69"/>
      <c r="F5285" s="69"/>
      <c r="G5285" s="82"/>
      <c r="H5285" s="78"/>
      <c r="I5285" s="28">
        <f ca="1">SUMIF('IMPORTBFT (ID)'!$A$3:$A$5000,$G$4:$G$7322,'IMPORTBFT (ID)'!$B$3:$B$5000)</f>
        <v>0</v>
      </c>
      <c r="J5285" s="72"/>
      <c r="K5285" s="18" t="str">
        <f t="shared" ca="1" si="0"/>
        <v>-</v>
      </c>
      <c r="L5285" s="19" t="e">
        <f>IF(G5285=#REF!,#REF!,"FALSO")</f>
        <v>#REF!</v>
      </c>
      <c r="M5285" s="75"/>
      <c r="N5285" s="76"/>
    </row>
    <row r="5286" spans="1:14" ht="15">
      <c r="A5286" s="80"/>
      <c r="B5286" s="81"/>
      <c r="C5286" s="69"/>
      <c r="D5286" s="69"/>
      <c r="E5286" s="69"/>
      <c r="F5286" s="69"/>
      <c r="G5286" s="82"/>
      <c r="H5286" s="78"/>
      <c r="I5286" s="28">
        <f ca="1">SUMIF('IMPORTBFT (ID)'!$A$3:$A$5000,$G$4:$G$7322,'IMPORTBFT (ID)'!$B$3:$B$5000)</f>
        <v>0</v>
      </c>
      <c r="J5286" s="72"/>
      <c r="K5286" s="18" t="str">
        <f t="shared" ca="1" si="0"/>
        <v>-</v>
      </c>
      <c r="L5286" s="19" t="e">
        <f>IF(G5286=#REF!,#REF!,"FALSO")</f>
        <v>#REF!</v>
      </c>
      <c r="M5286" s="75"/>
      <c r="N5286" s="76"/>
    </row>
    <row r="5287" spans="1:14" ht="15">
      <c r="A5287" s="80"/>
      <c r="B5287" s="81"/>
      <c r="C5287" s="69"/>
      <c r="D5287" s="69"/>
      <c r="E5287" s="69"/>
      <c r="F5287" s="69"/>
      <c r="G5287" s="82"/>
      <c r="H5287" s="78"/>
      <c r="I5287" s="28">
        <f ca="1">SUMIF('IMPORTBFT (ID)'!$A$3:$A$5000,$G$4:$G$7322,'IMPORTBFT (ID)'!$B$3:$B$5000)</f>
        <v>0</v>
      </c>
      <c r="J5287" s="72"/>
      <c r="K5287" s="18" t="str">
        <f t="shared" ca="1" si="0"/>
        <v>-</v>
      </c>
      <c r="L5287" s="19" t="e">
        <f>IF(G5287=#REF!,#REF!,"FALSO")</f>
        <v>#REF!</v>
      </c>
      <c r="M5287" s="75"/>
      <c r="N5287" s="76"/>
    </row>
    <row r="5288" spans="1:14" ht="15">
      <c r="A5288" s="80"/>
      <c r="B5288" s="81"/>
      <c r="C5288" s="69"/>
      <c r="D5288" s="69"/>
      <c r="E5288" s="69"/>
      <c r="F5288" s="69"/>
      <c r="G5288" s="82"/>
      <c r="H5288" s="78"/>
      <c r="I5288" s="28">
        <f ca="1">SUMIF('IMPORTBFT (ID)'!$A$3:$A$5000,$G$4:$G$7322,'IMPORTBFT (ID)'!$B$3:$B$5000)</f>
        <v>0</v>
      </c>
      <c r="J5288" s="72"/>
      <c r="K5288" s="18" t="str">
        <f t="shared" ca="1" si="0"/>
        <v>-</v>
      </c>
      <c r="L5288" s="19" t="e">
        <f>IF(G5288=#REF!,#REF!,"FALSO")</f>
        <v>#REF!</v>
      </c>
      <c r="M5288" s="75"/>
      <c r="N5288" s="76"/>
    </row>
    <row r="5289" spans="1:14" ht="15">
      <c r="A5289" s="80"/>
      <c r="B5289" s="81"/>
      <c r="C5289" s="69"/>
      <c r="D5289" s="69"/>
      <c r="E5289" s="69"/>
      <c r="F5289" s="69"/>
      <c r="G5289" s="82"/>
      <c r="H5289" s="78"/>
      <c r="I5289" s="28">
        <f ca="1">SUMIF('IMPORTBFT (ID)'!$A$3:$A$5000,$G$4:$G$7322,'IMPORTBFT (ID)'!$B$3:$B$5000)</f>
        <v>0</v>
      </c>
      <c r="J5289" s="72"/>
      <c r="K5289" s="18" t="str">
        <f t="shared" ca="1" si="0"/>
        <v>-</v>
      </c>
      <c r="L5289" s="19" t="e">
        <f>IF(G5289=#REF!,#REF!,"FALSO")</f>
        <v>#REF!</v>
      </c>
      <c r="M5289" s="75"/>
      <c r="N5289" s="76"/>
    </row>
    <row r="5290" spans="1:14" ht="15">
      <c r="A5290" s="80"/>
      <c r="B5290" s="81"/>
      <c r="C5290" s="69"/>
      <c r="D5290" s="69"/>
      <c r="E5290" s="69"/>
      <c r="F5290" s="69"/>
      <c r="G5290" s="82"/>
      <c r="H5290" s="78"/>
      <c r="I5290" s="28">
        <f ca="1">SUMIF('IMPORTBFT (ID)'!$A$3:$A$5000,$G$4:$G$7322,'IMPORTBFT (ID)'!$B$3:$B$5000)</f>
        <v>0</v>
      </c>
      <c r="J5290" s="72"/>
      <c r="K5290" s="18" t="str">
        <f t="shared" ca="1" si="0"/>
        <v>-</v>
      </c>
      <c r="L5290" s="19" t="e">
        <f>IF(G5290=#REF!,#REF!,"FALSO")</f>
        <v>#REF!</v>
      </c>
      <c r="M5290" s="75"/>
      <c r="N5290" s="76"/>
    </row>
    <row r="5291" spans="1:14" ht="15">
      <c r="A5291" s="80"/>
      <c r="B5291" s="81"/>
      <c r="C5291" s="69"/>
      <c r="D5291" s="69"/>
      <c r="E5291" s="69"/>
      <c r="F5291" s="69"/>
      <c r="G5291" s="82"/>
      <c r="H5291" s="78"/>
      <c r="I5291" s="28">
        <f ca="1">SUMIF('IMPORTBFT (ID)'!$A$3:$A$5000,$G$4:$G$7322,'IMPORTBFT (ID)'!$B$3:$B$5000)</f>
        <v>0</v>
      </c>
      <c r="J5291" s="72"/>
      <c r="K5291" s="18" t="str">
        <f t="shared" ca="1" si="0"/>
        <v>-</v>
      </c>
      <c r="L5291" s="19" t="e">
        <f>IF(G5291=#REF!,#REF!,"FALSO")</f>
        <v>#REF!</v>
      </c>
      <c r="M5291" s="75"/>
      <c r="N5291" s="76"/>
    </row>
    <row r="5292" spans="1:14" ht="15">
      <c r="A5292" s="80"/>
      <c r="B5292" s="81"/>
      <c r="C5292" s="69"/>
      <c r="D5292" s="69"/>
      <c r="E5292" s="69"/>
      <c r="F5292" s="69"/>
      <c r="G5292" s="82"/>
      <c r="H5292" s="78"/>
      <c r="I5292" s="28">
        <f ca="1">SUMIF('IMPORTBFT (ID)'!$A$3:$A$5000,$G$4:$G$7322,'IMPORTBFT (ID)'!$B$3:$B$5000)</f>
        <v>0</v>
      </c>
      <c r="J5292" s="72"/>
      <c r="K5292" s="18" t="str">
        <f t="shared" ca="1" si="0"/>
        <v>-</v>
      </c>
      <c r="L5292" s="19" t="e">
        <f>IF(G5292=#REF!,#REF!,"FALSO")</f>
        <v>#REF!</v>
      </c>
      <c r="M5292" s="75"/>
      <c r="N5292" s="76"/>
    </row>
    <row r="5293" spans="1:14" ht="15">
      <c r="A5293" s="80"/>
      <c r="B5293" s="81"/>
      <c r="C5293" s="69"/>
      <c r="D5293" s="69"/>
      <c r="E5293" s="69"/>
      <c r="F5293" s="69"/>
      <c r="G5293" s="82"/>
      <c r="H5293" s="78"/>
      <c r="I5293" s="28">
        <f ca="1">SUMIF('IMPORTBFT (ID)'!$A$3:$A$5000,$G$4:$G$7322,'IMPORTBFT (ID)'!$B$3:$B$5000)</f>
        <v>0</v>
      </c>
      <c r="J5293" s="72"/>
      <c r="K5293" s="18" t="str">
        <f t="shared" ca="1" si="0"/>
        <v>-</v>
      </c>
      <c r="L5293" s="19" t="e">
        <f>IF(G5293=#REF!,#REF!,"FALSO")</f>
        <v>#REF!</v>
      </c>
      <c r="M5293" s="75"/>
      <c r="N5293" s="76"/>
    </row>
    <row r="5294" spans="1:14" ht="15">
      <c r="A5294" s="80"/>
      <c r="B5294" s="81"/>
      <c r="C5294" s="69"/>
      <c r="D5294" s="69"/>
      <c r="E5294" s="69"/>
      <c r="F5294" s="69"/>
      <c r="G5294" s="82"/>
      <c r="H5294" s="78"/>
      <c r="I5294" s="28">
        <f ca="1">SUMIF('IMPORTBFT (ID)'!$A$3:$A$5000,$G$4:$G$7322,'IMPORTBFT (ID)'!$B$3:$B$5000)</f>
        <v>0</v>
      </c>
      <c r="J5294" s="72"/>
      <c r="K5294" s="18" t="str">
        <f t="shared" ca="1" si="0"/>
        <v>-</v>
      </c>
      <c r="L5294" s="19" t="e">
        <f>IF(G5294=#REF!,#REF!,"FALSO")</f>
        <v>#REF!</v>
      </c>
      <c r="M5294" s="75"/>
      <c r="N5294" s="76"/>
    </row>
    <row r="5295" spans="1:14" ht="15">
      <c r="A5295" s="80"/>
      <c r="B5295" s="81"/>
      <c r="C5295" s="69"/>
      <c r="D5295" s="69"/>
      <c r="E5295" s="69"/>
      <c r="F5295" s="69"/>
      <c r="G5295" s="82"/>
      <c r="H5295" s="78"/>
      <c r="I5295" s="28">
        <f ca="1">SUMIF('IMPORTBFT (ID)'!$A$3:$A$5000,$G$4:$G$7322,'IMPORTBFT (ID)'!$B$3:$B$5000)</f>
        <v>0</v>
      </c>
      <c r="J5295" s="72"/>
      <c r="K5295" s="18" t="str">
        <f t="shared" ca="1" si="0"/>
        <v>-</v>
      </c>
      <c r="L5295" s="19" t="e">
        <f>IF(G5295=#REF!,#REF!,"FALSO")</f>
        <v>#REF!</v>
      </c>
      <c r="M5295" s="75"/>
      <c r="N5295" s="76"/>
    </row>
    <row r="5296" spans="1:14" ht="15">
      <c r="A5296" s="80"/>
      <c r="B5296" s="81"/>
      <c r="C5296" s="69"/>
      <c r="D5296" s="69"/>
      <c r="E5296" s="69"/>
      <c r="F5296" s="69"/>
      <c r="G5296" s="82"/>
      <c r="H5296" s="78"/>
      <c r="I5296" s="28">
        <f ca="1">SUMIF('IMPORTBFT (ID)'!$A$3:$A$5000,$G$4:$G$7322,'IMPORTBFT (ID)'!$B$3:$B$5000)</f>
        <v>0</v>
      </c>
      <c r="J5296" s="72"/>
      <c r="K5296" s="18" t="str">
        <f t="shared" ca="1" si="0"/>
        <v>-</v>
      </c>
      <c r="L5296" s="19" t="e">
        <f>IF(G5296=#REF!,#REF!,"FALSO")</f>
        <v>#REF!</v>
      </c>
      <c r="M5296" s="75"/>
      <c r="N5296" s="76"/>
    </row>
    <row r="5297" spans="1:14" ht="15">
      <c r="A5297" s="80"/>
      <c r="B5297" s="81"/>
      <c r="C5297" s="69"/>
      <c r="D5297" s="69"/>
      <c r="E5297" s="69"/>
      <c r="F5297" s="69"/>
      <c r="G5297" s="82"/>
      <c r="H5297" s="78"/>
      <c r="I5297" s="28">
        <f ca="1">SUMIF('IMPORTBFT (ID)'!$A$3:$A$5000,$G$4:$G$7322,'IMPORTBFT (ID)'!$B$3:$B$5000)</f>
        <v>0</v>
      </c>
      <c r="J5297" s="72"/>
      <c r="K5297" s="18" t="str">
        <f t="shared" ca="1" si="0"/>
        <v>-</v>
      </c>
      <c r="L5297" s="19" t="e">
        <f>IF(G5297=#REF!,#REF!,"FALSO")</f>
        <v>#REF!</v>
      </c>
      <c r="M5297" s="75"/>
      <c r="N5297" s="76"/>
    </row>
    <row r="5298" spans="1:14" ht="15">
      <c r="A5298" s="80"/>
      <c r="B5298" s="81"/>
      <c r="C5298" s="69"/>
      <c r="D5298" s="69"/>
      <c r="E5298" s="69"/>
      <c r="F5298" s="69"/>
      <c r="G5298" s="82"/>
      <c r="H5298" s="78"/>
      <c r="I5298" s="28">
        <f ca="1">SUMIF('IMPORTBFT (ID)'!$A$3:$A$5000,$G$4:$G$7322,'IMPORTBFT (ID)'!$B$3:$B$5000)</f>
        <v>0</v>
      </c>
      <c r="J5298" s="72"/>
      <c r="K5298" s="18" t="str">
        <f t="shared" ca="1" si="0"/>
        <v>-</v>
      </c>
      <c r="L5298" s="19" t="e">
        <f>IF(G5298=#REF!,#REF!,"FALSO")</f>
        <v>#REF!</v>
      </c>
      <c r="M5298" s="75"/>
      <c r="N5298" s="76"/>
    </row>
    <row r="5299" spans="1:14" ht="15">
      <c r="A5299" s="80"/>
      <c r="B5299" s="81"/>
      <c r="C5299" s="69"/>
      <c r="D5299" s="69"/>
      <c r="E5299" s="69"/>
      <c r="F5299" s="69"/>
      <c r="G5299" s="82"/>
      <c r="H5299" s="78"/>
      <c r="I5299" s="28">
        <f ca="1">SUMIF('IMPORTBFT (ID)'!$A$3:$A$5000,$G$4:$G$7322,'IMPORTBFT (ID)'!$B$3:$B$5000)</f>
        <v>0</v>
      </c>
      <c r="J5299" s="72"/>
      <c r="K5299" s="18" t="str">
        <f t="shared" ca="1" si="0"/>
        <v>-</v>
      </c>
      <c r="L5299" s="19" t="e">
        <f>IF(G5299=#REF!,#REF!,"FALSO")</f>
        <v>#REF!</v>
      </c>
      <c r="M5299" s="75"/>
      <c r="N5299" s="76"/>
    </row>
    <row r="5300" spans="1:14" ht="15">
      <c r="A5300" s="80"/>
      <c r="B5300" s="81"/>
      <c r="C5300" s="69"/>
      <c r="D5300" s="69"/>
      <c r="E5300" s="69"/>
      <c r="F5300" s="69"/>
      <c r="G5300" s="82"/>
      <c r="H5300" s="78"/>
      <c r="I5300" s="28">
        <f ca="1">SUMIF('IMPORTBFT (ID)'!$A$3:$A$5000,$G$4:$G$7322,'IMPORTBFT (ID)'!$B$3:$B$5000)</f>
        <v>0</v>
      </c>
      <c r="J5300" s="72"/>
      <c r="K5300" s="18" t="str">
        <f t="shared" ca="1" si="0"/>
        <v>-</v>
      </c>
      <c r="L5300" s="19" t="e">
        <f>IF(G5300=#REF!,#REF!,"FALSO")</f>
        <v>#REF!</v>
      </c>
      <c r="M5300" s="75"/>
      <c r="N5300" s="76"/>
    </row>
    <row r="5301" spans="1:14" ht="15">
      <c r="A5301" s="80"/>
      <c r="B5301" s="81"/>
      <c r="C5301" s="69"/>
      <c r="D5301" s="69"/>
      <c r="E5301" s="69"/>
      <c r="F5301" s="69"/>
      <c r="G5301" s="82"/>
      <c r="H5301" s="78"/>
      <c r="I5301" s="28">
        <f ca="1">SUMIF('IMPORTBFT (ID)'!$A$3:$A$5000,$G$4:$G$7322,'IMPORTBFT (ID)'!$B$3:$B$5000)</f>
        <v>0</v>
      </c>
      <c r="J5301" s="72"/>
      <c r="K5301" s="18" t="str">
        <f t="shared" ca="1" si="0"/>
        <v>-</v>
      </c>
      <c r="L5301" s="19" t="e">
        <f>IF(G5301=#REF!,#REF!,"FALSO")</f>
        <v>#REF!</v>
      </c>
      <c r="M5301" s="75"/>
      <c r="N5301" s="76"/>
    </row>
    <row r="5302" spans="1:14" ht="15">
      <c r="A5302" s="80"/>
      <c r="B5302" s="81"/>
      <c r="C5302" s="69"/>
      <c r="D5302" s="69"/>
      <c r="E5302" s="69"/>
      <c r="F5302" s="69"/>
      <c r="G5302" s="82"/>
      <c r="H5302" s="78"/>
      <c r="I5302" s="28">
        <f ca="1">SUMIF('IMPORTBFT (ID)'!$A$3:$A$5000,$G$4:$G$7322,'IMPORTBFT (ID)'!$B$3:$B$5000)</f>
        <v>0</v>
      </c>
      <c r="J5302" s="72"/>
      <c r="K5302" s="18" t="str">
        <f t="shared" ca="1" si="0"/>
        <v>-</v>
      </c>
      <c r="L5302" s="19" t="e">
        <f>IF(G5302=#REF!,#REF!,"FALSO")</f>
        <v>#REF!</v>
      </c>
      <c r="M5302" s="75"/>
      <c r="N5302" s="76"/>
    </row>
    <row r="5303" spans="1:14" ht="15">
      <c r="A5303" s="80"/>
      <c r="B5303" s="81"/>
      <c r="C5303" s="69"/>
      <c r="D5303" s="69"/>
      <c r="E5303" s="69"/>
      <c r="F5303" s="69"/>
      <c r="G5303" s="82"/>
      <c r="H5303" s="78"/>
      <c r="I5303" s="28">
        <f ca="1">SUMIF('IMPORTBFT (ID)'!$A$3:$A$5000,$G$4:$G$7322,'IMPORTBFT (ID)'!$B$3:$B$5000)</f>
        <v>0</v>
      </c>
      <c r="J5303" s="72"/>
      <c r="K5303" s="18" t="str">
        <f t="shared" ca="1" si="0"/>
        <v>-</v>
      </c>
      <c r="L5303" s="19" t="e">
        <f>IF(G5303=#REF!,#REF!,"FALSO")</f>
        <v>#REF!</v>
      </c>
      <c r="M5303" s="75"/>
      <c r="N5303" s="76"/>
    </row>
    <row r="5304" spans="1:14" ht="15">
      <c r="A5304" s="80"/>
      <c r="B5304" s="81"/>
      <c r="C5304" s="69"/>
      <c r="D5304" s="69"/>
      <c r="E5304" s="69"/>
      <c r="F5304" s="69"/>
      <c r="G5304" s="82"/>
      <c r="H5304" s="78"/>
      <c r="I5304" s="28">
        <f ca="1">SUMIF('IMPORTBFT (ID)'!$A$3:$A$5000,$G$4:$G$7322,'IMPORTBFT (ID)'!$B$3:$B$5000)</f>
        <v>0</v>
      </c>
      <c r="J5304" s="72"/>
      <c r="K5304" s="18" t="str">
        <f t="shared" ca="1" si="0"/>
        <v>-</v>
      </c>
      <c r="L5304" s="19" t="e">
        <f>IF(G5304=#REF!,#REF!,"FALSO")</f>
        <v>#REF!</v>
      </c>
      <c r="M5304" s="75"/>
      <c r="N5304" s="76"/>
    </row>
    <row r="5305" spans="1:14" ht="15">
      <c r="A5305" s="80"/>
      <c r="B5305" s="81"/>
      <c r="C5305" s="69"/>
      <c r="D5305" s="69"/>
      <c r="E5305" s="69"/>
      <c r="F5305" s="69"/>
      <c r="G5305" s="82"/>
      <c r="H5305" s="78"/>
      <c r="I5305" s="28">
        <f ca="1">SUMIF('IMPORTBFT (ID)'!$A$3:$A$5000,$G$4:$G$7322,'IMPORTBFT (ID)'!$B$3:$B$5000)</f>
        <v>0</v>
      </c>
      <c r="J5305" s="72"/>
      <c r="K5305" s="18" t="str">
        <f t="shared" ca="1" si="0"/>
        <v>-</v>
      </c>
      <c r="L5305" s="19" t="e">
        <f>IF(G5305=#REF!,#REF!,"FALSO")</f>
        <v>#REF!</v>
      </c>
      <c r="M5305" s="75"/>
      <c r="N5305" s="76"/>
    </row>
    <row r="5306" spans="1:14" ht="15">
      <c r="A5306" s="80"/>
      <c r="B5306" s="81"/>
      <c r="C5306" s="69"/>
      <c r="D5306" s="69"/>
      <c r="E5306" s="69"/>
      <c r="F5306" s="69"/>
      <c r="G5306" s="82"/>
      <c r="H5306" s="78"/>
      <c r="I5306" s="28">
        <f ca="1">SUMIF('IMPORTBFT (ID)'!$A$3:$A$5000,$G$4:$G$7322,'IMPORTBFT (ID)'!$B$3:$B$5000)</f>
        <v>0</v>
      </c>
      <c r="J5306" s="72"/>
      <c r="K5306" s="18" t="str">
        <f t="shared" ca="1" si="0"/>
        <v>-</v>
      </c>
      <c r="L5306" s="19" t="e">
        <f>IF(G5306=#REF!,#REF!,"FALSO")</f>
        <v>#REF!</v>
      </c>
      <c r="M5306" s="75"/>
      <c r="N5306" s="76"/>
    </row>
    <row r="5307" spans="1:14" ht="15">
      <c r="A5307" s="80"/>
      <c r="B5307" s="81"/>
      <c r="C5307" s="69"/>
      <c r="D5307" s="69"/>
      <c r="E5307" s="69"/>
      <c r="F5307" s="69"/>
      <c r="G5307" s="82"/>
      <c r="H5307" s="78"/>
      <c r="I5307" s="28">
        <f ca="1">SUMIF('IMPORTBFT (ID)'!$A$3:$A$5000,$G$4:$G$7322,'IMPORTBFT (ID)'!$B$3:$B$5000)</f>
        <v>0</v>
      </c>
      <c r="J5307" s="72"/>
      <c r="K5307" s="18" t="str">
        <f t="shared" ca="1" si="0"/>
        <v>-</v>
      </c>
      <c r="L5307" s="19" t="e">
        <f>IF(G5307=#REF!,#REF!,"FALSO")</f>
        <v>#REF!</v>
      </c>
      <c r="M5307" s="75"/>
      <c r="N5307" s="76"/>
    </row>
    <row r="5308" spans="1:14" ht="15">
      <c r="A5308" s="80"/>
      <c r="B5308" s="81"/>
      <c r="C5308" s="69"/>
      <c r="D5308" s="69"/>
      <c r="E5308" s="69"/>
      <c r="F5308" s="69"/>
      <c r="G5308" s="82"/>
      <c r="H5308" s="78"/>
      <c r="I5308" s="28">
        <f ca="1">SUMIF('IMPORTBFT (ID)'!$A$3:$A$5000,$G$4:$G$7322,'IMPORTBFT (ID)'!$B$3:$B$5000)</f>
        <v>0</v>
      </c>
      <c r="J5308" s="72"/>
      <c r="K5308" s="18" t="str">
        <f t="shared" ca="1" si="0"/>
        <v>-</v>
      </c>
      <c r="L5308" s="19" t="e">
        <f>IF(G5308=#REF!,#REF!,"FALSO")</f>
        <v>#REF!</v>
      </c>
      <c r="M5308" s="75"/>
      <c r="N5308" s="76"/>
    </row>
    <row r="5309" spans="1:14" ht="15">
      <c r="A5309" s="80"/>
      <c r="B5309" s="81"/>
      <c r="C5309" s="69"/>
      <c r="D5309" s="69"/>
      <c r="E5309" s="69"/>
      <c r="F5309" s="69"/>
      <c r="G5309" s="82"/>
      <c r="H5309" s="78"/>
      <c r="I5309" s="28">
        <f ca="1">SUMIF('IMPORTBFT (ID)'!$A$3:$A$5000,$G$4:$G$7322,'IMPORTBFT (ID)'!$B$3:$B$5000)</f>
        <v>0</v>
      </c>
      <c r="J5309" s="72"/>
      <c r="K5309" s="18" t="str">
        <f t="shared" ca="1" si="0"/>
        <v>-</v>
      </c>
      <c r="L5309" s="19" t="e">
        <f>IF(G5309=#REF!,#REF!,"FALSO")</f>
        <v>#REF!</v>
      </c>
      <c r="M5309" s="75"/>
      <c r="N5309" s="76"/>
    </row>
    <row r="5310" spans="1:14" ht="15">
      <c r="A5310" s="80"/>
      <c r="B5310" s="81"/>
      <c r="C5310" s="69"/>
      <c r="D5310" s="69"/>
      <c r="E5310" s="69"/>
      <c r="F5310" s="69"/>
      <c r="G5310" s="82"/>
      <c r="H5310" s="78"/>
      <c r="I5310" s="28">
        <f ca="1">SUMIF('IMPORTBFT (ID)'!$A$3:$A$5000,$G$4:$G$7322,'IMPORTBFT (ID)'!$B$3:$B$5000)</f>
        <v>0</v>
      </c>
      <c r="J5310" s="72"/>
      <c r="K5310" s="18" t="str">
        <f t="shared" ca="1" si="0"/>
        <v>-</v>
      </c>
      <c r="L5310" s="19" t="e">
        <f>IF(G5310=#REF!,#REF!,"FALSO")</f>
        <v>#REF!</v>
      </c>
      <c r="M5310" s="75"/>
      <c r="N5310" s="76"/>
    </row>
    <row r="5311" spans="1:14" ht="15">
      <c r="A5311" s="80"/>
      <c r="B5311" s="81"/>
      <c r="C5311" s="69"/>
      <c r="D5311" s="69"/>
      <c r="E5311" s="69"/>
      <c r="F5311" s="69"/>
      <c r="G5311" s="82"/>
      <c r="H5311" s="78"/>
      <c r="I5311" s="28">
        <f ca="1">SUMIF('IMPORTBFT (ID)'!$A$3:$A$5000,$G$4:$G$7322,'IMPORTBFT (ID)'!$B$3:$B$5000)</f>
        <v>0</v>
      </c>
      <c r="J5311" s="72"/>
      <c r="K5311" s="18" t="str">
        <f t="shared" ca="1" si="0"/>
        <v>-</v>
      </c>
      <c r="L5311" s="19" t="e">
        <f>IF(G5311=#REF!,#REF!,"FALSO")</f>
        <v>#REF!</v>
      </c>
      <c r="M5311" s="75"/>
      <c r="N5311" s="76"/>
    </row>
    <row r="5312" spans="1:14" ht="15">
      <c r="A5312" s="80"/>
      <c r="B5312" s="81"/>
      <c r="C5312" s="69"/>
      <c r="D5312" s="69"/>
      <c r="E5312" s="69"/>
      <c r="F5312" s="69"/>
      <c r="G5312" s="82"/>
      <c r="H5312" s="78"/>
      <c r="I5312" s="28">
        <f ca="1">SUMIF('IMPORTBFT (ID)'!$A$3:$A$5000,$G$4:$G$7322,'IMPORTBFT (ID)'!$B$3:$B$5000)</f>
        <v>0</v>
      </c>
      <c r="J5312" s="72"/>
      <c r="K5312" s="18" t="str">
        <f t="shared" ca="1" si="0"/>
        <v>-</v>
      </c>
      <c r="L5312" s="19" t="e">
        <f>IF(G5312=#REF!,#REF!,"FALSO")</f>
        <v>#REF!</v>
      </c>
      <c r="M5312" s="75"/>
      <c r="N5312" s="76"/>
    </row>
    <row r="5313" spans="1:14" ht="15">
      <c r="A5313" s="80"/>
      <c r="B5313" s="81"/>
      <c r="C5313" s="69"/>
      <c r="D5313" s="69"/>
      <c r="E5313" s="69"/>
      <c r="F5313" s="69"/>
      <c r="G5313" s="82"/>
      <c r="H5313" s="78"/>
      <c r="I5313" s="28">
        <f ca="1">SUMIF('IMPORTBFT (ID)'!$A$3:$A$5000,$G$4:$G$7322,'IMPORTBFT (ID)'!$B$3:$B$5000)</f>
        <v>0</v>
      </c>
      <c r="J5313" s="72"/>
      <c r="K5313" s="18" t="str">
        <f t="shared" ca="1" si="0"/>
        <v>-</v>
      </c>
      <c r="L5313" s="19" t="e">
        <f>IF(G5313=#REF!,#REF!,"FALSO")</f>
        <v>#REF!</v>
      </c>
      <c r="M5313" s="75"/>
      <c r="N5313" s="76"/>
    </row>
    <row r="5314" spans="1:14" ht="15">
      <c r="A5314" s="80"/>
      <c r="B5314" s="81"/>
      <c r="C5314" s="69"/>
      <c r="D5314" s="69"/>
      <c r="E5314" s="69"/>
      <c r="F5314" s="69"/>
      <c r="G5314" s="82"/>
      <c r="H5314" s="78"/>
      <c r="I5314" s="28">
        <f ca="1">SUMIF('IMPORTBFT (ID)'!$A$3:$A$5000,$G$4:$G$7322,'IMPORTBFT (ID)'!$B$3:$B$5000)</f>
        <v>0</v>
      </c>
      <c r="J5314" s="72"/>
      <c r="K5314" s="18" t="str">
        <f t="shared" ca="1" si="0"/>
        <v>-</v>
      </c>
      <c r="L5314" s="19" t="e">
        <f>IF(G5314=#REF!,#REF!,"FALSO")</f>
        <v>#REF!</v>
      </c>
      <c r="M5314" s="75"/>
      <c r="N5314" s="76"/>
    </row>
    <row r="5315" spans="1:14" ht="15">
      <c r="A5315" s="80"/>
      <c r="B5315" s="81"/>
      <c r="C5315" s="69"/>
      <c r="D5315" s="69"/>
      <c r="E5315" s="69"/>
      <c r="F5315" s="69"/>
      <c r="G5315" s="82"/>
      <c r="H5315" s="78"/>
      <c r="I5315" s="28">
        <f ca="1">SUMIF('IMPORTBFT (ID)'!$A$3:$A$5000,$G$4:$G$7322,'IMPORTBFT (ID)'!$B$3:$B$5000)</f>
        <v>0</v>
      </c>
      <c r="J5315" s="72"/>
      <c r="K5315" s="18" t="str">
        <f t="shared" ca="1" si="0"/>
        <v>-</v>
      </c>
      <c r="L5315" s="19" t="e">
        <f>IF(G5315=#REF!,#REF!,"FALSO")</f>
        <v>#REF!</v>
      </c>
      <c r="M5315" s="75"/>
      <c r="N5315" s="76"/>
    </row>
    <row r="5316" spans="1:14" ht="15">
      <c r="A5316" s="80"/>
      <c r="B5316" s="81"/>
      <c r="C5316" s="69"/>
      <c r="D5316" s="69"/>
      <c r="E5316" s="69"/>
      <c r="F5316" s="69"/>
      <c r="G5316" s="82"/>
      <c r="H5316" s="78"/>
      <c r="I5316" s="28">
        <f ca="1">SUMIF('IMPORTBFT (ID)'!$A$3:$A$5000,$G$4:$G$7322,'IMPORTBFT (ID)'!$B$3:$B$5000)</f>
        <v>0</v>
      </c>
      <c r="J5316" s="72"/>
      <c r="K5316" s="18" t="str">
        <f t="shared" ca="1" si="0"/>
        <v>-</v>
      </c>
      <c r="L5316" s="19" t="e">
        <f>IF(G5316=#REF!,#REF!,"FALSO")</f>
        <v>#REF!</v>
      </c>
      <c r="M5316" s="75"/>
      <c r="N5316" s="76"/>
    </row>
    <row r="5317" spans="1:14" ht="15">
      <c r="A5317" s="80"/>
      <c r="B5317" s="81"/>
      <c r="C5317" s="69"/>
      <c r="D5317" s="69"/>
      <c r="E5317" s="69"/>
      <c r="F5317" s="69"/>
      <c r="G5317" s="82"/>
      <c r="H5317" s="78"/>
      <c r="I5317" s="28">
        <f ca="1">SUMIF('IMPORTBFT (ID)'!$A$3:$A$5000,$G$4:$G$7322,'IMPORTBFT (ID)'!$B$3:$B$5000)</f>
        <v>0</v>
      </c>
      <c r="J5317" s="72"/>
      <c r="K5317" s="18" t="str">
        <f t="shared" ca="1" si="0"/>
        <v>-</v>
      </c>
      <c r="L5317" s="19" t="e">
        <f>IF(G5317=#REF!,#REF!,"FALSO")</f>
        <v>#REF!</v>
      </c>
      <c r="M5317" s="75"/>
      <c r="N5317" s="76"/>
    </row>
    <row r="5318" spans="1:14" ht="15">
      <c r="A5318" s="80"/>
      <c r="B5318" s="81"/>
      <c r="C5318" s="69"/>
      <c r="D5318" s="69"/>
      <c r="E5318" s="69"/>
      <c r="F5318" s="69"/>
      <c r="G5318" s="82"/>
      <c r="H5318" s="78"/>
      <c r="I5318" s="28">
        <f ca="1">SUMIF('IMPORTBFT (ID)'!$A$3:$A$5000,$G$4:$G$7322,'IMPORTBFT (ID)'!$B$3:$B$5000)</f>
        <v>0</v>
      </c>
      <c r="J5318" s="72"/>
      <c r="K5318" s="18" t="str">
        <f t="shared" ca="1" si="0"/>
        <v>-</v>
      </c>
      <c r="L5318" s="19" t="e">
        <f>IF(G5318=#REF!,#REF!,"FALSO")</f>
        <v>#REF!</v>
      </c>
      <c r="M5318" s="75"/>
      <c r="N5318" s="76"/>
    </row>
    <row r="5319" spans="1:14" ht="15">
      <c r="A5319" s="80"/>
      <c r="B5319" s="81"/>
      <c r="C5319" s="69"/>
      <c r="D5319" s="69"/>
      <c r="E5319" s="69"/>
      <c r="F5319" s="69"/>
      <c r="G5319" s="82"/>
      <c r="H5319" s="78"/>
      <c r="I5319" s="28">
        <f ca="1">SUMIF('IMPORTBFT (ID)'!$A$3:$A$5000,$G$4:$G$7322,'IMPORTBFT (ID)'!$B$3:$B$5000)</f>
        <v>0</v>
      </c>
      <c r="J5319" s="72"/>
      <c r="K5319" s="18" t="str">
        <f t="shared" ca="1" si="0"/>
        <v>-</v>
      </c>
      <c r="L5319" s="19" t="e">
        <f>IF(G5319=#REF!,#REF!,"FALSO")</f>
        <v>#REF!</v>
      </c>
      <c r="M5319" s="75"/>
      <c r="N5319" s="76"/>
    </row>
    <row r="5320" spans="1:14" ht="15">
      <c r="A5320" s="80"/>
      <c r="B5320" s="81"/>
      <c r="C5320" s="69"/>
      <c r="D5320" s="69"/>
      <c r="E5320" s="69"/>
      <c r="F5320" s="69"/>
      <c r="G5320" s="82"/>
      <c r="H5320" s="78"/>
      <c r="I5320" s="28">
        <f ca="1">SUMIF('IMPORTBFT (ID)'!$A$3:$A$5000,$G$4:$G$7322,'IMPORTBFT (ID)'!$B$3:$B$5000)</f>
        <v>0</v>
      </c>
      <c r="J5320" s="72"/>
      <c r="K5320" s="18" t="str">
        <f t="shared" ca="1" si="0"/>
        <v>-</v>
      </c>
      <c r="L5320" s="19" t="e">
        <f>IF(G5320=#REF!,#REF!,"FALSO")</f>
        <v>#REF!</v>
      </c>
      <c r="M5320" s="75"/>
      <c r="N5320" s="76"/>
    </row>
    <row r="5321" spans="1:14" ht="15">
      <c r="A5321" s="80"/>
      <c r="B5321" s="81"/>
      <c r="C5321" s="69"/>
      <c r="D5321" s="69"/>
      <c r="E5321" s="69"/>
      <c r="F5321" s="69"/>
      <c r="G5321" s="82"/>
      <c r="H5321" s="78"/>
      <c r="I5321" s="28">
        <f ca="1">SUMIF('IMPORTBFT (ID)'!$A$3:$A$5000,$G$4:$G$7322,'IMPORTBFT (ID)'!$B$3:$B$5000)</f>
        <v>0</v>
      </c>
      <c r="J5321" s="72"/>
      <c r="K5321" s="18" t="str">
        <f t="shared" ca="1" si="0"/>
        <v>-</v>
      </c>
      <c r="L5321" s="19" t="e">
        <f>IF(G5321=#REF!,#REF!,"FALSO")</f>
        <v>#REF!</v>
      </c>
      <c r="M5321" s="75"/>
      <c r="N5321" s="76"/>
    </row>
    <row r="5322" spans="1:14" ht="15">
      <c r="A5322" s="80"/>
      <c r="B5322" s="81"/>
      <c r="C5322" s="69"/>
      <c r="D5322" s="69"/>
      <c r="E5322" s="69"/>
      <c r="F5322" s="69"/>
      <c r="G5322" s="82"/>
      <c r="H5322" s="78"/>
      <c r="I5322" s="28">
        <f ca="1">SUMIF('IMPORTBFT (ID)'!$A$3:$A$5000,$G$4:$G$7322,'IMPORTBFT (ID)'!$B$3:$B$5000)</f>
        <v>0</v>
      </c>
      <c r="J5322" s="72"/>
      <c r="K5322" s="18" t="str">
        <f t="shared" ca="1" si="0"/>
        <v>-</v>
      </c>
      <c r="L5322" s="19" t="e">
        <f>IF(G5322=#REF!,#REF!,"FALSO")</f>
        <v>#REF!</v>
      </c>
      <c r="M5322" s="75"/>
      <c r="N5322" s="76"/>
    </row>
    <row r="5323" spans="1:14" ht="15">
      <c r="A5323" s="80"/>
      <c r="B5323" s="81"/>
      <c r="C5323" s="69"/>
      <c r="D5323" s="69"/>
      <c r="E5323" s="69"/>
      <c r="F5323" s="69"/>
      <c r="G5323" s="82"/>
      <c r="H5323" s="78"/>
      <c r="I5323" s="28">
        <f ca="1">SUMIF('IMPORTBFT (ID)'!$A$3:$A$5000,$G$4:$G$7322,'IMPORTBFT (ID)'!$B$3:$B$5000)</f>
        <v>0</v>
      </c>
      <c r="J5323" s="72"/>
      <c r="K5323" s="18" t="str">
        <f t="shared" ca="1" si="0"/>
        <v>-</v>
      </c>
      <c r="L5323" s="19" t="e">
        <f>IF(G5323=#REF!,#REF!,"FALSO")</f>
        <v>#REF!</v>
      </c>
      <c r="M5323" s="75"/>
      <c r="N5323" s="76"/>
    </row>
    <row r="5324" spans="1:14" ht="15">
      <c r="A5324" s="80"/>
      <c r="B5324" s="81"/>
      <c r="C5324" s="69"/>
      <c r="D5324" s="69"/>
      <c r="E5324" s="69"/>
      <c r="F5324" s="69"/>
      <c r="G5324" s="82"/>
      <c r="H5324" s="78"/>
      <c r="I5324" s="28">
        <f ca="1">SUMIF('IMPORTBFT (ID)'!$A$3:$A$5000,$G$4:$G$7322,'IMPORTBFT (ID)'!$B$3:$B$5000)</f>
        <v>0</v>
      </c>
      <c r="J5324" s="72"/>
      <c r="K5324" s="18" t="str">
        <f t="shared" ca="1" si="0"/>
        <v>-</v>
      </c>
      <c r="L5324" s="19" t="e">
        <f>IF(G5324=#REF!,#REF!,"FALSO")</f>
        <v>#REF!</v>
      </c>
      <c r="M5324" s="75"/>
      <c r="N5324" s="76"/>
    </row>
    <row r="5325" spans="1:14" ht="15">
      <c r="A5325" s="80"/>
      <c r="B5325" s="81"/>
      <c r="C5325" s="69"/>
      <c r="D5325" s="69"/>
      <c r="E5325" s="69"/>
      <c r="F5325" s="69"/>
      <c r="G5325" s="82"/>
      <c r="H5325" s="78"/>
      <c r="I5325" s="28">
        <f ca="1">SUMIF('IMPORTBFT (ID)'!$A$3:$A$5000,$G$4:$G$7322,'IMPORTBFT (ID)'!$B$3:$B$5000)</f>
        <v>0</v>
      </c>
      <c r="J5325" s="72"/>
      <c r="K5325" s="18" t="str">
        <f t="shared" ca="1" si="0"/>
        <v>-</v>
      </c>
      <c r="L5325" s="19" t="e">
        <f>IF(G5325=#REF!,#REF!,"FALSO")</f>
        <v>#REF!</v>
      </c>
      <c r="M5325" s="75"/>
      <c r="N5325" s="76"/>
    </row>
    <row r="5326" spans="1:14" ht="15">
      <c r="A5326" s="80"/>
      <c r="B5326" s="81"/>
      <c r="C5326" s="69"/>
      <c r="D5326" s="69"/>
      <c r="E5326" s="69"/>
      <c r="F5326" s="69"/>
      <c r="G5326" s="82"/>
      <c r="H5326" s="78"/>
      <c r="I5326" s="28">
        <f ca="1">SUMIF('IMPORTBFT (ID)'!$A$3:$A$5000,$G$4:$G$7322,'IMPORTBFT (ID)'!$B$3:$B$5000)</f>
        <v>0</v>
      </c>
      <c r="J5326" s="72"/>
      <c r="K5326" s="18" t="str">
        <f t="shared" ca="1" si="0"/>
        <v>-</v>
      </c>
      <c r="L5326" s="19" t="e">
        <f>IF(G5326=#REF!,#REF!,"FALSO")</f>
        <v>#REF!</v>
      </c>
      <c r="M5326" s="75"/>
      <c r="N5326" s="76"/>
    </row>
    <row r="5327" spans="1:14" ht="15">
      <c r="A5327" s="80"/>
      <c r="B5327" s="81"/>
      <c r="C5327" s="69"/>
      <c r="D5327" s="69"/>
      <c r="E5327" s="69"/>
      <c r="F5327" s="69"/>
      <c r="G5327" s="82"/>
      <c r="H5327" s="78"/>
      <c r="I5327" s="28">
        <f ca="1">SUMIF('IMPORTBFT (ID)'!$A$3:$A$5000,$G$4:$G$7322,'IMPORTBFT (ID)'!$B$3:$B$5000)</f>
        <v>0</v>
      </c>
      <c r="J5327" s="72"/>
      <c r="K5327" s="18" t="str">
        <f t="shared" ca="1" si="0"/>
        <v>-</v>
      </c>
      <c r="L5327" s="19" t="e">
        <f>IF(G5327=#REF!,#REF!,"FALSO")</f>
        <v>#REF!</v>
      </c>
      <c r="M5327" s="75"/>
      <c r="N5327" s="76"/>
    </row>
    <row r="5328" spans="1:14" ht="15">
      <c r="A5328" s="80"/>
      <c r="B5328" s="81"/>
      <c r="C5328" s="69"/>
      <c r="D5328" s="69"/>
      <c r="E5328" s="69"/>
      <c r="F5328" s="69"/>
      <c r="G5328" s="82"/>
      <c r="H5328" s="78"/>
      <c r="I5328" s="28">
        <f ca="1">SUMIF('IMPORTBFT (ID)'!$A$3:$A$5000,$G$4:$G$7322,'IMPORTBFT (ID)'!$B$3:$B$5000)</f>
        <v>0</v>
      </c>
      <c r="J5328" s="72"/>
      <c r="K5328" s="18" t="str">
        <f t="shared" ca="1" si="0"/>
        <v>-</v>
      </c>
      <c r="L5328" s="19" t="e">
        <f>IF(G5328=#REF!,#REF!,"FALSO")</f>
        <v>#REF!</v>
      </c>
      <c r="M5328" s="75"/>
      <c r="N5328" s="76"/>
    </row>
    <row r="5329" spans="1:14" ht="15">
      <c r="A5329" s="80"/>
      <c r="B5329" s="81"/>
      <c r="C5329" s="69"/>
      <c r="D5329" s="69"/>
      <c r="E5329" s="69"/>
      <c r="F5329" s="69"/>
      <c r="G5329" s="82"/>
      <c r="H5329" s="78"/>
      <c r="I5329" s="28">
        <f ca="1">SUMIF('IMPORTBFT (ID)'!$A$3:$A$5000,$G$4:$G$7322,'IMPORTBFT (ID)'!$B$3:$B$5000)</f>
        <v>0</v>
      </c>
      <c r="J5329" s="72"/>
      <c r="K5329" s="18" t="str">
        <f t="shared" ca="1" si="0"/>
        <v>-</v>
      </c>
      <c r="L5329" s="19" t="e">
        <f>IF(G5329=#REF!,#REF!,"FALSO")</f>
        <v>#REF!</v>
      </c>
      <c r="M5329" s="75"/>
      <c r="N5329" s="76"/>
    </row>
    <row r="5330" spans="1:14" ht="15">
      <c r="A5330" s="80"/>
      <c r="B5330" s="81"/>
      <c r="C5330" s="69"/>
      <c r="D5330" s="69"/>
      <c r="E5330" s="69"/>
      <c r="F5330" s="69"/>
      <c r="G5330" s="82"/>
      <c r="H5330" s="78"/>
      <c r="I5330" s="28">
        <f ca="1">SUMIF('IMPORTBFT (ID)'!$A$3:$A$5000,$G$4:$G$7322,'IMPORTBFT (ID)'!$B$3:$B$5000)</f>
        <v>0</v>
      </c>
      <c r="J5330" s="72"/>
      <c r="K5330" s="18" t="str">
        <f t="shared" ca="1" si="0"/>
        <v>-</v>
      </c>
      <c r="L5330" s="19" t="e">
        <f>IF(G5330=#REF!,#REF!,"FALSO")</f>
        <v>#REF!</v>
      </c>
      <c r="M5330" s="75"/>
      <c r="N5330" s="76"/>
    </row>
    <row r="5331" spans="1:14" ht="15">
      <c r="A5331" s="80"/>
      <c r="B5331" s="81"/>
      <c r="C5331" s="69"/>
      <c r="D5331" s="69"/>
      <c r="E5331" s="69"/>
      <c r="F5331" s="69"/>
      <c r="G5331" s="82"/>
      <c r="H5331" s="78"/>
      <c r="I5331" s="28">
        <f ca="1">SUMIF('IMPORTBFT (ID)'!$A$3:$A$5000,$G$4:$G$7322,'IMPORTBFT (ID)'!$B$3:$B$5000)</f>
        <v>0</v>
      </c>
      <c r="J5331" s="72"/>
      <c r="K5331" s="18" t="str">
        <f t="shared" ca="1" si="0"/>
        <v>-</v>
      </c>
      <c r="L5331" s="19" t="e">
        <f>IF(G5331=#REF!,#REF!,"FALSO")</f>
        <v>#REF!</v>
      </c>
      <c r="M5331" s="75"/>
      <c r="N5331" s="76"/>
    </row>
    <row r="5332" spans="1:14" ht="15">
      <c r="A5332" s="80"/>
      <c r="B5332" s="81"/>
      <c r="C5332" s="69"/>
      <c r="D5332" s="69"/>
      <c r="E5332" s="69"/>
      <c r="F5332" s="69"/>
      <c r="G5332" s="82"/>
      <c r="H5332" s="78"/>
      <c r="I5332" s="28">
        <f ca="1">SUMIF('IMPORTBFT (ID)'!$A$3:$A$5000,$G$4:$G$7322,'IMPORTBFT (ID)'!$B$3:$B$5000)</f>
        <v>0</v>
      </c>
      <c r="J5332" s="72"/>
      <c r="K5332" s="18" t="str">
        <f t="shared" ca="1" si="0"/>
        <v>-</v>
      </c>
      <c r="L5332" s="19" t="e">
        <f>IF(G5332=#REF!,#REF!,"FALSO")</f>
        <v>#REF!</v>
      </c>
      <c r="M5332" s="75"/>
      <c r="N5332" s="76"/>
    </row>
    <row r="5333" spans="1:14" ht="15">
      <c r="A5333" s="80"/>
      <c r="B5333" s="81"/>
      <c r="C5333" s="69"/>
      <c r="D5333" s="69"/>
      <c r="E5333" s="69"/>
      <c r="F5333" s="69"/>
      <c r="G5333" s="82"/>
      <c r="H5333" s="78"/>
      <c r="I5333" s="28">
        <f ca="1">SUMIF('IMPORTBFT (ID)'!$A$3:$A$5000,$G$4:$G$7322,'IMPORTBFT (ID)'!$B$3:$B$5000)</f>
        <v>0</v>
      </c>
      <c r="J5333" s="72"/>
      <c r="K5333" s="18" t="str">
        <f t="shared" ca="1" si="0"/>
        <v>-</v>
      </c>
      <c r="L5333" s="19" t="e">
        <f>IF(G5333=#REF!,#REF!,"FALSO")</f>
        <v>#REF!</v>
      </c>
      <c r="M5333" s="75"/>
      <c r="N5333" s="76"/>
    </row>
    <row r="5334" spans="1:14" ht="15">
      <c r="A5334" s="80"/>
      <c r="B5334" s="81"/>
      <c r="C5334" s="69"/>
      <c r="D5334" s="69"/>
      <c r="E5334" s="69"/>
      <c r="F5334" s="69"/>
      <c r="G5334" s="82"/>
      <c r="H5334" s="78"/>
      <c r="I5334" s="28">
        <f ca="1">SUMIF('IMPORTBFT (ID)'!$A$3:$A$5000,$G$4:$G$7322,'IMPORTBFT (ID)'!$B$3:$B$5000)</f>
        <v>0</v>
      </c>
      <c r="J5334" s="72"/>
      <c r="K5334" s="18" t="str">
        <f t="shared" ca="1" si="0"/>
        <v>-</v>
      </c>
      <c r="L5334" s="19" t="e">
        <f>IF(G5334=#REF!,#REF!,"FALSO")</f>
        <v>#REF!</v>
      </c>
      <c r="M5334" s="75"/>
      <c r="N5334" s="76"/>
    </row>
    <row r="5335" spans="1:14" ht="15">
      <c r="A5335" s="80"/>
      <c r="B5335" s="81"/>
      <c r="C5335" s="69"/>
      <c r="D5335" s="69"/>
      <c r="E5335" s="69"/>
      <c r="F5335" s="69"/>
      <c r="G5335" s="82"/>
      <c r="H5335" s="78"/>
      <c r="I5335" s="28">
        <f ca="1">SUMIF('IMPORTBFT (ID)'!$A$3:$A$5000,$G$4:$G$7322,'IMPORTBFT (ID)'!$B$3:$B$5000)</f>
        <v>0</v>
      </c>
      <c r="J5335" s="72"/>
      <c r="K5335" s="18" t="str">
        <f t="shared" ca="1" si="0"/>
        <v>-</v>
      </c>
      <c r="L5335" s="19" t="e">
        <f>IF(G5335=#REF!,#REF!,"FALSO")</f>
        <v>#REF!</v>
      </c>
      <c r="M5335" s="75"/>
      <c r="N5335" s="76"/>
    </row>
    <row r="5336" spans="1:14" ht="15">
      <c r="A5336" s="80"/>
      <c r="B5336" s="81"/>
      <c r="C5336" s="69"/>
      <c r="D5336" s="69"/>
      <c r="E5336" s="69"/>
      <c r="F5336" s="69"/>
      <c r="G5336" s="82"/>
      <c r="H5336" s="78"/>
      <c r="I5336" s="28">
        <f ca="1">SUMIF('IMPORTBFT (ID)'!$A$3:$A$5000,$G$4:$G$7322,'IMPORTBFT (ID)'!$B$3:$B$5000)</f>
        <v>0</v>
      </c>
      <c r="J5336" s="72"/>
      <c r="K5336" s="18" t="str">
        <f t="shared" ca="1" si="0"/>
        <v>-</v>
      </c>
      <c r="L5336" s="19" t="e">
        <f>IF(G5336=#REF!,#REF!,"FALSO")</f>
        <v>#REF!</v>
      </c>
      <c r="M5336" s="75"/>
      <c r="N5336" s="76"/>
    </row>
    <row r="5337" spans="1:14" ht="15">
      <c r="A5337" s="80"/>
      <c r="B5337" s="81"/>
      <c r="C5337" s="69"/>
      <c r="D5337" s="69"/>
      <c r="E5337" s="69"/>
      <c r="F5337" s="69"/>
      <c r="G5337" s="82"/>
      <c r="H5337" s="78"/>
      <c r="I5337" s="28">
        <f ca="1">SUMIF('IMPORTBFT (ID)'!$A$3:$A$5000,$G$4:$G$7322,'IMPORTBFT (ID)'!$B$3:$B$5000)</f>
        <v>0</v>
      </c>
      <c r="J5337" s="72"/>
      <c r="K5337" s="18" t="str">
        <f t="shared" ca="1" si="0"/>
        <v>-</v>
      </c>
      <c r="L5337" s="19" t="e">
        <f>IF(G5337=#REF!,#REF!,"FALSO")</f>
        <v>#REF!</v>
      </c>
      <c r="M5337" s="75"/>
      <c r="N5337" s="76"/>
    </row>
    <row r="5338" spans="1:14" ht="15">
      <c r="A5338" s="80"/>
      <c r="B5338" s="81"/>
      <c r="C5338" s="69"/>
      <c r="D5338" s="69"/>
      <c r="E5338" s="69"/>
      <c r="F5338" s="69"/>
      <c r="G5338" s="82"/>
      <c r="H5338" s="78"/>
      <c r="I5338" s="28">
        <f ca="1">SUMIF('IMPORTBFT (ID)'!$A$3:$A$5000,$G$4:$G$7322,'IMPORTBFT (ID)'!$B$3:$B$5000)</f>
        <v>0</v>
      </c>
      <c r="J5338" s="72"/>
      <c r="K5338" s="18" t="str">
        <f t="shared" ca="1" si="0"/>
        <v>-</v>
      </c>
      <c r="L5338" s="19" t="e">
        <f>IF(G5338=#REF!,#REF!,"FALSO")</f>
        <v>#REF!</v>
      </c>
      <c r="M5338" s="75"/>
      <c r="N5338" s="76"/>
    </row>
    <row r="5339" spans="1:14" ht="15">
      <c r="A5339" s="80"/>
      <c r="B5339" s="81"/>
      <c r="C5339" s="69"/>
      <c r="D5339" s="69"/>
      <c r="E5339" s="69"/>
      <c r="F5339" s="69"/>
      <c r="G5339" s="82"/>
      <c r="H5339" s="78"/>
      <c r="I5339" s="28">
        <f ca="1">SUMIF('IMPORTBFT (ID)'!$A$3:$A$5000,$G$4:$G$7322,'IMPORTBFT (ID)'!$B$3:$B$5000)</f>
        <v>0</v>
      </c>
      <c r="J5339" s="72"/>
      <c r="K5339" s="18" t="str">
        <f t="shared" ca="1" si="0"/>
        <v>-</v>
      </c>
      <c r="L5339" s="19" t="e">
        <f>IF(G5339=#REF!,#REF!,"FALSO")</f>
        <v>#REF!</v>
      </c>
      <c r="M5339" s="75"/>
      <c r="N5339" s="76"/>
    </row>
    <row r="5340" spans="1:14" ht="15">
      <c r="A5340" s="80"/>
      <c r="B5340" s="81"/>
      <c r="C5340" s="69"/>
      <c r="D5340" s="69"/>
      <c r="E5340" s="69"/>
      <c r="F5340" s="69"/>
      <c r="G5340" s="82"/>
      <c r="H5340" s="78"/>
      <c r="I5340" s="28">
        <f ca="1">SUMIF('IMPORTBFT (ID)'!$A$3:$A$5000,$G$4:$G$7322,'IMPORTBFT (ID)'!$B$3:$B$5000)</f>
        <v>0</v>
      </c>
      <c r="J5340" s="72"/>
      <c r="K5340" s="18" t="str">
        <f t="shared" ca="1" si="0"/>
        <v>-</v>
      </c>
      <c r="L5340" s="19" t="e">
        <f>IF(G5340=#REF!,#REF!,"FALSO")</f>
        <v>#REF!</v>
      </c>
      <c r="M5340" s="75"/>
      <c r="N5340" s="76"/>
    </row>
    <row r="5341" spans="1:14" ht="15">
      <c r="A5341" s="80"/>
      <c r="B5341" s="81"/>
      <c r="C5341" s="69"/>
      <c r="D5341" s="69"/>
      <c r="E5341" s="69"/>
      <c r="F5341" s="69"/>
      <c r="G5341" s="82"/>
      <c r="H5341" s="78"/>
      <c r="I5341" s="28">
        <f ca="1">SUMIF('IMPORTBFT (ID)'!$A$3:$A$5000,$G$4:$G$7322,'IMPORTBFT (ID)'!$B$3:$B$5000)</f>
        <v>0</v>
      </c>
      <c r="J5341" s="72"/>
      <c r="K5341" s="18" t="str">
        <f t="shared" ca="1" si="0"/>
        <v>-</v>
      </c>
      <c r="L5341" s="19" t="e">
        <f>IF(G5341=#REF!,#REF!,"FALSO")</f>
        <v>#REF!</v>
      </c>
      <c r="M5341" s="75"/>
      <c r="N5341" s="76"/>
    </row>
    <row r="5342" spans="1:14" ht="15">
      <c r="A5342" s="80"/>
      <c r="B5342" s="81"/>
      <c r="C5342" s="69"/>
      <c r="D5342" s="69"/>
      <c r="E5342" s="69"/>
      <c r="F5342" s="69"/>
      <c r="G5342" s="82"/>
      <c r="H5342" s="78"/>
      <c r="I5342" s="28">
        <f ca="1">SUMIF('IMPORTBFT (ID)'!$A$3:$A$5000,$G$4:$G$7322,'IMPORTBFT (ID)'!$B$3:$B$5000)</f>
        <v>0</v>
      </c>
      <c r="J5342" s="72"/>
      <c r="K5342" s="18" t="str">
        <f t="shared" ca="1" si="0"/>
        <v>-</v>
      </c>
      <c r="L5342" s="19" t="e">
        <f>IF(G5342=#REF!,#REF!,"FALSO")</f>
        <v>#REF!</v>
      </c>
      <c r="M5342" s="75"/>
      <c r="N5342" s="76"/>
    </row>
    <row r="5343" spans="1:14" ht="15">
      <c r="A5343" s="80"/>
      <c r="B5343" s="81"/>
      <c r="C5343" s="69"/>
      <c r="D5343" s="69"/>
      <c r="E5343" s="69"/>
      <c r="F5343" s="69"/>
      <c r="G5343" s="82"/>
      <c r="H5343" s="78"/>
      <c r="I5343" s="28">
        <f ca="1">SUMIF('IMPORTBFT (ID)'!$A$3:$A$5000,$G$4:$G$7322,'IMPORTBFT (ID)'!$B$3:$B$5000)</f>
        <v>0</v>
      </c>
      <c r="J5343" s="72"/>
      <c r="K5343" s="18" t="str">
        <f t="shared" ca="1" si="0"/>
        <v>-</v>
      </c>
      <c r="L5343" s="19" t="e">
        <f>IF(G5343=#REF!,#REF!,"FALSO")</f>
        <v>#REF!</v>
      </c>
      <c r="M5343" s="75"/>
      <c r="N5343" s="76"/>
    </row>
    <row r="5344" spans="1:14" ht="15">
      <c r="A5344" s="80"/>
      <c r="B5344" s="81"/>
      <c r="C5344" s="69"/>
      <c r="D5344" s="69"/>
      <c r="E5344" s="69"/>
      <c r="F5344" s="69"/>
      <c r="G5344" s="82"/>
      <c r="H5344" s="78"/>
      <c r="I5344" s="28">
        <f ca="1">SUMIF('IMPORTBFT (ID)'!$A$3:$A$5000,$G$4:$G$7322,'IMPORTBFT (ID)'!$B$3:$B$5000)</f>
        <v>0</v>
      </c>
      <c r="J5344" s="72"/>
      <c r="K5344" s="18" t="str">
        <f t="shared" ca="1" si="0"/>
        <v>-</v>
      </c>
      <c r="L5344" s="19" t="e">
        <f>IF(G5344=#REF!,#REF!,"FALSO")</f>
        <v>#REF!</v>
      </c>
      <c r="M5344" s="75"/>
      <c r="N5344" s="76"/>
    </row>
    <row r="5345" spans="1:14" ht="15">
      <c r="A5345" s="80"/>
      <c r="B5345" s="81"/>
      <c r="C5345" s="69"/>
      <c r="D5345" s="69"/>
      <c r="E5345" s="69"/>
      <c r="F5345" s="69"/>
      <c r="G5345" s="82"/>
      <c r="H5345" s="78"/>
      <c r="I5345" s="28">
        <f ca="1">SUMIF('IMPORTBFT (ID)'!$A$3:$A$5000,$G$4:$G$7322,'IMPORTBFT (ID)'!$B$3:$B$5000)</f>
        <v>0</v>
      </c>
      <c r="J5345" s="72"/>
      <c r="K5345" s="18" t="str">
        <f t="shared" ca="1" si="0"/>
        <v>-</v>
      </c>
      <c r="L5345" s="19" t="e">
        <f>IF(G5345=#REF!,#REF!,"FALSO")</f>
        <v>#REF!</v>
      </c>
      <c r="M5345" s="75"/>
      <c r="N5345" s="76"/>
    </row>
    <row r="5346" spans="1:14" ht="15">
      <c r="A5346" s="80"/>
      <c r="B5346" s="81"/>
      <c r="C5346" s="69"/>
      <c r="D5346" s="69"/>
      <c r="E5346" s="69"/>
      <c r="F5346" s="69"/>
      <c r="G5346" s="82"/>
      <c r="H5346" s="78"/>
      <c r="I5346" s="28">
        <f ca="1">SUMIF('IMPORTBFT (ID)'!$A$3:$A$5000,$G$4:$G$7322,'IMPORTBFT (ID)'!$B$3:$B$5000)</f>
        <v>0</v>
      </c>
      <c r="J5346" s="72"/>
      <c r="K5346" s="18" t="str">
        <f t="shared" ca="1" si="0"/>
        <v>-</v>
      </c>
      <c r="L5346" s="19" t="e">
        <f>IF(G5346=#REF!,#REF!,"FALSO")</f>
        <v>#REF!</v>
      </c>
      <c r="M5346" s="75"/>
      <c r="N5346" s="76"/>
    </row>
    <row r="5347" spans="1:14" ht="15">
      <c r="A5347" s="80"/>
      <c r="B5347" s="81"/>
      <c r="C5347" s="69"/>
      <c r="D5347" s="69"/>
      <c r="E5347" s="69"/>
      <c r="F5347" s="69"/>
      <c r="G5347" s="82"/>
      <c r="H5347" s="78"/>
      <c r="I5347" s="28">
        <f ca="1">SUMIF('IMPORTBFT (ID)'!$A$3:$A$5000,$G$4:$G$7322,'IMPORTBFT (ID)'!$B$3:$B$5000)</f>
        <v>0</v>
      </c>
      <c r="J5347" s="72"/>
      <c r="K5347" s="18" t="str">
        <f t="shared" ca="1" si="0"/>
        <v>-</v>
      </c>
      <c r="L5347" s="19" t="e">
        <f>IF(G5347=#REF!,#REF!,"FALSO")</f>
        <v>#REF!</v>
      </c>
      <c r="M5347" s="75"/>
      <c r="N5347" s="76"/>
    </row>
    <row r="5348" spans="1:14" ht="15">
      <c r="A5348" s="80"/>
      <c r="B5348" s="81"/>
      <c r="C5348" s="69"/>
      <c r="D5348" s="69"/>
      <c r="E5348" s="69"/>
      <c r="F5348" s="69"/>
      <c r="G5348" s="82"/>
      <c r="H5348" s="78"/>
      <c r="I5348" s="28">
        <f ca="1">SUMIF('IMPORTBFT (ID)'!$A$3:$A$5000,$G$4:$G$7322,'IMPORTBFT (ID)'!$B$3:$B$5000)</f>
        <v>0</v>
      </c>
      <c r="J5348" s="72"/>
      <c r="K5348" s="18" t="str">
        <f t="shared" ca="1" si="0"/>
        <v>-</v>
      </c>
      <c r="L5348" s="19" t="e">
        <f>IF(G5348=#REF!,#REF!,"FALSO")</f>
        <v>#REF!</v>
      </c>
      <c r="M5348" s="75"/>
      <c r="N5348" s="76"/>
    </row>
    <row r="5349" spans="1:14" ht="15">
      <c r="A5349" s="80"/>
      <c r="B5349" s="81"/>
      <c r="C5349" s="69"/>
      <c r="D5349" s="69"/>
      <c r="E5349" s="69"/>
      <c r="F5349" s="69"/>
      <c r="G5349" s="82"/>
      <c r="H5349" s="78"/>
      <c r="I5349" s="28">
        <f ca="1">SUMIF('IMPORTBFT (ID)'!$A$3:$A$5000,$G$4:$G$7322,'IMPORTBFT (ID)'!$B$3:$B$5000)</f>
        <v>0</v>
      </c>
      <c r="J5349" s="72"/>
      <c r="K5349" s="18" t="str">
        <f t="shared" ca="1" si="0"/>
        <v>-</v>
      </c>
      <c r="L5349" s="19" t="e">
        <f>IF(G5349=#REF!,#REF!,"FALSO")</f>
        <v>#REF!</v>
      </c>
      <c r="M5349" s="75"/>
      <c r="N5349" s="76"/>
    </row>
    <row r="5350" spans="1:14" ht="15">
      <c r="A5350" s="80"/>
      <c r="B5350" s="81"/>
      <c r="C5350" s="69"/>
      <c r="D5350" s="69"/>
      <c r="E5350" s="69"/>
      <c r="F5350" s="69"/>
      <c r="G5350" s="82"/>
      <c r="H5350" s="78"/>
      <c r="I5350" s="28">
        <f ca="1">SUMIF('IMPORTBFT (ID)'!$A$3:$A$5000,$G$4:$G$7322,'IMPORTBFT (ID)'!$B$3:$B$5000)</f>
        <v>0</v>
      </c>
      <c r="J5350" s="72"/>
      <c r="K5350" s="18" t="str">
        <f t="shared" ca="1" si="0"/>
        <v>-</v>
      </c>
      <c r="L5350" s="19" t="e">
        <f>IF(G5350=#REF!,#REF!,"FALSO")</f>
        <v>#REF!</v>
      </c>
      <c r="M5350" s="75"/>
      <c r="N5350" s="76"/>
    </row>
    <row r="5351" spans="1:14" ht="15">
      <c r="A5351" s="80"/>
      <c r="B5351" s="81"/>
      <c r="C5351" s="69"/>
      <c r="D5351" s="69"/>
      <c r="E5351" s="69"/>
      <c r="F5351" s="69"/>
      <c r="G5351" s="82"/>
      <c r="H5351" s="78"/>
      <c r="I5351" s="28">
        <f ca="1">SUMIF('IMPORTBFT (ID)'!$A$3:$A$5000,$G$4:$G$7322,'IMPORTBFT (ID)'!$B$3:$B$5000)</f>
        <v>0</v>
      </c>
      <c r="J5351" s="72"/>
      <c r="K5351" s="18" t="str">
        <f t="shared" ca="1" si="0"/>
        <v>-</v>
      </c>
      <c r="L5351" s="19" t="e">
        <f>IF(G5351=#REF!,#REF!,"FALSO")</f>
        <v>#REF!</v>
      </c>
      <c r="M5351" s="75"/>
      <c r="N5351" s="76"/>
    </row>
    <row r="5352" spans="1:14" ht="15">
      <c r="A5352" s="80"/>
      <c r="B5352" s="81"/>
      <c r="C5352" s="69"/>
      <c r="D5352" s="69"/>
      <c r="E5352" s="69"/>
      <c r="F5352" s="69"/>
      <c r="G5352" s="82"/>
      <c r="H5352" s="78"/>
      <c r="I5352" s="28">
        <f ca="1">SUMIF('IMPORTBFT (ID)'!$A$3:$A$5000,$G$4:$G$7322,'IMPORTBFT (ID)'!$B$3:$B$5000)</f>
        <v>0</v>
      </c>
      <c r="J5352" s="72"/>
      <c r="K5352" s="18" t="str">
        <f t="shared" ca="1" si="0"/>
        <v>-</v>
      </c>
      <c r="L5352" s="19" t="e">
        <f>IF(G5352=#REF!,#REF!,"FALSO")</f>
        <v>#REF!</v>
      </c>
      <c r="M5352" s="75"/>
      <c r="N5352" s="76"/>
    </row>
    <row r="5353" spans="1:14" ht="15">
      <c r="A5353" s="80"/>
      <c r="B5353" s="81"/>
      <c r="C5353" s="69"/>
      <c r="D5353" s="69"/>
      <c r="E5353" s="69"/>
      <c r="F5353" s="69"/>
      <c r="G5353" s="82"/>
      <c r="H5353" s="78"/>
      <c r="I5353" s="28">
        <f ca="1">SUMIF('IMPORTBFT (ID)'!$A$3:$A$5000,$G$4:$G$7322,'IMPORTBFT (ID)'!$B$3:$B$5000)</f>
        <v>0</v>
      </c>
      <c r="J5353" s="72"/>
      <c r="K5353" s="18" t="str">
        <f t="shared" ca="1" si="0"/>
        <v>-</v>
      </c>
      <c r="L5353" s="19" t="e">
        <f>IF(G5353=#REF!,#REF!,"FALSO")</f>
        <v>#REF!</v>
      </c>
      <c r="M5353" s="75"/>
      <c r="N5353" s="76"/>
    </row>
    <row r="5354" spans="1:14" ht="15">
      <c r="A5354" s="80"/>
      <c r="B5354" s="81"/>
      <c r="C5354" s="69"/>
      <c r="D5354" s="69"/>
      <c r="E5354" s="69"/>
      <c r="F5354" s="69"/>
      <c r="G5354" s="82"/>
      <c r="H5354" s="78"/>
      <c r="I5354" s="28">
        <f ca="1">SUMIF('IMPORTBFT (ID)'!$A$3:$A$5000,$G$4:$G$7322,'IMPORTBFT (ID)'!$B$3:$B$5000)</f>
        <v>0</v>
      </c>
      <c r="J5354" s="72"/>
      <c r="K5354" s="18" t="str">
        <f t="shared" ca="1" si="0"/>
        <v>-</v>
      </c>
      <c r="L5354" s="19" t="e">
        <f>IF(G5354=#REF!,#REF!,"FALSO")</f>
        <v>#REF!</v>
      </c>
      <c r="M5354" s="75"/>
      <c r="N5354" s="76"/>
    </row>
    <row r="5355" spans="1:14" ht="15">
      <c r="A5355" s="80"/>
      <c r="B5355" s="81"/>
      <c r="C5355" s="69"/>
      <c r="D5355" s="69"/>
      <c r="E5355" s="69"/>
      <c r="F5355" s="69"/>
      <c r="G5355" s="82"/>
      <c r="H5355" s="78"/>
      <c r="I5355" s="28">
        <f ca="1">SUMIF('IMPORTBFT (ID)'!$A$3:$A$5000,$G$4:$G$7322,'IMPORTBFT (ID)'!$B$3:$B$5000)</f>
        <v>0</v>
      </c>
      <c r="J5355" s="72"/>
      <c r="K5355" s="18" t="str">
        <f t="shared" ca="1" si="0"/>
        <v>-</v>
      </c>
      <c r="L5355" s="19" t="e">
        <f>IF(G5355=#REF!,#REF!,"FALSO")</f>
        <v>#REF!</v>
      </c>
      <c r="M5355" s="75"/>
      <c r="N5355" s="76"/>
    </row>
    <row r="5356" spans="1:14" ht="15">
      <c r="A5356" s="80"/>
      <c r="B5356" s="81"/>
      <c r="C5356" s="69"/>
      <c r="D5356" s="69"/>
      <c r="E5356" s="69"/>
      <c r="F5356" s="69"/>
      <c r="G5356" s="82"/>
      <c r="H5356" s="78"/>
      <c r="I5356" s="28">
        <f ca="1">SUMIF('IMPORTBFT (ID)'!$A$3:$A$5000,$G$4:$G$7322,'IMPORTBFT (ID)'!$B$3:$B$5000)</f>
        <v>0</v>
      </c>
      <c r="J5356" s="72"/>
      <c r="K5356" s="18" t="str">
        <f t="shared" ca="1" si="0"/>
        <v>-</v>
      </c>
      <c r="L5356" s="19" t="e">
        <f>IF(G5356=#REF!,#REF!,"FALSO")</f>
        <v>#REF!</v>
      </c>
      <c r="M5356" s="75"/>
      <c r="N5356" s="76"/>
    </row>
    <row r="5357" spans="1:14" ht="15">
      <c r="A5357" s="80"/>
      <c r="B5357" s="81"/>
      <c r="C5357" s="69"/>
      <c r="D5357" s="69"/>
      <c r="E5357" s="69"/>
      <c r="F5357" s="69"/>
      <c r="G5357" s="82"/>
      <c r="H5357" s="78"/>
      <c r="I5357" s="28">
        <f ca="1">SUMIF('IMPORTBFT (ID)'!$A$3:$A$5000,$G$4:$G$7322,'IMPORTBFT (ID)'!$B$3:$B$5000)</f>
        <v>0</v>
      </c>
      <c r="J5357" s="72"/>
      <c r="K5357" s="18" t="str">
        <f t="shared" ca="1" si="0"/>
        <v>-</v>
      </c>
      <c r="L5357" s="19" t="e">
        <f>IF(G5357=#REF!,#REF!,"FALSO")</f>
        <v>#REF!</v>
      </c>
      <c r="M5357" s="75"/>
      <c r="N5357" s="76"/>
    </row>
    <row r="5358" spans="1:14" ht="15">
      <c r="A5358" s="80"/>
      <c r="B5358" s="81"/>
      <c r="C5358" s="69"/>
      <c r="D5358" s="69"/>
      <c r="E5358" s="69"/>
      <c r="F5358" s="69"/>
      <c r="G5358" s="82"/>
      <c r="H5358" s="78"/>
      <c r="I5358" s="28">
        <f ca="1">SUMIF('IMPORTBFT (ID)'!$A$3:$A$5000,$G$4:$G$7322,'IMPORTBFT (ID)'!$B$3:$B$5000)</f>
        <v>0</v>
      </c>
      <c r="J5358" s="72"/>
      <c r="K5358" s="18" t="str">
        <f t="shared" ca="1" si="0"/>
        <v>-</v>
      </c>
      <c r="L5358" s="19" t="e">
        <f>IF(G5358=#REF!,#REF!,"FALSO")</f>
        <v>#REF!</v>
      </c>
      <c r="M5358" s="75"/>
      <c r="N5358" s="76"/>
    </row>
    <row r="5359" spans="1:14" ht="15">
      <c r="A5359" s="80"/>
      <c r="B5359" s="81"/>
      <c r="C5359" s="69"/>
      <c r="D5359" s="69"/>
      <c r="E5359" s="69"/>
      <c r="F5359" s="69"/>
      <c r="G5359" s="82"/>
      <c r="H5359" s="78"/>
      <c r="I5359" s="28">
        <f ca="1">SUMIF('IMPORTBFT (ID)'!$A$3:$A$5000,$G$4:$G$7322,'IMPORTBFT (ID)'!$B$3:$B$5000)</f>
        <v>0</v>
      </c>
      <c r="J5359" s="72"/>
      <c r="K5359" s="18" t="str">
        <f t="shared" ca="1" si="0"/>
        <v>-</v>
      </c>
      <c r="L5359" s="19" t="e">
        <f>IF(G5359=#REF!,#REF!,"FALSO")</f>
        <v>#REF!</v>
      </c>
      <c r="M5359" s="75"/>
      <c r="N5359" s="76"/>
    </row>
    <row r="5360" spans="1:14" ht="15">
      <c r="A5360" s="80"/>
      <c r="B5360" s="81"/>
      <c r="C5360" s="69"/>
      <c r="D5360" s="69"/>
      <c r="E5360" s="69"/>
      <c r="F5360" s="69"/>
      <c r="G5360" s="82"/>
      <c r="H5360" s="78"/>
      <c r="I5360" s="28">
        <f ca="1">SUMIF('IMPORTBFT (ID)'!$A$3:$A$5000,$G$4:$G$7322,'IMPORTBFT (ID)'!$B$3:$B$5000)</f>
        <v>0</v>
      </c>
      <c r="J5360" s="72"/>
      <c r="K5360" s="18" t="str">
        <f t="shared" ca="1" si="0"/>
        <v>-</v>
      </c>
      <c r="L5360" s="19" t="e">
        <f>IF(G5360=#REF!,#REF!,"FALSO")</f>
        <v>#REF!</v>
      </c>
      <c r="M5360" s="75"/>
      <c r="N5360" s="76"/>
    </row>
    <row r="5361" spans="1:14" ht="15">
      <c r="A5361" s="80"/>
      <c r="B5361" s="81"/>
      <c r="C5361" s="69"/>
      <c r="D5361" s="69"/>
      <c r="E5361" s="69"/>
      <c r="F5361" s="69"/>
      <c r="G5361" s="82"/>
      <c r="H5361" s="78"/>
      <c r="I5361" s="28">
        <f ca="1">SUMIF('IMPORTBFT (ID)'!$A$3:$A$5000,$G$4:$G$7322,'IMPORTBFT (ID)'!$B$3:$B$5000)</f>
        <v>0</v>
      </c>
      <c r="J5361" s="72"/>
      <c r="K5361" s="18" t="str">
        <f t="shared" ca="1" si="0"/>
        <v>-</v>
      </c>
      <c r="L5361" s="19" t="e">
        <f>IF(G5361=#REF!,#REF!,"FALSO")</f>
        <v>#REF!</v>
      </c>
      <c r="M5361" s="75"/>
      <c r="N5361" s="76"/>
    </row>
    <row r="5362" spans="1:14" ht="15">
      <c r="A5362" s="80"/>
      <c r="B5362" s="81"/>
      <c r="C5362" s="69"/>
      <c r="D5362" s="69"/>
      <c r="E5362" s="69"/>
      <c r="F5362" s="69"/>
      <c r="G5362" s="82"/>
      <c r="H5362" s="78"/>
      <c r="I5362" s="28">
        <f ca="1">SUMIF('IMPORTBFT (ID)'!$A$3:$A$5000,$G$4:$G$7322,'IMPORTBFT (ID)'!$B$3:$B$5000)</f>
        <v>0</v>
      </c>
      <c r="J5362" s="72"/>
      <c r="K5362" s="18" t="str">
        <f t="shared" ca="1" si="0"/>
        <v>-</v>
      </c>
      <c r="L5362" s="19" t="e">
        <f>IF(G5362=#REF!,#REF!,"FALSO")</f>
        <v>#REF!</v>
      </c>
      <c r="M5362" s="75"/>
      <c r="N5362" s="76"/>
    </row>
    <row r="5363" spans="1:14" ht="15">
      <c r="A5363" s="80"/>
      <c r="B5363" s="81"/>
      <c r="C5363" s="69"/>
      <c r="D5363" s="69"/>
      <c r="E5363" s="69"/>
      <c r="F5363" s="69"/>
      <c r="G5363" s="82"/>
      <c r="H5363" s="78"/>
      <c r="I5363" s="28">
        <f ca="1">SUMIF('IMPORTBFT (ID)'!$A$3:$A$5000,$G$4:$G$7322,'IMPORTBFT (ID)'!$B$3:$B$5000)</f>
        <v>0</v>
      </c>
      <c r="J5363" s="72"/>
      <c r="K5363" s="18" t="str">
        <f t="shared" ca="1" si="0"/>
        <v>-</v>
      </c>
      <c r="L5363" s="19" t="e">
        <f>IF(G5363=#REF!,#REF!,"FALSO")</f>
        <v>#REF!</v>
      </c>
      <c r="M5363" s="75"/>
      <c r="N5363" s="76"/>
    </row>
    <row r="5364" spans="1:14" ht="15">
      <c r="A5364" s="80"/>
      <c r="B5364" s="81"/>
      <c r="C5364" s="69"/>
      <c r="D5364" s="69"/>
      <c r="E5364" s="69"/>
      <c r="F5364" s="69"/>
      <c r="G5364" s="82"/>
      <c r="H5364" s="78"/>
      <c r="I5364" s="28">
        <f ca="1">SUMIF('IMPORTBFT (ID)'!$A$3:$A$5000,$G$4:$G$7322,'IMPORTBFT (ID)'!$B$3:$B$5000)</f>
        <v>0</v>
      </c>
      <c r="J5364" s="72"/>
      <c r="K5364" s="18" t="str">
        <f t="shared" ca="1" si="0"/>
        <v>-</v>
      </c>
      <c r="L5364" s="19" t="e">
        <f>IF(G5364=#REF!,#REF!,"FALSO")</f>
        <v>#REF!</v>
      </c>
      <c r="M5364" s="75"/>
      <c r="N5364" s="76"/>
    </row>
    <row r="5365" spans="1:14" ht="15">
      <c r="A5365" s="80"/>
      <c r="B5365" s="81"/>
      <c r="C5365" s="69"/>
      <c r="D5365" s="69"/>
      <c r="E5365" s="69"/>
      <c r="F5365" s="69"/>
      <c r="G5365" s="82"/>
      <c r="H5365" s="78"/>
      <c r="I5365" s="28">
        <f ca="1">SUMIF('IMPORTBFT (ID)'!$A$3:$A$5000,$G$4:$G$7322,'IMPORTBFT (ID)'!$B$3:$B$5000)</f>
        <v>0</v>
      </c>
      <c r="J5365" s="72"/>
      <c r="K5365" s="18" t="str">
        <f t="shared" ca="1" si="0"/>
        <v>-</v>
      </c>
      <c r="L5365" s="19" t="e">
        <f>IF(G5365=#REF!,#REF!,"FALSO")</f>
        <v>#REF!</v>
      </c>
      <c r="M5365" s="75"/>
      <c r="N5365" s="76"/>
    </row>
    <row r="5366" spans="1:14" ht="15">
      <c r="A5366" s="80"/>
      <c r="B5366" s="81"/>
      <c r="C5366" s="69"/>
      <c r="D5366" s="69"/>
      <c r="E5366" s="69"/>
      <c r="F5366" s="69"/>
      <c r="G5366" s="82"/>
      <c r="H5366" s="78"/>
      <c r="I5366" s="28">
        <f ca="1">SUMIF('IMPORTBFT (ID)'!$A$3:$A$5000,$G$4:$G$7322,'IMPORTBFT (ID)'!$B$3:$B$5000)</f>
        <v>0</v>
      </c>
      <c r="J5366" s="72"/>
      <c r="K5366" s="18" t="str">
        <f t="shared" ca="1" si="0"/>
        <v>-</v>
      </c>
      <c r="L5366" s="19" t="e">
        <f>IF(G5366=#REF!,#REF!,"FALSO")</f>
        <v>#REF!</v>
      </c>
      <c r="M5366" s="75"/>
      <c r="N5366" s="76"/>
    </row>
    <row r="5367" spans="1:14" ht="15">
      <c r="A5367" s="80"/>
      <c r="B5367" s="81"/>
      <c r="C5367" s="69"/>
      <c r="D5367" s="69"/>
      <c r="E5367" s="69"/>
      <c r="F5367" s="69"/>
      <c r="G5367" s="82"/>
      <c r="H5367" s="78"/>
      <c r="I5367" s="28">
        <f ca="1">SUMIF('IMPORTBFT (ID)'!$A$3:$A$5000,$G$4:$G$7322,'IMPORTBFT (ID)'!$B$3:$B$5000)</f>
        <v>0</v>
      </c>
      <c r="J5367" s="72"/>
      <c r="K5367" s="18" t="str">
        <f t="shared" ca="1" si="0"/>
        <v>-</v>
      </c>
      <c r="L5367" s="19" t="e">
        <f>IF(G5367=#REF!,#REF!,"FALSO")</f>
        <v>#REF!</v>
      </c>
      <c r="M5367" s="75"/>
      <c r="N5367" s="76"/>
    </row>
    <row r="5368" spans="1:14" ht="15">
      <c r="A5368" s="80"/>
      <c r="B5368" s="81"/>
      <c r="C5368" s="69"/>
      <c r="D5368" s="69"/>
      <c r="E5368" s="69"/>
      <c r="F5368" s="69"/>
      <c r="G5368" s="82"/>
      <c r="H5368" s="78"/>
      <c r="I5368" s="28">
        <f ca="1">SUMIF('IMPORTBFT (ID)'!$A$3:$A$5000,$G$4:$G$7322,'IMPORTBFT (ID)'!$B$3:$B$5000)</f>
        <v>0</v>
      </c>
      <c r="J5368" s="72"/>
      <c r="K5368" s="18" t="str">
        <f t="shared" ca="1" si="0"/>
        <v>-</v>
      </c>
      <c r="L5368" s="19" t="e">
        <f>IF(G5368=#REF!,#REF!,"FALSO")</f>
        <v>#REF!</v>
      </c>
      <c r="M5368" s="75"/>
      <c r="N5368" s="76"/>
    </row>
    <row r="5369" spans="1:14" ht="15">
      <c r="A5369" s="80"/>
      <c r="B5369" s="81"/>
      <c r="C5369" s="69"/>
      <c r="D5369" s="69"/>
      <c r="E5369" s="69"/>
      <c r="F5369" s="69"/>
      <c r="G5369" s="82"/>
      <c r="H5369" s="78"/>
      <c r="I5369" s="28">
        <f ca="1">SUMIF('IMPORTBFT (ID)'!$A$3:$A$5000,$G$4:$G$7322,'IMPORTBFT (ID)'!$B$3:$B$5000)</f>
        <v>0</v>
      </c>
      <c r="J5369" s="72"/>
      <c r="K5369" s="18" t="str">
        <f t="shared" ca="1" si="0"/>
        <v>-</v>
      </c>
      <c r="L5369" s="19" t="e">
        <f>IF(G5369=#REF!,#REF!,"FALSO")</f>
        <v>#REF!</v>
      </c>
      <c r="M5369" s="75"/>
      <c r="N5369" s="76"/>
    </row>
    <row r="5370" spans="1:14" ht="15">
      <c r="A5370" s="80"/>
      <c r="B5370" s="81"/>
      <c r="C5370" s="69"/>
      <c r="D5370" s="69"/>
      <c r="E5370" s="69"/>
      <c r="F5370" s="69"/>
      <c r="G5370" s="82"/>
      <c r="H5370" s="78"/>
      <c r="I5370" s="28">
        <f ca="1">SUMIF('IMPORTBFT (ID)'!$A$3:$A$5000,$G$4:$G$7322,'IMPORTBFT (ID)'!$B$3:$B$5000)</f>
        <v>0</v>
      </c>
      <c r="J5370" s="72"/>
      <c r="K5370" s="18" t="str">
        <f t="shared" ca="1" si="0"/>
        <v>-</v>
      </c>
      <c r="L5370" s="19" t="e">
        <f>IF(G5370=#REF!,#REF!,"FALSO")</f>
        <v>#REF!</v>
      </c>
      <c r="M5370" s="75"/>
      <c r="N5370" s="76"/>
    </row>
    <row r="5371" spans="1:14" ht="15">
      <c r="A5371" s="80"/>
      <c r="B5371" s="81"/>
      <c r="C5371" s="69"/>
      <c r="D5371" s="69"/>
      <c r="E5371" s="69"/>
      <c r="F5371" s="69"/>
      <c r="G5371" s="82"/>
      <c r="H5371" s="78"/>
      <c r="I5371" s="28">
        <f ca="1">SUMIF('IMPORTBFT (ID)'!$A$3:$A$5000,$G$4:$G$7322,'IMPORTBFT (ID)'!$B$3:$B$5000)</f>
        <v>0</v>
      </c>
      <c r="J5371" s="72"/>
      <c r="K5371" s="18" t="str">
        <f t="shared" ca="1" si="0"/>
        <v>-</v>
      </c>
      <c r="L5371" s="19" t="e">
        <f>IF(G5371=#REF!,#REF!,"FALSO")</f>
        <v>#REF!</v>
      </c>
      <c r="M5371" s="75"/>
      <c r="N5371" s="76"/>
    </row>
    <row r="5372" spans="1:14" ht="15">
      <c r="A5372" s="80"/>
      <c r="B5372" s="81"/>
      <c r="C5372" s="69"/>
      <c r="D5372" s="69"/>
      <c r="E5372" s="69"/>
      <c r="F5372" s="69"/>
      <c r="G5372" s="82"/>
      <c r="H5372" s="78"/>
      <c r="I5372" s="28">
        <f ca="1">SUMIF('IMPORTBFT (ID)'!$A$3:$A$5000,$G$4:$G$7322,'IMPORTBFT (ID)'!$B$3:$B$5000)</f>
        <v>0</v>
      </c>
      <c r="J5372" s="72"/>
      <c r="K5372" s="18" t="str">
        <f t="shared" ca="1" si="0"/>
        <v>-</v>
      </c>
      <c r="L5372" s="19" t="e">
        <f>IF(G5372=#REF!,#REF!,"FALSO")</f>
        <v>#REF!</v>
      </c>
      <c r="M5372" s="75"/>
      <c r="N5372" s="76"/>
    </row>
    <row r="5373" spans="1:14" ht="15">
      <c r="A5373" s="80"/>
      <c r="B5373" s="81"/>
      <c r="C5373" s="69"/>
      <c r="D5373" s="69"/>
      <c r="E5373" s="69"/>
      <c r="F5373" s="69"/>
      <c r="G5373" s="82"/>
      <c r="H5373" s="78"/>
      <c r="I5373" s="28">
        <f ca="1">SUMIF('IMPORTBFT (ID)'!$A$3:$A$5000,$G$4:$G$7322,'IMPORTBFT (ID)'!$B$3:$B$5000)</f>
        <v>0</v>
      </c>
      <c r="J5373" s="72"/>
      <c r="K5373" s="18" t="str">
        <f t="shared" ca="1" si="0"/>
        <v>-</v>
      </c>
      <c r="L5373" s="19" t="e">
        <f>IF(G5373=#REF!,#REF!,"FALSO")</f>
        <v>#REF!</v>
      </c>
      <c r="M5373" s="75"/>
      <c r="N5373" s="76"/>
    </row>
    <row r="5374" spans="1:14" ht="15">
      <c r="A5374" s="80"/>
      <c r="B5374" s="81"/>
      <c r="C5374" s="69"/>
      <c r="D5374" s="69"/>
      <c r="E5374" s="69"/>
      <c r="F5374" s="69"/>
      <c r="G5374" s="82"/>
      <c r="H5374" s="78"/>
      <c r="I5374" s="28">
        <f ca="1">SUMIF('IMPORTBFT (ID)'!$A$3:$A$5000,$G$4:$G$7322,'IMPORTBFT (ID)'!$B$3:$B$5000)</f>
        <v>0</v>
      </c>
      <c r="J5374" s="72"/>
      <c r="K5374" s="18" t="str">
        <f t="shared" ca="1" si="0"/>
        <v>-</v>
      </c>
      <c r="L5374" s="19" t="e">
        <f>IF(G5374=#REF!,#REF!,"FALSO")</f>
        <v>#REF!</v>
      </c>
      <c r="M5374" s="75"/>
      <c r="N5374" s="76"/>
    </row>
    <row r="5375" spans="1:14" ht="15">
      <c r="A5375" s="80"/>
      <c r="B5375" s="81"/>
      <c r="C5375" s="69"/>
      <c r="D5375" s="69"/>
      <c r="E5375" s="69"/>
      <c r="F5375" s="69"/>
      <c r="G5375" s="82"/>
      <c r="H5375" s="78"/>
      <c r="I5375" s="28">
        <f ca="1">SUMIF('IMPORTBFT (ID)'!$A$3:$A$5000,$G$4:$G$7322,'IMPORTBFT (ID)'!$B$3:$B$5000)</f>
        <v>0</v>
      </c>
      <c r="J5375" s="72"/>
      <c r="K5375" s="18" t="str">
        <f t="shared" ca="1" si="0"/>
        <v>-</v>
      </c>
      <c r="L5375" s="19" t="e">
        <f>IF(G5375=#REF!,#REF!,"FALSO")</f>
        <v>#REF!</v>
      </c>
      <c r="M5375" s="75"/>
      <c r="N5375" s="76"/>
    </row>
    <row r="5376" spans="1:14" ht="15">
      <c r="A5376" s="80"/>
      <c r="B5376" s="81"/>
      <c r="C5376" s="69"/>
      <c r="D5376" s="69"/>
      <c r="E5376" s="69"/>
      <c r="F5376" s="69"/>
      <c r="G5376" s="82"/>
      <c r="H5376" s="78"/>
      <c r="I5376" s="28">
        <f ca="1">SUMIF('IMPORTBFT (ID)'!$A$3:$A$5000,$G$4:$G$7322,'IMPORTBFT (ID)'!$B$3:$B$5000)</f>
        <v>0</v>
      </c>
      <c r="J5376" s="72"/>
      <c r="K5376" s="18" t="str">
        <f t="shared" ca="1" si="0"/>
        <v>-</v>
      </c>
      <c r="L5376" s="19" t="e">
        <f>IF(G5376=#REF!,#REF!,"FALSO")</f>
        <v>#REF!</v>
      </c>
      <c r="M5376" s="75"/>
      <c r="N5376" s="76"/>
    </row>
    <row r="5377" spans="1:14" ht="15">
      <c r="A5377" s="80"/>
      <c r="B5377" s="81"/>
      <c r="C5377" s="69"/>
      <c r="D5377" s="69"/>
      <c r="E5377" s="69"/>
      <c r="F5377" s="69"/>
      <c r="G5377" s="82"/>
      <c r="H5377" s="78"/>
      <c r="I5377" s="28">
        <f ca="1">SUMIF('IMPORTBFT (ID)'!$A$3:$A$5000,$G$4:$G$7322,'IMPORTBFT (ID)'!$B$3:$B$5000)</f>
        <v>0</v>
      </c>
      <c r="J5377" s="72"/>
      <c r="K5377" s="18" t="str">
        <f t="shared" ca="1" si="0"/>
        <v>-</v>
      </c>
      <c r="L5377" s="19" t="e">
        <f>IF(G5377=#REF!,#REF!,"FALSO")</f>
        <v>#REF!</v>
      </c>
      <c r="M5377" s="75"/>
      <c r="N5377" s="76"/>
    </row>
    <row r="5378" spans="1:14" ht="15">
      <c r="A5378" s="80"/>
      <c r="B5378" s="81"/>
      <c r="C5378" s="69"/>
      <c r="D5378" s="69"/>
      <c r="E5378" s="69"/>
      <c r="F5378" s="69"/>
      <c r="G5378" s="82"/>
      <c r="H5378" s="78"/>
      <c r="I5378" s="28">
        <f ca="1">SUMIF('IMPORTBFT (ID)'!$A$3:$A$5000,$G$4:$G$7322,'IMPORTBFT (ID)'!$B$3:$B$5000)</f>
        <v>0</v>
      </c>
      <c r="J5378" s="72"/>
      <c r="K5378" s="18" t="str">
        <f t="shared" ca="1" si="0"/>
        <v>-</v>
      </c>
      <c r="L5378" s="19" t="e">
        <f>IF(G5378=#REF!,#REF!,"FALSO")</f>
        <v>#REF!</v>
      </c>
      <c r="M5378" s="75"/>
      <c r="N5378" s="76"/>
    </row>
    <row r="5379" spans="1:14" ht="15">
      <c r="A5379" s="80"/>
      <c r="B5379" s="81"/>
      <c r="C5379" s="69"/>
      <c r="D5379" s="69"/>
      <c r="E5379" s="69"/>
      <c r="F5379" s="69"/>
      <c r="G5379" s="82"/>
      <c r="H5379" s="78"/>
      <c r="I5379" s="28">
        <f ca="1">SUMIF('IMPORTBFT (ID)'!$A$3:$A$5000,$G$4:$G$7322,'IMPORTBFT (ID)'!$B$3:$B$5000)</f>
        <v>0</v>
      </c>
      <c r="J5379" s="72"/>
      <c r="K5379" s="18" t="str">
        <f t="shared" ca="1" si="0"/>
        <v>-</v>
      </c>
      <c r="L5379" s="19" t="e">
        <f>IF(G5379=#REF!,#REF!,"FALSO")</f>
        <v>#REF!</v>
      </c>
      <c r="M5379" s="75"/>
      <c r="N5379" s="76"/>
    </row>
    <row r="5380" spans="1:14" ht="15">
      <c r="A5380" s="80"/>
      <c r="B5380" s="81"/>
      <c r="C5380" s="69"/>
      <c r="D5380" s="69"/>
      <c r="E5380" s="69"/>
      <c r="F5380" s="69"/>
      <c r="G5380" s="82"/>
      <c r="H5380" s="78"/>
      <c r="I5380" s="28">
        <f ca="1">SUMIF('IMPORTBFT (ID)'!$A$3:$A$5000,$G$4:$G$7322,'IMPORTBFT (ID)'!$B$3:$B$5000)</f>
        <v>0</v>
      </c>
      <c r="J5380" s="72"/>
      <c r="K5380" s="18" t="str">
        <f t="shared" ca="1" si="0"/>
        <v>-</v>
      </c>
      <c r="L5380" s="19" t="e">
        <f>IF(G5380=#REF!,#REF!,"FALSO")</f>
        <v>#REF!</v>
      </c>
      <c r="M5380" s="75"/>
      <c r="N5380" s="76"/>
    </row>
    <row r="5381" spans="1:14" ht="15">
      <c r="A5381" s="80"/>
      <c r="B5381" s="81"/>
      <c r="C5381" s="69"/>
      <c r="D5381" s="69"/>
      <c r="E5381" s="69"/>
      <c r="F5381" s="69"/>
      <c r="G5381" s="82"/>
      <c r="H5381" s="78"/>
      <c r="I5381" s="28">
        <f ca="1">SUMIF('IMPORTBFT (ID)'!$A$3:$A$5000,$G$4:$G$7322,'IMPORTBFT (ID)'!$B$3:$B$5000)</f>
        <v>0</v>
      </c>
      <c r="J5381" s="72"/>
      <c r="K5381" s="18" t="str">
        <f t="shared" ca="1" si="0"/>
        <v>-</v>
      </c>
      <c r="L5381" s="19" t="e">
        <f>IF(G5381=#REF!,#REF!,"FALSO")</f>
        <v>#REF!</v>
      </c>
      <c r="M5381" s="75"/>
      <c r="N5381" s="76"/>
    </row>
    <row r="5382" spans="1:14" ht="15">
      <c r="A5382" s="80"/>
      <c r="B5382" s="81"/>
      <c r="C5382" s="69"/>
      <c r="D5382" s="69"/>
      <c r="E5382" s="69"/>
      <c r="F5382" s="69"/>
      <c r="G5382" s="82"/>
      <c r="H5382" s="78"/>
      <c r="I5382" s="28">
        <f ca="1">SUMIF('IMPORTBFT (ID)'!$A$3:$A$5000,$G$4:$G$7322,'IMPORTBFT (ID)'!$B$3:$B$5000)</f>
        <v>0</v>
      </c>
      <c r="J5382" s="72"/>
      <c r="K5382" s="18" t="str">
        <f t="shared" ca="1" si="0"/>
        <v>-</v>
      </c>
      <c r="L5382" s="19" t="e">
        <f>IF(G5382=#REF!,#REF!,"FALSO")</f>
        <v>#REF!</v>
      </c>
      <c r="M5382" s="75"/>
      <c r="N5382" s="76"/>
    </row>
    <row r="5383" spans="1:14" ht="15">
      <c r="A5383" s="80"/>
      <c r="B5383" s="81"/>
      <c r="C5383" s="69"/>
      <c r="D5383" s="69"/>
      <c r="E5383" s="69"/>
      <c r="F5383" s="69"/>
      <c r="G5383" s="82"/>
      <c r="H5383" s="78"/>
      <c r="I5383" s="28">
        <f ca="1">SUMIF('IMPORTBFT (ID)'!$A$3:$A$5000,$G$4:$G$7322,'IMPORTBFT (ID)'!$B$3:$B$5000)</f>
        <v>0</v>
      </c>
      <c r="J5383" s="72"/>
      <c r="K5383" s="18" t="str">
        <f t="shared" ca="1" si="0"/>
        <v>-</v>
      </c>
      <c r="L5383" s="19" t="e">
        <f>IF(G5383=#REF!,#REF!,"FALSO")</f>
        <v>#REF!</v>
      </c>
      <c r="M5383" s="75"/>
      <c r="N5383" s="76"/>
    </row>
    <row r="5384" spans="1:14" ht="15">
      <c r="A5384" s="80"/>
      <c r="B5384" s="81"/>
      <c r="C5384" s="69"/>
      <c r="D5384" s="69"/>
      <c r="E5384" s="69"/>
      <c r="F5384" s="69"/>
      <c r="G5384" s="82"/>
      <c r="H5384" s="78"/>
      <c r="I5384" s="28">
        <f ca="1">SUMIF('IMPORTBFT (ID)'!$A$3:$A$5000,$G$4:$G$7322,'IMPORTBFT (ID)'!$B$3:$B$5000)</f>
        <v>0</v>
      </c>
      <c r="J5384" s="72"/>
      <c r="K5384" s="18" t="str">
        <f t="shared" ca="1" si="0"/>
        <v>-</v>
      </c>
      <c r="L5384" s="19" t="e">
        <f>IF(G5384=#REF!,#REF!,"FALSO")</f>
        <v>#REF!</v>
      </c>
      <c r="M5384" s="75"/>
      <c r="N5384" s="76"/>
    </row>
    <row r="5385" spans="1:14" ht="15">
      <c r="A5385" s="80"/>
      <c r="B5385" s="81"/>
      <c r="C5385" s="69"/>
      <c r="D5385" s="69"/>
      <c r="E5385" s="69"/>
      <c r="F5385" s="69"/>
      <c r="G5385" s="82"/>
      <c r="H5385" s="78"/>
      <c r="I5385" s="28">
        <f ca="1">SUMIF('IMPORTBFT (ID)'!$A$3:$A$5000,$G$4:$G$7322,'IMPORTBFT (ID)'!$B$3:$B$5000)</f>
        <v>0</v>
      </c>
      <c r="J5385" s="72"/>
      <c r="K5385" s="18" t="str">
        <f t="shared" ca="1" si="0"/>
        <v>-</v>
      </c>
      <c r="L5385" s="19" t="e">
        <f>IF(G5385=#REF!,#REF!,"FALSO")</f>
        <v>#REF!</v>
      </c>
      <c r="M5385" s="75"/>
      <c r="N5385" s="76"/>
    </row>
    <row r="5386" spans="1:14" ht="15">
      <c r="A5386" s="80"/>
      <c r="B5386" s="81"/>
      <c r="C5386" s="69"/>
      <c r="D5386" s="69"/>
      <c r="E5386" s="69"/>
      <c r="F5386" s="69"/>
      <c r="G5386" s="82"/>
      <c r="H5386" s="78"/>
      <c r="I5386" s="28">
        <f ca="1">SUMIF('IMPORTBFT (ID)'!$A$3:$A$5000,$G$4:$G$7322,'IMPORTBFT (ID)'!$B$3:$B$5000)</f>
        <v>0</v>
      </c>
      <c r="J5386" s="72"/>
      <c r="K5386" s="18" t="str">
        <f t="shared" ca="1" si="0"/>
        <v>-</v>
      </c>
      <c r="L5386" s="19" t="e">
        <f>IF(G5386=#REF!,#REF!,"FALSO")</f>
        <v>#REF!</v>
      </c>
      <c r="M5386" s="75"/>
      <c r="N5386" s="76"/>
    </row>
    <row r="5387" spans="1:14" ht="15">
      <c r="A5387" s="80"/>
      <c r="B5387" s="81"/>
      <c r="C5387" s="69"/>
      <c r="D5387" s="69"/>
      <c r="E5387" s="69"/>
      <c r="F5387" s="69"/>
      <c r="G5387" s="82"/>
      <c r="H5387" s="78"/>
      <c r="I5387" s="28">
        <f ca="1">SUMIF('IMPORTBFT (ID)'!$A$3:$A$5000,$G$4:$G$7322,'IMPORTBFT (ID)'!$B$3:$B$5000)</f>
        <v>0</v>
      </c>
      <c r="J5387" s="72"/>
      <c r="K5387" s="18" t="str">
        <f t="shared" ca="1" si="0"/>
        <v>-</v>
      </c>
      <c r="L5387" s="19" t="e">
        <f>IF(G5387=#REF!,#REF!,"FALSO")</f>
        <v>#REF!</v>
      </c>
      <c r="M5387" s="75"/>
      <c r="N5387" s="76"/>
    </row>
    <row r="5388" spans="1:14" ht="15">
      <c r="A5388" s="80"/>
      <c r="B5388" s="81"/>
      <c r="C5388" s="69"/>
      <c r="D5388" s="69"/>
      <c r="E5388" s="69"/>
      <c r="F5388" s="69"/>
      <c r="G5388" s="82"/>
      <c r="H5388" s="78"/>
      <c r="I5388" s="28">
        <f ca="1">SUMIF('IMPORTBFT (ID)'!$A$3:$A$5000,$G$4:$G$7322,'IMPORTBFT (ID)'!$B$3:$B$5000)</f>
        <v>0</v>
      </c>
      <c r="J5388" s="72"/>
      <c r="K5388" s="18" t="str">
        <f t="shared" ca="1" si="0"/>
        <v>-</v>
      </c>
      <c r="L5388" s="19" t="e">
        <f>IF(G5388=#REF!,#REF!,"FALSO")</f>
        <v>#REF!</v>
      </c>
      <c r="M5388" s="75"/>
      <c r="N5388" s="76"/>
    </row>
    <row r="5389" spans="1:14" ht="15">
      <c r="A5389" s="80"/>
      <c r="B5389" s="81"/>
      <c r="C5389" s="69"/>
      <c r="D5389" s="69"/>
      <c r="E5389" s="69"/>
      <c r="F5389" s="69"/>
      <c r="G5389" s="82"/>
      <c r="H5389" s="78"/>
      <c r="I5389" s="28">
        <f ca="1">SUMIF('IMPORTBFT (ID)'!$A$3:$A$5000,$G$4:$G$7322,'IMPORTBFT (ID)'!$B$3:$B$5000)</f>
        <v>0</v>
      </c>
      <c r="J5389" s="72"/>
      <c r="K5389" s="18" t="str">
        <f t="shared" ca="1" si="0"/>
        <v>-</v>
      </c>
      <c r="L5389" s="19" t="e">
        <f>IF(G5389=#REF!,#REF!,"FALSO")</f>
        <v>#REF!</v>
      </c>
      <c r="M5389" s="75"/>
      <c r="N5389" s="76"/>
    </row>
    <row r="5390" spans="1:14" ht="15">
      <c r="A5390" s="80"/>
      <c r="B5390" s="81"/>
      <c r="C5390" s="69"/>
      <c r="D5390" s="69"/>
      <c r="E5390" s="69"/>
      <c r="F5390" s="69"/>
      <c r="G5390" s="82"/>
      <c r="H5390" s="78"/>
      <c r="I5390" s="28">
        <f ca="1">SUMIF('IMPORTBFT (ID)'!$A$3:$A$5000,$G$4:$G$7322,'IMPORTBFT (ID)'!$B$3:$B$5000)</f>
        <v>0</v>
      </c>
      <c r="J5390" s="72"/>
      <c r="K5390" s="18" t="str">
        <f t="shared" ca="1" si="0"/>
        <v>-</v>
      </c>
      <c r="L5390" s="19" t="e">
        <f>IF(G5390=#REF!,#REF!,"FALSO")</f>
        <v>#REF!</v>
      </c>
      <c r="M5390" s="75"/>
      <c r="N5390" s="76"/>
    </row>
    <row r="5391" spans="1:14" ht="15">
      <c r="A5391" s="80"/>
      <c r="B5391" s="81"/>
      <c r="C5391" s="69"/>
      <c r="D5391" s="69"/>
      <c r="E5391" s="69"/>
      <c r="F5391" s="69"/>
      <c r="G5391" s="82"/>
      <c r="H5391" s="78"/>
      <c r="I5391" s="28">
        <f ca="1">SUMIF('IMPORTBFT (ID)'!$A$3:$A$5000,$G$4:$G$7322,'IMPORTBFT (ID)'!$B$3:$B$5000)</f>
        <v>0</v>
      </c>
      <c r="J5391" s="72"/>
      <c r="K5391" s="18" t="str">
        <f t="shared" ca="1" si="0"/>
        <v>-</v>
      </c>
      <c r="L5391" s="19" t="e">
        <f>IF(G5391=#REF!,#REF!,"FALSO")</f>
        <v>#REF!</v>
      </c>
      <c r="M5391" s="75"/>
      <c r="N5391" s="76"/>
    </row>
    <row r="5392" spans="1:14" ht="15">
      <c r="A5392" s="80"/>
      <c r="B5392" s="81"/>
      <c r="C5392" s="69"/>
      <c r="D5392" s="69"/>
      <c r="E5392" s="69"/>
      <c r="F5392" s="69"/>
      <c r="G5392" s="82"/>
      <c r="H5392" s="78"/>
      <c r="I5392" s="28">
        <f ca="1">SUMIF('IMPORTBFT (ID)'!$A$3:$A$5000,$G$4:$G$7322,'IMPORTBFT (ID)'!$B$3:$B$5000)</f>
        <v>0</v>
      </c>
      <c r="J5392" s="72"/>
      <c r="K5392" s="18" t="str">
        <f t="shared" ca="1" si="0"/>
        <v>-</v>
      </c>
      <c r="L5392" s="19" t="e">
        <f>IF(G5392=#REF!,#REF!,"FALSO")</f>
        <v>#REF!</v>
      </c>
      <c r="M5392" s="75"/>
      <c r="N5392" s="76"/>
    </row>
    <row r="5393" spans="1:14" ht="15">
      <c r="A5393" s="80"/>
      <c r="B5393" s="81"/>
      <c r="C5393" s="69"/>
      <c r="D5393" s="69"/>
      <c r="E5393" s="69"/>
      <c r="F5393" s="69"/>
      <c r="G5393" s="82"/>
      <c r="H5393" s="78"/>
      <c r="I5393" s="28">
        <f ca="1">SUMIF('IMPORTBFT (ID)'!$A$3:$A$5000,$G$4:$G$7322,'IMPORTBFT (ID)'!$B$3:$B$5000)</f>
        <v>0</v>
      </c>
      <c r="J5393" s="72"/>
      <c r="K5393" s="18" t="str">
        <f t="shared" ca="1" si="0"/>
        <v>-</v>
      </c>
      <c r="L5393" s="19" t="e">
        <f>IF(G5393=#REF!,#REF!,"FALSO")</f>
        <v>#REF!</v>
      </c>
      <c r="M5393" s="75"/>
      <c r="N5393" s="76"/>
    </row>
    <row r="5394" spans="1:14" ht="15">
      <c r="A5394" s="80"/>
      <c r="B5394" s="81"/>
      <c r="C5394" s="69"/>
      <c r="D5394" s="69"/>
      <c r="E5394" s="69"/>
      <c r="F5394" s="69"/>
      <c r="G5394" s="82"/>
      <c r="H5394" s="78"/>
      <c r="I5394" s="28">
        <f ca="1">SUMIF('IMPORTBFT (ID)'!$A$3:$A$5000,$G$4:$G$7322,'IMPORTBFT (ID)'!$B$3:$B$5000)</f>
        <v>0</v>
      </c>
      <c r="J5394" s="72"/>
      <c r="K5394" s="18" t="str">
        <f t="shared" ca="1" si="0"/>
        <v>-</v>
      </c>
      <c r="L5394" s="19" t="e">
        <f>IF(G5394=#REF!,#REF!,"FALSO")</f>
        <v>#REF!</v>
      </c>
      <c r="M5394" s="75"/>
      <c r="N5394" s="76"/>
    </row>
    <row r="5395" spans="1:14" ht="15">
      <c r="A5395" s="80"/>
      <c r="B5395" s="81"/>
      <c r="C5395" s="69"/>
      <c r="D5395" s="69"/>
      <c r="E5395" s="69"/>
      <c r="F5395" s="69"/>
      <c r="G5395" s="82"/>
      <c r="H5395" s="78"/>
      <c r="I5395" s="28">
        <f ca="1">SUMIF('IMPORTBFT (ID)'!$A$3:$A$5000,$G$4:$G$7322,'IMPORTBFT (ID)'!$B$3:$B$5000)</f>
        <v>0</v>
      </c>
      <c r="J5395" s="72"/>
      <c r="K5395" s="18" t="str">
        <f t="shared" ca="1" si="0"/>
        <v>-</v>
      </c>
      <c r="L5395" s="19" t="e">
        <f>IF(G5395=#REF!,#REF!,"FALSO")</f>
        <v>#REF!</v>
      </c>
      <c r="M5395" s="75"/>
      <c r="N5395" s="76"/>
    </row>
    <row r="5396" spans="1:14" ht="15">
      <c r="A5396" s="80"/>
      <c r="B5396" s="81"/>
      <c r="C5396" s="69"/>
      <c r="D5396" s="69"/>
      <c r="E5396" s="69"/>
      <c r="F5396" s="69"/>
      <c r="G5396" s="82"/>
      <c r="H5396" s="78"/>
      <c r="I5396" s="28">
        <f ca="1">SUMIF('IMPORTBFT (ID)'!$A$3:$A$5000,$G$4:$G$7322,'IMPORTBFT (ID)'!$B$3:$B$5000)</f>
        <v>0</v>
      </c>
      <c r="J5396" s="72"/>
      <c r="K5396" s="18" t="str">
        <f t="shared" ca="1" si="0"/>
        <v>-</v>
      </c>
      <c r="L5396" s="19" t="e">
        <f>IF(G5396=#REF!,#REF!,"FALSO")</f>
        <v>#REF!</v>
      </c>
      <c r="M5396" s="75"/>
      <c r="N5396" s="76"/>
    </row>
    <row r="5397" spans="1:14" ht="15">
      <c r="A5397" s="80"/>
      <c r="B5397" s="81"/>
      <c r="C5397" s="69"/>
      <c r="D5397" s="69"/>
      <c r="E5397" s="69"/>
      <c r="F5397" s="69"/>
      <c r="G5397" s="82"/>
      <c r="H5397" s="78"/>
      <c r="I5397" s="28">
        <f ca="1">SUMIF('IMPORTBFT (ID)'!$A$3:$A$5000,$G$4:$G$7322,'IMPORTBFT (ID)'!$B$3:$B$5000)</f>
        <v>0</v>
      </c>
      <c r="J5397" s="72"/>
      <c r="K5397" s="18" t="str">
        <f t="shared" ca="1" si="0"/>
        <v>-</v>
      </c>
      <c r="L5397" s="19" t="e">
        <f>IF(G5397=#REF!,#REF!,"FALSO")</f>
        <v>#REF!</v>
      </c>
      <c r="M5397" s="75"/>
      <c r="N5397" s="76"/>
    </row>
    <row r="5398" spans="1:14" ht="15">
      <c r="A5398" s="80"/>
      <c r="B5398" s="81"/>
      <c r="C5398" s="69"/>
      <c r="D5398" s="69"/>
      <c r="E5398" s="69"/>
      <c r="F5398" s="69"/>
      <c r="G5398" s="82"/>
      <c r="H5398" s="78"/>
      <c r="I5398" s="28">
        <f ca="1">SUMIF('IMPORTBFT (ID)'!$A$3:$A$5000,$G$4:$G$7322,'IMPORTBFT (ID)'!$B$3:$B$5000)</f>
        <v>0</v>
      </c>
      <c r="J5398" s="72"/>
      <c r="K5398" s="18" t="str">
        <f t="shared" ca="1" si="0"/>
        <v>-</v>
      </c>
      <c r="L5398" s="19" t="e">
        <f>IF(G5398=#REF!,#REF!,"FALSO")</f>
        <v>#REF!</v>
      </c>
      <c r="M5398" s="75"/>
      <c r="N5398" s="76"/>
    </row>
    <row r="5399" spans="1:14" ht="15">
      <c r="A5399" s="80"/>
      <c r="B5399" s="81"/>
      <c r="C5399" s="69"/>
      <c r="D5399" s="69"/>
      <c r="E5399" s="69"/>
      <c r="F5399" s="69"/>
      <c r="G5399" s="82"/>
      <c r="H5399" s="78"/>
      <c r="I5399" s="28">
        <f ca="1">SUMIF('IMPORTBFT (ID)'!$A$3:$A$5000,$G$4:$G$7322,'IMPORTBFT (ID)'!$B$3:$B$5000)</f>
        <v>0</v>
      </c>
      <c r="J5399" s="72"/>
      <c r="K5399" s="18" t="str">
        <f t="shared" ca="1" si="0"/>
        <v>-</v>
      </c>
      <c r="L5399" s="19" t="e">
        <f>IF(G5399=#REF!,#REF!,"FALSO")</f>
        <v>#REF!</v>
      </c>
      <c r="M5399" s="75"/>
      <c r="N5399" s="76"/>
    </row>
    <row r="5400" spans="1:14" ht="15">
      <c r="A5400" s="80"/>
      <c r="B5400" s="81"/>
      <c r="C5400" s="69"/>
      <c r="D5400" s="69"/>
      <c r="E5400" s="69"/>
      <c r="F5400" s="69"/>
      <c r="G5400" s="82"/>
      <c r="H5400" s="78"/>
      <c r="I5400" s="28">
        <f ca="1">SUMIF('IMPORTBFT (ID)'!$A$3:$A$5000,$G$4:$G$7322,'IMPORTBFT (ID)'!$B$3:$B$5000)</f>
        <v>0</v>
      </c>
      <c r="J5400" s="72"/>
      <c r="K5400" s="18" t="str">
        <f t="shared" ca="1" si="0"/>
        <v>-</v>
      </c>
      <c r="L5400" s="19" t="e">
        <f>IF(G5400=#REF!,#REF!,"FALSO")</f>
        <v>#REF!</v>
      </c>
      <c r="M5400" s="75"/>
      <c r="N5400" s="76"/>
    </row>
    <row r="5401" spans="1:14" ht="15">
      <c r="A5401" s="80"/>
      <c r="B5401" s="81"/>
      <c r="C5401" s="69"/>
      <c r="D5401" s="69"/>
      <c r="E5401" s="69"/>
      <c r="F5401" s="69"/>
      <c r="G5401" s="82"/>
      <c r="H5401" s="78"/>
      <c r="I5401" s="28">
        <f ca="1">SUMIF('IMPORTBFT (ID)'!$A$3:$A$5000,$G$4:$G$7322,'IMPORTBFT (ID)'!$B$3:$B$5000)</f>
        <v>0</v>
      </c>
      <c r="J5401" s="72"/>
      <c r="K5401" s="18" t="str">
        <f t="shared" ca="1" si="0"/>
        <v>-</v>
      </c>
      <c r="L5401" s="19" t="e">
        <f>IF(G5401=#REF!,#REF!,"FALSO")</f>
        <v>#REF!</v>
      </c>
      <c r="M5401" s="75"/>
      <c r="N5401" s="76"/>
    </row>
    <row r="5402" spans="1:14" ht="15">
      <c r="A5402" s="80"/>
      <c r="B5402" s="81"/>
      <c r="C5402" s="69"/>
      <c r="D5402" s="69"/>
      <c r="E5402" s="69"/>
      <c r="F5402" s="69"/>
      <c r="G5402" s="82"/>
      <c r="H5402" s="78"/>
      <c r="I5402" s="28">
        <f ca="1">SUMIF('IMPORTBFT (ID)'!$A$3:$A$5000,$G$4:$G$7322,'IMPORTBFT (ID)'!$B$3:$B$5000)</f>
        <v>0</v>
      </c>
      <c r="J5402" s="72"/>
      <c r="K5402" s="18" t="str">
        <f t="shared" ca="1" si="0"/>
        <v>-</v>
      </c>
      <c r="L5402" s="19" t="e">
        <f>IF(G5402=#REF!,#REF!,"FALSO")</f>
        <v>#REF!</v>
      </c>
      <c r="M5402" s="75"/>
      <c r="N5402" s="76"/>
    </row>
    <row r="5403" spans="1:14" ht="15">
      <c r="A5403" s="80"/>
      <c r="B5403" s="81"/>
      <c r="C5403" s="69"/>
      <c r="D5403" s="69"/>
      <c r="E5403" s="69"/>
      <c r="F5403" s="69"/>
      <c r="G5403" s="82"/>
      <c r="H5403" s="78"/>
      <c r="I5403" s="28">
        <f ca="1">SUMIF('IMPORTBFT (ID)'!$A$3:$A$5000,$G$4:$G$7322,'IMPORTBFT (ID)'!$B$3:$B$5000)</f>
        <v>0</v>
      </c>
      <c r="J5403" s="72"/>
      <c r="K5403" s="18" t="str">
        <f t="shared" ca="1" si="0"/>
        <v>-</v>
      </c>
      <c r="L5403" s="19" t="e">
        <f>IF(G5403=#REF!,#REF!,"FALSO")</f>
        <v>#REF!</v>
      </c>
      <c r="M5403" s="75"/>
      <c r="N5403" s="76"/>
    </row>
    <row r="5404" spans="1:14" ht="15">
      <c r="A5404" s="80"/>
      <c r="B5404" s="81"/>
      <c r="C5404" s="69"/>
      <c r="D5404" s="69"/>
      <c r="E5404" s="69"/>
      <c r="F5404" s="69"/>
      <c r="G5404" s="82"/>
      <c r="H5404" s="78"/>
      <c r="I5404" s="28">
        <f ca="1">SUMIF('IMPORTBFT (ID)'!$A$3:$A$5000,$G$4:$G$7322,'IMPORTBFT (ID)'!$B$3:$B$5000)</f>
        <v>0</v>
      </c>
      <c r="J5404" s="72"/>
      <c r="K5404" s="18" t="str">
        <f t="shared" ca="1" si="0"/>
        <v>-</v>
      </c>
      <c r="L5404" s="19" t="e">
        <f>IF(G5404=#REF!,#REF!,"FALSO")</f>
        <v>#REF!</v>
      </c>
      <c r="M5404" s="75"/>
      <c r="N5404" s="76"/>
    </row>
    <row r="5405" spans="1:14" ht="15">
      <c r="A5405" s="80"/>
      <c r="B5405" s="81"/>
      <c r="C5405" s="69"/>
      <c r="D5405" s="69"/>
      <c r="E5405" s="69"/>
      <c r="F5405" s="69"/>
      <c r="G5405" s="82"/>
      <c r="H5405" s="78"/>
      <c r="I5405" s="28">
        <f ca="1">SUMIF('IMPORTBFT (ID)'!$A$3:$A$5000,$G$4:$G$7322,'IMPORTBFT (ID)'!$B$3:$B$5000)</f>
        <v>0</v>
      </c>
      <c r="J5405" s="72"/>
      <c r="K5405" s="18" t="str">
        <f t="shared" ca="1" si="0"/>
        <v>-</v>
      </c>
      <c r="L5405" s="19" t="e">
        <f>IF(G5405=#REF!,#REF!,"FALSO")</f>
        <v>#REF!</v>
      </c>
      <c r="M5405" s="75"/>
      <c r="N5405" s="76"/>
    </row>
    <row r="5406" spans="1:14" ht="15">
      <c r="A5406" s="80"/>
      <c r="B5406" s="81"/>
      <c r="C5406" s="69"/>
      <c r="D5406" s="69"/>
      <c r="E5406" s="69"/>
      <c r="F5406" s="69"/>
      <c r="G5406" s="82"/>
      <c r="H5406" s="78"/>
      <c r="I5406" s="28">
        <f ca="1">SUMIF('IMPORTBFT (ID)'!$A$3:$A$5000,$G$4:$G$7322,'IMPORTBFT (ID)'!$B$3:$B$5000)</f>
        <v>0</v>
      </c>
      <c r="J5406" s="72"/>
      <c r="K5406" s="18" t="str">
        <f t="shared" ca="1" si="0"/>
        <v>-</v>
      </c>
      <c r="L5406" s="19" t="e">
        <f>IF(G5406=#REF!,#REF!,"FALSO")</f>
        <v>#REF!</v>
      </c>
      <c r="M5406" s="75"/>
      <c r="N5406" s="76"/>
    </row>
    <row r="5407" spans="1:14" ht="15">
      <c r="A5407" s="80"/>
      <c r="B5407" s="81"/>
      <c r="C5407" s="69"/>
      <c r="D5407" s="69"/>
      <c r="E5407" s="69"/>
      <c r="F5407" s="69"/>
      <c r="G5407" s="82"/>
      <c r="H5407" s="78"/>
      <c r="I5407" s="28">
        <f ca="1">SUMIF('IMPORTBFT (ID)'!$A$3:$A$5000,$G$4:$G$7322,'IMPORTBFT (ID)'!$B$3:$B$5000)</f>
        <v>0</v>
      </c>
      <c r="J5407" s="72"/>
      <c r="K5407" s="18" t="str">
        <f t="shared" ca="1" si="0"/>
        <v>-</v>
      </c>
      <c r="L5407" s="19" t="e">
        <f>IF(G5407=#REF!,#REF!,"FALSO")</f>
        <v>#REF!</v>
      </c>
      <c r="M5407" s="75"/>
      <c r="N5407" s="76"/>
    </row>
    <row r="5408" spans="1:14" ht="15">
      <c r="A5408" s="80"/>
      <c r="B5408" s="81"/>
      <c r="C5408" s="69"/>
      <c r="D5408" s="69"/>
      <c r="E5408" s="69"/>
      <c r="F5408" s="69"/>
      <c r="G5408" s="82"/>
      <c r="H5408" s="78"/>
      <c r="I5408" s="28">
        <f ca="1">SUMIF('IMPORTBFT (ID)'!$A$3:$A$5000,$G$4:$G$7322,'IMPORTBFT (ID)'!$B$3:$B$5000)</f>
        <v>0</v>
      </c>
      <c r="J5408" s="72"/>
      <c r="K5408" s="18" t="str">
        <f t="shared" ca="1" si="0"/>
        <v>-</v>
      </c>
      <c r="L5408" s="19" t="e">
        <f>IF(G5408=#REF!,#REF!,"FALSO")</f>
        <v>#REF!</v>
      </c>
      <c r="M5408" s="75"/>
      <c r="N5408" s="76"/>
    </row>
    <row r="5409" spans="1:14" ht="15">
      <c r="A5409" s="80"/>
      <c r="B5409" s="81"/>
      <c r="C5409" s="69"/>
      <c r="D5409" s="69"/>
      <c r="E5409" s="69"/>
      <c r="F5409" s="69"/>
      <c r="G5409" s="82"/>
      <c r="H5409" s="78"/>
      <c r="I5409" s="28">
        <f ca="1">SUMIF('IMPORTBFT (ID)'!$A$3:$A$5000,$G$4:$G$7322,'IMPORTBFT (ID)'!$B$3:$B$5000)</f>
        <v>0</v>
      </c>
      <c r="J5409" s="72"/>
      <c r="K5409" s="18" t="str">
        <f t="shared" ca="1" si="0"/>
        <v>-</v>
      </c>
      <c r="L5409" s="19" t="e">
        <f>IF(G5409=#REF!,#REF!,"FALSO")</f>
        <v>#REF!</v>
      </c>
      <c r="M5409" s="75"/>
      <c r="N5409" s="76"/>
    </row>
    <row r="5410" spans="1:14" ht="15">
      <c r="A5410" s="80"/>
      <c r="B5410" s="81"/>
      <c r="C5410" s="69"/>
      <c r="D5410" s="69"/>
      <c r="E5410" s="69"/>
      <c r="F5410" s="69"/>
      <c r="G5410" s="82"/>
      <c r="H5410" s="78"/>
      <c r="I5410" s="28">
        <f ca="1">SUMIF('IMPORTBFT (ID)'!$A$3:$A$5000,$G$4:$G$7322,'IMPORTBFT (ID)'!$B$3:$B$5000)</f>
        <v>0</v>
      </c>
      <c r="J5410" s="72"/>
      <c r="K5410" s="18" t="str">
        <f t="shared" ca="1" si="0"/>
        <v>-</v>
      </c>
      <c r="L5410" s="19" t="e">
        <f>IF(G5410=#REF!,#REF!,"FALSO")</f>
        <v>#REF!</v>
      </c>
      <c r="M5410" s="75"/>
      <c r="N5410" s="76"/>
    </row>
    <row r="5411" spans="1:14" ht="15">
      <c r="A5411" s="80"/>
      <c r="B5411" s="81"/>
      <c r="C5411" s="69"/>
      <c r="D5411" s="69"/>
      <c r="E5411" s="69"/>
      <c r="F5411" s="69"/>
      <c r="G5411" s="82"/>
      <c r="H5411" s="78"/>
      <c r="I5411" s="28">
        <f ca="1">SUMIF('IMPORTBFT (ID)'!$A$3:$A$5000,$G$4:$G$7322,'IMPORTBFT (ID)'!$B$3:$B$5000)</f>
        <v>0</v>
      </c>
      <c r="J5411" s="72"/>
      <c r="K5411" s="18" t="str">
        <f t="shared" ca="1" si="0"/>
        <v>-</v>
      </c>
      <c r="L5411" s="19" t="e">
        <f>IF(G5411=#REF!,#REF!,"FALSO")</f>
        <v>#REF!</v>
      </c>
      <c r="M5411" s="75"/>
      <c r="N5411" s="76"/>
    </row>
    <row r="5412" spans="1:14" ht="15">
      <c r="A5412" s="80"/>
      <c r="B5412" s="81"/>
      <c r="C5412" s="69"/>
      <c r="D5412" s="69"/>
      <c r="E5412" s="69"/>
      <c r="F5412" s="69"/>
      <c r="G5412" s="82"/>
      <c r="H5412" s="78"/>
      <c r="I5412" s="28">
        <f ca="1">SUMIF('IMPORTBFT (ID)'!$A$3:$A$5000,$G$4:$G$7322,'IMPORTBFT (ID)'!$B$3:$B$5000)</f>
        <v>0</v>
      </c>
      <c r="J5412" s="72"/>
      <c r="K5412" s="18" t="str">
        <f t="shared" ca="1" si="0"/>
        <v>-</v>
      </c>
      <c r="L5412" s="19" t="e">
        <f>IF(G5412=#REF!,#REF!,"FALSO")</f>
        <v>#REF!</v>
      </c>
      <c r="M5412" s="75"/>
      <c r="N5412" s="76"/>
    </row>
    <row r="5413" spans="1:14" ht="15">
      <c r="A5413" s="80"/>
      <c r="B5413" s="81"/>
      <c r="C5413" s="69"/>
      <c r="D5413" s="69"/>
      <c r="E5413" s="69"/>
      <c r="F5413" s="69"/>
      <c r="G5413" s="82"/>
      <c r="H5413" s="78"/>
      <c r="I5413" s="28">
        <f ca="1">SUMIF('IMPORTBFT (ID)'!$A$3:$A$5000,$G$4:$G$7322,'IMPORTBFT (ID)'!$B$3:$B$5000)</f>
        <v>0</v>
      </c>
      <c r="J5413" s="72"/>
      <c r="K5413" s="18" t="str">
        <f t="shared" ca="1" si="0"/>
        <v>-</v>
      </c>
      <c r="L5413" s="19" t="e">
        <f>IF(G5413=#REF!,#REF!,"FALSO")</f>
        <v>#REF!</v>
      </c>
      <c r="M5413" s="75"/>
      <c r="N5413" s="76"/>
    </row>
    <row r="5414" spans="1:14" ht="15">
      <c r="A5414" s="80"/>
      <c r="B5414" s="81"/>
      <c r="C5414" s="69"/>
      <c r="D5414" s="69"/>
      <c r="E5414" s="69"/>
      <c r="F5414" s="69"/>
      <c r="G5414" s="82"/>
      <c r="H5414" s="78"/>
      <c r="I5414" s="28">
        <f ca="1">SUMIF('IMPORTBFT (ID)'!$A$3:$A$5000,$G$4:$G$7322,'IMPORTBFT (ID)'!$B$3:$B$5000)</f>
        <v>0</v>
      </c>
      <c r="J5414" s="72"/>
      <c r="K5414" s="18" t="str">
        <f t="shared" ca="1" si="0"/>
        <v>-</v>
      </c>
      <c r="L5414" s="19" t="e">
        <f>IF(G5414=#REF!,#REF!,"FALSO")</f>
        <v>#REF!</v>
      </c>
      <c r="M5414" s="75"/>
      <c r="N5414" s="76"/>
    </row>
    <row r="5415" spans="1:14" ht="15">
      <c r="A5415" s="80"/>
      <c r="B5415" s="81"/>
      <c r="C5415" s="69"/>
      <c r="D5415" s="69"/>
      <c r="E5415" s="69"/>
      <c r="F5415" s="69"/>
      <c r="G5415" s="82"/>
      <c r="H5415" s="78"/>
      <c r="I5415" s="28">
        <f ca="1">SUMIF('IMPORTBFT (ID)'!$A$3:$A$5000,$G$4:$G$7322,'IMPORTBFT (ID)'!$B$3:$B$5000)</f>
        <v>0</v>
      </c>
      <c r="J5415" s="72"/>
      <c r="K5415" s="18" t="str">
        <f t="shared" ca="1" si="0"/>
        <v>-</v>
      </c>
      <c r="L5415" s="19" t="e">
        <f>IF(G5415=#REF!,#REF!,"FALSO")</f>
        <v>#REF!</v>
      </c>
      <c r="M5415" s="75"/>
      <c r="N5415" s="76"/>
    </row>
    <row r="5416" spans="1:14" ht="15">
      <c r="A5416" s="80"/>
      <c r="B5416" s="81"/>
      <c r="C5416" s="69"/>
      <c r="D5416" s="69"/>
      <c r="E5416" s="69"/>
      <c r="F5416" s="69"/>
      <c r="G5416" s="82"/>
      <c r="H5416" s="78"/>
      <c r="I5416" s="28">
        <f ca="1">SUMIF('IMPORTBFT (ID)'!$A$3:$A$5000,$G$4:$G$7322,'IMPORTBFT (ID)'!$B$3:$B$5000)</f>
        <v>0</v>
      </c>
      <c r="J5416" s="72"/>
      <c r="K5416" s="18" t="str">
        <f t="shared" ca="1" si="0"/>
        <v>-</v>
      </c>
      <c r="L5416" s="19" t="e">
        <f>IF(G5416=#REF!,#REF!,"FALSO")</f>
        <v>#REF!</v>
      </c>
      <c r="M5416" s="75"/>
      <c r="N5416" s="76"/>
    </row>
    <row r="5417" spans="1:14" ht="15">
      <c r="A5417" s="80"/>
      <c r="B5417" s="81"/>
      <c r="C5417" s="69"/>
      <c r="D5417" s="69"/>
      <c r="E5417" s="69"/>
      <c r="F5417" s="69"/>
      <c r="G5417" s="82"/>
      <c r="H5417" s="78"/>
      <c r="I5417" s="28">
        <f ca="1">SUMIF('IMPORTBFT (ID)'!$A$3:$A$5000,$G$4:$G$7322,'IMPORTBFT (ID)'!$B$3:$B$5000)</f>
        <v>0</v>
      </c>
      <c r="J5417" s="72"/>
      <c r="K5417" s="18" t="str">
        <f t="shared" ca="1" si="0"/>
        <v>-</v>
      </c>
      <c r="L5417" s="19" t="e">
        <f>IF(G5417=#REF!,#REF!,"FALSO")</f>
        <v>#REF!</v>
      </c>
      <c r="M5417" s="75"/>
      <c r="N5417" s="76"/>
    </row>
    <row r="5418" spans="1:14" ht="15">
      <c r="A5418" s="80"/>
      <c r="B5418" s="81"/>
      <c r="C5418" s="69"/>
      <c r="D5418" s="69"/>
      <c r="E5418" s="69"/>
      <c r="F5418" s="69"/>
      <c r="G5418" s="82"/>
      <c r="H5418" s="78"/>
      <c r="I5418" s="28">
        <f ca="1">SUMIF('IMPORTBFT (ID)'!$A$3:$A$5000,$G$4:$G$7322,'IMPORTBFT (ID)'!$B$3:$B$5000)</f>
        <v>0</v>
      </c>
      <c r="J5418" s="72"/>
      <c r="K5418" s="18" t="str">
        <f t="shared" ca="1" si="0"/>
        <v>-</v>
      </c>
      <c r="L5418" s="19" t="e">
        <f>IF(G5418=#REF!,#REF!,"FALSO")</f>
        <v>#REF!</v>
      </c>
      <c r="M5418" s="75"/>
      <c r="N5418" s="76"/>
    </row>
    <row r="5419" spans="1:14" ht="15">
      <c r="A5419" s="80"/>
      <c r="B5419" s="81"/>
      <c r="C5419" s="69"/>
      <c r="D5419" s="69"/>
      <c r="E5419" s="69"/>
      <c r="F5419" s="69"/>
      <c r="G5419" s="82"/>
      <c r="H5419" s="78"/>
      <c r="I5419" s="28">
        <f ca="1">SUMIF('IMPORTBFT (ID)'!$A$3:$A$5000,$G$4:$G$7322,'IMPORTBFT (ID)'!$B$3:$B$5000)</f>
        <v>0</v>
      </c>
      <c r="J5419" s="72"/>
      <c r="K5419" s="18" t="str">
        <f t="shared" ca="1" si="0"/>
        <v>-</v>
      </c>
      <c r="L5419" s="19" t="e">
        <f>IF(G5419=#REF!,#REF!,"FALSO")</f>
        <v>#REF!</v>
      </c>
      <c r="M5419" s="75"/>
      <c r="N5419" s="76"/>
    </row>
    <row r="5420" spans="1:14" ht="15">
      <c r="A5420" s="80"/>
      <c r="B5420" s="81"/>
      <c r="C5420" s="69"/>
      <c r="D5420" s="69"/>
      <c r="E5420" s="69"/>
      <c r="F5420" s="69"/>
      <c r="G5420" s="82"/>
      <c r="H5420" s="78"/>
      <c r="I5420" s="28">
        <f ca="1">SUMIF('IMPORTBFT (ID)'!$A$3:$A$5000,$G$4:$G$7322,'IMPORTBFT (ID)'!$B$3:$B$5000)</f>
        <v>0</v>
      </c>
      <c r="J5420" s="72"/>
      <c r="K5420" s="18" t="str">
        <f t="shared" ca="1" si="0"/>
        <v>-</v>
      </c>
      <c r="L5420" s="19" t="e">
        <f>IF(G5420=#REF!,#REF!,"FALSO")</f>
        <v>#REF!</v>
      </c>
      <c r="M5420" s="75"/>
      <c r="N5420" s="76"/>
    </row>
    <row r="5421" spans="1:14" ht="15">
      <c r="A5421" s="80"/>
      <c r="B5421" s="81"/>
      <c r="C5421" s="69"/>
      <c r="D5421" s="69"/>
      <c r="E5421" s="69"/>
      <c r="F5421" s="69"/>
      <c r="G5421" s="82"/>
      <c r="H5421" s="78"/>
      <c r="I5421" s="28">
        <f ca="1">SUMIF('IMPORTBFT (ID)'!$A$3:$A$5000,$G$4:$G$7322,'IMPORTBFT (ID)'!$B$3:$B$5000)</f>
        <v>0</v>
      </c>
      <c r="J5421" s="72"/>
      <c r="K5421" s="18" t="str">
        <f t="shared" ca="1" si="0"/>
        <v>-</v>
      </c>
      <c r="L5421" s="19" t="e">
        <f>IF(G5421=#REF!,#REF!,"FALSO")</f>
        <v>#REF!</v>
      </c>
      <c r="M5421" s="75"/>
      <c r="N5421" s="76"/>
    </row>
    <row r="5422" spans="1:14" ht="15">
      <c r="A5422" s="80"/>
      <c r="B5422" s="81"/>
      <c r="C5422" s="69"/>
      <c r="D5422" s="69"/>
      <c r="E5422" s="69"/>
      <c r="F5422" s="69"/>
      <c r="G5422" s="82"/>
      <c r="H5422" s="78"/>
      <c r="I5422" s="28">
        <f ca="1">SUMIF('IMPORTBFT (ID)'!$A$3:$A$5000,$G$4:$G$7322,'IMPORTBFT (ID)'!$B$3:$B$5000)</f>
        <v>0</v>
      </c>
      <c r="J5422" s="72"/>
      <c r="K5422" s="18" t="str">
        <f t="shared" ca="1" si="0"/>
        <v>-</v>
      </c>
      <c r="L5422" s="19" t="e">
        <f>IF(G5422=#REF!,#REF!,"FALSO")</f>
        <v>#REF!</v>
      </c>
      <c r="M5422" s="75"/>
      <c r="N5422" s="76"/>
    </row>
    <row r="5423" spans="1:14" ht="15">
      <c r="A5423" s="80"/>
      <c r="B5423" s="81"/>
      <c r="C5423" s="69"/>
      <c r="D5423" s="69"/>
      <c r="E5423" s="69"/>
      <c r="F5423" s="69"/>
      <c r="G5423" s="82"/>
      <c r="H5423" s="78"/>
      <c r="I5423" s="28">
        <f ca="1">SUMIF('IMPORTBFT (ID)'!$A$3:$A$5000,$G$4:$G$7322,'IMPORTBFT (ID)'!$B$3:$B$5000)</f>
        <v>0</v>
      </c>
      <c r="J5423" s="72"/>
      <c r="K5423" s="18" t="str">
        <f t="shared" ca="1" si="0"/>
        <v>-</v>
      </c>
      <c r="L5423" s="19" t="e">
        <f>IF(G5423=#REF!,#REF!,"FALSO")</f>
        <v>#REF!</v>
      </c>
      <c r="M5423" s="75"/>
      <c r="N5423" s="76"/>
    </row>
    <row r="5424" spans="1:14" ht="15">
      <c r="A5424" s="80"/>
      <c r="B5424" s="81"/>
      <c r="C5424" s="69"/>
      <c r="D5424" s="69"/>
      <c r="E5424" s="69"/>
      <c r="F5424" s="69"/>
      <c r="G5424" s="82"/>
      <c r="H5424" s="78"/>
      <c r="I5424" s="28">
        <f ca="1">SUMIF('IMPORTBFT (ID)'!$A$3:$A$5000,$G$4:$G$7322,'IMPORTBFT (ID)'!$B$3:$B$5000)</f>
        <v>0</v>
      </c>
      <c r="J5424" s="72"/>
      <c r="K5424" s="18" t="str">
        <f t="shared" ca="1" si="0"/>
        <v>-</v>
      </c>
      <c r="L5424" s="19" t="e">
        <f>IF(G5424=#REF!,#REF!,"FALSO")</f>
        <v>#REF!</v>
      </c>
      <c r="M5424" s="75"/>
      <c r="N5424" s="76"/>
    </row>
    <row r="5425" spans="1:14" ht="15">
      <c r="A5425" s="80"/>
      <c r="B5425" s="81"/>
      <c r="C5425" s="69"/>
      <c r="D5425" s="69"/>
      <c r="E5425" s="69"/>
      <c r="F5425" s="69"/>
      <c r="G5425" s="82"/>
      <c r="H5425" s="78"/>
      <c r="I5425" s="28">
        <f ca="1">SUMIF('IMPORTBFT (ID)'!$A$3:$A$5000,$G$4:$G$7322,'IMPORTBFT (ID)'!$B$3:$B$5000)</f>
        <v>0</v>
      </c>
      <c r="J5425" s="72"/>
      <c r="K5425" s="18" t="str">
        <f t="shared" ca="1" si="0"/>
        <v>-</v>
      </c>
      <c r="L5425" s="19" t="e">
        <f>IF(G5425=#REF!,#REF!,"FALSO")</f>
        <v>#REF!</v>
      </c>
      <c r="M5425" s="75"/>
      <c r="N5425" s="76"/>
    </row>
    <row r="5426" spans="1:14" ht="15">
      <c r="A5426" s="80"/>
      <c r="B5426" s="81"/>
      <c r="C5426" s="69"/>
      <c r="D5426" s="69"/>
      <c r="E5426" s="69"/>
      <c r="F5426" s="69"/>
      <c r="G5426" s="82"/>
      <c r="H5426" s="78"/>
      <c r="I5426" s="28">
        <f ca="1">SUMIF('IMPORTBFT (ID)'!$A$3:$A$5000,$G$4:$G$7322,'IMPORTBFT (ID)'!$B$3:$B$5000)</f>
        <v>0</v>
      </c>
      <c r="J5426" s="72"/>
      <c r="K5426" s="18" t="str">
        <f t="shared" ca="1" si="0"/>
        <v>-</v>
      </c>
      <c r="L5426" s="19" t="e">
        <f>IF(G5426=#REF!,#REF!,"FALSO")</f>
        <v>#REF!</v>
      </c>
      <c r="M5426" s="75"/>
      <c r="N5426" s="76"/>
    </row>
    <row r="5427" spans="1:14" ht="15">
      <c r="A5427" s="80"/>
      <c r="B5427" s="81"/>
      <c r="C5427" s="69"/>
      <c r="D5427" s="69"/>
      <c r="E5427" s="69"/>
      <c r="F5427" s="69"/>
      <c r="G5427" s="82"/>
      <c r="H5427" s="78"/>
      <c r="I5427" s="28">
        <f ca="1">SUMIF('IMPORTBFT (ID)'!$A$3:$A$5000,$G$4:$G$7322,'IMPORTBFT (ID)'!$B$3:$B$5000)</f>
        <v>0</v>
      </c>
      <c r="J5427" s="72"/>
      <c r="K5427" s="18" t="str">
        <f t="shared" ca="1" si="0"/>
        <v>-</v>
      </c>
      <c r="L5427" s="19" t="e">
        <f>IF(G5427=#REF!,#REF!,"FALSO")</f>
        <v>#REF!</v>
      </c>
      <c r="M5427" s="75"/>
      <c r="N5427" s="76"/>
    </row>
    <row r="5428" spans="1:14" ht="15">
      <c r="A5428" s="80"/>
      <c r="B5428" s="81"/>
      <c r="C5428" s="69"/>
      <c r="D5428" s="69"/>
      <c r="E5428" s="69"/>
      <c r="F5428" s="69"/>
      <c r="G5428" s="82"/>
      <c r="H5428" s="78"/>
      <c r="I5428" s="28">
        <f ca="1">SUMIF('IMPORTBFT (ID)'!$A$3:$A$5000,$G$4:$G$7322,'IMPORTBFT (ID)'!$B$3:$B$5000)</f>
        <v>0</v>
      </c>
      <c r="J5428" s="72"/>
      <c r="K5428" s="18" t="str">
        <f t="shared" ca="1" si="0"/>
        <v>-</v>
      </c>
      <c r="L5428" s="19" t="e">
        <f>IF(G5428=#REF!,#REF!,"FALSO")</f>
        <v>#REF!</v>
      </c>
      <c r="M5428" s="75"/>
      <c r="N5428" s="76"/>
    </row>
    <row r="5429" spans="1:14" ht="15">
      <c r="A5429" s="80"/>
      <c r="B5429" s="81"/>
      <c r="C5429" s="69"/>
      <c r="D5429" s="69"/>
      <c r="E5429" s="69"/>
      <c r="F5429" s="69"/>
      <c r="G5429" s="82"/>
      <c r="H5429" s="78"/>
      <c r="I5429" s="28">
        <f ca="1">SUMIF('IMPORTBFT (ID)'!$A$3:$A$5000,$G$4:$G$7322,'IMPORTBFT (ID)'!$B$3:$B$5000)</f>
        <v>0</v>
      </c>
      <c r="J5429" s="72"/>
      <c r="K5429" s="18" t="str">
        <f t="shared" ca="1" si="0"/>
        <v>-</v>
      </c>
      <c r="L5429" s="19" t="e">
        <f>IF(G5429=#REF!,#REF!,"FALSO")</f>
        <v>#REF!</v>
      </c>
      <c r="M5429" s="75"/>
      <c r="N5429" s="76"/>
    </row>
    <row r="5430" spans="1:14" ht="15">
      <c r="A5430" s="80"/>
      <c r="B5430" s="81"/>
      <c r="C5430" s="69"/>
      <c r="D5430" s="69"/>
      <c r="E5430" s="69"/>
      <c r="F5430" s="69"/>
      <c r="G5430" s="82"/>
      <c r="H5430" s="78"/>
      <c r="I5430" s="28">
        <f ca="1">SUMIF('IMPORTBFT (ID)'!$A$3:$A$5000,$G$4:$G$7322,'IMPORTBFT (ID)'!$B$3:$B$5000)</f>
        <v>0</v>
      </c>
      <c r="J5430" s="72"/>
      <c r="K5430" s="18" t="str">
        <f t="shared" ca="1" si="0"/>
        <v>-</v>
      </c>
      <c r="L5430" s="19" t="e">
        <f>IF(G5430=#REF!,#REF!,"FALSO")</f>
        <v>#REF!</v>
      </c>
      <c r="M5430" s="75"/>
      <c r="N5430" s="76"/>
    </row>
    <row r="5431" spans="1:14" ht="15">
      <c r="A5431" s="80"/>
      <c r="B5431" s="81"/>
      <c r="C5431" s="69"/>
      <c r="D5431" s="69"/>
      <c r="E5431" s="69"/>
      <c r="F5431" s="69"/>
      <c r="G5431" s="82"/>
      <c r="H5431" s="78"/>
      <c r="I5431" s="28">
        <f ca="1">SUMIF('IMPORTBFT (ID)'!$A$3:$A$5000,$G$4:$G$7322,'IMPORTBFT (ID)'!$B$3:$B$5000)</f>
        <v>0</v>
      </c>
      <c r="J5431" s="72"/>
      <c r="K5431" s="18" t="str">
        <f t="shared" ca="1" si="0"/>
        <v>-</v>
      </c>
      <c r="L5431" s="19" t="e">
        <f>IF(G5431=#REF!,#REF!,"FALSO")</f>
        <v>#REF!</v>
      </c>
      <c r="M5431" s="75"/>
      <c r="N5431" s="76"/>
    </row>
    <row r="5432" spans="1:14" ht="15">
      <c r="A5432" s="80"/>
      <c r="B5432" s="81"/>
      <c r="C5432" s="69"/>
      <c r="D5432" s="69"/>
      <c r="E5432" s="69"/>
      <c r="F5432" s="69"/>
      <c r="G5432" s="82"/>
      <c r="H5432" s="78"/>
      <c r="I5432" s="28">
        <f ca="1">SUMIF('IMPORTBFT (ID)'!$A$3:$A$5000,$G$4:$G$7322,'IMPORTBFT (ID)'!$B$3:$B$5000)</f>
        <v>0</v>
      </c>
      <c r="J5432" s="72"/>
      <c r="K5432" s="18" t="str">
        <f t="shared" ca="1" si="0"/>
        <v>-</v>
      </c>
      <c r="L5432" s="19" t="e">
        <f>IF(G5432=#REF!,#REF!,"FALSO")</f>
        <v>#REF!</v>
      </c>
      <c r="M5432" s="75"/>
      <c r="N5432" s="76"/>
    </row>
    <row r="5433" spans="1:14" ht="15">
      <c r="A5433" s="80"/>
      <c r="B5433" s="81"/>
      <c r="C5433" s="69"/>
      <c r="D5433" s="69"/>
      <c r="E5433" s="69"/>
      <c r="F5433" s="69"/>
      <c r="G5433" s="82"/>
      <c r="H5433" s="78"/>
      <c r="I5433" s="28">
        <f ca="1">SUMIF('IMPORTBFT (ID)'!$A$3:$A$5000,$G$4:$G$7322,'IMPORTBFT (ID)'!$B$3:$B$5000)</f>
        <v>0</v>
      </c>
      <c r="J5433" s="72"/>
      <c r="K5433" s="18" t="str">
        <f t="shared" ca="1" si="0"/>
        <v>-</v>
      </c>
      <c r="L5433" s="19" t="e">
        <f>IF(G5433=#REF!,#REF!,"FALSO")</f>
        <v>#REF!</v>
      </c>
      <c r="M5433" s="75"/>
      <c r="N5433" s="76"/>
    </row>
    <row r="5434" spans="1:14" ht="15">
      <c r="A5434" s="80"/>
      <c r="B5434" s="81"/>
      <c r="C5434" s="69"/>
      <c r="D5434" s="69"/>
      <c r="E5434" s="69"/>
      <c r="F5434" s="69"/>
      <c r="G5434" s="82"/>
      <c r="H5434" s="78"/>
      <c r="I5434" s="28">
        <f ca="1">SUMIF('IMPORTBFT (ID)'!$A$3:$A$5000,$G$4:$G$7322,'IMPORTBFT (ID)'!$B$3:$B$5000)</f>
        <v>0</v>
      </c>
      <c r="J5434" s="72"/>
      <c r="K5434" s="18" t="str">
        <f t="shared" ca="1" si="0"/>
        <v>-</v>
      </c>
      <c r="L5434" s="19" t="e">
        <f>IF(G5434=#REF!,#REF!,"FALSO")</f>
        <v>#REF!</v>
      </c>
      <c r="M5434" s="75"/>
      <c r="N5434" s="76"/>
    </row>
    <row r="5435" spans="1:14" ht="15">
      <c r="A5435" s="80"/>
      <c r="B5435" s="81"/>
      <c r="C5435" s="69"/>
      <c r="D5435" s="69"/>
      <c r="E5435" s="69"/>
      <c r="F5435" s="69"/>
      <c r="G5435" s="82"/>
      <c r="H5435" s="78"/>
      <c r="I5435" s="28">
        <f ca="1">SUMIF('IMPORTBFT (ID)'!$A$3:$A$5000,$G$4:$G$7322,'IMPORTBFT (ID)'!$B$3:$B$5000)</f>
        <v>0</v>
      </c>
      <c r="J5435" s="72"/>
      <c r="K5435" s="18" t="str">
        <f t="shared" ca="1" si="0"/>
        <v>-</v>
      </c>
      <c r="L5435" s="19" t="e">
        <f>IF(G5435=#REF!,#REF!,"FALSO")</f>
        <v>#REF!</v>
      </c>
      <c r="M5435" s="75"/>
      <c r="N5435" s="76"/>
    </row>
    <row r="5436" spans="1:14" ht="15">
      <c r="A5436" s="80"/>
      <c r="B5436" s="81"/>
      <c r="C5436" s="69"/>
      <c r="D5436" s="69"/>
      <c r="E5436" s="69"/>
      <c r="F5436" s="69"/>
      <c r="G5436" s="82"/>
      <c r="H5436" s="78"/>
      <c r="I5436" s="28">
        <f ca="1">SUMIF('IMPORTBFT (ID)'!$A$3:$A$5000,$G$4:$G$7322,'IMPORTBFT (ID)'!$B$3:$B$5000)</f>
        <v>0</v>
      </c>
      <c r="J5436" s="72"/>
      <c r="K5436" s="18" t="str">
        <f t="shared" ca="1" si="0"/>
        <v>-</v>
      </c>
      <c r="L5436" s="19" t="e">
        <f>IF(G5436=#REF!,#REF!,"FALSO")</f>
        <v>#REF!</v>
      </c>
      <c r="M5436" s="75"/>
      <c r="N5436" s="76"/>
    </row>
    <row r="5437" spans="1:14" ht="15">
      <c r="A5437" s="80"/>
      <c r="B5437" s="81"/>
      <c r="C5437" s="69"/>
      <c r="D5437" s="69"/>
      <c r="E5437" s="69"/>
      <c r="F5437" s="69"/>
      <c r="G5437" s="82"/>
      <c r="H5437" s="78"/>
      <c r="I5437" s="28">
        <f ca="1">SUMIF('IMPORTBFT (ID)'!$A$3:$A$5000,$G$4:$G$7322,'IMPORTBFT (ID)'!$B$3:$B$5000)</f>
        <v>0</v>
      </c>
      <c r="J5437" s="72"/>
      <c r="K5437" s="18" t="str">
        <f t="shared" ca="1" si="0"/>
        <v>-</v>
      </c>
      <c r="L5437" s="19" t="e">
        <f>IF(G5437=#REF!,#REF!,"FALSO")</f>
        <v>#REF!</v>
      </c>
      <c r="M5437" s="75"/>
      <c r="N5437" s="76"/>
    </row>
    <row r="5438" spans="1:14" ht="15">
      <c r="A5438" s="80"/>
      <c r="B5438" s="81"/>
      <c r="C5438" s="69"/>
      <c r="D5438" s="69"/>
      <c r="E5438" s="69"/>
      <c r="F5438" s="69"/>
      <c r="G5438" s="82"/>
      <c r="H5438" s="78"/>
      <c r="I5438" s="28">
        <f ca="1">SUMIF('IMPORTBFT (ID)'!$A$3:$A$5000,$G$4:$G$7322,'IMPORTBFT (ID)'!$B$3:$B$5000)</f>
        <v>0</v>
      </c>
      <c r="J5438" s="72"/>
      <c r="K5438" s="18" t="str">
        <f t="shared" ca="1" si="0"/>
        <v>-</v>
      </c>
      <c r="L5438" s="19" t="e">
        <f>IF(G5438=#REF!,#REF!,"FALSO")</f>
        <v>#REF!</v>
      </c>
      <c r="M5438" s="75"/>
      <c r="N5438" s="76"/>
    </row>
    <row r="5439" spans="1:14" ht="15">
      <c r="A5439" s="80"/>
      <c r="B5439" s="81"/>
      <c r="C5439" s="69"/>
      <c r="D5439" s="69"/>
      <c r="E5439" s="69"/>
      <c r="F5439" s="69"/>
      <c r="G5439" s="82"/>
      <c r="H5439" s="78"/>
      <c r="I5439" s="28">
        <f ca="1">SUMIF('IMPORTBFT (ID)'!$A$3:$A$5000,$G$4:$G$7322,'IMPORTBFT (ID)'!$B$3:$B$5000)</f>
        <v>0</v>
      </c>
      <c r="J5439" s="72"/>
      <c r="K5439" s="18" t="str">
        <f t="shared" ca="1" si="0"/>
        <v>-</v>
      </c>
      <c r="L5439" s="19" t="e">
        <f>IF(G5439=#REF!,#REF!,"FALSO")</f>
        <v>#REF!</v>
      </c>
      <c r="M5439" s="75"/>
      <c r="N5439" s="76"/>
    </row>
    <row r="5440" spans="1:14" ht="15">
      <c r="A5440" s="80"/>
      <c r="B5440" s="81"/>
      <c r="C5440" s="69"/>
      <c r="D5440" s="69"/>
      <c r="E5440" s="69"/>
      <c r="F5440" s="69"/>
      <c r="G5440" s="82"/>
      <c r="H5440" s="78"/>
      <c r="I5440" s="28">
        <f ca="1">SUMIF('IMPORTBFT (ID)'!$A$3:$A$5000,$G$4:$G$7322,'IMPORTBFT (ID)'!$B$3:$B$5000)</f>
        <v>0</v>
      </c>
      <c r="J5440" s="72"/>
      <c r="K5440" s="18" t="str">
        <f t="shared" ca="1" si="0"/>
        <v>-</v>
      </c>
      <c r="L5440" s="19" t="e">
        <f>IF(G5440=#REF!,#REF!,"FALSO")</f>
        <v>#REF!</v>
      </c>
      <c r="M5440" s="75"/>
      <c r="N5440" s="76"/>
    </row>
    <row r="5441" spans="1:14" ht="15">
      <c r="A5441" s="80"/>
      <c r="B5441" s="81"/>
      <c r="C5441" s="69"/>
      <c r="D5441" s="69"/>
      <c r="E5441" s="69"/>
      <c r="F5441" s="69"/>
      <c r="G5441" s="82"/>
      <c r="H5441" s="78"/>
      <c r="I5441" s="28">
        <f ca="1">SUMIF('IMPORTBFT (ID)'!$A$3:$A$5000,$G$4:$G$7322,'IMPORTBFT (ID)'!$B$3:$B$5000)</f>
        <v>0</v>
      </c>
      <c r="J5441" s="72"/>
      <c r="K5441" s="18" t="str">
        <f t="shared" ca="1" si="0"/>
        <v>-</v>
      </c>
      <c r="L5441" s="19" t="e">
        <f>IF(G5441=#REF!,#REF!,"FALSO")</f>
        <v>#REF!</v>
      </c>
      <c r="M5441" s="75"/>
      <c r="N5441" s="76"/>
    </row>
    <row r="5442" spans="1:14" ht="15">
      <c r="A5442" s="80"/>
      <c r="B5442" s="81"/>
      <c r="C5442" s="69"/>
      <c r="D5442" s="69"/>
      <c r="E5442" s="69"/>
      <c r="F5442" s="69"/>
      <c r="G5442" s="82"/>
      <c r="H5442" s="78"/>
      <c r="I5442" s="28">
        <f ca="1">SUMIF('IMPORTBFT (ID)'!$A$3:$A$5000,$G$4:$G$7322,'IMPORTBFT (ID)'!$B$3:$B$5000)</f>
        <v>0</v>
      </c>
      <c r="J5442" s="72"/>
      <c r="K5442" s="18" t="str">
        <f t="shared" ca="1" si="0"/>
        <v>-</v>
      </c>
      <c r="L5442" s="19" t="e">
        <f>IF(G5442=#REF!,#REF!,"FALSO")</f>
        <v>#REF!</v>
      </c>
      <c r="M5442" s="75"/>
      <c r="N5442" s="76"/>
    </row>
    <row r="5443" spans="1:14" ht="15">
      <c r="A5443" s="80"/>
      <c r="B5443" s="81"/>
      <c r="C5443" s="69"/>
      <c r="D5443" s="69"/>
      <c r="E5443" s="69"/>
      <c r="F5443" s="69"/>
      <c r="G5443" s="82"/>
      <c r="H5443" s="78"/>
      <c r="I5443" s="28">
        <f ca="1">SUMIF('IMPORTBFT (ID)'!$A$3:$A$5000,$G$4:$G$7322,'IMPORTBFT (ID)'!$B$3:$B$5000)</f>
        <v>0</v>
      </c>
      <c r="J5443" s="72"/>
      <c r="K5443" s="18" t="str">
        <f t="shared" ca="1" si="0"/>
        <v>-</v>
      </c>
      <c r="L5443" s="19" t="e">
        <f>IF(G5443=#REF!,#REF!,"FALSO")</f>
        <v>#REF!</v>
      </c>
      <c r="M5443" s="75"/>
      <c r="N5443" s="76"/>
    </row>
    <row r="5444" spans="1:14" ht="15">
      <c r="A5444" s="80"/>
      <c r="B5444" s="81"/>
      <c r="C5444" s="69"/>
      <c r="D5444" s="69"/>
      <c r="E5444" s="69"/>
      <c r="F5444" s="69"/>
      <c r="G5444" s="82"/>
      <c r="H5444" s="78"/>
      <c r="I5444" s="28">
        <f ca="1">SUMIF('IMPORTBFT (ID)'!$A$3:$A$5000,$G$4:$G$7322,'IMPORTBFT (ID)'!$B$3:$B$5000)</f>
        <v>0</v>
      </c>
      <c r="J5444" s="72"/>
      <c r="K5444" s="18" t="str">
        <f t="shared" ca="1" si="0"/>
        <v>-</v>
      </c>
      <c r="L5444" s="19" t="e">
        <f>IF(G5444=#REF!,#REF!,"FALSO")</f>
        <v>#REF!</v>
      </c>
      <c r="M5444" s="75"/>
      <c r="N5444" s="76"/>
    </row>
    <row r="5445" spans="1:14" ht="15">
      <c r="A5445" s="80"/>
      <c r="B5445" s="81"/>
      <c r="C5445" s="69"/>
      <c r="D5445" s="69"/>
      <c r="E5445" s="69"/>
      <c r="F5445" s="69"/>
      <c r="G5445" s="82"/>
      <c r="H5445" s="78"/>
      <c r="I5445" s="28">
        <f ca="1">SUMIF('IMPORTBFT (ID)'!$A$3:$A$5000,$G$4:$G$7322,'IMPORTBFT (ID)'!$B$3:$B$5000)</f>
        <v>0</v>
      </c>
      <c r="J5445" s="72"/>
      <c r="K5445" s="18" t="str">
        <f t="shared" ca="1" si="0"/>
        <v>-</v>
      </c>
      <c r="L5445" s="19" t="e">
        <f>IF(G5445=#REF!,#REF!,"FALSO")</f>
        <v>#REF!</v>
      </c>
      <c r="M5445" s="75"/>
      <c r="N5445" s="76"/>
    </row>
    <row r="5446" spans="1:14" ht="15">
      <c r="A5446" s="80"/>
      <c r="B5446" s="81"/>
      <c r="C5446" s="69"/>
      <c r="D5446" s="69"/>
      <c r="E5446" s="69"/>
      <c r="F5446" s="69"/>
      <c r="G5446" s="82"/>
      <c r="H5446" s="78"/>
      <c r="I5446" s="28">
        <f ca="1">SUMIF('IMPORTBFT (ID)'!$A$3:$A$5000,$G$4:$G$7322,'IMPORTBFT (ID)'!$B$3:$B$5000)</f>
        <v>0</v>
      </c>
      <c r="J5446" s="72"/>
      <c r="K5446" s="18" t="str">
        <f t="shared" ca="1" si="0"/>
        <v>-</v>
      </c>
      <c r="L5446" s="19" t="e">
        <f>IF(G5446=#REF!,#REF!,"FALSO")</f>
        <v>#REF!</v>
      </c>
      <c r="M5446" s="75"/>
      <c r="N5446" s="76"/>
    </row>
    <row r="5447" spans="1:14" ht="15">
      <c r="A5447" s="80"/>
      <c r="B5447" s="81"/>
      <c r="C5447" s="69"/>
      <c r="D5447" s="69"/>
      <c r="E5447" s="69"/>
      <c r="F5447" s="69"/>
      <c r="G5447" s="82"/>
      <c r="H5447" s="78"/>
      <c r="I5447" s="28">
        <f ca="1">SUMIF('IMPORTBFT (ID)'!$A$3:$A$5000,$G$4:$G$7322,'IMPORTBFT (ID)'!$B$3:$B$5000)</f>
        <v>0</v>
      </c>
      <c r="J5447" s="72"/>
      <c r="K5447" s="18" t="str">
        <f t="shared" ca="1" si="0"/>
        <v>-</v>
      </c>
      <c r="L5447" s="19" t="e">
        <f>IF(G5447=#REF!,#REF!,"FALSO")</f>
        <v>#REF!</v>
      </c>
      <c r="M5447" s="75"/>
      <c r="N5447" s="76"/>
    </row>
    <row r="5448" spans="1:14" ht="15">
      <c r="A5448" s="80"/>
      <c r="B5448" s="81"/>
      <c r="C5448" s="69"/>
      <c r="D5448" s="69"/>
      <c r="E5448" s="69"/>
      <c r="F5448" s="69"/>
      <c r="G5448" s="82"/>
      <c r="H5448" s="78"/>
      <c r="I5448" s="28">
        <f ca="1">SUMIF('IMPORTBFT (ID)'!$A$3:$A$5000,$G$4:$G$7322,'IMPORTBFT (ID)'!$B$3:$B$5000)</f>
        <v>0</v>
      </c>
      <c r="J5448" s="72"/>
      <c r="K5448" s="18" t="str">
        <f t="shared" ca="1" si="0"/>
        <v>-</v>
      </c>
      <c r="L5448" s="19" t="e">
        <f>IF(G5448=#REF!,#REF!,"FALSO")</f>
        <v>#REF!</v>
      </c>
      <c r="M5448" s="75"/>
      <c r="N5448" s="76"/>
    </row>
    <row r="5449" spans="1:14" ht="15">
      <c r="A5449" s="80"/>
      <c r="B5449" s="81"/>
      <c r="C5449" s="69"/>
      <c r="D5449" s="69"/>
      <c r="E5449" s="69"/>
      <c r="F5449" s="69"/>
      <c r="G5449" s="82"/>
      <c r="H5449" s="78"/>
      <c r="I5449" s="28">
        <f ca="1">SUMIF('IMPORTBFT (ID)'!$A$3:$A$5000,$G$4:$G$7322,'IMPORTBFT (ID)'!$B$3:$B$5000)</f>
        <v>0</v>
      </c>
      <c r="J5449" s="72"/>
      <c r="K5449" s="18" t="str">
        <f t="shared" ca="1" si="0"/>
        <v>-</v>
      </c>
      <c r="L5449" s="19" t="e">
        <f>IF(G5449=#REF!,#REF!,"FALSO")</f>
        <v>#REF!</v>
      </c>
      <c r="M5449" s="75"/>
      <c r="N5449" s="76"/>
    </row>
    <row r="5450" spans="1:14" ht="15">
      <c r="A5450" s="80"/>
      <c r="B5450" s="81"/>
      <c r="C5450" s="69"/>
      <c r="D5450" s="69"/>
      <c r="E5450" s="69"/>
      <c r="F5450" s="69"/>
      <c r="G5450" s="82"/>
      <c r="H5450" s="78"/>
      <c r="I5450" s="28">
        <f ca="1">SUMIF('IMPORTBFT (ID)'!$A$3:$A$5000,$G$4:$G$7322,'IMPORTBFT (ID)'!$B$3:$B$5000)</f>
        <v>0</v>
      </c>
      <c r="J5450" s="72"/>
      <c r="K5450" s="18" t="str">
        <f t="shared" ca="1" si="0"/>
        <v>-</v>
      </c>
      <c r="L5450" s="19" t="e">
        <f>IF(G5450=#REF!,#REF!,"FALSO")</f>
        <v>#REF!</v>
      </c>
      <c r="M5450" s="75"/>
      <c r="N5450" s="76"/>
    </row>
    <row r="5451" spans="1:14" ht="15">
      <c r="A5451" s="80"/>
      <c r="B5451" s="81"/>
      <c r="C5451" s="69"/>
      <c r="D5451" s="69"/>
      <c r="E5451" s="69"/>
      <c r="F5451" s="69"/>
      <c r="G5451" s="82"/>
      <c r="H5451" s="78"/>
      <c r="I5451" s="28">
        <f ca="1">SUMIF('IMPORTBFT (ID)'!$A$3:$A$5000,$G$4:$G$7322,'IMPORTBFT (ID)'!$B$3:$B$5000)</f>
        <v>0</v>
      </c>
      <c r="J5451" s="72"/>
      <c r="K5451" s="18" t="str">
        <f t="shared" ca="1" si="0"/>
        <v>-</v>
      </c>
      <c r="L5451" s="19" t="e">
        <f>IF(G5451=#REF!,#REF!,"FALSO")</f>
        <v>#REF!</v>
      </c>
      <c r="M5451" s="75"/>
      <c r="N5451" s="76"/>
    </row>
    <row r="5452" spans="1:14" ht="15">
      <c r="A5452" s="80"/>
      <c r="B5452" s="81"/>
      <c r="C5452" s="69"/>
      <c r="D5452" s="69"/>
      <c r="E5452" s="69"/>
      <c r="F5452" s="69"/>
      <c r="G5452" s="82"/>
      <c r="H5452" s="78"/>
      <c r="I5452" s="28">
        <f ca="1">SUMIF('IMPORTBFT (ID)'!$A$3:$A$5000,$G$4:$G$7322,'IMPORTBFT (ID)'!$B$3:$B$5000)</f>
        <v>0</v>
      </c>
      <c r="J5452" s="72"/>
      <c r="K5452" s="18" t="str">
        <f t="shared" ca="1" si="0"/>
        <v>-</v>
      </c>
      <c r="L5452" s="19" t="e">
        <f>IF(G5452=#REF!,#REF!,"FALSO")</f>
        <v>#REF!</v>
      </c>
      <c r="M5452" s="75"/>
      <c r="N5452" s="76"/>
    </row>
    <row r="5453" spans="1:14" ht="15">
      <c r="A5453" s="80"/>
      <c r="B5453" s="81"/>
      <c r="C5453" s="69"/>
      <c r="D5453" s="69"/>
      <c r="E5453" s="69"/>
      <c r="F5453" s="69"/>
      <c r="G5453" s="82"/>
      <c r="H5453" s="78"/>
      <c r="I5453" s="28">
        <f ca="1">SUMIF('IMPORTBFT (ID)'!$A$3:$A$5000,$G$4:$G$7322,'IMPORTBFT (ID)'!$B$3:$B$5000)</f>
        <v>0</v>
      </c>
      <c r="J5453" s="72"/>
      <c r="K5453" s="18" t="str">
        <f t="shared" ca="1" si="0"/>
        <v>-</v>
      </c>
      <c r="L5453" s="19" t="e">
        <f>IF(G5453=#REF!,#REF!,"FALSO")</f>
        <v>#REF!</v>
      </c>
      <c r="M5453" s="75"/>
      <c r="N5453" s="76"/>
    </row>
    <row r="5454" spans="1:14" ht="15">
      <c r="A5454" s="80"/>
      <c r="B5454" s="81"/>
      <c r="C5454" s="69"/>
      <c r="D5454" s="69"/>
      <c r="E5454" s="69"/>
      <c r="F5454" s="69"/>
      <c r="G5454" s="82"/>
      <c r="H5454" s="78"/>
      <c r="I5454" s="28">
        <f ca="1">SUMIF('IMPORTBFT (ID)'!$A$3:$A$5000,$G$4:$G$7322,'IMPORTBFT (ID)'!$B$3:$B$5000)</f>
        <v>0</v>
      </c>
      <c r="J5454" s="72"/>
      <c r="K5454" s="18" t="str">
        <f t="shared" ca="1" si="0"/>
        <v>-</v>
      </c>
      <c r="L5454" s="19" t="e">
        <f>IF(G5454=#REF!,#REF!,"FALSO")</f>
        <v>#REF!</v>
      </c>
      <c r="M5454" s="75"/>
      <c r="N5454" s="76"/>
    </row>
    <row r="5455" spans="1:14" ht="15">
      <c r="A5455" s="80"/>
      <c r="B5455" s="81"/>
      <c r="C5455" s="69"/>
      <c r="D5455" s="69"/>
      <c r="E5455" s="69"/>
      <c r="F5455" s="69"/>
      <c r="G5455" s="82"/>
      <c r="H5455" s="78"/>
      <c r="I5455" s="28">
        <f ca="1">SUMIF('IMPORTBFT (ID)'!$A$3:$A$5000,$G$4:$G$7322,'IMPORTBFT (ID)'!$B$3:$B$5000)</f>
        <v>0</v>
      </c>
      <c r="J5455" s="72"/>
      <c r="K5455" s="18" t="str">
        <f t="shared" ca="1" si="0"/>
        <v>-</v>
      </c>
      <c r="L5455" s="19" t="e">
        <f>IF(G5455=#REF!,#REF!,"FALSO")</f>
        <v>#REF!</v>
      </c>
      <c r="M5455" s="75"/>
      <c r="N5455" s="76"/>
    </row>
    <row r="5456" spans="1:14" ht="15">
      <c r="A5456" s="80"/>
      <c r="B5456" s="81"/>
      <c r="C5456" s="69"/>
      <c r="D5456" s="69"/>
      <c r="E5456" s="69"/>
      <c r="F5456" s="69"/>
      <c r="G5456" s="82"/>
      <c r="H5456" s="78"/>
      <c r="I5456" s="28">
        <f ca="1">SUMIF('IMPORTBFT (ID)'!$A$3:$A$5000,$G$4:$G$7322,'IMPORTBFT (ID)'!$B$3:$B$5000)</f>
        <v>0</v>
      </c>
      <c r="J5456" s="72"/>
      <c r="K5456" s="18" t="str">
        <f t="shared" ca="1" si="0"/>
        <v>-</v>
      </c>
      <c r="L5456" s="19" t="e">
        <f>IF(G5456=#REF!,#REF!,"FALSO")</f>
        <v>#REF!</v>
      </c>
      <c r="M5456" s="75"/>
      <c r="N5456" s="76"/>
    </row>
    <row r="5457" spans="1:14" ht="15">
      <c r="A5457" s="80"/>
      <c r="B5457" s="81"/>
      <c r="C5457" s="69"/>
      <c r="D5457" s="69"/>
      <c r="E5457" s="69"/>
      <c r="F5457" s="69"/>
      <c r="G5457" s="82"/>
      <c r="H5457" s="78"/>
      <c r="I5457" s="28">
        <f ca="1">SUMIF('IMPORTBFT (ID)'!$A$3:$A$5000,$G$4:$G$7322,'IMPORTBFT (ID)'!$B$3:$B$5000)</f>
        <v>0</v>
      </c>
      <c r="J5457" s="72"/>
      <c r="K5457" s="18" t="str">
        <f t="shared" ca="1" si="0"/>
        <v>-</v>
      </c>
      <c r="L5457" s="19" t="e">
        <f>IF(G5457=#REF!,#REF!,"FALSO")</f>
        <v>#REF!</v>
      </c>
      <c r="M5457" s="75"/>
      <c r="N5457" s="76"/>
    </row>
    <row r="5458" spans="1:14" ht="15">
      <c r="A5458" s="80"/>
      <c r="B5458" s="81"/>
      <c r="C5458" s="69"/>
      <c r="D5458" s="69"/>
      <c r="E5458" s="69"/>
      <c r="F5458" s="69"/>
      <c r="G5458" s="82"/>
      <c r="H5458" s="78"/>
      <c r="I5458" s="28">
        <f ca="1">SUMIF('IMPORTBFT (ID)'!$A$3:$A$5000,$G$4:$G$7322,'IMPORTBFT (ID)'!$B$3:$B$5000)</f>
        <v>0</v>
      </c>
      <c r="J5458" s="72"/>
      <c r="K5458" s="18" t="str">
        <f t="shared" ca="1" si="0"/>
        <v>-</v>
      </c>
      <c r="L5458" s="19" t="e">
        <f>IF(G5458=#REF!,#REF!,"FALSO")</f>
        <v>#REF!</v>
      </c>
      <c r="M5458" s="75"/>
      <c r="N5458" s="76"/>
    </row>
    <row r="5459" spans="1:14" ht="15">
      <c r="A5459" s="80"/>
      <c r="B5459" s="81"/>
      <c r="C5459" s="69"/>
      <c r="D5459" s="69"/>
      <c r="E5459" s="69"/>
      <c r="F5459" s="69"/>
      <c r="G5459" s="82"/>
      <c r="H5459" s="78"/>
      <c r="I5459" s="28">
        <f ca="1">SUMIF('IMPORTBFT (ID)'!$A$3:$A$5000,$G$4:$G$7322,'IMPORTBFT (ID)'!$B$3:$B$5000)</f>
        <v>0</v>
      </c>
      <c r="J5459" s="72"/>
      <c r="K5459" s="18" t="str">
        <f t="shared" ca="1" si="0"/>
        <v>-</v>
      </c>
      <c r="L5459" s="19" t="e">
        <f>IF(G5459=#REF!,#REF!,"FALSO")</f>
        <v>#REF!</v>
      </c>
      <c r="M5459" s="75"/>
      <c r="N5459" s="76"/>
    </row>
    <row r="5460" spans="1:14" ht="15">
      <c r="A5460" s="80"/>
      <c r="B5460" s="81"/>
      <c r="C5460" s="69"/>
      <c r="D5460" s="69"/>
      <c r="E5460" s="69"/>
      <c r="F5460" s="69"/>
      <c r="G5460" s="82"/>
      <c r="H5460" s="78"/>
      <c r="I5460" s="28">
        <f ca="1">SUMIF('IMPORTBFT (ID)'!$A$3:$A$5000,$G$4:$G$7322,'IMPORTBFT (ID)'!$B$3:$B$5000)</f>
        <v>0</v>
      </c>
      <c r="J5460" s="72"/>
      <c r="K5460" s="18" t="str">
        <f t="shared" ca="1" si="0"/>
        <v>-</v>
      </c>
      <c r="L5460" s="19" t="e">
        <f>IF(G5460=#REF!,#REF!,"FALSO")</f>
        <v>#REF!</v>
      </c>
      <c r="M5460" s="75"/>
      <c r="N5460" s="76"/>
    </row>
    <row r="5461" spans="1:14" ht="15">
      <c r="A5461" s="80"/>
      <c r="B5461" s="81"/>
      <c r="C5461" s="69"/>
      <c r="D5461" s="69"/>
      <c r="E5461" s="69"/>
      <c r="F5461" s="69"/>
      <c r="G5461" s="82"/>
      <c r="H5461" s="78"/>
      <c r="I5461" s="28">
        <f ca="1">SUMIF('IMPORTBFT (ID)'!$A$3:$A$5000,$G$4:$G$7322,'IMPORTBFT (ID)'!$B$3:$B$5000)</f>
        <v>0</v>
      </c>
      <c r="J5461" s="72"/>
      <c r="K5461" s="18" t="str">
        <f t="shared" ca="1" si="0"/>
        <v>-</v>
      </c>
      <c r="L5461" s="19" t="e">
        <f>IF(G5461=#REF!,#REF!,"FALSO")</f>
        <v>#REF!</v>
      </c>
      <c r="M5461" s="75"/>
      <c r="N5461" s="76"/>
    </row>
    <row r="5462" spans="1:14" ht="15">
      <c r="A5462" s="80"/>
      <c r="B5462" s="81"/>
      <c r="C5462" s="69"/>
      <c r="D5462" s="69"/>
      <c r="E5462" s="69"/>
      <c r="F5462" s="69"/>
      <c r="G5462" s="82"/>
      <c r="H5462" s="78"/>
      <c r="I5462" s="28">
        <f ca="1">SUMIF('IMPORTBFT (ID)'!$A$3:$A$5000,$G$4:$G$7322,'IMPORTBFT (ID)'!$B$3:$B$5000)</f>
        <v>0</v>
      </c>
      <c r="J5462" s="72"/>
      <c r="K5462" s="18" t="str">
        <f t="shared" ca="1" si="0"/>
        <v>-</v>
      </c>
      <c r="L5462" s="19" t="e">
        <f>IF(G5462=#REF!,#REF!,"FALSO")</f>
        <v>#REF!</v>
      </c>
      <c r="M5462" s="75"/>
      <c r="N5462" s="76"/>
    </row>
    <row r="5463" spans="1:14" ht="15">
      <c r="A5463" s="80"/>
      <c r="B5463" s="81"/>
      <c r="C5463" s="69"/>
      <c r="D5463" s="69"/>
      <c r="E5463" s="69"/>
      <c r="F5463" s="69"/>
      <c r="G5463" s="82"/>
      <c r="H5463" s="78"/>
      <c r="I5463" s="28">
        <f ca="1">SUMIF('IMPORTBFT (ID)'!$A$3:$A$5000,$G$4:$G$7322,'IMPORTBFT (ID)'!$B$3:$B$5000)</f>
        <v>0</v>
      </c>
      <c r="J5463" s="72"/>
      <c r="K5463" s="18" t="str">
        <f t="shared" ca="1" si="0"/>
        <v>-</v>
      </c>
      <c r="L5463" s="19" t="e">
        <f>IF(G5463=#REF!,#REF!,"FALSO")</f>
        <v>#REF!</v>
      </c>
      <c r="M5463" s="75"/>
      <c r="N5463" s="76"/>
    </row>
    <row r="5464" spans="1:14" ht="15">
      <c r="A5464" s="80"/>
      <c r="B5464" s="81"/>
      <c r="C5464" s="69"/>
      <c r="D5464" s="69"/>
      <c r="E5464" s="69"/>
      <c r="F5464" s="69"/>
      <c r="G5464" s="82"/>
      <c r="H5464" s="78"/>
      <c r="I5464" s="28">
        <f ca="1">SUMIF('IMPORTBFT (ID)'!$A$3:$A$5000,$G$4:$G$7322,'IMPORTBFT (ID)'!$B$3:$B$5000)</f>
        <v>0</v>
      </c>
      <c r="J5464" s="72"/>
      <c r="K5464" s="18" t="str">
        <f t="shared" ca="1" si="0"/>
        <v>-</v>
      </c>
      <c r="L5464" s="19" t="e">
        <f>IF(G5464=#REF!,#REF!,"FALSO")</f>
        <v>#REF!</v>
      </c>
      <c r="M5464" s="75"/>
      <c r="N5464" s="76"/>
    </row>
    <row r="5465" spans="1:14" ht="15">
      <c r="A5465" s="80"/>
      <c r="B5465" s="81"/>
      <c r="C5465" s="69"/>
      <c r="D5465" s="69"/>
      <c r="E5465" s="69"/>
      <c r="F5465" s="69"/>
      <c r="G5465" s="82"/>
      <c r="H5465" s="78"/>
      <c r="I5465" s="28">
        <f ca="1">SUMIF('IMPORTBFT (ID)'!$A$3:$A$5000,$G$4:$G$7322,'IMPORTBFT (ID)'!$B$3:$B$5000)</f>
        <v>0</v>
      </c>
      <c r="J5465" s="72"/>
      <c r="K5465" s="18" t="str">
        <f t="shared" ca="1" si="0"/>
        <v>-</v>
      </c>
      <c r="L5465" s="19" t="e">
        <f>IF(G5465=#REF!,#REF!,"FALSO")</f>
        <v>#REF!</v>
      </c>
      <c r="M5465" s="75"/>
      <c r="N5465" s="76"/>
    </row>
    <row r="5466" spans="1:14" ht="15">
      <c r="A5466" s="80"/>
      <c r="B5466" s="81"/>
      <c r="C5466" s="69"/>
      <c r="D5466" s="69"/>
      <c r="E5466" s="69"/>
      <c r="F5466" s="69"/>
      <c r="G5466" s="82"/>
      <c r="H5466" s="78"/>
      <c r="I5466" s="28">
        <f ca="1">SUMIF('IMPORTBFT (ID)'!$A$3:$A$5000,$G$4:$G$7322,'IMPORTBFT (ID)'!$B$3:$B$5000)</f>
        <v>0</v>
      </c>
      <c r="J5466" s="72"/>
      <c r="K5466" s="18" t="str">
        <f t="shared" ca="1" si="0"/>
        <v>-</v>
      </c>
      <c r="L5466" s="19" t="e">
        <f>IF(G5466=#REF!,#REF!,"FALSO")</f>
        <v>#REF!</v>
      </c>
      <c r="M5466" s="75"/>
      <c r="N5466" s="76"/>
    </row>
    <row r="5467" spans="1:14" ht="15">
      <c r="A5467" s="80"/>
      <c r="B5467" s="81"/>
      <c r="C5467" s="69"/>
      <c r="D5467" s="69"/>
      <c r="E5467" s="69"/>
      <c r="F5467" s="69"/>
      <c r="G5467" s="82"/>
      <c r="H5467" s="78"/>
      <c r="I5467" s="28">
        <f ca="1">SUMIF('IMPORTBFT (ID)'!$A$3:$A$5000,$G$4:$G$7322,'IMPORTBFT (ID)'!$B$3:$B$5000)</f>
        <v>0</v>
      </c>
      <c r="J5467" s="72"/>
      <c r="K5467" s="18" t="str">
        <f t="shared" ca="1" si="0"/>
        <v>-</v>
      </c>
      <c r="L5467" s="19" t="e">
        <f>IF(G5467=#REF!,#REF!,"FALSO")</f>
        <v>#REF!</v>
      </c>
      <c r="M5467" s="75"/>
      <c r="N5467" s="76"/>
    </row>
    <row r="5468" spans="1:14" ht="15">
      <c r="A5468" s="80"/>
      <c r="B5468" s="81"/>
      <c r="C5468" s="69"/>
      <c r="D5468" s="69"/>
      <c r="E5468" s="69"/>
      <c r="F5468" s="69"/>
      <c r="G5468" s="82"/>
      <c r="H5468" s="78"/>
      <c r="I5468" s="28">
        <f ca="1">SUMIF('IMPORTBFT (ID)'!$A$3:$A$5000,$G$4:$G$7322,'IMPORTBFT (ID)'!$B$3:$B$5000)</f>
        <v>0</v>
      </c>
      <c r="J5468" s="72"/>
      <c r="K5468" s="18" t="str">
        <f t="shared" ca="1" si="0"/>
        <v>-</v>
      </c>
      <c r="L5468" s="19" t="e">
        <f>IF(G5468=#REF!,#REF!,"FALSO")</f>
        <v>#REF!</v>
      </c>
      <c r="M5468" s="75"/>
      <c r="N5468" s="76"/>
    </row>
    <row r="5469" spans="1:14" ht="15">
      <c r="A5469" s="80"/>
      <c r="B5469" s="81"/>
      <c r="C5469" s="69"/>
      <c r="D5469" s="69"/>
      <c r="E5469" s="69"/>
      <c r="F5469" s="69"/>
      <c r="G5469" s="82"/>
      <c r="H5469" s="78"/>
      <c r="I5469" s="28">
        <f ca="1">SUMIF('IMPORTBFT (ID)'!$A$3:$A$5000,$G$4:$G$7322,'IMPORTBFT (ID)'!$B$3:$B$5000)</f>
        <v>0</v>
      </c>
      <c r="J5469" s="72"/>
      <c r="K5469" s="18" t="str">
        <f t="shared" ca="1" si="0"/>
        <v>-</v>
      </c>
      <c r="L5469" s="19" t="e">
        <f>IF(G5469=#REF!,#REF!,"FALSO")</f>
        <v>#REF!</v>
      </c>
      <c r="M5469" s="75"/>
      <c r="N5469" s="76"/>
    </row>
    <row r="5470" spans="1:14" ht="15">
      <c r="A5470" s="80"/>
      <c r="B5470" s="81"/>
      <c r="C5470" s="69"/>
      <c r="D5470" s="69"/>
      <c r="E5470" s="69"/>
      <c r="F5470" s="69"/>
      <c r="G5470" s="82"/>
      <c r="H5470" s="78"/>
      <c r="I5470" s="28">
        <f ca="1">SUMIF('IMPORTBFT (ID)'!$A$3:$A$5000,$G$4:$G$7322,'IMPORTBFT (ID)'!$B$3:$B$5000)</f>
        <v>0</v>
      </c>
      <c r="J5470" s="72"/>
      <c r="K5470" s="18" t="str">
        <f t="shared" ca="1" si="0"/>
        <v>-</v>
      </c>
      <c r="L5470" s="19" t="e">
        <f>IF(G5470=#REF!,#REF!,"FALSO")</f>
        <v>#REF!</v>
      </c>
      <c r="M5470" s="75"/>
      <c r="N5470" s="76"/>
    </row>
    <row r="5471" spans="1:14" ht="15">
      <c r="A5471" s="80"/>
      <c r="B5471" s="81"/>
      <c r="C5471" s="69"/>
      <c r="D5471" s="69"/>
      <c r="E5471" s="69"/>
      <c r="F5471" s="69"/>
      <c r="G5471" s="82"/>
      <c r="H5471" s="78"/>
      <c r="I5471" s="28">
        <f ca="1">SUMIF('IMPORTBFT (ID)'!$A$3:$A$5000,$G$4:$G$7322,'IMPORTBFT (ID)'!$B$3:$B$5000)</f>
        <v>0</v>
      </c>
      <c r="J5471" s="72"/>
      <c r="K5471" s="18" t="str">
        <f t="shared" ca="1" si="0"/>
        <v>-</v>
      </c>
      <c r="L5471" s="19" t="e">
        <f>IF(G5471=#REF!,#REF!,"FALSO")</f>
        <v>#REF!</v>
      </c>
      <c r="M5471" s="75"/>
      <c r="N5471" s="76"/>
    </row>
    <row r="5472" spans="1:14" ht="15">
      <c r="A5472" s="80"/>
      <c r="B5472" s="81"/>
      <c r="C5472" s="69"/>
      <c r="D5472" s="69"/>
      <c r="E5472" s="69"/>
      <c r="F5472" s="69"/>
      <c r="G5472" s="82"/>
      <c r="H5472" s="78"/>
      <c r="I5472" s="28">
        <f ca="1">SUMIF('IMPORTBFT (ID)'!$A$3:$A$5000,$G$4:$G$7322,'IMPORTBFT (ID)'!$B$3:$B$5000)</f>
        <v>0</v>
      </c>
      <c r="J5472" s="72"/>
      <c r="K5472" s="18" t="str">
        <f t="shared" ca="1" si="0"/>
        <v>-</v>
      </c>
      <c r="L5472" s="19" t="e">
        <f>IF(G5472=#REF!,#REF!,"FALSO")</f>
        <v>#REF!</v>
      </c>
      <c r="M5472" s="75"/>
      <c r="N5472" s="76"/>
    </row>
    <row r="5473" spans="1:14" ht="15">
      <c r="A5473" s="80"/>
      <c r="B5473" s="81"/>
      <c r="C5473" s="69"/>
      <c r="D5473" s="69"/>
      <c r="E5473" s="69"/>
      <c r="F5473" s="69"/>
      <c r="G5473" s="82"/>
      <c r="H5473" s="78"/>
      <c r="I5473" s="28">
        <f ca="1">SUMIF('IMPORTBFT (ID)'!$A$3:$A$5000,$G$4:$G$7322,'IMPORTBFT (ID)'!$B$3:$B$5000)</f>
        <v>0</v>
      </c>
      <c r="J5473" s="72"/>
      <c r="K5473" s="18" t="str">
        <f t="shared" ca="1" si="0"/>
        <v>-</v>
      </c>
      <c r="L5473" s="19" t="e">
        <f>IF(G5473=#REF!,#REF!,"FALSO")</f>
        <v>#REF!</v>
      </c>
      <c r="M5473" s="75"/>
      <c r="N5473" s="76"/>
    </row>
    <row r="5474" spans="1:14" ht="15">
      <c r="A5474" s="80"/>
      <c r="B5474" s="81"/>
      <c r="C5474" s="69"/>
      <c r="D5474" s="69"/>
      <c r="E5474" s="69"/>
      <c r="F5474" s="69"/>
      <c r="G5474" s="82"/>
      <c r="H5474" s="78"/>
      <c r="I5474" s="28">
        <f ca="1">SUMIF('IMPORTBFT (ID)'!$A$3:$A$5000,$G$4:$G$7322,'IMPORTBFT (ID)'!$B$3:$B$5000)</f>
        <v>0</v>
      </c>
      <c r="J5474" s="72"/>
      <c r="K5474" s="18" t="str">
        <f t="shared" ca="1" si="0"/>
        <v>-</v>
      </c>
      <c r="L5474" s="19" t="e">
        <f>IF(G5474=#REF!,#REF!,"FALSO")</f>
        <v>#REF!</v>
      </c>
      <c r="M5474" s="75"/>
      <c r="N5474" s="76"/>
    </row>
    <row r="5475" spans="1:14" ht="15">
      <c r="A5475" s="80"/>
      <c r="B5475" s="81"/>
      <c r="C5475" s="69"/>
      <c r="D5475" s="69"/>
      <c r="E5475" s="69"/>
      <c r="F5475" s="69"/>
      <c r="G5475" s="82"/>
      <c r="H5475" s="78"/>
      <c r="I5475" s="28">
        <f ca="1">SUMIF('IMPORTBFT (ID)'!$A$3:$A$5000,$G$4:$G$7322,'IMPORTBFT (ID)'!$B$3:$B$5000)</f>
        <v>0</v>
      </c>
      <c r="J5475" s="72"/>
      <c r="K5475" s="18" t="str">
        <f t="shared" ca="1" si="0"/>
        <v>-</v>
      </c>
      <c r="L5475" s="19" t="e">
        <f>IF(G5475=#REF!,#REF!,"FALSO")</f>
        <v>#REF!</v>
      </c>
      <c r="M5475" s="75"/>
      <c r="N5475" s="76"/>
    </row>
    <row r="5476" spans="1:14" ht="15">
      <c r="A5476" s="80"/>
      <c r="B5476" s="81"/>
      <c r="C5476" s="69"/>
      <c r="D5476" s="69"/>
      <c r="E5476" s="69"/>
      <c r="F5476" s="69"/>
      <c r="G5476" s="82"/>
      <c r="H5476" s="78"/>
      <c r="I5476" s="28">
        <f ca="1">SUMIF('IMPORTBFT (ID)'!$A$3:$A$5000,$G$4:$G$7322,'IMPORTBFT (ID)'!$B$3:$B$5000)</f>
        <v>0</v>
      </c>
      <c r="J5476" s="72"/>
      <c r="K5476" s="18" t="str">
        <f t="shared" ca="1" si="0"/>
        <v>-</v>
      </c>
      <c r="L5476" s="19" t="e">
        <f>IF(G5476=#REF!,#REF!,"FALSO")</f>
        <v>#REF!</v>
      </c>
      <c r="M5476" s="75"/>
      <c r="N5476" s="76"/>
    </row>
    <row r="5477" spans="1:14" ht="15">
      <c r="A5477" s="80"/>
      <c r="B5477" s="81"/>
      <c r="C5477" s="69"/>
      <c r="D5477" s="69"/>
      <c r="E5477" s="69"/>
      <c r="F5477" s="69"/>
      <c r="G5477" s="82"/>
      <c r="H5477" s="78"/>
      <c r="I5477" s="28">
        <f ca="1">SUMIF('IMPORTBFT (ID)'!$A$3:$A$5000,$G$4:$G$7322,'IMPORTBFT (ID)'!$B$3:$B$5000)</f>
        <v>0</v>
      </c>
      <c r="J5477" s="72"/>
      <c r="K5477" s="18" t="str">
        <f t="shared" ca="1" si="0"/>
        <v>-</v>
      </c>
      <c r="L5477" s="19" t="e">
        <f>IF(G5477=#REF!,#REF!,"FALSO")</f>
        <v>#REF!</v>
      </c>
      <c r="M5477" s="75"/>
      <c r="N5477" s="76"/>
    </row>
    <row r="5478" spans="1:14" ht="15">
      <c r="A5478" s="80"/>
      <c r="B5478" s="81"/>
      <c r="C5478" s="69"/>
      <c r="D5478" s="69"/>
      <c r="E5478" s="69"/>
      <c r="F5478" s="69"/>
      <c r="G5478" s="82"/>
      <c r="H5478" s="78"/>
      <c r="I5478" s="28">
        <f ca="1">SUMIF('IMPORTBFT (ID)'!$A$3:$A$5000,$G$4:$G$7322,'IMPORTBFT (ID)'!$B$3:$B$5000)</f>
        <v>0</v>
      </c>
      <c r="J5478" s="72"/>
      <c r="K5478" s="18" t="str">
        <f t="shared" ca="1" si="0"/>
        <v>-</v>
      </c>
      <c r="L5478" s="19" t="e">
        <f>IF(G5478=#REF!,#REF!,"FALSO")</f>
        <v>#REF!</v>
      </c>
      <c r="M5478" s="75"/>
      <c r="N5478" s="76"/>
    </row>
    <row r="5479" spans="1:14" ht="15">
      <c r="A5479" s="80"/>
      <c r="B5479" s="81"/>
      <c r="C5479" s="69"/>
      <c r="D5479" s="69"/>
      <c r="E5479" s="69"/>
      <c r="F5479" s="69"/>
      <c r="G5479" s="82"/>
      <c r="H5479" s="78"/>
      <c r="I5479" s="28">
        <f ca="1">SUMIF('IMPORTBFT (ID)'!$A$3:$A$5000,$G$4:$G$7322,'IMPORTBFT (ID)'!$B$3:$B$5000)</f>
        <v>0</v>
      </c>
      <c r="J5479" s="72"/>
      <c r="K5479" s="18" t="str">
        <f t="shared" ca="1" si="0"/>
        <v>-</v>
      </c>
      <c r="L5479" s="19" t="e">
        <f>IF(G5479=#REF!,#REF!,"FALSO")</f>
        <v>#REF!</v>
      </c>
      <c r="M5479" s="75"/>
      <c r="N5479" s="76"/>
    </row>
    <row r="5480" spans="1:14" ht="15">
      <c r="A5480" s="80"/>
      <c r="B5480" s="81"/>
      <c r="C5480" s="69"/>
      <c r="D5480" s="69"/>
      <c r="E5480" s="69"/>
      <c r="F5480" s="69"/>
      <c r="G5480" s="82"/>
      <c r="H5480" s="78"/>
      <c r="I5480" s="28">
        <f ca="1">SUMIF('IMPORTBFT (ID)'!$A$3:$A$5000,$G$4:$G$7322,'IMPORTBFT (ID)'!$B$3:$B$5000)</f>
        <v>0</v>
      </c>
      <c r="J5480" s="72"/>
      <c r="K5480" s="18" t="str">
        <f t="shared" ca="1" si="0"/>
        <v>-</v>
      </c>
      <c r="L5480" s="19" t="e">
        <f>IF(G5480=#REF!,#REF!,"FALSO")</f>
        <v>#REF!</v>
      </c>
      <c r="M5480" s="75"/>
      <c r="N5480" s="76"/>
    </row>
    <row r="5481" spans="1:14" ht="15">
      <c r="A5481" s="80"/>
      <c r="B5481" s="81"/>
      <c r="C5481" s="69"/>
      <c r="D5481" s="69"/>
      <c r="E5481" s="69"/>
      <c r="F5481" s="69"/>
      <c r="G5481" s="82"/>
      <c r="H5481" s="78"/>
      <c r="I5481" s="28">
        <f ca="1">SUMIF('IMPORTBFT (ID)'!$A$3:$A$5000,$G$4:$G$7322,'IMPORTBFT (ID)'!$B$3:$B$5000)</f>
        <v>0</v>
      </c>
      <c r="J5481" s="72"/>
      <c r="K5481" s="18" t="str">
        <f t="shared" ca="1" si="0"/>
        <v>-</v>
      </c>
      <c r="L5481" s="19" t="e">
        <f>IF(G5481=#REF!,#REF!,"FALSO")</f>
        <v>#REF!</v>
      </c>
      <c r="M5481" s="75"/>
      <c r="N5481" s="76"/>
    </row>
    <row r="5482" spans="1:14" ht="15">
      <c r="A5482" s="80"/>
      <c r="B5482" s="81"/>
      <c r="C5482" s="69"/>
      <c r="D5482" s="69"/>
      <c r="E5482" s="69"/>
      <c r="F5482" s="69"/>
      <c r="G5482" s="82"/>
      <c r="H5482" s="78"/>
      <c r="I5482" s="28">
        <f ca="1">SUMIF('IMPORTBFT (ID)'!$A$3:$A$5000,$G$4:$G$7322,'IMPORTBFT (ID)'!$B$3:$B$5000)</f>
        <v>0</v>
      </c>
      <c r="J5482" s="72"/>
      <c r="K5482" s="18" t="str">
        <f t="shared" ca="1" si="0"/>
        <v>-</v>
      </c>
      <c r="L5482" s="19" t="e">
        <f>IF(G5482=#REF!,#REF!,"FALSO")</f>
        <v>#REF!</v>
      </c>
      <c r="M5482" s="75"/>
      <c r="N5482" s="76"/>
    </row>
    <row r="5483" spans="1:14" ht="15">
      <c r="A5483" s="80"/>
      <c r="B5483" s="81"/>
      <c r="C5483" s="69"/>
      <c r="D5483" s="69"/>
      <c r="E5483" s="69"/>
      <c r="F5483" s="69"/>
      <c r="G5483" s="82"/>
      <c r="H5483" s="78"/>
      <c r="I5483" s="28">
        <f ca="1">SUMIF('IMPORTBFT (ID)'!$A$3:$A$5000,$G$4:$G$7322,'IMPORTBFT (ID)'!$B$3:$B$5000)</f>
        <v>0</v>
      </c>
      <c r="J5483" s="72"/>
      <c r="K5483" s="18" t="str">
        <f t="shared" ca="1" si="0"/>
        <v>-</v>
      </c>
      <c r="L5483" s="19" t="e">
        <f>IF(G5483=#REF!,#REF!,"FALSO")</f>
        <v>#REF!</v>
      </c>
      <c r="M5483" s="75"/>
      <c r="N5483" s="76"/>
    </row>
    <row r="5484" spans="1:14" ht="15">
      <c r="A5484" s="80"/>
      <c r="B5484" s="81"/>
      <c r="C5484" s="69"/>
      <c r="D5484" s="69"/>
      <c r="E5484" s="69"/>
      <c r="F5484" s="69"/>
      <c r="G5484" s="82"/>
      <c r="H5484" s="78"/>
      <c r="I5484" s="28">
        <f ca="1">SUMIF('IMPORTBFT (ID)'!$A$3:$A$5000,$G$4:$G$7322,'IMPORTBFT (ID)'!$B$3:$B$5000)</f>
        <v>0</v>
      </c>
      <c r="J5484" s="72"/>
      <c r="K5484" s="18" t="str">
        <f t="shared" ca="1" si="0"/>
        <v>-</v>
      </c>
      <c r="L5484" s="19" t="e">
        <f>IF(G5484=#REF!,#REF!,"FALSO")</f>
        <v>#REF!</v>
      </c>
      <c r="M5484" s="75"/>
      <c r="N5484" s="76"/>
    </row>
    <row r="5485" spans="1:14" ht="15">
      <c r="A5485" s="80"/>
      <c r="B5485" s="81"/>
      <c r="C5485" s="69"/>
      <c r="D5485" s="69"/>
      <c r="E5485" s="69"/>
      <c r="F5485" s="69"/>
      <c r="G5485" s="82"/>
      <c r="H5485" s="78"/>
      <c r="I5485" s="28">
        <f ca="1">SUMIF('IMPORTBFT (ID)'!$A$3:$A$5000,$G$4:$G$7322,'IMPORTBFT (ID)'!$B$3:$B$5000)</f>
        <v>0</v>
      </c>
      <c r="J5485" s="72"/>
      <c r="K5485" s="18" t="str">
        <f t="shared" ca="1" si="0"/>
        <v>-</v>
      </c>
      <c r="L5485" s="19" t="e">
        <f>IF(G5485=#REF!,#REF!,"FALSO")</f>
        <v>#REF!</v>
      </c>
      <c r="M5485" s="75"/>
      <c r="N5485" s="76"/>
    </row>
    <row r="5486" spans="1:14" ht="15">
      <c r="A5486" s="80"/>
      <c r="B5486" s="81"/>
      <c r="C5486" s="69"/>
      <c r="D5486" s="69"/>
      <c r="E5486" s="69"/>
      <c r="F5486" s="69"/>
      <c r="G5486" s="82"/>
      <c r="H5486" s="78"/>
      <c r="I5486" s="28">
        <f ca="1">SUMIF('IMPORTBFT (ID)'!$A$3:$A$5000,$G$4:$G$7322,'IMPORTBFT (ID)'!$B$3:$B$5000)</f>
        <v>0</v>
      </c>
      <c r="J5486" s="72"/>
      <c r="K5486" s="18" t="str">
        <f t="shared" ca="1" si="0"/>
        <v>-</v>
      </c>
      <c r="L5486" s="19" t="e">
        <f>IF(G5486=#REF!,#REF!,"FALSO")</f>
        <v>#REF!</v>
      </c>
      <c r="M5486" s="75"/>
      <c r="N5486" s="76"/>
    </row>
    <row r="5487" spans="1:14" ht="15">
      <c r="A5487" s="80"/>
      <c r="B5487" s="81"/>
      <c r="C5487" s="69"/>
      <c r="D5487" s="69"/>
      <c r="E5487" s="69"/>
      <c r="F5487" s="69"/>
      <c r="G5487" s="82"/>
      <c r="H5487" s="78"/>
      <c r="I5487" s="28">
        <f ca="1">SUMIF('IMPORTBFT (ID)'!$A$3:$A$5000,$G$4:$G$7322,'IMPORTBFT (ID)'!$B$3:$B$5000)</f>
        <v>0</v>
      </c>
      <c r="J5487" s="72"/>
      <c r="K5487" s="18" t="str">
        <f t="shared" ca="1" si="0"/>
        <v>-</v>
      </c>
      <c r="L5487" s="19" t="e">
        <f>IF(G5487=#REF!,#REF!,"FALSO")</f>
        <v>#REF!</v>
      </c>
      <c r="M5487" s="75"/>
      <c r="N5487" s="76"/>
    </row>
    <row r="5488" spans="1:14" ht="15">
      <c r="A5488" s="80"/>
      <c r="B5488" s="81"/>
      <c r="C5488" s="69"/>
      <c r="D5488" s="69"/>
      <c r="E5488" s="69"/>
      <c r="F5488" s="69"/>
      <c r="G5488" s="82"/>
      <c r="H5488" s="78"/>
      <c r="I5488" s="28">
        <f ca="1">SUMIF('IMPORTBFT (ID)'!$A$3:$A$5000,$G$4:$G$7322,'IMPORTBFT (ID)'!$B$3:$B$5000)</f>
        <v>0</v>
      </c>
      <c r="J5488" s="72"/>
      <c r="K5488" s="18" t="str">
        <f t="shared" ca="1" si="0"/>
        <v>-</v>
      </c>
      <c r="L5488" s="19" t="e">
        <f>IF(G5488=#REF!,#REF!,"FALSO")</f>
        <v>#REF!</v>
      </c>
      <c r="M5488" s="75"/>
      <c r="N5488" s="76"/>
    </row>
    <row r="5489" spans="1:14" ht="15">
      <c r="A5489" s="80"/>
      <c r="B5489" s="81"/>
      <c r="C5489" s="69"/>
      <c r="D5489" s="69"/>
      <c r="E5489" s="69"/>
      <c r="F5489" s="69"/>
      <c r="G5489" s="82"/>
      <c r="H5489" s="78"/>
      <c r="I5489" s="28">
        <f ca="1">SUMIF('IMPORTBFT (ID)'!$A$3:$A$5000,$G$4:$G$7322,'IMPORTBFT (ID)'!$B$3:$B$5000)</f>
        <v>0</v>
      </c>
      <c r="J5489" s="72"/>
      <c r="K5489" s="18" t="str">
        <f t="shared" ca="1" si="0"/>
        <v>-</v>
      </c>
      <c r="L5489" s="19" t="e">
        <f>IF(G5489=#REF!,#REF!,"FALSO")</f>
        <v>#REF!</v>
      </c>
      <c r="M5489" s="75"/>
      <c r="N5489" s="76"/>
    </row>
    <row r="5490" spans="1:14" ht="15">
      <c r="A5490" s="80"/>
      <c r="B5490" s="81"/>
      <c r="C5490" s="69"/>
      <c r="D5490" s="69"/>
      <c r="E5490" s="69"/>
      <c r="F5490" s="69"/>
      <c r="G5490" s="82"/>
      <c r="H5490" s="78"/>
      <c r="I5490" s="28">
        <f ca="1">SUMIF('IMPORTBFT (ID)'!$A$3:$A$5000,$G$4:$G$7322,'IMPORTBFT (ID)'!$B$3:$B$5000)</f>
        <v>0</v>
      </c>
      <c r="J5490" s="72"/>
      <c r="K5490" s="18" t="str">
        <f t="shared" ca="1" si="0"/>
        <v>-</v>
      </c>
      <c r="L5490" s="19" t="e">
        <f>IF(G5490=#REF!,#REF!,"FALSO")</f>
        <v>#REF!</v>
      </c>
      <c r="M5490" s="75"/>
      <c r="N5490" s="76"/>
    </row>
    <row r="5491" spans="1:14" ht="15">
      <c r="A5491" s="80"/>
      <c r="B5491" s="81"/>
      <c r="C5491" s="69"/>
      <c r="D5491" s="69"/>
      <c r="E5491" s="69"/>
      <c r="F5491" s="69"/>
      <c r="G5491" s="82"/>
      <c r="H5491" s="78"/>
      <c r="I5491" s="28">
        <f ca="1">SUMIF('IMPORTBFT (ID)'!$A$3:$A$5000,$G$4:$G$7322,'IMPORTBFT (ID)'!$B$3:$B$5000)</f>
        <v>0</v>
      </c>
      <c r="J5491" s="72"/>
      <c r="K5491" s="18" t="str">
        <f t="shared" ca="1" si="0"/>
        <v>-</v>
      </c>
      <c r="L5491" s="19" t="e">
        <f>IF(G5491=#REF!,#REF!,"FALSO")</f>
        <v>#REF!</v>
      </c>
      <c r="M5491" s="75"/>
      <c r="N5491" s="76"/>
    </row>
    <row r="5492" spans="1:14" ht="15">
      <c r="A5492" s="80"/>
      <c r="B5492" s="81"/>
      <c r="C5492" s="69"/>
      <c r="D5492" s="69"/>
      <c r="E5492" s="69"/>
      <c r="F5492" s="69"/>
      <c r="G5492" s="82"/>
      <c r="H5492" s="78"/>
      <c r="I5492" s="28">
        <f ca="1">SUMIF('IMPORTBFT (ID)'!$A$3:$A$5000,$G$4:$G$7322,'IMPORTBFT (ID)'!$B$3:$B$5000)</f>
        <v>0</v>
      </c>
      <c r="J5492" s="72"/>
      <c r="K5492" s="18" t="str">
        <f t="shared" ca="1" si="0"/>
        <v>-</v>
      </c>
      <c r="L5492" s="19" t="e">
        <f>IF(G5492=#REF!,#REF!,"FALSO")</f>
        <v>#REF!</v>
      </c>
      <c r="M5492" s="75"/>
      <c r="N5492" s="76"/>
    </row>
    <row r="5493" spans="1:14" ht="15">
      <c r="A5493" s="80"/>
      <c r="B5493" s="81"/>
      <c r="C5493" s="69"/>
      <c r="D5493" s="69"/>
      <c r="E5493" s="69"/>
      <c r="F5493" s="69"/>
      <c r="G5493" s="82"/>
      <c r="H5493" s="78"/>
      <c r="I5493" s="28">
        <f ca="1">SUMIF('IMPORTBFT (ID)'!$A$3:$A$5000,$G$4:$G$7322,'IMPORTBFT (ID)'!$B$3:$B$5000)</f>
        <v>0</v>
      </c>
      <c r="J5493" s="72"/>
      <c r="K5493" s="18" t="str">
        <f t="shared" ca="1" si="0"/>
        <v>-</v>
      </c>
      <c r="L5493" s="19" t="e">
        <f>IF(G5493=#REF!,#REF!,"FALSO")</f>
        <v>#REF!</v>
      </c>
      <c r="M5493" s="75"/>
      <c r="N5493" s="76"/>
    </row>
    <row r="5494" spans="1:14" ht="15">
      <c r="A5494" s="80"/>
      <c r="B5494" s="81"/>
      <c r="C5494" s="69"/>
      <c r="D5494" s="69"/>
      <c r="E5494" s="69"/>
      <c r="F5494" s="69"/>
      <c r="G5494" s="82"/>
      <c r="H5494" s="78"/>
      <c r="I5494" s="28">
        <f ca="1">SUMIF('IMPORTBFT (ID)'!$A$3:$A$5000,$G$4:$G$7322,'IMPORTBFT (ID)'!$B$3:$B$5000)</f>
        <v>0</v>
      </c>
      <c r="J5494" s="72"/>
      <c r="K5494" s="18" t="str">
        <f t="shared" ca="1" si="0"/>
        <v>-</v>
      </c>
      <c r="L5494" s="19" t="e">
        <f>IF(G5494=#REF!,#REF!,"FALSO")</f>
        <v>#REF!</v>
      </c>
      <c r="M5494" s="75"/>
      <c r="N5494" s="76"/>
    </row>
    <row r="5495" spans="1:14" ht="15">
      <c r="A5495" s="80"/>
      <c r="B5495" s="81"/>
      <c r="C5495" s="69"/>
      <c r="D5495" s="69"/>
      <c r="E5495" s="69"/>
      <c r="F5495" s="69"/>
      <c r="G5495" s="82"/>
      <c r="H5495" s="78"/>
      <c r="I5495" s="28">
        <f ca="1">SUMIF('IMPORTBFT (ID)'!$A$3:$A$5000,$G$4:$G$7322,'IMPORTBFT (ID)'!$B$3:$B$5000)</f>
        <v>0</v>
      </c>
      <c r="J5495" s="72"/>
      <c r="K5495" s="18" t="str">
        <f t="shared" ca="1" si="0"/>
        <v>-</v>
      </c>
      <c r="L5495" s="19" t="e">
        <f>IF(G5495=#REF!,#REF!,"FALSO")</f>
        <v>#REF!</v>
      </c>
      <c r="M5495" s="75"/>
      <c r="N5495" s="76"/>
    </row>
    <row r="5496" spans="1:14" ht="15">
      <c r="A5496" s="80"/>
      <c r="B5496" s="81"/>
      <c r="C5496" s="69"/>
      <c r="D5496" s="69"/>
      <c r="E5496" s="69"/>
      <c r="F5496" s="69"/>
      <c r="G5496" s="82"/>
      <c r="H5496" s="78"/>
      <c r="I5496" s="28">
        <f ca="1">SUMIF('IMPORTBFT (ID)'!$A$3:$A$5000,$G$4:$G$7322,'IMPORTBFT (ID)'!$B$3:$B$5000)</f>
        <v>0</v>
      </c>
      <c r="J5496" s="72"/>
      <c r="K5496" s="18" t="str">
        <f t="shared" ca="1" si="0"/>
        <v>-</v>
      </c>
      <c r="L5496" s="19" t="e">
        <f>IF(G5496=#REF!,#REF!,"FALSO")</f>
        <v>#REF!</v>
      </c>
      <c r="M5496" s="75"/>
      <c r="N5496" s="76"/>
    </row>
    <row r="5497" spans="1:14" ht="15">
      <c r="A5497" s="80"/>
      <c r="B5497" s="81"/>
      <c r="C5497" s="69"/>
      <c r="D5497" s="69"/>
      <c r="E5497" s="69"/>
      <c r="F5497" s="69"/>
      <c r="G5497" s="82"/>
      <c r="H5497" s="78"/>
      <c r="I5497" s="28">
        <f ca="1">SUMIF('IMPORTBFT (ID)'!$A$3:$A$5000,$G$4:$G$7322,'IMPORTBFT (ID)'!$B$3:$B$5000)</f>
        <v>0</v>
      </c>
      <c r="J5497" s="72"/>
      <c r="K5497" s="18" t="str">
        <f t="shared" ca="1" si="0"/>
        <v>-</v>
      </c>
      <c r="L5497" s="19" t="e">
        <f>IF(G5497=#REF!,#REF!,"FALSO")</f>
        <v>#REF!</v>
      </c>
      <c r="M5497" s="75"/>
      <c r="N5497" s="76"/>
    </row>
    <row r="5498" spans="1:14" ht="15">
      <c r="A5498" s="80"/>
      <c r="B5498" s="81"/>
      <c r="C5498" s="69"/>
      <c r="D5498" s="69"/>
      <c r="E5498" s="69"/>
      <c r="F5498" s="69"/>
      <c r="G5498" s="82"/>
      <c r="H5498" s="78"/>
      <c r="I5498" s="28">
        <f ca="1">SUMIF('IMPORTBFT (ID)'!$A$3:$A$5000,$G$4:$G$7322,'IMPORTBFT (ID)'!$B$3:$B$5000)</f>
        <v>0</v>
      </c>
      <c r="J5498" s="72"/>
      <c r="K5498" s="18" t="str">
        <f t="shared" ca="1" si="0"/>
        <v>-</v>
      </c>
      <c r="L5498" s="19" t="e">
        <f>IF(G5498=#REF!,#REF!,"FALSO")</f>
        <v>#REF!</v>
      </c>
      <c r="M5498" s="75"/>
      <c r="N5498" s="76"/>
    </row>
    <row r="5499" spans="1:14" ht="15">
      <c r="A5499" s="80"/>
      <c r="B5499" s="81"/>
      <c r="C5499" s="69"/>
      <c r="D5499" s="69"/>
      <c r="E5499" s="69"/>
      <c r="F5499" s="69"/>
      <c r="G5499" s="82"/>
      <c r="H5499" s="78"/>
      <c r="I5499" s="28">
        <f ca="1">SUMIF('IMPORTBFT (ID)'!$A$3:$A$5000,$G$4:$G$7322,'IMPORTBFT (ID)'!$B$3:$B$5000)</f>
        <v>0</v>
      </c>
      <c r="J5499" s="72"/>
      <c r="K5499" s="18" t="str">
        <f t="shared" ca="1" si="0"/>
        <v>-</v>
      </c>
      <c r="L5499" s="19" t="e">
        <f>IF(G5499=#REF!,#REF!,"FALSO")</f>
        <v>#REF!</v>
      </c>
      <c r="M5499" s="75"/>
      <c r="N5499" s="76"/>
    </row>
    <row r="5500" spans="1:14" ht="15">
      <c r="A5500" s="80"/>
      <c r="B5500" s="81"/>
      <c r="C5500" s="69"/>
      <c r="D5500" s="69"/>
      <c r="E5500" s="69"/>
      <c r="F5500" s="69"/>
      <c r="G5500" s="82"/>
      <c r="H5500" s="78"/>
      <c r="I5500" s="28">
        <f ca="1">SUMIF('IMPORTBFT (ID)'!$A$3:$A$5000,$G$4:$G$7322,'IMPORTBFT (ID)'!$B$3:$B$5000)</f>
        <v>0</v>
      </c>
      <c r="J5500" s="72"/>
      <c r="K5500" s="18" t="str">
        <f t="shared" ca="1" si="0"/>
        <v>-</v>
      </c>
      <c r="L5500" s="19" t="e">
        <f>IF(G5500=#REF!,#REF!,"FALSO")</f>
        <v>#REF!</v>
      </c>
      <c r="M5500" s="75"/>
      <c r="N5500" s="76"/>
    </row>
    <row r="5501" spans="1:14" ht="15">
      <c r="A5501" s="80"/>
      <c r="B5501" s="81"/>
      <c r="C5501" s="69"/>
      <c r="D5501" s="69"/>
      <c r="E5501" s="69"/>
      <c r="F5501" s="69"/>
      <c r="G5501" s="82"/>
      <c r="H5501" s="78"/>
      <c r="I5501" s="28">
        <f ca="1">SUMIF('IMPORTBFT (ID)'!$A$3:$A$5000,$G$4:$G$7322,'IMPORTBFT (ID)'!$B$3:$B$5000)</f>
        <v>0</v>
      </c>
      <c r="J5501" s="72"/>
      <c r="K5501" s="18" t="str">
        <f t="shared" ca="1" si="0"/>
        <v>-</v>
      </c>
      <c r="L5501" s="19" t="e">
        <f>IF(G5501=#REF!,#REF!,"FALSO")</f>
        <v>#REF!</v>
      </c>
      <c r="M5501" s="75"/>
      <c r="N5501" s="76"/>
    </row>
    <row r="5502" spans="1:14" ht="15">
      <c r="A5502" s="80"/>
      <c r="B5502" s="81"/>
      <c r="C5502" s="69"/>
      <c r="D5502" s="69"/>
      <c r="E5502" s="69"/>
      <c r="F5502" s="69"/>
      <c r="G5502" s="82"/>
      <c r="H5502" s="78"/>
      <c r="I5502" s="28">
        <f ca="1">SUMIF('IMPORTBFT (ID)'!$A$3:$A$5000,$G$4:$G$7322,'IMPORTBFT (ID)'!$B$3:$B$5000)</f>
        <v>0</v>
      </c>
      <c r="J5502" s="72"/>
      <c r="K5502" s="18" t="str">
        <f t="shared" ca="1" si="0"/>
        <v>-</v>
      </c>
      <c r="L5502" s="19" t="e">
        <f>IF(G5502=#REF!,#REF!,"FALSO")</f>
        <v>#REF!</v>
      </c>
      <c r="M5502" s="75"/>
      <c r="N5502" s="76"/>
    </row>
    <row r="5503" spans="1:14" ht="15">
      <c r="A5503" s="80"/>
      <c r="B5503" s="81"/>
      <c r="C5503" s="69"/>
      <c r="D5503" s="69"/>
      <c r="E5503" s="69"/>
      <c r="F5503" s="69"/>
      <c r="G5503" s="82"/>
      <c r="H5503" s="78"/>
      <c r="I5503" s="28">
        <f ca="1">SUMIF('IMPORTBFT (ID)'!$A$3:$A$5000,$G$4:$G$7322,'IMPORTBFT (ID)'!$B$3:$B$5000)</f>
        <v>0</v>
      </c>
      <c r="J5503" s="72"/>
      <c r="K5503" s="18" t="str">
        <f t="shared" ca="1" si="0"/>
        <v>-</v>
      </c>
      <c r="L5503" s="19" t="e">
        <f>IF(G5503=#REF!,#REF!,"FALSO")</f>
        <v>#REF!</v>
      </c>
      <c r="M5503" s="75"/>
      <c r="N5503" s="76"/>
    </row>
    <row r="5504" spans="1:14" ht="15">
      <c r="A5504" s="80"/>
      <c r="B5504" s="81"/>
      <c r="C5504" s="69"/>
      <c r="D5504" s="69"/>
      <c r="E5504" s="69"/>
      <c r="F5504" s="69"/>
      <c r="G5504" s="82"/>
      <c r="H5504" s="78"/>
      <c r="I5504" s="28">
        <f ca="1">SUMIF('IMPORTBFT (ID)'!$A$3:$A$5000,$G$4:$G$7322,'IMPORTBFT (ID)'!$B$3:$B$5000)</f>
        <v>0</v>
      </c>
      <c r="J5504" s="72"/>
      <c r="K5504" s="18" t="str">
        <f t="shared" ca="1" si="0"/>
        <v>-</v>
      </c>
      <c r="L5504" s="19" t="e">
        <f>IF(G5504=#REF!,#REF!,"FALSO")</f>
        <v>#REF!</v>
      </c>
      <c r="M5504" s="75"/>
      <c r="N5504" s="76"/>
    </row>
    <row r="5505" spans="1:14" ht="15">
      <c r="A5505" s="80"/>
      <c r="B5505" s="81"/>
      <c r="C5505" s="69"/>
      <c r="D5505" s="69"/>
      <c r="E5505" s="69"/>
      <c r="F5505" s="69"/>
      <c r="G5505" s="82"/>
      <c r="H5505" s="78"/>
      <c r="I5505" s="28">
        <f ca="1">SUMIF('IMPORTBFT (ID)'!$A$3:$A$5000,$G$4:$G$7322,'IMPORTBFT (ID)'!$B$3:$B$5000)</f>
        <v>0</v>
      </c>
      <c r="J5505" s="72"/>
      <c r="K5505" s="18" t="str">
        <f t="shared" ca="1" si="0"/>
        <v>-</v>
      </c>
      <c r="L5505" s="19" t="e">
        <f>IF(G5505=#REF!,#REF!,"FALSO")</f>
        <v>#REF!</v>
      </c>
      <c r="M5505" s="75"/>
      <c r="N5505" s="76"/>
    </row>
    <row r="5506" spans="1:14" ht="15">
      <c r="A5506" s="80"/>
      <c r="B5506" s="81"/>
      <c r="C5506" s="69"/>
      <c r="D5506" s="69"/>
      <c r="E5506" s="69"/>
      <c r="F5506" s="69"/>
      <c r="G5506" s="82"/>
      <c r="H5506" s="78"/>
      <c r="I5506" s="28">
        <f ca="1">SUMIF('IMPORTBFT (ID)'!$A$3:$A$5000,$G$4:$G$7322,'IMPORTBFT (ID)'!$B$3:$B$5000)</f>
        <v>0</v>
      </c>
      <c r="J5506" s="72"/>
      <c r="K5506" s="18" t="str">
        <f t="shared" ca="1" si="0"/>
        <v>-</v>
      </c>
      <c r="L5506" s="19" t="e">
        <f>IF(G5506=#REF!,#REF!,"FALSO")</f>
        <v>#REF!</v>
      </c>
      <c r="M5506" s="75"/>
      <c r="N5506" s="76"/>
    </row>
    <row r="5507" spans="1:14" ht="15">
      <c r="A5507" s="80"/>
      <c r="B5507" s="81"/>
      <c r="C5507" s="69"/>
      <c r="D5507" s="69"/>
      <c r="E5507" s="69"/>
      <c r="F5507" s="69"/>
      <c r="G5507" s="82"/>
      <c r="H5507" s="78"/>
      <c r="I5507" s="28">
        <f ca="1">SUMIF('IMPORTBFT (ID)'!$A$3:$A$5000,$G$4:$G$7322,'IMPORTBFT (ID)'!$B$3:$B$5000)</f>
        <v>0</v>
      </c>
      <c r="J5507" s="72"/>
      <c r="K5507" s="18" t="str">
        <f t="shared" ca="1" si="0"/>
        <v>-</v>
      </c>
      <c r="L5507" s="19" t="e">
        <f>IF(G5507=#REF!,#REF!,"FALSO")</f>
        <v>#REF!</v>
      </c>
      <c r="M5507" s="75"/>
      <c r="N5507" s="76"/>
    </row>
    <row r="5508" spans="1:14" ht="15">
      <c r="A5508" s="80"/>
      <c r="B5508" s="81"/>
      <c r="C5508" s="69"/>
      <c r="D5508" s="69"/>
      <c r="E5508" s="69"/>
      <c r="F5508" s="69"/>
      <c r="G5508" s="82"/>
      <c r="H5508" s="78"/>
      <c r="I5508" s="28">
        <f ca="1">SUMIF('IMPORTBFT (ID)'!$A$3:$A$5000,$G$4:$G$7322,'IMPORTBFT (ID)'!$B$3:$B$5000)</f>
        <v>0</v>
      </c>
      <c r="J5508" s="72"/>
      <c r="K5508" s="18" t="str">
        <f t="shared" ca="1" si="0"/>
        <v>-</v>
      </c>
      <c r="L5508" s="19" t="e">
        <f>IF(G5508=#REF!,#REF!,"FALSO")</f>
        <v>#REF!</v>
      </c>
      <c r="M5508" s="75"/>
      <c r="N5508" s="76"/>
    </row>
    <row r="5509" spans="1:14" ht="15">
      <c r="A5509" s="80"/>
      <c r="B5509" s="81"/>
      <c r="C5509" s="69"/>
      <c r="D5509" s="69"/>
      <c r="E5509" s="69"/>
      <c r="F5509" s="69"/>
      <c r="G5509" s="82"/>
      <c r="H5509" s="78"/>
      <c r="I5509" s="28">
        <f ca="1">SUMIF('IMPORTBFT (ID)'!$A$3:$A$5000,$G$4:$G$7322,'IMPORTBFT (ID)'!$B$3:$B$5000)</f>
        <v>0</v>
      </c>
      <c r="J5509" s="72"/>
      <c r="K5509" s="18" t="str">
        <f t="shared" ca="1" si="0"/>
        <v>-</v>
      </c>
      <c r="L5509" s="19" t="e">
        <f>IF(G5509=#REF!,#REF!,"FALSO")</f>
        <v>#REF!</v>
      </c>
      <c r="M5509" s="75"/>
      <c r="N5509" s="76"/>
    </row>
    <row r="5510" spans="1:14" ht="15">
      <c r="A5510" s="80"/>
      <c r="B5510" s="81"/>
      <c r="C5510" s="69"/>
      <c r="D5510" s="69"/>
      <c r="E5510" s="69"/>
      <c r="F5510" s="69"/>
      <c r="G5510" s="82"/>
      <c r="H5510" s="78"/>
      <c r="I5510" s="28">
        <f ca="1">SUMIF('IMPORTBFT (ID)'!$A$3:$A$5000,$G$4:$G$7322,'IMPORTBFT (ID)'!$B$3:$B$5000)</f>
        <v>0</v>
      </c>
      <c r="J5510" s="72"/>
      <c r="K5510" s="18" t="str">
        <f t="shared" ca="1" si="0"/>
        <v>-</v>
      </c>
      <c r="L5510" s="19" t="e">
        <f>IF(G5510=#REF!,#REF!,"FALSO")</f>
        <v>#REF!</v>
      </c>
      <c r="M5510" s="75"/>
      <c r="N5510" s="76"/>
    </row>
    <row r="5511" spans="1:14" ht="15">
      <c r="A5511" s="80"/>
      <c r="B5511" s="81"/>
      <c r="C5511" s="69"/>
      <c r="D5511" s="69"/>
      <c r="E5511" s="69"/>
      <c r="F5511" s="69"/>
      <c r="G5511" s="82"/>
      <c r="H5511" s="78"/>
      <c r="I5511" s="28">
        <f ca="1">SUMIF('IMPORTBFT (ID)'!$A$3:$A$5000,$G$4:$G$7322,'IMPORTBFT (ID)'!$B$3:$B$5000)</f>
        <v>0</v>
      </c>
      <c r="J5511" s="72"/>
      <c r="K5511" s="18" t="str">
        <f t="shared" ca="1" si="0"/>
        <v>-</v>
      </c>
      <c r="L5511" s="19" t="e">
        <f>IF(G5511=#REF!,#REF!,"FALSO")</f>
        <v>#REF!</v>
      </c>
      <c r="M5511" s="75"/>
      <c r="N5511" s="76"/>
    </row>
    <row r="5512" spans="1:14" ht="15">
      <c r="A5512" s="80"/>
      <c r="B5512" s="81"/>
      <c r="C5512" s="69"/>
      <c r="D5512" s="69"/>
      <c r="E5512" s="69"/>
      <c r="F5512" s="69"/>
      <c r="G5512" s="82"/>
      <c r="H5512" s="78"/>
      <c r="I5512" s="28">
        <f ca="1">SUMIF('IMPORTBFT (ID)'!$A$3:$A$5000,$G$4:$G$7322,'IMPORTBFT (ID)'!$B$3:$B$5000)</f>
        <v>0</v>
      </c>
      <c r="J5512" s="72"/>
      <c r="K5512" s="18" t="str">
        <f t="shared" ca="1" si="0"/>
        <v>-</v>
      </c>
      <c r="L5512" s="19" t="e">
        <f>IF(G5512=#REF!,#REF!,"FALSO")</f>
        <v>#REF!</v>
      </c>
      <c r="M5512" s="75"/>
      <c r="N5512" s="76"/>
    </row>
    <row r="5513" spans="1:14" ht="15">
      <c r="A5513" s="80"/>
      <c r="B5513" s="81"/>
      <c r="C5513" s="69"/>
      <c r="D5513" s="69"/>
      <c r="E5513" s="69"/>
      <c r="F5513" s="69"/>
      <c r="G5513" s="82"/>
      <c r="H5513" s="78"/>
      <c r="I5513" s="28">
        <f ca="1">SUMIF('IMPORTBFT (ID)'!$A$3:$A$5000,$G$4:$G$7322,'IMPORTBFT (ID)'!$B$3:$B$5000)</f>
        <v>0</v>
      </c>
      <c r="J5513" s="72"/>
      <c r="K5513" s="18" t="str">
        <f t="shared" ca="1" si="0"/>
        <v>-</v>
      </c>
      <c r="L5513" s="19" t="e">
        <f>IF(G5513=#REF!,#REF!,"FALSO")</f>
        <v>#REF!</v>
      </c>
      <c r="M5513" s="75"/>
      <c r="N5513" s="76"/>
    </row>
    <row r="5514" spans="1:14" ht="15">
      <c r="A5514" s="80"/>
      <c r="B5514" s="81"/>
      <c r="C5514" s="69"/>
      <c r="D5514" s="69"/>
      <c r="E5514" s="69"/>
      <c r="F5514" s="69"/>
      <c r="G5514" s="82"/>
      <c r="H5514" s="78"/>
      <c r="I5514" s="28">
        <f ca="1">SUMIF('IMPORTBFT (ID)'!$A$3:$A$5000,$G$4:$G$7322,'IMPORTBFT (ID)'!$B$3:$B$5000)</f>
        <v>0</v>
      </c>
      <c r="J5514" s="72"/>
      <c r="K5514" s="18" t="str">
        <f t="shared" ca="1" si="0"/>
        <v>-</v>
      </c>
      <c r="L5514" s="19" t="e">
        <f>IF(G5514=#REF!,#REF!,"FALSO")</f>
        <v>#REF!</v>
      </c>
      <c r="M5514" s="75"/>
      <c r="N5514" s="76"/>
    </row>
    <row r="5515" spans="1:14" ht="15">
      <c r="A5515" s="80"/>
      <c r="B5515" s="81"/>
      <c r="C5515" s="69"/>
      <c r="D5515" s="69"/>
      <c r="E5515" s="69"/>
      <c r="F5515" s="69"/>
      <c r="G5515" s="82"/>
      <c r="H5515" s="78"/>
      <c r="I5515" s="28">
        <f ca="1">SUMIF('IMPORTBFT (ID)'!$A$3:$A$5000,$G$4:$G$7322,'IMPORTBFT (ID)'!$B$3:$B$5000)</f>
        <v>0</v>
      </c>
      <c r="J5515" s="72"/>
      <c r="K5515" s="18" t="str">
        <f t="shared" ca="1" si="0"/>
        <v>-</v>
      </c>
      <c r="L5515" s="19" t="e">
        <f>IF(G5515=#REF!,#REF!,"FALSO")</f>
        <v>#REF!</v>
      </c>
      <c r="M5515" s="75"/>
      <c r="N5515" s="76"/>
    </row>
    <row r="5516" spans="1:14" ht="15">
      <c r="A5516" s="80"/>
      <c r="B5516" s="81"/>
      <c r="C5516" s="69"/>
      <c r="D5516" s="69"/>
      <c r="E5516" s="69"/>
      <c r="F5516" s="69"/>
      <c r="G5516" s="82"/>
      <c r="H5516" s="78"/>
      <c r="I5516" s="28">
        <f ca="1">SUMIF('IMPORTBFT (ID)'!$A$3:$A$5000,$G$4:$G$7322,'IMPORTBFT (ID)'!$B$3:$B$5000)</f>
        <v>0</v>
      </c>
      <c r="J5516" s="72"/>
      <c r="K5516" s="18" t="str">
        <f t="shared" ca="1" si="0"/>
        <v>-</v>
      </c>
      <c r="L5516" s="19" t="e">
        <f>IF(G5516=#REF!,#REF!,"FALSO")</f>
        <v>#REF!</v>
      </c>
      <c r="M5516" s="75"/>
      <c r="N5516" s="76"/>
    </row>
    <row r="5517" spans="1:14" ht="15">
      <c r="A5517" s="80"/>
      <c r="B5517" s="81"/>
      <c r="C5517" s="69"/>
      <c r="D5517" s="69"/>
      <c r="E5517" s="69"/>
      <c r="F5517" s="69"/>
      <c r="G5517" s="82"/>
      <c r="H5517" s="78"/>
      <c r="I5517" s="28">
        <f ca="1">SUMIF('IMPORTBFT (ID)'!$A$3:$A$5000,$G$4:$G$7322,'IMPORTBFT (ID)'!$B$3:$B$5000)</f>
        <v>0</v>
      </c>
      <c r="J5517" s="72"/>
      <c r="K5517" s="18" t="str">
        <f t="shared" ca="1" si="0"/>
        <v>-</v>
      </c>
      <c r="L5517" s="19" t="e">
        <f>IF(G5517=#REF!,#REF!,"FALSO")</f>
        <v>#REF!</v>
      </c>
      <c r="M5517" s="75"/>
      <c r="N5517" s="76"/>
    </row>
    <row r="5518" spans="1:14" ht="15">
      <c r="A5518" s="80"/>
      <c r="B5518" s="81"/>
      <c r="C5518" s="69"/>
      <c r="D5518" s="69"/>
      <c r="E5518" s="69"/>
      <c r="F5518" s="69"/>
      <c r="G5518" s="82"/>
      <c r="H5518" s="78"/>
      <c r="I5518" s="28">
        <f ca="1">SUMIF('IMPORTBFT (ID)'!$A$3:$A$5000,$G$4:$G$7322,'IMPORTBFT (ID)'!$B$3:$B$5000)</f>
        <v>0</v>
      </c>
      <c r="J5518" s="72"/>
      <c r="K5518" s="18" t="str">
        <f t="shared" ca="1" si="0"/>
        <v>-</v>
      </c>
      <c r="L5518" s="19" t="e">
        <f>IF(G5518=#REF!,#REF!,"FALSO")</f>
        <v>#REF!</v>
      </c>
      <c r="M5518" s="75"/>
      <c r="N5518" s="76"/>
    </row>
    <row r="5519" spans="1:14" ht="15">
      <c r="A5519" s="80"/>
      <c r="B5519" s="81"/>
      <c r="C5519" s="69"/>
      <c r="D5519" s="69"/>
      <c r="E5519" s="69"/>
      <c r="F5519" s="69"/>
      <c r="G5519" s="82"/>
      <c r="H5519" s="78"/>
      <c r="I5519" s="28">
        <f ca="1">SUMIF('IMPORTBFT (ID)'!$A$3:$A$5000,$G$4:$G$7322,'IMPORTBFT (ID)'!$B$3:$B$5000)</f>
        <v>0</v>
      </c>
      <c r="J5519" s="72"/>
      <c r="K5519" s="18" t="str">
        <f t="shared" ca="1" si="0"/>
        <v>-</v>
      </c>
      <c r="L5519" s="19" t="e">
        <f>IF(G5519=#REF!,#REF!,"FALSO")</f>
        <v>#REF!</v>
      </c>
      <c r="M5519" s="75"/>
      <c r="N5519" s="76"/>
    </row>
    <row r="5520" spans="1:14" ht="15">
      <c r="A5520" s="80"/>
      <c r="B5520" s="81"/>
      <c r="C5520" s="69"/>
      <c r="D5520" s="69"/>
      <c r="E5520" s="69"/>
      <c r="F5520" s="69"/>
      <c r="G5520" s="82"/>
      <c r="H5520" s="78"/>
      <c r="I5520" s="28">
        <f ca="1">SUMIF('IMPORTBFT (ID)'!$A$3:$A$5000,$G$4:$G$7322,'IMPORTBFT (ID)'!$B$3:$B$5000)</f>
        <v>0</v>
      </c>
      <c r="J5520" s="72"/>
      <c r="K5520" s="18" t="str">
        <f t="shared" ca="1" si="0"/>
        <v>-</v>
      </c>
      <c r="L5520" s="19" t="e">
        <f>IF(G5520=#REF!,#REF!,"FALSO")</f>
        <v>#REF!</v>
      </c>
      <c r="M5520" s="75"/>
      <c r="N5520" s="76"/>
    </row>
    <row r="5521" spans="1:14" ht="15">
      <c r="A5521" s="80"/>
      <c r="B5521" s="81"/>
      <c r="C5521" s="69"/>
      <c r="D5521" s="69"/>
      <c r="E5521" s="69"/>
      <c r="F5521" s="69"/>
      <c r="G5521" s="82"/>
      <c r="H5521" s="78"/>
      <c r="I5521" s="28">
        <f ca="1">SUMIF('IMPORTBFT (ID)'!$A$3:$A$5000,$G$4:$G$7322,'IMPORTBFT (ID)'!$B$3:$B$5000)</f>
        <v>0</v>
      </c>
      <c r="J5521" s="72"/>
      <c r="K5521" s="18" t="str">
        <f t="shared" ca="1" si="0"/>
        <v>-</v>
      </c>
      <c r="L5521" s="19" t="e">
        <f>IF(G5521=#REF!,#REF!,"FALSO")</f>
        <v>#REF!</v>
      </c>
      <c r="M5521" s="75"/>
      <c r="N5521" s="76"/>
    </row>
    <row r="5522" spans="1:14" ht="15">
      <c r="A5522" s="80"/>
      <c r="B5522" s="81"/>
      <c r="C5522" s="69"/>
      <c r="D5522" s="69"/>
      <c r="E5522" s="69"/>
      <c r="F5522" s="69"/>
      <c r="G5522" s="82"/>
      <c r="H5522" s="78"/>
      <c r="I5522" s="28">
        <f ca="1">SUMIF('IMPORTBFT (ID)'!$A$3:$A$5000,$G$4:$G$7322,'IMPORTBFT (ID)'!$B$3:$B$5000)</f>
        <v>0</v>
      </c>
      <c r="J5522" s="72"/>
      <c r="K5522" s="18" t="str">
        <f t="shared" ca="1" si="0"/>
        <v>-</v>
      </c>
      <c r="L5522" s="19" t="e">
        <f>IF(G5522=#REF!,#REF!,"FALSO")</f>
        <v>#REF!</v>
      </c>
      <c r="M5522" s="75"/>
      <c r="N5522" s="76"/>
    </row>
    <row r="5523" spans="1:14" ht="15">
      <c r="A5523" s="80"/>
      <c r="B5523" s="81"/>
      <c r="C5523" s="69"/>
      <c r="D5523" s="69"/>
      <c r="E5523" s="69"/>
      <c r="F5523" s="69"/>
      <c r="G5523" s="82"/>
      <c r="H5523" s="78"/>
      <c r="I5523" s="28">
        <f ca="1">SUMIF('IMPORTBFT (ID)'!$A$3:$A$5000,$G$4:$G$7322,'IMPORTBFT (ID)'!$B$3:$B$5000)</f>
        <v>0</v>
      </c>
      <c r="J5523" s="72"/>
      <c r="K5523" s="18" t="str">
        <f t="shared" ca="1" si="0"/>
        <v>-</v>
      </c>
      <c r="L5523" s="19" t="e">
        <f>IF(G5523=#REF!,#REF!,"FALSO")</f>
        <v>#REF!</v>
      </c>
      <c r="M5523" s="75"/>
      <c r="N5523" s="76"/>
    </row>
    <row r="5524" spans="1:14" ht="15">
      <c r="A5524" s="80"/>
      <c r="B5524" s="81"/>
      <c r="C5524" s="69"/>
      <c r="D5524" s="69"/>
      <c r="E5524" s="69"/>
      <c r="F5524" s="69"/>
      <c r="G5524" s="82"/>
      <c r="H5524" s="78"/>
      <c r="I5524" s="28">
        <f ca="1">SUMIF('IMPORTBFT (ID)'!$A$3:$A$5000,$G$4:$G$7322,'IMPORTBFT (ID)'!$B$3:$B$5000)</f>
        <v>0</v>
      </c>
      <c r="J5524" s="72"/>
      <c r="K5524" s="18" t="str">
        <f t="shared" ca="1" si="0"/>
        <v>-</v>
      </c>
      <c r="L5524" s="19" t="e">
        <f>IF(G5524=#REF!,#REF!,"FALSO")</f>
        <v>#REF!</v>
      </c>
      <c r="M5524" s="75"/>
      <c r="N5524" s="76"/>
    </row>
    <row r="5525" spans="1:14" ht="15">
      <c r="A5525" s="80"/>
      <c r="B5525" s="81"/>
      <c r="C5525" s="69"/>
      <c r="D5525" s="69"/>
      <c r="E5525" s="69"/>
      <c r="F5525" s="69"/>
      <c r="G5525" s="82"/>
      <c r="H5525" s="78"/>
      <c r="I5525" s="28">
        <f ca="1">SUMIF('IMPORTBFT (ID)'!$A$3:$A$5000,$G$4:$G$7322,'IMPORTBFT (ID)'!$B$3:$B$5000)</f>
        <v>0</v>
      </c>
      <c r="J5525" s="72"/>
      <c r="K5525" s="18" t="str">
        <f t="shared" ca="1" si="0"/>
        <v>-</v>
      </c>
      <c r="L5525" s="19" t="e">
        <f>IF(G5525=#REF!,#REF!,"FALSO")</f>
        <v>#REF!</v>
      </c>
      <c r="M5525" s="75"/>
      <c r="N5525" s="76"/>
    </row>
    <row r="5526" spans="1:14" ht="15">
      <c r="A5526" s="80"/>
      <c r="B5526" s="81"/>
      <c r="C5526" s="69"/>
      <c r="D5526" s="69"/>
      <c r="E5526" s="69"/>
      <c r="F5526" s="69"/>
      <c r="G5526" s="82"/>
      <c r="H5526" s="78"/>
      <c r="I5526" s="28">
        <f ca="1">SUMIF('IMPORTBFT (ID)'!$A$3:$A$5000,$G$4:$G$7322,'IMPORTBFT (ID)'!$B$3:$B$5000)</f>
        <v>0</v>
      </c>
      <c r="J5526" s="72"/>
      <c r="K5526" s="18" t="str">
        <f t="shared" ca="1" si="0"/>
        <v>-</v>
      </c>
      <c r="L5526" s="19" t="e">
        <f>IF(G5526=#REF!,#REF!,"FALSO")</f>
        <v>#REF!</v>
      </c>
      <c r="M5526" s="75"/>
      <c r="N5526" s="76"/>
    </row>
    <row r="5527" spans="1:14" ht="15">
      <c r="A5527" s="80"/>
      <c r="B5527" s="81"/>
      <c r="C5527" s="69"/>
      <c r="D5527" s="69"/>
      <c r="E5527" s="69"/>
      <c r="F5527" s="69"/>
      <c r="G5527" s="82"/>
      <c r="H5527" s="78"/>
      <c r="I5527" s="28">
        <f ca="1">SUMIF('IMPORTBFT (ID)'!$A$3:$A$5000,$G$4:$G$7322,'IMPORTBFT (ID)'!$B$3:$B$5000)</f>
        <v>0</v>
      </c>
      <c r="J5527" s="72"/>
      <c r="K5527" s="18" t="str">
        <f t="shared" ca="1" si="0"/>
        <v>-</v>
      </c>
      <c r="L5527" s="19" t="e">
        <f>IF(G5527=#REF!,#REF!,"FALSO")</f>
        <v>#REF!</v>
      </c>
      <c r="M5527" s="75"/>
      <c r="N5527" s="76"/>
    </row>
    <row r="5528" spans="1:14" ht="15">
      <c r="A5528" s="80"/>
      <c r="B5528" s="81"/>
      <c r="C5528" s="69"/>
      <c r="D5528" s="69"/>
      <c r="E5528" s="69"/>
      <c r="F5528" s="69"/>
      <c r="G5528" s="82"/>
      <c r="H5528" s="78"/>
      <c r="I5528" s="28">
        <f ca="1">SUMIF('IMPORTBFT (ID)'!$A$3:$A$5000,$G$4:$G$7322,'IMPORTBFT (ID)'!$B$3:$B$5000)</f>
        <v>0</v>
      </c>
      <c r="J5528" s="72"/>
      <c r="K5528" s="18" t="str">
        <f t="shared" ca="1" si="0"/>
        <v>-</v>
      </c>
      <c r="L5528" s="19" t="e">
        <f>IF(G5528=#REF!,#REF!,"FALSO")</f>
        <v>#REF!</v>
      </c>
      <c r="M5528" s="75"/>
      <c r="N5528" s="76"/>
    </row>
    <row r="5529" spans="1:14" ht="15">
      <c r="A5529" s="80"/>
      <c r="B5529" s="81"/>
      <c r="C5529" s="69"/>
      <c r="D5529" s="69"/>
      <c r="E5529" s="69"/>
      <c r="F5529" s="69"/>
      <c r="G5529" s="82"/>
      <c r="H5529" s="78"/>
      <c r="I5529" s="28">
        <f ca="1">SUMIF('IMPORTBFT (ID)'!$A$3:$A$5000,$G$4:$G$7322,'IMPORTBFT (ID)'!$B$3:$B$5000)</f>
        <v>0</v>
      </c>
      <c r="J5529" s="72"/>
      <c r="K5529" s="18" t="str">
        <f t="shared" ca="1" si="0"/>
        <v>-</v>
      </c>
      <c r="L5529" s="19" t="e">
        <f>IF(G5529=#REF!,#REF!,"FALSO")</f>
        <v>#REF!</v>
      </c>
      <c r="M5529" s="75"/>
      <c r="N5529" s="76"/>
    </row>
    <row r="5530" spans="1:14" ht="15">
      <c r="A5530" s="80"/>
      <c r="B5530" s="81"/>
      <c r="C5530" s="69"/>
      <c r="D5530" s="69"/>
      <c r="E5530" s="69"/>
      <c r="F5530" s="69"/>
      <c r="G5530" s="82"/>
      <c r="H5530" s="78"/>
      <c r="I5530" s="28">
        <f ca="1">SUMIF('IMPORTBFT (ID)'!$A$3:$A$5000,$G$4:$G$7322,'IMPORTBFT (ID)'!$B$3:$B$5000)</f>
        <v>0</v>
      </c>
      <c r="J5530" s="72"/>
      <c r="K5530" s="18" t="str">
        <f t="shared" ca="1" si="0"/>
        <v>-</v>
      </c>
      <c r="L5530" s="19" t="e">
        <f>IF(G5530=#REF!,#REF!,"FALSO")</f>
        <v>#REF!</v>
      </c>
      <c r="M5530" s="75"/>
      <c r="N5530" s="76"/>
    </row>
    <row r="5531" spans="1:14" ht="15">
      <c r="A5531" s="80"/>
      <c r="B5531" s="81"/>
      <c r="C5531" s="69"/>
      <c r="D5531" s="69"/>
      <c r="E5531" s="69"/>
      <c r="F5531" s="69"/>
      <c r="G5531" s="82"/>
      <c r="H5531" s="78"/>
      <c r="I5531" s="28">
        <f ca="1">SUMIF('IMPORTBFT (ID)'!$A$3:$A$5000,$G$4:$G$7322,'IMPORTBFT (ID)'!$B$3:$B$5000)</f>
        <v>0</v>
      </c>
      <c r="J5531" s="72"/>
      <c r="K5531" s="18" t="str">
        <f t="shared" ca="1" si="0"/>
        <v>-</v>
      </c>
      <c r="L5531" s="19" t="e">
        <f>IF(G5531=#REF!,#REF!,"FALSO")</f>
        <v>#REF!</v>
      </c>
      <c r="M5531" s="75"/>
      <c r="N5531" s="76"/>
    </row>
    <row r="5532" spans="1:14" ht="15">
      <c r="A5532" s="80"/>
      <c r="B5532" s="81"/>
      <c r="C5532" s="69"/>
      <c r="D5532" s="69"/>
      <c r="E5532" s="69"/>
      <c r="F5532" s="69"/>
      <c r="G5532" s="82"/>
      <c r="H5532" s="78"/>
      <c r="I5532" s="28">
        <f ca="1">SUMIF('IMPORTBFT (ID)'!$A$3:$A$5000,$G$4:$G$7322,'IMPORTBFT (ID)'!$B$3:$B$5000)</f>
        <v>0</v>
      </c>
      <c r="J5532" s="72"/>
      <c r="K5532" s="18" t="str">
        <f t="shared" ca="1" si="0"/>
        <v>-</v>
      </c>
      <c r="L5532" s="19" t="e">
        <f>IF(G5532=#REF!,#REF!,"FALSO")</f>
        <v>#REF!</v>
      </c>
      <c r="M5532" s="75"/>
      <c r="N5532" s="76"/>
    </row>
    <row r="5533" spans="1:14" ht="15">
      <c r="A5533" s="80"/>
      <c r="B5533" s="81"/>
      <c r="C5533" s="69"/>
      <c r="D5533" s="69"/>
      <c r="E5533" s="69"/>
      <c r="F5533" s="69"/>
      <c r="G5533" s="82"/>
      <c r="H5533" s="78"/>
      <c r="I5533" s="28">
        <f ca="1">SUMIF('IMPORTBFT (ID)'!$A$3:$A$5000,$G$4:$G$7322,'IMPORTBFT (ID)'!$B$3:$B$5000)</f>
        <v>0</v>
      </c>
      <c r="J5533" s="72"/>
      <c r="K5533" s="18" t="str">
        <f t="shared" ca="1" si="0"/>
        <v>-</v>
      </c>
      <c r="L5533" s="19" t="e">
        <f>IF(G5533=#REF!,#REF!,"FALSO")</f>
        <v>#REF!</v>
      </c>
      <c r="M5533" s="75"/>
      <c r="N5533" s="76"/>
    </row>
    <row r="5534" spans="1:14" ht="15">
      <c r="A5534" s="80"/>
      <c r="B5534" s="81"/>
      <c r="C5534" s="69"/>
      <c r="D5534" s="69"/>
      <c r="E5534" s="69"/>
      <c r="F5534" s="69"/>
      <c r="G5534" s="82"/>
      <c r="H5534" s="78"/>
      <c r="I5534" s="28">
        <f ca="1">SUMIF('IMPORTBFT (ID)'!$A$3:$A$5000,$G$4:$G$7322,'IMPORTBFT (ID)'!$B$3:$B$5000)</f>
        <v>0</v>
      </c>
      <c r="J5534" s="72"/>
      <c r="K5534" s="18" t="str">
        <f t="shared" ca="1" si="0"/>
        <v>-</v>
      </c>
      <c r="L5534" s="19" t="e">
        <f>IF(G5534=#REF!,#REF!,"FALSO")</f>
        <v>#REF!</v>
      </c>
      <c r="M5534" s="75"/>
      <c r="N5534" s="76"/>
    </row>
    <row r="5535" spans="1:14" ht="15">
      <c r="A5535" s="80"/>
      <c r="B5535" s="81"/>
      <c r="C5535" s="69"/>
      <c r="D5535" s="69"/>
      <c r="E5535" s="69"/>
      <c r="F5535" s="69"/>
      <c r="G5535" s="82"/>
      <c r="H5535" s="78"/>
      <c r="I5535" s="28">
        <f ca="1">SUMIF('IMPORTBFT (ID)'!$A$3:$A$5000,$G$4:$G$7322,'IMPORTBFT (ID)'!$B$3:$B$5000)</f>
        <v>0</v>
      </c>
      <c r="J5535" s="72"/>
      <c r="K5535" s="18" t="str">
        <f t="shared" ca="1" si="0"/>
        <v>-</v>
      </c>
      <c r="L5535" s="19" t="e">
        <f>IF(G5535=#REF!,#REF!,"FALSO")</f>
        <v>#REF!</v>
      </c>
      <c r="M5535" s="75"/>
      <c r="N5535" s="76"/>
    </row>
    <row r="5536" spans="1:14" ht="15">
      <c r="A5536" s="80"/>
      <c r="B5536" s="81"/>
      <c r="C5536" s="69"/>
      <c r="D5536" s="69"/>
      <c r="E5536" s="69"/>
      <c r="F5536" s="69"/>
      <c r="G5536" s="82"/>
      <c r="H5536" s="78"/>
      <c r="I5536" s="28">
        <f ca="1">SUMIF('IMPORTBFT (ID)'!$A$3:$A$5000,$G$4:$G$7322,'IMPORTBFT (ID)'!$B$3:$B$5000)</f>
        <v>0</v>
      </c>
      <c r="J5536" s="72"/>
      <c r="K5536" s="18" t="str">
        <f t="shared" ca="1" si="0"/>
        <v>-</v>
      </c>
      <c r="L5536" s="19" t="e">
        <f>IF(G5536=#REF!,#REF!,"FALSO")</f>
        <v>#REF!</v>
      </c>
      <c r="M5536" s="75"/>
      <c r="N5536" s="76"/>
    </row>
    <row r="5537" spans="1:14" ht="15">
      <c r="A5537" s="80"/>
      <c r="B5537" s="81"/>
      <c r="C5537" s="69"/>
      <c r="D5537" s="69"/>
      <c r="E5537" s="69"/>
      <c r="F5537" s="69"/>
      <c r="G5537" s="82"/>
      <c r="H5537" s="78"/>
      <c r="I5537" s="28">
        <f ca="1">SUMIF('IMPORTBFT (ID)'!$A$3:$A$5000,$G$4:$G$7322,'IMPORTBFT (ID)'!$B$3:$B$5000)</f>
        <v>0</v>
      </c>
      <c r="J5537" s="72"/>
      <c r="K5537" s="18" t="str">
        <f t="shared" ca="1" si="0"/>
        <v>-</v>
      </c>
      <c r="L5537" s="19" t="e">
        <f>IF(G5537=#REF!,#REF!,"FALSO")</f>
        <v>#REF!</v>
      </c>
      <c r="M5537" s="75"/>
      <c r="N5537" s="76"/>
    </row>
    <row r="5538" spans="1:14" ht="15">
      <c r="A5538" s="80"/>
      <c r="B5538" s="81"/>
      <c r="C5538" s="69"/>
      <c r="D5538" s="69"/>
      <c r="E5538" s="69"/>
      <c r="F5538" s="69"/>
      <c r="G5538" s="82"/>
      <c r="H5538" s="78"/>
      <c r="I5538" s="28">
        <f ca="1">SUMIF('IMPORTBFT (ID)'!$A$3:$A$5000,$G$4:$G$7322,'IMPORTBFT (ID)'!$B$3:$B$5000)</f>
        <v>0</v>
      </c>
      <c r="J5538" s="72"/>
      <c r="K5538" s="18" t="str">
        <f t="shared" ca="1" si="0"/>
        <v>-</v>
      </c>
      <c r="L5538" s="19" t="e">
        <f>IF(G5538=#REF!,#REF!,"FALSO")</f>
        <v>#REF!</v>
      </c>
      <c r="M5538" s="75"/>
      <c r="N5538" s="76"/>
    </row>
    <row r="5539" spans="1:14" ht="15">
      <c r="A5539" s="80"/>
      <c r="B5539" s="81"/>
      <c r="C5539" s="69"/>
      <c r="D5539" s="69"/>
      <c r="E5539" s="69"/>
      <c r="F5539" s="69"/>
      <c r="G5539" s="82"/>
      <c r="H5539" s="78"/>
      <c r="I5539" s="28">
        <f ca="1">SUMIF('IMPORTBFT (ID)'!$A$3:$A$5000,$G$4:$G$7322,'IMPORTBFT (ID)'!$B$3:$B$5000)</f>
        <v>0</v>
      </c>
      <c r="J5539" s="72"/>
      <c r="K5539" s="18" t="str">
        <f t="shared" ca="1" si="0"/>
        <v>-</v>
      </c>
      <c r="L5539" s="19" t="e">
        <f>IF(G5539=#REF!,#REF!,"FALSO")</f>
        <v>#REF!</v>
      </c>
      <c r="M5539" s="75"/>
      <c r="N5539" s="76"/>
    </row>
    <row r="5540" spans="1:14" ht="15">
      <c r="A5540" s="80"/>
      <c r="B5540" s="81"/>
      <c r="C5540" s="69"/>
      <c r="D5540" s="69"/>
      <c r="E5540" s="69"/>
      <c r="F5540" s="69"/>
      <c r="G5540" s="82"/>
      <c r="H5540" s="78"/>
      <c r="I5540" s="28">
        <f ca="1">SUMIF('IMPORTBFT (ID)'!$A$3:$A$5000,$G$4:$G$7322,'IMPORTBFT (ID)'!$B$3:$B$5000)</f>
        <v>0</v>
      </c>
      <c r="J5540" s="72"/>
      <c r="K5540" s="18" t="str">
        <f t="shared" ca="1" si="0"/>
        <v>-</v>
      </c>
      <c r="L5540" s="19" t="e">
        <f>IF(G5540=#REF!,#REF!,"FALSO")</f>
        <v>#REF!</v>
      </c>
      <c r="M5540" s="75"/>
      <c r="N5540" s="76"/>
    </row>
    <row r="5541" spans="1:14" ht="15">
      <c r="A5541" s="80"/>
      <c r="B5541" s="81"/>
      <c r="C5541" s="69"/>
      <c r="D5541" s="69"/>
      <c r="E5541" s="69"/>
      <c r="F5541" s="69"/>
      <c r="G5541" s="82"/>
      <c r="H5541" s="78"/>
      <c r="I5541" s="28">
        <f ca="1">SUMIF('IMPORTBFT (ID)'!$A$3:$A$5000,$G$4:$G$7322,'IMPORTBFT (ID)'!$B$3:$B$5000)</f>
        <v>0</v>
      </c>
      <c r="J5541" s="72"/>
      <c r="K5541" s="18" t="str">
        <f t="shared" ca="1" si="0"/>
        <v>-</v>
      </c>
      <c r="L5541" s="19" t="e">
        <f>IF(G5541=#REF!,#REF!,"FALSO")</f>
        <v>#REF!</v>
      </c>
      <c r="M5541" s="75"/>
      <c r="N5541" s="76"/>
    </row>
    <row r="5542" spans="1:14" ht="15">
      <c r="A5542" s="80"/>
      <c r="B5542" s="81"/>
      <c r="C5542" s="69"/>
      <c r="D5542" s="69"/>
      <c r="E5542" s="69"/>
      <c r="F5542" s="69"/>
      <c r="G5542" s="82"/>
      <c r="H5542" s="78"/>
      <c r="I5542" s="28">
        <f ca="1">SUMIF('IMPORTBFT (ID)'!$A$3:$A$5000,$G$4:$G$7322,'IMPORTBFT (ID)'!$B$3:$B$5000)</f>
        <v>0</v>
      </c>
      <c r="J5542" s="72"/>
      <c r="K5542" s="18" t="str">
        <f t="shared" ca="1" si="0"/>
        <v>-</v>
      </c>
      <c r="L5542" s="19" t="e">
        <f>IF(G5542=#REF!,#REF!,"FALSO")</f>
        <v>#REF!</v>
      </c>
      <c r="M5542" s="75"/>
      <c r="N5542" s="76"/>
    </row>
    <row r="5543" spans="1:14" ht="15">
      <c r="A5543" s="80"/>
      <c r="B5543" s="81"/>
      <c r="C5543" s="69"/>
      <c r="D5543" s="69"/>
      <c r="E5543" s="69"/>
      <c r="F5543" s="69"/>
      <c r="G5543" s="82"/>
      <c r="H5543" s="78"/>
      <c r="I5543" s="28">
        <f ca="1">SUMIF('IMPORTBFT (ID)'!$A$3:$A$5000,$G$4:$G$7322,'IMPORTBFT (ID)'!$B$3:$B$5000)</f>
        <v>0</v>
      </c>
      <c r="J5543" s="72"/>
      <c r="K5543" s="18" t="str">
        <f t="shared" ca="1" si="0"/>
        <v>-</v>
      </c>
      <c r="L5543" s="19" t="e">
        <f>IF(G5543=#REF!,#REF!,"FALSO")</f>
        <v>#REF!</v>
      </c>
      <c r="M5543" s="75"/>
      <c r="N5543" s="76"/>
    </row>
    <row r="5544" spans="1:14" ht="15">
      <c r="A5544" s="80"/>
      <c r="B5544" s="81"/>
      <c r="C5544" s="69"/>
      <c r="D5544" s="69"/>
      <c r="E5544" s="69"/>
      <c r="F5544" s="69"/>
      <c r="G5544" s="82"/>
      <c r="H5544" s="78"/>
      <c r="I5544" s="28">
        <f ca="1">SUMIF('IMPORTBFT (ID)'!$A$3:$A$5000,$G$4:$G$7322,'IMPORTBFT (ID)'!$B$3:$B$5000)</f>
        <v>0</v>
      </c>
      <c r="J5544" s="72"/>
      <c r="K5544" s="18" t="str">
        <f t="shared" ca="1" si="0"/>
        <v>-</v>
      </c>
      <c r="L5544" s="19" t="e">
        <f>IF(G5544=#REF!,#REF!,"FALSO")</f>
        <v>#REF!</v>
      </c>
      <c r="M5544" s="75"/>
      <c r="N5544" s="76"/>
    </row>
    <row r="5545" spans="1:14" ht="15">
      <c r="A5545" s="80"/>
      <c r="B5545" s="81"/>
      <c r="C5545" s="69"/>
      <c r="D5545" s="69"/>
      <c r="E5545" s="69"/>
      <c r="F5545" s="69"/>
      <c r="G5545" s="82"/>
      <c r="H5545" s="78"/>
      <c r="I5545" s="28">
        <f ca="1">SUMIF('IMPORTBFT (ID)'!$A$3:$A$5000,$G$4:$G$7322,'IMPORTBFT (ID)'!$B$3:$B$5000)</f>
        <v>0</v>
      </c>
      <c r="J5545" s="72"/>
      <c r="K5545" s="18" t="str">
        <f t="shared" ca="1" si="0"/>
        <v>-</v>
      </c>
      <c r="L5545" s="19" t="e">
        <f>IF(G5545=#REF!,#REF!,"FALSO")</f>
        <v>#REF!</v>
      </c>
      <c r="M5545" s="75"/>
      <c r="N5545" s="76"/>
    </row>
    <row r="5546" spans="1:14" ht="15">
      <c r="A5546" s="80"/>
      <c r="B5546" s="81"/>
      <c r="C5546" s="69"/>
      <c r="D5546" s="69"/>
      <c r="E5546" s="69"/>
      <c r="F5546" s="69"/>
      <c r="G5546" s="82"/>
      <c r="H5546" s="78"/>
      <c r="I5546" s="28">
        <f ca="1">SUMIF('IMPORTBFT (ID)'!$A$3:$A$5000,$G$4:$G$7322,'IMPORTBFT (ID)'!$B$3:$B$5000)</f>
        <v>0</v>
      </c>
      <c r="J5546" s="72"/>
      <c r="K5546" s="18" t="str">
        <f t="shared" ca="1" si="0"/>
        <v>-</v>
      </c>
      <c r="L5546" s="19" t="e">
        <f>IF(G5546=#REF!,#REF!,"FALSO")</f>
        <v>#REF!</v>
      </c>
      <c r="M5546" s="75"/>
      <c r="N5546" s="76"/>
    </row>
    <row r="5547" spans="1:14" ht="15">
      <c r="A5547" s="80"/>
      <c r="B5547" s="81"/>
      <c r="C5547" s="69"/>
      <c r="D5547" s="69"/>
      <c r="E5547" s="69"/>
      <c r="F5547" s="69"/>
      <c r="G5547" s="82"/>
      <c r="H5547" s="78"/>
      <c r="I5547" s="28">
        <f ca="1">SUMIF('IMPORTBFT (ID)'!$A$3:$A$5000,$G$4:$G$7322,'IMPORTBFT (ID)'!$B$3:$B$5000)</f>
        <v>0</v>
      </c>
      <c r="J5547" s="72"/>
      <c r="K5547" s="18" t="str">
        <f t="shared" ca="1" si="0"/>
        <v>-</v>
      </c>
      <c r="L5547" s="19" t="e">
        <f>IF(G5547=#REF!,#REF!,"FALSO")</f>
        <v>#REF!</v>
      </c>
      <c r="M5547" s="75"/>
      <c r="N5547" s="76"/>
    </row>
    <row r="5548" spans="1:14" ht="15">
      <c r="A5548" s="80"/>
      <c r="B5548" s="81"/>
      <c r="C5548" s="69"/>
      <c r="D5548" s="69"/>
      <c r="E5548" s="69"/>
      <c r="F5548" s="69"/>
      <c r="G5548" s="82"/>
      <c r="H5548" s="78"/>
      <c r="I5548" s="28">
        <f ca="1">SUMIF('IMPORTBFT (ID)'!$A$3:$A$5000,$G$4:$G$7322,'IMPORTBFT (ID)'!$B$3:$B$5000)</f>
        <v>0</v>
      </c>
      <c r="J5548" s="72"/>
      <c r="K5548" s="18" t="str">
        <f t="shared" ca="1" si="0"/>
        <v>-</v>
      </c>
      <c r="L5548" s="19" t="e">
        <f>IF(G5548=#REF!,#REF!,"FALSO")</f>
        <v>#REF!</v>
      </c>
      <c r="M5548" s="75"/>
      <c r="N5548" s="76"/>
    </row>
    <row r="5549" spans="1:14" ht="15">
      <c r="A5549" s="80"/>
      <c r="B5549" s="81"/>
      <c r="C5549" s="69"/>
      <c r="D5549" s="69"/>
      <c r="E5549" s="69"/>
      <c r="F5549" s="69"/>
      <c r="G5549" s="82"/>
      <c r="H5549" s="78"/>
      <c r="I5549" s="28">
        <f ca="1">SUMIF('IMPORTBFT (ID)'!$A$3:$A$5000,$G$4:$G$7322,'IMPORTBFT (ID)'!$B$3:$B$5000)</f>
        <v>0</v>
      </c>
      <c r="J5549" s="72"/>
      <c r="K5549" s="18" t="str">
        <f t="shared" ca="1" si="0"/>
        <v>-</v>
      </c>
      <c r="L5549" s="19" t="e">
        <f>IF(G5549=#REF!,#REF!,"FALSO")</f>
        <v>#REF!</v>
      </c>
      <c r="M5549" s="75"/>
      <c r="N5549" s="76"/>
    </row>
    <row r="5550" spans="1:14" ht="15">
      <c r="A5550" s="80"/>
      <c r="B5550" s="81"/>
      <c r="C5550" s="69"/>
      <c r="D5550" s="69"/>
      <c r="E5550" s="69"/>
      <c r="F5550" s="69"/>
      <c r="G5550" s="82"/>
      <c r="H5550" s="78"/>
      <c r="I5550" s="28">
        <f ca="1">SUMIF('IMPORTBFT (ID)'!$A$3:$A$5000,$G$4:$G$7322,'IMPORTBFT (ID)'!$B$3:$B$5000)</f>
        <v>0</v>
      </c>
      <c r="J5550" s="72"/>
      <c r="K5550" s="18" t="str">
        <f t="shared" ca="1" si="0"/>
        <v>-</v>
      </c>
      <c r="L5550" s="19" t="e">
        <f>IF(G5550=#REF!,#REF!,"FALSO")</f>
        <v>#REF!</v>
      </c>
      <c r="M5550" s="75"/>
      <c r="N5550" s="76"/>
    </row>
    <row r="5551" spans="1:14" ht="15">
      <c r="A5551" s="80"/>
      <c r="B5551" s="81"/>
      <c r="C5551" s="69"/>
      <c r="D5551" s="69"/>
      <c r="E5551" s="69"/>
      <c r="F5551" s="69"/>
      <c r="G5551" s="82"/>
      <c r="H5551" s="78"/>
      <c r="I5551" s="28">
        <f ca="1">SUMIF('IMPORTBFT (ID)'!$A$3:$A$5000,$G$4:$G$7322,'IMPORTBFT (ID)'!$B$3:$B$5000)</f>
        <v>0</v>
      </c>
      <c r="J5551" s="72"/>
      <c r="K5551" s="18" t="str">
        <f t="shared" ca="1" si="0"/>
        <v>-</v>
      </c>
      <c r="L5551" s="19" t="e">
        <f>IF(G5551=#REF!,#REF!,"FALSO")</f>
        <v>#REF!</v>
      </c>
      <c r="M5551" s="75"/>
      <c r="N5551" s="76"/>
    </row>
    <row r="5552" spans="1:14" ht="15">
      <c r="A5552" s="80"/>
      <c r="B5552" s="81"/>
      <c r="C5552" s="69"/>
      <c r="D5552" s="69"/>
      <c r="E5552" s="69"/>
      <c r="F5552" s="69"/>
      <c r="G5552" s="82"/>
      <c r="H5552" s="78"/>
      <c r="I5552" s="28">
        <f ca="1">SUMIF('IMPORTBFT (ID)'!$A$3:$A$5000,$G$4:$G$7322,'IMPORTBFT (ID)'!$B$3:$B$5000)</f>
        <v>0</v>
      </c>
      <c r="J5552" s="72"/>
      <c r="K5552" s="18" t="str">
        <f t="shared" ca="1" si="0"/>
        <v>-</v>
      </c>
      <c r="L5552" s="19" t="e">
        <f>IF(G5552=#REF!,#REF!,"FALSO")</f>
        <v>#REF!</v>
      </c>
      <c r="M5552" s="75"/>
      <c r="N5552" s="76"/>
    </row>
    <row r="5553" spans="1:14" ht="15">
      <c r="A5553" s="80"/>
      <c r="B5553" s="81"/>
      <c r="C5553" s="69"/>
      <c r="D5553" s="69"/>
      <c r="E5553" s="69"/>
      <c r="F5553" s="69"/>
      <c r="G5553" s="82"/>
      <c r="H5553" s="78"/>
      <c r="I5553" s="28">
        <f ca="1">SUMIF('IMPORTBFT (ID)'!$A$3:$A$5000,$G$4:$G$7322,'IMPORTBFT (ID)'!$B$3:$B$5000)</f>
        <v>0</v>
      </c>
      <c r="J5553" s="72"/>
      <c r="K5553" s="18" t="str">
        <f t="shared" ca="1" si="0"/>
        <v>-</v>
      </c>
      <c r="L5553" s="19" t="e">
        <f>IF(G5553=#REF!,#REF!,"FALSO")</f>
        <v>#REF!</v>
      </c>
      <c r="M5553" s="75"/>
      <c r="N5553" s="76"/>
    </row>
    <row r="5554" spans="1:14" ht="15">
      <c r="A5554" s="80"/>
      <c r="B5554" s="81"/>
      <c r="C5554" s="69"/>
      <c r="D5554" s="69"/>
      <c r="E5554" s="69"/>
      <c r="F5554" s="69"/>
      <c r="G5554" s="82"/>
      <c r="H5554" s="78"/>
      <c r="I5554" s="28">
        <f ca="1">SUMIF('IMPORTBFT (ID)'!$A$3:$A$5000,$G$4:$G$7322,'IMPORTBFT (ID)'!$B$3:$B$5000)</f>
        <v>0</v>
      </c>
      <c r="J5554" s="72"/>
      <c r="K5554" s="18" t="str">
        <f t="shared" ca="1" si="0"/>
        <v>-</v>
      </c>
      <c r="L5554" s="19" t="e">
        <f>IF(G5554=#REF!,#REF!,"FALSO")</f>
        <v>#REF!</v>
      </c>
      <c r="M5554" s="75"/>
      <c r="N5554" s="76"/>
    </row>
    <row r="5555" spans="1:14" ht="15">
      <c r="A5555" s="80"/>
      <c r="B5555" s="81"/>
      <c r="C5555" s="69"/>
      <c r="D5555" s="69"/>
      <c r="E5555" s="69"/>
      <c r="F5555" s="69"/>
      <c r="G5555" s="82"/>
      <c r="H5555" s="78"/>
      <c r="I5555" s="28">
        <f ca="1">SUMIF('IMPORTBFT (ID)'!$A$3:$A$5000,$G$4:$G$7322,'IMPORTBFT (ID)'!$B$3:$B$5000)</f>
        <v>0</v>
      </c>
      <c r="J5555" s="72"/>
      <c r="K5555" s="18" t="str">
        <f t="shared" ca="1" si="0"/>
        <v>-</v>
      </c>
      <c r="L5555" s="19" t="e">
        <f>IF(G5555=#REF!,#REF!,"FALSO")</f>
        <v>#REF!</v>
      </c>
      <c r="M5555" s="75"/>
      <c r="N5555" s="76"/>
    </row>
    <row r="5556" spans="1:14" ht="15">
      <c r="A5556" s="80"/>
      <c r="B5556" s="81"/>
      <c r="C5556" s="69"/>
      <c r="D5556" s="69"/>
      <c r="E5556" s="69"/>
      <c r="F5556" s="69"/>
      <c r="G5556" s="82"/>
      <c r="H5556" s="78"/>
      <c r="I5556" s="28">
        <f ca="1">SUMIF('IMPORTBFT (ID)'!$A$3:$A$5000,$G$4:$G$7322,'IMPORTBFT (ID)'!$B$3:$B$5000)</f>
        <v>0</v>
      </c>
      <c r="J5556" s="72"/>
      <c r="K5556" s="18" t="str">
        <f t="shared" ca="1" si="0"/>
        <v>-</v>
      </c>
      <c r="L5556" s="19" t="e">
        <f>IF(G5556=#REF!,#REF!,"FALSO")</f>
        <v>#REF!</v>
      </c>
      <c r="M5556" s="75"/>
      <c r="N5556" s="76"/>
    </row>
    <row r="5557" spans="1:14" ht="15">
      <c r="A5557" s="80"/>
      <c r="B5557" s="81"/>
      <c r="C5557" s="69"/>
      <c r="D5557" s="69"/>
      <c r="E5557" s="69"/>
      <c r="F5557" s="69"/>
      <c r="G5557" s="82"/>
      <c r="H5557" s="78"/>
      <c r="I5557" s="28">
        <f ca="1">SUMIF('IMPORTBFT (ID)'!$A$3:$A$5000,$G$4:$G$7322,'IMPORTBFT (ID)'!$B$3:$B$5000)</f>
        <v>0</v>
      </c>
      <c r="J5557" s="72"/>
      <c r="K5557" s="18" t="str">
        <f t="shared" ca="1" si="0"/>
        <v>-</v>
      </c>
      <c r="L5557" s="19" t="e">
        <f>IF(G5557=#REF!,#REF!,"FALSO")</f>
        <v>#REF!</v>
      </c>
      <c r="M5557" s="75"/>
      <c r="N5557" s="76"/>
    </row>
    <row r="5558" spans="1:14" ht="15">
      <c r="A5558" s="80"/>
      <c r="B5558" s="81"/>
      <c r="C5558" s="69"/>
      <c r="D5558" s="69"/>
      <c r="E5558" s="69"/>
      <c r="F5558" s="69"/>
      <c r="G5558" s="82"/>
      <c r="H5558" s="78"/>
      <c r="I5558" s="28">
        <f ca="1">SUMIF('IMPORTBFT (ID)'!$A$3:$A$5000,$G$4:$G$7322,'IMPORTBFT (ID)'!$B$3:$B$5000)</f>
        <v>0</v>
      </c>
      <c r="J5558" s="72"/>
      <c r="K5558" s="18" t="str">
        <f t="shared" ca="1" si="0"/>
        <v>-</v>
      </c>
      <c r="L5558" s="19" t="e">
        <f>IF(G5558=#REF!,#REF!,"FALSO")</f>
        <v>#REF!</v>
      </c>
      <c r="M5558" s="75"/>
      <c r="N5558" s="76"/>
    </row>
    <row r="5559" spans="1:14" ht="15">
      <c r="A5559" s="80"/>
      <c r="B5559" s="81"/>
      <c r="C5559" s="69"/>
      <c r="D5559" s="69"/>
      <c r="E5559" s="69"/>
      <c r="F5559" s="69"/>
      <c r="G5559" s="82"/>
      <c r="H5559" s="78"/>
      <c r="I5559" s="28">
        <f ca="1">SUMIF('IMPORTBFT (ID)'!$A$3:$A$5000,$G$4:$G$7322,'IMPORTBFT (ID)'!$B$3:$B$5000)</f>
        <v>0</v>
      </c>
      <c r="J5559" s="72"/>
      <c r="K5559" s="18" t="str">
        <f t="shared" ca="1" si="0"/>
        <v>-</v>
      </c>
      <c r="L5559" s="19" t="e">
        <f>IF(G5559=#REF!,#REF!,"FALSO")</f>
        <v>#REF!</v>
      </c>
      <c r="M5559" s="75"/>
      <c r="N5559" s="76"/>
    </row>
    <row r="5560" spans="1:14" ht="15">
      <c r="A5560" s="80"/>
      <c r="B5560" s="81"/>
      <c r="C5560" s="69"/>
      <c r="D5560" s="69"/>
      <c r="E5560" s="69"/>
      <c r="F5560" s="69"/>
      <c r="G5560" s="82"/>
      <c r="H5560" s="78"/>
      <c r="I5560" s="28">
        <f ca="1">SUMIF('IMPORTBFT (ID)'!$A$3:$A$5000,$G$4:$G$7322,'IMPORTBFT (ID)'!$B$3:$B$5000)</f>
        <v>0</v>
      </c>
      <c r="J5560" s="72"/>
      <c r="K5560" s="18" t="str">
        <f t="shared" ca="1" si="0"/>
        <v>-</v>
      </c>
      <c r="L5560" s="19" t="e">
        <f>IF(G5560=#REF!,#REF!,"FALSO")</f>
        <v>#REF!</v>
      </c>
      <c r="M5560" s="75"/>
      <c r="N5560" s="76"/>
    </row>
    <row r="5561" spans="1:14" ht="15">
      <c r="A5561" s="80"/>
      <c r="B5561" s="81"/>
      <c r="C5561" s="69"/>
      <c r="D5561" s="69"/>
      <c r="E5561" s="69"/>
      <c r="F5561" s="69"/>
      <c r="G5561" s="82"/>
      <c r="H5561" s="78"/>
      <c r="I5561" s="28">
        <f ca="1">SUMIF('IMPORTBFT (ID)'!$A$3:$A$5000,$G$4:$G$7322,'IMPORTBFT (ID)'!$B$3:$B$5000)</f>
        <v>0</v>
      </c>
      <c r="J5561" s="72"/>
      <c r="K5561" s="18" t="str">
        <f t="shared" ca="1" si="0"/>
        <v>-</v>
      </c>
      <c r="L5561" s="19" t="e">
        <f>IF(G5561=#REF!,#REF!,"FALSO")</f>
        <v>#REF!</v>
      </c>
      <c r="M5561" s="75"/>
      <c r="N5561" s="76"/>
    </row>
    <row r="5562" spans="1:14" ht="15">
      <c r="A5562" s="80"/>
      <c r="B5562" s="81"/>
      <c r="C5562" s="69"/>
      <c r="D5562" s="69"/>
      <c r="E5562" s="69"/>
      <c r="F5562" s="69"/>
      <c r="G5562" s="82"/>
      <c r="H5562" s="78"/>
      <c r="I5562" s="28">
        <f ca="1">SUMIF('IMPORTBFT (ID)'!$A$3:$A$5000,$G$4:$G$7322,'IMPORTBFT (ID)'!$B$3:$B$5000)</f>
        <v>0</v>
      </c>
      <c r="J5562" s="72"/>
      <c r="K5562" s="18" t="str">
        <f t="shared" ca="1" si="0"/>
        <v>-</v>
      </c>
      <c r="L5562" s="19" t="e">
        <f>IF(G5562=#REF!,#REF!,"FALSO")</f>
        <v>#REF!</v>
      </c>
      <c r="M5562" s="75"/>
      <c r="N5562" s="76"/>
    </row>
    <row r="5563" spans="1:14" ht="15">
      <c r="A5563" s="80"/>
      <c r="B5563" s="81"/>
      <c r="C5563" s="69"/>
      <c r="D5563" s="69"/>
      <c r="E5563" s="69"/>
      <c r="F5563" s="69"/>
      <c r="G5563" s="82"/>
      <c r="H5563" s="78"/>
      <c r="I5563" s="28">
        <f ca="1">SUMIF('IMPORTBFT (ID)'!$A$3:$A$5000,$G$4:$G$7322,'IMPORTBFT (ID)'!$B$3:$B$5000)</f>
        <v>0</v>
      </c>
      <c r="J5563" s="72"/>
      <c r="K5563" s="18" t="str">
        <f t="shared" ca="1" si="0"/>
        <v>-</v>
      </c>
      <c r="L5563" s="19" t="e">
        <f>IF(G5563=#REF!,#REF!,"FALSO")</f>
        <v>#REF!</v>
      </c>
      <c r="M5563" s="75"/>
      <c r="N5563" s="76"/>
    </row>
    <row r="5564" spans="1:14" ht="15">
      <c r="A5564" s="80"/>
      <c r="B5564" s="81"/>
      <c r="C5564" s="69"/>
      <c r="D5564" s="69"/>
      <c r="E5564" s="69"/>
      <c r="F5564" s="69"/>
      <c r="G5564" s="82"/>
      <c r="H5564" s="78"/>
      <c r="I5564" s="28">
        <f ca="1">SUMIF('IMPORTBFT (ID)'!$A$3:$A$5000,$G$4:$G$7322,'IMPORTBFT (ID)'!$B$3:$B$5000)</f>
        <v>0</v>
      </c>
      <c r="J5564" s="72"/>
      <c r="K5564" s="18" t="str">
        <f t="shared" ca="1" si="0"/>
        <v>-</v>
      </c>
      <c r="L5564" s="19" t="e">
        <f>IF(G5564=#REF!,#REF!,"FALSO")</f>
        <v>#REF!</v>
      </c>
      <c r="M5564" s="75"/>
      <c r="N5564" s="76"/>
    </row>
    <row r="5565" spans="1:14" ht="15">
      <c r="A5565" s="80"/>
      <c r="B5565" s="81"/>
      <c r="C5565" s="69"/>
      <c r="D5565" s="69"/>
      <c r="E5565" s="69"/>
      <c r="F5565" s="69"/>
      <c r="G5565" s="82"/>
      <c r="H5565" s="78"/>
      <c r="I5565" s="28">
        <f ca="1">SUMIF('IMPORTBFT (ID)'!$A$3:$A$5000,$G$4:$G$7322,'IMPORTBFT (ID)'!$B$3:$B$5000)</f>
        <v>0</v>
      </c>
      <c r="J5565" s="72"/>
      <c r="K5565" s="18" t="str">
        <f t="shared" ca="1" si="0"/>
        <v>-</v>
      </c>
      <c r="L5565" s="19" t="e">
        <f>IF(G5565=#REF!,#REF!,"FALSO")</f>
        <v>#REF!</v>
      </c>
      <c r="M5565" s="75"/>
      <c r="N5565" s="76"/>
    </row>
    <row r="5566" spans="1:14" ht="15">
      <c r="A5566" s="80"/>
      <c r="B5566" s="81"/>
      <c r="C5566" s="69"/>
      <c r="D5566" s="69"/>
      <c r="E5566" s="69"/>
      <c r="F5566" s="69"/>
      <c r="G5566" s="82"/>
      <c r="H5566" s="78"/>
      <c r="I5566" s="28">
        <f ca="1">SUMIF('IMPORTBFT (ID)'!$A$3:$A$5000,$G$4:$G$7322,'IMPORTBFT (ID)'!$B$3:$B$5000)</f>
        <v>0</v>
      </c>
      <c r="J5566" s="72"/>
      <c r="K5566" s="18" t="str">
        <f t="shared" ca="1" si="0"/>
        <v>-</v>
      </c>
      <c r="L5566" s="19" t="e">
        <f>IF(G5566=#REF!,#REF!,"FALSO")</f>
        <v>#REF!</v>
      </c>
      <c r="M5566" s="75"/>
      <c r="N5566" s="76"/>
    </row>
    <row r="5567" spans="1:14" ht="15">
      <c r="A5567" s="80"/>
      <c r="B5567" s="81"/>
      <c r="C5567" s="69"/>
      <c r="D5567" s="69"/>
      <c r="E5567" s="69"/>
      <c r="F5567" s="69"/>
      <c r="G5567" s="82"/>
      <c r="H5567" s="78"/>
      <c r="I5567" s="28">
        <f ca="1">SUMIF('IMPORTBFT (ID)'!$A$3:$A$5000,$G$4:$G$7322,'IMPORTBFT (ID)'!$B$3:$B$5000)</f>
        <v>0</v>
      </c>
      <c r="J5567" s="72"/>
      <c r="K5567" s="18" t="str">
        <f t="shared" ca="1" si="0"/>
        <v>-</v>
      </c>
      <c r="L5567" s="19" t="e">
        <f>IF(G5567=#REF!,#REF!,"FALSO")</f>
        <v>#REF!</v>
      </c>
      <c r="M5567" s="75"/>
      <c r="N5567" s="76"/>
    </row>
    <row r="5568" spans="1:14" ht="15">
      <c r="A5568" s="80"/>
      <c r="B5568" s="81"/>
      <c r="C5568" s="69"/>
      <c r="D5568" s="69"/>
      <c r="E5568" s="69"/>
      <c r="F5568" s="69"/>
      <c r="G5568" s="82"/>
      <c r="H5568" s="78"/>
      <c r="I5568" s="28">
        <f ca="1">SUMIF('IMPORTBFT (ID)'!$A$3:$A$5000,$G$4:$G$7322,'IMPORTBFT (ID)'!$B$3:$B$5000)</f>
        <v>0</v>
      </c>
      <c r="J5568" s="72"/>
      <c r="K5568" s="18" t="str">
        <f t="shared" ca="1" si="0"/>
        <v>-</v>
      </c>
      <c r="L5568" s="19" t="e">
        <f>IF(G5568=#REF!,#REF!,"FALSO")</f>
        <v>#REF!</v>
      </c>
      <c r="M5568" s="75"/>
      <c r="N5568" s="76"/>
    </row>
    <row r="5569" spans="1:14" ht="15">
      <c r="A5569" s="80"/>
      <c r="B5569" s="81"/>
      <c r="C5569" s="69"/>
      <c r="D5569" s="69"/>
      <c r="E5569" s="69"/>
      <c r="F5569" s="69"/>
      <c r="G5569" s="82"/>
      <c r="H5569" s="78"/>
      <c r="I5569" s="28">
        <f ca="1">SUMIF('IMPORTBFT (ID)'!$A$3:$A$5000,$G$4:$G$7322,'IMPORTBFT (ID)'!$B$3:$B$5000)</f>
        <v>0</v>
      </c>
      <c r="J5569" s="72"/>
      <c r="K5569" s="18" t="str">
        <f t="shared" ca="1" si="0"/>
        <v>-</v>
      </c>
      <c r="L5569" s="19" t="e">
        <f>IF(G5569=#REF!,#REF!,"FALSO")</f>
        <v>#REF!</v>
      </c>
      <c r="M5569" s="75"/>
      <c r="N5569" s="76"/>
    </row>
    <row r="5570" spans="1:14" ht="15">
      <c r="A5570" s="80"/>
      <c r="B5570" s="81"/>
      <c r="C5570" s="69"/>
      <c r="D5570" s="69"/>
      <c r="E5570" s="69"/>
      <c r="F5570" s="69"/>
      <c r="G5570" s="82"/>
      <c r="H5570" s="78"/>
      <c r="I5570" s="28">
        <f ca="1">SUMIF('IMPORTBFT (ID)'!$A$3:$A$5000,$G$4:$G$7322,'IMPORTBFT (ID)'!$B$3:$B$5000)</f>
        <v>0</v>
      </c>
      <c r="J5570" s="72"/>
      <c r="K5570" s="18" t="str">
        <f t="shared" ca="1" si="0"/>
        <v>-</v>
      </c>
      <c r="L5570" s="19" t="e">
        <f>IF(G5570=#REF!,#REF!,"FALSO")</f>
        <v>#REF!</v>
      </c>
      <c r="M5570" s="75"/>
      <c r="N5570" s="76"/>
    </row>
    <row r="5571" spans="1:14" ht="15">
      <c r="A5571" s="80"/>
      <c r="B5571" s="81"/>
      <c r="C5571" s="69"/>
      <c r="D5571" s="69"/>
      <c r="E5571" s="69"/>
      <c r="F5571" s="69"/>
      <c r="G5571" s="82"/>
      <c r="H5571" s="78"/>
      <c r="I5571" s="28">
        <f ca="1">SUMIF('IMPORTBFT (ID)'!$A$3:$A$5000,$G$4:$G$7322,'IMPORTBFT (ID)'!$B$3:$B$5000)</f>
        <v>0</v>
      </c>
      <c r="J5571" s="72"/>
      <c r="K5571" s="18" t="str">
        <f t="shared" ca="1" si="0"/>
        <v>-</v>
      </c>
      <c r="L5571" s="19" t="e">
        <f>IF(G5571=#REF!,#REF!,"FALSO")</f>
        <v>#REF!</v>
      </c>
      <c r="M5571" s="75"/>
      <c r="N5571" s="76"/>
    </row>
    <row r="5572" spans="1:14" ht="15">
      <c r="A5572" s="80"/>
      <c r="B5572" s="81"/>
      <c r="C5572" s="69"/>
      <c r="D5572" s="69"/>
      <c r="E5572" s="69"/>
      <c r="F5572" s="69"/>
      <c r="G5572" s="82"/>
      <c r="H5572" s="78"/>
      <c r="I5572" s="28">
        <f ca="1">SUMIF('IMPORTBFT (ID)'!$A$3:$A$5000,$G$4:$G$7322,'IMPORTBFT (ID)'!$B$3:$B$5000)</f>
        <v>0</v>
      </c>
      <c r="J5572" s="72"/>
      <c r="K5572" s="18" t="str">
        <f t="shared" ca="1" si="0"/>
        <v>-</v>
      </c>
      <c r="L5572" s="19" t="e">
        <f>IF(G5572=#REF!,#REF!,"FALSO")</f>
        <v>#REF!</v>
      </c>
      <c r="M5572" s="75"/>
      <c r="N5572" s="76"/>
    </row>
    <row r="5573" spans="1:14" ht="15">
      <c r="A5573" s="80"/>
      <c r="B5573" s="81"/>
      <c r="C5573" s="69"/>
      <c r="D5573" s="69"/>
      <c r="E5573" s="69"/>
      <c r="F5573" s="69"/>
      <c r="G5573" s="82"/>
      <c r="H5573" s="78"/>
      <c r="I5573" s="28">
        <f ca="1">SUMIF('IMPORTBFT (ID)'!$A$3:$A$5000,$G$4:$G$7322,'IMPORTBFT (ID)'!$B$3:$B$5000)</f>
        <v>0</v>
      </c>
      <c r="J5573" s="72"/>
      <c r="K5573" s="18" t="str">
        <f t="shared" ca="1" si="0"/>
        <v>-</v>
      </c>
      <c r="L5573" s="19" t="e">
        <f>IF(G5573=#REF!,#REF!,"FALSO")</f>
        <v>#REF!</v>
      </c>
      <c r="M5573" s="75"/>
      <c r="N5573" s="76"/>
    </row>
    <row r="5574" spans="1:14" ht="15">
      <c r="A5574" s="80"/>
      <c r="B5574" s="81"/>
      <c r="C5574" s="69"/>
      <c r="D5574" s="69"/>
      <c r="E5574" s="69"/>
      <c r="F5574" s="69"/>
      <c r="G5574" s="82"/>
      <c r="H5574" s="78"/>
      <c r="I5574" s="28">
        <f ca="1">SUMIF('IMPORTBFT (ID)'!$A$3:$A$5000,$G$4:$G$7322,'IMPORTBFT (ID)'!$B$3:$B$5000)</f>
        <v>0</v>
      </c>
      <c r="J5574" s="72"/>
      <c r="K5574" s="18" t="str">
        <f t="shared" ca="1" si="0"/>
        <v>-</v>
      </c>
      <c r="L5574" s="19" t="e">
        <f>IF(G5574=#REF!,#REF!,"FALSO")</f>
        <v>#REF!</v>
      </c>
      <c r="M5574" s="75"/>
      <c r="N5574" s="76"/>
    </row>
    <row r="5575" spans="1:14" ht="15">
      <c r="A5575" s="80"/>
      <c r="B5575" s="81"/>
      <c r="C5575" s="69"/>
      <c r="D5575" s="69"/>
      <c r="E5575" s="69"/>
      <c r="F5575" s="69"/>
      <c r="G5575" s="82"/>
      <c r="H5575" s="78"/>
      <c r="I5575" s="28">
        <f ca="1">SUMIF('IMPORTBFT (ID)'!$A$3:$A$5000,$G$4:$G$7322,'IMPORTBFT (ID)'!$B$3:$B$5000)</f>
        <v>0</v>
      </c>
      <c r="J5575" s="72"/>
      <c r="K5575" s="18" t="str">
        <f t="shared" ca="1" si="0"/>
        <v>-</v>
      </c>
      <c r="L5575" s="19" t="e">
        <f>IF(G5575=#REF!,#REF!,"FALSO")</f>
        <v>#REF!</v>
      </c>
      <c r="M5575" s="75"/>
      <c r="N5575" s="76"/>
    </row>
    <row r="5576" spans="1:14" ht="15">
      <c r="A5576" s="80"/>
      <c r="B5576" s="81"/>
      <c r="C5576" s="69"/>
      <c r="D5576" s="69"/>
      <c r="E5576" s="69"/>
      <c r="F5576" s="69"/>
      <c r="G5576" s="82"/>
      <c r="H5576" s="78"/>
      <c r="I5576" s="28">
        <f ca="1">SUMIF('IMPORTBFT (ID)'!$A$3:$A$5000,$G$4:$G$7322,'IMPORTBFT (ID)'!$B$3:$B$5000)</f>
        <v>0</v>
      </c>
      <c r="J5576" s="72"/>
      <c r="K5576" s="18" t="str">
        <f t="shared" ca="1" si="0"/>
        <v>-</v>
      </c>
      <c r="L5576" s="19" t="e">
        <f>IF(G5576=#REF!,#REF!,"FALSO")</f>
        <v>#REF!</v>
      </c>
      <c r="M5576" s="75"/>
      <c r="N5576" s="76"/>
    </row>
    <row r="5577" spans="1:14" ht="15">
      <c r="A5577" s="80"/>
      <c r="B5577" s="81"/>
      <c r="C5577" s="69"/>
      <c r="D5577" s="69"/>
      <c r="E5577" s="69"/>
      <c r="F5577" s="69"/>
      <c r="G5577" s="82"/>
      <c r="H5577" s="78"/>
      <c r="I5577" s="28">
        <f ca="1">SUMIF('IMPORTBFT (ID)'!$A$3:$A$5000,$G$4:$G$7322,'IMPORTBFT (ID)'!$B$3:$B$5000)</f>
        <v>0</v>
      </c>
      <c r="J5577" s="72"/>
      <c r="K5577" s="18" t="str">
        <f t="shared" ca="1" si="0"/>
        <v>-</v>
      </c>
      <c r="L5577" s="19" t="e">
        <f>IF(G5577=#REF!,#REF!,"FALSO")</f>
        <v>#REF!</v>
      </c>
      <c r="M5577" s="75"/>
      <c r="N5577" s="76"/>
    </row>
    <row r="5578" spans="1:14" ht="15">
      <c r="A5578" s="80"/>
      <c r="B5578" s="81"/>
      <c r="C5578" s="69"/>
      <c r="D5578" s="69"/>
      <c r="E5578" s="69"/>
      <c r="F5578" s="69"/>
      <c r="G5578" s="82"/>
      <c r="H5578" s="78"/>
      <c r="I5578" s="28">
        <f ca="1">SUMIF('IMPORTBFT (ID)'!$A$3:$A$5000,$G$4:$G$7322,'IMPORTBFT (ID)'!$B$3:$B$5000)</f>
        <v>0</v>
      </c>
      <c r="J5578" s="72"/>
      <c r="K5578" s="18" t="str">
        <f t="shared" ca="1" si="0"/>
        <v>-</v>
      </c>
      <c r="L5578" s="19" t="e">
        <f>IF(G5578=#REF!,#REF!,"FALSO")</f>
        <v>#REF!</v>
      </c>
      <c r="M5578" s="75"/>
      <c r="N5578" s="76"/>
    </row>
    <row r="5579" spans="1:14" ht="15">
      <c r="A5579" s="80"/>
      <c r="B5579" s="81"/>
      <c r="C5579" s="69"/>
      <c r="D5579" s="69"/>
      <c r="E5579" s="69"/>
      <c r="F5579" s="69"/>
      <c r="G5579" s="82"/>
      <c r="H5579" s="78"/>
      <c r="I5579" s="28">
        <f ca="1">SUMIF('IMPORTBFT (ID)'!$A$3:$A$5000,$G$4:$G$7322,'IMPORTBFT (ID)'!$B$3:$B$5000)</f>
        <v>0</v>
      </c>
      <c r="J5579" s="72"/>
      <c r="K5579" s="18" t="str">
        <f t="shared" ca="1" si="0"/>
        <v>-</v>
      </c>
      <c r="L5579" s="19" t="e">
        <f>IF(G5579=#REF!,#REF!,"FALSO")</f>
        <v>#REF!</v>
      </c>
      <c r="M5579" s="75"/>
      <c r="N5579" s="76"/>
    </row>
    <row r="5580" spans="1:14" ht="15">
      <c r="A5580" s="80"/>
      <c r="B5580" s="81"/>
      <c r="C5580" s="69"/>
      <c r="D5580" s="69"/>
      <c r="E5580" s="69"/>
      <c r="F5580" s="69"/>
      <c r="G5580" s="82"/>
      <c r="H5580" s="78"/>
      <c r="I5580" s="28">
        <f ca="1">SUMIF('IMPORTBFT (ID)'!$A$3:$A$5000,$G$4:$G$7322,'IMPORTBFT (ID)'!$B$3:$B$5000)</f>
        <v>0</v>
      </c>
      <c r="J5580" s="72"/>
      <c r="K5580" s="18" t="str">
        <f t="shared" ca="1" si="0"/>
        <v>-</v>
      </c>
      <c r="L5580" s="19" t="e">
        <f>IF(G5580=#REF!,#REF!,"FALSO")</f>
        <v>#REF!</v>
      </c>
      <c r="M5580" s="75"/>
      <c r="N5580" s="76"/>
    </row>
    <row r="5581" spans="1:14" ht="15">
      <c r="A5581" s="80"/>
      <c r="B5581" s="81"/>
      <c r="C5581" s="69"/>
      <c r="D5581" s="69"/>
      <c r="E5581" s="69"/>
      <c r="F5581" s="69"/>
      <c r="G5581" s="82"/>
      <c r="H5581" s="78"/>
      <c r="I5581" s="28">
        <f ca="1">SUMIF('IMPORTBFT (ID)'!$A$3:$A$5000,$G$4:$G$7322,'IMPORTBFT (ID)'!$B$3:$B$5000)</f>
        <v>0</v>
      </c>
      <c r="J5581" s="72"/>
      <c r="K5581" s="18" t="str">
        <f t="shared" ca="1" si="0"/>
        <v>-</v>
      </c>
      <c r="L5581" s="19" t="e">
        <f>IF(G5581=#REF!,#REF!,"FALSO")</f>
        <v>#REF!</v>
      </c>
      <c r="M5581" s="75"/>
      <c r="N5581" s="76"/>
    </row>
    <row r="5582" spans="1:14" ht="15">
      <c r="A5582" s="80"/>
      <c r="B5582" s="81"/>
      <c r="C5582" s="69"/>
      <c r="D5582" s="69"/>
      <c r="E5582" s="69"/>
      <c r="F5582" s="69"/>
      <c r="G5582" s="82"/>
      <c r="H5582" s="78"/>
      <c r="I5582" s="28">
        <f ca="1">SUMIF('IMPORTBFT (ID)'!$A$3:$A$5000,$G$4:$G$7322,'IMPORTBFT (ID)'!$B$3:$B$5000)</f>
        <v>0</v>
      </c>
      <c r="J5582" s="72"/>
      <c r="K5582" s="18" t="str">
        <f t="shared" ca="1" si="0"/>
        <v>-</v>
      </c>
      <c r="L5582" s="19" t="e">
        <f>IF(G5582=#REF!,#REF!,"FALSO")</f>
        <v>#REF!</v>
      </c>
      <c r="M5582" s="75"/>
      <c r="N5582" s="76"/>
    </row>
    <row r="5583" spans="1:14" ht="15">
      <c r="A5583" s="80"/>
      <c r="B5583" s="81"/>
      <c r="C5583" s="69"/>
      <c r="D5583" s="69"/>
      <c r="E5583" s="69"/>
      <c r="F5583" s="69"/>
      <c r="G5583" s="82"/>
      <c r="H5583" s="78"/>
      <c r="I5583" s="28">
        <f ca="1">SUMIF('IMPORTBFT (ID)'!$A$3:$A$5000,$G$4:$G$7322,'IMPORTBFT (ID)'!$B$3:$B$5000)</f>
        <v>0</v>
      </c>
      <c r="J5583" s="72"/>
      <c r="K5583" s="18" t="str">
        <f t="shared" ca="1" si="0"/>
        <v>-</v>
      </c>
      <c r="L5583" s="19" t="e">
        <f>IF(G5583=#REF!,#REF!,"FALSO")</f>
        <v>#REF!</v>
      </c>
      <c r="M5583" s="75"/>
      <c r="N5583" s="76"/>
    </row>
    <row r="5584" spans="1:14" ht="15">
      <c r="A5584" s="80"/>
      <c r="B5584" s="81"/>
      <c r="C5584" s="69"/>
      <c r="D5584" s="69"/>
      <c r="E5584" s="69"/>
      <c r="F5584" s="69"/>
      <c r="G5584" s="82"/>
      <c r="H5584" s="78"/>
      <c r="I5584" s="28">
        <f ca="1">SUMIF('IMPORTBFT (ID)'!$A$3:$A$5000,$G$4:$G$7322,'IMPORTBFT (ID)'!$B$3:$B$5000)</f>
        <v>0</v>
      </c>
      <c r="J5584" s="72"/>
      <c r="K5584" s="18" t="str">
        <f t="shared" ca="1" si="0"/>
        <v>-</v>
      </c>
      <c r="L5584" s="19" t="e">
        <f>IF(G5584=#REF!,#REF!,"FALSO")</f>
        <v>#REF!</v>
      </c>
      <c r="M5584" s="75"/>
      <c r="N5584" s="76"/>
    </row>
    <row r="5585" spans="1:14" ht="15">
      <c r="A5585" s="80"/>
      <c r="B5585" s="81"/>
      <c r="C5585" s="69"/>
      <c r="D5585" s="69"/>
      <c r="E5585" s="69"/>
      <c r="F5585" s="69"/>
      <c r="G5585" s="82"/>
      <c r="H5585" s="78"/>
      <c r="I5585" s="28">
        <f ca="1">SUMIF('IMPORTBFT (ID)'!$A$3:$A$5000,$G$4:$G$7322,'IMPORTBFT (ID)'!$B$3:$B$5000)</f>
        <v>0</v>
      </c>
      <c r="J5585" s="72"/>
      <c r="K5585" s="18" t="str">
        <f t="shared" ca="1" si="0"/>
        <v>-</v>
      </c>
      <c r="L5585" s="19" t="e">
        <f>IF(G5585=#REF!,#REF!,"FALSO")</f>
        <v>#REF!</v>
      </c>
      <c r="M5585" s="75"/>
      <c r="N5585" s="76"/>
    </row>
    <row r="5586" spans="1:14" ht="15">
      <c r="A5586" s="80"/>
      <c r="B5586" s="81"/>
      <c r="C5586" s="69"/>
      <c r="D5586" s="69"/>
      <c r="E5586" s="69"/>
      <c r="F5586" s="69"/>
      <c r="G5586" s="82"/>
      <c r="H5586" s="78"/>
      <c r="I5586" s="28">
        <f ca="1">SUMIF('IMPORTBFT (ID)'!$A$3:$A$5000,$G$4:$G$7322,'IMPORTBFT (ID)'!$B$3:$B$5000)</f>
        <v>0</v>
      </c>
      <c r="J5586" s="72"/>
      <c r="K5586" s="18" t="str">
        <f t="shared" ca="1" si="0"/>
        <v>-</v>
      </c>
      <c r="L5586" s="19" t="e">
        <f>IF(G5586=#REF!,#REF!,"FALSO")</f>
        <v>#REF!</v>
      </c>
      <c r="M5586" s="75"/>
      <c r="N5586" s="76"/>
    </row>
    <row r="5587" spans="1:14" ht="15">
      <c r="A5587" s="80"/>
      <c r="B5587" s="81"/>
      <c r="C5587" s="69"/>
      <c r="D5587" s="69"/>
      <c r="E5587" s="69"/>
      <c r="F5587" s="69"/>
      <c r="G5587" s="82"/>
      <c r="H5587" s="78"/>
      <c r="I5587" s="28">
        <f ca="1">SUMIF('IMPORTBFT (ID)'!$A$3:$A$5000,$G$4:$G$7322,'IMPORTBFT (ID)'!$B$3:$B$5000)</f>
        <v>0</v>
      </c>
      <c r="J5587" s="72"/>
      <c r="K5587" s="18" t="str">
        <f t="shared" ca="1" si="0"/>
        <v>-</v>
      </c>
      <c r="L5587" s="19" t="e">
        <f>IF(G5587=#REF!,#REF!,"FALSO")</f>
        <v>#REF!</v>
      </c>
      <c r="M5587" s="75"/>
      <c r="N5587" s="76"/>
    </row>
    <row r="5588" spans="1:14" ht="15">
      <c r="A5588" s="80"/>
      <c r="B5588" s="81"/>
      <c r="C5588" s="69"/>
      <c r="D5588" s="69"/>
      <c r="E5588" s="69"/>
      <c r="F5588" s="69"/>
      <c r="G5588" s="82"/>
      <c r="H5588" s="78"/>
      <c r="I5588" s="28">
        <f ca="1">SUMIF('IMPORTBFT (ID)'!$A$3:$A$5000,$G$4:$G$7322,'IMPORTBFT (ID)'!$B$3:$B$5000)</f>
        <v>0</v>
      </c>
      <c r="J5588" s="72"/>
      <c r="K5588" s="18" t="str">
        <f t="shared" ca="1" si="0"/>
        <v>-</v>
      </c>
      <c r="L5588" s="19" t="e">
        <f>IF(G5588=#REF!,#REF!,"FALSO")</f>
        <v>#REF!</v>
      </c>
      <c r="M5588" s="75"/>
      <c r="N5588" s="76"/>
    </row>
    <row r="5589" spans="1:14" ht="15">
      <c r="A5589" s="80"/>
      <c r="B5589" s="81"/>
      <c r="C5589" s="69"/>
      <c r="D5589" s="69"/>
      <c r="E5589" s="69"/>
      <c r="F5589" s="69"/>
      <c r="G5589" s="82"/>
      <c r="H5589" s="78"/>
      <c r="I5589" s="28">
        <f ca="1">SUMIF('IMPORTBFT (ID)'!$A$3:$A$5000,$G$4:$G$7322,'IMPORTBFT (ID)'!$B$3:$B$5000)</f>
        <v>0</v>
      </c>
      <c r="J5589" s="72"/>
      <c r="K5589" s="18" t="str">
        <f t="shared" ca="1" si="0"/>
        <v>-</v>
      </c>
      <c r="L5589" s="19" t="e">
        <f>IF(G5589=#REF!,#REF!,"FALSO")</f>
        <v>#REF!</v>
      </c>
      <c r="M5589" s="75"/>
      <c r="N5589" s="76"/>
    </row>
    <row r="5590" spans="1:14" ht="15">
      <c r="A5590" s="80"/>
      <c r="B5590" s="81"/>
      <c r="C5590" s="69"/>
      <c r="D5590" s="69"/>
      <c r="E5590" s="69"/>
      <c r="F5590" s="69"/>
      <c r="G5590" s="82"/>
      <c r="H5590" s="78"/>
      <c r="I5590" s="28">
        <f ca="1">SUMIF('IMPORTBFT (ID)'!$A$3:$A$5000,$G$4:$G$7322,'IMPORTBFT (ID)'!$B$3:$B$5000)</f>
        <v>0</v>
      </c>
      <c r="J5590" s="72"/>
      <c r="K5590" s="18" t="str">
        <f t="shared" ca="1" si="0"/>
        <v>-</v>
      </c>
      <c r="L5590" s="19" t="e">
        <f>IF(G5590=#REF!,#REF!,"FALSO")</f>
        <v>#REF!</v>
      </c>
      <c r="M5590" s="75"/>
      <c r="N5590" s="76"/>
    </row>
    <row r="5591" spans="1:14" ht="15">
      <c r="A5591" s="80"/>
      <c r="B5591" s="81"/>
      <c r="C5591" s="69"/>
      <c r="D5591" s="69"/>
      <c r="E5591" s="69"/>
      <c r="F5591" s="69"/>
      <c r="G5591" s="82"/>
      <c r="H5591" s="78"/>
      <c r="I5591" s="28">
        <f ca="1">SUMIF('IMPORTBFT (ID)'!$A$3:$A$5000,$G$4:$G$7322,'IMPORTBFT (ID)'!$B$3:$B$5000)</f>
        <v>0</v>
      </c>
      <c r="J5591" s="72"/>
      <c r="K5591" s="18" t="str">
        <f t="shared" ca="1" si="0"/>
        <v>-</v>
      </c>
      <c r="L5591" s="19" t="e">
        <f>IF(G5591=#REF!,#REF!,"FALSO")</f>
        <v>#REF!</v>
      </c>
      <c r="M5591" s="75"/>
      <c r="N5591" s="76"/>
    </row>
    <row r="5592" spans="1:14" ht="15">
      <c r="A5592" s="80"/>
      <c r="B5592" s="81"/>
      <c r="C5592" s="69"/>
      <c r="D5592" s="69"/>
      <c r="E5592" s="69"/>
      <c r="F5592" s="69"/>
      <c r="G5592" s="82"/>
      <c r="H5592" s="78"/>
      <c r="I5592" s="28">
        <f ca="1">SUMIF('IMPORTBFT (ID)'!$A$3:$A$5000,$G$4:$G$7322,'IMPORTBFT (ID)'!$B$3:$B$5000)</f>
        <v>0</v>
      </c>
      <c r="J5592" s="72"/>
      <c r="K5592" s="18" t="str">
        <f t="shared" ca="1" si="0"/>
        <v>-</v>
      </c>
      <c r="L5592" s="19" t="e">
        <f>IF(G5592=#REF!,#REF!,"FALSO")</f>
        <v>#REF!</v>
      </c>
      <c r="M5592" s="75"/>
      <c r="N5592" s="76"/>
    </row>
    <row r="5593" spans="1:14" ht="15">
      <c r="A5593" s="80"/>
      <c r="B5593" s="81"/>
      <c r="C5593" s="69"/>
      <c r="D5593" s="69"/>
      <c r="E5593" s="69"/>
      <c r="F5593" s="69"/>
      <c r="G5593" s="82"/>
      <c r="H5593" s="78"/>
      <c r="I5593" s="28">
        <f ca="1">SUMIF('IMPORTBFT (ID)'!$A$3:$A$5000,$G$4:$G$7322,'IMPORTBFT (ID)'!$B$3:$B$5000)</f>
        <v>0</v>
      </c>
      <c r="J5593" s="72"/>
      <c r="K5593" s="18" t="str">
        <f t="shared" ca="1" si="0"/>
        <v>-</v>
      </c>
      <c r="L5593" s="19" t="e">
        <f>IF(G5593=#REF!,#REF!,"FALSO")</f>
        <v>#REF!</v>
      </c>
      <c r="M5593" s="75"/>
      <c r="N5593" s="76"/>
    </row>
    <row r="5594" spans="1:14" ht="15">
      <c r="A5594" s="80"/>
      <c r="B5594" s="81"/>
      <c r="C5594" s="69"/>
      <c r="D5594" s="69"/>
      <c r="E5594" s="69"/>
      <c r="F5594" s="69"/>
      <c r="G5594" s="82"/>
      <c r="H5594" s="78"/>
      <c r="I5594" s="28">
        <f ca="1">SUMIF('IMPORTBFT (ID)'!$A$3:$A$5000,$G$4:$G$7322,'IMPORTBFT (ID)'!$B$3:$B$5000)</f>
        <v>0</v>
      </c>
      <c r="J5594" s="72"/>
      <c r="K5594" s="18" t="str">
        <f t="shared" ca="1" si="0"/>
        <v>-</v>
      </c>
      <c r="L5594" s="19" t="e">
        <f>IF(G5594=#REF!,#REF!,"FALSO")</f>
        <v>#REF!</v>
      </c>
      <c r="M5594" s="75"/>
      <c r="N5594" s="76"/>
    </row>
    <row r="5595" spans="1:14" ht="15">
      <c r="A5595" s="80"/>
      <c r="B5595" s="81"/>
      <c r="C5595" s="69"/>
      <c r="D5595" s="69"/>
      <c r="E5595" s="69"/>
      <c r="F5595" s="69"/>
      <c r="G5595" s="82"/>
      <c r="H5595" s="78"/>
      <c r="I5595" s="28">
        <f ca="1">SUMIF('IMPORTBFT (ID)'!$A$3:$A$5000,$G$4:$G$7322,'IMPORTBFT (ID)'!$B$3:$B$5000)</f>
        <v>0</v>
      </c>
      <c r="J5595" s="72"/>
      <c r="K5595" s="18" t="str">
        <f t="shared" ca="1" si="0"/>
        <v>-</v>
      </c>
      <c r="L5595" s="19" t="e">
        <f>IF(G5595=#REF!,#REF!,"FALSO")</f>
        <v>#REF!</v>
      </c>
      <c r="M5595" s="75"/>
      <c r="N5595" s="76"/>
    </row>
    <row r="5596" spans="1:14" ht="15">
      <c r="A5596" s="80"/>
      <c r="B5596" s="81"/>
      <c r="C5596" s="69"/>
      <c r="D5596" s="69"/>
      <c r="E5596" s="69"/>
      <c r="F5596" s="69"/>
      <c r="G5596" s="82"/>
      <c r="H5596" s="78"/>
      <c r="I5596" s="28">
        <f ca="1">SUMIF('IMPORTBFT (ID)'!$A$3:$A$5000,$G$4:$G$7322,'IMPORTBFT (ID)'!$B$3:$B$5000)</f>
        <v>0</v>
      </c>
      <c r="J5596" s="72"/>
      <c r="K5596" s="18" t="str">
        <f t="shared" ca="1" si="0"/>
        <v>-</v>
      </c>
      <c r="L5596" s="19" t="e">
        <f>IF(G5596=#REF!,#REF!,"FALSO")</f>
        <v>#REF!</v>
      </c>
      <c r="M5596" s="75"/>
      <c r="N5596" s="76"/>
    </row>
    <row r="5597" spans="1:14" ht="15">
      <c r="A5597" s="80"/>
      <c r="B5597" s="81"/>
      <c r="C5597" s="69"/>
      <c r="D5597" s="69"/>
      <c r="E5597" s="69"/>
      <c r="F5597" s="69"/>
      <c r="G5597" s="82"/>
      <c r="H5597" s="78"/>
      <c r="I5597" s="28">
        <f ca="1">SUMIF('IMPORTBFT (ID)'!$A$3:$A$5000,$G$4:$G$7322,'IMPORTBFT (ID)'!$B$3:$B$5000)</f>
        <v>0</v>
      </c>
      <c r="J5597" s="72"/>
      <c r="K5597" s="18" t="str">
        <f t="shared" ca="1" si="0"/>
        <v>-</v>
      </c>
      <c r="L5597" s="19" t="e">
        <f>IF(G5597=#REF!,#REF!,"FALSO")</f>
        <v>#REF!</v>
      </c>
      <c r="M5597" s="75"/>
      <c r="N5597" s="76"/>
    </row>
    <row r="5598" spans="1:14" ht="15">
      <c r="A5598" s="80"/>
      <c r="B5598" s="81"/>
      <c r="C5598" s="69"/>
      <c r="D5598" s="69"/>
      <c r="E5598" s="69"/>
      <c r="F5598" s="69"/>
      <c r="G5598" s="82"/>
      <c r="H5598" s="78"/>
      <c r="I5598" s="28">
        <f ca="1">SUMIF('IMPORTBFT (ID)'!$A$3:$A$5000,$G$4:$G$7322,'IMPORTBFT (ID)'!$B$3:$B$5000)</f>
        <v>0</v>
      </c>
      <c r="J5598" s="72"/>
      <c r="K5598" s="18" t="str">
        <f t="shared" ca="1" si="0"/>
        <v>-</v>
      </c>
      <c r="L5598" s="19" t="e">
        <f>IF(G5598=#REF!,#REF!,"FALSO")</f>
        <v>#REF!</v>
      </c>
      <c r="M5598" s="75"/>
      <c r="N5598" s="76"/>
    </row>
    <row r="5599" spans="1:14" ht="15">
      <c r="A5599" s="80"/>
      <c r="B5599" s="81"/>
      <c r="C5599" s="69"/>
      <c r="D5599" s="69"/>
      <c r="E5599" s="69"/>
      <c r="F5599" s="69"/>
      <c r="G5599" s="82"/>
      <c r="H5599" s="78"/>
      <c r="I5599" s="28">
        <f ca="1">SUMIF('IMPORTBFT (ID)'!$A$3:$A$5000,$G$4:$G$7322,'IMPORTBFT (ID)'!$B$3:$B$5000)</f>
        <v>0</v>
      </c>
      <c r="J5599" s="72"/>
      <c r="K5599" s="18" t="str">
        <f t="shared" ca="1" si="0"/>
        <v>-</v>
      </c>
      <c r="L5599" s="19" t="e">
        <f>IF(G5599=#REF!,#REF!,"FALSO")</f>
        <v>#REF!</v>
      </c>
      <c r="M5599" s="75"/>
      <c r="N5599" s="76"/>
    </row>
    <row r="5600" spans="1:14" ht="15">
      <c r="A5600" s="80"/>
      <c r="B5600" s="81"/>
      <c r="C5600" s="69"/>
      <c r="D5600" s="69"/>
      <c r="E5600" s="69"/>
      <c r="F5600" s="69"/>
      <c r="G5600" s="82"/>
      <c r="H5600" s="78"/>
      <c r="I5600" s="28">
        <f ca="1">SUMIF('IMPORTBFT (ID)'!$A$3:$A$5000,$G$4:$G$7322,'IMPORTBFT (ID)'!$B$3:$B$5000)</f>
        <v>0</v>
      </c>
      <c r="J5600" s="72"/>
      <c r="K5600" s="18" t="str">
        <f t="shared" ca="1" si="0"/>
        <v>-</v>
      </c>
      <c r="L5600" s="19" t="e">
        <f>IF(G5600=#REF!,#REF!,"FALSO")</f>
        <v>#REF!</v>
      </c>
      <c r="M5600" s="75"/>
      <c r="N5600" s="76"/>
    </row>
    <row r="5601" spans="1:14" ht="15">
      <c r="A5601" s="80"/>
      <c r="B5601" s="81"/>
      <c r="C5601" s="69"/>
      <c r="D5601" s="69"/>
      <c r="E5601" s="69"/>
      <c r="F5601" s="69"/>
      <c r="G5601" s="82"/>
      <c r="H5601" s="78"/>
      <c r="I5601" s="28">
        <f ca="1">SUMIF('IMPORTBFT (ID)'!$A$3:$A$5000,$G$4:$G$7322,'IMPORTBFT (ID)'!$B$3:$B$5000)</f>
        <v>0</v>
      </c>
      <c r="J5601" s="72"/>
      <c r="K5601" s="18" t="str">
        <f t="shared" ca="1" si="0"/>
        <v>-</v>
      </c>
      <c r="L5601" s="19" t="e">
        <f>IF(G5601=#REF!,#REF!,"FALSO")</f>
        <v>#REF!</v>
      </c>
      <c r="M5601" s="75"/>
      <c r="N5601" s="76"/>
    </row>
    <row r="5602" spans="1:14" ht="15">
      <c r="A5602" s="80"/>
      <c r="B5602" s="81"/>
      <c r="C5602" s="69"/>
      <c r="D5602" s="69"/>
      <c r="E5602" s="69"/>
      <c r="F5602" s="69"/>
      <c r="G5602" s="82"/>
      <c r="H5602" s="78"/>
      <c r="I5602" s="28">
        <f ca="1">SUMIF('IMPORTBFT (ID)'!$A$3:$A$5000,$G$4:$G$7322,'IMPORTBFT (ID)'!$B$3:$B$5000)</f>
        <v>0</v>
      </c>
      <c r="J5602" s="72"/>
      <c r="K5602" s="18" t="str">
        <f t="shared" ca="1" si="0"/>
        <v>-</v>
      </c>
      <c r="L5602" s="19" t="e">
        <f>IF(G5602=#REF!,#REF!,"FALSO")</f>
        <v>#REF!</v>
      </c>
      <c r="M5602" s="75"/>
      <c r="N5602" s="76"/>
    </row>
    <row r="5603" spans="1:14" ht="15">
      <c r="A5603" s="80"/>
      <c r="B5603" s="81"/>
      <c r="C5603" s="69"/>
      <c r="D5603" s="69"/>
      <c r="E5603" s="69"/>
      <c r="F5603" s="69"/>
      <c r="G5603" s="82"/>
      <c r="H5603" s="78"/>
      <c r="I5603" s="28">
        <f ca="1">SUMIF('IMPORTBFT (ID)'!$A$3:$A$5000,$G$4:$G$7322,'IMPORTBFT (ID)'!$B$3:$B$5000)</f>
        <v>0</v>
      </c>
      <c r="J5603" s="72"/>
      <c r="K5603" s="18" t="str">
        <f t="shared" ca="1" si="0"/>
        <v>-</v>
      </c>
      <c r="L5603" s="19" t="e">
        <f>IF(G5603=#REF!,#REF!,"FALSO")</f>
        <v>#REF!</v>
      </c>
      <c r="M5603" s="75"/>
      <c r="N5603" s="76"/>
    </row>
    <row r="5604" spans="1:14" ht="15">
      <c r="A5604" s="80"/>
      <c r="B5604" s="81"/>
      <c r="C5604" s="69"/>
      <c r="D5604" s="69"/>
      <c r="E5604" s="69"/>
      <c r="F5604" s="69"/>
      <c r="G5604" s="82"/>
      <c r="H5604" s="78"/>
      <c r="I5604" s="28">
        <f ca="1">SUMIF('IMPORTBFT (ID)'!$A$3:$A$5000,$G$4:$G$7322,'IMPORTBFT (ID)'!$B$3:$B$5000)</f>
        <v>0</v>
      </c>
      <c r="J5604" s="72"/>
      <c r="K5604" s="18" t="str">
        <f t="shared" ca="1" si="0"/>
        <v>-</v>
      </c>
      <c r="L5604" s="19" t="e">
        <f>IF(G5604=#REF!,#REF!,"FALSO")</f>
        <v>#REF!</v>
      </c>
      <c r="M5604" s="75"/>
      <c r="N5604" s="76"/>
    </row>
    <row r="5605" spans="1:14" ht="15">
      <c r="A5605" s="80"/>
      <c r="B5605" s="81"/>
      <c r="C5605" s="69"/>
      <c r="D5605" s="69"/>
      <c r="E5605" s="69"/>
      <c r="F5605" s="69"/>
      <c r="G5605" s="82"/>
      <c r="H5605" s="78"/>
      <c r="I5605" s="28">
        <f ca="1">SUMIF('IMPORTBFT (ID)'!$A$3:$A$5000,$G$4:$G$7322,'IMPORTBFT (ID)'!$B$3:$B$5000)</f>
        <v>0</v>
      </c>
      <c r="J5605" s="72"/>
      <c r="K5605" s="18" t="str">
        <f t="shared" ca="1" si="0"/>
        <v>-</v>
      </c>
      <c r="L5605" s="19" t="e">
        <f>IF(G5605=#REF!,#REF!,"FALSO")</f>
        <v>#REF!</v>
      </c>
      <c r="M5605" s="75"/>
      <c r="N5605" s="76"/>
    </row>
    <row r="5606" spans="1:14" ht="15">
      <c r="A5606" s="80"/>
      <c r="B5606" s="81"/>
      <c r="C5606" s="69"/>
      <c r="D5606" s="69"/>
      <c r="E5606" s="69"/>
      <c r="F5606" s="69"/>
      <c r="G5606" s="82"/>
      <c r="H5606" s="78"/>
      <c r="I5606" s="28">
        <f ca="1">SUMIF('IMPORTBFT (ID)'!$A$3:$A$5000,$G$4:$G$7322,'IMPORTBFT (ID)'!$B$3:$B$5000)</f>
        <v>0</v>
      </c>
      <c r="J5606" s="72"/>
      <c r="K5606" s="18" t="str">
        <f t="shared" ca="1" si="0"/>
        <v>-</v>
      </c>
      <c r="L5606" s="19" t="e">
        <f>IF(G5606=#REF!,#REF!,"FALSO")</f>
        <v>#REF!</v>
      </c>
      <c r="M5606" s="75"/>
      <c r="N5606" s="76"/>
    </row>
    <row r="5607" spans="1:14" ht="15">
      <c r="A5607" s="80"/>
      <c r="B5607" s="81"/>
      <c r="C5607" s="69"/>
      <c r="D5607" s="69"/>
      <c r="E5607" s="69"/>
      <c r="F5607" s="69"/>
      <c r="G5607" s="82"/>
      <c r="H5607" s="78"/>
      <c r="I5607" s="28">
        <f ca="1">SUMIF('IMPORTBFT (ID)'!$A$3:$A$5000,$G$4:$G$7322,'IMPORTBFT (ID)'!$B$3:$B$5000)</f>
        <v>0</v>
      </c>
      <c r="J5607" s="72"/>
      <c r="K5607" s="18" t="str">
        <f t="shared" ca="1" si="0"/>
        <v>-</v>
      </c>
      <c r="L5607" s="19" t="e">
        <f>IF(G5607=#REF!,#REF!,"FALSO")</f>
        <v>#REF!</v>
      </c>
      <c r="M5607" s="75"/>
      <c r="N5607" s="76"/>
    </row>
    <row r="5608" spans="1:14" ht="15">
      <c r="A5608" s="80"/>
      <c r="B5608" s="81"/>
      <c r="C5608" s="69"/>
      <c r="D5608" s="69"/>
      <c r="E5608" s="69"/>
      <c r="F5608" s="69"/>
      <c r="G5608" s="82"/>
      <c r="H5608" s="78"/>
      <c r="I5608" s="28">
        <f ca="1">SUMIF('IMPORTBFT (ID)'!$A$3:$A$5000,$G$4:$G$7322,'IMPORTBFT (ID)'!$B$3:$B$5000)</f>
        <v>0</v>
      </c>
      <c r="J5608" s="72"/>
      <c r="K5608" s="18" t="str">
        <f t="shared" ca="1" si="0"/>
        <v>-</v>
      </c>
      <c r="L5608" s="19" t="e">
        <f>IF(G5608=#REF!,#REF!,"FALSO")</f>
        <v>#REF!</v>
      </c>
      <c r="M5608" s="75"/>
      <c r="N5608" s="76"/>
    </row>
    <row r="5609" spans="1:14" ht="15">
      <c r="A5609" s="80"/>
      <c r="B5609" s="81"/>
      <c r="C5609" s="69"/>
      <c r="D5609" s="69"/>
      <c r="E5609" s="69"/>
      <c r="F5609" s="69"/>
      <c r="G5609" s="82"/>
      <c r="H5609" s="78"/>
      <c r="I5609" s="28">
        <f ca="1">SUMIF('IMPORTBFT (ID)'!$A$3:$A$5000,$G$4:$G$7322,'IMPORTBFT (ID)'!$B$3:$B$5000)</f>
        <v>0</v>
      </c>
      <c r="J5609" s="72"/>
      <c r="K5609" s="18" t="str">
        <f t="shared" ca="1" si="0"/>
        <v>-</v>
      </c>
      <c r="L5609" s="19" t="e">
        <f>IF(G5609=#REF!,#REF!,"FALSO")</f>
        <v>#REF!</v>
      </c>
      <c r="M5609" s="75"/>
      <c r="N5609" s="76"/>
    </row>
    <row r="5610" spans="1:14" ht="15">
      <c r="A5610" s="80"/>
      <c r="B5610" s="81"/>
      <c r="C5610" s="69"/>
      <c r="D5610" s="69"/>
      <c r="E5610" s="69"/>
      <c r="F5610" s="69"/>
      <c r="G5610" s="82"/>
      <c r="H5610" s="78"/>
      <c r="I5610" s="28">
        <f ca="1">SUMIF('IMPORTBFT (ID)'!$A$3:$A$5000,$G$4:$G$7322,'IMPORTBFT (ID)'!$B$3:$B$5000)</f>
        <v>0</v>
      </c>
      <c r="J5610" s="72"/>
      <c r="K5610" s="18" t="str">
        <f t="shared" ca="1" si="0"/>
        <v>-</v>
      </c>
      <c r="L5610" s="19" t="e">
        <f>IF(G5610=#REF!,#REF!,"FALSO")</f>
        <v>#REF!</v>
      </c>
      <c r="M5610" s="75"/>
      <c r="N5610" s="76"/>
    </row>
    <row r="5611" spans="1:14" ht="15">
      <c r="A5611" s="80"/>
      <c r="B5611" s="81"/>
      <c r="C5611" s="69"/>
      <c r="D5611" s="69"/>
      <c r="E5611" s="69"/>
      <c r="F5611" s="69"/>
      <c r="G5611" s="82"/>
      <c r="H5611" s="78"/>
      <c r="I5611" s="28">
        <f ca="1">SUMIF('IMPORTBFT (ID)'!$A$3:$A$5000,$G$4:$G$7322,'IMPORTBFT (ID)'!$B$3:$B$5000)</f>
        <v>0</v>
      </c>
      <c r="J5611" s="72"/>
      <c r="K5611" s="18" t="str">
        <f t="shared" ca="1" si="0"/>
        <v>-</v>
      </c>
      <c r="L5611" s="19" t="e">
        <f>IF(G5611=#REF!,#REF!,"FALSO")</f>
        <v>#REF!</v>
      </c>
      <c r="M5611" s="75"/>
      <c r="N5611" s="76"/>
    </row>
    <row r="5612" spans="1:14" ht="15">
      <c r="A5612" s="80"/>
      <c r="B5612" s="81"/>
      <c r="C5612" s="69"/>
      <c r="D5612" s="69"/>
      <c r="E5612" s="69"/>
      <c r="F5612" s="69"/>
      <c r="G5612" s="82"/>
      <c r="H5612" s="78"/>
      <c r="I5612" s="28">
        <f ca="1">SUMIF('IMPORTBFT (ID)'!$A$3:$A$5000,$G$4:$G$7322,'IMPORTBFT (ID)'!$B$3:$B$5000)</f>
        <v>0</v>
      </c>
      <c r="J5612" s="72"/>
      <c r="K5612" s="18" t="str">
        <f t="shared" ca="1" si="0"/>
        <v>-</v>
      </c>
      <c r="L5612" s="19" t="e">
        <f>IF(G5612=#REF!,#REF!,"FALSO")</f>
        <v>#REF!</v>
      </c>
      <c r="M5612" s="75"/>
      <c r="N5612" s="76"/>
    </row>
    <row r="5613" spans="1:14" ht="15">
      <c r="A5613" s="80"/>
      <c r="B5613" s="81"/>
      <c r="C5613" s="69"/>
      <c r="D5613" s="69"/>
      <c r="E5613" s="69"/>
      <c r="F5613" s="69"/>
      <c r="G5613" s="82"/>
      <c r="H5613" s="78"/>
      <c r="I5613" s="28">
        <f ca="1">SUMIF('IMPORTBFT (ID)'!$A$3:$A$5000,$G$4:$G$7322,'IMPORTBFT (ID)'!$B$3:$B$5000)</f>
        <v>0</v>
      </c>
      <c r="J5613" s="72"/>
      <c r="K5613" s="18" t="str">
        <f t="shared" ca="1" si="0"/>
        <v>-</v>
      </c>
      <c r="L5613" s="19" t="e">
        <f>IF(G5613=#REF!,#REF!,"FALSO")</f>
        <v>#REF!</v>
      </c>
      <c r="M5613" s="75"/>
      <c r="N5613" s="76"/>
    </row>
    <row r="5614" spans="1:14" ht="15">
      <c r="A5614" s="80"/>
      <c r="B5614" s="81"/>
      <c r="C5614" s="69"/>
      <c r="D5614" s="69"/>
      <c r="E5614" s="69"/>
      <c r="F5614" s="69"/>
      <c r="G5614" s="82"/>
      <c r="H5614" s="78"/>
      <c r="I5614" s="28">
        <f ca="1">SUMIF('IMPORTBFT (ID)'!$A$3:$A$5000,$G$4:$G$7322,'IMPORTBFT (ID)'!$B$3:$B$5000)</f>
        <v>0</v>
      </c>
      <c r="J5614" s="72"/>
      <c r="K5614" s="18" t="str">
        <f t="shared" ca="1" si="0"/>
        <v>-</v>
      </c>
      <c r="L5614" s="19" t="e">
        <f>IF(G5614=#REF!,#REF!,"FALSO")</f>
        <v>#REF!</v>
      </c>
      <c r="M5614" s="75"/>
      <c r="N5614" s="76"/>
    </row>
    <row r="5615" spans="1:14" ht="15">
      <c r="A5615" s="80"/>
      <c r="B5615" s="81"/>
      <c r="C5615" s="69"/>
      <c r="D5615" s="69"/>
      <c r="E5615" s="69"/>
      <c r="F5615" s="69"/>
      <c r="G5615" s="82"/>
      <c r="H5615" s="78"/>
      <c r="I5615" s="28">
        <f ca="1">SUMIF('IMPORTBFT (ID)'!$A$3:$A$5000,$G$4:$G$7322,'IMPORTBFT (ID)'!$B$3:$B$5000)</f>
        <v>0</v>
      </c>
      <c r="J5615" s="72"/>
      <c r="K5615" s="18" t="str">
        <f t="shared" ca="1" si="0"/>
        <v>-</v>
      </c>
      <c r="L5615" s="19" t="e">
        <f>IF(G5615=#REF!,#REF!,"FALSO")</f>
        <v>#REF!</v>
      </c>
      <c r="M5615" s="75"/>
      <c r="N5615" s="76"/>
    </row>
    <row r="5616" spans="1:14" ht="15">
      <c r="A5616" s="80"/>
      <c r="B5616" s="81"/>
      <c r="C5616" s="69"/>
      <c r="D5616" s="69"/>
      <c r="E5616" s="69"/>
      <c r="F5616" s="69"/>
      <c r="G5616" s="82"/>
      <c r="H5616" s="78"/>
      <c r="I5616" s="28">
        <f ca="1">SUMIF('IMPORTBFT (ID)'!$A$3:$A$5000,$G$4:$G$7322,'IMPORTBFT (ID)'!$B$3:$B$5000)</f>
        <v>0</v>
      </c>
      <c r="J5616" s="72"/>
      <c r="K5616" s="18" t="str">
        <f t="shared" ca="1" si="0"/>
        <v>-</v>
      </c>
      <c r="L5616" s="19" t="e">
        <f>IF(G5616=#REF!,#REF!,"FALSO")</f>
        <v>#REF!</v>
      </c>
      <c r="M5616" s="75"/>
      <c r="N5616" s="76"/>
    </row>
    <row r="5617" spans="1:14" ht="15">
      <c r="A5617" s="80"/>
      <c r="B5617" s="81"/>
      <c r="C5617" s="69"/>
      <c r="D5617" s="69"/>
      <c r="E5617" s="69"/>
      <c r="F5617" s="69"/>
      <c r="G5617" s="82"/>
      <c r="H5617" s="78"/>
      <c r="I5617" s="28">
        <f ca="1">SUMIF('IMPORTBFT (ID)'!$A$3:$A$5000,$G$4:$G$7322,'IMPORTBFT (ID)'!$B$3:$B$5000)</f>
        <v>0</v>
      </c>
      <c r="J5617" s="72"/>
      <c r="K5617" s="18" t="str">
        <f t="shared" ca="1" si="0"/>
        <v>-</v>
      </c>
      <c r="L5617" s="19" t="e">
        <f>IF(G5617=#REF!,#REF!,"FALSO")</f>
        <v>#REF!</v>
      </c>
      <c r="M5617" s="75"/>
      <c r="N5617" s="76"/>
    </row>
    <row r="5618" spans="1:14" ht="15">
      <c r="A5618" s="80"/>
      <c r="B5618" s="81"/>
      <c r="C5618" s="69"/>
      <c r="D5618" s="69"/>
      <c r="E5618" s="69"/>
      <c r="F5618" s="69"/>
      <c r="G5618" s="82"/>
      <c r="H5618" s="78"/>
      <c r="I5618" s="28">
        <f ca="1">SUMIF('IMPORTBFT (ID)'!$A$3:$A$5000,$G$4:$G$7322,'IMPORTBFT (ID)'!$B$3:$B$5000)</f>
        <v>0</v>
      </c>
      <c r="J5618" s="72"/>
      <c r="K5618" s="18" t="str">
        <f t="shared" ca="1" si="0"/>
        <v>-</v>
      </c>
      <c r="L5618" s="19" t="e">
        <f>IF(G5618=#REF!,#REF!,"FALSO")</f>
        <v>#REF!</v>
      </c>
      <c r="M5618" s="75"/>
      <c r="N5618" s="76"/>
    </row>
    <row r="5619" spans="1:14" ht="15">
      <c r="A5619" s="80"/>
      <c r="B5619" s="81"/>
      <c r="C5619" s="69"/>
      <c r="D5619" s="69"/>
      <c r="E5619" s="69"/>
      <c r="F5619" s="69"/>
      <c r="G5619" s="82"/>
      <c r="H5619" s="78"/>
      <c r="I5619" s="28">
        <f ca="1">SUMIF('IMPORTBFT (ID)'!$A$3:$A$5000,$G$4:$G$7322,'IMPORTBFT (ID)'!$B$3:$B$5000)</f>
        <v>0</v>
      </c>
      <c r="J5619" s="72"/>
      <c r="K5619" s="18" t="str">
        <f t="shared" ca="1" si="0"/>
        <v>-</v>
      </c>
      <c r="L5619" s="19" t="e">
        <f>IF(G5619=#REF!,#REF!,"FALSO")</f>
        <v>#REF!</v>
      </c>
      <c r="M5619" s="75"/>
      <c r="N5619" s="76"/>
    </row>
    <row r="5620" spans="1:14" ht="15">
      <c r="A5620" s="80"/>
      <c r="B5620" s="81"/>
      <c r="C5620" s="69"/>
      <c r="D5620" s="69"/>
      <c r="E5620" s="69"/>
      <c r="F5620" s="69"/>
      <c r="G5620" s="82"/>
      <c r="H5620" s="78"/>
      <c r="I5620" s="28">
        <f ca="1">SUMIF('IMPORTBFT (ID)'!$A$3:$A$5000,$G$4:$G$7322,'IMPORTBFT (ID)'!$B$3:$B$5000)</f>
        <v>0</v>
      </c>
      <c r="J5620" s="72"/>
      <c r="K5620" s="18" t="str">
        <f t="shared" ca="1" si="0"/>
        <v>-</v>
      </c>
      <c r="L5620" s="19" t="e">
        <f>IF(G5620=#REF!,#REF!,"FALSO")</f>
        <v>#REF!</v>
      </c>
      <c r="M5620" s="75"/>
      <c r="N5620" s="76"/>
    </row>
    <row r="5621" spans="1:14" ht="15">
      <c r="A5621" s="80"/>
      <c r="B5621" s="81"/>
      <c r="C5621" s="69"/>
      <c r="D5621" s="69"/>
      <c r="E5621" s="69"/>
      <c r="F5621" s="69"/>
      <c r="G5621" s="82"/>
      <c r="H5621" s="78"/>
      <c r="I5621" s="28">
        <f ca="1">SUMIF('IMPORTBFT (ID)'!$A$3:$A$5000,$G$4:$G$7322,'IMPORTBFT (ID)'!$B$3:$B$5000)</f>
        <v>0</v>
      </c>
      <c r="J5621" s="72"/>
      <c r="K5621" s="18" t="str">
        <f t="shared" ca="1" si="0"/>
        <v>-</v>
      </c>
      <c r="L5621" s="19" t="e">
        <f>IF(G5621=#REF!,#REF!,"FALSO")</f>
        <v>#REF!</v>
      </c>
      <c r="M5621" s="75"/>
      <c r="N5621" s="76"/>
    </row>
    <row r="5622" spans="1:14" ht="15">
      <c r="A5622" s="80"/>
      <c r="B5622" s="81"/>
      <c r="C5622" s="69"/>
      <c r="D5622" s="69"/>
      <c r="E5622" s="69"/>
      <c r="F5622" s="69"/>
      <c r="G5622" s="82"/>
      <c r="H5622" s="78"/>
      <c r="I5622" s="28">
        <f ca="1">SUMIF('IMPORTBFT (ID)'!$A$3:$A$5000,$G$4:$G$7322,'IMPORTBFT (ID)'!$B$3:$B$5000)</f>
        <v>0</v>
      </c>
      <c r="J5622" s="72"/>
      <c r="K5622" s="18" t="str">
        <f t="shared" ca="1" si="0"/>
        <v>-</v>
      </c>
      <c r="L5622" s="19" t="e">
        <f>IF(G5622=#REF!,#REF!,"FALSO")</f>
        <v>#REF!</v>
      </c>
      <c r="M5622" s="75"/>
      <c r="N5622" s="76"/>
    </row>
    <row r="5623" spans="1:14" ht="15">
      <c r="A5623" s="80"/>
      <c r="B5623" s="81"/>
      <c r="C5623" s="69"/>
      <c r="D5623" s="69"/>
      <c r="E5623" s="69"/>
      <c r="F5623" s="69"/>
      <c r="G5623" s="82"/>
      <c r="H5623" s="78"/>
      <c r="I5623" s="28">
        <f ca="1">SUMIF('IMPORTBFT (ID)'!$A$3:$A$5000,$G$4:$G$7322,'IMPORTBFT (ID)'!$B$3:$B$5000)</f>
        <v>0</v>
      </c>
      <c r="J5623" s="72"/>
      <c r="K5623" s="18" t="str">
        <f t="shared" ca="1" si="0"/>
        <v>-</v>
      </c>
      <c r="L5623" s="19" t="e">
        <f>IF(G5623=#REF!,#REF!,"FALSO")</f>
        <v>#REF!</v>
      </c>
      <c r="M5623" s="75"/>
      <c r="N5623" s="76"/>
    </row>
    <row r="5624" spans="1:14" ht="15">
      <c r="A5624" s="80"/>
      <c r="B5624" s="81"/>
      <c r="C5624" s="69"/>
      <c r="D5624" s="69"/>
      <c r="E5624" s="69"/>
      <c r="F5624" s="69"/>
      <c r="G5624" s="82"/>
      <c r="H5624" s="78"/>
      <c r="I5624" s="28">
        <f ca="1">SUMIF('IMPORTBFT (ID)'!$A$3:$A$5000,$G$4:$G$7322,'IMPORTBFT (ID)'!$B$3:$B$5000)</f>
        <v>0</v>
      </c>
      <c r="J5624" s="72"/>
      <c r="K5624" s="18" t="str">
        <f t="shared" ca="1" si="0"/>
        <v>-</v>
      </c>
      <c r="L5624" s="19" t="e">
        <f>IF(G5624=#REF!,#REF!,"FALSO")</f>
        <v>#REF!</v>
      </c>
      <c r="M5624" s="75"/>
      <c r="N5624" s="76"/>
    </row>
    <row r="5625" spans="1:14" ht="15">
      <c r="A5625" s="80"/>
      <c r="B5625" s="81"/>
      <c r="C5625" s="69"/>
      <c r="D5625" s="69"/>
      <c r="E5625" s="69"/>
      <c r="F5625" s="69"/>
      <c r="G5625" s="82"/>
      <c r="H5625" s="78"/>
      <c r="I5625" s="28">
        <f ca="1">SUMIF('IMPORTBFT (ID)'!$A$3:$A$5000,$G$4:$G$7322,'IMPORTBFT (ID)'!$B$3:$B$5000)</f>
        <v>0</v>
      </c>
      <c r="J5625" s="72"/>
      <c r="K5625" s="18" t="str">
        <f t="shared" ca="1" si="0"/>
        <v>-</v>
      </c>
      <c r="L5625" s="19" t="e">
        <f>IF(G5625=#REF!,#REF!,"FALSO")</f>
        <v>#REF!</v>
      </c>
      <c r="M5625" s="75"/>
      <c r="N5625" s="76"/>
    </row>
    <row r="5626" spans="1:14" ht="15">
      <c r="A5626" s="80"/>
      <c r="B5626" s="81"/>
      <c r="C5626" s="69"/>
      <c r="D5626" s="69"/>
      <c r="E5626" s="69"/>
      <c r="F5626" s="69"/>
      <c r="G5626" s="82"/>
      <c r="H5626" s="78"/>
      <c r="I5626" s="28">
        <f ca="1">SUMIF('IMPORTBFT (ID)'!$A$3:$A$5000,$G$4:$G$7322,'IMPORTBFT (ID)'!$B$3:$B$5000)</f>
        <v>0</v>
      </c>
      <c r="J5626" s="72"/>
      <c r="K5626" s="18" t="str">
        <f t="shared" ca="1" si="0"/>
        <v>-</v>
      </c>
      <c r="L5626" s="19" t="e">
        <f>IF(G5626=#REF!,#REF!,"FALSO")</f>
        <v>#REF!</v>
      </c>
      <c r="M5626" s="75"/>
      <c r="N5626" s="76"/>
    </row>
    <row r="5627" spans="1:14" ht="15">
      <c r="A5627" s="80"/>
      <c r="B5627" s="81"/>
      <c r="C5627" s="69"/>
      <c r="D5627" s="69"/>
      <c r="E5627" s="69"/>
      <c r="F5627" s="69"/>
      <c r="G5627" s="82"/>
      <c r="H5627" s="78"/>
      <c r="I5627" s="28">
        <f ca="1">SUMIF('IMPORTBFT (ID)'!$A$3:$A$5000,$G$4:$G$7322,'IMPORTBFT (ID)'!$B$3:$B$5000)</f>
        <v>0</v>
      </c>
      <c r="J5627" s="72"/>
      <c r="K5627" s="18" t="str">
        <f t="shared" ca="1" si="0"/>
        <v>-</v>
      </c>
      <c r="L5627" s="19" t="e">
        <f>IF(G5627=#REF!,#REF!,"FALSO")</f>
        <v>#REF!</v>
      </c>
      <c r="M5627" s="75"/>
      <c r="N5627" s="76"/>
    </row>
    <row r="5628" spans="1:14" ht="15">
      <c r="A5628" s="80"/>
      <c r="B5628" s="81"/>
      <c r="C5628" s="69"/>
      <c r="D5628" s="69"/>
      <c r="E5628" s="69"/>
      <c r="F5628" s="69"/>
      <c r="G5628" s="82"/>
      <c r="H5628" s="78"/>
      <c r="I5628" s="28">
        <f ca="1">SUMIF('IMPORTBFT (ID)'!$A$3:$A$5000,$G$4:$G$7322,'IMPORTBFT (ID)'!$B$3:$B$5000)</f>
        <v>0</v>
      </c>
      <c r="J5628" s="72"/>
      <c r="K5628" s="18" t="str">
        <f t="shared" ca="1" si="0"/>
        <v>-</v>
      </c>
      <c r="L5628" s="19" t="e">
        <f>IF(G5628=#REF!,#REF!,"FALSO")</f>
        <v>#REF!</v>
      </c>
      <c r="M5628" s="75"/>
      <c r="N5628" s="76"/>
    </row>
    <row r="5629" spans="1:14" ht="15">
      <c r="A5629" s="80"/>
      <c r="B5629" s="81"/>
      <c r="C5629" s="69"/>
      <c r="D5629" s="69"/>
      <c r="E5629" s="69"/>
      <c r="F5629" s="69"/>
      <c r="G5629" s="82"/>
      <c r="H5629" s="78"/>
      <c r="I5629" s="28">
        <f ca="1">SUMIF('IMPORTBFT (ID)'!$A$3:$A$5000,$G$4:$G$7322,'IMPORTBFT (ID)'!$B$3:$B$5000)</f>
        <v>0</v>
      </c>
      <c r="J5629" s="72"/>
      <c r="K5629" s="18" t="str">
        <f t="shared" ca="1" si="0"/>
        <v>-</v>
      </c>
      <c r="L5629" s="19" t="e">
        <f>IF(G5629=#REF!,#REF!,"FALSO")</f>
        <v>#REF!</v>
      </c>
      <c r="M5629" s="75"/>
      <c r="N5629" s="76"/>
    </row>
    <row r="5630" spans="1:14" ht="15">
      <c r="A5630" s="80"/>
      <c r="B5630" s="81"/>
      <c r="C5630" s="69"/>
      <c r="D5630" s="69"/>
      <c r="E5630" s="69"/>
      <c r="F5630" s="69"/>
      <c r="G5630" s="82"/>
      <c r="H5630" s="78"/>
      <c r="I5630" s="28">
        <f ca="1">SUMIF('IMPORTBFT (ID)'!$A$3:$A$5000,$G$4:$G$7322,'IMPORTBFT (ID)'!$B$3:$B$5000)</f>
        <v>0</v>
      </c>
      <c r="J5630" s="72"/>
      <c r="K5630" s="18" t="str">
        <f t="shared" ca="1" si="0"/>
        <v>-</v>
      </c>
      <c r="L5630" s="19" t="e">
        <f>IF(G5630=#REF!,#REF!,"FALSO")</f>
        <v>#REF!</v>
      </c>
      <c r="M5630" s="75"/>
      <c r="N5630" s="76"/>
    </row>
    <row r="5631" spans="1:14" ht="15">
      <c r="A5631" s="80"/>
      <c r="B5631" s="81"/>
      <c r="C5631" s="69"/>
      <c r="D5631" s="69"/>
      <c r="E5631" s="69"/>
      <c r="F5631" s="69"/>
      <c r="G5631" s="82"/>
      <c r="H5631" s="78"/>
      <c r="I5631" s="28">
        <f ca="1">SUMIF('IMPORTBFT (ID)'!$A$3:$A$5000,$G$4:$G$7322,'IMPORTBFT (ID)'!$B$3:$B$5000)</f>
        <v>0</v>
      </c>
      <c r="J5631" s="72"/>
      <c r="K5631" s="18" t="str">
        <f t="shared" ca="1" si="0"/>
        <v>-</v>
      </c>
      <c r="L5631" s="19" t="e">
        <f>IF(G5631=#REF!,#REF!,"FALSO")</f>
        <v>#REF!</v>
      </c>
      <c r="M5631" s="75"/>
      <c r="N5631" s="76"/>
    </row>
    <row r="5632" spans="1:14" ht="15">
      <c r="A5632" s="80"/>
      <c r="B5632" s="81"/>
      <c r="C5632" s="69"/>
      <c r="D5632" s="69"/>
      <c r="E5632" s="69"/>
      <c r="F5632" s="69"/>
      <c r="G5632" s="82"/>
      <c r="H5632" s="78"/>
      <c r="I5632" s="28">
        <f ca="1">SUMIF('IMPORTBFT (ID)'!$A$3:$A$5000,$G$4:$G$7322,'IMPORTBFT (ID)'!$B$3:$B$5000)</f>
        <v>0</v>
      </c>
      <c r="J5632" s="72"/>
      <c r="K5632" s="18" t="str">
        <f t="shared" ca="1" si="0"/>
        <v>-</v>
      </c>
      <c r="L5632" s="19" t="e">
        <f>IF(G5632=#REF!,#REF!,"FALSO")</f>
        <v>#REF!</v>
      </c>
      <c r="M5632" s="75"/>
      <c r="N5632" s="76"/>
    </row>
    <row r="5633" spans="1:14" ht="15">
      <c r="A5633" s="80"/>
      <c r="B5633" s="81"/>
      <c r="C5633" s="69"/>
      <c r="D5633" s="69"/>
      <c r="E5633" s="69"/>
      <c r="F5633" s="69"/>
      <c r="G5633" s="82"/>
      <c r="H5633" s="78"/>
      <c r="I5633" s="28">
        <f ca="1">SUMIF('IMPORTBFT (ID)'!$A$3:$A$5000,$G$4:$G$7322,'IMPORTBFT (ID)'!$B$3:$B$5000)</f>
        <v>0</v>
      </c>
      <c r="J5633" s="72"/>
      <c r="K5633" s="18" t="str">
        <f t="shared" ca="1" si="0"/>
        <v>-</v>
      </c>
      <c r="L5633" s="19" t="e">
        <f>IF(G5633=#REF!,#REF!,"FALSO")</f>
        <v>#REF!</v>
      </c>
      <c r="M5633" s="75"/>
      <c r="N5633" s="76"/>
    </row>
    <row r="5634" spans="1:14" ht="15">
      <c r="A5634" s="80"/>
      <c r="B5634" s="81"/>
      <c r="C5634" s="69"/>
      <c r="D5634" s="69"/>
      <c r="E5634" s="69"/>
      <c r="F5634" s="69"/>
      <c r="G5634" s="82"/>
      <c r="H5634" s="78"/>
      <c r="I5634" s="28">
        <f ca="1">SUMIF('IMPORTBFT (ID)'!$A$3:$A$5000,$G$4:$G$7322,'IMPORTBFT (ID)'!$B$3:$B$5000)</f>
        <v>0</v>
      </c>
      <c r="J5634" s="72"/>
      <c r="K5634" s="18" t="str">
        <f t="shared" ca="1" si="0"/>
        <v>-</v>
      </c>
      <c r="L5634" s="19" t="e">
        <f>IF(G5634=#REF!,#REF!,"FALSO")</f>
        <v>#REF!</v>
      </c>
      <c r="M5634" s="75"/>
      <c r="N5634" s="76"/>
    </row>
    <row r="5635" spans="1:14" ht="15">
      <c r="A5635" s="80"/>
      <c r="B5635" s="81"/>
      <c r="C5635" s="69"/>
      <c r="D5635" s="69"/>
      <c r="E5635" s="69"/>
      <c r="F5635" s="69"/>
      <c r="G5635" s="82"/>
      <c r="H5635" s="78"/>
      <c r="I5635" s="28">
        <f ca="1">SUMIF('IMPORTBFT (ID)'!$A$3:$A$5000,$G$4:$G$7322,'IMPORTBFT (ID)'!$B$3:$B$5000)</f>
        <v>0</v>
      </c>
      <c r="J5635" s="72"/>
      <c r="K5635" s="18" t="str">
        <f t="shared" ca="1" si="0"/>
        <v>-</v>
      </c>
      <c r="L5635" s="19" t="e">
        <f>IF(G5635=#REF!,#REF!,"FALSO")</f>
        <v>#REF!</v>
      </c>
      <c r="M5635" s="75"/>
      <c r="N5635" s="76"/>
    </row>
    <row r="5636" spans="1:14" ht="15">
      <c r="A5636" s="80"/>
      <c r="B5636" s="81"/>
      <c r="C5636" s="69"/>
      <c r="D5636" s="69"/>
      <c r="E5636" s="69"/>
      <c r="F5636" s="69"/>
      <c r="G5636" s="82"/>
      <c r="H5636" s="78"/>
      <c r="I5636" s="28">
        <f ca="1">SUMIF('IMPORTBFT (ID)'!$A$3:$A$5000,$G$4:$G$7322,'IMPORTBFT (ID)'!$B$3:$B$5000)</f>
        <v>0</v>
      </c>
      <c r="J5636" s="72"/>
      <c r="K5636" s="18" t="str">
        <f t="shared" ca="1" si="0"/>
        <v>-</v>
      </c>
      <c r="L5636" s="19" t="e">
        <f>IF(G5636=#REF!,#REF!,"FALSO")</f>
        <v>#REF!</v>
      </c>
      <c r="M5636" s="75"/>
      <c r="N5636" s="76"/>
    </row>
    <row r="5637" spans="1:14" ht="15">
      <c r="A5637" s="80"/>
      <c r="B5637" s="81"/>
      <c r="C5637" s="69"/>
      <c r="D5637" s="69"/>
      <c r="E5637" s="69"/>
      <c r="F5637" s="69"/>
      <c r="G5637" s="82"/>
      <c r="H5637" s="78"/>
      <c r="I5637" s="28">
        <f ca="1">SUMIF('IMPORTBFT (ID)'!$A$3:$A$5000,$G$4:$G$7322,'IMPORTBFT (ID)'!$B$3:$B$5000)</f>
        <v>0</v>
      </c>
      <c r="J5637" s="72"/>
      <c r="K5637" s="18" t="str">
        <f t="shared" ca="1" si="0"/>
        <v>-</v>
      </c>
      <c r="L5637" s="19" t="e">
        <f>IF(G5637=#REF!,#REF!,"FALSO")</f>
        <v>#REF!</v>
      </c>
      <c r="M5637" s="75"/>
      <c r="N5637" s="76"/>
    </row>
    <row r="5638" spans="1:14" ht="15">
      <c r="A5638" s="80"/>
      <c r="B5638" s="81"/>
      <c r="C5638" s="69"/>
      <c r="D5638" s="69"/>
      <c r="E5638" s="69"/>
      <c r="F5638" s="69"/>
      <c r="G5638" s="82"/>
      <c r="H5638" s="78"/>
      <c r="I5638" s="28">
        <f ca="1">SUMIF('IMPORTBFT (ID)'!$A$3:$A$5000,$G$4:$G$7322,'IMPORTBFT (ID)'!$B$3:$B$5000)</f>
        <v>0</v>
      </c>
      <c r="J5638" s="72"/>
      <c r="K5638" s="18" t="str">
        <f t="shared" ca="1" si="0"/>
        <v>-</v>
      </c>
      <c r="L5638" s="19" t="e">
        <f>IF(G5638=#REF!,#REF!,"FALSO")</f>
        <v>#REF!</v>
      </c>
      <c r="M5638" s="75"/>
      <c r="N5638" s="76"/>
    </row>
    <row r="5639" spans="1:14" ht="15">
      <c r="A5639" s="80"/>
      <c r="B5639" s="81"/>
      <c r="C5639" s="69"/>
      <c r="D5639" s="69"/>
      <c r="E5639" s="69"/>
      <c r="F5639" s="69"/>
      <c r="G5639" s="82"/>
      <c r="H5639" s="78"/>
      <c r="I5639" s="28">
        <f ca="1">SUMIF('IMPORTBFT (ID)'!$A$3:$A$5000,$G$4:$G$7322,'IMPORTBFT (ID)'!$B$3:$B$5000)</f>
        <v>0</v>
      </c>
      <c r="J5639" s="72"/>
      <c r="K5639" s="18" t="str">
        <f t="shared" ca="1" si="0"/>
        <v>-</v>
      </c>
      <c r="L5639" s="19" t="e">
        <f>IF(G5639=#REF!,#REF!,"FALSO")</f>
        <v>#REF!</v>
      </c>
      <c r="M5639" s="75"/>
      <c r="N5639" s="76"/>
    </row>
    <row r="5640" spans="1:14" ht="15">
      <c r="A5640" s="80"/>
      <c r="B5640" s="81"/>
      <c r="C5640" s="69"/>
      <c r="D5640" s="69"/>
      <c r="E5640" s="69"/>
      <c r="F5640" s="69"/>
      <c r="G5640" s="82"/>
      <c r="H5640" s="78"/>
      <c r="I5640" s="28">
        <f ca="1">SUMIF('IMPORTBFT (ID)'!$A$3:$A$5000,$G$4:$G$7322,'IMPORTBFT (ID)'!$B$3:$B$5000)</f>
        <v>0</v>
      </c>
      <c r="J5640" s="72"/>
      <c r="K5640" s="18" t="str">
        <f t="shared" ca="1" si="0"/>
        <v>-</v>
      </c>
      <c r="L5640" s="19" t="e">
        <f>IF(G5640=#REF!,#REF!,"FALSO")</f>
        <v>#REF!</v>
      </c>
      <c r="M5640" s="75"/>
      <c r="N5640" s="76"/>
    </row>
    <row r="5641" spans="1:14" ht="15">
      <c r="A5641" s="80"/>
      <c r="B5641" s="81"/>
      <c r="C5641" s="69"/>
      <c r="D5641" s="69"/>
      <c r="E5641" s="69"/>
      <c r="F5641" s="69"/>
      <c r="G5641" s="82"/>
      <c r="H5641" s="78"/>
      <c r="I5641" s="28">
        <f ca="1">SUMIF('IMPORTBFT (ID)'!$A$3:$A$5000,$G$4:$G$7322,'IMPORTBFT (ID)'!$B$3:$B$5000)</f>
        <v>0</v>
      </c>
      <c r="J5641" s="72"/>
      <c r="K5641" s="18" t="str">
        <f t="shared" ca="1" si="0"/>
        <v>-</v>
      </c>
      <c r="L5641" s="19" t="e">
        <f>IF(G5641=#REF!,#REF!,"FALSO")</f>
        <v>#REF!</v>
      </c>
      <c r="M5641" s="75"/>
      <c r="N5641" s="76"/>
    </row>
    <row r="5642" spans="1:14" ht="15">
      <c r="A5642" s="80"/>
      <c r="B5642" s="81"/>
      <c r="C5642" s="69"/>
      <c r="D5642" s="69"/>
      <c r="E5642" s="69"/>
      <c r="F5642" s="69"/>
      <c r="G5642" s="82"/>
      <c r="H5642" s="78"/>
      <c r="I5642" s="28">
        <f ca="1">SUMIF('IMPORTBFT (ID)'!$A$3:$A$5000,$G$4:$G$7322,'IMPORTBFT (ID)'!$B$3:$B$5000)</f>
        <v>0</v>
      </c>
      <c r="J5642" s="72"/>
      <c r="K5642" s="18" t="str">
        <f t="shared" ca="1" si="0"/>
        <v>-</v>
      </c>
      <c r="L5642" s="19" t="e">
        <f>IF(G5642=#REF!,#REF!,"FALSO")</f>
        <v>#REF!</v>
      </c>
      <c r="M5642" s="75"/>
      <c r="N5642" s="76"/>
    </row>
    <row r="5643" spans="1:14" ht="15">
      <c r="A5643" s="80"/>
      <c r="B5643" s="81"/>
      <c r="C5643" s="69"/>
      <c r="D5643" s="69"/>
      <c r="E5643" s="69"/>
      <c r="F5643" s="69"/>
      <c r="G5643" s="82"/>
      <c r="H5643" s="78"/>
      <c r="I5643" s="28">
        <f ca="1">SUMIF('IMPORTBFT (ID)'!$A$3:$A$5000,$G$4:$G$7322,'IMPORTBFT (ID)'!$B$3:$B$5000)</f>
        <v>0</v>
      </c>
      <c r="J5643" s="72"/>
      <c r="K5643" s="18" t="str">
        <f t="shared" ca="1" si="0"/>
        <v>-</v>
      </c>
      <c r="L5643" s="19" t="e">
        <f>IF(G5643=#REF!,#REF!,"FALSO")</f>
        <v>#REF!</v>
      </c>
      <c r="M5643" s="75"/>
      <c r="N5643" s="76"/>
    </row>
    <row r="5644" spans="1:14" ht="15">
      <c r="A5644" s="80"/>
      <c r="B5644" s="81"/>
      <c r="C5644" s="69"/>
      <c r="D5644" s="69"/>
      <c r="E5644" s="69"/>
      <c r="F5644" s="69"/>
      <c r="G5644" s="82"/>
      <c r="H5644" s="78"/>
      <c r="I5644" s="28">
        <f ca="1">SUMIF('IMPORTBFT (ID)'!$A$3:$A$5000,$G$4:$G$7322,'IMPORTBFT (ID)'!$B$3:$B$5000)</f>
        <v>0</v>
      </c>
      <c r="J5644" s="72"/>
      <c r="K5644" s="18" t="str">
        <f t="shared" ca="1" si="0"/>
        <v>-</v>
      </c>
      <c r="L5644" s="19" t="e">
        <f>IF(G5644=#REF!,#REF!,"FALSO")</f>
        <v>#REF!</v>
      </c>
      <c r="M5644" s="75"/>
      <c r="N5644" s="76"/>
    </row>
    <row r="5645" spans="1:14" ht="15">
      <c r="A5645" s="80"/>
      <c r="B5645" s="81"/>
      <c r="C5645" s="69"/>
      <c r="D5645" s="69"/>
      <c r="E5645" s="69"/>
      <c r="F5645" s="69"/>
      <c r="G5645" s="82"/>
      <c r="H5645" s="78"/>
      <c r="I5645" s="28">
        <f ca="1">SUMIF('IMPORTBFT (ID)'!$A$3:$A$5000,$G$4:$G$7322,'IMPORTBFT (ID)'!$B$3:$B$5000)</f>
        <v>0</v>
      </c>
      <c r="J5645" s="72"/>
      <c r="K5645" s="18" t="str">
        <f t="shared" ca="1" si="0"/>
        <v>-</v>
      </c>
      <c r="L5645" s="19" t="e">
        <f>IF(G5645=#REF!,#REF!,"FALSO")</f>
        <v>#REF!</v>
      </c>
      <c r="M5645" s="75"/>
      <c r="N5645" s="76"/>
    </row>
    <row r="5646" spans="1:14" ht="15">
      <c r="A5646" s="80"/>
      <c r="B5646" s="81"/>
      <c r="C5646" s="69"/>
      <c r="D5646" s="69"/>
      <c r="E5646" s="69"/>
      <c r="F5646" s="69"/>
      <c r="G5646" s="82"/>
      <c r="H5646" s="78"/>
      <c r="I5646" s="28">
        <f ca="1">SUMIF('IMPORTBFT (ID)'!$A$3:$A$5000,$G$4:$G$7322,'IMPORTBFT (ID)'!$B$3:$B$5000)</f>
        <v>0</v>
      </c>
      <c r="J5646" s="72"/>
      <c r="K5646" s="18" t="str">
        <f t="shared" ca="1" si="0"/>
        <v>-</v>
      </c>
      <c r="L5646" s="19" t="e">
        <f>IF(G5646=#REF!,#REF!,"FALSO")</f>
        <v>#REF!</v>
      </c>
      <c r="M5646" s="75"/>
      <c r="N5646" s="76"/>
    </row>
    <row r="5647" spans="1:14" ht="15">
      <c r="A5647" s="80"/>
      <c r="B5647" s="81"/>
      <c r="C5647" s="69"/>
      <c r="D5647" s="69"/>
      <c r="E5647" s="69"/>
      <c r="F5647" s="69"/>
      <c r="G5647" s="82"/>
      <c r="H5647" s="78"/>
      <c r="I5647" s="28">
        <f ca="1">SUMIF('IMPORTBFT (ID)'!$A$3:$A$5000,$G$4:$G$7322,'IMPORTBFT (ID)'!$B$3:$B$5000)</f>
        <v>0</v>
      </c>
      <c r="J5647" s="72"/>
      <c r="K5647" s="18" t="str">
        <f t="shared" ca="1" si="0"/>
        <v>-</v>
      </c>
      <c r="L5647" s="19" t="e">
        <f>IF(G5647=#REF!,#REF!,"FALSO")</f>
        <v>#REF!</v>
      </c>
      <c r="M5647" s="75"/>
      <c r="N5647" s="76"/>
    </row>
    <row r="5648" spans="1:14" ht="15">
      <c r="A5648" s="80"/>
      <c r="B5648" s="81"/>
      <c r="C5648" s="69"/>
      <c r="D5648" s="69"/>
      <c r="E5648" s="69"/>
      <c r="F5648" s="69"/>
      <c r="G5648" s="82"/>
      <c r="H5648" s="78"/>
      <c r="I5648" s="28">
        <f ca="1">SUMIF('IMPORTBFT (ID)'!$A$3:$A$5000,$G$4:$G$7322,'IMPORTBFT (ID)'!$B$3:$B$5000)</f>
        <v>0</v>
      </c>
      <c r="J5648" s="72"/>
      <c r="K5648" s="18" t="str">
        <f t="shared" ca="1" si="0"/>
        <v>-</v>
      </c>
      <c r="L5648" s="19" t="e">
        <f>IF(G5648=#REF!,#REF!,"FALSO")</f>
        <v>#REF!</v>
      </c>
      <c r="M5648" s="75"/>
      <c r="N5648" s="76"/>
    </row>
    <row r="5649" spans="1:14" ht="15">
      <c r="A5649" s="80"/>
      <c r="B5649" s="81"/>
      <c r="C5649" s="69"/>
      <c r="D5649" s="69"/>
      <c r="E5649" s="69"/>
      <c r="F5649" s="69"/>
      <c r="G5649" s="82"/>
      <c r="H5649" s="78"/>
      <c r="I5649" s="28">
        <f ca="1">SUMIF('IMPORTBFT (ID)'!$A$3:$A$5000,$G$4:$G$7322,'IMPORTBFT (ID)'!$B$3:$B$5000)</f>
        <v>0</v>
      </c>
      <c r="J5649" s="72"/>
      <c r="K5649" s="18" t="str">
        <f t="shared" ca="1" si="0"/>
        <v>-</v>
      </c>
      <c r="L5649" s="19" t="e">
        <f>IF(G5649=#REF!,#REF!,"FALSO")</f>
        <v>#REF!</v>
      </c>
      <c r="M5649" s="75"/>
      <c r="N5649" s="76"/>
    </row>
    <row r="5650" spans="1:14" ht="15">
      <c r="A5650" s="80"/>
      <c r="B5650" s="81"/>
      <c r="C5650" s="69"/>
      <c r="D5650" s="69"/>
      <c r="E5650" s="69"/>
      <c r="F5650" s="69"/>
      <c r="G5650" s="82"/>
      <c r="H5650" s="78"/>
      <c r="I5650" s="28">
        <f ca="1">SUMIF('IMPORTBFT (ID)'!$A$3:$A$5000,$G$4:$G$7322,'IMPORTBFT (ID)'!$B$3:$B$5000)</f>
        <v>0</v>
      </c>
      <c r="J5650" s="72"/>
      <c r="K5650" s="18" t="str">
        <f t="shared" ca="1" si="0"/>
        <v>-</v>
      </c>
      <c r="L5650" s="19" t="e">
        <f>IF(G5650=#REF!,#REF!,"FALSO")</f>
        <v>#REF!</v>
      </c>
      <c r="M5650" s="75"/>
      <c r="N5650" s="76"/>
    </row>
    <row r="5651" spans="1:14" ht="15">
      <c r="A5651" s="80"/>
      <c r="B5651" s="81"/>
      <c r="C5651" s="69"/>
      <c r="D5651" s="69"/>
      <c r="E5651" s="69"/>
      <c r="F5651" s="69"/>
      <c r="G5651" s="82"/>
      <c r="H5651" s="78"/>
      <c r="I5651" s="28">
        <f ca="1">SUMIF('IMPORTBFT (ID)'!$A$3:$A$5000,$G$4:$G$7322,'IMPORTBFT (ID)'!$B$3:$B$5000)</f>
        <v>0</v>
      </c>
      <c r="J5651" s="72"/>
      <c r="K5651" s="18" t="str">
        <f t="shared" ca="1" si="0"/>
        <v>-</v>
      </c>
      <c r="L5651" s="19" t="e">
        <f>IF(G5651=#REF!,#REF!,"FALSO")</f>
        <v>#REF!</v>
      </c>
      <c r="M5651" s="75"/>
      <c r="N5651" s="76"/>
    </row>
    <row r="5652" spans="1:14" ht="15">
      <c r="A5652" s="80"/>
      <c r="B5652" s="81"/>
      <c r="C5652" s="69"/>
      <c r="D5652" s="69"/>
      <c r="E5652" s="69"/>
      <c r="F5652" s="69"/>
      <c r="G5652" s="82"/>
      <c r="H5652" s="78"/>
      <c r="I5652" s="28">
        <f ca="1">SUMIF('IMPORTBFT (ID)'!$A$3:$A$5000,$G$4:$G$7322,'IMPORTBFT (ID)'!$B$3:$B$5000)</f>
        <v>0</v>
      </c>
      <c r="J5652" s="72"/>
      <c r="K5652" s="18" t="str">
        <f t="shared" ca="1" si="0"/>
        <v>-</v>
      </c>
      <c r="L5652" s="19" t="e">
        <f>IF(G5652=#REF!,#REF!,"FALSO")</f>
        <v>#REF!</v>
      </c>
      <c r="M5652" s="75"/>
      <c r="N5652" s="76"/>
    </row>
    <row r="5653" spans="1:14" ht="15">
      <c r="A5653" s="80"/>
      <c r="B5653" s="81"/>
      <c r="C5653" s="69"/>
      <c r="D5653" s="69"/>
      <c r="E5653" s="69"/>
      <c r="F5653" s="69"/>
      <c r="G5653" s="82"/>
      <c r="H5653" s="78"/>
      <c r="I5653" s="28">
        <f ca="1">SUMIF('IMPORTBFT (ID)'!$A$3:$A$5000,$G$4:$G$7322,'IMPORTBFT (ID)'!$B$3:$B$5000)</f>
        <v>0</v>
      </c>
      <c r="J5653" s="72"/>
      <c r="K5653" s="18" t="str">
        <f t="shared" ca="1" si="0"/>
        <v>-</v>
      </c>
      <c r="L5653" s="19" t="e">
        <f>IF(G5653=#REF!,#REF!,"FALSO")</f>
        <v>#REF!</v>
      </c>
      <c r="M5653" s="75"/>
      <c r="N5653" s="76"/>
    </row>
    <row r="5654" spans="1:14" ht="15">
      <c r="A5654" s="80"/>
      <c r="B5654" s="81"/>
      <c r="C5654" s="69"/>
      <c r="D5654" s="69"/>
      <c r="E5654" s="69"/>
      <c r="F5654" s="69"/>
      <c r="G5654" s="82"/>
      <c r="H5654" s="78"/>
      <c r="I5654" s="28">
        <f ca="1">SUMIF('IMPORTBFT (ID)'!$A$3:$A$5000,$G$4:$G$7322,'IMPORTBFT (ID)'!$B$3:$B$5000)</f>
        <v>0</v>
      </c>
      <c r="J5654" s="72"/>
      <c r="K5654" s="18" t="str">
        <f t="shared" ca="1" si="0"/>
        <v>-</v>
      </c>
      <c r="L5654" s="19" t="e">
        <f>IF(G5654=#REF!,#REF!,"FALSO")</f>
        <v>#REF!</v>
      </c>
      <c r="M5654" s="75"/>
      <c r="N5654" s="76"/>
    </row>
    <row r="5655" spans="1:14" ht="15">
      <c r="A5655" s="80"/>
      <c r="B5655" s="81"/>
      <c r="C5655" s="69"/>
      <c r="D5655" s="69"/>
      <c r="E5655" s="69"/>
      <c r="F5655" s="69"/>
      <c r="G5655" s="82"/>
      <c r="H5655" s="78"/>
      <c r="I5655" s="28">
        <f ca="1">SUMIF('IMPORTBFT (ID)'!$A$3:$A$5000,$G$4:$G$7322,'IMPORTBFT (ID)'!$B$3:$B$5000)</f>
        <v>0</v>
      </c>
      <c r="J5655" s="72"/>
      <c r="K5655" s="18" t="str">
        <f t="shared" ca="1" si="0"/>
        <v>-</v>
      </c>
      <c r="L5655" s="19" t="e">
        <f>IF(G5655=#REF!,#REF!,"FALSO")</f>
        <v>#REF!</v>
      </c>
      <c r="M5655" s="75"/>
      <c r="N5655" s="76"/>
    </row>
    <row r="5656" spans="1:14" ht="15">
      <c r="A5656" s="80"/>
      <c r="B5656" s="81"/>
      <c r="C5656" s="69"/>
      <c r="D5656" s="69"/>
      <c r="E5656" s="69"/>
      <c r="F5656" s="69"/>
      <c r="G5656" s="82"/>
      <c r="H5656" s="78"/>
      <c r="I5656" s="28">
        <f ca="1">SUMIF('IMPORTBFT (ID)'!$A$3:$A$5000,$G$4:$G$7322,'IMPORTBFT (ID)'!$B$3:$B$5000)</f>
        <v>0</v>
      </c>
      <c r="J5656" s="72"/>
      <c r="K5656" s="18" t="str">
        <f t="shared" ca="1" si="0"/>
        <v>-</v>
      </c>
      <c r="L5656" s="19" t="e">
        <f>IF(G5656=#REF!,#REF!,"FALSO")</f>
        <v>#REF!</v>
      </c>
      <c r="M5656" s="75"/>
      <c r="N5656" s="76"/>
    </row>
    <row r="5657" spans="1:14" ht="15">
      <c r="A5657" s="80"/>
      <c r="B5657" s="81"/>
      <c r="C5657" s="69"/>
      <c r="D5657" s="69"/>
      <c r="E5657" s="69"/>
      <c r="F5657" s="69"/>
      <c r="G5657" s="82"/>
      <c r="H5657" s="78"/>
      <c r="I5657" s="28">
        <f ca="1">SUMIF('IMPORTBFT (ID)'!$A$3:$A$5000,$G$4:$G$7322,'IMPORTBFT (ID)'!$B$3:$B$5000)</f>
        <v>0</v>
      </c>
      <c r="J5657" s="72"/>
      <c r="K5657" s="18" t="str">
        <f t="shared" ca="1" si="0"/>
        <v>-</v>
      </c>
      <c r="L5657" s="19" t="e">
        <f>IF(G5657=#REF!,#REF!,"FALSO")</f>
        <v>#REF!</v>
      </c>
      <c r="M5657" s="75"/>
      <c r="N5657" s="76"/>
    </row>
    <row r="5658" spans="1:14" ht="15">
      <c r="A5658" s="80"/>
      <c r="B5658" s="81"/>
      <c r="C5658" s="69"/>
      <c r="D5658" s="69"/>
      <c r="E5658" s="69"/>
      <c r="F5658" s="69"/>
      <c r="G5658" s="82"/>
      <c r="H5658" s="78"/>
      <c r="I5658" s="28">
        <f ca="1">SUMIF('IMPORTBFT (ID)'!$A$3:$A$5000,$G$4:$G$7322,'IMPORTBFT (ID)'!$B$3:$B$5000)</f>
        <v>0</v>
      </c>
      <c r="J5658" s="72"/>
      <c r="K5658" s="18" t="str">
        <f t="shared" ca="1" si="0"/>
        <v>-</v>
      </c>
      <c r="L5658" s="19" t="e">
        <f>IF(G5658=#REF!,#REF!,"FALSO")</f>
        <v>#REF!</v>
      </c>
      <c r="M5658" s="75"/>
      <c r="N5658" s="76"/>
    </row>
    <row r="5659" spans="1:14" ht="15">
      <c r="A5659" s="80"/>
      <c r="B5659" s="81"/>
      <c r="C5659" s="69"/>
      <c r="D5659" s="69"/>
      <c r="E5659" s="69"/>
      <c r="F5659" s="69"/>
      <c r="G5659" s="82"/>
      <c r="H5659" s="78"/>
      <c r="I5659" s="28">
        <f ca="1">SUMIF('IMPORTBFT (ID)'!$A$3:$A$5000,$G$4:$G$7322,'IMPORTBFT (ID)'!$B$3:$B$5000)</f>
        <v>0</v>
      </c>
      <c r="J5659" s="72"/>
      <c r="K5659" s="18" t="str">
        <f t="shared" ca="1" si="0"/>
        <v>-</v>
      </c>
      <c r="L5659" s="19" t="e">
        <f>IF(G5659=#REF!,#REF!,"FALSO")</f>
        <v>#REF!</v>
      </c>
      <c r="M5659" s="75"/>
      <c r="N5659" s="76"/>
    </row>
    <row r="5660" spans="1:14" ht="15">
      <c r="A5660" s="80"/>
      <c r="B5660" s="81"/>
      <c r="C5660" s="69"/>
      <c r="D5660" s="69"/>
      <c r="E5660" s="69"/>
      <c r="F5660" s="69"/>
      <c r="G5660" s="82"/>
      <c r="H5660" s="78"/>
      <c r="I5660" s="28">
        <f ca="1">SUMIF('IMPORTBFT (ID)'!$A$3:$A$5000,$G$4:$G$7322,'IMPORTBFT (ID)'!$B$3:$B$5000)</f>
        <v>0</v>
      </c>
      <c r="J5660" s="72"/>
      <c r="K5660" s="18" t="str">
        <f t="shared" ca="1" si="0"/>
        <v>-</v>
      </c>
      <c r="L5660" s="19" t="e">
        <f>IF(G5660=#REF!,#REF!,"FALSO")</f>
        <v>#REF!</v>
      </c>
      <c r="M5660" s="75"/>
      <c r="N5660" s="76"/>
    </row>
    <row r="5661" spans="1:14" ht="15">
      <c r="A5661" s="80"/>
      <c r="B5661" s="81"/>
      <c r="C5661" s="69"/>
      <c r="D5661" s="69"/>
      <c r="E5661" s="69"/>
      <c r="F5661" s="69"/>
      <c r="G5661" s="82"/>
      <c r="H5661" s="78"/>
      <c r="I5661" s="28">
        <f ca="1">SUMIF('IMPORTBFT (ID)'!$A$3:$A$5000,$G$4:$G$7322,'IMPORTBFT (ID)'!$B$3:$B$5000)</f>
        <v>0</v>
      </c>
      <c r="J5661" s="72"/>
      <c r="K5661" s="18" t="str">
        <f t="shared" ca="1" si="0"/>
        <v>-</v>
      </c>
      <c r="L5661" s="19" t="e">
        <f>IF(G5661=#REF!,#REF!,"FALSO")</f>
        <v>#REF!</v>
      </c>
      <c r="M5661" s="75"/>
      <c r="N5661" s="76"/>
    </row>
    <row r="5662" spans="1:14" ht="15">
      <c r="A5662" s="80"/>
      <c r="B5662" s="81"/>
      <c r="C5662" s="69"/>
      <c r="D5662" s="69"/>
      <c r="E5662" s="69"/>
      <c r="F5662" s="69"/>
      <c r="G5662" s="82"/>
      <c r="H5662" s="78"/>
      <c r="I5662" s="28">
        <f ca="1">SUMIF('IMPORTBFT (ID)'!$A$3:$A$5000,$G$4:$G$7322,'IMPORTBFT (ID)'!$B$3:$B$5000)</f>
        <v>0</v>
      </c>
      <c r="J5662" s="72"/>
      <c r="K5662" s="18" t="str">
        <f t="shared" ca="1" si="0"/>
        <v>-</v>
      </c>
      <c r="L5662" s="19" t="e">
        <f>IF(G5662=#REF!,#REF!,"FALSO")</f>
        <v>#REF!</v>
      </c>
      <c r="M5662" s="75"/>
      <c r="N5662" s="76"/>
    </row>
    <row r="5663" spans="1:14" ht="15">
      <c r="A5663" s="80"/>
      <c r="B5663" s="81"/>
      <c r="C5663" s="69"/>
      <c r="D5663" s="69"/>
      <c r="E5663" s="69"/>
      <c r="F5663" s="69"/>
      <c r="G5663" s="82"/>
      <c r="H5663" s="78"/>
      <c r="I5663" s="28">
        <f ca="1">SUMIF('IMPORTBFT (ID)'!$A$3:$A$5000,$G$4:$G$7322,'IMPORTBFT (ID)'!$B$3:$B$5000)</f>
        <v>0</v>
      </c>
      <c r="J5663" s="72"/>
      <c r="K5663" s="18" t="str">
        <f t="shared" ca="1" si="0"/>
        <v>-</v>
      </c>
      <c r="L5663" s="19" t="e">
        <f>IF(G5663=#REF!,#REF!,"FALSO")</f>
        <v>#REF!</v>
      </c>
      <c r="M5663" s="75"/>
      <c r="N5663" s="76"/>
    </row>
    <row r="5664" spans="1:14" ht="15">
      <c r="A5664" s="80"/>
      <c r="B5664" s="81"/>
      <c r="C5664" s="69"/>
      <c r="D5664" s="69"/>
      <c r="E5664" s="69"/>
      <c r="F5664" s="69"/>
      <c r="G5664" s="82"/>
      <c r="H5664" s="78"/>
      <c r="I5664" s="28">
        <f ca="1">SUMIF('IMPORTBFT (ID)'!$A$3:$A$5000,$G$4:$G$7322,'IMPORTBFT (ID)'!$B$3:$B$5000)</f>
        <v>0</v>
      </c>
      <c r="J5664" s="72"/>
      <c r="K5664" s="18" t="str">
        <f t="shared" ca="1" si="0"/>
        <v>-</v>
      </c>
      <c r="L5664" s="19" t="e">
        <f>IF(G5664=#REF!,#REF!,"FALSO")</f>
        <v>#REF!</v>
      </c>
      <c r="M5664" s="75"/>
      <c r="N5664" s="76"/>
    </row>
    <row r="5665" spans="1:14" ht="15">
      <c r="A5665" s="80"/>
      <c r="B5665" s="81"/>
      <c r="C5665" s="69"/>
      <c r="D5665" s="69"/>
      <c r="E5665" s="69"/>
      <c r="F5665" s="69"/>
      <c r="G5665" s="82"/>
      <c r="H5665" s="78"/>
      <c r="I5665" s="28">
        <f ca="1">SUMIF('IMPORTBFT (ID)'!$A$3:$A$5000,$G$4:$G$7322,'IMPORTBFT (ID)'!$B$3:$B$5000)</f>
        <v>0</v>
      </c>
      <c r="J5665" s="72"/>
      <c r="K5665" s="18" t="str">
        <f t="shared" ca="1" si="0"/>
        <v>-</v>
      </c>
      <c r="L5665" s="19" t="e">
        <f>IF(G5665=#REF!,#REF!,"FALSO")</f>
        <v>#REF!</v>
      </c>
      <c r="M5665" s="75"/>
      <c r="N5665" s="76"/>
    </row>
    <row r="5666" spans="1:14" ht="15">
      <c r="A5666" s="80"/>
      <c r="B5666" s="81"/>
      <c r="C5666" s="69"/>
      <c r="D5666" s="69"/>
      <c r="E5666" s="69"/>
      <c r="F5666" s="69"/>
      <c r="G5666" s="82"/>
      <c r="H5666" s="78"/>
      <c r="I5666" s="28">
        <f ca="1">SUMIF('IMPORTBFT (ID)'!$A$3:$A$5000,$G$4:$G$7322,'IMPORTBFT (ID)'!$B$3:$B$5000)</f>
        <v>0</v>
      </c>
      <c r="J5666" s="72"/>
      <c r="K5666" s="18" t="str">
        <f t="shared" ca="1" si="0"/>
        <v>-</v>
      </c>
      <c r="L5666" s="19" t="e">
        <f>IF(G5666=#REF!,#REF!,"FALSO")</f>
        <v>#REF!</v>
      </c>
      <c r="M5666" s="75"/>
      <c r="N5666" s="76"/>
    </row>
    <row r="5667" spans="1:14" ht="15">
      <c r="A5667" s="80"/>
      <c r="B5667" s="81"/>
      <c r="C5667" s="69"/>
      <c r="D5667" s="69"/>
      <c r="E5667" s="69"/>
      <c r="F5667" s="69"/>
      <c r="G5667" s="82"/>
      <c r="H5667" s="78"/>
      <c r="I5667" s="28">
        <f ca="1">SUMIF('IMPORTBFT (ID)'!$A$3:$A$5000,$G$4:$G$7322,'IMPORTBFT (ID)'!$B$3:$B$5000)</f>
        <v>0</v>
      </c>
      <c r="J5667" s="72"/>
      <c r="K5667" s="18" t="str">
        <f t="shared" ca="1" si="0"/>
        <v>-</v>
      </c>
      <c r="L5667" s="19" t="e">
        <f>IF(G5667=#REF!,#REF!,"FALSO")</f>
        <v>#REF!</v>
      </c>
      <c r="M5667" s="75"/>
      <c r="N5667" s="76"/>
    </row>
    <row r="5668" spans="1:14" ht="15">
      <c r="A5668" s="80"/>
      <c r="B5668" s="81"/>
      <c r="C5668" s="69"/>
      <c r="D5668" s="69"/>
      <c r="E5668" s="69"/>
      <c r="F5668" s="69"/>
      <c r="G5668" s="82"/>
      <c r="H5668" s="78"/>
      <c r="I5668" s="28">
        <f ca="1">SUMIF('IMPORTBFT (ID)'!$A$3:$A$5000,$G$4:$G$7322,'IMPORTBFT (ID)'!$B$3:$B$5000)</f>
        <v>0</v>
      </c>
      <c r="J5668" s="72"/>
      <c r="K5668" s="18" t="str">
        <f t="shared" ca="1" si="0"/>
        <v>-</v>
      </c>
      <c r="L5668" s="19" t="e">
        <f>IF(G5668=#REF!,#REF!,"FALSO")</f>
        <v>#REF!</v>
      </c>
      <c r="M5668" s="75"/>
      <c r="N5668" s="76"/>
    </row>
    <row r="5669" spans="1:14" ht="15">
      <c r="A5669" s="80"/>
      <c r="B5669" s="81"/>
      <c r="C5669" s="69"/>
      <c r="D5669" s="69"/>
      <c r="E5669" s="69"/>
      <c r="F5669" s="69"/>
      <c r="G5669" s="82"/>
      <c r="H5669" s="78"/>
      <c r="I5669" s="28">
        <f ca="1">SUMIF('IMPORTBFT (ID)'!$A$3:$A$5000,$G$4:$G$7322,'IMPORTBFT (ID)'!$B$3:$B$5000)</f>
        <v>0</v>
      </c>
      <c r="J5669" s="72"/>
      <c r="K5669" s="18" t="str">
        <f t="shared" ca="1" si="0"/>
        <v>-</v>
      </c>
      <c r="L5669" s="19" t="e">
        <f>IF(G5669=#REF!,#REF!,"FALSO")</f>
        <v>#REF!</v>
      </c>
      <c r="M5669" s="75"/>
      <c r="N5669" s="76"/>
    </row>
    <row r="5670" spans="1:14" ht="15">
      <c r="A5670" s="80"/>
      <c r="B5670" s="81"/>
      <c r="C5670" s="69"/>
      <c r="D5670" s="69"/>
      <c r="E5670" s="69"/>
      <c r="F5670" s="69"/>
      <c r="G5670" s="82"/>
      <c r="H5670" s="78"/>
      <c r="I5670" s="28">
        <f ca="1">SUMIF('IMPORTBFT (ID)'!$A$3:$A$5000,$G$4:$G$7322,'IMPORTBFT (ID)'!$B$3:$B$5000)</f>
        <v>0</v>
      </c>
      <c r="J5670" s="72"/>
      <c r="K5670" s="18" t="str">
        <f t="shared" ca="1" si="0"/>
        <v>-</v>
      </c>
      <c r="L5670" s="19" t="e">
        <f>IF(G5670=#REF!,#REF!,"FALSO")</f>
        <v>#REF!</v>
      </c>
      <c r="M5670" s="75"/>
      <c r="N5670" s="76"/>
    </row>
    <row r="5671" spans="1:14" ht="15">
      <c r="A5671" s="80"/>
      <c r="B5671" s="81"/>
      <c r="C5671" s="69"/>
      <c r="D5671" s="69"/>
      <c r="E5671" s="69"/>
      <c r="F5671" s="69"/>
      <c r="G5671" s="82"/>
      <c r="H5671" s="78"/>
      <c r="I5671" s="28">
        <f ca="1">SUMIF('IMPORTBFT (ID)'!$A$3:$A$5000,$G$4:$G$7322,'IMPORTBFT (ID)'!$B$3:$B$5000)</f>
        <v>0</v>
      </c>
      <c r="J5671" s="72"/>
      <c r="K5671" s="18" t="str">
        <f t="shared" ca="1" si="0"/>
        <v>-</v>
      </c>
      <c r="L5671" s="19" t="e">
        <f>IF(G5671=#REF!,#REF!,"FALSO")</f>
        <v>#REF!</v>
      </c>
      <c r="M5671" s="75"/>
      <c r="N5671" s="76"/>
    </row>
    <row r="5672" spans="1:14" ht="15">
      <c r="A5672" s="80"/>
      <c r="B5672" s="81"/>
      <c r="C5672" s="69"/>
      <c r="D5672" s="69"/>
      <c r="E5672" s="69"/>
      <c r="F5672" s="69"/>
      <c r="G5672" s="82"/>
      <c r="H5672" s="78"/>
      <c r="I5672" s="28">
        <f ca="1">SUMIF('IMPORTBFT (ID)'!$A$3:$A$5000,$G$4:$G$7322,'IMPORTBFT (ID)'!$B$3:$B$5000)</f>
        <v>0</v>
      </c>
      <c r="J5672" s="72"/>
      <c r="K5672" s="18" t="str">
        <f t="shared" ca="1" si="0"/>
        <v>-</v>
      </c>
      <c r="L5672" s="19" t="e">
        <f>IF(G5672=#REF!,#REF!,"FALSO")</f>
        <v>#REF!</v>
      </c>
      <c r="M5672" s="75"/>
      <c r="N5672" s="76"/>
    </row>
    <row r="5673" spans="1:14" ht="15">
      <c r="A5673" s="80"/>
      <c r="B5673" s="81"/>
      <c r="C5673" s="69"/>
      <c r="D5673" s="69"/>
      <c r="E5673" s="69"/>
      <c r="F5673" s="69"/>
      <c r="G5673" s="82"/>
      <c r="H5673" s="78"/>
      <c r="I5673" s="28">
        <f ca="1">SUMIF('IMPORTBFT (ID)'!$A$3:$A$5000,$G$4:$G$7322,'IMPORTBFT (ID)'!$B$3:$B$5000)</f>
        <v>0</v>
      </c>
      <c r="J5673" s="72"/>
      <c r="K5673" s="18" t="str">
        <f t="shared" ca="1" si="0"/>
        <v>-</v>
      </c>
      <c r="L5673" s="19" t="e">
        <f>IF(G5673=#REF!,#REF!,"FALSO")</f>
        <v>#REF!</v>
      </c>
      <c r="M5673" s="75"/>
      <c r="N5673" s="76"/>
    </row>
    <row r="5674" spans="1:14" ht="15">
      <c r="A5674" s="80"/>
      <c r="B5674" s="81"/>
      <c r="C5674" s="69"/>
      <c r="D5674" s="69"/>
      <c r="E5674" s="69"/>
      <c r="F5674" s="69"/>
      <c r="G5674" s="82"/>
      <c r="H5674" s="78"/>
      <c r="I5674" s="28">
        <f ca="1">SUMIF('IMPORTBFT (ID)'!$A$3:$A$5000,$G$4:$G$7322,'IMPORTBFT (ID)'!$B$3:$B$5000)</f>
        <v>0</v>
      </c>
      <c r="J5674" s="72"/>
      <c r="K5674" s="18" t="str">
        <f t="shared" ca="1" si="0"/>
        <v>-</v>
      </c>
      <c r="L5674" s="19" t="e">
        <f>IF(G5674=#REF!,#REF!,"FALSO")</f>
        <v>#REF!</v>
      </c>
      <c r="M5674" s="75"/>
      <c r="N5674" s="76"/>
    </row>
    <row r="5675" spans="1:14" ht="15">
      <c r="A5675" s="80"/>
      <c r="B5675" s="81"/>
      <c r="C5675" s="69"/>
      <c r="D5675" s="69"/>
      <c r="E5675" s="69"/>
      <c r="F5675" s="69"/>
      <c r="G5675" s="82"/>
      <c r="H5675" s="78"/>
      <c r="I5675" s="28">
        <f ca="1">SUMIF('IMPORTBFT (ID)'!$A$3:$A$5000,$G$4:$G$7322,'IMPORTBFT (ID)'!$B$3:$B$5000)</f>
        <v>0</v>
      </c>
      <c r="J5675" s="72"/>
      <c r="K5675" s="18" t="str">
        <f t="shared" ca="1" si="0"/>
        <v>-</v>
      </c>
      <c r="L5675" s="19" t="e">
        <f>IF(G5675=#REF!,#REF!,"FALSO")</f>
        <v>#REF!</v>
      </c>
      <c r="M5675" s="75"/>
      <c r="N5675" s="76"/>
    </row>
    <row r="5676" spans="1:14" ht="15">
      <c r="A5676" s="80"/>
      <c r="B5676" s="81"/>
      <c r="C5676" s="69"/>
      <c r="D5676" s="69"/>
      <c r="E5676" s="69"/>
      <c r="F5676" s="69"/>
      <c r="G5676" s="82"/>
      <c r="H5676" s="78"/>
      <c r="I5676" s="28">
        <f ca="1">SUMIF('IMPORTBFT (ID)'!$A$3:$A$5000,$G$4:$G$7322,'IMPORTBFT (ID)'!$B$3:$B$5000)</f>
        <v>0</v>
      </c>
      <c r="J5676" s="72"/>
      <c r="K5676" s="18" t="str">
        <f t="shared" ca="1" si="0"/>
        <v>-</v>
      </c>
      <c r="L5676" s="19" t="e">
        <f>IF(G5676=#REF!,#REF!,"FALSO")</f>
        <v>#REF!</v>
      </c>
      <c r="M5676" s="75"/>
      <c r="N5676" s="76"/>
    </row>
    <row r="5677" spans="1:14" ht="15">
      <c r="A5677" s="80"/>
      <c r="B5677" s="81"/>
      <c r="C5677" s="69"/>
      <c r="D5677" s="69"/>
      <c r="E5677" s="69"/>
      <c r="F5677" s="69"/>
      <c r="G5677" s="82"/>
      <c r="H5677" s="78"/>
      <c r="I5677" s="28">
        <f ca="1">SUMIF('IMPORTBFT (ID)'!$A$3:$A$5000,$G$4:$G$7322,'IMPORTBFT (ID)'!$B$3:$B$5000)</f>
        <v>0</v>
      </c>
      <c r="J5677" s="72"/>
      <c r="K5677" s="18" t="str">
        <f t="shared" ca="1" si="0"/>
        <v>-</v>
      </c>
      <c r="L5677" s="19" t="e">
        <f>IF(G5677=#REF!,#REF!,"FALSO")</f>
        <v>#REF!</v>
      </c>
      <c r="M5677" s="75"/>
      <c r="N5677" s="76"/>
    </row>
    <row r="5678" spans="1:14" ht="15">
      <c r="A5678" s="80"/>
      <c r="B5678" s="81"/>
      <c r="C5678" s="69"/>
      <c r="D5678" s="69"/>
      <c r="E5678" s="69"/>
      <c r="F5678" s="69"/>
      <c r="G5678" s="82"/>
      <c r="H5678" s="78"/>
      <c r="I5678" s="28">
        <f ca="1">SUMIF('IMPORTBFT (ID)'!$A$3:$A$5000,$G$4:$G$7322,'IMPORTBFT (ID)'!$B$3:$B$5000)</f>
        <v>0</v>
      </c>
      <c r="J5678" s="72"/>
      <c r="K5678" s="18" t="str">
        <f t="shared" ca="1" si="0"/>
        <v>-</v>
      </c>
      <c r="L5678" s="19" t="e">
        <f>IF(G5678=#REF!,#REF!,"FALSO")</f>
        <v>#REF!</v>
      </c>
      <c r="M5678" s="75"/>
      <c r="N5678" s="76"/>
    </row>
    <row r="5679" spans="1:14" ht="15">
      <c r="A5679" s="80"/>
      <c r="B5679" s="81"/>
      <c r="C5679" s="69"/>
      <c r="D5679" s="69"/>
      <c r="E5679" s="69"/>
      <c r="F5679" s="69"/>
      <c r="G5679" s="82"/>
      <c r="H5679" s="78"/>
      <c r="I5679" s="28">
        <f ca="1">SUMIF('IMPORTBFT (ID)'!$A$3:$A$5000,$G$4:$G$7322,'IMPORTBFT (ID)'!$B$3:$B$5000)</f>
        <v>0</v>
      </c>
      <c r="J5679" s="72"/>
      <c r="K5679" s="18" t="str">
        <f t="shared" ca="1" si="0"/>
        <v>-</v>
      </c>
      <c r="L5679" s="19" t="e">
        <f>IF(G5679=#REF!,#REF!,"FALSO")</f>
        <v>#REF!</v>
      </c>
      <c r="M5679" s="75"/>
      <c r="N5679" s="76"/>
    </row>
    <row r="5680" spans="1:14" ht="15">
      <c r="A5680" s="80"/>
      <c r="B5680" s="81"/>
      <c r="C5680" s="69"/>
      <c r="D5680" s="69"/>
      <c r="E5680" s="69"/>
      <c r="F5680" s="69"/>
      <c r="G5680" s="82"/>
      <c r="H5680" s="78"/>
      <c r="I5680" s="28">
        <f ca="1">SUMIF('IMPORTBFT (ID)'!$A$3:$A$5000,$G$4:$G$7322,'IMPORTBFT (ID)'!$B$3:$B$5000)</f>
        <v>0</v>
      </c>
      <c r="J5680" s="72"/>
      <c r="K5680" s="18" t="str">
        <f t="shared" ca="1" si="0"/>
        <v>-</v>
      </c>
      <c r="L5680" s="19" t="e">
        <f>IF(G5680=#REF!,#REF!,"FALSO")</f>
        <v>#REF!</v>
      </c>
      <c r="M5680" s="75"/>
      <c r="N5680" s="76"/>
    </row>
    <row r="5681" spans="1:14" ht="15">
      <c r="A5681" s="80"/>
      <c r="B5681" s="81"/>
      <c r="C5681" s="69"/>
      <c r="D5681" s="69"/>
      <c r="E5681" s="69"/>
      <c r="F5681" s="69"/>
      <c r="G5681" s="82"/>
      <c r="H5681" s="78"/>
      <c r="I5681" s="28">
        <f ca="1">SUMIF('IMPORTBFT (ID)'!$A$3:$A$5000,$G$4:$G$7322,'IMPORTBFT (ID)'!$B$3:$B$5000)</f>
        <v>0</v>
      </c>
      <c r="J5681" s="72"/>
      <c r="K5681" s="18" t="str">
        <f t="shared" ca="1" si="0"/>
        <v>-</v>
      </c>
      <c r="L5681" s="19" t="e">
        <f>IF(G5681=#REF!,#REF!,"FALSO")</f>
        <v>#REF!</v>
      </c>
      <c r="M5681" s="75"/>
      <c r="N5681" s="76"/>
    </row>
    <row r="5682" spans="1:14" ht="15">
      <c r="A5682" s="80"/>
      <c r="B5682" s="81"/>
      <c r="C5682" s="69"/>
      <c r="D5682" s="69"/>
      <c r="E5682" s="69"/>
      <c r="F5682" s="69"/>
      <c r="G5682" s="82"/>
      <c r="H5682" s="78"/>
      <c r="I5682" s="28">
        <f ca="1">SUMIF('IMPORTBFT (ID)'!$A$3:$A$5000,$G$4:$G$7322,'IMPORTBFT (ID)'!$B$3:$B$5000)</f>
        <v>0</v>
      </c>
      <c r="J5682" s="72"/>
      <c r="K5682" s="18" t="str">
        <f t="shared" ca="1" si="0"/>
        <v>-</v>
      </c>
      <c r="L5682" s="19" t="e">
        <f>IF(G5682=#REF!,#REF!,"FALSO")</f>
        <v>#REF!</v>
      </c>
      <c r="M5682" s="75"/>
      <c r="N5682" s="76"/>
    </row>
    <row r="5683" spans="1:14" ht="15">
      <c r="A5683" s="80"/>
      <c r="B5683" s="81"/>
      <c r="C5683" s="69"/>
      <c r="D5683" s="69"/>
      <c r="E5683" s="69"/>
      <c r="F5683" s="69"/>
      <c r="G5683" s="82"/>
      <c r="H5683" s="78"/>
      <c r="I5683" s="28">
        <f ca="1">SUMIF('IMPORTBFT (ID)'!$A$3:$A$5000,$G$4:$G$7322,'IMPORTBFT (ID)'!$B$3:$B$5000)</f>
        <v>0</v>
      </c>
      <c r="J5683" s="72"/>
      <c r="K5683" s="18" t="str">
        <f t="shared" ca="1" si="0"/>
        <v>-</v>
      </c>
      <c r="L5683" s="19" t="e">
        <f>IF(G5683=#REF!,#REF!,"FALSO")</f>
        <v>#REF!</v>
      </c>
      <c r="M5683" s="75"/>
      <c r="N5683" s="76"/>
    </row>
    <row r="5684" spans="1:14" ht="15">
      <c r="A5684" s="80"/>
      <c r="B5684" s="81"/>
      <c r="C5684" s="69"/>
      <c r="D5684" s="69"/>
      <c r="E5684" s="69"/>
      <c r="F5684" s="69"/>
      <c r="G5684" s="82"/>
      <c r="H5684" s="78"/>
      <c r="I5684" s="28">
        <f ca="1">SUMIF('IMPORTBFT (ID)'!$A$3:$A$5000,$G$4:$G$7322,'IMPORTBFT (ID)'!$B$3:$B$5000)</f>
        <v>0</v>
      </c>
      <c r="J5684" s="72"/>
      <c r="K5684" s="18" t="str">
        <f t="shared" ca="1" si="0"/>
        <v>-</v>
      </c>
      <c r="L5684" s="19" t="e">
        <f>IF(G5684=#REF!,#REF!,"FALSO")</f>
        <v>#REF!</v>
      </c>
      <c r="M5684" s="75"/>
      <c r="N5684" s="76"/>
    </row>
    <row r="5685" spans="1:14" ht="15">
      <c r="A5685" s="80"/>
      <c r="B5685" s="81"/>
      <c r="C5685" s="69"/>
      <c r="D5685" s="69"/>
      <c r="E5685" s="69"/>
      <c r="F5685" s="69"/>
      <c r="G5685" s="82"/>
      <c r="H5685" s="78"/>
      <c r="I5685" s="28">
        <f ca="1">SUMIF('IMPORTBFT (ID)'!$A$3:$A$5000,$G$4:$G$7322,'IMPORTBFT (ID)'!$B$3:$B$5000)</f>
        <v>0</v>
      </c>
      <c r="J5685" s="72"/>
      <c r="K5685" s="18" t="str">
        <f t="shared" ca="1" si="0"/>
        <v>-</v>
      </c>
      <c r="L5685" s="19" t="e">
        <f>IF(G5685=#REF!,#REF!,"FALSO")</f>
        <v>#REF!</v>
      </c>
      <c r="M5685" s="75"/>
      <c r="N5685" s="76"/>
    </row>
    <row r="5686" spans="1:14" ht="15">
      <c r="A5686" s="80"/>
      <c r="B5686" s="81"/>
      <c r="C5686" s="69"/>
      <c r="D5686" s="69"/>
      <c r="E5686" s="69"/>
      <c r="F5686" s="69"/>
      <c r="G5686" s="82"/>
      <c r="H5686" s="78"/>
      <c r="I5686" s="28">
        <f ca="1">SUMIF('IMPORTBFT (ID)'!$A$3:$A$5000,$G$4:$G$7322,'IMPORTBFT (ID)'!$B$3:$B$5000)</f>
        <v>0</v>
      </c>
      <c r="J5686" s="72"/>
      <c r="K5686" s="18" t="str">
        <f t="shared" ca="1" si="0"/>
        <v>-</v>
      </c>
      <c r="L5686" s="19" t="e">
        <f>IF(G5686=#REF!,#REF!,"FALSO")</f>
        <v>#REF!</v>
      </c>
      <c r="M5686" s="75"/>
      <c r="N5686" s="76"/>
    </row>
    <row r="5687" spans="1:14" ht="15">
      <c r="A5687" s="80"/>
      <c r="B5687" s="81"/>
      <c r="C5687" s="69"/>
      <c r="D5687" s="69"/>
      <c r="E5687" s="69"/>
      <c r="F5687" s="69"/>
      <c r="G5687" s="82"/>
      <c r="H5687" s="78"/>
      <c r="I5687" s="28">
        <f ca="1">SUMIF('IMPORTBFT (ID)'!$A$3:$A$5000,$G$4:$G$7322,'IMPORTBFT (ID)'!$B$3:$B$5000)</f>
        <v>0</v>
      </c>
      <c r="J5687" s="72"/>
      <c r="K5687" s="18" t="str">
        <f t="shared" ca="1" si="0"/>
        <v>-</v>
      </c>
      <c r="L5687" s="19" t="e">
        <f>IF(G5687=#REF!,#REF!,"FALSO")</f>
        <v>#REF!</v>
      </c>
      <c r="M5687" s="75"/>
      <c r="N5687" s="76"/>
    </row>
    <row r="5688" spans="1:14" ht="15">
      <c r="A5688" s="80"/>
      <c r="B5688" s="81"/>
      <c r="C5688" s="69"/>
      <c r="D5688" s="69"/>
      <c r="E5688" s="69"/>
      <c r="F5688" s="69"/>
      <c r="G5688" s="82"/>
      <c r="H5688" s="78"/>
      <c r="I5688" s="28">
        <f ca="1">SUMIF('IMPORTBFT (ID)'!$A$3:$A$5000,$G$4:$G$7322,'IMPORTBFT (ID)'!$B$3:$B$5000)</f>
        <v>0</v>
      </c>
      <c r="J5688" s="72"/>
      <c r="K5688" s="18" t="str">
        <f t="shared" ca="1" si="0"/>
        <v>-</v>
      </c>
      <c r="L5688" s="19" t="e">
        <f>IF(G5688=#REF!,#REF!,"FALSO")</f>
        <v>#REF!</v>
      </c>
      <c r="M5688" s="75"/>
      <c r="N5688" s="76"/>
    </row>
    <row r="5689" spans="1:14" ht="15">
      <c r="A5689" s="80"/>
      <c r="B5689" s="81"/>
      <c r="C5689" s="69"/>
      <c r="D5689" s="69"/>
      <c r="E5689" s="69"/>
      <c r="F5689" s="69"/>
      <c r="G5689" s="82"/>
      <c r="H5689" s="78"/>
      <c r="I5689" s="28">
        <f ca="1">SUMIF('IMPORTBFT (ID)'!$A$3:$A$5000,$G$4:$G$7322,'IMPORTBFT (ID)'!$B$3:$B$5000)</f>
        <v>0</v>
      </c>
      <c r="J5689" s="72"/>
      <c r="K5689" s="18" t="str">
        <f t="shared" ca="1" si="0"/>
        <v>-</v>
      </c>
      <c r="L5689" s="19" t="e">
        <f>IF(G5689=#REF!,#REF!,"FALSO")</f>
        <v>#REF!</v>
      </c>
      <c r="M5689" s="75"/>
      <c r="N5689" s="76"/>
    </row>
    <row r="5690" spans="1:14" ht="15">
      <c r="A5690" s="80"/>
      <c r="B5690" s="81"/>
      <c r="C5690" s="69"/>
      <c r="D5690" s="69"/>
      <c r="E5690" s="69"/>
      <c r="F5690" s="69"/>
      <c r="G5690" s="82"/>
      <c r="H5690" s="78"/>
      <c r="I5690" s="28">
        <f ca="1">SUMIF('IMPORTBFT (ID)'!$A$3:$A$5000,$G$4:$G$7322,'IMPORTBFT (ID)'!$B$3:$B$5000)</f>
        <v>0</v>
      </c>
      <c r="J5690" s="72"/>
      <c r="K5690" s="18" t="str">
        <f t="shared" ca="1" si="0"/>
        <v>-</v>
      </c>
      <c r="L5690" s="19" t="e">
        <f>IF(G5690=#REF!,#REF!,"FALSO")</f>
        <v>#REF!</v>
      </c>
      <c r="M5690" s="75"/>
      <c r="N5690" s="76"/>
    </row>
    <row r="5691" spans="1:14" ht="15">
      <c r="A5691" s="80"/>
      <c r="B5691" s="81"/>
      <c r="C5691" s="69"/>
      <c r="D5691" s="69"/>
      <c r="E5691" s="69"/>
      <c r="F5691" s="69"/>
      <c r="G5691" s="82"/>
      <c r="H5691" s="78"/>
      <c r="I5691" s="28">
        <f ca="1">SUMIF('IMPORTBFT (ID)'!$A$3:$A$5000,$G$4:$G$7322,'IMPORTBFT (ID)'!$B$3:$B$5000)</f>
        <v>0</v>
      </c>
      <c r="J5691" s="72"/>
      <c r="K5691" s="18" t="str">
        <f t="shared" ca="1" si="0"/>
        <v>-</v>
      </c>
      <c r="L5691" s="19" t="e">
        <f>IF(G5691=#REF!,#REF!,"FALSO")</f>
        <v>#REF!</v>
      </c>
      <c r="M5691" s="75"/>
      <c r="N5691" s="76"/>
    </row>
    <row r="5692" spans="1:14" ht="15">
      <c r="A5692" s="80"/>
      <c r="B5692" s="81"/>
      <c r="C5692" s="69"/>
      <c r="D5692" s="69"/>
      <c r="E5692" s="69"/>
      <c r="F5692" s="69"/>
      <c r="G5692" s="82"/>
      <c r="H5692" s="78"/>
      <c r="I5692" s="28">
        <f ca="1">SUMIF('IMPORTBFT (ID)'!$A$3:$A$5000,$G$4:$G$7322,'IMPORTBFT (ID)'!$B$3:$B$5000)</f>
        <v>0</v>
      </c>
      <c r="J5692" s="72"/>
      <c r="K5692" s="18" t="str">
        <f t="shared" ca="1" si="0"/>
        <v>-</v>
      </c>
      <c r="L5692" s="19" t="e">
        <f>IF(G5692=#REF!,#REF!,"FALSO")</f>
        <v>#REF!</v>
      </c>
      <c r="M5692" s="75"/>
      <c r="N5692" s="76"/>
    </row>
    <row r="5693" spans="1:14" ht="15">
      <c r="A5693" s="80"/>
      <c r="B5693" s="81"/>
      <c r="C5693" s="69"/>
      <c r="D5693" s="69"/>
      <c r="E5693" s="69"/>
      <c r="F5693" s="69"/>
      <c r="G5693" s="82"/>
      <c r="H5693" s="78"/>
      <c r="I5693" s="28">
        <f ca="1">SUMIF('IMPORTBFT (ID)'!$A$3:$A$5000,$G$4:$G$7322,'IMPORTBFT (ID)'!$B$3:$B$5000)</f>
        <v>0</v>
      </c>
      <c r="J5693" s="72"/>
      <c r="K5693" s="18" t="str">
        <f t="shared" ca="1" si="0"/>
        <v>-</v>
      </c>
      <c r="L5693" s="19" t="e">
        <f>IF(G5693=#REF!,#REF!,"FALSO")</f>
        <v>#REF!</v>
      </c>
      <c r="M5693" s="75"/>
      <c r="N5693" s="76"/>
    </row>
    <row r="5694" spans="1:14" ht="15">
      <c r="A5694" s="80"/>
      <c r="B5694" s="81"/>
      <c r="C5694" s="69"/>
      <c r="D5694" s="69"/>
      <c r="E5694" s="69"/>
      <c r="F5694" s="69"/>
      <c r="G5694" s="82"/>
      <c r="H5694" s="78"/>
      <c r="I5694" s="28">
        <f ca="1">SUMIF('IMPORTBFT (ID)'!$A$3:$A$5000,$G$4:$G$7322,'IMPORTBFT (ID)'!$B$3:$B$5000)</f>
        <v>0</v>
      </c>
      <c r="J5694" s="72"/>
      <c r="K5694" s="18" t="str">
        <f t="shared" ca="1" si="0"/>
        <v>-</v>
      </c>
      <c r="L5694" s="19" t="e">
        <f>IF(G5694=#REF!,#REF!,"FALSO")</f>
        <v>#REF!</v>
      </c>
      <c r="M5694" s="75"/>
      <c r="N5694" s="76"/>
    </row>
    <row r="5695" spans="1:14" ht="15">
      <c r="A5695" s="80"/>
      <c r="B5695" s="81"/>
      <c r="C5695" s="69"/>
      <c r="D5695" s="69"/>
      <c r="E5695" s="69"/>
      <c r="F5695" s="69"/>
      <c r="G5695" s="82"/>
      <c r="H5695" s="78"/>
      <c r="I5695" s="28">
        <f ca="1">SUMIF('IMPORTBFT (ID)'!$A$3:$A$5000,$G$4:$G$7322,'IMPORTBFT (ID)'!$B$3:$B$5000)</f>
        <v>0</v>
      </c>
      <c r="J5695" s="72"/>
      <c r="K5695" s="18" t="str">
        <f t="shared" ca="1" si="0"/>
        <v>-</v>
      </c>
      <c r="L5695" s="19" t="e">
        <f>IF(G5695=#REF!,#REF!,"FALSO")</f>
        <v>#REF!</v>
      </c>
      <c r="M5695" s="75"/>
      <c r="N5695" s="76"/>
    </row>
    <row r="5696" spans="1:14" ht="15">
      <c r="A5696" s="80"/>
      <c r="B5696" s="81"/>
      <c r="C5696" s="69"/>
      <c r="D5696" s="69"/>
      <c r="E5696" s="69"/>
      <c r="F5696" s="69"/>
      <c r="G5696" s="82"/>
      <c r="H5696" s="78"/>
      <c r="I5696" s="28">
        <f ca="1">SUMIF('IMPORTBFT (ID)'!$A$3:$A$5000,$G$4:$G$7322,'IMPORTBFT (ID)'!$B$3:$B$5000)</f>
        <v>0</v>
      </c>
      <c r="J5696" s="72"/>
      <c r="K5696" s="18" t="str">
        <f t="shared" ca="1" si="0"/>
        <v>-</v>
      </c>
      <c r="L5696" s="19" t="e">
        <f>IF(G5696=#REF!,#REF!,"FALSO")</f>
        <v>#REF!</v>
      </c>
      <c r="M5696" s="75"/>
      <c r="N5696" s="76"/>
    </row>
    <row r="5697" spans="1:14" ht="15">
      <c r="A5697" s="80"/>
      <c r="B5697" s="81"/>
      <c r="C5697" s="69"/>
      <c r="D5697" s="69"/>
      <c r="E5697" s="69"/>
      <c r="F5697" s="69"/>
      <c r="G5697" s="82"/>
      <c r="H5697" s="78"/>
      <c r="I5697" s="28">
        <f ca="1">SUMIF('IMPORTBFT (ID)'!$A$3:$A$5000,$G$4:$G$7322,'IMPORTBFT (ID)'!$B$3:$B$5000)</f>
        <v>0</v>
      </c>
      <c r="J5697" s="72"/>
      <c r="K5697" s="18" t="str">
        <f t="shared" ca="1" si="0"/>
        <v>-</v>
      </c>
      <c r="L5697" s="19" t="e">
        <f>IF(G5697=#REF!,#REF!,"FALSO")</f>
        <v>#REF!</v>
      </c>
      <c r="M5697" s="75"/>
      <c r="N5697" s="76"/>
    </row>
    <row r="5698" spans="1:14" ht="15">
      <c r="A5698" s="80"/>
      <c r="B5698" s="81"/>
      <c r="C5698" s="69"/>
      <c r="D5698" s="69"/>
      <c r="E5698" s="69"/>
      <c r="F5698" s="69"/>
      <c r="G5698" s="82"/>
      <c r="H5698" s="78"/>
      <c r="I5698" s="28">
        <f ca="1">SUMIF('IMPORTBFT (ID)'!$A$3:$A$5000,$G$4:$G$7322,'IMPORTBFT (ID)'!$B$3:$B$5000)</f>
        <v>0</v>
      </c>
      <c r="J5698" s="72"/>
      <c r="K5698" s="18" t="str">
        <f t="shared" ca="1" si="0"/>
        <v>-</v>
      </c>
      <c r="L5698" s="19" t="e">
        <f>IF(G5698=#REF!,#REF!,"FALSO")</f>
        <v>#REF!</v>
      </c>
      <c r="M5698" s="75"/>
      <c r="N5698" s="76"/>
    </row>
    <row r="5699" spans="1:14" ht="15">
      <c r="A5699" s="80"/>
      <c r="B5699" s="81"/>
      <c r="C5699" s="69"/>
      <c r="D5699" s="69"/>
      <c r="E5699" s="69"/>
      <c r="F5699" s="69"/>
      <c r="G5699" s="82"/>
      <c r="H5699" s="78"/>
      <c r="I5699" s="28">
        <f ca="1">SUMIF('IMPORTBFT (ID)'!$A$3:$A$5000,$G$4:$G$7322,'IMPORTBFT (ID)'!$B$3:$B$5000)</f>
        <v>0</v>
      </c>
      <c r="J5699" s="72"/>
      <c r="K5699" s="18" t="str">
        <f t="shared" ca="1" si="0"/>
        <v>-</v>
      </c>
      <c r="L5699" s="19" t="e">
        <f>IF(G5699=#REF!,#REF!,"FALSO")</f>
        <v>#REF!</v>
      </c>
      <c r="M5699" s="75"/>
      <c r="N5699" s="76"/>
    </row>
    <row r="5700" spans="1:14" ht="15">
      <c r="A5700" s="80"/>
      <c r="B5700" s="81"/>
      <c r="C5700" s="69"/>
      <c r="D5700" s="69"/>
      <c r="E5700" s="69"/>
      <c r="F5700" s="69"/>
      <c r="G5700" s="82"/>
      <c r="H5700" s="78"/>
      <c r="I5700" s="28">
        <f ca="1">SUMIF('IMPORTBFT (ID)'!$A$3:$A$5000,$G$4:$G$7322,'IMPORTBFT (ID)'!$B$3:$B$5000)</f>
        <v>0</v>
      </c>
      <c r="J5700" s="72"/>
      <c r="K5700" s="18" t="str">
        <f t="shared" ca="1" si="0"/>
        <v>-</v>
      </c>
      <c r="L5700" s="19" t="e">
        <f>IF(G5700=#REF!,#REF!,"FALSO")</f>
        <v>#REF!</v>
      </c>
      <c r="M5700" s="75"/>
      <c r="N5700" s="76"/>
    </row>
    <row r="5701" spans="1:14" ht="15">
      <c r="A5701" s="80"/>
      <c r="B5701" s="81"/>
      <c r="C5701" s="69"/>
      <c r="D5701" s="69"/>
      <c r="E5701" s="69"/>
      <c r="F5701" s="69"/>
      <c r="G5701" s="82"/>
      <c r="H5701" s="78"/>
      <c r="I5701" s="28">
        <f ca="1">SUMIF('IMPORTBFT (ID)'!$A$3:$A$5000,$G$4:$G$7322,'IMPORTBFT (ID)'!$B$3:$B$5000)</f>
        <v>0</v>
      </c>
      <c r="J5701" s="72"/>
      <c r="K5701" s="18" t="str">
        <f t="shared" ca="1" si="0"/>
        <v>-</v>
      </c>
      <c r="L5701" s="19" t="e">
        <f>IF(G5701=#REF!,#REF!,"FALSO")</f>
        <v>#REF!</v>
      </c>
      <c r="M5701" s="75"/>
      <c r="N5701" s="76"/>
    </row>
    <row r="5702" spans="1:14" ht="15">
      <c r="A5702" s="80"/>
      <c r="B5702" s="81"/>
      <c r="C5702" s="69"/>
      <c r="D5702" s="69"/>
      <c r="E5702" s="69"/>
      <c r="F5702" s="69"/>
      <c r="G5702" s="82"/>
      <c r="H5702" s="78"/>
      <c r="I5702" s="28">
        <f ca="1">SUMIF('IMPORTBFT (ID)'!$A$3:$A$5000,$G$4:$G$7322,'IMPORTBFT (ID)'!$B$3:$B$5000)</f>
        <v>0</v>
      </c>
      <c r="J5702" s="72"/>
      <c r="K5702" s="18" t="str">
        <f t="shared" ca="1" si="0"/>
        <v>-</v>
      </c>
      <c r="L5702" s="19" t="e">
        <f>IF(G5702=#REF!,#REF!,"FALSO")</f>
        <v>#REF!</v>
      </c>
      <c r="M5702" s="75"/>
      <c r="N5702" s="76"/>
    </row>
    <row r="5703" spans="1:14" ht="15">
      <c r="A5703" s="80"/>
      <c r="B5703" s="81"/>
      <c r="C5703" s="69"/>
      <c r="D5703" s="69"/>
      <c r="E5703" s="69"/>
      <c r="F5703" s="69"/>
      <c r="G5703" s="82"/>
      <c r="H5703" s="78"/>
      <c r="I5703" s="28">
        <f ca="1">SUMIF('IMPORTBFT (ID)'!$A$3:$A$5000,$G$4:$G$7322,'IMPORTBFT (ID)'!$B$3:$B$5000)</f>
        <v>0</v>
      </c>
      <c r="J5703" s="72"/>
      <c r="K5703" s="18" t="str">
        <f t="shared" ca="1" si="0"/>
        <v>-</v>
      </c>
      <c r="L5703" s="19" t="e">
        <f>IF(G5703=#REF!,#REF!,"FALSO")</f>
        <v>#REF!</v>
      </c>
      <c r="M5703" s="75"/>
      <c r="N5703" s="76"/>
    </row>
    <row r="5704" spans="1:14" ht="15">
      <c r="A5704" s="80"/>
      <c r="B5704" s="81"/>
      <c r="C5704" s="69"/>
      <c r="D5704" s="69"/>
      <c r="E5704" s="69"/>
      <c r="F5704" s="69"/>
      <c r="G5704" s="82"/>
      <c r="H5704" s="78"/>
      <c r="I5704" s="28">
        <f ca="1">SUMIF('IMPORTBFT (ID)'!$A$3:$A$5000,$G$4:$G$7322,'IMPORTBFT (ID)'!$B$3:$B$5000)</f>
        <v>0</v>
      </c>
      <c r="J5704" s="72"/>
      <c r="K5704" s="18" t="str">
        <f t="shared" ca="1" si="0"/>
        <v>-</v>
      </c>
      <c r="L5704" s="19" t="e">
        <f>IF(G5704=#REF!,#REF!,"FALSO")</f>
        <v>#REF!</v>
      </c>
      <c r="M5704" s="75"/>
      <c r="N5704" s="76"/>
    </row>
    <row r="5705" spans="1:14" ht="15">
      <c r="A5705" s="80"/>
      <c r="B5705" s="81"/>
      <c r="C5705" s="69"/>
      <c r="D5705" s="69"/>
      <c r="E5705" s="69"/>
      <c r="F5705" s="69"/>
      <c r="G5705" s="82"/>
      <c r="H5705" s="78"/>
      <c r="I5705" s="28">
        <f ca="1">SUMIF('IMPORTBFT (ID)'!$A$3:$A$5000,$G$4:$G$7322,'IMPORTBFT (ID)'!$B$3:$B$5000)</f>
        <v>0</v>
      </c>
      <c r="J5705" s="72"/>
      <c r="K5705" s="18" t="str">
        <f t="shared" ca="1" si="0"/>
        <v>-</v>
      </c>
      <c r="L5705" s="19" t="e">
        <f>IF(G5705=#REF!,#REF!,"FALSO")</f>
        <v>#REF!</v>
      </c>
      <c r="M5705" s="75"/>
      <c r="N5705" s="76"/>
    </row>
    <row r="5706" spans="1:14" ht="15">
      <c r="A5706" s="80"/>
      <c r="B5706" s="81"/>
      <c r="C5706" s="69"/>
      <c r="D5706" s="69"/>
      <c r="E5706" s="69"/>
      <c r="F5706" s="69"/>
      <c r="G5706" s="82"/>
      <c r="H5706" s="78"/>
      <c r="I5706" s="28">
        <f ca="1">SUMIF('IMPORTBFT (ID)'!$A$3:$A$5000,$G$4:$G$7322,'IMPORTBFT (ID)'!$B$3:$B$5000)</f>
        <v>0</v>
      </c>
      <c r="J5706" s="72"/>
      <c r="K5706" s="18" t="str">
        <f t="shared" ca="1" si="0"/>
        <v>-</v>
      </c>
      <c r="L5706" s="19" t="e">
        <f>IF(G5706=#REF!,#REF!,"FALSO")</f>
        <v>#REF!</v>
      </c>
      <c r="M5706" s="75"/>
      <c r="N5706" s="76"/>
    </row>
    <row r="5707" spans="1:14" ht="15">
      <c r="A5707" s="80"/>
      <c r="B5707" s="81"/>
      <c r="C5707" s="69"/>
      <c r="D5707" s="69"/>
      <c r="E5707" s="69"/>
      <c r="F5707" s="69"/>
      <c r="G5707" s="82"/>
      <c r="H5707" s="78"/>
      <c r="I5707" s="28">
        <f ca="1">SUMIF('IMPORTBFT (ID)'!$A$3:$A$5000,$G$4:$G$7322,'IMPORTBFT (ID)'!$B$3:$B$5000)</f>
        <v>0</v>
      </c>
      <c r="J5707" s="72"/>
      <c r="K5707" s="18" t="str">
        <f t="shared" ca="1" si="0"/>
        <v>-</v>
      </c>
      <c r="L5707" s="19" t="e">
        <f>IF(G5707=#REF!,#REF!,"FALSO")</f>
        <v>#REF!</v>
      </c>
      <c r="M5707" s="75"/>
      <c r="N5707" s="76"/>
    </row>
    <row r="5708" spans="1:14" ht="15">
      <c r="A5708" s="80"/>
      <c r="B5708" s="81"/>
      <c r="C5708" s="69"/>
      <c r="D5708" s="69"/>
      <c r="E5708" s="69"/>
      <c r="F5708" s="69"/>
      <c r="G5708" s="82"/>
      <c r="H5708" s="78"/>
      <c r="I5708" s="28">
        <f ca="1">SUMIF('IMPORTBFT (ID)'!$A$3:$A$5000,$G$4:$G$7322,'IMPORTBFT (ID)'!$B$3:$B$5000)</f>
        <v>0</v>
      </c>
      <c r="J5708" s="72"/>
      <c r="K5708" s="18" t="str">
        <f t="shared" ca="1" si="0"/>
        <v>-</v>
      </c>
      <c r="L5708" s="19" t="e">
        <f>IF(G5708=#REF!,#REF!,"FALSO")</f>
        <v>#REF!</v>
      </c>
      <c r="M5708" s="75"/>
      <c r="N5708" s="76"/>
    </row>
    <row r="5709" spans="1:14" ht="15">
      <c r="A5709" s="80"/>
      <c r="B5709" s="81"/>
      <c r="C5709" s="69"/>
      <c r="D5709" s="69"/>
      <c r="E5709" s="69"/>
      <c r="F5709" s="69"/>
      <c r="G5709" s="82"/>
      <c r="H5709" s="78"/>
      <c r="I5709" s="28">
        <f ca="1">SUMIF('IMPORTBFT (ID)'!$A$3:$A$5000,$G$4:$G$7322,'IMPORTBFT (ID)'!$B$3:$B$5000)</f>
        <v>0</v>
      </c>
      <c r="J5709" s="72"/>
      <c r="K5709" s="18" t="str">
        <f t="shared" ca="1" si="0"/>
        <v>-</v>
      </c>
      <c r="L5709" s="19" t="e">
        <f>IF(G5709=#REF!,#REF!,"FALSO")</f>
        <v>#REF!</v>
      </c>
      <c r="M5709" s="75"/>
      <c r="N5709" s="76"/>
    </row>
    <row r="5710" spans="1:14" ht="15">
      <c r="A5710" s="80"/>
      <c r="B5710" s="81"/>
      <c r="C5710" s="69"/>
      <c r="D5710" s="69"/>
      <c r="E5710" s="69"/>
      <c r="F5710" s="69"/>
      <c r="G5710" s="82"/>
      <c r="H5710" s="78"/>
      <c r="I5710" s="28">
        <f ca="1">SUMIF('IMPORTBFT (ID)'!$A$3:$A$5000,$G$4:$G$7322,'IMPORTBFT (ID)'!$B$3:$B$5000)</f>
        <v>0</v>
      </c>
      <c r="J5710" s="72"/>
      <c r="K5710" s="18" t="str">
        <f t="shared" ca="1" si="0"/>
        <v>-</v>
      </c>
      <c r="L5710" s="19" t="e">
        <f>IF(G5710=#REF!,#REF!,"FALSO")</f>
        <v>#REF!</v>
      </c>
      <c r="M5710" s="75"/>
      <c r="N5710" s="76"/>
    </row>
    <row r="5711" spans="1:14" ht="15">
      <c r="A5711" s="80"/>
      <c r="B5711" s="81"/>
      <c r="C5711" s="69"/>
      <c r="D5711" s="69"/>
      <c r="E5711" s="69"/>
      <c r="F5711" s="69"/>
      <c r="G5711" s="82"/>
      <c r="H5711" s="78"/>
      <c r="I5711" s="28">
        <f ca="1">SUMIF('IMPORTBFT (ID)'!$A$3:$A$5000,$G$4:$G$7322,'IMPORTBFT (ID)'!$B$3:$B$5000)</f>
        <v>0</v>
      </c>
      <c r="J5711" s="72"/>
      <c r="K5711" s="18" t="str">
        <f t="shared" ca="1" si="0"/>
        <v>-</v>
      </c>
      <c r="L5711" s="19" t="e">
        <f>IF(G5711=#REF!,#REF!,"FALSO")</f>
        <v>#REF!</v>
      </c>
      <c r="M5711" s="75"/>
      <c r="N5711" s="76"/>
    </row>
    <row r="5712" spans="1:14" ht="15">
      <c r="A5712" s="80"/>
      <c r="B5712" s="81"/>
      <c r="C5712" s="69"/>
      <c r="D5712" s="69"/>
      <c r="E5712" s="69"/>
      <c r="F5712" s="69"/>
      <c r="G5712" s="82"/>
      <c r="H5712" s="78"/>
      <c r="I5712" s="28">
        <f ca="1">SUMIF('IMPORTBFT (ID)'!$A$3:$A$5000,$G$4:$G$7322,'IMPORTBFT (ID)'!$B$3:$B$5000)</f>
        <v>0</v>
      </c>
      <c r="J5712" s="72"/>
      <c r="K5712" s="18" t="str">
        <f t="shared" ca="1" si="0"/>
        <v>-</v>
      </c>
      <c r="L5712" s="19" t="e">
        <f>IF(G5712=#REF!,#REF!,"FALSO")</f>
        <v>#REF!</v>
      </c>
      <c r="M5712" s="75"/>
      <c r="N5712" s="76"/>
    </row>
    <row r="5713" spans="1:14" ht="15">
      <c r="A5713" s="80"/>
      <c r="B5713" s="81"/>
      <c r="C5713" s="69"/>
      <c r="D5713" s="69"/>
      <c r="E5713" s="69"/>
      <c r="F5713" s="69"/>
      <c r="G5713" s="82"/>
      <c r="H5713" s="78"/>
      <c r="I5713" s="28">
        <f ca="1">SUMIF('IMPORTBFT (ID)'!$A$3:$A$5000,$G$4:$G$7322,'IMPORTBFT (ID)'!$B$3:$B$5000)</f>
        <v>0</v>
      </c>
      <c r="J5713" s="72"/>
      <c r="K5713" s="18" t="str">
        <f t="shared" ca="1" si="0"/>
        <v>-</v>
      </c>
      <c r="L5713" s="19" t="e">
        <f>IF(G5713=#REF!,#REF!,"FALSO")</f>
        <v>#REF!</v>
      </c>
      <c r="M5713" s="75"/>
      <c r="N5713" s="76"/>
    </row>
    <row r="5714" spans="1:14" ht="15">
      <c r="A5714" s="80"/>
      <c r="B5714" s="81"/>
      <c r="C5714" s="69"/>
      <c r="D5714" s="69"/>
      <c r="E5714" s="69"/>
      <c r="F5714" s="69"/>
      <c r="G5714" s="82"/>
      <c r="H5714" s="78"/>
      <c r="I5714" s="28">
        <f ca="1">SUMIF('IMPORTBFT (ID)'!$A$3:$A$5000,$G$4:$G$7322,'IMPORTBFT (ID)'!$B$3:$B$5000)</f>
        <v>0</v>
      </c>
      <c r="J5714" s="72"/>
      <c r="K5714" s="18" t="str">
        <f t="shared" ca="1" si="0"/>
        <v>-</v>
      </c>
      <c r="L5714" s="19" t="e">
        <f>IF(G5714=#REF!,#REF!,"FALSO")</f>
        <v>#REF!</v>
      </c>
      <c r="M5714" s="75"/>
      <c r="N5714" s="76"/>
    </row>
    <row r="5715" spans="1:14" ht="15">
      <c r="A5715" s="80"/>
      <c r="B5715" s="81"/>
      <c r="C5715" s="69"/>
      <c r="D5715" s="69"/>
      <c r="E5715" s="69"/>
      <c r="F5715" s="69"/>
      <c r="G5715" s="82"/>
      <c r="H5715" s="78"/>
      <c r="I5715" s="28">
        <f ca="1">SUMIF('IMPORTBFT (ID)'!$A$3:$A$5000,$G$4:$G$7322,'IMPORTBFT (ID)'!$B$3:$B$5000)</f>
        <v>0</v>
      </c>
      <c r="J5715" s="72"/>
      <c r="K5715" s="18" t="str">
        <f t="shared" ca="1" si="0"/>
        <v>-</v>
      </c>
      <c r="L5715" s="19" t="e">
        <f>IF(G5715=#REF!,#REF!,"FALSO")</f>
        <v>#REF!</v>
      </c>
      <c r="M5715" s="75"/>
      <c r="N5715" s="76"/>
    </row>
    <row r="5716" spans="1:14" ht="15">
      <c r="A5716" s="80"/>
      <c r="B5716" s="81"/>
      <c r="C5716" s="69"/>
      <c r="D5716" s="69"/>
      <c r="E5716" s="69"/>
      <c r="F5716" s="69"/>
      <c r="G5716" s="82"/>
      <c r="H5716" s="78"/>
      <c r="I5716" s="28">
        <f ca="1">SUMIF('IMPORTBFT (ID)'!$A$3:$A$5000,$G$4:$G$7322,'IMPORTBFT (ID)'!$B$3:$B$5000)</f>
        <v>0</v>
      </c>
      <c r="J5716" s="72"/>
      <c r="K5716" s="18" t="str">
        <f t="shared" ca="1" si="0"/>
        <v>-</v>
      </c>
      <c r="L5716" s="19" t="e">
        <f>IF(G5716=#REF!,#REF!,"FALSO")</f>
        <v>#REF!</v>
      </c>
      <c r="M5716" s="75"/>
      <c r="N5716" s="76"/>
    </row>
    <row r="5717" spans="1:14" ht="15">
      <c r="A5717" s="80"/>
      <c r="B5717" s="81"/>
      <c r="C5717" s="69"/>
      <c r="D5717" s="69"/>
      <c r="E5717" s="69"/>
      <c r="F5717" s="69"/>
      <c r="G5717" s="82"/>
      <c r="H5717" s="78"/>
      <c r="I5717" s="28">
        <f ca="1">SUMIF('IMPORTBFT (ID)'!$A$3:$A$5000,$G$4:$G$7322,'IMPORTBFT (ID)'!$B$3:$B$5000)</f>
        <v>0</v>
      </c>
      <c r="J5717" s="72"/>
      <c r="K5717" s="18" t="str">
        <f t="shared" ca="1" si="0"/>
        <v>-</v>
      </c>
      <c r="L5717" s="19" t="e">
        <f>IF(G5717=#REF!,#REF!,"FALSO")</f>
        <v>#REF!</v>
      </c>
      <c r="M5717" s="75"/>
      <c r="N5717" s="76"/>
    </row>
    <row r="5718" spans="1:14" ht="15">
      <c r="A5718" s="80"/>
      <c r="B5718" s="81"/>
      <c r="C5718" s="69"/>
      <c r="D5718" s="69"/>
      <c r="E5718" s="69"/>
      <c r="F5718" s="69"/>
      <c r="G5718" s="82"/>
      <c r="H5718" s="78"/>
      <c r="I5718" s="28">
        <f ca="1">SUMIF('IMPORTBFT (ID)'!$A$3:$A$5000,$G$4:$G$7322,'IMPORTBFT (ID)'!$B$3:$B$5000)</f>
        <v>0</v>
      </c>
      <c r="J5718" s="72"/>
      <c r="K5718" s="18" t="str">
        <f t="shared" ca="1" si="0"/>
        <v>-</v>
      </c>
      <c r="L5718" s="19" t="e">
        <f>IF(G5718=#REF!,#REF!,"FALSO")</f>
        <v>#REF!</v>
      </c>
      <c r="M5718" s="75"/>
      <c r="N5718" s="76"/>
    </row>
    <row r="5719" spans="1:14" ht="15">
      <c r="A5719" s="80"/>
      <c r="B5719" s="81"/>
      <c r="C5719" s="69"/>
      <c r="D5719" s="69"/>
      <c r="E5719" s="69"/>
      <c r="F5719" s="69"/>
      <c r="G5719" s="82"/>
      <c r="H5719" s="78"/>
      <c r="I5719" s="28">
        <f ca="1">SUMIF('IMPORTBFT (ID)'!$A$3:$A$5000,$G$4:$G$7322,'IMPORTBFT (ID)'!$B$3:$B$5000)</f>
        <v>0</v>
      </c>
      <c r="J5719" s="72"/>
      <c r="K5719" s="18" t="str">
        <f t="shared" ca="1" si="0"/>
        <v>-</v>
      </c>
      <c r="L5719" s="19" t="e">
        <f>IF(G5719=#REF!,#REF!,"FALSO")</f>
        <v>#REF!</v>
      </c>
      <c r="M5719" s="75"/>
      <c r="N5719" s="76"/>
    </row>
    <row r="5720" spans="1:14" ht="15">
      <c r="A5720" s="80"/>
      <c r="B5720" s="81"/>
      <c r="C5720" s="69"/>
      <c r="D5720" s="69"/>
      <c r="E5720" s="69"/>
      <c r="F5720" s="69"/>
      <c r="G5720" s="82"/>
      <c r="H5720" s="78"/>
      <c r="I5720" s="28">
        <f ca="1">SUMIF('IMPORTBFT (ID)'!$A$3:$A$5000,$G$4:$G$7322,'IMPORTBFT (ID)'!$B$3:$B$5000)</f>
        <v>0</v>
      </c>
      <c r="J5720" s="72"/>
      <c r="K5720" s="18" t="str">
        <f t="shared" ca="1" si="0"/>
        <v>-</v>
      </c>
      <c r="L5720" s="19" t="e">
        <f>IF(G5720=#REF!,#REF!,"FALSO")</f>
        <v>#REF!</v>
      </c>
      <c r="M5720" s="75"/>
      <c r="N5720" s="76"/>
    </row>
    <row r="5721" spans="1:14" ht="15">
      <c r="A5721" s="80"/>
      <c r="B5721" s="81"/>
      <c r="C5721" s="69"/>
      <c r="D5721" s="69"/>
      <c r="E5721" s="69"/>
      <c r="F5721" s="69"/>
      <c r="G5721" s="82"/>
      <c r="H5721" s="78"/>
      <c r="I5721" s="28">
        <f ca="1">SUMIF('IMPORTBFT (ID)'!$A$3:$A$5000,$G$4:$G$7322,'IMPORTBFT (ID)'!$B$3:$B$5000)</f>
        <v>0</v>
      </c>
      <c r="J5721" s="72"/>
      <c r="K5721" s="18" t="str">
        <f t="shared" ca="1" si="0"/>
        <v>-</v>
      </c>
      <c r="L5721" s="19" t="e">
        <f>IF(G5721=#REF!,#REF!,"FALSO")</f>
        <v>#REF!</v>
      </c>
      <c r="M5721" s="75"/>
      <c r="N5721" s="76"/>
    </row>
    <row r="5722" spans="1:14" ht="15">
      <c r="A5722" s="80"/>
      <c r="B5722" s="81"/>
      <c r="C5722" s="69"/>
      <c r="D5722" s="69"/>
      <c r="E5722" s="69"/>
      <c r="F5722" s="69"/>
      <c r="G5722" s="82"/>
      <c r="H5722" s="78"/>
      <c r="I5722" s="28">
        <f ca="1">SUMIF('IMPORTBFT (ID)'!$A$3:$A$5000,$G$4:$G$7322,'IMPORTBFT (ID)'!$B$3:$B$5000)</f>
        <v>0</v>
      </c>
      <c r="J5722" s="72"/>
      <c r="K5722" s="18" t="str">
        <f t="shared" ca="1" si="0"/>
        <v>-</v>
      </c>
      <c r="L5722" s="19" t="e">
        <f>IF(G5722=#REF!,#REF!,"FALSO")</f>
        <v>#REF!</v>
      </c>
      <c r="M5722" s="75"/>
      <c r="N5722" s="76"/>
    </row>
    <row r="5723" spans="1:14" ht="15">
      <c r="A5723" s="80"/>
      <c r="B5723" s="81"/>
      <c r="C5723" s="69"/>
      <c r="D5723" s="69"/>
      <c r="E5723" s="69"/>
      <c r="F5723" s="69"/>
      <c r="G5723" s="82"/>
      <c r="H5723" s="78"/>
      <c r="I5723" s="28">
        <f ca="1">SUMIF('IMPORTBFT (ID)'!$A$3:$A$5000,$G$4:$G$7322,'IMPORTBFT (ID)'!$B$3:$B$5000)</f>
        <v>0</v>
      </c>
      <c r="J5723" s="72"/>
      <c r="K5723" s="18" t="str">
        <f t="shared" ca="1" si="0"/>
        <v>-</v>
      </c>
      <c r="L5723" s="19" t="e">
        <f>IF(G5723=#REF!,#REF!,"FALSO")</f>
        <v>#REF!</v>
      </c>
      <c r="M5723" s="75"/>
      <c r="N5723" s="76"/>
    </row>
    <row r="5724" spans="1:14" ht="15">
      <c r="A5724" s="80"/>
      <c r="B5724" s="81"/>
      <c r="C5724" s="69"/>
      <c r="D5724" s="69"/>
      <c r="E5724" s="69"/>
      <c r="F5724" s="69"/>
      <c r="G5724" s="82"/>
      <c r="H5724" s="78"/>
      <c r="I5724" s="28">
        <f ca="1">SUMIF('IMPORTBFT (ID)'!$A$3:$A$5000,$G$4:$G$7322,'IMPORTBFT (ID)'!$B$3:$B$5000)</f>
        <v>0</v>
      </c>
      <c r="J5724" s="72"/>
      <c r="K5724" s="18" t="str">
        <f t="shared" ca="1" si="0"/>
        <v>-</v>
      </c>
      <c r="L5724" s="19" t="e">
        <f>IF(G5724=#REF!,#REF!,"FALSO")</f>
        <v>#REF!</v>
      </c>
      <c r="M5724" s="75"/>
      <c r="N5724" s="76"/>
    </row>
    <row r="5725" spans="1:14" ht="15">
      <c r="A5725" s="80"/>
      <c r="B5725" s="81"/>
      <c r="C5725" s="69"/>
      <c r="D5725" s="69"/>
      <c r="E5725" s="69"/>
      <c r="F5725" s="69"/>
      <c r="G5725" s="82"/>
      <c r="H5725" s="78"/>
      <c r="I5725" s="28">
        <f ca="1">SUMIF('IMPORTBFT (ID)'!$A$3:$A$5000,$G$4:$G$7322,'IMPORTBFT (ID)'!$B$3:$B$5000)</f>
        <v>0</v>
      </c>
      <c r="J5725" s="72"/>
      <c r="K5725" s="18" t="str">
        <f t="shared" ca="1" si="0"/>
        <v>-</v>
      </c>
      <c r="L5725" s="19" t="e">
        <f>IF(G5725=#REF!,#REF!,"FALSO")</f>
        <v>#REF!</v>
      </c>
      <c r="M5725" s="75"/>
      <c r="N5725" s="76"/>
    </row>
    <row r="5726" spans="1:14" ht="15">
      <c r="A5726" s="80"/>
      <c r="B5726" s="81"/>
      <c r="C5726" s="69"/>
      <c r="D5726" s="69"/>
      <c r="E5726" s="69"/>
      <c r="F5726" s="69"/>
      <c r="G5726" s="82"/>
      <c r="H5726" s="78"/>
      <c r="I5726" s="28">
        <f ca="1">SUMIF('IMPORTBFT (ID)'!$A$3:$A$5000,$G$4:$G$7322,'IMPORTBFT (ID)'!$B$3:$B$5000)</f>
        <v>0</v>
      </c>
      <c r="J5726" s="72"/>
      <c r="K5726" s="18" t="str">
        <f t="shared" ca="1" si="0"/>
        <v>-</v>
      </c>
      <c r="L5726" s="19" t="e">
        <f>IF(G5726=#REF!,#REF!,"FALSO")</f>
        <v>#REF!</v>
      </c>
      <c r="M5726" s="75"/>
      <c r="N5726" s="76"/>
    </row>
    <row r="5727" spans="1:14" ht="15">
      <c r="A5727" s="80"/>
      <c r="B5727" s="81"/>
      <c r="C5727" s="69"/>
      <c r="D5727" s="69"/>
      <c r="E5727" s="69"/>
      <c r="F5727" s="69"/>
      <c r="G5727" s="82"/>
      <c r="H5727" s="78"/>
      <c r="I5727" s="28">
        <f ca="1">SUMIF('IMPORTBFT (ID)'!$A$3:$A$5000,$G$4:$G$7322,'IMPORTBFT (ID)'!$B$3:$B$5000)</f>
        <v>0</v>
      </c>
      <c r="J5727" s="72"/>
      <c r="K5727" s="18" t="str">
        <f t="shared" ca="1" si="0"/>
        <v>-</v>
      </c>
      <c r="L5727" s="19" t="e">
        <f>IF(G5727=#REF!,#REF!,"FALSO")</f>
        <v>#REF!</v>
      </c>
      <c r="M5727" s="75"/>
      <c r="N5727" s="76"/>
    </row>
    <row r="5728" spans="1:14" ht="15">
      <c r="A5728" s="80"/>
      <c r="B5728" s="81"/>
      <c r="C5728" s="69"/>
      <c r="D5728" s="69"/>
      <c r="E5728" s="69"/>
      <c r="F5728" s="69"/>
      <c r="G5728" s="82"/>
      <c r="H5728" s="78"/>
      <c r="I5728" s="28">
        <f ca="1">SUMIF('IMPORTBFT (ID)'!$A$3:$A$5000,$G$4:$G$7322,'IMPORTBFT (ID)'!$B$3:$B$5000)</f>
        <v>0</v>
      </c>
      <c r="J5728" s="72"/>
      <c r="K5728" s="18" t="str">
        <f t="shared" ca="1" si="0"/>
        <v>-</v>
      </c>
      <c r="L5728" s="19" t="e">
        <f>IF(G5728=#REF!,#REF!,"FALSO")</f>
        <v>#REF!</v>
      </c>
      <c r="M5728" s="75"/>
      <c r="N5728" s="76"/>
    </row>
    <row r="5729" spans="1:14" ht="15">
      <c r="A5729" s="80"/>
      <c r="B5729" s="81"/>
      <c r="C5729" s="69"/>
      <c r="D5729" s="69"/>
      <c r="E5729" s="69"/>
      <c r="F5729" s="69"/>
      <c r="G5729" s="82"/>
      <c r="H5729" s="78"/>
      <c r="I5729" s="28">
        <f ca="1">SUMIF('IMPORTBFT (ID)'!$A$3:$A$5000,$G$4:$G$7322,'IMPORTBFT (ID)'!$B$3:$B$5000)</f>
        <v>0</v>
      </c>
      <c r="J5729" s="72"/>
      <c r="K5729" s="18" t="str">
        <f t="shared" ca="1" si="0"/>
        <v>-</v>
      </c>
      <c r="L5729" s="19" t="e">
        <f>IF(G5729=#REF!,#REF!,"FALSO")</f>
        <v>#REF!</v>
      </c>
      <c r="M5729" s="75"/>
      <c r="N5729" s="76"/>
    </row>
    <row r="5730" spans="1:14" ht="15">
      <c r="A5730" s="80"/>
      <c r="B5730" s="81"/>
      <c r="C5730" s="69"/>
      <c r="D5730" s="69"/>
      <c r="E5730" s="69"/>
      <c r="F5730" s="69"/>
      <c r="G5730" s="82"/>
      <c r="H5730" s="78"/>
      <c r="I5730" s="28">
        <f ca="1">SUMIF('IMPORTBFT (ID)'!$A$3:$A$5000,$G$4:$G$7322,'IMPORTBFT (ID)'!$B$3:$B$5000)</f>
        <v>0</v>
      </c>
      <c r="J5730" s="72"/>
      <c r="K5730" s="18" t="str">
        <f t="shared" ca="1" si="0"/>
        <v>-</v>
      </c>
      <c r="L5730" s="19" t="e">
        <f>IF(G5730=#REF!,#REF!,"FALSO")</f>
        <v>#REF!</v>
      </c>
      <c r="M5730" s="75"/>
      <c r="N5730" s="76"/>
    </row>
    <row r="5731" spans="1:14" ht="15">
      <c r="A5731" s="80"/>
      <c r="B5731" s="81"/>
      <c r="C5731" s="69"/>
      <c r="D5731" s="69"/>
      <c r="E5731" s="69"/>
      <c r="F5731" s="69"/>
      <c r="G5731" s="82"/>
      <c r="H5731" s="78"/>
      <c r="I5731" s="28">
        <f ca="1">SUMIF('IMPORTBFT (ID)'!$A$3:$A$5000,$G$4:$G$7322,'IMPORTBFT (ID)'!$B$3:$B$5000)</f>
        <v>0</v>
      </c>
      <c r="J5731" s="72"/>
      <c r="K5731" s="18" t="str">
        <f t="shared" ca="1" si="0"/>
        <v>-</v>
      </c>
      <c r="L5731" s="19" t="e">
        <f>IF(G5731=#REF!,#REF!,"FALSO")</f>
        <v>#REF!</v>
      </c>
      <c r="M5731" s="75"/>
      <c r="N5731" s="76"/>
    </row>
    <row r="5732" spans="1:14" ht="15">
      <c r="A5732" s="80"/>
      <c r="B5732" s="81"/>
      <c r="C5732" s="69"/>
      <c r="D5732" s="69"/>
      <c r="E5732" s="69"/>
      <c r="F5732" s="69"/>
      <c r="G5732" s="82"/>
      <c r="H5732" s="78"/>
      <c r="I5732" s="28">
        <f ca="1">SUMIF('IMPORTBFT (ID)'!$A$3:$A$5000,$G$4:$G$7322,'IMPORTBFT (ID)'!$B$3:$B$5000)</f>
        <v>0</v>
      </c>
      <c r="J5732" s="72"/>
      <c r="K5732" s="18" t="str">
        <f t="shared" ca="1" si="0"/>
        <v>-</v>
      </c>
      <c r="L5732" s="19" t="e">
        <f>IF(G5732=#REF!,#REF!,"FALSO")</f>
        <v>#REF!</v>
      </c>
      <c r="M5732" s="75"/>
      <c r="N5732" s="76"/>
    </row>
    <row r="5733" spans="1:14" ht="15">
      <c r="A5733" s="80"/>
      <c r="B5733" s="81"/>
      <c r="C5733" s="69"/>
      <c r="D5733" s="69"/>
      <c r="E5733" s="69"/>
      <c r="F5733" s="69"/>
      <c r="G5733" s="82"/>
      <c r="H5733" s="78"/>
      <c r="I5733" s="28">
        <f ca="1">SUMIF('IMPORTBFT (ID)'!$A$3:$A$5000,$G$4:$G$7322,'IMPORTBFT (ID)'!$B$3:$B$5000)</f>
        <v>0</v>
      </c>
      <c r="J5733" s="72"/>
      <c r="K5733" s="18" t="str">
        <f t="shared" ca="1" si="0"/>
        <v>-</v>
      </c>
      <c r="L5733" s="19" t="e">
        <f>IF(G5733=#REF!,#REF!,"FALSO")</f>
        <v>#REF!</v>
      </c>
      <c r="M5733" s="75"/>
      <c r="N5733" s="76"/>
    </row>
    <row r="5734" spans="1:14" ht="15">
      <c r="A5734" s="80"/>
      <c r="B5734" s="81"/>
      <c r="C5734" s="69"/>
      <c r="D5734" s="69"/>
      <c r="E5734" s="69"/>
      <c r="F5734" s="69"/>
      <c r="G5734" s="82"/>
      <c r="H5734" s="78"/>
      <c r="I5734" s="28">
        <f ca="1">SUMIF('IMPORTBFT (ID)'!$A$3:$A$5000,$G$4:$G$7322,'IMPORTBFT (ID)'!$B$3:$B$5000)</f>
        <v>0</v>
      </c>
      <c r="J5734" s="72"/>
      <c r="K5734" s="18" t="str">
        <f t="shared" ca="1" si="0"/>
        <v>-</v>
      </c>
      <c r="L5734" s="19" t="e">
        <f>IF(G5734=#REF!,#REF!,"FALSO")</f>
        <v>#REF!</v>
      </c>
      <c r="M5734" s="75"/>
      <c r="N5734" s="76"/>
    </row>
    <row r="5735" spans="1:14" ht="15">
      <c r="A5735" s="80"/>
      <c r="B5735" s="81"/>
      <c r="C5735" s="69"/>
      <c r="D5735" s="69"/>
      <c r="E5735" s="69"/>
      <c r="F5735" s="69"/>
      <c r="G5735" s="82"/>
      <c r="H5735" s="78"/>
      <c r="I5735" s="28">
        <f ca="1">SUMIF('IMPORTBFT (ID)'!$A$3:$A$5000,$G$4:$G$7322,'IMPORTBFT (ID)'!$B$3:$B$5000)</f>
        <v>0</v>
      </c>
      <c r="J5735" s="72"/>
      <c r="K5735" s="18" t="str">
        <f t="shared" ca="1" si="0"/>
        <v>-</v>
      </c>
      <c r="L5735" s="19" t="e">
        <f>IF(G5735=#REF!,#REF!,"FALSO")</f>
        <v>#REF!</v>
      </c>
      <c r="M5735" s="75"/>
      <c r="N5735" s="76"/>
    </row>
    <row r="5736" spans="1:14" ht="15">
      <c r="A5736" s="80"/>
      <c r="B5736" s="81"/>
      <c r="C5736" s="69"/>
      <c r="D5736" s="69"/>
      <c r="E5736" s="69"/>
      <c r="F5736" s="69"/>
      <c r="G5736" s="82"/>
      <c r="H5736" s="78"/>
      <c r="I5736" s="28">
        <f ca="1">SUMIF('IMPORTBFT (ID)'!$A$3:$A$5000,$G$4:$G$7322,'IMPORTBFT (ID)'!$B$3:$B$5000)</f>
        <v>0</v>
      </c>
      <c r="J5736" s="72"/>
      <c r="K5736" s="18" t="str">
        <f t="shared" ca="1" si="0"/>
        <v>-</v>
      </c>
      <c r="L5736" s="19" t="e">
        <f>IF(G5736=#REF!,#REF!,"FALSO")</f>
        <v>#REF!</v>
      </c>
      <c r="M5736" s="75"/>
      <c r="N5736" s="76"/>
    </row>
    <row r="5737" spans="1:14" ht="15">
      <c r="A5737" s="80"/>
      <c r="B5737" s="81"/>
      <c r="C5737" s="69"/>
      <c r="D5737" s="69"/>
      <c r="E5737" s="69"/>
      <c r="F5737" s="69"/>
      <c r="G5737" s="82"/>
      <c r="H5737" s="78"/>
      <c r="I5737" s="28">
        <f ca="1">SUMIF('IMPORTBFT (ID)'!$A$3:$A$5000,$G$4:$G$7322,'IMPORTBFT (ID)'!$B$3:$B$5000)</f>
        <v>0</v>
      </c>
      <c r="J5737" s="72"/>
      <c r="K5737" s="18" t="str">
        <f t="shared" ca="1" si="0"/>
        <v>-</v>
      </c>
      <c r="L5737" s="19" t="e">
        <f>IF(G5737=#REF!,#REF!,"FALSO")</f>
        <v>#REF!</v>
      </c>
      <c r="M5737" s="75"/>
      <c r="N5737" s="76"/>
    </row>
    <row r="5738" spans="1:14" ht="15">
      <c r="A5738" s="80"/>
      <c r="B5738" s="81"/>
      <c r="C5738" s="69"/>
      <c r="D5738" s="69"/>
      <c r="E5738" s="69"/>
      <c r="F5738" s="69"/>
      <c r="G5738" s="82"/>
      <c r="H5738" s="78"/>
      <c r="I5738" s="28">
        <f ca="1">SUMIF('IMPORTBFT (ID)'!$A$3:$A$5000,$G$4:$G$7322,'IMPORTBFT (ID)'!$B$3:$B$5000)</f>
        <v>0</v>
      </c>
      <c r="J5738" s="72"/>
      <c r="K5738" s="18" t="str">
        <f t="shared" ca="1" si="0"/>
        <v>-</v>
      </c>
      <c r="L5738" s="19" t="e">
        <f>IF(G5738=#REF!,#REF!,"FALSO")</f>
        <v>#REF!</v>
      </c>
      <c r="M5738" s="75"/>
      <c r="N5738" s="76"/>
    </row>
    <row r="5739" spans="1:14" ht="15">
      <c r="A5739" s="80"/>
      <c r="B5739" s="81"/>
      <c r="C5739" s="69"/>
      <c r="D5739" s="69"/>
      <c r="E5739" s="69"/>
      <c r="F5739" s="69"/>
      <c r="G5739" s="82"/>
      <c r="H5739" s="78"/>
      <c r="I5739" s="28">
        <f ca="1">SUMIF('IMPORTBFT (ID)'!$A$3:$A$5000,$G$4:$G$7322,'IMPORTBFT (ID)'!$B$3:$B$5000)</f>
        <v>0</v>
      </c>
      <c r="J5739" s="72"/>
      <c r="K5739" s="18" t="str">
        <f t="shared" ca="1" si="0"/>
        <v>-</v>
      </c>
      <c r="L5739" s="19" t="e">
        <f>IF(G5739=#REF!,#REF!,"FALSO")</f>
        <v>#REF!</v>
      </c>
      <c r="M5739" s="75"/>
      <c r="N5739" s="76"/>
    </row>
    <row r="5740" spans="1:14" ht="15">
      <c r="A5740" s="80"/>
      <c r="B5740" s="81"/>
      <c r="C5740" s="69"/>
      <c r="D5740" s="69"/>
      <c r="E5740" s="69"/>
      <c r="F5740" s="69"/>
      <c r="G5740" s="82"/>
      <c r="H5740" s="78"/>
      <c r="I5740" s="28">
        <f ca="1">SUMIF('IMPORTBFT (ID)'!$A$3:$A$5000,$G$4:$G$7322,'IMPORTBFT (ID)'!$B$3:$B$5000)</f>
        <v>0</v>
      </c>
      <c r="J5740" s="72"/>
      <c r="K5740" s="18" t="str">
        <f t="shared" ca="1" si="0"/>
        <v>-</v>
      </c>
      <c r="L5740" s="19" t="e">
        <f>IF(G5740=#REF!,#REF!,"FALSO")</f>
        <v>#REF!</v>
      </c>
      <c r="M5740" s="75"/>
      <c r="N5740" s="76"/>
    </row>
    <row r="5741" spans="1:14" ht="15">
      <c r="A5741" s="80"/>
      <c r="B5741" s="81"/>
      <c r="C5741" s="69"/>
      <c r="D5741" s="69"/>
      <c r="E5741" s="69"/>
      <c r="F5741" s="69"/>
      <c r="G5741" s="82"/>
      <c r="H5741" s="78"/>
      <c r="I5741" s="28">
        <f ca="1">SUMIF('IMPORTBFT (ID)'!$A$3:$A$5000,$G$4:$G$7322,'IMPORTBFT (ID)'!$B$3:$B$5000)</f>
        <v>0</v>
      </c>
      <c r="J5741" s="72"/>
      <c r="K5741" s="18" t="str">
        <f t="shared" ca="1" si="0"/>
        <v>-</v>
      </c>
      <c r="L5741" s="19" t="e">
        <f>IF(G5741=#REF!,#REF!,"FALSO")</f>
        <v>#REF!</v>
      </c>
      <c r="M5741" s="75"/>
      <c r="N5741" s="76"/>
    </row>
    <row r="5742" spans="1:14" ht="15">
      <c r="A5742" s="80"/>
      <c r="B5742" s="81"/>
      <c r="C5742" s="69"/>
      <c r="D5742" s="69"/>
      <c r="E5742" s="69"/>
      <c r="F5742" s="69"/>
      <c r="G5742" s="82"/>
      <c r="H5742" s="78"/>
      <c r="I5742" s="28">
        <f ca="1">SUMIF('IMPORTBFT (ID)'!$A$3:$A$5000,$G$4:$G$7322,'IMPORTBFT (ID)'!$B$3:$B$5000)</f>
        <v>0</v>
      </c>
      <c r="J5742" s="72"/>
      <c r="K5742" s="18" t="str">
        <f t="shared" ca="1" si="0"/>
        <v>-</v>
      </c>
      <c r="L5742" s="19" t="e">
        <f>IF(G5742=#REF!,#REF!,"FALSO")</f>
        <v>#REF!</v>
      </c>
      <c r="M5742" s="75"/>
      <c r="N5742" s="76"/>
    </row>
    <row r="5743" spans="1:14" ht="15">
      <c r="A5743" s="80"/>
      <c r="B5743" s="81"/>
      <c r="C5743" s="69"/>
      <c r="D5743" s="69"/>
      <c r="E5743" s="69"/>
      <c r="F5743" s="69"/>
      <c r="G5743" s="82"/>
      <c r="H5743" s="78"/>
      <c r="I5743" s="28">
        <f ca="1">SUMIF('IMPORTBFT (ID)'!$A$3:$A$5000,$G$4:$G$7322,'IMPORTBFT (ID)'!$B$3:$B$5000)</f>
        <v>0</v>
      </c>
      <c r="J5743" s="72"/>
      <c r="K5743" s="18" t="str">
        <f t="shared" ca="1" si="0"/>
        <v>-</v>
      </c>
      <c r="L5743" s="19" t="e">
        <f>IF(G5743=#REF!,#REF!,"FALSO")</f>
        <v>#REF!</v>
      </c>
      <c r="M5743" s="75"/>
      <c r="N5743" s="76"/>
    </row>
    <row r="5744" spans="1:14" ht="15">
      <c r="A5744" s="80"/>
      <c r="B5744" s="81"/>
      <c r="C5744" s="69"/>
      <c r="D5744" s="69"/>
      <c r="E5744" s="69"/>
      <c r="F5744" s="69"/>
      <c r="G5744" s="82"/>
      <c r="H5744" s="78"/>
      <c r="I5744" s="28">
        <f ca="1">SUMIF('IMPORTBFT (ID)'!$A$3:$A$5000,$G$4:$G$7322,'IMPORTBFT (ID)'!$B$3:$B$5000)</f>
        <v>0</v>
      </c>
      <c r="J5744" s="72"/>
      <c r="K5744" s="18" t="str">
        <f t="shared" ca="1" si="0"/>
        <v>-</v>
      </c>
      <c r="L5744" s="19" t="e">
        <f>IF(G5744=#REF!,#REF!,"FALSO")</f>
        <v>#REF!</v>
      </c>
      <c r="M5744" s="75"/>
      <c r="N5744" s="76"/>
    </row>
    <row r="5745" spans="1:14" ht="15">
      <c r="A5745" s="80"/>
      <c r="B5745" s="81"/>
      <c r="C5745" s="69"/>
      <c r="D5745" s="69"/>
      <c r="E5745" s="69"/>
      <c r="F5745" s="69"/>
      <c r="G5745" s="82"/>
      <c r="H5745" s="78"/>
      <c r="I5745" s="28">
        <f ca="1">SUMIF('IMPORTBFT (ID)'!$A$3:$A$5000,$G$4:$G$7322,'IMPORTBFT (ID)'!$B$3:$B$5000)</f>
        <v>0</v>
      </c>
      <c r="J5745" s="72"/>
      <c r="K5745" s="18" t="str">
        <f t="shared" ca="1" si="0"/>
        <v>-</v>
      </c>
      <c r="L5745" s="19" t="e">
        <f>IF(G5745=#REF!,#REF!,"FALSO")</f>
        <v>#REF!</v>
      </c>
      <c r="M5745" s="75"/>
      <c r="N5745" s="76"/>
    </row>
    <row r="5746" spans="1:14" ht="15">
      <c r="A5746" s="80"/>
      <c r="B5746" s="81"/>
      <c r="C5746" s="69"/>
      <c r="D5746" s="69"/>
      <c r="E5746" s="69"/>
      <c r="F5746" s="69"/>
      <c r="G5746" s="82"/>
      <c r="H5746" s="78"/>
      <c r="I5746" s="28">
        <f ca="1">SUMIF('IMPORTBFT (ID)'!$A$3:$A$5000,$G$4:$G$7322,'IMPORTBFT (ID)'!$B$3:$B$5000)</f>
        <v>0</v>
      </c>
      <c r="J5746" s="72"/>
      <c r="K5746" s="18" t="str">
        <f t="shared" ca="1" si="0"/>
        <v>-</v>
      </c>
      <c r="L5746" s="19" t="e">
        <f>IF(G5746=#REF!,#REF!,"FALSO")</f>
        <v>#REF!</v>
      </c>
      <c r="M5746" s="75"/>
      <c r="N5746" s="76"/>
    </row>
    <row r="5747" spans="1:14" ht="15">
      <c r="A5747" s="80"/>
      <c r="B5747" s="81"/>
      <c r="C5747" s="69"/>
      <c r="D5747" s="69"/>
      <c r="E5747" s="69"/>
      <c r="F5747" s="69"/>
      <c r="G5747" s="82"/>
      <c r="H5747" s="78"/>
      <c r="I5747" s="28">
        <f ca="1">SUMIF('IMPORTBFT (ID)'!$A$3:$A$5000,$G$4:$G$7322,'IMPORTBFT (ID)'!$B$3:$B$5000)</f>
        <v>0</v>
      </c>
      <c r="J5747" s="72"/>
      <c r="K5747" s="18" t="str">
        <f t="shared" ca="1" si="0"/>
        <v>-</v>
      </c>
      <c r="L5747" s="19" t="e">
        <f>IF(G5747=#REF!,#REF!,"FALSO")</f>
        <v>#REF!</v>
      </c>
      <c r="M5747" s="75"/>
      <c r="N5747" s="76"/>
    </row>
    <row r="5748" spans="1:14" ht="15">
      <c r="A5748" s="80"/>
      <c r="B5748" s="81"/>
      <c r="C5748" s="69"/>
      <c r="D5748" s="69"/>
      <c r="E5748" s="69"/>
      <c r="F5748" s="69"/>
      <c r="G5748" s="82"/>
      <c r="H5748" s="78"/>
      <c r="I5748" s="28">
        <f ca="1">SUMIF('IMPORTBFT (ID)'!$A$3:$A$5000,$G$4:$G$7322,'IMPORTBFT (ID)'!$B$3:$B$5000)</f>
        <v>0</v>
      </c>
      <c r="J5748" s="72"/>
      <c r="K5748" s="18" t="str">
        <f t="shared" ca="1" si="0"/>
        <v>-</v>
      </c>
      <c r="L5748" s="19" t="e">
        <f>IF(G5748=#REF!,#REF!,"FALSO")</f>
        <v>#REF!</v>
      </c>
      <c r="M5748" s="75"/>
      <c r="N5748" s="76"/>
    </row>
    <row r="5749" spans="1:14" ht="15">
      <c r="A5749" s="80"/>
      <c r="B5749" s="81"/>
      <c r="C5749" s="69"/>
      <c r="D5749" s="69"/>
      <c r="E5749" s="69"/>
      <c r="F5749" s="69"/>
      <c r="G5749" s="82"/>
      <c r="H5749" s="78"/>
      <c r="I5749" s="28">
        <f ca="1">SUMIF('IMPORTBFT (ID)'!$A$3:$A$5000,$G$4:$G$7322,'IMPORTBFT (ID)'!$B$3:$B$5000)</f>
        <v>0</v>
      </c>
      <c r="J5749" s="72"/>
      <c r="K5749" s="18" t="str">
        <f t="shared" ca="1" si="0"/>
        <v>-</v>
      </c>
      <c r="L5749" s="19" t="e">
        <f>IF(G5749=#REF!,#REF!,"FALSO")</f>
        <v>#REF!</v>
      </c>
      <c r="M5749" s="75"/>
      <c r="N5749" s="76"/>
    </row>
    <row r="5750" spans="1:14" ht="15">
      <c r="A5750" s="80"/>
      <c r="B5750" s="81"/>
      <c r="C5750" s="69"/>
      <c r="D5750" s="69"/>
      <c r="E5750" s="69"/>
      <c r="F5750" s="69"/>
      <c r="G5750" s="82"/>
      <c r="H5750" s="78"/>
      <c r="I5750" s="28">
        <f ca="1">SUMIF('IMPORTBFT (ID)'!$A$3:$A$5000,$G$4:$G$7322,'IMPORTBFT (ID)'!$B$3:$B$5000)</f>
        <v>0</v>
      </c>
      <c r="J5750" s="72"/>
      <c r="K5750" s="18" t="str">
        <f t="shared" ca="1" si="0"/>
        <v>-</v>
      </c>
      <c r="L5750" s="19" t="e">
        <f>IF(G5750=#REF!,#REF!,"FALSO")</f>
        <v>#REF!</v>
      </c>
      <c r="M5750" s="75"/>
      <c r="N5750" s="76"/>
    </row>
    <row r="5751" spans="1:14" ht="15">
      <c r="A5751" s="80"/>
      <c r="B5751" s="81"/>
      <c r="C5751" s="69"/>
      <c r="D5751" s="69"/>
      <c r="E5751" s="69"/>
      <c r="F5751" s="69"/>
      <c r="G5751" s="82"/>
      <c r="H5751" s="78"/>
      <c r="I5751" s="28">
        <f ca="1">SUMIF('IMPORTBFT (ID)'!$A$3:$A$5000,$G$4:$G$7322,'IMPORTBFT (ID)'!$B$3:$B$5000)</f>
        <v>0</v>
      </c>
      <c r="J5751" s="72"/>
      <c r="K5751" s="18" t="str">
        <f t="shared" ca="1" si="0"/>
        <v>-</v>
      </c>
      <c r="L5751" s="19" t="e">
        <f>IF(G5751=#REF!,#REF!,"FALSO")</f>
        <v>#REF!</v>
      </c>
      <c r="M5751" s="75"/>
      <c r="N5751" s="76"/>
    </row>
    <row r="5752" spans="1:14" ht="15">
      <c r="A5752" s="80"/>
      <c r="B5752" s="81"/>
      <c r="C5752" s="69"/>
      <c r="D5752" s="69"/>
      <c r="E5752" s="69"/>
      <c r="F5752" s="69"/>
      <c r="G5752" s="82"/>
      <c r="H5752" s="78"/>
      <c r="I5752" s="28">
        <f ca="1">SUMIF('IMPORTBFT (ID)'!$A$3:$A$5000,$G$4:$G$7322,'IMPORTBFT (ID)'!$B$3:$B$5000)</f>
        <v>0</v>
      </c>
      <c r="J5752" s="72"/>
      <c r="K5752" s="18" t="str">
        <f t="shared" ca="1" si="0"/>
        <v>-</v>
      </c>
      <c r="L5752" s="19" t="e">
        <f>IF(G5752=#REF!,#REF!,"FALSO")</f>
        <v>#REF!</v>
      </c>
      <c r="M5752" s="75"/>
      <c r="N5752" s="76"/>
    </row>
    <row r="5753" spans="1:14" ht="15">
      <c r="A5753" s="80"/>
      <c r="B5753" s="81"/>
      <c r="C5753" s="69"/>
      <c r="D5753" s="69"/>
      <c r="E5753" s="69"/>
      <c r="F5753" s="69"/>
      <c r="G5753" s="82"/>
      <c r="H5753" s="78"/>
      <c r="I5753" s="28">
        <f ca="1">SUMIF('IMPORTBFT (ID)'!$A$3:$A$5000,$G$4:$G$7322,'IMPORTBFT (ID)'!$B$3:$B$5000)</f>
        <v>0</v>
      </c>
      <c r="J5753" s="72"/>
      <c r="K5753" s="18" t="str">
        <f t="shared" ca="1" si="0"/>
        <v>-</v>
      </c>
      <c r="L5753" s="19" t="e">
        <f>IF(G5753=#REF!,#REF!,"FALSO")</f>
        <v>#REF!</v>
      </c>
      <c r="M5753" s="75"/>
      <c r="N5753" s="76"/>
    </row>
    <row r="5754" spans="1:14" ht="15">
      <c r="A5754" s="80"/>
      <c r="B5754" s="81"/>
      <c r="C5754" s="69"/>
      <c r="D5754" s="69"/>
      <c r="E5754" s="69"/>
      <c r="F5754" s="69"/>
      <c r="G5754" s="82"/>
      <c r="H5754" s="78"/>
      <c r="I5754" s="28">
        <f ca="1">SUMIF('IMPORTBFT (ID)'!$A$3:$A$5000,$G$4:$G$7322,'IMPORTBFT (ID)'!$B$3:$B$5000)</f>
        <v>0</v>
      </c>
      <c r="J5754" s="72"/>
      <c r="K5754" s="18" t="str">
        <f t="shared" ca="1" si="0"/>
        <v>-</v>
      </c>
      <c r="L5754" s="19" t="e">
        <f>IF(G5754=#REF!,#REF!,"FALSO")</f>
        <v>#REF!</v>
      </c>
      <c r="M5754" s="75"/>
      <c r="N5754" s="76"/>
    </row>
    <row r="5755" spans="1:14" ht="15">
      <c r="A5755" s="80"/>
      <c r="B5755" s="81"/>
      <c r="C5755" s="69"/>
      <c r="D5755" s="69"/>
      <c r="E5755" s="69"/>
      <c r="F5755" s="69"/>
      <c r="G5755" s="82"/>
      <c r="H5755" s="78"/>
      <c r="I5755" s="28">
        <f ca="1">SUMIF('IMPORTBFT (ID)'!$A$3:$A$5000,$G$4:$G$7322,'IMPORTBFT (ID)'!$B$3:$B$5000)</f>
        <v>0</v>
      </c>
      <c r="J5755" s="72"/>
      <c r="K5755" s="18" t="str">
        <f t="shared" ca="1" si="0"/>
        <v>-</v>
      </c>
      <c r="L5755" s="19" t="e">
        <f>IF(G5755=#REF!,#REF!,"FALSO")</f>
        <v>#REF!</v>
      </c>
      <c r="M5755" s="75"/>
      <c r="N5755" s="76"/>
    </row>
    <row r="5756" spans="1:14" ht="15">
      <c r="A5756" s="80"/>
      <c r="B5756" s="81"/>
      <c r="C5756" s="69"/>
      <c r="D5756" s="69"/>
      <c r="E5756" s="69"/>
      <c r="F5756" s="69"/>
      <c r="G5756" s="82"/>
      <c r="H5756" s="78"/>
      <c r="I5756" s="28">
        <f ca="1">SUMIF('IMPORTBFT (ID)'!$A$3:$A$5000,$G$4:$G$7322,'IMPORTBFT (ID)'!$B$3:$B$5000)</f>
        <v>0</v>
      </c>
      <c r="J5756" s="72"/>
      <c r="K5756" s="18" t="str">
        <f t="shared" ca="1" si="0"/>
        <v>-</v>
      </c>
      <c r="L5756" s="19" t="e">
        <f>IF(G5756=#REF!,#REF!,"FALSO")</f>
        <v>#REF!</v>
      </c>
      <c r="M5756" s="75"/>
      <c r="N5756" s="76"/>
    </row>
    <row r="5757" spans="1:14" ht="15">
      <c r="A5757" s="80"/>
      <c r="B5757" s="81"/>
      <c r="C5757" s="69"/>
      <c r="D5757" s="69"/>
      <c r="E5757" s="69"/>
      <c r="F5757" s="69"/>
      <c r="G5757" s="82"/>
      <c r="H5757" s="78"/>
      <c r="I5757" s="28">
        <f ca="1">SUMIF('IMPORTBFT (ID)'!$A$3:$A$5000,$G$4:$G$7322,'IMPORTBFT (ID)'!$B$3:$B$5000)</f>
        <v>0</v>
      </c>
      <c r="J5757" s="72"/>
      <c r="K5757" s="18" t="str">
        <f t="shared" ca="1" si="0"/>
        <v>-</v>
      </c>
      <c r="L5757" s="19" t="e">
        <f>IF(G5757=#REF!,#REF!,"FALSO")</f>
        <v>#REF!</v>
      </c>
      <c r="M5757" s="75"/>
      <c r="N5757" s="76"/>
    </row>
    <row r="5758" spans="1:14" ht="15">
      <c r="A5758" s="80"/>
      <c r="B5758" s="81"/>
      <c r="C5758" s="69"/>
      <c r="D5758" s="69"/>
      <c r="E5758" s="69"/>
      <c r="F5758" s="69"/>
      <c r="G5758" s="82"/>
      <c r="H5758" s="78"/>
      <c r="I5758" s="28">
        <f ca="1">SUMIF('IMPORTBFT (ID)'!$A$3:$A$5000,$G$4:$G$7322,'IMPORTBFT (ID)'!$B$3:$B$5000)</f>
        <v>0</v>
      </c>
      <c r="J5758" s="72"/>
      <c r="K5758" s="18" t="str">
        <f t="shared" ca="1" si="0"/>
        <v>-</v>
      </c>
      <c r="L5758" s="19" t="e">
        <f>IF(G5758=#REF!,#REF!,"FALSO")</f>
        <v>#REF!</v>
      </c>
      <c r="M5758" s="75"/>
      <c r="N5758" s="76"/>
    </row>
    <row r="5759" spans="1:14" ht="15">
      <c r="A5759" s="80"/>
      <c r="B5759" s="81"/>
      <c r="C5759" s="69"/>
      <c r="D5759" s="69"/>
      <c r="E5759" s="69"/>
      <c r="F5759" s="69"/>
      <c r="G5759" s="82"/>
      <c r="H5759" s="78"/>
      <c r="I5759" s="28">
        <f ca="1">SUMIF('IMPORTBFT (ID)'!$A$3:$A$5000,$G$4:$G$7322,'IMPORTBFT (ID)'!$B$3:$B$5000)</f>
        <v>0</v>
      </c>
      <c r="J5759" s="72"/>
      <c r="K5759" s="18" t="str">
        <f t="shared" ca="1" si="0"/>
        <v>-</v>
      </c>
      <c r="L5759" s="19" t="e">
        <f>IF(G5759=#REF!,#REF!,"FALSO")</f>
        <v>#REF!</v>
      </c>
      <c r="M5759" s="75"/>
      <c r="N5759" s="76"/>
    </row>
    <row r="5760" spans="1:14" ht="15">
      <c r="A5760" s="80"/>
      <c r="B5760" s="81"/>
      <c r="C5760" s="69"/>
      <c r="D5760" s="69"/>
      <c r="E5760" s="69"/>
      <c r="F5760" s="69"/>
      <c r="G5760" s="82"/>
      <c r="H5760" s="78"/>
      <c r="I5760" s="28">
        <f ca="1">SUMIF('IMPORTBFT (ID)'!$A$3:$A$5000,$G$4:$G$7322,'IMPORTBFT (ID)'!$B$3:$B$5000)</f>
        <v>0</v>
      </c>
      <c r="J5760" s="72"/>
      <c r="K5760" s="18" t="str">
        <f t="shared" ca="1" si="0"/>
        <v>-</v>
      </c>
      <c r="L5760" s="19" t="e">
        <f>IF(G5760=#REF!,#REF!,"FALSO")</f>
        <v>#REF!</v>
      </c>
      <c r="M5760" s="75"/>
      <c r="N5760" s="76"/>
    </row>
    <row r="5761" spans="1:14" ht="15">
      <c r="A5761" s="80"/>
      <c r="B5761" s="81"/>
      <c r="C5761" s="69"/>
      <c r="D5761" s="69"/>
      <c r="E5761" s="69"/>
      <c r="F5761" s="69"/>
      <c r="G5761" s="82"/>
      <c r="H5761" s="78"/>
      <c r="I5761" s="28">
        <f ca="1">SUMIF('IMPORTBFT (ID)'!$A$3:$A$5000,$G$4:$G$7322,'IMPORTBFT (ID)'!$B$3:$B$5000)</f>
        <v>0</v>
      </c>
      <c r="J5761" s="72"/>
      <c r="K5761" s="18" t="str">
        <f t="shared" ca="1" si="0"/>
        <v>-</v>
      </c>
      <c r="L5761" s="19" t="e">
        <f>IF(G5761=#REF!,#REF!,"FALSO")</f>
        <v>#REF!</v>
      </c>
      <c r="M5761" s="75"/>
      <c r="N5761" s="76"/>
    </row>
    <row r="5762" spans="1:14" ht="15">
      <c r="A5762" s="80"/>
      <c r="B5762" s="81"/>
      <c r="C5762" s="69"/>
      <c r="D5762" s="69"/>
      <c r="E5762" s="69"/>
      <c r="F5762" s="69"/>
      <c r="G5762" s="82"/>
      <c r="H5762" s="78"/>
      <c r="I5762" s="28">
        <f ca="1">SUMIF('IMPORTBFT (ID)'!$A$3:$A$5000,$G$4:$G$7322,'IMPORTBFT (ID)'!$B$3:$B$5000)</f>
        <v>0</v>
      </c>
      <c r="J5762" s="72"/>
      <c r="K5762" s="18" t="str">
        <f t="shared" ca="1" si="0"/>
        <v>-</v>
      </c>
      <c r="L5762" s="19" t="e">
        <f>IF(G5762=#REF!,#REF!,"FALSO")</f>
        <v>#REF!</v>
      </c>
      <c r="M5762" s="75"/>
      <c r="N5762" s="76"/>
    </row>
    <row r="5763" spans="1:14" ht="15">
      <c r="A5763" s="80"/>
      <c r="B5763" s="81"/>
      <c r="C5763" s="69"/>
      <c r="D5763" s="69"/>
      <c r="E5763" s="69"/>
      <c r="F5763" s="69"/>
      <c r="G5763" s="82"/>
      <c r="H5763" s="78"/>
      <c r="I5763" s="28">
        <f ca="1">SUMIF('IMPORTBFT (ID)'!$A$3:$A$5000,$G$4:$G$7322,'IMPORTBFT (ID)'!$B$3:$B$5000)</f>
        <v>0</v>
      </c>
      <c r="J5763" s="72"/>
      <c r="K5763" s="18" t="str">
        <f t="shared" ca="1" si="0"/>
        <v>-</v>
      </c>
      <c r="L5763" s="19" t="e">
        <f>IF(G5763=#REF!,#REF!,"FALSO")</f>
        <v>#REF!</v>
      </c>
      <c r="M5763" s="75"/>
      <c r="N5763" s="76"/>
    </row>
    <row r="5764" spans="1:14" ht="15">
      <c r="A5764" s="80"/>
      <c r="B5764" s="81"/>
      <c r="C5764" s="69"/>
      <c r="D5764" s="69"/>
      <c r="E5764" s="69"/>
      <c r="F5764" s="69"/>
      <c r="G5764" s="82"/>
      <c r="H5764" s="78"/>
      <c r="I5764" s="28">
        <f ca="1">SUMIF('IMPORTBFT (ID)'!$A$3:$A$5000,$G$4:$G$7322,'IMPORTBFT (ID)'!$B$3:$B$5000)</f>
        <v>0</v>
      </c>
      <c r="J5764" s="72"/>
      <c r="K5764" s="18" t="str">
        <f t="shared" ca="1" si="0"/>
        <v>-</v>
      </c>
      <c r="L5764" s="19" t="e">
        <f>IF(G5764=#REF!,#REF!,"FALSO")</f>
        <v>#REF!</v>
      </c>
      <c r="M5764" s="75"/>
      <c r="N5764" s="76"/>
    </row>
    <row r="5765" spans="1:14" ht="15">
      <c r="A5765" s="80"/>
      <c r="B5765" s="81"/>
      <c r="C5765" s="69"/>
      <c r="D5765" s="69"/>
      <c r="E5765" s="69"/>
      <c r="F5765" s="69"/>
      <c r="G5765" s="82"/>
      <c r="H5765" s="78"/>
      <c r="I5765" s="28">
        <f ca="1">SUMIF('IMPORTBFT (ID)'!$A$3:$A$5000,$G$4:$G$7322,'IMPORTBFT (ID)'!$B$3:$B$5000)</f>
        <v>0</v>
      </c>
      <c r="J5765" s="72"/>
      <c r="K5765" s="18" t="str">
        <f t="shared" ca="1" si="0"/>
        <v>-</v>
      </c>
      <c r="L5765" s="19" t="e">
        <f>IF(G5765=#REF!,#REF!,"FALSO")</f>
        <v>#REF!</v>
      </c>
      <c r="M5765" s="75"/>
      <c r="N5765" s="76"/>
    </row>
    <row r="5766" spans="1:14" ht="15">
      <c r="A5766" s="80"/>
      <c r="B5766" s="81"/>
      <c r="C5766" s="69"/>
      <c r="D5766" s="69"/>
      <c r="E5766" s="69"/>
      <c r="F5766" s="69"/>
      <c r="G5766" s="82"/>
      <c r="H5766" s="78"/>
      <c r="I5766" s="28">
        <f ca="1">SUMIF('IMPORTBFT (ID)'!$A$3:$A$5000,$G$4:$G$7322,'IMPORTBFT (ID)'!$B$3:$B$5000)</f>
        <v>0</v>
      </c>
      <c r="J5766" s="72"/>
      <c r="K5766" s="18" t="str">
        <f t="shared" ca="1" si="0"/>
        <v>-</v>
      </c>
      <c r="L5766" s="19" t="e">
        <f>IF(G5766=#REF!,#REF!,"FALSO")</f>
        <v>#REF!</v>
      </c>
      <c r="M5766" s="75"/>
      <c r="N5766" s="76"/>
    </row>
    <row r="5767" spans="1:14" ht="15">
      <c r="A5767" s="80"/>
      <c r="B5767" s="81"/>
      <c r="C5767" s="69"/>
      <c r="D5767" s="69"/>
      <c r="E5767" s="69"/>
      <c r="F5767" s="69"/>
      <c r="G5767" s="82"/>
      <c r="H5767" s="78"/>
      <c r="I5767" s="28">
        <f ca="1">SUMIF('IMPORTBFT (ID)'!$A$3:$A$5000,$G$4:$G$7322,'IMPORTBFT (ID)'!$B$3:$B$5000)</f>
        <v>0</v>
      </c>
      <c r="J5767" s="72"/>
      <c r="K5767" s="18" t="str">
        <f t="shared" ca="1" si="0"/>
        <v>-</v>
      </c>
      <c r="L5767" s="19" t="e">
        <f>IF(G5767=#REF!,#REF!,"FALSO")</f>
        <v>#REF!</v>
      </c>
      <c r="M5767" s="75"/>
      <c r="N5767" s="76"/>
    </row>
    <row r="5768" spans="1:14" ht="15">
      <c r="A5768" s="80"/>
      <c r="B5768" s="81"/>
      <c r="C5768" s="69"/>
      <c r="D5768" s="69"/>
      <c r="E5768" s="69"/>
      <c r="F5768" s="69"/>
      <c r="G5768" s="82"/>
      <c r="H5768" s="78"/>
      <c r="I5768" s="28">
        <f ca="1">SUMIF('IMPORTBFT (ID)'!$A$3:$A$5000,$G$4:$G$7322,'IMPORTBFT (ID)'!$B$3:$B$5000)</f>
        <v>0</v>
      </c>
      <c r="J5768" s="72"/>
      <c r="K5768" s="18" t="str">
        <f t="shared" ca="1" si="0"/>
        <v>-</v>
      </c>
      <c r="L5768" s="19" t="e">
        <f>IF(G5768=#REF!,#REF!,"FALSO")</f>
        <v>#REF!</v>
      </c>
      <c r="M5768" s="75"/>
      <c r="N5768" s="76"/>
    </row>
    <row r="5769" spans="1:14" ht="15">
      <c r="A5769" s="80"/>
      <c r="B5769" s="81"/>
      <c r="C5769" s="69"/>
      <c r="D5769" s="69"/>
      <c r="E5769" s="69"/>
      <c r="F5769" s="69"/>
      <c r="G5769" s="82"/>
      <c r="H5769" s="78"/>
      <c r="I5769" s="28">
        <f ca="1">SUMIF('IMPORTBFT (ID)'!$A$3:$A$5000,$G$4:$G$7322,'IMPORTBFT (ID)'!$B$3:$B$5000)</f>
        <v>0</v>
      </c>
      <c r="J5769" s="72"/>
      <c r="K5769" s="18" t="str">
        <f t="shared" ca="1" si="0"/>
        <v>-</v>
      </c>
      <c r="L5769" s="19" t="e">
        <f>IF(G5769=#REF!,#REF!,"FALSO")</f>
        <v>#REF!</v>
      </c>
      <c r="M5769" s="75"/>
      <c r="N5769" s="76"/>
    </row>
    <row r="5770" spans="1:14" ht="15">
      <c r="A5770" s="80"/>
      <c r="B5770" s="81"/>
      <c r="C5770" s="69"/>
      <c r="D5770" s="69"/>
      <c r="E5770" s="69"/>
      <c r="F5770" s="69"/>
      <c r="G5770" s="82"/>
      <c r="H5770" s="78"/>
      <c r="I5770" s="28">
        <f ca="1">SUMIF('IMPORTBFT (ID)'!$A$3:$A$5000,$G$4:$G$7322,'IMPORTBFT (ID)'!$B$3:$B$5000)</f>
        <v>0</v>
      </c>
      <c r="J5770" s="72"/>
      <c r="K5770" s="18" t="str">
        <f t="shared" ca="1" si="0"/>
        <v>-</v>
      </c>
      <c r="L5770" s="19" t="e">
        <f>IF(G5770=#REF!,#REF!,"FALSO")</f>
        <v>#REF!</v>
      </c>
      <c r="M5770" s="75"/>
      <c r="N5770" s="76"/>
    </row>
    <row r="5771" spans="1:14" ht="15">
      <c r="A5771" s="80"/>
      <c r="B5771" s="81"/>
      <c r="C5771" s="69"/>
      <c r="D5771" s="69"/>
      <c r="E5771" s="69"/>
      <c r="F5771" s="69"/>
      <c r="G5771" s="82"/>
      <c r="H5771" s="78"/>
      <c r="I5771" s="28">
        <f ca="1">SUMIF('IMPORTBFT (ID)'!$A$3:$A$5000,$G$4:$G$7322,'IMPORTBFT (ID)'!$B$3:$B$5000)</f>
        <v>0</v>
      </c>
      <c r="J5771" s="72"/>
      <c r="K5771" s="18" t="str">
        <f t="shared" ca="1" si="0"/>
        <v>-</v>
      </c>
      <c r="L5771" s="19" t="e">
        <f>IF(G5771=#REF!,#REF!,"FALSO")</f>
        <v>#REF!</v>
      </c>
      <c r="M5771" s="75"/>
      <c r="N5771" s="76"/>
    </row>
    <row r="5772" spans="1:14" ht="15">
      <c r="A5772" s="80"/>
      <c r="B5772" s="81"/>
      <c r="C5772" s="69"/>
      <c r="D5772" s="69"/>
      <c r="E5772" s="69"/>
      <c r="F5772" s="69"/>
      <c r="G5772" s="82"/>
      <c r="H5772" s="78"/>
      <c r="I5772" s="28">
        <f ca="1">SUMIF('IMPORTBFT (ID)'!$A$3:$A$5000,$G$4:$G$7322,'IMPORTBFT (ID)'!$B$3:$B$5000)</f>
        <v>0</v>
      </c>
      <c r="J5772" s="72"/>
      <c r="K5772" s="18" t="str">
        <f t="shared" ca="1" si="0"/>
        <v>-</v>
      </c>
      <c r="L5772" s="19" t="e">
        <f>IF(G5772=#REF!,#REF!,"FALSO")</f>
        <v>#REF!</v>
      </c>
      <c r="M5772" s="75"/>
      <c r="N5772" s="76"/>
    </row>
    <row r="5773" spans="1:14" ht="15">
      <c r="A5773" s="80"/>
      <c r="B5773" s="81"/>
      <c r="C5773" s="69"/>
      <c r="D5773" s="69"/>
      <c r="E5773" s="69"/>
      <c r="F5773" s="69"/>
      <c r="G5773" s="82"/>
      <c r="H5773" s="78"/>
      <c r="I5773" s="28">
        <f ca="1">SUMIF('IMPORTBFT (ID)'!$A$3:$A$5000,$G$4:$G$7322,'IMPORTBFT (ID)'!$B$3:$B$5000)</f>
        <v>0</v>
      </c>
      <c r="J5773" s="72"/>
      <c r="K5773" s="18" t="str">
        <f t="shared" ca="1" si="0"/>
        <v>-</v>
      </c>
      <c r="L5773" s="19" t="e">
        <f>IF(G5773=#REF!,#REF!,"FALSO")</f>
        <v>#REF!</v>
      </c>
      <c r="M5773" s="75"/>
      <c r="N5773" s="76"/>
    </row>
    <row r="5774" spans="1:14" ht="15">
      <c r="A5774" s="80"/>
      <c r="B5774" s="81"/>
      <c r="C5774" s="69"/>
      <c r="D5774" s="69"/>
      <c r="E5774" s="69"/>
      <c r="F5774" s="69"/>
      <c r="G5774" s="82"/>
      <c r="H5774" s="78"/>
      <c r="I5774" s="28">
        <f ca="1">SUMIF('IMPORTBFT (ID)'!$A$3:$A$5000,$G$4:$G$7322,'IMPORTBFT (ID)'!$B$3:$B$5000)</f>
        <v>0</v>
      </c>
      <c r="J5774" s="72"/>
      <c r="K5774" s="18" t="str">
        <f t="shared" ca="1" si="0"/>
        <v>-</v>
      </c>
      <c r="L5774" s="19" t="e">
        <f>IF(G5774=#REF!,#REF!,"FALSO")</f>
        <v>#REF!</v>
      </c>
      <c r="M5774" s="75"/>
      <c r="N5774" s="76"/>
    </row>
    <row r="5775" spans="1:14" ht="15">
      <c r="A5775" s="80"/>
      <c r="B5775" s="81"/>
      <c r="C5775" s="69"/>
      <c r="D5775" s="69"/>
      <c r="E5775" s="69"/>
      <c r="F5775" s="69"/>
      <c r="G5775" s="82"/>
      <c r="H5775" s="78"/>
      <c r="I5775" s="28">
        <f ca="1">SUMIF('IMPORTBFT (ID)'!$A$3:$A$5000,$G$4:$G$7322,'IMPORTBFT (ID)'!$B$3:$B$5000)</f>
        <v>0</v>
      </c>
      <c r="J5775" s="72"/>
      <c r="K5775" s="18" t="str">
        <f t="shared" ca="1" si="0"/>
        <v>-</v>
      </c>
      <c r="L5775" s="19" t="e">
        <f>IF(G5775=#REF!,#REF!,"FALSO")</f>
        <v>#REF!</v>
      </c>
      <c r="M5775" s="75"/>
      <c r="N5775" s="76"/>
    </row>
    <row r="5776" spans="1:14" ht="15">
      <c r="A5776" s="80"/>
      <c r="B5776" s="81"/>
      <c r="C5776" s="69"/>
      <c r="D5776" s="69"/>
      <c r="E5776" s="69"/>
      <c r="F5776" s="69"/>
      <c r="G5776" s="82"/>
      <c r="H5776" s="78"/>
      <c r="I5776" s="28">
        <f ca="1">SUMIF('IMPORTBFT (ID)'!$A$3:$A$5000,$G$4:$G$7322,'IMPORTBFT (ID)'!$B$3:$B$5000)</f>
        <v>0</v>
      </c>
      <c r="J5776" s="72"/>
      <c r="K5776" s="18" t="str">
        <f t="shared" ca="1" si="0"/>
        <v>-</v>
      </c>
      <c r="L5776" s="19" t="e">
        <f>IF(G5776=#REF!,#REF!,"FALSO")</f>
        <v>#REF!</v>
      </c>
      <c r="M5776" s="75"/>
      <c r="N5776" s="76"/>
    </row>
    <row r="5777" spans="1:14" ht="15">
      <c r="A5777" s="80"/>
      <c r="B5777" s="81"/>
      <c r="C5777" s="69"/>
      <c r="D5777" s="69"/>
      <c r="E5777" s="69"/>
      <c r="F5777" s="69"/>
      <c r="G5777" s="82"/>
      <c r="H5777" s="78"/>
      <c r="I5777" s="28">
        <f ca="1">SUMIF('IMPORTBFT (ID)'!$A$3:$A$5000,$G$4:$G$7322,'IMPORTBFT (ID)'!$B$3:$B$5000)</f>
        <v>0</v>
      </c>
      <c r="J5777" s="72"/>
      <c r="K5777" s="18" t="str">
        <f t="shared" ca="1" si="0"/>
        <v>-</v>
      </c>
      <c r="L5777" s="19" t="e">
        <f>IF(G5777=#REF!,#REF!,"FALSO")</f>
        <v>#REF!</v>
      </c>
      <c r="M5777" s="75"/>
      <c r="N5777" s="76"/>
    </row>
    <row r="5778" spans="1:14" ht="15">
      <c r="A5778" s="80"/>
      <c r="B5778" s="81"/>
      <c r="C5778" s="69"/>
      <c r="D5778" s="69"/>
      <c r="E5778" s="69"/>
      <c r="F5778" s="69"/>
      <c r="G5778" s="82"/>
      <c r="H5778" s="78"/>
      <c r="I5778" s="28">
        <f ca="1">SUMIF('IMPORTBFT (ID)'!$A$3:$A$5000,$G$4:$G$7322,'IMPORTBFT (ID)'!$B$3:$B$5000)</f>
        <v>0</v>
      </c>
      <c r="J5778" s="72"/>
      <c r="K5778" s="18" t="str">
        <f t="shared" ca="1" si="0"/>
        <v>-</v>
      </c>
      <c r="L5778" s="19" t="e">
        <f>IF(G5778=#REF!,#REF!,"FALSO")</f>
        <v>#REF!</v>
      </c>
      <c r="M5778" s="75"/>
      <c r="N5778" s="76"/>
    </row>
    <row r="5779" spans="1:14" ht="15">
      <c r="A5779" s="80"/>
      <c r="B5779" s="81"/>
      <c r="C5779" s="69"/>
      <c r="D5779" s="69"/>
      <c r="E5779" s="69"/>
      <c r="F5779" s="69"/>
      <c r="G5779" s="82"/>
      <c r="H5779" s="78"/>
      <c r="I5779" s="28">
        <f ca="1">SUMIF('IMPORTBFT (ID)'!$A$3:$A$5000,$G$4:$G$7322,'IMPORTBFT (ID)'!$B$3:$B$5000)</f>
        <v>0</v>
      </c>
      <c r="J5779" s="72"/>
      <c r="K5779" s="18" t="str">
        <f t="shared" ca="1" si="0"/>
        <v>-</v>
      </c>
      <c r="L5779" s="19" t="e">
        <f>IF(G5779=#REF!,#REF!,"FALSO")</f>
        <v>#REF!</v>
      </c>
      <c r="M5779" s="75"/>
      <c r="N5779" s="76"/>
    </row>
    <row r="5780" spans="1:14" ht="15">
      <c r="A5780" s="80"/>
      <c r="B5780" s="81"/>
      <c r="C5780" s="69"/>
      <c r="D5780" s="69"/>
      <c r="E5780" s="69"/>
      <c r="F5780" s="69"/>
      <c r="G5780" s="82"/>
      <c r="H5780" s="78"/>
      <c r="I5780" s="28">
        <f ca="1">SUMIF('IMPORTBFT (ID)'!$A$3:$A$5000,$G$4:$G$7322,'IMPORTBFT (ID)'!$B$3:$B$5000)</f>
        <v>0</v>
      </c>
      <c r="J5780" s="72"/>
      <c r="K5780" s="18" t="str">
        <f t="shared" ca="1" si="0"/>
        <v>-</v>
      </c>
      <c r="L5780" s="19" t="e">
        <f>IF(G5780=#REF!,#REF!,"FALSO")</f>
        <v>#REF!</v>
      </c>
      <c r="M5780" s="75"/>
      <c r="N5780" s="76"/>
    </row>
    <row r="5781" spans="1:14" ht="15">
      <c r="A5781" s="80"/>
      <c r="B5781" s="81"/>
      <c r="C5781" s="69"/>
      <c r="D5781" s="69"/>
      <c r="E5781" s="69"/>
      <c r="F5781" s="69"/>
      <c r="G5781" s="82"/>
      <c r="H5781" s="78"/>
      <c r="I5781" s="28">
        <f ca="1">SUMIF('IMPORTBFT (ID)'!$A$3:$A$5000,$G$4:$G$7322,'IMPORTBFT (ID)'!$B$3:$B$5000)</f>
        <v>0</v>
      </c>
      <c r="J5781" s="72"/>
      <c r="K5781" s="18" t="str">
        <f t="shared" ca="1" si="0"/>
        <v>-</v>
      </c>
      <c r="L5781" s="19" t="e">
        <f>IF(G5781=#REF!,#REF!,"FALSO")</f>
        <v>#REF!</v>
      </c>
      <c r="M5781" s="75"/>
      <c r="N5781" s="76"/>
    </row>
    <row r="5782" spans="1:14" ht="15">
      <c r="A5782" s="80"/>
      <c r="B5782" s="81"/>
      <c r="C5782" s="69"/>
      <c r="D5782" s="69"/>
      <c r="E5782" s="69"/>
      <c r="F5782" s="69"/>
      <c r="G5782" s="82"/>
      <c r="H5782" s="78"/>
      <c r="I5782" s="28">
        <f ca="1">SUMIF('IMPORTBFT (ID)'!$A$3:$A$5000,$G$4:$G$7322,'IMPORTBFT (ID)'!$B$3:$B$5000)</f>
        <v>0</v>
      </c>
      <c r="J5782" s="72"/>
      <c r="K5782" s="18" t="str">
        <f t="shared" ca="1" si="0"/>
        <v>-</v>
      </c>
      <c r="L5782" s="19" t="e">
        <f>IF(G5782=#REF!,#REF!,"FALSO")</f>
        <v>#REF!</v>
      </c>
      <c r="M5782" s="75"/>
      <c r="N5782" s="76"/>
    </row>
    <row r="5783" spans="1:14" ht="15">
      <c r="A5783" s="80"/>
      <c r="B5783" s="81"/>
      <c r="C5783" s="69"/>
      <c r="D5783" s="69"/>
      <c r="E5783" s="69"/>
      <c r="F5783" s="69"/>
      <c r="G5783" s="82"/>
      <c r="H5783" s="78"/>
      <c r="I5783" s="28">
        <f ca="1">SUMIF('IMPORTBFT (ID)'!$A$3:$A$5000,$G$4:$G$7322,'IMPORTBFT (ID)'!$B$3:$B$5000)</f>
        <v>0</v>
      </c>
      <c r="J5783" s="72"/>
      <c r="K5783" s="18" t="str">
        <f t="shared" ca="1" si="0"/>
        <v>-</v>
      </c>
      <c r="L5783" s="19" t="e">
        <f>IF(G5783=#REF!,#REF!,"FALSO")</f>
        <v>#REF!</v>
      </c>
      <c r="M5783" s="75"/>
      <c r="N5783" s="76"/>
    </row>
    <row r="5784" spans="1:14" ht="15">
      <c r="A5784" s="80"/>
      <c r="B5784" s="81"/>
      <c r="C5784" s="69"/>
      <c r="D5784" s="69"/>
      <c r="E5784" s="69"/>
      <c r="F5784" s="69"/>
      <c r="G5784" s="82"/>
      <c r="H5784" s="78"/>
      <c r="I5784" s="28">
        <f ca="1">SUMIF('IMPORTBFT (ID)'!$A$3:$A$5000,$G$4:$G$7322,'IMPORTBFT (ID)'!$B$3:$B$5000)</f>
        <v>0</v>
      </c>
      <c r="J5784" s="72"/>
      <c r="K5784" s="18" t="str">
        <f t="shared" ca="1" si="0"/>
        <v>-</v>
      </c>
      <c r="L5784" s="19" t="e">
        <f>IF(G5784=#REF!,#REF!,"FALSO")</f>
        <v>#REF!</v>
      </c>
      <c r="M5784" s="75"/>
      <c r="N5784" s="76"/>
    </row>
    <row r="5785" spans="1:14" ht="15">
      <c r="A5785" s="80"/>
      <c r="B5785" s="81"/>
      <c r="C5785" s="69"/>
      <c r="D5785" s="69"/>
      <c r="E5785" s="69"/>
      <c r="F5785" s="69"/>
      <c r="G5785" s="82"/>
      <c r="H5785" s="78"/>
      <c r="I5785" s="28">
        <f ca="1">SUMIF('IMPORTBFT (ID)'!$A$3:$A$5000,$G$4:$G$7322,'IMPORTBFT (ID)'!$B$3:$B$5000)</f>
        <v>0</v>
      </c>
      <c r="J5785" s="72"/>
      <c r="K5785" s="18" t="str">
        <f t="shared" ca="1" si="0"/>
        <v>-</v>
      </c>
      <c r="L5785" s="19" t="e">
        <f>IF(G5785=#REF!,#REF!,"FALSO")</f>
        <v>#REF!</v>
      </c>
      <c r="M5785" s="75"/>
      <c r="N5785" s="76"/>
    </row>
    <row r="5786" spans="1:14" ht="15">
      <c r="A5786" s="80"/>
      <c r="B5786" s="81"/>
      <c r="C5786" s="69"/>
      <c r="D5786" s="69"/>
      <c r="E5786" s="69"/>
      <c r="F5786" s="69"/>
      <c r="G5786" s="82"/>
      <c r="H5786" s="78"/>
      <c r="I5786" s="28">
        <f ca="1">SUMIF('IMPORTBFT (ID)'!$A$3:$A$5000,$G$4:$G$7322,'IMPORTBFT (ID)'!$B$3:$B$5000)</f>
        <v>0</v>
      </c>
      <c r="J5786" s="72"/>
      <c r="K5786" s="18" t="str">
        <f t="shared" ca="1" si="0"/>
        <v>-</v>
      </c>
      <c r="L5786" s="19" t="e">
        <f>IF(G5786=#REF!,#REF!,"FALSO")</f>
        <v>#REF!</v>
      </c>
      <c r="M5786" s="75"/>
      <c r="N5786" s="76"/>
    </row>
    <row r="5787" spans="1:14" ht="15">
      <c r="A5787" s="80"/>
      <c r="B5787" s="81"/>
      <c r="C5787" s="69"/>
      <c r="D5787" s="69"/>
      <c r="E5787" s="69"/>
      <c r="F5787" s="69"/>
      <c r="G5787" s="82"/>
      <c r="H5787" s="78"/>
      <c r="I5787" s="28">
        <f ca="1">SUMIF('IMPORTBFT (ID)'!$A$3:$A$5000,$G$4:$G$7322,'IMPORTBFT (ID)'!$B$3:$B$5000)</f>
        <v>0</v>
      </c>
      <c r="J5787" s="72"/>
      <c r="K5787" s="18" t="str">
        <f t="shared" ca="1" si="0"/>
        <v>-</v>
      </c>
      <c r="L5787" s="19" t="e">
        <f>IF(G5787=#REF!,#REF!,"FALSO")</f>
        <v>#REF!</v>
      </c>
      <c r="M5787" s="75"/>
      <c r="N5787" s="76"/>
    </row>
    <row r="5788" spans="1:14" ht="15">
      <c r="A5788" s="80"/>
      <c r="B5788" s="81"/>
      <c r="C5788" s="69"/>
      <c r="D5788" s="69"/>
      <c r="E5788" s="69"/>
      <c r="F5788" s="69"/>
      <c r="G5788" s="82"/>
      <c r="H5788" s="78"/>
      <c r="I5788" s="28">
        <f ca="1">SUMIF('IMPORTBFT (ID)'!$A$3:$A$5000,$G$4:$G$7322,'IMPORTBFT (ID)'!$B$3:$B$5000)</f>
        <v>0</v>
      </c>
      <c r="J5788" s="72"/>
      <c r="K5788" s="18" t="str">
        <f t="shared" ca="1" si="0"/>
        <v>-</v>
      </c>
      <c r="L5788" s="19" t="e">
        <f>IF(G5788=#REF!,#REF!,"FALSO")</f>
        <v>#REF!</v>
      </c>
      <c r="M5788" s="75"/>
      <c r="N5788" s="76"/>
    </row>
    <row r="5789" spans="1:14" ht="15">
      <c r="A5789" s="80"/>
      <c r="B5789" s="81"/>
      <c r="C5789" s="69"/>
      <c r="D5789" s="69"/>
      <c r="E5789" s="69"/>
      <c r="F5789" s="69"/>
      <c r="G5789" s="82"/>
      <c r="H5789" s="78"/>
      <c r="I5789" s="28">
        <f ca="1">SUMIF('IMPORTBFT (ID)'!$A$3:$A$5000,$G$4:$G$7322,'IMPORTBFT (ID)'!$B$3:$B$5000)</f>
        <v>0</v>
      </c>
      <c r="J5789" s="72"/>
      <c r="K5789" s="18" t="str">
        <f t="shared" ca="1" si="0"/>
        <v>-</v>
      </c>
      <c r="L5789" s="19" t="e">
        <f>IF(G5789=#REF!,#REF!,"FALSO")</f>
        <v>#REF!</v>
      </c>
      <c r="M5789" s="75"/>
      <c r="N5789" s="76"/>
    </row>
    <row r="5790" spans="1:14" ht="15">
      <c r="A5790" s="80"/>
      <c r="B5790" s="81"/>
      <c r="C5790" s="69"/>
      <c r="D5790" s="69"/>
      <c r="E5790" s="69"/>
      <c r="F5790" s="69"/>
      <c r="G5790" s="82"/>
      <c r="H5790" s="78"/>
      <c r="I5790" s="28">
        <f ca="1">SUMIF('IMPORTBFT (ID)'!$A$3:$A$5000,$G$4:$G$7322,'IMPORTBFT (ID)'!$B$3:$B$5000)</f>
        <v>0</v>
      </c>
      <c r="J5790" s="72"/>
      <c r="K5790" s="18" t="str">
        <f t="shared" ca="1" si="0"/>
        <v>-</v>
      </c>
      <c r="L5790" s="19" t="e">
        <f>IF(G5790=#REF!,#REF!,"FALSO")</f>
        <v>#REF!</v>
      </c>
      <c r="M5790" s="75"/>
      <c r="N5790" s="76"/>
    </row>
    <row r="5791" spans="1:14" ht="15">
      <c r="A5791" s="80"/>
      <c r="B5791" s="81"/>
      <c r="C5791" s="69"/>
      <c r="D5791" s="69"/>
      <c r="E5791" s="69"/>
      <c r="F5791" s="69"/>
      <c r="G5791" s="82"/>
      <c r="H5791" s="78"/>
      <c r="I5791" s="28">
        <f ca="1">SUMIF('IMPORTBFT (ID)'!$A$3:$A$5000,$G$4:$G$7322,'IMPORTBFT (ID)'!$B$3:$B$5000)</f>
        <v>0</v>
      </c>
      <c r="J5791" s="72"/>
      <c r="K5791" s="18" t="str">
        <f t="shared" ca="1" si="0"/>
        <v>-</v>
      </c>
      <c r="L5791" s="19" t="e">
        <f>IF(G5791=#REF!,#REF!,"FALSO")</f>
        <v>#REF!</v>
      </c>
      <c r="M5791" s="75"/>
      <c r="N5791" s="76"/>
    </row>
    <row r="5792" spans="1:14" ht="15">
      <c r="A5792" s="80"/>
      <c r="B5792" s="81"/>
      <c r="C5792" s="69"/>
      <c r="D5792" s="69"/>
      <c r="E5792" s="69"/>
      <c r="F5792" s="69"/>
      <c r="G5792" s="82"/>
      <c r="H5792" s="78"/>
      <c r="I5792" s="28">
        <f ca="1">SUMIF('IMPORTBFT (ID)'!$A$3:$A$5000,$G$4:$G$7322,'IMPORTBFT (ID)'!$B$3:$B$5000)</f>
        <v>0</v>
      </c>
      <c r="J5792" s="72"/>
      <c r="K5792" s="18" t="str">
        <f t="shared" ca="1" si="0"/>
        <v>-</v>
      </c>
      <c r="L5792" s="19" t="e">
        <f>IF(G5792=#REF!,#REF!,"FALSO")</f>
        <v>#REF!</v>
      </c>
      <c r="M5792" s="75"/>
      <c r="N5792" s="76"/>
    </row>
    <row r="5793" spans="1:14" ht="15">
      <c r="A5793" s="80"/>
      <c r="B5793" s="81"/>
      <c r="C5793" s="69"/>
      <c r="D5793" s="69"/>
      <c r="E5793" s="69"/>
      <c r="F5793" s="69"/>
      <c r="G5793" s="82"/>
      <c r="H5793" s="78"/>
      <c r="I5793" s="28">
        <f ca="1">SUMIF('IMPORTBFT (ID)'!$A$3:$A$5000,$G$4:$G$7322,'IMPORTBFT (ID)'!$B$3:$B$5000)</f>
        <v>0</v>
      </c>
      <c r="J5793" s="72"/>
      <c r="K5793" s="18" t="str">
        <f t="shared" ca="1" si="0"/>
        <v>-</v>
      </c>
      <c r="L5793" s="19" t="e">
        <f>IF(G5793=#REF!,#REF!,"FALSO")</f>
        <v>#REF!</v>
      </c>
      <c r="M5793" s="75"/>
      <c r="N5793" s="76"/>
    </row>
    <row r="5794" spans="1:14" ht="15">
      <c r="A5794" s="80"/>
      <c r="B5794" s="81"/>
      <c r="C5794" s="69"/>
      <c r="D5794" s="69"/>
      <c r="E5794" s="69"/>
      <c r="F5794" s="69"/>
      <c r="G5794" s="82"/>
      <c r="H5794" s="78"/>
      <c r="I5794" s="28">
        <f ca="1">SUMIF('IMPORTBFT (ID)'!$A$3:$A$5000,$G$4:$G$7322,'IMPORTBFT (ID)'!$B$3:$B$5000)</f>
        <v>0</v>
      </c>
      <c r="J5794" s="72"/>
      <c r="K5794" s="18" t="str">
        <f t="shared" ca="1" si="0"/>
        <v>-</v>
      </c>
      <c r="L5794" s="19" t="e">
        <f>IF(G5794=#REF!,#REF!,"FALSO")</f>
        <v>#REF!</v>
      </c>
      <c r="M5794" s="75"/>
      <c r="N5794" s="76"/>
    </row>
    <row r="5795" spans="1:14" ht="15">
      <c r="A5795" s="80"/>
      <c r="B5795" s="81"/>
      <c r="C5795" s="69"/>
      <c r="D5795" s="69"/>
      <c r="E5795" s="69"/>
      <c r="F5795" s="69"/>
      <c r="G5795" s="82"/>
      <c r="H5795" s="78"/>
      <c r="I5795" s="28">
        <f ca="1">SUMIF('IMPORTBFT (ID)'!$A$3:$A$5000,$G$4:$G$7322,'IMPORTBFT (ID)'!$B$3:$B$5000)</f>
        <v>0</v>
      </c>
      <c r="J5795" s="72"/>
      <c r="K5795" s="18" t="str">
        <f t="shared" ca="1" si="0"/>
        <v>-</v>
      </c>
      <c r="L5795" s="19" t="e">
        <f>IF(G5795=#REF!,#REF!,"FALSO")</f>
        <v>#REF!</v>
      </c>
      <c r="M5795" s="75"/>
      <c r="N5795" s="76"/>
    </row>
    <row r="5796" spans="1:14" ht="15">
      <c r="A5796" s="80"/>
      <c r="B5796" s="81"/>
      <c r="C5796" s="69"/>
      <c r="D5796" s="69"/>
      <c r="E5796" s="69"/>
      <c r="F5796" s="69"/>
      <c r="G5796" s="82"/>
      <c r="H5796" s="78"/>
      <c r="I5796" s="28">
        <f ca="1">SUMIF('IMPORTBFT (ID)'!$A$3:$A$5000,$G$4:$G$7322,'IMPORTBFT (ID)'!$B$3:$B$5000)</f>
        <v>0</v>
      </c>
      <c r="J5796" s="72"/>
      <c r="K5796" s="18" t="str">
        <f t="shared" ca="1" si="0"/>
        <v>-</v>
      </c>
      <c r="L5796" s="19" t="e">
        <f>IF(G5796=#REF!,#REF!,"FALSO")</f>
        <v>#REF!</v>
      </c>
      <c r="M5796" s="75"/>
      <c r="N5796" s="76"/>
    </row>
    <row r="5797" spans="1:14" ht="15">
      <c r="A5797" s="80"/>
      <c r="B5797" s="81"/>
      <c r="C5797" s="69"/>
      <c r="D5797" s="69"/>
      <c r="E5797" s="69"/>
      <c r="F5797" s="69"/>
      <c r="G5797" s="82"/>
      <c r="H5797" s="78"/>
      <c r="I5797" s="28">
        <f ca="1">SUMIF('IMPORTBFT (ID)'!$A$3:$A$5000,$G$4:$G$7322,'IMPORTBFT (ID)'!$B$3:$B$5000)</f>
        <v>0</v>
      </c>
      <c r="J5797" s="72"/>
      <c r="K5797" s="18" t="str">
        <f t="shared" ca="1" si="0"/>
        <v>-</v>
      </c>
      <c r="L5797" s="19" t="e">
        <f>IF(G5797=#REF!,#REF!,"FALSO")</f>
        <v>#REF!</v>
      </c>
      <c r="M5797" s="75"/>
      <c r="N5797" s="76"/>
    </row>
    <row r="5798" spans="1:14" ht="15">
      <c r="A5798" s="80"/>
      <c r="B5798" s="81"/>
      <c r="C5798" s="69"/>
      <c r="D5798" s="69"/>
      <c r="E5798" s="69"/>
      <c r="F5798" s="69"/>
      <c r="G5798" s="82"/>
      <c r="H5798" s="78"/>
      <c r="I5798" s="28">
        <f ca="1">SUMIF('IMPORTBFT (ID)'!$A$3:$A$5000,$G$4:$G$7322,'IMPORTBFT (ID)'!$B$3:$B$5000)</f>
        <v>0</v>
      </c>
      <c r="J5798" s="72"/>
      <c r="K5798" s="18" t="str">
        <f t="shared" ca="1" si="0"/>
        <v>-</v>
      </c>
      <c r="L5798" s="19" t="e">
        <f>IF(G5798=#REF!,#REF!,"FALSO")</f>
        <v>#REF!</v>
      </c>
      <c r="M5798" s="75"/>
      <c r="N5798" s="76"/>
    </row>
    <row r="5799" spans="1:14" ht="15">
      <c r="A5799" s="80"/>
      <c r="B5799" s="81"/>
      <c r="C5799" s="69"/>
      <c r="D5799" s="69"/>
      <c r="E5799" s="69"/>
      <c r="F5799" s="69"/>
      <c r="G5799" s="82"/>
      <c r="H5799" s="78"/>
      <c r="I5799" s="28">
        <f ca="1">SUMIF('IMPORTBFT (ID)'!$A$3:$A$5000,$G$4:$G$7322,'IMPORTBFT (ID)'!$B$3:$B$5000)</f>
        <v>0</v>
      </c>
      <c r="J5799" s="72"/>
      <c r="K5799" s="18" t="str">
        <f t="shared" ca="1" si="0"/>
        <v>-</v>
      </c>
      <c r="L5799" s="19" t="e">
        <f>IF(G5799=#REF!,#REF!,"FALSO")</f>
        <v>#REF!</v>
      </c>
      <c r="M5799" s="75"/>
      <c r="N5799" s="76"/>
    </row>
    <row r="5800" spans="1:14" ht="15">
      <c r="A5800" s="80"/>
      <c r="B5800" s="81"/>
      <c r="C5800" s="69"/>
      <c r="D5800" s="69"/>
      <c r="E5800" s="69"/>
      <c r="F5800" s="69"/>
      <c r="G5800" s="82"/>
      <c r="H5800" s="78"/>
      <c r="I5800" s="28">
        <f ca="1">SUMIF('IMPORTBFT (ID)'!$A$3:$A$5000,$G$4:$G$7322,'IMPORTBFT (ID)'!$B$3:$B$5000)</f>
        <v>0</v>
      </c>
      <c r="J5800" s="72"/>
      <c r="K5800" s="18" t="str">
        <f t="shared" ca="1" si="0"/>
        <v>-</v>
      </c>
      <c r="L5800" s="19" t="e">
        <f>IF(G5800=#REF!,#REF!,"FALSO")</f>
        <v>#REF!</v>
      </c>
      <c r="M5800" s="75"/>
      <c r="N5800" s="76"/>
    </row>
    <row r="5801" spans="1:14" ht="15">
      <c r="A5801" s="80"/>
      <c r="B5801" s="81"/>
      <c r="C5801" s="69"/>
      <c r="D5801" s="69"/>
      <c r="E5801" s="69"/>
      <c r="F5801" s="69"/>
      <c r="G5801" s="82"/>
      <c r="H5801" s="78"/>
      <c r="I5801" s="28">
        <f ca="1">SUMIF('IMPORTBFT (ID)'!$A$3:$A$5000,$G$4:$G$7322,'IMPORTBFT (ID)'!$B$3:$B$5000)</f>
        <v>0</v>
      </c>
      <c r="J5801" s="72"/>
      <c r="K5801" s="18" t="str">
        <f t="shared" ca="1" si="0"/>
        <v>-</v>
      </c>
      <c r="L5801" s="19" t="e">
        <f>IF(G5801=#REF!,#REF!,"FALSO")</f>
        <v>#REF!</v>
      </c>
      <c r="M5801" s="75"/>
      <c r="N5801" s="76"/>
    </row>
    <row r="5802" spans="1:14" ht="15">
      <c r="A5802" s="80"/>
      <c r="B5802" s="81"/>
      <c r="C5802" s="69"/>
      <c r="D5802" s="69"/>
      <c r="E5802" s="69"/>
      <c r="F5802" s="69"/>
      <c r="G5802" s="82"/>
      <c r="H5802" s="78"/>
      <c r="I5802" s="28">
        <f ca="1">SUMIF('IMPORTBFT (ID)'!$A$3:$A$5000,$G$4:$G$7322,'IMPORTBFT (ID)'!$B$3:$B$5000)</f>
        <v>0</v>
      </c>
      <c r="J5802" s="72"/>
      <c r="K5802" s="18" t="str">
        <f t="shared" ca="1" si="0"/>
        <v>-</v>
      </c>
      <c r="L5802" s="19" t="e">
        <f>IF(G5802=#REF!,#REF!,"FALSO")</f>
        <v>#REF!</v>
      </c>
      <c r="M5802" s="75"/>
      <c r="N5802" s="76"/>
    </row>
    <row r="5803" spans="1:14" ht="15">
      <c r="A5803" s="80"/>
      <c r="B5803" s="81"/>
      <c r="C5803" s="69"/>
      <c r="D5803" s="69"/>
      <c r="E5803" s="69"/>
      <c r="F5803" s="69"/>
      <c r="G5803" s="82"/>
      <c r="H5803" s="78"/>
      <c r="I5803" s="28">
        <f ca="1">SUMIF('IMPORTBFT (ID)'!$A$3:$A$5000,$G$4:$G$7322,'IMPORTBFT (ID)'!$B$3:$B$5000)</f>
        <v>0</v>
      </c>
      <c r="J5803" s="72"/>
      <c r="K5803" s="18" t="str">
        <f t="shared" ca="1" si="0"/>
        <v>-</v>
      </c>
      <c r="L5803" s="19" t="e">
        <f>IF(G5803=#REF!,#REF!,"FALSO")</f>
        <v>#REF!</v>
      </c>
      <c r="M5803" s="75"/>
      <c r="N5803" s="76"/>
    </row>
    <row r="5804" spans="1:14" ht="15">
      <c r="A5804" s="80"/>
      <c r="B5804" s="81"/>
      <c r="C5804" s="69"/>
      <c r="D5804" s="69"/>
      <c r="E5804" s="69"/>
      <c r="F5804" s="69"/>
      <c r="G5804" s="82"/>
      <c r="H5804" s="78"/>
      <c r="I5804" s="28">
        <f ca="1">SUMIF('IMPORTBFT (ID)'!$A$3:$A$5000,$G$4:$G$7322,'IMPORTBFT (ID)'!$B$3:$B$5000)</f>
        <v>0</v>
      </c>
      <c r="J5804" s="72"/>
      <c r="K5804" s="18" t="str">
        <f t="shared" ca="1" si="0"/>
        <v>-</v>
      </c>
      <c r="L5804" s="19" t="e">
        <f>IF(G5804=#REF!,#REF!,"FALSO")</f>
        <v>#REF!</v>
      </c>
      <c r="M5804" s="75"/>
      <c r="N5804" s="76"/>
    </row>
    <row r="5805" spans="1:14" ht="15">
      <c r="A5805" s="80"/>
      <c r="B5805" s="81"/>
      <c r="C5805" s="69"/>
      <c r="D5805" s="69"/>
      <c r="E5805" s="69"/>
      <c r="F5805" s="69"/>
      <c r="G5805" s="82"/>
      <c r="H5805" s="78"/>
      <c r="I5805" s="28">
        <f ca="1">SUMIF('IMPORTBFT (ID)'!$A$3:$A$5000,$G$4:$G$7322,'IMPORTBFT (ID)'!$B$3:$B$5000)</f>
        <v>0</v>
      </c>
      <c r="J5805" s="72"/>
      <c r="K5805" s="18" t="str">
        <f t="shared" ca="1" si="0"/>
        <v>-</v>
      </c>
      <c r="L5805" s="19" t="e">
        <f>IF(G5805=#REF!,#REF!,"FALSO")</f>
        <v>#REF!</v>
      </c>
      <c r="M5805" s="75"/>
      <c r="N5805" s="76"/>
    </row>
    <row r="5806" spans="1:14" ht="15">
      <c r="A5806" s="80"/>
      <c r="B5806" s="81"/>
      <c r="C5806" s="69"/>
      <c r="D5806" s="69"/>
      <c r="E5806" s="69"/>
      <c r="F5806" s="69"/>
      <c r="G5806" s="82"/>
      <c r="H5806" s="78"/>
      <c r="I5806" s="28">
        <f ca="1">SUMIF('IMPORTBFT (ID)'!$A$3:$A$5000,$G$4:$G$7322,'IMPORTBFT (ID)'!$B$3:$B$5000)</f>
        <v>0</v>
      </c>
      <c r="J5806" s="72"/>
      <c r="K5806" s="18" t="str">
        <f t="shared" ca="1" si="0"/>
        <v>-</v>
      </c>
      <c r="L5806" s="19" t="e">
        <f>IF(G5806=#REF!,#REF!,"FALSO")</f>
        <v>#REF!</v>
      </c>
      <c r="M5806" s="75"/>
      <c r="N5806" s="76"/>
    </row>
    <row r="5807" spans="1:14" ht="15">
      <c r="A5807" s="80"/>
      <c r="B5807" s="81"/>
      <c r="C5807" s="69"/>
      <c r="D5807" s="69"/>
      <c r="E5807" s="69"/>
      <c r="F5807" s="69"/>
      <c r="G5807" s="82"/>
      <c r="H5807" s="78"/>
      <c r="I5807" s="28">
        <f ca="1">SUMIF('IMPORTBFT (ID)'!$A$3:$A$5000,$G$4:$G$7322,'IMPORTBFT (ID)'!$B$3:$B$5000)</f>
        <v>0</v>
      </c>
      <c r="J5807" s="72"/>
      <c r="K5807" s="18" t="str">
        <f t="shared" ca="1" si="0"/>
        <v>-</v>
      </c>
      <c r="L5807" s="19" t="e">
        <f>IF(G5807=#REF!,#REF!,"FALSO")</f>
        <v>#REF!</v>
      </c>
      <c r="M5807" s="75"/>
      <c r="N5807" s="76"/>
    </row>
    <row r="5808" spans="1:14" ht="15">
      <c r="A5808" s="80"/>
      <c r="B5808" s="81"/>
      <c r="C5808" s="69"/>
      <c r="D5808" s="69"/>
      <c r="E5808" s="69"/>
      <c r="F5808" s="69"/>
      <c r="G5808" s="82"/>
      <c r="H5808" s="78"/>
      <c r="I5808" s="28">
        <f ca="1">SUMIF('IMPORTBFT (ID)'!$A$3:$A$5000,$G$4:$G$7322,'IMPORTBFT (ID)'!$B$3:$B$5000)</f>
        <v>0</v>
      </c>
      <c r="J5808" s="72"/>
      <c r="K5808" s="18" t="str">
        <f t="shared" ca="1" si="0"/>
        <v>-</v>
      </c>
      <c r="L5808" s="19" t="e">
        <f>IF(G5808=#REF!,#REF!,"FALSO")</f>
        <v>#REF!</v>
      </c>
      <c r="M5808" s="75"/>
      <c r="N5808" s="76"/>
    </row>
    <row r="5809" spans="1:14" ht="15">
      <c r="A5809" s="80"/>
      <c r="B5809" s="81"/>
      <c r="C5809" s="69"/>
      <c r="D5809" s="69"/>
      <c r="E5809" s="69"/>
      <c r="F5809" s="69"/>
      <c r="G5809" s="82"/>
      <c r="H5809" s="78"/>
      <c r="I5809" s="28">
        <f ca="1">SUMIF('IMPORTBFT (ID)'!$A$3:$A$5000,$G$4:$G$7322,'IMPORTBFT (ID)'!$B$3:$B$5000)</f>
        <v>0</v>
      </c>
      <c r="J5809" s="72"/>
      <c r="K5809" s="18" t="str">
        <f t="shared" ca="1" si="0"/>
        <v>-</v>
      </c>
      <c r="L5809" s="19" t="e">
        <f>IF(G5809=#REF!,#REF!,"FALSO")</f>
        <v>#REF!</v>
      </c>
      <c r="M5809" s="75"/>
      <c r="N5809" s="76"/>
    </row>
    <row r="5810" spans="1:14" ht="15">
      <c r="A5810" s="80"/>
      <c r="B5810" s="81"/>
      <c r="C5810" s="69"/>
      <c r="D5810" s="69"/>
      <c r="E5810" s="69"/>
      <c r="F5810" s="69"/>
      <c r="G5810" s="82"/>
      <c r="H5810" s="78"/>
      <c r="I5810" s="28">
        <f ca="1">SUMIF('IMPORTBFT (ID)'!$A$3:$A$5000,$G$4:$G$7322,'IMPORTBFT (ID)'!$B$3:$B$5000)</f>
        <v>0</v>
      </c>
      <c r="J5810" s="72"/>
      <c r="K5810" s="18" t="str">
        <f t="shared" ca="1" si="0"/>
        <v>-</v>
      </c>
      <c r="L5810" s="19" t="e">
        <f>IF(G5810=#REF!,#REF!,"FALSO")</f>
        <v>#REF!</v>
      </c>
      <c r="M5810" s="75"/>
      <c r="N5810" s="76"/>
    </row>
    <row r="5811" spans="1:14" ht="15">
      <c r="A5811" s="80"/>
      <c r="B5811" s="81"/>
      <c r="C5811" s="69"/>
      <c r="D5811" s="69"/>
      <c r="E5811" s="69"/>
      <c r="F5811" s="69"/>
      <c r="G5811" s="82"/>
      <c r="H5811" s="78"/>
      <c r="I5811" s="28">
        <f ca="1">SUMIF('IMPORTBFT (ID)'!$A$3:$A$5000,$G$4:$G$7322,'IMPORTBFT (ID)'!$B$3:$B$5000)</f>
        <v>0</v>
      </c>
      <c r="J5811" s="72"/>
      <c r="K5811" s="18" t="str">
        <f t="shared" ca="1" si="0"/>
        <v>-</v>
      </c>
      <c r="L5811" s="19" t="e">
        <f>IF(G5811=#REF!,#REF!,"FALSO")</f>
        <v>#REF!</v>
      </c>
      <c r="M5811" s="75"/>
      <c r="N5811" s="76"/>
    </row>
    <row r="5812" spans="1:14" ht="15">
      <c r="A5812" s="80"/>
      <c r="B5812" s="81"/>
      <c r="C5812" s="69"/>
      <c r="D5812" s="69"/>
      <c r="E5812" s="69"/>
      <c r="F5812" s="69"/>
      <c r="G5812" s="82"/>
      <c r="H5812" s="78"/>
      <c r="I5812" s="28">
        <f ca="1">SUMIF('IMPORTBFT (ID)'!$A$3:$A$5000,$G$4:$G$7322,'IMPORTBFT (ID)'!$B$3:$B$5000)</f>
        <v>0</v>
      </c>
      <c r="J5812" s="72"/>
      <c r="K5812" s="18" t="str">
        <f t="shared" ca="1" si="0"/>
        <v>-</v>
      </c>
      <c r="L5812" s="19" t="e">
        <f>IF(G5812=#REF!,#REF!,"FALSO")</f>
        <v>#REF!</v>
      </c>
      <c r="M5812" s="75"/>
      <c r="N5812" s="76"/>
    </row>
    <row r="5813" spans="1:14" ht="15">
      <c r="A5813" s="80"/>
      <c r="B5813" s="81"/>
      <c r="C5813" s="69"/>
      <c r="D5813" s="69"/>
      <c r="E5813" s="69"/>
      <c r="F5813" s="69"/>
      <c r="G5813" s="82"/>
      <c r="H5813" s="78"/>
      <c r="I5813" s="28">
        <f ca="1">SUMIF('IMPORTBFT (ID)'!$A$3:$A$5000,$G$4:$G$7322,'IMPORTBFT (ID)'!$B$3:$B$5000)</f>
        <v>0</v>
      </c>
      <c r="J5813" s="72"/>
      <c r="K5813" s="18" t="str">
        <f t="shared" ca="1" si="0"/>
        <v>-</v>
      </c>
      <c r="L5813" s="19" t="e">
        <f>IF(G5813=#REF!,#REF!,"FALSO")</f>
        <v>#REF!</v>
      </c>
      <c r="M5813" s="75"/>
      <c r="N5813" s="76"/>
    </row>
    <row r="5814" spans="1:14" ht="15">
      <c r="A5814" s="80"/>
      <c r="B5814" s="81"/>
      <c r="C5814" s="69"/>
      <c r="D5814" s="69"/>
      <c r="E5814" s="69"/>
      <c r="F5814" s="69"/>
      <c r="G5814" s="82"/>
      <c r="H5814" s="78"/>
      <c r="I5814" s="28">
        <f ca="1">SUMIF('IMPORTBFT (ID)'!$A$3:$A$5000,$G$4:$G$7322,'IMPORTBFT (ID)'!$B$3:$B$5000)</f>
        <v>0</v>
      </c>
      <c r="J5814" s="72"/>
      <c r="K5814" s="18" t="str">
        <f t="shared" ca="1" si="0"/>
        <v>-</v>
      </c>
      <c r="L5814" s="19" t="e">
        <f>IF(G5814=#REF!,#REF!,"FALSO")</f>
        <v>#REF!</v>
      </c>
      <c r="M5814" s="75"/>
      <c r="N5814" s="76"/>
    </row>
    <row r="5815" spans="1:14" ht="15">
      <c r="A5815" s="80"/>
      <c r="B5815" s="81"/>
      <c r="C5815" s="69"/>
      <c r="D5815" s="69"/>
      <c r="E5815" s="69"/>
      <c r="F5815" s="69"/>
      <c r="G5815" s="82"/>
      <c r="H5815" s="78"/>
      <c r="I5815" s="28">
        <f ca="1">SUMIF('IMPORTBFT (ID)'!$A$3:$A$5000,$G$4:$G$7322,'IMPORTBFT (ID)'!$B$3:$B$5000)</f>
        <v>0</v>
      </c>
      <c r="J5815" s="72"/>
      <c r="K5815" s="18" t="str">
        <f t="shared" ca="1" si="0"/>
        <v>-</v>
      </c>
      <c r="L5815" s="19" t="e">
        <f>IF(G5815=#REF!,#REF!,"FALSO")</f>
        <v>#REF!</v>
      </c>
      <c r="M5815" s="75"/>
      <c r="N5815" s="76"/>
    </row>
    <row r="5816" spans="1:14" ht="15">
      <c r="A5816" s="80"/>
      <c r="B5816" s="81"/>
      <c r="C5816" s="69"/>
      <c r="D5816" s="69"/>
      <c r="E5816" s="69"/>
      <c r="F5816" s="69"/>
      <c r="G5816" s="82"/>
      <c r="H5816" s="78"/>
      <c r="I5816" s="28">
        <f ca="1">SUMIF('IMPORTBFT (ID)'!$A$3:$A$5000,$G$4:$G$7322,'IMPORTBFT (ID)'!$B$3:$B$5000)</f>
        <v>0</v>
      </c>
      <c r="J5816" s="72"/>
      <c r="K5816" s="18" t="str">
        <f t="shared" ca="1" si="0"/>
        <v>-</v>
      </c>
      <c r="L5816" s="19" t="e">
        <f>IF(G5816=#REF!,#REF!,"FALSO")</f>
        <v>#REF!</v>
      </c>
      <c r="M5816" s="75"/>
      <c r="N5816" s="76"/>
    </row>
    <row r="5817" spans="1:14" ht="15">
      <c r="A5817" s="80"/>
      <c r="B5817" s="81"/>
      <c r="C5817" s="69"/>
      <c r="D5817" s="69"/>
      <c r="E5817" s="69"/>
      <c r="F5817" s="69"/>
      <c r="G5817" s="82"/>
      <c r="H5817" s="78"/>
      <c r="I5817" s="28">
        <f ca="1">SUMIF('IMPORTBFT (ID)'!$A$3:$A$5000,$G$4:$G$7322,'IMPORTBFT (ID)'!$B$3:$B$5000)</f>
        <v>0</v>
      </c>
      <c r="J5817" s="72"/>
      <c r="K5817" s="18" t="str">
        <f t="shared" ca="1" si="0"/>
        <v>-</v>
      </c>
      <c r="L5817" s="19" t="e">
        <f>IF(G5817=#REF!,#REF!,"FALSO")</f>
        <v>#REF!</v>
      </c>
      <c r="M5817" s="75"/>
      <c r="N5817" s="76"/>
    </row>
    <row r="5818" spans="1:14" ht="15">
      <c r="A5818" s="80"/>
      <c r="B5818" s="81"/>
      <c r="C5818" s="69"/>
      <c r="D5818" s="69"/>
      <c r="E5818" s="69"/>
      <c r="F5818" s="69"/>
      <c r="G5818" s="82"/>
      <c r="H5818" s="78"/>
      <c r="I5818" s="28">
        <f ca="1">SUMIF('IMPORTBFT (ID)'!$A$3:$A$5000,$G$4:$G$7322,'IMPORTBFT (ID)'!$B$3:$B$5000)</f>
        <v>0</v>
      </c>
      <c r="J5818" s="72"/>
      <c r="K5818" s="18" t="str">
        <f t="shared" ca="1" si="0"/>
        <v>-</v>
      </c>
      <c r="L5818" s="19" t="e">
        <f>IF(G5818=#REF!,#REF!,"FALSO")</f>
        <v>#REF!</v>
      </c>
      <c r="M5818" s="75"/>
      <c r="N5818" s="76"/>
    </row>
    <row r="5819" spans="1:14" ht="15">
      <c r="A5819" s="80"/>
      <c r="B5819" s="81"/>
      <c r="C5819" s="69"/>
      <c r="D5819" s="69"/>
      <c r="E5819" s="69"/>
      <c r="F5819" s="69"/>
      <c r="G5819" s="82"/>
      <c r="H5819" s="78"/>
      <c r="I5819" s="28">
        <f ca="1">SUMIF('IMPORTBFT (ID)'!$A$3:$A$5000,$G$4:$G$7322,'IMPORTBFT (ID)'!$B$3:$B$5000)</f>
        <v>0</v>
      </c>
      <c r="J5819" s="72"/>
      <c r="K5819" s="18" t="str">
        <f t="shared" ca="1" si="0"/>
        <v>-</v>
      </c>
      <c r="L5819" s="19" t="e">
        <f>IF(G5819=#REF!,#REF!,"FALSO")</f>
        <v>#REF!</v>
      </c>
      <c r="M5819" s="75"/>
      <c r="N5819" s="76"/>
    </row>
    <row r="5820" spans="1:14" ht="15">
      <c r="A5820" s="80"/>
      <c r="B5820" s="81"/>
      <c r="C5820" s="69"/>
      <c r="D5820" s="69"/>
      <c r="E5820" s="69"/>
      <c r="F5820" s="69"/>
      <c r="G5820" s="82"/>
      <c r="H5820" s="78"/>
      <c r="I5820" s="28">
        <f ca="1">SUMIF('IMPORTBFT (ID)'!$A$3:$A$5000,$G$4:$G$7322,'IMPORTBFT (ID)'!$B$3:$B$5000)</f>
        <v>0</v>
      </c>
      <c r="J5820" s="72"/>
      <c r="K5820" s="18" t="str">
        <f t="shared" ca="1" si="0"/>
        <v>-</v>
      </c>
      <c r="L5820" s="19" t="e">
        <f>IF(G5820=#REF!,#REF!,"FALSO")</f>
        <v>#REF!</v>
      </c>
      <c r="M5820" s="75"/>
      <c r="N5820" s="76"/>
    </row>
    <row r="5821" spans="1:14" ht="15">
      <c r="A5821" s="80"/>
      <c r="B5821" s="81"/>
      <c r="C5821" s="69"/>
      <c r="D5821" s="69"/>
      <c r="E5821" s="69"/>
      <c r="F5821" s="69"/>
      <c r="G5821" s="82"/>
      <c r="H5821" s="78"/>
      <c r="I5821" s="28">
        <f ca="1">SUMIF('IMPORTBFT (ID)'!$A$3:$A$5000,$G$4:$G$7322,'IMPORTBFT (ID)'!$B$3:$B$5000)</f>
        <v>0</v>
      </c>
      <c r="J5821" s="72"/>
      <c r="K5821" s="18" t="str">
        <f t="shared" ca="1" si="0"/>
        <v>-</v>
      </c>
      <c r="L5821" s="19" t="e">
        <f>IF(G5821=#REF!,#REF!,"FALSO")</f>
        <v>#REF!</v>
      </c>
      <c r="M5821" s="75"/>
      <c r="N5821" s="76"/>
    </row>
    <row r="5822" spans="1:14" ht="15">
      <c r="A5822" s="80"/>
      <c r="B5822" s="81"/>
      <c r="C5822" s="69"/>
      <c r="D5822" s="69"/>
      <c r="E5822" s="69"/>
      <c r="F5822" s="69"/>
      <c r="G5822" s="82"/>
      <c r="H5822" s="78"/>
      <c r="I5822" s="28">
        <f ca="1">SUMIF('IMPORTBFT (ID)'!$A$3:$A$5000,$G$4:$G$7322,'IMPORTBFT (ID)'!$B$3:$B$5000)</f>
        <v>0</v>
      </c>
      <c r="J5822" s="72"/>
      <c r="K5822" s="18" t="str">
        <f t="shared" ca="1" si="0"/>
        <v>-</v>
      </c>
      <c r="L5822" s="19" t="e">
        <f>IF(G5822=#REF!,#REF!,"FALSO")</f>
        <v>#REF!</v>
      </c>
      <c r="M5822" s="75"/>
      <c r="N5822" s="76"/>
    </row>
    <row r="5823" spans="1:14" ht="15">
      <c r="A5823" s="80"/>
      <c r="B5823" s="81"/>
      <c r="C5823" s="69"/>
      <c r="D5823" s="69"/>
      <c r="E5823" s="69"/>
      <c r="F5823" s="69"/>
      <c r="G5823" s="82"/>
      <c r="H5823" s="78"/>
      <c r="I5823" s="28">
        <f ca="1">SUMIF('IMPORTBFT (ID)'!$A$3:$A$5000,$G$4:$G$7322,'IMPORTBFT (ID)'!$B$3:$B$5000)</f>
        <v>0</v>
      </c>
      <c r="J5823" s="72"/>
      <c r="K5823" s="18" t="str">
        <f t="shared" ca="1" si="0"/>
        <v>-</v>
      </c>
      <c r="L5823" s="19" t="e">
        <f>IF(G5823=#REF!,#REF!,"FALSO")</f>
        <v>#REF!</v>
      </c>
      <c r="M5823" s="75"/>
      <c r="N5823" s="76"/>
    </row>
    <row r="5824" spans="1:14" ht="15">
      <c r="A5824" s="80"/>
      <c r="B5824" s="81"/>
      <c r="C5824" s="69"/>
      <c r="D5824" s="69"/>
      <c r="E5824" s="69"/>
      <c r="F5824" s="69"/>
      <c r="G5824" s="82"/>
      <c r="H5824" s="78"/>
      <c r="I5824" s="28">
        <f ca="1">SUMIF('IMPORTBFT (ID)'!$A$3:$A$5000,$G$4:$G$7322,'IMPORTBFT (ID)'!$B$3:$B$5000)</f>
        <v>0</v>
      </c>
      <c r="J5824" s="72"/>
      <c r="K5824" s="18" t="str">
        <f t="shared" ca="1" si="0"/>
        <v>-</v>
      </c>
      <c r="L5824" s="19" t="e">
        <f>IF(G5824=#REF!,#REF!,"FALSO")</f>
        <v>#REF!</v>
      </c>
      <c r="M5824" s="75"/>
      <c r="N5824" s="76"/>
    </row>
    <row r="5825" spans="1:14" ht="15">
      <c r="A5825" s="80"/>
      <c r="B5825" s="81"/>
      <c r="C5825" s="69"/>
      <c r="D5825" s="69"/>
      <c r="E5825" s="69"/>
      <c r="F5825" s="69"/>
      <c r="G5825" s="82"/>
      <c r="H5825" s="78"/>
      <c r="I5825" s="28">
        <f ca="1">SUMIF('IMPORTBFT (ID)'!$A$3:$A$5000,$G$4:$G$7322,'IMPORTBFT (ID)'!$B$3:$B$5000)</f>
        <v>0</v>
      </c>
      <c r="J5825" s="72"/>
      <c r="K5825" s="18" t="str">
        <f t="shared" ca="1" si="0"/>
        <v>-</v>
      </c>
      <c r="L5825" s="19" t="e">
        <f>IF(G5825=#REF!,#REF!,"FALSO")</f>
        <v>#REF!</v>
      </c>
      <c r="M5825" s="75"/>
      <c r="N5825" s="76"/>
    </row>
    <row r="5826" spans="1:14" ht="15">
      <c r="A5826" s="80"/>
      <c r="B5826" s="81"/>
      <c r="C5826" s="69"/>
      <c r="D5826" s="69"/>
      <c r="E5826" s="69"/>
      <c r="F5826" s="69"/>
      <c r="G5826" s="82"/>
      <c r="H5826" s="78"/>
      <c r="I5826" s="28">
        <f ca="1">SUMIF('IMPORTBFT (ID)'!$A$3:$A$5000,$G$4:$G$7322,'IMPORTBFT (ID)'!$B$3:$B$5000)</f>
        <v>0</v>
      </c>
      <c r="J5826" s="72"/>
      <c r="K5826" s="18" t="str">
        <f t="shared" ca="1" si="0"/>
        <v>-</v>
      </c>
      <c r="L5826" s="19" t="e">
        <f>IF(G5826=#REF!,#REF!,"FALSO")</f>
        <v>#REF!</v>
      </c>
      <c r="M5826" s="75"/>
      <c r="N5826" s="76"/>
    </row>
    <row r="5827" spans="1:14" ht="15">
      <c r="A5827" s="80"/>
      <c r="B5827" s="81"/>
      <c r="C5827" s="69"/>
      <c r="D5827" s="69"/>
      <c r="E5827" s="69"/>
      <c r="F5827" s="69"/>
      <c r="G5827" s="82"/>
      <c r="H5827" s="78"/>
      <c r="I5827" s="28">
        <f ca="1">SUMIF('IMPORTBFT (ID)'!$A$3:$A$5000,$G$4:$G$7322,'IMPORTBFT (ID)'!$B$3:$B$5000)</f>
        <v>0</v>
      </c>
      <c r="J5827" s="72"/>
      <c r="K5827" s="18" t="str">
        <f t="shared" ca="1" si="0"/>
        <v>-</v>
      </c>
      <c r="L5827" s="19" t="e">
        <f>IF(G5827=#REF!,#REF!,"FALSO")</f>
        <v>#REF!</v>
      </c>
      <c r="M5827" s="75"/>
      <c r="N5827" s="76"/>
    </row>
    <row r="5828" spans="1:14" ht="15">
      <c r="A5828" s="80"/>
      <c r="B5828" s="81"/>
      <c r="C5828" s="69"/>
      <c r="D5828" s="69"/>
      <c r="E5828" s="69"/>
      <c r="F5828" s="69"/>
      <c r="G5828" s="82"/>
      <c r="H5828" s="78"/>
      <c r="I5828" s="28">
        <f ca="1">SUMIF('IMPORTBFT (ID)'!$A$3:$A$5000,$G$4:$G$7322,'IMPORTBFT (ID)'!$B$3:$B$5000)</f>
        <v>0</v>
      </c>
      <c r="J5828" s="72"/>
      <c r="K5828" s="18" t="str">
        <f t="shared" ca="1" si="0"/>
        <v>-</v>
      </c>
      <c r="L5828" s="19" t="e">
        <f>IF(G5828=#REF!,#REF!,"FALSO")</f>
        <v>#REF!</v>
      </c>
      <c r="M5828" s="75"/>
      <c r="N5828" s="76"/>
    </row>
    <row r="5829" spans="1:14" ht="15">
      <c r="A5829" s="80"/>
      <c r="B5829" s="81"/>
      <c r="C5829" s="69"/>
      <c r="D5829" s="69"/>
      <c r="E5829" s="69"/>
      <c r="F5829" s="69"/>
      <c r="G5829" s="82"/>
      <c r="H5829" s="78"/>
      <c r="I5829" s="28">
        <f ca="1">SUMIF('IMPORTBFT (ID)'!$A$3:$A$5000,$G$4:$G$7322,'IMPORTBFT (ID)'!$B$3:$B$5000)</f>
        <v>0</v>
      </c>
      <c r="J5829" s="72"/>
      <c r="K5829" s="18" t="str">
        <f t="shared" ca="1" si="0"/>
        <v>-</v>
      </c>
      <c r="L5829" s="19" t="e">
        <f>IF(G5829=#REF!,#REF!,"FALSO")</f>
        <v>#REF!</v>
      </c>
      <c r="M5829" s="75"/>
      <c r="N5829" s="76"/>
    </row>
    <row r="5830" spans="1:14" ht="15">
      <c r="A5830" s="80"/>
      <c r="B5830" s="81"/>
      <c r="C5830" s="69"/>
      <c r="D5830" s="69"/>
      <c r="E5830" s="69"/>
      <c r="F5830" s="69"/>
      <c r="G5830" s="82"/>
      <c r="H5830" s="78"/>
      <c r="I5830" s="28">
        <f ca="1">SUMIF('IMPORTBFT (ID)'!$A$3:$A$5000,$G$4:$G$7322,'IMPORTBFT (ID)'!$B$3:$B$5000)</f>
        <v>0</v>
      </c>
      <c r="J5830" s="72"/>
      <c r="K5830" s="18" t="str">
        <f t="shared" ca="1" si="0"/>
        <v>-</v>
      </c>
      <c r="L5830" s="19" t="e">
        <f>IF(G5830=#REF!,#REF!,"FALSO")</f>
        <v>#REF!</v>
      </c>
      <c r="M5830" s="75"/>
      <c r="N5830" s="76"/>
    </row>
    <row r="5831" spans="1:14" ht="15">
      <c r="A5831" s="80"/>
      <c r="B5831" s="81"/>
      <c r="C5831" s="69"/>
      <c r="D5831" s="69"/>
      <c r="E5831" s="69"/>
      <c r="F5831" s="69"/>
      <c r="G5831" s="82"/>
      <c r="H5831" s="78"/>
      <c r="I5831" s="28">
        <f ca="1">SUMIF('IMPORTBFT (ID)'!$A$3:$A$5000,$G$4:$G$7322,'IMPORTBFT (ID)'!$B$3:$B$5000)</f>
        <v>0</v>
      </c>
      <c r="J5831" s="72"/>
      <c r="K5831" s="18" t="str">
        <f t="shared" ca="1" si="0"/>
        <v>-</v>
      </c>
      <c r="L5831" s="19" t="e">
        <f>IF(G5831=#REF!,#REF!,"FALSO")</f>
        <v>#REF!</v>
      </c>
      <c r="M5831" s="75"/>
      <c r="N5831" s="76"/>
    </row>
    <row r="5832" spans="1:14" ht="15">
      <c r="A5832" s="80"/>
      <c r="B5832" s="81"/>
      <c r="C5832" s="69"/>
      <c r="D5832" s="69"/>
      <c r="E5832" s="69"/>
      <c r="F5832" s="69"/>
      <c r="G5832" s="82"/>
      <c r="H5832" s="78"/>
      <c r="I5832" s="28">
        <f ca="1">SUMIF('IMPORTBFT (ID)'!$A$3:$A$5000,$G$4:$G$7322,'IMPORTBFT (ID)'!$B$3:$B$5000)</f>
        <v>0</v>
      </c>
      <c r="J5832" s="72"/>
      <c r="K5832" s="18" t="str">
        <f t="shared" ca="1" si="0"/>
        <v>-</v>
      </c>
      <c r="L5832" s="19" t="e">
        <f>IF(G5832=#REF!,#REF!,"FALSO")</f>
        <v>#REF!</v>
      </c>
      <c r="M5832" s="75"/>
      <c r="N5832" s="76"/>
    </row>
    <row r="5833" spans="1:14" ht="15">
      <c r="A5833" s="80"/>
      <c r="B5833" s="81"/>
      <c r="C5833" s="69"/>
      <c r="D5833" s="69"/>
      <c r="E5833" s="69"/>
      <c r="F5833" s="69"/>
      <c r="G5833" s="82"/>
      <c r="H5833" s="78"/>
      <c r="I5833" s="28">
        <f ca="1">SUMIF('IMPORTBFT (ID)'!$A$3:$A$5000,$G$4:$G$7322,'IMPORTBFT (ID)'!$B$3:$B$5000)</f>
        <v>0</v>
      </c>
      <c r="J5833" s="72"/>
      <c r="K5833" s="18" t="str">
        <f t="shared" ca="1" si="0"/>
        <v>-</v>
      </c>
      <c r="L5833" s="19" t="e">
        <f>IF(G5833=#REF!,#REF!,"FALSO")</f>
        <v>#REF!</v>
      </c>
      <c r="M5833" s="75"/>
      <c r="N5833" s="76"/>
    </row>
    <row r="5834" spans="1:14" ht="15">
      <c r="A5834" s="80"/>
      <c r="B5834" s="81"/>
      <c r="C5834" s="69"/>
      <c r="D5834" s="69"/>
      <c r="E5834" s="69"/>
      <c r="F5834" s="69"/>
      <c r="G5834" s="82"/>
      <c r="H5834" s="78"/>
      <c r="I5834" s="28">
        <f ca="1">SUMIF('IMPORTBFT (ID)'!$A$3:$A$5000,$G$4:$G$7322,'IMPORTBFT (ID)'!$B$3:$B$5000)</f>
        <v>0</v>
      </c>
      <c r="J5834" s="72"/>
      <c r="K5834" s="18" t="str">
        <f t="shared" ca="1" si="0"/>
        <v>-</v>
      </c>
      <c r="L5834" s="19" t="e">
        <f>IF(G5834=#REF!,#REF!,"FALSO")</f>
        <v>#REF!</v>
      </c>
      <c r="M5834" s="75"/>
      <c r="N5834" s="76"/>
    </row>
    <row r="5835" spans="1:14" ht="15">
      <c r="A5835" s="80"/>
      <c r="B5835" s="81"/>
      <c r="C5835" s="69"/>
      <c r="D5835" s="69"/>
      <c r="E5835" s="69"/>
      <c r="F5835" s="69"/>
      <c r="G5835" s="82"/>
      <c r="H5835" s="78"/>
      <c r="I5835" s="28">
        <f ca="1">SUMIF('IMPORTBFT (ID)'!$A$3:$A$5000,$G$4:$G$7322,'IMPORTBFT (ID)'!$B$3:$B$5000)</f>
        <v>0</v>
      </c>
      <c r="J5835" s="72"/>
      <c r="K5835" s="18" t="str">
        <f t="shared" ca="1" si="0"/>
        <v>-</v>
      </c>
      <c r="L5835" s="19" t="e">
        <f>IF(G5835=#REF!,#REF!,"FALSO")</f>
        <v>#REF!</v>
      </c>
      <c r="M5835" s="75"/>
      <c r="N5835" s="76"/>
    </row>
    <row r="5836" spans="1:14" ht="15">
      <c r="A5836" s="80"/>
      <c r="B5836" s="81"/>
      <c r="C5836" s="69"/>
      <c r="D5836" s="69"/>
      <c r="E5836" s="69"/>
      <c r="F5836" s="69"/>
      <c r="G5836" s="82"/>
      <c r="H5836" s="78"/>
      <c r="I5836" s="28">
        <f ca="1">SUMIF('IMPORTBFT (ID)'!$A$3:$A$5000,$G$4:$G$7322,'IMPORTBFT (ID)'!$B$3:$B$5000)</f>
        <v>0</v>
      </c>
      <c r="J5836" s="72"/>
      <c r="K5836" s="18" t="str">
        <f t="shared" ca="1" si="0"/>
        <v>-</v>
      </c>
      <c r="L5836" s="19" t="e">
        <f>IF(G5836=#REF!,#REF!,"FALSO")</f>
        <v>#REF!</v>
      </c>
      <c r="M5836" s="75"/>
      <c r="N5836" s="76"/>
    </row>
    <row r="5837" spans="1:14" ht="15">
      <c r="A5837" s="80"/>
      <c r="B5837" s="81"/>
      <c r="C5837" s="69"/>
      <c r="D5837" s="69"/>
      <c r="E5837" s="69"/>
      <c r="F5837" s="69"/>
      <c r="G5837" s="82"/>
      <c r="H5837" s="78"/>
      <c r="I5837" s="28">
        <f ca="1">SUMIF('IMPORTBFT (ID)'!$A$3:$A$5000,$G$4:$G$7322,'IMPORTBFT (ID)'!$B$3:$B$5000)</f>
        <v>0</v>
      </c>
      <c r="J5837" s="72"/>
      <c r="K5837" s="18" t="str">
        <f t="shared" ca="1" si="0"/>
        <v>-</v>
      </c>
      <c r="L5837" s="19" t="e">
        <f>IF(G5837=#REF!,#REF!,"FALSO")</f>
        <v>#REF!</v>
      </c>
      <c r="M5837" s="75"/>
      <c r="N5837" s="76"/>
    </row>
    <row r="5838" spans="1:14" ht="15">
      <c r="A5838" s="80"/>
      <c r="B5838" s="81"/>
      <c r="C5838" s="69"/>
      <c r="D5838" s="69"/>
      <c r="E5838" s="69"/>
      <c r="F5838" s="69"/>
      <c r="G5838" s="82"/>
      <c r="H5838" s="78"/>
      <c r="I5838" s="28">
        <f ca="1">SUMIF('IMPORTBFT (ID)'!$A$3:$A$5000,$G$4:$G$7322,'IMPORTBFT (ID)'!$B$3:$B$5000)</f>
        <v>0</v>
      </c>
      <c r="J5838" s="72"/>
      <c r="K5838" s="18" t="str">
        <f t="shared" ca="1" si="0"/>
        <v>-</v>
      </c>
      <c r="L5838" s="19" t="e">
        <f>IF(G5838=#REF!,#REF!,"FALSO")</f>
        <v>#REF!</v>
      </c>
      <c r="M5838" s="75"/>
      <c r="N5838" s="76"/>
    </row>
    <row r="5839" spans="1:14" ht="15">
      <c r="A5839" s="80"/>
      <c r="B5839" s="81"/>
      <c r="C5839" s="69"/>
      <c r="D5839" s="69"/>
      <c r="E5839" s="69"/>
      <c r="F5839" s="69"/>
      <c r="G5839" s="82"/>
      <c r="H5839" s="78"/>
      <c r="I5839" s="28">
        <f ca="1">SUMIF('IMPORTBFT (ID)'!$A$3:$A$5000,$G$4:$G$7322,'IMPORTBFT (ID)'!$B$3:$B$5000)</f>
        <v>0</v>
      </c>
      <c r="J5839" s="72"/>
      <c r="K5839" s="18" t="str">
        <f t="shared" ca="1" si="0"/>
        <v>-</v>
      </c>
      <c r="L5839" s="19" t="e">
        <f>IF(G5839=#REF!,#REF!,"FALSO")</f>
        <v>#REF!</v>
      </c>
      <c r="M5839" s="75"/>
      <c r="N5839" s="76"/>
    </row>
    <row r="5840" spans="1:14" ht="15">
      <c r="A5840" s="80"/>
      <c r="B5840" s="81"/>
      <c r="C5840" s="69"/>
      <c r="D5840" s="69"/>
      <c r="E5840" s="69"/>
      <c r="F5840" s="69"/>
      <c r="G5840" s="82"/>
      <c r="H5840" s="78"/>
      <c r="I5840" s="28">
        <f ca="1">SUMIF('IMPORTBFT (ID)'!$A$3:$A$5000,$G$4:$G$7322,'IMPORTBFT (ID)'!$B$3:$B$5000)</f>
        <v>0</v>
      </c>
      <c r="J5840" s="72"/>
      <c r="K5840" s="18" t="str">
        <f t="shared" ca="1" si="0"/>
        <v>-</v>
      </c>
      <c r="L5840" s="19" t="e">
        <f>IF(G5840=#REF!,#REF!,"FALSO")</f>
        <v>#REF!</v>
      </c>
      <c r="M5840" s="75"/>
      <c r="N5840" s="76"/>
    </row>
    <row r="5841" spans="1:14" ht="15">
      <c r="A5841" s="80"/>
      <c r="B5841" s="81"/>
      <c r="C5841" s="69"/>
      <c r="D5841" s="69"/>
      <c r="E5841" s="69"/>
      <c r="F5841" s="69"/>
      <c r="G5841" s="82"/>
      <c r="H5841" s="78"/>
      <c r="I5841" s="28">
        <f ca="1">SUMIF('IMPORTBFT (ID)'!$A$3:$A$5000,$G$4:$G$7322,'IMPORTBFT (ID)'!$B$3:$B$5000)</f>
        <v>0</v>
      </c>
      <c r="J5841" s="72"/>
      <c r="K5841" s="18" t="str">
        <f t="shared" ca="1" si="0"/>
        <v>-</v>
      </c>
      <c r="L5841" s="19" t="e">
        <f>IF(G5841=#REF!,#REF!,"FALSO")</f>
        <v>#REF!</v>
      </c>
      <c r="M5841" s="75"/>
      <c r="N5841" s="76"/>
    </row>
    <row r="5842" spans="1:14" ht="15">
      <c r="A5842" s="80"/>
      <c r="B5842" s="81"/>
      <c r="C5842" s="69"/>
      <c r="D5842" s="69"/>
      <c r="E5842" s="69"/>
      <c r="F5842" s="69"/>
      <c r="G5842" s="82"/>
      <c r="H5842" s="78"/>
      <c r="I5842" s="28">
        <f ca="1">SUMIF('IMPORTBFT (ID)'!$A$3:$A$5000,$G$4:$G$7322,'IMPORTBFT (ID)'!$B$3:$B$5000)</f>
        <v>0</v>
      </c>
      <c r="J5842" s="72"/>
      <c r="K5842" s="18" t="str">
        <f t="shared" ca="1" si="0"/>
        <v>-</v>
      </c>
      <c r="L5842" s="19" t="e">
        <f>IF(G5842=#REF!,#REF!,"FALSO")</f>
        <v>#REF!</v>
      </c>
      <c r="M5842" s="75"/>
      <c r="N5842" s="76"/>
    </row>
    <row r="5843" spans="1:14" ht="15">
      <c r="A5843" s="80"/>
      <c r="B5843" s="81"/>
      <c r="C5843" s="69"/>
      <c r="D5843" s="69"/>
      <c r="E5843" s="69"/>
      <c r="F5843" s="69"/>
      <c r="G5843" s="82"/>
      <c r="H5843" s="78"/>
      <c r="I5843" s="28">
        <f ca="1">SUMIF('IMPORTBFT (ID)'!$A$3:$A$5000,$G$4:$G$7322,'IMPORTBFT (ID)'!$B$3:$B$5000)</f>
        <v>0</v>
      </c>
      <c r="J5843" s="72"/>
      <c r="K5843" s="18" t="str">
        <f t="shared" ca="1" si="0"/>
        <v>-</v>
      </c>
      <c r="L5843" s="19" t="e">
        <f>IF(G5843=#REF!,#REF!,"FALSO")</f>
        <v>#REF!</v>
      </c>
      <c r="M5843" s="75"/>
      <c r="N5843" s="76"/>
    </row>
    <row r="5844" spans="1:14" ht="15">
      <c r="A5844" s="80"/>
      <c r="B5844" s="81"/>
      <c r="C5844" s="69"/>
      <c r="D5844" s="69"/>
      <c r="E5844" s="69"/>
      <c r="F5844" s="69"/>
      <c r="G5844" s="82"/>
      <c r="H5844" s="78"/>
      <c r="I5844" s="28">
        <f ca="1">SUMIF('IMPORTBFT (ID)'!$A$3:$A$5000,$G$4:$G$7322,'IMPORTBFT (ID)'!$B$3:$B$5000)</f>
        <v>0</v>
      </c>
      <c r="J5844" s="72"/>
      <c r="K5844" s="18" t="str">
        <f t="shared" ca="1" si="0"/>
        <v>-</v>
      </c>
      <c r="L5844" s="19" t="e">
        <f>IF(G5844=#REF!,#REF!,"FALSO")</f>
        <v>#REF!</v>
      </c>
      <c r="M5844" s="75"/>
      <c r="N5844" s="76"/>
    </row>
    <row r="5845" spans="1:14" ht="15">
      <c r="A5845" s="80"/>
      <c r="B5845" s="81"/>
      <c r="C5845" s="69"/>
      <c r="D5845" s="69"/>
      <c r="E5845" s="69"/>
      <c r="F5845" s="69"/>
      <c r="G5845" s="82"/>
      <c r="H5845" s="78"/>
      <c r="I5845" s="28">
        <f ca="1">SUMIF('IMPORTBFT (ID)'!$A$3:$A$5000,$G$4:$G$7322,'IMPORTBFT (ID)'!$B$3:$B$5000)</f>
        <v>0</v>
      </c>
      <c r="J5845" s="72"/>
      <c r="K5845" s="18" t="str">
        <f t="shared" ca="1" si="0"/>
        <v>-</v>
      </c>
      <c r="L5845" s="19" t="e">
        <f>IF(G5845=#REF!,#REF!,"FALSO")</f>
        <v>#REF!</v>
      </c>
      <c r="M5845" s="75"/>
      <c r="N5845" s="76"/>
    </row>
    <row r="5846" spans="1:14" ht="15">
      <c r="A5846" s="80"/>
      <c r="B5846" s="81"/>
      <c r="C5846" s="69"/>
      <c r="D5846" s="69"/>
      <c r="E5846" s="69"/>
      <c r="F5846" s="69"/>
      <c r="G5846" s="82"/>
      <c r="H5846" s="78"/>
      <c r="I5846" s="28">
        <f ca="1">SUMIF('IMPORTBFT (ID)'!$A$3:$A$5000,$G$4:$G$7322,'IMPORTBFT (ID)'!$B$3:$B$5000)</f>
        <v>0</v>
      </c>
      <c r="J5846" s="72"/>
      <c r="K5846" s="18" t="str">
        <f t="shared" ca="1" si="0"/>
        <v>-</v>
      </c>
      <c r="L5846" s="19" t="e">
        <f>IF(G5846=#REF!,#REF!,"FALSO")</f>
        <v>#REF!</v>
      </c>
      <c r="M5846" s="75"/>
      <c r="N5846" s="76"/>
    </row>
    <row r="5847" spans="1:14" ht="15">
      <c r="A5847" s="80"/>
      <c r="B5847" s="81"/>
      <c r="C5847" s="69"/>
      <c r="D5847" s="69"/>
      <c r="E5847" s="69"/>
      <c r="F5847" s="69"/>
      <c r="G5847" s="82"/>
      <c r="H5847" s="78"/>
      <c r="I5847" s="28">
        <f ca="1">SUMIF('IMPORTBFT (ID)'!$A$3:$A$5000,$G$4:$G$7322,'IMPORTBFT (ID)'!$B$3:$B$5000)</f>
        <v>0</v>
      </c>
      <c r="J5847" s="72"/>
      <c r="K5847" s="18" t="str">
        <f t="shared" ca="1" si="0"/>
        <v>-</v>
      </c>
      <c r="L5847" s="19" t="e">
        <f>IF(G5847=#REF!,#REF!,"FALSO")</f>
        <v>#REF!</v>
      </c>
      <c r="M5847" s="75"/>
      <c r="N5847" s="76"/>
    </row>
    <row r="5848" spans="1:14" ht="15">
      <c r="A5848" s="80"/>
      <c r="B5848" s="81"/>
      <c r="C5848" s="69"/>
      <c r="D5848" s="69"/>
      <c r="E5848" s="69"/>
      <c r="F5848" s="69"/>
      <c r="G5848" s="82"/>
      <c r="H5848" s="78"/>
      <c r="I5848" s="28">
        <f ca="1">SUMIF('IMPORTBFT (ID)'!$A$3:$A$5000,$G$4:$G$7322,'IMPORTBFT (ID)'!$B$3:$B$5000)</f>
        <v>0</v>
      </c>
      <c r="J5848" s="72"/>
      <c r="K5848" s="18" t="str">
        <f t="shared" ca="1" si="0"/>
        <v>-</v>
      </c>
      <c r="L5848" s="19" t="e">
        <f>IF(G5848=#REF!,#REF!,"FALSO")</f>
        <v>#REF!</v>
      </c>
      <c r="M5848" s="75"/>
      <c r="N5848" s="76"/>
    </row>
    <row r="5849" spans="1:14" ht="15">
      <c r="A5849" s="80"/>
      <c r="B5849" s="81"/>
      <c r="C5849" s="69"/>
      <c r="D5849" s="69"/>
      <c r="E5849" s="69"/>
      <c r="F5849" s="69"/>
      <c r="G5849" s="82"/>
      <c r="H5849" s="78"/>
      <c r="I5849" s="28">
        <f ca="1">SUMIF('IMPORTBFT (ID)'!$A$3:$A$5000,$G$4:$G$7322,'IMPORTBFT (ID)'!$B$3:$B$5000)</f>
        <v>0</v>
      </c>
      <c r="J5849" s="72"/>
      <c r="K5849" s="18" t="str">
        <f t="shared" ca="1" si="0"/>
        <v>-</v>
      </c>
      <c r="L5849" s="19" t="e">
        <f>IF(G5849=#REF!,#REF!,"FALSO")</f>
        <v>#REF!</v>
      </c>
      <c r="M5849" s="75"/>
      <c r="N5849" s="76"/>
    </row>
    <row r="5850" spans="1:14" ht="15">
      <c r="A5850" s="80"/>
      <c r="B5850" s="81"/>
      <c r="C5850" s="69"/>
      <c r="D5850" s="69"/>
      <c r="E5850" s="69"/>
      <c r="F5850" s="69"/>
      <c r="G5850" s="82"/>
      <c r="H5850" s="78"/>
      <c r="I5850" s="28">
        <f ca="1">SUMIF('IMPORTBFT (ID)'!$A$3:$A$5000,$G$4:$G$7322,'IMPORTBFT (ID)'!$B$3:$B$5000)</f>
        <v>0</v>
      </c>
      <c r="J5850" s="72"/>
      <c r="K5850" s="18" t="str">
        <f t="shared" ca="1" si="0"/>
        <v>-</v>
      </c>
      <c r="L5850" s="19" t="e">
        <f>IF(G5850=#REF!,#REF!,"FALSO")</f>
        <v>#REF!</v>
      </c>
      <c r="M5850" s="75"/>
      <c r="N5850" s="76"/>
    </row>
    <row r="5851" spans="1:14" ht="15">
      <c r="A5851" s="80"/>
      <c r="B5851" s="81"/>
      <c r="C5851" s="69"/>
      <c r="D5851" s="69"/>
      <c r="E5851" s="69"/>
      <c r="F5851" s="69"/>
      <c r="G5851" s="82"/>
      <c r="H5851" s="78"/>
      <c r="I5851" s="28">
        <f ca="1">SUMIF('IMPORTBFT (ID)'!$A$3:$A$5000,$G$4:$G$7322,'IMPORTBFT (ID)'!$B$3:$B$5000)</f>
        <v>0</v>
      </c>
      <c r="J5851" s="72"/>
      <c r="K5851" s="18" t="str">
        <f t="shared" ca="1" si="0"/>
        <v>-</v>
      </c>
      <c r="L5851" s="19" t="e">
        <f>IF(G5851=#REF!,#REF!,"FALSO")</f>
        <v>#REF!</v>
      </c>
      <c r="M5851" s="75"/>
      <c r="N5851" s="76"/>
    </row>
    <row r="5852" spans="1:14" ht="15">
      <c r="A5852" s="80"/>
      <c r="B5852" s="81"/>
      <c r="C5852" s="69"/>
      <c r="D5852" s="69"/>
      <c r="E5852" s="69"/>
      <c r="F5852" s="69"/>
      <c r="G5852" s="82"/>
      <c r="H5852" s="78"/>
      <c r="I5852" s="28">
        <f ca="1">SUMIF('IMPORTBFT (ID)'!$A$3:$A$5000,$G$4:$G$7322,'IMPORTBFT (ID)'!$B$3:$B$5000)</f>
        <v>0</v>
      </c>
      <c r="J5852" s="72"/>
      <c r="K5852" s="18" t="str">
        <f t="shared" ca="1" si="0"/>
        <v>-</v>
      </c>
      <c r="L5852" s="19" t="e">
        <f>IF(G5852=#REF!,#REF!,"FALSO")</f>
        <v>#REF!</v>
      </c>
      <c r="M5852" s="75"/>
      <c r="N5852" s="76"/>
    </row>
    <row r="5853" spans="1:14" ht="15">
      <c r="A5853" s="80"/>
      <c r="B5853" s="81"/>
      <c r="C5853" s="69"/>
      <c r="D5853" s="69"/>
      <c r="E5853" s="69"/>
      <c r="F5853" s="69"/>
      <c r="G5853" s="82"/>
      <c r="H5853" s="78"/>
      <c r="I5853" s="28">
        <f ca="1">SUMIF('IMPORTBFT (ID)'!$A$3:$A$5000,$G$4:$G$7322,'IMPORTBFT (ID)'!$B$3:$B$5000)</f>
        <v>0</v>
      </c>
      <c r="J5853" s="72"/>
      <c r="K5853" s="18" t="str">
        <f t="shared" ca="1" si="0"/>
        <v>-</v>
      </c>
      <c r="L5853" s="19" t="e">
        <f>IF(G5853=#REF!,#REF!,"FALSO")</f>
        <v>#REF!</v>
      </c>
      <c r="M5853" s="75"/>
      <c r="N5853" s="76"/>
    </row>
    <row r="5854" spans="1:14" ht="15">
      <c r="A5854" s="80"/>
      <c r="B5854" s="81"/>
      <c r="C5854" s="69"/>
      <c r="D5854" s="69"/>
      <c r="E5854" s="69"/>
      <c r="F5854" s="69"/>
      <c r="G5854" s="82"/>
      <c r="H5854" s="78"/>
      <c r="I5854" s="28">
        <f ca="1">SUMIF('IMPORTBFT (ID)'!$A$3:$A$5000,$G$4:$G$7322,'IMPORTBFT (ID)'!$B$3:$B$5000)</f>
        <v>0</v>
      </c>
      <c r="J5854" s="72"/>
      <c r="K5854" s="18" t="str">
        <f t="shared" ca="1" si="0"/>
        <v>-</v>
      </c>
      <c r="L5854" s="19" t="e">
        <f>IF(G5854=#REF!,#REF!,"FALSO")</f>
        <v>#REF!</v>
      </c>
      <c r="M5854" s="75"/>
      <c r="N5854" s="76"/>
    </row>
    <row r="5855" spans="1:14" ht="15">
      <c r="A5855" s="80"/>
      <c r="B5855" s="81"/>
      <c r="C5855" s="69"/>
      <c r="D5855" s="69"/>
      <c r="E5855" s="69"/>
      <c r="F5855" s="69"/>
      <c r="G5855" s="82"/>
      <c r="H5855" s="78"/>
      <c r="I5855" s="28">
        <f ca="1">SUMIF('IMPORTBFT (ID)'!$A$3:$A$5000,$G$4:$G$7322,'IMPORTBFT (ID)'!$B$3:$B$5000)</f>
        <v>0</v>
      </c>
      <c r="J5855" s="72"/>
      <c r="K5855" s="18" t="str">
        <f t="shared" ca="1" si="0"/>
        <v>-</v>
      </c>
      <c r="L5855" s="19" t="e">
        <f>IF(G5855=#REF!,#REF!,"FALSO")</f>
        <v>#REF!</v>
      </c>
      <c r="M5855" s="75"/>
      <c r="N5855" s="76"/>
    </row>
    <row r="5856" spans="1:14" ht="15">
      <c r="A5856" s="80"/>
      <c r="B5856" s="81"/>
      <c r="C5856" s="69"/>
      <c r="D5856" s="69"/>
      <c r="E5856" s="69"/>
      <c r="F5856" s="69"/>
      <c r="G5856" s="82"/>
      <c r="H5856" s="78"/>
      <c r="I5856" s="28">
        <f ca="1">SUMIF('IMPORTBFT (ID)'!$A$3:$A$5000,$G$4:$G$7322,'IMPORTBFT (ID)'!$B$3:$B$5000)</f>
        <v>0</v>
      </c>
      <c r="J5856" s="72"/>
      <c r="K5856" s="18" t="str">
        <f t="shared" ca="1" si="0"/>
        <v>-</v>
      </c>
      <c r="L5856" s="19" t="e">
        <f>IF(G5856=#REF!,#REF!,"FALSO")</f>
        <v>#REF!</v>
      </c>
      <c r="M5856" s="75"/>
      <c r="N5856" s="76"/>
    </row>
    <row r="5857" spans="1:14" ht="15">
      <c r="A5857" s="80"/>
      <c r="B5857" s="81"/>
      <c r="C5857" s="69"/>
      <c r="D5857" s="69"/>
      <c r="E5857" s="69"/>
      <c r="F5857" s="69"/>
      <c r="G5857" s="82"/>
      <c r="H5857" s="78"/>
      <c r="I5857" s="28">
        <f ca="1">SUMIF('IMPORTBFT (ID)'!$A$3:$A$5000,$G$4:$G$7322,'IMPORTBFT (ID)'!$B$3:$B$5000)</f>
        <v>0</v>
      </c>
      <c r="J5857" s="72"/>
      <c r="K5857" s="18" t="str">
        <f t="shared" ca="1" si="0"/>
        <v>-</v>
      </c>
      <c r="L5857" s="19" t="e">
        <f>IF(G5857=#REF!,#REF!,"FALSO")</f>
        <v>#REF!</v>
      </c>
      <c r="M5857" s="75"/>
      <c r="N5857" s="76"/>
    </row>
    <row r="5858" spans="1:14" ht="15">
      <c r="A5858" s="80"/>
      <c r="B5858" s="81"/>
      <c r="C5858" s="69"/>
      <c r="D5858" s="69"/>
      <c r="E5858" s="69"/>
      <c r="F5858" s="69"/>
      <c r="G5858" s="82"/>
      <c r="H5858" s="78"/>
      <c r="I5858" s="28">
        <f ca="1">SUMIF('IMPORTBFT (ID)'!$A$3:$A$5000,$G$4:$G$7322,'IMPORTBFT (ID)'!$B$3:$B$5000)</f>
        <v>0</v>
      </c>
      <c r="J5858" s="72"/>
      <c r="K5858" s="18" t="str">
        <f t="shared" ca="1" si="0"/>
        <v>-</v>
      </c>
      <c r="L5858" s="19" t="e">
        <f>IF(G5858=#REF!,#REF!,"FALSO")</f>
        <v>#REF!</v>
      </c>
      <c r="M5858" s="75"/>
      <c r="N5858" s="76"/>
    </row>
    <row r="5859" spans="1:14" ht="15">
      <c r="A5859" s="80"/>
      <c r="B5859" s="81"/>
      <c r="C5859" s="69"/>
      <c r="D5859" s="69"/>
      <c r="E5859" s="69"/>
      <c r="F5859" s="69"/>
      <c r="G5859" s="82"/>
      <c r="H5859" s="78"/>
      <c r="I5859" s="28">
        <f ca="1">SUMIF('IMPORTBFT (ID)'!$A$3:$A$5000,$G$4:$G$7322,'IMPORTBFT (ID)'!$B$3:$B$5000)</f>
        <v>0</v>
      </c>
      <c r="J5859" s="72"/>
      <c r="K5859" s="18" t="str">
        <f t="shared" ca="1" si="0"/>
        <v>-</v>
      </c>
      <c r="L5859" s="19" t="e">
        <f>IF(G5859=#REF!,#REF!,"FALSO")</f>
        <v>#REF!</v>
      </c>
      <c r="M5859" s="75"/>
      <c r="N5859" s="76"/>
    </row>
    <row r="5860" spans="1:14" ht="15">
      <c r="A5860" s="80"/>
      <c r="B5860" s="81"/>
      <c r="C5860" s="69"/>
      <c r="D5860" s="69"/>
      <c r="E5860" s="69"/>
      <c r="F5860" s="69"/>
      <c r="G5860" s="82"/>
      <c r="H5860" s="78"/>
      <c r="I5860" s="28">
        <f ca="1">SUMIF('IMPORTBFT (ID)'!$A$3:$A$5000,$G$4:$G$7322,'IMPORTBFT (ID)'!$B$3:$B$5000)</f>
        <v>0</v>
      </c>
      <c r="J5860" s="72"/>
      <c r="K5860" s="18" t="str">
        <f t="shared" ca="1" si="0"/>
        <v>-</v>
      </c>
      <c r="L5860" s="19" t="e">
        <f>IF(G5860=#REF!,#REF!,"FALSO")</f>
        <v>#REF!</v>
      </c>
      <c r="M5860" s="75"/>
      <c r="N5860" s="76"/>
    </row>
    <row r="5861" spans="1:14" ht="15">
      <c r="A5861" s="80"/>
      <c r="B5861" s="81"/>
      <c r="C5861" s="69"/>
      <c r="D5861" s="69"/>
      <c r="E5861" s="69"/>
      <c r="F5861" s="69"/>
      <c r="G5861" s="82"/>
      <c r="H5861" s="78"/>
      <c r="I5861" s="28">
        <f ca="1">SUMIF('IMPORTBFT (ID)'!$A$3:$A$5000,$G$4:$G$7322,'IMPORTBFT (ID)'!$B$3:$B$5000)</f>
        <v>0</v>
      </c>
      <c r="J5861" s="72"/>
      <c r="K5861" s="18" t="str">
        <f t="shared" ca="1" si="0"/>
        <v>-</v>
      </c>
      <c r="L5861" s="19" t="e">
        <f>IF(G5861=#REF!,#REF!,"FALSO")</f>
        <v>#REF!</v>
      </c>
      <c r="M5861" s="75"/>
      <c r="N5861" s="76"/>
    </row>
    <row r="5862" spans="1:14" ht="15">
      <c r="A5862" s="80"/>
      <c r="B5862" s="81"/>
      <c r="C5862" s="69"/>
      <c r="D5862" s="69"/>
      <c r="E5862" s="69"/>
      <c r="F5862" s="69"/>
      <c r="G5862" s="82"/>
      <c r="H5862" s="78"/>
      <c r="I5862" s="28">
        <f ca="1">SUMIF('IMPORTBFT (ID)'!$A$3:$A$5000,$G$4:$G$7322,'IMPORTBFT (ID)'!$B$3:$B$5000)</f>
        <v>0</v>
      </c>
      <c r="J5862" s="72"/>
      <c r="K5862" s="18" t="str">
        <f t="shared" ca="1" si="0"/>
        <v>-</v>
      </c>
      <c r="L5862" s="19" t="e">
        <f>IF(G5862=#REF!,#REF!,"FALSO")</f>
        <v>#REF!</v>
      </c>
      <c r="M5862" s="75"/>
      <c r="N5862" s="76"/>
    </row>
    <row r="5863" spans="1:14" ht="15">
      <c r="A5863" s="80"/>
      <c r="B5863" s="81"/>
      <c r="C5863" s="69"/>
      <c r="D5863" s="69"/>
      <c r="E5863" s="69"/>
      <c r="F5863" s="69"/>
      <c r="G5863" s="82"/>
      <c r="H5863" s="78"/>
      <c r="I5863" s="28">
        <f ca="1">SUMIF('IMPORTBFT (ID)'!$A$3:$A$5000,$G$4:$G$7322,'IMPORTBFT (ID)'!$B$3:$B$5000)</f>
        <v>0</v>
      </c>
      <c r="J5863" s="72"/>
      <c r="K5863" s="18" t="str">
        <f t="shared" ca="1" si="0"/>
        <v>-</v>
      </c>
      <c r="L5863" s="19" t="e">
        <f>IF(G5863=#REF!,#REF!,"FALSO")</f>
        <v>#REF!</v>
      </c>
      <c r="M5863" s="75"/>
      <c r="N5863" s="76"/>
    </row>
    <row r="5864" spans="1:14" ht="15">
      <c r="A5864" s="80"/>
      <c r="B5864" s="81"/>
      <c r="C5864" s="69"/>
      <c r="D5864" s="69"/>
      <c r="E5864" s="69"/>
      <c r="F5864" s="69"/>
      <c r="G5864" s="82"/>
      <c r="H5864" s="78"/>
      <c r="I5864" s="28">
        <f ca="1">SUMIF('IMPORTBFT (ID)'!$A$3:$A$5000,$G$4:$G$7322,'IMPORTBFT (ID)'!$B$3:$B$5000)</f>
        <v>0</v>
      </c>
      <c r="J5864" s="72"/>
      <c r="K5864" s="18" t="str">
        <f t="shared" ca="1" si="0"/>
        <v>-</v>
      </c>
      <c r="L5864" s="19" t="e">
        <f>IF(G5864=#REF!,#REF!,"FALSO")</f>
        <v>#REF!</v>
      </c>
      <c r="M5864" s="75"/>
      <c r="N5864" s="76"/>
    </row>
    <row r="5865" spans="1:14" ht="15">
      <c r="A5865" s="80"/>
      <c r="B5865" s="81"/>
      <c r="C5865" s="69"/>
      <c r="D5865" s="69"/>
      <c r="E5865" s="69"/>
      <c r="F5865" s="69"/>
      <c r="G5865" s="82"/>
      <c r="H5865" s="78"/>
      <c r="I5865" s="28">
        <f ca="1">SUMIF('IMPORTBFT (ID)'!$A$3:$A$5000,$G$4:$G$7322,'IMPORTBFT (ID)'!$B$3:$B$5000)</f>
        <v>0</v>
      </c>
      <c r="J5865" s="72"/>
      <c r="K5865" s="18" t="str">
        <f t="shared" ca="1" si="0"/>
        <v>-</v>
      </c>
      <c r="L5865" s="19" t="e">
        <f>IF(G5865=#REF!,#REF!,"FALSO")</f>
        <v>#REF!</v>
      </c>
      <c r="M5865" s="75"/>
      <c r="N5865" s="76"/>
    </row>
    <row r="5866" spans="1:14" ht="15">
      <c r="A5866" s="80"/>
      <c r="B5866" s="81"/>
      <c r="C5866" s="69"/>
      <c r="D5866" s="69"/>
      <c r="E5866" s="69"/>
      <c r="F5866" s="69"/>
      <c r="G5866" s="82"/>
      <c r="H5866" s="78"/>
      <c r="I5866" s="28">
        <f ca="1">SUMIF('IMPORTBFT (ID)'!$A$3:$A$5000,$G$4:$G$7322,'IMPORTBFT (ID)'!$B$3:$B$5000)</f>
        <v>0</v>
      </c>
      <c r="J5866" s="72"/>
      <c r="K5866" s="18" t="str">
        <f t="shared" ca="1" si="0"/>
        <v>-</v>
      </c>
      <c r="L5866" s="19" t="e">
        <f>IF(G5866=#REF!,#REF!,"FALSO")</f>
        <v>#REF!</v>
      </c>
      <c r="M5866" s="75"/>
      <c r="N5866" s="76"/>
    </row>
    <row r="5867" spans="1:14" ht="15">
      <c r="A5867" s="80"/>
      <c r="B5867" s="81"/>
      <c r="C5867" s="69"/>
      <c r="D5867" s="69"/>
      <c r="E5867" s="69"/>
      <c r="F5867" s="69"/>
      <c r="G5867" s="82"/>
      <c r="H5867" s="78"/>
      <c r="I5867" s="28">
        <f ca="1">SUMIF('IMPORTBFT (ID)'!$A$3:$A$5000,$G$4:$G$7322,'IMPORTBFT (ID)'!$B$3:$B$5000)</f>
        <v>0</v>
      </c>
      <c r="J5867" s="72"/>
      <c r="K5867" s="18" t="str">
        <f t="shared" ca="1" si="0"/>
        <v>-</v>
      </c>
      <c r="L5867" s="19" t="e">
        <f>IF(G5867=#REF!,#REF!,"FALSO")</f>
        <v>#REF!</v>
      </c>
      <c r="M5867" s="75"/>
      <c r="N5867" s="76"/>
    </row>
    <row r="5868" spans="1:14" ht="15">
      <c r="A5868" s="80"/>
      <c r="B5868" s="81"/>
      <c r="C5868" s="69"/>
      <c r="D5868" s="69"/>
      <c r="E5868" s="69"/>
      <c r="F5868" s="69"/>
      <c r="G5868" s="82"/>
      <c r="H5868" s="78"/>
      <c r="I5868" s="28">
        <f ca="1">SUMIF('IMPORTBFT (ID)'!$A$3:$A$5000,$G$4:$G$7322,'IMPORTBFT (ID)'!$B$3:$B$5000)</f>
        <v>0</v>
      </c>
      <c r="J5868" s="72"/>
      <c r="K5868" s="18" t="str">
        <f t="shared" ca="1" si="0"/>
        <v>-</v>
      </c>
      <c r="L5868" s="19" t="e">
        <f>IF(G5868=#REF!,#REF!,"FALSO")</f>
        <v>#REF!</v>
      </c>
      <c r="M5868" s="75"/>
      <c r="N5868" s="76"/>
    </row>
    <row r="5869" spans="1:14" ht="15">
      <c r="A5869" s="80"/>
      <c r="B5869" s="81"/>
      <c r="C5869" s="69"/>
      <c r="D5869" s="69"/>
      <c r="E5869" s="69"/>
      <c r="F5869" s="69"/>
      <c r="G5869" s="82"/>
      <c r="H5869" s="78"/>
      <c r="I5869" s="28">
        <f ca="1">SUMIF('IMPORTBFT (ID)'!$A$3:$A$5000,$G$4:$G$7322,'IMPORTBFT (ID)'!$B$3:$B$5000)</f>
        <v>0</v>
      </c>
      <c r="J5869" s="72"/>
      <c r="K5869" s="18" t="str">
        <f t="shared" ca="1" si="0"/>
        <v>-</v>
      </c>
      <c r="L5869" s="19" t="e">
        <f>IF(G5869=#REF!,#REF!,"FALSO")</f>
        <v>#REF!</v>
      </c>
      <c r="M5869" s="75"/>
      <c r="N5869" s="76"/>
    </row>
    <row r="5870" spans="1:14" ht="15">
      <c r="A5870" s="80"/>
      <c r="B5870" s="81"/>
      <c r="C5870" s="69"/>
      <c r="D5870" s="69"/>
      <c r="E5870" s="69"/>
      <c r="F5870" s="69"/>
      <c r="G5870" s="82"/>
      <c r="H5870" s="78"/>
      <c r="I5870" s="28">
        <f ca="1">SUMIF('IMPORTBFT (ID)'!$A$3:$A$5000,$G$4:$G$7322,'IMPORTBFT (ID)'!$B$3:$B$5000)</f>
        <v>0</v>
      </c>
      <c r="J5870" s="72"/>
      <c r="K5870" s="18" t="str">
        <f t="shared" ca="1" si="0"/>
        <v>-</v>
      </c>
      <c r="L5870" s="19" t="e">
        <f>IF(G5870=#REF!,#REF!,"FALSO")</f>
        <v>#REF!</v>
      </c>
      <c r="M5870" s="75"/>
      <c r="N5870" s="76"/>
    </row>
    <row r="5871" spans="1:14" ht="15">
      <c r="A5871" s="80"/>
      <c r="B5871" s="81"/>
      <c r="C5871" s="69"/>
      <c r="D5871" s="69"/>
      <c r="E5871" s="69"/>
      <c r="F5871" s="69"/>
      <c r="G5871" s="82"/>
      <c r="H5871" s="78"/>
      <c r="I5871" s="28">
        <f ca="1">SUMIF('IMPORTBFT (ID)'!$A$3:$A$5000,$G$4:$G$7322,'IMPORTBFT (ID)'!$B$3:$B$5000)</f>
        <v>0</v>
      </c>
      <c r="J5871" s="72"/>
      <c r="K5871" s="18" t="str">
        <f t="shared" ca="1" si="0"/>
        <v>-</v>
      </c>
      <c r="L5871" s="19" t="e">
        <f>IF(G5871=#REF!,#REF!,"FALSO")</f>
        <v>#REF!</v>
      </c>
      <c r="M5871" s="75"/>
      <c r="N5871" s="76"/>
    </row>
    <row r="5872" spans="1:14" ht="15">
      <c r="A5872" s="80"/>
      <c r="B5872" s="81"/>
      <c r="C5872" s="69"/>
      <c r="D5872" s="69"/>
      <c r="E5872" s="69"/>
      <c r="F5872" s="69"/>
      <c r="G5872" s="82"/>
      <c r="H5872" s="78"/>
      <c r="I5872" s="28">
        <f ca="1">SUMIF('IMPORTBFT (ID)'!$A$3:$A$5000,$G$4:$G$7322,'IMPORTBFT (ID)'!$B$3:$B$5000)</f>
        <v>0</v>
      </c>
      <c r="J5872" s="72"/>
      <c r="K5872" s="18" t="str">
        <f t="shared" ca="1" si="0"/>
        <v>-</v>
      </c>
      <c r="L5872" s="19" t="e">
        <f>IF(G5872=#REF!,#REF!,"FALSO")</f>
        <v>#REF!</v>
      </c>
      <c r="M5872" s="75"/>
      <c r="N5872" s="76"/>
    </row>
    <row r="5873" spans="1:14" ht="15">
      <c r="A5873" s="80"/>
      <c r="B5873" s="81"/>
      <c r="C5873" s="69"/>
      <c r="D5873" s="69"/>
      <c r="E5873" s="69"/>
      <c r="F5873" s="69"/>
      <c r="G5873" s="82"/>
      <c r="H5873" s="78"/>
      <c r="I5873" s="28">
        <f ca="1">SUMIF('IMPORTBFT (ID)'!$A$3:$A$5000,$G$4:$G$7322,'IMPORTBFT (ID)'!$B$3:$B$5000)</f>
        <v>0</v>
      </c>
      <c r="J5873" s="72"/>
      <c r="K5873" s="18" t="str">
        <f t="shared" ca="1" si="0"/>
        <v>-</v>
      </c>
      <c r="L5873" s="19" t="e">
        <f>IF(G5873=#REF!,#REF!,"FALSO")</f>
        <v>#REF!</v>
      </c>
      <c r="M5873" s="75"/>
      <c r="N5873" s="76"/>
    </row>
    <row r="5874" spans="1:14" ht="15">
      <c r="A5874" s="80"/>
      <c r="B5874" s="81"/>
      <c r="C5874" s="69"/>
      <c r="D5874" s="69"/>
      <c r="E5874" s="69"/>
      <c r="F5874" s="69"/>
      <c r="G5874" s="82"/>
      <c r="H5874" s="78"/>
      <c r="I5874" s="28">
        <f ca="1">SUMIF('IMPORTBFT (ID)'!$A$3:$A$5000,$G$4:$G$7322,'IMPORTBFT (ID)'!$B$3:$B$5000)</f>
        <v>0</v>
      </c>
      <c r="J5874" s="72"/>
      <c r="K5874" s="18" t="str">
        <f t="shared" ca="1" si="0"/>
        <v>-</v>
      </c>
      <c r="L5874" s="19" t="e">
        <f>IF(G5874=#REF!,#REF!,"FALSO")</f>
        <v>#REF!</v>
      </c>
      <c r="M5874" s="75"/>
      <c r="N5874" s="76"/>
    </row>
    <row r="5875" spans="1:14" ht="15">
      <c r="A5875" s="80"/>
      <c r="B5875" s="81"/>
      <c r="C5875" s="69"/>
      <c r="D5875" s="69"/>
      <c r="E5875" s="69"/>
      <c r="F5875" s="69"/>
      <c r="G5875" s="82"/>
      <c r="H5875" s="78"/>
      <c r="I5875" s="28">
        <f ca="1">SUMIF('IMPORTBFT (ID)'!$A$3:$A$5000,$G$4:$G$7322,'IMPORTBFT (ID)'!$B$3:$B$5000)</f>
        <v>0</v>
      </c>
      <c r="J5875" s="72"/>
      <c r="K5875" s="18" t="str">
        <f t="shared" ca="1" si="0"/>
        <v>-</v>
      </c>
      <c r="L5875" s="19" t="e">
        <f>IF(G5875=#REF!,#REF!,"FALSO")</f>
        <v>#REF!</v>
      </c>
      <c r="M5875" s="75"/>
      <c r="N5875" s="76"/>
    </row>
    <row r="5876" spans="1:14" ht="15">
      <c r="A5876" s="80"/>
      <c r="B5876" s="81"/>
      <c r="C5876" s="69"/>
      <c r="D5876" s="69"/>
      <c r="E5876" s="69"/>
      <c r="F5876" s="69"/>
      <c r="G5876" s="82"/>
      <c r="H5876" s="78"/>
      <c r="I5876" s="28">
        <f ca="1">SUMIF('IMPORTBFT (ID)'!$A$3:$A$5000,$G$4:$G$7322,'IMPORTBFT (ID)'!$B$3:$B$5000)</f>
        <v>0</v>
      </c>
      <c r="J5876" s="72"/>
      <c r="K5876" s="18" t="str">
        <f t="shared" ca="1" si="0"/>
        <v>-</v>
      </c>
      <c r="L5876" s="19" t="e">
        <f>IF(G5876=#REF!,#REF!,"FALSO")</f>
        <v>#REF!</v>
      </c>
      <c r="M5876" s="75"/>
      <c r="N5876" s="76"/>
    </row>
    <row r="5877" spans="1:14" ht="15">
      <c r="A5877" s="80"/>
      <c r="B5877" s="81"/>
      <c r="C5877" s="69"/>
      <c r="D5877" s="69"/>
      <c r="E5877" s="69"/>
      <c r="F5877" s="69"/>
      <c r="G5877" s="82"/>
      <c r="H5877" s="78"/>
      <c r="I5877" s="28">
        <f ca="1">SUMIF('IMPORTBFT (ID)'!$A$3:$A$5000,$G$4:$G$7322,'IMPORTBFT (ID)'!$B$3:$B$5000)</f>
        <v>0</v>
      </c>
      <c r="J5877" s="72"/>
      <c r="K5877" s="18" t="str">
        <f t="shared" ca="1" si="0"/>
        <v>-</v>
      </c>
      <c r="L5877" s="19" t="e">
        <f>IF(G5877=#REF!,#REF!,"FALSO")</f>
        <v>#REF!</v>
      </c>
      <c r="M5877" s="75"/>
      <c r="N5877" s="76"/>
    </row>
    <row r="5878" spans="1:14" ht="15">
      <c r="A5878" s="80"/>
      <c r="B5878" s="81"/>
      <c r="C5878" s="69"/>
      <c r="D5878" s="69"/>
      <c r="E5878" s="69"/>
      <c r="F5878" s="69"/>
      <c r="G5878" s="82"/>
      <c r="H5878" s="78"/>
      <c r="I5878" s="28">
        <f ca="1">SUMIF('IMPORTBFT (ID)'!$A$3:$A$5000,$G$4:$G$7322,'IMPORTBFT (ID)'!$B$3:$B$5000)</f>
        <v>0</v>
      </c>
      <c r="J5878" s="72"/>
      <c r="K5878" s="18" t="str">
        <f t="shared" ca="1" si="0"/>
        <v>-</v>
      </c>
      <c r="L5878" s="19" t="e">
        <f>IF(G5878=#REF!,#REF!,"FALSO")</f>
        <v>#REF!</v>
      </c>
      <c r="M5878" s="75"/>
      <c r="N5878" s="76"/>
    </row>
    <row r="5879" spans="1:14" ht="15">
      <c r="A5879" s="80"/>
      <c r="B5879" s="81"/>
      <c r="C5879" s="69"/>
      <c r="D5879" s="69"/>
      <c r="E5879" s="69"/>
      <c r="F5879" s="69"/>
      <c r="G5879" s="82"/>
      <c r="H5879" s="78"/>
      <c r="I5879" s="28">
        <f ca="1">SUMIF('IMPORTBFT (ID)'!$A$3:$A$5000,$G$4:$G$7322,'IMPORTBFT (ID)'!$B$3:$B$5000)</f>
        <v>0</v>
      </c>
      <c r="J5879" s="72"/>
      <c r="K5879" s="18" t="str">
        <f t="shared" ca="1" si="0"/>
        <v>-</v>
      </c>
      <c r="L5879" s="19" t="e">
        <f>IF(G5879=#REF!,#REF!,"FALSO")</f>
        <v>#REF!</v>
      </c>
      <c r="M5879" s="75"/>
      <c r="N5879" s="76"/>
    </row>
    <row r="5880" spans="1:14" ht="15">
      <c r="A5880" s="80"/>
      <c r="B5880" s="81"/>
      <c r="C5880" s="69"/>
      <c r="D5880" s="69"/>
      <c r="E5880" s="69"/>
      <c r="F5880" s="69"/>
      <c r="G5880" s="82"/>
      <c r="H5880" s="78"/>
      <c r="I5880" s="28">
        <f ca="1">SUMIF('IMPORTBFT (ID)'!$A$3:$A$5000,$G$4:$G$7322,'IMPORTBFT (ID)'!$B$3:$B$5000)</f>
        <v>0</v>
      </c>
      <c r="J5880" s="72"/>
      <c r="K5880" s="18" t="str">
        <f t="shared" ca="1" si="0"/>
        <v>-</v>
      </c>
      <c r="L5880" s="19" t="e">
        <f>IF(G5880=#REF!,#REF!,"FALSO")</f>
        <v>#REF!</v>
      </c>
      <c r="M5880" s="75"/>
      <c r="N5880" s="76"/>
    </row>
    <row r="5881" spans="1:14" ht="15">
      <c r="A5881" s="80"/>
      <c r="B5881" s="81"/>
      <c r="C5881" s="69"/>
      <c r="D5881" s="69"/>
      <c r="E5881" s="69"/>
      <c r="F5881" s="69"/>
      <c r="G5881" s="82"/>
      <c r="H5881" s="78"/>
      <c r="I5881" s="28">
        <f ca="1">SUMIF('IMPORTBFT (ID)'!$A$3:$A$5000,$G$4:$G$7322,'IMPORTBFT (ID)'!$B$3:$B$5000)</f>
        <v>0</v>
      </c>
      <c r="J5881" s="72"/>
      <c r="K5881" s="18" t="str">
        <f t="shared" ca="1" si="0"/>
        <v>-</v>
      </c>
      <c r="L5881" s="19" t="e">
        <f>IF(G5881=#REF!,#REF!,"FALSO")</f>
        <v>#REF!</v>
      </c>
      <c r="M5881" s="75"/>
      <c r="N5881" s="76"/>
    </row>
    <row r="5882" spans="1:14" ht="15">
      <c r="A5882" s="80"/>
      <c r="B5882" s="81"/>
      <c r="C5882" s="69"/>
      <c r="D5882" s="69"/>
      <c r="E5882" s="69"/>
      <c r="F5882" s="69"/>
      <c r="G5882" s="82"/>
      <c r="H5882" s="78"/>
      <c r="I5882" s="28">
        <f ca="1">SUMIF('IMPORTBFT (ID)'!$A$3:$A$5000,$G$4:$G$7322,'IMPORTBFT (ID)'!$B$3:$B$5000)</f>
        <v>0</v>
      </c>
      <c r="J5882" s="72"/>
      <c r="K5882" s="18" t="str">
        <f t="shared" ca="1" si="0"/>
        <v>-</v>
      </c>
      <c r="L5882" s="19" t="e">
        <f>IF(G5882=#REF!,#REF!,"FALSO")</f>
        <v>#REF!</v>
      </c>
      <c r="M5882" s="75"/>
      <c r="N5882" s="76"/>
    </row>
    <row r="5883" spans="1:14" ht="15">
      <c r="A5883" s="80"/>
      <c r="B5883" s="81"/>
      <c r="C5883" s="69"/>
      <c r="D5883" s="69"/>
      <c r="E5883" s="69"/>
      <c r="F5883" s="69"/>
      <c r="G5883" s="82"/>
      <c r="H5883" s="78"/>
      <c r="I5883" s="28">
        <f ca="1">SUMIF('IMPORTBFT (ID)'!$A$3:$A$5000,$G$4:$G$7322,'IMPORTBFT (ID)'!$B$3:$B$5000)</f>
        <v>0</v>
      </c>
      <c r="J5883" s="72"/>
      <c r="K5883" s="18" t="str">
        <f t="shared" ca="1" si="0"/>
        <v>-</v>
      </c>
      <c r="L5883" s="19" t="e">
        <f>IF(G5883=#REF!,#REF!,"FALSO")</f>
        <v>#REF!</v>
      </c>
      <c r="M5883" s="75"/>
      <c r="N5883" s="76"/>
    </row>
    <row r="5884" spans="1:14" ht="15">
      <c r="A5884" s="80"/>
      <c r="B5884" s="81"/>
      <c r="C5884" s="69"/>
      <c r="D5884" s="69"/>
      <c r="E5884" s="69"/>
      <c r="F5884" s="69"/>
      <c r="G5884" s="82"/>
      <c r="H5884" s="78"/>
      <c r="I5884" s="28">
        <f ca="1">SUMIF('IMPORTBFT (ID)'!$A$3:$A$5000,$G$4:$G$7322,'IMPORTBFT (ID)'!$B$3:$B$5000)</f>
        <v>0</v>
      </c>
      <c r="J5884" s="72"/>
      <c r="K5884" s="18" t="str">
        <f t="shared" ca="1" si="0"/>
        <v>-</v>
      </c>
      <c r="L5884" s="19" t="e">
        <f>IF(G5884=#REF!,#REF!,"FALSO")</f>
        <v>#REF!</v>
      </c>
      <c r="M5884" s="75"/>
      <c r="N5884" s="76"/>
    </row>
    <row r="5885" spans="1:14" ht="15">
      <c r="A5885" s="80"/>
      <c r="B5885" s="81"/>
      <c r="C5885" s="69"/>
      <c r="D5885" s="69"/>
      <c r="E5885" s="69"/>
      <c r="F5885" s="69"/>
      <c r="G5885" s="82"/>
      <c r="H5885" s="78"/>
      <c r="I5885" s="28">
        <f ca="1">SUMIF('IMPORTBFT (ID)'!$A$3:$A$5000,$G$4:$G$7322,'IMPORTBFT (ID)'!$B$3:$B$5000)</f>
        <v>0</v>
      </c>
      <c r="J5885" s="72"/>
      <c r="K5885" s="18" t="str">
        <f t="shared" ca="1" si="0"/>
        <v>-</v>
      </c>
      <c r="L5885" s="19" t="e">
        <f>IF(G5885=#REF!,#REF!,"FALSO")</f>
        <v>#REF!</v>
      </c>
      <c r="M5885" s="75"/>
      <c r="N5885" s="76"/>
    </row>
    <row r="5886" spans="1:14" ht="15">
      <c r="A5886" s="80"/>
      <c r="B5886" s="81"/>
      <c r="C5886" s="69"/>
      <c r="D5886" s="69"/>
      <c r="E5886" s="69"/>
      <c r="F5886" s="69"/>
      <c r="G5886" s="82"/>
      <c r="H5886" s="78"/>
      <c r="I5886" s="28">
        <f ca="1">SUMIF('IMPORTBFT (ID)'!$A$3:$A$5000,$G$4:$G$7322,'IMPORTBFT (ID)'!$B$3:$B$5000)</f>
        <v>0</v>
      </c>
      <c r="J5886" s="72"/>
      <c r="K5886" s="18" t="str">
        <f t="shared" ca="1" si="0"/>
        <v>-</v>
      </c>
      <c r="L5886" s="19" t="e">
        <f>IF(G5886=#REF!,#REF!,"FALSO")</f>
        <v>#REF!</v>
      </c>
      <c r="M5886" s="75"/>
      <c r="N5886" s="76"/>
    </row>
    <row r="5887" spans="1:14" ht="15">
      <c r="A5887" s="80"/>
      <c r="B5887" s="81"/>
      <c r="C5887" s="69"/>
      <c r="D5887" s="69"/>
      <c r="E5887" s="69"/>
      <c r="F5887" s="69"/>
      <c r="G5887" s="82"/>
      <c r="H5887" s="78"/>
      <c r="I5887" s="28">
        <f ca="1">SUMIF('IMPORTBFT (ID)'!$A$3:$A$5000,$G$4:$G$7322,'IMPORTBFT (ID)'!$B$3:$B$5000)</f>
        <v>0</v>
      </c>
      <c r="J5887" s="72"/>
      <c r="K5887" s="18" t="str">
        <f t="shared" ca="1" si="0"/>
        <v>-</v>
      </c>
      <c r="L5887" s="19" t="e">
        <f>IF(G5887=#REF!,#REF!,"FALSO")</f>
        <v>#REF!</v>
      </c>
      <c r="M5887" s="75"/>
      <c r="N5887" s="76"/>
    </row>
    <row r="5888" spans="1:14" ht="15">
      <c r="A5888" s="80"/>
      <c r="B5888" s="81"/>
      <c r="C5888" s="69"/>
      <c r="D5888" s="69"/>
      <c r="E5888" s="69"/>
      <c r="F5888" s="69"/>
      <c r="G5888" s="82"/>
      <c r="H5888" s="78"/>
      <c r="I5888" s="28">
        <f ca="1">SUMIF('IMPORTBFT (ID)'!$A$3:$A$5000,$G$4:$G$7322,'IMPORTBFT (ID)'!$B$3:$B$5000)</f>
        <v>0</v>
      </c>
      <c r="J5888" s="72"/>
      <c r="K5888" s="18" t="str">
        <f t="shared" ca="1" si="0"/>
        <v>-</v>
      </c>
      <c r="L5888" s="19" t="e">
        <f>IF(G5888=#REF!,#REF!,"FALSO")</f>
        <v>#REF!</v>
      </c>
      <c r="M5888" s="75"/>
      <c r="N5888" s="76"/>
    </row>
    <row r="5889" spans="1:14" ht="15">
      <c r="A5889" s="80"/>
      <c r="B5889" s="81"/>
      <c r="C5889" s="69"/>
      <c r="D5889" s="69"/>
      <c r="E5889" s="69"/>
      <c r="F5889" s="69"/>
      <c r="G5889" s="82"/>
      <c r="H5889" s="78"/>
      <c r="I5889" s="28">
        <f ca="1">SUMIF('IMPORTBFT (ID)'!$A$3:$A$5000,$G$4:$G$7322,'IMPORTBFT (ID)'!$B$3:$B$5000)</f>
        <v>0</v>
      </c>
      <c r="J5889" s="72"/>
      <c r="K5889" s="18" t="str">
        <f t="shared" ca="1" si="0"/>
        <v>-</v>
      </c>
      <c r="L5889" s="19" t="e">
        <f>IF(G5889=#REF!,#REF!,"FALSO")</f>
        <v>#REF!</v>
      </c>
      <c r="M5889" s="75"/>
      <c r="N5889" s="76"/>
    </row>
    <row r="5890" spans="1:14" ht="15">
      <c r="A5890" s="80"/>
      <c r="B5890" s="81"/>
      <c r="C5890" s="69"/>
      <c r="D5890" s="69"/>
      <c r="E5890" s="69"/>
      <c r="F5890" s="69"/>
      <c r="G5890" s="82"/>
      <c r="H5890" s="78"/>
      <c r="I5890" s="28">
        <f ca="1">SUMIF('IMPORTBFT (ID)'!$A$3:$A$5000,$G$4:$G$7322,'IMPORTBFT (ID)'!$B$3:$B$5000)</f>
        <v>0</v>
      </c>
      <c r="J5890" s="72"/>
      <c r="K5890" s="18" t="str">
        <f t="shared" ca="1" si="0"/>
        <v>-</v>
      </c>
      <c r="L5890" s="19" t="e">
        <f>IF(G5890=#REF!,#REF!,"FALSO")</f>
        <v>#REF!</v>
      </c>
      <c r="M5890" s="75"/>
      <c r="N5890" s="76"/>
    </row>
    <row r="5891" spans="1:14" ht="15">
      <c r="A5891" s="80"/>
      <c r="B5891" s="81"/>
      <c r="C5891" s="69"/>
      <c r="D5891" s="69"/>
      <c r="E5891" s="69"/>
      <c r="F5891" s="69"/>
      <c r="G5891" s="82"/>
      <c r="H5891" s="78"/>
      <c r="I5891" s="28">
        <f ca="1">SUMIF('IMPORTBFT (ID)'!$A$3:$A$5000,$G$4:$G$7322,'IMPORTBFT (ID)'!$B$3:$B$5000)</f>
        <v>0</v>
      </c>
      <c r="J5891" s="72"/>
      <c r="K5891" s="18" t="str">
        <f t="shared" ca="1" si="0"/>
        <v>-</v>
      </c>
      <c r="L5891" s="19" t="e">
        <f>IF(G5891=#REF!,#REF!,"FALSO")</f>
        <v>#REF!</v>
      </c>
      <c r="M5891" s="75"/>
      <c r="N5891" s="76"/>
    </row>
    <row r="5892" spans="1:14" ht="15">
      <c r="A5892" s="80"/>
      <c r="B5892" s="81"/>
      <c r="C5892" s="69"/>
      <c r="D5892" s="69"/>
      <c r="E5892" s="69"/>
      <c r="F5892" s="69"/>
      <c r="G5892" s="82"/>
      <c r="H5892" s="78"/>
      <c r="I5892" s="28">
        <f ca="1">SUMIF('IMPORTBFT (ID)'!$A$3:$A$5000,$G$4:$G$7322,'IMPORTBFT (ID)'!$B$3:$B$5000)</f>
        <v>0</v>
      </c>
      <c r="J5892" s="72"/>
      <c r="K5892" s="18" t="str">
        <f t="shared" ca="1" si="0"/>
        <v>-</v>
      </c>
      <c r="L5892" s="19" t="e">
        <f>IF(G5892=#REF!,#REF!,"FALSO")</f>
        <v>#REF!</v>
      </c>
      <c r="M5892" s="75"/>
      <c r="N5892" s="76"/>
    </row>
    <row r="5893" spans="1:14" ht="15">
      <c r="A5893" s="80"/>
      <c r="B5893" s="81"/>
      <c r="C5893" s="69"/>
      <c r="D5893" s="69"/>
      <c r="E5893" s="69"/>
      <c r="F5893" s="69"/>
      <c r="G5893" s="82"/>
      <c r="H5893" s="78"/>
      <c r="I5893" s="28">
        <f ca="1">SUMIF('IMPORTBFT (ID)'!$A$3:$A$5000,$G$4:$G$7322,'IMPORTBFT (ID)'!$B$3:$B$5000)</f>
        <v>0</v>
      </c>
      <c r="J5893" s="72"/>
      <c r="K5893" s="18" t="str">
        <f t="shared" ca="1" si="0"/>
        <v>-</v>
      </c>
      <c r="L5893" s="19" t="e">
        <f>IF(G5893=#REF!,#REF!,"FALSO")</f>
        <v>#REF!</v>
      </c>
      <c r="M5893" s="75"/>
      <c r="N5893" s="76"/>
    </row>
    <row r="5894" spans="1:14" ht="15">
      <c r="A5894" s="80"/>
      <c r="B5894" s="81"/>
      <c r="C5894" s="69"/>
      <c r="D5894" s="69"/>
      <c r="E5894" s="69"/>
      <c r="F5894" s="69"/>
      <c r="G5894" s="82"/>
      <c r="H5894" s="78"/>
      <c r="I5894" s="28">
        <f ca="1">SUMIF('IMPORTBFT (ID)'!$A$3:$A$5000,$G$4:$G$7322,'IMPORTBFT (ID)'!$B$3:$B$5000)</f>
        <v>0</v>
      </c>
      <c r="J5894" s="72"/>
      <c r="K5894" s="18" t="str">
        <f t="shared" ca="1" si="0"/>
        <v>-</v>
      </c>
      <c r="L5894" s="19" t="e">
        <f>IF(G5894=#REF!,#REF!,"FALSO")</f>
        <v>#REF!</v>
      </c>
      <c r="M5894" s="75"/>
      <c r="N5894" s="76"/>
    </row>
    <row r="5895" spans="1:14" ht="15">
      <c r="A5895" s="80"/>
      <c r="B5895" s="81"/>
      <c r="C5895" s="69"/>
      <c r="D5895" s="69"/>
      <c r="E5895" s="69"/>
      <c r="F5895" s="69"/>
      <c r="G5895" s="82"/>
      <c r="H5895" s="78"/>
      <c r="I5895" s="28">
        <f ca="1">SUMIF('IMPORTBFT (ID)'!$A$3:$A$5000,$G$4:$G$7322,'IMPORTBFT (ID)'!$B$3:$B$5000)</f>
        <v>0</v>
      </c>
      <c r="J5895" s="72"/>
      <c r="K5895" s="18" t="str">
        <f t="shared" ca="1" si="0"/>
        <v>-</v>
      </c>
      <c r="L5895" s="19" t="e">
        <f>IF(G5895=#REF!,#REF!,"FALSO")</f>
        <v>#REF!</v>
      </c>
      <c r="M5895" s="75"/>
      <c r="N5895" s="76"/>
    </row>
    <row r="5896" spans="1:14" ht="15">
      <c r="A5896" s="80"/>
      <c r="B5896" s="81"/>
      <c r="C5896" s="69"/>
      <c r="D5896" s="69"/>
      <c r="E5896" s="69"/>
      <c r="F5896" s="69"/>
      <c r="G5896" s="82"/>
      <c r="H5896" s="78"/>
      <c r="I5896" s="28">
        <f ca="1">SUMIF('IMPORTBFT (ID)'!$A$3:$A$5000,$G$4:$G$7322,'IMPORTBFT (ID)'!$B$3:$B$5000)</f>
        <v>0</v>
      </c>
      <c r="J5896" s="72"/>
      <c r="K5896" s="18" t="str">
        <f t="shared" ca="1" si="0"/>
        <v>-</v>
      </c>
      <c r="L5896" s="19" t="e">
        <f>IF(G5896=#REF!,#REF!,"FALSO")</f>
        <v>#REF!</v>
      </c>
      <c r="M5896" s="75"/>
      <c r="N5896" s="76"/>
    </row>
    <row r="5897" spans="1:14" ht="15">
      <c r="A5897" s="80"/>
      <c r="B5897" s="81"/>
      <c r="C5897" s="69"/>
      <c r="D5897" s="69"/>
      <c r="E5897" s="69"/>
      <c r="F5897" s="69"/>
      <c r="G5897" s="82"/>
      <c r="H5897" s="78"/>
      <c r="I5897" s="28">
        <f ca="1">SUMIF('IMPORTBFT (ID)'!$A$3:$A$5000,$G$4:$G$7322,'IMPORTBFT (ID)'!$B$3:$B$5000)</f>
        <v>0</v>
      </c>
      <c r="J5897" s="72"/>
      <c r="K5897" s="18" t="str">
        <f t="shared" ca="1" si="0"/>
        <v>-</v>
      </c>
      <c r="L5897" s="19" t="e">
        <f>IF(G5897=#REF!,#REF!,"FALSO")</f>
        <v>#REF!</v>
      </c>
      <c r="M5897" s="75"/>
      <c r="N5897" s="76"/>
    </row>
    <row r="5898" spans="1:14" ht="15">
      <c r="A5898" s="80"/>
      <c r="B5898" s="81"/>
      <c r="C5898" s="69"/>
      <c r="D5898" s="69"/>
      <c r="E5898" s="69"/>
      <c r="F5898" s="69"/>
      <c r="G5898" s="82"/>
      <c r="H5898" s="78"/>
      <c r="I5898" s="28">
        <f ca="1">SUMIF('IMPORTBFT (ID)'!$A$3:$A$5000,$G$4:$G$7322,'IMPORTBFT (ID)'!$B$3:$B$5000)</f>
        <v>0</v>
      </c>
      <c r="J5898" s="72"/>
      <c r="K5898" s="18" t="str">
        <f t="shared" ca="1" si="0"/>
        <v>-</v>
      </c>
      <c r="L5898" s="19" t="e">
        <f>IF(G5898=#REF!,#REF!,"FALSO")</f>
        <v>#REF!</v>
      </c>
      <c r="M5898" s="75"/>
      <c r="N5898" s="76"/>
    </row>
    <row r="5899" spans="1:14" ht="15">
      <c r="A5899" s="80"/>
      <c r="B5899" s="81"/>
      <c r="C5899" s="69"/>
      <c r="D5899" s="69"/>
      <c r="E5899" s="69"/>
      <c r="F5899" s="69"/>
      <c r="G5899" s="82"/>
      <c r="H5899" s="78"/>
      <c r="I5899" s="28">
        <f ca="1">SUMIF('IMPORTBFT (ID)'!$A$3:$A$5000,$G$4:$G$7322,'IMPORTBFT (ID)'!$B$3:$B$5000)</f>
        <v>0</v>
      </c>
      <c r="J5899" s="72"/>
      <c r="K5899" s="18" t="str">
        <f t="shared" ca="1" si="0"/>
        <v>-</v>
      </c>
      <c r="L5899" s="19" t="e">
        <f>IF(G5899=#REF!,#REF!,"FALSO")</f>
        <v>#REF!</v>
      </c>
      <c r="M5899" s="75"/>
      <c r="N5899" s="76"/>
    </row>
    <row r="5900" spans="1:14" ht="15">
      <c r="A5900" s="80"/>
      <c r="B5900" s="81"/>
      <c r="C5900" s="69"/>
      <c r="D5900" s="69"/>
      <c r="E5900" s="69"/>
      <c r="F5900" s="69"/>
      <c r="G5900" s="82"/>
      <c r="H5900" s="78"/>
      <c r="I5900" s="28">
        <f ca="1">SUMIF('IMPORTBFT (ID)'!$A$3:$A$5000,$G$4:$G$7322,'IMPORTBFT (ID)'!$B$3:$B$5000)</f>
        <v>0</v>
      </c>
      <c r="J5900" s="72"/>
      <c r="K5900" s="18" t="str">
        <f t="shared" ca="1" si="0"/>
        <v>-</v>
      </c>
      <c r="L5900" s="19" t="e">
        <f>IF(G5900=#REF!,#REF!,"FALSO")</f>
        <v>#REF!</v>
      </c>
      <c r="M5900" s="75"/>
      <c r="N5900" s="76"/>
    </row>
    <row r="5901" spans="1:14" ht="15">
      <c r="A5901" s="80"/>
      <c r="B5901" s="81"/>
      <c r="C5901" s="69"/>
      <c r="D5901" s="69"/>
      <c r="E5901" s="69"/>
      <c r="F5901" s="69"/>
      <c r="G5901" s="82"/>
      <c r="H5901" s="78"/>
      <c r="I5901" s="28">
        <f ca="1">SUMIF('IMPORTBFT (ID)'!$A$3:$A$5000,$G$4:$G$7322,'IMPORTBFT (ID)'!$B$3:$B$5000)</f>
        <v>0</v>
      </c>
      <c r="J5901" s="72"/>
      <c r="K5901" s="18" t="str">
        <f t="shared" ca="1" si="0"/>
        <v>-</v>
      </c>
      <c r="L5901" s="19" t="e">
        <f>IF(G5901=#REF!,#REF!,"FALSO")</f>
        <v>#REF!</v>
      </c>
      <c r="M5901" s="75"/>
      <c r="N5901" s="76"/>
    </row>
    <row r="5902" spans="1:14" ht="15">
      <c r="A5902" s="80"/>
      <c r="B5902" s="81"/>
      <c r="C5902" s="69"/>
      <c r="D5902" s="69"/>
      <c r="E5902" s="69"/>
      <c r="F5902" s="69"/>
      <c r="G5902" s="82"/>
      <c r="H5902" s="78"/>
      <c r="I5902" s="28">
        <f ca="1">SUMIF('IMPORTBFT (ID)'!$A$3:$A$5000,$G$4:$G$7322,'IMPORTBFT (ID)'!$B$3:$B$5000)</f>
        <v>0</v>
      </c>
      <c r="J5902" s="72"/>
      <c r="K5902" s="18" t="str">
        <f t="shared" ca="1" si="0"/>
        <v>-</v>
      </c>
      <c r="L5902" s="19" t="e">
        <f>IF(G5902=#REF!,#REF!,"FALSO")</f>
        <v>#REF!</v>
      </c>
      <c r="M5902" s="75"/>
      <c r="N5902" s="76"/>
    </row>
    <row r="5903" spans="1:14" ht="15">
      <c r="A5903" s="80"/>
      <c r="B5903" s="81"/>
      <c r="C5903" s="69"/>
      <c r="D5903" s="69"/>
      <c r="E5903" s="69"/>
      <c r="F5903" s="69"/>
      <c r="G5903" s="82"/>
      <c r="H5903" s="78"/>
      <c r="I5903" s="28">
        <f ca="1">SUMIF('IMPORTBFT (ID)'!$A$3:$A$5000,$G$4:$G$7322,'IMPORTBFT (ID)'!$B$3:$B$5000)</f>
        <v>0</v>
      </c>
      <c r="J5903" s="72"/>
      <c r="K5903" s="18" t="str">
        <f t="shared" ca="1" si="0"/>
        <v>-</v>
      </c>
      <c r="L5903" s="19" t="e">
        <f>IF(G5903=#REF!,#REF!,"FALSO")</f>
        <v>#REF!</v>
      </c>
      <c r="M5903" s="75"/>
      <c r="N5903" s="76"/>
    </row>
    <row r="5904" spans="1:14" ht="15">
      <c r="A5904" s="80"/>
      <c r="B5904" s="81"/>
      <c r="C5904" s="69"/>
      <c r="D5904" s="69"/>
      <c r="E5904" s="69"/>
      <c r="F5904" s="69"/>
      <c r="G5904" s="82"/>
      <c r="H5904" s="78"/>
      <c r="I5904" s="28">
        <f ca="1">SUMIF('IMPORTBFT (ID)'!$A$3:$A$5000,$G$4:$G$7322,'IMPORTBFT (ID)'!$B$3:$B$5000)</f>
        <v>0</v>
      </c>
      <c r="J5904" s="72"/>
      <c r="K5904" s="18" t="str">
        <f t="shared" ca="1" si="0"/>
        <v>-</v>
      </c>
      <c r="L5904" s="19" t="e">
        <f>IF(G5904=#REF!,#REF!,"FALSO")</f>
        <v>#REF!</v>
      </c>
      <c r="M5904" s="75"/>
      <c r="N5904" s="76"/>
    </row>
    <row r="5905" spans="1:14" ht="15">
      <c r="A5905" s="80"/>
      <c r="B5905" s="81"/>
      <c r="C5905" s="69"/>
      <c r="D5905" s="69"/>
      <c r="E5905" s="69"/>
      <c r="F5905" s="69"/>
      <c r="G5905" s="82"/>
      <c r="H5905" s="78"/>
      <c r="I5905" s="28">
        <f ca="1">SUMIF('IMPORTBFT (ID)'!$A$3:$A$5000,$G$4:$G$7322,'IMPORTBFT (ID)'!$B$3:$B$5000)</f>
        <v>0</v>
      </c>
      <c r="J5905" s="72"/>
      <c r="K5905" s="18" t="str">
        <f t="shared" ca="1" si="0"/>
        <v>-</v>
      </c>
      <c r="L5905" s="19" t="e">
        <f>IF(G5905=#REF!,#REF!,"FALSO")</f>
        <v>#REF!</v>
      </c>
      <c r="M5905" s="75"/>
      <c r="N5905" s="76"/>
    </row>
    <row r="5906" spans="1:14" ht="15">
      <c r="A5906" s="80"/>
      <c r="B5906" s="81"/>
      <c r="C5906" s="69"/>
      <c r="D5906" s="69"/>
      <c r="E5906" s="69"/>
      <c r="F5906" s="69"/>
      <c r="G5906" s="82"/>
      <c r="H5906" s="78"/>
      <c r="I5906" s="28">
        <f ca="1">SUMIF('IMPORTBFT (ID)'!$A$3:$A$5000,$G$4:$G$7322,'IMPORTBFT (ID)'!$B$3:$B$5000)</f>
        <v>0</v>
      </c>
      <c r="J5906" s="72"/>
      <c r="K5906" s="18" t="str">
        <f t="shared" ca="1" si="0"/>
        <v>-</v>
      </c>
      <c r="L5906" s="19" t="e">
        <f>IF(G5906=#REF!,#REF!,"FALSO")</f>
        <v>#REF!</v>
      </c>
      <c r="M5906" s="75"/>
      <c r="N5906" s="76"/>
    </row>
    <row r="5907" spans="1:14" ht="15">
      <c r="A5907" s="80"/>
      <c r="B5907" s="81"/>
      <c r="C5907" s="69"/>
      <c r="D5907" s="69"/>
      <c r="E5907" s="69"/>
      <c r="F5907" s="69"/>
      <c r="G5907" s="82"/>
      <c r="H5907" s="78"/>
      <c r="I5907" s="28">
        <f ca="1">SUMIF('IMPORTBFT (ID)'!$A$3:$A$5000,$G$4:$G$7322,'IMPORTBFT (ID)'!$B$3:$B$5000)</f>
        <v>0</v>
      </c>
      <c r="J5907" s="72"/>
      <c r="K5907" s="18" t="str">
        <f t="shared" ca="1" si="0"/>
        <v>-</v>
      </c>
      <c r="L5907" s="19" t="e">
        <f>IF(G5907=#REF!,#REF!,"FALSO")</f>
        <v>#REF!</v>
      </c>
      <c r="M5907" s="75"/>
      <c r="N5907" s="76"/>
    </row>
    <row r="5908" spans="1:14" ht="15">
      <c r="A5908" s="80"/>
      <c r="B5908" s="81"/>
      <c r="C5908" s="69"/>
      <c r="D5908" s="69"/>
      <c r="E5908" s="69"/>
      <c r="F5908" s="69"/>
      <c r="G5908" s="82"/>
      <c r="H5908" s="78"/>
      <c r="I5908" s="28">
        <f ca="1">SUMIF('IMPORTBFT (ID)'!$A$3:$A$5000,$G$4:$G$7322,'IMPORTBFT (ID)'!$B$3:$B$5000)</f>
        <v>0</v>
      </c>
      <c r="J5908" s="72"/>
      <c r="K5908" s="18" t="str">
        <f t="shared" ca="1" si="0"/>
        <v>-</v>
      </c>
      <c r="L5908" s="19" t="e">
        <f>IF(G5908=#REF!,#REF!,"FALSO")</f>
        <v>#REF!</v>
      </c>
      <c r="M5908" s="75"/>
      <c r="N5908" s="76"/>
    </row>
    <row r="5909" spans="1:14" ht="15">
      <c r="A5909" s="80"/>
      <c r="B5909" s="81"/>
      <c r="C5909" s="69"/>
      <c r="D5909" s="69"/>
      <c r="E5909" s="69"/>
      <c r="F5909" s="69"/>
      <c r="G5909" s="82"/>
      <c r="H5909" s="78"/>
      <c r="I5909" s="28">
        <f ca="1">SUMIF('IMPORTBFT (ID)'!$A$3:$A$5000,$G$4:$G$7322,'IMPORTBFT (ID)'!$B$3:$B$5000)</f>
        <v>0</v>
      </c>
      <c r="J5909" s="72"/>
      <c r="K5909" s="18" t="str">
        <f t="shared" ca="1" si="0"/>
        <v>-</v>
      </c>
      <c r="L5909" s="19" t="e">
        <f>IF(G5909=#REF!,#REF!,"FALSO")</f>
        <v>#REF!</v>
      </c>
      <c r="M5909" s="75"/>
      <c r="N5909" s="76"/>
    </row>
    <row r="5910" spans="1:14" ht="15">
      <c r="A5910" s="80"/>
      <c r="B5910" s="81"/>
      <c r="C5910" s="69"/>
      <c r="D5910" s="69"/>
      <c r="E5910" s="69"/>
      <c r="F5910" s="69"/>
      <c r="G5910" s="82"/>
      <c r="H5910" s="78"/>
      <c r="I5910" s="28">
        <f ca="1">SUMIF('IMPORTBFT (ID)'!$A$3:$A$5000,$G$4:$G$7322,'IMPORTBFT (ID)'!$B$3:$B$5000)</f>
        <v>0</v>
      </c>
      <c r="J5910" s="72"/>
      <c r="K5910" s="18" t="str">
        <f t="shared" ca="1" si="0"/>
        <v>-</v>
      </c>
      <c r="L5910" s="19" t="e">
        <f>IF(G5910=#REF!,#REF!,"FALSO")</f>
        <v>#REF!</v>
      </c>
      <c r="M5910" s="75"/>
      <c r="N5910" s="76"/>
    </row>
    <row r="5911" spans="1:14" ht="15">
      <c r="A5911" s="80"/>
      <c r="B5911" s="81"/>
      <c r="C5911" s="69"/>
      <c r="D5911" s="69"/>
      <c r="E5911" s="69"/>
      <c r="F5911" s="69"/>
      <c r="G5911" s="82"/>
      <c r="H5911" s="78"/>
      <c r="I5911" s="28">
        <f ca="1">SUMIF('IMPORTBFT (ID)'!$A$3:$A$5000,$G$4:$G$7322,'IMPORTBFT (ID)'!$B$3:$B$5000)</f>
        <v>0</v>
      </c>
      <c r="J5911" s="72"/>
      <c r="K5911" s="18" t="str">
        <f t="shared" ca="1" si="0"/>
        <v>-</v>
      </c>
      <c r="L5911" s="19" t="e">
        <f>IF(G5911=#REF!,#REF!,"FALSO")</f>
        <v>#REF!</v>
      </c>
      <c r="M5911" s="75"/>
      <c r="N5911" s="76"/>
    </row>
    <row r="5912" spans="1:14" ht="15">
      <c r="A5912" s="80"/>
      <c r="B5912" s="81"/>
      <c r="C5912" s="69"/>
      <c r="D5912" s="69"/>
      <c r="E5912" s="69"/>
      <c r="F5912" s="69"/>
      <c r="G5912" s="82"/>
      <c r="H5912" s="78"/>
      <c r="I5912" s="28">
        <f ca="1">SUMIF('IMPORTBFT (ID)'!$A$3:$A$5000,$G$4:$G$7322,'IMPORTBFT (ID)'!$B$3:$B$5000)</f>
        <v>0</v>
      </c>
      <c r="J5912" s="72"/>
      <c r="K5912" s="18" t="str">
        <f t="shared" ca="1" si="0"/>
        <v>-</v>
      </c>
      <c r="L5912" s="19" t="e">
        <f>IF(G5912=#REF!,#REF!,"FALSO")</f>
        <v>#REF!</v>
      </c>
      <c r="M5912" s="75"/>
      <c r="N5912" s="76"/>
    </row>
    <row r="5913" spans="1:14" ht="15">
      <c r="A5913" s="80"/>
      <c r="B5913" s="81"/>
      <c r="C5913" s="69"/>
      <c r="D5913" s="69"/>
      <c r="E5913" s="69"/>
      <c r="F5913" s="69"/>
      <c r="G5913" s="82"/>
      <c r="H5913" s="78"/>
      <c r="I5913" s="28">
        <f ca="1">SUMIF('IMPORTBFT (ID)'!$A$3:$A$5000,$G$4:$G$7322,'IMPORTBFT (ID)'!$B$3:$B$5000)</f>
        <v>0</v>
      </c>
      <c r="J5913" s="72"/>
      <c r="K5913" s="18" t="str">
        <f t="shared" ca="1" si="0"/>
        <v>-</v>
      </c>
      <c r="L5913" s="19" t="e">
        <f>IF(G5913=#REF!,#REF!,"FALSO")</f>
        <v>#REF!</v>
      </c>
      <c r="M5913" s="75"/>
      <c r="N5913" s="76"/>
    </row>
    <row r="5914" spans="1:14" ht="15">
      <c r="A5914" s="80"/>
      <c r="B5914" s="81"/>
      <c r="C5914" s="69"/>
      <c r="D5914" s="69"/>
      <c r="E5914" s="69"/>
      <c r="F5914" s="69"/>
      <c r="G5914" s="82"/>
      <c r="H5914" s="78"/>
      <c r="I5914" s="28">
        <f ca="1">SUMIF('IMPORTBFT (ID)'!$A$3:$A$5000,$G$4:$G$7322,'IMPORTBFT (ID)'!$B$3:$B$5000)</f>
        <v>0</v>
      </c>
      <c r="J5914" s="72"/>
      <c r="K5914" s="18" t="str">
        <f t="shared" ca="1" si="0"/>
        <v>-</v>
      </c>
      <c r="L5914" s="19" t="e">
        <f>IF(G5914=#REF!,#REF!,"FALSO")</f>
        <v>#REF!</v>
      </c>
      <c r="M5914" s="75"/>
      <c r="N5914" s="76"/>
    </row>
    <row r="5915" spans="1:14" ht="15">
      <c r="A5915" s="80"/>
      <c r="B5915" s="81"/>
      <c r="C5915" s="69"/>
      <c r="D5915" s="69"/>
      <c r="E5915" s="69"/>
      <c r="F5915" s="69"/>
      <c r="G5915" s="82"/>
      <c r="H5915" s="78"/>
      <c r="I5915" s="28">
        <f ca="1">SUMIF('IMPORTBFT (ID)'!$A$3:$A$5000,$G$4:$G$7322,'IMPORTBFT (ID)'!$B$3:$B$5000)</f>
        <v>0</v>
      </c>
      <c r="J5915" s="72"/>
      <c r="K5915" s="18" t="str">
        <f t="shared" ca="1" si="0"/>
        <v>-</v>
      </c>
      <c r="L5915" s="19" t="e">
        <f>IF(G5915=#REF!,#REF!,"FALSO")</f>
        <v>#REF!</v>
      </c>
      <c r="M5915" s="75"/>
      <c r="N5915" s="76"/>
    </row>
    <row r="5916" spans="1:14" ht="15">
      <c r="A5916" s="80"/>
      <c r="B5916" s="81"/>
      <c r="C5916" s="69"/>
      <c r="D5916" s="69"/>
      <c r="E5916" s="69"/>
      <c r="F5916" s="69"/>
      <c r="G5916" s="82"/>
      <c r="H5916" s="78"/>
      <c r="I5916" s="28">
        <f ca="1">SUMIF('IMPORTBFT (ID)'!$A$3:$A$5000,$G$4:$G$7322,'IMPORTBFT (ID)'!$B$3:$B$5000)</f>
        <v>0</v>
      </c>
      <c r="J5916" s="72"/>
      <c r="K5916" s="18" t="str">
        <f t="shared" ca="1" si="0"/>
        <v>-</v>
      </c>
      <c r="L5916" s="19" t="e">
        <f>IF(G5916=#REF!,#REF!,"FALSO")</f>
        <v>#REF!</v>
      </c>
      <c r="M5916" s="75"/>
      <c r="N5916" s="76"/>
    </row>
    <row r="5917" spans="1:14" ht="15">
      <c r="A5917" s="80"/>
      <c r="B5917" s="81"/>
      <c r="C5917" s="69"/>
      <c r="D5917" s="69"/>
      <c r="E5917" s="69"/>
      <c r="F5917" s="69"/>
      <c r="G5917" s="82"/>
      <c r="H5917" s="78"/>
      <c r="I5917" s="28">
        <f ca="1">SUMIF('IMPORTBFT (ID)'!$A$3:$A$5000,$G$4:$G$7322,'IMPORTBFT (ID)'!$B$3:$B$5000)</f>
        <v>0</v>
      </c>
      <c r="J5917" s="72"/>
      <c r="K5917" s="18" t="str">
        <f t="shared" ca="1" si="0"/>
        <v>-</v>
      </c>
      <c r="L5917" s="19" t="e">
        <f>IF(G5917=#REF!,#REF!,"FALSO")</f>
        <v>#REF!</v>
      </c>
      <c r="M5917" s="75"/>
      <c r="N5917" s="76"/>
    </row>
    <row r="5918" spans="1:14" ht="15">
      <c r="A5918" s="80"/>
      <c r="B5918" s="81"/>
      <c r="C5918" s="69"/>
      <c r="D5918" s="69"/>
      <c r="E5918" s="69"/>
      <c r="F5918" s="69"/>
      <c r="G5918" s="82"/>
      <c r="H5918" s="78"/>
      <c r="I5918" s="28">
        <f ca="1">SUMIF('IMPORTBFT (ID)'!$A$3:$A$5000,$G$4:$G$7322,'IMPORTBFT (ID)'!$B$3:$B$5000)</f>
        <v>0</v>
      </c>
      <c r="J5918" s="72"/>
      <c r="K5918" s="18" t="str">
        <f t="shared" ca="1" si="0"/>
        <v>-</v>
      </c>
      <c r="L5918" s="19" t="e">
        <f>IF(G5918=#REF!,#REF!,"FALSO")</f>
        <v>#REF!</v>
      </c>
      <c r="M5918" s="75"/>
      <c r="N5918" s="76"/>
    </row>
    <row r="5919" spans="1:14" ht="15">
      <c r="A5919" s="80"/>
      <c r="B5919" s="81"/>
      <c r="C5919" s="69"/>
      <c r="D5919" s="69"/>
      <c r="E5919" s="69"/>
      <c r="F5919" s="69"/>
      <c r="G5919" s="82"/>
      <c r="H5919" s="78"/>
      <c r="I5919" s="28">
        <f ca="1">SUMIF('IMPORTBFT (ID)'!$A$3:$A$5000,$G$4:$G$7322,'IMPORTBFT (ID)'!$B$3:$B$5000)</f>
        <v>0</v>
      </c>
      <c r="J5919" s="72"/>
      <c r="K5919" s="18" t="str">
        <f t="shared" ca="1" si="0"/>
        <v>-</v>
      </c>
      <c r="L5919" s="19" t="e">
        <f>IF(G5919=#REF!,#REF!,"FALSO")</f>
        <v>#REF!</v>
      </c>
      <c r="M5919" s="75"/>
      <c r="N5919" s="76"/>
    </row>
    <row r="5920" spans="1:14" ht="15">
      <c r="A5920" s="80"/>
      <c r="B5920" s="81"/>
      <c r="C5920" s="69"/>
      <c r="D5920" s="69"/>
      <c r="E5920" s="69"/>
      <c r="F5920" s="69"/>
      <c r="G5920" s="82"/>
      <c r="H5920" s="78"/>
      <c r="I5920" s="28">
        <f ca="1">SUMIF('IMPORTBFT (ID)'!$A$3:$A$5000,$G$4:$G$7322,'IMPORTBFT (ID)'!$B$3:$B$5000)</f>
        <v>0</v>
      </c>
      <c r="J5920" s="72"/>
      <c r="K5920" s="18" t="str">
        <f t="shared" ca="1" si="0"/>
        <v>-</v>
      </c>
      <c r="L5920" s="19" t="e">
        <f>IF(G5920=#REF!,#REF!,"FALSO")</f>
        <v>#REF!</v>
      </c>
      <c r="M5920" s="75"/>
      <c r="N5920" s="76"/>
    </row>
    <row r="5921" spans="1:14" ht="15">
      <c r="A5921" s="80"/>
      <c r="B5921" s="81"/>
      <c r="C5921" s="69"/>
      <c r="D5921" s="69"/>
      <c r="E5921" s="69"/>
      <c r="F5921" s="69"/>
      <c r="G5921" s="82"/>
      <c r="H5921" s="78"/>
      <c r="I5921" s="28">
        <f ca="1">SUMIF('IMPORTBFT (ID)'!$A$3:$A$5000,$G$4:$G$7322,'IMPORTBFT (ID)'!$B$3:$B$5000)</f>
        <v>0</v>
      </c>
      <c r="J5921" s="72"/>
      <c r="K5921" s="18" t="str">
        <f t="shared" ca="1" si="0"/>
        <v>-</v>
      </c>
      <c r="L5921" s="19" t="e">
        <f>IF(G5921=#REF!,#REF!,"FALSO")</f>
        <v>#REF!</v>
      </c>
      <c r="M5921" s="75"/>
      <c r="N5921" s="76"/>
    </row>
    <row r="5922" spans="1:14" ht="15">
      <c r="A5922" s="80"/>
      <c r="B5922" s="81"/>
      <c r="C5922" s="69"/>
      <c r="D5922" s="69"/>
      <c r="E5922" s="69"/>
      <c r="F5922" s="69"/>
      <c r="G5922" s="82"/>
      <c r="H5922" s="78"/>
      <c r="I5922" s="28">
        <f ca="1">SUMIF('IMPORTBFT (ID)'!$A$3:$A$5000,$G$4:$G$7322,'IMPORTBFT (ID)'!$B$3:$B$5000)</f>
        <v>0</v>
      </c>
      <c r="J5922" s="72"/>
      <c r="K5922" s="18" t="str">
        <f t="shared" ca="1" si="0"/>
        <v>-</v>
      </c>
      <c r="L5922" s="19" t="e">
        <f>IF(G5922=#REF!,#REF!,"FALSO")</f>
        <v>#REF!</v>
      </c>
      <c r="M5922" s="75"/>
      <c r="N5922" s="76"/>
    </row>
    <row r="5923" spans="1:14" ht="15">
      <c r="A5923" s="80"/>
      <c r="B5923" s="81"/>
      <c r="C5923" s="69"/>
      <c r="D5923" s="69"/>
      <c r="E5923" s="69"/>
      <c r="F5923" s="69"/>
      <c r="G5923" s="82"/>
      <c r="H5923" s="78"/>
      <c r="I5923" s="28">
        <f ca="1">SUMIF('IMPORTBFT (ID)'!$A$3:$A$5000,$G$4:$G$7322,'IMPORTBFT (ID)'!$B$3:$B$5000)</f>
        <v>0</v>
      </c>
      <c r="J5923" s="72"/>
      <c r="K5923" s="18" t="str">
        <f t="shared" ca="1" si="0"/>
        <v>-</v>
      </c>
      <c r="L5923" s="19" t="e">
        <f>IF(G5923=#REF!,#REF!,"FALSO")</f>
        <v>#REF!</v>
      </c>
      <c r="M5923" s="75"/>
      <c r="N5923" s="76"/>
    </row>
    <row r="5924" spans="1:14" ht="15">
      <c r="A5924" s="80"/>
      <c r="B5924" s="81"/>
      <c r="C5924" s="69"/>
      <c r="D5924" s="69"/>
      <c r="E5924" s="69"/>
      <c r="F5924" s="69"/>
      <c r="G5924" s="82"/>
      <c r="H5924" s="78"/>
      <c r="I5924" s="28">
        <f ca="1">SUMIF('IMPORTBFT (ID)'!$A$3:$A$5000,$G$4:$G$7322,'IMPORTBFT (ID)'!$B$3:$B$5000)</f>
        <v>0</v>
      </c>
      <c r="J5924" s="72"/>
      <c r="K5924" s="18" t="str">
        <f t="shared" ca="1" si="0"/>
        <v>-</v>
      </c>
      <c r="L5924" s="19" t="e">
        <f>IF(G5924=#REF!,#REF!,"FALSO")</f>
        <v>#REF!</v>
      </c>
      <c r="M5924" s="75"/>
      <c r="N5924" s="76"/>
    </row>
    <row r="5925" spans="1:14" ht="15">
      <c r="A5925" s="80"/>
      <c r="B5925" s="81"/>
      <c r="C5925" s="69"/>
      <c r="D5925" s="69"/>
      <c r="E5925" s="69"/>
      <c r="F5925" s="69"/>
      <c r="G5925" s="82"/>
      <c r="H5925" s="78"/>
      <c r="I5925" s="28">
        <f ca="1">SUMIF('IMPORTBFT (ID)'!$A$3:$A$5000,$G$4:$G$7322,'IMPORTBFT (ID)'!$B$3:$B$5000)</f>
        <v>0</v>
      </c>
      <c r="J5925" s="72"/>
      <c r="K5925" s="18" t="str">
        <f t="shared" ca="1" si="0"/>
        <v>-</v>
      </c>
      <c r="L5925" s="19" t="e">
        <f>IF(G5925=#REF!,#REF!,"FALSO")</f>
        <v>#REF!</v>
      </c>
      <c r="M5925" s="75"/>
      <c r="N5925" s="76"/>
    </row>
    <row r="5926" spans="1:14" ht="15">
      <c r="A5926" s="80"/>
      <c r="B5926" s="81"/>
      <c r="C5926" s="69"/>
      <c r="D5926" s="69"/>
      <c r="E5926" s="69"/>
      <c r="F5926" s="69"/>
      <c r="G5926" s="82"/>
      <c r="H5926" s="78"/>
      <c r="I5926" s="28">
        <f ca="1">SUMIF('IMPORTBFT (ID)'!$A$3:$A$5000,$G$4:$G$7322,'IMPORTBFT (ID)'!$B$3:$B$5000)</f>
        <v>0</v>
      </c>
      <c r="J5926" s="72"/>
      <c r="K5926" s="18" t="str">
        <f t="shared" ca="1" si="0"/>
        <v>-</v>
      </c>
      <c r="L5926" s="19" t="e">
        <f>IF(G5926=#REF!,#REF!,"FALSO")</f>
        <v>#REF!</v>
      </c>
      <c r="M5926" s="75"/>
      <c r="N5926" s="76"/>
    </row>
    <row r="5927" spans="1:14" ht="15">
      <c r="A5927" s="80"/>
      <c r="B5927" s="81"/>
      <c r="C5927" s="69"/>
      <c r="D5927" s="69"/>
      <c r="E5927" s="69"/>
      <c r="F5927" s="69"/>
      <c r="G5927" s="82"/>
      <c r="H5927" s="78"/>
      <c r="I5927" s="28">
        <f ca="1">SUMIF('IMPORTBFT (ID)'!$A$3:$A$5000,$G$4:$G$7322,'IMPORTBFT (ID)'!$B$3:$B$5000)</f>
        <v>0</v>
      </c>
      <c r="J5927" s="72"/>
      <c r="K5927" s="18" t="str">
        <f t="shared" ca="1" si="0"/>
        <v>-</v>
      </c>
      <c r="L5927" s="19" t="e">
        <f>IF(G5927=#REF!,#REF!,"FALSO")</f>
        <v>#REF!</v>
      </c>
      <c r="M5927" s="75"/>
      <c r="N5927" s="76"/>
    </row>
    <row r="5928" spans="1:14" ht="15">
      <c r="A5928" s="80"/>
      <c r="B5928" s="81"/>
      <c r="C5928" s="69"/>
      <c r="D5928" s="69"/>
      <c r="E5928" s="69"/>
      <c r="F5928" s="69"/>
      <c r="G5928" s="82"/>
      <c r="H5928" s="78"/>
      <c r="I5928" s="28">
        <f ca="1">SUMIF('IMPORTBFT (ID)'!$A$3:$A$5000,$G$4:$G$7322,'IMPORTBFT (ID)'!$B$3:$B$5000)</f>
        <v>0</v>
      </c>
      <c r="J5928" s="72"/>
      <c r="K5928" s="18" t="str">
        <f t="shared" ca="1" si="0"/>
        <v>-</v>
      </c>
      <c r="L5928" s="19" t="e">
        <f>IF(G5928=#REF!,#REF!,"FALSO")</f>
        <v>#REF!</v>
      </c>
      <c r="M5928" s="75"/>
      <c r="N5928" s="76"/>
    </row>
    <row r="5929" spans="1:14" ht="15">
      <c r="A5929" s="80"/>
      <c r="B5929" s="81"/>
      <c r="C5929" s="69"/>
      <c r="D5929" s="69"/>
      <c r="E5929" s="69"/>
      <c r="F5929" s="69"/>
      <c r="G5929" s="82"/>
      <c r="H5929" s="78"/>
      <c r="I5929" s="28">
        <f ca="1">SUMIF('IMPORTBFT (ID)'!$A$3:$A$5000,$G$4:$G$7322,'IMPORTBFT (ID)'!$B$3:$B$5000)</f>
        <v>0</v>
      </c>
      <c r="J5929" s="72"/>
      <c r="K5929" s="18" t="str">
        <f t="shared" ca="1" si="0"/>
        <v>-</v>
      </c>
      <c r="L5929" s="19" t="e">
        <f>IF(G5929=#REF!,#REF!,"FALSO")</f>
        <v>#REF!</v>
      </c>
      <c r="M5929" s="75"/>
      <c r="N5929" s="76"/>
    </row>
    <row r="5930" spans="1:14" ht="15">
      <c r="A5930" s="80"/>
      <c r="B5930" s="81"/>
      <c r="C5930" s="69"/>
      <c r="D5930" s="69"/>
      <c r="E5930" s="69"/>
      <c r="F5930" s="69"/>
      <c r="G5930" s="82"/>
      <c r="H5930" s="78"/>
      <c r="I5930" s="28">
        <f ca="1">SUMIF('IMPORTBFT (ID)'!$A$3:$A$5000,$G$4:$G$7322,'IMPORTBFT (ID)'!$B$3:$B$5000)</f>
        <v>0</v>
      </c>
      <c r="J5930" s="72"/>
      <c r="K5930" s="18" t="str">
        <f t="shared" ca="1" si="0"/>
        <v>-</v>
      </c>
      <c r="L5930" s="19" t="e">
        <f>IF(G5930=#REF!,#REF!,"FALSO")</f>
        <v>#REF!</v>
      </c>
      <c r="M5930" s="75"/>
      <c r="N5930" s="76"/>
    </row>
    <row r="5931" spans="1:14" ht="15">
      <c r="A5931" s="80"/>
      <c r="B5931" s="81"/>
      <c r="C5931" s="69"/>
      <c r="D5931" s="69"/>
      <c r="E5931" s="69"/>
      <c r="F5931" s="69"/>
      <c r="G5931" s="82"/>
      <c r="H5931" s="78"/>
      <c r="I5931" s="28">
        <f ca="1">SUMIF('IMPORTBFT (ID)'!$A$3:$A$5000,$G$4:$G$7322,'IMPORTBFT (ID)'!$B$3:$B$5000)</f>
        <v>0</v>
      </c>
      <c r="J5931" s="72"/>
      <c r="K5931" s="18" t="str">
        <f t="shared" ca="1" si="0"/>
        <v>-</v>
      </c>
      <c r="L5931" s="19" t="e">
        <f>IF(G5931=#REF!,#REF!,"FALSO")</f>
        <v>#REF!</v>
      </c>
      <c r="M5931" s="75"/>
      <c r="N5931" s="76"/>
    </row>
    <row r="5932" spans="1:14" ht="15">
      <c r="A5932" s="80"/>
      <c r="B5932" s="81"/>
      <c r="C5932" s="69"/>
      <c r="D5932" s="69"/>
      <c r="E5932" s="69"/>
      <c r="F5932" s="69"/>
      <c r="G5932" s="82"/>
      <c r="H5932" s="78"/>
      <c r="I5932" s="28">
        <f ca="1">SUMIF('IMPORTBFT (ID)'!$A$3:$A$5000,$G$4:$G$7322,'IMPORTBFT (ID)'!$B$3:$B$5000)</f>
        <v>0</v>
      </c>
      <c r="J5932" s="72"/>
      <c r="K5932" s="18" t="str">
        <f t="shared" ca="1" si="0"/>
        <v>-</v>
      </c>
      <c r="L5932" s="19" t="e">
        <f>IF(G5932=#REF!,#REF!,"FALSO")</f>
        <v>#REF!</v>
      </c>
      <c r="M5932" s="75"/>
      <c r="N5932" s="76"/>
    </row>
    <row r="5933" spans="1:14" ht="15">
      <c r="A5933" s="80"/>
      <c r="B5933" s="81"/>
      <c r="C5933" s="69"/>
      <c r="D5933" s="69"/>
      <c r="E5933" s="69"/>
      <c r="F5933" s="69"/>
      <c r="G5933" s="82"/>
      <c r="H5933" s="78"/>
      <c r="I5933" s="28">
        <f ca="1">SUMIF('IMPORTBFT (ID)'!$A$3:$A$5000,$G$4:$G$7322,'IMPORTBFT (ID)'!$B$3:$B$5000)</f>
        <v>0</v>
      </c>
      <c r="J5933" s="72"/>
      <c r="K5933" s="18" t="str">
        <f t="shared" ca="1" si="0"/>
        <v>-</v>
      </c>
      <c r="L5933" s="19" t="e">
        <f>IF(G5933=#REF!,#REF!,"FALSO")</f>
        <v>#REF!</v>
      </c>
      <c r="M5933" s="75"/>
      <c r="N5933" s="76"/>
    </row>
    <row r="5934" spans="1:14" ht="15">
      <c r="A5934" s="80"/>
      <c r="B5934" s="81"/>
      <c r="C5934" s="69"/>
      <c r="D5934" s="69"/>
      <c r="E5934" s="69"/>
      <c r="F5934" s="69"/>
      <c r="G5934" s="82"/>
      <c r="H5934" s="78"/>
      <c r="I5934" s="28">
        <f ca="1">SUMIF('IMPORTBFT (ID)'!$A$3:$A$5000,$G$4:$G$7322,'IMPORTBFT (ID)'!$B$3:$B$5000)</f>
        <v>0</v>
      </c>
      <c r="J5934" s="72"/>
      <c r="K5934" s="18" t="str">
        <f t="shared" ca="1" si="0"/>
        <v>-</v>
      </c>
      <c r="L5934" s="19" t="e">
        <f>IF(G5934=#REF!,#REF!,"FALSO")</f>
        <v>#REF!</v>
      </c>
      <c r="M5934" s="75"/>
      <c r="N5934" s="76"/>
    </row>
    <row r="5935" spans="1:14" ht="15">
      <c r="A5935" s="80"/>
      <c r="B5935" s="81"/>
      <c r="C5935" s="69"/>
      <c r="D5935" s="69"/>
      <c r="E5935" s="69"/>
      <c r="F5935" s="69"/>
      <c r="G5935" s="82"/>
      <c r="H5935" s="78"/>
      <c r="I5935" s="28">
        <f ca="1">SUMIF('IMPORTBFT (ID)'!$A$3:$A$5000,$G$4:$G$7322,'IMPORTBFT (ID)'!$B$3:$B$5000)</f>
        <v>0</v>
      </c>
      <c r="J5935" s="72"/>
      <c r="K5935" s="18" t="str">
        <f t="shared" ca="1" si="0"/>
        <v>-</v>
      </c>
      <c r="L5935" s="19" t="e">
        <f>IF(G5935=#REF!,#REF!,"FALSO")</f>
        <v>#REF!</v>
      </c>
      <c r="M5935" s="75"/>
      <c r="N5935" s="76"/>
    </row>
    <row r="5936" spans="1:14" ht="15">
      <c r="A5936" s="80"/>
      <c r="B5936" s="81"/>
      <c r="C5936" s="69"/>
      <c r="D5936" s="69"/>
      <c r="E5936" s="69"/>
      <c r="F5936" s="69"/>
      <c r="G5936" s="82"/>
      <c r="H5936" s="78"/>
      <c r="I5936" s="28">
        <f ca="1">SUMIF('IMPORTBFT (ID)'!$A$3:$A$5000,$G$4:$G$7322,'IMPORTBFT (ID)'!$B$3:$B$5000)</f>
        <v>0</v>
      </c>
      <c r="J5936" s="72"/>
      <c r="K5936" s="18" t="str">
        <f t="shared" ca="1" si="0"/>
        <v>-</v>
      </c>
      <c r="L5936" s="19" t="e">
        <f>IF(G5936=#REF!,#REF!,"FALSO")</f>
        <v>#REF!</v>
      </c>
      <c r="M5936" s="75"/>
      <c r="N5936" s="76"/>
    </row>
    <row r="5937" spans="1:14" ht="15">
      <c r="A5937" s="80"/>
      <c r="B5937" s="81"/>
      <c r="C5937" s="69"/>
      <c r="D5937" s="69"/>
      <c r="E5937" s="69"/>
      <c r="F5937" s="69"/>
      <c r="G5937" s="82"/>
      <c r="H5937" s="78"/>
      <c r="I5937" s="28">
        <f ca="1">SUMIF('IMPORTBFT (ID)'!$A$3:$A$5000,$G$4:$G$7322,'IMPORTBFT (ID)'!$B$3:$B$5000)</f>
        <v>0</v>
      </c>
      <c r="J5937" s="72"/>
      <c r="K5937" s="18" t="str">
        <f t="shared" ca="1" si="0"/>
        <v>-</v>
      </c>
      <c r="L5937" s="19" t="e">
        <f>IF(G5937=#REF!,#REF!,"FALSO")</f>
        <v>#REF!</v>
      </c>
      <c r="M5937" s="75"/>
      <c r="N5937" s="76"/>
    </row>
    <row r="5938" spans="1:14" ht="15">
      <c r="A5938" s="80"/>
      <c r="B5938" s="81"/>
      <c r="C5938" s="69"/>
      <c r="D5938" s="69"/>
      <c r="E5938" s="69"/>
      <c r="F5938" s="69"/>
      <c r="G5938" s="82"/>
      <c r="H5938" s="78"/>
      <c r="I5938" s="28">
        <f ca="1">SUMIF('IMPORTBFT (ID)'!$A$3:$A$5000,$G$4:$G$7322,'IMPORTBFT (ID)'!$B$3:$B$5000)</f>
        <v>0</v>
      </c>
      <c r="J5938" s="72"/>
      <c r="K5938" s="18" t="str">
        <f t="shared" ca="1" si="0"/>
        <v>-</v>
      </c>
      <c r="L5938" s="19" t="e">
        <f>IF(G5938=#REF!,#REF!,"FALSO")</f>
        <v>#REF!</v>
      </c>
      <c r="M5938" s="75"/>
      <c r="N5938" s="76"/>
    </row>
    <row r="5939" spans="1:14" ht="15">
      <c r="A5939" s="80"/>
      <c r="B5939" s="81"/>
      <c r="C5939" s="69"/>
      <c r="D5939" s="69"/>
      <c r="E5939" s="69"/>
      <c r="F5939" s="69"/>
      <c r="G5939" s="82"/>
      <c r="H5939" s="78"/>
      <c r="I5939" s="28">
        <f ca="1">SUMIF('IMPORTBFT (ID)'!$A$3:$A$5000,$G$4:$G$7322,'IMPORTBFT (ID)'!$B$3:$B$5000)</f>
        <v>0</v>
      </c>
      <c r="J5939" s="72"/>
      <c r="K5939" s="18" t="str">
        <f t="shared" ca="1" si="0"/>
        <v>-</v>
      </c>
      <c r="L5939" s="19" t="e">
        <f>IF(G5939=#REF!,#REF!,"FALSO")</f>
        <v>#REF!</v>
      </c>
      <c r="M5939" s="75"/>
      <c r="N5939" s="76"/>
    </row>
    <row r="5940" spans="1:14" ht="15">
      <c r="A5940" s="80"/>
      <c r="B5940" s="81"/>
      <c r="C5940" s="69"/>
      <c r="D5940" s="69"/>
      <c r="E5940" s="69"/>
      <c r="F5940" s="69"/>
      <c r="G5940" s="82"/>
      <c r="H5940" s="78"/>
      <c r="I5940" s="28">
        <f ca="1">SUMIF('IMPORTBFT (ID)'!$A$3:$A$5000,$G$4:$G$7322,'IMPORTBFT (ID)'!$B$3:$B$5000)</f>
        <v>0</v>
      </c>
      <c r="J5940" s="72"/>
      <c r="K5940" s="18" t="str">
        <f t="shared" ca="1" si="0"/>
        <v>-</v>
      </c>
      <c r="L5940" s="19" t="e">
        <f>IF(G5940=#REF!,#REF!,"FALSO")</f>
        <v>#REF!</v>
      </c>
      <c r="M5940" s="75"/>
      <c r="N5940" s="76"/>
    </row>
    <row r="5941" spans="1:14" ht="15">
      <c r="A5941" s="80"/>
      <c r="B5941" s="81"/>
      <c r="C5941" s="69"/>
      <c r="D5941" s="69"/>
      <c r="E5941" s="69"/>
      <c r="F5941" s="69"/>
      <c r="G5941" s="82"/>
      <c r="H5941" s="78"/>
      <c r="I5941" s="28">
        <f ca="1">SUMIF('IMPORTBFT (ID)'!$A$3:$A$5000,$G$4:$G$7322,'IMPORTBFT (ID)'!$B$3:$B$5000)</f>
        <v>0</v>
      </c>
      <c r="J5941" s="72"/>
      <c r="K5941" s="18" t="str">
        <f t="shared" ca="1" si="0"/>
        <v>-</v>
      </c>
      <c r="L5941" s="19" t="e">
        <f>IF(G5941=#REF!,#REF!,"FALSO")</f>
        <v>#REF!</v>
      </c>
      <c r="M5941" s="75"/>
      <c r="N5941" s="76"/>
    </row>
    <row r="5942" spans="1:14" ht="15">
      <c r="A5942" s="80"/>
      <c r="B5942" s="81"/>
      <c r="C5942" s="69"/>
      <c r="D5942" s="69"/>
      <c r="E5942" s="69"/>
      <c r="F5942" s="69"/>
      <c r="G5942" s="82"/>
      <c r="H5942" s="78"/>
      <c r="I5942" s="28">
        <f ca="1">SUMIF('IMPORTBFT (ID)'!$A$3:$A$5000,$G$4:$G$7322,'IMPORTBFT (ID)'!$B$3:$B$5000)</f>
        <v>0</v>
      </c>
      <c r="J5942" s="72"/>
      <c r="K5942" s="18" t="str">
        <f t="shared" ca="1" si="0"/>
        <v>-</v>
      </c>
      <c r="L5942" s="19" t="e">
        <f>IF(G5942=#REF!,#REF!,"FALSO")</f>
        <v>#REF!</v>
      </c>
      <c r="M5942" s="75"/>
      <c r="N5942" s="76"/>
    </row>
    <row r="5943" spans="1:14" ht="15">
      <c r="A5943" s="80"/>
      <c r="B5943" s="81"/>
      <c r="C5943" s="69"/>
      <c r="D5943" s="69"/>
      <c r="E5943" s="69"/>
      <c r="F5943" s="69"/>
      <c r="G5943" s="82"/>
      <c r="H5943" s="78"/>
      <c r="I5943" s="28">
        <f ca="1">SUMIF('IMPORTBFT (ID)'!$A$3:$A$5000,$G$4:$G$7322,'IMPORTBFT (ID)'!$B$3:$B$5000)</f>
        <v>0</v>
      </c>
      <c r="J5943" s="72"/>
      <c r="K5943" s="18" t="str">
        <f t="shared" ca="1" si="0"/>
        <v>-</v>
      </c>
      <c r="L5943" s="19" t="e">
        <f>IF(G5943=#REF!,#REF!,"FALSO")</f>
        <v>#REF!</v>
      </c>
      <c r="M5943" s="75"/>
      <c r="N5943" s="76"/>
    </row>
    <row r="5944" spans="1:14" ht="15">
      <c r="A5944" s="80"/>
      <c r="B5944" s="81"/>
      <c r="C5944" s="69"/>
      <c r="D5944" s="69"/>
      <c r="E5944" s="69"/>
      <c r="F5944" s="69"/>
      <c r="G5944" s="82"/>
      <c r="H5944" s="78"/>
      <c r="I5944" s="28">
        <f ca="1">SUMIF('IMPORTBFT (ID)'!$A$3:$A$5000,$G$4:$G$7322,'IMPORTBFT (ID)'!$B$3:$B$5000)</f>
        <v>0</v>
      </c>
      <c r="J5944" s="72"/>
      <c r="K5944" s="18" t="str">
        <f t="shared" ca="1" si="0"/>
        <v>-</v>
      </c>
      <c r="L5944" s="19" t="e">
        <f>IF(G5944=#REF!,#REF!,"FALSO")</f>
        <v>#REF!</v>
      </c>
      <c r="M5944" s="75"/>
      <c r="N5944" s="76"/>
    </row>
    <row r="5945" spans="1:14" ht="15">
      <c r="A5945" s="80"/>
      <c r="B5945" s="81"/>
      <c r="C5945" s="69"/>
      <c r="D5945" s="69"/>
      <c r="E5945" s="69"/>
      <c r="F5945" s="69"/>
      <c r="G5945" s="82"/>
      <c r="H5945" s="78"/>
      <c r="I5945" s="28">
        <f ca="1">SUMIF('IMPORTBFT (ID)'!$A$3:$A$5000,$G$4:$G$7322,'IMPORTBFT (ID)'!$B$3:$B$5000)</f>
        <v>0</v>
      </c>
      <c r="J5945" s="72"/>
      <c r="K5945" s="18" t="str">
        <f t="shared" ca="1" si="0"/>
        <v>-</v>
      </c>
      <c r="L5945" s="19" t="e">
        <f>IF(G5945=#REF!,#REF!,"FALSO")</f>
        <v>#REF!</v>
      </c>
      <c r="M5945" s="75"/>
      <c r="N5945" s="76"/>
    </row>
    <row r="5946" spans="1:14" ht="15">
      <c r="A5946" s="80"/>
      <c r="B5946" s="81"/>
      <c r="C5946" s="69"/>
      <c r="D5946" s="69"/>
      <c r="E5946" s="69"/>
      <c r="F5946" s="69"/>
      <c r="G5946" s="82"/>
      <c r="H5946" s="78"/>
      <c r="I5946" s="28">
        <f ca="1">SUMIF('IMPORTBFT (ID)'!$A$3:$A$5000,$G$4:$G$7322,'IMPORTBFT (ID)'!$B$3:$B$5000)</f>
        <v>0</v>
      </c>
      <c r="J5946" s="72"/>
      <c r="K5946" s="18" t="str">
        <f t="shared" ca="1" si="0"/>
        <v>-</v>
      </c>
      <c r="L5946" s="19" t="e">
        <f>IF(G5946=#REF!,#REF!,"FALSO")</f>
        <v>#REF!</v>
      </c>
      <c r="M5946" s="75"/>
      <c r="N5946" s="76"/>
    </row>
    <row r="5947" spans="1:14" ht="15">
      <c r="A5947" s="80"/>
      <c r="B5947" s="81"/>
      <c r="C5947" s="69"/>
      <c r="D5947" s="69"/>
      <c r="E5947" s="69"/>
      <c r="F5947" s="69"/>
      <c r="G5947" s="82"/>
      <c r="H5947" s="78"/>
      <c r="I5947" s="28">
        <f ca="1">SUMIF('IMPORTBFT (ID)'!$A$3:$A$5000,$G$4:$G$7322,'IMPORTBFT (ID)'!$B$3:$B$5000)</f>
        <v>0</v>
      </c>
      <c r="J5947" s="72"/>
      <c r="K5947" s="18" t="str">
        <f t="shared" ca="1" si="0"/>
        <v>-</v>
      </c>
      <c r="L5947" s="19" t="e">
        <f>IF(G5947=#REF!,#REF!,"FALSO")</f>
        <v>#REF!</v>
      </c>
      <c r="M5947" s="75"/>
      <c r="N5947" s="76"/>
    </row>
    <row r="5948" spans="1:14" ht="15">
      <c r="A5948" s="80"/>
      <c r="B5948" s="81"/>
      <c r="C5948" s="69"/>
      <c r="D5948" s="69"/>
      <c r="E5948" s="69"/>
      <c r="F5948" s="69"/>
      <c r="G5948" s="82"/>
      <c r="H5948" s="78"/>
      <c r="I5948" s="28">
        <f ca="1">SUMIF('IMPORTBFT (ID)'!$A$3:$A$5000,$G$4:$G$7322,'IMPORTBFT (ID)'!$B$3:$B$5000)</f>
        <v>0</v>
      </c>
      <c r="J5948" s="72"/>
      <c r="K5948" s="18" t="str">
        <f t="shared" ca="1" si="0"/>
        <v>-</v>
      </c>
      <c r="L5948" s="19" t="e">
        <f>IF(G5948=#REF!,#REF!,"FALSO")</f>
        <v>#REF!</v>
      </c>
      <c r="M5948" s="75"/>
      <c r="N5948" s="76"/>
    </row>
    <row r="5949" spans="1:14" ht="15">
      <c r="A5949" s="80"/>
      <c r="B5949" s="81"/>
      <c r="C5949" s="69"/>
      <c r="D5949" s="69"/>
      <c r="E5949" s="69"/>
      <c r="F5949" s="69"/>
      <c r="G5949" s="82"/>
      <c r="H5949" s="78"/>
      <c r="I5949" s="28">
        <f ca="1">SUMIF('IMPORTBFT (ID)'!$A$3:$A$5000,$G$4:$G$7322,'IMPORTBFT (ID)'!$B$3:$B$5000)</f>
        <v>0</v>
      </c>
      <c r="J5949" s="72"/>
      <c r="K5949" s="18" t="str">
        <f t="shared" ca="1" si="0"/>
        <v>-</v>
      </c>
      <c r="L5949" s="19" t="e">
        <f>IF(G5949=#REF!,#REF!,"FALSO")</f>
        <v>#REF!</v>
      </c>
      <c r="M5949" s="75"/>
      <c r="N5949" s="76"/>
    </row>
    <row r="5950" spans="1:14" ht="15">
      <c r="A5950" s="80"/>
      <c r="B5950" s="81"/>
      <c r="C5950" s="69"/>
      <c r="D5950" s="69"/>
      <c r="E5950" s="69"/>
      <c r="F5950" s="69"/>
      <c r="G5950" s="82"/>
      <c r="H5950" s="78"/>
      <c r="I5950" s="28">
        <f ca="1">SUMIF('IMPORTBFT (ID)'!$A$3:$A$5000,$G$4:$G$7322,'IMPORTBFT (ID)'!$B$3:$B$5000)</f>
        <v>0</v>
      </c>
      <c r="J5950" s="72"/>
      <c r="K5950" s="18" t="str">
        <f t="shared" ca="1" si="0"/>
        <v>-</v>
      </c>
      <c r="L5950" s="19" t="e">
        <f>IF(G5950=#REF!,#REF!,"FALSO")</f>
        <v>#REF!</v>
      </c>
      <c r="M5950" s="75"/>
      <c r="N5950" s="76"/>
    </row>
    <row r="5951" spans="1:14" ht="15">
      <c r="A5951" s="80"/>
      <c r="B5951" s="81"/>
      <c r="C5951" s="69"/>
      <c r="D5951" s="69"/>
      <c r="E5951" s="69"/>
      <c r="F5951" s="69"/>
      <c r="G5951" s="82"/>
      <c r="H5951" s="78"/>
      <c r="I5951" s="28">
        <f ca="1">SUMIF('IMPORTBFT (ID)'!$A$3:$A$5000,$G$4:$G$7322,'IMPORTBFT (ID)'!$B$3:$B$5000)</f>
        <v>0</v>
      </c>
      <c r="J5951" s="72"/>
      <c r="K5951" s="18" t="str">
        <f t="shared" ca="1" si="0"/>
        <v>-</v>
      </c>
      <c r="L5951" s="19" t="e">
        <f>IF(G5951=#REF!,#REF!,"FALSO")</f>
        <v>#REF!</v>
      </c>
      <c r="M5951" s="75"/>
      <c r="N5951" s="76"/>
    </row>
    <row r="5952" spans="1:14" ht="15">
      <c r="A5952" s="80"/>
      <c r="B5952" s="81"/>
      <c r="C5952" s="69"/>
      <c r="D5952" s="69"/>
      <c r="E5952" s="69"/>
      <c r="F5952" s="69"/>
      <c r="G5952" s="82"/>
      <c r="H5952" s="78"/>
      <c r="I5952" s="28">
        <f ca="1">SUMIF('IMPORTBFT (ID)'!$A$3:$A$5000,$G$4:$G$7322,'IMPORTBFT (ID)'!$B$3:$B$5000)</f>
        <v>0</v>
      </c>
      <c r="J5952" s="72"/>
      <c r="K5952" s="18" t="str">
        <f t="shared" ca="1" si="0"/>
        <v>-</v>
      </c>
      <c r="L5952" s="19" t="e">
        <f>IF(G5952=#REF!,#REF!,"FALSO")</f>
        <v>#REF!</v>
      </c>
      <c r="M5952" s="75"/>
      <c r="N5952" s="76"/>
    </row>
    <row r="5953" spans="1:14" ht="15">
      <c r="A5953" s="80"/>
      <c r="B5953" s="81"/>
      <c r="C5953" s="69"/>
      <c r="D5953" s="69"/>
      <c r="E5953" s="69"/>
      <c r="F5953" s="69"/>
      <c r="G5953" s="82"/>
      <c r="H5953" s="78"/>
      <c r="I5953" s="28">
        <f ca="1">SUMIF('IMPORTBFT (ID)'!$A$3:$A$5000,$G$4:$G$7322,'IMPORTBFT (ID)'!$B$3:$B$5000)</f>
        <v>0</v>
      </c>
      <c r="J5953" s="72"/>
      <c r="K5953" s="18" t="str">
        <f t="shared" ca="1" si="0"/>
        <v>-</v>
      </c>
      <c r="L5953" s="19" t="e">
        <f>IF(G5953=#REF!,#REF!,"FALSO")</f>
        <v>#REF!</v>
      </c>
      <c r="M5953" s="75"/>
      <c r="N5953" s="76"/>
    </row>
    <row r="5954" spans="1:14" ht="15">
      <c r="A5954" s="80"/>
      <c r="B5954" s="81"/>
      <c r="C5954" s="69"/>
      <c r="D5954" s="69"/>
      <c r="E5954" s="69"/>
      <c r="F5954" s="69"/>
      <c r="G5954" s="82"/>
      <c r="H5954" s="78"/>
      <c r="I5954" s="28">
        <f ca="1">SUMIF('IMPORTBFT (ID)'!$A$3:$A$5000,$G$4:$G$7322,'IMPORTBFT (ID)'!$B$3:$B$5000)</f>
        <v>0</v>
      </c>
      <c r="J5954" s="72"/>
      <c r="K5954" s="18" t="str">
        <f t="shared" ca="1" si="0"/>
        <v>-</v>
      </c>
      <c r="L5954" s="19" t="e">
        <f>IF(G5954=#REF!,#REF!,"FALSO")</f>
        <v>#REF!</v>
      </c>
      <c r="M5954" s="75"/>
      <c r="N5954" s="76"/>
    </row>
    <row r="5955" spans="1:14" ht="15">
      <c r="A5955" s="80"/>
      <c r="B5955" s="81"/>
      <c r="C5955" s="69"/>
      <c r="D5955" s="69"/>
      <c r="E5955" s="69"/>
      <c r="F5955" s="69"/>
      <c r="G5955" s="82"/>
      <c r="H5955" s="78"/>
      <c r="I5955" s="28">
        <f ca="1">SUMIF('IMPORTBFT (ID)'!$A$3:$A$5000,$G$4:$G$7322,'IMPORTBFT (ID)'!$B$3:$B$5000)</f>
        <v>0</v>
      </c>
      <c r="J5955" s="72"/>
      <c r="K5955" s="18" t="str">
        <f t="shared" ca="1" si="0"/>
        <v>-</v>
      </c>
      <c r="L5955" s="19" t="e">
        <f>IF(G5955=#REF!,#REF!,"FALSO")</f>
        <v>#REF!</v>
      </c>
      <c r="M5955" s="75"/>
      <c r="N5955" s="76"/>
    </row>
    <row r="5956" spans="1:14" ht="15">
      <c r="A5956" s="80"/>
      <c r="B5956" s="81"/>
      <c r="C5956" s="69"/>
      <c r="D5956" s="69"/>
      <c r="E5956" s="69"/>
      <c r="F5956" s="69"/>
      <c r="G5956" s="82"/>
      <c r="H5956" s="78"/>
      <c r="I5956" s="28">
        <f ca="1">SUMIF('IMPORTBFT (ID)'!$A$3:$A$5000,$G$4:$G$7322,'IMPORTBFT (ID)'!$B$3:$B$5000)</f>
        <v>0</v>
      </c>
      <c r="J5956" s="72"/>
      <c r="K5956" s="18" t="str">
        <f t="shared" ca="1" si="0"/>
        <v>-</v>
      </c>
      <c r="L5956" s="19" t="e">
        <f>IF(G5956=#REF!,#REF!,"FALSO")</f>
        <v>#REF!</v>
      </c>
      <c r="M5956" s="75"/>
      <c r="N5956" s="76"/>
    </row>
    <row r="5957" spans="1:14" ht="15">
      <c r="A5957" s="80"/>
      <c r="B5957" s="81"/>
      <c r="C5957" s="69"/>
      <c r="D5957" s="69"/>
      <c r="E5957" s="69"/>
      <c r="F5957" s="69"/>
      <c r="G5957" s="82"/>
      <c r="H5957" s="78"/>
      <c r="I5957" s="28">
        <f ca="1">SUMIF('IMPORTBFT (ID)'!$A$3:$A$5000,$G$4:$G$7322,'IMPORTBFT (ID)'!$B$3:$B$5000)</f>
        <v>0</v>
      </c>
      <c r="J5957" s="72"/>
      <c r="K5957" s="18" t="str">
        <f t="shared" ca="1" si="0"/>
        <v>-</v>
      </c>
      <c r="L5957" s="19" t="e">
        <f>IF(G5957=#REF!,#REF!,"FALSO")</f>
        <v>#REF!</v>
      </c>
      <c r="M5957" s="75"/>
      <c r="N5957" s="76"/>
    </row>
    <row r="5958" spans="1:14" ht="15">
      <c r="A5958" s="80"/>
      <c r="B5958" s="81"/>
      <c r="C5958" s="69"/>
      <c r="D5958" s="69"/>
      <c r="E5958" s="69"/>
      <c r="F5958" s="69"/>
      <c r="G5958" s="82"/>
      <c r="H5958" s="78"/>
      <c r="I5958" s="28">
        <f ca="1">SUMIF('IMPORTBFT (ID)'!$A$3:$A$5000,$G$4:$G$7322,'IMPORTBFT (ID)'!$B$3:$B$5000)</f>
        <v>0</v>
      </c>
      <c r="J5958" s="72"/>
      <c r="K5958" s="18" t="str">
        <f t="shared" ca="1" si="0"/>
        <v>-</v>
      </c>
      <c r="L5958" s="19" t="e">
        <f>IF(G5958=#REF!,#REF!,"FALSO")</f>
        <v>#REF!</v>
      </c>
      <c r="M5958" s="75"/>
      <c r="N5958" s="76"/>
    </row>
    <row r="5959" spans="1:14" ht="15">
      <c r="A5959" s="80"/>
      <c r="B5959" s="81"/>
      <c r="C5959" s="69"/>
      <c r="D5959" s="69"/>
      <c r="E5959" s="69"/>
      <c r="F5959" s="69"/>
      <c r="G5959" s="82"/>
      <c r="H5959" s="78"/>
      <c r="I5959" s="28">
        <f ca="1">SUMIF('IMPORTBFT (ID)'!$A$3:$A$5000,$G$4:$G$7322,'IMPORTBFT (ID)'!$B$3:$B$5000)</f>
        <v>0</v>
      </c>
      <c r="J5959" s="72"/>
      <c r="K5959" s="18" t="str">
        <f t="shared" ca="1" si="0"/>
        <v>-</v>
      </c>
      <c r="L5959" s="19" t="e">
        <f>IF(G5959=#REF!,#REF!,"FALSO")</f>
        <v>#REF!</v>
      </c>
      <c r="M5959" s="75"/>
      <c r="N5959" s="76"/>
    </row>
    <row r="5960" spans="1:14" ht="15">
      <c r="A5960" s="80"/>
      <c r="B5960" s="81"/>
      <c r="C5960" s="69"/>
      <c r="D5960" s="69"/>
      <c r="E5960" s="69"/>
      <c r="F5960" s="69"/>
      <c r="G5960" s="82"/>
      <c r="H5960" s="78"/>
      <c r="I5960" s="28">
        <f ca="1">SUMIF('IMPORTBFT (ID)'!$A$3:$A$5000,$G$4:$G$7322,'IMPORTBFT (ID)'!$B$3:$B$5000)</f>
        <v>0</v>
      </c>
      <c r="J5960" s="72"/>
      <c r="K5960" s="18" t="str">
        <f t="shared" ca="1" si="0"/>
        <v>-</v>
      </c>
      <c r="L5960" s="19" t="e">
        <f>IF(G5960=#REF!,#REF!,"FALSO")</f>
        <v>#REF!</v>
      </c>
      <c r="M5960" s="75"/>
      <c r="N5960" s="76"/>
    </row>
    <row r="5961" spans="1:14" ht="15">
      <c r="A5961" s="80"/>
      <c r="B5961" s="81"/>
      <c r="C5961" s="69"/>
      <c r="D5961" s="69"/>
      <c r="E5961" s="69"/>
      <c r="F5961" s="69"/>
      <c r="G5961" s="82"/>
      <c r="H5961" s="78"/>
      <c r="I5961" s="28">
        <f ca="1">SUMIF('IMPORTBFT (ID)'!$A$3:$A$5000,$G$4:$G$7322,'IMPORTBFT (ID)'!$B$3:$B$5000)</f>
        <v>0</v>
      </c>
      <c r="J5961" s="72"/>
      <c r="K5961" s="18" t="str">
        <f t="shared" ca="1" si="0"/>
        <v>-</v>
      </c>
      <c r="L5961" s="19" t="e">
        <f>IF(G5961=#REF!,#REF!,"FALSO")</f>
        <v>#REF!</v>
      </c>
      <c r="M5961" s="75"/>
      <c r="N5961" s="76"/>
    </row>
    <row r="5962" spans="1:14" ht="15">
      <c r="A5962" s="80"/>
      <c r="B5962" s="81"/>
      <c r="C5962" s="69"/>
      <c r="D5962" s="69"/>
      <c r="E5962" s="69"/>
      <c r="F5962" s="69"/>
      <c r="G5962" s="82"/>
      <c r="H5962" s="78"/>
      <c r="I5962" s="28">
        <f ca="1">SUMIF('IMPORTBFT (ID)'!$A$3:$A$5000,$G$4:$G$7322,'IMPORTBFT (ID)'!$B$3:$B$5000)</f>
        <v>0</v>
      </c>
      <c r="J5962" s="72"/>
      <c r="K5962" s="18" t="str">
        <f t="shared" ca="1" si="0"/>
        <v>-</v>
      </c>
      <c r="L5962" s="19" t="e">
        <f>IF(G5962=#REF!,#REF!,"FALSO")</f>
        <v>#REF!</v>
      </c>
      <c r="M5962" s="75"/>
      <c r="N5962" s="76"/>
    </row>
    <row r="5963" spans="1:14" ht="15">
      <c r="A5963" s="80"/>
      <c r="B5963" s="81"/>
      <c r="C5963" s="69"/>
      <c r="D5963" s="69"/>
      <c r="E5963" s="69"/>
      <c r="F5963" s="69"/>
      <c r="G5963" s="82"/>
      <c r="H5963" s="78"/>
      <c r="I5963" s="28">
        <f ca="1">SUMIF('IMPORTBFT (ID)'!$A$3:$A$5000,$G$4:$G$7322,'IMPORTBFT (ID)'!$B$3:$B$5000)</f>
        <v>0</v>
      </c>
      <c r="J5963" s="72"/>
      <c r="K5963" s="18" t="str">
        <f t="shared" ca="1" si="0"/>
        <v>-</v>
      </c>
      <c r="L5963" s="19" t="e">
        <f>IF(G5963=#REF!,#REF!,"FALSO")</f>
        <v>#REF!</v>
      </c>
      <c r="M5963" s="75"/>
      <c r="N5963" s="76"/>
    </row>
    <row r="5964" spans="1:14" ht="15">
      <c r="A5964" s="80"/>
      <c r="B5964" s="81"/>
      <c r="C5964" s="69"/>
      <c r="D5964" s="69"/>
      <c r="E5964" s="69"/>
      <c r="F5964" s="69"/>
      <c r="G5964" s="82"/>
      <c r="H5964" s="78"/>
      <c r="I5964" s="28">
        <f ca="1">SUMIF('IMPORTBFT (ID)'!$A$3:$A$5000,$G$4:$G$7322,'IMPORTBFT (ID)'!$B$3:$B$5000)</f>
        <v>0</v>
      </c>
      <c r="J5964" s="72"/>
      <c r="K5964" s="18" t="str">
        <f t="shared" ca="1" si="0"/>
        <v>-</v>
      </c>
      <c r="L5964" s="19" t="e">
        <f>IF(G5964=#REF!,#REF!,"FALSO")</f>
        <v>#REF!</v>
      </c>
      <c r="M5964" s="75"/>
      <c r="N5964" s="76"/>
    </row>
    <row r="5965" spans="1:14" ht="15">
      <c r="A5965" s="80"/>
      <c r="B5965" s="81"/>
      <c r="C5965" s="69"/>
      <c r="D5965" s="69"/>
      <c r="E5965" s="69"/>
      <c r="F5965" s="69"/>
      <c r="G5965" s="82"/>
      <c r="H5965" s="78"/>
      <c r="I5965" s="28">
        <f ca="1">SUMIF('IMPORTBFT (ID)'!$A$3:$A$5000,$G$4:$G$7322,'IMPORTBFT (ID)'!$B$3:$B$5000)</f>
        <v>0</v>
      </c>
      <c r="J5965" s="72"/>
      <c r="K5965" s="18" t="str">
        <f t="shared" ca="1" si="0"/>
        <v>-</v>
      </c>
      <c r="L5965" s="19" t="e">
        <f>IF(G5965=#REF!,#REF!,"FALSO")</f>
        <v>#REF!</v>
      </c>
      <c r="M5965" s="75"/>
      <c r="N5965" s="76"/>
    </row>
    <row r="5966" spans="1:14" ht="15">
      <c r="A5966" s="80"/>
      <c r="B5966" s="81"/>
      <c r="C5966" s="69"/>
      <c r="D5966" s="69"/>
      <c r="E5966" s="69"/>
      <c r="F5966" s="69"/>
      <c r="G5966" s="82"/>
      <c r="H5966" s="78"/>
      <c r="I5966" s="28">
        <f ca="1">SUMIF('IMPORTBFT (ID)'!$A$3:$A$5000,$G$4:$G$7322,'IMPORTBFT (ID)'!$B$3:$B$5000)</f>
        <v>0</v>
      </c>
      <c r="J5966" s="72"/>
      <c r="K5966" s="18" t="str">
        <f t="shared" ca="1" si="0"/>
        <v>-</v>
      </c>
      <c r="L5966" s="19" t="e">
        <f>IF(G5966=#REF!,#REF!,"FALSO")</f>
        <v>#REF!</v>
      </c>
      <c r="M5966" s="75"/>
      <c r="N5966" s="76"/>
    </row>
    <row r="5967" spans="1:14" ht="15">
      <c r="A5967" s="80"/>
      <c r="B5967" s="81"/>
      <c r="C5967" s="69"/>
      <c r="D5967" s="69"/>
      <c r="E5967" s="69"/>
      <c r="F5967" s="69"/>
      <c r="G5967" s="82"/>
      <c r="H5967" s="78"/>
      <c r="I5967" s="28">
        <f ca="1">SUMIF('IMPORTBFT (ID)'!$A$3:$A$5000,$G$4:$G$7322,'IMPORTBFT (ID)'!$B$3:$B$5000)</f>
        <v>0</v>
      </c>
      <c r="J5967" s="72"/>
      <c r="K5967" s="18" t="str">
        <f t="shared" ca="1" si="0"/>
        <v>-</v>
      </c>
      <c r="L5967" s="19" t="e">
        <f>IF(G5967=#REF!,#REF!,"FALSO")</f>
        <v>#REF!</v>
      </c>
      <c r="M5967" s="75"/>
      <c r="N5967" s="76"/>
    </row>
    <row r="5968" spans="1:14" ht="15">
      <c r="A5968" s="80"/>
      <c r="B5968" s="81"/>
      <c r="C5968" s="69"/>
      <c r="D5968" s="69"/>
      <c r="E5968" s="69"/>
      <c r="F5968" s="69"/>
      <c r="G5968" s="82"/>
      <c r="H5968" s="78"/>
      <c r="I5968" s="28">
        <f ca="1">SUMIF('IMPORTBFT (ID)'!$A$3:$A$5000,$G$4:$G$7322,'IMPORTBFT (ID)'!$B$3:$B$5000)</f>
        <v>0</v>
      </c>
      <c r="J5968" s="72"/>
      <c r="K5968" s="18" t="str">
        <f t="shared" ca="1" si="0"/>
        <v>-</v>
      </c>
      <c r="L5968" s="19" t="e">
        <f>IF(G5968=#REF!,#REF!,"FALSO")</f>
        <v>#REF!</v>
      </c>
      <c r="M5968" s="75"/>
      <c r="N5968" s="76"/>
    </row>
    <row r="5969" spans="1:14" ht="15">
      <c r="A5969" s="80"/>
      <c r="B5969" s="81"/>
      <c r="C5969" s="69"/>
      <c r="D5969" s="69"/>
      <c r="E5969" s="69"/>
      <c r="F5969" s="69"/>
      <c r="G5969" s="82"/>
      <c r="H5969" s="78"/>
      <c r="I5969" s="28">
        <f ca="1">SUMIF('IMPORTBFT (ID)'!$A$3:$A$5000,$G$4:$G$7322,'IMPORTBFT (ID)'!$B$3:$B$5000)</f>
        <v>0</v>
      </c>
      <c r="J5969" s="72"/>
      <c r="K5969" s="18" t="str">
        <f t="shared" ca="1" si="0"/>
        <v>-</v>
      </c>
      <c r="L5969" s="19" t="e">
        <f>IF(G5969=#REF!,#REF!,"FALSO")</f>
        <v>#REF!</v>
      </c>
      <c r="M5969" s="75"/>
      <c r="N5969" s="76"/>
    </row>
    <row r="5970" spans="1:14" ht="15">
      <c r="A5970" s="80"/>
      <c r="B5970" s="81"/>
      <c r="C5970" s="69"/>
      <c r="D5970" s="69"/>
      <c r="E5970" s="69"/>
      <c r="F5970" s="69"/>
      <c r="G5970" s="82"/>
      <c r="H5970" s="78"/>
      <c r="I5970" s="28">
        <f ca="1">SUMIF('IMPORTBFT (ID)'!$A$3:$A$5000,$G$4:$G$7322,'IMPORTBFT (ID)'!$B$3:$B$5000)</f>
        <v>0</v>
      </c>
      <c r="J5970" s="72"/>
      <c r="K5970" s="18" t="str">
        <f t="shared" ca="1" si="0"/>
        <v>-</v>
      </c>
      <c r="L5970" s="19" t="e">
        <f>IF(G5970=#REF!,#REF!,"FALSO")</f>
        <v>#REF!</v>
      </c>
      <c r="M5970" s="75"/>
      <c r="N5970" s="76"/>
    </row>
    <row r="5971" spans="1:14" ht="15">
      <c r="A5971" s="80"/>
      <c r="B5971" s="81"/>
      <c r="C5971" s="69"/>
      <c r="D5971" s="69"/>
      <c r="E5971" s="69"/>
      <c r="F5971" s="69"/>
      <c r="G5971" s="82"/>
      <c r="H5971" s="78"/>
      <c r="I5971" s="28">
        <f ca="1">SUMIF('IMPORTBFT (ID)'!$A$3:$A$5000,$G$4:$G$7322,'IMPORTBFT (ID)'!$B$3:$B$5000)</f>
        <v>0</v>
      </c>
      <c r="J5971" s="72"/>
      <c r="K5971" s="18" t="str">
        <f t="shared" ca="1" si="0"/>
        <v>-</v>
      </c>
      <c r="L5971" s="19" t="e">
        <f>IF(G5971=#REF!,#REF!,"FALSO")</f>
        <v>#REF!</v>
      </c>
      <c r="M5971" s="75"/>
      <c r="N5971" s="76"/>
    </row>
    <row r="5972" spans="1:14" ht="15">
      <c r="A5972" s="80"/>
      <c r="B5972" s="81"/>
      <c r="C5972" s="69"/>
      <c r="D5972" s="69"/>
      <c r="E5972" s="69"/>
      <c r="F5972" s="69"/>
      <c r="G5972" s="82"/>
      <c r="H5972" s="78"/>
      <c r="I5972" s="28">
        <f ca="1">SUMIF('IMPORTBFT (ID)'!$A$3:$A$5000,$G$4:$G$7322,'IMPORTBFT (ID)'!$B$3:$B$5000)</f>
        <v>0</v>
      </c>
      <c r="J5972" s="72"/>
      <c r="K5972" s="18" t="str">
        <f t="shared" ca="1" si="0"/>
        <v>-</v>
      </c>
      <c r="L5972" s="19" t="e">
        <f>IF(G5972=#REF!,#REF!,"FALSO")</f>
        <v>#REF!</v>
      </c>
      <c r="M5972" s="75"/>
      <c r="N5972" s="76"/>
    </row>
    <row r="5973" spans="1:14" ht="15">
      <c r="A5973" s="80"/>
      <c r="B5973" s="81"/>
      <c r="C5973" s="69"/>
      <c r="D5973" s="69"/>
      <c r="E5973" s="69"/>
      <c r="F5973" s="69"/>
      <c r="G5973" s="82"/>
      <c r="H5973" s="78"/>
      <c r="I5973" s="28">
        <f ca="1">SUMIF('IMPORTBFT (ID)'!$A$3:$A$5000,$G$4:$G$7322,'IMPORTBFT (ID)'!$B$3:$B$5000)</f>
        <v>0</v>
      </c>
      <c r="J5973" s="72"/>
      <c r="K5973" s="18" t="str">
        <f t="shared" ca="1" si="0"/>
        <v>-</v>
      </c>
      <c r="L5973" s="19" t="e">
        <f>IF(G5973=#REF!,#REF!,"FALSO")</f>
        <v>#REF!</v>
      </c>
      <c r="M5973" s="75"/>
      <c r="N5973" s="76"/>
    </row>
    <row r="5974" spans="1:14" ht="15">
      <c r="A5974" s="80"/>
      <c r="B5974" s="81"/>
      <c r="C5974" s="69"/>
      <c r="D5974" s="69"/>
      <c r="E5974" s="69"/>
      <c r="F5974" s="69"/>
      <c r="G5974" s="82"/>
      <c r="H5974" s="78"/>
      <c r="I5974" s="28">
        <f ca="1">SUMIF('IMPORTBFT (ID)'!$A$3:$A$5000,$G$4:$G$7322,'IMPORTBFT (ID)'!$B$3:$B$5000)</f>
        <v>0</v>
      </c>
      <c r="J5974" s="72"/>
      <c r="K5974" s="18" t="str">
        <f t="shared" ca="1" si="0"/>
        <v>-</v>
      </c>
      <c r="L5974" s="19" t="e">
        <f>IF(G5974=#REF!,#REF!,"FALSO")</f>
        <v>#REF!</v>
      </c>
      <c r="M5974" s="75"/>
      <c r="N5974" s="76"/>
    </row>
    <row r="5975" spans="1:14" ht="15">
      <c r="A5975" s="80"/>
      <c r="B5975" s="81"/>
      <c r="C5975" s="69"/>
      <c r="D5975" s="69"/>
      <c r="E5975" s="69"/>
      <c r="F5975" s="69"/>
      <c r="G5975" s="82"/>
      <c r="H5975" s="78"/>
      <c r="I5975" s="28">
        <f ca="1">SUMIF('IMPORTBFT (ID)'!$A$3:$A$5000,$G$4:$G$7322,'IMPORTBFT (ID)'!$B$3:$B$5000)</f>
        <v>0</v>
      </c>
      <c r="J5975" s="72"/>
      <c r="K5975" s="18" t="str">
        <f t="shared" ca="1" si="0"/>
        <v>-</v>
      </c>
      <c r="L5975" s="19" t="e">
        <f>IF(G5975=#REF!,#REF!,"FALSO")</f>
        <v>#REF!</v>
      </c>
      <c r="M5975" s="75"/>
      <c r="N5975" s="76"/>
    </row>
    <row r="5976" spans="1:14" ht="15">
      <c r="A5976" s="80"/>
      <c r="B5976" s="81"/>
      <c r="C5976" s="69"/>
      <c r="D5976" s="69"/>
      <c r="E5976" s="69"/>
      <c r="F5976" s="69"/>
      <c r="G5976" s="82"/>
      <c r="H5976" s="78"/>
      <c r="I5976" s="28">
        <f ca="1">SUMIF('IMPORTBFT (ID)'!$A$3:$A$5000,$G$4:$G$7322,'IMPORTBFT (ID)'!$B$3:$B$5000)</f>
        <v>0</v>
      </c>
      <c r="J5976" s="72"/>
      <c r="K5976" s="18" t="str">
        <f t="shared" ca="1" si="0"/>
        <v>-</v>
      </c>
      <c r="L5976" s="19" t="e">
        <f>IF(G5976=#REF!,#REF!,"FALSO")</f>
        <v>#REF!</v>
      </c>
      <c r="M5976" s="75"/>
      <c r="N5976" s="76"/>
    </row>
    <row r="5977" spans="1:14" ht="15">
      <c r="A5977" s="80"/>
      <c r="B5977" s="81"/>
      <c r="C5977" s="69"/>
      <c r="D5977" s="69"/>
      <c r="E5977" s="69"/>
      <c r="F5977" s="69"/>
      <c r="G5977" s="82"/>
      <c r="H5977" s="78"/>
      <c r="I5977" s="28">
        <f ca="1">SUMIF('IMPORTBFT (ID)'!$A$3:$A$5000,$G$4:$G$7322,'IMPORTBFT (ID)'!$B$3:$B$5000)</f>
        <v>0</v>
      </c>
      <c r="J5977" s="72"/>
      <c r="K5977" s="18" t="str">
        <f t="shared" ca="1" si="0"/>
        <v>-</v>
      </c>
      <c r="L5977" s="19" t="e">
        <f>IF(G5977=#REF!,#REF!,"FALSO")</f>
        <v>#REF!</v>
      </c>
      <c r="M5977" s="75"/>
      <c r="N5977" s="76"/>
    </row>
    <row r="5978" spans="1:14" ht="15">
      <c r="A5978" s="80"/>
      <c r="B5978" s="81"/>
      <c r="C5978" s="69"/>
      <c r="D5978" s="69"/>
      <c r="E5978" s="69"/>
      <c r="F5978" s="69"/>
      <c r="G5978" s="82"/>
      <c r="H5978" s="78"/>
      <c r="I5978" s="28">
        <f ca="1">SUMIF('IMPORTBFT (ID)'!$A$3:$A$5000,$G$4:$G$7322,'IMPORTBFT (ID)'!$B$3:$B$5000)</f>
        <v>0</v>
      </c>
      <c r="J5978" s="72"/>
      <c r="K5978" s="18" t="str">
        <f t="shared" ca="1" si="0"/>
        <v>-</v>
      </c>
      <c r="L5978" s="19" t="e">
        <f>IF(G5978=#REF!,#REF!,"FALSO")</f>
        <v>#REF!</v>
      </c>
      <c r="M5978" s="75"/>
      <c r="N5978" s="76"/>
    </row>
    <row r="5979" spans="1:14" ht="15">
      <c r="A5979" s="80"/>
      <c r="B5979" s="81"/>
      <c r="C5979" s="69"/>
      <c r="D5979" s="69"/>
      <c r="E5979" s="69"/>
      <c r="F5979" s="69"/>
      <c r="G5979" s="82"/>
      <c r="H5979" s="78"/>
      <c r="I5979" s="28">
        <f ca="1">SUMIF('IMPORTBFT (ID)'!$A$3:$A$5000,$G$4:$G$7322,'IMPORTBFT (ID)'!$B$3:$B$5000)</f>
        <v>0</v>
      </c>
      <c r="J5979" s="72"/>
      <c r="K5979" s="18" t="str">
        <f t="shared" ca="1" si="0"/>
        <v>-</v>
      </c>
      <c r="L5979" s="19" t="e">
        <f>IF(G5979=#REF!,#REF!,"FALSO")</f>
        <v>#REF!</v>
      </c>
      <c r="M5979" s="75"/>
      <c r="N5979" s="76"/>
    </row>
    <row r="5980" spans="1:14" ht="15">
      <c r="A5980" s="80"/>
      <c r="B5980" s="81"/>
      <c r="C5980" s="69"/>
      <c r="D5980" s="69"/>
      <c r="E5980" s="69"/>
      <c r="F5980" s="69"/>
      <c r="G5980" s="82"/>
      <c r="H5980" s="78"/>
      <c r="I5980" s="28">
        <f ca="1">SUMIF('IMPORTBFT (ID)'!$A$3:$A$5000,$G$4:$G$7322,'IMPORTBFT (ID)'!$B$3:$B$5000)</f>
        <v>0</v>
      </c>
      <c r="J5980" s="72"/>
      <c r="K5980" s="18" t="str">
        <f t="shared" ca="1" si="0"/>
        <v>-</v>
      </c>
      <c r="L5980" s="19" t="e">
        <f>IF(G5980=#REF!,#REF!,"FALSO")</f>
        <v>#REF!</v>
      </c>
      <c r="M5980" s="75"/>
      <c r="N5980" s="76"/>
    </row>
    <row r="5981" spans="1:14" ht="15">
      <c r="A5981" s="80"/>
      <c r="B5981" s="81"/>
      <c r="C5981" s="69"/>
      <c r="D5981" s="69"/>
      <c r="E5981" s="69"/>
      <c r="F5981" s="69"/>
      <c r="G5981" s="82"/>
      <c r="H5981" s="78"/>
      <c r="I5981" s="28">
        <f ca="1">SUMIF('IMPORTBFT (ID)'!$A$3:$A$5000,$G$4:$G$7322,'IMPORTBFT (ID)'!$B$3:$B$5000)</f>
        <v>0</v>
      </c>
      <c r="J5981" s="72"/>
      <c r="K5981" s="18" t="str">
        <f t="shared" ca="1" si="0"/>
        <v>-</v>
      </c>
      <c r="L5981" s="19" t="e">
        <f>IF(G5981=#REF!,#REF!,"FALSO")</f>
        <v>#REF!</v>
      </c>
      <c r="M5981" s="75"/>
      <c r="N5981" s="76"/>
    </row>
    <row r="5982" spans="1:14" ht="15">
      <c r="A5982" s="80"/>
      <c r="B5982" s="81"/>
      <c r="C5982" s="69"/>
      <c r="D5982" s="69"/>
      <c r="E5982" s="69"/>
      <c r="F5982" s="69"/>
      <c r="G5982" s="82"/>
      <c r="H5982" s="78"/>
      <c r="I5982" s="28">
        <f ca="1">SUMIF('IMPORTBFT (ID)'!$A$3:$A$5000,$G$4:$G$7322,'IMPORTBFT (ID)'!$B$3:$B$5000)</f>
        <v>0</v>
      </c>
      <c r="J5982" s="72"/>
      <c r="K5982" s="18" t="str">
        <f t="shared" ca="1" si="0"/>
        <v>-</v>
      </c>
      <c r="L5982" s="19" t="e">
        <f>IF(G5982=#REF!,#REF!,"FALSO")</f>
        <v>#REF!</v>
      </c>
      <c r="M5982" s="75"/>
      <c r="N5982" s="76"/>
    </row>
    <row r="5983" spans="1:14" ht="15">
      <c r="A5983" s="80"/>
      <c r="B5983" s="81"/>
      <c r="C5983" s="69"/>
      <c r="D5983" s="69"/>
      <c r="E5983" s="69"/>
      <c r="F5983" s="69"/>
      <c r="G5983" s="82"/>
      <c r="H5983" s="78"/>
      <c r="I5983" s="28">
        <f ca="1">SUMIF('IMPORTBFT (ID)'!$A$3:$A$5000,$G$4:$G$7322,'IMPORTBFT (ID)'!$B$3:$B$5000)</f>
        <v>0</v>
      </c>
      <c r="J5983" s="72"/>
      <c r="K5983" s="18" t="str">
        <f t="shared" ca="1" si="0"/>
        <v>-</v>
      </c>
      <c r="L5983" s="19" t="e">
        <f>IF(G5983=#REF!,#REF!,"FALSO")</f>
        <v>#REF!</v>
      </c>
      <c r="M5983" s="75"/>
      <c r="N5983" s="76"/>
    </row>
    <row r="5984" spans="1:14" ht="15">
      <c r="A5984" s="80"/>
      <c r="B5984" s="81"/>
      <c r="C5984" s="69"/>
      <c r="D5984" s="69"/>
      <c r="E5984" s="69"/>
      <c r="F5984" s="69"/>
      <c r="G5984" s="82"/>
      <c r="H5984" s="78"/>
      <c r="I5984" s="28">
        <f ca="1">SUMIF('IMPORTBFT (ID)'!$A$3:$A$5000,$G$4:$G$7322,'IMPORTBFT (ID)'!$B$3:$B$5000)</f>
        <v>0</v>
      </c>
      <c r="J5984" s="72"/>
      <c r="K5984" s="18" t="str">
        <f t="shared" ca="1" si="0"/>
        <v>-</v>
      </c>
      <c r="L5984" s="19" t="e">
        <f>IF(G5984=#REF!,#REF!,"FALSO")</f>
        <v>#REF!</v>
      </c>
      <c r="M5984" s="75"/>
      <c r="N5984" s="76"/>
    </row>
    <row r="5985" spans="1:14" ht="15">
      <c r="A5985" s="80"/>
      <c r="B5985" s="81"/>
      <c r="C5985" s="69"/>
      <c r="D5985" s="69"/>
      <c r="E5985" s="69"/>
      <c r="F5985" s="69"/>
      <c r="G5985" s="82"/>
      <c r="H5985" s="78"/>
      <c r="I5985" s="28">
        <f ca="1">SUMIF('IMPORTBFT (ID)'!$A$3:$A$5000,$G$4:$G$7322,'IMPORTBFT (ID)'!$B$3:$B$5000)</f>
        <v>0</v>
      </c>
      <c r="J5985" s="72"/>
      <c r="K5985" s="18" t="str">
        <f t="shared" ca="1" si="0"/>
        <v>-</v>
      </c>
      <c r="L5985" s="19" t="e">
        <f>IF(G5985=#REF!,#REF!,"FALSO")</f>
        <v>#REF!</v>
      </c>
      <c r="M5985" s="75"/>
      <c r="N5985" s="76"/>
    </row>
    <row r="5986" spans="1:14" ht="15">
      <c r="A5986" s="80"/>
      <c r="B5986" s="81"/>
      <c r="C5986" s="69"/>
      <c r="D5986" s="69"/>
      <c r="E5986" s="69"/>
      <c r="F5986" s="69"/>
      <c r="G5986" s="82"/>
      <c r="H5986" s="78"/>
      <c r="I5986" s="28">
        <f ca="1">SUMIF('IMPORTBFT (ID)'!$A$3:$A$5000,$G$4:$G$7322,'IMPORTBFT (ID)'!$B$3:$B$5000)</f>
        <v>0</v>
      </c>
      <c r="J5986" s="72"/>
      <c r="K5986" s="18" t="str">
        <f t="shared" ca="1" si="0"/>
        <v>-</v>
      </c>
      <c r="L5986" s="19" t="e">
        <f>IF(G5986=#REF!,#REF!,"FALSO")</f>
        <v>#REF!</v>
      </c>
      <c r="M5986" s="75"/>
      <c r="N5986" s="76"/>
    </row>
    <row r="5987" spans="1:14" ht="15">
      <c r="A5987" s="80"/>
      <c r="B5987" s="81"/>
      <c r="C5987" s="69"/>
      <c r="D5987" s="69"/>
      <c r="E5987" s="69"/>
      <c r="F5987" s="69"/>
      <c r="G5987" s="82"/>
      <c r="H5987" s="78"/>
      <c r="I5987" s="28">
        <f ca="1">SUMIF('IMPORTBFT (ID)'!$A$3:$A$5000,$G$4:$G$7322,'IMPORTBFT (ID)'!$B$3:$B$5000)</f>
        <v>0</v>
      </c>
      <c r="J5987" s="72"/>
      <c r="K5987" s="18" t="str">
        <f t="shared" ca="1" si="0"/>
        <v>-</v>
      </c>
      <c r="L5987" s="19" t="e">
        <f>IF(G5987=#REF!,#REF!,"FALSO")</f>
        <v>#REF!</v>
      </c>
      <c r="M5987" s="75"/>
      <c r="N5987" s="76"/>
    </row>
    <row r="5988" spans="1:14" ht="15">
      <c r="A5988" s="80"/>
      <c r="B5988" s="81"/>
      <c r="C5988" s="69"/>
      <c r="D5988" s="69"/>
      <c r="E5988" s="69"/>
      <c r="F5988" s="69"/>
      <c r="G5988" s="82"/>
      <c r="H5988" s="78"/>
      <c r="I5988" s="28">
        <f ca="1">SUMIF('IMPORTBFT (ID)'!$A$3:$A$5000,$G$4:$G$7322,'IMPORTBFT (ID)'!$B$3:$B$5000)</f>
        <v>0</v>
      </c>
      <c r="J5988" s="72"/>
      <c r="K5988" s="18" t="str">
        <f t="shared" ca="1" si="0"/>
        <v>-</v>
      </c>
      <c r="L5988" s="19" t="e">
        <f>IF(G5988=#REF!,#REF!,"FALSO")</f>
        <v>#REF!</v>
      </c>
      <c r="M5988" s="75"/>
      <c r="N5988" s="76"/>
    </row>
    <row r="5989" spans="1:14" ht="15">
      <c r="A5989" s="80"/>
      <c r="B5989" s="81"/>
      <c r="C5989" s="69"/>
      <c r="D5989" s="69"/>
      <c r="E5989" s="69"/>
      <c r="F5989" s="69"/>
      <c r="G5989" s="82"/>
      <c r="H5989" s="78"/>
      <c r="I5989" s="28">
        <f ca="1">SUMIF('IMPORTBFT (ID)'!$A$3:$A$5000,$G$4:$G$7322,'IMPORTBFT (ID)'!$B$3:$B$5000)</f>
        <v>0</v>
      </c>
      <c r="J5989" s="72"/>
      <c r="K5989" s="18" t="str">
        <f t="shared" ca="1" si="0"/>
        <v>-</v>
      </c>
      <c r="L5989" s="19" t="e">
        <f>IF(G5989=#REF!,#REF!,"FALSO")</f>
        <v>#REF!</v>
      </c>
      <c r="M5989" s="75"/>
      <c r="N5989" s="76"/>
    </row>
    <row r="5990" spans="1:14" ht="15">
      <c r="A5990" s="80"/>
      <c r="B5990" s="81"/>
      <c r="C5990" s="69"/>
      <c r="D5990" s="69"/>
      <c r="E5990" s="69"/>
      <c r="F5990" s="69"/>
      <c r="G5990" s="82"/>
      <c r="H5990" s="78"/>
      <c r="I5990" s="28">
        <f ca="1">SUMIF('IMPORTBFT (ID)'!$A$3:$A$5000,$G$4:$G$7322,'IMPORTBFT (ID)'!$B$3:$B$5000)</f>
        <v>0</v>
      </c>
      <c r="J5990" s="72"/>
      <c r="K5990" s="18" t="str">
        <f t="shared" ca="1" si="0"/>
        <v>-</v>
      </c>
      <c r="L5990" s="19" t="e">
        <f>IF(G5990=#REF!,#REF!,"FALSO")</f>
        <v>#REF!</v>
      </c>
      <c r="M5990" s="75"/>
      <c r="N5990" s="76"/>
    </row>
    <row r="5991" spans="1:14" ht="15">
      <c r="A5991" s="80"/>
      <c r="B5991" s="81"/>
      <c r="C5991" s="69"/>
      <c r="D5991" s="69"/>
      <c r="E5991" s="69"/>
      <c r="F5991" s="69"/>
      <c r="G5991" s="82"/>
      <c r="H5991" s="78"/>
      <c r="I5991" s="28">
        <f ca="1">SUMIF('IMPORTBFT (ID)'!$A$3:$A$5000,$G$4:$G$7322,'IMPORTBFT (ID)'!$B$3:$B$5000)</f>
        <v>0</v>
      </c>
      <c r="J5991" s="72"/>
      <c r="K5991" s="18" t="str">
        <f t="shared" ca="1" si="0"/>
        <v>-</v>
      </c>
      <c r="L5991" s="19" t="e">
        <f>IF(G5991=#REF!,#REF!,"FALSO")</f>
        <v>#REF!</v>
      </c>
      <c r="M5991" s="75"/>
      <c r="N5991" s="76"/>
    </row>
    <row r="5992" spans="1:14" ht="15">
      <c r="A5992" s="80"/>
      <c r="B5992" s="81"/>
      <c r="C5992" s="69"/>
      <c r="D5992" s="69"/>
      <c r="E5992" s="69"/>
      <c r="F5992" s="69"/>
      <c r="G5992" s="82"/>
      <c r="H5992" s="78"/>
      <c r="I5992" s="28">
        <f ca="1">SUMIF('IMPORTBFT (ID)'!$A$3:$A$5000,$G$4:$G$7322,'IMPORTBFT (ID)'!$B$3:$B$5000)</f>
        <v>0</v>
      </c>
      <c r="J5992" s="72"/>
      <c r="K5992" s="18" t="str">
        <f t="shared" ca="1" si="0"/>
        <v>-</v>
      </c>
      <c r="L5992" s="19" t="e">
        <f>IF(G5992=#REF!,#REF!,"FALSO")</f>
        <v>#REF!</v>
      </c>
      <c r="M5992" s="75"/>
      <c r="N5992" s="76"/>
    </row>
    <row r="5993" spans="1:14" ht="15">
      <c r="A5993" s="80"/>
      <c r="B5993" s="81"/>
      <c r="C5993" s="69"/>
      <c r="D5993" s="69"/>
      <c r="E5993" s="69"/>
      <c r="F5993" s="69"/>
      <c r="G5993" s="82"/>
      <c r="H5993" s="78"/>
      <c r="I5993" s="28">
        <f ca="1">SUMIF('IMPORTBFT (ID)'!$A$3:$A$5000,$G$4:$G$7322,'IMPORTBFT (ID)'!$B$3:$B$5000)</f>
        <v>0</v>
      </c>
      <c r="J5993" s="72"/>
      <c r="K5993" s="18" t="str">
        <f t="shared" ca="1" si="0"/>
        <v>-</v>
      </c>
      <c r="L5993" s="19" t="e">
        <f>IF(G5993=#REF!,#REF!,"FALSO")</f>
        <v>#REF!</v>
      </c>
      <c r="M5993" s="75"/>
      <c r="N5993" s="76"/>
    </row>
    <row r="5994" spans="1:14" ht="15">
      <c r="A5994" s="80"/>
      <c r="B5994" s="81"/>
      <c r="C5994" s="69"/>
      <c r="D5994" s="69"/>
      <c r="E5994" s="69"/>
      <c r="F5994" s="69"/>
      <c r="G5994" s="82"/>
      <c r="H5994" s="78"/>
      <c r="I5994" s="28">
        <f ca="1">SUMIF('IMPORTBFT (ID)'!$A$3:$A$5000,$G$4:$G$7322,'IMPORTBFT (ID)'!$B$3:$B$5000)</f>
        <v>0</v>
      </c>
      <c r="J5994" s="72"/>
      <c r="K5994" s="18" t="str">
        <f t="shared" ca="1" si="0"/>
        <v>-</v>
      </c>
      <c r="L5994" s="19" t="e">
        <f>IF(G5994=#REF!,#REF!,"FALSO")</f>
        <v>#REF!</v>
      </c>
      <c r="M5994" s="75"/>
      <c r="N5994" s="76"/>
    </row>
    <row r="5995" spans="1:14" ht="15">
      <c r="A5995" s="80"/>
      <c r="B5995" s="81"/>
      <c r="C5995" s="69"/>
      <c r="D5995" s="69"/>
      <c r="E5995" s="69"/>
      <c r="F5995" s="69"/>
      <c r="G5995" s="82"/>
      <c r="H5995" s="78"/>
      <c r="I5995" s="28">
        <f ca="1">SUMIF('IMPORTBFT (ID)'!$A$3:$A$5000,$G$4:$G$7322,'IMPORTBFT (ID)'!$B$3:$B$5000)</f>
        <v>0</v>
      </c>
      <c r="J5995" s="72"/>
      <c r="K5995" s="18" t="str">
        <f t="shared" ca="1" si="0"/>
        <v>-</v>
      </c>
      <c r="L5995" s="19" t="e">
        <f>IF(G5995=#REF!,#REF!,"FALSO")</f>
        <v>#REF!</v>
      </c>
      <c r="M5995" s="75"/>
      <c r="N5995" s="76"/>
    </row>
    <row r="5996" spans="1:14" ht="15">
      <c r="A5996" s="80"/>
      <c r="B5996" s="81"/>
      <c r="C5996" s="69"/>
      <c r="D5996" s="69"/>
      <c r="E5996" s="69"/>
      <c r="F5996" s="69"/>
      <c r="G5996" s="82"/>
      <c r="H5996" s="78"/>
      <c r="I5996" s="28">
        <f ca="1">SUMIF('IMPORTBFT (ID)'!$A$3:$A$5000,$G$4:$G$7322,'IMPORTBFT (ID)'!$B$3:$B$5000)</f>
        <v>0</v>
      </c>
      <c r="J5996" s="72"/>
      <c r="K5996" s="18" t="str">
        <f t="shared" ca="1" si="0"/>
        <v>-</v>
      </c>
      <c r="L5996" s="19" t="e">
        <f>IF(G5996=#REF!,#REF!,"FALSO")</f>
        <v>#REF!</v>
      </c>
      <c r="M5996" s="75"/>
      <c r="N5996" s="76"/>
    </row>
    <row r="5997" spans="1:14" ht="15">
      <c r="A5997" s="80"/>
      <c r="B5997" s="81"/>
      <c r="C5997" s="69"/>
      <c r="D5997" s="69"/>
      <c r="E5997" s="69"/>
      <c r="F5997" s="69"/>
      <c r="G5997" s="82"/>
      <c r="H5997" s="78"/>
      <c r="I5997" s="28">
        <f ca="1">SUMIF('IMPORTBFT (ID)'!$A$3:$A$5000,$G$4:$G$7322,'IMPORTBFT (ID)'!$B$3:$B$5000)</f>
        <v>0</v>
      </c>
      <c r="J5997" s="72"/>
      <c r="K5997" s="18" t="str">
        <f t="shared" ca="1" si="0"/>
        <v>-</v>
      </c>
      <c r="L5997" s="19" t="e">
        <f>IF(G5997=#REF!,#REF!,"FALSO")</f>
        <v>#REF!</v>
      </c>
      <c r="M5997" s="75"/>
      <c r="N5997" s="76"/>
    </row>
    <row r="5998" spans="1:14" ht="15">
      <c r="A5998" s="80"/>
      <c r="B5998" s="81"/>
      <c r="C5998" s="69"/>
      <c r="D5998" s="69"/>
      <c r="E5998" s="69"/>
      <c r="F5998" s="69"/>
      <c r="G5998" s="82"/>
      <c r="H5998" s="78"/>
      <c r="I5998" s="28">
        <f ca="1">SUMIF('IMPORTBFT (ID)'!$A$3:$A$5000,$G$4:$G$7322,'IMPORTBFT (ID)'!$B$3:$B$5000)</f>
        <v>0</v>
      </c>
      <c r="J5998" s="72"/>
      <c r="K5998" s="18" t="str">
        <f t="shared" ca="1" si="0"/>
        <v>-</v>
      </c>
      <c r="L5998" s="19" t="e">
        <f>IF(G5998=#REF!,#REF!,"FALSO")</f>
        <v>#REF!</v>
      </c>
      <c r="M5998" s="75"/>
      <c r="N5998" s="76"/>
    </row>
    <row r="5999" spans="1:14" ht="15">
      <c r="A5999" s="80"/>
      <c r="B5999" s="81"/>
      <c r="C5999" s="69"/>
      <c r="D5999" s="69"/>
      <c r="E5999" s="69"/>
      <c r="F5999" s="69"/>
      <c r="G5999" s="82"/>
      <c r="H5999" s="78"/>
      <c r="I5999" s="28">
        <f ca="1">SUMIF('IMPORTBFT (ID)'!$A$3:$A$5000,$G$4:$G$7322,'IMPORTBFT (ID)'!$B$3:$B$5000)</f>
        <v>0</v>
      </c>
      <c r="J5999" s="72"/>
      <c r="K5999" s="18" t="str">
        <f t="shared" ca="1" si="0"/>
        <v>-</v>
      </c>
      <c r="L5999" s="19" t="e">
        <f>IF(G5999=#REF!,#REF!,"FALSO")</f>
        <v>#REF!</v>
      </c>
      <c r="M5999" s="75"/>
      <c r="N5999" s="76"/>
    </row>
    <row r="6000" spans="1:14" ht="15">
      <c r="A6000" s="80"/>
      <c r="B6000" s="81"/>
      <c r="C6000" s="69"/>
      <c r="D6000" s="69"/>
      <c r="E6000" s="69"/>
      <c r="F6000" s="69"/>
      <c r="G6000" s="82"/>
      <c r="H6000" s="78"/>
      <c r="I6000" s="28">
        <f ca="1">SUMIF('IMPORTBFT (ID)'!$A$3:$A$5000,$G$4:$G$7322,'IMPORTBFT (ID)'!$B$3:$B$5000)</f>
        <v>0</v>
      </c>
      <c r="J6000" s="72"/>
      <c r="K6000" s="18" t="str">
        <f t="shared" ca="1" si="0"/>
        <v>-</v>
      </c>
      <c r="L6000" s="19" t="e">
        <f>IF(G6000=#REF!,#REF!,"FALSO")</f>
        <v>#REF!</v>
      </c>
      <c r="M6000" s="75"/>
      <c r="N6000" s="76"/>
    </row>
    <row r="6001" spans="1:14" ht="15">
      <c r="A6001" s="80"/>
      <c r="B6001" s="81"/>
      <c r="C6001" s="69"/>
      <c r="D6001" s="69"/>
      <c r="E6001" s="69"/>
      <c r="F6001" s="69"/>
      <c r="G6001" s="82"/>
      <c r="H6001" s="78"/>
      <c r="I6001" s="28">
        <f ca="1">SUMIF('IMPORTBFT (ID)'!$A$3:$A$5000,$G$4:$G$7322,'IMPORTBFT (ID)'!$B$3:$B$5000)</f>
        <v>0</v>
      </c>
      <c r="J6001" s="72"/>
      <c r="K6001" s="18" t="str">
        <f t="shared" ca="1" si="0"/>
        <v>-</v>
      </c>
      <c r="L6001" s="19" t="e">
        <f>IF(G6001=#REF!,#REF!,"FALSO")</f>
        <v>#REF!</v>
      </c>
      <c r="M6001" s="75"/>
      <c r="N6001" s="76"/>
    </row>
    <row r="6002" spans="1:14" ht="15">
      <c r="A6002" s="80"/>
      <c r="B6002" s="81"/>
      <c r="C6002" s="69"/>
      <c r="D6002" s="69"/>
      <c r="E6002" s="69"/>
      <c r="F6002" s="69"/>
      <c r="G6002" s="82"/>
      <c r="H6002" s="78"/>
      <c r="I6002" s="28">
        <f ca="1">SUMIF('IMPORTBFT (ID)'!$A$3:$A$5000,$G$4:$G$7322,'IMPORTBFT (ID)'!$B$3:$B$5000)</f>
        <v>0</v>
      </c>
      <c r="J6002" s="72"/>
      <c r="K6002" s="18" t="str">
        <f t="shared" ca="1" si="0"/>
        <v>-</v>
      </c>
      <c r="L6002" s="19" t="e">
        <f>IF(G6002=#REF!,#REF!,"FALSO")</f>
        <v>#REF!</v>
      </c>
      <c r="M6002" s="75"/>
      <c r="N6002" s="76"/>
    </row>
    <row r="6003" spans="1:14" ht="15">
      <c r="A6003" s="80"/>
      <c r="B6003" s="81"/>
      <c r="C6003" s="69"/>
      <c r="D6003" s="69"/>
      <c r="E6003" s="69"/>
      <c r="F6003" s="69"/>
      <c r="G6003" s="82"/>
      <c r="H6003" s="78"/>
      <c r="I6003" s="28">
        <f ca="1">SUMIF('IMPORTBFT (ID)'!$A$3:$A$5000,$G$4:$G$7322,'IMPORTBFT (ID)'!$B$3:$B$5000)</f>
        <v>0</v>
      </c>
      <c r="J6003" s="72"/>
      <c r="K6003" s="18" t="str">
        <f t="shared" ca="1" si="0"/>
        <v>-</v>
      </c>
      <c r="L6003" s="19" t="e">
        <f>IF(G6003=#REF!,#REF!,"FALSO")</f>
        <v>#REF!</v>
      </c>
      <c r="M6003" s="75"/>
      <c r="N6003" s="76"/>
    </row>
    <row r="6004" spans="1:14" ht="15">
      <c r="A6004" s="80"/>
      <c r="B6004" s="81"/>
      <c r="C6004" s="69"/>
      <c r="D6004" s="69"/>
      <c r="E6004" s="69"/>
      <c r="F6004" s="69"/>
      <c r="G6004" s="82"/>
      <c r="H6004" s="78"/>
      <c r="I6004" s="28">
        <f ca="1">SUMIF('IMPORTBFT (ID)'!$A$3:$A$5000,$G$4:$G$7322,'IMPORTBFT (ID)'!$B$3:$B$5000)</f>
        <v>0</v>
      </c>
      <c r="J6004" s="72"/>
      <c r="K6004" s="18" t="str">
        <f t="shared" ca="1" si="0"/>
        <v>-</v>
      </c>
      <c r="L6004" s="19" t="e">
        <f>IF(G6004=#REF!,#REF!,"FALSO")</f>
        <v>#REF!</v>
      </c>
      <c r="M6004" s="75"/>
      <c r="N6004" s="76"/>
    </row>
    <row r="6005" spans="1:14" ht="15">
      <c r="A6005" s="80"/>
      <c r="B6005" s="81"/>
      <c r="C6005" s="69"/>
      <c r="D6005" s="69"/>
      <c r="E6005" s="69"/>
      <c r="F6005" s="69"/>
      <c r="G6005" s="82"/>
      <c r="H6005" s="78"/>
      <c r="I6005" s="28">
        <f ca="1">SUMIF('IMPORTBFT (ID)'!$A$3:$A$5000,$G$4:$G$7322,'IMPORTBFT (ID)'!$B$3:$B$5000)</f>
        <v>0</v>
      </c>
      <c r="J6005" s="72"/>
      <c r="K6005" s="18" t="str">
        <f t="shared" ca="1" si="0"/>
        <v>-</v>
      </c>
      <c r="L6005" s="19" t="e">
        <f>IF(G6005=#REF!,#REF!,"FALSO")</f>
        <v>#REF!</v>
      </c>
      <c r="M6005" s="75"/>
      <c r="N6005" s="76"/>
    </row>
    <row r="6006" spans="1:14" ht="15">
      <c r="A6006" s="80"/>
      <c r="B6006" s="81"/>
      <c r="C6006" s="69"/>
      <c r="D6006" s="69"/>
      <c r="E6006" s="69"/>
      <c r="F6006" s="69"/>
      <c r="G6006" s="82"/>
      <c r="H6006" s="78"/>
      <c r="I6006" s="28">
        <f ca="1">SUMIF('IMPORTBFT (ID)'!$A$3:$A$5000,$G$4:$G$7322,'IMPORTBFT (ID)'!$B$3:$B$5000)</f>
        <v>0</v>
      </c>
      <c r="J6006" s="72"/>
      <c r="K6006" s="18" t="str">
        <f t="shared" ca="1" si="0"/>
        <v>-</v>
      </c>
      <c r="L6006" s="19" t="e">
        <f>IF(G6006=#REF!,#REF!,"FALSO")</f>
        <v>#REF!</v>
      </c>
      <c r="M6006" s="75"/>
      <c r="N6006" s="76"/>
    </row>
    <row r="6007" spans="1:14" ht="15">
      <c r="A6007" s="80"/>
      <c r="B6007" s="81"/>
      <c r="C6007" s="69"/>
      <c r="D6007" s="69"/>
      <c r="E6007" s="69"/>
      <c r="F6007" s="69"/>
      <c r="G6007" s="82"/>
      <c r="H6007" s="78"/>
      <c r="I6007" s="28">
        <f ca="1">SUMIF('IMPORTBFT (ID)'!$A$3:$A$5000,$G$4:$G$7322,'IMPORTBFT (ID)'!$B$3:$B$5000)</f>
        <v>0</v>
      </c>
      <c r="J6007" s="72"/>
      <c r="K6007" s="18" t="str">
        <f t="shared" ca="1" si="0"/>
        <v>-</v>
      </c>
      <c r="L6007" s="19" t="e">
        <f>IF(G6007=#REF!,#REF!,"FALSO")</f>
        <v>#REF!</v>
      </c>
      <c r="M6007" s="75"/>
      <c r="N6007" s="76"/>
    </row>
    <row r="6008" spans="1:14" ht="15">
      <c r="A6008" s="80"/>
      <c r="B6008" s="81"/>
      <c r="C6008" s="69"/>
      <c r="D6008" s="69"/>
      <c r="E6008" s="69"/>
      <c r="F6008" s="69"/>
      <c r="G6008" s="82"/>
      <c r="H6008" s="78"/>
      <c r="I6008" s="28">
        <f ca="1">SUMIF('IMPORTBFT (ID)'!$A$3:$A$5000,$G$4:$G$7322,'IMPORTBFT (ID)'!$B$3:$B$5000)</f>
        <v>0</v>
      </c>
      <c r="J6008" s="72"/>
      <c r="K6008" s="18" t="str">
        <f t="shared" ca="1" si="0"/>
        <v>-</v>
      </c>
      <c r="L6008" s="19" t="e">
        <f>IF(G6008=#REF!,#REF!,"FALSO")</f>
        <v>#REF!</v>
      </c>
      <c r="M6008" s="75"/>
      <c r="N6008" s="76"/>
    </row>
    <row r="6009" spans="1:14" ht="15">
      <c r="A6009" s="80"/>
      <c r="B6009" s="81"/>
      <c r="C6009" s="69"/>
      <c r="D6009" s="69"/>
      <c r="E6009" s="69"/>
      <c r="F6009" s="69"/>
      <c r="G6009" s="82"/>
      <c r="H6009" s="78"/>
      <c r="I6009" s="28">
        <f ca="1">SUMIF('IMPORTBFT (ID)'!$A$3:$A$5000,$G$4:$G$7322,'IMPORTBFT (ID)'!$B$3:$B$5000)</f>
        <v>0</v>
      </c>
      <c r="J6009" s="72"/>
      <c r="K6009" s="18" t="str">
        <f t="shared" ca="1" si="0"/>
        <v>-</v>
      </c>
      <c r="L6009" s="19" t="e">
        <f>IF(G6009=#REF!,#REF!,"FALSO")</f>
        <v>#REF!</v>
      </c>
      <c r="M6009" s="75"/>
      <c r="N6009" s="76"/>
    </row>
    <row r="6010" spans="1:14" ht="15">
      <c r="A6010" s="80"/>
      <c r="B6010" s="81"/>
      <c r="C6010" s="69"/>
      <c r="D6010" s="69"/>
      <c r="E6010" s="69"/>
      <c r="F6010" s="69"/>
      <c r="G6010" s="82"/>
      <c r="H6010" s="78"/>
      <c r="I6010" s="28">
        <f ca="1">SUMIF('IMPORTBFT (ID)'!$A$3:$A$5000,$G$4:$G$7322,'IMPORTBFT (ID)'!$B$3:$B$5000)</f>
        <v>0</v>
      </c>
      <c r="J6010" s="72"/>
      <c r="K6010" s="18" t="str">
        <f t="shared" ca="1" si="0"/>
        <v>-</v>
      </c>
      <c r="L6010" s="19" t="e">
        <f>IF(G6010=#REF!,#REF!,"FALSO")</f>
        <v>#REF!</v>
      </c>
      <c r="M6010" s="75"/>
      <c r="N6010" s="76"/>
    </row>
    <row r="6011" spans="1:14" ht="15">
      <c r="A6011" s="80"/>
      <c r="B6011" s="81"/>
      <c r="C6011" s="69"/>
      <c r="D6011" s="69"/>
      <c r="E6011" s="69"/>
      <c r="F6011" s="69"/>
      <c r="G6011" s="82"/>
      <c r="H6011" s="78"/>
      <c r="I6011" s="28">
        <f ca="1">SUMIF('IMPORTBFT (ID)'!$A$3:$A$5000,$G$4:$G$7322,'IMPORTBFT (ID)'!$B$3:$B$5000)</f>
        <v>0</v>
      </c>
      <c r="J6011" s="72"/>
      <c r="K6011" s="18" t="str">
        <f t="shared" ca="1" si="0"/>
        <v>-</v>
      </c>
      <c r="L6011" s="19" t="e">
        <f>IF(G6011=#REF!,#REF!,"FALSO")</f>
        <v>#REF!</v>
      </c>
      <c r="M6011" s="75"/>
      <c r="N6011" s="76"/>
    </row>
    <row r="6012" spans="1:14" ht="15">
      <c r="A6012" s="80"/>
      <c r="B6012" s="81"/>
      <c r="C6012" s="69"/>
      <c r="D6012" s="69"/>
      <c r="E6012" s="69"/>
      <c r="F6012" s="69"/>
      <c r="G6012" s="82"/>
      <c r="H6012" s="78"/>
      <c r="I6012" s="28">
        <f ca="1">SUMIF('IMPORTBFT (ID)'!$A$3:$A$5000,$G$4:$G$7322,'IMPORTBFT (ID)'!$B$3:$B$5000)</f>
        <v>0</v>
      </c>
      <c r="J6012" s="72"/>
      <c r="K6012" s="18" t="str">
        <f t="shared" ca="1" si="0"/>
        <v>-</v>
      </c>
      <c r="L6012" s="19" t="e">
        <f>IF(G6012=#REF!,#REF!,"FALSO")</f>
        <v>#REF!</v>
      </c>
      <c r="M6012" s="75"/>
      <c r="N6012" s="76"/>
    </row>
    <row r="6013" spans="1:14" ht="15">
      <c r="A6013" s="80"/>
      <c r="B6013" s="81"/>
      <c r="C6013" s="69"/>
      <c r="D6013" s="69"/>
      <c r="E6013" s="69"/>
      <c r="F6013" s="69"/>
      <c r="G6013" s="82"/>
      <c r="H6013" s="78"/>
      <c r="I6013" s="28">
        <f ca="1">SUMIF('IMPORTBFT (ID)'!$A$3:$A$5000,$G$4:$G$7322,'IMPORTBFT (ID)'!$B$3:$B$5000)</f>
        <v>0</v>
      </c>
      <c r="J6013" s="72"/>
      <c r="K6013" s="18" t="str">
        <f t="shared" ca="1" si="0"/>
        <v>-</v>
      </c>
      <c r="L6013" s="19" t="e">
        <f>IF(G6013=#REF!,#REF!,"FALSO")</f>
        <v>#REF!</v>
      </c>
      <c r="M6013" s="75"/>
      <c r="N6013" s="76"/>
    </row>
    <row r="6014" spans="1:14" ht="15">
      <c r="A6014" s="80"/>
      <c r="B6014" s="81"/>
      <c r="C6014" s="69"/>
      <c r="D6014" s="69"/>
      <c r="E6014" s="69"/>
      <c r="F6014" s="69"/>
      <c r="G6014" s="82"/>
      <c r="H6014" s="78"/>
      <c r="I6014" s="28">
        <f ca="1">SUMIF('IMPORTBFT (ID)'!$A$3:$A$5000,$G$4:$G$7322,'IMPORTBFT (ID)'!$B$3:$B$5000)</f>
        <v>0</v>
      </c>
      <c r="J6014" s="72"/>
      <c r="K6014" s="18" t="str">
        <f t="shared" ca="1" si="0"/>
        <v>-</v>
      </c>
      <c r="L6014" s="19" t="e">
        <f>IF(G6014=#REF!,#REF!,"FALSO")</f>
        <v>#REF!</v>
      </c>
      <c r="M6014" s="75"/>
      <c r="N6014" s="76"/>
    </row>
    <row r="6015" spans="1:14" ht="15">
      <c r="A6015" s="80"/>
      <c r="B6015" s="81"/>
      <c r="C6015" s="69"/>
      <c r="D6015" s="69"/>
      <c r="E6015" s="69"/>
      <c r="F6015" s="69"/>
      <c r="G6015" s="82"/>
      <c r="H6015" s="78"/>
      <c r="I6015" s="28">
        <f ca="1">SUMIF('IMPORTBFT (ID)'!$A$3:$A$5000,$G$4:$G$7322,'IMPORTBFT (ID)'!$B$3:$B$5000)</f>
        <v>0</v>
      </c>
      <c r="J6015" s="72"/>
      <c r="K6015" s="18" t="str">
        <f t="shared" ca="1" si="0"/>
        <v>-</v>
      </c>
      <c r="L6015" s="19" t="e">
        <f>IF(G6015=#REF!,#REF!,"FALSO")</f>
        <v>#REF!</v>
      </c>
      <c r="M6015" s="75"/>
      <c r="N6015" s="76"/>
    </row>
    <row r="6016" spans="1:14" ht="15">
      <c r="A6016" s="80"/>
      <c r="B6016" s="81"/>
      <c r="C6016" s="69"/>
      <c r="D6016" s="69"/>
      <c r="E6016" s="69"/>
      <c r="F6016" s="69"/>
      <c r="G6016" s="82"/>
      <c r="H6016" s="78"/>
      <c r="I6016" s="28">
        <f ca="1">SUMIF('IMPORTBFT (ID)'!$A$3:$A$5000,$G$4:$G$7322,'IMPORTBFT (ID)'!$B$3:$B$5000)</f>
        <v>0</v>
      </c>
      <c r="J6016" s="72"/>
      <c r="K6016" s="18" t="str">
        <f t="shared" ca="1" si="0"/>
        <v>-</v>
      </c>
      <c r="L6016" s="19" t="e">
        <f>IF(G6016=#REF!,#REF!,"FALSO")</f>
        <v>#REF!</v>
      </c>
      <c r="M6016" s="75"/>
      <c r="N6016" s="76"/>
    </row>
    <row r="6017" spans="1:14" ht="15">
      <c r="A6017" s="80"/>
      <c r="B6017" s="81"/>
      <c r="C6017" s="69"/>
      <c r="D6017" s="69"/>
      <c r="E6017" s="69"/>
      <c r="F6017" s="69"/>
      <c r="G6017" s="82"/>
      <c r="H6017" s="78"/>
      <c r="I6017" s="28">
        <f ca="1">SUMIF('IMPORTBFT (ID)'!$A$3:$A$5000,$G$4:$G$7322,'IMPORTBFT (ID)'!$B$3:$B$5000)</f>
        <v>0</v>
      </c>
      <c r="J6017" s="72"/>
      <c r="K6017" s="18" t="str">
        <f t="shared" ca="1" si="0"/>
        <v>-</v>
      </c>
      <c r="L6017" s="19" t="e">
        <f>IF(G6017=#REF!,#REF!,"FALSO")</f>
        <v>#REF!</v>
      </c>
      <c r="M6017" s="75"/>
      <c r="N6017" s="76"/>
    </row>
    <row r="6018" spans="1:14" ht="15">
      <c r="A6018" s="80"/>
      <c r="B6018" s="81"/>
      <c r="C6018" s="69"/>
      <c r="D6018" s="69"/>
      <c r="E6018" s="69"/>
      <c r="F6018" s="69"/>
      <c r="G6018" s="82"/>
      <c r="H6018" s="78"/>
      <c r="I6018" s="28">
        <f ca="1">SUMIF('IMPORTBFT (ID)'!$A$3:$A$5000,$G$4:$G$7322,'IMPORTBFT (ID)'!$B$3:$B$5000)</f>
        <v>0</v>
      </c>
      <c r="J6018" s="72"/>
      <c r="K6018" s="18" t="str">
        <f t="shared" ca="1" si="0"/>
        <v>-</v>
      </c>
      <c r="L6018" s="19" t="e">
        <f>IF(G6018=#REF!,#REF!,"FALSO")</f>
        <v>#REF!</v>
      </c>
      <c r="M6018" s="75"/>
      <c r="N6018" s="76"/>
    </row>
    <row r="6019" spans="1:14" ht="15">
      <c r="A6019" s="80"/>
      <c r="B6019" s="81"/>
      <c r="C6019" s="69"/>
      <c r="D6019" s="69"/>
      <c r="E6019" s="69"/>
      <c r="F6019" s="69"/>
      <c r="G6019" s="82"/>
      <c r="H6019" s="78"/>
      <c r="I6019" s="28">
        <f ca="1">SUMIF('IMPORTBFT (ID)'!$A$3:$A$5000,$G$4:$G$7322,'IMPORTBFT (ID)'!$B$3:$B$5000)</f>
        <v>0</v>
      </c>
      <c r="J6019" s="72"/>
      <c r="K6019" s="18" t="str">
        <f t="shared" ca="1" si="0"/>
        <v>-</v>
      </c>
      <c r="L6019" s="19" t="e">
        <f>IF(G6019=#REF!,#REF!,"FALSO")</f>
        <v>#REF!</v>
      </c>
      <c r="M6019" s="75"/>
      <c r="N6019" s="76"/>
    </row>
    <row r="6020" spans="1:14" ht="15">
      <c r="A6020" s="80"/>
      <c r="B6020" s="81"/>
      <c r="C6020" s="69"/>
      <c r="D6020" s="69"/>
      <c r="E6020" s="69"/>
      <c r="F6020" s="69"/>
      <c r="G6020" s="82"/>
      <c r="H6020" s="78"/>
      <c r="I6020" s="28">
        <f ca="1">SUMIF('IMPORTBFT (ID)'!$A$3:$A$5000,$G$4:$G$7322,'IMPORTBFT (ID)'!$B$3:$B$5000)</f>
        <v>0</v>
      </c>
      <c r="J6020" s="72"/>
      <c r="K6020" s="18" t="str">
        <f t="shared" ca="1" si="0"/>
        <v>-</v>
      </c>
      <c r="L6020" s="19" t="e">
        <f>IF(G6020=#REF!,#REF!,"FALSO")</f>
        <v>#REF!</v>
      </c>
      <c r="M6020" s="75"/>
      <c r="N6020" s="76"/>
    </row>
    <row r="6021" spans="1:14" ht="15">
      <c r="A6021" s="80"/>
      <c r="B6021" s="81"/>
      <c r="C6021" s="69"/>
      <c r="D6021" s="69"/>
      <c r="E6021" s="69"/>
      <c r="F6021" s="69"/>
      <c r="G6021" s="82"/>
      <c r="H6021" s="78"/>
      <c r="I6021" s="28">
        <f ca="1">SUMIF('IMPORTBFT (ID)'!$A$3:$A$5000,$G$4:$G$7322,'IMPORTBFT (ID)'!$B$3:$B$5000)</f>
        <v>0</v>
      </c>
      <c r="J6021" s="72"/>
      <c r="K6021" s="18" t="str">
        <f t="shared" ca="1" si="0"/>
        <v>-</v>
      </c>
      <c r="L6021" s="19" t="e">
        <f>IF(G6021=#REF!,#REF!,"FALSO")</f>
        <v>#REF!</v>
      </c>
      <c r="M6021" s="75"/>
      <c r="N6021" s="76"/>
    </row>
    <row r="6022" spans="1:14" ht="15">
      <c r="A6022" s="80"/>
      <c r="B6022" s="81"/>
      <c r="C6022" s="69"/>
      <c r="D6022" s="69"/>
      <c r="E6022" s="69"/>
      <c r="F6022" s="69"/>
      <c r="G6022" s="82"/>
      <c r="H6022" s="78"/>
      <c r="I6022" s="28">
        <f ca="1">SUMIF('IMPORTBFT (ID)'!$A$3:$A$5000,$G$4:$G$7322,'IMPORTBFT (ID)'!$B$3:$B$5000)</f>
        <v>0</v>
      </c>
      <c r="J6022" s="72"/>
      <c r="K6022" s="18" t="str">
        <f t="shared" ca="1" si="0"/>
        <v>-</v>
      </c>
      <c r="L6022" s="19" t="e">
        <f>IF(G6022=#REF!,#REF!,"FALSO")</f>
        <v>#REF!</v>
      </c>
      <c r="M6022" s="75"/>
      <c r="N6022" s="76"/>
    </row>
    <row r="6023" spans="1:14" ht="15">
      <c r="A6023" s="80"/>
      <c r="B6023" s="81"/>
      <c r="C6023" s="69"/>
      <c r="D6023" s="69"/>
      <c r="E6023" s="69"/>
      <c r="F6023" s="69"/>
      <c r="G6023" s="82"/>
      <c r="H6023" s="78"/>
      <c r="I6023" s="28">
        <f ca="1">SUMIF('IMPORTBFT (ID)'!$A$3:$A$5000,$G$4:$G$7322,'IMPORTBFT (ID)'!$B$3:$B$5000)</f>
        <v>0</v>
      </c>
      <c r="J6023" s="72"/>
      <c r="K6023" s="18" t="str">
        <f t="shared" ca="1" si="0"/>
        <v>-</v>
      </c>
      <c r="L6023" s="19" t="e">
        <f>IF(G6023=#REF!,#REF!,"FALSO")</f>
        <v>#REF!</v>
      </c>
      <c r="M6023" s="75"/>
      <c r="N6023" s="76"/>
    </row>
    <row r="6024" spans="1:14" ht="15">
      <c r="A6024" s="80"/>
      <c r="B6024" s="81"/>
      <c r="C6024" s="69"/>
      <c r="D6024" s="69"/>
      <c r="E6024" s="69"/>
      <c r="F6024" s="69"/>
      <c r="G6024" s="82"/>
      <c r="H6024" s="78"/>
      <c r="I6024" s="28">
        <f ca="1">SUMIF('IMPORTBFT (ID)'!$A$3:$A$5000,$G$4:$G$7322,'IMPORTBFT (ID)'!$B$3:$B$5000)</f>
        <v>0</v>
      </c>
      <c r="J6024" s="72"/>
      <c r="K6024" s="18" t="str">
        <f t="shared" ca="1" si="0"/>
        <v>-</v>
      </c>
      <c r="L6024" s="19" t="e">
        <f>IF(G6024=#REF!,#REF!,"FALSO")</f>
        <v>#REF!</v>
      </c>
      <c r="M6024" s="75"/>
      <c r="N6024" s="76"/>
    </row>
    <row r="6025" spans="1:14" ht="15">
      <c r="A6025" s="80"/>
      <c r="B6025" s="81"/>
      <c r="C6025" s="69"/>
      <c r="D6025" s="69"/>
      <c r="E6025" s="69"/>
      <c r="F6025" s="69"/>
      <c r="G6025" s="82"/>
      <c r="H6025" s="78"/>
      <c r="I6025" s="28">
        <f ca="1">SUMIF('IMPORTBFT (ID)'!$A$3:$A$5000,$G$4:$G$7322,'IMPORTBFT (ID)'!$B$3:$B$5000)</f>
        <v>0</v>
      </c>
      <c r="J6025" s="72"/>
      <c r="K6025" s="18" t="str">
        <f t="shared" ca="1" si="0"/>
        <v>-</v>
      </c>
      <c r="L6025" s="19" t="e">
        <f>IF(G6025=#REF!,#REF!,"FALSO")</f>
        <v>#REF!</v>
      </c>
      <c r="M6025" s="75"/>
      <c r="N6025" s="76"/>
    </row>
    <row r="6026" spans="1:14" ht="15">
      <c r="A6026" s="80"/>
      <c r="B6026" s="81"/>
      <c r="C6026" s="69"/>
      <c r="D6026" s="69"/>
      <c r="E6026" s="69"/>
      <c r="F6026" s="69"/>
      <c r="G6026" s="82"/>
      <c r="H6026" s="78"/>
      <c r="I6026" s="28">
        <f ca="1">SUMIF('IMPORTBFT (ID)'!$A$3:$A$5000,$G$4:$G$7322,'IMPORTBFT (ID)'!$B$3:$B$5000)</f>
        <v>0</v>
      </c>
      <c r="J6026" s="72"/>
      <c r="K6026" s="18" t="str">
        <f t="shared" ca="1" si="0"/>
        <v>-</v>
      </c>
      <c r="L6026" s="19" t="e">
        <f>IF(G6026=#REF!,#REF!,"FALSO")</f>
        <v>#REF!</v>
      </c>
      <c r="M6026" s="75"/>
      <c r="N6026" s="76"/>
    </row>
    <row r="6027" spans="1:14" ht="15">
      <c r="A6027" s="80"/>
      <c r="B6027" s="81"/>
      <c r="C6027" s="69"/>
      <c r="D6027" s="69"/>
      <c r="E6027" s="69"/>
      <c r="F6027" s="69"/>
      <c r="G6027" s="82"/>
      <c r="H6027" s="78"/>
      <c r="I6027" s="28">
        <f ca="1">SUMIF('IMPORTBFT (ID)'!$A$3:$A$5000,$G$4:$G$7322,'IMPORTBFT (ID)'!$B$3:$B$5000)</f>
        <v>0</v>
      </c>
      <c r="J6027" s="72"/>
      <c r="K6027" s="18" t="str">
        <f t="shared" ca="1" si="0"/>
        <v>-</v>
      </c>
      <c r="L6027" s="19" t="e">
        <f>IF(G6027=#REF!,#REF!,"FALSO")</f>
        <v>#REF!</v>
      </c>
      <c r="M6027" s="75"/>
      <c r="N6027" s="76"/>
    </row>
    <row r="6028" spans="1:14" ht="15">
      <c r="A6028" s="80"/>
      <c r="B6028" s="81"/>
      <c r="C6028" s="69"/>
      <c r="D6028" s="69"/>
      <c r="E6028" s="69"/>
      <c r="F6028" s="69"/>
      <c r="G6028" s="82"/>
      <c r="H6028" s="78"/>
      <c r="I6028" s="28">
        <f ca="1">SUMIF('IMPORTBFT (ID)'!$A$3:$A$5000,$G$4:$G$7322,'IMPORTBFT (ID)'!$B$3:$B$5000)</f>
        <v>0</v>
      </c>
      <c r="J6028" s="72"/>
      <c r="K6028" s="18" t="str">
        <f t="shared" ca="1" si="0"/>
        <v>-</v>
      </c>
      <c r="L6028" s="19" t="e">
        <f>IF(G6028=#REF!,#REF!,"FALSO")</f>
        <v>#REF!</v>
      </c>
      <c r="M6028" s="75"/>
      <c r="N6028" s="76"/>
    </row>
    <row r="6029" spans="1:14" ht="15">
      <c r="A6029" s="80"/>
      <c r="B6029" s="81"/>
      <c r="C6029" s="69"/>
      <c r="D6029" s="69"/>
      <c r="E6029" s="69"/>
      <c r="F6029" s="69"/>
      <c r="G6029" s="82"/>
      <c r="H6029" s="78"/>
      <c r="I6029" s="28">
        <f ca="1">SUMIF('IMPORTBFT (ID)'!$A$3:$A$5000,$G$4:$G$7322,'IMPORTBFT (ID)'!$B$3:$B$5000)</f>
        <v>0</v>
      </c>
      <c r="J6029" s="72"/>
      <c r="K6029" s="18" t="str">
        <f t="shared" ca="1" si="0"/>
        <v>-</v>
      </c>
      <c r="L6029" s="19" t="e">
        <f>IF(G6029=#REF!,#REF!,"FALSO")</f>
        <v>#REF!</v>
      </c>
      <c r="M6029" s="75"/>
      <c r="N6029" s="76"/>
    </row>
    <row r="6030" spans="1:14" ht="15">
      <c r="A6030" s="80"/>
      <c r="B6030" s="81"/>
      <c r="C6030" s="69"/>
      <c r="D6030" s="69"/>
      <c r="E6030" s="69"/>
      <c r="F6030" s="69"/>
      <c r="G6030" s="82"/>
      <c r="H6030" s="78"/>
      <c r="I6030" s="28">
        <f ca="1">SUMIF('IMPORTBFT (ID)'!$A$3:$A$5000,$G$4:$G$7322,'IMPORTBFT (ID)'!$B$3:$B$5000)</f>
        <v>0</v>
      </c>
      <c r="J6030" s="72"/>
      <c r="K6030" s="18" t="str">
        <f t="shared" ca="1" si="0"/>
        <v>-</v>
      </c>
      <c r="L6030" s="19" t="e">
        <f>IF(G6030=#REF!,#REF!,"FALSO")</f>
        <v>#REF!</v>
      </c>
      <c r="M6030" s="75"/>
      <c r="N6030" s="76"/>
    </row>
    <row r="6031" spans="1:14" ht="15">
      <c r="A6031" s="80"/>
      <c r="B6031" s="81"/>
      <c r="C6031" s="69"/>
      <c r="D6031" s="69"/>
      <c r="E6031" s="69"/>
      <c r="F6031" s="69"/>
      <c r="G6031" s="82"/>
      <c r="H6031" s="78"/>
      <c r="I6031" s="28">
        <f ca="1">SUMIF('IMPORTBFT (ID)'!$A$3:$A$5000,$G$4:$G$7322,'IMPORTBFT (ID)'!$B$3:$B$5000)</f>
        <v>0</v>
      </c>
      <c r="J6031" s="72"/>
      <c r="K6031" s="18" t="str">
        <f t="shared" ca="1" si="0"/>
        <v>-</v>
      </c>
      <c r="L6031" s="19" t="e">
        <f>IF(G6031=#REF!,#REF!,"FALSO")</f>
        <v>#REF!</v>
      </c>
      <c r="M6031" s="75"/>
      <c r="N6031" s="76"/>
    </row>
    <row r="6032" spans="1:14" ht="15">
      <c r="A6032" s="80"/>
      <c r="B6032" s="81"/>
      <c r="C6032" s="69"/>
      <c r="D6032" s="69"/>
      <c r="E6032" s="69"/>
      <c r="F6032" s="69"/>
      <c r="G6032" s="82"/>
      <c r="H6032" s="78"/>
      <c r="I6032" s="28">
        <f ca="1">SUMIF('IMPORTBFT (ID)'!$A$3:$A$5000,$G$4:$G$7322,'IMPORTBFT (ID)'!$B$3:$B$5000)</f>
        <v>0</v>
      </c>
      <c r="J6032" s="72"/>
      <c r="K6032" s="18" t="str">
        <f t="shared" ca="1" si="0"/>
        <v>-</v>
      </c>
      <c r="L6032" s="19" t="e">
        <f>IF(G6032=#REF!,#REF!,"FALSO")</f>
        <v>#REF!</v>
      </c>
      <c r="M6032" s="75"/>
      <c r="N6032" s="76"/>
    </row>
    <row r="6033" spans="1:14" ht="15">
      <c r="A6033" s="80"/>
      <c r="B6033" s="81"/>
      <c r="C6033" s="69"/>
      <c r="D6033" s="69"/>
      <c r="E6033" s="69"/>
      <c r="F6033" s="69"/>
      <c r="G6033" s="82"/>
      <c r="H6033" s="78"/>
      <c r="I6033" s="28">
        <f ca="1">SUMIF('IMPORTBFT (ID)'!$A$3:$A$5000,$G$4:$G$7322,'IMPORTBFT (ID)'!$B$3:$B$5000)</f>
        <v>0</v>
      </c>
      <c r="J6033" s="72"/>
      <c r="K6033" s="18" t="str">
        <f t="shared" ca="1" si="0"/>
        <v>-</v>
      </c>
      <c r="L6033" s="19" t="e">
        <f>IF(G6033=#REF!,#REF!,"FALSO")</f>
        <v>#REF!</v>
      </c>
      <c r="M6033" s="75"/>
      <c r="N6033" s="76"/>
    </row>
    <row r="6034" spans="1:14" ht="15">
      <c r="A6034" s="80"/>
      <c r="B6034" s="81"/>
      <c r="C6034" s="69"/>
      <c r="D6034" s="69"/>
      <c r="E6034" s="69"/>
      <c r="F6034" s="69"/>
      <c r="G6034" s="82"/>
      <c r="H6034" s="78"/>
      <c r="I6034" s="28">
        <f ca="1">SUMIF('IMPORTBFT (ID)'!$A$3:$A$5000,$G$4:$G$7322,'IMPORTBFT (ID)'!$B$3:$B$5000)</f>
        <v>0</v>
      </c>
      <c r="J6034" s="72"/>
      <c r="K6034" s="18" t="str">
        <f t="shared" ca="1" si="0"/>
        <v>-</v>
      </c>
      <c r="L6034" s="19" t="e">
        <f>IF(G6034=#REF!,#REF!,"FALSO")</f>
        <v>#REF!</v>
      </c>
      <c r="M6034" s="75"/>
      <c r="N6034" s="76"/>
    </row>
    <row r="6035" spans="1:14" ht="15">
      <c r="A6035" s="80"/>
      <c r="B6035" s="81"/>
      <c r="C6035" s="69"/>
      <c r="D6035" s="69"/>
      <c r="E6035" s="69"/>
      <c r="F6035" s="69"/>
      <c r="G6035" s="82"/>
      <c r="H6035" s="78"/>
      <c r="I6035" s="28">
        <f ca="1">SUMIF('IMPORTBFT (ID)'!$A$3:$A$5000,$G$4:$G$7322,'IMPORTBFT (ID)'!$B$3:$B$5000)</f>
        <v>0</v>
      </c>
      <c r="J6035" s="72"/>
      <c r="K6035" s="18" t="str">
        <f t="shared" ca="1" si="0"/>
        <v>-</v>
      </c>
      <c r="L6035" s="19" t="e">
        <f>IF(G6035=#REF!,#REF!,"FALSO")</f>
        <v>#REF!</v>
      </c>
      <c r="M6035" s="75"/>
      <c r="N6035" s="76"/>
    </row>
    <row r="6036" spans="1:14" ht="15">
      <c r="A6036" s="80"/>
      <c r="B6036" s="81"/>
      <c r="C6036" s="69"/>
      <c r="D6036" s="69"/>
      <c r="E6036" s="69"/>
      <c r="F6036" s="69"/>
      <c r="G6036" s="82"/>
      <c r="H6036" s="78"/>
      <c r="I6036" s="28">
        <f ca="1">SUMIF('IMPORTBFT (ID)'!$A$3:$A$5000,$G$4:$G$7322,'IMPORTBFT (ID)'!$B$3:$B$5000)</f>
        <v>0</v>
      </c>
      <c r="J6036" s="72"/>
      <c r="K6036" s="18" t="str">
        <f t="shared" ca="1" si="0"/>
        <v>-</v>
      </c>
      <c r="L6036" s="19" t="e">
        <f>IF(G6036=#REF!,#REF!,"FALSO")</f>
        <v>#REF!</v>
      </c>
      <c r="M6036" s="75"/>
      <c r="N6036" s="76"/>
    </row>
    <row r="6037" spans="1:14" ht="15">
      <c r="A6037" s="80"/>
      <c r="B6037" s="81"/>
      <c r="C6037" s="69"/>
      <c r="D6037" s="69"/>
      <c r="E6037" s="69"/>
      <c r="F6037" s="69"/>
      <c r="G6037" s="82"/>
      <c r="H6037" s="78"/>
      <c r="I6037" s="28">
        <f ca="1">SUMIF('IMPORTBFT (ID)'!$A$3:$A$5000,$G$4:$G$7322,'IMPORTBFT (ID)'!$B$3:$B$5000)</f>
        <v>0</v>
      </c>
      <c r="J6037" s="72"/>
      <c r="K6037" s="18" t="str">
        <f t="shared" ca="1" si="0"/>
        <v>-</v>
      </c>
      <c r="L6037" s="19" t="e">
        <f>IF(G6037=#REF!,#REF!,"FALSO")</f>
        <v>#REF!</v>
      </c>
      <c r="M6037" s="75"/>
      <c r="N6037" s="76"/>
    </row>
    <row r="6038" spans="1:14" ht="15">
      <c r="A6038" s="80"/>
      <c r="B6038" s="81"/>
      <c r="C6038" s="69"/>
      <c r="D6038" s="69"/>
      <c r="E6038" s="69"/>
      <c r="F6038" s="69"/>
      <c r="G6038" s="82"/>
      <c r="H6038" s="78"/>
      <c r="I6038" s="28">
        <f ca="1">SUMIF('IMPORTBFT (ID)'!$A$3:$A$5000,$G$4:$G$7322,'IMPORTBFT (ID)'!$B$3:$B$5000)</f>
        <v>0</v>
      </c>
      <c r="J6038" s="72"/>
      <c r="K6038" s="18" t="str">
        <f t="shared" ca="1" si="0"/>
        <v>-</v>
      </c>
      <c r="L6038" s="19" t="e">
        <f>IF(G6038=#REF!,#REF!,"FALSO")</f>
        <v>#REF!</v>
      </c>
      <c r="M6038" s="75"/>
      <c r="N6038" s="76"/>
    </row>
    <row r="6039" spans="1:14" ht="15">
      <c r="A6039" s="80"/>
      <c r="B6039" s="81"/>
      <c r="C6039" s="69"/>
      <c r="D6039" s="69"/>
      <c r="E6039" s="69"/>
      <c r="F6039" s="69"/>
      <c r="G6039" s="82"/>
      <c r="H6039" s="78"/>
      <c r="I6039" s="28">
        <f ca="1">SUMIF('IMPORTBFT (ID)'!$A$3:$A$5000,$G$4:$G$7322,'IMPORTBFT (ID)'!$B$3:$B$5000)</f>
        <v>0</v>
      </c>
      <c r="J6039" s="72"/>
      <c r="K6039" s="18" t="str">
        <f t="shared" ca="1" si="0"/>
        <v>-</v>
      </c>
      <c r="L6039" s="19" t="e">
        <f>IF(G6039=#REF!,#REF!,"FALSO")</f>
        <v>#REF!</v>
      </c>
      <c r="M6039" s="75"/>
      <c r="N6039" s="76"/>
    </row>
    <row r="6040" spans="1:14" ht="15">
      <c r="A6040" s="80"/>
      <c r="B6040" s="81"/>
      <c r="C6040" s="69"/>
      <c r="D6040" s="69"/>
      <c r="E6040" s="69"/>
      <c r="F6040" s="69"/>
      <c r="G6040" s="82"/>
      <c r="H6040" s="78"/>
      <c r="I6040" s="28">
        <f ca="1">SUMIF('IMPORTBFT (ID)'!$A$3:$A$5000,$G$4:$G$7322,'IMPORTBFT (ID)'!$B$3:$B$5000)</f>
        <v>0</v>
      </c>
      <c r="J6040" s="72"/>
      <c r="K6040" s="18" t="str">
        <f t="shared" ca="1" si="0"/>
        <v>-</v>
      </c>
      <c r="L6040" s="19" t="e">
        <f>IF(G6040=#REF!,#REF!,"FALSO")</f>
        <v>#REF!</v>
      </c>
      <c r="M6040" s="75"/>
      <c r="N6040" s="76"/>
    </row>
    <row r="6041" spans="1:14" ht="15">
      <c r="A6041" s="80"/>
      <c r="B6041" s="81"/>
      <c r="C6041" s="69"/>
      <c r="D6041" s="69"/>
      <c r="E6041" s="69"/>
      <c r="F6041" s="69"/>
      <c r="G6041" s="82"/>
      <c r="H6041" s="78"/>
      <c r="I6041" s="28">
        <f ca="1">SUMIF('IMPORTBFT (ID)'!$A$3:$A$5000,$G$4:$G$7322,'IMPORTBFT (ID)'!$B$3:$B$5000)</f>
        <v>0</v>
      </c>
      <c r="J6041" s="72"/>
      <c r="K6041" s="18" t="str">
        <f t="shared" ca="1" si="0"/>
        <v>-</v>
      </c>
      <c r="L6041" s="19" t="e">
        <f>IF(G6041=#REF!,#REF!,"FALSO")</f>
        <v>#REF!</v>
      </c>
      <c r="M6041" s="75"/>
      <c r="N6041" s="76"/>
    </row>
    <row r="6042" spans="1:14" ht="15">
      <c r="A6042" s="80"/>
      <c r="B6042" s="81"/>
      <c r="C6042" s="69"/>
      <c r="D6042" s="69"/>
      <c r="E6042" s="69"/>
      <c r="F6042" s="69"/>
      <c r="G6042" s="82"/>
      <c r="H6042" s="78"/>
      <c r="I6042" s="28">
        <f ca="1">SUMIF('IMPORTBFT (ID)'!$A$3:$A$5000,$G$4:$G$7322,'IMPORTBFT (ID)'!$B$3:$B$5000)</f>
        <v>0</v>
      </c>
      <c r="J6042" s="72"/>
      <c r="K6042" s="18" t="str">
        <f t="shared" ca="1" si="0"/>
        <v>-</v>
      </c>
      <c r="L6042" s="19" t="e">
        <f>IF(G6042=#REF!,#REF!,"FALSO")</f>
        <v>#REF!</v>
      </c>
      <c r="M6042" s="75"/>
      <c r="N6042" s="76"/>
    </row>
    <row r="6043" spans="1:14" ht="15">
      <c r="A6043" s="80"/>
      <c r="B6043" s="81"/>
      <c r="C6043" s="69"/>
      <c r="D6043" s="69"/>
      <c r="E6043" s="69"/>
      <c r="F6043" s="69"/>
      <c r="G6043" s="82"/>
      <c r="H6043" s="78"/>
      <c r="I6043" s="28">
        <f ca="1">SUMIF('IMPORTBFT (ID)'!$A$3:$A$5000,$G$4:$G$7322,'IMPORTBFT (ID)'!$B$3:$B$5000)</f>
        <v>0</v>
      </c>
      <c r="J6043" s="72"/>
      <c r="K6043" s="18" t="str">
        <f t="shared" ca="1" si="0"/>
        <v>-</v>
      </c>
      <c r="L6043" s="19" t="e">
        <f>IF(G6043=#REF!,#REF!,"FALSO")</f>
        <v>#REF!</v>
      </c>
      <c r="M6043" s="75"/>
      <c r="N6043" s="76"/>
    </row>
    <row r="6044" spans="1:14" ht="15">
      <c r="A6044" s="80"/>
      <c r="B6044" s="81"/>
      <c r="C6044" s="69"/>
      <c r="D6044" s="69"/>
      <c r="E6044" s="69"/>
      <c r="F6044" s="69"/>
      <c r="G6044" s="82"/>
      <c r="H6044" s="78"/>
      <c r="I6044" s="28">
        <f ca="1">SUMIF('IMPORTBFT (ID)'!$A$3:$A$5000,$G$4:$G$7322,'IMPORTBFT (ID)'!$B$3:$B$5000)</f>
        <v>0</v>
      </c>
      <c r="J6044" s="72"/>
      <c r="K6044" s="18" t="str">
        <f t="shared" ca="1" si="0"/>
        <v>-</v>
      </c>
      <c r="L6044" s="19" t="e">
        <f>IF(G6044=#REF!,#REF!,"FALSO")</f>
        <v>#REF!</v>
      </c>
      <c r="M6044" s="75"/>
      <c r="N6044" s="76"/>
    </row>
    <row r="6045" spans="1:14" ht="15">
      <c r="A6045" s="80"/>
      <c r="B6045" s="81"/>
      <c r="C6045" s="69"/>
      <c r="D6045" s="69"/>
      <c r="E6045" s="69"/>
      <c r="F6045" s="69"/>
      <c r="G6045" s="82"/>
      <c r="H6045" s="78"/>
      <c r="I6045" s="28">
        <f ca="1">SUMIF('IMPORTBFT (ID)'!$A$3:$A$5000,$G$4:$G$7322,'IMPORTBFT (ID)'!$B$3:$B$5000)</f>
        <v>0</v>
      </c>
      <c r="J6045" s="72"/>
      <c r="K6045" s="18" t="str">
        <f t="shared" ca="1" si="0"/>
        <v>-</v>
      </c>
      <c r="L6045" s="19" t="e">
        <f>IF(G6045=#REF!,#REF!,"FALSO")</f>
        <v>#REF!</v>
      </c>
      <c r="M6045" s="75"/>
      <c r="N6045" s="76"/>
    </row>
    <row r="6046" spans="1:14" ht="15">
      <c r="A6046" s="80"/>
      <c r="B6046" s="81"/>
      <c r="C6046" s="69"/>
      <c r="D6046" s="69"/>
      <c r="E6046" s="69"/>
      <c r="F6046" s="69"/>
      <c r="G6046" s="82"/>
      <c r="H6046" s="78"/>
      <c r="I6046" s="28">
        <f ca="1">SUMIF('IMPORTBFT (ID)'!$A$3:$A$5000,$G$4:$G$7322,'IMPORTBFT (ID)'!$B$3:$B$5000)</f>
        <v>0</v>
      </c>
      <c r="J6046" s="72"/>
      <c r="K6046" s="18" t="str">
        <f t="shared" ca="1" si="0"/>
        <v>-</v>
      </c>
      <c r="L6046" s="19" t="e">
        <f>IF(G6046=#REF!,#REF!,"FALSO")</f>
        <v>#REF!</v>
      </c>
      <c r="M6046" s="75"/>
      <c r="N6046" s="76"/>
    </row>
    <row r="6047" spans="1:14" ht="15">
      <c r="A6047" s="80"/>
      <c r="B6047" s="81"/>
      <c r="C6047" s="69"/>
      <c r="D6047" s="69"/>
      <c r="E6047" s="69"/>
      <c r="F6047" s="69"/>
      <c r="G6047" s="82"/>
      <c r="H6047" s="78"/>
      <c r="I6047" s="28">
        <f ca="1">SUMIF('IMPORTBFT (ID)'!$A$3:$A$5000,$G$4:$G$7322,'IMPORTBFT (ID)'!$B$3:$B$5000)</f>
        <v>0</v>
      </c>
      <c r="J6047" s="72"/>
      <c r="K6047" s="18" t="str">
        <f t="shared" ca="1" si="0"/>
        <v>-</v>
      </c>
      <c r="L6047" s="19" t="e">
        <f>IF(G6047=#REF!,#REF!,"FALSO")</f>
        <v>#REF!</v>
      </c>
      <c r="M6047" s="75"/>
      <c r="N6047" s="76"/>
    </row>
    <row r="6048" spans="1:14" ht="15">
      <c r="A6048" s="80"/>
      <c r="B6048" s="81"/>
      <c r="C6048" s="69"/>
      <c r="D6048" s="69"/>
      <c r="E6048" s="69"/>
      <c r="F6048" s="69"/>
      <c r="G6048" s="82"/>
      <c r="H6048" s="78"/>
      <c r="I6048" s="28">
        <f ca="1">SUMIF('IMPORTBFT (ID)'!$A$3:$A$5000,$G$4:$G$7322,'IMPORTBFT (ID)'!$B$3:$B$5000)</f>
        <v>0</v>
      </c>
      <c r="J6048" s="72"/>
      <c r="K6048" s="18" t="str">
        <f t="shared" ca="1" si="0"/>
        <v>-</v>
      </c>
      <c r="L6048" s="19" t="e">
        <f>IF(G6048=#REF!,#REF!,"FALSO")</f>
        <v>#REF!</v>
      </c>
      <c r="M6048" s="75"/>
      <c r="N6048" s="76"/>
    </row>
    <row r="6049" spans="1:14" ht="15">
      <c r="A6049" s="80"/>
      <c r="B6049" s="81"/>
      <c r="C6049" s="69"/>
      <c r="D6049" s="69"/>
      <c r="E6049" s="69"/>
      <c r="F6049" s="69"/>
      <c r="G6049" s="82"/>
      <c r="H6049" s="78"/>
      <c r="I6049" s="28">
        <f ca="1">SUMIF('IMPORTBFT (ID)'!$A$3:$A$5000,$G$4:$G$7322,'IMPORTBFT (ID)'!$B$3:$B$5000)</f>
        <v>0</v>
      </c>
      <c r="J6049" s="72"/>
      <c r="K6049" s="18" t="str">
        <f t="shared" ca="1" si="0"/>
        <v>-</v>
      </c>
      <c r="L6049" s="19" t="e">
        <f>IF(G6049=#REF!,#REF!,"FALSO")</f>
        <v>#REF!</v>
      </c>
      <c r="M6049" s="75"/>
      <c r="N6049" s="76"/>
    </row>
    <row r="6050" spans="1:14" ht="15">
      <c r="A6050" s="80"/>
      <c r="B6050" s="81"/>
      <c r="C6050" s="69"/>
      <c r="D6050" s="69"/>
      <c r="E6050" s="69"/>
      <c r="F6050" s="69"/>
      <c r="G6050" s="82"/>
      <c r="H6050" s="78"/>
      <c r="I6050" s="28">
        <f ca="1">SUMIF('IMPORTBFT (ID)'!$A$3:$A$5000,$G$4:$G$7322,'IMPORTBFT (ID)'!$B$3:$B$5000)</f>
        <v>0</v>
      </c>
      <c r="J6050" s="72"/>
      <c r="K6050" s="18" t="str">
        <f t="shared" ca="1" si="0"/>
        <v>-</v>
      </c>
      <c r="L6050" s="19" t="e">
        <f>IF(G6050=#REF!,#REF!,"FALSO")</f>
        <v>#REF!</v>
      </c>
      <c r="M6050" s="75"/>
      <c r="N6050" s="76"/>
    </row>
    <row r="6051" spans="1:14" ht="15">
      <c r="A6051" s="80"/>
      <c r="B6051" s="81"/>
      <c r="C6051" s="69"/>
      <c r="D6051" s="69"/>
      <c r="E6051" s="69"/>
      <c r="F6051" s="69"/>
      <c r="G6051" s="82"/>
      <c r="H6051" s="78"/>
      <c r="I6051" s="28">
        <f ca="1">SUMIF('IMPORTBFT (ID)'!$A$3:$A$5000,$G$4:$G$7322,'IMPORTBFT (ID)'!$B$3:$B$5000)</f>
        <v>0</v>
      </c>
      <c r="J6051" s="72"/>
      <c r="K6051" s="18" t="str">
        <f t="shared" ca="1" si="0"/>
        <v>-</v>
      </c>
      <c r="L6051" s="19" t="e">
        <f>IF(G6051=#REF!,#REF!,"FALSO")</f>
        <v>#REF!</v>
      </c>
      <c r="M6051" s="75"/>
      <c r="N6051" s="76"/>
    </row>
    <row r="6052" spans="1:14" ht="15">
      <c r="A6052" s="80"/>
      <c r="B6052" s="81"/>
      <c r="C6052" s="69"/>
      <c r="D6052" s="69"/>
      <c r="E6052" s="69"/>
      <c r="F6052" s="69"/>
      <c r="G6052" s="82"/>
      <c r="H6052" s="78"/>
      <c r="I6052" s="28">
        <f ca="1">SUMIF('IMPORTBFT (ID)'!$A$3:$A$5000,$G$4:$G$7322,'IMPORTBFT (ID)'!$B$3:$B$5000)</f>
        <v>0</v>
      </c>
      <c r="J6052" s="72"/>
      <c r="K6052" s="18" t="str">
        <f t="shared" ca="1" si="0"/>
        <v>-</v>
      </c>
      <c r="L6052" s="19" t="e">
        <f>IF(G6052=#REF!,#REF!,"FALSO")</f>
        <v>#REF!</v>
      </c>
      <c r="M6052" s="75"/>
      <c r="N6052" s="76"/>
    </row>
    <row r="6053" spans="1:14" ht="15">
      <c r="A6053" s="80"/>
      <c r="B6053" s="81"/>
      <c r="C6053" s="69"/>
      <c r="D6053" s="69"/>
      <c r="E6053" s="69"/>
      <c r="F6053" s="69"/>
      <c r="G6053" s="82"/>
      <c r="H6053" s="78"/>
      <c r="I6053" s="28">
        <f ca="1">SUMIF('IMPORTBFT (ID)'!$A$3:$A$5000,$G$4:$G$7322,'IMPORTBFT (ID)'!$B$3:$B$5000)</f>
        <v>0</v>
      </c>
      <c r="J6053" s="72"/>
      <c r="K6053" s="18" t="str">
        <f t="shared" ca="1" si="0"/>
        <v>-</v>
      </c>
      <c r="L6053" s="19" t="e">
        <f>IF(G6053=#REF!,#REF!,"FALSO")</f>
        <v>#REF!</v>
      </c>
      <c r="M6053" s="75"/>
      <c r="N6053" s="76"/>
    </row>
    <row r="6054" spans="1:14" ht="15">
      <c r="A6054" s="80"/>
      <c r="B6054" s="81"/>
      <c r="C6054" s="69"/>
      <c r="D6054" s="69"/>
      <c r="E6054" s="69"/>
      <c r="F6054" s="69"/>
      <c r="G6054" s="82"/>
      <c r="H6054" s="78"/>
      <c r="I6054" s="28">
        <f ca="1">SUMIF('IMPORTBFT (ID)'!$A$3:$A$5000,$G$4:$G$7322,'IMPORTBFT (ID)'!$B$3:$B$5000)</f>
        <v>0</v>
      </c>
      <c r="J6054" s="72"/>
      <c r="K6054" s="18" t="str">
        <f t="shared" ca="1" si="0"/>
        <v>-</v>
      </c>
      <c r="L6054" s="19" t="e">
        <f>IF(G6054=#REF!,#REF!,"FALSO")</f>
        <v>#REF!</v>
      </c>
      <c r="M6054" s="75"/>
      <c r="N6054" s="76"/>
    </row>
    <row r="6055" spans="1:14" ht="15">
      <c r="A6055" s="80"/>
      <c r="B6055" s="81"/>
      <c r="C6055" s="69"/>
      <c r="D6055" s="69"/>
      <c r="E6055" s="69"/>
      <c r="F6055" s="69"/>
      <c r="G6055" s="82"/>
      <c r="H6055" s="78"/>
      <c r="I6055" s="28">
        <f ca="1">SUMIF('IMPORTBFT (ID)'!$A$3:$A$5000,$G$4:$G$7322,'IMPORTBFT (ID)'!$B$3:$B$5000)</f>
        <v>0</v>
      </c>
      <c r="J6055" s="72"/>
      <c r="K6055" s="18" t="str">
        <f t="shared" ca="1" si="0"/>
        <v>-</v>
      </c>
      <c r="L6055" s="19" t="e">
        <f>IF(G6055=#REF!,#REF!,"FALSO")</f>
        <v>#REF!</v>
      </c>
      <c r="M6055" s="75"/>
      <c r="N6055" s="76"/>
    </row>
    <row r="6056" spans="1:14" ht="15">
      <c r="A6056" s="80"/>
      <c r="B6056" s="81"/>
      <c r="C6056" s="69"/>
      <c r="D6056" s="69"/>
      <c r="E6056" s="69"/>
      <c r="F6056" s="69"/>
      <c r="G6056" s="82"/>
      <c r="H6056" s="78"/>
      <c r="I6056" s="28">
        <f ca="1">SUMIF('IMPORTBFT (ID)'!$A$3:$A$5000,$G$4:$G$7322,'IMPORTBFT (ID)'!$B$3:$B$5000)</f>
        <v>0</v>
      </c>
      <c r="J6056" s="72"/>
      <c r="K6056" s="18" t="str">
        <f t="shared" ca="1" si="0"/>
        <v>-</v>
      </c>
      <c r="L6056" s="19" t="e">
        <f>IF(G6056=#REF!,#REF!,"FALSO")</f>
        <v>#REF!</v>
      </c>
      <c r="M6056" s="75"/>
      <c r="N6056" s="76"/>
    </row>
    <row r="6057" spans="1:14" ht="15">
      <c r="A6057" s="80"/>
      <c r="B6057" s="81"/>
      <c r="C6057" s="69"/>
      <c r="D6057" s="69"/>
      <c r="E6057" s="69"/>
      <c r="F6057" s="69"/>
      <c r="G6057" s="82"/>
      <c r="H6057" s="78"/>
      <c r="I6057" s="28">
        <f ca="1">SUMIF('IMPORTBFT (ID)'!$A$3:$A$5000,$G$4:$G$7322,'IMPORTBFT (ID)'!$B$3:$B$5000)</f>
        <v>0</v>
      </c>
      <c r="J6057" s="72"/>
      <c r="K6057" s="18" t="str">
        <f t="shared" ca="1" si="0"/>
        <v>-</v>
      </c>
      <c r="L6057" s="19" t="e">
        <f>IF(G6057=#REF!,#REF!,"FALSO")</f>
        <v>#REF!</v>
      </c>
      <c r="M6057" s="75"/>
      <c r="N6057" s="76"/>
    </row>
    <row r="6058" spans="1:14" ht="15">
      <c r="A6058" s="80"/>
      <c r="B6058" s="81"/>
      <c r="C6058" s="69"/>
      <c r="D6058" s="69"/>
      <c r="E6058" s="69"/>
      <c r="F6058" s="69"/>
      <c r="G6058" s="82"/>
      <c r="H6058" s="78"/>
      <c r="I6058" s="28">
        <f ca="1">SUMIF('IMPORTBFT (ID)'!$A$3:$A$5000,$G$4:$G$7322,'IMPORTBFT (ID)'!$B$3:$B$5000)</f>
        <v>0</v>
      </c>
      <c r="J6058" s="72"/>
      <c r="K6058" s="18" t="str">
        <f t="shared" ca="1" si="0"/>
        <v>-</v>
      </c>
      <c r="L6058" s="19" t="e">
        <f>IF(G6058=#REF!,#REF!,"FALSO")</f>
        <v>#REF!</v>
      </c>
      <c r="M6058" s="75"/>
      <c r="N6058" s="76"/>
    </row>
    <row r="6059" spans="1:14" ht="15">
      <c r="A6059" s="80"/>
      <c r="B6059" s="81"/>
      <c r="C6059" s="69"/>
      <c r="D6059" s="69"/>
      <c r="E6059" s="69"/>
      <c r="F6059" s="69"/>
      <c r="G6059" s="82"/>
      <c r="H6059" s="78"/>
      <c r="I6059" s="28">
        <f ca="1">SUMIF('IMPORTBFT (ID)'!$A$3:$A$5000,$G$4:$G$7322,'IMPORTBFT (ID)'!$B$3:$B$5000)</f>
        <v>0</v>
      </c>
      <c r="J6059" s="72"/>
      <c r="K6059" s="18" t="str">
        <f t="shared" ca="1" si="0"/>
        <v>-</v>
      </c>
      <c r="L6059" s="19" t="e">
        <f>IF(G6059=#REF!,#REF!,"FALSO")</f>
        <v>#REF!</v>
      </c>
      <c r="M6059" s="75"/>
      <c r="N6059" s="76"/>
    </row>
    <row r="6060" spans="1:14" ht="15">
      <c r="A6060" s="80"/>
      <c r="B6060" s="81"/>
      <c r="C6060" s="69"/>
      <c r="D6060" s="69"/>
      <c r="E6060" s="69"/>
      <c r="F6060" s="69"/>
      <c r="G6060" s="82"/>
      <c r="H6060" s="78"/>
      <c r="I6060" s="28">
        <f ca="1">SUMIF('IMPORTBFT (ID)'!$A$3:$A$5000,$G$4:$G$7322,'IMPORTBFT (ID)'!$B$3:$B$5000)</f>
        <v>0</v>
      </c>
      <c r="J6060" s="72"/>
      <c r="K6060" s="18" t="str">
        <f t="shared" ca="1" si="0"/>
        <v>-</v>
      </c>
      <c r="L6060" s="19" t="e">
        <f>IF(G6060=#REF!,#REF!,"FALSO")</f>
        <v>#REF!</v>
      </c>
      <c r="M6060" s="75"/>
      <c r="N6060" s="76"/>
    </row>
    <row r="6061" spans="1:14" ht="15">
      <c r="A6061" s="80"/>
      <c r="B6061" s="81"/>
      <c r="C6061" s="69"/>
      <c r="D6061" s="69"/>
      <c r="E6061" s="69"/>
      <c r="F6061" s="69"/>
      <c r="G6061" s="82"/>
      <c r="H6061" s="78"/>
      <c r="I6061" s="28">
        <f ca="1">SUMIF('IMPORTBFT (ID)'!$A$3:$A$5000,$G$4:$G$7322,'IMPORTBFT (ID)'!$B$3:$B$5000)</f>
        <v>0</v>
      </c>
      <c r="J6061" s="72"/>
      <c r="K6061" s="18" t="str">
        <f t="shared" ca="1" si="0"/>
        <v>-</v>
      </c>
      <c r="L6061" s="19" t="e">
        <f>IF(G6061=#REF!,#REF!,"FALSO")</f>
        <v>#REF!</v>
      </c>
      <c r="M6061" s="75"/>
      <c r="N6061" s="76"/>
    </row>
    <row r="6062" spans="1:14" ht="15">
      <c r="A6062" s="80"/>
      <c r="B6062" s="81"/>
      <c r="C6062" s="69"/>
      <c r="D6062" s="69"/>
      <c r="E6062" s="69"/>
      <c r="F6062" s="69"/>
      <c r="G6062" s="82"/>
      <c r="H6062" s="78"/>
      <c r="I6062" s="28">
        <f ca="1">SUMIF('IMPORTBFT (ID)'!$A$3:$A$5000,$G$4:$G$7322,'IMPORTBFT (ID)'!$B$3:$B$5000)</f>
        <v>0</v>
      </c>
      <c r="J6062" s="72"/>
      <c r="K6062" s="18" t="str">
        <f t="shared" ca="1" si="0"/>
        <v>-</v>
      </c>
      <c r="L6062" s="19" t="e">
        <f>IF(G6062=#REF!,#REF!,"FALSO")</f>
        <v>#REF!</v>
      </c>
      <c r="M6062" s="75"/>
      <c r="N6062" s="76"/>
    </row>
    <row r="6063" spans="1:14" ht="15">
      <c r="A6063" s="80"/>
      <c r="B6063" s="81"/>
      <c r="C6063" s="69"/>
      <c r="D6063" s="69"/>
      <c r="E6063" s="69"/>
      <c r="F6063" s="69"/>
      <c r="G6063" s="82"/>
      <c r="H6063" s="78"/>
      <c r="I6063" s="28">
        <f ca="1">SUMIF('IMPORTBFT (ID)'!$A$3:$A$5000,$G$4:$G$7322,'IMPORTBFT (ID)'!$B$3:$B$5000)</f>
        <v>0</v>
      </c>
      <c r="J6063" s="72"/>
      <c r="K6063" s="18" t="str">
        <f t="shared" ca="1" si="0"/>
        <v>-</v>
      </c>
      <c r="L6063" s="19" t="e">
        <f>IF(G6063=#REF!,#REF!,"FALSO")</f>
        <v>#REF!</v>
      </c>
      <c r="M6063" s="75"/>
      <c r="N6063" s="76"/>
    </row>
    <row r="6064" spans="1:14" ht="15">
      <c r="A6064" s="80"/>
      <c r="B6064" s="81"/>
      <c r="C6064" s="69"/>
      <c r="D6064" s="69"/>
      <c r="E6064" s="69"/>
      <c r="F6064" s="69"/>
      <c r="G6064" s="82"/>
      <c r="H6064" s="78"/>
      <c r="I6064" s="28">
        <f ca="1">SUMIF('IMPORTBFT (ID)'!$A$3:$A$5000,$G$4:$G$7322,'IMPORTBFT (ID)'!$B$3:$B$5000)</f>
        <v>0</v>
      </c>
      <c r="J6064" s="72"/>
      <c r="K6064" s="18" t="str">
        <f t="shared" ca="1" si="0"/>
        <v>-</v>
      </c>
      <c r="L6064" s="19" t="e">
        <f>IF(G6064=#REF!,#REF!,"FALSO")</f>
        <v>#REF!</v>
      </c>
      <c r="M6064" s="75"/>
      <c r="N6064" s="76"/>
    </row>
    <row r="6065" spans="1:14" ht="15">
      <c r="A6065" s="80"/>
      <c r="B6065" s="81"/>
      <c r="C6065" s="69"/>
      <c r="D6065" s="69"/>
      <c r="E6065" s="69"/>
      <c r="F6065" s="69"/>
      <c r="G6065" s="82"/>
      <c r="H6065" s="78"/>
      <c r="I6065" s="28">
        <f ca="1">SUMIF('IMPORTBFT (ID)'!$A$3:$A$5000,$G$4:$G$7322,'IMPORTBFT (ID)'!$B$3:$B$5000)</f>
        <v>0</v>
      </c>
      <c r="J6065" s="72"/>
      <c r="K6065" s="18" t="str">
        <f t="shared" ca="1" si="0"/>
        <v>-</v>
      </c>
      <c r="L6065" s="19" t="e">
        <f>IF(G6065=#REF!,#REF!,"FALSO")</f>
        <v>#REF!</v>
      </c>
      <c r="M6065" s="75"/>
      <c r="N6065" s="76"/>
    </row>
    <row r="6066" spans="1:14" ht="15">
      <c r="A6066" s="80"/>
      <c r="B6066" s="81"/>
      <c r="C6066" s="69"/>
      <c r="D6066" s="69"/>
      <c r="E6066" s="69"/>
      <c r="F6066" s="69"/>
      <c r="G6066" s="82"/>
      <c r="H6066" s="78"/>
      <c r="I6066" s="28">
        <f ca="1">SUMIF('IMPORTBFT (ID)'!$A$3:$A$5000,$G$4:$G$7322,'IMPORTBFT (ID)'!$B$3:$B$5000)</f>
        <v>0</v>
      </c>
      <c r="J6066" s="72"/>
      <c r="K6066" s="18" t="str">
        <f t="shared" ca="1" si="0"/>
        <v>-</v>
      </c>
      <c r="L6066" s="19" t="e">
        <f>IF(G6066=#REF!,#REF!,"FALSO")</f>
        <v>#REF!</v>
      </c>
      <c r="M6066" s="75"/>
      <c r="N6066" s="76"/>
    </row>
    <row r="6067" spans="1:14" ht="15">
      <c r="A6067" s="80"/>
      <c r="B6067" s="81"/>
      <c r="C6067" s="69"/>
      <c r="D6067" s="69"/>
      <c r="E6067" s="69"/>
      <c r="F6067" s="69"/>
      <c r="G6067" s="82"/>
      <c r="H6067" s="78"/>
      <c r="I6067" s="28">
        <f ca="1">SUMIF('IMPORTBFT (ID)'!$A$3:$A$5000,$G$4:$G$7322,'IMPORTBFT (ID)'!$B$3:$B$5000)</f>
        <v>0</v>
      </c>
      <c r="J6067" s="72"/>
      <c r="K6067" s="18" t="str">
        <f t="shared" ca="1" si="0"/>
        <v>-</v>
      </c>
      <c r="L6067" s="19" t="e">
        <f>IF(G6067=#REF!,#REF!,"FALSO")</f>
        <v>#REF!</v>
      </c>
      <c r="M6067" s="75"/>
      <c r="N6067" s="76"/>
    </row>
    <row r="6068" spans="1:14" ht="15">
      <c r="A6068" s="80"/>
      <c r="B6068" s="81"/>
      <c r="C6068" s="69"/>
      <c r="D6068" s="69"/>
      <c r="E6068" s="69"/>
      <c r="F6068" s="69"/>
      <c r="G6068" s="82"/>
      <c r="H6068" s="78"/>
      <c r="I6068" s="28">
        <f ca="1">SUMIF('IMPORTBFT (ID)'!$A$3:$A$5000,$G$4:$G$7322,'IMPORTBFT (ID)'!$B$3:$B$5000)</f>
        <v>0</v>
      </c>
      <c r="J6068" s="72"/>
      <c r="K6068" s="18" t="str">
        <f t="shared" ca="1" si="0"/>
        <v>-</v>
      </c>
      <c r="L6068" s="19" t="e">
        <f>IF(G6068=#REF!,#REF!,"FALSO")</f>
        <v>#REF!</v>
      </c>
      <c r="M6068" s="75"/>
      <c r="N6068" s="76"/>
    </row>
    <row r="6069" spans="1:14" ht="15">
      <c r="A6069" s="80"/>
      <c r="B6069" s="81"/>
      <c r="C6069" s="69"/>
      <c r="D6069" s="69"/>
      <c r="E6069" s="69"/>
      <c r="F6069" s="69"/>
      <c r="G6069" s="82"/>
      <c r="H6069" s="78"/>
      <c r="I6069" s="28">
        <f ca="1">SUMIF('IMPORTBFT (ID)'!$A$3:$A$5000,$G$4:$G$7322,'IMPORTBFT (ID)'!$B$3:$B$5000)</f>
        <v>0</v>
      </c>
      <c r="J6069" s="72"/>
      <c r="K6069" s="18" t="str">
        <f t="shared" ca="1" si="0"/>
        <v>-</v>
      </c>
      <c r="L6069" s="19" t="e">
        <f>IF(G6069=#REF!,#REF!,"FALSO")</f>
        <v>#REF!</v>
      </c>
      <c r="M6069" s="75"/>
      <c r="N6069" s="76"/>
    </row>
    <row r="6070" spans="1:14" ht="15">
      <c r="A6070" s="80"/>
      <c r="B6070" s="81"/>
      <c r="C6070" s="69"/>
      <c r="D6070" s="69"/>
      <c r="E6070" s="69"/>
      <c r="F6070" s="69"/>
      <c r="G6070" s="82"/>
      <c r="H6070" s="78"/>
      <c r="I6070" s="28">
        <f ca="1">SUMIF('IMPORTBFT (ID)'!$A$3:$A$5000,$G$4:$G$7322,'IMPORTBFT (ID)'!$B$3:$B$5000)</f>
        <v>0</v>
      </c>
      <c r="J6070" s="72"/>
      <c r="K6070" s="18" t="str">
        <f t="shared" ca="1" si="0"/>
        <v>-</v>
      </c>
      <c r="L6070" s="19" t="e">
        <f>IF(G6070=#REF!,#REF!,"FALSO")</f>
        <v>#REF!</v>
      </c>
      <c r="M6070" s="75"/>
      <c r="N6070" s="76"/>
    </row>
    <row r="6071" spans="1:14" ht="15">
      <c r="A6071" s="80"/>
      <c r="B6071" s="81"/>
      <c r="C6071" s="69"/>
      <c r="D6071" s="69"/>
      <c r="E6071" s="69"/>
      <c r="F6071" s="69"/>
      <c r="G6071" s="82"/>
      <c r="H6071" s="78"/>
      <c r="I6071" s="28">
        <f ca="1">SUMIF('IMPORTBFT (ID)'!$A$3:$A$5000,$G$4:$G$7322,'IMPORTBFT (ID)'!$B$3:$B$5000)</f>
        <v>0</v>
      </c>
      <c r="J6071" s="72"/>
      <c r="K6071" s="18" t="str">
        <f t="shared" ca="1" si="0"/>
        <v>-</v>
      </c>
      <c r="L6071" s="19" t="e">
        <f>IF(G6071=#REF!,#REF!,"FALSO")</f>
        <v>#REF!</v>
      </c>
      <c r="M6071" s="75"/>
      <c r="N6071" s="76"/>
    </row>
    <row r="6072" spans="1:14" ht="15">
      <c r="A6072" s="80"/>
      <c r="B6072" s="81"/>
      <c r="C6072" s="69"/>
      <c r="D6072" s="69"/>
      <c r="E6072" s="69"/>
      <c r="F6072" s="69"/>
      <c r="G6072" s="82"/>
      <c r="H6072" s="78"/>
      <c r="I6072" s="28">
        <f ca="1">SUMIF('IMPORTBFT (ID)'!$A$3:$A$5000,$G$4:$G$7322,'IMPORTBFT (ID)'!$B$3:$B$5000)</f>
        <v>0</v>
      </c>
      <c r="J6072" s="72"/>
      <c r="K6072" s="18" t="str">
        <f t="shared" ca="1" si="0"/>
        <v>-</v>
      </c>
      <c r="L6072" s="19" t="e">
        <f>IF(G6072=#REF!,#REF!,"FALSO")</f>
        <v>#REF!</v>
      </c>
      <c r="M6072" s="75"/>
      <c r="N6072" s="76"/>
    </row>
    <row r="6073" spans="1:14" ht="15">
      <c r="A6073" s="80"/>
      <c r="B6073" s="81"/>
      <c r="C6073" s="69"/>
      <c r="D6073" s="69"/>
      <c r="E6073" s="69"/>
      <c r="F6073" s="69"/>
      <c r="G6073" s="82"/>
      <c r="H6073" s="78"/>
      <c r="I6073" s="28">
        <f ca="1">SUMIF('IMPORTBFT (ID)'!$A$3:$A$5000,$G$4:$G$7322,'IMPORTBFT (ID)'!$B$3:$B$5000)</f>
        <v>0</v>
      </c>
      <c r="J6073" s="72"/>
      <c r="K6073" s="18" t="str">
        <f t="shared" ca="1" si="0"/>
        <v>-</v>
      </c>
      <c r="L6073" s="19" t="e">
        <f>IF(G6073=#REF!,#REF!,"FALSO")</f>
        <v>#REF!</v>
      </c>
      <c r="M6073" s="75"/>
      <c r="N6073" s="76"/>
    </row>
    <row r="6074" spans="1:14" ht="15">
      <c r="A6074" s="80"/>
      <c r="B6074" s="81"/>
      <c r="C6074" s="69"/>
      <c r="D6074" s="69"/>
      <c r="E6074" s="69"/>
      <c r="F6074" s="69"/>
      <c r="G6074" s="82"/>
      <c r="H6074" s="78"/>
      <c r="I6074" s="28">
        <f ca="1">SUMIF('IMPORTBFT (ID)'!$A$3:$A$5000,$G$4:$G$7322,'IMPORTBFT (ID)'!$B$3:$B$5000)</f>
        <v>0</v>
      </c>
      <c r="J6074" s="72"/>
      <c r="K6074" s="18" t="str">
        <f t="shared" ca="1" si="0"/>
        <v>-</v>
      </c>
      <c r="L6074" s="19" t="e">
        <f>IF(G6074=#REF!,#REF!,"FALSO")</f>
        <v>#REF!</v>
      </c>
      <c r="M6074" s="75"/>
      <c r="N6074" s="76"/>
    </row>
    <row r="6075" spans="1:14" ht="15">
      <c r="A6075" s="80"/>
      <c r="B6075" s="81"/>
      <c r="C6075" s="69"/>
      <c r="D6075" s="69"/>
      <c r="E6075" s="69"/>
      <c r="F6075" s="69"/>
      <c r="G6075" s="82"/>
      <c r="H6075" s="78"/>
      <c r="I6075" s="28">
        <f ca="1">SUMIF('IMPORTBFT (ID)'!$A$3:$A$5000,$G$4:$G$7322,'IMPORTBFT (ID)'!$B$3:$B$5000)</f>
        <v>0</v>
      </c>
      <c r="J6075" s="72"/>
      <c r="K6075" s="18" t="str">
        <f t="shared" ca="1" si="0"/>
        <v>-</v>
      </c>
      <c r="L6075" s="19" t="e">
        <f>IF(G6075=#REF!,#REF!,"FALSO")</f>
        <v>#REF!</v>
      </c>
      <c r="M6075" s="75"/>
      <c r="N6075" s="76"/>
    </row>
    <row r="6076" spans="1:14" ht="15">
      <c r="A6076" s="80"/>
      <c r="B6076" s="81"/>
      <c r="C6076" s="69"/>
      <c r="D6076" s="69"/>
      <c r="E6076" s="69"/>
      <c r="F6076" s="69"/>
      <c r="G6076" s="82"/>
      <c r="H6076" s="78"/>
      <c r="I6076" s="28">
        <f ca="1">SUMIF('IMPORTBFT (ID)'!$A$3:$A$5000,$G$4:$G$7322,'IMPORTBFT (ID)'!$B$3:$B$5000)</f>
        <v>0</v>
      </c>
      <c r="J6076" s="72"/>
      <c r="K6076" s="18" t="str">
        <f t="shared" ca="1" si="0"/>
        <v>-</v>
      </c>
      <c r="L6076" s="19" t="e">
        <f>IF(G6076=#REF!,#REF!,"FALSO")</f>
        <v>#REF!</v>
      </c>
      <c r="M6076" s="75"/>
      <c r="N6076" s="76"/>
    </row>
    <row r="6077" spans="1:14" ht="15">
      <c r="A6077" s="80"/>
      <c r="B6077" s="81"/>
      <c r="C6077" s="69"/>
      <c r="D6077" s="69"/>
      <c r="E6077" s="69"/>
      <c r="F6077" s="69"/>
      <c r="G6077" s="82"/>
      <c r="H6077" s="78"/>
      <c r="I6077" s="28">
        <f ca="1">SUMIF('IMPORTBFT (ID)'!$A$3:$A$5000,$G$4:$G$7322,'IMPORTBFT (ID)'!$B$3:$B$5000)</f>
        <v>0</v>
      </c>
      <c r="J6077" s="72"/>
      <c r="K6077" s="18" t="str">
        <f t="shared" ca="1" si="0"/>
        <v>-</v>
      </c>
      <c r="L6077" s="19" t="e">
        <f>IF(G6077=#REF!,#REF!,"FALSO")</f>
        <v>#REF!</v>
      </c>
      <c r="M6077" s="75"/>
      <c r="N6077" s="76"/>
    </row>
    <row r="6078" spans="1:14" ht="15">
      <c r="A6078" s="80"/>
      <c r="B6078" s="81"/>
      <c r="C6078" s="69"/>
      <c r="D6078" s="69"/>
      <c r="E6078" s="69"/>
      <c r="F6078" s="69"/>
      <c r="G6078" s="82"/>
      <c r="H6078" s="78"/>
      <c r="I6078" s="28">
        <f ca="1">SUMIF('IMPORTBFT (ID)'!$A$3:$A$5000,$G$4:$G$7322,'IMPORTBFT (ID)'!$B$3:$B$5000)</f>
        <v>0</v>
      </c>
      <c r="J6078" s="72"/>
      <c r="K6078" s="18" t="str">
        <f t="shared" ca="1" si="0"/>
        <v>-</v>
      </c>
      <c r="L6078" s="19" t="e">
        <f>IF(G6078=#REF!,#REF!,"FALSO")</f>
        <v>#REF!</v>
      </c>
      <c r="M6078" s="75"/>
      <c r="N6078" s="76"/>
    </row>
    <row r="6079" spans="1:14" ht="15">
      <c r="A6079" s="80"/>
      <c r="B6079" s="81"/>
      <c r="C6079" s="69"/>
      <c r="D6079" s="69"/>
      <c r="E6079" s="69"/>
      <c r="F6079" s="69"/>
      <c r="G6079" s="82"/>
      <c r="H6079" s="78"/>
      <c r="I6079" s="28">
        <f ca="1">SUMIF('IMPORTBFT (ID)'!$A$3:$A$5000,$G$4:$G$7322,'IMPORTBFT (ID)'!$B$3:$B$5000)</f>
        <v>0</v>
      </c>
      <c r="J6079" s="72"/>
      <c r="K6079" s="18" t="str">
        <f t="shared" ca="1" si="0"/>
        <v>-</v>
      </c>
      <c r="L6079" s="19" t="e">
        <f>IF(G6079=#REF!,#REF!,"FALSO")</f>
        <v>#REF!</v>
      </c>
      <c r="M6079" s="75"/>
      <c r="N6079" s="76"/>
    </row>
    <row r="6080" spans="1:14" ht="15">
      <c r="A6080" s="80"/>
      <c r="B6080" s="81"/>
      <c r="C6080" s="69"/>
      <c r="D6080" s="69"/>
      <c r="E6080" s="69"/>
      <c r="F6080" s="69"/>
      <c r="G6080" s="82"/>
      <c r="H6080" s="78"/>
      <c r="I6080" s="28">
        <f ca="1">SUMIF('IMPORTBFT (ID)'!$A$3:$A$5000,$G$4:$G$7322,'IMPORTBFT (ID)'!$B$3:$B$5000)</f>
        <v>0</v>
      </c>
      <c r="J6080" s="72"/>
      <c r="K6080" s="18" t="str">
        <f t="shared" ca="1" si="0"/>
        <v>-</v>
      </c>
      <c r="L6080" s="19" t="e">
        <f>IF(G6080=#REF!,#REF!,"FALSO")</f>
        <v>#REF!</v>
      </c>
      <c r="M6080" s="75"/>
      <c r="N6080" s="76"/>
    </row>
    <row r="6081" spans="1:14" ht="15">
      <c r="A6081" s="80"/>
      <c r="B6081" s="81"/>
      <c r="C6081" s="69"/>
      <c r="D6081" s="69"/>
      <c r="E6081" s="69"/>
      <c r="F6081" s="69"/>
      <c r="G6081" s="82"/>
      <c r="H6081" s="78"/>
      <c r="I6081" s="28">
        <f ca="1">SUMIF('IMPORTBFT (ID)'!$A$3:$A$5000,$G$4:$G$7322,'IMPORTBFT (ID)'!$B$3:$B$5000)</f>
        <v>0</v>
      </c>
      <c r="J6081" s="72"/>
      <c r="K6081" s="18" t="str">
        <f t="shared" ca="1" si="0"/>
        <v>-</v>
      </c>
      <c r="L6081" s="19" t="e">
        <f>IF(G6081=#REF!,#REF!,"FALSO")</f>
        <v>#REF!</v>
      </c>
      <c r="M6081" s="75"/>
      <c r="N6081" s="76"/>
    </row>
    <row r="6082" spans="1:14" ht="15">
      <c r="A6082" s="80"/>
      <c r="B6082" s="81"/>
      <c r="C6082" s="69"/>
      <c r="D6082" s="69"/>
      <c r="E6082" s="69"/>
      <c r="F6082" s="69"/>
      <c r="G6082" s="82"/>
      <c r="H6082" s="78"/>
      <c r="I6082" s="28">
        <f ca="1">SUMIF('IMPORTBFT (ID)'!$A$3:$A$5000,$G$4:$G$7322,'IMPORTBFT (ID)'!$B$3:$B$5000)</f>
        <v>0</v>
      </c>
      <c r="J6082" s="72"/>
      <c r="K6082" s="18" t="str">
        <f t="shared" ca="1" si="0"/>
        <v>-</v>
      </c>
      <c r="L6082" s="19" t="e">
        <f>IF(G6082=#REF!,#REF!,"FALSO")</f>
        <v>#REF!</v>
      </c>
      <c r="M6082" s="75"/>
      <c r="N6082" s="76"/>
    </row>
    <row r="6083" spans="1:14" ht="15">
      <c r="A6083" s="80"/>
      <c r="B6083" s="81"/>
      <c r="C6083" s="69"/>
      <c r="D6083" s="69"/>
      <c r="E6083" s="69"/>
      <c r="F6083" s="69"/>
      <c r="G6083" s="82"/>
      <c r="H6083" s="78"/>
      <c r="I6083" s="28">
        <f ca="1">SUMIF('IMPORTBFT (ID)'!$A$3:$A$5000,$G$4:$G$7322,'IMPORTBFT (ID)'!$B$3:$B$5000)</f>
        <v>0</v>
      </c>
      <c r="J6083" s="72"/>
      <c r="K6083" s="18" t="str">
        <f t="shared" ca="1" si="0"/>
        <v>-</v>
      </c>
      <c r="L6083" s="19" t="e">
        <f>IF(G6083=#REF!,#REF!,"FALSO")</f>
        <v>#REF!</v>
      </c>
      <c r="M6083" s="75"/>
      <c r="N6083" s="76"/>
    </row>
    <row r="6084" spans="1:14" ht="15">
      <c r="A6084" s="80"/>
      <c r="B6084" s="81"/>
      <c r="C6084" s="69"/>
      <c r="D6084" s="69"/>
      <c r="E6084" s="69"/>
      <c r="F6084" s="69"/>
      <c r="G6084" s="82"/>
      <c r="H6084" s="78"/>
      <c r="I6084" s="28">
        <f ca="1">SUMIF('IMPORTBFT (ID)'!$A$3:$A$5000,$G$4:$G$7322,'IMPORTBFT (ID)'!$B$3:$B$5000)</f>
        <v>0</v>
      </c>
      <c r="J6084" s="72"/>
      <c r="K6084" s="18" t="str">
        <f t="shared" ca="1" si="0"/>
        <v>-</v>
      </c>
      <c r="L6084" s="19" t="e">
        <f>IF(G6084=#REF!,#REF!,"FALSO")</f>
        <v>#REF!</v>
      </c>
      <c r="M6084" s="75"/>
      <c r="N6084" s="76"/>
    </row>
    <row r="6085" spans="1:14" ht="15">
      <c r="A6085" s="80"/>
      <c r="B6085" s="81"/>
      <c r="C6085" s="69"/>
      <c r="D6085" s="69"/>
      <c r="E6085" s="69"/>
      <c r="F6085" s="69"/>
      <c r="G6085" s="82"/>
      <c r="H6085" s="78"/>
      <c r="I6085" s="28">
        <f ca="1">SUMIF('IMPORTBFT (ID)'!$A$3:$A$5000,$G$4:$G$7322,'IMPORTBFT (ID)'!$B$3:$B$5000)</f>
        <v>0</v>
      </c>
      <c r="J6085" s="72"/>
      <c r="K6085" s="18" t="str">
        <f t="shared" ca="1" si="0"/>
        <v>-</v>
      </c>
      <c r="L6085" s="19" t="e">
        <f>IF(G6085=#REF!,#REF!,"FALSO")</f>
        <v>#REF!</v>
      </c>
      <c r="M6085" s="75"/>
      <c r="N6085" s="76"/>
    </row>
    <row r="6086" spans="1:14" ht="15">
      <c r="A6086" s="80"/>
      <c r="B6086" s="81"/>
      <c r="C6086" s="69"/>
      <c r="D6086" s="69"/>
      <c r="E6086" s="69"/>
      <c r="F6086" s="69"/>
      <c r="G6086" s="82"/>
      <c r="H6086" s="78"/>
      <c r="I6086" s="28">
        <f ca="1">SUMIF('IMPORTBFT (ID)'!$A$3:$A$5000,$G$4:$G$7322,'IMPORTBFT (ID)'!$B$3:$B$5000)</f>
        <v>0</v>
      </c>
      <c r="J6086" s="72"/>
      <c r="K6086" s="18" t="str">
        <f t="shared" ca="1" si="0"/>
        <v>-</v>
      </c>
      <c r="L6086" s="19" t="e">
        <f>IF(G6086=#REF!,#REF!,"FALSO")</f>
        <v>#REF!</v>
      </c>
      <c r="M6086" s="75"/>
      <c r="N6086" s="76"/>
    </row>
    <row r="6087" spans="1:14" ht="15">
      <c r="A6087" s="80"/>
      <c r="B6087" s="81"/>
      <c r="C6087" s="69"/>
      <c r="D6087" s="69"/>
      <c r="E6087" s="69"/>
      <c r="F6087" s="69"/>
      <c r="G6087" s="82"/>
      <c r="H6087" s="78"/>
      <c r="I6087" s="28">
        <f ca="1">SUMIF('IMPORTBFT (ID)'!$A$3:$A$5000,$G$4:$G$7322,'IMPORTBFT (ID)'!$B$3:$B$5000)</f>
        <v>0</v>
      </c>
      <c r="J6087" s="72"/>
      <c r="K6087" s="18" t="str">
        <f t="shared" ca="1" si="0"/>
        <v>-</v>
      </c>
      <c r="L6087" s="19" t="e">
        <f>IF(G6087=#REF!,#REF!,"FALSO")</f>
        <v>#REF!</v>
      </c>
      <c r="M6087" s="75"/>
      <c r="N6087" s="76"/>
    </row>
    <row r="6088" spans="1:14" ht="15">
      <c r="A6088" s="80"/>
      <c r="B6088" s="81"/>
      <c r="C6088" s="69"/>
      <c r="D6088" s="69"/>
      <c r="E6088" s="69"/>
      <c r="F6088" s="69"/>
      <c r="G6088" s="82"/>
      <c r="H6088" s="78"/>
      <c r="I6088" s="28">
        <f ca="1">SUMIF('IMPORTBFT (ID)'!$A$3:$A$5000,$G$4:$G$7322,'IMPORTBFT (ID)'!$B$3:$B$5000)</f>
        <v>0</v>
      </c>
      <c r="J6088" s="72"/>
      <c r="K6088" s="18" t="str">
        <f t="shared" ca="1" si="0"/>
        <v>-</v>
      </c>
      <c r="L6088" s="19" t="e">
        <f>IF(G6088=#REF!,#REF!,"FALSO")</f>
        <v>#REF!</v>
      </c>
      <c r="M6088" s="75"/>
      <c r="N6088" s="76"/>
    </row>
    <row r="6089" spans="1:14" ht="15">
      <c r="A6089" s="80"/>
      <c r="B6089" s="81"/>
      <c r="C6089" s="69"/>
      <c r="D6089" s="69"/>
      <c r="E6089" s="69"/>
      <c r="F6089" s="69"/>
      <c r="G6089" s="82"/>
      <c r="H6089" s="78"/>
      <c r="I6089" s="28">
        <f ca="1">SUMIF('IMPORTBFT (ID)'!$A$3:$A$5000,$G$4:$G$7322,'IMPORTBFT (ID)'!$B$3:$B$5000)</f>
        <v>0</v>
      </c>
      <c r="J6089" s="72"/>
      <c r="K6089" s="18" t="str">
        <f t="shared" ca="1" si="0"/>
        <v>-</v>
      </c>
      <c r="L6089" s="19" t="e">
        <f>IF(G6089=#REF!,#REF!,"FALSO")</f>
        <v>#REF!</v>
      </c>
      <c r="M6089" s="75"/>
      <c r="N6089" s="76"/>
    </row>
    <row r="6090" spans="1:14" ht="15">
      <c r="A6090" s="80"/>
      <c r="B6090" s="81"/>
      <c r="C6090" s="69"/>
      <c r="D6090" s="69"/>
      <c r="E6090" s="69"/>
      <c r="F6090" s="69"/>
      <c r="G6090" s="82"/>
      <c r="H6090" s="78"/>
      <c r="I6090" s="28">
        <f ca="1">SUMIF('IMPORTBFT (ID)'!$A$3:$A$5000,$G$4:$G$7322,'IMPORTBFT (ID)'!$B$3:$B$5000)</f>
        <v>0</v>
      </c>
      <c r="J6090" s="72"/>
      <c r="K6090" s="18" t="str">
        <f t="shared" ca="1" si="0"/>
        <v>-</v>
      </c>
      <c r="L6090" s="19" t="e">
        <f>IF(G6090=#REF!,#REF!,"FALSO")</f>
        <v>#REF!</v>
      </c>
      <c r="M6090" s="75"/>
      <c r="N6090" s="76"/>
    </row>
    <row r="6091" spans="1:14" ht="15">
      <c r="A6091" s="80"/>
      <c r="B6091" s="81"/>
      <c r="C6091" s="69"/>
      <c r="D6091" s="69"/>
      <c r="E6091" s="69"/>
      <c r="F6091" s="69"/>
      <c r="G6091" s="82"/>
      <c r="H6091" s="78"/>
      <c r="I6091" s="28">
        <f ca="1">SUMIF('IMPORTBFT (ID)'!$A$3:$A$5000,$G$4:$G$7322,'IMPORTBFT (ID)'!$B$3:$B$5000)</f>
        <v>0</v>
      </c>
      <c r="J6091" s="72"/>
      <c r="K6091" s="18" t="str">
        <f t="shared" ca="1" si="0"/>
        <v>-</v>
      </c>
      <c r="L6091" s="19" t="e">
        <f>IF(G6091=#REF!,#REF!,"FALSO")</f>
        <v>#REF!</v>
      </c>
      <c r="M6091" s="75"/>
      <c r="N6091" s="76"/>
    </row>
    <row r="6092" spans="1:14" ht="15">
      <c r="A6092" s="80"/>
      <c r="B6092" s="81"/>
      <c r="C6092" s="69"/>
      <c r="D6092" s="69"/>
      <c r="E6092" s="69"/>
      <c r="F6092" s="69"/>
      <c r="G6092" s="82"/>
      <c r="H6092" s="78"/>
      <c r="I6092" s="28">
        <f ca="1">SUMIF('IMPORTBFT (ID)'!$A$3:$A$5000,$G$4:$G$7322,'IMPORTBFT (ID)'!$B$3:$B$5000)</f>
        <v>0</v>
      </c>
      <c r="J6092" s="72"/>
      <c r="K6092" s="18" t="str">
        <f t="shared" ca="1" si="0"/>
        <v>-</v>
      </c>
      <c r="L6092" s="19" t="e">
        <f>IF(G6092=#REF!,#REF!,"FALSO")</f>
        <v>#REF!</v>
      </c>
      <c r="M6092" s="75"/>
      <c r="N6092" s="76"/>
    </row>
    <row r="6093" spans="1:14" ht="15">
      <c r="A6093" s="80"/>
      <c r="B6093" s="81"/>
      <c r="C6093" s="69"/>
      <c r="D6093" s="69"/>
      <c r="E6093" s="69"/>
      <c r="F6093" s="69"/>
      <c r="G6093" s="82"/>
      <c r="H6093" s="78"/>
      <c r="I6093" s="28">
        <f ca="1">SUMIF('IMPORTBFT (ID)'!$A$3:$A$5000,$G$4:$G$7322,'IMPORTBFT (ID)'!$B$3:$B$5000)</f>
        <v>0</v>
      </c>
      <c r="J6093" s="72"/>
      <c r="K6093" s="18" t="str">
        <f t="shared" ca="1" si="0"/>
        <v>-</v>
      </c>
      <c r="L6093" s="19" t="e">
        <f>IF(G6093=#REF!,#REF!,"FALSO")</f>
        <v>#REF!</v>
      </c>
      <c r="M6093" s="75"/>
      <c r="N6093" s="76"/>
    </row>
    <row r="6094" spans="1:14" ht="15">
      <c r="A6094" s="80"/>
      <c r="B6094" s="81"/>
      <c r="C6094" s="69"/>
      <c r="D6094" s="69"/>
      <c r="E6094" s="69"/>
      <c r="F6094" s="69"/>
      <c r="G6094" s="82"/>
      <c r="H6094" s="78"/>
      <c r="I6094" s="28">
        <f ca="1">SUMIF('IMPORTBFT (ID)'!$A$3:$A$5000,$G$4:$G$7322,'IMPORTBFT (ID)'!$B$3:$B$5000)</f>
        <v>0</v>
      </c>
      <c r="J6094" s="72"/>
      <c r="K6094" s="18" t="str">
        <f t="shared" ca="1" si="0"/>
        <v>-</v>
      </c>
      <c r="L6094" s="19" t="e">
        <f>IF(G6094=#REF!,#REF!,"FALSO")</f>
        <v>#REF!</v>
      </c>
      <c r="M6094" s="75"/>
      <c r="N6094" s="76"/>
    </row>
    <row r="6095" spans="1:14" ht="15">
      <c r="A6095" s="80"/>
      <c r="B6095" s="81"/>
      <c r="C6095" s="69"/>
      <c r="D6095" s="69"/>
      <c r="E6095" s="69"/>
      <c r="F6095" s="69"/>
      <c r="G6095" s="82"/>
      <c r="H6095" s="78"/>
      <c r="I6095" s="28">
        <f ca="1">SUMIF('IMPORTBFT (ID)'!$A$3:$A$5000,$G$4:$G$7322,'IMPORTBFT (ID)'!$B$3:$B$5000)</f>
        <v>0</v>
      </c>
      <c r="J6095" s="72"/>
      <c r="K6095" s="18" t="str">
        <f t="shared" ca="1" si="0"/>
        <v>-</v>
      </c>
      <c r="L6095" s="19" t="e">
        <f>IF(G6095=#REF!,#REF!,"FALSO")</f>
        <v>#REF!</v>
      </c>
      <c r="M6095" s="75"/>
      <c r="N6095" s="76"/>
    </row>
    <row r="6096" spans="1:14" ht="15">
      <c r="A6096" s="80"/>
      <c r="B6096" s="81"/>
      <c r="C6096" s="69"/>
      <c r="D6096" s="69"/>
      <c r="E6096" s="69"/>
      <c r="F6096" s="69"/>
      <c r="G6096" s="82"/>
      <c r="H6096" s="78"/>
      <c r="I6096" s="28">
        <f ca="1">SUMIF('IMPORTBFT (ID)'!$A$3:$A$5000,$G$4:$G$7322,'IMPORTBFT (ID)'!$B$3:$B$5000)</f>
        <v>0</v>
      </c>
      <c r="J6096" s="72"/>
      <c r="K6096" s="18" t="str">
        <f t="shared" ca="1" si="0"/>
        <v>-</v>
      </c>
      <c r="L6096" s="19" t="e">
        <f>IF(G6096=#REF!,#REF!,"FALSO")</f>
        <v>#REF!</v>
      </c>
      <c r="M6096" s="75"/>
      <c r="N6096" s="76"/>
    </row>
    <row r="6097" spans="1:14" ht="15">
      <c r="A6097" s="80"/>
      <c r="B6097" s="81"/>
      <c r="C6097" s="69"/>
      <c r="D6097" s="69"/>
      <c r="E6097" s="69"/>
      <c r="F6097" s="69"/>
      <c r="G6097" s="82"/>
      <c r="H6097" s="78"/>
      <c r="I6097" s="28">
        <f ca="1">SUMIF('IMPORTBFT (ID)'!$A$3:$A$5000,$G$4:$G$7322,'IMPORTBFT (ID)'!$B$3:$B$5000)</f>
        <v>0</v>
      </c>
      <c r="J6097" s="72"/>
      <c r="K6097" s="18" t="str">
        <f t="shared" ca="1" si="0"/>
        <v>-</v>
      </c>
      <c r="L6097" s="19" t="e">
        <f>IF(G6097=#REF!,#REF!,"FALSO")</f>
        <v>#REF!</v>
      </c>
      <c r="M6097" s="75"/>
      <c r="N6097" s="76"/>
    </row>
    <row r="6098" spans="1:14" ht="15">
      <c r="A6098" s="80"/>
      <c r="B6098" s="81"/>
      <c r="C6098" s="69"/>
      <c r="D6098" s="69"/>
      <c r="E6098" s="69"/>
      <c r="F6098" s="69"/>
      <c r="G6098" s="82"/>
      <c r="H6098" s="78"/>
      <c r="I6098" s="28">
        <f ca="1">SUMIF('IMPORTBFT (ID)'!$A$3:$A$5000,$G$4:$G$7322,'IMPORTBFT (ID)'!$B$3:$B$5000)</f>
        <v>0</v>
      </c>
      <c r="J6098" s="72"/>
      <c r="K6098" s="18" t="str">
        <f t="shared" ca="1" si="0"/>
        <v>-</v>
      </c>
      <c r="L6098" s="19" t="e">
        <f>IF(G6098=#REF!,#REF!,"FALSO")</f>
        <v>#REF!</v>
      </c>
      <c r="M6098" s="75"/>
      <c r="N6098" s="76"/>
    </row>
    <row r="6099" spans="1:14" ht="15">
      <c r="A6099" s="80"/>
      <c r="B6099" s="81"/>
      <c r="C6099" s="69"/>
      <c r="D6099" s="69"/>
      <c r="E6099" s="69"/>
      <c r="F6099" s="69"/>
      <c r="G6099" s="82"/>
      <c r="H6099" s="78"/>
      <c r="I6099" s="28">
        <f ca="1">SUMIF('IMPORTBFT (ID)'!$A$3:$A$5000,$G$4:$G$7322,'IMPORTBFT (ID)'!$B$3:$B$5000)</f>
        <v>0</v>
      </c>
      <c r="J6099" s="72"/>
      <c r="K6099" s="18" t="str">
        <f t="shared" ca="1" si="0"/>
        <v>-</v>
      </c>
      <c r="L6099" s="19" t="e">
        <f>IF(G6099=#REF!,#REF!,"FALSO")</f>
        <v>#REF!</v>
      </c>
      <c r="M6099" s="75"/>
      <c r="N6099" s="76"/>
    </row>
    <row r="6100" spans="1:14" ht="15">
      <c r="A6100" s="80"/>
      <c r="B6100" s="81"/>
      <c r="C6100" s="69"/>
      <c r="D6100" s="69"/>
      <c r="E6100" s="69"/>
      <c r="F6100" s="69"/>
      <c r="G6100" s="82"/>
      <c r="H6100" s="78"/>
      <c r="I6100" s="28">
        <f ca="1">SUMIF('IMPORTBFT (ID)'!$A$3:$A$5000,$G$4:$G$7322,'IMPORTBFT (ID)'!$B$3:$B$5000)</f>
        <v>0</v>
      </c>
      <c r="J6100" s="72"/>
      <c r="K6100" s="18" t="str">
        <f t="shared" ca="1" si="0"/>
        <v>-</v>
      </c>
      <c r="L6100" s="19" t="e">
        <f>IF(G6100=#REF!,#REF!,"FALSO")</f>
        <v>#REF!</v>
      </c>
      <c r="M6100" s="75"/>
      <c r="N6100" s="76"/>
    </row>
    <row r="6101" spans="1:14" ht="15">
      <c r="A6101" s="80"/>
      <c r="B6101" s="81"/>
      <c r="C6101" s="69"/>
      <c r="D6101" s="69"/>
      <c r="E6101" s="69"/>
      <c r="F6101" s="69"/>
      <c r="G6101" s="82"/>
      <c r="H6101" s="78"/>
      <c r="I6101" s="28">
        <f ca="1">SUMIF('IMPORTBFT (ID)'!$A$3:$A$5000,$G$4:$G$7322,'IMPORTBFT (ID)'!$B$3:$B$5000)</f>
        <v>0</v>
      </c>
      <c r="J6101" s="72"/>
      <c r="K6101" s="18" t="str">
        <f t="shared" ca="1" si="0"/>
        <v>-</v>
      </c>
      <c r="L6101" s="19" t="e">
        <f>IF(G6101=#REF!,#REF!,"FALSO")</f>
        <v>#REF!</v>
      </c>
      <c r="M6101" s="75"/>
      <c r="N6101" s="76"/>
    </row>
    <row r="6102" spans="1:14" ht="15">
      <c r="A6102" s="80"/>
      <c r="B6102" s="81"/>
      <c r="C6102" s="69"/>
      <c r="D6102" s="69"/>
      <c r="E6102" s="69"/>
      <c r="F6102" s="69"/>
      <c r="G6102" s="82"/>
      <c r="H6102" s="78"/>
      <c r="I6102" s="28">
        <f ca="1">SUMIF('IMPORTBFT (ID)'!$A$3:$A$5000,$G$4:$G$7322,'IMPORTBFT (ID)'!$B$3:$B$5000)</f>
        <v>0</v>
      </c>
      <c r="J6102" s="72"/>
      <c r="K6102" s="18" t="str">
        <f t="shared" ca="1" si="0"/>
        <v>-</v>
      </c>
      <c r="L6102" s="19" t="e">
        <f>IF(G6102=#REF!,#REF!,"FALSO")</f>
        <v>#REF!</v>
      </c>
      <c r="M6102" s="75"/>
      <c r="N6102" s="76"/>
    </row>
    <row r="6103" spans="1:14" ht="15">
      <c r="A6103" s="80"/>
      <c r="B6103" s="81"/>
      <c r="C6103" s="69"/>
      <c r="D6103" s="69"/>
      <c r="E6103" s="69"/>
      <c r="F6103" s="69"/>
      <c r="G6103" s="82"/>
      <c r="H6103" s="78"/>
      <c r="I6103" s="28">
        <f ca="1">SUMIF('IMPORTBFT (ID)'!$A$3:$A$5000,$G$4:$G$7322,'IMPORTBFT (ID)'!$B$3:$B$5000)</f>
        <v>0</v>
      </c>
      <c r="J6103" s="72"/>
      <c r="K6103" s="18" t="str">
        <f t="shared" ca="1" si="0"/>
        <v>-</v>
      </c>
      <c r="L6103" s="19" t="e">
        <f>IF(G6103=#REF!,#REF!,"FALSO")</f>
        <v>#REF!</v>
      </c>
      <c r="M6103" s="75"/>
      <c r="N6103" s="76"/>
    </row>
    <row r="6104" spans="1:14" ht="15">
      <c r="A6104" s="80"/>
      <c r="B6104" s="81"/>
      <c r="C6104" s="69"/>
      <c r="D6104" s="69"/>
      <c r="E6104" s="69"/>
      <c r="F6104" s="69"/>
      <c r="G6104" s="82"/>
      <c r="H6104" s="78"/>
      <c r="I6104" s="28">
        <f ca="1">SUMIF('IMPORTBFT (ID)'!$A$3:$A$5000,$G$4:$G$7322,'IMPORTBFT (ID)'!$B$3:$B$5000)</f>
        <v>0</v>
      </c>
      <c r="J6104" s="72"/>
      <c r="K6104" s="18" t="str">
        <f t="shared" ca="1" si="0"/>
        <v>-</v>
      </c>
      <c r="L6104" s="19" t="e">
        <f>IF(G6104=#REF!,#REF!,"FALSO")</f>
        <v>#REF!</v>
      </c>
      <c r="M6104" s="75"/>
      <c r="N6104" s="76"/>
    </row>
    <row r="6105" spans="1:14" ht="15">
      <c r="A6105" s="80"/>
      <c r="B6105" s="81"/>
      <c r="C6105" s="69"/>
      <c r="D6105" s="69"/>
      <c r="E6105" s="69"/>
      <c r="F6105" s="69"/>
      <c r="G6105" s="82"/>
      <c r="H6105" s="78"/>
      <c r="I6105" s="28">
        <f ca="1">SUMIF('IMPORTBFT (ID)'!$A$3:$A$5000,$G$4:$G$7322,'IMPORTBFT (ID)'!$B$3:$B$5000)</f>
        <v>0</v>
      </c>
      <c r="J6105" s="72"/>
      <c r="K6105" s="18" t="str">
        <f t="shared" ca="1" si="0"/>
        <v>-</v>
      </c>
      <c r="L6105" s="19" t="e">
        <f>IF(G6105=#REF!,#REF!,"FALSO")</f>
        <v>#REF!</v>
      </c>
      <c r="M6105" s="75"/>
      <c r="N6105" s="76"/>
    </row>
    <row r="6106" spans="1:14" ht="15">
      <c r="A6106" s="80"/>
      <c r="B6106" s="81"/>
      <c r="C6106" s="69"/>
      <c r="D6106" s="69"/>
      <c r="E6106" s="69"/>
      <c r="F6106" s="69"/>
      <c r="G6106" s="82"/>
      <c r="H6106" s="78"/>
      <c r="I6106" s="28">
        <f ca="1">SUMIF('IMPORTBFT (ID)'!$A$3:$A$5000,$G$4:$G$7322,'IMPORTBFT (ID)'!$B$3:$B$5000)</f>
        <v>0</v>
      </c>
      <c r="J6106" s="72"/>
      <c r="K6106" s="18" t="str">
        <f t="shared" ca="1" si="0"/>
        <v>-</v>
      </c>
      <c r="L6106" s="19" t="e">
        <f>IF(G6106=#REF!,#REF!,"FALSO")</f>
        <v>#REF!</v>
      </c>
      <c r="M6106" s="75"/>
      <c r="N6106" s="76"/>
    </row>
    <row r="6107" spans="1:14" ht="15">
      <c r="A6107" s="80"/>
      <c r="B6107" s="81"/>
      <c r="C6107" s="69"/>
      <c r="D6107" s="69"/>
      <c r="E6107" s="69"/>
      <c r="F6107" s="69"/>
      <c r="G6107" s="82"/>
      <c r="H6107" s="78"/>
      <c r="I6107" s="28">
        <f ca="1">SUMIF('IMPORTBFT (ID)'!$A$3:$A$5000,$G$4:$G$7322,'IMPORTBFT (ID)'!$B$3:$B$5000)</f>
        <v>0</v>
      </c>
      <c r="J6107" s="72"/>
      <c r="K6107" s="18" t="str">
        <f t="shared" ca="1" si="0"/>
        <v>-</v>
      </c>
      <c r="L6107" s="19" t="e">
        <f>IF(G6107=#REF!,#REF!,"FALSO")</f>
        <v>#REF!</v>
      </c>
      <c r="M6107" s="75"/>
      <c r="N6107" s="76"/>
    </row>
    <row r="6108" spans="1:14" ht="15">
      <c r="A6108" s="80"/>
      <c r="B6108" s="81"/>
      <c r="C6108" s="69"/>
      <c r="D6108" s="69"/>
      <c r="E6108" s="69"/>
      <c r="F6108" s="69"/>
      <c r="G6108" s="82"/>
      <c r="H6108" s="78"/>
      <c r="I6108" s="28">
        <f ca="1">SUMIF('IMPORTBFT (ID)'!$A$3:$A$5000,$G$4:$G$7322,'IMPORTBFT (ID)'!$B$3:$B$5000)</f>
        <v>0</v>
      </c>
      <c r="J6108" s="72"/>
      <c r="K6108" s="18" t="str">
        <f t="shared" ca="1" si="0"/>
        <v>-</v>
      </c>
      <c r="L6108" s="19" t="e">
        <f>IF(G6108=#REF!,#REF!,"FALSO")</f>
        <v>#REF!</v>
      </c>
      <c r="M6108" s="75"/>
      <c r="N6108" s="76"/>
    </row>
    <row r="6109" spans="1:14" ht="15">
      <c r="A6109" s="80"/>
      <c r="B6109" s="81"/>
      <c r="C6109" s="69"/>
      <c r="D6109" s="69"/>
      <c r="E6109" s="69"/>
      <c r="F6109" s="69"/>
      <c r="G6109" s="82"/>
      <c r="H6109" s="78"/>
      <c r="I6109" s="28">
        <f ca="1">SUMIF('IMPORTBFT (ID)'!$A$3:$A$5000,$G$4:$G$7322,'IMPORTBFT (ID)'!$B$3:$B$5000)</f>
        <v>0</v>
      </c>
      <c r="J6109" s="72"/>
      <c r="K6109" s="18" t="str">
        <f t="shared" ca="1" si="0"/>
        <v>-</v>
      </c>
      <c r="L6109" s="19" t="e">
        <f>IF(G6109=#REF!,#REF!,"FALSO")</f>
        <v>#REF!</v>
      </c>
      <c r="M6109" s="75"/>
      <c r="N6109" s="76"/>
    </row>
    <row r="6110" spans="1:14" ht="15">
      <c r="A6110" s="80"/>
      <c r="B6110" s="81"/>
      <c r="C6110" s="69"/>
      <c r="D6110" s="69"/>
      <c r="E6110" s="69"/>
      <c r="F6110" s="69"/>
      <c r="G6110" s="82"/>
      <c r="H6110" s="78"/>
      <c r="I6110" s="28">
        <f ca="1">SUMIF('IMPORTBFT (ID)'!$A$3:$A$5000,$G$4:$G$7322,'IMPORTBFT (ID)'!$B$3:$B$5000)</f>
        <v>0</v>
      </c>
      <c r="J6110" s="72"/>
      <c r="K6110" s="18" t="str">
        <f t="shared" ca="1" si="0"/>
        <v>-</v>
      </c>
      <c r="L6110" s="19" t="e">
        <f>IF(G6110=#REF!,#REF!,"FALSO")</f>
        <v>#REF!</v>
      </c>
      <c r="M6110" s="75"/>
      <c r="N6110" s="76"/>
    </row>
    <row r="6111" spans="1:14" ht="15">
      <c r="A6111" s="80"/>
      <c r="B6111" s="81"/>
      <c r="C6111" s="69"/>
      <c r="D6111" s="69"/>
      <c r="E6111" s="69"/>
      <c r="F6111" s="69"/>
      <c r="G6111" s="82"/>
      <c r="H6111" s="78"/>
      <c r="I6111" s="28">
        <f ca="1">SUMIF('IMPORTBFT (ID)'!$A$3:$A$5000,$G$4:$G$7322,'IMPORTBFT (ID)'!$B$3:$B$5000)</f>
        <v>0</v>
      </c>
      <c r="J6111" s="72"/>
      <c r="K6111" s="18" t="str">
        <f t="shared" ca="1" si="0"/>
        <v>-</v>
      </c>
      <c r="L6111" s="19" t="e">
        <f>IF(G6111=#REF!,#REF!,"FALSO")</f>
        <v>#REF!</v>
      </c>
      <c r="M6111" s="75"/>
      <c r="N6111" s="76"/>
    </row>
    <row r="6112" spans="1:14" ht="15">
      <c r="A6112" s="80"/>
      <c r="B6112" s="81"/>
      <c r="C6112" s="69"/>
      <c r="D6112" s="69"/>
      <c r="E6112" s="69"/>
      <c r="F6112" s="69"/>
      <c r="G6112" s="82"/>
      <c r="H6112" s="78"/>
      <c r="I6112" s="28">
        <f ca="1">SUMIF('IMPORTBFT (ID)'!$A$3:$A$5000,$G$4:$G$7322,'IMPORTBFT (ID)'!$B$3:$B$5000)</f>
        <v>0</v>
      </c>
      <c r="J6112" s="72"/>
      <c r="K6112" s="18" t="str">
        <f t="shared" ca="1" si="0"/>
        <v>-</v>
      </c>
      <c r="L6112" s="19" t="e">
        <f>IF(G6112=#REF!,#REF!,"FALSO")</f>
        <v>#REF!</v>
      </c>
      <c r="M6112" s="75"/>
      <c r="N6112" s="76"/>
    </row>
    <row r="6113" spans="1:14" ht="15">
      <c r="A6113" s="80"/>
      <c r="B6113" s="81"/>
      <c r="C6113" s="69"/>
      <c r="D6113" s="69"/>
      <c r="E6113" s="69"/>
      <c r="F6113" s="69"/>
      <c r="G6113" s="82"/>
      <c r="H6113" s="78"/>
      <c r="I6113" s="28">
        <f ca="1">SUMIF('IMPORTBFT (ID)'!$A$3:$A$5000,$G$4:$G$7322,'IMPORTBFT (ID)'!$B$3:$B$5000)</f>
        <v>0</v>
      </c>
      <c r="J6113" s="72"/>
      <c r="K6113" s="18" t="str">
        <f t="shared" ca="1" si="0"/>
        <v>-</v>
      </c>
      <c r="L6113" s="19" t="e">
        <f>IF(G6113=#REF!,#REF!,"FALSO")</f>
        <v>#REF!</v>
      </c>
      <c r="M6113" s="75"/>
      <c r="N6113" s="76"/>
    </row>
    <row r="6114" spans="1:14" ht="15">
      <c r="A6114" s="80"/>
      <c r="B6114" s="81"/>
      <c r="C6114" s="69"/>
      <c r="D6114" s="69"/>
      <c r="E6114" s="69"/>
      <c r="F6114" s="69"/>
      <c r="G6114" s="82"/>
      <c r="H6114" s="78"/>
      <c r="I6114" s="28">
        <f ca="1">SUMIF('IMPORTBFT (ID)'!$A$3:$A$5000,$G$4:$G$7322,'IMPORTBFT (ID)'!$B$3:$B$5000)</f>
        <v>0</v>
      </c>
      <c r="J6114" s="72"/>
      <c r="K6114" s="18" t="str">
        <f t="shared" ca="1" si="0"/>
        <v>-</v>
      </c>
      <c r="L6114" s="19" t="e">
        <f>IF(G6114=#REF!,#REF!,"FALSO")</f>
        <v>#REF!</v>
      </c>
      <c r="M6114" s="75"/>
      <c r="N6114" s="76"/>
    </row>
    <row r="6115" spans="1:14" ht="15">
      <c r="A6115" s="80"/>
      <c r="B6115" s="81"/>
      <c r="C6115" s="69"/>
      <c r="D6115" s="69"/>
      <c r="E6115" s="69"/>
      <c r="F6115" s="69"/>
      <c r="G6115" s="82"/>
      <c r="H6115" s="78"/>
      <c r="I6115" s="28">
        <f ca="1">SUMIF('IMPORTBFT (ID)'!$A$3:$A$5000,$G$4:$G$7322,'IMPORTBFT (ID)'!$B$3:$B$5000)</f>
        <v>0</v>
      </c>
      <c r="J6115" s="72"/>
      <c r="K6115" s="18" t="str">
        <f t="shared" ca="1" si="0"/>
        <v>-</v>
      </c>
      <c r="L6115" s="19" t="e">
        <f>IF(G6115=#REF!,#REF!,"FALSO")</f>
        <v>#REF!</v>
      </c>
      <c r="M6115" s="75"/>
      <c r="N6115" s="76"/>
    </row>
    <row r="6116" spans="1:14" ht="15">
      <c r="A6116" s="80"/>
      <c r="B6116" s="81"/>
      <c r="C6116" s="69"/>
      <c r="D6116" s="69"/>
      <c r="E6116" s="69"/>
      <c r="F6116" s="69"/>
      <c r="G6116" s="82"/>
      <c r="H6116" s="78"/>
      <c r="I6116" s="28">
        <f ca="1">SUMIF('IMPORTBFT (ID)'!$A$3:$A$5000,$G$4:$G$7322,'IMPORTBFT (ID)'!$B$3:$B$5000)</f>
        <v>0</v>
      </c>
      <c r="J6116" s="72"/>
      <c r="K6116" s="18" t="str">
        <f t="shared" ca="1" si="0"/>
        <v>-</v>
      </c>
      <c r="L6116" s="19" t="e">
        <f>IF(G6116=#REF!,#REF!,"FALSO")</f>
        <v>#REF!</v>
      </c>
      <c r="M6116" s="75"/>
      <c r="N6116" s="76"/>
    </row>
    <row r="6117" spans="1:14" ht="15">
      <c r="A6117" s="80"/>
      <c r="B6117" s="81"/>
      <c r="C6117" s="69"/>
      <c r="D6117" s="69"/>
      <c r="E6117" s="69"/>
      <c r="F6117" s="69"/>
      <c r="G6117" s="82"/>
      <c r="H6117" s="78"/>
      <c r="I6117" s="28">
        <f ca="1">SUMIF('IMPORTBFT (ID)'!$A$3:$A$5000,$G$4:$G$7322,'IMPORTBFT (ID)'!$B$3:$B$5000)</f>
        <v>0</v>
      </c>
      <c r="J6117" s="72"/>
      <c r="K6117" s="18" t="str">
        <f t="shared" ca="1" si="0"/>
        <v>-</v>
      </c>
      <c r="L6117" s="19" t="e">
        <f>IF(G6117=#REF!,#REF!,"FALSO")</f>
        <v>#REF!</v>
      </c>
      <c r="M6117" s="75"/>
      <c r="N6117" s="76"/>
    </row>
    <row r="6118" spans="1:14" ht="15">
      <c r="A6118" s="80"/>
      <c r="B6118" s="81"/>
      <c r="C6118" s="69"/>
      <c r="D6118" s="69"/>
      <c r="E6118" s="69"/>
      <c r="F6118" s="69"/>
      <c r="G6118" s="82"/>
      <c r="H6118" s="78"/>
      <c r="I6118" s="28">
        <f ca="1">SUMIF('IMPORTBFT (ID)'!$A$3:$A$5000,$G$4:$G$7322,'IMPORTBFT (ID)'!$B$3:$B$5000)</f>
        <v>0</v>
      </c>
      <c r="J6118" s="72"/>
      <c r="K6118" s="18" t="str">
        <f t="shared" ca="1" si="0"/>
        <v>-</v>
      </c>
      <c r="L6118" s="19" t="e">
        <f>IF(G6118=#REF!,#REF!,"FALSO")</f>
        <v>#REF!</v>
      </c>
      <c r="M6118" s="75"/>
      <c r="N6118" s="76"/>
    </row>
    <row r="6119" spans="1:14" ht="15">
      <c r="A6119" s="80"/>
      <c r="B6119" s="81"/>
      <c r="C6119" s="69"/>
      <c r="D6119" s="69"/>
      <c r="E6119" s="69"/>
      <c r="F6119" s="69"/>
      <c r="G6119" s="82"/>
      <c r="H6119" s="78"/>
      <c r="I6119" s="28">
        <f ca="1">SUMIF('IMPORTBFT (ID)'!$A$3:$A$5000,$G$4:$G$7322,'IMPORTBFT (ID)'!$B$3:$B$5000)</f>
        <v>0</v>
      </c>
      <c r="J6119" s="72"/>
      <c r="K6119" s="18" t="str">
        <f t="shared" ca="1" si="0"/>
        <v>-</v>
      </c>
      <c r="L6119" s="19" t="e">
        <f>IF(G6119=#REF!,#REF!,"FALSO")</f>
        <v>#REF!</v>
      </c>
      <c r="M6119" s="75"/>
      <c r="N6119" s="76"/>
    </row>
    <row r="6120" spans="1:14" ht="15">
      <c r="A6120" s="80"/>
      <c r="B6120" s="81"/>
      <c r="C6120" s="69"/>
      <c r="D6120" s="69"/>
      <c r="E6120" s="69"/>
      <c r="F6120" s="69"/>
      <c r="G6120" s="82"/>
      <c r="H6120" s="78"/>
      <c r="I6120" s="28">
        <f ca="1">SUMIF('IMPORTBFT (ID)'!$A$3:$A$5000,$G$4:$G$7322,'IMPORTBFT (ID)'!$B$3:$B$5000)</f>
        <v>0</v>
      </c>
      <c r="J6120" s="72"/>
      <c r="K6120" s="18" t="str">
        <f t="shared" ca="1" si="0"/>
        <v>-</v>
      </c>
      <c r="L6120" s="19" t="e">
        <f>IF(G6120=#REF!,#REF!,"FALSO")</f>
        <v>#REF!</v>
      </c>
      <c r="M6120" s="75"/>
      <c r="N6120" s="76"/>
    </row>
    <row r="6121" spans="1:14" ht="15">
      <c r="A6121" s="80"/>
      <c r="B6121" s="81"/>
      <c r="C6121" s="69"/>
      <c r="D6121" s="69"/>
      <c r="E6121" s="69"/>
      <c r="F6121" s="69"/>
      <c r="G6121" s="82"/>
      <c r="H6121" s="78"/>
      <c r="I6121" s="28">
        <f ca="1">SUMIF('IMPORTBFT (ID)'!$A$3:$A$5000,$G$4:$G$7322,'IMPORTBFT (ID)'!$B$3:$B$5000)</f>
        <v>0</v>
      </c>
      <c r="J6121" s="72"/>
      <c r="K6121" s="18" t="str">
        <f t="shared" ca="1" si="0"/>
        <v>-</v>
      </c>
      <c r="L6121" s="19" t="e">
        <f>IF(G6121=#REF!,#REF!,"FALSO")</f>
        <v>#REF!</v>
      </c>
      <c r="M6121" s="75"/>
      <c r="N6121" s="76"/>
    </row>
    <row r="6122" spans="1:14" ht="15">
      <c r="A6122" s="80"/>
      <c r="B6122" s="81"/>
      <c r="C6122" s="69"/>
      <c r="D6122" s="69"/>
      <c r="E6122" s="69"/>
      <c r="F6122" s="69"/>
      <c r="G6122" s="82"/>
      <c r="H6122" s="78"/>
      <c r="I6122" s="28">
        <f ca="1">SUMIF('IMPORTBFT (ID)'!$A$3:$A$5000,$G$4:$G$7322,'IMPORTBFT (ID)'!$B$3:$B$5000)</f>
        <v>0</v>
      </c>
      <c r="J6122" s="72"/>
      <c r="K6122" s="18" t="str">
        <f t="shared" ca="1" si="0"/>
        <v>-</v>
      </c>
      <c r="L6122" s="19" t="e">
        <f>IF(G6122=#REF!,#REF!,"FALSO")</f>
        <v>#REF!</v>
      </c>
      <c r="M6122" s="75"/>
      <c r="N6122" s="76"/>
    </row>
    <row r="6123" spans="1:14" ht="15">
      <c r="A6123" s="80"/>
      <c r="B6123" s="81"/>
      <c r="C6123" s="69"/>
      <c r="D6123" s="69"/>
      <c r="E6123" s="69"/>
      <c r="F6123" s="69"/>
      <c r="G6123" s="82"/>
      <c r="H6123" s="78"/>
      <c r="I6123" s="28">
        <f ca="1">SUMIF('IMPORTBFT (ID)'!$A$3:$A$5000,$G$4:$G$7322,'IMPORTBFT (ID)'!$B$3:$B$5000)</f>
        <v>0</v>
      </c>
      <c r="J6123" s="72"/>
      <c r="K6123" s="18" t="str">
        <f t="shared" ca="1" si="0"/>
        <v>-</v>
      </c>
      <c r="L6123" s="19" t="e">
        <f>IF(G6123=#REF!,#REF!,"FALSO")</f>
        <v>#REF!</v>
      </c>
      <c r="M6123" s="75"/>
      <c r="N6123" s="76"/>
    </row>
    <row r="6124" spans="1:14" ht="15">
      <c r="A6124" s="80"/>
      <c r="B6124" s="81"/>
      <c r="C6124" s="69"/>
      <c r="D6124" s="69"/>
      <c r="E6124" s="69"/>
      <c r="F6124" s="69"/>
      <c r="G6124" s="82"/>
      <c r="H6124" s="78"/>
      <c r="I6124" s="28">
        <f ca="1">SUMIF('IMPORTBFT (ID)'!$A$3:$A$5000,$G$4:$G$7322,'IMPORTBFT (ID)'!$B$3:$B$5000)</f>
        <v>0</v>
      </c>
      <c r="J6124" s="72"/>
      <c r="K6124" s="18" t="str">
        <f t="shared" ca="1" si="0"/>
        <v>-</v>
      </c>
      <c r="L6124" s="19" t="e">
        <f>IF(G6124=#REF!,#REF!,"FALSO")</f>
        <v>#REF!</v>
      </c>
      <c r="M6124" s="75"/>
      <c r="N6124" s="76"/>
    </row>
    <row r="6125" spans="1:14" ht="15">
      <c r="A6125" s="80"/>
      <c r="B6125" s="81"/>
      <c r="C6125" s="69"/>
      <c r="D6125" s="69"/>
      <c r="E6125" s="69"/>
      <c r="F6125" s="69"/>
      <c r="G6125" s="82"/>
      <c r="H6125" s="78"/>
      <c r="I6125" s="28">
        <f ca="1">SUMIF('IMPORTBFT (ID)'!$A$3:$A$5000,$G$4:$G$7322,'IMPORTBFT (ID)'!$B$3:$B$5000)</f>
        <v>0</v>
      </c>
      <c r="J6125" s="72"/>
      <c r="K6125" s="18" t="str">
        <f t="shared" ca="1" si="0"/>
        <v>-</v>
      </c>
      <c r="L6125" s="19" t="e">
        <f>IF(G6125=#REF!,#REF!,"FALSO")</f>
        <v>#REF!</v>
      </c>
      <c r="M6125" s="75"/>
      <c r="N6125" s="76"/>
    </row>
    <row r="6126" spans="1:14" ht="15">
      <c r="A6126" s="80"/>
      <c r="B6126" s="81"/>
      <c r="C6126" s="69"/>
      <c r="D6126" s="69"/>
      <c r="E6126" s="69"/>
      <c r="F6126" s="69"/>
      <c r="G6126" s="82"/>
      <c r="H6126" s="78"/>
      <c r="I6126" s="28">
        <f ca="1">SUMIF('IMPORTBFT (ID)'!$A$3:$A$5000,$G$4:$G$7322,'IMPORTBFT (ID)'!$B$3:$B$5000)</f>
        <v>0</v>
      </c>
      <c r="J6126" s="72"/>
      <c r="K6126" s="18" t="str">
        <f t="shared" ca="1" si="0"/>
        <v>-</v>
      </c>
      <c r="L6126" s="19" t="e">
        <f>IF(G6126=#REF!,#REF!,"FALSO")</f>
        <v>#REF!</v>
      </c>
      <c r="M6126" s="75"/>
      <c r="N6126" s="76"/>
    </row>
    <row r="6127" spans="1:14" ht="15">
      <c r="A6127" s="80"/>
      <c r="B6127" s="81"/>
      <c r="C6127" s="69"/>
      <c r="D6127" s="69"/>
      <c r="E6127" s="69"/>
      <c r="F6127" s="69"/>
      <c r="G6127" s="82"/>
      <c r="H6127" s="78"/>
      <c r="I6127" s="28">
        <f ca="1">SUMIF('IMPORTBFT (ID)'!$A$3:$A$5000,$G$4:$G$7322,'IMPORTBFT (ID)'!$B$3:$B$5000)</f>
        <v>0</v>
      </c>
      <c r="J6127" s="72"/>
      <c r="K6127" s="18" t="str">
        <f t="shared" ca="1" si="0"/>
        <v>-</v>
      </c>
      <c r="L6127" s="19" t="e">
        <f>IF(G6127=#REF!,#REF!,"FALSO")</f>
        <v>#REF!</v>
      </c>
      <c r="M6127" s="75"/>
      <c r="N6127" s="76"/>
    </row>
    <row r="6128" spans="1:14" ht="15">
      <c r="A6128" s="80"/>
      <c r="B6128" s="81"/>
      <c r="C6128" s="69"/>
      <c r="D6128" s="69"/>
      <c r="E6128" s="69"/>
      <c r="F6128" s="69"/>
      <c r="G6128" s="82"/>
      <c r="H6128" s="78"/>
      <c r="I6128" s="28">
        <f ca="1">SUMIF('IMPORTBFT (ID)'!$A$3:$A$5000,$G$4:$G$7322,'IMPORTBFT (ID)'!$B$3:$B$5000)</f>
        <v>0</v>
      </c>
      <c r="J6128" s="72"/>
      <c r="K6128" s="18" t="str">
        <f t="shared" ca="1" si="0"/>
        <v>-</v>
      </c>
      <c r="L6128" s="19" t="e">
        <f>IF(G6128=#REF!,#REF!,"FALSO")</f>
        <v>#REF!</v>
      </c>
      <c r="M6128" s="75"/>
      <c r="N6128" s="76"/>
    </row>
    <row r="6129" spans="1:14" ht="15">
      <c r="A6129" s="80"/>
      <c r="B6129" s="81"/>
      <c r="C6129" s="69"/>
      <c r="D6129" s="69"/>
      <c r="E6129" s="69"/>
      <c r="F6129" s="69"/>
      <c r="G6129" s="82"/>
      <c r="H6129" s="78"/>
      <c r="I6129" s="28">
        <f ca="1">SUMIF('IMPORTBFT (ID)'!$A$3:$A$5000,$G$4:$G$7322,'IMPORTBFT (ID)'!$B$3:$B$5000)</f>
        <v>0</v>
      </c>
      <c r="J6129" s="72"/>
      <c r="K6129" s="18" t="str">
        <f t="shared" ca="1" si="0"/>
        <v>-</v>
      </c>
      <c r="L6129" s="19" t="e">
        <f>IF(G6129=#REF!,#REF!,"FALSO")</f>
        <v>#REF!</v>
      </c>
      <c r="M6129" s="75"/>
      <c r="N6129" s="76"/>
    </row>
    <row r="6130" spans="1:14" ht="15">
      <c r="A6130" s="80"/>
      <c r="B6130" s="81"/>
      <c r="C6130" s="69"/>
      <c r="D6130" s="69"/>
      <c r="E6130" s="69"/>
      <c r="F6130" s="69"/>
      <c r="G6130" s="82"/>
      <c r="H6130" s="78"/>
      <c r="I6130" s="28">
        <f ca="1">SUMIF('IMPORTBFT (ID)'!$A$3:$A$5000,$G$4:$G$7322,'IMPORTBFT (ID)'!$B$3:$B$5000)</f>
        <v>0</v>
      </c>
      <c r="J6130" s="72"/>
      <c r="K6130" s="18" t="str">
        <f t="shared" ca="1" si="0"/>
        <v>-</v>
      </c>
      <c r="L6130" s="19" t="e">
        <f>IF(G6130=#REF!,#REF!,"FALSO")</f>
        <v>#REF!</v>
      </c>
      <c r="M6130" s="75"/>
      <c r="N6130" s="76"/>
    </row>
    <row r="6131" spans="1:14" ht="15">
      <c r="A6131" s="80"/>
      <c r="B6131" s="81"/>
      <c r="C6131" s="69"/>
      <c r="D6131" s="69"/>
      <c r="E6131" s="69"/>
      <c r="F6131" s="69"/>
      <c r="G6131" s="82"/>
      <c r="H6131" s="78"/>
      <c r="I6131" s="28">
        <f ca="1">SUMIF('IMPORTBFT (ID)'!$A$3:$A$5000,$G$4:$G$7322,'IMPORTBFT (ID)'!$B$3:$B$5000)</f>
        <v>0</v>
      </c>
      <c r="J6131" s="72"/>
      <c r="K6131" s="18" t="str">
        <f t="shared" ca="1" si="0"/>
        <v>-</v>
      </c>
      <c r="L6131" s="19" t="e">
        <f>IF(G6131=#REF!,#REF!,"FALSO")</f>
        <v>#REF!</v>
      </c>
      <c r="M6131" s="75"/>
      <c r="N6131" s="76"/>
    </row>
    <row r="6132" spans="1:14" ht="15">
      <c r="A6132" s="80"/>
      <c r="B6132" s="81"/>
      <c r="C6132" s="69"/>
      <c r="D6132" s="69"/>
      <c r="E6132" s="69"/>
      <c r="F6132" s="69"/>
      <c r="G6132" s="82"/>
      <c r="H6132" s="78"/>
      <c r="I6132" s="28">
        <f ca="1">SUMIF('IMPORTBFT (ID)'!$A$3:$A$5000,$G$4:$G$7322,'IMPORTBFT (ID)'!$B$3:$B$5000)</f>
        <v>0</v>
      </c>
      <c r="J6132" s="72"/>
      <c r="K6132" s="18" t="str">
        <f t="shared" ca="1" si="0"/>
        <v>-</v>
      </c>
      <c r="L6132" s="19" t="e">
        <f>IF(G6132=#REF!,#REF!,"FALSO")</f>
        <v>#REF!</v>
      </c>
      <c r="M6132" s="75"/>
      <c r="N6132" s="76"/>
    </row>
    <row r="6133" spans="1:14" ht="15">
      <c r="A6133" s="80"/>
      <c r="B6133" s="81"/>
      <c r="C6133" s="69"/>
      <c r="D6133" s="69"/>
      <c r="E6133" s="69"/>
      <c r="F6133" s="69"/>
      <c r="G6133" s="82"/>
      <c r="H6133" s="78"/>
      <c r="I6133" s="28">
        <f ca="1">SUMIF('IMPORTBFT (ID)'!$A$3:$A$5000,$G$4:$G$7322,'IMPORTBFT (ID)'!$B$3:$B$5000)</f>
        <v>0</v>
      </c>
      <c r="J6133" s="72"/>
      <c r="K6133" s="18" t="str">
        <f t="shared" ca="1" si="0"/>
        <v>-</v>
      </c>
      <c r="L6133" s="19" t="e">
        <f>IF(G6133=#REF!,#REF!,"FALSO")</f>
        <v>#REF!</v>
      </c>
      <c r="M6133" s="75"/>
      <c r="N6133" s="76"/>
    </row>
    <row r="6134" spans="1:14" ht="15">
      <c r="A6134" s="80"/>
      <c r="B6134" s="81"/>
      <c r="C6134" s="69"/>
      <c r="D6134" s="69"/>
      <c r="E6134" s="69"/>
      <c r="F6134" s="69"/>
      <c r="G6134" s="82"/>
      <c r="H6134" s="78"/>
      <c r="I6134" s="28">
        <f ca="1">SUMIF('IMPORTBFT (ID)'!$A$3:$A$5000,$G$4:$G$7322,'IMPORTBFT (ID)'!$B$3:$B$5000)</f>
        <v>0</v>
      </c>
      <c r="J6134" s="72"/>
      <c r="K6134" s="18" t="str">
        <f t="shared" ca="1" si="0"/>
        <v>-</v>
      </c>
      <c r="L6134" s="19" t="e">
        <f>IF(G6134=#REF!,#REF!,"FALSO")</f>
        <v>#REF!</v>
      </c>
      <c r="M6134" s="75"/>
      <c r="N6134" s="76"/>
    </row>
    <row r="6135" spans="1:14" ht="15">
      <c r="A6135" s="80"/>
      <c r="B6135" s="81"/>
      <c r="C6135" s="69"/>
      <c r="D6135" s="69"/>
      <c r="E6135" s="69"/>
      <c r="F6135" s="69"/>
      <c r="G6135" s="82"/>
      <c r="H6135" s="78"/>
      <c r="I6135" s="28">
        <f ca="1">SUMIF('IMPORTBFT (ID)'!$A$3:$A$5000,$G$4:$G$7322,'IMPORTBFT (ID)'!$B$3:$B$5000)</f>
        <v>0</v>
      </c>
      <c r="J6135" s="72"/>
      <c r="K6135" s="18" t="str">
        <f t="shared" ca="1" si="0"/>
        <v>-</v>
      </c>
      <c r="L6135" s="19" t="e">
        <f>IF(G6135=#REF!,#REF!,"FALSO")</f>
        <v>#REF!</v>
      </c>
      <c r="M6135" s="75"/>
      <c r="N6135" s="76"/>
    </row>
    <row r="6136" spans="1:14" ht="15">
      <c r="A6136" s="80"/>
      <c r="B6136" s="81"/>
      <c r="C6136" s="69"/>
      <c r="D6136" s="69"/>
      <c r="E6136" s="69"/>
      <c r="F6136" s="69"/>
      <c r="G6136" s="82"/>
      <c r="H6136" s="78"/>
      <c r="I6136" s="28">
        <f ca="1">SUMIF('IMPORTBFT (ID)'!$A$3:$A$5000,$G$4:$G$7322,'IMPORTBFT (ID)'!$B$3:$B$5000)</f>
        <v>0</v>
      </c>
      <c r="J6136" s="72"/>
      <c r="K6136" s="18" t="str">
        <f t="shared" ca="1" si="0"/>
        <v>-</v>
      </c>
      <c r="L6136" s="19" t="e">
        <f>IF(G6136=#REF!,#REF!,"FALSO")</f>
        <v>#REF!</v>
      </c>
      <c r="M6136" s="75"/>
      <c r="N6136" s="76"/>
    </row>
    <row r="6137" spans="1:14" ht="15">
      <c r="A6137" s="80"/>
      <c r="B6137" s="81"/>
      <c r="C6137" s="69"/>
      <c r="D6137" s="69"/>
      <c r="E6137" s="69"/>
      <c r="F6137" s="69"/>
      <c r="G6137" s="82"/>
      <c r="H6137" s="78"/>
      <c r="I6137" s="28">
        <f ca="1">SUMIF('IMPORTBFT (ID)'!$A$3:$A$5000,$G$4:$G$7322,'IMPORTBFT (ID)'!$B$3:$B$5000)</f>
        <v>0</v>
      </c>
      <c r="J6137" s="72"/>
      <c r="K6137" s="18" t="str">
        <f t="shared" ca="1" si="0"/>
        <v>-</v>
      </c>
      <c r="L6137" s="19" t="e">
        <f>IF(G6137=#REF!,#REF!,"FALSO")</f>
        <v>#REF!</v>
      </c>
      <c r="M6137" s="75"/>
      <c r="N6137" s="76"/>
    </row>
    <row r="6138" spans="1:14" ht="15">
      <c r="A6138" s="80"/>
      <c r="B6138" s="81"/>
      <c r="C6138" s="69"/>
      <c r="D6138" s="69"/>
      <c r="E6138" s="69"/>
      <c r="F6138" s="69"/>
      <c r="G6138" s="82"/>
      <c r="H6138" s="78"/>
      <c r="I6138" s="28">
        <f ca="1">SUMIF('IMPORTBFT (ID)'!$A$3:$A$5000,$G$4:$G$7322,'IMPORTBFT (ID)'!$B$3:$B$5000)</f>
        <v>0</v>
      </c>
      <c r="J6138" s="72"/>
      <c r="K6138" s="18" t="str">
        <f t="shared" ca="1" si="0"/>
        <v>-</v>
      </c>
      <c r="L6138" s="19" t="e">
        <f>IF(G6138=#REF!,#REF!,"FALSO")</f>
        <v>#REF!</v>
      </c>
      <c r="M6138" s="75"/>
      <c r="N6138" s="76"/>
    </row>
    <row r="6139" spans="1:14" ht="15">
      <c r="A6139" s="80"/>
      <c r="B6139" s="81"/>
      <c r="C6139" s="69"/>
      <c r="D6139" s="69"/>
      <c r="E6139" s="69"/>
      <c r="F6139" s="69"/>
      <c r="G6139" s="82"/>
      <c r="H6139" s="78"/>
      <c r="I6139" s="28">
        <f ca="1">SUMIF('IMPORTBFT (ID)'!$A$3:$A$5000,$G$4:$G$7322,'IMPORTBFT (ID)'!$B$3:$B$5000)</f>
        <v>0</v>
      </c>
      <c r="J6139" s="72"/>
      <c r="K6139" s="18" t="str">
        <f t="shared" ca="1" si="0"/>
        <v>-</v>
      </c>
      <c r="L6139" s="19" t="e">
        <f>IF(G6139=#REF!,#REF!,"FALSO")</f>
        <v>#REF!</v>
      </c>
      <c r="M6139" s="75"/>
      <c r="N6139" s="76"/>
    </row>
    <row r="6140" spans="1:14" ht="15">
      <c r="A6140" s="80"/>
      <c r="B6140" s="81"/>
      <c r="C6140" s="69"/>
      <c r="D6140" s="69"/>
      <c r="E6140" s="69"/>
      <c r="F6140" s="69"/>
      <c r="G6140" s="82"/>
      <c r="H6140" s="78"/>
      <c r="I6140" s="28">
        <f ca="1">SUMIF('IMPORTBFT (ID)'!$A$3:$A$5000,$G$4:$G$7322,'IMPORTBFT (ID)'!$B$3:$B$5000)</f>
        <v>0</v>
      </c>
      <c r="J6140" s="72"/>
      <c r="K6140" s="18" t="str">
        <f t="shared" ca="1" si="0"/>
        <v>-</v>
      </c>
      <c r="L6140" s="19" t="e">
        <f>IF(G6140=#REF!,#REF!,"FALSO")</f>
        <v>#REF!</v>
      </c>
      <c r="M6140" s="75"/>
      <c r="N6140" s="76"/>
    </row>
    <row r="6141" spans="1:14" ht="15">
      <c r="A6141" s="80"/>
      <c r="B6141" s="81"/>
      <c r="C6141" s="69"/>
      <c r="D6141" s="69"/>
      <c r="E6141" s="69"/>
      <c r="F6141" s="69"/>
      <c r="G6141" s="82"/>
      <c r="H6141" s="78"/>
      <c r="I6141" s="28">
        <f ca="1">SUMIF('IMPORTBFT (ID)'!$A$3:$A$5000,$G$4:$G$7322,'IMPORTBFT (ID)'!$B$3:$B$5000)</f>
        <v>0</v>
      </c>
      <c r="J6141" s="72"/>
      <c r="K6141" s="18" t="str">
        <f t="shared" ca="1" si="0"/>
        <v>-</v>
      </c>
      <c r="L6141" s="19" t="e">
        <f>IF(G6141=#REF!,#REF!,"FALSO")</f>
        <v>#REF!</v>
      </c>
      <c r="M6141" s="75"/>
      <c r="N6141" s="76"/>
    </row>
    <row r="6142" spans="1:14" ht="15">
      <c r="A6142" s="80"/>
      <c r="B6142" s="81"/>
      <c r="C6142" s="69"/>
      <c r="D6142" s="69"/>
      <c r="E6142" s="69"/>
      <c r="F6142" s="69"/>
      <c r="G6142" s="82"/>
      <c r="H6142" s="78"/>
      <c r="I6142" s="28">
        <f ca="1">SUMIF('IMPORTBFT (ID)'!$A$3:$A$5000,$G$4:$G$7322,'IMPORTBFT (ID)'!$B$3:$B$5000)</f>
        <v>0</v>
      </c>
      <c r="J6142" s="72"/>
      <c r="K6142" s="18" t="str">
        <f t="shared" ca="1" si="0"/>
        <v>-</v>
      </c>
      <c r="L6142" s="19" t="e">
        <f>IF(G6142=#REF!,#REF!,"FALSO")</f>
        <v>#REF!</v>
      </c>
      <c r="M6142" s="75"/>
      <c r="N6142" s="76"/>
    </row>
    <row r="6143" spans="1:14" ht="15">
      <c r="A6143" s="80"/>
      <c r="B6143" s="81"/>
      <c r="C6143" s="69"/>
      <c r="D6143" s="69"/>
      <c r="E6143" s="69"/>
      <c r="F6143" s="69"/>
      <c r="G6143" s="82"/>
      <c r="H6143" s="78"/>
      <c r="I6143" s="28">
        <f ca="1">SUMIF('IMPORTBFT (ID)'!$A$3:$A$5000,$G$4:$G$7322,'IMPORTBFT (ID)'!$B$3:$B$5000)</f>
        <v>0</v>
      </c>
      <c r="J6143" s="72"/>
      <c r="K6143" s="18" t="str">
        <f t="shared" ca="1" si="0"/>
        <v>-</v>
      </c>
      <c r="L6143" s="19" t="e">
        <f>IF(G6143=#REF!,#REF!,"FALSO")</f>
        <v>#REF!</v>
      </c>
      <c r="M6143" s="75"/>
      <c r="N6143" s="76"/>
    </row>
    <row r="6144" spans="1:14" ht="15">
      <c r="A6144" s="80"/>
      <c r="B6144" s="81"/>
      <c r="C6144" s="69"/>
      <c r="D6144" s="69"/>
      <c r="E6144" s="69"/>
      <c r="F6144" s="69"/>
      <c r="G6144" s="82"/>
      <c r="H6144" s="78"/>
      <c r="I6144" s="28">
        <f ca="1">SUMIF('IMPORTBFT (ID)'!$A$3:$A$5000,$G$4:$G$7322,'IMPORTBFT (ID)'!$B$3:$B$5000)</f>
        <v>0</v>
      </c>
      <c r="J6144" s="72"/>
      <c r="K6144" s="18" t="str">
        <f t="shared" ca="1" si="0"/>
        <v>-</v>
      </c>
      <c r="L6144" s="19" t="e">
        <f>IF(G6144=#REF!,#REF!,"FALSO")</f>
        <v>#REF!</v>
      </c>
      <c r="M6144" s="75"/>
      <c r="N6144" s="76"/>
    </row>
    <row r="6145" spans="1:14" ht="15">
      <c r="A6145" s="80"/>
      <c r="B6145" s="81"/>
      <c r="C6145" s="69"/>
      <c r="D6145" s="69"/>
      <c r="E6145" s="69"/>
      <c r="F6145" s="69"/>
      <c r="G6145" s="82"/>
      <c r="H6145" s="78"/>
      <c r="I6145" s="28">
        <f ca="1">SUMIF('IMPORTBFT (ID)'!$A$3:$A$5000,$G$4:$G$7322,'IMPORTBFT (ID)'!$B$3:$B$5000)</f>
        <v>0</v>
      </c>
      <c r="J6145" s="72"/>
      <c r="K6145" s="18" t="str">
        <f t="shared" ca="1" si="0"/>
        <v>-</v>
      </c>
      <c r="L6145" s="19" t="e">
        <f>IF(G6145=#REF!,#REF!,"FALSO")</f>
        <v>#REF!</v>
      </c>
      <c r="M6145" s="75"/>
      <c r="N6145" s="76"/>
    </row>
    <row r="6146" spans="1:14" ht="15">
      <c r="A6146" s="80"/>
      <c r="B6146" s="81"/>
      <c r="C6146" s="69"/>
      <c r="D6146" s="69"/>
      <c r="E6146" s="69"/>
      <c r="F6146" s="69"/>
      <c r="G6146" s="82"/>
      <c r="H6146" s="78"/>
      <c r="I6146" s="28">
        <f ca="1">SUMIF('IMPORTBFT (ID)'!$A$3:$A$5000,$G$4:$G$7322,'IMPORTBFT (ID)'!$B$3:$B$5000)</f>
        <v>0</v>
      </c>
      <c r="J6146" s="72"/>
      <c r="K6146" s="18" t="str">
        <f t="shared" ca="1" si="0"/>
        <v>-</v>
      </c>
      <c r="L6146" s="19" t="e">
        <f>IF(G6146=#REF!,#REF!,"FALSO")</f>
        <v>#REF!</v>
      </c>
      <c r="M6146" s="75"/>
      <c r="N6146" s="76"/>
    </row>
    <row r="6147" spans="1:14" ht="15">
      <c r="A6147" s="80"/>
      <c r="B6147" s="81"/>
      <c r="C6147" s="69"/>
      <c r="D6147" s="69"/>
      <c r="E6147" s="69"/>
      <c r="F6147" s="69"/>
      <c r="G6147" s="82"/>
      <c r="H6147" s="78"/>
      <c r="I6147" s="28">
        <f ca="1">SUMIF('IMPORTBFT (ID)'!$A$3:$A$5000,$G$4:$G$7322,'IMPORTBFT (ID)'!$B$3:$B$5000)</f>
        <v>0</v>
      </c>
      <c r="J6147" s="72"/>
      <c r="K6147" s="18" t="str">
        <f t="shared" ca="1" si="0"/>
        <v>-</v>
      </c>
      <c r="L6147" s="19" t="e">
        <f>IF(G6147=#REF!,#REF!,"FALSO")</f>
        <v>#REF!</v>
      </c>
      <c r="M6147" s="75"/>
      <c r="N6147" s="76"/>
    </row>
    <row r="6148" spans="1:14" ht="15">
      <c r="A6148" s="80"/>
      <c r="B6148" s="81"/>
      <c r="C6148" s="69"/>
      <c r="D6148" s="69"/>
      <c r="E6148" s="69"/>
      <c r="F6148" s="69"/>
      <c r="G6148" s="82"/>
      <c r="H6148" s="78"/>
      <c r="I6148" s="28">
        <f ca="1">SUMIF('IMPORTBFT (ID)'!$A$3:$A$5000,$G$4:$G$7322,'IMPORTBFT (ID)'!$B$3:$B$5000)</f>
        <v>0</v>
      </c>
      <c r="J6148" s="72"/>
      <c r="K6148" s="18" t="str">
        <f t="shared" ca="1" si="0"/>
        <v>-</v>
      </c>
      <c r="L6148" s="19" t="e">
        <f>IF(G6148=#REF!,#REF!,"FALSO")</f>
        <v>#REF!</v>
      </c>
      <c r="M6148" s="75"/>
      <c r="N6148" s="76"/>
    </row>
    <row r="6149" spans="1:14" ht="15">
      <c r="A6149" s="80"/>
      <c r="B6149" s="81"/>
      <c r="C6149" s="69"/>
      <c r="D6149" s="69"/>
      <c r="E6149" s="69"/>
      <c r="F6149" s="69"/>
      <c r="G6149" s="82"/>
      <c r="H6149" s="78"/>
      <c r="I6149" s="28">
        <f ca="1">SUMIF('IMPORTBFT (ID)'!$A$3:$A$5000,$G$4:$G$7322,'IMPORTBFT (ID)'!$B$3:$B$5000)</f>
        <v>0</v>
      </c>
      <c r="J6149" s="72"/>
      <c r="K6149" s="18" t="str">
        <f t="shared" ca="1" si="0"/>
        <v>-</v>
      </c>
      <c r="L6149" s="19" t="e">
        <f>IF(G6149=#REF!,#REF!,"FALSO")</f>
        <v>#REF!</v>
      </c>
      <c r="M6149" s="75"/>
      <c r="N6149" s="76"/>
    </row>
    <row r="6150" spans="1:14" ht="15">
      <c r="A6150" s="80"/>
      <c r="B6150" s="81"/>
      <c r="C6150" s="69"/>
      <c r="D6150" s="69"/>
      <c r="E6150" s="69"/>
      <c r="F6150" s="69"/>
      <c r="G6150" s="82"/>
      <c r="H6150" s="78"/>
      <c r="I6150" s="28">
        <f ca="1">SUMIF('IMPORTBFT (ID)'!$A$3:$A$5000,$G$4:$G$7322,'IMPORTBFT (ID)'!$B$3:$B$5000)</f>
        <v>0</v>
      </c>
      <c r="J6150" s="72"/>
      <c r="K6150" s="18" t="str">
        <f t="shared" ca="1" si="0"/>
        <v>-</v>
      </c>
      <c r="L6150" s="19" t="e">
        <f>IF(G6150=#REF!,#REF!,"FALSO")</f>
        <v>#REF!</v>
      </c>
      <c r="M6150" s="75"/>
      <c r="N6150" s="76"/>
    </row>
    <row r="6151" spans="1:14" ht="15">
      <c r="A6151" s="80"/>
      <c r="B6151" s="81"/>
      <c r="C6151" s="69"/>
      <c r="D6151" s="69"/>
      <c r="E6151" s="69"/>
      <c r="F6151" s="69"/>
      <c r="G6151" s="82"/>
      <c r="H6151" s="78"/>
      <c r="I6151" s="28">
        <f ca="1">SUMIF('IMPORTBFT (ID)'!$A$3:$A$5000,$G$4:$G$7322,'IMPORTBFT (ID)'!$B$3:$B$5000)</f>
        <v>0</v>
      </c>
      <c r="J6151" s="72"/>
      <c r="K6151" s="18" t="str">
        <f t="shared" ca="1" si="0"/>
        <v>-</v>
      </c>
      <c r="L6151" s="19" t="e">
        <f>IF(G6151=#REF!,#REF!,"FALSO")</f>
        <v>#REF!</v>
      </c>
      <c r="M6151" s="75"/>
      <c r="N6151" s="76"/>
    </row>
    <row r="6152" spans="1:14" ht="15">
      <c r="A6152" s="80"/>
      <c r="B6152" s="81"/>
      <c r="C6152" s="69"/>
      <c r="D6152" s="69"/>
      <c r="E6152" s="69"/>
      <c r="F6152" s="69"/>
      <c r="G6152" s="82"/>
      <c r="H6152" s="78"/>
      <c r="I6152" s="28">
        <f ca="1">SUMIF('IMPORTBFT (ID)'!$A$3:$A$5000,$G$4:$G$7322,'IMPORTBFT (ID)'!$B$3:$B$5000)</f>
        <v>0</v>
      </c>
      <c r="J6152" s="72"/>
      <c r="K6152" s="18" t="str">
        <f t="shared" ca="1" si="0"/>
        <v>-</v>
      </c>
      <c r="L6152" s="19" t="e">
        <f>IF(G6152=#REF!,#REF!,"FALSO")</f>
        <v>#REF!</v>
      </c>
      <c r="M6152" s="75"/>
      <c r="N6152" s="76"/>
    </row>
    <row r="6153" spans="1:14" ht="15">
      <c r="A6153" s="80"/>
      <c r="B6153" s="81"/>
      <c r="C6153" s="69"/>
      <c r="D6153" s="69"/>
      <c r="E6153" s="69"/>
      <c r="F6153" s="69"/>
      <c r="G6153" s="82"/>
      <c r="H6153" s="78"/>
      <c r="I6153" s="28">
        <f ca="1">SUMIF('IMPORTBFT (ID)'!$A$3:$A$5000,$G$4:$G$7322,'IMPORTBFT (ID)'!$B$3:$B$5000)</f>
        <v>0</v>
      </c>
      <c r="J6153" s="72"/>
      <c r="K6153" s="18" t="str">
        <f t="shared" ca="1" si="0"/>
        <v>-</v>
      </c>
      <c r="L6153" s="19" t="e">
        <f>IF(G6153=#REF!,#REF!,"FALSO")</f>
        <v>#REF!</v>
      </c>
      <c r="M6153" s="75"/>
      <c r="N6153" s="76"/>
    </row>
    <row r="6154" spans="1:14" ht="15">
      <c r="A6154" s="80"/>
      <c r="B6154" s="81"/>
      <c r="C6154" s="69"/>
      <c r="D6154" s="69"/>
      <c r="E6154" s="69"/>
      <c r="F6154" s="69"/>
      <c r="G6154" s="82"/>
      <c r="H6154" s="78"/>
      <c r="I6154" s="28">
        <f ca="1">SUMIF('IMPORTBFT (ID)'!$A$3:$A$5000,$G$4:$G$7322,'IMPORTBFT (ID)'!$B$3:$B$5000)</f>
        <v>0</v>
      </c>
      <c r="J6154" s="72"/>
      <c r="K6154" s="18" t="str">
        <f t="shared" ca="1" si="0"/>
        <v>-</v>
      </c>
      <c r="L6154" s="19" t="e">
        <f>IF(G6154=#REF!,#REF!,"FALSO")</f>
        <v>#REF!</v>
      </c>
      <c r="M6154" s="75"/>
      <c r="N6154" s="76"/>
    </row>
    <row r="6155" spans="1:14" ht="15">
      <c r="A6155" s="80"/>
      <c r="B6155" s="81"/>
      <c r="C6155" s="69"/>
      <c r="D6155" s="69"/>
      <c r="E6155" s="69"/>
      <c r="F6155" s="69"/>
      <c r="G6155" s="82"/>
      <c r="H6155" s="78"/>
      <c r="I6155" s="28">
        <f ca="1">SUMIF('IMPORTBFT (ID)'!$A$3:$A$5000,$G$4:$G$7322,'IMPORTBFT (ID)'!$B$3:$B$5000)</f>
        <v>0</v>
      </c>
      <c r="J6155" s="72"/>
      <c r="K6155" s="18" t="str">
        <f t="shared" ca="1" si="0"/>
        <v>-</v>
      </c>
      <c r="L6155" s="19" t="e">
        <f>IF(G6155=#REF!,#REF!,"FALSO")</f>
        <v>#REF!</v>
      </c>
      <c r="M6155" s="75"/>
      <c r="N6155" s="76"/>
    </row>
    <row r="6156" spans="1:14" ht="15">
      <c r="A6156" s="80"/>
      <c r="B6156" s="81"/>
      <c r="C6156" s="69"/>
      <c r="D6156" s="69"/>
      <c r="E6156" s="69"/>
      <c r="F6156" s="69"/>
      <c r="G6156" s="82"/>
      <c r="H6156" s="78"/>
      <c r="I6156" s="28">
        <f ca="1">SUMIF('IMPORTBFT (ID)'!$A$3:$A$5000,$G$4:$G$7322,'IMPORTBFT (ID)'!$B$3:$B$5000)</f>
        <v>0</v>
      </c>
      <c r="J6156" s="72"/>
      <c r="K6156" s="18" t="str">
        <f t="shared" ca="1" si="0"/>
        <v>-</v>
      </c>
      <c r="L6156" s="19" t="e">
        <f>IF(G6156=#REF!,#REF!,"FALSO")</f>
        <v>#REF!</v>
      </c>
      <c r="M6156" s="75"/>
      <c r="N6156" s="76"/>
    </row>
    <row r="6157" spans="1:14" ht="15">
      <c r="A6157" s="80"/>
      <c r="B6157" s="81"/>
      <c r="C6157" s="69"/>
      <c r="D6157" s="69"/>
      <c r="E6157" s="69"/>
      <c r="F6157" s="69"/>
      <c r="G6157" s="82"/>
      <c r="H6157" s="78"/>
      <c r="I6157" s="28">
        <f ca="1">SUMIF('IMPORTBFT (ID)'!$A$3:$A$5000,$G$4:$G$7322,'IMPORTBFT (ID)'!$B$3:$B$5000)</f>
        <v>0</v>
      </c>
      <c r="J6157" s="72"/>
      <c r="K6157" s="18" t="str">
        <f t="shared" ca="1" si="0"/>
        <v>-</v>
      </c>
      <c r="L6157" s="19" t="e">
        <f>IF(G6157=#REF!,#REF!,"FALSO")</f>
        <v>#REF!</v>
      </c>
      <c r="M6157" s="75"/>
      <c r="N6157" s="76"/>
    </row>
    <row r="6158" spans="1:14" ht="15">
      <c r="A6158" s="80"/>
      <c r="B6158" s="81"/>
      <c r="C6158" s="69"/>
      <c r="D6158" s="69"/>
      <c r="E6158" s="69"/>
      <c r="F6158" s="69"/>
      <c r="G6158" s="82"/>
      <c r="H6158" s="78"/>
      <c r="I6158" s="28">
        <f ca="1">SUMIF('IMPORTBFT (ID)'!$A$3:$A$5000,$G$4:$G$7322,'IMPORTBFT (ID)'!$B$3:$B$5000)</f>
        <v>0</v>
      </c>
      <c r="J6158" s="72"/>
      <c r="K6158" s="18" t="str">
        <f t="shared" ca="1" si="0"/>
        <v>-</v>
      </c>
      <c r="L6158" s="19" t="e">
        <f>IF(G6158=#REF!,#REF!,"FALSO")</f>
        <v>#REF!</v>
      </c>
      <c r="M6158" s="75"/>
      <c r="N6158" s="76"/>
    </row>
    <row r="6159" spans="1:14" ht="15">
      <c r="A6159" s="80"/>
      <c r="B6159" s="81"/>
      <c r="C6159" s="69"/>
      <c r="D6159" s="69"/>
      <c r="E6159" s="69"/>
      <c r="F6159" s="69"/>
      <c r="G6159" s="82"/>
      <c r="H6159" s="78"/>
      <c r="I6159" s="28">
        <f ca="1">SUMIF('IMPORTBFT (ID)'!$A$3:$A$5000,$G$4:$G$7322,'IMPORTBFT (ID)'!$B$3:$B$5000)</f>
        <v>0</v>
      </c>
      <c r="J6159" s="72"/>
      <c r="K6159" s="18" t="str">
        <f t="shared" ca="1" si="0"/>
        <v>-</v>
      </c>
      <c r="L6159" s="19" t="e">
        <f>IF(G6159=#REF!,#REF!,"FALSO")</f>
        <v>#REF!</v>
      </c>
      <c r="M6159" s="75"/>
      <c r="N6159" s="76"/>
    </row>
    <row r="6160" spans="1:14" ht="15">
      <c r="A6160" s="80"/>
      <c r="B6160" s="81"/>
      <c r="C6160" s="69"/>
      <c r="D6160" s="69"/>
      <c r="E6160" s="69"/>
      <c r="F6160" s="69"/>
      <c r="G6160" s="82"/>
      <c r="H6160" s="78"/>
      <c r="I6160" s="28">
        <f ca="1">SUMIF('IMPORTBFT (ID)'!$A$3:$A$5000,$G$4:$G$7322,'IMPORTBFT (ID)'!$B$3:$B$5000)</f>
        <v>0</v>
      </c>
      <c r="J6160" s="72"/>
      <c r="K6160" s="18" t="str">
        <f t="shared" ca="1" si="0"/>
        <v>-</v>
      </c>
      <c r="L6160" s="19" t="e">
        <f>IF(G6160=#REF!,#REF!,"FALSO")</f>
        <v>#REF!</v>
      </c>
      <c r="M6160" s="75"/>
      <c r="N6160" s="76"/>
    </row>
    <row r="6161" spans="1:14" ht="15">
      <c r="A6161" s="80"/>
      <c r="B6161" s="81"/>
      <c r="C6161" s="69"/>
      <c r="D6161" s="69"/>
      <c r="E6161" s="69"/>
      <c r="F6161" s="69"/>
      <c r="G6161" s="82"/>
      <c r="H6161" s="78"/>
      <c r="I6161" s="28">
        <f ca="1">SUMIF('IMPORTBFT (ID)'!$A$3:$A$5000,$G$4:$G$7322,'IMPORTBFT (ID)'!$B$3:$B$5000)</f>
        <v>0</v>
      </c>
      <c r="J6161" s="72"/>
      <c r="K6161" s="18" t="str">
        <f t="shared" ca="1" si="0"/>
        <v>-</v>
      </c>
      <c r="L6161" s="19" t="e">
        <f>IF(G6161=#REF!,#REF!,"FALSO")</f>
        <v>#REF!</v>
      </c>
      <c r="M6161" s="75"/>
      <c r="N6161" s="76"/>
    </row>
    <row r="6162" spans="1:14" ht="15">
      <c r="A6162" s="80"/>
      <c r="B6162" s="81"/>
      <c r="C6162" s="69"/>
      <c r="D6162" s="69"/>
      <c r="E6162" s="69"/>
      <c r="F6162" s="69"/>
      <c r="G6162" s="82"/>
      <c r="H6162" s="78"/>
      <c r="I6162" s="28">
        <f ca="1">SUMIF('IMPORTBFT (ID)'!$A$3:$A$5000,$G$4:$G$7322,'IMPORTBFT (ID)'!$B$3:$B$5000)</f>
        <v>0</v>
      </c>
      <c r="J6162" s="72"/>
      <c r="K6162" s="18" t="str">
        <f t="shared" ca="1" si="0"/>
        <v>-</v>
      </c>
      <c r="L6162" s="19" t="e">
        <f>IF(G6162=#REF!,#REF!,"FALSO")</f>
        <v>#REF!</v>
      </c>
      <c r="M6162" s="75"/>
      <c r="N6162" s="76"/>
    </row>
    <row r="6163" spans="1:14" ht="15">
      <c r="A6163" s="80"/>
      <c r="B6163" s="81"/>
      <c r="C6163" s="69"/>
      <c r="D6163" s="69"/>
      <c r="E6163" s="69"/>
      <c r="F6163" s="69"/>
      <c r="G6163" s="82"/>
      <c r="H6163" s="78"/>
      <c r="I6163" s="28">
        <f ca="1">SUMIF('IMPORTBFT (ID)'!$A$3:$A$5000,$G$4:$G$7322,'IMPORTBFT (ID)'!$B$3:$B$5000)</f>
        <v>0</v>
      </c>
      <c r="J6163" s="72"/>
      <c r="K6163" s="18" t="str">
        <f t="shared" ca="1" si="0"/>
        <v>-</v>
      </c>
      <c r="L6163" s="19" t="e">
        <f>IF(G6163=#REF!,#REF!,"FALSO")</f>
        <v>#REF!</v>
      </c>
      <c r="M6163" s="75"/>
      <c r="N6163" s="76"/>
    </row>
    <row r="6164" spans="1:14" ht="15">
      <c r="A6164" s="80"/>
      <c r="B6164" s="81"/>
      <c r="C6164" s="69"/>
      <c r="D6164" s="69"/>
      <c r="E6164" s="69"/>
      <c r="F6164" s="69"/>
      <c r="G6164" s="82"/>
      <c r="H6164" s="78"/>
      <c r="I6164" s="28">
        <f ca="1">SUMIF('IMPORTBFT (ID)'!$A$3:$A$5000,$G$4:$G$7322,'IMPORTBFT (ID)'!$B$3:$B$5000)</f>
        <v>0</v>
      </c>
      <c r="J6164" s="72"/>
      <c r="K6164" s="18" t="str">
        <f t="shared" ca="1" si="0"/>
        <v>-</v>
      </c>
      <c r="L6164" s="19" t="e">
        <f>IF(G6164=#REF!,#REF!,"FALSO")</f>
        <v>#REF!</v>
      </c>
      <c r="M6164" s="75"/>
      <c r="N6164" s="76"/>
    </row>
    <row r="6165" spans="1:14" ht="15">
      <c r="A6165" s="80"/>
      <c r="B6165" s="81"/>
      <c r="C6165" s="69"/>
      <c r="D6165" s="69"/>
      <c r="E6165" s="69"/>
      <c r="F6165" s="69"/>
      <c r="G6165" s="82"/>
      <c r="H6165" s="78"/>
      <c r="I6165" s="28">
        <f ca="1">SUMIF('IMPORTBFT (ID)'!$A$3:$A$5000,$G$4:$G$7322,'IMPORTBFT (ID)'!$B$3:$B$5000)</f>
        <v>0</v>
      </c>
      <c r="J6165" s="72"/>
      <c r="K6165" s="18" t="str">
        <f t="shared" ca="1" si="0"/>
        <v>-</v>
      </c>
      <c r="L6165" s="19" t="e">
        <f>IF(G6165=#REF!,#REF!,"FALSO")</f>
        <v>#REF!</v>
      </c>
      <c r="M6165" s="75"/>
      <c r="N6165" s="76"/>
    </row>
    <row r="6166" spans="1:14" ht="15">
      <c r="A6166" s="80"/>
      <c r="B6166" s="81"/>
      <c r="C6166" s="69"/>
      <c r="D6166" s="69"/>
      <c r="E6166" s="69"/>
      <c r="F6166" s="69"/>
      <c r="G6166" s="82"/>
      <c r="H6166" s="78"/>
      <c r="I6166" s="28">
        <f ca="1">SUMIF('IMPORTBFT (ID)'!$A$3:$A$5000,$G$4:$G$7322,'IMPORTBFT (ID)'!$B$3:$B$5000)</f>
        <v>0</v>
      </c>
      <c r="J6166" s="72"/>
      <c r="K6166" s="18" t="str">
        <f t="shared" ca="1" si="0"/>
        <v>-</v>
      </c>
      <c r="L6166" s="19" t="e">
        <f>IF(G6166=#REF!,#REF!,"FALSO")</f>
        <v>#REF!</v>
      </c>
      <c r="M6166" s="75"/>
      <c r="N6166" s="76"/>
    </row>
    <row r="6167" spans="1:14" ht="15">
      <c r="A6167" s="80"/>
      <c r="B6167" s="81"/>
      <c r="C6167" s="69"/>
      <c r="D6167" s="69"/>
      <c r="E6167" s="69"/>
      <c r="F6167" s="69"/>
      <c r="G6167" s="82"/>
      <c r="H6167" s="78"/>
      <c r="I6167" s="28">
        <f ca="1">SUMIF('IMPORTBFT (ID)'!$A$3:$A$5000,$G$4:$G$7322,'IMPORTBFT (ID)'!$B$3:$B$5000)</f>
        <v>0</v>
      </c>
      <c r="J6167" s="72"/>
      <c r="K6167" s="18" t="str">
        <f t="shared" ca="1" si="0"/>
        <v>-</v>
      </c>
      <c r="L6167" s="19" t="e">
        <f>IF(G6167=#REF!,#REF!,"FALSO")</f>
        <v>#REF!</v>
      </c>
      <c r="M6167" s="75"/>
      <c r="N6167" s="76"/>
    </row>
    <row r="6168" spans="1:14" ht="15">
      <c r="A6168" s="80"/>
      <c r="B6168" s="81"/>
      <c r="C6168" s="69"/>
      <c r="D6168" s="69"/>
      <c r="E6168" s="69"/>
      <c r="F6168" s="69"/>
      <c r="G6168" s="82"/>
      <c r="H6168" s="78"/>
      <c r="I6168" s="28">
        <f ca="1">SUMIF('IMPORTBFT (ID)'!$A$3:$A$5000,$G$4:$G$7322,'IMPORTBFT (ID)'!$B$3:$B$5000)</f>
        <v>0</v>
      </c>
      <c r="J6168" s="72"/>
      <c r="K6168" s="18" t="str">
        <f t="shared" ca="1" si="0"/>
        <v>-</v>
      </c>
      <c r="L6168" s="19" t="e">
        <f>IF(G6168=#REF!,#REF!,"FALSO")</f>
        <v>#REF!</v>
      </c>
      <c r="M6168" s="75"/>
      <c r="N6168" s="76"/>
    </row>
    <row r="6169" spans="1:14" ht="15">
      <c r="A6169" s="80"/>
      <c r="B6169" s="81"/>
      <c r="C6169" s="69"/>
      <c r="D6169" s="69"/>
      <c r="E6169" s="69"/>
      <c r="F6169" s="69"/>
      <c r="G6169" s="82"/>
      <c r="H6169" s="78"/>
      <c r="I6169" s="28">
        <f ca="1">SUMIF('IMPORTBFT (ID)'!$A$3:$A$5000,$G$4:$G$7322,'IMPORTBFT (ID)'!$B$3:$B$5000)</f>
        <v>0</v>
      </c>
      <c r="J6169" s="72"/>
      <c r="K6169" s="18" t="str">
        <f t="shared" ca="1" si="0"/>
        <v>-</v>
      </c>
      <c r="L6169" s="19" t="e">
        <f>IF(G6169=#REF!,#REF!,"FALSO")</f>
        <v>#REF!</v>
      </c>
      <c r="M6169" s="75"/>
      <c r="N6169" s="76"/>
    </row>
    <row r="6170" spans="1:14" ht="15">
      <c r="A6170" s="80"/>
      <c r="B6170" s="81"/>
      <c r="C6170" s="69"/>
      <c r="D6170" s="69"/>
      <c r="E6170" s="69"/>
      <c r="F6170" s="69"/>
      <c r="G6170" s="82"/>
      <c r="H6170" s="78"/>
      <c r="I6170" s="28">
        <f ca="1">SUMIF('IMPORTBFT (ID)'!$A$3:$A$5000,$G$4:$G$7322,'IMPORTBFT (ID)'!$B$3:$B$5000)</f>
        <v>0</v>
      </c>
      <c r="J6170" s="72"/>
      <c r="K6170" s="18" t="str">
        <f t="shared" ca="1" si="0"/>
        <v>-</v>
      </c>
      <c r="L6170" s="19" t="e">
        <f>IF(G6170=#REF!,#REF!,"FALSO")</f>
        <v>#REF!</v>
      </c>
      <c r="M6170" s="75"/>
      <c r="N6170" s="76"/>
    </row>
    <row r="6171" spans="1:14" ht="15">
      <c r="A6171" s="80"/>
      <c r="B6171" s="81"/>
      <c r="C6171" s="69"/>
      <c r="D6171" s="69"/>
      <c r="E6171" s="69"/>
      <c r="F6171" s="69"/>
      <c r="G6171" s="82"/>
      <c r="H6171" s="78"/>
      <c r="I6171" s="28">
        <f ca="1">SUMIF('IMPORTBFT (ID)'!$A$3:$A$5000,$G$4:$G$7322,'IMPORTBFT (ID)'!$B$3:$B$5000)</f>
        <v>0</v>
      </c>
      <c r="J6171" s="72"/>
      <c r="K6171" s="18" t="str">
        <f t="shared" ca="1" si="0"/>
        <v>-</v>
      </c>
      <c r="L6171" s="19" t="e">
        <f>IF(G6171=#REF!,#REF!,"FALSO")</f>
        <v>#REF!</v>
      </c>
      <c r="M6171" s="75"/>
      <c r="N6171" s="76"/>
    </row>
    <row r="6172" spans="1:14" ht="15">
      <c r="A6172" s="80"/>
      <c r="B6172" s="81"/>
      <c r="C6172" s="69"/>
      <c r="D6172" s="69"/>
      <c r="E6172" s="69"/>
      <c r="F6172" s="69"/>
      <c r="G6172" s="82"/>
      <c r="H6172" s="78"/>
      <c r="I6172" s="28">
        <f ca="1">SUMIF('IMPORTBFT (ID)'!$A$3:$A$5000,$G$4:$G$7322,'IMPORTBFT (ID)'!$B$3:$B$5000)</f>
        <v>0</v>
      </c>
      <c r="J6172" s="72"/>
      <c r="K6172" s="18" t="str">
        <f t="shared" ca="1" si="0"/>
        <v>-</v>
      </c>
      <c r="L6172" s="19" t="e">
        <f>IF(G6172=#REF!,#REF!,"FALSO")</f>
        <v>#REF!</v>
      </c>
      <c r="M6172" s="75"/>
      <c r="N6172" s="76"/>
    </row>
    <row r="6173" spans="1:14" ht="15">
      <c r="A6173" s="80"/>
      <c r="B6173" s="81"/>
      <c r="C6173" s="69"/>
      <c r="D6173" s="69"/>
      <c r="E6173" s="69"/>
      <c r="F6173" s="69"/>
      <c r="G6173" s="82"/>
      <c r="H6173" s="78"/>
      <c r="I6173" s="28">
        <f ca="1">SUMIF('IMPORTBFT (ID)'!$A$3:$A$5000,$G$4:$G$7322,'IMPORTBFT (ID)'!$B$3:$B$5000)</f>
        <v>0</v>
      </c>
      <c r="J6173" s="72"/>
      <c r="K6173" s="18" t="str">
        <f t="shared" ca="1" si="0"/>
        <v>-</v>
      </c>
      <c r="L6173" s="19" t="e">
        <f>IF(G6173=#REF!,#REF!,"FALSO")</f>
        <v>#REF!</v>
      </c>
      <c r="M6173" s="75"/>
      <c r="N6173" s="76"/>
    </row>
    <row r="6174" spans="1:14" ht="15">
      <c r="A6174" s="80"/>
      <c r="B6174" s="81"/>
      <c r="C6174" s="69"/>
      <c r="D6174" s="69"/>
      <c r="E6174" s="69"/>
      <c r="F6174" s="69"/>
      <c r="G6174" s="82"/>
      <c r="H6174" s="78"/>
      <c r="I6174" s="28">
        <f ca="1">SUMIF('IMPORTBFT (ID)'!$A$3:$A$5000,$G$4:$G$7322,'IMPORTBFT (ID)'!$B$3:$B$5000)</f>
        <v>0</v>
      </c>
      <c r="J6174" s="72"/>
      <c r="K6174" s="18" t="str">
        <f t="shared" ca="1" si="0"/>
        <v>-</v>
      </c>
      <c r="L6174" s="19" t="e">
        <f>IF(G6174=#REF!,#REF!,"FALSO")</f>
        <v>#REF!</v>
      </c>
      <c r="M6174" s="75"/>
      <c r="N6174" s="76"/>
    </row>
    <row r="6175" spans="1:14" ht="15">
      <c r="A6175" s="80"/>
      <c r="B6175" s="81"/>
      <c r="C6175" s="69"/>
      <c r="D6175" s="69"/>
      <c r="E6175" s="69"/>
      <c r="F6175" s="69"/>
      <c r="G6175" s="82"/>
      <c r="H6175" s="78"/>
      <c r="I6175" s="28">
        <f ca="1">SUMIF('IMPORTBFT (ID)'!$A$3:$A$5000,$G$4:$G$7322,'IMPORTBFT (ID)'!$B$3:$B$5000)</f>
        <v>0</v>
      </c>
      <c r="J6175" s="72"/>
      <c r="K6175" s="18" t="str">
        <f t="shared" ca="1" si="0"/>
        <v>-</v>
      </c>
      <c r="L6175" s="19" t="e">
        <f>IF(G6175=#REF!,#REF!,"FALSO")</f>
        <v>#REF!</v>
      </c>
      <c r="M6175" s="75"/>
      <c r="N6175" s="76"/>
    </row>
    <row r="6176" spans="1:14" ht="15">
      <c r="A6176" s="80"/>
      <c r="B6176" s="81"/>
      <c r="C6176" s="69"/>
      <c r="D6176" s="69"/>
      <c r="E6176" s="69"/>
      <c r="F6176" s="69"/>
      <c r="G6176" s="82"/>
      <c r="H6176" s="78"/>
      <c r="I6176" s="28">
        <f ca="1">SUMIF('IMPORTBFT (ID)'!$A$3:$A$5000,$G$4:$G$7322,'IMPORTBFT (ID)'!$B$3:$B$5000)</f>
        <v>0</v>
      </c>
      <c r="J6176" s="72"/>
      <c r="K6176" s="18" t="str">
        <f t="shared" ca="1" si="0"/>
        <v>-</v>
      </c>
      <c r="L6176" s="19" t="e">
        <f>IF(G6176=#REF!,#REF!,"FALSO")</f>
        <v>#REF!</v>
      </c>
      <c r="M6176" s="75"/>
      <c r="N6176" s="76"/>
    </row>
    <row r="6177" spans="1:14" ht="15">
      <c r="A6177" s="80"/>
      <c r="B6177" s="81"/>
      <c r="C6177" s="69"/>
      <c r="D6177" s="69"/>
      <c r="E6177" s="69"/>
      <c r="F6177" s="69"/>
      <c r="G6177" s="82"/>
      <c r="H6177" s="78"/>
      <c r="I6177" s="28">
        <f ca="1">SUMIF('IMPORTBFT (ID)'!$A$3:$A$5000,$G$4:$G$7322,'IMPORTBFT (ID)'!$B$3:$B$5000)</f>
        <v>0</v>
      </c>
      <c r="J6177" s="72"/>
      <c r="K6177" s="18" t="str">
        <f t="shared" ca="1" si="0"/>
        <v>-</v>
      </c>
      <c r="L6177" s="19" t="e">
        <f>IF(G6177=#REF!,#REF!,"FALSO")</f>
        <v>#REF!</v>
      </c>
      <c r="M6177" s="75"/>
      <c r="N6177" s="76"/>
    </row>
    <row r="6178" spans="1:14" ht="15">
      <c r="A6178" s="80"/>
      <c r="B6178" s="81"/>
      <c r="C6178" s="69"/>
      <c r="D6178" s="69"/>
      <c r="E6178" s="69"/>
      <c r="F6178" s="69"/>
      <c r="G6178" s="82"/>
      <c r="H6178" s="78"/>
      <c r="I6178" s="28">
        <f ca="1">SUMIF('IMPORTBFT (ID)'!$A$3:$A$5000,$G$4:$G$7322,'IMPORTBFT (ID)'!$B$3:$B$5000)</f>
        <v>0</v>
      </c>
      <c r="J6178" s="72"/>
      <c r="K6178" s="18" t="str">
        <f t="shared" ca="1" si="0"/>
        <v>-</v>
      </c>
      <c r="L6178" s="19" t="e">
        <f>IF(G6178=#REF!,#REF!,"FALSO")</f>
        <v>#REF!</v>
      </c>
      <c r="M6178" s="75"/>
      <c r="N6178" s="76"/>
    </row>
    <row r="6179" spans="1:14" ht="15">
      <c r="A6179" s="80"/>
      <c r="B6179" s="81"/>
      <c r="C6179" s="69"/>
      <c r="D6179" s="69"/>
      <c r="E6179" s="69"/>
      <c r="F6179" s="69"/>
      <c r="G6179" s="82"/>
      <c r="H6179" s="78"/>
      <c r="I6179" s="28">
        <f ca="1">SUMIF('IMPORTBFT (ID)'!$A$3:$A$5000,$G$4:$G$7322,'IMPORTBFT (ID)'!$B$3:$B$5000)</f>
        <v>0</v>
      </c>
      <c r="J6179" s="72"/>
      <c r="K6179" s="18" t="str">
        <f t="shared" ca="1" si="0"/>
        <v>-</v>
      </c>
      <c r="L6179" s="19" t="e">
        <f>IF(G6179=#REF!,#REF!,"FALSO")</f>
        <v>#REF!</v>
      </c>
      <c r="M6179" s="75"/>
      <c r="N6179" s="76"/>
    </row>
    <row r="6180" spans="1:14" ht="15">
      <c r="A6180" s="80"/>
      <c r="B6180" s="81"/>
      <c r="C6180" s="69"/>
      <c r="D6180" s="69"/>
      <c r="E6180" s="69"/>
      <c r="F6180" s="69"/>
      <c r="G6180" s="82"/>
      <c r="H6180" s="78"/>
      <c r="I6180" s="28">
        <f ca="1">SUMIF('IMPORTBFT (ID)'!$A$3:$A$5000,$G$4:$G$7322,'IMPORTBFT (ID)'!$B$3:$B$5000)</f>
        <v>0</v>
      </c>
      <c r="J6180" s="72"/>
      <c r="K6180" s="18" t="str">
        <f t="shared" ca="1" si="0"/>
        <v>-</v>
      </c>
      <c r="L6180" s="19" t="e">
        <f>IF(G6180=#REF!,#REF!,"FALSO")</f>
        <v>#REF!</v>
      </c>
      <c r="M6180" s="75"/>
      <c r="N6180" s="76"/>
    </row>
    <row r="6181" spans="1:14" ht="15">
      <c r="A6181" s="80"/>
      <c r="B6181" s="81"/>
      <c r="C6181" s="69"/>
      <c r="D6181" s="69"/>
      <c r="E6181" s="69"/>
      <c r="F6181" s="69"/>
      <c r="G6181" s="82"/>
      <c r="H6181" s="78"/>
      <c r="I6181" s="28">
        <f ca="1">SUMIF('IMPORTBFT (ID)'!$A$3:$A$5000,$G$4:$G$7322,'IMPORTBFT (ID)'!$B$3:$B$5000)</f>
        <v>0</v>
      </c>
      <c r="J6181" s="72"/>
      <c r="K6181" s="18" t="str">
        <f t="shared" ca="1" si="0"/>
        <v>-</v>
      </c>
      <c r="L6181" s="19" t="e">
        <f>IF(G6181=#REF!,#REF!,"FALSO")</f>
        <v>#REF!</v>
      </c>
      <c r="M6181" s="75"/>
      <c r="N6181" s="76"/>
    </row>
    <row r="6182" spans="1:14" ht="15">
      <c r="A6182" s="80"/>
      <c r="B6182" s="81"/>
      <c r="C6182" s="69"/>
      <c r="D6182" s="69"/>
      <c r="E6182" s="69"/>
      <c r="F6182" s="69"/>
      <c r="G6182" s="82"/>
      <c r="H6182" s="78"/>
      <c r="I6182" s="28">
        <f ca="1">SUMIF('IMPORTBFT (ID)'!$A$3:$A$5000,$G$4:$G$7322,'IMPORTBFT (ID)'!$B$3:$B$5000)</f>
        <v>0</v>
      </c>
      <c r="J6182" s="72"/>
      <c r="K6182" s="18" t="str">
        <f t="shared" ca="1" si="0"/>
        <v>-</v>
      </c>
      <c r="L6182" s="19" t="e">
        <f>IF(G6182=#REF!,#REF!,"FALSO")</f>
        <v>#REF!</v>
      </c>
      <c r="M6182" s="75"/>
      <c r="N6182" s="76"/>
    </row>
    <row r="6183" spans="1:14" ht="15">
      <c r="A6183" s="80"/>
      <c r="B6183" s="81"/>
      <c r="C6183" s="69"/>
      <c r="D6183" s="69"/>
      <c r="E6183" s="69"/>
      <c r="F6183" s="69"/>
      <c r="G6183" s="82"/>
      <c r="H6183" s="78"/>
      <c r="I6183" s="28">
        <f ca="1">SUMIF('IMPORTBFT (ID)'!$A$3:$A$5000,$G$4:$G$7322,'IMPORTBFT (ID)'!$B$3:$B$5000)</f>
        <v>0</v>
      </c>
      <c r="J6183" s="72"/>
      <c r="K6183" s="18" t="str">
        <f t="shared" ca="1" si="0"/>
        <v>-</v>
      </c>
      <c r="L6183" s="19" t="e">
        <f>IF(G6183=#REF!,#REF!,"FALSO")</f>
        <v>#REF!</v>
      </c>
      <c r="M6183" s="75"/>
      <c r="N6183" s="76"/>
    </row>
    <row r="6184" spans="1:14" ht="15">
      <c r="A6184" s="80"/>
      <c r="B6184" s="81"/>
      <c r="C6184" s="69"/>
      <c r="D6184" s="69"/>
      <c r="E6184" s="69"/>
      <c r="F6184" s="69"/>
      <c r="G6184" s="82"/>
      <c r="H6184" s="78"/>
      <c r="I6184" s="28">
        <f ca="1">SUMIF('IMPORTBFT (ID)'!$A$3:$A$5000,$G$4:$G$7322,'IMPORTBFT (ID)'!$B$3:$B$5000)</f>
        <v>0</v>
      </c>
      <c r="J6184" s="72"/>
      <c r="K6184" s="18" t="str">
        <f t="shared" ca="1" si="0"/>
        <v>-</v>
      </c>
      <c r="L6184" s="19" t="e">
        <f>IF(G6184=#REF!,#REF!,"FALSO")</f>
        <v>#REF!</v>
      </c>
      <c r="M6184" s="75"/>
      <c r="N6184" s="76"/>
    </row>
    <row r="6185" spans="1:14" ht="15">
      <c r="A6185" s="80"/>
      <c r="B6185" s="81"/>
      <c r="C6185" s="69"/>
      <c r="D6185" s="69"/>
      <c r="E6185" s="69"/>
      <c r="F6185" s="69"/>
      <c r="G6185" s="82"/>
      <c r="H6185" s="78"/>
      <c r="I6185" s="28">
        <f ca="1">SUMIF('IMPORTBFT (ID)'!$A$3:$A$5000,$G$4:$G$7322,'IMPORTBFT (ID)'!$B$3:$B$5000)</f>
        <v>0</v>
      </c>
      <c r="J6185" s="72"/>
      <c r="K6185" s="18" t="str">
        <f t="shared" ca="1" si="0"/>
        <v>-</v>
      </c>
      <c r="L6185" s="19" t="e">
        <f>IF(G6185=#REF!,#REF!,"FALSO")</f>
        <v>#REF!</v>
      </c>
      <c r="M6185" s="75"/>
      <c r="N6185" s="76"/>
    </row>
    <row r="6186" spans="1:14" ht="15">
      <c r="A6186" s="80"/>
      <c r="B6186" s="81"/>
      <c r="C6186" s="69"/>
      <c r="D6186" s="69"/>
      <c r="E6186" s="69"/>
      <c r="F6186" s="69"/>
      <c r="G6186" s="82"/>
      <c r="H6186" s="78"/>
      <c r="I6186" s="28">
        <f ca="1">SUMIF('IMPORTBFT (ID)'!$A$3:$A$5000,$G$4:$G$7322,'IMPORTBFT (ID)'!$B$3:$B$5000)</f>
        <v>0</v>
      </c>
      <c r="J6186" s="72"/>
      <c r="K6186" s="18" t="str">
        <f t="shared" ca="1" si="0"/>
        <v>-</v>
      </c>
      <c r="L6186" s="19" t="e">
        <f>IF(G6186=#REF!,#REF!,"FALSO")</f>
        <v>#REF!</v>
      </c>
      <c r="M6186" s="75"/>
      <c r="N6186" s="76"/>
    </row>
    <row r="6187" spans="1:14" ht="15">
      <c r="A6187" s="80"/>
      <c r="B6187" s="81"/>
      <c r="C6187" s="69"/>
      <c r="D6187" s="69"/>
      <c r="E6187" s="69"/>
      <c r="F6187" s="69"/>
      <c r="G6187" s="82"/>
      <c r="H6187" s="78"/>
      <c r="I6187" s="28">
        <f ca="1">SUMIF('IMPORTBFT (ID)'!$A$3:$A$5000,$G$4:$G$7322,'IMPORTBFT (ID)'!$B$3:$B$5000)</f>
        <v>0</v>
      </c>
      <c r="J6187" s="72"/>
      <c r="K6187" s="18" t="str">
        <f t="shared" ca="1" si="0"/>
        <v>-</v>
      </c>
      <c r="L6187" s="19" t="e">
        <f>IF(G6187=#REF!,#REF!,"FALSO")</f>
        <v>#REF!</v>
      </c>
      <c r="M6187" s="75"/>
      <c r="N6187" s="76"/>
    </row>
    <row r="6188" spans="1:14" ht="15">
      <c r="A6188" s="80"/>
      <c r="B6188" s="81"/>
      <c r="C6188" s="69"/>
      <c r="D6188" s="69"/>
      <c r="E6188" s="69"/>
      <c r="F6188" s="69"/>
      <c r="G6188" s="82"/>
      <c r="H6188" s="78"/>
      <c r="I6188" s="28">
        <f ca="1">SUMIF('IMPORTBFT (ID)'!$A$3:$A$5000,$G$4:$G$7322,'IMPORTBFT (ID)'!$B$3:$B$5000)</f>
        <v>0</v>
      </c>
      <c r="J6188" s="72"/>
      <c r="K6188" s="18" t="str">
        <f t="shared" ca="1" si="0"/>
        <v>-</v>
      </c>
      <c r="L6188" s="19" t="e">
        <f>IF(G6188=#REF!,#REF!,"FALSO")</f>
        <v>#REF!</v>
      </c>
      <c r="M6188" s="75"/>
      <c r="N6188" s="76"/>
    </row>
    <row r="6189" spans="1:14" ht="15">
      <c r="A6189" s="80"/>
      <c r="B6189" s="81"/>
      <c r="C6189" s="69"/>
      <c r="D6189" s="69"/>
      <c r="E6189" s="69"/>
      <c r="F6189" s="69"/>
      <c r="G6189" s="82"/>
      <c r="H6189" s="78"/>
      <c r="I6189" s="28">
        <f ca="1">SUMIF('IMPORTBFT (ID)'!$A$3:$A$5000,$G$4:$G$7322,'IMPORTBFT (ID)'!$B$3:$B$5000)</f>
        <v>0</v>
      </c>
      <c r="J6189" s="72"/>
      <c r="K6189" s="18" t="str">
        <f t="shared" ca="1" si="0"/>
        <v>-</v>
      </c>
      <c r="L6189" s="19" t="e">
        <f>IF(G6189=#REF!,#REF!,"FALSO")</f>
        <v>#REF!</v>
      </c>
      <c r="M6189" s="75"/>
      <c r="N6189" s="76"/>
    </row>
    <row r="6190" spans="1:14" ht="15">
      <c r="A6190" s="80"/>
      <c r="B6190" s="81"/>
      <c r="C6190" s="69"/>
      <c r="D6190" s="69"/>
      <c r="E6190" s="69"/>
      <c r="F6190" s="69"/>
      <c r="G6190" s="82"/>
      <c r="H6190" s="78"/>
      <c r="I6190" s="28">
        <f ca="1">SUMIF('IMPORTBFT (ID)'!$A$3:$A$5000,$G$4:$G$7322,'IMPORTBFT (ID)'!$B$3:$B$5000)</f>
        <v>0</v>
      </c>
      <c r="J6190" s="72"/>
      <c r="K6190" s="18" t="str">
        <f t="shared" ca="1" si="0"/>
        <v>-</v>
      </c>
      <c r="L6190" s="19" t="e">
        <f>IF(G6190=#REF!,#REF!,"FALSO")</f>
        <v>#REF!</v>
      </c>
      <c r="M6190" s="75"/>
      <c r="N6190" s="76"/>
    </row>
    <row r="6191" spans="1:14" ht="15">
      <c r="A6191" s="80"/>
      <c r="B6191" s="81"/>
      <c r="C6191" s="69"/>
      <c r="D6191" s="69"/>
      <c r="E6191" s="69"/>
      <c r="F6191" s="69"/>
      <c r="G6191" s="82"/>
      <c r="H6191" s="78"/>
      <c r="I6191" s="28">
        <f ca="1">SUMIF('IMPORTBFT (ID)'!$A$3:$A$5000,$G$4:$G$7322,'IMPORTBFT (ID)'!$B$3:$B$5000)</f>
        <v>0</v>
      </c>
      <c r="J6191" s="72"/>
      <c r="K6191" s="18" t="str">
        <f t="shared" ca="1" si="0"/>
        <v>-</v>
      </c>
      <c r="L6191" s="19" t="e">
        <f>IF(G6191=#REF!,#REF!,"FALSO")</f>
        <v>#REF!</v>
      </c>
      <c r="M6191" s="75"/>
      <c r="N6191" s="76"/>
    </row>
    <row r="6192" spans="1:14" ht="15">
      <c r="A6192" s="80"/>
      <c r="B6192" s="81"/>
      <c r="C6192" s="69"/>
      <c r="D6192" s="69"/>
      <c r="E6192" s="69"/>
      <c r="F6192" s="69"/>
      <c r="G6192" s="82"/>
      <c r="H6192" s="78"/>
      <c r="I6192" s="28">
        <f ca="1">SUMIF('IMPORTBFT (ID)'!$A$3:$A$5000,$G$4:$G$7322,'IMPORTBFT (ID)'!$B$3:$B$5000)</f>
        <v>0</v>
      </c>
      <c r="J6192" s="72"/>
      <c r="K6192" s="18" t="str">
        <f t="shared" ca="1" si="0"/>
        <v>-</v>
      </c>
      <c r="L6192" s="19" t="e">
        <f>IF(G6192=#REF!,#REF!,"FALSO")</f>
        <v>#REF!</v>
      </c>
      <c r="M6192" s="75"/>
      <c r="N6192" s="76"/>
    </row>
    <row r="6193" spans="1:14" ht="15">
      <c r="A6193" s="80"/>
      <c r="B6193" s="81"/>
      <c r="C6193" s="69"/>
      <c r="D6193" s="69"/>
      <c r="E6193" s="69"/>
      <c r="F6193" s="69"/>
      <c r="G6193" s="82"/>
      <c r="H6193" s="78"/>
      <c r="I6193" s="28">
        <f ca="1">SUMIF('IMPORTBFT (ID)'!$A$3:$A$5000,$G$4:$G$7322,'IMPORTBFT (ID)'!$B$3:$B$5000)</f>
        <v>0</v>
      </c>
      <c r="J6193" s="72"/>
      <c r="K6193" s="18" t="str">
        <f t="shared" ca="1" si="0"/>
        <v>-</v>
      </c>
      <c r="L6193" s="19" t="e">
        <f>IF(G6193=#REF!,#REF!,"FALSO")</f>
        <v>#REF!</v>
      </c>
      <c r="M6193" s="75"/>
      <c r="N6193" s="76"/>
    </row>
    <row r="6194" spans="1:14" ht="15">
      <c r="A6194" s="80"/>
      <c r="B6194" s="81"/>
      <c r="C6194" s="69"/>
      <c r="D6194" s="69"/>
      <c r="E6194" s="69"/>
      <c r="F6194" s="69"/>
      <c r="G6194" s="82"/>
      <c r="H6194" s="78"/>
      <c r="I6194" s="28">
        <f ca="1">SUMIF('IMPORTBFT (ID)'!$A$3:$A$5000,$G$4:$G$7322,'IMPORTBFT (ID)'!$B$3:$B$5000)</f>
        <v>0</v>
      </c>
      <c r="J6194" s="72"/>
      <c r="K6194" s="18" t="str">
        <f t="shared" ca="1" si="0"/>
        <v>-</v>
      </c>
      <c r="L6194" s="19" t="e">
        <f>IF(G6194=#REF!,#REF!,"FALSO")</f>
        <v>#REF!</v>
      </c>
      <c r="M6194" s="75"/>
      <c r="N6194" s="76"/>
    </row>
    <row r="6195" spans="1:14" ht="15">
      <c r="A6195" s="80"/>
      <c r="B6195" s="81"/>
      <c r="C6195" s="69"/>
      <c r="D6195" s="69"/>
      <c r="E6195" s="69"/>
      <c r="F6195" s="69"/>
      <c r="G6195" s="82"/>
      <c r="H6195" s="78"/>
      <c r="I6195" s="28">
        <f ca="1">SUMIF('IMPORTBFT (ID)'!$A$3:$A$5000,$G$4:$G$7322,'IMPORTBFT (ID)'!$B$3:$B$5000)</f>
        <v>0</v>
      </c>
      <c r="J6195" s="72"/>
      <c r="K6195" s="18" t="str">
        <f t="shared" ca="1" si="0"/>
        <v>-</v>
      </c>
      <c r="L6195" s="19" t="e">
        <f>IF(G6195=#REF!,#REF!,"FALSO")</f>
        <v>#REF!</v>
      </c>
      <c r="M6195" s="75"/>
      <c r="N6195" s="76"/>
    </row>
    <row r="6196" spans="1:14" ht="15">
      <c r="A6196" s="80"/>
      <c r="B6196" s="81"/>
      <c r="C6196" s="69"/>
      <c r="D6196" s="69"/>
      <c r="E6196" s="69"/>
      <c r="F6196" s="69"/>
      <c r="G6196" s="82"/>
      <c r="H6196" s="78"/>
      <c r="I6196" s="28">
        <f ca="1">SUMIF('IMPORTBFT (ID)'!$A$3:$A$5000,$G$4:$G$7322,'IMPORTBFT (ID)'!$B$3:$B$5000)</f>
        <v>0</v>
      </c>
      <c r="J6196" s="72"/>
      <c r="K6196" s="18" t="str">
        <f t="shared" ca="1" si="0"/>
        <v>-</v>
      </c>
      <c r="L6196" s="19" t="e">
        <f>IF(G6196=#REF!,#REF!,"FALSO")</f>
        <v>#REF!</v>
      </c>
      <c r="M6196" s="75"/>
      <c r="N6196" s="76"/>
    </row>
    <row r="6197" spans="1:14" ht="15">
      <c r="A6197" s="80"/>
      <c r="B6197" s="81"/>
      <c r="C6197" s="69"/>
      <c r="D6197" s="69"/>
      <c r="E6197" s="69"/>
      <c r="F6197" s="69"/>
      <c r="G6197" s="82"/>
      <c r="H6197" s="78"/>
      <c r="I6197" s="28">
        <f ca="1">SUMIF('IMPORTBFT (ID)'!$A$3:$A$5000,$G$4:$G$7322,'IMPORTBFT (ID)'!$B$3:$B$5000)</f>
        <v>0</v>
      </c>
      <c r="J6197" s="72"/>
      <c r="K6197" s="18" t="str">
        <f t="shared" ca="1" si="0"/>
        <v>-</v>
      </c>
      <c r="L6197" s="19" t="e">
        <f>IF(G6197=#REF!,#REF!,"FALSO")</f>
        <v>#REF!</v>
      </c>
      <c r="M6197" s="75"/>
      <c r="N6197" s="76"/>
    </row>
    <row r="6198" spans="1:14" ht="15">
      <c r="A6198" s="80"/>
      <c r="B6198" s="81"/>
      <c r="C6198" s="69"/>
      <c r="D6198" s="69"/>
      <c r="E6198" s="69"/>
      <c r="F6198" s="69"/>
      <c r="G6198" s="82"/>
      <c r="H6198" s="78"/>
      <c r="I6198" s="28">
        <f ca="1">SUMIF('IMPORTBFT (ID)'!$A$3:$A$5000,$G$4:$G$7322,'IMPORTBFT (ID)'!$B$3:$B$5000)</f>
        <v>0</v>
      </c>
      <c r="J6198" s="72"/>
      <c r="K6198" s="18" t="str">
        <f t="shared" ca="1" si="0"/>
        <v>-</v>
      </c>
      <c r="L6198" s="19" t="e">
        <f>IF(G6198=#REF!,#REF!,"FALSO")</f>
        <v>#REF!</v>
      </c>
      <c r="M6198" s="75"/>
      <c r="N6198" s="76"/>
    </row>
    <row r="6199" spans="1:14" ht="15">
      <c r="A6199" s="80"/>
      <c r="B6199" s="81"/>
      <c r="C6199" s="69"/>
      <c r="D6199" s="69"/>
      <c r="E6199" s="69"/>
      <c r="F6199" s="69"/>
      <c r="G6199" s="82"/>
      <c r="H6199" s="78"/>
      <c r="I6199" s="28">
        <f ca="1">SUMIF('IMPORTBFT (ID)'!$A$3:$A$5000,$G$4:$G$7322,'IMPORTBFT (ID)'!$B$3:$B$5000)</f>
        <v>0</v>
      </c>
      <c r="J6199" s="72"/>
      <c r="K6199" s="18" t="str">
        <f t="shared" ca="1" si="0"/>
        <v>-</v>
      </c>
      <c r="L6199" s="19" t="e">
        <f>IF(G6199=#REF!,#REF!,"FALSO")</f>
        <v>#REF!</v>
      </c>
      <c r="M6199" s="75"/>
      <c r="N6199" s="76"/>
    </row>
    <row r="6200" spans="1:14" ht="15">
      <c r="A6200" s="80"/>
      <c r="B6200" s="81"/>
      <c r="C6200" s="69"/>
      <c r="D6200" s="69"/>
      <c r="E6200" s="69"/>
      <c r="F6200" s="69"/>
      <c r="G6200" s="82"/>
      <c r="H6200" s="78"/>
      <c r="I6200" s="28">
        <f ca="1">SUMIF('IMPORTBFT (ID)'!$A$3:$A$5000,$G$4:$G$7322,'IMPORTBFT (ID)'!$B$3:$B$5000)</f>
        <v>0</v>
      </c>
      <c r="J6200" s="72"/>
      <c r="K6200" s="18" t="str">
        <f t="shared" ca="1" si="0"/>
        <v>-</v>
      </c>
      <c r="L6200" s="19" t="e">
        <f>IF(G6200=#REF!,#REF!,"FALSO")</f>
        <v>#REF!</v>
      </c>
      <c r="M6200" s="75"/>
      <c r="N6200" s="76"/>
    </row>
    <row r="6201" spans="1:14" ht="15">
      <c r="A6201" s="80"/>
      <c r="B6201" s="81"/>
      <c r="C6201" s="69"/>
      <c r="D6201" s="69"/>
      <c r="E6201" s="69"/>
      <c r="F6201" s="69"/>
      <c r="G6201" s="82"/>
      <c r="H6201" s="78"/>
      <c r="I6201" s="28">
        <f ca="1">SUMIF('IMPORTBFT (ID)'!$A$3:$A$5000,$G$4:$G$7322,'IMPORTBFT (ID)'!$B$3:$B$5000)</f>
        <v>0</v>
      </c>
      <c r="J6201" s="72"/>
      <c r="K6201" s="18" t="str">
        <f t="shared" ca="1" si="0"/>
        <v>-</v>
      </c>
      <c r="L6201" s="19" t="e">
        <f>IF(G6201=#REF!,#REF!,"FALSO")</f>
        <v>#REF!</v>
      </c>
      <c r="M6201" s="75"/>
      <c r="N6201" s="76"/>
    </row>
    <row r="6202" spans="1:14" ht="15">
      <c r="A6202" s="80"/>
      <c r="B6202" s="81"/>
      <c r="C6202" s="69"/>
      <c r="D6202" s="69"/>
      <c r="E6202" s="69"/>
      <c r="F6202" s="69"/>
      <c r="G6202" s="82"/>
      <c r="H6202" s="78"/>
      <c r="I6202" s="28">
        <f ca="1">SUMIF('IMPORTBFT (ID)'!$A$3:$A$5000,$G$4:$G$7322,'IMPORTBFT (ID)'!$B$3:$B$5000)</f>
        <v>0</v>
      </c>
      <c r="J6202" s="72"/>
      <c r="K6202" s="18" t="str">
        <f t="shared" ca="1" si="0"/>
        <v>-</v>
      </c>
      <c r="L6202" s="19" t="e">
        <f>IF(G6202=#REF!,#REF!,"FALSO")</f>
        <v>#REF!</v>
      </c>
      <c r="M6202" s="75"/>
      <c r="N6202" s="76"/>
    </row>
    <row r="6203" spans="1:14" ht="15">
      <c r="A6203" s="80"/>
      <c r="B6203" s="81"/>
      <c r="C6203" s="69"/>
      <c r="D6203" s="69"/>
      <c r="E6203" s="69"/>
      <c r="F6203" s="69"/>
      <c r="G6203" s="82"/>
      <c r="H6203" s="78"/>
      <c r="I6203" s="28">
        <f ca="1">SUMIF('IMPORTBFT (ID)'!$A$3:$A$5000,$G$4:$G$7322,'IMPORTBFT (ID)'!$B$3:$B$5000)</f>
        <v>0</v>
      </c>
      <c r="J6203" s="72"/>
      <c r="K6203" s="18" t="str">
        <f t="shared" ca="1" si="0"/>
        <v>-</v>
      </c>
      <c r="L6203" s="19" t="e">
        <f>IF(G6203=#REF!,#REF!,"FALSO")</f>
        <v>#REF!</v>
      </c>
      <c r="M6203" s="75"/>
      <c r="N6203" s="76"/>
    </row>
    <row r="6204" spans="1:14" ht="15">
      <c r="A6204" s="80"/>
      <c r="B6204" s="81"/>
      <c r="C6204" s="69"/>
      <c r="D6204" s="69"/>
      <c r="E6204" s="69"/>
      <c r="F6204" s="69"/>
      <c r="G6204" s="82"/>
      <c r="H6204" s="78"/>
      <c r="I6204" s="28">
        <f ca="1">SUMIF('IMPORTBFT (ID)'!$A$3:$A$5000,$G$4:$G$7322,'IMPORTBFT (ID)'!$B$3:$B$5000)</f>
        <v>0</v>
      </c>
      <c r="J6204" s="72"/>
      <c r="K6204" s="18" t="str">
        <f t="shared" ca="1" si="0"/>
        <v>-</v>
      </c>
      <c r="L6204" s="19" t="e">
        <f>IF(G6204=#REF!,#REF!,"FALSO")</f>
        <v>#REF!</v>
      </c>
      <c r="M6204" s="75"/>
      <c r="N6204" s="76"/>
    </row>
    <row r="6205" spans="1:14" ht="15">
      <c r="A6205" s="80"/>
      <c r="B6205" s="81"/>
      <c r="C6205" s="69"/>
      <c r="D6205" s="69"/>
      <c r="E6205" s="69"/>
      <c r="F6205" s="69"/>
      <c r="G6205" s="82"/>
      <c r="H6205" s="78"/>
      <c r="I6205" s="28">
        <f ca="1">SUMIF('IMPORTBFT (ID)'!$A$3:$A$5000,$G$4:$G$7322,'IMPORTBFT (ID)'!$B$3:$B$5000)</f>
        <v>0</v>
      </c>
      <c r="J6205" s="72"/>
      <c r="K6205" s="18" t="str">
        <f t="shared" ca="1" si="0"/>
        <v>-</v>
      </c>
      <c r="L6205" s="19" t="e">
        <f>IF(G6205=#REF!,#REF!,"FALSO")</f>
        <v>#REF!</v>
      </c>
      <c r="M6205" s="75"/>
      <c r="N6205" s="76"/>
    </row>
    <row r="6206" spans="1:14" ht="15">
      <c r="A6206" s="80"/>
      <c r="B6206" s="81"/>
      <c r="C6206" s="69"/>
      <c r="D6206" s="69"/>
      <c r="E6206" s="69"/>
      <c r="F6206" s="69"/>
      <c r="G6206" s="82"/>
      <c r="H6206" s="78"/>
      <c r="I6206" s="28">
        <f ca="1">SUMIF('IMPORTBFT (ID)'!$A$3:$A$5000,$G$4:$G$7322,'IMPORTBFT (ID)'!$B$3:$B$5000)</f>
        <v>0</v>
      </c>
      <c r="J6206" s="72"/>
      <c r="K6206" s="18" t="str">
        <f t="shared" ca="1" si="0"/>
        <v>-</v>
      </c>
      <c r="L6206" s="19" t="e">
        <f>IF(G6206=#REF!,#REF!,"FALSO")</f>
        <v>#REF!</v>
      </c>
      <c r="M6206" s="75"/>
      <c r="N6206" s="76"/>
    </row>
    <row r="6207" spans="1:14" ht="15">
      <c r="A6207" s="80"/>
      <c r="B6207" s="81"/>
      <c r="C6207" s="69"/>
      <c r="D6207" s="69"/>
      <c r="E6207" s="69"/>
      <c r="F6207" s="69"/>
      <c r="G6207" s="82"/>
      <c r="H6207" s="78"/>
      <c r="I6207" s="28">
        <f ca="1">SUMIF('IMPORTBFT (ID)'!$A$3:$A$5000,$G$4:$G$7322,'IMPORTBFT (ID)'!$B$3:$B$5000)</f>
        <v>0</v>
      </c>
      <c r="J6207" s="72"/>
      <c r="K6207" s="18" t="str">
        <f t="shared" ca="1" si="0"/>
        <v>-</v>
      </c>
      <c r="L6207" s="19" t="e">
        <f>IF(G6207=#REF!,#REF!,"FALSO")</f>
        <v>#REF!</v>
      </c>
      <c r="M6207" s="75"/>
      <c r="N6207" s="76"/>
    </row>
    <row r="6208" spans="1:14" ht="15">
      <c r="A6208" s="80"/>
      <c r="B6208" s="81"/>
      <c r="C6208" s="69"/>
      <c r="D6208" s="69"/>
      <c r="E6208" s="69"/>
      <c r="F6208" s="69"/>
      <c r="G6208" s="82"/>
      <c r="H6208" s="78"/>
      <c r="I6208" s="28">
        <f ca="1">SUMIF('IMPORTBFT (ID)'!$A$3:$A$5000,$G$4:$G$7322,'IMPORTBFT (ID)'!$B$3:$B$5000)</f>
        <v>0</v>
      </c>
      <c r="J6208" s="72"/>
      <c r="K6208" s="18" t="str">
        <f t="shared" ca="1" si="0"/>
        <v>-</v>
      </c>
      <c r="L6208" s="19" t="e">
        <f>IF(G6208=#REF!,#REF!,"FALSO")</f>
        <v>#REF!</v>
      </c>
      <c r="M6208" s="75"/>
      <c r="N6208" s="76"/>
    </row>
    <row r="6209" spans="1:14" ht="15">
      <c r="A6209" s="80"/>
      <c r="B6209" s="81"/>
      <c r="C6209" s="69"/>
      <c r="D6209" s="69"/>
      <c r="E6209" s="69"/>
      <c r="F6209" s="69"/>
      <c r="G6209" s="82"/>
      <c r="H6209" s="78"/>
      <c r="I6209" s="28">
        <f ca="1">SUMIF('IMPORTBFT (ID)'!$A$3:$A$5000,$G$4:$G$7322,'IMPORTBFT (ID)'!$B$3:$B$5000)</f>
        <v>0</v>
      </c>
      <c r="J6209" s="72"/>
      <c r="K6209" s="18" t="str">
        <f t="shared" ca="1" si="0"/>
        <v>-</v>
      </c>
      <c r="L6209" s="19" t="e">
        <f>IF(G6209=#REF!,#REF!,"FALSO")</f>
        <v>#REF!</v>
      </c>
      <c r="M6209" s="75"/>
      <c r="N6209" s="76"/>
    </row>
    <row r="6210" spans="1:14" ht="15">
      <c r="A6210" s="80"/>
      <c r="B6210" s="81"/>
      <c r="C6210" s="69"/>
      <c r="D6210" s="69"/>
      <c r="E6210" s="69"/>
      <c r="F6210" s="69"/>
      <c r="G6210" s="82"/>
      <c r="H6210" s="78"/>
      <c r="I6210" s="28">
        <f ca="1">SUMIF('IMPORTBFT (ID)'!$A$3:$A$5000,$G$4:$G$7322,'IMPORTBFT (ID)'!$B$3:$B$5000)</f>
        <v>0</v>
      </c>
      <c r="J6210" s="72"/>
      <c r="K6210" s="18" t="str">
        <f t="shared" ca="1" si="0"/>
        <v>-</v>
      </c>
      <c r="L6210" s="19" t="e">
        <f>IF(G6210=#REF!,#REF!,"FALSO")</f>
        <v>#REF!</v>
      </c>
      <c r="M6210" s="75"/>
      <c r="N6210" s="76"/>
    </row>
    <row r="6211" spans="1:14" ht="15">
      <c r="A6211" s="80"/>
      <c r="B6211" s="81"/>
      <c r="C6211" s="69"/>
      <c r="D6211" s="69"/>
      <c r="E6211" s="69"/>
      <c r="F6211" s="69"/>
      <c r="G6211" s="82"/>
      <c r="H6211" s="78"/>
      <c r="I6211" s="28">
        <f ca="1">SUMIF('IMPORTBFT (ID)'!$A$3:$A$5000,$G$4:$G$7322,'IMPORTBFT (ID)'!$B$3:$B$5000)</f>
        <v>0</v>
      </c>
      <c r="J6211" s="72"/>
      <c r="K6211" s="18" t="str">
        <f t="shared" ca="1" si="0"/>
        <v>-</v>
      </c>
      <c r="L6211" s="19" t="e">
        <f>IF(G6211=#REF!,#REF!,"FALSO")</f>
        <v>#REF!</v>
      </c>
      <c r="M6211" s="75"/>
      <c r="N6211" s="76"/>
    </row>
    <row r="6212" spans="1:14" ht="15">
      <c r="A6212" s="80"/>
      <c r="B6212" s="81"/>
      <c r="C6212" s="69"/>
      <c r="D6212" s="69"/>
      <c r="E6212" s="69"/>
      <c r="F6212" s="69"/>
      <c r="G6212" s="82"/>
      <c r="H6212" s="78"/>
      <c r="I6212" s="28">
        <f ca="1">SUMIF('IMPORTBFT (ID)'!$A$3:$A$5000,$G$4:$G$7322,'IMPORTBFT (ID)'!$B$3:$B$5000)</f>
        <v>0</v>
      </c>
      <c r="J6212" s="72"/>
      <c r="K6212" s="18" t="str">
        <f t="shared" ca="1" si="0"/>
        <v>-</v>
      </c>
      <c r="L6212" s="19" t="e">
        <f>IF(G6212=#REF!,#REF!,"FALSO")</f>
        <v>#REF!</v>
      </c>
      <c r="M6212" s="75"/>
      <c r="N6212" s="76"/>
    </row>
    <row r="6213" spans="1:14" ht="15">
      <c r="A6213" s="80"/>
      <c r="B6213" s="81"/>
      <c r="C6213" s="69"/>
      <c r="D6213" s="69"/>
      <c r="E6213" s="69"/>
      <c r="F6213" s="69"/>
      <c r="G6213" s="82"/>
      <c r="H6213" s="78"/>
      <c r="I6213" s="28">
        <f ca="1">SUMIF('IMPORTBFT (ID)'!$A$3:$A$5000,$G$4:$G$7322,'IMPORTBFT (ID)'!$B$3:$B$5000)</f>
        <v>0</v>
      </c>
      <c r="J6213" s="72"/>
      <c r="K6213" s="18" t="str">
        <f t="shared" ca="1" si="0"/>
        <v>-</v>
      </c>
      <c r="L6213" s="19" t="e">
        <f>IF(G6213=#REF!,#REF!,"FALSO")</f>
        <v>#REF!</v>
      </c>
      <c r="M6213" s="75"/>
      <c r="N6213" s="76"/>
    </row>
    <row r="6214" spans="1:14" ht="15">
      <c r="A6214" s="80"/>
      <c r="B6214" s="81"/>
      <c r="C6214" s="69"/>
      <c r="D6214" s="69"/>
      <c r="E6214" s="69"/>
      <c r="F6214" s="69"/>
      <c r="G6214" s="82"/>
      <c r="H6214" s="78"/>
      <c r="I6214" s="28">
        <f ca="1">SUMIF('IMPORTBFT (ID)'!$A$3:$A$5000,$G$4:$G$7322,'IMPORTBFT (ID)'!$B$3:$B$5000)</f>
        <v>0</v>
      </c>
      <c r="J6214" s="72"/>
      <c r="K6214" s="18" t="str">
        <f t="shared" ca="1" si="0"/>
        <v>-</v>
      </c>
      <c r="L6214" s="19" t="e">
        <f>IF(G6214=#REF!,#REF!,"FALSO")</f>
        <v>#REF!</v>
      </c>
      <c r="M6214" s="75"/>
      <c r="N6214" s="76"/>
    </row>
    <row r="6215" spans="1:14" ht="15">
      <c r="A6215" s="80"/>
      <c r="B6215" s="81"/>
      <c r="C6215" s="69"/>
      <c r="D6215" s="69"/>
      <c r="E6215" s="69"/>
      <c r="F6215" s="69"/>
      <c r="G6215" s="82"/>
      <c r="H6215" s="78"/>
      <c r="I6215" s="28">
        <f ca="1">SUMIF('IMPORTBFT (ID)'!$A$3:$A$5000,$G$4:$G$7322,'IMPORTBFT (ID)'!$B$3:$B$5000)</f>
        <v>0</v>
      </c>
      <c r="J6215" s="72"/>
      <c r="K6215" s="18" t="str">
        <f t="shared" ca="1" si="0"/>
        <v>-</v>
      </c>
      <c r="L6215" s="19" t="e">
        <f>IF(G6215=#REF!,#REF!,"FALSO")</f>
        <v>#REF!</v>
      </c>
      <c r="M6215" s="75"/>
      <c r="N6215" s="76"/>
    </row>
    <row r="6216" spans="1:14" ht="15">
      <c r="A6216" s="80"/>
      <c r="B6216" s="81"/>
      <c r="C6216" s="69"/>
      <c r="D6216" s="69"/>
      <c r="E6216" s="69"/>
      <c r="F6216" s="69"/>
      <c r="G6216" s="82"/>
      <c r="H6216" s="78"/>
      <c r="I6216" s="28">
        <f ca="1">SUMIF('IMPORTBFT (ID)'!$A$3:$A$5000,$G$4:$G$7322,'IMPORTBFT (ID)'!$B$3:$B$5000)</f>
        <v>0</v>
      </c>
      <c r="J6216" s="72"/>
      <c r="K6216" s="18" t="str">
        <f t="shared" ca="1" si="0"/>
        <v>-</v>
      </c>
      <c r="L6216" s="19" t="e">
        <f>IF(G6216=#REF!,#REF!,"FALSO")</f>
        <v>#REF!</v>
      </c>
      <c r="M6216" s="75"/>
      <c r="N6216" s="76"/>
    </row>
    <row r="6217" spans="1:14" ht="15">
      <c r="A6217" s="80"/>
      <c r="B6217" s="81"/>
      <c r="C6217" s="69"/>
      <c r="D6217" s="69"/>
      <c r="E6217" s="69"/>
      <c r="F6217" s="69"/>
      <c r="G6217" s="82"/>
      <c r="H6217" s="78"/>
      <c r="I6217" s="28">
        <f ca="1">SUMIF('IMPORTBFT (ID)'!$A$3:$A$5000,$G$4:$G$7322,'IMPORTBFT (ID)'!$B$3:$B$5000)</f>
        <v>0</v>
      </c>
      <c r="J6217" s="72"/>
      <c r="K6217" s="18" t="str">
        <f t="shared" ca="1" si="0"/>
        <v>-</v>
      </c>
      <c r="L6217" s="19" t="e">
        <f>IF(G6217=#REF!,#REF!,"FALSO")</f>
        <v>#REF!</v>
      </c>
      <c r="M6217" s="75"/>
      <c r="N6217" s="76"/>
    </row>
    <row r="6218" spans="1:14" ht="15">
      <c r="A6218" s="80"/>
      <c r="B6218" s="81"/>
      <c r="C6218" s="69"/>
      <c r="D6218" s="69"/>
      <c r="E6218" s="69"/>
      <c r="F6218" s="69"/>
      <c r="G6218" s="82"/>
      <c r="H6218" s="78"/>
      <c r="I6218" s="28">
        <f ca="1">SUMIF('IMPORTBFT (ID)'!$A$3:$A$5000,$G$4:$G$7322,'IMPORTBFT (ID)'!$B$3:$B$5000)</f>
        <v>0</v>
      </c>
      <c r="J6218" s="72"/>
      <c r="K6218" s="18" t="str">
        <f t="shared" ca="1" si="0"/>
        <v>-</v>
      </c>
      <c r="L6218" s="19" t="e">
        <f>IF(G6218=#REF!,#REF!,"FALSO")</f>
        <v>#REF!</v>
      </c>
      <c r="M6218" s="75"/>
      <c r="N6218" s="76"/>
    </row>
    <row r="6219" spans="1:14" ht="15">
      <c r="A6219" s="80"/>
      <c r="B6219" s="81"/>
      <c r="C6219" s="69"/>
      <c r="D6219" s="69"/>
      <c r="E6219" s="69"/>
      <c r="F6219" s="69"/>
      <c r="G6219" s="82"/>
      <c r="H6219" s="78"/>
      <c r="I6219" s="28">
        <f ca="1">SUMIF('IMPORTBFT (ID)'!$A$3:$A$5000,$G$4:$G$7322,'IMPORTBFT (ID)'!$B$3:$B$5000)</f>
        <v>0</v>
      </c>
      <c r="J6219" s="72"/>
      <c r="K6219" s="18" t="str">
        <f t="shared" ca="1" si="0"/>
        <v>-</v>
      </c>
      <c r="L6219" s="19" t="e">
        <f>IF(G6219=#REF!,#REF!,"FALSO")</f>
        <v>#REF!</v>
      </c>
      <c r="M6219" s="75"/>
      <c r="N6219" s="76"/>
    </row>
    <row r="6220" spans="1:14" ht="15">
      <c r="A6220" s="80"/>
      <c r="B6220" s="81"/>
      <c r="C6220" s="69"/>
      <c r="D6220" s="69"/>
      <c r="E6220" s="69"/>
      <c r="F6220" s="69"/>
      <c r="G6220" s="82"/>
      <c r="H6220" s="78"/>
      <c r="I6220" s="28">
        <f ca="1">SUMIF('IMPORTBFT (ID)'!$A$3:$A$5000,$G$4:$G$7322,'IMPORTBFT (ID)'!$B$3:$B$5000)</f>
        <v>0</v>
      </c>
      <c r="J6220" s="72"/>
      <c r="K6220" s="18" t="str">
        <f t="shared" ca="1" si="0"/>
        <v>-</v>
      </c>
      <c r="L6220" s="19" t="e">
        <f>IF(G6220=#REF!,#REF!,"FALSO")</f>
        <v>#REF!</v>
      </c>
      <c r="M6220" s="75"/>
      <c r="N6220" s="76"/>
    </row>
    <row r="6221" spans="1:14" ht="15">
      <c r="A6221" s="80"/>
      <c r="B6221" s="81"/>
      <c r="C6221" s="69"/>
      <c r="D6221" s="69"/>
      <c r="E6221" s="69"/>
      <c r="F6221" s="69"/>
      <c r="G6221" s="82"/>
      <c r="H6221" s="78"/>
      <c r="I6221" s="28">
        <f ca="1">SUMIF('IMPORTBFT (ID)'!$A$3:$A$5000,$G$4:$G$7322,'IMPORTBFT (ID)'!$B$3:$B$5000)</f>
        <v>0</v>
      </c>
      <c r="J6221" s="72"/>
      <c r="K6221" s="18" t="str">
        <f t="shared" ca="1" si="0"/>
        <v>-</v>
      </c>
      <c r="L6221" s="19" t="e">
        <f>IF(G6221=#REF!,#REF!,"FALSO")</f>
        <v>#REF!</v>
      </c>
      <c r="M6221" s="75"/>
      <c r="N6221" s="76"/>
    </row>
    <row r="6222" spans="1:14" ht="15">
      <c r="A6222" s="80"/>
      <c r="B6222" s="81"/>
      <c r="C6222" s="69"/>
      <c r="D6222" s="69"/>
      <c r="E6222" s="69"/>
      <c r="F6222" s="69"/>
      <c r="G6222" s="82"/>
      <c r="H6222" s="78"/>
      <c r="I6222" s="28">
        <f ca="1">SUMIF('IMPORTBFT (ID)'!$A$3:$A$5000,$G$4:$G$7322,'IMPORTBFT (ID)'!$B$3:$B$5000)</f>
        <v>0</v>
      </c>
      <c r="J6222" s="72"/>
      <c r="K6222" s="18" t="str">
        <f t="shared" ca="1" si="0"/>
        <v>-</v>
      </c>
      <c r="L6222" s="19" t="e">
        <f>IF(G6222=#REF!,#REF!,"FALSO")</f>
        <v>#REF!</v>
      </c>
      <c r="M6222" s="75"/>
      <c r="N6222" s="76"/>
    </row>
    <row r="6223" spans="1:14" ht="15">
      <c r="A6223" s="80"/>
      <c r="B6223" s="81"/>
      <c r="C6223" s="69"/>
      <c r="D6223" s="69"/>
      <c r="E6223" s="69"/>
      <c r="F6223" s="69"/>
      <c r="G6223" s="82"/>
      <c r="H6223" s="78"/>
      <c r="I6223" s="28">
        <f ca="1">SUMIF('IMPORTBFT (ID)'!$A$3:$A$5000,$G$4:$G$7322,'IMPORTBFT (ID)'!$B$3:$B$5000)</f>
        <v>0</v>
      </c>
      <c r="J6223" s="72"/>
      <c r="K6223" s="18" t="str">
        <f t="shared" ca="1" si="0"/>
        <v>-</v>
      </c>
      <c r="L6223" s="19" t="e">
        <f>IF(G6223=#REF!,#REF!,"FALSO")</f>
        <v>#REF!</v>
      </c>
      <c r="M6223" s="75"/>
      <c r="N6223" s="76"/>
    </row>
    <row r="6224" spans="1:14" ht="15">
      <c r="A6224" s="80"/>
      <c r="B6224" s="81"/>
      <c r="C6224" s="69"/>
      <c r="D6224" s="69"/>
      <c r="E6224" s="69"/>
      <c r="F6224" s="69"/>
      <c r="G6224" s="82"/>
      <c r="H6224" s="78"/>
      <c r="I6224" s="28">
        <f ca="1">SUMIF('IMPORTBFT (ID)'!$A$3:$A$5000,$G$4:$G$7322,'IMPORTBFT (ID)'!$B$3:$B$5000)</f>
        <v>0</v>
      </c>
      <c r="J6224" s="72"/>
      <c r="K6224" s="18" t="str">
        <f t="shared" ca="1" si="0"/>
        <v>-</v>
      </c>
      <c r="L6224" s="19" t="e">
        <f>IF(G6224=#REF!,#REF!,"FALSO")</f>
        <v>#REF!</v>
      </c>
      <c r="M6224" s="75"/>
      <c r="N6224" s="76"/>
    </row>
    <row r="6225" spans="1:14" ht="15">
      <c r="A6225" s="80"/>
      <c r="B6225" s="81"/>
      <c r="C6225" s="69"/>
      <c r="D6225" s="69"/>
      <c r="E6225" s="69"/>
      <c r="F6225" s="69"/>
      <c r="G6225" s="82"/>
      <c r="H6225" s="78"/>
      <c r="I6225" s="28">
        <f ca="1">SUMIF('IMPORTBFT (ID)'!$A$3:$A$5000,$G$4:$G$7322,'IMPORTBFT (ID)'!$B$3:$B$5000)</f>
        <v>0</v>
      </c>
      <c r="J6225" s="72"/>
      <c r="K6225" s="18" t="str">
        <f t="shared" ca="1" si="0"/>
        <v>-</v>
      </c>
      <c r="L6225" s="19" t="e">
        <f>IF(G6225=#REF!,#REF!,"FALSO")</f>
        <v>#REF!</v>
      </c>
      <c r="M6225" s="75"/>
      <c r="N6225" s="76"/>
    </row>
    <row r="6226" spans="1:14" ht="15">
      <c r="A6226" s="80"/>
      <c r="B6226" s="81"/>
      <c r="C6226" s="69"/>
      <c r="D6226" s="69"/>
      <c r="E6226" s="69"/>
      <c r="F6226" s="69"/>
      <c r="G6226" s="82"/>
      <c r="H6226" s="78"/>
      <c r="I6226" s="28">
        <f ca="1">SUMIF('IMPORTBFT (ID)'!$A$3:$A$5000,$G$4:$G$7322,'IMPORTBFT (ID)'!$B$3:$B$5000)</f>
        <v>0</v>
      </c>
      <c r="J6226" s="72"/>
      <c r="K6226" s="18" t="str">
        <f t="shared" ca="1" si="0"/>
        <v>-</v>
      </c>
      <c r="L6226" s="19" t="e">
        <f>IF(G6226=#REF!,#REF!,"FALSO")</f>
        <v>#REF!</v>
      </c>
      <c r="M6226" s="75"/>
      <c r="N6226" s="76"/>
    </row>
    <row r="6227" spans="1:14" ht="15">
      <c r="A6227" s="80"/>
      <c r="B6227" s="81"/>
      <c r="C6227" s="69"/>
      <c r="D6227" s="69"/>
      <c r="E6227" s="69"/>
      <c r="F6227" s="69"/>
      <c r="G6227" s="82"/>
      <c r="H6227" s="78"/>
      <c r="I6227" s="28">
        <f ca="1">SUMIF('IMPORTBFT (ID)'!$A$3:$A$5000,$G$4:$G$7322,'IMPORTBFT (ID)'!$B$3:$B$5000)</f>
        <v>0</v>
      </c>
      <c r="J6227" s="72"/>
      <c r="K6227" s="18" t="str">
        <f t="shared" ca="1" si="0"/>
        <v>-</v>
      </c>
      <c r="L6227" s="19" t="e">
        <f>IF(G6227=#REF!,#REF!,"FALSO")</f>
        <v>#REF!</v>
      </c>
      <c r="M6227" s="75"/>
      <c r="N6227" s="76"/>
    </row>
    <row r="6228" spans="1:14" ht="15">
      <c r="A6228" s="80"/>
      <c r="B6228" s="81"/>
      <c r="C6228" s="69"/>
      <c r="D6228" s="69"/>
      <c r="E6228" s="69"/>
      <c r="F6228" s="69"/>
      <c r="G6228" s="82"/>
      <c r="H6228" s="78"/>
      <c r="I6228" s="28">
        <f ca="1">SUMIF('IMPORTBFT (ID)'!$A$3:$A$5000,$G$4:$G$7322,'IMPORTBFT (ID)'!$B$3:$B$5000)</f>
        <v>0</v>
      </c>
      <c r="J6228" s="72"/>
      <c r="K6228" s="18" t="str">
        <f t="shared" ca="1" si="0"/>
        <v>-</v>
      </c>
      <c r="L6228" s="19" t="e">
        <f>IF(G6228=#REF!,#REF!,"FALSO")</f>
        <v>#REF!</v>
      </c>
      <c r="M6228" s="75"/>
      <c r="N6228" s="76"/>
    </row>
    <row r="6229" spans="1:14" ht="15">
      <c r="A6229" s="80"/>
      <c r="B6229" s="81"/>
      <c r="C6229" s="69"/>
      <c r="D6229" s="69"/>
      <c r="E6229" s="69"/>
      <c r="F6229" s="69"/>
      <c r="G6229" s="82"/>
      <c r="H6229" s="78"/>
      <c r="I6229" s="28">
        <f ca="1">SUMIF('IMPORTBFT (ID)'!$A$3:$A$5000,$G$4:$G$7322,'IMPORTBFT (ID)'!$B$3:$B$5000)</f>
        <v>0</v>
      </c>
      <c r="J6229" s="72"/>
      <c r="K6229" s="18" t="str">
        <f t="shared" ca="1" si="0"/>
        <v>-</v>
      </c>
      <c r="L6229" s="19" t="e">
        <f>IF(G6229=#REF!,#REF!,"FALSO")</f>
        <v>#REF!</v>
      </c>
      <c r="M6229" s="75"/>
      <c r="N6229" s="76"/>
    </row>
    <row r="6230" spans="1:14" ht="15">
      <c r="A6230" s="80"/>
      <c r="B6230" s="81"/>
      <c r="C6230" s="69"/>
      <c r="D6230" s="69"/>
      <c r="E6230" s="69"/>
      <c r="F6230" s="69"/>
      <c r="G6230" s="82"/>
      <c r="H6230" s="78"/>
      <c r="I6230" s="28">
        <f ca="1">SUMIF('IMPORTBFT (ID)'!$A$3:$A$5000,$G$4:$G$7322,'IMPORTBFT (ID)'!$B$3:$B$5000)</f>
        <v>0</v>
      </c>
      <c r="J6230" s="72"/>
      <c r="K6230" s="18" t="str">
        <f t="shared" ca="1" si="0"/>
        <v>-</v>
      </c>
      <c r="L6230" s="19" t="e">
        <f>IF(G6230=#REF!,#REF!,"FALSO")</f>
        <v>#REF!</v>
      </c>
      <c r="M6230" s="75"/>
      <c r="N6230" s="76"/>
    </row>
    <row r="6231" spans="1:14" ht="15">
      <c r="A6231" s="80"/>
      <c r="B6231" s="81"/>
      <c r="C6231" s="69"/>
      <c r="D6231" s="69"/>
      <c r="E6231" s="69"/>
      <c r="F6231" s="69"/>
      <c r="G6231" s="82"/>
      <c r="H6231" s="78"/>
      <c r="I6231" s="28">
        <f ca="1">SUMIF('IMPORTBFT (ID)'!$A$3:$A$5000,$G$4:$G$7322,'IMPORTBFT (ID)'!$B$3:$B$5000)</f>
        <v>0</v>
      </c>
      <c r="J6231" s="72"/>
      <c r="K6231" s="18" t="str">
        <f t="shared" ca="1" si="0"/>
        <v>-</v>
      </c>
      <c r="L6231" s="19" t="e">
        <f>IF(G6231=#REF!,#REF!,"FALSO")</f>
        <v>#REF!</v>
      </c>
      <c r="M6231" s="75"/>
      <c r="N6231" s="76"/>
    </row>
    <row r="6232" spans="1:14" ht="15">
      <c r="A6232" s="80"/>
      <c r="B6232" s="81"/>
      <c r="C6232" s="69"/>
      <c r="D6232" s="69"/>
      <c r="E6232" s="69"/>
      <c r="F6232" s="69"/>
      <c r="G6232" s="82"/>
      <c r="H6232" s="78"/>
      <c r="I6232" s="28">
        <f ca="1">SUMIF('IMPORTBFT (ID)'!$A$3:$A$5000,$G$4:$G$7322,'IMPORTBFT (ID)'!$B$3:$B$5000)</f>
        <v>0</v>
      </c>
      <c r="J6232" s="72"/>
      <c r="K6232" s="18" t="str">
        <f t="shared" ca="1" si="0"/>
        <v>-</v>
      </c>
      <c r="L6232" s="19" t="e">
        <f>IF(G6232=#REF!,#REF!,"FALSO")</f>
        <v>#REF!</v>
      </c>
      <c r="M6232" s="75"/>
      <c r="N6232" s="76"/>
    </row>
    <row r="6233" spans="1:14" ht="15">
      <c r="A6233" s="80"/>
      <c r="B6233" s="81"/>
      <c r="C6233" s="69"/>
      <c r="D6233" s="69"/>
      <c r="E6233" s="69"/>
      <c r="F6233" s="69"/>
      <c r="G6233" s="82"/>
      <c r="H6233" s="78"/>
      <c r="I6233" s="28">
        <f ca="1">SUMIF('IMPORTBFT (ID)'!$A$3:$A$5000,$G$4:$G$7322,'IMPORTBFT (ID)'!$B$3:$B$5000)</f>
        <v>0</v>
      </c>
      <c r="J6233" s="72"/>
      <c r="K6233" s="18" t="str">
        <f t="shared" ca="1" si="0"/>
        <v>-</v>
      </c>
      <c r="L6233" s="19" t="e">
        <f>IF(G6233=#REF!,#REF!,"FALSO")</f>
        <v>#REF!</v>
      </c>
      <c r="M6233" s="75"/>
      <c r="N6233" s="76"/>
    </row>
    <row r="6234" spans="1:14" ht="15">
      <c r="A6234" s="80"/>
      <c r="B6234" s="81"/>
      <c r="C6234" s="69"/>
      <c r="D6234" s="69"/>
      <c r="E6234" s="69"/>
      <c r="F6234" s="69"/>
      <c r="G6234" s="82"/>
      <c r="H6234" s="78"/>
      <c r="I6234" s="28">
        <f ca="1">SUMIF('IMPORTBFT (ID)'!$A$3:$A$5000,$G$4:$G$7322,'IMPORTBFT (ID)'!$B$3:$B$5000)</f>
        <v>0</v>
      </c>
      <c r="J6234" s="72"/>
      <c r="K6234" s="18" t="str">
        <f t="shared" ca="1" si="0"/>
        <v>-</v>
      </c>
      <c r="L6234" s="19" t="e">
        <f>IF(G6234=#REF!,#REF!,"FALSO")</f>
        <v>#REF!</v>
      </c>
      <c r="M6234" s="75"/>
      <c r="N6234" s="76"/>
    </row>
    <row r="6235" spans="1:14" ht="15">
      <c r="A6235" s="80"/>
      <c r="B6235" s="81"/>
      <c r="C6235" s="69"/>
      <c r="D6235" s="69"/>
      <c r="E6235" s="69"/>
      <c r="F6235" s="69"/>
      <c r="G6235" s="82"/>
      <c r="H6235" s="78"/>
      <c r="I6235" s="28">
        <f ca="1">SUMIF('IMPORTBFT (ID)'!$A$3:$A$5000,$G$4:$G$7322,'IMPORTBFT (ID)'!$B$3:$B$5000)</f>
        <v>0</v>
      </c>
      <c r="J6235" s="72"/>
      <c r="K6235" s="18" t="str">
        <f t="shared" ca="1" si="0"/>
        <v>-</v>
      </c>
      <c r="L6235" s="19" t="e">
        <f>IF(G6235=#REF!,#REF!,"FALSO")</f>
        <v>#REF!</v>
      </c>
      <c r="M6235" s="75"/>
      <c r="N6235" s="76"/>
    </row>
    <row r="6236" spans="1:14" ht="15">
      <c r="A6236" s="80"/>
      <c r="B6236" s="81"/>
      <c r="C6236" s="69"/>
      <c r="D6236" s="69"/>
      <c r="E6236" s="69"/>
      <c r="F6236" s="69"/>
      <c r="G6236" s="82"/>
      <c r="H6236" s="78"/>
      <c r="I6236" s="28">
        <f ca="1">SUMIF('IMPORTBFT (ID)'!$A$3:$A$5000,$G$4:$G$7322,'IMPORTBFT (ID)'!$B$3:$B$5000)</f>
        <v>0</v>
      </c>
      <c r="J6236" s="72"/>
      <c r="K6236" s="18" t="str">
        <f t="shared" ca="1" si="0"/>
        <v>-</v>
      </c>
      <c r="L6236" s="19" t="e">
        <f>IF(G6236=#REF!,#REF!,"FALSO")</f>
        <v>#REF!</v>
      </c>
      <c r="M6236" s="75"/>
      <c r="N6236" s="76"/>
    </row>
    <row r="6237" spans="1:14" ht="15">
      <c r="A6237" s="80"/>
      <c r="B6237" s="81"/>
      <c r="C6237" s="69"/>
      <c r="D6237" s="69"/>
      <c r="E6237" s="69"/>
      <c r="F6237" s="69"/>
      <c r="G6237" s="82"/>
      <c r="H6237" s="78"/>
      <c r="I6237" s="28">
        <f ca="1">SUMIF('IMPORTBFT (ID)'!$A$3:$A$5000,$G$4:$G$7322,'IMPORTBFT (ID)'!$B$3:$B$5000)</f>
        <v>0</v>
      </c>
      <c r="J6237" s="72"/>
      <c r="K6237" s="18" t="str">
        <f t="shared" ca="1" si="0"/>
        <v>-</v>
      </c>
      <c r="L6237" s="19" t="e">
        <f>IF(G6237=#REF!,#REF!,"FALSO")</f>
        <v>#REF!</v>
      </c>
      <c r="M6237" s="75"/>
      <c r="N6237" s="76"/>
    </row>
    <row r="6238" spans="1:14" ht="15">
      <c r="A6238" s="80"/>
      <c r="B6238" s="81"/>
      <c r="C6238" s="69"/>
      <c r="D6238" s="69"/>
      <c r="E6238" s="69"/>
      <c r="F6238" s="69"/>
      <c r="G6238" s="82"/>
      <c r="H6238" s="78"/>
      <c r="I6238" s="28">
        <f ca="1">SUMIF('IMPORTBFT (ID)'!$A$3:$A$5000,$G$4:$G$7322,'IMPORTBFT (ID)'!$B$3:$B$5000)</f>
        <v>0</v>
      </c>
      <c r="J6238" s="72"/>
      <c r="K6238" s="18" t="str">
        <f t="shared" ca="1" si="0"/>
        <v>-</v>
      </c>
      <c r="L6238" s="19" t="e">
        <f>IF(G6238=#REF!,#REF!,"FALSO")</f>
        <v>#REF!</v>
      </c>
      <c r="M6238" s="75"/>
      <c r="N6238" s="76"/>
    </row>
    <row r="6239" spans="1:14" ht="15">
      <c r="A6239" s="80"/>
      <c r="B6239" s="81"/>
      <c r="C6239" s="69"/>
      <c r="D6239" s="69"/>
      <c r="E6239" s="69"/>
      <c r="F6239" s="69"/>
      <c r="G6239" s="82"/>
      <c r="H6239" s="78"/>
      <c r="I6239" s="28">
        <f ca="1">SUMIF('IMPORTBFT (ID)'!$A$3:$A$5000,$G$4:$G$7322,'IMPORTBFT (ID)'!$B$3:$B$5000)</f>
        <v>0</v>
      </c>
      <c r="J6239" s="72"/>
      <c r="K6239" s="18" t="str">
        <f t="shared" ca="1" si="0"/>
        <v>-</v>
      </c>
      <c r="L6239" s="19" t="e">
        <f>IF(G6239=#REF!,#REF!,"FALSO")</f>
        <v>#REF!</v>
      </c>
      <c r="M6239" s="75"/>
      <c r="N6239" s="76"/>
    </row>
    <row r="6240" spans="1:14" ht="15">
      <c r="A6240" s="80"/>
      <c r="B6240" s="81"/>
      <c r="C6240" s="69"/>
      <c r="D6240" s="69"/>
      <c r="E6240" s="69"/>
      <c r="F6240" s="69"/>
      <c r="G6240" s="82"/>
      <c r="H6240" s="78"/>
      <c r="I6240" s="28">
        <f ca="1">SUMIF('IMPORTBFT (ID)'!$A$3:$A$5000,$G$4:$G$7322,'IMPORTBFT (ID)'!$B$3:$B$5000)</f>
        <v>0</v>
      </c>
      <c r="J6240" s="72"/>
      <c r="K6240" s="18" t="str">
        <f t="shared" ca="1" si="0"/>
        <v>-</v>
      </c>
      <c r="L6240" s="19" t="e">
        <f>IF(G6240=#REF!,#REF!,"FALSO")</f>
        <v>#REF!</v>
      </c>
      <c r="M6240" s="75"/>
      <c r="N6240" s="76"/>
    </row>
    <row r="6241" spans="1:14" ht="15">
      <c r="A6241" s="80"/>
      <c r="B6241" s="81"/>
      <c r="C6241" s="69"/>
      <c r="D6241" s="69"/>
      <c r="E6241" s="69"/>
      <c r="F6241" s="69"/>
      <c r="G6241" s="82"/>
      <c r="H6241" s="78"/>
      <c r="I6241" s="28">
        <f ca="1">SUMIF('IMPORTBFT (ID)'!$A$3:$A$5000,$G$4:$G$7322,'IMPORTBFT (ID)'!$B$3:$B$5000)</f>
        <v>0</v>
      </c>
      <c r="J6241" s="72"/>
      <c r="K6241" s="18" t="str">
        <f t="shared" ca="1" si="0"/>
        <v>-</v>
      </c>
      <c r="L6241" s="19" t="e">
        <f>IF(G6241=#REF!,#REF!,"FALSO")</f>
        <v>#REF!</v>
      </c>
      <c r="M6241" s="75"/>
      <c r="N6241" s="76"/>
    </row>
    <row r="6242" spans="1:14" ht="15">
      <c r="A6242" s="80"/>
      <c r="B6242" s="81"/>
      <c r="C6242" s="69"/>
      <c r="D6242" s="69"/>
      <c r="E6242" s="69"/>
      <c r="F6242" s="69"/>
      <c r="G6242" s="82"/>
      <c r="H6242" s="78"/>
      <c r="I6242" s="28">
        <f ca="1">SUMIF('IMPORTBFT (ID)'!$A$3:$A$5000,$G$4:$G$7322,'IMPORTBFT (ID)'!$B$3:$B$5000)</f>
        <v>0</v>
      </c>
      <c r="J6242" s="72"/>
      <c r="K6242" s="18" t="str">
        <f t="shared" ca="1" si="0"/>
        <v>-</v>
      </c>
      <c r="L6242" s="19" t="e">
        <f>IF(G6242=#REF!,#REF!,"FALSO")</f>
        <v>#REF!</v>
      </c>
      <c r="M6242" s="75"/>
      <c r="N6242" s="76"/>
    </row>
    <row r="6243" spans="1:14" ht="15">
      <c r="A6243" s="80"/>
      <c r="B6243" s="81"/>
      <c r="C6243" s="69"/>
      <c r="D6243" s="69"/>
      <c r="E6243" s="69"/>
      <c r="F6243" s="69"/>
      <c r="G6243" s="82"/>
      <c r="H6243" s="78"/>
      <c r="I6243" s="28">
        <f ca="1">SUMIF('IMPORTBFT (ID)'!$A$3:$A$5000,$G$4:$G$7322,'IMPORTBFT (ID)'!$B$3:$B$5000)</f>
        <v>0</v>
      </c>
      <c r="J6243" s="72"/>
      <c r="K6243" s="18" t="str">
        <f t="shared" ca="1" si="0"/>
        <v>-</v>
      </c>
      <c r="L6243" s="19" t="e">
        <f>IF(G6243=#REF!,#REF!,"FALSO")</f>
        <v>#REF!</v>
      </c>
      <c r="M6243" s="75"/>
      <c r="N6243" s="76"/>
    </row>
    <row r="6244" spans="1:14" ht="15">
      <c r="A6244" s="80"/>
      <c r="B6244" s="81"/>
      <c r="C6244" s="69"/>
      <c r="D6244" s="69"/>
      <c r="E6244" s="69"/>
      <c r="F6244" s="69"/>
      <c r="G6244" s="82"/>
      <c r="H6244" s="78"/>
      <c r="I6244" s="28">
        <f ca="1">SUMIF('IMPORTBFT (ID)'!$A$3:$A$5000,$G$4:$G$7322,'IMPORTBFT (ID)'!$B$3:$B$5000)</f>
        <v>0</v>
      </c>
      <c r="J6244" s="72"/>
      <c r="K6244" s="18" t="str">
        <f t="shared" ca="1" si="0"/>
        <v>-</v>
      </c>
      <c r="L6244" s="19" t="e">
        <f>IF(G6244=#REF!,#REF!,"FALSO")</f>
        <v>#REF!</v>
      </c>
      <c r="M6244" s="75"/>
      <c r="N6244" s="76"/>
    </row>
    <row r="6245" spans="1:14" ht="15">
      <c r="A6245" s="80"/>
      <c r="B6245" s="81"/>
      <c r="C6245" s="69"/>
      <c r="D6245" s="69"/>
      <c r="E6245" s="69"/>
      <c r="F6245" s="69"/>
      <c r="G6245" s="82"/>
      <c r="H6245" s="78"/>
      <c r="I6245" s="28">
        <f ca="1">SUMIF('IMPORTBFT (ID)'!$A$3:$A$5000,$G$4:$G$7322,'IMPORTBFT (ID)'!$B$3:$B$5000)</f>
        <v>0</v>
      </c>
      <c r="J6245" s="72"/>
      <c r="K6245" s="18" t="str">
        <f t="shared" ca="1" si="0"/>
        <v>-</v>
      </c>
      <c r="L6245" s="19" t="e">
        <f>IF(G6245=#REF!,#REF!,"FALSO")</f>
        <v>#REF!</v>
      </c>
      <c r="M6245" s="75"/>
      <c r="N6245" s="76"/>
    </row>
    <row r="6246" spans="1:14" ht="15">
      <c r="A6246" s="80"/>
      <c r="B6246" s="81"/>
      <c r="C6246" s="69"/>
      <c r="D6246" s="69"/>
      <c r="E6246" s="69"/>
      <c r="F6246" s="69"/>
      <c r="G6246" s="82"/>
      <c r="H6246" s="78"/>
      <c r="I6246" s="28">
        <f ca="1">SUMIF('IMPORTBFT (ID)'!$A$3:$A$5000,$G$4:$G$7322,'IMPORTBFT (ID)'!$B$3:$B$5000)</f>
        <v>0</v>
      </c>
      <c r="J6246" s="72"/>
      <c r="K6246" s="18" t="str">
        <f t="shared" ca="1" si="0"/>
        <v>-</v>
      </c>
      <c r="L6246" s="19" t="e">
        <f>IF(G6246=#REF!,#REF!,"FALSO")</f>
        <v>#REF!</v>
      </c>
      <c r="M6246" s="75"/>
      <c r="N6246" s="76"/>
    </row>
    <row r="6247" spans="1:14" ht="15">
      <c r="A6247" s="80"/>
      <c r="B6247" s="81"/>
      <c r="C6247" s="69"/>
      <c r="D6247" s="69"/>
      <c r="E6247" s="69"/>
      <c r="F6247" s="69"/>
      <c r="G6247" s="82"/>
      <c r="H6247" s="78"/>
      <c r="I6247" s="28">
        <f ca="1">SUMIF('IMPORTBFT (ID)'!$A$3:$A$5000,$G$4:$G$7322,'IMPORTBFT (ID)'!$B$3:$B$5000)</f>
        <v>0</v>
      </c>
      <c r="J6247" s="72"/>
      <c r="K6247" s="18" t="str">
        <f t="shared" ca="1" si="0"/>
        <v>-</v>
      </c>
      <c r="L6247" s="19" t="e">
        <f>IF(G6247=#REF!,#REF!,"FALSO")</f>
        <v>#REF!</v>
      </c>
      <c r="M6247" s="75"/>
      <c r="N6247" s="76"/>
    </row>
    <row r="6248" spans="1:14" ht="15">
      <c r="A6248" s="80"/>
      <c r="B6248" s="81"/>
      <c r="C6248" s="69"/>
      <c r="D6248" s="69"/>
      <c r="E6248" s="69"/>
      <c r="F6248" s="69"/>
      <c r="G6248" s="82"/>
      <c r="H6248" s="78"/>
      <c r="I6248" s="28">
        <f ca="1">SUMIF('IMPORTBFT (ID)'!$A$3:$A$5000,$G$4:$G$7322,'IMPORTBFT (ID)'!$B$3:$B$5000)</f>
        <v>0</v>
      </c>
      <c r="J6248" s="72"/>
      <c r="K6248" s="18" t="str">
        <f t="shared" ca="1" si="0"/>
        <v>-</v>
      </c>
      <c r="L6248" s="19" t="e">
        <f>IF(G6248=#REF!,#REF!,"FALSO")</f>
        <v>#REF!</v>
      </c>
      <c r="M6248" s="75"/>
      <c r="N6248" s="76"/>
    </row>
    <row r="6249" spans="1:14" ht="15">
      <c r="A6249" s="80"/>
      <c r="B6249" s="81"/>
      <c r="C6249" s="69"/>
      <c r="D6249" s="69"/>
      <c r="E6249" s="69"/>
      <c r="F6249" s="69"/>
      <c r="G6249" s="82"/>
      <c r="H6249" s="78"/>
      <c r="I6249" s="28">
        <f ca="1">SUMIF('IMPORTBFT (ID)'!$A$3:$A$5000,$G$4:$G$7322,'IMPORTBFT (ID)'!$B$3:$B$5000)</f>
        <v>0</v>
      </c>
      <c r="J6249" s="72"/>
      <c r="K6249" s="18" t="str">
        <f t="shared" ca="1" si="0"/>
        <v>-</v>
      </c>
      <c r="L6249" s="19" t="e">
        <f>IF(G6249=#REF!,#REF!,"FALSO")</f>
        <v>#REF!</v>
      </c>
      <c r="M6249" s="75"/>
      <c r="N6249" s="76"/>
    </row>
    <row r="6250" spans="1:14" ht="15">
      <c r="A6250" s="80"/>
      <c r="B6250" s="81"/>
      <c r="C6250" s="69"/>
      <c r="D6250" s="69"/>
      <c r="E6250" s="69"/>
      <c r="F6250" s="69"/>
      <c r="G6250" s="82"/>
      <c r="H6250" s="78"/>
      <c r="I6250" s="28">
        <f ca="1">SUMIF('IMPORTBFT (ID)'!$A$3:$A$5000,$G$4:$G$7322,'IMPORTBFT (ID)'!$B$3:$B$5000)</f>
        <v>0</v>
      </c>
      <c r="J6250" s="72"/>
      <c r="K6250" s="18" t="str">
        <f t="shared" ca="1" si="0"/>
        <v>-</v>
      </c>
      <c r="L6250" s="19" t="e">
        <f>IF(G6250=#REF!,#REF!,"FALSO")</f>
        <v>#REF!</v>
      </c>
      <c r="M6250" s="75"/>
      <c r="N6250" s="76"/>
    </row>
    <row r="6251" spans="1:14" ht="15">
      <c r="A6251" s="80"/>
      <c r="B6251" s="81"/>
      <c r="C6251" s="69"/>
      <c r="D6251" s="69"/>
      <c r="E6251" s="69"/>
      <c r="F6251" s="69"/>
      <c r="G6251" s="82"/>
      <c r="H6251" s="78"/>
      <c r="I6251" s="28">
        <f ca="1">SUMIF('IMPORTBFT (ID)'!$A$3:$A$5000,$G$4:$G$7322,'IMPORTBFT (ID)'!$B$3:$B$5000)</f>
        <v>0</v>
      </c>
      <c r="J6251" s="72"/>
      <c r="K6251" s="18" t="str">
        <f t="shared" ca="1" si="0"/>
        <v>-</v>
      </c>
      <c r="L6251" s="19" t="e">
        <f>IF(G6251=#REF!,#REF!,"FALSO")</f>
        <v>#REF!</v>
      </c>
      <c r="M6251" s="75"/>
      <c r="N6251" s="76"/>
    </row>
    <row r="6252" spans="1:14" ht="15">
      <c r="A6252" s="80"/>
      <c r="B6252" s="81"/>
      <c r="C6252" s="69"/>
      <c r="D6252" s="69"/>
      <c r="E6252" s="69"/>
      <c r="F6252" s="69"/>
      <c r="G6252" s="82"/>
      <c r="H6252" s="78"/>
      <c r="I6252" s="28">
        <f ca="1">SUMIF('IMPORTBFT (ID)'!$A$3:$A$5000,$G$4:$G$7322,'IMPORTBFT (ID)'!$B$3:$B$5000)</f>
        <v>0</v>
      </c>
      <c r="J6252" s="72"/>
      <c r="K6252" s="18" t="str">
        <f t="shared" ca="1" si="0"/>
        <v>-</v>
      </c>
      <c r="L6252" s="19" t="e">
        <f>IF(G6252=#REF!,#REF!,"FALSO")</f>
        <v>#REF!</v>
      </c>
      <c r="M6252" s="75"/>
      <c r="N6252" s="76"/>
    </row>
    <row r="6253" spans="1:14" ht="15">
      <c r="A6253" s="80"/>
      <c r="B6253" s="81"/>
      <c r="C6253" s="69"/>
      <c r="D6253" s="69"/>
      <c r="E6253" s="69"/>
      <c r="F6253" s="69"/>
      <c r="G6253" s="82"/>
      <c r="H6253" s="78"/>
      <c r="I6253" s="28">
        <f ca="1">SUMIF('IMPORTBFT (ID)'!$A$3:$A$5000,$G$4:$G$7322,'IMPORTBFT (ID)'!$B$3:$B$5000)</f>
        <v>0</v>
      </c>
      <c r="J6253" s="72"/>
      <c r="K6253" s="18" t="str">
        <f t="shared" ca="1" si="0"/>
        <v>-</v>
      </c>
      <c r="L6253" s="19" t="e">
        <f>IF(G6253=#REF!,#REF!,"FALSO")</f>
        <v>#REF!</v>
      </c>
      <c r="M6253" s="75"/>
      <c r="N6253" s="76"/>
    </row>
    <row r="6254" spans="1:14" ht="15">
      <c r="A6254" s="80"/>
      <c r="B6254" s="81"/>
      <c r="C6254" s="69"/>
      <c r="D6254" s="69"/>
      <c r="E6254" s="69"/>
      <c r="F6254" s="69"/>
      <c r="G6254" s="82"/>
      <c r="H6254" s="78"/>
      <c r="I6254" s="28">
        <f ca="1">SUMIF('IMPORTBFT (ID)'!$A$3:$A$5000,$G$4:$G$7322,'IMPORTBFT (ID)'!$B$3:$B$5000)</f>
        <v>0</v>
      </c>
      <c r="J6254" s="72"/>
      <c r="K6254" s="18" t="str">
        <f t="shared" ca="1" si="0"/>
        <v>-</v>
      </c>
      <c r="L6254" s="19" t="e">
        <f>IF(G6254=#REF!,#REF!,"FALSO")</f>
        <v>#REF!</v>
      </c>
      <c r="M6254" s="75"/>
      <c r="N6254" s="76"/>
    </row>
    <row r="6255" spans="1:14" ht="15">
      <c r="A6255" s="80"/>
      <c r="B6255" s="81"/>
      <c r="C6255" s="69"/>
      <c r="D6255" s="69"/>
      <c r="E6255" s="69"/>
      <c r="F6255" s="69"/>
      <c r="G6255" s="82"/>
      <c r="H6255" s="78"/>
      <c r="I6255" s="28">
        <f ca="1">SUMIF('IMPORTBFT (ID)'!$A$3:$A$5000,$G$4:$G$7322,'IMPORTBFT (ID)'!$B$3:$B$5000)</f>
        <v>0</v>
      </c>
      <c r="J6255" s="72"/>
      <c r="K6255" s="18" t="str">
        <f t="shared" ca="1" si="0"/>
        <v>-</v>
      </c>
      <c r="L6255" s="19" t="e">
        <f>IF(G6255=#REF!,#REF!,"FALSO")</f>
        <v>#REF!</v>
      </c>
      <c r="M6255" s="75"/>
      <c r="N6255" s="76"/>
    </row>
    <row r="6256" spans="1:14" ht="15">
      <c r="A6256" s="80"/>
      <c r="B6256" s="81"/>
      <c r="C6256" s="69"/>
      <c r="D6256" s="69"/>
      <c r="E6256" s="69"/>
      <c r="F6256" s="69"/>
      <c r="G6256" s="82"/>
      <c r="H6256" s="78"/>
      <c r="I6256" s="28">
        <f ca="1">SUMIF('IMPORTBFT (ID)'!$A$3:$A$5000,$G$4:$G$7322,'IMPORTBFT (ID)'!$B$3:$B$5000)</f>
        <v>0</v>
      </c>
      <c r="J6256" s="72"/>
      <c r="K6256" s="18" t="str">
        <f t="shared" ca="1" si="0"/>
        <v>-</v>
      </c>
      <c r="L6256" s="19" t="e">
        <f>IF(G6256=#REF!,#REF!,"FALSO")</f>
        <v>#REF!</v>
      </c>
      <c r="M6256" s="75"/>
      <c r="N6256" s="76"/>
    </row>
    <row r="6257" spans="1:14" ht="15">
      <c r="A6257" s="80"/>
      <c r="B6257" s="81"/>
      <c r="C6257" s="69"/>
      <c r="D6257" s="69"/>
      <c r="E6257" s="69"/>
      <c r="F6257" s="69"/>
      <c r="G6257" s="82"/>
      <c r="H6257" s="78"/>
      <c r="I6257" s="28">
        <f ca="1">SUMIF('IMPORTBFT (ID)'!$A$3:$A$5000,$G$4:$G$7322,'IMPORTBFT (ID)'!$B$3:$B$5000)</f>
        <v>0</v>
      </c>
      <c r="J6257" s="72"/>
      <c r="K6257" s="18" t="str">
        <f t="shared" ca="1" si="0"/>
        <v>-</v>
      </c>
      <c r="L6257" s="19" t="e">
        <f>IF(G6257=#REF!,#REF!,"FALSO")</f>
        <v>#REF!</v>
      </c>
      <c r="M6257" s="75"/>
      <c r="N6257" s="76"/>
    </row>
    <row r="6258" spans="1:14" ht="15">
      <c r="A6258" s="80"/>
      <c r="B6258" s="81"/>
      <c r="C6258" s="69"/>
      <c r="D6258" s="69"/>
      <c r="E6258" s="69"/>
      <c r="F6258" s="69"/>
      <c r="G6258" s="82"/>
      <c r="H6258" s="78"/>
      <c r="I6258" s="28">
        <f ca="1">SUMIF('IMPORTBFT (ID)'!$A$3:$A$5000,$G$4:$G$7322,'IMPORTBFT (ID)'!$B$3:$B$5000)</f>
        <v>0</v>
      </c>
      <c r="J6258" s="72"/>
      <c r="K6258" s="18" t="str">
        <f t="shared" ca="1" si="0"/>
        <v>-</v>
      </c>
      <c r="L6258" s="19" t="e">
        <f>IF(G6258=#REF!,#REF!,"FALSO")</f>
        <v>#REF!</v>
      </c>
      <c r="M6258" s="75"/>
      <c r="N6258" s="76"/>
    </row>
    <row r="6259" spans="1:14" ht="15">
      <c r="A6259" s="80"/>
      <c r="B6259" s="81"/>
      <c r="C6259" s="69"/>
      <c r="D6259" s="69"/>
      <c r="E6259" s="69"/>
      <c r="F6259" s="69"/>
      <c r="G6259" s="82"/>
      <c r="H6259" s="78"/>
      <c r="I6259" s="28">
        <f ca="1">SUMIF('IMPORTBFT (ID)'!$A$3:$A$5000,$G$4:$G$7322,'IMPORTBFT (ID)'!$B$3:$B$5000)</f>
        <v>0</v>
      </c>
      <c r="J6259" s="72"/>
      <c r="K6259" s="18" t="str">
        <f t="shared" ca="1" si="0"/>
        <v>-</v>
      </c>
      <c r="L6259" s="19" t="e">
        <f>IF(G6259=#REF!,#REF!,"FALSO")</f>
        <v>#REF!</v>
      </c>
      <c r="M6259" s="75"/>
      <c r="N6259" s="76"/>
    </row>
    <row r="6260" spans="1:14" ht="15">
      <c r="A6260" s="80"/>
      <c r="B6260" s="81"/>
      <c r="C6260" s="69"/>
      <c r="D6260" s="69"/>
      <c r="E6260" s="69"/>
      <c r="F6260" s="69"/>
      <c r="G6260" s="82"/>
      <c r="H6260" s="78"/>
      <c r="I6260" s="28">
        <f ca="1">SUMIF('IMPORTBFT (ID)'!$A$3:$A$5000,$G$4:$G$7322,'IMPORTBFT (ID)'!$B$3:$B$5000)</f>
        <v>0</v>
      </c>
      <c r="J6260" s="72"/>
      <c r="K6260" s="18" t="str">
        <f t="shared" ca="1" si="0"/>
        <v>-</v>
      </c>
      <c r="L6260" s="19" t="e">
        <f>IF(G6260=#REF!,#REF!,"FALSO")</f>
        <v>#REF!</v>
      </c>
      <c r="M6260" s="75"/>
      <c r="N6260" s="76"/>
    </row>
    <row r="6261" spans="1:14" ht="15">
      <c r="A6261" s="80"/>
      <c r="B6261" s="81"/>
      <c r="C6261" s="69"/>
      <c r="D6261" s="69"/>
      <c r="E6261" s="69"/>
      <c r="F6261" s="69"/>
      <c r="G6261" s="82"/>
      <c r="H6261" s="78"/>
      <c r="I6261" s="28">
        <f ca="1">SUMIF('IMPORTBFT (ID)'!$A$3:$A$5000,$G$4:$G$7322,'IMPORTBFT (ID)'!$B$3:$B$5000)</f>
        <v>0</v>
      </c>
      <c r="J6261" s="72"/>
      <c r="K6261" s="18" t="str">
        <f t="shared" ca="1" si="0"/>
        <v>-</v>
      </c>
      <c r="L6261" s="19" t="e">
        <f>IF(G6261=#REF!,#REF!,"FALSO")</f>
        <v>#REF!</v>
      </c>
      <c r="M6261" s="75"/>
      <c r="N6261" s="76"/>
    </row>
    <row r="6262" spans="1:14" ht="15">
      <c r="A6262" s="80"/>
      <c r="B6262" s="81"/>
      <c r="C6262" s="69"/>
      <c r="D6262" s="69"/>
      <c r="E6262" s="69"/>
      <c r="F6262" s="69"/>
      <c r="G6262" s="82"/>
      <c r="H6262" s="78"/>
      <c r="I6262" s="28">
        <f ca="1">SUMIF('IMPORTBFT (ID)'!$A$3:$A$5000,$G$4:$G$7322,'IMPORTBFT (ID)'!$B$3:$B$5000)</f>
        <v>0</v>
      </c>
      <c r="J6262" s="72"/>
      <c r="K6262" s="18" t="str">
        <f t="shared" ca="1" si="0"/>
        <v>-</v>
      </c>
      <c r="L6262" s="19" t="e">
        <f>IF(G6262=#REF!,#REF!,"FALSO")</f>
        <v>#REF!</v>
      </c>
      <c r="M6262" s="75"/>
      <c r="N6262" s="76"/>
    </row>
    <row r="6263" spans="1:14" ht="15">
      <c r="A6263" s="80"/>
      <c r="B6263" s="81"/>
      <c r="C6263" s="69"/>
      <c r="D6263" s="69"/>
      <c r="E6263" s="69"/>
      <c r="F6263" s="69"/>
      <c r="G6263" s="82"/>
      <c r="H6263" s="78"/>
      <c r="I6263" s="28">
        <f ca="1">SUMIF('IMPORTBFT (ID)'!$A$3:$A$5000,$G$4:$G$7322,'IMPORTBFT (ID)'!$B$3:$B$5000)</f>
        <v>0</v>
      </c>
      <c r="J6263" s="72"/>
      <c r="K6263" s="18" t="str">
        <f t="shared" ca="1" si="0"/>
        <v>-</v>
      </c>
      <c r="L6263" s="19" t="e">
        <f>IF(G6263=#REF!,#REF!,"FALSO")</f>
        <v>#REF!</v>
      </c>
      <c r="M6263" s="75"/>
      <c r="N6263" s="76"/>
    </row>
    <row r="6264" spans="1:14" ht="15">
      <c r="A6264" s="80"/>
      <c r="B6264" s="81"/>
      <c r="C6264" s="69"/>
      <c r="D6264" s="69"/>
      <c r="E6264" s="69"/>
      <c r="F6264" s="69"/>
      <c r="G6264" s="82"/>
      <c r="H6264" s="78"/>
      <c r="I6264" s="28">
        <f ca="1">SUMIF('IMPORTBFT (ID)'!$A$3:$A$5000,$G$4:$G$7322,'IMPORTBFT (ID)'!$B$3:$B$5000)</f>
        <v>0</v>
      </c>
      <c r="J6264" s="72"/>
      <c r="K6264" s="18" t="str">
        <f t="shared" ca="1" si="0"/>
        <v>-</v>
      </c>
      <c r="L6264" s="19" t="e">
        <f>IF(G6264=#REF!,#REF!,"FALSO")</f>
        <v>#REF!</v>
      </c>
      <c r="M6264" s="75"/>
      <c r="N6264" s="76"/>
    </row>
    <row r="6265" spans="1:14" ht="15">
      <c r="A6265" s="80"/>
      <c r="B6265" s="81"/>
      <c r="C6265" s="69"/>
      <c r="D6265" s="69"/>
      <c r="E6265" s="69"/>
      <c r="F6265" s="69"/>
      <c r="G6265" s="82"/>
      <c r="H6265" s="78"/>
      <c r="I6265" s="28">
        <f ca="1">SUMIF('IMPORTBFT (ID)'!$A$3:$A$5000,$G$4:$G$7322,'IMPORTBFT (ID)'!$B$3:$B$5000)</f>
        <v>0</v>
      </c>
      <c r="J6265" s="72"/>
      <c r="K6265" s="18" t="str">
        <f t="shared" ca="1" si="0"/>
        <v>-</v>
      </c>
      <c r="L6265" s="19" t="e">
        <f>IF(G6265=#REF!,#REF!,"FALSO")</f>
        <v>#REF!</v>
      </c>
      <c r="M6265" s="75"/>
      <c r="N6265" s="76"/>
    </row>
    <row r="6266" spans="1:14" ht="15">
      <c r="A6266" s="80"/>
      <c r="B6266" s="81"/>
      <c r="C6266" s="69"/>
      <c r="D6266" s="69"/>
      <c r="E6266" s="69"/>
      <c r="F6266" s="69"/>
      <c r="G6266" s="82"/>
      <c r="H6266" s="78"/>
      <c r="I6266" s="28">
        <f ca="1">SUMIF('IMPORTBFT (ID)'!$A$3:$A$5000,$G$4:$G$7322,'IMPORTBFT (ID)'!$B$3:$B$5000)</f>
        <v>0</v>
      </c>
      <c r="J6266" s="72"/>
      <c r="K6266" s="18" t="str">
        <f t="shared" ca="1" si="0"/>
        <v>-</v>
      </c>
      <c r="L6266" s="19" t="e">
        <f>IF(G6266=#REF!,#REF!,"FALSO")</f>
        <v>#REF!</v>
      </c>
      <c r="M6266" s="75"/>
      <c r="N6266" s="76"/>
    </row>
    <row r="6267" spans="1:14" ht="15">
      <c r="A6267" s="80"/>
      <c r="B6267" s="81"/>
      <c r="C6267" s="69"/>
      <c r="D6267" s="69"/>
      <c r="E6267" s="69"/>
      <c r="F6267" s="69"/>
      <c r="G6267" s="82"/>
      <c r="H6267" s="78"/>
      <c r="I6267" s="28">
        <f ca="1">SUMIF('IMPORTBFT (ID)'!$A$3:$A$5000,$G$4:$G$7322,'IMPORTBFT (ID)'!$B$3:$B$5000)</f>
        <v>0</v>
      </c>
      <c r="J6267" s="72"/>
      <c r="K6267" s="18" t="str">
        <f t="shared" ca="1" si="0"/>
        <v>-</v>
      </c>
      <c r="L6267" s="19" t="e">
        <f>IF(G6267=#REF!,#REF!,"FALSO")</f>
        <v>#REF!</v>
      </c>
      <c r="M6267" s="75"/>
      <c r="N6267" s="76"/>
    </row>
    <row r="6268" spans="1:14" ht="15">
      <c r="A6268" s="80"/>
      <c r="B6268" s="81"/>
      <c r="C6268" s="69"/>
      <c r="D6268" s="69"/>
      <c r="E6268" s="69"/>
      <c r="F6268" s="69"/>
      <c r="G6268" s="82"/>
      <c r="H6268" s="78"/>
      <c r="I6268" s="28">
        <f ca="1">SUMIF('IMPORTBFT (ID)'!$A$3:$A$5000,$G$4:$G$7322,'IMPORTBFT (ID)'!$B$3:$B$5000)</f>
        <v>0</v>
      </c>
      <c r="J6268" s="72"/>
      <c r="K6268" s="18" t="str">
        <f t="shared" ca="1" si="0"/>
        <v>-</v>
      </c>
      <c r="L6268" s="19" t="e">
        <f>IF(G6268=#REF!,#REF!,"FALSO")</f>
        <v>#REF!</v>
      </c>
      <c r="M6268" s="75"/>
      <c r="N6268" s="76"/>
    </row>
    <row r="6269" spans="1:14" ht="15">
      <c r="A6269" s="80"/>
      <c r="B6269" s="81"/>
      <c r="C6269" s="69"/>
      <c r="D6269" s="69"/>
      <c r="E6269" s="69"/>
      <c r="F6269" s="69"/>
      <c r="G6269" s="82"/>
      <c r="H6269" s="78"/>
      <c r="I6269" s="28">
        <f ca="1">SUMIF('IMPORTBFT (ID)'!$A$3:$A$5000,$G$4:$G$7322,'IMPORTBFT (ID)'!$B$3:$B$5000)</f>
        <v>0</v>
      </c>
      <c r="J6269" s="72"/>
      <c r="K6269" s="18" t="str">
        <f t="shared" ca="1" si="0"/>
        <v>-</v>
      </c>
      <c r="L6269" s="19" t="e">
        <f>IF(G6269=#REF!,#REF!,"FALSO")</f>
        <v>#REF!</v>
      </c>
      <c r="M6269" s="75"/>
      <c r="N6269" s="76"/>
    </row>
    <row r="6270" spans="1:14" ht="15">
      <c r="A6270" s="80"/>
      <c r="B6270" s="81"/>
      <c r="C6270" s="69"/>
      <c r="D6270" s="69"/>
      <c r="E6270" s="69"/>
      <c r="F6270" s="69"/>
      <c r="G6270" s="82"/>
      <c r="H6270" s="78"/>
      <c r="I6270" s="28">
        <f ca="1">SUMIF('IMPORTBFT (ID)'!$A$3:$A$5000,$G$4:$G$7322,'IMPORTBFT (ID)'!$B$3:$B$5000)</f>
        <v>0</v>
      </c>
      <c r="J6270" s="72"/>
      <c r="K6270" s="18" t="str">
        <f t="shared" ca="1" si="0"/>
        <v>-</v>
      </c>
      <c r="L6270" s="19" t="e">
        <f>IF(G6270=#REF!,#REF!,"FALSO")</f>
        <v>#REF!</v>
      </c>
      <c r="M6270" s="75"/>
      <c r="N6270" s="76"/>
    </row>
    <row r="6271" spans="1:14" ht="15">
      <c r="A6271" s="80"/>
      <c r="B6271" s="81"/>
      <c r="C6271" s="69"/>
      <c r="D6271" s="69"/>
      <c r="E6271" s="69"/>
      <c r="F6271" s="69"/>
      <c r="G6271" s="82"/>
      <c r="H6271" s="78"/>
      <c r="I6271" s="28">
        <f ca="1">SUMIF('IMPORTBFT (ID)'!$A$3:$A$5000,$G$4:$G$7322,'IMPORTBFT (ID)'!$B$3:$B$5000)</f>
        <v>0</v>
      </c>
      <c r="J6271" s="72"/>
      <c r="K6271" s="18" t="str">
        <f t="shared" ca="1" si="0"/>
        <v>-</v>
      </c>
      <c r="L6271" s="19" t="e">
        <f>IF(G6271=#REF!,#REF!,"FALSO")</f>
        <v>#REF!</v>
      </c>
      <c r="M6271" s="75"/>
      <c r="N6271" s="76"/>
    </row>
    <row r="6272" spans="1:14" ht="15">
      <c r="A6272" s="80"/>
      <c r="B6272" s="81"/>
      <c r="C6272" s="69"/>
      <c r="D6272" s="69"/>
      <c r="E6272" s="69"/>
      <c r="F6272" s="69"/>
      <c r="G6272" s="82"/>
      <c r="H6272" s="78"/>
      <c r="I6272" s="28">
        <f ca="1">SUMIF('IMPORTBFT (ID)'!$A$3:$A$5000,$G$4:$G$7322,'IMPORTBFT (ID)'!$B$3:$B$5000)</f>
        <v>0</v>
      </c>
      <c r="J6272" s="72"/>
      <c r="K6272" s="18" t="str">
        <f t="shared" ca="1" si="0"/>
        <v>-</v>
      </c>
      <c r="L6272" s="19" t="e">
        <f>IF(G6272=#REF!,#REF!,"FALSO")</f>
        <v>#REF!</v>
      </c>
      <c r="M6272" s="75"/>
      <c r="N6272" s="76"/>
    </row>
    <row r="6273" spans="1:14" ht="15">
      <c r="A6273" s="80"/>
      <c r="B6273" s="81"/>
      <c r="C6273" s="69"/>
      <c r="D6273" s="69"/>
      <c r="E6273" s="69"/>
      <c r="F6273" s="69"/>
      <c r="G6273" s="82"/>
      <c r="H6273" s="78"/>
      <c r="I6273" s="28">
        <f ca="1">SUMIF('IMPORTBFT (ID)'!$A$3:$A$5000,$G$4:$G$7322,'IMPORTBFT (ID)'!$B$3:$B$5000)</f>
        <v>0</v>
      </c>
      <c r="J6273" s="72"/>
      <c r="K6273" s="18" t="str">
        <f t="shared" ca="1" si="0"/>
        <v>-</v>
      </c>
      <c r="L6273" s="19" t="e">
        <f>IF(G6273=#REF!,#REF!,"FALSO")</f>
        <v>#REF!</v>
      </c>
      <c r="M6273" s="75"/>
      <c r="N6273" s="76"/>
    </row>
    <row r="6274" spans="1:14" ht="15">
      <c r="A6274" s="80"/>
      <c r="B6274" s="81"/>
      <c r="C6274" s="69"/>
      <c r="D6274" s="69"/>
      <c r="E6274" s="69"/>
      <c r="F6274" s="69"/>
      <c r="G6274" s="82"/>
      <c r="H6274" s="78"/>
      <c r="I6274" s="28">
        <f ca="1">SUMIF('IMPORTBFT (ID)'!$A$3:$A$5000,$G$4:$G$7322,'IMPORTBFT (ID)'!$B$3:$B$5000)</f>
        <v>0</v>
      </c>
      <c r="J6274" s="72"/>
      <c r="K6274" s="18" t="str">
        <f t="shared" ca="1" si="0"/>
        <v>-</v>
      </c>
      <c r="L6274" s="19" t="e">
        <f>IF(G6274=#REF!,#REF!,"FALSO")</f>
        <v>#REF!</v>
      </c>
      <c r="M6274" s="75"/>
      <c r="N6274" s="76"/>
    </row>
    <row r="6275" spans="1:14" ht="15">
      <c r="A6275" s="80"/>
      <c r="B6275" s="81"/>
      <c r="C6275" s="69"/>
      <c r="D6275" s="69"/>
      <c r="E6275" s="69"/>
      <c r="F6275" s="69"/>
      <c r="G6275" s="82"/>
      <c r="H6275" s="78"/>
      <c r="I6275" s="28">
        <f ca="1">SUMIF('IMPORTBFT (ID)'!$A$3:$A$5000,$G$4:$G$7322,'IMPORTBFT (ID)'!$B$3:$B$5000)</f>
        <v>0</v>
      </c>
      <c r="J6275" s="72"/>
      <c r="K6275" s="18" t="str">
        <f t="shared" ca="1" si="0"/>
        <v>-</v>
      </c>
      <c r="L6275" s="19" t="e">
        <f>IF(G6275=#REF!,#REF!,"FALSO")</f>
        <v>#REF!</v>
      </c>
      <c r="M6275" s="75"/>
      <c r="N6275" s="76"/>
    </row>
    <row r="6276" spans="1:14" ht="15">
      <c r="A6276" s="80"/>
      <c r="B6276" s="81"/>
      <c r="C6276" s="69"/>
      <c r="D6276" s="69"/>
      <c r="E6276" s="69"/>
      <c r="F6276" s="69"/>
      <c r="G6276" s="82"/>
      <c r="H6276" s="78"/>
      <c r="I6276" s="28">
        <f ca="1">SUMIF('IMPORTBFT (ID)'!$A$3:$A$5000,$G$4:$G$7322,'IMPORTBFT (ID)'!$B$3:$B$5000)</f>
        <v>0</v>
      </c>
      <c r="J6276" s="72"/>
      <c r="K6276" s="18" t="str">
        <f t="shared" ca="1" si="0"/>
        <v>-</v>
      </c>
      <c r="L6276" s="19" t="e">
        <f>IF(G6276=#REF!,#REF!,"FALSO")</f>
        <v>#REF!</v>
      </c>
      <c r="M6276" s="75"/>
      <c r="N6276" s="76"/>
    </row>
    <row r="6277" spans="1:14" ht="15">
      <c r="A6277" s="80"/>
      <c r="B6277" s="81"/>
      <c r="C6277" s="69"/>
      <c r="D6277" s="69"/>
      <c r="E6277" s="69"/>
      <c r="F6277" s="69"/>
      <c r="G6277" s="82"/>
      <c r="H6277" s="78"/>
      <c r="I6277" s="28">
        <f ca="1">SUMIF('IMPORTBFT (ID)'!$A$3:$A$5000,$G$4:$G$7322,'IMPORTBFT (ID)'!$B$3:$B$5000)</f>
        <v>0</v>
      </c>
      <c r="J6277" s="72"/>
      <c r="K6277" s="18" t="str">
        <f t="shared" ca="1" si="0"/>
        <v>-</v>
      </c>
      <c r="L6277" s="19" t="e">
        <f>IF(G6277=#REF!,#REF!,"FALSO")</f>
        <v>#REF!</v>
      </c>
      <c r="M6277" s="75"/>
      <c r="N6277" s="76"/>
    </row>
    <row r="6278" spans="1:14" ht="15">
      <c r="A6278" s="80"/>
      <c r="B6278" s="81"/>
      <c r="C6278" s="69"/>
      <c r="D6278" s="69"/>
      <c r="E6278" s="69"/>
      <c r="F6278" s="69"/>
      <c r="G6278" s="82"/>
      <c r="H6278" s="78"/>
      <c r="I6278" s="28">
        <f ca="1">SUMIF('IMPORTBFT (ID)'!$A$3:$A$5000,$G$4:$G$7322,'IMPORTBFT (ID)'!$B$3:$B$5000)</f>
        <v>0</v>
      </c>
      <c r="J6278" s="72"/>
      <c r="K6278" s="18" t="str">
        <f t="shared" ca="1" si="0"/>
        <v>-</v>
      </c>
      <c r="L6278" s="19" t="e">
        <f>IF(G6278=#REF!,#REF!,"FALSO")</f>
        <v>#REF!</v>
      </c>
      <c r="M6278" s="75"/>
      <c r="N6278" s="76"/>
    </row>
    <row r="6279" spans="1:14" ht="15">
      <c r="A6279" s="80"/>
      <c r="B6279" s="81"/>
      <c r="C6279" s="69"/>
      <c r="D6279" s="69"/>
      <c r="E6279" s="69"/>
      <c r="F6279" s="69"/>
      <c r="G6279" s="82"/>
      <c r="H6279" s="78"/>
      <c r="I6279" s="28">
        <f ca="1">SUMIF('IMPORTBFT (ID)'!$A$3:$A$5000,$G$4:$G$7322,'IMPORTBFT (ID)'!$B$3:$B$5000)</f>
        <v>0</v>
      </c>
      <c r="J6279" s="72"/>
      <c r="K6279" s="18" t="str">
        <f t="shared" ca="1" si="0"/>
        <v>-</v>
      </c>
      <c r="L6279" s="19" t="e">
        <f>IF(G6279=#REF!,#REF!,"FALSO")</f>
        <v>#REF!</v>
      </c>
      <c r="M6279" s="75"/>
      <c r="N6279" s="76"/>
    </row>
    <row r="6280" spans="1:14" ht="15">
      <c r="A6280" s="80"/>
      <c r="B6280" s="81"/>
      <c r="C6280" s="69"/>
      <c r="D6280" s="69"/>
      <c r="E6280" s="69"/>
      <c r="F6280" s="69"/>
      <c r="G6280" s="82"/>
      <c r="H6280" s="78"/>
      <c r="I6280" s="28">
        <f ca="1">SUMIF('IMPORTBFT (ID)'!$A$3:$A$5000,$G$4:$G$7322,'IMPORTBFT (ID)'!$B$3:$B$5000)</f>
        <v>0</v>
      </c>
      <c r="J6280" s="72"/>
      <c r="K6280" s="18" t="str">
        <f t="shared" ca="1" si="0"/>
        <v>-</v>
      </c>
      <c r="L6280" s="19" t="e">
        <f>IF(G6280=#REF!,#REF!,"FALSO")</f>
        <v>#REF!</v>
      </c>
      <c r="M6280" s="75"/>
      <c r="N6280" s="76"/>
    </row>
    <row r="6281" spans="1:14" ht="15">
      <c r="A6281" s="80"/>
      <c r="B6281" s="81"/>
      <c r="C6281" s="69"/>
      <c r="D6281" s="69"/>
      <c r="E6281" s="69"/>
      <c r="F6281" s="69"/>
      <c r="G6281" s="82"/>
      <c r="H6281" s="78"/>
      <c r="I6281" s="28">
        <f ca="1">SUMIF('IMPORTBFT (ID)'!$A$3:$A$5000,$G$4:$G$7322,'IMPORTBFT (ID)'!$B$3:$B$5000)</f>
        <v>0</v>
      </c>
      <c r="J6281" s="72"/>
      <c r="K6281" s="18" t="str">
        <f t="shared" ca="1" si="0"/>
        <v>-</v>
      </c>
      <c r="L6281" s="19" t="e">
        <f>IF(G6281=#REF!,#REF!,"FALSO")</f>
        <v>#REF!</v>
      </c>
      <c r="M6281" s="75"/>
      <c r="N6281" s="76"/>
    </row>
    <row r="6282" spans="1:14" ht="15">
      <c r="A6282" s="80"/>
      <c r="B6282" s="81"/>
      <c r="C6282" s="69"/>
      <c r="D6282" s="69"/>
      <c r="E6282" s="69"/>
      <c r="F6282" s="69"/>
      <c r="G6282" s="82"/>
      <c r="H6282" s="78"/>
      <c r="I6282" s="28">
        <f ca="1">SUMIF('IMPORTBFT (ID)'!$A$3:$A$5000,$G$4:$G$7322,'IMPORTBFT (ID)'!$B$3:$B$5000)</f>
        <v>0</v>
      </c>
      <c r="J6282" s="72"/>
      <c r="K6282" s="18" t="str">
        <f t="shared" ca="1" si="0"/>
        <v>-</v>
      </c>
      <c r="L6282" s="19" t="e">
        <f>IF(G6282=#REF!,#REF!,"FALSO")</f>
        <v>#REF!</v>
      </c>
      <c r="M6282" s="75"/>
      <c r="N6282" s="76"/>
    </row>
    <row r="6283" spans="1:14" ht="15">
      <c r="A6283" s="80"/>
      <c r="B6283" s="81"/>
      <c r="C6283" s="69"/>
      <c r="D6283" s="69"/>
      <c r="E6283" s="69"/>
      <c r="F6283" s="69"/>
      <c r="G6283" s="82"/>
      <c r="H6283" s="78"/>
      <c r="I6283" s="28">
        <f ca="1">SUMIF('IMPORTBFT (ID)'!$A$3:$A$5000,$G$4:$G$7322,'IMPORTBFT (ID)'!$B$3:$B$5000)</f>
        <v>0</v>
      </c>
      <c r="J6283" s="72"/>
      <c r="K6283" s="18" t="str">
        <f t="shared" ca="1" si="0"/>
        <v>-</v>
      </c>
      <c r="L6283" s="19" t="e">
        <f>IF(G6283=#REF!,#REF!,"FALSO")</f>
        <v>#REF!</v>
      </c>
      <c r="M6283" s="75"/>
      <c r="N6283" s="76"/>
    </row>
    <row r="6284" spans="1:14" ht="15">
      <c r="A6284" s="80"/>
      <c r="B6284" s="81"/>
      <c r="C6284" s="69"/>
      <c r="D6284" s="69"/>
      <c r="E6284" s="69"/>
      <c r="F6284" s="69"/>
      <c r="G6284" s="82"/>
      <c r="H6284" s="78"/>
      <c r="I6284" s="28">
        <f ca="1">SUMIF('IMPORTBFT (ID)'!$A$3:$A$5000,$G$4:$G$7322,'IMPORTBFT (ID)'!$B$3:$B$5000)</f>
        <v>0</v>
      </c>
      <c r="J6284" s="72"/>
      <c r="K6284" s="18" t="str">
        <f t="shared" ca="1" si="0"/>
        <v>-</v>
      </c>
      <c r="L6284" s="19" t="e">
        <f>IF(G6284=#REF!,#REF!,"FALSO")</f>
        <v>#REF!</v>
      </c>
      <c r="M6284" s="75"/>
      <c r="N6284" s="76"/>
    </row>
    <row r="6285" spans="1:14" ht="15">
      <c r="A6285" s="80"/>
      <c r="B6285" s="81"/>
      <c r="C6285" s="69"/>
      <c r="D6285" s="69"/>
      <c r="E6285" s="69"/>
      <c r="F6285" s="69"/>
      <c r="G6285" s="82"/>
      <c r="H6285" s="78"/>
      <c r="I6285" s="28">
        <f ca="1">SUMIF('IMPORTBFT (ID)'!$A$3:$A$5000,$G$4:$G$7322,'IMPORTBFT (ID)'!$B$3:$B$5000)</f>
        <v>0</v>
      </c>
      <c r="J6285" s="72"/>
      <c r="K6285" s="18" t="str">
        <f t="shared" ca="1" si="0"/>
        <v>-</v>
      </c>
      <c r="L6285" s="19" t="e">
        <f>IF(G6285=#REF!,#REF!,"FALSO")</f>
        <v>#REF!</v>
      </c>
      <c r="M6285" s="75"/>
      <c r="N6285" s="76"/>
    </row>
    <row r="6286" spans="1:14" ht="15">
      <c r="A6286" s="80"/>
      <c r="B6286" s="81"/>
      <c r="C6286" s="69"/>
      <c r="D6286" s="69"/>
      <c r="E6286" s="69"/>
      <c r="F6286" s="69"/>
      <c r="G6286" s="82"/>
      <c r="H6286" s="78"/>
      <c r="I6286" s="28">
        <f ca="1">SUMIF('IMPORTBFT (ID)'!$A$3:$A$5000,$G$4:$G$7322,'IMPORTBFT (ID)'!$B$3:$B$5000)</f>
        <v>0</v>
      </c>
      <c r="J6286" s="72"/>
      <c r="K6286" s="18" t="str">
        <f t="shared" ca="1" si="0"/>
        <v>-</v>
      </c>
      <c r="L6286" s="19" t="e">
        <f>IF(G6286=#REF!,#REF!,"FALSO")</f>
        <v>#REF!</v>
      </c>
      <c r="M6286" s="75"/>
      <c r="N6286" s="76"/>
    </row>
    <row r="6287" spans="1:14" ht="15">
      <c r="A6287" s="80"/>
      <c r="B6287" s="81"/>
      <c r="C6287" s="69"/>
      <c r="D6287" s="69"/>
      <c r="E6287" s="69"/>
      <c r="F6287" s="69"/>
      <c r="G6287" s="82"/>
      <c r="H6287" s="78"/>
      <c r="I6287" s="28">
        <f ca="1">SUMIF('IMPORTBFT (ID)'!$A$3:$A$5000,$G$4:$G$7322,'IMPORTBFT (ID)'!$B$3:$B$5000)</f>
        <v>0</v>
      </c>
      <c r="J6287" s="72"/>
      <c r="K6287" s="18" t="str">
        <f t="shared" ca="1" si="0"/>
        <v>-</v>
      </c>
      <c r="L6287" s="19" t="e">
        <f>IF(G6287=#REF!,#REF!,"FALSO")</f>
        <v>#REF!</v>
      </c>
      <c r="M6287" s="75"/>
      <c r="N6287" s="76"/>
    </row>
    <row r="6288" spans="1:14" ht="15">
      <c r="A6288" s="80"/>
      <c r="B6288" s="81"/>
      <c r="C6288" s="69"/>
      <c r="D6288" s="69"/>
      <c r="E6288" s="69"/>
      <c r="F6288" s="69"/>
      <c r="G6288" s="82"/>
      <c r="H6288" s="78"/>
      <c r="I6288" s="28">
        <f ca="1">SUMIF('IMPORTBFT (ID)'!$A$3:$A$5000,$G$4:$G$7322,'IMPORTBFT (ID)'!$B$3:$B$5000)</f>
        <v>0</v>
      </c>
      <c r="J6288" s="72"/>
      <c r="K6288" s="18" t="str">
        <f t="shared" ca="1" si="0"/>
        <v>-</v>
      </c>
      <c r="L6288" s="19" t="e">
        <f>IF(G6288=#REF!,#REF!,"FALSO")</f>
        <v>#REF!</v>
      </c>
      <c r="M6288" s="75"/>
      <c r="N6288" s="76"/>
    </row>
    <row r="6289" spans="1:14" ht="15">
      <c r="A6289" s="80"/>
      <c r="B6289" s="81"/>
      <c r="C6289" s="69"/>
      <c r="D6289" s="69"/>
      <c r="E6289" s="69"/>
      <c r="F6289" s="69"/>
      <c r="G6289" s="82"/>
      <c r="H6289" s="78"/>
      <c r="I6289" s="28">
        <f ca="1">SUMIF('IMPORTBFT (ID)'!$A$3:$A$5000,$G$4:$G$7322,'IMPORTBFT (ID)'!$B$3:$B$5000)</f>
        <v>0</v>
      </c>
      <c r="J6289" s="72"/>
      <c r="K6289" s="18" t="str">
        <f t="shared" ca="1" si="0"/>
        <v>-</v>
      </c>
      <c r="L6289" s="19" t="e">
        <f>IF(G6289=#REF!,#REF!,"FALSO")</f>
        <v>#REF!</v>
      </c>
      <c r="M6289" s="75"/>
      <c r="N6289" s="76"/>
    </row>
    <row r="6290" spans="1:14" ht="15">
      <c r="A6290" s="80"/>
      <c r="B6290" s="81"/>
      <c r="C6290" s="69"/>
      <c r="D6290" s="69"/>
      <c r="E6290" s="69"/>
      <c r="F6290" s="69"/>
      <c r="G6290" s="82"/>
      <c r="H6290" s="78"/>
      <c r="I6290" s="28">
        <f ca="1">SUMIF('IMPORTBFT (ID)'!$A$3:$A$5000,$G$4:$G$7322,'IMPORTBFT (ID)'!$B$3:$B$5000)</f>
        <v>0</v>
      </c>
      <c r="J6290" s="72"/>
      <c r="K6290" s="18" t="str">
        <f t="shared" ca="1" si="0"/>
        <v>-</v>
      </c>
      <c r="L6290" s="19" t="e">
        <f>IF(G6290=#REF!,#REF!,"FALSO")</f>
        <v>#REF!</v>
      </c>
      <c r="M6290" s="75"/>
      <c r="N6290" s="76"/>
    </row>
    <row r="6291" spans="1:14" ht="15">
      <c r="A6291" s="80"/>
      <c r="B6291" s="81"/>
      <c r="C6291" s="69"/>
      <c r="D6291" s="69"/>
      <c r="E6291" s="69"/>
      <c r="F6291" s="69"/>
      <c r="G6291" s="82"/>
      <c r="H6291" s="78"/>
      <c r="I6291" s="28">
        <f ca="1">SUMIF('IMPORTBFT (ID)'!$A$3:$A$5000,$G$4:$G$7322,'IMPORTBFT (ID)'!$B$3:$B$5000)</f>
        <v>0</v>
      </c>
      <c r="J6291" s="72"/>
      <c r="K6291" s="18" t="str">
        <f t="shared" ca="1" si="0"/>
        <v>-</v>
      </c>
      <c r="L6291" s="19" t="e">
        <f>IF(G6291=#REF!,#REF!,"FALSO")</f>
        <v>#REF!</v>
      </c>
      <c r="M6291" s="75"/>
      <c r="N6291" s="76"/>
    </row>
    <row r="6292" spans="1:14" ht="15">
      <c r="A6292" s="80"/>
      <c r="B6292" s="81"/>
      <c r="C6292" s="69"/>
      <c r="D6292" s="69"/>
      <c r="E6292" s="69"/>
      <c r="F6292" s="69"/>
      <c r="G6292" s="82"/>
      <c r="H6292" s="78"/>
      <c r="I6292" s="28">
        <f ca="1">SUMIF('IMPORTBFT (ID)'!$A$3:$A$5000,$G$4:$G$7322,'IMPORTBFT (ID)'!$B$3:$B$5000)</f>
        <v>0</v>
      </c>
      <c r="J6292" s="72"/>
      <c r="K6292" s="18" t="str">
        <f t="shared" ca="1" si="0"/>
        <v>-</v>
      </c>
      <c r="L6292" s="19" t="e">
        <f>IF(G6292=#REF!,#REF!,"FALSO")</f>
        <v>#REF!</v>
      </c>
      <c r="M6292" s="75"/>
      <c r="N6292" s="76"/>
    </row>
    <row r="6293" spans="1:14" ht="15">
      <c r="A6293" s="80"/>
      <c r="B6293" s="81"/>
      <c r="C6293" s="69"/>
      <c r="D6293" s="69"/>
      <c r="E6293" s="69"/>
      <c r="F6293" s="69"/>
      <c r="G6293" s="82"/>
      <c r="H6293" s="78"/>
      <c r="I6293" s="28">
        <f ca="1">SUMIF('IMPORTBFT (ID)'!$A$3:$A$5000,$G$4:$G$7322,'IMPORTBFT (ID)'!$B$3:$B$5000)</f>
        <v>0</v>
      </c>
      <c r="J6293" s="72"/>
      <c r="K6293" s="18" t="str">
        <f t="shared" ca="1" si="0"/>
        <v>-</v>
      </c>
      <c r="L6293" s="19" t="e">
        <f>IF(G6293=#REF!,#REF!,"FALSO")</f>
        <v>#REF!</v>
      </c>
      <c r="M6293" s="75"/>
      <c r="N6293" s="76"/>
    </row>
    <row r="6294" spans="1:14" ht="15">
      <c r="A6294" s="80"/>
      <c r="B6294" s="81"/>
      <c r="C6294" s="69"/>
      <c r="D6294" s="69"/>
      <c r="E6294" s="69"/>
      <c r="F6294" s="69"/>
      <c r="G6294" s="82"/>
      <c r="H6294" s="78"/>
      <c r="I6294" s="28">
        <f ca="1">SUMIF('IMPORTBFT (ID)'!$A$3:$A$5000,$G$4:$G$7322,'IMPORTBFT (ID)'!$B$3:$B$5000)</f>
        <v>0</v>
      </c>
      <c r="J6294" s="72"/>
      <c r="K6294" s="18" t="str">
        <f t="shared" ca="1" si="0"/>
        <v>-</v>
      </c>
      <c r="L6294" s="19" t="e">
        <f>IF(G6294=#REF!,#REF!,"FALSO")</f>
        <v>#REF!</v>
      </c>
      <c r="M6294" s="75"/>
      <c r="N6294" s="76"/>
    </row>
    <row r="6295" spans="1:14" ht="15">
      <c r="A6295" s="80"/>
      <c r="B6295" s="81"/>
      <c r="C6295" s="69"/>
      <c r="D6295" s="69"/>
      <c r="E6295" s="69"/>
      <c r="F6295" s="69"/>
      <c r="G6295" s="82"/>
      <c r="H6295" s="78"/>
      <c r="I6295" s="28">
        <f ca="1">SUMIF('IMPORTBFT (ID)'!$A$3:$A$5000,$G$4:$G$7322,'IMPORTBFT (ID)'!$B$3:$B$5000)</f>
        <v>0</v>
      </c>
      <c r="J6295" s="72"/>
      <c r="K6295" s="18" t="str">
        <f t="shared" ca="1" si="0"/>
        <v>-</v>
      </c>
      <c r="L6295" s="19" t="e">
        <f>IF(G6295=#REF!,#REF!,"FALSO")</f>
        <v>#REF!</v>
      </c>
      <c r="M6295" s="75"/>
      <c r="N6295" s="76"/>
    </row>
    <row r="6296" spans="1:14" ht="15">
      <c r="A6296" s="80"/>
      <c r="B6296" s="81"/>
      <c r="C6296" s="69"/>
      <c r="D6296" s="69"/>
      <c r="E6296" s="69"/>
      <c r="F6296" s="69"/>
      <c r="G6296" s="82"/>
      <c r="H6296" s="78"/>
      <c r="I6296" s="28">
        <f ca="1">SUMIF('IMPORTBFT (ID)'!$A$3:$A$5000,$G$4:$G$7322,'IMPORTBFT (ID)'!$B$3:$B$5000)</f>
        <v>0</v>
      </c>
      <c r="J6296" s="72"/>
      <c r="K6296" s="18" t="str">
        <f t="shared" ca="1" si="0"/>
        <v>-</v>
      </c>
      <c r="L6296" s="19" t="e">
        <f>IF(G6296=#REF!,#REF!,"FALSO")</f>
        <v>#REF!</v>
      </c>
      <c r="M6296" s="75"/>
      <c r="N6296" s="76"/>
    </row>
    <row r="6297" spans="1:14" ht="15">
      <c r="A6297" s="80"/>
      <c r="B6297" s="81"/>
      <c r="C6297" s="69"/>
      <c r="D6297" s="69"/>
      <c r="E6297" s="69"/>
      <c r="F6297" s="69"/>
      <c r="G6297" s="82"/>
      <c r="H6297" s="78"/>
      <c r="I6297" s="28">
        <f ca="1">SUMIF('IMPORTBFT (ID)'!$A$3:$A$5000,$G$4:$G$7322,'IMPORTBFT (ID)'!$B$3:$B$5000)</f>
        <v>0</v>
      </c>
      <c r="J6297" s="72"/>
      <c r="K6297" s="18" t="str">
        <f t="shared" ca="1" si="0"/>
        <v>-</v>
      </c>
      <c r="L6297" s="19" t="e">
        <f>IF(G6297=#REF!,#REF!,"FALSO")</f>
        <v>#REF!</v>
      </c>
      <c r="M6297" s="75"/>
      <c r="N6297" s="76"/>
    </row>
    <row r="6298" spans="1:14" ht="15">
      <c r="A6298" s="80"/>
      <c r="B6298" s="81"/>
      <c r="C6298" s="69"/>
      <c r="D6298" s="69"/>
      <c r="E6298" s="69"/>
      <c r="F6298" s="69"/>
      <c r="G6298" s="82"/>
      <c r="H6298" s="78"/>
      <c r="I6298" s="28">
        <f ca="1">SUMIF('IMPORTBFT (ID)'!$A$3:$A$5000,$G$4:$G$7322,'IMPORTBFT (ID)'!$B$3:$B$5000)</f>
        <v>0</v>
      </c>
      <c r="J6298" s="72"/>
      <c r="K6298" s="18" t="str">
        <f t="shared" ca="1" si="0"/>
        <v>-</v>
      </c>
      <c r="L6298" s="19" t="e">
        <f>IF(G6298=#REF!,#REF!,"FALSO")</f>
        <v>#REF!</v>
      </c>
      <c r="M6298" s="75"/>
      <c r="N6298" s="76"/>
    </row>
    <row r="6299" spans="1:14" ht="15">
      <c r="A6299" s="80"/>
      <c r="B6299" s="81"/>
      <c r="C6299" s="69"/>
      <c r="D6299" s="69"/>
      <c r="E6299" s="69"/>
      <c r="F6299" s="69"/>
      <c r="G6299" s="82"/>
      <c r="H6299" s="78"/>
      <c r="I6299" s="28">
        <f ca="1">SUMIF('IMPORTBFT (ID)'!$A$3:$A$5000,$G$4:$G$7322,'IMPORTBFT (ID)'!$B$3:$B$5000)</f>
        <v>0</v>
      </c>
      <c r="J6299" s="72"/>
      <c r="K6299" s="18" t="str">
        <f t="shared" ca="1" si="0"/>
        <v>-</v>
      </c>
      <c r="L6299" s="19" t="e">
        <f>IF(G6299=#REF!,#REF!,"FALSO")</f>
        <v>#REF!</v>
      </c>
      <c r="M6299" s="75"/>
      <c r="N6299" s="76"/>
    </row>
    <row r="6300" spans="1:14" ht="15">
      <c r="A6300" s="80"/>
      <c r="B6300" s="81"/>
      <c r="C6300" s="69"/>
      <c r="D6300" s="69"/>
      <c r="E6300" s="69"/>
      <c r="F6300" s="69"/>
      <c r="G6300" s="82"/>
      <c r="H6300" s="78"/>
      <c r="I6300" s="28">
        <f ca="1">SUMIF('IMPORTBFT (ID)'!$A$3:$A$5000,$G$4:$G$7322,'IMPORTBFT (ID)'!$B$3:$B$5000)</f>
        <v>0</v>
      </c>
      <c r="J6300" s="72"/>
      <c r="K6300" s="18" t="str">
        <f t="shared" ca="1" si="0"/>
        <v>-</v>
      </c>
      <c r="L6300" s="19" t="e">
        <f>IF(G6300=#REF!,#REF!,"FALSO")</f>
        <v>#REF!</v>
      </c>
      <c r="M6300" s="75"/>
      <c r="N6300" s="76"/>
    </row>
    <row r="6301" spans="1:14" ht="15">
      <c r="A6301" s="80"/>
      <c r="B6301" s="81"/>
      <c r="C6301" s="69"/>
      <c r="D6301" s="69"/>
      <c r="E6301" s="69"/>
      <c r="F6301" s="69"/>
      <c r="G6301" s="82"/>
      <c r="H6301" s="78"/>
      <c r="I6301" s="28">
        <f ca="1">SUMIF('IMPORTBFT (ID)'!$A$3:$A$5000,$G$4:$G$7322,'IMPORTBFT (ID)'!$B$3:$B$5000)</f>
        <v>0</v>
      </c>
      <c r="J6301" s="72"/>
      <c r="K6301" s="18" t="str">
        <f t="shared" ca="1" si="0"/>
        <v>-</v>
      </c>
      <c r="L6301" s="19" t="e">
        <f>IF(G6301=#REF!,#REF!,"FALSO")</f>
        <v>#REF!</v>
      </c>
      <c r="M6301" s="75"/>
      <c r="N6301" s="76"/>
    </row>
    <row r="6302" spans="1:14" ht="15">
      <c r="A6302" s="80"/>
      <c r="B6302" s="81"/>
      <c r="C6302" s="69"/>
      <c r="D6302" s="69"/>
      <c r="E6302" s="69"/>
      <c r="F6302" s="69"/>
      <c r="G6302" s="82"/>
      <c r="H6302" s="78"/>
      <c r="I6302" s="28">
        <f ca="1">SUMIF('IMPORTBFT (ID)'!$A$3:$A$5000,$G$4:$G$7322,'IMPORTBFT (ID)'!$B$3:$B$5000)</f>
        <v>0</v>
      </c>
      <c r="J6302" s="72"/>
      <c r="K6302" s="18" t="str">
        <f t="shared" ca="1" si="0"/>
        <v>-</v>
      </c>
      <c r="L6302" s="19" t="e">
        <f>IF(G6302=#REF!,#REF!,"FALSO")</f>
        <v>#REF!</v>
      </c>
      <c r="M6302" s="75"/>
      <c r="N6302" s="76"/>
    </row>
    <row r="6303" spans="1:14" ht="15">
      <c r="A6303" s="80"/>
      <c r="B6303" s="81"/>
      <c r="C6303" s="69"/>
      <c r="D6303" s="69"/>
      <c r="E6303" s="69"/>
      <c r="F6303" s="69"/>
      <c r="G6303" s="82"/>
      <c r="H6303" s="78"/>
      <c r="I6303" s="28">
        <f ca="1">SUMIF('IMPORTBFT (ID)'!$A$3:$A$5000,$G$4:$G$7322,'IMPORTBFT (ID)'!$B$3:$B$5000)</f>
        <v>0</v>
      </c>
      <c r="J6303" s="72"/>
      <c r="K6303" s="18" t="str">
        <f t="shared" ca="1" si="0"/>
        <v>-</v>
      </c>
      <c r="L6303" s="19" t="e">
        <f>IF(G6303=#REF!,#REF!,"FALSO")</f>
        <v>#REF!</v>
      </c>
      <c r="M6303" s="75"/>
      <c r="N6303" s="76"/>
    </row>
    <row r="6304" spans="1:14" ht="15">
      <c r="A6304" s="80"/>
      <c r="B6304" s="81"/>
      <c r="C6304" s="69"/>
      <c r="D6304" s="69"/>
      <c r="E6304" s="69"/>
      <c r="F6304" s="69"/>
      <c r="G6304" s="82"/>
      <c r="H6304" s="78"/>
      <c r="I6304" s="28">
        <f ca="1">SUMIF('IMPORTBFT (ID)'!$A$3:$A$5000,$G$4:$G$7322,'IMPORTBFT (ID)'!$B$3:$B$5000)</f>
        <v>0</v>
      </c>
      <c r="J6304" s="72"/>
      <c r="K6304" s="18" t="str">
        <f t="shared" ca="1" si="0"/>
        <v>-</v>
      </c>
      <c r="L6304" s="19" t="e">
        <f>IF(G6304=#REF!,#REF!,"FALSO")</f>
        <v>#REF!</v>
      </c>
      <c r="M6304" s="75"/>
      <c r="N6304" s="76"/>
    </row>
    <row r="6305" spans="1:14" ht="15">
      <c r="A6305" s="80"/>
      <c r="B6305" s="81"/>
      <c r="C6305" s="69"/>
      <c r="D6305" s="69"/>
      <c r="E6305" s="69"/>
      <c r="F6305" s="69"/>
      <c r="G6305" s="82"/>
      <c r="H6305" s="78"/>
      <c r="I6305" s="28">
        <f ca="1">SUMIF('IMPORTBFT (ID)'!$A$3:$A$5000,$G$4:$G$7322,'IMPORTBFT (ID)'!$B$3:$B$5000)</f>
        <v>0</v>
      </c>
      <c r="J6305" s="72"/>
      <c r="K6305" s="18" t="str">
        <f t="shared" ca="1" si="0"/>
        <v>-</v>
      </c>
      <c r="L6305" s="19" t="e">
        <f>IF(G6305=#REF!,#REF!,"FALSO")</f>
        <v>#REF!</v>
      </c>
      <c r="M6305" s="75"/>
      <c r="N6305" s="76"/>
    </row>
    <row r="6306" spans="1:14" ht="15">
      <c r="A6306" s="80"/>
      <c r="B6306" s="81"/>
      <c r="C6306" s="69"/>
      <c r="D6306" s="69"/>
      <c r="E6306" s="69"/>
      <c r="F6306" s="69"/>
      <c r="G6306" s="82"/>
      <c r="H6306" s="78"/>
      <c r="I6306" s="28">
        <f ca="1">SUMIF('IMPORTBFT (ID)'!$A$3:$A$5000,$G$4:$G$7322,'IMPORTBFT (ID)'!$B$3:$B$5000)</f>
        <v>0</v>
      </c>
      <c r="J6306" s="72"/>
      <c r="K6306" s="18" t="str">
        <f t="shared" ca="1" si="0"/>
        <v>-</v>
      </c>
      <c r="L6306" s="19" t="e">
        <f>IF(G6306=#REF!,#REF!,"FALSO")</f>
        <v>#REF!</v>
      </c>
      <c r="M6306" s="75"/>
      <c r="N6306" s="76"/>
    </row>
    <row r="6307" spans="1:14" ht="15">
      <c r="A6307" s="80"/>
      <c r="B6307" s="81"/>
      <c r="C6307" s="69"/>
      <c r="D6307" s="69"/>
      <c r="E6307" s="69"/>
      <c r="F6307" s="69"/>
      <c r="G6307" s="82"/>
      <c r="H6307" s="78"/>
      <c r="I6307" s="28">
        <f ca="1">SUMIF('IMPORTBFT (ID)'!$A$3:$A$5000,$G$4:$G$7322,'IMPORTBFT (ID)'!$B$3:$B$5000)</f>
        <v>0</v>
      </c>
      <c r="J6307" s="72"/>
      <c r="K6307" s="18" t="str">
        <f t="shared" ca="1" si="0"/>
        <v>-</v>
      </c>
      <c r="L6307" s="19" t="e">
        <f>IF(G6307=#REF!,#REF!,"FALSO")</f>
        <v>#REF!</v>
      </c>
      <c r="M6307" s="75"/>
      <c r="N6307" s="76"/>
    </row>
    <row r="6308" spans="1:14" ht="15">
      <c r="A6308" s="80"/>
      <c r="B6308" s="81"/>
      <c r="C6308" s="69"/>
      <c r="D6308" s="69"/>
      <c r="E6308" s="69"/>
      <c r="F6308" s="69"/>
      <c r="G6308" s="82"/>
      <c r="H6308" s="78"/>
      <c r="I6308" s="28">
        <f ca="1">SUMIF('IMPORTBFT (ID)'!$A$3:$A$5000,$G$4:$G$7322,'IMPORTBFT (ID)'!$B$3:$B$5000)</f>
        <v>0</v>
      </c>
      <c r="J6308" s="72"/>
      <c r="K6308" s="18" t="str">
        <f t="shared" ca="1" si="0"/>
        <v>-</v>
      </c>
      <c r="L6308" s="19" t="e">
        <f>IF(G6308=#REF!,#REF!,"FALSO")</f>
        <v>#REF!</v>
      </c>
      <c r="M6308" s="75"/>
      <c r="N6308" s="76"/>
    </row>
    <row r="6309" spans="1:14" ht="15">
      <c r="A6309" s="80"/>
      <c r="B6309" s="81"/>
      <c r="C6309" s="69"/>
      <c r="D6309" s="69"/>
      <c r="E6309" s="69"/>
      <c r="F6309" s="69"/>
      <c r="G6309" s="82"/>
      <c r="H6309" s="78"/>
      <c r="I6309" s="28">
        <f ca="1">SUMIF('IMPORTBFT (ID)'!$A$3:$A$5000,$G$4:$G$7322,'IMPORTBFT (ID)'!$B$3:$B$5000)</f>
        <v>0</v>
      </c>
      <c r="J6309" s="72"/>
      <c r="K6309" s="18" t="str">
        <f t="shared" ca="1" si="0"/>
        <v>-</v>
      </c>
      <c r="L6309" s="19" t="e">
        <f>IF(G6309=#REF!,#REF!,"FALSO")</f>
        <v>#REF!</v>
      </c>
      <c r="M6309" s="75"/>
      <c r="N6309" s="76"/>
    </row>
    <row r="6310" spans="1:14" ht="15">
      <c r="A6310" s="80"/>
      <c r="B6310" s="81"/>
      <c r="C6310" s="69"/>
      <c r="D6310" s="69"/>
      <c r="E6310" s="69"/>
      <c r="F6310" s="69"/>
      <c r="G6310" s="82"/>
      <c r="H6310" s="78"/>
      <c r="I6310" s="28">
        <f ca="1">SUMIF('IMPORTBFT (ID)'!$A$3:$A$5000,$G$4:$G$7322,'IMPORTBFT (ID)'!$B$3:$B$5000)</f>
        <v>0</v>
      </c>
      <c r="J6310" s="72"/>
      <c r="K6310" s="18" t="str">
        <f t="shared" ca="1" si="0"/>
        <v>-</v>
      </c>
      <c r="L6310" s="19" t="e">
        <f>IF(G6310=#REF!,#REF!,"FALSO")</f>
        <v>#REF!</v>
      </c>
      <c r="M6310" s="75"/>
      <c r="N6310" s="76"/>
    </row>
    <row r="6311" spans="1:14" ht="15">
      <c r="A6311" s="80"/>
      <c r="B6311" s="81"/>
      <c r="C6311" s="69"/>
      <c r="D6311" s="69"/>
      <c r="E6311" s="69"/>
      <c r="F6311" s="69"/>
      <c r="G6311" s="82"/>
      <c r="H6311" s="78"/>
      <c r="I6311" s="28">
        <f ca="1">SUMIF('IMPORTBFT (ID)'!$A$3:$A$5000,$G$4:$G$7322,'IMPORTBFT (ID)'!$B$3:$B$5000)</f>
        <v>0</v>
      </c>
      <c r="J6311" s="72"/>
      <c r="K6311" s="18" t="str">
        <f t="shared" ca="1" si="0"/>
        <v>-</v>
      </c>
      <c r="L6311" s="19" t="e">
        <f>IF(G6311=#REF!,#REF!,"FALSO")</f>
        <v>#REF!</v>
      </c>
      <c r="M6311" s="75"/>
      <c r="N6311" s="76"/>
    </row>
    <row r="6312" spans="1:14" ht="15">
      <c r="A6312" s="80"/>
      <c r="B6312" s="81"/>
      <c r="C6312" s="69"/>
      <c r="D6312" s="69"/>
      <c r="E6312" s="69"/>
      <c r="F6312" s="69"/>
      <c r="G6312" s="82"/>
      <c r="H6312" s="78"/>
      <c r="I6312" s="28">
        <f ca="1">SUMIF('IMPORTBFT (ID)'!$A$3:$A$5000,$G$4:$G$7322,'IMPORTBFT (ID)'!$B$3:$B$5000)</f>
        <v>0</v>
      </c>
      <c r="J6312" s="72"/>
      <c r="K6312" s="18" t="str">
        <f t="shared" ca="1" si="0"/>
        <v>-</v>
      </c>
      <c r="L6312" s="19" t="e">
        <f>IF(G6312=#REF!,#REF!,"FALSO")</f>
        <v>#REF!</v>
      </c>
      <c r="M6312" s="75"/>
      <c r="N6312" s="76"/>
    </row>
    <row r="6313" spans="1:14" ht="15">
      <c r="A6313" s="80"/>
      <c r="B6313" s="81"/>
      <c r="C6313" s="69"/>
      <c r="D6313" s="69"/>
      <c r="E6313" s="69"/>
      <c r="F6313" s="69"/>
      <c r="G6313" s="82"/>
      <c r="H6313" s="78"/>
      <c r="I6313" s="28">
        <f ca="1">SUMIF('IMPORTBFT (ID)'!$A$3:$A$5000,$G$4:$G$7322,'IMPORTBFT (ID)'!$B$3:$B$5000)</f>
        <v>0</v>
      </c>
      <c r="J6313" s="72"/>
      <c r="K6313" s="18" t="str">
        <f t="shared" ca="1" si="0"/>
        <v>-</v>
      </c>
      <c r="L6313" s="19" t="e">
        <f>IF(G6313=#REF!,#REF!,"FALSO")</f>
        <v>#REF!</v>
      </c>
      <c r="M6313" s="75"/>
      <c r="N6313" s="76"/>
    </row>
    <row r="6314" spans="1:14" ht="15">
      <c r="A6314" s="80"/>
      <c r="B6314" s="81"/>
      <c r="C6314" s="69"/>
      <c r="D6314" s="69"/>
      <c r="E6314" s="69"/>
      <c r="F6314" s="69"/>
      <c r="G6314" s="82"/>
      <c r="H6314" s="78"/>
      <c r="I6314" s="28">
        <f ca="1">SUMIF('IMPORTBFT (ID)'!$A$3:$A$5000,$G$4:$G$7322,'IMPORTBFT (ID)'!$B$3:$B$5000)</f>
        <v>0</v>
      </c>
      <c r="J6314" s="72"/>
      <c r="K6314" s="18" t="str">
        <f t="shared" ca="1" si="0"/>
        <v>-</v>
      </c>
      <c r="L6314" s="19" t="e">
        <f>IF(G6314=#REF!,#REF!,"FALSO")</f>
        <v>#REF!</v>
      </c>
      <c r="M6314" s="75"/>
      <c r="N6314" s="76"/>
    </row>
    <row r="6315" spans="1:14" ht="15">
      <c r="A6315" s="80"/>
      <c r="B6315" s="81"/>
      <c r="C6315" s="69"/>
      <c r="D6315" s="69"/>
      <c r="E6315" s="69"/>
      <c r="F6315" s="69"/>
      <c r="G6315" s="82"/>
      <c r="H6315" s="78"/>
      <c r="I6315" s="28">
        <f ca="1">SUMIF('IMPORTBFT (ID)'!$A$3:$A$5000,$G$4:$G$7322,'IMPORTBFT (ID)'!$B$3:$B$5000)</f>
        <v>0</v>
      </c>
      <c r="J6315" s="72"/>
      <c r="K6315" s="18" t="str">
        <f t="shared" ca="1" si="0"/>
        <v>-</v>
      </c>
      <c r="L6315" s="19" t="e">
        <f>IF(G6315=#REF!,#REF!,"FALSO")</f>
        <v>#REF!</v>
      </c>
      <c r="M6315" s="75"/>
      <c r="N6315" s="76"/>
    </row>
    <row r="6316" spans="1:14" ht="15">
      <c r="A6316" s="80"/>
      <c r="B6316" s="81"/>
      <c r="C6316" s="69"/>
      <c r="D6316" s="69"/>
      <c r="E6316" s="69"/>
      <c r="F6316" s="69"/>
      <c r="G6316" s="82"/>
      <c r="H6316" s="78"/>
      <c r="I6316" s="28">
        <f ca="1">SUMIF('IMPORTBFT (ID)'!$A$3:$A$5000,$G$4:$G$7322,'IMPORTBFT (ID)'!$B$3:$B$5000)</f>
        <v>0</v>
      </c>
      <c r="J6316" s="72"/>
      <c r="K6316" s="18" t="str">
        <f t="shared" ca="1" si="0"/>
        <v>-</v>
      </c>
      <c r="L6316" s="19" t="e">
        <f>IF(G6316=#REF!,#REF!,"FALSO")</f>
        <v>#REF!</v>
      </c>
      <c r="M6316" s="75"/>
      <c r="N6316" s="76"/>
    </row>
    <row r="6317" spans="1:14" ht="15">
      <c r="A6317" s="80"/>
      <c r="B6317" s="81"/>
      <c r="C6317" s="69"/>
      <c r="D6317" s="69"/>
      <c r="E6317" s="69"/>
      <c r="F6317" s="69"/>
      <c r="G6317" s="82"/>
      <c r="H6317" s="78"/>
      <c r="I6317" s="28">
        <f ca="1">SUMIF('IMPORTBFT (ID)'!$A$3:$A$5000,$G$4:$G$7322,'IMPORTBFT (ID)'!$B$3:$B$5000)</f>
        <v>0</v>
      </c>
      <c r="J6317" s="72"/>
      <c r="K6317" s="18" t="str">
        <f t="shared" ca="1" si="0"/>
        <v>-</v>
      </c>
      <c r="L6317" s="19" t="e">
        <f>IF(G6317=#REF!,#REF!,"FALSO")</f>
        <v>#REF!</v>
      </c>
      <c r="M6317" s="75"/>
      <c r="N6317" s="76"/>
    </row>
    <row r="6318" spans="1:14" ht="15">
      <c r="A6318" s="80"/>
      <c r="B6318" s="81"/>
      <c r="C6318" s="69"/>
      <c r="D6318" s="69"/>
      <c r="E6318" s="69"/>
      <c r="F6318" s="69"/>
      <c r="G6318" s="82"/>
      <c r="H6318" s="78"/>
      <c r="I6318" s="28">
        <f ca="1">SUMIF('IMPORTBFT (ID)'!$A$3:$A$5000,$G$4:$G$7322,'IMPORTBFT (ID)'!$B$3:$B$5000)</f>
        <v>0</v>
      </c>
      <c r="J6318" s="72"/>
      <c r="K6318" s="18" t="str">
        <f t="shared" ca="1" si="0"/>
        <v>-</v>
      </c>
      <c r="L6318" s="19" t="e">
        <f>IF(G6318=#REF!,#REF!,"FALSO")</f>
        <v>#REF!</v>
      </c>
      <c r="M6318" s="75"/>
      <c r="N6318" s="76"/>
    </row>
    <row r="6319" spans="1:14" ht="15">
      <c r="A6319" s="80"/>
      <c r="B6319" s="81"/>
      <c r="C6319" s="69"/>
      <c r="D6319" s="69"/>
      <c r="E6319" s="69"/>
      <c r="F6319" s="69"/>
      <c r="G6319" s="82"/>
      <c r="H6319" s="78"/>
      <c r="I6319" s="28">
        <f ca="1">SUMIF('IMPORTBFT (ID)'!$A$3:$A$5000,$G$4:$G$7322,'IMPORTBFT (ID)'!$B$3:$B$5000)</f>
        <v>0</v>
      </c>
      <c r="J6319" s="72"/>
      <c r="K6319" s="18" t="str">
        <f t="shared" ca="1" si="0"/>
        <v>-</v>
      </c>
      <c r="L6319" s="19" t="e">
        <f>IF(G6319=#REF!,#REF!,"FALSO")</f>
        <v>#REF!</v>
      </c>
      <c r="M6319" s="75"/>
      <c r="N6319" s="76"/>
    </row>
    <row r="6320" spans="1:14" ht="15">
      <c r="A6320" s="80"/>
      <c r="B6320" s="81"/>
      <c r="C6320" s="69"/>
      <c r="D6320" s="69"/>
      <c r="E6320" s="69"/>
      <c r="F6320" s="69"/>
      <c r="G6320" s="82"/>
      <c r="H6320" s="78"/>
      <c r="I6320" s="28">
        <f ca="1">SUMIF('IMPORTBFT (ID)'!$A$3:$A$5000,$G$4:$G$7322,'IMPORTBFT (ID)'!$B$3:$B$5000)</f>
        <v>0</v>
      </c>
      <c r="J6320" s="72"/>
      <c r="K6320" s="18" t="str">
        <f t="shared" ca="1" si="0"/>
        <v>-</v>
      </c>
      <c r="L6320" s="19" t="e">
        <f>IF(G6320=#REF!,#REF!,"FALSO")</f>
        <v>#REF!</v>
      </c>
      <c r="M6320" s="75"/>
      <c r="N6320" s="76"/>
    </row>
    <row r="6321" spans="1:14" ht="15">
      <c r="A6321" s="80"/>
      <c r="B6321" s="81"/>
      <c r="C6321" s="69"/>
      <c r="D6321" s="69"/>
      <c r="E6321" s="69"/>
      <c r="F6321" s="69"/>
      <c r="G6321" s="82"/>
      <c r="H6321" s="78"/>
      <c r="I6321" s="28">
        <f ca="1">SUMIF('IMPORTBFT (ID)'!$A$3:$A$5000,$G$4:$G$7322,'IMPORTBFT (ID)'!$B$3:$B$5000)</f>
        <v>0</v>
      </c>
      <c r="J6321" s="72"/>
      <c r="K6321" s="18" t="str">
        <f t="shared" ca="1" si="0"/>
        <v>-</v>
      </c>
      <c r="L6321" s="19" t="e">
        <f>IF(G6321=#REF!,#REF!,"FALSO")</f>
        <v>#REF!</v>
      </c>
      <c r="M6321" s="75"/>
      <c r="N6321" s="76"/>
    </row>
    <row r="6322" spans="1:14" ht="15">
      <c r="A6322" s="80"/>
      <c r="B6322" s="81"/>
      <c r="C6322" s="69"/>
      <c r="D6322" s="69"/>
      <c r="E6322" s="69"/>
      <c r="F6322" s="69"/>
      <c r="G6322" s="82"/>
      <c r="H6322" s="78"/>
      <c r="I6322" s="28">
        <f ca="1">SUMIF('IMPORTBFT (ID)'!$A$3:$A$5000,$G$4:$G$7322,'IMPORTBFT (ID)'!$B$3:$B$5000)</f>
        <v>0</v>
      </c>
      <c r="J6322" s="72"/>
      <c r="K6322" s="18" t="str">
        <f t="shared" ca="1" si="0"/>
        <v>-</v>
      </c>
      <c r="L6322" s="19" t="e">
        <f>IF(G6322=#REF!,#REF!,"FALSO")</f>
        <v>#REF!</v>
      </c>
      <c r="M6322" s="75"/>
      <c r="N6322" s="76"/>
    </row>
    <row r="6323" spans="1:14" ht="15">
      <c r="A6323" s="80"/>
      <c r="B6323" s="81"/>
      <c r="C6323" s="69"/>
      <c r="D6323" s="69"/>
      <c r="E6323" s="69"/>
      <c r="F6323" s="69"/>
      <c r="G6323" s="82"/>
      <c r="H6323" s="78"/>
      <c r="I6323" s="28">
        <f ca="1">SUMIF('IMPORTBFT (ID)'!$A$3:$A$5000,$G$4:$G$7322,'IMPORTBFT (ID)'!$B$3:$B$5000)</f>
        <v>0</v>
      </c>
      <c r="J6323" s="72"/>
      <c r="K6323" s="18" t="str">
        <f t="shared" ca="1" si="0"/>
        <v>-</v>
      </c>
      <c r="L6323" s="19" t="e">
        <f>IF(G6323=#REF!,#REF!,"FALSO")</f>
        <v>#REF!</v>
      </c>
      <c r="M6323" s="75"/>
      <c r="N6323" s="76"/>
    </row>
    <row r="6324" spans="1:14" ht="15">
      <c r="A6324" s="80"/>
      <c r="B6324" s="81"/>
      <c r="C6324" s="69"/>
      <c r="D6324" s="69"/>
      <c r="E6324" s="69"/>
      <c r="F6324" s="69"/>
      <c r="G6324" s="82"/>
      <c r="H6324" s="78"/>
      <c r="I6324" s="28">
        <f ca="1">SUMIF('IMPORTBFT (ID)'!$A$3:$A$5000,$G$4:$G$7322,'IMPORTBFT (ID)'!$B$3:$B$5000)</f>
        <v>0</v>
      </c>
      <c r="J6324" s="72"/>
      <c r="K6324" s="18" t="str">
        <f t="shared" ca="1" si="0"/>
        <v>-</v>
      </c>
      <c r="L6324" s="19" t="e">
        <f>IF(G6324=#REF!,#REF!,"FALSO")</f>
        <v>#REF!</v>
      </c>
      <c r="M6324" s="75"/>
      <c r="N6324" s="76"/>
    </row>
    <row r="6325" spans="1:14" ht="15">
      <c r="A6325" s="80"/>
      <c r="B6325" s="81"/>
      <c r="C6325" s="69"/>
      <c r="D6325" s="69"/>
      <c r="E6325" s="69"/>
      <c r="F6325" s="69"/>
      <c r="G6325" s="82"/>
      <c r="H6325" s="78"/>
      <c r="I6325" s="28">
        <f ca="1">SUMIF('IMPORTBFT (ID)'!$A$3:$A$5000,$G$4:$G$7322,'IMPORTBFT (ID)'!$B$3:$B$5000)</f>
        <v>0</v>
      </c>
      <c r="J6325" s="72"/>
      <c r="K6325" s="18" t="str">
        <f t="shared" ca="1" si="0"/>
        <v>-</v>
      </c>
      <c r="L6325" s="19" t="e">
        <f>IF(G6325=#REF!,#REF!,"FALSO")</f>
        <v>#REF!</v>
      </c>
      <c r="M6325" s="75"/>
      <c r="N6325" s="76"/>
    </row>
    <row r="6326" spans="1:14" ht="15">
      <c r="A6326" s="80"/>
      <c r="B6326" s="81"/>
      <c r="C6326" s="69"/>
      <c r="D6326" s="69"/>
      <c r="E6326" s="69"/>
      <c r="F6326" s="69"/>
      <c r="G6326" s="82"/>
      <c r="H6326" s="78"/>
      <c r="I6326" s="28">
        <f ca="1">SUMIF('IMPORTBFT (ID)'!$A$3:$A$5000,$G$4:$G$7322,'IMPORTBFT (ID)'!$B$3:$B$5000)</f>
        <v>0</v>
      </c>
      <c r="J6326" s="72"/>
      <c r="K6326" s="18" t="str">
        <f t="shared" ca="1" si="0"/>
        <v>-</v>
      </c>
      <c r="L6326" s="19" t="e">
        <f>IF(G6326=#REF!,#REF!,"FALSO")</f>
        <v>#REF!</v>
      </c>
      <c r="M6326" s="75"/>
      <c r="N6326" s="76"/>
    </row>
    <row r="6327" spans="1:14" ht="15">
      <c r="A6327" s="80"/>
      <c r="B6327" s="81"/>
      <c r="C6327" s="69"/>
      <c r="D6327" s="69"/>
      <c r="E6327" s="69"/>
      <c r="F6327" s="69"/>
      <c r="G6327" s="82"/>
      <c r="H6327" s="78"/>
      <c r="I6327" s="28">
        <f ca="1">SUMIF('IMPORTBFT (ID)'!$A$3:$A$5000,$G$4:$G$7322,'IMPORTBFT (ID)'!$B$3:$B$5000)</f>
        <v>0</v>
      </c>
      <c r="J6327" s="72"/>
      <c r="K6327" s="18" t="str">
        <f t="shared" ca="1" si="0"/>
        <v>-</v>
      </c>
      <c r="L6327" s="19" t="e">
        <f>IF(G6327=#REF!,#REF!,"FALSO")</f>
        <v>#REF!</v>
      </c>
      <c r="M6327" s="75"/>
      <c r="N6327" s="76"/>
    </row>
    <row r="6328" spans="1:14" ht="15">
      <c r="A6328" s="80"/>
      <c r="B6328" s="81"/>
      <c r="C6328" s="69"/>
      <c r="D6328" s="69"/>
      <c r="E6328" s="69"/>
      <c r="F6328" s="69"/>
      <c r="G6328" s="82"/>
      <c r="H6328" s="78"/>
      <c r="I6328" s="28">
        <f ca="1">SUMIF('IMPORTBFT (ID)'!$A$3:$A$5000,$G$4:$G$7322,'IMPORTBFT (ID)'!$B$3:$B$5000)</f>
        <v>0</v>
      </c>
      <c r="J6328" s="72"/>
      <c r="K6328" s="18" t="str">
        <f t="shared" ca="1" si="0"/>
        <v>-</v>
      </c>
      <c r="L6328" s="19" t="e">
        <f>IF(G6328=#REF!,#REF!,"FALSO")</f>
        <v>#REF!</v>
      </c>
      <c r="M6328" s="75"/>
      <c r="N6328" s="76"/>
    </row>
    <row r="6329" spans="1:14" ht="15">
      <c r="A6329" s="80"/>
      <c r="B6329" s="81"/>
      <c r="C6329" s="69"/>
      <c r="D6329" s="69"/>
      <c r="E6329" s="69"/>
      <c r="F6329" s="69"/>
      <c r="G6329" s="82"/>
      <c r="H6329" s="78"/>
      <c r="I6329" s="28">
        <f ca="1">SUMIF('IMPORTBFT (ID)'!$A$3:$A$5000,$G$4:$G$7322,'IMPORTBFT (ID)'!$B$3:$B$5000)</f>
        <v>0</v>
      </c>
      <c r="J6329" s="72"/>
      <c r="K6329" s="18" t="str">
        <f t="shared" ca="1" si="0"/>
        <v>-</v>
      </c>
      <c r="L6329" s="19" t="e">
        <f>IF(G6329=#REF!,#REF!,"FALSO")</f>
        <v>#REF!</v>
      </c>
      <c r="M6329" s="75"/>
      <c r="N6329" s="76"/>
    </row>
    <row r="6330" spans="1:14" ht="15">
      <c r="A6330" s="80"/>
      <c r="B6330" s="81"/>
      <c r="C6330" s="69"/>
      <c r="D6330" s="69"/>
      <c r="E6330" s="69"/>
      <c r="F6330" s="69"/>
      <c r="G6330" s="82"/>
      <c r="H6330" s="78"/>
      <c r="I6330" s="28">
        <f ca="1">SUMIF('IMPORTBFT (ID)'!$A$3:$A$5000,$G$4:$G$7322,'IMPORTBFT (ID)'!$B$3:$B$5000)</f>
        <v>0</v>
      </c>
      <c r="J6330" s="72"/>
      <c r="K6330" s="18" t="str">
        <f t="shared" ca="1" si="0"/>
        <v>-</v>
      </c>
      <c r="L6330" s="19" t="e">
        <f>IF(G6330=#REF!,#REF!,"FALSO")</f>
        <v>#REF!</v>
      </c>
      <c r="M6330" s="75"/>
      <c r="N6330" s="76"/>
    </row>
    <row r="6331" spans="1:14" ht="15">
      <c r="A6331" s="80"/>
      <c r="B6331" s="81"/>
      <c r="C6331" s="69"/>
      <c r="D6331" s="69"/>
      <c r="E6331" s="69"/>
      <c r="F6331" s="69"/>
      <c r="G6331" s="82"/>
      <c r="H6331" s="78"/>
      <c r="I6331" s="28">
        <f ca="1">SUMIF('IMPORTBFT (ID)'!$A$3:$A$5000,$G$4:$G$7322,'IMPORTBFT (ID)'!$B$3:$B$5000)</f>
        <v>0</v>
      </c>
      <c r="J6331" s="72"/>
      <c r="K6331" s="18" t="str">
        <f t="shared" ca="1" si="0"/>
        <v>-</v>
      </c>
      <c r="L6331" s="19" t="e">
        <f>IF(G6331=#REF!,#REF!,"FALSO")</f>
        <v>#REF!</v>
      </c>
      <c r="M6331" s="75"/>
      <c r="N6331" s="76"/>
    </row>
    <row r="6332" spans="1:14" ht="15">
      <c r="A6332" s="80"/>
      <c r="B6332" s="81"/>
      <c r="C6332" s="69"/>
      <c r="D6332" s="69"/>
      <c r="E6332" s="69"/>
      <c r="F6332" s="69"/>
      <c r="G6332" s="82"/>
      <c r="H6332" s="78"/>
      <c r="I6332" s="28">
        <f ca="1">SUMIF('IMPORTBFT (ID)'!$A$3:$A$5000,$G$4:$G$7322,'IMPORTBFT (ID)'!$B$3:$B$5000)</f>
        <v>0</v>
      </c>
      <c r="J6332" s="72"/>
      <c r="K6332" s="18" t="str">
        <f t="shared" ca="1" si="0"/>
        <v>-</v>
      </c>
      <c r="L6332" s="19" t="e">
        <f>IF(G6332=#REF!,#REF!,"FALSO")</f>
        <v>#REF!</v>
      </c>
      <c r="M6332" s="75"/>
      <c r="N6332" s="76"/>
    </row>
    <row r="6333" spans="1:14" ht="15">
      <c r="A6333" s="80"/>
      <c r="B6333" s="81"/>
      <c r="C6333" s="69"/>
      <c r="D6333" s="69"/>
      <c r="E6333" s="69"/>
      <c r="F6333" s="69"/>
      <c r="G6333" s="82"/>
      <c r="H6333" s="78"/>
      <c r="I6333" s="28">
        <f ca="1">SUMIF('IMPORTBFT (ID)'!$A$3:$A$5000,$G$4:$G$7322,'IMPORTBFT (ID)'!$B$3:$B$5000)</f>
        <v>0</v>
      </c>
      <c r="J6333" s="72"/>
      <c r="K6333" s="18" t="str">
        <f t="shared" ca="1" si="0"/>
        <v>-</v>
      </c>
      <c r="L6333" s="19" t="e">
        <f>IF(G6333=#REF!,#REF!,"FALSO")</f>
        <v>#REF!</v>
      </c>
      <c r="M6333" s="75"/>
      <c r="N6333" s="76"/>
    </row>
    <row r="6334" spans="1:14" ht="15">
      <c r="A6334" s="80"/>
      <c r="B6334" s="81"/>
      <c r="C6334" s="69"/>
      <c r="D6334" s="69"/>
      <c r="E6334" s="69"/>
      <c r="F6334" s="69"/>
      <c r="G6334" s="82"/>
      <c r="H6334" s="78"/>
      <c r="I6334" s="28">
        <f ca="1">SUMIF('IMPORTBFT (ID)'!$A$3:$A$5000,$G$4:$G$7322,'IMPORTBFT (ID)'!$B$3:$B$5000)</f>
        <v>0</v>
      </c>
      <c r="J6334" s="72"/>
      <c r="K6334" s="18" t="str">
        <f t="shared" ca="1" si="0"/>
        <v>-</v>
      </c>
      <c r="L6334" s="19" t="e">
        <f>IF(G6334=#REF!,#REF!,"FALSO")</f>
        <v>#REF!</v>
      </c>
      <c r="M6334" s="75"/>
      <c r="N6334" s="76"/>
    </row>
    <row r="6335" spans="1:14" ht="15">
      <c r="A6335" s="80"/>
      <c r="B6335" s="81"/>
      <c r="C6335" s="69"/>
      <c r="D6335" s="69"/>
      <c r="E6335" s="69"/>
      <c r="F6335" s="69"/>
      <c r="G6335" s="82"/>
      <c r="H6335" s="78"/>
      <c r="I6335" s="28">
        <f ca="1">SUMIF('IMPORTBFT (ID)'!$A$3:$A$5000,$G$4:$G$7322,'IMPORTBFT (ID)'!$B$3:$B$5000)</f>
        <v>0</v>
      </c>
      <c r="J6335" s="72"/>
      <c r="K6335" s="18" t="str">
        <f t="shared" ca="1" si="0"/>
        <v>-</v>
      </c>
      <c r="L6335" s="19" t="e">
        <f>IF(G6335=#REF!,#REF!,"FALSO")</f>
        <v>#REF!</v>
      </c>
      <c r="M6335" s="75"/>
      <c r="N6335" s="76"/>
    </row>
    <row r="6336" spans="1:14" ht="15">
      <c r="A6336" s="80"/>
      <c r="B6336" s="81"/>
      <c r="C6336" s="69"/>
      <c r="D6336" s="69"/>
      <c r="E6336" s="69"/>
      <c r="F6336" s="69"/>
      <c r="G6336" s="82"/>
      <c r="H6336" s="78"/>
      <c r="I6336" s="28">
        <f ca="1">SUMIF('IMPORTBFT (ID)'!$A$3:$A$5000,$G$4:$G$7322,'IMPORTBFT (ID)'!$B$3:$B$5000)</f>
        <v>0</v>
      </c>
      <c r="J6336" s="72"/>
      <c r="K6336" s="18" t="str">
        <f t="shared" ca="1" si="0"/>
        <v>-</v>
      </c>
      <c r="L6336" s="19" t="e">
        <f>IF(G6336=#REF!,#REF!,"FALSO")</f>
        <v>#REF!</v>
      </c>
      <c r="M6336" s="75"/>
      <c r="N6336" s="76"/>
    </row>
    <row r="6337" spans="1:14" ht="15">
      <c r="A6337" s="80"/>
      <c r="B6337" s="81"/>
      <c r="C6337" s="69"/>
      <c r="D6337" s="69"/>
      <c r="E6337" s="69"/>
      <c r="F6337" s="69"/>
      <c r="G6337" s="82"/>
      <c r="H6337" s="78"/>
      <c r="I6337" s="28">
        <f ca="1">SUMIF('IMPORTBFT (ID)'!$A$3:$A$5000,$G$4:$G$7322,'IMPORTBFT (ID)'!$B$3:$B$5000)</f>
        <v>0</v>
      </c>
      <c r="J6337" s="72"/>
      <c r="K6337" s="18" t="str">
        <f t="shared" ca="1" si="0"/>
        <v>-</v>
      </c>
      <c r="L6337" s="19" t="e">
        <f>IF(G6337=#REF!,#REF!,"FALSO")</f>
        <v>#REF!</v>
      </c>
      <c r="M6337" s="75"/>
      <c r="N6337" s="76"/>
    </row>
    <row r="6338" spans="1:14" ht="15">
      <c r="A6338" s="80"/>
      <c r="B6338" s="81"/>
      <c r="C6338" s="69"/>
      <c r="D6338" s="69"/>
      <c r="E6338" s="69"/>
      <c r="F6338" s="69"/>
      <c r="G6338" s="82"/>
      <c r="H6338" s="78"/>
      <c r="I6338" s="28">
        <f ca="1">SUMIF('IMPORTBFT (ID)'!$A$3:$A$5000,$G$4:$G$7322,'IMPORTBFT (ID)'!$B$3:$B$5000)</f>
        <v>0</v>
      </c>
      <c r="J6338" s="72"/>
      <c r="K6338" s="18" t="str">
        <f t="shared" ca="1" si="0"/>
        <v>-</v>
      </c>
      <c r="L6338" s="19" t="e">
        <f>IF(G6338=#REF!,#REF!,"FALSO")</f>
        <v>#REF!</v>
      </c>
      <c r="M6338" s="75"/>
      <c r="N6338" s="76"/>
    </row>
    <row r="6339" spans="1:14" ht="15">
      <c r="A6339" s="80"/>
      <c r="B6339" s="81"/>
      <c r="C6339" s="69"/>
      <c r="D6339" s="69"/>
      <c r="E6339" s="69"/>
      <c r="F6339" s="69"/>
      <c r="G6339" s="82"/>
      <c r="H6339" s="78"/>
      <c r="I6339" s="28">
        <f ca="1">SUMIF('IMPORTBFT (ID)'!$A$3:$A$5000,$G$4:$G$7322,'IMPORTBFT (ID)'!$B$3:$B$5000)</f>
        <v>0</v>
      </c>
      <c r="J6339" s="72"/>
      <c r="K6339" s="18" t="str">
        <f t="shared" ca="1" si="0"/>
        <v>-</v>
      </c>
      <c r="L6339" s="19" t="e">
        <f>IF(G6339=#REF!,#REF!,"FALSO")</f>
        <v>#REF!</v>
      </c>
      <c r="M6339" s="75"/>
      <c r="N6339" s="76"/>
    </row>
    <row r="6340" spans="1:14" ht="15">
      <c r="A6340" s="80"/>
      <c r="B6340" s="81"/>
      <c r="C6340" s="69"/>
      <c r="D6340" s="69"/>
      <c r="E6340" s="69"/>
      <c r="F6340" s="69"/>
      <c r="G6340" s="82"/>
      <c r="H6340" s="78"/>
      <c r="I6340" s="28">
        <f ca="1">SUMIF('IMPORTBFT (ID)'!$A$3:$A$5000,$G$4:$G$7322,'IMPORTBFT (ID)'!$B$3:$B$5000)</f>
        <v>0</v>
      </c>
      <c r="J6340" s="72"/>
      <c r="K6340" s="18" t="str">
        <f t="shared" ca="1" si="0"/>
        <v>-</v>
      </c>
      <c r="L6340" s="19" t="e">
        <f>IF(G6340=#REF!,#REF!,"FALSO")</f>
        <v>#REF!</v>
      </c>
      <c r="M6340" s="75"/>
      <c r="N6340" s="76"/>
    </row>
    <row r="6341" spans="1:14" ht="15">
      <c r="A6341" s="80"/>
      <c r="B6341" s="81"/>
      <c r="C6341" s="69"/>
      <c r="D6341" s="69"/>
      <c r="E6341" s="69"/>
      <c r="F6341" s="69"/>
      <c r="G6341" s="82"/>
      <c r="H6341" s="78"/>
      <c r="I6341" s="28">
        <f ca="1">SUMIF('IMPORTBFT (ID)'!$A$3:$A$5000,$G$4:$G$7322,'IMPORTBFT (ID)'!$B$3:$B$5000)</f>
        <v>0</v>
      </c>
      <c r="J6341" s="72"/>
      <c r="K6341" s="18" t="str">
        <f t="shared" ca="1" si="0"/>
        <v>-</v>
      </c>
      <c r="L6341" s="19" t="e">
        <f>IF(G6341=#REF!,#REF!,"FALSO")</f>
        <v>#REF!</v>
      </c>
      <c r="M6341" s="75"/>
      <c r="N6341" s="76"/>
    </row>
    <row r="6342" spans="1:14" ht="15">
      <c r="A6342" s="80"/>
      <c r="B6342" s="81"/>
      <c r="C6342" s="69"/>
      <c r="D6342" s="69"/>
      <c r="E6342" s="69"/>
      <c r="F6342" s="69"/>
      <c r="G6342" s="82"/>
      <c r="H6342" s="78"/>
      <c r="I6342" s="28">
        <f ca="1">SUMIF('IMPORTBFT (ID)'!$A$3:$A$5000,$G$4:$G$7322,'IMPORTBFT (ID)'!$B$3:$B$5000)</f>
        <v>0</v>
      </c>
      <c r="J6342" s="72"/>
      <c r="K6342" s="18" t="str">
        <f t="shared" ca="1" si="0"/>
        <v>-</v>
      </c>
      <c r="L6342" s="19" t="e">
        <f>IF(G6342=#REF!,#REF!,"FALSO")</f>
        <v>#REF!</v>
      </c>
      <c r="M6342" s="75"/>
      <c r="N6342" s="76"/>
    </row>
    <row r="6343" spans="1:14" ht="15">
      <c r="A6343" s="80"/>
      <c r="B6343" s="81"/>
      <c r="C6343" s="69"/>
      <c r="D6343" s="69"/>
      <c r="E6343" s="69"/>
      <c r="F6343" s="69"/>
      <c r="G6343" s="82"/>
      <c r="H6343" s="78"/>
      <c r="I6343" s="28">
        <f ca="1">SUMIF('IMPORTBFT (ID)'!$A$3:$A$5000,$G$4:$G$7322,'IMPORTBFT (ID)'!$B$3:$B$5000)</f>
        <v>0</v>
      </c>
      <c r="J6343" s="72"/>
      <c r="K6343" s="18" t="str">
        <f t="shared" ca="1" si="0"/>
        <v>-</v>
      </c>
      <c r="L6343" s="19" t="e">
        <f>IF(G6343=#REF!,#REF!,"FALSO")</f>
        <v>#REF!</v>
      </c>
      <c r="M6343" s="75"/>
      <c r="N6343" s="76"/>
    </row>
    <row r="6344" spans="1:14" ht="15">
      <c r="A6344" s="80"/>
      <c r="B6344" s="81"/>
      <c r="C6344" s="69"/>
      <c r="D6344" s="69"/>
      <c r="E6344" s="69"/>
      <c r="F6344" s="69"/>
      <c r="G6344" s="82"/>
      <c r="H6344" s="78"/>
      <c r="I6344" s="28">
        <f ca="1">SUMIF('IMPORTBFT (ID)'!$A$3:$A$5000,$G$4:$G$7322,'IMPORTBFT (ID)'!$B$3:$B$5000)</f>
        <v>0</v>
      </c>
      <c r="J6344" s="72"/>
      <c r="K6344" s="18" t="str">
        <f t="shared" ca="1" si="0"/>
        <v>-</v>
      </c>
      <c r="L6344" s="19" t="e">
        <f>IF(G6344=#REF!,#REF!,"FALSO")</f>
        <v>#REF!</v>
      </c>
      <c r="M6344" s="75"/>
      <c r="N6344" s="76"/>
    </row>
    <row r="6345" spans="1:14" ht="15">
      <c r="A6345" s="80"/>
      <c r="B6345" s="81"/>
      <c r="C6345" s="69"/>
      <c r="D6345" s="69"/>
      <c r="E6345" s="69"/>
      <c r="F6345" s="69"/>
      <c r="G6345" s="82"/>
      <c r="H6345" s="78"/>
      <c r="I6345" s="28">
        <f ca="1">SUMIF('IMPORTBFT (ID)'!$A$3:$A$5000,$G$4:$G$7322,'IMPORTBFT (ID)'!$B$3:$B$5000)</f>
        <v>0</v>
      </c>
      <c r="J6345" s="72"/>
      <c r="K6345" s="18" t="str">
        <f t="shared" ca="1" si="0"/>
        <v>-</v>
      </c>
      <c r="L6345" s="19" t="e">
        <f>IF(G6345=#REF!,#REF!,"FALSO")</f>
        <v>#REF!</v>
      </c>
      <c r="M6345" s="75"/>
      <c r="N6345" s="76"/>
    </row>
    <row r="6346" spans="1:14" ht="15">
      <c r="A6346" s="80"/>
      <c r="B6346" s="81"/>
      <c r="C6346" s="69"/>
      <c r="D6346" s="69"/>
      <c r="E6346" s="69"/>
      <c r="F6346" s="69"/>
      <c r="G6346" s="82"/>
      <c r="H6346" s="78"/>
      <c r="I6346" s="28">
        <f ca="1">SUMIF('IMPORTBFT (ID)'!$A$3:$A$5000,$G$4:$G$7322,'IMPORTBFT (ID)'!$B$3:$B$5000)</f>
        <v>0</v>
      </c>
      <c r="J6346" s="72"/>
      <c r="K6346" s="18" t="str">
        <f t="shared" ca="1" si="0"/>
        <v>-</v>
      </c>
      <c r="L6346" s="19" t="e">
        <f>IF(G6346=#REF!,#REF!,"FALSO")</f>
        <v>#REF!</v>
      </c>
      <c r="M6346" s="75"/>
      <c r="N6346" s="76"/>
    </row>
    <row r="6347" spans="1:14" ht="15">
      <c r="A6347" s="80"/>
      <c r="B6347" s="81"/>
      <c r="C6347" s="69"/>
      <c r="D6347" s="69"/>
      <c r="E6347" s="69"/>
      <c r="F6347" s="69"/>
      <c r="G6347" s="82"/>
      <c r="H6347" s="78"/>
      <c r="I6347" s="28">
        <f ca="1">SUMIF('IMPORTBFT (ID)'!$A$3:$A$5000,$G$4:$G$7322,'IMPORTBFT (ID)'!$B$3:$B$5000)</f>
        <v>0</v>
      </c>
      <c r="J6347" s="72"/>
      <c r="K6347" s="18" t="str">
        <f t="shared" ca="1" si="0"/>
        <v>-</v>
      </c>
      <c r="L6347" s="19" t="e">
        <f>IF(G6347=#REF!,#REF!,"FALSO")</f>
        <v>#REF!</v>
      </c>
      <c r="M6347" s="75"/>
      <c r="N6347" s="76"/>
    </row>
    <row r="6348" spans="1:14" ht="15">
      <c r="A6348" s="80"/>
      <c r="B6348" s="81"/>
      <c r="C6348" s="69"/>
      <c r="D6348" s="69"/>
      <c r="E6348" s="69"/>
      <c r="F6348" s="69"/>
      <c r="G6348" s="82"/>
      <c r="H6348" s="78"/>
      <c r="I6348" s="28">
        <f ca="1">SUMIF('IMPORTBFT (ID)'!$A$3:$A$5000,$G$4:$G$7322,'IMPORTBFT (ID)'!$B$3:$B$5000)</f>
        <v>0</v>
      </c>
      <c r="J6348" s="72"/>
      <c r="K6348" s="18" t="str">
        <f t="shared" ca="1" si="0"/>
        <v>-</v>
      </c>
      <c r="L6348" s="19" t="e">
        <f>IF(G6348=#REF!,#REF!,"FALSO")</f>
        <v>#REF!</v>
      </c>
      <c r="M6348" s="75"/>
      <c r="N6348" s="76"/>
    </row>
    <row r="6349" spans="1:14" ht="15">
      <c r="A6349" s="80"/>
      <c r="B6349" s="81"/>
      <c r="C6349" s="69"/>
      <c r="D6349" s="69"/>
      <c r="E6349" s="69"/>
      <c r="F6349" s="69"/>
      <c r="G6349" s="82"/>
      <c r="H6349" s="78"/>
      <c r="I6349" s="28">
        <f ca="1">SUMIF('IMPORTBFT (ID)'!$A$3:$A$5000,$G$4:$G$7322,'IMPORTBFT (ID)'!$B$3:$B$5000)</f>
        <v>0</v>
      </c>
      <c r="J6349" s="72"/>
      <c r="K6349" s="18" t="str">
        <f t="shared" ca="1" si="0"/>
        <v>-</v>
      </c>
      <c r="L6349" s="19" t="e">
        <f>IF(G6349=#REF!,#REF!,"FALSO")</f>
        <v>#REF!</v>
      </c>
      <c r="M6349" s="75"/>
      <c r="N6349" s="76"/>
    </row>
    <row r="6350" spans="1:14" ht="15">
      <c r="A6350" s="80"/>
      <c r="B6350" s="81"/>
      <c r="C6350" s="69"/>
      <c r="D6350" s="69"/>
      <c r="E6350" s="69"/>
      <c r="F6350" s="69"/>
      <c r="G6350" s="82"/>
      <c r="H6350" s="78"/>
      <c r="I6350" s="28">
        <f ca="1">SUMIF('IMPORTBFT (ID)'!$A$3:$A$5000,$G$4:$G$7322,'IMPORTBFT (ID)'!$B$3:$B$5000)</f>
        <v>0</v>
      </c>
      <c r="J6350" s="72"/>
      <c r="K6350" s="18" t="str">
        <f t="shared" ca="1" si="0"/>
        <v>-</v>
      </c>
      <c r="L6350" s="19" t="e">
        <f>IF(G6350=#REF!,#REF!,"FALSO")</f>
        <v>#REF!</v>
      </c>
      <c r="M6350" s="75"/>
      <c r="N6350" s="76"/>
    </row>
    <row r="6351" spans="1:14" ht="15">
      <c r="A6351" s="80"/>
      <c r="B6351" s="81"/>
      <c r="C6351" s="69"/>
      <c r="D6351" s="69"/>
      <c r="E6351" s="69"/>
      <c r="F6351" s="69"/>
      <c r="G6351" s="82"/>
      <c r="H6351" s="78"/>
      <c r="I6351" s="28">
        <f ca="1">SUMIF('IMPORTBFT (ID)'!$A$3:$A$5000,$G$4:$G$7322,'IMPORTBFT (ID)'!$B$3:$B$5000)</f>
        <v>0</v>
      </c>
      <c r="J6351" s="72"/>
      <c r="K6351" s="18" t="str">
        <f t="shared" ca="1" si="0"/>
        <v>-</v>
      </c>
      <c r="L6351" s="19" t="e">
        <f>IF(G6351=#REF!,#REF!,"FALSO")</f>
        <v>#REF!</v>
      </c>
      <c r="M6351" s="75"/>
      <c r="N6351" s="76"/>
    </row>
    <row r="6352" spans="1:14" ht="15">
      <c r="A6352" s="80"/>
      <c r="B6352" s="81"/>
      <c r="C6352" s="69"/>
      <c r="D6352" s="69"/>
      <c r="E6352" s="69"/>
      <c r="F6352" s="69"/>
      <c r="G6352" s="82"/>
      <c r="H6352" s="78"/>
      <c r="I6352" s="28">
        <f ca="1">SUMIF('IMPORTBFT (ID)'!$A$3:$A$5000,$G$4:$G$7322,'IMPORTBFT (ID)'!$B$3:$B$5000)</f>
        <v>0</v>
      </c>
      <c r="J6352" s="72"/>
      <c r="K6352" s="18" t="str">
        <f t="shared" ca="1" si="0"/>
        <v>-</v>
      </c>
      <c r="L6352" s="19" t="e">
        <f>IF(G6352=#REF!,#REF!,"FALSO")</f>
        <v>#REF!</v>
      </c>
      <c r="M6352" s="75"/>
      <c r="N6352" s="76"/>
    </row>
    <row r="6353" spans="1:14" ht="15">
      <c r="A6353" s="80"/>
      <c r="B6353" s="81"/>
      <c r="C6353" s="69"/>
      <c r="D6353" s="69"/>
      <c r="E6353" s="69"/>
      <c r="F6353" s="69"/>
      <c r="G6353" s="82"/>
      <c r="H6353" s="78"/>
      <c r="I6353" s="28">
        <f ca="1">SUMIF('IMPORTBFT (ID)'!$A$3:$A$5000,$G$4:$G$7322,'IMPORTBFT (ID)'!$B$3:$B$5000)</f>
        <v>0</v>
      </c>
      <c r="J6353" s="72"/>
      <c r="K6353" s="18" t="str">
        <f t="shared" ca="1" si="0"/>
        <v>-</v>
      </c>
      <c r="L6353" s="19" t="e">
        <f>IF(G6353=#REF!,#REF!,"FALSO")</f>
        <v>#REF!</v>
      </c>
      <c r="M6353" s="75"/>
      <c r="N6353" s="76"/>
    </row>
    <row r="6354" spans="1:14" ht="15">
      <c r="A6354" s="80"/>
      <c r="B6354" s="81"/>
      <c r="C6354" s="69"/>
      <c r="D6354" s="69"/>
      <c r="E6354" s="69"/>
      <c r="F6354" s="69"/>
      <c r="G6354" s="82"/>
      <c r="H6354" s="78"/>
      <c r="I6354" s="28">
        <f ca="1">SUMIF('IMPORTBFT (ID)'!$A$3:$A$5000,$G$4:$G$7322,'IMPORTBFT (ID)'!$B$3:$B$5000)</f>
        <v>0</v>
      </c>
      <c r="J6354" s="72"/>
      <c r="K6354" s="18" t="str">
        <f t="shared" ca="1" si="0"/>
        <v>-</v>
      </c>
      <c r="L6354" s="19" t="e">
        <f>IF(G6354=#REF!,#REF!,"FALSO")</f>
        <v>#REF!</v>
      </c>
      <c r="M6354" s="75"/>
      <c r="N6354" s="76"/>
    </row>
    <row r="6355" spans="1:14" ht="15">
      <c r="A6355" s="80"/>
      <c r="B6355" s="81"/>
      <c r="C6355" s="69"/>
      <c r="D6355" s="69"/>
      <c r="E6355" s="69"/>
      <c r="F6355" s="69"/>
      <c r="G6355" s="82"/>
      <c r="H6355" s="78"/>
      <c r="I6355" s="28">
        <f ca="1">SUMIF('IMPORTBFT (ID)'!$A$3:$A$5000,$G$4:$G$7322,'IMPORTBFT (ID)'!$B$3:$B$5000)</f>
        <v>0</v>
      </c>
      <c r="J6355" s="72"/>
      <c r="K6355" s="18" t="str">
        <f t="shared" ca="1" si="0"/>
        <v>-</v>
      </c>
      <c r="L6355" s="19" t="e">
        <f>IF(G6355=#REF!,#REF!,"FALSO")</f>
        <v>#REF!</v>
      </c>
      <c r="M6355" s="75"/>
      <c r="N6355" s="76"/>
    </row>
    <row r="6356" spans="1:14" ht="15">
      <c r="A6356" s="80"/>
      <c r="B6356" s="81"/>
      <c r="C6356" s="69"/>
      <c r="D6356" s="69"/>
      <c r="E6356" s="69"/>
      <c r="F6356" s="69"/>
      <c r="G6356" s="82"/>
      <c r="H6356" s="78"/>
      <c r="I6356" s="28">
        <f ca="1">SUMIF('IMPORTBFT (ID)'!$A$3:$A$5000,$G$4:$G$7322,'IMPORTBFT (ID)'!$B$3:$B$5000)</f>
        <v>0</v>
      </c>
      <c r="J6356" s="72"/>
      <c r="K6356" s="18" t="str">
        <f t="shared" ca="1" si="0"/>
        <v>-</v>
      </c>
      <c r="L6356" s="19" t="e">
        <f>IF(G6356=#REF!,#REF!,"FALSO")</f>
        <v>#REF!</v>
      </c>
      <c r="M6356" s="75"/>
      <c r="N6356" s="76"/>
    </row>
    <row r="6357" spans="1:14" ht="15">
      <c r="A6357" s="80"/>
      <c r="B6357" s="81"/>
      <c r="C6357" s="69"/>
      <c r="D6357" s="69"/>
      <c r="E6357" s="69"/>
      <c r="F6357" s="69"/>
      <c r="G6357" s="82"/>
      <c r="H6357" s="78"/>
      <c r="I6357" s="28">
        <f ca="1">SUMIF('IMPORTBFT (ID)'!$A$3:$A$5000,$G$4:$G$7322,'IMPORTBFT (ID)'!$B$3:$B$5000)</f>
        <v>0</v>
      </c>
      <c r="J6357" s="72"/>
      <c r="K6357" s="18" t="str">
        <f t="shared" ca="1" si="0"/>
        <v>-</v>
      </c>
      <c r="L6357" s="19" t="e">
        <f>IF(G6357=#REF!,#REF!,"FALSO")</f>
        <v>#REF!</v>
      </c>
      <c r="M6357" s="75"/>
      <c r="N6357" s="76"/>
    </row>
    <row r="6358" spans="1:14" ht="15">
      <c r="A6358" s="80"/>
      <c r="B6358" s="81"/>
      <c r="C6358" s="69"/>
      <c r="D6358" s="69"/>
      <c r="E6358" s="69"/>
      <c r="F6358" s="69"/>
      <c r="G6358" s="82"/>
      <c r="H6358" s="78"/>
      <c r="I6358" s="28">
        <f ca="1">SUMIF('IMPORTBFT (ID)'!$A$3:$A$5000,$G$4:$G$7322,'IMPORTBFT (ID)'!$B$3:$B$5000)</f>
        <v>0</v>
      </c>
      <c r="J6358" s="72"/>
      <c r="K6358" s="18" t="str">
        <f t="shared" ca="1" si="0"/>
        <v>-</v>
      </c>
      <c r="L6358" s="19" t="e">
        <f>IF(G6358=#REF!,#REF!,"FALSO")</f>
        <v>#REF!</v>
      </c>
      <c r="M6358" s="75"/>
      <c r="N6358" s="76"/>
    </row>
    <row r="6359" spans="1:14" ht="15">
      <c r="A6359" s="80"/>
      <c r="B6359" s="81"/>
      <c r="C6359" s="69"/>
      <c r="D6359" s="69"/>
      <c r="E6359" s="69"/>
      <c r="F6359" s="69"/>
      <c r="G6359" s="82"/>
      <c r="H6359" s="78"/>
      <c r="I6359" s="28">
        <f ca="1">SUMIF('IMPORTBFT (ID)'!$A$3:$A$5000,$G$4:$G$7322,'IMPORTBFT (ID)'!$B$3:$B$5000)</f>
        <v>0</v>
      </c>
      <c r="J6359" s="72"/>
      <c r="K6359" s="18" t="str">
        <f t="shared" ca="1" si="0"/>
        <v>-</v>
      </c>
      <c r="L6359" s="19" t="e">
        <f>IF(G6359=#REF!,#REF!,"FALSO")</f>
        <v>#REF!</v>
      </c>
      <c r="M6359" s="75"/>
      <c r="N6359" s="76"/>
    </row>
    <row r="6360" spans="1:14" ht="15">
      <c r="A6360" s="80"/>
      <c r="B6360" s="81"/>
      <c r="C6360" s="69"/>
      <c r="D6360" s="69"/>
      <c r="E6360" s="69"/>
      <c r="F6360" s="69"/>
      <c r="G6360" s="82"/>
      <c r="H6360" s="78"/>
      <c r="I6360" s="28">
        <f ca="1">SUMIF('IMPORTBFT (ID)'!$A$3:$A$5000,$G$4:$G$7322,'IMPORTBFT (ID)'!$B$3:$B$5000)</f>
        <v>0</v>
      </c>
      <c r="J6360" s="72"/>
      <c r="K6360" s="18" t="str">
        <f t="shared" ca="1" si="0"/>
        <v>-</v>
      </c>
      <c r="L6360" s="19" t="e">
        <f>IF(G6360=#REF!,#REF!,"FALSO")</f>
        <v>#REF!</v>
      </c>
      <c r="M6360" s="75"/>
      <c r="N6360" s="76"/>
    </row>
    <row r="6361" spans="1:14" ht="15">
      <c r="A6361" s="80"/>
      <c r="B6361" s="81"/>
      <c r="C6361" s="69"/>
      <c r="D6361" s="69"/>
      <c r="E6361" s="69"/>
      <c r="F6361" s="69"/>
      <c r="G6361" s="82"/>
      <c r="H6361" s="78"/>
      <c r="I6361" s="28">
        <f ca="1">SUMIF('IMPORTBFT (ID)'!$A$3:$A$5000,$G$4:$G$7322,'IMPORTBFT (ID)'!$B$3:$B$5000)</f>
        <v>0</v>
      </c>
      <c r="J6361" s="72"/>
      <c r="K6361" s="18" t="str">
        <f t="shared" ca="1" si="0"/>
        <v>-</v>
      </c>
      <c r="L6361" s="19" t="e">
        <f>IF(G6361=#REF!,#REF!,"FALSO")</f>
        <v>#REF!</v>
      </c>
      <c r="M6361" s="75"/>
      <c r="N6361" s="76"/>
    </row>
    <row r="6362" spans="1:14" ht="15">
      <c r="A6362" s="80"/>
      <c r="B6362" s="81"/>
      <c r="C6362" s="69"/>
      <c r="D6362" s="69"/>
      <c r="E6362" s="69"/>
      <c r="F6362" s="69"/>
      <c r="G6362" s="82"/>
      <c r="H6362" s="78"/>
      <c r="I6362" s="28">
        <f ca="1">SUMIF('IMPORTBFT (ID)'!$A$3:$A$5000,$G$4:$G$7322,'IMPORTBFT (ID)'!$B$3:$B$5000)</f>
        <v>0</v>
      </c>
      <c r="J6362" s="72"/>
      <c r="K6362" s="18" t="str">
        <f t="shared" ca="1" si="0"/>
        <v>-</v>
      </c>
      <c r="L6362" s="19" t="e">
        <f>IF(G6362=#REF!,#REF!,"FALSO")</f>
        <v>#REF!</v>
      </c>
      <c r="M6362" s="75"/>
      <c r="N6362" s="76"/>
    </row>
    <row r="6363" spans="1:14" ht="15">
      <c r="A6363" s="80"/>
      <c r="B6363" s="81"/>
      <c r="C6363" s="69"/>
      <c r="D6363" s="69"/>
      <c r="E6363" s="69"/>
      <c r="F6363" s="69"/>
      <c r="G6363" s="82"/>
      <c r="H6363" s="78"/>
      <c r="I6363" s="28">
        <f ca="1">SUMIF('IMPORTBFT (ID)'!$A$3:$A$5000,$G$4:$G$7322,'IMPORTBFT (ID)'!$B$3:$B$5000)</f>
        <v>0</v>
      </c>
      <c r="J6363" s="72"/>
      <c r="K6363" s="18" t="str">
        <f t="shared" ca="1" si="0"/>
        <v>-</v>
      </c>
      <c r="L6363" s="19" t="e">
        <f>IF(G6363=#REF!,#REF!,"FALSO")</f>
        <v>#REF!</v>
      </c>
      <c r="M6363" s="75"/>
      <c r="N6363" s="76"/>
    </row>
    <row r="6364" spans="1:14" ht="15">
      <c r="A6364" s="80"/>
      <c r="B6364" s="81"/>
      <c r="C6364" s="69"/>
      <c r="D6364" s="69"/>
      <c r="E6364" s="69"/>
      <c r="F6364" s="69"/>
      <c r="G6364" s="82"/>
      <c r="H6364" s="78"/>
      <c r="I6364" s="28">
        <f ca="1">SUMIF('IMPORTBFT (ID)'!$A$3:$A$5000,$G$4:$G$7322,'IMPORTBFT (ID)'!$B$3:$B$5000)</f>
        <v>0</v>
      </c>
      <c r="J6364" s="72"/>
      <c r="K6364" s="18" t="str">
        <f t="shared" ca="1" si="0"/>
        <v>-</v>
      </c>
      <c r="L6364" s="19" t="e">
        <f>IF(G6364=#REF!,#REF!,"FALSO")</f>
        <v>#REF!</v>
      </c>
      <c r="M6364" s="75"/>
      <c r="N6364" s="76"/>
    </row>
    <row r="6365" spans="1:14" ht="15">
      <c r="A6365" s="80"/>
      <c r="B6365" s="81"/>
      <c r="C6365" s="69"/>
      <c r="D6365" s="69"/>
      <c r="E6365" s="69"/>
      <c r="F6365" s="69"/>
      <c r="G6365" s="82"/>
      <c r="H6365" s="78"/>
      <c r="I6365" s="28">
        <f ca="1">SUMIF('IMPORTBFT (ID)'!$A$3:$A$5000,$G$4:$G$7322,'IMPORTBFT (ID)'!$B$3:$B$5000)</f>
        <v>0</v>
      </c>
      <c r="J6365" s="72"/>
      <c r="K6365" s="18" t="str">
        <f t="shared" ca="1" si="0"/>
        <v>-</v>
      </c>
      <c r="L6365" s="19" t="e">
        <f>IF(G6365=#REF!,#REF!,"FALSO")</f>
        <v>#REF!</v>
      </c>
      <c r="M6365" s="75"/>
      <c r="N6365" s="76"/>
    </row>
    <row r="6366" spans="1:14" ht="15">
      <c r="A6366" s="80"/>
      <c r="B6366" s="81"/>
      <c r="C6366" s="69"/>
      <c r="D6366" s="69"/>
      <c r="E6366" s="69"/>
      <c r="F6366" s="69"/>
      <c r="G6366" s="82"/>
      <c r="H6366" s="78"/>
      <c r="I6366" s="28">
        <f ca="1">SUMIF('IMPORTBFT (ID)'!$A$3:$A$5000,$G$4:$G$7322,'IMPORTBFT (ID)'!$B$3:$B$5000)</f>
        <v>0</v>
      </c>
      <c r="J6366" s="72"/>
      <c r="K6366" s="18" t="str">
        <f t="shared" ca="1" si="0"/>
        <v>-</v>
      </c>
      <c r="L6366" s="19" t="e">
        <f>IF(G6366=#REF!,#REF!,"FALSO")</f>
        <v>#REF!</v>
      </c>
      <c r="M6366" s="75"/>
      <c r="N6366" s="76"/>
    </row>
    <row r="6367" spans="1:14" ht="15">
      <c r="A6367" s="80"/>
      <c r="B6367" s="81"/>
      <c r="C6367" s="69"/>
      <c r="D6367" s="69"/>
      <c r="E6367" s="69"/>
      <c r="F6367" s="69"/>
      <c r="G6367" s="82"/>
      <c r="H6367" s="78"/>
      <c r="I6367" s="28">
        <f ca="1">SUMIF('IMPORTBFT (ID)'!$A$3:$A$5000,$G$4:$G$7322,'IMPORTBFT (ID)'!$B$3:$B$5000)</f>
        <v>0</v>
      </c>
      <c r="J6367" s="72"/>
      <c r="K6367" s="18" t="str">
        <f t="shared" ca="1" si="0"/>
        <v>-</v>
      </c>
      <c r="L6367" s="19" t="e">
        <f>IF(G6367=#REF!,#REF!,"FALSO")</f>
        <v>#REF!</v>
      </c>
      <c r="M6367" s="75"/>
      <c r="N6367" s="76"/>
    </row>
    <row r="6368" spans="1:14" ht="15">
      <c r="A6368" s="80"/>
      <c r="B6368" s="81"/>
      <c r="C6368" s="69"/>
      <c r="D6368" s="69"/>
      <c r="E6368" s="69"/>
      <c r="F6368" s="69"/>
      <c r="G6368" s="82"/>
      <c r="H6368" s="78"/>
      <c r="I6368" s="28">
        <f ca="1">SUMIF('IMPORTBFT (ID)'!$A$3:$A$5000,$G$4:$G$7322,'IMPORTBFT (ID)'!$B$3:$B$5000)</f>
        <v>0</v>
      </c>
      <c r="J6368" s="72"/>
      <c r="K6368" s="18" t="str">
        <f t="shared" ca="1" si="0"/>
        <v>-</v>
      </c>
      <c r="L6368" s="19" t="e">
        <f>IF(G6368=#REF!,#REF!,"FALSO")</f>
        <v>#REF!</v>
      </c>
      <c r="M6368" s="75"/>
      <c r="N6368" s="76"/>
    </row>
    <row r="6369" spans="1:14" ht="15">
      <c r="A6369" s="80"/>
      <c r="B6369" s="81"/>
      <c r="C6369" s="69"/>
      <c r="D6369" s="69"/>
      <c r="E6369" s="69"/>
      <c r="F6369" s="69"/>
      <c r="G6369" s="82"/>
      <c r="H6369" s="78"/>
      <c r="I6369" s="28">
        <f ca="1">SUMIF('IMPORTBFT (ID)'!$A$3:$A$5000,$G$4:$G$7322,'IMPORTBFT (ID)'!$B$3:$B$5000)</f>
        <v>0</v>
      </c>
      <c r="J6369" s="72"/>
      <c r="K6369" s="18" t="str">
        <f t="shared" ca="1" si="0"/>
        <v>-</v>
      </c>
      <c r="L6369" s="19" t="e">
        <f>IF(G6369=#REF!,#REF!,"FALSO")</f>
        <v>#REF!</v>
      </c>
      <c r="M6369" s="75"/>
      <c r="N6369" s="76"/>
    </row>
    <row r="6370" spans="1:14" ht="15">
      <c r="A6370" s="80"/>
      <c r="B6370" s="81"/>
      <c r="C6370" s="69"/>
      <c r="D6370" s="69"/>
      <c r="E6370" s="69"/>
      <c r="F6370" s="69"/>
      <c r="G6370" s="82"/>
      <c r="H6370" s="78"/>
      <c r="I6370" s="28">
        <f ca="1">SUMIF('IMPORTBFT (ID)'!$A$3:$A$5000,$G$4:$G$7322,'IMPORTBFT (ID)'!$B$3:$B$5000)</f>
        <v>0</v>
      </c>
      <c r="J6370" s="72"/>
      <c r="K6370" s="18" t="str">
        <f t="shared" ca="1" si="0"/>
        <v>-</v>
      </c>
      <c r="L6370" s="19" t="e">
        <f>IF(G6370=#REF!,#REF!,"FALSO")</f>
        <v>#REF!</v>
      </c>
      <c r="M6370" s="75"/>
      <c r="N6370" s="76"/>
    </row>
    <row r="6371" spans="1:14" ht="15">
      <c r="A6371" s="80"/>
      <c r="B6371" s="81"/>
      <c r="C6371" s="69"/>
      <c r="D6371" s="69"/>
      <c r="E6371" s="69"/>
      <c r="F6371" s="69"/>
      <c r="G6371" s="82"/>
      <c r="H6371" s="78"/>
      <c r="I6371" s="28">
        <f ca="1">SUMIF('IMPORTBFT (ID)'!$A$3:$A$5000,$G$4:$G$7322,'IMPORTBFT (ID)'!$B$3:$B$5000)</f>
        <v>0</v>
      </c>
      <c r="J6371" s="72"/>
      <c r="K6371" s="18" t="str">
        <f t="shared" ca="1" si="0"/>
        <v>-</v>
      </c>
      <c r="L6371" s="19" t="e">
        <f>IF(G6371=#REF!,#REF!,"FALSO")</f>
        <v>#REF!</v>
      </c>
      <c r="M6371" s="75"/>
      <c r="N6371" s="76"/>
    </row>
    <row r="6372" spans="1:14" ht="15">
      <c r="A6372" s="80"/>
      <c r="B6372" s="81"/>
      <c r="C6372" s="69"/>
      <c r="D6372" s="69"/>
      <c r="E6372" s="69"/>
      <c r="F6372" s="69"/>
      <c r="G6372" s="82"/>
      <c r="H6372" s="78"/>
      <c r="I6372" s="28">
        <f ca="1">SUMIF('IMPORTBFT (ID)'!$A$3:$A$5000,$G$4:$G$7322,'IMPORTBFT (ID)'!$B$3:$B$5000)</f>
        <v>0</v>
      </c>
      <c r="J6372" s="72"/>
      <c r="K6372" s="18" t="str">
        <f t="shared" ca="1" si="0"/>
        <v>-</v>
      </c>
      <c r="L6372" s="19" t="e">
        <f>IF(G6372=#REF!,#REF!,"FALSO")</f>
        <v>#REF!</v>
      </c>
      <c r="M6372" s="75"/>
      <c r="N6372" s="76"/>
    </row>
    <row r="6373" spans="1:14" ht="15">
      <c r="A6373" s="80"/>
      <c r="B6373" s="81"/>
      <c r="C6373" s="69"/>
      <c r="D6373" s="69"/>
      <c r="E6373" s="69"/>
      <c r="F6373" s="69"/>
      <c r="G6373" s="82"/>
      <c r="H6373" s="78"/>
      <c r="I6373" s="28">
        <f ca="1">SUMIF('IMPORTBFT (ID)'!$A$3:$A$5000,$G$4:$G$7322,'IMPORTBFT (ID)'!$B$3:$B$5000)</f>
        <v>0</v>
      </c>
      <c r="J6373" s="72"/>
      <c r="K6373" s="18" t="str">
        <f t="shared" ca="1" si="0"/>
        <v>-</v>
      </c>
      <c r="L6373" s="19" t="e">
        <f>IF(G6373=#REF!,#REF!,"FALSO")</f>
        <v>#REF!</v>
      </c>
      <c r="M6373" s="75"/>
      <c r="N6373" s="76"/>
    </row>
    <row r="6374" spans="1:14" ht="15">
      <c r="A6374" s="80"/>
      <c r="B6374" s="81"/>
      <c r="C6374" s="69"/>
      <c r="D6374" s="69"/>
      <c r="E6374" s="69"/>
      <c r="F6374" s="69"/>
      <c r="G6374" s="82"/>
      <c r="H6374" s="78"/>
      <c r="I6374" s="28">
        <f ca="1">SUMIF('IMPORTBFT (ID)'!$A$3:$A$5000,$G$4:$G$7322,'IMPORTBFT (ID)'!$B$3:$B$5000)</f>
        <v>0</v>
      </c>
      <c r="J6374" s="72"/>
      <c r="K6374" s="18" t="str">
        <f t="shared" ca="1" si="0"/>
        <v>-</v>
      </c>
      <c r="L6374" s="19" t="e">
        <f>IF(G6374=#REF!,#REF!,"FALSO")</f>
        <v>#REF!</v>
      </c>
      <c r="M6374" s="75"/>
      <c r="N6374" s="76"/>
    </row>
    <row r="6375" spans="1:14" ht="15">
      <c r="A6375" s="80"/>
      <c r="B6375" s="81"/>
      <c r="C6375" s="69"/>
      <c r="D6375" s="69"/>
      <c r="E6375" s="69"/>
      <c r="F6375" s="69"/>
      <c r="G6375" s="82"/>
      <c r="H6375" s="78"/>
      <c r="I6375" s="28">
        <f ca="1">SUMIF('IMPORTBFT (ID)'!$A$3:$A$5000,$G$4:$G$7322,'IMPORTBFT (ID)'!$B$3:$B$5000)</f>
        <v>0</v>
      </c>
      <c r="J6375" s="72"/>
      <c r="K6375" s="18" t="str">
        <f t="shared" ca="1" si="0"/>
        <v>-</v>
      </c>
      <c r="L6375" s="19" t="e">
        <f>IF(G6375=#REF!,#REF!,"FALSO")</f>
        <v>#REF!</v>
      </c>
      <c r="M6375" s="75"/>
      <c r="N6375" s="76"/>
    </row>
    <row r="6376" spans="1:14" ht="15">
      <c r="A6376" s="80"/>
      <c r="B6376" s="81"/>
      <c r="C6376" s="69"/>
      <c r="D6376" s="69"/>
      <c r="E6376" s="69"/>
      <c r="F6376" s="69"/>
      <c r="G6376" s="82"/>
      <c r="H6376" s="78"/>
      <c r="I6376" s="28">
        <f ca="1">SUMIF('IMPORTBFT (ID)'!$A$3:$A$5000,$G$4:$G$7322,'IMPORTBFT (ID)'!$B$3:$B$5000)</f>
        <v>0</v>
      </c>
      <c r="J6376" s="72"/>
      <c r="K6376" s="18" t="str">
        <f t="shared" ca="1" si="0"/>
        <v>-</v>
      </c>
      <c r="L6376" s="19" t="e">
        <f>IF(G6376=#REF!,#REF!,"FALSO")</f>
        <v>#REF!</v>
      </c>
      <c r="M6376" s="75"/>
      <c r="N6376" s="76"/>
    </row>
    <row r="6377" spans="1:14" ht="15">
      <c r="A6377" s="80"/>
      <c r="B6377" s="81"/>
      <c r="C6377" s="69"/>
      <c r="D6377" s="69"/>
      <c r="E6377" s="69"/>
      <c r="F6377" s="69"/>
      <c r="G6377" s="82"/>
      <c r="H6377" s="78"/>
      <c r="I6377" s="28">
        <f ca="1">SUMIF('IMPORTBFT (ID)'!$A$3:$A$5000,$G$4:$G$7322,'IMPORTBFT (ID)'!$B$3:$B$5000)</f>
        <v>0</v>
      </c>
      <c r="J6377" s="72"/>
      <c r="K6377" s="18" t="str">
        <f t="shared" ca="1" si="0"/>
        <v>-</v>
      </c>
      <c r="L6377" s="19" t="e">
        <f>IF(G6377=#REF!,#REF!,"FALSO")</f>
        <v>#REF!</v>
      </c>
      <c r="M6377" s="75"/>
      <c r="N6377" s="76"/>
    </row>
    <row r="6378" spans="1:14" ht="15">
      <c r="A6378" s="80"/>
      <c r="B6378" s="81"/>
      <c r="C6378" s="69"/>
      <c r="D6378" s="69"/>
      <c r="E6378" s="69"/>
      <c r="F6378" s="69"/>
      <c r="G6378" s="82"/>
      <c r="H6378" s="78"/>
      <c r="I6378" s="28">
        <f ca="1">SUMIF('IMPORTBFT (ID)'!$A$3:$A$5000,$G$4:$G$7322,'IMPORTBFT (ID)'!$B$3:$B$5000)</f>
        <v>0</v>
      </c>
      <c r="J6378" s="72"/>
      <c r="K6378" s="18" t="str">
        <f t="shared" ca="1" si="0"/>
        <v>-</v>
      </c>
      <c r="L6378" s="19" t="e">
        <f>IF(G6378=#REF!,#REF!,"FALSO")</f>
        <v>#REF!</v>
      </c>
      <c r="M6378" s="75"/>
      <c r="N6378" s="76"/>
    </row>
    <row r="6379" spans="1:14" ht="15">
      <c r="A6379" s="80"/>
      <c r="B6379" s="81"/>
      <c r="C6379" s="69"/>
      <c r="D6379" s="69"/>
      <c r="E6379" s="69"/>
      <c r="F6379" s="69"/>
      <c r="G6379" s="82"/>
      <c r="H6379" s="78"/>
      <c r="I6379" s="28">
        <f ca="1">SUMIF('IMPORTBFT (ID)'!$A$3:$A$5000,$G$4:$G$7322,'IMPORTBFT (ID)'!$B$3:$B$5000)</f>
        <v>0</v>
      </c>
      <c r="J6379" s="72"/>
      <c r="K6379" s="18" t="str">
        <f t="shared" ca="1" si="0"/>
        <v>-</v>
      </c>
      <c r="L6379" s="19" t="e">
        <f>IF(G6379=#REF!,#REF!,"FALSO")</f>
        <v>#REF!</v>
      </c>
      <c r="M6379" s="75"/>
      <c r="N6379" s="76"/>
    </row>
    <row r="6380" spans="1:14" ht="15">
      <c r="A6380" s="80"/>
      <c r="B6380" s="81"/>
      <c r="C6380" s="69"/>
      <c r="D6380" s="69"/>
      <c r="E6380" s="69"/>
      <c r="F6380" s="69"/>
      <c r="G6380" s="82"/>
      <c r="H6380" s="78"/>
      <c r="I6380" s="28">
        <f ca="1">SUMIF('IMPORTBFT (ID)'!$A$3:$A$5000,$G$4:$G$7322,'IMPORTBFT (ID)'!$B$3:$B$5000)</f>
        <v>0</v>
      </c>
      <c r="J6380" s="72"/>
      <c r="K6380" s="18" t="str">
        <f t="shared" ca="1" si="0"/>
        <v>-</v>
      </c>
      <c r="L6380" s="19" t="e">
        <f>IF(G6380=#REF!,#REF!,"FALSO")</f>
        <v>#REF!</v>
      </c>
      <c r="M6380" s="75"/>
      <c r="N6380" s="76"/>
    </row>
    <row r="6381" spans="1:14" ht="15">
      <c r="A6381" s="80"/>
      <c r="B6381" s="81"/>
      <c r="C6381" s="69"/>
      <c r="D6381" s="69"/>
      <c r="E6381" s="69"/>
      <c r="F6381" s="69"/>
      <c r="G6381" s="82"/>
      <c r="H6381" s="78"/>
      <c r="I6381" s="28">
        <f ca="1">SUMIF('IMPORTBFT (ID)'!$A$3:$A$5000,$G$4:$G$7322,'IMPORTBFT (ID)'!$B$3:$B$5000)</f>
        <v>0</v>
      </c>
      <c r="J6381" s="72"/>
      <c r="K6381" s="18" t="str">
        <f t="shared" ca="1" si="0"/>
        <v>-</v>
      </c>
      <c r="L6381" s="19" t="e">
        <f>IF(G6381=#REF!,#REF!,"FALSO")</f>
        <v>#REF!</v>
      </c>
      <c r="M6381" s="75"/>
      <c r="N6381" s="76"/>
    </row>
    <row r="6382" spans="1:14" ht="15">
      <c r="A6382" s="80"/>
      <c r="B6382" s="81"/>
      <c r="C6382" s="69"/>
      <c r="D6382" s="69"/>
      <c r="E6382" s="69"/>
      <c r="F6382" s="69"/>
      <c r="G6382" s="82"/>
      <c r="H6382" s="78"/>
      <c r="I6382" s="28">
        <f ca="1">SUMIF('IMPORTBFT (ID)'!$A$3:$A$5000,$G$4:$G$7322,'IMPORTBFT (ID)'!$B$3:$B$5000)</f>
        <v>0</v>
      </c>
      <c r="J6382" s="72"/>
      <c r="K6382" s="18" t="str">
        <f t="shared" ca="1" si="0"/>
        <v>-</v>
      </c>
      <c r="L6382" s="19" t="e">
        <f>IF(G6382=#REF!,#REF!,"FALSO")</f>
        <v>#REF!</v>
      </c>
      <c r="M6382" s="75"/>
      <c r="N6382" s="76"/>
    </row>
    <row r="6383" spans="1:14" ht="15">
      <c r="A6383" s="80"/>
      <c r="B6383" s="81"/>
      <c r="C6383" s="69"/>
      <c r="D6383" s="69"/>
      <c r="E6383" s="69"/>
      <c r="F6383" s="69"/>
      <c r="G6383" s="82"/>
      <c r="H6383" s="78"/>
      <c r="I6383" s="28">
        <f ca="1">SUMIF('IMPORTBFT (ID)'!$A$3:$A$5000,$G$4:$G$7322,'IMPORTBFT (ID)'!$B$3:$B$5000)</f>
        <v>0</v>
      </c>
      <c r="J6383" s="72"/>
      <c r="K6383" s="18" t="str">
        <f t="shared" ca="1" si="0"/>
        <v>-</v>
      </c>
      <c r="L6383" s="19" t="e">
        <f>IF(G6383=#REF!,#REF!,"FALSO")</f>
        <v>#REF!</v>
      </c>
      <c r="M6383" s="75"/>
      <c r="N6383" s="76"/>
    </row>
    <row r="6384" spans="1:14" ht="15">
      <c r="A6384" s="80"/>
      <c r="B6384" s="81"/>
      <c r="C6384" s="69"/>
      <c r="D6384" s="69"/>
      <c r="E6384" s="69"/>
      <c r="F6384" s="69"/>
      <c r="G6384" s="82"/>
      <c r="H6384" s="78"/>
      <c r="I6384" s="28">
        <f ca="1">SUMIF('IMPORTBFT (ID)'!$A$3:$A$5000,$G$4:$G$7322,'IMPORTBFT (ID)'!$B$3:$B$5000)</f>
        <v>0</v>
      </c>
      <c r="J6384" s="72"/>
      <c r="K6384" s="18" t="str">
        <f t="shared" ca="1" si="0"/>
        <v>-</v>
      </c>
      <c r="L6384" s="19" t="e">
        <f>IF(G6384=#REF!,#REF!,"FALSO")</f>
        <v>#REF!</v>
      </c>
      <c r="M6384" s="75"/>
      <c r="N6384" s="76"/>
    </row>
    <row r="6385" spans="1:14" ht="15">
      <c r="A6385" s="80"/>
      <c r="B6385" s="81"/>
      <c r="C6385" s="69"/>
      <c r="D6385" s="69"/>
      <c r="E6385" s="69"/>
      <c r="F6385" s="69"/>
      <c r="G6385" s="82"/>
      <c r="H6385" s="78"/>
      <c r="I6385" s="28">
        <f ca="1">SUMIF('IMPORTBFT (ID)'!$A$3:$A$5000,$G$4:$G$7322,'IMPORTBFT (ID)'!$B$3:$B$5000)</f>
        <v>0</v>
      </c>
      <c r="J6385" s="72"/>
      <c r="K6385" s="18" t="str">
        <f t="shared" ca="1" si="0"/>
        <v>-</v>
      </c>
      <c r="L6385" s="19" t="e">
        <f>IF(G6385=#REF!,#REF!,"FALSO")</f>
        <v>#REF!</v>
      </c>
      <c r="M6385" s="75"/>
      <c r="N6385" s="76"/>
    </row>
    <row r="6386" spans="1:14" ht="15">
      <c r="A6386" s="80"/>
      <c r="B6386" s="81"/>
      <c r="C6386" s="69"/>
      <c r="D6386" s="69"/>
      <c r="E6386" s="69"/>
      <c r="F6386" s="69"/>
      <c r="G6386" s="82"/>
      <c r="H6386" s="78"/>
      <c r="I6386" s="28">
        <f ca="1">SUMIF('IMPORTBFT (ID)'!$A$3:$A$5000,$G$4:$G$7322,'IMPORTBFT (ID)'!$B$3:$B$5000)</f>
        <v>0</v>
      </c>
      <c r="J6386" s="72"/>
      <c r="K6386" s="18" t="str">
        <f t="shared" ca="1" si="0"/>
        <v>-</v>
      </c>
      <c r="L6386" s="19" t="e">
        <f>IF(G6386=#REF!,#REF!,"FALSO")</f>
        <v>#REF!</v>
      </c>
      <c r="M6386" s="75"/>
      <c r="N6386" s="76"/>
    </row>
    <row r="6387" spans="1:14" ht="15">
      <c r="A6387" s="80"/>
      <c r="B6387" s="81"/>
      <c r="C6387" s="69"/>
      <c r="D6387" s="69"/>
      <c r="E6387" s="69"/>
      <c r="F6387" s="69"/>
      <c r="G6387" s="82"/>
      <c r="H6387" s="78"/>
      <c r="I6387" s="28">
        <f ca="1">SUMIF('IMPORTBFT (ID)'!$A$3:$A$5000,$G$4:$G$7322,'IMPORTBFT (ID)'!$B$3:$B$5000)</f>
        <v>0</v>
      </c>
      <c r="J6387" s="72"/>
      <c r="K6387" s="18" t="str">
        <f t="shared" ca="1" si="0"/>
        <v>-</v>
      </c>
      <c r="L6387" s="19" t="e">
        <f>IF(G6387=#REF!,#REF!,"FALSO")</f>
        <v>#REF!</v>
      </c>
      <c r="M6387" s="75"/>
      <c r="N6387" s="76"/>
    </row>
    <row r="6388" spans="1:14" ht="15">
      <c r="A6388" s="80"/>
      <c r="B6388" s="81"/>
      <c r="C6388" s="69"/>
      <c r="D6388" s="69"/>
      <c r="E6388" s="69"/>
      <c r="F6388" s="69"/>
      <c r="G6388" s="82"/>
      <c r="H6388" s="78"/>
      <c r="I6388" s="28">
        <f ca="1">SUMIF('IMPORTBFT (ID)'!$A$3:$A$5000,$G$4:$G$7322,'IMPORTBFT (ID)'!$B$3:$B$5000)</f>
        <v>0</v>
      </c>
      <c r="J6388" s="72"/>
      <c r="K6388" s="18" t="str">
        <f t="shared" ca="1" si="0"/>
        <v>-</v>
      </c>
      <c r="L6388" s="19" t="e">
        <f>IF(G6388=#REF!,#REF!,"FALSO")</f>
        <v>#REF!</v>
      </c>
      <c r="M6388" s="75"/>
      <c r="N6388" s="76"/>
    </row>
    <row r="6389" spans="1:14" ht="15">
      <c r="A6389" s="80"/>
      <c r="B6389" s="81"/>
      <c r="C6389" s="69"/>
      <c r="D6389" s="69"/>
      <c r="E6389" s="69"/>
      <c r="F6389" s="69"/>
      <c r="G6389" s="82"/>
      <c r="H6389" s="78"/>
      <c r="I6389" s="28">
        <f ca="1">SUMIF('IMPORTBFT (ID)'!$A$3:$A$5000,$G$4:$G$7322,'IMPORTBFT (ID)'!$B$3:$B$5000)</f>
        <v>0</v>
      </c>
      <c r="J6389" s="72"/>
      <c r="K6389" s="18" t="str">
        <f t="shared" ca="1" si="0"/>
        <v>-</v>
      </c>
      <c r="L6389" s="19" t="e">
        <f>IF(G6389=#REF!,#REF!,"FALSO")</f>
        <v>#REF!</v>
      </c>
      <c r="M6389" s="75"/>
      <c r="N6389" s="76"/>
    </row>
    <row r="6390" spans="1:14" ht="15">
      <c r="A6390" s="80"/>
      <c r="B6390" s="81"/>
      <c r="C6390" s="69"/>
      <c r="D6390" s="69"/>
      <c r="E6390" s="69"/>
      <c r="F6390" s="69"/>
      <c r="G6390" s="82"/>
      <c r="H6390" s="78"/>
      <c r="I6390" s="28">
        <f ca="1">SUMIF('IMPORTBFT (ID)'!$A$3:$A$5000,$G$4:$G$7322,'IMPORTBFT (ID)'!$B$3:$B$5000)</f>
        <v>0</v>
      </c>
      <c r="J6390" s="72"/>
      <c r="K6390" s="18" t="str">
        <f t="shared" ca="1" si="0"/>
        <v>-</v>
      </c>
      <c r="L6390" s="19" t="e">
        <f>IF(G6390=#REF!,#REF!,"FALSO")</f>
        <v>#REF!</v>
      </c>
      <c r="M6390" s="75"/>
      <c r="N6390" s="76"/>
    </row>
    <row r="6391" spans="1:14" ht="15">
      <c r="A6391" s="80"/>
      <c r="B6391" s="81"/>
      <c r="C6391" s="69"/>
      <c r="D6391" s="69"/>
      <c r="E6391" s="69"/>
      <c r="F6391" s="69"/>
      <c r="G6391" s="82"/>
      <c r="H6391" s="78"/>
      <c r="I6391" s="28">
        <f ca="1">SUMIF('IMPORTBFT (ID)'!$A$3:$A$5000,$G$4:$G$7322,'IMPORTBFT (ID)'!$B$3:$B$5000)</f>
        <v>0</v>
      </c>
      <c r="J6391" s="72"/>
      <c r="K6391" s="18" t="str">
        <f t="shared" ca="1" si="0"/>
        <v>-</v>
      </c>
      <c r="L6391" s="19" t="e">
        <f>IF(G6391=#REF!,#REF!,"FALSO")</f>
        <v>#REF!</v>
      </c>
      <c r="M6391" s="75"/>
      <c r="N6391" s="76"/>
    </row>
    <row r="6392" spans="1:14" ht="15">
      <c r="A6392" s="80"/>
      <c r="B6392" s="81"/>
      <c r="C6392" s="69"/>
      <c r="D6392" s="69"/>
      <c r="E6392" s="69"/>
      <c r="F6392" s="69"/>
      <c r="G6392" s="82"/>
      <c r="H6392" s="78"/>
      <c r="I6392" s="28">
        <f ca="1">SUMIF('IMPORTBFT (ID)'!$A$3:$A$5000,$G$4:$G$7322,'IMPORTBFT (ID)'!$B$3:$B$5000)</f>
        <v>0</v>
      </c>
      <c r="J6392" s="72"/>
      <c r="K6392" s="18" t="str">
        <f t="shared" ca="1" si="0"/>
        <v>-</v>
      </c>
      <c r="L6392" s="19" t="e">
        <f>IF(G6392=#REF!,#REF!,"FALSO")</f>
        <v>#REF!</v>
      </c>
      <c r="M6392" s="75"/>
      <c r="N6392" s="76"/>
    </row>
    <row r="6393" spans="1:14" ht="15">
      <c r="A6393" s="80"/>
      <c r="B6393" s="81"/>
      <c r="C6393" s="69"/>
      <c r="D6393" s="69"/>
      <c r="E6393" s="69"/>
      <c r="F6393" s="69"/>
      <c r="G6393" s="82"/>
      <c r="H6393" s="78"/>
      <c r="I6393" s="28">
        <f ca="1">SUMIF('IMPORTBFT (ID)'!$A$3:$A$5000,$G$4:$G$7322,'IMPORTBFT (ID)'!$B$3:$B$5000)</f>
        <v>0</v>
      </c>
      <c r="J6393" s="72"/>
      <c r="K6393" s="18" t="str">
        <f t="shared" ca="1" si="0"/>
        <v>-</v>
      </c>
      <c r="L6393" s="19" t="e">
        <f>IF(G6393=#REF!,#REF!,"FALSO")</f>
        <v>#REF!</v>
      </c>
      <c r="M6393" s="75"/>
      <c r="N6393" s="76"/>
    </row>
    <row r="6394" spans="1:14" ht="15">
      <c r="A6394" s="80"/>
      <c r="B6394" s="81"/>
      <c r="C6394" s="69"/>
      <c r="D6394" s="69"/>
      <c r="E6394" s="69"/>
      <c r="F6394" s="69"/>
      <c r="G6394" s="82"/>
      <c r="H6394" s="78"/>
      <c r="I6394" s="28">
        <f ca="1">SUMIF('IMPORTBFT (ID)'!$A$3:$A$5000,$G$4:$G$7322,'IMPORTBFT (ID)'!$B$3:$B$5000)</f>
        <v>0</v>
      </c>
      <c r="J6394" s="72"/>
      <c r="K6394" s="18" t="str">
        <f t="shared" ca="1" si="0"/>
        <v>-</v>
      </c>
      <c r="L6394" s="19" t="e">
        <f>IF(G6394=#REF!,#REF!,"FALSO")</f>
        <v>#REF!</v>
      </c>
      <c r="M6394" s="75"/>
      <c r="N6394" s="76"/>
    </row>
    <row r="6395" spans="1:14" ht="15">
      <c r="A6395" s="80"/>
      <c r="B6395" s="81"/>
      <c r="C6395" s="69"/>
      <c r="D6395" s="69"/>
      <c r="E6395" s="69"/>
      <c r="F6395" s="69"/>
      <c r="G6395" s="82"/>
      <c r="H6395" s="78"/>
      <c r="I6395" s="28">
        <f ca="1">SUMIF('IMPORTBFT (ID)'!$A$3:$A$5000,$G$4:$G$7322,'IMPORTBFT (ID)'!$B$3:$B$5000)</f>
        <v>0</v>
      </c>
      <c r="J6395" s="72"/>
      <c r="K6395" s="18" t="str">
        <f t="shared" ca="1" si="0"/>
        <v>-</v>
      </c>
      <c r="L6395" s="19" t="e">
        <f>IF(G6395=#REF!,#REF!,"FALSO")</f>
        <v>#REF!</v>
      </c>
      <c r="M6395" s="75"/>
      <c r="N6395" s="76"/>
    </row>
    <row r="6396" spans="1:14" ht="15">
      <c r="A6396" s="80"/>
      <c r="B6396" s="81"/>
      <c r="C6396" s="69"/>
      <c r="D6396" s="69"/>
      <c r="E6396" s="69"/>
      <c r="F6396" s="69"/>
      <c r="G6396" s="82"/>
      <c r="H6396" s="78"/>
      <c r="I6396" s="28">
        <f ca="1">SUMIF('IMPORTBFT (ID)'!$A$3:$A$5000,$G$4:$G$7322,'IMPORTBFT (ID)'!$B$3:$B$5000)</f>
        <v>0</v>
      </c>
      <c r="J6396" s="72"/>
      <c r="K6396" s="18" t="str">
        <f t="shared" ca="1" si="0"/>
        <v>-</v>
      </c>
      <c r="L6396" s="19" t="e">
        <f>IF(G6396=#REF!,#REF!,"FALSO")</f>
        <v>#REF!</v>
      </c>
      <c r="M6396" s="75"/>
      <c r="N6396" s="76"/>
    </row>
    <row r="6397" spans="1:14" ht="15">
      <c r="A6397" s="80"/>
      <c r="B6397" s="81"/>
      <c r="C6397" s="69"/>
      <c r="D6397" s="69"/>
      <c r="E6397" s="69"/>
      <c r="F6397" s="69"/>
      <c r="G6397" s="82"/>
      <c r="H6397" s="78"/>
      <c r="I6397" s="28">
        <f ca="1">SUMIF('IMPORTBFT (ID)'!$A$3:$A$5000,$G$4:$G$7322,'IMPORTBFT (ID)'!$B$3:$B$5000)</f>
        <v>0</v>
      </c>
      <c r="J6397" s="72"/>
      <c r="K6397" s="18" t="str">
        <f t="shared" ca="1" si="0"/>
        <v>-</v>
      </c>
      <c r="L6397" s="19" t="e">
        <f>IF(G6397=#REF!,#REF!,"FALSO")</f>
        <v>#REF!</v>
      </c>
      <c r="M6397" s="75"/>
      <c r="N6397" s="76"/>
    </row>
    <row r="6398" spans="1:14" ht="15">
      <c r="A6398" s="80"/>
      <c r="B6398" s="81"/>
      <c r="C6398" s="69"/>
      <c r="D6398" s="69"/>
      <c r="E6398" s="69"/>
      <c r="F6398" s="69"/>
      <c r="G6398" s="82"/>
      <c r="H6398" s="78"/>
      <c r="I6398" s="28">
        <f ca="1">SUMIF('IMPORTBFT (ID)'!$A$3:$A$5000,$G$4:$G$7322,'IMPORTBFT (ID)'!$B$3:$B$5000)</f>
        <v>0</v>
      </c>
      <c r="J6398" s="72"/>
      <c r="K6398" s="18" t="str">
        <f t="shared" ca="1" si="0"/>
        <v>-</v>
      </c>
      <c r="L6398" s="19" t="e">
        <f>IF(G6398=#REF!,#REF!,"FALSO")</f>
        <v>#REF!</v>
      </c>
      <c r="M6398" s="75"/>
      <c r="N6398" s="76"/>
    </row>
    <row r="6399" spans="1:14" ht="15">
      <c r="A6399" s="80"/>
      <c r="B6399" s="81"/>
      <c r="C6399" s="69"/>
      <c r="D6399" s="69"/>
      <c r="E6399" s="69"/>
      <c r="F6399" s="69"/>
      <c r="G6399" s="82"/>
      <c r="H6399" s="78"/>
      <c r="I6399" s="28">
        <f ca="1">SUMIF('IMPORTBFT (ID)'!$A$3:$A$5000,$G$4:$G$7322,'IMPORTBFT (ID)'!$B$3:$B$5000)</f>
        <v>0</v>
      </c>
      <c r="J6399" s="72"/>
      <c r="K6399" s="18" t="str">
        <f t="shared" ca="1" si="0"/>
        <v>-</v>
      </c>
      <c r="L6399" s="19" t="e">
        <f>IF(G6399=#REF!,#REF!,"FALSO")</f>
        <v>#REF!</v>
      </c>
      <c r="M6399" s="75"/>
      <c r="N6399" s="76"/>
    </row>
    <row r="6400" spans="1:14" ht="15">
      <c r="A6400" s="80"/>
      <c r="B6400" s="81"/>
      <c r="C6400" s="69"/>
      <c r="D6400" s="69"/>
      <c r="E6400" s="69"/>
      <c r="F6400" s="69"/>
      <c r="G6400" s="82"/>
      <c r="H6400" s="78"/>
      <c r="I6400" s="28">
        <f ca="1">SUMIF('IMPORTBFT (ID)'!$A$3:$A$5000,$G$4:$G$7322,'IMPORTBFT (ID)'!$B$3:$B$5000)</f>
        <v>0</v>
      </c>
      <c r="J6400" s="72"/>
      <c r="K6400" s="18" t="str">
        <f t="shared" ca="1" si="0"/>
        <v>-</v>
      </c>
      <c r="L6400" s="19" t="e">
        <f>IF(G6400=#REF!,#REF!,"FALSO")</f>
        <v>#REF!</v>
      </c>
      <c r="M6400" s="75"/>
      <c r="N6400" s="76"/>
    </row>
    <row r="6401" spans="1:14" ht="15">
      <c r="A6401" s="80"/>
      <c r="B6401" s="81"/>
      <c r="C6401" s="69"/>
      <c r="D6401" s="69"/>
      <c r="E6401" s="69"/>
      <c r="F6401" s="69"/>
      <c r="G6401" s="82"/>
      <c r="H6401" s="78"/>
      <c r="I6401" s="28">
        <f ca="1">SUMIF('IMPORTBFT (ID)'!$A$3:$A$5000,$G$4:$G$7322,'IMPORTBFT (ID)'!$B$3:$B$5000)</f>
        <v>0</v>
      </c>
      <c r="J6401" s="72"/>
      <c r="K6401" s="18" t="str">
        <f t="shared" ca="1" si="0"/>
        <v>-</v>
      </c>
      <c r="L6401" s="19" t="e">
        <f>IF(G6401=#REF!,#REF!,"FALSO")</f>
        <v>#REF!</v>
      </c>
      <c r="M6401" s="75"/>
      <c r="N6401" s="76"/>
    </row>
    <row r="6402" spans="1:14" ht="15">
      <c r="A6402" s="80"/>
      <c r="B6402" s="81"/>
      <c r="C6402" s="69"/>
      <c r="D6402" s="69"/>
      <c r="E6402" s="69"/>
      <c r="F6402" s="69"/>
      <c r="G6402" s="82"/>
      <c r="H6402" s="78"/>
      <c r="I6402" s="28">
        <f ca="1">SUMIF('IMPORTBFT (ID)'!$A$3:$A$5000,$G$4:$G$7322,'IMPORTBFT (ID)'!$B$3:$B$5000)</f>
        <v>0</v>
      </c>
      <c r="J6402" s="72"/>
      <c r="K6402" s="18" t="str">
        <f t="shared" ca="1" si="0"/>
        <v>-</v>
      </c>
      <c r="L6402" s="19" t="e">
        <f>IF(G6402=#REF!,#REF!,"FALSO")</f>
        <v>#REF!</v>
      </c>
      <c r="M6402" s="75"/>
      <c r="N6402" s="76"/>
    </row>
    <row r="6403" spans="1:14" ht="15">
      <c r="A6403" s="80"/>
      <c r="B6403" s="81"/>
      <c r="C6403" s="69"/>
      <c r="D6403" s="69"/>
      <c r="E6403" s="69"/>
      <c r="F6403" s="69"/>
      <c r="G6403" s="82"/>
      <c r="H6403" s="78"/>
      <c r="I6403" s="28">
        <f ca="1">SUMIF('IMPORTBFT (ID)'!$A$3:$A$5000,$G$4:$G$7322,'IMPORTBFT (ID)'!$B$3:$B$5000)</f>
        <v>0</v>
      </c>
      <c r="J6403" s="72"/>
      <c r="K6403" s="18" t="str">
        <f t="shared" ca="1" si="0"/>
        <v>-</v>
      </c>
      <c r="L6403" s="19" t="e">
        <f>IF(G6403=#REF!,#REF!,"FALSO")</f>
        <v>#REF!</v>
      </c>
      <c r="M6403" s="75"/>
      <c r="N6403" s="76"/>
    </row>
    <row r="6404" spans="1:14" ht="15">
      <c r="A6404" s="80"/>
      <c r="B6404" s="81"/>
      <c r="C6404" s="69"/>
      <c r="D6404" s="69"/>
      <c r="E6404" s="69"/>
      <c r="F6404" s="69"/>
      <c r="G6404" s="82"/>
      <c r="H6404" s="78"/>
      <c r="I6404" s="28">
        <f ca="1">SUMIF('IMPORTBFT (ID)'!$A$3:$A$5000,$G$4:$G$7322,'IMPORTBFT (ID)'!$B$3:$B$5000)</f>
        <v>0</v>
      </c>
      <c r="J6404" s="72"/>
      <c r="K6404" s="18" t="str">
        <f t="shared" ca="1" si="0"/>
        <v>-</v>
      </c>
      <c r="L6404" s="19" t="e">
        <f>IF(G6404=#REF!,#REF!,"FALSO")</f>
        <v>#REF!</v>
      </c>
      <c r="M6404" s="75"/>
      <c r="N6404" s="76"/>
    </row>
    <row r="6405" spans="1:14" ht="15">
      <c r="A6405" s="80"/>
      <c r="B6405" s="81"/>
      <c r="C6405" s="69"/>
      <c r="D6405" s="69"/>
      <c r="E6405" s="69"/>
      <c r="F6405" s="69"/>
      <c r="G6405" s="82"/>
      <c r="H6405" s="78"/>
      <c r="I6405" s="28">
        <f ca="1">SUMIF('IMPORTBFT (ID)'!$A$3:$A$5000,$G$4:$G$7322,'IMPORTBFT (ID)'!$B$3:$B$5000)</f>
        <v>0</v>
      </c>
      <c r="J6405" s="72"/>
      <c r="K6405" s="18" t="str">
        <f t="shared" ca="1" si="0"/>
        <v>-</v>
      </c>
      <c r="L6405" s="19" t="e">
        <f>IF(G6405=#REF!,#REF!,"FALSO")</f>
        <v>#REF!</v>
      </c>
      <c r="M6405" s="75"/>
      <c r="N6405" s="76"/>
    </row>
    <row r="6406" spans="1:14" ht="15">
      <c r="A6406" s="80"/>
      <c r="B6406" s="81"/>
      <c r="C6406" s="69"/>
      <c r="D6406" s="69"/>
      <c r="E6406" s="69"/>
      <c r="F6406" s="69"/>
      <c r="G6406" s="82"/>
      <c r="H6406" s="78"/>
      <c r="I6406" s="28">
        <f ca="1">SUMIF('IMPORTBFT (ID)'!$A$3:$A$5000,$G$4:$G$7322,'IMPORTBFT (ID)'!$B$3:$B$5000)</f>
        <v>0</v>
      </c>
      <c r="J6406" s="72"/>
      <c r="K6406" s="18" t="str">
        <f t="shared" ca="1" si="0"/>
        <v>-</v>
      </c>
      <c r="L6406" s="19" t="e">
        <f>IF(G6406=#REF!,#REF!,"FALSO")</f>
        <v>#REF!</v>
      </c>
      <c r="M6406" s="75"/>
      <c r="N6406" s="76"/>
    </row>
    <row r="6407" spans="1:14" ht="15">
      <c r="A6407" s="80"/>
      <c r="B6407" s="81"/>
      <c r="C6407" s="69"/>
      <c r="D6407" s="69"/>
      <c r="E6407" s="69"/>
      <c r="F6407" s="69"/>
      <c r="G6407" s="82"/>
      <c r="H6407" s="78"/>
      <c r="I6407" s="28">
        <f ca="1">SUMIF('IMPORTBFT (ID)'!$A$3:$A$5000,$G$4:$G$7322,'IMPORTBFT (ID)'!$B$3:$B$5000)</f>
        <v>0</v>
      </c>
      <c r="J6407" s="72"/>
      <c r="K6407" s="18" t="str">
        <f t="shared" ca="1" si="0"/>
        <v>-</v>
      </c>
      <c r="L6407" s="19" t="e">
        <f>IF(G6407=#REF!,#REF!,"FALSO")</f>
        <v>#REF!</v>
      </c>
      <c r="M6407" s="75"/>
      <c r="N6407" s="76"/>
    </row>
    <row r="6408" spans="1:14" ht="15">
      <c r="A6408" s="80"/>
      <c r="B6408" s="81"/>
      <c r="C6408" s="69"/>
      <c r="D6408" s="69"/>
      <c r="E6408" s="69"/>
      <c r="F6408" s="69"/>
      <c r="G6408" s="82"/>
      <c r="H6408" s="78"/>
      <c r="I6408" s="28">
        <f ca="1">SUMIF('IMPORTBFT (ID)'!$A$3:$A$5000,$G$4:$G$7322,'IMPORTBFT (ID)'!$B$3:$B$5000)</f>
        <v>0</v>
      </c>
      <c r="J6408" s="72"/>
      <c r="K6408" s="18" t="str">
        <f t="shared" ca="1" si="0"/>
        <v>-</v>
      </c>
      <c r="L6408" s="19" t="e">
        <f>IF(G6408=#REF!,#REF!,"FALSO")</f>
        <v>#REF!</v>
      </c>
      <c r="M6408" s="75"/>
      <c r="N6408" s="76"/>
    </row>
    <row r="6409" spans="1:14" ht="15">
      <c r="A6409" s="80"/>
      <c r="B6409" s="81"/>
      <c r="C6409" s="69"/>
      <c r="D6409" s="69"/>
      <c r="E6409" s="69"/>
      <c r="F6409" s="69"/>
      <c r="G6409" s="82"/>
      <c r="H6409" s="78"/>
      <c r="I6409" s="28">
        <f ca="1">SUMIF('IMPORTBFT (ID)'!$A$3:$A$5000,$G$4:$G$7322,'IMPORTBFT (ID)'!$B$3:$B$5000)</f>
        <v>0</v>
      </c>
      <c r="J6409" s="72"/>
      <c r="K6409" s="18" t="str">
        <f t="shared" ca="1" si="0"/>
        <v>-</v>
      </c>
      <c r="L6409" s="19" t="e">
        <f>IF(G6409=#REF!,#REF!,"FALSO")</f>
        <v>#REF!</v>
      </c>
      <c r="M6409" s="75"/>
      <c r="N6409" s="76"/>
    </row>
    <row r="6410" spans="1:14" ht="15">
      <c r="A6410" s="80"/>
      <c r="B6410" s="81"/>
      <c r="C6410" s="69"/>
      <c r="D6410" s="69"/>
      <c r="E6410" s="69"/>
      <c r="F6410" s="69"/>
      <c r="G6410" s="82"/>
      <c r="H6410" s="78"/>
      <c r="I6410" s="28">
        <f ca="1">SUMIF('IMPORTBFT (ID)'!$A$3:$A$5000,$G$4:$G$7322,'IMPORTBFT (ID)'!$B$3:$B$5000)</f>
        <v>0</v>
      </c>
      <c r="J6410" s="72"/>
      <c r="K6410" s="18" t="str">
        <f t="shared" ca="1" si="0"/>
        <v>-</v>
      </c>
      <c r="L6410" s="19" t="e">
        <f>IF(G6410=#REF!,#REF!,"FALSO")</f>
        <v>#REF!</v>
      </c>
      <c r="M6410" s="75"/>
      <c r="N6410" s="76"/>
    </row>
    <row r="6411" spans="1:14" ht="15">
      <c r="A6411" s="80"/>
      <c r="B6411" s="81"/>
      <c r="C6411" s="69"/>
      <c r="D6411" s="69"/>
      <c r="E6411" s="69"/>
      <c r="F6411" s="69"/>
      <c r="G6411" s="82"/>
      <c r="H6411" s="78"/>
      <c r="I6411" s="28">
        <f ca="1">SUMIF('IMPORTBFT (ID)'!$A$3:$A$5000,$G$4:$G$7322,'IMPORTBFT (ID)'!$B$3:$B$5000)</f>
        <v>0</v>
      </c>
      <c r="J6411" s="72"/>
      <c r="K6411" s="18" t="str">
        <f t="shared" ca="1" si="0"/>
        <v>-</v>
      </c>
      <c r="L6411" s="19" t="e">
        <f>IF(G6411=#REF!,#REF!,"FALSO")</f>
        <v>#REF!</v>
      </c>
      <c r="M6411" s="75"/>
      <c r="N6411" s="76"/>
    </row>
    <row r="6412" spans="1:14" ht="15">
      <c r="A6412" s="80"/>
      <c r="B6412" s="81"/>
      <c r="C6412" s="69"/>
      <c r="D6412" s="69"/>
      <c r="E6412" s="69"/>
      <c r="F6412" s="69"/>
      <c r="G6412" s="82"/>
      <c r="H6412" s="78"/>
      <c r="I6412" s="28">
        <f ca="1">SUMIF('IMPORTBFT (ID)'!$A$3:$A$5000,$G$4:$G$7322,'IMPORTBFT (ID)'!$B$3:$B$5000)</f>
        <v>0</v>
      </c>
      <c r="J6412" s="72"/>
      <c r="K6412" s="18" t="str">
        <f t="shared" ca="1" si="0"/>
        <v>-</v>
      </c>
      <c r="L6412" s="19" t="e">
        <f>IF(G6412=#REF!,#REF!,"FALSO")</f>
        <v>#REF!</v>
      </c>
      <c r="M6412" s="75"/>
      <c r="N6412" s="76"/>
    </row>
    <row r="6413" spans="1:14" ht="15">
      <c r="A6413" s="80"/>
      <c r="B6413" s="81"/>
      <c r="C6413" s="69"/>
      <c r="D6413" s="69"/>
      <c r="E6413" s="69"/>
      <c r="F6413" s="69"/>
      <c r="G6413" s="82"/>
      <c r="H6413" s="78"/>
      <c r="I6413" s="28">
        <f ca="1">SUMIF('IMPORTBFT (ID)'!$A$3:$A$5000,$G$4:$G$7322,'IMPORTBFT (ID)'!$B$3:$B$5000)</f>
        <v>0</v>
      </c>
      <c r="J6413" s="72"/>
      <c r="K6413" s="18" t="str">
        <f t="shared" ca="1" si="0"/>
        <v>-</v>
      </c>
      <c r="L6413" s="19" t="e">
        <f>IF(G6413=#REF!,#REF!,"FALSO")</f>
        <v>#REF!</v>
      </c>
      <c r="M6413" s="75"/>
      <c r="N6413" s="76"/>
    </row>
    <row r="6414" spans="1:14" ht="15">
      <c r="A6414" s="80"/>
      <c r="B6414" s="81"/>
      <c r="C6414" s="69"/>
      <c r="D6414" s="69"/>
      <c r="E6414" s="69"/>
      <c r="F6414" s="69"/>
      <c r="G6414" s="82"/>
      <c r="H6414" s="78"/>
      <c r="I6414" s="28">
        <f ca="1">SUMIF('IMPORTBFT (ID)'!$A$3:$A$5000,$G$4:$G$7322,'IMPORTBFT (ID)'!$B$3:$B$5000)</f>
        <v>0</v>
      </c>
      <c r="J6414" s="72"/>
      <c r="K6414" s="18" t="str">
        <f t="shared" ca="1" si="0"/>
        <v>-</v>
      </c>
      <c r="L6414" s="19" t="e">
        <f>IF(G6414=#REF!,#REF!,"FALSO")</f>
        <v>#REF!</v>
      </c>
      <c r="M6414" s="75"/>
      <c r="N6414" s="76"/>
    </row>
    <row r="6415" spans="1:14" ht="15">
      <c r="A6415" s="80"/>
      <c r="B6415" s="81"/>
      <c r="C6415" s="69"/>
      <c r="D6415" s="69"/>
      <c r="E6415" s="69"/>
      <c r="F6415" s="69"/>
      <c r="G6415" s="82"/>
      <c r="H6415" s="78"/>
      <c r="I6415" s="28">
        <f ca="1">SUMIF('IMPORTBFT (ID)'!$A$3:$A$5000,$G$4:$G$7322,'IMPORTBFT (ID)'!$B$3:$B$5000)</f>
        <v>0</v>
      </c>
      <c r="J6415" s="72"/>
      <c r="K6415" s="18" t="str">
        <f t="shared" ca="1" si="0"/>
        <v>-</v>
      </c>
      <c r="L6415" s="19" t="e">
        <f>IF(G6415=#REF!,#REF!,"FALSO")</f>
        <v>#REF!</v>
      </c>
      <c r="M6415" s="75"/>
      <c r="N6415" s="76"/>
    </row>
    <row r="6416" spans="1:14" ht="15">
      <c r="A6416" s="80"/>
      <c r="B6416" s="81"/>
      <c r="C6416" s="69"/>
      <c r="D6416" s="69"/>
      <c r="E6416" s="69"/>
      <c r="F6416" s="69"/>
      <c r="G6416" s="82"/>
      <c r="H6416" s="78"/>
      <c r="I6416" s="28">
        <f ca="1">SUMIF('IMPORTBFT (ID)'!$A$3:$A$5000,$G$4:$G$7322,'IMPORTBFT (ID)'!$B$3:$B$5000)</f>
        <v>0</v>
      </c>
      <c r="J6416" s="72"/>
      <c r="K6416" s="18" t="str">
        <f t="shared" ca="1" si="0"/>
        <v>-</v>
      </c>
      <c r="L6416" s="19" t="e">
        <f>IF(G6416=#REF!,#REF!,"FALSO")</f>
        <v>#REF!</v>
      </c>
      <c r="M6416" s="75"/>
      <c r="N6416" s="76"/>
    </row>
    <row r="6417" spans="1:14" ht="15">
      <c r="A6417" s="80"/>
      <c r="B6417" s="81"/>
      <c r="C6417" s="69"/>
      <c r="D6417" s="69"/>
      <c r="E6417" s="69"/>
      <c r="F6417" s="69"/>
      <c r="G6417" s="82"/>
      <c r="H6417" s="78"/>
      <c r="I6417" s="28">
        <f ca="1">SUMIF('IMPORTBFT (ID)'!$A$3:$A$5000,$G$4:$G$7322,'IMPORTBFT (ID)'!$B$3:$B$5000)</f>
        <v>0</v>
      </c>
      <c r="J6417" s="72"/>
      <c r="K6417" s="18" t="str">
        <f t="shared" ca="1" si="0"/>
        <v>-</v>
      </c>
      <c r="L6417" s="19" t="e">
        <f>IF(G6417=#REF!,#REF!,"FALSO")</f>
        <v>#REF!</v>
      </c>
      <c r="M6417" s="75"/>
      <c r="N6417" s="76"/>
    </row>
    <row r="6418" spans="1:14" ht="15">
      <c r="A6418" s="80"/>
      <c r="B6418" s="81"/>
      <c r="C6418" s="69"/>
      <c r="D6418" s="69"/>
      <c r="E6418" s="69"/>
      <c r="F6418" s="69"/>
      <c r="G6418" s="82"/>
      <c r="H6418" s="78"/>
      <c r="I6418" s="28">
        <f ca="1">SUMIF('IMPORTBFT (ID)'!$A$3:$A$5000,$G$4:$G$7322,'IMPORTBFT (ID)'!$B$3:$B$5000)</f>
        <v>0</v>
      </c>
      <c r="J6418" s="72"/>
      <c r="K6418" s="18" t="str">
        <f t="shared" ca="1" si="0"/>
        <v>-</v>
      </c>
      <c r="L6418" s="19" t="e">
        <f>IF(G6418=#REF!,#REF!,"FALSO")</f>
        <v>#REF!</v>
      </c>
      <c r="M6418" s="75"/>
      <c r="N6418" s="76"/>
    </row>
    <row r="6419" spans="1:14" ht="15">
      <c r="A6419" s="80"/>
      <c r="B6419" s="81"/>
      <c r="C6419" s="69"/>
      <c r="D6419" s="69"/>
      <c r="E6419" s="69"/>
      <c r="F6419" s="69"/>
      <c r="G6419" s="82"/>
      <c r="H6419" s="78"/>
      <c r="I6419" s="28">
        <f ca="1">SUMIF('IMPORTBFT (ID)'!$A$3:$A$5000,$G$4:$G$7322,'IMPORTBFT (ID)'!$B$3:$B$5000)</f>
        <v>0</v>
      </c>
      <c r="J6419" s="72"/>
      <c r="K6419" s="18" t="str">
        <f t="shared" ca="1" si="0"/>
        <v>-</v>
      </c>
      <c r="L6419" s="19" t="e">
        <f>IF(G6419=#REF!,#REF!,"FALSO")</f>
        <v>#REF!</v>
      </c>
      <c r="M6419" s="75"/>
      <c r="N6419" s="76"/>
    </row>
    <row r="6420" spans="1:14" ht="15">
      <c r="A6420" s="80"/>
      <c r="B6420" s="81"/>
      <c r="C6420" s="69"/>
      <c r="D6420" s="69"/>
      <c r="E6420" s="69"/>
      <c r="F6420" s="69"/>
      <c r="G6420" s="82"/>
      <c r="H6420" s="78"/>
      <c r="I6420" s="28">
        <f ca="1">SUMIF('IMPORTBFT (ID)'!$A$3:$A$5000,$G$4:$G$7322,'IMPORTBFT (ID)'!$B$3:$B$5000)</f>
        <v>0</v>
      </c>
      <c r="J6420" s="72"/>
      <c r="K6420" s="18" t="str">
        <f t="shared" ca="1" si="0"/>
        <v>-</v>
      </c>
      <c r="L6420" s="19" t="e">
        <f>IF(G6420=#REF!,#REF!,"FALSO")</f>
        <v>#REF!</v>
      </c>
      <c r="M6420" s="75"/>
      <c r="N6420" s="76"/>
    </row>
    <row r="6421" spans="1:14" ht="15">
      <c r="A6421" s="80"/>
      <c r="B6421" s="81"/>
      <c r="C6421" s="69"/>
      <c r="D6421" s="69"/>
      <c r="E6421" s="69"/>
      <c r="F6421" s="69"/>
      <c r="G6421" s="82"/>
      <c r="H6421" s="78"/>
      <c r="I6421" s="28">
        <f ca="1">SUMIF('IMPORTBFT (ID)'!$A$3:$A$5000,$G$4:$G$7322,'IMPORTBFT (ID)'!$B$3:$B$5000)</f>
        <v>0</v>
      </c>
      <c r="J6421" s="72"/>
      <c r="K6421" s="18" t="str">
        <f t="shared" ca="1" si="0"/>
        <v>-</v>
      </c>
      <c r="L6421" s="19" t="e">
        <f>IF(G6421=#REF!,#REF!,"FALSO")</f>
        <v>#REF!</v>
      </c>
      <c r="M6421" s="75"/>
      <c r="N6421" s="76"/>
    </row>
    <row r="6422" spans="1:14" ht="15">
      <c r="A6422" s="80"/>
      <c r="B6422" s="81"/>
      <c r="C6422" s="69"/>
      <c r="D6422" s="69"/>
      <c r="E6422" s="69"/>
      <c r="F6422" s="69"/>
      <c r="G6422" s="82"/>
      <c r="H6422" s="78"/>
      <c r="I6422" s="28">
        <f ca="1">SUMIF('IMPORTBFT (ID)'!$A$3:$A$5000,$G$4:$G$7322,'IMPORTBFT (ID)'!$B$3:$B$5000)</f>
        <v>0</v>
      </c>
      <c r="J6422" s="72"/>
      <c r="K6422" s="18" t="str">
        <f t="shared" ca="1" si="0"/>
        <v>-</v>
      </c>
      <c r="L6422" s="19" t="e">
        <f>IF(G6422=#REF!,#REF!,"FALSO")</f>
        <v>#REF!</v>
      </c>
      <c r="M6422" s="75"/>
      <c r="N6422" s="76"/>
    </row>
    <row r="6423" spans="1:14" ht="15">
      <c r="A6423" s="80"/>
      <c r="B6423" s="81"/>
      <c r="C6423" s="69"/>
      <c r="D6423" s="69"/>
      <c r="E6423" s="69"/>
      <c r="F6423" s="69"/>
      <c r="G6423" s="82"/>
      <c r="H6423" s="78"/>
      <c r="I6423" s="28">
        <f ca="1">SUMIF('IMPORTBFT (ID)'!$A$3:$A$5000,$G$4:$G$7322,'IMPORTBFT (ID)'!$B$3:$B$5000)</f>
        <v>0</v>
      </c>
      <c r="J6423" s="72"/>
      <c r="K6423" s="18" t="str">
        <f t="shared" ca="1" si="0"/>
        <v>-</v>
      </c>
      <c r="L6423" s="19" t="e">
        <f>IF(G6423=#REF!,#REF!,"FALSO")</f>
        <v>#REF!</v>
      </c>
      <c r="M6423" s="75"/>
      <c r="N6423" s="76"/>
    </row>
    <row r="6424" spans="1:14" ht="15">
      <c r="A6424" s="80"/>
      <c r="B6424" s="81"/>
      <c r="C6424" s="69"/>
      <c r="D6424" s="69"/>
      <c r="E6424" s="69"/>
      <c r="F6424" s="69"/>
      <c r="G6424" s="82"/>
      <c r="H6424" s="78"/>
      <c r="I6424" s="28">
        <f ca="1">SUMIF('IMPORTBFT (ID)'!$A$3:$A$5000,$G$4:$G$7322,'IMPORTBFT (ID)'!$B$3:$B$5000)</f>
        <v>0</v>
      </c>
      <c r="J6424" s="72"/>
      <c r="K6424" s="18" t="str">
        <f t="shared" ca="1" si="0"/>
        <v>-</v>
      </c>
      <c r="L6424" s="19" t="e">
        <f>IF(G6424=#REF!,#REF!,"FALSO")</f>
        <v>#REF!</v>
      </c>
      <c r="M6424" s="75"/>
      <c r="N6424" s="76"/>
    </row>
    <row r="6425" spans="1:14" ht="15">
      <c r="A6425" s="80"/>
      <c r="B6425" s="81"/>
      <c r="C6425" s="69"/>
      <c r="D6425" s="69"/>
      <c r="E6425" s="69"/>
      <c r="F6425" s="69"/>
      <c r="G6425" s="82"/>
      <c r="H6425" s="78"/>
      <c r="I6425" s="28">
        <f ca="1">SUMIF('IMPORTBFT (ID)'!$A$3:$A$5000,$G$4:$G$7322,'IMPORTBFT (ID)'!$B$3:$B$5000)</f>
        <v>0</v>
      </c>
      <c r="J6425" s="72"/>
      <c r="K6425" s="18" t="str">
        <f t="shared" ca="1" si="0"/>
        <v>-</v>
      </c>
      <c r="L6425" s="19" t="e">
        <f>IF(G6425=#REF!,#REF!,"FALSO")</f>
        <v>#REF!</v>
      </c>
      <c r="M6425" s="75"/>
      <c r="N6425" s="76"/>
    </row>
    <row r="6426" spans="1:14" ht="15">
      <c r="A6426" s="80"/>
      <c r="B6426" s="81"/>
      <c r="C6426" s="69"/>
      <c r="D6426" s="69"/>
      <c r="E6426" s="69"/>
      <c r="F6426" s="69"/>
      <c r="G6426" s="82"/>
      <c r="H6426" s="78"/>
      <c r="I6426" s="28">
        <f ca="1">SUMIF('IMPORTBFT (ID)'!$A$3:$A$5000,$G$4:$G$7322,'IMPORTBFT (ID)'!$B$3:$B$5000)</f>
        <v>0</v>
      </c>
      <c r="J6426" s="72"/>
      <c r="K6426" s="18" t="str">
        <f t="shared" ca="1" si="0"/>
        <v>-</v>
      </c>
      <c r="L6426" s="19" t="e">
        <f>IF(G6426=#REF!,#REF!,"FALSO")</f>
        <v>#REF!</v>
      </c>
      <c r="M6426" s="75"/>
      <c r="N6426" s="76"/>
    </row>
    <row r="6427" spans="1:14" ht="15">
      <c r="A6427" s="80"/>
      <c r="B6427" s="81"/>
      <c r="C6427" s="69"/>
      <c r="D6427" s="69"/>
      <c r="E6427" s="69"/>
      <c r="F6427" s="69"/>
      <c r="G6427" s="82"/>
      <c r="H6427" s="78"/>
      <c r="I6427" s="28">
        <f ca="1">SUMIF('IMPORTBFT (ID)'!$A$3:$A$5000,$G$4:$G$7322,'IMPORTBFT (ID)'!$B$3:$B$5000)</f>
        <v>0</v>
      </c>
      <c r="J6427" s="72"/>
      <c r="K6427" s="18" t="str">
        <f t="shared" ca="1" si="0"/>
        <v>-</v>
      </c>
      <c r="L6427" s="19" t="e">
        <f>IF(G6427=#REF!,#REF!,"FALSO")</f>
        <v>#REF!</v>
      </c>
      <c r="M6427" s="75"/>
      <c r="N6427" s="76"/>
    </row>
    <row r="6428" spans="1:14" ht="15">
      <c r="A6428" s="80"/>
      <c r="B6428" s="81"/>
      <c r="C6428" s="69"/>
      <c r="D6428" s="69"/>
      <c r="E6428" s="69"/>
      <c r="F6428" s="69"/>
      <c r="G6428" s="82"/>
      <c r="H6428" s="78"/>
      <c r="I6428" s="28">
        <f ca="1">SUMIF('IMPORTBFT (ID)'!$A$3:$A$5000,$G$4:$G$7322,'IMPORTBFT (ID)'!$B$3:$B$5000)</f>
        <v>0</v>
      </c>
      <c r="J6428" s="72"/>
      <c r="K6428" s="18" t="str">
        <f t="shared" ca="1" si="0"/>
        <v>-</v>
      </c>
      <c r="L6428" s="19" t="e">
        <f>IF(G6428=#REF!,#REF!,"FALSO")</f>
        <v>#REF!</v>
      </c>
      <c r="M6428" s="75"/>
      <c r="N6428" s="76"/>
    </row>
    <row r="6429" spans="1:14" ht="15">
      <c r="A6429" s="80"/>
      <c r="B6429" s="81"/>
      <c r="C6429" s="69"/>
      <c r="D6429" s="69"/>
      <c r="E6429" s="69"/>
      <c r="F6429" s="69"/>
      <c r="G6429" s="82"/>
      <c r="H6429" s="78"/>
      <c r="I6429" s="28">
        <f ca="1">SUMIF('IMPORTBFT (ID)'!$A$3:$A$5000,$G$4:$G$7322,'IMPORTBFT (ID)'!$B$3:$B$5000)</f>
        <v>0</v>
      </c>
      <c r="J6429" s="72"/>
      <c r="K6429" s="18" t="str">
        <f t="shared" ca="1" si="0"/>
        <v>-</v>
      </c>
      <c r="L6429" s="19" t="e">
        <f>IF(G6429=#REF!,#REF!,"FALSO")</f>
        <v>#REF!</v>
      </c>
      <c r="M6429" s="75"/>
      <c r="N6429" s="76"/>
    </row>
    <row r="6430" spans="1:14" ht="15">
      <c r="A6430" s="80"/>
      <c r="B6430" s="81"/>
      <c r="C6430" s="69"/>
      <c r="D6430" s="69"/>
      <c r="E6430" s="69"/>
      <c r="F6430" s="69"/>
      <c r="G6430" s="82"/>
      <c r="H6430" s="78"/>
      <c r="I6430" s="28">
        <f ca="1">SUMIF('IMPORTBFT (ID)'!$A$3:$A$5000,$G$4:$G$7322,'IMPORTBFT (ID)'!$B$3:$B$5000)</f>
        <v>0</v>
      </c>
      <c r="J6430" s="72"/>
      <c r="K6430" s="18" t="str">
        <f t="shared" ca="1" si="0"/>
        <v>-</v>
      </c>
      <c r="L6430" s="19" t="e">
        <f>IF(G6430=#REF!,#REF!,"FALSO")</f>
        <v>#REF!</v>
      </c>
      <c r="M6430" s="75"/>
      <c r="N6430" s="76"/>
    </row>
    <row r="6431" spans="1:14" ht="15">
      <c r="A6431" s="80"/>
      <c r="B6431" s="81"/>
      <c r="C6431" s="69"/>
      <c r="D6431" s="69"/>
      <c r="E6431" s="69"/>
      <c r="F6431" s="69"/>
      <c r="G6431" s="82"/>
      <c r="H6431" s="78"/>
      <c r="I6431" s="28">
        <f ca="1">SUMIF('IMPORTBFT (ID)'!$A$3:$A$5000,$G$4:$G$7322,'IMPORTBFT (ID)'!$B$3:$B$5000)</f>
        <v>0</v>
      </c>
      <c r="J6431" s="72"/>
      <c r="K6431" s="18" t="str">
        <f t="shared" ca="1" si="0"/>
        <v>-</v>
      </c>
      <c r="L6431" s="19" t="e">
        <f>IF(G6431=#REF!,#REF!,"FALSO")</f>
        <v>#REF!</v>
      </c>
      <c r="M6431" s="75"/>
      <c r="N6431" s="76"/>
    </row>
    <row r="6432" spans="1:14" ht="15">
      <c r="A6432" s="80"/>
      <c r="B6432" s="81"/>
      <c r="C6432" s="69"/>
      <c r="D6432" s="69"/>
      <c r="E6432" s="69"/>
      <c r="F6432" s="69"/>
      <c r="G6432" s="82"/>
      <c r="H6432" s="78"/>
      <c r="I6432" s="28">
        <f ca="1">SUMIF('IMPORTBFT (ID)'!$A$3:$A$5000,$G$4:$G$7322,'IMPORTBFT (ID)'!$B$3:$B$5000)</f>
        <v>0</v>
      </c>
      <c r="J6432" s="72"/>
      <c r="K6432" s="18" t="str">
        <f t="shared" ca="1" si="0"/>
        <v>-</v>
      </c>
      <c r="L6432" s="19" t="e">
        <f>IF(G6432=#REF!,#REF!,"FALSO")</f>
        <v>#REF!</v>
      </c>
      <c r="M6432" s="75"/>
      <c r="N6432" s="76"/>
    </row>
    <row r="6433" spans="1:14" ht="15">
      <c r="A6433" s="80"/>
      <c r="B6433" s="81"/>
      <c r="C6433" s="69"/>
      <c r="D6433" s="69"/>
      <c r="E6433" s="69"/>
      <c r="F6433" s="69"/>
      <c r="G6433" s="82"/>
      <c r="H6433" s="78"/>
      <c r="I6433" s="28">
        <f ca="1">SUMIF('IMPORTBFT (ID)'!$A$3:$A$5000,$G$4:$G$7322,'IMPORTBFT (ID)'!$B$3:$B$5000)</f>
        <v>0</v>
      </c>
      <c r="J6433" s="72"/>
      <c r="K6433" s="18" t="str">
        <f t="shared" ca="1" si="0"/>
        <v>-</v>
      </c>
      <c r="L6433" s="19" t="e">
        <f>IF(G6433=#REF!,#REF!,"FALSO")</f>
        <v>#REF!</v>
      </c>
      <c r="M6433" s="75"/>
      <c r="N6433" s="76"/>
    </row>
    <row r="6434" spans="1:14" ht="15">
      <c r="A6434" s="80"/>
      <c r="B6434" s="81"/>
      <c r="C6434" s="69"/>
      <c r="D6434" s="69"/>
      <c r="E6434" s="69"/>
      <c r="F6434" s="69"/>
      <c r="G6434" s="82"/>
      <c r="H6434" s="78"/>
      <c r="I6434" s="28">
        <f ca="1">SUMIF('IMPORTBFT (ID)'!$A$3:$A$5000,$G$4:$G$7322,'IMPORTBFT (ID)'!$B$3:$B$5000)</f>
        <v>0</v>
      </c>
      <c r="J6434" s="72"/>
      <c r="K6434" s="18" t="str">
        <f t="shared" ca="1" si="0"/>
        <v>-</v>
      </c>
      <c r="L6434" s="19" t="e">
        <f>IF(G6434=#REF!,#REF!,"FALSO")</f>
        <v>#REF!</v>
      </c>
      <c r="M6434" s="75"/>
      <c r="N6434" s="76"/>
    </row>
    <row r="6435" spans="1:14" ht="15">
      <c r="A6435" s="80"/>
      <c r="B6435" s="81"/>
      <c r="C6435" s="69"/>
      <c r="D6435" s="69"/>
      <c r="E6435" s="69"/>
      <c r="F6435" s="69"/>
      <c r="G6435" s="82"/>
      <c r="H6435" s="78"/>
      <c r="I6435" s="28">
        <f ca="1">SUMIF('IMPORTBFT (ID)'!$A$3:$A$5000,$G$4:$G$7322,'IMPORTBFT (ID)'!$B$3:$B$5000)</f>
        <v>0</v>
      </c>
      <c r="J6435" s="72"/>
      <c r="K6435" s="18" t="str">
        <f t="shared" ca="1" si="0"/>
        <v>-</v>
      </c>
      <c r="L6435" s="19" t="e">
        <f>IF(G6435=#REF!,#REF!,"FALSO")</f>
        <v>#REF!</v>
      </c>
      <c r="M6435" s="75"/>
      <c r="N6435" s="76"/>
    </row>
    <row r="6436" spans="1:14" ht="15">
      <c r="A6436" s="80"/>
      <c r="B6436" s="81"/>
      <c r="C6436" s="69"/>
      <c r="D6436" s="69"/>
      <c r="E6436" s="69"/>
      <c r="F6436" s="69"/>
      <c r="G6436" s="82"/>
      <c r="H6436" s="78"/>
      <c r="I6436" s="28">
        <f ca="1">SUMIF('IMPORTBFT (ID)'!$A$3:$A$5000,$G$4:$G$7322,'IMPORTBFT (ID)'!$B$3:$B$5000)</f>
        <v>0</v>
      </c>
      <c r="J6436" s="72"/>
      <c r="K6436" s="18" t="str">
        <f t="shared" ca="1" si="0"/>
        <v>-</v>
      </c>
      <c r="L6436" s="19" t="e">
        <f>IF(G6436=#REF!,#REF!,"FALSO")</f>
        <v>#REF!</v>
      </c>
      <c r="M6436" s="75"/>
      <c r="N6436" s="76"/>
    </row>
    <row r="6437" spans="1:14" ht="15">
      <c r="A6437" s="80"/>
      <c r="B6437" s="81"/>
      <c r="C6437" s="69"/>
      <c r="D6437" s="69"/>
      <c r="E6437" s="69"/>
      <c r="F6437" s="69"/>
      <c r="G6437" s="82"/>
      <c r="H6437" s="78"/>
      <c r="I6437" s="28">
        <f ca="1">SUMIF('IMPORTBFT (ID)'!$A$3:$A$5000,$G$4:$G$7322,'IMPORTBFT (ID)'!$B$3:$B$5000)</f>
        <v>0</v>
      </c>
      <c r="J6437" s="72"/>
      <c r="K6437" s="18" t="str">
        <f t="shared" ca="1" si="0"/>
        <v>-</v>
      </c>
      <c r="L6437" s="19" t="e">
        <f>IF(G6437=#REF!,#REF!,"FALSO")</f>
        <v>#REF!</v>
      </c>
      <c r="M6437" s="75"/>
      <c r="N6437" s="76"/>
    </row>
    <row r="6438" spans="1:14" ht="15">
      <c r="A6438" s="80"/>
      <c r="B6438" s="81"/>
      <c r="C6438" s="69"/>
      <c r="D6438" s="69"/>
      <c r="E6438" s="69"/>
      <c r="F6438" s="69"/>
      <c r="G6438" s="82"/>
      <c r="H6438" s="78"/>
      <c r="I6438" s="28">
        <f ca="1">SUMIF('IMPORTBFT (ID)'!$A$3:$A$5000,$G$4:$G$7322,'IMPORTBFT (ID)'!$B$3:$B$5000)</f>
        <v>0</v>
      </c>
      <c r="J6438" s="72"/>
      <c r="K6438" s="18" t="str">
        <f t="shared" ca="1" si="0"/>
        <v>-</v>
      </c>
      <c r="L6438" s="19" t="e">
        <f>IF(G6438=#REF!,#REF!,"FALSO")</f>
        <v>#REF!</v>
      </c>
      <c r="M6438" s="75"/>
      <c r="N6438" s="76"/>
    </row>
    <row r="6439" spans="1:14" ht="15">
      <c r="A6439" s="80"/>
      <c r="B6439" s="81"/>
      <c r="C6439" s="69"/>
      <c r="D6439" s="69"/>
      <c r="E6439" s="69"/>
      <c r="F6439" s="69"/>
      <c r="G6439" s="82"/>
      <c r="H6439" s="78"/>
      <c r="I6439" s="28">
        <f ca="1">SUMIF('IMPORTBFT (ID)'!$A$3:$A$5000,$G$4:$G$7322,'IMPORTBFT (ID)'!$B$3:$B$5000)</f>
        <v>0</v>
      </c>
      <c r="J6439" s="72"/>
      <c r="K6439" s="18" t="str">
        <f t="shared" ca="1" si="0"/>
        <v>-</v>
      </c>
      <c r="L6439" s="19" t="e">
        <f>IF(G6439=#REF!,#REF!,"FALSO")</f>
        <v>#REF!</v>
      </c>
      <c r="M6439" s="75"/>
      <c r="N6439" s="76"/>
    </row>
    <row r="6440" spans="1:14" ht="15">
      <c r="A6440" s="80"/>
      <c r="B6440" s="81"/>
      <c r="C6440" s="69"/>
      <c r="D6440" s="69"/>
      <c r="E6440" s="69"/>
      <c r="F6440" s="69"/>
      <c r="G6440" s="82"/>
      <c r="H6440" s="78"/>
      <c r="I6440" s="28">
        <f ca="1">SUMIF('IMPORTBFT (ID)'!$A$3:$A$5000,$G$4:$G$7322,'IMPORTBFT (ID)'!$B$3:$B$5000)</f>
        <v>0</v>
      </c>
      <c r="J6440" s="72"/>
      <c r="K6440" s="18" t="str">
        <f t="shared" ca="1" si="0"/>
        <v>-</v>
      </c>
      <c r="L6440" s="19" t="e">
        <f>IF(G6440=#REF!,#REF!,"FALSO")</f>
        <v>#REF!</v>
      </c>
      <c r="M6440" s="75"/>
      <c r="N6440" s="76"/>
    </row>
    <row r="6441" spans="1:14" ht="15">
      <c r="A6441" s="80"/>
      <c r="B6441" s="81"/>
      <c r="C6441" s="69"/>
      <c r="D6441" s="69"/>
      <c r="E6441" s="69"/>
      <c r="F6441" s="69"/>
      <c r="G6441" s="82"/>
      <c r="H6441" s="78"/>
      <c r="I6441" s="28">
        <f ca="1">SUMIF('IMPORTBFT (ID)'!$A$3:$A$5000,$G$4:$G$7322,'IMPORTBFT (ID)'!$B$3:$B$5000)</f>
        <v>0</v>
      </c>
      <c r="J6441" s="72"/>
      <c r="K6441" s="18" t="str">
        <f t="shared" ca="1" si="0"/>
        <v>-</v>
      </c>
      <c r="L6441" s="19" t="e">
        <f>IF(G6441=#REF!,#REF!,"FALSO")</f>
        <v>#REF!</v>
      </c>
      <c r="M6441" s="75"/>
      <c r="N6441" s="76"/>
    </row>
    <row r="6442" spans="1:14" ht="15">
      <c r="A6442" s="80"/>
      <c r="B6442" s="81"/>
      <c r="C6442" s="69"/>
      <c r="D6442" s="69"/>
      <c r="E6442" s="69"/>
      <c r="F6442" s="69"/>
      <c r="G6442" s="82"/>
      <c r="H6442" s="78"/>
      <c r="I6442" s="28">
        <f ca="1">SUMIF('IMPORTBFT (ID)'!$A$3:$A$5000,$G$4:$G$7322,'IMPORTBFT (ID)'!$B$3:$B$5000)</f>
        <v>0</v>
      </c>
      <c r="J6442" s="72"/>
      <c r="K6442" s="18" t="str">
        <f t="shared" ca="1" si="0"/>
        <v>-</v>
      </c>
      <c r="L6442" s="19" t="e">
        <f>IF(G6442=#REF!,#REF!,"FALSO")</f>
        <v>#REF!</v>
      </c>
      <c r="M6442" s="75"/>
      <c r="N6442" s="76"/>
    </row>
    <row r="6443" spans="1:14" ht="15">
      <c r="A6443" s="80"/>
      <c r="B6443" s="81"/>
      <c r="C6443" s="69"/>
      <c r="D6443" s="69"/>
      <c r="E6443" s="69"/>
      <c r="F6443" s="69"/>
      <c r="G6443" s="82"/>
      <c r="H6443" s="78"/>
      <c r="I6443" s="28">
        <f ca="1">SUMIF('IMPORTBFT (ID)'!$A$3:$A$5000,$G$4:$G$7322,'IMPORTBFT (ID)'!$B$3:$B$5000)</f>
        <v>0</v>
      </c>
      <c r="J6443" s="72"/>
      <c r="K6443" s="18" t="str">
        <f t="shared" ca="1" si="0"/>
        <v>-</v>
      </c>
      <c r="L6443" s="19" t="e">
        <f>IF(G6443=#REF!,#REF!,"FALSO")</f>
        <v>#REF!</v>
      </c>
      <c r="M6443" s="75"/>
      <c r="N6443" s="76"/>
    </row>
    <row r="6444" spans="1:14" ht="15">
      <c r="A6444" s="80"/>
      <c r="B6444" s="81"/>
      <c r="C6444" s="69"/>
      <c r="D6444" s="69"/>
      <c r="E6444" s="69"/>
      <c r="F6444" s="69"/>
      <c r="G6444" s="82"/>
      <c r="H6444" s="78"/>
      <c r="I6444" s="28">
        <f ca="1">SUMIF('IMPORTBFT (ID)'!$A$3:$A$5000,$G$4:$G$7322,'IMPORTBFT (ID)'!$B$3:$B$5000)</f>
        <v>0</v>
      </c>
      <c r="J6444" s="72"/>
      <c r="K6444" s="18" t="str">
        <f t="shared" ca="1" si="0"/>
        <v>-</v>
      </c>
      <c r="L6444" s="19" t="e">
        <f>IF(G6444=#REF!,#REF!,"FALSO")</f>
        <v>#REF!</v>
      </c>
      <c r="M6444" s="75"/>
      <c r="N6444" s="76"/>
    </row>
    <row r="6445" spans="1:14" ht="15">
      <c r="A6445" s="80"/>
      <c r="B6445" s="81"/>
      <c r="C6445" s="69"/>
      <c r="D6445" s="69"/>
      <c r="E6445" s="69"/>
      <c r="F6445" s="69"/>
      <c r="G6445" s="82"/>
      <c r="H6445" s="78"/>
      <c r="I6445" s="28">
        <f ca="1">SUMIF('IMPORTBFT (ID)'!$A$3:$A$5000,$G$4:$G$7322,'IMPORTBFT (ID)'!$B$3:$B$5000)</f>
        <v>0</v>
      </c>
      <c r="J6445" s="72"/>
      <c r="K6445" s="18" t="str">
        <f t="shared" ca="1" si="0"/>
        <v>-</v>
      </c>
      <c r="L6445" s="19" t="e">
        <f>IF(G6445=#REF!,#REF!,"FALSO")</f>
        <v>#REF!</v>
      </c>
      <c r="M6445" s="75"/>
      <c r="N6445" s="76"/>
    </row>
    <row r="6446" spans="1:14" ht="15">
      <c r="A6446" s="80"/>
      <c r="B6446" s="81"/>
      <c r="C6446" s="69"/>
      <c r="D6446" s="69"/>
      <c r="E6446" s="69"/>
      <c r="F6446" s="69"/>
      <c r="G6446" s="82"/>
      <c r="H6446" s="78"/>
      <c r="I6446" s="28">
        <f ca="1">SUMIF('IMPORTBFT (ID)'!$A$3:$A$5000,$G$4:$G$7322,'IMPORTBFT (ID)'!$B$3:$B$5000)</f>
        <v>0</v>
      </c>
      <c r="J6446" s="72"/>
      <c r="K6446" s="18" t="str">
        <f t="shared" ca="1" si="0"/>
        <v>-</v>
      </c>
      <c r="L6446" s="19" t="e">
        <f>IF(G6446=#REF!,#REF!,"FALSO")</f>
        <v>#REF!</v>
      </c>
      <c r="M6446" s="75"/>
      <c r="N6446" s="76"/>
    </row>
    <row r="6447" spans="1:14" ht="15">
      <c r="A6447" s="80"/>
      <c r="B6447" s="81"/>
      <c r="C6447" s="69"/>
      <c r="D6447" s="69"/>
      <c r="E6447" s="69"/>
      <c r="F6447" s="69"/>
      <c r="G6447" s="82"/>
      <c r="H6447" s="78"/>
      <c r="I6447" s="28">
        <f ca="1">SUMIF('IMPORTBFT (ID)'!$A$3:$A$5000,$G$4:$G$7322,'IMPORTBFT (ID)'!$B$3:$B$5000)</f>
        <v>0</v>
      </c>
      <c r="J6447" s="72"/>
      <c r="K6447" s="18" t="str">
        <f t="shared" ca="1" si="0"/>
        <v>-</v>
      </c>
      <c r="L6447" s="19" t="e">
        <f>IF(G6447=#REF!,#REF!,"FALSO")</f>
        <v>#REF!</v>
      </c>
      <c r="M6447" s="75"/>
      <c r="N6447" s="76"/>
    </row>
    <row r="6448" spans="1:14" ht="15">
      <c r="A6448" s="80"/>
      <c r="B6448" s="81"/>
      <c r="C6448" s="69"/>
      <c r="D6448" s="69"/>
      <c r="E6448" s="69"/>
      <c r="F6448" s="69"/>
      <c r="G6448" s="82"/>
      <c r="H6448" s="78"/>
      <c r="I6448" s="28">
        <f ca="1">SUMIF('IMPORTBFT (ID)'!$A$3:$A$5000,$G$4:$G$7322,'IMPORTBFT (ID)'!$B$3:$B$5000)</f>
        <v>0</v>
      </c>
      <c r="J6448" s="72"/>
      <c r="K6448" s="18" t="str">
        <f t="shared" ca="1" si="0"/>
        <v>-</v>
      </c>
      <c r="L6448" s="19" t="e">
        <f>IF(G6448=#REF!,#REF!,"FALSO")</f>
        <v>#REF!</v>
      </c>
      <c r="M6448" s="75"/>
      <c r="N6448" s="76"/>
    </row>
    <row r="6449" spans="1:14" ht="15">
      <c r="A6449" s="80"/>
      <c r="B6449" s="81"/>
      <c r="C6449" s="69"/>
      <c r="D6449" s="69"/>
      <c r="E6449" s="69"/>
      <c r="F6449" s="69"/>
      <c r="G6449" s="82"/>
      <c r="H6449" s="78"/>
      <c r="I6449" s="28">
        <f ca="1">SUMIF('IMPORTBFT (ID)'!$A$3:$A$5000,$G$4:$G$7322,'IMPORTBFT (ID)'!$B$3:$B$5000)</f>
        <v>0</v>
      </c>
      <c r="J6449" s="72"/>
      <c r="K6449" s="18" t="str">
        <f t="shared" ca="1" si="0"/>
        <v>-</v>
      </c>
      <c r="L6449" s="19" t="e">
        <f>IF(G6449=#REF!,#REF!,"FALSO")</f>
        <v>#REF!</v>
      </c>
      <c r="M6449" s="75"/>
      <c r="N6449" s="76"/>
    </row>
    <row r="6450" spans="1:14" ht="15">
      <c r="A6450" s="80"/>
      <c r="B6450" s="81"/>
      <c r="C6450" s="69"/>
      <c r="D6450" s="69"/>
      <c r="E6450" s="69"/>
      <c r="F6450" s="69"/>
      <c r="G6450" s="82"/>
      <c r="H6450" s="78"/>
      <c r="I6450" s="28">
        <f ca="1">SUMIF('IMPORTBFT (ID)'!$A$3:$A$5000,$G$4:$G$7322,'IMPORTBFT (ID)'!$B$3:$B$5000)</f>
        <v>0</v>
      </c>
      <c r="J6450" s="72"/>
      <c r="K6450" s="18" t="str">
        <f t="shared" ca="1" si="0"/>
        <v>-</v>
      </c>
      <c r="L6450" s="19" t="e">
        <f>IF(G6450=#REF!,#REF!,"FALSO")</f>
        <v>#REF!</v>
      </c>
      <c r="M6450" s="75"/>
      <c r="N6450" s="76"/>
    </row>
    <row r="6451" spans="1:14" ht="15">
      <c r="A6451" s="80"/>
      <c r="B6451" s="81"/>
      <c r="C6451" s="69"/>
      <c r="D6451" s="69"/>
      <c r="E6451" s="69"/>
      <c r="F6451" s="69"/>
      <c r="G6451" s="82"/>
      <c r="H6451" s="78"/>
      <c r="I6451" s="28">
        <f ca="1">SUMIF('IMPORTBFT (ID)'!$A$3:$A$5000,$G$4:$G$7322,'IMPORTBFT (ID)'!$B$3:$B$5000)</f>
        <v>0</v>
      </c>
      <c r="J6451" s="72"/>
      <c r="K6451" s="18" t="str">
        <f t="shared" ca="1" si="0"/>
        <v>-</v>
      </c>
      <c r="L6451" s="19" t="e">
        <f>IF(G6451=#REF!,#REF!,"FALSO")</f>
        <v>#REF!</v>
      </c>
      <c r="M6451" s="75"/>
      <c r="N6451" s="76"/>
    </row>
    <row r="6452" spans="1:14" ht="15">
      <c r="A6452" s="80"/>
      <c r="B6452" s="81"/>
      <c r="C6452" s="69"/>
      <c r="D6452" s="69"/>
      <c r="E6452" s="69"/>
      <c r="F6452" s="69"/>
      <c r="G6452" s="82"/>
      <c r="H6452" s="78"/>
      <c r="I6452" s="28">
        <f ca="1">SUMIF('IMPORTBFT (ID)'!$A$3:$A$5000,$G$4:$G$7322,'IMPORTBFT (ID)'!$B$3:$B$5000)</f>
        <v>0</v>
      </c>
      <c r="J6452" s="72"/>
      <c r="K6452" s="18" t="str">
        <f t="shared" ca="1" si="0"/>
        <v>-</v>
      </c>
      <c r="L6452" s="19" t="e">
        <f>IF(G6452=#REF!,#REF!,"FALSO")</f>
        <v>#REF!</v>
      </c>
      <c r="M6452" s="75"/>
      <c r="N6452" s="76"/>
    </row>
    <row r="6453" spans="1:14" ht="15">
      <c r="A6453" s="80"/>
      <c r="B6453" s="81"/>
      <c r="C6453" s="69"/>
      <c r="D6453" s="69"/>
      <c r="E6453" s="69"/>
      <c r="F6453" s="69"/>
      <c r="G6453" s="82"/>
      <c r="H6453" s="78"/>
      <c r="I6453" s="28">
        <f ca="1">SUMIF('IMPORTBFT (ID)'!$A$3:$A$5000,$G$4:$G$7322,'IMPORTBFT (ID)'!$B$3:$B$5000)</f>
        <v>0</v>
      </c>
      <c r="J6453" s="72"/>
      <c r="K6453" s="18" t="str">
        <f t="shared" ca="1" si="0"/>
        <v>-</v>
      </c>
      <c r="L6453" s="19" t="e">
        <f>IF(G6453=#REF!,#REF!,"FALSO")</f>
        <v>#REF!</v>
      </c>
      <c r="M6453" s="75"/>
      <c r="N6453" s="76"/>
    </row>
    <row r="6454" spans="1:14" ht="15">
      <c r="A6454" s="80"/>
      <c r="B6454" s="81"/>
      <c r="C6454" s="69"/>
      <c r="D6454" s="69"/>
      <c r="E6454" s="69"/>
      <c r="F6454" s="69"/>
      <c r="G6454" s="82"/>
      <c r="H6454" s="78"/>
      <c r="I6454" s="28">
        <f ca="1">SUMIF('IMPORTBFT (ID)'!$A$3:$A$5000,$G$4:$G$7322,'IMPORTBFT (ID)'!$B$3:$B$5000)</f>
        <v>0</v>
      </c>
      <c r="J6454" s="72"/>
      <c r="K6454" s="18" t="str">
        <f t="shared" ca="1" si="0"/>
        <v>-</v>
      </c>
      <c r="L6454" s="19" t="e">
        <f>IF(G6454=#REF!,#REF!,"FALSO")</f>
        <v>#REF!</v>
      </c>
      <c r="M6454" s="75"/>
      <c r="N6454" s="76"/>
    </row>
    <row r="6455" spans="1:14" ht="15">
      <c r="A6455" s="80"/>
      <c r="B6455" s="81"/>
      <c r="C6455" s="69"/>
      <c r="D6455" s="69"/>
      <c r="E6455" s="69"/>
      <c r="F6455" s="69"/>
      <c r="G6455" s="82"/>
      <c r="H6455" s="78"/>
      <c r="I6455" s="28">
        <f ca="1">SUMIF('IMPORTBFT (ID)'!$A$3:$A$5000,$G$4:$G$7322,'IMPORTBFT (ID)'!$B$3:$B$5000)</f>
        <v>0</v>
      </c>
      <c r="J6455" s="72"/>
      <c r="K6455" s="18" t="str">
        <f t="shared" ca="1" si="0"/>
        <v>-</v>
      </c>
      <c r="L6455" s="19" t="e">
        <f>IF(G6455=#REF!,#REF!,"FALSO")</f>
        <v>#REF!</v>
      </c>
      <c r="M6455" s="75"/>
      <c r="N6455" s="76"/>
    </row>
    <row r="6456" spans="1:14" ht="15">
      <c r="A6456" s="80"/>
      <c r="B6456" s="81"/>
      <c r="C6456" s="69"/>
      <c r="D6456" s="69"/>
      <c r="E6456" s="69"/>
      <c r="F6456" s="69"/>
      <c r="G6456" s="82"/>
      <c r="H6456" s="78"/>
      <c r="I6456" s="28">
        <f ca="1">SUMIF('IMPORTBFT (ID)'!$A$3:$A$5000,$G$4:$G$7322,'IMPORTBFT (ID)'!$B$3:$B$5000)</f>
        <v>0</v>
      </c>
      <c r="J6456" s="72"/>
      <c r="K6456" s="18" t="str">
        <f t="shared" ca="1" si="0"/>
        <v>-</v>
      </c>
      <c r="L6456" s="19" t="e">
        <f>IF(G6456=#REF!,#REF!,"FALSO")</f>
        <v>#REF!</v>
      </c>
      <c r="M6456" s="75"/>
      <c r="N6456" s="76"/>
    </row>
    <row r="6457" spans="1:14" ht="15">
      <c r="A6457" s="80"/>
      <c r="B6457" s="81"/>
      <c r="C6457" s="69"/>
      <c r="D6457" s="69"/>
      <c r="E6457" s="69"/>
      <c r="F6457" s="69"/>
      <c r="G6457" s="82"/>
      <c r="H6457" s="78"/>
      <c r="I6457" s="28">
        <f ca="1">SUMIF('IMPORTBFT (ID)'!$A$3:$A$5000,$G$4:$G$7322,'IMPORTBFT (ID)'!$B$3:$B$5000)</f>
        <v>0</v>
      </c>
      <c r="J6457" s="72"/>
      <c r="K6457" s="18" t="str">
        <f t="shared" ca="1" si="0"/>
        <v>-</v>
      </c>
      <c r="L6457" s="19" t="e">
        <f>IF(G6457=#REF!,#REF!,"FALSO")</f>
        <v>#REF!</v>
      </c>
      <c r="M6457" s="75"/>
      <c r="N6457" s="76"/>
    </row>
    <row r="6458" spans="1:14" ht="15">
      <c r="A6458" s="80"/>
      <c r="B6458" s="81"/>
      <c r="C6458" s="69"/>
      <c r="D6458" s="69"/>
      <c r="E6458" s="69"/>
      <c r="F6458" s="69"/>
      <c r="G6458" s="82"/>
      <c r="H6458" s="78"/>
      <c r="I6458" s="28">
        <f ca="1">SUMIF('IMPORTBFT (ID)'!$A$3:$A$5000,$G$4:$G$7322,'IMPORTBFT (ID)'!$B$3:$B$5000)</f>
        <v>0</v>
      </c>
      <c r="J6458" s="72"/>
      <c r="K6458" s="18" t="str">
        <f t="shared" ca="1" si="0"/>
        <v>-</v>
      </c>
      <c r="L6458" s="19" t="e">
        <f>IF(G6458=#REF!,#REF!,"FALSO")</f>
        <v>#REF!</v>
      </c>
      <c r="M6458" s="75"/>
      <c r="N6458" s="76"/>
    </row>
    <row r="6459" spans="1:14" ht="15">
      <c r="A6459" s="80"/>
      <c r="B6459" s="81"/>
      <c r="C6459" s="69"/>
      <c r="D6459" s="69"/>
      <c r="E6459" s="69"/>
      <c r="F6459" s="69"/>
      <c r="G6459" s="82"/>
      <c r="H6459" s="78"/>
      <c r="I6459" s="28">
        <f ca="1">SUMIF('IMPORTBFT (ID)'!$A$3:$A$5000,$G$4:$G$7322,'IMPORTBFT (ID)'!$B$3:$B$5000)</f>
        <v>0</v>
      </c>
      <c r="J6459" s="72"/>
      <c r="K6459" s="18" t="str">
        <f t="shared" ca="1" si="0"/>
        <v>-</v>
      </c>
      <c r="L6459" s="19" t="e">
        <f>IF(G6459=#REF!,#REF!,"FALSO")</f>
        <v>#REF!</v>
      </c>
      <c r="M6459" s="75"/>
      <c r="N6459" s="76"/>
    </row>
    <row r="6460" spans="1:14" ht="15">
      <c r="A6460" s="80"/>
      <c r="B6460" s="81"/>
      <c r="C6460" s="69"/>
      <c r="D6460" s="69"/>
      <c r="E6460" s="69"/>
      <c r="F6460" s="69"/>
      <c r="G6460" s="82"/>
      <c r="H6460" s="78"/>
      <c r="I6460" s="28">
        <f ca="1">SUMIF('IMPORTBFT (ID)'!$A$3:$A$5000,$G$4:$G$7322,'IMPORTBFT (ID)'!$B$3:$B$5000)</f>
        <v>0</v>
      </c>
      <c r="J6460" s="72"/>
      <c r="K6460" s="18" t="str">
        <f t="shared" ca="1" si="0"/>
        <v>-</v>
      </c>
      <c r="L6460" s="19" t="e">
        <f>IF(G6460=#REF!,#REF!,"FALSO")</f>
        <v>#REF!</v>
      </c>
      <c r="M6460" s="75"/>
      <c r="N6460" s="76"/>
    </row>
    <row r="6461" spans="1:14" ht="15">
      <c r="A6461" s="80"/>
      <c r="B6461" s="81"/>
      <c r="C6461" s="69"/>
      <c r="D6461" s="69"/>
      <c r="E6461" s="69"/>
      <c r="F6461" s="69"/>
      <c r="G6461" s="82"/>
      <c r="H6461" s="78"/>
      <c r="I6461" s="28">
        <f ca="1">SUMIF('IMPORTBFT (ID)'!$A$3:$A$5000,$G$4:$G$7322,'IMPORTBFT (ID)'!$B$3:$B$5000)</f>
        <v>0</v>
      </c>
      <c r="J6461" s="72"/>
      <c r="K6461" s="18" t="str">
        <f t="shared" ca="1" si="0"/>
        <v>-</v>
      </c>
      <c r="L6461" s="19" t="e">
        <f>IF(G6461=#REF!,#REF!,"FALSO")</f>
        <v>#REF!</v>
      </c>
      <c r="M6461" s="75"/>
      <c r="N6461" s="76"/>
    </row>
    <row r="6462" spans="1:14" ht="15">
      <c r="A6462" s="80"/>
      <c r="B6462" s="81"/>
      <c r="C6462" s="69"/>
      <c r="D6462" s="69"/>
      <c r="E6462" s="69"/>
      <c r="F6462" s="69"/>
      <c r="G6462" s="82"/>
      <c r="H6462" s="78"/>
      <c r="I6462" s="28">
        <f ca="1">SUMIF('IMPORTBFT (ID)'!$A$3:$A$5000,$G$4:$G$7322,'IMPORTBFT (ID)'!$B$3:$B$5000)</f>
        <v>0</v>
      </c>
      <c r="J6462" s="72"/>
      <c r="K6462" s="18" t="str">
        <f t="shared" ca="1" si="0"/>
        <v>-</v>
      </c>
      <c r="L6462" s="19" t="e">
        <f>IF(G6462=#REF!,#REF!,"FALSO")</f>
        <v>#REF!</v>
      </c>
      <c r="M6462" s="75"/>
      <c r="N6462" s="76"/>
    </row>
    <row r="6463" spans="1:14" ht="15">
      <c r="A6463" s="80"/>
      <c r="B6463" s="81"/>
      <c r="C6463" s="69"/>
      <c r="D6463" s="69"/>
      <c r="E6463" s="69"/>
      <c r="F6463" s="69"/>
      <c r="G6463" s="82"/>
      <c r="H6463" s="78"/>
      <c r="I6463" s="28">
        <f ca="1">SUMIF('IMPORTBFT (ID)'!$A$3:$A$5000,$G$4:$G$7322,'IMPORTBFT (ID)'!$B$3:$B$5000)</f>
        <v>0</v>
      </c>
      <c r="J6463" s="72"/>
      <c r="K6463" s="18" t="str">
        <f t="shared" ca="1" si="0"/>
        <v>-</v>
      </c>
      <c r="L6463" s="19" t="e">
        <f>IF(G6463=#REF!,#REF!,"FALSO")</f>
        <v>#REF!</v>
      </c>
      <c r="M6463" s="75"/>
      <c r="N6463" s="76"/>
    </row>
    <row r="6464" spans="1:14" ht="15">
      <c r="A6464" s="80"/>
      <c r="B6464" s="81"/>
      <c r="C6464" s="69"/>
      <c r="D6464" s="69"/>
      <c r="E6464" s="69"/>
      <c r="F6464" s="69"/>
      <c r="G6464" s="82"/>
      <c r="H6464" s="78"/>
      <c r="I6464" s="28">
        <f ca="1">SUMIF('IMPORTBFT (ID)'!$A$3:$A$5000,$G$4:$G$7322,'IMPORTBFT (ID)'!$B$3:$B$5000)</f>
        <v>0</v>
      </c>
      <c r="J6464" s="72"/>
      <c r="K6464" s="18" t="str">
        <f t="shared" ca="1" si="0"/>
        <v>-</v>
      </c>
      <c r="L6464" s="19" t="e">
        <f>IF(G6464=#REF!,#REF!,"FALSO")</f>
        <v>#REF!</v>
      </c>
      <c r="M6464" s="75"/>
      <c r="N6464" s="76"/>
    </row>
    <row r="6465" spans="1:14" ht="15">
      <c r="A6465" s="80"/>
      <c r="B6465" s="81"/>
      <c r="C6465" s="69"/>
      <c r="D6465" s="69"/>
      <c r="E6465" s="69"/>
      <c r="F6465" s="69"/>
      <c r="G6465" s="82"/>
      <c r="H6465" s="78"/>
      <c r="I6465" s="28">
        <f ca="1">SUMIF('IMPORTBFT (ID)'!$A$3:$A$5000,$G$4:$G$7322,'IMPORTBFT (ID)'!$B$3:$B$5000)</f>
        <v>0</v>
      </c>
      <c r="J6465" s="72"/>
      <c r="K6465" s="18" t="str">
        <f t="shared" ca="1" si="0"/>
        <v>-</v>
      </c>
      <c r="L6465" s="19" t="e">
        <f>IF(G6465=#REF!,#REF!,"FALSO")</f>
        <v>#REF!</v>
      </c>
      <c r="M6465" s="75"/>
      <c r="N6465" s="76"/>
    </row>
    <row r="6466" spans="1:14" ht="15">
      <c r="A6466" s="80"/>
      <c r="B6466" s="81"/>
      <c r="C6466" s="69"/>
      <c r="D6466" s="69"/>
      <c r="E6466" s="69"/>
      <c r="F6466" s="69"/>
      <c r="G6466" s="82"/>
      <c r="H6466" s="78"/>
      <c r="I6466" s="28">
        <f ca="1">SUMIF('IMPORTBFT (ID)'!$A$3:$A$5000,$G$4:$G$7322,'IMPORTBFT (ID)'!$B$3:$B$5000)</f>
        <v>0</v>
      </c>
      <c r="J6466" s="72"/>
      <c r="K6466" s="18" t="str">
        <f t="shared" ca="1" si="0"/>
        <v>-</v>
      </c>
      <c r="L6466" s="19" t="e">
        <f>IF(G6466=#REF!,#REF!,"FALSO")</f>
        <v>#REF!</v>
      </c>
      <c r="M6466" s="75"/>
      <c r="N6466" s="76"/>
    </row>
    <row r="6467" spans="1:14" ht="15">
      <c r="A6467" s="80"/>
      <c r="B6467" s="81"/>
      <c r="C6467" s="69"/>
      <c r="D6467" s="69"/>
      <c r="E6467" s="69"/>
      <c r="F6467" s="69"/>
      <c r="G6467" s="82"/>
      <c r="H6467" s="78"/>
      <c r="I6467" s="28">
        <f ca="1">SUMIF('IMPORTBFT (ID)'!$A$3:$A$5000,$G$4:$G$7322,'IMPORTBFT (ID)'!$B$3:$B$5000)</f>
        <v>0</v>
      </c>
      <c r="J6467" s="72"/>
      <c r="K6467" s="18" t="str">
        <f t="shared" ca="1" si="0"/>
        <v>-</v>
      </c>
      <c r="L6467" s="19" t="e">
        <f>IF(G6467=#REF!,#REF!,"FALSO")</f>
        <v>#REF!</v>
      </c>
      <c r="M6467" s="75"/>
      <c r="N6467" s="76"/>
    </row>
    <row r="6468" spans="1:14" ht="15">
      <c r="A6468" s="80"/>
      <c r="B6468" s="81"/>
      <c r="C6468" s="69"/>
      <c r="D6468" s="69"/>
      <c r="E6468" s="69"/>
      <c r="F6468" s="69"/>
      <c r="G6468" s="82"/>
      <c r="H6468" s="78"/>
      <c r="I6468" s="28">
        <f ca="1">SUMIF('IMPORTBFT (ID)'!$A$3:$A$5000,$G$4:$G$7322,'IMPORTBFT (ID)'!$B$3:$B$5000)</f>
        <v>0</v>
      </c>
      <c r="J6468" s="72"/>
      <c r="K6468" s="18" t="str">
        <f t="shared" ca="1" si="0"/>
        <v>-</v>
      </c>
      <c r="L6468" s="19" t="e">
        <f>IF(G6468=#REF!,#REF!,"FALSO")</f>
        <v>#REF!</v>
      </c>
      <c r="M6468" s="75"/>
      <c r="N6468" s="76"/>
    </row>
    <row r="6469" spans="1:14" ht="15">
      <c r="A6469" s="80"/>
      <c r="B6469" s="81"/>
      <c r="C6469" s="69"/>
      <c r="D6469" s="69"/>
      <c r="E6469" s="69"/>
      <c r="F6469" s="69"/>
      <c r="G6469" s="82"/>
      <c r="H6469" s="78"/>
      <c r="I6469" s="28">
        <f ca="1">SUMIF('IMPORTBFT (ID)'!$A$3:$A$5000,$G$4:$G$7322,'IMPORTBFT (ID)'!$B$3:$B$5000)</f>
        <v>0</v>
      </c>
      <c r="J6469" s="72"/>
      <c r="K6469" s="18" t="str">
        <f t="shared" ca="1" si="0"/>
        <v>-</v>
      </c>
      <c r="L6469" s="19" t="e">
        <f>IF(G6469=#REF!,#REF!,"FALSO")</f>
        <v>#REF!</v>
      </c>
      <c r="M6469" s="75"/>
      <c r="N6469" s="76"/>
    </row>
    <row r="6470" spans="1:14" ht="15">
      <c r="A6470" s="80"/>
      <c r="B6470" s="81"/>
      <c r="C6470" s="69"/>
      <c r="D6470" s="69"/>
      <c r="E6470" s="69"/>
      <c r="F6470" s="69"/>
      <c r="G6470" s="82"/>
      <c r="H6470" s="78"/>
      <c r="I6470" s="28">
        <f ca="1">SUMIF('IMPORTBFT (ID)'!$A$3:$A$5000,$G$4:$G$7322,'IMPORTBFT (ID)'!$B$3:$B$5000)</f>
        <v>0</v>
      </c>
      <c r="J6470" s="72"/>
      <c r="K6470" s="18" t="str">
        <f t="shared" ca="1" si="0"/>
        <v>-</v>
      </c>
      <c r="L6470" s="19" t="e">
        <f>IF(G6470=#REF!,#REF!,"FALSO")</f>
        <v>#REF!</v>
      </c>
      <c r="M6470" s="75"/>
      <c r="N6470" s="76"/>
    </row>
    <row r="6471" spans="1:14" ht="15">
      <c r="A6471" s="80"/>
      <c r="B6471" s="81"/>
      <c r="C6471" s="69"/>
      <c r="D6471" s="69"/>
      <c r="E6471" s="69"/>
      <c r="F6471" s="69"/>
      <c r="G6471" s="82"/>
      <c r="H6471" s="78"/>
      <c r="I6471" s="28">
        <f ca="1">SUMIF('IMPORTBFT (ID)'!$A$3:$A$5000,$G$4:$G$7322,'IMPORTBFT (ID)'!$B$3:$B$5000)</f>
        <v>0</v>
      </c>
      <c r="J6471" s="72"/>
      <c r="K6471" s="18" t="str">
        <f t="shared" ca="1" si="0"/>
        <v>-</v>
      </c>
      <c r="L6471" s="19" t="e">
        <f>IF(G6471=#REF!,#REF!,"FALSO")</f>
        <v>#REF!</v>
      </c>
      <c r="M6471" s="75"/>
      <c r="N6471" s="76"/>
    </row>
    <row r="6472" spans="1:14" ht="15">
      <c r="A6472" s="80"/>
      <c r="B6472" s="81"/>
      <c r="C6472" s="69"/>
      <c r="D6472" s="69"/>
      <c r="E6472" s="69"/>
      <c r="F6472" s="69"/>
      <c r="G6472" s="82"/>
      <c r="H6472" s="78"/>
      <c r="I6472" s="28">
        <f ca="1">SUMIF('IMPORTBFT (ID)'!$A$3:$A$5000,$G$4:$G$7322,'IMPORTBFT (ID)'!$B$3:$B$5000)</f>
        <v>0</v>
      </c>
      <c r="J6472" s="72"/>
      <c r="K6472" s="18" t="str">
        <f t="shared" ca="1" si="0"/>
        <v>-</v>
      </c>
      <c r="L6472" s="19" t="e">
        <f>IF(G6472=#REF!,#REF!,"FALSO")</f>
        <v>#REF!</v>
      </c>
      <c r="M6472" s="75"/>
      <c r="N6472" s="76"/>
    </row>
    <row r="6473" spans="1:14" ht="15">
      <c r="A6473" s="80"/>
      <c r="B6473" s="81"/>
      <c r="C6473" s="69"/>
      <c r="D6473" s="69"/>
      <c r="E6473" s="69"/>
      <c r="F6473" s="69"/>
      <c r="G6473" s="82"/>
      <c r="H6473" s="78"/>
      <c r="I6473" s="28">
        <f ca="1">SUMIF('IMPORTBFT (ID)'!$A$3:$A$5000,$G$4:$G$7322,'IMPORTBFT (ID)'!$B$3:$B$5000)</f>
        <v>0</v>
      </c>
      <c r="J6473" s="72"/>
      <c r="K6473" s="18" t="str">
        <f t="shared" ca="1" si="0"/>
        <v>-</v>
      </c>
      <c r="L6473" s="19" t="e">
        <f>IF(G6473=#REF!,#REF!,"FALSO")</f>
        <v>#REF!</v>
      </c>
      <c r="M6473" s="75"/>
      <c r="N6473" s="76"/>
    </row>
    <row r="6474" spans="1:14" ht="15">
      <c r="A6474" s="80"/>
      <c r="B6474" s="81"/>
      <c r="C6474" s="69"/>
      <c r="D6474" s="69"/>
      <c r="E6474" s="69"/>
      <c r="F6474" s="69"/>
      <c r="G6474" s="82"/>
      <c r="H6474" s="78"/>
      <c r="I6474" s="28">
        <f ca="1">SUMIF('IMPORTBFT (ID)'!$A$3:$A$5000,$G$4:$G$7322,'IMPORTBFT (ID)'!$B$3:$B$5000)</f>
        <v>0</v>
      </c>
      <c r="J6474" s="72"/>
      <c r="K6474" s="18" t="str">
        <f t="shared" ca="1" si="0"/>
        <v>-</v>
      </c>
      <c r="L6474" s="19" t="e">
        <f>IF(G6474=#REF!,#REF!,"FALSO")</f>
        <v>#REF!</v>
      </c>
      <c r="M6474" s="75"/>
      <c r="N6474" s="76"/>
    </row>
    <row r="6475" spans="1:14" ht="15">
      <c r="A6475" s="80"/>
      <c r="B6475" s="81"/>
      <c r="C6475" s="69"/>
      <c r="D6475" s="69"/>
      <c r="E6475" s="69"/>
      <c r="F6475" s="69"/>
      <c r="G6475" s="82"/>
      <c r="H6475" s="78"/>
      <c r="I6475" s="28">
        <f ca="1">SUMIF('IMPORTBFT (ID)'!$A$3:$A$5000,$G$4:$G$7322,'IMPORTBFT (ID)'!$B$3:$B$5000)</f>
        <v>0</v>
      </c>
      <c r="J6475" s="72"/>
      <c r="K6475" s="18" t="str">
        <f t="shared" ca="1" si="0"/>
        <v>-</v>
      </c>
      <c r="L6475" s="19" t="e">
        <f>IF(G6475=#REF!,#REF!,"FALSO")</f>
        <v>#REF!</v>
      </c>
      <c r="M6475" s="75"/>
      <c r="N6475" s="76"/>
    </row>
    <row r="6476" spans="1:14" ht="15">
      <c r="A6476" s="80"/>
      <c r="B6476" s="81"/>
      <c r="C6476" s="69"/>
      <c r="D6476" s="69"/>
      <c r="E6476" s="69"/>
      <c r="F6476" s="69"/>
      <c r="G6476" s="82"/>
      <c r="H6476" s="78"/>
      <c r="I6476" s="28">
        <f ca="1">SUMIF('IMPORTBFT (ID)'!$A$3:$A$5000,$G$4:$G$7322,'IMPORTBFT (ID)'!$B$3:$B$5000)</f>
        <v>0</v>
      </c>
      <c r="J6476" s="72"/>
      <c r="K6476" s="18" t="str">
        <f t="shared" ca="1" si="0"/>
        <v>-</v>
      </c>
      <c r="L6476" s="19" t="e">
        <f>IF(G6476=#REF!,#REF!,"FALSO")</f>
        <v>#REF!</v>
      </c>
      <c r="M6476" s="75"/>
      <c r="N6476" s="76"/>
    </row>
    <row r="6477" spans="1:14" ht="15">
      <c r="A6477" s="80"/>
      <c r="B6477" s="81"/>
      <c r="C6477" s="69"/>
      <c r="D6477" s="69"/>
      <c r="E6477" s="69"/>
      <c r="F6477" s="69"/>
      <c r="G6477" s="82"/>
      <c r="H6477" s="78"/>
      <c r="I6477" s="28">
        <f ca="1">SUMIF('IMPORTBFT (ID)'!$A$3:$A$5000,$G$4:$G$7322,'IMPORTBFT (ID)'!$B$3:$B$5000)</f>
        <v>0</v>
      </c>
      <c r="J6477" s="72"/>
      <c r="K6477" s="18" t="str">
        <f t="shared" ca="1" si="0"/>
        <v>-</v>
      </c>
      <c r="L6477" s="19" t="e">
        <f>IF(G6477=#REF!,#REF!,"FALSO")</f>
        <v>#REF!</v>
      </c>
      <c r="M6477" s="75"/>
      <c r="N6477" s="76"/>
    </row>
    <row r="6478" spans="1:14" ht="15">
      <c r="A6478" s="80"/>
      <c r="B6478" s="81"/>
      <c r="C6478" s="69"/>
      <c r="D6478" s="69"/>
      <c r="E6478" s="69"/>
      <c r="F6478" s="69"/>
      <c r="G6478" s="82"/>
      <c r="H6478" s="78"/>
      <c r="I6478" s="28">
        <f ca="1">SUMIF('IMPORTBFT (ID)'!$A$3:$A$5000,$G$4:$G$7322,'IMPORTBFT (ID)'!$B$3:$B$5000)</f>
        <v>0</v>
      </c>
      <c r="J6478" s="72"/>
      <c r="K6478" s="18" t="str">
        <f t="shared" ca="1" si="0"/>
        <v>-</v>
      </c>
      <c r="L6478" s="19" t="e">
        <f>IF(G6478=#REF!,#REF!,"FALSO")</f>
        <v>#REF!</v>
      </c>
      <c r="M6478" s="75"/>
      <c r="N6478" s="76"/>
    </row>
    <row r="6479" spans="1:14" ht="15">
      <c r="A6479" s="80"/>
      <c r="B6479" s="81"/>
      <c r="C6479" s="69"/>
      <c r="D6479" s="69"/>
      <c r="E6479" s="69"/>
      <c r="F6479" s="69"/>
      <c r="G6479" s="82"/>
      <c r="H6479" s="78"/>
      <c r="I6479" s="28">
        <f ca="1">SUMIF('IMPORTBFT (ID)'!$A$3:$A$5000,$G$4:$G$7322,'IMPORTBFT (ID)'!$B$3:$B$5000)</f>
        <v>0</v>
      </c>
      <c r="J6479" s="72"/>
      <c r="K6479" s="18" t="str">
        <f t="shared" ca="1" si="0"/>
        <v>-</v>
      </c>
      <c r="L6479" s="19" t="e">
        <f>IF(G6479=#REF!,#REF!,"FALSO")</f>
        <v>#REF!</v>
      </c>
      <c r="M6479" s="75"/>
      <c r="N6479" s="76"/>
    </row>
    <row r="6480" spans="1:14" ht="15">
      <c r="A6480" s="80"/>
      <c r="B6480" s="81"/>
      <c r="C6480" s="69"/>
      <c r="D6480" s="69"/>
      <c r="E6480" s="69"/>
      <c r="F6480" s="69"/>
      <c r="G6480" s="82"/>
      <c r="H6480" s="78"/>
      <c r="I6480" s="28">
        <f ca="1">SUMIF('IMPORTBFT (ID)'!$A$3:$A$5000,$G$4:$G$7322,'IMPORTBFT (ID)'!$B$3:$B$5000)</f>
        <v>0</v>
      </c>
      <c r="J6480" s="72"/>
      <c r="K6480" s="18" t="str">
        <f t="shared" ca="1" si="0"/>
        <v>-</v>
      </c>
      <c r="L6480" s="19" t="e">
        <f>IF(G6480=#REF!,#REF!,"FALSO")</f>
        <v>#REF!</v>
      </c>
      <c r="M6480" s="75"/>
      <c r="N6480" s="76"/>
    </row>
    <row r="6481" spans="1:14" ht="15">
      <c r="A6481" s="80"/>
      <c r="B6481" s="81"/>
      <c r="C6481" s="69"/>
      <c r="D6481" s="69"/>
      <c r="E6481" s="69"/>
      <c r="F6481" s="69"/>
      <c r="G6481" s="82"/>
      <c r="H6481" s="78"/>
      <c r="I6481" s="28">
        <f ca="1">SUMIF('IMPORTBFT (ID)'!$A$3:$A$5000,$G$4:$G$7322,'IMPORTBFT (ID)'!$B$3:$B$5000)</f>
        <v>0</v>
      </c>
      <c r="J6481" s="72"/>
      <c r="K6481" s="18" t="str">
        <f t="shared" ca="1" si="0"/>
        <v>-</v>
      </c>
      <c r="L6481" s="19" t="e">
        <f>IF(G6481=#REF!,#REF!,"FALSO")</f>
        <v>#REF!</v>
      </c>
      <c r="M6481" s="75"/>
      <c r="N6481" s="76"/>
    </row>
    <row r="6482" spans="1:14" ht="15">
      <c r="A6482" s="80"/>
      <c r="B6482" s="81"/>
      <c r="C6482" s="69"/>
      <c r="D6482" s="69"/>
      <c r="E6482" s="69"/>
      <c r="F6482" s="69"/>
      <c r="G6482" s="82"/>
      <c r="H6482" s="78"/>
      <c r="I6482" s="28">
        <f ca="1">SUMIF('IMPORTBFT (ID)'!$A$3:$A$5000,$G$4:$G$7322,'IMPORTBFT (ID)'!$B$3:$B$5000)</f>
        <v>0</v>
      </c>
      <c r="J6482" s="72"/>
      <c r="K6482" s="18" t="str">
        <f t="shared" ca="1" si="0"/>
        <v>-</v>
      </c>
      <c r="L6482" s="19" t="e">
        <f>IF(G6482=#REF!,#REF!,"FALSO")</f>
        <v>#REF!</v>
      </c>
      <c r="M6482" s="75"/>
      <c r="N6482" s="76"/>
    </row>
    <row r="6483" spans="1:14" ht="15">
      <c r="A6483" s="80"/>
      <c r="B6483" s="81"/>
      <c r="C6483" s="69"/>
      <c r="D6483" s="69"/>
      <c r="E6483" s="69"/>
      <c r="F6483" s="69"/>
      <c r="G6483" s="82"/>
      <c r="H6483" s="78"/>
      <c r="I6483" s="28">
        <f ca="1">SUMIF('IMPORTBFT (ID)'!$A$3:$A$5000,$G$4:$G$7322,'IMPORTBFT (ID)'!$B$3:$B$5000)</f>
        <v>0</v>
      </c>
      <c r="J6483" s="72"/>
      <c r="K6483" s="18" t="str">
        <f t="shared" ca="1" si="0"/>
        <v>-</v>
      </c>
      <c r="L6483" s="19" t="e">
        <f>IF(G6483=#REF!,#REF!,"FALSO")</f>
        <v>#REF!</v>
      </c>
      <c r="M6483" s="75"/>
      <c r="N6483" s="76"/>
    </row>
    <row r="6484" spans="1:14" ht="15">
      <c r="A6484" s="80"/>
      <c r="B6484" s="81"/>
      <c r="C6484" s="69"/>
      <c r="D6484" s="69"/>
      <c r="E6484" s="69"/>
      <c r="F6484" s="69"/>
      <c r="G6484" s="82"/>
      <c r="H6484" s="78"/>
      <c r="I6484" s="28">
        <f ca="1">SUMIF('IMPORTBFT (ID)'!$A$3:$A$5000,$G$4:$G$7322,'IMPORTBFT (ID)'!$B$3:$B$5000)</f>
        <v>0</v>
      </c>
      <c r="J6484" s="72"/>
      <c r="K6484" s="18" t="str">
        <f t="shared" ca="1" si="0"/>
        <v>-</v>
      </c>
      <c r="L6484" s="19" t="e">
        <f>IF(G6484=#REF!,#REF!,"FALSO")</f>
        <v>#REF!</v>
      </c>
      <c r="M6484" s="75"/>
      <c r="N6484" s="76"/>
    </row>
    <row r="6485" spans="1:14" ht="15">
      <c r="A6485" s="80"/>
      <c r="B6485" s="81"/>
      <c r="C6485" s="69"/>
      <c r="D6485" s="69"/>
      <c r="E6485" s="69"/>
      <c r="F6485" s="69"/>
      <c r="G6485" s="82"/>
      <c r="H6485" s="78"/>
      <c r="I6485" s="28">
        <f ca="1">SUMIF('IMPORTBFT (ID)'!$A$3:$A$5000,$G$4:$G$7322,'IMPORTBFT (ID)'!$B$3:$B$5000)</f>
        <v>0</v>
      </c>
      <c r="J6485" s="72"/>
      <c r="K6485" s="18" t="str">
        <f t="shared" ca="1" si="0"/>
        <v>-</v>
      </c>
      <c r="L6485" s="19" t="e">
        <f>IF(G6485=#REF!,#REF!,"FALSO")</f>
        <v>#REF!</v>
      </c>
      <c r="M6485" s="75"/>
      <c r="N6485" s="76"/>
    </row>
    <row r="6486" spans="1:14" ht="15">
      <c r="A6486" s="80"/>
      <c r="B6486" s="81"/>
      <c r="C6486" s="69"/>
      <c r="D6486" s="69"/>
      <c r="E6486" s="69"/>
      <c r="F6486" s="69"/>
      <c r="G6486" s="82"/>
      <c r="H6486" s="78"/>
      <c r="I6486" s="28">
        <f ca="1">SUMIF('IMPORTBFT (ID)'!$A$3:$A$5000,$G$4:$G$7322,'IMPORTBFT (ID)'!$B$3:$B$5000)</f>
        <v>0</v>
      </c>
      <c r="J6486" s="72"/>
      <c r="K6486" s="18" t="str">
        <f t="shared" ca="1" si="0"/>
        <v>-</v>
      </c>
      <c r="L6486" s="19" t="e">
        <f>IF(G6486=#REF!,#REF!,"FALSO")</f>
        <v>#REF!</v>
      </c>
      <c r="M6486" s="75"/>
      <c r="N6486" s="76"/>
    </row>
    <row r="6487" spans="1:14" ht="15">
      <c r="A6487" s="80"/>
      <c r="B6487" s="81"/>
      <c r="C6487" s="69"/>
      <c r="D6487" s="69"/>
      <c r="E6487" s="69"/>
      <c r="F6487" s="69"/>
      <c r="G6487" s="82"/>
      <c r="H6487" s="78"/>
      <c r="I6487" s="28">
        <f ca="1">SUMIF('IMPORTBFT (ID)'!$A$3:$A$5000,$G$4:$G$7322,'IMPORTBFT (ID)'!$B$3:$B$5000)</f>
        <v>0</v>
      </c>
      <c r="J6487" s="72"/>
      <c r="K6487" s="18" t="str">
        <f t="shared" ca="1" si="0"/>
        <v>-</v>
      </c>
      <c r="L6487" s="19" t="e">
        <f>IF(G6487=#REF!,#REF!,"FALSO")</f>
        <v>#REF!</v>
      </c>
      <c r="M6487" s="75"/>
      <c r="N6487" s="76"/>
    </row>
    <row r="6488" spans="1:14" ht="15">
      <c r="A6488" s="80"/>
      <c r="B6488" s="81"/>
      <c r="C6488" s="69"/>
      <c r="D6488" s="69"/>
      <c r="E6488" s="69"/>
      <c r="F6488" s="69"/>
      <c r="G6488" s="82"/>
      <c r="H6488" s="78"/>
      <c r="I6488" s="28">
        <f ca="1">SUMIF('IMPORTBFT (ID)'!$A$3:$A$5000,$G$4:$G$7322,'IMPORTBFT (ID)'!$B$3:$B$5000)</f>
        <v>0</v>
      </c>
      <c r="J6488" s="72"/>
      <c r="K6488" s="18" t="str">
        <f t="shared" ca="1" si="0"/>
        <v>-</v>
      </c>
      <c r="L6488" s="19" t="e">
        <f>IF(G6488=#REF!,#REF!,"FALSO")</f>
        <v>#REF!</v>
      </c>
      <c r="M6488" s="75"/>
      <c r="N6488" s="76"/>
    </row>
    <row r="6489" spans="1:14" ht="15">
      <c r="A6489" s="80"/>
      <c r="B6489" s="81"/>
      <c r="C6489" s="69"/>
      <c r="D6489" s="69"/>
      <c r="E6489" s="69"/>
      <c r="F6489" s="69"/>
      <c r="G6489" s="82"/>
      <c r="H6489" s="78"/>
      <c r="I6489" s="28">
        <f ca="1">SUMIF('IMPORTBFT (ID)'!$A$3:$A$5000,$G$4:$G$7322,'IMPORTBFT (ID)'!$B$3:$B$5000)</f>
        <v>0</v>
      </c>
      <c r="J6489" s="72"/>
      <c r="K6489" s="18" t="str">
        <f t="shared" ca="1" si="0"/>
        <v>-</v>
      </c>
      <c r="L6489" s="19" t="e">
        <f>IF(G6489=#REF!,#REF!,"FALSO")</f>
        <v>#REF!</v>
      </c>
      <c r="M6489" s="75"/>
      <c r="N6489" s="76"/>
    </row>
    <row r="6490" spans="1:14" ht="15">
      <c r="A6490" s="80"/>
      <c r="B6490" s="81"/>
      <c r="C6490" s="69"/>
      <c r="D6490" s="69"/>
      <c r="E6490" s="69"/>
      <c r="F6490" s="69"/>
      <c r="G6490" s="82"/>
      <c r="H6490" s="78"/>
      <c r="I6490" s="28">
        <f ca="1">SUMIF('IMPORTBFT (ID)'!$A$3:$A$5000,$G$4:$G$7322,'IMPORTBFT (ID)'!$B$3:$B$5000)</f>
        <v>0</v>
      </c>
      <c r="J6490" s="72"/>
      <c r="K6490" s="18" t="str">
        <f t="shared" ca="1" si="0"/>
        <v>-</v>
      </c>
      <c r="L6490" s="19" t="e">
        <f>IF(G6490=#REF!,#REF!,"FALSO")</f>
        <v>#REF!</v>
      </c>
      <c r="M6490" s="75"/>
      <c r="N6490" s="76"/>
    </row>
    <row r="6491" spans="1:14" ht="15">
      <c r="A6491" s="80"/>
      <c r="B6491" s="81"/>
      <c r="C6491" s="69"/>
      <c r="D6491" s="69"/>
      <c r="E6491" s="69"/>
      <c r="F6491" s="69"/>
      <c r="G6491" s="82"/>
      <c r="H6491" s="78"/>
      <c r="I6491" s="28">
        <f ca="1">SUMIF('IMPORTBFT (ID)'!$A$3:$A$5000,$G$4:$G$7322,'IMPORTBFT (ID)'!$B$3:$B$5000)</f>
        <v>0</v>
      </c>
      <c r="J6491" s="72"/>
      <c r="K6491" s="18" t="str">
        <f t="shared" ca="1" si="0"/>
        <v>-</v>
      </c>
      <c r="L6491" s="19" t="e">
        <f>IF(G6491=#REF!,#REF!,"FALSO")</f>
        <v>#REF!</v>
      </c>
      <c r="M6491" s="75"/>
      <c r="N6491" s="76"/>
    </row>
    <row r="6492" spans="1:14" ht="15">
      <c r="A6492" s="80"/>
      <c r="B6492" s="81"/>
      <c r="C6492" s="69"/>
      <c r="D6492" s="69"/>
      <c r="E6492" s="69"/>
      <c r="F6492" s="69"/>
      <c r="G6492" s="82"/>
      <c r="H6492" s="78"/>
      <c r="I6492" s="28">
        <f ca="1">SUMIF('IMPORTBFT (ID)'!$A$3:$A$5000,$G$4:$G$7322,'IMPORTBFT (ID)'!$B$3:$B$5000)</f>
        <v>0</v>
      </c>
      <c r="J6492" s="72"/>
      <c r="K6492" s="18" t="str">
        <f t="shared" ca="1" si="0"/>
        <v>-</v>
      </c>
      <c r="L6492" s="19" t="e">
        <f>IF(G6492=#REF!,#REF!,"FALSO")</f>
        <v>#REF!</v>
      </c>
      <c r="M6492" s="75"/>
      <c r="N6492" s="76"/>
    </row>
    <row r="6493" spans="1:14" ht="15">
      <c r="A6493" s="80"/>
      <c r="B6493" s="81"/>
      <c r="C6493" s="69"/>
      <c r="D6493" s="69"/>
      <c r="E6493" s="69"/>
      <c r="F6493" s="69"/>
      <c r="G6493" s="82"/>
      <c r="H6493" s="78"/>
      <c r="I6493" s="28">
        <f ca="1">SUMIF('IMPORTBFT (ID)'!$A$3:$A$5000,$G$4:$G$7322,'IMPORTBFT (ID)'!$B$3:$B$5000)</f>
        <v>0</v>
      </c>
      <c r="J6493" s="72"/>
      <c r="K6493" s="18" t="str">
        <f t="shared" ca="1" si="0"/>
        <v>-</v>
      </c>
      <c r="L6493" s="19" t="e">
        <f>IF(G6493=#REF!,#REF!,"FALSO")</f>
        <v>#REF!</v>
      </c>
      <c r="M6493" s="75"/>
      <c r="N6493" s="76"/>
    </row>
    <row r="6494" spans="1:14" ht="15">
      <c r="A6494" s="80"/>
      <c r="B6494" s="81"/>
      <c r="C6494" s="69"/>
      <c r="D6494" s="69"/>
      <c r="E6494" s="69"/>
      <c r="F6494" s="69"/>
      <c r="G6494" s="82"/>
      <c r="H6494" s="78"/>
      <c r="I6494" s="28">
        <f ca="1">SUMIF('IMPORTBFT (ID)'!$A$3:$A$5000,$G$4:$G$7322,'IMPORTBFT (ID)'!$B$3:$B$5000)</f>
        <v>0</v>
      </c>
      <c r="J6494" s="72"/>
      <c r="K6494" s="18" t="str">
        <f t="shared" ca="1" si="0"/>
        <v>-</v>
      </c>
      <c r="L6494" s="19" t="e">
        <f>IF(G6494=#REF!,#REF!,"FALSO")</f>
        <v>#REF!</v>
      </c>
      <c r="M6494" s="75"/>
      <c r="N6494" s="76"/>
    </row>
    <row r="6495" spans="1:14" ht="15">
      <c r="A6495" s="80"/>
      <c r="B6495" s="81"/>
      <c r="C6495" s="69"/>
      <c r="D6495" s="69"/>
      <c r="E6495" s="69"/>
      <c r="F6495" s="69"/>
      <c r="G6495" s="82"/>
      <c r="H6495" s="78"/>
      <c r="I6495" s="28">
        <f ca="1">SUMIF('IMPORTBFT (ID)'!$A$3:$A$5000,$G$4:$G$7322,'IMPORTBFT (ID)'!$B$3:$B$5000)</f>
        <v>0</v>
      </c>
      <c r="J6495" s="72"/>
      <c r="K6495" s="18" t="str">
        <f t="shared" ca="1" si="0"/>
        <v>-</v>
      </c>
      <c r="L6495" s="19" t="e">
        <f>IF(G6495=#REF!,#REF!,"FALSO")</f>
        <v>#REF!</v>
      </c>
      <c r="M6495" s="75"/>
      <c r="N6495" s="76"/>
    </row>
    <row r="6496" spans="1:14" ht="15">
      <c r="A6496" s="80"/>
      <c r="B6496" s="81"/>
      <c r="C6496" s="69"/>
      <c r="D6496" s="69"/>
      <c r="E6496" s="69"/>
      <c r="F6496" s="69"/>
      <c r="G6496" s="82"/>
      <c r="H6496" s="78"/>
      <c r="I6496" s="28">
        <f ca="1">SUMIF('IMPORTBFT (ID)'!$A$3:$A$5000,$G$4:$G$7322,'IMPORTBFT (ID)'!$B$3:$B$5000)</f>
        <v>0</v>
      </c>
      <c r="J6496" s="72"/>
      <c r="K6496" s="18" t="str">
        <f t="shared" ca="1" si="0"/>
        <v>-</v>
      </c>
      <c r="L6496" s="19" t="e">
        <f>IF(G6496=#REF!,#REF!,"FALSO")</f>
        <v>#REF!</v>
      </c>
      <c r="M6496" s="75"/>
      <c r="N6496" s="76"/>
    </row>
    <row r="6497" spans="1:14" ht="15">
      <c r="A6497" s="80"/>
      <c r="B6497" s="81"/>
      <c r="C6497" s="69"/>
      <c r="D6497" s="69"/>
      <c r="E6497" s="69"/>
      <c r="F6497" s="69"/>
      <c r="G6497" s="82"/>
      <c r="H6497" s="78"/>
      <c r="I6497" s="28">
        <f ca="1">SUMIF('IMPORTBFT (ID)'!$A$3:$A$5000,$G$4:$G$7322,'IMPORTBFT (ID)'!$B$3:$B$5000)</f>
        <v>0</v>
      </c>
      <c r="J6497" s="72"/>
      <c r="K6497" s="18" t="str">
        <f t="shared" ca="1" si="0"/>
        <v>-</v>
      </c>
      <c r="L6497" s="19" t="e">
        <f>IF(G6497=#REF!,#REF!,"FALSO")</f>
        <v>#REF!</v>
      </c>
      <c r="M6497" s="75"/>
      <c r="N6497" s="76"/>
    </row>
    <row r="6498" spans="1:14" ht="15">
      <c r="A6498" s="80"/>
      <c r="B6498" s="81"/>
      <c r="C6498" s="69"/>
      <c r="D6498" s="69"/>
      <c r="E6498" s="69"/>
      <c r="F6498" s="69"/>
      <c r="G6498" s="82"/>
      <c r="H6498" s="78"/>
      <c r="I6498" s="28">
        <f ca="1">SUMIF('IMPORTBFT (ID)'!$A$3:$A$5000,$G$4:$G$7322,'IMPORTBFT (ID)'!$B$3:$B$5000)</f>
        <v>0</v>
      </c>
      <c r="J6498" s="72"/>
      <c r="K6498" s="18" t="str">
        <f t="shared" ca="1" si="0"/>
        <v>-</v>
      </c>
      <c r="L6498" s="19" t="e">
        <f>IF(G6498=#REF!,#REF!,"FALSO")</f>
        <v>#REF!</v>
      </c>
      <c r="M6498" s="75"/>
      <c r="N6498" s="76"/>
    </row>
    <row r="6499" spans="1:14" ht="15">
      <c r="A6499" s="80"/>
      <c r="B6499" s="81"/>
      <c r="C6499" s="69"/>
      <c r="D6499" s="69"/>
      <c r="E6499" s="69"/>
      <c r="F6499" s="69"/>
      <c r="G6499" s="82"/>
      <c r="H6499" s="78"/>
      <c r="I6499" s="28">
        <f ca="1">SUMIF('IMPORTBFT (ID)'!$A$3:$A$5000,$G$4:$G$7322,'IMPORTBFT (ID)'!$B$3:$B$5000)</f>
        <v>0</v>
      </c>
      <c r="J6499" s="72"/>
      <c r="K6499" s="18" t="str">
        <f t="shared" ca="1" si="0"/>
        <v>-</v>
      </c>
      <c r="L6499" s="19" t="e">
        <f>IF(G6499=#REF!,#REF!,"FALSO")</f>
        <v>#REF!</v>
      </c>
      <c r="M6499" s="75"/>
      <c r="N6499" s="76"/>
    </row>
    <row r="6500" spans="1:14" ht="15">
      <c r="A6500" s="80"/>
      <c r="B6500" s="81"/>
      <c r="C6500" s="69"/>
      <c r="D6500" s="69"/>
      <c r="E6500" s="69"/>
      <c r="F6500" s="69"/>
      <c r="G6500" s="82"/>
      <c r="H6500" s="78"/>
      <c r="I6500" s="28">
        <f ca="1">SUMIF('IMPORTBFT (ID)'!$A$3:$A$5000,$G$4:$G$7322,'IMPORTBFT (ID)'!$B$3:$B$5000)</f>
        <v>0</v>
      </c>
      <c r="J6500" s="72"/>
      <c r="K6500" s="18" t="str">
        <f t="shared" ca="1" si="0"/>
        <v>-</v>
      </c>
      <c r="L6500" s="19" t="e">
        <f>IF(G6500=#REF!,#REF!,"FALSO")</f>
        <v>#REF!</v>
      </c>
      <c r="M6500" s="75"/>
      <c r="N6500" s="76"/>
    </row>
    <row r="6501" spans="1:14" ht="15">
      <c r="A6501" s="80"/>
      <c r="B6501" s="81"/>
      <c r="C6501" s="69"/>
      <c r="D6501" s="69"/>
      <c r="E6501" s="69"/>
      <c r="F6501" s="69"/>
      <c r="G6501" s="82"/>
      <c r="H6501" s="78"/>
      <c r="I6501" s="28">
        <f ca="1">SUMIF('IMPORTBFT (ID)'!$A$3:$A$5000,$G$4:$G$7322,'IMPORTBFT (ID)'!$B$3:$B$5000)</f>
        <v>0</v>
      </c>
      <c r="J6501" s="72"/>
      <c r="K6501" s="18" t="str">
        <f t="shared" ca="1" si="0"/>
        <v>-</v>
      </c>
      <c r="L6501" s="19" t="e">
        <f>IF(G6501=#REF!,#REF!,"FALSO")</f>
        <v>#REF!</v>
      </c>
      <c r="M6501" s="75"/>
      <c r="N6501" s="76"/>
    </row>
    <row r="6502" spans="1:14" ht="15">
      <c r="A6502" s="80"/>
      <c r="B6502" s="81"/>
      <c r="C6502" s="69"/>
      <c r="D6502" s="69"/>
      <c r="E6502" s="69"/>
      <c r="F6502" s="69"/>
      <c r="G6502" s="82"/>
      <c r="H6502" s="78"/>
      <c r="I6502" s="28">
        <f ca="1">SUMIF('IMPORTBFT (ID)'!$A$3:$A$5000,$G$4:$G$7322,'IMPORTBFT (ID)'!$B$3:$B$5000)</f>
        <v>0</v>
      </c>
      <c r="J6502" s="72"/>
      <c r="K6502" s="18" t="str">
        <f t="shared" ca="1" si="0"/>
        <v>-</v>
      </c>
      <c r="L6502" s="19" t="e">
        <f>IF(G6502=#REF!,#REF!,"FALSO")</f>
        <v>#REF!</v>
      </c>
      <c r="M6502" s="75"/>
      <c r="N6502" s="76"/>
    </row>
    <row r="6503" spans="1:14" ht="15">
      <c r="A6503" s="80"/>
      <c r="B6503" s="81"/>
      <c r="C6503" s="69"/>
      <c r="D6503" s="69"/>
      <c r="E6503" s="69"/>
      <c r="F6503" s="69"/>
      <c r="G6503" s="82"/>
      <c r="H6503" s="78"/>
      <c r="I6503" s="28">
        <f ca="1">SUMIF('IMPORTBFT (ID)'!$A$3:$A$5000,$G$4:$G$7322,'IMPORTBFT (ID)'!$B$3:$B$5000)</f>
        <v>0</v>
      </c>
      <c r="J6503" s="72"/>
      <c r="K6503" s="18" t="str">
        <f t="shared" ca="1" si="0"/>
        <v>-</v>
      </c>
      <c r="L6503" s="19" t="e">
        <f>IF(G6503=#REF!,#REF!,"FALSO")</f>
        <v>#REF!</v>
      </c>
      <c r="M6503" s="75"/>
      <c r="N6503" s="76"/>
    </row>
    <row r="6504" spans="1:14" ht="15">
      <c r="A6504" s="80"/>
      <c r="B6504" s="81"/>
      <c r="C6504" s="69"/>
      <c r="D6504" s="69"/>
      <c r="E6504" s="69"/>
      <c r="F6504" s="69"/>
      <c r="G6504" s="82"/>
      <c r="H6504" s="78"/>
      <c r="I6504" s="28">
        <f ca="1">SUMIF('IMPORTBFT (ID)'!$A$3:$A$5000,$G$4:$G$7322,'IMPORTBFT (ID)'!$B$3:$B$5000)</f>
        <v>0</v>
      </c>
      <c r="J6504" s="72"/>
      <c r="K6504" s="18" t="str">
        <f t="shared" ca="1" si="0"/>
        <v>-</v>
      </c>
      <c r="L6504" s="19" t="e">
        <f>IF(G6504=#REF!,#REF!,"FALSO")</f>
        <v>#REF!</v>
      </c>
      <c r="M6504" s="75"/>
      <c r="N6504" s="76"/>
    </row>
    <row r="6505" spans="1:14" ht="15">
      <c r="A6505" s="80"/>
      <c r="B6505" s="81"/>
      <c r="C6505" s="69"/>
      <c r="D6505" s="69"/>
      <c r="E6505" s="69"/>
      <c r="F6505" s="69"/>
      <c r="G6505" s="82"/>
      <c r="H6505" s="78"/>
      <c r="I6505" s="28">
        <f ca="1">SUMIF('IMPORTBFT (ID)'!$A$3:$A$5000,$G$4:$G$7322,'IMPORTBFT (ID)'!$B$3:$B$5000)</f>
        <v>0</v>
      </c>
      <c r="J6505" s="72"/>
      <c r="K6505" s="18" t="str">
        <f t="shared" ca="1" si="0"/>
        <v>-</v>
      </c>
      <c r="L6505" s="19" t="e">
        <f>IF(G6505=#REF!,#REF!,"FALSO")</f>
        <v>#REF!</v>
      </c>
      <c r="M6505" s="75"/>
      <c r="N6505" s="76"/>
    </row>
    <row r="6506" spans="1:14" ht="15">
      <c r="A6506" s="80"/>
      <c r="B6506" s="81"/>
      <c r="C6506" s="69"/>
      <c r="D6506" s="69"/>
      <c r="E6506" s="69"/>
      <c r="F6506" s="69"/>
      <c r="G6506" s="82"/>
      <c r="H6506" s="78"/>
      <c r="I6506" s="28">
        <f ca="1">SUMIF('IMPORTBFT (ID)'!$A$3:$A$5000,$G$4:$G$7322,'IMPORTBFT (ID)'!$B$3:$B$5000)</f>
        <v>0</v>
      </c>
      <c r="J6506" s="72"/>
      <c r="K6506" s="18" t="str">
        <f t="shared" ca="1" si="0"/>
        <v>-</v>
      </c>
      <c r="L6506" s="19" t="e">
        <f>IF(G6506=#REF!,#REF!,"FALSO")</f>
        <v>#REF!</v>
      </c>
      <c r="M6506" s="75"/>
      <c r="N6506" s="76"/>
    </row>
    <row r="6507" spans="1:14" ht="15">
      <c r="A6507" s="80"/>
      <c r="B6507" s="81"/>
      <c r="C6507" s="69"/>
      <c r="D6507" s="69"/>
      <c r="E6507" s="69"/>
      <c r="F6507" s="69"/>
      <c r="G6507" s="82"/>
      <c r="H6507" s="78"/>
      <c r="I6507" s="28">
        <f ca="1">SUMIF('IMPORTBFT (ID)'!$A$3:$A$5000,$G$4:$G$7322,'IMPORTBFT (ID)'!$B$3:$B$5000)</f>
        <v>0</v>
      </c>
      <c r="J6507" s="72"/>
      <c r="K6507" s="18" t="str">
        <f t="shared" ca="1" si="0"/>
        <v>-</v>
      </c>
      <c r="L6507" s="19" t="e">
        <f>IF(G6507=#REF!,#REF!,"FALSO")</f>
        <v>#REF!</v>
      </c>
      <c r="M6507" s="75"/>
      <c r="N6507" s="76"/>
    </row>
    <row r="6508" spans="1:14" ht="15">
      <c r="A6508" s="80"/>
      <c r="B6508" s="81"/>
      <c r="C6508" s="69"/>
      <c r="D6508" s="69"/>
      <c r="E6508" s="69"/>
      <c r="F6508" s="69"/>
      <c r="G6508" s="82"/>
      <c r="H6508" s="78"/>
      <c r="I6508" s="28">
        <f ca="1">SUMIF('IMPORTBFT (ID)'!$A$3:$A$5000,$G$4:$G$7322,'IMPORTBFT (ID)'!$B$3:$B$5000)</f>
        <v>0</v>
      </c>
      <c r="J6508" s="72"/>
      <c r="K6508" s="18" t="str">
        <f t="shared" ca="1" si="0"/>
        <v>-</v>
      </c>
      <c r="L6508" s="19" t="e">
        <f>IF(G6508=#REF!,#REF!,"FALSO")</f>
        <v>#REF!</v>
      </c>
      <c r="M6508" s="75"/>
      <c r="N6508" s="76"/>
    </row>
    <row r="6509" spans="1:14" ht="15">
      <c r="A6509" s="80"/>
      <c r="B6509" s="81"/>
      <c r="C6509" s="69"/>
      <c r="D6509" s="69"/>
      <c r="E6509" s="69"/>
      <c r="F6509" s="69"/>
      <c r="G6509" s="82"/>
      <c r="H6509" s="78"/>
      <c r="I6509" s="28">
        <f ca="1">SUMIF('IMPORTBFT (ID)'!$A$3:$A$5000,$G$4:$G$7322,'IMPORTBFT (ID)'!$B$3:$B$5000)</f>
        <v>0</v>
      </c>
      <c r="J6509" s="72"/>
      <c r="K6509" s="18" t="str">
        <f t="shared" ca="1" si="0"/>
        <v>-</v>
      </c>
      <c r="L6509" s="19" t="e">
        <f>IF(G6509=#REF!,#REF!,"FALSO")</f>
        <v>#REF!</v>
      </c>
      <c r="M6509" s="75"/>
      <c r="N6509" s="76"/>
    </row>
    <row r="6510" spans="1:14" ht="15">
      <c r="A6510" s="80"/>
      <c r="B6510" s="81"/>
      <c r="C6510" s="69"/>
      <c r="D6510" s="69"/>
      <c r="E6510" s="69"/>
      <c r="F6510" s="69"/>
      <c r="G6510" s="82"/>
      <c r="H6510" s="78"/>
      <c r="I6510" s="28">
        <f ca="1">SUMIF('IMPORTBFT (ID)'!$A$3:$A$5000,$G$4:$G$7322,'IMPORTBFT (ID)'!$B$3:$B$5000)</f>
        <v>0</v>
      </c>
      <c r="J6510" s="72"/>
      <c r="K6510" s="18" t="str">
        <f t="shared" ca="1" si="0"/>
        <v>-</v>
      </c>
      <c r="L6510" s="19" t="e">
        <f>IF(G6510=#REF!,#REF!,"FALSO")</f>
        <v>#REF!</v>
      </c>
      <c r="M6510" s="75"/>
      <c r="N6510" s="76"/>
    </row>
    <row r="6511" spans="1:14" ht="15">
      <c r="A6511" s="80"/>
      <c r="B6511" s="81"/>
      <c r="C6511" s="69"/>
      <c r="D6511" s="69"/>
      <c r="E6511" s="69"/>
      <c r="F6511" s="69"/>
      <c r="G6511" s="82"/>
      <c r="H6511" s="78"/>
      <c r="I6511" s="28">
        <f ca="1">SUMIF('IMPORTBFT (ID)'!$A$3:$A$5000,$G$4:$G$7322,'IMPORTBFT (ID)'!$B$3:$B$5000)</f>
        <v>0</v>
      </c>
      <c r="J6511" s="72"/>
      <c r="K6511" s="18" t="str">
        <f t="shared" ca="1" si="0"/>
        <v>-</v>
      </c>
      <c r="L6511" s="19" t="e">
        <f>IF(G6511=#REF!,#REF!,"FALSO")</f>
        <v>#REF!</v>
      </c>
      <c r="M6511" s="75"/>
      <c r="N6511" s="76"/>
    </row>
    <row r="6512" spans="1:14" ht="15">
      <c r="A6512" s="80"/>
      <c r="B6512" s="81"/>
      <c r="C6512" s="69"/>
      <c r="D6512" s="69"/>
      <c r="E6512" s="69"/>
      <c r="F6512" s="69"/>
      <c r="G6512" s="82"/>
      <c r="H6512" s="78"/>
      <c r="I6512" s="28">
        <f ca="1">SUMIF('IMPORTBFT (ID)'!$A$3:$A$5000,$G$4:$G$7322,'IMPORTBFT (ID)'!$B$3:$B$5000)</f>
        <v>0</v>
      </c>
      <c r="J6512" s="72"/>
      <c r="K6512" s="18" t="str">
        <f t="shared" ca="1" si="0"/>
        <v>-</v>
      </c>
      <c r="L6512" s="19" t="e">
        <f>IF(G6512=#REF!,#REF!,"FALSO")</f>
        <v>#REF!</v>
      </c>
      <c r="M6512" s="75"/>
      <c r="N6512" s="76"/>
    </row>
    <row r="6513" spans="1:14" ht="15">
      <c r="A6513" s="80"/>
      <c r="B6513" s="81"/>
      <c r="C6513" s="69"/>
      <c r="D6513" s="69"/>
      <c r="E6513" s="69"/>
      <c r="F6513" s="69"/>
      <c r="G6513" s="82"/>
      <c r="H6513" s="78"/>
      <c r="I6513" s="28">
        <f ca="1">SUMIF('IMPORTBFT (ID)'!$A$3:$A$5000,$G$4:$G$7322,'IMPORTBFT (ID)'!$B$3:$B$5000)</f>
        <v>0</v>
      </c>
      <c r="J6513" s="72"/>
      <c r="K6513" s="18" t="str">
        <f t="shared" ca="1" si="0"/>
        <v>-</v>
      </c>
      <c r="L6513" s="19" t="e">
        <f>IF(G6513=#REF!,#REF!,"FALSO")</f>
        <v>#REF!</v>
      </c>
      <c r="M6513" s="75"/>
      <c r="N6513" s="76"/>
    </row>
    <row r="6514" spans="1:14" ht="15">
      <c r="A6514" s="80"/>
      <c r="B6514" s="81"/>
      <c r="C6514" s="69"/>
      <c r="D6514" s="69"/>
      <c r="E6514" s="69"/>
      <c r="F6514" s="69"/>
      <c r="G6514" s="82"/>
      <c r="H6514" s="78"/>
      <c r="I6514" s="28">
        <f ca="1">SUMIF('IMPORTBFT (ID)'!$A$3:$A$5000,$G$4:$G$7322,'IMPORTBFT (ID)'!$B$3:$B$5000)</f>
        <v>0</v>
      </c>
      <c r="J6514" s="72"/>
      <c r="K6514" s="18" t="str">
        <f t="shared" ca="1" si="0"/>
        <v>-</v>
      </c>
      <c r="L6514" s="19" t="e">
        <f>IF(G6514=#REF!,#REF!,"FALSO")</f>
        <v>#REF!</v>
      </c>
      <c r="M6514" s="75"/>
      <c r="N6514" s="76"/>
    </row>
    <row r="6515" spans="1:14" ht="15">
      <c r="A6515" s="80"/>
      <c r="B6515" s="81"/>
      <c r="C6515" s="69"/>
      <c r="D6515" s="69"/>
      <c r="E6515" s="69"/>
      <c r="F6515" s="69"/>
      <c r="G6515" s="82"/>
      <c r="H6515" s="78"/>
      <c r="I6515" s="28">
        <f ca="1">SUMIF('IMPORTBFT (ID)'!$A$3:$A$5000,$G$4:$G$7322,'IMPORTBFT (ID)'!$B$3:$B$5000)</f>
        <v>0</v>
      </c>
      <c r="J6515" s="72"/>
      <c r="K6515" s="18" t="str">
        <f t="shared" ca="1" si="0"/>
        <v>-</v>
      </c>
      <c r="L6515" s="19" t="e">
        <f>IF(G6515=#REF!,#REF!,"FALSO")</f>
        <v>#REF!</v>
      </c>
      <c r="M6515" s="75"/>
      <c r="N6515" s="76"/>
    </row>
    <row r="6516" spans="1:14" ht="15">
      <c r="A6516" s="80"/>
      <c r="B6516" s="81"/>
      <c r="C6516" s="69"/>
      <c r="D6516" s="69"/>
      <c r="E6516" s="69"/>
      <c r="F6516" s="69"/>
      <c r="G6516" s="82"/>
      <c r="H6516" s="78"/>
      <c r="I6516" s="28">
        <f ca="1">SUMIF('IMPORTBFT (ID)'!$A$3:$A$5000,$G$4:$G$7322,'IMPORTBFT (ID)'!$B$3:$B$5000)</f>
        <v>0</v>
      </c>
      <c r="J6516" s="72"/>
      <c r="K6516" s="18" t="str">
        <f t="shared" ca="1" si="0"/>
        <v>-</v>
      </c>
      <c r="L6516" s="19" t="e">
        <f>IF(G6516=#REF!,#REF!,"FALSO")</f>
        <v>#REF!</v>
      </c>
      <c r="M6516" s="75"/>
      <c r="N6516" s="76"/>
    </row>
    <row r="6517" spans="1:14" ht="15">
      <c r="A6517" s="80"/>
      <c r="B6517" s="81"/>
      <c r="C6517" s="69"/>
      <c r="D6517" s="69"/>
      <c r="E6517" s="69"/>
      <c r="F6517" s="69"/>
      <c r="G6517" s="82"/>
      <c r="H6517" s="78"/>
      <c r="I6517" s="28">
        <f ca="1">SUMIF('IMPORTBFT (ID)'!$A$3:$A$5000,$G$4:$G$7322,'IMPORTBFT (ID)'!$B$3:$B$5000)</f>
        <v>0</v>
      </c>
      <c r="J6517" s="72"/>
      <c r="K6517" s="18" t="str">
        <f t="shared" ca="1" si="0"/>
        <v>-</v>
      </c>
      <c r="L6517" s="19" t="e">
        <f>IF(G6517=#REF!,#REF!,"FALSO")</f>
        <v>#REF!</v>
      </c>
      <c r="M6517" s="75"/>
      <c r="N6517" s="76"/>
    </row>
    <row r="6518" spans="1:14" ht="15">
      <c r="A6518" s="80"/>
      <c r="B6518" s="81"/>
      <c r="C6518" s="69"/>
      <c r="D6518" s="69"/>
      <c r="E6518" s="69"/>
      <c r="F6518" s="69"/>
      <c r="G6518" s="82"/>
      <c r="H6518" s="78"/>
      <c r="I6518" s="28">
        <f ca="1">SUMIF('IMPORTBFT (ID)'!$A$3:$A$5000,$G$4:$G$7322,'IMPORTBFT (ID)'!$B$3:$B$5000)</f>
        <v>0</v>
      </c>
      <c r="J6518" s="72"/>
      <c r="K6518" s="18" t="str">
        <f t="shared" ca="1" si="0"/>
        <v>-</v>
      </c>
      <c r="L6518" s="19" t="e">
        <f>IF(G6518=#REF!,#REF!,"FALSO")</f>
        <v>#REF!</v>
      </c>
      <c r="M6518" s="75"/>
      <c r="N6518" s="76"/>
    </row>
    <row r="6519" spans="1:14" ht="15">
      <c r="A6519" s="80"/>
      <c r="B6519" s="81"/>
      <c r="C6519" s="69"/>
      <c r="D6519" s="69"/>
      <c r="E6519" s="69"/>
      <c r="F6519" s="69"/>
      <c r="G6519" s="82"/>
      <c r="H6519" s="78"/>
      <c r="I6519" s="28">
        <f ca="1">SUMIF('IMPORTBFT (ID)'!$A$3:$A$5000,$G$4:$G$7322,'IMPORTBFT (ID)'!$B$3:$B$5000)</f>
        <v>0</v>
      </c>
      <c r="J6519" s="72"/>
      <c r="K6519" s="18" t="str">
        <f t="shared" ca="1" si="0"/>
        <v>-</v>
      </c>
      <c r="L6519" s="19" t="e">
        <f>IF(G6519=#REF!,#REF!,"FALSO")</f>
        <v>#REF!</v>
      </c>
      <c r="M6519" s="75"/>
      <c r="N6519" s="76"/>
    </row>
    <row r="6520" spans="1:14" ht="15">
      <c r="A6520" s="80"/>
      <c r="B6520" s="81"/>
      <c r="C6520" s="69"/>
      <c r="D6520" s="69"/>
      <c r="E6520" s="69"/>
      <c r="F6520" s="69"/>
      <c r="G6520" s="82"/>
      <c r="H6520" s="78"/>
      <c r="I6520" s="28">
        <f ca="1">SUMIF('IMPORTBFT (ID)'!$A$3:$A$5000,$G$4:$G$7322,'IMPORTBFT (ID)'!$B$3:$B$5000)</f>
        <v>0</v>
      </c>
      <c r="J6520" s="72"/>
      <c r="K6520" s="18" t="str">
        <f t="shared" ca="1" si="0"/>
        <v>-</v>
      </c>
      <c r="L6520" s="19" t="e">
        <f>IF(G6520=#REF!,#REF!,"FALSO")</f>
        <v>#REF!</v>
      </c>
      <c r="M6520" s="75"/>
      <c r="N6520" s="76"/>
    </row>
    <row r="6521" spans="1:14" ht="15">
      <c r="A6521" s="80"/>
      <c r="B6521" s="81"/>
      <c r="C6521" s="69"/>
      <c r="D6521" s="69"/>
      <c r="E6521" s="69"/>
      <c r="F6521" s="69"/>
      <c r="G6521" s="82"/>
      <c r="H6521" s="78"/>
      <c r="I6521" s="28">
        <f ca="1">SUMIF('IMPORTBFT (ID)'!$A$3:$A$5000,$G$4:$G$7322,'IMPORTBFT (ID)'!$B$3:$B$5000)</f>
        <v>0</v>
      </c>
      <c r="J6521" s="72"/>
      <c r="K6521" s="18" t="str">
        <f t="shared" ca="1" si="0"/>
        <v>-</v>
      </c>
      <c r="L6521" s="19" t="e">
        <f>IF(G6521=#REF!,#REF!,"FALSO")</f>
        <v>#REF!</v>
      </c>
      <c r="M6521" s="75"/>
      <c r="N6521" s="76"/>
    </row>
    <row r="6522" spans="1:14" ht="15">
      <c r="A6522" s="80"/>
      <c r="B6522" s="81"/>
      <c r="C6522" s="69"/>
      <c r="D6522" s="69"/>
      <c r="E6522" s="69"/>
      <c r="F6522" s="69"/>
      <c r="G6522" s="82"/>
      <c r="H6522" s="78"/>
      <c r="I6522" s="28">
        <f ca="1">SUMIF('IMPORTBFT (ID)'!$A$3:$A$5000,$G$4:$G$7322,'IMPORTBFT (ID)'!$B$3:$B$5000)</f>
        <v>0</v>
      </c>
      <c r="J6522" s="72"/>
      <c r="K6522" s="18" t="str">
        <f t="shared" ca="1" si="0"/>
        <v>-</v>
      </c>
      <c r="L6522" s="19" t="e">
        <f>IF(G6522=#REF!,#REF!,"FALSO")</f>
        <v>#REF!</v>
      </c>
      <c r="M6522" s="75"/>
      <c r="N6522" s="76"/>
    </row>
    <row r="6523" spans="1:14" ht="15">
      <c r="A6523" s="80"/>
      <c r="B6523" s="81"/>
      <c r="C6523" s="69"/>
      <c r="D6523" s="69"/>
      <c r="E6523" s="69"/>
      <c r="F6523" s="69"/>
      <c r="G6523" s="82"/>
      <c r="H6523" s="78"/>
      <c r="I6523" s="28">
        <f ca="1">SUMIF('IMPORTBFT (ID)'!$A$3:$A$5000,$G$4:$G$7322,'IMPORTBFT (ID)'!$B$3:$B$5000)</f>
        <v>0</v>
      </c>
      <c r="J6523" s="72"/>
      <c r="K6523" s="18" t="str">
        <f t="shared" ca="1" si="0"/>
        <v>-</v>
      </c>
      <c r="L6523" s="19" t="e">
        <f>IF(G6523=#REF!,#REF!,"FALSO")</f>
        <v>#REF!</v>
      </c>
      <c r="M6523" s="75"/>
      <c r="N6523" s="76"/>
    </row>
    <row r="6524" spans="1:14" ht="15">
      <c r="A6524" s="80"/>
      <c r="B6524" s="81"/>
      <c r="C6524" s="69"/>
      <c r="D6524" s="69"/>
      <c r="E6524" s="69"/>
      <c r="F6524" s="69"/>
      <c r="G6524" s="82"/>
      <c r="H6524" s="78"/>
      <c r="I6524" s="28">
        <f ca="1">SUMIF('IMPORTBFT (ID)'!$A$3:$A$5000,$G$4:$G$7322,'IMPORTBFT (ID)'!$B$3:$B$5000)</f>
        <v>0</v>
      </c>
      <c r="J6524" s="72"/>
      <c r="K6524" s="18" t="str">
        <f t="shared" ca="1" si="0"/>
        <v>-</v>
      </c>
      <c r="L6524" s="19" t="e">
        <f>IF(G6524=#REF!,#REF!,"FALSO")</f>
        <v>#REF!</v>
      </c>
      <c r="M6524" s="75"/>
      <c r="N6524" s="76"/>
    </row>
    <row r="6525" spans="1:14" ht="15">
      <c r="A6525" s="80"/>
      <c r="B6525" s="81"/>
      <c r="C6525" s="69"/>
      <c r="D6525" s="69"/>
      <c r="E6525" s="69"/>
      <c r="F6525" s="69"/>
      <c r="G6525" s="82"/>
      <c r="H6525" s="78"/>
      <c r="I6525" s="28">
        <f ca="1">SUMIF('IMPORTBFT (ID)'!$A$3:$A$5000,$G$4:$G$7322,'IMPORTBFT (ID)'!$B$3:$B$5000)</f>
        <v>0</v>
      </c>
      <c r="J6525" s="72"/>
      <c r="K6525" s="18" t="str">
        <f t="shared" ca="1" si="0"/>
        <v>-</v>
      </c>
      <c r="L6525" s="19" t="e">
        <f>IF(G6525=#REF!,#REF!,"FALSO")</f>
        <v>#REF!</v>
      </c>
      <c r="M6525" s="75"/>
      <c r="N6525" s="76"/>
    </row>
    <row r="6526" spans="1:14" ht="15">
      <c r="A6526" s="80"/>
      <c r="B6526" s="81"/>
      <c r="C6526" s="69"/>
      <c r="D6526" s="69"/>
      <c r="E6526" s="69"/>
      <c r="F6526" s="69"/>
      <c r="G6526" s="82"/>
      <c r="H6526" s="78"/>
      <c r="I6526" s="28">
        <f ca="1">SUMIF('IMPORTBFT (ID)'!$A$3:$A$5000,$G$4:$G$7322,'IMPORTBFT (ID)'!$B$3:$B$5000)</f>
        <v>0</v>
      </c>
      <c r="J6526" s="72"/>
      <c r="K6526" s="18" t="str">
        <f t="shared" ca="1" si="0"/>
        <v>-</v>
      </c>
      <c r="L6526" s="19" t="e">
        <f>IF(G6526=#REF!,#REF!,"FALSO")</f>
        <v>#REF!</v>
      </c>
      <c r="M6526" s="75"/>
      <c r="N6526" s="76"/>
    </row>
    <row r="6527" spans="1:14" ht="15">
      <c r="A6527" s="80"/>
      <c r="B6527" s="81"/>
      <c r="C6527" s="69"/>
      <c r="D6527" s="69"/>
      <c r="E6527" s="69"/>
      <c r="F6527" s="69"/>
      <c r="G6527" s="82"/>
      <c r="H6527" s="78"/>
      <c r="I6527" s="28">
        <f ca="1">SUMIF('IMPORTBFT (ID)'!$A$3:$A$5000,$G$4:$G$7322,'IMPORTBFT (ID)'!$B$3:$B$5000)</f>
        <v>0</v>
      </c>
      <c r="J6527" s="72"/>
      <c r="K6527" s="18" t="str">
        <f t="shared" ca="1" si="0"/>
        <v>-</v>
      </c>
      <c r="L6527" s="19" t="e">
        <f>IF(G6527=#REF!,#REF!,"FALSO")</f>
        <v>#REF!</v>
      </c>
      <c r="M6527" s="75"/>
      <c r="N6527" s="76"/>
    </row>
    <row r="6528" spans="1:14" ht="15">
      <c r="A6528" s="80"/>
      <c r="B6528" s="81"/>
      <c r="C6528" s="69"/>
      <c r="D6528" s="69"/>
      <c r="E6528" s="69"/>
      <c r="F6528" s="69"/>
      <c r="G6528" s="82"/>
      <c r="H6528" s="78"/>
      <c r="I6528" s="28">
        <f ca="1">SUMIF('IMPORTBFT (ID)'!$A$3:$A$5000,$G$4:$G$7322,'IMPORTBFT (ID)'!$B$3:$B$5000)</f>
        <v>0</v>
      </c>
      <c r="J6528" s="72"/>
      <c r="K6528" s="18" t="str">
        <f t="shared" ca="1" si="0"/>
        <v>-</v>
      </c>
      <c r="L6528" s="19" t="e">
        <f>IF(G6528=#REF!,#REF!,"FALSO")</f>
        <v>#REF!</v>
      </c>
      <c r="M6528" s="75"/>
      <c r="N6528" s="76"/>
    </row>
    <row r="6529" spans="1:14" ht="15">
      <c r="A6529" s="80"/>
      <c r="B6529" s="81"/>
      <c r="C6529" s="69"/>
      <c r="D6529" s="69"/>
      <c r="E6529" s="69"/>
      <c r="F6529" s="69"/>
      <c r="G6529" s="82"/>
      <c r="H6529" s="78"/>
      <c r="I6529" s="28">
        <f ca="1">SUMIF('IMPORTBFT (ID)'!$A$3:$A$5000,$G$4:$G$7322,'IMPORTBFT (ID)'!$B$3:$B$5000)</f>
        <v>0</v>
      </c>
      <c r="J6529" s="72"/>
      <c r="K6529" s="18" t="str">
        <f t="shared" ca="1" si="0"/>
        <v>-</v>
      </c>
      <c r="L6529" s="19" t="e">
        <f>IF(G6529=#REF!,#REF!,"FALSO")</f>
        <v>#REF!</v>
      </c>
      <c r="M6529" s="75"/>
      <c r="N6529" s="76"/>
    </row>
    <row r="6530" spans="1:14" ht="15">
      <c r="A6530" s="80"/>
      <c r="B6530" s="81"/>
      <c r="C6530" s="69"/>
      <c r="D6530" s="69"/>
      <c r="E6530" s="69"/>
      <c r="F6530" s="69"/>
      <c r="G6530" s="82"/>
      <c r="H6530" s="78"/>
      <c r="I6530" s="28">
        <f ca="1">SUMIF('IMPORTBFT (ID)'!$A$3:$A$5000,$G$4:$G$7322,'IMPORTBFT (ID)'!$B$3:$B$5000)</f>
        <v>0</v>
      </c>
      <c r="J6530" s="72"/>
      <c r="K6530" s="18" t="str">
        <f t="shared" ca="1" si="0"/>
        <v>-</v>
      </c>
      <c r="L6530" s="19" t="e">
        <f>IF(G6530=#REF!,#REF!,"FALSO")</f>
        <v>#REF!</v>
      </c>
      <c r="M6530" s="75"/>
      <c r="N6530" s="76"/>
    </row>
    <row r="6531" spans="1:14" ht="15">
      <c r="A6531" s="80"/>
      <c r="B6531" s="81"/>
      <c r="C6531" s="69"/>
      <c r="D6531" s="69"/>
      <c r="E6531" s="69"/>
      <c r="F6531" s="69"/>
      <c r="G6531" s="82"/>
      <c r="H6531" s="78"/>
      <c r="I6531" s="28">
        <f ca="1">SUMIF('IMPORTBFT (ID)'!$A$3:$A$5000,$G$4:$G$7322,'IMPORTBFT (ID)'!$B$3:$B$5000)</f>
        <v>0</v>
      </c>
      <c r="J6531" s="72"/>
      <c r="K6531" s="18" t="str">
        <f t="shared" ca="1" si="0"/>
        <v>-</v>
      </c>
      <c r="L6531" s="19" t="e">
        <f>IF(G6531=#REF!,#REF!,"FALSO")</f>
        <v>#REF!</v>
      </c>
      <c r="M6531" s="75"/>
      <c r="N6531" s="76"/>
    </row>
    <row r="6532" spans="1:14" ht="15">
      <c r="A6532" s="80"/>
      <c r="B6532" s="81"/>
      <c r="C6532" s="69"/>
      <c r="D6532" s="69"/>
      <c r="E6532" s="69"/>
      <c r="F6532" s="69"/>
      <c r="G6532" s="82"/>
      <c r="H6532" s="78"/>
      <c r="I6532" s="28">
        <f ca="1">SUMIF('IMPORTBFT (ID)'!$A$3:$A$5000,$G$4:$G$7322,'IMPORTBFT (ID)'!$B$3:$B$5000)</f>
        <v>0</v>
      </c>
      <c r="J6532" s="72"/>
      <c r="K6532" s="18" t="str">
        <f t="shared" ca="1" si="0"/>
        <v>-</v>
      </c>
      <c r="L6532" s="19" t="e">
        <f>IF(G6532=#REF!,#REF!,"FALSO")</f>
        <v>#REF!</v>
      </c>
      <c r="M6532" s="75"/>
      <c r="N6532" s="76"/>
    </row>
    <row r="6533" spans="1:14" ht="15">
      <c r="A6533" s="80"/>
      <c r="B6533" s="81"/>
      <c r="C6533" s="69"/>
      <c r="D6533" s="69"/>
      <c r="E6533" s="69"/>
      <c r="F6533" s="69"/>
      <c r="G6533" s="82"/>
      <c r="H6533" s="78"/>
      <c r="I6533" s="28">
        <f ca="1">SUMIF('IMPORTBFT (ID)'!$A$3:$A$5000,$G$4:$G$7322,'IMPORTBFT (ID)'!$B$3:$B$5000)</f>
        <v>0</v>
      </c>
      <c r="J6533" s="72"/>
      <c r="K6533" s="18" t="str">
        <f t="shared" ca="1" si="0"/>
        <v>-</v>
      </c>
      <c r="L6533" s="19" t="e">
        <f>IF(G6533=#REF!,#REF!,"FALSO")</f>
        <v>#REF!</v>
      </c>
      <c r="M6533" s="75"/>
      <c r="N6533" s="76"/>
    </row>
    <row r="6534" spans="1:14" ht="15">
      <c r="A6534" s="80"/>
      <c r="B6534" s="81"/>
      <c r="C6534" s="69"/>
      <c r="D6534" s="69"/>
      <c r="E6534" s="69"/>
      <c r="F6534" s="69"/>
      <c r="G6534" s="82"/>
      <c r="H6534" s="78"/>
      <c r="I6534" s="28">
        <f ca="1">SUMIF('IMPORTBFT (ID)'!$A$3:$A$5000,$G$4:$G$7322,'IMPORTBFT (ID)'!$B$3:$B$5000)</f>
        <v>0</v>
      </c>
      <c r="J6534" s="72"/>
      <c r="K6534" s="18" t="str">
        <f t="shared" ca="1" si="0"/>
        <v>-</v>
      </c>
      <c r="L6534" s="19" t="e">
        <f>IF(G6534=#REF!,#REF!,"FALSO")</f>
        <v>#REF!</v>
      </c>
      <c r="M6534" s="75"/>
      <c r="N6534" s="76"/>
    </row>
    <row r="6535" spans="1:14" ht="15">
      <c r="A6535" s="80"/>
      <c r="B6535" s="81"/>
      <c r="C6535" s="69"/>
      <c r="D6535" s="69"/>
      <c r="E6535" s="69"/>
      <c r="F6535" s="69"/>
      <c r="G6535" s="82"/>
      <c r="H6535" s="78"/>
      <c r="I6535" s="28">
        <f ca="1">SUMIF('IMPORTBFT (ID)'!$A$3:$A$5000,$G$4:$G$7322,'IMPORTBFT (ID)'!$B$3:$B$5000)</f>
        <v>0</v>
      </c>
      <c r="J6535" s="72"/>
      <c r="K6535" s="18" t="str">
        <f t="shared" ca="1" si="0"/>
        <v>-</v>
      </c>
      <c r="L6535" s="19" t="e">
        <f>IF(G6535=#REF!,#REF!,"FALSO")</f>
        <v>#REF!</v>
      </c>
      <c r="M6535" s="75"/>
      <c r="N6535" s="76"/>
    </row>
    <row r="6536" spans="1:14" ht="15">
      <c r="A6536" s="80"/>
      <c r="B6536" s="81"/>
      <c r="C6536" s="69"/>
      <c r="D6536" s="69"/>
      <c r="E6536" s="69"/>
      <c r="F6536" s="69"/>
      <c r="G6536" s="82"/>
      <c r="H6536" s="78"/>
      <c r="I6536" s="28">
        <f ca="1">SUMIF('IMPORTBFT (ID)'!$A$3:$A$5000,$G$4:$G$7322,'IMPORTBFT (ID)'!$B$3:$B$5000)</f>
        <v>0</v>
      </c>
      <c r="J6536" s="72"/>
      <c r="K6536" s="18" t="str">
        <f t="shared" ca="1" si="0"/>
        <v>-</v>
      </c>
      <c r="L6536" s="19" t="e">
        <f>IF(G6536=#REF!,#REF!,"FALSO")</f>
        <v>#REF!</v>
      </c>
      <c r="M6536" s="75"/>
      <c r="N6536" s="76"/>
    </row>
    <row r="6537" spans="1:14" ht="15">
      <c r="A6537" s="80"/>
      <c r="B6537" s="81"/>
      <c r="C6537" s="69"/>
      <c r="D6537" s="69"/>
      <c r="E6537" s="69"/>
      <c r="F6537" s="69"/>
      <c r="G6537" s="82"/>
      <c r="H6537" s="78"/>
      <c r="I6537" s="28">
        <f ca="1">SUMIF('IMPORTBFT (ID)'!$A$3:$A$5000,$G$4:$G$7322,'IMPORTBFT (ID)'!$B$3:$B$5000)</f>
        <v>0</v>
      </c>
      <c r="J6537" s="72"/>
      <c r="K6537" s="18" t="str">
        <f t="shared" ca="1" si="0"/>
        <v>-</v>
      </c>
      <c r="L6537" s="19" t="e">
        <f>IF(G6537=#REF!,#REF!,"FALSO")</f>
        <v>#REF!</v>
      </c>
      <c r="M6537" s="75"/>
      <c r="N6537" s="76"/>
    </row>
    <row r="6538" spans="1:14" ht="15">
      <c r="A6538" s="80"/>
      <c r="B6538" s="81"/>
      <c r="C6538" s="69"/>
      <c r="D6538" s="69"/>
      <c r="E6538" s="69"/>
      <c r="F6538" s="69"/>
      <c r="G6538" s="82"/>
      <c r="H6538" s="78"/>
      <c r="I6538" s="28">
        <f ca="1">SUMIF('IMPORTBFT (ID)'!$A$3:$A$5000,$G$4:$G$7322,'IMPORTBFT (ID)'!$B$3:$B$5000)</f>
        <v>0</v>
      </c>
      <c r="J6538" s="72"/>
      <c r="K6538" s="18" t="str">
        <f t="shared" ca="1" si="0"/>
        <v>-</v>
      </c>
      <c r="L6538" s="19" t="e">
        <f>IF(G6538=#REF!,#REF!,"FALSO")</f>
        <v>#REF!</v>
      </c>
      <c r="M6538" s="75"/>
      <c r="N6538" s="76"/>
    </row>
    <row r="6539" spans="1:14" ht="15">
      <c r="A6539" s="80"/>
      <c r="B6539" s="81"/>
      <c r="C6539" s="69"/>
      <c r="D6539" s="69"/>
      <c r="E6539" s="69"/>
      <c r="F6539" s="69"/>
      <c r="G6539" s="82"/>
      <c r="H6539" s="78"/>
      <c r="I6539" s="28">
        <f ca="1">SUMIF('IMPORTBFT (ID)'!$A$3:$A$5000,$G$4:$G$7322,'IMPORTBFT (ID)'!$B$3:$B$5000)</f>
        <v>0</v>
      </c>
      <c r="J6539" s="72"/>
      <c r="K6539" s="18" t="str">
        <f t="shared" ca="1" si="0"/>
        <v>-</v>
      </c>
      <c r="L6539" s="19" t="e">
        <f>IF(G6539=#REF!,#REF!,"FALSO")</f>
        <v>#REF!</v>
      </c>
      <c r="M6539" s="75"/>
      <c r="N6539" s="76"/>
    </row>
    <row r="6540" spans="1:14" ht="15">
      <c r="A6540" s="80"/>
      <c r="B6540" s="81"/>
      <c r="C6540" s="69"/>
      <c r="D6540" s="69"/>
      <c r="E6540" s="69"/>
      <c r="F6540" s="69"/>
      <c r="G6540" s="82"/>
      <c r="H6540" s="78"/>
      <c r="I6540" s="28">
        <f ca="1">SUMIF('IMPORTBFT (ID)'!$A$3:$A$5000,$G$4:$G$7322,'IMPORTBFT (ID)'!$B$3:$B$5000)</f>
        <v>0</v>
      </c>
      <c r="J6540" s="72"/>
      <c r="K6540" s="18" t="str">
        <f t="shared" ca="1" si="0"/>
        <v>-</v>
      </c>
      <c r="L6540" s="19" t="e">
        <f>IF(G6540=#REF!,#REF!,"FALSO")</f>
        <v>#REF!</v>
      </c>
      <c r="M6540" s="75"/>
      <c r="N6540" s="76"/>
    </row>
    <row r="6541" spans="1:14" ht="15">
      <c r="A6541" s="80"/>
      <c r="B6541" s="81"/>
      <c r="C6541" s="69"/>
      <c r="D6541" s="69"/>
      <c r="E6541" s="69"/>
      <c r="F6541" s="69"/>
      <c r="G6541" s="82"/>
      <c r="H6541" s="78"/>
      <c r="I6541" s="28">
        <f ca="1">SUMIF('IMPORTBFT (ID)'!$A$3:$A$5000,$G$4:$G$7322,'IMPORTBFT (ID)'!$B$3:$B$5000)</f>
        <v>0</v>
      </c>
      <c r="J6541" s="72"/>
      <c r="K6541" s="18" t="str">
        <f t="shared" ca="1" si="0"/>
        <v>-</v>
      </c>
      <c r="L6541" s="19" t="e">
        <f>IF(G6541=#REF!,#REF!,"FALSO")</f>
        <v>#REF!</v>
      </c>
      <c r="M6541" s="75"/>
      <c r="N6541" s="76"/>
    </row>
    <row r="6542" spans="1:14" ht="15">
      <c r="A6542" s="80"/>
      <c r="B6542" s="81"/>
      <c r="C6542" s="69"/>
      <c r="D6542" s="69"/>
      <c r="E6542" s="69"/>
      <c r="F6542" s="69"/>
      <c r="G6542" s="82"/>
      <c r="H6542" s="78"/>
      <c r="I6542" s="28">
        <f ca="1">SUMIF('IMPORTBFT (ID)'!$A$3:$A$5000,$G$4:$G$7322,'IMPORTBFT (ID)'!$B$3:$B$5000)</f>
        <v>0</v>
      </c>
      <c r="J6542" s="72"/>
      <c r="K6542" s="18" t="str">
        <f t="shared" ca="1" si="0"/>
        <v>-</v>
      </c>
      <c r="L6542" s="19" t="e">
        <f>IF(G6542=#REF!,#REF!,"FALSO")</f>
        <v>#REF!</v>
      </c>
      <c r="M6542" s="75"/>
      <c r="N6542" s="76"/>
    </row>
    <row r="6543" spans="1:14" ht="15">
      <c r="A6543" s="80"/>
      <c r="B6543" s="81"/>
      <c r="C6543" s="69"/>
      <c r="D6543" s="69"/>
      <c r="E6543" s="69"/>
      <c r="F6543" s="69"/>
      <c r="G6543" s="82"/>
      <c r="H6543" s="78"/>
      <c r="I6543" s="28">
        <f ca="1">SUMIF('IMPORTBFT (ID)'!$A$3:$A$5000,$G$4:$G$7322,'IMPORTBFT (ID)'!$B$3:$B$5000)</f>
        <v>0</v>
      </c>
      <c r="J6543" s="72"/>
      <c r="K6543" s="18" t="str">
        <f t="shared" ca="1" si="0"/>
        <v>-</v>
      </c>
      <c r="L6543" s="19" t="e">
        <f>IF(G6543=#REF!,#REF!,"FALSO")</f>
        <v>#REF!</v>
      </c>
      <c r="M6543" s="75"/>
      <c r="N6543" s="76"/>
    </row>
    <row r="6544" spans="1:14" ht="15">
      <c r="A6544" s="80"/>
      <c r="B6544" s="81"/>
      <c r="C6544" s="69"/>
      <c r="D6544" s="69"/>
      <c r="E6544" s="69"/>
      <c r="F6544" s="69"/>
      <c r="G6544" s="82"/>
      <c r="H6544" s="78"/>
      <c r="I6544" s="28">
        <f ca="1">SUMIF('IMPORTBFT (ID)'!$A$3:$A$5000,$G$4:$G$7322,'IMPORTBFT (ID)'!$B$3:$B$5000)</f>
        <v>0</v>
      </c>
      <c r="J6544" s="72"/>
      <c r="K6544" s="18" t="str">
        <f t="shared" ca="1" si="0"/>
        <v>-</v>
      </c>
      <c r="L6544" s="19" t="e">
        <f>IF(G6544=#REF!,#REF!,"FALSO")</f>
        <v>#REF!</v>
      </c>
      <c r="M6544" s="75"/>
      <c r="N6544" s="76"/>
    </row>
    <row r="6545" spans="1:14" ht="15">
      <c r="A6545" s="80"/>
      <c r="B6545" s="81"/>
      <c r="C6545" s="69"/>
      <c r="D6545" s="69"/>
      <c r="E6545" s="69"/>
      <c r="F6545" s="69"/>
      <c r="G6545" s="82"/>
      <c r="H6545" s="78"/>
      <c r="I6545" s="28">
        <f ca="1">SUMIF('IMPORTBFT (ID)'!$A$3:$A$5000,$G$4:$G$7322,'IMPORTBFT (ID)'!$B$3:$B$5000)</f>
        <v>0</v>
      </c>
      <c r="J6545" s="72"/>
      <c r="K6545" s="18" t="str">
        <f t="shared" ca="1" si="0"/>
        <v>-</v>
      </c>
      <c r="L6545" s="19" t="e">
        <f>IF(G6545=#REF!,#REF!,"FALSO")</f>
        <v>#REF!</v>
      </c>
      <c r="M6545" s="75"/>
      <c r="N6545" s="76"/>
    </row>
    <row r="6546" spans="1:14" ht="15">
      <c r="A6546" s="80"/>
      <c r="B6546" s="81"/>
      <c r="C6546" s="69"/>
      <c r="D6546" s="69"/>
      <c r="E6546" s="69"/>
      <c r="F6546" s="69"/>
      <c r="G6546" s="82"/>
      <c r="H6546" s="78"/>
      <c r="I6546" s="28">
        <f ca="1">SUMIF('IMPORTBFT (ID)'!$A$3:$A$5000,$G$4:$G$7322,'IMPORTBFT (ID)'!$B$3:$B$5000)</f>
        <v>0</v>
      </c>
      <c r="J6546" s="72"/>
      <c r="K6546" s="18" t="str">
        <f t="shared" ca="1" si="0"/>
        <v>-</v>
      </c>
      <c r="L6546" s="19" t="e">
        <f>IF(G6546=#REF!,#REF!,"FALSO")</f>
        <v>#REF!</v>
      </c>
      <c r="M6546" s="75"/>
      <c r="N6546" s="76"/>
    </row>
    <row r="6547" spans="1:14" ht="15">
      <c r="A6547" s="80"/>
      <c r="B6547" s="81"/>
      <c r="C6547" s="69"/>
      <c r="D6547" s="69"/>
      <c r="E6547" s="69"/>
      <c r="F6547" s="69"/>
      <c r="G6547" s="82"/>
      <c r="H6547" s="78"/>
      <c r="I6547" s="28">
        <f ca="1">SUMIF('IMPORTBFT (ID)'!$A$3:$A$5000,$G$4:$G$7322,'IMPORTBFT (ID)'!$B$3:$B$5000)</f>
        <v>0</v>
      </c>
      <c r="J6547" s="72"/>
      <c r="K6547" s="18" t="str">
        <f t="shared" ca="1" si="0"/>
        <v>-</v>
      </c>
      <c r="L6547" s="19" t="e">
        <f>IF(G6547=#REF!,#REF!,"FALSO")</f>
        <v>#REF!</v>
      </c>
      <c r="M6547" s="75"/>
      <c r="N6547" s="76"/>
    </row>
    <row r="6548" spans="1:14" ht="15">
      <c r="A6548" s="80"/>
      <c r="B6548" s="81"/>
      <c r="C6548" s="69"/>
      <c r="D6548" s="69"/>
      <c r="E6548" s="69"/>
      <c r="F6548" s="69"/>
      <c r="G6548" s="82"/>
      <c r="H6548" s="78"/>
      <c r="I6548" s="28">
        <f ca="1">SUMIF('IMPORTBFT (ID)'!$A$3:$A$5000,$G$4:$G$7322,'IMPORTBFT (ID)'!$B$3:$B$5000)</f>
        <v>0</v>
      </c>
      <c r="J6548" s="72"/>
      <c r="K6548" s="18" t="str">
        <f t="shared" ca="1" si="0"/>
        <v>-</v>
      </c>
      <c r="L6548" s="19" t="e">
        <f>IF(G6548=#REF!,#REF!,"FALSO")</f>
        <v>#REF!</v>
      </c>
      <c r="M6548" s="75"/>
      <c r="N6548" s="76"/>
    </row>
    <row r="6549" spans="1:14" ht="15">
      <c r="A6549" s="80"/>
      <c r="B6549" s="81"/>
      <c r="C6549" s="69"/>
      <c r="D6549" s="69"/>
      <c r="E6549" s="69"/>
      <c r="F6549" s="69"/>
      <c r="G6549" s="82"/>
      <c r="H6549" s="78"/>
      <c r="I6549" s="28">
        <f ca="1">SUMIF('IMPORTBFT (ID)'!$A$3:$A$5000,$G$4:$G$7322,'IMPORTBFT (ID)'!$B$3:$B$5000)</f>
        <v>0</v>
      </c>
      <c r="J6549" s="72"/>
      <c r="K6549" s="18" t="str">
        <f t="shared" ca="1" si="0"/>
        <v>-</v>
      </c>
      <c r="L6549" s="19" t="e">
        <f>IF(G6549=#REF!,#REF!,"FALSO")</f>
        <v>#REF!</v>
      </c>
      <c r="M6549" s="75"/>
      <c r="N6549" s="76"/>
    </row>
    <row r="6550" spans="1:14" ht="15">
      <c r="A6550" s="80"/>
      <c r="B6550" s="81"/>
      <c r="C6550" s="69"/>
      <c r="D6550" s="69"/>
      <c r="E6550" s="69"/>
      <c r="F6550" s="69"/>
      <c r="G6550" s="82"/>
      <c r="H6550" s="78"/>
      <c r="I6550" s="28">
        <f ca="1">SUMIF('IMPORTBFT (ID)'!$A$3:$A$5000,$G$4:$G$7322,'IMPORTBFT (ID)'!$B$3:$B$5000)</f>
        <v>0</v>
      </c>
      <c r="J6550" s="72"/>
      <c r="K6550" s="18" t="str">
        <f t="shared" ca="1" si="0"/>
        <v>-</v>
      </c>
      <c r="L6550" s="19" t="e">
        <f>IF(G6550=#REF!,#REF!,"FALSO")</f>
        <v>#REF!</v>
      </c>
      <c r="M6550" s="75"/>
      <c r="N6550" s="76"/>
    </row>
    <row r="6551" spans="1:14" ht="15">
      <c r="A6551" s="80"/>
      <c r="B6551" s="81"/>
      <c r="C6551" s="69"/>
      <c r="D6551" s="69"/>
      <c r="E6551" s="69"/>
      <c r="F6551" s="69"/>
      <c r="G6551" s="82"/>
      <c r="H6551" s="78"/>
      <c r="I6551" s="28">
        <f ca="1">SUMIF('IMPORTBFT (ID)'!$A$3:$A$5000,$G$4:$G$7322,'IMPORTBFT (ID)'!$B$3:$B$5000)</f>
        <v>0</v>
      </c>
      <c r="J6551" s="72"/>
      <c r="K6551" s="18" t="str">
        <f t="shared" ca="1" si="0"/>
        <v>-</v>
      </c>
      <c r="L6551" s="19" t="e">
        <f>IF(G6551=#REF!,#REF!,"FALSO")</f>
        <v>#REF!</v>
      </c>
      <c r="M6551" s="75"/>
      <c r="N6551" s="76"/>
    </row>
    <row r="6552" spans="1:14" ht="15">
      <c r="A6552" s="80"/>
      <c r="B6552" s="81"/>
      <c r="C6552" s="69"/>
      <c r="D6552" s="69"/>
      <c r="E6552" s="69"/>
      <c r="F6552" s="69"/>
      <c r="G6552" s="82"/>
      <c r="H6552" s="78"/>
      <c r="I6552" s="28">
        <f ca="1">SUMIF('IMPORTBFT (ID)'!$A$3:$A$5000,$G$4:$G$7322,'IMPORTBFT (ID)'!$B$3:$B$5000)</f>
        <v>0</v>
      </c>
      <c r="J6552" s="72"/>
      <c r="K6552" s="18" t="str">
        <f t="shared" ca="1" si="0"/>
        <v>-</v>
      </c>
      <c r="L6552" s="19" t="e">
        <f>IF(G6552=#REF!,#REF!,"FALSO")</f>
        <v>#REF!</v>
      </c>
      <c r="M6552" s="75"/>
      <c r="N6552" s="76"/>
    </row>
    <row r="6553" spans="1:14" ht="15">
      <c r="A6553" s="80"/>
      <c r="B6553" s="81"/>
      <c r="C6553" s="69"/>
      <c r="D6553" s="69"/>
      <c r="E6553" s="69"/>
      <c r="F6553" s="69"/>
      <c r="G6553" s="82"/>
      <c r="H6553" s="78"/>
      <c r="I6553" s="28">
        <f ca="1">SUMIF('IMPORTBFT (ID)'!$A$3:$A$5000,$G$4:$G$7322,'IMPORTBFT (ID)'!$B$3:$B$5000)</f>
        <v>0</v>
      </c>
      <c r="J6553" s="72"/>
      <c r="K6553" s="18" t="str">
        <f t="shared" ca="1" si="0"/>
        <v>-</v>
      </c>
      <c r="L6553" s="19" t="e">
        <f>IF(G6553=#REF!,#REF!,"FALSO")</f>
        <v>#REF!</v>
      </c>
      <c r="M6553" s="75"/>
      <c r="N6553" s="76"/>
    </row>
    <row r="6554" spans="1:14" ht="15">
      <c r="A6554" s="80"/>
      <c r="B6554" s="81"/>
      <c r="C6554" s="69"/>
      <c r="D6554" s="69"/>
      <c r="E6554" s="69"/>
      <c r="F6554" s="69"/>
      <c r="G6554" s="82"/>
      <c r="H6554" s="78"/>
      <c r="I6554" s="28">
        <f ca="1">SUMIF('IMPORTBFT (ID)'!$A$3:$A$5000,$G$4:$G$7322,'IMPORTBFT (ID)'!$B$3:$B$5000)</f>
        <v>0</v>
      </c>
      <c r="J6554" s="72"/>
      <c r="K6554" s="18" t="str">
        <f t="shared" ca="1" si="0"/>
        <v>-</v>
      </c>
      <c r="L6554" s="19" t="e">
        <f>IF(G6554=#REF!,#REF!,"FALSO")</f>
        <v>#REF!</v>
      </c>
      <c r="M6554" s="75"/>
      <c r="N6554" s="76"/>
    </row>
    <row r="6555" spans="1:14" ht="15">
      <c r="A6555" s="80"/>
      <c r="B6555" s="81"/>
      <c r="C6555" s="69"/>
      <c r="D6555" s="69"/>
      <c r="E6555" s="69"/>
      <c r="F6555" s="69"/>
      <c r="G6555" s="82"/>
      <c r="H6555" s="78"/>
      <c r="I6555" s="28">
        <f ca="1">SUMIF('IMPORTBFT (ID)'!$A$3:$A$5000,$G$4:$G$7322,'IMPORTBFT (ID)'!$B$3:$B$5000)</f>
        <v>0</v>
      </c>
      <c r="J6555" s="72"/>
      <c r="K6555" s="18" t="str">
        <f t="shared" ca="1" si="0"/>
        <v>-</v>
      </c>
      <c r="L6555" s="19" t="e">
        <f>IF(G6555=#REF!,#REF!,"FALSO")</f>
        <v>#REF!</v>
      </c>
      <c r="M6555" s="75"/>
      <c r="N6555" s="76"/>
    </row>
    <row r="6556" spans="1:14" ht="15">
      <c r="A6556" s="80"/>
      <c r="B6556" s="81"/>
      <c r="C6556" s="69"/>
      <c r="D6556" s="69"/>
      <c r="E6556" s="69"/>
      <c r="F6556" s="69"/>
      <c r="G6556" s="82"/>
      <c r="H6556" s="78"/>
      <c r="I6556" s="28">
        <f ca="1">SUMIF('IMPORTBFT (ID)'!$A$3:$A$5000,$G$4:$G$7322,'IMPORTBFT (ID)'!$B$3:$B$5000)</f>
        <v>0</v>
      </c>
      <c r="J6556" s="72"/>
      <c r="K6556" s="18" t="str">
        <f t="shared" ca="1" si="0"/>
        <v>-</v>
      </c>
      <c r="L6556" s="19" t="e">
        <f>IF(G6556=#REF!,#REF!,"FALSO")</f>
        <v>#REF!</v>
      </c>
      <c r="M6556" s="75"/>
      <c r="N6556" s="76"/>
    </row>
    <row r="6557" spans="1:14" ht="15">
      <c r="A6557" s="80"/>
      <c r="B6557" s="81"/>
      <c r="C6557" s="69"/>
      <c r="D6557" s="69"/>
      <c r="E6557" s="69"/>
      <c r="F6557" s="69"/>
      <c r="G6557" s="82"/>
      <c r="H6557" s="78"/>
      <c r="I6557" s="28">
        <f ca="1">SUMIF('IMPORTBFT (ID)'!$A$3:$A$5000,$G$4:$G$7322,'IMPORTBFT (ID)'!$B$3:$B$5000)</f>
        <v>0</v>
      </c>
      <c r="J6557" s="72"/>
      <c r="K6557" s="18" t="str">
        <f t="shared" ca="1" si="0"/>
        <v>-</v>
      </c>
      <c r="L6557" s="19" t="e">
        <f>IF(G6557=#REF!,#REF!,"FALSO")</f>
        <v>#REF!</v>
      </c>
      <c r="M6557" s="75"/>
      <c r="N6557" s="76"/>
    </row>
    <row r="6558" spans="1:14" ht="15">
      <c r="A6558" s="80"/>
      <c r="B6558" s="81"/>
      <c r="C6558" s="69"/>
      <c r="D6558" s="69"/>
      <c r="E6558" s="69"/>
      <c r="F6558" s="69"/>
      <c r="G6558" s="82"/>
      <c r="H6558" s="78"/>
      <c r="I6558" s="28">
        <f ca="1">SUMIF('IMPORTBFT (ID)'!$A$3:$A$5000,$G$4:$G$7322,'IMPORTBFT (ID)'!$B$3:$B$5000)</f>
        <v>0</v>
      </c>
      <c r="J6558" s="72"/>
      <c r="K6558" s="18" t="str">
        <f t="shared" ca="1" si="0"/>
        <v>-</v>
      </c>
      <c r="L6558" s="19" t="e">
        <f>IF(G6558=#REF!,#REF!,"FALSO")</f>
        <v>#REF!</v>
      </c>
      <c r="M6558" s="75"/>
      <c r="N6558" s="76"/>
    </row>
    <row r="6559" spans="1:14" ht="15">
      <c r="A6559" s="80"/>
      <c r="B6559" s="81"/>
      <c r="C6559" s="69"/>
      <c r="D6559" s="69"/>
      <c r="E6559" s="69"/>
      <c r="F6559" s="69"/>
      <c r="G6559" s="82"/>
      <c r="H6559" s="78"/>
      <c r="I6559" s="28">
        <f ca="1">SUMIF('IMPORTBFT (ID)'!$A$3:$A$5000,$G$4:$G$7322,'IMPORTBFT (ID)'!$B$3:$B$5000)</f>
        <v>0</v>
      </c>
      <c r="J6559" s="72"/>
      <c r="K6559" s="18" t="str">
        <f t="shared" ca="1" si="0"/>
        <v>-</v>
      </c>
      <c r="L6559" s="19" t="e">
        <f>IF(G6559=#REF!,#REF!,"FALSO")</f>
        <v>#REF!</v>
      </c>
      <c r="M6559" s="75"/>
      <c r="N6559" s="76"/>
    </row>
    <row r="6560" spans="1:14" ht="15">
      <c r="A6560" s="80"/>
      <c r="B6560" s="81"/>
      <c r="C6560" s="69"/>
      <c r="D6560" s="69"/>
      <c r="E6560" s="69"/>
      <c r="F6560" s="69"/>
      <c r="G6560" s="82"/>
      <c r="H6560" s="78"/>
      <c r="I6560" s="28">
        <f ca="1">SUMIF('IMPORTBFT (ID)'!$A$3:$A$5000,$G$4:$G$7322,'IMPORTBFT (ID)'!$B$3:$B$5000)</f>
        <v>0</v>
      </c>
      <c r="J6560" s="72"/>
      <c r="K6560" s="18" t="str">
        <f t="shared" ca="1" si="0"/>
        <v>-</v>
      </c>
      <c r="L6560" s="19" t="e">
        <f>IF(G6560=#REF!,#REF!,"FALSO")</f>
        <v>#REF!</v>
      </c>
      <c r="M6560" s="75"/>
      <c r="N6560" s="76"/>
    </row>
    <row r="6561" spans="1:14" ht="15">
      <c r="A6561" s="80"/>
      <c r="B6561" s="81"/>
      <c r="C6561" s="69"/>
      <c r="D6561" s="69"/>
      <c r="E6561" s="69"/>
      <c r="F6561" s="69"/>
      <c r="G6561" s="82"/>
      <c r="H6561" s="78"/>
      <c r="I6561" s="28">
        <f ca="1">SUMIF('IMPORTBFT (ID)'!$A$3:$A$5000,$G$4:$G$7322,'IMPORTBFT (ID)'!$B$3:$B$5000)</f>
        <v>0</v>
      </c>
      <c r="J6561" s="72"/>
      <c r="K6561" s="18" t="str">
        <f t="shared" ca="1" si="0"/>
        <v>-</v>
      </c>
      <c r="L6561" s="19" t="e">
        <f>IF(G6561=#REF!,#REF!,"FALSO")</f>
        <v>#REF!</v>
      </c>
      <c r="M6561" s="75"/>
      <c r="N6561" s="76"/>
    </row>
    <row r="6562" spans="1:14" ht="15">
      <c r="A6562" s="80"/>
      <c r="B6562" s="81"/>
      <c r="C6562" s="69"/>
      <c r="D6562" s="69"/>
      <c r="E6562" s="69"/>
      <c r="F6562" s="69"/>
      <c r="G6562" s="82"/>
      <c r="H6562" s="78"/>
      <c r="I6562" s="28">
        <f ca="1">SUMIF('IMPORTBFT (ID)'!$A$3:$A$5000,$G$4:$G$7322,'IMPORTBFT (ID)'!$B$3:$B$5000)</f>
        <v>0</v>
      </c>
      <c r="J6562" s="72"/>
      <c r="K6562" s="18" t="str">
        <f t="shared" ca="1" si="0"/>
        <v>-</v>
      </c>
      <c r="L6562" s="19" t="e">
        <f>IF(G6562=#REF!,#REF!,"FALSO")</f>
        <v>#REF!</v>
      </c>
      <c r="M6562" s="75"/>
      <c r="N6562" s="76"/>
    </row>
    <row r="6563" spans="1:14" ht="15">
      <c r="A6563" s="80"/>
      <c r="B6563" s="81"/>
      <c r="C6563" s="69"/>
      <c r="D6563" s="69"/>
      <c r="E6563" s="69"/>
      <c r="F6563" s="69"/>
      <c r="G6563" s="82"/>
      <c r="H6563" s="78"/>
      <c r="I6563" s="28">
        <f ca="1">SUMIF('IMPORTBFT (ID)'!$A$3:$A$5000,$G$4:$G$7322,'IMPORTBFT (ID)'!$B$3:$B$5000)</f>
        <v>0</v>
      </c>
      <c r="J6563" s="72"/>
      <c r="K6563" s="18" t="str">
        <f t="shared" ca="1" si="0"/>
        <v>-</v>
      </c>
      <c r="L6563" s="19" t="e">
        <f>IF(G6563=#REF!,#REF!,"FALSO")</f>
        <v>#REF!</v>
      </c>
      <c r="M6563" s="75"/>
      <c r="N6563" s="76"/>
    </row>
    <row r="6564" spans="1:14" ht="15">
      <c r="A6564" s="80"/>
      <c r="B6564" s="81"/>
      <c r="C6564" s="69"/>
      <c r="D6564" s="69"/>
      <c r="E6564" s="69"/>
      <c r="F6564" s="69"/>
      <c r="G6564" s="82"/>
      <c r="H6564" s="78"/>
      <c r="I6564" s="28">
        <f ca="1">SUMIF('IMPORTBFT (ID)'!$A$3:$A$5000,$G$4:$G$7322,'IMPORTBFT (ID)'!$B$3:$B$5000)</f>
        <v>0</v>
      </c>
      <c r="J6564" s="72"/>
      <c r="K6564" s="18" t="str">
        <f t="shared" ca="1" si="0"/>
        <v>-</v>
      </c>
      <c r="L6564" s="19" t="e">
        <f>IF(G6564=#REF!,#REF!,"FALSO")</f>
        <v>#REF!</v>
      </c>
      <c r="M6564" s="75"/>
      <c r="N6564" s="76"/>
    </row>
    <row r="6565" spans="1:14" ht="15">
      <c r="A6565" s="80"/>
      <c r="B6565" s="81"/>
      <c r="C6565" s="69"/>
      <c r="D6565" s="69"/>
      <c r="E6565" s="69"/>
      <c r="F6565" s="69"/>
      <c r="G6565" s="82"/>
      <c r="H6565" s="78"/>
      <c r="I6565" s="28">
        <f ca="1">SUMIF('IMPORTBFT (ID)'!$A$3:$A$5000,$G$4:$G$7322,'IMPORTBFT (ID)'!$B$3:$B$5000)</f>
        <v>0</v>
      </c>
      <c r="J6565" s="72"/>
      <c r="K6565" s="18" t="str">
        <f t="shared" ca="1" si="0"/>
        <v>-</v>
      </c>
      <c r="L6565" s="19" t="e">
        <f>IF(G6565=#REF!,#REF!,"FALSO")</f>
        <v>#REF!</v>
      </c>
      <c r="M6565" s="75"/>
      <c r="N6565" s="76"/>
    </row>
    <row r="6566" spans="1:14" ht="15">
      <c r="A6566" s="80"/>
      <c r="B6566" s="81"/>
      <c r="C6566" s="69"/>
      <c r="D6566" s="69"/>
      <c r="E6566" s="69"/>
      <c r="F6566" s="69"/>
      <c r="G6566" s="82"/>
      <c r="H6566" s="78"/>
      <c r="I6566" s="28">
        <f ca="1">SUMIF('IMPORTBFT (ID)'!$A$3:$A$5000,$G$4:$G$7322,'IMPORTBFT (ID)'!$B$3:$B$5000)</f>
        <v>0</v>
      </c>
      <c r="J6566" s="72"/>
      <c r="K6566" s="18" t="str">
        <f t="shared" ca="1" si="0"/>
        <v>-</v>
      </c>
      <c r="L6566" s="19" t="e">
        <f>IF(G6566=#REF!,#REF!,"FALSO")</f>
        <v>#REF!</v>
      </c>
      <c r="M6566" s="75"/>
      <c r="N6566" s="76"/>
    </row>
    <row r="6567" spans="1:14" ht="15">
      <c r="A6567" s="80"/>
      <c r="B6567" s="81"/>
      <c r="C6567" s="69"/>
      <c r="D6567" s="69"/>
      <c r="E6567" s="69"/>
      <c r="F6567" s="69"/>
      <c r="G6567" s="82"/>
      <c r="H6567" s="78"/>
      <c r="I6567" s="28">
        <f ca="1">SUMIF('IMPORTBFT (ID)'!$A$3:$A$5000,$G$4:$G$7322,'IMPORTBFT (ID)'!$B$3:$B$5000)</f>
        <v>0</v>
      </c>
      <c r="J6567" s="72"/>
      <c r="K6567" s="18" t="str">
        <f t="shared" ca="1" si="0"/>
        <v>-</v>
      </c>
      <c r="L6567" s="19" t="e">
        <f>IF(G6567=#REF!,#REF!,"FALSO")</f>
        <v>#REF!</v>
      </c>
      <c r="M6567" s="75"/>
      <c r="N6567" s="76"/>
    </row>
    <row r="6568" spans="1:14" ht="15">
      <c r="A6568" s="80"/>
      <c r="B6568" s="81"/>
      <c r="C6568" s="69"/>
      <c r="D6568" s="69"/>
      <c r="E6568" s="69"/>
      <c r="F6568" s="69"/>
      <c r="G6568" s="82"/>
      <c r="H6568" s="78"/>
      <c r="I6568" s="28">
        <f ca="1">SUMIF('IMPORTBFT (ID)'!$A$3:$A$5000,$G$4:$G$7322,'IMPORTBFT (ID)'!$B$3:$B$5000)</f>
        <v>0</v>
      </c>
      <c r="J6568" s="72"/>
      <c r="K6568" s="18" t="str">
        <f t="shared" ca="1" si="0"/>
        <v>-</v>
      </c>
      <c r="L6568" s="19" t="e">
        <f>IF(G6568=#REF!,#REF!,"FALSO")</f>
        <v>#REF!</v>
      </c>
      <c r="M6568" s="75"/>
      <c r="N6568" s="76"/>
    </row>
    <row r="6569" spans="1:14" ht="15">
      <c r="A6569" s="80"/>
      <c r="B6569" s="81"/>
      <c r="C6569" s="69"/>
      <c r="D6569" s="69"/>
      <c r="E6569" s="69"/>
      <c r="F6569" s="69"/>
      <c r="G6569" s="82"/>
      <c r="H6569" s="78"/>
      <c r="I6569" s="28">
        <f ca="1">SUMIF('IMPORTBFT (ID)'!$A$3:$A$5000,$G$4:$G$7322,'IMPORTBFT (ID)'!$B$3:$B$5000)</f>
        <v>0</v>
      </c>
      <c r="J6569" s="72"/>
      <c r="K6569" s="18" t="str">
        <f t="shared" ca="1" si="0"/>
        <v>-</v>
      </c>
      <c r="L6569" s="19" t="e">
        <f>IF(G6569=#REF!,#REF!,"FALSO")</f>
        <v>#REF!</v>
      </c>
      <c r="M6569" s="75"/>
      <c r="N6569" s="76"/>
    </row>
    <row r="6570" spans="1:14" ht="15">
      <c r="A6570" s="80"/>
      <c r="B6570" s="81"/>
      <c r="C6570" s="69"/>
      <c r="D6570" s="69"/>
      <c r="E6570" s="69"/>
      <c r="F6570" s="69"/>
      <c r="G6570" s="82"/>
      <c r="H6570" s="78"/>
      <c r="I6570" s="28">
        <f ca="1">SUMIF('IMPORTBFT (ID)'!$A$3:$A$5000,$G$4:$G$7322,'IMPORTBFT (ID)'!$B$3:$B$5000)</f>
        <v>0</v>
      </c>
      <c r="J6570" s="72"/>
      <c r="K6570" s="18" t="str">
        <f t="shared" ca="1" si="0"/>
        <v>-</v>
      </c>
      <c r="L6570" s="19" t="e">
        <f>IF(G6570=#REF!,#REF!,"FALSO")</f>
        <v>#REF!</v>
      </c>
      <c r="M6570" s="75"/>
      <c r="N6570" s="76"/>
    </row>
    <row r="6571" spans="1:14" ht="15">
      <c r="A6571" s="80"/>
      <c r="B6571" s="81"/>
      <c r="C6571" s="69"/>
      <c r="D6571" s="69"/>
      <c r="E6571" s="69"/>
      <c r="F6571" s="69"/>
      <c r="G6571" s="82"/>
      <c r="H6571" s="78"/>
      <c r="I6571" s="28">
        <f ca="1">SUMIF('IMPORTBFT (ID)'!$A$3:$A$5000,$G$4:$G$7322,'IMPORTBFT (ID)'!$B$3:$B$5000)</f>
        <v>0</v>
      </c>
      <c r="J6571" s="72"/>
      <c r="K6571" s="18" t="str">
        <f t="shared" ca="1" si="0"/>
        <v>-</v>
      </c>
      <c r="L6571" s="19" t="e">
        <f>IF(G6571=#REF!,#REF!,"FALSO")</f>
        <v>#REF!</v>
      </c>
      <c r="M6571" s="75"/>
      <c r="N6571" s="76"/>
    </row>
    <row r="6572" spans="1:14" ht="15">
      <c r="A6572" s="80"/>
      <c r="B6572" s="81"/>
      <c r="C6572" s="69"/>
      <c r="D6572" s="69"/>
      <c r="E6572" s="69"/>
      <c r="F6572" s="69"/>
      <c r="G6572" s="82"/>
      <c r="H6572" s="78"/>
      <c r="I6572" s="28">
        <f ca="1">SUMIF('IMPORTBFT (ID)'!$A$3:$A$5000,$G$4:$G$7322,'IMPORTBFT (ID)'!$B$3:$B$5000)</f>
        <v>0</v>
      </c>
      <c r="J6572" s="72"/>
      <c r="K6572" s="18" t="str">
        <f t="shared" ca="1" si="0"/>
        <v>-</v>
      </c>
      <c r="L6572" s="19" t="e">
        <f>IF(G6572=#REF!,#REF!,"FALSO")</f>
        <v>#REF!</v>
      </c>
      <c r="M6572" s="75"/>
      <c r="N6572" s="76"/>
    </row>
    <row r="6573" spans="1:14" ht="15">
      <c r="A6573" s="80"/>
      <c r="B6573" s="81"/>
      <c r="C6573" s="69"/>
      <c r="D6573" s="69"/>
      <c r="E6573" s="69"/>
      <c r="F6573" s="69"/>
      <c r="G6573" s="82"/>
      <c r="H6573" s="78"/>
      <c r="I6573" s="28">
        <f ca="1">SUMIF('IMPORTBFT (ID)'!$A$3:$A$5000,$G$4:$G$7322,'IMPORTBFT (ID)'!$B$3:$B$5000)</f>
        <v>0</v>
      </c>
      <c r="J6573" s="72"/>
      <c r="K6573" s="18" t="str">
        <f t="shared" ca="1" si="0"/>
        <v>-</v>
      </c>
      <c r="L6573" s="19" t="e">
        <f>IF(G6573=#REF!,#REF!,"FALSO")</f>
        <v>#REF!</v>
      </c>
      <c r="M6573" s="75"/>
      <c r="N6573" s="76"/>
    </row>
    <row r="6574" spans="1:14" ht="15">
      <c r="A6574" s="80"/>
      <c r="B6574" s="81"/>
      <c r="C6574" s="69"/>
      <c r="D6574" s="69"/>
      <c r="E6574" s="69"/>
      <c r="F6574" s="69"/>
      <c r="G6574" s="82"/>
      <c r="H6574" s="78"/>
      <c r="I6574" s="28">
        <f ca="1">SUMIF('IMPORTBFT (ID)'!$A$3:$A$5000,$G$4:$G$7322,'IMPORTBFT (ID)'!$B$3:$B$5000)</f>
        <v>0</v>
      </c>
      <c r="J6574" s="72"/>
      <c r="K6574" s="18" t="str">
        <f t="shared" ca="1" si="0"/>
        <v>-</v>
      </c>
      <c r="L6574" s="19" t="e">
        <f>IF(G6574=#REF!,#REF!,"FALSO")</f>
        <v>#REF!</v>
      </c>
      <c r="M6574" s="75"/>
      <c r="N6574" s="76"/>
    </row>
    <row r="6575" spans="1:14" ht="15">
      <c r="A6575" s="80"/>
      <c r="B6575" s="81"/>
      <c r="C6575" s="69"/>
      <c r="D6575" s="69"/>
      <c r="E6575" s="69"/>
      <c r="F6575" s="69"/>
      <c r="G6575" s="82"/>
      <c r="H6575" s="78"/>
      <c r="I6575" s="28">
        <f ca="1">SUMIF('IMPORTBFT (ID)'!$A$3:$A$5000,$G$4:$G$7322,'IMPORTBFT (ID)'!$B$3:$B$5000)</f>
        <v>0</v>
      </c>
      <c r="J6575" s="72"/>
      <c r="K6575" s="18" t="str">
        <f t="shared" ca="1" si="0"/>
        <v>-</v>
      </c>
      <c r="L6575" s="19" t="e">
        <f>IF(G6575=#REF!,#REF!,"FALSO")</f>
        <v>#REF!</v>
      </c>
      <c r="M6575" s="75"/>
      <c r="N6575" s="76"/>
    </row>
    <row r="6576" spans="1:14" ht="15">
      <c r="A6576" s="80"/>
      <c r="B6576" s="81"/>
      <c r="C6576" s="69"/>
      <c r="D6576" s="69"/>
      <c r="E6576" s="69"/>
      <c r="F6576" s="69"/>
      <c r="G6576" s="82"/>
      <c r="H6576" s="78"/>
      <c r="I6576" s="28">
        <f ca="1">SUMIF('IMPORTBFT (ID)'!$A$3:$A$5000,$G$4:$G$7322,'IMPORTBFT (ID)'!$B$3:$B$5000)</f>
        <v>0</v>
      </c>
      <c r="J6576" s="72"/>
      <c r="K6576" s="18" t="str">
        <f t="shared" ca="1" si="0"/>
        <v>-</v>
      </c>
      <c r="L6576" s="19" t="e">
        <f>IF(G6576=#REF!,#REF!,"FALSO")</f>
        <v>#REF!</v>
      </c>
      <c r="M6576" s="75"/>
      <c r="N6576" s="76"/>
    </row>
    <row r="6577" spans="1:14" ht="15">
      <c r="A6577" s="80"/>
      <c r="B6577" s="81"/>
      <c r="C6577" s="69"/>
      <c r="D6577" s="69"/>
      <c r="E6577" s="69"/>
      <c r="F6577" s="69"/>
      <c r="G6577" s="82"/>
      <c r="H6577" s="78"/>
      <c r="I6577" s="28">
        <f ca="1">SUMIF('IMPORTBFT (ID)'!$A$3:$A$5000,$G$4:$G$7322,'IMPORTBFT (ID)'!$B$3:$B$5000)</f>
        <v>0</v>
      </c>
      <c r="J6577" s="72"/>
      <c r="K6577" s="18" t="str">
        <f t="shared" ca="1" si="0"/>
        <v>-</v>
      </c>
      <c r="L6577" s="19" t="e">
        <f>IF(G6577=#REF!,#REF!,"FALSO")</f>
        <v>#REF!</v>
      </c>
      <c r="M6577" s="75"/>
      <c r="N6577" s="76"/>
    </row>
    <row r="6578" spans="1:14" ht="15">
      <c r="A6578" s="80"/>
      <c r="B6578" s="81"/>
      <c r="C6578" s="69"/>
      <c r="D6578" s="69"/>
      <c r="E6578" s="69"/>
      <c r="F6578" s="69"/>
      <c r="G6578" s="82"/>
      <c r="H6578" s="78"/>
      <c r="I6578" s="28">
        <f ca="1">SUMIF('IMPORTBFT (ID)'!$A$3:$A$5000,$G$4:$G$7322,'IMPORTBFT (ID)'!$B$3:$B$5000)</f>
        <v>0</v>
      </c>
      <c r="J6578" s="72"/>
      <c r="K6578" s="18" t="str">
        <f t="shared" ca="1" si="0"/>
        <v>-</v>
      </c>
      <c r="L6578" s="19" t="e">
        <f>IF(G6578=#REF!,#REF!,"FALSO")</f>
        <v>#REF!</v>
      </c>
      <c r="M6578" s="75"/>
      <c r="N6578" s="76"/>
    </row>
    <row r="6579" spans="1:14" ht="15">
      <c r="A6579" s="80"/>
      <c r="B6579" s="81"/>
      <c r="C6579" s="69"/>
      <c r="D6579" s="69"/>
      <c r="E6579" s="69"/>
      <c r="F6579" s="69"/>
      <c r="G6579" s="82"/>
      <c r="H6579" s="78"/>
      <c r="I6579" s="28">
        <f ca="1">SUMIF('IMPORTBFT (ID)'!$A$3:$A$5000,$G$4:$G$7322,'IMPORTBFT (ID)'!$B$3:$B$5000)</f>
        <v>0</v>
      </c>
      <c r="J6579" s="72"/>
      <c r="K6579" s="18" t="str">
        <f t="shared" ca="1" si="0"/>
        <v>-</v>
      </c>
      <c r="L6579" s="19" t="e">
        <f>IF(G6579=#REF!,#REF!,"FALSO")</f>
        <v>#REF!</v>
      </c>
      <c r="M6579" s="75"/>
      <c r="N6579" s="76"/>
    </row>
    <row r="6580" spans="1:14" ht="15">
      <c r="A6580" s="80"/>
      <c r="B6580" s="81"/>
      <c r="C6580" s="69"/>
      <c r="D6580" s="69"/>
      <c r="E6580" s="69"/>
      <c r="F6580" s="69"/>
      <c r="G6580" s="82"/>
      <c r="H6580" s="78"/>
      <c r="I6580" s="28">
        <f ca="1">SUMIF('IMPORTBFT (ID)'!$A$3:$A$5000,$G$4:$G$7322,'IMPORTBFT (ID)'!$B$3:$B$5000)</f>
        <v>0</v>
      </c>
      <c r="J6580" s="72"/>
      <c r="K6580" s="18" t="str">
        <f t="shared" ca="1" si="0"/>
        <v>-</v>
      </c>
      <c r="L6580" s="19" t="e">
        <f>IF(G6580=#REF!,#REF!,"FALSO")</f>
        <v>#REF!</v>
      </c>
      <c r="M6580" s="75"/>
      <c r="N6580" s="76"/>
    </row>
    <row r="6581" spans="1:14" ht="15">
      <c r="A6581" s="80"/>
      <c r="B6581" s="81"/>
      <c r="C6581" s="69"/>
      <c r="D6581" s="69"/>
      <c r="E6581" s="69"/>
      <c r="F6581" s="69"/>
      <c r="G6581" s="82"/>
      <c r="H6581" s="78"/>
      <c r="I6581" s="28">
        <f ca="1">SUMIF('IMPORTBFT (ID)'!$A$3:$A$5000,$G$4:$G$7322,'IMPORTBFT (ID)'!$B$3:$B$5000)</f>
        <v>0</v>
      </c>
      <c r="J6581" s="72"/>
      <c r="K6581" s="18" t="str">
        <f t="shared" ca="1" si="0"/>
        <v>-</v>
      </c>
      <c r="L6581" s="19" t="e">
        <f>IF(G6581=#REF!,#REF!,"FALSO")</f>
        <v>#REF!</v>
      </c>
      <c r="M6581" s="75"/>
      <c r="N6581" s="76"/>
    </row>
    <row r="6582" spans="1:14" ht="15">
      <c r="A6582" s="80"/>
      <c r="B6582" s="81"/>
      <c r="C6582" s="69"/>
      <c r="D6582" s="69"/>
      <c r="E6582" s="69"/>
      <c r="F6582" s="69"/>
      <c r="G6582" s="82"/>
      <c r="H6582" s="78"/>
      <c r="I6582" s="28">
        <f ca="1">SUMIF('IMPORTBFT (ID)'!$A$3:$A$5000,$G$4:$G$7322,'IMPORTBFT (ID)'!$B$3:$B$5000)</f>
        <v>0</v>
      </c>
      <c r="J6582" s="72"/>
      <c r="K6582" s="18" t="str">
        <f t="shared" ca="1" si="0"/>
        <v>-</v>
      </c>
      <c r="L6582" s="19" t="e">
        <f>IF(G6582=#REF!,#REF!,"FALSO")</f>
        <v>#REF!</v>
      </c>
      <c r="M6582" s="75"/>
      <c r="N6582" s="76"/>
    </row>
    <row r="6583" spans="1:14" ht="15">
      <c r="A6583" s="80"/>
      <c r="B6583" s="81"/>
      <c r="C6583" s="69"/>
      <c r="D6583" s="69"/>
      <c r="E6583" s="69"/>
      <c r="F6583" s="69"/>
      <c r="G6583" s="82"/>
      <c r="H6583" s="78"/>
      <c r="I6583" s="28">
        <f ca="1">SUMIF('IMPORTBFT (ID)'!$A$3:$A$5000,$G$4:$G$7322,'IMPORTBFT (ID)'!$B$3:$B$5000)</f>
        <v>0</v>
      </c>
      <c r="J6583" s="72"/>
      <c r="K6583" s="18" t="str">
        <f t="shared" ca="1" si="0"/>
        <v>-</v>
      </c>
      <c r="L6583" s="19" t="e">
        <f>IF(G6583=#REF!,#REF!,"FALSO")</f>
        <v>#REF!</v>
      </c>
      <c r="M6583" s="75"/>
      <c r="N6583" s="76"/>
    </row>
    <row r="6584" spans="1:14" ht="15">
      <c r="A6584" s="80"/>
      <c r="B6584" s="81"/>
      <c r="C6584" s="69"/>
      <c r="D6584" s="69"/>
      <c r="E6584" s="69"/>
      <c r="F6584" s="69"/>
      <c r="G6584" s="82"/>
      <c r="H6584" s="78"/>
      <c r="I6584" s="28">
        <f ca="1">SUMIF('IMPORTBFT (ID)'!$A$3:$A$5000,$G$4:$G$7322,'IMPORTBFT (ID)'!$B$3:$B$5000)</f>
        <v>0</v>
      </c>
      <c r="J6584" s="72"/>
      <c r="K6584" s="18" t="str">
        <f t="shared" ca="1" si="0"/>
        <v>-</v>
      </c>
      <c r="L6584" s="19" t="e">
        <f>IF(G6584=#REF!,#REF!,"FALSO")</f>
        <v>#REF!</v>
      </c>
      <c r="M6584" s="75"/>
      <c r="N6584" s="76"/>
    </row>
    <row r="6585" spans="1:14" ht="15">
      <c r="A6585" s="80"/>
      <c r="B6585" s="81"/>
      <c r="C6585" s="69"/>
      <c r="D6585" s="69"/>
      <c r="E6585" s="69"/>
      <c r="F6585" s="69"/>
      <c r="G6585" s="82"/>
      <c r="H6585" s="78"/>
      <c r="I6585" s="28">
        <f ca="1">SUMIF('IMPORTBFT (ID)'!$A$3:$A$5000,$G$4:$G$7322,'IMPORTBFT (ID)'!$B$3:$B$5000)</f>
        <v>0</v>
      </c>
      <c r="J6585" s="72"/>
      <c r="K6585" s="18" t="str">
        <f t="shared" ca="1" si="0"/>
        <v>-</v>
      </c>
      <c r="L6585" s="19" t="e">
        <f>IF(G6585=#REF!,#REF!,"FALSO")</f>
        <v>#REF!</v>
      </c>
      <c r="M6585" s="75"/>
      <c r="N6585" s="76"/>
    </row>
    <row r="6586" spans="1:14" ht="15">
      <c r="A6586" s="80"/>
      <c r="B6586" s="81"/>
      <c r="C6586" s="69"/>
      <c r="D6586" s="69"/>
      <c r="E6586" s="69"/>
      <c r="F6586" s="69"/>
      <c r="G6586" s="82"/>
      <c r="H6586" s="78"/>
      <c r="I6586" s="28">
        <f ca="1">SUMIF('IMPORTBFT (ID)'!$A$3:$A$5000,$G$4:$G$7322,'IMPORTBFT (ID)'!$B$3:$B$5000)</f>
        <v>0</v>
      </c>
      <c r="J6586" s="72"/>
      <c r="K6586" s="18" t="str">
        <f t="shared" ca="1" si="0"/>
        <v>-</v>
      </c>
      <c r="L6586" s="19" t="e">
        <f>IF(G6586=#REF!,#REF!,"FALSO")</f>
        <v>#REF!</v>
      </c>
      <c r="M6586" s="75"/>
      <c r="N6586" s="76"/>
    </row>
    <row r="6587" spans="1:14" ht="15">
      <c r="A6587" s="80"/>
      <c r="B6587" s="81"/>
      <c r="C6587" s="69"/>
      <c r="D6587" s="69"/>
      <c r="E6587" s="69"/>
      <c r="F6587" s="69"/>
      <c r="G6587" s="82"/>
      <c r="H6587" s="78"/>
      <c r="I6587" s="28">
        <f ca="1">SUMIF('IMPORTBFT (ID)'!$A$3:$A$5000,$G$4:$G$7322,'IMPORTBFT (ID)'!$B$3:$B$5000)</f>
        <v>0</v>
      </c>
      <c r="J6587" s="72"/>
      <c r="K6587" s="18" t="str">
        <f t="shared" ca="1" si="0"/>
        <v>-</v>
      </c>
      <c r="L6587" s="19" t="e">
        <f>IF(G6587=#REF!,#REF!,"FALSO")</f>
        <v>#REF!</v>
      </c>
      <c r="M6587" s="75"/>
      <c r="N6587" s="76"/>
    </row>
    <row r="6588" spans="1:14" ht="15">
      <c r="A6588" s="80"/>
      <c r="B6588" s="81"/>
      <c r="C6588" s="69"/>
      <c r="D6588" s="69"/>
      <c r="E6588" s="69"/>
      <c r="F6588" s="69"/>
      <c r="G6588" s="82"/>
      <c r="H6588" s="78"/>
      <c r="I6588" s="28">
        <f ca="1">SUMIF('IMPORTBFT (ID)'!$A$3:$A$5000,$G$4:$G$7322,'IMPORTBFT (ID)'!$B$3:$B$5000)</f>
        <v>0</v>
      </c>
      <c r="J6588" s="72"/>
      <c r="K6588" s="18" t="str">
        <f t="shared" ca="1" si="0"/>
        <v>-</v>
      </c>
      <c r="L6588" s="19" t="e">
        <f>IF(G6588=#REF!,#REF!,"FALSO")</f>
        <v>#REF!</v>
      </c>
      <c r="M6588" s="75"/>
      <c r="N6588" s="76"/>
    </row>
    <row r="6589" spans="1:14" ht="15">
      <c r="A6589" s="80"/>
      <c r="B6589" s="81"/>
      <c r="C6589" s="69"/>
      <c r="D6589" s="69"/>
      <c r="E6589" s="69"/>
      <c r="F6589" s="69"/>
      <c r="G6589" s="82"/>
      <c r="H6589" s="78"/>
      <c r="I6589" s="28">
        <f ca="1">SUMIF('IMPORTBFT (ID)'!$A$3:$A$5000,$G$4:$G$7322,'IMPORTBFT (ID)'!$B$3:$B$5000)</f>
        <v>0</v>
      </c>
      <c r="J6589" s="72"/>
      <c r="K6589" s="18" t="str">
        <f t="shared" ca="1" si="0"/>
        <v>-</v>
      </c>
      <c r="L6589" s="19" t="e">
        <f>IF(G6589=#REF!,#REF!,"FALSO")</f>
        <v>#REF!</v>
      </c>
      <c r="M6589" s="75"/>
      <c r="N6589" s="76"/>
    </row>
    <row r="6590" spans="1:14" ht="15">
      <c r="A6590" s="80"/>
      <c r="B6590" s="81"/>
      <c r="C6590" s="69"/>
      <c r="D6590" s="69"/>
      <c r="E6590" s="69"/>
      <c r="F6590" s="69"/>
      <c r="G6590" s="82"/>
      <c r="H6590" s="78"/>
      <c r="I6590" s="28">
        <f ca="1">SUMIF('IMPORTBFT (ID)'!$A$3:$A$5000,$G$4:$G$7322,'IMPORTBFT (ID)'!$B$3:$B$5000)</f>
        <v>0</v>
      </c>
      <c r="J6590" s="72"/>
      <c r="K6590" s="18" t="str">
        <f t="shared" ca="1" si="0"/>
        <v>-</v>
      </c>
      <c r="L6590" s="19" t="e">
        <f>IF(G6590=#REF!,#REF!,"FALSO")</f>
        <v>#REF!</v>
      </c>
      <c r="M6590" s="75"/>
      <c r="N6590" s="76"/>
    </row>
    <row r="6591" spans="1:14" ht="15">
      <c r="A6591" s="80"/>
      <c r="B6591" s="81"/>
      <c r="C6591" s="69"/>
      <c r="D6591" s="69"/>
      <c r="E6591" s="69"/>
      <c r="F6591" s="69"/>
      <c r="G6591" s="82"/>
      <c r="H6591" s="78"/>
      <c r="I6591" s="28">
        <f ca="1">SUMIF('IMPORTBFT (ID)'!$A$3:$A$5000,$G$4:$G$7322,'IMPORTBFT (ID)'!$B$3:$B$5000)</f>
        <v>0</v>
      </c>
      <c r="J6591" s="72"/>
      <c r="K6591" s="18" t="str">
        <f t="shared" ca="1" si="0"/>
        <v>-</v>
      </c>
      <c r="L6591" s="19" t="e">
        <f>IF(G6591=#REF!,#REF!,"FALSO")</f>
        <v>#REF!</v>
      </c>
      <c r="M6591" s="75"/>
      <c r="N6591" s="76"/>
    </row>
    <row r="6592" spans="1:14" ht="15">
      <c r="A6592" s="80"/>
      <c r="B6592" s="81"/>
      <c r="C6592" s="69"/>
      <c r="D6592" s="69"/>
      <c r="E6592" s="69"/>
      <c r="F6592" s="69"/>
      <c r="G6592" s="82"/>
      <c r="H6592" s="78"/>
      <c r="I6592" s="28">
        <f ca="1">SUMIF('IMPORTBFT (ID)'!$A$3:$A$5000,$G$4:$G$7322,'IMPORTBFT (ID)'!$B$3:$B$5000)</f>
        <v>0</v>
      </c>
      <c r="J6592" s="72"/>
      <c r="K6592" s="18" t="str">
        <f t="shared" ca="1" si="0"/>
        <v>-</v>
      </c>
      <c r="L6592" s="19" t="e">
        <f>IF(G6592=#REF!,#REF!,"FALSO")</f>
        <v>#REF!</v>
      </c>
      <c r="M6592" s="75"/>
      <c r="N6592" s="76"/>
    </row>
    <row r="6593" spans="1:14" ht="15">
      <c r="A6593" s="80"/>
      <c r="B6593" s="81"/>
      <c r="C6593" s="69"/>
      <c r="D6593" s="69"/>
      <c r="E6593" s="69"/>
      <c r="F6593" s="69"/>
      <c r="G6593" s="82"/>
      <c r="H6593" s="78"/>
      <c r="I6593" s="28">
        <f ca="1">SUMIF('IMPORTBFT (ID)'!$A$3:$A$5000,$G$4:$G$7322,'IMPORTBFT (ID)'!$B$3:$B$5000)</f>
        <v>0</v>
      </c>
      <c r="J6593" s="72"/>
      <c r="K6593" s="18" t="str">
        <f t="shared" ca="1" si="0"/>
        <v>-</v>
      </c>
      <c r="L6593" s="19" t="e">
        <f>IF(G6593=#REF!,#REF!,"FALSO")</f>
        <v>#REF!</v>
      </c>
      <c r="M6593" s="75"/>
      <c r="N6593" s="76"/>
    </row>
    <row r="6594" spans="1:14" ht="15">
      <c r="A6594" s="80"/>
      <c r="B6594" s="81"/>
      <c r="C6594" s="69"/>
      <c r="D6594" s="69"/>
      <c r="E6594" s="69"/>
      <c r="F6594" s="69"/>
      <c r="G6594" s="82"/>
      <c r="H6594" s="78"/>
      <c r="I6594" s="28">
        <f ca="1">SUMIF('IMPORTBFT (ID)'!$A$3:$A$5000,$G$4:$G$7322,'IMPORTBFT (ID)'!$B$3:$B$5000)</f>
        <v>0</v>
      </c>
      <c r="J6594" s="72"/>
      <c r="K6594" s="18" t="str">
        <f t="shared" ca="1" si="0"/>
        <v>-</v>
      </c>
      <c r="L6594" s="19" t="e">
        <f>IF(G6594=#REF!,#REF!,"FALSO")</f>
        <v>#REF!</v>
      </c>
      <c r="M6594" s="75"/>
      <c r="N6594" s="76"/>
    </row>
    <row r="6595" spans="1:14" ht="15">
      <c r="A6595" s="80"/>
      <c r="B6595" s="81"/>
      <c r="C6595" s="69"/>
      <c r="D6595" s="69"/>
      <c r="E6595" s="69"/>
      <c r="F6595" s="69"/>
      <c r="G6595" s="82"/>
      <c r="H6595" s="78"/>
      <c r="I6595" s="28">
        <f ca="1">SUMIF('IMPORTBFT (ID)'!$A$3:$A$5000,$G$4:$G$7322,'IMPORTBFT (ID)'!$B$3:$B$5000)</f>
        <v>0</v>
      </c>
      <c r="J6595" s="72"/>
      <c r="K6595" s="18" t="str">
        <f t="shared" ca="1" si="0"/>
        <v>-</v>
      </c>
      <c r="L6595" s="19" t="e">
        <f>IF(G6595=#REF!,#REF!,"FALSO")</f>
        <v>#REF!</v>
      </c>
      <c r="M6595" s="75"/>
      <c r="N6595" s="76"/>
    </row>
    <row r="6596" spans="1:14" ht="15">
      <c r="A6596" s="80"/>
      <c r="B6596" s="81"/>
      <c r="C6596" s="69"/>
      <c r="D6596" s="69"/>
      <c r="E6596" s="69"/>
      <c r="F6596" s="69"/>
      <c r="G6596" s="82"/>
      <c r="H6596" s="78"/>
      <c r="I6596" s="28">
        <f ca="1">SUMIF('IMPORTBFT (ID)'!$A$3:$A$5000,$G$4:$G$7322,'IMPORTBFT (ID)'!$B$3:$B$5000)</f>
        <v>0</v>
      </c>
      <c r="J6596" s="72"/>
      <c r="K6596" s="18" t="str">
        <f t="shared" ca="1" si="0"/>
        <v>-</v>
      </c>
      <c r="L6596" s="19" t="e">
        <f>IF(G6596=#REF!,#REF!,"FALSO")</f>
        <v>#REF!</v>
      </c>
      <c r="M6596" s="75"/>
      <c r="N6596" s="76"/>
    </row>
    <row r="6597" spans="1:14" ht="15">
      <c r="A6597" s="80"/>
      <c r="B6597" s="81"/>
      <c r="C6597" s="69"/>
      <c r="D6597" s="69"/>
      <c r="E6597" s="69"/>
      <c r="F6597" s="69"/>
      <c r="G6597" s="82"/>
      <c r="H6597" s="78"/>
      <c r="I6597" s="28">
        <f ca="1">SUMIF('IMPORTBFT (ID)'!$A$3:$A$5000,$G$4:$G$7322,'IMPORTBFT (ID)'!$B$3:$B$5000)</f>
        <v>0</v>
      </c>
      <c r="J6597" s="72"/>
      <c r="K6597" s="18" t="str">
        <f t="shared" ca="1" si="0"/>
        <v>-</v>
      </c>
      <c r="L6597" s="19" t="e">
        <f>IF(G6597=#REF!,#REF!,"FALSO")</f>
        <v>#REF!</v>
      </c>
      <c r="M6597" s="75"/>
      <c r="N6597" s="76"/>
    </row>
    <row r="6598" spans="1:14" ht="15">
      <c r="A6598" s="80"/>
      <c r="B6598" s="81"/>
      <c r="C6598" s="69"/>
      <c r="D6598" s="69"/>
      <c r="E6598" s="69"/>
      <c r="F6598" s="69"/>
      <c r="G6598" s="82"/>
      <c r="H6598" s="78"/>
      <c r="I6598" s="28">
        <f ca="1">SUMIF('IMPORTBFT (ID)'!$A$3:$A$5000,$G$4:$G$7322,'IMPORTBFT (ID)'!$B$3:$B$5000)</f>
        <v>0</v>
      </c>
      <c r="J6598" s="72"/>
      <c r="K6598" s="18" t="str">
        <f t="shared" ca="1" si="0"/>
        <v>-</v>
      </c>
      <c r="L6598" s="19" t="e">
        <f>IF(G6598=#REF!,#REF!,"FALSO")</f>
        <v>#REF!</v>
      </c>
      <c r="M6598" s="75"/>
      <c r="N6598" s="76"/>
    </row>
    <row r="6599" spans="1:14" ht="15">
      <c r="A6599" s="80"/>
      <c r="B6599" s="81"/>
      <c r="C6599" s="69"/>
      <c r="D6599" s="69"/>
      <c r="E6599" s="69"/>
      <c r="F6599" s="69"/>
      <c r="G6599" s="82"/>
      <c r="H6599" s="78"/>
      <c r="I6599" s="28">
        <f ca="1">SUMIF('IMPORTBFT (ID)'!$A$3:$A$5000,$G$4:$G$7322,'IMPORTBFT (ID)'!$B$3:$B$5000)</f>
        <v>0</v>
      </c>
      <c r="J6599" s="72"/>
      <c r="K6599" s="18" t="str">
        <f t="shared" ca="1" si="0"/>
        <v>-</v>
      </c>
      <c r="L6599" s="19" t="e">
        <f>IF(G6599=#REF!,#REF!,"FALSO")</f>
        <v>#REF!</v>
      </c>
      <c r="M6599" s="75"/>
      <c r="N6599" s="76"/>
    </row>
    <row r="6600" spans="1:14" ht="15">
      <c r="A6600" s="80"/>
      <c r="B6600" s="81"/>
      <c r="C6600" s="69"/>
      <c r="D6600" s="69"/>
      <c r="E6600" s="69"/>
      <c r="F6600" s="69"/>
      <c r="G6600" s="82"/>
      <c r="H6600" s="78"/>
      <c r="I6600" s="28">
        <f ca="1">SUMIF('IMPORTBFT (ID)'!$A$3:$A$5000,$G$4:$G$7322,'IMPORTBFT (ID)'!$B$3:$B$5000)</f>
        <v>0</v>
      </c>
      <c r="J6600" s="72"/>
      <c r="K6600" s="18" t="str">
        <f t="shared" ca="1" si="0"/>
        <v>-</v>
      </c>
      <c r="L6600" s="19" t="e">
        <f>IF(G6600=#REF!,#REF!,"FALSO")</f>
        <v>#REF!</v>
      </c>
      <c r="M6600" s="75"/>
      <c r="N6600" s="76"/>
    </row>
    <row r="6601" spans="1:14" ht="15">
      <c r="A6601" s="80"/>
      <c r="B6601" s="81"/>
      <c r="C6601" s="69"/>
      <c r="D6601" s="69"/>
      <c r="E6601" s="69"/>
      <c r="F6601" s="69"/>
      <c r="G6601" s="82"/>
      <c r="H6601" s="78"/>
      <c r="I6601" s="28">
        <f ca="1">SUMIF('IMPORTBFT (ID)'!$A$3:$A$5000,$G$4:$G$7322,'IMPORTBFT (ID)'!$B$3:$B$5000)</f>
        <v>0</v>
      </c>
      <c r="J6601" s="72"/>
      <c r="K6601" s="18" t="str">
        <f t="shared" ca="1" si="0"/>
        <v>-</v>
      </c>
      <c r="L6601" s="19" t="e">
        <f>IF(G6601=#REF!,#REF!,"FALSO")</f>
        <v>#REF!</v>
      </c>
      <c r="M6601" s="75"/>
      <c r="N6601" s="76"/>
    </row>
    <row r="6602" spans="1:14" ht="15">
      <c r="A6602" s="80"/>
      <c r="B6602" s="81"/>
      <c r="C6602" s="69"/>
      <c r="D6602" s="69"/>
      <c r="E6602" s="69"/>
      <c r="F6602" s="69"/>
      <c r="G6602" s="82"/>
      <c r="H6602" s="78"/>
      <c r="I6602" s="28">
        <f ca="1">SUMIF('IMPORTBFT (ID)'!$A$3:$A$5000,$G$4:$G$7322,'IMPORTBFT (ID)'!$B$3:$B$5000)</f>
        <v>0</v>
      </c>
      <c r="J6602" s="72"/>
      <c r="K6602" s="18" t="str">
        <f t="shared" ca="1" si="0"/>
        <v>-</v>
      </c>
      <c r="L6602" s="19" t="e">
        <f>IF(G6602=#REF!,#REF!,"FALSO")</f>
        <v>#REF!</v>
      </c>
      <c r="M6602" s="75"/>
      <c r="N6602" s="76"/>
    </row>
    <row r="6603" spans="1:14" ht="15">
      <c r="A6603" s="80"/>
      <c r="B6603" s="81"/>
      <c r="C6603" s="69"/>
      <c r="D6603" s="69"/>
      <c r="E6603" s="69"/>
      <c r="F6603" s="69"/>
      <c r="G6603" s="82"/>
      <c r="H6603" s="78"/>
      <c r="I6603" s="28">
        <f ca="1">SUMIF('IMPORTBFT (ID)'!$A$3:$A$5000,$G$4:$G$7322,'IMPORTBFT (ID)'!$B$3:$B$5000)</f>
        <v>0</v>
      </c>
      <c r="J6603" s="72"/>
      <c r="K6603" s="18" t="str">
        <f t="shared" ca="1" si="0"/>
        <v>-</v>
      </c>
      <c r="L6603" s="19" t="e">
        <f>IF(G6603=#REF!,#REF!,"FALSO")</f>
        <v>#REF!</v>
      </c>
      <c r="M6603" s="75"/>
      <c r="N6603" s="76"/>
    </row>
    <row r="6604" spans="1:14" ht="15">
      <c r="A6604" s="80"/>
      <c r="B6604" s="81"/>
      <c r="C6604" s="69"/>
      <c r="D6604" s="69"/>
      <c r="E6604" s="69"/>
      <c r="F6604" s="69"/>
      <c r="G6604" s="82"/>
      <c r="H6604" s="78"/>
      <c r="I6604" s="28">
        <f ca="1">SUMIF('IMPORTBFT (ID)'!$A$3:$A$5000,$G$4:$G$7322,'IMPORTBFT (ID)'!$B$3:$B$5000)</f>
        <v>0</v>
      </c>
      <c r="J6604" s="72"/>
      <c r="K6604" s="18" t="str">
        <f t="shared" ca="1" si="0"/>
        <v>-</v>
      </c>
      <c r="L6604" s="19" t="e">
        <f>IF(G6604=#REF!,#REF!,"FALSO")</f>
        <v>#REF!</v>
      </c>
      <c r="M6604" s="75"/>
      <c r="N6604" s="76"/>
    </row>
    <row r="6605" spans="1:14" ht="15">
      <c r="A6605" s="80"/>
      <c r="B6605" s="81"/>
      <c r="C6605" s="69"/>
      <c r="D6605" s="69"/>
      <c r="E6605" s="69"/>
      <c r="F6605" s="69"/>
      <c r="G6605" s="82"/>
      <c r="H6605" s="78"/>
      <c r="I6605" s="28">
        <f ca="1">SUMIF('IMPORTBFT (ID)'!$A$3:$A$5000,$G$4:$G$7322,'IMPORTBFT (ID)'!$B$3:$B$5000)</f>
        <v>0</v>
      </c>
      <c r="J6605" s="72"/>
      <c r="K6605" s="18" t="str">
        <f t="shared" ca="1" si="0"/>
        <v>-</v>
      </c>
      <c r="L6605" s="19" t="e">
        <f>IF(G6605=#REF!,#REF!,"FALSO")</f>
        <v>#REF!</v>
      </c>
      <c r="M6605" s="75"/>
      <c r="N6605" s="76"/>
    </row>
    <row r="6606" spans="1:14" ht="15">
      <c r="A6606" s="80"/>
      <c r="B6606" s="81"/>
      <c r="C6606" s="69"/>
      <c r="D6606" s="69"/>
      <c r="E6606" s="69"/>
      <c r="F6606" s="69"/>
      <c r="G6606" s="82"/>
      <c r="H6606" s="78"/>
      <c r="I6606" s="28">
        <f ca="1">SUMIF('IMPORTBFT (ID)'!$A$3:$A$5000,$G$4:$G$7322,'IMPORTBFT (ID)'!$B$3:$B$5000)</f>
        <v>0</v>
      </c>
      <c r="J6606" s="72"/>
      <c r="K6606" s="18" t="str">
        <f t="shared" ca="1" si="0"/>
        <v>-</v>
      </c>
      <c r="L6606" s="19" t="e">
        <f>IF(G6606=#REF!,#REF!,"FALSO")</f>
        <v>#REF!</v>
      </c>
      <c r="M6606" s="75"/>
      <c r="N6606" s="76"/>
    </row>
    <row r="6607" spans="1:14" ht="15">
      <c r="A6607" s="80"/>
      <c r="B6607" s="81"/>
      <c r="C6607" s="69"/>
      <c r="D6607" s="69"/>
      <c r="E6607" s="69"/>
      <c r="F6607" s="69"/>
      <c r="G6607" s="82"/>
      <c r="H6607" s="78"/>
      <c r="I6607" s="28">
        <f ca="1">SUMIF('IMPORTBFT (ID)'!$A$3:$A$5000,$G$4:$G$7322,'IMPORTBFT (ID)'!$B$3:$B$5000)</f>
        <v>0</v>
      </c>
      <c r="J6607" s="72"/>
      <c r="K6607" s="18" t="str">
        <f t="shared" ca="1" si="0"/>
        <v>-</v>
      </c>
      <c r="L6607" s="19" t="e">
        <f>IF(G6607=#REF!,#REF!,"FALSO")</f>
        <v>#REF!</v>
      </c>
      <c r="M6607" s="75"/>
      <c r="N6607" s="76"/>
    </row>
    <row r="6608" spans="1:14" ht="15">
      <c r="A6608" s="80"/>
      <c r="B6608" s="81"/>
      <c r="C6608" s="69"/>
      <c r="D6608" s="69"/>
      <c r="E6608" s="69"/>
      <c r="F6608" s="69"/>
      <c r="G6608" s="82"/>
      <c r="H6608" s="78"/>
      <c r="I6608" s="28">
        <f ca="1">SUMIF('IMPORTBFT (ID)'!$A$3:$A$5000,$G$4:$G$7322,'IMPORTBFT (ID)'!$B$3:$B$5000)</f>
        <v>0</v>
      </c>
      <c r="J6608" s="72"/>
      <c r="K6608" s="18" t="str">
        <f t="shared" ca="1" si="0"/>
        <v>-</v>
      </c>
      <c r="L6608" s="19" t="e">
        <f>IF(G6608=#REF!,#REF!,"FALSO")</f>
        <v>#REF!</v>
      </c>
      <c r="M6608" s="75"/>
      <c r="N6608" s="76"/>
    </row>
    <row r="6609" spans="1:14" ht="15">
      <c r="A6609" s="80"/>
      <c r="B6609" s="81"/>
      <c r="C6609" s="69"/>
      <c r="D6609" s="69"/>
      <c r="E6609" s="69"/>
      <c r="F6609" s="69"/>
      <c r="G6609" s="82"/>
      <c r="H6609" s="78"/>
      <c r="I6609" s="28">
        <f ca="1">SUMIF('IMPORTBFT (ID)'!$A$3:$A$5000,$G$4:$G$7322,'IMPORTBFT (ID)'!$B$3:$B$5000)</f>
        <v>0</v>
      </c>
      <c r="J6609" s="72"/>
      <c r="K6609" s="18" t="str">
        <f t="shared" ca="1" si="0"/>
        <v>-</v>
      </c>
      <c r="L6609" s="19" t="e">
        <f>IF(G6609=#REF!,#REF!,"FALSO")</f>
        <v>#REF!</v>
      </c>
      <c r="M6609" s="75"/>
      <c r="N6609" s="76"/>
    </row>
    <row r="6610" spans="1:14" ht="15">
      <c r="A6610" s="80"/>
      <c r="B6610" s="81"/>
      <c r="C6610" s="69"/>
      <c r="D6610" s="69"/>
      <c r="E6610" s="69"/>
      <c r="F6610" s="69"/>
      <c r="G6610" s="82"/>
      <c r="H6610" s="78"/>
      <c r="I6610" s="28">
        <f ca="1">SUMIF('IMPORTBFT (ID)'!$A$3:$A$5000,$G$4:$G$7322,'IMPORTBFT (ID)'!$B$3:$B$5000)</f>
        <v>0</v>
      </c>
      <c r="J6610" s="72"/>
      <c r="K6610" s="18" t="str">
        <f t="shared" ca="1" si="0"/>
        <v>-</v>
      </c>
      <c r="L6610" s="19" t="e">
        <f>IF(G6610=#REF!,#REF!,"FALSO")</f>
        <v>#REF!</v>
      </c>
      <c r="M6610" s="75"/>
      <c r="N6610" s="76"/>
    </row>
    <row r="6611" spans="1:14" ht="15">
      <c r="A6611" s="80"/>
      <c r="B6611" s="81"/>
      <c r="C6611" s="69"/>
      <c r="D6611" s="69"/>
      <c r="E6611" s="69"/>
      <c r="F6611" s="69"/>
      <c r="G6611" s="82"/>
      <c r="H6611" s="78"/>
      <c r="I6611" s="28">
        <f ca="1">SUMIF('IMPORTBFT (ID)'!$A$3:$A$5000,$G$4:$G$7322,'IMPORTBFT (ID)'!$B$3:$B$5000)</f>
        <v>0</v>
      </c>
      <c r="J6611" s="72"/>
      <c r="K6611" s="18" t="str">
        <f t="shared" ca="1" si="0"/>
        <v>-</v>
      </c>
      <c r="L6611" s="19" t="e">
        <f>IF(G6611=#REF!,#REF!,"FALSO")</f>
        <v>#REF!</v>
      </c>
      <c r="M6611" s="75"/>
      <c r="N6611" s="76"/>
    </row>
    <row r="6612" spans="1:14" ht="15">
      <c r="A6612" s="80"/>
      <c r="B6612" s="81"/>
      <c r="C6612" s="69"/>
      <c r="D6612" s="69"/>
      <c r="E6612" s="69"/>
      <c r="F6612" s="69"/>
      <c r="G6612" s="82"/>
      <c r="H6612" s="78"/>
      <c r="I6612" s="28">
        <f ca="1">SUMIF('IMPORTBFT (ID)'!$A$3:$A$5000,$G$4:$G$7322,'IMPORTBFT (ID)'!$B$3:$B$5000)</f>
        <v>0</v>
      </c>
      <c r="J6612" s="72"/>
      <c r="K6612" s="18" t="str">
        <f t="shared" ca="1" si="0"/>
        <v>-</v>
      </c>
      <c r="L6612" s="19" t="e">
        <f>IF(G6612=#REF!,#REF!,"FALSO")</f>
        <v>#REF!</v>
      </c>
      <c r="M6612" s="75"/>
      <c r="N6612" s="76"/>
    </row>
    <row r="6613" spans="1:14" ht="15">
      <c r="A6613" s="80"/>
      <c r="B6613" s="81"/>
      <c r="C6613" s="69"/>
      <c r="D6613" s="69"/>
      <c r="E6613" s="69"/>
      <c r="F6613" s="69"/>
      <c r="G6613" s="82"/>
      <c r="H6613" s="78"/>
      <c r="I6613" s="28">
        <f ca="1">SUMIF('IMPORTBFT (ID)'!$A$3:$A$5000,$G$4:$G$7322,'IMPORTBFT (ID)'!$B$3:$B$5000)</f>
        <v>0</v>
      </c>
      <c r="J6613" s="72"/>
      <c r="K6613" s="18" t="str">
        <f t="shared" ca="1" si="0"/>
        <v>-</v>
      </c>
      <c r="L6613" s="19" t="e">
        <f>IF(G6613=#REF!,#REF!,"FALSO")</f>
        <v>#REF!</v>
      </c>
      <c r="M6613" s="75"/>
      <c r="N6613" s="76"/>
    </row>
    <row r="6614" spans="1:14" ht="15">
      <c r="A6614" s="80"/>
      <c r="B6614" s="81"/>
      <c r="C6614" s="69"/>
      <c r="D6614" s="69"/>
      <c r="E6614" s="69"/>
      <c r="F6614" s="69"/>
      <c r="G6614" s="82"/>
      <c r="H6614" s="78"/>
      <c r="I6614" s="28">
        <f ca="1">SUMIF('IMPORTBFT (ID)'!$A$3:$A$5000,$G$4:$G$7322,'IMPORTBFT (ID)'!$B$3:$B$5000)</f>
        <v>0</v>
      </c>
      <c r="J6614" s="72"/>
      <c r="K6614" s="18" t="str">
        <f t="shared" ca="1" si="0"/>
        <v>-</v>
      </c>
      <c r="L6614" s="19" t="e">
        <f>IF(G6614=#REF!,#REF!,"FALSO")</f>
        <v>#REF!</v>
      </c>
      <c r="M6614" s="75"/>
      <c r="N6614" s="76"/>
    </row>
    <row r="6615" spans="1:14" ht="15">
      <c r="A6615" s="80"/>
      <c r="B6615" s="81"/>
      <c r="C6615" s="69"/>
      <c r="D6615" s="69"/>
      <c r="E6615" s="69"/>
      <c r="F6615" s="69"/>
      <c r="G6615" s="82"/>
      <c r="H6615" s="78"/>
      <c r="I6615" s="28">
        <f ca="1">SUMIF('IMPORTBFT (ID)'!$A$3:$A$5000,$G$4:$G$7322,'IMPORTBFT (ID)'!$B$3:$B$5000)</f>
        <v>0</v>
      </c>
      <c r="J6615" s="72"/>
      <c r="K6615" s="18" t="str">
        <f t="shared" ca="1" si="0"/>
        <v>-</v>
      </c>
      <c r="L6615" s="19" t="e">
        <f>IF(G6615=#REF!,#REF!,"FALSO")</f>
        <v>#REF!</v>
      </c>
      <c r="M6615" s="75"/>
      <c r="N6615" s="76"/>
    </row>
    <row r="6616" spans="1:14" ht="15">
      <c r="A6616" s="80"/>
      <c r="B6616" s="81"/>
      <c r="C6616" s="69"/>
      <c r="D6616" s="69"/>
      <c r="E6616" s="69"/>
      <c r="F6616" s="69"/>
      <c r="G6616" s="82"/>
      <c r="H6616" s="78"/>
      <c r="I6616" s="28">
        <f ca="1">SUMIF('IMPORTBFT (ID)'!$A$3:$A$5000,$G$4:$G$7322,'IMPORTBFT (ID)'!$B$3:$B$5000)</f>
        <v>0</v>
      </c>
      <c r="J6616" s="72"/>
      <c r="K6616" s="18" t="str">
        <f t="shared" ca="1" si="0"/>
        <v>-</v>
      </c>
      <c r="L6616" s="19" t="e">
        <f>IF(G6616=#REF!,#REF!,"FALSO")</f>
        <v>#REF!</v>
      </c>
      <c r="M6616" s="75"/>
      <c r="N6616" s="76"/>
    </row>
    <row r="6617" spans="1:14" ht="15">
      <c r="A6617" s="80"/>
      <c r="B6617" s="81"/>
      <c r="C6617" s="69"/>
      <c r="D6617" s="69"/>
      <c r="E6617" s="69"/>
      <c r="F6617" s="69"/>
      <c r="G6617" s="82"/>
      <c r="H6617" s="78"/>
      <c r="I6617" s="28">
        <f ca="1">SUMIF('IMPORTBFT (ID)'!$A$3:$A$5000,$G$4:$G$7322,'IMPORTBFT (ID)'!$B$3:$B$5000)</f>
        <v>0</v>
      </c>
      <c r="J6617" s="72"/>
      <c r="K6617" s="18" t="str">
        <f t="shared" ca="1" si="0"/>
        <v>-</v>
      </c>
      <c r="L6617" s="19" t="e">
        <f>IF(G6617=#REF!,#REF!,"FALSO")</f>
        <v>#REF!</v>
      </c>
      <c r="M6617" s="75"/>
      <c r="N6617" s="76"/>
    </row>
    <row r="6618" spans="1:14" ht="15">
      <c r="A6618" s="80"/>
      <c r="B6618" s="81"/>
      <c r="C6618" s="69"/>
      <c r="D6618" s="69"/>
      <c r="E6618" s="69"/>
      <c r="F6618" s="69"/>
      <c r="G6618" s="82"/>
      <c r="H6618" s="78"/>
      <c r="I6618" s="28">
        <f ca="1">SUMIF('IMPORTBFT (ID)'!$A$3:$A$5000,$G$4:$G$7322,'IMPORTBFT (ID)'!$B$3:$B$5000)</f>
        <v>0</v>
      </c>
      <c r="J6618" s="72"/>
      <c r="K6618" s="18" t="str">
        <f t="shared" ca="1" si="0"/>
        <v>-</v>
      </c>
      <c r="L6618" s="19" t="e">
        <f>IF(G6618=#REF!,#REF!,"FALSO")</f>
        <v>#REF!</v>
      </c>
      <c r="M6618" s="75"/>
      <c r="N6618" s="76"/>
    </row>
    <row r="6619" spans="1:14" ht="15">
      <c r="A6619" s="80"/>
      <c r="B6619" s="81"/>
      <c r="C6619" s="69"/>
      <c r="D6619" s="69"/>
      <c r="E6619" s="69"/>
      <c r="F6619" s="69"/>
      <c r="G6619" s="82"/>
      <c r="H6619" s="78"/>
      <c r="I6619" s="28">
        <f ca="1">SUMIF('IMPORTBFT (ID)'!$A$3:$A$5000,$G$4:$G$7322,'IMPORTBFT (ID)'!$B$3:$B$5000)</f>
        <v>0</v>
      </c>
      <c r="J6619" s="72"/>
      <c r="K6619" s="18" t="str">
        <f t="shared" ca="1" si="0"/>
        <v>-</v>
      </c>
      <c r="L6619" s="19" t="e">
        <f>IF(G6619=#REF!,#REF!,"FALSO")</f>
        <v>#REF!</v>
      </c>
      <c r="M6619" s="75"/>
      <c r="N6619" s="76"/>
    </row>
    <row r="6620" spans="1:14" ht="15">
      <c r="A6620" s="80"/>
      <c r="B6620" s="81"/>
      <c r="C6620" s="69"/>
      <c r="D6620" s="69"/>
      <c r="E6620" s="69"/>
      <c r="F6620" s="69"/>
      <c r="G6620" s="82"/>
      <c r="H6620" s="78"/>
      <c r="I6620" s="28">
        <f ca="1">SUMIF('IMPORTBFT (ID)'!$A$3:$A$5000,$G$4:$G$7322,'IMPORTBFT (ID)'!$B$3:$B$5000)</f>
        <v>0</v>
      </c>
      <c r="J6620" s="72"/>
      <c r="K6620" s="18" t="str">
        <f t="shared" ca="1" si="0"/>
        <v>-</v>
      </c>
      <c r="L6620" s="19" t="e">
        <f>IF(G6620=#REF!,#REF!,"FALSO")</f>
        <v>#REF!</v>
      </c>
      <c r="M6620" s="75"/>
      <c r="N6620" s="76"/>
    </row>
    <row r="6621" spans="1:14" ht="15">
      <c r="A6621" s="80"/>
      <c r="B6621" s="81"/>
      <c r="C6621" s="69"/>
      <c r="D6621" s="69"/>
      <c r="E6621" s="69"/>
      <c r="F6621" s="69"/>
      <c r="G6621" s="82"/>
      <c r="H6621" s="78"/>
      <c r="I6621" s="28">
        <f ca="1">SUMIF('IMPORTBFT (ID)'!$A$3:$A$5000,$G$4:$G$7322,'IMPORTBFT (ID)'!$B$3:$B$5000)</f>
        <v>0</v>
      </c>
      <c r="J6621" s="72"/>
      <c r="K6621" s="18" t="str">
        <f t="shared" ca="1" si="0"/>
        <v>-</v>
      </c>
      <c r="L6621" s="19" t="e">
        <f>IF(G6621=#REF!,#REF!,"FALSO")</f>
        <v>#REF!</v>
      </c>
      <c r="M6621" s="75"/>
      <c r="N6621" s="76"/>
    </row>
    <row r="6622" spans="1:14" ht="15">
      <c r="A6622" s="80"/>
      <c r="B6622" s="81"/>
      <c r="C6622" s="69"/>
      <c r="D6622" s="69"/>
      <c r="E6622" s="69"/>
      <c r="F6622" s="69"/>
      <c r="G6622" s="82"/>
      <c r="H6622" s="78"/>
      <c r="I6622" s="28">
        <f ca="1">SUMIF('IMPORTBFT (ID)'!$A$3:$A$5000,$G$4:$G$7322,'IMPORTBFT (ID)'!$B$3:$B$5000)</f>
        <v>0</v>
      </c>
      <c r="J6622" s="72"/>
      <c r="K6622" s="18" t="str">
        <f t="shared" ca="1" si="0"/>
        <v>-</v>
      </c>
      <c r="L6622" s="19" t="e">
        <f>IF(G6622=#REF!,#REF!,"FALSO")</f>
        <v>#REF!</v>
      </c>
      <c r="M6622" s="75"/>
      <c r="N6622" s="76"/>
    </row>
    <row r="6623" spans="1:14" ht="15">
      <c r="A6623" s="80"/>
      <c r="B6623" s="81"/>
      <c r="C6623" s="69"/>
      <c r="D6623" s="69"/>
      <c r="E6623" s="69"/>
      <c r="F6623" s="69"/>
      <c r="G6623" s="82"/>
      <c r="H6623" s="78"/>
      <c r="I6623" s="28">
        <f ca="1">SUMIF('IMPORTBFT (ID)'!$A$3:$A$5000,$G$4:$G$7322,'IMPORTBFT (ID)'!$B$3:$B$5000)</f>
        <v>0</v>
      </c>
      <c r="J6623" s="72"/>
      <c r="K6623" s="18" t="str">
        <f t="shared" ca="1" si="0"/>
        <v>-</v>
      </c>
      <c r="L6623" s="19" t="e">
        <f>IF(G6623=#REF!,#REF!,"FALSO")</f>
        <v>#REF!</v>
      </c>
      <c r="M6623" s="75"/>
      <c r="N6623" s="76"/>
    </row>
    <row r="6624" spans="1:14" ht="15">
      <c r="A6624" s="80"/>
      <c r="B6624" s="81"/>
      <c r="C6624" s="69"/>
      <c r="D6624" s="69"/>
      <c r="E6624" s="69"/>
      <c r="F6624" s="69"/>
      <c r="G6624" s="82"/>
      <c r="H6624" s="78"/>
      <c r="I6624" s="28">
        <f ca="1">SUMIF('IMPORTBFT (ID)'!$A$3:$A$5000,$G$4:$G$7322,'IMPORTBFT (ID)'!$B$3:$B$5000)</f>
        <v>0</v>
      </c>
      <c r="J6624" s="72"/>
      <c r="K6624" s="18" t="str">
        <f t="shared" ca="1" si="0"/>
        <v>-</v>
      </c>
      <c r="L6624" s="19" t="e">
        <f>IF(G6624=#REF!,#REF!,"FALSO")</f>
        <v>#REF!</v>
      </c>
      <c r="M6624" s="75"/>
      <c r="N6624" s="76"/>
    </row>
    <row r="6625" spans="1:14" ht="15">
      <c r="A6625" s="80"/>
      <c r="B6625" s="81"/>
      <c r="C6625" s="69"/>
      <c r="D6625" s="69"/>
      <c r="E6625" s="69"/>
      <c r="F6625" s="69"/>
      <c r="G6625" s="82"/>
      <c r="H6625" s="78"/>
      <c r="I6625" s="28">
        <f ca="1">SUMIF('IMPORTBFT (ID)'!$A$3:$A$5000,$G$4:$G$7322,'IMPORTBFT (ID)'!$B$3:$B$5000)</f>
        <v>0</v>
      </c>
      <c r="J6625" s="72"/>
      <c r="K6625" s="18" t="str">
        <f t="shared" ca="1" si="0"/>
        <v>-</v>
      </c>
      <c r="L6625" s="19" t="e">
        <f>IF(G6625=#REF!,#REF!,"FALSO")</f>
        <v>#REF!</v>
      </c>
      <c r="M6625" s="75"/>
      <c r="N6625" s="76"/>
    </row>
    <row r="6626" spans="1:14" ht="15">
      <c r="A6626" s="80"/>
      <c r="B6626" s="81"/>
      <c r="C6626" s="69"/>
      <c r="D6626" s="69"/>
      <c r="E6626" s="69"/>
      <c r="F6626" s="69"/>
      <c r="G6626" s="82"/>
      <c r="H6626" s="78"/>
      <c r="I6626" s="28">
        <f ca="1">SUMIF('IMPORTBFT (ID)'!$A$3:$A$5000,$G$4:$G$7322,'IMPORTBFT (ID)'!$B$3:$B$5000)</f>
        <v>0</v>
      </c>
      <c r="J6626" s="72"/>
      <c r="K6626" s="18" t="str">
        <f t="shared" ca="1" si="0"/>
        <v>-</v>
      </c>
      <c r="L6626" s="19" t="e">
        <f>IF(G6626=#REF!,#REF!,"FALSO")</f>
        <v>#REF!</v>
      </c>
      <c r="M6626" s="75"/>
      <c r="N6626" s="76"/>
    </row>
    <row r="6627" spans="1:14" ht="15">
      <c r="A6627" s="80"/>
      <c r="B6627" s="81"/>
      <c r="C6627" s="69"/>
      <c r="D6627" s="69"/>
      <c r="E6627" s="69"/>
      <c r="F6627" s="69"/>
      <c r="G6627" s="82"/>
      <c r="H6627" s="78"/>
      <c r="I6627" s="28">
        <f ca="1">SUMIF('IMPORTBFT (ID)'!$A$3:$A$5000,$G$4:$G$7322,'IMPORTBFT (ID)'!$B$3:$B$5000)</f>
        <v>0</v>
      </c>
      <c r="J6627" s="72"/>
      <c r="K6627" s="18" t="str">
        <f t="shared" ca="1" si="0"/>
        <v>-</v>
      </c>
      <c r="L6627" s="19" t="e">
        <f>IF(G6627=#REF!,#REF!,"FALSO")</f>
        <v>#REF!</v>
      </c>
      <c r="M6627" s="75"/>
      <c r="N6627" s="76"/>
    </row>
    <row r="6628" spans="1:14" ht="15">
      <c r="A6628" s="80"/>
      <c r="B6628" s="81"/>
      <c r="C6628" s="69"/>
      <c r="D6628" s="69"/>
      <c r="E6628" s="69"/>
      <c r="F6628" s="69"/>
      <c r="G6628" s="82"/>
      <c r="H6628" s="78"/>
      <c r="I6628" s="28">
        <f ca="1">SUMIF('IMPORTBFT (ID)'!$A$3:$A$5000,$G$4:$G$7322,'IMPORTBFT (ID)'!$B$3:$B$5000)</f>
        <v>0</v>
      </c>
      <c r="J6628" s="72"/>
      <c r="K6628" s="18" t="str">
        <f t="shared" ca="1" si="0"/>
        <v>-</v>
      </c>
      <c r="L6628" s="19" t="e">
        <f>IF(G6628=#REF!,#REF!,"FALSO")</f>
        <v>#REF!</v>
      </c>
      <c r="M6628" s="75"/>
      <c r="N6628" s="76"/>
    </row>
    <row r="6629" spans="1:14" ht="15">
      <c r="A6629" s="80"/>
      <c r="B6629" s="81"/>
      <c r="C6629" s="69"/>
      <c r="D6629" s="69"/>
      <c r="E6629" s="69"/>
      <c r="F6629" s="69"/>
      <c r="G6629" s="82"/>
      <c r="H6629" s="78"/>
      <c r="I6629" s="28">
        <f ca="1">SUMIF('IMPORTBFT (ID)'!$A$3:$A$5000,$G$4:$G$7322,'IMPORTBFT (ID)'!$B$3:$B$5000)</f>
        <v>0</v>
      </c>
      <c r="J6629" s="72"/>
      <c r="K6629" s="18" t="str">
        <f t="shared" ca="1" si="0"/>
        <v>-</v>
      </c>
      <c r="L6629" s="19" t="e">
        <f>IF(G6629=#REF!,#REF!,"FALSO")</f>
        <v>#REF!</v>
      </c>
      <c r="M6629" s="75"/>
      <c r="N6629" s="76"/>
    </row>
    <row r="6630" spans="1:14" ht="15">
      <c r="A6630" s="80"/>
      <c r="B6630" s="81"/>
      <c r="C6630" s="69"/>
      <c r="D6630" s="69"/>
      <c r="E6630" s="69"/>
      <c r="F6630" s="69"/>
      <c r="G6630" s="82"/>
      <c r="H6630" s="78"/>
      <c r="I6630" s="28">
        <f ca="1">SUMIF('IMPORTBFT (ID)'!$A$3:$A$5000,$G$4:$G$7322,'IMPORTBFT (ID)'!$B$3:$B$5000)</f>
        <v>0</v>
      </c>
      <c r="J6630" s="72"/>
      <c r="K6630" s="18" t="str">
        <f t="shared" ca="1" si="0"/>
        <v>-</v>
      </c>
      <c r="L6630" s="19" t="e">
        <f>IF(G6630=#REF!,#REF!,"FALSO")</f>
        <v>#REF!</v>
      </c>
      <c r="M6630" s="75"/>
      <c r="N6630" s="76"/>
    </row>
    <row r="6631" spans="1:14" ht="15">
      <c r="A6631" s="80"/>
      <c r="B6631" s="81"/>
      <c r="C6631" s="69"/>
      <c r="D6631" s="69"/>
      <c r="E6631" s="69"/>
      <c r="F6631" s="69"/>
      <c r="G6631" s="82"/>
      <c r="H6631" s="78"/>
      <c r="I6631" s="28">
        <f ca="1">SUMIF('IMPORTBFT (ID)'!$A$3:$A$5000,$G$4:$G$7322,'IMPORTBFT (ID)'!$B$3:$B$5000)</f>
        <v>0</v>
      </c>
      <c r="J6631" s="72"/>
      <c r="K6631" s="18" t="str">
        <f t="shared" ca="1" si="0"/>
        <v>-</v>
      </c>
      <c r="L6631" s="19" t="e">
        <f>IF(G6631=#REF!,#REF!,"FALSO")</f>
        <v>#REF!</v>
      </c>
      <c r="M6631" s="75"/>
      <c r="N6631" s="76"/>
    </row>
    <row r="6632" spans="1:14" ht="15">
      <c r="A6632" s="80"/>
      <c r="B6632" s="81"/>
      <c r="C6632" s="69"/>
      <c r="D6632" s="69"/>
      <c r="E6632" s="69"/>
      <c r="F6632" s="69"/>
      <c r="G6632" s="82"/>
      <c r="H6632" s="78"/>
      <c r="I6632" s="28">
        <f ca="1">SUMIF('IMPORTBFT (ID)'!$A$3:$A$5000,$G$4:$G$7322,'IMPORTBFT (ID)'!$B$3:$B$5000)</f>
        <v>0</v>
      </c>
      <c r="J6632" s="72"/>
      <c r="K6632" s="18" t="str">
        <f t="shared" ca="1" si="0"/>
        <v>-</v>
      </c>
      <c r="L6632" s="19" t="e">
        <f>IF(G6632=#REF!,#REF!,"FALSO")</f>
        <v>#REF!</v>
      </c>
      <c r="M6632" s="75"/>
      <c r="N6632" s="76"/>
    </row>
    <row r="6633" spans="1:14" ht="15">
      <c r="A6633" s="80"/>
      <c r="B6633" s="81"/>
      <c r="C6633" s="69"/>
      <c r="D6633" s="69"/>
      <c r="E6633" s="69"/>
      <c r="F6633" s="69"/>
      <c r="G6633" s="82"/>
      <c r="H6633" s="78"/>
      <c r="I6633" s="28">
        <f ca="1">SUMIF('IMPORTBFT (ID)'!$A$3:$A$5000,$G$4:$G$7322,'IMPORTBFT (ID)'!$B$3:$B$5000)</f>
        <v>0</v>
      </c>
      <c r="J6633" s="72"/>
      <c r="K6633" s="18" t="str">
        <f t="shared" ca="1" si="0"/>
        <v>-</v>
      </c>
      <c r="L6633" s="19" t="e">
        <f>IF(G6633=#REF!,#REF!,"FALSO")</f>
        <v>#REF!</v>
      </c>
      <c r="M6633" s="75"/>
      <c r="N6633" s="76"/>
    </row>
    <row r="6634" spans="1:14" ht="15">
      <c r="A6634" s="80"/>
      <c r="B6634" s="81"/>
      <c r="C6634" s="69"/>
      <c r="D6634" s="69"/>
      <c r="E6634" s="69"/>
      <c r="F6634" s="69"/>
      <c r="G6634" s="82"/>
      <c r="H6634" s="78"/>
      <c r="I6634" s="28">
        <f ca="1">SUMIF('IMPORTBFT (ID)'!$A$3:$A$5000,$G$4:$G$7322,'IMPORTBFT (ID)'!$B$3:$B$5000)</f>
        <v>0</v>
      </c>
      <c r="J6634" s="72"/>
      <c r="K6634" s="18" t="str">
        <f t="shared" ca="1" si="0"/>
        <v>-</v>
      </c>
      <c r="L6634" s="19" t="e">
        <f>IF(G6634=#REF!,#REF!,"FALSO")</f>
        <v>#REF!</v>
      </c>
      <c r="M6634" s="75"/>
      <c r="N6634" s="76"/>
    </row>
    <row r="6635" spans="1:14" ht="15">
      <c r="A6635" s="80"/>
      <c r="B6635" s="81"/>
      <c r="C6635" s="69"/>
      <c r="D6635" s="69"/>
      <c r="E6635" s="69"/>
      <c r="F6635" s="69"/>
      <c r="G6635" s="82"/>
      <c r="H6635" s="78"/>
      <c r="I6635" s="28">
        <f ca="1">SUMIF('IMPORTBFT (ID)'!$A$3:$A$5000,$G$4:$G$7322,'IMPORTBFT (ID)'!$B$3:$B$5000)</f>
        <v>0</v>
      </c>
      <c r="J6635" s="72"/>
      <c r="K6635" s="18" t="str">
        <f t="shared" ca="1" si="0"/>
        <v>-</v>
      </c>
      <c r="L6635" s="19" t="e">
        <f>IF(G6635=#REF!,#REF!,"FALSO")</f>
        <v>#REF!</v>
      </c>
      <c r="M6635" s="75"/>
      <c r="N6635" s="76"/>
    </row>
    <row r="6636" spans="1:14" ht="15">
      <c r="A6636" s="80"/>
      <c r="B6636" s="81"/>
      <c r="C6636" s="69"/>
      <c r="D6636" s="69"/>
      <c r="E6636" s="69"/>
      <c r="F6636" s="69"/>
      <c r="G6636" s="82"/>
      <c r="H6636" s="78"/>
      <c r="I6636" s="28">
        <f ca="1">SUMIF('IMPORTBFT (ID)'!$A$3:$A$5000,$G$4:$G$7322,'IMPORTBFT (ID)'!$B$3:$B$5000)</f>
        <v>0</v>
      </c>
      <c r="J6636" s="72"/>
      <c r="K6636" s="18" t="str">
        <f t="shared" ca="1" si="0"/>
        <v>-</v>
      </c>
      <c r="L6636" s="19" t="e">
        <f>IF(G6636=#REF!,#REF!,"FALSO")</f>
        <v>#REF!</v>
      </c>
      <c r="M6636" s="75"/>
      <c r="N6636" s="76"/>
    </row>
    <row r="6637" spans="1:14" ht="15">
      <c r="A6637" s="80"/>
      <c r="B6637" s="81"/>
      <c r="C6637" s="69"/>
      <c r="D6637" s="69"/>
      <c r="E6637" s="69"/>
      <c r="F6637" s="69"/>
      <c r="G6637" s="82"/>
      <c r="H6637" s="78"/>
      <c r="I6637" s="28">
        <f ca="1">SUMIF('IMPORTBFT (ID)'!$A$3:$A$5000,$G$4:$G$7322,'IMPORTBFT (ID)'!$B$3:$B$5000)</f>
        <v>0</v>
      </c>
      <c r="J6637" s="72"/>
      <c r="K6637" s="18" t="str">
        <f t="shared" ca="1" si="0"/>
        <v>-</v>
      </c>
      <c r="L6637" s="19" t="e">
        <f>IF(G6637=#REF!,#REF!,"FALSO")</f>
        <v>#REF!</v>
      </c>
      <c r="M6637" s="75"/>
      <c r="N6637" s="76"/>
    </row>
    <row r="6638" spans="1:14" ht="15">
      <c r="A6638" s="80"/>
      <c r="B6638" s="81"/>
      <c r="C6638" s="69"/>
      <c r="D6638" s="69"/>
      <c r="E6638" s="69"/>
      <c r="F6638" s="69"/>
      <c r="G6638" s="82"/>
      <c r="H6638" s="78"/>
      <c r="I6638" s="28">
        <f ca="1">SUMIF('IMPORTBFT (ID)'!$A$3:$A$5000,$G$4:$G$7322,'IMPORTBFT (ID)'!$B$3:$B$5000)</f>
        <v>0</v>
      </c>
      <c r="J6638" s="72"/>
      <c r="K6638" s="18" t="str">
        <f t="shared" ca="1" si="0"/>
        <v>-</v>
      </c>
      <c r="L6638" s="19" t="e">
        <f>IF(G6638=#REF!,#REF!,"FALSO")</f>
        <v>#REF!</v>
      </c>
      <c r="M6638" s="75"/>
      <c r="N6638" s="76"/>
    </row>
    <row r="6639" spans="1:14" ht="15">
      <c r="A6639" s="80"/>
      <c r="B6639" s="81"/>
      <c r="C6639" s="69"/>
      <c r="D6639" s="69"/>
      <c r="E6639" s="69"/>
      <c r="F6639" s="69"/>
      <c r="G6639" s="82"/>
      <c r="H6639" s="78"/>
      <c r="I6639" s="28">
        <f ca="1">SUMIF('IMPORTBFT (ID)'!$A$3:$A$5000,$G$4:$G$7322,'IMPORTBFT (ID)'!$B$3:$B$5000)</f>
        <v>0</v>
      </c>
      <c r="J6639" s="72"/>
      <c r="K6639" s="18" t="str">
        <f t="shared" ca="1" si="0"/>
        <v>-</v>
      </c>
      <c r="L6639" s="19" t="e">
        <f>IF(G6639=#REF!,#REF!,"FALSO")</f>
        <v>#REF!</v>
      </c>
      <c r="M6639" s="75"/>
      <c r="N6639" s="76"/>
    </row>
    <row r="6640" spans="1:14" ht="15">
      <c r="A6640" s="80"/>
      <c r="B6640" s="81"/>
      <c r="C6640" s="69"/>
      <c r="D6640" s="69"/>
      <c r="E6640" s="69"/>
      <c r="F6640" s="69"/>
      <c r="G6640" s="82"/>
      <c r="H6640" s="78"/>
      <c r="I6640" s="28">
        <f ca="1">SUMIF('IMPORTBFT (ID)'!$A$3:$A$5000,$G$4:$G$7322,'IMPORTBFT (ID)'!$B$3:$B$5000)</f>
        <v>0</v>
      </c>
      <c r="J6640" s="72"/>
      <c r="K6640" s="18" t="str">
        <f t="shared" ca="1" si="0"/>
        <v>-</v>
      </c>
      <c r="L6640" s="19" t="e">
        <f>IF(G6640=#REF!,#REF!,"FALSO")</f>
        <v>#REF!</v>
      </c>
      <c r="M6640" s="75"/>
      <c r="N6640" s="76"/>
    </row>
    <row r="6641" spans="1:14" ht="15">
      <c r="A6641" s="80"/>
      <c r="B6641" s="81"/>
      <c r="C6641" s="69"/>
      <c r="D6641" s="69"/>
      <c r="E6641" s="69"/>
      <c r="F6641" s="69"/>
      <c r="G6641" s="82"/>
      <c r="H6641" s="78"/>
      <c r="I6641" s="28">
        <f ca="1">SUMIF('IMPORTBFT (ID)'!$A$3:$A$5000,$G$4:$G$7322,'IMPORTBFT (ID)'!$B$3:$B$5000)</f>
        <v>0</v>
      </c>
      <c r="J6641" s="72"/>
      <c r="K6641" s="18" t="str">
        <f t="shared" ca="1" si="0"/>
        <v>-</v>
      </c>
      <c r="L6641" s="19" t="e">
        <f>IF(G6641=#REF!,#REF!,"FALSO")</f>
        <v>#REF!</v>
      </c>
      <c r="M6641" s="75"/>
      <c r="N6641" s="76"/>
    </row>
    <row r="6642" spans="1:14" ht="15">
      <c r="A6642" s="80"/>
      <c r="B6642" s="81"/>
      <c r="C6642" s="69"/>
      <c r="D6642" s="69"/>
      <c r="E6642" s="69"/>
      <c r="F6642" s="69"/>
      <c r="G6642" s="82"/>
      <c r="H6642" s="78"/>
      <c r="I6642" s="28">
        <f ca="1">SUMIF('IMPORTBFT (ID)'!$A$3:$A$5000,$G$4:$G$7322,'IMPORTBFT (ID)'!$B$3:$B$5000)</f>
        <v>0</v>
      </c>
      <c r="J6642" s="72"/>
      <c r="K6642" s="18" t="str">
        <f t="shared" ca="1" si="0"/>
        <v>-</v>
      </c>
      <c r="L6642" s="19" t="e">
        <f>IF(G6642=#REF!,#REF!,"FALSO")</f>
        <v>#REF!</v>
      </c>
      <c r="M6642" s="75"/>
      <c r="N6642" s="76"/>
    </row>
    <row r="6643" spans="1:14" ht="15">
      <c r="A6643" s="80"/>
      <c r="B6643" s="81"/>
      <c r="C6643" s="69"/>
      <c r="D6643" s="69"/>
      <c r="E6643" s="69"/>
      <c r="F6643" s="69"/>
      <c r="G6643" s="82"/>
      <c r="H6643" s="78"/>
      <c r="I6643" s="28">
        <f ca="1">SUMIF('IMPORTBFT (ID)'!$A$3:$A$5000,$G$4:$G$7322,'IMPORTBFT (ID)'!$B$3:$B$5000)</f>
        <v>0</v>
      </c>
      <c r="J6643" s="72"/>
      <c r="K6643" s="18" t="str">
        <f t="shared" ca="1" si="0"/>
        <v>-</v>
      </c>
      <c r="L6643" s="19" t="e">
        <f>IF(G6643=#REF!,#REF!,"FALSO")</f>
        <v>#REF!</v>
      </c>
      <c r="M6643" s="75"/>
      <c r="N6643" s="76"/>
    </row>
    <row r="6644" spans="1:14" ht="15">
      <c r="A6644" s="80"/>
      <c r="B6644" s="81"/>
      <c r="C6644" s="69"/>
      <c r="D6644" s="69"/>
      <c r="E6644" s="69"/>
      <c r="F6644" s="69"/>
      <c r="G6644" s="82"/>
      <c r="H6644" s="78"/>
      <c r="I6644" s="28">
        <f ca="1">SUMIF('IMPORTBFT (ID)'!$A$3:$A$5000,$G$4:$G$7322,'IMPORTBFT (ID)'!$B$3:$B$5000)</f>
        <v>0</v>
      </c>
      <c r="J6644" s="72"/>
      <c r="K6644" s="18" t="str">
        <f t="shared" ca="1" si="0"/>
        <v>-</v>
      </c>
      <c r="L6644" s="19" t="e">
        <f>IF(G6644=#REF!,#REF!,"FALSO")</f>
        <v>#REF!</v>
      </c>
      <c r="M6644" s="75"/>
      <c r="N6644" s="76"/>
    </row>
    <row r="6645" spans="1:14" ht="15">
      <c r="A6645" s="80"/>
      <c r="B6645" s="81"/>
      <c r="C6645" s="69"/>
      <c r="D6645" s="69"/>
      <c r="E6645" s="69"/>
      <c r="F6645" s="69"/>
      <c r="G6645" s="82"/>
      <c r="H6645" s="78"/>
      <c r="I6645" s="28">
        <f ca="1">SUMIF('IMPORTBFT (ID)'!$A$3:$A$5000,$G$4:$G$7322,'IMPORTBFT (ID)'!$B$3:$B$5000)</f>
        <v>0</v>
      </c>
      <c r="J6645" s="72"/>
      <c r="K6645" s="18" t="str">
        <f t="shared" ca="1" si="0"/>
        <v>-</v>
      </c>
      <c r="L6645" s="19" t="e">
        <f>IF(G6645=#REF!,#REF!,"FALSO")</f>
        <v>#REF!</v>
      </c>
      <c r="M6645" s="75"/>
      <c r="N6645" s="76"/>
    </row>
    <row r="6646" spans="1:14" ht="15">
      <c r="A6646" s="80"/>
      <c r="B6646" s="81"/>
      <c r="C6646" s="69"/>
      <c r="D6646" s="69"/>
      <c r="E6646" s="69"/>
      <c r="F6646" s="69"/>
      <c r="G6646" s="82"/>
      <c r="H6646" s="78"/>
      <c r="I6646" s="28">
        <f ca="1">SUMIF('IMPORTBFT (ID)'!$A$3:$A$5000,$G$4:$G$7322,'IMPORTBFT (ID)'!$B$3:$B$5000)</f>
        <v>0</v>
      </c>
      <c r="J6646" s="72"/>
      <c r="K6646" s="18" t="str">
        <f t="shared" ca="1" si="0"/>
        <v>-</v>
      </c>
      <c r="L6646" s="19" t="e">
        <f>IF(G6646=#REF!,#REF!,"FALSO")</f>
        <v>#REF!</v>
      </c>
      <c r="M6646" s="75"/>
      <c r="N6646" s="76"/>
    </row>
    <row r="6647" spans="1:14" ht="15">
      <c r="A6647" s="80"/>
      <c r="B6647" s="81"/>
      <c r="C6647" s="69"/>
      <c r="D6647" s="69"/>
      <c r="E6647" s="69"/>
      <c r="F6647" s="69"/>
      <c r="G6647" s="82"/>
      <c r="H6647" s="78"/>
      <c r="I6647" s="28">
        <f ca="1">SUMIF('IMPORTBFT (ID)'!$A$3:$A$5000,$G$4:$G$7322,'IMPORTBFT (ID)'!$B$3:$B$5000)</f>
        <v>0</v>
      </c>
      <c r="J6647" s="72"/>
      <c r="K6647" s="18" t="str">
        <f t="shared" ca="1" si="0"/>
        <v>-</v>
      </c>
      <c r="L6647" s="19" t="e">
        <f>IF(G6647=#REF!,#REF!,"FALSO")</f>
        <v>#REF!</v>
      </c>
      <c r="M6647" s="75"/>
      <c r="N6647" s="76"/>
    </row>
    <row r="6648" spans="1:14" ht="15">
      <c r="A6648" s="80"/>
      <c r="B6648" s="81"/>
      <c r="C6648" s="69"/>
      <c r="D6648" s="69"/>
      <c r="E6648" s="69"/>
      <c r="F6648" s="69"/>
      <c r="G6648" s="82"/>
      <c r="H6648" s="78"/>
      <c r="I6648" s="28">
        <f ca="1">SUMIF('IMPORTBFT (ID)'!$A$3:$A$5000,$G$4:$G$7322,'IMPORTBFT (ID)'!$B$3:$B$5000)</f>
        <v>0</v>
      </c>
      <c r="J6648" s="72"/>
      <c r="K6648" s="18" t="str">
        <f t="shared" ca="1" si="0"/>
        <v>-</v>
      </c>
      <c r="L6648" s="19" t="e">
        <f>IF(G6648=#REF!,#REF!,"FALSO")</f>
        <v>#REF!</v>
      </c>
      <c r="M6648" s="75"/>
      <c r="N6648" s="76"/>
    </row>
    <row r="6649" spans="1:14" ht="15">
      <c r="A6649" s="80"/>
      <c r="B6649" s="81"/>
      <c r="C6649" s="69"/>
      <c r="D6649" s="69"/>
      <c r="E6649" s="69"/>
      <c r="F6649" s="69"/>
      <c r="G6649" s="82"/>
      <c r="H6649" s="78"/>
      <c r="I6649" s="28">
        <f ca="1">SUMIF('IMPORTBFT (ID)'!$A$3:$A$5000,$G$4:$G$7322,'IMPORTBFT (ID)'!$B$3:$B$5000)</f>
        <v>0</v>
      </c>
      <c r="J6649" s="72"/>
      <c r="K6649" s="18" t="str">
        <f t="shared" ca="1" si="0"/>
        <v>-</v>
      </c>
      <c r="L6649" s="19" t="e">
        <f>IF(G6649=#REF!,#REF!,"FALSO")</f>
        <v>#REF!</v>
      </c>
      <c r="M6649" s="75"/>
      <c r="N6649" s="76"/>
    </row>
    <row r="6650" spans="1:14" ht="15">
      <c r="A6650" s="80"/>
      <c r="B6650" s="81"/>
      <c r="C6650" s="69"/>
      <c r="D6650" s="69"/>
      <c r="E6650" s="69"/>
      <c r="F6650" s="69"/>
      <c r="G6650" s="82"/>
      <c r="H6650" s="78"/>
      <c r="I6650" s="28">
        <f ca="1">SUMIF('IMPORTBFT (ID)'!$A$3:$A$5000,$G$4:$G$7322,'IMPORTBFT (ID)'!$B$3:$B$5000)</f>
        <v>0</v>
      </c>
      <c r="J6650" s="72"/>
      <c r="K6650" s="18" t="str">
        <f t="shared" ca="1" si="0"/>
        <v>-</v>
      </c>
      <c r="L6650" s="19" t="e">
        <f>IF(G6650=#REF!,#REF!,"FALSO")</f>
        <v>#REF!</v>
      </c>
      <c r="M6650" s="75"/>
      <c r="N6650" s="76"/>
    </row>
    <row r="6651" spans="1:14" ht="15">
      <c r="A6651" s="80"/>
      <c r="B6651" s="81"/>
      <c r="C6651" s="69"/>
      <c r="D6651" s="69"/>
      <c r="E6651" s="69"/>
      <c r="F6651" s="69"/>
      <c r="G6651" s="82"/>
      <c r="H6651" s="78"/>
      <c r="I6651" s="28">
        <f ca="1">SUMIF('IMPORTBFT (ID)'!$A$3:$A$5000,$G$4:$G$7322,'IMPORTBFT (ID)'!$B$3:$B$5000)</f>
        <v>0</v>
      </c>
      <c r="J6651" s="72"/>
      <c r="K6651" s="18" t="str">
        <f t="shared" ca="1" si="0"/>
        <v>-</v>
      </c>
      <c r="L6651" s="19" t="e">
        <f>IF(G6651=#REF!,#REF!,"FALSO")</f>
        <v>#REF!</v>
      </c>
      <c r="M6651" s="75"/>
      <c r="N6651" s="76"/>
    </row>
    <row r="6652" spans="1:14" ht="15">
      <c r="A6652" s="80"/>
      <c r="B6652" s="81"/>
      <c r="C6652" s="69"/>
      <c r="D6652" s="69"/>
      <c r="E6652" s="69"/>
      <c r="F6652" s="69"/>
      <c r="G6652" s="82"/>
      <c r="H6652" s="78"/>
      <c r="I6652" s="28">
        <f ca="1">SUMIF('IMPORTBFT (ID)'!$A$3:$A$5000,$G$4:$G$7322,'IMPORTBFT (ID)'!$B$3:$B$5000)</f>
        <v>0</v>
      </c>
      <c r="J6652" s="72"/>
      <c r="K6652" s="18" t="str">
        <f t="shared" ca="1" si="0"/>
        <v>-</v>
      </c>
      <c r="L6652" s="19" t="e">
        <f>IF(G6652=#REF!,#REF!,"FALSO")</f>
        <v>#REF!</v>
      </c>
      <c r="M6652" s="75"/>
      <c r="N6652" s="76"/>
    </row>
    <row r="6653" spans="1:14" ht="15">
      <c r="A6653" s="80"/>
      <c r="B6653" s="81"/>
      <c r="C6653" s="69"/>
      <c r="D6653" s="69"/>
      <c r="E6653" s="69"/>
      <c r="F6653" s="69"/>
      <c r="G6653" s="82"/>
      <c r="H6653" s="78"/>
      <c r="I6653" s="28">
        <f ca="1">SUMIF('IMPORTBFT (ID)'!$A$3:$A$5000,$G$4:$G$7322,'IMPORTBFT (ID)'!$B$3:$B$5000)</f>
        <v>0</v>
      </c>
      <c r="J6653" s="72"/>
      <c r="K6653" s="18" t="str">
        <f t="shared" ca="1" si="0"/>
        <v>-</v>
      </c>
      <c r="L6653" s="19" t="e">
        <f>IF(G6653=#REF!,#REF!,"FALSO")</f>
        <v>#REF!</v>
      </c>
      <c r="M6653" s="75"/>
      <c r="N6653" s="76"/>
    </row>
    <row r="6654" spans="1:14" ht="15">
      <c r="A6654" s="80"/>
      <c r="B6654" s="81"/>
      <c r="C6654" s="69"/>
      <c r="D6654" s="69"/>
      <c r="E6654" s="69"/>
      <c r="F6654" s="69"/>
      <c r="G6654" s="82"/>
      <c r="H6654" s="78"/>
      <c r="I6654" s="28">
        <f ca="1">SUMIF('IMPORTBFT (ID)'!$A$3:$A$5000,$G$4:$G$7322,'IMPORTBFT (ID)'!$B$3:$B$5000)</f>
        <v>0</v>
      </c>
      <c r="J6654" s="72"/>
      <c r="K6654" s="18" t="str">
        <f t="shared" ca="1" si="0"/>
        <v>-</v>
      </c>
      <c r="L6654" s="19" t="e">
        <f>IF(G6654=#REF!,#REF!,"FALSO")</f>
        <v>#REF!</v>
      </c>
      <c r="M6654" s="75"/>
      <c r="N6654" s="76"/>
    </row>
    <row r="6655" spans="1:14" ht="15">
      <c r="A6655" s="80"/>
      <c r="B6655" s="81"/>
      <c r="C6655" s="69"/>
      <c r="D6655" s="69"/>
      <c r="E6655" s="69"/>
      <c r="F6655" s="69"/>
      <c r="G6655" s="82"/>
      <c r="H6655" s="78"/>
      <c r="I6655" s="28">
        <f ca="1">SUMIF('IMPORTBFT (ID)'!$A$3:$A$5000,$G$4:$G$7322,'IMPORTBFT (ID)'!$B$3:$B$5000)</f>
        <v>0</v>
      </c>
      <c r="J6655" s="72"/>
      <c r="K6655" s="18" t="str">
        <f t="shared" ca="1" si="0"/>
        <v>-</v>
      </c>
      <c r="L6655" s="19" t="e">
        <f>IF(G6655=#REF!,#REF!,"FALSO")</f>
        <v>#REF!</v>
      </c>
      <c r="M6655" s="75"/>
      <c r="N6655" s="76"/>
    </row>
    <row r="6656" spans="1:14" ht="15">
      <c r="A6656" s="80"/>
      <c r="B6656" s="81"/>
      <c r="C6656" s="69"/>
      <c r="D6656" s="69"/>
      <c r="E6656" s="69"/>
      <c r="F6656" s="69"/>
      <c r="G6656" s="82"/>
      <c r="H6656" s="78"/>
      <c r="I6656" s="28">
        <f ca="1">SUMIF('IMPORTBFT (ID)'!$A$3:$A$5000,$G$4:$G$7322,'IMPORTBFT (ID)'!$B$3:$B$5000)</f>
        <v>0</v>
      </c>
      <c r="J6656" s="72"/>
      <c r="K6656" s="18" t="str">
        <f t="shared" ca="1" si="0"/>
        <v>-</v>
      </c>
      <c r="L6656" s="19" t="e">
        <f>IF(G6656=#REF!,#REF!,"FALSO")</f>
        <v>#REF!</v>
      </c>
      <c r="M6656" s="75"/>
      <c r="N6656" s="76"/>
    </row>
    <row r="6657" spans="1:14" ht="15">
      <c r="A6657" s="80"/>
      <c r="B6657" s="81"/>
      <c r="C6657" s="69"/>
      <c r="D6657" s="69"/>
      <c r="E6657" s="69"/>
      <c r="F6657" s="69"/>
      <c r="G6657" s="82"/>
      <c r="H6657" s="78"/>
      <c r="I6657" s="28">
        <f ca="1">SUMIF('IMPORTBFT (ID)'!$A$3:$A$5000,$G$4:$G$7322,'IMPORTBFT (ID)'!$B$3:$B$5000)</f>
        <v>0</v>
      </c>
      <c r="J6657" s="72"/>
      <c r="K6657" s="18" t="str">
        <f t="shared" ca="1" si="0"/>
        <v>-</v>
      </c>
      <c r="L6657" s="19" t="e">
        <f>IF(G6657=#REF!,#REF!,"FALSO")</f>
        <v>#REF!</v>
      </c>
      <c r="M6657" s="75"/>
      <c r="N6657" s="76"/>
    </row>
    <row r="6658" spans="1:14" ht="15">
      <c r="A6658" s="80"/>
      <c r="B6658" s="81"/>
      <c r="C6658" s="69"/>
      <c r="D6658" s="69"/>
      <c r="E6658" s="69"/>
      <c r="F6658" s="69"/>
      <c r="G6658" s="82"/>
      <c r="H6658" s="78"/>
      <c r="I6658" s="28">
        <f ca="1">SUMIF('IMPORTBFT (ID)'!$A$3:$A$5000,$G$4:$G$7322,'IMPORTBFT (ID)'!$B$3:$B$5000)</f>
        <v>0</v>
      </c>
      <c r="J6658" s="72"/>
      <c r="K6658" s="18" t="str">
        <f t="shared" ca="1" si="0"/>
        <v>-</v>
      </c>
      <c r="L6658" s="19" t="e">
        <f>IF(G6658=#REF!,#REF!,"FALSO")</f>
        <v>#REF!</v>
      </c>
      <c r="M6658" s="75"/>
      <c r="N6658" s="76"/>
    </row>
    <row r="6659" spans="1:14" ht="15">
      <c r="A6659" s="80"/>
      <c r="B6659" s="81"/>
      <c r="C6659" s="69"/>
      <c r="D6659" s="69"/>
      <c r="E6659" s="69"/>
      <c r="F6659" s="69"/>
      <c r="G6659" s="82"/>
      <c r="H6659" s="78"/>
      <c r="I6659" s="28">
        <f ca="1">SUMIF('IMPORTBFT (ID)'!$A$3:$A$5000,$G$4:$G$7322,'IMPORTBFT (ID)'!$B$3:$B$5000)</f>
        <v>0</v>
      </c>
      <c r="J6659" s="72"/>
      <c r="K6659" s="18" t="str">
        <f t="shared" ca="1" si="0"/>
        <v>-</v>
      </c>
      <c r="L6659" s="19" t="e">
        <f>IF(G6659=#REF!,#REF!,"FALSO")</f>
        <v>#REF!</v>
      </c>
      <c r="M6659" s="75"/>
      <c r="N6659" s="76"/>
    </row>
    <row r="6660" spans="1:14" ht="15">
      <c r="A6660" s="80"/>
      <c r="B6660" s="81"/>
      <c r="C6660" s="69"/>
      <c r="D6660" s="69"/>
      <c r="E6660" s="69"/>
      <c r="F6660" s="69"/>
      <c r="G6660" s="82"/>
      <c r="H6660" s="78"/>
      <c r="I6660" s="28">
        <f ca="1">SUMIF('IMPORTBFT (ID)'!$A$3:$A$5000,$G$4:$G$7322,'IMPORTBFT (ID)'!$B$3:$B$5000)</f>
        <v>0</v>
      </c>
      <c r="J6660" s="72"/>
      <c r="K6660" s="18" t="str">
        <f t="shared" ca="1" si="0"/>
        <v>-</v>
      </c>
      <c r="L6660" s="19" t="e">
        <f>IF(G6660=#REF!,#REF!,"FALSO")</f>
        <v>#REF!</v>
      </c>
      <c r="M6660" s="75"/>
      <c r="N6660" s="76"/>
    </row>
    <row r="6661" spans="1:14" ht="15">
      <c r="A6661" s="80"/>
      <c r="B6661" s="81"/>
      <c r="C6661" s="69"/>
      <c r="D6661" s="69"/>
      <c r="E6661" s="69"/>
      <c r="F6661" s="69"/>
      <c r="G6661" s="82"/>
      <c r="H6661" s="78"/>
      <c r="I6661" s="28">
        <f ca="1">SUMIF('IMPORTBFT (ID)'!$A$3:$A$5000,$G$4:$G$7322,'IMPORTBFT (ID)'!$B$3:$B$5000)</f>
        <v>0</v>
      </c>
      <c r="J6661" s="72"/>
      <c r="K6661" s="18" t="str">
        <f t="shared" ca="1" si="0"/>
        <v>-</v>
      </c>
      <c r="L6661" s="19" t="e">
        <f>IF(G6661=#REF!,#REF!,"FALSO")</f>
        <v>#REF!</v>
      </c>
      <c r="M6661" s="75"/>
      <c r="N6661" s="76"/>
    </row>
    <row r="6662" spans="1:14" ht="15">
      <c r="A6662" s="80"/>
      <c r="B6662" s="81"/>
      <c r="C6662" s="69"/>
      <c r="D6662" s="69"/>
      <c r="E6662" s="69"/>
      <c r="F6662" s="69"/>
      <c r="G6662" s="82"/>
      <c r="H6662" s="78"/>
      <c r="I6662" s="28">
        <f ca="1">SUMIF('IMPORTBFT (ID)'!$A$3:$A$5000,$G$4:$G$7322,'IMPORTBFT (ID)'!$B$3:$B$5000)</f>
        <v>0</v>
      </c>
      <c r="J6662" s="72"/>
      <c r="K6662" s="18" t="str">
        <f t="shared" ca="1" si="0"/>
        <v>-</v>
      </c>
      <c r="L6662" s="19" t="e">
        <f>IF(G6662=#REF!,#REF!,"FALSO")</f>
        <v>#REF!</v>
      </c>
      <c r="M6662" s="75"/>
      <c r="N6662" s="76"/>
    </row>
    <row r="6663" spans="1:14" ht="15">
      <c r="A6663" s="80"/>
      <c r="B6663" s="81"/>
      <c r="C6663" s="69"/>
      <c r="D6663" s="69"/>
      <c r="E6663" s="69"/>
      <c r="F6663" s="69"/>
      <c r="G6663" s="82"/>
      <c r="H6663" s="78"/>
      <c r="I6663" s="28">
        <f ca="1">SUMIF('IMPORTBFT (ID)'!$A$3:$A$5000,$G$4:$G$7322,'IMPORTBFT (ID)'!$B$3:$B$5000)</f>
        <v>0</v>
      </c>
      <c r="J6663" s="72"/>
      <c r="K6663" s="18" t="str">
        <f t="shared" ca="1" si="0"/>
        <v>-</v>
      </c>
      <c r="L6663" s="19" t="e">
        <f>IF(G6663=#REF!,#REF!,"FALSO")</f>
        <v>#REF!</v>
      </c>
      <c r="M6663" s="75"/>
      <c r="N6663" s="76"/>
    </row>
    <row r="6664" spans="1:14" ht="15">
      <c r="A6664" s="80"/>
      <c r="B6664" s="81"/>
      <c r="C6664" s="69"/>
      <c r="D6664" s="69"/>
      <c r="E6664" s="69"/>
      <c r="F6664" s="69"/>
      <c r="G6664" s="82"/>
      <c r="H6664" s="78"/>
      <c r="I6664" s="28">
        <f ca="1">SUMIF('IMPORTBFT (ID)'!$A$3:$A$5000,$G$4:$G$7322,'IMPORTBFT (ID)'!$B$3:$B$5000)</f>
        <v>0</v>
      </c>
      <c r="J6664" s="72"/>
      <c r="K6664" s="18" t="str">
        <f t="shared" ca="1" si="0"/>
        <v>-</v>
      </c>
      <c r="L6664" s="19" t="e">
        <f>IF(G6664=#REF!,#REF!,"FALSO")</f>
        <v>#REF!</v>
      </c>
      <c r="M6664" s="75"/>
      <c r="N6664" s="76"/>
    </row>
    <row r="6665" spans="1:14" ht="15">
      <c r="A6665" s="80"/>
      <c r="B6665" s="81"/>
      <c r="C6665" s="69"/>
      <c r="D6665" s="69"/>
      <c r="E6665" s="69"/>
      <c r="F6665" s="69"/>
      <c r="G6665" s="82"/>
      <c r="H6665" s="78"/>
      <c r="I6665" s="28">
        <f ca="1">SUMIF('IMPORTBFT (ID)'!$A$3:$A$5000,$G$4:$G$7322,'IMPORTBFT (ID)'!$B$3:$B$5000)</f>
        <v>0</v>
      </c>
      <c r="J6665" s="72"/>
      <c r="K6665" s="18" t="str">
        <f t="shared" ca="1" si="0"/>
        <v>-</v>
      </c>
      <c r="L6665" s="19" t="e">
        <f>IF(G6665=#REF!,#REF!,"FALSO")</f>
        <v>#REF!</v>
      </c>
      <c r="M6665" s="75"/>
      <c r="N6665" s="76"/>
    </row>
    <row r="6666" spans="1:14" ht="15">
      <c r="A6666" s="80"/>
      <c r="B6666" s="81"/>
      <c r="C6666" s="69"/>
      <c r="D6666" s="69"/>
      <c r="E6666" s="69"/>
      <c r="F6666" s="69"/>
      <c r="G6666" s="82"/>
      <c r="H6666" s="78"/>
      <c r="I6666" s="28">
        <f ca="1">SUMIF('IMPORTBFT (ID)'!$A$3:$A$5000,$G$4:$G$7322,'IMPORTBFT (ID)'!$B$3:$B$5000)</f>
        <v>0</v>
      </c>
      <c r="J6666" s="72"/>
      <c r="K6666" s="18" t="str">
        <f t="shared" ca="1" si="0"/>
        <v>-</v>
      </c>
      <c r="L6666" s="19" t="e">
        <f>IF(G6666=#REF!,#REF!,"FALSO")</f>
        <v>#REF!</v>
      </c>
      <c r="M6666" s="75"/>
      <c r="N6666" s="76"/>
    </row>
    <row r="6667" spans="1:14" ht="15">
      <c r="A6667" s="80"/>
      <c r="B6667" s="81"/>
      <c r="C6667" s="69"/>
      <c r="D6667" s="69"/>
      <c r="E6667" s="69"/>
      <c r="F6667" s="69"/>
      <c r="G6667" s="82"/>
      <c r="H6667" s="78"/>
      <c r="I6667" s="28">
        <f ca="1">SUMIF('IMPORTBFT (ID)'!$A$3:$A$5000,$G$4:$G$7322,'IMPORTBFT (ID)'!$B$3:$B$5000)</f>
        <v>0</v>
      </c>
      <c r="J6667" s="72"/>
      <c r="K6667" s="18" t="str">
        <f t="shared" ca="1" si="0"/>
        <v>-</v>
      </c>
      <c r="L6667" s="19" t="e">
        <f>IF(G6667=#REF!,#REF!,"FALSO")</f>
        <v>#REF!</v>
      </c>
      <c r="M6667" s="75"/>
      <c r="N6667" s="76"/>
    </row>
    <row r="6668" spans="1:14" ht="15">
      <c r="A6668" s="80"/>
      <c r="B6668" s="81"/>
      <c r="C6668" s="69"/>
      <c r="D6668" s="69"/>
      <c r="E6668" s="69"/>
      <c r="F6668" s="69"/>
      <c r="G6668" s="82"/>
      <c r="H6668" s="78"/>
      <c r="I6668" s="28">
        <f ca="1">SUMIF('IMPORTBFT (ID)'!$A$3:$A$5000,$G$4:$G$7322,'IMPORTBFT (ID)'!$B$3:$B$5000)</f>
        <v>0</v>
      </c>
      <c r="J6668" s="72"/>
      <c r="K6668" s="18" t="str">
        <f t="shared" ca="1" si="0"/>
        <v>-</v>
      </c>
      <c r="L6668" s="19" t="e">
        <f>IF(G6668=#REF!,#REF!,"FALSO")</f>
        <v>#REF!</v>
      </c>
      <c r="M6668" s="75"/>
      <c r="N6668" s="76"/>
    </row>
    <row r="6669" spans="1:14" ht="15">
      <c r="A6669" s="80"/>
      <c r="B6669" s="81"/>
      <c r="C6669" s="69"/>
      <c r="D6669" s="69"/>
      <c r="E6669" s="69"/>
      <c r="F6669" s="69"/>
      <c r="G6669" s="82"/>
      <c r="H6669" s="78"/>
      <c r="I6669" s="28">
        <f ca="1">SUMIF('IMPORTBFT (ID)'!$A$3:$A$5000,$G$4:$G$7322,'IMPORTBFT (ID)'!$B$3:$B$5000)</f>
        <v>0</v>
      </c>
      <c r="J6669" s="72"/>
      <c r="K6669" s="18" t="str">
        <f t="shared" ca="1" si="0"/>
        <v>-</v>
      </c>
      <c r="L6669" s="19" t="e">
        <f>IF(G6669=#REF!,#REF!,"FALSO")</f>
        <v>#REF!</v>
      </c>
      <c r="M6669" s="75"/>
      <c r="N6669" s="76"/>
    </row>
    <row r="6670" spans="1:14" ht="15">
      <c r="A6670" s="80"/>
      <c r="B6670" s="81"/>
      <c r="C6670" s="69"/>
      <c r="D6670" s="69"/>
      <c r="E6670" s="69"/>
      <c r="F6670" s="69"/>
      <c r="G6670" s="82"/>
      <c r="H6670" s="78"/>
      <c r="I6670" s="28">
        <f ca="1">SUMIF('IMPORTBFT (ID)'!$A$3:$A$5000,$G$4:$G$7322,'IMPORTBFT (ID)'!$B$3:$B$5000)</f>
        <v>0</v>
      </c>
      <c r="J6670" s="72"/>
      <c r="K6670" s="18" t="str">
        <f t="shared" ca="1" si="0"/>
        <v>-</v>
      </c>
      <c r="L6670" s="19" t="e">
        <f>IF(G6670=#REF!,#REF!,"FALSO")</f>
        <v>#REF!</v>
      </c>
      <c r="M6670" s="75"/>
      <c r="N6670" s="76"/>
    </row>
    <row r="6671" spans="1:14" ht="15">
      <c r="A6671" s="80"/>
      <c r="B6671" s="81"/>
      <c r="C6671" s="69"/>
      <c r="D6671" s="69"/>
      <c r="E6671" s="69"/>
      <c r="F6671" s="69"/>
      <c r="G6671" s="82"/>
      <c r="H6671" s="78"/>
      <c r="I6671" s="28">
        <f ca="1">SUMIF('IMPORTBFT (ID)'!$A$3:$A$5000,$G$4:$G$7322,'IMPORTBFT (ID)'!$B$3:$B$5000)</f>
        <v>0</v>
      </c>
      <c r="J6671" s="72"/>
      <c r="K6671" s="18" t="str">
        <f t="shared" ca="1" si="0"/>
        <v>-</v>
      </c>
      <c r="L6671" s="19" t="e">
        <f>IF(G6671=#REF!,#REF!,"FALSO")</f>
        <v>#REF!</v>
      </c>
      <c r="M6671" s="75"/>
      <c r="N6671" s="76"/>
    </row>
    <row r="6672" spans="1:14" ht="15">
      <c r="A6672" s="80"/>
      <c r="B6672" s="81"/>
      <c r="C6672" s="69"/>
      <c r="D6672" s="69"/>
      <c r="E6672" s="69"/>
      <c r="F6672" s="69"/>
      <c r="G6672" s="82"/>
      <c r="H6672" s="78"/>
      <c r="I6672" s="28">
        <f ca="1">SUMIF('IMPORTBFT (ID)'!$A$3:$A$5000,$G$4:$G$7322,'IMPORTBFT (ID)'!$B$3:$B$5000)</f>
        <v>0</v>
      </c>
      <c r="J6672" s="72"/>
      <c r="K6672" s="18" t="str">
        <f t="shared" ca="1" si="0"/>
        <v>-</v>
      </c>
      <c r="L6672" s="19" t="e">
        <f>IF(G6672=#REF!,#REF!,"FALSO")</f>
        <v>#REF!</v>
      </c>
      <c r="M6672" s="75"/>
      <c r="N6672" s="76"/>
    </row>
    <row r="6673" spans="1:14" ht="15">
      <c r="A6673" s="80"/>
      <c r="B6673" s="81"/>
      <c r="C6673" s="69"/>
      <c r="D6673" s="69"/>
      <c r="E6673" s="69"/>
      <c r="F6673" s="69"/>
      <c r="G6673" s="82"/>
      <c r="H6673" s="78"/>
      <c r="I6673" s="28">
        <f ca="1">SUMIF('IMPORTBFT (ID)'!$A$3:$A$5000,$G$4:$G$7322,'IMPORTBFT (ID)'!$B$3:$B$5000)</f>
        <v>0</v>
      </c>
      <c r="J6673" s="72"/>
      <c r="K6673" s="18" t="str">
        <f t="shared" ca="1" si="0"/>
        <v>-</v>
      </c>
      <c r="L6673" s="19" t="e">
        <f>IF(G6673=#REF!,#REF!,"FALSO")</f>
        <v>#REF!</v>
      </c>
      <c r="M6673" s="75"/>
      <c r="N6673" s="76"/>
    </row>
    <row r="6674" spans="1:14" ht="15">
      <c r="A6674" s="80"/>
      <c r="B6674" s="81"/>
      <c r="C6674" s="69"/>
      <c r="D6674" s="69"/>
      <c r="E6674" s="69"/>
      <c r="F6674" s="69"/>
      <c r="G6674" s="82"/>
      <c r="H6674" s="78"/>
      <c r="I6674" s="28">
        <f ca="1">SUMIF('IMPORTBFT (ID)'!$A$3:$A$5000,$G$4:$G$7322,'IMPORTBFT (ID)'!$B$3:$B$5000)</f>
        <v>0</v>
      </c>
      <c r="J6674" s="72"/>
      <c r="K6674" s="18" t="str">
        <f t="shared" ca="1" si="0"/>
        <v>-</v>
      </c>
      <c r="L6674" s="19" t="e">
        <f>IF(G6674=#REF!,#REF!,"FALSO")</f>
        <v>#REF!</v>
      </c>
      <c r="M6674" s="75"/>
      <c r="N6674" s="76"/>
    </row>
    <row r="6675" spans="1:14" ht="15">
      <c r="A6675" s="80"/>
      <c r="B6675" s="81"/>
      <c r="C6675" s="69"/>
      <c r="D6675" s="69"/>
      <c r="E6675" s="69"/>
      <c r="F6675" s="69"/>
      <c r="G6675" s="82"/>
      <c r="H6675" s="78"/>
      <c r="I6675" s="28">
        <f ca="1">SUMIF('IMPORTBFT (ID)'!$A$3:$A$5000,$G$4:$G$7322,'IMPORTBFT (ID)'!$B$3:$B$5000)</f>
        <v>0</v>
      </c>
      <c r="J6675" s="72"/>
      <c r="K6675" s="18" t="str">
        <f t="shared" ca="1" si="0"/>
        <v>-</v>
      </c>
      <c r="L6675" s="19" t="e">
        <f>IF(G6675=#REF!,#REF!,"FALSO")</f>
        <v>#REF!</v>
      </c>
      <c r="M6675" s="75"/>
      <c r="N6675" s="76"/>
    </row>
    <row r="6676" spans="1:14" ht="15">
      <c r="A6676" s="80"/>
      <c r="B6676" s="81"/>
      <c r="C6676" s="69"/>
      <c r="D6676" s="69"/>
      <c r="E6676" s="69"/>
      <c r="F6676" s="69"/>
      <c r="G6676" s="82"/>
      <c r="H6676" s="78"/>
      <c r="I6676" s="28">
        <f ca="1">SUMIF('IMPORTBFT (ID)'!$A$3:$A$5000,$G$4:$G$7322,'IMPORTBFT (ID)'!$B$3:$B$5000)</f>
        <v>0</v>
      </c>
      <c r="J6676" s="72"/>
      <c r="K6676" s="18" t="str">
        <f t="shared" ca="1" si="0"/>
        <v>-</v>
      </c>
      <c r="L6676" s="19" t="e">
        <f>IF(G6676=#REF!,#REF!,"FALSO")</f>
        <v>#REF!</v>
      </c>
      <c r="M6676" s="75"/>
      <c r="N6676" s="76"/>
    </row>
    <row r="6677" spans="1:14" ht="15">
      <c r="A6677" s="80"/>
      <c r="B6677" s="81"/>
      <c r="C6677" s="69"/>
      <c r="D6677" s="69"/>
      <c r="E6677" s="69"/>
      <c r="F6677" s="69"/>
      <c r="G6677" s="82"/>
      <c r="H6677" s="78"/>
      <c r="I6677" s="28">
        <f ca="1">SUMIF('IMPORTBFT (ID)'!$A$3:$A$5000,$G$4:$G$7322,'IMPORTBFT (ID)'!$B$3:$B$5000)</f>
        <v>0</v>
      </c>
      <c r="J6677" s="72"/>
      <c r="K6677" s="18" t="str">
        <f t="shared" ca="1" si="0"/>
        <v>-</v>
      </c>
      <c r="L6677" s="19" t="e">
        <f>IF(G6677=#REF!,#REF!,"FALSO")</f>
        <v>#REF!</v>
      </c>
      <c r="M6677" s="75"/>
      <c r="N6677" s="76"/>
    </row>
    <row r="6678" spans="1:14" ht="15">
      <c r="A6678" s="80"/>
      <c r="B6678" s="81"/>
      <c r="C6678" s="69"/>
      <c r="D6678" s="69"/>
      <c r="E6678" s="69"/>
      <c r="F6678" s="69"/>
      <c r="G6678" s="82"/>
      <c r="H6678" s="78"/>
      <c r="I6678" s="28">
        <f ca="1">SUMIF('IMPORTBFT (ID)'!$A$3:$A$5000,$G$4:$G$7322,'IMPORTBFT (ID)'!$B$3:$B$5000)</f>
        <v>0</v>
      </c>
      <c r="J6678" s="72"/>
      <c r="K6678" s="18" t="str">
        <f t="shared" ca="1" si="0"/>
        <v>-</v>
      </c>
      <c r="L6678" s="19" t="e">
        <f>IF(G6678=#REF!,#REF!,"FALSO")</f>
        <v>#REF!</v>
      </c>
      <c r="M6678" s="75"/>
      <c r="N6678" s="76"/>
    </row>
    <row r="6679" spans="1:14" ht="15">
      <c r="A6679" s="80"/>
      <c r="B6679" s="81"/>
      <c r="C6679" s="69"/>
      <c r="D6679" s="69"/>
      <c r="E6679" s="69"/>
      <c r="F6679" s="69"/>
      <c r="G6679" s="82"/>
      <c r="H6679" s="78"/>
      <c r="I6679" s="28">
        <f ca="1">SUMIF('IMPORTBFT (ID)'!$A$3:$A$5000,$G$4:$G$7322,'IMPORTBFT (ID)'!$B$3:$B$5000)</f>
        <v>0</v>
      </c>
      <c r="J6679" s="72"/>
      <c r="K6679" s="18" t="str">
        <f t="shared" ca="1" si="0"/>
        <v>-</v>
      </c>
      <c r="L6679" s="19" t="e">
        <f>IF(G6679=#REF!,#REF!,"FALSO")</f>
        <v>#REF!</v>
      </c>
      <c r="M6679" s="75"/>
      <c r="N6679" s="76"/>
    </row>
    <row r="6680" spans="1:14" ht="15">
      <c r="A6680" s="80"/>
      <c r="B6680" s="81"/>
      <c r="C6680" s="69"/>
      <c r="D6680" s="69"/>
      <c r="E6680" s="69"/>
      <c r="F6680" s="69"/>
      <c r="G6680" s="82"/>
      <c r="H6680" s="78"/>
      <c r="I6680" s="28">
        <f ca="1">SUMIF('IMPORTBFT (ID)'!$A$3:$A$5000,$G$4:$G$7322,'IMPORTBFT (ID)'!$B$3:$B$5000)</f>
        <v>0</v>
      </c>
      <c r="J6680" s="72"/>
      <c r="K6680" s="18" t="str">
        <f t="shared" ca="1" si="0"/>
        <v>-</v>
      </c>
      <c r="L6680" s="19" t="e">
        <f>IF(G6680=#REF!,#REF!,"FALSO")</f>
        <v>#REF!</v>
      </c>
      <c r="M6680" s="75"/>
      <c r="N6680" s="76"/>
    </row>
    <row r="6681" spans="1:14" ht="15">
      <c r="A6681" s="80"/>
      <c r="B6681" s="81"/>
      <c r="C6681" s="69"/>
      <c r="D6681" s="69"/>
      <c r="E6681" s="69"/>
      <c r="F6681" s="69"/>
      <c r="G6681" s="82"/>
      <c r="H6681" s="78"/>
      <c r="I6681" s="28">
        <f ca="1">SUMIF('IMPORTBFT (ID)'!$A$3:$A$5000,$G$4:$G$7322,'IMPORTBFT (ID)'!$B$3:$B$5000)</f>
        <v>0</v>
      </c>
      <c r="J6681" s="72"/>
      <c r="K6681" s="18" t="str">
        <f t="shared" ca="1" si="0"/>
        <v>-</v>
      </c>
      <c r="L6681" s="19" t="e">
        <f>IF(G6681=#REF!,#REF!,"FALSO")</f>
        <v>#REF!</v>
      </c>
      <c r="M6681" s="75"/>
      <c r="N6681" s="76"/>
    </row>
    <row r="6682" spans="1:14" ht="15">
      <c r="A6682" s="80"/>
      <c r="B6682" s="81"/>
      <c r="C6682" s="69"/>
      <c r="D6682" s="69"/>
      <c r="E6682" s="69"/>
      <c r="F6682" s="69"/>
      <c r="G6682" s="82"/>
      <c r="H6682" s="78"/>
      <c r="I6682" s="28">
        <f ca="1">SUMIF('IMPORTBFT (ID)'!$A$3:$A$5000,$G$4:$G$7322,'IMPORTBFT (ID)'!$B$3:$B$5000)</f>
        <v>0</v>
      </c>
      <c r="J6682" s="72"/>
      <c r="K6682" s="18" t="str">
        <f t="shared" ca="1" si="0"/>
        <v>-</v>
      </c>
      <c r="L6682" s="19" t="e">
        <f>IF(G6682=#REF!,#REF!,"FALSO")</f>
        <v>#REF!</v>
      </c>
      <c r="M6682" s="75"/>
      <c r="N6682" s="76"/>
    </row>
    <row r="6683" spans="1:14" ht="15">
      <c r="A6683" s="80"/>
      <c r="B6683" s="81"/>
      <c r="C6683" s="69"/>
      <c r="D6683" s="69"/>
      <c r="E6683" s="69"/>
      <c r="F6683" s="69"/>
      <c r="G6683" s="82"/>
      <c r="H6683" s="78"/>
      <c r="I6683" s="28">
        <f ca="1">SUMIF('IMPORTBFT (ID)'!$A$3:$A$5000,$G$4:$G$7322,'IMPORTBFT (ID)'!$B$3:$B$5000)</f>
        <v>0</v>
      </c>
      <c r="J6683" s="72"/>
      <c r="K6683" s="18" t="str">
        <f t="shared" ca="1" si="0"/>
        <v>-</v>
      </c>
      <c r="L6683" s="19" t="e">
        <f>IF(G6683=#REF!,#REF!,"FALSO")</f>
        <v>#REF!</v>
      </c>
      <c r="M6683" s="75"/>
      <c r="N6683" s="76"/>
    </row>
    <row r="6684" spans="1:14" ht="15">
      <c r="A6684" s="80"/>
      <c r="B6684" s="81"/>
      <c r="C6684" s="69"/>
      <c r="D6684" s="69"/>
      <c r="E6684" s="69"/>
      <c r="F6684" s="69"/>
      <c r="G6684" s="82"/>
      <c r="H6684" s="78"/>
      <c r="I6684" s="28">
        <f ca="1">SUMIF('IMPORTBFT (ID)'!$A$3:$A$5000,$G$4:$G$7322,'IMPORTBFT (ID)'!$B$3:$B$5000)</f>
        <v>0</v>
      </c>
      <c r="J6684" s="72"/>
      <c r="K6684" s="18" t="str">
        <f t="shared" ca="1" si="0"/>
        <v>-</v>
      </c>
      <c r="L6684" s="19" t="e">
        <f>IF(G6684=#REF!,#REF!,"FALSO")</f>
        <v>#REF!</v>
      </c>
      <c r="M6684" s="75"/>
      <c r="N6684" s="76"/>
    </row>
    <row r="6685" spans="1:14" ht="15">
      <c r="A6685" s="80"/>
      <c r="B6685" s="81"/>
      <c r="C6685" s="69"/>
      <c r="D6685" s="69"/>
      <c r="E6685" s="69"/>
      <c r="F6685" s="69"/>
      <c r="G6685" s="82"/>
      <c r="H6685" s="78"/>
      <c r="I6685" s="28">
        <f ca="1">SUMIF('IMPORTBFT (ID)'!$A$3:$A$5000,$G$4:$G$7322,'IMPORTBFT (ID)'!$B$3:$B$5000)</f>
        <v>0</v>
      </c>
      <c r="J6685" s="72"/>
      <c r="K6685" s="18" t="str">
        <f t="shared" ca="1" si="0"/>
        <v>-</v>
      </c>
      <c r="L6685" s="19" t="e">
        <f>IF(G6685=#REF!,#REF!,"FALSO")</f>
        <v>#REF!</v>
      </c>
      <c r="M6685" s="75"/>
      <c r="N6685" s="76"/>
    </row>
    <row r="6686" spans="1:14" ht="15">
      <c r="A6686" s="80"/>
      <c r="B6686" s="81"/>
      <c r="C6686" s="69"/>
      <c r="D6686" s="69"/>
      <c r="E6686" s="69"/>
      <c r="F6686" s="69"/>
      <c r="G6686" s="82"/>
      <c r="H6686" s="78"/>
      <c r="I6686" s="28">
        <f ca="1">SUMIF('IMPORTBFT (ID)'!$A$3:$A$5000,$G$4:$G$7322,'IMPORTBFT (ID)'!$B$3:$B$5000)</f>
        <v>0</v>
      </c>
      <c r="J6686" s="72"/>
      <c r="K6686" s="18" t="str">
        <f t="shared" ca="1" si="0"/>
        <v>-</v>
      </c>
      <c r="L6686" s="19" t="e">
        <f>IF(G6686=#REF!,#REF!,"FALSO")</f>
        <v>#REF!</v>
      </c>
      <c r="M6686" s="75"/>
      <c r="N6686" s="76"/>
    </row>
    <row r="6687" spans="1:14" ht="15">
      <c r="A6687" s="80"/>
      <c r="B6687" s="81"/>
      <c r="C6687" s="69"/>
      <c r="D6687" s="69"/>
      <c r="E6687" s="69"/>
      <c r="F6687" s="69"/>
      <c r="G6687" s="82"/>
      <c r="H6687" s="78"/>
      <c r="I6687" s="28">
        <f ca="1">SUMIF('IMPORTBFT (ID)'!$A$3:$A$5000,$G$4:$G$7322,'IMPORTBFT (ID)'!$B$3:$B$5000)</f>
        <v>0</v>
      </c>
      <c r="J6687" s="72"/>
      <c r="K6687" s="18" t="str">
        <f t="shared" ca="1" si="0"/>
        <v>-</v>
      </c>
      <c r="L6687" s="19" t="e">
        <f>IF(G6687=#REF!,#REF!,"FALSO")</f>
        <v>#REF!</v>
      </c>
      <c r="M6687" s="75"/>
      <c r="N6687" s="76"/>
    </row>
    <row r="6688" spans="1:14" ht="15">
      <c r="A6688" s="80"/>
      <c r="B6688" s="81"/>
      <c r="C6688" s="69"/>
      <c r="D6688" s="69"/>
      <c r="E6688" s="69"/>
      <c r="F6688" s="69"/>
      <c r="G6688" s="82"/>
      <c r="H6688" s="78"/>
      <c r="I6688" s="28">
        <f ca="1">SUMIF('IMPORTBFT (ID)'!$A$3:$A$5000,$G$4:$G$7322,'IMPORTBFT (ID)'!$B$3:$B$5000)</f>
        <v>0</v>
      </c>
      <c r="J6688" s="72"/>
      <c r="K6688" s="18" t="str">
        <f t="shared" ca="1" si="0"/>
        <v>-</v>
      </c>
      <c r="L6688" s="19" t="e">
        <f>IF(G6688=#REF!,#REF!,"FALSO")</f>
        <v>#REF!</v>
      </c>
      <c r="M6688" s="75"/>
      <c r="N6688" s="76"/>
    </row>
    <row r="6689" spans="1:14" ht="15">
      <c r="A6689" s="80"/>
      <c r="B6689" s="81"/>
      <c r="C6689" s="69"/>
      <c r="D6689" s="69"/>
      <c r="E6689" s="69"/>
      <c r="F6689" s="69"/>
      <c r="G6689" s="82"/>
      <c r="H6689" s="78"/>
      <c r="I6689" s="28">
        <f ca="1">SUMIF('IMPORTBFT (ID)'!$A$3:$A$5000,$G$4:$G$7322,'IMPORTBFT (ID)'!$B$3:$B$5000)</f>
        <v>0</v>
      </c>
      <c r="J6689" s="72"/>
      <c r="K6689" s="18" t="str">
        <f t="shared" ca="1" si="0"/>
        <v>-</v>
      </c>
      <c r="L6689" s="19" t="e">
        <f>IF(G6689=#REF!,#REF!,"FALSO")</f>
        <v>#REF!</v>
      </c>
      <c r="M6689" s="75"/>
      <c r="N6689" s="76"/>
    </row>
    <row r="6690" spans="1:14" ht="15">
      <c r="A6690" s="80"/>
      <c r="B6690" s="81"/>
      <c r="C6690" s="69"/>
      <c r="D6690" s="69"/>
      <c r="E6690" s="69"/>
      <c r="F6690" s="69"/>
      <c r="G6690" s="82"/>
      <c r="H6690" s="78"/>
      <c r="I6690" s="28">
        <f ca="1">SUMIF('IMPORTBFT (ID)'!$A$3:$A$5000,$G$4:$G$7322,'IMPORTBFT (ID)'!$B$3:$B$5000)</f>
        <v>0</v>
      </c>
      <c r="J6690" s="72"/>
      <c r="K6690" s="18" t="str">
        <f t="shared" ca="1" si="0"/>
        <v>-</v>
      </c>
      <c r="L6690" s="19" t="e">
        <f>IF(G6690=#REF!,#REF!,"FALSO")</f>
        <v>#REF!</v>
      </c>
      <c r="M6690" s="75"/>
      <c r="N6690" s="76"/>
    </row>
    <row r="6691" spans="1:14" ht="15">
      <c r="A6691" s="80"/>
      <c r="B6691" s="81"/>
      <c r="C6691" s="69"/>
      <c r="D6691" s="69"/>
      <c r="E6691" s="69"/>
      <c r="F6691" s="69"/>
      <c r="G6691" s="82"/>
      <c r="H6691" s="78"/>
      <c r="I6691" s="28">
        <f ca="1">SUMIF('IMPORTBFT (ID)'!$A$3:$A$5000,$G$4:$G$7322,'IMPORTBFT (ID)'!$B$3:$B$5000)</f>
        <v>0</v>
      </c>
      <c r="J6691" s="72"/>
      <c r="K6691" s="18" t="str">
        <f t="shared" ca="1" si="0"/>
        <v>-</v>
      </c>
      <c r="L6691" s="19" t="e">
        <f>IF(G6691=#REF!,#REF!,"FALSO")</f>
        <v>#REF!</v>
      </c>
      <c r="M6691" s="75"/>
      <c r="N6691" s="76"/>
    </row>
    <row r="6692" spans="1:14" ht="15">
      <c r="A6692" s="80"/>
      <c r="B6692" s="81"/>
      <c r="C6692" s="69"/>
      <c r="D6692" s="69"/>
      <c r="E6692" s="69"/>
      <c r="F6692" s="69"/>
      <c r="G6692" s="82"/>
      <c r="H6692" s="78"/>
      <c r="I6692" s="28">
        <f ca="1">SUMIF('IMPORTBFT (ID)'!$A$3:$A$5000,$G$4:$G$7322,'IMPORTBFT (ID)'!$B$3:$B$5000)</f>
        <v>0</v>
      </c>
      <c r="J6692" s="72"/>
      <c r="K6692" s="18" t="str">
        <f t="shared" ca="1" si="0"/>
        <v>-</v>
      </c>
      <c r="L6692" s="19" t="e">
        <f>IF(G6692=#REF!,#REF!,"FALSO")</f>
        <v>#REF!</v>
      </c>
      <c r="M6692" s="75"/>
      <c r="N6692" s="76"/>
    </row>
    <row r="6693" spans="1:14" ht="15">
      <c r="A6693" s="80"/>
      <c r="B6693" s="81"/>
      <c r="C6693" s="69"/>
      <c r="D6693" s="69"/>
      <c r="E6693" s="69"/>
      <c r="F6693" s="69"/>
      <c r="G6693" s="82"/>
      <c r="H6693" s="78"/>
      <c r="I6693" s="28">
        <f ca="1">SUMIF('IMPORTBFT (ID)'!$A$3:$A$5000,$G$4:$G$7322,'IMPORTBFT (ID)'!$B$3:$B$5000)</f>
        <v>0</v>
      </c>
      <c r="J6693" s="72"/>
      <c r="K6693" s="18" t="str">
        <f t="shared" ca="1" si="0"/>
        <v>-</v>
      </c>
      <c r="L6693" s="19" t="e">
        <f>IF(G6693=#REF!,#REF!,"FALSO")</f>
        <v>#REF!</v>
      </c>
      <c r="M6693" s="75"/>
      <c r="N6693" s="76"/>
    </row>
    <row r="6694" spans="1:14" ht="15">
      <c r="A6694" s="80"/>
      <c r="B6694" s="81"/>
      <c r="C6694" s="69"/>
      <c r="D6694" s="69"/>
      <c r="E6694" s="69"/>
      <c r="F6694" s="69"/>
      <c r="G6694" s="82"/>
      <c r="H6694" s="78"/>
      <c r="I6694" s="28">
        <f ca="1">SUMIF('IMPORTBFT (ID)'!$A$3:$A$5000,$G$4:$G$7322,'IMPORTBFT (ID)'!$B$3:$B$5000)</f>
        <v>0</v>
      </c>
      <c r="J6694" s="72"/>
      <c r="K6694" s="18" t="str">
        <f t="shared" ca="1" si="0"/>
        <v>-</v>
      </c>
      <c r="L6694" s="19" t="e">
        <f>IF(G6694=#REF!,#REF!,"FALSO")</f>
        <v>#REF!</v>
      </c>
      <c r="M6694" s="75"/>
      <c r="N6694" s="76"/>
    </row>
    <row r="6695" spans="1:14" ht="15">
      <c r="A6695" s="80"/>
      <c r="B6695" s="81"/>
      <c r="C6695" s="69"/>
      <c r="D6695" s="69"/>
      <c r="E6695" s="69"/>
      <c r="F6695" s="69"/>
      <c r="G6695" s="82"/>
      <c r="H6695" s="78"/>
      <c r="I6695" s="28">
        <f ca="1">SUMIF('IMPORTBFT (ID)'!$A$3:$A$5000,$G$4:$G$7322,'IMPORTBFT (ID)'!$B$3:$B$5000)</f>
        <v>0</v>
      </c>
      <c r="J6695" s="72"/>
      <c r="K6695" s="18" t="str">
        <f t="shared" ca="1" si="0"/>
        <v>-</v>
      </c>
      <c r="L6695" s="19" t="e">
        <f>IF(G6695=#REF!,#REF!,"FALSO")</f>
        <v>#REF!</v>
      </c>
      <c r="M6695" s="75"/>
      <c r="N6695" s="76"/>
    </row>
    <row r="6696" spans="1:14" ht="15">
      <c r="A6696" s="80"/>
      <c r="B6696" s="81"/>
      <c r="C6696" s="69"/>
      <c r="D6696" s="69"/>
      <c r="E6696" s="69"/>
      <c r="F6696" s="69"/>
      <c r="G6696" s="82"/>
      <c r="H6696" s="78"/>
      <c r="I6696" s="28">
        <f ca="1">SUMIF('IMPORTBFT (ID)'!$A$3:$A$5000,$G$4:$G$7322,'IMPORTBFT (ID)'!$B$3:$B$5000)</f>
        <v>0</v>
      </c>
      <c r="J6696" s="72"/>
      <c r="K6696" s="18" t="str">
        <f t="shared" ca="1" si="0"/>
        <v>-</v>
      </c>
      <c r="L6696" s="19" t="e">
        <f>IF(G6696=#REF!,#REF!,"FALSO")</f>
        <v>#REF!</v>
      </c>
      <c r="M6696" s="75"/>
      <c r="N6696" s="76"/>
    </row>
    <row r="6697" spans="1:14" ht="15">
      <c r="A6697" s="80"/>
      <c r="B6697" s="81"/>
      <c r="C6697" s="69"/>
      <c r="D6697" s="69"/>
      <c r="E6697" s="69"/>
      <c r="F6697" s="69"/>
      <c r="G6697" s="82"/>
      <c r="H6697" s="78"/>
      <c r="I6697" s="28">
        <f ca="1">SUMIF('IMPORTBFT (ID)'!$A$3:$A$5000,$G$4:$G$7322,'IMPORTBFT (ID)'!$B$3:$B$5000)</f>
        <v>0</v>
      </c>
      <c r="J6697" s="72"/>
      <c r="K6697" s="18" t="str">
        <f t="shared" ca="1" si="0"/>
        <v>-</v>
      </c>
      <c r="L6697" s="19" t="e">
        <f>IF(G6697=#REF!,#REF!,"FALSO")</f>
        <v>#REF!</v>
      </c>
      <c r="M6697" s="75"/>
      <c r="N6697" s="76"/>
    </row>
    <row r="6698" spans="1:14" ht="15">
      <c r="A6698" s="80"/>
      <c r="B6698" s="81"/>
      <c r="C6698" s="69"/>
      <c r="D6698" s="69"/>
      <c r="E6698" s="69"/>
      <c r="F6698" s="69"/>
      <c r="G6698" s="82"/>
      <c r="H6698" s="78"/>
      <c r="I6698" s="28">
        <f ca="1">SUMIF('IMPORTBFT (ID)'!$A$3:$A$5000,$G$4:$G$7322,'IMPORTBFT (ID)'!$B$3:$B$5000)</f>
        <v>0</v>
      </c>
      <c r="J6698" s="72"/>
      <c r="K6698" s="18" t="str">
        <f t="shared" ca="1" si="0"/>
        <v>-</v>
      </c>
      <c r="L6698" s="19" t="e">
        <f>IF(G6698=#REF!,#REF!,"FALSO")</f>
        <v>#REF!</v>
      </c>
      <c r="M6698" s="75"/>
      <c r="N6698" s="76"/>
    </row>
    <row r="6699" spans="1:14" ht="15">
      <c r="A6699" s="80"/>
      <c r="B6699" s="81"/>
      <c r="C6699" s="69"/>
      <c r="D6699" s="69"/>
      <c r="E6699" s="69"/>
      <c r="F6699" s="69"/>
      <c r="G6699" s="82"/>
      <c r="H6699" s="78"/>
      <c r="I6699" s="28">
        <f ca="1">SUMIF('IMPORTBFT (ID)'!$A$3:$A$5000,$G$4:$G$7322,'IMPORTBFT (ID)'!$B$3:$B$5000)</f>
        <v>0</v>
      </c>
      <c r="J6699" s="72"/>
      <c r="K6699" s="18" t="str">
        <f t="shared" ca="1" si="0"/>
        <v>-</v>
      </c>
      <c r="L6699" s="19" t="e">
        <f>IF(G6699=#REF!,#REF!,"FALSO")</f>
        <v>#REF!</v>
      </c>
      <c r="M6699" s="75"/>
      <c r="N6699" s="76"/>
    </row>
    <row r="6700" spans="1:14" ht="15">
      <c r="A6700" s="80"/>
      <c r="B6700" s="81"/>
      <c r="C6700" s="69"/>
      <c r="D6700" s="69"/>
      <c r="E6700" s="69"/>
      <c r="F6700" s="69"/>
      <c r="G6700" s="82"/>
      <c r="H6700" s="78"/>
      <c r="I6700" s="28">
        <f ca="1">SUMIF('IMPORTBFT (ID)'!$A$3:$A$5000,$G$4:$G$7322,'IMPORTBFT (ID)'!$B$3:$B$5000)</f>
        <v>0</v>
      </c>
      <c r="J6700" s="72"/>
      <c r="K6700" s="18" t="str">
        <f t="shared" ca="1" si="0"/>
        <v>-</v>
      </c>
      <c r="L6700" s="19" t="e">
        <f>IF(G6700=#REF!,#REF!,"FALSO")</f>
        <v>#REF!</v>
      </c>
      <c r="M6700" s="75"/>
      <c r="N6700" s="76"/>
    </row>
    <row r="6701" spans="1:14" ht="15">
      <c r="A6701" s="80"/>
      <c r="B6701" s="81"/>
      <c r="C6701" s="69"/>
      <c r="D6701" s="69"/>
      <c r="E6701" s="69"/>
      <c r="F6701" s="69"/>
      <c r="G6701" s="82"/>
      <c r="H6701" s="78"/>
      <c r="I6701" s="28">
        <f ca="1">SUMIF('IMPORTBFT (ID)'!$A$3:$A$5000,$G$4:$G$7322,'IMPORTBFT (ID)'!$B$3:$B$5000)</f>
        <v>0</v>
      </c>
      <c r="J6701" s="72"/>
      <c r="K6701" s="18" t="str">
        <f t="shared" ca="1" si="0"/>
        <v>-</v>
      </c>
      <c r="L6701" s="19" t="e">
        <f>IF(G6701=#REF!,#REF!,"FALSO")</f>
        <v>#REF!</v>
      </c>
      <c r="M6701" s="75"/>
      <c r="N6701" s="76"/>
    </row>
    <row r="6702" spans="1:14" ht="15">
      <c r="A6702" s="80"/>
      <c r="B6702" s="81"/>
      <c r="C6702" s="69"/>
      <c r="D6702" s="69"/>
      <c r="E6702" s="69"/>
      <c r="F6702" s="69"/>
      <c r="G6702" s="82"/>
      <c r="H6702" s="78"/>
      <c r="I6702" s="28">
        <f ca="1">SUMIF('IMPORTBFT (ID)'!$A$3:$A$5000,$G$4:$G$7322,'IMPORTBFT (ID)'!$B$3:$B$5000)</f>
        <v>0</v>
      </c>
      <c r="J6702" s="72"/>
      <c r="K6702" s="18" t="str">
        <f t="shared" ca="1" si="0"/>
        <v>-</v>
      </c>
      <c r="L6702" s="19" t="e">
        <f>IF(G6702=#REF!,#REF!,"FALSO")</f>
        <v>#REF!</v>
      </c>
      <c r="M6702" s="75"/>
      <c r="N6702" s="76"/>
    </row>
    <row r="6703" spans="1:14" ht="15">
      <c r="A6703" s="80"/>
      <c r="B6703" s="81"/>
      <c r="C6703" s="69"/>
      <c r="D6703" s="69"/>
      <c r="E6703" s="69"/>
      <c r="F6703" s="69"/>
      <c r="G6703" s="82"/>
      <c r="H6703" s="78"/>
      <c r="I6703" s="28">
        <f ca="1">SUMIF('IMPORTBFT (ID)'!$A$3:$A$5000,$G$4:$G$7322,'IMPORTBFT (ID)'!$B$3:$B$5000)</f>
        <v>0</v>
      </c>
      <c r="J6703" s="72"/>
      <c r="K6703" s="18" t="str">
        <f t="shared" ca="1" si="0"/>
        <v>-</v>
      </c>
      <c r="L6703" s="19" t="e">
        <f>IF(G6703=#REF!,#REF!,"FALSO")</f>
        <v>#REF!</v>
      </c>
      <c r="M6703" s="75"/>
      <c r="N6703" s="76"/>
    </row>
    <row r="6704" spans="1:14" ht="15">
      <c r="A6704" s="80"/>
      <c r="B6704" s="81"/>
      <c r="C6704" s="69"/>
      <c r="D6704" s="69"/>
      <c r="E6704" s="69"/>
      <c r="F6704" s="69"/>
      <c r="G6704" s="82"/>
      <c r="H6704" s="78"/>
      <c r="I6704" s="28">
        <f ca="1">SUMIF('IMPORTBFT (ID)'!$A$3:$A$5000,$G$4:$G$7322,'IMPORTBFT (ID)'!$B$3:$B$5000)</f>
        <v>0</v>
      </c>
      <c r="J6704" s="72"/>
      <c r="K6704" s="18" t="str">
        <f t="shared" ca="1" si="0"/>
        <v>-</v>
      </c>
      <c r="L6704" s="19" t="e">
        <f>IF(G6704=#REF!,#REF!,"FALSO")</f>
        <v>#REF!</v>
      </c>
      <c r="M6704" s="75"/>
      <c r="N6704" s="76"/>
    </row>
    <row r="6705" spans="1:14" ht="15">
      <c r="A6705" s="80"/>
      <c r="B6705" s="81"/>
      <c r="C6705" s="69"/>
      <c r="D6705" s="69"/>
      <c r="E6705" s="69"/>
      <c r="F6705" s="69"/>
      <c r="G6705" s="82"/>
      <c r="H6705" s="78"/>
      <c r="I6705" s="28">
        <f ca="1">SUMIF('IMPORTBFT (ID)'!$A$3:$A$5000,$G$4:$G$7322,'IMPORTBFT (ID)'!$B$3:$B$5000)</f>
        <v>0</v>
      </c>
      <c r="J6705" s="72"/>
      <c r="K6705" s="18" t="str">
        <f t="shared" ca="1" si="0"/>
        <v>-</v>
      </c>
      <c r="L6705" s="19" t="e">
        <f>IF(G6705=#REF!,#REF!,"FALSO")</f>
        <v>#REF!</v>
      </c>
      <c r="M6705" s="75"/>
      <c r="N6705" s="76"/>
    </row>
    <row r="6706" spans="1:14" ht="15">
      <c r="A6706" s="80"/>
      <c r="B6706" s="81"/>
      <c r="C6706" s="69"/>
      <c r="D6706" s="69"/>
      <c r="E6706" s="69"/>
      <c r="F6706" s="69"/>
      <c r="G6706" s="82"/>
      <c r="H6706" s="78"/>
      <c r="I6706" s="28">
        <f ca="1">SUMIF('IMPORTBFT (ID)'!$A$3:$A$5000,$G$4:$G$7322,'IMPORTBFT (ID)'!$B$3:$B$5000)</f>
        <v>0</v>
      </c>
      <c r="J6706" s="72"/>
      <c r="K6706" s="18" t="str">
        <f t="shared" ca="1" si="0"/>
        <v>-</v>
      </c>
      <c r="L6706" s="19" t="e">
        <f>IF(G6706=#REF!,#REF!,"FALSO")</f>
        <v>#REF!</v>
      </c>
      <c r="M6706" s="75"/>
      <c r="N6706" s="76"/>
    </row>
    <row r="6707" spans="1:14" ht="15">
      <c r="A6707" s="80"/>
      <c r="B6707" s="81"/>
      <c r="C6707" s="69"/>
      <c r="D6707" s="69"/>
      <c r="E6707" s="69"/>
      <c r="F6707" s="69"/>
      <c r="G6707" s="82"/>
      <c r="H6707" s="78"/>
      <c r="I6707" s="28">
        <f ca="1">SUMIF('IMPORTBFT (ID)'!$A$3:$A$5000,$G$4:$G$7322,'IMPORTBFT (ID)'!$B$3:$B$5000)</f>
        <v>0</v>
      </c>
      <c r="J6707" s="72"/>
      <c r="K6707" s="18" t="str">
        <f t="shared" ca="1" si="0"/>
        <v>-</v>
      </c>
      <c r="L6707" s="19" t="e">
        <f>IF(G6707=#REF!,#REF!,"FALSO")</f>
        <v>#REF!</v>
      </c>
      <c r="M6707" s="75"/>
      <c r="N6707" s="76"/>
    </row>
    <row r="6708" spans="1:14" ht="15">
      <c r="A6708" s="80"/>
      <c r="B6708" s="81"/>
      <c r="C6708" s="69"/>
      <c r="D6708" s="69"/>
      <c r="E6708" s="69"/>
      <c r="F6708" s="69"/>
      <c r="G6708" s="82"/>
      <c r="H6708" s="78"/>
      <c r="I6708" s="28">
        <f ca="1">SUMIF('IMPORTBFT (ID)'!$A$3:$A$5000,$G$4:$G$7322,'IMPORTBFT (ID)'!$B$3:$B$5000)</f>
        <v>0</v>
      </c>
      <c r="J6708" s="72"/>
      <c r="K6708" s="18" t="str">
        <f t="shared" ca="1" si="0"/>
        <v>-</v>
      </c>
      <c r="L6708" s="19" t="e">
        <f>IF(G6708=#REF!,#REF!,"FALSO")</f>
        <v>#REF!</v>
      </c>
      <c r="M6708" s="75"/>
      <c r="N6708" s="76"/>
    </row>
    <row r="6709" spans="1:14" ht="15">
      <c r="A6709" s="80"/>
      <c r="B6709" s="81"/>
      <c r="C6709" s="69"/>
      <c r="D6709" s="69"/>
      <c r="E6709" s="69"/>
      <c r="F6709" s="69"/>
      <c r="G6709" s="82"/>
      <c r="H6709" s="78"/>
      <c r="I6709" s="28">
        <f ca="1">SUMIF('IMPORTBFT (ID)'!$A$3:$A$5000,$G$4:$G$7322,'IMPORTBFT (ID)'!$B$3:$B$5000)</f>
        <v>0</v>
      </c>
      <c r="J6709" s="72"/>
      <c r="K6709" s="18" t="str">
        <f t="shared" ca="1" si="0"/>
        <v>-</v>
      </c>
      <c r="L6709" s="19" t="e">
        <f>IF(G6709=#REF!,#REF!,"FALSO")</f>
        <v>#REF!</v>
      </c>
      <c r="M6709" s="75"/>
      <c r="N6709" s="76"/>
    </row>
    <row r="6710" spans="1:14" ht="15">
      <c r="A6710" s="80"/>
      <c r="B6710" s="81"/>
      <c r="C6710" s="69"/>
      <c r="D6710" s="69"/>
      <c r="E6710" s="69"/>
      <c r="F6710" s="69"/>
      <c r="G6710" s="82"/>
      <c r="H6710" s="78"/>
      <c r="I6710" s="28">
        <f ca="1">SUMIF('IMPORTBFT (ID)'!$A$3:$A$5000,$G$4:$G$7322,'IMPORTBFT (ID)'!$B$3:$B$5000)</f>
        <v>0</v>
      </c>
      <c r="J6710" s="72"/>
      <c r="K6710" s="18" t="str">
        <f t="shared" ca="1" si="0"/>
        <v>-</v>
      </c>
      <c r="L6710" s="19" t="e">
        <f>IF(G6710=#REF!,#REF!,"FALSO")</f>
        <v>#REF!</v>
      </c>
      <c r="M6710" s="75"/>
      <c r="N6710" s="76"/>
    </row>
    <row r="6711" spans="1:14" ht="15">
      <c r="A6711" s="80"/>
      <c r="B6711" s="81"/>
      <c r="C6711" s="69"/>
      <c r="D6711" s="69"/>
      <c r="E6711" s="69"/>
      <c r="F6711" s="69"/>
      <c r="G6711" s="82"/>
      <c r="H6711" s="78"/>
      <c r="I6711" s="28">
        <f ca="1">SUMIF('IMPORTBFT (ID)'!$A$3:$A$5000,$G$4:$G$7322,'IMPORTBFT (ID)'!$B$3:$B$5000)</f>
        <v>0</v>
      </c>
      <c r="J6711" s="72"/>
      <c r="K6711" s="18" t="str">
        <f t="shared" ca="1" si="0"/>
        <v>-</v>
      </c>
      <c r="L6711" s="19" t="e">
        <f>IF(G6711=#REF!,#REF!,"FALSO")</f>
        <v>#REF!</v>
      </c>
      <c r="M6711" s="75"/>
      <c r="N6711" s="76"/>
    </row>
    <row r="6712" spans="1:14" ht="15">
      <c r="A6712" s="80"/>
      <c r="B6712" s="81"/>
      <c r="C6712" s="69"/>
      <c r="D6712" s="69"/>
      <c r="E6712" s="69"/>
      <c r="F6712" s="69"/>
      <c r="G6712" s="82"/>
      <c r="H6712" s="78"/>
      <c r="I6712" s="28">
        <f ca="1">SUMIF('IMPORTBFT (ID)'!$A$3:$A$5000,$G$4:$G$7322,'IMPORTBFT (ID)'!$B$3:$B$5000)</f>
        <v>0</v>
      </c>
      <c r="J6712" s="72"/>
      <c r="K6712" s="18" t="str">
        <f t="shared" ca="1" si="0"/>
        <v>-</v>
      </c>
      <c r="L6712" s="19" t="e">
        <f>IF(G6712=#REF!,#REF!,"FALSO")</f>
        <v>#REF!</v>
      </c>
      <c r="M6712" s="75"/>
      <c r="N6712" s="76"/>
    </row>
    <row r="6713" spans="1:14" ht="15">
      <c r="A6713" s="80"/>
      <c r="B6713" s="81"/>
      <c r="C6713" s="69"/>
      <c r="D6713" s="69"/>
      <c r="E6713" s="69"/>
      <c r="F6713" s="69"/>
      <c r="G6713" s="82"/>
      <c r="H6713" s="78"/>
      <c r="I6713" s="28">
        <f ca="1">SUMIF('IMPORTBFT (ID)'!$A$3:$A$5000,$G$4:$G$7322,'IMPORTBFT (ID)'!$B$3:$B$5000)</f>
        <v>0</v>
      </c>
      <c r="J6713" s="72"/>
      <c r="K6713" s="18" t="str">
        <f t="shared" ca="1" si="0"/>
        <v>-</v>
      </c>
      <c r="L6713" s="19" t="e">
        <f>IF(G6713=#REF!,#REF!,"FALSO")</f>
        <v>#REF!</v>
      </c>
      <c r="M6713" s="75"/>
      <c r="N6713" s="76"/>
    </row>
    <row r="6714" spans="1:14" ht="15">
      <c r="A6714" s="80"/>
      <c r="B6714" s="81"/>
      <c r="C6714" s="69"/>
      <c r="D6714" s="69"/>
      <c r="E6714" s="69"/>
      <c r="F6714" s="69"/>
      <c r="G6714" s="82"/>
      <c r="H6714" s="78"/>
      <c r="I6714" s="28">
        <f ca="1">SUMIF('IMPORTBFT (ID)'!$A$3:$A$5000,$G$4:$G$7322,'IMPORTBFT (ID)'!$B$3:$B$5000)</f>
        <v>0</v>
      </c>
      <c r="J6714" s="72"/>
      <c r="K6714" s="18" t="str">
        <f t="shared" ca="1" si="0"/>
        <v>-</v>
      </c>
      <c r="L6714" s="19" t="e">
        <f>IF(G6714=#REF!,#REF!,"FALSO")</f>
        <v>#REF!</v>
      </c>
      <c r="M6714" s="75"/>
      <c r="N6714" s="76"/>
    </row>
    <row r="6715" spans="1:14" ht="15">
      <c r="A6715" s="80"/>
      <c r="B6715" s="81"/>
      <c r="C6715" s="69"/>
      <c r="D6715" s="69"/>
      <c r="E6715" s="69"/>
      <c r="F6715" s="69"/>
      <c r="G6715" s="82"/>
      <c r="H6715" s="78"/>
      <c r="I6715" s="28">
        <f ca="1">SUMIF('IMPORTBFT (ID)'!$A$3:$A$5000,$G$4:$G$7322,'IMPORTBFT (ID)'!$B$3:$B$5000)</f>
        <v>0</v>
      </c>
      <c r="J6715" s="72"/>
      <c r="K6715" s="18" t="str">
        <f t="shared" ca="1" si="0"/>
        <v>-</v>
      </c>
      <c r="L6715" s="19" t="e">
        <f>IF(G6715=#REF!,#REF!,"FALSO")</f>
        <v>#REF!</v>
      </c>
      <c r="M6715" s="75"/>
      <c r="N6715" s="76"/>
    </row>
    <row r="6716" spans="1:14" ht="15">
      <c r="A6716" s="80"/>
      <c r="B6716" s="81"/>
      <c r="C6716" s="69"/>
      <c r="D6716" s="69"/>
      <c r="E6716" s="69"/>
      <c r="F6716" s="69"/>
      <c r="G6716" s="82"/>
      <c r="H6716" s="78"/>
      <c r="I6716" s="28">
        <f ca="1">SUMIF('IMPORTBFT (ID)'!$A$3:$A$5000,$G$4:$G$7322,'IMPORTBFT (ID)'!$B$3:$B$5000)</f>
        <v>0</v>
      </c>
      <c r="J6716" s="72"/>
      <c r="K6716" s="18" t="str">
        <f t="shared" ca="1" si="0"/>
        <v>-</v>
      </c>
      <c r="L6716" s="19" t="e">
        <f>IF(G6716=#REF!,#REF!,"FALSO")</f>
        <v>#REF!</v>
      </c>
      <c r="M6716" s="75"/>
      <c r="N6716" s="76"/>
    </row>
    <row r="6717" spans="1:14" ht="15">
      <c r="A6717" s="80"/>
      <c r="B6717" s="81"/>
      <c r="C6717" s="69"/>
      <c r="D6717" s="69"/>
      <c r="E6717" s="69"/>
      <c r="F6717" s="69"/>
      <c r="G6717" s="82"/>
      <c r="H6717" s="78"/>
      <c r="I6717" s="28">
        <f ca="1">SUMIF('IMPORTBFT (ID)'!$A$3:$A$5000,$G$4:$G$7322,'IMPORTBFT (ID)'!$B$3:$B$5000)</f>
        <v>0</v>
      </c>
      <c r="J6717" s="72"/>
      <c r="K6717" s="18" t="str">
        <f t="shared" ca="1" si="0"/>
        <v>-</v>
      </c>
      <c r="L6717" s="19" t="e">
        <f>IF(G6717=#REF!,#REF!,"FALSO")</f>
        <v>#REF!</v>
      </c>
      <c r="M6717" s="75"/>
      <c r="N6717" s="76"/>
    </row>
    <row r="6718" spans="1:14" ht="15">
      <c r="A6718" s="80"/>
      <c r="B6718" s="81"/>
      <c r="C6718" s="69"/>
      <c r="D6718" s="69"/>
      <c r="E6718" s="69"/>
      <c r="F6718" s="69"/>
      <c r="G6718" s="82"/>
      <c r="H6718" s="78"/>
      <c r="I6718" s="28">
        <f ca="1">SUMIF('IMPORTBFT (ID)'!$A$3:$A$5000,$G$4:$G$7322,'IMPORTBFT (ID)'!$B$3:$B$5000)</f>
        <v>0</v>
      </c>
      <c r="J6718" s="72"/>
      <c r="K6718" s="18" t="str">
        <f t="shared" ca="1" si="0"/>
        <v>-</v>
      </c>
      <c r="L6718" s="19" t="e">
        <f>IF(G6718=#REF!,#REF!,"FALSO")</f>
        <v>#REF!</v>
      </c>
      <c r="M6718" s="75"/>
      <c r="N6718" s="76"/>
    </row>
    <row r="6719" spans="1:14" ht="15">
      <c r="A6719" s="80"/>
      <c r="B6719" s="81"/>
      <c r="C6719" s="69"/>
      <c r="D6719" s="69"/>
      <c r="E6719" s="69"/>
      <c r="F6719" s="69"/>
      <c r="G6719" s="82"/>
      <c r="H6719" s="78"/>
      <c r="I6719" s="28">
        <f ca="1">SUMIF('IMPORTBFT (ID)'!$A$3:$A$5000,$G$4:$G$7322,'IMPORTBFT (ID)'!$B$3:$B$5000)</f>
        <v>0</v>
      </c>
      <c r="J6719" s="72"/>
      <c r="K6719" s="18" t="str">
        <f t="shared" ca="1" si="0"/>
        <v>-</v>
      </c>
      <c r="L6719" s="19" t="e">
        <f>IF(G6719=#REF!,#REF!,"FALSO")</f>
        <v>#REF!</v>
      </c>
      <c r="M6719" s="75"/>
      <c r="N6719" s="76"/>
    </row>
    <row r="6720" spans="1:14" ht="15">
      <c r="A6720" s="80"/>
      <c r="B6720" s="81"/>
      <c r="C6720" s="69"/>
      <c r="D6720" s="69"/>
      <c r="E6720" s="69"/>
      <c r="F6720" s="69"/>
      <c r="G6720" s="82"/>
      <c r="H6720" s="78"/>
      <c r="I6720" s="28">
        <f ca="1">SUMIF('IMPORTBFT (ID)'!$A$3:$A$5000,$G$4:$G$7322,'IMPORTBFT (ID)'!$B$3:$B$5000)</f>
        <v>0</v>
      </c>
      <c r="J6720" s="72"/>
      <c r="K6720" s="18" t="str">
        <f t="shared" ca="1" si="0"/>
        <v>-</v>
      </c>
      <c r="L6720" s="19" t="e">
        <f>IF(G6720=#REF!,#REF!,"FALSO")</f>
        <v>#REF!</v>
      </c>
      <c r="M6720" s="75"/>
      <c r="N6720" s="76"/>
    </row>
    <row r="6721" spans="1:14" ht="15">
      <c r="A6721" s="80"/>
      <c r="B6721" s="81"/>
      <c r="C6721" s="69"/>
      <c r="D6721" s="69"/>
      <c r="E6721" s="69"/>
      <c r="F6721" s="69"/>
      <c r="G6721" s="82"/>
      <c r="H6721" s="78"/>
      <c r="I6721" s="28">
        <f ca="1">SUMIF('IMPORTBFT (ID)'!$A$3:$A$5000,$G$4:$G$7322,'IMPORTBFT (ID)'!$B$3:$B$5000)</f>
        <v>0</v>
      </c>
      <c r="J6721" s="72"/>
      <c r="K6721" s="18" t="str">
        <f t="shared" ca="1" si="0"/>
        <v>-</v>
      </c>
      <c r="L6721" s="19" t="e">
        <f>IF(G6721=#REF!,#REF!,"FALSO")</f>
        <v>#REF!</v>
      </c>
      <c r="M6721" s="75"/>
      <c r="N6721" s="76"/>
    </row>
    <row r="6722" spans="1:14" ht="15">
      <c r="A6722" s="80"/>
      <c r="B6722" s="81"/>
      <c r="C6722" s="69"/>
      <c r="D6722" s="69"/>
      <c r="E6722" s="69"/>
      <c r="F6722" s="69"/>
      <c r="G6722" s="82"/>
      <c r="H6722" s="78"/>
      <c r="I6722" s="28">
        <f ca="1">SUMIF('IMPORTBFT (ID)'!$A$3:$A$5000,$G$4:$G$7322,'IMPORTBFT (ID)'!$B$3:$B$5000)</f>
        <v>0</v>
      </c>
      <c r="J6722" s="72"/>
      <c r="K6722" s="18" t="str">
        <f t="shared" ca="1" si="0"/>
        <v>-</v>
      </c>
      <c r="L6722" s="19" t="e">
        <f>IF(G6722=#REF!,#REF!,"FALSO")</f>
        <v>#REF!</v>
      </c>
      <c r="M6722" s="75"/>
      <c r="N6722" s="76"/>
    </row>
    <row r="6723" spans="1:14" ht="15">
      <c r="A6723" s="80"/>
      <c r="B6723" s="81"/>
      <c r="C6723" s="69"/>
      <c r="D6723" s="69"/>
      <c r="E6723" s="69"/>
      <c r="F6723" s="69"/>
      <c r="G6723" s="82"/>
      <c r="H6723" s="78"/>
      <c r="I6723" s="28">
        <f ca="1">SUMIF('IMPORTBFT (ID)'!$A$3:$A$5000,$G$4:$G$7322,'IMPORTBFT (ID)'!$B$3:$B$5000)</f>
        <v>0</v>
      </c>
      <c r="J6723" s="72"/>
      <c r="K6723" s="18" t="str">
        <f t="shared" ca="1" si="0"/>
        <v>-</v>
      </c>
      <c r="L6723" s="19" t="e">
        <f>IF(G6723=#REF!,#REF!,"FALSO")</f>
        <v>#REF!</v>
      </c>
      <c r="M6723" s="75"/>
      <c r="N6723" s="76"/>
    </row>
    <row r="6724" spans="1:14" ht="15">
      <c r="A6724" s="80"/>
      <c r="B6724" s="81"/>
      <c r="C6724" s="69"/>
      <c r="D6724" s="69"/>
      <c r="E6724" s="69"/>
      <c r="F6724" s="69"/>
      <c r="G6724" s="82"/>
      <c r="H6724" s="78"/>
      <c r="I6724" s="28">
        <f ca="1">SUMIF('IMPORTBFT (ID)'!$A$3:$A$5000,$G$4:$G$7322,'IMPORTBFT (ID)'!$B$3:$B$5000)</f>
        <v>0</v>
      </c>
      <c r="J6724" s="72"/>
      <c r="K6724" s="18" t="str">
        <f t="shared" ca="1" si="0"/>
        <v>-</v>
      </c>
      <c r="L6724" s="19" t="e">
        <f>IF(G6724=#REF!,#REF!,"FALSO")</f>
        <v>#REF!</v>
      </c>
      <c r="M6724" s="75"/>
      <c r="N6724" s="76"/>
    </row>
    <row r="6725" spans="1:14" ht="15">
      <c r="A6725" s="80"/>
      <c r="B6725" s="81"/>
      <c r="C6725" s="69"/>
      <c r="D6725" s="69"/>
      <c r="E6725" s="69"/>
      <c r="F6725" s="69"/>
      <c r="G6725" s="82"/>
      <c r="H6725" s="78"/>
      <c r="I6725" s="28">
        <f ca="1">SUMIF('IMPORTBFT (ID)'!$A$3:$A$5000,$G$4:$G$7322,'IMPORTBFT (ID)'!$B$3:$B$5000)</f>
        <v>0</v>
      </c>
      <c r="J6725" s="72"/>
      <c r="K6725" s="18" t="str">
        <f t="shared" ca="1" si="0"/>
        <v>-</v>
      </c>
      <c r="L6725" s="19" t="e">
        <f>IF(G6725=#REF!,#REF!,"FALSO")</f>
        <v>#REF!</v>
      </c>
      <c r="M6725" s="75"/>
      <c r="N6725" s="76"/>
    </row>
    <row r="6726" spans="1:14" ht="15">
      <c r="A6726" s="80"/>
      <c r="B6726" s="81"/>
      <c r="C6726" s="69"/>
      <c r="D6726" s="69"/>
      <c r="E6726" s="69"/>
      <c r="F6726" s="69"/>
      <c r="G6726" s="82"/>
      <c r="H6726" s="78"/>
      <c r="I6726" s="28">
        <f ca="1">SUMIF('IMPORTBFT (ID)'!$A$3:$A$5000,$G$4:$G$7322,'IMPORTBFT (ID)'!$B$3:$B$5000)</f>
        <v>0</v>
      </c>
      <c r="J6726" s="72"/>
      <c r="K6726" s="18" t="str">
        <f t="shared" ca="1" si="0"/>
        <v>-</v>
      </c>
      <c r="L6726" s="19" t="e">
        <f>IF(G6726=#REF!,#REF!,"FALSO")</f>
        <v>#REF!</v>
      </c>
      <c r="M6726" s="75"/>
      <c r="N6726" s="76"/>
    </row>
    <row r="6727" spans="1:14" ht="15">
      <c r="A6727" s="80"/>
      <c r="B6727" s="81"/>
      <c r="C6727" s="69"/>
      <c r="D6727" s="69"/>
      <c r="E6727" s="69"/>
      <c r="F6727" s="69"/>
      <c r="G6727" s="82"/>
      <c r="H6727" s="78"/>
      <c r="I6727" s="28">
        <f ca="1">SUMIF('IMPORTBFT (ID)'!$A$3:$A$5000,$G$4:$G$7322,'IMPORTBFT (ID)'!$B$3:$B$5000)</f>
        <v>0</v>
      </c>
      <c r="J6727" s="72"/>
      <c r="K6727" s="18" t="str">
        <f t="shared" ca="1" si="0"/>
        <v>-</v>
      </c>
      <c r="L6727" s="19" t="e">
        <f>IF(G6727=#REF!,#REF!,"FALSO")</f>
        <v>#REF!</v>
      </c>
      <c r="M6727" s="75"/>
      <c r="N6727" s="76"/>
    </row>
    <row r="6728" spans="1:14" ht="15">
      <c r="A6728" s="80"/>
      <c r="B6728" s="81"/>
      <c r="C6728" s="69"/>
      <c r="D6728" s="69"/>
      <c r="E6728" s="69"/>
      <c r="F6728" s="69"/>
      <c r="G6728" s="82"/>
      <c r="H6728" s="78"/>
      <c r="I6728" s="28">
        <f ca="1">SUMIF('IMPORTBFT (ID)'!$A$3:$A$5000,$G$4:$G$7322,'IMPORTBFT (ID)'!$B$3:$B$5000)</f>
        <v>0</v>
      </c>
      <c r="J6728" s="72"/>
      <c r="K6728" s="18" t="str">
        <f t="shared" ca="1" si="0"/>
        <v>-</v>
      </c>
      <c r="L6728" s="19" t="e">
        <f>IF(G6728=#REF!,#REF!,"FALSO")</f>
        <v>#REF!</v>
      </c>
      <c r="M6728" s="75"/>
      <c r="N6728" s="76"/>
    </row>
    <row r="6729" spans="1:14" ht="15">
      <c r="A6729" s="80"/>
      <c r="B6729" s="81"/>
      <c r="C6729" s="69"/>
      <c r="D6729" s="69"/>
      <c r="E6729" s="69"/>
      <c r="F6729" s="69"/>
      <c r="G6729" s="82"/>
      <c r="H6729" s="78"/>
      <c r="I6729" s="28">
        <f ca="1">SUMIF('IMPORTBFT (ID)'!$A$3:$A$5000,$G$4:$G$7322,'IMPORTBFT (ID)'!$B$3:$B$5000)</f>
        <v>0</v>
      </c>
      <c r="J6729" s="72"/>
      <c r="K6729" s="18" t="str">
        <f t="shared" ca="1" si="0"/>
        <v>-</v>
      </c>
      <c r="L6729" s="19" t="e">
        <f>IF(G6729=#REF!,#REF!,"FALSO")</f>
        <v>#REF!</v>
      </c>
      <c r="M6729" s="75"/>
      <c r="N6729" s="76"/>
    </row>
    <row r="6730" spans="1:14" ht="15">
      <c r="A6730" s="80"/>
      <c r="B6730" s="81"/>
      <c r="C6730" s="69"/>
      <c r="D6730" s="69"/>
      <c r="E6730" s="69"/>
      <c r="F6730" s="69"/>
      <c r="G6730" s="82"/>
      <c r="H6730" s="78"/>
      <c r="I6730" s="28">
        <f ca="1">SUMIF('IMPORTBFT (ID)'!$A$3:$A$5000,$G$4:$G$7322,'IMPORTBFT (ID)'!$B$3:$B$5000)</f>
        <v>0</v>
      </c>
      <c r="J6730" s="72"/>
      <c r="K6730" s="18" t="str">
        <f t="shared" ca="1" si="0"/>
        <v>-</v>
      </c>
      <c r="L6730" s="19" t="e">
        <f>IF(G6730=#REF!,#REF!,"FALSO")</f>
        <v>#REF!</v>
      </c>
      <c r="M6730" s="75"/>
      <c r="N6730" s="76"/>
    </row>
    <row r="6731" spans="1:14" ht="15">
      <c r="A6731" s="80"/>
      <c r="B6731" s="81"/>
      <c r="C6731" s="69"/>
      <c r="D6731" s="69"/>
      <c r="E6731" s="69"/>
      <c r="F6731" s="69"/>
      <c r="G6731" s="82"/>
      <c r="H6731" s="78"/>
      <c r="I6731" s="28">
        <f ca="1">SUMIF('IMPORTBFT (ID)'!$A$3:$A$5000,$G$4:$G$7322,'IMPORTBFT (ID)'!$B$3:$B$5000)</f>
        <v>0</v>
      </c>
      <c r="J6731" s="72"/>
      <c r="K6731" s="18" t="str">
        <f t="shared" ca="1" si="0"/>
        <v>-</v>
      </c>
      <c r="L6731" s="19" t="e">
        <f>IF(G6731=#REF!,#REF!,"FALSO")</f>
        <v>#REF!</v>
      </c>
      <c r="M6731" s="75"/>
      <c r="N6731" s="76"/>
    </row>
    <row r="6732" spans="1:14" ht="15">
      <c r="A6732" s="80"/>
      <c r="B6732" s="81"/>
      <c r="C6732" s="69"/>
      <c r="D6732" s="69"/>
      <c r="E6732" s="69"/>
      <c r="F6732" s="69"/>
      <c r="G6732" s="82"/>
      <c r="H6732" s="78"/>
      <c r="I6732" s="28">
        <f ca="1">SUMIF('IMPORTBFT (ID)'!$A$3:$A$5000,$G$4:$G$7322,'IMPORTBFT (ID)'!$B$3:$B$5000)</f>
        <v>0</v>
      </c>
      <c r="J6732" s="72"/>
      <c r="K6732" s="18" t="str">
        <f t="shared" ca="1" si="0"/>
        <v>-</v>
      </c>
      <c r="L6732" s="19" t="e">
        <f>IF(G6732=#REF!,#REF!,"FALSO")</f>
        <v>#REF!</v>
      </c>
      <c r="M6732" s="75"/>
      <c r="N6732" s="76"/>
    </row>
    <row r="6733" spans="1:14" ht="15">
      <c r="A6733" s="80"/>
      <c r="B6733" s="81"/>
      <c r="C6733" s="69"/>
      <c r="D6733" s="69"/>
      <c r="E6733" s="69"/>
      <c r="F6733" s="69"/>
      <c r="G6733" s="82"/>
      <c r="H6733" s="78"/>
      <c r="I6733" s="28">
        <f ca="1">SUMIF('IMPORTBFT (ID)'!$A$3:$A$5000,$G$4:$G$7322,'IMPORTBFT (ID)'!$B$3:$B$5000)</f>
        <v>0</v>
      </c>
      <c r="J6733" s="72"/>
      <c r="K6733" s="18" t="str">
        <f t="shared" ca="1" si="0"/>
        <v>-</v>
      </c>
      <c r="L6733" s="19" t="e">
        <f>IF(G6733=#REF!,#REF!,"FALSO")</f>
        <v>#REF!</v>
      </c>
      <c r="M6733" s="75"/>
      <c r="N6733" s="76"/>
    </row>
    <row r="6734" spans="1:14" ht="15">
      <c r="A6734" s="80"/>
      <c r="B6734" s="81"/>
      <c r="C6734" s="69"/>
      <c r="D6734" s="69"/>
      <c r="E6734" s="69"/>
      <c r="F6734" s="69"/>
      <c r="G6734" s="82"/>
      <c r="H6734" s="78"/>
      <c r="I6734" s="28">
        <f ca="1">SUMIF('IMPORTBFT (ID)'!$A$3:$A$5000,$G$4:$G$7322,'IMPORTBFT (ID)'!$B$3:$B$5000)</f>
        <v>0</v>
      </c>
      <c r="J6734" s="72"/>
      <c r="K6734" s="18" t="str">
        <f t="shared" ca="1" si="0"/>
        <v>-</v>
      </c>
      <c r="L6734" s="19" t="e">
        <f>IF(G6734=#REF!,#REF!,"FALSO")</f>
        <v>#REF!</v>
      </c>
      <c r="M6734" s="75"/>
      <c r="N6734" s="76"/>
    </row>
    <row r="6735" spans="1:14" ht="15">
      <c r="A6735" s="80"/>
      <c r="B6735" s="81"/>
      <c r="C6735" s="69"/>
      <c r="D6735" s="69"/>
      <c r="E6735" s="69"/>
      <c r="F6735" s="69"/>
      <c r="G6735" s="82"/>
      <c r="H6735" s="78"/>
      <c r="I6735" s="28">
        <f ca="1">SUMIF('IMPORTBFT (ID)'!$A$3:$A$5000,$G$4:$G$7322,'IMPORTBFT (ID)'!$B$3:$B$5000)</f>
        <v>0</v>
      </c>
      <c r="J6735" s="72"/>
      <c r="K6735" s="18" t="str">
        <f t="shared" ca="1" si="0"/>
        <v>-</v>
      </c>
      <c r="L6735" s="19" t="e">
        <f>IF(G6735=#REF!,#REF!,"FALSO")</f>
        <v>#REF!</v>
      </c>
      <c r="M6735" s="75"/>
      <c r="N6735" s="76"/>
    </row>
    <row r="6736" spans="1:14" ht="15">
      <c r="A6736" s="80"/>
      <c r="B6736" s="81"/>
      <c r="C6736" s="69"/>
      <c r="D6736" s="69"/>
      <c r="E6736" s="69"/>
      <c r="F6736" s="69"/>
      <c r="G6736" s="82"/>
      <c r="H6736" s="78"/>
      <c r="I6736" s="28">
        <f ca="1">SUMIF('IMPORTBFT (ID)'!$A$3:$A$5000,$G$4:$G$7322,'IMPORTBFT (ID)'!$B$3:$B$5000)</f>
        <v>0</v>
      </c>
      <c r="J6736" s="72"/>
      <c r="K6736" s="18" t="str">
        <f t="shared" ca="1" si="0"/>
        <v>-</v>
      </c>
      <c r="L6736" s="19" t="e">
        <f>IF(G6736=#REF!,#REF!,"FALSO")</f>
        <v>#REF!</v>
      </c>
      <c r="M6736" s="75"/>
      <c r="N6736" s="76"/>
    </row>
    <row r="6737" spans="1:14" ht="15">
      <c r="A6737" s="80"/>
      <c r="B6737" s="81"/>
      <c r="C6737" s="69"/>
      <c r="D6737" s="69"/>
      <c r="E6737" s="69"/>
      <c r="F6737" s="69"/>
      <c r="G6737" s="82"/>
      <c r="H6737" s="78"/>
      <c r="I6737" s="28">
        <f ca="1">SUMIF('IMPORTBFT (ID)'!$A$3:$A$5000,$G$4:$G$7322,'IMPORTBFT (ID)'!$B$3:$B$5000)</f>
        <v>0</v>
      </c>
      <c r="J6737" s="72"/>
      <c r="K6737" s="18" t="str">
        <f t="shared" ca="1" si="0"/>
        <v>-</v>
      </c>
      <c r="L6737" s="19" t="e">
        <f>IF(G6737=#REF!,#REF!,"FALSO")</f>
        <v>#REF!</v>
      </c>
      <c r="M6737" s="75"/>
      <c r="N6737" s="76"/>
    </row>
    <row r="6738" spans="1:14" ht="15">
      <c r="A6738" s="80"/>
      <c r="B6738" s="81"/>
      <c r="C6738" s="69"/>
      <c r="D6738" s="69"/>
      <c r="E6738" s="69"/>
      <c r="F6738" s="69"/>
      <c r="G6738" s="82"/>
      <c r="H6738" s="78"/>
      <c r="I6738" s="28">
        <f ca="1">SUMIF('IMPORTBFT (ID)'!$A$3:$A$5000,$G$4:$G$7322,'IMPORTBFT (ID)'!$B$3:$B$5000)</f>
        <v>0</v>
      </c>
      <c r="J6738" s="72"/>
      <c r="K6738" s="18" t="str">
        <f t="shared" ca="1" si="0"/>
        <v>-</v>
      </c>
      <c r="L6738" s="19" t="e">
        <f>IF(G6738=#REF!,#REF!,"FALSO")</f>
        <v>#REF!</v>
      </c>
      <c r="M6738" s="75"/>
      <c r="N6738" s="76"/>
    </row>
    <row r="6739" spans="1:14" ht="15">
      <c r="A6739" s="80"/>
      <c r="B6739" s="81"/>
      <c r="C6739" s="69"/>
      <c r="D6739" s="69"/>
      <c r="E6739" s="69"/>
      <c r="F6739" s="69"/>
      <c r="G6739" s="82"/>
      <c r="H6739" s="78"/>
      <c r="I6739" s="28">
        <f ca="1">SUMIF('IMPORTBFT (ID)'!$A$3:$A$5000,$G$4:$G$7322,'IMPORTBFT (ID)'!$B$3:$B$5000)</f>
        <v>0</v>
      </c>
      <c r="J6739" s="72"/>
      <c r="K6739" s="18" t="str">
        <f t="shared" ca="1" si="0"/>
        <v>-</v>
      </c>
      <c r="L6739" s="19" t="e">
        <f>IF(G6739=#REF!,#REF!,"FALSO")</f>
        <v>#REF!</v>
      </c>
      <c r="M6739" s="75"/>
      <c r="N6739" s="76"/>
    </row>
    <row r="6740" spans="1:14" ht="15">
      <c r="A6740" s="80"/>
      <c r="B6740" s="81"/>
      <c r="C6740" s="69"/>
      <c r="D6740" s="69"/>
      <c r="E6740" s="69"/>
      <c r="F6740" s="69"/>
      <c r="G6740" s="82"/>
      <c r="H6740" s="78"/>
      <c r="I6740" s="28">
        <f ca="1">SUMIF('IMPORTBFT (ID)'!$A$3:$A$5000,$G$4:$G$7322,'IMPORTBFT (ID)'!$B$3:$B$5000)</f>
        <v>0</v>
      </c>
      <c r="J6740" s="72"/>
      <c r="K6740" s="18" t="str">
        <f t="shared" ca="1" si="0"/>
        <v>-</v>
      </c>
      <c r="L6740" s="19" t="e">
        <f>IF(G6740=#REF!,#REF!,"FALSO")</f>
        <v>#REF!</v>
      </c>
      <c r="M6740" s="75"/>
      <c r="N6740" s="76"/>
    </row>
    <row r="6741" spans="1:14" ht="15">
      <c r="A6741" s="80"/>
      <c r="B6741" s="81"/>
      <c r="C6741" s="69"/>
      <c r="D6741" s="69"/>
      <c r="E6741" s="69"/>
      <c r="F6741" s="69"/>
      <c r="G6741" s="82"/>
      <c r="H6741" s="78"/>
      <c r="I6741" s="28">
        <f ca="1">SUMIF('IMPORTBFT (ID)'!$A$3:$A$5000,$G$4:$G$7322,'IMPORTBFT (ID)'!$B$3:$B$5000)</f>
        <v>0</v>
      </c>
      <c r="J6741" s="72"/>
      <c r="K6741" s="18" t="str">
        <f t="shared" ca="1" si="0"/>
        <v>-</v>
      </c>
      <c r="L6741" s="19" t="e">
        <f>IF(G6741=#REF!,#REF!,"FALSO")</f>
        <v>#REF!</v>
      </c>
      <c r="M6741" s="75"/>
      <c r="N6741" s="76"/>
    </row>
    <row r="6742" spans="1:14" ht="15">
      <c r="A6742" s="80"/>
      <c r="B6742" s="81"/>
      <c r="C6742" s="69"/>
      <c r="D6742" s="69"/>
      <c r="E6742" s="69"/>
      <c r="F6742" s="69"/>
      <c r="G6742" s="82"/>
      <c r="H6742" s="78"/>
      <c r="I6742" s="28">
        <f ca="1">SUMIF('IMPORTBFT (ID)'!$A$3:$A$5000,$G$4:$G$7322,'IMPORTBFT (ID)'!$B$3:$B$5000)</f>
        <v>0</v>
      </c>
      <c r="J6742" s="72"/>
      <c r="K6742" s="18" t="str">
        <f t="shared" ca="1" si="0"/>
        <v>-</v>
      </c>
      <c r="L6742" s="19" t="e">
        <f>IF(G6742=#REF!,#REF!,"FALSO")</f>
        <v>#REF!</v>
      </c>
      <c r="M6742" s="75"/>
      <c r="N6742" s="76"/>
    </row>
    <row r="6743" spans="1:14" ht="15">
      <c r="A6743" s="80"/>
      <c r="B6743" s="81"/>
      <c r="C6743" s="69"/>
      <c r="D6743" s="69"/>
      <c r="E6743" s="69"/>
      <c r="F6743" s="69"/>
      <c r="G6743" s="82"/>
      <c r="H6743" s="78"/>
      <c r="I6743" s="28">
        <f ca="1">SUMIF('IMPORTBFT (ID)'!$A$3:$A$5000,$G$4:$G$7322,'IMPORTBFT (ID)'!$B$3:$B$5000)</f>
        <v>0</v>
      </c>
      <c r="J6743" s="72"/>
      <c r="K6743" s="18" t="str">
        <f t="shared" ca="1" si="0"/>
        <v>-</v>
      </c>
      <c r="L6743" s="19" t="e">
        <f>IF(G6743=#REF!,#REF!,"FALSO")</f>
        <v>#REF!</v>
      </c>
      <c r="M6743" s="75"/>
      <c r="N6743" s="76"/>
    </row>
    <row r="6744" spans="1:14" ht="15">
      <c r="A6744" s="80"/>
      <c r="B6744" s="81"/>
      <c r="C6744" s="69"/>
      <c r="D6744" s="69"/>
      <c r="E6744" s="69"/>
      <c r="F6744" s="69"/>
      <c r="G6744" s="82"/>
      <c r="H6744" s="78"/>
      <c r="I6744" s="28">
        <f ca="1">SUMIF('IMPORTBFT (ID)'!$A$3:$A$5000,$G$4:$G$7322,'IMPORTBFT (ID)'!$B$3:$B$5000)</f>
        <v>0</v>
      </c>
      <c r="J6744" s="72"/>
      <c r="K6744" s="18" t="str">
        <f t="shared" ca="1" si="0"/>
        <v>-</v>
      </c>
      <c r="L6744" s="19" t="e">
        <f>IF(G6744=#REF!,#REF!,"FALSO")</f>
        <v>#REF!</v>
      </c>
      <c r="M6744" s="75"/>
      <c r="N6744" s="76"/>
    </row>
    <row r="6745" spans="1:14" ht="15">
      <c r="A6745" s="80"/>
      <c r="B6745" s="81"/>
      <c r="C6745" s="69"/>
      <c r="D6745" s="69"/>
      <c r="E6745" s="69"/>
      <c r="F6745" s="69"/>
      <c r="G6745" s="82"/>
      <c r="H6745" s="78"/>
      <c r="I6745" s="28">
        <f ca="1">SUMIF('IMPORTBFT (ID)'!$A$3:$A$5000,$G$4:$G$7322,'IMPORTBFT (ID)'!$B$3:$B$5000)</f>
        <v>0</v>
      </c>
      <c r="J6745" s="72"/>
      <c r="K6745" s="18" t="str">
        <f t="shared" ca="1" si="0"/>
        <v>-</v>
      </c>
      <c r="L6745" s="19" t="e">
        <f>IF(G6745=#REF!,#REF!,"FALSO")</f>
        <v>#REF!</v>
      </c>
      <c r="M6745" s="75"/>
      <c r="N6745" s="76"/>
    </row>
    <row r="6746" spans="1:14" ht="15">
      <c r="A6746" s="80"/>
      <c r="B6746" s="81"/>
      <c r="C6746" s="69"/>
      <c r="D6746" s="69"/>
      <c r="E6746" s="69"/>
      <c r="F6746" s="69"/>
      <c r="G6746" s="82"/>
      <c r="H6746" s="78"/>
      <c r="I6746" s="28">
        <f ca="1">SUMIF('IMPORTBFT (ID)'!$A$3:$A$5000,$G$4:$G$7322,'IMPORTBFT (ID)'!$B$3:$B$5000)</f>
        <v>0</v>
      </c>
      <c r="J6746" s="72"/>
      <c r="K6746" s="18" t="str">
        <f t="shared" ca="1" si="0"/>
        <v>-</v>
      </c>
      <c r="L6746" s="19" t="e">
        <f>IF(G6746=#REF!,#REF!,"FALSO")</f>
        <v>#REF!</v>
      </c>
      <c r="M6746" s="75"/>
      <c r="N6746" s="76"/>
    </row>
    <row r="6747" spans="1:14" ht="15">
      <c r="A6747" s="80"/>
      <c r="B6747" s="81"/>
      <c r="C6747" s="69"/>
      <c r="D6747" s="69"/>
      <c r="E6747" s="69"/>
      <c r="F6747" s="69"/>
      <c r="G6747" s="82"/>
      <c r="H6747" s="78"/>
      <c r="I6747" s="28">
        <f ca="1">SUMIF('IMPORTBFT (ID)'!$A$3:$A$5000,$G$4:$G$7322,'IMPORTBFT (ID)'!$B$3:$B$5000)</f>
        <v>0</v>
      </c>
      <c r="J6747" s="72"/>
      <c r="K6747" s="18" t="str">
        <f t="shared" ca="1" si="0"/>
        <v>-</v>
      </c>
      <c r="L6747" s="19" t="e">
        <f>IF(G6747=#REF!,#REF!,"FALSO")</f>
        <v>#REF!</v>
      </c>
      <c r="M6747" s="75"/>
      <c r="N6747" s="76"/>
    </row>
    <row r="6748" spans="1:14" ht="15">
      <c r="A6748" s="80"/>
      <c r="B6748" s="81"/>
      <c r="C6748" s="69"/>
      <c r="D6748" s="69"/>
      <c r="E6748" s="69"/>
      <c r="F6748" s="69"/>
      <c r="G6748" s="82"/>
      <c r="H6748" s="78"/>
      <c r="I6748" s="28">
        <f ca="1">SUMIF('IMPORTBFT (ID)'!$A$3:$A$5000,$G$4:$G$7322,'IMPORTBFT (ID)'!$B$3:$B$5000)</f>
        <v>0</v>
      </c>
      <c r="J6748" s="72"/>
      <c r="K6748" s="18" t="str">
        <f t="shared" ca="1" si="0"/>
        <v>-</v>
      </c>
      <c r="L6748" s="19" t="e">
        <f>IF(G6748=#REF!,#REF!,"FALSO")</f>
        <v>#REF!</v>
      </c>
      <c r="M6748" s="75"/>
      <c r="N6748" s="76"/>
    </row>
    <row r="6749" spans="1:14" ht="15">
      <c r="A6749" s="80"/>
      <c r="B6749" s="81"/>
      <c r="C6749" s="69"/>
      <c r="D6749" s="69"/>
      <c r="E6749" s="69"/>
      <c r="F6749" s="69"/>
      <c r="G6749" s="82"/>
      <c r="H6749" s="78"/>
      <c r="I6749" s="28">
        <f ca="1">SUMIF('IMPORTBFT (ID)'!$A$3:$A$5000,$G$4:$G$7322,'IMPORTBFT (ID)'!$B$3:$B$5000)</f>
        <v>0</v>
      </c>
      <c r="J6749" s="72"/>
      <c r="K6749" s="18" t="str">
        <f t="shared" ca="1" si="0"/>
        <v>-</v>
      </c>
      <c r="L6749" s="19" t="e">
        <f>IF(G6749=#REF!,#REF!,"FALSO")</f>
        <v>#REF!</v>
      </c>
      <c r="M6749" s="75"/>
      <c r="N6749" s="76"/>
    </row>
    <row r="6750" spans="1:14" ht="15">
      <c r="A6750" s="80"/>
      <c r="B6750" s="81"/>
      <c r="C6750" s="69"/>
      <c r="D6750" s="69"/>
      <c r="E6750" s="69"/>
      <c r="F6750" s="69"/>
      <c r="G6750" s="82"/>
      <c r="H6750" s="78"/>
      <c r="I6750" s="28">
        <f ca="1">SUMIF('IMPORTBFT (ID)'!$A$3:$A$5000,$G$4:$G$7322,'IMPORTBFT (ID)'!$B$3:$B$5000)</f>
        <v>0</v>
      </c>
      <c r="J6750" s="72"/>
      <c r="K6750" s="18" t="str">
        <f t="shared" ca="1" si="0"/>
        <v>-</v>
      </c>
      <c r="L6750" s="19" t="e">
        <f>IF(G6750=#REF!,#REF!,"FALSO")</f>
        <v>#REF!</v>
      </c>
      <c r="M6750" s="75"/>
      <c r="N6750" s="76"/>
    </row>
    <row r="6751" spans="1:14" ht="15">
      <c r="A6751" s="80"/>
      <c r="B6751" s="81"/>
      <c r="C6751" s="69"/>
      <c r="D6751" s="69"/>
      <c r="E6751" s="69"/>
      <c r="F6751" s="69"/>
      <c r="G6751" s="82"/>
      <c r="H6751" s="78"/>
      <c r="I6751" s="28">
        <f ca="1">SUMIF('IMPORTBFT (ID)'!$A$3:$A$5000,$G$4:$G$7322,'IMPORTBFT (ID)'!$B$3:$B$5000)</f>
        <v>0</v>
      </c>
      <c r="J6751" s="72"/>
      <c r="K6751" s="18" t="str">
        <f t="shared" ca="1" si="0"/>
        <v>-</v>
      </c>
      <c r="L6751" s="19" t="e">
        <f>IF(G6751=#REF!,#REF!,"FALSO")</f>
        <v>#REF!</v>
      </c>
      <c r="M6751" s="75"/>
      <c r="N6751" s="76"/>
    </row>
    <row r="6752" spans="1:14" ht="15">
      <c r="A6752" s="80"/>
      <c r="B6752" s="81"/>
      <c r="C6752" s="69"/>
      <c r="D6752" s="69"/>
      <c r="E6752" s="69"/>
      <c r="F6752" s="69"/>
      <c r="G6752" s="82"/>
      <c r="H6752" s="78"/>
      <c r="I6752" s="28">
        <f ca="1">SUMIF('IMPORTBFT (ID)'!$A$3:$A$5000,$G$4:$G$7322,'IMPORTBFT (ID)'!$B$3:$B$5000)</f>
        <v>0</v>
      </c>
      <c r="J6752" s="72"/>
      <c r="K6752" s="18" t="str">
        <f t="shared" ca="1" si="0"/>
        <v>-</v>
      </c>
      <c r="L6752" s="19" t="e">
        <f>IF(G6752=#REF!,#REF!,"FALSO")</f>
        <v>#REF!</v>
      </c>
      <c r="M6752" s="75"/>
      <c r="N6752" s="76"/>
    </row>
    <row r="6753" spans="1:14" ht="15">
      <c r="A6753" s="80"/>
      <c r="B6753" s="81"/>
      <c r="C6753" s="69"/>
      <c r="D6753" s="69"/>
      <c r="E6753" s="69"/>
      <c r="F6753" s="69"/>
      <c r="G6753" s="82"/>
      <c r="H6753" s="78"/>
      <c r="I6753" s="28">
        <f ca="1">SUMIF('IMPORTBFT (ID)'!$A$3:$A$5000,$G$4:$G$7322,'IMPORTBFT (ID)'!$B$3:$B$5000)</f>
        <v>0</v>
      </c>
      <c r="J6753" s="72"/>
      <c r="K6753" s="18" t="str">
        <f t="shared" ca="1" si="0"/>
        <v>-</v>
      </c>
      <c r="L6753" s="19" t="e">
        <f>IF(G6753=#REF!,#REF!,"FALSO")</f>
        <v>#REF!</v>
      </c>
      <c r="M6753" s="75"/>
      <c r="N6753" s="76"/>
    </row>
    <row r="6754" spans="1:14" ht="15">
      <c r="A6754" s="80"/>
      <c r="B6754" s="81"/>
      <c r="C6754" s="69"/>
      <c r="D6754" s="69"/>
      <c r="E6754" s="69"/>
      <c r="F6754" s="69"/>
      <c r="G6754" s="82"/>
      <c r="H6754" s="78"/>
      <c r="I6754" s="28">
        <f ca="1">SUMIF('IMPORTBFT (ID)'!$A$3:$A$5000,$G$4:$G$7322,'IMPORTBFT (ID)'!$B$3:$B$5000)</f>
        <v>0</v>
      </c>
      <c r="J6754" s="72"/>
      <c r="K6754" s="18" t="str">
        <f t="shared" ca="1" si="0"/>
        <v>-</v>
      </c>
      <c r="L6754" s="19" t="e">
        <f>IF(G6754=#REF!,#REF!,"FALSO")</f>
        <v>#REF!</v>
      </c>
      <c r="M6754" s="75"/>
      <c r="N6754" s="76"/>
    </row>
    <row r="6755" spans="1:14" ht="15">
      <c r="A6755" s="80"/>
      <c r="B6755" s="81"/>
      <c r="C6755" s="69"/>
      <c r="D6755" s="69"/>
      <c r="E6755" s="69"/>
      <c r="F6755" s="69"/>
      <c r="G6755" s="82"/>
      <c r="H6755" s="78"/>
      <c r="I6755" s="28">
        <f ca="1">SUMIF('IMPORTBFT (ID)'!$A$3:$A$5000,$G$4:$G$7322,'IMPORTBFT (ID)'!$B$3:$B$5000)</f>
        <v>0</v>
      </c>
      <c r="J6755" s="72"/>
      <c r="K6755" s="18" t="str">
        <f t="shared" ca="1" si="0"/>
        <v>-</v>
      </c>
      <c r="L6755" s="19" t="e">
        <f>IF(G6755=#REF!,#REF!,"FALSO")</f>
        <v>#REF!</v>
      </c>
      <c r="M6755" s="75"/>
      <c r="N6755" s="76"/>
    </row>
    <row r="6756" spans="1:14" ht="15">
      <c r="A6756" s="80"/>
      <c r="B6756" s="81"/>
      <c r="C6756" s="69"/>
      <c r="D6756" s="69"/>
      <c r="E6756" s="69"/>
      <c r="F6756" s="69"/>
      <c r="G6756" s="82"/>
      <c r="H6756" s="78"/>
      <c r="I6756" s="28">
        <f ca="1">SUMIF('IMPORTBFT (ID)'!$A$3:$A$5000,$G$4:$G$7322,'IMPORTBFT (ID)'!$B$3:$B$5000)</f>
        <v>0</v>
      </c>
      <c r="J6756" s="72"/>
      <c r="K6756" s="18" t="str">
        <f t="shared" ca="1" si="0"/>
        <v>-</v>
      </c>
      <c r="L6756" s="19" t="e">
        <f>IF(G6756=#REF!,#REF!,"FALSO")</f>
        <v>#REF!</v>
      </c>
      <c r="M6756" s="75"/>
      <c r="N6756" s="76"/>
    </row>
    <row r="6757" spans="1:14" ht="15">
      <c r="A6757" s="80"/>
      <c r="B6757" s="81"/>
      <c r="C6757" s="69"/>
      <c r="D6757" s="69"/>
      <c r="E6757" s="69"/>
      <c r="F6757" s="69"/>
      <c r="G6757" s="82"/>
      <c r="H6757" s="78"/>
      <c r="I6757" s="28">
        <f ca="1">SUMIF('IMPORTBFT (ID)'!$A$3:$A$5000,$G$4:$G$7322,'IMPORTBFT (ID)'!$B$3:$B$5000)</f>
        <v>0</v>
      </c>
      <c r="J6757" s="72"/>
      <c r="K6757" s="18" t="str">
        <f t="shared" ca="1" si="0"/>
        <v>-</v>
      </c>
      <c r="L6757" s="19" t="e">
        <f>IF(G6757=#REF!,#REF!,"FALSO")</f>
        <v>#REF!</v>
      </c>
      <c r="M6757" s="75"/>
      <c r="N6757" s="76"/>
    </row>
    <row r="6758" spans="1:14" ht="15">
      <c r="A6758" s="80"/>
      <c r="B6758" s="81"/>
      <c r="C6758" s="69"/>
      <c r="D6758" s="69"/>
      <c r="E6758" s="69"/>
      <c r="F6758" s="69"/>
      <c r="G6758" s="82"/>
      <c r="H6758" s="78"/>
      <c r="I6758" s="28">
        <f ca="1">SUMIF('IMPORTBFT (ID)'!$A$3:$A$5000,$G$4:$G$7322,'IMPORTBFT (ID)'!$B$3:$B$5000)</f>
        <v>0</v>
      </c>
      <c r="J6758" s="72"/>
      <c r="K6758" s="18" t="str">
        <f t="shared" ca="1" si="0"/>
        <v>-</v>
      </c>
      <c r="L6758" s="19" t="e">
        <f>IF(G6758=#REF!,#REF!,"FALSO")</f>
        <v>#REF!</v>
      </c>
      <c r="M6758" s="75"/>
      <c r="N6758" s="76"/>
    </row>
    <row r="6759" spans="1:14" ht="15">
      <c r="A6759" s="80"/>
      <c r="B6759" s="81"/>
      <c r="C6759" s="69"/>
      <c r="D6759" s="69"/>
      <c r="E6759" s="69"/>
      <c r="F6759" s="69"/>
      <c r="G6759" s="82"/>
      <c r="H6759" s="78"/>
      <c r="I6759" s="28">
        <f ca="1">SUMIF('IMPORTBFT (ID)'!$A$3:$A$5000,$G$4:$G$7322,'IMPORTBFT (ID)'!$B$3:$B$5000)</f>
        <v>0</v>
      </c>
      <c r="J6759" s="72"/>
      <c r="K6759" s="18" t="str">
        <f t="shared" ca="1" si="0"/>
        <v>-</v>
      </c>
      <c r="L6759" s="19" t="e">
        <f>IF(G6759=#REF!,#REF!,"FALSO")</f>
        <v>#REF!</v>
      </c>
      <c r="M6759" s="75"/>
      <c r="N6759" s="76"/>
    </row>
    <row r="6760" spans="1:14" ht="15">
      <c r="A6760" s="80"/>
      <c r="B6760" s="81"/>
      <c r="C6760" s="69"/>
      <c r="D6760" s="69"/>
      <c r="E6760" s="69"/>
      <c r="F6760" s="69"/>
      <c r="G6760" s="82"/>
      <c r="H6760" s="78"/>
      <c r="I6760" s="28">
        <f ca="1">SUMIF('IMPORTBFT (ID)'!$A$3:$A$5000,$G$4:$G$7322,'IMPORTBFT (ID)'!$B$3:$B$5000)</f>
        <v>0</v>
      </c>
      <c r="J6760" s="72"/>
      <c r="K6760" s="18" t="str">
        <f t="shared" ca="1" si="0"/>
        <v>-</v>
      </c>
      <c r="L6760" s="19" t="e">
        <f>IF(G6760=#REF!,#REF!,"FALSO")</f>
        <v>#REF!</v>
      </c>
      <c r="M6760" s="75"/>
      <c r="N6760" s="76"/>
    </row>
    <row r="6761" spans="1:14" ht="15">
      <c r="A6761" s="80"/>
      <c r="B6761" s="81"/>
      <c r="C6761" s="69"/>
      <c r="D6761" s="69"/>
      <c r="E6761" s="69"/>
      <c r="F6761" s="69"/>
      <c r="G6761" s="82"/>
      <c r="H6761" s="78"/>
      <c r="I6761" s="28">
        <f ca="1">SUMIF('IMPORTBFT (ID)'!$A$3:$A$5000,$G$4:$G$7322,'IMPORTBFT (ID)'!$B$3:$B$5000)</f>
        <v>0</v>
      </c>
      <c r="J6761" s="72"/>
      <c r="K6761" s="18" t="str">
        <f t="shared" ca="1" si="0"/>
        <v>-</v>
      </c>
      <c r="L6761" s="19" t="e">
        <f>IF(G6761=#REF!,#REF!,"FALSO")</f>
        <v>#REF!</v>
      </c>
      <c r="M6761" s="75"/>
      <c r="N6761" s="76"/>
    </row>
    <row r="6762" spans="1:14" ht="15">
      <c r="A6762" s="80"/>
      <c r="B6762" s="81"/>
      <c r="C6762" s="69"/>
      <c r="D6762" s="69"/>
      <c r="E6762" s="69"/>
      <c r="F6762" s="69"/>
      <c r="G6762" s="82"/>
      <c r="H6762" s="78"/>
      <c r="I6762" s="28">
        <f ca="1">SUMIF('IMPORTBFT (ID)'!$A$3:$A$5000,$G$4:$G$7322,'IMPORTBFT (ID)'!$B$3:$B$5000)</f>
        <v>0</v>
      </c>
      <c r="J6762" s="72"/>
      <c r="K6762" s="18" t="str">
        <f t="shared" ca="1" si="0"/>
        <v>-</v>
      </c>
      <c r="L6762" s="19" t="e">
        <f>IF(G6762=#REF!,#REF!,"FALSO")</f>
        <v>#REF!</v>
      </c>
      <c r="M6762" s="75"/>
      <c r="N6762" s="76"/>
    </row>
    <row r="6763" spans="1:14" ht="15">
      <c r="A6763" s="80"/>
      <c r="B6763" s="81"/>
      <c r="C6763" s="69"/>
      <c r="D6763" s="69"/>
      <c r="E6763" s="69"/>
      <c r="F6763" s="69"/>
      <c r="G6763" s="82"/>
      <c r="H6763" s="78"/>
      <c r="I6763" s="28">
        <f ca="1">SUMIF('IMPORTBFT (ID)'!$A$3:$A$5000,$G$4:$G$7322,'IMPORTBFT (ID)'!$B$3:$B$5000)</f>
        <v>0</v>
      </c>
      <c r="J6763" s="72"/>
      <c r="K6763" s="18" t="str">
        <f t="shared" ca="1" si="0"/>
        <v>-</v>
      </c>
      <c r="L6763" s="19" t="e">
        <f>IF(G6763=#REF!,#REF!,"FALSO")</f>
        <v>#REF!</v>
      </c>
      <c r="M6763" s="75"/>
      <c r="N6763" s="76"/>
    </row>
    <row r="6764" spans="1:14" ht="15">
      <c r="A6764" s="80"/>
      <c r="B6764" s="81"/>
      <c r="C6764" s="69"/>
      <c r="D6764" s="69"/>
      <c r="E6764" s="69"/>
      <c r="F6764" s="69"/>
      <c r="G6764" s="82"/>
      <c r="H6764" s="78"/>
      <c r="I6764" s="28">
        <f ca="1">SUMIF('IMPORTBFT (ID)'!$A$3:$A$5000,$G$4:$G$7322,'IMPORTBFT (ID)'!$B$3:$B$5000)</f>
        <v>0</v>
      </c>
      <c r="J6764" s="72"/>
      <c r="K6764" s="18" t="str">
        <f t="shared" ca="1" si="0"/>
        <v>-</v>
      </c>
      <c r="L6764" s="19" t="e">
        <f>IF(G6764=#REF!,#REF!,"FALSO")</f>
        <v>#REF!</v>
      </c>
      <c r="M6764" s="75"/>
      <c r="N6764" s="76"/>
    </row>
    <row r="6765" spans="1:14" ht="15">
      <c r="A6765" s="80"/>
      <c r="B6765" s="81"/>
      <c r="C6765" s="69"/>
      <c r="D6765" s="69"/>
      <c r="E6765" s="69"/>
      <c r="F6765" s="69"/>
      <c r="G6765" s="82"/>
      <c r="H6765" s="78"/>
      <c r="I6765" s="28">
        <f ca="1">SUMIF('IMPORTBFT (ID)'!$A$3:$A$5000,$G$4:$G$7322,'IMPORTBFT (ID)'!$B$3:$B$5000)</f>
        <v>0</v>
      </c>
      <c r="J6765" s="72"/>
      <c r="K6765" s="18" t="str">
        <f t="shared" ca="1" si="0"/>
        <v>-</v>
      </c>
      <c r="L6765" s="19" t="e">
        <f>IF(G6765=#REF!,#REF!,"FALSO")</f>
        <v>#REF!</v>
      </c>
      <c r="M6765" s="75"/>
      <c r="N6765" s="76"/>
    </row>
    <row r="6766" spans="1:14" ht="15">
      <c r="A6766" s="80"/>
      <c r="B6766" s="81"/>
      <c r="C6766" s="69"/>
      <c r="D6766" s="69"/>
      <c r="E6766" s="69"/>
      <c r="F6766" s="69"/>
      <c r="G6766" s="82"/>
      <c r="H6766" s="78"/>
      <c r="I6766" s="28">
        <f ca="1">SUMIF('IMPORTBFT (ID)'!$A$3:$A$5000,$G$4:$G$7322,'IMPORTBFT (ID)'!$B$3:$B$5000)</f>
        <v>0</v>
      </c>
      <c r="J6766" s="72"/>
      <c r="K6766" s="18" t="str">
        <f t="shared" ca="1" si="0"/>
        <v>-</v>
      </c>
      <c r="L6766" s="19" t="e">
        <f>IF(G6766=#REF!,#REF!,"FALSO")</f>
        <v>#REF!</v>
      </c>
      <c r="M6766" s="75"/>
      <c r="N6766" s="76"/>
    </row>
    <row r="6767" spans="1:14" ht="15">
      <c r="A6767" s="80"/>
      <c r="B6767" s="81"/>
      <c r="C6767" s="69"/>
      <c r="D6767" s="69"/>
      <c r="E6767" s="69"/>
      <c r="F6767" s="69"/>
      <c r="G6767" s="82"/>
      <c r="H6767" s="78"/>
      <c r="I6767" s="28">
        <f ca="1">SUMIF('IMPORTBFT (ID)'!$A$3:$A$5000,$G$4:$G$7322,'IMPORTBFT (ID)'!$B$3:$B$5000)</f>
        <v>0</v>
      </c>
      <c r="J6767" s="72"/>
      <c r="K6767" s="18" t="str">
        <f t="shared" ca="1" si="0"/>
        <v>-</v>
      </c>
      <c r="L6767" s="19" t="e">
        <f>IF(G6767=#REF!,#REF!,"FALSO")</f>
        <v>#REF!</v>
      </c>
      <c r="M6767" s="75"/>
      <c r="N6767" s="76"/>
    </row>
    <row r="6768" spans="1:14" ht="15">
      <c r="A6768" s="80"/>
      <c r="B6768" s="81"/>
      <c r="C6768" s="69"/>
      <c r="D6768" s="69"/>
      <c r="E6768" s="69"/>
      <c r="F6768" s="69"/>
      <c r="G6768" s="82"/>
      <c r="H6768" s="78"/>
      <c r="I6768" s="28">
        <f ca="1">SUMIF('IMPORTBFT (ID)'!$A$3:$A$5000,$G$4:$G$7322,'IMPORTBFT (ID)'!$B$3:$B$5000)</f>
        <v>0</v>
      </c>
      <c r="J6768" s="72"/>
      <c r="K6768" s="18" t="str">
        <f t="shared" ca="1" si="0"/>
        <v>-</v>
      </c>
      <c r="L6768" s="19" t="e">
        <f>IF(G6768=#REF!,#REF!,"FALSO")</f>
        <v>#REF!</v>
      </c>
      <c r="M6768" s="75"/>
      <c r="N6768" s="76"/>
    </row>
    <row r="6769" spans="1:14" ht="15">
      <c r="A6769" s="80"/>
      <c r="B6769" s="81"/>
      <c r="C6769" s="69"/>
      <c r="D6769" s="69"/>
      <c r="E6769" s="69"/>
      <c r="F6769" s="69"/>
      <c r="G6769" s="82"/>
      <c r="H6769" s="78"/>
      <c r="I6769" s="28">
        <f ca="1">SUMIF('IMPORTBFT (ID)'!$A$3:$A$5000,$G$4:$G$7322,'IMPORTBFT (ID)'!$B$3:$B$5000)</f>
        <v>0</v>
      </c>
      <c r="J6769" s="72"/>
      <c r="K6769" s="18" t="str">
        <f t="shared" ca="1" si="0"/>
        <v>-</v>
      </c>
      <c r="L6769" s="19" t="e">
        <f>IF(G6769=#REF!,#REF!,"FALSO")</f>
        <v>#REF!</v>
      </c>
      <c r="M6769" s="75"/>
      <c r="N6769" s="76"/>
    </row>
    <row r="6770" spans="1:14" ht="15">
      <c r="A6770" s="80"/>
      <c r="B6770" s="81"/>
      <c r="C6770" s="69"/>
      <c r="D6770" s="69"/>
      <c r="E6770" s="69"/>
      <c r="F6770" s="69"/>
      <c r="G6770" s="82"/>
      <c r="H6770" s="78"/>
      <c r="I6770" s="28">
        <f ca="1">SUMIF('IMPORTBFT (ID)'!$A$3:$A$5000,$G$4:$G$7322,'IMPORTBFT (ID)'!$B$3:$B$5000)</f>
        <v>0</v>
      </c>
      <c r="J6770" s="72"/>
      <c r="K6770" s="18" t="str">
        <f t="shared" ca="1" si="0"/>
        <v>-</v>
      </c>
      <c r="L6770" s="19" t="e">
        <f>IF(G6770=#REF!,#REF!,"FALSO")</f>
        <v>#REF!</v>
      </c>
      <c r="M6770" s="75"/>
      <c r="N6770" s="76"/>
    </row>
    <row r="6771" spans="1:14" ht="15">
      <c r="A6771" s="80"/>
      <c r="B6771" s="81"/>
      <c r="C6771" s="69"/>
      <c r="D6771" s="69"/>
      <c r="E6771" s="69"/>
      <c r="F6771" s="69"/>
      <c r="G6771" s="82"/>
      <c r="H6771" s="78"/>
      <c r="I6771" s="28">
        <f ca="1">SUMIF('IMPORTBFT (ID)'!$A$3:$A$5000,$G$4:$G$7322,'IMPORTBFT (ID)'!$B$3:$B$5000)</f>
        <v>0</v>
      </c>
      <c r="J6771" s="72"/>
      <c r="K6771" s="18" t="str">
        <f t="shared" ca="1" si="0"/>
        <v>-</v>
      </c>
      <c r="L6771" s="19" t="e">
        <f>IF(G6771=#REF!,#REF!,"FALSO")</f>
        <v>#REF!</v>
      </c>
      <c r="M6771" s="75"/>
      <c r="N6771" s="76"/>
    </row>
    <row r="6772" spans="1:14" ht="15">
      <c r="A6772" s="80"/>
      <c r="B6772" s="81"/>
      <c r="C6772" s="69"/>
      <c r="D6772" s="69"/>
      <c r="E6772" s="69"/>
      <c r="F6772" s="69"/>
      <c r="G6772" s="82"/>
      <c r="H6772" s="78"/>
      <c r="I6772" s="28">
        <f ca="1">SUMIF('IMPORTBFT (ID)'!$A$3:$A$5000,$G$4:$G$7322,'IMPORTBFT (ID)'!$B$3:$B$5000)</f>
        <v>0</v>
      </c>
      <c r="J6772" s="72"/>
      <c r="K6772" s="18" t="str">
        <f t="shared" ca="1" si="0"/>
        <v>-</v>
      </c>
      <c r="L6772" s="19" t="e">
        <f>IF(G6772=#REF!,#REF!,"FALSO")</f>
        <v>#REF!</v>
      </c>
      <c r="M6772" s="75"/>
      <c r="N6772" s="76"/>
    </row>
    <row r="6773" spans="1:14" ht="15">
      <c r="A6773" s="80"/>
      <c r="B6773" s="81"/>
      <c r="C6773" s="69"/>
      <c r="D6773" s="69"/>
      <c r="E6773" s="69"/>
      <c r="F6773" s="69"/>
      <c r="G6773" s="82"/>
      <c r="H6773" s="78"/>
      <c r="I6773" s="28">
        <f ca="1">SUMIF('IMPORTBFT (ID)'!$A$3:$A$5000,$G$4:$G$7322,'IMPORTBFT (ID)'!$B$3:$B$5000)</f>
        <v>0</v>
      </c>
      <c r="J6773" s="72"/>
      <c r="K6773" s="18" t="str">
        <f t="shared" ca="1" si="0"/>
        <v>-</v>
      </c>
      <c r="L6773" s="19" t="e">
        <f>IF(G6773=#REF!,#REF!,"FALSO")</f>
        <v>#REF!</v>
      </c>
      <c r="M6773" s="75"/>
      <c r="N6773" s="76"/>
    </row>
    <row r="6774" spans="1:14" ht="15">
      <c r="A6774" s="80"/>
      <c r="B6774" s="81"/>
      <c r="C6774" s="69"/>
      <c r="D6774" s="69"/>
      <c r="E6774" s="69"/>
      <c r="F6774" s="69"/>
      <c r="G6774" s="82"/>
      <c r="H6774" s="78"/>
      <c r="I6774" s="28">
        <f ca="1">SUMIF('IMPORTBFT (ID)'!$A$3:$A$5000,$G$4:$G$7322,'IMPORTBFT (ID)'!$B$3:$B$5000)</f>
        <v>0</v>
      </c>
      <c r="J6774" s="72"/>
      <c r="K6774" s="18" t="str">
        <f t="shared" ca="1" si="0"/>
        <v>-</v>
      </c>
      <c r="L6774" s="19" t="e">
        <f>IF(G6774=#REF!,#REF!,"FALSO")</f>
        <v>#REF!</v>
      </c>
      <c r="M6774" s="75"/>
      <c r="N6774" s="76"/>
    </row>
    <row r="6775" spans="1:14" ht="15">
      <c r="A6775" s="80"/>
      <c r="B6775" s="81"/>
      <c r="C6775" s="69"/>
      <c r="D6775" s="69"/>
      <c r="E6775" s="69"/>
      <c r="F6775" s="69"/>
      <c r="G6775" s="82"/>
      <c r="H6775" s="78"/>
      <c r="I6775" s="28">
        <f ca="1">SUMIF('IMPORTBFT (ID)'!$A$3:$A$5000,$G$4:$G$7322,'IMPORTBFT (ID)'!$B$3:$B$5000)</f>
        <v>0</v>
      </c>
      <c r="J6775" s="72"/>
      <c r="K6775" s="18" t="str">
        <f t="shared" ca="1" si="0"/>
        <v>-</v>
      </c>
      <c r="L6775" s="19" t="e">
        <f>IF(G6775=#REF!,#REF!,"FALSO")</f>
        <v>#REF!</v>
      </c>
      <c r="M6775" s="75"/>
      <c r="N6775" s="76"/>
    </row>
    <row r="6776" spans="1:14" ht="15">
      <c r="A6776" s="80"/>
      <c r="B6776" s="81"/>
      <c r="C6776" s="69"/>
      <c r="D6776" s="69"/>
      <c r="E6776" s="69"/>
      <c r="F6776" s="69"/>
      <c r="G6776" s="82"/>
      <c r="H6776" s="78"/>
      <c r="I6776" s="28">
        <f ca="1">SUMIF('IMPORTBFT (ID)'!$A$3:$A$5000,$G$4:$G$7322,'IMPORTBFT (ID)'!$B$3:$B$5000)</f>
        <v>0</v>
      </c>
      <c r="J6776" s="72"/>
      <c r="K6776" s="18" t="str">
        <f t="shared" ca="1" si="0"/>
        <v>-</v>
      </c>
      <c r="L6776" s="19" t="e">
        <f>IF(G6776=#REF!,#REF!,"FALSO")</f>
        <v>#REF!</v>
      </c>
      <c r="M6776" s="75"/>
      <c r="N6776" s="76"/>
    </row>
    <row r="6777" spans="1:14" ht="15">
      <c r="A6777" s="80"/>
      <c r="B6777" s="81"/>
      <c r="C6777" s="69"/>
      <c r="D6777" s="69"/>
      <c r="E6777" s="69"/>
      <c r="F6777" s="69"/>
      <c r="G6777" s="82"/>
      <c r="H6777" s="78"/>
      <c r="I6777" s="28">
        <f ca="1">SUMIF('IMPORTBFT (ID)'!$A$3:$A$5000,$G$4:$G$7322,'IMPORTBFT (ID)'!$B$3:$B$5000)</f>
        <v>0</v>
      </c>
      <c r="J6777" s="72"/>
      <c r="K6777" s="18" t="str">
        <f t="shared" ca="1" si="0"/>
        <v>-</v>
      </c>
      <c r="L6777" s="19" t="e">
        <f>IF(G6777=#REF!,#REF!,"FALSO")</f>
        <v>#REF!</v>
      </c>
      <c r="M6777" s="75"/>
      <c r="N6777" s="76"/>
    </row>
    <row r="6778" spans="1:14" ht="15">
      <c r="A6778" s="80"/>
      <c r="B6778" s="81"/>
      <c r="C6778" s="69"/>
      <c r="D6778" s="69"/>
      <c r="E6778" s="69"/>
      <c r="F6778" s="69"/>
      <c r="G6778" s="82"/>
      <c r="H6778" s="78"/>
      <c r="I6778" s="28">
        <f ca="1">SUMIF('IMPORTBFT (ID)'!$A$3:$A$5000,$G$4:$G$7322,'IMPORTBFT (ID)'!$B$3:$B$5000)</f>
        <v>0</v>
      </c>
      <c r="J6778" s="72"/>
      <c r="K6778" s="18" t="str">
        <f t="shared" ca="1" si="0"/>
        <v>-</v>
      </c>
      <c r="L6778" s="19" t="e">
        <f>IF(G6778=#REF!,#REF!,"FALSO")</f>
        <v>#REF!</v>
      </c>
      <c r="M6778" s="75"/>
      <c r="N6778" s="76"/>
    </row>
    <row r="6779" spans="1:14" ht="15">
      <c r="A6779" s="80"/>
      <c r="B6779" s="81"/>
      <c r="C6779" s="69"/>
      <c r="D6779" s="69"/>
      <c r="E6779" s="69"/>
      <c r="F6779" s="69"/>
      <c r="G6779" s="82"/>
      <c r="H6779" s="78"/>
      <c r="I6779" s="28">
        <f ca="1">SUMIF('IMPORTBFT (ID)'!$A$3:$A$5000,$G$4:$G$7322,'IMPORTBFT (ID)'!$B$3:$B$5000)</f>
        <v>0</v>
      </c>
      <c r="J6779" s="72"/>
      <c r="K6779" s="18" t="str">
        <f t="shared" ca="1" si="0"/>
        <v>-</v>
      </c>
      <c r="L6779" s="19" t="e">
        <f>IF(G6779=#REF!,#REF!,"FALSO")</f>
        <v>#REF!</v>
      </c>
      <c r="M6779" s="75"/>
      <c r="N6779" s="76"/>
    </row>
    <row r="6780" spans="1:14" ht="15">
      <c r="A6780" s="80"/>
      <c r="B6780" s="81"/>
      <c r="C6780" s="69"/>
      <c r="D6780" s="69"/>
      <c r="E6780" s="69"/>
      <c r="F6780" s="69"/>
      <c r="G6780" s="82"/>
      <c r="H6780" s="78"/>
      <c r="I6780" s="28">
        <f ca="1">SUMIF('IMPORTBFT (ID)'!$A$3:$A$5000,$G$4:$G$7322,'IMPORTBFT (ID)'!$B$3:$B$5000)</f>
        <v>0</v>
      </c>
      <c r="J6780" s="72"/>
      <c r="K6780" s="18" t="str">
        <f t="shared" ca="1" si="0"/>
        <v>-</v>
      </c>
      <c r="L6780" s="19" t="e">
        <f>IF(G6780=#REF!,#REF!,"FALSO")</f>
        <v>#REF!</v>
      </c>
      <c r="M6780" s="75"/>
      <c r="N6780" s="76"/>
    </row>
    <row r="6781" spans="1:14" ht="15">
      <c r="A6781" s="80"/>
      <c r="B6781" s="81"/>
      <c r="C6781" s="69"/>
      <c r="D6781" s="69"/>
      <c r="E6781" s="69"/>
      <c r="F6781" s="69"/>
      <c r="G6781" s="82"/>
      <c r="H6781" s="78"/>
      <c r="I6781" s="28">
        <f ca="1">SUMIF('IMPORTBFT (ID)'!$A$3:$A$5000,$G$4:$G$7322,'IMPORTBFT (ID)'!$B$3:$B$5000)</f>
        <v>0</v>
      </c>
      <c r="J6781" s="72"/>
      <c r="K6781" s="18" t="str">
        <f t="shared" ca="1" si="0"/>
        <v>-</v>
      </c>
      <c r="L6781" s="19" t="e">
        <f>IF(G6781=#REF!,#REF!,"FALSO")</f>
        <v>#REF!</v>
      </c>
      <c r="M6781" s="75"/>
      <c r="N6781" s="76"/>
    </row>
    <row r="6782" spans="1:14" ht="15">
      <c r="A6782" s="80"/>
      <c r="B6782" s="81"/>
      <c r="C6782" s="69"/>
      <c r="D6782" s="69"/>
      <c r="E6782" s="69"/>
      <c r="F6782" s="69"/>
      <c r="G6782" s="82"/>
      <c r="H6782" s="78"/>
      <c r="I6782" s="28">
        <f ca="1">SUMIF('IMPORTBFT (ID)'!$A$3:$A$5000,$G$4:$G$7322,'IMPORTBFT (ID)'!$B$3:$B$5000)</f>
        <v>0</v>
      </c>
      <c r="J6782" s="72"/>
      <c r="K6782" s="18" t="str">
        <f t="shared" ca="1" si="0"/>
        <v>-</v>
      </c>
      <c r="L6782" s="19" t="e">
        <f>IF(G6782=#REF!,#REF!,"FALSO")</f>
        <v>#REF!</v>
      </c>
      <c r="M6782" s="75"/>
      <c r="N6782" s="76"/>
    </row>
    <row r="6783" spans="1:14" ht="15">
      <c r="A6783" s="80"/>
      <c r="B6783" s="81"/>
      <c r="C6783" s="69"/>
      <c r="D6783" s="69"/>
      <c r="E6783" s="69"/>
      <c r="F6783" s="69"/>
      <c r="G6783" s="82"/>
      <c r="H6783" s="78"/>
      <c r="I6783" s="28">
        <f ca="1">SUMIF('IMPORTBFT (ID)'!$A$3:$A$5000,$G$4:$G$7322,'IMPORTBFT (ID)'!$B$3:$B$5000)</f>
        <v>0</v>
      </c>
      <c r="J6783" s="72"/>
      <c r="K6783" s="18" t="str">
        <f t="shared" ca="1" si="0"/>
        <v>-</v>
      </c>
      <c r="L6783" s="19" t="e">
        <f>IF(G6783=#REF!,#REF!,"FALSO")</f>
        <v>#REF!</v>
      </c>
      <c r="M6783" s="75"/>
      <c r="N6783" s="76"/>
    </row>
    <row r="6784" spans="1:14" ht="15">
      <c r="A6784" s="80"/>
      <c r="B6784" s="81"/>
      <c r="C6784" s="69"/>
      <c r="D6784" s="69"/>
      <c r="E6784" s="69"/>
      <c r="F6784" s="69"/>
      <c r="G6784" s="82"/>
      <c r="H6784" s="78"/>
      <c r="I6784" s="28">
        <f ca="1">SUMIF('IMPORTBFT (ID)'!$A$3:$A$5000,$G$4:$G$7322,'IMPORTBFT (ID)'!$B$3:$B$5000)</f>
        <v>0</v>
      </c>
      <c r="J6784" s="72"/>
      <c r="K6784" s="18" t="str">
        <f t="shared" ca="1" si="0"/>
        <v>-</v>
      </c>
      <c r="L6784" s="19" t="e">
        <f>IF(G6784=#REF!,#REF!,"FALSO")</f>
        <v>#REF!</v>
      </c>
      <c r="M6784" s="75"/>
      <c r="N6784" s="76"/>
    </row>
    <row r="6785" spans="1:14" ht="15">
      <c r="A6785" s="80"/>
      <c r="B6785" s="81"/>
      <c r="C6785" s="69"/>
      <c r="D6785" s="69"/>
      <c r="E6785" s="69"/>
      <c r="F6785" s="69"/>
      <c r="G6785" s="82"/>
      <c r="H6785" s="78"/>
      <c r="I6785" s="28">
        <f ca="1">SUMIF('IMPORTBFT (ID)'!$A$3:$A$5000,$G$4:$G$7322,'IMPORTBFT (ID)'!$B$3:$B$5000)</f>
        <v>0</v>
      </c>
      <c r="J6785" s="72"/>
      <c r="K6785" s="18" t="str">
        <f t="shared" ca="1" si="0"/>
        <v>-</v>
      </c>
      <c r="L6785" s="19" t="e">
        <f>IF(G6785=#REF!,#REF!,"FALSO")</f>
        <v>#REF!</v>
      </c>
      <c r="M6785" s="75"/>
      <c r="N6785" s="76"/>
    </row>
    <row r="6786" spans="1:14" ht="15">
      <c r="A6786" s="80"/>
      <c r="B6786" s="81"/>
      <c r="C6786" s="69"/>
      <c r="D6786" s="69"/>
      <c r="E6786" s="69"/>
      <c r="F6786" s="69"/>
      <c r="G6786" s="82"/>
      <c r="H6786" s="78"/>
      <c r="I6786" s="28">
        <f ca="1">SUMIF('IMPORTBFT (ID)'!$A$3:$A$5000,$G$4:$G$7322,'IMPORTBFT (ID)'!$B$3:$B$5000)</f>
        <v>0</v>
      </c>
      <c r="J6786" s="72"/>
      <c r="K6786" s="18" t="str">
        <f t="shared" ca="1" si="0"/>
        <v>-</v>
      </c>
      <c r="L6786" s="19" t="e">
        <f>IF(G6786=#REF!,#REF!,"FALSO")</f>
        <v>#REF!</v>
      </c>
      <c r="M6786" s="75"/>
      <c r="N6786" s="76"/>
    </row>
    <row r="6787" spans="1:14" ht="15">
      <c r="A6787" s="80"/>
      <c r="B6787" s="81"/>
      <c r="C6787" s="69"/>
      <c r="D6787" s="69"/>
      <c r="E6787" s="69"/>
      <c r="F6787" s="69"/>
      <c r="G6787" s="82"/>
      <c r="H6787" s="78"/>
      <c r="I6787" s="28">
        <f ca="1">SUMIF('IMPORTBFT (ID)'!$A$3:$A$5000,$G$4:$G$7322,'IMPORTBFT (ID)'!$B$3:$B$5000)</f>
        <v>0</v>
      </c>
      <c r="J6787" s="72"/>
      <c r="K6787" s="18" t="str">
        <f t="shared" ca="1" si="0"/>
        <v>-</v>
      </c>
      <c r="L6787" s="19" t="e">
        <f>IF(G6787=#REF!,#REF!,"FALSO")</f>
        <v>#REF!</v>
      </c>
      <c r="M6787" s="75"/>
      <c r="N6787" s="76"/>
    </row>
    <row r="6788" spans="1:14" ht="15">
      <c r="A6788" s="80"/>
      <c r="B6788" s="81"/>
      <c r="C6788" s="69"/>
      <c r="D6788" s="69"/>
      <c r="E6788" s="69"/>
      <c r="F6788" s="69"/>
      <c r="G6788" s="82"/>
      <c r="H6788" s="78"/>
      <c r="I6788" s="28">
        <f ca="1">SUMIF('IMPORTBFT (ID)'!$A$3:$A$5000,$G$4:$G$7322,'IMPORTBFT (ID)'!$B$3:$B$5000)</f>
        <v>0</v>
      </c>
      <c r="J6788" s="72"/>
      <c r="K6788" s="18" t="str">
        <f t="shared" ca="1" si="0"/>
        <v>-</v>
      </c>
      <c r="L6788" s="19" t="e">
        <f>IF(G6788=#REF!,#REF!,"FALSO")</f>
        <v>#REF!</v>
      </c>
      <c r="M6788" s="75"/>
      <c r="N6788" s="76"/>
    </row>
    <row r="6789" spans="1:14" ht="15">
      <c r="A6789" s="80"/>
      <c r="B6789" s="81"/>
      <c r="C6789" s="69"/>
      <c r="D6789" s="69"/>
      <c r="E6789" s="69"/>
      <c r="F6789" s="69"/>
      <c r="G6789" s="82"/>
      <c r="H6789" s="78"/>
      <c r="I6789" s="28">
        <f ca="1">SUMIF('IMPORTBFT (ID)'!$A$3:$A$5000,$G$4:$G$7322,'IMPORTBFT (ID)'!$B$3:$B$5000)</f>
        <v>0</v>
      </c>
      <c r="J6789" s="72"/>
      <c r="K6789" s="18" t="str">
        <f t="shared" ca="1" si="0"/>
        <v>-</v>
      </c>
      <c r="L6789" s="19" t="e">
        <f>IF(G6789=#REF!,#REF!,"FALSO")</f>
        <v>#REF!</v>
      </c>
      <c r="M6789" s="75"/>
      <c r="N6789" s="76"/>
    </row>
    <row r="6790" spans="1:14" ht="15">
      <c r="A6790" s="80"/>
      <c r="B6790" s="81"/>
      <c r="C6790" s="69"/>
      <c r="D6790" s="69"/>
      <c r="E6790" s="69"/>
      <c r="F6790" s="69"/>
      <c r="G6790" s="82"/>
      <c r="H6790" s="78"/>
      <c r="I6790" s="28">
        <f ca="1">SUMIF('IMPORTBFT (ID)'!$A$3:$A$5000,$G$4:$G$7322,'IMPORTBFT (ID)'!$B$3:$B$5000)</f>
        <v>0</v>
      </c>
      <c r="J6790" s="72"/>
      <c r="K6790" s="18" t="str">
        <f t="shared" ca="1" si="0"/>
        <v>-</v>
      </c>
      <c r="L6790" s="19" t="e">
        <f>IF(G6790=#REF!,#REF!,"FALSO")</f>
        <v>#REF!</v>
      </c>
      <c r="M6790" s="75"/>
      <c r="N6790" s="76"/>
    </row>
    <row r="6791" spans="1:14" ht="15">
      <c r="A6791" s="80"/>
      <c r="B6791" s="81"/>
      <c r="C6791" s="69"/>
      <c r="D6791" s="69"/>
      <c r="E6791" s="69"/>
      <c r="F6791" s="69"/>
      <c r="G6791" s="82"/>
      <c r="H6791" s="78"/>
      <c r="I6791" s="28">
        <f ca="1">SUMIF('IMPORTBFT (ID)'!$A$3:$A$5000,$G$4:$G$7322,'IMPORTBFT (ID)'!$B$3:$B$5000)</f>
        <v>0</v>
      </c>
      <c r="J6791" s="72"/>
      <c r="K6791" s="18" t="str">
        <f t="shared" ca="1" si="0"/>
        <v>-</v>
      </c>
      <c r="L6791" s="19" t="e">
        <f>IF(G6791=#REF!,#REF!,"FALSO")</f>
        <v>#REF!</v>
      </c>
      <c r="M6791" s="75"/>
      <c r="N6791" s="76"/>
    </row>
    <row r="6792" spans="1:14" ht="15">
      <c r="A6792" s="80"/>
      <c r="B6792" s="81"/>
      <c r="C6792" s="69"/>
      <c r="D6792" s="69"/>
      <c r="E6792" s="69"/>
      <c r="F6792" s="69"/>
      <c r="G6792" s="82"/>
      <c r="H6792" s="78"/>
      <c r="I6792" s="28">
        <f ca="1">SUMIF('IMPORTBFT (ID)'!$A$3:$A$5000,$G$4:$G$7322,'IMPORTBFT (ID)'!$B$3:$B$5000)</f>
        <v>0</v>
      </c>
      <c r="J6792" s="72"/>
      <c r="K6792" s="18" t="str">
        <f t="shared" ca="1" si="0"/>
        <v>-</v>
      </c>
      <c r="L6792" s="19" t="e">
        <f>IF(G6792=#REF!,#REF!,"FALSO")</f>
        <v>#REF!</v>
      </c>
      <c r="M6792" s="75"/>
      <c r="N6792" s="76"/>
    </row>
    <row r="6793" spans="1:14" ht="15">
      <c r="A6793" s="80"/>
      <c r="B6793" s="81"/>
      <c r="C6793" s="69"/>
      <c r="D6793" s="69"/>
      <c r="E6793" s="69"/>
      <c r="F6793" s="69"/>
      <c r="G6793" s="82"/>
      <c r="H6793" s="78"/>
      <c r="I6793" s="28">
        <f ca="1">SUMIF('IMPORTBFT (ID)'!$A$3:$A$5000,$G$4:$G$7322,'IMPORTBFT (ID)'!$B$3:$B$5000)</f>
        <v>0</v>
      </c>
      <c r="J6793" s="72"/>
      <c r="K6793" s="18" t="str">
        <f t="shared" ca="1" si="0"/>
        <v>-</v>
      </c>
      <c r="L6793" s="19" t="e">
        <f>IF(G6793=#REF!,#REF!,"FALSO")</f>
        <v>#REF!</v>
      </c>
      <c r="M6793" s="75"/>
      <c r="N6793" s="76"/>
    </row>
    <row r="6794" spans="1:14" ht="15">
      <c r="A6794" s="80"/>
      <c r="B6794" s="81"/>
      <c r="C6794" s="69"/>
      <c r="D6794" s="69"/>
      <c r="E6794" s="69"/>
      <c r="F6794" s="69"/>
      <c r="G6794" s="82"/>
      <c r="H6794" s="78"/>
      <c r="I6794" s="28">
        <f ca="1">SUMIF('IMPORTBFT (ID)'!$A$3:$A$5000,$G$4:$G$7322,'IMPORTBFT (ID)'!$B$3:$B$5000)</f>
        <v>0</v>
      </c>
      <c r="J6794" s="72"/>
      <c r="K6794" s="18" t="str">
        <f t="shared" ca="1" si="0"/>
        <v>-</v>
      </c>
      <c r="L6794" s="19" t="e">
        <f>IF(G6794=#REF!,#REF!,"FALSO")</f>
        <v>#REF!</v>
      </c>
      <c r="M6794" s="75"/>
      <c r="N6794" s="76"/>
    </row>
    <row r="6795" spans="1:14" ht="15">
      <c r="A6795" s="80"/>
      <c r="B6795" s="81"/>
      <c r="C6795" s="69"/>
      <c r="D6795" s="69"/>
      <c r="E6795" s="69"/>
      <c r="F6795" s="69"/>
      <c r="G6795" s="82"/>
      <c r="H6795" s="78"/>
      <c r="I6795" s="28">
        <f ca="1">SUMIF('IMPORTBFT (ID)'!$A$3:$A$5000,$G$4:$G$7322,'IMPORTBFT (ID)'!$B$3:$B$5000)</f>
        <v>0</v>
      </c>
      <c r="J6795" s="72"/>
      <c r="K6795" s="18" t="str">
        <f t="shared" ca="1" si="0"/>
        <v>-</v>
      </c>
      <c r="L6795" s="19" t="e">
        <f>IF(G6795=#REF!,#REF!,"FALSO")</f>
        <v>#REF!</v>
      </c>
      <c r="M6795" s="75"/>
      <c r="N6795" s="76"/>
    </row>
    <row r="6796" spans="1:14" ht="15">
      <c r="A6796" s="80"/>
      <c r="B6796" s="81"/>
      <c r="C6796" s="69"/>
      <c r="D6796" s="69"/>
      <c r="E6796" s="69"/>
      <c r="F6796" s="69"/>
      <c r="G6796" s="82"/>
      <c r="H6796" s="78"/>
      <c r="I6796" s="28">
        <f ca="1">SUMIF('IMPORTBFT (ID)'!$A$3:$A$5000,$G$4:$G$7322,'IMPORTBFT (ID)'!$B$3:$B$5000)</f>
        <v>0</v>
      </c>
      <c r="J6796" s="72"/>
      <c r="K6796" s="18" t="str">
        <f t="shared" ca="1" si="0"/>
        <v>-</v>
      </c>
      <c r="L6796" s="19" t="e">
        <f>IF(G6796=#REF!,#REF!,"FALSO")</f>
        <v>#REF!</v>
      </c>
      <c r="M6796" s="75"/>
      <c r="N6796" s="76"/>
    </row>
    <row r="6797" spans="1:14" ht="15">
      <c r="A6797" s="80"/>
      <c r="B6797" s="81"/>
      <c r="C6797" s="69"/>
      <c r="D6797" s="69"/>
      <c r="E6797" s="69"/>
      <c r="F6797" s="69"/>
      <c r="G6797" s="82"/>
      <c r="H6797" s="78"/>
      <c r="I6797" s="28">
        <f ca="1">SUMIF('IMPORTBFT (ID)'!$A$3:$A$5000,$G$4:$G$7322,'IMPORTBFT (ID)'!$B$3:$B$5000)</f>
        <v>0</v>
      </c>
      <c r="J6797" s="72"/>
      <c r="K6797" s="18" t="str">
        <f t="shared" ca="1" si="0"/>
        <v>-</v>
      </c>
      <c r="L6797" s="19" t="e">
        <f>IF(G6797=#REF!,#REF!,"FALSO")</f>
        <v>#REF!</v>
      </c>
      <c r="M6797" s="75"/>
      <c r="N6797" s="76"/>
    </row>
    <row r="6798" spans="1:14" ht="15">
      <c r="A6798" s="80"/>
      <c r="B6798" s="81"/>
      <c r="C6798" s="69"/>
      <c r="D6798" s="69"/>
      <c r="E6798" s="69"/>
      <c r="F6798" s="69"/>
      <c r="G6798" s="82"/>
      <c r="H6798" s="78"/>
      <c r="I6798" s="28">
        <f ca="1">SUMIF('IMPORTBFT (ID)'!$A$3:$A$5000,$G$4:$G$7322,'IMPORTBFT (ID)'!$B$3:$B$5000)</f>
        <v>0</v>
      </c>
      <c r="J6798" s="72"/>
      <c r="K6798" s="18" t="str">
        <f t="shared" ca="1" si="0"/>
        <v>-</v>
      </c>
      <c r="L6798" s="19" t="e">
        <f>IF(G6798=#REF!,#REF!,"FALSO")</f>
        <v>#REF!</v>
      </c>
      <c r="M6798" s="75"/>
      <c r="N6798" s="76"/>
    </row>
    <row r="6799" spans="1:14" ht="15">
      <c r="A6799" s="80"/>
      <c r="B6799" s="81"/>
      <c r="C6799" s="69"/>
      <c r="D6799" s="69"/>
      <c r="E6799" s="69"/>
      <c r="F6799" s="69"/>
      <c r="G6799" s="82"/>
      <c r="H6799" s="78"/>
      <c r="I6799" s="28">
        <f ca="1">SUMIF('IMPORTBFT (ID)'!$A$3:$A$5000,$G$4:$G$7322,'IMPORTBFT (ID)'!$B$3:$B$5000)</f>
        <v>0</v>
      </c>
      <c r="J6799" s="72"/>
      <c r="K6799" s="18" t="str">
        <f t="shared" ca="1" si="0"/>
        <v>-</v>
      </c>
      <c r="L6799" s="19" t="e">
        <f>IF(G6799=#REF!,#REF!,"FALSO")</f>
        <v>#REF!</v>
      </c>
      <c r="M6799" s="75"/>
      <c r="N6799" s="76"/>
    </row>
    <row r="6800" spans="1:14" ht="15">
      <c r="A6800" s="80"/>
      <c r="B6800" s="81"/>
      <c r="C6800" s="69"/>
      <c r="D6800" s="69"/>
      <c r="E6800" s="69"/>
      <c r="F6800" s="69"/>
      <c r="G6800" s="82"/>
      <c r="H6800" s="78"/>
      <c r="I6800" s="28">
        <f ca="1">SUMIF('IMPORTBFT (ID)'!$A$3:$A$5000,$G$4:$G$7322,'IMPORTBFT (ID)'!$B$3:$B$5000)</f>
        <v>0</v>
      </c>
      <c r="J6800" s="72"/>
      <c r="K6800" s="18" t="str">
        <f t="shared" ca="1" si="0"/>
        <v>-</v>
      </c>
      <c r="L6800" s="19" t="e">
        <f>IF(G6800=#REF!,#REF!,"FALSO")</f>
        <v>#REF!</v>
      </c>
      <c r="M6800" s="75"/>
      <c r="N6800" s="76"/>
    </row>
    <row r="6801" spans="1:14" ht="15">
      <c r="A6801" s="80"/>
      <c r="B6801" s="81"/>
      <c r="C6801" s="69"/>
      <c r="D6801" s="69"/>
      <c r="E6801" s="69"/>
      <c r="F6801" s="69"/>
      <c r="G6801" s="82"/>
      <c r="H6801" s="78"/>
      <c r="I6801" s="28">
        <f ca="1">SUMIF('IMPORTBFT (ID)'!$A$3:$A$5000,$G$4:$G$7322,'IMPORTBFT (ID)'!$B$3:$B$5000)</f>
        <v>0</v>
      </c>
      <c r="J6801" s="72"/>
      <c r="K6801" s="18" t="str">
        <f t="shared" ca="1" si="0"/>
        <v>-</v>
      </c>
      <c r="L6801" s="19" t="e">
        <f>IF(G6801=#REF!,#REF!,"FALSO")</f>
        <v>#REF!</v>
      </c>
      <c r="M6801" s="75"/>
      <c r="N6801" s="76"/>
    </row>
    <row r="6802" spans="1:14" ht="15">
      <c r="A6802" s="80"/>
      <c r="B6802" s="81"/>
      <c r="C6802" s="69"/>
      <c r="D6802" s="69"/>
      <c r="E6802" s="69"/>
      <c r="F6802" s="69"/>
      <c r="G6802" s="82"/>
      <c r="H6802" s="78"/>
      <c r="I6802" s="28">
        <f ca="1">SUMIF('IMPORTBFT (ID)'!$A$3:$A$5000,$G$4:$G$7322,'IMPORTBFT (ID)'!$B$3:$B$5000)</f>
        <v>0</v>
      </c>
      <c r="J6802" s="72"/>
      <c r="K6802" s="18" t="str">
        <f t="shared" ca="1" si="0"/>
        <v>-</v>
      </c>
      <c r="L6802" s="19" t="e">
        <f>IF(G6802=#REF!,#REF!,"FALSO")</f>
        <v>#REF!</v>
      </c>
      <c r="M6802" s="75"/>
      <c r="N6802" s="76"/>
    </row>
    <row r="6803" spans="1:14" ht="15">
      <c r="A6803" s="80"/>
      <c r="B6803" s="81"/>
      <c r="C6803" s="69"/>
      <c r="D6803" s="69"/>
      <c r="E6803" s="69"/>
      <c r="F6803" s="69"/>
      <c r="G6803" s="82"/>
      <c r="H6803" s="78"/>
      <c r="I6803" s="28">
        <f ca="1">SUMIF('IMPORTBFT (ID)'!$A$3:$A$5000,$G$4:$G$7322,'IMPORTBFT (ID)'!$B$3:$B$5000)</f>
        <v>0</v>
      </c>
      <c r="J6803" s="72"/>
      <c r="K6803" s="18" t="str">
        <f t="shared" ca="1" si="0"/>
        <v>-</v>
      </c>
      <c r="L6803" s="19" t="e">
        <f>IF(G6803=#REF!,#REF!,"FALSO")</f>
        <v>#REF!</v>
      </c>
      <c r="M6803" s="75"/>
      <c r="N6803" s="76"/>
    </row>
    <row r="6804" spans="1:14" ht="15">
      <c r="A6804" s="80"/>
      <c r="B6804" s="81"/>
      <c r="C6804" s="69"/>
      <c r="D6804" s="69"/>
      <c r="E6804" s="69"/>
      <c r="F6804" s="69"/>
      <c r="G6804" s="82"/>
      <c r="H6804" s="78"/>
      <c r="I6804" s="28">
        <f ca="1">SUMIF('IMPORTBFT (ID)'!$A$3:$A$5000,$G$4:$G$7322,'IMPORTBFT (ID)'!$B$3:$B$5000)</f>
        <v>0</v>
      </c>
      <c r="J6804" s="72"/>
      <c r="K6804" s="18" t="str">
        <f t="shared" ca="1" si="0"/>
        <v>-</v>
      </c>
      <c r="L6804" s="19" t="e">
        <f>IF(G6804=#REF!,#REF!,"FALSO")</f>
        <v>#REF!</v>
      </c>
      <c r="M6804" s="75"/>
      <c r="N6804" s="76"/>
    </row>
    <row r="6805" spans="1:14" ht="15">
      <c r="A6805" s="80"/>
      <c r="B6805" s="81"/>
      <c r="C6805" s="69"/>
      <c r="D6805" s="69"/>
      <c r="E6805" s="69"/>
      <c r="F6805" s="69"/>
      <c r="G6805" s="82"/>
      <c r="H6805" s="78"/>
      <c r="I6805" s="28">
        <f ca="1">SUMIF('IMPORTBFT (ID)'!$A$3:$A$5000,$G$4:$G$7322,'IMPORTBFT (ID)'!$B$3:$B$5000)</f>
        <v>0</v>
      </c>
      <c r="J6805" s="72"/>
      <c r="K6805" s="18" t="str">
        <f t="shared" ca="1" si="0"/>
        <v>-</v>
      </c>
      <c r="L6805" s="19" t="e">
        <f>IF(G6805=#REF!,#REF!,"FALSO")</f>
        <v>#REF!</v>
      </c>
      <c r="M6805" s="75"/>
      <c r="N6805" s="76"/>
    </row>
    <row r="6806" spans="1:14" ht="15">
      <c r="A6806" s="80"/>
      <c r="B6806" s="81"/>
      <c r="C6806" s="69"/>
      <c r="D6806" s="69"/>
      <c r="E6806" s="69"/>
      <c r="F6806" s="69"/>
      <c r="G6806" s="82"/>
      <c r="H6806" s="78"/>
      <c r="I6806" s="28">
        <f ca="1">SUMIF('IMPORTBFT (ID)'!$A$3:$A$5000,$G$4:$G$7322,'IMPORTBFT (ID)'!$B$3:$B$5000)</f>
        <v>0</v>
      </c>
      <c r="J6806" s="72"/>
      <c r="K6806" s="18" t="str">
        <f t="shared" ca="1" si="0"/>
        <v>-</v>
      </c>
      <c r="L6806" s="19" t="e">
        <f>IF(G6806=#REF!,#REF!,"FALSO")</f>
        <v>#REF!</v>
      </c>
      <c r="M6806" s="75"/>
      <c r="N6806" s="76"/>
    </row>
    <row r="6807" spans="1:14" ht="15">
      <c r="A6807" s="80"/>
      <c r="B6807" s="81"/>
      <c r="C6807" s="69"/>
      <c r="D6807" s="69"/>
      <c r="E6807" s="69"/>
      <c r="F6807" s="69"/>
      <c r="G6807" s="82"/>
      <c r="H6807" s="78"/>
      <c r="I6807" s="28">
        <f ca="1">SUMIF('IMPORTBFT (ID)'!$A$3:$A$5000,$G$4:$G$7322,'IMPORTBFT (ID)'!$B$3:$B$5000)</f>
        <v>0</v>
      </c>
      <c r="J6807" s="72"/>
      <c r="K6807" s="18" t="str">
        <f t="shared" ca="1" si="0"/>
        <v>-</v>
      </c>
      <c r="L6807" s="19" t="e">
        <f>IF(G6807=#REF!,#REF!,"FALSO")</f>
        <v>#REF!</v>
      </c>
      <c r="M6807" s="75"/>
      <c r="N6807" s="76"/>
    </row>
    <row r="6808" spans="1:14" ht="15">
      <c r="A6808" s="80"/>
      <c r="B6808" s="81"/>
      <c r="C6808" s="69"/>
      <c r="D6808" s="69"/>
      <c r="E6808" s="69"/>
      <c r="F6808" s="69"/>
      <c r="G6808" s="82"/>
      <c r="H6808" s="78"/>
      <c r="I6808" s="28">
        <f ca="1">SUMIF('IMPORTBFT (ID)'!$A$3:$A$5000,$G$4:$G$7322,'IMPORTBFT (ID)'!$B$3:$B$5000)</f>
        <v>0</v>
      </c>
      <c r="J6808" s="72"/>
      <c r="K6808" s="18" t="str">
        <f t="shared" ca="1" si="0"/>
        <v>-</v>
      </c>
      <c r="L6808" s="19" t="e">
        <f>IF(G6808=#REF!,#REF!,"FALSO")</f>
        <v>#REF!</v>
      </c>
      <c r="M6808" s="75"/>
      <c r="N6808" s="76"/>
    </row>
    <row r="6809" spans="1:14" ht="15">
      <c r="A6809" s="80"/>
      <c r="B6809" s="81"/>
      <c r="C6809" s="69"/>
      <c r="D6809" s="69"/>
      <c r="E6809" s="69"/>
      <c r="F6809" s="69"/>
      <c r="G6809" s="82"/>
      <c r="H6809" s="78"/>
      <c r="I6809" s="28">
        <f ca="1">SUMIF('IMPORTBFT (ID)'!$A$3:$A$5000,$G$4:$G$7322,'IMPORTBFT (ID)'!$B$3:$B$5000)</f>
        <v>0</v>
      </c>
      <c r="J6809" s="72"/>
      <c r="K6809" s="18" t="str">
        <f t="shared" ca="1" si="0"/>
        <v>-</v>
      </c>
      <c r="L6809" s="19" t="e">
        <f>IF(G6809=#REF!,#REF!,"FALSO")</f>
        <v>#REF!</v>
      </c>
      <c r="M6809" s="75"/>
      <c r="N6809" s="76"/>
    </row>
    <row r="6810" spans="1:14" ht="15">
      <c r="A6810" s="80"/>
      <c r="B6810" s="81"/>
      <c r="C6810" s="69"/>
      <c r="D6810" s="69"/>
      <c r="E6810" s="69"/>
      <c r="F6810" s="69"/>
      <c r="G6810" s="82"/>
      <c r="H6810" s="78"/>
      <c r="I6810" s="28">
        <f ca="1">SUMIF('IMPORTBFT (ID)'!$A$3:$A$5000,$G$4:$G$7322,'IMPORTBFT (ID)'!$B$3:$B$5000)</f>
        <v>0</v>
      </c>
      <c r="J6810" s="72"/>
      <c r="K6810" s="18" t="str">
        <f t="shared" ca="1" si="0"/>
        <v>-</v>
      </c>
      <c r="L6810" s="19" t="e">
        <f>IF(G6810=#REF!,#REF!,"FALSO")</f>
        <v>#REF!</v>
      </c>
      <c r="M6810" s="75"/>
      <c r="N6810" s="76"/>
    </row>
    <row r="6811" spans="1:14" ht="15">
      <c r="A6811" s="80"/>
      <c r="B6811" s="81"/>
      <c r="C6811" s="69"/>
      <c r="D6811" s="69"/>
      <c r="E6811" s="69"/>
      <c r="F6811" s="69"/>
      <c r="G6811" s="82"/>
      <c r="H6811" s="78"/>
      <c r="I6811" s="28">
        <f ca="1">SUMIF('IMPORTBFT (ID)'!$A$3:$A$5000,$G$4:$G$7322,'IMPORTBFT (ID)'!$B$3:$B$5000)</f>
        <v>0</v>
      </c>
      <c r="J6811" s="72"/>
      <c r="K6811" s="18" t="str">
        <f t="shared" ca="1" si="0"/>
        <v>-</v>
      </c>
      <c r="L6811" s="19" t="e">
        <f>IF(G6811=#REF!,#REF!,"FALSO")</f>
        <v>#REF!</v>
      </c>
      <c r="M6811" s="75"/>
      <c r="N6811" s="76"/>
    </row>
    <row r="6812" spans="1:14" ht="15">
      <c r="A6812" s="80"/>
      <c r="B6812" s="81"/>
      <c r="C6812" s="69"/>
      <c r="D6812" s="69"/>
      <c r="E6812" s="69"/>
      <c r="F6812" s="69"/>
      <c r="G6812" s="82"/>
      <c r="H6812" s="78"/>
      <c r="I6812" s="28">
        <f ca="1">SUMIF('IMPORTBFT (ID)'!$A$3:$A$5000,$G$4:$G$7322,'IMPORTBFT (ID)'!$B$3:$B$5000)</f>
        <v>0</v>
      </c>
      <c r="J6812" s="72"/>
      <c r="K6812" s="18" t="str">
        <f t="shared" ca="1" si="0"/>
        <v>-</v>
      </c>
      <c r="L6812" s="19" t="e">
        <f>IF(G6812=#REF!,#REF!,"FALSO")</f>
        <v>#REF!</v>
      </c>
      <c r="M6812" s="75"/>
      <c r="N6812" s="76"/>
    </row>
    <row r="6813" spans="1:14" ht="15">
      <c r="A6813" s="80"/>
      <c r="B6813" s="81"/>
      <c r="C6813" s="69"/>
      <c r="D6813" s="69"/>
      <c r="E6813" s="69"/>
      <c r="F6813" s="69"/>
      <c r="G6813" s="82"/>
      <c r="H6813" s="78"/>
      <c r="I6813" s="28">
        <f ca="1">SUMIF('IMPORTBFT (ID)'!$A$3:$A$5000,$G$4:$G$7322,'IMPORTBFT (ID)'!$B$3:$B$5000)</f>
        <v>0</v>
      </c>
      <c r="J6813" s="72"/>
      <c r="K6813" s="18" t="str">
        <f t="shared" ca="1" si="0"/>
        <v>-</v>
      </c>
      <c r="L6813" s="19" t="e">
        <f>IF(G6813=#REF!,#REF!,"FALSO")</f>
        <v>#REF!</v>
      </c>
      <c r="M6813" s="75"/>
      <c r="N6813" s="76"/>
    </row>
    <row r="6814" spans="1:14" ht="15">
      <c r="A6814" s="80"/>
      <c r="B6814" s="81"/>
      <c r="C6814" s="69"/>
      <c r="D6814" s="69"/>
      <c r="E6814" s="69"/>
      <c r="F6814" s="69"/>
      <c r="G6814" s="82"/>
      <c r="H6814" s="78"/>
      <c r="I6814" s="28">
        <f ca="1">SUMIF('IMPORTBFT (ID)'!$A$3:$A$5000,$G$4:$G$7322,'IMPORTBFT (ID)'!$B$3:$B$5000)</f>
        <v>0</v>
      </c>
      <c r="J6814" s="72"/>
      <c r="K6814" s="18" t="str">
        <f t="shared" ca="1" si="0"/>
        <v>-</v>
      </c>
      <c r="L6814" s="19" t="e">
        <f>IF(G6814=#REF!,#REF!,"FALSO")</f>
        <v>#REF!</v>
      </c>
      <c r="M6814" s="75"/>
      <c r="N6814" s="76"/>
    </row>
    <row r="6815" spans="1:14" ht="15">
      <c r="A6815" s="80"/>
      <c r="B6815" s="81"/>
      <c r="C6815" s="69"/>
      <c r="D6815" s="69"/>
      <c r="E6815" s="69"/>
      <c r="F6815" s="69"/>
      <c r="G6815" s="82"/>
      <c r="H6815" s="78"/>
      <c r="I6815" s="28">
        <f ca="1">SUMIF('IMPORTBFT (ID)'!$A$3:$A$5000,$G$4:$G$7322,'IMPORTBFT (ID)'!$B$3:$B$5000)</f>
        <v>0</v>
      </c>
      <c r="J6815" s="72"/>
      <c r="K6815" s="18" t="str">
        <f t="shared" ca="1" si="0"/>
        <v>-</v>
      </c>
      <c r="L6815" s="19" t="e">
        <f>IF(G6815=#REF!,#REF!,"FALSO")</f>
        <v>#REF!</v>
      </c>
      <c r="M6815" s="75"/>
      <c r="N6815" s="76"/>
    </row>
    <row r="6816" spans="1:14" ht="15">
      <c r="A6816" s="80"/>
      <c r="B6816" s="81"/>
      <c r="C6816" s="69"/>
      <c r="D6816" s="69"/>
      <c r="E6816" s="69"/>
      <c r="F6816" s="69"/>
      <c r="G6816" s="82"/>
      <c r="H6816" s="78"/>
      <c r="I6816" s="28">
        <f ca="1">SUMIF('IMPORTBFT (ID)'!$A$3:$A$5000,$G$4:$G$7322,'IMPORTBFT (ID)'!$B$3:$B$5000)</f>
        <v>0</v>
      </c>
      <c r="J6816" s="72"/>
      <c r="K6816" s="18" t="str">
        <f t="shared" ca="1" si="0"/>
        <v>-</v>
      </c>
      <c r="L6816" s="19" t="e">
        <f>IF(G6816=#REF!,#REF!,"FALSO")</f>
        <v>#REF!</v>
      </c>
      <c r="M6816" s="75"/>
      <c r="N6816" s="76"/>
    </row>
    <row r="6817" spans="1:14" ht="15">
      <c r="A6817" s="80"/>
      <c r="B6817" s="81"/>
      <c r="C6817" s="69"/>
      <c r="D6817" s="69"/>
      <c r="E6817" s="69"/>
      <c r="F6817" s="69"/>
      <c r="G6817" s="82"/>
      <c r="H6817" s="78"/>
      <c r="I6817" s="28">
        <f ca="1">SUMIF('IMPORTBFT (ID)'!$A$3:$A$5000,$G$4:$G$7322,'IMPORTBFT (ID)'!$B$3:$B$5000)</f>
        <v>0</v>
      </c>
      <c r="J6817" s="72"/>
      <c r="K6817" s="18" t="str">
        <f t="shared" ca="1" si="0"/>
        <v>-</v>
      </c>
      <c r="L6817" s="19" t="e">
        <f>IF(G6817=#REF!,#REF!,"FALSO")</f>
        <v>#REF!</v>
      </c>
      <c r="M6817" s="75"/>
      <c r="N6817" s="76"/>
    </row>
    <row r="6818" spans="1:14" ht="15">
      <c r="A6818" s="80"/>
      <c r="B6818" s="81"/>
      <c r="C6818" s="69"/>
      <c r="D6818" s="69"/>
      <c r="E6818" s="69"/>
      <c r="F6818" s="69"/>
      <c r="G6818" s="82"/>
      <c r="H6818" s="78"/>
      <c r="I6818" s="28">
        <f ca="1">SUMIF('IMPORTBFT (ID)'!$A$3:$A$5000,$G$4:$G$7322,'IMPORTBFT (ID)'!$B$3:$B$5000)</f>
        <v>0</v>
      </c>
      <c r="J6818" s="72"/>
      <c r="K6818" s="18" t="str">
        <f t="shared" ca="1" si="0"/>
        <v>-</v>
      </c>
      <c r="L6818" s="19" t="e">
        <f>IF(G6818=#REF!,#REF!,"FALSO")</f>
        <v>#REF!</v>
      </c>
      <c r="M6818" s="75"/>
      <c r="N6818" s="76"/>
    </row>
    <row r="6819" spans="1:14" ht="15">
      <c r="A6819" s="80"/>
      <c r="B6819" s="81"/>
      <c r="C6819" s="69"/>
      <c r="D6819" s="69"/>
      <c r="E6819" s="69"/>
      <c r="F6819" s="69"/>
      <c r="G6819" s="82"/>
      <c r="H6819" s="78"/>
      <c r="I6819" s="28">
        <f ca="1">SUMIF('IMPORTBFT (ID)'!$A$3:$A$5000,$G$4:$G$7322,'IMPORTBFT (ID)'!$B$3:$B$5000)</f>
        <v>0</v>
      </c>
      <c r="J6819" s="72"/>
      <c r="K6819" s="18" t="str">
        <f t="shared" ca="1" si="0"/>
        <v>-</v>
      </c>
      <c r="L6819" s="19" t="e">
        <f>IF(G6819=#REF!,#REF!,"FALSO")</f>
        <v>#REF!</v>
      </c>
      <c r="M6819" s="75"/>
      <c r="N6819" s="76"/>
    </row>
    <row r="6820" spans="1:14" ht="15">
      <c r="A6820" s="80"/>
      <c r="B6820" s="81"/>
      <c r="C6820" s="69"/>
      <c r="D6820" s="69"/>
      <c r="E6820" s="69"/>
      <c r="F6820" s="69"/>
      <c r="G6820" s="82"/>
      <c r="H6820" s="78"/>
      <c r="I6820" s="28">
        <f ca="1">SUMIF('IMPORTBFT (ID)'!$A$3:$A$5000,$G$4:$G$7322,'IMPORTBFT (ID)'!$B$3:$B$5000)</f>
        <v>0</v>
      </c>
      <c r="J6820" s="72"/>
      <c r="K6820" s="18" t="str">
        <f t="shared" ca="1" si="0"/>
        <v>-</v>
      </c>
      <c r="L6820" s="19" t="e">
        <f>IF(G6820=#REF!,#REF!,"FALSO")</f>
        <v>#REF!</v>
      </c>
      <c r="M6820" s="75"/>
      <c r="N6820" s="76"/>
    </row>
    <row r="6821" spans="1:14" ht="15">
      <c r="A6821" s="80"/>
      <c r="B6821" s="81"/>
      <c r="C6821" s="69"/>
      <c r="D6821" s="69"/>
      <c r="E6821" s="69"/>
      <c r="F6821" s="69"/>
      <c r="G6821" s="82"/>
      <c r="H6821" s="78"/>
      <c r="I6821" s="28">
        <f ca="1">SUMIF('IMPORTBFT (ID)'!$A$3:$A$5000,$G$4:$G$7322,'IMPORTBFT (ID)'!$B$3:$B$5000)</f>
        <v>0</v>
      </c>
      <c r="J6821" s="72"/>
      <c r="K6821" s="18" t="str">
        <f t="shared" ca="1" si="0"/>
        <v>-</v>
      </c>
      <c r="L6821" s="19" t="e">
        <f>IF(G6821=#REF!,#REF!,"FALSO")</f>
        <v>#REF!</v>
      </c>
      <c r="M6821" s="75"/>
      <c r="N6821" s="76"/>
    </row>
    <row r="6822" spans="1:14" ht="15">
      <c r="A6822" s="80"/>
      <c r="B6822" s="81"/>
      <c r="C6822" s="69"/>
      <c r="D6822" s="69"/>
      <c r="E6822" s="69"/>
      <c r="F6822" s="69"/>
      <c r="G6822" s="82"/>
      <c r="H6822" s="78"/>
      <c r="I6822" s="28">
        <f ca="1">SUMIF('IMPORTBFT (ID)'!$A$3:$A$5000,$G$4:$G$7322,'IMPORTBFT (ID)'!$B$3:$B$5000)</f>
        <v>0</v>
      </c>
      <c r="J6822" s="72"/>
      <c r="K6822" s="18" t="str">
        <f t="shared" ca="1" si="0"/>
        <v>-</v>
      </c>
      <c r="L6822" s="19" t="e">
        <f>IF(G6822=#REF!,#REF!,"FALSO")</f>
        <v>#REF!</v>
      </c>
      <c r="M6822" s="75"/>
      <c r="N6822" s="76"/>
    </row>
    <row r="6823" spans="1:14" ht="15">
      <c r="A6823" s="80"/>
      <c r="B6823" s="81"/>
      <c r="C6823" s="69"/>
      <c r="D6823" s="69"/>
      <c r="E6823" s="69"/>
      <c r="F6823" s="69"/>
      <c r="G6823" s="82"/>
      <c r="H6823" s="78"/>
      <c r="I6823" s="28">
        <f ca="1">SUMIF('IMPORTBFT (ID)'!$A$3:$A$5000,$G$4:$G$7322,'IMPORTBFT (ID)'!$B$3:$B$5000)</f>
        <v>0</v>
      </c>
      <c r="J6823" s="72"/>
      <c r="K6823" s="18" t="str">
        <f t="shared" ca="1" si="0"/>
        <v>-</v>
      </c>
      <c r="L6823" s="19" t="e">
        <f>IF(G6823=#REF!,#REF!,"FALSO")</f>
        <v>#REF!</v>
      </c>
      <c r="M6823" s="75"/>
      <c r="N6823" s="76"/>
    </row>
    <row r="6824" spans="1:14" ht="15">
      <c r="A6824" s="80"/>
      <c r="B6824" s="81"/>
      <c r="C6824" s="69"/>
      <c r="D6824" s="69"/>
      <c r="E6824" s="69"/>
      <c r="F6824" s="69"/>
      <c r="G6824" s="82"/>
      <c r="H6824" s="78"/>
      <c r="I6824" s="28">
        <f ca="1">SUMIF('IMPORTBFT (ID)'!$A$3:$A$5000,$G$4:$G$7322,'IMPORTBFT (ID)'!$B$3:$B$5000)</f>
        <v>0</v>
      </c>
      <c r="J6824" s="72"/>
      <c r="K6824" s="18" t="str">
        <f t="shared" ca="1" si="0"/>
        <v>-</v>
      </c>
      <c r="L6824" s="19" t="e">
        <f>IF(G6824=#REF!,#REF!,"FALSO")</f>
        <v>#REF!</v>
      </c>
      <c r="M6824" s="75"/>
      <c r="N6824" s="76"/>
    </row>
    <row r="6825" spans="1:14" ht="15">
      <c r="A6825" s="80"/>
      <c r="B6825" s="81"/>
      <c r="C6825" s="69"/>
      <c r="D6825" s="69"/>
      <c r="E6825" s="69"/>
      <c r="F6825" s="69"/>
      <c r="G6825" s="82"/>
      <c r="H6825" s="78"/>
      <c r="I6825" s="28">
        <f ca="1">SUMIF('IMPORTBFT (ID)'!$A$3:$A$5000,$G$4:$G$7322,'IMPORTBFT (ID)'!$B$3:$B$5000)</f>
        <v>0</v>
      </c>
      <c r="J6825" s="72"/>
      <c r="K6825" s="18" t="str">
        <f t="shared" ca="1" si="0"/>
        <v>-</v>
      </c>
      <c r="L6825" s="19" t="e">
        <f>IF(G6825=#REF!,#REF!,"FALSO")</f>
        <v>#REF!</v>
      </c>
      <c r="M6825" s="75"/>
      <c r="N6825" s="76"/>
    </row>
    <row r="6826" spans="1:14" ht="15">
      <c r="A6826" s="80"/>
      <c r="B6826" s="81"/>
      <c r="C6826" s="69"/>
      <c r="D6826" s="69"/>
      <c r="E6826" s="69"/>
      <c r="F6826" s="69"/>
      <c r="G6826" s="82"/>
      <c r="H6826" s="78"/>
      <c r="I6826" s="28">
        <f ca="1">SUMIF('IMPORTBFT (ID)'!$A$3:$A$5000,$G$4:$G$7322,'IMPORTBFT (ID)'!$B$3:$B$5000)</f>
        <v>0</v>
      </c>
      <c r="J6826" s="72"/>
      <c r="K6826" s="18" t="str">
        <f t="shared" ca="1" si="0"/>
        <v>-</v>
      </c>
      <c r="L6826" s="19" t="e">
        <f>IF(G6826=#REF!,#REF!,"FALSO")</f>
        <v>#REF!</v>
      </c>
      <c r="M6826" s="75"/>
      <c r="N6826" s="76"/>
    </row>
    <row r="6827" spans="1:14" ht="15">
      <c r="A6827" s="80"/>
      <c r="B6827" s="81"/>
      <c r="C6827" s="69"/>
      <c r="D6827" s="69"/>
      <c r="E6827" s="69"/>
      <c r="F6827" s="69"/>
      <c r="G6827" s="82"/>
      <c r="H6827" s="78"/>
      <c r="I6827" s="28">
        <f ca="1">SUMIF('IMPORTBFT (ID)'!$A$3:$A$5000,$G$4:$G$7322,'IMPORTBFT (ID)'!$B$3:$B$5000)</f>
        <v>0</v>
      </c>
      <c r="J6827" s="72"/>
      <c r="K6827" s="18" t="str">
        <f t="shared" ca="1" si="0"/>
        <v>-</v>
      </c>
      <c r="L6827" s="19" t="e">
        <f>IF(G6827=#REF!,#REF!,"FALSO")</f>
        <v>#REF!</v>
      </c>
      <c r="M6827" s="75"/>
      <c r="N6827" s="76"/>
    </row>
    <row r="6828" spans="1:14" ht="15">
      <c r="A6828" s="80"/>
      <c r="B6828" s="81"/>
      <c r="C6828" s="69"/>
      <c r="D6828" s="69"/>
      <c r="E6828" s="69"/>
      <c r="F6828" s="69"/>
      <c r="G6828" s="82"/>
      <c r="H6828" s="78"/>
      <c r="I6828" s="28">
        <f ca="1">SUMIF('IMPORTBFT (ID)'!$A$3:$A$5000,$G$4:$G$7322,'IMPORTBFT (ID)'!$B$3:$B$5000)</f>
        <v>0</v>
      </c>
      <c r="J6828" s="72"/>
      <c r="K6828" s="18" t="str">
        <f t="shared" ca="1" si="0"/>
        <v>-</v>
      </c>
      <c r="L6828" s="19" t="e">
        <f>IF(G6828=#REF!,#REF!,"FALSO")</f>
        <v>#REF!</v>
      </c>
      <c r="M6828" s="75"/>
      <c r="N6828" s="76"/>
    </row>
    <row r="6829" spans="1:14" ht="15">
      <c r="A6829" s="80"/>
      <c r="B6829" s="81"/>
      <c r="C6829" s="69"/>
      <c r="D6829" s="69"/>
      <c r="E6829" s="69"/>
      <c r="F6829" s="69"/>
      <c r="G6829" s="82"/>
      <c r="H6829" s="78"/>
      <c r="I6829" s="28">
        <f ca="1">SUMIF('IMPORTBFT (ID)'!$A$3:$A$5000,$G$4:$G$7322,'IMPORTBFT (ID)'!$B$3:$B$5000)</f>
        <v>0</v>
      </c>
      <c r="J6829" s="72"/>
      <c r="K6829" s="18" t="str">
        <f t="shared" ca="1" si="0"/>
        <v>-</v>
      </c>
      <c r="L6829" s="19" t="e">
        <f>IF(G6829=#REF!,#REF!,"FALSO")</f>
        <v>#REF!</v>
      </c>
      <c r="M6829" s="75"/>
      <c r="N6829" s="76"/>
    </row>
    <row r="6830" spans="1:14" ht="15">
      <c r="A6830" s="80"/>
      <c r="B6830" s="81"/>
      <c r="C6830" s="69"/>
      <c r="D6830" s="69"/>
      <c r="E6830" s="69"/>
      <c r="F6830" s="69"/>
      <c r="G6830" s="82"/>
      <c r="H6830" s="78"/>
      <c r="I6830" s="28">
        <f ca="1">SUMIF('IMPORTBFT (ID)'!$A$3:$A$5000,$G$4:$G$7322,'IMPORTBFT (ID)'!$B$3:$B$5000)</f>
        <v>0</v>
      </c>
      <c r="J6830" s="72"/>
      <c r="K6830" s="18" t="str">
        <f t="shared" ca="1" si="0"/>
        <v>-</v>
      </c>
      <c r="L6830" s="19" t="e">
        <f>IF(G6830=#REF!,#REF!,"FALSO")</f>
        <v>#REF!</v>
      </c>
      <c r="M6830" s="75"/>
      <c r="N6830" s="76"/>
    </row>
    <row r="6831" spans="1:14" ht="15">
      <c r="A6831" s="80"/>
      <c r="B6831" s="81"/>
      <c r="C6831" s="69"/>
      <c r="D6831" s="69"/>
      <c r="E6831" s="69"/>
      <c r="F6831" s="69"/>
      <c r="G6831" s="82"/>
      <c r="H6831" s="78"/>
      <c r="I6831" s="28">
        <f ca="1">SUMIF('IMPORTBFT (ID)'!$A$3:$A$5000,$G$4:$G$7322,'IMPORTBFT (ID)'!$B$3:$B$5000)</f>
        <v>0</v>
      </c>
      <c r="J6831" s="72"/>
      <c r="K6831" s="18" t="str">
        <f t="shared" ca="1" si="0"/>
        <v>-</v>
      </c>
      <c r="L6831" s="19" t="e">
        <f>IF(G6831=#REF!,#REF!,"FALSO")</f>
        <v>#REF!</v>
      </c>
      <c r="M6831" s="75"/>
      <c r="N6831" s="76"/>
    </row>
    <row r="6832" spans="1:14" ht="15">
      <c r="A6832" s="80"/>
      <c r="B6832" s="81"/>
      <c r="C6832" s="69"/>
      <c r="D6832" s="69"/>
      <c r="E6832" s="69"/>
      <c r="F6832" s="69"/>
      <c r="G6832" s="82"/>
      <c r="H6832" s="78"/>
      <c r="I6832" s="28">
        <f ca="1">SUMIF('IMPORTBFT (ID)'!$A$3:$A$5000,$G$4:$G$7322,'IMPORTBFT (ID)'!$B$3:$B$5000)</f>
        <v>0</v>
      </c>
      <c r="J6832" s="72"/>
      <c r="K6832" s="18" t="str">
        <f t="shared" ca="1" si="0"/>
        <v>-</v>
      </c>
      <c r="L6832" s="19" t="e">
        <f>IF(G6832=#REF!,#REF!,"FALSO")</f>
        <v>#REF!</v>
      </c>
      <c r="M6832" s="75"/>
      <c r="N6832" s="76"/>
    </row>
    <row r="6833" spans="1:14" ht="15">
      <c r="A6833" s="80"/>
      <c r="B6833" s="81"/>
      <c r="C6833" s="69"/>
      <c r="D6833" s="69"/>
      <c r="E6833" s="69"/>
      <c r="F6833" s="69"/>
      <c r="G6833" s="82"/>
      <c r="H6833" s="78"/>
      <c r="I6833" s="28">
        <f ca="1">SUMIF('IMPORTBFT (ID)'!$A$3:$A$5000,$G$4:$G$7322,'IMPORTBFT (ID)'!$B$3:$B$5000)</f>
        <v>0</v>
      </c>
      <c r="J6833" s="72"/>
      <c r="K6833" s="18" t="str">
        <f t="shared" ca="1" si="0"/>
        <v>-</v>
      </c>
      <c r="L6833" s="19" t="e">
        <f>IF(G6833=#REF!,#REF!,"FALSO")</f>
        <v>#REF!</v>
      </c>
      <c r="M6833" s="75"/>
      <c r="N6833" s="76"/>
    </row>
    <row r="6834" spans="1:14" ht="15">
      <c r="A6834" s="80"/>
      <c r="B6834" s="81"/>
      <c r="C6834" s="69"/>
      <c r="D6834" s="69"/>
      <c r="E6834" s="69"/>
      <c r="F6834" s="69"/>
      <c r="G6834" s="82"/>
      <c r="H6834" s="78"/>
      <c r="I6834" s="28">
        <f ca="1">SUMIF('IMPORTBFT (ID)'!$A$3:$A$5000,$G$4:$G$7322,'IMPORTBFT (ID)'!$B$3:$B$5000)</f>
        <v>0</v>
      </c>
      <c r="J6834" s="72"/>
      <c r="K6834" s="18" t="str">
        <f t="shared" ca="1" si="0"/>
        <v>-</v>
      </c>
      <c r="L6834" s="19" t="e">
        <f>IF(G6834=#REF!,#REF!,"FALSO")</f>
        <v>#REF!</v>
      </c>
      <c r="M6834" s="75"/>
      <c r="N6834" s="76"/>
    </row>
    <row r="6835" spans="1:14" ht="15">
      <c r="A6835" s="80"/>
      <c r="B6835" s="81"/>
      <c r="C6835" s="69"/>
      <c r="D6835" s="69"/>
      <c r="E6835" s="69"/>
      <c r="F6835" s="69"/>
      <c r="G6835" s="82"/>
      <c r="H6835" s="78"/>
      <c r="I6835" s="28">
        <f ca="1">SUMIF('IMPORTBFT (ID)'!$A$3:$A$5000,$G$4:$G$7322,'IMPORTBFT (ID)'!$B$3:$B$5000)</f>
        <v>0</v>
      </c>
      <c r="J6835" s="72"/>
      <c r="K6835" s="18" t="str">
        <f t="shared" ca="1" si="0"/>
        <v>-</v>
      </c>
      <c r="L6835" s="19" t="e">
        <f>IF(G6835=#REF!,#REF!,"FALSO")</f>
        <v>#REF!</v>
      </c>
      <c r="M6835" s="75"/>
      <c r="N6835" s="76"/>
    </row>
    <row r="6836" spans="1:14" ht="15">
      <c r="A6836" s="80"/>
      <c r="B6836" s="81"/>
      <c r="C6836" s="69"/>
      <c r="D6836" s="69"/>
      <c r="E6836" s="69"/>
      <c r="F6836" s="69"/>
      <c r="G6836" s="82"/>
      <c r="H6836" s="78"/>
      <c r="I6836" s="28">
        <f ca="1">SUMIF('IMPORTBFT (ID)'!$A$3:$A$5000,$G$4:$G$7322,'IMPORTBFT (ID)'!$B$3:$B$5000)</f>
        <v>0</v>
      </c>
      <c r="J6836" s="72"/>
      <c r="K6836" s="18" t="str">
        <f t="shared" ca="1" si="0"/>
        <v>-</v>
      </c>
      <c r="L6836" s="19" t="e">
        <f>IF(G6836=#REF!,#REF!,"FALSO")</f>
        <v>#REF!</v>
      </c>
      <c r="M6836" s="75"/>
      <c r="N6836" s="76"/>
    </row>
    <row r="6837" spans="1:14" ht="15">
      <c r="A6837" s="80"/>
      <c r="B6837" s="81"/>
      <c r="C6837" s="69"/>
      <c r="D6837" s="69"/>
      <c r="E6837" s="69"/>
      <c r="F6837" s="69"/>
      <c r="G6837" s="82"/>
      <c r="H6837" s="78"/>
      <c r="I6837" s="28">
        <f ca="1">SUMIF('IMPORTBFT (ID)'!$A$3:$A$5000,$G$4:$G$7322,'IMPORTBFT (ID)'!$B$3:$B$5000)</f>
        <v>0</v>
      </c>
      <c r="J6837" s="72"/>
      <c r="K6837" s="18" t="str">
        <f t="shared" ca="1" si="0"/>
        <v>-</v>
      </c>
      <c r="L6837" s="19" t="e">
        <f>IF(G6837=#REF!,#REF!,"FALSO")</f>
        <v>#REF!</v>
      </c>
      <c r="M6837" s="75"/>
      <c r="N6837" s="76"/>
    </row>
    <row r="6838" spans="1:14" ht="15">
      <c r="A6838" s="80"/>
      <c r="B6838" s="81"/>
      <c r="C6838" s="69"/>
      <c r="D6838" s="69"/>
      <c r="E6838" s="69"/>
      <c r="F6838" s="69"/>
      <c r="G6838" s="82"/>
      <c r="H6838" s="78"/>
      <c r="I6838" s="28">
        <f ca="1">SUMIF('IMPORTBFT (ID)'!$A$3:$A$5000,$G$4:$G$7322,'IMPORTBFT (ID)'!$B$3:$B$5000)</f>
        <v>0</v>
      </c>
      <c r="J6838" s="72"/>
      <c r="K6838" s="18" t="str">
        <f t="shared" ca="1" si="0"/>
        <v>-</v>
      </c>
      <c r="L6838" s="19" t="e">
        <f>IF(G6838=#REF!,#REF!,"FALSO")</f>
        <v>#REF!</v>
      </c>
      <c r="M6838" s="75"/>
      <c r="N6838" s="76"/>
    </row>
    <row r="6839" spans="1:14" ht="15">
      <c r="A6839" s="80"/>
      <c r="B6839" s="81"/>
      <c r="C6839" s="69"/>
      <c r="D6839" s="69"/>
      <c r="E6839" s="69"/>
      <c r="F6839" s="69"/>
      <c r="G6839" s="82"/>
      <c r="H6839" s="78"/>
      <c r="I6839" s="28">
        <f ca="1">SUMIF('IMPORTBFT (ID)'!$A$3:$A$5000,$G$4:$G$7322,'IMPORTBFT (ID)'!$B$3:$B$5000)</f>
        <v>0</v>
      </c>
      <c r="J6839" s="72"/>
      <c r="K6839" s="18" t="str">
        <f t="shared" ca="1" si="0"/>
        <v>-</v>
      </c>
      <c r="L6839" s="19" t="e">
        <f>IF(G6839=#REF!,#REF!,"FALSO")</f>
        <v>#REF!</v>
      </c>
      <c r="M6839" s="75"/>
      <c r="N6839" s="76"/>
    </row>
    <row r="6840" spans="1:14" ht="15">
      <c r="A6840" s="80"/>
      <c r="B6840" s="81"/>
      <c r="C6840" s="69"/>
      <c r="D6840" s="69"/>
      <c r="E6840" s="69"/>
      <c r="F6840" s="69"/>
      <c r="G6840" s="82"/>
      <c r="H6840" s="78"/>
      <c r="I6840" s="28">
        <f ca="1">SUMIF('IMPORTBFT (ID)'!$A$3:$A$5000,$G$4:$G$7322,'IMPORTBFT (ID)'!$B$3:$B$5000)</f>
        <v>0</v>
      </c>
      <c r="J6840" s="72"/>
      <c r="K6840" s="18" t="str">
        <f t="shared" ca="1" si="0"/>
        <v>-</v>
      </c>
      <c r="L6840" s="19" t="e">
        <f>IF(G6840=#REF!,#REF!,"FALSO")</f>
        <v>#REF!</v>
      </c>
      <c r="M6840" s="75"/>
      <c r="N6840" s="76"/>
    </row>
    <row r="6841" spans="1:14" ht="15">
      <c r="A6841" s="80"/>
      <c r="B6841" s="81"/>
      <c r="C6841" s="69"/>
      <c r="D6841" s="69"/>
      <c r="E6841" s="69"/>
      <c r="F6841" s="69"/>
      <c r="G6841" s="82"/>
      <c r="H6841" s="78"/>
      <c r="I6841" s="28">
        <f ca="1">SUMIF('IMPORTBFT (ID)'!$A$3:$A$5000,$G$4:$G$7322,'IMPORTBFT (ID)'!$B$3:$B$5000)</f>
        <v>0</v>
      </c>
      <c r="J6841" s="72"/>
      <c r="K6841" s="18" t="str">
        <f t="shared" ca="1" si="0"/>
        <v>-</v>
      </c>
      <c r="L6841" s="19" t="e">
        <f>IF(G6841=#REF!,#REF!,"FALSO")</f>
        <v>#REF!</v>
      </c>
      <c r="M6841" s="75"/>
      <c r="N6841" s="76"/>
    </row>
    <row r="6842" spans="1:14" ht="15">
      <c r="A6842" s="80"/>
      <c r="B6842" s="81"/>
      <c r="C6842" s="69"/>
      <c r="D6842" s="69"/>
      <c r="E6842" s="69"/>
      <c r="F6842" s="69"/>
      <c r="G6842" s="82"/>
      <c r="H6842" s="78"/>
      <c r="I6842" s="28">
        <f ca="1">SUMIF('IMPORTBFT (ID)'!$A$3:$A$5000,$G$4:$G$7322,'IMPORTBFT (ID)'!$B$3:$B$5000)</f>
        <v>0</v>
      </c>
      <c r="J6842" s="72"/>
      <c r="K6842" s="18" t="str">
        <f t="shared" ca="1" si="0"/>
        <v>-</v>
      </c>
      <c r="L6842" s="19" t="e">
        <f>IF(G6842=#REF!,#REF!,"FALSO")</f>
        <v>#REF!</v>
      </c>
      <c r="M6842" s="75"/>
      <c r="N6842" s="76"/>
    </row>
    <row r="6843" spans="1:14" ht="15">
      <c r="A6843" s="80"/>
      <c r="B6843" s="81"/>
      <c r="C6843" s="69"/>
      <c r="D6843" s="69"/>
      <c r="E6843" s="69"/>
      <c r="F6843" s="69"/>
      <c r="G6843" s="82"/>
      <c r="H6843" s="78"/>
      <c r="I6843" s="28">
        <f ca="1">SUMIF('IMPORTBFT (ID)'!$A$3:$A$5000,$G$4:$G$7322,'IMPORTBFT (ID)'!$B$3:$B$5000)</f>
        <v>0</v>
      </c>
      <c r="J6843" s="72"/>
      <c r="K6843" s="18" t="str">
        <f t="shared" ca="1" si="0"/>
        <v>-</v>
      </c>
      <c r="L6843" s="19" t="e">
        <f>IF(G6843=#REF!,#REF!,"FALSO")</f>
        <v>#REF!</v>
      </c>
      <c r="M6843" s="75"/>
      <c r="N6843" s="76"/>
    </row>
    <row r="6844" spans="1:14" ht="15">
      <c r="A6844" s="80"/>
      <c r="B6844" s="81"/>
      <c r="C6844" s="69"/>
      <c r="D6844" s="69"/>
      <c r="E6844" s="69"/>
      <c r="F6844" s="69"/>
      <c r="G6844" s="82"/>
      <c r="H6844" s="78"/>
      <c r="I6844" s="28">
        <f ca="1">SUMIF('IMPORTBFT (ID)'!$A$3:$A$5000,$G$4:$G$7322,'IMPORTBFT (ID)'!$B$3:$B$5000)</f>
        <v>0</v>
      </c>
      <c r="J6844" s="72"/>
      <c r="K6844" s="18" t="str">
        <f t="shared" ca="1" si="0"/>
        <v>-</v>
      </c>
      <c r="L6844" s="19" t="e">
        <f>IF(G6844=#REF!,#REF!,"FALSO")</f>
        <v>#REF!</v>
      </c>
      <c r="M6844" s="75"/>
      <c r="N6844" s="76"/>
    </row>
    <row r="6845" spans="1:14" ht="15">
      <c r="A6845" s="80"/>
      <c r="B6845" s="81"/>
      <c r="C6845" s="69"/>
      <c r="D6845" s="69"/>
      <c r="E6845" s="69"/>
      <c r="F6845" s="69"/>
      <c r="G6845" s="82"/>
      <c r="H6845" s="78"/>
      <c r="I6845" s="28">
        <f ca="1">SUMIF('IMPORTBFT (ID)'!$A$3:$A$5000,$G$4:$G$7322,'IMPORTBFT (ID)'!$B$3:$B$5000)</f>
        <v>0</v>
      </c>
      <c r="J6845" s="72"/>
      <c r="K6845" s="18" t="str">
        <f t="shared" ca="1" si="0"/>
        <v>-</v>
      </c>
      <c r="L6845" s="19" t="e">
        <f>IF(G6845=#REF!,#REF!,"FALSO")</f>
        <v>#REF!</v>
      </c>
      <c r="M6845" s="75"/>
      <c r="N6845" s="76"/>
    </row>
    <row r="6846" spans="1:14" ht="15">
      <c r="A6846" s="80"/>
      <c r="B6846" s="81"/>
      <c r="C6846" s="69"/>
      <c r="D6846" s="69"/>
      <c r="E6846" s="69"/>
      <c r="F6846" s="69"/>
      <c r="G6846" s="82"/>
      <c r="H6846" s="78"/>
      <c r="I6846" s="28">
        <f ca="1">SUMIF('IMPORTBFT (ID)'!$A$3:$A$5000,$G$4:$G$7322,'IMPORTBFT (ID)'!$B$3:$B$5000)</f>
        <v>0</v>
      </c>
      <c r="J6846" s="72"/>
      <c r="K6846" s="18" t="str">
        <f t="shared" ca="1" si="0"/>
        <v>-</v>
      </c>
      <c r="L6846" s="19" t="e">
        <f>IF(G6846=#REF!,#REF!,"FALSO")</f>
        <v>#REF!</v>
      </c>
      <c r="M6846" s="75"/>
      <c r="N6846" s="76"/>
    </row>
    <row r="6847" spans="1:14" ht="15">
      <c r="A6847" s="80"/>
      <c r="B6847" s="81"/>
      <c r="C6847" s="69"/>
      <c r="D6847" s="69"/>
      <c r="E6847" s="69"/>
      <c r="F6847" s="69"/>
      <c r="G6847" s="82"/>
      <c r="H6847" s="78"/>
      <c r="I6847" s="28">
        <f ca="1">SUMIF('IMPORTBFT (ID)'!$A$3:$A$5000,$G$4:$G$7322,'IMPORTBFT (ID)'!$B$3:$B$5000)</f>
        <v>0</v>
      </c>
      <c r="J6847" s="72"/>
      <c r="K6847" s="18" t="str">
        <f t="shared" ca="1" si="0"/>
        <v>-</v>
      </c>
      <c r="L6847" s="19" t="e">
        <f>IF(G6847=#REF!,#REF!,"FALSO")</f>
        <v>#REF!</v>
      </c>
      <c r="M6847" s="75"/>
      <c r="N6847" s="76"/>
    </row>
    <row r="6848" spans="1:14" ht="15">
      <c r="A6848" s="80"/>
      <c r="B6848" s="81"/>
      <c r="C6848" s="69"/>
      <c r="D6848" s="69"/>
      <c r="E6848" s="69"/>
      <c r="F6848" s="69"/>
      <c r="G6848" s="82"/>
      <c r="H6848" s="78"/>
      <c r="I6848" s="28">
        <f ca="1">SUMIF('IMPORTBFT (ID)'!$A$3:$A$5000,$G$4:$G$7322,'IMPORTBFT (ID)'!$B$3:$B$5000)</f>
        <v>0</v>
      </c>
      <c r="J6848" s="72"/>
      <c r="K6848" s="18" t="str">
        <f t="shared" ca="1" si="0"/>
        <v>-</v>
      </c>
      <c r="L6848" s="19" t="e">
        <f>IF(G6848=#REF!,#REF!,"FALSO")</f>
        <v>#REF!</v>
      </c>
      <c r="M6848" s="75"/>
      <c r="N6848" s="76"/>
    </row>
    <row r="6849" spans="1:14" ht="15">
      <c r="A6849" s="80"/>
      <c r="B6849" s="81"/>
      <c r="C6849" s="69"/>
      <c r="D6849" s="69"/>
      <c r="E6849" s="69"/>
      <c r="F6849" s="69"/>
      <c r="G6849" s="82"/>
      <c r="H6849" s="78"/>
      <c r="I6849" s="28">
        <f ca="1">SUMIF('IMPORTBFT (ID)'!$A$3:$A$5000,$G$4:$G$7322,'IMPORTBFT (ID)'!$B$3:$B$5000)</f>
        <v>0</v>
      </c>
      <c r="J6849" s="72"/>
      <c r="K6849" s="18" t="str">
        <f t="shared" ca="1" si="0"/>
        <v>-</v>
      </c>
      <c r="L6849" s="19" t="e">
        <f>IF(G6849=#REF!,#REF!,"FALSO")</f>
        <v>#REF!</v>
      </c>
      <c r="M6849" s="75"/>
      <c r="N6849" s="76"/>
    </row>
    <row r="6850" spans="1:14" ht="15">
      <c r="A6850" s="80"/>
      <c r="B6850" s="81"/>
      <c r="C6850" s="69"/>
      <c r="D6850" s="69"/>
      <c r="E6850" s="69"/>
      <c r="F6850" s="69"/>
      <c r="G6850" s="82"/>
      <c r="H6850" s="78"/>
      <c r="I6850" s="28">
        <f ca="1">SUMIF('IMPORTBFT (ID)'!$A$3:$A$5000,$G$4:$G$7322,'IMPORTBFT (ID)'!$B$3:$B$5000)</f>
        <v>0</v>
      </c>
      <c r="J6850" s="72"/>
      <c r="K6850" s="18" t="str">
        <f t="shared" ca="1" si="0"/>
        <v>-</v>
      </c>
      <c r="L6850" s="19" t="e">
        <f>IF(G6850=#REF!,#REF!,"FALSO")</f>
        <v>#REF!</v>
      </c>
      <c r="M6850" s="75"/>
      <c r="N6850" s="76"/>
    </row>
    <row r="6851" spans="1:14" ht="15">
      <c r="A6851" s="80"/>
      <c r="B6851" s="81"/>
      <c r="C6851" s="69"/>
      <c r="D6851" s="69"/>
      <c r="E6851" s="69"/>
      <c r="F6851" s="69"/>
      <c r="G6851" s="82"/>
      <c r="H6851" s="78"/>
      <c r="I6851" s="28">
        <f ca="1">SUMIF('IMPORTBFT (ID)'!$A$3:$A$5000,$G$4:$G$7322,'IMPORTBFT (ID)'!$B$3:$B$5000)</f>
        <v>0</v>
      </c>
      <c r="J6851" s="72"/>
      <c r="K6851" s="18" t="str">
        <f t="shared" ca="1" si="0"/>
        <v>-</v>
      </c>
      <c r="L6851" s="19" t="e">
        <f>IF(G6851=#REF!,#REF!,"FALSO")</f>
        <v>#REF!</v>
      </c>
      <c r="M6851" s="75"/>
      <c r="N6851" s="76"/>
    </row>
    <row r="6852" spans="1:14" ht="15">
      <c r="A6852" s="80"/>
      <c r="B6852" s="81"/>
      <c r="C6852" s="69"/>
      <c r="D6852" s="69"/>
      <c r="E6852" s="69"/>
      <c r="F6852" s="69"/>
      <c r="G6852" s="82"/>
      <c r="H6852" s="78"/>
      <c r="I6852" s="28">
        <f ca="1">SUMIF('IMPORTBFT (ID)'!$A$3:$A$5000,$G$4:$G$7322,'IMPORTBFT (ID)'!$B$3:$B$5000)</f>
        <v>0</v>
      </c>
      <c r="J6852" s="72"/>
      <c r="K6852" s="18" t="str">
        <f t="shared" ca="1" si="0"/>
        <v>-</v>
      </c>
      <c r="L6852" s="19" t="e">
        <f>IF(G6852=#REF!,#REF!,"FALSO")</f>
        <v>#REF!</v>
      </c>
      <c r="M6852" s="75"/>
      <c r="N6852" s="76"/>
    </row>
    <row r="6853" spans="1:14" ht="15">
      <c r="A6853" s="80"/>
      <c r="B6853" s="81"/>
      <c r="C6853" s="69"/>
      <c r="D6853" s="69"/>
      <c r="E6853" s="69"/>
      <c r="F6853" s="69"/>
      <c r="G6853" s="82"/>
      <c r="H6853" s="78"/>
      <c r="I6853" s="28">
        <f ca="1">SUMIF('IMPORTBFT (ID)'!$A$3:$A$5000,$G$4:$G$7322,'IMPORTBFT (ID)'!$B$3:$B$5000)</f>
        <v>0</v>
      </c>
      <c r="J6853" s="72"/>
      <c r="K6853" s="18" t="str">
        <f t="shared" ca="1" si="0"/>
        <v>-</v>
      </c>
      <c r="L6853" s="19" t="e">
        <f>IF(G6853=#REF!,#REF!,"FALSO")</f>
        <v>#REF!</v>
      </c>
      <c r="M6853" s="75"/>
      <c r="N6853" s="76"/>
    </row>
    <row r="6854" spans="1:14" ht="15">
      <c r="A6854" s="80"/>
      <c r="B6854" s="81"/>
      <c r="C6854" s="69"/>
      <c r="D6854" s="69"/>
      <c r="E6854" s="69"/>
      <c r="F6854" s="69"/>
      <c r="G6854" s="82"/>
      <c r="H6854" s="78"/>
      <c r="I6854" s="28">
        <f ca="1">SUMIF('IMPORTBFT (ID)'!$A$3:$A$5000,$G$4:$G$7322,'IMPORTBFT (ID)'!$B$3:$B$5000)</f>
        <v>0</v>
      </c>
      <c r="J6854" s="72"/>
      <c r="K6854" s="18" t="str">
        <f t="shared" ca="1" si="0"/>
        <v>-</v>
      </c>
      <c r="L6854" s="19" t="e">
        <f>IF(G6854=#REF!,#REF!,"FALSO")</f>
        <v>#REF!</v>
      </c>
      <c r="M6854" s="75"/>
      <c r="N6854" s="76"/>
    </row>
    <row r="6855" spans="1:14" ht="15">
      <c r="A6855" s="80"/>
      <c r="B6855" s="81"/>
      <c r="C6855" s="69"/>
      <c r="D6855" s="69"/>
      <c r="E6855" s="69"/>
      <c r="F6855" s="69"/>
      <c r="G6855" s="82"/>
      <c r="H6855" s="78"/>
      <c r="I6855" s="28">
        <f ca="1">SUMIF('IMPORTBFT (ID)'!$A$3:$A$5000,$G$4:$G$7322,'IMPORTBFT (ID)'!$B$3:$B$5000)</f>
        <v>0</v>
      </c>
      <c r="J6855" s="72"/>
      <c r="K6855" s="18" t="str">
        <f t="shared" ca="1" si="0"/>
        <v>-</v>
      </c>
      <c r="L6855" s="19" t="e">
        <f>IF(G6855=#REF!,#REF!,"FALSO")</f>
        <v>#REF!</v>
      </c>
      <c r="M6855" s="75"/>
      <c r="N6855" s="76"/>
    </row>
    <row r="6856" spans="1:14" ht="15">
      <c r="A6856" s="80"/>
      <c r="B6856" s="81"/>
      <c r="C6856" s="69"/>
      <c r="D6856" s="69"/>
      <c r="E6856" s="69"/>
      <c r="F6856" s="69"/>
      <c r="G6856" s="82"/>
      <c r="H6856" s="78"/>
      <c r="I6856" s="28">
        <f ca="1">SUMIF('IMPORTBFT (ID)'!$A$3:$A$5000,$G$4:$G$7322,'IMPORTBFT (ID)'!$B$3:$B$5000)</f>
        <v>0</v>
      </c>
      <c r="J6856" s="72"/>
      <c r="K6856" s="18" t="str">
        <f t="shared" ca="1" si="0"/>
        <v>-</v>
      </c>
      <c r="L6856" s="19" t="e">
        <f>IF(G6856=#REF!,#REF!,"FALSO")</f>
        <v>#REF!</v>
      </c>
      <c r="M6856" s="75"/>
      <c r="N6856" s="76"/>
    </row>
    <row r="6857" spans="1:14" ht="15">
      <c r="A6857" s="80"/>
      <c r="B6857" s="81"/>
      <c r="C6857" s="69"/>
      <c r="D6857" s="69"/>
      <c r="E6857" s="69"/>
      <c r="F6857" s="69"/>
      <c r="G6857" s="82"/>
      <c r="H6857" s="78"/>
      <c r="I6857" s="28">
        <f ca="1">SUMIF('IMPORTBFT (ID)'!$A$3:$A$5000,$G$4:$G$7322,'IMPORTBFT (ID)'!$B$3:$B$5000)</f>
        <v>0</v>
      </c>
      <c r="J6857" s="72"/>
      <c r="K6857" s="18" t="str">
        <f t="shared" ca="1" si="0"/>
        <v>-</v>
      </c>
      <c r="L6857" s="19" t="e">
        <f>IF(G6857=#REF!,#REF!,"FALSO")</f>
        <v>#REF!</v>
      </c>
      <c r="M6857" s="75"/>
      <c r="N6857" s="76"/>
    </row>
    <row r="6858" spans="1:14" ht="15">
      <c r="A6858" s="80"/>
      <c r="B6858" s="81"/>
      <c r="C6858" s="69"/>
      <c r="D6858" s="69"/>
      <c r="E6858" s="69"/>
      <c r="F6858" s="69"/>
      <c r="G6858" s="82"/>
      <c r="H6858" s="78"/>
      <c r="I6858" s="28">
        <f ca="1">SUMIF('IMPORTBFT (ID)'!$A$3:$A$5000,$G$4:$G$7322,'IMPORTBFT (ID)'!$B$3:$B$5000)</f>
        <v>0</v>
      </c>
      <c r="J6858" s="72"/>
      <c r="K6858" s="18" t="str">
        <f t="shared" ca="1" si="0"/>
        <v>-</v>
      </c>
      <c r="L6858" s="19" t="e">
        <f>IF(G6858=#REF!,#REF!,"FALSO")</f>
        <v>#REF!</v>
      </c>
      <c r="M6858" s="75"/>
      <c r="N6858" s="76"/>
    </row>
    <row r="6859" spans="1:14" ht="15">
      <c r="A6859" s="80"/>
      <c r="B6859" s="81"/>
      <c r="C6859" s="69"/>
      <c r="D6859" s="69"/>
      <c r="E6859" s="69"/>
      <c r="F6859" s="69"/>
      <c r="G6859" s="82"/>
      <c r="H6859" s="78"/>
      <c r="I6859" s="28">
        <f ca="1">SUMIF('IMPORTBFT (ID)'!$A$3:$A$5000,$G$4:$G$7322,'IMPORTBFT (ID)'!$B$3:$B$5000)</f>
        <v>0</v>
      </c>
      <c r="J6859" s="72"/>
      <c r="K6859" s="18" t="str">
        <f t="shared" ca="1" si="0"/>
        <v>-</v>
      </c>
      <c r="L6859" s="19" t="e">
        <f>IF(G6859=#REF!,#REF!,"FALSO")</f>
        <v>#REF!</v>
      </c>
      <c r="M6859" s="75"/>
      <c r="N6859" s="76"/>
    </row>
    <row r="6860" spans="1:14" ht="15">
      <c r="A6860" s="80"/>
      <c r="B6860" s="81"/>
      <c r="C6860" s="69"/>
      <c r="D6860" s="69"/>
      <c r="E6860" s="69"/>
      <c r="F6860" s="69"/>
      <c r="G6860" s="82"/>
      <c r="H6860" s="78"/>
      <c r="I6860" s="28">
        <f ca="1">SUMIF('IMPORTBFT (ID)'!$A$3:$A$5000,$G$4:$G$7322,'IMPORTBFT (ID)'!$B$3:$B$5000)</f>
        <v>0</v>
      </c>
      <c r="J6860" s="72"/>
      <c r="K6860" s="18" t="str">
        <f t="shared" ca="1" si="0"/>
        <v>-</v>
      </c>
      <c r="L6860" s="19" t="e">
        <f>IF(G6860=#REF!,#REF!,"FALSO")</f>
        <v>#REF!</v>
      </c>
      <c r="M6860" s="75"/>
      <c r="N6860" s="76"/>
    </row>
    <row r="6861" spans="1:14" ht="15">
      <c r="A6861" s="80"/>
      <c r="B6861" s="81"/>
      <c r="C6861" s="69"/>
      <c r="D6861" s="69"/>
      <c r="E6861" s="69"/>
      <c r="F6861" s="69"/>
      <c r="G6861" s="82"/>
      <c r="H6861" s="78"/>
      <c r="I6861" s="28">
        <f ca="1">SUMIF('IMPORTBFT (ID)'!$A$3:$A$5000,$G$4:$G$7322,'IMPORTBFT (ID)'!$B$3:$B$5000)</f>
        <v>0</v>
      </c>
      <c r="J6861" s="72"/>
      <c r="K6861" s="18" t="str">
        <f t="shared" ca="1" si="0"/>
        <v>-</v>
      </c>
      <c r="L6861" s="19" t="e">
        <f>IF(G6861=#REF!,#REF!,"FALSO")</f>
        <v>#REF!</v>
      </c>
      <c r="M6861" s="75"/>
      <c r="N6861" s="76"/>
    </row>
    <row r="6862" spans="1:14" ht="15">
      <c r="A6862" s="80"/>
      <c r="B6862" s="81"/>
      <c r="C6862" s="69"/>
      <c r="D6862" s="69"/>
      <c r="E6862" s="69"/>
      <c r="F6862" s="69"/>
      <c r="G6862" s="82"/>
      <c r="H6862" s="78"/>
      <c r="I6862" s="28">
        <f ca="1">SUMIF('IMPORTBFT (ID)'!$A$3:$A$5000,$G$4:$G$7322,'IMPORTBFT (ID)'!$B$3:$B$5000)</f>
        <v>0</v>
      </c>
      <c r="J6862" s="72"/>
      <c r="K6862" s="18" t="str">
        <f t="shared" ca="1" si="0"/>
        <v>-</v>
      </c>
      <c r="L6862" s="19" t="e">
        <f>IF(G6862=#REF!,#REF!,"FALSO")</f>
        <v>#REF!</v>
      </c>
      <c r="M6862" s="75"/>
      <c r="N6862" s="76"/>
    </row>
    <row r="6863" spans="1:14" ht="15">
      <c r="A6863" s="80"/>
      <c r="B6863" s="81"/>
      <c r="C6863" s="69"/>
      <c r="D6863" s="69"/>
      <c r="E6863" s="69"/>
      <c r="F6863" s="69"/>
      <c r="G6863" s="82"/>
      <c r="H6863" s="78"/>
      <c r="I6863" s="28">
        <f ca="1">SUMIF('IMPORTBFT (ID)'!$A$3:$A$5000,$G$4:$G$7322,'IMPORTBFT (ID)'!$B$3:$B$5000)</f>
        <v>0</v>
      </c>
      <c r="J6863" s="72"/>
      <c r="K6863" s="18" t="str">
        <f t="shared" ca="1" si="0"/>
        <v>-</v>
      </c>
      <c r="L6863" s="19" t="e">
        <f>IF(G6863=#REF!,#REF!,"FALSO")</f>
        <v>#REF!</v>
      </c>
      <c r="M6863" s="75"/>
      <c r="N6863" s="76"/>
    </row>
    <row r="6864" spans="1:14" ht="15">
      <c r="A6864" s="80"/>
      <c r="B6864" s="81"/>
      <c r="C6864" s="69"/>
      <c r="D6864" s="69"/>
      <c r="E6864" s="69"/>
      <c r="F6864" s="69"/>
      <c r="G6864" s="82"/>
      <c r="H6864" s="78"/>
      <c r="I6864" s="28">
        <f ca="1">SUMIF('IMPORTBFT (ID)'!$A$3:$A$5000,$G$4:$G$7322,'IMPORTBFT (ID)'!$B$3:$B$5000)</f>
        <v>0</v>
      </c>
      <c r="J6864" s="72"/>
      <c r="K6864" s="18" t="str">
        <f t="shared" ca="1" si="0"/>
        <v>-</v>
      </c>
      <c r="L6864" s="19" t="e">
        <f>IF(G6864=#REF!,#REF!,"FALSO")</f>
        <v>#REF!</v>
      </c>
      <c r="M6864" s="75"/>
      <c r="N6864" s="76"/>
    </row>
    <row r="6865" spans="1:14" ht="15">
      <c r="A6865" s="80"/>
      <c r="B6865" s="81"/>
      <c r="C6865" s="69"/>
      <c r="D6865" s="69"/>
      <c r="E6865" s="69"/>
      <c r="F6865" s="69"/>
      <c r="G6865" s="82"/>
      <c r="H6865" s="78"/>
      <c r="I6865" s="28">
        <f ca="1">SUMIF('IMPORTBFT (ID)'!$A$3:$A$5000,$G$4:$G$7322,'IMPORTBFT (ID)'!$B$3:$B$5000)</f>
        <v>0</v>
      </c>
      <c r="J6865" s="72"/>
      <c r="K6865" s="18" t="str">
        <f t="shared" ca="1" si="0"/>
        <v>-</v>
      </c>
      <c r="L6865" s="19" t="e">
        <f>IF(G6865=#REF!,#REF!,"FALSO")</f>
        <v>#REF!</v>
      </c>
      <c r="M6865" s="75"/>
      <c r="N6865" s="76"/>
    </row>
    <row r="6866" spans="1:14" ht="15">
      <c r="A6866" s="80"/>
      <c r="B6866" s="81"/>
      <c r="C6866" s="69"/>
      <c r="D6866" s="69"/>
      <c r="E6866" s="69"/>
      <c r="F6866" s="69"/>
      <c r="G6866" s="82"/>
      <c r="H6866" s="78"/>
      <c r="I6866" s="28">
        <f ca="1">SUMIF('IMPORTBFT (ID)'!$A$3:$A$5000,$G$4:$G$7322,'IMPORTBFT (ID)'!$B$3:$B$5000)</f>
        <v>0</v>
      </c>
      <c r="J6866" s="72"/>
      <c r="K6866" s="18" t="str">
        <f t="shared" ca="1" si="0"/>
        <v>-</v>
      </c>
      <c r="L6866" s="19" t="e">
        <f>IF(G6866=#REF!,#REF!,"FALSO")</f>
        <v>#REF!</v>
      </c>
      <c r="M6866" s="75"/>
      <c r="N6866" s="76"/>
    </row>
    <row r="6867" spans="1:14" ht="15">
      <c r="A6867" s="80"/>
      <c r="B6867" s="81"/>
      <c r="C6867" s="69"/>
      <c r="D6867" s="69"/>
      <c r="E6867" s="69"/>
      <c r="F6867" s="69"/>
      <c r="G6867" s="82"/>
      <c r="H6867" s="78"/>
      <c r="I6867" s="28">
        <f ca="1">SUMIF('IMPORTBFT (ID)'!$A$3:$A$5000,$G$4:$G$7322,'IMPORTBFT (ID)'!$B$3:$B$5000)</f>
        <v>0</v>
      </c>
      <c r="J6867" s="72"/>
      <c r="K6867" s="18" t="str">
        <f t="shared" ca="1" si="0"/>
        <v>-</v>
      </c>
      <c r="L6867" s="19" t="e">
        <f>IF(G6867=#REF!,#REF!,"FALSO")</f>
        <v>#REF!</v>
      </c>
      <c r="M6867" s="75"/>
      <c r="N6867" s="76"/>
    </row>
    <row r="6868" spans="1:14" ht="15">
      <c r="A6868" s="80"/>
      <c r="B6868" s="81"/>
      <c r="C6868" s="69"/>
      <c r="D6868" s="69"/>
      <c r="E6868" s="69"/>
      <c r="F6868" s="69"/>
      <c r="G6868" s="82"/>
      <c r="H6868" s="78"/>
      <c r="I6868" s="28">
        <f ca="1">SUMIF('IMPORTBFT (ID)'!$A$3:$A$5000,$G$4:$G$7322,'IMPORTBFT (ID)'!$B$3:$B$5000)</f>
        <v>0</v>
      </c>
      <c r="J6868" s="72"/>
      <c r="K6868" s="18" t="str">
        <f t="shared" ca="1" si="0"/>
        <v>-</v>
      </c>
      <c r="L6868" s="19" t="e">
        <f>IF(G6868=#REF!,#REF!,"FALSO")</f>
        <v>#REF!</v>
      </c>
      <c r="M6868" s="75"/>
      <c r="N6868" s="76"/>
    </row>
    <row r="6869" spans="1:14" ht="15">
      <c r="A6869" s="80"/>
      <c r="B6869" s="81"/>
      <c r="C6869" s="69"/>
      <c r="D6869" s="69"/>
      <c r="E6869" s="69"/>
      <c r="F6869" s="69"/>
      <c r="G6869" s="82"/>
      <c r="H6869" s="78"/>
      <c r="I6869" s="28">
        <f ca="1">SUMIF('IMPORTBFT (ID)'!$A$3:$A$5000,$G$4:$G$7322,'IMPORTBFT (ID)'!$B$3:$B$5000)</f>
        <v>0</v>
      </c>
      <c r="J6869" s="72"/>
      <c r="K6869" s="18" t="str">
        <f t="shared" ca="1" si="0"/>
        <v>-</v>
      </c>
      <c r="L6869" s="19" t="e">
        <f>IF(G6869=#REF!,#REF!,"FALSO")</f>
        <v>#REF!</v>
      </c>
      <c r="M6869" s="75"/>
      <c r="N6869" s="76"/>
    </row>
    <row r="6870" spans="1:14" ht="15">
      <c r="A6870" s="80"/>
      <c r="B6870" s="81"/>
      <c r="C6870" s="69"/>
      <c r="D6870" s="69"/>
      <c r="E6870" s="69"/>
      <c r="F6870" s="69"/>
      <c r="G6870" s="82"/>
      <c r="H6870" s="78"/>
      <c r="I6870" s="28">
        <f ca="1">SUMIF('IMPORTBFT (ID)'!$A$3:$A$5000,$G$4:$G$7322,'IMPORTBFT (ID)'!$B$3:$B$5000)</f>
        <v>0</v>
      </c>
      <c r="J6870" s="72"/>
      <c r="K6870" s="18" t="str">
        <f t="shared" ca="1" si="0"/>
        <v>-</v>
      </c>
      <c r="L6870" s="19" t="e">
        <f>IF(G6870=#REF!,#REF!,"FALSO")</f>
        <v>#REF!</v>
      </c>
      <c r="M6870" s="75"/>
      <c r="N6870" s="76"/>
    </row>
    <row r="6871" spans="1:14" ht="15">
      <c r="A6871" s="80"/>
      <c r="B6871" s="81"/>
      <c r="C6871" s="69"/>
      <c r="D6871" s="69"/>
      <c r="E6871" s="69"/>
      <c r="F6871" s="69"/>
      <c r="G6871" s="82"/>
      <c r="H6871" s="78"/>
      <c r="I6871" s="28">
        <f ca="1">SUMIF('IMPORTBFT (ID)'!$A$3:$A$5000,$G$4:$G$7322,'IMPORTBFT (ID)'!$B$3:$B$5000)</f>
        <v>0</v>
      </c>
      <c r="J6871" s="72"/>
      <c r="K6871" s="18" t="str">
        <f t="shared" ca="1" si="0"/>
        <v>-</v>
      </c>
      <c r="L6871" s="19" t="e">
        <f>IF(G6871=#REF!,#REF!,"FALSO")</f>
        <v>#REF!</v>
      </c>
      <c r="M6871" s="75"/>
      <c r="N6871" s="76"/>
    </row>
    <row r="6872" spans="1:14" ht="15">
      <c r="A6872" s="80"/>
      <c r="B6872" s="81"/>
      <c r="C6872" s="69"/>
      <c r="D6872" s="69"/>
      <c r="E6872" s="69"/>
      <c r="F6872" s="69"/>
      <c r="G6872" s="82"/>
      <c r="H6872" s="78"/>
      <c r="I6872" s="28">
        <f ca="1">SUMIF('IMPORTBFT (ID)'!$A$3:$A$5000,$G$4:$G$7322,'IMPORTBFT (ID)'!$B$3:$B$5000)</f>
        <v>0</v>
      </c>
      <c r="J6872" s="72"/>
      <c r="K6872" s="18" t="str">
        <f t="shared" ca="1" si="0"/>
        <v>-</v>
      </c>
      <c r="L6872" s="19" t="e">
        <f>IF(G6872=#REF!,#REF!,"FALSO")</f>
        <v>#REF!</v>
      </c>
      <c r="M6872" s="75"/>
      <c r="N6872" s="76"/>
    </row>
    <row r="6873" spans="1:14" ht="15">
      <c r="A6873" s="80"/>
      <c r="B6873" s="81"/>
      <c r="C6873" s="69"/>
      <c r="D6873" s="69"/>
      <c r="E6873" s="69"/>
      <c r="F6873" s="69"/>
      <c r="G6873" s="82"/>
      <c r="H6873" s="78"/>
      <c r="I6873" s="28">
        <f ca="1">SUMIF('IMPORTBFT (ID)'!$A$3:$A$5000,$G$4:$G$7322,'IMPORTBFT (ID)'!$B$3:$B$5000)</f>
        <v>0</v>
      </c>
      <c r="J6873" s="72"/>
      <c r="K6873" s="18" t="str">
        <f t="shared" ca="1" si="0"/>
        <v>-</v>
      </c>
      <c r="L6873" s="19" t="e">
        <f>IF(G6873=#REF!,#REF!,"FALSO")</f>
        <v>#REF!</v>
      </c>
      <c r="M6873" s="75"/>
      <c r="N6873" s="76"/>
    </row>
    <row r="6874" spans="1:14" ht="15">
      <c r="A6874" s="80"/>
      <c r="B6874" s="81"/>
      <c r="C6874" s="69"/>
      <c r="D6874" s="69"/>
      <c r="E6874" s="69"/>
      <c r="F6874" s="69"/>
      <c r="G6874" s="82"/>
      <c r="H6874" s="78"/>
      <c r="I6874" s="28">
        <f ca="1">SUMIF('IMPORTBFT (ID)'!$A$3:$A$5000,$G$4:$G$7322,'IMPORTBFT (ID)'!$B$3:$B$5000)</f>
        <v>0</v>
      </c>
      <c r="J6874" s="72"/>
      <c r="K6874" s="18" t="str">
        <f t="shared" ca="1" si="0"/>
        <v>-</v>
      </c>
      <c r="L6874" s="19" t="e">
        <f>IF(G6874=#REF!,#REF!,"FALSO")</f>
        <v>#REF!</v>
      </c>
      <c r="M6874" s="75"/>
      <c r="N6874" s="76"/>
    </row>
    <row r="6875" spans="1:14" ht="15">
      <c r="A6875" s="80"/>
      <c r="B6875" s="81"/>
      <c r="C6875" s="69"/>
      <c r="D6875" s="69"/>
      <c r="E6875" s="69"/>
      <c r="F6875" s="69"/>
      <c r="G6875" s="82"/>
      <c r="H6875" s="78"/>
      <c r="I6875" s="28">
        <f ca="1">SUMIF('IMPORTBFT (ID)'!$A$3:$A$5000,$G$4:$G$7322,'IMPORTBFT (ID)'!$B$3:$B$5000)</f>
        <v>0</v>
      </c>
      <c r="J6875" s="72"/>
      <c r="K6875" s="18" t="str">
        <f t="shared" ca="1" si="0"/>
        <v>-</v>
      </c>
      <c r="L6875" s="19" t="e">
        <f>IF(G6875=#REF!,#REF!,"FALSO")</f>
        <v>#REF!</v>
      </c>
      <c r="M6875" s="75"/>
      <c r="N6875" s="76"/>
    </row>
    <row r="6876" spans="1:14" ht="15">
      <c r="A6876" s="80"/>
      <c r="B6876" s="81"/>
      <c r="C6876" s="69"/>
      <c r="D6876" s="69"/>
      <c r="E6876" s="69"/>
      <c r="F6876" s="69"/>
      <c r="G6876" s="82"/>
      <c r="H6876" s="78"/>
      <c r="I6876" s="28">
        <f ca="1">SUMIF('IMPORTBFT (ID)'!$A$3:$A$5000,$G$4:$G$7322,'IMPORTBFT (ID)'!$B$3:$B$5000)</f>
        <v>0</v>
      </c>
      <c r="J6876" s="72"/>
      <c r="K6876" s="18" t="str">
        <f t="shared" ca="1" si="0"/>
        <v>-</v>
      </c>
      <c r="L6876" s="19" t="e">
        <f>IF(G6876=#REF!,#REF!,"FALSO")</f>
        <v>#REF!</v>
      </c>
      <c r="M6876" s="75"/>
      <c r="N6876" s="76"/>
    </row>
    <row r="6877" spans="1:14" ht="15">
      <c r="A6877" s="80"/>
      <c r="B6877" s="81"/>
      <c r="C6877" s="69"/>
      <c r="D6877" s="69"/>
      <c r="E6877" s="69"/>
      <c r="F6877" s="69"/>
      <c r="G6877" s="82"/>
      <c r="H6877" s="78"/>
      <c r="I6877" s="28">
        <f ca="1">SUMIF('IMPORTBFT (ID)'!$A$3:$A$5000,$G$4:$G$7322,'IMPORTBFT (ID)'!$B$3:$B$5000)</f>
        <v>0</v>
      </c>
      <c r="J6877" s="72"/>
      <c r="K6877" s="18" t="str">
        <f t="shared" ca="1" si="0"/>
        <v>-</v>
      </c>
      <c r="L6877" s="19" t="e">
        <f>IF(G6877=#REF!,#REF!,"FALSO")</f>
        <v>#REF!</v>
      </c>
      <c r="M6877" s="75"/>
      <c r="N6877" s="76"/>
    </row>
    <row r="6878" spans="1:14" ht="15">
      <c r="A6878" s="80"/>
      <c r="B6878" s="81"/>
      <c r="C6878" s="69"/>
      <c r="D6878" s="69"/>
      <c r="E6878" s="69"/>
      <c r="F6878" s="69"/>
      <c r="G6878" s="82"/>
      <c r="H6878" s="78"/>
      <c r="I6878" s="28">
        <f ca="1">SUMIF('IMPORTBFT (ID)'!$A$3:$A$5000,$G$4:$G$7322,'IMPORTBFT (ID)'!$B$3:$B$5000)</f>
        <v>0</v>
      </c>
      <c r="J6878" s="72"/>
      <c r="K6878" s="18" t="str">
        <f t="shared" ca="1" si="0"/>
        <v>-</v>
      </c>
      <c r="L6878" s="19" t="e">
        <f>IF(G6878=#REF!,#REF!,"FALSO")</f>
        <v>#REF!</v>
      </c>
      <c r="M6878" s="75"/>
      <c r="N6878" s="76"/>
    </row>
    <row r="6879" spans="1:14" ht="15">
      <c r="A6879" s="80"/>
      <c r="B6879" s="81"/>
      <c r="C6879" s="69"/>
      <c r="D6879" s="69"/>
      <c r="E6879" s="69"/>
      <c r="F6879" s="69"/>
      <c r="G6879" s="82"/>
      <c r="H6879" s="78"/>
      <c r="I6879" s="28">
        <f ca="1">SUMIF('IMPORTBFT (ID)'!$A$3:$A$5000,$G$4:$G$7322,'IMPORTBFT (ID)'!$B$3:$B$5000)</f>
        <v>0</v>
      </c>
      <c r="J6879" s="72"/>
      <c r="K6879" s="18" t="str">
        <f t="shared" ca="1" si="0"/>
        <v>-</v>
      </c>
      <c r="L6879" s="19" t="e">
        <f>IF(G6879=#REF!,#REF!,"FALSO")</f>
        <v>#REF!</v>
      </c>
      <c r="M6879" s="75"/>
      <c r="N6879" s="76"/>
    </row>
    <row r="6880" spans="1:14" ht="15">
      <c r="A6880" s="80"/>
      <c r="B6880" s="81"/>
      <c r="C6880" s="69"/>
      <c r="D6880" s="69"/>
      <c r="E6880" s="69"/>
      <c r="F6880" s="69"/>
      <c r="G6880" s="82"/>
      <c r="H6880" s="78"/>
      <c r="I6880" s="28">
        <f ca="1">SUMIF('IMPORTBFT (ID)'!$A$3:$A$5000,$G$4:$G$7322,'IMPORTBFT (ID)'!$B$3:$B$5000)</f>
        <v>0</v>
      </c>
      <c r="J6880" s="72"/>
      <c r="K6880" s="18" t="str">
        <f t="shared" ca="1" si="0"/>
        <v>-</v>
      </c>
      <c r="L6880" s="19" t="e">
        <f>IF(G6880=#REF!,#REF!,"FALSO")</f>
        <v>#REF!</v>
      </c>
      <c r="M6880" s="75"/>
      <c r="N6880" s="76"/>
    </row>
    <row r="6881" spans="1:14" ht="15">
      <c r="A6881" s="80"/>
      <c r="B6881" s="81"/>
      <c r="C6881" s="69"/>
      <c r="D6881" s="69"/>
      <c r="E6881" s="69"/>
      <c r="F6881" s="69"/>
      <c r="G6881" s="82"/>
      <c r="H6881" s="78"/>
      <c r="I6881" s="28">
        <f ca="1">SUMIF('IMPORTBFT (ID)'!$A$3:$A$5000,$G$4:$G$7322,'IMPORTBFT (ID)'!$B$3:$B$5000)</f>
        <v>0</v>
      </c>
      <c r="J6881" s="72"/>
      <c r="K6881" s="18" t="str">
        <f t="shared" ca="1" si="0"/>
        <v>-</v>
      </c>
      <c r="L6881" s="19" t="e">
        <f>IF(G6881=#REF!,#REF!,"FALSO")</f>
        <v>#REF!</v>
      </c>
      <c r="M6881" s="75"/>
      <c r="N6881" s="76"/>
    </row>
    <row r="6882" spans="1:14" ht="15">
      <c r="A6882" s="80"/>
      <c r="B6882" s="81"/>
      <c r="C6882" s="69"/>
      <c r="D6882" s="69"/>
      <c r="E6882" s="69"/>
      <c r="F6882" s="69"/>
      <c r="G6882" s="82"/>
      <c r="H6882" s="78"/>
      <c r="I6882" s="28">
        <f ca="1">SUMIF('IMPORTBFT (ID)'!$A$3:$A$5000,$G$4:$G$7322,'IMPORTBFT (ID)'!$B$3:$B$5000)</f>
        <v>0</v>
      </c>
      <c r="J6882" s="72"/>
      <c r="K6882" s="18" t="str">
        <f t="shared" ca="1" si="0"/>
        <v>-</v>
      </c>
      <c r="L6882" s="19" t="e">
        <f>IF(G6882=#REF!,#REF!,"FALSO")</f>
        <v>#REF!</v>
      </c>
      <c r="M6882" s="75"/>
      <c r="N6882" s="76"/>
    </row>
    <row r="6883" spans="1:14" ht="15">
      <c r="A6883" s="80"/>
      <c r="B6883" s="81"/>
      <c r="C6883" s="69"/>
      <c r="D6883" s="69"/>
      <c r="E6883" s="69"/>
      <c r="F6883" s="69"/>
      <c r="G6883" s="82"/>
      <c r="H6883" s="78"/>
      <c r="I6883" s="28">
        <f ca="1">SUMIF('IMPORTBFT (ID)'!$A$3:$A$5000,$G$4:$G$7322,'IMPORTBFT (ID)'!$B$3:$B$5000)</f>
        <v>0</v>
      </c>
      <c r="J6883" s="72"/>
      <c r="K6883" s="18" t="str">
        <f t="shared" ca="1" si="0"/>
        <v>-</v>
      </c>
      <c r="L6883" s="19" t="e">
        <f>IF(G6883=#REF!,#REF!,"FALSO")</f>
        <v>#REF!</v>
      </c>
      <c r="M6883" s="75"/>
      <c r="N6883" s="76"/>
    </row>
    <row r="6884" spans="1:14" ht="15">
      <c r="A6884" s="80"/>
      <c r="B6884" s="81"/>
      <c r="C6884" s="69"/>
      <c r="D6884" s="69"/>
      <c r="E6884" s="69"/>
      <c r="F6884" s="69"/>
      <c r="G6884" s="82"/>
      <c r="H6884" s="78"/>
      <c r="I6884" s="28">
        <f ca="1">SUMIF('IMPORTBFT (ID)'!$A$3:$A$5000,$G$4:$G$7322,'IMPORTBFT (ID)'!$B$3:$B$5000)</f>
        <v>0</v>
      </c>
      <c r="J6884" s="72"/>
      <c r="K6884" s="18" t="str">
        <f t="shared" ca="1" si="0"/>
        <v>-</v>
      </c>
      <c r="L6884" s="19" t="e">
        <f>IF(G6884=#REF!,#REF!,"FALSO")</f>
        <v>#REF!</v>
      </c>
      <c r="M6884" s="75"/>
      <c r="N6884" s="76"/>
    </row>
    <row r="6885" spans="1:14" ht="15">
      <c r="A6885" s="80"/>
      <c r="B6885" s="81"/>
      <c r="C6885" s="69"/>
      <c r="D6885" s="69"/>
      <c r="E6885" s="69"/>
      <c r="F6885" s="69"/>
      <c r="G6885" s="82"/>
      <c r="H6885" s="78"/>
      <c r="I6885" s="28">
        <f ca="1">SUMIF('IMPORTBFT (ID)'!$A$3:$A$5000,$G$4:$G$7322,'IMPORTBFT (ID)'!$B$3:$B$5000)</f>
        <v>0</v>
      </c>
      <c r="J6885" s="72"/>
      <c r="K6885" s="18" t="str">
        <f t="shared" ca="1" si="0"/>
        <v>-</v>
      </c>
      <c r="L6885" s="19" t="e">
        <f>IF(G6885=#REF!,#REF!,"FALSO")</f>
        <v>#REF!</v>
      </c>
      <c r="M6885" s="75"/>
      <c r="N6885" s="76"/>
    </row>
    <row r="6886" spans="1:14" ht="15">
      <c r="A6886" s="80"/>
      <c r="B6886" s="81"/>
      <c r="C6886" s="69"/>
      <c r="D6886" s="69"/>
      <c r="E6886" s="69"/>
      <c r="F6886" s="69"/>
      <c r="G6886" s="82"/>
      <c r="H6886" s="78"/>
      <c r="I6886" s="28">
        <f ca="1">SUMIF('IMPORTBFT (ID)'!$A$3:$A$5000,$G$4:$G$7322,'IMPORTBFT (ID)'!$B$3:$B$5000)</f>
        <v>0</v>
      </c>
      <c r="J6886" s="72"/>
      <c r="K6886" s="18" t="str">
        <f t="shared" ca="1" si="0"/>
        <v>-</v>
      </c>
      <c r="L6886" s="19" t="e">
        <f>IF(G6886=#REF!,#REF!,"FALSO")</f>
        <v>#REF!</v>
      </c>
      <c r="M6886" s="75"/>
      <c r="N6886" s="76"/>
    </row>
    <row r="6887" spans="1:14" ht="15">
      <c r="A6887" s="80"/>
      <c r="B6887" s="81"/>
      <c r="C6887" s="69"/>
      <c r="D6887" s="69"/>
      <c r="E6887" s="69"/>
      <c r="F6887" s="69"/>
      <c r="G6887" s="82"/>
      <c r="H6887" s="78"/>
      <c r="I6887" s="28">
        <f ca="1">SUMIF('IMPORTBFT (ID)'!$A$3:$A$5000,$G$4:$G$7322,'IMPORTBFT (ID)'!$B$3:$B$5000)</f>
        <v>0</v>
      </c>
      <c r="J6887" s="72"/>
      <c r="K6887" s="18" t="str">
        <f t="shared" ca="1" si="0"/>
        <v>-</v>
      </c>
      <c r="L6887" s="19" t="e">
        <f>IF(G6887=#REF!,#REF!,"FALSO")</f>
        <v>#REF!</v>
      </c>
      <c r="M6887" s="75"/>
      <c r="N6887" s="76"/>
    </row>
    <row r="6888" spans="1:14" ht="15">
      <c r="A6888" s="80"/>
      <c r="B6888" s="81"/>
      <c r="C6888" s="69"/>
      <c r="D6888" s="69"/>
      <c r="E6888" s="69"/>
      <c r="F6888" s="69"/>
      <c r="G6888" s="82"/>
      <c r="H6888" s="78"/>
      <c r="I6888" s="28">
        <f ca="1">SUMIF('IMPORTBFT (ID)'!$A$3:$A$5000,$G$4:$G$7322,'IMPORTBFT (ID)'!$B$3:$B$5000)</f>
        <v>0</v>
      </c>
      <c r="J6888" s="72"/>
      <c r="K6888" s="18" t="str">
        <f t="shared" ca="1" si="0"/>
        <v>-</v>
      </c>
      <c r="L6888" s="19" t="e">
        <f>IF(G6888=#REF!,#REF!,"FALSO")</f>
        <v>#REF!</v>
      </c>
      <c r="M6888" s="75"/>
      <c r="N6888" s="76"/>
    </row>
    <row r="6889" spans="1:14" ht="15">
      <c r="A6889" s="80"/>
      <c r="B6889" s="81"/>
      <c r="C6889" s="69"/>
      <c r="D6889" s="69"/>
      <c r="E6889" s="69"/>
      <c r="F6889" s="69"/>
      <c r="G6889" s="82"/>
      <c r="H6889" s="78"/>
      <c r="I6889" s="28">
        <f ca="1">SUMIF('IMPORTBFT (ID)'!$A$3:$A$5000,$G$4:$G$7322,'IMPORTBFT (ID)'!$B$3:$B$5000)</f>
        <v>0</v>
      </c>
      <c r="J6889" s="72"/>
      <c r="K6889" s="18" t="str">
        <f t="shared" ca="1" si="0"/>
        <v>-</v>
      </c>
      <c r="L6889" s="19" t="e">
        <f>IF(G6889=#REF!,#REF!,"FALSO")</f>
        <v>#REF!</v>
      </c>
      <c r="M6889" s="75"/>
      <c r="N6889" s="76"/>
    </row>
    <row r="6890" spans="1:14" ht="15">
      <c r="A6890" s="80"/>
      <c r="B6890" s="81"/>
      <c r="C6890" s="69"/>
      <c r="D6890" s="69"/>
      <c r="E6890" s="69"/>
      <c r="F6890" s="69"/>
      <c r="G6890" s="82"/>
      <c r="H6890" s="78"/>
      <c r="I6890" s="28">
        <f ca="1">SUMIF('IMPORTBFT (ID)'!$A$3:$A$5000,$G$4:$G$7322,'IMPORTBFT (ID)'!$B$3:$B$5000)</f>
        <v>0</v>
      </c>
      <c r="J6890" s="72"/>
      <c r="K6890" s="18" t="str">
        <f t="shared" ca="1" si="0"/>
        <v>-</v>
      </c>
      <c r="L6890" s="19" t="e">
        <f>IF(G6890=#REF!,#REF!,"FALSO")</f>
        <v>#REF!</v>
      </c>
      <c r="M6890" s="75"/>
      <c r="N6890" s="76"/>
    </row>
    <row r="6891" spans="1:14" ht="15">
      <c r="A6891" s="80"/>
      <c r="B6891" s="81"/>
      <c r="C6891" s="69"/>
      <c r="D6891" s="69"/>
      <c r="E6891" s="69"/>
      <c r="F6891" s="69"/>
      <c r="G6891" s="82"/>
      <c r="H6891" s="78"/>
      <c r="I6891" s="28">
        <f ca="1">SUMIF('IMPORTBFT (ID)'!$A$3:$A$5000,$G$4:$G$7322,'IMPORTBFT (ID)'!$B$3:$B$5000)</f>
        <v>0</v>
      </c>
      <c r="J6891" s="72"/>
      <c r="K6891" s="18" t="str">
        <f t="shared" ca="1" si="0"/>
        <v>-</v>
      </c>
      <c r="L6891" s="19" t="e">
        <f>IF(G6891=#REF!,#REF!,"FALSO")</f>
        <v>#REF!</v>
      </c>
      <c r="M6891" s="75"/>
      <c r="N6891" s="76"/>
    </row>
    <row r="6892" spans="1:14" ht="15">
      <c r="A6892" s="80"/>
      <c r="B6892" s="81"/>
      <c r="C6892" s="69"/>
      <c r="D6892" s="69"/>
      <c r="E6892" s="69"/>
      <c r="F6892" s="69"/>
      <c r="G6892" s="82"/>
      <c r="H6892" s="78"/>
      <c r="I6892" s="28">
        <f ca="1">SUMIF('IMPORTBFT (ID)'!$A$3:$A$5000,$G$4:$G$7322,'IMPORTBFT (ID)'!$B$3:$B$5000)</f>
        <v>0</v>
      </c>
      <c r="J6892" s="72"/>
      <c r="K6892" s="18" t="str">
        <f t="shared" ca="1" si="0"/>
        <v>-</v>
      </c>
      <c r="L6892" s="19" t="e">
        <f>IF(G6892=#REF!,#REF!,"FALSO")</f>
        <v>#REF!</v>
      </c>
      <c r="M6892" s="75"/>
      <c r="N6892" s="76"/>
    </row>
    <row r="6893" spans="1:14" ht="15">
      <c r="A6893" s="80"/>
      <c r="B6893" s="81"/>
      <c r="C6893" s="69"/>
      <c r="D6893" s="69"/>
      <c r="E6893" s="69"/>
      <c r="F6893" s="69"/>
      <c r="G6893" s="82"/>
      <c r="H6893" s="78"/>
      <c r="I6893" s="28">
        <f ca="1">SUMIF('IMPORTBFT (ID)'!$A$3:$A$5000,$G$4:$G$7322,'IMPORTBFT (ID)'!$B$3:$B$5000)</f>
        <v>0</v>
      </c>
      <c r="J6893" s="72"/>
      <c r="K6893" s="18" t="str">
        <f t="shared" ca="1" si="0"/>
        <v>-</v>
      </c>
      <c r="L6893" s="19" t="e">
        <f>IF(G6893=#REF!,#REF!,"FALSO")</f>
        <v>#REF!</v>
      </c>
      <c r="M6893" s="75"/>
      <c r="N6893" s="76"/>
    </row>
    <row r="6894" spans="1:14" ht="15">
      <c r="A6894" s="80"/>
      <c r="B6894" s="81"/>
      <c r="C6894" s="69"/>
      <c r="D6894" s="69"/>
      <c r="E6894" s="69"/>
      <c r="F6894" s="69"/>
      <c r="G6894" s="82"/>
      <c r="H6894" s="78"/>
      <c r="I6894" s="28">
        <f ca="1">SUMIF('IMPORTBFT (ID)'!$A$3:$A$5000,$G$4:$G$7322,'IMPORTBFT (ID)'!$B$3:$B$5000)</f>
        <v>0</v>
      </c>
      <c r="J6894" s="72"/>
      <c r="K6894" s="18" t="str">
        <f t="shared" ca="1" si="0"/>
        <v>-</v>
      </c>
      <c r="L6894" s="19" t="e">
        <f>IF(G6894=#REF!,#REF!,"FALSO")</f>
        <v>#REF!</v>
      </c>
      <c r="M6894" s="75"/>
      <c r="N6894" s="76"/>
    </row>
    <row r="6895" spans="1:14" ht="15">
      <c r="A6895" s="80"/>
      <c r="B6895" s="81"/>
      <c r="C6895" s="69"/>
      <c r="D6895" s="69"/>
      <c r="E6895" s="69"/>
      <c r="F6895" s="69"/>
      <c r="G6895" s="82"/>
      <c r="H6895" s="78"/>
      <c r="I6895" s="28">
        <f ca="1">SUMIF('IMPORTBFT (ID)'!$A$3:$A$5000,$G$4:$G$7322,'IMPORTBFT (ID)'!$B$3:$B$5000)</f>
        <v>0</v>
      </c>
      <c r="J6895" s="72"/>
      <c r="K6895" s="18" t="str">
        <f t="shared" ca="1" si="0"/>
        <v>-</v>
      </c>
      <c r="L6895" s="19" t="e">
        <f>IF(G6895=#REF!,#REF!,"FALSO")</f>
        <v>#REF!</v>
      </c>
      <c r="M6895" s="75"/>
      <c r="N6895" s="76"/>
    </row>
    <row r="6896" spans="1:14" ht="15">
      <c r="A6896" s="80"/>
      <c r="B6896" s="81"/>
      <c r="C6896" s="69"/>
      <c r="D6896" s="69"/>
      <c r="E6896" s="69"/>
      <c r="F6896" s="69"/>
      <c r="G6896" s="82"/>
      <c r="H6896" s="78"/>
      <c r="I6896" s="28">
        <f ca="1">SUMIF('IMPORTBFT (ID)'!$A$3:$A$5000,$G$4:$G$7322,'IMPORTBFT (ID)'!$B$3:$B$5000)</f>
        <v>0</v>
      </c>
      <c r="J6896" s="72"/>
      <c r="K6896" s="18" t="str">
        <f t="shared" ca="1" si="0"/>
        <v>-</v>
      </c>
      <c r="L6896" s="19" t="e">
        <f>IF(G6896=#REF!,#REF!,"FALSO")</f>
        <v>#REF!</v>
      </c>
      <c r="M6896" s="75"/>
      <c r="N6896" s="76"/>
    </row>
    <row r="6897" spans="1:14" ht="15">
      <c r="A6897" s="80"/>
      <c r="B6897" s="81"/>
      <c r="C6897" s="69"/>
      <c r="D6897" s="69"/>
      <c r="E6897" s="69"/>
      <c r="F6897" s="69"/>
      <c r="G6897" s="82"/>
      <c r="H6897" s="78"/>
      <c r="I6897" s="28">
        <f ca="1">SUMIF('IMPORTBFT (ID)'!$A$3:$A$5000,$G$4:$G$7322,'IMPORTBFT (ID)'!$B$3:$B$5000)</f>
        <v>0</v>
      </c>
      <c r="J6897" s="72"/>
      <c r="K6897" s="18" t="str">
        <f t="shared" ca="1" si="0"/>
        <v>-</v>
      </c>
      <c r="L6897" s="19" t="e">
        <f>IF(G6897=#REF!,#REF!,"FALSO")</f>
        <v>#REF!</v>
      </c>
      <c r="M6897" s="75"/>
      <c r="N6897" s="76"/>
    </row>
    <row r="6898" spans="1:14" ht="15">
      <c r="A6898" s="80"/>
      <c r="B6898" s="81"/>
      <c r="C6898" s="69"/>
      <c r="D6898" s="69"/>
      <c r="E6898" s="69"/>
      <c r="F6898" s="69"/>
      <c r="G6898" s="82"/>
      <c r="H6898" s="78"/>
      <c r="I6898" s="28">
        <f ca="1">SUMIF('IMPORTBFT (ID)'!$A$3:$A$5000,$G$4:$G$7322,'IMPORTBFT (ID)'!$B$3:$B$5000)</f>
        <v>0</v>
      </c>
      <c r="J6898" s="72"/>
      <c r="K6898" s="18" t="str">
        <f t="shared" ca="1" si="0"/>
        <v>-</v>
      </c>
      <c r="L6898" s="19" t="e">
        <f>IF(G6898=#REF!,#REF!,"FALSO")</f>
        <v>#REF!</v>
      </c>
      <c r="M6898" s="75"/>
      <c r="N6898" s="76"/>
    </row>
    <row r="6899" spans="1:14" ht="15">
      <c r="A6899" s="80"/>
      <c r="B6899" s="81"/>
      <c r="C6899" s="69"/>
      <c r="D6899" s="69"/>
      <c r="E6899" s="69"/>
      <c r="F6899" s="69"/>
      <c r="G6899" s="82"/>
      <c r="H6899" s="78"/>
      <c r="I6899" s="28">
        <f ca="1">SUMIF('IMPORTBFT (ID)'!$A$3:$A$5000,$G$4:$G$7322,'IMPORTBFT (ID)'!$B$3:$B$5000)</f>
        <v>0</v>
      </c>
      <c r="J6899" s="72"/>
      <c r="K6899" s="18" t="str">
        <f t="shared" ca="1" si="0"/>
        <v>-</v>
      </c>
      <c r="L6899" s="19" t="e">
        <f>IF(G6899=#REF!,#REF!,"FALSO")</f>
        <v>#REF!</v>
      </c>
      <c r="M6899" s="75"/>
      <c r="N6899" s="76"/>
    </row>
    <row r="6900" spans="1:14" ht="15">
      <c r="A6900" s="80"/>
      <c r="B6900" s="81"/>
      <c r="C6900" s="69"/>
      <c r="D6900" s="69"/>
      <c r="E6900" s="69"/>
      <c r="F6900" s="69"/>
      <c r="G6900" s="82"/>
      <c r="H6900" s="78"/>
      <c r="I6900" s="28">
        <f ca="1">SUMIF('IMPORTBFT (ID)'!$A$3:$A$5000,$G$4:$G$7322,'IMPORTBFT (ID)'!$B$3:$B$5000)</f>
        <v>0</v>
      </c>
      <c r="J6900" s="72"/>
      <c r="K6900" s="18" t="str">
        <f t="shared" ca="1" si="0"/>
        <v>-</v>
      </c>
      <c r="L6900" s="19" t="e">
        <f>IF(G6900=#REF!,#REF!,"FALSO")</f>
        <v>#REF!</v>
      </c>
      <c r="M6900" s="75"/>
      <c r="N6900" s="76"/>
    </row>
    <row r="6901" spans="1:14" ht="15">
      <c r="A6901" s="80"/>
      <c r="B6901" s="81"/>
      <c r="C6901" s="69"/>
      <c r="D6901" s="69"/>
      <c r="E6901" s="69"/>
      <c r="F6901" s="69"/>
      <c r="G6901" s="82"/>
      <c r="H6901" s="78"/>
      <c r="I6901" s="28">
        <f ca="1">SUMIF('IMPORTBFT (ID)'!$A$3:$A$5000,$G$4:$G$7322,'IMPORTBFT (ID)'!$B$3:$B$5000)</f>
        <v>0</v>
      </c>
      <c r="J6901" s="72"/>
      <c r="K6901" s="18" t="str">
        <f t="shared" ca="1" si="0"/>
        <v>-</v>
      </c>
      <c r="L6901" s="19" t="e">
        <f>IF(G6901=#REF!,#REF!,"FALSO")</f>
        <v>#REF!</v>
      </c>
      <c r="M6901" s="75"/>
      <c r="N6901" s="76"/>
    </row>
    <row r="6902" spans="1:14" ht="15">
      <c r="A6902" s="80"/>
      <c r="B6902" s="81"/>
      <c r="C6902" s="69"/>
      <c r="D6902" s="69"/>
      <c r="E6902" s="69"/>
      <c r="F6902" s="69"/>
      <c r="G6902" s="82"/>
      <c r="H6902" s="78"/>
      <c r="I6902" s="28">
        <f ca="1">SUMIF('IMPORTBFT (ID)'!$A$3:$A$5000,$G$4:$G$7322,'IMPORTBFT (ID)'!$B$3:$B$5000)</f>
        <v>0</v>
      </c>
      <c r="J6902" s="72"/>
      <c r="K6902" s="18" t="str">
        <f t="shared" ca="1" si="0"/>
        <v>-</v>
      </c>
      <c r="L6902" s="19" t="e">
        <f>IF(G6902=#REF!,#REF!,"FALSO")</f>
        <v>#REF!</v>
      </c>
      <c r="M6902" s="75"/>
      <c r="N6902" s="76"/>
    </row>
    <row r="6903" spans="1:14" ht="15">
      <c r="A6903" s="80"/>
      <c r="B6903" s="81"/>
      <c r="C6903" s="69"/>
      <c r="D6903" s="69"/>
      <c r="E6903" s="69"/>
      <c r="F6903" s="69"/>
      <c r="G6903" s="82"/>
      <c r="H6903" s="78"/>
      <c r="I6903" s="28">
        <f ca="1">SUMIF('IMPORTBFT (ID)'!$A$3:$A$5000,$G$4:$G$7322,'IMPORTBFT (ID)'!$B$3:$B$5000)</f>
        <v>0</v>
      </c>
      <c r="J6903" s="72"/>
      <c r="K6903" s="18" t="str">
        <f t="shared" ca="1" si="0"/>
        <v>-</v>
      </c>
      <c r="L6903" s="19" t="e">
        <f>IF(G6903=#REF!,#REF!,"FALSO")</f>
        <v>#REF!</v>
      </c>
      <c r="M6903" s="75"/>
      <c r="N6903" s="76"/>
    </row>
    <row r="6904" spans="1:14" ht="15">
      <c r="A6904" s="80"/>
      <c r="B6904" s="81"/>
      <c r="C6904" s="69"/>
      <c r="D6904" s="69"/>
      <c r="E6904" s="69"/>
      <c r="F6904" s="69"/>
      <c r="G6904" s="82"/>
      <c r="H6904" s="78"/>
      <c r="I6904" s="28">
        <f ca="1">SUMIF('IMPORTBFT (ID)'!$A$3:$A$5000,$G$4:$G$7322,'IMPORTBFT (ID)'!$B$3:$B$5000)</f>
        <v>0</v>
      </c>
      <c r="J6904" s="72"/>
      <c r="K6904" s="18" t="str">
        <f t="shared" ca="1" si="0"/>
        <v>-</v>
      </c>
      <c r="L6904" s="19" t="e">
        <f>IF(G6904=#REF!,#REF!,"FALSO")</f>
        <v>#REF!</v>
      </c>
      <c r="M6904" s="75"/>
      <c r="N6904" s="76"/>
    </row>
    <row r="6905" spans="1:14" ht="15">
      <c r="A6905" s="80"/>
      <c r="B6905" s="81"/>
      <c r="C6905" s="69"/>
      <c r="D6905" s="69"/>
      <c r="E6905" s="69"/>
      <c r="F6905" s="69"/>
      <c r="G6905" s="82"/>
      <c r="H6905" s="78"/>
      <c r="I6905" s="28">
        <f ca="1">SUMIF('IMPORTBFT (ID)'!$A$3:$A$5000,$G$4:$G$7322,'IMPORTBFT (ID)'!$B$3:$B$5000)</f>
        <v>0</v>
      </c>
      <c r="J6905" s="72"/>
      <c r="K6905" s="18" t="str">
        <f t="shared" ca="1" si="0"/>
        <v>-</v>
      </c>
      <c r="L6905" s="19" t="e">
        <f>IF(G6905=#REF!,#REF!,"FALSO")</f>
        <v>#REF!</v>
      </c>
      <c r="M6905" s="75"/>
      <c r="N6905" s="76"/>
    </row>
    <row r="6906" spans="1:14" ht="15">
      <c r="A6906" s="80"/>
      <c r="B6906" s="81"/>
      <c r="C6906" s="69"/>
      <c r="D6906" s="69"/>
      <c r="E6906" s="69"/>
      <c r="F6906" s="69"/>
      <c r="G6906" s="82"/>
      <c r="H6906" s="78"/>
      <c r="I6906" s="28">
        <f ca="1">SUMIF('IMPORTBFT (ID)'!$A$3:$A$5000,$G$4:$G$7322,'IMPORTBFT (ID)'!$B$3:$B$5000)</f>
        <v>0</v>
      </c>
      <c r="J6906" s="72"/>
      <c r="K6906" s="18" t="str">
        <f t="shared" ca="1" si="0"/>
        <v>-</v>
      </c>
      <c r="L6906" s="19" t="e">
        <f>IF(G6906=#REF!,#REF!,"FALSO")</f>
        <v>#REF!</v>
      </c>
      <c r="M6906" s="75"/>
      <c r="N6906" s="76"/>
    </row>
    <row r="6907" spans="1:14" ht="15">
      <c r="A6907" s="80"/>
      <c r="B6907" s="81"/>
      <c r="C6907" s="69"/>
      <c r="D6907" s="69"/>
      <c r="E6907" s="69"/>
      <c r="F6907" s="69"/>
      <c r="G6907" s="82"/>
      <c r="H6907" s="78"/>
      <c r="I6907" s="28">
        <f ca="1">SUMIF('IMPORTBFT (ID)'!$A$3:$A$5000,$G$4:$G$7322,'IMPORTBFT (ID)'!$B$3:$B$5000)</f>
        <v>0</v>
      </c>
      <c r="J6907" s="72"/>
      <c r="K6907" s="18" t="str">
        <f t="shared" ca="1" si="0"/>
        <v>-</v>
      </c>
      <c r="L6907" s="19" t="e">
        <f>IF(G6907=#REF!,#REF!,"FALSO")</f>
        <v>#REF!</v>
      </c>
      <c r="M6907" s="75"/>
      <c r="N6907" s="76"/>
    </row>
    <row r="6908" spans="1:14" ht="15">
      <c r="A6908" s="80"/>
      <c r="B6908" s="81"/>
      <c r="C6908" s="69"/>
      <c r="D6908" s="69"/>
      <c r="E6908" s="69"/>
      <c r="F6908" s="69"/>
      <c r="G6908" s="82"/>
      <c r="H6908" s="78"/>
      <c r="I6908" s="28">
        <f ca="1">SUMIF('IMPORTBFT (ID)'!$A$3:$A$5000,$G$4:$G$7322,'IMPORTBFT (ID)'!$B$3:$B$5000)</f>
        <v>0</v>
      </c>
      <c r="J6908" s="72"/>
      <c r="K6908" s="18" t="str">
        <f t="shared" ca="1" si="0"/>
        <v>-</v>
      </c>
      <c r="L6908" s="19" t="e">
        <f>IF(G6908=#REF!,#REF!,"FALSO")</f>
        <v>#REF!</v>
      </c>
      <c r="M6908" s="75"/>
      <c r="N6908" s="76"/>
    </row>
    <row r="6909" spans="1:14" ht="15">
      <c r="A6909" s="80"/>
      <c r="B6909" s="81"/>
      <c r="C6909" s="69"/>
      <c r="D6909" s="69"/>
      <c r="E6909" s="69"/>
      <c r="F6909" s="69"/>
      <c r="G6909" s="82"/>
      <c r="H6909" s="78"/>
      <c r="I6909" s="28">
        <f ca="1">SUMIF('IMPORTBFT (ID)'!$A$3:$A$5000,$G$4:$G$7322,'IMPORTBFT (ID)'!$B$3:$B$5000)</f>
        <v>0</v>
      </c>
      <c r="J6909" s="72"/>
      <c r="K6909" s="18" t="str">
        <f t="shared" ca="1" si="0"/>
        <v>-</v>
      </c>
      <c r="L6909" s="19" t="e">
        <f>IF(G6909=#REF!,#REF!,"FALSO")</f>
        <v>#REF!</v>
      </c>
      <c r="M6909" s="75"/>
      <c r="N6909" s="76"/>
    </row>
    <row r="6910" spans="1:14" ht="15">
      <c r="A6910" s="80"/>
      <c r="B6910" s="81"/>
      <c r="C6910" s="69"/>
      <c r="D6910" s="69"/>
      <c r="E6910" s="69"/>
      <c r="F6910" s="69"/>
      <c r="G6910" s="82"/>
      <c r="H6910" s="78"/>
      <c r="I6910" s="28">
        <f ca="1">SUMIF('IMPORTBFT (ID)'!$A$3:$A$5000,$G$4:$G$7322,'IMPORTBFT (ID)'!$B$3:$B$5000)</f>
        <v>0</v>
      </c>
      <c r="J6910" s="72"/>
      <c r="K6910" s="18" t="str">
        <f t="shared" ca="1" si="0"/>
        <v>-</v>
      </c>
      <c r="L6910" s="19" t="e">
        <f>IF(G6910=#REF!,#REF!,"FALSO")</f>
        <v>#REF!</v>
      </c>
      <c r="M6910" s="75"/>
      <c r="N6910" s="76"/>
    </row>
    <row r="6911" spans="1:14" ht="15">
      <c r="A6911" s="80"/>
      <c r="B6911" s="81"/>
      <c r="C6911" s="69"/>
      <c r="D6911" s="69"/>
      <c r="E6911" s="69"/>
      <c r="F6911" s="69"/>
      <c r="G6911" s="82"/>
      <c r="H6911" s="78"/>
      <c r="I6911" s="28">
        <f ca="1">SUMIF('IMPORTBFT (ID)'!$A$3:$A$5000,$G$4:$G$7322,'IMPORTBFT (ID)'!$B$3:$B$5000)</f>
        <v>0</v>
      </c>
      <c r="J6911" s="72"/>
      <c r="K6911" s="18" t="str">
        <f t="shared" ca="1" si="0"/>
        <v>-</v>
      </c>
      <c r="L6911" s="19" t="e">
        <f>IF(G6911=#REF!,#REF!,"FALSO")</f>
        <v>#REF!</v>
      </c>
      <c r="M6911" s="75"/>
      <c r="N6911" s="76"/>
    </row>
    <row r="6912" spans="1:14" ht="15">
      <c r="A6912" s="80"/>
      <c r="B6912" s="81"/>
      <c r="C6912" s="69"/>
      <c r="D6912" s="69"/>
      <c r="E6912" s="69"/>
      <c r="F6912" s="69"/>
      <c r="G6912" s="82"/>
      <c r="H6912" s="78"/>
      <c r="I6912" s="28">
        <f ca="1">SUMIF('IMPORTBFT (ID)'!$A$3:$A$5000,$G$4:$G$7322,'IMPORTBFT (ID)'!$B$3:$B$5000)</f>
        <v>0</v>
      </c>
      <c r="J6912" s="72"/>
      <c r="K6912" s="18" t="str">
        <f t="shared" ca="1" si="0"/>
        <v>-</v>
      </c>
      <c r="L6912" s="19" t="e">
        <f>IF(G6912=#REF!,#REF!,"FALSO")</f>
        <v>#REF!</v>
      </c>
      <c r="M6912" s="75"/>
      <c r="N6912" s="76"/>
    </row>
    <row r="6913" spans="1:14" ht="15">
      <c r="A6913" s="80"/>
      <c r="B6913" s="81"/>
      <c r="C6913" s="69"/>
      <c r="D6913" s="69"/>
      <c r="E6913" s="69"/>
      <c r="F6913" s="69"/>
      <c r="G6913" s="82"/>
      <c r="H6913" s="78"/>
      <c r="I6913" s="28">
        <f ca="1">SUMIF('IMPORTBFT (ID)'!$A$3:$A$5000,$G$4:$G$7322,'IMPORTBFT (ID)'!$B$3:$B$5000)</f>
        <v>0</v>
      </c>
      <c r="J6913" s="72"/>
      <c r="K6913" s="18" t="str">
        <f t="shared" ca="1" si="0"/>
        <v>-</v>
      </c>
      <c r="L6913" s="19" t="e">
        <f>IF(G6913=#REF!,#REF!,"FALSO")</f>
        <v>#REF!</v>
      </c>
      <c r="M6913" s="75"/>
      <c r="N6913" s="76"/>
    </row>
    <row r="6914" spans="1:14" ht="15">
      <c r="A6914" s="80"/>
      <c r="B6914" s="81"/>
      <c r="C6914" s="69"/>
      <c r="D6914" s="69"/>
      <c r="E6914" s="69"/>
      <c r="F6914" s="69"/>
      <c r="G6914" s="82"/>
      <c r="H6914" s="78"/>
      <c r="I6914" s="28">
        <f ca="1">SUMIF('IMPORTBFT (ID)'!$A$3:$A$5000,$G$4:$G$7322,'IMPORTBFT (ID)'!$B$3:$B$5000)</f>
        <v>0</v>
      </c>
      <c r="J6914" s="72"/>
      <c r="K6914" s="18" t="str">
        <f t="shared" ca="1" si="0"/>
        <v>-</v>
      </c>
      <c r="L6914" s="19" t="e">
        <f>IF(G6914=#REF!,#REF!,"FALSO")</f>
        <v>#REF!</v>
      </c>
      <c r="M6914" s="75"/>
      <c r="N6914" s="76"/>
    </row>
    <row r="6915" spans="1:14" ht="15">
      <c r="A6915" s="80"/>
      <c r="B6915" s="81"/>
      <c r="C6915" s="69"/>
      <c r="D6915" s="69"/>
      <c r="E6915" s="69"/>
      <c r="F6915" s="69"/>
      <c r="G6915" s="82"/>
      <c r="H6915" s="78"/>
      <c r="I6915" s="28">
        <f ca="1">SUMIF('IMPORTBFT (ID)'!$A$3:$A$5000,$G$4:$G$7322,'IMPORTBFT (ID)'!$B$3:$B$5000)</f>
        <v>0</v>
      </c>
      <c r="J6915" s="72"/>
      <c r="K6915" s="18" t="str">
        <f t="shared" ca="1" si="0"/>
        <v>-</v>
      </c>
      <c r="L6915" s="19" t="e">
        <f>IF(G6915=#REF!,#REF!,"FALSO")</f>
        <v>#REF!</v>
      </c>
      <c r="M6915" s="75"/>
      <c r="N6915" s="76"/>
    </row>
    <row r="6916" spans="1:14" ht="15">
      <c r="A6916" s="80"/>
      <c r="B6916" s="81"/>
      <c r="C6916" s="69"/>
      <c r="D6916" s="69"/>
      <c r="E6916" s="69"/>
      <c r="F6916" s="69"/>
      <c r="G6916" s="82"/>
      <c r="H6916" s="78"/>
      <c r="I6916" s="28">
        <f ca="1">SUMIF('IMPORTBFT (ID)'!$A$3:$A$5000,$G$4:$G$7322,'IMPORTBFT (ID)'!$B$3:$B$5000)</f>
        <v>0</v>
      </c>
      <c r="J6916" s="72"/>
      <c r="K6916" s="18" t="str">
        <f t="shared" ca="1" si="0"/>
        <v>-</v>
      </c>
      <c r="L6916" s="19" t="e">
        <f>IF(G6916=#REF!,#REF!,"FALSO")</f>
        <v>#REF!</v>
      </c>
      <c r="M6916" s="75"/>
      <c r="N6916" s="76"/>
    </row>
    <row r="6917" spans="1:14" ht="15">
      <c r="A6917" s="80"/>
      <c r="B6917" s="81"/>
      <c r="C6917" s="69"/>
      <c r="D6917" s="69"/>
      <c r="E6917" s="69"/>
      <c r="F6917" s="69"/>
      <c r="G6917" s="82"/>
      <c r="H6917" s="78"/>
      <c r="I6917" s="28">
        <f ca="1">SUMIF('IMPORTBFT (ID)'!$A$3:$A$5000,$G$4:$G$7322,'IMPORTBFT (ID)'!$B$3:$B$5000)</f>
        <v>0</v>
      </c>
      <c r="J6917" s="72"/>
      <c r="K6917" s="18" t="str">
        <f t="shared" ca="1" si="0"/>
        <v>-</v>
      </c>
      <c r="L6917" s="19" t="e">
        <f>IF(G6917=#REF!,#REF!,"FALSO")</f>
        <v>#REF!</v>
      </c>
      <c r="M6917" s="75"/>
      <c r="N6917" s="76"/>
    </row>
    <row r="6918" spans="1:14" ht="15">
      <c r="A6918" s="80"/>
      <c r="B6918" s="81"/>
      <c r="C6918" s="69"/>
      <c r="D6918" s="69"/>
      <c r="E6918" s="69"/>
      <c r="F6918" s="69"/>
      <c r="G6918" s="82"/>
      <c r="H6918" s="78"/>
      <c r="I6918" s="28">
        <f ca="1">SUMIF('IMPORTBFT (ID)'!$A$3:$A$5000,$G$4:$G$7322,'IMPORTBFT (ID)'!$B$3:$B$5000)</f>
        <v>0</v>
      </c>
      <c r="J6918" s="72"/>
      <c r="K6918" s="18" t="str">
        <f t="shared" ca="1" si="0"/>
        <v>-</v>
      </c>
      <c r="L6918" s="19" t="e">
        <f>IF(G6918=#REF!,#REF!,"FALSO")</f>
        <v>#REF!</v>
      </c>
      <c r="M6918" s="75"/>
      <c r="N6918" s="76"/>
    </row>
    <row r="6919" spans="1:14" ht="15">
      <c r="A6919" s="80"/>
      <c r="B6919" s="81"/>
      <c r="C6919" s="69"/>
      <c r="D6919" s="69"/>
      <c r="E6919" s="69"/>
      <c r="F6919" s="69"/>
      <c r="G6919" s="82"/>
      <c r="H6919" s="78"/>
      <c r="I6919" s="28">
        <f ca="1">SUMIF('IMPORTBFT (ID)'!$A$3:$A$5000,$G$4:$G$7322,'IMPORTBFT (ID)'!$B$3:$B$5000)</f>
        <v>0</v>
      </c>
      <c r="J6919" s="72"/>
      <c r="K6919" s="18" t="str">
        <f t="shared" ca="1" si="0"/>
        <v>-</v>
      </c>
      <c r="L6919" s="19" t="e">
        <f>IF(G6919=#REF!,#REF!,"FALSO")</f>
        <v>#REF!</v>
      </c>
      <c r="M6919" s="75"/>
      <c r="N6919" s="76"/>
    </row>
    <row r="6920" spans="1:14" ht="15">
      <c r="A6920" s="80"/>
      <c r="B6920" s="81"/>
      <c r="C6920" s="69"/>
      <c r="D6920" s="69"/>
      <c r="E6920" s="69"/>
      <c r="F6920" s="69"/>
      <c r="G6920" s="82"/>
      <c r="H6920" s="78"/>
      <c r="I6920" s="28">
        <f ca="1">SUMIF('IMPORTBFT (ID)'!$A$3:$A$5000,$G$4:$G$7322,'IMPORTBFT (ID)'!$B$3:$B$5000)</f>
        <v>0</v>
      </c>
      <c r="J6920" s="72"/>
      <c r="K6920" s="18" t="str">
        <f t="shared" ca="1" si="0"/>
        <v>-</v>
      </c>
      <c r="L6920" s="19" t="e">
        <f>IF(G6920=#REF!,#REF!,"FALSO")</f>
        <v>#REF!</v>
      </c>
      <c r="M6920" s="75"/>
      <c r="N6920" s="76"/>
    </row>
    <row r="6921" spans="1:14" ht="15">
      <c r="A6921" s="80"/>
      <c r="B6921" s="81"/>
      <c r="C6921" s="69"/>
      <c r="D6921" s="69"/>
      <c r="E6921" s="69"/>
      <c r="F6921" s="69"/>
      <c r="G6921" s="82"/>
      <c r="H6921" s="78"/>
      <c r="I6921" s="28">
        <f ca="1">SUMIF('IMPORTBFT (ID)'!$A$3:$A$5000,$G$4:$G$7322,'IMPORTBFT (ID)'!$B$3:$B$5000)</f>
        <v>0</v>
      </c>
      <c r="J6921" s="72"/>
      <c r="K6921" s="18" t="str">
        <f t="shared" ca="1" si="0"/>
        <v>-</v>
      </c>
      <c r="L6921" s="19" t="e">
        <f>IF(G6921=#REF!,#REF!,"FALSO")</f>
        <v>#REF!</v>
      </c>
      <c r="M6921" s="75"/>
      <c r="N6921" s="76"/>
    </row>
    <row r="6922" spans="1:14" ht="15">
      <c r="A6922" s="80"/>
      <c r="B6922" s="81"/>
      <c r="C6922" s="69"/>
      <c r="D6922" s="69"/>
      <c r="E6922" s="69"/>
      <c r="F6922" s="69"/>
      <c r="G6922" s="82"/>
      <c r="H6922" s="78"/>
      <c r="I6922" s="28">
        <f ca="1">SUMIF('IMPORTBFT (ID)'!$A$3:$A$5000,$G$4:$G$7322,'IMPORTBFT (ID)'!$B$3:$B$5000)</f>
        <v>0</v>
      </c>
      <c r="J6922" s="72"/>
      <c r="K6922" s="18" t="str">
        <f t="shared" ca="1" si="0"/>
        <v>-</v>
      </c>
      <c r="L6922" s="19" t="e">
        <f>IF(G6922=#REF!,#REF!,"FALSO")</f>
        <v>#REF!</v>
      </c>
      <c r="M6922" s="75"/>
      <c r="N6922" s="76"/>
    </row>
    <row r="6923" spans="1:14" ht="15">
      <c r="A6923" s="80"/>
      <c r="B6923" s="81"/>
      <c r="C6923" s="69"/>
      <c r="D6923" s="69"/>
      <c r="E6923" s="69"/>
      <c r="F6923" s="69"/>
      <c r="G6923" s="82"/>
      <c r="H6923" s="78"/>
      <c r="I6923" s="28">
        <f ca="1">SUMIF('IMPORTBFT (ID)'!$A$3:$A$5000,$G$4:$G$7322,'IMPORTBFT (ID)'!$B$3:$B$5000)</f>
        <v>0</v>
      </c>
      <c r="J6923" s="72"/>
      <c r="K6923" s="18" t="str">
        <f t="shared" ca="1" si="0"/>
        <v>-</v>
      </c>
      <c r="L6923" s="19" t="e">
        <f>IF(G6923=#REF!,#REF!,"FALSO")</f>
        <v>#REF!</v>
      </c>
      <c r="M6923" s="75"/>
      <c r="N6923" s="76"/>
    </row>
    <row r="6924" spans="1:14" ht="15">
      <c r="A6924" s="80"/>
      <c r="B6924" s="81"/>
      <c r="C6924" s="69"/>
      <c r="D6924" s="69"/>
      <c r="E6924" s="69"/>
      <c r="F6924" s="69"/>
      <c r="G6924" s="82"/>
      <c r="H6924" s="78"/>
      <c r="I6924" s="28">
        <f ca="1">SUMIF('IMPORTBFT (ID)'!$A$3:$A$5000,$G$4:$G$7322,'IMPORTBFT (ID)'!$B$3:$B$5000)</f>
        <v>0</v>
      </c>
      <c r="J6924" s="72"/>
      <c r="K6924" s="18" t="str">
        <f t="shared" ca="1" si="0"/>
        <v>-</v>
      </c>
      <c r="L6924" s="19" t="e">
        <f>IF(G6924=#REF!,#REF!,"FALSO")</f>
        <v>#REF!</v>
      </c>
      <c r="M6924" s="75"/>
      <c r="N6924" s="76"/>
    </row>
    <row r="6925" spans="1:14" ht="15">
      <c r="A6925" s="80"/>
      <c r="B6925" s="81"/>
      <c r="C6925" s="69"/>
      <c r="D6925" s="69"/>
      <c r="E6925" s="69"/>
      <c r="F6925" s="69"/>
      <c r="G6925" s="82"/>
      <c r="H6925" s="78"/>
      <c r="I6925" s="28">
        <f ca="1">SUMIF('IMPORTBFT (ID)'!$A$3:$A$5000,$G$4:$G$7322,'IMPORTBFT (ID)'!$B$3:$B$5000)</f>
        <v>0</v>
      </c>
      <c r="J6925" s="72"/>
      <c r="K6925" s="18" t="str">
        <f t="shared" ca="1" si="0"/>
        <v>-</v>
      </c>
      <c r="L6925" s="19" t="e">
        <f>IF(G6925=#REF!,#REF!,"FALSO")</f>
        <v>#REF!</v>
      </c>
      <c r="M6925" s="75"/>
      <c r="N6925" s="76"/>
    </row>
    <row r="6926" spans="1:14" ht="15">
      <c r="A6926" s="80"/>
      <c r="B6926" s="81"/>
      <c r="C6926" s="69"/>
      <c r="D6926" s="69"/>
      <c r="E6926" s="69"/>
      <c r="F6926" s="69"/>
      <c r="G6926" s="82"/>
      <c r="H6926" s="78"/>
      <c r="I6926" s="28">
        <f ca="1">SUMIF('IMPORTBFT (ID)'!$A$3:$A$5000,$G$4:$G$7322,'IMPORTBFT (ID)'!$B$3:$B$5000)</f>
        <v>0</v>
      </c>
      <c r="J6926" s="72"/>
      <c r="K6926" s="18" t="str">
        <f t="shared" ca="1" si="0"/>
        <v>-</v>
      </c>
      <c r="L6926" s="19" t="e">
        <f>IF(G6926=#REF!,#REF!,"FALSO")</f>
        <v>#REF!</v>
      </c>
      <c r="M6926" s="75"/>
      <c r="N6926" s="76"/>
    </row>
    <row r="6927" spans="1:14" ht="15">
      <c r="A6927" s="80"/>
      <c r="B6927" s="81"/>
      <c r="C6927" s="69"/>
      <c r="D6927" s="69"/>
      <c r="E6927" s="69"/>
      <c r="F6927" s="69"/>
      <c r="G6927" s="82"/>
      <c r="H6927" s="78"/>
      <c r="I6927" s="28">
        <f ca="1">SUMIF('IMPORTBFT (ID)'!$A$3:$A$5000,$G$4:$G$7322,'IMPORTBFT (ID)'!$B$3:$B$5000)</f>
        <v>0</v>
      </c>
      <c r="J6927" s="72"/>
      <c r="K6927" s="18" t="str">
        <f t="shared" ca="1" si="0"/>
        <v>-</v>
      </c>
      <c r="L6927" s="19" t="e">
        <f>IF(G6927=#REF!,#REF!,"FALSO")</f>
        <v>#REF!</v>
      </c>
      <c r="M6927" s="75"/>
      <c r="N6927" s="76"/>
    </row>
    <row r="6928" spans="1:14" ht="15">
      <c r="A6928" s="80"/>
      <c r="B6928" s="81"/>
      <c r="C6928" s="69"/>
      <c r="D6928" s="69"/>
      <c r="E6928" s="69"/>
      <c r="F6928" s="69"/>
      <c r="G6928" s="82"/>
      <c r="H6928" s="78"/>
      <c r="I6928" s="28">
        <f ca="1">SUMIF('IMPORTBFT (ID)'!$A$3:$A$5000,$G$4:$G$7322,'IMPORTBFT (ID)'!$B$3:$B$5000)</f>
        <v>0</v>
      </c>
      <c r="J6928" s="72"/>
      <c r="K6928" s="18" t="str">
        <f t="shared" ca="1" si="0"/>
        <v>-</v>
      </c>
      <c r="L6928" s="19" t="e">
        <f>IF(G6928=#REF!,#REF!,"FALSO")</f>
        <v>#REF!</v>
      </c>
      <c r="M6928" s="75"/>
      <c r="N6928" s="76"/>
    </row>
    <row r="6929" spans="1:14" ht="15">
      <c r="A6929" s="80"/>
      <c r="B6929" s="81"/>
      <c r="C6929" s="69"/>
      <c r="D6929" s="69"/>
      <c r="E6929" s="69"/>
      <c r="F6929" s="69"/>
      <c r="G6929" s="82"/>
      <c r="H6929" s="78"/>
      <c r="I6929" s="28">
        <f ca="1">SUMIF('IMPORTBFT (ID)'!$A$3:$A$5000,$G$4:$G$7322,'IMPORTBFT (ID)'!$B$3:$B$5000)</f>
        <v>0</v>
      </c>
      <c r="J6929" s="72"/>
      <c r="K6929" s="18" t="str">
        <f t="shared" ca="1" si="0"/>
        <v>-</v>
      </c>
      <c r="L6929" s="19" t="e">
        <f>IF(G6929=#REF!,#REF!,"FALSO")</f>
        <v>#REF!</v>
      </c>
      <c r="M6929" s="75"/>
      <c r="N6929" s="76"/>
    </row>
    <row r="6930" spans="1:14" ht="15">
      <c r="A6930" s="80"/>
      <c r="B6930" s="81"/>
      <c r="C6930" s="69"/>
      <c r="D6930" s="69"/>
      <c r="E6930" s="69"/>
      <c r="F6930" s="69"/>
      <c r="G6930" s="82"/>
      <c r="H6930" s="78"/>
      <c r="I6930" s="28">
        <f ca="1">SUMIF('IMPORTBFT (ID)'!$A$3:$A$5000,$G$4:$G$7322,'IMPORTBFT (ID)'!$B$3:$B$5000)</f>
        <v>0</v>
      </c>
      <c r="J6930" s="72"/>
      <c r="K6930" s="18" t="str">
        <f t="shared" ca="1" si="0"/>
        <v>-</v>
      </c>
      <c r="L6930" s="19" t="e">
        <f>IF(G6930=#REF!,#REF!,"FALSO")</f>
        <v>#REF!</v>
      </c>
      <c r="M6930" s="75"/>
      <c r="N6930" s="76"/>
    </row>
    <row r="6931" spans="1:14" ht="15">
      <c r="A6931" s="80"/>
      <c r="B6931" s="81"/>
      <c r="C6931" s="69"/>
      <c r="D6931" s="69"/>
      <c r="E6931" s="69"/>
      <c r="F6931" s="69"/>
      <c r="G6931" s="82"/>
      <c r="H6931" s="78"/>
      <c r="I6931" s="28">
        <f ca="1">SUMIF('IMPORTBFT (ID)'!$A$3:$A$5000,$G$4:$G$7322,'IMPORTBFT (ID)'!$B$3:$B$5000)</f>
        <v>0</v>
      </c>
      <c r="J6931" s="72"/>
      <c r="K6931" s="18" t="str">
        <f t="shared" ca="1" si="0"/>
        <v>-</v>
      </c>
      <c r="L6931" s="19" t="e">
        <f>IF(G6931=#REF!,#REF!,"FALSO")</f>
        <v>#REF!</v>
      </c>
      <c r="M6931" s="75"/>
      <c r="N6931" s="76"/>
    </row>
    <row r="6932" spans="1:14" ht="15">
      <c r="A6932" s="80"/>
      <c r="B6932" s="81"/>
      <c r="C6932" s="69"/>
      <c r="D6932" s="69"/>
      <c r="E6932" s="69"/>
      <c r="F6932" s="69"/>
      <c r="G6932" s="82"/>
      <c r="H6932" s="78"/>
      <c r="I6932" s="28">
        <f ca="1">SUMIF('IMPORTBFT (ID)'!$A$3:$A$5000,$G$4:$G$7322,'IMPORTBFT (ID)'!$B$3:$B$5000)</f>
        <v>0</v>
      </c>
      <c r="J6932" s="72"/>
      <c r="K6932" s="18" t="str">
        <f t="shared" ca="1" si="0"/>
        <v>-</v>
      </c>
      <c r="L6932" s="19" t="e">
        <f>IF(G6932=#REF!,#REF!,"FALSO")</f>
        <v>#REF!</v>
      </c>
      <c r="M6932" s="75"/>
      <c r="N6932" s="76"/>
    </row>
    <row r="6933" spans="1:14" ht="15">
      <c r="A6933" s="80"/>
      <c r="B6933" s="81"/>
      <c r="C6933" s="69"/>
      <c r="D6933" s="69"/>
      <c r="E6933" s="69"/>
      <c r="F6933" s="69"/>
      <c r="G6933" s="82"/>
      <c r="H6933" s="78"/>
      <c r="I6933" s="28">
        <f ca="1">SUMIF('IMPORTBFT (ID)'!$A$3:$A$5000,$G$4:$G$7322,'IMPORTBFT (ID)'!$B$3:$B$5000)</f>
        <v>0</v>
      </c>
      <c r="J6933" s="72"/>
      <c r="K6933" s="18" t="str">
        <f t="shared" ca="1" si="0"/>
        <v>-</v>
      </c>
      <c r="L6933" s="19" t="e">
        <f>IF(G6933=#REF!,#REF!,"FALSO")</f>
        <v>#REF!</v>
      </c>
      <c r="M6933" s="75"/>
      <c r="N6933" s="76"/>
    </row>
    <row r="6934" spans="1:14" ht="15">
      <c r="A6934" s="80"/>
      <c r="B6934" s="81"/>
      <c r="C6934" s="69"/>
      <c r="D6934" s="69"/>
      <c r="E6934" s="69"/>
      <c r="F6934" s="69"/>
      <c r="G6934" s="82"/>
      <c r="H6934" s="78"/>
      <c r="I6934" s="28">
        <f ca="1">SUMIF('IMPORTBFT (ID)'!$A$3:$A$5000,$G$4:$G$7322,'IMPORTBFT (ID)'!$B$3:$B$5000)</f>
        <v>0</v>
      </c>
      <c r="J6934" s="72"/>
      <c r="K6934" s="18" t="str">
        <f t="shared" ca="1" si="0"/>
        <v>-</v>
      </c>
      <c r="L6934" s="19" t="e">
        <f>IF(G6934=#REF!,#REF!,"FALSO")</f>
        <v>#REF!</v>
      </c>
      <c r="M6934" s="75"/>
      <c r="N6934" s="76"/>
    </row>
    <row r="6935" spans="1:14" ht="15">
      <c r="A6935" s="80"/>
      <c r="B6935" s="81"/>
      <c r="C6935" s="69"/>
      <c r="D6935" s="69"/>
      <c r="E6935" s="69"/>
      <c r="F6935" s="69"/>
      <c r="G6935" s="82"/>
      <c r="H6935" s="78"/>
      <c r="I6935" s="28">
        <f ca="1">SUMIF('IMPORTBFT (ID)'!$A$3:$A$5000,$G$4:$G$7322,'IMPORTBFT (ID)'!$B$3:$B$5000)</f>
        <v>0</v>
      </c>
      <c r="J6935" s="72"/>
      <c r="K6935" s="18" t="str">
        <f t="shared" ca="1" si="0"/>
        <v>-</v>
      </c>
      <c r="L6935" s="19" t="e">
        <f>IF(G6935=#REF!,#REF!,"FALSO")</f>
        <v>#REF!</v>
      </c>
      <c r="M6935" s="75"/>
      <c r="N6935" s="76"/>
    </row>
    <row r="6936" spans="1:14" ht="15">
      <c r="A6936" s="80"/>
      <c r="B6936" s="81"/>
      <c r="C6936" s="69"/>
      <c r="D6936" s="69"/>
      <c r="E6936" s="69"/>
      <c r="F6936" s="69"/>
      <c r="G6936" s="82"/>
      <c r="H6936" s="78"/>
      <c r="I6936" s="28">
        <f ca="1">SUMIF('IMPORTBFT (ID)'!$A$3:$A$5000,$G$4:$G$7322,'IMPORTBFT (ID)'!$B$3:$B$5000)</f>
        <v>0</v>
      </c>
      <c r="J6936" s="72"/>
      <c r="K6936" s="18" t="str">
        <f t="shared" ca="1" si="0"/>
        <v>-</v>
      </c>
      <c r="L6936" s="19" t="e">
        <f>IF(G6936=#REF!,#REF!,"FALSO")</f>
        <v>#REF!</v>
      </c>
      <c r="M6936" s="75"/>
      <c r="N6936" s="76"/>
    </row>
    <row r="6937" spans="1:14" ht="15">
      <c r="A6937" s="80"/>
      <c r="B6937" s="81"/>
      <c r="C6937" s="69"/>
      <c r="D6937" s="69"/>
      <c r="E6937" s="69"/>
      <c r="F6937" s="69"/>
      <c r="G6937" s="82"/>
      <c r="H6937" s="78"/>
      <c r="I6937" s="28">
        <f ca="1">SUMIF('IMPORTBFT (ID)'!$A$3:$A$5000,$G$4:$G$7322,'IMPORTBFT (ID)'!$B$3:$B$5000)</f>
        <v>0</v>
      </c>
      <c r="J6937" s="72"/>
      <c r="K6937" s="18" t="str">
        <f t="shared" ca="1" si="0"/>
        <v>-</v>
      </c>
      <c r="L6937" s="19" t="e">
        <f>IF(G6937=#REF!,#REF!,"FALSO")</f>
        <v>#REF!</v>
      </c>
      <c r="M6937" s="75"/>
      <c r="N6937" s="76"/>
    </row>
    <row r="6938" spans="1:14" ht="15">
      <c r="A6938" s="80"/>
      <c r="B6938" s="81"/>
      <c r="C6938" s="69"/>
      <c r="D6938" s="69"/>
      <c r="E6938" s="69"/>
      <c r="F6938" s="69"/>
      <c r="G6938" s="82"/>
      <c r="H6938" s="78"/>
      <c r="I6938" s="28">
        <f ca="1">SUMIF('IMPORTBFT (ID)'!$A$3:$A$5000,$G$4:$G$7322,'IMPORTBFT (ID)'!$B$3:$B$5000)</f>
        <v>0</v>
      </c>
      <c r="J6938" s="72"/>
      <c r="K6938" s="18" t="str">
        <f t="shared" ca="1" si="0"/>
        <v>-</v>
      </c>
      <c r="L6938" s="19" t="e">
        <f>IF(G6938=#REF!,#REF!,"FALSO")</f>
        <v>#REF!</v>
      </c>
      <c r="M6938" s="75"/>
      <c r="N6938" s="76"/>
    </row>
    <row r="6939" spans="1:14" ht="15">
      <c r="A6939" s="80"/>
      <c r="B6939" s="81"/>
      <c r="C6939" s="69"/>
      <c r="D6939" s="69"/>
      <c r="E6939" s="69"/>
      <c r="F6939" s="69"/>
      <c r="G6939" s="82"/>
      <c r="H6939" s="78"/>
      <c r="I6939" s="28">
        <f ca="1">SUMIF('IMPORTBFT (ID)'!$A$3:$A$5000,$G$4:$G$7322,'IMPORTBFT (ID)'!$B$3:$B$5000)</f>
        <v>0</v>
      </c>
      <c r="J6939" s="72"/>
      <c r="K6939" s="18" t="str">
        <f t="shared" ca="1" si="0"/>
        <v>-</v>
      </c>
      <c r="L6939" s="19" t="e">
        <f>IF(G6939=#REF!,#REF!,"FALSO")</f>
        <v>#REF!</v>
      </c>
      <c r="M6939" s="75"/>
      <c r="N6939" s="76"/>
    </row>
    <row r="6940" spans="1:14" ht="15">
      <c r="A6940" s="80"/>
      <c r="B6940" s="81"/>
      <c r="C6940" s="69"/>
      <c r="D6940" s="69"/>
      <c r="E6940" s="69"/>
      <c r="F6940" s="69"/>
      <c r="G6940" s="82"/>
      <c r="H6940" s="78"/>
      <c r="I6940" s="28">
        <f ca="1">SUMIF('IMPORTBFT (ID)'!$A$3:$A$5000,$G$4:$G$7322,'IMPORTBFT (ID)'!$B$3:$B$5000)</f>
        <v>0</v>
      </c>
      <c r="J6940" s="72"/>
      <c r="K6940" s="18" t="str">
        <f t="shared" ca="1" si="0"/>
        <v>-</v>
      </c>
      <c r="L6940" s="19" t="e">
        <f>IF(G6940=#REF!,#REF!,"FALSO")</f>
        <v>#REF!</v>
      </c>
      <c r="M6940" s="75"/>
      <c r="N6940" s="76"/>
    </row>
    <row r="6941" spans="1:14" ht="15">
      <c r="A6941" s="80"/>
      <c r="B6941" s="81"/>
      <c r="C6941" s="69"/>
      <c r="D6941" s="69"/>
      <c r="E6941" s="69"/>
      <c r="F6941" s="69"/>
      <c r="G6941" s="82"/>
      <c r="H6941" s="78"/>
      <c r="I6941" s="28">
        <f ca="1">SUMIF('IMPORTBFT (ID)'!$A$3:$A$5000,$G$4:$G$7322,'IMPORTBFT (ID)'!$B$3:$B$5000)</f>
        <v>0</v>
      </c>
      <c r="J6941" s="72"/>
      <c r="K6941" s="18" t="str">
        <f t="shared" ca="1" si="0"/>
        <v>-</v>
      </c>
      <c r="L6941" s="19" t="e">
        <f>IF(G6941=#REF!,#REF!,"FALSO")</f>
        <v>#REF!</v>
      </c>
      <c r="M6941" s="75"/>
      <c r="N6941" s="76"/>
    </row>
    <row r="6942" spans="1:14" ht="15">
      <c r="A6942" s="80"/>
      <c r="B6942" s="81"/>
      <c r="C6942" s="69"/>
      <c r="D6942" s="69"/>
      <c r="E6942" s="69"/>
      <c r="F6942" s="69"/>
      <c r="G6942" s="82"/>
      <c r="H6942" s="78"/>
      <c r="I6942" s="28">
        <f ca="1">SUMIF('IMPORTBFT (ID)'!$A$3:$A$5000,$G$4:$G$7322,'IMPORTBFT (ID)'!$B$3:$B$5000)</f>
        <v>0</v>
      </c>
      <c r="J6942" s="72"/>
      <c r="K6942" s="18" t="str">
        <f t="shared" ca="1" si="0"/>
        <v>-</v>
      </c>
      <c r="L6942" s="19" t="e">
        <f>IF(G6942=#REF!,#REF!,"FALSO")</f>
        <v>#REF!</v>
      </c>
      <c r="M6942" s="75"/>
      <c r="N6942" s="76"/>
    </row>
    <row r="6943" spans="1:14" ht="15">
      <c r="A6943" s="80"/>
      <c r="B6943" s="81"/>
      <c r="C6943" s="69"/>
      <c r="D6943" s="69"/>
      <c r="E6943" s="69"/>
      <c r="F6943" s="69"/>
      <c r="G6943" s="82"/>
      <c r="H6943" s="78"/>
      <c r="I6943" s="28">
        <f ca="1">SUMIF('IMPORTBFT (ID)'!$A$3:$A$5000,$G$4:$G$7322,'IMPORTBFT (ID)'!$B$3:$B$5000)</f>
        <v>0</v>
      </c>
      <c r="J6943" s="72"/>
      <c r="K6943" s="18" t="str">
        <f t="shared" ca="1" si="0"/>
        <v>-</v>
      </c>
      <c r="L6943" s="19" t="e">
        <f>IF(G6943=#REF!,#REF!,"FALSO")</f>
        <v>#REF!</v>
      </c>
      <c r="M6943" s="75"/>
      <c r="N6943" s="76"/>
    </row>
    <row r="6944" spans="1:14" ht="15">
      <c r="A6944" s="80"/>
      <c r="B6944" s="81"/>
      <c r="C6944" s="69"/>
      <c r="D6944" s="69"/>
      <c r="E6944" s="69"/>
      <c r="F6944" s="69"/>
      <c r="G6944" s="82"/>
      <c r="H6944" s="78"/>
      <c r="I6944" s="28">
        <f ca="1">SUMIF('IMPORTBFT (ID)'!$A$3:$A$5000,$G$4:$G$7322,'IMPORTBFT (ID)'!$B$3:$B$5000)</f>
        <v>0</v>
      </c>
      <c r="J6944" s="72"/>
      <c r="K6944" s="18" t="str">
        <f t="shared" ca="1" si="0"/>
        <v>-</v>
      </c>
      <c r="L6944" s="19" t="e">
        <f>IF(G6944=#REF!,#REF!,"FALSO")</f>
        <v>#REF!</v>
      </c>
      <c r="M6944" s="75"/>
      <c r="N6944" s="76"/>
    </row>
    <row r="6945" spans="1:14" ht="15">
      <c r="A6945" s="80"/>
      <c r="B6945" s="81"/>
      <c r="C6945" s="69"/>
      <c r="D6945" s="69"/>
      <c r="E6945" s="69"/>
      <c r="F6945" s="69"/>
      <c r="G6945" s="82"/>
      <c r="H6945" s="78"/>
      <c r="I6945" s="28">
        <f ca="1">SUMIF('IMPORTBFT (ID)'!$A$3:$A$5000,$G$4:$G$7322,'IMPORTBFT (ID)'!$B$3:$B$5000)</f>
        <v>0</v>
      </c>
      <c r="J6945" s="72"/>
      <c r="K6945" s="18" t="str">
        <f t="shared" ca="1" si="0"/>
        <v>-</v>
      </c>
      <c r="L6945" s="19" t="e">
        <f>IF(G6945=#REF!,#REF!,"FALSO")</f>
        <v>#REF!</v>
      </c>
      <c r="M6945" s="75"/>
      <c r="N6945" s="76"/>
    </row>
    <row r="6946" spans="1:14" ht="15">
      <c r="A6946" s="80"/>
      <c r="B6946" s="81"/>
      <c r="C6946" s="69"/>
      <c r="D6946" s="69"/>
      <c r="E6946" s="69"/>
      <c r="F6946" s="69"/>
      <c r="G6946" s="82"/>
      <c r="H6946" s="78"/>
      <c r="I6946" s="28">
        <f ca="1">SUMIF('IMPORTBFT (ID)'!$A$3:$A$5000,$G$4:$G$7322,'IMPORTBFT (ID)'!$B$3:$B$5000)</f>
        <v>0</v>
      </c>
      <c r="J6946" s="72"/>
      <c r="K6946" s="18" t="str">
        <f t="shared" ca="1" si="0"/>
        <v>-</v>
      </c>
      <c r="L6946" s="19" t="e">
        <f>IF(G6946=#REF!,#REF!,"FALSO")</f>
        <v>#REF!</v>
      </c>
      <c r="M6946" s="75"/>
      <c r="N6946" s="76"/>
    </row>
    <row r="6947" spans="1:14" ht="15">
      <c r="A6947" s="80"/>
      <c r="B6947" s="81"/>
      <c r="C6947" s="69"/>
      <c r="D6947" s="69"/>
      <c r="E6947" s="69"/>
      <c r="F6947" s="69"/>
      <c r="G6947" s="82"/>
      <c r="H6947" s="78"/>
      <c r="I6947" s="28">
        <f ca="1">SUMIF('IMPORTBFT (ID)'!$A$3:$A$5000,$G$4:$G$7322,'IMPORTBFT (ID)'!$B$3:$B$5000)</f>
        <v>0</v>
      </c>
      <c r="J6947" s="72"/>
      <c r="K6947" s="18" t="str">
        <f t="shared" ca="1" si="0"/>
        <v>-</v>
      </c>
      <c r="L6947" s="19" t="e">
        <f>IF(G6947=#REF!,#REF!,"FALSO")</f>
        <v>#REF!</v>
      </c>
      <c r="M6947" s="75"/>
      <c r="N6947" s="76"/>
    </row>
    <row r="6948" spans="1:14" ht="15">
      <c r="A6948" s="80"/>
      <c r="B6948" s="81"/>
      <c r="C6948" s="69"/>
      <c r="D6948" s="69"/>
      <c r="E6948" s="69"/>
      <c r="F6948" s="69"/>
      <c r="G6948" s="82"/>
      <c r="H6948" s="78"/>
      <c r="I6948" s="28">
        <f ca="1">SUMIF('IMPORTBFT (ID)'!$A$3:$A$5000,$G$4:$G$7322,'IMPORTBFT (ID)'!$B$3:$B$5000)</f>
        <v>0</v>
      </c>
      <c r="J6948" s="72"/>
      <c r="K6948" s="18" t="str">
        <f t="shared" ca="1" si="0"/>
        <v>-</v>
      </c>
      <c r="L6948" s="19" t="e">
        <f>IF(G6948=#REF!,#REF!,"FALSO")</f>
        <v>#REF!</v>
      </c>
      <c r="M6948" s="75"/>
      <c r="N6948" s="76"/>
    </row>
    <row r="6949" spans="1:14" ht="15">
      <c r="A6949" s="80"/>
      <c r="B6949" s="81"/>
      <c r="C6949" s="69"/>
      <c r="D6949" s="69"/>
      <c r="E6949" s="69"/>
      <c r="F6949" s="69"/>
      <c r="G6949" s="82"/>
      <c r="H6949" s="78"/>
      <c r="I6949" s="28">
        <f ca="1">SUMIF('IMPORTBFT (ID)'!$A$3:$A$5000,$G$4:$G$7322,'IMPORTBFT (ID)'!$B$3:$B$5000)</f>
        <v>0</v>
      </c>
      <c r="J6949" s="72"/>
      <c r="K6949" s="18" t="str">
        <f t="shared" ca="1" si="0"/>
        <v>-</v>
      </c>
      <c r="L6949" s="19" t="e">
        <f>IF(G6949=#REF!,#REF!,"FALSO")</f>
        <v>#REF!</v>
      </c>
      <c r="M6949" s="75"/>
      <c r="N6949" s="76"/>
    </row>
    <row r="6950" spans="1:14" ht="15">
      <c r="A6950" s="80"/>
      <c r="B6950" s="81"/>
      <c r="C6950" s="69"/>
      <c r="D6950" s="69"/>
      <c r="E6950" s="69"/>
      <c r="F6950" s="69"/>
      <c r="G6950" s="82"/>
      <c r="H6950" s="78"/>
      <c r="I6950" s="28">
        <f ca="1">SUMIF('IMPORTBFT (ID)'!$A$3:$A$5000,$G$4:$G$7322,'IMPORTBFT (ID)'!$B$3:$B$5000)</f>
        <v>0</v>
      </c>
      <c r="J6950" s="72"/>
      <c r="K6950" s="18" t="str">
        <f t="shared" ca="1" si="0"/>
        <v>-</v>
      </c>
      <c r="L6950" s="19" t="e">
        <f>IF(G6950=#REF!,#REF!,"FALSO")</f>
        <v>#REF!</v>
      </c>
      <c r="M6950" s="75"/>
      <c r="N6950" s="76"/>
    </row>
    <row r="6951" spans="1:14" ht="15">
      <c r="A6951" s="80"/>
      <c r="B6951" s="81"/>
      <c r="C6951" s="69"/>
      <c r="D6951" s="69"/>
      <c r="E6951" s="69"/>
      <c r="F6951" s="69"/>
      <c r="G6951" s="82"/>
      <c r="H6951" s="78"/>
      <c r="I6951" s="28">
        <f ca="1">SUMIF('IMPORTBFT (ID)'!$A$3:$A$5000,$G$4:$G$7322,'IMPORTBFT (ID)'!$B$3:$B$5000)</f>
        <v>0</v>
      </c>
      <c r="J6951" s="72"/>
      <c r="K6951" s="18" t="str">
        <f t="shared" ca="1" si="0"/>
        <v>-</v>
      </c>
      <c r="L6951" s="19" t="e">
        <f>IF(G6951=#REF!,#REF!,"FALSO")</f>
        <v>#REF!</v>
      </c>
      <c r="M6951" s="75"/>
      <c r="N6951" s="76"/>
    </row>
    <row r="6952" spans="1:14" ht="15">
      <c r="A6952" s="80"/>
      <c r="B6952" s="81"/>
      <c r="C6952" s="69"/>
      <c r="D6952" s="69"/>
      <c r="E6952" s="69"/>
      <c r="F6952" s="69"/>
      <c r="G6952" s="82"/>
      <c r="H6952" s="78"/>
      <c r="I6952" s="28">
        <f ca="1">SUMIF('IMPORTBFT (ID)'!$A$3:$A$5000,$G$4:$G$7322,'IMPORTBFT (ID)'!$B$3:$B$5000)</f>
        <v>0</v>
      </c>
      <c r="J6952" s="72"/>
      <c r="K6952" s="18" t="str">
        <f t="shared" ca="1" si="0"/>
        <v>-</v>
      </c>
      <c r="L6952" s="19" t="e">
        <f>IF(G6952=#REF!,#REF!,"FALSO")</f>
        <v>#REF!</v>
      </c>
      <c r="M6952" s="75"/>
      <c r="N6952" s="76"/>
    </row>
    <row r="6953" spans="1:14" ht="15">
      <c r="A6953" s="80"/>
      <c r="B6953" s="81"/>
      <c r="C6953" s="69"/>
      <c r="D6953" s="69"/>
      <c r="E6953" s="69"/>
      <c r="F6953" s="69"/>
      <c r="G6953" s="82"/>
      <c r="H6953" s="78"/>
      <c r="I6953" s="28">
        <f ca="1">SUMIF('IMPORTBFT (ID)'!$A$3:$A$5000,$G$4:$G$7322,'IMPORTBFT (ID)'!$B$3:$B$5000)</f>
        <v>0</v>
      </c>
      <c r="J6953" s="72"/>
      <c r="K6953" s="18" t="str">
        <f t="shared" ca="1" si="0"/>
        <v>-</v>
      </c>
      <c r="L6953" s="19" t="e">
        <f>IF(G6953=#REF!,#REF!,"FALSO")</f>
        <v>#REF!</v>
      </c>
      <c r="M6953" s="75"/>
      <c r="N6953" s="76"/>
    </row>
    <row r="6954" spans="1:14" ht="15">
      <c r="A6954" s="80"/>
      <c r="B6954" s="81"/>
      <c r="C6954" s="69"/>
      <c r="D6954" s="69"/>
      <c r="E6954" s="69"/>
      <c r="F6954" s="69"/>
      <c r="G6954" s="82"/>
      <c r="H6954" s="78"/>
      <c r="I6954" s="28">
        <f ca="1">SUMIF('IMPORTBFT (ID)'!$A$3:$A$5000,$G$4:$G$7322,'IMPORTBFT (ID)'!$B$3:$B$5000)</f>
        <v>0</v>
      </c>
      <c r="J6954" s="72"/>
      <c r="K6954" s="18" t="str">
        <f t="shared" ca="1" si="0"/>
        <v>-</v>
      </c>
      <c r="L6954" s="19" t="e">
        <f>IF(G6954=#REF!,#REF!,"FALSO")</f>
        <v>#REF!</v>
      </c>
      <c r="M6954" s="75"/>
      <c r="N6954" s="76"/>
    </row>
    <row r="6955" spans="1:14" ht="15">
      <c r="A6955" s="80"/>
      <c r="B6955" s="81"/>
      <c r="C6955" s="69"/>
      <c r="D6955" s="69"/>
      <c r="E6955" s="69"/>
      <c r="F6955" s="69"/>
      <c r="G6955" s="82"/>
      <c r="H6955" s="78"/>
      <c r="I6955" s="28">
        <f ca="1">SUMIF('IMPORTBFT (ID)'!$A$3:$A$5000,$G$4:$G$7322,'IMPORTBFT (ID)'!$B$3:$B$5000)</f>
        <v>0</v>
      </c>
      <c r="J6955" s="72"/>
      <c r="K6955" s="18" t="str">
        <f t="shared" ca="1" si="0"/>
        <v>-</v>
      </c>
      <c r="L6955" s="19" t="e">
        <f>IF(G6955=#REF!,#REF!,"FALSO")</f>
        <v>#REF!</v>
      </c>
      <c r="M6955" s="75"/>
      <c r="N6955" s="76"/>
    </row>
    <row r="6956" spans="1:14" ht="15">
      <c r="A6956" s="80"/>
      <c r="B6956" s="81"/>
      <c r="C6956" s="69"/>
      <c r="D6956" s="69"/>
      <c r="E6956" s="69"/>
      <c r="F6956" s="69"/>
      <c r="G6956" s="82"/>
      <c r="H6956" s="78"/>
      <c r="I6956" s="28">
        <f ca="1">SUMIF('IMPORTBFT (ID)'!$A$3:$A$5000,$G$4:$G$7322,'IMPORTBFT (ID)'!$B$3:$B$5000)</f>
        <v>0</v>
      </c>
      <c r="J6956" s="72"/>
      <c r="K6956" s="18" t="str">
        <f t="shared" ca="1" si="0"/>
        <v>-</v>
      </c>
      <c r="L6956" s="19" t="e">
        <f>IF(G6956=#REF!,#REF!,"FALSO")</f>
        <v>#REF!</v>
      </c>
      <c r="M6956" s="75"/>
      <c r="N6956" s="76"/>
    </row>
    <row r="6957" spans="1:14" ht="15">
      <c r="A6957" s="80"/>
      <c r="B6957" s="81"/>
      <c r="C6957" s="69"/>
      <c r="D6957" s="69"/>
      <c r="E6957" s="69"/>
      <c r="F6957" s="69"/>
      <c r="G6957" s="82"/>
      <c r="H6957" s="78"/>
      <c r="I6957" s="28">
        <f ca="1">SUMIF('IMPORTBFT (ID)'!$A$3:$A$5000,$G$4:$G$7322,'IMPORTBFT (ID)'!$B$3:$B$5000)</f>
        <v>0</v>
      </c>
      <c r="J6957" s="72"/>
      <c r="K6957" s="18" t="str">
        <f t="shared" ca="1" si="0"/>
        <v>-</v>
      </c>
      <c r="L6957" s="19" t="e">
        <f>IF(G6957=#REF!,#REF!,"FALSO")</f>
        <v>#REF!</v>
      </c>
      <c r="M6957" s="75"/>
      <c r="N6957" s="76"/>
    </row>
    <row r="6958" spans="1:14" ht="15">
      <c r="A6958" s="80"/>
      <c r="B6958" s="81"/>
      <c r="C6958" s="69"/>
      <c r="D6958" s="69"/>
      <c r="E6958" s="69"/>
      <c r="F6958" s="69"/>
      <c r="G6958" s="82"/>
      <c r="H6958" s="78"/>
      <c r="I6958" s="28">
        <f ca="1">SUMIF('IMPORTBFT (ID)'!$A$3:$A$5000,$G$4:$G$7322,'IMPORTBFT (ID)'!$B$3:$B$5000)</f>
        <v>0</v>
      </c>
      <c r="J6958" s="72"/>
      <c r="K6958" s="18" t="str">
        <f t="shared" ca="1" si="0"/>
        <v>-</v>
      </c>
      <c r="L6958" s="19" t="e">
        <f>IF(G6958=#REF!,#REF!,"FALSO")</f>
        <v>#REF!</v>
      </c>
      <c r="M6958" s="75"/>
      <c r="N6958" s="76"/>
    </row>
    <row r="6959" spans="1:14" ht="15">
      <c r="A6959" s="80"/>
      <c r="B6959" s="81"/>
      <c r="C6959" s="69"/>
      <c r="D6959" s="69"/>
      <c r="E6959" s="69"/>
      <c r="F6959" s="69"/>
      <c r="G6959" s="82"/>
      <c r="H6959" s="78"/>
      <c r="I6959" s="28">
        <f ca="1">SUMIF('IMPORTBFT (ID)'!$A$3:$A$5000,$G$4:$G$7322,'IMPORTBFT (ID)'!$B$3:$B$5000)</f>
        <v>0</v>
      </c>
      <c r="J6959" s="72"/>
      <c r="K6959" s="18" t="str">
        <f t="shared" ca="1" si="0"/>
        <v>-</v>
      </c>
      <c r="L6959" s="19" t="e">
        <f>IF(G6959=#REF!,#REF!,"FALSO")</f>
        <v>#REF!</v>
      </c>
      <c r="M6959" s="75"/>
      <c r="N6959" s="76"/>
    </row>
    <row r="6960" spans="1:14" ht="15">
      <c r="A6960" s="80"/>
      <c r="B6960" s="81"/>
      <c r="C6960" s="69"/>
      <c r="D6960" s="69"/>
      <c r="E6960" s="69"/>
      <c r="F6960" s="69"/>
      <c r="G6960" s="82"/>
      <c r="H6960" s="78"/>
      <c r="I6960" s="28">
        <f ca="1">SUMIF('IMPORTBFT (ID)'!$A$3:$A$5000,$G$4:$G$7322,'IMPORTBFT (ID)'!$B$3:$B$5000)</f>
        <v>0</v>
      </c>
      <c r="J6960" s="72"/>
      <c r="K6960" s="18" t="str">
        <f t="shared" ca="1" si="0"/>
        <v>-</v>
      </c>
      <c r="L6960" s="19" t="e">
        <f>IF(G6960=#REF!,#REF!,"FALSO")</f>
        <v>#REF!</v>
      </c>
      <c r="M6960" s="75"/>
      <c r="N6960" s="76"/>
    </row>
    <row r="6961" spans="1:14" ht="15">
      <c r="A6961" s="80"/>
      <c r="B6961" s="81"/>
      <c r="C6961" s="69"/>
      <c r="D6961" s="69"/>
      <c r="E6961" s="69"/>
      <c r="F6961" s="69"/>
      <c r="G6961" s="82"/>
      <c r="H6961" s="78"/>
      <c r="I6961" s="28">
        <f ca="1">SUMIF('IMPORTBFT (ID)'!$A$3:$A$5000,$G$4:$G$7322,'IMPORTBFT (ID)'!$B$3:$B$5000)</f>
        <v>0</v>
      </c>
      <c r="J6961" s="72"/>
      <c r="K6961" s="18" t="str">
        <f t="shared" ca="1" si="0"/>
        <v>-</v>
      </c>
      <c r="L6961" s="19" t="e">
        <f>IF(G6961=#REF!,#REF!,"FALSO")</f>
        <v>#REF!</v>
      </c>
      <c r="M6961" s="75"/>
      <c r="N6961" s="76"/>
    </row>
    <row r="6962" spans="1:14" ht="15">
      <c r="A6962" s="80"/>
      <c r="B6962" s="81"/>
      <c r="C6962" s="69"/>
      <c r="D6962" s="69"/>
      <c r="E6962" s="69"/>
      <c r="F6962" s="69"/>
      <c r="G6962" s="82"/>
      <c r="H6962" s="78"/>
      <c r="I6962" s="28">
        <f ca="1">SUMIF('IMPORTBFT (ID)'!$A$3:$A$5000,$G$4:$G$7322,'IMPORTBFT (ID)'!$B$3:$B$5000)</f>
        <v>0</v>
      </c>
      <c r="J6962" s="72"/>
      <c r="K6962" s="18" t="str">
        <f t="shared" ca="1" si="0"/>
        <v>-</v>
      </c>
      <c r="L6962" s="19" t="e">
        <f>IF(G6962=#REF!,#REF!,"FALSO")</f>
        <v>#REF!</v>
      </c>
      <c r="M6962" s="75"/>
      <c r="N6962" s="76"/>
    </row>
    <row r="6963" spans="1:14" ht="15">
      <c r="A6963" s="80"/>
      <c r="B6963" s="81"/>
      <c r="C6963" s="69"/>
      <c r="D6963" s="69"/>
      <c r="E6963" s="69"/>
      <c r="F6963" s="69"/>
      <c r="G6963" s="82"/>
      <c r="H6963" s="78"/>
      <c r="I6963" s="28">
        <f ca="1">SUMIF('IMPORTBFT (ID)'!$A$3:$A$5000,$G$4:$G$7322,'IMPORTBFT (ID)'!$B$3:$B$5000)</f>
        <v>0</v>
      </c>
      <c r="J6963" s="72"/>
      <c r="K6963" s="18" t="str">
        <f t="shared" ca="1" si="0"/>
        <v>-</v>
      </c>
      <c r="L6963" s="19" t="e">
        <f>IF(G6963=#REF!,#REF!,"FALSO")</f>
        <v>#REF!</v>
      </c>
      <c r="M6963" s="75"/>
      <c r="N6963" s="76"/>
    </row>
    <row r="6964" spans="1:14" ht="15">
      <c r="A6964" s="80"/>
      <c r="B6964" s="81"/>
      <c r="C6964" s="69"/>
      <c r="D6964" s="69"/>
      <c r="E6964" s="69"/>
      <c r="F6964" s="69"/>
      <c r="G6964" s="82"/>
      <c r="H6964" s="78"/>
      <c r="I6964" s="28">
        <f ca="1">SUMIF('IMPORTBFT (ID)'!$A$3:$A$5000,$G$4:$G$7322,'IMPORTBFT (ID)'!$B$3:$B$5000)</f>
        <v>0</v>
      </c>
      <c r="J6964" s="72"/>
      <c r="K6964" s="18" t="str">
        <f t="shared" ca="1" si="0"/>
        <v>-</v>
      </c>
      <c r="L6964" s="19" t="e">
        <f>IF(G6964=#REF!,#REF!,"FALSO")</f>
        <v>#REF!</v>
      </c>
      <c r="M6964" s="75"/>
      <c r="N6964" s="76"/>
    </row>
    <row r="6965" spans="1:14" ht="15">
      <c r="A6965" s="80"/>
      <c r="B6965" s="81"/>
      <c r="C6965" s="69"/>
      <c r="D6965" s="69"/>
      <c r="E6965" s="69"/>
      <c r="F6965" s="69"/>
      <c r="G6965" s="82"/>
      <c r="H6965" s="78"/>
      <c r="I6965" s="28">
        <f ca="1">SUMIF('IMPORTBFT (ID)'!$A$3:$A$5000,$G$4:$G$7322,'IMPORTBFT (ID)'!$B$3:$B$5000)</f>
        <v>0</v>
      </c>
      <c r="J6965" s="72"/>
      <c r="K6965" s="18" t="str">
        <f t="shared" ca="1" si="0"/>
        <v>-</v>
      </c>
      <c r="L6965" s="19" t="e">
        <f>IF(G6965=#REF!,#REF!,"FALSO")</f>
        <v>#REF!</v>
      </c>
      <c r="M6965" s="75"/>
      <c r="N6965" s="76"/>
    </row>
    <row r="6966" spans="1:14" ht="15">
      <c r="A6966" s="80"/>
      <c r="B6966" s="81"/>
      <c r="C6966" s="69"/>
      <c r="D6966" s="69"/>
      <c r="E6966" s="69"/>
      <c r="F6966" s="69"/>
      <c r="G6966" s="82"/>
      <c r="H6966" s="78"/>
      <c r="I6966" s="28">
        <f ca="1">SUMIF('IMPORTBFT (ID)'!$A$3:$A$5000,$G$4:$G$7322,'IMPORTBFT (ID)'!$B$3:$B$5000)</f>
        <v>0</v>
      </c>
      <c r="J6966" s="72"/>
      <c r="K6966" s="18" t="str">
        <f t="shared" ca="1" si="0"/>
        <v>-</v>
      </c>
      <c r="L6966" s="19" t="e">
        <f>IF(G6966=#REF!,#REF!,"FALSO")</f>
        <v>#REF!</v>
      </c>
      <c r="M6966" s="75"/>
      <c r="N6966" s="76"/>
    </row>
    <row r="6967" spans="1:14" ht="15">
      <c r="A6967" s="80"/>
      <c r="B6967" s="81"/>
      <c r="C6967" s="69"/>
      <c r="D6967" s="69"/>
      <c r="E6967" s="69"/>
      <c r="F6967" s="69"/>
      <c r="G6967" s="82"/>
      <c r="H6967" s="78"/>
      <c r="I6967" s="28">
        <f ca="1">SUMIF('IMPORTBFT (ID)'!$A$3:$A$5000,$G$4:$G$7322,'IMPORTBFT (ID)'!$B$3:$B$5000)</f>
        <v>0</v>
      </c>
      <c r="J6967" s="72"/>
      <c r="K6967" s="18" t="str">
        <f t="shared" ca="1" si="0"/>
        <v>-</v>
      </c>
      <c r="L6967" s="19" t="e">
        <f>IF(G6967=#REF!,#REF!,"FALSO")</f>
        <v>#REF!</v>
      </c>
      <c r="M6967" s="75"/>
      <c r="N6967" s="76"/>
    </row>
    <row r="6968" spans="1:14" ht="15">
      <c r="A6968" s="80"/>
      <c r="B6968" s="81"/>
      <c r="C6968" s="69"/>
      <c r="D6968" s="69"/>
      <c r="E6968" s="69"/>
      <c r="F6968" s="69"/>
      <c r="G6968" s="82"/>
      <c r="H6968" s="78"/>
      <c r="I6968" s="28">
        <f ca="1">SUMIF('IMPORTBFT (ID)'!$A$3:$A$5000,$G$4:$G$7322,'IMPORTBFT (ID)'!$B$3:$B$5000)</f>
        <v>0</v>
      </c>
      <c r="J6968" s="72"/>
      <c r="K6968" s="18" t="str">
        <f t="shared" ca="1" si="0"/>
        <v>-</v>
      </c>
      <c r="L6968" s="19" t="e">
        <f>IF(G6968=#REF!,#REF!,"FALSO")</f>
        <v>#REF!</v>
      </c>
      <c r="M6968" s="75"/>
      <c r="N6968" s="76"/>
    </row>
    <row r="6969" spans="1:14" ht="15">
      <c r="A6969" s="80"/>
      <c r="B6969" s="81"/>
      <c r="C6969" s="69"/>
      <c r="D6969" s="69"/>
      <c r="E6969" s="69"/>
      <c r="F6969" s="69"/>
      <c r="G6969" s="82"/>
      <c r="H6969" s="78"/>
      <c r="I6969" s="28">
        <f ca="1">SUMIF('IMPORTBFT (ID)'!$A$3:$A$5000,$G$4:$G$7322,'IMPORTBFT (ID)'!$B$3:$B$5000)</f>
        <v>0</v>
      </c>
      <c r="J6969" s="72"/>
      <c r="K6969" s="18" t="str">
        <f t="shared" ca="1" si="0"/>
        <v>-</v>
      </c>
      <c r="L6969" s="19" t="e">
        <f>IF(G6969=#REF!,#REF!,"FALSO")</f>
        <v>#REF!</v>
      </c>
      <c r="M6969" s="75"/>
      <c r="N6969" s="76"/>
    </row>
    <row r="6970" spans="1:14" ht="15">
      <c r="A6970" s="80"/>
      <c r="B6970" s="81"/>
      <c r="C6970" s="69"/>
      <c r="D6970" s="69"/>
      <c r="E6970" s="69"/>
      <c r="F6970" s="69"/>
      <c r="G6970" s="82"/>
      <c r="H6970" s="78"/>
      <c r="I6970" s="28">
        <f ca="1">SUMIF('IMPORTBFT (ID)'!$A$3:$A$5000,$G$4:$G$7322,'IMPORTBFT (ID)'!$B$3:$B$5000)</f>
        <v>0</v>
      </c>
      <c r="J6970" s="72"/>
      <c r="K6970" s="18" t="str">
        <f t="shared" ca="1" si="0"/>
        <v>-</v>
      </c>
      <c r="L6970" s="19" t="e">
        <f>IF(G6970=#REF!,#REF!,"FALSO")</f>
        <v>#REF!</v>
      </c>
      <c r="M6970" s="75"/>
      <c r="N6970" s="76"/>
    </row>
    <row r="6971" spans="1:14" ht="15">
      <c r="A6971" s="80"/>
      <c r="B6971" s="81"/>
      <c r="C6971" s="69"/>
      <c r="D6971" s="69"/>
      <c r="E6971" s="69"/>
      <c r="F6971" s="69"/>
      <c r="G6971" s="82"/>
      <c r="H6971" s="78"/>
      <c r="I6971" s="28">
        <f ca="1">SUMIF('IMPORTBFT (ID)'!$A$3:$A$5000,$G$4:$G$7322,'IMPORTBFT (ID)'!$B$3:$B$5000)</f>
        <v>0</v>
      </c>
      <c r="J6971" s="72"/>
      <c r="K6971" s="18" t="str">
        <f t="shared" ca="1" si="0"/>
        <v>-</v>
      </c>
      <c r="L6971" s="19" t="e">
        <f>IF(G6971=#REF!,#REF!,"FALSO")</f>
        <v>#REF!</v>
      </c>
      <c r="M6971" s="75"/>
      <c r="N6971" s="76"/>
    </row>
    <row r="6972" spans="1:14" ht="15">
      <c r="A6972" s="80"/>
      <c r="B6972" s="81"/>
      <c r="C6972" s="69"/>
      <c r="D6972" s="69"/>
      <c r="E6972" s="69"/>
      <c r="F6972" s="69"/>
      <c r="G6972" s="82"/>
      <c r="H6972" s="78"/>
      <c r="I6972" s="28">
        <f ca="1">SUMIF('IMPORTBFT (ID)'!$A$3:$A$5000,$G$4:$G$7322,'IMPORTBFT (ID)'!$B$3:$B$5000)</f>
        <v>0</v>
      </c>
      <c r="J6972" s="72"/>
      <c r="K6972" s="18" t="str">
        <f t="shared" ca="1" si="0"/>
        <v>-</v>
      </c>
      <c r="L6972" s="19" t="e">
        <f>IF(G6972=#REF!,#REF!,"FALSO")</f>
        <v>#REF!</v>
      </c>
      <c r="M6972" s="75"/>
      <c r="N6972" s="76"/>
    </row>
    <row r="6973" spans="1:14" ht="15">
      <c r="A6973" s="80"/>
      <c r="B6973" s="81"/>
      <c r="C6973" s="69"/>
      <c r="D6973" s="69"/>
      <c r="E6973" s="69"/>
      <c r="F6973" s="69"/>
      <c r="G6973" s="82"/>
      <c r="H6973" s="78"/>
      <c r="I6973" s="28">
        <f ca="1">SUMIF('IMPORTBFT (ID)'!$A$3:$A$5000,$G$4:$G$7322,'IMPORTBFT (ID)'!$B$3:$B$5000)</f>
        <v>0</v>
      </c>
      <c r="J6973" s="72"/>
      <c r="K6973" s="18" t="str">
        <f t="shared" ca="1" si="0"/>
        <v>-</v>
      </c>
      <c r="L6973" s="19" t="e">
        <f>IF(G6973=#REF!,#REF!,"FALSO")</f>
        <v>#REF!</v>
      </c>
      <c r="M6973" s="75"/>
      <c r="N6973" s="76"/>
    </row>
    <row r="6974" spans="1:14" ht="15">
      <c r="A6974" s="80"/>
      <c r="B6974" s="81"/>
      <c r="C6974" s="69"/>
      <c r="D6974" s="69"/>
      <c r="E6974" s="69"/>
      <c r="F6974" s="69"/>
      <c r="G6974" s="82"/>
      <c r="H6974" s="78"/>
      <c r="I6974" s="28">
        <f ca="1">SUMIF('IMPORTBFT (ID)'!$A$3:$A$5000,$G$4:$G$7322,'IMPORTBFT (ID)'!$B$3:$B$5000)</f>
        <v>0</v>
      </c>
      <c r="J6974" s="72"/>
      <c r="K6974" s="18" t="str">
        <f t="shared" ca="1" si="0"/>
        <v>-</v>
      </c>
      <c r="L6974" s="19" t="e">
        <f>IF(G6974=#REF!,#REF!,"FALSO")</f>
        <v>#REF!</v>
      </c>
      <c r="M6974" s="75"/>
      <c r="N6974" s="76"/>
    </row>
    <row r="6975" spans="1:14" ht="15">
      <c r="A6975" s="80"/>
      <c r="B6975" s="81"/>
      <c r="C6975" s="69"/>
      <c r="D6975" s="69"/>
      <c r="E6975" s="69"/>
      <c r="F6975" s="69"/>
      <c r="G6975" s="82"/>
      <c r="H6975" s="78"/>
      <c r="I6975" s="28">
        <f ca="1">SUMIF('IMPORTBFT (ID)'!$A$3:$A$5000,$G$4:$G$7322,'IMPORTBFT (ID)'!$B$3:$B$5000)</f>
        <v>0</v>
      </c>
      <c r="J6975" s="72"/>
      <c r="K6975" s="18" t="str">
        <f t="shared" ca="1" si="0"/>
        <v>-</v>
      </c>
      <c r="L6975" s="19" t="e">
        <f>IF(G6975=#REF!,#REF!,"FALSO")</f>
        <v>#REF!</v>
      </c>
      <c r="M6975" s="75"/>
      <c r="N6975" s="76"/>
    </row>
    <row r="6976" spans="1:14" ht="15">
      <c r="A6976" s="80"/>
      <c r="B6976" s="81"/>
      <c r="C6976" s="69"/>
      <c r="D6976" s="69"/>
      <c r="E6976" s="69"/>
      <c r="F6976" s="69"/>
      <c r="G6976" s="82"/>
      <c r="H6976" s="78"/>
      <c r="I6976" s="28">
        <f ca="1">SUMIF('IMPORTBFT (ID)'!$A$3:$A$5000,$G$4:$G$7322,'IMPORTBFT (ID)'!$B$3:$B$5000)</f>
        <v>0</v>
      </c>
      <c r="J6976" s="72"/>
      <c r="K6976" s="18" t="str">
        <f t="shared" ca="1" si="0"/>
        <v>-</v>
      </c>
      <c r="L6976" s="19" t="e">
        <f>IF(G6976=#REF!,#REF!,"FALSO")</f>
        <v>#REF!</v>
      </c>
      <c r="M6976" s="75"/>
      <c r="N6976" s="76"/>
    </row>
    <row r="6977" spans="1:14" ht="15">
      <c r="A6977" s="80"/>
      <c r="B6977" s="81"/>
      <c r="C6977" s="69"/>
      <c r="D6977" s="69"/>
      <c r="E6977" s="69"/>
      <c r="F6977" s="69"/>
      <c r="G6977" s="82"/>
      <c r="H6977" s="78"/>
      <c r="I6977" s="28">
        <f ca="1">SUMIF('IMPORTBFT (ID)'!$A$3:$A$5000,$G$4:$G$7322,'IMPORTBFT (ID)'!$B$3:$B$5000)</f>
        <v>0</v>
      </c>
      <c r="J6977" s="72"/>
      <c r="K6977" s="18" t="str">
        <f t="shared" ca="1" si="0"/>
        <v>-</v>
      </c>
      <c r="L6977" s="19" t="e">
        <f>IF(G6977=#REF!,#REF!,"FALSO")</f>
        <v>#REF!</v>
      </c>
      <c r="M6977" s="75"/>
      <c r="N6977" s="76"/>
    </row>
    <row r="6978" spans="1:14" ht="15">
      <c r="A6978" s="80"/>
      <c r="B6978" s="81"/>
      <c r="C6978" s="69"/>
      <c r="D6978" s="69"/>
      <c r="E6978" s="69"/>
      <c r="F6978" s="69"/>
      <c r="G6978" s="82"/>
      <c r="H6978" s="78"/>
      <c r="I6978" s="28">
        <f ca="1">SUMIF('IMPORTBFT (ID)'!$A$3:$A$5000,$G$4:$G$7322,'IMPORTBFT (ID)'!$B$3:$B$5000)</f>
        <v>0</v>
      </c>
      <c r="J6978" s="72"/>
      <c r="K6978" s="18" t="str">
        <f t="shared" ca="1" si="0"/>
        <v>-</v>
      </c>
      <c r="L6978" s="19" t="e">
        <f>IF(G6978=#REF!,#REF!,"FALSO")</f>
        <v>#REF!</v>
      </c>
      <c r="M6978" s="75"/>
      <c r="N6978" s="76"/>
    </row>
    <row r="6979" spans="1:14" ht="15">
      <c r="A6979" s="80"/>
      <c r="B6979" s="81"/>
      <c r="C6979" s="69"/>
      <c r="D6979" s="69"/>
      <c r="E6979" s="69"/>
      <c r="F6979" s="69"/>
      <c r="G6979" s="82"/>
      <c r="H6979" s="78"/>
      <c r="I6979" s="28">
        <f ca="1">SUMIF('IMPORTBFT (ID)'!$A$3:$A$5000,$G$4:$G$7322,'IMPORTBFT (ID)'!$B$3:$B$5000)</f>
        <v>0</v>
      </c>
      <c r="J6979" s="72"/>
      <c r="K6979" s="18" t="str">
        <f t="shared" ca="1" si="0"/>
        <v>-</v>
      </c>
      <c r="L6979" s="19" t="e">
        <f>IF(G6979=#REF!,#REF!,"FALSO")</f>
        <v>#REF!</v>
      </c>
      <c r="M6979" s="75"/>
      <c r="N6979" s="76"/>
    </row>
    <row r="6980" spans="1:14" ht="15">
      <c r="A6980" s="80"/>
      <c r="B6980" s="81"/>
      <c r="C6980" s="69"/>
      <c r="D6980" s="69"/>
      <c r="E6980" s="69"/>
      <c r="F6980" s="69"/>
      <c r="G6980" s="82"/>
      <c r="H6980" s="78"/>
      <c r="I6980" s="28">
        <f ca="1">SUMIF('IMPORTBFT (ID)'!$A$3:$A$5000,$G$4:$G$7322,'IMPORTBFT (ID)'!$B$3:$B$5000)</f>
        <v>0</v>
      </c>
      <c r="J6980" s="72"/>
      <c r="K6980" s="18" t="str">
        <f t="shared" ca="1" si="0"/>
        <v>-</v>
      </c>
      <c r="L6980" s="19" t="e">
        <f>IF(G6980=#REF!,#REF!,"FALSO")</f>
        <v>#REF!</v>
      </c>
      <c r="M6980" s="75"/>
      <c r="N6980" s="76"/>
    </row>
    <row r="6981" spans="1:14" ht="15">
      <c r="A6981" s="80"/>
      <c r="B6981" s="81"/>
      <c r="C6981" s="69"/>
      <c r="D6981" s="69"/>
      <c r="E6981" s="69"/>
      <c r="F6981" s="69"/>
      <c r="G6981" s="82"/>
      <c r="H6981" s="78"/>
      <c r="I6981" s="28">
        <f ca="1">SUMIF('IMPORTBFT (ID)'!$A$3:$A$5000,$G$4:$G$7322,'IMPORTBFT (ID)'!$B$3:$B$5000)</f>
        <v>0</v>
      </c>
      <c r="J6981" s="72"/>
      <c r="K6981" s="18" t="str">
        <f t="shared" ca="1" si="0"/>
        <v>-</v>
      </c>
      <c r="L6981" s="19" t="e">
        <f>IF(G6981=#REF!,#REF!,"FALSO")</f>
        <v>#REF!</v>
      </c>
      <c r="M6981" s="75"/>
      <c r="N6981" s="76"/>
    </row>
    <row r="6982" spans="1:14" ht="15">
      <c r="A6982" s="80"/>
      <c r="B6982" s="81"/>
      <c r="C6982" s="69"/>
      <c r="D6982" s="69"/>
      <c r="E6982" s="69"/>
      <c r="F6982" s="69"/>
      <c r="G6982" s="82"/>
      <c r="H6982" s="78"/>
      <c r="I6982" s="28">
        <f ca="1">SUMIF('IMPORTBFT (ID)'!$A$3:$A$5000,$G$4:$G$7322,'IMPORTBFT (ID)'!$B$3:$B$5000)</f>
        <v>0</v>
      </c>
      <c r="J6982" s="72"/>
      <c r="K6982" s="18" t="str">
        <f t="shared" ca="1" si="0"/>
        <v>-</v>
      </c>
      <c r="L6982" s="19" t="e">
        <f>IF(G6982=#REF!,#REF!,"FALSO")</f>
        <v>#REF!</v>
      </c>
      <c r="M6982" s="75"/>
      <c r="N6982" s="76"/>
    </row>
    <row r="6983" spans="1:14" ht="15">
      <c r="A6983" s="80"/>
      <c r="B6983" s="81"/>
      <c r="C6983" s="69"/>
      <c r="D6983" s="69"/>
      <c r="E6983" s="69"/>
      <c r="F6983" s="69"/>
      <c r="G6983" s="82"/>
      <c r="H6983" s="78"/>
      <c r="I6983" s="28">
        <f ca="1">SUMIF('IMPORTBFT (ID)'!$A$3:$A$5000,$G$4:$G$7322,'IMPORTBFT (ID)'!$B$3:$B$5000)</f>
        <v>0</v>
      </c>
      <c r="J6983" s="72"/>
      <c r="K6983" s="18" t="str">
        <f t="shared" ca="1" si="0"/>
        <v>-</v>
      </c>
      <c r="L6983" s="19" t="e">
        <f>IF(G6983=#REF!,#REF!,"FALSO")</f>
        <v>#REF!</v>
      </c>
      <c r="M6983" s="75"/>
      <c r="N6983" s="76"/>
    </row>
    <row r="6984" spans="1:14" ht="15">
      <c r="A6984" s="80"/>
      <c r="B6984" s="81"/>
      <c r="C6984" s="69"/>
      <c r="D6984" s="69"/>
      <c r="E6984" s="69"/>
      <c r="F6984" s="69"/>
      <c r="G6984" s="82"/>
      <c r="H6984" s="78"/>
      <c r="I6984" s="28">
        <f ca="1">SUMIF('IMPORTBFT (ID)'!$A$3:$A$5000,$G$4:$G$7322,'IMPORTBFT (ID)'!$B$3:$B$5000)</f>
        <v>0</v>
      </c>
      <c r="J6984" s="72"/>
      <c r="K6984" s="18" t="str">
        <f t="shared" ca="1" si="0"/>
        <v>-</v>
      </c>
      <c r="L6984" s="19" t="e">
        <f>IF(G6984=#REF!,#REF!,"FALSO")</f>
        <v>#REF!</v>
      </c>
      <c r="M6984" s="75"/>
      <c r="N6984" s="76"/>
    </row>
    <row r="6985" spans="1:14" ht="15">
      <c r="A6985" s="80"/>
      <c r="B6985" s="81"/>
      <c r="C6985" s="69"/>
      <c r="D6985" s="69"/>
      <c r="E6985" s="69"/>
      <c r="F6985" s="69"/>
      <c r="G6985" s="82"/>
      <c r="H6985" s="78"/>
      <c r="I6985" s="28">
        <f ca="1">SUMIF('IMPORTBFT (ID)'!$A$3:$A$5000,$G$4:$G$7322,'IMPORTBFT (ID)'!$B$3:$B$5000)</f>
        <v>0</v>
      </c>
      <c r="J6985" s="72"/>
      <c r="K6985" s="18" t="str">
        <f t="shared" ca="1" si="0"/>
        <v>-</v>
      </c>
      <c r="L6985" s="19" t="e">
        <f>IF(G6985=#REF!,#REF!,"FALSO")</f>
        <v>#REF!</v>
      </c>
      <c r="M6985" s="75"/>
      <c r="N6985" s="76"/>
    </row>
    <row r="6986" spans="1:14" ht="15">
      <c r="A6986" s="80"/>
      <c r="B6986" s="81"/>
      <c r="C6986" s="69"/>
      <c r="D6986" s="69"/>
      <c r="E6986" s="69"/>
      <c r="F6986" s="69"/>
      <c r="G6986" s="82"/>
      <c r="H6986" s="78"/>
      <c r="I6986" s="28">
        <f ca="1">SUMIF('IMPORTBFT (ID)'!$A$3:$A$5000,$G$4:$G$7322,'IMPORTBFT (ID)'!$B$3:$B$5000)</f>
        <v>0</v>
      </c>
      <c r="J6986" s="72"/>
      <c r="K6986" s="18" t="str">
        <f t="shared" ca="1" si="0"/>
        <v>-</v>
      </c>
      <c r="L6986" s="19" t="e">
        <f>IF(G6986=#REF!,#REF!,"FALSO")</f>
        <v>#REF!</v>
      </c>
      <c r="M6986" s="75"/>
      <c r="N6986" s="76"/>
    </row>
    <row r="6987" spans="1:14" ht="15">
      <c r="A6987" s="80"/>
      <c r="B6987" s="81"/>
      <c r="C6987" s="69"/>
      <c r="D6987" s="69"/>
      <c r="E6987" s="69"/>
      <c r="F6987" s="69"/>
      <c r="G6987" s="82"/>
      <c r="H6987" s="78"/>
      <c r="I6987" s="28">
        <f ca="1">SUMIF('IMPORTBFT (ID)'!$A$3:$A$5000,$G$4:$G$7322,'IMPORTBFT (ID)'!$B$3:$B$5000)</f>
        <v>0</v>
      </c>
      <c r="J6987" s="72"/>
      <c r="K6987" s="18" t="str">
        <f t="shared" ca="1" si="0"/>
        <v>-</v>
      </c>
      <c r="L6987" s="19" t="e">
        <f>IF(G6987=#REF!,#REF!,"FALSO")</f>
        <v>#REF!</v>
      </c>
      <c r="M6987" s="75"/>
      <c r="N6987" s="76"/>
    </row>
    <row r="6988" spans="1:14" ht="15">
      <c r="A6988" s="80"/>
      <c r="B6988" s="81"/>
      <c r="C6988" s="69"/>
      <c r="D6988" s="69"/>
      <c r="E6988" s="69"/>
      <c r="F6988" s="69"/>
      <c r="G6988" s="82"/>
      <c r="H6988" s="78"/>
      <c r="I6988" s="28">
        <f ca="1">SUMIF('IMPORTBFT (ID)'!$A$3:$A$5000,$G$4:$G$7322,'IMPORTBFT (ID)'!$B$3:$B$5000)</f>
        <v>0</v>
      </c>
      <c r="J6988" s="72"/>
      <c r="K6988" s="18" t="str">
        <f t="shared" ca="1" si="0"/>
        <v>-</v>
      </c>
      <c r="L6988" s="19" t="e">
        <f>IF(G6988=#REF!,#REF!,"FALSO")</f>
        <v>#REF!</v>
      </c>
      <c r="M6988" s="75"/>
      <c r="N6988" s="76"/>
    </row>
    <row r="6989" spans="1:14" ht="15">
      <c r="A6989" s="80"/>
      <c r="B6989" s="81"/>
      <c r="C6989" s="69"/>
      <c r="D6989" s="69"/>
      <c r="E6989" s="69"/>
      <c r="F6989" s="69"/>
      <c r="G6989" s="82"/>
      <c r="H6989" s="78"/>
      <c r="I6989" s="28">
        <f ca="1">SUMIF('IMPORTBFT (ID)'!$A$3:$A$5000,$G$4:$G$7322,'IMPORTBFT (ID)'!$B$3:$B$5000)</f>
        <v>0</v>
      </c>
      <c r="J6989" s="72"/>
      <c r="K6989" s="18" t="str">
        <f t="shared" ca="1" si="0"/>
        <v>-</v>
      </c>
      <c r="L6989" s="19" t="e">
        <f>IF(G6989=#REF!,#REF!,"FALSO")</f>
        <v>#REF!</v>
      </c>
      <c r="M6989" s="75"/>
      <c r="N6989" s="76"/>
    </row>
    <row r="6990" spans="1:14" ht="15">
      <c r="A6990" s="80"/>
      <c r="B6990" s="81"/>
      <c r="C6990" s="69"/>
      <c r="D6990" s="69"/>
      <c r="E6990" s="69"/>
      <c r="F6990" s="69"/>
      <c r="G6990" s="82"/>
      <c r="H6990" s="78"/>
      <c r="I6990" s="28">
        <f ca="1">SUMIF('IMPORTBFT (ID)'!$A$3:$A$5000,$G$4:$G$7322,'IMPORTBFT (ID)'!$B$3:$B$5000)</f>
        <v>0</v>
      </c>
      <c r="J6990" s="72"/>
      <c r="K6990" s="18" t="str">
        <f t="shared" ca="1" si="0"/>
        <v>-</v>
      </c>
      <c r="L6990" s="19" t="e">
        <f>IF(G6990=#REF!,#REF!,"FALSO")</f>
        <v>#REF!</v>
      </c>
      <c r="M6990" s="75"/>
      <c r="N6990" s="76"/>
    </row>
    <row r="6991" spans="1:14" ht="15">
      <c r="A6991" s="80"/>
      <c r="B6991" s="81"/>
      <c r="C6991" s="69"/>
      <c r="D6991" s="69"/>
      <c r="E6991" s="69"/>
      <c r="F6991" s="69"/>
      <c r="G6991" s="82"/>
      <c r="H6991" s="78"/>
      <c r="I6991" s="28">
        <f ca="1">SUMIF('IMPORTBFT (ID)'!$A$3:$A$5000,$G$4:$G$7322,'IMPORTBFT (ID)'!$B$3:$B$5000)</f>
        <v>0</v>
      </c>
      <c r="J6991" s="72"/>
      <c r="K6991" s="18" t="str">
        <f t="shared" ca="1" si="0"/>
        <v>-</v>
      </c>
      <c r="L6991" s="19" t="e">
        <f>IF(G6991=#REF!,#REF!,"FALSO")</f>
        <v>#REF!</v>
      </c>
      <c r="M6991" s="75"/>
      <c r="N6991" s="76"/>
    </row>
    <row r="6992" spans="1:14" ht="15">
      <c r="A6992" s="80"/>
      <c r="B6992" s="81"/>
      <c r="C6992" s="69"/>
      <c r="D6992" s="69"/>
      <c r="E6992" s="69"/>
      <c r="F6992" s="69"/>
      <c r="G6992" s="82"/>
      <c r="H6992" s="78"/>
      <c r="I6992" s="28">
        <f ca="1">SUMIF('IMPORTBFT (ID)'!$A$3:$A$5000,$G$4:$G$7322,'IMPORTBFT (ID)'!$B$3:$B$5000)</f>
        <v>0</v>
      </c>
      <c r="J6992" s="72"/>
      <c r="K6992" s="18" t="str">
        <f t="shared" ca="1" si="0"/>
        <v>-</v>
      </c>
      <c r="L6992" s="19" t="e">
        <f>IF(G6992=#REF!,#REF!,"FALSO")</f>
        <v>#REF!</v>
      </c>
      <c r="M6992" s="75"/>
      <c r="N6992" s="76"/>
    </row>
    <row r="6993" spans="1:14" ht="15">
      <c r="A6993" s="80"/>
      <c r="B6993" s="81"/>
      <c r="C6993" s="69"/>
      <c r="D6993" s="69"/>
      <c r="E6993" s="69"/>
      <c r="F6993" s="69"/>
      <c r="G6993" s="82"/>
      <c r="H6993" s="78"/>
      <c r="I6993" s="28">
        <f ca="1">SUMIF('IMPORTBFT (ID)'!$A$3:$A$5000,$G$4:$G$7322,'IMPORTBFT (ID)'!$B$3:$B$5000)</f>
        <v>0</v>
      </c>
      <c r="J6993" s="72"/>
      <c r="K6993" s="18" t="str">
        <f t="shared" ca="1" si="0"/>
        <v>-</v>
      </c>
      <c r="L6993" s="19" t="e">
        <f>IF(G6993=#REF!,#REF!,"FALSO")</f>
        <v>#REF!</v>
      </c>
      <c r="M6993" s="75"/>
      <c r="N6993" s="76"/>
    </row>
    <row r="6994" spans="1:14" ht="15">
      <c r="A6994" s="80"/>
      <c r="B6994" s="81"/>
      <c r="C6994" s="69"/>
      <c r="D6994" s="69"/>
      <c r="E6994" s="69"/>
      <c r="F6994" s="69"/>
      <c r="G6994" s="82"/>
      <c r="H6994" s="78"/>
      <c r="I6994" s="28">
        <f ca="1">SUMIF('IMPORTBFT (ID)'!$A$3:$A$5000,$G$4:$G$7322,'IMPORTBFT (ID)'!$B$3:$B$5000)</f>
        <v>0</v>
      </c>
      <c r="J6994" s="72"/>
      <c r="K6994" s="18" t="str">
        <f t="shared" ca="1" si="0"/>
        <v>-</v>
      </c>
      <c r="L6994" s="19" t="e">
        <f>IF(G6994=#REF!,#REF!,"FALSO")</f>
        <v>#REF!</v>
      </c>
      <c r="M6994" s="75"/>
      <c r="N6994" s="76"/>
    </row>
    <row r="6995" spans="1:14" ht="15">
      <c r="A6995" s="80"/>
      <c r="B6995" s="81"/>
      <c r="C6995" s="69"/>
      <c r="D6995" s="69"/>
      <c r="E6995" s="69"/>
      <c r="F6995" s="69"/>
      <c r="G6995" s="82"/>
      <c r="H6995" s="78"/>
      <c r="I6995" s="28">
        <f ca="1">SUMIF('IMPORTBFT (ID)'!$A$3:$A$5000,$G$4:$G$7322,'IMPORTBFT (ID)'!$B$3:$B$5000)</f>
        <v>0</v>
      </c>
      <c r="J6995" s="72"/>
      <c r="K6995" s="18" t="str">
        <f t="shared" ca="1" si="0"/>
        <v>-</v>
      </c>
      <c r="L6995" s="19" t="e">
        <f>IF(G6995=#REF!,#REF!,"FALSO")</f>
        <v>#REF!</v>
      </c>
      <c r="M6995" s="75"/>
      <c r="N6995" s="76"/>
    </row>
    <row r="6996" spans="1:14" ht="15">
      <c r="A6996" s="80"/>
      <c r="B6996" s="81"/>
      <c r="C6996" s="69"/>
      <c r="D6996" s="69"/>
      <c r="E6996" s="69"/>
      <c r="F6996" s="69"/>
      <c r="G6996" s="82"/>
      <c r="H6996" s="78"/>
      <c r="I6996" s="28">
        <f ca="1">SUMIF('IMPORTBFT (ID)'!$A$3:$A$5000,$G$4:$G$7322,'IMPORTBFT (ID)'!$B$3:$B$5000)</f>
        <v>0</v>
      </c>
      <c r="J6996" s="72"/>
      <c r="K6996" s="18" t="str">
        <f t="shared" ca="1" si="0"/>
        <v>-</v>
      </c>
      <c r="L6996" s="19" t="e">
        <f>IF(G6996=#REF!,#REF!,"FALSO")</f>
        <v>#REF!</v>
      </c>
      <c r="M6996" s="75"/>
      <c r="N6996" s="76"/>
    </row>
    <row r="6997" spans="1:14" ht="15">
      <c r="A6997" s="80"/>
      <c r="B6997" s="81"/>
      <c r="C6997" s="69"/>
      <c r="D6997" s="69"/>
      <c r="E6997" s="69"/>
      <c r="F6997" s="69"/>
      <c r="G6997" s="82"/>
      <c r="H6997" s="78"/>
      <c r="I6997" s="28">
        <f ca="1">SUMIF('IMPORTBFT (ID)'!$A$3:$A$5000,$G$4:$G$7322,'IMPORTBFT (ID)'!$B$3:$B$5000)</f>
        <v>0</v>
      </c>
      <c r="J6997" s="72"/>
      <c r="K6997" s="18" t="str">
        <f t="shared" ca="1" si="0"/>
        <v>-</v>
      </c>
      <c r="L6997" s="19" t="e">
        <f>IF(G6997=#REF!,#REF!,"FALSO")</f>
        <v>#REF!</v>
      </c>
      <c r="M6997" s="75"/>
      <c r="N6997" s="76"/>
    </row>
    <row r="6998" spans="1:14" ht="15">
      <c r="A6998" s="80"/>
      <c r="B6998" s="81"/>
      <c r="C6998" s="69"/>
      <c r="D6998" s="69"/>
      <c r="E6998" s="69"/>
      <c r="F6998" s="69"/>
      <c r="G6998" s="82"/>
      <c r="H6998" s="78"/>
      <c r="I6998" s="28">
        <f ca="1">SUMIF('IMPORTBFT (ID)'!$A$3:$A$5000,$G$4:$G$7322,'IMPORTBFT (ID)'!$B$3:$B$5000)</f>
        <v>0</v>
      </c>
      <c r="J6998" s="72"/>
      <c r="K6998" s="18" t="str">
        <f t="shared" ca="1" si="0"/>
        <v>-</v>
      </c>
      <c r="L6998" s="19" t="e">
        <f>IF(G6998=#REF!,#REF!,"FALSO")</f>
        <v>#REF!</v>
      </c>
      <c r="M6998" s="75"/>
      <c r="N6998" s="76"/>
    </row>
    <row r="6999" spans="1:14" ht="15">
      <c r="A6999" s="80"/>
      <c r="B6999" s="81"/>
      <c r="C6999" s="69"/>
      <c r="D6999" s="69"/>
      <c r="E6999" s="69"/>
      <c r="F6999" s="69"/>
      <c r="G6999" s="82"/>
      <c r="H6999" s="78"/>
      <c r="I6999" s="28">
        <f ca="1">SUMIF('IMPORTBFT (ID)'!$A$3:$A$5000,$G$4:$G$7322,'IMPORTBFT (ID)'!$B$3:$B$5000)</f>
        <v>0</v>
      </c>
      <c r="J6999" s="72"/>
      <c r="K6999" s="18" t="str">
        <f t="shared" ca="1" si="0"/>
        <v>-</v>
      </c>
      <c r="L6999" s="19" t="e">
        <f>IF(G6999=#REF!,#REF!,"FALSO")</f>
        <v>#REF!</v>
      </c>
      <c r="M6999" s="75"/>
      <c r="N6999" s="76"/>
    </row>
    <row r="7000" spans="1:14" ht="15">
      <c r="A7000" s="80"/>
      <c r="B7000" s="81"/>
      <c r="C7000" s="69"/>
      <c r="D7000" s="69"/>
      <c r="E7000" s="69"/>
      <c r="F7000" s="69"/>
      <c r="G7000" s="82"/>
      <c r="H7000" s="78"/>
      <c r="I7000" s="28">
        <f ca="1">SUMIF('IMPORTBFT (ID)'!$A$3:$A$5000,$G$4:$G$7322,'IMPORTBFT (ID)'!$B$3:$B$5000)</f>
        <v>0</v>
      </c>
      <c r="J7000" s="72"/>
      <c r="K7000" s="18" t="str">
        <f t="shared" ca="1" si="0"/>
        <v>-</v>
      </c>
      <c r="L7000" s="19" t="e">
        <f>IF(G7000=#REF!,#REF!,"FALSO")</f>
        <v>#REF!</v>
      </c>
      <c r="M7000" s="75"/>
      <c r="N7000" s="76"/>
    </row>
    <row r="7001" spans="1:14" ht="15">
      <c r="A7001" s="80"/>
      <c r="B7001" s="81"/>
      <c r="C7001" s="69"/>
      <c r="D7001" s="69"/>
      <c r="E7001" s="69"/>
      <c r="F7001" s="69"/>
      <c r="G7001" s="82"/>
      <c r="H7001" s="78"/>
      <c r="I7001" s="28">
        <f ca="1">SUMIF('IMPORTBFT (ID)'!$A$3:$A$5000,$G$4:$G$7322,'IMPORTBFT (ID)'!$B$3:$B$5000)</f>
        <v>0</v>
      </c>
      <c r="J7001" s="72"/>
      <c r="K7001" s="18" t="str">
        <f t="shared" ca="1" si="0"/>
        <v>-</v>
      </c>
      <c r="L7001" s="19" t="e">
        <f>IF(G7001=#REF!,#REF!,"FALSO")</f>
        <v>#REF!</v>
      </c>
      <c r="M7001" s="75"/>
      <c r="N7001" s="76"/>
    </row>
    <row r="7002" spans="1:14" ht="15">
      <c r="A7002" s="80"/>
      <c r="B7002" s="81"/>
      <c r="C7002" s="69"/>
      <c r="D7002" s="69"/>
      <c r="E7002" s="69"/>
      <c r="F7002" s="69"/>
      <c r="G7002" s="82"/>
      <c r="H7002" s="78"/>
      <c r="I7002" s="28">
        <f ca="1">SUMIF('IMPORTBFT (ID)'!$A$3:$A$5000,$G$4:$G$7322,'IMPORTBFT (ID)'!$B$3:$B$5000)</f>
        <v>0</v>
      </c>
      <c r="J7002" s="72"/>
      <c r="K7002" s="18" t="str">
        <f t="shared" ca="1" si="0"/>
        <v>-</v>
      </c>
      <c r="L7002" s="19" t="e">
        <f>IF(G7002=#REF!,#REF!,"FALSO")</f>
        <v>#REF!</v>
      </c>
      <c r="M7002" s="75"/>
      <c r="N7002" s="76"/>
    </row>
    <row r="7003" spans="1:14" ht="15">
      <c r="A7003" s="80"/>
      <c r="B7003" s="81"/>
      <c r="C7003" s="69"/>
      <c r="D7003" s="69"/>
      <c r="E7003" s="69"/>
      <c r="F7003" s="69"/>
      <c r="G7003" s="82"/>
      <c r="H7003" s="78"/>
      <c r="I7003" s="28">
        <f ca="1">SUMIF('IMPORTBFT (ID)'!$A$3:$A$5000,$G$4:$G$7322,'IMPORTBFT (ID)'!$B$3:$B$5000)</f>
        <v>0</v>
      </c>
      <c r="J7003" s="72"/>
      <c r="K7003" s="18" t="str">
        <f t="shared" ca="1" si="0"/>
        <v>-</v>
      </c>
      <c r="L7003" s="19" t="e">
        <f>IF(G7003=#REF!,#REF!,"FALSO")</f>
        <v>#REF!</v>
      </c>
      <c r="M7003" s="75"/>
      <c r="N7003" s="76"/>
    </row>
    <row r="7004" spans="1:14" ht="15">
      <c r="A7004" s="80"/>
      <c r="B7004" s="81"/>
      <c r="C7004" s="69"/>
      <c r="D7004" s="69"/>
      <c r="E7004" s="69"/>
      <c r="F7004" s="69"/>
      <c r="G7004" s="82"/>
      <c r="H7004" s="78"/>
      <c r="I7004" s="28">
        <f ca="1">SUMIF('IMPORTBFT (ID)'!$A$3:$A$5000,$G$4:$G$7322,'IMPORTBFT (ID)'!$B$3:$B$5000)</f>
        <v>0</v>
      </c>
      <c r="J7004" s="72"/>
      <c r="K7004" s="18" t="str">
        <f t="shared" ca="1" si="0"/>
        <v>-</v>
      </c>
      <c r="L7004" s="19" t="e">
        <f>IF(G7004=#REF!,#REF!,"FALSO")</f>
        <v>#REF!</v>
      </c>
      <c r="M7004" s="75"/>
      <c r="N7004" s="76"/>
    </row>
    <row r="7005" spans="1:14" ht="15">
      <c r="A7005" s="80"/>
      <c r="B7005" s="81"/>
      <c r="C7005" s="69"/>
      <c r="D7005" s="69"/>
      <c r="E7005" s="69"/>
      <c r="F7005" s="69"/>
      <c r="G7005" s="82"/>
      <c r="H7005" s="78"/>
      <c r="I7005" s="28">
        <f ca="1">SUMIF('IMPORTBFT (ID)'!$A$3:$A$5000,$G$4:$G$7322,'IMPORTBFT (ID)'!$B$3:$B$5000)</f>
        <v>0</v>
      </c>
      <c r="J7005" s="72"/>
      <c r="K7005" s="18" t="str">
        <f t="shared" ca="1" si="0"/>
        <v>-</v>
      </c>
      <c r="L7005" s="19" t="e">
        <f>IF(G7005=#REF!,#REF!,"FALSO")</f>
        <v>#REF!</v>
      </c>
      <c r="M7005" s="75"/>
      <c r="N7005" s="76"/>
    </row>
    <row r="7006" spans="1:14" ht="15">
      <c r="A7006" s="80"/>
      <c r="B7006" s="81"/>
      <c r="C7006" s="69"/>
      <c r="D7006" s="69"/>
      <c r="E7006" s="69"/>
      <c r="F7006" s="69"/>
      <c r="G7006" s="82"/>
      <c r="H7006" s="78"/>
      <c r="I7006" s="28">
        <f ca="1">SUMIF('IMPORTBFT (ID)'!$A$3:$A$5000,$G$4:$G$7322,'IMPORTBFT (ID)'!$B$3:$B$5000)</f>
        <v>0</v>
      </c>
      <c r="J7006" s="72"/>
      <c r="K7006" s="18" t="str">
        <f t="shared" ca="1" si="0"/>
        <v>-</v>
      </c>
      <c r="L7006" s="19" t="e">
        <f>IF(G7006=#REF!,#REF!,"FALSO")</f>
        <v>#REF!</v>
      </c>
      <c r="M7006" s="75"/>
      <c r="N7006" s="76"/>
    </row>
    <row r="7007" spans="1:14" ht="15">
      <c r="A7007" s="80"/>
      <c r="B7007" s="81"/>
      <c r="C7007" s="69"/>
      <c r="D7007" s="69"/>
      <c r="E7007" s="69"/>
      <c r="F7007" s="69"/>
      <c r="G7007" s="82"/>
      <c r="H7007" s="78"/>
      <c r="I7007" s="28">
        <f ca="1">SUMIF('IMPORTBFT (ID)'!$A$3:$A$5000,$G$4:$G$7322,'IMPORTBFT (ID)'!$B$3:$B$5000)</f>
        <v>0</v>
      </c>
      <c r="J7007" s="72"/>
      <c r="K7007" s="18" t="str">
        <f t="shared" ca="1" si="0"/>
        <v>-</v>
      </c>
      <c r="L7007" s="19" t="e">
        <f>IF(G7007=#REF!,#REF!,"FALSO")</f>
        <v>#REF!</v>
      </c>
      <c r="M7007" s="75"/>
      <c r="N7007" s="76"/>
    </row>
    <row r="7008" spans="1:14" ht="15">
      <c r="A7008" s="80"/>
      <c r="B7008" s="81"/>
      <c r="C7008" s="69"/>
      <c r="D7008" s="69"/>
      <c r="E7008" s="69"/>
      <c r="F7008" s="69"/>
      <c r="G7008" s="82"/>
      <c r="H7008" s="78"/>
      <c r="I7008" s="28">
        <f ca="1">SUMIF('IMPORTBFT (ID)'!$A$3:$A$5000,$G$4:$G$7322,'IMPORTBFT (ID)'!$B$3:$B$5000)</f>
        <v>0</v>
      </c>
      <c r="J7008" s="72"/>
      <c r="K7008" s="18" t="str">
        <f t="shared" ca="1" si="0"/>
        <v>-</v>
      </c>
      <c r="L7008" s="19" t="e">
        <f>IF(G7008=#REF!,#REF!,"FALSO")</f>
        <v>#REF!</v>
      </c>
      <c r="M7008" s="75"/>
      <c r="N7008" s="76"/>
    </row>
    <row r="7009" spans="1:14" ht="15">
      <c r="A7009" s="80"/>
      <c r="B7009" s="81"/>
      <c r="C7009" s="69"/>
      <c r="D7009" s="69"/>
      <c r="E7009" s="69"/>
      <c r="F7009" s="69"/>
      <c r="G7009" s="82"/>
      <c r="H7009" s="78"/>
      <c r="I7009" s="28">
        <f ca="1">SUMIF('IMPORTBFT (ID)'!$A$3:$A$5000,$G$4:$G$7322,'IMPORTBFT (ID)'!$B$3:$B$5000)</f>
        <v>0</v>
      </c>
      <c r="J7009" s="72"/>
      <c r="K7009" s="18" t="str">
        <f t="shared" ca="1" si="0"/>
        <v>-</v>
      </c>
      <c r="L7009" s="19" t="e">
        <f>IF(G7009=#REF!,#REF!,"FALSO")</f>
        <v>#REF!</v>
      </c>
      <c r="M7009" s="75"/>
      <c r="N7009" s="76"/>
    </row>
    <row r="7010" spans="1:14" ht="15">
      <c r="A7010" s="80"/>
      <c r="B7010" s="81"/>
      <c r="C7010" s="69"/>
      <c r="D7010" s="69"/>
      <c r="E7010" s="69"/>
      <c r="F7010" s="69"/>
      <c r="G7010" s="82"/>
      <c r="H7010" s="78"/>
      <c r="I7010" s="28">
        <f ca="1">SUMIF('IMPORTBFT (ID)'!$A$3:$A$5000,$G$4:$G$7322,'IMPORTBFT (ID)'!$B$3:$B$5000)</f>
        <v>0</v>
      </c>
      <c r="J7010" s="72"/>
      <c r="K7010" s="18" t="str">
        <f t="shared" ca="1" si="0"/>
        <v>-</v>
      </c>
      <c r="L7010" s="19" t="e">
        <f>IF(G7010=#REF!,#REF!,"FALSO")</f>
        <v>#REF!</v>
      </c>
      <c r="M7010" s="75"/>
      <c r="N7010" s="76"/>
    </row>
    <row r="7011" spans="1:14" ht="15">
      <c r="A7011" s="80"/>
      <c r="B7011" s="81"/>
      <c r="C7011" s="69"/>
      <c r="D7011" s="69"/>
      <c r="E7011" s="69"/>
      <c r="F7011" s="69"/>
      <c r="G7011" s="82"/>
      <c r="H7011" s="78"/>
      <c r="I7011" s="28">
        <f ca="1">SUMIF('IMPORTBFT (ID)'!$A$3:$A$5000,$G$4:$G$7322,'IMPORTBFT (ID)'!$B$3:$B$5000)</f>
        <v>0</v>
      </c>
      <c r="J7011" s="72"/>
      <c r="K7011" s="18" t="str">
        <f t="shared" ca="1" si="0"/>
        <v>-</v>
      </c>
      <c r="L7011" s="19" t="e">
        <f>IF(G7011=#REF!,#REF!,"FALSO")</f>
        <v>#REF!</v>
      </c>
      <c r="M7011" s="75"/>
      <c r="N7011" s="76"/>
    </row>
    <row r="7012" spans="1:14" ht="15">
      <c r="A7012" s="80"/>
      <c r="B7012" s="81"/>
      <c r="C7012" s="69"/>
      <c r="D7012" s="69"/>
      <c r="E7012" s="69"/>
      <c r="F7012" s="69"/>
      <c r="G7012" s="82"/>
      <c r="H7012" s="78"/>
      <c r="I7012" s="28">
        <f ca="1">SUMIF('IMPORTBFT (ID)'!$A$3:$A$5000,$G$4:$G$7322,'IMPORTBFT (ID)'!$B$3:$B$5000)</f>
        <v>0</v>
      </c>
      <c r="J7012" s="72"/>
      <c r="K7012" s="18" t="str">
        <f t="shared" ca="1" si="0"/>
        <v>-</v>
      </c>
      <c r="L7012" s="19" t="e">
        <f>IF(G7012=#REF!,#REF!,"FALSO")</f>
        <v>#REF!</v>
      </c>
      <c r="M7012" s="75"/>
      <c r="N7012" s="76"/>
    </row>
    <row r="7013" spans="1:14" ht="15">
      <c r="A7013" s="80"/>
      <c r="B7013" s="81"/>
      <c r="C7013" s="69"/>
      <c r="D7013" s="69"/>
      <c r="E7013" s="69"/>
      <c r="F7013" s="69"/>
      <c r="G7013" s="82"/>
      <c r="H7013" s="78"/>
      <c r="I7013" s="28">
        <f ca="1">SUMIF('IMPORTBFT (ID)'!$A$3:$A$5000,$G$4:$G$7322,'IMPORTBFT (ID)'!$B$3:$B$5000)</f>
        <v>0</v>
      </c>
      <c r="J7013" s="72"/>
      <c r="K7013" s="18" t="str">
        <f t="shared" ca="1" si="0"/>
        <v>-</v>
      </c>
      <c r="L7013" s="19" t="e">
        <f>IF(G7013=#REF!,#REF!,"FALSO")</f>
        <v>#REF!</v>
      </c>
      <c r="M7013" s="75"/>
      <c r="N7013" s="76"/>
    </row>
    <row r="7014" spans="1:14" ht="15">
      <c r="A7014" s="80"/>
      <c r="B7014" s="81"/>
      <c r="C7014" s="69"/>
      <c r="D7014" s="69"/>
      <c r="E7014" s="69"/>
      <c r="F7014" s="69"/>
      <c r="G7014" s="82"/>
      <c r="H7014" s="78"/>
      <c r="I7014" s="28">
        <f ca="1">SUMIF('IMPORTBFT (ID)'!$A$3:$A$5000,$G$4:$G$7322,'IMPORTBFT (ID)'!$B$3:$B$5000)</f>
        <v>0</v>
      </c>
      <c r="J7014" s="72"/>
      <c r="K7014" s="18" t="str">
        <f t="shared" ca="1" si="0"/>
        <v>-</v>
      </c>
      <c r="L7014" s="19" t="e">
        <f>IF(G7014=#REF!,#REF!,"FALSO")</f>
        <v>#REF!</v>
      </c>
      <c r="M7014" s="75"/>
      <c r="N7014" s="76"/>
    </row>
    <row r="7015" spans="1:14" ht="15">
      <c r="A7015" s="80"/>
      <c r="B7015" s="81"/>
      <c r="C7015" s="69"/>
      <c r="D7015" s="69"/>
      <c r="E7015" s="69"/>
      <c r="F7015" s="69"/>
      <c r="G7015" s="82"/>
      <c r="H7015" s="78"/>
      <c r="I7015" s="28">
        <f ca="1">SUMIF('IMPORTBFT (ID)'!$A$3:$A$5000,$G$4:$G$7322,'IMPORTBFT (ID)'!$B$3:$B$5000)</f>
        <v>0</v>
      </c>
      <c r="J7015" s="72"/>
      <c r="K7015" s="18" t="str">
        <f t="shared" ca="1" si="0"/>
        <v>-</v>
      </c>
      <c r="L7015" s="19" t="e">
        <f>IF(G7015=#REF!,#REF!,"FALSO")</f>
        <v>#REF!</v>
      </c>
      <c r="M7015" s="75"/>
      <c r="N7015" s="76"/>
    </row>
    <row r="7016" spans="1:14" ht="15">
      <c r="A7016" s="80"/>
      <c r="B7016" s="81"/>
      <c r="C7016" s="69"/>
      <c r="D7016" s="69"/>
      <c r="E7016" s="69"/>
      <c r="F7016" s="69"/>
      <c r="G7016" s="82"/>
      <c r="H7016" s="78"/>
      <c r="I7016" s="28">
        <f ca="1">SUMIF('IMPORTBFT (ID)'!$A$3:$A$5000,$G$4:$G$7322,'IMPORTBFT (ID)'!$B$3:$B$5000)</f>
        <v>0</v>
      </c>
      <c r="J7016" s="72"/>
      <c r="K7016" s="18" t="str">
        <f t="shared" ca="1" si="0"/>
        <v>-</v>
      </c>
      <c r="L7016" s="19" t="e">
        <f>IF(G7016=#REF!,#REF!,"FALSO")</f>
        <v>#REF!</v>
      </c>
      <c r="M7016" s="75"/>
      <c r="N7016" s="76"/>
    </row>
    <row r="7017" spans="1:14" ht="15">
      <c r="A7017" s="80"/>
      <c r="B7017" s="81"/>
      <c r="C7017" s="69"/>
      <c r="D7017" s="69"/>
      <c r="E7017" s="69"/>
      <c r="F7017" s="69"/>
      <c r="G7017" s="82"/>
      <c r="H7017" s="78"/>
      <c r="I7017" s="28">
        <f ca="1">SUMIF('IMPORTBFT (ID)'!$A$3:$A$5000,$G$4:$G$7322,'IMPORTBFT (ID)'!$B$3:$B$5000)</f>
        <v>0</v>
      </c>
      <c r="J7017" s="72"/>
      <c r="K7017" s="18" t="str">
        <f t="shared" ca="1" si="0"/>
        <v>-</v>
      </c>
      <c r="L7017" s="19" t="e">
        <f>IF(G7017=#REF!,#REF!,"FALSO")</f>
        <v>#REF!</v>
      </c>
      <c r="M7017" s="75"/>
      <c r="N7017" s="76"/>
    </row>
    <row r="7018" spans="1:14" ht="15">
      <c r="A7018" s="80"/>
      <c r="B7018" s="81"/>
      <c r="C7018" s="69"/>
      <c r="D7018" s="69"/>
      <c r="E7018" s="69"/>
      <c r="F7018" s="69"/>
      <c r="G7018" s="82"/>
      <c r="H7018" s="78"/>
      <c r="I7018" s="28">
        <f ca="1">SUMIF('IMPORTBFT (ID)'!$A$3:$A$5000,$G$4:$G$7322,'IMPORTBFT (ID)'!$B$3:$B$5000)</f>
        <v>0</v>
      </c>
      <c r="J7018" s="72"/>
      <c r="K7018" s="18" t="str">
        <f t="shared" ca="1" si="0"/>
        <v>-</v>
      </c>
      <c r="L7018" s="19" t="e">
        <f>IF(G7018=#REF!,#REF!,"FALSO")</f>
        <v>#REF!</v>
      </c>
      <c r="M7018" s="75"/>
      <c r="N7018" s="76"/>
    </row>
    <row r="7019" spans="1:14" ht="15">
      <c r="A7019" s="80"/>
      <c r="B7019" s="81"/>
      <c r="C7019" s="69"/>
      <c r="D7019" s="69"/>
      <c r="E7019" s="69"/>
      <c r="F7019" s="69"/>
      <c r="G7019" s="82"/>
      <c r="H7019" s="78"/>
      <c r="I7019" s="28">
        <f ca="1">SUMIF('IMPORTBFT (ID)'!$A$3:$A$5000,$G$4:$G$7322,'IMPORTBFT (ID)'!$B$3:$B$5000)</f>
        <v>0</v>
      </c>
      <c r="J7019" s="72"/>
      <c r="K7019" s="18" t="str">
        <f t="shared" ca="1" si="0"/>
        <v>-</v>
      </c>
      <c r="L7019" s="19" t="e">
        <f>IF(G7019=#REF!,#REF!,"FALSO")</f>
        <v>#REF!</v>
      </c>
      <c r="M7019" s="75"/>
      <c r="N7019" s="76"/>
    </row>
    <row r="7020" spans="1:14" ht="15">
      <c r="A7020" s="80"/>
      <c r="B7020" s="81"/>
      <c r="C7020" s="69"/>
      <c r="D7020" s="69"/>
      <c r="E7020" s="69"/>
      <c r="F7020" s="69"/>
      <c r="G7020" s="82"/>
      <c r="H7020" s="78"/>
      <c r="I7020" s="28">
        <f ca="1">SUMIF('IMPORTBFT (ID)'!$A$3:$A$5000,$G$4:$G$7322,'IMPORTBFT (ID)'!$B$3:$B$5000)</f>
        <v>0</v>
      </c>
      <c r="J7020" s="72"/>
      <c r="K7020" s="18" t="str">
        <f t="shared" ca="1" si="0"/>
        <v>-</v>
      </c>
      <c r="L7020" s="19" t="e">
        <f>IF(G7020=#REF!,#REF!,"FALSO")</f>
        <v>#REF!</v>
      </c>
      <c r="M7020" s="75"/>
      <c r="N7020" s="76"/>
    </row>
    <row r="7021" spans="1:14" ht="15">
      <c r="A7021" s="80"/>
      <c r="B7021" s="81"/>
      <c r="C7021" s="69"/>
      <c r="D7021" s="69"/>
      <c r="E7021" s="69"/>
      <c r="F7021" s="69"/>
      <c r="G7021" s="82"/>
      <c r="H7021" s="78"/>
      <c r="I7021" s="28">
        <f ca="1">SUMIF('IMPORTBFT (ID)'!$A$3:$A$5000,$G$4:$G$7322,'IMPORTBFT (ID)'!$B$3:$B$5000)</f>
        <v>0</v>
      </c>
      <c r="J7021" s="72"/>
      <c r="K7021" s="18" t="str">
        <f t="shared" ca="1" si="0"/>
        <v>-</v>
      </c>
      <c r="L7021" s="19" t="e">
        <f>IF(G7021=#REF!,#REF!,"FALSO")</f>
        <v>#REF!</v>
      </c>
      <c r="M7021" s="75"/>
      <c r="N7021" s="76"/>
    </row>
    <row r="7022" spans="1:14" ht="15">
      <c r="A7022" s="80"/>
      <c r="B7022" s="81"/>
      <c r="C7022" s="69"/>
      <c r="D7022" s="69"/>
      <c r="E7022" s="69"/>
      <c r="F7022" s="69"/>
      <c r="G7022" s="82"/>
      <c r="H7022" s="78"/>
      <c r="I7022" s="28">
        <f ca="1">SUMIF('IMPORTBFT (ID)'!$A$3:$A$5000,$G$4:$G$7322,'IMPORTBFT (ID)'!$B$3:$B$5000)</f>
        <v>0</v>
      </c>
      <c r="J7022" s="72"/>
      <c r="K7022" s="18" t="str">
        <f t="shared" ca="1" si="0"/>
        <v>-</v>
      </c>
      <c r="L7022" s="19" t="e">
        <f>IF(G7022=#REF!,#REF!,"FALSO")</f>
        <v>#REF!</v>
      </c>
      <c r="M7022" s="75"/>
      <c r="N7022" s="76"/>
    </row>
    <row r="7023" spans="1:14" ht="15">
      <c r="A7023" s="80"/>
      <c r="B7023" s="81"/>
      <c r="C7023" s="69"/>
      <c r="D7023" s="69"/>
      <c r="E7023" s="69"/>
      <c r="F7023" s="69"/>
      <c r="G7023" s="82"/>
      <c r="H7023" s="78"/>
      <c r="I7023" s="28">
        <f ca="1">SUMIF('IMPORTBFT (ID)'!$A$3:$A$5000,$G$4:$G$7322,'IMPORTBFT (ID)'!$B$3:$B$5000)</f>
        <v>0</v>
      </c>
      <c r="J7023" s="72"/>
      <c r="K7023" s="18" t="str">
        <f t="shared" ca="1" si="0"/>
        <v>-</v>
      </c>
      <c r="L7023" s="19" t="e">
        <f>IF(G7023=#REF!,#REF!,"FALSO")</f>
        <v>#REF!</v>
      </c>
      <c r="M7023" s="75"/>
      <c r="N7023" s="76"/>
    </row>
    <row r="7024" spans="1:14" ht="15">
      <c r="A7024" s="80"/>
      <c r="B7024" s="81"/>
      <c r="C7024" s="69"/>
      <c r="D7024" s="69"/>
      <c r="E7024" s="69"/>
      <c r="F7024" s="69"/>
      <c r="G7024" s="82"/>
      <c r="H7024" s="78"/>
      <c r="I7024" s="28">
        <f ca="1">SUMIF('IMPORTBFT (ID)'!$A$3:$A$5000,$G$4:$G$7322,'IMPORTBFT (ID)'!$B$3:$B$5000)</f>
        <v>0</v>
      </c>
      <c r="J7024" s="72"/>
      <c r="K7024" s="18" t="str">
        <f t="shared" ca="1" si="0"/>
        <v>-</v>
      </c>
      <c r="L7024" s="19" t="e">
        <f>IF(G7024=#REF!,#REF!,"FALSO")</f>
        <v>#REF!</v>
      </c>
      <c r="M7024" s="75"/>
      <c r="N7024" s="76"/>
    </row>
    <row r="7025" spans="1:14" ht="15">
      <c r="A7025" s="80"/>
      <c r="B7025" s="81"/>
      <c r="C7025" s="69"/>
      <c r="D7025" s="69"/>
      <c r="E7025" s="69"/>
      <c r="F7025" s="69"/>
      <c r="G7025" s="82"/>
      <c r="H7025" s="78"/>
      <c r="I7025" s="28">
        <f ca="1">SUMIF('IMPORTBFT (ID)'!$A$3:$A$5000,$G$4:$G$7322,'IMPORTBFT (ID)'!$B$3:$B$5000)</f>
        <v>0</v>
      </c>
      <c r="J7025" s="72"/>
      <c r="K7025" s="18" t="str">
        <f t="shared" ca="1" si="0"/>
        <v>-</v>
      </c>
      <c r="L7025" s="19" t="e">
        <f>IF(G7025=#REF!,#REF!,"FALSO")</f>
        <v>#REF!</v>
      </c>
      <c r="M7025" s="75"/>
      <c r="N7025" s="76"/>
    </row>
    <row r="7026" spans="1:14" ht="15">
      <c r="A7026" s="80"/>
      <c r="B7026" s="81"/>
      <c r="C7026" s="69"/>
      <c r="D7026" s="69"/>
      <c r="E7026" s="69"/>
      <c r="F7026" s="69"/>
      <c r="G7026" s="82"/>
      <c r="H7026" s="78"/>
      <c r="I7026" s="28">
        <f ca="1">SUMIF('IMPORTBFT (ID)'!$A$3:$A$5000,$G$4:$G$7322,'IMPORTBFT (ID)'!$B$3:$B$5000)</f>
        <v>0</v>
      </c>
      <c r="J7026" s="72"/>
      <c r="K7026" s="18" t="str">
        <f t="shared" ca="1" si="0"/>
        <v>-</v>
      </c>
      <c r="L7026" s="19" t="e">
        <f>IF(G7026=#REF!,#REF!,"FALSO")</f>
        <v>#REF!</v>
      </c>
      <c r="M7026" s="75"/>
      <c r="N7026" s="76"/>
    </row>
    <row r="7027" spans="1:14" ht="15">
      <c r="A7027" s="80"/>
      <c r="B7027" s="81"/>
      <c r="C7027" s="69"/>
      <c r="D7027" s="69"/>
      <c r="E7027" s="69"/>
      <c r="F7027" s="69"/>
      <c r="G7027" s="82"/>
      <c r="H7027" s="78"/>
      <c r="I7027" s="28">
        <f ca="1">SUMIF('IMPORTBFT (ID)'!$A$3:$A$5000,$G$4:$G$7322,'IMPORTBFT (ID)'!$B$3:$B$5000)</f>
        <v>0</v>
      </c>
      <c r="J7027" s="72"/>
      <c r="K7027" s="18" t="str">
        <f t="shared" ca="1" si="0"/>
        <v>-</v>
      </c>
      <c r="L7027" s="19" t="e">
        <f>IF(G7027=#REF!,#REF!,"FALSO")</f>
        <v>#REF!</v>
      </c>
      <c r="M7027" s="75"/>
      <c r="N7027" s="76"/>
    </row>
    <row r="7028" spans="1:14" ht="15">
      <c r="A7028" s="80"/>
      <c r="B7028" s="81"/>
      <c r="C7028" s="69"/>
      <c r="D7028" s="69"/>
      <c r="E7028" s="69"/>
      <c r="F7028" s="69"/>
      <c r="G7028" s="82"/>
      <c r="H7028" s="78"/>
      <c r="I7028" s="28">
        <f ca="1">SUMIF('IMPORTBFT (ID)'!$A$3:$A$5000,$G$4:$G$7322,'IMPORTBFT (ID)'!$B$3:$B$5000)</f>
        <v>0</v>
      </c>
      <c r="J7028" s="72"/>
      <c r="K7028" s="18" t="str">
        <f t="shared" ca="1" si="0"/>
        <v>-</v>
      </c>
      <c r="L7028" s="19" t="e">
        <f>IF(G7028=#REF!,#REF!,"FALSO")</f>
        <v>#REF!</v>
      </c>
      <c r="M7028" s="75"/>
      <c r="N7028" s="76"/>
    </row>
    <row r="7029" spans="1:14" ht="15">
      <c r="A7029" s="80"/>
      <c r="B7029" s="81"/>
      <c r="C7029" s="69"/>
      <c r="D7029" s="69"/>
      <c r="E7029" s="69"/>
      <c r="F7029" s="69"/>
      <c r="G7029" s="82"/>
      <c r="H7029" s="78"/>
      <c r="I7029" s="28">
        <f ca="1">SUMIF('IMPORTBFT (ID)'!$A$3:$A$5000,$G$4:$G$7322,'IMPORTBFT (ID)'!$B$3:$B$5000)</f>
        <v>0</v>
      </c>
      <c r="J7029" s="72"/>
      <c r="K7029" s="18" t="str">
        <f t="shared" ca="1" si="0"/>
        <v>-</v>
      </c>
      <c r="L7029" s="19" t="e">
        <f>IF(G7029=#REF!,#REF!,"FALSO")</f>
        <v>#REF!</v>
      </c>
      <c r="M7029" s="75"/>
      <c r="N7029" s="76"/>
    </row>
    <row r="7030" spans="1:14" ht="15">
      <c r="A7030" s="80"/>
      <c r="B7030" s="81"/>
      <c r="C7030" s="69"/>
      <c r="D7030" s="69"/>
      <c r="E7030" s="69"/>
      <c r="F7030" s="69"/>
      <c r="G7030" s="82"/>
      <c r="H7030" s="78"/>
      <c r="I7030" s="28">
        <f ca="1">SUMIF('IMPORTBFT (ID)'!$A$3:$A$5000,$G$4:$G$7322,'IMPORTBFT (ID)'!$B$3:$B$5000)</f>
        <v>0</v>
      </c>
      <c r="J7030" s="72"/>
      <c r="K7030" s="18" t="str">
        <f t="shared" ca="1" si="0"/>
        <v>-</v>
      </c>
      <c r="L7030" s="19" t="e">
        <f>IF(G7030=#REF!,#REF!,"FALSO")</f>
        <v>#REF!</v>
      </c>
      <c r="M7030" s="75"/>
      <c r="N7030" s="76"/>
    </row>
    <row r="7031" spans="1:14" ht="15">
      <c r="A7031" s="80"/>
      <c r="B7031" s="81"/>
      <c r="C7031" s="69"/>
      <c r="D7031" s="69"/>
      <c r="E7031" s="69"/>
      <c r="F7031" s="69"/>
      <c r="G7031" s="82"/>
      <c r="H7031" s="78"/>
      <c r="I7031" s="28">
        <f ca="1">SUMIF('IMPORTBFT (ID)'!$A$3:$A$5000,$G$4:$G$7322,'IMPORTBFT (ID)'!$B$3:$B$5000)</f>
        <v>0</v>
      </c>
      <c r="J7031" s="72"/>
      <c r="K7031" s="18" t="str">
        <f t="shared" ca="1" si="0"/>
        <v>-</v>
      </c>
      <c r="L7031" s="19" t="e">
        <f>IF(G7031=#REF!,#REF!,"FALSO")</f>
        <v>#REF!</v>
      </c>
      <c r="M7031" s="75"/>
      <c r="N7031" s="76"/>
    </row>
    <row r="7032" spans="1:14" ht="15">
      <c r="A7032" s="80"/>
      <c r="B7032" s="81"/>
      <c r="C7032" s="69"/>
      <c r="D7032" s="69"/>
      <c r="E7032" s="69"/>
      <c r="F7032" s="69"/>
      <c r="G7032" s="82"/>
      <c r="H7032" s="78"/>
      <c r="I7032" s="28">
        <f ca="1">SUMIF('IMPORTBFT (ID)'!$A$3:$A$5000,$G$4:$G$7322,'IMPORTBFT (ID)'!$B$3:$B$5000)</f>
        <v>0</v>
      </c>
      <c r="J7032" s="72"/>
      <c r="K7032" s="18" t="str">
        <f t="shared" ca="1" si="0"/>
        <v>-</v>
      </c>
      <c r="L7032" s="19" t="e">
        <f>IF(G7032=#REF!,#REF!,"FALSO")</f>
        <v>#REF!</v>
      </c>
      <c r="M7032" s="75"/>
      <c r="N7032" s="76"/>
    </row>
    <row r="7033" spans="1:14" ht="15">
      <c r="A7033" s="80"/>
      <c r="B7033" s="81"/>
      <c r="C7033" s="69"/>
      <c r="D7033" s="69"/>
      <c r="E7033" s="69"/>
      <c r="F7033" s="69"/>
      <c r="G7033" s="82"/>
      <c r="H7033" s="78"/>
      <c r="I7033" s="28">
        <f ca="1">SUMIF('IMPORTBFT (ID)'!$A$3:$A$5000,$G$4:$G$7322,'IMPORTBFT (ID)'!$B$3:$B$5000)</f>
        <v>0</v>
      </c>
      <c r="J7033" s="72"/>
      <c r="K7033" s="18" t="str">
        <f t="shared" ca="1" si="0"/>
        <v>-</v>
      </c>
      <c r="L7033" s="19" t="e">
        <f>IF(G7033=#REF!,#REF!,"FALSO")</f>
        <v>#REF!</v>
      </c>
      <c r="M7033" s="75"/>
      <c r="N7033" s="76"/>
    </row>
    <row r="7034" spans="1:14" ht="15">
      <c r="A7034" s="80"/>
      <c r="B7034" s="81"/>
      <c r="C7034" s="69"/>
      <c r="D7034" s="69"/>
      <c r="E7034" s="69"/>
      <c r="F7034" s="69"/>
      <c r="G7034" s="82"/>
      <c r="H7034" s="78"/>
      <c r="I7034" s="28">
        <f ca="1">SUMIF('IMPORTBFT (ID)'!$A$3:$A$5000,$G$4:$G$7322,'IMPORTBFT (ID)'!$B$3:$B$5000)</f>
        <v>0</v>
      </c>
      <c r="J7034" s="72"/>
      <c r="K7034" s="18" t="str">
        <f t="shared" ca="1" si="0"/>
        <v>-</v>
      </c>
      <c r="L7034" s="19" t="e">
        <f>IF(G7034=#REF!,#REF!,"FALSO")</f>
        <v>#REF!</v>
      </c>
      <c r="M7034" s="75"/>
      <c r="N7034" s="76"/>
    </row>
    <row r="7035" spans="1:14" ht="15">
      <c r="A7035" s="80"/>
      <c r="B7035" s="81"/>
      <c r="C7035" s="69"/>
      <c r="D7035" s="69"/>
      <c r="E7035" s="69"/>
      <c r="F7035" s="69"/>
      <c r="G7035" s="82"/>
      <c r="H7035" s="78"/>
      <c r="I7035" s="28">
        <f ca="1">SUMIF('IMPORTBFT (ID)'!$A$3:$A$5000,$G$4:$G$7322,'IMPORTBFT (ID)'!$B$3:$B$5000)</f>
        <v>0</v>
      </c>
      <c r="J7035" s="72"/>
      <c r="K7035" s="18" t="str">
        <f t="shared" ca="1" si="0"/>
        <v>-</v>
      </c>
      <c r="L7035" s="19" t="e">
        <f>IF(G7035=#REF!,#REF!,"FALSO")</f>
        <v>#REF!</v>
      </c>
      <c r="M7035" s="75"/>
      <c r="N7035" s="76"/>
    </row>
    <row r="7036" spans="1:14" ht="15">
      <c r="A7036" s="80"/>
      <c r="B7036" s="81"/>
      <c r="C7036" s="69"/>
      <c r="D7036" s="69"/>
      <c r="E7036" s="69"/>
      <c r="F7036" s="69"/>
      <c r="G7036" s="82"/>
      <c r="H7036" s="78"/>
      <c r="I7036" s="28">
        <f ca="1">SUMIF('IMPORTBFT (ID)'!$A$3:$A$5000,$G$4:$G$7322,'IMPORTBFT (ID)'!$B$3:$B$5000)</f>
        <v>0</v>
      </c>
      <c r="J7036" s="72"/>
      <c r="K7036" s="18" t="str">
        <f t="shared" ca="1" si="0"/>
        <v>-</v>
      </c>
      <c r="L7036" s="19" t="e">
        <f>IF(G7036=#REF!,#REF!,"FALSO")</f>
        <v>#REF!</v>
      </c>
      <c r="M7036" s="75"/>
      <c r="N7036" s="76"/>
    </row>
    <row r="7037" spans="1:14" ht="15">
      <c r="A7037" s="80"/>
      <c r="B7037" s="81"/>
      <c r="C7037" s="69"/>
      <c r="D7037" s="69"/>
      <c r="E7037" s="69"/>
      <c r="F7037" s="69"/>
      <c r="G7037" s="82"/>
      <c r="H7037" s="78"/>
      <c r="I7037" s="28">
        <f ca="1">SUMIF('IMPORTBFT (ID)'!$A$3:$A$5000,$G$4:$G$7322,'IMPORTBFT (ID)'!$B$3:$B$5000)</f>
        <v>0</v>
      </c>
      <c r="J7037" s="72"/>
      <c r="K7037" s="18" t="str">
        <f t="shared" ca="1" si="0"/>
        <v>-</v>
      </c>
      <c r="L7037" s="19" t="e">
        <f>IF(G7037=#REF!,#REF!,"FALSO")</f>
        <v>#REF!</v>
      </c>
      <c r="M7037" s="75"/>
      <c r="N7037" s="76"/>
    </row>
    <row r="7038" spans="1:14" ht="15">
      <c r="A7038" s="80"/>
      <c r="B7038" s="81"/>
      <c r="C7038" s="69"/>
      <c r="D7038" s="69"/>
      <c r="E7038" s="69"/>
      <c r="F7038" s="69"/>
      <c r="G7038" s="82"/>
      <c r="H7038" s="78"/>
      <c r="I7038" s="28">
        <f ca="1">SUMIF('IMPORTBFT (ID)'!$A$3:$A$5000,$G$4:$G$7322,'IMPORTBFT (ID)'!$B$3:$B$5000)</f>
        <v>0</v>
      </c>
      <c r="J7038" s="72"/>
      <c r="K7038" s="18" t="str">
        <f t="shared" ca="1" si="0"/>
        <v>-</v>
      </c>
      <c r="L7038" s="19" t="e">
        <f>IF(G7038=#REF!,#REF!,"FALSO")</f>
        <v>#REF!</v>
      </c>
      <c r="M7038" s="75"/>
      <c r="N7038" s="76"/>
    </row>
    <row r="7039" spans="1:14" ht="15">
      <c r="A7039" s="80"/>
      <c r="B7039" s="81"/>
      <c r="C7039" s="69"/>
      <c r="D7039" s="69"/>
      <c r="E7039" s="69"/>
      <c r="F7039" s="69"/>
      <c r="G7039" s="82"/>
      <c r="H7039" s="78"/>
      <c r="I7039" s="28">
        <f ca="1">SUMIF('IMPORTBFT (ID)'!$A$3:$A$5000,$G$4:$G$7322,'IMPORTBFT (ID)'!$B$3:$B$5000)</f>
        <v>0</v>
      </c>
      <c r="J7039" s="72"/>
      <c r="K7039" s="18" t="str">
        <f t="shared" ca="1" si="0"/>
        <v>-</v>
      </c>
      <c r="L7039" s="19" t="e">
        <f>IF(G7039=#REF!,#REF!,"FALSO")</f>
        <v>#REF!</v>
      </c>
      <c r="M7039" s="75"/>
      <c r="N7039" s="76"/>
    </row>
    <row r="7040" spans="1:14" ht="15">
      <c r="A7040" s="80"/>
      <c r="B7040" s="81"/>
      <c r="C7040" s="69"/>
      <c r="D7040" s="69"/>
      <c r="E7040" s="69"/>
      <c r="F7040" s="69"/>
      <c r="G7040" s="82"/>
      <c r="H7040" s="78"/>
      <c r="I7040" s="28">
        <f ca="1">SUMIF('IMPORTBFT (ID)'!$A$3:$A$5000,$G$4:$G$7322,'IMPORTBFT (ID)'!$B$3:$B$5000)</f>
        <v>0</v>
      </c>
      <c r="J7040" s="72"/>
      <c r="K7040" s="18" t="str">
        <f t="shared" ca="1" si="0"/>
        <v>-</v>
      </c>
      <c r="L7040" s="19" t="e">
        <f>IF(G7040=#REF!,#REF!,"FALSO")</f>
        <v>#REF!</v>
      </c>
      <c r="M7040" s="75"/>
      <c r="N7040" s="76"/>
    </row>
    <row r="7041" spans="1:14" ht="15">
      <c r="A7041" s="80"/>
      <c r="B7041" s="81"/>
      <c r="C7041" s="69"/>
      <c r="D7041" s="69"/>
      <c r="E7041" s="69"/>
      <c r="F7041" s="69"/>
      <c r="G7041" s="82"/>
      <c r="H7041" s="78"/>
      <c r="I7041" s="28">
        <f ca="1">SUMIF('IMPORTBFT (ID)'!$A$3:$A$5000,$G$4:$G$7322,'IMPORTBFT (ID)'!$B$3:$B$5000)</f>
        <v>0</v>
      </c>
      <c r="J7041" s="72"/>
      <c r="K7041" s="18" t="str">
        <f t="shared" ca="1" si="0"/>
        <v>-</v>
      </c>
      <c r="L7041" s="19" t="e">
        <f>IF(G7041=#REF!,#REF!,"FALSO")</f>
        <v>#REF!</v>
      </c>
      <c r="M7041" s="75"/>
      <c r="N7041" s="76"/>
    </row>
    <row r="7042" spans="1:14" ht="15">
      <c r="A7042" s="80"/>
      <c r="B7042" s="81"/>
      <c r="C7042" s="69"/>
      <c r="D7042" s="69"/>
      <c r="E7042" s="69"/>
      <c r="F7042" s="69"/>
      <c r="G7042" s="82"/>
      <c r="H7042" s="78"/>
      <c r="I7042" s="28">
        <f ca="1">SUMIF('IMPORTBFT (ID)'!$A$3:$A$5000,$G$4:$G$7322,'IMPORTBFT (ID)'!$B$3:$B$5000)</f>
        <v>0</v>
      </c>
      <c r="J7042" s="72"/>
      <c r="K7042" s="18" t="str">
        <f t="shared" ca="1" si="0"/>
        <v>-</v>
      </c>
      <c r="L7042" s="19" t="e">
        <f>IF(G7042=#REF!,#REF!,"FALSO")</f>
        <v>#REF!</v>
      </c>
      <c r="M7042" s="75"/>
      <c r="N7042" s="76"/>
    </row>
    <row r="7043" spans="1:14" ht="15">
      <c r="A7043" s="80"/>
      <c r="B7043" s="81"/>
      <c r="C7043" s="69"/>
      <c r="D7043" s="69"/>
      <c r="E7043" s="69"/>
      <c r="F7043" s="69"/>
      <c r="G7043" s="82"/>
      <c r="H7043" s="78"/>
      <c r="I7043" s="28">
        <f ca="1">SUMIF('IMPORTBFT (ID)'!$A$3:$A$5000,$G$4:$G$7322,'IMPORTBFT (ID)'!$B$3:$B$5000)</f>
        <v>0</v>
      </c>
      <c r="J7043" s="72"/>
      <c r="K7043" s="18" t="str">
        <f t="shared" ca="1" si="0"/>
        <v>-</v>
      </c>
      <c r="L7043" s="19" t="e">
        <f>IF(G7043=#REF!,#REF!,"FALSO")</f>
        <v>#REF!</v>
      </c>
      <c r="M7043" s="75"/>
      <c r="N7043" s="76"/>
    </row>
    <row r="7044" spans="1:14" ht="15">
      <c r="A7044" s="80"/>
      <c r="B7044" s="81"/>
      <c r="C7044" s="69"/>
      <c r="D7044" s="69"/>
      <c r="E7044" s="69"/>
      <c r="F7044" s="69"/>
      <c r="G7044" s="82"/>
      <c r="H7044" s="78"/>
      <c r="I7044" s="28">
        <f ca="1">SUMIF('IMPORTBFT (ID)'!$A$3:$A$5000,$G$4:$G$7322,'IMPORTBFT (ID)'!$B$3:$B$5000)</f>
        <v>0</v>
      </c>
      <c r="J7044" s="72"/>
      <c r="K7044" s="18" t="str">
        <f t="shared" ca="1" si="0"/>
        <v>-</v>
      </c>
      <c r="L7044" s="19" t="e">
        <f>IF(G7044=#REF!,#REF!,"FALSO")</f>
        <v>#REF!</v>
      </c>
      <c r="M7044" s="75"/>
      <c r="N7044" s="76"/>
    </row>
    <row r="7045" spans="1:14" ht="15">
      <c r="A7045" s="80"/>
      <c r="B7045" s="81"/>
      <c r="C7045" s="69"/>
      <c r="D7045" s="69"/>
      <c r="E7045" s="69"/>
      <c r="F7045" s="69"/>
      <c r="G7045" s="82"/>
      <c r="H7045" s="78"/>
      <c r="I7045" s="28">
        <f ca="1">SUMIF('IMPORTBFT (ID)'!$A$3:$A$5000,$G$4:$G$7322,'IMPORTBFT (ID)'!$B$3:$B$5000)</f>
        <v>0</v>
      </c>
      <c r="J7045" s="72"/>
      <c r="K7045" s="18" t="str">
        <f t="shared" ca="1" si="0"/>
        <v>-</v>
      </c>
      <c r="L7045" s="19" t="e">
        <f>IF(G7045=#REF!,#REF!,"FALSO")</f>
        <v>#REF!</v>
      </c>
      <c r="M7045" s="75"/>
      <c r="N7045" s="76"/>
    </row>
    <row r="7046" spans="1:14" ht="15">
      <c r="A7046" s="80"/>
      <c r="B7046" s="81"/>
      <c r="C7046" s="69"/>
      <c r="D7046" s="69"/>
      <c r="E7046" s="69"/>
      <c r="F7046" s="69"/>
      <c r="G7046" s="82"/>
      <c r="H7046" s="78"/>
      <c r="I7046" s="28">
        <f ca="1">SUMIF('IMPORTBFT (ID)'!$A$3:$A$5000,$G$4:$G$7322,'IMPORTBFT (ID)'!$B$3:$B$5000)</f>
        <v>0</v>
      </c>
      <c r="J7046" s="72"/>
      <c r="K7046" s="18" t="str">
        <f t="shared" ca="1" si="0"/>
        <v>-</v>
      </c>
      <c r="L7046" s="19" t="e">
        <f>IF(G7046=#REF!,#REF!,"FALSO")</f>
        <v>#REF!</v>
      </c>
      <c r="M7046" s="75"/>
      <c r="N7046" s="76"/>
    </row>
    <row r="7047" spans="1:14" ht="15">
      <c r="A7047" s="80"/>
      <c r="B7047" s="81"/>
      <c r="C7047" s="69"/>
      <c r="D7047" s="69"/>
      <c r="E7047" s="69"/>
      <c r="F7047" s="69"/>
      <c r="G7047" s="82"/>
      <c r="H7047" s="78"/>
      <c r="I7047" s="28">
        <f ca="1">SUMIF('IMPORTBFT (ID)'!$A$3:$A$5000,$G$4:$G$7322,'IMPORTBFT (ID)'!$B$3:$B$5000)</f>
        <v>0</v>
      </c>
      <c r="J7047" s="72"/>
      <c r="K7047" s="18" t="str">
        <f t="shared" ca="1" si="0"/>
        <v>-</v>
      </c>
      <c r="L7047" s="19" t="e">
        <f>IF(G7047=#REF!,#REF!,"FALSO")</f>
        <v>#REF!</v>
      </c>
      <c r="M7047" s="75"/>
      <c r="N7047" s="76"/>
    </row>
    <row r="7048" spans="1:14" ht="15">
      <c r="A7048" s="80"/>
      <c r="B7048" s="81"/>
      <c r="C7048" s="69"/>
      <c r="D7048" s="69"/>
      <c r="E7048" s="69"/>
      <c r="F7048" s="69"/>
      <c r="G7048" s="82"/>
      <c r="H7048" s="78"/>
      <c r="I7048" s="28">
        <f ca="1">SUMIF('IMPORTBFT (ID)'!$A$3:$A$5000,$G$4:$G$7322,'IMPORTBFT (ID)'!$B$3:$B$5000)</f>
        <v>0</v>
      </c>
      <c r="J7048" s="72"/>
      <c r="K7048" s="18" t="str">
        <f t="shared" ca="1" si="0"/>
        <v>-</v>
      </c>
      <c r="L7048" s="19" t="e">
        <f>IF(G7048=#REF!,#REF!,"FALSO")</f>
        <v>#REF!</v>
      </c>
      <c r="M7048" s="75"/>
      <c r="N7048" s="76"/>
    </row>
    <row r="7049" spans="1:14" ht="15">
      <c r="A7049" s="80"/>
      <c r="B7049" s="81"/>
      <c r="C7049" s="69"/>
      <c r="D7049" s="69"/>
      <c r="E7049" s="69"/>
      <c r="F7049" s="69"/>
      <c r="G7049" s="82"/>
      <c r="H7049" s="78"/>
      <c r="I7049" s="28">
        <f ca="1">SUMIF('IMPORTBFT (ID)'!$A$3:$A$5000,$G$4:$G$7322,'IMPORTBFT (ID)'!$B$3:$B$5000)</f>
        <v>0</v>
      </c>
      <c r="J7049" s="72"/>
      <c r="K7049" s="18" t="str">
        <f t="shared" ca="1" si="0"/>
        <v>-</v>
      </c>
      <c r="L7049" s="19" t="e">
        <f>IF(G7049=#REF!,#REF!,"FALSO")</f>
        <v>#REF!</v>
      </c>
      <c r="M7049" s="75"/>
      <c r="N7049" s="76"/>
    </row>
    <row r="7050" spans="1:14" ht="15">
      <c r="A7050" s="80"/>
      <c r="B7050" s="81"/>
      <c r="C7050" s="69"/>
      <c r="D7050" s="69"/>
      <c r="E7050" s="69"/>
      <c r="F7050" s="69"/>
      <c r="G7050" s="82"/>
      <c r="H7050" s="78"/>
      <c r="I7050" s="28">
        <f ca="1">SUMIF('IMPORTBFT (ID)'!$A$3:$A$5000,$G$4:$G$7322,'IMPORTBFT (ID)'!$B$3:$B$5000)</f>
        <v>0</v>
      </c>
      <c r="J7050" s="72"/>
      <c r="K7050" s="18" t="str">
        <f t="shared" ca="1" si="0"/>
        <v>-</v>
      </c>
      <c r="L7050" s="19" t="e">
        <f>IF(G7050=#REF!,#REF!,"FALSO")</f>
        <v>#REF!</v>
      </c>
      <c r="M7050" s="75"/>
      <c r="N7050" s="76"/>
    </row>
    <row r="7051" spans="1:14" ht="15">
      <c r="A7051" s="80"/>
      <c r="B7051" s="81"/>
      <c r="C7051" s="69"/>
      <c r="D7051" s="69"/>
      <c r="E7051" s="69"/>
      <c r="F7051" s="69"/>
      <c r="G7051" s="82"/>
      <c r="H7051" s="78"/>
      <c r="I7051" s="28">
        <f ca="1">SUMIF('IMPORTBFT (ID)'!$A$3:$A$5000,$G$4:$G$7322,'IMPORTBFT (ID)'!$B$3:$B$5000)</f>
        <v>0</v>
      </c>
      <c r="J7051" s="72"/>
      <c r="K7051" s="18" t="str">
        <f t="shared" ca="1" si="0"/>
        <v>-</v>
      </c>
      <c r="L7051" s="19" t="e">
        <f>IF(G7051=#REF!,#REF!,"FALSO")</f>
        <v>#REF!</v>
      </c>
      <c r="M7051" s="75"/>
      <c r="N7051" s="76"/>
    </row>
    <row r="7052" spans="1:14" ht="15">
      <c r="A7052" s="80"/>
      <c r="B7052" s="81"/>
      <c r="C7052" s="69"/>
      <c r="D7052" s="69"/>
      <c r="E7052" s="69"/>
      <c r="F7052" s="69"/>
      <c r="G7052" s="82"/>
      <c r="H7052" s="78"/>
      <c r="I7052" s="28">
        <f ca="1">SUMIF('IMPORTBFT (ID)'!$A$3:$A$5000,$G$4:$G$7322,'IMPORTBFT (ID)'!$B$3:$B$5000)</f>
        <v>0</v>
      </c>
      <c r="J7052" s="72"/>
      <c r="K7052" s="18" t="str">
        <f t="shared" ca="1" si="0"/>
        <v>-</v>
      </c>
      <c r="L7052" s="19" t="e">
        <f>IF(G7052=#REF!,#REF!,"FALSO")</f>
        <v>#REF!</v>
      </c>
      <c r="M7052" s="75"/>
      <c r="N7052" s="76"/>
    </row>
    <row r="7053" spans="1:14" ht="15">
      <c r="A7053" s="80"/>
      <c r="B7053" s="81"/>
      <c r="C7053" s="69"/>
      <c r="D7053" s="69"/>
      <c r="E7053" s="69"/>
      <c r="F7053" s="69"/>
      <c r="G7053" s="82"/>
      <c r="H7053" s="78"/>
      <c r="I7053" s="28">
        <f ca="1">SUMIF('IMPORTBFT (ID)'!$A$3:$A$5000,$G$4:$G$7322,'IMPORTBFT (ID)'!$B$3:$B$5000)</f>
        <v>0</v>
      </c>
      <c r="J7053" s="72"/>
      <c r="K7053" s="18" t="str">
        <f t="shared" ca="1" si="0"/>
        <v>-</v>
      </c>
      <c r="L7053" s="19" t="e">
        <f>IF(G7053=#REF!,#REF!,"FALSO")</f>
        <v>#REF!</v>
      </c>
      <c r="M7053" s="75"/>
      <c r="N7053" s="76"/>
    </row>
    <row r="7054" spans="1:14" ht="15">
      <c r="A7054" s="80"/>
      <c r="B7054" s="81"/>
      <c r="C7054" s="69"/>
      <c r="D7054" s="69"/>
      <c r="E7054" s="69"/>
      <c r="F7054" s="69"/>
      <c r="G7054" s="82"/>
      <c r="H7054" s="78"/>
      <c r="I7054" s="28">
        <f ca="1">SUMIF('IMPORTBFT (ID)'!$A$3:$A$5000,$G$4:$G$7322,'IMPORTBFT (ID)'!$B$3:$B$5000)</f>
        <v>0</v>
      </c>
      <c r="J7054" s="72"/>
      <c r="K7054" s="18" t="str">
        <f t="shared" ca="1" si="0"/>
        <v>-</v>
      </c>
      <c r="L7054" s="19" t="e">
        <f>IF(G7054=#REF!,#REF!,"FALSO")</f>
        <v>#REF!</v>
      </c>
      <c r="M7054" s="75"/>
      <c r="N7054" s="76"/>
    </row>
    <row r="7055" spans="1:14" ht="15">
      <c r="A7055" s="80"/>
      <c r="B7055" s="81"/>
      <c r="C7055" s="69"/>
      <c r="D7055" s="69"/>
      <c r="E7055" s="69"/>
      <c r="F7055" s="69"/>
      <c r="G7055" s="82"/>
      <c r="H7055" s="78"/>
      <c r="I7055" s="28">
        <f ca="1">SUMIF('IMPORTBFT (ID)'!$A$3:$A$5000,$G$4:$G$7322,'IMPORTBFT (ID)'!$B$3:$B$5000)</f>
        <v>0</v>
      </c>
      <c r="J7055" s="72"/>
      <c r="K7055" s="18" t="str">
        <f t="shared" ca="1" si="0"/>
        <v>-</v>
      </c>
      <c r="L7055" s="19" t="e">
        <f>IF(G7055=#REF!,#REF!,"FALSO")</f>
        <v>#REF!</v>
      </c>
      <c r="M7055" s="75"/>
      <c r="N7055" s="76"/>
    </row>
    <row r="7056" spans="1:14" ht="15">
      <c r="A7056" s="80"/>
      <c r="B7056" s="81"/>
      <c r="C7056" s="69"/>
      <c r="D7056" s="69"/>
      <c r="E7056" s="69"/>
      <c r="F7056" s="69"/>
      <c r="G7056" s="82"/>
      <c r="H7056" s="78"/>
      <c r="I7056" s="28">
        <f ca="1">SUMIF('IMPORTBFT (ID)'!$A$3:$A$5000,$G$4:$G$7322,'IMPORTBFT (ID)'!$B$3:$B$5000)</f>
        <v>0</v>
      </c>
      <c r="J7056" s="72"/>
      <c r="K7056" s="18" t="str">
        <f t="shared" ca="1" si="0"/>
        <v>-</v>
      </c>
      <c r="L7056" s="19" t="e">
        <f>IF(G7056=#REF!,#REF!,"FALSO")</f>
        <v>#REF!</v>
      </c>
      <c r="M7056" s="75"/>
      <c r="N7056" s="76"/>
    </row>
    <row r="7057" spans="1:14" ht="15">
      <c r="A7057" s="80"/>
      <c r="B7057" s="81"/>
      <c r="C7057" s="69"/>
      <c r="D7057" s="69"/>
      <c r="E7057" s="69"/>
      <c r="F7057" s="69"/>
      <c r="G7057" s="82"/>
      <c r="H7057" s="78"/>
      <c r="I7057" s="28">
        <f ca="1">SUMIF('IMPORTBFT (ID)'!$A$3:$A$5000,$G$4:$G$7322,'IMPORTBFT (ID)'!$B$3:$B$5000)</f>
        <v>0</v>
      </c>
      <c r="J7057" s="72"/>
      <c r="K7057" s="18" t="str">
        <f t="shared" ca="1" si="0"/>
        <v>-</v>
      </c>
      <c r="L7057" s="19" t="e">
        <f>IF(G7057=#REF!,#REF!,"FALSO")</f>
        <v>#REF!</v>
      </c>
      <c r="M7057" s="75"/>
      <c r="N7057" s="76"/>
    </row>
    <row r="7058" spans="1:14" ht="15">
      <c r="A7058" s="80"/>
      <c r="B7058" s="81"/>
      <c r="C7058" s="69"/>
      <c r="D7058" s="69"/>
      <c r="E7058" s="69"/>
      <c r="F7058" s="69"/>
      <c r="G7058" s="82"/>
      <c r="H7058" s="78"/>
      <c r="I7058" s="28">
        <f ca="1">SUMIF('IMPORTBFT (ID)'!$A$3:$A$5000,$G$4:$G$7322,'IMPORTBFT (ID)'!$B$3:$B$5000)</f>
        <v>0</v>
      </c>
      <c r="J7058" s="72"/>
      <c r="K7058" s="18" t="str">
        <f t="shared" ca="1" si="0"/>
        <v>-</v>
      </c>
      <c r="L7058" s="19" t="e">
        <f>IF(G7058=#REF!,#REF!,"FALSO")</f>
        <v>#REF!</v>
      </c>
      <c r="M7058" s="75"/>
      <c r="N7058" s="76"/>
    </row>
    <row r="7059" spans="1:14" ht="15">
      <c r="A7059" s="80"/>
      <c r="B7059" s="81"/>
      <c r="C7059" s="69"/>
      <c r="D7059" s="69"/>
      <c r="E7059" s="69"/>
      <c r="F7059" s="69"/>
      <c r="G7059" s="82"/>
      <c r="H7059" s="78"/>
      <c r="I7059" s="28">
        <f ca="1">SUMIF('IMPORTBFT (ID)'!$A$3:$A$5000,$G$4:$G$7322,'IMPORTBFT (ID)'!$B$3:$B$5000)</f>
        <v>0</v>
      </c>
      <c r="J7059" s="72"/>
      <c r="K7059" s="18" t="str">
        <f t="shared" ca="1" si="0"/>
        <v>-</v>
      </c>
      <c r="L7059" s="19" t="e">
        <f>IF(G7059=#REF!,#REF!,"FALSO")</f>
        <v>#REF!</v>
      </c>
      <c r="M7059" s="75"/>
      <c r="N7059" s="76"/>
    </row>
    <row r="7060" spans="1:14" ht="15">
      <c r="A7060" s="80"/>
      <c r="B7060" s="81"/>
      <c r="C7060" s="69"/>
      <c r="D7060" s="69"/>
      <c r="E7060" s="69"/>
      <c r="F7060" s="69"/>
      <c r="G7060" s="82"/>
      <c r="H7060" s="78"/>
      <c r="I7060" s="28">
        <f ca="1">SUMIF('IMPORTBFT (ID)'!$A$3:$A$5000,$G$4:$G$7322,'IMPORTBFT (ID)'!$B$3:$B$5000)</f>
        <v>0</v>
      </c>
      <c r="J7060" s="72"/>
      <c r="K7060" s="18" t="str">
        <f t="shared" ca="1" si="0"/>
        <v>-</v>
      </c>
      <c r="L7060" s="19" t="e">
        <f>IF(G7060=#REF!,#REF!,"FALSO")</f>
        <v>#REF!</v>
      </c>
      <c r="M7060" s="75"/>
      <c r="N7060" s="76"/>
    </row>
    <row r="7061" spans="1:14" ht="15">
      <c r="A7061" s="80"/>
      <c r="B7061" s="81"/>
      <c r="C7061" s="69"/>
      <c r="D7061" s="69"/>
      <c r="E7061" s="69"/>
      <c r="F7061" s="69"/>
      <c r="G7061" s="82"/>
      <c r="H7061" s="78"/>
      <c r="I7061" s="28">
        <f ca="1">SUMIF('IMPORTBFT (ID)'!$A$3:$A$5000,$G$4:$G$7322,'IMPORTBFT (ID)'!$B$3:$B$5000)</f>
        <v>0</v>
      </c>
      <c r="J7061" s="72"/>
      <c r="K7061" s="18" t="str">
        <f t="shared" ca="1" si="0"/>
        <v>-</v>
      </c>
      <c r="L7061" s="19" t="e">
        <f>IF(G7061=#REF!,#REF!,"FALSO")</f>
        <v>#REF!</v>
      </c>
      <c r="M7061" s="75"/>
      <c r="N7061" s="76"/>
    </row>
    <row r="7062" spans="1:14" ht="15">
      <c r="A7062" s="80"/>
      <c r="B7062" s="81"/>
      <c r="C7062" s="69"/>
      <c r="D7062" s="69"/>
      <c r="E7062" s="69"/>
      <c r="F7062" s="69"/>
      <c r="G7062" s="82"/>
      <c r="H7062" s="78"/>
      <c r="I7062" s="28">
        <f ca="1">SUMIF('IMPORTBFT (ID)'!$A$3:$A$5000,$G$4:$G$7322,'IMPORTBFT (ID)'!$B$3:$B$5000)</f>
        <v>0</v>
      </c>
      <c r="J7062" s="72"/>
      <c r="K7062" s="18" t="str">
        <f t="shared" ca="1" si="0"/>
        <v>-</v>
      </c>
      <c r="L7062" s="19" t="e">
        <f>IF(G7062=#REF!,#REF!,"FALSO")</f>
        <v>#REF!</v>
      </c>
      <c r="M7062" s="75"/>
      <c r="N7062" s="76"/>
    </row>
    <row r="7063" spans="1:14" ht="15">
      <c r="A7063" s="80"/>
      <c r="B7063" s="81"/>
      <c r="C7063" s="69"/>
      <c r="D7063" s="69"/>
      <c r="E7063" s="69"/>
      <c r="F7063" s="69"/>
      <c r="G7063" s="82"/>
      <c r="H7063" s="78"/>
      <c r="I7063" s="28">
        <f ca="1">SUMIF('IMPORTBFT (ID)'!$A$3:$A$5000,$G$4:$G$7322,'IMPORTBFT (ID)'!$B$3:$B$5000)</f>
        <v>0</v>
      </c>
      <c r="J7063" s="72"/>
      <c r="K7063" s="18" t="str">
        <f t="shared" ca="1" si="0"/>
        <v>-</v>
      </c>
      <c r="L7063" s="19" t="e">
        <f>IF(G7063=#REF!,#REF!,"FALSO")</f>
        <v>#REF!</v>
      </c>
      <c r="M7063" s="75"/>
      <c r="N7063" s="76"/>
    </row>
    <row r="7064" spans="1:14" ht="15">
      <c r="A7064" s="80"/>
      <c r="B7064" s="81"/>
      <c r="C7064" s="69"/>
      <c r="D7064" s="69"/>
      <c r="E7064" s="69"/>
      <c r="F7064" s="69"/>
      <c r="G7064" s="82"/>
      <c r="H7064" s="78"/>
      <c r="I7064" s="28">
        <f ca="1">SUMIF('IMPORTBFT (ID)'!$A$3:$A$5000,$G$4:$G$7322,'IMPORTBFT (ID)'!$B$3:$B$5000)</f>
        <v>0</v>
      </c>
      <c r="J7064" s="72"/>
      <c r="K7064" s="18" t="str">
        <f t="shared" ca="1" si="0"/>
        <v>-</v>
      </c>
      <c r="L7064" s="19" t="e">
        <f>IF(G7064=#REF!,#REF!,"FALSO")</f>
        <v>#REF!</v>
      </c>
      <c r="M7064" s="75"/>
      <c r="N7064" s="76"/>
    </row>
    <row r="7065" spans="1:14" ht="15">
      <c r="A7065" s="80"/>
      <c r="B7065" s="81"/>
      <c r="C7065" s="69"/>
      <c r="D7065" s="69"/>
      <c r="E7065" s="69"/>
      <c r="F7065" s="69"/>
      <c r="G7065" s="82"/>
      <c r="H7065" s="78"/>
      <c r="I7065" s="28">
        <f ca="1">SUMIF('IMPORTBFT (ID)'!$A$3:$A$5000,$G$4:$G$7322,'IMPORTBFT (ID)'!$B$3:$B$5000)</f>
        <v>0</v>
      </c>
      <c r="J7065" s="72"/>
      <c r="K7065" s="18" t="str">
        <f t="shared" ca="1" si="0"/>
        <v>-</v>
      </c>
      <c r="L7065" s="19" t="e">
        <f>IF(G7065=#REF!,#REF!,"FALSO")</f>
        <v>#REF!</v>
      </c>
      <c r="M7065" s="75"/>
      <c r="N7065" s="76"/>
    </row>
    <row r="7066" spans="1:14" ht="15">
      <c r="A7066" s="80"/>
      <c r="B7066" s="81"/>
      <c r="C7066" s="69"/>
      <c r="D7066" s="69"/>
      <c r="E7066" s="69"/>
      <c r="F7066" s="69"/>
      <c r="G7066" s="82"/>
      <c r="H7066" s="78"/>
      <c r="I7066" s="28">
        <f ca="1">SUMIF('IMPORTBFT (ID)'!$A$3:$A$5000,$G$4:$G$7322,'IMPORTBFT (ID)'!$B$3:$B$5000)</f>
        <v>0</v>
      </c>
      <c r="J7066" s="72"/>
      <c r="K7066" s="18" t="str">
        <f t="shared" ca="1" si="0"/>
        <v>-</v>
      </c>
      <c r="L7066" s="19" t="e">
        <f>IF(G7066=#REF!,#REF!,"FALSO")</f>
        <v>#REF!</v>
      </c>
      <c r="M7066" s="75"/>
      <c r="N7066" s="76"/>
    </row>
    <row r="7067" spans="1:14" ht="15">
      <c r="A7067" s="80"/>
      <c r="B7067" s="81"/>
      <c r="C7067" s="69"/>
      <c r="D7067" s="69"/>
      <c r="E7067" s="69"/>
      <c r="F7067" s="69"/>
      <c r="G7067" s="82"/>
      <c r="H7067" s="78"/>
      <c r="I7067" s="28">
        <f ca="1">SUMIF('IMPORTBFT (ID)'!$A$3:$A$5000,$G$4:$G$7322,'IMPORTBFT (ID)'!$B$3:$B$5000)</f>
        <v>0</v>
      </c>
      <c r="J7067" s="72"/>
      <c r="K7067" s="18" t="str">
        <f t="shared" ca="1" si="0"/>
        <v>-</v>
      </c>
      <c r="L7067" s="19" t="e">
        <f>IF(G7067=#REF!,#REF!,"FALSO")</f>
        <v>#REF!</v>
      </c>
      <c r="M7067" s="75"/>
      <c r="N7067" s="76"/>
    </row>
    <row r="7068" spans="1:14" ht="15">
      <c r="A7068" s="80"/>
      <c r="B7068" s="81"/>
      <c r="C7068" s="69"/>
      <c r="D7068" s="69"/>
      <c r="E7068" s="69"/>
      <c r="F7068" s="69"/>
      <c r="G7068" s="82"/>
      <c r="H7068" s="78"/>
      <c r="I7068" s="28">
        <f ca="1">SUMIF('IMPORTBFT (ID)'!$A$3:$A$5000,$G$4:$G$7322,'IMPORTBFT (ID)'!$B$3:$B$5000)</f>
        <v>0</v>
      </c>
      <c r="J7068" s="72"/>
      <c r="K7068" s="18" t="str">
        <f t="shared" ca="1" si="0"/>
        <v>-</v>
      </c>
      <c r="L7068" s="19" t="e">
        <f>IF(G7068=#REF!,#REF!,"FALSO")</f>
        <v>#REF!</v>
      </c>
      <c r="M7068" s="75"/>
      <c r="N7068" s="76"/>
    </row>
    <row r="7069" spans="1:14" ht="15">
      <c r="A7069" s="80"/>
      <c r="B7069" s="81"/>
      <c r="C7069" s="69"/>
      <c r="D7069" s="69"/>
      <c r="E7069" s="69"/>
      <c r="F7069" s="69"/>
      <c r="G7069" s="82"/>
      <c r="H7069" s="78"/>
      <c r="I7069" s="28">
        <f ca="1">SUMIF('IMPORTBFT (ID)'!$A$3:$A$5000,$G$4:$G$7322,'IMPORTBFT (ID)'!$B$3:$B$5000)</f>
        <v>0</v>
      </c>
      <c r="J7069" s="72"/>
      <c r="K7069" s="18" t="str">
        <f t="shared" ca="1" si="0"/>
        <v>-</v>
      </c>
      <c r="L7069" s="19" t="e">
        <f>IF(G7069=#REF!,#REF!,"FALSO")</f>
        <v>#REF!</v>
      </c>
      <c r="M7069" s="75"/>
      <c r="N7069" s="76"/>
    </row>
    <row r="7070" spans="1:14" ht="15">
      <c r="A7070" s="80"/>
      <c r="B7070" s="81"/>
      <c r="C7070" s="69"/>
      <c r="D7070" s="69"/>
      <c r="E7070" s="69"/>
      <c r="F7070" s="69"/>
      <c r="G7070" s="82"/>
      <c r="H7070" s="78"/>
      <c r="I7070" s="28">
        <f ca="1">SUMIF('IMPORTBFT (ID)'!$A$3:$A$5000,$G$4:$G$7322,'IMPORTBFT (ID)'!$B$3:$B$5000)</f>
        <v>0</v>
      </c>
      <c r="J7070" s="72"/>
      <c r="K7070" s="18" t="str">
        <f t="shared" ca="1" si="0"/>
        <v>-</v>
      </c>
      <c r="L7070" s="19" t="e">
        <f>IF(G7070=#REF!,#REF!,"FALSO")</f>
        <v>#REF!</v>
      </c>
      <c r="M7070" s="75"/>
      <c r="N7070" s="76"/>
    </row>
    <row r="7071" spans="1:14" ht="15">
      <c r="A7071" s="80"/>
      <c r="B7071" s="81"/>
      <c r="C7071" s="69"/>
      <c r="D7071" s="69"/>
      <c r="E7071" s="69"/>
      <c r="F7071" s="69"/>
      <c r="G7071" s="82"/>
      <c r="H7071" s="78"/>
      <c r="I7071" s="28">
        <f ca="1">SUMIF('IMPORTBFT (ID)'!$A$3:$A$5000,$G$4:$G$7322,'IMPORTBFT (ID)'!$B$3:$B$5000)</f>
        <v>0</v>
      </c>
      <c r="J7071" s="72"/>
      <c r="K7071" s="18" t="str">
        <f t="shared" ca="1" si="0"/>
        <v>-</v>
      </c>
      <c r="L7071" s="19" t="e">
        <f>IF(G7071=#REF!,#REF!,"FALSO")</f>
        <v>#REF!</v>
      </c>
      <c r="M7071" s="75"/>
      <c r="N7071" s="76"/>
    </row>
    <row r="7072" spans="1:14" ht="15">
      <c r="A7072" s="80"/>
      <c r="B7072" s="81"/>
      <c r="C7072" s="69"/>
      <c r="D7072" s="69"/>
      <c r="E7072" s="69"/>
      <c r="F7072" s="69"/>
      <c r="G7072" s="82"/>
      <c r="H7072" s="78"/>
      <c r="I7072" s="28">
        <f ca="1">SUMIF('IMPORTBFT (ID)'!$A$3:$A$5000,$G$4:$G$7322,'IMPORTBFT (ID)'!$B$3:$B$5000)</f>
        <v>0</v>
      </c>
      <c r="J7072" s="72"/>
      <c r="K7072" s="18" t="str">
        <f t="shared" ca="1" si="0"/>
        <v>-</v>
      </c>
      <c r="L7072" s="19" t="e">
        <f>IF(G7072=#REF!,#REF!,"FALSO")</f>
        <v>#REF!</v>
      </c>
      <c r="M7072" s="75"/>
      <c r="N7072" s="76"/>
    </row>
    <row r="7073" spans="1:14" ht="15">
      <c r="A7073" s="80"/>
      <c r="B7073" s="81"/>
      <c r="C7073" s="69"/>
      <c r="D7073" s="69"/>
      <c r="E7073" s="69"/>
      <c r="F7073" s="69"/>
      <c r="G7073" s="82"/>
      <c r="H7073" s="78"/>
      <c r="I7073" s="28">
        <f ca="1">SUMIF('IMPORTBFT (ID)'!$A$3:$A$5000,$G$4:$G$7322,'IMPORTBFT (ID)'!$B$3:$B$5000)</f>
        <v>0</v>
      </c>
      <c r="J7073" s="72"/>
      <c r="K7073" s="18" t="str">
        <f t="shared" ca="1" si="0"/>
        <v>-</v>
      </c>
      <c r="L7073" s="19" t="e">
        <f>IF(G7073=#REF!,#REF!,"FALSO")</f>
        <v>#REF!</v>
      </c>
      <c r="M7073" s="75"/>
      <c r="N7073" s="76"/>
    </row>
    <row r="7074" spans="1:14" ht="15">
      <c r="A7074" s="80"/>
      <c r="B7074" s="81"/>
      <c r="C7074" s="69"/>
      <c r="D7074" s="69"/>
      <c r="E7074" s="69"/>
      <c r="F7074" s="69"/>
      <c r="G7074" s="82"/>
      <c r="H7074" s="78"/>
      <c r="I7074" s="28">
        <f ca="1">SUMIF('IMPORTBFT (ID)'!$A$3:$A$5000,$G$4:$G$7322,'IMPORTBFT (ID)'!$B$3:$B$5000)</f>
        <v>0</v>
      </c>
      <c r="J7074" s="72"/>
      <c r="K7074" s="18" t="str">
        <f t="shared" ca="1" si="0"/>
        <v>-</v>
      </c>
      <c r="L7074" s="19" t="e">
        <f>IF(G7074=#REF!,#REF!,"FALSO")</f>
        <v>#REF!</v>
      </c>
      <c r="M7074" s="75"/>
      <c r="N7074" s="76"/>
    </row>
    <row r="7075" spans="1:14" ht="15">
      <c r="A7075" s="80"/>
      <c r="B7075" s="81"/>
      <c r="C7075" s="69"/>
      <c r="D7075" s="69"/>
      <c r="E7075" s="69"/>
      <c r="F7075" s="69"/>
      <c r="G7075" s="82"/>
      <c r="H7075" s="78"/>
      <c r="I7075" s="28">
        <f ca="1">SUMIF('IMPORTBFT (ID)'!$A$3:$A$5000,$G$4:$G$7322,'IMPORTBFT (ID)'!$B$3:$B$5000)</f>
        <v>0</v>
      </c>
      <c r="J7075" s="72"/>
      <c r="K7075" s="18" t="str">
        <f t="shared" ca="1" si="0"/>
        <v>-</v>
      </c>
      <c r="L7075" s="19" t="e">
        <f>IF(G7075=#REF!,#REF!,"FALSO")</f>
        <v>#REF!</v>
      </c>
      <c r="M7075" s="75"/>
      <c r="N7075" s="76"/>
    </row>
    <row r="7076" spans="1:14" ht="15">
      <c r="A7076" s="80"/>
      <c r="B7076" s="81"/>
      <c r="C7076" s="69"/>
      <c r="D7076" s="69"/>
      <c r="E7076" s="69"/>
      <c r="F7076" s="69"/>
      <c r="G7076" s="82"/>
      <c r="H7076" s="78"/>
      <c r="I7076" s="28">
        <f ca="1">SUMIF('IMPORTBFT (ID)'!$A$3:$A$5000,$G$4:$G$7322,'IMPORTBFT (ID)'!$B$3:$B$5000)</f>
        <v>0</v>
      </c>
      <c r="J7076" s="72"/>
      <c r="K7076" s="18" t="str">
        <f t="shared" ca="1" si="0"/>
        <v>-</v>
      </c>
      <c r="L7076" s="19" t="e">
        <f>IF(G7076=#REF!,#REF!,"FALSO")</f>
        <v>#REF!</v>
      </c>
      <c r="M7076" s="75"/>
      <c r="N7076" s="76"/>
    </row>
    <row r="7077" spans="1:14" ht="15">
      <c r="A7077" s="80"/>
      <c r="B7077" s="81"/>
      <c r="C7077" s="69"/>
      <c r="D7077" s="69"/>
      <c r="E7077" s="69"/>
      <c r="F7077" s="69"/>
      <c r="G7077" s="82"/>
      <c r="H7077" s="78"/>
      <c r="I7077" s="28">
        <f ca="1">SUMIF('IMPORTBFT (ID)'!$A$3:$A$5000,$G$4:$G$7322,'IMPORTBFT (ID)'!$B$3:$B$5000)</f>
        <v>0</v>
      </c>
      <c r="J7077" s="72"/>
      <c r="K7077" s="18" t="str">
        <f t="shared" ca="1" si="0"/>
        <v>-</v>
      </c>
      <c r="L7077" s="19" t="e">
        <f>IF(G7077=#REF!,#REF!,"FALSO")</f>
        <v>#REF!</v>
      </c>
      <c r="M7077" s="75"/>
      <c r="N7077" s="76"/>
    </row>
    <row r="7078" spans="1:14" ht="15">
      <c r="A7078" s="80"/>
      <c r="B7078" s="81"/>
      <c r="C7078" s="69"/>
      <c r="D7078" s="69"/>
      <c r="E7078" s="69"/>
      <c r="F7078" s="69"/>
      <c r="G7078" s="82"/>
      <c r="H7078" s="78"/>
      <c r="I7078" s="28">
        <f ca="1">SUMIF('IMPORTBFT (ID)'!$A$3:$A$5000,$G$4:$G$7322,'IMPORTBFT (ID)'!$B$3:$B$5000)</f>
        <v>0</v>
      </c>
      <c r="J7078" s="72"/>
      <c r="K7078" s="18" t="str">
        <f t="shared" ca="1" si="0"/>
        <v>-</v>
      </c>
      <c r="L7078" s="19" t="e">
        <f>IF(G7078=#REF!,#REF!,"FALSO")</f>
        <v>#REF!</v>
      </c>
      <c r="M7078" s="75"/>
      <c r="N7078" s="76"/>
    </row>
    <row r="7079" spans="1:14" ht="15">
      <c r="A7079" s="80"/>
      <c r="B7079" s="81"/>
      <c r="C7079" s="69"/>
      <c r="D7079" s="69"/>
      <c r="E7079" s="69"/>
      <c r="F7079" s="69"/>
      <c r="G7079" s="82"/>
      <c r="H7079" s="78"/>
      <c r="I7079" s="28">
        <f ca="1">SUMIF('IMPORTBFT (ID)'!$A$3:$A$5000,$G$4:$G$7322,'IMPORTBFT (ID)'!$B$3:$B$5000)</f>
        <v>0</v>
      </c>
      <c r="J7079" s="72"/>
      <c r="K7079" s="18" t="str">
        <f t="shared" ca="1" si="0"/>
        <v>-</v>
      </c>
      <c r="L7079" s="19" t="e">
        <f>IF(G7079=#REF!,#REF!,"FALSO")</f>
        <v>#REF!</v>
      </c>
      <c r="M7079" s="75"/>
      <c r="N7079" s="76"/>
    </row>
    <row r="7080" spans="1:14" ht="15">
      <c r="A7080" s="80"/>
      <c r="B7080" s="81"/>
      <c r="C7080" s="69"/>
      <c r="D7080" s="69"/>
      <c r="E7080" s="69"/>
      <c r="F7080" s="69"/>
      <c r="G7080" s="82"/>
      <c r="H7080" s="78"/>
      <c r="I7080" s="28">
        <f ca="1">SUMIF('IMPORTBFT (ID)'!$A$3:$A$5000,$G$4:$G$7322,'IMPORTBFT (ID)'!$B$3:$B$5000)</f>
        <v>0</v>
      </c>
      <c r="J7080" s="72"/>
      <c r="K7080" s="18" t="str">
        <f t="shared" ca="1" si="0"/>
        <v>-</v>
      </c>
      <c r="L7080" s="19" t="e">
        <f>IF(G7080=#REF!,#REF!,"FALSO")</f>
        <v>#REF!</v>
      </c>
      <c r="M7080" s="75"/>
      <c r="N7080" s="76"/>
    </row>
    <row r="7081" spans="1:14" ht="15">
      <c r="A7081" s="80"/>
      <c r="B7081" s="81"/>
      <c r="C7081" s="69"/>
      <c r="D7081" s="69"/>
      <c r="E7081" s="69"/>
      <c r="F7081" s="69"/>
      <c r="G7081" s="82"/>
      <c r="H7081" s="78"/>
      <c r="I7081" s="28">
        <f ca="1">SUMIF('IMPORTBFT (ID)'!$A$3:$A$5000,$G$4:$G$7322,'IMPORTBFT (ID)'!$B$3:$B$5000)</f>
        <v>0</v>
      </c>
      <c r="J7081" s="72"/>
      <c r="K7081" s="18" t="str">
        <f t="shared" ca="1" si="0"/>
        <v>-</v>
      </c>
      <c r="L7081" s="19" t="e">
        <f>IF(G7081=#REF!,#REF!,"FALSO")</f>
        <v>#REF!</v>
      </c>
      <c r="M7081" s="75"/>
      <c r="N7081" s="76"/>
    </row>
    <row r="7082" spans="1:14" ht="15">
      <c r="A7082" s="80"/>
      <c r="B7082" s="81"/>
      <c r="C7082" s="69"/>
      <c r="D7082" s="69"/>
      <c r="E7082" s="69"/>
      <c r="F7082" s="69"/>
      <c r="G7082" s="82"/>
      <c r="H7082" s="78"/>
      <c r="I7082" s="28">
        <f ca="1">SUMIF('IMPORTBFT (ID)'!$A$3:$A$5000,$G$4:$G$7322,'IMPORTBFT (ID)'!$B$3:$B$5000)</f>
        <v>0</v>
      </c>
      <c r="J7082" s="72"/>
      <c r="K7082" s="18" t="str">
        <f t="shared" ca="1" si="0"/>
        <v>-</v>
      </c>
      <c r="L7082" s="19" t="e">
        <f>IF(G7082=#REF!,#REF!,"FALSO")</f>
        <v>#REF!</v>
      </c>
      <c r="M7082" s="75"/>
      <c r="N7082" s="76"/>
    </row>
    <row r="7083" spans="1:14" ht="15">
      <c r="A7083" s="80"/>
      <c r="B7083" s="81"/>
      <c r="C7083" s="69"/>
      <c r="D7083" s="69"/>
      <c r="E7083" s="69"/>
      <c r="F7083" s="69"/>
      <c r="G7083" s="82"/>
      <c r="H7083" s="78"/>
      <c r="I7083" s="28">
        <f ca="1">SUMIF('IMPORTBFT (ID)'!$A$3:$A$5000,$G$4:$G$7322,'IMPORTBFT (ID)'!$B$3:$B$5000)</f>
        <v>0</v>
      </c>
      <c r="J7083" s="72"/>
      <c r="K7083" s="18" t="str">
        <f t="shared" ca="1" si="0"/>
        <v>-</v>
      </c>
      <c r="L7083" s="19" t="e">
        <f>IF(G7083=#REF!,#REF!,"FALSO")</f>
        <v>#REF!</v>
      </c>
      <c r="M7083" s="75"/>
      <c r="N7083" s="76"/>
    </row>
    <row r="7084" spans="1:14" ht="15">
      <c r="A7084" s="80"/>
      <c r="B7084" s="81"/>
      <c r="C7084" s="69"/>
      <c r="D7084" s="69"/>
      <c r="E7084" s="69"/>
      <c r="F7084" s="69"/>
      <c r="G7084" s="82"/>
      <c r="H7084" s="78"/>
      <c r="I7084" s="28">
        <f ca="1">SUMIF('IMPORTBFT (ID)'!$A$3:$A$5000,$G$4:$G$7322,'IMPORTBFT (ID)'!$B$3:$B$5000)</f>
        <v>0</v>
      </c>
      <c r="J7084" s="72"/>
      <c r="K7084" s="18" t="str">
        <f t="shared" ca="1" si="0"/>
        <v>-</v>
      </c>
      <c r="L7084" s="19" t="e">
        <f>IF(G7084=#REF!,#REF!,"FALSO")</f>
        <v>#REF!</v>
      </c>
      <c r="M7084" s="75"/>
      <c r="N7084" s="76"/>
    </row>
    <row r="7085" spans="1:14" ht="15">
      <c r="A7085" s="80"/>
      <c r="B7085" s="81"/>
      <c r="C7085" s="69"/>
      <c r="D7085" s="69"/>
      <c r="E7085" s="69"/>
      <c r="F7085" s="69"/>
      <c r="G7085" s="82"/>
      <c r="H7085" s="78"/>
      <c r="I7085" s="28">
        <f ca="1">SUMIF('IMPORTBFT (ID)'!$A$3:$A$5000,$G$4:$G$7322,'IMPORTBFT (ID)'!$B$3:$B$5000)</f>
        <v>0</v>
      </c>
      <c r="J7085" s="72"/>
      <c r="K7085" s="18" t="str">
        <f t="shared" ca="1" si="0"/>
        <v>-</v>
      </c>
      <c r="L7085" s="19" t="e">
        <f>IF(G7085=#REF!,#REF!,"FALSO")</f>
        <v>#REF!</v>
      </c>
      <c r="M7085" s="75"/>
      <c r="N7085" s="76"/>
    </row>
    <row r="7086" spans="1:14" ht="15">
      <c r="A7086" s="80"/>
      <c r="B7086" s="81"/>
      <c r="C7086" s="69"/>
      <c r="D7086" s="69"/>
      <c r="E7086" s="69"/>
      <c r="F7086" s="69"/>
      <c r="G7086" s="82"/>
      <c r="H7086" s="78"/>
      <c r="I7086" s="28">
        <f ca="1">SUMIF('IMPORTBFT (ID)'!$A$3:$A$5000,$G$4:$G$7322,'IMPORTBFT (ID)'!$B$3:$B$5000)</f>
        <v>0</v>
      </c>
      <c r="J7086" s="72"/>
      <c r="K7086" s="18" t="str">
        <f t="shared" ca="1" si="0"/>
        <v>-</v>
      </c>
      <c r="L7086" s="19" t="e">
        <f>IF(G7086=#REF!,#REF!,"FALSO")</f>
        <v>#REF!</v>
      </c>
      <c r="M7086" s="75"/>
      <c r="N7086" s="76"/>
    </row>
    <row r="7087" spans="1:14" ht="15">
      <c r="A7087" s="80"/>
      <c r="B7087" s="81"/>
      <c r="C7087" s="69"/>
      <c r="D7087" s="69"/>
      <c r="E7087" s="69"/>
      <c r="F7087" s="69"/>
      <c r="G7087" s="82"/>
      <c r="H7087" s="78"/>
      <c r="I7087" s="28">
        <f ca="1">SUMIF('IMPORTBFT (ID)'!$A$3:$A$5000,$G$4:$G$7322,'IMPORTBFT (ID)'!$B$3:$B$5000)</f>
        <v>0</v>
      </c>
      <c r="J7087" s="72"/>
      <c r="K7087" s="18" t="str">
        <f t="shared" ca="1" si="0"/>
        <v>-</v>
      </c>
      <c r="L7087" s="19" t="e">
        <f>IF(G7087=#REF!,#REF!,"FALSO")</f>
        <v>#REF!</v>
      </c>
      <c r="M7087" s="75"/>
      <c r="N7087" s="76"/>
    </row>
    <row r="7088" spans="1:14" ht="15">
      <c r="A7088" s="80"/>
      <c r="B7088" s="81"/>
      <c r="C7088" s="69"/>
      <c r="D7088" s="69"/>
      <c r="E7088" s="69"/>
      <c r="F7088" s="69"/>
      <c r="G7088" s="82"/>
      <c r="H7088" s="78"/>
      <c r="I7088" s="28">
        <f ca="1">SUMIF('IMPORTBFT (ID)'!$A$3:$A$5000,$G$4:$G$7322,'IMPORTBFT (ID)'!$B$3:$B$5000)</f>
        <v>0</v>
      </c>
      <c r="J7088" s="72"/>
      <c r="K7088" s="18" t="str">
        <f t="shared" ca="1" si="0"/>
        <v>-</v>
      </c>
      <c r="L7088" s="19" t="e">
        <f>IF(G7088=#REF!,#REF!,"FALSO")</f>
        <v>#REF!</v>
      </c>
      <c r="M7088" s="75"/>
      <c r="N7088" s="76"/>
    </row>
    <row r="7089" spans="1:14" ht="15">
      <c r="A7089" s="80"/>
      <c r="B7089" s="81"/>
      <c r="C7089" s="69"/>
      <c r="D7089" s="69"/>
      <c r="E7089" s="69"/>
      <c r="F7089" s="69"/>
      <c r="G7089" s="82"/>
      <c r="H7089" s="78"/>
      <c r="I7089" s="28">
        <f ca="1">SUMIF('IMPORTBFT (ID)'!$A$3:$A$5000,$G$4:$G$7322,'IMPORTBFT (ID)'!$B$3:$B$5000)</f>
        <v>0</v>
      </c>
      <c r="J7089" s="72"/>
      <c r="K7089" s="18" t="str">
        <f t="shared" ca="1" si="0"/>
        <v>-</v>
      </c>
      <c r="L7089" s="19" t="e">
        <f>IF(G7089=#REF!,#REF!,"FALSO")</f>
        <v>#REF!</v>
      </c>
      <c r="M7089" s="75"/>
      <c r="N7089" s="76"/>
    </row>
    <row r="7090" spans="1:14" ht="15">
      <c r="A7090" s="80"/>
      <c r="B7090" s="81"/>
      <c r="C7090" s="69"/>
      <c r="D7090" s="69"/>
      <c r="E7090" s="69"/>
      <c r="F7090" s="69"/>
      <c r="G7090" s="82"/>
      <c r="H7090" s="78"/>
      <c r="I7090" s="28">
        <f ca="1">SUMIF('IMPORTBFT (ID)'!$A$3:$A$5000,$G$4:$G$7322,'IMPORTBFT (ID)'!$B$3:$B$5000)</f>
        <v>0</v>
      </c>
      <c r="J7090" s="72"/>
      <c r="K7090" s="18" t="str">
        <f t="shared" ca="1" si="0"/>
        <v>-</v>
      </c>
      <c r="L7090" s="19" t="e">
        <f>IF(G7090=#REF!,#REF!,"FALSO")</f>
        <v>#REF!</v>
      </c>
      <c r="M7090" s="75"/>
      <c r="N7090" s="76"/>
    </row>
    <row r="7091" spans="1:14" ht="15">
      <c r="A7091" s="80"/>
      <c r="B7091" s="81"/>
      <c r="C7091" s="69"/>
      <c r="D7091" s="69"/>
      <c r="E7091" s="69"/>
      <c r="F7091" s="69"/>
      <c r="G7091" s="82"/>
      <c r="H7091" s="78"/>
      <c r="I7091" s="28">
        <f ca="1">SUMIF('IMPORTBFT (ID)'!$A$3:$A$5000,$G$4:$G$7322,'IMPORTBFT (ID)'!$B$3:$B$5000)</f>
        <v>0</v>
      </c>
      <c r="J7091" s="72"/>
      <c r="K7091" s="18" t="str">
        <f t="shared" ca="1" si="0"/>
        <v>-</v>
      </c>
      <c r="L7091" s="19" t="e">
        <f>IF(G7091=#REF!,#REF!,"FALSO")</f>
        <v>#REF!</v>
      </c>
      <c r="M7091" s="75"/>
      <c r="N7091" s="76"/>
    </row>
    <row r="7092" spans="1:14" ht="15">
      <c r="A7092" s="80"/>
      <c r="B7092" s="81"/>
      <c r="C7092" s="69"/>
      <c r="D7092" s="69"/>
      <c r="E7092" s="69"/>
      <c r="F7092" s="69"/>
      <c r="G7092" s="82"/>
      <c r="H7092" s="78"/>
      <c r="I7092" s="28">
        <f ca="1">SUMIF('IMPORTBFT (ID)'!$A$3:$A$5000,$G$4:$G$7322,'IMPORTBFT (ID)'!$B$3:$B$5000)</f>
        <v>0</v>
      </c>
      <c r="J7092" s="72"/>
      <c r="K7092" s="18" t="str">
        <f t="shared" ca="1" si="0"/>
        <v>-</v>
      </c>
      <c r="L7092" s="19" t="e">
        <f>IF(G7092=#REF!,#REF!,"FALSO")</f>
        <v>#REF!</v>
      </c>
      <c r="M7092" s="75"/>
      <c r="N7092" s="76"/>
    </row>
    <row r="7093" spans="1:14" ht="15">
      <c r="A7093" s="80"/>
      <c r="B7093" s="81"/>
      <c r="C7093" s="69"/>
      <c r="D7093" s="69"/>
      <c r="E7093" s="69"/>
      <c r="F7093" s="69"/>
      <c r="G7093" s="82"/>
      <c r="H7093" s="78"/>
      <c r="I7093" s="28">
        <f ca="1">SUMIF('IMPORTBFT (ID)'!$A$3:$A$5000,$G$4:$G$7322,'IMPORTBFT (ID)'!$B$3:$B$5000)</f>
        <v>0</v>
      </c>
      <c r="J7093" s="72"/>
      <c r="K7093" s="18" t="str">
        <f t="shared" ca="1" si="0"/>
        <v>-</v>
      </c>
      <c r="L7093" s="19" t="e">
        <f>IF(G7093=#REF!,#REF!,"FALSO")</f>
        <v>#REF!</v>
      </c>
      <c r="M7093" s="75"/>
      <c r="N7093" s="76"/>
    </row>
    <row r="7094" spans="1:14" ht="15">
      <c r="A7094" s="80"/>
      <c r="B7094" s="81"/>
      <c r="C7094" s="69"/>
      <c r="D7094" s="69"/>
      <c r="E7094" s="69"/>
      <c r="F7094" s="69"/>
      <c r="G7094" s="82"/>
      <c r="H7094" s="78"/>
      <c r="I7094" s="28">
        <f ca="1">SUMIF('IMPORTBFT (ID)'!$A$3:$A$5000,$G$4:$G$7322,'IMPORTBFT (ID)'!$B$3:$B$5000)</f>
        <v>0</v>
      </c>
      <c r="J7094" s="72"/>
      <c r="K7094" s="18" t="str">
        <f t="shared" ca="1" si="0"/>
        <v>-</v>
      </c>
      <c r="L7094" s="19" t="e">
        <f>IF(G7094=#REF!,#REF!,"FALSO")</f>
        <v>#REF!</v>
      </c>
      <c r="M7094" s="75"/>
      <c r="N7094" s="76"/>
    </row>
    <row r="7095" spans="1:14" ht="15">
      <c r="A7095" s="80"/>
      <c r="B7095" s="81"/>
      <c r="C7095" s="69"/>
      <c r="D7095" s="69"/>
      <c r="E7095" s="69"/>
      <c r="F7095" s="69"/>
      <c r="G7095" s="82"/>
      <c r="H7095" s="78"/>
      <c r="I7095" s="28">
        <f ca="1">SUMIF('IMPORTBFT (ID)'!$A$3:$A$5000,$G$4:$G$7322,'IMPORTBFT (ID)'!$B$3:$B$5000)</f>
        <v>0</v>
      </c>
      <c r="J7095" s="72"/>
      <c r="K7095" s="18" t="str">
        <f t="shared" ca="1" si="0"/>
        <v>-</v>
      </c>
      <c r="L7095" s="19" t="e">
        <f>IF(G7095=#REF!,#REF!,"FALSO")</f>
        <v>#REF!</v>
      </c>
      <c r="M7095" s="75"/>
      <c r="N7095" s="76"/>
    </row>
    <row r="7096" spans="1:14" ht="15">
      <c r="A7096" s="80"/>
      <c r="B7096" s="81"/>
      <c r="C7096" s="69"/>
      <c r="D7096" s="69"/>
      <c r="E7096" s="69"/>
      <c r="F7096" s="69"/>
      <c r="G7096" s="82"/>
      <c r="H7096" s="78"/>
      <c r="I7096" s="28">
        <f ca="1">SUMIF('IMPORTBFT (ID)'!$A$3:$A$5000,$G$4:$G$7322,'IMPORTBFT (ID)'!$B$3:$B$5000)</f>
        <v>0</v>
      </c>
      <c r="J7096" s="72"/>
      <c r="K7096" s="18" t="str">
        <f t="shared" ca="1" si="0"/>
        <v>-</v>
      </c>
      <c r="L7096" s="19" t="e">
        <f>IF(G7096=#REF!,#REF!,"FALSO")</f>
        <v>#REF!</v>
      </c>
      <c r="M7096" s="75"/>
      <c r="N7096" s="76"/>
    </row>
    <row r="7097" spans="1:14" ht="15">
      <c r="A7097" s="80"/>
      <c r="B7097" s="81"/>
      <c r="C7097" s="69"/>
      <c r="D7097" s="69"/>
      <c r="E7097" s="69"/>
      <c r="F7097" s="69"/>
      <c r="G7097" s="82"/>
      <c r="H7097" s="78"/>
      <c r="I7097" s="28">
        <f ca="1">SUMIF('IMPORTBFT (ID)'!$A$3:$A$5000,$G$4:$G$7322,'IMPORTBFT (ID)'!$B$3:$B$5000)</f>
        <v>0</v>
      </c>
      <c r="J7097" s="72"/>
      <c r="K7097" s="18" t="str">
        <f t="shared" ca="1" si="0"/>
        <v>-</v>
      </c>
      <c r="L7097" s="19" t="e">
        <f>IF(G7097=#REF!,#REF!,"FALSO")</f>
        <v>#REF!</v>
      </c>
      <c r="M7097" s="75"/>
      <c r="N7097" s="76"/>
    </row>
    <row r="7098" spans="1:14" ht="15">
      <c r="A7098" s="80"/>
      <c r="B7098" s="81"/>
      <c r="C7098" s="69"/>
      <c r="D7098" s="69"/>
      <c r="E7098" s="69"/>
      <c r="F7098" s="69"/>
      <c r="G7098" s="82"/>
      <c r="H7098" s="78"/>
      <c r="I7098" s="28">
        <f ca="1">SUMIF('IMPORTBFT (ID)'!$A$3:$A$5000,$G$4:$G$7322,'IMPORTBFT (ID)'!$B$3:$B$5000)</f>
        <v>0</v>
      </c>
      <c r="J7098" s="72"/>
      <c r="K7098" s="18" t="str">
        <f t="shared" ca="1" si="0"/>
        <v>-</v>
      </c>
      <c r="L7098" s="19" t="e">
        <f>IF(G7098=#REF!,#REF!,"FALSO")</f>
        <v>#REF!</v>
      </c>
      <c r="M7098" s="75"/>
      <c r="N7098" s="76"/>
    </row>
    <row r="7099" spans="1:14" ht="15">
      <c r="A7099" s="80"/>
      <c r="B7099" s="81"/>
      <c r="C7099" s="69"/>
      <c r="D7099" s="69"/>
      <c r="E7099" s="69"/>
      <c r="F7099" s="69"/>
      <c r="G7099" s="82"/>
      <c r="H7099" s="78"/>
      <c r="I7099" s="28">
        <f ca="1">SUMIF('IMPORTBFT (ID)'!$A$3:$A$5000,$G$4:$G$7322,'IMPORTBFT (ID)'!$B$3:$B$5000)</f>
        <v>0</v>
      </c>
      <c r="J7099" s="72"/>
      <c r="K7099" s="18" t="str">
        <f t="shared" ca="1" si="0"/>
        <v>-</v>
      </c>
      <c r="L7099" s="19" t="e">
        <f>IF(G7099=#REF!,#REF!,"FALSO")</f>
        <v>#REF!</v>
      </c>
      <c r="M7099" s="75"/>
      <c r="N7099" s="76"/>
    </row>
    <row r="7100" spans="1:14" ht="15">
      <c r="A7100" s="80"/>
      <c r="B7100" s="81"/>
      <c r="C7100" s="69"/>
      <c r="D7100" s="69"/>
      <c r="E7100" s="69"/>
      <c r="F7100" s="69"/>
      <c r="G7100" s="82"/>
      <c r="H7100" s="78"/>
      <c r="I7100" s="28">
        <f ca="1">SUMIF('IMPORTBFT (ID)'!$A$3:$A$5000,$G$4:$G$7322,'IMPORTBFT (ID)'!$B$3:$B$5000)</f>
        <v>0</v>
      </c>
      <c r="J7100" s="72"/>
      <c r="K7100" s="18" t="str">
        <f t="shared" ca="1" si="0"/>
        <v>-</v>
      </c>
      <c r="L7100" s="19" t="e">
        <f>IF(G7100=#REF!,#REF!,"FALSO")</f>
        <v>#REF!</v>
      </c>
      <c r="M7100" s="75"/>
      <c r="N7100" s="76"/>
    </row>
    <row r="7101" spans="1:14" ht="15">
      <c r="A7101" s="80"/>
      <c r="B7101" s="81"/>
      <c r="C7101" s="69"/>
      <c r="D7101" s="69"/>
      <c r="E7101" s="69"/>
      <c r="F7101" s="69"/>
      <c r="G7101" s="82"/>
      <c r="H7101" s="78"/>
      <c r="I7101" s="28">
        <f ca="1">SUMIF('IMPORTBFT (ID)'!$A$3:$A$5000,$G$4:$G$7322,'IMPORTBFT (ID)'!$B$3:$B$5000)</f>
        <v>0</v>
      </c>
      <c r="J7101" s="72"/>
      <c r="K7101" s="18" t="str">
        <f t="shared" ca="1" si="0"/>
        <v>-</v>
      </c>
      <c r="L7101" s="19" t="e">
        <f>IF(G7101=#REF!,#REF!,"FALSO")</f>
        <v>#REF!</v>
      </c>
      <c r="M7101" s="75"/>
      <c r="N7101" s="76"/>
    </row>
    <row r="7102" spans="1:14" ht="15">
      <c r="A7102" s="80"/>
      <c r="B7102" s="81"/>
      <c r="C7102" s="69"/>
      <c r="D7102" s="69"/>
      <c r="E7102" s="69"/>
      <c r="F7102" s="69"/>
      <c r="G7102" s="82"/>
      <c r="H7102" s="78"/>
      <c r="I7102" s="28">
        <f ca="1">SUMIF('IMPORTBFT (ID)'!$A$3:$A$5000,$G$4:$G$7322,'IMPORTBFT (ID)'!$B$3:$B$5000)</f>
        <v>0</v>
      </c>
      <c r="J7102" s="72"/>
      <c r="K7102" s="18" t="str">
        <f t="shared" ca="1" si="0"/>
        <v>-</v>
      </c>
      <c r="L7102" s="19" t="e">
        <f>IF(G7102=#REF!,#REF!,"FALSO")</f>
        <v>#REF!</v>
      </c>
      <c r="M7102" s="75"/>
      <c r="N7102" s="76"/>
    </row>
    <row r="7103" spans="1:14" ht="15">
      <c r="A7103" s="80"/>
      <c r="B7103" s="81"/>
      <c r="C7103" s="69"/>
      <c r="D7103" s="69"/>
      <c r="E7103" s="69"/>
      <c r="F7103" s="69"/>
      <c r="G7103" s="82"/>
      <c r="H7103" s="78"/>
      <c r="I7103" s="28">
        <f ca="1">SUMIF('IMPORTBFT (ID)'!$A$3:$A$5000,$G$4:$G$7322,'IMPORTBFT (ID)'!$B$3:$B$5000)</f>
        <v>0</v>
      </c>
      <c r="J7103" s="72"/>
      <c r="K7103" s="18" t="str">
        <f t="shared" ca="1" si="0"/>
        <v>-</v>
      </c>
      <c r="L7103" s="19" t="e">
        <f>IF(G7103=#REF!,#REF!,"FALSO")</f>
        <v>#REF!</v>
      </c>
      <c r="M7103" s="75"/>
      <c r="N7103" s="76"/>
    </row>
    <row r="7104" spans="1:14" ht="15">
      <c r="A7104" s="80"/>
      <c r="B7104" s="81"/>
      <c r="C7104" s="69"/>
      <c r="D7104" s="69"/>
      <c r="E7104" s="69"/>
      <c r="F7104" s="69"/>
      <c r="G7104" s="82"/>
      <c r="H7104" s="78"/>
      <c r="I7104" s="28">
        <f ca="1">SUMIF('IMPORTBFT (ID)'!$A$3:$A$5000,$G$4:$G$7322,'IMPORTBFT (ID)'!$B$3:$B$5000)</f>
        <v>0</v>
      </c>
      <c r="J7104" s="72"/>
      <c r="K7104" s="18" t="str">
        <f t="shared" ca="1" si="0"/>
        <v>-</v>
      </c>
      <c r="L7104" s="19" t="e">
        <f>IF(G7104=#REF!,#REF!,"FALSO")</f>
        <v>#REF!</v>
      </c>
      <c r="M7104" s="75"/>
      <c r="N7104" s="76"/>
    </row>
    <row r="7105" spans="1:14" ht="15">
      <c r="A7105" s="80"/>
      <c r="B7105" s="81"/>
      <c r="C7105" s="69"/>
      <c r="D7105" s="69"/>
      <c r="E7105" s="69"/>
      <c r="F7105" s="69"/>
      <c r="G7105" s="82"/>
      <c r="H7105" s="78"/>
      <c r="I7105" s="28">
        <f ca="1">SUMIF('IMPORTBFT (ID)'!$A$3:$A$5000,$G$4:$G$7322,'IMPORTBFT (ID)'!$B$3:$B$5000)</f>
        <v>0</v>
      </c>
      <c r="J7105" s="72"/>
      <c r="K7105" s="18" t="str">
        <f t="shared" ca="1" si="0"/>
        <v>-</v>
      </c>
      <c r="L7105" s="19" t="e">
        <f>IF(G7105=#REF!,#REF!,"FALSO")</f>
        <v>#REF!</v>
      </c>
      <c r="M7105" s="75"/>
      <c r="N7105" s="76"/>
    </row>
    <row r="7106" spans="1:14" ht="15">
      <c r="A7106" s="80"/>
      <c r="B7106" s="81"/>
      <c r="C7106" s="69"/>
      <c r="D7106" s="69"/>
      <c r="E7106" s="69"/>
      <c r="F7106" s="69"/>
      <c r="G7106" s="82"/>
      <c r="H7106" s="78"/>
      <c r="I7106" s="28">
        <f ca="1">SUMIF('IMPORTBFT (ID)'!$A$3:$A$5000,$G$4:$G$7322,'IMPORTBFT (ID)'!$B$3:$B$5000)</f>
        <v>0</v>
      </c>
      <c r="J7106" s="72"/>
      <c r="K7106" s="18" t="str">
        <f t="shared" ca="1" si="0"/>
        <v>-</v>
      </c>
      <c r="L7106" s="19" t="e">
        <f>IF(G7106=#REF!,#REF!,"FALSO")</f>
        <v>#REF!</v>
      </c>
      <c r="M7106" s="75"/>
      <c r="N7106" s="76"/>
    </row>
    <row r="7107" spans="1:14" ht="15">
      <c r="A7107" s="80"/>
      <c r="B7107" s="81"/>
      <c r="C7107" s="69"/>
      <c r="D7107" s="69"/>
      <c r="E7107" s="69"/>
      <c r="F7107" s="69"/>
      <c r="G7107" s="82"/>
      <c r="H7107" s="78"/>
      <c r="I7107" s="28">
        <f ca="1">SUMIF('IMPORTBFT (ID)'!$A$3:$A$5000,$G$4:$G$7322,'IMPORTBFT (ID)'!$B$3:$B$5000)</f>
        <v>0</v>
      </c>
      <c r="J7107" s="72"/>
      <c r="K7107" s="18" t="str">
        <f t="shared" ca="1" si="0"/>
        <v>-</v>
      </c>
      <c r="L7107" s="19" t="e">
        <f>IF(G7107=#REF!,#REF!,"FALSO")</f>
        <v>#REF!</v>
      </c>
      <c r="M7107" s="75"/>
      <c r="N7107" s="76"/>
    </row>
    <row r="7108" spans="1:14" ht="15">
      <c r="A7108" s="80"/>
      <c r="B7108" s="81"/>
      <c r="C7108" s="69"/>
      <c r="D7108" s="69"/>
      <c r="E7108" s="69"/>
      <c r="F7108" s="69"/>
      <c r="G7108" s="82"/>
      <c r="H7108" s="78"/>
      <c r="I7108" s="28">
        <f ca="1">SUMIF('IMPORTBFT (ID)'!$A$3:$A$5000,$G$4:$G$7322,'IMPORTBFT (ID)'!$B$3:$B$5000)</f>
        <v>0</v>
      </c>
      <c r="J7108" s="72"/>
      <c r="K7108" s="18" t="str">
        <f t="shared" ca="1" si="0"/>
        <v>-</v>
      </c>
      <c r="L7108" s="19" t="e">
        <f>IF(G7108=#REF!,#REF!,"FALSO")</f>
        <v>#REF!</v>
      </c>
      <c r="M7108" s="75"/>
      <c r="N7108" s="76"/>
    </row>
    <row r="7109" spans="1:14" ht="15">
      <c r="A7109" s="80"/>
      <c r="B7109" s="81"/>
      <c r="C7109" s="69"/>
      <c r="D7109" s="69"/>
      <c r="E7109" s="69"/>
      <c r="F7109" s="69"/>
      <c r="G7109" s="82"/>
      <c r="H7109" s="78"/>
      <c r="I7109" s="28">
        <f ca="1">SUMIF('IMPORTBFT (ID)'!$A$3:$A$5000,$G$4:$G$7322,'IMPORTBFT (ID)'!$B$3:$B$5000)</f>
        <v>0</v>
      </c>
      <c r="J7109" s="72"/>
      <c r="K7109" s="18" t="str">
        <f t="shared" ca="1" si="0"/>
        <v>-</v>
      </c>
      <c r="L7109" s="19" t="e">
        <f>IF(G7109=#REF!,#REF!,"FALSO")</f>
        <v>#REF!</v>
      </c>
      <c r="M7109" s="75"/>
      <c r="N7109" s="76"/>
    </row>
    <row r="7110" spans="1:14" ht="15">
      <c r="A7110" s="80"/>
      <c r="B7110" s="81"/>
      <c r="C7110" s="69"/>
      <c r="D7110" s="69"/>
      <c r="E7110" s="69"/>
      <c r="F7110" s="69"/>
      <c r="G7110" s="82"/>
      <c r="H7110" s="78"/>
      <c r="I7110" s="28">
        <f ca="1">SUMIF('IMPORTBFT (ID)'!$A$3:$A$5000,$G$4:$G$7322,'IMPORTBFT (ID)'!$B$3:$B$5000)</f>
        <v>0</v>
      </c>
      <c r="J7110" s="72"/>
      <c r="K7110" s="18" t="str">
        <f t="shared" ca="1" si="0"/>
        <v>-</v>
      </c>
      <c r="L7110" s="19" t="e">
        <f>IF(G7110=#REF!,#REF!,"FALSO")</f>
        <v>#REF!</v>
      </c>
      <c r="M7110" s="75"/>
      <c r="N7110" s="76"/>
    </row>
    <row r="7111" spans="1:14" ht="15">
      <c r="A7111" s="80"/>
      <c r="B7111" s="81"/>
      <c r="C7111" s="69"/>
      <c r="D7111" s="69"/>
      <c r="E7111" s="69"/>
      <c r="F7111" s="69"/>
      <c r="G7111" s="82"/>
      <c r="H7111" s="78"/>
      <c r="I7111" s="28">
        <f ca="1">SUMIF('IMPORTBFT (ID)'!$A$3:$A$5000,$G$4:$G$7322,'IMPORTBFT (ID)'!$B$3:$B$5000)</f>
        <v>0</v>
      </c>
      <c r="J7111" s="72"/>
      <c r="K7111" s="18" t="str">
        <f t="shared" ca="1" si="0"/>
        <v>-</v>
      </c>
      <c r="L7111" s="19" t="e">
        <f>IF(G7111=#REF!,#REF!,"FALSO")</f>
        <v>#REF!</v>
      </c>
      <c r="M7111" s="75"/>
      <c r="N7111" s="76"/>
    </row>
    <row r="7112" spans="1:14" ht="15">
      <c r="A7112" s="80"/>
      <c r="B7112" s="81"/>
      <c r="C7112" s="69"/>
      <c r="D7112" s="69"/>
      <c r="E7112" s="69"/>
      <c r="F7112" s="69"/>
      <c r="G7112" s="82"/>
      <c r="H7112" s="78"/>
      <c r="I7112" s="28">
        <f ca="1">SUMIF('IMPORTBFT (ID)'!$A$3:$A$5000,$G$4:$G$7322,'IMPORTBFT (ID)'!$B$3:$B$5000)</f>
        <v>0</v>
      </c>
      <c r="J7112" s="72"/>
      <c r="K7112" s="18" t="str">
        <f t="shared" ca="1" si="0"/>
        <v>-</v>
      </c>
      <c r="L7112" s="19" t="e">
        <f>IF(G7112=#REF!,#REF!,"FALSO")</f>
        <v>#REF!</v>
      </c>
      <c r="M7112" s="75"/>
      <c r="N7112" s="76"/>
    </row>
    <row r="7113" spans="1:14" ht="15">
      <c r="A7113" s="80"/>
      <c r="B7113" s="81"/>
      <c r="C7113" s="69"/>
      <c r="D7113" s="69"/>
      <c r="E7113" s="69"/>
      <c r="F7113" s="69"/>
      <c r="G7113" s="82"/>
      <c r="H7113" s="78"/>
      <c r="I7113" s="28">
        <f ca="1">SUMIF('IMPORTBFT (ID)'!$A$3:$A$5000,$G$4:$G$7322,'IMPORTBFT (ID)'!$B$3:$B$5000)</f>
        <v>0</v>
      </c>
      <c r="J7113" s="72"/>
      <c r="K7113" s="18" t="str">
        <f t="shared" ca="1" si="0"/>
        <v>-</v>
      </c>
      <c r="L7113" s="19" t="e">
        <f>IF(G7113=#REF!,#REF!,"FALSO")</f>
        <v>#REF!</v>
      </c>
      <c r="M7113" s="75"/>
      <c r="N7113" s="76"/>
    </row>
    <row r="7114" spans="1:14" ht="15">
      <c r="A7114" s="80"/>
      <c r="B7114" s="81"/>
      <c r="C7114" s="69"/>
      <c r="D7114" s="69"/>
      <c r="E7114" s="69"/>
      <c r="F7114" s="69"/>
      <c r="G7114" s="82"/>
      <c r="H7114" s="78"/>
      <c r="I7114" s="28">
        <f ca="1">SUMIF('IMPORTBFT (ID)'!$A$3:$A$5000,$G$4:$G$7322,'IMPORTBFT (ID)'!$B$3:$B$5000)</f>
        <v>0</v>
      </c>
      <c r="J7114" s="72"/>
      <c r="K7114" s="18" t="str">
        <f t="shared" ca="1" si="0"/>
        <v>-</v>
      </c>
      <c r="L7114" s="19" t="e">
        <f>IF(G7114=#REF!,#REF!,"FALSO")</f>
        <v>#REF!</v>
      </c>
      <c r="M7114" s="75"/>
      <c r="N7114" s="76"/>
    </row>
    <row r="7115" spans="1:14" ht="15">
      <c r="A7115" s="80"/>
      <c r="B7115" s="81"/>
      <c r="C7115" s="69"/>
      <c r="D7115" s="69"/>
      <c r="E7115" s="69"/>
      <c r="F7115" s="69"/>
      <c r="G7115" s="82"/>
      <c r="H7115" s="78"/>
      <c r="I7115" s="28">
        <f ca="1">SUMIF('IMPORTBFT (ID)'!$A$3:$A$5000,$G$4:$G$7322,'IMPORTBFT (ID)'!$B$3:$B$5000)</f>
        <v>0</v>
      </c>
      <c r="J7115" s="72"/>
      <c r="K7115" s="18" t="str">
        <f t="shared" ca="1" si="0"/>
        <v>-</v>
      </c>
      <c r="L7115" s="19" t="e">
        <f>IF(G7115=#REF!,#REF!,"FALSO")</f>
        <v>#REF!</v>
      </c>
      <c r="M7115" s="75"/>
      <c r="N7115" s="76"/>
    </row>
    <row r="7116" spans="1:14" ht="15">
      <c r="A7116" s="80"/>
      <c r="B7116" s="81"/>
      <c r="C7116" s="69"/>
      <c r="D7116" s="69"/>
      <c r="E7116" s="69"/>
      <c r="F7116" s="69"/>
      <c r="G7116" s="82"/>
      <c r="H7116" s="78"/>
      <c r="I7116" s="28">
        <f ca="1">SUMIF('IMPORTBFT (ID)'!$A$3:$A$5000,$G$4:$G$7322,'IMPORTBFT (ID)'!$B$3:$B$5000)</f>
        <v>0</v>
      </c>
      <c r="J7116" s="72"/>
      <c r="K7116" s="18" t="str">
        <f t="shared" ca="1" si="0"/>
        <v>-</v>
      </c>
      <c r="L7116" s="19" t="e">
        <f>IF(G7116=#REF!,#REF!,"FALSO")</f>
        <v>#REF!</v>
      </c>
      <c r="M7116" s="75"/>
      <c r="N7116" s="76"/>
    </row>
    <row r="7117" spans="1:14" ht="15">
      <c r="A7117" s="80"/>
      <c r="B7117" s="81"/>
      <c r="C7117" s="69"/>
      <c r="D7117" s="69"/>
      <c r="E7117" s="69"/>
      <c r="F7117" s="69"/>
      <c r="G7117" s="82"/>
      <c r="H7117" s="78"/>
      <c r="I7117" s="28">
        <f ca="1">SUMIF('IMPORTBFT (ID)'!$A$3:$A$5000,$G$4:$G$7322,'IMPORTBFT (ID)'!$B$3:$B$5000)</f>
        <v>0</v>
      </c>
      <c r="J7117" s="72"/>
      <c r="K7117" s="18" t="str">
        <f t="shared" ca="1" si="0"/>
        <v>-</v>
      </c>
      <c r="L7117" s="19" t="e">
        <f>IF(G7117=#REF!,#REF!,"FALSO")</f>
        <v>#REF!</v>
      </c>
      <c r="M7117" s="75"/>
      <c r="N7117" s="76"/>
    </row>
    <row r="7118" spans="1:14" ht="15">
      <c r="A7118" s="80"/>
      <c r="B7118" s="81"/>
      <c r="C7118" s="69"/>
      <c r="D7118" s="69"/>
      <c r="E7118" s="69"/>
      <c r="F7118" s="69"/>
      <c r="G7118" s="82"/>
      <c r="H7118" s="78"/>
      <c r="I7118" s="28">
        <f ca="1">SUMIF('IMPORTBFT (ID)'!$A$3:$A$5000,$G$4:$G$7322,'IMPORTBFT (ID)'!$B$3:$B$5000)</f>
        <v>0</v>
      </c>
      <c r="J7118" s="72"/>
      <c r="K7118" s="18" t="str">
        <f t="shared" ca="1" si="0"/>
        <v>-</v>
      </c>
      <c r="L7118" s="19" t="e">
        <f>IF(G7118=#REF!,#REF!,"FALSO")</f>
        <v>#REF!</v>
      </c>
      <c r="M7118" s="75"/>
      <c r="N7118" s="76"/>
    </row>
    <row r="7119" spans="1:14" ht="15">
      <c r="A7119" s="80"/>
      <c r="B7119" s="81"/>
      <c r="C7119" s="69"/>
      <c r="D7119" s="69"/>
      <c r="E7119" s="69"/>
      <c r="F7119" s="69"/>
      <c r="G7119" s="82"/>
      <c r="H7119" s="78"/>
      <c r="I7119" s="28">
        <f ca="1">SUMIF('IMPORTBFT (ID)'!$A$3:$A$5000,$G$4:$G$7322,'IMPORTBFT (ID)'!$B$3:$B$5000)</f>
        <v>0</v>
      </c>
      <c r="J7119" s="72"/>
      <c r="K7119" s="18" t="str">
        <f t="shared" ca="1" si="0"/>
        <v>-</v>
      </c>
      <c r="L7119" s="19" t="e">
        <f>IF(G7119=#REF!,#REF!,"FALSO")</f>
        <v>#REF!</v>
      </c>
      <c r="M7119" s="75"/>
      <c r="N7119" s="76"/>
    </row>
    <row r="7120" spans="1:14" ht="15">
      <c r="A7120" s="80"/>
      <c r="B7120" s="81"/>
      <c r="C7120" s="69"/>
      <c r="D7120" s="69"/>
      <c r="E7120" s="69"/>
      <c r="F7120" s="69"/>
      <c r="G7120" s="82"/>
      <c r="H7120" s="78"/>
      <c r="I7120" s="28">
        <f ca="1">SUMIF('IMPORTBFT (ID)'!$A$3:$A$5000,$G$4:$G$7322,'IMPORTBFT (ID)'!$B$3:$B$5000)</f>
        <v>0</v>
      </c>
      <c r="J7120" s="72"/>
      <c r="K7120" s="18" t="str">
        <f t="shared" ca="1" si="0"/>
        <v>-</v>
      </c>
      <c r="L7120" s="19" t="e">
        <f>IF(G7120=#REF!,#REF!,"FALSO")</f>
        <v>#REF!</v>
      </c>
      <c r="M7120" s="75"/>
      <c r="N7120" s="76"/>
    </row>
    <row r="7121" spans="1:14" ht="15">
      <c r="A7121" s="80"/>
      <c r="B7121" s="81"/>
      <c r="C7121" s="69"/>
      <c r="D7121" s="69"/>
      <c r="E7121" s="69"/>
      <c r="F7121" s="69"/>
      <c r="G7121" s="82"/>
      <c r="H7121" s="78"/>
      <c r="I7121" s="28">
        <f ca="1">SUMIF('IMPORTBFT (ID)'!$A$3:$A$5000,$G$4:$G$7322,'IMPORTBFT (ID)'!$B$3:$B$5000)</f>
        <v>0</v>
      </c>
      <c r="J7121" s="72"/>
      <c r="K7121" s="18" t="str">
        <f t="shared" ca="1" si="0"/>
        <v>-</v>
      </c>
      <c r="L7121" s="19" t="e">
        <f>IF(G7121=#REF!,#REF!,"FALSO")</f>
        <v>#REF!</v>
      </c>
      <c r="M7121" s="75"/>
      <c r="N7121" s="76"/>
    </row>
    <row r="7122" spans="1:14" ht="15">
      <c r="A7122" s="80"/>
      <c r="B7122" s="81"/>
      <c r="C7122" s="69"/>
      <c r="D7122" s="69"/>
      <c r="E7122" s="69"/>
      <c r="F7122" s="69"/>
      <c r="G7122" s="82"/>
      <c r="H7122" s="78"/>
      <c r="I7122" s="28">
        <f ca="1">SUMIF('IMPORTBFT (ID)'!$A$3:$A$5000,$G$4:$G$7322,'IMPORTBFT (ID)'!$B$3:$B$5000)</f>
        <v>0</v>
      </c>
      <c r="J7122" s="72"/>
      <c r="K7122" s="18" t="str">
        <f t="shared" ca="1" si="0"/>
        <v>-</v>
      </c>
      <c r="L7122" s="19" t="e">
        <f>IF(G7122=#REF!,#REF!,"FALSO")</f>
        <v>#REF!</v>
      </c>
      <c r="M7122" s="75"/>
      <c r="N7122" s="76"/>
    </row>
    <row r="7123" spans="1:14" ht="15">
      <c r="A7123" s="80"/>
      <c r="B7123" s="81"/>
      <c r="C7123" s="69"/>
      <c r="D7123" s="69"/>
      <c r="E7123" s="69"/>
      <c r="F7123" s="69"/>
      <c r="G7123" s="82"/>
      <c r="H7123" s="78"/>
      <c r="I7123" s="28">
        <f ca="1">SUMIF('IMPORTBFT (ID)'!$A$3:$A$5000,$G$4:$G$7322,'IMPORTBFT (ID)'!$B$3:$B$5000)</f>
        <v>0</v>
      </c>
      <c r="J7123" s="72"/>
      <c r="K7123" s="18" t="str">
        <f t="shared" ca="1" si="0"/>
        <v>-</v>
      </c>
      <c r="L7123" s="19" t="e">
        <f>IF(G7123=#REF!,#REF!,"FALSO")</f>
        <v>#REF!</v>
      </c>
      <c r="M7123" s="75"/>
      <c r="N7123" s="76"/>
    </row>
    <row r="7124" spans="1:14" ht="15">
      <c r="A7124" s="80"/>
      <c r="B7124" s="81"/>
      <c r="C7124" s="69"/>
      <c r="D7124" s="69"/>
      <c r="E7124" s="69"/>
      <c r="F7124" s="69"/>
      <c r="G7124" s="82"/>
      <c r="H7124" s="78"/>
      <c r="I7124" s="28">
        <f ca="1">SUMIF('IMPORTBFT (ID)'!$A$3:$A$5000,$G$4:$G$7322,'IMPORTBFT (ID)'!$B$3:$B$5000)</f>
        <v>0</v>
      </c>
      <c r="J7124" s="72"/>
      <c r="K7124" s="18" t="str">
        <f t="shared" ca="1" si="0"/>
        <v>-</v>
      </c>
      <c r="L7124" s="19" t="e">
        <f>IF(G7124=#REF!,#REF!,"FALSO")</f>
        <v>#REF!</v>
      </c>
      <c r="M7124" s="75"/>
      <c r="N7124" s="76"/>
    </row>
    <row r="7125" spans="1:14" ht="15">
      <c r="A7125" s="80"/>
      <c r="B7125" s="81"/>
      <c r="C7125" s="69"/>
      <c r="D7125" s="69"/>
      <c r="E7125" s="69"/>
      <c r="F7125" s="69"/>
      <c r="G7125" s="82"/>
      <c r="H7125" s="78"/>
      <c r="I7125" s="28">
        <f ca="1">SUMIF('IMPORTBFT (ID)'!$A$3:$A$5000,$G$4:$G$7322,'IMPORTBFT (ID)'!$B$3:$B$5000)</f>
        <v>0</v>
      </c>
      <c r="J7125" s="72"/>
      <c r="K7125" s="18" t="str">
        <f t="shared" ca="1" si="0"/>
        <v>-</v>
      </c>
      <c r="L7125" s="19" t="e">
        <f>IF(G7125=#REF!,#REF!,"FALSO")</f>
        <v>#REF!</v>
      </c>
      <c r="M7125" s="75"/>
      <c r="N7125" s="76"/>
    </row>
    <row r="7126" spans="1:14" ht="15">
      <c r="A7126" s="80"/>
      <c r="B7126" s="81"/>
      <c r="C7126" s="69"/>
      <c r="D7126" s="69"/>
      <c r="E7126" s="69"/>
      <c r="F7126" s="69"/>
      <c r="G7126" s="82"/>
      <c r="H7126" s="78"/>
      <c r="I7126" s="28">
        <f ca="1">SUMIF('IMPORTBFT (ID)'!$A$3:$A$5000,$G$4:$G$7322,'IMPORTBFT (ID)'!$B$3:$B$5000)</f>
        <v>0</v>
      </c>
      <c r="J7126" s="72"/>
      <c r="K7126" s="18" t="str">
        <f t="shared" ca="1" si="0"/>
        <v>-</v>
      </c>
      <c r="L7126" s="19" t="e">
        <f>IF(G7126=#REF!,#REF!,"FALSO")</f>
        <v>#REF!</v>
      </c>
      <c r="M7126" s="75"/>
      <c r="N7126" s="76"/>
    </row>
    <row r="7127" spans="1:14" ht="15">
      <c r="A7127" s="80"/>
      <c r="B7127" s="81"/>
      <c r="C7127" s="69"/>
      <c r="D7127" s="69"/>
      <c r="E7127" s="69"/>
      <c r="F7127" s="69"/>
      <c r="G7127" s="82"/>
      <c r="H7127" s="78"/>
      <c r="I7127" s="28">
        <f ca="1">SUMIF('IMPORTBFT (ID)'!$A$3:$A$5000,$G$4:$G$7322,'IMPORTBFT (ID)'!$B$3:$B$5000)</f>
        <v>0</v>
      </c>
      <c r="J7127" s="72"/>
      <c r="K7127" s="18" t="str">
        <f t="shared" ca="1" si="0"/>
        <v>-</v>
      </c>
      <c r="L7127" s="19" t="e">
        <f>IF(G7127=#REF!,#REF!,"FALSO")</f>
        <v>#REF!</v>
      </c>
      <c r="M7127" s="75"/>
      <c r="N7127" s="76"/>
    </row>
    <row r="7128" spans="1:14" ht="15">
      <c r="A7128" s="80"/>
      <c r="B7128" s="81"/>
      <c r="C7128" s="69"/>
      <c r="D7128" s="69"/>
      <c r="E7128" s="69"/>
      <c r="F7128" s="69"/>
      <c r="G7128" s="82"/>
      <c r="H7128" s="78"/>
      <c r="I7128" s="28">
        <f ca="1">SUMIF('IMPORTBFT (ID)'!$A$3:$A$5000,$G$4:$G$7322,'IMPORTBFT (ID)'!$B$3:$B$5000)</f>
        <v>0</v>
      </c>
      <c r="J7128" s="72"/>
      <c r="K7128" s="18" t="str">
        <f t="shared" ca="1" si="0"/>
        <v>-</v>
      </c>
      <c r="L7128" s="19" t="e">
        <f>IF(G7128=#REF!,#REF!,"FALSO")</f>
        <v>#REF!</v>
      </c>
      <c r="M7128" s="75"/>
      <c r="N7128" s="76"/>
    </row>
    <row r="7129" spans="1:14" ht="15">
      <c r="A7129" s="80"/>
      <c r="B7129" s="81"/>
      <c r="C7129" s="69"/>
      <c r="D7129" s="69"/>
      <c r="E7129" s="69"/>
      <c r="F7129" s="69"/>
      <c r="G7129" s="82"/>
      <c r="H7129" s="78"/>
      <c r="I7129" s="28">
        <f ca="1">SUMIF('IMPORTBFT (ID)'!$A$3:$A$5000,$G$4:$G$7322,'IMPORTBFT (ID)'!$B$3:$B$5000)</f>
        <v>0</v>
      </c>
      <c r="J7129" s="72"/>
      <c r="K7129" s="18" t="str">
        <f t="shared" ca="1" si="0"/>
        <v>-</v>
      </c>
      <c r="L7129" s="19" t="e">
        <f>IF(G7129=#REF!,#REF!,"FALSO")</f>
        <v>#REF!</v>
      </c>
      <c r="M7129" s="75"/>
      <c r="N7129" s="76"/>
    </row>
    <row r="7130" spans="1:14" ht="15">
      <c r="A7130" s="80"/>
      <c r="B7130" s="81"/>
      <c r="C7130" s="69"/>
      <c r="D7130" s="69"/>
      <c r="E7130" s="69"/>
      <c r="F7130" s="69"/>
      <c r="G7130" s="82"/>
      <c r="H7130" s="78"/>
      <c r="I7130" s="28">
        <f ca="1">SUMIF('IMPORTBFT (ID)'!$A$3:$A$5000,$G$4:$G$7322,'IMPORTBFT (ID)'!$B$3:$B$5000)</f>
        <v>0</v>
      </c>
      <c r="J7130" s="72"/>
      <c r="K7130" s="18" t="str">
        <f t="shared" ca="1" si="0"/>
        <v>-</v>
      </c>
      <c r="L7130" s="19" t="e">
        <f>IF(G7130=#REF!,#REF!,"FALSO")</f>
        <v>#REF!</v>
      </c>
      <c r="M7130" s="75"/>
      <c r="N7130" s="76"/>
    </row>
    <row r="7131" spans="1:14" ht="15">
      <c r="A7131" s="80"/>
      <c r="B7131" s="81"/>
      <c r="C7131" s="69"/>
      <c r="D7131" s="69"/>
      <c r="E7131" s="69"/>
      <c r="F7131" s="69"/>
      <c r="G7131" s="82"/>
      <c r="H7131" s="78"/>
      <c r="I7131" s="28">
        <f ca="1">SUMIF('IMPORTBFT (ID)'!$A$3:$A$5000,$G$4:$G$7322,'IMPORTBFT (ID)'!$B$3:$B$5000)</f>
        <v>0</v>
      </c>
      <c r="J7131" s="72"/>
      <c r="K7131" s="18" t="str">
        <f t="shared" ca="1" si="0"/>
        <v>-</v>
      </c>
      <c r="L7131" s="19" t="e">
        <f>IF(G7131=#REF!,#REF!,"FALSO")</f>
        <v>#REF!</v>
      </c>
      <c r="M7131" s="75"/>
      <c r="N7131" s="76"/>
    </row>
    <row r="7132" spans="1:14" ht="15">
      <c r="A7132" s="80"/>
      <c r="B7132" s="81"/>
      <c r="C7132" s="69"/>
      <c r="D7132" s="69"/>
      <c r="E7132" s="69"/>
      <c r="F7132" s="69"/>
      <c r="G7132" s="82"/>
      <c r="H7132" s="78"/>
      <c r="I7132" s="28">
        <f ca="1">SUMIF('IMPORTBFT (ID)'!$A$3:$A$5000,$G$4:$G$7322,'IMPORTBFT (ID)'!$B$3:$B$5000)</f>
        <v>0</v>
      </c>
      <c r="J7132" s="72"/>
      <c r="K7132" s="18" t="str">
        <f t="shared" ca="1" si="0"/>
        <v>-</v>
      </c>
      <c r="L7132" s="19" t="e">
        <f>IF(G7132=#REF!,#REF!,"FALSO")</f>
        <v>#REF!</v>
      </c>
      <c r="M7132" s="75"/>
      <c r="N7132" s="76"/>
    </row>
    <row r="7133" spans="1:14" ht="15">
      <c r="A7133" s="80"/>
      <c r="B7133" s="81"/>
      <c r="C7133" s="69"/>
      <c r="D7133" s="69"/>
      <c r="E7133" s="69"/>
      <c r="F7133" s="69"/>
      <c r="G7133" s="82"/>
      <c r="H7133" s="78"/>
      <c r="I7133" s="28">
        <f ca="1">SUMIF('IMPORTBFT (ID)'!$A$3:$A$5000,$G$4:$G$7322,'IMPORTBFT (ID)'!$B$3:$B$5000)</f>
        <v>0</v>
      </c>
      <c r="J7133" s="72"/>
      <c r="K7133" s="18" t="str">
        <f t="shared" ca="1" si="0"/>
        <v>-</v>
      </c>
      <c r="L7133" s="19" t="e">
        <f>IF(G7133=#REF!,#REF!,"FALSO")</f>
        <v>#REF!</v>
      </c>
      <c r="M7133" s="75"/>
      <c r="N7133" s="76"/>
    </row>
    <row r="7134" spans="1:14" ht="15">
      <c r="A7134" s="80"/>
      <c r="B7134" s="81"/>
      <c r="C7134" s="69"/>
      <c r="D7134" s="69"/>
      <c r="E7134" s="69"/>
      <c r="F7134" s="69"/>
      <c r="G7134" s="82"/>
      <c r="H7134" s="78"/>
      <c r="I7134" s="28">
        <f ca="1">SUMIF('IMPORTBFT (ID)'!$A$3:$A$5000,$G$4:$G$7322,'IMPORTBFT (ID)'!$B$3:$B$5000)</f>
        <v>0</v>
      </c>
      <c r="J7134" s="72"/>
      <c r="K7134" s="18" t="str">
        <f t="shared" ca="1" si="0"/>
        <v>-</v>
      </c>
      <c r="L7134" s="19" t="e">
        <f>IF(G7134=#REF!,#REF!,"FALSO")</f>
        <v>#REF!</v>
      </c>
      <c r="M7134" s="75"/>
      <c r="N7134" s="76"/>
    </row>
    <row r="7135" spans="1:14" ht="15">
      <c r="A7135" s="80"/>
      <c r="B7135" s="81"/>
      <c r="C7135" s="69"/>
      <c r="D7135" s="69"/>
      <c r="E7135" s="69"/>
      <c r="F7135" s="69"/>
      <c r="G7135" s="82"/>
      <c r="H7135" s="78"/>
      <c r="I7135" s="28">
        <f ca="1">SUMIF('IMPORTBFT (ID)'!$A$3:$A$5000,$G$4:$G$7322,'IMPORTBFT (ID)'!$B$3:$B$5000)</f>
        <v>0</v>
      </c>
      <c r="J7135" s="72"/>
      <c r="K7135" s="18" t="str">
        <f t="shared" ca="1" si="0"/>
        <v>-</v>
      </c>
      <c r="L7135" s="19" t="e">
        <f>IF(G7135=#REF!,#REF!,"FALSO")</f>
        <v>#REF!</v>
      </c>
      <c r="M7135" s="75"/>
      <c r="N7135" s="76"/>
    </row>
    <row r="7136" spans="1:14" ht="15">
      <c r="A7136" s="80"/>
      <c r="B7136" s="81"/>
      <c r="C7136" s="69"/>
      <c r="D7136" s="69"/>
      <c r="E7136" s="69"/>
      <c r="F7136" s="69"/>
      <c r="G7136" s="82"/>
      <c r="H7136" s="78"/>
      <c r="I7136" s="28">
        <f ca="1">SUMIF('IMPORTBFT (ID)'!$A$3:$A$5000,$G$4:$G$7322,'IMPORTBFT (ID)'!$B$3:$B$5000)</f>
        <v>0</v>
      </c>
      <c r="J7136" s="72"/>
      <c r="K7136" s="18" t="str">
        <f t="shared" ca="1" si="0"/>
        <v>-</v>
      </c>
      <c r="L7136" s="19" t="e">
        <f>IF(G7136=#REF!,#REF!,"FALSO")</f>
        <v>#REF!</v>
      </c>
      <c r="M7136" s="75"/>
      <c r="N7136" s="76"/>
    </row>
    <row r="7137" spans="1:14" ht="15">
      <c r="A7137" s="80"/>
      <c r="B7137" s="81"/>
      <c r="C7137" s="69"/>
      <c r="D7137" s="69"/>
      <c r="E7137" s="69"/>
      <c r="F7137" s="69"/>
      <c r="G7137" s="82"/>
      <c r="H7137" s="78"/>
      <c r="I7137" s="28">
        <f ca="1">SUMIF('IMPORTBFT (ID)'!$A$3:$A$5000,$G$4:$G$7322,'IMPORTBFT (ID)'!$B$3:$B$5000)</f>
        <v>0</v>
      </c>
      <c r="J7137" s="72"/>
      <c r="K7137" s="18" t="str">
        <f t="shared" ca="1" si="0"/>
        <v>-</v>
      </c>
      <c r="L7137" s="19" t="e">
        <f>IF(G7137=#REF!,#REF!,"FALSO")</f>
        <v>#REF!</v>
      </c>
      <c r="M7137" s="75"/>
      <c r="N7137" s="76"/>
    </row>
    <row r="7138" spans="1:14" ht="15">
      <c r="A7138" s="80"/>
      <c r="B7138" s="81"/>
      <c r="C7138" s="69"/>
      <c r="D7138" s="69"/>
      <c r="E7138" s="69"/>
      <c r="F7138" s="69"/>
      <c r="G7138" s="82"/>
      <c r="H7138" s="78"/>
      <c r="I7138" s="28">
        <f ca="1">SUMIF('IMPORTBFT (ID)'!$A$3:$A$5000,$G$4:$G$7322,'IMPORTBFT (ID)'!$B$3:$B$5000)</f>
        <v>0</v>
      </c>
      <c r="J7138" s="72"/>
      <c r="K7138" s="18" t="str">
        <f t="shared" ca="1" si="0"/>
        <v>-</v>
      </c>
      <c r="L7138" s="19" t="e">
        <f>IF(G7138=#REF!,#REF!,"FALSO")</f>
        <v>#REF!</v>
      </c>
      <c r="M7138" s="75"/>
      <c r="N7138" s="76"/>
    </row>
    <row r="7139" spans="1:14" ht="15">
      <c r="A7139" s="80"/>
      <c r="B7139" s="81"/>
      <c r="C7139" s="69"/>
      <c r="D7139" s="69"/>
      <c r="E7139" s="69"/>
      <c r="F7139" s="69"/>
      <c r="G7139" s="82"/>
      <c r="H7139" s="78"/>
      <c r="I7139" s="28">
        <f ca="1">SUMIF('IMPORTBFT (ID)'!$A$3:$A$5000,$G$4:$G$7322,'IMPORTBFT (ID)'!$B$3:$B$5000)</f>
        <v>0</v>
      </c>
      <c r="J7139" s="72"/>
      <c r="K7139" s="18" t="str">
        <f t="shared" ca="1" si="0"/>
        <v>-</v>
      </c>
      <c r="L7139" s="19" t="e">
        <f>IF(G7139=#REF!,#REF!,"FALSO")</f>
        <v>#REF!</v>
      </c>
      <c r="M7139" s="75"/>
      <c r="N7139" s="76"/>
    </row>
    <row r="7140" spans="1:14" ht="15">
      <c r="A7140" s="80"/>
      <c r="B7140" s="81"/>
      <c r="C7140" s="69"/>
      <c r="D7140" s="69"/>
      <c r="E7140" s="69"/>
      <c r="F7140" s="69"/>
      <c r="G7140" s="82"/>
      <c r="H7140" s="78"/>
      <c r="I7140" s="28">
        <f ca="1">SUMIF('IMPORTBFT (ID)'!$A$3:$A$5000,$G$4:$G$7322,'IMPORTBFT (ID)'!$B$3:$B$5000)</f>
        <v>0</v>
      </c>
      <c r="J7140" s="72"/>
      <c r="K7140" s="18" t="str">
        <f t="shared" ca="1" si="0"/>
        <v>-</v>
      </c>
      <c r="L7140" s="19" t="e">
        <f>IF(G7140=#REF!,#REF!,"FALSO")</f>
        <v>#REF!</v>
      </c>
      <c r="M7140" s="75"/>
      <c r="N7140" s="76"/>
    </row>
    <row r="7141" spans="1:14" ht="15">
      <c r="A7141" s="80"/>
      <c r="B7141" s="81"/>
      <c r="C7141" s="69"/>
      <c r="D7141" s="69"/>
      <c r="E7141" s="69"/>
      <c r="F7141" s="69"/>
      <c r="G7141" s="82"/>
      <c r="H7141" s="78"/>
      <c r="I7141" s="28">
        <f ca="1">SUMIF('IMPORTBFT (ID)'!$A$3:$A$5000,$G$4:$G$7322,'IMPORTBFT (ID)'!$B$3:$B$5000)</f>
        <v>0</v>
      </c>
      <c r="J7141" s="72"/>
      <c r="K7141" s="18" t="str">
        <f t="shared" ca="1" si="0"/>
        <v>-</v>
      </c>
      <c r="L7141" s="19" t="e">
        <f>IF(G7141=#REF!,#REF!,"FALSO")</f>
        <v>#REF!</v>
      </c>
      <c r="M7141" s="75"/>
      <c r="N7141" s="76"/>
    </row>
    <row r="7142" spans="1:14" ht="15">
      <c r="A7142" s="80"/>
      <c r="B7142" s="81"/>
      <c r="C7142" s="69"/>
      <c r="D7142" s="69"/>
      <c r="E7142" s="69"/>
      <c r="F7142" s="69"/>
      <c r="G7142" s="82"/>
      <c r="H7142" s="78"/>
      <c r="I7142" s="28">
        <f ca="1">SUMIF('IMPORTBFT (ID)'!$A$3:$A$5000,$G$4:$G$7322,'IMPORTBFT (ID)'!$B$3:$B$5000)</f>
        <v>0</v>
      </c>
      <c r="J7142" s="72"/>
      <c r="K7142" s="18" t="str">
        <f t="shared" ca="1" si="0"/>
        <v>-</v>
      </c>
      <c r="L7142" s="19" t="e">
        <f>IF(G7142=#REF!,#REF!,"FALSO")</f>
        <v>#REF!</v>
      </c>
      <c r="M7142" s="75"/>
      <c r="N7142" s="76"/>
    </row>
    <row r="7143" spans="1:14" ht="15">
      <c r="A7143" s="80"/>
      <c r="B7143" s="81"/>
      <c r="C7143" s="69"/>
      <c r="D7143" s="69"/>
      <c r="E7143" s="69"/>
      <c r="F7143" s="69"/>
      <c r="G7143" s="82"/>
      <c r="H7143" s="78"/>
      <c r="I7143" s="28">
        <f ca="1">SUMIF('IMPORTBFT (ID)'!$A$3:$A$5000,$G$4:$G$7322,'IMPORTBFT (ID)'!$B$3:$B$5000)</f>
        <v>0</v>
      </c>
      <c r="J7143" s="72"/>
      <c r="K7143" s="18" t="str">
        <f t="shared" ca="1" si="0"/>
        <v>-</v>
      </c>
      <c r="L7143" s="19" t="e">
        <f>IF(G7143=#REF!,#REF!,"FALSO")</f>
        <v>#REF!</v>
      </c>
      <c r="M7143" s="75"/>
      <c r="N7143" s="76"/>
    </row>
    <row r="7144" spans="1:14" ht="15">
      <c r="A7144" s="80"/>
      <c r="B7144" s="81"/>
      <c r="C7144" s="69"/>
      <c r="D7144" s="69"/>
      <c r="E7144" s="69"/>
      <c r="F7144" s="69"/>
      <c r="G7144" s="82"/>
      <c r="H7144" s="78"/>
      <c r="I7144" s="28">
        <f ca="1">SUMIF('IMPORTBFT (ID)'!$A$3:$A$5000,$G$4:$G$7322,'IMPORTBFT (ID)'!$B$3:$B$5000)</f>
        <v>0</v>
      </c>
      <c r="J7144" s="72"/>
      <c r="K7144" s="18" t="str">
        <f t="shared" ca="1" si="0"/>
        <v>-</v>
      </c>
      <c r="L7144" s="19" t="e">
        <f>IF(G7144=#REF!,#REF!,"FALSO")</f>
        <v>#REF!</v>
      </c>
      <c r="M7144" s="75"/>
      <c r="N7144" s="76"/>
    </row>
    <row r="7145" spans="1:14" ht="15">
      <c r="A7145" s="80"/>
      <c r="B7145" s="81"/>
      <c r="C7145" s="69"/>
      <c r="D7145" s="69"/>
      <c r="E7145" s="69"/>
      <c r="F7145" s="69"/>
      <c r="G7145" s="82"/>
      <c r="H7145" s="78"/>
      <c r="I7145" s="28">
        <f ca="1">SUMIF('IMPORTBFT (ID)'!$A$3:$A$5000,$G$4:$G$7322,'IMPORTBFT (ID)'!$B$3:$B$5000)</f>
        <v>0</v>
      </c>
      <c r="J7145" s="72"/>
      <c r="K7145" s="18" t="str">
        <f t="shared" ca="1" si="0"/>
        <v>-</v>
      </c>
      <c r="L7145" s="19" t="e">
        <f>IF(G7145=#REF!,#REF!,"FALSO")</f>
        <v>#REF!</v>
      </c>
      <c r="M7145" s="75"/>
      <c r="N7145" s="76"/>
    </row>
    <row r="7146" spans="1:14" ht="15">
      <c r="A7146" s="80"/>
      <c r="B7146" s="81"/>
      <c r="C7146" s="69"/>
      <c r="D7146" s="69"/>
      <c r="E7146" s="69"/>
      <c r="F7146" s="69"/>
      <c r="G7146" s="82"/>
      <c r="H7146" s="78"/>
      <c r="I7146" s="28">
        <f ca="1">SUMIF('IMPORTBFT (ID)'!$A$3:$A$5000,$G$4:$G$7322,'IMPORTBFT (ID)'!$B$3:$B$5000)</f>
        <v>0</v>
      </c>
      <c r="J7146" s="72"/>
      <c r="K7146" s="18" t="str">
        <f t="shared" ca="1" si="0"/>
        <v>-</v>
      </c>
      <c r="L7146" s="19" t="e">
        <f>IF(G7146=#REF!,#REF!,"FALSO")</f>
        <v>#REF!</v>
      </c>
      <c r="M7146" s="75"/>
      <c r="N7146" s="76"/>
    </row>
    <row r="7147" spans="1:14" ht="15">
      <c r="A7147" s="80"/>
      <c r="B7147" s="81"/>
      <c r="C7147" s="69"/>
      <c r="D7147" s="69"/>
      <c r="E7147" s="69"/>
      <c r="F7147" s="69"/>
      <c r="G7147" s="82"/>
      <c r="H7147" s="78"/>
      <c r="I7147" s="28">
        <f ca="1">SUMIF('IMPORTBFT (ID)'!$A$3:$A$5000,$G$4:$G$7322,'IMPORTBFT (ID)'!$B$3:$B$5000)</f>
        <v>0</v>
      </c>
      <c r="J7147" s="72"/>
      <c r="K7147" s="18" t="str">
        <f t="shared" ca="1" si="0"/>
        <v>-</v>
      </c>
      <c r="L7147" s="19" t="e">
        <f>IF(G7147=#REF!,#REF!,"FALSO")</f>
        <v>#REF!</v>
      </c>
      <c r="M7147" s="75"/>
      <c r="N7147" s="76"/>
    </row>
    <row r="7148" spans="1:14" ht="15">
      <c r="A7148" s="80"/>
      <c r="B7148" s="81"/>
      <c r="C7148" s="69"/>
      <c r="D7148" s="69"/>
      <c r="E7148" s="69"/>
      <c r="F7148" s="69"/>
      <c r="G7148" s="82"/>
      <c r="H7148" s="78"/>
      <c r="I7148" s="28">
        <f ca="1">SUMIF('IMPORTBFT (ID)'!$A$3:$A$5000,$G$4:$G$7322,'IMPORTBFT (ID)'!$B$3:$B$5000)</f>
        <v>0</v>
      </c>
      <c r="J7148" s="72"/>
      <c r="K7148" s="18" t="str">
        <f t="shared" ca="1" si="0"/>
        <v>-</v>
      </c>
      <c r="L7148" s="19" t="e">
        <f>IF(G7148=#REF!,#REF!,"FALSO")</f>
        <v>#REF!</v>
      </c>
      <c r="M7148" s="75"/>
      <c r="N7148" s="76"/>
    </row>
    <row r="7149" spans="1:14" ht="15">
      <c r="A7149" s="80"/>
      <c r="B7149" s="81"/>
      <c r="C7149" s="69"/>
      <c r="D7149" s="69"/>
      <c r="E7149" s="69"/>
      <c r="F7149" s="69"/>
      <c r="G7149" s="82"/>
      <c r="H7149" s="78"/>
      <c r="I7149" s="28">
        <f ca="1">SUMIF('IMPORTBFT (ID)'!$A$3:$A$5000,$G$4:$G$7322,'IMPORTBFT (ID)'!$B$3:$B$5000)</f>
        <v>0</v>
      </c>
      <c r="J7149" s="72"/>
      <c r="K7149" s="18" t="str">
        <f t="shared" ca="1" si="0"/>
        <v>-</v>
      </c>
      <c r="L7149" s="19" t="e">
        <f>IF(G7149=#REF!,#REF!,"FALSO")</f>
        <v>#REF!</v>
      </c>
      <c r="M7149" s="75"/>
      <c r="N7149" s="76"/>
    </row>
    <row r="7150" spans="1:14" ht="15">
      <c r="A7150" s="80"/>
      <c r="B7150" s="81"/>
      <c r="C7150" s="69"/>
      <c r="D7150" s="69"/>
      <c r="E7150" s="69"/>
      <c r="F7150" s="69"/>
      <c r="G7150" s="82"/>
      <c r="H7150" s="78"/>
      <c r="I7150" s="28">
        <f ca="1">SUMIF('IMPORTBFT (ID)'!$A$3:$A$5000,$G$4:$G$7322,'IMPORTBFT (ID)'!$B$3:$B$5000)</f>
        <v>0</v>
      </c>
      <c r="J7150" s="72"/>
      <c r="K7150" s="18" t="str">
        <f t="shared" ca="1" si="0"/>
        <v>-</v>
      </c>
      <c r="L7150" s="19" t="e">
        <f>IF(G7150=#REF!,#REF!,"FALSO")</f>
        <v>#REF!</v>
      </c>
      <c r="M7150" s="75"/>
      <c r="N7150" s="76"/>
    </row>
    <row r="7151" spans="1:14" ht="15">
      <c r="A7151" s="80"/>
      <c r="B7151" s="81"/>
      <c r="C7151" s="69"/>
      <c r="D7151" s="69"/>
      <c r="E7151" s="69"/>
      <c r="F7151" s="69"/>
      <c r="G7151" s="82"/>
      <c r="H7151" s="78"/>
      <c r="I7151" s="28">
        <f ca="1">SUMIF('IMPORTBFT (ID)'!$A$3:$A$5000,$G$4:$G$7322,'IMPORTBFT (ID)'!$B$3:$B$5000)</f>
        <v>0</v>
      </c>
      <c r="J7151" s="72"/>
      <c r="K7151" s="18" t="str">
        <f t="shared" ca="1" si="0"/>
        <v>-</v>
      </c>
      <c r="L7151" s="19" t="e">
        <f>IF(G7151=#REF!,#REF!,"FALSO")</f>
        <v>#REF!</v>
      </c>
      <c r="M7151" s="75"/>
      <c r="N7151" s="76"/>
    </row>
    <row r="7152" spans="1:14" ht="15">
      <c r="A7152" s="80"/>
      <c r="B7152" s="81"/>
      <c r="C7152" s="69"/>
      <c r="D7152" s="69"/>
      <c r="E7152" s="69"/>
      <c r="F7152" s="69"/>
      <c r="G7152" s="82"/>
      <c r="H7152" s="78"/>
      <c r="I7152" s="28">
        <f ca="1">SUMIF('IMPORTBFT (ID)'!$A$3:$A$5000,$G$4:$G$7322,'IMPORTBFT (ID)'!$B$3:$B$5000)</f>
        <v>0</v>
      </c>
      <c r="J7152" s="72"/>
      <c r="K7152" s="18" t="str">
        <f t="shared" ca="1" si="0"/>
        <v>-</v>
      </c>
      <c r="L7152" s="19" t="e">
        <f>IF(G7152=#REF!,#REF!,"FALSO")</f>
        <v>#REF!</v>
      </c>
      <c r="M7152" s="75"/>
      <c r="N7152" s="76"/>
    </row>
    <row r="7153" spans="1:14" ht="15">
      <c r="A7153" s="80"/>
      <c r="B7153" s="81"/>
      <c r="C7153" s="69"/>
      <c r="D7153" s="69"/>
      <c r="E7153" s="69"/>
      <c r="F7153" s="69"/>
      <c r="G7153" s="82"/>
      <c r="H7153" s="78"/>
      <c r="I7153" s="28">
        <f ca="1">SUMIF('IMPORTBFT (ID)'!$A$3:$A$5000,$G$4:$G$7322,'IMPORTBFT (ID)'!$B$3:$B$5000)</f>
        <v>0</v>
      </c>
      <c r="J7153" s="72"/>
      <c r="K7153" s="18" t="str">
        <f t="shared" ca="1" si="0"/>
        <v>-</v>
      </c>
      <c r="L7153" s="19" t="e">
        <f>IF(G7153=#REF!,#REF!,"FALSO")</f>
        <v>#REF!</v>
      </c>
      <c r="M7153" s="75"/>
      <c r="N7153" s="76"/>
    </row>
    <row r="7154" spans="1:14" ht="15">
      <c r="A7154" s="80"/>
      <c r="B7154" s="81"/>
      <c r="C7154" s="69"/>
      <c r="D7154" s="69"/>
      <c r="E7154" s="69"/>
      <c r="F7154" s="69"/>
      <c r="G7154" s="82"/>
      <c r="H7154" s="78"/>
      <c r="I7154" s="28">
        <f ca="1">SUMIF('IMPORTBFT (ID)'!$A$3:$A$5000,$G$4:$G$7322,'IMPORTBFT (ID)'!$B$3:$B$5000)</f>
        <v>0</v>
      </c>
      <c r="J7154" s="72"/>
      <c r="K7154" s="18" t="str">
        <f t="shared" ca="1" si="0"/>
        <v>-</v>
      </c>
      <c r="L7154" s="19" t="e">
        <f>IF(G7154=#REF!,#REF!,"FALSO")</f>
        <v>#REF!</v>
      </c>
      <c r="M7154" s="75"/>
      <c r="N7154" s="76"/>
    </row>
    <row r="7155" spans="1:14" ht="15">
      <c r="A7155" s="80"/>
      <c r="B7155" s="81"/>
      <c r="C7155" s="69"/>
      <c r="D7155" s="69"/>
      <c r="E7155" s="69"/>
      <c r="F7155" s="69"/>
      <c r="G7155" s="82"/>
      <c r="H7155" s="78"/>
      <c r="I7155" s="28">
        <f ca="1">SUMIF('IMPORTBFT (ID)'!$A$3:$A$5000,$G$4:$G$7322,'IMPORTBFT (ID)'!$B$3:$B$5000)</f>
        <v>0</v>
      </c>
      <c r="J7155" s="72"/>
      <c r="K7155" s="18" t="str">
        <f t="shared" ca="1" si="0"/>
        <v>-</v>
      </c>
      <c r="L7155" s="19" t="e">
        <f>IF(G7155=#REF!,#REF!,"FALSO")</f>
        <v>#REF!</v>
      </c>
      <c r="M7155" s="75"/>
      <c r="N7155" s="76"/>
    </row>
    <row r="7156" spans="1:14" ht="15">
      <c r="A7156" s="80"/>
      <c r="B7156" s="81"/>
      <c r="C7156" s="69"/>
      <c r="D7156" s="69"/>
      <c r="E7156" s="69"/>
      <c r="F7156" s="69"/>
      <c r="G7156" s="82"/>
      <c r="H7156" s="78"/>
      <c r="I7156" s="28">
        <f ca="1">SUMIF('IMPORTBFT (ID)'!$A$3:$A$5000,$G$4:$G$7322,'IMPORTBFT (ID)'!$B$3:$B$5000)</f>
        <v>0</v>
      </c>
      <c r="J7156" s="72"/>
      <c r="K7156" s="18" t="str">
        <f t="shared" ca="1" si="0"/>
        <v>-</v>
      </c>
      <c r="L7156" s="19" t="e">
        <f>IF(G7156=#REF!,#REF!,"FALSO")</f>
        <v>#REF!</v>
      </c>
      <c r="M7156" s="75"/>
      <c r="N7156" s="76"/>
    </row>
    <row r="7157" spans="1:14" ht="15">
      <c r="A7157" s="80"/>
      <c r="B7157" s="81"/>
      <c r="C7157" s="69"/>
      <c r="D7157" s="69"/>
      <c r="E7157" s="69"/>
      <c r="F7157" s="69"/>
      <c r="G7157" s="82"/>
      <c r="H7157" s="78"/>
      <c r="I7157" s="28">
        <f ca="1">SUMIF('IMPORTBFT (ID)'!$A$3:$A$5000,$G$4:$G$7322,'IMPORTBFT (ID)'!$B$3:$B$5000)</f>
        <v>0</v>
      </c>
      <c r="J7157" s="72"/>
      <c r="K7157" s="18" t="str">
        <f t="shared" ca="1" si="0"/>
        <v>-</v>
      </c>
      <c r="L7157" s="19" t="e">
        <f>IF(G7157=#REF!,#REF!,"FALSO")</f>
        <v>#REF!</v>
      </c>
      <c r="M7157" s="75"/>
      <c r="N7157" s="76"/>
    </row>
    <row r="7158" spans="1:14" ht="15">
      <c r="A7158" s="80"/>
      <c r="B7158" s="81"/>
      <c r="C7158" s="69"/>
      <c r="D7158" s="69"/>
      <c r="E7158" s="69"/>
      <c r="F7158" s="69"/>
      <c r="G7158" s="82"/>
      <c r="H7158" s="78"/>
      <c r="I7158" s="28">
        <f ca="1">SUMIF('IMPORTBFT (ID)'!$A$3:$A$5000,$G$4:$G$7322,'IMPORTBFT (ID)'!$B$3:$B$5000)</f>
        <v>0</v>
      </c>
      <c r="J7158" s="72"/>
      <c r="K7158" s="18" t="str">
        <f t="shared" ca="1" si="0"/>
        <v>-</v>
      </c>
      <c r="L7158" s="19" t="e">
        <f>IF(G7158=#REF!,#REF!,"FALSO")</f>
        <v>#REF!</v>
      </c>
      <c r="M7158" s="75"/>
      <c r="N7158" s="76"/>
    </row>
    <row r="7159" spans="1:14" ht="15">
      <c r="A7159" s="80"/>
      <c r="B7159" s="81"/>
      <c r="C7159" s="69"/>
      <c r="D7159" s="69"/>
      <c r="E7159" s="69"/>
      <c r="F7159" s="69"/>
      <c r="G7159" s="82"/>
      <c r="H7159" s="78"/>
      <c r="I7159" s="28">
        <f ca="1">SUMIF('IMPORTBFT (ID)'!$A$3:$A$5000,$G$4:$G$7322,'IMPORTBFT (ID)'!$B$3:$B$5000)</f>
        <v>0</v>
      </c>
      <c r="J7159" s="72"/>
      <c r="K7159" s="18" t="str">
        <f t="shared" ca="1" si="0"/>
        <v>-</v>
      </c>
      <c r="L7159" s="19" t="e">
        <f>IF(G7159=#REF!,#REF!,"FALSO")</f>
        <v>#REF!</v>
      </c>
      <c r="M7159" s="75"/>
      <c r="N7159" s="76"/>
    </row>
    <row r="7160" spans="1:14" ht="15">
      <c r="A7160" s="80"/>
      <c r="B7160" s="81"/>
      <c r="C7160" s="69"/>
      <c r="D7160" s="69"/>
      <c r="E7160" s="69"/>
      <c r="F7160" s="69"/>
      <c r="G7160" s="82"/>
      <c r="H7160" s="78"/>
      <c r="I7160" s="28">
        <f ca="1">SUMIF('IMPORTBFT (ID)'!$A$3:$A$5000,$G$4:$G$7322,'IMPORTBFT (ID)'!$B$3:$B$5000)</f>
        <v>0</v>
      </c>
      <c r="J7160" s="72"/>
      <c r="K7160" s="18" t="str">
        <f t="shared" ca="1" si="0"/>
        <v>-</v>
      </c>
      <c r="L7160" s="19" t="e">
        <f>IF(G7160=#REF!,#REF!,"FALSO")</f>
        <v>#REF!</v>
      </c>
      <c r="M7160" s="75"/>
      <c r="N7160" s="76"/>
    </row>
    <row r="7161" spans="1:14" ht="15">
      <c r="A7161" s="80"/>
      <c r="B7161" s="81"/>
      <c r="C7161" s="69"/>
      <c r="D7161" s="69"/>
      <c r="E7161" s="69"/>
      <c r="F7161" s="69"/>
      <c r="G7161" s="82"/>
      <c r="H7161" s="78"/>
      <c r="I7161" s="28">
        <f ca="1">SUMIF('IMPORTBFT (ID)'!$A$3:$A$5000,$G$4:$G$7322,'IMPORTBFT (ID)'!$B$3:$B$5000)</f>
        <v>0</v>
      </c>
      <c r="J7161" s="72"/>
      <c r="K7161" s="18" t="str">
        <f t="shared" ca="1" si="0"/>
        <v>-</v>
      </c>
      <c r="L7161" s="19" t="e">
        <f>IF(G7161=#REF!,#REF!,"FALSO")</f>
        <v>#REF!</v>
      </c>
      <c r="M7161" s="75"/>
      <c r="N7161" s="76"/>
    </row>
    <row r="7162" spans="1:14" ht="15">
      <c r="A7162" s="80"/>
      <c r="B7162" s="81"/>
      <c r="C7162" s="69"/>
      <c r="D7162" s="69"/>
      <c r="E7162" s="69"/>
      <c r="F7162" s="69"/>
      <c r="G7162" s="82"/>
      <c r="H7162" s="78"/>
      <c r="I7162" s="28">
        <f ca="1">SUMIF('IMPORTBFT (ID)'!$A$3:$A$5000,$G$4:$G$7322,'IMPORTBFT (ID)'!$B$3:$B$5000)</f>
        <v>0</v>
      </c>
      <c r="J7162" s="72"/>
      <c r="K7162" s="18" t="str">
        <f t="shared" ca="1" si="0"/>
        <v>-</v>
      </c>
      <c r="L7162" s="19" t="e">
        <f>IF(G7162=#REF!,#REF!,"FALSO")</f>
        <v>#REF!</v>
      </c>
      <c r="M7162" s="75"/>
      <c r="N7162" s="76"/>
    </row>
    <row r="7163" spans="1:14" ht="15">
      <c r="A7163" s="80"/>
      <c r="B7163" s="81"/>
      <c r="C7163" s="69"/>
      <c r="D7163" s="69"/>
      <c r="E7163" s="69"/>
      <c r="F7163" s="69"/>
      <c r="G7163" s="82"/>
      <c r="H7163" s="78"/>
      <c r="I7163" s="28">
        <f ca="1">SUMIF('IMPORTBFT (ID)'!$A$3:$A$5000,$G$4:$G$7322,'IMPORTBFT (ID)'!$B$3:$B$5000)</f>
        <v>0</v>
      </c>
      <c r="J7163" s="72"/>
      <c r="K7163" s="18" t="str">
        <f t="shared" ca="1" si="0"/>
        <v>-</v>
      </c>
      <c r="L7163" s="19" t="e">
        <f>IF(G7163=#REF!,#REF!,"FALSO")</f>
        <v>#REF!</v>
      </c>
      <c r="M7163" s="75"/>
      <c r="N7163" s="76"/>
    </row>
    <row r="7164" spans="1:14" ht="15">
      <c r="A7164" s="80"/>
      <c r="B7164" s="81"/>
      <c r="C7164" s="69"/>
      <c r="D7164" s="69"/>
      <c r="E7164" s="69"/>
      <c r="F7164" s="69"/>
      <c r="G7164" s="82"/>
      <c r="H7164" s="78"/>
      <c r="I7164" s="28">
        <f ca="1">SUMIF('IMPORTBFT (ID)'!$A$3:$A$5000,$G$4:$G$7322,'IMPORTBFT (ID)'!$B$3:$B$5000)</f>
        <v>0</v>
      </c>
      <c r="J7164" s="72"/>
      <c r="K7164" s="18" t="str">
        <f t="shared" ca="1" si="0"/>
        <v>-</v>
      </c>
      <c r="L7164" s="19" t="e">
        <f>IF(G7164=#REF!,#REF!,"FALSO")</f>
        <v>#REF!</v>
      </c>
      <c r="M7164" s="75"/>
      <c r="N7164" s="76"/>
    </row>
    <row r="7165" spans="1:14" ht="15">
      <c r="A7165" s="80"/>
      <c r="B7165" s="81"/>
      <c r="C7165" s="69"/>
      <c r="D7165" s="69"/>
      <c r="E7165" s="69"/>
      <c r="F7165" s="69"/>
      <c r="G7165" s="82"/>
      <c r="H7165" s="78"/>
      <c r="I7165" s="28">
        <f ca="1">SUMIF('IMPORTBFT (ID)'!$A$3:$A$5000,$G$4:$G$7322,'IMPORTBFT (ID)'!$B$3:$B$5000)</f>
        <v>0</v>
      </c>
      <c r="J7165" s="72"/>
      <c r="K7165" s="18" t="str">
        <f t="shared" ca="1" si="0"/>
        <v>-</v>
      </c>
      <c r="L7165" s="19" t="e">
        <f>IF(G7165=#REF!,#REF!,"FALSO")</f>
        <v>#REF!</v>
      </c>
      <c r="M7165" s="75"/>
      <c r="N7165" s="76"/>
    </row>
    <row r="7166" spans="1:14" ht="15">
      <c r="A7166" s="80"/>
      <c r="B7166" s="81"/>
      <c r="C7166" s="69"/>
      <c r="D7166" s="69"/>
      <c r="E7166" s="69"/>
      <c r="F7166" s="69"/>
      <c r="G7166" s="82"/>
      <c r="H7166" s="78"/>
      <c r="I7166" s="28">
        <f ca="1">SUMIF('IMPORTBFT (ID)'!$A$3:$A$5000,$G$4:$G$7322,'IMPORTBFT (ID)'!$B$3:$B$5000)</f>
        <v>0</v>
      </c>
      <c r="J7166" s="72"/>
      <c r="K7166" s="18" t="str">
        <f t="shared" ca="1" si="0"/>
        <v>-</v>
      </c>
      <c r="L7166" s="19" t="e">
        <f>IF(G7166=#REF!,#REF!,"FALSO")</f>
        <v>#REF!</v>
      </c>
      <c r="M7166" s="75"/>
      <c r="N7166" s="76"/>
    </row>
    <row r="7167" spans="1:14" ht="15">
      <c r="A7167" s="80"/>
      <c r="B7167" s="81"/>
      <c r="C7167" s="69"/>
      <c r="D7167" s="69"/>
      <c r="E7167" s="69"/>
      <c r="F7167" s="69"/>
      <c r="G7167" s="82"/>
      <c r="H7167" s="78"/>
      <c r="I7167" s="28">
        <f ca="1">SUMIF('IMPORTBFT (ID)'!$A$3:$A$5000,$G$4:$G$7322,'IMPORTBFT (ID)'!$B$3:$B$5000)</f>
        <v>0</v>
      </c>
      <c r="J7167" s="72"/>
      <c r="K7167" s="18" t="str">
        <f t="shared" ca="1" si="0"/>
        <v>-</v>
      </c>
      <c r="L7167" s="19" t="e">
        <f>IF(G7167=#REF!,#REF!,"FALSO")</f>
        <v>#REF!</v>
      </c>
      <c r="M7167" s="75"/>
      <c r="N7167" s="76"/>
    </row>
    <row r="7168" spans="1:14" ht="15">
      <c r="A7168" s="80"/>
      <c r="B7168" s="81"/>
      <c r="C7168" s="69"/>
      <c r="D7168" s="69"/>
      <c r="E7168" s="69"/>
      <c r="F7168" s="69"/>
      <c r="G7168" s="82"/>
      <c r="H7168" s="78"/>
      <c r="I7168" s="28">
        <f ca="1">SUMIF('IMPORTBFT (ID)'!$A$3:$A$5000,$G$4:$G$7322,'IMPORTBFT (ID)'!$B$3:$B$5000)</f>
        <v>0</v>
      </c>
      <c r="J7168" s="72"/>
      <c r="K7168" s="18" t="str">
        <f t="shared" ca="1" si="0"/>
        <v>-</v>
      </c>
      <c r="L7168" s="19" t="e">
        <f>IF(G7168=#REF!,#REF!,"FALSO")</f>
        <v>#REF!</v>
      </c>
      <c r="M7168" s="75"/>
      <c r="N7168" s="76"/>
    </row>
    <row r="7169" spans="1:14" ht="15">
      <c r="A7169" s="80"/>
      <c r="B7169" s="81"/>
      <c r="C7169" s="69"/>
      <c r="D7169" s="69"/>
      <c r="E7169" s="69"/>
      <c r="F7169" s="69"/>
      <c r="G7169" s="82"/>
      <c r="H7169" s="78"/>
      <c r="I7169" s="28">
        <f ca="1">SUMIF('IMPORTBFT (ID)'!$A$3:$A$5000,$G$4:$G$7322,'IMPORTBFT (ID)'!$B$3:$B$5000)</f>
        <v>0</v>
      </c>
      <c r="J7169" s="72"/>
      <c r="K7169" s="18" t="str">
        <f t="shared" ca="1" si="0"/>
        <v>-</v>
      </c>
      <c r="L7169" s="19" t="e">
        <f>IF(G7169=#REF!,#REF!,"FALSO")</f>
        <v>#REF!</v>
      </c>
      <c r="M7169" s="75"/>
      <c r="N7169" s="76"/>
    </row>
    <row r="7170" spans="1:14" ht="15">
      <c r="A7170" s="80"/>
      <c r="B7170" s="81"/>
      <c r="C7170" s="69"/>
      <c r="D7170" s="69"/>
      <c r="E7170" s="69"/>
      <c r="F7170" s="69"/>
      <c r="G7170" s="82"/>
      <c r="H7170" s="78"/>
      <c r="I7170" s="28">
        <f ca="1">SUMIF('IMPORTBFT (ID)'!$A$3:$A$5000,$G$4:$G$7322,'IMPORTBFT (ID)'!$B$3:$B$5000)</f>
        <v>0</v>
      </c>
      <c r="J7170" s="72"/>
      <c r="K7170" s="18" t="str">
        <f t="shared" ca="1" si="0"/>
        <v>-</v>
      </c>
      <c r="L7170" s="19" t="e">
        <f>IF(G7170=#REF!,#REF!,"FALSO")</f>
        <v>#REF!</v>
      </c>
      <c r="M7170" s="75"/>
      <c r="N7170" s="76"/>
    </row>
    <row r="7171" spans="1:14" ht="15">
      <c r="A7171" s="80"/>
      <c r="B7171" s="81"/>
      <c r="C7171" s="69"/>
      <c r="D7171" s="69"/>
      <c r="E7171" s="69"/>
      <c r="F7171" s="69"/>
      <c r="G7171" s="82"/>
      <c r="H7171" s="78"/>
      <c r="I7171" s="28">
        <f ca="1">SUMIF('IMPORTBFT (ID)'!$A$3:$A$5000,$G$4:$G$7322,'IMPORTBFT (ID)'!$B$3:$B$5000)</f>
        <v>0</v>
      </c>
      <c r="J7171" s="72"/>
      <c r="K7171" s="18" t="str">
        <f t="shared" ca="1" si="0"/>
        <v>-</v>
      </c>
      <c r="L7171" s="19" t="e">
        <f>IF(G7171=#REF!,#REF!,"FALSO")</f>
        <v>#REF!</v>
      </c>
      <c r="M7171" s="75"/>
      <c r="N7171" s="76"/>
    </row>
    <row r="7172" spans="1:14" ht="15">
      <c r="A7172" s="80"/>
      <c r="B7172" s="81"/>
      <c r="C7172" s="69"/>
      <c r="D7172" s="69"/>
      <c r="E7172" s="69"/>
      <c r="F7172" s="69"/>
      <c r="G7172" s="82"/>
      <c r="H7172" s="78"/>
      <c r="I7172" s="28">
        <f ca="1">SUMIF('IMPORTBFT (ID)'!$A$3:$A$5000,$G$4:$G$7322,'IMPORTBFT (ID)'!$B$3:$B$5000)</f>
        <v>0</v>
      </c>
      <c r="J7172" s="72"/>
      <c r="K7172" s="18" t="str">
        <f t="shared" ca="1" si="0"/>
        <v>-</v>
      </c>
      <c r="L7172" s="19" t="e">
        <f>IF(G7172=#REF!,#REF!,"FALSO")</f>
        <v>#REF!</v>
      </c>
      <c r="M7172" s="75"/>
      <c r="N7172" s="76"/>
    </row>
    <row r="7173" spans="1:14" ht="15">
      <c r="A7173" s="80"/>
      <c r="B7173" s="81"/>
      <c r="C7173" s="69"/>
      <c r="D7173" s="69"/>
      <c r="E7173" s="69"/>
      <c r="F7173" s="69"/>
      <c r="G7173" s="82"/>
      <c r="H7173" s="78"/>
      <c r="I7173" s="28">
        <f ca="1">SUMIF('IMPORTBFT (ID)'!$A$3:$A$5000,$G$4:$G$7322,'IMPORTBFT (ID)'!$B$3:$B$5000)</f>
        <v>0</v>
      </c>
      <c r="J7173" s="72"/>
      <c r="K7173" s="18" t="str">
        <f t="shared" ca="1" si="0"/>
        <v>-</v>
      </c>
      <c r="L7173" s="19" t="e">
        <f>IF(G7173=#REF!,#REF!,"FALSO")</f>
        <v>#REF!</v>
      </c>
      <c r="M7173" s="75"/>
      <c r="N7173" s="76"/>
    </row>
    <row r="7174" spans="1:14" ht="15">
      <c r="A7174" s="80"/>
      <c r="B7174" s="81"/>
      <c r="C7174" s="69"/>
      <c r="D7174" s="69"/>
      <c r="E7174" s="69"/>
      <c r="F7174" s="69"/>
      <c r="G7174" s="82"/>
      <c r="H7174" s="78"/>
      <c r="I7174" s="28">
        <f ca="1">SUMIF('IMPORTBFT (ID)'!$A$3:$A$5000,$G$4:$G$7322,'IMPORTBFT (ID)'!$B$3:$B$5000)</f>
        <v>0</v>
      </c>
      <c r="J7174" s="72"/>
      <c r="K7174" s="18" t="str">
        <f t="shared" ca="1" si="0"/>
        <v>-</v>
      </c>
      <c r="L7174" s="19" t="e">
        <f>IF(G7174=#REF!,#REF!,"FALSO")</f>
        <v>#REF!</v>
      </c>
      <c r="M7174" s="75"/>
      <c r="N7174" s="76"/>
    </row>
    <row r="7175" spans="1:14" ht="15">
      <c r="A7175" s="80"/>
      <c r="B7175" s="81"/>
      <c r="C7175" s="69"/>
      <c r="D7175" s="69"/>
      <c r="E7175" s="69"/>
      <c r="F7175" s="69"/>
      <c r="G7175" s="82"/>
      <c r="H7175" s="78"/>
      <c r="I7175" s="28">
        <f ca="1">SUMIF('IMPORTBFT (ID)'!$A$3:$A$5000,$G$4:$G$7322,'IMPORTBFT (ID)'!$B$3:$B$5000)</f>
        <v>0</v>
      </c>
      <c r="J7175" s="72"/>
      <c r="K7175" s="18" t="str">
        <f t="shared" ca="1" si="0"/>
        <v>-</v>
      </c>
      <c r="L7175" s="19" t="e">
        <f>IF(G7175=#REF!,#REF!,"FALSO")</f>
        <v>#REF!</v>
      </c>
      <c r="M7175" s="75"/>
      <c r="N7175" s="76"/>
    </row>
    <row r="7176" spans="1:14" ht="15">
      <c r="A7176" s="80"/>
      <c r="B7176" s="81"/>
      <c r="C7176" s="69"/>
      <c r="D7176" s="69"/>
      <c r="E7176" s="69"/>
      <c r="F7176" s="69"/>
      <c r="G7176" s="82"/>
      <c r="H7176" s="78"/>
      <c r="I7176" s="28">
        <f ca="1">SUMIF('IMPORTBFT (ID)'!$A$3:$A$5000,$G$4:$G$7322,'IMPORTBFT (ID)'!$B$3:$B$5000)</f>
        <v>0</v>
      </c>
      <c r="J7176" s="72"/>
      <c r="K7176" s="18" t="str">
        <f t="shared" ca="1" si="0"/>
        <v>-</v>
      </c>
      <c r="L7176" s="19" t="e">
        <f>IF(G7176=#REF!,#REF!,"FALSO")</f>
        <v>#REF!</v>
      </c>
      <c r="M7176" s="75"/>
      <c r="N7176" s="76"/>
    </row>
    <row r="7177" spans="1:14" ht="15">
      <c r="A7177" s="80"/>
      <c r="B7177" s="81"/>
      <c r="C7177" s="69"/>
      <c r="D7177" s="69"/>
      <c r="E7177" s="69"/>
      <c r="F7177" s="69"/>
      <c r="G7177" s="82"/>
      <c r="H7177" s="78"/>
      <c r="I7177" s="28">
        <f ca="1">SUMIF('IMPORTBFT (ID)'!$A$3:$A$5000,$G$4:$G$7322,'IMPORTBFT (ID)'!$B$3:$B$5000)</f>
        <v>0</v>
      </c>
      <c r="J7177" s="72"/>
      <c r="K7177" s="18" t="str">
        <f t="shared" ca="1" si="0"/>
        <v>-</v>
      </c>
      <c r="L7177" s="19" t="e">
        <f>IF(G7177=#REF!,#REF!,"FALSO")</f>
        <v>#REF!</v>
      </c>
      <c r="M7177" s="75"/>
      <c r="N7177" s="76"/>
    </row>
    <row r="7178" spans="1:14" ht="15">
      <c r="A7178" s="80"/>
      <c r="B7178" s="81"/>
      <c r="C7178" s="69"/>
      <c r="D7178" s="69"/>
      <c r="E7178" s="69"/>
      <c r="F7178" s="69"/>
      <c r="G7178" s="82"/>
      <c r="H7178" s="78"/>
      <c r="I7178" s="28">
        <f ca="1">SUMIF('IMPORTBFT (ID)'!$A$3:$A$5000,$G$4:$G$7322,'IMPORTBFT (ID)'!$B$3:$B$5000)</f>
        <v>0</v>
      </c>
      <c r="J7178" s="72"/>
      <c r="K7178" s="18" t="str">
        <f t="shared" ca="1" si="0"/>
        <v>-</v>
      </c>
      <c r="L7178" s="19" t="e">
        <f>IF(G7178=#REF!,#REF!,"FALSO")</f>
        <v>#REF!</v>
      </c>
      <c r="M7178" s="75"/>
      <c r="N7178" s="76"/>
    </row>
    <row r="7179" spans="1:14" ht="15">
      <c r="A7179" s="80"/>
      <c r="B7179" s="81"/>
      <c r="C7179" s="69"/>
      <c r="D7179" s="69"/>
      <c r="E7179" s="69"/>
      <c r="F7179" s="69"/>
      <c r="G7179" s="82"/>
      <c r="H7179" s="78"/>
      <c r="I7179" s="28">
        <f ca="1">SUMIF('IMPORTBFT (ID)'!$A$3:$A$5000,$G$4:$G$7322,'IMPORTBFT (ID)'!$B$3:$B$5000)</f>
        <v>0</v>
      </c>
      <c r="J7179" s="72"/>
      <c r="K7179" s="18" t="str">
        <f t="shared" ca="1" si="0"/>
        <v>-</v>
      </c>
      <c r="L7179" s="19" t="e">
        <f>IF(G7179=#REF!,#REF!,"FALSO")</f>
        <v>#REF!</v>
      </c>
      <c r="M7179" s="75"/>
      <c r="N7179" s="76"/>
    </row>
    <row r="7180" spans="1:14" ht="15">
      <c r="A7180" s="80"/>
      <c r="B7180" s="81"/>
      <c r="C7180" s="69"/>
      <c r="D7180" s="69"/>
      <c r="E7180" s="69"/>
      <c r="F7180" s="69"/>
      <c r="G7180" s="82"/>
      <c r="H7180" s="78"/>
      <c r="I7180" s="28">
        <f ca="1">SUMIF('IMPORTBFT (ID)'!$A$3:$A$5000,$G$4:$G$7322,'IMPORTBFT (ID)'!$B$3:$B$5000)</f>
        <v>0</v>
      </c>
      <c r="J7180" s="72"/>
      <c r="K7180" s="18" t="str">
        <f t="shared" ca="1" si="0"/>
        <v>-</v>
      </c>
      <c r="L7180" s="19" t="e">
        <f>IF(G7180=#REF!,#REF!,"FALSO")</f>
        <v>#REF!</v>
      </c>
      <c r="M7180" s="75"/>
      <c r="N7180" s="76"/>
    </row>
    <row r="7181" spans="1:14" ht="15">
      <c r="A7181" s="80"/>
      <c r="B7181" s="81"/>
      <c r="C7181" s="69"/>
      <c r="D7181" s="69"/>
      <c r="E7181" s="69"/>
      <c r="F7181" s="69"/>
      <c r="G7181" s="82"/>
      <c r="H7181" s="78"/>
      <c r="I7181" s="28">
        <f ca="1">SUMIF('IMPORTBFT (ID)'!$A$3:$A$5000,$G$4:$G$7322,'IMPORTBFT (ID)'!$B$3:$B$5000)</f>
        <v>0</v>
      </c>
      <c r="J7181" s="72"/>
      <c r="K7181" s="18" t="str">
        <f t="shared" ca="1" si="0"/>
        <v>-</v>
      </c>
      <c r="L7181" s="19" t="e">
        <f>IF(G7181=#REF!,#REF!,"FALSO")</f>
        <v>#REF!</v>
      </c>
      <c r="M7181" s="75"/>
      <c r="N7181" s="76"/>
    </row>
    <row r="7182" spans="1:14" ht="15">
      <c r="A7182" s="80"/>
      <c r="B7182" s="81"/>
      <c r="C7182" s="69"/>
      <c r="D7182" s="69"/>
      <c r="E7182" s="69"/>
      <c r="F7182" s="69"/>
      <c r="G7182" s="82"/>
      <c r="H7182" s="78"/>
      <c r="I7182" s="28">
        <f ca="1">SUMIF('IMPORTBFT (ID)'!$A$3:$A$5000,$G$4:$G$7322,'IMPORTBFT (ID)'!$B$3:$B$5000)</f>
        <v>0</v>
      </c>
      <c r="J7182" s="72"/>
      <c r="K7182" s="18" t="str">
        <f t="shared" ca="1" si="0"/>
        <v>-</v>
      </c>
      <c r="L7182" s="19" t="e">
        <f>IF(G7182=#REF!,#REF!,"FALSO")</f>
        <v>#REF!</v>
      </c>
      <c r="M7182" s="75"/>
      <c r="N7182" s="76"/>
    </row>
    <row r="7183" spans="1:14" ht="15">
      <c r="A7183" s="80"/>
      <c r="B7183" s="81"/>
      <c r="C7183" s="69"/>
      <c r="D7183" s="69"/>
      <c r="E7183" s="69"/>
      <c r="F7183" s="69"/>
      <c r="G7183" s="82"/>
      <c r="H7183" s="78"/>
      <c r="I7183" s="28">
        <f ca="1">SUMIF('IMPORTBFT (ID)'!$A$3:$A$5000,$G$4:$G$7322,'IMPORTBFT (ID)'!$B$3:$B$5000)</f>
        <v>0</v>
      </c>
      <c r="J7183" s="72"/>
      <c r="K7183" s="18" t="str">
        <f t="shared" ca="1" si="0"/>
        <v>-</v>
      </c>
      <c r="L7183" s="19" t="e">
        <f>IF(G7183=#REF!,#REF!,"FALSO")</f>
        <v>#REF!</v>
      </c>
      <c r="M7183" s="75"/>
      <c r="N7183" s="76"/>
    </row>
    <row r="7184" spans="1:14" ht="15">
      <c r="A7184" s="80"/>
      <c r="B7184" s="81"/>
      <c r="C7184" s="69"/>
      <c r="D7184" s="69"/>
      <c r="E7184" s="69"/>
      <c r="F7184" s="69"/>
      <c r="G7184" s="82"/>
      <c r="H7184" s="78"/>
      <c r="I7184" s="28">
        <f ca="1">SUMIF('IMPORTBFT (ID)'!$A$3:$A$5000,$G$4:$G$7322,'IMPORTBFT (ID)'!$B$3:$B$5000)</f>
        <v>0</v>
      </c>
      <c r="J7184" s="72"/>
      <c r="K7184" s="18" t="str">
        <f t="shared" ca="1" si="0"/>
        <v>-</v>
      </c>
      <c r="L7184" s="19" t="e">
        <f>IF(G7184=#REF!,#REF!,"FALSO")</f>
        <v>#REF!</v>
      </c>
      <c r="M7184" s="75"/>
      <c r="N7184" s="76"/>
    </row>
    <row r="7185" spans="1:14" ht="15">
      <c r="A7185" s="80"/>
      <c r="B7185" s="81"/>
      <c r="C7185" s="69"/>
      <c r="D7185" s="69"/>
      <c r="E7185" s="69"/>
      <c r="F7185" s="69"/>
      <c r="G7185" s="82"/>
      <c r="H7185" s="78"/>
      <c r="I7185" s="28">
        <f ca="1">SUMIF('IMPORTBFT (ID)'!$A$3:$A$5000,$G$4:$G$7322,'IMPORTBFT (ID)'!$B$3:$B$5000)</f>
        <v>0</v>
      </c>
      <c r="J7185" s="72"/>
      <c r="K7185" s="18" t="str">
        <f t="shared" ca="1" si="0"/>
        <v>-</v>
      </c>
      <c r="L7185" s="19" t="e">
        <f>IF(G7185=#REF!,#REF!,"FALSO")</f>
        <v>#REF!</v>
      </c>
      <c r="M7185" s="75"/>
      <c r="N7185" s="76"/>
    </row>
    <row r="7186" spans="1:14" ht="15">
      <c r="A7186" s="80"/>
      <c r="B7186" s="81"/>
      <c r="C7186" s="69"/>
      <c r="D7186" s="69"/>
      <c r="E7186" s="69"/>
      <c r="F7186" s="69"/>
      <c r="G7186" s="82"/>
      <c r="H7186" s="78"/>
      <c r="I7186" s="28">
        <f ca="1">SUMIF('IMPORTBFT (ID)'!$A$3:$A$5000,$G$4:$G$7322,'IMPORTBFT (ID)'!$B$3:$B$5000)</f>
        <v>0</v>
      </c>
      <c r="J7186" s="72"/>
      <c r="K7186" s="18" t="str">
        <f t="shared" ca="1" si="0"/>
        <v>-</v>
      </c>
      <c r="L7186" s="19" t="e">
        <f>IF(G7186=#REF!,#REF!,"FALSO")</f>
        <v>#REF!</v>
      </c>
      <c r="M7186" s="75"/>
      <c r="N7186" s="76"/>
    </row>
    <row r="7187" spans="1:14" ht="15">
      <c r="A7187" s="80"/>
      <c r="B7187" s="81"/>
      <c r="C7187" s="69"/>
      <c r="D7187" s="69"/>
      <c r="E7187" s="69"/>
      <c r="F7187" s="69"/>
      <c r="G7187" s="82"/>
      <c r="H7187" s="78"/>
      <c r="I7187" s="28">
        <f ca="1">SUMIF('IMPORTBFT (ID)'!$A$3:$A$5000,$G$4:$G$7322,'IMPORTBFT (ID)'!$B$3:$B$5000)</f>
        <v>0</v>
      </c>
      <c r="J7187" s="72"/>
      <c r="K7187" s="18" t="str">
        <f t="shared" ca="1" si="0"/>
        <v>-</v>
      </c>
      <c r="L7187" s="19" t="e">
        <f>IF(G7187=#REF!,#REF!,"FALSO")</f>
        <v>#REF!</v>
      </c>
      <c r="M7187" s="75"/>
      <c r="N7187" s="76"/>
    </row>
    <row r="7188" spans="1:14" ht="15">
      <c r="A7188" s="80"/>
      <c r="B7188" s="81"/>
      <c r="C7188" s="69"/>
      <c r="D7188" s="69"/>
      <c r="E7188" s="69"/>
      <c r="F7188" s="69"/>
      <c r="G7188" s="82"/>
      <c r="H7188" s="78"/>
      <c r="I7188" s="28">
        <f ca="1">SUMIF('IMPORTBFT (ID)'!$A$3:$A$5000,$G$4:$G$7322,'IMPORTBFT (ID)'!$B$3:$B$5000)</f>
        <v>0</v>
      </c>
      <c r="J7188" s="72"/>
      <c r="K7188" s="18" t="str">
        <f t="shared" ca="1" si="0"/>
        <v>-</v>
      </c>
      <c r="L7188" s="19" t="e">
        <f>IF(G7188=#REF!,#REF!,"FALSO")</f>
        <v>#REF!</v>
      </c>
      <c r="M7188" s="75"/>
      <c r="N7188" s="76"/>
    </row>
    <row r="7189" spans="1:14" ht="15">
      <c r="A7189" s="80"/>
      <c r="B7189" s="81"/>
      <c r="C7189" s="69"/>
      <c r="D7189" s="69"/>
      <c r="E7189" s="69"/>
      <c r="F7189" s="69"/>
      <c r="G7189" s="82"/>
      <c r="H7189" s="78"/>
      <c r="I7189" s="28">
        <f ca="1">SUMIF('IMPORTBFT (ID)'!$A$3:$A$5000,$G$4:$G$7322,'IMPORTBFT (ID)'!$B$3:$B$5000)</f>
        <v>0</v>
      </c>
      <c r="J7189" s="72"/>
      <c r="K7189" s="18" t="str">
        <f t="shared" ca="1" si="0"/>
        <v>-</v>
      </c>
      <c r="L7189" s="19" t="e">
        <f>IF(G7189=#REF!,#REF!,"FALSO")</f>
        <v>#REF!</v>
      </c>
      <c r="M7189" s="75"/>
      <c r="N7189" s="76"/>
    </row>
    <row r="7190" spans="1:14" ht="15">
      <c r="A7190" s="80"/>
      <c r="B7190" s="81"/>
      <c r="C7190" s="69"/>
      <c r="D7190" s="69"/>
      <c r="E7190" s="69"/>
      <c r="F7190" s="69"/>
      <c r="G7190" s="82"/>
      <c r="H7190" s="78"/>
      <c r="I7190" s="28">
        <f ca="1">SUMIF('IMPORTBFT (ID)'!$A$3:$A$5000,$G$4:$G$7322,'IMPORTBFT (ID)'!$B$3:$B$5000)</f>
        <v>0</v>
      </c>
      <c r="J7190" s="72"/>
      <c r="K7190" s="18" t="str">
        <f t="shared" ca="1" si="0"/>
        <v>-</v>
      </c>
      <c r="L7190" s="19" t="e">
        <f>IF(G7190=#REF!,#REF!,"FALSO")</f>
        <v>#REF!</v>
      </c>
      <c r="M7190" s="75"/>
      <c r="N7190" s="76"/>
    </row>
    <row r="7191" spans="1:14" ht="15">
      <c r="A7191" s="80"/>
      <c r="B7191" s="81"/>
      <c r="C7191" s="69"/>
      <c r="D7191" s="69"/>
      <c r="E7191" s="69"/>
      <c r="F7191" s="69"/>
      <c r="G7191" s="82"/>
      <c r="H7191" s="78"/>
      <c r="I7191" s="28">
        <f ca="1">SUMIF('IMPORTBFT (ID)'!$A$3:$A$5000,$G$4:$G$7322,'IMPORTBFT (ID)'!$B$3:$B$5000)</f>
        <v>0</v>
      </c>
      <c r="J7191" s="72"/>
      <c r="K7191" s="18" t="str">
        <f t="shared" ca="1" si="0"/>
        <v>-</v>
      </c>
      <c r="L7191" s="19" t="e">
        <f>IF(G7191=#REF!,#REF!,"FALSO")</f>
        <v>#REF!</v>
      </c>
      <c r="M7191" s="75"/>
      <c r="N7191" s="76"/>
    </row>
    <row r="7192" spans="1:14" ht="15">
      <c r="A7192" s="80"/>
      <c r="B7192" s="81"/>
      <c r="C7192" s="69"/>
      <c r="D7192" s="69"/>
      <c r="E7192" s="69"/>
      <c r="F7192" s="69"/>
      <c r="G7192" s="82"/>
      <c r="H7192" s="78"/>
      <c r="I7192" s="28">
        <f ca="1">SUMIF('IMPORTBFT (ID)'!$A$3:$A$5000,$G$4:$G$7322,'IMPORTBFT (ID)'!$B$3:$B$5000)</f>
        <v>0</v>
      </c>
      <c r="J7192" s="72"/>
      <c r="K7192" s="18" t="str">
        <f t="shared" ca="1" si="0"/>
        <v>-</v>
      </c>
      <c r="L7192" s="19" t="e">
        <f>IF(G7192=#REF!,#REF!,"FALSO")</f>
        <v>#REF!</v>
      </c>
      <c r="M7192" s="75"/>
      <c r="N7192" s="76"/>
    </row>
    <row r="7193" spans="1:14" ht="15">
      <c r="A7193" s="80"/>
      <c r="B7193" s="81"/>
      <c r="C7193" s="69"/>
      <c r="D7193" s="69"/>
      <c r="E7193" s="69"/>
      <c r="F7193" s="69"/>
      <c r="G7193" s="82"/>
      <c r="H7193" s="78"/>
      <c r="I7193" s="28">
        <f ca="1">SUMIF('IMPORTBFT (ID)'!$A$3:$A$5000,$G$4:$G$7322,'IMPORTBFT (ID)'!$B$3:$B$5000)</f>
        <v>0</v>
      </c>
      <c r="J7193" s="72"/>
      <c r="K7193" s="18" t="str">
        <f t="shared" ca="1" si="0"/>
        <v>-</v>
      </c>
      <c r="L7193" s="19" t="e">
        <f>IF(G7193=#REF!,#REF!,"FALSO")</f>
        <v>#REF!</v>
      </c>
      <c r="M7193" s="75"/>
      <c r="N7193" s="76"/>
    </row>
    <row r="7194" spans="1:14" ht="15">
      <c r="A7194" s="80"/>
      <c r="B7194" s="81"/>
      <c r="C7194" s="69"/>
      <c r="D7194" s="69"/>
      <c r="E7194" s="69"/>
      <c r="F7194" s="69"/>
      <c r="G7194" s="82"/>
      <c r="H7194" s="78"/>
      <c r="I7194" s="28">
        <f ca="1">SUMIF('IMPORTBFT (ID)'!$A$3:$A$5000,$G$4:$G$7322,'IMPORTBFT (ID)'!$B$3:$B$5000)</f>
        <v>0</v>
      </c>
      <c r="J7194" s="72"/>
      <c r="K7194" s="18" t="str">
        <f t="shared" ca="1" si="0"/>
        <v>-</v>
      </c>
      <c r="L7194" s="19" t="e">
        <f>IF(G7194=#REF!,#REF!,"FALSO")</f>
        <v>#REF!</v>
      </c>
      <c r="M7194" s="75"/>
      <c r="N7194" s="76"/>
    </row>
    <row r="7195" spans="1:14" ht="15">
      <c r="A7195" s="80"/>
      <c r="B7195" s="81"/>
      <c r="C7195" s="69"/>
      <c r="D7195" s="69"/>
      <c r="E7195" s="69"/>
      <c r="F7195" s="69"/>
      <c r="G7195" s="82"/>
      <c r="H7195" s="78"/>
      <c r="I7195" s="28">
        <f ca="1">SUMIF('IMPORTBFT (ID)'!$A$3:$A$5000,$G$4:$G$7322,'IMPORTBFT (ID)'!$B$3:$B$5000)</f>
        <v>0</v>
      </c>
      <c r="J7195" s="72"/>
      <c r="K7195" s="18" t="str">
        <f t="shared" ca="1" si="0"/>
        <v>-</v>
      </c>
      <c r="L7195" s="19" t="e">
        <f>IF(G7195=#REF!,#REF!,"FALSO")</f>
        <v>#REF!</v>
      </c>
      <c r="M7195" s="75"/>
      <c r="N7195" s="76"/>
    </row>
    <row r="7196" spans="1:14" ht="15">
      <c r="A7196" s="80"/>
      <c r="B7196" s="81"/>
      <c r="C7196" s="69"/>
      <c r="D7196" s="69"/>
      <c r="E7196" s="69"/>
      <c r="F7196" s="69"/>
      <c r="G7196" s="82"/>
      <c r="H7196" s="78"/>
      <c r="I7196" s="28">
        <f ca="1">SUMIF('IMPORTBFT (ID)'!$A$3:$A$5000,$G$4:$G$7322,'IMPORTBFT (ID)'!$B$3:$B$5000)</f>
        <v>0</v>
      </c>
      <c r="J7196" s="72"/>
      <c r="K7196" s="18" t="str">
        <f t="shared" ca="1" si="0"/>
        <v>-</v>
      </c>
      <c r="L7196" s="19" t="e">
        <f>IF(G7196=#REF!,#REF!,"FALSO")</f>
        <v>#REF!</v>
      </c>
      <c r="M7196" s="75"/>
      <c r="N7196" s="76"/>
    </row>
    <row r="7197" spans="1:14" ht="15">
      <c r="A7197" s="80"/>
      <c r="B7197" s="81"/>
      <c r="C7197" s="69"/>
      <c r="D7197" s="69"/>
      <c r="E7197" s="69"/>
      <c r="F7197" s="69"/>
      <c r="G7197" s="82"/>
      <c r="H7197" s="78"/>
      <c r="I7197" s="28">
        <f ca="1">SUMIF('IMPORTBFT (ID)'!$A$3:$A$5000,$G$4:$G$7322,'IMPORTBFT (ID)'!$B$3:$B$5000)</f>
        <v>0</v>
      </c>
      <c r="J7197" s="72"/>
      <c r="K7197" s="18" t="str">
        <f t="shared" ca="1" si="0"/>
        <v>-</v>
      </c>
      <c r="L7197" s="19" t="e">
        <f>IF(G7197=#REF!,#REF!,"FALSO")</f>
        <v>#REF!</v>
      </c>
      <c r="M7197" s="75"/>
      <c r="N7197" s="76"/>
    </row>
    <row r="7198" spans="1:14" ht="15">
      <c r="A7198" s="80"/>
      <c r="B7198" s="81"/>
      <c r="C7198" s="69"/>
      <c r="D7198" s="69"/>
      <c r="E7198" s="69"/>
      <c r="F7198" s="69"/>
      <c r="G7198" s="82"/>
      <c r="H7198" s="78"/>
      <c r="I7198" s="28">
        <f ca="1">SUMIF('IMPORTBFT (ID)'!$A$3:$A$5000,$G$4:$G$7322,'IMPORTBFT (ID)'!$B$3:$B$5000)</f>
        <v>0</v>
      </c>
      <c r="J7198" s="72"/>
      <c r="K7198" s="18" t="str">
        <f t="shared" ca="1" si="0"/>
        <v>-</v>
      </c>
      <c r="L7198" s="19" t="e">
        <f>IF(G7198=#REF!,#REF!,"FALSO")</f>
        <v>#REF!</v>
      </c>
      <c r="M7198" s="75"/>
      <c r="N7198" s="76"/>
    </row>
    <row r="7199" spans="1:14" ht="15">
      <c r="A7199" s="80"/>
      <c r="B7199" s="81"/>
      <c r="C7199" s="69"/>
      <c r="D7199" s="69"/>
      <c r="E7199" s="69"/>
      <c r="F7199" s="69"/>
      <c r="G7199" s="82"/>
      <c r="H7199" s="78"/>
      <c r="I7199" s="28">
        <f ca="1">SUMIF('IMPORTBFT (ID)'!$A$3:$A$5000,$G$4:$G$7322,'IMPORTBFT (ID)'!$B$3:$B$5000)</f>
        <v>0</v>
      </c>
      <c r="J7199" s="72"/>
      <c r="K7199" s="18" t="str">
        <f t="shared" ca="1" si="0"/>
        <v>-</v>
      </c>
      <c r="L7199" s="19" t="e">
        <f>IF(G7199=#REF!,#REF!,"FALSO")</f>
        <v>#REF!</v>
      </c>
      <c r="M7199" s="75"/>
      <c r="N7199" s="76"/>
    </row>
    <row r="7200" spans="1:14" ht="15">
      <c r="A7200" s="80"/>
      <c r="B7200" s="81"/>
      <c r="C7200" s="69"/>
      <c r="D7200" s="69"/>
      <c r="E7200" s="69"/>
      <c r="F7200" s="69"/>
      <c r="G7200" s="82"/>
      <c r="H7200" s="78"/>
      <c r="I7200" s="28">
        <f ca="1">SUMIF('IMPORTBFT (ID)'!$A$3:$A$5000,$G$4:$G$7322,'IMPORTBFT (ID)'!$B$3:$B$5000)</f>
        <v>0</v>
      </c>
      <c r="J7200" s="72"/>
      <c r="K7200" s="18" t="str">
        <f t="shared" ca="1" si="0"/>
        <v>-</v>
      </c>
      <c r="L7200" s="19" t="e">
        <f>IF(G7200=#REF!,#REF!,"FALSO")</f>
        <v>#REF!</v>
      </c>
      <c r="M7200" s="75"/>
      <c r="N7200" s="76"/>
    </row>
    <row r="7201" spans="1:14" ht="15">
      <c r="A7201" s="80"/>
      <c r="B7201" s="81"/>
      <c r="C7201" s="69"/>
      <c r="D7201" s="69"/>
      <c r="E7201" s="69"/>
      <c r="F7201" s="69"/>
      <c r="G7201" s="82"/>
      <c r="H7201" s="78"/>
      <c r="I7201" s="28">
        <f ca="1">SUMIF('IMPORTBFT (ID)'!$A$3:$A$5000,$G$4:$G$7322,'IMPORTBFT (ID)'!$B$3:$B$5000)</f>
        <v>0</v>
      </c>
      <c r="J7201" s="72"/>
      <c r="K7201" s="18" t="str">
        <f t="shared" ca="1" si="0"/>
        <v>-</v>
      </c>
      <c r="L7201" s="19" t="e">
        <f>IF(G7201=#REF!,#REF!,"FALSO")</f>
        <v>#REF!</v>
      </c>
      <c r="M7201" s="75"/>
      <c r="N7201" s="76"/>
    </row>
    <row r="7202" spans="1:14" ht="15">
      <c r="A7202" s="80"/>
      <c r="B7202" s="81"/>
      <c r="C7202" s="69"/>
      <c r="D7202" s="69"/>
      <c r="E7202" s="69"/>
      <c r="F7202" s="69"/>
      <c r="G7202" s="82"/>
      <c r="H7202" s="78"/>
      <c r="I7202" s="28">
        <f ca="1">SUMIF('IMPORTBFT (ID)'!$A$3:$A$5000,$G$4:$G$7322,'IMPORTBFT (ID)'!$B$3:$B$5000)</f>
        <v>0</v>
      </c>
      <c r="J7202" s="72"/>
      <c r="K7202" s="18" t="str">
        <f t="shared" ca="1" si="0"/>
        <v>-</v>
      </c>
      <c r="L7202" s="19" t="e">
        <f>IF(G7202=#REF!,#REF!,"FALSO")</f>
        <v>#REF!</v>
      </c>
      <c r="M7202" s="75"/>
      <c r="N7202" s="76"/>
    </row>
    <row r="7203" spans="1:14" ht="15">
      <c r="A7203" s="80"/>
      <c r="B7203" s="81"/>
      <c r="C7203" s="69"/>
      <c r="D7203" s="69"/>
      <c r="E7203" s="69"/>
      <c r="F7203" s="69"/>
      <c r="G7203" s="82"/>
      <c r="H7203" s="78"/>
      <c r="I7203" s="28">
        <f ca="1">SUMIF('IMPORTBFT (ID)'!$A$3:$A$5000,$G$4:$G$7322,'IMPORTBFT (ID)'!$B$3:$B$5000)</f>
        <v>0</v>
      </c>
      <c r="J7203" s="72"/>
      <c r="K7203" s="18" t="str">
        <f t="shared" ca="1" si="0"/>
        <v>-</v>
      </c>
      <c r="L7203" s="19" t="e">
        <f>IF(G7203=#REF!,#REF!,"FALSO")</f>
        <v>#REF!</v>
      </c>
      <c r="M7203" s="75"/>
      <c r="N7203" s="76"/>
    </row>
    <row r="7204" spans="1:14" ht="15">
      <c r="A7204" s="80"/>
      <c r="B7204" s="81"/>
      <c r="C7204" s="69"/>
      <c r="D7204" s="69"/>
      <c r="E7204" s="69"/>
      <c r="F7204" s="69"/>
      <c r="G7204" s="82"/>
      <c r="H7204" s="78"/>
      <c r="I7204" s="28">
        <f ca="1">SUMIF('IMPORTBFT (ID)'!$A$3:$A$5000,$G$4:$G$7322,'IMPORTBFT (ID)'!$B$3:$B$5000)</f>
        <v>0</v>
      </c>
      <c r="J7204" s="72"/>
      <c r="K7204" s="18" t="str">
        <f t="shared" ca="1" si="0"/>
        <v>-</v>
      </c>
      <c r="L7204" s="19" t="e">
        <f>IF(G7204=#REF!,#REF!,"FALSO")</f>
        <v>#REF!</v>
      </c>
      <c r="M7204" s="75"/>
      <c r="N7204" s="76"/>
    </row>
    <row r="7205" spans="1:14" ht="15">
      <c r="A7205" s="80"/>
      <c r="B7205" s="81"/>
      <c r="C7205" s="69"/>
      <c r="D7205" s="69"/>
      <c r="E7205" s="69"/>
      <c r="F7205" s="69"/>
      <c r="G7205" s="82"/>
      <c r="H7205" s="78"/>
      <c r="I7205" s="28">
        <f ca="1">SUMIF('IMPORTBFT (ID)'!$A$3:$A$5000,$G$4:$G$7322,'IMPORTBFT (ID)'!$B$3:$B$5000)</f>
        <v>0</v>
      </c>
      <c r="J7205" s="72"/>
      <c r="K7205" s="18" t="str">
        <f t="shared" ca="1" si="0"/>
        <v>-</v>
      </c>
      <c r="L7205" s="19" t="e">
        <f>IF(G7205=#REF!,#REF!,"FALSO")</f>
        <v>#REF!</v>
      </c>
      <c r="M7205" s="75"/>
      <c r="N7205" s="76"/>
    </row>
    <row r="7206" spans="1:14" ht="15">
      <c r="A7206" s="80"/>
      <c r="B7206" s="81"/>
      <c r="C7206" s="69"/>
      <c r="D7206" s="69"/>
      <c r="E7206" s="69"/>
      <c r="F7206" s="69"/>
      <c r="G7206" s="82"/>
      <c r="H7206" s="78"/>
      <c r="I7206" s="28">
        <f ca="1">SUMIF('IMPORTBFT (ID)'!$A$3:$A$5000,$G$4:$G$7322,'IMPORTBFT (ID)'!$B$3:$B$5000)</f>
        <v>0</v>
      </c>
      <c r="J7206" s="72"/>
      <c r="K7206" s="18" t="str">
        <f t="shared" ca="1" si="0"/>
        <v>-</v>
      </c>
      <c r="L7206" s="19" t="e">
        <f>IF(G7206=#REF!,#REF!,"FALSO")</f>
        <v>#REF!</v>
      </c>
      <c r="M7206" s="75"/>
      <c r="N7206" s="76"/>
    </row>
    <row r="7207" spans="1:14" ht="15">
      <c r="A7207" s="80"/>
      <c r="B7207" s="81"/>
      <c r="C7207" s="69"/>
      <c r="D7207" s="69"/>
      <c r="E7207" s="69"/>
      <c r="F7207" s="69"/>
      <c r="G7207" s="82"/>
      <c r="H7207" s="78"/>
      <c r="I7207" s="28">
        <f ca="1">SUMIF('IMPORTBFT (ID)'!$A$3:$A$5000,$G$4:$G$7322,'IMPORTBFT (ID)'!$B$3:$B$5000)</f>
        <v>0</v>
      </c>
      <c r="J7207" s="72"/>
      <c r="K7207" s="18" t="str">
        <f t="shared" ca="1" si="0"/>
        <v>-</v>
      </c>
      <c r="L7207" s="19" t="e">
        <f>IF(G7207=#REF!,#REF!,"FALSO")</f>
        <v>#REF!</v>
      </c>
      <c r="M7207" s="75"/>
      <c r="N7207" s="76"/>
    </row>
    <row r="7208" spans="1:14" ht="15">
      <c r="A7208" s="80"/>
      <c r="B7208" s="81"/>
      <c r="C7208" s="69"/>
      <c r="D7208" s="69"/>
      <c r="E7208" s="69"/>
      <c r="F7208" s="69"/>
      <c r="G7208" s="82"/>
      <c r="H7208" s="78"/>
      <c r="I7208" s="28">
        <f ca="1">SUMIF('IMPORTBFT (ID)'!$A$3:$A$5000,$G$4:$G$7322,'IMPORTBFT (ID)'!$B$3:$B$5000)</f>
        <v>0</v>
      </c>
      <c r="J7208" s="72"/>
      <c r="K7208" s="18" t="str">
        <f t="shared" ca="1" si="0"/>
        <v>-</v>
      </c>
      <c r="L7208" s="19" t="e">
        <f>IF(G7208=#REF!,#REF!,"FALSO")</f>
        <v>#REF!</v>
      </c>
      <c r="M7208" s="75"/>
      <c r="N7208" s="76"/>
    </row>
    <row r="7209" spans="1:14" ht="15">
      <c r="A7209" s="80"/>
      <c r="B7209" s="81"/>
      <c r="C7209" s="69"/>
      <c r="D7209" s="69"/>
      <c r="E7209" s="69"/>
      <c r="F7209" s="69"/>
      <c r="G7209" s="82"/>
      <c r="H7209" s="78"/>
      <c r="I7209" s="28">
        <f ca="1">SUMIF('IMPORTBFT (ID)'!$A$3:$A$5000,$G$4:$G$7322,'IMPORTBFT (ID)'!$B$3:$B$5000)</f>
        <v>0</v>
      </c>
      <c r="J7209" s="72"/>
      <c r="K7209" s="18" t="str">
        <f t="shared" ca="1" si="0"/>
        <v>-</v>
      </c>
      <c r="L7209" s="19" t="e">
        <f>IF(G7209=#REF!,#REF!,"FALSO")</f>
        <v>#REF!</v>
      </c>
      <c r="M7209" s="75"/>
      <c r="N7209" s="76"/>
    </row>
    <row r="7210" spans="1:14" ht="15">
      <c r="A7210" s="80"/>
      <c r="B7210" s="81"/>
      <c r="C7210" s="69"/>
      <c r="D7210" s="69"/>
      <c r="E7210" s="69"/>
      <c r="F7210" s="69"/>
      <c r="G7210" s="82"/>
      <c r="H7210" s="78"/>
      <c r="I7210" s="28">
        <f ca="1">SUMIF('IMPORTBFT (ID)'!$A$3:$A$5000,$G$4:$G$7322,'IMPORTBFT (ID)'!$B$3:$B$5000)</f>
        <v>0</v>
      </c>
      <c r="J7210" s="72"/>
      <c r="K7210" s="18" t="str">
        <f t="shared" ca="1" si="0"/>
        <v>-</v>
      </c>
      <c r="L7210" s="19" t="e">
        <f>IF(G7210=#REF!,#REF!,"FALSO")</f>
        <v>#REF!</v>
      </c>
      <c r="M7210" s="75"/>
      <c r="N7210" s="76"/>
    </row>
    <row r="7211" spans="1:14" ht="15">
      <c r="A7211" s="80"/>
      <c r="B7211" s="81"/>
      <c r="C7211" s="69"/>
      <c r="D7211" s="69"/>
      <c r="E7211" s="69"/>
      <c r="F7211" s="69"/>
      <c r="G7211" s="82"/>
      <c r="H7211" s="78"/>
      <c r="I7211" s="28">
        <f ca="1">SUMIF('IMPORTBFT (ID)'!$A$3:$A$5000,$G$4:$G$7322,'IMPORTBFT (ID)'!$B$3:$B$5000)</f>
        <v>0</v>
      </c>
      <c r="J7211" s="72"/>
      <c r="K7211" s="18" t="str">
        <f t="shared" ca="1" si="0"/>
        <v>-</v>
      </c>
      <c r="L7211" s="19" t="e">
        <f>IF(G7211=#REF!,#REF!,"FALSO")</f>
        <v>#REF!</v>
      </c>
      <c r="M7211" s="75"/>
      <c r="N7211" s="76"/>
    </row>
    <row r="7212" spans="1:14" ht="15">
      <c r="A7212" s="80"/>
      <c r="B7212" s="81"/>
      <c r="C7212" s="69"/>
      <c r="D7212" s="69"/>
      <c r="E7212" s="69"/>
      <c r="F7212" s="69"/>
      <c r="G7212" s="82"/>
      <c r="H7212" s="78"/>
      <c r="I7212" s="28">
        <f ca="1">SUMIF('IMPORTBFT (ID)'!$A$3:$A$5000,$G$4:$G$7322,'IMPORTBFT (ID)'!$B$3:$B$5000)</f>
        <v>0</v>
      </c>
      <c r="J7212" s="72"/>
      <c r="K7212" s="18" t="str">
        <f t="shared" ca="1" si="0"/>
        <v>-</v>
      </c>
      <c r="L7212" s="19" t="e">
        <f>IF(G7212=#REF!,#REF!,"FALSO")</f>
        <v>#REF!</v>
      </c>
      <c r="M7212" s="75"/>
      <c r="N7212" s="76"/>
    </row>
    <row r="7213" spans="1:14" ht="15">
      <c r="A7213" s="80"/>
      <c r="B7213" s="81"/>
      <c r="C7213" s="69"/>
      <c r="D7213" s="69"/>
      <c r="E7213" s="69"/>
      <c r="F7213" s="69"/>
      <c r="G7213" s="82"/>
      <c r="H7213" s="78"/>
      <c r="I7213" s="28">
        <f ca="1">SUMIF('IMPORTBFT (ID)'!$A$3:$A$5000,$G$4:$G$7322,'IMPORTBFT (ID)'!$B$3:$B$5000)</f>
        <v>0</v>
      </c>
      <c r="J7213" s="72"/>
      <c r="K7213" s="18" t="str">
        <f t="shared" ca="1" si="0"/>
        <v>-</v>
      </c>
      <c r="L7213" s="19" t="e">
        <f>IF(G7213=#REF!,#REF!,"FALSO")</f>
        <v>#REF!</v>
      </c>
      <c r="M7213" s="75"/>
      <c r="N7213" s="76"/>
    </row>
    <row r="7214" spans="1:14" ht="15">
      <c r="A7214" s="80"/>
      <c r="B7214" s="81"/>
      <c r="C7214" s="69"/>
      <c r="D7214" s="69"/>
      <c r="E7214" s="69"/>
      <c r="F7214" s="69"/>
      <c r="G7214" s="82"/>
      <c r="H7214" s="78"/>
      <c r="I7214" s="28">
        <f ca="1">SUMIF('IMPORTBFT (ID)'!$A$3:$A$5000,$G$4:$G$7322,'IMPORTBFT (ID)'!$B$3:$B$5000)</f>
        <v>0</v>
      </c>
      <c r="J7214" s="72"/>
      <c r="K7214" s="18" t="str">
        <f t="shared" ca="1" si="0"/>
        <v>-</v>
      </c>
      <c r="L7214" s="19" t="e">
        <f>IF(G7214=#REF!,#REF!,"FALSO")</f>
        <v>#REF!</v>
      </c>
      <c r="M7214" s="75"/>
      <c r="N7214" s="76"/>
    </row>
    <row r="7215" spans="1:14" ht="15">
      <c r="A7215" s="80"/>
      <c r="B7215" s="81"/>
      <c r="C7215" s="69"/>
      <c r="D7215" s="69"/>
      <c r="E7215" s="69"/>
      <c r="F7215" s="69"/>
      <c r="G7215" s="82"/>
      <c r="H7215" s="78"/>
      <c r="I7215" s="28">
        <f ca="1">SUMIF('IMPORTBFT (ID)'!$A$3:$A$5000,$G$4:$G$7322,'IMPORTBFT (ID)'!$B$3:$B$5000)</f>
        <v>0</v>
      </c>
      <c r="J7215" s="72"/>
      <c r="K7215" s="18" t="str">
        <f t="shared" ca="1" si="0"/>
        <v>-</v>
      </c>
      <c r="L7215" s="19" t="e">
        <f>IF(G7215=#REF!,#REF!,"FALSO")</f>
        <v>#REF!</v>
      </c>
      <c r="M7215" s="75"/>
      <c r="N7215" s="76"/>
    </row>
    <row r="7216" spans="1:14" ht="15">
      <c r="A7216" s="80"/>
      <c r="B7216" s="81"/>
      <c r="C7216" s="69"/>
      <c r="D7216" s="69"/>
      <c r="E7216" s="69"/>
      <c r="F7216" s="69"/>
      <c r="G7216" s="82"/>
      <c r="H7216" s="78"/>
      <c r="I7216" s="28">
        <f ca="1">SUMIF('IMPORTBFT (ID)'!$A$3:$A$5000,$G$4:$G$7322,'IMPORTBFT (ID)'!$B$3:$B$5000)</f>
        <v>0</v>
      </c>
      <c r="J7216" s="72"/>
      <c r="K7216" s="18" t="str">
        <f t="shared" ca="1" si="0"/>
        <v>-</v>
      </c>
      <c r="L7216" s="19" t="e">
        <f>IF(G7216=#REF!,#REF!,"FALSO")</f>
        <v>#REF!</v>
      </c>
      <c r="M7216" s="75"/>
      <c r="N7216" s="76"/>
    </row>
    <row r="7217" spans="1:14" ht="15">
      <c r="A7217" s="80"/>
      <c r="B7217" s="81"/>
      <c r="C7217" s="69"/>
      <c r="D7217" s="69"/>
      <c r="E7217" s="69"/>
      <c r="F7217" s="69"/>
      <c r="G7217" s="82"/>
      <c r="H7217" s="78"/>
      <c r="I7217" s="28">
        <f ca="1">SUMIF('IMPORTBFT (ID)'!$A$3:$A$5000,$G$4:$G$7322,'IMPORTBFT (ID)'!$B$3:$B$5000)</f>
        <v>0</v>
      </c>
      <c r="J7217" s="72"/>
      <c r="K7217" s="18" t="str">
        <f t="shared" ca="1" si="0"/>
        <v>-</v>
      </c>
      <c r="L7217" s="19" t="e">
        <f>IF(G7217=#REF!,#REF!,"FALSO")</f>
        <v>#REF!</v>
      </c>
      <c r="M7217" s="75"/>
      <c r="N7217" s="76"/>
    </row>
    <row r="7218" spans="1:14" ht="15">
      <c r="A7218" s="80"/>
      <c r="B7218" s="81"/>
      <c r="C7218" s="69"/>
      <c r="D7218" s="69"/>
      <c r="E7218" s="69"/>
      <c r="F7218" s="69"/>
      <c r="G7218" s="82"/>
      <c r="H7218" s="78"/>
      <c r="I7218" s="28">
        <f ca="1">SUMIF('IMPORTBFT (ID)'!$A$3:$A$5000,$G$4:$G$7322,'IMPORTBFT (ID)'!$B$3:$B$5000)</f>
        <v>0</v>
      </c>
      <c r="J7218" s="72"/>
      <c r="K7218" s="18" t="str">
        <f t="shared" ca="1" si="0"/>
        <v>-</v>
      </c>
      <c r="L7218" s="19" t="e">
        <f>IF(G7218=#REF!,#REF!,"FALSO")</f>
        <v>#REF!</v>
      </c>
      <c r="M7218" s="75"/>
      <c r="N7218" s="76"/>
    </row>
    <row r="7219" spans="1:14" ht="15">
      <c r="A7219" s="80"/>
      <c r="B7219" s="81"/>
      <c r="C7219" s="69"/>
      <c r="D7219" s="69"/>
      <c r="E7219" s="69"/>
      <c r="F7219" s="69"/>
      <c r="G7219" s="82"/>
      <c r="H7219" s="78"/>
      <c r="I7219" s="28">
        <f ca="1">SUMIF('IMPORTBFT (ID)'!$A$3:$A$5000,$G$4:$G$7322,'IMPORTBFT (ID)'!$B$3:$B$5000)</f>
        <v>0</v>
      </c>
      <c r="J7219" s="72"/>
      <c r="K7219" s="18" t="str">
        <f t="shared" ca="1" si="0"/>
        <v>-</v>
      </c>
      <c r="L7219" s="19" t="e">
        <f>IF(G7219=#REF!,#REF!,"FALSO")</f>
        <v>#REF!</v>
      </c>
      <c r="M7219" s="75"/>
      <c r="N7219" s="76"/>
    </row>
    <row r="7220" spans="1:14" ht="15">
      <c r="A7220" s="80"/>
      <c r="B7220" s="81"/>
      <c r="C7220" s="69"/>
      <c r="D7220" s="69"/>
      <c r="E7220" s="69"/>
      <c r="F7220" s="69"/>
      <c r="G7220" s="82"/>
      <c r="H7220" s="78"/>
      <c r="I7220" s="28">
        <f ca="1">SUMIF('IMPORTBFT (ID)'!$A$3:$A$5000,$G$4:$G$7322,'IMPORTBFT (ID)'!$B$3:$B$5000)</f>
        <v>0</v>
      </c>
      <c r="J7220" s="72"/>
      <c r="K7220" s="18" t="str">
        <f t="shared" ca="1" si="0"/>
        <v>-</v>
      </c>
      <c r="L7220" s="19" t="e">
        <f>IF(G7220=#REF!,#REF!,"FALSO")</f>
        <v>#REF!</v>
      </c>
      <c r="M7220" s="75"/>
      <c r="N7220" s="76"/>
    </row>
    <row r="7221" spans="1:14" ht="15">
      <c r="A7221" s="80"/>
      <c r="B7221" s="81"/>
      <c r="C7221" s="69"/>
      <c r="D7221" s="69"/>
      <c r="E7221" s="69"/>
      <c r="F7221" s="69"/>
      <c r="G7221" s="82"/>
      <c r="H7221" s="78"/>
      <c r="I7221" s="28">
        <f ca="1">SUMIF('IMPORTBFT (ID)'!$A$3:$A$5000,$G$4:$G$7322,'IMPORTBFT (ID)'!$B$3:$B$5000)</f>
        <v>0</v>
      </c>
      <c r="J7221" s="72"/>
      <c r="K7221" s="18" t="str">
        <f t="shared" ca="1" si="0"/>
        <v>-</v>
      </c>
      <c r="L7221" s="19" t="e">
        <f>IF(G7221=#REF!,#REF!,"FALSO")</f>
        <v>#REF!</v>
      </c>
      <c r="M7221" s="75"/>
      <c r="N7221" s="76"/>
    </row>
    <row r="7222" spans="1:14" ht="15">
      <c r="A7222" s="80"/>
      <c r="B7222" s="81"/>
      <c r="C7222" s="69"/>
      <c r="D7222" s="69"/>
      <c r="E7222" s="69"/>
      <c r="F7222" s="69"/>
      <c r="G7222" s="82"/>
      <c r="H7222" s="78"/>
      <c r="I7222" s="28">
        <f ca="1">SUMIF('IMPORTBFT (ID)'!$A$3:$A$5000,$G$4:$G$7322,'IMPORTBFT (ID)'!$B$3:$B$5000)</f>
        <v>0</v>
      </c>
      <c r="J7222" s="72"/>
      <c r="K7222" s="18" t="str">
        <f t="shared" ca="1" si="0"/>
        <v>-</v>
      </c>
      <c r="L7222" s="19" t="e">
        <f>IF(G7222=#REF!,#REF!,"FALSO")</f>
        <v>#REF!</v>
      </c>
      <c r="M7222" s="75"/>
      <c r="N7222" s="76"/>
    </row>
    <row r="7223" spans="1:14" ht="15">
      <c r="A7223" s="80"/>
      <c r="B7223" s="81"/>
      <c r="C7223" s="69"/>
      <c r="D7223" s="69"/>
      <c r="E7223" s="69"/>
      <c r="F7223" s="69"/>
      <c r="G7223" s="82"/>
      <c r="H7223" s="78"/>
      <c r="I7223" s="28">
        <f ca="1">SUMIF('IMPORTBFT (ID)'!$A$3:$A$5000,$G$4:$G$7322,'IMPORTBFT (ID)'!$B$3:$B$5000)</f>
        <v>0</v>
      </c>
      <c r="J7223" s="72"/>
      <c r="K7223" s="18" t="str">
        <f t="shared" ca="1" si="0"/>
        <v>-</v>
      </c>
      <c r="L7223" s="19" t="e">
        <f>IF(G7223=#REF!,#REF!,"FALSO")</f>
        <v>#REF!</v>
      </c>
      <c r="M7223" s="75"/>
      <c r="N7223" s="76"/>
    </row>
    <row r="7224" spans="1:14" ht="15">
      <c r="A7224" s="80"/>
      <c r="B7224" s="81"/>
      <c r="C7224" s="69"/>
      <c r="D7224" s="69"/>
      <c r="E7224" s="69"/>
      <c r="F7224" s="69"/>
      <c r="G7224" s="82"/>
      <c r="H7224" s="78"/>
      <c r="I7224" s="28">
        <f ca="1">SUMIF('IMPORTBFT (ID)'!$A$3:$A$5000,$G$4:$G$7322,'IMPORTBFT (ID)'!$B$3:$B$5000)</f>
        <v>0</v>
      </c>
      <c r="J7224" s="72"/>
      <c r="K7224" s="18" t="str">
        <f t="shared" ca="1" si="0"/>
        <v>-</v>
      </c>
      <c r="L7224" s="19" t="e">
        <f>IF(G7224=#REF!,#REF!,"FALSO")</f>
        <v>#REF!</v>
      </c>
      <c r="M7224" s="75"/>
      <c r="N7224" s="76"/>
    </row>
    <row r="7225" spans="1:14" ht="15">
      <c r="A7225" s="80"/>
      <c r="B7225" s="81"/>
      <c r="C7225" s="69"/>
      <c r="D7225" s="69"/>
      <c r="E7225" s="69"/>
      <c r="F7225" s="69"/>
      <c r="G7225" s="82"/>
      <c r="H7225" s="78"/>
      <c r="I7225" s="28">
        <f ca="1">SUMIF('IMPORTBFT (ID)'!$A$3:$A$5000,$G$4:$G$7322,'IMPORTBFT (ID)'!$B$3:$B$5000)</f>
        <v>0</v>
      </c>
      <c r="J7225" s="72"/>
      <c r="K7225" s="18" t="str">
        <f t="shared" ca="1" si="0"/>
        <v>-</v>
      </c>
      <c r="L7225" s="19" t="e">
        <f>IF(G7225=#REF!,#REF!,"FALSO")</f>
        <v>#REF!</v>
      </c>
      <c r="M7225" s="75"/>
      <c r="N7225" s="76"/>
    </row>
    <row r="7226" spans="1:14" ht="15">
      <c r="A7226" s="80"/>
      <c r="B7226" s="81"/>
      <c r="C7226" s="69"/>
      <c r="D7226" s="69"/>
      <c r="E7226" s="69"/>
      <c r="F7226" s="69"/>
      <c r="G7226" s="82"/>
      <c r="H7226" s="78"/>
      <c r="I7226" s="28">
        <f ca="1">SUMIF('IMPORTBFT (ID)'!$A$3:$A$5000,$G$4:$G$7322,'IMPORTBFT (ID)'!$B$3:$B$5000)</f>
        <v>0</v>
      </c>
      <c r="J7226" s="72"/>
      <c r="K7226" s="18" t="str">
        <f t="shared" ca="1" si="0"/>
        <v>-</v>
      </c>
      <c r="L7226" s="19" t="e">
        <f>IF(G7226=#REF!,#REF!,"FALSO")</f>
        <v>#REF!</v>
      </c>
      <c r="M7226" s="75"/>
      <c r="N7226" s="76"/>
    </row>
    <row r="7227" spans="1:14" ht="15">
      <c r="A7227" s="80"/>
      <c r="B7227" s="81"/>
      <c r="C7227" s="69"/>
      <c r="D7227" s="69"/>
      <c r="E7227" s="69"/>
      <c r="F7227" s="69"/>
      <c r="G7227" s="82"/>
      <c r="H7227" s="78"/>
      <c r="I7227" s="28">
        <f ca="1">SUMIF('IMPORTBFT (ID)'!$A$3:$A$5000,$G$4:$G$7322,'IMPORTBFT (ID)'!$B$3:$B$5000)</f>
        <v>0</v>
      </c>
      <c r="J7227" s="72"/>
      <c r="K7227" s="18" t="str">
        <f t="shared" ca="1" si="0"/>
        <v>-</v>
      </c>
      <c r="L7227" s="19" t="e">
        <f>IF(G7227=#REF!,#REF!,"FALSO")</f>
        <v>#REF!</v>
      </c>
      <c r="M7227" s="75"/>
      <c r="N7227" s="76"/>
    </row>
    <row r="7228" spans="1:14" ht="15">
      <c r="A7228" s="80"/>
      <c r="B7228" s="81"/>
      <c r="C7228" s="69"/>
      <c r="D7228" s="69"/>
      <c r="E7228" s="69"/>
      <c r="F7228" s="69"/>
      <c r="G7228" s="82"/>
      <c r="H7228" s="78"/>
      <c r="I7228" s="28">
        <f ca="1">SUMIF('IMPORTBFT (ID)'!$A$3:$A$5000,$G$4:$G$7322,'IMPORTBFT (ID)'!$B$3:$B$5000)</f>
        <v>0</v>
      </c>
      <c r="J7228" s="72"/>
      <c r="K7228" s="18" t="str">
        <f t="shared" ca="1" si="0"/>
        <v>-</v>
      </c>
      <c r="L7228" s="19" t="e">
        <f>IF(G7228=#REF!,#REF!,"FALSO")</f>
        <v>#REF!</v>
      </c>
      <c r="M7228" s="75"/>
      <c r="N7228" s="76"/>
    </row>
    <row r="7229" spans="1:14" ht="15">
      <c r="A7229" s="80"/>
      <c r="B7229" s="81"/>
      <c r="C7229" s="69"/>
      <c r="D7229" s="69"/>
      <c r="E7229" s="69"/>
      <c r="F7229" s="69"/>
      <c r="G7229" s="82"/>
      <c r="H7229" s="78"/>
      <c r="I7229" s="28">
        <f ca="1">SUMIF('IMPORTBFT (ID)'!$A$3:$A$5000,$G$4:$G$7322,'IMPORTBFT (ID)'!$B$3:$B$5000)</f>
        <v>0</v>
      </c>
      <c r="J7229" s="72"/>
      <c r="K7229" s="18" t="str">
        <f t="shared" ca="1" si="0"/>
        <v>-</v>
      </c>
      <c r="L7229" s="19" t="e">
        <f>IF(G7229=#REF!,#REF!,"FALSO")</f>
        <v>#REF!</v>
      </c>
      <c r="M7229" s="75"/>
      <c r="N7229" s="76"/>
    </row>
    <row r="7230" spans="1:14" ht="15">
      <c r="A7230" s="80"/>
      <c r="B7230" s="81"/>
      <c r="C7230" s="69"/>
      <c r="D7230" s="69"/>
      <c r="E7230" s="69"/>
      <c r="F7230" s="69"/>
      <c r="G7230" s="82"/>
      <c r="H7230" s="78"/>
      <c r="I7230" s="28">
        <f ca="1">SUMIF('IMPORTBFT (ID)'!$A$3:$A$5000,$G$4:$G$7322,'IMPORTBFT (ID)'!$B$3:$B$5000)</f>
        <v>0</v>
      </c>
      <c r="J7230" s="72"/>
      <c r="K7230" s="18" t="str">
        <f t="shared" ca="1" si="0"/>
        <v>-</v>
      </c>
      <c r="L7230" s="19" t="e">
        <f>IF(G7230=#REF!,#REF!,"FALSO")</f>
        <v>#REF!</v>
      </c>
      <c r="M7230" s="75"/>
      <c r="N7230" s="76"/>
    </row>
    <row r="7231" spans="1:14" ht="15">
      <c r="A7231" s="80"/>
      <c r="B7231" s="81"/>
      <c r="C7231" s="69"/>
      <c r="D7231" s="69"/>
      <c r="E7231" s="69"/>
      <c r="F7231" s="69"/>
      <c r="G7231" s="82"/>
      <c r="H7231" s="78"/>
      <c r="I7231" s="28">
        <f ca="1">SUMIF('IMPORTBFT (ID)'!$A$3:$A$5000,$G$4:$G$7322,'IMPORTBFT (ID)'!$B$3:$B$5000)</f>
        <v>0</v>
      </c>
      <c r="J7231" s="72"/>
      <c r="K7231" s="18" t="str">
        <f t="shared" ca="1" si="0"/>
        <v>-</v>
      </c>
      <c r="L7231" s="19" t="e">
        <f>IF(G7231=#REF!,#REF!,"FALSO")</f>
        <v>#REF!</v>
      </c>
      <c r="M7231" s="75"/>
      <c r="N7231" s="76"/>
    </row>
    <row r="7232" spans="1:14" ht="15">
      <c r="A7232" s="80"/>
      <c r="B7232" s="81"/>
      <c r="C7232" s="69"/>
      <c r="D7232" s="69"/>
      <c r="E7232" s="69"/>
      <c r="F7232" s="69"/>
      <c r="G7232" s="82"/>
      <c r="H7232" s="78"/>
      <c r="I7232" s="28">
        <f ca="1">SUMIF('IMPORTBFT (ID)'!$A$3:$A$5000,$G$4:$G$7322,'IMPORTBFT (ID)'!$B$3:$B$5000)</f>
        <v>0</v>
      </c>
      <c r="J7232" s="72"/>
      <c r="K7232" s="18" t="str">
        <f t="shared" ca="1" si="0"/>
        <v>-</v>
      </c>
      <c r="L7232" s="19" t="e">
        <f>IF(G7232=#REF!,#REF!,"FALSO")</f>
        <v>#REF!</v>
      </c>
      <c r="M7232" s="75"/>
      <c r="N7232" s="76"/>
    </row>
    <row r="7233" spans="1:14" ht="15">
      <c r="A7233" s="80"/>
      <c r="B7233" s="81"/>
      <c r="C7233" s="69"/>
      <c r="D7233" s="69"/>
      <c r="E7233" s="69"/>
      <c r="F7233" s="69"/>
      <c r="G7233" s="82"/>
      <c r="H7233" s="78"/>
      <c r="I7233" s="28">
        <f ca="1">SUMIF('IMPORTBFT (ID)'!$A$3:$A$5000,$G$4:$G$7322,'IMPORTBFT (ID)'!$B$3:$B$5000)</f>
        <v>0</v>
      </c>
      <c r="J7233" s="72"/>
      <c r="K7233" s="18" t="str">
        <f t="shared" ca="1" si="0"/>
        <v>-</v>
      </c>
      <c r="L7233" s="19" t="e">
        <f>IF(G7233=#REF!,#REF!,"FALSO")</f>
        <v>#REF!</v>
      </c>
      <c r="M7233" s="75"/>
      <c r="N7233" s="76"/>
    </row>
    <row r="7234" spans="1:14" ht="15">
      <c r="A7234" s="80"/>
      <c r="B7234" s="81"/>
      <c r="C7234" s="69"/>
      <c r="D7234" s="69"/>
      <c r="E7234" s="69"/>
      <c r="F7234" s="69"/>
      <c r="G7234" s="82"/>
      <c r="H7234" s="78"/>
      <c r="I7234" s="28">
        <f ca="1">SUMIF('IMPORTBFT (ID)'!$A$3:$A$5000,$G$4:$G$7322,'IMPORTBFT (ID)'!$B$3:$B$5000)</f>
        <v>0</v>
      </c>
      <c r="J7234" s="72"/>
      <c r="K7234" s="18" t="str">
        <f t="shared" ca="1" si="0"/>
        <v>-</v>
      </c>
      <c r="L7234" s="19" t="e">
        <f>IF(G7234=#REF!,#REF!,"FALSO")</f>
        <v>#REF!</v>
      </c>
      <c r="M7234" s="75"/>
      <c r="N7234" s="76"/>
    </row>
    <row r="7235" spans="1:14" ht="15">
      <c r="A7235" s="80"/>
      <c r="B7235" s="81"/>
      <c r="C7235" s="69"/>
      <c r="D7235" s="69"/>
      <c r="E7235" s="69"/>
      <c r="F7235" s="69"/>
      <c r="G7235" s="82"/>
      <c r="H7235" s="78"/>
      <c r="I7235" s="28">
        <f ca="1">SUMIF('IMPORTBFT (ID)'!$A$3:$A$5000,$G$4:$G$7322,'IMPORTBFT (ID)'!$B$3:$B$5000)</f>
        <v>0</v>
      </c>
      <c r="J7235" s="72"/>
      <c r="K7235" s="18" t="str">
        <f t="shared" ca="1" si="0"/>
        <v>-</v>
      </c>
      <c r="L7235" s="19" t="e">
        <f>IF(G7235=#REF!,#REF!,"FALSO")</f>
        <v>#REF!</v>
      </c>
      <c r="M7235" s="75"/>
      <c r="N7235" s="76"/>
    </row>
    <row r="7236" spans="1:14" ht="15">
      <c r="A7236" s="80"/>
      <c r="B7236" s="81"/>
      <c r="C7236" s="69"/>
      <c r="D7236" s="69"/>
      <c r="E7236" s="69"/>
      <c r="F7236" s="69"/>
      <c r="G7236" s="82"/>
      <c r="H7236" s="78"/>
      <c r="I7236" s="28">
        <f ca="1">SUMIF('IMPORTBFT (ID)'!$A$3:$A$5000,$G$4:$G$7322,'IMPORTBFT (ID)'!$B$3:$B$5000)</f>
        <v>0</v>
      </c>
      <c r="J7236" s="72"/>
      <c r="K7236" s="18" t="str">
        <f t="shared" ca="1" si="0"/>
        <v>-</v>
      </c>
      <c r="L7236" s="19" t="e">
        <f>IF(G7236=#REF!,#REF!,"FALSO")</f>
        <v>#REF!</v>
      </c>
      <c r="M7236" s="75"/>
      <c r="N7236" s="76"/>
    </row>
    <row r="7237" spans="1:14" ht="15">
      <c r="A7237" s="80"/>
      <c r="B7237" s="81"/>
      <c r="C7237" s="69"/>
      <c r="D7237" s="69"/>
      <c r="E7237" s="69"/>
      <c r="F7237" s="69"/>
      <c r="G7237" s="82"/>
      <c r="H7237" s="78"/>
      <c r="I7237" s="28">
        <f ca="1">SUMIF('IMPORTBFT (ID)'!$A$3:$A$5000,$G$4:$G$7322,'IMPORTBFT (ID)'!$B$3:$B$5000)</f>
        <v>0</v>
      </c>
      <c r="J7237" s="72"/>
      <c r="K7237" s="18" t="str">
        <f t="shared" ca="1" si="0"/>
        <v>-</v>
      </c>
      <c r="L7237" s="19" t="e">
        <f>IF(G7237=#REF!,#REF!,"FALSO")</f>
        <v>#REF!</v>
      </c>
      <c r="M7237" s="75"/>
      <c r="N7237" s="76"/>
    </row>
    <row r="7238" spans="1:14" ht="15">
      <c r="A7238" s="80"/>
      <c r="B7238" s="81"/>
      <c r="C7238" s="69"/>
      <c r="D7238" s="69"/>
      <c r="E7238" s="69"/>
      <c r="F7238" s="69"/>
      <c r="G7238" s="82"/>
      <c r="H7238" s="78"/>
      <c r="I7238" s="28">
        <f ca="1">SUMIF('IMPORTBFT (ID)'!$A$3:$A$5000,$G$4:$G$7322,'IMPORTBFT (ID)'!$B$3:$B$5000)</f>
        <v>0</v>
      </c>
      <c r="J7238" s="72"/>
      <c r="K7238" s="18" t="str">
        <f t="shared" ca="1" si="0"/>
        <v>-</v>
      </c>
      <c r="L7238" s="19" t="e">
        <f>IF(G7238=#REF!,#REF!,"FALSO")</f>
        <v>#REF!</v>
      </c>
      <c r="M7238" s="75"/>
      <c r="N7238" s="76"/>
    </row>
    <row r="7239" spans="1:14" ht="15">
      <c r="A7239" s="80"/>
      <c r="B7239" s="81"/>
      <c r="C7239" s="69"/>
      <c r="D7239" s="69"/>
      <c r="E7239" s="69"/>
      <c r="F7239" s="69"/>
      <c r="G7239" s="82"/>
      <c r="H7239" s="78"/>
      <c r="I7239" s="28">
        <f ca="1">SUMIF('IMPORTBFT (ID)'!$A$3:$A$5000,$G$4:$G$7322,'IMPORTBFT (ID)'!$B$3:$B$5000)</f>
        <v>0</v>
      </c>
      <c r="J7239" s="72"/>
      <c r="K7239" s="18" t="str">
        <f t="shared" ca="1" si="0"/>
        <v>-</v>
      </c>
      <c r="L7239" s="19" t="e">
        <f>IF(G7239=#REF!,#REF!,"FALSO")</f>
        <v>#REF!</v>
      </c>
      <c r="M7239" s="75"/>
      <c r="N7239" s="76"/>
    </row>
    <row r="7240" spans="1:14" ht="15">
      <c r="A7240" s="80"/>
      <c r="B7240" s="81"/>
      <c r="C7240" s="69"/>
      <c r="D7240" s="69"/>
      <c r="E7240" s="69"/>
      <c r="F7240" s="69"/>
      <c r="G7240" s="82"/>
      <c r="H7240" s="78"/>
      <c r="I7240" s="28">
        <f ca="1">SUMIF('IMPORTBFT (ID)'!$A$3:$A$5000,$G$4:$G$7322,'IMPORTBFT (ID)'!$B$3:$B$5000)</f>
        <v>0</v>
      </c>
      <c r="J7240" s="72"/>
      <c r="K7240" s="18" t="str">
        <f t="shared" ca="1" si="0"/>
        <v>-</v>
      </c>
      <c r="L7240" s="19" t="e">
        <f>IF(G7240=#REF!,#REF!,"FALSO")</f>
        <v>#REF!</v>
      </c>
      <c r="M7240" s="75"/>
      <c r="N7240" s="76"/>
    </row>
    <row r="7241" spans="1:14" ht="15">
      <c r="A7241" s="80"/>
      <c r="B7241" s="81"/>
      <c r="C7241" s="69"/>
      <c r="D7241" s="69"/>
      <c r="E7241" s="69"/>
      <c r="F7241" s="69"/>
      <c r="G7241" s="82"/>
      <c r="H7241" s="78"/>
      <c r="I7241" s="28">
        <f ca="1">SUMIF('IMPORTBFT (ID)'!$A$3:$A$5000,$G$4:$G$7322,'IMPORTBFT (ID)'!$B$3:$B$5000)</f>
        <v>0</v>
      </c>
      <c r="J7241" s="72"/>
      <c r="K7241" s="18" t="str">
        <f t="shared" ca="1" si="0"/>
        <v>-</v>
      </c>
      <c r="L7241" s="19" t="e">
        <f>IF(G7241=#REF!,#REF!,"FALSO")</f>
        <v>#REF!</v>
      </c>
      <c r="M7241" s="75"/>
      <c r="N7241" s="76"/>
    </row>
    <row r="7242" spans="1:14" ht="15">
      <c r="A7242" s="80"/>
      <c r="B7242" s="81"/>
      <c r="C7242" s="69"/>
      <c r="D7242" s="69"/>
      <c r="E7242" s="69"/>
      <c r="F7242" s="69"/>
      <c r="G7242" s="82"/>
      <c r="H7242" s="78"/>
      <c r="I7242" s="28">
        <f ca="1">SUMIF('IMPORTBFT (ID)'!$A$3:$A$5000,$G$4:$G$7322,'IMPORTBFT (ID)'!$B$3:$B$5000)</f>
        <v>0</v>
      </c>
      <c r="J7242" s="72"/>
      <c r="K7242" s="18" t="str">
        <f t="shared" ca="1" si="0"/>
        <v>-</v>
      </c>
      <c r="L7242" s="19" t="e">
        <f>IF(G7242=#REF!,#REF!,"FALSO")</f>
        <v>#REF!</v>
      </c>
      <c r="M7242" s="75"/>
      <c r="N7242" s="76"/>
    </row>
    <row r="7243" spans="1:14" ht="15">
      <c r="A7243" s="80"/>
      <c r="B7243" s="81"/>
      <c r="C7243" s="69"/>
      <c r="D7243" s="69"/>
      <c r="E7243" s="69"/>
      <c r="F7243" s="69"/>
      <c r="G7243" s="82"/>
      <c r="H7243" s="78"/>
      <c r="I7243" s="28">
        <f ca="1">SUMIF('IMPORTBFT (ID)'!$A$3:$A$5000,$G$4:$G$7322,'IMPORTBFT (ID)'!$B$3:$B$5000)</f>
        <v>0</v>
      </c>
      <c r="J7243" s="72"/>
      <c r="K7243" s="18" t="str">
        <f t="shared" ca="1" si="0"/>
        <v>-</v>
      </c>
      <c r="L7243" s="19" t="e">
        <f>IF(G7243=#REF!,#REF!,"FALSO")</f>
        <v>#REF!</v>
      </c>
      <c r="M7243" s="75"/>
      <c r="N7243" s="76"/>
    </row>
    <row r="7244" spans="1:14" ht="15">
      <c r="A7244" s="80"/>
      <c r="B7244" s="81"/>
      <c r="C7244" s="69"/>
      <c r="D7244" s="69"/>
      <c r="E7244" s="69"/>
      <c r="F7244" s="69"/>
      <c r="G7244" s="82"/>
      <c r="H7244" s="78"/>
      <c r="I7244" s="28">
        <f ca="1">SUMIF('IMPORTBFT (ID)'!$A$3:$A$5000,$G$4:$G$7322,'IMPORTBFT (ID)'!$B$3:$B$5000)</f>
        <v>0</v>
      </c>
      <c r="J7244" s="72"/>
      <c r="K7244" s="18" t="str">
        <f t="shared" ca="1" si="0"/>
        <v>-</v>
      </c>
      <c r="L7244" s="19" t="e">
        <f>IF(G7244=#REF!,#REF!,"FALSO")</f>
        <v>#REF!</v>
      </c>
      <c r="M7244" s="75"/>
      <c r="N7244" s="76"/>
    </row>
    <row r="7245" spans="1:14" ht="15">
      <c r="A7245" s="80"/>
      <c r="B7245" s="81"/>
      <c r="C7245" s="69"/>
      <c r="D7245" s="69"/>
      <c r="E7245" s="69"/>
      <c r="F7245" s="69"/>
      <c r="G7245" s="82"/>
      <c r="H7245" s="78"/>
      <c r="I7245" s="28">
        <f ca="1">SUMIF('IMPORTBFT (ID)'!$A$3:$A$5000,$G$4:$G$7322,'IMPORTBFT (ID)'!$B$3:$B$5000)</f>
        <v>0</v>
      </c>
      <c r="J7245" s="72"/>
      <c r="K7245" s="18" t="str">
        <f t="shared" ca="1" si="0"/>
        <v>-</v>
      </c>
      <c r="L7245" s="19" t="e">
        <f>IF(G7245=#REF!,#REF!,"FALSO")</f>
        <v>#REF!</v>
      </c>
      <c r="M7245" s="75"/>
      <c r="N7245" s="76"/>
    </row>
    <row r="7246" spans="1:14" ht="15">
      <c r="A7246" s="80"/>
      <c r="B7246" s="81"/>
      <c r="C7246" s="69"/>
      <c r="D7246" s="69"/>
      <c r="E7246" s="69"/>
      <c r="F7246" s="69"/>
      <c r="G7246" s="82"/>
      <c r="H7246" s="78"/>
      <c r="I7246" s="28">
        <f ca="1">SUMIF('IMPORTBFT (ID)'!$A$3:$A$5000,$G$4:$G$7322,'IMPORTBFT (ID)'!$B$3:$B$5000)</f>
        <v>0</v>
      </c>
      <c r="J7246" s="72"/>
      <c r="K7246" s="18" t="str">
        <f t="shared" ca="1" si="0"/>
        <v>-</v>
      </c>
      <c r="L7246" s="19" t="e">
        <f>IF(G7246=#REF!,#REF!,"FALSO")</f>
        <v>#REF!</v>
      </c>
      <c r="M7246" s="75"/>
      <c r="N7246" s="76"/>
    </row>
    <row r="7247" spans="1:14" ht="15">
      <c r="A7247" s="80"/>
      <c r="B7247" s="81"/>
      <c r="C7247" s="69"/>
      <c r="D7247" s="69"/>
      <c r="E7247" s="69"/>
      <c r="F7247" s="69"/>
      <c r="G7247" s="82"/>
      <c r="H7247" s="78"/>
      <c r="I7247" s="28">
        <f ca="1">SUMIF('IMPORTBFT (ID)'!$A$3:$A$5000,$G$4:$G$7322,'IMPORTBFT (ID)'!$B$3:$B$5000)</f>
        <v>0</v>
      </c>
      <c r="J7247" s="72"/>
      <c r="K7247" s="18" t="str">
        <f t="shared" ca="1" si="0"/>
        <v>-</v>
      </c>
      <c r="L7247" s="19" t="e">
        <f>IF(G7247=#REF!,#REF!,"FALSO")</f>
        <v>#REF!</v>
      </c>
      <c r="M7247" s="75"/>
      <c r="N7247" s="76"/>
    </row>
    <row r="7248" spans="1:14" ht="15">
      <c r="A7248" s="80"/>
      <c r="B7248" s="81"/>
      <c r="C7248" s="69"/>
      <c r="D7248" s="69"/>
      <c r="E7248" s="69"/>
      <c r="F7248" s="69"/>
      <c r="G7248" s="82"/>
      <c r="H7248" s="78"/>
      <c r="I7248" s="28">
        <f ca="1">SUMIF('IMPORTBFT (ID)'!$A$3:$A$5000,$G$4:$G$7322,'IMPORTBFT (ID)'!$B$3:$B$5000)</f>
        <v>0</v>
      </c>
      <c r="J7248" s="72"/>
      <c r="K7248" s="18" t="str">
        <f t="shared" ca="1" si="0"/>
        <v>-</v>
      </c>
      <c r="L7248" s="19" t="e">
        <f>IF(G7248=#REF!,#REF!,"FALSO")</f>
        <v>#REF!</v>
      </c>
      <c r="M7248" s="75"/>
      <c r="N7248" s="76"/>
    </row>
    <row r="7249" spans="1:14" ht="15">
      <c r="A7249" s="80"/>
      <c r="B7249" s="81"/>
      <c r="C7249" s="69"/>
      <c r="D7249" s="69"/>
      <c r="E7249" s="69"/>
      <c r="F7249" s="69"/>
      <c r="G7249" s="82"/>
      <c r="H7249" s="78"/>
      <c r="I7249" s="28">
        <f ca="1">SUMIF('IMPORTBFT (ID)'!$A$3:$A$5000,$G$4:$G$7322,'IMPORTBFT (ID)'!$B$3:$B$5000)</f>
        <v>0</v>
      </c>
      <c r="J7249" s="72"/>
      <c r="K7249" s="18" t="str">
        <f t="shared" ca="1" si="0"/>
        <v>-</v>
      </c>
      <c r="L7249" s="19" t="e">
        <f>IF(G7249=#REF!,#REF!,"FALSO")</f>
        <v>#REF!</v>
      </c>
      <c r="M7249" s="75"/>
      <c r="N7249" s="76"/>
    </row>
    <row r="7250" spans="1:14" ht="15">
      <c r="A7250" s="80"/>
      <c r="B7250" s="81"/>
      <c r="C7250" s="69"/>
      <c r="D7250" s="69"/>
      <c r="E7250" s="69"/>
      <c r="F7250" s="69"/>
      <c r="G7250" s="82"/>
      <c r="H7250" s="78"/>
      <c r="I7250" s="28">
        <f ca="1">SUMIF('IMPORTBFT (ID)'!$A$3:$A$5000,$G$4:$G$7322,'IMPORTBFT (ID)'!$B$3:$B$5000)</f>
        <v>0</v>
      </c>
      <c r="J7250" s="72"/>
      <c r="K7250" s="18" t="str">
        <f t="shared" ca="1" si="0"/>
        <v>-</v>
      </c>
      <c r="L7250" s="19" t="e">
        <f>IF(G7250=#REF!,#REF!,"FALSO")</f>
        <v>#REF!</v>
      </c>
      <c r="M7250" s="75"/>
      <c r="N7250" s="76"/>
    </row>
    <row r="7251" spans="1:14" ht="15">
      <c r="A7251" s="80"/>
      <c r="B7251" s="81"/>
      <c r="C7251" s="69"/>
      <c r="D7251" s="69"/>
      <c r="E7251" s="69"/>
      <c r="F7251" s="69"/>
      <c r="G7251" s="82"/>
      <c r="H7251" s="78"/>
      <c r="I7251" s="28">
        <f ca="1">SUMIF('IMPORTBFT (ID)'!$A$3:$A$5000,$G$4:$G$7322,'IMPORTBFT (ID)'!$B$3:$B$5000)</f>
        <v>0</v>
      </c>
      <c r="J7251" s="72"/>
      <c r="K7251" s="18" t="str">
        <f t="shared" ca="1" si="0"/>
        <v>-</v>
      </c>
      <c r="L7251" s="19" t="e">
        <f>IF(G7251=#REF!,#REF!,"FALSO")</f>
        <v>#REF!</v>
      </c>
      <c r="M7251" s="75"/>
      <c r="N7251" s="76"/>
    </row>
    <row r="7252" spans="1:14" ht="15">
      <c r="A7252" s="80"/>
      <c r="B7252" s="81"/>
      <c r="C7252" s="69"/>
      <c r="D7252" s="69"/>
      <c r="E7252" s="69"/>
      <c r="F7252" s="69"/>
      <c r="G7252" s="82"/>
      <c r="H7252" s="78"/>
      <c r="I7252" s="28">
        <f ca="1">SUMIF('IMPORTBFT (ID)'!$A$3:$A$5000,$G$4:$G$7322,'IMPORTBFT (ID)'!$B$3:$B$5000)</f>
        <v>0</v>
      </c>
      <c r="J7252" s="72"/>
      <c r="K7252" s="18" t="str">
        <f t="shared" ca="1" si="0"/>
        <v>-</v>
      </c>
      <c r="L7252" s="19" t="e">
        <f>IF(G7252=#REF!,#REF!,"FALSO")</f>
        <v>#REF!</v>
      </c>
      <c r="M7252" s="75"/>
      <c r="N7252" s="76"/>
    </row>
    <row r="7253" spans="1:14" ht="15">
      <c r="A7253" s="80"/>
      <c r="B7253" s="81"/>
      <c r="C7253" s="69"/>
      <c r="D7253" s="69"/>
      <c r="E7253" s="69"/>
      <c r="F7253" s="69"/>
      <c r="G7253" s="82"/>
      <c r="H7253" s="78"/>
      <c r="I7253" s="28">
        <f ca="1">SUMIF('IMPORTBFT (ID)'!$A$3:$A$5000,$G$4:$G$7322,'IMPORTBFT (ID)'!$B$3:$B$5000)</f>
        <v>0</v>
      </c>
      <c r="J7253" s="72"/>
      <c r="K7253" s="18" t="str">
        <f t="shared" ca="1" si="0"/>
        <v>-</v>
      </c>
      <c r="L7253" s="19" t="e">
        <f>IF(G7253=#REF!,#REF!,"FALSO")</f>
        <v>#REF!</v>
      </c>
      <c r="M7253" s="75"/>
      <c r="N7253" s="76"/>
    </row>
    <row r="7254" spans="1:14" ht="15">
      <c r="A7254" s="80"/>
      <c r="B7254" s="81"/>
      <c r="C7254" s="69"/>
      <c r="D7254" s="69"/>
      <c r="E7254" s="69"/>
      <c r="F7254" s="69"/>
      <c r="G7254" s="82"/>
      <c r="H7254" s="78"/>
      <c r="I7254" s="28">
        <f ca="1">SUMIF('IMPORTBFT (ID)'!$A$3:$A$5000,$G$4:$G$7322,'IMPORTBFT (ID)'!$B$3:$B$5000)</f>
        <v>0</v>
      </c>
      <c r="J7254" s="72"/>
      <c r="K7254" s="18" t="str">
        <f t="shared" ca="1" si="0"/>
        <v>-</v>
      </c>
      <c r="L7254" s="19" t="e">
        <f>IF(G7254=#REF!,#REF!,"FALSO")</f>
        <v>#REF!</v>
      </c>
      <c r="M7254" s="75"/>
      <c r="N7254" s="76"/>
    </row>
    <row r="7255" spans="1:14" ht="15">
      <c r="A7255" s="80"/>
      <c r="B7255" s="81"/>
      <c r="C7255" s="69"/>
      <c r="D7255" s="69"/>
      <c r="E7255" s="69"/>
      <c r="F7255" s="69"/>
      <c r="G7255" s="82"/>
      <c r="H7255" s="78"/>
      <c r="I7255" s="28">
        <f ca="1">SUMIF('IMPORTBFT (ID)'!$A$3:$A$5000,$G$4:$G$7322,'IMPORTBFT (ID)'!$B$3:$B$5000)</f>
        <v>0</v>
      </c>
      <c r="J7255" s="72"/>
      <c r="K7255" s="18" t="str">
        <f t="shared" ca="1" si="0"/>
        <v>-</v>
      </c>
      <c r="L7255" s="19" t="e">
        <f>IF(G7255=#REF!,#REF!,"FALSO")</f>
        <v>#REF!</v>
      </c>
      <c r="M7255" s="75"/>
      <c r="N7255" s="76"/>
    </row>
    <row r="7256" spans="1:14" ht="15">
      <c r="A7256" s="80"/>
      <c r="B7256" s="81"/>
      <c r="C7256" s="69"/>
      <c r="D7256" s="69"/>
      <c r="E7256" s="69"/>
      <c r="F7256" s="69"/>
      <c r="G7256" s="82"/>
      <c r="H7256" s="78"/>
      <c r="I7256" s="28">
        <f ca="1">SUMIF('IMPORTBFT (ID)'!$A$3:$A$5000,$G$4:$G$7322,'IMPORTBFT (ID)'!$B$3:$B$5000)</f>
        <v>0</v>
      </c>
      <c r="J7256" s="72"/>
      <c r="K7256" s="18" t="str">
        <f t="shared" ca="1" si="0"/>
        <v>-</v>
      </c>
      <c r="L7256" s="19" t="e">
        <f>IF(G7256=#REF!,#REF!,"FALSO")</f>
        <v>#REF!</v>
      </c>
      <c r="M7256" s="75"/>
      <c r="N7256" s="76"/>
    </row>
    <row r="7257" spans="1:14" ht="15">
      <c r="A7257" s="80"/>
      <c r="B7257" s="81"/>
      <c r="C7257" s="69"/>
      <c r="D7257" s="69"/>
      <c r="E7257" s="69"/>
      <c r="F7257" s="69"/>
      <c r="G7257" s="82"/>
      <c r="H7257" s="78"/>
      <c r="I7257" s="28">
        <f ca="1">SUMIF('IMPORTBFT (ID)'!$A$3:$A$5000,$G$4:$G$7322,'IMPORTBFT (ID)'!$B$3:$B$5000)</f>
        <v>0</v>
      </c>
      <c r="J7257" s="72"/>
      <c r="K7257" s="18" t="str">
        <f t="shared" ca="1" si="0"/>
        <v>-</v>
      </c>
      <c r="L7257" s="19" t="e">
        <f>IF(G7257=#REF!,#REF!,"FALSO")</f>
        <v>#REF!</v>
      </c>
      <c r="M7257" s="75"/>
      <c r="N7257" s="76"/>
    </row>
    <row r="7258" spans="1:14" ht="15">
      <c r="A7258" s="80"/>
      <c r="B7258" s="81"/>
      <c r="C7258" s="69"/>
      <c r="D7258" s="69"/>
      <c r="E7258" s="69"/>
      <c r="F7258" s="69"/>
      <c r="G7258" s="82"/>
      <c r="H7258" s="78"/>
      <c r="I7258" s="28">
        <f ca="1">SUMIF('IMPORTBFT (ID)'!$A$3:$A$5000,$G$4:$G$7322,'IMPORTBFT (ID)'!$B$3:$B$5000)</f>
        <v>0</v>
      </c>
      <c r="J7258" s="72"/>
      <c r="K7258" s="18" t="str">
        <f t="shared" ca="1" si="0"/>
        <v>-</v>
      </c>
      <c r="L7258" s="19" t="e">
        <f>IF(G7258=#REF!,#REF!,"FALSO")</f>
        <v>#REF!</v>
      </c>
      <c r="M7258" s="75"/>
      <c r="N7258" s="76"/>
    </row>
    <row r="7259" spans="1:14" ht="15">
      <c r="A7259" s="80"/>
      <c r="B7259" s="81"/>
      <c r="C7259" s="69"/>
      <c r="D7259" s="69"/>
      <c r="E7259" s="69"/>
      <c r="F7259" s="69"/>
      <c r="G7259" s="82"/>
      <c r="H7259" s="78"/>
      <c r="I7259" s="28">
        <f ca="1">SUMIF('IMPORTBFT (ID)'!$A$3:$A$5000,$G$4:$G$7322,'IMPORTBFT (ID)'!$B$3:$B$5000)</f>
        <v>0</v>
      </c>
      <c r="J7259" s="72"/>
      <c r="K7259" s="18" t="str">
        <f t="shared" ca="1" si="0"/>
        <v>-</v>
      </c>
      <c r="L7259" s="19" t="e">
        <f>IF(G7259=#REF!,#REF!,"FALSO")</f>
        <v>#REF!</v>
      </c>
      <c r="M7259" s="75"/>
      <c r="N7259" s="76"/>
    </row>
    <row r="7260" spans="1:14" ht="15">
      <c r="A7260" s="80"/>
      <c r="B7260" s="81"/>
      <c r="C7260" s="69"/>
      <c r="D7260" s="69"/>
      <c r="E7260" s="69"/>
      <c r="F7260" s="69"/>
      <c r="G7260" s="82"/>
      <c r="H7260" s="78"/>
      <c r="I7260" s="28">
        <f ca="1">SUMIF('IMPORTBFT (ID)'!$A$3:$A$5000,$G$4:$G$7322,'IMPORTBFT (ID)'!$B$3:$B$5000)</f>
        <v>0</v>
      </c>
      <c r="J7260" s="72"/>
      <c r="K7260" s="18" t="str">
        <f t="shared" ca="1" si="0"/>
        <v>-</v>
      </c>
      <c r="L7260" s="19" t="e">
        <f>IF(G7260=#REF!,#REF!,"FALSO")</f>
        <v>#REF!</v>
      </c>
      <c r="M7260" s="75"/>
      <c r="N7260" s="76"/>
    </row>
    <row r="7261" spans="1:14" ht="15">
      <c r="A7261" s="80"/>
      <c r="B7261" s="81"/>
      <c r="C7261" s="69"/>
      <c r="D7261" s="69"/>
      <c r="E7261" s="69"/>
      <c r="F7261" s="69"/>
      <c r="G7261" s="82"/>
      <c r="H7261" s="78"/>
      <c r="I7261" s="28">
        <f ca="1">SUMIF('IMPORTBFT (ID)'!$A$3:$A$5000,$G$4:$G$7322,'IMPORTBFT (ID)'!$B$3:$B$5000)</f>
        <v>0</v>
      </c>
      <c r="J7261" s="72"/>
      <c r="K7261" s="18" t="str">
        <f t="shared" ca="1" si="0"/>
        <v>-</v>
      </c>
      <c r="L7261" s="19" t="e">
        <f>IF(G7261=#REF!,#REF!,"FALSO")</f>
        <v>#REF!</v>
      </c>
      <c r="M7261" s="75"/>
      <c r="N7261" s="76"/>
    </row>
    <row r="7262" spans="1:14" ht="15">
      <c r="A7262" s="80"/>
      <c r="B7262" s="81"/>
      <c r="C7262" s="69"/>
      <c r="D7262" s="69"/>
      <c r="E7262" s="69"/>
      <c r="F7262" s="69"/>
      <c r="G7262" s="82"/>
      <c r="H7262" s="78"/>
      <c r="I7262" s="28">
        <f ca="1">SUMIF('IMPORTBFT (ID)'!$A$3:$A$5000,$G$4:$G$7322,'IMPORTBFT (ID)'!$B$3:$B$5000)</f>
        <v>0</v>
      </c>
      <c r="J7262" s="72"/>
      <c r="K7262" s="18" t="str">
        <f t="shared" ca="1" si="0"/>
        <v>-</v>
      </c>
      <c r="L7262" s="19" t="e">
        <f>IF(G7262=#REF!,#REF!,"FALSO")</f>
        <v>#REF!</v>
      </c>
      <c r="M7262" s="75"/>
      <c r="N7262" s="76"/>
    </row>
    <row r="7263" spans="1:14" ht="15">
      <c r="A7263" s="80"/>
      <c r="B7263" s="81"/>
      <c r="C7263" s="69"/>
      <c r="D7263" s="69"/>
      <c r="E7263" s="69"/>
      <c r="F7263" s="69"/>
      <c r="G7263" s="82"/>
      <c r="H7263" s="78"/>
      <c r="I7263" s="28">
        <f ca="1">SUMIF('IMPORTBFT (ID)'!$A$3:$A$5000,$G$4:$G$7322,'IMPORTBFT (ID)'!$B$3:$B$5000)</f>
        <v>0</v>
      </c>
      <c r="J7263" s="72"/>
      <c r="K7263" s="18" t="str">
        <f t="shared" ca="1" si="0"/>
        <v>-</v>
      </c>
      <c r="L7263" s="19" t="e">
        <f>IF(G7263=#REF!,#REF!,"FALSO")</f>
        <v>#REF!</v>
      </c>
      <c r="M7263" s="75"/>
      <c r="N7263" s="76"/>
    </row>
    <row r="7264" spans="1:14" ht="15">
      <c r="A7264" s="80"/>
      <c r="B7264" s="81"/>
      <c r="C7264" s="69"/>
      <c r="D7264" s="69"/>
      <c r="E7264" s="69"/>
      <c r="F7264" s="69"/>
      <c r="G7264" s="82"/>
      <c r="H7264" s="78"/>
      <c r="I7264" s="28">
        <f ca="1">SUMIF('IMPORTBFT (ID)'!$A$3:$A$5000,$G$4:$G$7322,'IMPORTBFT (ID)'!$B$3:$B$5000)</f>
        <v>0</v>
      </c>
      <c r="J7264" s="72"/>
      <c r="K7264" s="18" t="str">
        <f t="shared" ca="1" si="0"/>
        <v>-</v>
      </c>
      <c r="L7264" s="19" t="e">
        <f>IF(G7264=#REF!,#REF!,"FALSO")</f>
        <v>#REF!</v>
      </c>
      <c r="M7264" s="75"/>
      <c r="N7264" s="76"/>
    </row>
    <row r="7265" spans="1:14" ht="15">
      <c r="A7265" s="80"/>
      <c r="B7265" s="81"/>
      <c r="C7265" s="69"/>
      <c r="D7265" s="69"/>
      <c r="E7265" s="69"/>
      <c r="F7265" s="69"/>
      <c r="G7265" s="82"/>
      <c r="H7265" s="78"/>
      <c r="I7265" s="28">
        <f ca="1">SUMIF('IMPORTBFT (ID)'!$A$3:$A$5000,$G$4:$G$7322,'IMPORTBFT (ID)'!$B$3:$B$5000)</f>
        <v>0</v>
      </c>
      <c r="J7265" s="72"/>
      <c r="K7265" s="18" t="str">
        <f t="shared" ca="1" si="0"/>
        <v>-</v>
      </c>
      <c r="L7265" s="19" t="e">
        <f>IF(G7265=#REF!,#REF!,"FALSO")</f>
        <v>#REF!</v>
      </c>
      <c r="M7265" s="75"/>
      <c r="N7265" s="76"/>
    </row>
    <row r="7266" spans="1:14" ht="15">
      <c r="A7266" s="80"/>
      <c r="B7266" s="81"/>
      <c r="C7266" s="69"/>
      <c r="D7266" s="69"/>
      <c r="E7266" s="69"/>
      <c r="F7266" s="69"/>
      <c r="G7266" s="82"/>
      <c r="H7266" s="78"/>
      <c r="I7266" s="28">
        <f ca="1">SUMIF('IMPORTBFT (ID)'!$A$3:$A$5000,$G$4:$G$7322,'IMPORTBFT (ID)'!$B$3:$B$5000)</f>
        <v>0</v>
      </c>
      <c r="J7266" s="72"/>
      <c r="K7266" s="18" t="str">
        <f t="shared" ca="1" si="0"/>
        <v>-</v>
      </c>
      <c r="L7266" s="19" t="e">
        <f>IF(G7266=#REF!,#REF!,"FALSO")</f>
        <v>#REF!</v>
      </c>
      <c r="M7266" s="75"/>
      <c r="N7266" s="76"/>
    </row>
    <row r="7267" spans="1:14" ht="15">
      <c r="A7267" s="80"/>
      <c r="B7267" s="81"/>
      <c r="C7267" s="69"/>
      <c r="D7267" s="69"/>
      <c r="E7267" s="69"/>
      <c r="F7267" s="69"/>
      <c r="G7267" s="82"/>
      <c r="H7267" s="78"/>
      <c r="I7267" s="28">
        <f ca="1">SUMIF('IMPORTBFT (ID)'!$A$3:$A$5000,$G$4:$G$7322,'IMPORTBFT (ID)'!$B$3:$B$5000)</f>
        <v>0</v>
      </c>
      <c r="J7267" s="72"/>
      <c r="K7267" s="18" t="str">
        <f t="shared" ca="1" si="0"/>
        <v>-</v>
      </c>
      <c r="L7267" s="19" t="e">
        <f>IF(G7267=#REF!,#REF!,"FALSO")</f>
        <v>#REF!</v>
      </c>
      <c r="M7267" s="75"/>
      <c r="N7267" s="76"/>
    </row>
    <row r="7268" spans="1:14" ht="15">
      <c r="A7268" s="80"/>
      <c r="B7268" s="81"/>
      <c r="C7268" s="69"/>
      <c r="D7268" s="69"/>
      <c r="E7268" s="69"/>
      <c r="F7268" s="69"/>
      <c r="G7268" s="82"/>
      <c r="H7268" s="78"/>
      <c r="I7268" s="28">
        <f ca="1">SUMIF('IMPORTBFT (ID)'!$A$3:$A$5000,$G$4:$G$7322,'IMPORTBFT (ID)'!$B$3:$B$5000)</f>
        <v>0</v>
      </c>
      <c r="J7268" s="72"/>
      <c r="K7268" s="18" t="str">
        <f t="shared" ca="1" si="0"/>
        <v>-</v>
      </c>
      <c r="L7268" s="19" t="e">
        <f>IF(G7268=#REF!,#REF!,"FALSO")</f>
        <v>#REF!</v>
      </c>
      <c r="M7268" s="75"/>
      <c r="N7268" s="76"/>
    </row>
    <row r="7269" spans="1:14" ht="15">
      <c r="A7269" s="80"/>
      <c r="B7269" s="81"/>
      <c r="C7269" s="69"/>
      <c r="D7269" s="69"/>
      <c r="E7269" s="69"/>
      <c r="F7269" s="69"/>
      <c r="G7269" s="82"/>
      <c r="H7269" s="78"/>
      <c r="I7269" s="28">
        <f ca="1">SUMIF('IMPORTBFT (ID)'!$A$3:$A$5000,$G$4:$G$7322,'IMPORTBFT (ID)'!$B$3:$B$5000)</f>
        <v>0</v>
      </c>
      <c r="J7269" s="72"/>
      <c r="K7269" s="18" t="str">
        <f t="shared" ca="1" si="0"/>
        <v>-</v>
      </c>
      <c r="L7269" s="19" t="e">
        <f>IF(G7269=#REF!,#REF!,"FALSO")</f>
        <v>#REF!</v>
      </c>
      <c r="M7269" s="75"/>
      <c r="N7269" s="76"/>
    </row>
    <row r="7270" spans="1:14" ht="15">
      <c r="A7270" s="80"/>
      <c r="B7270" s="81"/>
      <c r="C7270" s="69"/>
      <c r="D7270" s="69"/>
      <c r="E7270" s="69"/>
      <c r="F7270" s="69"/>
      <c r="G7270" s="82"/>
      <c r="H7270" s="78"/>
      <c r="I7270" s="28">
        <f ca="1">SUMIF('IMPORTBFT (ID)'!$A$3:$A$5000,$G$4:$G$7322,'IMPORTBFT (ID)'!$B$3:$B$5000)</f>
        <v>0</v>
      </c>
      <c r="J7270" s="72"/>
      <c r="K7270" s="18" t="str">
        <f t="shared" ca="1" si="0"/>
        <v>-</v>
      </c>
      <c r="L7270" s="19" t="e">
        <f>IF(G7270=#REF!,#REF!,"FALSO")</f>
        <v>#REF!</v>
      </c>
      <c r="M7270" s="75"/>
      <c r="N7270" s="76"/>
    </row>
    <row r="7271" spans="1:14" ht="15">
      <c r="A7271" s="80"/>
      <c r="B7271" s="81"/>
      <c r="C7271" s="69"/>
      <c r="D7271" s="69"/>
      <c r="E7271" s="69"/>
      <c r="F7271" s="69"/>
      <c r="G7271" s="82"/>
      <c r="H7271" s="78"/>
      <c r="I7271" s="28">
        <f ca="1">SUMIF('IMPORTBFT (ID)'!$A$3:$A$5000,$G$4:$G$7322,'IMPORTBFT (ID)'!$B$3:$B$5000)</f>
        <v>0</v>
      </c>
      <c r="J7271" s="72"/>
      <c r="K7271" s="18" t="str">
        <f t="shared" ca="1" si="0"/>
        <v>-</v>
      </c>
      <c r="L7271" s="19" t="e">
        <f>IF(G7271=#REF!,#REF!,"FALSO")</f>
        <v>#REF!</v>
      </c>
      <c r="M7271" s="75"/>
      <c r="N7271" s="76"/>
    </row>
    <row r="7272" spans="1:14" ht="15">
      <c r="A7272" s="80"/>
      <c r="B7272" s="81"/>
      <c r="C7272" s="69"/>
      <c r="D7272" s="69"/>
      <c r="E7272" s="69"/>
      <c r="F7272" s="69"/>
      <c r="G7272" s="82"/>
      <c r="H7272" s="78"/>
      <c r="I7272" s="28">
        <f ca="1">SUMIF('IMPORTBFT (ID)'!$A$3:$A$5000,$G$4:$G$7322,'IMPORTBFT (ID)'!$B$3:$B$5000)</f>
        <v>0</v>
      </c>
      <c r="J7272" s="72"/>
      <c r="K7272" s="18" t="str">
        <f t="shared" ca="1" si="0"/>
        <v>-</v>
      </c>
      <c r="L7272" s="19" t="e">
        <f>IF(G7272=#REF!,#REF!,"FALSO")</f>
        <v>#REF!</v>
      </c>
      <c r="M7272" s="75"/>
      <c r="N7272" s="76"/>
    </row>
    <row r="7273" spans="1:14" ht="15">
      <c r="A7273" s="80"/>
      <c r="B7273" s="81"/>
      <c r="C7273" s="69"/>
      <c r="D7273" s="69"/>
      <c r="E7273" s="69"/>
      <c r="F7273" s="69"/>
      <c r="G7273" s="82"/>
      <c r="H7273" s="78"/>
      <c r="I7273" s="28">
        <f ca="1">SUMIF('IMPORTBFT (ID)'!$A$3:$A$5000,$G$4:$G$7322,'IMPORTBFT (ID)'!$B$3:$B$5000)</f>
        <v>0</v>
      </c>
      <c r="J7273" s="72"/>
      <c r="K7273" s="18" t="str">
        <f t="shared" ca="1" si="0"/>
        <v>-</v>
      </c>
      <c r="L7273" s="19" t="e">
        <f>IF(G7273=#REF!,#REF!,"FALSO")</f>
        <v>#REF!</v>
      </c>
      <c r="M7273" s="75"/>
      <c r="N7273" s="76"/>
    </row>
    <row r="7274" spans="1:14" ht="15">
      <c r="A7274" s="80"/>
      <c r="B7274" s="81"/>
      <c r="C7274" s="69"/>
      <c r="D7274" s="69"/>
      <c r="E7274" s="69"/>
      <c r="F7274" s="69"/>
      <c r="G7274" s="82"/>
      <c r="H7274" s="78"/>
      <c r="I7274" s="28">
        <f ca="1">SUMIF('IMPORTBFT (ID)'!$A$3:$A$5000,$G$4:$G$7322,'IMPORTBFT (ID)'!$B$3:$B$5000)</f>
        <v>0</v>
      </c>
      <c r="J7274" s="72"/>
      <c r="K7274" s="18" t="str">
        <f t="shared" ca="1" si="0"/>
        <v>-</v>
      </c>
      <c r="L7274" s="19" t="e">
        <f>IF(G7274=#REF!,#REF!,"FALSO")</f>
        <v>#REF!</v>
      </c>
      <c r="M7274" s="75"/>
      <c r="N7274" s="76"/>
    </row>
    <row r="7275" spans="1:14" ht="15">
      <c r="A7275" s="80"/>
      <c r="B7275" s="81"/>
      <c r="C7275" s="69"/>
      <c r="D7275" s="69"/>
      <c r="E7275" s="69"/>
      <c r="F7275" s="69"/>
      <c r="G7275" s="82"/>
      <c r="H7275" s="78"/>
      <c r="I7275" s="28">
        <f ca="1">SUMIF('IMPORTBFT (ID)'!$A$3:$A$5000,$G$4:$G$7322,'IMPORTBFT (ID)'!$B$3:$B$5000)</f>
        <v>0</v>
      </c>
      <c r="J7275" s="72"/>
      <c r="K7275" s="18" t="str">
        <f t="shared" ca="1" si="0"/>
        <v>-</v>
      </c>
      <c r="L7275" s="19" t="e">
        <f>IF(G7275=#REF!,#REF!,"FALSO")</f>
        <v>#REF!</v>
      </c>
      <c r="M7275" s="75"/>
      <c r="N7275" s="76"/>
    </row>
    <row r="7276" spans="1:14" ht="15">
      <c r="A7276" s="80"/>
      <c r="B7276" s="81"/>
      <c r="C7276" s="69"/>
      <c r="D7276" s="69"/>
      <c r="E7276" s="69"/>
      <c r="F7276" s="69"/>
      <c r="G7276" s="82"/>
      <c r="H7276" s="78"/>
      <c r="I7276" s="28">
        <f ca="1">SUMIF('IMPORTBFT (ID)'!$A$3:$A$5000,$G$4:$G$7322,'IMPORTBFT (ID)'!$B$3:$B$5000)</f>
        <v>0</v>
      </c>
      <c r="J7276" s="72"/>
      <c r="K7276" s="18" t="str">
        <f t="shared" ca="1" si="0"/>
        <v>-</v>
      </c>
      <c r="L7276" s="19" t="e">
        <f>IF(G7276=#REF!,#REF!,"FALSO")</f>
        <v>#REF!</v>
      </c>
      <c r="M7276" s="75"/>
      <c r="N7276" s="76"/>
    </row>
    <row r="7277" spans="1:14" ht="15">
      <c r="A7277" s="80"/>
      <c r="B7277" s="81"/>
      <c r="C7277" s="69"/>
      <c r="D7277" s="69"/>
      <c r="E7277" s="69"/>
      <c r="F7277" s="69"/>
      <c r="G7277" s="82"/>
      <c r="H7277" s="78"/>
      <c r="I7277" s="28">
        <f ca="1">SUMIF('IMPORTBFT (ID)'!$A$3:$A$5000,$G$4:$G$7322,'IMPORTBFT (ID)'!$B$3:$B$5000)</f>
        <v>0</v>
      </c>
      <c r="J7277" s="72"/>
      <c r="K7277" s="18" t="str">
        <f t="shared" ca="1" si="0"/>
        <v>-</v>
      </c>
      <c r="L7277" s="19" t="e">
        <f>IF(G7277=#REF!,#REF!,"FALSO")</f>
        <v>#REF!</v>
      </c>
      <c r="M7277" s="75"/>
      <c r="N7277" s="76"/>
    </row>
    <row r="7278" spans="1:14" ht="15">
      <c r="A7278" s="80"/>
      <c r="B7278" s="81"/>
      <c r="C7278" s="69"/>
      <c r="D7278" s="69"/>
      <c r="E7278" s="69"/>
      <c r="F7278" s="69"/>
      <c r="G7278" s="82"/>
      <c r="H7278" s="78"/>
      <c r="I7278" s="28">
        <f ca="1">SUMIF('IMPORTBFT (ID)'!$A$3:$A$5000,$G$4:$G$7322,'IMPORTBFT (ID)'!$B$3:$B$5000)</f>
        <v>0</v>
      </c>
      <c r="J7278" s="72"/>
      <c r="K7278" s="18" t="str">
        <f t="shared" ca="1" si="0"/>
        <v>-</v>
      </c>
      <c r="L7278" s="19" t="e">
        <f>IF(G7278=#REF!,#REF!,"FALSO")</f>
        <v>#REF!</v>
      </c>
      <c r="M7278" s="75"/>
      <c r="N7278" s="76"/>
    </row>
    <row r="7279" spans="1:14" ht="15">
      <c r="A7279" s="80"/>
      <c r="B7279" s="81"/>
      <c r="C7279" s="69"/>
      <c r="D7279" s="69"/>
      <c r="E7279" s="69"/>
      <c r="F7279" s="69"/>
      <c r="G7279" s="82"/>
      <c r="H7279" s="78"/>
      <c r="I7279" s="28">
        <f ca="1">SUMIF('IMPORTBFT (ID)'!$A$3:$A$5000,$G$4:$G$7322,'IMPORTBFT (ID)'!$B$3:$B$5000)</f>
        <v>0</v>
      </c>
      <c r="J7279" s="72"/>
      <c r="K7279" s="18" t="str">
        <f t="shared" ca="1" si="0"/>
        <v>-</v>
      </c>
      <c r="L7279" s="19" t="e">
        <f>IF(G7279=#REF!,#REF!,"FALSO")</f>
        <v>#REF!</v>
      </c>
      <c r="M7279" s="75"/>
      <c r="N7279" s="76"/>
    </row>
    <row r="7280" spans="1:14" ht="15">
      <c r="A7280" s="80"/>
      <c r="B7280" s="81"/>
      <c r="C7280" s="69"/>
      <c r="D7280" s="69"/>
      <c r="E7280" s="69"/>
      <c r="F7280" s="69"/>
      <c r="G7280" s="82"/>
      <c r="H7280" s="78"/>
      <c r="I7280" s="28">
        <f ca="1">SUMIF('IMPORTBFT (ID)'!$A$3:$A$5000,$G$4:$G$7322,'IMPORTBFT (ID)'!$B$3:$B$5000)</f>
        <v>0</v>
      </c>
      <c r="J7280" s="72"/>
      <c r="K7280" s="18" t="str">
        <f t="shared" ca="1" si="0"/>
        <v>-</v>
      </c>
      <c r="L7280" s="19" t="e">
        <f>IF(G7280=#REF!,#REF!,"FALSO")</f>
        <v>#REF!</v>
      </c>
      <c r="M7280" s="75"/>
      <c r="N7280" s="76"/>
    </row>
    <row r="7281" spans="1:14" ht="15">
      <c r="A7281" s="80"/>
      <c r="B7281" s="81"/>
      <c r="C7281" s="69"/>
      <c r="D7281" s="69"/>
      <c r="E7281" s="69"/>
      <c r="F7281" s="69"/>
      <c r="G7281" s="82"/>
      <c r="H7281" s="78"/>
      <c r="I7281" s="28">
        <f ca="1">SUMIF('IMPORTBFT (ID)'!$A$3:$A$5000,$G$4:$G$7322,'IMPORTBFT (ID)'!$B$3:$B$5000)</f>
        <v>0</v>
      </c>
      <c r="J7281" s="72"/>
      <c r="K7281" s="18" t="str">
        <f t="shared" ca="1" si="0"/>
        <v>-</v>
      </c>
      <c r="L7281" s="19" t="e">
        <f>IF(G7281=#REF!,#REF!,"FALSO")</f>
        <v>#REF!</v>
      </c>
      <c r="M7281" s="75"/>
      <c r="N7281" s="76"/>
    </row>
    <row r="7282" spans="1:14" ht="15">
      <c r="A7282" s="80"/>
      <c r="B7282" s="81"/>
      <c r="C7282" s="69"/>
      <c r="D7282" s="69"/>
      <c r="E7282" s="69"/>
      <c r="F7282" s="69"/>
      <c r="G7282" s="82"/>
      <c r="H7282" s="78"/>
      <c r="I7282" s="28">
        <f ca="1">SUMIF('IMPORTBFT (ID)'!$A$3:$A$5000,$G$4:$G$7322,'IMPORTBFT (ID)'!$B$3:$B$5000)</f>
        <v>0</v>
      </c>
      <c r="J7282" s="72"/>
      <c r="K7282" s="18" t="str">
        <f t="shared" ca="1" si="0"/>
        <v>-</v>
      </c>
      <c r="L7282" s="19" t="e">
        <f>IF(G7282=#REF!,#REF!,"FALSO")</f>
        <v>#REF!</v>
      </c>
      <c r="M7282" s="75"/>
      <c r="N7282" s="76"/>
    </row>
    <row r="7283" spans="1:14" ht="15">
      <c r="A7283" s="80"/>
      <c r="B7283" s="81"/>
      <c r="C7283" s="69"/>
      <c r="D7283" s="69"/>
      <c r="E7283" s="69"/>
      <c r="F7283" s="69"/>
      <c r="G7283" s="82"/>
      <c r="H7283" s="78"/>
      <c r="I7283" s="28">
        <f ca="1">SUMIF('IMPORTBFT (ID)'!$A$3:$A$5000,$G$4:$G$7322,'IMPORTBFT (ID)'!$B$3:$B$5000)</f>
        <v>0</v>
      </c>
      <c r="J7283" s="72"/>
      <c r="K7283" s="18" t="str">
        <f t="shared" ca="1" si="0"/>
        <v>-</v>
      </c>
      <c r="L7283" s="19" t="e">
        <f>IF(G7283=#REF!,#REF!,"FALSO")</f>
        <v>#REF!</v>
      </c>
      <c r="M7283" s="75"/>
      <c r="N7283" s="76"/>
    </row>
    <row r="7284" spans="1:14" ht="15">
      <c r="A7284" s="80"/>
      <c r="B7284" s="81"/>
      <c r="C7284" s="69"/>
      <c r="D7284" s="69"/>
      <c r="E7284" s="69"/>
      <c r="F7284" s="69"/>
      <c r="G7284" s="82"/>
      <c r="H7284" s="78"/>
      <c r="I7284" s="28">
        <f ca="1">SUMIF('IMPORTBFT (ID)'!$A$3:$A$5000,$G$4:$G$7322,'IMPORTBFT (ID)'!$B$3:$B$5000)</f>
        <v>0</v>
      </c>
      <c r="J7284" s="72"/>
      <c r="K7284" s="18" t="str">
        <f t="shared" ca="1" si="0"/>
        <v>-</v>
      </c>
      <c r="L7284" s="19" t="e">
        <f>IF(G7284=#REF!,#REF!,"FALSO")</f>
        <v>#REF!</v>
      </c>
      <c r="M7284" s="75"/>
      <c r="N7284" s="76"/>
    </row>
    <row r="7285" spans="1:14" ht="15">
      <c r="A7285" s="80"/>
      <c r="B7285" s="81"/>
      <c r="C7285" s="69"/>
      <c r="D7285" s="69"/>
      <c r="E7285" s="69"/>
      <c r="F7285" s="69"/>
      <c r="G7285" s="82"/>
      <c r="H7285" s="78"/>
      <c r="I7285" s="28">
        <f ca="1">SUMIF('IMPORTBFT (ID)'!$A$3:$A$5000,$G$4:$G$7322,'IMPORTBFT (ID)'!$B$3:$B$5000)</f>
        <v>0</v>
      </c>
      <c r="J7285" s="72"/>
      <c r="K7285" s="18" t="str">
        <f t="shared" ca="1" si="0"/>
        <v>-</v>
      </c>
      <c r="L7285" s="19" t="e">
        <f>IF(G7285=#REF!,#REF!,"FALSO")</f>
        <v>#REF!</v>
      </c>
      <c r="M7285" s="75"/>
      <c r="N7285" s="76"/>
    </row>
    <row r="7286" spans="1:14" ht="15">
      <c r="A7286" s="80"/>
      <c r="B7286" s="81"/>
      <c r="C7286" s="69"/>
      <c r="D7286" s="69"/>
      <c r="E7286" s="69"/>
      <c r="F7286" s="69"/>
      <c r="G7286" s="82"/>
      <c r="H7286" s="78"/>
      <c r="I7286" s="28">
        <f ca="1">SUMIF('IMPORTBFT (ID)'!$A$3:$A$5000,$G$4:$G$7322,'IMPORTBFT (ID)'!$B$3:$B$5000)</f>
        <v>0</v>
      </c>
      <c r="J7286" s="72"/>
      <c r="K7286" s="18" t="str">
        <f t="shared" ca="1" si="0"/>
        <v>-</v>
      </c>
      <c r="L7286" s="19" t="e">
        <f>IF(G7286=#REF!,#REF!,"FALSO")</f>
        <v>#REF!</v>
      </c>
      <c r="M7286" s="75"/>
      <c r="N7286" s="76"/>
    </row>
    <row r="7287" spans="1:14" ht="15">
      <c r="A7287" s="80"/>
      <c r="B7287" s="81"/>
      <c r="C7287" s="69"/>
      <c r="D7287" s="69"/>
      <c r="E7287" s="69"/>
      <c r="F7287" s="69"/>
      <c r="G7287" s="82"/>
      <c r="H7287" s="78"/>
      <c r="I7287" s="28">
        <f ca="1">SUMIF('IMPORTBFT (ID)'!$A$3:$A$5000,$G$4:$G$7322,'IMPORTBFT (ID)'!$B$3:$B$5000)</f>
        <v>0</v>
      </c>
      <c r="J7287" s="72"/>
      <c r="K7287" s="18" t="str">
        <f t="shared" ca="1" si="0"/>
        <v>-</v>
      </c>
      <c r="L7287" s="19" t="e">
        <f>IF(G7287=#REF!,#REF!,"FALSO")</f>
        <v>#REF!</v>
      </c>
      <c r="M7287" s="75"/>
      <c r="N7287" s="76"/>
    </row>
    <row r="7288" spans="1:14" ht="15">
      <c r="A7288" s="80"/>
      <c r="B7288" s="81"/>
      <c r="C7288" s="69"/>
      <c r="D7288" s="69"/>
      <c r="E7288" s="69"/>
      <c r="F7288" s="69"/>
      <c r="G7288" s="82"/>
      <c r="H7288" s="78"/>
      <c r="I7288" s="28">
        <f ca="1">SUMIF('IMPORTBFT (ID)'!$A$3:$A$5000,$G$4:$G$7322,'IMPORTBFT (ID)'!$B$3:$B$5000)</f>
        <v>0</v>
      </c>
      <c r="J7288" s="72"/>
      <c r="K7288" s="18" t="str">
        <f t="shared" ca="1" si="0"/>
        <v>-</v>
      </c>
      <c r="L7288" s="19" t="e">
        <f>IF(G7288=#REF!,#REF!,"FALSO")</f>
        <v>#REF!</v>
      </c>
      <c r="M7288" s="75"/>
      <c r="N7288" s="76"/>
    </row>
    <row r="7289" spans="1:14" ht="15">
      <c r="A7289" s="80"/>
      <c r="B7289" s="81"/>
      <c r="C7289" s="69"/>
      <c r="D7289" s="69"/>
      <c r="E7289" s="69"/>
      <c r="F7289" s="69"/>
      <c r="G7289" s="82"/>
      <c r="H7289" s="78"/>
      <c r="I7289" s="28">
        <f ca="1">SUMIF('IMPORTBFT (ID)'!$A$3:$A$5000,$G$4:$G$7322,'IMPORTBFT (ID)'!$B$3:$B$5000)</f>
        <v>0</v>
      </c>
      <c r="J7289" s="72"/>
      <c r="K7289" s="18" t="str">
        <f t="shared" ca="1" si="0"/>
        <v>-</v>
      </c>
      <c r="L7289" s="19" t="e">
        <f>IF(G7289=#REF!,#REF!,"FALSO")</f>
        <v>#REF!</v>
      </c>
      <c r="M7289" s="75"/>
      <c r="N7289" s="76"/>
    </row>
    <row r="7290" spans="1:14" ht="15">
      <c r="A7290" s="80"/>
      <c r="B7290" s="81"/>
      <c r="C7290" s="69"/>
      <c r="D7290" s="69"/>
      <c r="E7290" s="69"/>
      <c r="F7290" s="69"/>
      <c r="G7290" s="82"/>
      <c r="H7290" s="78"/>
      <c r="I7290" s="28">
        <f ca="1">SUMIF('IMPORTBFT (ID)'!$A$3:$A$5000,$G$4:$G$7322,'IMPORTBFT (ID)'!$B$3:$B$5000)</f>
        <v>0</v>
      </c>
      <c r="J7290" s="72"/>
      <c r="K7290" s="18" t="str">
        <f t="shared" ca="1" si="0"/>
        <v>-</v>
      </c>
      <c r="L7290" s="19" t="e">
        <f>IF(G7290=#REF!,#REF!,"FALSO")</f>
        <v>#REF!</v>
      </c>
      <c r="M7290" s="75"/>
      <c r="N7290" s="76"/>
    </row>
    <row r="7291" spans="1:14" ht="15">
      <c r="A7291" s="80"/>
      <c r="B7291" s="81"/>
      <c r="C7291" s="69"/>
      <c r="D7291" s="69"/>
      <c r="E7291" s="69"/>
      <c r="F7291" s="69"/>
      <c r="G7291" s="82"/>
      <c r="H7291" s="78"/>
      <c r="I7291" s="28">
        <f ca="1">SUMIF('IMPORTBFT (ID)'!$A$3:$A$5000,$G$4:$G$7322,'IMPORTBFT (ID)'!$B$3:$B$5000)</f>
        <v>0</v>
      </c>
      <c r="J7291" s="72"/>
      <c r="K7291" s="18" t="str">
        <f t="shared" ca="1" si="0"/>
        <v>-</v>
      </c>
      <c r="L7291" s="19" t="e">
        <f>IF(G7291=#REF!,#REF!,"FALSO")</f>
        <v>#REF!</v>
      </c>
      <c r="M7291" s="75"/>
      <c r="N7291" s="76"/>
    </row>
    <row r="7292" spans="1:14" ht="15">
      <c r="A7292" s="80"/>
      <c r="B7292" s="81"/>
      <c r="C7292" s="69"/>
      <c r="D7292" s="69"/>
      <c r="E7292" s="69"/>
      <c r="F7292" s="69"/>
      <c r="G7292" s="82"/>
      <c r="H7292" s="78"/>
      <c r="I7292" s="28">
        <f ca="1">SUMIF('IMPORTBFT (ID)'!$A$3:$A$5000,$G$4:$G$7322,'IMPORTBFT (ID)'!$B$3:$B$5000)</f>
        <v>0</v>
      </c>
      <c r="J7292" s="72"/>
      <c r="K7292" s="18" t="str">
        <f t="shared" ca="1" si="0"/>
        <v>-</v>
      </c>
      <c r="L7292" s="19" t="e">
        <f>IF(G7292=#REF!,#REF!,"FALSO")</f>
        <v>#REF!</v>
      </c>
      <c r="M7292" s="75"/>
      <c r="N7292" s="76"/>
    </row>
    <row r="7293" spans="1:14" ht="15">
      <c r="A7293" s="80"/>
      <c r="B7293" s="81"/>
      <c r="C7293" s="69"/>
      <c r="D7293" s="69"/>
      <c r="E7293" s="69"/>
      <c r="F7293" s="69"/>
      <c r="G7293" s="82"/>
      <c r="H7293" s="78"/>
      <c r="I7293" s="28">
        <f ca="1">SUMIF('IMPORTBFT (ID)'!$A$3:$A$5000,$G$4:$G$7322,'IMPORTBFT (ID)'!$B$3:$B$5000)</f>
        <v>0</v>
      </c>
      <c r="J7293" s="72"/>
      <c r="K7293" s="18" t="str">
        <f t="shared" ca="1" si="0"/>
        <v>-</v>
      </c>
      <c r="L7293" s="19" t="e">
        <f>IF(G7293=#REF!,#REF!,"FALSO")</f>
        <v>#REF!</v>
      </c>
      <c r="M7293" s="75"/>
      <c r="N7293" s="76"/>
    </row>
    <row r="7294" spans="1:14" ht="15">
      <c r="A7294" s="80"/>
      <c r="B7294" s="81"/>
      <c r="C7294" s="69"/>
      <c r="D7294" s="69"/>
      <c r="E7294" s="69"/>
      <c r="F7294" s="69"/>
      <c r="G7294" s="82"/>
      <c r="H7294" s="78"/>
      <c r="I7294" s="28">
        <f ca="1">SUMIF('IMPORTBFT (ID)'!$A$3:$A$5000,$G$4:$G$7322,'IMPORTBFT (ID)'!$B$3:$B$5000)</f>
        <v>0</v>
      </c>
      <c r="J7294" s="72"/>
      <c r="K7294" s="18" t="str">
        <f t="shared" ca="1" si="0"/>
        <v>-</v>
      </c>
      <c r="L7294" s="19" t="e">
        <f>IF(G7294=#REF!,#REF!,"FALSO")</f>
        <v>#REF!</v>
      </c>
      <c r="M7294" s="75"/>
      <c r="N7294" s="76"/>
    </row>
    <row r="7295" spans="1:14" ht="15">
      <c r="A7295" s="80"/>
      <c r="B7295" s="81"/>
      <c r="C7295" s="69"/>
      <c r="D7295" s="69"/>
      <c r="E7295" s="69"/>
      <c r="F7295" s="69"/>
      <c r="G7295" s="82"/>
      <c r="H7295" s="78"/>
      <c r="I7295" s="28">
        <f ca="1">SUMIF('IMPORTBFT (ID)'!$A$3:$A$5000,$G$4:$G$7322,'IMPORTBFT (ID)'!$B$3:$B$5000)</f>
        <v>0</v>
      </c>
      <c r="J7295" s="72"/>
      <c r="K7295" s="18" t="str">
        <f t="shared" ca="1" si="0"/>
        <v>-</v>
      </c>
      <c r="L7295" s="19" t="e">
        <f>IF(G7295=#REF!,#REF!,"FALSO")</f>
        <v>#REF!</v>
      </c>
      <c r="M7295" s="75"/>
      <c r="N7295" s="76"/>
    </row>
    <row r="7296" spans="1:14" ht="15">
      <c r="A7296" s="80"/>
      <c r="B7296" s="81"/>
      <c r="C7296" s="69"/>
      <c r="D7296" s="69"/>
      <c r="E7296" s="69"/>
      <c r="F7296" s="69"/>
      <c r="G7296" s="82"/>
      <c r="H7296" s="78"/>
      <c r="I7296" s="28">
        <f ca="1">SUMIF('IMPORTBFT (ID)'!$A$3:$A$5000,$G$4:$G$7322,'IMPORTBFT (ID)'!$B$3:$B$5000)</f>
        <v>0</v>
      </c>
      <c r="J7296" s="72"/>
      <c r="K7296" s="18" t="str">
        <f t="shared" ca="1" si="0"/>
        <v>-</v>
      </c>
      <c r="L7296" s="19" t="e">
        <f>IF(G7296=#REF!,#REF!,"FALSO")</f>
        <v>#REF!</v>
      </c>
      <c r="M7296" s="75"/>
      <c r="N7296" s="76"/>
    </row>
    <row r="7297" spans="1:14" ht="15">
      <c r="A7297" s="80"/>
      <c r="B7297" s="81"/>
      <c r="C7297" s="69"/>
      <c r="D7297" s="69"/>
      <c r="E7297" s="69"/>
      <c r="F7297" s="69"/>
      <c r="G7297" s="82"/>
      <c r="H7297" s="78"/>
      <c r="I7297" s="28">
        <f ca="1">SUMIF('IMPORTBFT (ID)'!$A$3:$A$5000,$G$4:$G$7322,'IMPORTBFT (ID)'!$B$3:$B$5000)</f>
        <v>0</v>
      </c>
      <c r="J7297" s="72"/>
      <c r="K7297" s="18" t="str">
        <f t="shared" ca="1" si="0"/>
        <v>-</v>
      </c>
      <c r="L7297" s="19" t="e">
        <f>IF(G7297=#REF!,#REF!,"FALSO")</f>
        <v>#REF!</v>
      </c>
      <c r="M7297" s="75"/>
      <c r="N7297" s="76"/>
    </row>
    <row r="7298" spans="1:14" ht="15">
      <c r="A7298" s="80"/>
      <c r="B7298" s="81"/>
      <c r="C7298" s="69"/>
      <c r="D7298" s="69"/>
      <c r="E7298" s="69"/>
      <c r="F7298" s="69"/>
      <c r="G7298" s="82"/>
      <c r="H7298" s="78"/>
      <c r="I7298" s="28">
        <f ca="1">SUMIF('IMPORTBFT (ID)'!$A$3:$A$5000,$G$4:$G$7322,'IMPORTBFT (ID)'!$B$3:$B$5000)</f>
        <v>0</v>
      </c>
      <c r="J7298" s="72"/>
      <c r="K7298" s="18" t="str">
        <f t="shared" ca="1" si="0"/>
        <v>-</v>
      </c>
      <c r="L7298" s="19" t="e">
        <f>IF(G7298=#REF!,#REF!,"FALSO")</f>
        <v>#REF!</v>
      </c>
      <c r="M7298" s="75"/>
      <c r="N7298" s="76"/>
    </row>
    <row r="7299" spans="1:14" ht="15">
      <c r="A7299" s="80"/>
      <c r="B7299" s="81"/>
      <c r="C7299" s="69"/>
      <c r="D7299" s="69"/>
      <c r="E7299" s="69"/>
      <c r="F7299" s="69"/>
      <c r="G7299" s="82"/>
      <c r="H7299" s="78"/>
      <c r="I7299" s="28">
        <f ca="1">SUMIF('IMPORTBFT (ID)'!$A$3:$A$5000,$G$4:$G$7322,'IMPORTBFT (ID)'!$B$3:$B$5000)</f>
        <v>0</v>
      </c>
      <c r="J7299" s="72"/>
      <c r="K7299" s="18" t="str">
        <f t="shared" ca="1" si="0"/>
        <v>-</v>
      </c>
      <c r="L7299" s="19" t="e">
        <f>IF(G7299=#REF!,#REF!,"FALSO")</f>
        <v>#REF!</v>
      </c>
      <c r="M7299" s="75"/>
      <c r="N7299" s="76"/>
    </row>
    <row r="7300" spans="1:14" ht="15">
      <c r="A7300" s="80"/>
      <c r="B7300" s="81"/>
      <c r="C7300" s="69"/>
      <c r="D7300" s="69"/>
      <c r="E7300" s="69"/>
      <c r="F7300" s="69"/>
      <c r="G7300" s="82"/>
      <c r="H7300" s="78"/>
      <c r="I7300" s="28">
        <f ca="1">SUMIF('IMPORTBFT (ID)'!$A$3:$A$5000,$G$4:$G$7322,'IMPORTBFT (ID)'!$B$3:$B$5000)</f>
        <v>0</v>
      </c>
      <c r="J7300" s="72"/>
      <c r="K7300" s="18" t="str">
        <f t="shared" ca="1" si="0"/>
        <v>-</v>
      </c>
      <c r="L7300" s="19" t="e">
        <f>IF(G7300=#REF!,#REF!,"FALSO")</f>
        <v>#REF!</v>
      </c>
      <c r="M7300" s="75"/>
      <c r="N7300" s="76"/>
    </row>
    <row r="7301" spans="1:14" ht="15">
      <c r="A7301" s="80"/>
      <c r="B7301" s="81"/>
      <c r="C7301" s="69"/>
      <c r="D7301" s="69"/>
      <c r="E7301" s="69"/>
      <c r="F7301" s="69"/>
      <c r="G7301" s="82"/>
      <c r="H7301" s="78"/>
      <c r="I7301" s="28">
        <f ca="1">SUMIF('IMPORTBFT (ID)'!$A$3:$A$5000,$G$4:$G$7322,'IMPORTBFT (ID)'!$B$3:$B$5000)</f>
        <v>0</v>
      </c>
      <c r="J7301" s="72"/>
      <c r="K7301" s="18" t="str">
        <f t="shared" ca="1" si="0"/>
        <v>-</v>
      </c>
      <c r="L7301" s="19" t="e">
        <f>IF(G7301=#REF!,#REF!,"FALSO")</f>
        <v>#REF!</v>
      </c>
      <c r="M7301" s="75"/>
      <c r="N7301" s="76"/>
    </row>
    <row r="7302" spans="1:14" ht="15">
      <c r="A7302" s="80"/>
      <c r="B7302" s="81"/>
      <c r="C7302" s="69"/>
      <c r="D7302" s="69"/>
      <c r="E7302" s="69"/>
      <c r="F7302" s="69"/>
      <c r="G7302" s="82"/>
      <c r="H7302" s="78"/>
      <c r="I7302" s="28">
        <f ca="1">SUMIF('IMPORTBFT (ID)'!$A$3:$A$5000,$G$4:$G$7322,'IMPORTBFT (ID)'!$B$3:$B$5000)</f>
        <v>0</v>
      </c>
      <c r="J7302" s="72"/>
      <c r="K7302" s="18" t="str">
        <f t="shared" ca="1" si="0"/>
        <v>-</v>
      </c>
      <c r="L7302" s="19" t="e">
        <f>IF(G7302=#REF!,#REF!,"FALSO")</f>
        <v>#REF!</v>
      </c>
      <c r="M7302" s="75"/>
      <c r="N7302" s="76"/>
    </row>
    <row r="7303" spans="1:14" ht="15">
      <c r="A7303" s="80"/>
      <c r="B7303" s="83"/>
      <c r="C7303" s="69"/>
      <c r="D7303" s="69"/>
      <c r="E7303" s="69"/>
      <c r="F7303" s="69"/>
      <c r="G7303" s="82"/>
      <c r="H7303" s="78"/>
      <c r="I7303" s="28">
        <f ca="1">SUMIF('IMPORTBFT (ID)'!$A$3:$A$5000,$G$4:$G$7322,'IMPORTBFT (ID)'!$B$3:$B$5000)</f>
        <v>0</v>
      </c>
      <c r="J7303" s="72"/>
      <c r="K7303" s="18" t="str">
        <f t="shared" ca="1" si="0"/>
        <v>-</v>
      </c>
      <c r="L7303" s="19" t="e">
        <f>IF(G7303=#REF!,#REF!,"FALSO")</f>
        <v>#REF!</v>
      </c>
      <c r="M7303" s="75"/>
      <c r="N7303" s="76"/>
    </row>
    <row r="7304" spans="1:14" ht="15">
      <c r="A7304" s="80"/>
      <c r="B7304" s="81"/>
      <c r="C7304" s="69"/>
      <c r="D7304" s="69"/>
      <c r="E7304" s="69"/>
      <c r="F7304" s="69"/>
      <c r="G7304" s="82"/>
      <c r="H7304" s="78"/>
      <c r="I7304" s="28">
        <f ca="1">SUMIF('IMPORTBFT (ID)'!$A$3:$A$5000,$G$4:$G$7322,'IMPORTBFT (ID)'!$B$3:$B$5000)</f>
        <v>0</v>
      </c>
      <c r="J7304" s="72"/>
      <c r="K7304" s="18" t="str">
        <f t="shared" ca="1" si="0"/>
        <v>-</v>
      </c>
      <c r="L7304" s="19" t="e">
        <f>IF(G7304=#REF!,#REF!,"FALSO")</f>
        <v>#REF!</v>
      </c>
      <c r="M7304" s="75"/>
      <c r="N7304" s="76"/>
    </row>
    <row r="7305" spans="1:14" ht="15">
      <c r="A7305" s="80"/>
      <c r="B7305" s="83"/>
      <c r="C7305" s="69"/>
      <c r="D7305" s="69"/>
      <c r="E7305" s="69"/>
      <c r="F7305" s="23"/>
      <c r="G7305" s="82"/>
      <c r="H7305" s="65"/>
      <c r="I7305" s="28">
        <f ca="1">SUMIF('IMPORTBFT (ID)'!$A$3:$A$5000,$G$4:$G$7322,'IMPORTBFT (ID)'!$B$3:$B$5000)</f>
        <v>0</v>
      </c>
      <c r="J7305" s="72"/>
      <c r="K7305" s="18" t="str">
        <f t="shared" ca="1" si="0"/>
        <v>-</v>
      </c>
      <c r="L7305" s="19" t="e">
        <f>IF(G7305=#REF!,#REF!,"FALSO")</f>
        <v>#REF!</v>
      </c>
      <c r="M7305" s="75"/>
      <c r="N7305" s="76"/>
    </row>
    <row r="7306" spans="1:14" ht="15">
      <c r="A7306" s="80"/>
      <c r="B7306" s="83"/>
      <c r="C7306" s="69"/>
      <c r="D7306" s="23"/>
      <c r="E7306" s="23"/>
      <c r="F7306" s="23"/>
      <c r="G7306" s="82"/>
      <c r="H7306" s="65"/>
      <c r="I7306" s="28">
        <f ca="1">SUMIF('IMPORTBFT (ID)'!$A$3:$A$5000,$G$4:$G$7322,'IMPORTBFT (ID)'!$B$3:$B$5000)</f>
        <v>0</v>
      </c>
      <c r="J7306" s="72"/>
      <c r="K7306" s="18" t="str">
        <f t="shared" ca="1" si="0"/>
        <v>-</v>
      </c>
      <c r="L7306" s="19" t="e">
        <f>IF(G7306=#REF!,#REF!,"FALSO")</f>
        <v>#REF!</v>
      </c>
      <c r="M7306" s="75"/>
      <c r="N7306" s="76"/>
    </row>
    <row r="7307" spans="1:14" ht="15">
      <c r="A7307" s="80"/>
      <c r="B7307" s="81"/>
      <c r="C7307" s="69"/>
      <c r="D7307" s="69"/>
      <c r="E7307" s="69"/>
      <c r="F7307" s="69"/>
      <c r="G7307" s="82"/>
      <c r="H7307" s="78"/>
      <c r="I7307" s="28">
        <f ca="1">SUMIF('IMPORTBFT (ID)'!$A$3:$A$5000,$G$4:$G$7322,'IMPORTBFT (ID)'!$B$3:$B$5000)</f>
        <v>0</v>
      </c>
      <c r="J7307" s="72"/>
      <c r="K7307" s="18" t="str">
        <f t="shared" ca="1" si="0"/>
        <v>-</v>
      </c>
      <c r="L7307" s="19" t="e">
        <f>IF(G7307=#REF!,#REF!,"FALSO")</f>
        <v>#REF!</v>
      </c>
      <c r="M7307" s="75"/>
      <c r="N7307" s="76"/>
    </row>
    <row r="7308" spans="1:14" ht="15">
      <c r="A7308" s="80"/>
      <c r="B7308" s="81"/>
      <c r="C7308" s="69"/>
      <c r="D7308" s="69"/>
      <c r="E7308" s="69"/>
      <c r="F7308" s="69"/>
      <c r="G7308" s="82"/>
      <c r="H7308" s="78"/>
      <c r="I7308" s="28">
        <f ca="1">SUMIF('IMPORTBFT (ID)'!$A$3:$A$5000,$G$4:$G$7322,'IMPORTBFT (ID)'!$B$3:$B$5000)</f>
        <v>0</v>
      </c>
      <c r="J7308" s="72"/>
      <c r="K7308" s="18" t="str">
        <f t="shared" ca="1" si="0"/>
        <v>-</v>
      </c>
      <c r="L7308" s="19" t="e">
        <f>IF(G7308=#REF!,#REF!,"FALSO")</f>
        <v>#REF!</v>
      </c>
      <c r="M7308" s="75"/>
      <c r="N7308" s="76"/>
    </row>
    <row r="7309" spans="1:14" ht="15">
      <c r="A7309" s="80"/>
      <c r="B7309" s="81"/>
      <c r="C7309" s="69"/>
      <c r="D7309" s="69"/>
      <c r="E7309" s="69"/>
      <c r="F7309" s="69"/>
      <c r="G7309" s="82"/>
      <c r="H7309" s="78"/>
      <c r="I7309" s="28">
        <f ca="1">SUMIF('IMPORTBFT (ID)'!$A$3:$A$5000,$G$4:$G$7322,'IMPORTBFT (ID)'!$B$3:$B$5000)</f>
        <v>0</v>
      </c>
      <c r="J7309" s="72"/>
      <c r="K7309" s="18" t="str">
        <f t="shared" ca="1" si="0"/>
        <v>-</v>
      </c>
      <c r="L7309" s="19" t="e">
        <f>IF(G7309=#REF!,#REF!,"FALSO")</f>
        <v>#REF!</v>
      </c>
      <c r="M7309" s="75"/>
      <c r="N7309" s="76"/>
    </row>
    <row r="7310" spans="1:14" ht="15">
      <c r="A7310" s="80"/>
      <c r="B7310" s="81"/>
      <c r="C7310" s="69"/>
      <c r="D7310" s="69"/>
      <c r="E7310" s="69"/>
      <c r="F7310" s="69"/>
      <c r="G7310" s="82"/>
      <c r="H7310" s="78"/>
      <c r="I7310" s="28">
        <f ca="1">SUMIF('IMPORTBFT (ID)'!$A$3:$A$5000,$G$4:$G$7322,'IMPORTBFT (ID)'!$B$3:$B$5000)</f>
        <v>0</v>
      </c>
      <c r="J7310" s="72"/>
      <c r="K7310" s="18" t="str">
        <f t="shared" ca="1" si="0"/>
        <v>-</v>
      </c>
      <c r="L7310" s="19" t="e">
        <f>IF(G7310=#REF!,#REF!,"FALSO")</f>
        <v>#REF!</v>
      </c>
      <c r="M7310" s="75"/>
      <c r="N7310" s="76"/>
    </row>
    <row r="7311" spans="1:14" ht="15">
      <c r="A7311" s="80"/>
      <c r="B7311" s="81"/>
      <c r="C7311" s="69"/>
      <c r="D7311" s="69"/>
      <c r="E7311" s="69"/>
      <c r="F7311" s="69"/>
      <c r="G7311" s="82"/>
      <c r="H7311" s="78"/>
      <c r="I7311" s="28">
        <f ca="1">SUMIF('IMPORTBFT (ID)'!$A$3:$A$5000,$G$4:$G$7322,'IMPORTBFT (ID)'!$B$3:$B$5000)</f>
        <v>0</v>
      </c>
      <c r="J7311" s="72"/>
      <c r="K7311" s="18" t="str">
        <f t="shared" ca="1" si="0"/>
        <v>-</v>
      </c>
      <c r="L7311" s="19" t="e">
        <f>IF(G7311=#REF!,#REF!,"FALSO")</f>
        <v>#REF!</v>
      </c>
      <c r="M7311" s="75"/>
      <c r="N7311" s="76"/>
    </row>
    <row r="7312" spans="1:14" ht="15">
      <c r="A7312" s="80"/>
      <c r="B7312" s="81"/>
      <c r="C7312" s="69"/>
      <c r="D7312" s="69"/>
      <c r="E7312" s="69"/>
      <c r="F7312" s="69"/>
      <c r="G7312" s="82"/>
      <c r="H7312" s="78"/>
      <c r="I7312" s="28">
        <f ca="1">SUMIF('IMPORTBFT (ID)'!$A$3:$A$5000,$G$4:$G$7322,'IMPORTBFT (ID)'!$B$3:$B$5000)</f>
        <v>0</v>
      </c>
      <c r="J7312" s="72"/>
      <c r="K7312" s="18" t="str">
        <f t="shared" ca="1" si="0"/>
        <v>-</v>
      </c>
      <c r="L7312" s="19" t="e">
        <f>IF(G7312=#REF!,#REF!,"FALSO")</f>
        <v>#REF!</v>
      </c>
      <c r="M7312" s="75"/>
      <c r="N7312" s="76"/>
    </row>
    <row r="7313" spans="1:14" ht="15">
      <c r="A7313" s="80"/>
      <c r="B7313" s="81"/>
      <c r="C7313" s="69"/>
      <c r="D7313" s="69"/>
      <c r="E7313" s="69"/>
      <c r="F7313" s="69"/>
      <c r="G7313" s="82"/>
      <c r="H7313" s="78"/>
      <c r="I7313" s="28">
        <f ca="1">SUMIF('IMPORTBFT (ID)'!$A$3:$A$5000,$G$4:$G$7322,'IMPORTBFT (ID)'!$B$3:$B$5000)</f>
        <v>0</v>
      </c>
      <c r="J7313" s="72"/>
      <c r="K7313" s="18" t="str">
        <f t="shared" ca="1" si="0"/>
        <v>-</v>
      </c>
      <c r="L7313" s="19" t="e">
        <f>IF(G7313=#REF!,#REF!,"FALSO")</f>
        <v>#REF!</v>
      </c>
      <c r="M7313" s="75"/>
      <c r="N7313" s="76"/>
    </row>
    <row r="7314" spans="1:14" ht="15">
      <c r="A7314" s="80"/>
      <c r="B7314" s="81"/>
      <c r="C7314" s="69"/>
      <c r="D7314" s="69"/>
      <c r="E7314" s="69"/>
      <c r="F7314" s="69"/>
      <c r="G7314" s="82"/>
      <c r="H7314" s="78"/>
      <c r="I7314" s="28">
        <f ca="1">SUMIF('IMPORTBFT (ID)'!$A$3:$A$5000,$G$4:$G$7322,'IMPORTBFT (ID)'!$B$3:$B$5000)</f>
        <v>0</v>
      </c>
      <c r="J7314" s="72"/>
      <c r="K7314" s="18" t="str">
        <f t="shared" ca="1" si="0"/>
        <v>-</v>
      </c>
      <c r="L7314" s="19" t="e">
        <f>IF(G7314=#REF!,#REF!,"FALSO")</f>
        <v>#REF!</v>
      </c>
      <c r="M7314" s="75"/>
      <c r="N7314" s="76"/>
    </row>
    <row r="7315" spans="1:14" ht="15">
      <c r="A7315" s="80"/>
      <c r="B7315" s="81"/>
      <c r="C7315" s="69"/>
      <c r="D7315" s="69"/>
      <c r="E7315" s="69"/>
      <c r="F7315" s="69"/>
      <c r="G7315" s="82"/>
      <c r="H7315" s="78"/>
      <c r="I7315" s="28">
        <f ca="1">SUMIF('IMPORTBFT (ID)'!$A$3:$A$5000,$G$4:$G$7322,'IMPORTBFT (ID)'!$B$3:$B$5000)</f>
        <v>0</v>
      </c>
      <c r="J7315" s="72"/>
      <c r="K7315" s="18" t="str">
        <f t="shared" ca="1" si="0"/>
        <v>-</v>
      </c>
      <c r="L7315" s="19" t="e">
        <f>IF(G7315=#REF!,#REF!,"FALSO")</f>
        <v>#REF!</v>
      </c>
      <c r="M7315" s="75"/>
      <c r="N7315" s="76"/>
    </row>
    <row r="7316" spans="1:14" ht="15">
      <c r="A7316" s="80"/>
      <c r="B7316" s="81"/>
      <c r="C7316" s="69"/>
      <c r="D7316" s="69"/>
      <c r="E7316" s="69"/>
      <c r="F7316" s="69"/>
      <c r="G7316" s="82"/>
      <c r="H7316" s="78"/>
      <c r="I7316" s="28">
        <f ca="1">SUMIF('IMPORTBFT (ID)'!$A$3:$A$5000,$G$4:$G$7322,'IMPORTBFT (ID)'!$B$3:$B$5000)</f>
        <v>0</v>
      </c>
      <c r="J7316" s="72"/>
      <c r="K7316" s="18" t="str">
        <f t="shared" ca="1" si="0"/>
        <v>-</v>
      </c>
      <c r="L7316" s="19" t="e">
        <f>IF(G7316=#REF!,#REF!,"FALSO")</f>
        <v>#REF!</v>
      </c>
      <c r="M7316" s="75"/>
      <c r="N7316" s="76"/>
    </row>
    <row r="7317" spans="1:14" ht="15">
      <c r="A7317" s="80"/>
      <c r="B7317" s="81"/>
      <c r="C7317" s="69"/>
      <c r="D7317" s="69"/>
      <c r="E7317" s="69"/>
      <c r="F7317" s="69"/>
      <c r="G7317" s="82"/>
      <c r="H7317" s="78"/>
      <c r="I7317" s="28">
        <f ca="1">SUMIF('IMPORTBFT (ID)'!$A$3:$A$5000,$G$4:$G$7322,'IMPORTBFT (ID)'!$B$3:$B$5000)</f>
        <v>0</v>
      </c>
      <c r="J7317" s="72"/>
      <c r="K7317" s="18" t="str">
        <f t="shared" ca="1" si="0"/>
        <v>-</v>
      </c>
      <c r="L7317" s="19" t="e">
        <f>IF(G7317=#REF!,#REF!,"FALSO")</f>
        <v>#REF!</v>
      </c>
      <c r="M7317" s="75"/>
      <c r="N7317" s="76"/>
    </row>
    <row r="7318" spans="1:14" ht="15">
      <c r="A7318" s="80"/>
      <c r="B7318" s="81"/>
      <c r="C7318" s="69"/>
      <c r="D7318" s="69"/>
      <c r="E7318" s="69"/>
      <c r="F7318" s="69"/>
      <c r="G7318" s="82"/>
      <c r="H7318" s="78"/>
      <c r="I7318" s="28">
        <f ca="1">SUMIF('IMPORTBFT (ID)'!$A$3:$A$5000,$G$4:$G$7322,'IMPORTBFT (ID)'!$B$3:$B$5000)</f>
        <v>0</v>
      </c>
      <c r="J7318" s="72"/>
      <c r="K7318" s="18" t="str">
        <f t="shared" ca="1" si="0"/>
        <v>-</v>
      </c>
      <c r="L7318" s="19" t="e">
        <f>IF(G7318=#REF!,#REF!,"FALSO")</f>
        <v>#REF!</v>
      </c>
      <c r="M7318" s="75"/>
      <c r="N7318" s="76"/>
    </row>
    <row r="7319" spans="1:14" ht="15">
      <c r="A7319" s="80"/>
      <c r="B7319" s="81"/>
      <c r="C7319" s="69"/>
      <c r="D7319" s="69"/>
      <c r="E7319" s="69"/>
      <c r="F7319" s="69"/>
      <c r="G7319" s="82"/>
      <c r="H7319" s="78"/>
      <c r="I7319" s="28">
        <f ca="1">SUMIF('IMPORTBFT (ID)'!$A$3:$A$5000,$G$4:$G$7322,'IMPORTBFT (ID)'!$B$3:$B$5000)</f>
        <v>0</v>
      </c>
      <c r="J7319" s="72"/>
      <c r="K7319" s="18" t="str">
        <f t="shared" ca="1" si="0"/>
        <v>-</v>
      </c>
      <c r="L7319" s="19" t="e">
        <f>IF(G7319=#REF!,#REF!,"FALSO")</f>
        <v>#REF!</v>
      </c>
      <c r="M7319" s="75"/>
      <c r="N7319" s="76"/>
    </row>
    <row r="7320" spans="1:14" ht="15">
      <c r="A7320" s="80"/>
      <c r="B7320" s="81"/>
      <c r="C7320" s="69"/>
      <c r="D7320" s="69"/>
      <c r="E7320" s="69"/>
      <c r="F7320" s="69"/>
      <c r="G7320" s="82"/>
      <c r="H7320" s="78"/>
      <c r="I7320" s="28">
        <f ca="1">SUMIF('IMPORTBFT (ID)'!$A$3:$A$5000,$G$4:$G$7322,'IMPORTBFT (ID)'!$B$3:$B$5000)</f>
        <v>0</v>
      </c>
      <c r="J7320" s="72"/>
      <c r="K7320" s="18" t="str">
        <f t="shared" ca="1" si="0"/>
        <v>-</v>
      </c>
      <c r="L7320" s="19" t="e">
        <f>IF(G7320=#REF!,#REF!,"FALSO")</f>
        <v>#REF!</v>
      </c>
      <c r="M7320" s="75"/>
      <c r="N7320" s="76"/>
    </row>
    <row r="7321" spans="1:14" ht="15">
      <c r="A7321" s="80"/>
      <c r="B7321" s="81"/>
      <c r="C7321" s="69"/>
      <c r="D7321" s="69"/>
      <c r="E7321" s="69"/>
      <c r="F7321" s="69"/>
      <c r="G7321" s="82"/>
      <c r="H7321" s="78"/>
      <c r="I7321" s="28">
        <f ca="1">SUMIF('IMPORTBFT (ID)'!$A$3:$A$5000,$G$4:$G$7322,'IMPORTBFT (ID)'!$B$3:$B$5000)</f>
        <v>0</v>
      </c>
      <c r="J7321" s="72"/>
      <c r="K7321" s="18" t="str">
        <f t="shared" ca="1" si="0"/>
        <v>-</v>
      </c>
      <c r="L7321" s="19" t="e">
        <f>IF(G7321=#REF!,#REF!,"FALSO")</f>
        <v>#REF!</v>
      </c>
      <c r="M7321" s="75"/>
      <c r="N7321" s="76"/>
    </row>
    <row r="7322" spans="1:14" ht="15">
      <c r="A7322" s="80"/>
      <c r="B7322" s="81"/>
      <c r="C7322" s="69"/>
      <c r="D7322" s="69"/>
      <c r="E7322" s="69"/>
      <c r="F7322" s="69"/>
      <c r="G7322" s="82"/>
      <c r="H7322" s="78"/>
      <c r="I7322" s="28">
        <f ca="1">SUMIF('IMPORTBFT (ID)'!$A$3:$A$5000,$G$4:$G$7322,'IMPORTBFT (ID)'!$B$3:$B$5000)</f>
        <v>0</v>
      </c>
      <c r="J7322" s="72"/>
      <c r="K7322" s="18" t="str">
        <f t="shared" ca="1" si="0"/>
        <v>-</v>
      </c>
      <c r="L7322" s="19" t="e">
        <f>IF(G7322=#REF!,#REF!,"FALSO")</f>
        <v>#REF!</v>
      </c>
      <c r="M7322" s="75"/>
      <c r="N7322" s="76"/>
    </row>
  </sheetData>
  <autoFilter ref="A3:N7322" xr:uid="{00000000-0009-0000-0000-000001000000}">
    <sortState xmlns:xlrd2="http://schemas.microsoft.com/office/spreadsheetml/2017/richdata2" ref="A4:N7322">
      <sortCondition ref="D3:D7322"/>
      <sortCondition ref="B3:B7322"/>
    </sortState>
  </autoFilter>
  <customSheetViews>
    <customSheetView guid="{D5E57309-623C-487D-B225-F12461845D79}" filter="1" showAutoFilter="1">
      <pageMargins left="0.7" right="0.7" top="0.75" bottom="0.75" header="0.3" footer="0.3"/>
      <autoFilter ref="A3:N7322" xr:uid="{E2CF1160-EE1D-4443-8302-64EF36AB7E02}"/>
    </customSheetView>
  </customSheetViews>
  <mergeCells count="2">
    <mergeCell ref="A1:B2"/>
    <mergeCell ref="C1:D2"/>
  </mergeCells>
  <conditionalFormatting sqref="F4:F7322">
    <cfRule type="notContainsBlanks" dxfId="15" priority="1">
      <formula>LEN(TRIM(F4))&gt;0</formula>
    </cfRule>
  </conditionalFormatting>
  <conditionalFormatting sqref="B8:B7322">
    <cfRule type="notContainsBlanks" dxfId="14" priority="2">
      <formula>LEN(TRIM(B8))&gt;0</formula>
    </cfRule>
  </conditionalFormatting>
  <conditionalFormatting sqref="D4:D7322">
    <cfRule type="notContainsBlanks" dxfId="13" priority="3">
      <formula>LEN(TRIM(D4))&gt;0</formula>
    </cfRule>
  </conditionalFormatting>
  <conditionalFormatting sqref="B4:B7">
    <cfRule type="notContainsBlanks" dxfId="12" priority="4">
      <formula>LEN(TRIM(B4))&gt;0</formula>
    </cfRule>
  </conditionalFormatting>
  <conditionalFormatting sqref="L4:L7322">
    <cfRule type="cellIs" dxfId="11" priority="5" operator="greaterThan">
      <formula>0</formula>
    </cfRule>
  </conditionalFormatting>
  <dataValidations count="3">
    <dataValidation type="decimal" allowBlank="1" showDropDown="1" showErrorMessage="1" sqref="I4:I190 I192 I194:I7322" xr:uid="{00000000-0002-0000-0100-000002000000}">
      <formula1>0</formula1>
      <formula2>1000000</formula2>
    </dataValidation>
    <dataValidation type="decimal" allowBlank="1" showDropDown="1" showInputMessage="1" showErrorMessage="1" prompt="ERROR" sqref="H4:H190 H191:I191 H192 H193:I193 H194:H7322" xr:uid="{00000000-0002-0000-0100-000005000000}">
      <formula1>0</formula1>
      <formula2>1000000</formula2>
    </dataValidation>
    <dataValidation type="custom" allowBlank="1" showDropDown="1" showInputMessage="1" showErrorMessage="1" prompt="INGRESE UNA FECHA VALIDA" sqref="A4:B7322" xr:uid="{00000000-0002-0000-0100-000006000000}">
      <formula1>OR(NOT(ISERROR(DATEVALUE(A4))), AND(ISNUMBER(A4), LEFT(CELL("format", A4))="D"))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LISTAS!$A$7:$A$1004</xm:f>
          </x14:formula1>
          <xm:sqref>D4:D7322</xm:sqref>
        </x14:dataValidation>
        <x14:dataValidation type="list" allowBlank="1" showInputMessage="1" showErrorMessage="1" prompt="ERROR" xr:uid="{00000000-0002-0000-0100-000001000000}">
          <x14:formula1>
            <xm:f>LISTAS!$F$2:$F$5</xm:f>
          </x14:formula1>
          <xm:sqref>F4:F7322</xm:sqref>
        </x14:dataValidation>
        <x14:dataValidation type="list" allowBlank="1" showErrorMessage="1" xr:uid="{00000000-0002-0000-0100-000003000000}">
          <x14:formula1>
            <xm:f>LISTAS!$B$7:$B$1004</xm:f>
          </x14:formula1>
          <xm:sqref>E4:E7322</xm:sqref>
        </x14:dataValidation>
        <x14:dataValidation type="list" allowBlank="1" showErrorMessage="1" xr:uid="{00000000-0002-0000-0100-000004000000}">
          <x14:formula1>
            <xm:f>#REF!</xm:f>
          </x14:formula1>
          <xm:sqref>C4:C7322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60"/>
  <sheetViews>
    <sheetView workbookViewId="0">
      <pane ySplit="6" topLeftCell="A7" activePane="bottomLeft" state="frozen"/>
      <selection pane="bottomLeft" activeCell="A7" sqref="A7"/>
    </sheetView>
  </sheetViews>
  <sheetFormatPr baseColWidth="10" defaultColWidth="14.42578125" defaultRowHeight="15.75" customHeight="1"/>
  <cols>
    <col min="1" max="1" width="43.7109375" customWidth="1"/>
    <col min="2" max="2" width="31.42578125" customWidth="1"/>
    <col min="3" max="4" width="19" customWidth="1"/>
    <col min="5" max="5" width="22" customWidth="1"/>
    <col min="6" max="6" width="18.7109375" customWidth="1"/>
    <col min="7" max="7" width="23.7109375" customWidth="1"/>
    <col min="8" max="8" width="17.42578125" customWidth="1"/>
    <col min="10" max="10" width="34.7109375" customWidth="1"/>
  </cols>
  <sheetData>
    <row r="1" spans="1:10">
      <c r="A1" s="84"/>
      <c r="B1" s="85"/>
      <c r="C1" s="86" t="s">
        <v>511</v>
      </c>
      <c r="D1" s="87" t="s">
        <v>512</v>
      </c>
      <c r="E1" s="88"/>
      <c r="F1" s="89" t="s">
        <v>513</v>
      </c>
      <c r="G1" s="90">
        <f t="shared" ref="G1:H1" si="0">SUM(G2:G5)</f>
        <v>247600</v>
      </c>
      <c r="H1" s="91">
        <f t="shared" si="0"/>
        <v>307221</v>
      </c>
      <c r="I1" s="85"/>
      <c r="J1" s="85"/>
    </row>
    <row r="2" spans="1:10">
      <c r="A2" s="92" t="s">
        <v>514</v>
      </c>
      <c r="B2" s="93" t="s">
        <v>515</v>
      </c>
      <c r="C2" s="94">
        <f>SUMIFS(BITACORA!$H$4:$H$7322,BITACORA!$B$4:$B$7322,"&gt;="&amp;$B$3,BITACORA!$B$4:$B$7322,"&lt;="&amp;$B$4)</f>
        <v>247600</v>
      </c>
      <c r="D2" s="94">
        <f>SUMIFS(BITACORA!$I$4:$I$7322,BITACORA!$B$4:$B$7322,"&gt;="&amp;$B$3,BITACORA!$B$4:$B$7322,"&lt;="&amp;$B$4)</f>
        <v>307221</v>
      </c>
      <c r="E2" s="95"/>
      <c r="F2" s="96" t="s">
        <v>29</v>
      </c>
      <c r="G2" s="97">
        <f t="shared" ref="G2:H2" si="1">SUM(C33:C41)</f>
        <v>13740</v>
      </c>
      <c r="H2" s="97">
        <f t="shared" si="1"/>
        <v>38697</v>
      </c>
    </row>
    <row r="3" spans="1:10">
      <c r="A3" s="86" t="s">
        <v>516</v>
      </c>
      <c r="B3" s="98">
        <v>44321</v>
      </c>
      <c r="C3" s="95"/>
      <c r="D3" s="95"/>
      <c r="E3" s="95"/>
      <c r="F3" s="96" t="s">
        <v>64</v>
      </c>
      <c r="G3" s="97">
        <f t="shared" ref="G3:H3" si="2">SUM(C24:C30)</f>
        <v>800</v>
      </c>
      <c r="H3" s="97">
        <f t="shared" si="2"/>
        <v>33</v>
      </c>
    </row>
    <row r="4" spans="1:10">
      <c r="A4" s="86" t="s">
        <v>517</v>
      </c>
      <c r="B4" s="98">
        <v>44377</v>
      </c>
      <c r="C4" s="95"/>
      <c r="D4" s="95"/>
      <c r="E4" s="95"/>
      <c r="F4" s="96" t="s">
        <v>133</v>
      </c>
      <c r="G4" s="97">
        <f t="shared" ref="G4:H4" si="3">SUM(C7:C21)</f>
        <v>67900</v>
      </c>
      <c r="H4" s="97">
        <f t="shared" si="3"/>
        <v>67917</v>
      </c>
    </row>
    <row r="5" spans="1:10">
      <c r="A5" s="88"/>
      <c r="B5" s="88"/>
      <c r="C5" s="95"/>
      <c r="D5" s="95"/>
      <c r="E5" s="95"/>
      <c r="F5" s="96" t="s">
        <v>18</v>
      </c>
      <c r="G5" s="97">
        <f t="shared" ref="G5:H5" si="4">SUM(C44:C1004)</f>
        <v>165160</v>
      </c>
      <c r="H5" s="97">
        <f t="shared" si="4"/>
        <v>200574</v>
      </c>
    </row>
    <row r="6" spans="1:10">
      <c r="A6" s="99" t="s">
        <v>5</v>
      </c>
      <c r="B6" s="100" t="s">
        <v>6</v>
      </c>
      <c r="C6" s="101" t="s">
        <v>518</v>
      </c>
      <c r="D6" s="102" t="s">
        <v>519</v>
      </c>
      <c r="G6" s="103" t="s">
        <v>518</v>
      </c>
      <c r="H6" s="103" t="s">
        <v>520</v>
      </c>
    </row>
    <row r="7" spans="1:10">
      <c r="A7" s="104" t="s">
        <v>131</v>
      </c>
      <c r="B7" s="105" t="s">
        <v>132</v>
      </c>
      <c r="C7" s="106">
        <f>SUMIFS(BITACORA!$H$4:$H$7322,BITACORA!$D$4:$D$7322,$A$7:$A$100,BITACORA!$E$4:$E$7322,$B$7:$B$100,BITACORA!$B$4:$B$7322,"&gt;="&amp;$B$3,BITACORA!$B$4:$B$7322,"&lt;="&amp;$B$4)</f>
        <v>13800</v>
      </c>
      <c r="D7" s="107">
        <f>SUMIFS(BITACORA!$I$4:$I$7322,BITACORA!$D$4:$D$7322,$A$7:$A$100,BITACORA!$E$4:$E$7322,$B$7:$B$100,BITACORA!$B$4:$B$7322,"&gt;="&amp;$B$3,BITACORA!$B$4:$B$7322,"&lt;="&amp;$B$4)</f>
        <v>15797</v>
      </c>
      <c r="E7" s="108" t="s">
        <v>521</v>
      </c>
      <c r="F7" s="109"/>
      <c r="G7" s="109"/>
      <c r="H7" s="109"/>
      <c r="I7" s="109"/>
    </row>
    <row r="8" spans="1:10">
      <c r="A8" s="110" t="s">
        <v>185</v>
      </c>
      <c r="B8" s="111" t="s">
        <v>186</v>
      </c>
      <c r="C8" s="112">
        <f>SUMIFS(BITACORA!$H$4:$H$7322,BITACORA!$D$4:$D$7322,$A$7:$A$100,BITACORA!$E$4:$E$7322,$B$7:$B$100,BITACORA!$B$4:$B$7322,"&gt;="&amp;$B$3,BITACORA!$B$4:$B$7322,"&lt;="&amp;$B$4)</f>
        <v>32400</v>
      </c>
      <c r="D8" s="107">
        <f>SUMIFS(BITACORA!$I$4:$I$7322,BITACORA!$D$4:$D$7322,$A$7:$A$100,BITACORA!$E$4:$E$7322,$B$7:$B$100,BITACORA!$B$4:$B$7322,"&gt;="&amp;$B$3,BITACORA!$B$4:$B$7322,"&lt;="&amp;$B$4)</f>
        <v>30831</v>
      </c>
    </row>
    <row r="9" spans="1:10">
      <c r="A9" s="110" t="s">
        <v>426</v>
      </c>
      <c r="B9" s="111" t="s">
        <v>427</v>
      </c>
      <c r="C9" s="112">
        <f>SUMIFS(BITACORA!$H$4:$H$7322,BITACORA!$D$4:$D$7322,$A$7:$A$100,BITACORA!$E$4:$E$7322,$B$7:$B$100,BITACORA!$B$4:$B$7322,"&gt;="&amp;$B$3,BITACORA!$B$4:$B$7322,"&lt;="&amp;$B$4)</f>
        <v>12200</v>
      </c>
      <c r="D9" s="107">
        <f>SUMIFS(BITACORA!$I$4:$I$7322,BITACORA!$D$4:$D$7322,$A$7:$A$100,BITACORA!$E$4:$E$7322,$B$7:$B$100,BITACORA!$B$4:$B$7322,"&gt;="&amp;$B$3,BITACORA!$B$4:$B$7322,"&lt;="&amp;$B$4)</f>
        <v>10934</v>
      </c>
    </row>
    <row r="10" spans="1:10">
      <c r="A10" s="113" t="s">
        <v>106</v>
      </c>
      <c r="B10" s="111" t="s">
        <v>446</v>
      </c>
      <c r="C10" s="112">
        <f>SUMIFS(BITACORA!$H$4:$H$7322,BITACORA!$D$4:$D$7322,$A$7:$A$100,BITACORA!$E$4:$E$7322,$B$7:$B$100,BITACORA!$B$4:$B$7322,"&gt;="&amp;$B$3,BITACORA!$B$4:$B$7322,"&lt;="&amp;$B$4)</f>
        <v>6000</v>
      </c>
      <c r="D10" s="107">
        <f>SUMIFS(BITACORA!$I$4:$I$7322,BITACORA!$D$4:$D$7322,$A$7:$A$100,BITACORA!$E$4:$E$7322,$B$7:$B$100,BITACORA!$B$4:$B$7322,"&gt;="&amp;$B$3,BITACORA!$B$4:$B$7322,"&lt;="&amp;$B$4)</f>
        <v>6187</v>
      </c>
    </row>
    <row r="11" spans="1:10">
      <c r="A11" s="113" t="s">
        <v>106</v>
      </c>
      <c r="B11" s="111" t="s">
        <v>489</v>
      </c>
      <c r="C11" s="112">
        <f>SUMIFS(BITACORA!$H$4:$H$7322,BITACORA!$D$4:$D$7322,$A$7:$A$100,BITACORA!$E$4:$E$7322,$B$7:$B$100,BITACORA!$B$4:$B$7322,"&gt;="&amp;$B$3,BITACORA!$B$4:$B$7322,"&lt;="&amp;$B$4)</f>
        <v>3500</v>
      </c>
      <c r="D11" s="107">
        <f>SUMIFS(BITACORA!$I$4:$I$7322,BITACORA!$D$4:$D$7322,$A$7:$A$100,BITACORA!$E$4:$E$7322,$B$7:$B$100,BITACORA!$B$4:$B$7322,"&gt;="&amp;$B$3,BITACORA!$B$4:$B$7322,"&lt;="&amp;$B$4)</f>
        <v>4168</v>
      </c>
    </row>
    <row r="12" spans="1:10">
      <c r="A12" s="114"/>
      <c r="B12" s="111"/>
      <c r="C12" s="112">
        <f>SUMIFS(BITACORA!$H$4:$H$7322,BITACORA!$D$4:$D$7322,$A$7:$A$100,BITACORA!$E$4:$E$7322,$B$7:$B$100,BITACORA!$B$4:$B$7322,"&gt;="&amp;$B$3,BITACORA!$B$4:$B$7322,"&lt;="&amp;$B$4)</f>
        <v>0</v>
      </c>
      <c r="D12" s="107">
        <f>SUMIFS(BITACORA!$I$4:$I$7322,BITACORA!$D$4:$D$7322,$A$7:$A$100,BITACORA!$E$4:$E$7322,$B$7:$B$100,BITACORA!$B$4:$B$7322,"&gt;="&amp;$B$3,BITACORA!$B$4:$B$7322,"&lt;="&amp;$B$4)</f>
        <v>0</v>
      </c>
    </row>
    <row r="13" spans="1:10">
      <c r="A13" s="114"/>
      <c r="B13" s="111"/>
      <c r="C13" s="112">
        <f>SUMIFS(BITACORA!$H$4:$H$7322,BITACORA!$D$4:$D$7322,$A$7:$A$100,BITACORA!$E$4:$E$7322,$B$7:$B$100,BITACORA!$B$4:$B$7322,"&gt;="&amp;$B$3,BITACORA!$B$4:$B$7322,"&lt;="&amp;$B$4)</f>
        <v>0</v>
      </c>
      <c r="D13" s="107">
        <f>SUMIFS(BITACORA!$I$4:$I$7322,BITACORA!$D$4:$D$7322,$A$7:$A$100,BITACORA!$E$4:$E$7322,$B$7:$B$100,BITACORA!$B$4:$B$7322,"&gt;="&amp;$B$3,BITACORA!$B$4:$B$7322,"&lt;="&amp;$B$4)</f>
        <v>0</v>
      </c>
    </row>
    <row r="14" spans="1:10">
      <c r="A14" s="114"/>
      <c r="B14" s="111"/>
      <c r="C14" s="112">
        <f>SUMIFS(BITACORA!$H$4:$H$7322,BITACORA!$D$4:$D$7322,$A$7:$A$100,BITACORA!$E$4:$E$7322,$B$7:$B$100,BITACORA!$B$4:$B$7322,"&gt;="&amp;$B$3,BITACORA!$B$4:$B$7322,"&lt;="&amp;$B$4)</f>
        <v>0</v>
      </c>
      <c r="D14" s="107">
        <f>SUMIFS(BITACORA!$I$4:$I$7322,BITACORA!$D$4:$D$7322,$A$7:$A$100,BITACORA!$E$4:$E$7322,$B$7:$B$100,BITACORA!$B$4:$B$7322,"&gt;="&amp;$B$3,BITACORA!$B$4:$B$7322,"&lt;="&amp;$B$4)</f>
        <v>0</v>
      </c>
    </row>
    <row r="15" spans="1:10">
      <c r="A15" s="114"/>
      <c r="B15" s="115"/>
      <c r="C15" s="112">
        <f>SUMIFS(BITACORA!$H$4:$H$7322,BITACORA!$D$4:$D$7322,$A$7:$A$100,BITACORA!$E$4:$E$7322,$B$7:$B$100,BITACORA!$B$4:$B$7322,"&gt;="&amp;$B$3,BITACORA!$B$4:$B$7322,"&lt;="&amp;$B$4)</f>
        <v>0</v>
      </c>
      <c r="D15" s="107">
        <f>SUMIFS(BITACORA!$I$4:$I$7322,BITACORA!$D$4:$D$7322,$A$7:$A$100,BITACORA!$E$4:$E$7322,$B$7:$B$100,BITACORA!$B$4:$B$7322,"&gt;="&amp;$B$3,BITACORA!$B$4:$B$7322,"&lt;="&amp;$B$4)</f>
        <v>0</v>
      </c>
    </row>
    <row r="16" spans="1:10">
      <c r="A16" s="114"/>
      <c r="B16" s="115"/>
      <c r="C16" s="112">
        <f>SUMIFS(BITACORA!$H$4:$H$7322,BITACORA!$D$4:$D$7322,$A$7:$A$100,BITACORA!$E$4:$E$7322,$B$7:$B$100,BITACORA!$B$4:$B$7322,"&gt;="&amp;$B$3,BITACORA!$B$4:$B$7322,"&lt;="&amp;$B$4)</f>
        <v>0</v>
      </c>
      <c r="D16" s="107">
        <f>SUMIFS(BITACORA!$I$4:$I$7322,BITACORA!$D$4:$D$7322,$A$7:$A$100,BITACORA!$E$4:$E$7322,$B$7:$B$100,BITACORA!$B$4:$B$7322,"&gt;="&amp;$B$3,BITACORA!$B$4:$B$7322,"&lt;="&amp;$B$4)</f>
        <v>0</v>
      </c>
    </row>
    <row r="17" spans="1:5">
      <c r="A17" s="114"/>
      <c r="B17" s="115"/>
      <c r="C17" s="112">
        <f>SUMIFS(BITACORA!$H$4:$H$7322,BITACORA!$D$4:$D$7322,$A$7:$A$100,BITACORA!$E$4:$E$7322,$B$7:$B$100,BITACORA!$B$4:$B$7322,"&gt;="&amp;$B$3,BITACORA!$B$4:$B$7322,"&lt;="&amp;$B$4)</f>
        <v>0</v>
      </c>
      <c r="D17" s="116">
        <f>SUMIFS(BITACORA!$I$4:$I$7322,BITACORA!$D$4:$D$7322,$A$7:$A$100,BITACORA!$E$4:$E$7322,$B$7:$B$100,BITACORA!$B$4:$B$7322,"&gt;="&amp;$B$3,BITACORA!$B$4:$B$7322,"&lt;="&amp;$B$4)</f>
        <v>0</v>
      </c>
    </row>
    <row r="18" spans="1:5">
      <c r="A18" s="114"/>
      <c r="B18" s="111"/>
      <c r="C18" s="112">
        <f>SUMIFS(BITACORA!$H$4:$H$7322,BITACORA!$D$4:$D$7322,$A$7:$A$100,BITACORA!$E$4:$E$7322,$B$7:$B$100,BITACORA!$B$4:$B$7322,"&gt;="&amp;$B$3,BITACORA!$B$4:$B$7322,"&lt;="&amp;$B$4)</f>
        <v>0</v>
      </c>
      <c r="D18" s="116">
        <f>SUMIFS(BITACORA!$I$4:$I$7322,BITACORA!$D$4:$D$7322,$A$7:$A$100,BITACORA!$E$4:$E$7322,$B$7:$B$100,BITACORA!$B$4:$B$7322,"&gt;="&amp;$B$3,BITACORA!$B$4:$B$7322,"&lt;="&amp;$B$4)</f>
        <v>0</v>
      </c>
    </row>
    <row r="19" spans="1:5">
      <c r="A19" s="114"/>
      <c r="B19" s="111"/>
      <c r="C19" s="112">
        <f>SUMIFS(BITACORA!$H$4:$H$7322,BITACORA!$D$4:$D$7322,$A$7:$A$100,BITACORA!$E$4:$E$7322,$B$7:$B$100,BITACORA!$B$4:$B$7322,"&gt;="&amp;$B$3,BITACORA!$B$4:$B$7322,"&lt;="&amp;$B$4)</f>
        <v>0</v>
      </c>
      <c r="D19" s="116">
        <f>SUMIFS(BITACORA!$I$4:$I$7322,BITACORA!$D$4:$D$7322,$A$7:$A$100,BITACORA!$E$4:$E$7322,$B$7:$B$100,BITACORA!$B$4:$B$7322,"&gt;="&amp;$B$3,BITACORA!$B$4:$B$7322,"&lt;="&amp;$B$4)</f>
        <v>0</v>
      </c>
    </row>
    <row r="20" spans="1:5">
      <c r="A20" s="114"/>
      <c r="B20" s="111"/>
      <c r="C20" s="112">
        <f>SUMIFS(BITACORA!$H$4:$H$7322,BITACORA!$D$4:$D$7322,$A$7:$A$100,BITACORA!$E$4:$E$7322,$B$7:$B$100,BITACORA!$B$4:$B$7322,"&gt;="&amp;$B$3,BITACORA!$B$4:$B$7322,"&lt;="&amp;$B$4)</f>
        <v>0</v>
      </c>
      <c r="D20" s="116">
        <f>SUMIFS(BITACORA!$I$4:$I$7322,BITACORA!$D$4:$D$7322,$A$7:$A$100,BITACORA!$E$4:$E$7322,$B$7:$B$100,BITACORA!$B$4:$B$7322,"&gt;="&amp;$B$3,BITACORA!$B$4:$B$7322,"&lt;="&amp;$B$4)</f>
        <v>0</v>
      </c>
    </row>
    <row r="21" spans="1:5">
      <c r="A21" s="117"/>
      <c r="B21" s="118"/>
      <c r="C21" s="119">
        <f>SUMIFS(BITACORA!$H$4:$H$7322,BITACORA!$D$4:$D$7322,$A$7:$A$100,BITACORA!$E$4:$E$7322,$B$7:$B$100,BITACORA!$B$4:$B$7322,"&gt;="&amp;$B$3,BITACORA!$B$4:$B$7322,"&lt;="&amp;$B$4)</f>
        <v>0</v>
      </c>
      <c r="D21" s="120">
        <f>SUMIFS(BITACORA!$I$4:$I$7322,BITACORA!$D$4:$D$7322,$A$7:$A$100,BITACORA!$E$4:$E$7322,$B$7:$B$100,BITACORA!$B$4:$B$7322,"&gt;="&amp;$B$3,BITACORA!$B$4:$B$7322,"&lt;="&amp;$B$4)</f>
        <v>0</v>
      </c>
    </row>
    <row r="22" spans="1:5">
      <c r="C22" s="121"/>
      <c r="D22" s="121"/>
    </row>
    <row r="23" spans="1:5">
      <c r="C23" s="121"/>
      <c r="D23" s="121"/>
    </row>
    <row r="24" spans="1:5">
      <c r="A24" s="122" t="s">
        <v>62</v>
      </c>
      <c r="B24" s="123" t="s">
        <v>63</v>
      </c>
      <c r="C24" s="124">
        <f>SUMIFS(BITACORA!$H$4:$H$7322,BITACORA!$D$4:$D$7322,$A$7:$A$100,BITACORA!$E$4:$E$7322,$B$7:$B$100,BITACORA!$B$4:$B$7322,"&gt;="&amp;$B$3,BITACORA!$B$4:$B$7322,"&lt;="&amp;$B$4)</f>
        <v>0</v>
      </c>
      <c r="D24" s="125">
        <f>SUMIFS(BITACORA!$I$4:$I$7322,BITACORA!$D$4:$D$7322,$A$7:$A$100,BITACORA!$E$4:$E$7322,$B$7:$B$100,BITACORA!$B$4:$B$7322,"&gt;="&amp;$B$3,BITACORA!$B$4:$B$7322,"&lt;="&amp;$B$4)</f>
        <v>33</v>
      </c>
      <c r="E24" s="126" t="s">
        <v>64</v>
      </c>
    </row>
    <row r="25" spans="1:5">
      <c r="A25" s="127" t="s">
        <v>501</v>
      </c>
      <c r="B25" s="128" t="s">
        <v>502</v>
      </c>
      <c r="C25" s="112">
        <f>SUMIFS(BITACORA!$H$4:$H$7322,BITACORA!$D$4:$D$7322,$A$7:$A$100,BITACORA!$E$4:$E$7322,$B$7:$B$100,BITACORA!$B$4:$B$7322,"&gt;="&amp;$B$3,BITACORA!$B$4:$B$7322,"&lt;="&amp;$B$4)</f>
        <v>800</v>
      </c>
      <c r="D25" s="129">
        <f>SUMIFS(BITACORA!$I$4:$I$7322,BITACORA!$D$4:$D$7322,$A$7:$A$100,BITACORA!$E$4:$E$7322,$B$7:$B$100,BITACORA!$B$4:$B$7322,"&gt;="&amp;$B$3,BITACORA!$B$4:$B$7322,"&lt;="&amp;$B$4)</f>
        <v>0</v>
      </c>
    </row>
    <row r="26" spans="1:5">
      <c r="A26" s="130"/>
      <c r="B26" s="115"/>
      <c r="C26" s="112">
        <f>SUMIFS(BITACORA!$H$4:$H$7322,BITACORA!$D$4:$D$7322,$A$7:$A$100,BITACORA!$E$4:$E$7322,$B$7:$B$100,BITACORA!$B$4:$B$7322,"&gt;="&amp;$B$3,BITACORA!$B$4:$B$7322,"&lt;="&amp;$B$4)</f>
        <v>0</v>
      </c>
      <c r="D26" s="129">
        <f>SUMIFS(BITACORA!$I$4:$I$7322,BITACORA!$D$4:$D$7322,$A$7:$A$100,BITACORA!$E$4:$E$7322,$B$7:$B$100,BITACORA!$B$4:$B$7322,"&gt;="&amp;$B$3,BITACORA!$B$4:$B$7322,"&lt;="&amp;$B$4)</f>
        <v>0</v>
      </c>
    </row>
    <row r="27" spans="1:5">
      <c r="A27" s="130"/>
      <c r="B27" s="115"/>
      <c r="C27" s="112">
        <f>SUMIFS(BITACORA!$H$4:$H$7322,BITACORA!$D$4:$D$7322,$A$7:$A$100,BITACORA!$E$4:$E$7322,$B$7:$B$100,BITACORA!$B$4:$B$7322,"&gt;="&amp;$B$3,BITACORA!$B$4:$B$7322,"&lt;="&amp;$B$4)</f>
        <v>0</v>
      </c>
      <c r="D27" s="129">
        <f>SUMIFS(BITACORA!$I$4:$I$7322,BITACORA!$D$4:$D$7322,$A$7:$A$100,BITACORA!$E$4:$E$7322,$B$7:$B$100,BITACORA!$B$4:$B$7322,"&gt;="&amp;$B$3,BITACORA!$B$4:$B$7322,"&lt;="&amp;$B$4)</f>
        <v>0</v>
      </c>
    </row>
    <row r="28" spans="1:5">
      <c r="A28" s="130"/>
      <c r="B28" s="115"/>
      <c r="C28" s="112">
        <f>SUMIFS(BITACORA!$H$4:$H$7322,BITACORA!$D$4:$D$7322,$A$7:$A$100,BITACORA!$E$4:$E$7322,$B$7:$B$100,BITACORA!$B$4:$B$7322,"&gt;="&amp;$B$3,BITACORA!$B$4:$B$7322,"&lt;="&amp;$B$4)</f>
        <v>0</v>
      </c>
      <c r="D28" s="129">
        <f>SUMIFS(BITACORA!$I$4:$I$7322,BITACORA!$D$4:$D$7322,$A$7:$A$100,BITACORA!$E$4:$E$7322,$B$7:$B$100,BITACORA!$B$4:$B$7322,"&gt;="&amp;$B$3,BITACORA!$B$4:$B$7322,"&lt;="&amp;$B$4)</f>
        <v>0</v>
      </c>
    </row>
    <row r="29" spans="1:5">
      <c r="A29" s="130"/>
      <c r="B29" s="115"/>
      <c r="C29" s="112">
        <f>SUMIFS(BITACORA!$H$4:$H$7322,BITACORA!$D$4:$D$7322,$A$7:$A$100,BITACORA!$E$4:$E$7322,$B$7:$B$100,BITACORA!$B$4:$B$7322,"&gt;="&amp;$B$3,BITACORA!$B$4:$B$7322,"&lt;="&amp;$B$4)</f>
        <v>0</v>
      </c>
      <c r="D29" s="129">
        <f>SUMIFS(BITACORA!$I$4:$I$7322,BITACORA!$D$4:$D$7322,$A$7:$A$100,BITACORA!$E$4:$E$7322,$B$7:$B$100,BITACORA!$B$4:$B$7322,"&gt;="&amp;$B$3,BITACORA!$B$4:$B$7322,"&lt;="&amp;$B$4)</f>
        <v>0</v>
      </c>
    </row>
    <row r="30" spans="1:5">
      <c r="A30" s="131"/>
      <c r="B30" s="132"/>
      <c r="C30" s="133">
        <f>SUMIFS(BITACORA!$H$4:$H$7322,BITACORA!$D$4:$D$7322,$A$7:$A$100,BITACORA!$E$4:$E$7322,$B$7:$B$100,BITACORA!$B$4:$B$7322,"&gt;="&amp;$B$3,BITACORA!$B$4:$B$7322,"&lt;="&amp;$B$4)</f>
        <v>0</v>
      </c>
      <c r="D30" s="134">
        <f>SUMIFS(BITACORA!$I$4:$I$7322,BITACORA!$D$4:$D$7322,$A$7:$A$100,BITACORA!$E$4:$E$7322,$B$7:$B$100,BITACORA!$B$4:$B$7322,"&gt;="&amp;$B$3,BITACORA!$B$4:$B$7322,"&lt;="&amp;$B$4)</f>
        <v>0</v>
      </c>
    </row>
    <row r="31" spans="1:5">
      <c r="C31" s="121"/>
      <c r="D31" s="121"/>
    </row>
    <row r="32" spans="1:5">
      <c r="C32" s="121"/>
      <c r="D32" s="121"/>
    </row>
    <row r="33" spans="1:5">
      <c r="A33" s="135" t="s">
        <v>27</v>
      </c>
      <c r="B33" s="136" t="s">
        <v>28</v>
      </c>
      <c r="C33" s="124">
        <f>SUMIFS(BITACORA!$H$4:$H$7322,BITACORA!$D$4:$D$7322,$A$7:$A$100,BITACORA!$E$4:$E$7322,$B$7:$B$100,BITACORA!$B$4:$B$7322,"&gt;="&amp;$B$3,BITACORA!$B$4:$B$7322,"&lt;="&amp;$B$4)</f>
        <v>0</v>
      </c>
      <c r="D33" s="125">
        <f>SUMIFS(BITACORA!$I$4:$I$7322,BITACORA!$D$4:$D$7322,$A$7:$A$100,BITACORA!$E$4:$E$7322,$B$7:$B$100,BITACORA!$B$4:$B$7322,"&gt;="&amp;$B$3,BITACORA!$B$4:$B$7322,"&lt;="&amp;$B$4)</f>
        <v>15779</v>
      </c>
      <c r="E33" s="126" t="s">
        <v>29</v>
      </c>
    </row>
    <row r="34" spans="1:5">
      <c r="A34" s="113" t="s">
        <v>106</v>
      </c>
      <c r="B34" s="136" t="s">
        <v>107</v>
      </c>
      <c r="C34" s="112">
        <f>SUMIFS(BITACORA!$H$4:$H$7322,BITACORA!$D$4:$D$7322,$A$7:$A$100,BITACORA!$E$4:$E$7322,$B$7:$B$100,BITACORA!$B$4:$B$7322,"&gt;="&amp;$B$3,BITACORA!$B$4:$B$7322,"&lt;="&amp;$B$4)</f>
        <v>5890</v>
      </c>
      <c r="D34" s="129">
        <f>SUMIFS(BITACORA!$I$4:$I$7322,BITACORA!$D$4:$D$7322,$A$7:$A$100,BITACORA!$E$4:$E$7322,$B$7:$B$100,BITACORA!$B$4:$B$7322,"&gt;="&amp;$B$3,BITACORA!$B$4:$B$7322,"&lt;="&amp;$B$4)</f>
        <v>12410</v>
      </c>
    </row>
    <row r="35" spans="1:5">
      <c r="A35" s="113" t="s">
        <v>177</v>
      </c>
      <c r="B35" s="111" t="s">
        <v>178</v>
      </c>
      <c r="C35" s="112">
        <f>SUMIFS(BITACORA!$H$4:$H$7322,BITACORA!$D$4:$D$7322,$A$7:$A$100,BITACORA!$E$4:$E$7322,$B$7:$B$100,BITACORA!$B$4:$B$7322,"&gt;="&amp;$B$3,BITACORA!$B$4:$B$7322,"&lt;="&amp;$B$4)</f>
        <v>7850</v>
      </c>
      <c r="D35" s="129">
        <f>SUMIFS(BITACORA!$I$4:$I$7322,BITACORA!$D$4:$D$7322,$A$7:$A$100,BITACORA!$E$4:$E$7322,$B$7:$B$100,BITACORA!$B$4:$B$7322,"&gt;="&amp;$B$3,BITACORA!$B$4:$B$7322,"&lt;="&amp;$B$4)</f>
        <v>10508</v>
      </c>
    </row>
    <row r="36" spans="1:5">
      <c r="A36" s="113"/>
      <c r="B36" s="111"/>
      <c r="C36" s="112">
        <f>SUMIFS(BITACORA!$H$4:$H$7322,BITACORA!$D$4:$D$7322,$A$7:$A$100,BITACORA!$E$4:$E$7322,$B$7:$B$100,BITACORA!$B$4:$B$7322,"&gt;="&amp;$B$3,BITACORA!$B$4:$B$7322,"&lt;="&amp;$B$4)</f>
        <v>0</v>
      </c>
      <c r="D36" s="129">
        <f>SUMIFS(BITACORA!$I$4:$I$7322,BITACORA!$D$4:$D$7322,$A$7:$A$100,BITACORA!$E$4:$E$7322,$B$7:$B$100,BITACORA!$B$4:$B$7322,"&gt;="&amp;$B$3,BITACORA!$B$4:$B$7322,"&lt;="&amp;$B$4)</f>
        <v>0</v>
      </c>
    </row>
    <row r="37" spans="1:5">
      <c r="A37" s="130"/>
      <c r="B37" s="115"/>
      <c r="C37" s="112">
        <f>SUMIFS(BITACORA!$H$4:$H$7322,BITACORA!$D$4:$D$7322,$A$7:$A$100,BITACORA!$E$4:$E$7322,$B$7:$B$100,BITACORA!$B$4:$B$7322,"&gt;="&amp;$B$3,BITACORA!$B$4:$B$7322,"&lt;="&amp;$B$4)</f>
        <v>0</v>
      </c>
      <c r="D37" s="129">
        <f>SUMIFS(BITACORA!$I$4:$I$7322,BITACORA!$D$4:$D$7322,$A$7:$A$100,BITACORA!$E$4:$E$7322,$B$7:$B$100,BITACORA!$B$4:$B$7322,"&gt;="&amp;$B$3,BITACORA!$B$4:$B$7322,"&lt;="&amp;$B$4)</f>
        <v>0</v>
      </c>
    </row>
    <row r="38" spans="1:5">
      <c r="A38" s="130"/>
      <c r="B38" s="115"/>
      <c r="C38" s="112">
        <f>SUMIFS(BITACORA!$H$4:$H$7322,BITACORA!$D$4:$D$7322,$A$7:$A$100,BITACORA!$E$4:$E$7322,$B$7:$B$100,BITACORA!$B$4:$B$7322,"&gt;="&amp;$B$3,BITACORA!$B$4:$B$7322,"&lt;="&amp;$B$4)</f>
        <v>0</v>
      </c>
      <c r="D38" s="129">
        <f>SUMIFS(BITACORA!$I$4:$I$7322,BITACORA!$D$4:$D$7322,$A$7:$A$100,BITACORA!$E$4:$E$7322,$B$7:$B$100,BITACORA!$B$4:$B$7322,"&gt;="&amp;$B$3,BITACORA!$B$4:$B$7322,"&lt;="&amp;$B$4)</f>
        <v>0</v>
      </c>
    </row>
    <row r="39" spans="1:5">
      <c r="A39" s="130"/>
      <c r="B39" s="115"/>
      <c r="C39" s="112">
        <f>SUMIFS(BITACORA!$H$4:$H$7322,BITACORA!$D$4:$D$7322,$A$7:$A$100,BITACORA!$E$4:$E$7322,$B$7:$B$100,BITACORA!$B$4:$B$7322,"&gt;="&amp;$B$3,BITACORA!$B$4:$B$7322,"&lt;="&amp;$B$4)</f>
        <v>0</v>
      </c>
      <c r="D39" s="129">
        <f>SUMIFS(BITACORA!$I$4:$I$7322,BITACORA!$D$4:$D$7322,$A$7:$A$100,BITACORA!$E$4:$E$7322,$B$7:$B$100,BITACORA!$B$4:$B$7322,"&gt;="&amp;$B$3,BITACORA!$B$4:$B$7322,"&lt;="&amp;$B$4)</f>
        <v>0</v>
      </c>
    </row>
    <row r="40" spans="1:5">
      <c r="A40" s="130"/>
      <c r="B40" s="115"/>
      <c r="C40" s="112">
        <f>SUMIFS(BITACORA!$H$4:$H$7322,BITACORA!$D$4:$D$7322,$A$7:$A$100,BITACORA!$E$4:$E$7322,$B$7:$B$100,BITACORA!$B$4:$B$7322,"&gt;="&amp;$B$3,BITACORA!$B$4:$B$7322,"&lt;="&amp;$B$4)</f>
        <v>0</v>
      </c>
      <c r="D40" s="129">
        <f>SUMIFS(BITACORA!$I$4:$I$7322,BITACORA!$D$4:$D$7322,$A$7:$A$100,BITACORA!$E$4:$E$7322,$B$7:$B$100,BITACORA!$B$4:$B$7322,"&gt;="&amp;$B$3,BITACORA!$B$4:$B$7322,"&lt;="&amp;$B$4)</f>
        <v>0</v>
      </c>
    </row>
    <row r="41" spans="1:5">
      <c r="A41" s="131"/>
      <c r="B41" s="132"/>
      <c r="C41" s="133">
        <f>SUMIFS(BITACORA!$H$4:$H$7322,BITACORA!$D$4:$D$7322,$A$7:$A$100,BITACORA!$E$4:$E$7322,$B$7:$B$100,BITACORA!$B$4:$B$7322,"&gt;="&amp;$B$3,BITACORA!$B$4:$B$7322,"&lt;="&amp;$B$4)</f>
        <v>0</v>
      </c>
      <c r="D41" s="134">
        <f>SUMIFS(BITACORA!$I$4:$I$7322,BITACORA!$D$4:$D$7322,$A$7:$A$100,BITACORA!$E$4:$E$7322,$B$7:$B$100,BITACORA!$B$4:$B$7322,"&gt;="&amp;$B$3,BITACORA!$B$4:$B$7322,"&lt;="&amp;$B$4)</f>
        <v>0</v>
      </c>
    </row>
    <row r="42" spans="1:5">
      <c r="C42" s="121"/>
      <c r="D42" s="121"/>
    </row>
    <row r="43" spans="1:5">
      <c r="C43" s="121"/>
      <c r="D43" s="121"/>
    </row>
    <row r="44" spans="1:5">
      <c r="A44" s="122" t="s">
        <v>16</v>
      </c>
      <c r="B44" s="123" t="s">
        <v>17</v>
      </c>
      <c r="C44" s="124">
        <f>SUMIFS(BITACORA!$H$4:$H$7322,BITACORA!$D$4:$D$7322,$A$7:$A$100,BITACORA!$E$4:$E$7322,$B$7:$B$100,BITACORA!$B$4:$B$7322,"&gt;="&amp;$B$3,BITACORA!$B$4:$B$7322,"&lt;="&amp;$B$4)</f>
        <v>0</v>
      </c>
      <c r="D44" s="125">
        <f>SUMIFS(BITACORA!$I$4:$I$7322,BITACORA!$D$4:$D$7322,$A$7:$A$100,BITACORA!$E$4:$E$7322,$B$7:$B$100,BITACORA!$B$4:$B$7322,"&gt;="&amp;$B$3,BITACORA!$B$4:$B$7322,"&lt;="&amp;$B$4)</f>
        <v>110</v>
      </c>
      <c r="E44" s="137" t="s">
        <v>522</v>
      </c>
    </row>
    <row r="45" spans="1:5">
      <c r="A45" s="113" t="s">
        <v>23</v>
      </c>
      <c r="B45" s="138" t="s">
        <v>17</v>
      </c>
      <c r="C45" s="112">
        <f>SUMIFS(BITACORA!$H$4:$H$7322,BITACORA!$D$4:$D$7322,$A$7:$A$100,BITACORA!$E$4:$E$7322,$B$7:$B$100,BITACORA!$B$4:$B$7322,"&gt;="&amp;$B$3,BITACORA!$B$4:$B$7322,"&lt;="&amp;$B$4)</f>
        <v>0</v>
      </c>
      <c r="D45" s="129">
        <f>SUMIFS(BITACORA!$I$4:$I$7322,BITACORA!$D$4:$D$7322,$A$7:$A$100,BITACORA!$E$4:$E$7322,$B$7:$B$100,BITACORA!$B$4:$B$7322,"&gt;="&amp;$B$3,BITACORA!$B$4:$B$7322,"&lt;="&amp;$B$4)</f>
        <v>320</v>
      </c>
    </row>
    <row r="46" spans="1:5">
      <c r="A46" s="113" t="s">
        <v>77</v>
      </c>
      <c r="B46" s="138" t="s">
        <v>17</v>
      </c>
      <c r="C46" s="112">
        <f>SUMIFS(BITACORA!$H$4:$H$7322,BITACORA!$D$4:$D$7322,$A$7:$A$100,BITACORA!$E$4:$E$7322,$B$7:$B$100,BITACORA!$B$4:$B$7322,"&gt;="&amp;$B$3,BITACORA!$B$4:$B$7322,"&lt;="&amp;$B$4)</f>
        <v>3600</v>
      </c>
      <c r="D46" s="129">
        <f>SUMIFS(BITACORA!$I$4:$I$7322,BITACORA!$D$4:$D$7322,$A$7:$A$100,BITACORA!$E$4:$E$7322,$B$7:$B$100,BITACORA!$B$4:$B$7322,"&gt;="&amp;$B$3,BITACORA!$B$4:$B$7322,"&lt;="&amp;$B$4)</f>
        <v>5480</v>
      </c>
    </row>
    <row r="47" spans="1:5">
      <c r="A47" s="113" t="s">
        <v>57</v>
      </c>
      <c r="B47" s="138" t="s">
        <v>17</v>
      </c>
      <c r="C47" s="112">
        <f>SUMIFS(BITACORA!$H$4:$H$7322,BITACORA!$D$4:$D$7322,$A$7:$A$100,BITACORA!$E$4:$E$7322,$B$7:$B$100,BITACORA!$B$4:$B$7322,"&gt;="&amp;$B$3,BITACORA!$B$4:$B$7322,"&lt;="&amp;$B$4)</f>
        <v>3600</v>
      </c>
      <c r="D47" s="129">
        <f>SUMIFS(BITACORA!$I$4:$I$7322,BITACORA!$D$4:$D$7322,$A$7:$A$100,BITACORA!$E$4:$E$7322,$B$7:$B$100,BITACORA!$B$4:$B$7322,"&gt;="&amp;$B$3,BITACORA!$B$4:$B$7322,"&lt;="&amp;$B$4)</f>
        <v>3522</v>
      </c>
    </row>
    <row r="48" spans="1:5">
      <c r="A48" s="113" t="s">
        <v>69</v>
      </c>
      <c r="B48" s="138" t="s">
        <v>17</v>
      </c>
      <c r="C48" s="112">
        <f>SUMIFS(BITACORA!$H$4:$H$7322,BITACORA!$D$4:$D$7322,$A$7:$A$100,BITACORA!$E$4:$E$7322,$B$7:$B$100,BITACORA!$B$4:$B$7322,"&gt;="&amp;$B$3,BITACORA!$B$4:$B$7322,"&lt;="&amp;$B$4)</f>
        <v>1750</v>
      </c>
      <c r="D48" s="129">
        <f>SUMIFS(BITACORA!$I$4:$I$7322,BITACORA!$D$4:$D$7322,$A$7:$A$100,BITACORA!$E$4:$E$7322,$B$7:$B$100,BITACORA!$B$4:$B$7322,"&gt;="&amp;$B$3,BITACORA!$B$4:$B$7322,"&lt;="&amp;$B$4)</f>
        <v>1580</v>
      </c>
    </row>
    <row r="49" spans="1:4">
      <c r="A49" s="113" t="s">
        <v>73</v>
      </c>
      <c r="B49" s="138" t="s">
        <v>17</v>
      </c>
      <c r="C49" s="112">
        <f>SUMIFS(BITACORA!$H$4:$H$7322,BITACORA!$D$4:$D$7322,$A$7:$A$100,BITACORA!$E$4:$E$7322,$B$7:$B$100,BITACORA!$B$4:$B$7322,"&gt;="&amp;$B$3,BITACORA!$B$4:$B$7322,"&lt;="&amp;$B$4)</f>
        <v>0</v>
      </c>
      <c r="D49" s="129">
        <f>SUMIFS(BITACORA!$I$4:$I$7322,BITACORA!$D$4:$D$7322,$A$7:$A$100,BITACORA!$E$4:$E$7322,$B$7:$B$100,BITACORA!$B$4:$B$7322,"&gt;="&amp;$B$3,BITACORA!$B$4:$B$7322,"&lt;="&amp;$B$4)</f>
        <v>3823</v>
      </c>
    </row>
    <row r="50" spans="1:4">
      <c r="A50" s="113" t="s">
        <v>81</v>
      </c>
      <c r="B50" s="138" t="s">
        <v>17</v>
      </c>
      <c r="C50" s="112">
        <f>SUMIFS(BITACORA!$H$4:$H$7322,BITACORA!$D$4:$D$7322,$A$7:$A$100,BITACORA!$E$4:$E$7322,$B$7:$B$100,BITACORA!$B$4:$B$7322,"&gt;="&amp;$B$3,BITACORA!$B$4:$B$7322,"&lt;="&amp;$B$4)</f>
        <v>0</v>
      </c>
      <c r="D50" s="129">
        <f>SUMIFS(BITACORA!$I$4:$I$7322,BITACORA!$D$4:$D$7322,$A$7:$A$100,BITACORA!$E$4:$E$7322,$B$7:$B$100,BITACORA!$B$4:$B$7322,"&gt;="&amp;$B$3,BITACORA!$B$4:$B$7322,"&lt;="&amp;$B$4)</f>
        <v>65</v>
      </c>
    </row>
    <row r="51" spans="1:4">
      <c r="A51" s="113" t="s">
        <v>87</v>
      </c>
      <c r="B51" s="138" t="s">
        <v>17</v>
      </c>
      <c r="C51" s="112">
        <f>SUMIFS(BITACORA!$H$4:$H$7322,BITACORA!$D$4:$D$7322,$A$7:$A$100,BITACORA!$E$4:$E$7322,$B$7:$B$100,BITACORA!$B$4:$B$7322,"&gt;="&amp;$B$3,BITACORA!$B$4:$B$7322,"&lt;="&amp;$B$4)</f>
        <v>69600</v>
      </c>
      <c r="D51" s="129">
        <f>SUMIFS(BITACORA!$I$4:$I$7322,BITACORA!$D$4:$D$7322,$A$7:$A$100,BITACORA!$E$4:$E$7322,$B$7:$B$100,BITACORA!$B$4:$B$7322,"&gt;="&amp;$B$3,BITACORA!$B$4:$B$7322,"&lt;="&amp;$B$4)</f>
        <v>91052</v>
      </c>
    </row>
    <row r="52" spans="1:4">
      <c r="A52" s="113" t="s">
        <v>224</v>
      </c>
      <c r="B52" s="138" t="s">
        <v>17</v>
      </c>
      <c r="C52" s="112">
        <f>SUMIFS(BITACORA!$H$4:$H$7322,BITACORA!$D$4:$D$7322,$A$7:$A$100,BITACORA!$E$4:$E$7322,$B$7:$B$100,BITACORA!$B$4:$B$7322,"&gt;="&amp;$B$3,BITACORA!$B$4:$B$7322,"&lt;="&amp;$B$4)</f>
        <v>2500</v>
      </c>
      <c r="D52" s="129">
        <f>SUMIFS(BITACORA!$I$4:$I$7322,BITACORA!$D$4:$D$7322,$A$7:$A$100,BITACORA!$E$4:$E$7322,$B$7:$B$100,BITACORA!$B$4:$B$7322,"&gt;="&amp;$B$3,BITACORA!$B$4:$B$7322,"&lt;="&amp;$B$4)</f>
        <v>2023</v>
      </c>
    </row>
    <row r="53" spans="1:4">
      <c r="A53" s="113" t="s">
        <v>113</v>
      </c>
      <c r="B53" s="138" t="s">
        <v>17</v>
      </c>
      <c r="C53" s="112">
        <f>SUMIFS(BITACORA!$H$4:$H$7322,BITACORA!$D$4:$D$7322,$A$7:$A$100,BITACORA!$E$4:$E$7322,$B$7:$B$100,BITACORA!$B$4:$B$7322,"&gt;="&amp;$B$3,BITACORA!$B$4:$B$7322,"&lt;="&amp;$B$4)</f>
        <v>180</v>
      </c>
      <c r="D53" s="129">
        <f>SUMIFS(BITACORA!$I$4:$I$7322,BITACORA!$D$4:$D$7322,$A$7:$A$100,BITACORA!$E$4:$E$7322,$B$7:$B$100,BITACORA!$B$4:$B$7322,"&gt;="&amp;$B$3,BITACORA!$B$4:$B$7322,"&lt;="&amp;$B$4)</f>
        <v>247</v>
      </c>
    </row>
    <row r="54" spans="1:4">
      <c r="A54" s="113"/>
      <c r="B54" s="138"/>
      <c r="C54" s="112">
        <f>SUMIFS(BITACORA!$H$4:$H$7322,BITACORA!$D$4:$D$7322,$A$7:$A$100,BITACORA!$E$4:$E$7322,$B$7:$B$100,BITACORA!$B$4:$B$7322,"&gt;="&amp;$B$3,BITACORA!$B$4:$B$7322,"&lt;="&amp;$B$4)</f>
        <v>0</v>
      </c>
      <c r="D54" s="129">
        <f>SUMIFS(BITACORA!$I$4:$I$7322,BITACORA!$D$4:$D$7322,$A$7:$A$100,BITACORA!$E$4:$E$7322,$B$7:$B$100,BITACORA!$B$4:$B$7322,"&gt;="&amp;$B$3,BITACORA!$B$4:$B$7322,"&lt;="&amp;$B$4)</f>
        <v>0</v>
      </c>
    </row>
    <row r="55" spans="1:4">
      <c r="A55" s="113" t="s">
        <v>118</v>
      </c>
      <c r="B55" s="138" t="s">
        <v>17</v>
      </c>
      <c r="C55" s="112">
        <f>SUMIFS(BITACORA!$H$4:$H$7322,BITACORA!$D$4:$D$7322,$A$7:$A$100,BITACORA!$E$4:$E$7322,$B$7:$B$100,BITACORA!$B$4:$B$7322,"&gt;="&amp;$B$3,BITACORA!$B$4:$B$7322,"&lt;="&amp;$B$4)</f>
        <v>80</v>
      </c>
      <c r="D55" s="129">
        <f>SUMIFS(BITACORA!$I$4:$I$7322,BITACORA!$D$4:$D$7322,$A$7:$A$100,BITACORA!$E$4:$E$7322,$B$7:$B$100,BITACORA!$B$4:$B$7322,"&gt;="&amp;$B$3,BITACORA!$B$4:$B$7322,"&lt;="&amp;$B$4)</f>
        <v>103</v>
      </c>
    </row>
    <row r="56" spans="1:4">
      <c r="A56" s="113" t="s">
        <v>125</v>
      </c>
      <c r="B56" s="138" t="s">
        <v>17</v>
      </c>
      <c r="C56" s="112">
        <f>SUMIFS(BITACORA!$H$4:$H$7322,BITACORA!$D$4:$D$7322,$A$7:$A$100,BITACORA!$E$4:$E$7322,$B$7:$B$100,BITACORA!$B$4:$B$7322,"&gt;="&amp;$B$3,BITACORA!$B$4:$B$7322,"&lt;="&amp;$B$4)</f>
        <v>2700</v>
      </c>
      <c r="D56" s="129">
        <f>SUMIFS(BITACORA!$I$4:$I$7322,BITACORA!$D$4:$D$7322,$A$7:$A$100,BITACORA!$E$4:$E$7322,$B$7:$B$100,BITACORA!$B$4:$B$7322,"&gt;="&amp;$B$3,BITACORA!$B$4:$B$7322,"&lt;="&amp;$B$4)</f>
        <v>4982</v>
      </c>
    </row>
    <row r="57" spans="1:4">
      <c r="A57" s="113" t="s">
        <v>137</v>
      </c>
      <c r="B57" s="138" t="s">
        <v>17</v>
      </c>
      <c r="C57" s="112">
        <f>SUMIFS(BITACORA!$H$4:$H$7322,BITACORA!$D$4:$D$7322,$A$7:$A$100,BITACORA!$E$4:$E$7322,$B$7:$B$100,BITACORA!$B$4:$B$7322,"&gt;="&amp;$B$3,BITACORA!$B$4:$B$7322,"&lt;="&amp;$B$4)</f>
        <v>200</v>
      </c>
      <c r="D57" s="129">
        <f>SUMIFS(BITACORA!$I$4:$I$7322,BITACORA!$D$4:$D$7322,$A$7:$A$100,BITACORA!$E$4:$E$7322,$B$7:$B$100,BITACORA!$B$4:$B$7322,"&gt;="&amp;$B$3,BITACORA!$B$4:$B$7322,"&lt;="&amp;$B$4)</f>
        <v>341</v>
      </c>
    </row>
    <row r="58" spans="1:4">
      <c r="A58" s="113" t="s">
        <v>160</v>
      </c>
      <c r="B58" s="138" t="s">
        <v>17</v>
      </c>
      <c r="C58" s="112">
        <f>SUMIFS(BITACORA!$H$4:$H$7322,BITACORA!$D$4:$D$7322,$A$7:$A$100,BITACORA!$E$4:$E$7322,$B$7:$B$100,BITACORA!$B$4:$B$7322,"&gt;="&amp;$B$3,BITACORA!$B$4:$B$7322,"&lt;="&amp;$B$4)</f>
        <v>19500</v>
      </c>
      <c r="D58" s="129">
        <f>SUMIFS(BITACORA!$I$4:$I$7322,BITACORA!$D$4:$D$7322,$A$7:$A$100,BITACORA!$E$4:$E$7322,$B$7:$B$100,BITACORA!$B$4:$B$7322,"&gt;="&amp;$B$3,BITACORA!$B$4:$B$7322,"&lt;="&amp;$B$4)</f>
        <v>20537</v>
      </c>
    </row>
    <row r="59" spans="1:4">
      <c r="A59" s="113" t="s">
        <v>165</v>
      </c>
      <c r="B59" s="138" t="s">
        <v>17</v>
      </c>
      <c r="C59" s="112">
        <f>SUMIFS(BITACORA!$H$4:$H$7322,BITACORA!$D$4:$D$7322,$A$7:$A$100,BITACORA!$E$4:$E$7322,$B$7:$B$100,BITACORA!$B$4:$B$7322,"&gt;="&amp;$B$3,BITACORA!$B$4:$B$7322,"&lt;="&amp;$B$4)</f>
        <v>650</v>
      </c>
      <c r="D59" s="129">
        <f>SUMIFS(BITACORA!$I$4:$I$7322,BITACORA!$D$4:$D$7322,$A$7:$A$100,BITACORA!$E$4:$E$7322,$B$7:$B$100,BITACORA!$B$4:$B$7322,"&gt;="&amp;$B$3,BITACORA!$B$4:$B$7322,"&lt;="&amp;$B$4)</f>
        <v>512</v>
      </c>
    </row>
    <row r="60" spans="1:4">
      <c r="A60" s="139" t="s">
        <v>173</v>
      </c>
      <c r="B60" s="138" t="s">
        <v>17</v>
      </c>
      <c r="C60" s="112">
        <f>SUMIFS(BITACORA!$H$4:$H$7322,BITACORA!$D$4:$D$7322,$A$7:$A$100,BITACORA!$E$4:$E$7322,$B$7:$B$100,BITACORA!$B$4:$B$7322,"&gt;="&amp;$B$3,BITACORA!$B$4:$B$7322,"&lt;="&amp;$B$4)</f>
        <v>150</v>
      </c>
      <c r="D60" s="129">
        <f>SUMIFS(BITACORA!$I$4:$I$7322,BITACORA!$D$4:$D$7322,$A$7:$A$100,BITACORA!$E$4:$E$7322,$B$7:$B$100,BITACORA!$B$4:$B$7322,"&gt;="&amp;$B$3,BITACORA!$B$4:$B$7322,"&lt;="&amp;$B$4)</f>
        <v>165</v>
      </c>
    </row>
    <row r="61" spans="1:4">
      <c r="A61" s="113" t="s">
        <v>217</v>
      </c>
      <c r="B61" s="138" t="s">
        <v>17</v>
      </c>
      <c r="C61" s="112">
        <f>SUMIFS(BITACORA!$H$4:$H$7322,BITACORA!$D$4:$D$7322,$A$7:$A$100,BITACORA!$E$4:$E$7322,$B$7:$B$100,BITACORA!$B$4:$B$7322,"&gt;="&amp;$B$3,BITACORA!$B$4:$B$7322,"&lt;="&amp;$B$4)</f>
        <v>1900</v>
      </c>
      <c r="D61" s="129">
        <f>SUMIFS(BITACORA!$I$4:$I$7322,BITACORA!$D$4:$D$7322,$A$7:$A$100,BITACORA!$E$4:$E$7322,$B$7:$B$100,BITACORA!$B$4:$B$7322,"&gt;="&amp;$B$3,BITACORA!$B$4:$B$7322,"&lt;="&amp;$B$4)</f>
        <v>1920</v>
      </c>
    </row>
    <row r="62" spans="1:4">
      <c r="A62" s="113" t="s">
        <v>198</v>
      </c>
      <c r="B62" s="138" t="s">
        <v>17</v>
      </c>
      <c r="C62" s="112">
        <f>SUMIFS(BITACORA!$H$4:$H$7322,BITACORA!$D$4:$D$7322,$A$7:$A$100,BITACORA!$E$4:$E$7322,$B$7:$B$100,BITACORA!$B$4:$B$7322,"&gt;="&amp;$B$3,BITACORA!$B$4:$B$7322,"&lt;="&amp;$B$4)</f>
        <v>19400</v>
      </c>
      <c r="D62" s="129">
        <f>SUMIFS(BITACORA!$I$4:$I$7322,BITACORA!$D$4:$D$7322,$A$7:$A$100,BITACORA!$E$4:$E$7322,$B$7:$B$100,BITACORA!$B$4:$B$7322,"&gt;="&amp;$B$3,BITACORA!$B$4:$B$7322,"&lt;="&amp;$B$4)</f>
        <v>22946</v>
      </c>
    </row>
    <row r="63" spans="1:4">
      <c r="A63" s="113" t="s">
        <v>298</v>
      </c>
      <c r="B63" s="138" t="s">
        <v>17</v>
      </c>
      <c r="C63" s="112">
        <f>SUMIFS(BITACORA!$H$4:$H$7322,BITACORA!$D$4:$D$7322,$A$7:$A$100,BITACORA!$E$4:$E$7322,$B$7:$B$100,BITACORA!$B$4:$B$7322,"&gt;="&amp;$B$3,BITACORA!$B$4:$B$7322,"&lt;="&amp;$B$4)</f>
        <v>3300</v>
      </c>
      <c r="D63" s="129">
        <f>SUMIFS(BITACORA!$I$4:$I$7322,BITACORA!$D$4:$D$7322,$A$7:$A$100,BITACORA!$E$4:$E$7322,$B$7:$B$100,BITACORA!$B$4:$B$7322,"&gt;="&amp;$B$3,BITACORA!$B$4:$B$7322,"&lt;="&amp;$B$4)</f>
        <v>3351</v>
      </c>
    </row>
    <row r="64" spans="1:4">
      <c r="A64" s="113" t="s">
        <v>213</v>
      </c>
      <c r="B64" s="138" t="s">
        <v>17</v>
      </c>
      <c r="C64" s="112">
        <f>SUMIFS(BITACORA!$H$4:$H$7322,BITACORA!$D$4:$D$7322,$A$7:$A$100,BITACORA!$E$4:$E$7322,$B$7:$B$100,BITACORA!$B$4:$B$7322,"&gt;="&amp;$B$3,BITACORA!$B$4:$B$7322,"&lt;="&amp;$B$4)</f>
        <v>8800</v>
      </c>
      <c r="D64" s="129">
        <f>SUMIFS(BITACORA!$I$4:$I$7322,BITACORA!$D$4:$D$7322,$A$7:$A$100,BITACORA!$E$4:$E$7322,$B$7:$B$100,BITACORA!$B$4:$B$7322,"&gt;="&amp;$B$3,BITACORA!$B$4:$B$7322,"&lt;="&amp;$B$4)</f>
        <v>9293</v>
      </c>
    </row>
    <row r="65" spans="1:4">
      <c r="A65" s="113" t="s">
        <v>277</v>
      </c>
      <c r="B65" s="138" t="s">
        <v>17</v>
      </c>
      <c r="C65" s="112">
        <f>SUMIFS(BITACORA!$H$4:$H$7322,BITACORA!$D$4:$D$7322,$A$7:$A$100,BITACORA!$E$4:$E$7322,$B$7:$B$100,BITACORA!$B$4:$B$7322,"&gt;="&amp;$B$3,BITACORA!$B$4:$B$7322,"&lt;="&amp;$B$4)</f>
        <v>100</v>
      </c>
      <c r="D65" s="129">
        <f>SUMIFS(BITACORA!$I$4:$I$7322,BITACORA!$D$4:$D$7322,$A$7:$A$100,BITACORA!$E$4:$E$7322,$B$7:$B$100,BITACORA!$B$4:$B$7322,"&gt;="&amp;$B$3,BITACORA!$B$4:$B$7322,"&lt;="&amp;$B$4)</f>
        <v>98</v>
      </c>
    </row>
    <row r="66" spans="1:4">
      <c r="A66" s="113" t="s">
        <v>237</v>
      </c>
      <c r="B66" s="138" t="s">
        <v>17</v>
      </c>
      <c r="C66" s="112">
        <f>SUMIFS(BITACORA!$H$4:$H$7322,BITACORA!$D$4:$D$7322,$A$7:$A$100,BITACORA!$E$4:$E$7322,$B$7:$B$100,BITACORA!$B$4:$B$7322,"&gt;="&amp;$B$3,BITACORA!$B$4:$B$7322,"&lt;="&amp;$B$4)</f>
        <v>1390</v>
      </c>
      <c r="D66" s="129">
        <f>SUMIFS(BITACORA!$I$4:$I$7322,BITACORA!$D$4:$D$7322,$A$7:$A$100,BITACORA!$E$4:$E$7322,$B$7:$B$100,BITACORA!$B$4:$B$7322,"&gt;="&amp;$B$3,BITACORA!$B$4:$B$7322,"&lt;="&amp;$B$4)</f>
        <v>1454</v>
      </c>
    </row>
    <row r="67" spans="1:4">
      <c r="A67" s="113" t="s">
        <v>242</v>
      </c>
      <c r="B67" s="138" t="s">
        <v>17</v>
      </c>
      <c r="C67" s="112">
        <f>SUMIFS(BITACORA!$H$4:$H$7322,BITACORA!$D$4:$D$7322,$A$7:$A$100,BITACORA!$E$4:$E$7322,$B$7:$B$100,BITACORA!$B$4:$B$7322,"&gt;="&amp;$B$3,BITACORA!$B$4:$B$7322,"&lt;="&amp;$B$4)</f>
        <v>800</v>
      </c>
      <c r="D67" s="129">
        <f>SUMIFS(BITACORA!$I$4:$I$7322,BITACORA!$D$4:$D$7322,$A$7:$A$100,BITACORA!$E$4:$E$7322,$B$7:$B$100,BITACORA!$B$4:$B$7322,"&gt;="&amp;$B$3,BITACORA!$B$4:$B$7322,"&lt;="&amp;$B$4)</f>
        <v>873</v>
      </c>
    </row>
    <row r="68" spans="1:4">
      <c r="A68" s="113" t="s">
        <v>271</v>
      </c>
      <c r="B68" s="138" t="s">
        <v>17</v>
      </c>
      <c r="C68" s="112">
        <f>SUMIFS(BITACORA!$H$4:$H$7322,BITACORA!$D$4:$D$7322,$A$7:$A$100,BITACORA!$E$4:$E$7322,$B$7:$B$100,BITACORA!$B$4:$B$7322,"&gt;="&amp;$B$3,BITACORA!$B$4:$B$7322,"&lt;="&amp;$B$4)</f>
        <v>700</v>
      </c>
      <c r="D68" s="129">
        <f>SUMIFS(BITACORA!$I$4:$I$7322,BITACORA!$D$4:$D$7322,$A$7:$A$100,BITACORA!$E$4:$E$7322,$B$7:$B$100,BITACORA!$B$4:$B$7322,"&gt;="&amp;$B$3,BITACORA!$B$4:$B$7322,"&lt;="&amp;$B$4)</f>
        <v>771</v>
      </c>
    </row>
    <row r="69" spans="1:4">
      <c r="A69" s="113" t="s">
        <v>294</v>
      </c>
      <c r="B69" s="140" t="s">
        <v>17</v>
      </c>
      <c r="C69" s="112">
        <f>SUMIFS(BITACORA!$H$4:$H$7322,BITACORA!$D$4:$D$7322,$A$7:$A$100,BITACORA!$E$4:$E$7322,$B$7:$B$100,BITACORA!$B$4:$B$7322,"&gt;="&amp;$B$3,BITACORA!$B$4:$B$7322,"&lt;="&amp;$B$4)</f>
        <v>2100</v>
      </c>
      <c r="D69" s="129">
        <f>SUMIFS(BITACORA!$I$4:$I$7322,BITACORA!$D$4:$D$7322,$A$7:$A$100,BITACORA!$E$4:$E$7322,$B$7:$B$100,BITACORA!$B$4:$B$7322,"&gt;="&amp;$B$3,BITACORA!$B$4:$B$7322,"&lt;="&amp;$B$4)</f>
        <v>2105</v>
      </c>
    </row>
    <row r="70" spans="1:4">
      <c r="A70" s="113" t="s">
        <v>301</v>
      </c>
      <c r="B70" s="140" t="s">
        <v>17</v>
      </c>
      <c r="C70" s="112">
        <f>SUMIFS(BITACORA!$H$4:$H$7322,BITACORA!$D$4:$D$7322,$A$7:$A$100,BITACORA!$E$4:$E$7322,$B$7:$B$100,BITACORA!$B$4:$B$7322,"&gt;="&amp;$B$3,BITACORA!$B$4:$B$7322,"&lt;="&amp;$B$4)</f>
        <v>4700</v>
      </c>
      <c r="D70" s="129">
        <f>SUMIFS(BITACORA!$I$4:$I$7322,BITACORA!$D$4:$D$7322,$A$7:$A$100,BITACORA!$E$4:$E$7322,$B$7:$B$100,BITACORA!$B$4:$B$7322,"&gt;="&amp;$B$3,BITACORA!$B$4:$B$7322,"&lt;="&amp;$B$4)</f>
        <v>5311</v>
      </c>
    </row>
    <row r="71" spans="1:4">
      <c r="A71" s="113" t="s">
        <v>311</v>
      </c>
      <c r="B71" s="140" t="s">
        <v>17</v>
      </c>
      <c r="C71" s="112">
        <f>SUMIFS(BITACORA!$H$4:$H$7322,BITACORA!$D$4:$D$7322,$A$7:$A$100,BITACORA!$E$4:$E$7322,$B$7:$B$100,BITACORA!$B$4:$B$7322,"&gt;="&amp;$B$3,BITACORA!$B$4:$B$7322,"&lt;="&amp;$B$4)</f>
        <v>450</v>
      </c>
      <c r="D71" s="129">
        <f>SUMIFS(BITACORA!$I$4:$I$7322,BITACORA!$D$4:$D$7322,$A$7:$A$100,BITACORA!$E$4:$E$7322,$B$7:$B$100,BITACORA!$B$4:$B$7322,"&gt;="&amp;$B$3,BITACORA!$B$4:$B$7322,"&lt;="&amp;$B$4)</f>
        <v>372</v>
      </c>
    </row>
    <row r="72" spans="1:4">
      <c r="A72" s="113" t="s">
        <v>307</v>
      </c>
      <c r="B72" s="140" t="s">
        <v>17</v>
      </c>
      <c r="C72" s="112">
        <f>SUMIFS(BITACORA!$H$4:$H$7322,BITACORA!$D$4:$D$7322,$A$7:$A$100,BITACORA!$E$4:$E$7322,$B$7:$B$100,BITACORA!$B$4:$B$7322,"&gt;="&amp;$B$3,BITACORA!$B$4:$B$7322,"&lt;="&amp;$B$4)</f>
        <v>120</v>
      </c>
      <c r="D72" s="129">
        <f>SUMIFS(BITACORA!$I$4:$I$7322,BITACORA!$D$4:$D$7322,$A$7:$A$100,BITACORA!$E$4:$E$7322,$B$7:$B$100,BITACORA!$B$4:$B$7322,"&gt;="&amp;$B$3,BITACORA!$B$4:$B$7322,"&lt;="&amp;$B$4)</f>
        <v>149</v>
      </c>
    </row>
    <row r="73" spans="1:4">
      <c r="A73" s="113" t="s">
        <v>318</v>
      </c>
      <c r="B73" s="140" t="s">
        <v>17</v>
      </c>
      <c r="C73" s="112">
        <f>SUMIFS(BITACORA!$H$4:$H$7322,BITACORA!$D$4:$D$7322,$A$7:$A$100,BITACORA!$E$4:$E$7322,$B$7:$B$100,BITACORA!$B$4:$B$7322,"&gt;="&amp;$B$3,BITACORA!$B$4:$B$7322,"&lt;="&amp;$B$4)</f>
        <v>200</v>
      </c>
      <c r="D73" s="129">
        <f>SUMIFS(BITACORA!$I$4:$I$7322,BITACORA!$D$4:$D$7322,$A$7:$A$100,BITACORA!$E$4:$E$7322,$B$7:$B$100,BITACORA!$B$4:$B$7322,"&gt;="&amp;$B$3,BITACORA!$B$4:$B$7322,"&lt;="&amp;$B$4)</f>
        <v>209</v>
      </c>
    </row>
    <row r="74" spans="1:4">
      <c r="A74" s="113" t="s">
        <v>335</v>
      </c>
      <c r="B74" s="140" t="s">
        <v>17</v>
      </c>
      <c r="C74" s="112">
        <f>SUMIFS(BITACORA!$H$4:$H$7322,BITACORA!$D$4:$D$7322,$A$7:$A$100,BITACORA!$E$4:$E$7322,$B$7:$B$100,BITACORA!$B$4:$B$7322,"&gt;="&amp;$B$3,BITACORA!$B$4:$B$7322,"&lt;="&amp;$B$4)</f>
        <v>700</v>
      </c>
      <c r="D74" s="129">
        <f>SUMIFS(BITACORA!$I$4:$I$7322,BITACORA!$D$4:$D$7322,$A$7:$A$100,BITACORA!$E$4:$E$7322,$B$7:$B$100,BITACORA!$B$4:$B$7322,"&gt;="&amp;$B$3,BITACORA!$B$4:$B$7322,"&lt;="&amp;$B$4)</f>
        <v>759</v>
      </c>
    </row>
    <row r="75" spans="1:4">
      <c r="A75" s="113" t="s">
        <v>341</v>
      </c>
      <c r="B75" s="111" t="s">
        <v>17</v>
      </c>
      <c r="C75" s="112">
        <f>SUMIFS(BITACORA!$H$4:$H$7322,BITACORA!$D$4:$D$7322,$A$7:$A$100,BITACORA!$E$4:$E$7322,$B$7:$B$100,BITACORA!$B$4:$B$7322,"&gt;="&amp;$B$3,BITACORA!$B$4:$B$7322,"&lt;="&amp;$B$4)</f>
        <v>0</v>
      </c>
      <c r="D75" s="129">
        <f>SUMIFS(BITACORA!$I$4:$I$7322,BITACORA!$D$4:$D$7322,$A$7:$A$100,BITACORA!$E$4:$E$7322,$B$7:$B$100,BITACORA!$B$4:$B$7322,"&gt;="&amp;$B$3,BITACORA!$B$4:$B$7322,"&lt;="&amp;$B$4)</f>
        <v>1713</v>
      </c>
    </row>
    <row r="76" spans="1:4">
      <c r="A76" s="113" t="s">
        <v>350</v>
      </c>
      <c r="B76" s="111" t="s">
        <v>17</v>
      </c>
      <c r="C76" s="112">
        <f>SUMIFS(BITACORA!$H$4:$H$7322,BITACORA!$D$4:$D$7322,$A$7:$A$100,BITACORA!$E$4:$E$7322,$B$7:$B$100,BITACORA!$B$4:$B$7322,"&gt;="&amp;$B$3,BITACORA!$B$4:$B$7322,"&lt;="&amp;$B$4)</f>
        <v>300</v>
      </c>
      <c r="D76" s="129">
        <f>SUMIFS(BITACORA!$I$4:$I$7322,BITACORA!$D$4:$D$7322,$A$7:$A$100,BITACORA!$E$4:$E$7322,$B$7:$B$100,BITACORA!$B$4:$B$7322,"&gt;="&amp;$B$3,BITACORA!$B$4:$B$7322,"&lt;="&amp;$B$4)</f>
        <v>358</v>
      </c>
    </row>
    <row r="77" spans="1:4">
      <c r="A77" s="113" t="s">
        <v>353</v>
      </c>
      <c r="B77" s="111" t="s">
        <v>17</v>
      </c>
      <c r="C77" s="112">
        <f>SUMIFS(BITACORA!$H$4:$H$7322,BITACORA!$D$4:$D$7322,$A$7:$A$100,BITACORA!$E$4:$E$7322,$B$7:$B$100,BITACORA!$B$4:$B$7322,"&gt;="&amp;$B$3,BITACORA!$B$4:$B$7322,"&lt;="&amp;$B$4)</f>
        <v>1000</v>
      </c>
      <c r="D77" s="129">
        <f>SUMIFS(BITACORA!$I$4:$I$7322,BITACORA!$D$4:$D$7322,$A$7:$A$100,BITACORA!$E$4:$E$7322,$B$7:$B$100,BITACORA!$B$4:$B$7322,"&gt;="&amp;$B$3,BITACORA!$B$4:$B$7322,"&lt;="&amp;$B$4)</f>
        <v>737</v>
      </c>
    </row>
    <row r="78" spans="1:4">
      <c r="A78" s="113" t="s">
        <v>360</v>
      </c>
      <c r="B78" s="111" t="s">
        <v>17</v>
      </c>
      <c r="C78" s="112">
        <f>SUMIFS(BITACORA!$H$4:$H$7322,BITACORA!$D$4:$D$7322,$A$7:$A$100,BITACORA!$E$4:$E$7322,$B$7:$B$100,BITACORA!$B$4:$B$7322,"&gt;="&amp;$B$3,BITACORA!$B$4:$B$7322,"&lt;="&amp;$B$4)</f>
        <v>2300</v>
      </c>
      <c r="D78" s="129">
        <f>SUMIFS(BITACORA!$I$4:$I$7322,BITACORA!$D$4:$D$7322,$A$7:$A$100,BITACORA!$E$4:$E$7322,$B$7:$B$100,BITACORA!$B$4:$B$7322,"&gt;="&amp;$B$3,BITACORA!$B$4:$B$7322,"&lt;="&amp;$B$4)</f>
        <v>2012</v>
      </c>
    </row>
    <row r="79" spans="1:4">
      <c r="A79" s="113" t="s">
        <v>366</v>
      </c>
      <c r="B79" s="111" t="s">
        <v>17</v>
      </c>
      <c r="C79" s="112">
        <f>SUMIFS(BITACORA!$H$4:$H$7322,BITACORA!$D$4:$D$7322,$A$7:$A$100,BITACORA!$E$4:$E$7322,$B$7:$B$100,BITACORA!$B$4:$B$7322,"&gt;="&amp;$B$3,BITACORA!$B$4:$B$7322,"&lt;="&amp;$B$4)</f>
        <v>1600</v>
      </c>
      <c r="D79" s="129">
        <f>SUMIFS(BITACORA!$I$4:$I$7322,BITACORA!$D$4:$D$7322,$A$7:$A$100,BITACORA!$E$4:$E$7322,$B$7:$B$100,BITACORA!$B$4:$B$7322,"&gt;="&amp;$B$3,BITACORA!$B$4:$B$7322,"&lt;="&amp;$B$4)</f>
        <v>1666</v>
      </c>
    </row>
    <row r="80" spans="1:4">
      <c r="A80" s="113" t="s">
        <v>375</v>
      </c>
      <c r="B80" s="111" t="s">
        <v>17</v>
      </c>
      <c r="C80" s="112">
        <f>SUMIFS(BITACORA!$H$4:$H$7322,BITACORA!$D$4:$D$7322,$A$7:$A$100,BITACORA!$E$4:$E$7322,$B$7:$B$100,BITACORA!$B$4:$B$7322,"&gt;="&amp;$B$3,BITACORA!$B$4:$B$7322,"&lt;="&amp;$B$4)</f>
        <v>250</v>
      </c>
      <c r="D80" s="129">
        <f>SUMIFS(BITACORA!$I$4:$I$7322,BITACORA!$D$4:$D$7322,$A$7:$A$100,BITACORA!$E$4:$E$7322,$B$7:$B$100,BITACORA!$B$4:$B$7322,"&gt;="&amp;$B$3,BITACORA!$B$4:$B$7322,"&lt;="&amp;$B$4)</f>
        <v>281</v>
      </c>
    </row>
    <row r="81" spans="1:4">
      <c r="A81" s="113" t="s">
        <v>378</v>
      </c>
      <c r="B81" s="111" t="s">
        <v>17</v>
      </c>
      <c r="C81" s="112">
        <f>SUMIFS(BITACORA!$H$4:$H$7322,BITACORA!$D$4:$D$7322,$A$7:$A$100,BITACORA!$E$4:$E$7322,$B$7:$B$100,BITACORA!$B$4:$B$7322,"&gt;="&amp;$B$3,BITACORA!$B$4:$B$7322,"&lt;="&amp;$B$4)</f>
        <v>350</v>
      </c>
      <c r="D81" s="129">
        <f>SUMIFS(BITACORA!$I$4:$I$7322,BITACORA!$D$4:$D$7322,$A$7:$A$100,BITACORA!$E$4:$E$7322,$B$7:$B$100,BITACORA!$B$4:$B$7322,"&gt;="&amp;$B$3,BITACORA!$B$4:$B$7322,"&lt;="&amp;$B$4)</f>
        <v>385</v>
      </c>
    </row>
    <row r="82" spans="1:4">
      <c r="A82" s="113" t="s">
        <v>390</v>
      </c>
      <c r="B82" s="111" t="s">
        <v>17</v>
      </c>
      <c r="C82" s="112">
        <f>SUMIFS(BITACORA!$H$4:$H$7322,BITACORA!$D$4:$D$7322,$A$7:$A$100,BITACORA!$E$4:$E$7322,$B$7:$B$100,BITACORA!$B$4:$B$7322,"&gt;="&amp;$B$3,BITACORA!$B$4:$B$7322,"&lt;="&amp;$B$4)</f>
        <v>120</v>
      </c>
      <c r="D82" s="129">
        <f>SUMIFS(BITACORA!$I$4:$I$7322,BITACORA!$D$4:$D$7322,$A$7:$A$100,BITACORA!$E$4:$E$7322,$B$7:$B$100,BITACORA!$B$4:$B$7322,"&gt;="&amp;$B$3,BITACORA!$B$4:$B$7322,"&lt;="&amp;$B$4)</f>
        <v>167</v>
      </c>
    </row>
    <row r="83" spans="1:4">
      <c r="A83" s="113" t="s">
        <v>405</v>
      </c>
      <c r="B83" s="111" t="s">
        <v>17</v>
      </c>
      <c r="C83" s="112">
        <f>SUMIFS(BITACORA!$H$4:$H$7322,BITACORA!$D$4:$D$7322,$A$7:$A$100,BITACORA!$E$4:$E$7322,$B$7:$B$100,BITACORA!$B$4:$B$7322,"&gt;="&amp;$B$3,BITACORA!$B$4:$B$7322,"&lt;="&amp;$B$4)</f>
        <v>100</v>
      </c>
      <c r="D83" s="129">
        <f>SUMIFS(BITACORA!$I$4:$I$7322,BITACORA!$D$4:$D$7322,$A$7:$A$100,BITACORA!$E$4:$E$7322,$B$7:$B$100,BITACORA!$B$4:$B$7322,"&gt;="&amp;$B$3,BITACORA!$B$4:$B$7322,"&lt;="&amp;$B$4)</f>
        <v>150</v>
      </c>
    </row>
    <row r="84" spans="1:4">
      <c r="A84" s="113" t="s">
        <v>435</v>
      </c>
      <c r="B84" s="111" t="s">
        <v>17</v>
      </c>
      <c r="C84" s="112">
        <f>SUMIFS(BITACORA!$H$4:$H$7322,BITACORA!$D$4:$D$7322,$A$7:$A$100,BITACORA!$E$4:$E$7322,$B$7:$B$100,BITACORA!$B$4:$B$7322,"&gt;="&amp;$B$3,BITACORA!$B$4:$B$7322,"&lt;="&amp;$B$4)</f>
        <v>130</v>
      </c>
      <c r="D84" s="129">
        <f>SUMIFS(BITACORA!$I$4:$I$7322,BITACORA!$D$4:$D$7322,$A$7:$A$100,BITACORA!$E$4:$E$7322,$B$7:$B$100,BITACORA!$B$4:$B$7322,"&gt;="&amp;$B$3,BITACORA!$B$4:$B$7322,"&lt;="&amp;$B$4)</f>
        <v>152</v>
      </c>
    </row>
    <row r="85" spans="1:4">
      <c r="A85" s="113" t="s">
        <v>452</v>
      </c>
      <c r="B85" s="111" t="s">
        <v>17</v>
      </c>
      <c r="C85" s="112">
        <f>SUMIFS(BITACORA!$H$4:$H$7322,BITACORA!$D$4:$D$7322,$A$7:$A$100,BITACORA!$E$4:$E$7322,$B$7:$B$100,BITACORA!$B$4:$B$7322,"&gt;="&amp;$B$3,BITACORA!$B$4:$B$7322,"&lt;="&amp;$B$4)</f>
        <v>3400</v>
      </c>
      <c r="D85" s="129">
        <f>SUMIFS(BITACORA!$I$4:$I$7322,BITACORA!$D$4:$D$7322,$A$7:$A$100,BITACORA!$E$4:$E$7322,$B$7:$B$100,BITACORA!$B$4:$B$7322,"&gt;="&amp;$B$3,BITACORA!$B$4:$B$7322,"&lt;="&amp;$B$4)</f>
        <v>4498</v>
      </c>
    </row>
    <row r="86" spans="1:4">
      <c r="A86" s="113" t="s">
        <v>455</v>
      </c>
      <c r="B86" s="111" t="s">
        <v>17</v>
      </c>
      <c r="C86" s="112">
        <f>SUMIFS(BITACORA!$H$4:$H$7322,BITACORA!$D$4:$D$7322,$A$7:$A$100,BITACORA!$E$4:$E$7322,$B$7:$B$100,BITACORA!$B$4:$B$7322,"&gt;="&amp;$B$3,BITACORA!$B$4:$B$7322,"&lt;="&amp;$B$4)</f>
        <v>150</v>
      </c>
      <c r="D86" s="129">
        <f>SUMIFS(BITACORA!$I$4:$I$7322,BITACORA!$D$4:$D$7322,$A$7:$A$100,BITACORA!$E$4:$E$7322,$B$7:$B$100,BITACORA!$B$4:$B$7322,"&gt;="&amp;$B$3,BITACORA!$B$4:$B$7322,"&lt;="&amp;$B$4)</f>
        <v>142</v>
      </c>
    </row>
    <row r="87" spans="1:4">
      <c r="A87" s="113" t="s">
        <v>459</v>
      </c>
      <c r="B87" s="111" t="s">
        <v>17</v>
      </c>
      <c r="C87" s="112">
        <f>SUMIFS(BITACORA!$H$4:$H$7322,BITACORA!$D$4:$D$7322,$A$7:$A$100,BITACORA!$E$4:$E$7322,$B$7:$B$100,BITACORA!$B$4:$B$7322,"&gt;="&amp;$B$3,BITACORA!$B$4:$B$7322,"&lt;="&amp;$B$4)</f>
        <v>250</v>
      </c>
      <c r="D87" s="129">
        <f>SUMIFS(BITACORA!$I$4:$I$7322,BITACORA!$D$4:$D$7322,$A$7:$A$100,BITACORA!$E$4:$E$7322,$B$7:$B$100,BITACORA!$B$4:$B$7322,"&gt;="&amp;$B$3,BITACORA!$B$4:$B$7322,"&lt;="&amp;$B$4)</f>
        <v>178</v>
      </c>
    </row>
    <row r="88" spans="1:4">
      <c r="A88" s="113" t="s">
        <v>484</v>
      </c>
      <c r="B88" s="111" t="s">
        <v>17</v>
      </c>
      <c r="C88" s="112">
        <f>SUMIFS(BITACORA!$H$4:$H$7322,BITACORA!$D$4:$D$7322,$A$7:$A$100,BITACORA!$E$4:$E$7322,$B$7:$B$100,BITACORA!$B$4:$B$7322,"&gt;="&amp;$B$3,BITACORA!$B$4:$B$7322,"&lt;="&amp;$B$4)</f>
        <v>2000</v>
      </c>
      <c r="D88" s="129">
        <f>SUMIFS(BITACORA!$I$4:$I$7322,BITACORA!$D$4:$D$7322,$A$7:$A$100,BITACORA!$E$4:$E$7322,$B$7:$B$100,BITACORA!$B$4:$B$7322,"&gt;="&amp;$B$3,BITACORA!$B$4:$B$7322,"&lt;="&amp;$B$4)</f>
        <v>2471</v>
      </c>
    </row>
    <row r="89" spans="1:4">
      <c r="A89" s="113" t="s">
        <v>472</v>
      </c>
      <c r="B89" s="111" t="s">
        <v>17</v>
      </c>
      <c r="C89" s="112">
        <f>SUMIFS(BITACORA!$H$4:$H$7322,BITACORA!$D$4:$D$7322,$A$7:$A$100,BITACORA!$E$4:$E$7322,$B$7:$B$100,BITACORA!$B$4:$B$7322,"&gt;="&amp;$B$3,BITACORA!$B$4:$B$7322,"&lt;="&amp;$B$4)</f>
        <v>1000</v>
      </c>
      <c r="D89" s="129">
        <f>SUMIFS(BITACORA!$I$4:$I$7322,BITACORA!$D$4:$D$7322,$A$7:$A$100,BITACORA!$E$4:$E$7322,$B$7:$B$100,BITACORA!$B$4:$B$7322,"&gt;="&amp;$B$3,BITACORA!$B$4:$B$7322,"&lt;="&amp;$B$4)</f>
        <v>1191</v>
      </c>
    </row>
    <row r="90" spans="1:4">
      <c r="A90" s="113" t="s">
        <v>496</v>
      </c>
      <c r="B90" s="111" t="s">
        <v>17</v>
      </c>
      <c r="C90" s="112">
        <f>SUMIFS(BITACORA!$H$4:$H$7322,BITACORA!$D$4:$D$7322,$A$7:$A$100,BITACORA!$E$4:$E$7322,$B$7:$B$100,BITACORA!$B$4:$B$7322,"&gt;="&amp;$B$3,BITACORA!$B$4:$B$7322,"&lt;="&amp;$B$4)</f>
        <v>120</v>
      </c>
      <c r="D90" s="129">
        <f>SUMIFS(BITACORA!$I$4:$I$7322,BITACORA!$D$4:$D$7322,$A$7:$A$100,BITACORA!$E$4:$E$7322,$B$7:$B$100,BITACORA!$B$4:$B$7322,"&gt;="&amp;$B$3,BITACORA!$B$4:$B$7322,"&lt;="&amp;$B$4)</f>
        <v>0</v>
      </c>
    </row>
    <row r="91" spans="1:4">
      <c r="A91" s="127" t="s">
        <v>499</v>
      </c>
      <c r="B91" s="128" t="s">
        <v>17</v>
      </c>
      <c r="C91" s="112">
        <f>SUMIFS(BITACORA!$H$4:$H$7322,BITACORA!$D$4:$D$7322,$A$7:$A$100,BITACORA!$E$4:$E$7322,$B$7:$B$100,BITACORA!$B$4:$B$7322,"&gt;="&amp;$B$3,BITACORA!$B$4:$B$7322,"&lt;="&amp;$B$4)</f>
        <v>2600</v>
      </c>
      <c r="D91" s="129">
        <f>SUMIFS(BITACORA!$I$4:$I$7322,BITACORA!$D$4:$D$7322,$A$7:$A$100,BITACORA!$E$4:$E$7322,$B$7:$B$100,BITACORA!$B$4:$B$7322,"&gt;="&amp;$B$3,BITACORA!$B$4:$B$7322,"&lt;="&amp;$B$4)</f>
        <v>0</v>
      </c>
    </row>
    <row r="92" spans="1:4">
      <c r="A92" s="127" t="s">
        <v>505</v>
      </c>
      <c r="B92" s="128" t="s">
        <v>17</v>
      </c>
      <c r="C92" s="112">
        <f>SUMIFS(BITACORA!$H$4:$H$7322,BITACORA!$D$4:$D$7322,$A$7:$A$100,BITACORA!$E$4:$E$7322,$B$7:$B$100,BITACORA!$B$4:$B$7322,"&gt;="&amp;$B$3,BITACORA!$B$4:$B$7322,"&lt;="&amp;$B$4)</f>
        <v>320</v>
      </c>
      <c r="D92" s="129">
        <f>SUMIFS(BITACORA!$I$4:$I$7322,BITACORA!$D$4:$D$7322,$A$7:$A$100,BITACORA!$E$4:$E$7322,$B$7:$B$100,BITACORA!$B$4:$B$7322,"&gt;="&amp;$B$3,BITACORA!$B$4:$B$7322,"&lt;="&amp;$B$4)</f>
        <v>0</v>
      </c>
    </row>
    <row r="93" spans="1:4">
      <c r="A93" s="113"/>
      <c r="B93" s="115"/>
      <c r="C93" s="112">
        <f>SUMIFS(BITACORA!$H$4:$H$7322,BITACORA!$D$4:$D$7322,$A$7:$A$100,BITACORA!$E$4:$E$7322,$B$7:$B$100,BITACORA!$B$4:$B$7322,"&gt;="&amp;$B$3,BITACORA!$B$4:$B$7322,"&lt;="&amp;$B$4)</f>
        <v>0</v>
      </c>
      <c r="D93" s="129">
        <f>SUMIFS(BITACORA!$I$4:$I$7322,BITACORA!$D$4:$D$7322,$A$7:$A$100,BITACORA!$E$4:$E$7322,$B$7:$B$100,BITACORA!$B$4:$B$7322,"&gt;="&amp;$B$3,BITACORA!$B$4:$B$7322,"&lt;="&amp;$B$4)</f>
        <v>0</v>
      </c>
    </row>
    <row r="94" spans="1:4">
      <c r="A94" s="130"/>
      <c r="B94" s="115"/>
      <c r="C94" s="112">
        <f>SUMIFS(BITACORA!$H$4:$H$7322,BITACORA!$D$4:$D$7322,$A$7:$A$100,BITACORA!$E$4:$E$7322,$B$7:$B$100,BITACORA!$B$4:$B$7322,"&gt;="&amp;$B$3,BITACORA!$B$4:$B$7322,"&lt;="&amp;$B$4)</f>
        <v>0</v>
      </c>
      <c r="D94" s="129">
        <f>SUMIFS(BITACORA!$I$4:$I$7322,BITACORA!$D$4:$D$7322,$A$7:$A$100,BITACORA!$E$4:$E$7322,$B$7:$B$100,BITACORA!$B$4:$B$7322,"&gt;="&amp;$B$3,BITACORA!$B$4:$B$7322,"&lt;="&amp;$B$4)</f>
        <v>0</v>
      </c>
    </row>
    <row r="95" spans="1:4">
      <c r="A95" s="130"/>
      <c r="B95" s="115"/>
      <c r="C95" s="112">
        <f>SUMIFS(BITACORA!$H$4:$H$7322,BITACORA!$D$4:$D$7322,$A$7:$A$100,BITACORA!$E$4:$E$7322,$B$7:$B$100,BITACORA!$B$4:$B$7322,"&gt;="&amp;$B$3,BITACORA!$B$4:$B$7322,"&lt;="&amp;$B$4)</f>
        <v>0</v>
      </c>
      <c r="D95" s="129">
        <f>SUMIFS(BITACORA!$I$4:$I$7322,BITACORA!$D$4:$D$7322,$A$7:$A$100,BITACORA!$E$4:$E$7322,$B$7:$B$100,BITACORA!$B$4:$B$7322,"&gt;="&amp;$B$3,BITACORA!$B$4:$B$7322,"&lt;="&amp;$B$4)</f>
        <v>0</v>
      </c>
    </row>
    <row r="96" spans="1:4">
      <c r="A96" s="130"/>
      <c r="B96" s="115"/>
      <c r="C96" s="112">
        <f>SUMIFS(BITACORA!$H$4:$H$7322,BITACORA!$D$4:$D$7322,$A$7:$A$100,BITACORA!$E$4:$E$7322,$B$7:$B$100,BITACORA!$B$4:$B$7322,"&gt;="&amp;$B$3,BITACORA!$B$4:$B$7322,"&lt;="&amp;$B$4)</f>
        <v>0</v>
      </c>
      <c r="D96" s="129">
        <f>SUMIFS(BITACORA!$I$4:$I$7322,BITACORA!$D$4:$D$7322,$A$7:$A$100,BITACORA!$E$4:$E$7322,$B$7:$B$100,BITACORA!$B$4:$B$7322,"&gt;="&amp;$B$3,BITACORA!$B$4:$B$7322,"&lt;="&amp;$B$4)</f>
        <v>0</v>
      </c>
    </row>
    <row r="97" spans="1:4">
      <c r="A97" s="130"/>
      <c r="B97" s="115"/>
      <c r="C97" s="112">
        <f>SUMIFS(BITACORA!$H$4:$H$7322,BITACORA!$D$4:$D$7322,$A$7:$A$100,BITACORA!$E$4:$E$7322,$B$7:$B$100,BITACORA!$B$4:$B$7322,"&gt;="&amp;$B$3,BITACORA!$B$4:$B$7322,"&lt;="&amp;$B$4)</f>
        <v>0</v>
      </c>
      <c r="D97" s="129">
        <f>SUMIFS(BITACORA!$I$4:$I$7322,BITACORA!$D$4:$D$7322,$A$7:$A$100,BITACORA!$E$4:$E$7322,$B$7:$B$100,BITACORA!$B$4:$B$7322,"&gt;="&amp;$B$3,BITACORA!$B$4:$B$7322,"&lt;="&amp;$B$4)</f>
        <v>0</v>
      </c>
    </row>
    <row r="98" spans="1:4">
      <c r="A98" s="130"/>
      <c r="B98" s="115"/>
      <c r="C98" s="112">
        <f>SUMIFS(BITACORA!$H$4:$H$7322,BITACORA!$D$4:$D$7322,$A$7:$A$100,BITACORA!$E$4:$E$7322,$B$7:$B$100,BITACORA!$B$4:$B$7322,"&gt;="&amp;$B$3,BITACORA!$B$4:$B$7322,"&lt;="&amp;$B$4)</f>
        <v>0</v>
      </c>
      <c r="D98" s="129">
        <f>SUMIFS(BITACORA!$I$4:$I$7322,BITACORA!$D$4:$D$7322,$A$7:$A$100,BITACORA!$E$4:$E$7322,$B$7:$B$100,BITACORA!$B$4:$B$7322,"&gt;="&amp;$B$3,BITACORA!$B$4:$B$7322,"&lt;="&amp;$B$4)</f>
        <v>0</v>
      </c>
    </row>
    <row r="99" spans="1:4">
      <c r="A99" s="130"/>
      <c r="B99" s="115"/>
      <c r="C99" s="112">
        <f>SUMIFS(BITACORA!$H$4:$H$7322,BITACORA!$D$4:$D$7322,$A$7:$A$100,BITACORA!$E$4:$E$7322,$B$7:$B$100,BITACORA!$B$4:$B$7322,"&gt;="&amp;$B$3,BITACORA!$B$4:$B$7322,"&lt;="&amp;$B$4)</f>
        <v>0</v>
      </c>
      <c r="D99" s="129">
        <f>SUMIFS(BITACORA!$I$4:$I$7322,BITACORA!$D$4:$D$7322,$A$7:$A$100,BITACORA!$E$4:$E$7322,$B$7:$B$100,BITACORA!$B$4:$B$7322,"&gt;="&amp;$B$3,BITACORA!$B$4:$B$7322,"&lt;="&amp;$B$4)</f>
        <v>0</v>
      </c>
    </row>
    <row r="100" spans="1:4">
      <c r="A100" s="130"/>
      <c r="B100" s="141"/>
      <c r="C100" s="112">
        <f>SUMIFS(BITACORA!$H$4:$H$7322,BITACORA!$D$4:$D$7322,$A$7:$A$100,BITACORA!$E$4:$E$7322,$B$7:$B$100,BITACORA!$B$4:$B$7322,"&gt;="&amp;$B$3,BITACORA!$B$4:$B$7322,"&lt;="&amp;$B$4)</f>
        <v>0</v>
      </c>
      <c r="D100" s="129">
        <f>SUMIFS(BITACORA!$I$4:$I$7322,BITACORA!$D$4:$D$7322,$A$7:$A$100,BITACORA!$E$4:$E$7322,$B$7:$B$100,BITACORA!$B$4:$B$7322,"&gt;="&amp;$B$3,BITACORA!$B$4:$B$7322,"&lt;="&amp;$B$4)</f>
        <v>0</v>
      </c>
    </row>
    <row r="101" spans="1:4">
      <c r="A101" s="130"/>
      <c r="B101" s="141"/>
      <c r="C101" s="112">
        <f>SUMIFS(BITACORA!$H$4:$H$7322,BITACORA!$D$4:$D$7322,$A$7:$A$100,BITACORA!$E$4:$E$7322,$B$7:$B$100,BITACORA!$B$4:$B$7322,"&gt;="&amp;$B$3,BITACORA!$B$4:$B$7322,"&lt;="&amp;$B$4)</f>
        <v>0</v>
      </c>
      <c r="D101" s="129">
        <f>SUMIFS(BITACORA!$I$4:$I$7322,BITACORA!$D$4:$D$7322,$A$7:$A$100,BITACORA!$E$4:$E$7322,$B$7:$B$100,BITACORA!$B$4:$B$7322,"&gt;="&amp;$B$3,BITACORA!$B$4:$B$7322,"&lt;="&amp;$B$4)</f>
        <v>0</v>
      </c>
    </row>
    <row r="102" spans="1:4">
      <c r="A102" s="130"/>
      <c r="B102" s="141"/>
      <c r="C102" s="112">
        <f>SUMIFS(BITACORA!$H$4:$H$7322,BITACORA!$D$4:$D$7322,$A$7:$A$100,BITACORA!$E$4:$E$7322,$B$7:$B$100,BITACORA!$B$4:$B$7322,"&gt;="&amp;$B$3,BITACORA!$B$4:$B$7322,"&lt;="&amp;$B$4)</f>
        <v>0</v>
      </c>
      <c r="D102" s="129">
        <f>SUMIFS(BITACORA!$I$4:$I$7322,BITACORA!$D$4:$D$7322,$A$7:$A$100,BITACORA!$E$4:$E$7322,$B$7:$B$100,BITACORA!$B$4:$B$7322,"&gt;="&amp;$B$3,BITACORA!$B$4:$B$7322,"&lt;="&amp;$B$4)</f>
        <v>0</v>
      </c>
    </row>
    <row r="103" spans="1:4">
      <c r="A103" s="130"/>
      <c r="B103" s="141"/>
      <c r="C103" s="112">
        <f>SUMIFS(BITACORA!$H$4:$H$7322,BITACORA!$D$4:$D$7322,$A$7:$A$100,BITACORA!$E$4:$E$7322,$B$7:$B$100,BITACORA!$B$4:$B$7322,"&gt;="&amp;$B$3,BITACORA!$B$4:$B$7322,"&lt;="&amp;$B$4)</f>
        <v>0</v>
      </c>
      <c r="D103" s="129">
        <f>SUMIFS(BITACORA!$I$4:$I$7322,BITACORA!$D$4:$D$7322,$A$7:$A$100,BITACORA!$E$4:$E$7322,$B$7:$B$100,BITACORA!$B$4:$B$7322,"&gt;="&amp;$B$3,BITACORA!$B$4:$B$7322,"&lt;="&amp;$B$4)</f>
        <v>0</v>
      </c>
    </row>
    <row r="104" spans="1:4">
      <c r="A104" s="130"/>
      <c r="B104" s="141"/>
      <c r="C104" s="112">
        <f>SUMIFS(BITACORA!$H$4:$H$7322,BITACORA!$D$4:$D$7322,$A$7:$A$100,BITACORA!$E$4:$E$7322,$B$7:$B$100,BITACORA!$B$4:$B$7322,"&gt;="&amp;$B$3,BITACORA!$B$4:$B$7322,"&lt;="&amp;$B$4)</f>
        <v>0</v>
      </c>
      <c r="D104" s="129">
        <f>SUMIFS(BITACORA!$I$4:$I$7322,BITACORA!$D$4:$D$7322,$A$7:$A$100,BITACORA!$E$4:$E$7322,$B$7:$B$100,BITACORA!$B$4:$B$7322,"&gt;="&amp;$B$3,BITACORA!$B$4:$B$7322,"&lt;="&amp;$B$4)</f>
        <v>0</v>
      </c>
    </row>
    <row r="105" spans="1:4">
      <c r="A105" s="130"/>
      <c r="B105" s="141"/>
      <c r="C105" s="112">
        <f>SUMIFS(BITACORA!$H$4:$H$7322,BITACORA!$D$4:$D$7322,$A$7:$A$100,BITACORA!$E$4:$E$7322,$B$7:$B$100,BITACORA!$B$4:$B$7322,"&gt;="&amp;$B$3,BITACORA!$B$4:$B$7322,"&lt;="&amp;$B$4)</f>
        <v>0</v>
      </c>
      <c r="D105" s="129">
        <f>SUMIFS(BITACORA!$I$4:$I$7322,BITACORA!$D$4:$D$7322,$A$7:$A$100,BITACORA!$E$4:$E$7322,$B$7:$B$100,BITACORA!$B$4:$B$7322,"&gt;="&amp;$B$3,BITACORA!$B$4:$B$7322,"&lt;="&amp;$B$4)</f>
        <v>0</v>
      </c>
    </row>
    <row r="106" spans="1:4">
      <c r="A106" s="130"/>
      <c r="B106" s="141"/>
      <c r="C106" s="112">
        <f>SUMIFS(BITACORA!$H$4:$H$7322,BITACORA!$D$4:$D$7322,$A$7:$A$100,BITACORA!$E$4:$E$7322,$B$7:$B$100,BITACORA!$B$4:$B$7322,"&gt;="&amp;$B$3,BITACORA!$B$4:$B$7322,"&lt;="&amp;$B$4)</f>
        <v>0</v>
      </c>
      <c r="D106" s="129">
        <f>SUMIFS(BITACORA!$I$4:$I$7322,BITACORA!$D$4:$D$7322,$A$7:$A$100,BITACORA!$E$4:$E$7322,$B$7:$B$100,BITACORA!$B$4:$B$7322,"&gt;="&amp;$B$3,BITACORA!$B$4:$B$7322,"&lt;="&amp;$B$4)</f>
        <v>0</v>
      </c>
    </row>
    <row r="107" spans="1:4">
      <c r="A107" s="130"/>
      <c r="B107" s="141"/>
      <c r="C107" s="112">
        <f>SUMIFS(BITACORA!$H$4:$H$7322,BITACORA!$D$4:$D$7322,$A$7:$A$100,BITACORA!$E$4:$E$7322,$B$7:$B$100,BITACORA!$B$4:$B$7322,"&gt;="&amp;$B$3,BITACORA!$B$4:$B$7322,"&lt;="&amp;$B$4)</f>
        <v>0</v>
      </c>
      <c r="D107" s="129">
        <f>SUMIFS(BITACORA!$I$4:$I$7322,BITACORA!$D$4:$D$7322,$A$7:$A$100,BITACORA!$E$4:$E$7322,$B$7:$B$100,BITACORA!$B$4:$B$7322,"&gt;="&amp;$B$3,BITACORA!$B$4:$B$7322,"&lt;="&amp;$B$4)</f>
        <v>0</v>
      </c>
    </row>
    <row r="108" spans="1:4">
      <c r="A108" s="130"/>
      <c r="B108" s="141"/>
      <c r="C108" s="112">
        <f>SUMIFS(BITACORA!$H$4:$H$7322,BITACORA!$D$4:$D$7322,$A$7:$A$100,BITACORA!$E$4:$E$7322,$B$7:$B$100,BITACORA!$B$4:$B$7322,"&gt;="&amp;$B$3,BITACORA!$B$4:$B$7322,"&lt;="&amp;$B$4)</f>
        <v>0</v>
      </c>
      <c r="D108" s="129">
        <f>SUMIFS(BITACORA!$I$4:$I$7322,BITACORA!$D$4:$D$7322,$A$7:$A$100,BITACORA!$E$4:$E$7322,$B$7:$B$100,BITACORA!$B$4:$B$7322,"&gt;="&amp;$B$3,BITACORA!$B$4:$B$7322,"&lt;="&amp;$B$4)</f>
        <v>0</v>
      </c>
    </row>
    <row r="109" spans="1:4">
      <c r="A109" s="130"/>
      <c r="B109" s="141"/>
      <c r="C109" s="112">
        <f>SUMIFS(BITACORA!$H$4:$H$7322,BITACORA!$D$4:$D$7322,$A$7:$A$100,BITACORA!$E$4:$E$7322,$B$7:$B$100,BITACORA!$B$4:$B$7322,"&gt;="&amp;$B$3,BITACORA!$B$4:$B$7322,"&lt;="&amp;$B$4)</f>
        <v>0</v>
      </c>
      <c r="D109" s="129">
        <f>SUMIFS(BITACORA!$I$4:$I$7322,BITACORA!$D$4:$D$7322,$A$7:$A$100,BITACORA!$E$4:$E$7322,$B$7:$B$100,BITACORA!$B$4:$B$7322,"&gt;="&amp;$B$3,BITACORA!$B$4:$B$7322,"&lt;="&amp;$B$4)</f>
        <v>0</v>
      </c>
    </row>
    <row r="110" spans="1:4">
      <c r="A110" s="130"/>
      <c r="B110" s="141"/>
      <c r="C110" s="112">
        <f>SUMIFS(BITACORA!$H$4:$H$7322,BITACORA!$D$4:$D$7322,$A$7:$A$100,BITACORA!$E$4:$E$7322,$B$7:$B$100,BITACORA!$B$4:$B$7322,"&gt;="&amp;$B$3,BITACORA!$B$4:$B$7322,"&lt;="&amp;$B$4)</f>
        <v>0</v>
      </c>
      <c r="D110" s="129">
        <f>SUMIFS(BITACORA!$I$4:$I$7322,BITACORA!$D$4:$D$7322,$A$7:$A$100,BITACORA!$E$4:$E$7322,$B$7:$B$100,BITACORA!$B$4:$B$7322,"&gt;="&amp;$B$3,BITACORA!$B$4:$B$7322,"&lt;="&amp;$B$4)</f>
        <v>0</v>
      </c>
    </row>
    <row r="111" spans="1:4">
      <c r="A111" s="130"/>
      <c r="B111" s="141"/>
      <c r="C111" s="112">
        <f>SUMIFS(BITACORA!$H$4:$H$7322,BITACORA!$D$4:$D$7322,$A$7:$A$100,BITACORA!$E$4:$E$7322,$B$7:$B$100,BITACORA!$B$4:$B$7322,"&gt;="&amp;$B$3,BITACORA!$B$4:$B$7322,"&lt;="&amp;$B$4)</f>
        <v>0</v>
      </c>
      <c r="D111" s="129">
        <f>SUMIFS(BITACORA!$I$4:$I$7322,BITACORA!$D$4:$D$7322,$A$7:$A$100,BITACORA!$E$4:$E$7322,$B$7:$B$100,BITACORA!$B$4:$B$7322,"&gt;="&amp;$B$3,BITACORA!$B$4:$B$7322,"&lt;="&amp;$B$4)</f>
        <v>0</v>
      </c>
    </row>
    <row r="112" spans="1:4">
      <c r="A112" s="130"/>
      <c r="B112" s="141"/>
      <c r="C112" s="112">
        <f>SUMIFS(BITACORA!$H$4:$H$7322,BITACORA!$D$4:$D$7322,$A$7:$A$100,BITACORA!$E$4:$E$7322,$B$7:$B$100,BITACORA!$B$4:$B$7322,"&gt;="&amp;$B$3,BITACORA!$B$4:$B$7322,"&lt;="&amp;$B$4)</f>
        <v>0</v>
      </c>
      <c r="D112" s="129">
        <f>SUMIFS(BITACORA!$I$4:$I$7322,BITACORA!$D$4:$D$7322,$A$7:$A$100,BITACORA!$E$4:$E$7322,$B$7:$B$100,BITACORA!$B$4:$B$7322,"&gt;="&amp;$B$3,BITACORA!$B$4:$B$7322,"&lt;="&amp;$B$4)</f>
        <v>0</v>
      </c>
    </row>
    <row r="113" spans="1:4">
      <c r="A113" s="130"/>
      <c r="B113" s="141"/>
      <c r="C113" s="112">
        <f>SUMIFS(BITACORA!$H$4:$H$7322,BITACORA!$D$4:$D$7322,$A$7:$A$100,BITACORA!$E$4:$E$7322,$B$7:$B$100,BITACORA!$B$4:$B$7322,"&gt;="&amp;$B$3,BITACORA!$B$4:$B$7322,"&lt;="&amp;$B$4)</f>
        <v>0</v>
      </c>
      <c r="D113" s="129">
        <f>SUMIFS(BITACORA!$I$4:$I$7322,BITACORA!$D$4:$D$7322,$A$7:$A$100,BITACORA!$E$4:$E$7322,$B$7:$B$100,BITACORA!$B$4:$B$7322,"&gt;="&amp;$B$3,BITACORA!$B$4:$B$7322,"&lt;="&amp;$B$4)</f>
        <v>0</v>
      </c>
    </row>
    <row r="114" spans="1:4">
      <c r="A114" s="130"/>
      <c r="B114" s="141"/>
      <c r="C114" s="112">
        <f>SUMIFS(BITACORA!$H$4:$H$7322,BITACORA!$D$4:$D$7322,$A$7:$A$100,BITACORA!$E$4:$E$7322,$B$7:$B$100,BITACORA!$B$4:$B$7322,"&gt;="&amp;$B$3,BITACORA!$B$4:$B$7322,"&lt;="&amp;$B$4)</f>
        <v>0</v>
      </c>
      <c r="D114" s="129">
        <f>SUMIFS(BITACORA!$I$4:$I$7322,BITACORA!$D$4:$D$7322,$A$7:$A$100,BITACORA!$E$4:$E$7322,$B$7:$B$100,BITACORA!$B$4:$B$7322,"&gt;="&amp;$B$3,BITACORA!$B$4:$B$7322,"&lt;="&amp;$B$4)</f>
        <v>0</v>
      </c>
    </row>
    <row r="115" spans="1:4">
      <c r="A115" s="130"/>
      <c r="B115" s="141"/>
      <c r="C115" s="112">
        <f>SUMIFS(BITACORA!$H$4:$H$7322,BITACORA!$D$4:$D$7322,$A$7:$A$100,BITACORA!$E$4:$E$7322,$B$7:$B$100,BITACORA!$B$4:$B$7322,"&gt;="&amp;$B$3,BITACORA!$B$4:$B$7322,"&lt;="&amp;$B$4)</f>
        <v>0</v>
      </c>
      <c r="D115" s="129">
        <f>SUMIFS(BITACORA!$I$4:$I$7322,BITACORA!$D$4:$D$7322,$A$7:$A$100,BITACORA!$E$4:$E$7322,$B$7:$B$100,BITACORA!$B$4:$B$7322,"&gt;="&amp;$B$3,BITACORA!$B$4:$B$7322,"&lt;="&amp;$B$4)</f>
        <v>0</v>
      </c>
    </row>
    <row r="116" spans="1:4">
      <c r="A116" s="130"/>
      <c r="B116" s="141"/>
      <c r="C116" s="112">
        <f>SUMIFS(BITACORA!$H$4:$H$7322,BITACORA!$D$4:$D$7322,$A$7:$A$100,BITACORA!$E$4:$E$7322,$B$7:$B$100,BITACORA!$B$4:$B$7322,"&gt;="&amp;$B$3,BITACORA!$B$4:$B$7322,"&lt;="&amp;$B$4)</f>
        <v>0</v>
      </c>
      <c r="D116" s="129">
        <f>SUMIFS(BITACORA!$I$4:$I$7322,BITACORA!$D$4:$D$7322,$A$7:$A$100,BITACORA!$E$4:$E$7322,$B$7:$B$100,BITACORA!$B$4:$B$7322,"&gt;="&amp;$B$3,BITACORA!$B$4:$B$7322,"&lt;="&amp;$B$4)</f>
        <v>0</v>
      </c>
    </row>
    <row r="117" spans="1:4">
      <c r="A117" s="130"/>
      <c r="B117" s="141"/>
      <c r="C117" s="112">
        <f>SUMIFS(BITACORA!$H$4:$H$7322,BITACORA!$D$4:$D$7322,$A$7:$A$100,BITACORA!$E$4:$E$7322,$B$7:$B$100,BITACORA!$B$4:$B$7322,"&gt;="&amp;$B$3,BITACORA!$B$4:$B$7322,"&lt;="&amp;$B$4)</f>
        <v>0</v>
      </c>
      <c r="D117" s="129">
        <f>SUMIFS(BITACORA!$I$4:$I$7322,BITACORA!$D$4:$D$7322,$A$7:$A$100,BITACORA!$E$4:$E$7322,$B$7:$B$100,BITACORA!$B$4:$B$7322,"&gt;="&amp;$B$3,BITACORA!$B$4:$B$7322,"&lt;="&amp;$B$4)</f>
        <v>0</v>
      </c>
    </row>
    <row r="118" spans="1:4">
      <c r="A118" s="130"/>
      <c r="B118" s="141"/>
      <c r="C118" s="112">
        <f>SUMIFS(BITACORA!$H$4:$H$7322,BITACORA!$D$4:$D$7322,$A$7:$A$100,BITACORA!$E$4:$E$7322,$B$7:$B$100,BITACORA!$B$4:$B$7322,"&gt;="&amp;$B$3,BITACORA!$B$4:$B$7322,"&lt;="&amp;$B$4)</f>
        <v>0</v>
      </c>
      <c r="D118" s="129">
        <f>SUMIFS(BITACORA!$I$4:$I$7322,BITACORA!$D$4:$D$7322,$A$7:$A$100,BITACORA!$E$4:$E$7322,$B$7:$B$100,BITACORA!$B$4:$B$7322,"&gt;="&amp;$B$3,BITACORA!$B$4:$B$7322,"&lt;="&amp;$B$4)</f>
        <v>0</v>
      </c>
    </row>
    <row r="119" spans="1:4">
      <c r="A119" s="130"/>
      <c r="B119" s="141"/>
      <c r="C119" s="112">
        <f>SUMIFS(BITACORA!$H$4:$H$7322,BITACORA!$D$4:$D$7322,$A$7:$A$100,BITACORA!$E$4:$E$7322,$B$7:$B$100,BITACORA!$B$4:$B$7322,"&gt;="&amp;$B$3,BITACORA!$B$4:$B$7322,"&lt;="&amp;$B$4)</f>
        <v>0</v>
      </c>
      <c r="D119" s="129">
        <f>SUMIFS(BITACORA!$I$4:$I$7322,BITACORA!$D$4:$D$7322,$A$7:$A$100,BITACORA!$E$4:$E$7322,$B$7:$B$100,BITACORA!$B$4:$B$7322,"&gt;="&amp;$B$3,BITACORA!$B$4:$B$7322,"&lt;="&amp;$B$4)</f>
        <v>0</v>
      </c>
    </row>
    <row r="120" spans="1:4">
      <c r="A120" s="130"/>
      <c r="B120" s="141"/>
      <c r="C120" s="112">
        <f>SUMIFS(BITACORA!$H$4:$H$7322,BITACORA!$D$4:$D$7322,$A$7:$A$100,BITACORA!$E$4:$E$7322,$B$7:$B$100,BITACORA!$B$4:$B$7322,"&gt;="&amp;$B$3,BITACORA!$B$4:$B$7322,"&lt;="&amp;$B$4)</f>
        <v>0</v>
      </c>
      <c r="D120" s="129">
        <f>SUMIFS(BITACORA!$I$4:$I$7322,BITACORA!$D$4:$D$7322,$A$7:$A$100,BITACORA!$E$4:$E$7322,$B$7:$B$100,BITACORA!$B$4:$B$7322,"&gt;="&amp;$B$3,BITACORA!$B$4:$B$7322,"&lt;="&amp;$B$4)</f>
        <v>0</v>
      </c>
    </row>
    <row r="121" spans="1:4">
      <c r="A121" s="130"/>
      <c r="B121" s="141"/>
      <c r="C121" s="112">
        <f>SUMIFS(BITACORA!$H$4:$H$7322,BITACORA!$D$4:$D$7322,$A$7:$A$100,BITACORA!$E$4:$E$7322,$B$7:$B$100,BITACORA!$B$4:$B$7322,"&gt;="&amp;$B$3,BITACORA!$B$4:$B$7322,"&lt;="&amp;$B$4)</f>
        <v>0</v>
      </c>
      <c r="D121" s="129">
        <f>SUMIFS(BITACORA!$I$4:$I$7322,BITACORA!$D$4:$D$7322,$A$7:$A$100,BITACORA!$E$4:$E$7322,$B$7:$B$100,BITACORA!$B$4:$B$7322,"&gt;="&amp;$B$3,BITACORA!$B$4:$B$7322,"&lt;="&amp;$B$4)</f>
        <v>0</v>
      </c>
    </row>
    <row r="122" spans="1:4">
      <c r="A122" s="130"/>
      <c r="B122" s="141"/>
      <c r="C122" s="112">
        <f>SUMIFS(BITACORA!$H$4:$H$7322,BITACORA!$D$4:$D$7322,$A$7:$A$100,BITACORA!$E$4:$E$7322,$B$7:$B$100,BITACORA!$B$4:$B$7322,"&gt;="&amp;$B$3,BITACORA!$B$4:$B$7322,"&lt;="&amp;$B$4)</f>
        <v>0</v>
      </c>
      <c r="D122" s="129">
        <f>SUMIFS(BITACORA!$I$4:$I$7322,BITACORA!$D$4:$D$7322,$A$7:$A$100,BITACORA!$E$4:$E$7322,$B$7:$B$100,BITACORA!$B$4:$B$7322,"&gt;="&amp;$B$3,BITACORA!$B$4:$B$7322,"&lt;="&amp;$B$4)</f>
        <v>0</v>
      </c>
    </row>
    <row r="123" spans="1:4">
      <c r="A123" s="130"/>
      <c r="B123" s="141"/>
      <c r="C123" s="112">
        <f>SUMIFS(BITACORA!$H$4:$H$7322,BITACORA!$D$4:$D$7322,$A$7:$A$100,BITACORA!$E$4:$E$7322,$B$7:$B$100,BITACORA!$B$4:$B$7322,"&gt;="&amp;$B$3,BITACORA!$B$4:$B$7322,"&lt;="&amp;$B$4)</f>
        <v>0</v>
      </c>
      <c r="D123" s="129">
        <f>SUMIFS(BITACORA!$I$4:$I$7322,BITACORA!$D$4:$D$7322,$A$7:$A$100,BITACORA!$E$4:$E$7322,$B$7:$B$100,BITACORA!$B$4:$B$7322,"&gt;="&amp;$B$3,BITACORA!$B$4:$B$7322,"&lt;="&amp;$B$4)</f>
        <v>0</v>
      </c>
    </row>
    <row r="124" spans="1:4">
      <c r="A124" s="130"/>
      <c r="B124" s="141"/>
      <c r="C124" s="112">
        <f>SUMIFS(BITACORA!$H$4:$H$7322,BITACORA!$D$4:$D$7322,$A$7:$A$100,BITACORA!$E$4:$E$7322,$B$7:$B$100,BITACORA!$B$4:$B$7322,"&gt;="&amp;$B$3,BITACORA!$B$4:$B$7322,"&lt;="&amp;$B$4)</f>
        <v>0</v>
      </c>
      <c r="D124" s="129">
        <f>SUMIFS(BITACORA!$I$4:$I$7322,BITACORA!$D$4:$D$7322,$A$7:$A$100,BITACORA!$E$4:$E$7322,$B$7:$B$100,BITACORA!$B$4:$B$7322,"&gt;="&amp;$B$3,BITACORA!$B$4:$B$7322,"&lt;="&amp;$B$4)</f>
        <v>0</v>
      </c>
    </row>
    <row r="125" spans="1:4">
      <c r="A125" s="130"/>
      <c r="B125" s="141"/>
      <c r="C125" s="112">
        <f>SUMIFS(BITACORA!$H$4:$H$7322,BITACORA!$D$4:$D$7322,$A$7:$A$100,BITACORA!$E$4:$E$7322,$B$7:$B$100,BITACORA!$B$4:$B$7322,"&gt;="&amp;$B$3,BITACORA!$B$4:$B$7322,"&lt;="&amp;$B$4)</f>
        <v>0</v>
      </c>
      <c r="D125" s="129">
        <f>SUMIFS(BITACORA!$I$4:$I$7322,BITACORA!$D$4:$D$7322,$A$7:$A$100,BITACORA!$E$4:$E$7322,$B$7:$B$100,BITACORA!$B$4:$B$7322,"&gt;="&amp;$B$3,BITACORA!$B$4:$B$7322,"&lt;="&amp;$B$4)</f>
        <v>0</v>
      </c>
    </row>
    <row r="126" spans="1:4">
      <c r="A126" s="130"/>
      <c r="B126" s="141"/>
      <c r="C126" s="112">
        <f>SUMIFS(BITACORA!$H$4:$H$7322,BITACORA!$D$4:$D$7322,$A$7:$A$100,BITACORA!$E$4:$E$7322,$B$7:$B$100,BITACORA!$B$4:$B$7322,"&gt;="&amp;$B$3,BITACORA!$B$4:$B$7322,"&lt;="&amp;$B$4)</f>
        <v>0</v>
      </c>
      <c r="D126" s="129">
        <f>SUMIFS(BITACORA!$I$4:$I$7322,BITACORA!$D$4:$D$7322,$A$7:$A$100,BITACORA!$E$4:$E$7322,$B$7:$B$100,BITACORA!$B$4:$B$7322,"&gt;="&amp;$B$3,BITACORA!$B$4:$B$7322,"&lt;="&amp;$B$4)</f>
        <v>0</v>
      </c>
    </row>
    <row r="127" spans="1:4">
      <c r="A127" s="130"/>
      <c r="B127" s="141"/>
      <c r="C127" s="112">
        <f>SUMIFS(BITACORA!$H$4:$H$7322,BITACORA!$D$4:$D$7322,$A$7:$A$100,BITACORA!$E$4:$E$7322,$B$7:$B$100,BITACORA!$B$4:$B$7322,"&gt;="&amp;$B$3,BITACORA!$B$4:$B$7322,"&lt;="&amp;$B$4)</f>
        <v>0</v>
      </c>
      <c r="D127" s="129">
        <f>SUMIFS(BITACORA!$I$4:$I$7322,BITACORA!$D$4:$D$7322,$A$7:$A$100,BITACORA!$E$4:$E$7322,$B$7:$B$100,BITACORA!$B$4:$B$7322,"&gt;="&amp;$B$3,BITACORA!$B$4:$B$7322,"&lt;="&amp;$B$4)</f>
        <v>0</v>
      </c>
    </row>
    <row r="128" spans="1:4">
      <c r="A128" s="130"/>
      <c r="B128" s="141"/>
      <c r="C128" s="112">
        <f>SUMIFS(BITACORA!$H$4:$H$7322,BITACORA!$D$4:$D$7322,$A$7:$A$100,BITACORA!$E$4:$E$7322,$B$7:$B$100,BITACORA!$B$4:$B$7322,"&gt;="&amp;$B$3,BITACORA!$B$4:$B$7322,"&lt;="&amp;$B$4)</f>
        <v>0</v>
      </c>
      <c r="D128" s="129">
        <f>SUMIFS(BITACORA!$I$4:$I$7322,BITACORA!$D$4:$D$7322,$A$7:$A$100,BITACORA!$E$4:$E$7322,$B$7:$B$100,BITACORA!$B$4:$B$7322,"&gt;="&amp;$B$3,BITACORA!$B$4:$B$7322,"&lt;="&amp;$B$4)</f>
        <v>0</v>
      </c>
    </row>
    <row r="129" spans="1:4">
      <c r="A129" s="130"/>
      <c r="B129" s="141"/>
      <c r="C129" s="112">
        <f>SUMIFS(BITACORA!$H$4:$H$7322,BITACORA!$D$4:$D$7322,$A$7:$A$100,BITACORA!$E$4:$E$7322,$B$7:$B$100,BITACORA!$B$4:$B$7322,"&gt;="&amp;$B$3,BITACORA!$B$4:$B$7322,"&lt;="&amp;$B$4)</f>
        <v>0</v>
      </c>
      <c r="D129" s="129">
        <f>SUMIFS(BITACORA!$I$4:$I$7322,BITACORA!$D$4:$D$7322,$A$7:$A$100,BITACORA!$E$4:$E$7322,$B$7:$B$100,BITACORA!$B$4:$B$7322,"&gt;="&amp;$B$3,BITACORA!$B$4:$B$7322,"&lt;="&amp;$B$4)</f>
        <v>0</v>
      </c>
    </row>
    <row r="130" spans="1:4">
      <c r="A130" s="130"/>
      <c r="B130" s="141"/>
      <c r="C130" s="112">
        <f>SUMIFS(BITACORA!$H$4:$H$7322,BITACORA!$D$4:$D$7322,$A$7:$A$100,BITACORA!$E$4:$E$7322,$B$7:$B$100,BITACORA!$B$4:$B$7322,"&gt;="&amp;$B$3,BITACORA!$B$4:$B$7322,"&lt;="&amp;$B$4)</f>
        <v>0</v>
      </c>
      <c r="D130" s="129">
        <f>SUMIFS(BITACORA!$I$4:$I$7322,BITACORA!$D$4:$D$7322,$A$7:$A$100,BITACORA!$E$4:$E$7322,$B$7:$B$100,BITACORA!$B$4:$B$7322,"&gt;="&amp;$B$3,BITACORA!$B$4:$B$7322,"&lt;="&amp;$B$4)</f>
        <v>0</v>
      </c>
    </row>
    <row r="131" spans="1:4">
      <c r="A131" s="130"/>
      <c r="B131" s="141"/>
      <c r="C131" s="112">
        <f>SUMIFS(BITACORA!$H$4:$H$7322,BITACORA!$D$4:$D$7322,$A$7:$A$100,BITACORA!$E$4:$E$7322,$B$7:$B$100,BITACORA!$B$4:$B$7322,"&gt;="&amp;$B$3,BITACORA!$B$4:$B$7322,"&lt;="&amp;$B$4)</f>
        <v>0</v>
      </c>
      <c r="D131" s="129">
        <f>SUMIFS(BITACORA!$I$4:$I$7322,BITACORA!$D$4:$D$7322,$A$7:$A$100,BITACORA!$E$4:$E$7322,$B$7:$B$100,BITACORA!$B$4:$B$7322,"&gt;="&amp;$B$3,BITACORA!$B$4:$B$7322,"&lt;="&amp;$B$4)</f>
        <v>0</v>
      </c>
    </row>
    <row r="132" spans="1:4">
      <c r="A132" s="130"/>
      <c r="B132" s="141"/>
      <c r="C132" s="112">
        <f>SUMIFS(BITACORA!$H$4:$H$7322,BITACORA!$D$4:$D$7322,$A$7:$A$100,BITACORA!$E$4:$E$7322,$B$7:$B$100,BITACORA!$B$4:$B$7322,"&gt;="&amp;$B$3,BITACORA!$B$4:$B$7322,"&lt;="&amp;$B$4)</f>
        <v>0</v>
      </c>
      <c r="D132" s="129">
        <f>SUMIFS(BITACORA!$I$4:$I$7322,BITACORA!$D$4:$D$7322,$A$7:$A$100,BITACORA!$E$4:$E$7322,$B$7:$B$100,BITACORA!$B$4:$B$7322,"&gt;="&amp;$B$3,BITACORA!$B$4:$B$7322,"&lt;="&amp;$B$4)</f>
        <v>0</v>
      </c>
    </row>
    <row r="133" spans="1:4">
      <c r="A133" s="130"/>
      <c r="B133" s="141"/>
      <c r="C133" s="112">
        <f>SUMIFS(BITACORA!$H$4:$H$7322,BITACORA!$D$4:$D$7322,$A$7:$A$100,BITACORA!$E$4:$E$7322,$B$7:$B$100,BITACORA!$B$4:$B$7322,"&gt;="&amp;$B$3,BITACORA!$B$4:$B$7322,"&lt;="&amp;$B$4)</f>
        <v>0</v>
      </c>
      <c r="D133" s="129">
        <f>SUMIFS(BITACORA!$I$4:$I$7322,BITACORA!$D$4:$D$7322,$A$7:$A$100,BITACORA!$E$4:$E$7322,$B$7:$B$100,BITACORA!$B$4:$B$7322,"&gt;="&amp;$B$3,BITACORA!$B$4:$B$7322,"&lt;="&amp;$B$4)</f>
        <v>0</v>
      </c>
    </row>
    <row r="134" spans="1:4">
      <c r="A134" s="130"/>
      <c r="B134" s="141"/>
      <c r="C134" s="112">
        <f>SUMIFS(BITACORA!$H$4:$H$7322,BITACORA!$D$4:$D$7322,$A$7:$A$100,BITACORA!$E$4:$E$7322,$B$7:$B$100,BITACORA!$B$4:$B$7322,"&gt;="&amp;$B$3,BITACORA!$B$4:$B$7322,"&lt;="&amp;$B$4)</f>
        <v>0</v>
      </c>
      <c r="D134" s="129">
        <f>SUMIFS(BITACORA!$I$4:$I$7322,BITACORA!$D$4:$D$7322,$A$7:$A$100,BITACORA!$E$4:$E$7322,$B$7:$B$100,BITACORA!$B$4:$B$7322,"&gt;="&amp;$B$3,BITACORA!$B$4:$B$7322,"&lt;="&amp;$B$4)</f>
        <v>0</v>
      </c>
    </row>
    <row r="135" spans="1:4">
      <c r="A135" s="130"/>
      <c r="B135" s="141"/>
      <c r="C135" s="112">
        <f>SUMIFS(BITACORA!$H$4:$H$7322,BITACORA!$D$4:$D$7322,$A$7:$A$100,BITACORA!$E$4:$E$7322,$B$7:$B$100,BITACORA!$B$4:$B$7322,"&gt;="&amp;$B$3,BITACORA!$B$4:$B$7322,"&lt;="&amp;$B$4)</f>
        <v>0</v>
      </c>
      <c r="D135" s="129">
        <f>SUMIFS(BITACORA!$I$4:$I$7322,BITACORA!$D$4:$D$7322,$A$7:$A$100,BITACORA!$E$4:$E$7322,$B$7:$B$100,BITACORA!$B$4:$B$7322,"&gt;="&amp;$B$3,BITACORA!$B$4:$B$7322,"&lt;="&amp;$B$4)</f>
        <v>0</v>
      </c>
    </row>
    <row r="136" spans="1:4">
      <c r="A136" s="130"/>
      <c r="B136" s="141"/>
      <c r="C136" s="112">
        <f>SUMIFS(BITACORA!$H$4:$H$7322,BITACORA!$D$4:$D$7322,$A$7:$A$100,BITACORA!$E$4:$E$7322,$B$7:$B$100,BITACORA!$B$4:$B$7322,"&gt;="&amp;$B$3,BITACORA!$B$4:$B$7322,"&lt;="&amp;$B$4)</f>
        <v>0</v>
      </c>
      <c r="D136" s="129">
        <f>SUMIFS(BITACORA!$I$4:$I$7322,BITACORA!$D$4:$D$7322,$A$7:$A$100,BITACORA!$E$4:$E$7322,$B$7:$B$100,BITACORA!$B$4:$B$7322,"&gt;="&amp;$B$3,BITACORA!$B$4:$B$7322,"&lt;="&amp;$B$4)</f>
        <v>0</v>
      </c>
    </row>
    <row r="137" spans="1:4">
      <c r="A137" s="130"/>
      <c r="B137" s="141"/>
      <c r="C137" s="112">
        <f>SUMIFS(BITACORA!$H$4:$H$7322,BITACORA!$D$4:$D$7322,$A$7:$A$100,BITACORA!$E$4:$E$7322,$B$7:$B$100,BITACORA!$B$4:$B$7322,"&gt;="&amp;$B$3,BITACORA!$B$4:$B$7322,"&lt;="&amp;$B$4)</f>
        <v>0</v>
      </c>
      <c r="D137" s="129">
        <f>SUMIFS(BITACORA!$I$4:$I$7322,BITACORA!$D$4:$D$7322,$A$7:$A$100,BITACORA!$E$4:$E$7322,$B$7:$B$100,BITACORA!$B$4:$B$7322,"&gt;="&amp;$B$3,BITACORA!$B$4:$B$7322,"&lt;="&amp;$B$4)</f>
        <v>0</v>
      </c>
    </row>
    <row r="138" spans="1:4">
      <c r="A138" s="130"/>
      <c r="B138" s="141"/>
      <c r="C138" s="112">
        <f>SUMIFS(BITACORA!$H$4:$H$7322,BITACORA!$D$4:$D$7322,$A$7:$A$100,BITACORA!$E$4:$E$7322,$B$7:$B$100,BITACORA!$B$4:$B$7322,"&gt;="&amp;$B$3,BITACORA!$B$4:$B$7322,"&lt;="&amp;$B$4)</f>
        <v>0</v>
      </c>
      <c r="D138" s="129">
        <f>SUMIFS(BITACORA!$I$4:$I$7322,BITACORA!$D$4:$D$7322,$A$7:$A$100,BITACORA!$E$4:$E$7322,$B$7:$B$100,BITACORA!$B$4:$B$7322,"&gt;="&amp;$B$3,BITACORA!$B$4:$B$7322,"&lt;="&amp;$B$4)</f>
        <v>0</v>
      </c>
    </row>
    <row r="139" spans="1:4">
      <c r="A139" s="130"/>
      <c r="B139" s="141"/>
      <c r="C139" s="112">
        <f>SUMIFS(BITACORA!$H$4:$H$7322,BITACORA!$D$4:$D$7322,$A$7:$A$100,BITACORA!$E$4:$E$7322,$B$7:$B$100,BITACORA!$B$4:$B$7322,"&gt;="&amp;$B$3,BITACORA!$B$4:$B$7322,"&lt;="&amp;$B$4)</f>
        <v>0</v>
      </c>
      <c r="D139" s="129">
        <f>SUMIFS(BITACORA!$I$4:$I$7322,BITACORA!$D$4:$D$7322,$A$7:$A$100,BITACORA!$E$4:$E$7322,$B$7:$B$100,BITACORA!$B$4:$B$7322,"&gt;="&amp;$B$3,BITACORA!$B$4:$B$7322,"&lt;="&amp;$B$4)</f>
        <v>0</v>
      </c>
    </row>
    <row r="140" spans="1:4">
      <c r="A140" s="130"/>
      <c r="B140" s="141"/>
      <c r="C140" s="112">
        <f>SUMIFS(BITACORA!$H$4:$H$7322,BITACORA!$D$4:$D$7322,$A$7:$A$100,BITACORA!$E$4:$E$7322,$B$7:$B$100,BITACORA!$B$4:$B$7322,"&gt;="&amp;$B$3,BITACORA!$B$4:$B$7322,"&lt;="&amp;$B$4)</f>
        <v>0</v>
      </c>
      <c r="D140" s="129">
        <f>SUMIFS(BITACORA!$I$4:$I$7322,BITACORA!$D$4:$D$7322,$A$7:$A$100,BITACORA!$E$4:$E$7322,$B$7:$B$100,BITACORA!$B$4:$B$7322,"&gt;="&amp;$B$3,BITACORA!$B$4:$B$7322,"&lt;="&amp;$B$4)</f>
        <v>0</v>
      </c>
    </row>
    <row r="141" spans="1:4">
      <c r="A141" s="130"/>
      <c r="B141" s="141"/>
      <c r="C141" s="112">
        <f>SUMIFS(BITACORA!$H$4:$H$7322,BITACORA!$D$4:$D$7322,$A$7:$A$100,BITACORA!$E$4:$E$7322,$B$7:$B$100,BITACORA!$B$4:$B$7322,"&gt;="&amp;$B$3,BITACORA!$B$4:$B$7322,"&lt;="&amp;$B$4)</f>
        <v>0</v>
      </c>
      <c r="D141" s="129">
        <f>SUMIFS(BITACORA!$I$4:$I$7322,BITACORA!$D$4:$D$7322,$A$7:$A$100,BITACORA!$E$4:$E$7322,$B$7:$B$100,BITACORA!$B$4:$B$7322,"&gt;="&amp;$B$3,BITACORA!$B$4:$B$7322,"&lt;="&amp;$B$4)</f>
        <v>0</v>
      </c>
    </row>
    <row r="142" spans="1:4">
      <c r="A142" s="130"/>
      <c r="B142" s="141"/>
      <c r="C142" s="112">
        <f>SUMIFS(BITACORA!$H$4:$H$7322,BITACORA!$D$4:$D$7322,$A$7:$A$100,BITACORA!$E$4:$E$7322,$B$7:$B$100,BITACORA!$B$4:$B$7322,"&gt;="&amp;$B$3,BITACORA!$B$4:$B$7322,"&lt;="&amp;$B$4)</f>
        <v>0</v>
      </c>
      <c r="D142" s="129">
        <f>SUMIFS(BITACORA!$I$4:$I$7322,BITACORA!$D$4:$D$7322,$A$7:$A$100,BITACORA!$E$4:$E$7322,$B$7:$B$100,BITACORA!$B$4:$B$7322,"&gt;="&amp;$B$3,BITACORA!$B$4:$B$7322,"&lt;="&amp;$B$4)</f>
        <v>0</v>
      </c>
    </row>
    <row r="143" spans="1:4">
      <c r="A143" s="130"/>
      <c r="B143" s="141"/>
      <c r="C143" s="112">
        <f>SUMIFS(BITACORA!$H$4:$H$7322,BITACORA!$D$4:$D$7322,$A$7:$A$100,BITACORA!$E$4:$E$7322,$B$7:$B$100,BITACORA!$B$4:$B$7322,"&gt;="&amp;$B$3,BITACORA!$B$4:$B$7322,"&lt;="&amp;$B$4)</f>
        <v>0</v>
      </c>
      <c r="D143" s="129">
        <f>SUMIFS(BITACORA!$I$4:$I$7322,BITACORA!$D$4:$D$7322,$A$7:$A$100,BITACORA!$E$4:$E$7322,$B$7:$B$100,BITACORA!$B$4:$B$7322,"&gt;="&amp;$B$3,BITACORA!$B$4:$B$7322,"&lt;="&amp;$B$4)</f>
        <v>0</v>
      </c>
    </row>
    <row r="144" spans="1:4">
      <c r="A144" s="130"/>
      <c r="B144" s="141"/>
      <c r="C144" s="112">
        <f>SUMIFS(BITACORA!$H$4:$H$7322,BITACORA!$D$4:$D$7322,$A$7:$A$100,BITACORA!$E$4:$E$7322,$B$7:$B$100,BITACORA!$B$4:$B$7322,"&gt;="&amp;$B$3,BITACORA!$B$4:$B$7322,"&lt;="&amp;$B$4)</f>
        <v>0</v>
      </c>
      <c r="D144" s="129">
        <f>SUMIFS(BITACORA!$I$4:$I$7322,BITACORA!$D$4:$D$7322,$A$7:$A$100,BITACORA!$E$4:$E$7322,$B$7:$B$100,BITACORA!$B$4:$B$7322,"&gt;="&amp;$B$3,BITACORA!$B$4:$B$7322,"&lt;="&amp;$B$4)</f>
        <v>0</v>
      </c>
    </row>
    <row r="145" spans="1:4">
      <c r="A145" s="130"/>
      <c r="B145" s="141"/>
      <c r="C145" s="112">
        <f>SUMIFS(BITACORA!$H$4:$H$7322,BITACORA!$D$4:$D$7322,$A$7:$A$100,BITACORA!$E$4:$E$7322,$B$7:$B$100,BITACORA!$B$4:$B$7322,"&gt;="&amp;$B$3,BITACORA!$B$4:$B$7322,"&lt;="&amp;$B$4)</f>
        <v>0</v>
      </c>
      <c r="D145" s="129">
        <f>SUMIFS(BITACORA!$I$4:$I$7322,BITACORA!$D$4:$D$7322,$A$7:$A$100,BITACORA!$E$4:$E$7322,$B$7:$B$100,BITACORA!$B$4:$B$7322,"&gt;="&amp;$B$3,BITACORA!$B$4:$B$7322,"&lt;="&amp;$B$4)</f>
        <v>0</v>
      </c>
    </row>
    <row r="146" spans="1:4">
      <c r="A146" s="130"/>
      <c r="B146" s="141"/>
      <c r="C146" s="112">
        <f>SUMIFS(BITACORA!$H$4:$H$7322,BITACORA!$D$4:$D$7322,$A$7:$A$100,BITACORA!$E$4:$E$7322,$B$7:$B$100,BITACORA!$B$4:$B$7322,"&gt;="&amp;$B$3,BITACORA!$B$4:$B$7322,"&lt;="&amp;$B$4)</f>
        <v>0</v>
      </c>
      <c r="D146" s="129">
        <f>SUMIFS(BITACORA!$I$4:$I$7322,BITACORA!$D$4:$D$7322,$A$7:$A$100,BITACORA!$E$4:$E$7322,$B$7:$B$100,BITACORA!$B$4:$B$7322,"&gt;="&amp;$B$3,BITACORA!$B$4:$B$7322,"&lt;="&amp;$B$4)</f>
        <v>0</v>
      </c>
    </row>
    <row r="147" spans="1:4">
      <c r="A147" s="130"/>
      <c r="B147" s="141"/>
      <c r="C147" s="112">
        <f>SUMIFS(BITACORA!$H$4:$H$7322,BITACORA!$D$4:$D$7322,$A$7:$A$100,BITACORA!$E$4:$E$7322,$B$7:$B$100,BITACORA!$B$4:$B$7322,"&gt;="&amp;$B$3,BITACORA!$B$4:$B$7322,"&lt;="&amp;$B$4)</f>
        <v>0</v>
      </c>
      <c r="D147" s="129">
        <f>SUMIFS(BITACORA!$I$4:$I$7322,BITACORA!$D$4:$D$7322,$A$7:$A$100,BITACORA!$E$4:$E$7322,$B$7:$B$100,BITACORA!$B$4:$B$7322,"&gt;="&amp;$B$3,BITACORA!$B$4:$B$7322,"&lt;="&amp;$B$4)</f>
        <v>0</v>
      </c>
    </row>
    <row r="148" spans="1:4">
      <c r="A148" s="130"/>
      <c r="B148" s="141"/>
      <c r="C148" s="112">
        <f>SUMIFS(BITACORA!$H$4:$H$7322,BITACORA!$D$4:$D$7322,$A$7:$A$100,BITACORA!$E$4:$E$7322,$B$7:$B$100,BITACORA!$B$4:$B$7322,"&gt;="&amp;$B$3,BITACORA!$B$4:$B$7322,"&lt;="&amp;$B$4)</f>
        <v>0</v>
      </c>
      <c r="D148" s="129">
        <f>SUMIFS(BITACORA!$I$4:$I$7322,BITACORA!$D$4:$D$7322,$A$7:$A$100,BITACORA!$E$4:$E$7322,$B$7:$B$100,BITACORA!$B$4:$B$7322,"&gt;="&amp;$B$3,BITACORA!$B$4:$B$7322,"&lt;="&amp;$B$4)</f>
        <v>0</v>
      </c>
    </row>
    <row r="149" spans="1:4">
      <c r="A149" s="130"/>
      <c r="B149" s="141"/>
      <c r="C149" s="112">
        <f>SUMIFS(BITACORA!$H$4:$H$7322,BITACORA!$D$4:$D$7322,$A$7:$A$100,BITACORA!$E$4:$E$7322,$B$7:$B$100,BITACORA!$B$4:$B$7322,"&gt;="&amp;$B$3,BITACORA!$B$4:$B$7322,"&lt;="&amp;$B$4)</f>
        <v>0</v>
      </c>
      <c r="D149" s="129">
        <f>SUMIFS(BITACORA!$I$4:$I$7322,BITACORA!$D$4:$D$7322,$A$7:$A$100,BITACORA!$E$4:$E$7322,$B$7:$B$100,BITACORA!$B$4:$B$7322,"&gt;="&amp;$B$3,BITACORA!$B$4:$B$7322,"&lt;="&amp;$B$4)</f>
        <v>0</v>
      </c>
    </row>
    <row r="150" spans="1:4">
      <c r="A150" s="130"/>
      <c r="B150" s="141"/>
      <c r="C150" s="112">
        <f>SUMIFS(BITACORA!$H$4:$H$7322,BITACORA!$D$4:$D$7322,$A$7:$A$100,BITACORA!$E$4:$E$7322,$B$7:$B$100,BITACORA!$B$4:$B$7322,"&gt;="&amp;$B$3,BITACORA!$B$4:$B$7322,"&lt;="&amp;$B$4)</f>
        <v>0</v>
      </c>
      <c r="D150" s="129">
        <f>SUMIFS(BITACORA!$I$4:$I$7322,BITACORA!$D$4:$D$7322,$A$7:$A$100,BITACORA!$E$4:$E$7322,$B$7:$B$100,BITACORA!$B$4:$B$7322,"&gt;="&amp;$B$3,BITACORA!$B$4:$B$7322,"&lt;="&amp;$B$4)</f>
        <v>0</v>
      </c>
    </row>
    <row r="151" spans="1:4">
      <c r="A151" s="130"/>
      <c r="B151" s="141"/>
      <c r="C151" s="112">
        <f>SUMIFS(BITACORA!$H$4:$H$7322,BITACORA!$D$4:$D$7322,$A$7:$A$100,BITACORA!$E$4:$E$7322,$B$7:$B$100,BITACORA!$B$4:$B$7322,"&gt;="&amp;$B$3,BITACORA!$B$4:$B$7322,"&lt;="&amp;$B$4)</f>
        <v>0</v>
      </c>
      <c r="D151" s="129">
        <f>SUMIFS(BITACORA!$I$4:$I$7322,BITACORA!$D$4:$D$7322,$A$7:$A$100,BITACORA!$E$4:$E$7322,$B$7:$B$100,BITACORA!$B$4:$B$7322,"&gt;="&amp;$B$3,BITACORA!$B$4:$B$7322,"&lt;="&amp;$B$4)</f>
        <v>0</v>
      </c>
    </row>
    <row r="152" spans="1:4">
      <c r="A152" s="130"/>
      <c r="B152" s="141"/>
      <c r="C152" s="112">
        <f>SUMIFS(BITACORA!$H$4:$H$7322,BITACORA!$D$4:$D$7322,$A$7:$A$100,BITACORA!$E$4:$E$7322,$B$7:$B$100,BITACORA!$B$4:$B$7322,"&gt;="&amp;$B$3,BITACORA!$B$4:$B$7322,"&lt;="&amp;$B$4)</f>
        <v>0</v>
      </c>
      <c r="D152" s="129">
        <f>SUMIFS(BITACORA!$I$4:$I$7322,BITACORA!$D$4:$D$7322,$A$7:$A$100,BITACORA!$E$4:$E$7322,$B$7:$B$100,BITACORA!$B$4:$B$7322,"&gt;="&amp;$B$3,BITACORA!$B$4:$B$7322,"&lt;="&amp;$B$4)</f>
        <v>0</v>
      </c>
    </row>
    <row r="153" spans="1:4">
      <c r="A153" s="130"/>
      <c r="B153" s="141"/>
      <c r="C153" s="112">
        <f>SUMIFS(BITACORA!$H$4:$H$7322,BITACORA!$D$4:$D$7322,$A$7:$A$100,BITACORA!$E$4:$E$7322,$B$7:$B$100,BITACORA!$B$4:$B$7322,"&gt;="&amp;$B$3,BITACORA!$B$4:$B$7322,"&lt;="&amp;$B$4)</f>
        <v>0</v>
      </c>
      <c r="D153" s="129">
        <f>SUMIFS(BITACORA!$I$4:$I$7322,BITACORA!$D$4:$D$7322,$A$7:$A$100,BITACORA!$E$4:$E$7322,$B$7:$B$100,BITACORA!$B$4:$B$7322,"&gt;="&amp;$B$3,BITACORA!$B$4:$B$7322,"&lt;="&amp;$B$4)</f>
        <v>0</v>
      </c>
    </row>
    <row r="154" spans="1:4">
      <c r="A154" s="130"/>
      <c r="B154" s="141"/>
      <c r="C154" s="112">
        <f>SUMIFS(BITACORA!$H$4:$H$7322,BITACORA!$D$4:$D$7322,$A$7:$A$100,BITACORA!$E$4:$E$7322,$B$7:$B$100,BITACORA!$B$4:$B$7322,"&gt;="&amp;$B$3,BITACORA!$B$4:$B$7322,"&lt;="&amp;$B$4)</f>
        <v>0</v>
      </c>
      <c r="D154" s="129">
        <f>SUMIFS(BITACORA!$I$4:$I$7322,BITACORA!$D$4:$D$7322,$A$7:$A$100,BITACORA!$E$4:$E$7322,$B$7:$B$100,BITACORA!$B$4:$B$7322,"&gt;="&amp;$B$3,BITACORA!$B$4:$B$7322,"&lt;="&amp;$B$4)</f>
        <v>0</v>
      </c>
    </row>
    <row r="155" spans="1:4">
      <c r="A155" s="130"/>
      <c r="B155" s="141"/>
      <c r="C155" s="112">
        <f>SUMIFS(BITACORA!$H$4:$H$7322,BITACORA!$D$4:$D$7322,$A$7:$A$100,BITACORA!$E$4:$E$7322,$B$7:$B$100,BITACORA!$B$4:$B$7322,"&gt;="&amp;$B$3,BITACORA!$B$4:$B$7322,"&lt;="&amp;$B$4)</f>
        <v>0</v>
      </c>
      <c r="D155" s="129">
        <f>SUMIFS(BITACORA!$I$4:$I$7322,BITACORA!$D$4:$D$7322,$A$7:$A$100,BITACORA!$E$4:$E$7322,$B$7:$B$100,BITACORA!$B$4:$B$7322,"&gt;="&amp;$B$3,BITACORA!$B$4:$B$7322,"&lt;="&amp;$B$4)</f>
        <v>0</v>
      </c>
    </row>
    <row r="156" spans="1:4">
      <c r="A156" s="130"/>
      <c r="B156" s="141"/>
      <c r="C156" s="112">
        <f>SUMIFS(BITACORA!$H$4:$H$7322,BITACORA!$D$4:$D$7322,$A$7:$A$100,BITACORA!$E$4:$E$7322,$B$7:$B$100,BITACORA!$B$4:$B$7322,"&gt;="&amp;$B$3,BITACORA!$B$4:$B$7322,"&lt;="&amp;$B$4)</f>
        <v>0</v>
      </c>
      <c r="D156" s="129">
        <f>SUMIFS(BITACORA!$I$4:$I$7322,BITACORA!$D$4:$D$7322,$A$7:$A$100,BITACORA!$E$4:$E$7322,$B$7:$B$100,BITACORA!$B$4:$B$7322,"&gt;="&amp;$B$3,BITACORA!$B$4:$B$7322,"&lt;="&amp;$B$4)</f>
        <v>0</v>
      </c>
    </row>
    <row r="157" spans="1:4">
      <c r="A157" s="130"/>
      <c r="B157" s="141"/>
      <c r="C157" s="112">
        <f>SUMIFS(BITACORA!$H$4:$H$7322,BITACORA!$D$4:$D$7322,$A$7:$A$100,BITACORA!$E$4:$E$7322,$B$7:$B$100,BITACORA!$B$4:$B$7322,"&gt;="&amp;$B$3,BITACORA!$B$4:$B$7322,"&lt;="&amp;$B$4)</f>
        <v>0</v>
      </c>
      <c r="D157" s="129">
        <f>SUMIFS(BITACORA!$I$4:$I$7322,BITACORA!$D$4:$D$7322,$A$7:$A$100,BITACORA!$E$4:$E$7322,$B$7:$B$100,BITACORA!$B$4:$B$7322,"&gt;="&amp;$B$3,BITACORA!$B$4:$B$7322,"&lt;="&amp;$B$4)</f>
        <v>0</v>
      </c>
    </row>
    <row r="158" spans="1:4">
      <c r="A158" s="130"/>
      <c r="B158" s="141"/>
      <c r="C158" s="112">
        <f>SUMIFS(BITACORA!$H$4:$H$7322,BITACORA!$D$4:$D$7322,$A$7:$A$100,BITACORA!$E$4:$E$7322,$B$7:$B$100,BITACORA!$B$4:$B$7322,"&gt;="&amp;$B$3,BITACORA!$B$4:$B$7322,"&lt;="&amp;$B$4)</f>
        <v>0</v>
      </c>
      <c r="D158" s="129">
        <f>SUMIFS(BITACORA!$I$4:$I$7322,BITACORA!$D$4:$D$7322,$A$7:$A$100,BITACORA!$E$4:$E$7322,$B$7:$B$100,BITACORA!$B$4:$B$7322,"&gt;="&amp;$B$3,BITACORA!$B$4:$B$7322,"&lt;="&amp;$B$4)</f>
        <v>0</v>
      </c>
    </row>
    <row r="159" spans="1:4">
      <c r="A159" s="130"/>
      <c r="B159" s="141"/>
      <c r="C159" s="112">
        <f>SUMIFS(BITACORA!$H$4:$H$7322,BITACORA!$D$4:$D$7322,$A$7:$A$100,BITACORA!$E$4:$E$7322,$B$7:$B$100,BITACORA!$B$4:$B$7322,"&gt;="&amp;$B$3,BITACORA!$B$4:$B$7322,"&lt;="&amp;$B$4)</f>
        <v>0</v>
      </c>
      <c r="D159" s="129">
        <f>SUMIFS(BITACORA!$I$4:$I$7322,BITACORA!$D$4:$D$7322,$A$7:$A$100,BITACORA!$E$4:$E$7322,$B$7:$B$100,BITACORA!$B$4:$B$7322,"&gt;="&amp;$B$3,BITACORA!$B$4:$B$7322,"&lt;="&amp;$B$4)</f>
        <v>0</v>
      </c>
    </row>
    <row r="160" spans="1:4">
      <c r="A160" s="131"/>
      <c r="B160" s="142"/>
      <c r="C160" s="133">
        <f>SUMIFS(BITACORA!$H$4:$H$7322,BITACORA!$D$4:$D$7322,$A$7:$A$100,BITACORA!$E$4:$E$7322,$B$7:$B$100,BITACORA!$B$4:$B$7322,"&gt;="&amp;$B$3,BITACORA!$B$4:$B$7322,"&lt;="&amp;$B$4)</f>
        <v>0</v>
      </c>
      <c r="D160" s="134">
        <f>SUMIFS(BITACORA!$I$4:$I$7322,BITACORA!$D$4:$D$7322,$A$7:$A$100,BITACORA!$E$4:$E$7322,$B$7:$B$100,BITACORA!$B$4:$B$7322,"&gt;="&amp;$B$3,BITACORA!$B$4:$B$7322,"&lt;="&amp;$B$4)</f>
        <v>0</v>
      </c>
    </row>
  </sheetData>
  <conditionalFormatting sqref="B3:B4">
    <cfRule type="notContainsBlanks" dxfId="10" priority="1">
      <formula>LEN(TRIM(B3))&gt;0</formula>
    </cfRule>
  </conditionalFormatting>
  <conditionalFormatting sqref="C7:D160">
    <cfRule type="cellIs" dxfId="9" priority="2" operator="greaterThan">
      <formula>0</formula>
    </cfRule>
  </conditionalFormatting>
  <dataValidations count="1">
    <dataValidation type="custom" allowBlank="1" showDropDown="1" showInputMessage="1" showErrorMessage="1" prompt="ERROR" sqref="B3:B4" xr:uid="{00000000-0002-0000-0200-000000000000}">
      <formula1>OR(NOT(ISERROR(DATEVALUE(B3))), AND(ISNUMBER(B3), LEFT(CELL("format", B3))="D"))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100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42578125" defaultRowHeight="15.75" customHeight="1"/>
  <cols>
    <col min="1" max="1" width="39.140625" customWidth="1"/>
    <col min="2" max="2" width="25" customWidth="1"/>
    <col min="3" max="3" width="15.85546875" customWidth="1"/>
    <col min="4" max="4" width="29.42578125" customWidth="1"/>
    <col min="5" max="39" width="22.28515625" customWidth="1"/>
  </cols>
  <sheetData>
    <row r="1" spans="1:39">
      <c r="A1" s="186" t="s">
        <v>514</v>
      </c>
      <c r="B1" s="188" t="s">
        <v>523</v>
      </c>
      <c r="C1" s="143">
        <f>COUNTIFS(BITACORA!B4:B7322,"&gt;="&amp;B3,BITACORA!B4:B7322,"&lt;="&amp;B4)</f>
        <v>138</v>
      </c>
      <c r="D1" s="144"/>
      <c r="E1" s="145" t="s">
        <v>524</v>
      </c>
      <c r="F1" s="146">
        <f ca="1">SUM(D7:D504)</f>
        <v>18</v>
      </c>
      <c r="G1" s="144"/>
      <c r="H1" s="144"/>
      <c r="I1" s="144"/>
      <c r="J1" s="144"/>
      <c r="K1" s="144"/>
    </row>
    <row r="2" spans="1:39">
      <c r="A2" s="187"/>
      <c r="B2" s="189"/>
      <c r="C2" s="147"/>
      <c r="D2" s="148">
        <v>3</v>
      </c>
      <c r="E2" s="149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>
      <c r="A3" s="152" t="s">
        <v>516</v>
      </c>
      <c r="B3" s="153">
        <v>44317</v>
      </c>
      <c r="C3" s="147"/>
      <c r="D3" s="154">
        <v>4</v>
      </c>
      <c r="E3" s="155">
        <v>170</v>
      </c>
      <c r="F3" s="155">
        <v>180</v>
      </c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</row>
    <row r="4" spans="1:39">
      <c r="A4" s="152" t="s">
        <v>517</v>
      </c>
      <c r="B4" s="153">
        <v>44347</v>
      </c>
      <c r="C4" s="147"/>
      <c r="D4" s="154">
        <v>5</v>
      </c>
      <c r="E4" s="155">
        <v>190</v>
      </c>
      <c r="F4" s="155">
        <v>200</v>
      </c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</row>
    <row r="5" spans="1:39">
      <c r="A5" s="147"/>
      <c r="B5" s="147"/>
      <c r="C5" s="147"/>
      <c r="D5" s="154">
        <v>6</v>
      </c>
      <c r="E5" s="155"/>
      <c r="F5" s="156"/>
      <c r="G5" s="156"/>
      <c r="H5" s="156"/>
      <c r="I5" s="156"/>
      <c r="J5" s="156"/>
      <c r="K5" s="156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</row>
    <row r="6" spans="1:39">
      <c r="A6" s="158" t="str">
        <f ca="1">IFERROR(__xludf.DUMMYFUNCTION("IMPORTRANGE(""https://docs.google.com/spreadsheets/d/1utvdjsQjm2nB6A8-WaesD8IPx5qFCLXNwJxEgiS8wno/edit?usp=sharing"",""TRANSPORTISTAS!A1:C500"")"),"TRANSPORTISTA")</f>
        <v>TRANSPORTISTA</v>
      </c>
      <c r="B6" s="158" t="str">
        <f ca="1">IFERROR(__xludf.DUMMYFUNCTION("""COMPUTED_VALUE"""),"PLACA DEL VEHICULO")</f>
        <v>PLACA DEL VEHICULO</v>
      </c>
      <c r="C6" s="158" t="str">
        <f ca="1">IFERROR(__xludf.DUMMYFUNCTION("""COMPUTED_VALUE"""),"CAPACIDAD
(FILAS)")</f>
        <v>CAPACIDAD
(FILAS)</v>
      </c>
      <c r="D6" s="159" t="s">
        <v>525</v>
      </c>
      <c r="E6" s="160" t="str">
        <f>LISTAS!$B7</f>
        <v>TACHINA</v>
      </c>
      <c r="F6" s="160" t="str">
        <f>LISTAS!$B8</f>
        <v xml:space="preserve">TRES VIAS </v>
      </c>
      <c r="G6" s="160" t="str">
        <f>LISTAS!$B9</f>
        <v>QUININDE</v>
      </c>
      <c r="H6" s="160" t="str">
        <f>LISTAS!$B10</f>
        <v>TAISHA</v>
      </c>
      <c r="I6" s="160" t="str">
        <f>LISTAS!$B11</f>
        <v>ARAJUNO</v>
      </c>
      <c r="J6" s="160">
        <f>LISTAS!$B12</f>
        <v>0</v>
      </c>
      <c r="K6" s="160">
        <f>LISTAS!$B13</f>
        <v>0</v>
      </c>
      <c r="L6" s="160">
        <f>LISTAS!$B14</f>
        <v>0</v>
      </c>
      <c r="M6" s="160">
        <f>LISTAS!$B15</f>
        <v>0</v>
      </c>
      <c r="N6" s="160">
        <f>LISTAS!$B16</f>
        <v>0</v>
      </c>
      <c r="O6" s="160">
        <f>LISTAS!$B17</f>
        <v>0</v>
      </c>
      <c r="P6" s="160">
        <f>LISTAS!$B18</f>
        <v>0</v>
      </c>
      <c r="Q6" s="160">
        <f>LISTAS!$B19</f>
        <v>0</v>
      </c>
      <c r="R6" s="160">
        <f>LISTAS!$B20</f>
        <v>0</v>
      </c>
      <c r="S6" s="160">
        <f>LISTAS!$B21</f>
        <v>0</v>
      </c>
      <c r="T6" s="160">
        <f>LISTAS!$B22</f>
        <v>0</v>
      </c>
      <c r="U6" s="160">
        <f>LISTAS!$B23</f>
        <v>0</v>
      </c>
      <c r="V6" s="160" t="str">
        <f>LISTAS!$B24</f>
        <v>FINCA EN PLANTA</v>
      </c>
      <c r="W6" s="160" t="str">
        <f>LISTAS!$B25</f>
        <v xml:space="preserve">LA SANDIA </v>
      </c>
      <c r="X6" s="160">
        <f>LISTAS!$B26</f>
        <v>0</v>
      </c>
      <c r="Y6" s="160">
        <f>LISTAS!$B27</f>
        <v>0</v>
      </c>
      <c r="Z6" s="160">
        <f>LISTAS!$B28</f>
        <v>0</v>
      </c>
      <c r="AA6" s="160">
        <f>LISTAS!$B29</f>
        <v>0</v>
      </c>
      <c r="AB6" s="160">
        <f>LISTAS!$B30</f>
        <v>0</v>
      </c>
      <c r="AC6" s="160">
        <f>LISTAS!$B31</f>
        <v>0</v>
      </c>
      <c r="AD6" s="160">
        <f>LISTAS!$B32</f>
        <v>0</v>
      </c>
      <c r="AE6" s="160" t="str">
        <f>LISTAS!$B33</f>
        <v>RIO FRIO</v>
      </c>
      <c r="AF6" s="160" t="str">
        <f>LISTAS!$B34</f>
        <v>RIO FRIO ETAPA 2</v>
      </c>
      <c r="AG6" s="160" t="str">
        <f>LISTAS!$B35</f>
        <v xml:space="preserve">BOSQUE PUERTO NUEVO </v>
      </c>
      <c r="AH6" s="160">
        <f>LISTAS!$B36</f>
        <v>0</v>
      </c>
      <c r="AI6" s="160">
        <f>LISTAS!$B37</f>
        <v>0</v>
      </c>
      <c r="AJ6" s="160">
        <f>LISTAS!$B38</f>
        <v>0</v>
      </c>
      <c r="AK6" s="160">
        <f>LISTAS!$B39</f>
        <v>0</v>
      </c>
      <c r="AL6" s="160">
        <f>LISTAS!$B40</f>
        <v>0</v>
      </c>
      <c r="AM6" s="160">
        <f>LISTAS!$B41</f>
        <v>0</v>
      </c>
    </row>
    <row r="7" spans="1:39">
      <c r="A7" s="161" t="str">
        <f ca="1">IFERROR(__xludf.DUMMYFUNCTION("""COMPUTED_VALUE"""),"Klever Enrique Moreira Cedeño")</f>
        <v>Klever Enrique Moreira Cedeño</v>
      </c>
      <c r="B7" s="162" t="str">
        <f ca="1">IFERROR(__xludf.DUMMYFUNCTION("""COMPUTED_VALUE"""),"JAR4061")</f>
        <v>JAR4061</v>
      </c>
      <c r="C7" s="163">
        <f ca="1">IFERROR(__xludf.DUMMYFUNCTION("""COMPUTED_VALUE"""),3)</f>
        <v>3</v>
      </c>
      <c r="D7" s="164">
        <f t="shared" ref="D7:D504" ca="1" si="0">SUM(E7:AM7)</f>
        <v>0</v>
      </c>
      <c r="E7" s="165">
        <f ca="1">COUNTIFS(BITACORA!$C$4:$C$7322,$B$7:$B$501,BITACORA!$E$4:$E$7322,$E$6:$AM$6,BITACORA!$B$4:$B$7322,"&gt;="&amp;$B$3,BITACORA!$B$4:$B$7322,"&lt;="&amp;$B$4)</f>
        <v>0</v>
      </c>
      <c r="F7" s="165">
        <f ca="1">COUNTIFS(BITACORA!$C$4:$C$7322,$B$7:$B$501,BITACORA!$E$4:$E$7322,$E$6:$AM$6,BITACORA!$B$4:$B$7322,"&gt;="&amp;$B$3,BITACORA!$B$4:$B$7322,"&lt;="&amp;$B$4)</f>
        <v>0</v>
      </c>
      <c r="G7" s="165">
        <f ca="1">COUNTIFS(BITACORA!$C$4:$C$7322,$B$7:$B$501,BITACORA!$E$4:$E$7322,$E$6:$AM$6,BITACORA!$B$4:$B$7322,"&gt;="&amp;$B$3,BITACORA!$B$4:$B$7322,"&lt;="&amp;$B$4)</f>
        <v>0</v>
      </c>
      <c r="H7" s="165">
        <f ca="1">COUNTIFS(BITACORA!$C$4:$C$7322,$B$7:$B$501,BITACORA!$E$4:$E$7322,$E$6:$AM$6,BITACORA!$B$4:$B$7322,"&gt;="&amp;$B$3,BITACORA!$B$4:$B$7322,"&lt;="&amp;$B$4)</f>
        <v>0</v>
      </c>
      <c r="I7" s="165">
        <f ca="1">COUNTIFS(BITACORA!$C$4:$C$7322,$B$7:$B$501,BITACORA!$E$4:$E$7322,$E$6:$AM$6,BITACORA!$B$4:$B$7322,"&gt;="&amp;$B$3,BITACORA!$B$4:$B$7322,"&lt;="&amp;$B$4)</f>
        <v>0</v>
      </c>
      <c r="J7" s="165">
        <f ca="1">COUNTIFS(BITACORA!$C$4:$C$7322,$B$7:$B$501,BITACORA!$E$4:$E$7322,$E$6:$AM$6,BITACORA!$B$4:$B$7322,"&gt;="&amp;$B$3,BITACORA!$B$4:$B$7322,"&lt;="&amp;$B$4)</f>
        <v>0</v>
      </c>
      <c r="K7" s="165">
        <f ca="1">COUNTIFS(BITACORA!$C$4:$C$7322,$B$7:$B$501,BITACORA!$E$4:$E$7322,$E$6:$AM$6,BITACORA!$B$4:$B$7322,"&gt;="&amp;$B$3,BITACORA!$B$4:$B$7322,"&lt;="&amp;$B$4)</f>
        <v>0</v>
      </c>
      <c r="L7" s="165">
        <f ca="1">COUNTIFS(BITACORA!$C$4:$C$7322,$B$7:$B$501,BITACORA!$E$4:$E$7322,$E$6:$AM$6,BITACORA!$B$4:$B$7322,"&gt;="&amp;$B$3,BITACORA!$B$4:$B$7322,"&lt;="&amp;$B$4)</f>
        <v>0</v>
      </c>
      <c r="M7" s="165">
        <f ca="1">COUNTIFS(BITACORA!$C$4:$C$7322,$B$7:$B$501,BITACORA!$E$4:$E$7322,$E$6:$AM$6,BITACORA!$B$4:$B$7322,"&gt;="&amp;$B$3,BITACORA!$B$4:$B$7322,"&lt;="&amp;$B$4)</f>
        <v>0</v>
      </c>
      <c r="N7" s="165">
        <f ca="1">COUNTIFS(BITACORA!$C$4:$C$7322,$B$7:$B$501,BITACORA!$E$4:$E$7322,$E$6:$AM$6,BITACORA!$B$4:$B$7322,"&gt;="&amp;$B$3,BITACORA!$B$4:$B$7322,"&lt;="&amp;$B$4)</f>
        <v>0</v>
      </c>
      <c r="O7" s="165">
        <f ca="1">COUNTIFS(BITACORA!$C$4:$C$7322,$B$7:$B$501,BITACORA!$E$4:$E$7322,$E$6:$AM$6,BITACORA!$B$4:$B$7322,"&gt;="&amp;$B$3,BITACORA!$B$4:$B$7322,"&lt;="&amp;$B$4)</f>
        <v>0</v>
      </c>
      <c r="P7" s="165">
        <f ca="1">COUNTIFS(BITACORA!$C$4:$C$7322,$B$7:$B$501,BITACORA!$E$4:$E$7322,$E$6:$AM$6,BITACORA!$B$4:$B$7322,"&gt;="&amp;$B$3,BITACORA!$B$4:$B$7322,"&lt;="&amp;$B$4)</f>
        <v>0</v>
      </c>
      <c r="Q7" s="165">
        <f ca="1">COUNTIFS(BITACORA!$C$4:$C$7322,$B$7:$B$501,BITACORA!$E$4:$E$7322,$E$6:$AM$6,BITACORA!$B$4:$B$7322,"&gt;="&amp;$B$3,BITACORA!$B$4:$B$7322,"&lt;="&amp;$B$4)</f>
        <v>0</v>
      </c>
      <c r="R7" s="165">
        <f ca="1">COUNTIFS(BITACORA!$C$4:$C$7322,$B$7:$B$501,BITACORA!$E$4:$E$7322,$E$6:$AM$6,BITACORA!$B$4:$B$7322,"&gt;="&amp;$B$3,BITACORA!$B$4:$B$7322,"&lt;="&amp;$B$4)</f>
        <v>0</v>
      </c>
      <c r="S7" s="165">
        <f ca="1">COUNTIFS(BITACORA!$C$4:$C$7322,$B$7:$B$501,BITACORA!$E$4:$E$7322,$E$6:$AM$6,BITACORA!$B$4:$B$7322,"&gt;="&amp;$B$3,BITACORA!$B$4:$B$7322,"&lt;="&amp;$B$4)</f>
        <v>0</v>
      </c>
      <c r="T7" s="165">
        <f ca="1">COUNTIFS(BITACORA!$C$4:$C$7322,$B$7:$B$501,BITACORA!$E$4:$E$7322,$E$6:$AM$6,BITACORA!$B$4:$B$7322,"&gt;="&amp;$B$3,BITACORA!$B$4:$B$7322,"&lt;="&amp;$B$4)</f>
        <v>0</v>
      </c>
      <c r="U7" s="165">
        <f ca="1">COUNTIFS(BITACORA!$C$4:$C$7322,$B$7:$B$501,BITACORA!$E$4:$E$7322,$E$6:$AM$6,BITACORA!$B$4:$B$7322,"&gt;="&amp;$B$3,BITACORA!$B$4:$B$7322,"&lt;="&amp;$B$4)</f>
        <v>0</v>
      </c>
      <c r="V7" s="165">
        <f ca="1">COUNTIFS(BITACORA!$C$4:$C$7322,$B$7:$B$501,BITACORA!$E$4:$E$7322,$E$6:$AM$6,BITACORA!$B$4:$B$7322,"&gt;="&amp;$B$3,BITACORA!$B$4:$B$7322,"&lt;="&amp;$B$4)</f>
        <v>0</v>
      </c>
      <c r="W7" s="165">
        <f ca="1">COUNTIFS(BITACORA!$C$4:$C$7322,$B$7:$B$501,BITACORA!$E$4:$E$7322,$E$6:$AM$6,BITACORA!$B$4:$B$7322,"&gt;="&amp;$B$3,BITACORA!$B$4:$B$7322,"&lt;="&amp;$B$4)</f>
        <v>0</v>
      </c>
      <c r="X7" s="165">
        <f ca="1">COUNTIFS(BITACORA!$C$4:$C$7322,$B$7:$B$501,BITACORA!$E$4:$E$7322,$E$6:$AM$6,BITACORA!$B$4:$B$7322,"&gt;="&amp;$B$3,BITACORA!$B$4:$B$7322,"&lt;="&amp;$B$4)</f>
        <v>0</v>
      </c>
      <c r="Y7" s="165">
        <f ca="1">COUNTIFS(BITACORA!$C$4:$C$7322,$B$7:$B$501,BITACORA!$E$4:$E$7322,$E$6:$AM$6,BITACORA!$B$4:$B$7322,"&gt;="&amp;$B$3,BITACORA!$B$4:$B$7322,"&lt;="&amp;$B$4)</f>
        <v>0</v>
      </c>
      <c r="Z7" s="165">
        <f ca="1">COUNTIFS(BITACORA!$C$4:$C$7322,$B$7:$B$501,BITACORA!$E$4:$E$7322,$E$6:$AM$6,BITACORA!$B$4:$B$7322,"&gt;="&amp;$B$3,BITACORA!$B$4:$B$7322,"&lt;="&amp;$B$4)</f>
        <v>0</v>
      </c>
      <c r="AA7" s="165">
        <f ca="1">COUNTIFS(BITACORA!$C$4:$C$7322,$B$7:$B$501,BITACORA!$E$4:$E$7322,$E$6:$AM$6,BITACORA!$B$4:$B$7322,"&gt;="&amp;$B$3,BITACORA!$B$4:$B$7322,"&lt;="&amp;$B$4)</f>
        <v>0</v>
      </c>
      <c r="AB7" s="165">
        <f ca="1">COUNTIFS(BITACORA!$C$4:$C$7322,$B$7:$B$501,BITACORA!$E$4:$E$7322,$E$6:$AM$6,BITACORA!$B$4:$B$7322,"&gt;="&amp;$B$3,BITACORA!$B$4:$B$7322,"&lt;="&amp;$B$4)</f>
        <v>0</v>
      </c>
      <c r="AC7" s="165">
        <f ca="1">COUNTIFS(BITACORA!$C$4:$C$7322,$B$7:$B$501,BITACORA!$E$4:$E$7322,$E$6:$AM$6,BITACORA!$B$4:$B$7322,"&gt;="&amp;$B$3,BITACORA!$B$4:$B$7322,"&lt;="&amp;$B$4)</f>
        <v>0</v>
      </c>
      <c r="AD7" s="165">
        <f ca="1">COUNTIFS(BITACORA!$C$4:$C$7322,$B$7:$B$501,BITACORA!$E$4:$E$7322,$E$6:$AM$6,BITACORA!$B$4:$B$7322,"&gt;="&amp;$B$3,BITACORA!$B$4:$B$7322,"&lt;="&amp;$B$4)</f>
        <v>0</v>
      </c>
      <c r="AE7" s="165">
        <f ca="1">COUNTIFS(BITACORA!$C$4:$C$7322,$B$7:$B$501,BITACORA!$E$4:$E$7322,$E$6:$AM$6,BITACORA!$B$4:$B$7322,"&gt;="&amp;$B$3,BITACORA!$B$4:$B$7322,"&lt;="&amp;$B$4)</f>
        <v>0</v>
      </c>
      <c r="AF7" s="165">
        <f ca="1">COUNTIFS(BITACORA!$C$4:$C$7322,$B$7:$B$501,BITACORA!$E$4:$E$7322,$E$6:$AM$6,BITACORA!$B$4:$B$7322,"&gt;="&amp;$B$3,BITACORA!$B$4:$B$7322,"&lt;="&amp;$B$4)</f>
        <v>0</v>
      </c>
      <c r="AG7" s="165">
        <f ca="1">COUNTIFS(BITACORA!$C$4:$C$7322,$B$7:$B$501,BITACORA!$E$4:$E$7322,$E$6:$AM$6,BITACORA!$B$4:$B$7322,"&gt;="&amp;$B$3,BITACORA!$B$4:$B$7322,"&lt;="&amp;$B$4)</f>
        <v>0</v>
      </c>
      <c r="AH7" s="165">
        <f ca="1">COUNTIFS(BITACORA!$C$4:$C$7322,$B$7:$B$501,BITACORA!$E$4:$E$7322,$E$6:$AM$6,BITACORA!$B$4:$B$7322,"&gt;="&amp;$B$3,BITACORA!$B$4:$B$7322,"&lt;="&amp;$B$4)</f>
        <v>0</v>
      </c>
      <c r="AI7" s="165">
        <f ca="1">COUNTIFS(BITACORA!$C$4:$C$7322,$B$7:$B$501,BITACORA!$E$4:$E$7322,$E$6:$AM$6,BITACORA!$B$4:$B$7322,"&gt;="&amp;$B$3,BITACORA!$B$4:$B$7322,"&lt;="&amp;$B$4)</f>
        <v>0</v>
      </c>
      <c r="AJ7" s="165">
        <f ca="1">COUNTIFS(BITACORA!$C$4:$C$7322,$B$7:$B$501,BITACORA!$E$4:$E$7322,$E$6:$AM$6,BITACORA!$B$4:$B$7322,"&gt;="&amp;$B$3,BITACORA!$B$4:$B$7322,"&lt;="&amp;$B$4)</f>
        <v>0</v>
      </c>
      <c r="AK7" s="165">
        <f ca="1">COUNTIFS(BITACORA!$C$4:$C$7322,$B$7:$B$501,BITACORA!$E$4:$E$7322,$E$6:$AM$6,BITACORA!$B$4:$B$7322,"&gt;="&amp;$B$3,BITACORA!$B$4:$B$7322,"&lt;="&amp;$B$4)</f>
        <v>0</v>
      </c>
      <c r="AL7" s="165">
        <f ca="1">COUNTIFS(BITACORA!$C$4:$C$7322,$B$7:$B$501,BITACORA!$E$4:$E$7322,$E$6:$AM$6,BITACORA!$B$4:$B$7322,"&gt;="&amp;$B$3,BITACORA!$B$4:$B$7322,"&lt;="&amp;$B$4)</f>
        <v>0</v>
      </c>
      <c r="AM7" s="165">
        <f ca="1">COUNTIFS(BITACORA!$C$4:$C$7322,$B$7:$B$501,BITACORA!$E$4:$E$7322,$E$6:$AM$6,BITACORA!$B$4:$B$7322,"&gt;="&amp;$B$3,BITACORA!$B$4:$B$7322,"&lt;="&amp;$B$4)</f>
        <v>0</v>
      </c>
    </row>
    <row r="8" spans="1:39">
      <c r="A8" s="166" t="str">
        <f ca="1">IFERROR(__xludf.DUMMYFUNCTION("""COMPUTED_VALUE"""),"Ricardo Coveña Quintero")</f>
        <v>Ricardo Coveña Quintero</v>
      </c>
      <c r="B8" s="167" t="str">
        <f ca="1">IFERROR(__xludf.DUMMYFUNCTION("""COMPUTED_VALUE"""),"PPX0724")</f>
        <v>PPX0724</v>
      </c>
      <c r="C8" s="168">
        <f ca="1">IFERROR(__xludf.DUMMYFUNCTION("""COMPUTED_VALUE"""),3)</f>
        <v>3</v>
      </c>
      <c r="D8" s="164">
        <f t="shared" ca="1" si="0"/>
        <v>0</v>
      </c>
      <c r="E8" s="165">
        <f ca="1">COUNTIFS(BITACORA!$C$4:$C$7322,$B$7:$B$501,BITACORA!$E$4:$E$7322,$E$6:$AM$6,BITACORA!$B$4:$B$7322,"&gt;="&amp;$B$3,BITACORA!$B$4:$B$7322,"&lt;="&amp;$B$4)</f>
        <v>0</v>
      </c>
      <c r="F8" s="165">
        <f ca="1">COUNTIFS(BITACORA!$C$4:$C$7322,$B$7:$B$501,BITACORA!$E$4:$E$7322,$E$6:$AM$6,BITACORA!$B$4:$B$7322,"&gt;="&amp;$B$3,BITACORA!$B$4:$B$7322,"&lt;="&amp;$B$4)</f>
        <v>0</v>
      </c>
      <c r="G8" s="165">
        <f ca="1">COUNTIFS(BITACORA!$C$4:$C$7322,$B$7:$B$501,BITACORA!$E$4:$E$7322,$E$6:$AM$6,BITACORA!$B$4:$B$7322,"&gt;="&amp;$B$3,BITACORA!$B$4:$B$7322,"&lt;="&amp;$B$4)</f>
        <v>0</v>
      </c>
      <c r="H8" s="165">
        <f ca="1">COUNTIFS(BITACORA!$C$4:$C$7322,$B$7:$B$501,BITACORA!$E$4:$E$7322,$E$6:$AM$6,BITACORA!$B$4:$B$7322,"&gt;="&amp;$B$3,BITACORA!$B$4:$B$7322,"&lt;="&amp;$B$4)</f>
        <v>0</v>
      </c>
      <c r="I8" s="165">
        <f ca="1">COUNTIFS(BITACORA!$C$4:$C$7322,$B$7:$B$501,BITACORA!$E$4:$E$7322,$E$6:$AM$6,BITACORA!$B$4:$B$7322,"&gt;="&amp;$B$3,BITACORA!$B$4:$B$7322,"&lt;="&amp;$B$4)</f>
        <v>0</v>
      </c>
      <c r="J8" s="165">
        <f ca="1">COUNTIFS(BITACORA!$C$4:$C$7322,$B$7:$B$501,BITACORA!$E$4:$E$7322,$E$6:$AM$6,BITACORA!$B$4:$B$7322,"&gt;="&amp;$B$3,BITACORA!$B$4:$B$7322,"&lt;="&amp;$B$4)</f>
        <v>0</v>
      </c>
      <c r="K8" s="165">
        <f ca="1">COUNTIFS(BITACORA!$C$4:$C$7322,$B$7:$B$501,BITACORA!$E$4:$E$7322,$E$6:$AM$6,BITACORA!$B$4:$B$7322,"&gt;="&amp;$B$3,BITACORA!$B$4:$B$7322,"&lt;="&amp;$B$4)</f>
        <v>0</v>
      </c>
      <c r="L8" s="165">
        <f ca="1">COUNTIFS(BITACORA!$C$4:$C$7322,$B$7:$B$501,BITACORA!$E$4:$E$7322,$E$6:$AM$6,BITACORA!$B$4:$B$7322,"&gt;="&amp;$B$3,BITACORA!$B$4:$B$7322,"&lt;="&amp;$B$4)</f>
        <v>0</v>
      </c>
      <c r="M8" s="165">
        <f ca="1">COUNTIFS(BITACORA!$C$4:$C$7322,$B$7:$B$501,BITACORA!$E$4:$E$7322,$E$6:$AM$6,BITACORA!$B$4:$B$7322,"&gt;="&amp;$B$3,BITACORA!$B$4:$B$7322,"&lt;="&amp;$B$4)</f>
        <v>0</v>
      </c>
      <c r="N8" s="165">
        <f ca="1">COUNTIFS(BITACORA!$C$4:$C$7322,$B$7:$B$501,BITACORA!$E$4:$E$7322,$E$6:$AM$6,BITACORA!$B$4:$B$7322,"&gt;="&amp;$B$3,BITACORA!$B$4:$B$7322,"&lt;="&amp;$B$4)</f>
        <v>0</v>
      </c>
      <c r="O8" s="165">
        <f ca="1">COUNTIFS(BITACORA!$C$4:$C$7322,$B$7:$B$501,BITACORA!$E$4:$E$7322,$E$6:$AM$6,BITACORA!$B$4:$B$7322,"&gt;="&amp;$B$3,BITACORA!$B$4:$B$7322,"&lt;="&amp;$B$4)</f>
        <v>0</v>
      </c>
      <c r="P8" s="165">
        <f ca="1">COUNTIFS(BITACORA!$C$4:$C$7322,$B$7:$B$501,BITACORA!$E$4:$E$7322,$E$6:$AM$6,BITACORA!$B$4:$B$7322,"&gt;="&amp;$B$3,BITACORA!$B$4:$B$7322,"&lt;="&amp;$B$4)</f>
        <v>0</v>
      </c>
      <c r="Q8" s="165">
        <f ca="1">COUNTIFS(BITACORA!$C$4:$C$7322,$B$7:$B$501,BITACORA!$E$4:$E$7322,$E$6:$AM$6,BITACORA!$B$4:$B$7322,"&gt;="&amp;$B$3,BITACORA!$B$4:$B$7322,"&lt;="&amp;$B$4)</f>
        <v>0</v>
      </c>
      <c r="R8" s="165">
        <f ca="1">COUNTIFS(BITACORA!$C$4:$C$7322,$B$7:$B$501,BITACORA!$E$4:$E$7322,$E$6:$AM$6,BITACORA!$B$4:$B$7322,"&gt;="&amp;$B$3,BITACORA!$B$4:$B$7322,"&lt;="&amp;$B$4)</f>
        <v>0</v>
      </c>
      <c r="S8" s="165">
        <f ca="1">COUNTIFS(BITACORA!$C$4:$C$7322,$B$7:$B$501,BITACORA!$E$4:$E$7322,$E$6:$AM$6,BITACORA!$B$4:$B$7322,"&gt;="&amp;$B$3,BITACORA!$B$4:$B$7322,"&lt;="&amp;$B$4)</f>
        <v>0</v>
      </c>
      <c r="T8" s="165">
        <f ca="1">COUNTIFS(BITACORA!$C$4:$C$7322,$B$7:$B$501,BITACORA!$E$4:$E$7322,$E$6:$AM$6,BITACORA!$B$4:$B$7322,"&gt;="&amp;$B$3,BITACORA!$B$4:$B$7322,"&lt;="&amp;$B$4)</f>
        <v>0</v>
      </c>
      <c r="U8" s="165">
        <f ca="1">COUNTIFS(BITACORA!$C$4:$C$7322,$B$7:$B$501,BITACORA!$E$4:$E$7322,$E$6:$AM$6,BITACORA!$B$4:$B$7322,"&gt;="&amp;$B$3,BITACORA!$B$4:$B$7322,"&lt;="&amp;$B$4)</f>
        <v>0</v>
      </c>
      <c r="V8" s="165">
        <f ca="1">COUNTIFS(BITACORA!$C$4:$C$7322,$B$7:$B$501,BITACORA!$E$4:$E$7322,$E$6:$AM$6,BITACORA!$B$4:$B$7322,"&gt;="&amp;$B$3,BITACORA!$B$4:$B$7322,"&lt;="&amp;$B$4)</f>
        <v>0</v>
      </c>
      <c r="W8" s="165">
        <f ca="1">COUNTIFS(BITACORA!$C$4:$C$7322,$B$7:$B$501,BITACORA!$E$4:$E$7322,$E$6:$AM$6,BITACORA!$B$4:$B$7322,"&gt;="&amp;$B$3,BITACORA!$B$4:$B$7322,"&lt;="&amp;$B$4)</f>
        <v>0</v>
      </c>
      <c r="X8" s="165">
        <f ca="1">COUNTIFS(BITACORA!$C$4:$C$7322,$B$7:$B$501,BITACORA!$E$4:$E$7322,$E$6:$AM$6,BITACORA!$B$4:$B$7322,"&gt;="&amp;$B$3,BITACORA!$B$4:$B$7322,"&lt;="&amp;$B$4)</f>
        <v>0</v>
      </c>
      <c r="Y8" s="165">
        <f ca="1">COUNTIFS(BITACORA!$C$4:$C$7322,$B$7:$B$501,BITACORA!$E$4:$E$7322,$E$6:$AM$6,BITACORA!$B$4:$B$7322,"&gt;="&amp;$B$3,BITACORA!$B$4:$B$7322,"&lt;="&amp;$B$4)</f>
        <v>0</v>
      </c>
      <c r="Z8" s="165">
        <f ca="1">COUNTIFS(BITACORA!$C$4:$C$7322,$B$7:$B$501,BITACORA!$E$4:$E$7322,$E$6:$AM$6,BITACORA!$B$4:$B$7322,"&gt;="&amp;$B$3,BITACORA!$B$4:$B$7322,"&lt;="&amp;$B$4)</f>
        <v>0</v>
      </c>
      <c r="AA8" s="165">
        <f ca="1">COUNTIFS(BITACORA!$C$4:$C$7322,$B$7:$B$501,BITACORA!$E$4:$E$7322,$E$6:$AM$6,BITACORA!$B$4:$B$7322,"&gt;="&amp;$B$3,BITACORA!$B$4:$B$7322,"&lt;="&amp;$B$4)</f>
        <v>0</v>
      </c>
      <c r="AB8" s="165">
        <f ca="1">COUNTIFS(BITACORA!$C$4:$C$7322,$B$7:$B$501,BITACORA!$E$4:$E$7322,$E$6:$AM$6,BITACORA!$B$4:$B$7322,"&gt;="&amp;$B$3,BITACORA!$B$4:$B$7322,"&lt;="&amp;$B$4)</f>
        <v>0</v>
      </c>
      <c r="AC8" s="165">
        <f ca="1">COUNTIFS(BITACORA!$C$4:$C$7322,$B$7:$B$501,BITACORA!$E$4:$E$7322,$E$6:$AM$6,BITACORA!$B$4:$B$7322,"&gt;="&amp;$B$3,BITACORA!$B$4:$B$7322,"&lt;="&amp;$B$4)</f>
        <v>0</v>
      </c>
      <c r="AD8" s="165">
        <f ca="1">COUNTIFS(BITACORA!$C$4:$C$7322,$B$7:$B$501,BITACORA!$E$4:$E$7322,$E$6:$AM$6,BITACORA!$B$4:$B$7322,"&gt;="&amp;$B$3,BITACORA!$B$4:$B$7322,"&lt;="&amp;$B$4)</f>
        <v>0</v>
      </c>
      <c r="AE8" s="165">
        <f ca="1">COUNTIFS(BITACORA!$C$4:$C$7322,$B$7:$B$501,BITACORA!$E$4:$E$7322,$E$6:$AM$6,BITACORA!$B$4:$B$7322,"&gt;="&amp;$B$3,BITACORA!$B$4:$B$7322,"&lt;="&amp;$B$4)</f>
        <v>0</v>
      </c>
      <c r="AF8" s="165">
        <f ca="1">COUNTIFS(BITACORA!$C$4:$C$7322,$B$7:$B$501,BITACORA!$E$4:$E$7322,$E$6:$AM$6,BITACORA!$B$4:$B$7322,"&gt;="&amp;$B$3,BITACORA!$B$4:$B$7322,"&lt;="&amp;$B$4)</f>
        <v>0</v>
      </c>
      <c r="AG8" s="165">
        <f ca="1">COUNTIFS(BITACORA!$C$4:$C$7322,$B$7:$B$501,BITACORA!$E$4:$E$7322,$E$6:$AM$6,BITACORA!$B$4:$B$7322,"&gt;="&amp;$B$3,BITACORA!$B$4:$B$7322,"&lt;="&amp;$B$4)</f>
        <v>0</v>
      </c>
      <c r="AH8" s="165">
        <f ca="1">COUNTIFS(BITACORA!$C$4:$C$7322,$B$7:$B$501,BITACORA!$E$4:$E$7322,$E$6:$AM$6,BITACORA!$B$4:$B$7322,"&gt;="&amp;$B$3,BITACORA!$B$4:$B$7322,"&lt;="&amp;$B$4)</f>
        <v>0</v>
      </c>
      <c r="AI8" s="165">
        <f ca="1">COUNTIFS(BITACORA!$C$4:$C$7322,$B$7:$B$501,BITACORA!$E$4:$E$7322,$E$6:$AM$6,BITACORA!$B$4:$B$7322,"&gt;="&amp;$B$3,BITACORA!$B$4:$B$7322,"&lt;="&amp;$B$4)</f>
        <v>0</v>
      </c>
      <c r="AJ8" s="165">
        <f ca="1">COUNTIFS(BITACORA!$C$4:$C$7322,$B$7:$B$501,BITACORA!$E$4:$E$7322,$E$6:$AM$6,BITACORA!$B$4:$B$7322,"&gt;="&amp;$B$3,BITACORA!$B$4:$B$7322,"&lt;="&amp;$B$4)</f>
        <v>0</v>
      </c>
      <c r="AK8" s="165">
        <f ca="1">COUNTIFS(BITACORA!$C$4:$C$7322,$B$7:$B$501,BITACORA!$E$4:$E$7322,$E$6:$AM$6,BITACORA!$B$4:$B$7322,"&gt;="&amp;$B$3,BITACORA!$B$4:$B$7322,"&lt;="&amp;$B$4)</f>
        <v>0</v>
      </c>
      <c r="AL8" s="165">
        <f ca="1">COUNTIFS(BITACORA!$C$4:$C$7322,$B$7:$B$501,BITACORA!$E$4:$E$7322,$E$6:$AM$6,BITACORA!$B$4:$B$7322,"&gt;="&amp;$B$3,BITACORA!$B$4:$B$7322,"&lt;="&amp;$B$4)</f>
        <v>0</v>
      </c>
      <c r="AM8" s="165">
        <f ca="1">COUNTIFS(BITACORA!$C$4:$C$7322,$B$7:$B$501,BITACORA!$E$4:$E$7322,$E$6:$AM$6,BITACORA!$B$4:$B$7322,"&gt;="&amp;$B$3,BITACORA!$B$4:$B$7322,"&lt;="&amp;$B$4)</f>
        <v>0</v>
      </c>
    </row>
    <row r="9" spans="1:39">
      <c r="A9" s="166" t="str">
        <f ca="1">IFERROR(__xludf.DUMMYFUNCTION("""COMPUTED_VALUE"""),"Cesar Octavio Aguilar Loor")</f>
        <v>Cesar Octavio Aguilar Loor</v>
      </c>
      <c r="B9" s="167" t="str">
        <f ca="1">IFERROR(__xludf.DUMMYFUNCTION("""COMPUTED_VALUE"""),"MCW0186")</f>
        <v>MCW0186</v>
      </c>
      <c r="C9" s="168">
        <f ca="1">IFERROR(__xludf.DUMMYFUNCTION("""COMPUTED_VALUE"""),4)</f>
        <v>4</v>
      </c>
      <c r="D9" s="164">
        <f t="shared" ca="1" si="0"/>
        <v>1</v>
      </c>
      <c r="E9" s="165">
        <f ca="1">COUNTIFS(BITACORA!$C$4:$C$7322,$B$7:$B$501,BITACORA!$E$4:$E$7322,$E$6:$AM$6,BITACORA!$B$4:$B$7322,"&gt;="&amp;$B$3,BITACORA!$B$4:$B$7322,"&lt;="&amp;$B$4)</f>
        <v>0</v>
      </c>
      <c r="F9" s="165">
        <f ca="1">COUNTIFS(BITACORA!$C$4:$C$7322,$B$7:$B$501,BITACORA!$E$4:$E$7322,$E$6:$AM$6,BITACORA!$B$4:$B$7322,"&gt;="&amp;$B$3,BITACORA!$B$4:$B$7322,"&lt;="&amp;$B$4)</f>
        <v>1</v>
      </c>
      <c r="G9" s="165">
        <f ca="1">COUNTIFS(BITACORA!$C$4:$C$7322,$B$7:$B$501,BITACORA!$E$4:$E$7322,$E$6:$AM$6,BITACORA!$B$4:$B$7322,"&gt;="&amp;$B$3,BITACORA!$B$4:$B$7322,"&lt;="&amp;$B$4)</f>
        <v>0</v>
      </c>
      <c r="H9" s="165">
        <f ca="1">COUNTIFS(BITACORA!$C$4:$C$7322,$B$7:$B$501,BITACORA!$E$4:$E$7322,$E$6:$AM$6,BITACORA!$B$4:$B$7322,"&gt;="&amp;$B$3,BITACORA!$B$4:$B$7322,"&lt;="&amp;$B$4)</f>
        <v>0</v>
      </c>
      <c r="I9" s="165">
        <f ca="1">COUNTIFS(BITACORA!$C$4:$C$7322,$B$7:$B$501,BITACORA!$E$4:$E$7322,$E$6:$AM$6,BITACORA!$B$4:$B$7322,"&gt;="&amp;$B$3,BITACORA!$B$4:$B$7322,"&lt;="&amp;$B$4)</f>
        <v>0</v>
      </c>
      <c r="J9" s="165">
        <f ca="1">COUNTIFS(BITACORA!$C$4:$C$7322,$B$7:$B$501,BITACORA!$E$4:$E$7322,$E$6:$AM$6,BITACORA!$B$4:$B$7322,"&gt;="&amp;$B$3,BITACORA!$B$4:$B$7322,"&lt;="&amp;$B$4)</f>
        <v>0</v>
      </c>
      <c r="K9" s="165">
        <f ca="1">COUNTIFS(BITACORA!$C$4:$C$7322,$B$7:$B$501,BITACORA!$E$4:$E$7322,$E$6:$AM$6,BITACORA!$B$4:$B$7322,"&gt;="&amp;$B$3,BITACORA!$B$4:$B$7322,"&lt;="&amp;$B$4)</f>
        <v>0</v>
      </c>
      <c r="L9" s="165">
        <f ca="1">COUNTIFS(BITACORA!$C$4:$C$7322,$B$7:$B$501,BITACORA!$E$4:$E$7322,$E$6:$AM$6,BITACORA!$B$4:$B$7322,"&gt;="&amp;$B$3,BITACORA!$B$4:$B$7322,"&lt;="&amp;$B$4)</f>
        <v>0</v>
      </c>
      <c r="M9" s="165">
        <f ca="1">COUNTIFS(BITACORA!$C$4:$C$7322,$B$7:$B$501,BITACORA!$E$4:$E$7322,$E$6:$AM$6,BITACORA!$B$4:$B$7322,"&gt;="&amp;$B$3,BITACORA!$B$4:$B$7322,"&lt;="&amp;$B$4)</f>
        <v>0</v>
      </c>
      <c r="N9" s="165">
        <f ca="1">COUNTIFS(BITACORA!$C$4:$C$7322,$B$7:$B$501,BITACORA!$E$4:$E$7322,$E$6:$AM$6,BITACORA!$B$4:$B$7322,"&gt;="&amp;$B$3,BITACORA!$B$4:$B$7322,"&lt;="&amp;$B$4)</f>
        <v>0</v>
      </c>
      <c r="O9" s="165">
        <f ca="1">COUNTIFS(BITACORA!$C$4:$C$7322,$B$7:$B$501,BITACORA!$E$4:$E$7322,$E$6:$AM$6,BITACORA!$B$4:$B$7322,"&gt;="&amp;$B$3,BITACORA!$B$4:$B$7322,"&lt;="&amp;$B$4)</f>
        <v>0</v>
      </c>
      <c r="P9" s="165">
        <f ca="1">COUNTIFS(BITACORA!$C$4:$C$7322,$B$7:$B$501,BITACORA!$E$4:$E$7322,$E$6:$AM$6,BITACORA!$B$4:$B$7322,"&gt;="&amp;$B$3,BITACORA!$B$4:$B$7322,"&lt;="&amp;$B$4)</f>
        <v>0</v>
      </c>
      <c r="Q9" s="165">
        <f ca="1">COUNTIFS(BITACORA!$C$4:$C$7322,$B$7:$B$501,BITACORA!$E$4:$E$7322,$E$6:$AM$6,BITACORA!$B$4:$B$7322,"&gt;="&amp;$B$3,BITACORA!$B$4:$B$7322,"&lt;="&amp;$B$4)</f>
        <v>0</v>
      </c>
      <c r="R9" s="165">
        <f ca="1">COUNTIFS(BITACORA!$C$4:$C$7322,$B$7:$B$501,BITACORA!$E$4:$E$7322,$E$6:$AM$6,BITACORA!$B$4:$B$7322,"&gt;="&amp;$B$3,BITACORA!$B$4:$B$7322,"&lt;="&amp;$B$4)</f>
        <v>0</v>
      </c>
      <c r="S9" s="165">
        <f ca="1">COUNTIFS(BITACORA!$C$4:$C$7322,$B$7:$B$501,BITACORA!$E$4:$E$7322,$E$6:$AM$6,BITACORA!$B$4:$B$7322,"&gt;="&amp;$B$3,BITACORA!$B$4:$B$7322,"&lt;="&amp;$B$4)</f>
        <v>0</v>
      </c>
      <c r="T9" s="165">
        <f ca="1">COUNTIFS(BITACORA!$C$4:$C$7322,$B$7:$B$501,BITACORA!$E$4:$E$7322,$E$6:$AM$6,BITACORA!$B$4:$B$7322,"&gt;="&amp;$B$3,BITACORA!$B$4:$B$7322,"&lt;="&amp;$B$4)</f>
        <v>0</v>
      </c>
      <c r="U9" s="165">
        <f ca="1">COUNTIFS(BITACORA!$C$4:$C$7322,$B$7:$B$501,BITACORA!$E$4:$E$7322,$E$6:$AM$6,BITACORA!$B$4:$B$7322,"&gt;="&amp;$B$3,BITACORA!$B$4:$B$7322,"&lt;="&amp;$B$4)</f>
        <v>0</v>
      </c>
      <c r="V9" s="165">
        <f ca="1">COUNTIFS(BITACORA!$C$4:$C$7322,$B$7:$B$501,BITACORA!$E$4:$E$7322,$E$6:$AM$6,BITACORA!$B$4:$B$7322,"&gt;="&amp;$B$3,BITACORA!$B$4:$B$7322,"&lt;="&amp;$B$4)</f>
        <v>0</v>
      </c>
      <c r="W9" s="165">
        <f ca="1">COUNTIFS(BITACORA!$C$4:$C$7322,$B$7:$B$501,BITACORA!$E$4:$E$7322,$E$6:$AM$6,BITACORA!$B$4:$B$7322,"&gt;="&amp;$B$3,BITACORA!$B$4:$B$7322,"&lt;="&amp;$B$4)</f>
        <v>0</v>
      </c>
      <c r="X9" s="165">
        <f ca="1">COUNTIFS(BITACORA!$C$4:$C$7322,$B$7:$B$501,BITACORA!$E$4:$E$7322,$E$6:$AM$6,BITACORA!$B$4:$B$7322,"&gt;="&amp;$B$3,BITACORA!$B$4:$B$7322,"&lt;="&amp;$B$4)</f>
        <v>0</v>
      </c>
      <c r="Y9" s="165">
        <f ca="1">COUNTIFS(BITACORA!$C$4:$C$7322,$B$7:$B$501,BITACORA!$E$4:$E$7322,$E$6:$AM$6,BITACORA!$B$4:$B$7322,"&gt;="&amp;$B$3,BITACORA!$B$4:$B$7322,"&lt;="&amp;$B$4)</f>
        <v>0</v>
      </c>
      <c r="Z9" s="165">
        <f ca="1">COUNTIFS(BITACORA!$C$4:$C$7322,$B$7:$B$501,BITACORA!$E$4:$E$7322,$E$6:$AM$6,BITACORA!$B$4:$B$7322,"&gt;="&amp;$B$3,BITACORA!$B$4:$B$7322,"&lt;="&amp;$B$4)</f>
        <v>0</v>
      </c>
      <c r="AA9" s="165">
        <f ca="1">COUNTIFS(BITACORA!$C$4:$C$7322,$B$7:$B$501,BITACORA!$E$4:$E$7322,$E$6:$AM$6,BITACORA!$B$4:$B$7322,"&gt;="&amp;$B$3,BITACORA!$B$4:$B$7322,"&lt;="&amp;$B$4)</f>
        <v>0</v>
      </c>
      <c r="AB9" s="165">
        <f ca="1">COUNTIFS(BITACORA!$C$4:$C$7322,$B$7:$B$501,BITACORA!$E$4:$E$7322,$E$6:$AM$6,BITACORA!$B$4:$B$7322,"&gt;="&amp;$B$3,BITACORA!$B$4:$B$7322,"&lt;="&amp;$B$4)</f>
        <v>0</v>
      </c>
      <c r="AC9" s="165">
        <f ca="1">COUNTIFS(BITACORA!$C$4:$C$7322,$B$7:$B$501,BITACORA!$E$4:$E$7322,$E$6:$AM$6,BITACORA!$B$4:$B$7322,"&gt;="&amp;$B$3,BITACORA!$B$4:$B$7322,"&lt;="&amp;$B$4)</f>
        <v>0</v>
      </c>
      <c r="AD9" s="165">
        <f ca="1">COUNTIFS(BITACORA!$C$4:$C$7322,$B$7:$B$501,BITACORA!$E$4:$E$7322,$E$6:$AM$6,BITACORA!$B$4:$B$7322,"&gt;="&amp;$B$3,BITACORA!$B$4:$B$7322,"&lt;="&amp;$B$4)</f>
        <v>0</v>
      </c>
      <c r="AE9" s="165">
        <f ca="1">COUNTIFS(BITACORA!$C$4:$C$7322,$B$7:$B$501,BITACORA!$E$4:$E$7322,$E$6:$AM$6,BITACORA!$B$4:$B$7322,"&gt;="&amp;$B$3,BITACORA!$B$4:$B$7322,"&lt;="&amp;$B$4)</f>
        <v>0</v>
      </c>
      <c r="AF9" s="165">
        <f ca="1">COUNTIFS(BITACORA!$C$4:$C$7322,$B$7:$B$501,BITACORA!$E$4:$E$7322,$E$6:$AM$6,BITACORA!$B$4:$B$7322,"&gt;="&amp;$B$3,BITACORA!$B$4:$B$7322,"&lt;="&amp;$B$4)</f>
        <v>0</v>
      </c>
      <c r="AG9" s="165">
        <f ca="1">COUNTIFS(BITACORA!$C$4:$C$7322,$B$7:$B$501,BITACORA!$E$4:$E$7322,$E$6:$AM$6,BITACORA!$B$4:$B$7322,"&gt;="&amp;$B$3,BITACORA!$B$4:$B$7322,"&lt;="&amp;$B$4)</f>
        <v>0</v>
      </c>
      <c r="AH9" s="165">
        <f ca="1">COUNTIFS(BITACORA!$C$4:$C$7322,$B$7:$B$501,BITACORA!$E$4:$E$7322,$E$6:$AM$6,BITACORA!$B$4:$B$7322,"&gt;="&amp;$B$3,BITACORA!$B$4:$B$7322,"&lt;="&amp;$B$4)</f>
        <v>0</v>
      </c>
      <c r="AI9" s="165">
        <f ca="1">COUNTIFS(BITACORA!$C$4:$C$7322,$B$7:$B$501,BITACORA!$E$4:$E$7322,$E$6:$AM$6,BITACORA!$B$4:$B$7322,"&gt;="&amp;$B$3,BITACORA!$B$4:$B$7322,"&lt;="&amp;$B$4)</f>
        <v>0</v>
      </c>
      <c r="AJ9" s="165">
        <f ca="1">COUNTIFS(BITACORA!$C$4:$C$7322,$B$7:$B$501,BITACORA!$E$4:$E$7322,$E$6:$AM$6,BITACORA!$B$4:$B$7322,"&gt;="&amp;$B$3,BITACORA!$B$4:$B$7322,"&lt;="&amp;$B$4)</f>
        <v>0</v>
      </c>
      <c r="AK9" s="165">
        <f ca="1">COUNTIFS(BITACORA!$C$4:$C$7322,$B$7:$B$501,BITACORA!$E$4:$E$7322,$E$6:$AM$6,BITACORA!$B$4:$B$7322,"&gt;="&amp;$B$3,BITACORA!$B$4:$B$7322,"&lt;="&amp;$B$4)</f>
        <v>0</v>
      </c>
      <c r="AL9" s="165">
        <f ca="1">COUNTIFS(BITACORA!$C$4:$C$7322,$B$7:$B$501,BITACORA!$E$4:$E$7322,$E$6:$AM$6,BITACORA!$B$4:$B$7322,"&gt;="&amp;$B$3,BITACORA!$B$4:$B$7322,"&lt;="&amp;$B$4)</f>
        <v>0</v>
      </c>
      <c r="AM9" s="165">
        <f ca="1">COUNTIFS(BITACORA!$C$4:$C$7322,$B$7:$B$501,BITACORA!$E$4:$E$7322,$E$6:$AM$6,BITACORA!$B$4:$B$7322,"&gt;="&amp;$B$3,BITACORA!$B$4:$B$7322,"&lt;="&amp;$B$4)</f>
        <v>0</v>
      </c>
    </row>
    <row r="10" spans="1:39">
      <c r="A10" s="166" t="str">
        <f ca="1">IFERROR(__xludf.DUMMYFUNCTION("""COMPUTED_VALUE"""),"Jonathan Jehova Vera Mendoza")</f>
        <v>Jonathan Jehova Vera Mendoza</v>
      </c>
      <c r="B10" s="167" t="str">
        <f ca="1">IFERROR(__xludf.DUMMYFUNCTION("""COMPUTED_VALUE"""),"JAA3367")</f>
        <v>JAA3367</v>
      </c>
      <c r="C10" s="168">
        <f ca="1">IFERROR(__xludf.DUMMYFUNCTION("""COMPUTED_VALUE"""),4)</f>
        <v>4</v>
      </c>
      <c r="D10" s="164">
        <f t="shared" ca="1" si="0"/>
        <v>0</v>
      </c>
      <c r="E10" s="165">
        <f ca="1">COUNTIFS(BITACORA!$C$4:$C$7322,$B$7:$B$501,BITACORA!$E$4:$E$7322,$E$6:$AM$6,BITACORA!$B$4:$B$7322,"&gt;="&amp;$B$3,BITACORA!$B$4:$B$7322,"&lt;="&amp;$B$4)</f>
        <v>0</v>
      </c>
      <c r="F10" s="165">
        <f ca="1">COUNTIFS(BITACORA!$C$4:$C$7322,$B$7:$B$501,BITACORA!$E$4:$E$7322,$E$6:$AM$6,BITACORA!$B$4:$B$7322,"&gt;="&amp;$B$3,BITACORA!$B$4:$B$7322,"&lt;="&amp;$B$4)</f>
        <v>0</v>
      </c>
      <c r="G10" s="165">
        <f ca="1">COUNTIFS(BITACORA!$C$4:$C$7322,$B$7:$B$501,BITACORA!$E$4:$E$7322,$E$6:$AM$6,BITACORA!$B$4:$B$7322,"&gt;="&amp;$B$3,BITACORA!$B$4:$B$7322,"&lt;="&amp;$B$4)</f>
        <v>0</v>
      </c>
      <c r="H10" s="165">
        <f ca="1">COUNTIFS(BITACORA!$C$4:$C$7322,$B$7:$B$501,BITACORA!$E$4:$E$7322,$E$6:$AM$6,BITACORA!$B$4:$B$7322,"&gt;="&amp;$B$3,BITACORA!$B$4:$B$7322,"&lt;="&amp;$B$4)</f>
        <v>0</v>
      </c>
      <c r="I10" s="165">
        <f ca="1">COUNTIFS(BITACORA!$C$4:$C$7322,$B$7:$B$501,BITACORA!$E$4:$E$7322,$E$6:$AM$6,BITACORA!$B$4:$B$7322,"&gt;="&amp;$B$3,BITACORA!$B$4:$B$7322,"&lt;="&amp;$B$4)</f>
        <v>0</v>
      </c>
      <c r="J10" s="165">
        <f ca="1">COUNTIFS(BITACORA!$C$4:$C$7322,$B$7:$B$501,BITACORA!$E$4:$E$7322,$E$6:$AM$6,BITACORA!$B$4:$B$7322,"&gt;="&amp;$B$3,BITACORA!$B$4:$B$7322,"&lt;="&amp;$B$4)</f>
        <v>0</v>
      </c>
      <c r="K10" s="165">
        <f ca="1">COUNTIFS(BITACORA!$C$4:$C$7322,$B$7:$B$501,BITACORA!$E$4:$E$7322,$E$6:$AM$6,BITACORA!$B$4:$B$7322,"&gt;="&amp;$B$3,BITACORA!$B$4:$B$7322,"&lt;="&amp;$B$4)</f>
        <v>0</v>
      </c>
      <c r="L10" s="165">
        <f ca="1">COUNTIFS(BITACORA!$C$4:$C$7322,$B$7:$B$501,BITACORA!$E$4:$E$7322,$E$6:$AM$6,BITACORA!$B$4:$B$7322,"&gt;="&amp;$B$3,BITACORA!$B$4:$B$7322,"&lt;="&amp;$B$4)</f>
        <v>0</v>
      </c>
      <c r="M10" s="165">
        <f ca="1">COUNTIFS(BITACORA!$C$4:$C$7322,$B$7:$B$501,BITACORA!$E$4:$E$7322,$E$6:$AM$6,BITACORA!$B$4:$B$7322,"&gt;="&amp;$B$3,BITACORA!$B$4:$B$7322,"&lt;="&amp;$B$4)</f>
        <v>0</v>
      </c>
      <c r="N10" s="165">
        <f ca="1">COUNTIFS(BITACORA!$C$4:$C$7322,$B$7:$B$501,BITACORA!$E$4:$E$7322,$E$6:$AM$6,BITACORA!$B$4:$B$7322,"&gt;="&amp;$B$3,BITACORA!$B$4:$B$7322,"&lt;="&amp;$B$4)</f>
        <v>0</v>
      </c>
      <c r="O10" s="165">
        <f ca="1">COUNTIFS(BITACORA!$C$4:$C$7322,$B$7:$B$501,BITACORA!$E$4:$E$7322,$E$6:$AM$6,BITACORA!$B$4:$B$7322,"&gt;="&amp;$B$3,BITACORA!$B$4:$B$7322,"&lt;="&amp;$B$4)</f>
        <v>0</v>
      </c>
      <c r="P10" s="165">
        <f ca="1">COUNTIFS(BITACORA!$C$4:$C$7322,$B$7:$B$501,BITACORA!$E$4:$E$7322,$E$6:$AM$6,BITACORA!$B$4:$B$7322,"&gt;="&amp;$B$3,BITACORA!$B$4:$B$7322,"&lt;="&amp;$B$4)</f>
        <v>0</v>
      </c>
      <c r="Q10" s="165">
        <f ca="1">COUNTIFS(BITACORA!$C$4:$C$7322,$B$7:$B$501,BITACORA!$E$4:$E$7322,$E$6:$AM$6,BITACORA!$B$4:$B$7322,"&gt;="&amp;$B$3,BITACORA!$B$4:$B$7322,"&lt;="&amp;$B$4)</f>
        <v>0</v>
      </c>
      <c r="R10" s="165">
        <f ca="1">COUNTIFS(BITACORA!$C$4:$C$7322,$B$7:$B$501,BITACORA!$E$4:$E$7322,$E$6:$AM$6,BITACORA!$B$4:$B$7322,"&gt;="&amp;$B$3,BITACORA!$B$4:$B$7322,"&lt;="&amp;$B$4)</f>
        <v>0</v>
      </c>
      <c r="S10" s="165">
        <f ca="1">COUNTIFS(BITACORA!$C$4:$C$7322,$B$7:$B$501,BITACORA!$E$4:$E$7322,$E$6:$AM$6,BITACORA!$B$4:$B$7322,"&gt;="&amp;$B$3,BITACORA!$B$4:$B$7322,"&lt;="&amp;$B$4)</f>
        <v>0</v>
      </c>
      <c r="T10" s="165">
        <f ca="1">COUNTIFS(BITACORA!$C$4:$C$7322,$B$7:$B$501,BITACORA!$E$4:$E$7322,$E$6:$AM$6,BITACORA!$B$4:$B$7322,"&gt;="&amp;$B$3,BITACORA!$B$4:$B$7322,"&lt;="&amp;$B$4)</f>
        <v>0</v>
      </c>
      <c r="U10" s="165">
        <f ca="1">COUNTIFS(BITACORA!$C$4:$C$7322,$B$7:$B$501,BITACORA!$E$4:$E$7322,$E$6:$AM$6,BITACORA!$B$4:$B$7322,"&gt;="&amp;$B$3,BITACORA!$B$4:$B$7322,"&lt;="&amp;$B$4)</f>
        <v>0</v>
      </c>
      <c r="V10" s="165">
        <f ca="1">COUNTIFS(BITACORA!$C$4:$C$7322,$B$7:$B$501,BITACORA!$E$4:$E$7322,$E$6:$AM$6,BITACORA!$B$4:$B$7322,"&gt;="&amp;$B$3,BITACORA!$B$4:$B$7322,"&lt;="&amp;$B$4)</f>
        <v>0</v>
      </c>
      <c r="W10" s="165">
        <f ca="1">COUNTIFS(BITACORA!$C$4:$C$7322,$B$7:$B$501,BITACORA!$E$4:$E$7322,$E$6:$AM$6,BITACORA!$B$4:$B$7322,"&gt;="&amp;$B$3,BITACORA!$B$4:$B$7322,"&lt;="&amp;$B$4)</f>
        <v>0</v>
      </c>
      <c r="X10" s="165">
        <f ca="1">COUNTIFS(BITACORA!$C$4:$C$7322,$B$7:$B$501,BITACORA!$E$4:$E$7322,$E$6:$AM$6,BITACORA!$B$4:$B$7322,"&gt;="&amp;$B$3,BITACORA!$B$4:$B$7322,"&lt;="&amp;$B$4)</f>
        <v>0</v>
      </c>
      <c r="Y10" s="165">
        <f ca="1">COUNTIFS(BITACORA!$C$4:$C$7322,$B$7:$B$501,BITACORA!$E$4:$E$7322,$E$6:$AM$6,BITACORA!$B$4:$B$7322,"&gt;="&amp;$B$3,BITACORA!$B$4:$B$7322,"&lt;="&amp;$B$4)</f>
        <v>0</v>
      </c>
      <c r="Z10" s="165">
        <f ca="1">COUNTIFS(BITACORA!$C$4:$C$7322,$B$7:$B$501,BITACORA!$E$4:$E$7322,$E$6:$AM$6,BITACORA!$B$4:$B$7322,"&gt;="&amp;$B$3,BITACORA!$B$4:$B$7322,"&lt;="&amp;$B$4)</f>
        <v>0</v>
      </c>
      <c r="AA10" s="165">
        <f ca="1">COUNTIFS(BITACORA!$C$4:$C$7322,$B$7:$B$501,BITACORA!$E$4:$E$7322,$E$6:$AM$6,BITACORA!$B$4:$B$7322,"&gt;="&amp;$B$3,BITACORA!$B$4:$B$7322,"&lt;="&amp;$B$4)</f>
        <v>0</v>
      </c>
      <c r="AB10" s="165">
        <f ca="1">COUNTIFS(BITACORA!$C$4:$C$7322,$B$7:$B$501,BITACORA!$E$4:$E$7322,$E$6:$AM$6,BITACORA!$B$4:$B$7322,"&gt;="&amp;$B$3,BITACORA!$B$4:$B$7322,"&lt;="&amp;$B$4)</f>
        <v>0</v>
      </c>
      <c r="AC10" s="165">
        <f ca="1">COUNTIFS(BITACORA!$C$4:$C$7322,$B$7:$B$501,BITACORA!$E$4:$E$7322,$E$6:$AM$6,BITACORA!$B$4:$B$7322,"&gt;="&amp;$B$3,BITACORA!$B$4:$B$7322,"&lt;="&amp;$B$4)</f>
        <v>0</v>
      </c>
      <c r="AD10" s="165">
        <f ca="1">COUNTIFS(BITACORA!$C$4:$C$7322,$B$7:$B$501,BITACORA!$E$4:$E$7322,$E$6:$AM$6,BITACORA!$B$4:$B$7322,"&gt;="&amp;$B$3,BITACORA!$B$4:$B$7322,"&lt;="&amp;$B$4)</f>
        <v>0</v>
      </c>
      <c r="AE10" s="165">
        <f ca="1">COUNTIFS(BITACORA!$C$4:$C$7322,$B$7:$B$501,BITACORA!$E$4:$E$7322,$E$6:$AM$6,BITACORA!$B$4:$B$7322,"&gt;="&amp;$B$3,BITACORA!$B$4:$B$7322,"&lt;="&amp;$B$4)</f>
        <v>0</v>
      </c>
      <c r="AF10" s="165">
        <f ca="1">COUNTIFS(BITACORA!$C$4:$C$7322,$B$7:$B$501,BITACORA!$E$4:$E$7322,$E$6:$AM$6,BITACORA!$B$4:$B$7322,"&gt;="&amp;$B$3,BITACORA!$B$4:$B$7322,"&lt;="&amp;$B$4)</f>
        <v>0</v>
      </c>
      <c r="AG10" s="165">
        <f ca="1">COUNTIFS(BITACORA!$C$4:$C$7322,$B$7:$B$501,BITACORA!$E$4:$E$7322,$E$6:$AM$6,BITACORA!$B$4:$B$7322,"&gt;="&amp;$B$3,BITACORA!$B$4:$B$7322,"&lt;="&amp;$B$4)</f>
        <v>0</v>
      </c>
      <c r="AH10" s="165">
        <f ca="1">COUNTIFS(BITACORA!$C$4:$C$7322,$B$7:$B$501,BITACORA!$E$4:$E$7322,$E$6:$AM$6,BITACORA!$B$4:$B$7322,"&gt;="&amp;$B$3,BITACORA!$B$4:$B$7322,"&lt;="&amp;$B$4)</f>
        <v>0</v>
      </c>
      <c r="AI10" s="165">
        <f ca="1">COUNTIFS(BITACORA!$C$4:$C$7322,$B$7:$B$501,BITACORA!$E$4:$E$7322,$E$6:$AM$6,BITACORA!$B$4:$B$7322,"&gt;="&amp;$B$3,BITACORA!$B$4:$B$7322,"&lt;="&amp;$B$4)</f>
        <v>0</v>
      </c>
      <c r="AJ10" s="165">
        <f ca="1">COUNTIFS(BITACORA!$C$4:$C$7322,$B$7:$B$501,BITACORA!$E$4:$E$7322,$E$6:$AM$6,BITACORA!$B$4:$B$7322,"&gt;="&amp;$B$3,BITACORA!$B$4:$B$7322,"&lt;="&amp;$B$4)</f>
        <v>0</v>
      </c>
      <c r="AK10" s="165">
        <f ca="1">COUNTIFS(BITACORA!$C$4:$C$7322,$B$7:$B$501,BITACORA!$E$4:$E$7322,$E$6:$AM$6,BITACORA!$B$4:$B$7322,"&gt;="&amp;$B$3,BITACORA!$B$4:$B$7322,"&lt;="&amp;$B$4)</f>
        <v>0</v>
      </c>
      <c r="AL10" s="165">
        <f ca="1">COUNTIFS(BITACORA!$C$4:$C$7322,$B$7:$B$501,BITACORA!$E$4:$E$7322,$E$6:$AM$6,BITACORA!$B$4:$B$7322,"&gt;="&amp;$B$3,BITACORA!$B$4:$B$7322,"&lt;="&amp;$B$4)</f>
        <v>0</v>
      </c>
      <c r="AM10" s="165">
        <f ca="1">COUNTIFS(BITACORA!$C$4:$C$7322,$B$7:$B$501,BITACORA!$E$4:$E$7322,$E$6:$AM$6,BITACORA!$B$4:$B$7322,"&gt;="&amp;$B$3,BITACORA!$B$4:$B$7322,"&lt;="&amp;$B$4)</f>
        <v>0</v>
      </c>
    </row>
    <row r="11" spans="1:39">
      <c r="A11" s="166" t="str">
        <f ca="1">IFERROR(__xludf.DUMMYFUNCTION("""COMPUTED_VALUE"""),"Emerson Fabricio Moreira Alcivar")</f>
        <v>Emerson Fabricio Moreira Alcivar</v>
      </c>
      <c r="B11" s="167" t="str">
        <f ca="1">IFERROR(__xludf.DUMMYFUNCTION("""COMPUTED_VALUE"""),"JAA3375")</f>
        <v>JAA3375</v>
      </c>
      <c r="C11" s="168">
        <f ca="1">IFERROR(__xludf.DUMMYFUNCTION("""COMPUTED_VALUE"""),4)</f>
        <v>4</v>
      </c>
      <c r="D11" s="164">
        <f t="shared" ca="1" si="0"/>
        <v>3</v>
      </c>
      <c r="E11" s="165">
        <f ca="1">COUNTIFS(BITACORA!$C$4:$C$7322,$B$7:$B$501,BITACORA!$E$4:$E$7322,$E$6:$AM$6,BITACORA!$B$4:$B$7322,"&gt;="&amp;$B$3,BITACORA!$B$4:$B$7322,"&lt;="&amp;$B$4)</f>
        <v>0</v>
      </c>
      <c r="F11" s="165">
        <f ca="1">COUNTIFS(BITACORA!$C$4:$C$7322,$B$7:$B$501,BITACORA!$E$4:$E$7322,$E$6:$AM$6,BITACORA!$B$4:$B$7322,"&gt;="&amp;$B$3,BITACORA!$B$4:$B$7322,"&lt;="&amp;$B$4)</f>
        <v>3</v>
      </c>
      <c r="G11" s="165">
        <f ca="1">COUNTIFS(BITACORA!$C$4:$C$7322,$B$7:$B$501,BITACORA!$E$4:$E$7322,$E$6:$AM$6,BITACORA!$B$4:$B$7322,"&gt;="&amp;$B$3,BITACORA!$B$4:$B$7322,"&lt;="&amp;$B$4)</f>
        <v>0</v>
      </c>
      <c r="H11" s="165">
        <f ca="1">COUNTIFS(BITACORA!$C$4:$C$7322,$B$7:$B$501,BITACORA!$E$4:$E$7322,$E$6:$AM$6,BITACORA!$B$4:$B$7322,"&gt;="&amp;$B$3,BITACORA!$B$4:$B$7322,"&lt;="&amp;$B$4)</f>
        <v>0</v>
      </c>
      <c r="I11" s="165">
        <f ca="1">COUNTIFS(BITACORA!$C$4:$C$7322,$B$7:$B$501,BITACORA!$E$4:$E$7322,$E$6:$AM$6,BITACORA!$B$4:$B$7322,"&gt;="&amp;$B$3,BITACORA!$B$4:$B$7322,"&lt;="&amp;$B$4)</f>
        <v>0</v>
      </c>
      <c r="J11" s="165">
        <f ca="1">COUNTIFS(BITACORA!$C$4:$C$7322,$B$7:$B$501,BITACORA!$E$4:$E$7322,$E$6:$AM$6,BITACORA!$B$4:$B$7322,"&gt;="&amp;$B$3,BITACORA!$B$4:$B$7322,"&lt;="&amp;$B$4)</f>
        <v>0</v>
      </c>
      <c r="K11" s="165">
        <f ca="1">COUNTIFS(BITACORA!$C$4:$C$7322,$B$7:$B$501,BITACORA!$E$4:$E$7322,$E$6:$AM$6,BITACORA!$B$4:$B$7322,"&gt;="&amp;$B$3,BITACORA!$B$4:$B$7322,"&lt;="&amp;$B$4)</f>
        <v>0</v>
      </c>
      <c r="L11" s="165">
        <f ca="1">COUNTIFS(BITACORA!$C$4:$C$7322,$B$7:$B$501,BITACORA!$E$4:$E$7322,$E$6:$AM$6,BITACORA!$B$4:$B$7322,"&gt;="&amp;$B$3,BITACORA!$B$4:$B$7322,"&lt;="&amp;$B$4)</f>
        <v>0</v>
      </c>
      <c r="M11" s="165">
        <f ca="1">COUNTIFS(BITACORA!$C$4:$C$7322,$B$7:$B$501,BITACORA!$E$4:$E$7322,$E$6:$AM$6,BITACORA!$B$4:$B$7322,"&gt;="&amp;$B$3,BITACORA!$B$4:$B$7322,"&lt;="&amp;$B$4)</f>
        <v>0</v>
      </c>
      <c r="N11" s="165">
        <f ca="1">COUNTIFS(BITACORA!$C$4:$C$7322,$B$7:$B$501,BITACORA!$E$4:$E$7322,$E$6:$AM$6,BITACORA!$B$4:$B$7322,"&gt;="&amp;$B$3,BITACORA!$B$4:$B$7322,"&lt;="&amp;$B$4)</f>
        <v>0</v>
      </c>
      <c r="O11" s="165">
        <f ca="1">COUNTIFS(BITACORA!$C$4:$C$7322,$B$7:$B$501,BITACORA!$E$4:$E$7322,$E$6:$AM$6,BITACORA!$B$4:$B$7322,"&gt;="&amp;$B$3,BITACORA!$B$4:$B$7322,"&lt;="&amp;$B$4)</f>
        <v>0</v>
      </c>
      <c r="P11" s="165">
        <f ca="1">COUNTIFS(BITACORA!$C$4:$C$7322,$B$7:$B$501,BITACORA!$E$4:$E$7322,$E$6:$AM$6,BITACORA!$B$4:$B$7322,"&gt;="&amp;$B$3,BITACORA!$B$4:$B$7322,"&lt;="&amp;$B$4)</f>
        <v>0</v>
      </c>
      <c r="Q11" s="165">
        <f ca="1">COUNTIFS(BITACORA!$C$4:$C$7322,$B$7:$B$501,BITACORA!$E$4:$E$7322,$E$6:$AM$6,BITACORA!$B$4:$B$7322,"&gt;="&amp;$B$3,BITACORA!$B$4:$B$7322,"&lt;="&amp;$B$4)</f>
        <v>0</v>
      </c>
      <c r="R11" s="165">
        <f ca="1">COUNTIFS(BITACORA!$C$4:$C$7322,$B$7:$B$501,BITACORA!$E$4:$E$7322,$E$6:$AM$6,BITACORA!$B$4:$B$7322,"&gt;="&amp;$B$3,BITACORA!$B$4:$B$7322,"&lt;="&amp;$B$4)</f>
        <v>0</v>
      </c>
      <c r="S11" s="165">
        <f ca="1">COUNTIFS(BITACORA!$C$4:$C$7322,$B$7:$B$501,BITACORA!$E$4:$E$7322,$E$6:$AM$6,BITACORA!$B$4:$B$7322,"&gt;="&amp;$B$3,BITACORA!$B$4:$B$7322,"&lt;="&amp;$B$4)</f>
        <v>0</v>
      </c>
      <c r="T11" s="165">
        <f ca="1">COUNTIFS(BITACORA!$C$4:$C$7322,$B$7:$B$501,BITACORA!$E$4:$E$7322,$E$6:$AM$6,BITACORA!$B$4:$B$7322,"&gt;="&amp;$B$3,BITACORA!$B$4:$B$7322,"&lt;="&amp;$B$4)</f>
        <v>0</v>
      </c>
      <c r="U11" s="165">
        <f ca="1">COUNTIFS(BITACORA!$C$4:$C$7322,$B$7:$B$501,BITACORA!$E$4:$E$7322,$E$6:$AM$6,BITACORA!$B$4:$B$7322,"&gt;="&amp;$B$3,BITACORA!$B$4:$B$7322,"&lt;="&amp;$B$4)</f>
        <v>0</v>
      </c>
      <c r="V11" s="165">
        <f ca="1">COUNTIFS(BITACORA!$C$4:$C$7322,$B$7:$B$501,BITACORA!$E$4:$E$7322,$E$6:$AM$6,BITACORA!$B$4:$B$7322,"&gt;="&amp;$B$3,BITACORA!$B$4:$B$7322,"&lt;="&amp;$B$4)</f>
        <v>0</v>
      </c>
      <c r="W11" s="165">
        <f ca="1">COUNTIFS(BITACORA!$C$4:$C$7322,$B$7:$B$501,BITACORA!$E$4:$E$7322,$E$6:$AM$6,BITACORA!$B$4:$B$7322,"&gt;="&amp;$B$3,BITACORA!$B$4:$B$7322,"&lt;="&amp;$B$4)</f>
        <v>0</v>
      </c>
      <c r="X11" s="165">
        <f ca="1">COUNTIFS(BITACORA!$C$4:$C$7322,$B$7:$B$501,BITACORA!$E$4:$E$7322,$E$6:$AM$6,BITACORA!$B$4:$B$7322,"&gt;="&amp;$B$3,BITACORA!$B$4:$B$7322,"&lt;="&amp;$B$4)</f>
        <v>0</v>
      </c>
      <c r="Y11" s="165">
        <f ca="1">COUNTIFS(BITACORA!$C$4:$C$7322,$B$7:$B$501,BITACORA!$E$4:$E$7322,$E$6:$AM$6,BITACORA!$B$4:$B$7322,"&gt;="&amp;$B$3,BITACORA!$B$4:$B$7322,"&lt;="&amp;$B$4)</f>
        <v>0</v>
      </c>
      <c r="Z11" s="165">
        <f ca="1">COUNTIFS(BITACORA!$C$4:$C$7322,$B$7:$B$501,BITACORA!$E$4:$E$7322,$E$6:$AM$6,BITACORA!$B$4:$B$7322,"&gt;="&amp;$B$3,BITACORA!$B$4:$B$7322,"&lt;="&amp;$B$4)</f>
        <v>0</v>
      </c>
      <c r="AA11" s="165">
        <f ca="1">COUNTIFS(BITACORA!$C$4:$C$7322,$B$7:$B$501,BITACORA!$E$4:$E$7322,$E$6:$AM$6,BITACORA!$B$4:$B$7322,"&gt;="&amp;$B$3,BITACORA!$B$4:$B$7322,"&lt;="&amp;$B$4)</f>
        <v>0</v>
      </c>
      <c r="AB11" s="165">
        <f ca="1">COUNTIFS(BITACORA!$C$4:$C$7322,$B$7:$B$501,BITACORA!$E$4:$E$7322,$E$6:$AM$6,BITACORA!$B$4:$B$7322,"&gt;="&amp;$B$3,BITACORA!$B$4:$B$7322,"&lt;="&amp;$B$4)</f>
        <v>0</v>
      </c>
      <c r="AC11" s="165">
        <f ca="1">COUNTIFS(BITACORA!$C$4:$C$7322,$B$7:$B$501,BITACORA!$E$4:$E$7322,$E$6:$AM$6,BITACORA!$B$4:$B$7322,"&gt;="&amp;$B$3,BITACORA!$B$4:$B$7322,"&lt;="&amp;$B$4)</f>
        <v>0</v>
      </c>
      <c r="AD11" s="165">
        <f ca="1">COUNTIFS(BITACORA!$C$4:$C$7322,$B$7:$B$501,BITACORA!$E$4:$E$7322,$E$6:$AM$6,BITACORA!$B$4:$B$7322,"&gt;="&amp;$B$3,BITACORA!$B$4:$B$7322,"&lt;="&amp;$B$4)</f>
        <v>0</v>
      </c>
      <c r="AE11" s="165">
        <f ca="1">COUNTIFS(BITACORA!$C$4:$C$7322,$B$7:$B$501,BITACORA!$E$4:$E$7322,$E$6:$AM$6,BITACORA!$B$4:$B$7322,"&gt;="&amp;$B$3,BITACORA!$B$4:$B$7322,"&lt;="&amp;$B$4)</f>
        <v>0</v>
      </c>
      <c r="AF11" s="165">
        <f ca="1">COUNTIFS(BITACORA!$C$4:$C$7322,$B$7:$B$501,BITACORA!$E$4:$E$7322,$E$6:$AM$6,BITACORA!$B$4:$B$7322,"&gt;="&amp;$B$3,BITACORA!$B$4:$B$7322,"&lt;="&amp;$B$4)</f>
        <v>0</v>
      </c>
      <c r="AG11" s="165">
        <f ca="1">COUNTIFS(BITACORA!$C$4:$C$7322,$B$7:$B$501,BITACORA!$E$4:$E$7322,$E$6:$AM$6,BITACORA!$B$4:$B$7322,"&gt;="&amp;$B$3,BITACORA!$B$4:$B$7322,"&lt;="&amp;$B$4)</f>
        <v>0</v>
      </c>
      <c r="AH11" s="165">
        <f ca="1">COUNTIFS(BITACORA!$C$4:$C$7322,$B$7:$B$501,BITACORA!$E$4:$E$7322,$E$6:$AM$6,BITACORA!$B$4:$B$7322,"&gt;="&amp;$B$3,BITACORA!$B$4:$B$7322,"&lt;="&amp;$B$4)</f>
        <v>0</v>
      </c>
      <c r="AI11" s="165">
        <f ca="1">COUNTIFS(BITACORA!$C$4:$C$7322,$B$7:$B$501,BITACORA!$E$4:$E$7322,$E$6:$AM$6,BITACORA!$B$4:$B$7322,"&gt;="&amp;$B$3,BITACORA!$B$4:$B$7322,"&lt;="&amp;$B$4)</f>
        <v>0</v>
      </c>
      <c r="AJ11" s="165">
        <f ca="1">COUNTIFS(BITACORA!$C$4:$C$7322,$B$7:$B$501,BITACORA!$E$4:$E$7322,$E$6:$AM$6,BITACORA!$B$4:$B$7322,"&gt;="&amp;$B$3,BITACORA!$B$4:$B$7322,"&lt;="&amp;$B$4)</f>
        <v>0</v>
      </c>
      <c r="AK11" s="165">
        <f ca="1">COUNTIFS(BITACORA!$C$4:$C$7322,$B$7:$B$501,BITACORA!$E$4:$E$7322,$E$6:$AM$6,BITACORA!$B$4:$B$7322,"&gt;="&amp;$B$3,BITACORA!$B$4:$B$7322,"&lt;="&amp;$B$4)</f>
        <v>0</v>
      </c>
      <c r="AL11" s="165">
        <f ca="1">COUNTIFS(BITACORA!$C$4:$C$7322,$B$7:$B$501,BITACORA!$E$4:$E$7322,$E$6:$AM$6,BITACORA!$B$4:$B$7322,"&gt;="&amp;$B$3,BITACORA!$B$4:$B$7322,"&lt;="&amp;$B$4)</f>
        <v>0</v>
      </c>
      <c r="AM11" s="165">
        <f ca="1">COUNTIFS(BITACORA!$C$4:$C$7322,$B$7:$B$501,BITACORA!$E$4:$E$7322,$E$6:$AM$6,BITACORA!$B$4:$B$7322,"&gt;="&amp;$B$3,BITACORA!$B$4:$B$7322,"&lt;="&amp;$B$4)</f>
        <v>0</v>
      </c>
    </row>
    <row r="12" spans="1:39">
      <c r="A12" s="166" t="str">
        <f ca="1">IFERROR(__xludf.DUMMYFUNCTION("""COMPUTED_VALUE"""),"Cedeño Barveran Marcelo German")</f>
        <v>Cedeño Barveran Marcelo German</v>
      </c>
      <c r="B12" s="167" t="str">
        <f ca="1">IFERROR(__xludf.DUMMYFUNCTION("""COMPUTED_VALUE"""),"MAP0286")</f>
        <v>MAP0286</v>
      </c>
      <c r="C12" s="168">
        <f ca="1">IFERROR(__xludf.DUMMYFUNCTION("""COMPUTED_VALUE"""),4)</f>
        <v>4</v>
      </c>
      <c r="D12" s="164">
        <f t="shared" ca="1" si="0"/>
        <v>0</v>
      </c>
      <c r="E12" s="165">
        <f ca="1">COUNTIFS(BITACORA!$C$4:$C$7322,$B$7:$B$501,BITACORA!$E$4:$E$7322,$E$6:$AM$6,BITACORA!$B$4:$B$7322,"&gt;="&amp;$B$3,BITACORA!$B$4:$B$7322,"&lt;="&amp;$B$4)</f>
        <v>0</v>
      </c>
      <c r="F12" s="165">
        <f ca="1">COUNTIFS(BITACORA!$C$4:$C$7322,$B$7:$B$501,BITACORA!$E$4:$E$7322,$E$6:$AM$6,BITACORA!$B$4:$B$7322,"&gt;="&amp;$B$3,BITACORA!$B$4:$B$7322,"&lt;="&amp;$B$4)</f>
        <v>0</v>
      </c>
      <c r="G12" s="165">
        <f ca="1">COUNTIFS(BITACORA!$C$4:$C$7322,$B$7:$B$501,BITACORA!$E$4:$E$7322,$E$6:$AM$6,BITACORA!$B$4:$B$7322,"&gt;="&amp;$B$3,BITACORA!$B$4:$B$7322,"&lt;="&amp;$B$4)</f>
        <v>0</v>
      </c>
      <c r="H12" s="165">
        <f ca="1">COUNTIFS(BITACORA!$C$4:$C$7322,$B$7:$B$501,BITACORA!$E$4:$E$7322,$E$6:$AM$6,BITACORA!$B$4:$B$7322,"&gt;="&amp;$B$3,BITACORA!$B$4:$B$7322,"&lt;="&amp;$B$4)</f>
        <v>0</v>
      </c>
      <c r="I12" s="165">
        <f ca="1">COUNTIFS(BITACORA!$C$4:$C$7322,$B$7:$B$501,BITACORA!$E$4:$E$7322,$E$6:$AM$6,BITACORA!$B$4:$B$7322,"&gt;="&amp;$B$3,BITACORA!$B$4:$B$7322,"&lt;="&amp;$B$4)</f>
        <v>0</v>
      </c>
      <c r="J12" s="165">
        <f ca="1">COUNTIFS(BITACORA!$C$4:$C$7322,$B$7:$B$501,BITACORA!$E$4:$E$7322,$E$6:$AM$6,BITACORA!$B$4:$B$7322,"&gt;="&amp;$B$3,BITACORA!$B$4:$B$7322,"&lt;="&amp;$B$4)</f>
        <v>0</v>
      </c>
      <c r="K12" s="165">
        <f ca="1">COUNTIFS(BITACORA!$C$4:$C$7322,$B$7:$B$501,BITACORA!$E$4:$E$7322,$E$6:$AM$6,BITACORA!$B$4:$B$7322,"&gt;="&amp;$B$3,BITACORA!$B$4:$B$7322,"&lt;="&amp;$B$4)</f>
        <v>0</v>
      </c>
      <c r="L12" s="165">
        <f ca="1">COUNTIFS(BITACORA!$C$4:$C$7322,$B$7:$B$501,BITACORA!$E$4:$E$7322,$E$6:$AM$6,BITACORA!$B$4:$B$7322,"&gt;="&amp;$B$3,BITACORA!$B$4:$B$7322,"&lt;="&amp;$B$4)</f>
        <v>0</v>
      </c>
      <c r="M12" s="165">
        <f ca="1">COUNTIFS(BITACORA!$C$4:$C$7322,$B$7:$B$501,BITACORA!$E$4:$E$7322,$E$6:$AM$6,BITACORA!$B$4:$B$7322,"&gt;="&amp;$B$3,BITACORA!$B$4:$B$7322,"&lt;="&amp;$B$4)</f>
        <v>0</v>
      </c>
      <c r="N12" s="165">
        <f ca="1">COUNTIFS(BITACORA!$C$4:$C$7322,$B$7:$B$501,BITACORA!$E$4:$E$7322,$E$6:$AM$6,BITACORA!$B$4:$B$7322,"&gt;="&amp;$B$3,BITACORA!$B$4:$B$7322,"&lt;="&amp;$B$4)</f>
        <v>0</v>
      </c>
      <c r="O12" s="165">
        <f ca="1">COUNTIFS(BITACORA!$C$4:$C$7322,$B$7:$B$501,BITACORA!$E$4:$E$7322,$E$6:$AM$6,BITACORA!$B$4:$B$7322,"&gt;="&amp;$B$3,BITACORA!$B$4:$B$7322,"&lt;="&amp;$B$4)</f>
        <v>0</v>
      </c>
      <c r="P12" s="165">
        <f ca="1">COUNTIFS(BITACORA!$C$4:$C$7322,$B$7:$B$501,BITACORA!$E$4:$E$7322,$E$6:$AM$6,BITACORA!$B$4:$B$7322,"&gt;="&amp;$B$3,BITACORA!$B$4:$B$7322,"&lt;="&amp;$B$4)</f>
        <v>0</v>
      </c>
      <c r="Q12" s="165">
        <f ca="1">COUNTIFS(BITACORA!$C$4:$C$7322,$B$7:$B$501,BITACORA!$E$4:$E$7322,$E$6:$AM$6,BITACORA!$B$4:$B$7322,"&gt;="&amp;$B$3,BITACORA!$B$4:$B$7322,"&lt;="&amp;$B$4)</f>
        <v>0</v>
      </c>
      <c r="R12" s="165">
        <f ca="1">COUNTIFS(BITACORA!$C$4:$C$7322,$B$7:$B$501,BITACORA!$E$4:$E$7322,$E$6:$AM$6,BITACORA!$B$4:$B$7322,"&gt;="&amp;$B$3,BITACORA!$B$4:$B$7322,"&lt;="&amp;$B$4)</f>
        <v>0</v>
      </c>
      <c r="S12" s="165">
        <f ca="1">COUNTIFS(BITACORA!$C$4:$C$7322,$B$7:$B$501,BITACORA!$E$4:$E$7322,$E$6:$AM$6,BITACORA!$B$4:$B$7322,"&gt;="&amp;$B$3,BITACORA!$B$4:$B$7322,"&lt;="&amp;$B$4)</f>
        <v>0</v>
      </c>
      <c r="T12" s="165">
        <f ca="1">COUNTIFS(BITACORA!$C$4:$C$7322,$B$7:$B$501,BITACORA!$E$4:$E$7322,$E$6:$AM$6,BITACORA!$B$4:$B$7322,"&gt;="&amp;$B$3,BITACORA!$B$4:$B$7322,"&lt;="&amp;$B$4)</f>
        <v>0</v>
      </c>
      <c r="U12" s="165">
        <f ca="1">COUNTIFS(BITACORA!$C$4:$C$7322,$B$7:$B$501,BITACORA!$E$4:$E$7322,$E$6:$AM$6,BITACORA!$B$4:$B$7322,"&gt;="&amp;$B$3,BITACORA!$B$4:$B$7322,"&lt;="&amp;$B$4)</f>
        <v>0</v>
      </c>
      <c r="V12" s="165">
        <f ca="1">COUNTIFS(BITACORA!$C$4:$C$7322,$B$7:$B$501,BITACORA!$E$4:$E$7322,$E$6:$AM$6,BITACORA!$B$4:$B$7322,"&gt;="&amp;$B$3,BITACORA!$B$4:$B$7322,"&lt;="&amp;$B$4)</f>
        <v>0</v>
      </c>
      <c r="W12" s="165">
        <f ca="1">COUNTIFS(BITACORA!$C$4:$C$7322,$B$7:$B$501,BITACORA!$E$4:$E$7322,$E$6:$AM$6,BITACORA!$B$4:$B$7322,"&gt;="&amp;$B$3,BITACORA!$B$4:$B$7322,"&lt;="&amp;$B$4)</f>
        <v>0</v>
      </c>
      <c r="X12" s="165">
        <f ca="1">COUNTIFS(BITACORA!$C$4:$C$7322,$B$7:$B$501,BITACORA!$E$4:$E$7322,$E$6:$AM$6,BITACORA!$B$4:$B$7322,"&gt;="&amp;$B$3,BITACORA!$B$4:$B$7322,"&lt;="&amp;$B$4)</f>
        <v>0</v>
      </c>
      <c r="Y12" s="165">
        <f ca="1">COUNTIFS(BITACORA!$C$4:$C$7322,$B$7:$B$501,BITACORA!$E$4:$E$7322,$E$6:$AM$6,BITACORA!$B$4:$B$7322,"&gt;="&amp;$B$3,BITACORA!$B$4:$B$7322,"&lt;="&amp;$B$4)</f>
        <v>0</v>
      </c>
      <c r="Z12" s="165">
        <f ca="1">COUNTIFS(BITACORA!$C$4:$C$7322,$B$7:$B$501,BITACORA!$E$4:$E$7322,$E$6:$AM$6,BITACORA!$B$4:$B$7322,"&gt;="&amp;$B$3,BITACORA!$B$4:$B$7322,"&lt;="&amp;$B$4)</f>
        <v>0</v>
      </c>
      <c r="AA12" s="165">
        <f ca="1">COUNTIFS(BITACORA!$C$4:$C$7322,$B$7:$B$501,BITACORA!$E$4:$E$7322,$E$6:$AM$6,BITACORA!$B$4:$B$7322,"&gt;="&amp;$B$3,BITACORA!$B$4:$B$7322,"&lt;="&amp;$B$4)</f>
        <v>0</v>
      </c>
      <c r="AB12" s="165">
        <f ca="1">COUNTIFS(BITACORA!$C$4:$C$7322,$B$7:$B$501,BITACORA!$E$4:$E$7322,$E$6:$AM$6,BITACORA!$B$4:$B$7322,"&gt;="&amp;$B$3,BITACORA!$B$4:$B$7322,"&lt;="&amp;$B$4)</f>
        <v>0</v>
      </c>
      <c r="AC12" s="165">
        <f ca="1">COUNTIFS(BITACORA!$C$4:$C$7322,$B$7:$B$501,BITACORA!$E$4:$E$7322,$E$6:$AM$6,BITACORA!$B$4:$B$7322,"&gt;="&amp;$B$3,BITACORA!$B$4:$B$7322,"&lt;="&amp;$B$4)</f>
        <v>0</v>
      </c>
      <c r="AD12" s="165">
        <f ca="1">COUNTIFS(BITACORA!$C$4:$C$7322,$B$7:$B$501,BITACORA!$E$4:$E$7322,$E$6:$AM$6,BITACORA!$B$4:$B$7322,"&gt;="&amp;$B$3,BITACORA!$B$4:$B$7322,"&lt;="&amp;$B$4)</f>
        <v>0</v>
      </c>
      <c r="AE12" s="165">
        <f ca="1">COUNTIFS(BITACORA!$C$4:$C$7322,$B$7:$B$501,BITACORA!$E$4:$E$7322,$E$6:$AM$6,BITACORA!$B$4:$B$7322,"&gt;="&amp;$B$3,BITACORA!$B$4:$B$7322,"&lt;="&amp;$B$4)</f>
        <v>0</v>
      </c>
      <c r="AF12" s="165">
        <f ca="1">COUNTIFS(BITACORA!$C$4:$C$7322,$B$7:$B$501,BITACORA!$E$4:$E$7322,$E$6:$AM$6,BITACORA!$B$4:$B$7322,"&gt;="&amp;$B$3,BITACORA!$B$4:$B$7322,"&lt;="&amp;$B$4)</f>
        <v>0</v>
      </c>
      <c r="AG12" s="165">
        <f ca="1">COUNTIFS(BITACORA!$C$4:$C$7322,$B$7:$B$501,BITACORA!$E$4:$E$7322,$E$6:$AM$6,BITACORA!$B$4:$B$7322,"&gt;="&amp;$B$3,BITACORA!$B$4:$B$7322,"&lt;="&amp;$B$4)</f>
        <v>0</v>
      </c>
      <c r="AH12" s="165">
        <f ca="1">COUNTIFS(BITACORA!$C$4:$C$7322,$B$7:$B$501,BITACORA!$E$4:$E$7322,$E$6:$AM$6,BITACORA!$B$4:$B$7322,"&gt;="&amp;$B$3,BITACORA!$B$4:$B$7322,"&lt;="&amp;$B$4)</f>
        <v>0</v>
      </c>
      <c r="AI12" s="165">
        <f ca="1">COUNTIFS(BITACORA!$C$4:$C$7322,$B$7:$B$501,BITACORA!$E$4:$E$7322,$E$6:$AM$6,BITACORA!$B$4:$B$7322,"&gt;="&amp;$B$3,BITACORA!$B$4:$B$7322,"&lt;="&amp;$B$4)</f>
        <v>0</v>
      </c>
      <c r="AJ12" s="165">
        <f ca="1">COUNTIFS(BITACORA!$C$4:$C$7322,$B$7:$B$501,BITACORA!$E$4:$E$7322,$E$6:$AM$6,BITACORA!$B$4:$B$7322,"&gt;="&amp;$B$3,BITACORA!$B$4:$B$7322,"&lt;="&amp;$B$4)</f>
        <v>0</v>
      </c>
      <c r="AK12" s="165">
        <f ca="1">COUNTIFS(BITACORA!$C$4:$C$7322,$B$7:$B$501,BITACORA!$E$4:$E$7322,$E$6:$AM$6,BITACORA!$B$4:$B$7322,"&gt;="&amp;$B$3,BITACORA!$B$4:$B$7322,"&lt;="&amp;$B$4)</f>
        <v>0</v>
      </c>
      <c r="AL12" s="165">
        <f ca="1">COUNTIFS(BITACORA!$C$4:$C$7322,$B$7:$B$501,BITACORA!$E$4:$E$7322,$E$6:$AM$6,BITACORA!$B$4:$B$7322,"&gt;="&amp;$B$3,BITACORA!$B$4:$B$7322,"&lt;="&amp;$B$4)</f>
        <v>0</v>
      </c>
      <c r="AM12" s="165">
        <f ca="1">COUNTIFS(BITACORA!$C$4:$C$7322,$B$7:$B$501,BITACORA!$E$4:$E$7322,$E$6:$AM$6,BITACORA!$B$4:$B$7322,"&gt;="&amp;$B$3,BITACORA!$B$4:$B$7322,"&lt;="&amp;$B$4)</f>
        <v>0</v>
      </c>
    </row>
    <row r="13" spans="1:39">
      <c r="A13" s="166" t="str">
        <f ca="1">IFERROR(__xludf.DUMMYFUNCTION("""COMPUTED_VALUE"""),"Jonathan Alejandro Diaz Montes")</f>
        <v>Jonathan Alejandro Diaz Montes</v>
      </c>
      <c r="B13" s="167" t="str">
        <f ca="1">IFERROR(__xludf.DUMMYFUNCTION("""COMPUTED_VALUE"""),"PQX0243")</f>
        <v>PQX0243</v>
      </c>
      <c r="C13" s="168">
        <f ca="1">IFERROR(__xludf.DUMMYFUNCTION("""COMPUTED_VALUE"""),4)</f>
        <v>4</v>
      </c>
      <c r="D13" s="164">
        <f t="shared" ca="1" si="0"/>
        <v>0</v>
      </c>
      <c r="E13" s="165">
        <f ca="1">COUNTIFS(BITACORA!$C$4:$C$7322,$B$7:$B$501,BITACORA!$E$4:$E$7322,$E$6:$AM$6,BITACORA!$B$4:$B$7322,"&gt;="&amp;$B$3,BITACORA!$B$4:$B$7322,"&lt;="&amp;$B$4)</f>
        <v>0</v>
      </c>
      <c r="F13" s="165">
        <f ca="1">COUNTIFS(BITACORA!$C$4:$C$7322,$B$7:$B$501,BITACORA!$E$4:$E$7322,$E$6:$AM$6,BITACORA!$B$4:$B$7322,"&gt;="&amp;$B$3,BITACORA!$B$4:$B$7322,"&lt;="&amp;$B$4)</f>
        <v>0</v>
      </c>
      <c r="G13" s="165">
        <f ca="1">COUNTIFS(BITACORA!$C$4:$C$7322,$B$7:$B$501,BITACORA!$E$4:$E$7322,$E$6:$AM$6,BITACORA!$B$4:$B$7322,"&gt;="&amp;$B$3,BITACORA!$B$4:$B$7322,"&lt;="&amp;$B$4)</f>
        <v>0</v>
      </c>
      <c r="H13" s="165">
        <f ca="1">COUNTIFS(BITACORA!$C$4:$C$7322,$B$7:$B$501,BITACORA!$E$4:$E$7322,$E$6:$AM$6,BITACORA!$B$4:$B$7322,"&gt;="&amp;$B$3,BITACORA!$B$4:$B$7322,"&lt;="&amp;$B$4)</f>
        <v>0</v>
      </c>
      <c r="I13" s="165">
        <f ca="1">COUNTIFS(BITACORA!$C$4:$C$7322,$B$7:$B$501,BITACORA!$E$4:$E$7322,$E$6:$AM$6,BITACORA!$B$4:$B$7322,"&gt;="&amp;$B$3,BITACORA!$B$4:$B$7322,"&lt;="&amp;$B$4)</f>
        <v>0</v>
      </c>
      <c r="J13" s="165">
        <f ca="1">COUNTIFS(BITACORA!$C$4:$C$7322,$B$7:$B$501,BITACORA!$E$4:$E$7322,$E$6:$AM$6,BITACORA!$B$4:$B$7322,"&gt;="&amp;$B$3,BITACORA!$B$4:$B$7322,"&lt;="&amp;$B$4)</f>
        <v>0</v>
      </c>
      <c r="K13" s="165">
        <f ca="1">COUNTIFS(BITACORA!$C$4:$C$7322,$B$7:$B$501,BITACORA!$E$4:$E$7322,$E$6:$AM$6,BITACORA!$B$4:$B$7322,"&gt;="&amp;$B$3,BITACORA!$B$4:$B$7322,"&lt;="&amp;$B$4)</f>
        <v>0</v>
      </c>
      <c r="L13" s="165">
        <f ca="1">COUNTIFS(BITACORA!$C$4:$C$7322,$B$7:$B$501,BITACORA!$E$4:$E$7322,$E$6:$AM$6,BITACORA!$B$4:$B$7322,"&gt;="&amp;$B$3,BITACORA!$B$4:$B$7322,"&lt;="&amp;$B$4)</f>
        <v>0</v>
      </c>
      <c r="M13" s="165">
        <f ca="1">COUNTIFS(BITACORA!$C$4:$C$7322,$B$7:$B$501,BITACORA!$E$4:$E$7322,$E$6:$AM$6,BITACORA!$B$4:$B$7322,"&gt;="&amp;$B$3,BITACORA!$B$4:$B$7322,"&lt;="&amp;$B$4)</f>
        <v>0</v>
      </c>
      <c r="N13" s="165">
        <f ca="1">COUNTIFS(BITACORA!$C$4:$C$7322,$B$7:$B$501,BITACORA!$E$4:$E$7322,$E$6:$AM$6,BITACORA!$B$4:$B$7322,"&gt;="&amp;$B$3,BITACORA!$B$4:$B$7322,"&lt;="&amp;$B$4)</f>
        <v>0</v>
      </c>
      <c r="O13" s="165">
        <f ca="1">COUNTIFS(BITACORA!$C$4:$C$7322,$B$7:$B$501,BITACORA!$E$4:$E$7322,$E$6:$AM$6,BITACORA!$B$4:$B$7322,"&gt;="&amp;$B$3,BITACORA!$B$4:$B$7322,"&lt;="&amp;$B$4)</f>
        <v>0</v>
      </c>
      <c r="P13" s="165">
        <f ca="1">COUNTIFS(BITACORA!$C$4:$C$7322,$B$7:$B$501,BITACORA!$E$4:$E$7322,$E$6:$AM$6,BITACORA!$B$4:$B$7322,"&gt;="&amp;$B$3,BITACORA!$B$4:$B$7322,"&lt;="&amp;$B$4)</f>
        <v>0</v>
      </c>
      <c r="Q13" s="165">
        <f ca="1">COUNTIFS(BITACORA!$C$4:$C$7322,$B$7:$B$501,BITACORA!$E$4:$E$7322,$E$6:$AM$6,BITACORA!$B$4:$B$7322,"&gt;="&amp;$B$3,BITACORA!$B$4:$B$7322,"&lt;="&amp;$B$4)</f>
        <v>0</v>
      </c>
      <c r="R13" s="165">
        <f ca="1">COUNTIFS(BITACORA!$C$4:$C$7322,$B$7:$B$501,BITACORA!$E$4:$E$7322,$E$6:$AM$6,BITACORA!$B$4:$B$7322,"&gt;="&amp;$B$3,BITACORA!$B$4:$B$7322,"&lt;="&amp;$B$4)</f>
        <v>0</v>
      </c>
      <c r="S13" s="165">
        <f ca="1">COUNTIFS(BITACORA!$C$4:$C$7322,$B$7:$B$501,BITACORA!$E$4:$E$7322,$E$6:$AM$6,BITACORA!$B$4:$B$7322,"&gt;="&amp;$B$3,BITACORA!$B$4:$B$7322,"&lt;="&amp;$B$4)</f>
        <v>0</v>
      </c>
      <c r="T13" s="165">
        <f ca="1">COUNTIFS(BITACORA!$C$4:$C$7322,$B$7:$B$501,BITACORA!$E$4:$E$7322,$E$6:$AM$6,BITACORA!$B$4:$B$7322,"&gt;="&amp;$B$3,BITACORA!$B$4:$B$7322,"&lt;="&amp;$B$4)</f>
        <v>0</v>
      </c>
      <c r="U13" s="165">
        <f ca="1">COUNTIFS(BITACORA!$C$4:$C$7322,$B$7:$B$501,BITACORA!$E$4:$E$7322,$E$6:$AM$6,BITACORA!$B$4:$B$7322,"&gt;="&amp;$B$3,BITACORA!$B$4:$B$7322,"&lt;="&amp;$B$4)</f>
        <v>0</v>
      </c>
      <c r="V13" s="165">
        <f ca="1">COUNTIFS(BITACORA!$C$4:$C$7322,$B$7:$B$501,BITACORA!$E$4:$E$7322,$E$6:$AM$6,BITACORA!$B$4:$B$7322,"&gt;="&amp;$B$3,BITACORA!$B$4:$B$7322,"&lt;="&amp;$B$4)</f>
        <v>0</v>
      </c>
      <c r="W13" s="165">
        <f ca="1">COUNTIFS(BITACORA!$C$4:$C$7322,$B$7:$B$501,BITACORA!$E$4:$E$7322,$E$6:$AM$6,BITACORA!$B$4:$B$7322,"&gt;="&amp;$B$3,BITACORA!$B$4:$B$7322,"&lt;="&amp;$B$4)</f>
        <v>0</v>
      </c>
      <c r="X13" s="165">
        <f ca="1">COUNTIFS(BITACORA!$C$4:$C$7322,$B$7:$B$501,BITACORA!$E$4:$E$7322,$E$6:$AM$6,BITACORA!$B$4:$B$7322,"&gt;="&amp;$B$3,BITACORA!$B$4:$B$7322,"&lt;="&amp;$B$4)</f>
        <v>0</v>
      </c>
      <c r="Y13" s="165">
        <f ca="1">COUNTIFS(BITACORA!$C$4:$C$7322,$B$7:$B$501,BITACORA!$E$4:$E$7322,$E$6:$AM$6,BITACORA!$B$4:$B$7322,"&gt;="&amp;$B$3,BITACORA!$B$4:$B$7322,"&lt;="&amp;$B$4)</f>
        <v>0</v>
      </c>
      <c r="Z13" s="165">
        <f ca="1">COUNTIFS(BITACORA!$C$4:$C$7322,$B$7:$B$501,BITACORA!$E$4:$E$7322,$E$6:$AM$6,BITACORA!$B$4:$B$7322,"&gt;="&amp;$B$3,BITACORA!$B$4:$B$7322,"&lt;="&amp;$B$4)</f>
        <v>0</v>
      </c>
      <c r="AA13" s="165">
        <f ca="1">COUNTIFS(BITACORA!$C$4:$C$7322,$B$7:$B$501,BITACORA!$E$4:$E$7322,$E$6:$AM$6,BITACORA!$B$4:$B$7322,"&gt;="&amp;$B$3,BITACORA!$B$4:$B$7322,"&lt;="&amp;$B$4)</f>
        <v>0</v>
      </c>
      <c r="AB13" s="165">
        <f ca="1">COUNTIFS(BITACORA!$C$4:$C$7322,$B$7:$B$501,BITACORA!$E$4:$E$7322,$E$6:$AM$6,BITACORA!$B$4:$B$7322,"&gt;="&amp;$B$3,BITACORA!$B$4:$B$7322,"&lt;="&amp;$B$4)</f>
        <v>0</v>
      </c>
      <c r="AC13" s="165">
        <f ca="1">COUNTIFS(BITACORA!$C$4:$C$7322,$B$7:$B$501,BITACORA!$E$4:$E$7322,$E$6:$AM$6,BITACORA!$B$4:$B$7322,"&gt;="&amp;$B$3,BITACORA!$B$4:$B$7322,"&lt;="&amp;$B$4)</f>
        <v>0</v>
      </c>
      <c r="AD13" s="165">
        <f ca="1">COUNTIFS(BITACORA!$C$4:$C$7322,$B$7:$B$501,BITACORA!$E$4:$E$7322,$E$6:$AM$6,BITACORA!$B$4:$B$7322,"&gt;="&amp;$B$3,BITACORA!$B$4:$B$7322,"&lt;="&amp;$B$4)</f>
        <v>0</v>
      </c>
      <c r="AE13" s="165">
        <f ca="1">COUNTIFS(BITACORA!$C$4:$C$7322,$B$7:$B$501,BITACORA!$E$4:$E$7322,$E$6:$AM$6,BITACORA!$B$4:$B$7322,"&gt;="&amp;$B$3,BITACORA!$B$4:$B$7322,"&lt;="&amp;$B$4)</f>
        <v>0</v>
      </c>
      <c r="AF13" s="165">
        <f ca="1">COUNTIFS(BITACORA!$C$4:$C$7322,$B$7:$B$501,BITACORA!$E$4:$E$7322,$E$6:$AM$6,BITACORA!$B$4:$B$7322,"&gt;="&amp;$B$3,BITACORA!$B$4:$B$7322,"&lt;="&amp;$B$4)</f>
        <v>0</v>
      </c>
      <c r="AG13" s="165">
        <f ca="1">COUNTIFS(BITACORA!$C$4:$C$7322,$B$7:$B$501,BITACORA!$E$4:$E$7322,$E$6:$AM$6,BITACORA!$B$4:$B$7322,"&gt;="&amp;$B$3,BITACORA!$B$4:$B$7322,"&lt;="&amp;$B$4)</f>
        <v>0</v>
      </c>
      <c r="AH13" s="165">
        <f ca="1">COUNTIFS(BITACORA!$C$4:$C$7322,$B$7:$B$501,BITACORA!$E$4:$E$7322,$E$6:$AM$6,BITACORA!$B$4:$B$7322,"&gt;="&amp;$B$3,BITACORA!$B$4:$B$7322,"&lt;="&amp;$B$4)</f>
        <v>0</v>
      </c>
      <c r="AI13" s="165">
        <f ca="1">COUNTIFS(BITACORA!$C$4:$C$7322,$B$7:$B$501,BITACORA!$E$4:$E$7322,$E$6:$AM$6,BITACORA!$B$4:$B$7322,"&gt;="&amp;$B$3,BITACORA!$B$4:$B$7322,"&lt;="&amp;$B$4)</f>
        <v>0</v>
      </c>
      <c r="AJ13" s="165">
        <f ca="1">COUNTIFS(BITACORA!$C$4:$C$7322,$B$7:$B$501,BITACORA!$E$4:$E$7322,$E$6:$AM$6,BITACORA!$B$4:$B$7322,"&gt;="&amp;$B$3,BITACORA!$B$4:$B$7322,"&lt;="&amp;$B$4)</f>
        <v>0</v>
      </c>
      <c r="AK13" s="165">
        <f ca="1">COUNTIFS(BITACORA!$C$4:$C$7322,$B$7:$B$501,BITACORA!$E$4:$E$7322,$E$6:$AM$6,BITACORA!$B$4:$B$7322,"&gt;="&amp;$B$3,BITACORA!$B$4:$B$7322,"&lt;="&amp;$B$4)</f>
        <v>0</v>
      </c>
      <c r="AL13" s="165">
        <f ca="1">COUNTIFS(BITACORA!$C$4:$C$7322,$B$7:$B$501,BITACORA!$E$4:$E$7322,$E$6:$AM$6,BITACORA!$B$4:$B$7322,"&gt;="&amp;$B$3,BITACORA!$B$4:$B$7322,"&lt;="&amp;$B$4)</f>
        <v>0</v>
      </c>
      <c r="AM13" s="165">
        <f ca="1">COUNTIFS(BITACORA!$C$4:$C$7322,$B$7:$B$501,BITACORA!$E$4:$E$7322,$E$6:$AM$6,BITACORA!$B$4:$B$7322,"&gt;="&amp;$B$3,BITACORA!$B$4:$B$7322,"&lt;="&amp;$B$4)</f>
        <v>0</v>
      </c>
    </row>
    <row r="14" spans="1:39">
      <c r="A14" s="166" t="str">
        <f ca="1">IFERROR(__xludf.DUMMYFUNCTION("""COMPUTED_VALUE"""),"Freddy Amador Napa Rosado")</f>
        <v>Freddy Amador Napa Rosado</v>
      </c>
      <c r="B14" s="167" t="str">
        <f ca="1">IFERROR(__xludf.DUMMYFUNCTION("""COMPUTED_VALUE"""),"PIB0529")</f>
        <v>PIB0529</v>
      </c>
      <c r="C14" s="168">
        <f ca="1">IFERROR(__xludf.DUMMYFUNCTION("""COMPUTED_VALUE"""),4)</f>
        <v>4</v>
      </c>
      <c r="D14" s="164">
        <f t="shared" ca="1" si="0"/>
        <v>0</v>
      </c>
      <c r="E14" s="165">
        <f ca="1">COUNTIFS(BITACORA!$C$4:$C$7322,$B$7:$B$501,BITACORA!$E$4:$E$7322,$E$6:$AM$6,BITACORA!$B$4:$B$7322,"&gt;="&amp;$B$3,BITACORA!$B$4:$B$7322,"&lt;="&amp;$B$4)</f>
        <v>0</v>
      </c>
      <c r="F14" s="165">
        <f ca="1">COUNTIFS(BITACORA!$C$4:$C$7322,$B$7:$B$501,BITACORA!$E$4:$E$7322,$E$6:$AM$6,BITACORA!$B$4:$B$7322,"&gt;="&amp;$B$3,BITACORA!$B$4:$B$7322,"&lt;="&amp;$B$4)</f>
        <v>0</v>
      </c>
      <c r="G14" s="165">
        <f ca="1">COUNTIFS(BITACORA!$C$4:$C$7322,$B$7:$B$501,BITACORA!$E$4:$E$7322,$E$6:$AM$6,BITACORA!$B$4:$B$7322,"&gt;="&amp;$B$3,BITACORA!$B$4:$B$7322,"&lt;="&amp;$B$4)</f>
        <v>0</v>
      </c>
      <c r="H14" s="165">
        <f ca="1">COUNTIFS(BITACORA!$C$4:$C$7322,$B$7:$B$501,BITACORA!$E$4:$E$7322,$E$6:$AM$6,BITACORA!$B$4:$B$7322,"&gt;="&amp;$B$3,BITACORA!$B$4:$B$7322,"&lt;="&amp;$B$4)</f>
        <v>0</v>
      </c>
      <c r="I14" s="165">
        <f ca="1">COUNTIFS(BITACORA!$C$4:$C$7322,$B$7:$B$501,BITACORA!$E$4:$E$7322,$E$6:$AM$6,BITACORA!$B$4:$B$7322,"&gt;="&amp;$B$3,BITACORA!$B$4:$B$7322,"&lt;="&amp;$B$4)</f>
        <v>0</v>
      </c>
      <c r="J14" s="165">
        <f ca="1">COUNTIFS(BITACORA!$C$4:$C$7322,$B$7:$B$501,BITACORA!$E$4:$E$7322,$E$6:$AM$6,BITACORA!$B$4:$B$7322,"&gt;="&amp;$B$3,BITACORA!$B$4:$B$7322,"&lt;="&amp;$B$4)</f>
        <v>0</v>
      </c>
      <c r="K14" s="165">
        <f ca="1">COUNTIFS(BITACORA!$C$4:$C$7322,$B$7:$B$501,BITACORA!$E$4:$E$7322,$E$6:$AM$6,BITACORA!$B$4:$B$7322,"&gt;="&amp;$B$3,BITACORA!$B$4:$B$7322,"&lt;="&amp;$B$4)</f>
        <v>0</v>
      </c>
      <c r="L14" s="165">
        <f ca="1">COUNTIFS(BITACORA!$C$4:$C$7322,$B$7:$B$501,BITACORA!$E$4:$E$7322,$E$6:$AM$6,BITACORA!$B$4:$B$7322,"&gt;="&amp;$B$3,BITACORA!$B$4:$B$7322,"&lt;="&amp;$B$4)</f>
        <v>0</v>
      </c>
      <c r="M14" s="165">
        <f ca="1">COUNTIFS(BITACORA!$C$4:$C$7322,$B$7:$B$501,BITACORA!$E$4:$E$7322,$E$6:$AM$6,BITACORA!$B$4:$B$7322,"&gt;="&amp;$B$3,BITACORA!$B$4:$B$7322,"&lt;="&amp;$B$4)</f>
        <v>0</v>
      </c>
      <c r="N14" s="165">
        <f ca="1">COUNTIFS(BITACORA!$C$4:$C$7322,$B$7:$B$501,BITACORA!$E$4:$E$7322,$E$6:$AM$6,BITACORA!$B$4:$B$7322,"&gt;="&amp;$B$3,BITACORA!$B$4:$B$7322,"&lt;="&amp;$B$4)</f>
        <v>0</v>
      </c>
      <c r="O14" s="165">
        <f ca="1">COUNTIFS(BITACORA!$C$4:$C$7322,$B$7:$B$501,BITACORA!$E$4:$E$7322,$E$6:$AM$6,BITACORA!$B$4:$B$7322,"&gt;="&amp;$B$3,BITACORA!$B$4:$B$7322,"&lt;="&amp;$B$4)</f>
        <v>0</v>
      </c>
      <c r="P14" s="165">
        <f ca="1">COUNTIFS(BITACORA!$C$4:$C$7322,$B$7:$B$501,BITACORA!$E$4:$E$7322,$E$6:$AM$6,BITACORA!$B$4:$B$7322,"&gt;="&amp;$B$3,BITACORA!$B$4:$B$7322,"&lt;="&amp;$B$4)</f>
        <v>0</v>
      </c>
      <c r="Q14" s="165">
        <f ca="1">COUNTIFS(BITACORA!$C$4:$C$7322,$B$7:$B$501,BITACORA!$E$4:$E$7322,$E$6:$AM$6,BITACORA!$B$4:$B$7322,"&gt;="&amp;$B$3,BITACORA!$B$4:$B$7322,"&lt;="&amp;$B$4)</f>
        <v>0</v>
      </c>
      <c r="R14" s="165">
        <f ca="1">COUNTIFS(BITACORA!$C$4:$C$7322,$B$7:$B$501,BITACORA!$E$4:$E$7322,$E$6:$AM$6,BITACORA!$B$4:$B$7322,"&gt;="&amp;$B$3,BITACORA!$B$4:$B$7322,"&lt;="&amp;$B$4)</f>
        <v>0</v>
      </c>
      <c r="S14" s="165">
        <f ca="1">COUNTIFS(BITACORA!$C$4:$C$7322,$B$7:$B$501,BITACORA!$E$4:$E$7322,$E$6:$AM$6,BITACORA!$B$4:$B$7322,"&gt;="&amp;$B$3,BITACORA!$B$4:$B$7322,"&lt;="&amp;$B$4)</f>
        <v>0</v>
      </c>
      <c r="T14" s="165">
        <f ca="1">COUNTIFS(BITACORA!$C$4:$C$7322,$B$7:$B$501,BITACORA!$E$4:$E$7322,$E$6:$AM$6,BITACORA!$B$4:$B$7322,"&gt;="&amp;$B$3,BITACORA!$B$4:$B$7322,"&lt;="&amp;$B$4)</f>
        <v>0</v>
      </c>
      <c r="U14" s="165">
        <f ca="1">COUNTIFS(BITACORA!$C$4:$C$7322,$B$7:$B$501,BITACORA!$E$4:$E$7322,$E$6:$AM$6,BITACORA!$B$4:$B$7322,"&gt;="&amp;$B$3,BITACORA!$B$4:$B$7322,"&lt;="&amp;$B$4)</f>
        <v>0</v>
      </c>
      <c r="V14" s="165">
        <f ca="1">COUNTIFS(BITACORA!$C$4:$C$7322,$B$7:$B$501,BITACORA!$E$4:$E$7322,$E$6:$AM$6,BITACORA!$B$4:$B$7322,"&gt;="&amp;$B$3,BITACORA!$B$4:$B$7322,"&lt;="&amp;$B$4)</f>
        <v>0</v>
      </c>
      <c r="W14" s="165">
        <f ca="1">COUNTIFS(BITACORA!$C$4:$C$7322,$B$7:$B$501,BITACORA!$E$4:$E$7322,$E$6:$AM$6,BITACORA!$B$4:$B$7322,"&gt;="&amp;$B$3,BITACORA!$B$4:$B$7322,"&lt;="&amp;$B$4)</f>
        <v>0</v>
      </c>
      <c r="X14" s="165">
        <f ca="1">COUNTIFS(BITACORA!$C$4:$C$7322,$B$7:$B$501,BITACORA!$E$4:$E$7322,$E$6:$AM$6,BITACORA!$B$4:$B$7322,"&gt;="&amp;$B$3,BITACORA!$B$4:$B$7322,"&lt;="&amp;$B$4)</f>
        <v>0</v>
      </c>
      <c r="Y14" s="165">
        <f ca="1">COUNTIFS(BITACORA!$C$4:$C$7322,$B$7:$B$501,BITACORA!$E$4:$E$7322,$E$6:$AM$6,BITACORA!$B$4:$B$7322,"&gt;="&amp;$B$3,BITACORA!$B$4:$B$7322,"&lt;="&amp;$B$4)</f>
        <v>0</v>
      </c>
      <c r="Z14" s="165">
        <f ca="1">COUNTIFS(BITACORA!$C$4:$C$7322,$B$7:$B$501,BITACORA!$E$4:$E$7322,$E$6:$AM$6,BITACORA!$B$4:$B$7322,"&gt;="&amp;$B$3,BITACORA!$B$4:$B$7322,"&lt;="&amp;$B$4)</f>
        <v>0</v>
      </c>
      <c r="AA14" s="165">
        <f ca="1">COUNTIFS(BITACORA!$C$4:$C$7322,$B$7:$B$501,BITACORA!$E$4:$E$7322,$E$6:$AM$6,BITACORA!$B$4:$B$7322,"&gt;="&amp;$B$3,BITACORA!$B$4:$B$7322,"&lt;="&amp;$B$4)</f>
        <v>0</v>
      </c>
      <c r="AB14" s="165">
        <f ca="1">COUNTIFS(BITACORA!$C$4:$C$7322,$B$7:$B$501,BITACORA!$E$4:$E$7322,$E$6:$AM$6,BITACORA!$B$4:$B$7322,"&gt;="&amp;$B$3,BITACORA!$B$4:$B$7322,"&lt;="&amp;$B$4)</f>
        <v>0</v>
      </c>
      <c r="AC14" s="165">
        <f ca="1">COUNTIFS(BITACORA!$C$4:$C$7322,$B$7:$B$501,BITACORA!$E$4:$E$7322,$E$6:$AM$6,BITACORA!$B$4:$B$7322,"&gt;="&amp;$B$3,BITACORA!$B$4:$B$7322,"&lt;="&amp;$B$4)</f>
        <v>0</v>
      </c>
      <c r="AD14" s="165">
        <f ca="1">COUNTIFS(BITACORA!$C$4:$C$7322,$B$7:$B$501,BITACORA!$E$4:$E$7322,$E$6:$AM$6,BITACORA!$B$4:$B$7322,"&gt;="&amp;$B$3,BITACORA!$B$4:$B$7322,"&lt;="&amp;$B$4)</f>
        <v>0</v>
      </c>
      <c r="AE14" s="165">
        <f ca="1">COUNTIFS(BITACORA!$C$4:$C$7322,$B$7:$B$501,BITACORA!$E$4:$E$7322,$E$6:$AM$6,BITACORA!$B$4:$B$7322,"&gt;="&amp;$B$3,BITACORA!$B$4:$B$7322,"&lt;="&amp;$B$4)</f>
        <v>0</v>
      </c>
      <c r="AF14" s="165">
        <f ca="1">COUNTIFS(BITACORA!$C$4:$C$7322,$B$7:$B$501,BITACORA!$E$4:$E$7322,$E$6:$AM$6,BITACORA!$B$4:$B$7322,"&gt;="&amp;$B$3,BITACORA!$B$4:$B$7322,"&lt;="&amp;$B$4)</f>
        <v>0</v>
      </c>
      <c r="AG14" s="165">
        <f ca="1">COUNTIFS(BITACORA!$C$4:$C$7322,$B$7:$B$501,BITACORA!$E$4:$E$7322,$E$6:$AM$6,BITACORA!$B$4:$B$7322,"&gt;="&amp;$B$3,BITACORA!$B$4:$B$7322,"&lt;="&amp;$B$4)</f>
        <v>0</v>
      </c>
      <c r="AH14" s="165">
        <f ca="1">COUNTIFS(BITACORA!$C$4:$C$7322,$B$7:$B$501,BITACORA!$E$4:$E$7322,$E$6:$AM$6,BITACORA!$B$4:$B$7322,"&gt;="&amp;$B$3,BITACORA!$B$4:$B$7322,"&lt;="&amp;$B$4)</f>
        <v>0</v>
      </c>
      <c r="AI14" s="165">
        <f ca="1">COUNTIFS(BITACORA!$C$4:$C$7322,$B$7:$B$501,BITACORA!$E$4:$E$7322,$E$6:$AM$6,BITACORA!$B$4:$B$7322,"&gt;="&amp;$B$3,BITACORA!$B$4:$B$7322,"&lt;="&amp;$B$4)</f>
        <v>0</v>
      </c>
      <c r="AJ14" s="165">
        <f ca="1">COUNTIFS(BITACORA!$C$4:$C$7322,$B$7:$B$501,BITACORA!$E$4:$E$7322,$E$6:$AM$6,BITACORA!$B$4:$B$7322,"&gt;="&amp;$B$3,BITACORA!$B$4:$B$7322,"&lt;="&amp;$B$4)</f>
        <v>0</v>
      </c>
      <c r="AK14" s="165">
        <f ca="1">COUNTIFS(BITACORA!$C$4:$C$7322,$B$7:$B$501,BITACORA!$E$4:$E$7322,$E$6:$AM$6,BITACORA!$B$4:$B$7322,"&gt;="&amp;$B$3,BITACORA!$B$4:$B$7322,"&lt;="&amp;$B$4)</f>
        <v>0</v>
      </c>
      <c r="AL14" s="165">
        <f ca="1">COUNTIFS(BITACORA!$C$4:$C$7322,$B$7:$B$501,BITACORA!$E$4:$E$7322,$E$6:$AM$6,BITACORA!$B$4:$B$7322,"&gt;="&amp;$B$3,BITACORA!$B$4:$B$7322,"&lt;="&amp;$B$4)</f>
        <v>0</v>
      </c>
      <c r="AM14" s="165">
        <f ca="1">COUNTIFS(BITACORA!$C$4:$C$7322,$B$7:$B$501,BITACORA!$E$4:$E$7322,$E$6:$AM$6,BITACORA!$B$4:$B$7322,"&gt;="&amp;$B$3,BITACORA!$B$4:$B$7322,"&lt;="&amp;$B$4)</f>
        <v>0</v>
      </c>
    </row>
    <row r="15" spans="1:39">
      <c r="A15" s="166" t="str">
        <f ca="1">IFERROR(__xludf.DUMMYFUNCTION("""COMPUTED_VALUE"""),"Diego Adrian Mendoza Velez")</f>
        <v>Diego Adrian Mendoza Velez</v>
      </c>
      <c r="B15" s="167" t="str">
        <f ca="1">IFERROR(__xludf.DUMMYFUNCTION("""COMPUTED_VALUE"""),"JAA3376")</f>
        <v>JAA3376</v>
      </c>
      <c r="C15" s="168">
        <f ca="1">IFERROR(__xludf.DUMMYFUNCTION("""COMPUTED_VALUE"""),4)</f>
        <v>4</v>
      </c>
      <c r="D15" s="164">
        <f t="shared" ca="1" si="0"/>
        <v>0</v>
      </c>
      <c r="E15" s="165">
        <f ca="1">COUNTIFS(BITACORA!$C$4:$C$7322,$B$7:$B$501,BITACORA!$E$4:$E$7322,$E$6:$AM$6,BITACORA!$B$4:$B$7322,"&gt;="&amp;$B$3,BITACORA!$B$4:$B$7322,"&lt;="&amp;$B$4)</f>
        <v>0</v>
      </c>
      <c r="F15" s="165">
        <f ca="1">COUNTIFS(BITACORA!$C$4:$C$7322,$B$7:$B$501,BITACORA!$E$4:$E$7322,$E$6:$AM$6,BITACORA!$B$4:$B$7322,"&gt;="&amp;$B$3,BITACORA!$B$4:$B$7322,"&lt;="&amp;$B$4)</f>
        <v>0</v>
      </c>
      <c r="G15" s="165">
        <f ca="1">COUNTIFS(BITACORA!$C$4:$C$7322,$B$7:$B$501,BITACORA!$E$4:$E$7322,$E$6:$AM$6,BITACORA!$B$4:$B$7322,"&gt;="&amp;$B$3,BITACORA!$B$4:$B$7322,"&lt;="&amp;$B$4)</f>
        <v>0</v>
      </c>
      <c r="H15" s="165">
        <f ca="1">COUNTIFS(BITACORA!$C$4:$C$7322,$B$7:$B$501,BITACORA!$E$4:$E$7322,$E$6:$AM$6,BITACORA!$B$4:$B$7322,"&gt;="&amp;$B$3,BITACORA!$B$4:$B$7322,"&lt;="&amp;$B$4)</f>
        <v>0</v>
      </c>
      <c r="I15" s="165">
        <f ca="1">COUNTIFS(BITACORA!$C$4:$C$7322,$B$7:$B$501,BITACORA!$E$4:$E$7322,$E$6:$AM$6,BITACORA!$B$4:$B$7322,"&gt;="&amp;$B$3,BITACORA!$B$4:$B$7322,"&lt;="&amp;$B$4)</f>
        <v>0</v>
      </c>
      <c r="J15" s="165">
        <f ca="1">COUNTIFS(BITACORA!$C$4:$C$7322,$B$7:$B$501,BITACORA!$E$4:$E$7322,$E$6:$AM$6,BITACORA!$B$4:$B$7322,"&gt;="&amp;$B$3,BITACORA!$B$4:$B$7322,"&lt;="&amp;$B$4)</f>
        <v>0</v>
      </c>
      <c r="K15" s="165">
        <f ca="1">COUNTIFS(BITACORA!$C$4:$C$7322,$B$7:$B$501,BITACORA!$E$4:$E$7322,$E$6:$AM$6,BITACORA!$B$4:$B$7322,"&gt;="&amp;$B$3,BITACORA!$B$4:$B$7322,"&lt;="&amp;$B$4)</f>
        <v>0</v>
      </c>
      <c r="L15" s="165">
        <f ca="1">COUNTIFS(BITACORA!$C$4:$C$7322,$B$7:$B$501,BITACORA!$E$4:$E$7322,$E$6:$AM$6,BITACORA!$B$4:$B$7322,"&gt;="&amp;$B$3,BITACORA!$B$4:$B$7322,"&lt;="&amp;$B$4)</f>
        <v>0</v>
      </c>
      <c r="M15" s="165">
        <f ca="1">COUNTIFS(BITACORA!$C$4:$C$7322,$B$7:$B$501,BITACORA!$E$4:$E$7322,$E$6:$AM$6,BITACORA!$B$4:$B$7322,"&gt;="&amp;$B$3,BITACORA!$B$4:$B$7322,"&lt;="&amp;$B$4)</f>
        <v>0</v>
      </c>
      <c r="N15" s="165">
        <f ca="1">COUNTIFS(BITACORA!$C$4:$C$7322,$B$7:$B$501,BITACORA!$E$4:$E$7322,$E$6:$AM$6,BITACORA!$B$4:$B$7322,"&gt;="&amp;$B$3,BITACORA!$B$4:$B$7322,"&lt;="&amp;$B$4)</f>
        <v>0</v>
      </c>
      <c r="O15" s="165">
        <f ca="1">COUNTIFS(BITACORA!$C$4:$C$7322,$B$7:$B$501,BITACORA!$E$4:$E$7322,$E$6:$AM$6,BITACORA!$B$4:$B$7322,"&gt;="&amp;$B$3,BITACORA!$B$4:$B$7322,"&lt;="&amp;$B$4)</f>
        <v>0</v>
      </c>
      <c r="P15" s="165">
        <f ca="1">COUNTIFS(BITACORA!$C$4:$C$7322,$B$7:$B$501,BITACORA!$E$4:$E$7322,$E$6:$AM$6,BITACORA!$B$4:$B$7322,"&gt;="&amp;$B$3,BITACORA!$B$4:$B$7322,"&lt;="&amp;$B$4)</f>
        <v>0</v>
      </c>
      <c r="Q15" s="165">
        <f ca="1">COUNTIFS(BITACORA!$C$4:$C$7322,$B$7:$B$501,BITACORA!$E$4:$E$7322,$E$6:$AM$6,BITACORA!$B$4:$B$7322,"&gt;="&amp;$B$3,BITACORA!$B$4:$B$7322,"&lt;="&amp;$B$4)</f>
        <v>0</v>
      </c>
      <c r="R15" s="165">
        <f ca="1">COUNTIFS(BITACORA!$C$4:$C$7322,$B$7:$B$501,BITACORA!$E$4:$E$7322,$E$6:$AM$6,BITACORA!$B$4:$B$7322,"&gt;="&amp;$B$3,BITACORA!$B$4:$B$7322,"&lt;="&amp;$B$4)</f>
        <v>0</v>
      </c>
      <c r="S15" s="165">
        <f ca="1">COUNTIFS(BITACORA!$C$4:$C$7322,$B$7:$B$501,BITACORA!$E$4:$E$7322,$E$6:$AM$6,BITACORA!$B$4:$B$7322,"&gt;="&amp;$B$3,BITACORA!$B$4:$B$7322,"&lt;="&amp;$B$4)</f>
        <v>0</v>
      </c>
      <c r="T15" s="165">
        <f ca="1">COUNTIFS(BITACORA!$C$4:$C$7322,$B$7:$B$501,BITACORA!$E$4:$E$7322,$E$6:$AM$6,BITACORA!$B$4:$B$7322,"&gt;="&amp;$B$3,BITACORA!$B$4:$B$7322,"&lt;="&amp;$B$4)</f>
        <v>0</v>
      </c>
      <c r="U15" s="165">
        <f ca="1">COUNTIFS(BITACORA!$C$4:$C$7322,$B$7:$B$501,BITACORA!$E$4:$E$7322,$E$6:$AM$6,BITACORA!$B$4:$B$7322,"&gt;="&amp;$B$3,BITACORA!$B$4:$B$7322,"&lt;="&amp;$B$4)</f>
        <v>0</v>
      </c>
      <c r="V15" s="165">
        <f ca="1">COUNTIFS(BITACORA!$C$4:$C$7322,$B$7:$B$501,BITACORA!$E$4:$E$7322,$E$6:$AM$6,BITACORA!$B$4:$B$7322,"&gt;="&amp;$B$3,BITACORA!$B$4:$B$7322,"&lt;="&amp;$B$4)</f>
        <v>0</v>
      </c>
      <c r="W15" s="165">
        <f ca="1">COUNTIFS(BITACORA!$C$4:$C$7322,$B$7:$B$501,BITACORA!$E$4:$E$7322,$E$6:$AM$6,BITACORA!$B$4:$B$7322,"&gt;="&amp;$B$3,BITACORA!$B$4:$B$7322,"&lt;="&amp;$B$4)</f>
        <v>0</v>
      </c>
      <c r="X15" s="165">
        <f ca="1">COUNTIFS(BITACORA!$C$4:$C$7322,$B$7:$B$501,BITACORA!$E$4:$E$7322,$E$6:$AM$6,BITACORA!$B$4:$B$7322,"&gt;="&amp;$B$3,BITACORA!$B$4:$B$7322,"&lt;="&amp;$B$4)</f>
        <v>0</v>
      </c>
      <c r="Y15" s="165">
        <f ca="1">COUNTIFS(BITACORA!$C$4:$C$7322,$B$7:$B$501,BITACORA!$E$4:$E$7322,$E$6:$AM$6,BITACORA!$B$4:$B$7322,"&gt;="&amp;$B$3,BITACORA!$B$4:$B$7322,"&lt;="&amp;$B$4)</f>
        <v>0</v>
      </c>
      <c r="Z15" s="165">
        <f ca="1">COUNTIFS(BITACORA!$C$4:$C$7322,$B$7:$B$501,BITACORA!$E$4:$E$7322,$E$6:$AM$6,BITACORA!$B$4:$B$7322,"&gt;="&amp;$B$3,BITACORA!$B$4:$B$7322,"&lt;="&amp;$B$4)</f>
        <v>0</v>
      </c>
      <c r="AA15" s="165">
        <f ca="1">COUNTIFS(BITACORA!$C$4:$C$7322,$B$7:$B$501,BITACORA!$E$4:$E$7322,$E$6:$AM$6,BITACORA!$B$4:$B$7322,"&gt;="&amp;$B$3,BITACORA!$B$4:$B$7322,"&lt;="&amp;$B$4)</f>
        <v>0</v>
      </c>
      <c r="AB15" s="165">
        <f ca="1">COUNTIFS(BITACORA!$C$4:$C$7322,$B$7:$B$501,BITACORA!$E$4:$E$7322,$E$6:$AM$6,BITACORA!$B$4:$B$7322,"&gt;="&amp;$B$3,BITACORA!$B$4:$B$7322,"&lt;="&amp;$B$4)</f>
        <v>0</v>
      </c>
      <c r="AC15" s="165">
        <f ca="1">COUNTIFS(BITACORA!$C$4:$C$7322,$B$7:$B$501,BITACORA!$E$4:$E$7322,$E$6:$AM$6,BITACORA!$B$4:$B$7322,"&gt;="&amp;$B$3,BITACORA!$B$4:$B$7322,"&lt;="&amp;$B$4)</f>
        <v>0</v>
      </c>
      <c r="AD15" s="165">
        <f ca="1">COUNTIFS(BITACORA!$C$4:$C$7322,$B$7:$B$501,BITACORA!$E$4:$E$7322,$E$6:$AM$6,BITACORA!$B$4:$B$7322,"&gt;="&amp;$B$3,BITACORA!$B$4:$B$7322,"&lt;="&amp;$B$4)</f>
        <v>0</v>
      </c>
      <c r="AE15" s="165">
        <f ca="1">COUNTIFS(BITACORA!$C$4:$C$7322,$B$7:$B$501,BITACORA!$E$4:$E$7322,$E$6:$AM$6,BITACORA!$B$4:$B$7322,"&gt;="&amp;$B$3,BITACORA!$B$4:$B$7322,"&lt;="&amp;$B$4)</f>
        <v>0</v>
      </c>
      <c r="AF15" s="165">
        <f ca="1">COUNTIFS(BITACORA!$C$4:$C$7322,$B$7:$B$501,BITACORA!$E$4:$E$7322,$E$6:$AM$6,BITACORA!$B$4:$B$7322,"&gt;="&amp;$B$3,BITACORA!$B$4:$B$7322,"&lt;="&amp;$B$4)</f>
        <v>0</v>
      </c>
      <c r="AG15" s="165">
        <f ca="1">COUNTIFS(BITACORA!$C$4:$C$7322,$B$7:$B$501,BITACORA!$E$4:$E$7322,$E$6:$AM$6,BITACORA!$B$4:$B$7322,"&gt;="&amp;$B$3,BITACORA!$B$4:$B$7322,"&lt;="&amp;$B$4)</f>
        <v>0</v>
      </c>
      <c r="AH15" s="165">
        <f ca="1">COUNTIFS(BITACORA!$C$4:$C$7322,$B$7:$B$501,BITACORA!$E$4:$E$7322,$E$6:$AM$6,BITACORA!$B$4:$B$7322,"&gt;="&amp;$B$3,BITACORA!$B$4:$B$7322,"&lt;="&amp;$B$4)</f>
        <v>0</v>
      </c>
      <c r="AI15" s="165">
        <f ca="1">COUNTIFS(BITACORA!$C$4:$C$7322,$B$7:$B$501,BITACORA!$E$4:$E$7322,$E$6:$AM$6,BITACORA!$B$4:$B$7322,"&gt;="&amp;$B$3,BITACORA!$B$4:$B$7322,"&lt;="&amp;$B$4)</f>
        <v>0</v>
      </c>
      <c r="AJ15" s="165">
        <f ca="1">COUNTIFS(BITACORA!$C$4:$C$7322,$B$7:$B$501,BITACORA!$E$4:$E$7322,$E$6:$AM$6,BITACORA!$B$4:$B$7322,"&gt;="&amp;$B$3,BITACORA!$B$4:$B$7322,"&lt;="&amp;$B$4)</f>
        <v>0</v>
      </c>
      <c r="AK15" s="165">
        <f ca="1">COUNTIFS(BITACORA!$C$4:$C$7322,$B$7:$B$501,BITACORA!$E$4:$E$7322,$E$6:$AM$6,BITACORA!$B$4:$B$7322,"&gt;="&amp;$B$3,BITACORA!$B$4:$B$7322,"&lt;="&amp;$B$4)</f>
        <v>0</v>
      </c>
      <c r="AL15" s="165">
        <f ca="1">COUNTIFS(BITACORA!$C$4:$C$7322,$B$7:$B$501,BITACORA!$E$4:$E$7322,$E$6:$AM$6,BITACORA!$B$4:$B$7322,"&gt;="&amp;$B$3,BITACORA!$B$4:$B$7322,"&lt;="&amp;$B$4)</f>
        <v>0</v>
      </c>
      <c r="AM15" s="165">
        <f ca="1">COUNTIFS(BITACORA!$C$4:$C$7322,$B$7:$B$501,BITACORA!$E$4:$E$7322,$E$6:$AM$6,BITACORA!$B$4:$B$7322,"&gt;="&amp;$B$3,BITACORA!$B$4:$B$7322,"&lt;="&amp;$B$4)</f>
        <v>0</v>
      </c>
    </row>
    <row r="16" spans="1:39">
      <c r="A16" s="166" t="str">
        <f ca="1">IFERROR(__xludf.DUMMYFUNCTION("""COMPUTED_VALUE"""),"Oscar Jose Loor Basurto")</f>
        <v>Oscar Jose Loor Basurto</v>
      </c>
      <c r="B16" s="167" t="str">
        <f ca="1">IFERROR(__xludf.DUMMYFUNCTION("""COMPUTED_VALUE"""),"PJB0702")</f>
        <v>PJB0702</v>
      </c>
      <c r="C16" s="168">
        <f ca="1">IFERROR(__xludf.DUMMYFUNCTION("""COMPUTED_VALUE"""),4)</f>
        <v>4</v>
      </c>
      <c r="D16" s="164">
        <f t="shared" ca="1" si="0"/>
        <v>0</v>
      </c>
      <c r="E16" s="165">
        <f ca="1">COUNTIFS(BITACORA!$C$4:$C$7322,$B$7:$B$501,BITACORA!$E$4:$E$7322,$E$6:$AM$6,BITACORA!$B$4:$B$7322,"&gt;="&amp;$B$3,BITACORA!$B$4:$B$7322,"&lt;="&amp;$B$4)</f>
        <v>0</v>
      </c>
      <c r="F16" s="165">
        <f ca="1">COUNTIFS(BITACORA!$C$4:$C$7322,$B$7:$B$501,BITACORA!$E$4:$E$7322,$E$6:$AM$6,BITACORA!$B$4:$B$7322,"&gt;="&amp;$B$3,BITACORA!$B$4:$B$7322,"&lt;="&amp;$B$4)</f>
        <v>0</v>
      </c>
      <c r="G16" s="165">
        <f ca="1">COUNTIFS(BITACORA!$C$4:$C$7322,$B$7:$B$501,BITACORA!$E$4:$E$7322,$E$6:$AM$6,BITACORA!$B$4:$B$7322,"&gt;="&amp;$B$3,BITACORA!$B$4:$B$7322,"&lt;="&amp;$B$4)</f>
        <v>0</v>
      </c>
      <c r="H16" s="165">
        <f ca="1">COUNTIFS(BITACORA!$C$4:$C$7322,$B$7:$B$501,BITACORA!$E$4:$E$7322,$E$6:$AM$6,BITACORA!$B$4:$B$7322,"&gt;="&amp;$B$3,BITACORA!$B$4:$B$7322,"&lt;="&amp;$B$4)</f>
        <v>0</v>
      </c>
      <c r="I16" s="165">
        <f ca="1">COUNTIFS(BITACORA!$C$4:$C$7322,$B$7:$B$501,BITACORA!$E$4:$E$7322,$E$6:$AM$6,BITACORA!$B$4:$B$7322,"&gt;="&amp;$B$3,BITACORA!$B$4:$B$7322,"&lt;="&amp;$B$4)</f>
        <v>0</v>
      </c>
      <c r="J16" s="165">
        <f ca="1">COUNTIFS(BITACORA!$C$4:$C$7322,$B$7:$B$501,BITACORA!$E$4:$E$7322,$E$6:$AM$6,BITACORA!$B$4:$B$7322,"&gt;="&amp;$B$3,BITACORA!$B$4:$B$7322,"&lt;="&amp;$B$4)</f>
        <v>0</v>
      </c>
      <c r="K16" s="165">
        <f ca="1">COUNTIFS(BITACORA!$C$4:$C$7322,$B$7:$B$501,BITACORA!$E$4:$E$7322,$E$6:$AM$6,BITACORA!$B$4:$B$7322,"&gt;="&amp;$B$3,BITACORA!$B$4:$B$7322,"&lt;="&amp;$B$4)</f>
        <v>0</v>
      </c>
      <c r="L16" s="165">
        <f ca="1">COUNTIFS(BITACORA!$C$4:$C$7322,$B$7:$B$501,BITACORA!$E$4:$E$7322,$E$6:$AM$6,BITACORA!$B$4:$B$7322,"&gt;="&amp;$B$3,BITACORA!$B$4:$B$7322,"&lt;="&amp;$B$4)</f>
        <v>0</v>
      </c>
      <c r="M16" s="165">
        <f ca="1">COUNTIFS(BITACORA!$C$4:$C$7322,$B$7:$B$501,BITACORA!$E$4:$E$7322,$E$6:$AM$6,BITACORA!$B$4:$B$7322,"&gt;="&amp;$B$3,BITACORA!$B$4:$B$7322,"&lt;="&amp;$B$4)</f>
        <v>0</v>
      </c>
      <c r="N16" s="165">
        <f ca="1">COUNTIFS(BITACORA!$C$4:$C$7322,$B$7:$B$501,BITACORA!$E$4:$E$7322,$E$6:$AM$6,BITACORA!$B$4:$B$7322,"&gt;="&amp;$B$3,BITACORA!$B$4:$B$7322,"&lt;="&amp;$B$4)</f>
        <v>0</v>
      </c>
      <c r="O16" s="165">
        <f ca="1">COUNTIFS(BITACORA!$C$4:$C$7322,$B$7:$B$501,BITACORA!$E$4:$E$7322,$E$6:$AM$6,BITACORA!$B$4:$B$7322,"&gt;="&amp;$B$3,BITACORA!$B$4:$B$7322,"&lt;="&amp;$B$4)</f>
        <v>0</v>
      </c>
      <c r="P16" s="165">
        <f ca="1">COUNTIFS(BITACORA!$C$4:$C$7322,$B$7:$B$501,BITACORA!$E$4:$E$7322,$E$6:$AM$6,BITACORA!$B$4:$B$7322,"&gt;="&amp;$B$3,BITACORA!$B$4:$B$7322,"&lt;="&amp;$B$4)</f>
        <v>0</v>
      </c>
      <c r="Q16" s="165">
        <f ca="1">COUNTIFS(BITACORA!$C$4:$C$7322,$B$7:$B$501,BITACORA!$E$4:$E$7322,$E$6:$AM$6,BITACORA!$B$4:$B$7322,"&gt;="&amp;$B$3,BITACORA!$B$4:$B$7322,"&lt;="&amp;$B$4)</f>
        <v>0</v>
      </c>
      <c r="R16" s="165">
        <f ca="1">COUNTIFS(BITACORA!$C$4:$C$7322,$B$7:$B$501,BITACORA!$E$4:$E$7322,$E$6:$AM$6,BITACORA!$B$4:$B$7322,"&gt;="&amp;$B$3,BITACORA!$B$4:$B$7322,"&lt;="&amp;$B$4)</f>
        <v>0</v>
      </c>
      <c r="S16" s="165">
        <f ca="1">COUNTIFS(BITACORA!$C$4:$C$7322,$B$7:$B$501,BITACORA!$E$4:$E$7322,$E$6:$AM$6,BITACORA!$B$4:$B$7322,"&gt;="&amp;$B$3,BITACORA!$B$4:$B$7322,"&lt;="&amp;$B$4)</f>
        <v>0</v>
      </c>
      <c r="T16" s="165">
        <f ca="1">COUNTIFS(BITACORA!$C$4:$C$7322,$B$7:$B$501,BITACORA!$E$4:$E$7322,$E$6:$AM$6,BITACORA!$B$4:$B$7322,"&gt;="&amp;$B$3,BITACORA!$B$4:$B$7322,"&lt;="&amp;$B$4)</f>
        <v>0</v>
      </c>
      <c r="U16" s="165">
        <f ca="1">COUNTIFS(BITACORA!$C$4:$C$7322,$B$7:$B$501,BITACORA!$E$4:$E$7322,$E$6:$AM$6,BITACORA!$B$4:$B$7322,"&gt;="&amp;$B$3,BITACORA!$B$4:$B$7322,"&lt;="&amp;$B$4)</f>
        <v>0</v>
      </c>
      <c r="V16" s="165">
        <f ca="1">COUNTIFS(BITACORA!$C$4:$C$7322,$B$7:$B$501,BITACORA!$E$4:$E$7322,$E$6:$AM$6,BITACORA!$B$4:$B$7322,"&gt;="&amp;$B$3,BITACORA!$B$4:$B$7322,"&lt;="&amp;$B$4)</f>
        <v>0</v>
      </c>
      <c r="W16" s="165">
        <f ca="1">COUNTIFS(BITACORA!$C$4:$C$7322,$B$7:$B$501,BITACORA!$E$4:$E$7322,$E$6:$AM$6,BITACORA!$B$4:$B$7322,"&gt;="&amp;$B$3,BITACORA!$B$4:$B$7322,"&lt;="&amp;$B$4)</f>
        <v>0</v>
      </c>
      <c r="X16" s="165">
        <f ca="1">COUNTIFS(BITACORA!$C$4:$C$7322,$B$7:$B$501,BITACORA!$E$4:$E$7322,$E$6:$AM$6,BITACORA!$B$4:$B$7322,"&gt;="&amp;$B$3,BITACORA!$B$4:$B$7322,"&lt;="&amp;$B$4)</f>
        <v>0</v>
      </c>
      <c r="Y16" s="165">
        <f ca="1">COUNTIFS(BITACORA!$C$4:$C$7322,$B$7:$B$501,BITACORA!$E$4:$E$7322,$E$6:$AM$6,BITACORA!$B$4:$B$7322,"&gt;="&amp;$B$3,BITACORA!$B$4:$B$7322,"&lt;="&amp;$B$4)</f>
        <v>0</v>
      </c>
      <c r="Z16" s="165">
        <f ca="1">COUNTIFS(BITACORA!$C$4:$C$7322,$B$7:$B$501,BITACORA!$E$4:$E$7322,$E$6:$AM$6,BITACORA!$B$4:$B$7322,"&gt;="&amp;$B$3,BITACORA!$B$4:$B$7322,"&lt;="&amp;$B$4)</f>
        <v>0</v>
      </c>
      <c r="AA16" s="165">
        <f ca="1">COUNTIFS(BITACORA!$C$4:$C$7322,$B$7:$B$501,BITACORA!$E$4:$E$7322,$E$6:$AM$6,BITACORA!$B$4:$B$7322,"&gt;="&amp;$B$3,BITACORA!$B$4:$B$7322,"&lt;="&amp;$B$4)</f>
        <v>0</v>
      </c>
      <c r="AB16" s="165">
        <f ca="1">COUNTIFS(BITACORA!$C$4:$C$7322,$B$7:$B$501,BITACORA!$E$4:$E$7322,$E$6:$AM$6,BITACORA!$B$4:$B$7322,"&gt;="&amp;$B$3,BITACORA!$B$4:$B$7322,"&lt;="&amp;$B$4)</f>
        <v>0</v>
      </c>
      <c r="AC16" s="165">
        <f ca="1">COUNTIFS(BITACORA!$C$4:$C$7322,$B$7:$B$501,BITACORA!$E$4:$E$7322,$E$6:$AM$6,BITACORA!$B$4:$B$7322,"&gt;="&amp;$B$3,BITACORA!$B$4:$B$7322,"&lt;="&amp;$B$4)</f>
        <v>0</v>
      </c>
      <c r="AD16" s="165">
        <f ca="1">COUNTIFS(BITACORA!$C$4:$C$7322,$B$7:$B$501,BITACORA!$E$4:$E$7322,$E$6:$AM$6,BITACORA!$B$4:$B$7322,"&gt;="&amp;$B$3,BITACORA!$B$4:$B$7322,"&lt;="&amp;$B$4)</f>
        <v>0</v>
      </c>
      <c r="AE16" s="165">
        <f ca="1">COUNTIFS(BITACORA!$C$4:$C$7322,$B$7:$B$501,BITACORA!$E$4:$E$7322,$E$6:$AM$6,BITACORA!$B$4:$B$7322,"&gt;="&amp;$B$3,BITACORA!$B$4:$B$7322,"&lt;="&amp;$B$4)</f>
        <v>0</v>
      </c>
      <c r="AF16" s="165">
        <f ca="1">COUNTIFS(BITACORA!$C$4:$C$7322,$B$7:$B$501,BITACORA!$E$4:$E$7322,$E$6:$AM$6,BITACORA!$B$4:$B$7322,"&gt;="&amp;$B$3,BITACORA!$B$4:$B$7322,"&lt;="&amp;$B$4)</f>
        <v>0</v>
      </c>
      <c r="AG16" s="165">
        <f ca="1">COUNTIFS(BITACORA!$C$4:$C$7322,$B$7:$B$501,BITACORA!$E$4:$E$7322,$E$6:$AM$6,BITACORA!$B$4:$B$7322,"&gt;="&amp;$B$3,BITACORA!$B$4:$B$7322,"&lt;="&amp;$B$4)</f>
        <v>0</v>
      </c>
      <c r="AH16" s="165">
        <f ca="1">COUNTIFS(BITACORA!$C$4:$C$7322,$B$7:$B$501,BITACORA!$E$4:$E$7322,$E$6:$AM$6,BITACORA!$B$4:$B$7322,"&gt;="&amp;$B$3,BITACORA!$B$4:$B$7322,"&lt;="&amp;$B$4)</f>
        <v>0</v>
      </c>
      <c r="AI16" s="165">
        <f ca="1">COUNTIFS(BITACORA!$C$4:$C$7322,$B$7:$B$501,BITACORA!$E$4:$E$7322,$E$6:$AM$6,BITACORA!$B$4:$B$7322,"&gt;="&amp;$B$3,BITACORA!$B$4:$B$7322,"&lt;="&amp;$B$4)</f>
        <v>0</v>
      </c>
      <c r="AJ16" s="165">
        <f ca="1">COUNTIFS(BITACORA!$C$4:$C$7322,$B$7:$B$501,BITACORA!$E$4:$E$7322,$E$6:$AM$6,BITACORA!$B$4:$B$7322,"&gt;="&amp;$B$3,BITACORA!$B$4:$B$7322,"&lt;="&amp;$B$4)</f>
        <v>0</v>
      </c>
      <c r="AK16" s="165">
        <f ca="1">COUNTIFS(BITACORA!$C$4:$C$7322,$B$7:$B$501,BITACORA!$E$4:$E$7322,$E$6:$AM$6,BITACORA!$B$4:$B$7322,"&gt;="&amp;$B$3,BITACORA!$B$4:$B$7322,"&lt;="&amp;$B$4)</f>
        <v>0</v>
      </c>
      <c r="AL16" s="165">
        <f ca="1">COUNTIFS(BITACORA!$C$4:$C$7322,$B$7:$B$501,BITACORA!$E$4:$E$7322,$E$6:$AM$6,BITACORA!$B$4:$B$7322,"&gt;="&amp;$B$3,BITACORA!$B$4:$B$7322,"&lt;="&amp;$B$4)</f>
        <v>0</v>
      </c>
      <c r="AM16" s="165">
        <f ca="1">COUNTIFS(BITACORA!$C$4:$C$7322,$B$7:$B$501,BITACORA!$E$4:$E$7322,$E$6:$AM$6,BITACORA!$B$4:$B$7322,"&gt;="&amp;$B$3,BITACORA!$B$4:$B$7322,"&lt;="&amp;$B$4)</f>
        <v>0</v>
      </c>
    </row>
    <row r="17" spans="1:39">
      <c r="A17" s="166" t="str">
        <f ca="1">IFERROR(__xludf.DUMMYFUNCTION("""COMPUTED_VALUE"""),"Angulo Saltos Marlon Fabian")</f>
        <v>Angulo Saltos Marlon Fabian</v>
      </c>
      <c r="B17" s="167" t="str">
        <f ca="1">IFERROR(__xludf.DUMMYFUNCTION("""COMPUTED_VALUE"""),"GKX0511")</f>
        <v>GKX0511</v>
      </c>
      <c r="C17" s="168">
        <f ca="1">IFERROR(__xludf.DUMMYFUNCTION("""COMPUTED_VALUE"""),4)</f>
        <v>4</v>
      </c>
      <c r="D17" s="164">
        <f t="shared" ca="1" si="0"/>
        <v>0</v>
      </c>
      <c r="E17" s="165">
        <f ca="1">COUNTIFS(BITACORA!$C$4:$C$7322,$B$7:$B$501,BITACORA!$E$4:$E$7322,$E$6:$AM$6,BITACORA!$B$4:$B$7322,"&gt;="&amp;$B$3,BITACORA!$B$4:$B$7322,"&lt;="&amp;$B$4)</f>
        <v>0</v>
      </c>
      <c r="F17" s="165">
        <f ca="1">COUNTIFS(BITACORA!$C$4:$C$7322,$B$7:$B$501,BITACORA!$E$4:$E$7322,$E$6:$AM$6,BITACORA!$B$4:$B$7322,"&gt;="&amp;$B$3,BITACORA!$B$4:$B$7322,"&lt;="&amp;$B$4)</f>
        <v>0</v>
      </c>
      <c r="G17" s="165">
        <f ca="1">COUNTIFS(BITACORA!$C$4:$C$7322,$B$7:$B$501,BITACORA!$E$4:$E$7322,$E$6:$AM$6,BITACORA!$B$4:$B$7322,"&gt;="&amp;$B$3,BITACORA!$B$4:$B$7322,"&lt;="&amp;$B$4)</f>
        <v>0</v>
      </c>
      <c r="H17" s="165">
        <f ca="1">COUNTIFS(BITACORA!$C$4:$C$7322,$B$7:$B$501,BITACORA!$E$4:$E$7322,$E$6:$AM$6,BITACORA!$B$4:$B$7322,"&gt;="&amp;$B$3,BITACORA!$B$4:$B$7322,"&lt;="&amp;$B$4)</f>
        <v>0</v>
      </c>
      <c r="I17" s="165">
        <f ca="1">COUNTIFS(BITACORA!$C$4:$C$7322,$B$7:$B$501,BITACORA!$E$4:$E$7322,$E$6:$AM$6,BITACORA!$B$4:$B$7322,"&gt;="&amp;$B$3,BITACORA!$B$4:$B$7322,"&lt;="&amp;$B$4)</f>
        <v>0</v>
      </c>
      <c r="J17" s="165">
        <f ca="1">COUNTIFS(BITACORA!$C$4:$C$7322,$B$7:$B$501,BITACORA!$E$4:$E$7322,$E$6:$AM$6,BITACORA!$B$4:$B$7322,"&gt;="&amp;$B$3,BITACORA!$B$4:$B$7322,"&lt;="&amp;$B$4)</f>
        <v>0</v>
      </c>
      <c r="K17" s="165">
        <f ca="1">COUNTIFS(BITACORA!$C$4:$C$7322,$B$7:$B$501,BITACORA!$E$4:$E$7322,$E$6:$AM$6,BITACORA!$B$4:$B$7322,"&gt;="&amp;$B$3,BITACORA!$B$4:$B$7322,"&lt;="&amp;$B$4)</f>
        <v>0</v>
      </c>
      <c r="L17" s="165">
        <f ca="1">COUNTIFS(BITACORA!$C$4:$C$7322,$B$7:$B$501,BITACORA!$E$4:$E$7322,$E$6:$AM$6,BITACORA!$B$4:$B$7322,"&gt;="&amp;$B$3,BITACORA!$B$4:$B$7322,"&lt;="&amp;$B$4)</f>
        <v>0</v>
      </c>
      <c r="M17" s="165">
        <f ca="1">COUNTIFS(BITACORA!$C$4:$C$7322,$B$7:$B$501,BITACORA!$E$4:$E$7322,$E$6:$AM$6,BITACORA!$B$4:$B$7322,"&gt;="&amp;$B$3,BITACORA!$B$4:$B$7322,"&lt;="&amp;$B$4)</f>
        <v>0</v>
      </c>
      <c r="N17" s="165">
        <f ca="1">COUNTIFS(BITACORA!$C$4:$C$7322,$B$7:$B$501,BITACORA!$E$4:$E$7322,$E$6:$AM$6,BITACORA!$B$4:$B$7322,"&gt;="&amp;$B$3,BITACORA!$B$4:$B$7322,"&lt;="&amp;$B$4)</f>
        <v>0</v>
      </c>
      <c r="O17" s="165">
        <f ca="1">COUNTIFS(BITACORA!$C$4:$C$7322,$B$7:$B$501,BITACORA!$E$4:$E$7322,$E$6:$AM$6,BITACORA!$B$4:$B$7322,"&gt;="&amp;$B$3,BITACORA!$B$4:$B$7322,"&lt;="&amp;$B$4)</f>
        <v>0</v>
      </c>
      <c r="P17" s="165">
        <f ca="1">COUNTIFS(BITACORA!$C$4:$C$7322,$B$7:$B$501,BITACORA!$E$4:$E$7322,$E$6:$AM$6,BITACORA!$B$4:$B$7322,"&gt;="&amp;$B$3,BITACORA!$B$4:$B$7322,"&lt;="&amp;$B$4)</f>
        <v>0</v>
      </c>
      <c r="Q17" s="165">
        <f ca="1">COUNTIFS(BITACORA!$C$4:$C$7322,$B$7:$B$501,BITACORA!$E$4:$E$7322,$E$6:$AM$6,BITACORA!$B$4:$B$7322,"&gt;="&amp;$B$3,BITACORA!$B$4:$B$7322,"&lt;="&amp;$B$4)</f>
        <v>0</v>
      </c>
      <c r="R17" s="165">
        <f ca="1">COUNTIFS(BITACORA!$C$4:$C$7322,$B$7:$B$501,BITACORA!$E$4:$E$7322,$E$6:$AM$6,BITACORA!$B$4:$B$7322,"&gt;="&amp;$B$3,BITACORA!$B$4:$B$7322,"&lt;="&amp;$B$4)</f>
        <v>0</v>
      </c>
      <c r="S17" s="165">
        <f ca="1">COUNTIFS(BITACORA!$C$4:$C$7322,$B$7:$B$501,BITACORA!$E$4:$E$7322,$E$6:$AM$6,BITACORA!$B$4:$B$7322,"&gt;="&amp;$B$3,BITACORA!$B$4:$B$7322,"&lt;="&amp;$B$4)</f>
        <v>0</v>
      </c>
      <c r="T17" s="165">
        <f ca="1">COUNTIFS(BITACORA!$C$4:$C$7322,$B$7:$B$501,BITACORA!$E$4:$E$7322,$E$6:$AM$6,BITACORA!$B$4:$B$7322,"&gt;="&amp;$B$3,BITACORA!$B$4:$B$7322,"&lt;="&amp;$B$4)</f>
        <v>0</v>
      </c>
      <c r="U17" s="165">
        <f ca="1">COUNTIFS(BITACORA!$C$4:$C$7322,$B$7:$B$501,BITACORA!$E$4:$E$7322,$E$6:$AM$6,BITACORA!$B$4:$B$7322,"&gt;="&amp;$B$3,BITACORA!$B$4:$B$7322,"&lt;="&amp;$B$4)</f>
        <v>0</v>
      </c>
      <c r="V17" s="165">
        <f ca="1">COUNTIFS(BITACORA!$C$4:$C$7322,$B$7:$B$501,BITACORA!$E$4:$E$7322,$E$6:$AM$6,BITACORA!$B$4:$B$7322,"&gt;="&amp;$B$3,BITACORA!$B$4:$B$7322,"&lt;="&amp;$B$4)</f>
        <v>0</v>
      </c>
      <c r="W17" s="165">
        <f ca="1">COUNTIFS(BITACORA!$C$4:$C$7322,$B$7:$B$501,BITACORA!$E$4:$E$7322,$E$6:$AM$6,BITACORA!$B$4:$B$7322,"&gt;="&amp;$B$3,BITACORA!$B$4:$B$7322,"&lt;="&amp;$B$4)</f>
        <v>0</v>
      </c>
      <c r="X17" s="165">
        <f ca="1">COUNTIFS(BITACORA!$C$4:$C$7322,$B$7:$B$501,BITACORA!$E$4:$E$7322,$E$6:$AM$6,BITACORA!$B$4:$B$7322,"&gt;="&amp;$B$3,BITACORA!$B$4:$B$7322,"&lt;="&amp;$B$4)</f>
        <v>0</v>
      </c>
      <c r="Y17" s="165">
        <f ca="1">COUNTIFS(BITACORA!$C$4:$C$7322,$B$7:$B$501,BITACORA!$E$4:$E$7322,$E$6:$AM$6,BITACORA!$B$4:$B$7322,"&gt;="&amp;$B$3,BITACORA!$B$4:$B$7322,"&lt;="&amp;$B$4)</f>
        <v>0</v>
      </c>
      <c r="Z17" s="165">
        <f ca="1">COUNTIFS(BITACORA!$C$4:$C$7322,$B$7:$B$501,BITACORA!$E$4:$E$7322,$E$6:$AM$6,BITACORA!$B$4:$B$7322,"&gt;="&amp;$B$3,BITACORA!$B$4:$B$7322,"&lt;="&amp;$B$4)</f>
        <v>0</v>
      </c>
      <c r="AA17" s="165">
        <f ca="1">COUNTIFS(BITACORA!$C$4:$C$7322,$B$7:$B$501,BITACORA!$E$4:$E$7322,$E$6:$AM$6,BITACORA!$B$4:$B$7322,"&gt;="&amp;$B$3,BITACORA!$B$4:$B$7322,"&lt;="&amp;$B$4)</f>
        <v>0</v>
      </c>
      <c r="AB17" s="165">
        <f ca="1">COUNTIFS(BITACORA!$C$4:$C$7322,$B$7:$B$501,BITACORA!$E$4:$E$7322,$E$6:$AM$6,BITACORA!$B$4:$B$7322,"&gt;="&amp;$B$3,BITACORA!$B$4:$B$7322,"&lt;="&amp;$B$4)</f>
        <v>0</v>
      </c>
      <c r="AC17" s="165">
        <f ca="1">COUNTIFS(BITACORA!$C$4:$C$7322,$B$7:$B$501,BITACORA!$E$4:$E$7322,$E$6:$AM$6,BITACORA!$B$4:$B$7322,"&gt;="&amp;$B$3,BITACORA!$B$4:$B$7322,"&lt;="&amp;$B$4)</f>
        <v>0</v>
      </c>
      <c r="AD17" s="165">
        <f ca="1">COUNTIFS(BITACORA!$C$4:$C$7322,$B$7:$B$501,BITACORA!$E$4:$E$7322,$E$6:$AM$6,BITACORA!$B$4:$B$7322,"&gt;="&amp;$B$3,BITACORA!$B$4:$B$7322,"&lt;="&amp;$B$4)</f>
        <v>0</v>
      </c>
      <c r="AE17" s="165">
        <f ca="1">COUNTIFS(BITACORA!$C$4:$C$7322,$B$7:$B$501,BITACORA!$E$4:$E$7322,$E$6:$AM$6,BITACORA!$B$4:$B$7322,"&gt;="&amp;$B$3,BITACORA!$B$4:$B$7322,"&lt;="&amp;$B$4)</f>
        <v>0</v>
      </c>
      <c r="AF17" s="165">
        <f ca="1">COUNTIFS(BITACORA!$C$4:$C$7322,$B$7:$B$501,BITACORA!$E$4:$E$7322,$E$6:$AM$6,BITACORA!$B$4:$B$7322,"&gt;="&amp;$B$3,BITACORA!$B$4:$B$7322,"&lt;="&amp;$B$4)</f>
        <v>0</v>
      </c>
      <c r="AG17" s="165">
        <f ca="1">COUNTIFS(BITACORA!$C$4:$C$7322,$B$7:$B$501,BITACORA!$E$4:$E$7322,$E$6:$AM$6,BITACORA!$B$4:$B$7322,"&gt;="&amp;$B$3,BITACORA!$B$4:$B$7322,"&lt;="&amp;$B$4)</f>
        <v>0</v>
      </c>
      <c r="AH17" s="165">
        <f ca="1">COUNTIFS(BITACORA!$C$4:$C$7322,$B$7:$B$501,BITACORA!$E$4:$E$7322,$E$6:$AM$6,BITACORA!$B$4:$B$7322,"&gt;="&amp;$B$3,BITACORA!$B$4:$B$7322,"&lt;="&amp;$B$4)</f>
        <v>0</v>
      </c>
      <c r="AI17" s="165">
        <f ca="1">COUNTIFS(BITACORA!$C$4:$C$7322,$B$7:$B$501,BITACORA!$E$4:$E$7322,$E$6:$AM$6,BITACORA!$B$4:$B$7322,"&gt;="&amp;$B$3,BITACORA!$B$4:$B$7322,"&lt;="&amp;$B$4)</f>
        <v>0</v>
      </c>
      <c r="AJ17" s="165">
        <f ca="1">COUNTIFS(BITACORA!$C$4:$C$7322,$B$7:$B$501,BITACORA!$E$4:$E$7322,$E$6:$AM$6,BITACORA!$B$4:$B$7322,"&gt;="&amp;$B$3,BITACORA!$B$4:$B$7322,"&lt;="&amp;$B$4)</f>
        <v>0</v>
      </c>
      <c r="AK17" s="165">
        <f ca="1">COUNTIFS(BITACORA!$C$4:$C$7322,$B$7:$B$501,BITACORA!$E$4:$E$7322,$E$6:$AM$6,BITACORA!$B$4:$B$7322,"&gt;="&amp;$B$3,BITACORA!$B$4:$B$7322,"&lt;="&amp;$B$4)</f>
        <v>0</v>
      </c>
      <c r="AL17" s="165">
        <f ca="1">COUNTIFS(BITACORA!$C$4:$C$7322,$B$7:$B$501,BITACORA!$E$4:$E$7322,$E$6:$AM$6,BITACORA!$B$4:$B$7322,"&gt;="&amp;$B$3,BITACORA!$B$4:$B$7322,"&lt;="&amp;$B$4)</f>
        <v>0</v>
      </c>
      <c r="AM17" s="165">
        <f ca="1">COUNTIFS(BITACORA!$C$4:$C$7322,$B$7:$B$501,BITACORA!$E$4:$E$7322,$E$6:$AM$6,BITACORA!$B$4:$B$7322,"&gt;="&amp;$B$3,BITACORA!$B$4:$B$7322,"&lt;="&amp;$B$4)</f>
        <v>0</v>
      </c>
    </row>
    <row r="18" spans="1:39">
      <c r="A18" s="166" t="str">
        <f ca="1">IFERROR(__xludf.DUMMYFUNCTION("""COMPUTED_VALUE"""),"Enner Eliezer Cevallos Burgos")</f>
        <v>Enner Eliezer Cevallos Burgos</v>
      </c>
      <c r="B18" s="167" t="str">
        <f ca="1">IFERROR(__xludf.DUMMYFUNCTION("""COMPUTED_VALUE"""),"PZI0105")</f>
        <v>PZI0105</v>
      </c>
      <c r="C18" s="168">
        <f ca="1">IFERROR(__xludf.DUMMYFUNCTION("""COMPUTED_VALUE"""),5)</f>
        <v>5</v>
      </c>
      <c r="D18" s="164">
        <f t="shared" ca="1" si="0"/>
        <v>1</v>
      </c>
      <c r="E18" s="165">
        <f ca="1">COUNTIFS(BITACORA!$C$4:$C$7322,$B$7:$B$501,BITACORA!$E$4:$E$7322,$E$6:$AM$6,BITACORA!$B$4:$B$7322,"&gt;="&amp;$B$3,BITACORA!$B$4:$B$7322,"&lt;="&amp;$B$4)</f>
        <v>0</v>
      </c>
      <c r="F18" s="165">
        <f ca="1">COUNTIFS(BITACORA!$C$4:$C$7322,$B$7:$B$501,BITACORA!$E$4:$E$7322,$E$6:$AM$6,BITACORA!$B$4:$B$7322,"&gt;="&amp;$B$3,BITACORA!$B$4:$B$7322,"&lt;="&amp;$B$4)</f>
        <v>1</v>
      </c>
      <c r="G18" s="165">
        <f ca="1">COUNTIFS(BITACORA!$C$4:$C$7322,$B$7:$B$501,BITACORA!$E$4:$E$7322,$E$6:$AM$6,BITACORA!$B$4:$B$7322,"&gt;="&amp;$B$3,BITACORA!$B$4:$B$7322,"&lt;="&amp;$B$4)</f>
        <v>0</v>
      </c>
      <c r="H18" s="165">
        <f ca="1">COUNTIFS(BITACORA!$C$4:$C$7322,$B$7:$B$501,BITACORA!$E$4:$E$7322,$E$6:$AM$6,BITACORA!$B$4:$B$7322,"&gt;="&amp;$B$3,BITACORA!$B$4:$B$7322,"&lt;="&amp;$B$4)</f>
        <v>0</v>
      </c>
      <c r="I18" s="165">
        <f ca="1">COUNTIFS(BITACORA!$C$4:$C$7322,$B$7:$B$501,BITACORA!$E$4:$E$7322,$E$6:$AM$6,BITACORA!$B$4:$B$7322,"&gt;="&amp;$B$3,BITACORA!$B$4:$B$7322,"&lt;="&amp;$B$4)</f>
        <v>0</v>
      </c>
      <c r="J18" s="165">
        <f ca="1">COUNTIFS(BITACORA!$C$4:$C$7322,$B$7:$B$501,BITACORA!$E$4:$E$7322,$E$6:$AM$6,BITACORA!$B$4:$B$7322,"&gt;="&amp;$B$3,BITACORA!$B$4:$B$7322,"&lt;="&amp;$B$4)</f>
        <v>0</v>
      </c>
      <c r="K18" s="165">
        <f ca="1">COUNTIFS(BITACORA!$C$4:$C$7322,$B$7:$B$501,BITACORA!$E$4:$E$7322,$E$6:$AM$6,BITACORA!$B$4:$B$7322,"&gt;="&amp;$B$3,BITACORA!$B$4:$B$7322,"&lt;="&amp;$B$4)</f>
        <v>0</v>
      </c>
      <c r="L18" s="165">
        <f ca="1">COUNTIFS(BITACORA!$C$4:$C$7322,$B$7:$B$501,BITACORA!$E$4:$E$7322,$E$6:$AM$6,BITACORA!$B$4:$B$7322,"&gt;="&amp;$B$3,BITACORA!$B$4:$B$7322,"&lt;="&amp;$B$4)</f>
        <v>0</v>
      </c>
      <c r="M18" s="165">
        <f ca="1">COUNTIFS(BITACORA!$C$4:$C$7322,$B$7:$B$501,BITACORA!$E$4:$E$7322,$E$6:$AM$6,BITACORA!$B$4:$B$7322,"&gt;="&amp;$B$3,BITACORA!$B$4:$B$7322,"&lt;="&amp;$B$4)</f>
        <v>0</v>
      </c>
      <c r="N18" s="165">
        <f ca="1">COUNTIFS(BITACORA!$C$4:$C$7322,$B$7:$B$501,BITACORA!$E$4:$E$7322,$E$6:$AM$6,BITACORA!$B$4:$B$7322,"&gt;="&amp;$B$3,BITACORA!$B$4:$B$7322,"&lt;="&amp;$B$4)</f>
        <v>0</v>
      </c>
      <c r="O18" s="165">
        <f ca="1">COUNTIFS(BITACORA!$C$4:$C$7322,$B$7:$B$501,BITACORA!$E$4:$E$7322,$E$6:$AM$6,BITACORA!$B$4:$B$7322,"&gt;="&amp;$B$3,BITACORA!$B$4:$B$7322,"&lt;="&amp;$B$4)</f>
        <v>0</v>
      </c>
      <c r="P18" s="165">
        <f ca="1">COUNTIFS(BITACORA!$C$4:$C$7322,$B$7:$B$501,BITACORA!$E$4:$E$7322,$E$6:$AM$6,BITACORA!$B$4:$B$7322,"&gt;="&amp;$B$3,BITACORA!$B$4:$B$7322,"&lt;="&amp;$B$4)</f>
        <v>0</v>
      </c>
      <c r="Q18" s="165">
        <f ca="1">COUNTIFS(BITACORA!$C$4:$C$7322,$B$7:$B$501,BITACORA!$E$4:$E$7322,$E$6:$AM$6,BITACORA!$B$4:$B$7322,"&gt;="&amp;$B$3,BITACORA!$B$4:$B$7322,"&lt;="&amp;$B$4)</f>
        <v>0</v>
      </c>
      <c r="R18" s="165">
        <f ca="1">COUNTIFS(BITACORA!$C$4:$C$7322,$B$7:$B$501,BITACORA!$E$4:$E$7322,$E$6:$AM$6,BITACORA!$B$4:$B$7322,"&gt;="&amp;$B$3,BITACORA!$B$4:$B$7322,"&lt;="&amp;$B$4)</f>
        <v>0</v>
      </c>
      <c r="S18" s="165">
        <f ca="1">COUNTIFS(BITACORA!$C$4:$C$7322,$B$7:$B$501,BITACORA!$E$4:$E$7322,$E$6:$AM$6,BITACORA!$B$4:$B$7322,"&gt;="&amp;$B$3,BITACORA!$B$4:$B$7322,"&lt;="&amp;$B$4)</f>
        <v>0</v>
      </c>
      <c r="T18" s="165">
        <f ca="1">COUNTIFS(BITACORA!$C$4:$C$7322,$B$7:$B$501,BITACORA!$E$4:$E$7322,$E$6:$AM$6,BITACORA!$B$4:$B$7322,"&gt;="&amp;$B$3,BITACORA!$B$4:$B$7322,"&lt;="&amp;$B$4)</f>
        <v>0</v>
      </c>
      <c r="U18" s="165">
        <f ca="1">COUNTIFS(BITACORA!$C$4:$C$7322,$B$7:$B$501,BITACORA!$E$4:$E$7322,$E$6:$AM$6,BITACORA!$B$4:$B$7322,"&gt;="&amp;$B$3,BITACORA!$B$4:$B$7322,"&lt;="&amp;$B$4)</f>
        <v>0</v>
      </c>
      <c r="V18" s="165">
        <f ca="1">COUNTIFS(BITACORA!$C$4:$C$7322,$B$7:$B$501,BITACORA!$E$4:$E$7322,$E$6:$AM$6,BITACORA!$B$4:$B$7322,"&gt;="&amp;$B$3,BITACORA!$B$4:$B$7322,"&lt;="&amp;$B$4)</f>
        <v>0</v>
      </c>
      <c r="W18" s="165">
        <f ca="1">COUNTIFS(BITACORA!$C$4:$C$7322,$B$7:$B$501,BITACORA!$E$4:$E$7322,$E$6:$AM$6,BITACORA!$B$4:$B$7322,"&gt;="&amp;$B$3,BITACORA!$B$4:$B$7322,"&lt;="&amp;$B$4)</f>
        <v>0</v>
      </c>
      <c r="X18" s="165">
        <f ca="1">COUNTIFS(BITACORA!$C$4:$C$7322,$B$7:$B$501,BITACORA!$E$4:$E$7322,$E$6:$AM$6,BITACORA!$B$4:$B$7322,"&gt;="&amp;$B$3,BITACORA!$B$4:$B$7322,"&lt;="&amp;$B$4)</f>
        <v>0</v>
      </c>
      <c r="Y18" s="165">
        <f ca="1">COUNTIFS(BITACORA!$C$4:$C$7322,$B$7:$B$501,BITACORA!$E$4:$E$7322,$E$6:$AM$6,BITACORA!$B$4:$B$7322,"&gt;="&amp;$B$3,BITACORA!$B$4:$B$7322,"&lt;="&amp;$B$4)</f>
        <v>0</v>
      </c>
      <c r="Z18" s="165">
        <f ca="1">COUNTIFS(BITACORA!$C$4:$C$7322,$B$7:$B$501,BITACORA!$E$4:$E$7322,$E$6:$AM$6,BITACORA!$B$4:$B$7322,"&gt;="&amp;$B$3,BITACORA!$B$4:$B$7322,"&lt;="&amp;$B$4)</f>
        <v>0</v>
      </c>
      <c r="AA18" s="165">
        <f ca="1">COUNTIFS(BITACORA!$C$4:$C$7322,$B$7:$B$501,BITACORA!$E$4:$E$7322,$E$6:$AM$6,BITACORA!$B$4:$B$7322,"&gt;="&amp;$B$3,BITACORA!$B$4:$B$7322,"&lt;="&amp;$B$4)</f>
        <v>0</v>
      </c>
      <c r="AB18" s="165">
        <f ca="1">COUNTIFS(BITACORA!$C$4:$C$7322,$B$7:$B$501,BITACORA!$E$4:$E$7322,$E$6:$AM$6,BITACORA!$B$4:$B$7322,"&gt;="&amp;$B$3,BITACORA!$B$4:$B$7322,"&lt;="&amp;$B$4)</f>
        <v>0</v>
      </c>
      <c r="AC18" s="165">
        <f ca="1">COUNTIFS(BITACORA!$C$4:$C$7322,$B$7:$B$501,BITACORA!$E$4:$E$7322,$E$6:$AM$6,BITACORA!$B$4:$B$7322,"&gt;="&amp;$B$3,BITACORA!$B$4:$B$7322,"&lt;="&amp;$B$4)</f>
        <v>0</v>
      </c>
      <c r="AD18" s="165">
        <f ca="1">COUNTIFS(BITACORA!$C$4:$C$7322,$B$7:$B$501,BITACORA!$E$4:$E$7322,$E$6:$AM$6,BITACORA!$B$4:$B$7322,"&gt;="&amp;$B$3,BITACORA!$B$4:$B$7322,"&lt;="&amp;$B$4)</f>
        <v>0</v>
      </c>
      <c r="AE18" s="165">
        <f ca="1">COUNTIFS(BITACORA!$C$4:$C$7322,$B$7:$B$501,BITACORA!$E$4:$E$7322,$E$6:$AM$6,BITACORA!$B$4:$B$7322,"&gt;="&amp;$B$3,BITACORA!$B$4:$B$7322,"&lt;="&amp;$B$4)</f>
        <v>0</v>
      </c>
      <c r="AF18" s="165">
        <f ca="1">COUNTIFS(BITACORA!$C$4:$C$7322,$B$7:$B$501,BITACORA!$E$4:$E$7322,$E$6:$AM$6,BITACORA!$B$4:$B$7322,"&gt;="&amp;$B$3,BITACORA!$B$4:$B$7322,"&lt;="&amp;$B$4)</f>
        <v>0</v>
      </c>
      <c r="AG18" s="165">
        <f ca="1">COUNTIFS(BITACORA!$C$4:$C$7322,$B$7:$B$501,BITACORA!$E$4:$E$7322,$E$6:$AM$6,BITACORA!$B$4:$B$7322,"&gt;="&amp;$B$3,BITACORA!$B$4:$B$7322,"&lt;="&amp;$B$4)</f>
        <v>0</v>
      </c>
      <c r="AH18" s="165">
        <f ca="1">COUNTIFS(BITACORA!$C$4:$C$7322,$B$7:$B$501,BITACORA!$E$4:$E$7322,$E$6:$AM$6,BITACORA!$B$4:$B$7322,"&gt;="&amp;$B$3,BITACORA!$B$4:$B$7322,"&lt;="&amp;$B$4)</f>
        <v>0</v>
      </c>
      <c r="AI18" s="165">
        <f ca="1">COUNTIFS(BITACORA!$C$4:$C$7322,$B$7:$B$501,BITACORA!$E$4:$E$7322,$E$6:$AM$6,BITACORA!$B$4:$B$7322,"&gt;="&amp;$B$3,BITACORA!$B$4:$B$7322,"&lt;="&amp;$B$4)</f>
        <v>0</v>
      </c>
      <c r="AJ18" s="165">
        <f ca="1">COUNTIFS(BITACORA!$C$4:$C$7322,$B$7:$B$501,BITACORA!$E$4:$E$7322,$E$6:$AM$6,BITACORA!$B$4:$B$7322,"&gt;="&amp;$B$3,BITACORA!$B$4:$B$7322,"&lt;="&amp;$B$4)</f>
        <v>0</v>
      </c>
      <c r="AK18" s="165">
        <f ca="1">COUNTIFS(BITACORA!$C$4:$C$7322,$B$7:$B$501,BITACORA!$E$4:$E$7322,$E$6:$AM$6,BITACORA!$B$4:$B$7322,"&gt;="&amp;$B$3,BITACORA!$B$4:$B$7322,"&lt;="&amp;$B$4)</f>
        <v>0</v>
      </c>
      <c r="AL18" s="165">
        <f ca="1">COUNTIFS(BITACORA!$C$4:$C$7322,$B$7:$B$501,BITACORA!$E$4:$E$7322,$E$6:$AM$6,BITACORA!$B$4:$B$7322,"&gt;="&amp;$B$3,BITACORA!$B$4:$B$7322,"&lt;="&amp;$B$4)</f>
        <v>0</v>
      </c>
      <c r="AM18" s="165">
        <f ca="1">COUNTIFS(BITACORA!$C$4:$C$7322,$B$7:$B$501,BITACORA!$E$4:$E$7322,$E$6:$AM$6,BITACORA!$B$4:$B$7322,"&gt;="&amp;$B$3,BITACORA!$B$4:$B$7322,"&lt;="&amp;$B$4)</f>
        <v>0</v>
      </c>
    </row>
    <row r="19" spans="1:39">
      <c r="A19" s="166" t="str">
        <f ca="1">IFERROR(__xludf.DUMMYFUNCTION("""COMPUTED_VALUE"""),"Luis Javier Jaramillo Vera")</f>
        <v>Luis Javier Jaramillo Vera</v>
      </c>
      <c r="B19" s="167" t="str">
        <f ca="1">IFERROR(__xludf.DUMMYFUNCTION("""COMPUTED_VALUE"""),"HAJ0694")</f>
        <v>HAJ0694</v>
      </c>
      <c r="C19" s="168">
        <f ca="1">IFERROR(__xludf.DUMMYFUNCTION("""COMPUTED_VALUE"""),5)</f>
        <v>5</v>
      </c>
      <c r="D19" s="164">
        <f t="shared" ca="1" si="0"/>
        <v>0</v>
      </c>
      <c r="E19" s="165">
        <f ca="1">COUNTIFS(BITACORA!$C$4:$C$7322,$B$7:$B$501,BITACORA!$E$4:$E$7322,$E$6:$AM$6,BITACORA!$B$4:$B$7322,"&gt;="&amp;$B$3,BITACORA!$B$4:$B$7322,"&lt;="&amp;$B$4)</f>
        <v>0</v>
      </c>
      <c r="F19" s="165">
        <f ca="1">COUNTIFS(BITACORA!$C$4:$C$7322,$B$7:$B$501,BITACORA!$E$4:$E$7322,$E$6:$AM$6,BITACORA!$B$4:$B$7322,"&gt;="&amp;$B$3,BITACORA!$B$4:$B$7322,"&lt;="&amp;$B$4)</f>
        <v>0</v>
      </c>
      <c r="G19" s="165">
        <f ca="1">COUNTIFS(BITACORA!$C$4:$C$7322,$B$7:$B$501,BITACORA!$E$4:$E$7322,$E$6:$AM$6,BITACORA!$B$4:$B$7322,"&gt;="&amp;$B$3,BITACORA!$B$4:$B$7322,"&lt;="&amp;$B$4)</f>
        <v>0</v>
      </c>
      <c r="H19" s="165">
        <f ca="1">COUNTIFS(BITACORA!$C$4:$C$7322,$B$7:$B$501,BITACORA!$E$4:$E$7322,$E$6:$AM$6,BITACORA!$B$4:$B$7322,"&gt;="&amp;$B$3,BITACORA!$B$4:$B$7322,"&lt;="&amp;$B$4)</f>
        <v>0</v>
      </c>
      <c r="I19" s="165">
        <f ca="1">COUNTIFS(BITACORA!$C$4:$C$7322,$B$7:$B$501,BITACORA!$E$4:$E$7322,$E$6:$AM$6,BITACORA!$B$4:$B$7322,"&gt;="&amp;$B$3,BITACORA!$B$4:$B$7322,"&lt;="&amp;$B$4)</f>
        <v>0</v>
      </c>
      <c r="J19" s="165">
        <f ca="1">COUNTIFS(BITACORA!$C$4:$C$7322,$B$7:$B$501,BITACORA!$E$4:$E$7322,$E$6:$AM$6,BITACORA!$B$4:$B$7322,"&gt;="&amp;$B$3,BITACORA!$B$4:$B$7322,"&lt;="&amp;$B$4)</f>
        <v>0</v>
      </c>
      <c r="K19" s="165">
        <f ca="1">COUNTIFS(BITACORA!$C$4:$C$7322,$B$7:$B$501,BITACORA!$E$4:$E$7322,$E$6:$AM$6,BITACORA!$B$4:$B$7322,"&gt;="&amp;$B$3,BITACORA!$B$4:$B$7322,"&lt;="&amp;$B$4)</f>
        <v>0</v>
      </c>
      <c r="L19" s="165">
        <f ca="1">COUNTIFS(BITACORA!$C$4:$C$7322,$B$7:$B$501,BITACORA!$E$4:$E$7322,$E$6:$AM$6,BITACORA!$B$4:$B$7322,"&gt;="&amp;$B$3,BITACORA!$B$4:$B$7322,"&lt;="&amp;$B$4)</f>
        <v>0</v>
      </c>
      <c r="M19" s="165">
        <f ca="1">COUNTIFS(BITACORA!$C$4:$C$7322,$B$7:$B$501,BITACORA!$E$4:$E$7322,$E$6:$AM$6,BITACORA!$B$4:$B$7322,"&gt;="&amp;$B$3,BITACORA!$B$4:$B$7322,"&lt;="&amp;$B$4)</f>
        <v>0</v>
      </c>
      <c r="N19" s="165">
        <f ca="1">COUNTIFS(BITACORA!$C$4:$C$7322,$B$7:$B$501,BITACORA!$E$4:$E$7322,$E$6:$AM$6,BITACORA!$B$4:$B$7322,"&gt;="&amp;$B$3,BITACORA!$B$4:$B$7322,"&lt;="&amp;$B$4)</f>
        <v>0</v>
      </c>
      <c r="O19" s="165">
        <f ca="1">COUNTIFS(BITACORA!$C$4:$C$7322,$B$7:$B$501,BITACORA!$E$4:$E$7322,$E$6:$AM$6,BITACORA!$B$4:$B$7322,"&gt;="&amp;$B$3,BITACORA!$B$4:$B$7322,"&lt;="&amp;$B$4)</f>
        <v>0</v>
      </c>
      <c r="P19" s="165">
        <f ca="1">COUNTIFS(BITACORA!$C$4:$C$7322,$B$7:$B$501,BITACORA!$E$4:$E$7322,$E$6:$AM$6,BITACORA!$B$4:$B$7322,"&gt;="&amp;$B$3,BITACORA!$B$4:$B$7322,"&lt;="&amp;$B$4)</f>
        <v>0</v>
      </c>
      <c r="Q19" s="165">
        <f ca="1">COUNTIFS(BITACORA!$C$4:$C$7322,$B$7:$B$501,BITACORA!$E$4:$E$7322,$E$6:$AM$6,BITACORA!$B$4:$B$7322,"&gt;="&amp;$B$3,BITACORA!$B$4:$B$7322,"&lt;="&amp;$B$4)</f>
        <v>0</v>
      </c>
      <c r="R19" s="165">
        <f ca="1">COUNTIFS(BITACORA!$C$4:$C$7322,$B$7:$B$501,BITACORA!$E$4:$E$7322,$E$6:$AM$6,BITACORA!$B$4:$B$7322,"&gt;="&amp;$B$3,BITACORA!$B$4:$B$7322,"&lt;="&amp;$B$4)</f>
        <v>0</v>
      </c>
      <c r="S19" s="165">
        <f ca="1">COUNTIFS(BITACORA!$C$4:$C$7322,$B$7:$B$501,BITACORA!$E$4:$E$7322,$E$6:$AM$6,BITACORA!$B$4:$B$7322,"&gt;="&amp;$B$3,BITACORA!$B$4:$B$7322,"&lt;="&amp;$B$4)</f>
        <v>0</v>
      </c>
      <c r="T19" s="165">
        <f ca="1">COUNTIFS(BITACORA!$C$4:$C$7322,$B$7:$B$501,BITACORA!$E$4:$E$7322,$E$6:$AM$6,BITACORA!$B$4:$B$7322,"&gt;="&amp;$B$3,BITACORA!$B$4:$B$7322,"&lt;="&amp;$B$4)</f>
        <v>0</v>
      </c>
      <c r="U19" s="165">
        <f ca="1">COUNTIFS(BITACORA!$C$4:$C$7322,$B$7:$B$501,BITACORA!$E$4:$E$7322,$E$6:$AM$6,BITACORA!$B$4:$B$7322,"&gt;="&amp;$B$3,BITACORA!$B$4:$B$7322,"&lt;="&amp;$B$4)</f>
        <v>0</v>
      </c>
      <c r="V19" s="165">
        <f ca="1">COUNTIFS(BITACORA!$C$4:$C$7322,$B$7:$B$501,BITACORA!$E$4:$E$7322,$E$6:$AM$6,BITACORA!$B$4:$B$7322,"&gt;="&amp;$B$3,BITACORA!$B$4:$B$7322,"&lt;="&amp;$B$4)</f>
        <v>0</v>
      </c>
      <c r="W19" s="165">
        <f ca="1">COUNTIFS(BITACORA!$C$4:$C$7322,$B$7:$B$501,BITACORA!$E$4:$E$7322,$E$6:$AM$6,BITACORA!$B$4:$B$7322,"&gt;="&amp;$B$3,BITACORA!$B$4:$B$7322,"&lt;="&amp;$B$4)</f>
        <v>0</v>
      </c>
      <c r="X19" s="165">
        <f ca="1">COUNTIFS(BITACORA!$C$4:$C$7322,$B$7:$B$501,BITACORA!$E$4:$E$7322,$E$6:$AM$6,BITACORA!$B$4:$B$7322,"&gt;="&amp;$B$3,BITACORA!$B$4:$B$7322,"&lt;="&amp;$B$4)</f>
        <v>0</v>
      </c>
      <c r="Y19" s="165">
        <f ca="1">COUNTIFS(BITACORA!$C$4:$C$7322,$B$7:$B$501,BITACORA!$E$4:$E$7322,$E$6:$AM$6,BITACORA!$B$4:$B$7322,"&gt;="&amp;$B$3,BITACORA!$B$4:$B$7322,"&lt;="&amp;$B$4)</f>
        <v>0</v>
      </c>
      <c r="Z19" s="165">
        <f ca="1">COUNTIFS(BITACORA!$C$4:$C$7322,$B$7:$B$501,BITACORA!$E$4:$E$7322,$E$6:$AM$6,BITACORA!$B$4:$B$7322,"&gt;="&amp;$B$3,BITACORA!$B$4:$B$7322,"&lt;="&amp;$B$4)</f>
        <v>0</v>
      </c>
      <c r="AA19" s="165">
        <f ca="1">COUNTIFS(BITACORA!$C$4:$C$7322,$B$7:$B$501,BITACORA!$E$4:$E$7322,$E$6:$AM$6,BITACORA!$B$4:$B$7322,"&gt;="&amp;$B$3,BITACORA!$B$4:$B$7322,"&lt;="&amp;$B$4)</f>
        <v>0</v>
      </c>
      <c r="AB19" s="165">
        <f ca="1">COUNTIFS(BITACORA!$C$4:$C$7322,$B$7:$B$501,BITACORA!$E$4:$E$7322,$E$6:$AM$6,BITACORA!$B$4:$B$7322,"&gt;="&amp;$B$3,BITACORA!$B$4:$B$7322,"&lt;="&amp;$B$4)</f>
        <v>0</v>
      </c>
      <c r="AC19" s="165">
        <f ca="1">COUNTIFS(BITACORA!$C$4:$C$7322,$B$7:$B$501,BITACORA!$E$4:$E$7322,$E$6:$AM$6,BITACORA!$B$4:$B$7322,"&gt;="&amp;$B$3,BITACORA!$B$4:$B$7322,"&lt;="&amp;$B$4)</f>
        <v>0</v>
      </c>
      <c r="AD19" s="165">
        <f ca="1">COUNTIFS(BITACORA!$C$4:$C$7322,$B$7:$B$501,BITACORA!$E$4:$E$7322,$E$6:$AM$6,BITACORA!$B$4:$B$7322,"&gt;="&amp;$B$3,BITACORA!$B$4:$B$7322,"&lt;="&amp;$B$4)</f>
        <v>0</v>
      </c>
      <c r="AE19" s="165">
        <f ca="1">COUNTIFS(BITACORA!$C$4:$C$7322,$B$7:$B$501,BITACORA!$E$4:$E$7322,$E$6:$AM$6,BITACORA!$B$4:$B$7322,"&gt;="&amp;$B$3,BITACORA!$B$4:$B$7322,"&lt;="&amp;$B$4)</f>
        <v>0</v>
      </c>
      <c r="AF19" s="165">
        <f ca="1">COUNTIFS(BITACORA!$C$4:$C$7322,$B$7:$B$501,BITACORA!$E$4:$E$7322,$E$6:$AM$6,BITACORA!$B$4:$B$7322,"&gt;="&amp;$B$3,BITACORA!$B$4:$B$7322,"&lt;="&amp;$B$4)</f>
        <v>0</v>
      </c>
      <c r="AG19" s="165">
        <f ca="1">COUNTIFS(BITACORA!$C$4:$C$7322,$B$7:$B$501,BITACORA!$E$4:$E$7322,$E$6:$AM$6,BITACORA!$B$4:$B$7322,"&gt;="&amp;$B$3,BITACORA!$B$4:$B$7322,"&lt;="&amp;$B$4)</f>
        <v>0</v>
      </c>
      <c r="AH19" s="165">
        <f ca="1">COUNTIFS(BITACORA!$C$4:$C$7322,$B$7:$B$501,BITACORA!$E$4:$E$7322,$E$6:$AM$6,BITACORA!$B$4:$B$7322,"&gt;="&amp;$B$3,BITACORA!$B$4:$B$7322,"&lt;="&amp;$B$4)</f>
        <v>0</v>
      </c>
      <c r="AI19" s="165">
        <f ca="1">COUNTIFS(BITACORA!$C$4:$C$7322,$B$7:$B$501,BITACORA!$E$4:$E$7322,$E$6:$AM$6,BITACORA!$B$4:$B$7322,"&gt;="&amp;$B$3,BITACORA!$B$4:$B$7322,"&lt;="&amp;$B$4)</f>
        <v>0</v>
      </c>
      <c r="AJ19" s="165">
        <f ca="1">COUNTIFS(BITACORA!$C$4:$C$7322,$B$7:$B$501,BITACORA!$E$4:$E$7322,$E$6:$AM$6,BITACORA!$B$4:$B$7322,"&gt;="&amp;$B$3,BITACORA!$B$4:$B$7322,"&lt;="&amp;$B$4)</f>
        <v>0</v>
      </c>
      <c r="AK19" s="165">
        <f ca="1">COUNTIFS(BITACORA!$C$4:$C$7322,$B$7:$B$501,BITACORA!$E$4:$E$7322,$E$6:$AM$6,BITACORA!$B$4:$B$7322,"&gt;="&amp;$B$3,BITACORA!$B$4:$B$7322,"&lt;="&amp;$B$4)</f>
        <v>0</v>
      </c>
      <c r="AL19" s="165">
        <f ca="1">COUNTIFS(BITACORA!$C$4:$C$7322,$B$7:$B$501,BITACORA!$E$4:$E$7322,$E$6:$AM$6,BITACORA!$B$4:$B$7322,"&gt;="&amp;$B$3,BITACORA!$B$4:$B$7322,"&lt;="&amp;$B$4)</f>
        <v>0</v>
      </c>
      <c r="AM19" s="165">
        <f ca="1">COUNTIFS(BITACORA!$C$4:$C$7322,$B$7:$B$501,BITACORA!$E$4:$E$7322,$E$6:$AM$6,BITACORA!$B$4:$B$7322,"&gt;="&amp;$B$3,BITACORA!$B$4:$B$7322,"&lt;="&amp;$B$4)</f>
        <v>0</v>
      </c>
    </row>
    <row r="20" spans="1:39">
      <c r="A20" s="166" t="str">
        <f ca="1">IFERROR(__xludf.DUMMYFUNCTION("""COMPUTED_VALUE"""),"Gabriel Rolando Muentes Cornejo")</f>
        <v>Gabriel Rolando Muentes Cornejo</v>
      </c>
      <c r="B20" s="167" t="str">
        <f ca="1">IFERROR(__xludf.DUMMYFUNCTION("""COMPUTED_VALUE"""),"BAC0784")</f>
        <v>BAC0784</v>
      </c>
      <c r="C20" s="168">
        <f ca="1">IFERROR(__xludf.DUMMYFUNCTION("""COMPUTED_VALUE"""),5)</f>
        <v>5</v>
      </c>
      <c r="D20" s="164">
        <f t="shared" ca="1" si="0"/>
        <v>0</v>
      </c>
      <c r="E20" s="165">
        <f ca="1">COUNTIFS(BITACORA!$C$4:$C$7322,$B$7:$B$501,BITACORA!$E$4:$E$7322,$E$6:$AM$6,BITACORA!$B$4:$B$7322,"&gt;="&amp;$B$3,BITACORA!$B$4:$B$7322,"&lt;="&amp;$B$4)</f>
        <v>0</v>
      </c>
      <c r="F20" s="165">
        <f ca="1">COUNTIFS(BITACORA!$C$4:$C$7322,$B$7:$B$501,BITACORA!$E$4:$E$7322,$E$6:$AM$6,BITACORA!$B$4:$B$7322,"&gt;="&amp;$B$3,BITACORA!$B$4:$B$7322,"&lt;="&amp;$B$4)</f>
        <v>0</v>
      </c>
      <c r="G20" s="165">
        <f ca="1">COUNTIFS(BITACORA!$C$4:$C$7322,$B$7:$B$501,BITACORA!$E$4:$E$7322,$E$6:$AM$6,BITACORA!$B$4:$B$7322,"&gt;="&amp;$B$3,BITACORA!$B$4:$B$7322,"&lt;="&amp;$B$4)</f>
        <v>0</v>
      </c>
      <c r="H20" s="165">
        <f ca="1">COUNTIFS(BITACORA!$C$4:$C$7322,$B$7:$B$501,BITACORA!$E$4:$E$7322,$E$6:$AM$6,BITACORA!$B$4:$B$7322,"&gt;="&amp;$B$3,BITACORA!$B$4:$B$7322,"&lt;="&amp;$B$4)</f>
        <v>0</v>
      </c>
      <c r="I20" s="165">
        <f ca="1">COUNTIFS(BITACORA!$C$4:$C$7322,$B$7:$B$501,BITACORA!$E$4:$E$7322,$E$6:$AM$6,BITACORA!$B$4:$B$7322,"&gt;="&amp;$B$3,BITACORA!$B$4:$B$7322,"&lt;="&amp;$B$4)</f>
        <v>0</v>
      </c>
      <c r="J20" s="165">
        <f ca="1">COUNTIFS(BITACORA!$C$4:$C$7322,$B$7:$B$501,BITACORA!$E$4:$E$7322,$E$6:$AM$6,BITACORA!$B$4:$B$7322,"&gt;="&amp;$B$3,BITACORA!$B$4:$B$7322,"&lt;="&amp;$B$4)</f>
        <v>0</v>
      </c>
      <c r="K20" s="165">
        <f ca="1">COUNTIFS(BITACORA!$C$4:$C$7322,$B$7:$B$501,BITACORA!$E$4:$E$7322,$E$6:$AM$6,BITACORA!$B$4:$B$7322,"&gt;="&amp;$B$3,BITACORA!$B$4:$B$7322,"&lt;="&amp;$B$4)</f>
        <v>0</v>
      </c>
      <c r="L20" s="165">
        <f ca="1">COUNTIFS(BITACORA!$C$4:$C$7322,$B$7:$B$501,BITACORA!$E$4:$E$7322,$E$6:$AM$6,BITACORA!$B$4:$B$7322,"&gt;="&amp;$B$3,BITACORA!$B$4:$B$7322,"&lt;="&amp;$B$4)</f>
        <v>0</v>
      </c>
      <c r="M20" s="165">
        <f ca="1">COUNTIFS(BITACORA!$C$4:$C$7322,$B$7:$B$501,BITACORA!$E$4:$E$7322,$E$6:$AM$6,BITACORA!$B$4:$B$7322,"&gt;="&amp;$B$3,BITACORA!$B$4:$B$7322,"&lt;="&amp;$B$4)</f>
        <v>0</v>
      </c>
      <c r="N20" s="165">
        <f ca="1">COUNTIFS(BITACORA!$C$4:$C$7322,$B$7:$B$501,BITACORA!$E$4:$E$7322,$E$6:$AM$6,BITACORA!$B$4:$B$7322,"&gt;="&amp;$B$3,BITACORA!$B$4:$B$7322,"&lt;="&amp;$B$4)</f>
        <v>0</v>
      </c>
      <c r="O20" s="165">
        <f ca="1">COUNTIFS(BITACORA!$C$4:$C$7322,$B$7:$B$501,BITACORA!$E$4:$E$7322,$E$6:$AM$6,BITACORA!$B$4:$B$7322,"&gt;="&amp;$B$3,BITACORA!$B$4:$B$7322,"&lt;="&amp;$B$4)</f>
        <v>0</v>
      </c>
      <c r="P20" s="165">
        <f ca="1">COUNTIFS(BITACORA!$C$4:$C$7322,$B$7:$B$501,BITACORA!$E$4:$E$7322,$E$6:$AM$6,BITACORA!$B$4:$B$7322,"&gt;="&amp;$B$3,BITACORA!$B$4:$B$7322,"&lt;="&amp;$B$4)</f>
        <v>0</v>
      </c>
      <c r="Q20" s="165">
        <f ca="1">COUNTIFS(BITACORA!$C$4:$C$7322,$B$7:$B$501,BITACORA!$E$4:$E$7322,$E$6:$AM$6,BITACORA!$B$4:$B$7322,"&gt;="&amp;$B$3,BITACORA!$B$4:$B$7322,"&lt;="&amp;$B$4)</f>
        <v>0</v>
      </c>
      <c r="R20" s="165">
        <f ca="1">COUNTIFS(BITACORA!$C$4:$C$7322,$B$7:$B$501,BITACORA!$E$4:$E$7322,$E$6:$AM$6,BITACORA!$B$4:$B$7322,"&gt;="&amp;$B$3,BITACORA!$B$4:$B$7322,"&lt;="&amp;$B$4)</f>
        <v>0</v>
      </c>
      <c r="S20" s="165">
        <f ca="1">COUNTIFS(BITACORA!$C$4:$C$7322,$B$7:$B$501,BITACORA!$E$4:$E$7322,$E$6:$AM$6,BITACORA!$B$4:$B$7322,"&gt;="&amp;$B$3,BITACORA!$B$4:$B$7322,"&lt;="&amp;$B$4)</f>
        <v>0</v>
      </c>
      <c r="T20" s="165">
        <f ca="1">COUNTIFS(BITACORA!$C$4:$C$7322,$B$7:$B$501,BITACORA!$E$4:$E$7322,$E$6:$AM$6,BITACORA!$B$4:$B$7322,"&gt;="&amp;$B$3,BITACORA!$B$4:$B$7322,"&lt;="&amp;$B$4)</f>
        <v>0</v>
      </c>
      <c r="U20" s="165">
        <f ca="1">COUNTIFS(BITACORA!$C$4:$C$7322,$B$7:$B$501,BITACORA!$E$4:$E$7322,$E$6:$AM$6,BITACORA!$B$4:$B$7322,"&gt;="&amp;$B$3,BITACORA!$B$4:$B$7322,"&lt;="&amp;$B$4)</f>
        <v>0</v>
      </c>
      <c r="V20" s="165">
        <f ca="1">COUNTIFS(BITACORA!$C$4:$C$7322,$B$7:$B$501,BITACORA!$E$4:$E$7322,$E$6:$AM$6,BITACORA!$B$4:$B$7322,"&gt;="&amp;$B$3,BITACORA!$B$4:$B$7322,"&lt;="&amp;$B$4)</f>
        <v>0</v>
      </c>
      <c r="W20" s="165">
        <f ca="1">COUNTIFS(BITACORA!$C$4:$C$7322,$B$7:$B$501,BITACORA!$E$4:$E$7322,$E$6:$AM$6,BITACORA!$B$4:$B$7322,"&gt;="&amp;$B$3,BITACORA!$B$4:$B$7322,"&lt;="&amp;$B$4)</f>
        <v>0</v>
      </c>
      <c r="X20" s="165">
        <f ca="1">COUNTIFS(BITACORA!$C$4:$C$7322,$B$7:$B$501,BITACORA!$E$4:$E$7322,$E$6:$AM$6,BITACORA!$B$4:$B$7322,"&gt;="&amp;$B$3,BITACORA!$B$4:$B$7322,"&lt;="&amp;$B$4)</f>
        <v>0</v>
      </c>
      <c r="Y20" s="165">
        <f ca="1">COUNTIFS(BITACORA!$C$4:$C$7322,$B$7:$B$501,BITACORA!$E$4:$E$7322,$E$6:$AM$6,BITACORA!$B$4:$B$7322,"&gt;="&amp;$B$3,BITACORA!$B$4:$B$7322,"&lt;="&amp;$B$4)</f>
        <v>0</v>
      </c>
      <c r="Z20" s="165">
        <f ca="1">COUNTIFS(BITACORA!$C$4:$C$7322,$B$7:$B$501,BITACORA!$E$4:$E$7322,$E$6:$AM$6,BITACORA!$B$4:$B$7322,"&gt;="&amp;$B$3,BITACORA!$B$4:$B$7322,"&lt;="&amp;$B$4)</f>
        <v>0</v>
      </c>
      <c r="AA20" s="165">
        <f ca="1">COUNTIFS(BITACORA!$C$4:$C$7322,$B$7:$B$501,BITACORA!$E$4:$E$7322,$E$6:$AM$6,BITACORA!$B$4:$B$7322,"&gt;="&amp;$B$3,BITACORA!$B$4:$B$7322,"&lt;="&amp;$B$4)</f>
        <v>0</v>
      </c>
      <c r="AB20" s="165">
        <f ca="1">COUNTIFS(BITACORA!$C$4:$C$7322,$B$7:$B$501,BITACORA!$E$4:$E$7322,$E$6:$AM$6,BITACORA!$B$4:$B$7322,"&gt;="&amp;$B$3,BITACORA!$B$4:$B$7322,"&lt;="&amp;$B$4)</f>
        <v>0</v>
      </c>
      <c r="AC20" s="165">
        <f ca="1">COUNTIFS(BITACORA!$C$4:$C$7322,$B$7:$B$501,BITACORA!$E$4:$E$7322,$E$6:$AM$6,BITACORA!$B$4:$B$7322,"&gt;="&amp;$B$3,BITACORA!$B$4:$B$7322,"&lt;="&amp;$B$4)</f>
        <v>0</v>
      </c>
      <c r="AD20" s="165">
        <f ca="1">COUNTIFS(BITACORA!$C$4:$C$7322,$B$7:$B$501,BITACORA!$E$4:$E$7322,$E$6:$AM$6,BITACORA!$B$4:$B$7322,"&gt;="&amp;$B$3,BITACORA!$B$4:$B$7322,"&lt;="&amp;$B$4)</f>
        <v>0</v>
      </c>
      <c r="AE20" s="165">
        <f ca="1">COUNTIFS(BITACORA!$C$4:$C$7322,$B$7:$B$501,BITACORA!$E$4:$E$7322,$E$6:$AM$6,BITACORA!$B$4:$B$7322,"&gt;="&amp;$B$3,BITACORA!$B$4:$B$7322,"&lt;="&amp;$B$4)</f>
        <v>0</v>
      </c>
      <c r="AF20" s="165">
        <f ca="1">COUNTIFS(BITACORA!$C$4:$C$7322,$B$7:$B$501,BITACORA!$E$4:$E$7322,$E$6:$AM$6,BITACORA!$B$4:$B$7322,"&gt;="&amp;$B$3,BITACORA!$B$4:$B$7322,"&lt;="&amp;$B$4)</f>
        <v>0</v>
      </c>
      <c r="AG20" s="165">
        <f ca="1">COUNTIFS(BITACORA!$C$4:$C$7322,$B$7:$B$501,BITACORA!$E$4:$E$7322,$E$6:$AM$6,BITACORA!$B$4:$B$7322,"&gt;="&amp;$B$3,BITACORA!$B$4:$B$7322,"&lt;="&amp;$B$4)</f>
        <v>0</v>
      </c>
      <c r="AH20" s="165">
        <f ca="1">COUNTIFS(BITACORA!$C$4:$C$7322,$B$7:$B$501,BITACORA!$E$4:$E$7322,$E$6:$AM$6,BITACORA!$B$4:$B$7322,"&gt;="&amp;$B$3,BITACORA!$B$4:$B$7322,"&lt;="&amp;$B$4)</f>
        <v>0</v>
      </c>
      <c r="AI20" s="165">
        <f ca="1">COUNTIFS(BITACORA!$C$4:$C$7322,$B$7:$B$501,BITACORA!$E$4:$E$7322,$E$6:$AM$6,BITACORA!$B$4:$B$7322,"&gt;="&amp;$B$3,BITACORA!$B$4:$B$7322,"&lt;="&amp;$B$4)</f>
        <v>0</v>
      </c>
      <c r="AJ20" s="165">
        <f ca="1">COUNTIFS(BITACORA!$C$4:$C$7322,$B$7:$B$501,BITACORA!$E$4:$E$7322,$E$6:$AM$6,BITACORA!$B$4:$B$7322,"&gt;="&amp;$B$3,BITACORA!$B$4:$B$7322,"&lt;="&amp;$B$4)</f>
        <v>0</v>
      </c>
      <c r="AK20" s="165">
        <f ca="1">COUNTIFS(BITACORA!$C$4:$C$7322,$B$7:$B$501,BITACORA!$E$4:$E$7322,$E$6:$AM$6,BITACORA!$B$4:$B$7322,"&gt;="&amp;$B$3,BITACORA!$B$4:$B$7322,"&lt;="&amp;$B$4)</f>
        <v>0</v>
      </c>
      <c r="AL20" s="165">
        <f ca="1">COUNTIFS(BITACORA!$C$4:$C$7322,$B$7:$B$501,BITACORA!$E$4:$E$7322,$E$6:$AM$6,BITACORA!$B$4:$B$7322,"&gt;="&amp;$B$3,BITACORA!$B$4:$B$7322,"&lt;="&amp;$B$4)</f>
        <v>0</v>
      </c>
      <c r="AM20" s="165">
        <f ca="1">COUNTIFS(BITACORA!$C$4:$C$7322,$B$7:$B$501,BITACORA!$E$4:$E$7322,$E$6:$AM$6,BITACORA!$B$4:$B$7322,"&gt;="&amp;$B$3,BITACORA!$B$4:$B$7322,"&lt;="&amp;$B$4)</f>
        <v>0</v>
      </c>
    </row>
    <row r="21" spans="1:39">
      <c r="A21" s="166" t="str">
        <f ca="1">IFERROR(__xludf.DUMMYFUNCTION("""COMPUTED_VALUE"""),"Nexar Celestino Vargas Intrigo")</f>
        <v>Nexar Celestino Vargas Intrigo</v>
      </c>
      <c r="B21" s="167" t="str">
        <f ca="1">IFERROR(__xludf.DUMMYFUNCTION("""COMPUTED_VALUE"""),"MAA4517")</f>
        <v>MAA4517</v>
      </c>
      <c r="C21" s="168">
        <f ca="1">IFERROR(__xludf.DUMMYFUNCTION("""COMPUTED_VALUE"""),5)</f>
        <v>5</v>
      </c>
      <c r="D21" s="164">
        <f t="shared" ca="1" si="0"/>
        <v>0</v>
      </c>
      <c r="E21" s="165">
        <f ca="1">COUNTIFS(BITACORA!$C$4:$C$7322,$B$7:$B$501,BITACORA!$E$4:$E$7322,$E$6:$AM$6,BITACORA!$B$4:$B$7322,"&gt;="&amp;$B$3,BITACORA!$B$4:$B$7322,"&lt;="&amp;$B$4)</f>
        <v>0</v>
      </c>
      <c r="F21" s="165">
        <f ca="1">COUNTIFS(BITACORA!$C$4:$C$7322,$B$7:$B$501,BITACORA!$E$4:$E$7322,$E$6:$AM$6,BITACORA!$B$4:$B$7322,"&gt;="&amp;$B$3,BITACORA!$B$4:$B$7322,"&lt;="&amp;$B$4)</f>
        <v>0</v>
      </c>
      <c r="G21" s="165">
        <f ca="1">COUNTIFS(BITACORA!$C$4:$C$7322,$B$7:$B$501,BITACORA!$E$4:$E$7322,$E$6:$AM$6,BITACORA!$B$4:$B$7322,"&gt;="&amp;$B$3,BITACORA!$B$4:$B$7322,"&lt;="&amp;$B$4)</f>
        <v>0</v>
      </c>
      <c r="H21" s="165">
        <f ca="1">COUNTIFS(BITACORA!$C$4:$C$7322,$B$7:$B$501,BITACORA!$E$4:$E$7322,$E$6:$AM$6,BITACORA!$B$4:$B$7322,"&gt;="&amp;$B$3,BITACORA!$B$4:$B$7322,"&lt;="&amp;$B$4)</f>
        <v>0</v>
      </c>
      <c r="I21" s="165">
        <f ca="1">COUNTIFS(BITACORA!$C$4:$C$7322,$B$7:$B$501,BITACORA!$E$4:$E$7322,$E$6:$AM$6,BITACORA!$B$4:$B$7322,"&gt;="&amp;$B$3,BITACORA!$B$4:$B$7322,"&lt;="&amp;$B$4)</f>
        <v>0</v>
      </c>
      <c r="J21" s="165">
        <f ca="1">COUNTIFS(BITACORA!$C$4:$C$7322,$B$7:$B$501,BITACORA!$E$4:$E$7322,$E$6:$AM$6,BITACORA!$B$4:$B$7322,"&gt;="&amp;$B$3,BITACORA!$B$4:$B$7322,"&lt;="&amp;$B$4)</f>
        <v>0</v>
      </c>
      <c r="K21" s="165">
        <f ca="1">COUNTIFS(BITACORA!$C$4:$C$7322,$B$7:$B$501,BITACORA!$E$4:$E$7322,$E$6:$AM$6,BITACORA!$B$4:$B$7322,"&gt;="&amp;$B$3,BITACORA!$B$4:$B$7322,"&lt;="&amp;$B$4)</f>
        <v>0</v>
      </c>
      <c r="L21" s="165">
        <f ca="1">COUNTIFS(BITACORA!$C$4:$C$7322,$B$7:$B$501,BITACORA!$E$4:$E$7322,$E$6:$AM$6,BITACORA!$B$4:$B$7322,"&gt;="&amp;$B$3,BITACORA!$B$4:$B$7322,"&lt;="&amp;$B$4)</f>
        <v>0</v>
      </c>
      <c r="M21" s="165">
        <f ca="1">COUNTIFS(BITACORA!$C$4:$C$7322,$B$7:$B$501,BITACORA!$E$4:$E$7322,$E$6:$AM$6,BITACORA!$B$4:$B$7322,"&gt;="&amp;$B$3,BITACORA!$B$4:$B$7322,"&lt;="&amp;$B$4)</f>
        <v>0</v>
      </c>
      <c r="N21" s="165">
        <f ca="1">COUNTIFS(BITACORA!$C$4:$C$7322,$B$7:$B$501,BITACORA!$E$4:$E$7322,$E$6:$AM$6,BITACORA!$B$4:$B$7322,"&gt;="&amp;$B$3,BITACORA!$B$4:$B$7322,"&lt;="&amp;$B$4)</f>
        <v>0</v>
      </c>
      <c r="O21" s="165">
        <f ca="1">COUNTIFS(BITACORA!$C$4:$C$7322,$B$7:$B$501,BITACORA!$E$4:$E$7322,$E$6:$AM$6,BITACORA!$B$4:$B$7322,"&gt;="&amp;$B$3,BITACORA!$B$4:$B$7322,"&lt;="&amp;$B$4)</f>
        <v>0</v>
      </c>
      <c r="P21" s="165">
        <f ca="1">COUNTIFS(BITACORA!$C$4:$C$7322,$B$7:$B$501,BITACORA!$E$4:$E$7322,$E$6:$AM$6,BITACORA!$B$4:$B$7322,"&gt;="&amp;$B$3,BITACORA!$B$4:$B$7322,"&lt;="&amp;$B$4)</f>
        <v>0</v>
      </c>
      <c r="Q21" s="165">
        <f ca="1">COUNTIFS(BITACORA!$C$4:$C$7322,$B$7:$B$501,BITACORA!$E$4:$E$7322,$E$6:$AM$6,BITACORA!$B$4:$B$7322,"&gt;="&amp;$B$3,BITACORA!$B$4:$B$7322,"&lt;="&amp;$B$4)</f>
        <v>0</v>
      </c>
      <c r="R21" s="165">
        <f ca="1">COUNTIFS(BITACORA!$C$4:$C$7322,$B$7:$B$501,BITACORA!$E$4:$E$7322,$E$6:$AM$6,BITACORA!$B$4:$B$7322,"&gt;="&amp;$B$3,BITACORA!$B$4:$B$7322,"&lt;="&amp;$B$4)</f>
        <v>0</v>
      </c>
      <c r="S21" s="165">
        <f ca="1">COUNTIFS(BITACORA!$C$4:$C$7322,$B$7:$B$501,BITACORA!$E$4:$E$7322,$E$6:$AM$6,BITACORA!$B$4:$B$7322,"&gt;="&amp;$B$3,BITACORA!$B$4:$B$7322,"&lt;="&amp;$B$4)</f>
        <v>0</v>
      </c>
      <c r="T21" s="165">
        <f ca="1">COUNTIFS(BITACORA!$C$4:$C$7322,$B$7:$B$501,BITACORA!$E$4:$E$7322,$E$6:$AM$6,BITACORA!$B$4:$B$7322,"&gt;="&amp;$B$3,BITACORA!$B$4:$B$7322,"&lt;="&amp;$B$4)</f>
        <v>0</v>
      </c>
      <c r="U21" s="165">
        <f ca="1">COUNTIFS(BITACORA!$C$4:$C$7322,$B$7:$B$501,BITACORA!$E$4:$E$7322,$E$6:$AM$6,BITACORA!$B$4:$B$7322,"&gt;="&amp;$B$3,BITACORA!$B$4:$B$7322,"&lt;="&amp;$B$4)</f>
        <v>0</v>
      </c>
      <c r="V21" s="165">
        <f ca="1">COUNTIFS(BITACORA!$C$4:$C$7322,$B$7:$B$501,BITACORA!$E$4:$E$7322,$E$6:$AM$6,BITACORA!$B$4:$B$7322,"&gt;="&amp;$B$3,BITACORA!$B$4:$B$7322,"&lt;="&amp;$B$4)</f>
        <v>0</v>
      </c>
      <c r="W21" s="165">
        <f ca="1">COUNTIFS(BITACORA!$C$4:$C$7322,$B$7:$B$501,BITACORA!$E$4:$E$7322,$E$6:$AM$6,BITACORA!$B$4:$B$7322,"&gt;="&amp;$B$3,BITACORA!$B$4:$B$7322,"&lt;="&amp;$B$4)</f>
        <v>0</v>
      </c>
      <c r="X21" s="165">
        <f ca="1">COUNTIFS(BITACORA!$C$4:$C$7322,$B$7:$B$501,BITACORA!$E$4:$E$7322,$E$6:$AM$6,BITACORA!$B$4:$B$7322,"&gt;="&amp;$B$3,BITACORA!$B$4:$B$7322,"&lt;="&amp;$B$4)</f>
        <v>0</v>
      </c>
      <c r="Y21" s="165">
        <f ca="1">COUNTIFS(BITACORA!$C$4:$C$7322,$B$7:$B$501,BITACORA!$E$4:$E$7322,$E$6:$AM$6,BITACORA!$B$4:$B$7322,"&gt;="&amp;$B$3,BITACORA!$B$4:$B$7322,"&lt;="&amp;$B$4)</f>
        <v>0</v>
      </c>
      <c r="Z21" s="165">
        <f ca="1">COUNTIFS(BITACORA!$C$4:$C$7322,$B$7:$B$501,BITACORA!$E$4:$E$7322,$E$6:$AM$6,BITACORA!$B$4:$B$7322,"&gt;="&amp;$B$3,BITACORA!$B$4:$B$7322,"&lt;="&amp;$B$4)</f>
        <v>0</v>
      </c>
      <c r="AA21" s="165">
        <f ca="1">COUNTIFS(BITACORA!$C$4:$C$7322,$B$7:$B$501,BITACORA!$E$4:$E$7322,$E$6:$AM$6,BITACORA!$B$4:$B$7322,"&gt;="&amp;$B$3,BITACORA!$B$4:$B$7322,"&lt;="&amp;$B$4)</f>
        <v>0</v>
      </c>
      <c r="AB21" s="165">
        <f ca="1">COUNTIFS(BITACORA!$C$4:$C$7322,$B$7:$B$501,BITACORA!$E$4:$E$7322,$E$6:$AM$6,BITACORA!$B$4:$B$7322,"&gt;="&amp;$B$3,BITACORA!$B$4:$B$7322,"&lt;="&amp;$B$4)</f>
        <v>0</v>
      </c>
      <c r="AC21" s="165">
        <f ca="1">COUNTIFS(BITACORA!$C$4:$C$7322,$B$7:$B$501,BITACORA!$E$4:$E$7322,$E$6:$AM$6,BITACORA!$B$4:$B$7322,"&gt;="&amp;$B$3,BITACORA!$B$4:$B$7322,"&lt;="&amp;$B$4)</f>
        <v>0</v>
      </c>
      <c r="AD21" s="165">
        <f ca="1">COUNTIFS(BITACORA!$C$4:$C$7322,$B$7:$B$501,BITACORA!$E$4:$E$7322,$E$6:$AM$6,BITACORA!$B$4:$B$7322,"&gt;="&amp;$B$3,BITACORA!$B$4:$B$7322,"&lt;="&amp;$B$4)</f>
        <v>0</v>
      </c>
      <c r="AE21" s="165">
        <f ca="1">COUNTIFS(BITACORA!$C$4:$C$7322,$B$7:$B$501,BITACORA!$E$4:$E$7322,$E$6:$AM$6,BITACORA!$B$4:$B$7322,"&gt;="&amp;$B$3,BITACORA!$B$4:$B$7322,"&lt;="&amp;$B$4)</f>
        <v>0</v>
      </c>
      <c r="AF21" s="165">
        <f ca="1">COUNTIFS(BITACORA!$C$4:$C$7322,$B$7:$B$501,BITACORA!$E$4:$E$7322,$E$6:$AM$6,BITACORA!$B$4:$B$7322,"&gt;="&amp;$B$3,BITACORA!$B$4:$B$7322,"&lt;="&amp;$B$4)</f>
        <v>0</v>
      </c>
      <c r="AG21" s="165">
        <f ca="1">COUNTIFS(BITACORA!$C$4:$C$7322,$B$7:$B$501,BITACORA!$E$4:$E$7322,$E$6:$AM$6,BITACORA!$B$4:$B$7322,"&gt;="&amp;$B$3,BITACORA!$B$4:$B$7322,"&lt;="&amp;$B$4)</f>
        <v>0</v>
      </c>
      <c r="AH21" s="165">
        <f ca="1">COUNTIFS(BITACORA!$C$4:$C$7322,$B$7:$B$501,BITACORA!$E$4:$E$7322,$E$6:$AM$6,BITACORA!$B$4:$B$7322,"&gt;="&amp;$B$3,BITACORA!$B$4:$B$7322,"&lt;="&amp;$B$4)</f>
        <v>0</v>
      </c>
      <c r="AI21" s="165">
        <f ca="1">COUNTIFS(BITACORA!$C$4:$C$7322,$B$7:$B$501,BITACORA!$E$4:$E$7322,$E$6:$AM$6,BITACORA!$B$4:$B$7322,"&gt;="&amp;$B$3,BITACORA!$B$4:$B$7322,"&lt;="&amp;$B$4)</f>
        <v>0</v>
      </c>
      <c r="AJ21" s="165">
        <f ca="1">COUNTIFS(BITACORA!$C$4:$C$7322,$B$7:$B$501,BITACORA!$E$4:$E$7322,$E$6:$AM$6,BITACORA!$B$4:$B$7322,"&gt;="&amp;$B$3,BITACORA!$B$4:$B$7322,"&lt;="&amp;$B$4)</f>
        <v>0</v>
      </c>
      <c r="AK21" s="165">
        <f ca="1">COUNTIFS(BITACORA!$C$4:$C$7322,$B$7:$B$501,BITACORA!$E$4:$E$7322,$E$6:$AM$6,BITACORA!$B$4:$B$7322,"&gt;="&amp;$B$3,BITACORA!$B$4:$B$7322,"&lt;="&amp;$B$4)</f>
        <v>0</v>
      </c>
      <c r="AL21" s="165">
        <f ca="1">COUNTIFS(BITACORA!$C$4:$C$7322,$B$7:$B$501,BITACORA!$E$4:$E$7322,$E$6:$AM$6,BITACORA!$B$4:$B$7322,"&gt;="&amp;$B$3,BITACORA!$B$4:$B$7322,"&lt;="&amp;$B$4)</f>
        <v>0</v>
      </c>
      <c r="AM21" s="165">
        <f ca="1">COUNTIFS(BITACORA!$C$4:$C$7322,$B$7:$B$501,BITACORA!$E$4:$E$7322,$E$6:$AM$6,BITACORA!$B$4:$B$7322,"&gt;="&amp;$B$3,BITACORA!$B$4:$B$7322,"&lt;="&amp;$B$4)</f>
        <v>0</v>
      </c>
    </row>
    <row r="22" spans="1:39">
      <c r="A22" s="166" t="str">
        <f ca="1">IFERROR(__xludf.DUMMYFUNCTION("""COMPUTED_VALUE"""),"Edison Gabriel Aules Sanchez")</f>
        <v>Edison Gabriel Aules Sanchez</v>
      </c>
      <c r="B22" s="167" t="str">
        <f ca="1">IFERROR(__xludf.DUMMYFUNCTION("""COMPUTED_VALUE"""),"ABB2285")</f>
        <v>ABB2285</v>
      </c>
      <c r="C22" s="168">
        <f ca="1">IFERROR(__xludf.DUMMYFUNCTION("""COMPUTED_VALUE"""),5)</f>
        <v>5</v>
      </c>
      <c r="D22" s="164">
        <f t="shared" ca="1" si="0"/>
        <v>0</v>
      </c>
      <c r="E22" s="165">
        <f ca="1">COUNTIFS(BITACORA!$C$4:$C$7322,$B$7:$B$501,BITACORA!$E$4:$E$7322,$E$6:$AM$6,BITACORA!$B$4:$B$7322,"&gt;="&amp;$B$3,BITACORA!$B$4:$B$7322,"&lt;="&amp;$B$4)</f>
        <v>0</v>
      </c>
      <c r="F22" s="165">
        <f ca="1">COUNTIFS(BITACORA!$C$4:$C$7322,$B$7:$B$501,BITACORA!$E$4:$E$7322,$E$6:$AM$6,BITACORA!$B$4:$B$7322,"&gt;="&amp;$B$3,BITACORA!$B$4:$B$7322,"&lt;="&amp;$B$4)</f>
        <v>0</v>
      </c>
      <c r="G22" s="165">
        <f ca="1">COUNTIFS(BITACORA!$C$4:$C$7322,$B$7:$B$501,BITACORA!$E$4:$E$7322,$E$6:$AM$6,BITACORA!$B$4:$B$7322,"&gt;="&amp;$B$3,BITACORA!$B$4:$B$7322,"&lt;="&amp;$B$4)</f>
        <v>0</v>
      </c>
      <c r="H22" s="165">
        <f ca="1">COUNTIFS(BITACORA!$C$4:$C$7322,$B$7:$B$501,BITACORA!$E$4:$E$7322,$E$6:$AM$6,BITACORA!$B$4:$B$7322,"&gt;="&amp;$B$3,BITACORA!$B$4:$B$7322,"&lt;="&amp;$B$4)</f>
        <v>0</v>
      </c>
      <c r="I22" s="165">
        <f ca="1">COUNTIFS(BITACORA!$C$4:$C$7322,$B$7:$B$501,BITACORA!$E$4:$E$7322,$E$6:$AM$6,BITACORA!$B$4:$B$7322,"&gt;="&amp;$B$3,BITACORA!$B$4:$B$7322,"&lt;="&amp;$B$4)</f>
        <v>0</v>
      </c>
      <c r="J22" s="165">
        <f ca="1">COUNTIFS(BITACORA!$C$4:$C$7322,$B$7:$B$501,BITACORA!$E$4:$E$7322,$E$6:$AM$6,BITACORA!$B$4:$B$7322,"&gt;="&amp;$B$3,BITACORA!$B$4:$B$7322,"&lt;="&amp;$B$4)</f>
        <v>0</v>
      </c>
      <c r="K22" s="165">
        <f ca="1">COUNTIFS(BITACORA!$C$4:$C$7322,$B$7:$B$501,BITACORA!$E$4:$E$7322,$E$6:$AM$6,BITACORA!$B$4:$B$7322,"&gt;="&amp;$B$3,BITACORA!$B$4:$B$7322,"&lt;="&amp;$B$4)</f>
        <v>0</v>
      </c>
      <c r="L22" s="165">
        <f ca="1">COUNTIFS(BITACORA!$C$4:$C$7322,$B$7:$B$501,BITACORA!$E$4:$E$7322,$E$6:$AM$6,BITACORA!$B$4:$B$7322,"&gt;="&amp;$B$3,BITACORA!$B$4:$B$7322,"&lt;="&amp;$B$4)</f>
        <v>0</v>
      </c>
      <c r="M22" s="165">
        <f ca="1">COUNTIFS(BITACORA!$C$4:$C$7322,$B$7:$B$501,BITACORA!$E$4:$E$7322,$E$6:$AM$6,BITACORA!$B$4:$B$7322,"&gt;="&amp;$B$3,BITACORA!$B$4:$B$7322,"&lt;="&amp;$B$4)</f>
        <v>0</v>
      </c>
      <c r="N22" s="165">
        <f ca="1">COUNTIFS(BITACORA!$C$4:$C$7322,$B$7:$B$501,BITACORA!$E$4:$E$7322,$E$6:$AM$6,BITACORA!$B$4:$B$7322,"&gt;="&amp;$B$3,BITACORA!$B$4:$B$7322,"&lt;="&amp;$B$4)</f>
        <v>0</v>
      </c>
      <c r="O22" s="165">
        <f ca="1">COUNTIFS(BITACORA!$C$4:$C$7322,$B$7:$B$501,BITACORA!$E$4:$E$7322,$E$6:$AM$6,BITACORA!$B$4:$B$7322,"&gt;="&amp;$B$3,BITACORA!$B$4:$B$7322,"&lt;="&amp;$B$4)</f>
        <v>0</v>
      </c>
      <c r="P22" s="165">
        <f ca="1">COUNTIFS(BITACORA!$C$4:$C$7322,$B$7:$B$501,BITACORA!$E$4:$E$7322,$E$6:$AM$6,BITACORA!$B$4:$B$7322,"&gt;="&amp;$B$3,BITACORA!$B$4:$B$7322,"&lt;="&amp;$B$4)</f>
        <v>0</v>
      </c>
      <c r="Q22" s="165">
        <f ca="1">COUNTIFS(BITACORA!$C$4:$C$7322,$B$7:$B$501,BITACORA!$E$4:$E$7322,$E$6:$AM$6,BITACORA!$B$4:$B$7322,"&gt;="&amp;$B$3,BITACORA!$B$4:$B$7322,"&lt;="&amp;$B$4)</f>
        <v>0</v>
      </c>
      <c r="R22" s="165">
        <f ca="1">COUNTIFS(BITACORA!$C$4:$C$7322,$B$7:$B$501,BITACORA!$E$4:$E$7322,$E$6:$AM$6,BITACORA!$B$4:$B$7322,"&gt;="&amp;$B$3,BITACORA!$B$4:$B$7322,"&lt;="&amp;$B$4)</f>
        <v>0</v>
      </c>
      <c r="S22" s="165">
        <f ca="1">COUNTIFS(BITACORA!$C$4:$C$7322,$B$7:$B$501,BITACORA!$E$4:$E$7322,$E$6:$AM$6,BITACORA!$B$4:$B$7322,"&gt;="&amp;$B$3,BITACORA!$B$4:$B$7322,"&lt;="&amp;$B$4)</f>
        <v>0</v>
      </c>
      <c r="T22" s="165">
        <f ca="1">COUNTIFS(BITACORA!$C$4:$C$7322,$B$7:$B$501,BITACORA!$E$4:$E$7322,$E$6:$AM$6,BITACORA!$B$4:$B$7322,"&gt;="&amp;$B$3,BITACORA!$B$4:$B$7322,"&lt;="&amp;$B$4)</f>
        <v>0</v>
      </c>
      <c r="U22" s="165">
        <f ca="1">COUNTIFS(BITACORA!$C$4:$C$7322,$B$7:$B$501,BITACORA!$E$4:$E$7322,$E$6:$AM$6,BITACORA!$B$4:$B$7322,"&gt;="&amp;$B$3,BITACORA!$B$4:$B$7322,"&lt;="&amp;$B$4)</f>
        <v>0</v>
      </c>
      <c r="V22" s="165">
        <f ca="1">COUNTIFS(BITACORA!$C$4:$C$7322,$B$7:$B$501,BITACORA!$E$4:$E$7322,$E$6:$AM$6,BITACORA!$B$4:$B$7322,"&gt;="&amp;$B$3,BITACORA!$B$4:$B$7322,"&lt;="&amp;$B$4)</f>
        <v>0</v>
      </c>
      <c r="W22" s="165">
        <f ca="1">COUNTIFS(BITACORA!$C$4:$C$7322,$B$7:$B$501,BITACORA!$E$4:$E$7322,$E$6:$AM$6,BITACORA!$B$4:$B$7322,"&gt;="&amp;$B$3,BITACORA!$B$4:$B$7322,"&lt;="&amp;$B$4)</f>
        <v>0</v>
      </c>
      <c r="X22" s="165">
        <f ca="1">COUNTIFS(BITACORA!$C$4:$C$7322,$B$7:$B$501,BITACORA!$E$4:$E$7322,$E$6:$AM$6,BITACORA!$B$4:$B$7322,"&gt;="&amp;$B$3,BITACORA!$B$4:$B$7322,"&lt;="&amp;$B$4)</f>
        <v>0</v>
      </c>
      <c r="Y22" s="165">
        <f ca="1">COUNTIFS(BITACORA!$C$4:$C$7322,$B$7:$B$501,BITACORA!$E$4:$E$7322,$E$6:$AM$6,BITACORA!$B$4:$B$7322,"&gt;="&amp;$B$3,BITACORA!$B$4:$B$7322,"&lt;="&amp;$B$4)</f>
        <v>0</v>
      </c>
      <c r="Z22" s="165">
        <f ca="1">COUNTIFS(BITACORA!$C$4:$C$7322,$B$7:$B$501,BITACORA!$E$4:$E$7322,$E$6:$AM$6,BITACORA!$B$4:$B$7322,"&gt;="&amp;$B$3,BITACORA!$B$4:$B$7322,"&lt;="&amp;$B$4)</f>
        <v>0</v>
      </c>
      <c r="AA22" s="165">
        <f ca="1">COUNTIFS(BITACORA!$C$4:$C$7322,$B$7:$B$501,BITACORA!$E$4:$E$7322,$E$6:$AM$6,BITACORA!$B$4:$B$7322,"&gt;="&amp;$B$3,BITACORA!$B$4:$B$7322,"&lt;="&amp;$B$4)</f>
        <v>0</v>
      </c>
      <c r="AB22" s="165">
        <f ca="1">COUNTIFS(BITACORA!$C$4:$C$7322,$B$7:$B$501,BITACORA!$E$4:$E$7322,$E$6:$AM$6,BITACORA!$B$4:$B$7322,"&gt;="&amp;$B$3,BITACORA!$B$4:$B$7322,"&lt;="&amp;$B$4)</f>
        <v>0</v>
      </c>
      <c r="AC22" s="165">
        <f ca="1">COUNTIFS(BITACORA!$C$4:$C$7322,$B$7:$B$501,BITACORA!$E$4:$E$7322,$E$6:$AM$6,BITACORA!$B$4:$B$7322,"&gt;="&amp;$B$3,BITACORA!$B$4:$B$7322,"&lt;="&amp;$B$4)</f>
        <v>0</v>
      </c>
      <c r="AD22" s="165">
        <f ca="1">COUNTIFS(BITACORA!$C$4:$C$7322,$B$7:$B$501,BITACORA!$E$4:$E$7322,$E$6:$AM$6,BITACORA!$B$4:$B$7322,"&gt;="&amp;$B$3,BITACORA!$B$4:$B$7322,"&lt;="&amp;$B$4)</f>
        <v>0</v>
      </c>
      <c r="AE22" s="165">
        <f ca="1">COUNTIFS(BITACORA!$C$4:$C$7322,$B$7:$B$501,BITACORA!$E$4:$E$7322,$E$6:$AM$6,BITACORA!$B$4:$B$7322,"&gt;="&amp;$B$3,BITACORA!$B$4:$B$7322,"&lt;="&amp;$B$4)</f>
        <v>0</v>
      </c>
      <c r="AF22" s="165">
        <f ca="1">COUNTIFS(BITACORA!$C$4:$C$7322,$B$7:$B$501,BITACORA!$E$4:$E$7322,$E$6:$AM$6,BITACORA!$B$4:$B$7322,"&gt;="&amp;$B$3,BITACORA!$B$4:$B$7322,"&lt;="&amp;$B$4)</f>
        <v>0</v>
      </c>
      <c r="AG22" s="165">
        <f ca="1">COUNTIFS(BITACORA!$C$4:$C$7322,$B$7:$B$501,BITACORA!$E$4:$E$7322,$E$6:$AM$6,BITACORA!$B$4:$B$7322,"&gt;="&amp;$B$3,BITACORA!$B$4:$B$7322,"&lt;="&amp;$B$4)</f>
        <v>0</v>
      </c>
      <c r="AH22" s="165">
        <f ca="1">COUNTIFS(BITACORA!$C$4:$C$7322,$B$7:$B$501,BITACORA!$E$4:$E$7322,$E$6:$AM$6,BITACORA!$B$4:$B$7322,"&gt;="&amp;$B$3,BITACORA!$B$4:$B$7322,"&lt;="&amp;$B$4)</f>
        <v>0</v>
      </c>
      <c r="AI22" s="165">
        <f ca="1">COUNTIFS(BITACORA!$C$4:$C$7322,$B$7:$B$501,BITACORA!$E$4:$E$7322,$E$6:$AM$6,BITACORA!$B$4:$B$7322,"&gt;="&amp;$B$3,BITACORA!$B$4:$B$7322,"&lt;="&amp;$B$4)</f>
        <v>0</v>
      </c>
      <c r="AJ22" s="165">
        <f ca="1">COUNTIFS(BITACORA!$C$4:$C$7322,$B$7:$B$501,BITACORA!$E$4:$E$7322,$E$6:$AM$6,BITACORA!$B$4:$B$7322,"&gt;="&amp;$B$3,BITACORA!$B$4:$B$7322,"&lt;="&amp;$B$4)</f>
        <v>0</v>
      </c>
      <c r="AK22" s="165">
        <f ca="1">COUNTIFS(BITACORA!$C$4:$C$7322,$B$7:$B$501,BITACORA!$E$4:$E$7322,$E$6:$AM$6,BITACORA!$B$4:$B$7322,"&gt;="&amp;$B$3,BITACORA!$B$4:$B$7322,"&lt;="&amp;$B$4)</f>
        <v>0</v>
      </c>
      <c r="AL22" s="165">
        <f ca="1">COUNTIFS(BITACORA!$C$4:$C$7322,$B$7:$B$501,BITACORA!$E$4:$E$7322,$E$6:$AM$6,BITACORA!$B$4:$B$7322,"&gt;="&amp;$B$3,BITACORA!$B$4:$B$7322,"&lt;="&amp;$B$4)</f>
        <v>0</v>
      </c>
      <c r="AM22" s="165">
        <f ca="1">COUNTIFS(BITACORA!$C$4:$C$7322,$B$7:$B$501,BITACORA!$E$4:$E$7322,$E$6:$AM$6,BITACORA!$B$4:$B$7322,"&gt;="&amp;$B$3,BITACORA!$B$4:$B$7322,"&lt;="&amp;$B$4)</f>
        <v>0</v>
      </c>
    </row>
    <row r="23" spans="1:39">
      <c r="A23" s="166" t="str">
        <f ca="1">IFERROR(__xludf.DUMMYFUNCTION("""COMPUTED_VALUE"""),"Byron Gregorio Garcia Tumbaco")</f>
        <v>Byron Gregorio Garcia Tumbaco</v>
      </c>
      <c r="B23" s="167" t="str">
        <f ca="1">IFERROR(__xludf.DUMMYFUNCTION("""COMPUTED_VALUE"""),"XBA6758")</f>
        <v>XBA6758</v>
      </c>
      <c r="C23" s="168">
        <f ca="1">IFERROR(__xludf.DUMMYFUNCTION("""COMPUTED_VALUE"""),5)</f>
        <v>5</v>
      </c>
      <c r="D23" s="164">
        <f t="shared" ca="1" si="0"/>
        <v>0</v>
      </c>
      <c r="E23" s="165">
        <f ca="1">COUNTIFS(BITACORA!$C$4:$C$7322,$B$7:$B$501,BITACORA!$E$4:$E$7322,$E$6:$AM$6,BITACORA!$B$4:$B$7322,"&gt;="&amp;$B$3,BITACORA!$B$4:$B$7322,"&lt;="&amp;$B$4)</f>
        <v>0</v>
      </c>
      <c r="F23" s="165">
        <f ca="1">COUNTIFS(BITACORA!$C$4:$C$7322,$B$7:$B$501,BITACORA!$E$4:$E$7322,$E$6:$AM$6,BITACORA!$B$4:$B$7322,"&gt;="&amp;$B$3,BITACORA!$B$4:$B$7322,"&lt;="&amp;$B$4)</f>
        <v>0</v>
      </c>
      <c r="G23" s="165">
        <f ca="1">COUNTIFS(BITACORA!$C$4:$C$7322,$B$7:$B$501,BITACORA!$E$4:$E$7322,$E$6:$AM$6,BITACORA!$B$4:$B$7322,"&gt;="&amp;$B$3,BITACORA!$B$4:$B$7322,"&lt;="&amp;$B$4)</f>
        <v>0</v>
      </c>
      <c r="H23" s="165">
        <f ca="1">COUNTIFS(BITACORA!$C$4:$C$7322,$B$7:$B$501,BITACORA!$E$4:$E$7322,$E$6:$AM$6,BITACORA!$B$4:$B$7322,"&gt;="&amp;$B$3,BITACORA!$B$4:$B$7322,"&lt;="&amp;$B$4)</f>
        <v>0</v>
      </c>
      <c r="I23" s="165">
        <f ca="1">COUNTIFS(BITACORA!$C$4:$C$7322,$B$7:$B$501,BITACORA!$E$4:$E$7322,$E$6:$AM$6,BITACORA!$B$4:$B$7322,"&gt;="&amp;$B$3,BITACORA!$B$4:$B$7322,"&lt;="&amp;$B$4)</f>
        <v>0</v>
      </c>
      <c r="J23" s="165">
        <f ca="1">COUNTIFS(BITACORA!$C$4:$C$7322,$B$7:$B$501,BITACORA!$E$4:$E$7322,$E$6:$AM$6,BITACORA!$B$4:$B$7322,"&gt;="&amp;$B$3,BITACORA!$B$4:$B$7322,"&lt;="&amp;$B$4)</f>
        <v>0</v>
      </c>
      <c r="K23" s="165">
        <f ca="1">COUNTIFS(BITACORA!$C$4:$C$7322,$B$7:$B$501,BITACORA!$E$4:$E$7322,$E$6:$AM$6,BITACORA!$B$4:$B$7322,"&gt;="&amp;$B$3,BITACORA!$B$4:$B$7322,"&lt;="&amp;$B$4)</f>
        <v>0</v>
      </c>
      <c r="L23" s="165">
        <f ca="1">COUNTIFS(BITACORA!$C$4:$C$7322,$B$7:$B$501,BITACORA!$E$4:$E$7322,$E$6:$AM$6,BITACORA!$B$4:$B$7322,"&gt;="&amp;$B$3,BITACORA!$B$4:$B$7322,"&lt;="&amp;$B$4)</f>
        <v>0</v>
      </c>
      <c r="M23" s="165">
        <f ca="1">COUNTIFS(BITACORA!$C$4:$C$7322,$B$7:$B$501,BITACORA!$E$4:$E$7322,$E$6:$AM$6,BITACORA!$B$4:$B$7322,"&gt;="&amp;$B$3,BITACORA!$B$4:$B$7322,"&lt;="&amp;$B$4)</f>
        <v>0</v>
      </c>
      <c r="N23" s="165">
        <f ca="1">COUNTIFS(BITACORA!$C$4:$C$7322,$B$7:$B$501,BITACORA!$E$4:$E$7322,$E$6:$AM$6,BITACORA!$B$4:$B$7322,"&gt;="&amp;$B$3,BITACORA!$B$4:$B$7322,"&lt;="&amp;$B$4)</f>
        <v>0</v>
      </c>
      <c r="O23" s="165">
        <f ca="1">COUNTIFS(BITACORA!$C$4:$C$7322,$B$7:$B$501,BITACORA!$E$4:$E$7322,$E$6:$AM$6,BITACORA!$B$4:$B$7322,"&gt;="&amp;$B$3,BITACORA!$B$4:$B$7322,"&lt;="&amp;$B$4)</f>
        <v>0</v>
      </c>
      <c r="P23" s="165">
        <f ca="1">COUNTIFS(BITACORA!$C$4:$C$7322,$B$7:$B$501,BITACORA!$E$4:$E$7322,$E$6:$AM$6,BITACORA!$B$4:$B$7322,"&gt;="&amp;$B$3,BITACORA!$B$4:$B$7322,"&lt;="&amp;$B$4)</f>
        <v>0</v>
      </c>
      <c r="Q23" s="165">
        <f ca="1">COUNTIFS(BITACORA!$C$4:$C$7322,$B$7:$B$501,BITACORA!$E$4:$E$7322,$E$6:$AM$6,BITACORA!$B$4:$B$7322,"&gt;="&amp;$B$3,BITACORA!$B$4:$B$7322,"&lt;="&amp;$B$4)</f>
        <v>0</v>
      </c>
      <c r="R23" s="165">
        <f ca="1">COUNTIFS(BITACORA!$C$4:$C$7322,$B$7:$B$501,BITACORA!$E$4:$E$7322,$E$6:$AM$6,BITACORA!$B$4:$B$7322,"&gt;="&amp;$B$3,BITACORA!$B$4:$B$7322,"&lt;="&amp;$B$4)</f>
        <v>0</v>
      </c>
      <c r="S23" s="165">
        <f ca="1">COUNTIFS(BITACORA!$C$4:$C$7322,$B$7:$B$501,BITACORA!$E$4:$E$7322,$E$6:$AM$6,BITACORA!$B$4:$B$7322,"&gt;="&amp;$B$3,BITACORA!$B$4:$B$7322,"&lt;="&amp;$B$4)</f>
        <v>0</v>
      </c>
      <c r="T23" s="165">
        <f ca="1">COUNTIFS(BITACORA!$C$4:$C$7322,$B$7:$B$501,BITACORA!$E$4:$E$7322,$E$6:$AM$6,BITACORA!$B$4:$B$7322,"&gt;="&amp;$B$3,BITACORA!$B$4:$B$7322,"&lt;="&amp;$B$4)</f>
        <v>0</v>
      </c>
      <c r="U23" s="165">
        <f ca="1">COUNTIFS(BITACORA!$C$4:$C$7322,$B$7:$B$501,BITACORA!$E$4:$E$7322,$E$6:$AM$6,BITACORA!$B$4:$B$7322,"&gt;="&amp;$B$3,BITACORA!$B$4:$B$7322,"&lt;="&amp;$B$4)</f>
        <v>0</v>
      </c>
      <c r="V23" s="165">
        <f ca="1">COUNTIFS(BITACORA!$C$4:$C$7322,$B$7:$B$501,BITACORA!$E$4:$E$7322,$E$6:$AM$6,BITACORA!$B$4:$B$7322,"&gt;="&amp;$B$3,BITACORA!$B$4:$B$7322,"&lt;="&amp;$B$4)</f>
        <v>0</v>
      </c>
      <c r="W23" s="165">
        <f ca="1">COUNTIFS(BITACORA!$C$4:$C$7322,$B$7:$B$501,BITACORA!$E$4:$E$7322,$E$6:$AM$6,BITACORA!$B$4:$B$7322,"&gt;="&amp;$B$3,BITACORA!$B$4:$B$7322,"&lt;="&amp;$B$4)</f>
        <v>0</v>
      </c>
      <c r="X23" s="165">
        <f ca="1">COUNTIFS(BITACORA!$C$4:$C$7322,$B$7:$B$501,BITACORA!$E$4:$E$7322,$E$6:$AM$6,BITACORA!$B$4:$B$7322,"&gt;="&amp;$B$3,BITACORA!$B$4:$B$7322,"&lt;="&amp;$B$4)</f>
        <v>0</v>
      </c>
      <c r="Y23" s="165">
        <f ca="1">COUNTIFS(BITACORA!$C$4:$C$7322,$B$7:$B$501,BITACORA!$E$4:$E$7322,$E$6:$AM$6,BITACORA!$B$4:$B$7322,"&gt;="&amp;$B$3,BITACORA!$B$4:$B$7322,"&lt;="&amp;$B$4)</f>
        <v>0</v>
      </c>
      <c r="Z23" s="165">
        <f ca="1">COUNTIFS(BITACORA!$C$4:$C$7322,$B$7:$B$501,BITACORA!$E$4:$E$7322,$E$6:$AM$6,BITACORA!$B$4:$B$7322,"&gt;="&amp;$B$3,BITACORA!$B$4:$B$7322,"&lt;="&amp;$B$4)</f>
        <v>0</v>
      </c>
      <c r="AA23" s="165">
        <f ca="1">COUNTIFS(BITACORA!$C$4:$C$7322,$B$7:$B$501,BITACORA!$E$4:$E$7322,$E$6:$AM$6,BITACORA!$B$4:$B$7322,"&gt;="&amp;$B$3,BITACORA!$B$4:$B$7322,"&lt;="&amp;$B$4)</f>
        <v>0</v>
      </c>
      <c r="AB23" s="165">
        <f ca="1">COUNTIFS(BITACORA!$C$4:$C$7322,$B$7:$B$501,BITACORA!$E$4:$E$7322,$E$6:$AM$6,BITACORA!$B$4:$B$7322,"&gt;="&amp;$B$3,BITACORA!$B$4:$B$7322,"&lt;="&amp;$B$4)</f>
        <v>0</v>
      </c>
      <c r="AC23" s="165">
        <f ca="1">COUNTIFS(BITACORA!$C$4:$C$7322,$B$7:$B$501,BITACORA!$E$4:$E$7322,$E$6:$AM$6,BITACORA!$B$4:$B$7322,"&gt;="&amp;$B$3,BITACORA!$B$4:$B$7322,"&lt;="&amp;$B$4)</f>
        <v>0</v>
      </c>
      <c r="AD23" s="165">
        <f ca="1">COUNTIFS(BITACORA!$C$4:$C$7322,$B$7:$B$501,BITACORA!$E$4:$E$7322,$E$6:$AM$6,BITACORA!$B$4:$B$7322,"&gt;="&amp;$B$3,BITACORA!$B$4:$B$7322,"&lt;="&amp;$B$4)</f>
        <v>0</v>
      </c>
      <c r="AE23" s="165">
        <f ca="1">COUNTIFS(BITACORA!$C$4:$C$7322,$B$7:$B$501,BITACORA!$E$4:$E$7322,$E$6:$AM$6,BITACORA!$B$4:$B$7322,"&gt;="&amp;$B$3,BITACORA!$B$4:$B$7322,"&lt;="&amp;$B$4)</f>
        <v>0</v>
      </c>
      <c r="AF23" s="165">
        <f ca="1">COUNTIFS(BITACORA!$C$4:$C$7322,$B$7:$B$501,BITACORA!$E$4:$E$7322,$E$6:$AM$6,BITACORA!$B$4:$B$7322,"&gt;="&amp;$B$3,BITACORA!$B$4:$B$7322,"&lt;="&amp;$B$4)</f>
        <v>0</v>
      </c>
      <c r="AG23" s="165">
        <f ca="1">COUNTIFS(BITACORA!$C$4:$C$7322,$B$7:$B$501,BITACORA!$E$4:$E$7322,$E$6:$AM$6,BITACORA!$B$4:$B$7322,"&gt;="&amp;$B$3,BITACORA!$B$4:$B$7322,"&lt;="&amp;$B$4)</f>
        <v>0</v>
      </c>
      <c r="AH23" s="165">
        <f ca="1">COUNTIFS(BITACORA!$C$4:$C$7322,$B$7:$B$501,BITACORA!$E$4:$E$7322,$E$6:$AM$6,BITACORA!$B$4:$B$7322,"&gt;="&amp;$B$3,BITACORA!$B$4:$B$7322,"&lt;="&amp;$B$4)</f>
        <v>0</v>
      </c>
      <c r="AI23" s="165">
        <f ca="1">COUNTIFS(BITACORA!$C$4:$C$7322,$B$7:$B$501,BITACORA!$E$4:$E$7322,$E$6:$AM$6,BITACORA!$B$4:$B$7322,"&gt;="&amp;$B$3,BITACORA!$B$4:$B$7322,"&lt;="&amp;$B$4)</f>
        <v>0</v>
      </c>
      <c r="AJ23" s="165">
        <f ca="1">COUNTIFS(BITACORA!$C$4:$C$7322,$B$7:$B$501,BITACORA!$E$4:$E$7322,$E$6:$AM$6,BITACORA!$B$4:$B$7322,"&gt;="&amp;$B$3,BITACORA!$B$4:$B$7322,"&lt;="&amp;$B$4)</f>
        <v>0</v>
      </c>
      <c r="AK23" s="165">
        <f ca="1">COUNTIFS(BITACORA!$C$4:$C$7322,$B$7:$B$501,BITACORA!$E$4:$E$7322,$E$6:$AM$6,BITACORA!$B$4:$B$7322,"&gt;="&amp;$B$3,BITACORA!$B$4:$B$7322,"&lt;="&amp;$B$4)</f>
        <v>0</v>
      </c>
      <c r="AL23" s="165">
        <f ca="1">COUNTIFS(BITACORA!$C$4:$C$7322,$B$7:$B$501,BITACORA!$E$4:$E$7322,$E$6:$AM$6,BITACORA!$B$4:$B$7322,"&gt;="&amp;$B$3,BITACORA!$B$4:$B$7322,"&lt;="&amp;$B$4)</f>
        <v>0</v>
      </c>
      <c r="AM23" s="165">
        <f ca="1">COUNTIFS(BITACORA!$C$4:$C$7322,$B$7:$B$501,BITACORA!$E$4:$E$7322,$E$6:$AM$6,BITACORA!$B$4:$B$7322,"&gt;="&amp;$B$3,BITACORA!$B$4:$B$7322,"&lt;="&amp;$B$4)</f>
        <v>0</v>
      </c>
    </row>
    <row r="24" spans="1:39">
      <c r="A24" s="166" t="str">
        <f ca="1">IFERROR(__xludf.DUMMYFUNCTION("""COMPUTED_VALUE"""),"Byron Gregorio Garcia Tumbaco")</f>
        <v>Byron Gregorio Garcia Tumbaco</v>
      </c>
      <c r="B24" s="167" t="str">
        <f ca="1">IFERROR(__xludf.DUMMYFUNCTION("""COMPUTED_VALUE"""),"QAA1814")</f>
        <v>QAA1814</v>
      </c>
      <c r="C24" s="168">
        <f ca="1">IFERROR(__xludf.DUMMYFUNCTION("""COMPUTED_VALUE"""),6)</f>
        <v>6</v>
      </c>
      <c r="D24" s="164">
        <f t="shared" ca="1" si="0"/>
        <v>0</v>
      </c>
      <c r="E24" s="165">
        <f ca="1">COUNTIFS(BITACORA!$C$4:$C$7322,$B$7:$B$501,BITACORA!$E$4:$E$7322,$E$6:$AM$6,BITACORA!$B$4:$B$7322,"&gt;="&amp;$B$3,BITACORA!$B$4:$B$7322,"&lt;="&amp;$B$4)</f>
        <v>0</v>
      </c>
      <c r="F24" s="165">
        <f ca="1">COUNTIFS(BITACORA!$C$4:$C$7322,$B$7:$B$501,BITACORA!$E$4:$E$7322,$E$6:$AM$6,BITACORA!$B$4:$B$7322,"&gt;="&amp;$B$3,BITACORA!$B$4:$B$7322,"&lt;="&amp;$B$4)</f>
        <v>0</v>
      </c>
      <c r="G24" s="165">
        <f ca="1">COUNTIFS(BITACORA!$C$4:$C$7322,$B$7:$B$501,BITACORA!$E$4:$E$7322,$E$6:$AM$6,BITACORA!$B$4:$B$7322,"&gt;="&amp;$B$3,BITACORA!$B$4:$B$7322,"&lt;="&amp;$B$4)</f>
        <v>0</v>
      </c>
      <c r="H24" s="165">
        <f ca="1">COUNTIFS(BITACORA!$C$4:$C$7322,$B$7:$B$501,BITACORA!$E$4:$E$7322,$E$6:$AM$6,BITACORA!$B$4:$B$7322,"&gt;="&amp;$B$3,BITACORA!$B$4:$B$7322,"&lt;="&amp;$B$4)</f>
        <v>0</v>
      </c>
      <c r="I24" s="165">
        <f ca="1">COUNTIFS(BITACORA!$C$4:$C$7322,$B$7:$B$501,BITACORA!$E$4:$E$7322,$E$6:$AM$6,BITACORA!$B$4:$B$7322,"&gt;="&amp;$B$3,BITACORA!$B$4:$B$7322,"&lt;="&amp;$B$4)</f>
        <v>0</v>
      </c>
      <c r="J24" s="165">
        <f ca="1">COUNTIFS(BITACORA!$C$4:$C$7322,$B$7:$B$501,BITACORA!$E$4:$E$7322,$E$6:$AM$6,BITACORA!$B$4:$B$7322,"&gt;="&amp;$B$3,BITACORA!$B$4:$B$7322,"&lt;="&amp;$B$4)</f>
        <v>0</v>
      </c>
      <c r="K24" s="165">
        <f ca="1">COUNTIFS(BITACORA!$C$4:$C$7322,$B$7:$B$501,BITACORA!$E$4:$E$7322,$E$6:$AM$6,BITACORA!$B$4:$B$7322,"&gt;="&amp;$B$3,BITACORA!$B$4:$B$7322,"&lt;="&amp;$B$4)</f>
        <v>0</v>
      </c>
      <c r="L24" s="165">
        <f ca="1">COUNTIFS(BITACORA!$C$4:$C$7322,$B$7:$B$501,BITACORA!$E$4:$E$7322,$E$6:$AM$6,BITACORA!$B$4:$B$7322,"&gt;="&amp;$B$3,BITACORA!$B$4:$B$7322,"&lt;="&amp;$B$4)</f>
        <v>0</v>
      </c>
      <c r="M24" s="165">
        <f ca="1">COUNTIFS(BITACORA!$C$4:$C$7322,$B$7:$B$501,BITACORA!$E$4:$E$7322,$E$6:$AM$6,BITACORA!$B$4:$B$7322,"&gt;="&amp;$B$3,BITACORA!$B$4:$B$7322,"&lt;="&amp;$B$4)</f>
        <v>0</v>
      </c>
      <c r="N24" s="165">
        <f ca="1">COUNTIFS(BITACORA!$C$4:$C$7322,$B$7:$B$501,BITACORA!$E$4:$E$7322,$E$6:$AM$6,BITACORA!$B$4:$B$7322,"&gt;="&amp;$B$3,BITACORA!$B$4:$B$7322,"&lt;="&amp;$B$4)</f>
        <v>0</v>
      </c>
      <c r="O24" s="165">
        <f ca="1">COUNTIFS(BITACORA!$C$4:$C$7322,$B$7:$B$501,BITACORA!$E$4:$E$7322,$E$6:$AM$6,BITACORA!$B$4:$B$7322,"&gt;="&amp;$B$3,BITACORA!$B$4:$B$7322,"&lt;="&amp;$B$4)</f>
        <v>0</v>
      </c>
      <c r="P24" s="165">
        <f ca="1">COUNTIFS(BITACORA!$C$4:$C$7322,$B$7:$B$501,BITACORA!$E$4:$E$7322,$E$6:$AM$6,BITACORA!$B$4:$B$7322,"&gt;="&amp;$B$3,BITACORA!$B$4:$B$7322,"&lt;="&amp;$B$4)</f>
        <v>0</v>
      </c>
      <c r="Q24" s="165">
        <f ca="1">COUNTIFS(BITACORA!$C$4:$C$7322,$B$7:$B$501,BITACORA!$E$4:$E$7322,$E$6:$AM$6,BITACORA!$B$4:$B$7322,"&gt;="&amp;$B$3,BITACORA!$B$4:$B$7322,"&lt;="&amp;$B$4)</f>
        <v>0</v>
      </c>
      <c r="R24" s="165">
        <f ca="1">COUNTIFS(BITACORA!$C$4:$C$7322,$B$7:$B$501,BITACORA!$E$4:$E$7322,$E$6:$AM$6,BITACORA!$B$4:$B$7322,"&gt;="&amp;$B$3,BITACORA!$B$4:$B$7322,"&lt;="&amp;$B$4)</f>
        <v>0</v>
      </c>
      <c r="S24" s="165">
        <f ca="1">COUNTIFS(BITACORA!$C$4:$C$7322,$B$7:$B$501,BITACORA!$E$4:$E$7322,$E$6:$AM$6,BITACORA!$B$4:$B$7322,"&gt;="&amp;$B$3,BITACORA!$B$4:$B$7322,"&lt;="&amp;$B$4)</f>
        <v>0</v>
      </c>
      <c r="T24" s="165">
        <f ca="1">COUNTIFS(BITACORA!$C$4:$C$7322,$B$7:$B$501,BITACORA!$E$4:$E$7322,$E$6:$AM$6,BITACORA!$B$4:$B$7322,"&gt;="&amp;$B$3,BITACORA!$B$4:$B$7322,"&lt;="&amp;$B$4)</f>
        <v>0</v>
      </c>
      <c r="U24" s="165">
        <f ca="1">COUNTIFS(BITACORA!$C$4:$C$7322,$B$7:$B$501,BITACORA!$E$4:$E$7322,$E$6:$AM$6,BITACORA!$B$4:$B$7322,"&gt;="&amp;$B$3,BITACORA!$B$4:$B$7322,"&lt;="&amp;$B$4)</f>
        <v>0</v>
      </c>
      <c r="V24" s="165">
        <f ca="1">COUNTIFS(BITACORA!$C$4:$C$7322,$B$7:$B$501,BITACORA!$E$4:$E$7322,$E$6:$AM$6,BITACORA!$B$4:$B$7322,"&gt;="&amp;$B$3,BITACORA!$B$4:$B$7322,"&lt;="&amp;$B$4)</f>
        <v>0</v>
      </c>
      <c r="W24" s="165">
        <f ca="1">COUNTIFS(BITACORA!$C$4:$C$7322,$B$7:$B$501,BITACORA!$E$4:$E$7322,$E$6:$AM$6,BITACORA!$B$4:$B$7322,"&gt;="&amp;$B$3,BITACORA!$B$4:$B$7322,"&lt;="&amp;$B$4)</f>
        <v>0</v>
      </c>
      <c r="X24" s="165">
        <f ca="1">COUNTIFS(BITACORA!$C$4:$C$7322,$B$7:$B$501,BITACORA!$E$4:$E$7322,$E$6:$AM$6,BITACORA!$B$4:$B$7322,"&gt;="&amp;$B$3,BITACORA!$B$4:$B$7322,"&lt;="&amp;$B$4)</f>
        <v>0</v>
      </c>
      <c r="Y24" s="165">
        <f ca="1">COUNTIFS(BITACORA!$C$4:$C$7322,$B$7:$B$501,BITACORA!$E$4:$E$7322,$E$6:$AM$6,BITACORA!$B$4:$B$7322,"&gt;="&amp;$B$3,BITACORA!$B$4:$B$7322,"&lt;="&amp;$B$4)</f>
        <v>0</v>
      </c>
      <c r="Z24" s="165">
        <f ca="1">COUNTIFS(BITACORA!$C$4:$C$7322,$B$7:$B$501,BITACORA!$E$4:$E$7322,$E$6:$AM$6,BITACORA!$B$4:$B$7322,"&gt;="&amp;$B$3,BITACORA!$B$4:$B$7322,"&lt;="&amp;$B$4)</f>
        <v>0</v>
      </c>
      <c r="AA24" s="165">
        <f ca="1">COUNTIFS(BITACORA!$C$4:$C$7322,$B$7:$B$501,BITACORA!$E$4:$E$7322,$E$6:$AM$6,BITACORA!$B$4:$B$7322,"&gt;="&amp;$B$3,BITACORA!$B$4:$B$7322,"&lt;="&amp;$B$4)</f>
        <v>0</v>
      </c>
      <c r="AB24" s="165">
        <f ca="1">COUNTIFS(BITACORA!$C$4:$C$7322,$B$7:$B$501,BITACORA!$E$4:$E$7322,$E$6:$AM$6,BITACORA!$B$4:$B$7322,"&gt;="&amp;$B$3,BITACORA!$B$4:$B$7322,"&lt;="&amp;$B$4)</f>
        <v>0</v>
      </c>
      <c r="AC24" s="165">
        <f ca="1">COUNTIFS(BITACORA!$C$4:$C$7322,$B$7:$B$501,BITACORA!$E$4:$E$7322,$E$6:$AM$6,BITACORA!$B$4:$B$7322,"&gt;="&amp;$B$3,BITACORA!$B$4:$B$7322,"&lt;="&amp;$B$4)</f>
        <v>0</v>
      </c>
      <c r="AD24" s="165">
        <f ca="1">COUNTIFS(BITACORA!$C$4:$C$7322,$B$7:$B$501,BITACORA!$E$4:$E$7322,$E$6:$AM$6,BITACORA!$B$4:$B$7322,"&gt;="&amp;$B$3,BITACORA!$B$4:$B$7322,"&lt;="&amp;$B$4)</f>
        <v>0</v>
      </c>
      <c r="AE24" s="165">
        <f ca="1">COUNTIFS(BITACORA!$C$4:$C$7322,$B$7:$B$501,BITACORA!$E$4:$E$7322,$E$6:$AM$6,BITACORA!$B$4:$B$7322,"&gt;="&amp;$B$3,BITACORA!$B$4:$B$7322,"&lt;="&amp;$B$4)</f>
        <v>0</v>
      </c>
      <c r="AF24" s="165">
        <f ca="1">COUNTIFS(BITACORA!$C$4:$C$7322,$B$7:$B$501,BITACORA!$E$4:$E$7322,$E$6:$AM$6,BITACORA!$B$4:$B$7322,"&gt;="&amp;$B$3,BITACORA!$B$4:$B$7322,"&lt;="&amp;$B$4)</f>
        <v>0</v>
      </c>
      <c r="AG24" s="165">
        <f ca="1">COUNTIFS(BITACORA!$C$4:$C$7322,$B$7:$B$501,BITACORA!$E$4:$E$7322,$E$6:$AM$6,BITACORA!$B$4:$B$7322,"&gt;="&amp;$B$3,BITACORA!$B$4:$B$7322,"&lt;="&amp;$B$4)</f>
        <v>0</v>
      </c>
      <c r="AH24" s="165">
        <f ca="1">COUNTIFS(BITACORA!$C$4:$C$7322,$B$7:$B$501,BITACORA!$E$4:$E$7322,$E$6:$AM$6,BITACORA!$B$4:$B$7322,"&gt;="&amp;$B$3,BITACORA!$B$4:$B$7322,"&lt;="&amp;$B$4)</f>
        <v>0</v>
      </c>
      <c r="AI24" s="165">
        <f ca="1">COUNTIFS(BITACORA!$C$4:$C$7322,$B$7:$B$501,BITACORA!$E$4:$E$7322,$E$6:$AM$6,BITACORA!$B$4:$B$7322,"&gt;="&amp;$B$3,BITACORA!$B$4:$B$7322,"&lt;="&amp;$B$4)</f>
        <v>0</v>
      </c>
      <c r="AJ24" s="165">
        <f ca="1">COUNTIFS(BITACORA!$C$4:$C$7322,$B$7:$B$501,BITACORA!$E$4:$E$7322,$E$6:$AM$6,BITACORA!$B$4:$B$7322,"&gt;="&amp;$B$3,BITACORA!$B$4:$B$7322,"&lt;="&amp;$B$4)</f>
        <v>0</v>
      </c>
      <c r="AK24" s="165">
        <f ca="1">COUNTIFS(BITACORA!$C$4:$C$7322,$B$7:$B$501,BITACORA!$E$4:$E$7322,$E$6:$AM$6,BITACORA!$B$4:$B$7322,"&gt;="&amp;$B$3,BITACORA!$B$4:$B$7322,"&lt;="&amp;$B$4)</f>
        <v>0</v>
      </c>
      <c r="AL24" s="165">
        <f ca="1">COUNTIFS(BITACORA!$C$4:$C$7322,$B$7:$B$501,BITACORA!$E$4:$E$7322,$E$6:$AM$6,BITACORA!$B$4:$B$7322,"&gt;="&amp;$B$3,BITACORA!$B$4:$B$7322,"&lt;="&amp;$B$4)</f>
        <v>0</v>
      </c>
      <c r="AM24" s="165">
        <f ca="1">COUNTIFS(BITACORA!$C$4:$C$7322,$B$7:$B$501,BITACORA!$E$4:$E$7322,$E$6:$AM$6,BITACORA!$B$4:$B$7322,"&gt;="&amp;$B$3,BITACORA!$B$4:$B$7322,"&lt;="&amp;$B$4)</f>
        <v>0</v>
      </c>
    </row>
    <row r="25" spans="1:39">
      <c r="A25" s="166" t="str">
        <f ca="1">IFERROR(__xludf.DUMMYFUNCTION("""COMPUTED_VALUE"""),"Miguel Angel Quishpe Gordon")</f>
        <v>Miguel Angel Quishpe Gordon</v>
      </c>
      <c r="B25" s="167" t="str">
        <f ca="1">IFERROR(__xludf.DUMMYFUNCTION("""COMPUTED_VALUE"""),"PYP0743")</f>
        <v>PYP0743</v>
      </c>
      <c r="C25" s="168">
        <f ca="1">IFERROR(__xludf.DUMMYFUNCTION("""COMPUTED_VALUE"""),5)</f>
        <v>5</v>
      </c>
      <c r="D25" s="164">
        <f t="shared" ca="1" si="0"/>
        <v>0</v>
      </c>
      <c r="E25" s="165">
        <f ca="1">COUNTIFS(BITACORA!$C$4:$C$7322,$B$7:$B$501,BITACORA!$E$4:$E$7322,$E$6:$AM$6,BITACORA!$B$4:$B$7322,"&gt;="&amp;$B$3,BITACORA!$B$4:$B$7322,"&lt;="&amp;$B$4)</f>
        <v>0</v>
      </c>
      <c r="F25" s="165">
        <f ca="1">COUNTIFS(BITACORA!$C$4:$C$7322,$B$7:$B$501,BITACORA!$E$4:$E$7322,$E$6:$AM$6,BITACORA!$B$4:$B$7322,"&gt;="&amp;$B$3,BITACORA!$B$4:$B$7322,"&lt;="&amp;$B$4)</f>
        <v>0</v>
      </c>
      <c r="G25" s="165">
        <f ca="1">COUNTIFS(BITACORA!$C$4:$C$7322,$B$7:$B$501,BITACORA!$E$4:$E$7322,$E$6:$AM$6,BITACORA!$B$4:$B$7322,"&gt;="&amp;$B$3,BITACORA!$B$4:$B$7322,"&lt;="&amp;$B$4)</f>
        <v>0</v>
      </c>
      <c r="H25" s="165">
        <f ca="1">COUNTIFS(BITACORA!$C$4:$C$7322,$B$7:$B$501,BITACORA!$E$4:$E$7322,$E$6:$AM$6,BITACORA!$B$4:$B$7322,"&gt;="&amp;$B$3,BITACORA!$B$4:$B$7322,"&lt;="&amp;$B$4)</f>
        <v>0</v>
      </c>
      <c r="I25" s="165">
        <f ca="1">COUNTIFS(BITACORA!$C$4:$C$7322,$B$7:$B$501,BITACORA!$E$4:$E$7322,$E$6:$AM$6,BITACORA!$B$4:$B$7322,"&gt;="&amp;$B$3,BITACORA!$B$4:$B$7322,"&lt;="&amp;$B$4)</f>
        <v>0</v>
      </c>
      <c r="J25" s="165">
        <f ca="1">COUNTIFS(BITACORA!$C$4:$C$7322,$B$7:$B$501,BITACORA!$E$4:$E$7322,$E$6:$AM$6,BITACORA!$B$4:$B$7322,"&gt;="&amp;$B$3,BITACORA!$B$4:$B$7322,"&lt;="&amp;$B$4)</f>
        <v>0</v>
      </c>
      <c r="K25" s="165">
        <f ca="1">COUNTIFS(BITACORA!$C$4:$C$7322,$B$7:$B$501,BITACORA!$E$4:$E$7322,$E$6:$AM$6,BITACORA!$B$4:$B$7322,"&gt;="&amp;$B$3,BITACORA!$B$4:$B$7322,"&lt;="&amp;$B$4)</f>
        <v>0</v>
      </c>
      <c r="L25" s="165">
        <f ca="1">COUNTIFS(BITACORA!$C$4:$C$7322,$B$7:$B$501,BITACORA!$E$4:$E$7322,$E$6:$AM$6,BITACORA!$B$4:$B$7322,"&gt;="&amp;$B$3,BITACORA!$B$4:$B$7322,"&lt;="&amp;$B$4)</f>
        <v>0</v>
      </c>
      <c r="M25" s="165">
        <f ca="1">COUNTIFS(BITACORA!$C$4:$C$7322,$B$7:$B$501,BITACORA!$E$4:$E$7322,$E$6:$AM$6,BITACORA!$B$4:$B$7322,"&gt;="&amp;$B$3,BITACORA!$B$4:$B$7322,"&lt;="&amp;$B$4)</f>
        <v>0</v>
      </c>
      <c r="N25" s="165">
        <f ca="1">COUNTIFS(BITACORA!$C$4:$C$7322,$B$7:$B$501,BITACORA!$E$4:$E$7322,$E$6:$AM$6,BITACORA!$B$4:$B$7322,"&gt;="&amp;$B$3,BITACORA!$B$4:$B$7322,"&lt;="&amp;$B$4)</f>
        <v>0</v>
      </c>
      <c r="O25" s="165">
        <f ca="1">COUNTIFS(BITACORA!$C$4:$C$7322,$B$7:$B$501,BITACORA!$E$4:$E$7322,$E$6:$AM$6,BITACORA!$B$4:$B$7322,"&gt;="&amp;$B$3,BITACORA!$B$4:$B$7322,"&lt;="&amp;$B$4)</f>
        <v>0</v>
      </c>
      <c r="P25" s="165">
        <f ca="1">COUNTIFS(BITACORA!$C$4:$C$7322,$B$7:$B$501,BITACORA!$E$4:$E$7322,$E$6:$AM$6,BITACORA!$B$4:$B$7322,"&gt;="&amp;$B$3,BITACORA!$B$4:$B$7322,"&lt;="&amp;$B$4)</f>
        <v>0</v>
      </c>
      <c r="Q25" s="165">
        <f ca="1">COUNTIFS(BITACORA!$C$4:$C$7322,$B$7:$B$501,BITACORA!$E$4:$E$7322,$E$6:$AM$6,BITACORA!$B$4:$B$7322,"&gt;="&amp;$B$3,BITACORA!$B$4:$B$7322,"&lt;="&amp;$B$4)</f>
        <v>0</v>
      </c>
      <c r="R25" s="165">
        <f ca="1">COUNTIFS(BITACORA!$C$4:$C$7322,$B$7:$B$501,BITACORA!$E$4:$E$7322,$E$6:$AM$6,BITACORA!$B$4:$B$7322,"&gt;="&amp;$B$3,BITACORA!$B$4:$B$7322,"&lt;="&amp;$B$4)</f>
        <v>0</v>
      </c>
      <c r="S25" s="165">
        <f ca="1">COUNTIFS(BITACORA!$C$4:$C$7322,$B$7:$B$501,BITACORA!$E$4:$E$7322,$E$6:$AM$6,BITACORA!$B$4:$B$7322,"&gt;="&amp;$B$3,BITACORA!$B$4:$B$7322,"&lt;="&amp;$B$4)</f>
        <v>0</v>
      </c>
      <c r="T25" s="165">
        <f ca="1">COUNTIFS(BITACORA!$C$4:$C$7322,$B$7:$B$501,BITACORA!$E$4:$E$7322,$E$6:$AM$6,BITACORA!$B$4:$B$7322,"&gt;="&amp;$B$3,BITACORA!$B$4:$B$7322,"&lt;="&amp;$B$4)</f>
        <v>0</v>
      </c>
      <c r="U25" s="165">
        <f ca="1">COUNTIFS(BITACORA!$C$4:$C$7322,$B$7:$B$501,BITACORA!$E$4:$E$7322,$E$6:$AM$6,BITACORA!$B$4:$B$7322,"&gt;="&amp;$B$3,BITACORA!$B$4:$B$7322,"&lt;="&amp;$B$4)</f>
        <v>0</v>
      </c>
      <c r="V25" s="165">
        <f ca="1">COUNTIFS(BITACORA!$C$4:$C$7322,$B$7:$B$501,BITACORA!$E$4:$E$7322,$E$6:$AM$6,BITACORA!$B$4:$B$7322,"&gt;="&amp;$B$3,BITACORA!$B$4:$B$7322,"&lt;="&amp;$B$4)</f>
        <v>0</v>
      </c>
      <c r="W25" s="165">
        <f ca="1">COUNTIFS(BITACORA!$C$4:$C$7322,$B$7:$B$501,BITACORA!$E$4:$E$7322,$E$6:$AM$6,BITACORA!$B$4:$B$7322,"&gt;="&amp;$B$3,BITACORA!$B$4:$B$7322,"&lt;="&amp;$B$4)</f>
        <v>0</v>
      </c>
      <c r="X25" s="165">
        <f ca="1">COUNTIFS(BITACORA!$C$4:$C$7322,$B$7:$B$501,BITACORA!$E$4:$E$7322,$E$6:$AM$6,BITACORA!$B$4:$B$7322,"&gt;="&amp;$B$3,BITACORA!$B$4:$B$7322,"&lt;="&amp;$B$4)</f>
        <v>0</v>
      </c>
      <c r="Y25" s="165">
        <f ca="1">COUNTIFS(BITACORA!$C$4:$C$7322,$B$7:$B$501,BITACORA!$E$4:$E$7322,$E$6:$AM$6,BITACORA!$B$4:$B$7322,"&gt;="&amp;$B$3,BITACORA!$B$4:$B$7322,"&lt;="&amp;$B$4)</f>
        <v>0</v>
      </c>
      <c r="Z25" s="165">
        <f ca="1">COUNTIFS(BITACORA!$C$4:$C$7322,$B$7:$B$501,BITACORA!$E$4:$E$7322,$E$6:$AM$6,BITACORA!$B$4:$B$7322,"&gt;="&amp;$B$3,BITACORA!$B$4:$B$7322,"&lt;="&amp;$B$4)</f>
        <v>0</v>
      </c>
      <c r="AA25" s="165">
        <f ca="1">COUNTIFS(BITACORA!$C$4:$C$7322,$B$7:$B$501,BITACORA!$E$4:$E$7322,$E$6:$AM$6,BITACORA!$B$4:$B$7322,"&gt;="&amp;$B$3,BITACORA!$B$4:$B$7322,"&lt;="&amp;$B$4)</f>
        <v>0</v>
      </c>
      <c r="AB25" s="165">
        <f ca="1">COUNTIFS(BITACORA!$C$4:$C$7322,$B$7:$B$501,BITACORA!$E$4:$E$7322,$E$6:$AM$6,BITACORA!$B$4:$B$7322,"&gt;="&amp;$B$3,BITACORA!$B$4:$B$7322,"&lt;="&amp;$B$4)</f>
        <v>0</v>
      </c>
      <c r="AC25" s="165">
        <f ca="1">COUNTIFS(BITACORA!$C$4:$C$7322,$B$7:$B$501,BITACORA!$E$4:$E$7322,$E$6:$AM$6,BITACORA!$B$4:$B$7322,"&gt;="&amp;$B$3,BITACORA!$B$4:$B$7322,"&lt;="&amp;$B$4)</f>
        <v>0</v>
      </c>
      <c r="AD25" s="165">
        <f ca="1">COUNTIFS(BITACORA!$C$4:$C$7322,$B$7:$B$501,BITACORA!$E$4:$E$7322,$E$6:$AM$6,BITACORA!$B$4:$B$7322,"&gt;="&amp;$B$3,BITACORA!$B$4:$B$7322,"&lt;="&amp;$B$4)</f>
        <v>0</v>
      </c>
      <c r="AE25" s="165">
        <f ca="1">COUNTIFS(BITACORA!$C$4:$C$7322,$B$7:$B$501,BITACORA!$E$4:$E$7322,$E$6:$AM$6,BITACORA!$B$4:$B$7322,"&gt;="&amp;$B$3,BITACORA!$B$4:$B$7322,"&lt;="&amp;$B$4)</f>
        <v>0</v>
      </c>
      <c r="AF25" s="165">
        <f ca="1">COUNTIFS(BITACORA!$C$4:$C$7322,$B$7:$B$501,BITACORA!$E$4:$E$7322,$E$6:$AM$6,BITACORA!$B$4:$B$7322,"&gt;="&amp;$B$3,BITACORA!$B$4:$B$7322,"&lt;="&amp;$B$4)</f>
        <v>0</v>
      </c>
      <c r="AG25" s="165">
        <f ca="1">COUNTIFS(BITACORA!$C$4:$C$7322,$B$7:$B$501,BITACORA!$E$4:$E$7322,$E$6:$AM$6,BITACORA!$B$4:$B$7322,"&gt;="&amp;$B$3,BITACORA!$B$4:$B$7322,"&lt;="&amp;$B$4)</f>
        <v>0</v>
      </c>
      <c r="AH25" s="165">
        <f ca="1">COUNTIFS(BITACORA!$C$4:$C$7322,$B$7:$B$501,BITACORA!$E$4:$E$7322,$E$6:$AM$6,BITACORA!$B$4:$B$7322,"&gt;="&amp;$B$3,BITACORA!$B$4:$B$7322,"&lt;="&amp;$B$4)</f>
        <v>0</v>
      </c>
      <c r="AI25" s="165">
        <f ca="1">COUNTIFS(BITACORA!$C$4:$C$7322,$B$7:$B$501,BITACORA!$E$4:$E$7322,$E$6:$AM$6,BITACORA!$B$4:$B$7322,"&gt;="&amp;$B$3,BITACORA!$B$4:$B$7322,"&lt;="&amp;$B$4)</f>
        <v>0</v>
      </c>
      <c r="AJ25" s="165">
        <f ca="1">COUNTIFS(BITACORA!$C$4:$C$7322,$B$7:$B$501,BITACORA!$E$4:$E$7322,$E$6:$AM$6,BITACORA!$B$4:$B$7322,"&gt;="&amp;$B$3,BITACORA!$B$4:$B$7322,"&lt;="&amp;$B$4)</f>
        <v>0</v>
      </c>
      <c r="AK25" s="165">
        <f ca="1">COUNTIFS(BITACORA!$C$4:$C$7322,$B$7:$B$501,BITACORA!$E$4:$E$7322,$E$6:$AM$6,BITACORA!$B$4:$B$7322,"&gt;="&amp;$B$3,BITACORA!$B$4:$B$7322,"&lt;="&amp;$B$4)</f>
        <v>0</v>
      </c>
      <c r="AL25" s="165">
        <f ca="1">COUNTIFS(BITACORA!$C$4:$C$7322,$B$7:$B$501,BITACORA!$E$4:$E$7322,$E$6:$AM$6,BITACORA!$B$4:$B$7322,"&gt;="&amp;$B$3,BITACORA!$B$4:$B$7322,"&lt;="&amp;$B$4)</f>
        <v>0</v>
      </c>
      <c r="AM25" s="165">
        <f ca="1">COUNTIFS(BITACORA!$C$4:$C$7322,$B$7:$B$501,BITACORA!$E$4:$E$7322,$E$6:$AM$6,BITACORA!$B$4:$B$7322,"&gt;="&amp;$B$3,BITACORA!$B$4:$B$7322,"&lt;="&amp;$B$4)</f>
        <v>0</v>
      </c>
    </row>
    <row r="26" spans="1:39">
      <c r="A26" s="166" t="str">
        <f ca="1">IFERROR(__xludf.DUMMYFUNCTION("""COMPUTED_VALUE"""),"Miguel Angel Quishpe Gordon")</f>
        <v>Miguel Angel Quishpe Gordon</v>
      </c>
      <c r="B26" s="167" t="str">
        <f ca="1">IFERROR(__xludf.DUMMYFUNCTION("""COMPUTED_VALUE"""),"IAE0151")</f>
        <v>IAE0151</v>
      </c>
      <c r="C26" s="168">
        <f ca="1">IFERROR(__xludf.DUMMYFUNCTION("""COMPUTED_VALUE"""),6)</f>
        <v>6</v>
      </c>
      <c r="D26" s="164">
        <f t="shared" ca="1" si="0"/>
        <v>0</v>
      </c>
      <c r="E26" s="165">
        <f ca="1">COUNTIFS(BITACORA!$C$4:$C$7322,$B$7:$B$501,BITACORA!$E$4:$E$7322,$E$6:$AM$6,BITACORA!$B$4:$B$7322,"&gt;="&amp;$B$3,BITACORA!$B$4:$B$7322,"&lt;="&amp;$B$4)</f>
        <v>0</v>
      </c>
      <c r="F26" s="165">
        <f ca="1">COUNTIFS(BITACORA!$C$4:$C$7322,$B$7:$B$501,BITACORA!$E$4:$E$7322,$E$6:$AM$6,BITACORA!$B$4:$B$7322,"&gt;="&amp;$B$3,BITACORA!$B$4:$B$7322,"&lt;="&amp;$B$4)</f>
        <v>0</v>
      </c>
      <c r="G26" s="165">
        <f ca="1">COUNTIFS(BITACORA!$C$4:$C$7322,$B$7:$B$501,BITACORA!$E$4:$E$7322,$E$6:$AM$6,BITACORA!$B$4:$B$7322,"&gt;="&amp;$B$3,BITACORA!$B$4:$B$7322,"&lt;="&amp;$B$4)</f>
        <v>0</v>
      </c>
      <c r="H26" s="165">
        <f ca="1">COUNTIFS(BITACORA!$C$4:$C$7322,$B$7:$B$501,BITACORA!$E$4:$E$7322,$E$6:$AM$6,BITACORA!$B$4:$B$7322,"&gt;="&amp;$B$3,BITACORA!$B$4:$B$7322,"&lt;="&amp;$B$4)</f>
        <v>0</v>
      </c>
      <c r="I26" s="165">
        <f ca="1">COUNTIFS(BITACORA!$C$4:$C$7322,$B$7:$B$501,BITACORA!$E$4:$E$7322,$E$6:$AM$6,BITACORA!$B$4:$B$7322,"&gt;="&amp;$B$3,BITACORA!$B$4:$B$7322,"&lt;="&amp;$B$4)</f>
        <v>0</v>
      </c>
      <c r="J26" s="165">
        <f ca="1">COUNTIFS(BITACORA!$C$4:$C$7322,$B$7:$B$501,BITACORA!$E$4:$E$7322,$E$6:$AM$6,BITACORA!$B$4:$B$7322,"&gt;="&amp;$B$3,BITACORA!$B$4:$B$7322,"&lt;="&amp;$B$4)</f>
        <v>0</v>
      </c>
      <c r="K26" s="165">
        <f ca="1">COUNTIFS(BITACORA!$C$4:$C$7322,$B$7:$B$501,BITACORA!$E$4:$E$7322,$E$6:$AM$6,BITACORA!$B$4:$B$7322,"&gt;="&amp;$B$3,BITACORA!$B$4:$B$7322,"&lt;="&amp;$B$4)</f>
        <v>0</v>
      </c>
      <c r="L26" s="165">
        <f ca="1">COUNTIFS(BITACORA!$C$4:$C$7322,$B$7:$B$501,BITACORA!$E$4:$E$7322,$E$6:$AM$6,BITACORA!$B$4:$B$7322,"&gt;="&amp;$B$3,BITACORA!$B$4:$B$7322,"&lt;="&amp;$B$4)</f>
        <v>0</v>
      </c>
      <c r="M26" s="165">
        <f ca="1">COUNTIFS(BITACORA!$C$4:$C$7322,$B$7:$B$501,BITACORA!$E$4:$E$7322,$E$6:$AM$6,BITACORA!$B$4:$B$7322,"&gt;="&amp;$B$3,BITACORA!$B$4:$B$7322,"&lt;="&amp;$B$4)</f>
        <v>0</v>
      </c>
      <c r="N26" s="165">
        <f ca="1">COUNTIFS(BITACORA!$C$4:$C$7322,$B$7:$B$501,BITACORA!$E$4:$E$7322,$E$6:$AM$6,BITACORA!$B$4:$B$7322,"&gt;="&amp;$B$3,BITACORA!$B$4:$B$7322,"&lt;="&amp;$B$4)</f>
        <v>0</v>
      </c>
      <c r="O26" s="165">
        <f ca="1">COUNTIFS(BITACORA!$C$4:$C$7322,$B$7:$B$501,BITACORA!$E$4:$E$7322,$E$6:$AM$6,BITACORA!$B$4:$B$7322,"&gt;="&amp;$B$3,BITACORA!$B$4:$B$7322,"&lt;="&amp;$B$4)</f>
        <v>0</v>
      </c>
      <c r="P26" s="165">
        <f ca="1">COUNTIFS(BITACORA!$C$4:$C$7322,$B$7:$B$501,BITACORA!$E$4:$E$7322,$E$6:$AM$6,BITACORA!$B$4:$B$7322,"&gt;="&amp;$B$3,BITACORA!$B$4:$B$7322,"&lt;="&amp;$B$4)</f>
        <v>0</v>
      </c>
      <c r="Q26" s="165">
        <f ca="1">COUNTIFS(BITACORA!$C$4:$C$7322,$B$7:$B$501,BITACORA!$E$4:$E$7322,$E$6:$AM$6,BITACORA!$B$4:$B$7322,"&gt;="&amp;$B$3,BITACORA!$B$4:$B$7322,"&lt;="&amp;$B$4)</f>
        <v>0</v>
      </c>
      <c r="R26" s="165">
        <f ca="1">COUNTIFS(BITACORA!$C$4:$C$7322,$B$7:$B$501,BITACORA!$E$4:$E$7322,$E$6:$AM$6,BITACORA!$B$4:$B$7322,"&gt;="&amp;$B$3,BITACORA!$B$4:$B$7322,"&lt;="&amp;$B$4)</f>
        <v>0</v>
      </c>
      <c r="S26" s="165">
        <f ca="1">COUNTIFS(BITACORA!$C$4:$C$7322,$B$7:$B$501,BITACORA!$E$4:$E$7322,$E$6:$AM$6,BITACORA!$B$4:$B$7322,"&gt;="&amp;$B$3,BITACORA!$B$4:$B$7322,"&lt;="&amp;$B$4)</f>
        <v>0</v>
      </c>
      <c r="T26" s="165">
        <f ca="1">COUNTIFS(BITACORA!$C$4:$C$7322,$B$7:$B$501,BITACORA!$E$4:$E$7322,$E$6:$AM$6,BITACORA!$B$4:$B$7322,"&gt;="&amp;$B$3,BITACORA!$B$4:$B$7322,"&lt;="&amp;$B$4)</f>
        <v>0</v>
      </c>
      <c r="U26" s="165">
        <f ca="1">COUNTIFS(BITACORA!$C$4:$C$7322,$B$7:$B$501,BITACORA!$E$4:$E$7322,$E$6:$AM$6,BITACORA!$B$4:$B$7322,"&gt;="&amp;$B$3,BITACORA!$B$4:$B$7322,"&lt;="&amp;$B$4)</f>
        <v>0</v>
      </c>
      <c r="V26" s="165">
        <f ca="1">COUNTIFS(BITACORA!$C$4:$C$7322,$B$7:$B$501,BITACORA!$E$4:$E$7322,$E$6:$AM$6,BITACORA!$B$4:$B$7322,"&gt;="&amp;$B$3,BITACORA!$B$4:$B$7322,"&lt;="&amp;$B$4)</f>
        <v>0</v>
      </c>
      <c r="W26" s="165">
        <f ca="1">COUNTIFS(BITACORA!$C$4:$C$7322,$B$7:$B$501,BITACORA!$E$4:$E$7322,$E$6:$AM$6,BITACORA!$B$4:$B$7322,"&gt;="&amp;$B$3,BITACORA!$B$4:$B$7322,"&lt;="&amp;$B$4)</f>
        <v>0</v>
      </c>
      <c r="X26" s="165">
        <f ca="1">COUNTIFS(BITACORA!$C$4:$C$7322,$B$7:$B$501,BITACORA!$E$4:$E$7322,$E$6:$AM$6,BITACORA!$B$4:$B$7322,"&gt;="&amp;$B$3,BITACORA!$B$4:$B$7322,"&lt;="&amp;$B$4)</f>
        <v>0</v>
      </c>
      <c r="Y26" s="165">
        <f ca="1">COUNTIFS(BITACORA!$C$4:$C$7322,$B$7:$B$501,BITACORA!$E$4:$E$7322,$E$6:$AM$6,BITACORA!$B$4:$B$7322,"&gt;="&amp;$B$3,BITACORA!$B$4:$B$7322,"&lt;="&amp;$B$4)</f>
        <v>0</v>
      </c>
      <c r="Z26" s="165">
        <f ca="1">COUNTIFS(BITACORA!$C$4:$C$7322,$B$7:$B$501,BITACORA!$E$4:$E$7322,$E$6:$AM$6,BITACORA!$B$4:$B$7322,"&gt;="&amp;$B$3,BITACORA!$B$4:$B$7322,"&lt;="&amp;$B$4)</f>
        <v>0</v>
      </c>
      <c r="AA26" s="165">
        <f ca="1">COUNTIFS(BITACORA!$C$4:$C$7322,$B$7:$B$501,BITACORA!$E$4:$E$7322,$E$6:$AM$6,BITACORA!$B$4:$B$7322,"&gt;="&amp;$B$3,BITACORA!$B$4:$B$7322,"&lt;="&amp;$B$4)</f>
        <v>0</v>
      </c>
      <c r="AB26" s="165">
        <f ca="1">COUNTIFS(BITACORA!$C$4:$C$7322,$B$7:$B$501,BITACORA!$E$4:$E$7322,$E$6:$AM$6,BITACORA!$B$4:$B$7322,"&gt;="&amp;$B$3,BITACORA!$B$4:$B$7322,"&lt;="&amp;$B$4)</f>
        <v>0</v>
      </c>
      <c r="AC26" s="165">
        <f ca="1">COUNTIFS(BITACORA!$C$4:$C$7322,$B$7:$B$501,BITACORA!$E$4:$E$7322,$E$6:$AM$6,BITACORA!$B$4:$B$7322,"&gt;="&amp;$B$3,BITACORA!$B$4:$B$7322,"&lt;="&amp;$B$4)</f>
        <v>0</v>
      </c>
      <c r="AD26" s="165">
        <f ca="1">COUNTIFS(BITACORA!$C$4:$C$7322,$B$7:$B$501,BITACORA!$E$4:$E$7322,$E$6:$AM$6,BITACORA!$B$4:$B$7322,"&gt;="&amp;$B$3,BITACORA!$B$4:$B$7322,"&lt;="&amp;$B$4)</f>
        <v>0</v>
      </c>
      <c r="AE26" s="165">
        <f ca="1">COUNTIFS(BITACORA!$C$4:$C$7322,$B$7:$B$501,BITACORA!$E$4:$E$7322,$E$6:$AM$6,BITACORA!$B$4:$B$7322,"&gt;="&amp;$B$3,BITACORA!$B$4:$B$7322,"&lt;="&amp;$B$4)</f>
        <v>0</v>
      </c>
      <c r="AF26" s="165">
        <f ca="1">COUNTIFS(BITACORA!$C$4:$C$7322,$B$7:$B$501,BITACORA!$E$4:$E$7322,$E$6:$AM$6,BITACORA!$B$4:$B$7322,"&gt;="&amp;$B$3,BITACORA!$B$4:$B$7322,"&lt;="&amp;$B$4)</f>
        <v>0</v>
      </c>
      <c r="AG26" s="165">
        <f ca="1">COUNTIFS(BITACORA!$C$4:$C$7322,$B$7:$B$501,BITACORA!$E$4:$E$7322,$E$6:$AM$6,BITACORA!$B$4:$B$7322,"&gt;="&amp;$B$3,BITACORA!$B$4:$B$7322,"&lt;="&amp;$B$4)</f>
        <v>0</v>
      </c>
      <c r="AH26" s="165">
        <f ca="1">COUNTIFS(BITACORA!$C$4:$C$7322,$B$7:$B$501,BITACORA!$E$4:$E$7322,$E$6:$AM$6,BITACORA!$B$4:$B$7322,"&gt;="&amp;$B$3,BITACORA!$B$4:$B$7322,"&lt;="&amp;$B$4)</f>
        <v>0</v>
      </c>
      <c r="AI26" s="165">
        <f ca="1">COUNTIFS(BITACORA!$C$4:$C$7322,$B$7:$B$501,BITACORA!$E$4:$E$7322,$E$6:$AM$6,BITACORA!$B$4:$B$7322,"&gt;="&amp;$B$3,BITACORA!$B$4:$B$7322,"&lt;="&amp;$B$4)</f>
        <v>0</v>
      </c>
      <c r="AJ26" s="165">
        <f ca="1">COUNTIFS(BITACORA!$C$4:$C$7322,$B$7:$B$501,BITACORA!$E$4:$E$7322,$E$6:$AM$6,BITACORA!$B$4:$B$7322,"&gt;="&amp;$B$3,BITACORA!$B$4:$B$7322,"&lt;="&amp;$B$4)</f>
        <v>0</v>
      </c>
      <c r="AK26" s="165">
        <f ca="1">COUNTIFS(BITACORA!$C$4:$C$7322,$B$7:$B$501,BITACORA!$E$4:$E$7322,$E$6:$AM$6,BITACORA!$B$4:$B$7322,"&gt;="&amp;$B$3,BITACORA!$B$4:$B$7322,"&lt;="&amp;$B$4)</f>
        <v>0</v>
      </c>
      <c r="AL26" s="165">
        <f ca="1">COUNTIFS(BITACORA!$C$4:$C$7322,$B$7:$B$501,BITACORA!$E$4:$E$7322,$E$6:$AM$6,BITACORA!$B$4:$B$7322,"&gt;="&amp;$B$3,BITACORA!$B$4:$B$7322,"&lt;="&amp;$B$4)</f>
        <v>0</v>
      </c>
      <c r="AM26" s="165">
        <f ca="1">COUNTIFS(BITACORA!$C$4:$C$7322,$B$7:$B$501,BITACORA!$E$4:$E$7322,$E$6:$AM$6,BITACORA!$B$4:$B$7322,"&gt;="&amp;$B$3,BITACORA!$B$4:$B$7322,"&lt;="&amp;$B$4)</f>
        <v>0</v>
      </c>
    </row>
    <row r="27" spans="1:39">
      <c r="A27" s="166" t="str">
        <f ca="1">IFERROR(__xludf.DUMMYFUNCTION("""COMPUTED_VALUE"""),"Cesar  Luis Muentes Cornejo")</f>
        <v>Cesar  Luis Muentes Cornejo</v>
      </c>
      <c r="B27" s="167" t="str">
        <f ca="1">IFERROR(__xludf.DUMMYFUNCTION("""COMPUTED_VALUE"""),"OAH0651")</f>
        <v>OAH0651</v>
      </c>
      <c r="C27" s="168">
        <f ca="1">IFERROR(__xludf.DUMMYFUNCTION("""COMPUTED_VALUE"""),5)</f>
        <v>5</v>
      </c>
      <c r="D27" s="164">
        <f t="shared" ca="1" si="0"/>
        <v>0</v>
      </c>
      <c r="E27" s="165">
        <f ca="1">COUNTIFS(BITACORA!$C$4:$C$7322,$B$7:$B$501,BITACORA!$E$4:$E$7322,$E$6:$AM$6,BITACORA!$B$4:$B$7322,"&gt;="&amp;$B$3,BITACORA!$B$4:$B$7322,"&lt;="&amp;$B$4)</f>
        <v>0</v>
      </c>
      <c r="F27" s="165">
        <f ca="1">COUNTIFS(BITACORA!$C$4:$C$7322,$B$7:$B$501,BITACORA!$E$4:$E$7322,$E$6:$AM$6,BITACORA!$B$4:$B$7322,"&gt;="&amp;$B$3,BITACORA!$B$4:$B$7322,"&lt;="&amp;$B$4)</f>
        <v>0</v>
      </c>
      <c r="G27" s="165">
        <f ca="1">COUNTIFS(BITACORA!$C$4:$C$7322,$B$7:$B$501,BITACORA!$E$4:$E$7322,$E$6:$AM$6,BITACORA!$B$4:$B$7322,"&gt;="&amp;$B$3,BITACORA!$B$4:$B$7322,"&lt;="&amp;$B$4)</f>
        <v>0</v>
      </c>
      <c r="H27" s="165">
        <f ca="1">COUNTIFS(BITACORA!$C$4:$C$7322,$B$7:$B$501,BITACORA!$E$4:$E$7322,$E$6:$AM$6,BITACORA!$B$4:$B$7322,"&gt;="&amp;$B$3,BITACORA!$B$4:$B$7322,"&lt;="&amp;$B$4)</f>
        <v>0</v>
      </c>
      <c r="I27" s="165">
        <f ca="1">COUNTIFS(BITACORA!$C$4:$C$7322,$B$7:$B$501,BITACORA!$E$4:$E$7322,$E$6:$AM$6,BITACORA!$B$4:$B$7322,"&gt;="&amp;$B$3,BITACORA!$B$4:$B$7322,"&lt;="&amp;$B$4)</f>
        <v>0</v>
      </c>
      <c r="J27" s="165">
        <f ca="1">COUNTIFS(BITACORA!$C$4:$C$7322,$B$7:$B$501,BITACORA!$E$4:$E$7322,$E$6:$AM$6,BITACORA!$B$4:$B$7322,"&gt;="&amp;$B$3,BITACORA!$B$4:$B$7322,"&lt;="&amp;$B$4)</f>
        <v>0</v>
      </c>
      <c r="K27" s="165">
        <f ca="1">COUNTIFS(BITACORA!$C$4:$C$7322,$B$7:$B$501,BITACORA!$E$4:$E$7322,$E$6:$AM$6,BITACORA!$B$4:$B$7322,"&gt;="&amp;$B$3,BITACORA!$B$4:$B$7322,"&lt;="&amp;$B$4)</f>
        <v>0</v>
      </c>
      <c r="L27" s="165">
        <f ca="1">COUNTIFS(BITACORA!$C$4:$C$7322,$B$7:$B$501,BITACORA!$E$4:$E$7322,$E$6:$AM$6,BITACORA!$B$4:$B$7322,"&gt;="&amp;$B$3,BITACORA!$B$4:$B$7322,"&lt;="&amp;$B$4)</f>
        <v>0</v>
      </c>
      <c r="M27" s="165">
        <f ca="1">COUNTIFS(BITACORA!$C$4:$C$7322,$B$7:$B$501,BITACORA!$E$4:$E$7322,$E$6:$AM$6,BITACORA!$B$4:$B$7322,"&gt;="&amp;$B$3,BITACORA!$B$4:$B$7322,"&lt;="&amp;$B$4)</f>
        <v>0</v>
      </c>
      <c r="N27" s="165">
        <f ca="1">COUNTIFS(BITACORA!$C$4:$C$7322,$B$7:$B$501,BITACORA!$E$4:$E$7322,$E$6:$AM$6,BITACORA!$B$4:$B$7322,"&gt;="&amp;$B$3,BITACORA!$B$4:$B$7322,"&lt;="&amp;$B$4)</f>
        <v>0</v>
      </c>
      <c r="O27" s="165">
        <f ca="1">COUNTIFS(BITACORA!$C$4:$C$7322,$B$7:$B$501,BITACORA!$E$4:$E$7322,$E$6:$AM$6,BITACORA!$B$4:$B$7322,"&gt;="&amp;$B$3,BITACORA!$B$4:$B$7322,"&lt;="&amp;$B$4)</f>
        <v>0</v>
      </c>
      <c r="P27" s="165">
        <f ca="1">COUNTIFS(BITACORA!$C$4:$C$7322,$B$7:$B$501,BITACORA!$E$4:$E$7322,$E$6:$AM$6,BITACORA!$B$4:$B$7322,"&gt;="&amp;$B$3,BITACORA!$B$4:$B$7322,"&lt;="&amp;$B$4)</f>
        <v>0</v>
      </c>
      <c r="Q27" s="165">
        <f ca="1">COUNTIFS(BITACORA!$C$4:$C$7322,$B$7:$B$501,BITACORA!$E$4:$E$7322,$E$6:$AM$6,BITACORA!$B$4:$B$7322,"&gt;="&amp;$B$3,BITACORA!$B$4:$B$7322,"&lt;="&amp;$B$4)</f>
        <v>0</v>
      </c>
      <c r="R27" s="165">
        <f ca="1">COUNTIFS(BITACORA!$C$4:$C$7322,$B$7:$B$501,BITACORA!$E$4:$E$7322,$E$6:$AM$6,BITACORA!$B$4:$B$7322,"&gt;="&amp;$B$3,BITACORA!$B$4:$B$7322,"&lt;="&amp;$B$4)</f>
        <v>0</v>
      </c>
      <c r="S27" s="165">
        <f ca="1">COUNTIFS(BITACORA!$C$4:$C$7322,$B$7:$B$501,BITACORA!$E$4:$E$7322,$E$6:$AM$6,BITACORA!$B$4:$B$7322,"&gt;="&amp;$B$3,BITACORA!$B$4:$B$7322,"&lt;="&amp;$B$4)</f>
        <v>0</v>
      </c>
      <c r="T27" s="165">
        <f ca="1">COUNTIFS(BITACORA!$C$4:$C$7322,$B$7:$B$501,BITACORA!$E$4:$E$7322,$E$6:$AM$6,BITACORA!$B$4:$B$7322,"&gt;="&amp;$B$3,BITACORA!$B$4:$B$7322,"&lt;="&amp;$B$4)</f>
        <v>0</v>
      </c>
      <c r="U27" s="165">
        <f ca="1">COUNTIFS(BITACORA!$C$4:$C$7322,$B$7:$B$501,BITACORA!$E$4:$E$7322,$E$6:$AM$6,BITACORA!$B$4:$B$7322,"&gt;="&amp;$B$3,BITACORA!$B$4:$B$7322,"&lt;="&amp;$B$4)</f>
        <v>0</v>
      </c>
      <c r="V27" s="165">
        <f ca="1">COUNTIFS(BITACORA!$C$4:$C$7322,$B$7:$B$501,BITACORA!$E$4:$E$7322,$E$6:$AM$6,BITACORA!$B$4:$B$7322,"&gt;="&amp;$B$3,BITACORA!$B$4:$B$7322,"&lt;="&amp;$B$4)</f>
        <v>0</v>
      </c>
      <c r="W27" s="165">
        <f ca="1">COUNTIFS(BITACORA!$C$4:$C$7322,$B$7:$B$501,BITACORA!$E$4:$E$7322,$E$6:$AM$6,BITACORA!$B$4:$B$7322,"&gt;="&amp;$B$3,BITACORA!$B$4:$B$7322,"&lt;="&amp;$B$4)</f>
        <v>0</v>
      </c>
      <c r="X27" s="165">
        <f ca="1">COUNTIFS(BITACORA!$C$4:$C$7322,$B$7:$B$501,BITACORA!$E$4:$E$7322,$E$6:$AM$6,BITACORA!$B$4:$B$7322,"&gt;="&amp;$B$3,BITACORA!$B$4:$B$7322,"&lt;="&amp;$B$4)</f>
        <v>0</v>
      </c>
      <c r="Y27" s="165">
        <f ca="1">COUNTIFS(BITACORA!$C$4:$C$7322,$B$7:$B$501,BITACORA!$E$4:$E$7322,$E$6:$AM$6,BITACORA!$B$4:$B$7322,"&gt;="&amp;$B$3,BITACORA!$B$4:$B$7322,"&lt;="&amp;$B$4)</f>
        <v>0</v>
      </c>
      <c r="Z27" s="165">
        <f ca="1">COUNTIFS(BITACORA!$C$4:$C$7322,$B$7:$B$501,BITACORA!$E$4:$E$7322,$E$6:$AM$6,BITACORA!$B$4:$B$7322,"&gt;="&amp;$B$3,BITACORA!$B$4:$B$7322,"&lt;="&amp;$B$4)</f>
        <v>0</v>
      </c>
      <c r="AA27" s="165">
        <f ca="1">COUNTIFS(BITACORA!$C$4:$C$7322,$B$7:$B$501,BITACORA!$E$4:$E$7322,$E$6:$AM$6,BITACORA!$B$4:$B$7322,"&gt;="&amp;$B$3,BITACORA!$B$4:$B$7322,"&lt;="&amp;$B$4)</f>
        <v>0</v>
      </c>
      <c r="AB27" s="165">
        <f ca="1">COUNTIFS(BITACORA!$C$4:$C$7322,$B$7:$B$501,BITACORA!$E$4:$E$7322,$E$6:$AM$6,BITACORA!$B$4:$B$7322,"&gt;="&amp;$B$3,BITACORA!$B$4:$B$7322,"&lt;="&amp;$B$4)</f>
        <v>0</v>
      </c>
      <c r="AC27" s="165">
        <f ca="1">COUNTIFS(BITACORA!$C$4:$C$7322,$B$7:$B$501,BITACORA!$E$4:$E$7322,$E$6:$AM$6,BITACORA!$B$4:$B$7322,"&gt;="&amp;$B$3,BITACORA!$B$4:$B$7322,"&lt;="&amp;$B$4)</f>
        <v>0</v>
      </c>
      <c r="AD27" s="165">
        <f ca="1">COUNTIFS(BITACORA!$C$4:$C$7322,$B$7:$B$501,BITACORA!$E$4:$E$7322,$E$6:$AM$6,BITACORA!$B$4:$B$7322,"&gt;="&amp;$B$3,BITACORA!$B$4:$B$7322,"&lt;="&amp;$B$4)</f>
        <v>0</v>
      </c>
      <c r="AE27" s="165">
        <f ca="1">COUNTIFS(BITACORA!$C$4:$C$7322,$B$7:$B$501,BITACORA!$E$4:$E$7322,$E$6:$AM$6,BITACORA!$B$4:$B$7322,"&gt;="&amp;$B$3,BITACORA!$B$4:$B$7322,"&lt;="&amp;$B$4)</f>
        <v>0</v>
      </c>
      <c r="AF27" s="165">
        <f ca="1">COUNTIFS(BITACORA!$C$4:$C$7322,$B$7:$B$501,BITACORA!$E$4:$E$7322,$E$6:$AM$6,BITACORA!$B$4:$B$7322,"&gt;="&amp;$B$3,BITACORA!$B$4:$B$7322,"&lt;="&amp;$B$4)</f>
        <v>0</v>
      </c>
      <c r="AG27" s="165">
        <f ca="1">COUNTIFS(BITACORA!$C$4:$C$7322,$B$7:$B$501,BITACORA!$E$4:$E$7322,$E$6:$AM$6,BITACORA!$B$4:$B$7322,"&gt;="&amp;$B$3,BITACORA!$B$4:$B$7322,"&lt;="&amp;$B$4)</f>
        <v>0</v>
      </c>
      <c r="AH27" s="165">
        <f ca="1">COUNTIFS(BITACORA!$C$4:$C$7322,$B$7:$B$501,BITACORA!$E$4:$E$7322,$E$6:$AM$6,BITACORA!$B$4:$B$7322,"&gt;="&amp;$B$3,BITACORA!$B$4:$B$7322,"&lt;="&amp;$B$4)</f>
        <v>0</v>
      </c>
      <c r="AI27" s="165">
        <f ca="1">COUNTIFS(BITACORA!$C$4:$C$7322,$B$7:$B$501,BITACORA!$E$4:$E$7322,$E$6:$AM$6,BITACORA!$B$4:$B$7322,"&gt;="&amp;$B$3,BITACORA!$B$4:$B$7322,"&lt;="&amp;$B$4)</f>
        <v>0</v>
      </c>
      <c r="AJ27" s="165">
        <f ca="1">COUNTIFS(BITACORA!$C$4:$C$7322,$B$7:$B$501,BITACORA!$E$4:$E$7322,$E$6:$AM$6,BITACORA!$B$4:$B$7322,"&gt;="&amp;$B$3,BITACORA!$B$4:$B$7322,"&lt;="&amp;$B$4)</f>
        <v>0</v>
      </c>
      <c r="AK27" s="165">
        <f ca="1">COUNTIFS(BITACORA!$C$4:$C$7322,$B$7:$B$501,BITACORA!$E$4:$E$7322,$E$6:$AM$6,BITACORA!$B$4:$B$7322,"&gt;="&amp;$B$3,BITACORA!$B$4:$B$7322,"&lt;="&amp;$B$4)</f>
        <v>0</v>
      </c>
      <c r="AL27" s="165">
        <f ca="1">COUNTIFS(BITACORA!$C$4:$C$7322,$B$7:$B$501,BITACORA!$E$4:$E$7322,$E$6:$AM$6,BITACORA!$B$4:$B$7322,"&gt;="&amp;$B$3,BITACORA!$B$4:$B$7322,"&lt;="&amp;$B$4)</f>
        <v>0</v>
      </c>
      <c r="AM27" s="165">
        <f ca="1">COUNTIFS(BITACORA!$C$4:$C$7322,$B$7:$B$501,BITACORA!$E$4:$E$7322,$E$6:$AM$6,BITACORA!$B$4:$B$7322,"&gt;="&amp;$B$3,BITACORA!$B$4:$B$7322,"&lt;="&amp;$B$4)</f>
        <v>0</v>
      </c>
    </row>
    <row r="28" spans="1:39">
      <c r="A28" s="166" t="str">
        <f ca="1">IFERROR(__xludf.DUMMYFUNCTION("""COMPUTED_VALUE"""),"Luis Gonzaga Muentes Napa")</f>
        <v>Luis Gonzaga Muentes Napa</v>
      </c>
      <c r="B28" s="167" t="str">
        <f ca="1">IFERROR(__xludf.DUMMYFUNCTION("""COMPUTED_VALUE"""),"XBE0343")</f>
        <v>XBE0343</v>
      </c>
      <c r="C28" s="168">
        <f ca="1">IFERROR(__xludf.DUMMYFUNCTION("""COMPUTED_VALUE"""),5)</f>
        <v>5</v>
      </c>
      <c r="D28" s="164">
        <f t="shared" ca="1" si="0"/>
        <v>0</v>
      </c>
      <c r="E28" s="165">
        <f ca="1">COUNTIFS(BITACORA!$C$4:$C$7322,$B$7:$B$501,BITACORA!$E$4:$E$7322,$E$6:$AM$6,BITACORA!$B$4:$B$7322,"&gt;="&amp;$B$3,BITACORA!$B$4:$B$7322,"&lt;="&amp;$B$4)</f>
        <v>0</v>
      </c>
      <c r="F28" s="165">
        <f ca="1">COUNTIFS(BITACORA!$C$4:$C$7322,$B$7:$B$501,BITACORA!$E$4:$E$7322,$E$6:$AM$6,BITACORA!$B$4:$B$7322,"&gt;="&amp;$B$3,BITACORA!$B$4:$B$7322,"&lt;="&amp;$B$4)</f>
        <v>0</v>
      </c>
      <c r="G28" s="165">
        <f ca="1">COUNTIFS(BITACORA!$C$4:$C$7322,$B$7:$B$501,BITACORA!$E$4:$E$7322,$E$6:$AM$6,BITACORA!$B$4:$B$7322,"&gt;="&amp;$B$3,BITACORA!$B$4:$B$7322,"&lt;="&amp;$B$4)</f>
        <v>0</v>
      </c>
      <c r="H28" s="165">
        <f ca="1">COUNTIFS(BITACORA!$C$4:$C$7322,$B$7:$B$501,BITACORA!$E$4:$E$7322,$E$6:$AM$6,BITACORA!$B$4:$B$7322,"&gt;="&amp;$B$3,BITACORA!$B$4:$B$7322,"&lt;="&amp;$B$4)</f>
        <v>0</v>
      </c>
      <c r="I28" s="165">
        <f ca="1">COUNTIFS(BITACORA!$C$4:$C$7322,$B$7:$B$501,BITACORA!$E$4:$E$7322,$E$6:$AM$6,BITACORA!$B$4:$B$7322,"&gt;="&amp;$B$3,BITACORA!$B$4:$B$7322,"&lt;="&amp;$B$4)</f>
        <v>0</v>
      </c>
      <c r="J28" s="165">
        <f ca="1">COUNTIFS(BITACORA!$C$4:$C$7322,$B$7:$B$501,BITACORA!$E$4:$E$7322,$E$6:$AM$6,BITACORA!$B$4:$B$7322,"&gt;="&amp;$B$3,BITACORA!$B$4:$B$7322,"&lt;="&amp;$B$4)</f>
        <v>0</v>
      </c>
      <c r="K28" s="165">
        <f ca="1">COUNTIFS(BITACORA!$C$4:$C$7322,$B$7:$B$501,BITACORA!$E$4:$E$7322,$E$6:$AM$6,BITACORA!$B$4:$B$7322,"&gt;="&amp;$B$3,BITACORA!$B$4:$B$7322,"&lt;="&amp;$B$4)</f>
        <v>0</v>
      </c>
      <c r="L28" s="165">
        <f ca="1">COUNTIFS(BITACORA!$C$4:$C$7322,$B$7:$B$501,BITACORA!$E$4:$E$7322,$E$6:$AM$6,BITACORA!$B$4:$B$7322,"&gt;="&amp;$B$3,BITACORA!$B$4:$B$7322,"&lt;="&amp;$B$4)</f>
        <v>0</v>
      </c>
      <c r="M28" s="165">
        <f ca="1">COUNTIFS(BITACORA!$C$4:$C$7322,$B$7:$B$501,BITACORA!$E$4:$E$7322,$E$6:$AM$6,BITACORA!$B$4:$B$7322,"&gt;="&amp;$B$3,BITACORA!$B$4:$B$7322,"&lt;="&amp;$B$4)</f>
        <v>0</v>
      </c>
      <c r="N28" s="165">
        <f ca="1">COUNTIFS(BITACORA!$C$4:$C$7322,$B$7:$B$501,BITACORA!$E$4:$E$7322,$E$6:$AM$6,BITACORA!$B$4:$B$7322,"&gt;="&amp;$B$3,BITACORA!$B$4:$B$7322,"&lt;="&amp;$B$4)</f>
        <v>0</v>
      </c>
      <c r="O28" s="165">
        <f ca="1">COUNTIFS(BITACORA!$C$4:$C$7322,$B$7:$B$501,BITACORA!$E$4:$E$7322,$E$6:$AM$6,BITACORA!$B$4:$B$7322,"&gt;="&amp;$B$3,BITACORA!$B$4:$B$7322,"&lt;="&amp;$B$4)</f>
        <v>0</v>
      </c>
      <c r="P28" s="165">
        <f ca="1">COUNTIFS(BITACORA!$C$4:$C$7322,$B$7:$B$501,BITACORA!$E$4:$E$7322,$E$6:$AM$6,BITACORA!$B$4:$B$7322,"&gt;="&amp;$B$3,BITACORA!$B$4:$B$7322,"&lt;="&amp;$B$4)</f>
        <v>0</v>
      </c>
      <c r="Q28" s="165">
        <f ca="1">COUNTIFS(BITACORA!$C$4:$C$7322,$B$7:$B$501,BITACORA!$E$4:$E$7322,$E$6:$AM$6,BITACORA!$B$4:$B$7322,"&gt;="&amp;$B$3,BITACORA!$B$4:$B$7322,"&lt;="&amp;$B$4)</f>
        <v>0</v>
      </c>
      <c r="R28" s="165">
        <f ca="1">COUNTIFS(BITACORA!$C$4:$C$7322,$B$7:$B$501,BITACORA!$E$4:$E$7322,$E$6:$AM$6,BITACORA!$B$4:$B$7322,"&gt;="&amp;$B$3,BITACORA!$B$4:$B$7322,"&lt;="&amp;$B$4)</f>
        <v>0</v>
      </c>
      <c r="S28" s="165">
        <f ca="1">COUNTIFS(BITACORA!$C$4:$C$7322,$B$7:$B$501,BITACORA!$E$4:$E$7322,$E$6:$AM$6,BITACORA!$B$4:$B$7322,"&gt;="&amp;$B$3,BITACORA!$B$4:$B$7322,"&lt;="&amp;$B$4)</f>
        <v>0</v>
      </c>
      <c r="T28" s="165">
        <f ca="1">COUNTIFS(BITACORA!$C$4:$C$7322,$B$7:$B$501,BITACORA!$E$4:$E$7322,$E$6:$AM$6,BITACORA!$B$4:$B$7322,"&gt;="&amp;$B$3,BITACORA!$B$4:$B$7322,"&lt;="&amp;$B$4)</f>
        <v>0</v>
      </c>
      <c r="U28" s="165">
        <f ca="1">COUNTIFS(BITACORA!$C$4:$C$7322,$B$7:$B$501,BITACORA!$E$4:$E$7322,$E$6:$AM$6,BITACORA!$B$4:$B$7322,"&gt;="&amp;$B$3,BITACORA!$B$4:$B$7322,"&lt;="&amp;$B$4)</f>
        <v>0</v>
      </c>
      <c r="V28" s="165">
        <f ca="1">COUNTIFS(BITACORA!$C$4:$C$7322,$B$7:$B$501,BITACORA!$E$4:$E$7322,$E$6:$AM$6,BITACORA!$B$4:$B$7322,"&gt;="&amp;$B$3,BITACORA!$B$4:$B$7322,"&lt;="&amp;$B$4)</f>
        <v>0</v>
      </c>
      <c r="W28" s="165">
        <f ca="1">COUNTIFS(BITACORA!$C$4:$C$7322,$B$7:$B$501,BITACORA!$E$4:$E$7322,$E$6:$AM$6,BITACORA!$B$4:$B$7322,"&gt;="&amp;$B$3,BITACORA!$B$4:$B$7322,"&lt;="&amp;$B$4)</f>
        <v>0</v>
      </c>
      <c r="X28" s="165">
        <f ca="1">COUNTIFS(BITACORA!$C$4:$C$7322,$B$7:$B$501,BITACORA!$E$4:$E$7322,$E$6:$AM$6,BITACORA!$B$4:$B$7322,"&gt;="&amp;$B$3,BITACORA!$B$4:$B$7322,"&lt;="&amp;$B$4)</f>
        <v>0</v>
      </c>
      <c r="Y28" s="165">
        <f ca="1">COUNTIFS(BITACORA!$C$4:$C$7322,$B$7:$B$501,BITACORA!$E$4:$E$7322,$E$6:$AM$6,BITACORA!$B$4:$B$7322,"&gt;="&amp;$B$3,BITACORA!$B$4:$B$7322,"&lt;="&amp;$B$4)</f>
        <v>0</v>
      </c>
      <c r="Z28" s="165">
        <f ca="1">COUNTIFS(BITACORA!$C$4:$C$7322,$B$7:$B$501,BITACORA!$E$4:$E$7322,$E$6:$AM$6,BITACORA!$B$4:$B$7322,"&gt;="&amp;$B$3,BITACORA!$B$4:$B$7322,"&lt;="&amp;$B$4)</f>
        <v>0</v>
      </c>
      <c r="AA28" s="165">
        <f ca="1">COUNTIFS(BITACORA!$C$4:$C$7322,$B$7:$B$501,BITACORA!$E$4:$E$7322,$E$6:$AM$6,BITACORA!$B$4:$B$7322,"&gt;="&amp;$B$3,BITACORA!$B$4:$B$7322,"&lt;="&amp;$B$4)</f>
        <v>0</v>
      </c>
      <c r="AB28" s="165">
        <f ca="1">COUNTIFS(BITACORA!$C$4:$C$7322,$B$7:$B$501,BITACORA!$E$4:$E$7322,$E$6:$AM$6,BITACORA!$B$4:$B$7322,"&gt;="&amp;$B$3,BITACORA!$B$4:$B$7322,"&lt;="&amp;$B$4)</f>
        <v>0</v>
      </c>
      <c r="AC28" s="165">
        <f ca="1">COUNTIFS(BITACORA!$C$4:$C$7322,$B$7:$B$501,BITACORA!$E$4:$E$7322,$E$6:$AM$6,BITACORA!$B$4:$B$7322,"&gt;="&amp;$B$3,BITACORA!$B$4:$B$7322,"&lt;="&amp;$B$4)</f>
        <v>0</v>
      </c>
      <c r="AD28" s="165">
        <f ca="1">COUNTIFS(BITACORA!$C$4:$C$7322,$B$7:$B$501,BITACORA!$E$4:$E$7322,$E$6:$AM$6,BITACORA!$B$4:$B$7322,"&gt;="&amp;$B$3,BITACORA!$B$4:$B$7322,"&lt;="&amp;$B$4)</f>
        <v>0</v>
      </c>
      <c r="AE28" s="165">
        <f ca="1">COUNTIFS(BITACORA!$C$4:$C$7322,$B$7:$B$501,BITACORA!$E$4:$E$7322,$E$6:$AM$6,BITACORA!$B$4:$B$7322,"&gt;="&amp;$B$3,BITACORA!$B$4:$B$7322,"&lt;="&amp;$B$4)</f>
        <v>0</v>
      </c>
      <c r="AF28" s="165">
        <f ca="1">COUNTIFS(BITACORA!$C$4:$C$7322,$B$7:$B$501,BITACORA!$E$4:$E$7322,$E$6:$AM$6,BITACORA!$B$4:$B$7322,"&gt;="&amp;$B$3,BITACORA!$B$4:$B$7322,"&lt;="&amp;$B$4)</f>
        <v>0</v>
      </c>
      <c r="AG28" s="165">
        <f ca="1">COUNTIFS(BITACORA!$C$4:$C$7322,$B$7:$B$501,BITACORA!$E$4:$E$7322,$E$6:$AM$6,BITACORA!$B$4:$B$7322,"&gt;="&amp;$B$3,BITACORA!$B$4:$B$7322,"&lt;="&amp;$B$4)</f>
        <v>0</v>
      </c>
      <c r="AH28" s="165">
        <f ca="1">COUNTIFS(BITACORA!$C$4:$C$7322,$B$7:$B$501,BITACORA!$E$4:$E$7322,$E$6:$AM$6,BITACORA!$B$4:$B$7322,"&gt;="&amp;$B$3,BITACORA!$B$4:$B$7322,"&lt;="&amp;$B$4)</f>
        <v>0</v>
      </c>
      <c r="AI28" s="165">
        <f ca="1">COUNTIFS(BITACORA!$C$4:$C$7322,$B$7:$B$501,BITACORA!$E$4:$E$7322,$E$6:$AM$6,BITACORA!$B$4:$B$7322,"&gt;="&amp;$B$3,BITACORA!$B$4:$B$7322,"&lt;="&amp;$B$4)</f>
        <v>0</v>
      </c>
      <c r="AJ28" s="165">
        <f ca="1">COUNTIFS(BITACORA!$C$4:$C$7322,$B$7:$B$501,BITACORA!$E$4:$E$7322,$E$6:$AM$6,BITACORA!$B$4:$B$7322,"&gt;="&amp;$B$3,BITACORA!$B$4:$B$7322,"&lt;="&amp;$B$4)</f>
        <v>0</v>
      </c>
      <c r="AK28" s="165">
        <f ca="1">COUNTIFS(BITACORA!$C$4:$C$7322,$B$7:$B$501,BITACORA!$E$4:$E$7322,$E$6:$AM$6,BITACORA!$B$4:$B$7322,"&gt;="&amp;$B$3,BITACORA!$B$4:$B$7322,"&lt;="&amp;$B$4)</f>
        <v>0</v>
      </c>
      <c r="AL28" s="165">
        <f ca="1">COUNTIFS(BITACORA!$C$4:$C$7322,$B$7:$B$501,BITACORA!$E$4:$E$7322,$E$6:$AM$6,BITACORA!$B$4:$B$7322,"&gt;="&amp;$B$3,BITACORA!$B$4:$B$7322,"&lt;="&amp;$B$4)</f>
        <v>0</v>
      </c>
      <c r="AM28" s="165">
        <f ca="1">COUNTIFS(BITACORA!$C$4:$C$7322,$B$7:$B$501,BITACORA!$E$4:$E$7322,$E$6:$AM$6,BITACORA!$B$4:$B$7322,"&gt;="&amp;$B$3,BITACORA!$B$4:$B$7322,"&lt;="&amp;$B$4)</f>
        <v>0</v>
      </c>
    </row>
    <row r="29" spans="1:39">
      <c r="A29" s="166" t="str">
        <f ca="1">IFERROR(__xludf.DUMMYFUNCTION("""COMPUTED_VALUE"""),"Luis Gonzaga Muentes Napa")</f>
        <v>Luis Gonzaga Muentes Napa</v>
      </c>
      <c r="B29" s="167" t="str">
        <f ca="1">IFERROR(__xludf.DUMMYFUNCTION("""COMPUTED_VALUE"""),"BAC0784")</f>
        <v>BAC0784</v>
      </c>
      <c r="C29" s="168">
        <f ca="1">IFERROR(__xludf.DUMMYFUNCTION("""COMPUTED_VALUE"""),5)</f>
        <v>5</v>
      </c>
      <c r="D29" s="164">
        <f t="shared" ca="1" si="0"/>
        <v>0</v>
      </c>
      <c r="E29" s="165">
        <f ca="1">COUNTIFS(BITACORA!$C$4:$C$7322,$B$7:$B$501,BITACORA!$E$4:$E$7322,$E$6:$AM$6,BITACORA!$B$4:$B$7322,"&gt;="&amp;$B$3,BITACORA!$B$4:$B$7322,"&lt;="&amp;$B$4)</f>
        <v>0</v>
      </c>
      <c r="F29" s="165">
        <f ca="1">COUNTIFS(BITACORA!$C$4:$C$7322,$B$7:$B$501,BITACORA!$E$4:$E$7322,$E$6:$AM$6,BITACORA!$B$4:$B$7322,"&gt;="&amp;$B$3,BITACORA!$B$4:$B$7322,"&lt;="&amp;$B$4)</f>
        <v>0</v>
      </c>
      <c r="G29" s="165">
        <f ca="1">COUNTIFS(BITACORA!$C$4:$C$7322,$B$7:$B$501,BITACORA!$E$4:$E$7322,$E$6:$AM$6,BITACORA!$B$4:$B$7322,"&gt;="&amp;$B$3,BITACORA!$B$4:$B$7322,"&lt;="&amp;$B$4)</f>
        <v>0</v>
      </c>
      <c r="H29" s="165">
        <f ca="1">COUNTIFS(BITACORA!$C$4:$C$7322,$B$7:$B$501,BITACORA!$E$4:$E$7322,$E$6:$AM$6,BITACORA!$B$4:$B$7322,"&gt;="&amp;$B$3,BITACORA!$B$4:$B$7322,"&lt;="&amp;$B$4)</f>
        <v>0</v>
      </c>
      <c r="I29" s="165">
        <f ca="1">COUNTIFS(BITACORA!$C$4:$C$7322,$B$7:$B$501,BITACORA!$E$4:$E$7322,$E$6:$AM$6,BITACORA!$B$4:$B$7322,"&gt;="&amp;$B$3,BITACORA!$B$4:$B$7322,"&lt;="&amp;$B$4)</f>
        <v>0</v>
      </c>
      <c r="J29" s="165">
        <f ca="1">COUNTIFS(BITACORA!$C$4:$C$7322,$B$7:$B$501,BITACORA!$E$4:$E$7322,$E$6:$AM$6,BITACORA!$B$4:$B$7322,"&gt;="&amp;$B$3,BITACORA!$B$4:$B$7322,"&lt;="&amp;$B$4)</f>
        <v>0</v>
      </c>
      <c r="K29" s="165">
        <f ca="1">COUNTIFS(BITACORA!$C$4:$C$7322,$B$7:$B$501,BITACORA!$E$4:$E$7322,$E$6:$AM$6,BITACORA!$B$4:$B$7322,"&gt;="&amp;$B$3,BITACORA!$B$4:$B$7322,"&lt;="&amp;$B$4)</f>
        <v>0</v>
      </c>
      <c r="L29" s="165">
        <f ca="1">COUNTIFS(BITACORA!$C$4:$C$7322,$B$7:$B$501,BITACORA!$E$4:$E$7322,$E$6:$AM$6,BITACORA!$B$4:$B$7322,"&gt;="&amp;$B$3,BITACORA!$B$4:$B$7322,"&lt;="&amp;$B$4)</f>
        <v>0</v>
      </c>
      <c r="M29" s="165">
        <f ca="1">COUNTIFS(BITACORA!$C$4:$C$7322,$B$7:$B$501,BITACORA!$E$4:$E$7322,$E$6:$AM$6,BITACORA!$B$4:$B$7322,"&gt;="&amp;$B$3,BITACORA!$B$4:$B$7322,"&lt;="&amp;$B$4)</f>
        <v>0</v>
      </c>
      <c r="N29" s="165">
        <f ca="1">COUNTIFS(BITACORA!$C$4:$C$7322,$B$7:$B$501,BITACORA!$E$4:$E$7322,$E$6:$AM$6,BITACORA!$B$4:$B$7322,"&gt;="&amp;$B$3,BITACORA!$B$4:$B$7322,"&lt;="&amp;$B$4)</f>
        <v>0</v>
      </c>
      <c r="O29" s="165">
        <f ca="1">COUNTIFS(BITACORA!$C$4:$C$7322,$B$7:$B$501,BITACORA!$E$4:$E$7322,$E$6:$AM$6,BITACORA!$B$4:$B$7322,"&gt;="&amp;$B$3,BITACORA!$B$4:$B$7322,"&lt;="&amp;$B$4)</f>
        <v>0</v>
      </c>
      <c r="P29" s="165">
        <f ca="1">COUNTIFS(BITACORA!$C$4:$C$7322,$B$7:$B$501,BITACORA!$E$4:$E$7322,$E$6:$AM$6,BITACORA!$B$4:$B$7322,"&gt;="&amp;$B$3,BITACORA!$B$4:$B$7322,"&lt;="&amp;$B$4)</f>
        <v>0</v>
      </c>
      <c r="Q29" s="165">
        <f ca="1">COUNTIFS(BITACORA!$C$4:$C$7322,$B$7:$B$501,BITACORA!$E$4:$E$7322,$E$6:$AM$6,BITACORA!$B$4:$B$7322,"&gt;="&amp;$B$3,BITACORA!$B$4:$B$7322,"&lt;="&amp;$B$4)</f>
        <v>0</v>
      </c>
      <c r="R29" s="165">
        <f ca="1">COUNTIFS(BITACORA!$C$4:$C$7322,$B$7:$B$501,BITACORA!$E$4:$E$7322,$E$6:$AM$6,BITACORA!$B$4:$B$7322,"&gt;="&amp;$B$3,BITACORA!$B$4:$B$7322,"&lt;="&amp;$B$4)</f>
        <v>0</v>
      </c>
      <c r="S29" s="165">
        <f ca="1">COUNTIFS(BITACORA!$C$4:$C$7322,$B$7:$B$501,BITACORA!$E$4:$E$7322,$E$6:$AM$6,BITACORA!$B$4:$B$7322,"&gt;="&amp;$B$3,BITACORA!$B$4:$B$7322,"&lt;="&amp;$B$4)</f>
        <v>0</v>
      </c>
      <c r="T29" s="165">
        <f ca="1">COUNTIFS(BITACORA!$C$4:$C$7322,$B$7:$B$501,BITACORA!$E$4:$E$7322,$E$6:$AM$6,BITACORA!$B$4:$B$7322,"&gt;="&amp;$B$3,BITACORA!$B$4:$B$7322,"&lt;="&amp;$B$4)</f>
        <v>0</v>
      </c>
      <c r="U29" s="165">
        <f ca="1">COUNTIFS(BITACORA!$C$4:$C$7322,$B$7:$B$501,BITACORA!$E$4:$E$7322,$E$6:$AM$6,BITACORA!$B$4:$B$7322,"&gt;="&amp;$B$3,BITACORA!$B$4:$B$7322,"&lt;="&amp;$B$4)</f>
        <v>0</v>
      </c>
      <c r="V29" s="165">
        <f ca="1">COUNTIFS(BITACORA!$C$4:$C$7322,$B$7:$B$501,BITACORA!$E$4:$E$7322,$E$6:$AM$6,BITACORA!$B$4:$B$7322,"&gt;="&amp;$B$3,BITACORA!$B$4:$B$7322,"&lt;="&amp;$B$4)</f>
        <v>0</v>
      </c>
      <c r="W29" s="165">
        <f ca="1">COUNTIFS(BITACORA!$C$4:$C$7322,$B$7:$B$501,BITACORA!$E$4:$E$7322,$E$6:$AM$6,BITACORA!$B$4:$B$7322,"&gt;="&amp;$B$3,BITACORA!$B$4:$B$7322,"&lt;="&amp;$B$4)</f>
        <v>0</v>
      </c>
      <c r="X29" s="165">
        <f ca="1">COUNTIFS(BITACORA!$C$4:$C$7322,$B$7:$B$501,BITACORA!$E$4:$E$7322,$E$6:$AM$6,BITACORA!$B$4:$B$7322,"&gt;="&amp;$B$3,BITACORA!$B$4:$B$7322,"&lt;="&amp;$B$4)</f>
        <v>0</v>
      </c>
      <c r="Y29" s="165">
        <f ca="1">COUNTIFS(BITACORA!$C$4:$C$7322,$B$7:$B$501,BITACORA!$E$4:$E$7322,$E$6:$AM$6,BITACORA!$B$4:$B$7322,"&gt;="&amp;$B$3,BITACORA!$B$4:$B$7322,"&lt;="&amp;$B$4)</f>
        <v>0</v>
      </c>
      <c r="Z29" s="165">
        <f ca="1">COUNTIFS(BITACORA!$C$4:$C$7322,$B$7:$B$501,BITACORA!$E$4:$E$7322,$E$6:$AM$6,BITACORA!$B$4:$B$7322,"&gt;="&amp;$B$3,BITACORA!$B$4:$B$7322,"&lt;="&amp;$B$4)</f>
        <v>0</v>
      </c>
      <c r="AA29" s="165">
        <f ca="1">COUNTIFS(BITACORA!$C$4:$C$7322,$B$7:$B$501,BITACORA!$E$4:$E$7322,$E$6:$AM$6,BITACORA!$B$4:$B$7322,"&gt;="&amp;$B$3,BITACORA!$B$4:$B$7322,"&lt;="&amp;$B$4)</f>
        <v>0</v>
      </c>
      <c r="AB29" s="165">
        <f ca="1">COUNTIFS(BITACORA!$C$4:$C$7322,$B$7:$B$501,BITACORA!$E$4:$E$7322,$E$6:$AM$6,BITACORA!$B$4:$B$7322,"&gt;="&amp;$B$3,BITACORA!$B$4:$B$7322,"&lt;="&amp;$B$4)</f>
        <v>0</v>
      </c>
      <c r="AC29" s="165">
        <f ca="1">COUNTIFS(BITACORA!$C$4:$C$7322,$B$7:$B$501,BITACORA!$E$4:$E$7322,$E$6:$AM$6,BITACORA!$B$4:$B$7322,"&gt;="&amp;$B$3,BITACORA!$B$4:$B$7322,"&lt;="&amp;$B$4)</f>
        <v>0</v>
      </c>
      <c r="AD29" s="165">
        <f ca="1">COUNTIFS(BITACORA!$C$4:$C$7322,$B$7:$B$501,BITACORA!$E$4:$E$7322,$E$6:$AM$6,BITACORA!$B$4:$B$7322,"&gt;="&amp;$B$3,BITACORA!$B$4:$B$7322,"&lt;="&amp;$B$4)</f>
        <v>0</v>
      </c>
      <c r="AE29" s="165">
        <f ca="1">COUNTIFS(BITACORA!$C$4:$C$7322,$B$7:$B$501,BITACORA!$E$4:$E$7322,$E$6:$AM$6,BITACORA!$B$4:$B$7322,"&gt;="&amp;$B$3,BITACORA!$B$4:$B$7322,"&lt;="&amp;$B$4)</f>
        <v>0</v>
      </c>
      <c r="AF29" s="165">
        <f ca="1">COUNTIFS(BITACORA!$C$4:$C$7322,$B$7:$B$501,BITACORA!$E$4:$E$7322,$E$6:$AM$6,BITACORA!$B$4:$B$7322,"&gt;="&amp;$B$3,BITACORA!$B$4:$B$7322,"&lt;="&amp;$B$4)</f>
        <v>0</v>
      </c>
      <c r="AG29" s="165">
        <f ca="1">COUNTIFS(BITACORA!$C$4:$C$7322,$B$7:$B$501,BITACORA!$E$4:$E$7322,$E$6:$AM$6,BITACORA!$B$4:$B$7322,"&gt;="&amp;$B$3,BITACORA!$B$4:$B$7322,"&lt;="&amp;$B$4)</f>
        <v>0</v>
      </c>
      <c r="AH29" s="165">
        <f ca="1">COUNTIFS(BITACORA!$C$4:$C$7322,$B$7:$B$501,BITACORA!$E$4:$E$7322,$E$6:$AM$6,BITACORA!$B$4:$B$7322,"&gt;="&amp;$B$3,BITACORA!$B$4:$B$7322,"&lt;="&amp;$B$4)</f>
        <v>0</v>
      </c>
      <c r="AI29" s="165">
        <f ca="1">COUNTIFS(BITACORA!$C$4:$C$7322,$B$7:$B$501,BITACORA!$E$4:$E$7322,$E$6:$AM$6,BITACORA!$B$4:$B$7322,"&gt;="&amp;$B$3,BITACORA!$B$4:$B$7322,"&lt;="&amp;$B$4)</f>
        <v>0</v>
      </c>
      <c r="AJ29" s="165">
        <f ca="1">COUNTIFS(BITACORA!$C$4:$C$7322,$B$7:$B$501,BITACORA!$E$4:$E$7322,$E$6:$AM$6,BITACORA!$B$4:$B$7322,"&gt;="&amp;$B$3,BITACORA!$B$4:$B$7322,"&lt;="&amp;$B$4)</f>
        <v>0</v>
      </c>
      <c r="AK29" s="165">
        <f ca="1">COUNTIFS(BITACORA!$C$4:$C$7322,$B$7:$B$501,BITACORA!$E$4:$E$7322,$E$6:$AM$6,BITACORA!$B$4:$B$7322,"&gt;="&amp;$B$3,BITACORA!$B$4:$B$7322,"&lt;="&amp;$B$4)</f>
        <v>0</v>
      </c>
      <c r="AL29" s="165">
        <f ca="1">COUNTIFS(BITACORA!$C$4:$C$7322,$B$7:$B$501,BITACORA!$E$4:$E$7322,$E$6:$AM$6,BITACORA!$B$4:$B$7322,"&gt;="&amp;$B$3,BITACORA!$B$4:$B$7322,"&lt;="&amp;$B$4)</f>
        <v>0</v>
      </c>
      <c r="AM29" s="165">
        <f ca="1">COUNTIFS(BITACORA!$C$4:$C$7322,$B$7:$B$501,BITACORA!$E$4:$E$7322,$E$6:$AM$6,BITACORA!$B$4:$B$7322,"&gt;="&amp;$B$3,BITACORA!$B$4:$B$7322,"&lt;="&amp;$B$4)</f>
        <v>0</v>
      </c>
    </row>
    <row r="30" spans="1:39">
      <c r="A30" s="166" t="str">
        <f ca="1">IFERROR(__xludf.DUMMYFUNCTION("""COMPUTED_VALUE"""),"Walter Ivan Cadena Saldariega")</f>
        <v>Walter Ivan Cadena Saldariega</v>
      </c>
      <c r="B30" s="167" t="str">
        <f ca="1">IFERROR(__xludf.DUMMYFUNCTION("""COMPUTED_VALUE"""),"NBF0031")</f>
        <v>NBF0031</v>
      </c>
      <c r="C30" s="168">
        <f ca="1">IFERROR(__xludf.DUMMYFUNCTION("""COMPUTED_VALUE"""),5)</f>
        <v>5</v>
      </c>
      <c r="D30" s="164">
        <f t="shared" ca="1" si="0"/>
        <v>9</v>
      </c>
      <c r="E30" s="165">
        <f ca="1">COUNTIFS(BITACORA!$C$4:$C$7322,$B$7:$B$501,BITACORA!$E$4:$E$7322,$E$6:$AM$6,BITACORA!$B$4:$B$7322,"&gt;="&amp;$B$3,BITACORA!$B$4:$B$7322,"&lt;="&amp;$B$4)</f>
        <v>2</v>
      </c>
      <c r="F30" s="165">
        <f ca="1">COUNTIFS(BITACORA!$C$4:$C$7322,$B$7:$B$501,BITACORA!$E$4:$E$7322,$E$6:$AM$6,BITACORA!$B$4:$B$7322,"&gt;="&amp;$B$3,BITACORA!$B$4:$B$7322,"&lt;="&amp;$B$4)</f>
        <v>1</v>
      </c>
      <c r="G30" s="165">
        <f ca="1">COUNTIFS(BITACORA!$C$4:$C$7322,$B$7:$B$501,BITACORA!$E$4:$E$7322,$E$6:$AM$6,BITACORA!$B$4:$B$7322,"&gt;="&amp;$B$3,BITACORA!$B$4:$B$7322,"&lt;="&amp;$B$4)</f>
        <v>0</v>
      </c>
      <c r="H30" s="165">
        <f ca="1">COUNTIFS(BITACORA!$C$4:$C$7322,$B$7:$B$501,BITACORA!$E$4:$E$7322,$E$6:$AM$6,BITACORA!$B$4:$B$7322,"&gt;="&amp;$B$3,BITACORA!$B$4:$B$7322,"&lt;="&amp;$B$4)</f>
        <v>0</v>
      </c>
      <c r="I30" s="165">
        <f ca="1">COUNTIFS(BITACORA!$C$4:$C$7322,$B$7:$B$501,BITACORA!$E$4:$E$7322,$E$6:$AM$6,BITACORA!$B$4:$B$7322,"&gt;="&amp;$B$3,BITACORA!$B$4:$B$7322,"&lt;="&amp;$B$4)</f>
        <v>0</v>
      </c>
      <c r="J30" s="165">
        <f ca="1">COUNTIFS(BITACORA!$C$4:$C$7322,$B$7:$B$501,BITACORA!$E$4:$E$7322,$E$6:$AM$6,BITACORA!$B$4:$B$7322,"&gt;="&amp;$B$3,BITACORA!$B$4:$B$7322,"&lt;="&amp;$B$4)</f>
        <v>0</v>
      </c>
      <c r="K30" s="165">
        <f ca="1">COUNTIFS(BITACORA!$C$4:$C$7322,$B$7:$B$501,BITACORA!$E$4:$E$7322,$E$6:$AM$6,BITACORA!$B$4:$B$7322,"&gt;="&amp;$B$3,BITACORA!$B$4:$B$7322,"&lt;="&amp;$B$4)</f>
        <v>0</v>
      </c>
      <c r="L30" s="165">
        <f ca="1">COUNTIFS(BITACORA!$C$4:$C$7322,$B$7:$B$501,BITACORA!$E$4:$E$7322,$E$6:$AM$6,BITACORA!$B$4:$B$7322,"&gt;="&amp;$B$3,BITACORA!$B$4:$B$7322,"&lt;="&amp;$B$4)</f>
        <v>0</v>
      </c>
      <c r="M30" s="165">
        <f ca="1">COUNTIFS(BITACORA!$C$4:$C$7322,$B$7:$B$501,BITACORA!$E$4:$E$7322,$E$6:$AM$6,BITACORA!$B$4:$B$7322,"&gt;="&amp;$B$3,BITACORA!$B$4:$B$7322,"&lt;="&amp;$B$4)</f>
        <v>0</v>
      </c>
      <c r="N30" s="165">
        <f ca="1">COUNTIFS(BITACORA!$C$4:$C$7322,$B$7:$B$501,BITACORA!$E$4:$E$7322,$E$6:$AM$6,BITACORA!$B$4:$B$7322,"&gt;="&amp;$B$3,BITACORA!$B$4:$B$7322,"&lt;="&amp;$B$4)</f>
        <v>0</v>
      </c>
      <c r="O30" s="165">
        <f ca="1">COUNTIFS(BITACORA!$C$4:$C$7322,$B$7:$B$501,BITACORA!$E$4:$E$7322,$E$6:$AM$6,BITACORA!$B$4:$B$7322,"&gt;="&amp;$B$3,BITACORA!$B$4:$B$7322,"&lt;="&amp;$B$4)</f>
        <v>0</v>
      </c>
      <c r="P30" s="165">
        <f ca="1">COUNTIFS(BITACORA!$C$4:$C$7322,$B$7:$B$501,BITACORA!$E$4:$E$7322,$E$6:$AM$6,BITACORA!$B$4:$B$7322,"&gt;="&amp;$B$3,BITACORA!$B$4:$B$7322,"&lt;="&amp;$B$4)</f>
        <v>0</v>
      </c>
      <c r="Q30" s="165">
        <f ca="1">COUNTIFS(BITACORA!$C$4:$C$7322,$B$7:$B$501,BITACORA!$E$4:$E$7322,$E$6:$AM$6,BITACORA!$B$4:$B$7322,"&gt;="&amp;$B$3,BITACORA!$B$4:$B$7322,"&lt;="&amp;$B$4)</f>
        <v>0</v>
      </c>
      <c r="R30" s="165">
        <f ca="1">COUNTIFS(BITACORA!$C$4:$C$7322,$B$7:$B$501,BITACORA!$E$4:$E$7322,$E$6:$AM$6,BITACORA!$B$4:$B$7322,"&gt;="&amp;$B$3,BITACORA!$B$4:$B$7322,"&lt;="&amp;$B$4)</f>
        <v>0</v>
      </c>
      <c r="S30" s="165">
        <f ca="1">COUNTIFS(BITACORA!$C$4:$C$7322,$B$7:$B$501,BITACORA!$E$4:$E$7322,$E$6:$AM$6,BITACORA!$B$4:$B$7322,"&gt;="&amp;$B$3,BITACORA!$B$4:$B$7322,"&lt;="&amp;$B$4)</f>
        <v>0</v>
      </c>
      <c r="T30" s="165">
        <f ca="1">COUNTIFS(BITACORA!$C$4:$C$7322,$B$7:$B$501,BITACORA!$E$4:$E$7322,$E$6:$AM$6,BITACORA!$B$4:$B$7322,"&gt;="&amp;$B$3,BITACORA!$B$4:$B$7322,"&lt;="&amp;$B$4)</f>
        <v>0</v>
      </c>
      <c r="U30" s="165">
        <f ca="1">COUNTIFS(BITACORA!$C$4:$C$7322,$B$7:$B$501,BITACORA!$E$4:$E$7322,$E$6:$AM$6,BITACORA!$B$4:$B$7322,"&gt;="&amp;$B$3,BITACORA!$B$4:$B$7322,"&lt;="&amp;$B$4)</f>
        <v>0</v>
      </c>
      <c r="V30" s="165">
        <f ca="1">COUNTIFS(BITACORA!$C$4:$C$7322,$B$7:$B$501,BITACORA!$E$4:$E$7322,$E$6:$AM$6,BITACORA!$B$4:$B$7322,"&gt;="&amp;$B$3,BITACORA!$B$4:$B$7322,"&lt;="&amp;$B$4)</f>
        <v>0</v>
      </c>
      <c r="W30" s="165">
        <f ca="1">COUNTIFS(BITACORA!$C$4:$C$7322,$B$7:$B$501,BITACORA!$E$4:$E$7322,$E$6:$AM$6,BITACORA!$B$4:$B$7322,"&gt;="&amp;$B$3,BITACORA!$B$4:$B$7322,"&lt;="&amp;$B$4)</f>
        <v>0</v>
      </c>
      <c r="X30" s="165">
        <f ca="1">COUNTIFS(BITACORA!$C$4:$C$7322,$B$7:$B$501,BITACORA!$E$4:$E$7322,$E$6:$AM$6,BITACORA!$B$4:$B$7322,"&gt;="&amp;$B$3,BITACORA!$B$4:$B$7322,"&lt;="&amp;$B$4)</f>
        <v>0</v>
      </c>
      <c r="Y30" s="165">
        <f ca="1">COUNTIFS(BITACORA!$C$4:$C$7322,$B$7:$B$501,BITACORA!$E$4:$E$7322,$E$6:$AM$6,BITACORA!$B$4:$B$7322,"&gt;="&amp;$B$3,BITACORA!$B$4:$B$7322,"&lt;="&amp;$B$4)</f>
        <v>0</v>
      </c>
      <c r="Z30" s="165">
        <f ca="1">COUNTIFS(BITACORA!$C$4:$C$7322,$B$7:$B$501,BITACORA!$E$4:$E$7322,$E$6:$AM$6,BITACORA!$B$4:$B$7322,"&gt;="&amp;$B$3,BITACORA!$B$4:$B$7322,"&lt;="&amp;$B$4)</f>
        <v>0</v>
      </c>
      <c r="AA30" s="165">
        <f ca="1">COUNTIFS(BITACORA!$C$4:$C$7322,$B$7:$B$501,BITACORA!$E$4:$E$7322,$E$6:$AM$6,BITACORA!$B$4:$B$7322,"&gt;="&amp;$B$3,BITACORA!$B$4:$B$7322,"&lt;="&amp;$B$4)</f>
        <v>0</v>
      </c>
      <c r="AB30" s="165">
        <f ca="1">COUNTIFS(BITACORA!$C$4:$C$7322,$B$7:$B$501,BITACORA!$E$4:$E$7322,$E$6:$AM$6,BITACORA!$B$4:$B$7322,"&gt;="&amp;$B$3,BITACORA!$B$4:$B$7322,"&lt;="&amp;$B$4)</f>
        <v>0</v>
      </c>
      <c r="AC30" s="165">
        <f ca="1">COUNTIFS(BITACORA!$C$4:$C$7322,$B$7:$B$501,BITACORA!$E$4:$E$7322,$E$6:$AM$6,BITACORA!$B$4:$B$7322,"&gt;="&amp;$B$3,BITACORA!$B$4:$B$7322,"&lt;="&amp;$B$4)</f>
        <v>0</v>
      </c>
      <c r="AD30" s="165">
        <f ca="1">COUNTIFS(BITACORA!$C$4:$C$7322,$B$7:$B$501,BITACORA!$E$4:$E$7322,$E$6:$AM$6,BITACORA!$B$4:$B$7322,"&gt;="&amp;$B$3,BITACORA!$B$4:$B$7322,"&lt;="&amp;$B$4)</f>
        <v>0</v>
      </c>
      <c r="AE30" s="165">
        <f ca="1">COUNTIFS(BITACORA!$C$4:$C$7322,$B$7:$B$501,BITACORA!$E$4:$E$7322,$E$6:$AM$6,BITACORA!$B$4:$B$7322,"&gt;="&amp;$B$3,BITACORA!$B$4:$B$7322,"&lt;="&amp;$B$4)</f>
        <v>4</v>
      </c>
      <c r="AF30" s="165">
        <f ca="1">COUNTIFS(BITACORA!$C$4:$C$7322,$B$7:$B$501,BITACORA!$E$4:$E$7322,$E$6:$AM$6,BITACORA!$B$4:$B$7322,"&gt;="&amp;$B$3,BITACORA!$B$4:$B$7322,"&lt;="&amp;$B$4)</f>
        <v>1</v>
      </c>
      <c r="AG30" s="165">
        <f ca="1">COUNTIFS(BITACORA!$C$4:$C$7322,$B$7:$B$501,BITACORA!$E$4:$E$7322,$E$6:$AM$6,BITACORA!$B$4:$B$7322,"&gt;="&amp;$B$3,BITACORA!$B$4:$B$7322,"&lt;="&amp;$B$4)</f>
        <v>1</v>
      </c>
      <c r="AH30" s="165">
        <f ca="1">COUNTIFS(BITACORA!$C$4:$C$7322,$B$7:$B$501,BITACORA!$E$4:$E$7322,$E$6:$AM$6,BITACORA!$B$4:$B$7322,"&gt;="&amp;$B$3,BITACORA!$B$4:$B$7322,"&lt;="&amp;$B$4)</f>
        <v>0</v>
      </c>
      <c r="AI30" s="165">
        <f ca="1">COUNTIFS(BITACORA!$C$4:$C$7322,$B$7:$B$501,BITACORA!$E$4:$E$7322,$E$6:$AM$6,BITACORA!$B$4:$B$7322,"&gt;="&amp;$B$3,BITACORA!$B$4:$B$7322,"&lt;="&amp;$B$4)</f>
        <v>0</v>
      </c>
      <c r="AJ30" s="165">
        <f ca="1">COUNTIFS(BITACORA!$C$4:$C$7322,$B$7:$B$501,BITACORA!$E$4:$E$7322,$E$6:$AM$6,BITACORA!$B$4:$B$7322,"&gt;="&amp;$B$3,BITACORA!$B$4:$B$7322,"&lt;="&amp;$B$4)</f>
        <v>0</v>
      </c>
      <c r="AK30" s="165">
        <f ca="1">COUNTIFS(BITACORA!$C$4:$C$7322,$B$7:$B$501,BITACORA!$E$4:$E$7322,$E$6:$AM$6,BITACORA!$B$4:$B$7322,"&gt;="&amp;$B$3,BITACORA!$B$4:$B$7322,"&lt;="&amp;$B$4)</f>
        <v>0</v>
      </c>
      <c r="AL30" s="165">
        <f ca="1">COUNTIFS(BITACORA!$C$4:$C$7322,$B$7:$B$501,BITACORA!$E$4:$E$7322,$E$6:$AM$6,BITACORA!$B$4:$B$7322,"&gt;="&amp;$B$3,BITACORA!$B$4:$B$7322,"&lt;="&amp;$B$4)</f>
        <v>0</v>
      </c>
      <c r="AM30" s="165">
        <f ca="1">COUNTIFS(BITACORA!$C$4:$C$7322,$B$7:$B$501,BITACORA!$E$4:$E$7322,$E$6:$AM$6,BITACORA!$B$4:$B$7322,"&gt;="&amp;$B$3,BITACORA!$B$4:$B$7322,"&lt;="&amp;$B$4)</f>
        <v>0</v>
      </c>
    </row>
    <row r="31" spans="1:39">
      <c r="A31" s="166" t="str">
        <f ca="1">IFERROR(__xludf.DUMMYFUNCTION("""COMPUTED_VALUE"""),"Cristhian Raul Bravo Zambrano")</f>
        <v>Cristhian Raul Bravo Zambrano</v>
      </c>
      <c r="B31" s="167" t="str">
        <f ca="1">IFERROR(__xludf.DUMMYFUNCTION("""COMPUTED_VALUE"""),"EBF166")</f>
        <v>EBF166</v>
      </c>
      <c r="C31" s="168">
        <f ca="1">IFERROR(__xludf.DUMMYFUNCTION("""COMPUTED_VALUE"""),5)</f>
        <v>5</v>
      </c>
      <c r="D31" s="164">
        <f t="shared" ca="1" si="0"/>
        <v>0</v>
      </c>
      <c r="E31" s="165">
        <f ca="1">COUNTIFS(BITACORA!$C$4:$C$7322,$B$7:$B$501,BITACORA!$E$4:$E$7322,$E$6:$AM$6,BITACORA!$B$4:$B$7322,"&gt;="&amp;$B$3,BITACORA!$B$4:$B$7322,"&lt;="&amp;$B$4)</f>
        <v>0</v>
      </c>
      <c r="F31" s="165">
        <f ca="1">COUNTIFS(BITACORA!$C$4:$C$7322,$B$7:$B$501,BITACORA!$E$4:$E$7322,$E$6:$AM$6,BITACORA!$B$4:$B$7322,"&gt;="&amp;$B$3,BITACORA!$B$4:$B$7322,"&lt;="&amp;$B$4)</f>
        <v>0</v>
      </c>
      <c r="G31" s="165">
        <f ca="1">COUNTIFS(BITACORA!$C$4:$C$7322,$B$7:$B$501,BITACORA!$E$4:$E$7322,$E$6:$AM$6,BITACORA!$B$4:$B$7322,"&gt;="&amp;$B$3,BITACORA!$B$4:$B$7322,"&lt;="&amp;$B$4)</f>
        <v>0</v>
      </c>
      <c r="H31" s="165">
        <f ca="1">COUNTIFS(BITACORA!$C$4:$C$7322,$B$7:$B$501,BITACORA!$E$4:$E$7322,$E$6:$AM$6,BITACORA!$B$4:$B$7322,"&gt;="&amp;$B$3,BITACORA!$B$4:$B$7322,"&lt;="&amp;$B$4)</f>
        <v>0</v>
      </c>
      <c r="I31" s="165">
        <f ca="1">COUNTIFS(BITACORA!$C$4:$C$7322,$B$7:$B$501,BITACORA!$E$4:$E$7322,$E$6:$AM$6,BITACORA!$B$4:$B$7322,"&gt;="&amp;$B$3,BITACORA!$B$4:$B$7322,"&lt;="&amp;$B$4)</f>
        <v>0</v>
      </c>
      <c r="J31" s="165">
        <f ca="1">COUNTIFS(BITACORA!$C$4:$C$7322,$B$7:$B$501,BITACORA!$E$4:$E$7322,$E$6:$AM$6,BITACORA!$B$4:$B$7322,"&gt;="&amp;$B$3,BITACORA!$B$4:$B$7322,"&lt;="&amp;$B$4)</f>
        <v>0</v>
      </c>
      <c r="K31" s="165">
        <f ca="1">COUNTIFS(BITACORA!$C$4:$C$7322,$B$7:$B$501,BITACORA!$E$4:$E$7322,$E$6:$AM$6,BITACORA!$B$4:$B$7322,"&gt;="&amp;$B$3,BITACORA!$B$4:$B$7322,"&lt;="&amp;$B$4)</f>
        <v>0</v>
      </c>
      <c r="L31" s="165">
        <f ca="1">COUNTIFS(BITACORA!$C$4:$C$7322,$B$7:$B$501,BITACORA!$E$4:$E$7322,$E$6:$AM$6,BITACORA!$B$4:$B$7322,"&gt;="&amp;$B$3,BITACORA!$B$4:$B$7322,"&lt;="&amp;$B$4)</f>
        <v>0</v>
      </c>
      <c r="M31" s="165">
        <f ca="1">COUNTIFS(BITACORA!$C$4:$C$7322,$B$7:$B$501,BITACORA!$E$4:$E$7322,$E$6:$AM$6,BITACORA!$B$4:$B$7322,"&gt;="&amp;$B$3,BITACORA!$B$4:$B$7322,"&lt;="&amp;$B$4)</f>
        <v>0</v>
      </c>
      <c r="N31" s="165">
        <f ca="1">COUNTIFS(BITACORA!$C$4:$C$7322,$B$7:$B$501,BITACORA!$E$4:$E$7322,$E$6:$AM$6,BITACORA!$B$4:$B$7322,"&gt;="&amp;$B$3,BITACORA!$B$4:$B$7322,"&lt;="&amp;$B$4)</f>
        <v>0</v>
      </c>
      <c r="O31" s="165">
        <f ca="1">COUNTIFS(BITACORA!$C$4:$C$7322,$B$7:$B$501,BITACORA!$E$4:$E$7322,$E$6:$AM$6,BITACORA!$B$4:$B$7322,"&gt;="&amp;$B$3,BITACORA!$B$4:$B$7322,"&lt;="&amp;$B$4)</f>
        <v>0</v>
      </c>
      <c r="P31" s="165">
        <f ca="1">COUNTIFS(BITACORA!$C$4:$C$7322,$B$7:$B$501,BITACORA!$E$4:$E$7322,$E$6:$AM$6,BITACORA!$B$4:$B$7322,"&gt;="&amp;$B$3,BITACORA!$B$4:$B$7322,"&lt;="&amp;$B$4)</f>
        <v>0</v>
      </c>
      <c r="Q31" s="165">
        <f ca="1">COUNTIFS(BITACORA!$C$4:$C$7322,$B$7:$B$501,BITACORA!$E$4:$E$7322,$E$6:$AM$6,BITACORA!$B$4:$B$7322,"&gt;="&amp;$B$3,BITACORA!$B$4:$B$7322,"&lt;="&amp;$B$4)</f>
        <v>0</v>
      </c>
      <c r="R31" s="165">
        <f ca="1">COUNTIFS(BITACORA!$C$4:$C$7322,$B$7:$B$501,BITACORA!$E$4:$E$7322,$E$6:$AM$6,BITACORA!$B$4:$B$7322,"&gt;="&amp;$B$3,BITACORA!$B$4:$B$7322,"&lt;="&amp;$B$4)</f>
        <v>0</v>
      </c>
      <c r="S31" s="165">
        <f ca="1">COUNTIFS(BITACORA!$C$4:$C$7322,$B$7:$B$501,BITACORA!$E$4:$E$7322,$E$6:$AM$6,BITACORA!$B$4:$B$7322,"&gt;="&amp;$B$3,BITACORA!$B$4:$B$7322,"&lt;="&amp;$B$4)</f>
        <v>0</v>
      </c>
      <c r="T31" s="165">
        <f ca="1">COUNTIFS(BITACORA!$C$4:$C$7322,$B$7:$B$501,BITACORA!$E$4:$E$7322,$E$6:$AM$6,BITACORA!$B$4:$B$7322,"&gt;="&amp;$B$3,BITACORA!$B$4:$B$7322,"&lt;="&amp;$B$4)</f>
        <v>0</v>
      </c>
      <c r="U31" s="165">
        <f ca="1">COUNTIFS(BITACORA!$C$4:$C$7322,$B$7:$B$501,BITACORA!$E$4:$E$7322,$E$6:$AM$6,BITACORA!$B$4:$B$7322,"&gt;="&amp;$B$3,BITACORA!$B$4:$B$7322,"&lt;="&amp;$B$4)</f>
        <v>0</v>
      </c>
      <c r="V31" s="165">
        <f ca="1">COUNTIFS(BITACORA!$C$4:$C$7322,$B$7:$B$501,BITACORA!$E$4:$E$7322,$E$6:$AM$6,BITACORA!$B$4:$B$7322,"&gt;="&amp;$B$3,BITACORA!$B$4:$B$7322,"&lt;="&amp;$B$4)</f>
        <v>0</v>
      </c>
      <c r="W31" s="165">
        <f ca="1">COUNTIFS(BITACORA!$C$4:$C$7322,$B$7:$B$501,BITACORA!$E$4:$E$7322,$E$6:$AM$6,BITACORA!$B$4:$B$7322,"&gt;="&amp;$B$3,BITACORA!$B$4:$B$7322,"&lt;="&amp;$B$4)</f>
        <v>0</v>
      </c>
      <c r="X31" s="165">
        <f ca="1">COUNTIFS(BITACORA!$C$4:$C$7322,$B$7:$B$501,BITACORA!$E$4:$E$7322,$E$6:$AM$6,BITACORA!$B$4:$B$7322,"&gt;="&amp;$B$3,BITACORA!$B$4:$B$7322,"&lt;="&amp;$B$4)</f>
        <v>0</v>
      </c>
      <c r="Y31" s="165">
        <f ca="1">COUNTIFS(BITACORA!$C$4:$C$7322,$B$7:$B$501,BITACORA!$E$4:$E$7322,$E$6:$AM$6,BITACORA!$B$4:$B$7322,"&gt;="&amp;$B$3,BITACORA!$B$4:$B$7322,"&lt;="&amp;$B$4)</f>
        <v>0</v>
      </c>
      <c r="Z31" s="165">
        <f ca="1">COUNTIFS(BITACORA!$C$4:$C$7322,$B$7:$B$501,BITACORA!$E$4:$E$7322,$E$6:$AM$6,BITACORA!$B$4:$B$7322,"&gt;="&amp;$B$3,BITACORA!$B$4:$B$7322,"&lt;="&amp;$B$4)</f>
        <v>0</v>
      </c>
      <c r="AA31" s="165">
        <f ca="1">COUNTIFS(BITACORA!$C$4:$C$7322,$B$7:$B$501,BITACORA!$E$4:$E$7322,$E$6:$AM$6,BITACORA!$B$4:$B$7322,"&gt;="&amp;$B$3,BITACORA!$B$4:$B$7322,"&lt;="&amp;$B$4)</f>
        <v>0</v>
      </c>
      <c r="AB31" s="165">
        <f ca="1">COUNTIFS(BITACORA!$C$4:$C$7322,$B$7:$B$501,BITACORA!$E$4:$E$7322,$E$6:$AM$6,BITACORA!$B$4:$B$7322,"&gt;="&amp;$B$3,BITACORA!$B$4:$B$7322,"&lt;="&amp;$B$4)</f>
        <v>0</v>
      </c>
      <c r="AC31" s="165">
        <f ca="1">COUNTIFS(BITACORA!$C$4:$C$7322,$B$7:$B$501,BITACORA!$E$4:$E$7322,$E$6:$AM$6,BITACORA!$B$4:$B$7322,"&gt;="&amp;$B$3,BITACORA!$B$4:$B$7322,"&lt;="&amp;$B$4)</f>
        <v>0</v>
      </c>
      <c r="AD31" s="165">
        <f ca="1">COUNTIFS(BITACORA!$C$4:$C$7322,$B$7:$B$501,BITACORA!$E$4:$E$7322,$E$6:$AM$6,BITACORA!$B$4:$B$7322,"&gt;="&amp;$B$3,BITACORA!$B$4:$B$7322,"&lt;="&amp;$B$4)</f>
        <v>0</v>
      </c>
      <c r="AE31" s="165">
        <f ca="1">COUNTIFS(BITACORA!$C$4:$C$7322,$B$7:$B$501,BITACORA!$E$4:$E$7322,$E$6:$AM$6,BITACORA!$B$4:$B$7322,"&gt;="&amp;$B$3,BITACORA!$B$4:$B$7322,"&lt;="&amp;$B$4)</f>
        <v>0</v>
      </c>
      <c r="AF31" s="165">
        <f ca="1">COUNTIFS(BITACORA!$C$4:$C$7322,$B$7:$B$501,BITACORA!$E$4:$E$7322,$E$6:$AM$6,BITACORA!$B$4:$B$7322,"&gt;="&amp;$B$3,BITACORA!$B$4:$B$7322,"&lt;="&amp;$B$4)</f>
        <v>0</v>
      </c>
      <c r="AG31" s="165">
        <f ca="1">COUNTIFS(BITACORA!$C$4:$C$7322,$B$7:$B$501,BITACORA!$E$4:$E$7322,$E$6:$AM$6,BITACORA!$B$4:$B$7322,"&gt;="&amp;$B$3,BITACORA!$B$4:$B$7322,"&lt;="&amp;$B$4)</f>
        <v>0</v>
      </c>
      <c r="AH31" s="165">
        <f ca="1">COUNTIFS(BITACORA!$C$4:$C$7322,$B$7:$B$501,BITACORA!$E$4:$E$7322,$E$6:$AM$6,BITACORA!$B$4:$B$7322,"&gt;="&amp;$B$3,BITACORA!$B$4:$B$7322,"&lt;="&amp;$B$4)</f>
        <v>0</v>
      </c>
      <c r="AI31" s="165">
        <f ca="1">COUNTIFS(BITACORA!$C$4:$C$7322,$B$7:$B$501,BITACORA!$E$4:$E$7322,$E$6:$AM$6,BITACORA!$B$4:$B$7322,"&gt;="&amp;$B$3,BITACORA!$B$4:$B$7322,"&lt;="&amp;$B$4)</f>
        <v>0</v>
      </c>
      <c r="AJ31" s="165">
        <f ca="1">COUNTIFS(BITACORA!$C$4:$C$7322,$B$7:$B$501,BITACORA!$E$4:$E$7322,$E$6:$AM$6,BITACORA!$B$4:$B$7322,"&gt;="&amp;$B$3,BITACORA!$B$4:$B$7322,"&lt;="&amp;$B$4)</f>
        <v>0</v>
      </c>
      <c r="AK31" s="165">
        <f ca="1">COUNTIFS(BITACORA!$C$4:$C$7322,$B$7:$B$501,BITACORA!$E$4:$E$7322,$E$6:$AM$6,BITACORA!$B$4:$B$7322,"&gt;="&amp;$B$3,BITACORA!$B$4:$B$7322,"&lt;="&amp;$B$4)</f>
        <v>0</v>
      </c>
      <c r="AL31" s="165">
        <f ca="1">COUNTIFS(BITACORA!$C$4:$C$7322,$B$7:$B$501,BITACORA!$E$4:$E$7322,$E$6:$AM$6,BITACORA!$B$4:$B$7322,"&gt;="&amp;$B$3,BITACORA!$B$4:$B$7322,"&lt;="&amp;$B$4)</f>
        <v>0</v>
      </c>
      <c r="AM31" s="165">
        <f ca="1">COUNTIFS(BITACORA!$C$4:$C$7322,$B$7:$B$501,BITACORA!$E$4:$E$7322,$E$6:$AM$6,BITACORA!$B$4:$B$7322,"&gt;="&amp;$B$3,BITACORA!$B$4:$B$7322,"&lt;="&amp;$B$4)</f>
        <v>0</v>
      </c>
    </row>
    <row r="32" spans="1:39">
      <c r="A32" s="166" t="str">
        <f ca="1">IFERROR(__xludf.DUMMYFUNCTION("""COMPUTED_VALUE"""),"Freddy Alexamder Morales Zambrano")</f>
        <v>Freddy Alexamder Morales Zambrano</v>
      </c>
      <c r="B32" s="167" t="str">
        <f ca="1">IFERROR(__xludf.DUMMYFUNCTION("""COMPUTED_VALUE"""),"PZS0487")</f>
        <v>PZS0487</v>
      </c>
      <c r="C32" s="168">
        <f ca="1">IFERROR(__xludf.DUMMYFUNCTION("""COMPUTED_VALUE"""),5)</f>
        <v>5</v>
      </c>
      <c r="D32" s="164">
        <f t="shared" ca="1" si="0"/>
        <v>0</v>
      </c>
      <c r="E32" s="165">
        <f ca="1">COUNTIFS(BITACORA!$C$4:$C$7322,$B$7:$B$501,BITACORA!$E$4:$E$7322,$E$6:$AM$6,BITACORA!$B$4:$B$7322,"&gt;="&amp;$B$3,BITACORA!$B$4:$B$7322,"&lt;="&amp;$B$4)</f>
        <v>0</v>
      </c>
      <c r="F32" s="165">
        <f ca="1">COUNTIFS(BITACORA!$C$4:$C$7322,$B$7:$B$501,BITACORA!$E$4:$E$7322,$E$6:$AM$6,BITACORA!$B$4:$B$7322,"&gt;="&amp;$B$3,BITACORA!$B$4:$B$7322,"&lt;="&amp;$B$4)</f>
        <v>0</v>
      </c>
      <c r="G32" s="165">
        <f ca="1">COUNTIFS(BITACORA!$C$4:$C$7322,$B$7:$B$501,BITACORA!$E$4:$E$7322,$E$6:$AM$6,BITACORA!$B$4:$B$7322,"&gt;="&amp;$B$3,BITACORA!$B$4:$B$7322,"&lt;="&amp;$B$4)</f>
        <v>0</v>
      </c>
      <c r="H32" s="165">
        <f ca="1">COUNTIFS(BITACORA!$C$4:$C$7322,$B$7:$B$501,BITACORA!$E$4:$E$7322,$E$6:$AM$6,BITACORA!$B$4:$B$7322,"&gt;="&amp;$B$3,BITACORA!$B$4:$B$7322,"&lt;="&amp;$B$4)</f>
        <v>0</v>
      </c>
      <c r="I32" s="165">
        <f ca="1">COUNTIFS(BITACORA!$C$4:$C$7322,$B$7:$B$501,BITACORA!$E$4:$E$7322,$E$6:$AM$6,BITACORA!$B$4:$B$7322,"&gt;="&amp;$B$3,BITACORA!$B$4:$B$7322,"&lt;="&amp;$B$4)</f>
        <v>0</v>
      </c>
      <c r="J32" s="165">
        <f ca="1">COUNTIFS(BITACORA!$C$4:$C$7322,$B$7:$B$501,BITACORA!$E$4:$E$7322,$E$6:$AM$6,BITACORA!$B$4:$B$7322,"&gt;="&amp;$B$3,BITACORA!$B$4:$B$7322,"&lt;="&amp;$B$4)</f>
        <v>0</v>
      </c>
      <c r="K32" s="165">
        <f ca="1">COUNTIFS(BITACORA!$C$4:$C$7322,$B$7:$B$501,BITACORA!$E$4:$E$7322,$E$6:$AM$6,BITACORA!$B$4:$B$7322,"&gt;="&amp;$B$3,BITACORA!$B$4:$B$7322,"&lt;="&amp;$B$4)</f>
        <v>0</v>
      </c>
      <c r="L32" s="165">
        <f ca="1">COUNTIFS(BITACORA!$C$4:$C$7322,$B$7:$B$501,BITACORA!$E$4:$E$7322,$E$6:$AM$6,BITACORA!$B$4:$B$7322,"&gt;="&amp;$B$3,BITACORA!$B$4:$B$7322,"&lt;="&amp;$B$4)</f>
        <v>0</v>
      </c>
      <c r="M32" s="165">
        <f ca="1">COUNTIFS(BITACORA!$C$4:$C$7322,$B$7:$B$501,BITACORA!$E$4:$E$7322,$E$6:$AM$6,BITACORA!$B$4:$B$7322,"&gt;="&amp;$B$3,BITACORA!$B$4:$B$7322,"&lt;="&amp;$B$4)</f>
        <v>0</v>
      </c>
      <c r="N32" s="165">
        <f ca="1">COUNTIFS(BITACORA!$C$4:$C$7322,$B$7:$B$501,BITACORA!$E$4:$E$7322,$E$6:$AM$6,BITACORA!$B$4:$B$7322,"&gt;="&amp;$B$3,BITACORA!$B$4:$B$7322,"&lt;="&amp;$B$4)</f>
        <v>0</v>
      </c>
      <c r="O32" s="165">
        <f ca="1">COUNTIFS(BITACORA!$C$4:$C$7322,$B$7:$B$501,BITACORA!$E$4:$E$7322,$E$6:$AM$6,BITACORA!$B$4:$B$7322,"&gt;="&amp;$B$3,BITACORA!$B$4:$B$7322,"&lt;="&amp;$B$4)</f>
        <v>0</v>
      </c>
      <c r="P32" s="165">
        <f ca="1">COUNTIFS(BITACORA!$C$4:$C$7322,$B$7:$B$501,BITACORA!$E$4:$E$7322,$E$6:$AM$6,BITACORA!$B$4:$B$7322,"&gt;="&amp;$B$3,BITACORA!$B$4:$B$7322,"&lt;="&amp;$B$4)</f>
        <v>0</v>
      </c>
      <c r="Q32" s="165">
        <f ca="1">COUNTIFS(BITACORA!$C$4:$C$7322,$B$7:$B$501,BITACORA!$E$4:$E$7322,$E$6:$AM$6,BITACORA!$B$4:$B$7322,"&gt;="&amp;$B$3,BITACORA!$B$4:$B$7322,"&lt;="&amp;$B$4)</f>
        <v>0</v>
      </c>
      <c r="R32" s="165">
        <f ca="1">COUNTIFS(BITACORA!$C$4:$C$7322,$B$7:$B$501,BITACORA!$E$4:$E$7322,$E$6:$AM$6,BITACORA!$B$4:$B$7322,"&gt;="&amp;$B$3,BITACORA!$B$4:$B$7322,"&lt;="&amp;$B$4)</f>
        <v>0</v>
      </c>
      <c r="S32" s="165">
        <f ca="1">COUNTIFS(BITACORA!$C$4:$C$7322,$B$7:$B$501,BITACORA!$E$4:$E$7322,$E$6:$AM$6,BITACORA!$B$4:$B$7322,"&gt;="&amp;$B$3,BITACORA!$B$4:$B$7322,"&lt;="&amp;$B$4)</f>
        <v>0</v>
      </c>
      <c r="T32" s="165">
        <f ca="1">COUNTIFS(BITACORA!$C$4:$C$7322,$B$7:$B$501,BITACORA!$E$4:$E$7322,$E$6:$AM$6,BITACORA!$B$4:$B$7322,"&gt;="&amp;$B$3,BITACORA!$B$4:$B$7322,"&lt;="&amp;$B$4)</f>
        <v>0</v>
      </c>
      <c r="U32" s="165">
        <f ca="1">COUNTIFS(BITACORA!$C$4:$C$7322,$B$7:$B$501,BITACORA!$E$4:$E$7322,$E$6:$AM$6,BITACORA!$B$4:$B$7322,"&gt;="&amp;$B$3,BITACORA!$B$4:$B$7322,"&lt;="&amp;$B$4)</f>
        <v>0</v>
      </c>
      <c r="V32" s="165">
        <f ca="1">COUNTIFS(BITACORA!$C$4:$C$7322,$B$7:$B$501,BITACORA!$E$4:$E$7322,$E$6:$AM$6,BITACORA!$B$4:$B$7322,"&gt;="&amp;$B$3,BITACORA!$B$4:$B$7322,"&lt;="&amp;$B$4)</f>
        <v>0</v>
      </c>
      <c r="W32" s="165">
        <f ca="1">COUNTIFS(BITACORA!$C$4:$C$7322,$B$7:$B$501,BITACORA!$E$4:$E$7322,$E$6:$AM$6,BITACORA!$B$4:$B$7322,"&gt;="&amp;$B$3,BITACORA!$B$4:$B$7322,"&lt;="&amp;$B$4)</f>
        <v>0</v>
      </c>
      <c r="X32" s="165">
        <f ca="1">COUNTIFS(BITACORA!$C$4:$C$7322,$B$7:$B$501,BITACORA!$E$4:$E$7322,$E$6:$AM$6,BITACORA!$B$4:$B$7322,"&gt;="&amp;$B$3,BITACORA!$B$4:$B$7322,"&lt;="&amp;$B$4)</f>
        <v>0</v>
      </c>
      <c r="Y32" s="165">
        <f ca="1">COUNTIFS(BITACORA!$C$4:$C$7322,$B$7:$B$501,BITACORA!$E$4:$E$7322,$E$6:$AM$6,BITACORA!$B$4:$B$7322,"&gt;="&amp;$B$3,BITACORA!$B$4:$B$7322,"&lt;="&amp;$B$4)</f>
        <v>0</v>
      </c>
      <c r="Z32" s="165">
        <f ca="1">COUNTIFS(BITACORA!$C$4:$C$7322,$B$7:$B$501,BITACORA!$E$4:$E$7322,$E$6:$AM$6,BITACORA!$B$4:$B$7322,"&gt;="&amp;$B$3,BITACORA!$B$4:$B$7322,"&lt;="&amp;$B$4)</f>
        <v>0</v>
      </c>
      <c r="AA32" s="165">
        <f ca="1">COUNTIFS(BITACORA!$C$4:$C$7322,$B$7:$B$501,BITACORA!$E$4:$E$7322,$E$6:$AM$6,BITACORA!$B$4:$B$7322,"&gt;="&amp;$B$3,BITACORA!$B$4:$B$7322,"&lt;="&amp;$B$4)</f>
        <v>0</v>
      </c>
      <c r="AB32" s="165">
        <f ca="1">COUNTIFS(BITACORA!$C$4:$C$7322,$B$7:$B$501,BITACORA!$E$4:$E$7322,$E$6:$AM$6,BITACORA!$B$4:$B$7322,"&gt;="&amp;$B$3,BITACORA!$B$4:$B$7322,"&lt;="&amp;$B$4)</f>
        <v>0</v>
      </c>
      <c r="AC32" s="165">
        <f ca="1">COUNTIFS(BITACORA!$C$4:$C$7322,$B$7:$B$501,BITACORA!$E$4:$E$7322,$E$6:$AM$6,BITACORA!$B$4:$B$7322,"&gt;="&amp;$B$3,BITACORA!$B$4:$B$7322,"&lt;="&amp;$B$4)</f>
        <v>0</v>
      </c>
      <c r="AD32" s="165">
        <f ca="1">COUNTIFS(BITACORA!$C$4:$C$7322,$B$7:$B$501,BITACORA!$E$4:$E$7322,$E$6:$AM$6,BITACORA!$B$4:$B$7322,"&gt;="&amp;$B$3,BITACORA!$B$4:$B$7322,"&lt;="&amp;$B$4)</f>
        <v>0</v>
      </c>
      <c r="AE32" s="165">
        <f ca="1">COUNTIFS(BITACORA!$C$4:$C$7322,$B$7:$B$501,BITACORA!$E$4:$E$7322,$E$6:$AM$6,BITACORA!$B$4:$B$7322,"&gt;="&amp;$B$3,BITACORA!$B$4:$B$7322,"&lt;="&amp;$B$4)</f>
        <v>0</v>
      </c>
      <c r="AF32" s="165">
        <f ca="1">COUNTIFS(BITACORA!$C$4:$C$7322,$B$7:$B$501,BITACORA!$E$4:$E$7322,$E$6:$AM$6,BITACORA!$B$4:$B$7322,"&gt;="&amp;$B$3,BITACORA!$B$4:$B$7322,"&lt;="&amp;$B$4)</f>
        <v>0</v>
      </c>
      <c r="AG32" s="165">
        <f ca="1">COUNTIFS(BITACORA!$C$4:$C$7322,$B$7:$B$501,BITACORA!$E$4:$E$7322,$E$6:$AM$6,BITACORA!$B$4:$B$7322,"&gt;="&amp;$B$3,BITACORA!$B$4:$B$7322,"&lt;="&amp;$B$4)</f>
        <v>0</v>
      </c>
      <c r="AH32" s="165">
        <f ca="1">COUNTIFS(BITACORA!$C$4:$C$7322,$B$7:$B$501,BITACORA!$E$4:$E$7322,$E$6:$AM$6,BITACORA!$B$4:$B$7322,"&gt;="&amp;$B$3,BITACORA!$B$4:$B$7322,"&lt;="&amp;$B$4)</f>
        <v>0</v>
      </c>
      <c r="AI32" s="165">
        <f ca="1">COUNTIFS(BITACORA!$C$4:$C$7322,$B$7:$B$501,BITACORA!$E$4:$E$7322,$E$6:$AM$6,BITACORA!$B$4:$B$7322,"&gt;="&amp;$B$3,BITACORA!$B$4:$B$7322,"&lt;="&amp;$B$4)</f>
        <v>0</v>
      </c>
      <c r="AJ32" s="165">
        <f ca="1">COUNTIFS(BITACORA!$C$4:$C$7322,$B$7:$B$501,BITACORA!$E$4:$E$7322,$E$6:$AM$6,BITACORA!$B$4:$B$7322,"&gt;="&amp;$B$3,BITACORA!$B$4:$B$7322,"&lt;="&amp;$B$4)</f>
        <v>0</v>
      </c>
      <c r="AK32" s="165">
        <f ca="1">COUNTIFS(BITACORA!$C$4:$C$7322,$B$7:$B$501,BITACORA!$E$4:$E$7322,$E$6:$AM$6,BITACORA!$B$4:$B$7322,"&gt;="&amp;$B$3,BITACORA!$B$4:$B$7322,"&lt;="&amp;$B$4)</f>
        <v>0</v>
      </c>
      <c r="AL32" s="165">
        <f ca="1">COUNTIFS(BITACORA!$C$4:$C$7322,$B$7:$B$501,BITACORA!$E$4:$E$7322,$E$6:$AM$6,BITACORA!$B$4:$B$7322,"&gt;="&amp;$B$3,BITACORA!$B$4:$B$7322,"&lt;="&amp;$B$4)</f>
        <v>0</v>
      </c>
      <c r="AM32" s="165">
        <f ca="1">COUNTIFS(BITACORA!$C$4:$C$7322,$B$7:$B$501,BITACORA!$E$4:$E$7322,$E$6:$AM$6,BITACORA!$B$4:$B$7322,"&gt;="&amp;$B$3,BITACORA!$B$4:$B$7322,"&lt;="&amp;$B$4)</f>
        <v>0</v>
      </c>
    </row>
    <row r="33" spans="1:39">
      <c r="A33" s="166" t="str">
        <f ca="1">IFERROR(__xludf.DUMMYFUNCTION("""COMPUTED_VALUE"""),"Raul Neptali Velez Velez (Darwin Tigre)")</f>
        <v>Raul Neptali Velez Velez (Darwin Tigre)</v>
      </c>
      <c r="B33" s="167" t="str">
        <f ca="1">IFERROR(__xludf.DUMMYFUNCTION("""COMPUTED_VALUE"""),"TBA7675")</f>
        <v>TBA7675</v>
      </c>
      <c r="C33" s="168">
        <f ca="1">IFERROR(__xludf.DUMMYFUNCTION("""COMPUTED_VALUE"""),5)</f>
        <v>5</v>
      </c>
      <c r="D33" s="164">
        <f t="shared" ca="1" si="0"/>
        <v>0</v>
      </c>
      <c r="E33" s="165">
        <f ca="1">COUNTIFS(BITACORA!$C$4:$C$7322,$B$7:$B$501,BITACORA!$E$4:$E$7322,$E$6:$AM$6,BITACORA!$B$4:$B$7322,"&gt;="&amp;$B$3,BITACORA!$B$4:$B$7322,"&lt;="&amp;$B$4)</f>
        <v>0</v>
      </c>
      <c r="F33" s="165">
        <f ca="1">COUNTIFS(BITACORA!$C$4:$C$7322,$B$7:$B$501,BITACORA!$E$4:$E$7322,$E$6:$AM$6,BITACORA!$B$4:$B$7322,"&gt;="&amp;$B$3,BITACORA!$B$4:$B$7322,"&lt;="&amp;$B$4)</f>
        <v>0</v>
      </c>
      <c r="G33" s="165">
        <f ca="1">COUNTIFS(BITACORA!$C$4:$C$7322,$B$7:$B$501,BITACORA!$E$4:$E$7322,$E$6:$AM$6,BITACORA!$B$4:$B$7322,"&gt;="&amp;$B$3,BITACORA!$B$4:$B$7322,"&lt;="&amp;$B$4)</f>
        <v>0</v>
      </c>
      <c r="H33" s="165">
        <f ca="1">COUNTIFS(BITACORA!$C$4:$C$7322,$B$7:$B$501,BITACORA!$E$4:$E$7322,$E$6:$AM$6,BITACORA!$B$4:$B$7322,"&gt;="&amp;$B$3,BITACORA!$B$4:$B$7322,"&lt;="&amp;$B$4)</f>
        <v>0</v>
      </c>
      <c r="I33" s="165">
        <f ca="1">COUNTIFS(BITACORA!$C$4:$C$7322,$B$7:$B$501,BITACORA!$E$4:$E$7322,$E$6:$AM$6,BITACORA!$B$4:$B$7322,"&gt;="&amp;$B$3,BITACORA!$B$4:$B$7322,"&lt;="&amp;$B$4)</f>
        <v>0</v>
      </c>
      <c r="J33" s="165">
        <f ca="1">COUNTIFS(BITACORA!$C$4:$C$7322,$B$7:$B$501,BITACORA!$E$4:$E$7322,$E$6:$AM$6,BITACORA!$B$4:$B$7322,"&gt;="&amp;$B$3,BITACORA!$B$4:$B$7322,"&lt;="&amp;$B$4)</f>
        <v>0</v>
      </c>
      <c r="K33" s="165">
        <f ca="1">COUNTIFS(BITACORA!$C$4:$C$7322,$B$7:$B$501,BITACORA!$E$4:$E$7322,$E$6:$AM$6,BITACORA!$B$4:$B$7322,"&gt;="&amp;$B$3,BITACORA!$B$4:$B$7322,"&lt;="&amp;$B$4)</f>
        <v>0</v>
      </c>
      <c r="L33" s="165">
        <f ca="1">COUNTIFS(BITACORA!$C$4:$C$7322,$B$7:$B$501,BITACORA!$E$4:$E$7322,$E$6:$AM$6,BITACORA!$B$4:$B$7322,"&gt;="&amp;$B$3,BITACORA!$B$4:$B$7322,"&lt;="&amp;$B$4)</f>
        <v>0</v>
      </c>
      <c r="M33" s="165">
        <f ca="1">COUNTIFS(BITACORA!$C$4:$C$7322,$B$7:$B$501,BITACORA!$E$4:$E$7322,$E$6:$AM$6,BITACORA!$B$4:$B$7322,"&gt;="&amp;$B$3,BITACORA!$B$4:$B$7322,"&lt;="&amp;$B$4)</f>
        <v>0</v>
      </c>
      <c r="N33" s="165">
        <f ca="1">COUNTIFS(BITACORA!$C$4:$C$7322,$B$7:$B$501,BITACORA!$E$4:$E$7322,$E$6:$AM$6,BITACORA!$B$4:$B$7322,"&gt;="&amp;$B$3,BITACORA!$B$4:$B$7322,"&lt;="&amp;$B$4)</f>
        <v>0</v>
      </c>
      <c r="O33" s="165">
        <f ca="1">COUNTIFS(BITACORA!$C$4:$C$7322,$B$7:$B$501,BITACORA!$E$4:$E$7322,$E$6:$AM$6,BITACORA!$B$4:$B$7322,"&gt;="&amp;$B$3,BITACORA!$B$4:$B$7322,"&lt;="&amp;$B$4)</f>
        <v>0</v>
      </c>
      <c r="P33" s="165">
        <f ca="1">COUNTIFS(BITACORA!$C$4:$C$7322,$B$7:$B$501,BITACORA!$E$4:$E$7322,$E$6:$AM$6,BITACORA!$B$4:$B$7322,"&gt;="&amp;$B$3,BITACORA!$B$4:$B$7322,"&lt;="&amp;$B$4)</f>
        <v>0</v>
      </c>
      <c r="Q33" s="165">
        <f ca="1">COUNTIFS(BITACORA!$C$4:$C$7322,$B$7:$B$501,BITACORA!$E$4:$E$7322,$E$6:$AM$6,BITACORA!$B$4:$B$7322,"&gt;="&amp;$B$3,BITACORA!$B$4:$B$7322,"&lt;="&amp;$B$4)</f>
        <v>0</v>
      </c>
      <c r="R33" s="165">
        <f ca="1">COUNTIFS(BITACORA!$C$4:$C$7322,$B$7:$B$501,BITACORA!$E$4:$E$7322,$E$6:$AM$6,BITACORA!$B$4:$B$7322,"&gt;="&amp;$B$3,BITACORA!$B$4:$B$7322,"&lt;="&amp;$B$4)</f>
        <v>0</v>
      </c>
      <c r="S33" s="165">
        <f ca="1">COUNTIFS(BITACORA!$C$4:$C$7322,$B$7:$B$501,BITACORA!$E$4:$E$7322,$E$6:$AM$6,BITACORA!$B$4:$B$7322,"&gt;="&amp;$B$3,BITACORA!$B$4:$B$7322,"&lt;="&amp;$B$4)</f>
        <v>0</v>
      </c>
      <c r="T33" s="165">
        <f ca="1">COUNTIFS(BITACORA!$C$4:$C$7322,$B$7:$B$501,BITACORA!$E$4:$E$7322,$E$6:$AM$6,BITACORA!$B$4:$B$7322,"&gt;="&amp;$B$3,BITACORA!$B$4:$B$7322,"&lt;="&amp;$B$4)</f>
        <v>0</v>
      </c>
      <c r="U33" s="165">
        <f ca="1">COUNTIFS(BITACORA!$C$4:$C$7322,$B$7:$B$501,BITACORA!$E$4:$E$7322,$E$6:$AM$6,BITACORA!$B$4:$B$7322,"&gt;="&amp;$B$3,BITACORA!$B$4:$B$7322,"&lt;="&amp;$B$4)</f>
        <v>0</v>
      </c>
      <c r="V33" s="165">
        <f ca="1">COUNTIFS(BITACORA!$C$4:$C$7322,$B$7:$B$501,BITACORA!$E$4:$E$7322,$E$6:$AM$6,BITACORA!$B$4:$B$7322,"&gt;="&amp;$B$3,BITACORA!$B$4:$B$7322,"&lt;="&amp;$B$4)</f>
        <v>0</v>
      </c>
      <c r="W33" s="165">
        <f ca="1">COUNTIFS(BITACORA!$C$4:$C$7322,$B$7:$B$501,BITACORA!$E$4:$E$7322,$E$6:$AM$6,BITACORA!$B$4:$B$7322,"&gt;="&amp;$B$3,BITACORA!$B$4:$B$7322,"&lt;="&amp;$B$4)</f>
        <v>0</v>
      </c>
      <c r="X33" s="165">
        <f ca="1">COUNTIFS(BITACORA!$C$4:$C$7322,$B$7:$B$501,BITACORA!$E$4:$E$7322,$E$6:$AM$6,BITACORA!$B$4:$B$7322,"&gt;="&amp;$B$3,BITACORA!$B$4:$B$7322,"&lt;="&amp;$B$4)</f>
        <v>0</v>
      </c>
      <c r="Y33" s="165">
        <f ca="1">COUNTIFS(BITACORA!$C$4:$C$7322,$B$7:$B$501,BITACORA!$E$4:$E$7322,$E$6:$AM$6,BITACORA!$B$4:$B$7322,"&gt;="&amp;$B$3,BITACORA!$B$4:$B$7322,"&lt;="&amp;$B$4)</f>
        <v>0</v>
      </c>
      <c r="Z33" s="165">
        <f ca="1">COUNTIFS(BITACORA!$C$4:$C$7322,$B$7:$B$501,BITACORA!$E$4:$E$7322,$E$6:$AM$6,BITACORA!$B$4:$B$7322,"&gt;="&amp;$B$3,BITACORA!$B$4:$B$7322,"&lt;="&amp;$B$4)</f>
        <v>0</v>
      </c>
      <c r="AA33" s="165">
        <f ca="1">COUNTIFS(BITACORA!$C$4:$C$7322,$B$7:$B$501,BITACORA!$E$4:$E$7322,$E$6:$AM$6,BITACORA!$B$4:$B$7322,"&gt;="&amp;$B$3,BITACORA!$B$4:$B$7322,"&lt;="&amp;$B$4)</f>
        <v>0</v>
      </c>
      <c r="AB33" s="165">
        <f ca="1">COUNTIFS(BITACORA!$C$4:$C$7322,$B$7:$B$501,BITACORA!$E$4:$E$7322,$E$6:$AM$6,BITACORA!$B$4:$B$7322,"&gt;="&amp;$B$3,BITACORA!$B$4:$B$7322,"&lt;="&amp;$B$4)</f>
        <v>0</v>
      </c>
      <c r="AC33" s="165">
        <f ca="1">COUNTIFS(BITACORA!$C$4:$C$7322,$B$7:$B$501,BITACORA!$E$4:$E$7322,$E$6:$AM$6,BITACORA!$B$4:$B$7322,"&gt;="&amp;$B$3,BITACORA!$B$4:$B$7322,"&lt;="&amp;$B$4)</f>
        <v>0</v>
      </c>
      <c r="AD33" s="165">
        <f ca="1">COUNTIFS(BITACORA!$C$4:$C$7322,$B$7:$B$501,BITACORA!$E$4:$E$7322,$E$6:$AM$6,BITACORA!$B$4:$B$7322,"&gt;="&amp;$B$3,BITACORA!$B$4:$B$7322,"&lt;="&amp;$B$4)</f>
        <v>0</v>
      </c>
      <c r="AE33" s="165">
        <f ca="1">COUNTIFS(BITACORA!$C$4:$C$7322,$B$7:$B$501,BITACORA!$E$4:$E$7322,$E$6:$AM$6,BITACORA!$B$4:$B$7322,"&gt;="&amp;$B$3,BITACORA!$B$4:$B$7322,"&lt;="&amp;$B$4)</f>
        <v>0</v>
      </c>
      <c r="AF33" s="165">
        <f ca="1">COUNTIFS(BITACORA!$C$4:$C$7322,$B$7:$B$501,BITACORA!$E$4:$E$7322,$E$6:$AM$6,BITACORA!$B$4:$B$7322,"&gt;="&amp;$B$3,BITACORA!$B$4:$B$7322,"&lt;="&amp;$B$4)</f>
        <v>0</v>
      </c>
      <c r="AG33" s="165">
        <f ca="1">COUNTIFS(BITACORA!$C$4:$C$7322,$B$7:$B$501,BITACORA!$E$4:$E$7322,$E$6:$AM$6,BITACORA!$B$4:$B$7322,"&gt;="&amp;$B$3,BITACORA!$B$4:$B$7322,"&lt;="&amp;$B$4)</f>
        <v>0</v>
      </c>
      <c r="AH33" s="165">
        <f ca="1">COUNTIFS(BITACORA!$C$4:$C$7322,$B$7:$B$501,BITACORA!$E$4:$E$7322,$E$6:$AM$6,BITACORA!$B$4:$B$7322,"&gt;="&amp;$B$3,BITACORA!$B$4:$B$7322,"&lt;="&amp;$B$4)</f>
        <v>0</v>
      </c>
      <c r="AI33" s="165">
        <f ca="1">COUNTIFS(BITACORA!$C$4:$C$7322,$B$7:$B$501,BITACORA!$E$4:$E$7322,$E$6:$AM$6,BITACORA!$B$4:$B$7322,"&gt;="&amp;$B$3,BITACORA!$B$4:$B$7322,"&lt;="&amp;$B$4)</f>
        <v>0</v>
      </c>
      <c r="AJ33" s="165">
        <f ca="1">COUNTIFS(BITACORA!$C$4:$C$7322,$B$7:$B$501,BITACORA!$E$4:$E$7322,$E$6:$AM$6,BITACORA!$B$4:$B$7322,"&gt;="&amp;$B$3,BITACORA!$B$4:$B$7322,"&lt;="&amp;$B$4)</f>
        <v>0</v>
      </c>
      <c r="AK33" s="165">
        <f ca="1">COUNTIFS(BITACORA!$C$4:$C$7322,$B$7:$B$501,BITACORA!$E$4:$E$7322,$E$6:$AM$6,BITACORA!$B$4:$B$7322,"&gt;="&amp;$B$3,BITACORA!$B$4:$B$7322,"&lt;="&amp;$B$4)</f>
        <v>0</v>
      </c>
      <c r="AL33" s="165">
        <f ca="1">COUNTIFS(BITACORA!$C$4:$C$7322,$B$7:$B$501,BITACORA!$E$4:$E$7322,$E$6:$AM$6,BITACORA!$B$4:$B$7322,"&gt;="&amp;$B$3,BITACORA!$B$4:$B$7322,"&lt;="&amp;$B$4)</f>
        <v>0</v>
      </c>
      <c r="AM33" s="165">
        <f ca="1">COUNTIFS(BITACORA!$C$4:$C$7322,$B$7:$B$501,BITACORA!$E$4:$E$7322,$E$6:$AM$6,BITACORA!$B$4:$B$7322,"&gt;="&amp;$B$3,BITACORA!$B$4:$B$7322,"&lt;="&amp;$B$4)</f>
        <v>0</v>
      </c>
    </row>
    <row r="34" spans="1:39">
      <c r="A34" s="166" t="str">
        <f ca="1">IFERROR(__xludf.DUMMYFUNCTION("""COMPUTED_VALUE"""),"Luis Alberto Mendoza Basurto (Darwin Tigre)")</f>
        <v>Luis Alberto Mendoza Basurto (Darwin Tigre)</v>
      </c>
      <c r="B34" s="167" t="str">
        <f ca="1">IFERROR(__xludf.DUMMYFUNCTION("""COMPUTED_VALUE"""),"TAL0556")</f>
        <v>TAL0556</v>
      </c>
      <c r="C34" s="168">
        <f ca="1">IFERROR(__xludf.DUMMYFUNCTION("""COMPUTED_VALUE"""),5)</f>
        <v>5</v>
      </c>
      <c r="D34" s="164">
        <f t="shared" ca="1" si="0"/>
        <v>3</v>
      </c>
      <c r="E34" s="165">
        <f ca="1">COUNTIFS(BITACORA!$C$4:$C$7322,$B$7:$B$501,BITACORA!$E$4:$E$7322,$E$6:$AM$6,BITACORA!$B$4:$B$7322,"&gt;="&amp;$B$3,BITACORA!$B$4:$B$7322,"&lt;="&amp;$B$4)</f>
        <v>3</v>
      </c>
      <c r="F34" s="165">
        <f ca="1">COUNTIFS(BITACORA!$C$4:$C$7322,$B$7:$B$501,BITACORA!$E$4:$E$7322,$E$6:$AM$6,BITACORA!$B$4:$B$7322,"&gt;="&amp;$B$3,BITACORA!$B$4:$B$7322,"&lt;="&amp;$B$4)</f>
        <v>0</v>
      </c>
      <c r="G34" s="165">
        <f ca="1">COUNTIFS(BITACORA!$C$4:$C$7322,$B$7:$B$501,BITACORA!$E$4:$E$7322,$E$6:$AM$6,BITACORA!$B$4:$B$7322,"&gt;="&amp;$B$3,BITACORA!$B$4:$B$7322,"&lt;="&amp;$B$4)</f>
        <v>0</v>
      </c>
      <c r="H34" s="165">
        <f ca="1">COUNTIFS(BITACORA!$C$4:$C$7322,$B$7:$B$501,BITACORA!$E$4:$E$7322,$E$6:$AM$6,BITACORA!$B$4:$B$7322,"&gt;="&amp;$B$3,BITACORA!$B$4:$B$7322,"&lt;="&amp;$B$4)</f>
        <v>0</v>
      </c>
      <c r="I34" s="165">
        <f ca="1">COUNTIFS(BITACORA!$C$4:$C$7322,$B$7:$B$501,BITACORA!$E$4:$E$7322,$E$6:$AM$6,BITACORA!$B$4:$B$7322,"&gt;="&amp;$B$3,BITACORA!$B$4:$B$7322,"&lt;="&amp;$B$4)</f>
        <v>0</v>
      </c>
      <c r="J34" s="165">
        <f ca="1">COUNTIFS(BITACORA!$C$4:$C$7322,$B$7:$B$501,BITACORA!$E$4:$E$7322,$E$6:$AM$6,BITACORA!$B$4:$B$7322,"&gt;="&amp;$B$3,BITACORA!$B$4:$B$7322,"&lt;="&amp;$B$4)</f>
        <v>0</v>
      </c>
      <c r="K34" s="165">
        <f ca="1">COUNTIFS(BITACORA!$C$4:$C$7322,$B$7:$B$501,BITACORA!$E$4:$E$7322,$E$6:$AM$6,BITACORA!$B$4:$B$7322,"&gt;="&amp;$B$3,BITACORA!$B$4:$B$7322,"&lt;="&amp;$B$4)</f>
        <v>0</v>
      </c>
      <c r="L34" s="165">
        <f ca="1">COUNTIFS(BITACORA!$C$4:$C$7322,$B$7:$B$501,BITACORA!$E$4:$E$7322,$E$6:$AM$6,BITACORA!$B$4:$B$7322,"&gt;="&amp;$B$3,BITACORA!$B$4:$B$7322,"&lt;="&amp;$B$4)</f>
        <v>0</v>
      </c>
      <c r="M34" s="165">
        <f ca="1">COUNTIFS(BITACORA!$C$4:$C$7322,$B$7:$B$501,BITACORA!$E$4:$E$7322,$E$6:$AM$6,BITACORA!$B$4:$B$7322,"&gt;="&amp;$B$3,BITACORA!$B$4:$B$7322,"&lt;="&amp;$B$4)</f>
        <v>0</v>
      </c>
      <c r="N34" s="165">
        <f ca="1">COUNTIFS(BITACORA!$C$4:$C$7322,$B$7:$B$501,BITACORA!$E$4:$E$7322,$E$6:$AM$6,BITACORA!$B$4:$B$7322,"&gt;="&amp;$B$3,BITACORA!$B$4:$B$7322,"&lt;="&amp;$B$4)</f>
        <v>0</v>
      </c>
      <c r="O34" s="165">
        <f ca="1">COUNTIFS(BITACORA!$C$4:$C$7322,$B$7:$B$501,BITACORA!$E$4:$E$7322,$E$6:$AM$6,BITACORA!$B$4:$B$7322,"&gt;="&amp;$B$3,BITACORA!$B$4:$B$7322,"&lt;="&amp;$B$4)</f>
        <v>0</v>
      </c>
      <c r="P34" s="165">
        <f ca="1">COUNTIFS(BITACORA!$C$4:$C$7322,$B$7:$B$501,BITACORA!$E$4:$E$7322,$E$6:$AM$6,BITACORA!$B$4:$B$7322,"&gt;="&amp;$B$3,BITACORA!$B$4:$B$7322,"&lt;="&amp;$B$4)</f>
        <v>0</v>
      </c>
      <c r="Q34" s="165">
        <f ca="1">COUNTIFS(BITACORA!$C$4:$C$7322,$B$7:$B$501,BITACORA!$E$4:$E$7322,$E$6:$AM$6,BITACORA!$B$4:$B$7322,"&gt;="&amp;$B$3,BITACORA!$B$4:$B$7322,"&lt;="&amp;$B$4)</f>
        <v>0</v>
      </c>
      <c r="R34" s="165">
        <f ca="1">COUNTIFS(BITACORA!$C$4:$C$7322,$B$7:$B$501,BITACORA!$E$4:$E$7322,$E$6:$AM$6,BITACORA!$B$4:$B$7322,"&gt;="&amp;$B$3,BITACORA!$B$4:$B$7322,"&lt;="&amp;$B$4)</f>
        <v>0</v>
      </c>
      <c r="S34" s="165">
        <f ca="1">COUNTIFS(BITACORA!$C$4:$C$7322,$B$7:$B$501,BITACORA!$E$4:$E$7322,$E$6:$AM$6,BITACORA!$B$4:$B$7322,"&gt;="&amp;$B$3,BITACORA!$B$4:$B$7322,"&lt;="&amp;$B$4)</f>
        <v>0</v>
      </c>
      <c r="T34" s="165">
        <f ca="1">COUNTIFS(BITACORA!$C$4:$C$7322,$B$7:$B$501,BITACORA!$E$4:$E$7322,$E$6:$AM$6,BITACORA!$B$4:$B$7322,"&gt;="&amp;$B$3,BITACORA!$B$4:$B$7322,"&lt;="&amp;$B$4)</f>
        <v>0</v>
      </c>
      <c r="U34" s="165">
        <f ca="1">COUNTIFS(BITACORA!$C$4:$C$7322,$B$7:$B$501,BITACORA!$E$4:$E$7322,$E$6:$AM$6,BITACORA!$B$4:$B$7322,"&gt;="&amp;$B$3,BITACORA!$B$4:$B$7322,"&lt;="&amp;$B$4)</f>
        <v>0</v>
      </c>
      <c r="V34" s="165">
        <f ca="1">COUNTIFS(BITACORA!$C$4:$C$7322,$B$7:$B$501,BITACORA!$E$4:$E$7322,$E$6:$AM$6,BITACORA!$B$4:$B$7322,"&gt;="&amp;$B$3,BITACORA!$B$4:$B$7322,"&lt;="&amp;$B$4)</f>
        <v>0</v>
      </c>
      <c r="W34" s="165">
        <f ca="1">COUNTIFS(BITACORA!$C$4:$C$7322,$B$7:$B$501,BITACORA!$E$4:$E$7322,$E$6:$AM$6,BITACORA!$B$4:$B$7322,"&gt;="&amp;$B$3,BITACORA!$B$4:$B$7322,"&lt;="&amp;$B$4)</f>
        <v>0</v>
      </c>
      <c r="X34" s="165">
        <f ca="1">COUNTIFS(BITACORA!$C$4:$C$7322,$B$7:$B$501,BITACORA!$E$4:$E$7322,$E$6:$AM$6,BITACORA!$B$4:$B$7322,"&gt;="&amp;$B$3,BITACORA!$B$4:$B$7322,"&lt;="&amp;$B$4)</f>
        <v>0</v>
      </c>
      <c r="Y34" s="165">
        <f ca="1">COUNTIFS(BITACORA!$C$4:$C$7322,$B$7:$B$501,BITACORA!$E$4:$E$7322,$E$6:$AM$6,BITACORA!$B$4:$B$7322,"&gt;="&amp;$B$3,BITACORA!$B$4:$B$7322,"&lt;="&amp;$B$4)</f>
        <v>0</v>
      </c>
      <c r="Z34" s="165">
        <f ca="1">COUNTIFS(BITACORA!$C$4:$C$7322,$B$7:$B$501,BITACORA!$E$4:$E$7322,$E$6:$AM$6,BITACORA!$B$4:$B$7322,"&gt;="&amp;$B$3,BITACORA!$B$4:$B$7322,"&lt;="&amp;$B$4)</f>
        <v>0</v>
      </c>
      <c r="AA34" s="165">
        <f ca="1">COUNTIFS(BITACORA!$C$4:$C$7322,$B$7:$B$501,BITACORA!$E$4:$E$7322,$E$6:$AM$6,BITACORA!$B$4:$B$7322,"&gt;="&amp;$B$3,BITACORA!$B$4:$B$7322,"&lt;="&amp;$B$4)</f>
        <v>0</v>
      </c>
      <c r="AB34" s="165">
        <f ca="1">COUNTIFS(BITACORA!$C$4:$C$7322,$B$7:$B$501,BITACORA!$E$4:$E$7322,$E$6:$AM$6,BITACORA!$B$4:$B$7322,"&gt;="&amp;$B$3,BITACORA!$B$4:$B$7322,"&lt;="&amp;$B$4)</f>
        <v>0</v>
      </c>
      <c r="AC34" s="165">
        <f ca="1">COUNTIFS(BITACORA!$C$4:$C$7322,$B$7:$B$501,BITACORA!$E$4:$E$7322,$E$6:$AM$6,BITACORA!$B$4:$B$7322,"&gt;="&amp;$B$3,BITACORA!$B$4:$B$7322,"&lt;="&amp;$B$4)</f>
        <v>0</v>
      </c>
      <c r="AD34" s="165">
        <f ca="1">COUNTIFS(BITACORA!$C$4:$C$7322,$B$7:$B$501,BITACORA!$E$4:$E$7322,$E$6:$AM$6,BITACORA!$B$4:$B$7322,"&gt;="&amp;$B$3,BITACORA!$B$4:$B$7322,"&lt;="&amp;$B$4)</f>
        <v>0</v>
      </c>
      <c r="AE34" s="165">
        <f ca="1">COUNTIFS(BITACORA!$C$4:$C$7322,$B$7:$B$501,BITACORA!$E$4:$E$7322,$E$6:$AM$6,BITACORA!$B$4:$B$7322,"&gt;="&amp;$B$3,BITACORA!$B$4:$B$7322,"&lt;="&amp;$B$4)</f>
        <v>0</v>
      </c>
      <c r="AF34" s="165">
        <f ca="1">COUNTIFS(BITACORA!$C$4:$C$7322,$B$7:$B$501,BITACORA!$E$4:$E$7322,$E$6:$AM$6,BITACORA!$B$4:$B$7322,"&gt;="&amp;$B$3,BITACORA!$B$4:$B$7322,"&lt;="&amp;$B$4)</f>
        <v>0</v>
      </c>
      <c r="AG34" s="165">
        <f ca="1">COUNTIFS(BITACORA!$C$4:$C$7322,$B$7:$B$501,BITACORA!$E$4:$E$7322,$E$6:$AM$6,BITACORA!$B$4:$B$7322,"&gt;="&amp;$B$3,BITACORA!$B$4:$B$7322,"&lt;="&amp;$B$4)</f>
        <v>0</v>
      </c>
      <c r="AH34" s="165">
        <f ca="1">COUNTIFS(BITACORA!$C$4:$C$7322,$B$7:$B$501,BITACORA!$E$4:$E$7322,$E$6:$AM$6,BITACORA!$B$4:$B$7322,"&gt;="&amp;$B$3,BITACORA!$B$4:$B$7322,"&lt;="&amp;$B$4)</f>
        <v>0</v>
      </c>
      <c r="AI34" s="165">
        <f ca="1">COUNTIFS(BITACORA!$C$4:$C$7322,$B$7:$B$501,BITACORA!$E$4:$E$7322,$E$6:$AM$6,BITACORA!$B$4:$B$7322,"&gt;="&amp;$B$3,BITACORA!$B$4:$B$7322,"&lt;="&amp;$B$4)</f>
        <v>0</v>
      </c>
      <c r="AJ34" s="165">
        <f ca="1">COUNTIFS(BITACORA!$C$4:$C$7322,$B$7:$B$501,BITACORA!$E$4:$E$7322,$E$6:$AM$6,BITACORA!$B$4:$B$7322,"&gt;="&amp;$B$3,BITACORA!$B$4:$B$7322,"&lt;="&amp;$B$4)</f>
        <v>0</v>
      </c>
      <c r="AK34" s="165">
        <f ca="1">COUNTIFS(BITACORA!$C$4:$C$7322,$B$7:$B$501,BITACORA!$E$4:$E$7322,$E$6:$AM$6,BITACORA!$B$4:$B$7322,"&gt;="&amp;$B$3,BITACORA!$B$4:$B$7322,"&lt;="&amp;$B$4)</f>
        <v>0</v>
      </c>
      <c r="AL34" s="165">
        <f ca="1">COUNTIFS(BITACORA!$C$4:$C$7322,$B$7:$B$501,BITACORA!$E$4:$E$7322,$E$6:$AM$6,BITACORA!$B$4:$B$7322,"&gt;="&amp;$B$3,BITACORA!$B$4:$B$7322,"&lt;="&amp;$B$4)</f>
        <v>0</v>
      </c>
      <c r="AM34" s="165">
        <f ca="1">COUNTIFS(BITACORA!$C$4:$C$7322,$B$7:$B$501,BITACORA!$E$4:$E$7322,$E$6:$AM$6,BITACORA!$B$4:$B$7322,"&gt;="&amp;$B$3,BITACORA!$B$4:$B$7322,"&lt;="&amp;$B$4)</f>
        <v>0</v>
      </c>
    </row>
    <row r="35" spans="1:39">
      <c r="A35" s="166" t="str">
        <f ca="1">IFERROR(__xludf.DUMMYFUNCTION("""COMPUTED_VALUE"""),"Javier Mendoza guarderas (abogado)")</f>
        <v>Javier Mendoza guarderas (abogado)</v>
      </c>
      <c r="B35" s="167" t="str">
        <f ca="1">IFERROR(__xludf.DUMMYFUNCTION("""COMPUTED_VALUE"""),"TCM0286")</f>
        <v>TCM0286</v>
      </c>
      <c r="C35" s="168">
        <f ca="1">IFERROR(__xludf.DUMMYFUNCTION("""COMPUTED_VALUE"""),5)</f>
        <v>5</v>
      </c>
      <c r="D35" s="164">
        <f t="shared" ca="1" si="0"/>
        <v>1</v>
      </c>
      <c r="E35" s="165">
        <f ca="1">COUNTIFS(BITACORA!$C$4:$C$7322,$B$7:$B$501,BITACORA!$E$4:$E$7322,$E$6:$AM$6,BITACORA!$B$4:$B$7322,"&gt;="&amp;$B$3,BITACORA!$B$4:$B$7322,"&lt;="&amp;$B$4)</f>
        <v>1</v>
      </c>
      <c r="F35" s="165">
        <f ca="1">COUNTIFS(BITACORA!$C$4:$C$7322,$B$7:$B$501,BITACORA!$E$4:$E$7322,$E$6:$AM$6,BITACORA!$B$4:$B$7322,"&gt;="&amp;$B$3,BITACORA!$B$4:$B$7322,"&lt;="&amp;$B$4)</f>
        <v>0</v>
      </c>
      <c r="G35" s="165">
        <f ca="1">COUNTIFS(BITACORA!$C$4:$C$7322,$B$7:$B$501,BITACORA!$E$4:$E$7322,$E$6:$AM$6,BITACORA!$B$4:$B$7322,"&gt;="&amp;$B$3,BITACORA!$B$4:$B$7322,"&lt;="&amp;$B$4)</f>
        <v>0</v>
      </c>
      <c r="H35" s="165">
        <f ca="1">COUNTIFS(BITACORA!$C$4:$C$7322,$B$7:$B$501,BITACORA!$E$4:$E$7322,$E$6:$AM$6,BITACORA!$B$4:$B$7322,"&gt;="&amp;$B$3,BITACORA!$B$4:$B$7322,"&lt;="&amp;$B$4)</f>
        <v>0</v>
      </c>
      <c r="I35" s="165">
        <f ca="1">COUNTIFS(BITACORA!$C$4:$C$7322,$B$7:$B$501,BITACORA!$E$4:$E$7322,$E$6:$AM$6,BITACORA!$B$4:$B$7322,"&gt;="&amp;$B$3,BITACORA!$B$4:$B$7322,"&lt;="&amp;$B$4)</f>
        <v>0</v>
      </c>
      <c r="J35" s="165">
        <f ca="1">COUNTIFS(BITACORA!$C$4:$C$7322,$B$7:$B$501,BITACORA!$E$4:$E$7322,$E$6:$AM$6,BITACORA!$B$4:$B$7322,"&gt;="&amp;$B$3,BITACORA!$B$4:$B$7322,"&lt;="&amp;$B$4)</f>
        <v>0</v>
      </c>
      <c r="K35" s="165">
        <f ca="1">COUNTIFS(BITACORA!$C$4:$C$7322,$B$7:$B$501,BITACORA!$E$4:$E$7322,$E$6:$AM$6,BITACORA!$B$4:$B$7322,"&gt;="&amp;$B$3,BITACORA!$B$4:$B$7322,"&lt;="&amp;$B$4)</f>
        <v>0</v>
      </c>
      <c r="L35" s="165">
        <f ca="1">COUNTIFS(BITACORA!$C$4:$C$7322,$B$7:$B$501,BITACORA!$E$4:$E$7322,$E$6:$AM$6,BITACORA!$B$4:$B$7322,"&gt;="&amp;$B$3,BITACORA!$B$4:$B$7322,"&lt;="&amp;$B$4)</f>
        <v>0</v>
      </c>
      <c r="M35" s="165">
        <f ca="1">COUNTIFS(BITACORA!$C$4:$C$7322,$B$7:$B$501,BITACORA!$E$4:$E$7322,$E$6:$AM$6,BITACORA!$B$4:$B$7322,"&gt;="&amp;$B$3,BITACORA!$B$4:$B$7322,"&lt;="&amp;$B$4)</f>
        <v>0</v>
      </c>
      <c r="N35" s="165">
        <f ca="1">COUNTIFS(BITACORA!$C$4:$C$7322,$B$7:$B$501,BITACORA!$E$4:$E$7322,$E$6:$AM$6,BITACORA!$B$4:$B$7322,"&gt;="&amp;$B$3,BITACORA!$B$4:$B$7322,"&lt;="&amp;$B$4)</f>
        <v>0</v>
      </c>
      <c r="O35" s="165">
        <f ca="1">COUNTIFS(BITACORA!$C$4:$C$7322,$B$7:$B$501,BITACORA!$E$4:$E$7322,$E$6:$AM$6,BITACORA!$B$4:$B$7322,"&gt;="&amp;$B$3,BITACORA!$B$4:$B$7322,"&lt;="&amp;$B$4)</f>
        <v>0</v>
      </c>
      <c r="P35" s="165">
        <f ca="1">COUNTIFS(BITACORA!$C$4:$C$7322,$B$7:$B$501,BITACORA!$E$4:$E$7322,$E$6:$AM$6,BITACORA!$B$4:$B$7322,"&gt;="&amp;$B$3,BITACORA!$B$4:$B$7322,"&lt;="&amp;$B$4)</f>
        <v>0</v>
      </c>
      <c r="Q35" s="165">
        <f ca="1">COUNTIFS(BITACORA!$C$4:$C$7322,$B$7:$B$501,BITACORA!$E$4:$E$7322,$E$6:$AM$6,BITACORA!$B$4:$B$7322,"&gt;="&amp;$B$3,BITACORA!$B$4:$B$7322,"&lt;="&amp;$B$4)</f>
        <v>0</v>
      </c>
      <c r="R35" s="165">
        <f ca="1">COUNTIFS(BITACORA!$C$4:$C$7322,$B$7:$B$501,BITACORA!$E$4:$E$7322,$E$6:$AM$6,BITACORA!$B$4:$B$7322,"&gt;="&amp;$B$3,BITACORA!$B$4:$B$7322,"&lt;="&amp;$B$4)</f>
        <v>0</v>
      </c>
      <c r="S35" s="165">
        <f ca="1">COUNTIFS(BITACORA!$C$4:$C$7322,$B$7:$B$501,BITACORA!$E$4:$E$7322,$E$6:$AM$6,BITACORA!$B$4:$B$7322,"&gt;="&amp;$B$3,BITACORA!$B$4:$B$7322,"&lt;="&amp;$B$4)</f>
        <v>0</v>
      </c>
      <c r="T35" s="165">
        <f ca="1">COUNTIFS(BITACORA!$C$4:$C$7322,$B$7:$B$501,BITACORA!$E$4:$E$7322,$E$6:$AM$6,BITACORA!$B$4:$B$7322,"&gt;="&amp;$B$3,BITACORA!$B$4:$B$7322,"&lt;="&amp;$B$4)</f>
        <v>0</v>
      </c>
      <c r="U35" s="165">
        <f ca="1">COUNTIFS(BITACORA!$C$4:$C$7322,$B$7:$B$501,BITACORA!$E$4:$E$7322,$E$6:$AM$6,BITACORA!$B$4:$B$7322,"&gt;="&amp;$B$3,BITACORA!$B$4:$B$7322,"&lt;="&amp;$B$4)</f>
        <v>0</v>
      </c>
      <c r="V35" s="165">
        <f ca="1">COUNTIFS(BITACORA!$C$4:$C$7322,$B$7:$B$501,BITACORA!$E$4:$E$7322,$E$6:$AM$6,BITACORA!$B$4:$B$7322,"&gt;="&amp;$B$3,BITACORA!$B$4:$B$7322,"&lt;="&amp;$B$4)</f>
        <v>0</v>
      </c>
      <c r="W35" s="165">
        <f ca="1">COUNTIFS(BITACORA!$C$4:$C$7322,$B$7:$B$501,BITACORA!$E$4:$E$7322,$E$6:$AM$6,BITACORA!$B$4:$B$7322,"&gt;="&amp;$B$3,BITACORA!$B$4:$B$7322,"&lt;="&amp;$B$4)</f>
        <v>0</v>
      </c>
      <c r="X35" s="165">
        <f ca="1">COUNTIFS(BITACORA!$C$4:$C$7322,$B$7:$B$501,BITACORA!$E$4:$E$7322,$E$6:$AM$6,BITACORA!$B$4:$B$7322,"&gt;="&amp;$B$3,BITACORA!$B$4:$B$7322,"&lt;="&amp;$B$4)</f>
        <v>0</v>
      </c>
      <c r="Y35" s="165">
        <f ca="1">COUNTIFS(BITACORA!$C$4:$C$7322,$B$7:$B$501,BITACORA!$E$4:$E$7322,$E$6:$AM$6,BITACORA!$B$4:$B$7322,"&gt;="&amp;$B$3,BITACORA!$B$4:$B$7322,"&lt;="&amp;$B$4)</f>
        <v>0</v>
      </c>
      <c r="Z35" s="165">
        <f ca="1">COUNTIFS(BITACORA!$C$4:$C$7322,$B$7:$B$501,BITACORA!$E$4:$E$7322,$E$6:$AM$6,BITACORA!$B$4:$B$7322,"&gt;="&amp;$B$3,BITACORA!$B$4:$B$7322,"&lt;="&amp;$B$4)</f>
        <v>0</v>
      </c>
      <c r="AA35" s="165">
        <f ca="1">COUNTIFS(BITACORA!$C$4:$C$7322,$B$7:$B$501,BITACORA!$E$4:$E$7322,$E$6:$AM$6,BITACORA!$B$4:$B$7322,"&gt;="&amp;$B$3,BITACORA!$B$4:$B$7322,"&lt;="&amp;$B$4)</f>
        <v>0</v>
      </c>
      <c r="AB35" s="165">
        <f ca="1">COUNTIFS(BITACORA!$C$4:$C$7322,$B$7:$B$501,BITACORA!$E$4:$E$7322,$E$6:$AM$6,BITACORA!$B$4:$B$7322,"&gt;="&amp;$B$3,BITACORA!$B$4:$B$7322,"&lt;="&amp;$B$4)</f>
        <v>0</v>
      </c>
      <c r="AC35" s="165">
        <f ca="1">COUNTIFS(BITACORA!$C$4:$C$7322,$B$7:$B$501,BITACORA!$E$4:$E$7322,$E$6:$AM$6,BITACORA!$B$4:$B$7322,"&gt;="&amp;$B$3,BITACORA!$B$4:$B$7322,"&lt;="&amp;$B$4)</f>
        <v>0</v>
      </c>
      <c r="AD35" s="165">
        <f ca="1">COUNTIFS(BITACORA!$C$4:$C$7322,$B$7:$B$501,BITACORA!$E$4:$E$7322,$E$6:$AM$6,BITACORA!$B$4:$B$7322,"&gt;="&amp;$B$3,BITACORA!$B$4:$B$7322,"&lt;="&amp;$B$4)</f>
        <v>0</v>
      </c>
      <c r="AE35" s="165">
        <f ca="1">COUNTIFS(BITACORA!$C$4:$C$7322,$B$7:$B$501,BITACORA!$E$4:$E$7322,$E$6:$AM$6,BITACORA!$B$4:$B$7322,"&gt;="&amp;$B$3,BITACORA!$B$4:$B$7322,"&lt;="&amp;$B$4)</f>
        <v>0</v>
      </c>
      <c r="AF35" s="165">
        <f ca="1">COUNTIFS(BITACORA!$C$4:$C$7322,$B$7:$B$501,BITACORA!$E$4:$E$7322,$E$6:$AM$6,BITACORA!$B$4:$B$7322,"&gt;="&amp;$B$3,BITACORA!$B$4:$B$7322,"&lt;="&amp;$B$4)</f>
        <v>0</v>
      </c>
      <c r="AG35" s="165">
        <f ca="1">COUNTIFS(BITACORA!$C$4:$C$7322,$B$7:$B$501,BITACORA!$E$4:$E$7322,$E$6:$AM$6,BITACORA!$B$4:$B$7322,"&gt;="&amp;$B$3,BITACORA!$B$4:$B$7322,"&lt;="&amp;$B$4)</f>
        <v>0</v>
      </c>
      <c r="AH35" s="165">
        <f ca="1">COUNTIFS(BITACORA!$C$4:$C$7322,$B$7:$B$501,BITACORA!$E$4:$E$7322,$E$6:$AM$6,BITACORA!$B$4:$B$7322,"&gt;="&amp;$B$3,BITACORA!$B$4:$B$7322,"&lt;="&amp;$B$4)</f>
        <v>0</v>
      </c>
      <c r="AI35" s="165">
        <f ca="1">COUNTIFS(BITACORA!$C$4:$C$7322,$B$7:$B$501,BITACORA!$E$4:$E$7322,$E$6:$AM$6,BITACORA!$B$4:$B$7322,"&gt;="&amp;$B$3,BITACORA!$B$4:$B$7322,"&lt;="&amp;$B$4)</f>
        <v>0</v>
      </c>
      <c r="AJ35" s="165">
        <f ca="1">COUNTIFS(BITACORA!$C$4:$C$7322,$B$7:$B$501,BITACORA!$E$4:$E$7322,$E$6:$AM$6,BITACORA!$B$4:$B$7322,"&gt;="&amp;$B$3,BITACORA!$B$4:$B$7322,"&lt;="&amp;$B$4)</f>
        <v>0</v>
      </c>
      <c r="AK35" s="165">
        <f ca="1">COUNTIFS(BITACORA!$C$4:$C$7322,$B$7:$B$501,BITACORA!$E$4:$E$7322,$E$6:$AM$6,BITACORA!$B$4:$B$7322,"&gt;="&amp;$B$3,BITACORA!$B$4:$B$7322,"&lt;="&amp;$B$4)</f>
        <v>0</v>
      </c>
      <c r="AL35" s="165">
        <f ca="1">COUNTIFS(BITACORA!$C$4:$C$7322,$B$7:$B$501,BITACORA!$E$4:$E$7322,$E$6:$AM$6,BITACORA!$B$4:$B$7322,"&gt;="&amp;$B$3,BITACORA!$B$4:$B$7322,"&lt;="&amp;$B$4)</f>
        <v>0</v>
      </c>
      <c r="AM35" s="165">
        <f ca="1">COUNTIFS(BITACORA!$C$4:$C$7322,$B$7:$B$501,BITACORA!$E$4:$E$7322,$E$6:$AM$6,BITACORA!$B$4:$B$7322,"&gt;="&amp;$B$3,BITACORA!$B$4:$B$7322,"&lt;="&amp;$B$4)</f>
        <v>0</v>
      </c>
    </row>
    <row r="36" spans="1:39">
      <c r="A36" s="141"/>
      <c r="B36" s="165"/>
      <c r="C36" s="165"/>
      <c r="D36" s="164">
        <f t="shared" si="0"/>
        <v>0</v>
      </c>
      <c r="E36" s="165">
        <f>COUNTIFS(BITACORA!$C$4:$C$7322,$B$7:$B$501,BITACORA!$E$4:$E$7322,$E$6:$AM$6,BITACORA!$B$4:$B$7322,"&gt;="&amp;$B$3,BITACORA!$B$4:$B$7322,"&lt;="&amp;$B$4)</f>
        <v>0</v>
      </c>
      <c r="F36" s="165">
        <f>COUNTIFS(BITACORA!$C$4:$C$7322,$B$7:$B$501,BITACORA!$E$4:$E$7322,$E$6:$AM$6,BITACORA!$B$4:$B$7322,"&gt;="&amp;$B$3,BITACORA!$B$4:$B$7322,"&lt;="&amp;$B$4)</f>
        <v>0</v>
      </c>
      <c r="G36" s="165">
        <f>COUNTIFS(BITACORA!$C$4:$C$7322,$B$7:$B$501,BITACORA!$E$4:$E$7322,$E$6:$AM$6,BITACORA!$B$4:$B$7322,"&gt;="&amp;$B$3,BITACORA!$B$4:$B$7322,"&lt;="&amp;$B$4)</f>
        <v>0</v>
      </c>
      <c r="H36" s="165">
        <f>COUNTIFS(BITACORA!$C$4:$C$7322,$B$7:$B$501,BITACORA!$E$4:$E$7322,$E$6:$AM$6,BITACORA!$B$4:$B$7322,"&gt;="&amp;$B$3,BITACORA!$B$4:$B$7322,"&lt;="&amp;$B$4)</f>
        <v>0</v>
      </c>
      <c r="I36" s="165">
        <f>COUNTIFS(BITACORA!$C$4:$C$7322,$B$7:$B$501,BITACORA!$E$4:$E$7322,$E$6:$AM$6,BITACORA!$B$4:$B$7322,"&gt;="&amp;$B$3,BITACORA!$B$4:$B$7322,"&lt;="&amp;$B$4)</f>
        <v>0</v>
      </c>
      <c r="J36" s="165">
        <f>COUNTIFS(BITACORA!$C$4:$C$7322,$B$7:$B$501,BITACORA!$E$4:$E$7322,$E$6:$AM$6,BITACORA!$B$4:$B$7322,"&gt;="&amp;$B$3,BITACORA!$B$4:$B$7322,"&lt;="&amp;$B$4)</f>
        <v>0</v>
      </c>
      <c r="K36" s="165">
        <f>COUNTIFS(BITACORA!$C$4:$C$7322,$B$7:$B$501,BITACORA!$E$4:$E$7322,$E$6:$AM$6,BITACORA!$B$4:$B$7322,"&gt;="&amp;$B$3,BITACORA!$B$4:$B$7322,"&lt;="&amp;$B$4)</f>
        <v>0</v>
      </c>
      <c r="L36" s="165">
        <f>COUNTIFS(BITACORA!$C$4:$C$7322,$B$7:$B$501,BITACORA!$E$4:$E$7322,$E$6:$AM$6,BITACORA!$B$4:$B$7322,"&gt;="&amp;$B$3,BITACORA!$B$4:$B$7322,"&lt;="&amp;$B$4)</f>
        <v>0</v>
      </c>
      <c r="M36" s="165">
        <f>COUNTIFS(BITACORA!$C$4:$C$7322,$B$7:$B$501,BITACORA!$E$4:$E$7322,$E$6:$AM$6,BITACORA!$B$4:$B$7322,"&gt;="&amp;$B$3,BITACORA!$B$4:$B$7322,"&lt;="&amp;$B$4)</f>
        <v>0</v>
      </c>
      <c r="N36" s="165">
        <f>COUNTIFS(BITACORA!$C$4:$C$7322,$B$7:$B$501,BITACORA!$E$4:$E$7322,$E$6:$AM$6,BITACORA!$B$4:$B$7322,"&gt;="&amp;$B$3,BITACORA!$B$4:$B$7322,"&lt;="&amp;$B$4)</f>
        <v>0</v>
      </c>
      <c r="O36" s="165">
        <f>COUNTIFS(BITACORA!$C$4:$C$7322,$B$7:$B$501,BITACORA!$E$4:$E$7322,$E$6:$AM$6,BITACORA!$B$4:$B$7322,"&gt;="&amp;$B$3,BITACORA!$B$4:$B$7322,"&lt;="&amp;$B$4)</f>
        <v>0</v>
      </c>
      <c r="P36" s="165">
        <f>COUNTIFS(BITACORA!$C$4:$C$7322,$B$7:$B$501,BITACORA!$E$4:$E$7322,$E$6:$AM$6,BITACORA!$B$4:$B$7322,"&gt;="&amp;$B$3,BITACORA!$B$4:$B$7322,"&lt;="&amp;$B$4)</f>
        <v>0</v>
      </c>
      <c r="Q36" s="165">
        <f>COUNTIFS(BITACORA!$C$4:$C$7322,$B$7:$B$501,BITACORA!$E$4:$E$7322,$E$6:$AM$6,BITACORA!$B$4:$B$7322,"&gt;="&amp;$B$3,BITACORA!$B$4:$B$7322,"&lt;="&amp;$B$4)</f>
        <v>0</v>
      </c>
      <c r="R36" s="165">
        <f>COUNTIFS(BITACORA!$C$4:$C$7322,$B$7:$B$501,BITACORA!$E$4:$E$7322,$E$6:$AM$6,BITACORA!$B$4:$B$7322,"&gt;="&amp;$B$3,BITACORA!$B$4:$B$7322,"&lt;="&amp;$B$4)</f>
        <v>0</v>
      </c>
      <c r="S36" s="165">
        <f>COUNTIFS(BITACORA!$C$4:$C$7322,$B$7:$B$501,BITACORA!$E$4:$E$7322,$E$6:$AM$6,BITACORA!$B$4:$B$7322,"&gt;="&amp;$B$3,BITACORA!$B$4:$B$7322,"&lt;="&amp;$B$4)</f>
        <v>0</v>
      </c>
      <c r="T36" s="165">
        <f>COUNTIFS(BITACORA!$C$4:$C$7322,$B$7:$B$501,BITACORA!$E$4:$E$7322,$E$6:$AM$6,BITACORA!$B$4:$B$7322,"&gt;="&amp;$B$3,BITACORA!$B$4:$B$7322,"&lt;="&amp;$B$4)</f>
        <v>0</v>
      </c>
      <c r="U36" s="165">
        <f>COUNTIFS(BITACORA!$C$4:$C$7322,$B$7:$B$501,BITACORA!$E$4:$E$7322,$E$6:$AM$6,BITACORA!$B$4:$B$7322,"&gt;="&amp;$B$3,BITACORA!$B$4:$B$7322,"&lt;="&amp;$B$4)</f>
        <v>0</v>
      </c>
      <c r="V36" s="165">
        <f>COUNTIFS(BITACORA!$C$4:$C$7322,$B$7:$B$501,BITACORA!$E$4:$E$7322,$E$6:$AM$6,BITACORA!$B$4:$B$7322,"&gt;="&amp;$B$3,BITACORA!$B$4:$B$7322,"&lt;="&amp;$B$4)</f>
        <v>0</v>
      </c>
      <c r="W36" s="165">
        <f>COUNTIFS(BITACORA!$C$4:$C$7322,$B$7:$B$501,BITACORA!$E$4:$E$7322,$E$6:$AM$6,BITACORA!$B$4:$B$7322,"&gt;="&amp;$B$3,BITACORA!$B$4:$B$7322,"&lt;="&amp;$B$4)</f>
        <v>0</v>
      </c>
      <c r="X36" s="165">
        <f>COUNTIFS(BITACORA!$C$4:$C$7322,$B$7:$B$501,BITACORA!$E$4:$E$7322,$E$6:$AM$6,BITACORA!$B$4:$B$7322,"&gt;="&amp;$B$3,BITACORA!$B$4:$B$7322,"&lt;="&amp;$B$4)</f>
        <v>0</v>
      </c>
      <c r="Y36" s="165">
        <f>COUNTIFS(BITACORA!$C$4:$C$7322,$B$7:$B$501,BITACORA!$E$4:$E$7322,$E$6:$AM$6,BITACORA!$B$4:$B$7322,"&gt;="&amp;$B$3,BITACORA!$B$4:$B$7322,"&lt;="&amp;$B$4)</f>
        <v>0</v>
      </c>
      <c r="Z36" s="165">
        <f>COUNTIFS(BITACORA!$C$4:$C$7322,$B$7:$B$501,BITACORA!$E$4:$E$7322,$E$6:$AM$6,BITACORA!$B$4:$B$7322,"&gt;="&amp;$B$3,BITACORA!$B$4:$B$7322,"&lt;="&amp;$B$4)</f>
        <v>0</v>
      </c>
      <c r="AA36" s="165">
        <f>COUNTIFS(BITACORA!$C$4:$C$7322,$B$7:$B$501,BITACORA!$E$4:$E$7322,$E$6:$AM$6,BITACORA!$B$4:$B$7322,"&gt;="&amp;$B$3,BITACORA!$B$4:$B$7322,"&lt;="&amp;$B$4)</f>
        <v>0</v>
      </c>
      <c r="AB36" s="165">
        <f>COUNTIFS(BITACORA!$C$4:$C$7322,$B$7:$B$501,BITACORA!$E$4:$E$7322,$E$6:$AM$6,BITACORA!$B$4:$B$7322,"&gt;="&amp;$B$3,BITACORA!$B$4:$B$7322,"&lt;="&amp;$B$4)</f>
        <v>0</v>
      </c>
      <c r="AC36" s="165">
        <f>COUNTIFS(BITACORA!$C$4:$C$7322,$B$7:$B$501,BITACORA!$E$4:$E$7322,$E$6:$AM$6,BITACORA!$B$4:$B$7322,"&gt;="&amp;$B$3,BITACORA!$B$4:$B$7322,"&lt;="&amp;$B$4)</f>
        <v>0</v>
      </c>
      <c r="AD36" s="165">
        <f>COUNTIFS(BITACORA!$C$4:$C$7322,$B$7:$B$501,BITACORA!$E$4:$E$7322,$E$6:$AM$6,BITACORA!$B$4:$B$7322,"&gt;="&amp;$B$3,BITACORA!$B$4:$B$7322,"&lt;="&amp;$B$4)</f>
        <v>0</v>
      </c>
      <c r="AE36" s="165">
        <f>COUNTIFS(BITACORA!$C$4:$C$7322,$B$7:$B$501,BITACORA!$E$4:$E$7322,$E$6:$AM$6,BITACORA!$B$4:$B$7322,"&gt;="&amp;$B$3,BITACORA!$B$4:$B$7322,"&lt;="&amp;$B$4)</f>
        <v>0</v>
      </c>
      <c r="AF36" s="165">
        <f>COUNTIFS(BITACORA!$C$4:$C$7322,$B$7:$B$501,BITACORA!$E$4:$E$7322,$E$6:$AM$6,BITACORA!$B$4:$B$7322,"&gt;="&amp;$B$3,BITACORA!$B$4:$B$7322,"&lt;="&amp;$B$4)</f>
        <v>0</v>
      </c>
      <c r="AG36" s="165">
        <f>COUNTIFS(BITACORA!$C$4:$C$7322,$B$7:$B$501,BITACORA!$E$4:$E$7322,$E$6:$AM$6,BITACORA!$B$4:$B$7322,"&gt;="&amp;$B$3,BITACORA!$B$4:$B$7322,"&lt;="&amp;$B$4)</f>
        <v>0</v>
      </c>
      <c r="AH36" s="165">
        <f>COUNTIFS(BITACORA!$C$4:$C$7322,$B$7:$B$501,BITACORA!$E$4:$E$7322,$E$6:$AM$6,BITACORA!$B$4:$B$7322,"&gt;="&amp;$B$3,BITACORA!$B$4:$B$7322,"&lt;="&amp;$B$4)</f>
        <v>0</v>
      </c>
      <c r="AI36" s="165">
        <f>COUNTIFS(BITACORA!$C$4:$C$7322,$B$7:$B$501,BITACORA!$E$4:$E$7322,$E$6:$AM$6,BITACORA!$B$4:$B$7322,"&gt;="&amp;$B$3,BITACORA!$B$4:$B$7322,"&lt;="&amp;$B$4)</f>
        <v>0</v>
      </c>
      <c r="AJ36" s="165">
        <f>COUNTIFS(BITACORA!$C$4:$C$7322,$B$7:$B$501,BITACORA!$E$4:$E$7322,$E$6:$AM$6,BITACORA!$B$4:$B$7322,"&gt;="&amp;$B$3,BITACORA!$B$4:$B$7322,"&lt;="&amp;$B$4)</f>
        <v>0</v>
      </c>
      <c r="AK36" s="165">
        <f>COUNTIFS(BITACORA!$C$4:$C$7322,$B$7:$B$501,BITACORA!$E$4:$E$7322,$E$6:$AM$6,BITACORA!$B$4:$B$7322,"&gt;="&amp;$B$3,BITACORA!$B$4:$B$7322,"&lt;="&amp;$B$4)</f>
        <v>0</v>
      </c>
      <c r="AL36" s="165">
        <f>COUNTIFS(BITACORA!$C$4:$C$7322,$B$7:$B$501,BITACORA!$E$4:$E$7322,$E$6:$AM$6,BITACORA!$B$4:$B$7322,"&gt;="&amp;$B$3,BITACORA!$B$4:$B$7322,"&lt;="&amp;$B$4)</f>
        <v>0</v>
      </c>
      <c r="AM36" s="165">
        <f>COUNTIFS(BITACORA!$C$4:$C$7322,$B$7:$B$501,BITACORA!$E$4:$E$7322,$E$6:$AM$6,BITACORA!$B$4:$B$7322,"&gt;="&amp;$B$3,BITACORA!$B$4:$B$7322,"&lt;="&amp;$B$4)</f>
        <v>0</v>
      </c>
    </row>
    <row r="37" spans="1:39">
      <c r="A37" s="141"/>
      <c r="B37" s="165"/>
      <c r="C37" s="165"/>
      <c r="D37" s="164">
        <f t="shared" si="0"/>
        <v>0</v>
      </c>
      <c r="E37" s="165">
        <f>COUNTIFS(BITACORA!$C$4:$C$7322,$B$7:$B$501,BITACORA!$E$4:$E$7322,$E$6:$AM$6,BITACORA!$B$4:$B$7322,"&gt;="&amp;$B$3,BITACORA!$B$4:$B$7322,"&lt;="&amp;$B$4)</f>
        <v>0</v>
      </c>
      <c r="F37" s="165">
        <f>COUNTIFS(BITACORA!$C$4:$C$7322,$B$7:$B$501,BITACORA!$E$4:$E$7322,$E$6:$AM$6,BITACORA!$B$4:$B$7322,"&gt;="&amp;$B$3,BITACORA!$B$4:$B$7322,"&lt;="&amp;$B$4)</f>
        <v>0</v>
      </c>
      <c r="G37" s="165">
        <f>COUNTIFS(BITACORA!$C$4:$C$7322,$B$7:$B$501,BITACORA!$E$4:$E$7322,$E$6:$AM$6,BITACORA!$B$4:$B$7322,"&gt;="&amp;$B$3,BITACORA!$B$4:$B$7322,"&lt;="&amp;$B$4)</f>
        <v>0</v>
      </c>
      <c r="H37" s="165">
        <f>COUNTIFS(BITACORA!$C$4:$C$7322,$B$7:$B$501,BITACORA!$E$4:$E$7322,$E$6:$AM$6,BITACORA!$B$4:$B$7322,"&gt;="&amp;$B$3,BITACORA!$B$4:$B$7322,"&lt;="&amp;$B$4)</f>
        <v>0</v>
      </c>
      <c r="I37" s="165">
        <f>COUNTIFS(BITACORA!$C$4:$C$7322,$B$7:$B$501,BITACORA!$E$4:$E$7322,$E$6:$AM$6,BITACORA!$B$4:$B$7322,"&gt;="&amp;$B$3,BITACORA!$B$4:$B$7322,"&lt;="&amp;$B$4)</f>
        <v>0</v>
      </c>
      <c r="J37" s="165">
        <f>COUNTIFS(BITACORA!$C$4:$C$7322,$B$7:$B$501,BITACORA!$E$4:$E$7322,$E$6:$AM$6,BITACORA!$B$4:$B$7322,"&gt;="&amp;$B$3,BITACORA!$B$4:$B$7322,"&lt;="&amp;$B$4)</f>
        <v>0</v>
      </c>
      <c r="K37" s="165">
        <f>COUNTIFS(BITACORA!$C$4:$C$7322,$B$7:$B$501,BITACORA!$E$4:$E$7322,$E$6:$AM$6,BITACORA!$B$4:$B$7322,"&gt;="&amp;$B$3,BITACORA!$B$4:$B$7322,"&lt;="&amp;$B$4)</f>
        <v>0</v>
      </c>
      <c r="L37" s="165">
        <f>COUNTIFS(BITACORA!$C$4:$C$7322,$B$7:$B$501,BITACORA!$E$4:$E$7322,$E$6:$AM$6,BITACORA!$B$4:$B$7322,"&gt;="&amp;$B$3,BITACORA!$B$4:$B$7322,"&lt;="&amp;$B$4)</f>
        <v>0</v>
      </c>
      <c r="M37" s="165">
        <f>COUNTIFS(BITACORA!$C$4:$C$7322,$B$7:$B$501,BITACORA!$E$4:$E$7322,$E$6:$AM$6,BITACORA!$B$4:$B$7322,"&gt;="&amp;$B$3,BITACORA!$B$4:$B$7322,"&lt;="&amp;$B$4)</f>
        <v>0</v>
      </c>
      <c r="N37" s="165">
        <f>COUNTIFS(BITACORA!$C$4:$C$7322,$B$7:$B$501,BITACORA!$E$4:$E$7322,$E$6:$AM$6,BITACORA!$B$4:$B$7322,"&gt;="&amp;$B$3,BITACORA!$B$4:$B$7322,"&lt;="&amp;$B$4)</f>
        <v>0</v>
      </c>
      <c r="O37" s="165">
        <f>COUNTIFS(BITACORA!$C$4:$C$7322,$B$7:$B$501,BITACORA!$E$4:$E$7322,$E$6:$AM$6,BITACORA!$B$4:$B$7322,"&gt;="&amp;$B$3,BITACORA!$B$4:$B$7322,"&lt;="&amp;$B$4)</f>
        <v>0</v>
      </c>
      <c r="P37" s="165">
        <f>COUNTIFS(BITACORA!$C$4:$C$7322,$B$7:$B$501,BITACORA!$E$4:$E$7322,$E$6:$AM$6,BITACORA!$B$4:$B$7322,"&gt;="&amp;$B$3,BITACORA!$B$4:$B$7322,"&lt;="&amp;$B$4)</f>
        <v>0</v>
      </c>
      <c r="Q37" s="165">
        <f>COUNTIFS(BITACORA!$C$4:$C$7322,$B$7:$B$501,BITACORA!$E$4:$E$7322,$E$6:$AM$6,BITACORA!$B$4:$B$7322,"&gt;="&amp;$B$3,BITACORA!$B$4:$B$7322,"&lt;="&amp;$B$4)</f>
        <v>0</v>
      </c>
      <c r="R37" s="165">
        <f>COUNTIFS(BITACORA!$C$4:$C$7322,$B$7:$B$501,BITACORA!$E$4:$E$7322,$E$6:$AM$6,BITACORA!$B$4:$B$7322,"&gt;="&amp;$B$3,BITACORA!$B$4:$B$7322,"&lt;="&amp;$B$4)</f>
        <v>0</v>
      </c>
      <c r="S37" s="165">
        <f>COUNTIFS(BITACORA!$C$4:$C$7322,$B$7:$B$501,BITACORA!$E$4:$E$7322,$E$6:$AM$6,BITACORA!$B$4:$B$7322,"&gt;="&amp;$B$3,BITACORA!$B$4:$B$7322,"&lt;="&amp;$B$4)</f>
        <v>0</v>
      </c>
      <c r="T37" s="165">
        <f>COUNTIFS(BITACORA!$C$4:$C$7322,$B$7:$B$501,BITACORA!$E$4:$E$7322,$E$6:$AM$6,BITACORA!$B$4:$B$7322,"&gt;="&amp;$B$3,BITACORA!$B$4:$B$7322,"&lt;="&amp;$B$4)</f>
        <v>0</v>
      </c>
      <c r="U37" s="165">
        <f>COUNTIFS(BITACORA!$C$4:$C$7322,$B$7:$B$501,BITACORA!$E$4:$E$7322,$E$6:$AM$6,BITACORA!$B$4:$B$7322,"&gt;="&amp;$B$3,BITACORA!$B$4:$B$7322,"&lt;="&amp;$B$4)</f>
        <v>0</v>
      </c>
      <c r="V37" s="165">
        <f>COUNTIFS(BITACORA!$C$4:$C$7322,$B$7:$B$501,BITACORA!$E$4:$E$7322,$E$6:$AM$6,BITACORA!$B$4:$B$7322,"&gt;="&amp;$B$3,BITACORA!$B$4:$B$7322,"&lt;="&amp;$B$4)</f>
        <v>0</v>
      </c>
      <c r="W37" s="165">
        <f>COUNTIFS(BITACORA!$C$4:$C$7322,$B$7:$B$501,BITACORA!$E$4:$E$7322,$E$6:$AM$6,BITACORA!$B$4:$B$7322,"&gt;="&amp;$B$3,BITACORA!$B$4:$B$7322,"&lt;="&amp;$B$4)</f>
        <v>0</v>
      </c>
      <c r="X37" s="165">
        <f>COUNTIFS(BITACORA!$C$4:$C$7322,$B$7:$B$501,BITACORA!$E$4:$E$7322,$E$6:$AM$6,BITACORA!$B$4:$B$7322,"&gt;="&amp;$B$3,BITACORA!$B$4:$B$7322,"&lt;="&amp;$B$4)</f>
        <v>0</v>
      </c>
      <c r="Y37" s="165">
        <f>COUNTIFS(BITACORA!$C$4:$C$7322,$B$7:$B$501,BITACORA!$E$4:$E$7322,$E$6:$AM$6,BITACORA!$B$4:$B$7322,"&gt;="&amp;$B$3,BITACORA!$B$4:$B$7322,"&lt;="&amp;$B$4)</f>
        <v>0</v>
      </c>
      <c r="Z37" s="165">
        <f>COUNTIFS(BITACORA!$C$4:$C$7322,$B$7:$B$501,BITACORA!$E$4:$E$7322,$E$6:$AM$6,BITACORA!$B$4:$B$7322,"&gt;="&amp;$B$3,BITACORA!$B$4:$B$7322,"&lt;="&amp;$B$4)</f>
        <v>0</v>
      </c>
      <c r="AA37" s="165">
        <f>COUNTIFS(BITACORA!$C$4:$C$7322,$B$7:$B$501,BITACORA!$E$4:$E$7322,$E$6:$AM$6,BITACORA!$B$4:$B$7322,"&gt;="&amp;$B$3,BITACORA!$B$4:$B$7322,"&lt;="&amp;$B$4)</f>
        <v>0</v>
      </c>
      <c r="AB37" s="165">
        <f>COUNTIFS(BITACORA!$C$4:$C$7322,$B$7:$B$501,BITACORA!$E$4:$E$7322,$E$6:$AM$6,BITACORA!$B$4:$B$7322,"&gt;="&amp;$B$3,BITACORA!$B$4:$B$7322,"&lt;="&amp;$B$4)</f>
        <v>0</v>
      </c>
      <c r="AC37" s="165">
        <f>COUNTIFS(BITACORA!$C$4:$C$7322,$B$7:$B$501,BITACORA!$E$4:$E$7322,$E$6:$AM$6,BITACORA!$B$4:$B$7322,"&gt;="&amp;$B$3,BITACORA!$B$4:$B$7322,"&lt;="&amp;$B$4)</f>
        <v>0</v>
      </c>
      <c r="AD37" s="165">
        <f>COUNTIFS(BITACORA!$C$4:$C$7322,$B$7:$B$501,BITACORA!$E$4:$E$7322,$E$6:$AM$6,BITACORA!$B$4:$B$7322,"&gt;="&amp;$B$3,BITACORA!$B$4:$B$7322,"&lt;="&amp;$B$4)</f>
        <v>0</v>
      </c>
      <c r="AE37" s="165">
        <f>COUNTIFS(BITACORA!$C$4:$C$7322,$B$7:$B$501,BITACORA!$E$4:$E$7322,$E$6:$AM$6,BITACORA!$B$4:$B$7322,"&gt;="&amp;$B$3,BITACORA!$B$4:$B$7322,"&lt;="&amp;$B$4)</f>
        <v>0</v>
      </c>
      <c r="AF37" s="165">
        <f>COUNTIFS(BITACORA!$C$4:$C$7322,$B$7:$B$501,BITACORA!$E$4:$E$7322,$E$6:$AM$6,BITACORA!$B$4:$B$7322,"&gt;="&amp;$B$3,BITACORA!$B$4:$B$7322,"&lt;="&amp;$B$4)</f>
        <v>0</v>
      </c>
      <c r="AG37" s="165">
        <f>COUNTIFS(BITACORA!$C$4:$C$7322,$B$7:$B$501,BITACORA!$E$4:$E$7322,$E$6:$AM$6,BITACORA!$B$4:$B$7322,"&gt;="&amp;$B$3,BITACORA!$B$4:$B$7322,"&lt;="&amp;$B$4)</f>
        <v>0</v>
      </c>
      <c r="AH37" s="165">
        <f>COUNTIFS(BITACORA!$C$4:$C$7322,$B$7:$B$501,BITACORA!$E$4:$E$7322,$E$6:$AM$6,BITACORA!$B$4:$B$7322,"&gt;="&amp;$B$3,BITACORA!$B$4:$B$7322,"&lt;="&amp;$B$4)</f>
        <v>0</v>
      </c>
      <c r="AI37" s="165">
        <f>COUNTIFS(BITACORA!$C$4:$C$7322,$B$7:$B$501,BITACORA!$E$4:$E$7322,$E$6:$AM$6,BITACORA!$B$4:$B$7322,"&gt;="&amp;$B$3,BITACORA!$B$4:$B$7322,"&lt;="&amp;$B$4)</f>
        <v>0</v>
      </c>
      <c r="AJ37" s="165">
        <f>COUNTIFS(BITACORA!$C$4:$C$7322,$B$7:$B$501,BITACORA!$E$4:$E$7322,$E$6:$AM$6,BITACORA!$B$4:$B$7322,"&gt;="&amp;$B$3,BITACORA!$B$4:$B$7322,"&lt;="&amp;$B$4)</f>
        <v>0</v>
      </c>
      <c r="AK37" s="165">
        <f>COUNTIFS(BITACORA!$C$4:$C$7322,$B$7:$B$501,BITACORA!$E$4:$E$7322,$E$6:$AM$6,BITACORA!$B$4:$B$7322,"&gt;="&amp;$B$3,BITACORA!$B$4:$B$7322,"&lt;="&amp;$B$4)</f>
        <v>0</v>
      </c>
      <c r="AL37" s="165">
        <f>COUNTIFS(BITACORA!$C$4:$C$7322,$B$7:$B$501,BITACORA!$E$4:$E$7322,$E$6:$AM$6,BITACORA!$B$4:$B$7322,"&gt;="&amp;$B$3,BITACORA!$B$4:$B$7322,"&lt;="&amp;$B$4)</f>
        <v>0</v>
      </c>
      <c r="AM37" s="165">
        <f>COUNTIFS(BITACORA!$C$4:$C$7322,$B$7:$B$501,BITACORA!$E$4:$E$7322,$E$6:$AM$6,BITACORA!$B$4:$B$7322,"&gt;="&amp;$B$3,BITACORA!$B$4:$B$7322,"&lt;="&amp;$B$4)</f>
        <v>0</v>
      </c>
    </row>
    <row r="38" spans="1:39">
      <c r="A38" s="141"/>
      <c r="B38" s="165"/>
      <c r="C38" s="165"/>
      <c r="D38" s="164">
        <f t="shared" si="0"/>
        <v>0</v>
      </c>
      <c r="E38" s="165">
        <f>COUNTIFS(BITACORA!$C$4:$C$7322,$B$7:$B$501,BITACORA!$E$4:$E$7322,$E$6:$AM$6,BITACORA!$B$4:$B$7322,"&gt;="&amp;$B$3,BITACORA!$B$4:$B$7322,"&lt;="&amp;$B$4)</f>
        <v>0</v>
      </c>
      <c r="F38" s="165">
        <f>COUNTIFS(BITACORA!$C$4:$C$7322,$B$7:$B$501,BITACORA!$E$4:$E$7322,$E$6:$AM$6,BITACORA!$B$4:$B$7322,"&gt;="&amp;$B$3,BITACORA!$B$4:$B$7322,"&lt;="&amp;$B$4)</f>
        <v>0</v>
      </c>
      <c r="G38" s="165">
        <f>COUNTIFS(BITACORA!$C$4:$C$7322,$B$7:$B$501,BITACORA!$E$4:$E$7322,$E$6:$AM$6,BITACORA!$B$4:$B$7322,"&gt;="&amp;$B$3,BITACORA!$B$4:$B$7322,"&lt;="&amp;$B$4)</f>
        <v>0</v>
      </c>
      <c r="H38" s="165">
        <f>COUNTIFS(BITACORA!$C$4:$C$7322,$B$7:$B$501,BITACORA!$E$4:$E$7322,$E$6:$AM$6,BITACORA!$B$4:$B$7322,"&gt;="&amp;$B$3,BITACORA!$B$4:$B$7322,"&lt;="&amp;$B$4)</f>
        <v>0</v>
      </c>
      <c r="I38" s="165">
        <f>COUNTIFS(BITACORA!$C$4:$C$7322,$B$7:$B$501,BITACORA!$E$4:$E$7322,$E$6:$AM$6,BITACORA!$B$4:$B$7322,"&gt;="&amp;$B$3,BITACORA!$B$4:$B$7322,"&lt;="&amp;$B$4)</f>
        <v>0</v>
      </c>
      <c r="J38" s="165">
        <f>COUNTIFS(BITACORA!$C$4:$C$7322,$B$7:$B$501,BITACORA!$E$4:$E$7322,$E$6:$AM$6,BITACORA!$B$4:$B$7322,"&gt;="&amp;$B$3,BITACORA!$B$4:$B$7322,"&lt;="&amp;$B$4)</f>
        <v>0</v>
      </c>
      <c r="K38" s="165">
        <f>COUNTIFS(BITACORA!$C$4:$C$7322,$B$7:$B$501,BITACORA!$E$4:$E$7322,$E$6:$AM$6,BITACORA!$B$4:$B$7322,"&gt;="&amp;$B$3,BITACORA!$B$4:$B$7322,"&lt;="&amp;$B$4)</f>
        <v>0</v>
      </c>
      <c r="L38" s="165">
        <f>COUNTIFS(BITACORA!$C$4:$C$7322,$B$7:$B$501,BITACORA!$E$4:$E$7322,$E$6:$AM$6,BITACORA!$B$4:$B$7322,"&gt;="&amp;$B$3,BITACORA!$B$4:$B$7322,"&lt;="&amp;$B$4)</f>
        <v>0</v>
      </c>
      <c r="M38" s="165">
        <f>COUNTIFS(BITACORA!$C$4:$C$7322,$B$7:$B$501,BITACORA!$E$4:$E$7322,$E$6:$AM$6,BITACORA!$B$4:$B$7322,"&gt;="&amp;$B$3,BITACORA!$B$4:$B$7322,"&lt;="&amp;$B$4)</f>
        <v>0</v>
      </c>
      <c r="N38" s="165">
        <f>COUNTIFS(BITACORA!$C$4:$C$7322,$B$7:$B$501,BITACORA!$E$4:$E$7322,$E$6:$AM$6,BITACORA!$B$4:$B$7322,"&gt;="&amp;$B$3,BITACORA!$B$4:$B$7322,"&lt;="&amp;$B$4)</f>
        <v>0</v>
      </c>
      <c r="O38" s="165">
        <f>COUNTIFS(BITACORA!$C$4:$C$7322,$B$7:$B$501,BITACORA!$E$4:$E$7322,$E$6:$AM$6,BITACORA!$B$4:$B$7322,"&gt;="&amp;$B$3,BITACORA!$B$4:$B$7322,"&lt;="&amp;$B$4)</f>
        <v>0</v>
      </c>
      <c r="P38" s="165">
        <f>COUNTIFS(BITACORA!$C$4:$C$7322,$B$7:$B$501,BITACORA!$E$4:$E$7322,$E$6:$AM$6,BITACORA!$B$4:$B$7322,"&gt;="&amp;$B$3,BITACORA!$B$4:$B$7322,"&lt;="&amp;$B$4)</f>
        <v>0</v>
      </c>
      <c r="Q38" s="165">
        <f>COUNTIFS(BITACORA!$C$4:$C$7322,$B$7:$B$501,BITACORA!$E$4:$E$7322,$E$6:$AM$6,BITACORA!$B$4:$B$7322,"&gt;="&amp;$B$3,BITACORA!$B$4:$B$7322,"&lt;="&amp;$B$4)</f>
        <v>0</v>
      </c>
      <c r="R38" s="165">
        <f>COUNTIFS(BITACORA!$C$4:$C$7322,$B$7:$B$501,BITACORA!$E$4:$E$7322,$E$6:$AM$6,BITACORA!$B$4:$B$7322,"&gt;="&amp;$B$3,BITACORA!$B$4:$B$7322,"&lt;="&amp;$B$4)</f>
        <v>0</v>
      </c>
      <c r="S38" s="165">
        <f>COUNTIFS(BITACORA!$C$4:$C$7322,$B$7:$B$501,BITACORA!$E$4:$E$7322,$E$6:$AM$6,BITACORA!$B$4:$B$7322,"&gt;="&amp;$B$3,BITACORA!$B$4:$B$7322,"&lt;="&amp;$B$4)</f>
        <v>0</v>
      </c>
      <c r="T38" s="165">
        <f>COUNTIFS(BITACORA!$C$4:$C$7322,$B$7:$B$501,BITACORA!$E$4:$E$7322,$E$6:$AM$6,BITACORA!$B$4:$B$7322,"&gt;="&amp;$B$3,BITACORA!$B$4:$B$7322,"&lt;="&amp;$B$4)</f>
        <v>0</v>
      </c>
      <c r="U38" s="165">
        <f>COUNTIFS(BITACORA!$C$4:$C$7322,$B$7:$B$501,BITACORA!$E$4:$E$7322,$E$6:$AM$6,BITACORA!$B$4:$B$7322,"&gt;="&amp;$B$3,BITACORA!$B$4:$B$7322,"&lt;="&amp;$B$4)</f>
        <v>0</v>
      </c>
      <c r="V38" s="165">
        <f>COUNTIFS(BITACORA!$C$4:$C$7322,$B$7:$B$501,BITACORA!$E$4:$E$7322,$E$6:$AM$6,BITACORA!$B$4:$B$7322,"&gt;="&amp;$B$3,BITACORA!$B$4:$B$7322,"&lt;="&amp;$B$4)</f>
        <v>0</v>
      </c>
      <c r="W38" s="165">
        <f>COUNTIFS(BITACORA!$C$4:$C$7322,$B$7:$B$501,BITACORA!$E$4:$E$7322,$E$6:$AM$6,BITACORA!$B$4:$B$7322,"&gt;="&amp;$B$3,BITACORA!$B$4:$B$7322,"&lt;="&amp;$B$4)</f>
        <v>0</v>
      </c>
      <c r="X38" s="165">
        <f>COUNTIFS(BITACORA!$C$4:$C$7322,$B$7:$B$501,BITACORA!$E$4:$E$7322,$E$6:$AM$6,BITACORA!$B$4:$B$7322,"&gt;="&amp;$B$3,BITACORA!$B$4:$B$7322,"&lt;="&amp;$B$4)</f>
        <v>0</v>
      </c>
      <c r="Y38" s="165">
        <f>COUNTIFS(BITACORA!$C$4:$C$7322,$B$7:$B$501,BITACORA!$E$4:$E$7322,$E$6:$AM$6,BITACORA!$B$4:$B$7322,"&gt;="&amp;$B$3,BITACORA!$B$4:$B$7322,"&lt;="&amp;$B$4)</f>
        <v>0</v>
      </c>
      <c r="Z38" s="165">
        <f>COUNTIFS(BITACORA!$C$4:$C$7322,$B$7:$B$501,BITACORA!$E$4:$E$7322,$E$6:$AM$6,BITACORA!$B$4:$B$7322,"&gt;="&amp;$B$3,BITACORA!$B$4:$B$7322,"&lt;="&amp;$B$4)</f>
        <v>0</v>
      </c>
      <c r="AA38" s="165">
        <f>COUNTIFS(BITACORA!$C$4:$C$7322,$B$7:$B$501,BITACORA!$E$4:$E$7322,$E$6:$AM$6,BITACORA!$B$4:$B$7322,"&gt;="&amp;$B$3,BITACORA!$B$4:$B$7322,"&lt;="&amp;$B$4)</f>
        <v>0</v>
      </c>
      <c r="AB38" s="165">
        <f>COUNTIFS(BITACORA!$C$4:$C$7322,$B$7:$B$501,BITACORA!$E$4:$E$7322,$E$6:$AM$6,BITACORA!$B$4:$B$7322,"&gt;="&amp;$B$3,BITACORA!$B$4:$B$7322,"&lt;="&amp;$B$4)</f>
        <v>0</v>
      </c>
      <c r="AC38" s="165">
        <f>COUNTIFS(BITACORA!$C$4:$C$7322,$B$7:$B$501,BITACORA!$E$4:$E$7322,$E$6:$AM$6,BITACORA!$B$4:$B$7322,"&gt;="&amp;$B$3,BITACORA!$B$4:$B$7322,"&lt;="&amp;$B$4)</f>
        <v>0</v>
      </c>
      <c r="AD38" s="165">
        <f>COUNTIFS(BITACORA!$C$4:$C$7322,$B$7:$B$501,BITACORA!$E$4:$E$7322,$E$6:$AM$6,BITACORA!$B$4:$B$7322,"&gt;="&amp;$B$3,BITACORA!$B$4:$B$7322,"&lt;="&amp;$B$4)</f>
        <v>0</v>
      </c>
      <c r="AE38" s="165">
        <f>COUNTIFS(BITACORA!$C$4:$C$7322,$B$7:$B$501,BITACORA!$E$4:$E$7322,$E$6:$AM$6,BITACORA!$B$4:$B$7322,"&gt;="&amp;$B$3,BITACORA!$B$4:$B$7322,"&lt;="&amp;$B$4)</f>
        <v>0</v>
      </c>
      <c r="AF38" s="165">
        <f>COUNTIFS(BITACORA!$C$4:$C$7322,$B$7:$B$501,BITACORA!$E$4:$E$7322,$E$6:$AM$6,BITACORA!$B$4:$B$7322,"&gt;="&amp;$B$3,BITACORA!$B$4:$B$7322,"&lt;="&amp;$B$4)</f>
        <v>0</v>
      </c>
      <c r="AG38" s="165">
        <f>COUNTIFS(BITACORA!$C$4:$C$7322,$B$7:$B$501,BITACORA!$E$4:$E$7322,$E$6:$AM$6,BITACORA!$B$4:$B$7322,"&gt;="&amp;$B$3,BITACORA!$B$4:$B$7322,"&lt;="&amp;$B$4)</f>
        <v>0</v>
      </c>
      <c r="AH38" s="165">
        <f>COUNTIFS(BITACORA!$C$4:$C$7322,$B$7:$B$501,BITACORA!$E$4:$E$7322,$E$6:$AM$6,BITACORA!$B$4:$B$7322,"&gt;="&amp;$B$3,BITACORA!$B$4:$B$7322,"&lt;="&amp;$B$4)</f>
        <v>0</v>
      </c>
      <c r="AI38" s="165">
        <f>COUNTIFS(BITACORA!$C$4:$C$7322,$B$7:$B$501,BITACORA!$E$4:$E$7322,$E$6:$AM$6,BITACORA!$B$4:$B$7322,"&gt;="&amp;$B$3,BITACORA!$B$4:$B$7322,"&lt;="&amp;$B$4)</f>
        <v>0</v>
      </c>
      <c r="AJ38" s="165">
        <f>COUNTIFS(BITACORA!$C$4:$C$7322,$B$7:$B$501,BITACORA!$E$4:$E$7322,$E$6:$AM$6,BITACORA!$B$4:$B$7322,"&gt;="&amp;$B$3,BITACORA!$B$4:$B$7322,"&lt;="&amp;$B$4)</f>
        <v>0</v>
      </c>
      <c r="AK38" s="165">
        <f>COUNTIFS(BITACORA!$C$4:$C$7322,$B$7:$B$501,BITACORA!$E$4:$E$7322,$E$6:$AM$6,BITACORA!$B$4:$B$7322,"&gt;="&amp;$B$3,BITACORA!$B$4:$B$7322,"&lt;="&amp;$B$4)</f>
        <v>0</v>
      </c>
      <c r="AL38" s="165">
        <f>COUNTIFS(BITACORA!$C$4:$C$7322,$B$7:$B$501,BITACORA!$E$4:$E$7322,$E$6:$AM$6,BITACORA!$B$4:$B$7322,"&gt;="&amp;$B$3,BITACORA!$B$4:$B$7322,"&lt;="&amp;$B$4)</f>
        <v>0</v>
      </c>
      <c r="AM38" s="165">
        <f>COUNTIFS(BITACORA!$C$4:$C$7322,$B$7:$B$501,BITACORA!$E$4:$E$7322,$E$6:$AM$6,BITACORA!$B$4:$B$7322,"&gt;="&amp;$B$3,BITACORA!$B$4:$B$7322,"&lt;="&amp;$B$4)</f>
        <v>0</v>
      </c>
    </row>
    <row r="39" spans="1:39">
      <c r="A39" s="141"/>
      <c r="B39" s="165"/>
      <c r="C39" s="165"/>
      <c r="D39" s="164">
        <f t="shared" si="0"/>
        <v>0</v>
      </c>
      <c r="E39" s="165">
        <f>COUNTIFS(BITACORA!$C$4:$C$7322,$B$7:$B$501,BITACORA!$E$4:$E$7322,$E$6:$AM$6,BITACORA!$B$4:$B$7322,"&gt;="&amp;$B$3,BITACORA!$B$4:$B$7322,"&lt;="&amp;$B$4)</f>
        <v>0</v>
      </c>
      <c r="F39" s="165">
        <f>COUNTIFS(BITACORA!$C$4:$C$7322,$B$7:$B$501,BITACORA!$E$4:$E$7322,$E$6:$AM$6,BITACORA!$B$4:$B$7322,"&gt;="&amp;$B$3,BITACORA!$B$4:$B$7322,"&lt;="&amp;$B$4)</f>
        <v>0</v>
      </c>
      <c r="G39" s="165">
        <f>COUNTIFS(BITACORA!$C$4:$C$7322,$B$7:$B$501,BITACORA!$E$4:$E$7322,$E$6:$AM$6,BITACORA!$B$4:$B$7322,"&gt;="&amp;$B$3,BITACORA!$B$4:$B$7322,"&lt;="&amp;$B$4)</f>
        <v>0</v>
      </c>
      <c r="H39" s="165">
        <f>COUNTIFS(BITACORA!$C$4:$C$7322,$B$7:$B$501,BITACORA!$E$4:$E$7322,$E$6:$AM$6,BITACORA!$B$4:$B$7322,"&gt;="&amp;$B$3,BITACORA!$B$4:$B$7322,"&lt;="&amp;$B$4)</f>
        <v>0</v>
      </c>
      <c r="I39" s="165">
        <f>COUNTIFS(BITACORA!$C$4:$C$7322,$B$7:$B$501,BITACORA!$E$4:$E$7322,$E$6:$AM$6,BITACORA!$B$4:$B$7322,"&gt;="&amp;$B$3,BITACORA!$B$4:$B$7322,"&lt;="&amp;$B$4)</f>
        <v>0</v>
      </c>
      <c r="J39" s="165">
        <f>COUNTIFS(BITACORA!$C$4:$C$7322,$B$7:$B$501,BITACORA!$E$4:$E$7322,$E$6:$AM$6,BITACORA!$B$4:$B$7322,"&gt;="&amp;$B$3,BITACORA!$B$4:$B$7322,"&lt;="&amp;$B$4)</f>
        <v>0</v>
      </c>
      <c r="K39" s="165">
        <f>COUNTIFS(BITACORA!$C$4:$C$7322,$B$7:$B$501,BITACORA!$E$4:$E$7322,$E$6:$AM$6,BITACORA!$B$4:$B$7322,"&gt;="&amp;$B$3,BITACORA!$B$4:$B$7322,"&lt;="&amp;$B$4)</f>
        <v>0</v>
      </c>
      <c r="L39" s="165">
        <f>COUNTIFS(BITACORA!$C$4:$C$7322,$B$7:$B$501,BITACORA!$E$4:$E$7322,$E$6:$AM$6,BITACORA!$B$4:$B$7322,"&gt;="&amp;$B$3,BITACORA!$B$4:$B$7322,"&lt;="&amp;$B$4)</f>
        <v>0</v>
      </c>
      <c r="M39" s="165">
        <f>COUNTIFS(BITACORA!$C$4:$C$7322,$B$7:$B$501,BITACORA!$E$4:$E$7322,$E$6:$AM$6,BITACORA!$B$4:$B$7322,"&gt;="&amp;$B$3,BITACORA!$B$4:$B$7322,"&lt;="&amp;$B$4)</f>
        <v>0</v>
      </c>
      <c r="N39" s="165">
        <f>COUNTIFS(BITACORA!$C$4:$C$7322,$B$7:$B$501,BITACORA!$E$4:$E$7322,$E$6:$AM$6,BITACORA!$B$4:$B$7322,"&gt;="&amp;$B$3,BITACORA!$B$4:$B$7322,"&lt;="&amp;$B$4)</f>
        <v>0</v>
      </c>
      <c r="O39" s="165">
        <f>COUNTIFS(BITACORA!$C$4:$C$7322,$B$7:$B$501,BITACORA!$E$4:$E$7322,$E$6:$AM$6,BITACORA!$B$4:$B$7322,"&gt;="&amp;$B$3,BITACORA!$B$4:$B$7322,"&lt;="&amp;$B$4)</f>
        <v>0</v>
      </c>
      <c r="P39" s="165">
        <f>COUNTIFS(BITACORA!$C$4:$C$7322,$B$7:$B$501,BITACORA!$E$4:$E$7322,$E$6:$AM$6,BITACORA!$B$4:$B$7322,"&gt;="&amp;$B$3,BITACORA!$B$4:$B$7322,"&lt;="&amp;$B$4)</f>
        <v>0</v>
      </c>
      <c r="Q39" s="165">
        <f>COUNTIFS(BITACORA!$C$4:$C$7322,$B$7:$B$501,BITACORA!$E$4:$E$7322,$E$6:$AM$6,BITACORA!$B$4:$B$7322,"&gt;="&amp;$B$3,BITACORA!$B$4:$B$7322,"&lt;="&amp;$B$4)</f>
        <v>0</v>
      </c>
      <c r="R39" s="165">
        <f>COUNTIFS(BITACORA!$C$4:$C$7322,$B$7:$B$501,BITACORA!$E$4:$E$7322,$E$6:$AM$6,BITACORA!$B$4:$B$7322,"&gt;="&amp;$B$3,BITACORA!$B$4:$B$7322,"&lt;="&amp;$B$4)</f>
        <v>0</v>
      </c>
      <c r="S39" s="165">
        <f>COUNTIFS(BITACORA!$C$4:$C$7322,$B$7:$B$501,BITACORA!$E$4:$E$7322,$E$6:$AM$6,BITACORA!$B$4:$B$7322,"&gt;="&amp;$B$3,BITACORA!$B$4:$B$7322,"&lt;="&amp;$B$4)</f>
        <v>0</v>
      </c>
      <c r="T39" s="165">
        <f>COUNTIFS(BITACORA!$C$4:$C$7322,$B$7:$B$501,BITACORA!$E$4:$E$7322,$E$6:$AM$6,BITACORA!$B$4:$B$7322,"&gt;="&amp;$B$3,BITACORA!$B$4:$B$7322,"&lt;="&amp;$B$4)</f>
        <v>0</v>
      </c>
      <c r="U39" s="165">
        <f>COUNTIFS(BITACORA!$C$4:$C$7322,$B$7:$B$501,BITACORA!$E$4:$E$7322,$E$6:$AM$6,BITACORA!$B$4:$B$7322,"&gt;="&amp;$B$3,BITACORA!$B$4:$B$7322,"&lt;="&amp;$B$4)</f>
        <v>0</v>
      </c>
      <c r="V39" s="165">
        <f>COUNTIFS(BITACORA!$C$4:$C$7322,$B$7:$B$501,BITACORA!$E$4:$E$7322,$E$6:$AM$6,BITACORA!$B$4:$B$7322,"&gt;="&amp;$B$3,BITACORA!$B$4:$B$7322,"&lt;="&amp;$B$4)</f>
        <v>0</v>
      </c>
      <c r="W39" s="165">
        <f>COUNTIFS(BITACORA!$C$4:$C$7322,$B$7:$B$501,BITACORA!$E$4:$E$7322,$E$6:$AM$6,BITACORA!$B$4:$B$7322,"&gt;="&amp;$B$3,BITACORA!$B$4:$B$7322,"&lt;="&amp;$B$4)</f>
        <v>0</v>
      </c>
      <c r="X39" s="165">
        <f>COUNTIFS(BITACORA!$C$4:$C$7322,$B$7:$B$501,BITACORA!$E$4:$E$7322,$E$6:$AM$6,BITACORA!$B$4:$B$7322,"&gt;="&amp;$B$3,BITACORA!$B$4:$B$7322,"&lt;="&amp;$B$4)</f>
        <v>0</v>
      </c>
      <c r="Y39" s="165">
        <f>COUNTIFS(BITACORA!$C$4:$C$7322,$B$7:$B$501,BITACORA!$E$4:$E$7322,$E$6:$AM$6,BITACORA!$B$4:$B$7322,"&gt;="&amp;$B$3,BITACORA!$B$4:$B$7322,"&lt;="&amp;$B$4)</f>
        <v>0</v>
      </c>
      <c r="Z39" s="165">
        <f>COUNTIFS(BITACORA!$C$4:$C$7322,$B$7:$B$501,BITACORA!$E$4:$E$7322,$E$6:$AM$6,BITACORA!$B$4:$B$7322,"&gt;="&amp;$B$3,BITACORA!$B$4:$B$7322,"&lt;="&amp;$B$4)</f>
        <v>0</v>
      </c>
      <c r="AA39" s="165">
        <f>COUNTIFS(BITACORA!$C$4:$C$7322,$B$7:$B$501,BITACORA!$E$4:$E$7322,$E$6:$AM$6,BITACORA!$B$4:$B$7322,"&gt;="&amp;$B$3,BITACORA!$B$4:$B$7322,"&lt;="&amp;$B$4)</f>
        <v>0</v>
      </c>
      <c r="AB39" s="165">
        <f>COUNTIFS(BITACORA!$C$4:$C$7322,$B$7:$B$501,BITACORA!$E$4:$E$7322,$E$6:$AM$6,BITACORA!$B$4:$B$7322,"&gt;="&amp;$B$3,BITACORA!$B$4:$B$7322,"&lt;="&amp;$B$4)</f>
        <v>0</v>
      </c>
      <c r="AC39" s="165">
        <f>COUNTIFS(BITACORA!$C$4:$C$7322,$B$7:$B$501,BITACORA!$E$4:$E$7322,$E$6:$AM$6,BITACORA!$B$4:$B$7322,"&gt;="&amp;$B$3,BITACORA!$B$4:$B$7322,"&lt;="&amp;$B$4)</f>
        <v>0</v>
      </c>
      <c r="AD39" s="165">
        <f>COUNTIFS(BITACORA!$C$4:$C$7322,$B$7:$B$501,BITACORA!$E$4:$E$7322,$E$6:$AM$6,BITACORA!$B$4:$B$7322,"&gt;="&amp;$B$3,BITACORA!$B$4:$B$7322,"&lt;="&amp;$B$4)</f>
        <v>0</v>
      </c>
      <c r="AE39" s="165">
        <f>COUNTIFS(BITACORA!$C$4:$C$7322,$B$7:$B$501,BITACORA!$E$4:$E$7322,$E$6:$AM$6,BITACORA!$B$4:$B$7322,"&gt;="&amp;$B$3,BITACORA!$B$4:$B$7322,"&lt;="&amp;$B$4)</f>
        <v>0</v>
      </c>
      <c r="AF39" s="165">
        <f>COUNTIFS(BITACORA!$C$4:$C$7322,$B$7:$B$501,BITACORA!$E$4:$E$7322,$E$6:$AM$6,BITACORA!$B$4:$B$7322,"&gt;="&amp;$B$3,BITACORA!$B$4:$B$7322,"&lt;="&amp;$B$4)</f>
        <v>0</v>
      </c>
      <c r="AG39" s="165">
        <f>COUNTIFS(BITACORA!$C$4:$C$7322,$B$7:$B$501,BITACORA!$E$4:$E$7322,$E$6:$AM$6,BITACORA!$B$4:$B$7322,"&gt;="&amp;$B$3,BITACORA!$B$4:$B$7322,"&lt;="&amp;$B$4)</f>
        <v>0</v>
      </c>
      <c r="AH39" s="165">
        <f>COUNTIFS(BITACORA!$C$4:$C$7322,$B$7:$B$501,BITACORA!$E$4:$E$7322,$E$6:$AM$6,BITACORA!$B$4:$B$7322,"&gt;="&amp;$B$3,BITACORA!$B$4:$B$7322,"&lt;="&amp;$B$4)</f>
        <v>0</v>
      </c>
      <c r="AI39" s="165">
        <f>COUNTIFS(BITACORA!$C$4:$C$7322,$B$7:$B$501,BITACORA!$E$4:$E$7322,$E$6:$AM$6,BITACORA!$B$4:$B$7322,"&gt;="&amp;$B$3,BITACORA!$B$4:$B$7322,"&lt;="&amp;$B$4)</f>
        <v>0</v>
      </c>
      <c r="AJ39" s="165">
        <f>COUNTIFS(BITACORA!$C$4:$C$7322,$B$7:$B$501,BITACORA!$E$4:$E$7322,$E$6:$AM$6,BITACORA!$B$4:$B$7322,"&gt;="&amp;$B$3,BITACORA!$B$4:$B$7322,"&lt;="&amp;$B$4)</f>
        <v>0</v>
      </c>
      <c r="AK39" s="165">
        <f>COUNTIFS(BITACORA!$C$4:$C$7322,$B$7:$B$501,BITACORA!$E$4:$E$7322,$E$6:$AM$6,BITACORA!$B$4:$B$7322,"&gt;="&amp;$B$3,BITACORA!$B$4:$B$7322,"&lt;="&amp;$B$4)</f>
        <v>0</v>
      </c>
      <c r="AL39" s="165">
        <f>COUNTIFS(BITACORA!$C$4:$C$7322,$B$7:$B$501,BITACORA!$E$4:$E$7322,$E$6:$AM$6,BITACORA!$B$4:$B$7322,"&gt;="&amp;$B$3,BITACORA!$B$4:$B$7322,"&lt;="&amp;$B$4)</f>
        <v>0</v>
      </c>
      <c r="AM39" s="165">
        <f>COUNTIFS(BITACORA!$C$4:$C$7322,$B$7:$B$501,BITACORA!$E$4:$E$7322,$E$6:$AM$6,BITACORA!$B$4:$B$7322,"&gt;="&amp;$B$3,BITACORA!$B$4:$B$7322,"&lt;="&amp;$B$4)</f>
        <v>0</v>
      </c>
    </row>
    <row r="40" spans="1:39">
      <c r="A40" s="141"/>
      <c r="B40" s="165"/>
      <c r="C40" s="165"/>
      <c r="D40" s="164">
        <f t="shared" si="0"/>
        <v>0</v>
      </c>
      <c r="E40" s="165">
        <f>COUNTIFS(BITACORA!$C$4:$C$7322,$B$7:$B$501,BITACORA!$E$4:$E$7322,$E$6:$AM$6,BITACORA!$B$4:$B$7322,"&gt;="&amp;$B$3,BITACORA!$B$4:$B$7322,"&lt;="&amp;$B$4)</f>
        <v>0</v>
      </c>
      <c r="F40" s="165">
        <f>COUNTIFS(BITACORA!$C$4:$C$7322,$B$7:$B$501,BITACORA!$E$4:$E$7322,$E$6:$AM$6,BITACORA!$B$4:$B$7322,"&gt;="&amp;$B$3,BITACORA!$B$4:$B$7322,"&lt;="&amp;$B$4)</f>
        <v>0</v>
      </c>
      <c r="G40" s="165">
        <f>COUNTIFS(BITACORA!$C$4:$C$7322,$B$7:$B$501,BITACORA!$E$4:$E$7322,$E$6:$AM$6,BITACORA!$B$4:$B$7322,"&gt;="&amp;$B$3,BITACORA!$B$4:$B$7322,"&lt;="&amp;$B$4)</f>
        <v>0</v>
      </c>
      <c r="H40" s="165">
        <f>COUNTIFS(BITACORA!$C$4:$C$7322,$B$7:$B$501,BITACORA!$E$4:$E$7322,$E$6:$AM$6,BITACORA!$B$4:$B$7322,"&gt;="&amp;$B$3,BITACORA!$B$4:$B$7322,"&lt;="&amp;$B$4)</f>
        <v>0</v>
      </c>
      <c r="I40" s="165">
        <f>COUNTIFS(BITACORA!$C$4:$C$7322,$B$7:$B$501,BITACORA!$E$4:$E$7322,$E$6:$AM$6,BITACORA!$B$4:$B$7322,"&gt;="&amp;$B$3,BITACORA!$B$4:$B$7322,"&lt;="&amp;$B$4)</f>
        <v>0</v>
      </c>
      <c r="J40" s="165">
        <f>COUNTIFS(BITACORA!$C$4:$C$7322,$B$7:$B$501,BITACORA!$E$4:$E$7322,$E$6:$AM$6,BITACORA!$B$4:$B$7322,"&gt;="&amp;$B$3,BITACORA!$B$4:$B$7322,"&lt;="&amp;$B$4)</f>
        <v>0</v>
      </c>
      <c r="K40" s="165">
        <f>COUNTIFS(BITACORA!$C$4:$C$7322,$B$7:$B$501,BITACORA!$E$4:$E$7322,$E$6:$AM$6,BITACORA!$B$4:$B$7322,"&gt;="&amp;$B$3,BITACORA!$B$4:$B$7322,"&lt;="&amp;$B$4)</f>
        <v>0</v>
      </c>
      <c r="L40" s="165">
        <f>COUNTIFS(BITACORA!$C$4:$C$7322,$B$7:$B$501,BITACORA!$E$4:$E$7322,$E$6:$AM$6,BITACORA!$B$4:$B$7322,"&gt;="&amp;$B$3,BITACORA!$B$4:$B$7322,"&lt;="&amp;$B$4)</f>
        <v>0</v>
      </c>
      <c r="M40" s="165">
        <f>COUNTIFS(BITACORA!$C$4:$C$7322,$B$7:$B$501,BITACORA!$E$4:$E$7322,$E$6:$AM$6,BITACORA!$B$4:$B$7322,"&gt;="&amp;$B$3,BITACORA!$B$4:$B$7322,"&lt;="&amp;$B$4)</f>
        <v>0</v>
      </c>
      <c r="N40" s="165">
        <f>COUNTIFS(BITACORA!$C$4:$C$7322,$B$7:$B$501,BITACORA!$E$4:$E$7322,$E$6:$AM$6,BITACORA!$B$4:$B$7322,"&gt;="&amp;$B$3,BITACORA!$B$4:$B$7322,"&lt;="&amp;$B$4)</f>
        <v>0</v>
      </c>
      <c r="O40" s="165">
        <f>COUNTIFS(BITACORA!$C$4:$C$7322,$B$7:$B$501,BITACORA!$E$4:$E$7322,$E$6:$AM$6,BITACORA!$B$4:$B$7322,"&gt;="&amp;$B$3,BITACORA!$B$4:$B$7322,"&lt;="&amp;$B$4)</f>
        <v>0</v>
      </c>
      <c r="P40" s="165">
        <f>COUNTIFS(BITACORA!$C$4:$C$7322,$B$7:$B$501,BITACORA!$E$4:$E$7322,$E$6:$AM$6,BITACORA!$B$4:$B$7322,"&gt;="&amp;$B$3,BITACORA!$B$4:$B$7322,"&lt;="&amp;$B$4)</f>
        <v>0</v>
      </c>
      <c r="Q40" s="165">
        <f>COUNTIFS(BITACORA!$C$4:$C$7322,$B$7:$B$501,BITACORA!$E$4:$E$7322,$E$6:$AM$6,BITACORA!$B$4:$B$7322,"&gt;="&amp;$B$3,BITACORA!$B$4:$B$7322,"&lt;="&amp;$B$4)</f>
        <v>0</v>
      </c>
      <c r="R40" s="165">
        <f>COUNTIFS(BITACORA!$C$4:$C$7322,$B$7:$B$501,BITACORA!$E$4:$E$7322,$E$6:$AM$6,BITACORA!$B$4:$B$7322,"&gt;="&amp;$B$3,BITACORA!$B$4:$B$7322,"&lt;="&amp;$B$4)</f>
        <v>0</v>
      </c>
      <c r="S40" s="165">
        <f>COUNTIFS(BITACORA!$C$4:$C$7322,$B$7:$B$501,BITACORA!$E$4:$E$7322,$E$6:$AM$6,BITACORA!$B$4:$B$7322,"&gt;="&amp;$B$3,BITACORA!$B$4:$B$7322,"&lt;="&amp;$B$4)</f>
        <v>0</v>
      </c>
      <c r="T40" s="165">
        <f>COUNTIFS(BITACORA!$C$4:$C$7322,$B$7:$B$501,BITACORA!$E$4:$E$7322,$E$6:$AM$6,BITACORA!$B$4:$B$7322,"&gt;="&amp;$B$3,BITACORA!$B$4:$B$7322,"&lt;="&amp;$B$4)</f>
        <v>0</v>
      </c>
      <c r="U40" s="165">
        <f>COUNTIFS(BITACORA!$C$4:$C$7322,$B$7:$B$501,BITACORA!$E$4:$E$7322,$E$6:$AM$6,BITACORA!$B$4:$B$7322,"&gt;="&amp;$B$3,BITACORA!$B$4:$B$7322,"&lt;="&amp;$B$4)</f>
        <v>0</v>
      </c>
      <c r="V40" s="165">
        <f>COUNTIFS(BITACORA!$C$4:$C$7322,$B$7:$B$501,BITACORA!$E$4:$E$7322,$E$6:$AM$6,BITACORA!$B$4:$B$7322,"&gt;="&amp;$B$3,BITACORA!$B$4:$B$7322,"&lt;="&amp;$B$4)</f>
        <v>0</v>
      </c>
      <c r="W40" s="165">
        <f>COUNTIFS(BITACORA!$C$4:$C$7322,$B$7:$B$501,BITACORA!$E$4:$E$7322,$E$6:$AM$6,BITACORA!$B$4:$B$7322,"&gt;="&amp;$B$3,BITACORA!$B$4:$B$7322,"&lt;="&amp;$B$4)</f>
        <v>0</v>
      </c>
      <c r="X40" s="165">
        <f>COUNTIFS(BITACORA!$C$4:$C$7322,$B$7:$B$501,BITACORA!$E$4:$E$7322,$E$6:$AM$6,BITACORA!$B$4:$B$7322,"&gt;="&amp;$B$3,BITACORA!$B$4:$B$7322,"&lt;="&amp;$B$4)</f>
        <v>0</v>
      </c>
      <c r="Y40" s="165">
        <f>COUNTIFS(BITACORA!$C$4:$C$7322,$B$7:$B$501,BITACORA!$E$4:$E$7322,$E$6:$AM$6,BITACORA!$B$4:$B$7322,"&gt;="&amp;$B$3,BITACORA!$B$4:$B$7322,"&lt;="&amp;$B$4)</f>
        <v>0</v>
      </c>
      <c r="Z40" s="165">
        <f>COUNTIFS(BITACORA!$C$4:$C$7322,$B$7:$B$501,BITACORA!$E$4:$E$7322,$E$6:$AM$6,BITACORA!$B$4:$B$7322,"&gt;="&amp;$B$3,BITACORA!$B$4:$B$7322,"&lt;="&amp;$B$4)</f>
        <v>0</v>
      </c>
      <c r="AA40" s="165">
        <f>COUNTIFS(BITACORA!$C$4:$C$7322,$B$7:$B$501,BITACORA!$E$4:$E$7322,$E$6:$AM$6,BITACORA!$B$4:$B$7322,"&gt;="&amp;$B$3,BITACORA!$B$4:$B$7322,"&lt;="&amp;$B$4)</f>
        <v>0</v>
      </c>
      <c r="AB40" s="165">
        <f>COUNTIFS(BITACORA!$C$4:$C$7322,$B$7:$B$501,BITACORA!$E$4:$E$7322,$E$6:$AM$6,BITACORA!$B$4:$B$7322,"&gt;="&amp;$B$3,BITACORA!$B$4:$B$7322,"&lt;="&amp;$B$4)</f>
        <v>0</v>
      </c>
      <c r="AC40" s="165">
        <f>COUNTIFS(BITACORA!$C$4:$C$7322,$B$7:$B$501,BITACORA!$E$4:$E$7322,$E$6:$AM$6,BITACORA!$B$4:$B$7322,"&gt;="&amp;$B$3,BITACORA!$B$4:$B$7322,"&lt;="&amp;$B$4)</f>
        <v>0</v>
      </c>
      <c r="AD40" s="165">
        <f>COUNTIFS(BITACORA!$C$4:$C$7322,$B$7:$B$501,BITACORA!$E$4:$E$7322,$E$6:$AM$6,BITACORA!$B$4:$B$7322,"&gt;="&amp;$B$3,BITACORA!$B$4:$B$7322,"&lt;="&amp;$B$4)</f>
        <v>0</v>
      </c>
      <c r="AE40" s="165">
        <f>COUNTIFS(BITACORA!$C$4:$C$7322,$B$7:$B$501,BITACORA!$E$4:$E$7322,$E$6:$AM$6,BITACORA!$B$4:$B$7322,"&gt;="&amp;$B$3,BITACORA!$B$4:$B$7322,"&lt;="&amp;$B$4)</f>
        <v>0</v>
      </c>
      <c r="AF40" s="165">
        <f>COUNTIFS(BITACORA!$C$4:$C$7322,$B$7:$B$501,BITACORA!$E$4:$E$7322,$E$6:$AM$6,BITACORA!$B$4:$B$7322,"&gt;="&amp;$B$3,BITACORA!$B$4:$B$7322,"&lt;="&amp;$B$4)</f>
        <v>0</v>
      </c>
      <c r="AG40" s="165">
        <f>COUNTIFS(BITACORA!$C$4:$C$7322,$B$7:$B$501,BITACORA!$E$4:$E$7322,$E$6:$AM$6,BITACORA!$B$4:$B$7322,"&gt;="&amp;$B$3,BITACORA!$B$4:$B$7322,"&lt;="&amp;$B$4)</f>
        <v>0</v>
      </c>
      <c r="AH40" s="165">
        <f>COUNTIFS(BITACORA!$C$4:$C$7322,$B$7:$B$501,BITACORA!$E$4:$E$7322,$E$6:$AM$6,BITACORA!$B$4:$B$7322,"&gt;="&amp;$B$3,BITACORA!$B$4:$B$7322,"&lt;="&amp;$B$4)</f>
        <v>0</v>
      </c>
      <c r="AI40" s="165">
        <f>COUNTIFS(BITACORA!$C$4:$C$7322,$B$7:$B$501,BITACORA!$E$4:$E$7322,$E$6:$AM$6,BITACORA!$B$4:$B$7322,"&gt;="&amp;$B$3,BITACORA!$B$4:$B$7322,"&lt;="&amp;$B$4)</f>
        <v>0</v>
      </c>
      <c r="AJ40" s="165">
        <f>COUNTIFS(BITACORA!$C$4:$C$7322,$B$7:$B$501,BITACORA!$E$4:$E$7322,$E$6:$AM$6,BITACORA!$B$4:$B$7322,"&gt;="&amp;$B$3,BITACORA!$B$4:$B$7322,"&lt;="&amp;$B$4)</f>
        <v>0</v>
      </c>
      <c r="AK40" s="165">
        <f>COUNTIFS(BITACORA!$C$4:$C$7322,$B$7:$B$501,BITACORA!$E$4:$E$7322,$E$6:$AM$6,BITACORA!$B$4:$B$7322,"&gt;="&amp;$B$3,BITACORA!$B$4:$B$7322,"&lt;="&amp;$B$4)</f>
        <v>0</v>
      </c>
      <c r="AL40" s="165">
        <f>COUNTIFS(BITACORA!$C$4:$C$7322,$B$7:$B$501,BITACORA!$E$4:$E$7322,$E$6:$AM$6,BITACORA!$B$4:$B$7322,"&gt;="&amp;$B$3,BITACORA!$B$4:$B$7322,"&lt;="&amp;$B$4)</f>
        <v>0</v>
      </c>
      <c r="AM40" s="165">
        <f>COUNTIFS(BITACORA!$C$4:$C$7322,$B$7:$B$501,BITACORA!$E$4:$E$7322,$E$6:$AM$6,BITACORA!$B$4:$B$7322,"&gt;="&amp;$B$3,BITACORA!$B$4:$B$7322,"&lt;="&amp;$B$4)</f>
        <v>0</v>
      </c>
    </row>
    <row r="41" spans="1:39">
      <c r="A41" s="141"/>
      <c r="B41" s="165"/>
      <c r="C41" s="165"/>
      <c r="D41" s="164">
        <f t="shared" si="0"/>
        <v>0</v>
      </c>
      <c r="E41" s="165">
        <f>COUNTIFS(BITACORA!$C$4:$C$7322,$B$7:$B$501,BITACORA!$E$4:$E$7322,$E$6:$AM$6,BITACORA!$B$4:$B$7322,"&gt;="&amp;$B$3,BITACORA!$B$4:$B$7322,"&lt;="&amp;$B$4)</f>
        <v>0</v>
      </c>
      <c r="F41" s="165">
        <f>COUNTIFS(BITACORA!$C$4:$C$7322,$B$7:$B$501,BITACORA!$E$4:$E$7322,$E$6:$AM$6,BITACORA!$B$4:$B$7322,"&gt;="&amp;$B$3,BITACORA!$B$4:$B$7322,"&lt;="&amp;$B$4)</f>
        <v>0</v>
      </c>
      <c r="G41" s="165">
        <f>COUNTIFS(BITACORA!$C$4:$C$7322,$B$7:$B$501,BITACORA!$E$4:$E$7322,$E$6:$AM$6,BITACORA!$B$4:$B$7322,"&gt;="&amp;$B$3,BITACORA!$B$4:$B$7322,"&lt;="&amp;$B$4)</f>
        <v>0</v>
      </c>
      <c r="H41" s="165">
        <f>COUNTIFS(BITACORA!$C$4:$C$7322,$B$7:$B$501,BITACORA!$E$4:$E$7322,$E$6:$AM$6,BITACORA!$B$4:$B$7322,"&gt;="&amp;$B$3,BITACORA!$B$4:$B$7322,"&lt;="&amp;$B$4)</f>
        <v>0</v>
      </c>
      <c r="I41" s="165">
        <f>COUNTIFS(BITACORA!$C$4:$C$7322,$B$7:$B$501,BITACORA!$E$4:$E$7322,$E$6:$AM$6,BITACORA!$B$4:$B$7322,"&gt;="&amp;$B$3,BITACORA!$B$4:$B$7322,"&lt;="&amp;$B$4)</f>
        <v>0</v>
      </c>
      <c r="J41" s="165">
        <f>COUNTIFS(BITACORA!$C$4:$C$7322,$B$7:$B$501,BITACORA!$E$4:$E$7322,$E$6:$AM$6,BITACORA!$B$4:$B$7322,"&gt;="&amp;$B$3,BITACORA!$B$4:$B$7322,"&lt;="&amp;$B$4)</f>
        <v>0</v>
      </c>
      <c r="K41" s="165">
        <f>COUNTIFS(BITACORA!$C$4:$C$7322,$B$7:$B$501,BITACORA!$E$4:$E$7322,$E$6:$AM$6,BITACORA!$B$4:$B$7322,"&gt;="&amp;$B$3,BITACORA!$B$4:$B$7322,"&lt;="&amp;$B$4)</f>
        <v>0</v>
      </c>
      <c r="L41" s="165">
        <f>COUNTIFS(BITACORA!$C$4:$C$7322,$B$7:$B$501,BITACORA!$E$4:$E$7322,$E$6:$AM$6,BITACORA!$B$4:$B$7322,"&gt;="&amp;$B$3,BITACORA!$B$4:$B$7322,"&lt;="&amp;$B$4)</f>
        <v>0</v>
      </c>
      <c r="M41" s="165">
        <f>COUNTIFS(BITACORA!$C$4:$C$7322,$B$7:$B$501,BITACORA!$E$4:$E$7322,$E$6:$AM$6,BITACORA!$B$4:$B$7322,"&gt;="&amp;$B$3,BITACORA!$B$4:$B$7322,"&lt;="&amp;$B$4)</f>
        <v>0</v>
      </c>
      <c r="N41" s="165">
        <f>COUNTIFS(BITACORA!$C$4:$C$7322,$B$7:$B$501,BITACORA!$E$4:$E$7322,$E$6:$AM$6,BITACORA!$B$4:$B$7322,"&gt;="&amp;$B$3,BITACORA!$B$4:$B$7322,"&lt;="&amp;$B$4)</f>
        <v>0</v>
      </c>
      <c r="O41" s="165">
        <f>COUNTIFS(BITACORA!$C$4:$C$7322,$B$7:$B$501,BITACORA!$E$4:$E$7322,$E$6:$AM$6,BITACORA!$B$4:$B$7322,"&gt;="&amp;$B$3,BITACORA!$B$4:$B$7322,"&lt;="&amp;$B$4)</f>
        <v>0</v>
      </c>
      <c r="P41" s="165">
        <f>COUNTIFS(BITACORA!$C$4:$C$7322,$B$7:$B$501,BITACORA!$E$4:$E$7322,$E$6:$AM$6,BITACORA!$B$4:$B$7322,"&gt;="&amp;$B$3,BITACORA!$B$4:$B$7322,"&lt;="&amp;$B$4)</f>
        <v>0</v>
      </c>
      <c r="Q41" s="165">
        <f>COUNTIFS(BITACORA!$C$4:$C$7322,$B$7:$B$501,BITACORA!$E$4:$E$7322,$E$6:$AM$6,BITACORA!$B$4:$B$7322,"&gt;="&amp;$B$3,BITACORA!$B$4:$B$7322,"&lt;="&amp;$B$4)</f>
        <v>0</v>
      </c>
      <c r="R41" s="165">
        <f>COUNTIFS(BITACORA!$C$4:$C$7322,$B$7:$B$501,BITACORA!$E$4:$E$7322,$E$6:$AM$6,BITACORA!$B$4:$B$7322,"&gt;="&amp;$B$3,BITACORA!$B$4:$B$7322,"&lt;="&amp;$B$4)</f>
        <v>0</v>
      </c>
      <c r="S41" s="165">
        <f>COUNTIFS(BITACORA!$C$4:$C$7322,$B$7:$B$501,BITACORA!$E$4:$E$7322,$E$6:$AM$6,BITACORA!$B$4:$B$7322,"&gt;="&amp;$B$3,BITACORA!$B$4:$B$7322,"&lt;="&amp;$B$4)</f>
        <v>0</v>
      </c>
      <c r="T41" s="165">
        <f>COUNTIFS(BITACORA!$C$4:$C$7322,$B$7:$B$501,BITACORA!$E$4:$E$7322,$E$6:$AM$6,BITACORA!$B$4:$B$7322,"&gt;="&amp;$B$3,BITACORA!$B$4:$B$7322,"&lt;="&amp;$B$4)</f>
        <v>0</v>
      </c>
      <c r="U41" s="165">
        <f>COUNTIFS(BITACORA!$C$4:$C$7322,$B$7:$B$501,BITACORA!$E$4:$E$7322,$E$6:$AM$6,BITACORA!$B$4:$B$7322,"&gt;="&amp;$B$3,BITACORA!$B$4:$B$7322,"&lt;="&amp;$B$4)</f>
        <v>0</v>
      </c>
      <c r="V41" s="165">
        <f>COUNTIFS(BITACORA!$C$4:$C$7322,$B$7:$B$501,BITACORA!$E$4:$E$7322,$E$6:$AM$6,BITACORA!$B$4:$B$7322,"&gt;="&amp;$B$3,BITACORA!$B$4:$B$7322,"&lt;="&amp;$B$4)</f>
        <v>0</v>
      </c>
      <c r="W41" s="165">
        <f>COUNTIFS(BITACORA!$C$4:$C$7322,$B$7:$B$501,BITACORA!$E$4:$E$7322,$E$6:$AM$6,BITACORA!$B$4:$B$7322,"&gt;="&amp;$B$3,BITACORA!$B$4:$B$7322,"&lt;="&amp;$B$4)</f>
        <v>0</v>
      </c>
      <c r="X41" s="165">
        <f>COUNTIFS(BITACORA!$C$4:$C$7322,$B$7:$B$501,BITACORA!$E$4:$E$7322,$E$6:$AM$6,BITACORA!$B$4:$B$7322,"&gt;="&amp;$B$3,BITACORA!$B$4:$B$7322,"&lt;="&amp;$B$4)</f>
        <v>0</v>
      </c>
      <c r="Y41" s="165">
        <f>COUNTIFS(BITACORA!$C$4:$C$7322,$B$7:$B$501,BITACORA!$E$4:$E$7322,$E$6:$AM$6,BITACORA!$B$4:$B$7322,"&gt;="&amp;$B$3,BITACORA!$B$4:$B$7322,"&lt;="&amp;$B$4)</f>
        <v>0</v>
      </c>
      <c r="Z41" s="165">
        <f>COUNTIFS(BITACORA!$C$4:$C$7322,$B$7:$B$501,BITACORA!$E$4:$E$7322,$E$6:$AM$6,BITACORA!$B$4:$B$7322,"&gt;="&amp;$B$3,BITACORA!$B$4:$B$7322,"&lt;="&amp;$B$4)</f>
        <v>0</v>
      </c>
      <c r="AA41" s="165">
        <f>COUNTIFS(BITACORA!$C$4:$C$7322,$B$7:$B$501,BITACORA!$E$4:$E$7322,$E$6:$AM$6,BITACORA!$B$4:$B$7322,"&gt;="&amp;$B$3,BITACORA!$B$4:$B$7322,"&lt;="&amp;$B$4)</f>
        <v>0</v>
      </c>
      <c r="AB41" s="165">
        <f>COUNTIFS(BITACORA!$C$4:$C$7322,$B$7:$B$501,BITACORA!$E$4:$E$7322,$E$6:$AM$6,BITACORA!$B$4:$B$7322,"&gt;="&amp;$B$3,BITACORA!$B$4:$B$7322,"&lt;="&amp;$B$4)</f>
        <v>0</v>
      </c>
      <c r="AC41" s="165">
        <f>COUNTIFS(BITACORA!$C$4:$C$7322,$B$7:$B$501,BITACORA!$E$4:$E$7322,$E$6:$AM$6,BITACORA!$B$4:$B$7322,"&gt;="&amp;$B$3,BITACORA!$B$4:$B$7322,"&lt;="&amp;$B$4)</f>
        <v>0</v>
      </c>
      <c r="AD41" s="165">
        <f>COUNTIFS(BITACORA!$C$4:$C$7322,$B$7:$B$501,BITACORA!$E$4:$E$7322,$E$6:$AM$6,BITACORA!$B$4:$B$7322,"&gt;="&amp;$B$3,BITACORA!$B$4:$B$7322,"&lt;="&amp;$B$4)</f>
        <v>0</v>
      </c>
      <c r="AE41" s="165">
        <f>COUNTIFS(BITACORA!$C$4:$C$7322,$B$7:$B$501,BITACORA!$E$4:$E$7322,$E$6:$AM$6,BITACORA!$B$4:$B$7322,"&gt;="&amp;$B$3,BITACORA!$B$4:$B$7322,"&lt;="&amp;$B$4)</f>
        <v>0</v>
      </c>
      <c r="AF41" s="165">
        <f>COUNTIFS(BITACORA!$C$4:$C$7322,$B$7:$B$501,BITACORA!$E$4:$E$7322,$E$6:$AM$6,BITACORA!$B$4:$B$7322,"&gt;="&amp;$B$3,BITACORA!$B$4:$B$7322,"&lt;="&amp;$B$4)</f>
        <v>0</v>
      </c>
      <c r="AG41" s="165">
        <f>COUNTIFS(BITACORA!$C$4:$C$7322,$B$7:$B$501,BITACORA!$E$4:$E$7322,$E$6:$AM$6,BITACORA!$B$4:$B$7322,"&gt;="&amp;$B$3,BITACORA!$B$4:$B$7322,"&lt;="&amp;$B$4)</f>
        <v>0</v>
      </c>
      <c r="AH41" s="165">
        <f>COUNTIFS(BITACORA!$C$4:$C$7322,$B$7:$B$501,BITACORA!$E$4:$E$7322,$E$6:$AM$6,BITACORA!$B$4:$B$7322,"&gt;="&amp;$B$3,BITACORA!$B$4:$B$7322,"&lt;="&amp;$B$4)</f>
        <v>0</v>
      </c>
      <c r="AI41" s="165">
        <f>COUNTIFS(BITACORA!$C$4:$C$7322,$B$7:$B$501,BITACORA!$E$4:$E$7322,$E$6:$AM$6,BITACORA!$B$4:$B$7322,"&gt;="&amp;$B$3,BITACORA!$B$4:$B$7322,"&lt;="&amp;$B$4)</f>
        <v>0</v>
      </c>
      <c r="AJ41" s="165">
        <f>COUNTIFS(BITACORA!$C$4:$C$7322,$B$7:$B$501,BITACORA!$E$4:$E$7322,$E$6:$AM$6,BITACORA!$B$4:$B$7322,"&gt;="&amp;$B$3,BITACORA!$B$4:$B$7322,"&lt;="&amp;$B$4)</f>
        <v>0</v>
      </c>
      <c r="AK41" s="165">
        <f>COUNTIFS(BITACORA!$C$4:$C$7322,$B$7:$B$501,BITACORA!$E$4:$E$7322,$E$6:$AM$6,BITACORA!$B$4:$B$7322,"&gt;="&amp;$B$3,BITACORA!$B$4:$B$7322,"&lt;="&amp;$B$4)</f>
        <v>0</v>
      </c>
      <c r="AL41" s="165">
        <f>COUNTIFS(BITACORA!$C$4:$C$7322,$B$7:$B$501,BITACORA!$E$4:$E$7322,$E$6:$AM$6,BITACORA!$B$4:$B$7322,"&gt;="&amp;$B$3,BITACORA!$B$4:$B$7322,"&lt;="&amp;$B$4)</f>
        <v>0</v>
      </c>
      <c r="AM41" s="165">
        <f>COUNTIFS(BITACORA!$C$4:$C$7322,$B$7:$B$501,BITACORA!$E$4:$E$7322,$E$6:$AM$6,BITACORA!$B$4:$B$7322,"&gt;="&amp;$B$3,BITACORA!$B$4:$B$7322,"&lt;="&amp;$B$4)</f>
        <v>0</v>
      </c>
    </row>
    <row r="42" spans="1:39">
      <c r="A42" s="141"/>
      <c r="B42" s="165"/>
      <c r="C42" s="165"/>
      <c r="D42" s="164">
        <f t="shared" si="0"/>
        <v>0</v>
      </c>
      <c r="E42" s="165">
        <f>COUNTIFS(BITACORA!$C$4:$C$7322,$B$7:$B$501,BITACORA!$E$4:$E$7322,$E$6:$AM$6,BITACORA!$B$4:$B$7322,"&gt;="&amp;$B$3,BITACORA!$B$4:$B$7322,"&lt;="&amp;$B$4)</f>
        <v>0</v>
      </c>
      <c r="F42" s="165">
        <f>COUNTIFS(BITACORA!$C$4:$C$7322,$B$7:$B$501,BITACORA!$E$4:$E$7322,$E$6:$AM$6,BITACORA!$B$4:$B$7322,"&gt;="&amp;$B$3,BITACORA!$B$4:$B$7322,"&lt;="&amp;$B$4)</f>
        <v>0</v>
      </c>
      <c r="G42" s="165">
        <f>COUNTIFS(BITACORA!$C$4:$C$7322,$B$7:$B$501,BITACORA!$E$4:$E$7322,$E$6:$AM$6,BITACORA!$B$4:$B$7322,"&gt;="&amp;$B$3,BITACORA!$B$4:$B$7322,"&lt;="&amp;$B$4)</f>
        <v>0</v>
      </c>
      <c r="H42" s="165">
        <f>COUNTIFS(BITACORA!$C$4:$C$7322,$B$7:$B$501,BITACORA!$E$4:$E$7322,$E$6:$AM$6,BITACORA!$B$4:$B$7322,"&gt;="&amp;$B$3,BITACORA!$B$4:$B$7322,"&lt;="&amp;$B$4)</f>
        <v>0</v>
      </c>
      <c r="I42" s="165">
        <f>COUNTIFS(BITACORA!$C$4:$C$7322,$B$7:$B$501,BITACORA!$E$4:$E$7322,$E$6:$AM$6,BITACORA!$B$4:$B$7322,"&gt;="&amp;$B$3,BITACORA!$B$4:$B$7322,"&lt;="&amp;$B$4)</f>
        <v>0</v>
      </c>
      <c r="J42" s="165">
        <f>COUNTIFS(BITACORA!$C$4:$C$7322,$B$7:$B$501,BITACORA!$E$4:$E$7322,$E$6:$AM$6,BITACORA!$B$4:$B$7322,"&gt;="&amp;$B$3,BITACORA!$B$4:$B$7322,"&lt;="&amp;$B$4)</f>
        <v>0</v>
      </c>
      <c r="K42" s="165">
        <f>COUNTIFS(BITACORA!$C$4:$C$7322,$B$7:$B$501,BITACORA!$E$4:$E$7322,$E$6:$AM$6,BITACORA!$B$4:$B$7322,"&gt;="&amp;$B$3,BITACORA!$B$4:$B$7322,"&lt;="&amp;$B$4)</f>
        <v>0</v>
      </c>
      <c r="L42" s="165">
        <f>COUNTIFS(BITACORA!$C$4:$C$7322,$B$7:$B$501,BITACORA!$E$4:$E$7322,$E$6:$AM$6,BITACORA!$B$4:$B$7322,"&gt;="&amp;$B$3,BITACORA!$B$4:$B$7322,"&lt;="&amp;$B$4)</f>
        <v>0</v>
      </c>
      <c r="M42" s="165">
        <f>COUNTIFS(BITACORA!$C$4:$C$7322,$B$7:$B$501,BITACORA!$E$4:$E$7322,$E$6:$AM$6,BITACORA!$B$4:$B$7322,"&gt;="&amp;$B$3,BITACORA!$B$4:$B$7322,"&lt;="&amp;$B$4)</f>
        <v>0</v>
      </c>
      <c r="N42" s="165">
        <f>COUNTIFS(BITACORA!$C$4:$C$7322,$B$7:$B$501,BITACORA!$E$4:$E$7322,$E$6:$AM$6,BITACORA!$B$4:$B$7322,"&gt;="&amp;$B$3,BITACORA!$B$4:$B$7322,"&lt;="&amp;$B$4)</f>
        <v>0</v>
      </c>
      <c r="O42" s="165">
        <f>COUNTIFS(BITACORA!$C$4:$C$7322,$B$7:$B$501,BITACORA!$E$4:$E$7322,$E$6:$AM$6,BITACORA!$B$4:$B$7322,"&gt;="&amp;$B$3,BITACORA!$B$4:$B$7322,"&lt;="&amp;$B$4)</f>
        <v>0</v>
      </c>
      <c r="P42" s="165">
        <f>COUNTIFS(BITACORA!$C$4:$C$7322,$B$7:$B$501,BITACORA!$E$4:$E$7322,$E$6:$AM$6,BITACORA!$B$4:$B$7322,"&gt;="&amp;$B$3,BITACORA!$B$4:$B$7322,"&lt;="&amp;$B$4)</f>
        <v>0</v>
      </c>
      <c r="Q42" s="165">
        <f>COUNTIFS(BITACORA!$C$4:$C$7322,$B$7:$B$501,BITACORA!$E$4:$E$7322,$E$6:$AM$6,BITACORA!$B$4:$B$7322,"&gt;="&amp;$B$3,BITACORA!$B$4:$B$7322,"&lt;="&amp;$B$4)</f>
        <v>0</v>
      </c>
      <c r="R42" s="165">
        <f>COUNTIFS(BITACORA!$C$4:$C$7322,$B$7:$B$501,BITACORA!$E$4:$E$7322,$E$6:$AM$6,BITACORA!$B$4:$B$7322,"&gt;="&amp;$B$3,BITACORA!$B$4:$B$7322,"&lt;="&amp;$B$4)</f>
        <v>0</v>
      </c>
      <c r="S42" s="165">
        <f>COUNTIFS(BITACORA!$C$4:$C$7322,$B$7:$B$501,BITACORA!$E$4:$E$7322,$E$6:$AM$6,BITACORA!$B$4:$B$7322,"&gt;="&amp;$B$3,BITACORA!$B$4:$B$7322,"&lt;="&amp;$B$4)</f>
        <v>0</v>
      </c>
      <c r="T42" s="165">
        <f>COUNTIFS(BITACORA!$C$4:$C$7322,$B$7:$B$501,BITACORA!$E$4:$E$7322,$E$6:$AM$6,BITACORA!$B$4:$B$7322,"&gt;="&amp;$B$3,BITACORA!$B$4:$B$7322,"&lt;="&amp;$B$4)</f>
        <v>0</v>
      </c>
      <c r="U42" s="165">
        <f>COUNTIFS(BITACORA!$C$4:$C$7322,$B$7:$B$501,BITACORA!$E$4:$E$7322,$E$6:$AM$6,BITACORA!$B$4:$B$7322,"&gt;="&amp;$B$3,BITACORA!$B$4:$B$7322,"&lt;="&amp;$B$4)</f>
        <v>0</v>
      </c>
      <c r="V42" s="165">
        <f>COUNTIFS(BITACORA!$C$4:$C$7322,$B$7:$B$501,BITACORA!$E$4:$E$7322,$E$6:$AM$6,BITACORA!$B$4:$B$7322,"&gt;="&amp;$B$3,BITACORA!$B$4:$B$7322,"&lt;="&amp;$B$4)</f>
        <v>0</v>
      </c>
      <c r="W42" s="165">
        <f>COUNTIFS(BITACORA!$C$4:$C$7322,$B$7:$B$501,BITACORA!$E$4:$E$7322,$E$6:$AM$6,BITACORA!$B$4:$B$7322,"&gt;="&amp;$B$3,BITACORA!$B$4:$B$7322,"&lt;="&amp;$B$4)</f>
        <v>0</v>
      </c>
      <c r="X42" s="165">
        <f>COUNTIFS(BITACORA!$C$4:$C$7322,$B$7:$B$501,BITACORA!$E$4:$E$7322,$E$6:$AM$6,BITACORA!$B$4:$B$7322,"&gt;="&amp;$B$3,BITACORA!$B$4:$B$7322,"&lt;="&amp;$B$4)</f>
        <v>0</v>
      </c>
      <c r="Y42" s="165">
        <f>COUNTIFS(BITACORA!$C$4:$C$7322,$B$7:$B$501,BITACORA!$E$4:$E$7322,$E$6:$AM$6,BITACORA!$B$4:$B$7322,"&gt;="&amp;$B$3,BITACORA!$B$4:$B$7322,"&lt;="&amp;$B$4)</f>
        <v>0</v>
      </c>
      <c r="Z42" s="165">
        <f>COUNTIFS(BITACORA!$C$4:$C$7322,$B$7:$B$501,BITACORA!$E$4:$E$7322,$E$6:$AM$6,BITACORA!$B$4:$B$7322,"&gt;="&amp;$B$3,BITACORA!$B$4:$B$7322,"&lt;="&amp;$B$4)</f>
        <v>0</v>
      </c>
      <c r="AA42" s="165">
        <f>COUNTIFS(BITACORA!$C$4:$C$7322,$B$7:$B$501,BITACORA!$E$4:$E$7322,$E$6:$AM$6,BITACORA!$B$4:$B$7322,"&gt;="&amp;$B$3,BITACORA!$B$4:$B$7322,"&lt;="&amp;$B$4)</f>
        <v>0</v>
      </c>
      <c r="AB42" s="165">
        <f>COUNTIFS(BITACORA!$C$4:$C$7322,$B$7:$B$501,BITACORA!$E$4:$E$7322,$E$6:$AM$6,BITACORA!$B$4:$B$7322,"&gt;="&amp;$B$3,BITACORA!$B$4:$B$7322,"&lt;="&amp;$B$4)</f>
        <v>0</v>
      </c>
      <c r="AC42" s="165">
        <f>COUNTIFS(BITACORA!$C$4:$C$7322,$B$7:$B$501,BITACORA!$E$4:$E$7322,$E$6:$AM$6,BITACORA!$B$4:$B$7322,"&gt;="&amp;$B$3,BITACORA!$B$4:$B$7322,"&lt;="&amp;$B$4)</f>
        <v>0</v>
      </c>
      <c r="AD42" s="165">
        <f>COUNTIFS(BITACORA!$C$4:$C$7322,$B$7:$B$501,BITACORA!$E$4:$E$7322,$E$6:$AM$6,BITACORA!$B$4:$B$7322,"&gt;="&amp;$B$3,BITACORA!$B$4:$B$7322,"&lt;="&amp;$B$4)</f>
        <v>0</v>
      </c>
      <c r="AE42" s="165">
        <f>COUNTIFS(BITACORA!$C$4:$C$7322,$B$7:$B$501,BITACORA!$E$4:$E$7322,$E$6:$AM$6,BITACORA!$B$4:$B$7322,"&gt;="&amp;$B$3,BITACORA!$B$4:$B$7322,"&lt;="&amp;$B$4)</f>
        <v>0</v>
      </c>
      <c r="AF42" s="165">
        <f>COUNTIFS(BITACORA!$C$4:$C$7322,$B$7:$B$501,BITACORA!$E$4:$E$7322,$E$6:$AM$6,BITACORA!$B$4:$B$7322,"&gt;="&amp;$B$3,BITACORA!$B$4:$B$7322,"&lt;="&amp;$B$4)</f>
        <v>0</v>
      </c>
      <c r="AG42" s="165">
        <f>COUNTIFS(BITACORA!$C$4:$C$7322,$B$7:$B$501,BITACORA!$E$4:$E$7322,$E$6:$AM$6,BITACORA!$B$4:$B$7322,"&gt;="&amp;$B$3,BITACORA!$B$4:$B$7322,"&lt;="&amp;$B$4)</f>
        <v>0</v>
      </c>
      <c r="AH42" s="165">
        <f>COUNTIFS(BITACORA!$C$4:$C$7322,$B$7:$B$501,BITACORA!$E$4:$E$7322,$E$6:$AM$6,BITACORA!$B$4:$B$7322,"&gt;="&amp;$B$3,BITACORA!$B$4:$B$7322,"&lt;="&amp;$B$4)</f>
        <v>0</v>
      </c>
      <c r="AI42" s="165">
        <f>COUNTIFS(BITACORA!$C$4:$C$7322,$B$7:$B$501,BITACORA!$E$4:$E$7322,$E$6:$AM$6,BITACORA!$B$4:$B$7322,"&gt;="&amp;$B$3,BITACORA!$B$4:$B$7322,"&lt;="&amp;$B$4)</f>
        <v>0</v>
      </c>
      <c r="AJ42" s="165">
        <f>COUNTIFS(BITACORA!$C$4:$C$7322,$B$7:$B$501,BITACORA!$E$4:$E$7322,$E$6:$AM$6,BITACORA!$B$4:$B$7322,"&gt;="&amp;$B$3,BITACORA!$B$4:$B$7322,"&lt;="&amp;$B$4)</f>
        <v>0</v>
      </c>
      <c r="AK42" s="165">
        <f>COUNTIFS(BITACORA!$C$4:$C$7322,$B$7:$B$501,BITACORA!$E$4:$E$7322,$E$6:$AM$6,BITACORA!$B$4:$B$7322,"&gt;="&amp;$B$3,BITACORA!$B$4:$B$7322,"&lt;="&amp;$B$4)</f>
        <v>0</v>
      </c>
      <c r="AL42" s="165">
        <f>COUNTIFS(BITACORA!$C$4:$C$7322,$B$7:$B$501,BITACORA!$E$4:$E$7322,$E$6:$AM$6,BITACORA!$B$4:$B$7322,"&gt;="&amp;$B$3,BITACORA!$B$4:$B$7322,"&lt;="&amp;$B$4)</f>
        <v>0</v>
      </c>
      <c r="AM42" s="165">
        <f>COUNTIFS(BITACORA!$C$4:$C$7322,$B$7:$B$501,BITACORA!$E$4:$E$7322,$E$6:$AM$6,BITACORA!$B$4:$B$7322,"&gt;="&amp;$B$3,BITACORA!$B$4:$B$7322,"&lt;="&amp;$B$4)</f>
        <v>0</v>
      </c>
    </row>
    <row r="43" spans="1:39">
      <c r="A43" s="141"/>
      <c r="B43" s="165"/>
      <c r="C43" s="165"/>
      <c r="D43" s="164">
        <f t="shared" si="0"/>
        <v>0</v>
      </c>
      <c r="E43" s="165">
        <f>COUNTIFS(BITACORA!$C$4:$C$7322,$B$7:$B$501,BITACORA!$E$4:$E$7322,$E$6:$AM$6,BITACORA!$B$4:$B$7322,"&gt;="&amp;$B$3,BITACORA!$B$4:$B$7322,"&lt;="&amp;$B$4)</f>
        <v>0</v>
      </c>
      <c r="F43" s="165">
        <f>COUNTIFS(BITACORA!$C$4:$C$7322,$B$7:$B$501,BITACORA!$E$4:$E$7322,$E$6:$AM$6,BITACORA!$B$4:$B$7322,"&gt;="&amp;$B$3,BITACORA!$B$4:$B$7322,"&lt;="&amp;$B$4)</f>
        <v>0</v>
      </c>
      <c r="G43" s="165">
        <f>COUNTIFS(BITACORA!$C$4:$C$7322,$B$7:$B$501,BITACORA!$E$4:$E$7322,$E$6:$AM$6,BITACORA!$B$4:$B$7322,"&gt;="&amp;$B$3,BITACORA!$B$4:$B$7322,"&lt;="&amp;$B$4)</f>
        <v>0</v>
      </c>
      <c r="H43" s="165">
        <f>COUNTIFS(BITACORA!$C$4:$C$7322,$B$7:$B$501,BITACORA!$E$4:$E$7322,$E$6:$AM$6,BITACORA!$B$4:$B$7322,"&gt;="&amp;$B$3,BITACORA!$B$4:$B$7322,"&lt;="&amp;$B$4)</f>
        <v>0</v>
      </c>
      <c r="I43" s="165">
        <f>COUNTIFS(BITACORA!$C$4:$C$7322,$B$7:$B$501,BITACORA!$E$4:$E$7322,$E$6:$AM$6,BITACORA!$B$4:$B$7322,"&gt;="&amp;$B$3,BITACORA!$B$4:$B$7322,"&lt;="&amp;$B$4)</f>
        <v>0</v>
      </c>
      <c r="J43" s="165">
        <f>COUNTIFS(BITACORA!$C$4:$C$7322,$B$7:$B$501,BITACORA!$E$4:$E$7322,$E$6:$AM$6,BITACORA!$B$4:$B$7322,"&gt;="&amp;$B$3,BITACORA!$B$4:$B$7322,"&lt;="&amp;$B$4)</f>
        <v>0</v>
      </c>
      <c r="K43" s="165">
        <f>COUNTIFS(BITACORA!$C$4:$C$7322,$B$7:$B$501,BITACORA!$E$4:$E$7322,$E$6:$AM$6,BITACORA!$B$4:$B$7322,"&gt;="&amp;$B$3,BITACORA!$B$4:$B$7322,"&lt;="&amp;$B$4)</f>
        <v>0</v>
      </c>
      <c r="L43" s="165">
        <f>COUNTIFS(BITACORA!$C$4:$C$7322,$B$7:$B$501,BITACORA!$E$4:$E$7322,$E$6:$AM$6,BITACORA!$B$4:$B$7322,"&gt;="&amp;$B$3,BITACORA!$B$4:$B$7322,"&lt;="&amp;$B$4)</f>
        <v>0</v>
      </c>
      <c r="M43" s="165">
        <f>COUNTIFS(BITACORA!$C$4:$C$7322,$B$7:$B$501,BITACORA!$E$4:$E$7322,$E$6:$AM$6,BITACORA!$B$4:$B$7322,"&gt;="&amp;$B$3,BITACORA!$B$4:$B$7322,"&lt;="&amp;$B$4)</f>
        <v>0</v>
      </c>
      <c r="N43" s="165">
        <f>COUNTIFS(BITACORA!$C$4:$C$7322,$B$7:$B$501,BITACORA!$E$4:$E$7322,$E$6:$AM$6,BITACORA!$B$4:$B$7322,"&gt;="&amp;$B$3,BITACORA!$B$4:$B$7322,"&lt;="&amp;$B$4)</f>
        <v>0</v>
      </c>
      <c r="O43" s="165">
        <f>COUNTIFS(BITACORA!$C$4:$C$7322,$B$7:$B$501,BITACORA!$E$4:$E$7322,$E$6:$AM$6,BITACORA!$B$4:$B$7322,"&gt;="&amp;$B$3,BITACORA!$B$4:$B$7322,"&lt;="&amp;$B$4)</f>
        <v>0</v>
      </c>
      <c r="P43" s="165">
        <f>COUNTIFS(BITACORA!$C$4:$C$7322,$B$7:$B$501,BITACORA!$E$4:$E$7322,$E$6:$AM$6,BITACORA!$B$4:$B$7322,"&gt;="&amp;$B$3,BITACORA!$B$4:$B$7322,"&lt;="&amp;$B$4)</f>
        <v>0</v>
      </c>
      <c r="Q43" s="165">
        <f>COUNTIFS(BITACORA!$C$4:$C$7322,$B$7:$B$501,BITACORA!$E$4:$E$7322,$E$6:$AM$6,BITACORA!$B$4:$B$7322,"&gt;="&amp;$B$3,BITACORA!$B$4:$B$7322,"&lt;="&amp;$B$4)</f>
        <v>0</v>
      </c>
      <c r="R43" s="165">
        <f>COUNTIFS(BITACORA!$C$4:$C$7322,$B$7:$B$501,BITACORA!$E$4:$E$7322,$E$6:$AM$6,BITACORA!$B$4:$B$7322,"&gt;="&amp;$B$3,BITACORA!$B$4:$B$7322,"&lt;="&amp;$B$4)</f>
        <v>0</v>
      </c>
      <c r="S43" s="165">
        <f>COUNTIFS(BITACORA!$C$4:$C$7322,$B$7:$B$501,BITACORA!$E$4:$E$7322,$E$6:$AM$6,BITACORA!$B$4:$B$7322,"&gt;="&amp;$B$3,BITACORA!$B$4:$B$7322,"&lt;="&amp;$B$4)</f>
        <v>0</v>
      </c>
      <c r="T43" s="165">
        <f>COUNTIFS(BITACORA!$C$4:$C$7322,$B$7:$B$501,BITACORA!$E$4:$E$7322,$E$6:$AM$6,BITACORA!$B$4:$B$7322,"&gt;="&amp;$B$3,BITACORA!$B$4:$B$7322,"&lt;="&amp;$B$4)</f>
        <v>0</v>
      </c>
      <c r="U43" s="165">
        <f>COUNTIFS(BITACORA!$C$4:$C$7322,$B$7:$B$501,BITACORA!$E$4:$E$7322,$E$6:$AM$6,BITACORA!$B$4:$B$7322,"&gt;="&amp;$B$3,BITACORA!$B$4:$B$7322,"&lt;="&amp;$B$4)</f>
        <v>0</v>
      </c>
      <c r="V43" s="165">
        <f>COUNTIFS(BITACORA!$C$4:$C$7322,$B$7:$B$501,BITACORA!$E$4:$E$7322,$E$6:$AM$6,BITACORA!$B$4:$B$7322,"&gt;="&amp;$B$3,BITACORA!$B$4:$B$7322,"&lt;="&amp;$B$4)</f>
        <v>0</v>
      </c>
      <c r="W43" s="165">
        <f>COUNTIFS(BITACORA!$C$4:$C$7322,$B$7:$B$501,BITACORA!$E$4:$E$7322,$E$6:$AM$6,BITACORA!$B$4:$B$7322,"&gt;="&amp;$B$3,BITACORA!$B$4:$B$7322,"&lt;="&amp;$B$4)</f>
        <v>0</v>
      </c>
      <c r="X43" s="165">
        <f>COUNTIFS(BITACORA!$C$4:$C$7322,$B$7:$B$501,BITACORA!$E$4:$E$7322,$E$6:$AM$6,BITACORA!$B$4:$B$7322,"&gt;="&amp;$B$3,BITACORA!$B$4:$B$7322,"&lt;="&amp;$B$4)</f>
        <v>0</v>
      </c>
      <c r="Y43" s="165">
        <f>COUNTIFS(BITACORA!$C$4:$C$7322,$B$7:$B$501,BITACORA!$E$4:$E$7322,$E$6:$AM$6,BITACORA!$B$4:$B$7322,"&gt;="&amp;$B$3,BITACORA!$B$4:$B$7322,"&lt;="&amp;$B$4)</f>
        <v>0</v>
      </c>
      <c r="Z43" s="165">
        <f>COUNTIFS(BITACORA!$C$4:$C$7322,$B$7:$B$501,BITACORA!$E$4:$E$7322,$E$6:$AM$6,BITACORA!$B$4:$B$7322,"&gt;="&amp;$B$3,BITACORA!$B$4:$B$7322,"&lt;="&amp;$B$4)</f>
        <v>0</v>
      </c>
      <c r="AA43" s="165">
        <f>COUNTIFS(BITACORA!$C$4:$C$7322,$B$7:$B$501,BITACORA!$E$4:$E$7322,$E$6:$AM$6,BITACORA!$B$4:$B$7322,"&gt;="&amp;$B$3,BITACORA!$B$4:$B$7322,"&lt;="&amp;$B$4)</f>
        <v>0</v>
      </c>
      <c r="AB43" s="165">
        <f>COUNTIFS(BITACORA!$C$4:$C$7322,$B$7:$B$501,BITACORA!$E$4:$E$7322,$E$6:$AM$6,BITACORA!$B$4:$B$7322,"&gt;="&amp;$B$3,BITACORA!$B$4:$B$7322,"&lt;="&amp;$B$4)</f>
        <v>0</v>
      </c>
      <c r="AC43" s="165">
        <f>COUNTIFS(BITACORA!$C$4:$C$7322,$B$7:$B$501,BITACORA!$E$4:$E$7322,$E$6:$AM$6,BITACORA!$B$4:$B$7322,"&gt;="&amp;$B$3,BITACORA!$B$4:$B$7322,"&lt;="&amp;$B$4)</f>
        <v>0</v>
      </c>
      <c r="AD43" s="165">
        <f>COUNTIFS(BITACORA!$C$4:$C$7322,$B$7:$B$501,BITACORA!$E$4:$E$7322,$E$6:$AM$6,BITACORA!$B$4:$B$7322,"&gt;="&amp;$B$3,BITACORA!$B$4:$B$7322,"&lt;="&amp;$B$4)</f>
        <v>0</v>
      </c>
      <c r="AE43" s="165">
        <f>COUNTIFS(BITACORA!$C$4:$C$7322,$B$7:$B$501,BITACORA!$E$4:$E$7322,$E$6:$AM$6,BITACORA!$B$4:$B$7322,"&gt;="&amp;$B$3,BITACORA!$B$4:$B$7322,"&lt;="&amp;$B$4)</f>
        <v>0</v>
      </c>
      <c r="AF43" s="165">
        <f>COUNTIFS(BITACORA!$C$4:$C$7322,$B$7:$B$501,BITACORA!$E$4:$E$7322,$E$6:$AM$6,BITACORA!$B$4:$B$7322,"&gt;="&amp;$B$3,BITACORA!$B$4:$B$7322,"&lt;="&amp;$B$4)</f>
        <v>0</v>
      </c>
      <c r="AG43" s="165">
        <f>COUNTIFS(BITACORA!$C$4:$C$7322,$B$7:$B$501,BITACORA!$E$4:$E$7322,$E$6:$AM$6,BITACORA!$B$4:$B$7322,"&gt;="&amp;$B$3,BITACORA!$B$4:$B$7322,"&lt;="&amp;$B$4)</f>
        <v>0</v>
      </c>
      <c r="AH43" s="165">
        <f>COUNTIFS(BITACORA!$C$4:$C$7322,$B$7:$B$501,BITACORA!$E$4:$E$7322,$E$6:$AM$6,BITACORA!$B$4:$B$7322,"&gt;="&amp;$B$3,BITACORA!$B$4:$B$7322,"&lt;="&amp;$B$4)</f>
        <v>0</v>
      </c>
      <c r="AI43" s="165">
        <f>COUNTIFS(BITACORA!$C$4:$C$7322,$B$7:$B$501,BITACORA!$E$4:$E$7322,$E$6:$AM$6,BITACORA!$B$4:$B$7322,"&gt;="&amp;$B$3,BITACORA!$B$4:$B$7322,"&lt;="&amp;$B$4)</f>
        <v>0</v>
      </c>
      <c r="AJ43" s="165">
        <f>COUNTIFS(BITACORA!$C$4:$C$7322,$B$7:$B$501,BITACORA!$E$4:$E$7322,$E$6:$AM$6,BITACORA!$B$4:$B$7322,"&gt;="&amp;$B$3,BITACORA!$B$4:$B$7322,"&lt;="&amp;$B$4)</f>
        <v>0</v>
      </c>
      <c r="AK43" s="165">
        <f>COUNTIFS(BITACORA!$C$4:$C$7322,$B$7:$B$501,BITACORA!$E$4:$E$7322,$E$6:$AM$6,BITACORA!$B$4:$B$7322,"&gt;="&amp;$B$3,BITACORA!$B$4:$B$7322,"&lt;="&amp;$B$4)</f>
        <v>0</v>
      </c>
      <c r="AL43" s="165">
        <f>COUNTIFS(BITACORA!$C$4:$C$7322,$B$7:$B$501,BITACORA!$E$4:$E$7322,$E$6:$AM$6,BITACORA!$B$4:$B$7322,"&gt;="&amp;$B$3,BITACORA!$B$4:$B$7322,"&lt;="&amp;$B$4)</f>
        <v>0</v>
      </c>
      <c r="AM43" s="165">
        <f>COUNTIFS(BITACORA!$C$4:$C$7322,$B$7:$B$501,BITACORA!$E$4:$E$7322,$E$6:$AM$6,BITACORA!$B$4:$B$7322,"&gt;="&amp;$B$3,BITACORA!$B$4:$B$7322,"&lt;="&amp;$B$4)</f>
        <v>0</v>
      </c>
    </row>
    <row r="44" spans="1:39">
      <c r="A44" s="141"/>
      <c r="B44" s="165"/>
      <c r="C44" s="165"/>
      <c r="D44" s="164">
        <f t="shared" si="0"/>
        <v>0</v>
      </c>
      <c r="E44" s="165">
        <f>COUNTIFS(BITACORA!$C$4:$C$7322,$B$7:$B$501,BITACORA!$E$4:$E$7322,$E$6:$AM$6,BITACORA!$B$4:$B$7322,"&gt;="&amp;$B$3,BITACORA!$B$4:$B$7322,"&lt;="&amp;$B$4)</f>
        <v>0</v>
      </c>
      <c r="F44" s="165">
        <f>COUNTIFS(BITACORA!$C$4:$C$7322,$B$7:$B$501,BITACORA!$E$4:$E$7322,$E$6:$AM$6,BITACORA!$B$4:$B$7322,"&gt;="&amp;$B$3,BITACORA!$B$4:$B$7322,"&lt;="&amp;$B$4)</f>
        <v>0</v>
      </c>
      <c r="G44" s="165">
        <f>COUNTIFS(BITACORA!$C$4:$C$7322,$B$7:$B$501,BITACORA!$E$4:$E$7322,$E$6:$AM$6,BITACORA!$B$4:$B$7322,"&gt;="&amp;$B$3,BITACORA!$B$4:$B$7322,"&lt;="&amp;$B$4)</f>
        <v>0</v>
      </c>
      <c r="H44" s="165">
        <f>COUNTIFS(BITACORA!$C$4:$C$7322,$B$7:$B$501,BITACORA!$E$4:$E$7322,$E$6:$AM$6,BITACORA!$B$4:$B$7322,"&gt;="&amp;$B$3,BITACORA!$B$4:$B$7322,"&lt;="&amp;$B$4)</f>
        <v>0</v>
      </c>
      <c r="I44" s="165">
        <f>COUNTIFS(BITACORA!$C$4:$C$7322,$B$7:$B$501,BITACORA!$E$4:$E$7322,$E$6:$AM$6,BITACORA!$B$4:$B$7322,"&gt;="&amp;$B$3,BITACORA!$B$4:$B$7322,"&lt;="&amp;$B$4)</f>
        <v>0</v>
      </c>
      <c r="J44" s="165">
        <f>COUNTIFS(BITACORA!$C$4:$C$7322,$B$7:$B$501,BITACORA!$E$4:$E$7322,$E$6:$AM$6,BITACORA!$B$4:$B$7322,"&gt;="&amp;$B$3,BITACORA!$B$4:$B$7322,"&lt;="&amp;$B$4)</f>
        <v>0</v>
      </c>
      <c r="K44" s="165">
        <f>COUNTIFS(BITACORA!$C$4:$C$7322,$B$7:$B$501,BITACORA!$E$4:$E$7322,$E$6:$AM$6,BITACORA!$B$4:$B$7322,"&gt;="&amp;$B$3,BITACORA!$B$4:$B$7322,"&lt;="&amp;$B$4)</f>
        <v>0</v>
      </c>
      <c r="L44" s="165">
        <f>COUNTIFS(BITACORA!$C$4:$C$7322,$B$7:$B$501,BITACORA!$E$4:$E$7322,$E$6:$AM$6,BITACORA!$B$4:$B$7322,"&gt;="&amp;$B$3,BITACORA!$B$4:$B$7322,"&lt;="&amp;$B$4)</f>
        <v>0</v>
      </c>
      <c r="M44" s="165">
        <f>COUNTIFS(BITACORA!$C$4:$C$7322,$B$7:$B$501,BITACORA!$E$4:$E$7322,$E$6:$AM$6,BITACORA!$B$4:$B$7322,"&gt;="&amp;$B$3,BITACORA!$B$4:$B$7322,"&lt;="&amp;$B$4)</f>
        <v>0</v>
      </c>
      <c r="N44" s="165">
        <f>COUNTIFS(BITACORA!$C$4:$C$7322,$B$7:$B$501,BITACORA!$E$4:$E$7322,$E$6:$AM$6,BITACORA!$B$4:$B$7322,"&gt;="&amp;$B$3,BITACORA!$B$4:$B$7322,"&lt;="&amp;$B$4)</f>
        <v>0</v>
      </c>
      <c r="O44" s="165">
        <f>COUNTIFS(BITACORA!$C$4:$C$7322,$B$7:$B$501,BITACORA!$E$4:$E$7322,$E$6:$AM$6,BITACORA!$B$4:$B$7322,"&gt;="&amp;$B$3,BITACORA!$B$4:$B$7322,"&lt;="&amp;$B$4)</f>
        <v>0</v>
      </c>
      <c r="P44" s="165">
        <f>COUNTIFS(BITACORA!$C$4:$C$7322,$B$7:$B$501,BITACORA!$E$4:$E$7322,$E$6:$AM$6,BITACORA!$B$4:$B$7322,"&gt;="&amp;$B$3,BITACORA!$B$4:$B$7322,"&lt;="&amp;$B$4)</f>
        <v>0</v>
      </c>
      <c r="Q44" s="165">
        <f>COUNTIFS(BITACORA!$C$4:$C$7322,$B$7:$B$501,BITACORA!$E$4:$E$7322,$E$6:$AM$6,BITACORA!$B$4:$B$7322,"&gt;="&amp;$B$3,BITACORA!$B$4:$B$7322,"&lt;="&amp;$B$4)</f>
        <v>0</v>
      </c>
      <c r="R44" s="165">
        <f>COUNTIFS(BITACORA!$C$4:$C$7322,$B$7:$B$501,BITACORA!$E$4:$E$7322,$E$6:$AM$6,BITACORA!$B$4:$B$7322,"&gt;="&amp;$B$3,BITACORA!$B$4:$B$7322,"&lt;="&amp;$B$4)</f>
        <v>0</v>
      </c>
      <c r="S44" s="165">
        <f>COUNTIFS(BITACORA!$C$4:$C$7322,$B$7:$B$501,BITACORA!$E$4:$E$7322,$E$6:$AM$6,BITACORA!$B$4:$B$7322,"&gt;="&amp;$B$3,BITACORA!$B$4:$B$7322,"&lt;="&amp;$B$4)</f>
        <v>0</v>
      </c>
      <c r="T44" s="165">
        <f>COUNTIFS(BITACORA!$C$4:$C$7322,$B$7:$B$501,BITACORA!$E$4:$E$7322,$E$6:$AM$6,BITACORA!$B$4:$B$7322,"&gt;="&amp;$B$3,BITACORA!$B$4:$B$7322,"&lt;="&amp;$B$4)</f>
        <v>0</v>
      </c>
      <c r="U44" s="165">
        <f>COUNTIFS(BITACORA!$C$4:$C$7322,$B$7:$B$501,BITACORA!$E$4:$E$7322,$E$6:$AM$6,BITACORA!$B$4:$B$7322,"&gt;="&amp;$B$3,BITACORA!$B$4:$B$7322,"&lt;="&amp;$B$4)</f>
        <v>0</v>
      </c>
      <c r="V44" s="165">
        <f>COUNTIFS(BITACORA!$C$4:$C$7322,$B$7:$B$501,BITACORA!$E$4:$E$7322,$E$6:$AM$6,BITACORA!$B$4:$B$7322,"&gt;="&amp;$B$3,BITACORA!$B$4:$B$7322,"&lt;="&amp;$B$4)</f>
        <v>0</v>
      </c>
      <c r="W44" s="165">
        <f>COUNTIFS(BITACORA!$C$4:$C$7322,$B$7:$B$501,BITACORA!$E$4:$E$7322,$E$6:$AM$6,BITACORA!$B$4:$B$7322,"&gt;="&amp;$B$3,BITACORA!$B$4:$B$7322,"&lt;="&amp;$B$4)</f>
        <v>0</v>
      </c>
      <c r="X44" s="165">
        <f>COUNTIFS(BITACORA!$C$4:$C$7322,$B$7:$B$501,BITACORA!$E$4:$E$7322,$E$6:$AM$6,BITACORA!$B$4:$B$7322,"&gt;="&amp;$B$3,BITACORA!$B$4:$B$7322,"&lt;="&amp;$B$4)</f>
        <v>0</v>
      </c>
      <c r="Y44" s="165">
        <f>COUNTIFS(BITACORA!$C$4:$C$7322,$B$7:$B$501,BITACORA!$E$4:$E$7322,$E$6:$AM$6,BITACORA!$B$4:$B$7322,"&gt;="&amp;$B$3,BITACORA!$B$4:$B$7322,"&lt;="&amp;$B$4)</f>
        <v>0</v>
      </c>
      <c r="Z44" s="165">
        <f>COUNTIFS(BITACORA!$C$4:$C$7322,$B$7:$B$501,BITACORA!$E$4:$E$7322,$E$6:$AM$6,BITACORA!$B$4:$B$7322,"&gt;="&amp;$B$3,BITACORA!$B$4:$B$7322,"&lt;="&amp;$B$4)</f>
        <v>0</v>
      </c>
      <c r="AA44" s="165">
        <f>COUNTIFS(BITACORA!$C$4:$C$7322,$B$7:$B$501,BITACORA!$E$4:$E$7322,$E$6:$AM$6,BITACORA!$B$4:$B$7322,"&gt;="&amp;$B$3,BITACORA!$B$4:$B$7322,"&lt;="&amp;$B$4)</f>
        <v>0</v>
      </c>
      <c r="AB44" s="165">
        <f>COUNTIFS(BITACORA!$C$4:$C$7322,$B$7:$B$501,BITACORA!$E$4:$E$7322,$E$6:$AM$6,BITACORA!$B$4:$B$7322,"&gt;="&amp;$B$3,BITACORA!$B$4:$B$7322,"&lt;="&amp;$B$4)</f>
        <v>0</v>
      </c>
      <c r="AC44" s="165">
        <f>COUNTIFS(BITACORA!$C$4:$C$7322,$B$7:$B$501,BITACORA!$E$4:$E$7322,$E$6:$AM$6,BITACORA!$B$4:$B$7322,"&gt;="&amp;$B$3,BITACORA!$B$4:$B$7322,"&lt;="&amp;$B$4)</f>
        <v>0</v>
      </c>
      <c r="AD44" s="165">
        <f>COUNTIFS(BITACORA!$C$4:$C$7322,$B$7:$B$501,BITACORA!$E$4:$E$7322,$E$6:$AM$6,BITACORA!$B$4:$B$7322,"&gt;="&amp;$B$3,BITACORA!$B$4:$B$7322,"&lt;="&amp;$B$4)</f>
        <v>0</v>
      </c>
      <c r="AE44" s="165">
        <f>COUNTIFS(BITACORA!$C$4:$C$7322,$B$7:$B$501,BITACORA!$E$4:$E$7322,$E$6:$AM$6,BITACORA!$B$4:$B$7322,"&gt;="&amp;$B$3,BITACORA!$B$4:$B$7322,"&lt;="&amp;$B$4)</f>
        <v>0</v>
      </c>
      <c r="AF44" s="165">
        <f>COUNTIFS(BITACORA!$C$4:$C$7322,$B$7:$B$501,BITACORA!$E$4:$E$7322,$E$6:$AM$6,BITACORA!$B$4:$B$7322,"&gt;="&amp;$B$3,BITACORA!$B$4:$B$7322,"&lt;="&amp;$B$4)</f>
        <v>0</v>
      </c>
      <c r="AG44" s="165">
        <f>COUNTIFS(BITACORA!$C$4:$C$7322,$B$7:$B$501,BITACORA!$E$4:$E$7322,$E$6:$AM$6,BITACORA!$B$4:$B$7322,"&gt;="&amp;$B$3,BITACORA!$B$4:$B$7322,"&lt;="&amp;$B$4)</f>
        <v>0</v>
      </c>
      <c r="AH44" s="165">
        <f>COUNTIFS(BITACORA!$C$4:$C$7322,$B$7:$B$501,BITACORA!$E$4:$E$7322,$E$6:$AM$6,BITACORA!$B$4:$B$7322,"&gt;="&amp;$B$3,BITACORA!$B$4:$B$7322,"&lt;="&amp;$B$4)</f>
        <v>0</v>
      </c>
      <c r="AI44" s="165">
        <f>COUNTIFS(BITACORA!$C$4:$C$7322,$B$7:$B$501,BITACORA!$E$4:$E$7322,$E$6:$AM$6,BITACORA!$B$4:$B$7322,"&gt;="&amp;$B$3,BITACORA!$B$4:$B$7322,"&lt;="&amp;$B$4)</f>
        <v>0</v>
      </c>
      <c r="AJ44" s="165">
        <f>COUNTIFS(BITACORA!$C$4:$C$7322,$B$7:$B$501,BITACORA!$E$4:$E$7322,$E$6:$AM$6,BITACORA!$B$4:$B$7322,"&gt;="&amp;$B$3,BITACORA!$B$4:$B$7322,"&lt;="&amp;$B$4)</f>
        <v>0</v>
      </c>
      <c r="AK44" s="165">
        <f>COUNTIFS(BITACORA!$C$4:$C$7322,$B$7:$B$501,BITACORA!$E$4:$E$7322,$E$6:$AM$6,BITACORA!$B$4:$B$7322,"&gt;="&amp;$B$3,BITACORA!$B$4:$B$7322,"&lt;="&amp;$B$4)</f>
        <v>0</v>
      </c>
      <c r="AL44" s="165">
        <f>COUNTIFS(BITACORA!$C$4:$C$7322,$B$7:$B$501,BITACORA!$E$4:$E$7322,$E$6:$AM$6,BITACORA!$B$4:$B$7322,"&gt;="&amp;$B$3,BITACORA!$B$4:$B$7322,"&lt;="&amp;$B$4)</f>
        <v>0</v>
      </c>
      <c r="AM44" s="165">
        <f>COUNTIFS(BITACORA!$C$4:$C$7322,$B$7:$B$501,BITACORA!$E$4:$E$7322,$E$6:$AM$6,BITACORA!$B$4:$B$7322,"&gt;="&amp;$B$3,BITACORA!$B$4:$B$7322,"&lt;="&amp;$B$4)</f>
        <v>0</v>
      </c>
    </row>
    <row r="45" spans="1:39">
      <c r="A45" s="141"/>
      <c r="B45" s="165"/>
      <c r="C45" s="165"/>
      <c r="D45" s="164">
        <f t="shared" si="0"/>
        <v>0</v>
      </c>
      <c r="E45" s="165">
        <f>COUNTIFS(BITACORA!$C$4:$C$7322,$B$7:$B$501,BITACORA!$E$4:$E$7322,$E$6:$AM$6,BITACORA!$B$4:$B$7322,"&gt;="&amp;$B$3,BITACORA!$B$4:$B$7322,"&lt;="&amp;$B$4)</f>
        <v>0</v>
      </c>
      <c r="F45" s="165">
        <f>COUNTIFS(BITACORA!$C$4:$C$7322,$B$7:$B$501,BITACORA!$E$4:$E$7322,$E$6:$AM$6,BITACORA!$B$4:$B$7322,"&gt;="&amp;$B$3,BITACORA!$B$4:$B$7322,"&lt;="&amp;$B$4)</f>
        <v>0</v>
      </c>
      <c r="G45" s="165">
        <f>COUNTIFS(BITACORA!$C$4:$C$7322,$B$7:$B$501,BITACORA!$E$4:$E$7322,$E$6:$AM$6,BITACORA!$B$4:$B$7322,"&gt;="&amp;$B$3,BITACORA!$B$4:$B$7322,"&lt;="&amp;$B$4)</f>
        <v>0</v>
      </c>
      <c r="H45" s="165">
        <f>COUNTIFS(BITACORA!$C$4:$C$7322,$B$7:$B$501,BITACORA!$E$4:$E$7322,$E$6:$AM$6,BITACORA!$B$4:$B$7322,"&gt;="&amp;$B$3,BITACORA!$B$4:$B$7322,"&lt;="&amp;$B$4)</f>
        <v>0</v>
      </c>
      <c r="I45" s="165">
        <f>COUNTIFS(BITACORA!$C$4:$C$7322,$B$7:$B$501,BITACORA!$E$4:$E$7322,$E$6:$AM$6,BITACORA!$B$4:$B$7322,"&gt;="&amp;$B$3,BITACORA!$B$4:$B$7322,"&lt;="&amp;$B$4)</f>
        <v>0</v>
      </c>
      <c r="J45" s="165">
        <f>COUNTIFS(BITACORA!$C$4:$C$7322,$B$7:$B$501,BITACORA!$E$4:$E$7322,$E$6:$AM$6,BITACORA!$B$4:$B$7322,"&gt;="&amp;$B$3,BITACORA!$B$4:$B$7322,"&lt;="&amp;$B$4)</f>
        <v>0</v>
      </c>
      <c r="K45" s="165">
        <f>COUNTIFS(BITACORA!$C$4:$C$7322,$B$7:$B$501,BITACORA!$E$4:$E$7322,$E$6:$AM$6,BITACORA!$B$4:$B$7322,"&gt;="&amp;$B$3,BITACORA!$B$4:$B$7322,"&lt;="&amp;$B$4)</f>
        <v>0</v>
      </c>
      <c r="L45" s="165">
        <f>COUNTIFS(BITACORA!$C$4:$C$7322,$B$7:$B$501,BITACORA!$E$4:$E$7322,$E$6:$AM$6,BITACORA!$B$4:$B$7322,"&gt;="&amp;$B$3,BITACORA!$B$4:$B$7322,"&lt;="&amp;$B$4)</f>
        <v>0</v>
      </c>
      <c r="M45" s="165">
        <f>COUNTIFS(BITACORA!$C$4:$C$7322,$B$7:$B$501,BITACORA!$E$4:$E$7322,$E$6:$AM$6,BITACORA!$B$4:$B$7322,"&gt;="&amp;$B$3,BITACORA!$B$4:$B$7322,"&lt;="&amp;$B$4)</f>
        <v>0</v>
      </c>
      <c r="N45" s="165">
        <f>COUNTIFS(BITACORA!$C$4:$C$7322,$B$7:$B$501,BITACORA!$E$4:$E$7322,$E$6:$AM$6,BITACORA!$B$4:$B$7322,"&gt;="&amp;$B$3,BITACORA!$B$4:$B$7322,"&lt;="&amp;$B$4)</f>
        <v>0</v>
      </c>
      <c r="O45" s="165">
        <f>COUNTIFS(BITACORA!$C$4:$C$7322,$B$7:$B$501,BITACORA!$E$4:$E$7322,$E$6:$AM$6,BITACORA!$B$4:$B$7322,"&gt;="&amp;$B$3,BITACORA!$B$4:$B$7322,"&lt;="&amp;$B$4)</f>
        <v>0</v>
      </c>
      <c r="P45" s="165">
        <f>COUNTIFS(BITACORA!$C$4:$C$7322,$B$7:$B$501,BITACORA!$E$4:$E$7322,$E$6:$AM$6,BITACORA!$B$4:$B$7322,"&gt;="&amp;$B$3,BITACORA!$B$4:$B$7322,"&lt;="&amp;$B$4)</f>
        <v>0</v>
      </c>
      <c r="Q45" s="165">
        <f>COUNTIFS(BITACORA!$C$4:$C$7322,$B$7:$B$501,BITACORA!$E$4:$E$7322,$E$6:$AM$6,BITACORA!$B$4:$B$7322,"&gt;="&amp;$B$3,BITACORA!$B$4:$B$7322,"&lt;="&amp;$B$4)</f>
        <v>0</v>
      </c>
      <c r="R45" s="165">
        <f>COUNTIFS(BITACORA!$C$4:$C$7322,$B$7:$B$501,BITACORA!$E$4:$E$7322,$E$6:$AM$6,BITACORA!$B$4:$B$7322,"&gt;="&amp;$B$3,BITACORA!$B$4:$B$7322,"&lt;="&amp;$B$4)</f>
        <v>0</v>
      </c>
      <c r="S45" s="165">
        <f>COUNTIFS(BITACORA!$C$4:$C$7322,$B$7:$B$501,BITACORA!$E$4:$E$7322,$E$6:$AM$6,BITACORA!$B$4:$B$7322,"&gt;="&amp;$B$3,BITACORA!$B$4:$B$7322,"&lt;="&amp;$B$4)</f>
        <v>0</v>
      </c>
      <c r="T45" s="165">
        <f>COUNTIFS(BITACORA!$C$4:$C$7322,$B$7:$B$501,BITACORA!$E$4:$E$7322,$E$6:$AM$6,BITACORA!$B$4:$B$7322,"&gt;="&amp;$B$3,BITACORA!$B$4:$B$7322,"&lt;="&amp;$B$4)</f>
        <v>0</v>
      </c>
      <c r="U45" s="165">
        <f>COUNTIFS(BITACORA!$C$4:$C$7322,$B$7:$B$501,BITACORA!$E$4:$E$7322,$E$6:$AM$6,BITACORA!$B$4:$B$7322,"&gt;="&amp;$B$3,BITACORA!$B$4:$B$7322,"&lt;="&amp;$B$4)</f>
        <v>0</v>
      </c>
      <c r="V45" s="165">
        <f>COUNTIFS(BITACORA!$C$4:$C$7322,$B$7:$B$501,BITACORA!$E$4:$E$7322,$E$6:$AM$6,BITACORA!$B$4:$B$7322,"&gt;="&amp;$B$3,BITACORA!$B$4:$B$7322,"&lt;="&amp;$B$4)</f>
        <v>0</v>
      </c>
      <c r="W45" s="165">
        <f>COUNTIFS(BITACORA!$C$4:$C$7322,$B$7:$B$501,BITACORA!$E$4:$E$7322,$E$6:$AM$6,BITACORA!$B$4:$B$7322,"&gt;="&amp;$B$3,BITACORA!$B$4:$B$7322,"&lt;="&amp;$B$4)</f>
        <v>0</v>
      </c>
      <c r="X45" s="165">
        <f>COUNTIFS(BITACORA!$C$4:$C$7322,$B$7:$B$501,BITACORA!$E$4:$E$7322,$E$6:$AM$6,BITACORA!$B$4:$B$7322,"&gt;="&amp;$B$3,BITACORA!$B$4:$B$7322,"&lt;="&amp;$B$4)</f>
        <v>0</v>
      </c>
      <c r="Y45" s="165">
        <f>COUNTIFS(BITACORA!$C$4:$C$7322,$B$7:$B$501,BITACORA!$E$4:$E$7322,$E$6:$AM$6,BITACORA!$B$4:$B$7322,"&gt;="&amp;$B$3,BITACORA!$B$4:$B$7322,"&lt;="&amp;$B$4)</f>
        <v>0</v>
      </c>
      <c r="Z45" s="165">
        <f>COUNTIFS(BITACORA!$C$4:$C$7322,$B$7:$B$501,BITACORA!$E$4:$E$7322,$E$6:$AM$6,BITACORA!$B$4:$B$7322,"&gt;="&amp;$B$3,BITACORA!$B$4:$B$7322,"&lt;="&amp;$B$4)</f>
        <v>0</v>
      </c>
      <c r="AA45" s="165">
        <f>COUNTIFS(BITACORA!$C$4:$C$7322,$B$7:$B$501,BITACORA!$E$4:$E$7322,$E$6:$AM$6,BITACORA!$B$4:$B$7322,"&gt;="&amp;$B$3,BITACORA!$B$4:$B$7322,"&lt;="&amp;$B$4)</f>
        <v>0</v>
      </c>
      <c r="AB45" s="165">
        <f>COUNTIFS(BITACORA!$C$4:$C$7322,$B$7:$B$501,BITACORA!$E$4:$E$7322,$E$6:$AM$6,BITACORA!$B$4:$B$7322,"&gt;="&amp;$B$3,BITACORA!$B$4:$B$7322,"&lt;="&amp;$B$4)</f>
        <v>0</v>
      </c>
      <c r="AC45" s="165">
        <f>COUNTIFS(BITACORA!$C$4:$C$7322,$B$7:$B$501,BITACORA!$E$4:$E$7322,$E$6:$AM$6,BITACORA!$B$4:$B$7322,"&gt;="&amp;$B$3,BITACORA!$B$4:$B$7322,"&lt;="&amp;$B$4)</f>
        <v>0</v>
      </c>
      <c r="AD45" s="165">
        <f>COUNTIFS(BITACORA!$C$4:$C$7322,$B$7:$B$501,BITACORA!$E$4:$E$7322,$E$6:$AM$6,BITACORA!$B$4:$B$7322,"&gt;="&amp;$B$3,BITACORA!$B$4:$B$7322,"&lt;="&amp;$B$4)</f>
        <v>0</v>
      </c>
      <c r="AE45" s="165">
        <f>COUNTIFS(BITACORA!$C$4:$C$7322,$B$7:$B$501,BITACORA!$E$4:$E$7322,$E$6:$AM$6,BITACORA!$B$4:$B$7322,"&gt;="&amp;$B$3,BITACORA!$B$4:$B$7322,"&lt;="&amp;$B$4)</f>
        <v>0</v>
      </c>
      <c r="AF45" s="165">
        <f>COUNTIFS(BITACORA!$C$4:$C$7322,$B$7:$B$501,BITACORA!$E$4:$E$7322,$E$6:$AM$6,BITACORA!$B$4:$B$7322,"&gt;="&amp;$B$3,BITACORA!$B$4:$B$7322,"&lt;="&amp;$B$4)</f>
        <v>0</v>
      </c>
      <c r="AG45" s="165">
        <f>COUNTIFS(BITACORA!$C$4:$C$7322,$B$7:$B$501,BITACORA!$E$4:$E$7322,$E$6:$AM$6,BITACORA!$B$4:$B$7322,"&gt;="&amp;$B$3,BITACORA!$B$4:$B$7322,"&lt;="&amp;$B$4)</f>
        <v>0</v>
      </c>
      <c r="AH45" s="165">
        <f>COUNTIFS(BITACORA!$C$4:$C$7322,$B$7:$B$501,BITACORA!$E$4:$E$7322,$E$6:$AM$6,BITACORA!$B$4:$B$7322,"&gt;="&amp;$B$3,BITACORA!$B$4:$B$7322,"&lt;="&amp;$B$4)</f>
        <v>0</v>
      </c>
      <c r="AI45" s="165">
        <f>COUNTIFS(BITACORA!$C$4:$C$7322,$B$7:$B$501,BITACORA!$E$4:$E$7322,$E$6:$AM$6,BITACORA!$B$4:$B$7322,"&gt;="&amp;$B$3,BITACORA!$B$4:$B$7322,"&lt;="&amp;$B$4)</f>
        <v>0</v>
      </c>
      <c r="AJ45" s="165">
        <f>COUNTIFS(BITACORA!$C$4:$C$7322,$B$7:$B$501,BITACORA!$E$4:$E$7322,$E$6:$AM$6,BITACORA!$B$4:$B$7322,"&gt;="&amp;$B$3,BITACORA!$B$4:$B$7322,"&lt;="&amp;$B$4)</f>
        <v>0</v>
      </c>
      <c r="AK45" s="165">
        <f>COUNTIFS(BITACORA!$C$4:$C$7322,$B$7:$B$501,BITACORA!$E$4:$E$7322,$E$6:$AM$6,BITACORA!$B$4:$B$7322,"&gt;="&amp;$B$3,BITACORA!$B$4:$B$7322,"&lt;="&amp;$B$4)</f>
        <v>0</v>
      </c>
      <c r="AL45" s="165">
        <f>COUNTIFS(BITACORA!$C$4:$C$7322,$B$7:$B$501,BITACORA!$E$4:$E$7322,$E$6:$AM$6,BITACORA!$B$4:$B$7322,"&gt;="&amp;$B$3,BITACORA!$B$4:$B$7322,"&lt;="&amp;$B$4)</f>
        <v>0</v>
      </c>
      <c r="AM45" s="165">
        <f>COUNTIFS(BITACORA!$C$4:$C$7322,$B$7:$B$501,BITACORA!$E$4:$E$7322,$E$6:$AM$6,BITACORA!$B$4:$B$7322,"&gt;="&amp;$B$3,BITACORA!$B$4:$B$7322,"&lt;="&amp;$B$4)</f>
        <v>0</v>
      </c>
    </row>
    <row r="46" spans="1:39">
      <c r="A46" s="141"/>
      <c r="B46" s="165"/>
      <c r="C46" s="165"/>
      <c r="D46" s="164">
        <f t="shared" si="0"/>
        <v>0</v>
      </c>
      <c r="E46" s="165">
        <f>COUNTIFS(BITACORA!$C$4:$C$7322,$B$7:$B$501,BITACORA!$E$4:$E$7322,$E$6:$AM$6,BITACORA!$B$4:$B$7322,"&gt;="&amp;$B$3,BITACORA!$B$4:$B$7322,"&lt;="&amp;$B$4)</f>
        <v>0</v>
      </c>
      <c r="F46" s="165">
        <f>COUNTIFS(BITACORA!$C$4:$C$7322,$B$7:$B$501,BITACORA!$E$4:$E$7322,$E$6:$AM$6,BITACORA!$B$4:$B$7322,"&gt;="&amp;$B$3,BITACORA!$B$4:$B$7322,"&lt;="&amp;$B$4)</f>
        <v>0</v>
      </c>
      <c r="G46" s="165">
        <f>COUNTIFS(BITACORA!$C$4:$C$7322,$B$7:$B$501,BITACORA!$E$4:$E$7322,$E$6:$AM$6,BITACORA!$B$4:$B$7322,"&gt;="&amp;$B$3,BITACORA!$B$4:$B$7322,"&lt;="&amp;$B$4)</f>
        <v>0</v>
      </c>
      <c r="H46" s="165">
        <f>COUNTIFS(BITACORA!$C$4:$C$7322,$B$7:$B$501,BITACORA!$E$4:$E$7322,$E$6:$AM$6,BITACORA!$B$4:$B$7322,"&gt;="&amp;$B$3,BITACORA!$B$4:$B$7322,"&lt;="&amp;$B$4)</f>
        <v>0</v>
      </c>
      <c r="I46" s="165">
        <f>COUNTIFS(BITACORA!$C$4:$C$7322,$B$7:$B$501,BITACORA!$E$4:$E$7322,$E$6:$AM$6,BITACORA!$B$4:$B$7322,"&gt;="&amp;$B$3,BITACORA!$B$4:$B$7322,"&lt;="&amp;$B$4)</f>
        <v>0</v>
      </c>
      <c r="J46" s="165">
        <f>COUNTIFS(BITACORA!$C$4:$C$7322,$B$7:$B$501,BITACORA!$E$4:$E$7322,$E$6:$AM$6,BITACORA!$B$4:$B$7322,"&gt;="&amp;$B$3,BITACORA!$B$4:$B$7322,"&lt;="&amp;$B$4)</f>
        <v>0</v>
      </c>
      <c r="K46" s="165">
        <f>COUNTIFS(BITACORA!$C$4:$C$7322,$B$7:$B$501,BITACORA!$E$4:$E$7322,$E$6:$AM$6,BITACORA!$B$4:$B$7322,"&gt;="&amp;$B$3,BITACORA!$B$4:$B$7322,"&lt;="&amp;$B$4)</f>
        <v>0</v>
      </c>
      <c r="L46" s="165">
        <f>COUNTIFS(BITACORA!$C$4:$C$7322,$B$7:$B$501,BITACORA!$E$4:$E$7322,$E$6:$AM$6,BITACORA!$B$4:$B$7322,"&gt;="&amp;$B$3,BITACORA!$B$4:$B$7322,"&lt;="&amp;$B$4)</f>
        <v>0</v>
      </c>
      <c r="M46" s="165">
        <f>COUNTIFS(BITACORA!$C$4:$C$7322,$B$7:$B$501,BITACORA!$E$4:$E$7322,$E$6:$AM$6,BITACORA!$B$4:$B$7322,"&gt;="&amp;$B$3,BITACORA!$B$4:$B$7322,"&lt;="&amp;$B$4)</f>
        <v>0</v>
      </c>
      <c r="N46" s="165">
        <f>COUNTIFS(BITACORA!$C$4:$C$7322,$B$7:$B$501,BITACORA!$E$4:$E$7322,$E$6:$AM$6,BITACORA!$B$4:$B$7322,"&gt;="&amp;$B$3,BITACORA!$B$4:$B$7322,"&lt;="&amp;$B$4)</f>
        <v>0</v>
      </c>
      <c r="O46" s="165">
        <f>COUNTIFS(BITACORA!$C$4:$C$7322,$B$7:$B$501,BITACORA!$E$4:$E$7322,$E$6:$AM$6,BITACORA!$B$4:$B$7322,"&gt;="&amp;$B$3,BITACORA!$B$4:$B$7322,"&lt;="&amp;$B$4)</f>
        <v>0</v>
      </c>
      <c r="P46" s="165">
        <f>COUNTIFS(BITACORA!$C$4:$C$7322,$B$7:$B$501,BITACORA!$E$4:$E$7322,$E$6:$AM$6,BITACORA!$B$4:$B$7322,"&gt;="&amp;$B$3,BITACORA!$B$4:$B$7322,"&lt;="&amp;$B$4)</f>
        <v>0</v>
      </c>
      <c r="Q46" s="165">
        <f>COUNTIFS(BITACORA!$C$4:$C$7322,$B$7:$B$501,BITACORA!$E$4:$E$7322,$E$6:$AM$6,BITACORA!$B$4:$B$7322,"&gt;="&amp;$B$3,BITACORA!$B$4:$B$7322,"&lt;="&amp;$B$4)</f>
        <v>0</v>
      </c>
      <c r="R46" s="165">
        <f>COUNTIFS(BITACORA!$C$4:$C$7322,$B$7:$B$501,BITACORA!$E$4:$E$7322,$E$6:$AM$6,BITACORA!$B$4:$B$7322,"&gt;="&amp;$B$3,BITACORA!$B$4:$B$7322,"&lt;="&amp;$B$4)</f>
        <v>0</v>
      </c>
      <c r="S46" s="165">
        <f>COUNTIFS(BITACORA!$C$4:$C$7322,$B$7:$B$501,BITACORA!$E$4:$E$7322,$E$6:$AM$6,BITACORA!$B$4:$B$7322,"&gt;="&amp;$B$3,BITACORA!$B$4:$B$7322,"&lt;="&amp;$B$4)</f>
        <v>0</v>
      </c>
      <c r="T46" s="165">
        <f>COUNTIFS(BITACORA!$C$4:$C$7322,$B$7:$B$501,BITACORA!$E$4:$E$7322,$E$6:$AM$6,BITACORA!$B$4:$B$7322,"&gt;="&amp;$B$3,BITACORA!$B$4:$B$7322,"&lt;="&amp;$B$4)</f>
        <v>0</v>
      </c>
      <c r="U46" s="165">
        <f>COUNTIFS(BITACORA!$C$4:$C$7322,$B$7:$B$501,BITACORA!$E$4:$E$7322,$E$6:$AM$6,BITACORA!$B$4:$B$7322,"&gt;="&amp;$B$3,BITACORA!$B$4:$B$7322,"&lt;="&amp;$B$4)</f>
        <v>0</v>
      </c>
      <c r="V46" s="165">
        <f>COUNTIFS(BITACORA!$C$4:$C$7322,$B$7:$B$501,BITACORA!$E$4:$E$7322,$E$6:$AM$6,BITACORA!$B$4:$B$7322,"&gt;="&amp;$B$3,BITACORA!$B$4:$B$7322,"&lt;="&amp;$B$4)</f>
        <v>0</v>
      </c>
      <c r="W46" s="165">
        <f>COUNTIFS(BITACORA!$C$4:$C$7322,$B$7:$B$501,BITACORA!$E$4:$E$7322,$E$6:$AM$6,BITACORA!$B$4:$B$7322,"&gt;="&amp;$B$3,BITACORA!$B$4:$B$7322,"&lt;="&amp;$B$4)</f>
        <v>0</v>
      </c>
      <c r="X46" s="165">
        <f>COUNTIFS(BITACORA!$C$4:$C$7322,$B$7:$B$501,BITACORA!$E$4:$E$7322,$E$6:$AM$6,BITACORA!$B$4:$B$7322,"&gt;="&amp;$B$3,BITACORA!$B$4:$B$7322,"&lt;="&amp;$B$4)</f>
        <v>0</v>
      </c>
      <c r="Y46" s="165">
        <f>COUNTIFS(BITACORA!$C$4:$C$7322,$B$7:$B$501,BITACORA!$E$4:$E$7322,$E$6:$AM$6,BITACORA!$B$4:$B$7322,"&gt;="&amp;$B$3,BITACORA!$B$4:$B$7322,"&lt;="&amp;$B$4)</f>
        <v>0</v>
      </c>
      <c r="Z46" s="165">
        <f>COUNTIFS(BITACORA!$C$4:$C$7322,$B$7:$B$501,BITACORA!$E$4:$E$7322,$E$6:$AM$6,BITACORA!$B$4:$B$7322,"&gt;="&amp;$B$3,BITACORA!$B$4:$B$7322,"&lt;="&amp;$B$4)</f>
        <v>0</v>
      </c>
      <c r="AA46" s="165">
        <f>COUNTIFS(BITACORA!$C$4:$C$7322,$B$7:$B$501,BITACORA!$E$4:$E$7322,$E$6:$AM$6,BITACORA!$B$4:$B$7322,"&gt;="&amp;$B$3,BITACORA!$B$4:$B$7322,"&lt;="&amp;$B$4)</f>
        <v>0</v>
      </c>
      <c r="AB46" s="165">
        <f>COUNTIFS(BITACORA!$C$4:$C$7322,$B$7:$B$501,BITACORA!$E$4:$E$7322,$E$6:$AM$6,BITACORA!$B$4:$B$7322,"&gt;="&amp;$B$3,BITACORA!$B$4:$B$7322,"&lt;="&amp;$B$4)</f>
        <v>0</v>
      </c>
      <c r="AC46" s="165">
        <f>COUNTIFS(BITACORA!$C$4:$C$7322,$B$7:$B$501,BITACORA!$E$4:$E$7322,$E$6:$AM$6,BITACORA!$B$4:$B$7322,"&gt;="&amp;$B$3,BITACORA!$B$4:$B$7322,"&lt;="&amp;$B$4)</f>
        <v>0</v>
      </c>
      <c r="AD46" s="165">
        <f>COUNTIFS(BITACORA!$C$4:$C$7322,$B$7:$B$501,BITACORA!$E$4:$E$7322,$E$6:$AM$6,BITACORA!$B$4:$B$7322,"&gt;="&amp;$B$3,BITACORA!$B$4:$B$7322,"&lt;="&amp;$B$4)</f>
        <v>0</v>
      </c>
      <c r="AE46" s="165">
        <f>COUNTIFS(BITACORA!$C$4:$C$7322,$B$7:$B$501,BITACORA!$E$4:$E$7322,$E$6:$AM$6,BITACORA!$B$4:$B$7322,"&gt;="&amp;$B$3,BITACORA!$B$4:$B$7322,"&lt;="&amp;$B$4)</f>
        <v>0</v>
      </c>
      <c r="AF46" s="165">
        <f>COUNTIFS(BITACORA!$C$4:$C$7322,$B$7:$B$501,BITACORA!$E$4:$E$7322,$E$6:$AM$6,BITACORA!$B$4:$B$7322,"&gt;="&amp;$B$3,BITACORA!$B$4:$B$7322,"&lt;="&amp;$B$4)</f>
        <v>0</v>
      </c>
      <c r="AG46" s="165">
        <f>COUNTIFS(BITACORA!$C$4:$C$7322,$B$7:$B$501,BITACORA!$E$4:$E$7322,$E$6:$AM$6,BITACORA!$B$4:$B$7322,"&gt;="&amp;$B$3,BITACORA!$B$4:$B$7322,"&lt;="&amp;$B$4)</f>
        <v>0</v>
      </c>
      <c r="AH46" s="165">
        <f>COUNTIFS(BITACORA!$C$4:$C$7322,$B$7:$B$501,BITACORA!$E$4:$E$7322,$E$6:$AM$6,BITACORA!$B$4:$B$7322,"&gt;="&amp;$B$3,BITACORA!$B$4:$B$7322,"&lt;="&amp;$B$4)</f>
        <v>0</v>
      </c>
      <c r="AI46" s="165">
        <f>COUNTIFS(BITACORA!$C$4:$C$7322,$B$7:$B$501,BITACORA!$E$4:$E$7322,$E$6:$AM$6,BITACORA!$B$4:$B$7322,"&gt;="&amp;$B$3,BITACORA!$B$4:$B$7322,"&lt;="&amp;$B$4)</f>
        <v>0</v>
      </c>
      <c r="AJ46" s="165">
        <f>COUNTIFS(BITACORA!$C$4:$C$7322,$B$7:$B$501,BITACORA!$E$4:$E$7322,$E$6:$AM$6,BITACORA!$B$4:$B$7322,"&gt;="&amp;$B$3,BITACORA!$B$4:$B$7322,"&lt;="&amp;$B$4)</f>
        <v>0</v>
      </c>
      <c r="AK46" s="165">
        <f>COUNTIFS(BITACORA!$C$4:$C$7322,$B$7:$B$501,BITACORA!$E$4:$E$7322,$E$6:$AM$6,BITACORA!$B$4:$B$7322,"&gt;="&amp;$B$3,BITACORA!$B$4:$B$7322,"&lt;="&amp;$B$4)</f>
        <v>0</v>
      </c>
      <c r="AL46" s="165">
        <f>COUNTIFS(BITACORA!$C$4:$C$7322,$B$7:$B$501,BITACORA!$E$4:$E$7322,$E$6:$AM$6,BITACORA!$B$4:$B$7322,"&gt;="&amp;$B$3,BITACORA!$B$4:$B$7322,"&lt;="&amp;$B$4)</f>
        <v>0</v>
      </c>
      <c r="AM46" s="165">
        <f>COUNTIFS(BITACORA!$C$4:$C$7322,$B$7:$B$501,BITACORA!$E$4:$E$7322,$E$6:$AM$6,BITACORA!$B$4:$B$7322,"&gt;="&amp;$B$3,BITACORA!$B$4:$B$7322,"&lt;="&amp;$B$4)</f>
        <v>0</v>
      </c>
    </row>
    <row r="47" spans="1:39">
      <c r="A47" s="141"/>
      <c r="B47" s="165"/>
      <c r="C47" s="165"/>
      <c r="D47" s="164">
        <f t="shared" si="0"/>
        <v>0</v>
      </c>
      <c r="E47" s="165">
        <f>COUNTIFS(BITACORA!$C$4:$C$7322,$B$7:$B$501,BITACORA!$E$4:$E$7322,$E$6:$AM$6,BITACORA!$B$4:$B$7322,"&gt;="&amp;$B$3,BITACORA!$B$4:$B$7322,"&lt;="&amp;$B$4)</f>
        <v>0</v>
      </c>
      <c r="F47" s="165">
        <f>COUNTIFS(BITACORA!$C$4:$C$7322,$B$7:$B$501,BITACORA!$E$4:$E$7322,$E$6:$AM$6,BITACORA!$B$4:$B$7322,"&gt;="&amp;$B$3,BITACORA!$B$4:$B$7322,"&lt;="&amp;$B$4)</f>
        <v>0</v>
      </c>
      <c r="G47" s="165">
        <f>COUNTIFS(BITACORA!$C$4:$C$7322,$B$7:$B$501,BITACORA!$E$4:$E$7322,$E$6:$AM$6,BITACORA!$B$4:$B$7322,"&gt;="&amp;$B$3,BITACORA!$B$4:$B$7322,"&lt;="&amp;$B$4)</f>
        <v>0</v>
      </c>
      <c r="H47" s="165">
        <f>COUNTIFS(BITACORA!$C$4:$C$7322,$B$7:$B$501,BITACORA!$E$4:$E$7322,$E$6:$AM$6,BITACORA!$B$4:$B$7322,"&gt;="&amp;$B$3,BITACORA!$B$4:$B$7322,"&lt;="&amp;$B$4)</f>
        <v>0</v>
      </c>
      <c r="I47" s="165">
        <f>COUNTIFS(BITACORA!$C$4:$C$7322,$B$7:$B$501,BITACORA!$E$4:$E$7322,$E$6:$AM$6,BITACORA!$B$4:$B$7322,"&gt;="&amp;$B$3,BITACORA!$B$4:$B$7322,"&lt;="&amp;$B$4)</f>
        <v>0</v>
      </c>
      <c r="J47" s="165">
        <f>COUNTIFS(BITACORA!$C$4:$C$7322,$B$7:$B$501,BITACORA!$E$4:$E$7322,$E$6:$AM$6,BITACORA!$B$4:$B$7322,"&gt;="&amp;$B$3,BITACORA!$B$4:$B$7322,"&lt;="&amp;$B$4)</f>
        <v>0</v>
      </c>
      <c r="K47" s="165">
        <f>COUNTIFS(BITACORA!$C$4:$C$7322,$B$7:$B$501,BITACORA!$E$4:$E$7322,$E$6:$AM$6,BITACORA!$B$4:$B$7322,"&gt;="&amp;$B$3,BITACORA!$B$4:$B$7322,"&lt;="&amp;$B$4)</f>
        <v>0</v>
      </c>
      <c r="L47" s="165">
        <f>COUNTIFS(BITACORA!$C$4:$C$7322,$B$7:$B$501,BITACORA!$E$4:$E$7322,$E$6:$AM$6,BITACORA!$B$4:$B$7322,"&gt;="&amp;$B$3,BITACORA!$B$4:$B$7322,"&lt;="&amp;$B$4)</f>
        <v>0</v>
      </c>
      <c r="M47" s="165">
        <f>COUNTIFS(BITACORA!$C$4:$C$7322,$B$7:$B$501,BITACORA!$E$4:$E$7322,$E$6:$AM$6,BITACORA!$B$4:$B$7322,"&gt;="&amp;$B$3,BITACORA!$B$4:$B$7322,"&lt;="&amp;$B$4)</f>
        <v>0</v>
      </c>
      <c r="N47" s="165">
        <f>COUNTIFS(BITACORA!$C$4:$C$7322,$B$7:$B$501,BITACORA!$E$4:$E$7322,$E$6:$AM$6,BITACORA!$B$4:$B$7322,"&gt;="&amp;$B$3,BITACORA!$B$4:$B$7322,"&lt;="&amp;$B$4)</f>
        <v>0</v>
      </c>
      <c r="O47" s="165">
        <f>COUNTIFS(BITACORA!$C$4:$C$7322,$B$7:$B$501,BITACORA!$E$4:$E$7322,$E$6:$AM$6,BITACORA!$B$4:$B$7322,"&gt;="&amp;$B$3,BITACORA!$B$4:$B$7322,"&lt;="&amp;$B$4)</f>
        <v>0</v>
      </c>
      <c r="P47" s="165">
        <f>COUNTIFS(BITACORA!$C$4:$C$7322,$B$7:$B$501,BITACORA!$E$4:$E$7322,$E$6:$AM$6,BITACORA!$B$4:$B$7322,"&gt;="&amp;$B$3,BITACORA!$B$4:$B$7322,"&lt;="&amp;$B$4)</f>
        <v>0</v>
      </c>
      <c r="Q47" s="165">
        <f>COUNTIFS(BITACORA!$C$4:$C$7322,$B$7:$B$501,BITACORA!$E$4:$E$7322,$E$6:$AM$6,BITACORA!$B$4:$B$7322,"&gt;="&amp;$B$3,BITACORA!$B$4:$B$7322,"&lt;="&amp;$B$4)</f>
        <v>0</v>
      </c>
      <c r="R47" s="165">
        <f>COUNTIFS(BITACORA!$C$4:$C$7322,$B$7:$B$501,BITACORA!$E$4:$E$7322,$E$6:$AM$6,BITACORA!$B$4:$B$7322,"&gt;="&amp;$B$3,BITACORA!$B$4:$B$7322,"&lt;="&amp;$B$4)</f>
        <v>0</v>
      </c>
      <c r="S47" s="165">
        <f>COUNTIFS(BITACORA!$C$4:$C$7322,$B$7:$B$501,BITACORA!$E$4:$E$7322,$E$6:$AM$6,BITACORA!$B$4:$B$7322,"&gt;="&amp;$B$3,BITACORA!$B$4:$B$7322,"&lt;="&amp;$B$4)</f>
        <v>0</v>
      </c>
      <c r="T47" s="165">
        <f>COUNTIFS(BITACORA!$C$4:$C$7322,$B$7:$B$501,BITACORA!$E$4:$E$7322,$E$6:$AM$6,BITACORA!$B$4:$B$7322,"&gt;="&amp;$B$3,BITACORA!$B$4:$B$7322,"&lt;="&amp;$B$4)</f>
        <v>0</v>
      </c>
      <c r="U47" s="165">
        <f>COUNTIFS(BITACORA!$C$4:$C$7322,$B$7:$B$501,BITACORA!$E$4:$E$7322,$E$6:$AM$6,BITACORA!$B$4:$B$7322,"&gt;="&amp;$B$3,BITACORA!$B$4:$B$7322,"&lt;="&amp;$B$4)</f>
        <v>0</v>
      </c>
      <c r="V47" s="165">
        <f>COUNTIFS(BITACORA!$C$4:$C$7322,$B$7:$B$501,BITACORA!$E$4:$E$7322,$E$6:$AM$6,BITACORA!$B$4:$B$7322,"&gt;="&amp;$B$3,BITACORA!$B$4:$B$7322,"&lt;="&amp;$B$4)</f>
        <v>0</v>
      </c>
      <c r="W47" s="165">
        <f>COUNTIFS(BITACORA!$C$4:$C$7322,$B$7:$B$501,BITACORA!$E$4:$E$7322,$E$6:$AM$6,BITACORA!$B$4:$B$7322,"&gt;="&amp;$B$3,BITACORA!$B$4:$B$7322,"&lt;="&amp;$B$4)</f>
        <v>0</v>
      </c>
      <c r="X47" s="165">
        <f>COUNTIFS(BITACORA!$C$4:$C$7322,$B$7:$B$501,BITACORA!$E$4:$E$7322,$E$6:$AM$6,BITACORA!$B$4:$B$7322,"&gt;="&amp;$B$3,BITACORA!$B$4:$B$7322,"&lt;="&amp;$B$4)</f>
        <v>0</v>
      </c>
      <c r="Y47" s="165">
        <f>COUNTIFS(BITACORA!$C$4:$C$7322,$B$7:$B$501,BITACORA!$E$4:$E$7322,$E$6:$AM$6,BITACORA!$B$4:$B$7322,"&gt;="&amp;$B$3,BITACORA!$B$4:$B$7322,"&lt;="&amp;$B$4)</f>
        <v>0</v>
      </c>
      <c r="Z47" s="165">
        <f>COUNTIFS(BITACORA!$C$4:$C$7322,$B$7:$B$501,BITACORA!$E$4:$E$7322,$E$6:$AM$6,BITACORA!$B$4:$B$7322,"&gt;="&amp;$B$3,BITACORA!$B$4:$B$7322,"&lt;="&amp;$B$4)</f>
        <v>0</v>
      </c>
      <c r="AA47" s="165">
        <f>COUNTIFS(BITACORA!$C$4:$C$7322,$B$7:$B$501,BITACORA!$E$4:$E$7322,$E$6:$AM$6,BITACORA!$B$4:$B$7322,"&gt;="&amp;$B$3,BITACORA!$B$4:$B$7322,"&lt;="&amp;$B$4)</f>
        <v>0</v>
      </c>
      <c r="AB47" s="165">
        <f>COUNTIFS(BITACORA!$C$4:$C$7322,$B$7:$B$501,BITACORA!$E$4:$E$7322,$E$6:$AM$6,BITACORA!$B$4:$B$7322,"&gt;="&amp;$B$3,BITACORA!$B$4:$B$7322,"&lt;="&amp;$B$4)</f>
        <v>0</v>
      </c>
      <c r="AC47" s="165">
        <f>COUNTIFS(BITACORA!$C$4:$C$7322,$B$7:$B$501,BITACORA!$E$4:$E$7322,$E$6:$AM$6,BITACORA!$B$4:$B$7322,"&gt;="&amp;$B$3,BITACORA!$B$4:$B$7322,"&lt;="&amp;$B$4)</f>
        <v>0</v>
      </c>
      <c r="AD47" s="165">
        <f>COUNTIFS(BITACORA!$C$4:$C$7322,$B$7:$B$501,BITACORA!$E$4:$E$7322,$E$6:$AM$6,BITACORA!$B$4:$B$7322,"&gt;="&amp;$B$3,BITACORA!$B$4:$B$7322,"&lt;="&amp;$B$4)</f>
        <v>0</v>
      </c>
      <c r="AE47" s="165">
        <f>COUNTIFS(BITACORA!$C$4:$C$7322,$B$7:$B$501,BITACORA!$E$4:$E$7322,$E$6:$AM$6,BITACORA!$B$4:$B$7322,"&gt;="&amp;$B$3,BITACORA!$B$4:$B$7322,"&lt;="&amp;$B$4)</f>
        <v>0</v>
      </c>
      <c r="AF47" s="165">
        <f>COUNTIFS(BITACORA!$C$4:$C$7322,$B$7:$B$501,BITACORA!$E$4:$E$7322,$E$6:$AM$6,BITACORA!$B$4:$B$7322,"&gt;="&amp;$B$3,BITACORA!$B$4:$B$7322,"&lt;="&amp;$B$4)</f>
        <v>0</v>
      </c>
      <c r="AG47" s="165">
        <f>COUNTIFS(BITACORA!$C$4:$C$7322,$B$7:$B$501,BITACORA!$E$4:$E$7322,$E$6:$AM$6,BITACORA!$B$4:$B$7322,"&gt;="&amp;$B$3,BITACORA!$B$4:$B$7322,"&lt;="&amp;$B$4)</f>
        <v>0</v>
      </c>
      <c r="AH47" s="165">
        <f>COUNTIFS(BITACORA!$C$4:$C$7322,$B$7:$B$501,BITACORA!$E$4:$E$7322,$E$6:$AM$6,BITACORA!$B$4:$B$7322,"&gt;="&amp;$B$3,BITACORA!$B$4:$B$7322,"&lt;="&amp;$B$4)</f>
        <v>0</v>
      </c>
      <c r="AI47" s="165">
        <f>COUNTIFS(BITACORA!$C$4:$C$7322,$B$7:$B$501,BITACORA!$E$4:$E$7322,$E$6:$AM$6,BITACORA!$B$4:$B$7322,"&gt;="&amp;$B$3,BITACORA!$B$4:$B$7322,"&lt;="&amp;$B$4)</f>
        <v>0</v>
      </c>
      <c r="AJ47" s="165">
        <f>COUNTIFS(BITACORA!$C$4:$C$7322,$B$7:$B$501,BITACORA!$E$4:$E$7322,$E$6:$AM$6,BITACORA!$B$4:$B$7322,"&gt;="&amp;$B$3,BITACORA!$B$4:$B$7322,"&lt;="&amp;$B$4)</f>
        <v>0</v>
      </c>
      <c r="AK47" s="165">
        <f>COUNTIFS(BITACORA!$C$4:$C$7322,$B$7:$B$501,BITACORA!$E$4:$E$7322,$E$6:$AM$6,BITACORA!$B$4:$B$7322,"&gt;="&amp;$B$3,BITACORA!$B$4:$B$7322,"&lt;="&amp;$B$4)</f>
        <v>0</v>
      </c>
      <c r="AL47" s="165">
        <f>COUNTIFS(BITACORA!$C$4:$C$7322,$B$7:$B$501,BITACORA!$E$4:$E$7322,$E$6:$AM$6,BITACORA!$B$4:$B$7322,"&gt;="&amp;$B$3,BITACORA!$B$4:$B$7322,"&lt;="&amp;$B$4)</f>
        <v>0</v>
      </c>
      <c r="AM47" s="165">
        <f>COUNTIFS(BITACORA!$C$4:$C$7322,$B$7:$B$501,BITACORA!$E$4:$E$7322,$E$6:$AM$6,BITACORA!$B$4:$B$7322,"&gt;="&amp;$B$3,BITACORA!$B$4:$B$7322,"&lt;="&amp;$B$4)</f>
        <v>0</v>
      </c>
    </row>
    <row r="48" spans="1:39">
      <c r="A48" s="141"/>
      <c r="B48" s="165"/>
      <c r="C48" s="165"/>
      <c r="D48" s="164">
        <f t="shared" si="0"/>
        <v>0</v>
      </c>
      <c r="E48" s="165">
        <f>COUNTIFS(BITACORA!$C$4:$C$7322,$B$7:$B$501,BITACORA!$E$4:$E$7322,$E$6:$AM$6,BITACORA!$B$4:$B$7322,"&gt;="&amp;$B$3,BITACORA!$B$4:$B$7322,"&lt;="&amp;$B$4)</f>
        <v>0</v>
      </c>
      <c r="F48" s="165">
        <f>COUNTIFS(BITACORA!$C$4:$C$7322,$B$7:$B$501,BITACORA!$E$4:$E$7322,$E$6:$AM$6,BITACORA!$B$4:$B$7322,"&gt;="&amp;$B$3,BITACORA!$B$4:$B$7322,"&lt;="&amp;$B$4)</f>
        <v>0</v>
      </c>
      <c r="G48" s="165">
        <f>COUNTIFS(BITACORA!$C$4:$C$7322,$B$7:$B$501,BITACORA!$E$4:$E$7322,$E$6:$AM$6,BITACORA!$B$4:$B$7322,"&gt;="&amp;$B$3,BITACORA!$B$4:$B$7322,"&lt;="&amp;$B$4)</f>
        <v>0</v>
      </c>
      <c r="H48" s="165">
        <f>COUNTIFS(BITACORA!$C$4:$C$7322,$B$7:$B$501,BITACORA!$E$4:$E$7322,$E$6:$AM$6,BITACORA!$B$4:$B$7322,"&gt;="&amp;$B$3,BITACORA!$B$4:$B$7322,"&lt;="&amp;$B$4)</f>
        <v>0</v>
      </c>
      <c r="I48" s="165">
        <f>COUNTIFS(BITACORA!$C$4:$C$7322,$B$7:$B$501,BITACORA!$E$4:$E$7322,$E$6:$AM$6,BITACORA!$B$4:$B$7322,"&gt;="&amp;$B$3,BITACORA!$B$4:$B$7322,"&lt;="&amp;$B$4)</f>
        <v>0</v>
      </c>
      <c r="J48" s="165">
        <f>COUNTIFS(BITACORA!$C$4:$C$7322,$B$7:$B$501,BITACORA!$E$4:$E$7322,$E$6:$AM$6,BITACORA!$B$4:$B$7322,"&gt;="&amp;$B$3,BITACORA!$B$4:$B$7322,"&lt;="&amp;$B$4)</f>
        <v>0</v>
      </c>
      <c r="K48" s="165">
        <f>COUNTIFS(BITACORA!$C$4:$C$7322,$B$7:$B$501,BITACORA!$E$4:$E$7322,$E$6:$AM$6,BITACORA!$B$4:$B$7322,"&gt;="&amp;$B$3,BITACORA!$B$4:$B$7322,"&lt;="&amp;$B$4)</f>
        <v>0</v>
      </c>
      <c r="L48" s="165">
        <f>COUNTIFS(BITACORA!$C$4:$C$7322,$B$7:$B$501,BITACORA!$E$4:$E$7322,$E$6:$AM$6,BITACORA!$B$4:$B$7322,"&gt;="&amp;$B$3,BITACORA!$B$4:$B$7322,"&lt;="&amp;$B$4)</f>
        <v>0</v>
      </c>
      <c r="M48" s="165">
        <f>COUNTIFS(BITACORA!$C$4:$C$7322,$B$7:$B$501,BITACORA!$E$4:$E$7322,$E$6:$AM$6,BITACORA!$B$4:$B$7322,"&gt;="&amp;$B$3,BITACORA!$B$4:$B$7322,"&lt;="&amp;$B$4)</f>
        <v>0</v>
      </c>
      <c r="N48" s="165">
        <f>COUNTIFS(BITACORA!$C$4:$C$7322,$B$7:$B$501,BITACORA!$E$4:$E$7322,$E$6:$AM$6,BITACORA!$B$4:$B$7322,"&gt;="&amp;$B$3,BITACORA!$B$4:$B$7322,"&lt;="&amp;$B$4)</f>
        <v>0</v>
      </c>
      <c r="O48" s="165">
        <f>COUNTIFS(BITACORA!$C$4:$C$7322,$B$7:$B$501,BITACORA!$E$4:$E$7322,$E$6:$AM$6,BITACORA!$B$4:$B$7322,"&gt;="&amp;$B$3,BITACORA!$B$4:$B$7322,"&lt;="&amp;$B$4)</f>
        <v>0</v>
      </c>
      <c r="P48" s="165">
        <f>COUNTIFS(BITACORA!$C$4:$C$7322,$B$7:$B$501,BITACORA!$E$4:$E$7322,$E$6:$AM$6,BITACORA!$B$4:$B$7322,"&gt;="&amp;$B$3,BITACORA!$B$4:$B$7322,"&lt;="&amp;$B$4)</f>
        <v>0</v>
      </c>
      <c r="Q48" s="165">
        <f>COUNTIFS(BITACORA!$C$4:$C$7322,$B$7:$B$501,BITACORA!$E$4:$E$7322,$E$6:$AM$6,BITACORA!$B$4:$B$7322,"&gt;="&amp;$B$3,BITACORA!$B$4:$B$7322,"&lt;="&amp;$B$4)</f>
        <v>0</v>
      </c>
      <c r="R48" s="165">
        <f>COUNTIFS(BITACORA!$C$4:$C$7322,$B$7:$B$501,BITACORA!$E$4:$E$7322,$E$6:$AM$6,BITACORA!$B$4:$B$7322,"&gt;="&amp;$B$3,BITACORA!$B$4:$B$7322,"&lt;="&amp;$B$4)</f>
        <v>0</v>
      </c>
      <c r="S48" s="165">
        <f>COUNTIFS(BITACORA!$C$4:$C$7322,$B$7:$B$501,BITACORA!$E$4:$E$7322,$E$6:$AM$6,BITACORA!$B$4:$B$7322,"&gt;="&amp;$B$3,BITACORA!$B$4:$B$7322,"&lt;="&amp;$B$4)</f>
        <v>0</v>
      </c>
      <c r="T48" s="165">
        <f>COUNTIFS(BITACORA!$C$4:$C$7322,$B$7:$B$501,BITACORA!$E$4:$E$7322,$E$6:$AM$6,BITACORA!$B$4:$B$7322,"&gt;="&amp;$B$3,BITACORA!$B$4:$B$7322,"&lt;="&amp;$B$4)</f>
        <v>0</v>
      </c>
      <c r="U48" s="165">
        <f>COUNTIFS(BITACORA!$C$4:$C$7322,$B$7:$B$501,BITACORA!$E$4:$E$7322,$E$6:$AM$6,BITACORA!$B$4:$B$7322,"&gt;="&amp;$B$3,BITACORA!$B$4:$B$7322,"&lt;="&amp;$B$4)</f>
        <v>0</v>
      </c>
      <c r="V48" s="165">
        <f>COUNTIFS(BITACORA!$C$4:$C$7322,$B$7:$B$501,BITACORA!$E$4:$E$7322,$E$6:$AM$6,BITACORA!$B$4:$B$7322,"&gt;="&amp;$B$3,BITACORA!$B$4:$B$7322,"&lt;="&amp;$B$4)</f>
        <v>0</v>
      </c>
      <c r="W48" s="165">
        <f>COUNTIFS(BITACORA!$C$4:$C$7322,$B$7:$B$501,BITACORA!$E$4:$E$7322,$E$6:$AM$6,BITACORA!$B$4:$B$7322,"&gt;="&amp;$B$3,BITACORA!$B$4:$B$7322,"&lt;="&amp;$B$4)</f>
        <v>0</v>
      </c>
      <c r="X48" s="165">
        <f>COUNTIFS(BITACORA!$C$4:$C$7322,$B$7:$B$501,BITACORA!$E$4:$E$7322,$E$6:$AM$6,BITACORA!$B$4:$B$7322,"&gt;="&amp;$B$3,BITACORA!$B$4:$B$7322,"&lt;="&amp;$B$4)</f>
        <v>0</v>
      </c>
      <c r="Y48" s="165">
        <f>COUNTIFS(BITACORA!$C$4:$C$7322,$B$7:$B$501,BITACORA!$E$4:$E$7322,$E$6:$AM$6,BITACORA!$B$4:$B$7322,"&gt;="&amp;$B$3,BITACORA!$B$4:$B$7322,"&lt;="&amp;$B$4)</f>
        <v>0</v>
      </c>
      <c r="Z48" s="165">
        <f>COUNTIFS(BITACORA!$C$4:$C$7322,$B$7:$B$501,BITACORA!$E$4:$E$7322,$E$6:$AM$6,BITACORA!$B$4:$B$7322,"&gt;="&amp;$B$3,BITACORA!$B$4:$B$7322,"&lt;="&amp;$B$4)</f>
        <v>0</v>
      </c>
      <c r="AA48" s="165">
        <f>COUNTIFS(BITACORA!$C$4:$C$7322,$B$7:$B$501,BITACORA!$E$4:$E$7322,$E$6:$AM$6,BITACORA!$B$4:$B$7322,"&gt;="&amp;$B$3,BITACORA!$B$4:$B$7322,"&lt;="&amp;$B$4)</f>
        <v>0</v>
      </c>
      <c r="AB48" s="165">
        <f>COUNTIFS(BITACORA!$C$4:$C$7322,$B$7:$B$501,BITACORA!$E$4:$E$7322,$E$6:$AM$6,BITACORA!$B$4:$B$7322,"&gt;="&amp;$B$3,BITACORA!$B$4:$B$7322,"&lt;="&amp;$B$4)</f>
        <v>0</v>
      </c>
      <c r="AC48" s="165">
        <f>COUNTIFS(BITACORA!$C$4:$C$7322,$B$7:$B$501,BITACORA!$E$4:$E$7322,$E$6:$AM$6,BITACORA!$B$4:$B$7322,"&gt;="&amp;$B$3,BITACORA!$B$4:$B$7322,"&lt;="&amp;$B$4)</f>
        <v>0</v>
      </c>
      <c r="AD48" s="165">
        <f>COUNTIFS(BITACORA!$C$4:$C$7322,$B$7:$B$501,BITACORA!$E$4:$E$7322,$E$6:$AM$6,BITACORA!$B$4:$B$7322,"&gt;="&amp;$B$3,BITACORA!$B$4:$B$7322,"&lt;="&amp;$B$4)</f>
        <v>0</v>
      </c>
      <c r="AE48" s="165">
        <f>COUNTIFS(BITACORA!$C$4:$C$7322,$B$7:$B$501,BITACORA!$E$4:$E$7322,$E$6:$AM$6,BITACORA!$B$4:$B$7322,"&gt;="&amp;$B$3,BITACORA!$B$4:$B$7322,"&lt;="&amp;$B$4)</f>
        <v>0</v>
      </c>
      <c r="AF48" s="165">
        <f>COUNTIFS(BITACORA!$C$4:$C$7322,$B$7:$B$501,BITACORA!$E$4:$E$7322,$E$6:$AM$6,BITACORA!$B$4:$B$7322,"&gt;="&amp;$B$3,BITACORA!$B$4:$B$7322,"&lt;="&amp;$B$4)</f>
        <v>0</v>
      </c>
      <c r="AG48" s="165">
        <f>COUNTIFS(BITACORA!$C$4:$C$7322,$B$7:$B$501,BITACORA!$E$4:$E$7322,$E$6:$AM$6,BITACORA!$B$4:$B$7322,"&gt;="&amp;$B$3,BITACORA!$B$4:$B$7322,"&lt;="&amp;$B$4)</f>
        <v>0</v>
      </c>
      <c r="AH48" s="165">
        <f>COUNTIFS(BITACORA!$C$4:$C$7322,$B$7:$B$501,BITACORA!$E$4:$E$7322,$E$6:$AM$6,BITACORA!$B$4:$B$7322,"&gt;="&amp;$B$3,BITACORA!$B$4:$B$7322,"&lt;="&amp;$B$4)</f>
        <v>0</v>
      </c>
      <c r="AI48" s="165">
        <f>COUNTIFS(BITACORA!$C$4:$C$7322,$B$7:$B$501,BITACORA!$E$4:$E$7322,$E$6:$AM$6,BITACORA!$B$4:$B$7322,"&gt;="&amp;$B$3,BITACORA!$B$4:$B$7322,"&lt;="&amp;$B$4)</f>
        <v>0</v>
      </c>
      <c r="AJ48" s="165">
        <f>COUNTIFS(BITACORA!$C$4:$C$7322,$B$7:$B$501,BITACORA!$E$4:$E$7322,$E$6:$AM$6,BITACORA!$B$4:$B$7322,"&gt;="&amp;$B$3,BITACORA!$B$4:$B$7322,"&lt;="&amp;$B$4)</f>
        <v>0</v>
      </c>
      <c r="AK48" s="165">
        <f>COUNTIFS(BITACORA!$C$4:$C$7322,$B$7:$B$501,BITACORA!$E$4:$E$7322,$E$6:$AM$6,BITACORA!$B$4:$B$7322,"&gt;="&amp;$B$3,BITACORA!$B$4:$B$7322,"&lt;="&amp;$B$4)</f>
        <v>0</v>
      </c>
      <c r="AL48" s="165">
        <f>COUNTIFS(BITACORA!$C$4:$C$7322,$B$7:$B$501,BITACORA!$E$4:$E$7322,$E$6:$AM$6,BITACORA!$B$4:$B$7322,"&gt;="&amp;$B$3,BITACORA!$B$4:$B$7322,"&lt;="&amp;$B$4)</f>
        <v>0</v>
      </c>
      <c r="AM48" s="165">
        <f>COUNTIFS(BITACORA!$C$4:$C$7322,$B$7:$B$501,BITACORA!$E$4:$E$7322,$E$6:$AM$6,BITACORA!$B$4:$B$7322,"&gt;="&amp;$B$3,BITACORA!$B$4:$B$7322,"&lt;="&amp;$B$4)</f>
        <v>0</v>
      </c>
    </row>
    <row r="49" spans="1:39">
      <c r="A49" s="141"/>
      <c r="B49" s="165"/>
      <c r="C49" s="165"/>
      <c r="D49" s="164">
        <f t="shared" si="0"/>
        <v>0</v>
      </c>
      <c r="E49" s="165">
        <f>COUNTIFS(BITACORA!$C$4:$C$7322,$B$7:$B$501,BITACORA!$E$4:$E$7322,$E$6:$AM$6,BITACORA!$B$4:$B$7322,"&gt;="&amp;$B$3,BITACORA!$B$4:$B$7322,"&lt;="&amp;$B$4)</f>
        <v>0</v>
      </c>
      <c r="F49" s="165">
        <f>COUNTIFS(BITACORA!$C$4:$C$7322,$B$7:$B$501,BITACORA!$E$4:$E$7322,$E$6:$AM$6,BITACORA!$B$4:$B$7322,"&gt;="&amp;$B$3,BITACORA!$B$4:$B$7322,"&lt;="&amp;$B$4)</f>
        <v>0</v>
      </c>
      <c r="G49" s="165">
        <f>COUNTIFS(BITACORA!$C$4:$C$7322,$B$7:$B$501,BITACORA!$E$4:$E$7322,$E$6:$AM$6,BITACORA!$B$4:$B$7322,"&gt;="&amp;$B$3,BITACORA!$B$4:$B$7322,"&lt;="&amp;$B$4)</f>
        <v>0</v>
      </c>
      <c r="H49" s="165">
        <f>COUNTIFS(BITACORA!$C$4:$C$7322,$B$7:$B$501,BITACORA!$E$4:$E$7322,$E$6:$AM$6,BITACORA!$B$4:$B$7322,"&gt;="&amp;$B$3,BITACORA!$B$4:$B$7322,"&lt;="&amp;$B$4)</f>
        <v>0</v>
      </c>
      <c r="I49" s="165">
        <f>COUNTIFS(BITACORA!$C$4:$C$7322,$B$7:$B$501,BITACORA!$E$4:$E$7322,$E$6:$AM$6,BITACORA!$B$4:$B$7322,"&gt;="&amp;$B$3,BITACORA!$B$4:$B$7322,"&lt;="&amp;$B$4)</f>
        <v>0</v>
      </c>
      <c r="J49" s="165">
        <f>COUNTIFS(BITACORA!$C$4:$C$7322,$B$7:$B$501,BITACORA!$E$4:$E$7322,$E$6:$AM$6,BITACORA!$B$4:$B$7322,"&gt;="&amp;$B$3,BITACORA!$B$4:$B$7322,"&lt;="&amp;$B$4)</f>
        <v>0</v>
      </c>
      <c r="K49" s="165">
        <f>COUNTIFS(BITACORA!$C$4:$C$7322,$B$7:$B$501,BITACORA!$E$4:$E$7322,$E$6:$AM$6,BITACORA!$B$4:$B$7322,"&gt;="&amp;$B$3,BITACORA!$B$4:$B$7322,"&lt;="&amp;$B$4)</f>
        <v>0</v>
      </c>
      <c r="L49" s="165">
        <f>COUNTIFS(BITACORA!$C$4:$C$7322,$B$7:$B$501,BITACORA!$E$4:$E$7322,$E$6:$AM$6,BITACORA!$B$4:$B$7322,"&gt;="&amp;$B$3,BITACORA!$B$4:$B$7322,"&lt;="&amp;$B$4)</f>
        <v>0</v>
      </c>
      <c r="M49" s="165">
        <f>COUNTIFS(BITACORA!$C$4:$C$7322,$B$7:$B$501,BITACORA!$E$4:$E$7322,$E$6:$AM$6,BITACORA!$B$4:$B$7322,"&gt;="&amp;$B$3,BITACORA!$B$4:$B$7322,"&lt;="&amp;$B$4)</f>
        <v>0</v>
      </c>
      <c r="N49" s="165">
        <f>COUNTIFS(BITACORA!$C$4:$C$7322,$B$7:$B$501,BITACORA!$E$4:$E$7322,$E$6:$AM$6,BITACORA!$B$4:$B$7322,"&gt;="&amp;$B$3,BITACORA!$B$4:$B$7322,"&lt;="&amp;$B$4)</f>
        <v>0</v>
      </c>
      <c r="O49" s="165">
        <f>COUNTIFS(BITACORA!$C$4:$C$7322,$B$7:$B$501,BITACORA!$E$4:$E$7322,$E$6:$AM$6,BITACORA!$B$4:$B$7322,"&gt;="&amp;$B$3,BITACORA!$B$4:$B$7322,"&lt;="&amp;$B$4)</f>
        <v>0</v>
      </c>
      <c r="P49" s="165">
        <f>COUNTIFS(BITACORA!$C$4:$C$7322,$B$7:$B$501,BITACORA!$E$4:$E$7322,$E$6:$AM$6,BITACORA!$B$4:$B$7322,"&gt;="&amp;$B$3,BITACORA!$B$4:$B$7322,"&lt;="&amp;$B$4)</f>
        <v>0</v>
      </c>
      <c r="Q49" s="165">
        <f>COUNTIFS(BITACORA!$C$4:$C$7322,$B$7:$B$501,BITACORA!$E$4:$E$7322,$E$6:$AM$6,BITACORA!$B$4:$B$7322,"&gt;="&amp;$B$3,BITACORA!$B$4:$B$7322,"&lt;="&amp;$B$4)</f>
        <v>0</v>
      </c>
      <c r="R49" s="165">
        <f>COUNTIFS(BITACORA!$C$4:$C$7322,$B$7:$B$501,BITACORA!$E$4:$E$7322,$E$6:$AM$6,BITACORA!$B$4:$B$7322,"&gt;="&amp;$B$3,BITACORA!$B$4:$B$7322,"&lt;="&amp;$B$4)</f>
        <v>0</v>
      </c>
      <c r="S49" s="165">
        <f>COUNTIFS(BITACORA!$C$4:$C$7322,$B$7:$B$501,BITACORA!$E$4:$E$7322,$E$6:$AM$6,BITACORA!$B$4:$B$7322,"&gt;="&amp;$B$3,BITACORA!$B$4:$B$7322,"&lt;="&amp;$B$4)</f>
        <v>0</v>
      </c>
      <c r="T49" s="165">
        <f>COUNTIFS(BITACORA!$C$4:$C$7322,$B$7:$B$501,BITACORA!$E$4:$E$7322,$E$6:$AM$6,BITACORA!$B$4:$B$7322,"&gt;="&amp;$B$3,BITACORA!$B$4:$B$7322,"&lt;="&amp;$B$4)</f>
        <v>0</v>
      </c>
      <c r="U49" s="165">
        <f>COUNTIFS(BITACORA!$C$4:$C$7322,$B$7:$B$501,BITACORA!$E$4:$E$7322,$E$6:$AM$6,BITACORA!$B$4:$B$7322,"&gt;="&amp;$B$3,BITACORA!$B$4:$B$7322,"&lt;="&amp;$B$4)</f>
        <v>0</v>
      </c>
      <c r="V49" s="165">
        <f>COUNTIFS(BITACORA!$C$4:$C$7322,$B$7:$B$501,BITACORA!$E$4:$E$7322,$E$6:$AM$6,BITACORA!$B$4:$B$7322,"&gt;="&amp;$B$3,BITACORA!$B$4:$B$7322,"&lt;="&amp;$B$4)</f>
        <v>0</v>
      </c>
      <c r="W49" s="165">
        <f>COUNTIFS(BITACORA!$C$4:$C$7322,$B$7:$B$501,BITACORA!$E$4:$E$7322,$E$6:$AM$6,BITACORA!$B$4:$B$7322,"&gt;="&amp;$B$3,BITACORA!$B$4:$B$7322,"&lt;="&amp;$B$4)</f>
        <v>0</v>
      </c>
      <c r="X49" s="165">
        <f>COUNTIFS(BITACORA!$C$4:$C$7322,$B$7:$B$501,BITACORA!$E$4:$E$7322,$E$6:$AM$6,BITACORA!$B$4:$B$7322,"&gt;="&amp;$B$3,BITACORA!$B$4:$B$7322,"&lt;="&amp;$B$4)</f>
        <v>0</v>
      </c>
      <c r="Y49" s="165">
        <f>COUNTIFS(BITACORA!$C$4:$C$7322,$B$7:$B$501,BITACORA!$E$4:$E$7322,$E$6:$AM$6,BITACORA!$B$4:$B$7322,"&gt;="&amp;$B$3,BITACORA!$B$4:$B$7322,"&lt;="&amp;$B$4)</f>
        <v>0</v>
      </c>
      <c r="Z49" s="165">
        <f>COUNTIFS(BITACORA!$C$4:$C$7322,$B$7:$B$501,BITACORA!$E$4:$E$7322,$E$6:$AM$6,BITACORA!$B$4:$B$7322,"&gt;="&amp;$B$3,BITACORA!$B$4:$B$7322,"&lt;="&amp;$B$4)</f>
        <v>0</v>
      </c>
      <c r="AA49" s="165">
        <f>COUNTIFS(BITACORA!$C$4:$C$7322,$B$7:$B$501,BITACORA!$E$4:$E$7322,$E$6:$AM$6,BITACORA!$B$4:$B$7322,"&gt;="&amp;$B$3,BITACORA!$B$4:$B$7322,"&lt;="&amp;$B$4)</f>
        <v>0</v>
      </c>
      <c r="AB49" s="165">
        <f>COUNTIFS(BITACORA!$C$4:$C$7322,$B$7:$B$501,BITACORA!$E$4:$E$7322,$E$6:$AM$6,BITACORA!$B$4:$B$7322,"&gt;="&amp;$B$3,BITACORA!$B$4:$B$7322,"&lt;="&amp;$B$4)</f>
        <v>0</v>
      </c>
      <c r="AC49" s="165">
        <f>COUNTIFS(BITACORA!$C$4:$C$7322,$B$7:$B$501,BITACORA!$E$4:$E$7322,$E$6:$AM$6,BITACORA!$B$4:$B$7322,"&gt;="&amp;$B$3,BITACORA!$B$4:$B$7322,"&lt;="&amp;$B$4)</f>
        <v>0</v>
      </c>
      <c r="AD49" s="165">
        <f>COUNTIFS(BITACORA!$C$4:$C$7322,$B$7:$B$501,BITACORA!$E$4:$E$7322,$E$6:$AM$6,BITACORA!$B$4:$B$7322,"&gt;="&amp;$B$3,BITACORA!$B$4:$B$7322,"&lt;="&amp;$B$4)</f>
        <v>0</v>
      </c>
      <c r="AE49" s="165">
        <f>COUNTIFS(BITACORA!$C$4:$C$7322,$B$7:$B$501,BITACORA!$E$4:$E$7322,$E$6:$AM$6,BITACORA!$B$4:$B$7322,"&gt;="&amp;$B$3,BITACORA!$B$4:$B$7322,"&lt;="&amp;$B$4)</f>
        <v>0</v>
      </c>
      <c r="AF49" s="165">
        <f>COUNTIFS(BITACORA!$C$4:$C$7322,$B$7:$B$501,BITACORA!$E$4:$E$7322,$E$6:$AM$6,BITACORA!$B$4:$B$7322,"&gt;="&amp;$B$3,BITACORA!$B$4:$B$7322,"&lt;="&amp;$B$4)</f>
        <v>0</v>
      </c>
      <c r="AG49" s="165">
        <f>COUNTIFS(BITACORA!$C$4:$C$7322,$B$7:$B$501,BITACORA!$E$4:$E$7322,$E$6:$AM$6,BITACORA!$B$4:$B$7322,"&gt;="&amp;$B$3,BITACORA!$B$4:$B$7322,"&lt;="&amp;$B$4)</f>
        <v>0</v>
      </c>
      <c r="AH49" s="165">
        <f>COUNTIFS(BITACORA!$C$4:$C$7322,$B$7:$B$501,BITACORA!$E$4:$E$7322,$E$6:$AM$6,BITACORA!$B$4:$B$7322,"&gt;="&amp;$B$3,BITACORA!$B$4:$B$7322,"&lt;="&amp;$B$4)</f>
        <v>0</v>
      </c>
      <c r="AI49" s="165">
        <f>COUNTIFS(BITACORA!$C$4:$C$7322,$B$7:$B$501,BITACORA!$E$4:$E$7322,$E$6:$AM$6,BITACORA!$B$4:$B$7322,"&gt;="&amp;$B$3,BITACORA!$B$4:$B$7322,"&lt;="&amp;$B$4)</f>
        <v>0</v>
      </c>
      <c r="AJ49" s="165">
        <f>COUNTIFS(BITACORA!$C$4:$C$7322,$B$7:$B$501,BITACORA!$E$4:$E$7322,$E$6:$AM$6,BITACORA!$B$4:$B$7322,"&gt;="&amp;$B$3,BITACORA!$B$4:$B$7322,"&lt;="&amp;$B$4)</f>
        <v>0</v>
      </c>
      <c r="AK49" s="165">
        <f>COUNTIFS(BITACORA!$C$4:$C$7322,$B$7:$B$501,BITACORA!$E$4:$E$7322,$E$6:$AM$6,BITACORA!$B$4:$B$7322,"&gt;="&amp;$B$3,BITACORA!$B$4:$B$7322,"&lt;="&amp;$B$4)</f>
        <v>0</v>
      </c>
      <c r="AL49" s="165">
        <f>COUNTIFS(BITACORA!$C$4:$C$7322,$B$7:$B$501,BITACORA!$E$4:$E$7322,$E$6:$AM$6,BITACORA!$B$4:$B$7322,"&gt;="&amp;$B$3,BITACORA!$B$4:$B$7322,"&lt;="&amp;$B$4)</f>
        <v>0</v>
      </c>
      <c r="AM49" s="165">
        <f>COUNTIFS(BITACORA!$C$4:$C$7322,$B$7:$B$501,BITACORA!$E$4:$E$7322,$E$6:$AM$6,BITACORA!$B$4:$B$7322,"&gt;="&amp;$B$3,BITACORA!$B$4:$B$7322,"&lt;="&amp;$B$4)</f>
        <v>0</v>
      </c>
    </row>
    <row r="50" spans="1:39">
      <c r="A50" s="141"/>
      <c r="B50" s="165"/>
      <c r="C50" s="165"/>
      <c r="D50" s="164">
        <f t="shared" si="0"/>
        <v>0</v>
      </c>
      <c r="E50" s="165">
        <f>COUNTIFS(BITACORA!$C$4:$C$7322,$B$7:$B$501,BITACORA!$E$4:$E$7322,$E$6:$AM$6,BITACORA!$B$4:$B$7322,"&gt;="&amp;$B$3,BITACORA!$B$4:$B$7322,"&lt;="&amp;$B$4)</f>
        <v>0</v>
      </c>
      <c r="F50" s="165">
        <f>COUNTIFS(BITACORA!$C$4:$C$7322,$B$7:$B$501,BITACORA!$E$4:$E$7322,$E$6:$AM$6,BITACORA!$B$4:$B$7322,"&gt;="&amp;$B$3,BITACORA!$B$4:$B$7322,"&lt;="&amp;$B$4)</f>
        <v>0</v>
      </c>
      <c r="G50" s="165">
        <f>COUNTIFS(BITACORA!$C$4:$C$7322,$B$7:$B$501,BITACORA!$E$4:$E$7322,$E$6:$AM$6,BITACORA!$B$4:$B$7322,"&gt;="&amp;$B$3,BITACORA!$B$4:$B$7322,"&lt;="&amp;$B$4)</f>
        <v>0</v>
      </c>
      <c r="H50" s="165">
        <f>COUNTIFS(BITACORA!$C$4:$C$7322,$B$7:$B$501,BITACORA!$E$4:$E$7322,$E$6:$AM$6,BITACORA!$B$4:$B$7322,"&gt;="&amp;$B$3,BITACORA!$B$4:$B$7322,"&lt;="&amp;$B$4)</f>
        <v>0</v>
      </c>
      <c r="I50" s="165">
        <f>COUNTIFS(BITACORA!$C$4:$C$7322,$B$7:$B$501,BITACORA!$E$4:$E$7322,$E$6:$AM$6,BITACORA!$B$4:$B$7322,"&gt;="&amp;$B$3,BITACORA!$B$4:$B$7322,"&lt;="&amp;$B$4)</f>
        <v>0</v>
      </c>
      <c r="J50" s="165">
        <f>COUNTIFS(BITACORA!$C$4:$C$7322,$B$7:$B$501,BITACORA!$E$4:$E$7322,$E$6:$AM$6,BITACORA!$B$4:$B$7322,"&gt;="&amp;$B$3,BITACORA!$B$4:$B$7322,"&lt;="&amp;$B$4)</f>
        <v>0</v>
      </c>
      <c r="K50" s="165">
        <f>COUNTIFS(BITACORA!$C$4:$C$7322,$B$7:$B$501,BITACORA!$E$4:$E$7322,$E$6:$AM$6,BITACORA!$B$4:$B$7322,"&gt;="&amp;$B$3,BITACORA!$B$4:$B$7322,"&lt;="&amp;$B$4)</f>
        <v>0</v>
      </c>
      <c r="L50" s="165">
        <f>COUNTIFS(BITACORA!$C$4:$C$7322,$B$7:$B$501,BITACORA!$E$4:$E$7322,$E$6:$AM$6,BITACORA!$B$4:$B$7322,"&gt;="&amp;$B$3,BITACORA!$B$4:$B$7322,"&lt;="&amp;$B$4)</f>
        <v>0</v>
      </c>
      <c r="M50" s="165">
        <f>COUNTIFS(BITACORA!$C$4:$C$7322,$B$7:$B$501,BITACORA!$E$4:$E$7322,$E$6:$AM$6,BITACORA!$B$4:$B$7322,"&gt;="&amp;$B$3,BITACORA!$B$4:$B$7322,"&lt;="&amp;$B$4)</f>
        <v>0</v>
      </c>
      <c r="N50" s="165">
        <f>COUNTIFS(BITACORA!$C$4:$C$7322,$B$7:$B$501,BITACORA!$E$4:$E$7322,$E$6:$AM$6,BITACORA!$B$4:$B$7322,"&gt;="&amp;$B$3,BITACORA!$B$4:$B$7322,"&lt;="&amp;$B$4)</f>
        <v>0</v>
      </c>
      <c r="O50" s="165">
        <f>COUNTIFS(BITACORA!$C$4:$C$7322,$B$7:$B$501,BITACORA!$E$4:$E$7322,$E$6:$AM$6,BITACORA!$B$4:$B$7322,"&gt;="&amp;$B$3,BITACORA!$B$4:$B$7322,"&lt;="&amp;$B$4)</f>
        <v>0</v>
      </c>
      <c r="P50" s="165">
        <f>COUNTIFS(BITACORA!$C$4:$C$7322,$B$7:$B$501,BITACORA!$E$4:$E$7322,$E$6:$AM$6,BITACORA!$B$4:$B$7322,"&gt;="&amp;$B$3,BITACORA!$B$4:$B$7322,"&lt;="&amp;$B$4)</f>
        <v>0</v>
      </c>
      <c r="Q50" s="165">
        <f>COUNTIFS(BITACORA!$C$4:$C$7322,$B$7:$B$501,BITACORA!$E$4:$E$7322,$E$6:$AM$6,BITACORA!$B$4:$B$7322,"&gt;="&amp;$B$3,BITACORA!$B$4:$B$7322,"&lt;="&amp;$B$4)</f>
        <v>0</v>
      </c>
      <c r="R50" s="165">
        <f>COUNTIFS(BITACORA!$C$4:$C$7322,$B$7:$B$501,BITACORA!$E$4:$E$7322,$E$6:$AM$6,BITACORA!$B$4:$B$7322,"&gt;="&amp;$B$3,BITACORA!$B$4:$B$7322,"&lt;="&amp;$B$4)</f>
        <v>0</v>
      </c>
      <c r="S50" s="165">
        <f>COUNTIFS(BITACORA!$C$4:$C$7322,$B$7:$B$501,BITACORA!$E$4:$E$7322,$E$6:$AM$6,BITACORA!$B$4:$B$7322,"&gt;="&amp;$B$3,BITACORA!$B$4:$B$7322,"&lt;="&amp;$B$4)</f>
        <v>0</v>
      </c>
      <c r="T50" s="165">
        <f>COUNTIFS(BITACORA!$C$4:$C$7322,$B$7:$B$501,BITACORA!$E$4:$E$7322,$E$6:$AM$6,BITACORA!$B$4:$B$7322,"&gt;="&amp;$B$3,BITACORA!$B$4:$B$7322,"&lt;="&amp;$B$4)</f>
        <v>0</v>
      </c>
      <c r="U50" s="165">
        <f>COUNTIFS(BITACORA!$C$4:$C$7322,$B$7:$B$501,BITACORA!$E$4:$E$7322,$E$6:$AM$6,BITACORA!$B$4:$B$7322,"&gt;="&amp;$B$3,BITACORA!$B$4:$B$7322,"&lt;="&amp;$B$4)</f>
        <v>0</v>
      </c>
      <c r="V50" s="165">
        <f>COUNTIFS(BITACORA!$C$4:$C$7322,$B$7:$B$501,BITACORA!$E$4:$E$7322,$E$6:$AM$6,BITACORA!$B$4:$B$7322,"&gt;="&amp;$B$3,BITACORA!$B$4:$B$7322,"&lt;="&amp;$B$4)</f>
        <v>0</v>
      </c>
      <c r="W50" s="165">
        <f>COUNTIFS(BITACORA!$C$4:$C$7322,$B$7:$B$501,BITACORA!$E$4:$E$7322,$E$6:$AM$6,BITACORA!$B$4:$B$7322,"&gt;="&amp;$B$3,BITACORA!$B$4:$B$7322,"&lt;="&amp;$B$4)</f>
        <v>0</v>
      </c>
      <c r="X50" s="165">
        <f>COUNTIFS(BITACORA!$C$4:$C$7322,$B$7:$B$501,BITACORA!$E$4:$E$7322,$E$6:$AM$6,BITACORA!$B$4:$B$7322,"&gt;="&amp;$B$3,BITACORA!$B$4:$B$7322,"&lt;="&amp;$B$4)</f>
        <v>0</v>
      </c>
      <c r="Y50" s="165">
        <f>COUNTIFS(BITACORA!$C$4:$C$7322,$B$7:$B$501,BITACORA!$E$4:$E$7322,$E$6:$AM$6,BITACORA!$B$4:$B$7322,"&gt;="&amp;$B$3,BITACORA!$B$4:$B$7322,"&lt;="&amp;$B$4)</f>
        <v>0</v>
      </c>
      <c r="Z50" s="165">
        <f>COUNTIFS(BITACORA!$C$4:$C$7322,$B$7:$B$501,BITACORA!$E$4:$E$7322,$E$6:$AM$6,BITACORA!$B$4:$B$7322,"&gt;="&amp;$B$3,BITACORA!$B$4:$B$7322,"&lt;="&amp;$B$4)</f>
        <v>0</v>
      </c>
      <c r="AA50" s="165">
        <f>COUNTIFS(BITACORA!$C$4:$C$7322,$B$7:$B$501,BITACORA!$E$4:$E$7322,$E$6:$AM$6,BITACORA!$B$4:$B$7322,"&gt;="&amp;$B$3,BITACORA!$B$4:$B$7322,"&lt;="&amp;$B$4)</f>
        <v>0</v>
      </c>
      <c r="AB50" s="165">
        <f>COUNTIFS(BITACORA!$C$4:$C$7322,$B$7:$B$501,BITACORA!$E$4:$E$7322,$E$6:$AM$6,BITACORA!$B$4:$B$7322,"&gt;="&amp;$B$3,BITACORA!$B$4:$B$7322,"&lt;="&amp;$B$4)</f>
        <v>0</v>
      </c>
      <c r="AC50" s="165">
        <f>COUNTIFS(BITACORA!$C$4:$C$7322,$B$7:$B$501,BITACORA!$E$4:$E$7322,$E$6:$AM$6,BITACORA!$B$4:$B$7322,"&gt;="&amp;$B$3,BITACORA!$B$4:$B$7322,"&lt;="&amp;$B$4)</f>
        <v>0</v>
      </c>
      <c r="AD50" s="165">
        <f>COUNTIFS(BITACORA!$C$4:$C$7322,$B$7:$B$501,BITACORA!$E$4:$E$7322,$E$6:$AM$6,BITACORA!$B$4:$B$7322,"&gt;="&amp;$B$3,BITACORA!$B$4:$B$7322,"&lt;="&amp;$B$4)</f>
        <v>0</v>
      </c>
      <c r="AE50" s="165">
        <f>COUNTIFS(BITACORA!$C$4:$C$7322,$B$7:$B$501,BITACORA!$E$4:$E$7322,$E$6:$AM$6,BITACORA!$B$4:$B$7322,"&gt;="&amp;$B$3,BITACORA!$B$4:$B$7322,"&lt;="&amp;$B$4)</f>
        <v>0</v>
      </c>
      <c r="AF50" s="165">
        <f>COUNTIFS(BITACORA!$C$4:$C$7322,$B$7:$B$501,BITACORA!$E$4:$E$7322,$E$6:$AM$6,BITACORA!$B$4:$B$7322,"&gt;="&amp;$B$3,BITACORA!$B$4:$B$7322,"&lt;="&amp;$B$4)</f>
        <v>0</v>
      </c>
      <c r="AG50" s="165">
        <f>COUNTIFS(BITACORA!$C$4:$C$7322,$B$7:$B$501,BITACORA!$E$4:$E$7322,$E$6:$AM$6,BITACORA!$B$4:$B$7322,"&gt;="&amp;$B$3,BITACORA!$B$4:$B$7322,"&lt;="&amp;$B$4)</f>
        <v>0</v>
      </c>
      <c r="AH50" s="165">
        <f>COUNTIFS(BITACORA!$C$4:$C$7322,$B$7:$B$501,BITACORA!$E$4:$E$7322,$E$6:$AM$6,BITACORA!$B$4:$B$7322,"&gt;="&amp;$B$3,BITACORA!$B$4:$B$7322,"&lt;="&amp;$B$4)</f>
        <v>0</v>
      </c>
      <c r="AI50" s="165">
        <f>COUNTIFS(BITACORA!$C$4:$C$7322,$B$7:$B$501,BITACORA!$E$4:$E$7322,$E$6:$AM$6,BITACORA!$B$4:$B$7322,"&gt;="&amp;$B$3,BITACORA!$B$4:$B$7322,"&lt;="&amp;$B$4)</f>
        <v>0</v>
      </c>
      <c r="AJ50" s="165">
        <f>COUNTIFS(BITACORA!$C$4:$C$7322,$B$7:$B$501,BITACORA!$E$4:$E$7322,$E$6:$AM$6,BITACORA!$B$4:$B$7322,"&gt;="&amp;$B$3,BITACORA!$B$4:$B$7322,"&lt;="&amp;$B$4)</f>
        <v>0</v>
      </c>
      <c r="AK50" s="165">
        <f>COUNTIFS(BITACORA!$C$4:$C$7322,$B$7:$B$501,BITACORA!$E$4:$E$7322,$E$6:$AM$6,BITACORA!$B$4:$B$7322,"&gt;="&amp;$B$3,BITACORA!$B$4:$B$7322,"&lt;="&amp;$B$4)</f>
        <v>0</v>
      </c>
      <c r="AL50" s="165">
        <f>COUNTIFS(BITACORA!$C$4:$C$7322,$B$7:$B$501,BITACORA!$E$4:$E$7322,$E$6:$AM$6,BITACORA!$B$4:$B$7322,"&gt;="&amp;$B$3,BITACORA!$B$4:$B$7322,"&lt;="&amp;$B$4)</f>
        <v>0</v>
      </c>
      <c r="AM50" s="165">
        <f>COUNTIFS(BITACORA!$C$4:$C$7322,$B$7:$B$501,BITACORA!$E$4:$E$7322,$E$6:$AM$6,BITACORA!$B$4:$B$7322,"&gt;="&amp;$B$3,BITACORA!$B$4:$B$7322,"&lt;="&amp;$B$4)</f>
        <v>0</v>
      </c>
    </row>
    <row r="51" spans="1:39">
      <c r="A51" s="141"/>
      <c r="B51" s="165"/>
      <c r="C51" s="165"/>
      <c r="D51" s="164">
        <f t="shared" si="0"/>
        <v>0</v>
      </c>
      <c r="E51" s="165">
        <f>COUNTIFS(BITACORA!$C$4:$C$7322,$B$7:$B$501,BITACORA!$E$4:$E$7322,$E$6:$AM$6,BITACORA!$B$4:$B$7322,"&gt;="&amp;$B$3,BITACORA!$B$4:$B$7322,"&lt;="&amp;$B$4)</f>
        <v>0</v>
      </c>
      <c r="F51" s="165">
        <f>COUNTIFS(BITACORA!$C$4:$C$7322,$B$7:$B$501,BITACORA!$E$4:$E$7322,$E$6:$AM$6,BITACORA!$B$4:$B$7322,"&gt;="&amp;$B$3,BITACORA!$B$4:$B$7322,"&lt;="&amp;$B$4)</f>
        <v>0</v>
      </c>
      <c r="G51" s="165">
        <f>COUNTIFS(BITACORA!$C$4:$C$7322,$B$7:$B$501,BITACORA!$E$4:$E$7322,$E$6:$AM$6,BITACORA!$B$4:$B$7322,"&gt;="&amp;$B$3,BITACORA!$B$4:$B$7322,"&lt;="&amp;$B$4)</f>
        <v>0</v>
      </c>
      <c r="H51" s="165">
        <f>COUNTIFS(BITACORA!$C$4:$C$7322,$B$7:$B$501,BITACORA!$E$4:$E$7322,$E$6:$AM$6,BITACORA!$B$4:$B$7322,"&gt;="&amp;$B$3,BITACORA!$B$4:$B$7322,"&lt;="&amp;$B$4)</f>
        <v>0</v>
      </c>
      <c r="I51" s="165">
        <f>COUNTIFS(BITACORA!$C$4:$C$7322,$B$7:$B$501,BITACORA!$E$4:$E$7322,$E$6:$AM$6,BITACORA!$B$4:$B$7322,"&gt;="&amp;$B$3,BITACORA!$B$4:$B$7322,"&lt;="&amp;$B$4)</f>
        <v>0</v>
      </c>
      <c r="J51" s="165">
        <f>COUNTIFS(BITACORA!$C$4:$C$7322,$B$7:$B$501,BITACORA!$E$4:$E$7322,$E$6:$AM$6,BITACORA!$B$4:$B$7322,"&gt;="&amp;$B$3,BITACORA!$B$4:$B$7322,"&lt;="&amp;$B$4)</f>
        <v>0</v>
      </c>
      <c r="K51" s="165">
        <f>COUNTIFS(BITACORA!$C$4:$C$7322,$B$7:$B$501,BITACORA!$E$4:$E$7322,$E$6:$AM$6,BITACORA!$B$4:$B$7322,"&gt;="&amp;$B$3,BITACORA!$B$4:$B$7322,"&lt;="&amp;$B$4)</f>
        <v>0</v>
      </c>
      <c r="L51" s="165">
        <f>COUNTIFS(BITACORA!$C$4:$C$7322,$B$7:$B$501,BITACORA!$E$4:$E$7322,$E$6:$AM$6,BITACORA!$B$4:$B$7322,"&gt;="&amp;$B$3,BITACORA!$B$4:$B$7322,"&lt;="&amp;$B$4)</f>
        <v>0</v>
      </c>
      <c r="M51" s="165">
        <f>COUNTIFS(BITACORA!$C$4:$C$7322,$B$7:$B$501,BITACORA!$E$4:$E$7322,$E$6:$AM$6,BITACORA!$B$4:$B$7322,"&gt;="&amp;$B$3,BITACORA!$B$4:$B$7322,"&lt;="&amp;$B$4)</f>
        <v>0</v>
      </c>
      <c r="N51" s="165">
        <f>COUNTIFS(BITACORA!$C$4:$C$7322,$B$7:$B$501,BITACORA!$E$4:$E$7322,$E$6:$AM$6,BITACORA!$B$4:$B$7322,"&gt;="&amp;$B$3,BITACORA!$B$4:$B$7322,"&lt;="&amp;$B$4)</f>
        <v>0</v>
      </c>
      <c r="O51" s="165">
        <f>COUNTIFS(BITACORA!$C$4:$C$7322,$B$7:$B$501,BITACORA!$E$4:$E$7322,$E$6:$AM$6,BITACORA!$B$4:$B$7322,"&gt;="&amp;$B$3,BITACORA!$B$4:$B$7322,"&lt;="&amp;$B$4)</f>
        <v>0</v>
      </c>
      <c r="P51" s="165">
        <f>COUNTIFS(BITACORA!$C$4:$C$7322,$B$7:$B$501,BITACORA!$E$4:$E$7322,$E$6:$AM$6,BITACORA!$B$4:$B$7322,"&gt;="&amp;$B$3,BITACORA!$B$4:$B$7322,"&lt;="&amp;$B$4)</f>
        <v>0</v>
      </c>
      <c r="Q51" s="165">
        <f>COUNTIFS(BITACORA!$C$4:$C$7322,$B$7:$B$501,BITACORA!$E$4:$E$7322,$E$6:$AM$6,BITACORA!$B$4:$B$7322,"&gt;="&amp;$B$3,BITACORA!$B$4:$B$7322,"&lt;="&amp;$B$4)</f>
        <v>0</v>
      </c>
      <c r="R51" s="165">
        <f>COUNTIFS(BITACORA!$C$4:$C$7322,$B$7:$B$501,BITACORA!$E$4:$E$7322,$E$6:$AM$6,BITACORA!$B$4:$B$7322,"&gt;="&amp;$B$3,BITACORA!$B$4:$B$7322,"&lt;="&amp;$B$4)</f>
        <v>0</v>
      </c>
      <c r="S51" s="165">
        <f>COUNTIFS(BITACORA!$C$4:$C$7322,$B$7:$B$501,BITACORA!$E$4:$E$7322,$E$6:$AM$6,BITACORA!$B$4:$B$7322,"&gt;="&amp;$B$3,BITACORA!$B$4:$B$7322,"&lt;="&amp;$B$4)</f>
        <v>0</v>
      </c>
      <c r="T51" s="165">
        <f>COUNTIFS(BITACORA!$C$4:$C$7322,$B$7:$B$501,BITACORA!$E$4:$E$7322,$E$6:$AM$6,BITACORA!$B$4:$B$7322,"&gt;="&amp;$B$3,BITACORA!$B$4:$B$7322,"&lt;="&amp;$B$4)</f>
        <v>0</v>
      </c>
      <c r="U51" s="165">
        <f>COUNTIFS(BITACORA!$C$4:$C$7322,$B$7:$B$501,BITACORA!$E$4:$E$7322,$E$6:$AM$6,BITACORA!$B$4:$B$7322,"&gt;="&amp;$B$3,BITACORA!$B$4:$B$7322,"&lt;="&amp;$B$4)</f>
        <v>0</v>
      </c>
      <c r="V51" s="165">
        <f>COUNTIFS(BITACORA!$C$4:$C$7322,$B$7:$B$501,BITACORA!$E$4:$E$7322,$E$6:$AM$6,BITACORA!$B$4:$B$7322,"&gt;="&amp;$B$3,BITACORA!$B$4:$B$7322,"&lt;="&amp;$B$4)</f>
        <v>0</v>
      </c>
      <c r="W51" s="165">
        <f>COUNTIFS(BITACORA!$C$4:$C$7322,$B$7:$B$501,BITACORA!$E$4:$E$7322,$E$6:$AM$6,BITACORA!$B$4:$B$7322,"&gt;="&amp;$B$3,BITACORA!$B$4:$B$7322,"&lt;="&amp;$B$4)</f>
        <v>0</v>
      </c>
      <c r="X51" s="165">
        <f>COUNTIFS(BITACORA!$C$4:$C$7322,$B$7:$B$501,BITACORA!$E$4:$E$7322,$E$6:$AM$6,BITACORA!$B$4:$B$7322,"&gt;="&amp;$B$3,BITACORA!$B$4:$B$7322,"&lt;="&amp;$B$4)</f>
        <v>0</v>
      </c>
      <c r="Y51" s="165">
        <f>COUNTIFS(BITACORA!$C$4:$C$7322,$B$7:$B$501,BITACORA!$E$4:$E$7322,$E$6:$AM$6,BITACORA!$B$4:$B$7322,"&gt;="&amp;$B$3,BITACORA!$B$4:$B$7322,"&lt;="&amp;$B$4)</f>
        <v>0</v>
      </c>
      <c r="Z51" s="165">
        <f>COUNTIFS(BITACORA!$C$4:$C$7322,$B$7:$B$501,BITACORA!$E$4:$E$7322,$E$6:$AM$6,BITACORA!$B$4:$B$7322,"&gt;="&amp;$B$3,BITACORA!$B$4:$B$7322,"&lt;="&amp;$B$4)</f>
        <v>0</v>
      </c>
      <c r="AA51" s="165">
        <f>COUNTIFS(BITACORA!$C$4:$C$7322,$B$7:$B$501,BITACORA!$E$4:$E$7322,$E$6:$AM$6,BITACORA!$B$4:$B$7322,"&gt;="&amp;$B$3,BITACORA!$B$4:$B$7322,"&lt;="&amp;$B$4)</f>
        <v>0</v>
      </c>
      <c r="AB51" s="165">
        <f>COUNTIFS(BITACORA!$C$4:$C$7322,$B$7:$B$501,BITACORA!$E$4:$E$7322,$E$6:$AM$6,BITACORA!$B$4:$B$7322,"&gt;="&amp;$B$3,BITACORA!$B$4:$B$7322,"&lt;="&amp;$B$4)</f>
        <v>0</v>
      </c>
      <c r="AC51" s="165">
        <f>COUNTIFS(BITACORA!$C$4:$C$7322,$B$7:$B$501,BITACORA!$E$4:$E$7322,$E$6:$AM$6,BITACORA!$B$4:$B$7322,"&gt;="&amp;$B$3,BITACORA!$B$4:$B$7322,"&lt;="&amp;$B$4)</f>
        <v>0</v>
      </c>
      <c r="AD51" s="165">
        <f>COUNTIFS(BITACORA!$C$4:$C$7322,$B$7:$B$501,BITACORA!$E$4:$E$7322,$E$6:$AM$6,BITACORA!$B$4:$B$7322,"&gt;="&amp;$B$3,BITACORA!$B$4:$B$7322,"&lt;="&amp;$B$4)</f>
        <v>0</v>
      </c>
      <c r="AE51" s="165">
        <f>COUNTIFS(BITACORA!$C$4:$C$7322,$B$7:$B$501,BITACORA!$E$4:$E$7322,$E$6:$AM$6,BITACORA!$B$4:$B$7322,"&gt;="&amp;$B$3,BITACORA!$B$4:$B$7322,"&lt;="&amp;$B$4)</f>
        <v>0</v>
      </c>
      <c r="AF51" s="165">
        <f>COUNTIFS(BITACORA!$C$4:$C$7322,$B$7:$B$501,BITACORA!$E$4:$E$7322,$E$6:$AM$6,BITACORA!$B$4:$B$7322,"&gt;="&amp;$B$3,BITACORA!$B$4:$B$7322,"&lt;="&amp;$B$4)</f>
        <v>0</v>
      </c>
      <c r="AG51" s="165">
        <f>COUNTIFS(BITACORA!$C$4:$C$7322,$B$7:$B$501,BITACORA!$E$4:$E$7322,$E$6:$AM$6,BITACORA!$B$4:$B$7322,"&gt;="&amp;$B$3,BITACORA!$B$4:$B$7322,"&lt;="&amp;$B$4)</f>
        <v>0</v>
      </c>
      <c r="AH51" s="165">
        <f>COUNTIFS(BITACORA!$C$4:$C$7322,$B$7:$B$501,BITACORA!$E$4:$E$7322,$E$6:$AM$6,BITACORA!$B$4:$B$7322,"&gt;="&amp;$B$3,BITACORA!$B$4:$B$7322,"&lt;="&amp;$B$4)</f>
        <v>0</v>
      </c>
      <c r="AI51" s="165">
        <f>COUNTIFS(BITACORA!$C$4:$C$7322,$B$7:$B$501,BITACORA!$E$4:$E$7322,$E$6:$AM$6,BITACORA!$B$4:$B$7322,"&gt;="&amp;$B$3,BITACORA!$B$4:$B$7322,"&lt;="&amp;$B$4)</f>
        <v>0</v>
      </c>
      <c r="AJ51" s="165">
        <f>COUNTIFS(BITACORA!$C$4:$C$7322,$B$7:$B$501,BITACORA!$E$4:$E$7322,$E$6:$AM$6,BITACORA!$B$4:$B$7322,"&gt;="&amp;$B$3,BITACORA!$B$4:$B$7322,"&lt;="&amp;$B$4)</f>
        <v>0</v>
      </c>
      <c r="AK51" s="165">
        <f>COUNTIFS(BITACORA!$C$4:$C$7322,$B$7:$B$501,BITACORA!$E$4:$E$7322,$E$6:$AM$6,BITACORA!$B$4:$B$7322,"&gt;="&amp;$B$3,BITACORA!$B$4:$B$7322,"&lt;="&amp;$B$4)</f>
        <v>0</v>
      </c>
      <c r="AL51" s="165">
        <f>COUNTIFS(BITACORA!$C$4:$C$7322,$B$7:$B$501,BITACORA!$E$4:$E$7322,$E$6:$AM$6,BITACORA!$B$4:$B$7322,"&gt;="&amp;$B$3,BITACORA!$B$4:$B$7322,"&lt;="&amp;$B$4)</f>
        <v>0</v>
      </c>
      <c r="AM51" s="165">
        <f>COUNTIFS(BITACORA!$C$4:$C$7322,$B$7:$B$501,BITACORA!$E$4:$E$7322,$E$6:$AM$6,BITACORA!$B$4:$B$7322,"&gt;="&amp;$B$3,BITACORA!$B$4:$B$7322,"&lt;="&amp;$B$4)</f>
        <v>0</v>
      </c>
    </row>
    <row r="52" spans="1:39">
      <c r="A52" s="141"/>
      <c r="B52" s="165"/>
      <c r="C52" s="165"/>
      <c r="D52" s="164">
        <f t="shared" si="0"/>
        <v>0</v>
      </c>
      <c r="E52" s="165">
        <f>COUNTIFS(BITACORA!$C$4:$C$7322,$B$7:$B$501,BITACORA!$E$4:$E$7322,$E$6:$AM$6,BITACORA!$B$4:$B$7322,"&gt;="&amp;$B$3,BITACORA!$B$4:$B$7322,"&lt;="&amp;$B$4)</f>
        <v>0</v>
      </c>
      <c r="F52" s="165">
        <f>COUNTIFS(BITACORA!$C$4:$C$7322,$B$7:$B$501,BITACORA!$E$4:$E$7322,$E$6:$AM$6,BITACORA!$B$4:$B$7322,"&gt;="&amp;$B$3,BITACORA!$B$4:$B$7322,"&lt;="&amp;$B$4)</f>
        <v>0</v>
      </c>
      <c r="G52" s="165">
        <f>COUNTIFS(BITACORA!$C$4:$C$7322,$B$7:$B$501,BITACORA!$E$4:$E$7322,$E$6:$AM$6,BITACORA!$B$4:$B$7322,"&gt;="&amp;$B$3,BITACORA!$B$4:$B$7322,"&lt;="&amp;$B$4)</f>
        <v>0</v>
      </c>
      <c r="H52" s="165">
        <f>COUNTIFS(BITACORA!$C$4:$C$7322,$B$7:$B$501,BITACORA!$E$4:$E$7322,$E$6:$AM$6,BITACORA!$B$4:$B$7322,"&gt;="&amp;$B$3,BITACORA!$B$4:$B$7322,"&lt;="&amp;$B$4)</f>
        <v>0</v>
      </c>
      <c r="I52" s="165">
        <f>COUNTIFS(BITACORA!$C$4:$C$7322,$B$7:$B$501,BITACORA!$E$4:$E$7322,$E$6:$AM$6,BITACORA!$B$4:$B$7322,"&gt;="&amp;$B$3,BITACORA!$B$4:$B$7322,"&lt;="&amp;$B$4)</f>
        <v>0</v>
      </c>
      <c r="J52" s="165">
        <f>COUNTIFS(BITACORA!$C$4:$C$7322,$B$7:$B$501,BITACORA!$E$4:$E$7322,$E$6:$AM$6,BITACORA!$B$4:$B$7322,"&gt;="&amp;$B$3,BITACORA!$B$4:$B$7322,"&lt;="&amp;$B$4)</f>
        <v>0</v>
      </c>
      <c r="K52" s="165">
        <f>COUNTIFS(BITACORA!$C$4:$C$7322,$B$7:$B$501,BITACORA!$E$4:$E$7322,$E$6:$AM$6,BITACORA!$B$4:$B$7322,"&gt;="&amp;$B$3,BITACORA!$B$4:$B$7322,"&lt;="&amp;$B$4)</f>
        <v>0</v>
      </c>
      <c r="L52" s="165">
        <f>COUNTIFS(BITACORA!$C$4:$C$7322,$B$7:$B$501,BITACORA!$E$4:$E$7322,$E$6:$AM$6,BITACORA!$B$4:$B$7322,"&gt;="&amp;$B$3,BITACORA!$B$4:$B$7322,"&lt;="&amp;$B$4)</f>
        <v>0</v>
      </c>
      <c r="M52" s="165">
        <f>COUNTIFS(BITACORA!$C$4:$C$7322,$B$7:$B$501,BITACORA!$E$4:$E$7322,$E$6:$AM$6,BITACORA!$B$4:$B$7322,"&gt;="&amp;$B$3,BITACORA!$B$4:$B$7322,"&lt;="&amp;$B$4)</f>
        <v>0</v>
      </c>
      <c r="N52" s="165">
        <f>COUNTIFS(BITACORA!$C$4:$C$7322,$B$7:$B$501,BITACORA!$E$4:$E$7322,$E$6:$AM$6,BITACORA!$B$4:$B$7322,"&gt;="&amp;$B$3,BITACORA!$B$4:$B$7322,"&lt;="&amp;$B$4)</f>
        <v>0</v>
      </c>
      <c r="O52" s="165">
        <f>COUNTIFS(BITACORA!$C$4:$C$7322,$B$7:$B$501,BITACORA!$E$4:$E$7322,$E$6:$AM$6,BITACORA!$B$4:$B$7322,"&gt;="&amp;$B$3,BITACORA!$B$4:$B$7322,"&lt;="&amp;$B$4)</f>
        <v>0</v>
      </c>
      <c r="P52" s="165">
        <f>COUNTIFS(BITACORA!$C$4:$C$7322,$B$7:$B$501,BITACORA!$E$4:$E$7322,$E$6:$AM$6,BITACORA!$B$4:$B$7322,"&gt;="&amp;$B$3,BITACORA!$B$4:$B$7322,"&lt;="&amp;$B$4)</f>
        <v>0</v>
      </c>
      <c r="Q52" s="165">
        <f>COUNTIFS(BITACORA!$C$4:$C$7322,$B$7:$B$501,BITACORA!$E$4:$E$7322,$E$6:$AM$6,BITACORA!$B$4:$B$7322,"&gt;="&amp;$B$3,BITACORA!$B$4:$B$7322,"&lt;="&amp;$B$4)</f>
        <v>0</v>
      </c>
      <c r="R52" s="165">
        <f>COUNTIFS(BITACORA!$C$4:$C$7322,$B$7:$B$501,BITACORA!$E$4:$E$7322,$E$6:$AM$6,BITACORA!$B$4:$B$7322,"&gt;="&amp;$B$3,BITACORA!$B$4:$B$7322,"&lt;="&amp;$B$4)</f>
        <v>0</v>
      </c>
      <c r="S52" s="165">
        <f>COUNTIFS(BITACORA!$C$4:$C$7322,$B$7:$B$501,BITACORA!$E$4:$E$7322,$E$6:$AM$6,BITACORA!$B$4:$B$7322,"&gt;="&amp;$B$3,BITACORA!$B$4:$B$7322,"&lt;="&amp;$B$4)</f>
        <v>0</v>
      </c>
      <c r="T52" s="165">
        <f>COUNTIFS(BITACORA!$C$4:$C$7322,$B$7:$B$501,BITACORA!$E$4:$E$7322,$E$6:$AM$6,BITACORA!$B$4:$B$7322,"&gt;="&amp;$B$3,BITACORA!$B$4:$B$7322,"&lt;="&amp;$B$4)</f>
        <v>0</v>
      </c>
      <c r="U52" s="165">
        <f>COUNTIFS(BITACORA!$C$4:$C$7322,$B$7:$B$501,BITACORA!$E$4:$E$7322,$E$6:$AM$6,BITACORA!$B$4:$B$7322,"&gt;="&amp;$B$3,BITACORA!$B$4:$B$7322,"&lt;="&amp;$B$4)</f>
        <v>0</v>
      </c>
      <c r="V52" s="165">
        <f>COUNTIFS(BITACORA!$C$4:$C$7322,$B$7:$B$501,BITACORA!$E$4:$E$7322,$E$6:$AM$6,BITACORA!$B$4:$B$7322,"&gt;="&amp;$B$3,BITACORA!$B$4:$B$7322,"&lt;="&amp;$B$4)</f>
        <v>0</v>
      </c>
      <c r="W52" s="165">
        <f>COUNTIFS(BITACORA!$C$4:$C$7322,$B$7:$B$501,BITACORA!$E$4:$E$7322,$E$6:$AM$6,BITACORA!$B$4:$B$7322,"&gt;="&amp;$B$3,BITACORA!$B$4:$B$7322,"&lt;="&amp;$B$4)</f>
        <v>0</v>
      </c>
      <c r="X52" s="165">
        <f>COUNTIFS(BITACORA!$C$4:$C$7322,$B$7:$B$501,BITACORA!$E$4:$E$7322,$E$6:$AM$6,BITACORA!$B$4:$B$7322,"&gt;="&amp;$B$3,BITACORA!$B$4:$B$7322,"&lt;="&amp;$B$4)</f>
        <v>0</v>
      </c>
      <c r="Y52" s="165">
        <f>COUNTIFS(BITACORA!$C$4:$C$7322,$B$7:$B$501,BITACORA!$E$4:$E$7322,$E$6:$AM$6,BITACORA!$B$4:$B$7322,"&gt;="&amp;$B$3,BITACORA!$B$4:$B$7322,"&lt;="&amp;$B$4)</f>
        <v>0</v>
      </c>
      <c r="Z52" s="165">
        <f>COUNTIFS(BITACORA!$C$4:$C$7322,$B$7:$B$501,BITACORA!$E$4:$E$7322,$E$6:$AM$6,BITACORA!$B$4:$B$7322,"&gt;="&amp;$B$3,BITACORA!$B$4:$B$7322,"&lt;="&amp;$B$4)</f>
        <v>0</v>
      </c>
      <c r="AA52" s="165">
        <f>COUNTIFS(BITACORA!$C$4:$C$7322,$B$7:$B$501,BITACORA!$E$4:$E$7322,$E$6:$AM$6,BITACORA!$B$4:$B$7322,"&gt;="&amp;$B$3,BITACORA!$B$4:$B$7322,"&lt;="&amp;$B$4)</f>
        <v>0</v>
      </c>
      <c r="AB52" s="165">
        <f>COUNTIFS(BITACORA!$C$4:$C$7322,$B$7:$B$501,BITACORA!$E$4:$E$7322,$E$6:$AM$6,BITACORA!$B$4:$B$7322,"&gt;="&amp;$B$3,BITACORA!$B$4:$B$7322,"&lt;="&amp;$B$4)</f>
        <v>0</v>
      </c>
      <c r="AC52" s="165">
        <f>COUNTIFS(BITACORA!$C$4:$C$7322,$B$7:$B$501,BITACORA!$E$4:$E$7322,$E$6:$AM$6,BITACORA!$B$4:$B$7322,"&gt;="&amp;$B$3,BITACORA!$B$4:$B$7322,"&lt;="&amp;$B$4)</f>
        <v>0</v>
      </c>
      <c r="AD52" s="165">
        <f>COUNTIFS(BITACORA!$C$4:$C$7322,$B$7:$B$501,BITACORA!$E$4:$E$7322,$E$6:$AM$6,BITACORA!$B$4:$B$7322,"&gt;="&amp;$B$3,BITACORA!$B$4:$B$7322,"&lt;="&amp;$B$4)</f>
        <v>0</v>
      </c>
      <c r="AE52" s="165">
        <f>COUNTIFS(BITACORA!$C$4:$C$7322,$B$7:$B$501,BITACORA!$E$4:$E$7322,$E$6:$AM$6,BITACORA!$B$4:$B$7322,"&gt;="&amp;$B$3,BITACORA!$B$4:$B$7322,"&lt;="&amp;$B$4)</f>
        <v>0</v>
      </c>
      <c r="AF52" s="165">
        <f>COUNTIFS(BITACORA!$C$4:$C$7322,$B$7:$B$501,BITACORA!$E$4:$E$7322,$E$6:$AM$6,BITACORA!$B$4:$B$7322,"&gt;="&amp;$B$3,BITACORA!$B$4:$B$7322,"&lt;="&amp;$B$4)</f>
        <v>0</v>
      </c>
      <c r="AG52" s="165">
        <f>COUNTIFS(BITACORA!$C$4:$C$7322,$B$7:$B$501,BITACORA!$E$4:$E$7322,$E$6:$AM$6,BITACORA!$B$4:$B$7322,"&gt;="&amp;$B$3,BITACORA!$B$4:$B$7322,"&lt;="&amp;$B$4)</f>
        <v>0</v>
      </c>
      <c r="AH52" s="165">
        <f>COUNTIFS(BITACORA!$C$4:$C$7322,$B$7:$B$501,BITACORA!$E$4:$E$7322,$E$6:$AM$6,BITACORA!$B$4:$B$7322,"&gt;="&amp;$B$3,BITACORA!$B$4:$B$7322,"&lt;="&amp;$B$4)</f>
        <v>0</v>
      </c>
      <c r="AI52" s="165">
        <f>COUNTIFS(BITACORA!$C$4:$C$7322,$B$7:$B$501,BITACORA!$E$4:$E$7322,$E$6:$AM$6,BITACORA!$B$4:$B$7322,"&gt;="&amp;$B$3,BITACORA!$B$4:$B$7322,"&lt;="&amp;$B$4)</f>
        <v>0</v>
      </c>
      <c r="AJ52" s="165">
        <f>COUNTIFS(BITACORA!$C$4:$C$7322,$B$7:$B$501,BITACORA!$E$4:$E$7322,$E$6:$AM$6,BITACORA!$B$4:$B$7322,"&gt;="&amp;$B$3,BITACORA!$B$4:$B$7322,"&lt;="&amp;$B$4)</f>
        <v>0</v>
      </c>
      <c r="AK52" s="165">
        <f>COUNTIFS(BITACORA!$C$4:$C$7322,$B$7:$B$501,BITACORA!$E$4:$E$7322,$E$6:$AM$6,BITACORA!$B$4:$B$7322,"&gt;="&amp;$B$3,BITACORA!$B$4:$B$7322,"&lt;="&amp;$B$4)</f>
        <v>0</v>
      </c>
      <c r="AL52" s="165">
        <f>COUNTIFS(BITACORA!$C$4:$C$7322,$B$7:$B$501,BITACORA!$E$4:$E$7322,$E$6:$AM$6,BITACORA!$B$4:$B$7322,"&gt;="&amp;$B$3,BITACORA!$B$4:$B$7322,"&lt;="&amp;$B$4)</f>
        <v>0</v>
      </c>
      <c r="AM52" s="165">
        <f>COUNTIFS(BITACORA!$C$4:$C$7322,$B$7:$B$501,BITACORA!$E$4:$E$7322,$E$6:$AM$6,BITACORA!$B$4:$B$7322,"&gt;="&amp;$B$3,BITACORA!$B$4:$B$7322,"&lt;="&amp;$B$4)</f>
        <v>0</v>
      </c>
    </row>
    <row r="53" spans="1:39">
      <c r="A53" s="141"/>
      <c r="B53" s="165"/>
      <c r="C53" s="165"/>
      <c r="D53" s="164">
        <f t="shared" si="0"/>
        <v>0</v>
      </c>
      <c r="E53" s="165">
        <f>COUNTIFS(BITACORA!$C$4:$C$7322,$B$7:$B$501,BITACORA!$E$4:$E$7322,$E$6:$AM$6,BITACORA!$B$4:$B$7322,"&gt;="&amp;$B$3,BITACORA!$B$4:$B$7322,"&lt;="&amp;$B$4)</f>
        <v>0</v>
      </c>
      <c r="F53" s="165">
        <f>COUNTIFS(BITACORA!$C$4:$C$7322,$B$7:$B$501,BITACORA!$E$4:$E$7322,$E$6:$AM$6,BITACORA!$B$4:$B$7322,"&gt;="&amp;$B$3,BITACORA!$B$4:$B$7322,"&lt;="&amp;$B$4)</f>
        <v>0</v>
      </c>
      <c r="G53" s="165">
        <f>COUNTIFS(BITACORA!$C$4:$C$7322,$B$7:$B$501,BITACORA!$E$4:$E$7322,$E$6:$AM$6,BITACORA!$B$4:$B$7322,"&gt;="&amp;$B$3,BITACORA!$B$4:$B$7322,"&lt;="&amp;$B$4)</f>
        <v>0</v>
      </c>
      <c r="H53" s="165">
        <f>COUNTIFS(BITACORA!$C$4:$C$7322,$B$7:$B$501,BITACORA!$E$4:$E$7322,$E$6:$AM$6,BITACORA!$B$4:$B$7322,"&gt;="&amp;$B$3,BITACORA!$B$4:$B$7322,"&lt;="&amp;$B$4)</f>
        <v>0</v>
      </c>
      <c r="I53" s="165">
        <f>COUNTIFS(BITACORA!$C$4:$C$7322,$B$7:$B$501,BITACORA!$E$4:$E$7322,$E$6:$AM$6,BITACORA!$B$4:$B$7322,"&gt;="&amp;$B$3,BITACORA!$B$4:$B$7322,"&lt;="&amp;$B$4)</f>
        <v>0</v>
      </c>
      <c r="J53" s="165">
        <f>COUNTIFS(BITACORA!$C$4:$C$7322,$B$7:$B$501,BITACORA!$E$4:$E$7322,$E$6:$AM$6,BITACORA!$B$4:$B$7322,"&gt;="&amp;$B$3,BITACORA!$B$4:$B$7322,"&lt;="&amp;$B$4)</f>
        <v>0</v>
      </c>
      <c r="K53" s="165">
        <f>COUNTIFS(BITACORA!$C$4:$C$7322,$B$7:$B$501,BITACORA!$E$4:$E$7322,$E$6:$AM$6,BITACORA!$B$4:$B$7322,"&gt;="&amp;$B$3,BITACORA!$B$4:$B$7322,"&lt;="&amp;$B$4)</f>
        <v>0</v>
      </c>
      <c r="L53" s="165">
        <f>COUNTIFS(BITACORA!$C$4:$C$7322,$B$7:$B$501,BITACORA!$E$4:$E$7322,$E$6:$AM$6,BITACORA!$B$4:$B$7322,"&gt;="&amp;$B$3,BITACORA!$B$4:$B$7322,"&lt;="&amp;$B$4)</f>
        <v>0</v>
      </c>
      <c r="M53" s="165">
        <f>COUNTIFS(BITACORA!$C$4:$C$7322,$B$7:$B$501,BITACORA!$E$4:$E$7322,$E$6:$AM$6,BITACORA!$B$4:$B$7322,"&gt;="&amp;$B$3,BITACORA!$B$4:$B$7322,"&lt;="&amp;$B$4)</f>
        <v>0</v>
      </c>
      <c r="N53" s="165">
        <f>COUNTIFS(BITACORA!$C$4:$C$7322,$B$7:$B$501,BITACORA!$E$4:$E$7322,$E$6:$AM$6,BITACORA!$B$4:$B$7322,"&gt;="&amp;$B$3,BITACORA!$B$4:$B$7322,"&lt;="&amp;$B$4)</f>
        <v>0</v>
      </c>
      <c r="O53" s="165">
        <f>COUNTIFS(BITACORA!$C$4:$C$7322,$B$7:$B$501,BITACORA!$E$4:$E$7322,$E$6:$AM$6,BITACORA!$B$4:$B$7322,"&gt;="&amp;$B$3,BITACORA!$B$4:$B$7322,"&lt;="&amp;$B$4)</f>
        <v>0</v>
      </c>
      <c r="P53" s="165">
        <f>COUNTIFS(BITACORA!$C$4:$C$7322,$B$7:$B$501,BITACORA!$E$4:$E$7322,$E$6:$AM$6,BITACORA!$B$4:$B$7322,"&gt;="&amp;$B$3,BITACORA!$B$4:$B$7322,"&lt;="&amp;$B$4)</f>
        <v>0</v>
      </c>
      <c r="Q53" s="165">
        <f>COUNTIFS(BITACORA!$C$4:$C$7322,$B$7:$B$501,BITACORA!$E$4:$E$7322,$E$6:$AM$6,BITACORA!$B$4:$B$7322,"&gt;="&amp;$B$3,BITACORA!$B$4:$B$7322,"&lt;="&amp;$B$4)</f>
        <v>0</v>
      </c>
      <c r="R53" s="165">
        <f>COUNTIFS(BITACORA!$C$4:$C$7322,$B$7:$B$501,BITACORA!$E$4:$E$7322,$E$6:$AM$6,BITACORA!$B$4:$B$7322,"&gt;="&amp;$B$3,BITACORA!$B$4:$B$7322,"&lt;="&amp;$B$4)</f>
        <v>0</v>
      </c>
      <c r="S53" s="165">
        <f>COUNTIFS(BITACORA!$C$4:$C$7322,$B$7:$B$501,BITACORA!$E$4:$E$7322,$E$6:$AM$6,BITACORA!$B$4:$B$7322,"&gt;="&amp;$B$3,BITACORA!$B$4:$B$7322,"&lt;="&amp;$B$4)</f>
        <v>0</v>
      </c>
      <c r="T53" s="165">
        <f>COUNTIFS(BITACORA!$C$4:$C$7322,$B$7:$B$501,BITACORA!$E$4:$E$7322,$E$6:$AM$6,BITACORA!$B$4:$B$7322,"&gt;="&amp;$B$3,BITACORA!$B$4:$B$7322,"&lt;="&amp;$B$4)</f>
        <v>0</v>
      </c>
      <c r="U53" s="165">
        <f>COUNTIFS(BITACORA!$C$4:$C$7322,$B$7:$B$501,BITACORA!$E$4:$E$7322,$E$6:$AM$6,BITACORA!$B$4:$B$7322,"&gt;="&amp;$B$3,BITACORA!$B$4:$B$7322,"&lt;="&amp;$B$4)</f>
        <v>0</v>
      </c>
      <c r="V53" s="165">
        <f>COUNTIFS(BITACORA!$C$4:$C$7322,$B$7:$B$501,BITACORA!$E$4:$E$7322,$E$6:$AM$6,BITACORA!$B$4:$B$7322,"&gt;="&amp;$B$3,BITACORA!$B$4:$B$7322,"&lt;="&amp;$B$4)</f>
        <v>0</v>
      </c>
      <c r="W53" s="165">
        <f>COUNTIFS(BITACORA!$C$4:$C$7322,$B$7:$B$501,BITACORA!$E$4:$E$7322,$E$6:$AM$6,BITACORA!$B$4:$B$7322,"&gt;="&amp;$B$3,BITACORA!$B$4:$B$7322,"&lt;="&amp;$B$4)</f>
        <v>0</v>
      </c>
      <c r="X53" s="165">
        <f>COUNTIFS(BITACORA!$C$4:$C$7322,$B$7:$B$501,BITACORA!$E$4:$E$7322,$E$6:$AM$6,BITACORA!$B$4:$B$7322,"&gt;="&amp;$B$3,BITACORA!$B$4:$B$7322,"&lt;="&amp;$B$4)</f>
        <v>0</v>
      </c>
      <c r="Y53" s="165">
        <f>COUNTIFS(BITACORA!$C$4:$C$7322,$B$7:$B$501,BITACORA!$E$4:$E$7322,$E$6:$AM$6,BITACORA!$B$4:$B$7322,"&gt;="&amp;$B$3,BITACORA!$B$4:$B$7322,"&lt;="&amp;$B$4)</f>
        <v>0</v>
      </c>
      <c r="Z53" s="165">
        <f>COUNTIFS(BITACORA!$C$4:$C$7322,$B$7:$B$501,BITACORA!$E$4:$E$7322,$E$6:$AM$6,BITACORA!$B$4:$B$7322,"&gt;="&amp;$B$3,BITACORA!$B$4:$B$7322,"&lt;="&amp;$B$4)</f>
        <v>0</v>
      </c>
      <c r="AA53" s="165">
        <f>COUNTIFS(BITACORA!$C$4:$C$7322,$B$7:$B$501,BITACORA!$E$4:$E$7322,$E$6:$AM$6,BITACORA!$B$4:$B$7322,"&gt;="&amp;$B$3,BITACORA!$B$4:$B$7322,"&lt;="&amp;$B$4)</f>
        <v>0</v>
      </c>
      <c r="AB53" s="165">
        <f>COUNTIFS(BITACORA!$C$4:$C$7322,$B$7:$B$501,BITACORA!$E$4:$E$7322,$E$6:$AM$6,BITACORA!$B$4:$B$7322,"&gt;="&amp;$B$3,BITACORA!$B$4:$B$7322,"&lt;="&amp;$B$4)</f>
        <v>0</v>
      </c>
      <c r="AC53" s="165">
        <f>COUNTIFS(BITACORA!$C$4:$C$7322,$B$7:$B$501,BITACORA!$E$4:$E$7322,$E$6:$AM$6,BITACORA!$B$4:$B$7322,"&gt;="&amp;$B$3,BITACORA!$B$4:$B$7322,"&lt;="&amp;$B$4)</f>
        <v>0</v>
      </c>
      <c r="AD53" s="165">
        <f>COUNTIFS(BITACORA!$C$4:$C$7322,$B$7:$B$501,BITACORA!$E$4:$E$7322,$E$6:$AM$6,BITACORA!$B$4:$B$7322,"&gt;="&amp;$B$3,BITACORA!$B$4:$B$7322,"&lt;="&amp;$B$4)</f>
        <v>0</v>
      </c>
      <c r="AE53" s="165">
        <f>COUNTIFS(BITACORA!$C$4:$C$7322,$B$7:$B$501,BITACORA!$E$4:$E$7322,$E$6:$AM$6,BITACORA!$B$4:$B$7322,"&gt;="&amp;$B$3,BITACORA!$B$4:$B$7322,"&lt;="&amp;$B$4)</f>
        <v>0</v>
      </c>
      <c r="AF53" s="165">
        <f>COUNTIFS(BITACORA!$C$4:$C$7322,$B$7:$B$501,BITACORA!$E$4:$E$7322,$E$6:$AM$6,BITACORA!$B$4:$B$7322,"&gt;="&amp;$B$3,BITACORA!$B$4:$B$7322,"&lt;="&amp;$B$4)</f>
        <v>0</v>
      </c>
      <c r="AG53" s="165">
        <f>COUNTIFS(BITACORA!$C$4:$C$7322,$B$7:$B$501,BITACORA!$E$4:$E$7322,$E$6:$AM$6,BITACORA!$B$4:$B$7322,"&gt;="&amp;$B$3,BITACORA!$B$4:$B$7322,"&lt;="&amp;$B$4)</f>
        <v>0</v>
      </c>
      <c r="AH53" s="165">
        <f>COUNTIFS(BITACORA!$C$4:$C$7322,$B$7:$B$501,BITACORA!$E$4:$E$7322,$E$6:$AM$6,BITACORA!$B$4:$B$7322,"&gt;="&amp;$B$3,BITACORA!$B$4:$B$7322,"&lt;="&amp;$B$4)</f>
        <v>0</v>
      </c>
      <c r="AI53" s="165">
        <f>COUNTIFS(BITACORA!$C$4:$C$7322,$B$7:$B$501,BITACORA!$E$4:$E$7322,$E$6:$AM$6,BITACORA!$B$4:$B$7322,"&gt;="&amp;$B$3,BITACORA!$B$4:$B$7322,"&lt;="&amp;$B$4)</f>
        <v>0</v>
      </c>
      <c r="AJ53" s="165">
        <f>COUNTIFS(BITACORA!$C$4:$C$7322,$B$7:$B$501,BITACORA!$E$4:$E$7322,$E$6:$AM$6,BITACORA!$B$4:$B$7322,"&gt;="&amp;$B$3,BITACORA!$B$4:$B$7322,"&lt;="&amp;$B$4)</f>
        <v>0</v>
      </c>
      <c r="AK53" s="165">
        <f>COUNTIFS(BITACORA!$C$4:$C$7322,$B$7:$B$501,BITACORA!$E$4:$E$7322,$E$6:$AM$6,BITACORA!$B$4:$B$7322,"&gt;="&amp;$B$3,BITACORA!$B$4:$B$7322,"&lt;="&amp;$B$4)</f>
        <v>0</v>
      </c>
      <c r="AL53" s="165">
        <f>COUNTIFS(BITACORA!$C$4:$C$7322,$B$7:$B$501,BITACORA!$E$4:$E$7322,$E$6:$AM$6,BITACORA!$B$4:$B$7322,"&gt;="&amp;$B$3,BITACORA!$B$4:$B$7322,"&lt;="&amp;$B$4)</f>
        <v>0</v>
      </c>
      <c r="AM53" s="165">
        <f>COUNTIFS(BITACORA!$C$4:$C$7322,$B$7:$B$501,BITACORA!$E$4:$E$7322,$E$6:$AM$6,BITACORA!$B$4:$B$7322,"&gt;="&amp;$B$3,BITACORA!$B$4:$B$7322,"&lt;="&amp;$B$4)</f>
        <v>0</v>
      </c>
    </row>
    <row r="54" spans="1:39">
      <c r="A54" s="141"/>
      <c r="B54" s="165"/>
      <c r="C54" s="165"/>
      <c r="D54" s="164">
        <f t="shared" si="0"/>
        <v>0</v>
      </c>
      <c r="E54" s="165">
        <f>COUNTIFS(BITACORA!$C$4:$C$7322,$B$7:$B$501,BITACORA!$E$4:$E$7322,$E$6:$AM$6,BITACORA!$B$4:$B$7322,"&gt;="&amp;$B$3,BITACORA!$B$4:$B$7322,"&lt;="&amp;$B$4)</f>
        <v>0</v>
      </c>
      <c r="F54" s="165">
        <f>COUNTIFS(BITACORA!$C$4:$C$7322,$B$7:$B$501,BITACORA!$E$4:$E$7322,$E$6:$AM$6,BITACORA!$B$4:$B$7322,"&gt;="&amp;$B$3,BITACORA!$B$4:$B$7322,"&lt;="&amp;$B$4)</f>
        <v>0</v>
      </c>
      <c r="G54" s="165">
        <f>COUNTIFS(BITACORA!$C$4:$C$7322,$B$7:$B$501,BITACORA!$E$4:$E$7322,$E$6:$AM$6,BITACORA!$B$4:$B$7322,"&gt;="&amp;$B$3,BITACORA!$B$4:$B$7322,"&lt;="&amp;$B$4)</f>
        <v>0</v>
      </c>
      <c r="H54" s="165">
        <f>COUNTIFS(BITACORA!$C$4:$C$7322,$B$7:$B$501,BITACORA!$E$4:$E$7322,$E$6:$AM$6,BITACORA!$B$4:$B$7322,"&gt;="&amp;$B$3,BITACORA!$B$4:$B$7322,"&lt;="&amp;$B$4)</f>
        <v>0</v>
      </c>
      <c r="I54" s="165">
        <f>COUNTIFS(BITACORA!$C$4:$C$7322,$B$7:$B$501,BITACORA!$E$4:$E$7322,$E$6:$AM$6,BITACORA!$B$4:$B$7322,"&gt;="&amp;$B$3,BITACORA!$B$4:$B$7322,"&lt;="&amp;$B$4)</f>
        <v>0</v>
      </c>
      <c r="J54" s="165">
        <f>COUNTIFS(BITACORA!$C$4:$C$7322,$B$7:$B$501,BITACORA!$E$4:$E$7322,$E$6:$AM$6,BITACORA!$B$4:$B$7322,"&gt;="&amp;$B$3,BITACORA!$B$4:$B$7322,"&lt;="&amp;$B$4)</f>
        <v>0</v>
      </c>
      <c r="K54" s="165">
        <f>COUNTIFS(BITACORA!$C$4:$C$7322,$B$7:$B$501,BITACORA!$E$4:$E$7322,$E$6:$AM$6,BITACORA!$B$4:$B$7322,"&gt;="&amp;$B$3,BITACORA!$B$4:$B$7322,"&lt;="&amp;$B$4)</f>
        <v>0</v>
      </c>
      <c r="L54" s="165">
        <f>COUNTIFS(BITACORA!$C$4:$C$7322,$B$7:$B$501,BITACORA!$E$4:$E$7322,$E$6:$AM$6,BITACORA!$B$4:$B$7322,"&gt;="&amp;$B$3,BITACORA!$B$4:$B$7322,"&lt;="&amp;$B$4)</f>
        <v>0</v>
      </c>
      <c r="M54" s="165">
        <f>COUNTIFS(BITACORA!$C$4:$C$7322,$B$7:$B$501,BITACORA!$E$4:$E$7322,$E$6:$AM$6,BITACORA!$B$4:$B$7322,"&gt;="&amp;$B$3,BITACORA!$B$4:$B$7322,"&lt;="&amp;$B$4)</f>
        <v>0</v>
      </c>
      <c r="N54" s="165">
        <f>COUNTIFS(BITACORA!$C$4:$C$7322,$B$7:$B$501,BITACORA!$E$4:$E$7322,$E$6:$AM$6,BITACORA!$B$4:$B$7322,"&gt;="&amp;$B$3,BITACORA!$B$4:$B$7322,"&lt;="&amp;$B$4)</f>
        <v>0</v>
      </c>
      <c r="O54" s="165">
        <f>COUNTIFS(BITACORA!$C$4:$C$7322,$B$7:$B$501,BITACORA!$E$4:$E$7322,$E$6:$AM$6,BITACORA!$B$4:$B$7322,"&gt;="&amp;$B$3,BITACORA!$B$4:$B$7322,"&lt;="&amp;$B$4)</f>
        <v>0</v>
      </c>
      <c r="P54" s="165">
        <f>COUNTIFS(BITACORA!$C$4:$C$7322,$B$7:$B$501,BITACORA!$E$4:$E$7322,$E$6:$AM$6,BITACORA!$B$4:$B$7322,"&gt;="&amp;$B$3,BITACORA!$B$4:$B$7322,"&lt;="&amp;$B$4)</f>
        <v>0</v>
      </c>
      <c r="Q54" s="165">
        <f>COUNTIFS(BITACORA!$C$4:$C$7322,$B$7:$B$501,BITACORA!$E$4:$E$7322,$E$6:$AM$6,BITACORA!$B$4:$B$7322,"&gt;="&amp;$B$3,BITACORA!$B$4:$B$7322,"&lt;="&amp;$B$4)</f>
        <v>0</v>
      </c>
      <c r="R54" s="165">
        <f>COUNTIFS(BITACORA!$C$4:$C$7322,$B$7:$B$501,BITACORA!$E$4:$E$7322,$E$6:$AM$6,BITACORA!$B$4:$B$7322,"&gt;="&amp;$B$3,BITACORA!$B$4:$B$7322,"&lt;="&amp;$B$4)</f>
        <v>0</v>
      </c>
      <c r="S54" s="165">
        <f>COUNTIFS(BITACORA!$C$4:$C$7322,$B$7:$B$501,BITACORA!$E$4:$E$7322,$E$6:$AM$6,BITACORA!$B$4:$B$7322,"&gt;="&amp;$B$3,BITACORA!$B$4:$B$7322,"&lt;="&amp;$B$4)</f>
        <v>0</v>
      </c>
      <c r="T54" s="165">
        <f>COUNTIFS(BITACORA!$C$4:$C$7322,$B$7:$B$501,BITACORA!$E$4:$E$7322,$E$6:$AM$6,BITACORA!$B$4:$B$7322,"&gt;="&amp;$B$3,BITACORA!$B$4:$B$7322,"&lt;="&amp;$B$4)</f>
        <v>0</v>
      </c>
      <c r="U54" s="165">
        <f>COUNTIFS(BITACORA!$C$4:$C$7322,$B$7:$B$501,BITACORA!$E$4:$E$7322,$E$6:$AM$6,BITACORA!$B$4:$B$7322,"&gt;="&amp;$B$3,BITACORA!$B$4:$B$7322,"&lt;="&amp;$B$4)</f>
        <v>0</v>
      </c>
      <c r="V54" s="165">
        <f>COUNTIFS(BITACORA!$C$4:$C$7322,$B$7:$B$501,BITACORA!$E$4:$E$7322,$E$6:$AM$6,BITACORA!$B$4:$B$7322,"&gt;="&amp;$B$3,BITACORA!$B$4:$B$7322,"&lt;="&amp;$B$4)</f>
        <v>0</v>
      </c>
      <c r="W54" s="165">
        <f>COUNTIFS(BITACORA!$C$4:$C$7322,$B$7:$B$501,BITACORA!$E$4:$E$7322,$E$6:$AM$6,BITACORA!$B$4:$B$7322,"&gt;="&amp;$B$3,BITACORA!$B$4:$B$7322,"&lt;="&amp;$B$4)</f>
        <v>0</v>
      </c>
      <c r="X54" s="165">
        <f>COUNTIFS(BITACORA!$C$4:$C$7322,$B$7:$B$501,BITACORA!$E$4:$E$7322,$E$6:$AM$6,BITACORA!$B$4:$B$7322,"&gt;="&amp;$B$3,BITACORA!$B$4:$B$7322,"&lt;="&amp;$B$4)</f>
        <v>0</v>
      </c>
      <c r="Y54" s="165">
        <f>COUNTIFS(BITACORA!$C$4:$C$7322,$B$7:$B$501,BITACORA!$E$4:$E$7322,$E$6:$AM$6,BITACORA!$B$4:$B$7322,"&gt;="&amp;$B$3,BITACORA!$B$4:$B$7322,"&lt;="&amp;$B$4)</f>
        <v>0</v>
      </c>
      <c r="Z54" s="165">
        <f>COUNTIFS(BITACORA!$C$4:$C$7322,$B$7:$B$501,BITACORA!$E$4:$E$7322,$E$6:$AM$6,BITACORA!$B$4:$B$7322,"&gt;="&amp;$B$3,BITACORA!$B$4:$B$7322,"&lt;="&amp;$B$4)</f>
        <v>0</v>
      </c>
      <c r="AA54" s="165">
        <f>COUNTIFS(BITACORA!$C$4:$C$7322,$B$7:$B$501,BITACORA!$E$4:$E$7322,$E$6:$AM$6,BITACORA!$B$4:$B$7322,"&gt;="&amp;$B$3,BITACORA!$B$4:$B$7322,"&lt;="&amp;$B$4)</f>
        <v>0</v>
      </c>
      <c r="AB54" s="165">
        <f>COUNTIFS(BITACORA!$C$4:$C$7322,$B$7:$B$501,BITACORA!$E$4:$E$7322,$E$6:$AM$6,BITACORA!$B$4:$B$7322,"&gt;="&amp;$B$3,BITACORA!$B$4:$B$7322,"&lt;="&amp;$B$4)</f>
        <v>0</v>
      </c>
      <c r="AC54" s="165">
        <f>COUNTIFS(BITACORA!$C$4:$C$7322,$B$7:$B$501,BITACORA!$E$4:$E$7322,$E$6:$AM$6,BITACORA!$B$4:$B$7322,"&gt;="&amp;$B$3,BITACORA!$B$4:$B$7322,"&lt;="&amp;$B$4)</f>
        <v>0</v>
      </c>
      <c r="AD54" s="165">
        <f>COUNTIFS(BITACORA!$C$4:$C$7322,$B$7:$B$501,BITACORA!$E$4:$E$7322,$E$6:$AM$6,BITACORA!$B$4:$B$7322,"&gt;="&amp;$B$3,BITACORA!$B$4:$B$7322,"&lt;="&amp;$B$4)</f>
        <v>0</v>
      </c>
      <c r="AE54" s="165">
        <f>COUNTIFS(BITACORA!$C$4:$C$7322,$B$7:$B$501,BITACORA!$E$4:$E$7322,$E$6:$AM$6,BITACORA!$B$4:$B$7322,"&gt;="&amp;$B$3,BITACORA!$B$4:$B$7322,"&lt;="&amp;$B$4)</f>
        <v>0</v>
      </c>
      <c r="AF54" s="165">
        <f>COUNTIFS(BITACORA!$C$4:$C$7322,$B$7:$B$501,BITACORA!$E$4:$E$7322,$E$6:$AM$6,BITACORA!$B$4:$B$7322,"&gt;="&amp;$B$3,BITACORA!$B$4:$B$7322,"&lt;="&amp;$B$4)</f>
        <v>0</v>
      </c>
      <c r="AG54" s="165">
        <f>COUNTIFS(BITACORA!$C$4:$C$7322,$B$7:$B$501,BITACORA!$E$4:$E$7322,$E$6:$AM$6,BITACORA!$B$4:$B$7322,"&gt;="&amp;$B$3,BITACORA!$B$4:$B$7322,"&lt;="&amp;$B$4)</f>
        <v>0</v>
      </c>
      <c r="AH54" s="165">
        <f>COUNTIFS(BITACORA!$C$4:$C$7322,$B$7:$B$501,BITACORA!$E$4:$E$7322,$E$6:$AM$6,BITACORA!$B$4:$B$7322,"&gt;="&amp;$B$3,BITACORA!$B$4:$B$7322,"&lt;="&amp;$B$4)</f>
        <v>0</v>
      </c>
      <c r="AI54" s="165">
        <f>COUNTIFS(BITACORA!$C$4:$C$7322,$B$7:$B$501,BITACORA!$E$4:$E$7322,$E$6:$AM$6,BITACORA!$B$4:$B$7322,"&gt;="&amp;$B$3,BITACORA!$B$4:$B$7322,"&lt;="&amp;$B$4)</f>
        <v>0</v>
      </c>
      <c r="AJ54" s="165">
        <f>COUNTIFS(BITACORA!$C$4:$C$7322,$B$7:$B$501,BITACORA!$E$4:$E$7322,$E$6:$AM$6,BITACORA!$B$4:$B$7322,"&gt;="&amp;$B$3,BITACORA!$B$4:$B$7322,"&lt;="&amp;$B$4)</f>
        <v>0</v>
      </c>
      <c r="AK54" s="165">
        <f>COUNTIFS(BITACORA!$C$4:$C$7322,$B$7:$B$501,BITACORA!$E$4:$E$7322,$E$6:$AM$6,BITACORA!$B$4:$B$7322,"&gt;="&amp;$B$3,BITACORA!$B$4:$B$7322,"&lt;="&amp;$B$4)</f>
        <v>0</v>
      </c>
      <c r="AL54" s="165">
        <f>COUNTIFS(BITACORA!$C$4:$C$7322,$B$7:$B$501,BITACORA!$E$4:$E$7322,$E$6:$AM$6,BITACORA!$B$4:$B$7322,"&gt;="&amp;$B$3,BITACORA!$B$4:$B$7322,"&lt;="&amp;$B$4)</f>
        <v>0</v>
      </c>
      <c r="AM54" s="165">
        <f>COUNTIFS(BITACORA!$C$4:$C$7322,$B$7:$B$501,BITACORA!$E$4:$E$7322,$E$6:$AM$6,BITACORA!$B$4:$B$7322,"&gt;="&amp;$B$3,BITACORA!$B$4:$B$7322,"&lt;="&amp;$B$4)</f>
        <v>0</v>
      </c>
    </row>
    <row r="55" spans="1:39">
      <c r="A55" s="141"/>
      <c r="B55" s="165"/>
      <c r="C55" s="165"/>
      <c r="D55" s="164">
        <f t="shared" si="0"/>
        <v>0</v>
      </c>
      <c r="E55" s="165">
        <f>COUNTIFS(BITACORA!$C$4:$C$7322,$B$7:$B$501,BITACORA!$E$4:$E$7322,$E$6:$AM$6,BITACORA!$B$4:$B$7322,"&gt;="&amp;$B$3,BITACORA!$B$4:$B$7322,"&lt;="&amp;$B$4)</f>
        <v>0</v>
      </c>
      <c r="F55" s="165">
        <f>COUNTIFS(BITACORA!$C$4:$C$7322,$B$7:$B$501,BITACORA!$E$4:$E$7322,$E$6:$AM$6,BITACORA!$B$4:$B$7322,"&gt;="&amp;$B$3,BITACORA!$B$4:$B$7322,"&lt;="&amp;$B$4)</f>
        <v>0</v>
      </c>
      <c r="G55" s="165">
        <f>COUNTIFS(BITACORA!$C$4:$C$7322,$B$7:$B$501,BITACORA!$E$4:$E$7322,$E$6:$AM$6,BITACORA!$B$4:$B$7322,"&gt;="&amp;$B$3,BITACORA!$B$4:$B$7322,"&lt;="&amp;$B$4)</f>
        <v>0</v>
      </c>
      <c r="H55" s="165">
        <f>COUNTIFS(BITACORA!$C$4:$C$7322,$B$7:$B$501,BITACORA!$E$4:$E$7322,$E$6:$AM$6,BITACORA!$B$4:$B$7322,"&gt;="&amp;$B$3,BITACORA!$B$4:$B$7322,"&lt;="&amp;$B$4)</f>
        <v>0</v>
      </c>
      <c r="I55" s="165">
        <f>COUNTIFS(BITACORA!$C$4:$C$7322,$B$7:$B$501,BITACORA!$E$4:$E$7322,$E$6:$AM$6,BITACORA!$B$4:$B$7322,"&gt;="&amp;$B$3,BITACORA!$B$4:$B$7322,"&lt;="&amp;$B$4)</f>
        <v>0</v>
      </c>
      <c r="J55" s="165">
        <f>COUNTIFS(BITACORA!$C$4:$C$7322,$B$7:$B$501,BITACORA!$E$4:$E$7322,$E$6:$AM$6,BITACORA!$B$4:$B$7322,"&gt;="&amp;$B$3,BITACORA!$B$4:$B$7322,"&lt;="&amp;$B$4)</f>
        <v>0</v>
      </c>
      <c r="K55" s="165">
        <f>COUNTIFS(BITACORA!$C$4:$C$7322,$B$7:$B$501,BITACORA!$E$4:$E$7322,$E$6:$AM$6,BITACORA!$B$4:$B$7322,"&gt;="&amp;$B$3,BITACORA!$B$4:$B$7322,"&lt;="&amp;$B$4)</f>
        <v>0</v>
      </c>
      <c r="L55" s="165">
        <f>COUNTIFS(BITACORA!$C$4:$C$7322,$B$7:$B$501,BITACORA!$E$4:$E$7322,$E$6:$AM$6,BITACORA!$B$4:$B$7322,"&gt;="&amp;$B$3,BITACORA!$B$4:$B$7322,"&lt;="&amp;$B$4)</f>
        <v>0</v>
      </c>
      <c r="M55" s="165">
        <f>COUNTIFS(BITACORA!$C$4:$C$7322,$B$7:$B$501,BITACORA!$E$4:$E$7322,$E$6:$AM$6,BITACORA!$B$4:$B$7322,"&gt;="&amp;$B$3,BITACORA!$B$4:$B$7322,"&lt;="&amp;$B$4)</f>
        <v>0</v>
      </c>
      <c r="N55" s="165">
        <f>COUNTIFS(BITACORA!$C$4:$C$7322,$B$7:$B$501,BITACORA!$E$4:$E$7322,$E$6:$AM$6,BITACORA!$B$4:$B$7322,"&gt;="&amp;$B$3,BITACORA!$B$4:$B$7322,"&lt;="&amp;$B$4)</f>
        <v>0</v>
      </c>
      <c r="O55" s="165">
        <f>COUNTIFS(BITACORA!$C$4:$C$7322,$B$7:$B$501,BITACORA!$E$4:$E$7322,$E$6:$AM$6,BITACORA!$B$4:$B$7322,"&gt;="&amp;$B$3,BITACORA!$B$4:$B$7322,"&lt;="&amp;$B$4)</f>
        <v>0</v>
      </c>
      <c r="P55" s="165">
        <f>COUNTIFS(BITACORA!$C$4:$C$7322,$B$7:$B$501,BITACORA!$E$4:$E$7322,$E$6:$AM$6,BITACORA!$B$4:$B$7322,"&gt;="&amp;$B$3,BITACORA!$B$4:$B$7322,"&lt;="&amp;$B$4)</f>
        <v>0</v>
      </c>
      <c r="Q55" s="165">
        <f>COUNTIFS(BITACORA!$C$4:$C$7322,$B$7:$B$501,BITACORA!$E$4:$E$7322,$E$6:$AM$6,BITACORA!$B$4:$B$7322,"&gt;="&amp;$B$3,BITACORA!$B$4:$B$7322,"&lt;="&amp;$B$4)</f>
        <v>0</v>
      </c>
      <c r="R55" s="165">
        <f>COUNTIFS(BITACORA!$C$4:$C$7322,$B$7:$B$501,BITACORA!$E$4:$E$7322,$E$6:$AM$6,BITACORA!$B$4:$B$7322,"&gt;="&amp;$B$3,BITACORA!$B$4:$B$7322,"&lt;="&amp;$B$4)</f>
        <v>0</v>
      </c>
      <c r="S55" s="165">
        <f>COUNTIFS(BITACORA!$C$4:$C$7322,$B$7:$B$501,BITACORA!$E$4:$E$7322,$E$6:$AM$6,BITACORA!$B$4:$B$7322,"&gt;="&amp;$B$3,BITACORA!$B$4:$B$7322,"&lt;="&amp;$B$4)</f>
        <v>0</v>
      </c>
      <c r="T55" s="165">
        <f>COUNTIFS(BITACORA!$C$4:$C$7322,$B$7:$B$501,BITACORA!$E$4:$E$7322,$E$6:$AM$6,BITACORA!$B$4:$B$7322,"&gt;="&amp;$B$3,BITACORA!$B$4:$B$7322,"&lt;="&amp;$B$4)</f>
        <v>0</v>
      </c>
      <c r="U55" s="165">
        <f>COUNTIFS(BITACORA!$C$4:$C$7322,$B$7:$B$501,BITACORA!$E$4:$E$7322,$E$6:$AM$6,BITACORA!$B$4:$B$7322,"&gt;="&amp;$B$3,BITACORA!$B$4:$B$7322,"&lt;="&amp;$B$4)</f>
        <v>0</v>
      </c>
      <c r="V55" s="165">
        <f>COUNTIFS(BITACORA!$C$4:$C$7322,$B$7:$B$501,BITACORA!$E$4:$E$7322,$E$6:$AM$6,BITACORA!$B$4:$B$7322,"&gt;="&amp;$B$3,BITACORA!$B$4:$B$7322,"&lt;="&amp;$B$4)</f>
        <v>0</v>
      </c>
      <c r="W55" s="165">
        <f>COUNTIFS(BITACORA!$C$4:$C$7322,$B$7:$B$501,BITACORA!$E$4:$E$7322,$E$6:$AM$6,BITACORA!$B$4:$B$7322,"&gt;="&amp;$B$3,BITACORA!$B$4:$B$7322,"&lt;="&amp;$B$4)</f>
        <v>0</v>
      </c>
      <c r="X55" s="165">
        <f>COUNTIFS(BITACORA!$C$4:$C$7322,$B$7:$B$501,BITACORA!$E$4:$E$7322,$E$6:$AM$6,BITACORA!$B$4:$B$7322,"&gt;="&amp;$B$3,BITACORA!$B$4:$B$7322,"&lt;="&amp;$B$4)</f>
        <v>0</v>
      </c>
      <c r="Y55" s="165">
        <f>COUNTIFS(BITACORA!$C$4:$C$7322,$B$7:$B$501,BITACORA!$E$4:$E$7322,$E$6:$AM$6,BITACORA!$B$4:$B$7322,"&gt;="&amp;$B$3,BITACORA!$B$4:$B$7322,"&lt;="&amp;$B$4)</f>
        <v>0</v>
      </c>
      <c r="Z55" s="165">
        <f>COUNTIFS(BITACORA!$C$4:$C$7322,$B$7:$B$501,BITACORA!$E$4:$E$7322,$E$6:$AM$6,BITACORA!$B$4:$B$7322,"&gt;="&amp;$B$3,BITACORA!$B$4:$B$7322,"&lt;="&amp;$B$4)</f>
        <v>0</v>
      </c>
      <c r="AA55" s="165">
        <f>COUNTIFS(BITACORA!$C$4:$C$7322,$B$7:$B$501,BITACORA!$E$4:$E$7322,$E$6:$AM$6,BITACORA!$B$4:$B$7322,"&gt;="&amp;$B$3,BITACORA!$B$4:$B$7322,"&lt;="&amp;$B$4)</f>
        <v>0</v>
      </c>
      <c r="AB55" s="165">
        <f>COUNTIFS(BITACORA!$C$4:$C$7322,$B$7:$B$501,BITACORA!$E$4:$E$7322,$E$6:$AM$6,BITACORA!$B$4:$B$7322,"&gt;="&amp;$B$3,BITACORA!$B$4:$B$7322,"&lt;="&amp;$B$4)</f>
        <v>0</v>
      </c>
      <c r="AC55" s="165">
        <f>COUNTIFS(BITACORA!$C$4:$C$7322,$B$7:$B$501,BITACORA!$E$4:$E$7322,$E$6:$AM$6,BITACORA!$B$4:$B$7322,"&gt;="&amp;$B$3,BITACORA!$B$4:$B$7322,"&lt;="&amp;$B$4)</f>
        <v>0</v>
      </c>
      <c r="AD55" s="165">
        <f>COUNTIFS(BITACORA!$C$4:$C$7322,$B$7:$B$501,BITACORA!$E$4:$E$7322,$E$6:$AM$6,BITACORA!$B$4:$B$7322,"&gt;="&amp;$B$3,BITACORA!$B$4:$B$7322,"&lt;="&amp;$B$4)</f>
        <v>0</v>
      </c>
      <c r="AE55" s="165">
        <f>COUNTIFS(BITACORA!$C$4:$C$7322,$B$7:$B$501,BITACORA!$E$4:$E$7322,$E$6:$AM$6,BITACORA!$B$4:$B$7322,"&gt;="&amp;$B$3,BITACORA!$B$4:$B$7322,"&lt;="&amp;$B$4)</f>
        <v>0</v>
      </c>
      <c r="AF55" s="165">
        <f>COUNTIFS(BITACORA!$C$4:$C$7322,$B$7:$B$501,BITACORA!$E$4:$E$7322,$E$6:$AM$6,BITACORA!$B$4:$B$7322,"&gt;="&amp;$B$3,BITACORA!$B$4:$B$7322,"&lt;="&amp;$B$4)</f>
        <v>0</v>
      </c>
      <c r="AG55" s="165">
        <f>COUNTIFS(BITACORA!$C$4:$C$7322,$B$7:$B$501,BITACORA!$E$4:$E$7322,$E$6:$AM$6,BITACORA!$B$4:$B$7322,"&gt;="&amp;$B$3,BITACORA!$B$4:$B$7322,"&lt;="&amp;$B$4)</f>
        <v>0</v>
      </c>
      <c r="AH55" s="165">
        <f>COUNTIFS(BITACORA!$C$4:$C$7322,$B$7:$B$501,BITACORA!$E$4:$E$7322,$E$6:$AM$6,BITACORA!$B$4:$B$7322,"&gt;="&amp;$B$3,BITACORA!$B$4:$B$7322,"&lt;="&amp;$B$4)</f>
        <v>0</v>
      </c>
      <c r="AI55" s="165">
        <f>COUNTIFS(BITACORA!$C$4:$C$7322,$B$7:$B$501,BITACORA!$E$4:$E$7322,$E$6:$AM$6,BITACORA!$B$4:$B$7322,"&gt;="&amp;$B$3,BITACORA!$B$4:$B$7322,"&lt;="&amp;$B$4)</f>
        <v>0</v>
      </c>
      <c r="AJ55" s="165">
        <f>COUNTIFS(BITACORA!$C$4:$C$7322,$B$7:$B$501,BITACORA!$E$4:$E$7322,$E$6:$AM$6,BITACORA!$B$4:$B$7322,"&gt;="&amp;$B$3,BITACORA!$B$4:$B$7322,"&lt;="&amp;$B$4)</f>
        <v>0</v>
      </c>
      <c r="AK55" s="165">
        <f>COUNTIFS(BITACORA!$C$4:$C$7322,$B$7:$B$501,BITACORA!$E$4:$E$7322,$E$6:$AM$6,BITACORA!$B$4:$B$7322,"&gt;="&amp;$B$3,BITACORA!$B$4:$B$7322,"&lt;="&amp;$B$4)</f>
        <v>0</v>
      </c>
      <c r="AL55" s="165">
        <f>COUNTIFS(BITACORA!$C$4:$C$7322,$B$7:$B$501,BITACORA!$E$4:$E$7322,$E$6:$AM$6,BITACORA!$B$4:$B$7322,"&gt;="&amp;$B$3,BITACORA!$B$4:$B$7322,"&lt;="&amp;$B$4)</f>
        <v>0</v>
      </c>
      <c r="AM55" s="165">
        <f>COUNTIFS(BITACORA!$C$4:$C$7322,$B$7:$B$501,BITACORA!$E$4:$E$7322,$E$6:$AM$6,BITACORA!$B$4:$B$7322,"&gt;="&amp;$B$3,BITACORA!$B$4:$B$7322,"&lt;="&amp;$B$4)</f>
        <v>0</v>
      </c>
    </row>
    <row r="56" spans="1:39">
      <c r="A56" s="141"/>
      <c r="B56" s="165"/>
      <c r="C56" s="165"/>
      <c r="D56" s="164">
        <f t="shared" si="0"/>
        <v>0</v>
      </c>
      <c r="E56" s="165">
        <f>COUNTIFS(BITACORA!$C$4:$C$7322,$B$7:$B$501,BITACORA!$E$4:$E$7322,$E$6:$AM$6,BITACORA!$B$4:$B$7322,"&gt;="&amp;$B$3,BITACORA!$B$4:$B$7322,"&lt;="&amp;$B$4)</f>
        <v>0</v>
      </c>
      <c r="F56" s="165">
        <f>COUNTIFS(BITACORA!$C$4:$C$7322,$B$7:$B$501,BITACORA!$E$4:$E$7322,$E$6:$AM$6,BITACORA!$B$4:$B$7322,"&gt;="&amp;$B$3,BITACORA!$B$4:$B$7322,"&lt;="&amp;$B$4)</f>
        <v>0</v>
      </c>
      <c r="G56" s="165">
        <f>COUNTIFS(BITACORA!$C$4:$C$7322,$B$7:$B$501,BITACORA!$E$4:$E$7322,$E$6:$AM$6,BITACORA!$B$4:$B$7322,"&gt;="&amp;$B$3,BITACORA!$B$4:$B$7322,"&lt;="&amp;$B$4)</f>
        <v>0</v>
      </c>
      <c r="H56" s="165">
        <f>COUNTIFS(BITACORA!$C$4:$C$7322,$B$7:$B$501,BITACORA!$E$4:$E$7322,$E$6:$AM$6,BITACORA!$B$4:$B$7322,"&gt;="&amp;$B$3,BITACORA!$B$4:$B$7322,"&lt;="&amp;$B$4)</f>
        <v>0</v>
      </c>
      <c r="I56" s="165">
        <f>COUNTIFS(BITACORA!$C$4:$C$7322,$B$7:$B$501,BITACORA!$E$4:$E$7322,$E$6:$AM$6,BITACORA!$B$4:$B$7322,"&gt;="&amp;$B$3,BITACORA!$B$4:$B$7322,"&lt;="&amp;$B$4)</f>
        <v>0</v>
      </c>
      <c r="J56" s="165">
        <f>COUNTIFS(BITACORA!$C$4:$C$7322,$B$7:$B$501,BITACORA!$E$4:$E$7322,$E$6:$AM$6,BITACORA!$B$4:$B$7322,"&gt;="&amp;$B$3,BITACORA!$B$4:$B$7322,"&lt;="&amp;$B$4)</f>
        <v>0</v>
      </c>
      <c r="K56" s="165">
        <f>COUNTIFS(BITACORA!$C$4:$C$7322,$B$7:$B$501,BITACORA!$E$4:$E$7322,$E$6:$AM$6,BITACORA!$B$4:$B$7322,"&gt;="&amp;$B$3,BITACORA!$B$4:$B$7322,"&lt;="&amp;$B$4)</f>
        <v>0</v>
      </c>
      <c r="L56" s="165">
        <f>COUNTIFS(BITACORA!$C$4:$C$7322,$B$7:$B$501,BITACORA!$E$4:$E$7322,$E$6:$AM$6,BITACORA!$B$4:$B$7322,"&gt;="&amp;$B$3,BITACORA!$B$4:$B$7322,"&lt;="&amp;$B$4)</f>
        <v>0</v>
      </c>
      <c r="M56" s="165">
        <f>COUNTIFS(BITACORA!$C$4:$C$7322,$B$7:$B$501,BITACORA!$E$4:$E$7322,$E$6:$AM$6,BITACORA!$B$4:$B$7322,"&gt;="&amp;$B$3,BITACORA!$B$4:$B$7322,"&lt;="&amp;$B$4)</f>
        <v>0</v>
      </c>
      <c r="N56" s="165">
        <f>COUNTIFS(BITACORA!$C$4:$C$7322,$B$7:$B$501,BITACORA!$E$4:$E$7322,$E$6:$AM$6,BITACORA!$B$4:$B$7322,"&gt;="&amp;$B$3,BITACORA!$B$4:$B$7322,"&lt;="&amp;$B$4)</f>
        <v>0</v>
      </c>
      <c r="O56" s="165">
        <f>COUNTIFS(BITACORA!$C$4:$C$7322,$B$7:$B$501,BITACORA!$E$4:$E$7322,$E$6:$AM$6,BITACORA!$B$4:$B$7322,"&gt;="&amp;$B$3,BITACORA!$B$4:$B$7322,"&lt;="&amp;$B$4)</f>
        <v>0</v>
      </c>
      <c r="P56" s="165">
        <f>COUNTIFS(BITACORA!$C$4:$C$7322,$B$7:$B$501,BITACORA!$E$4:$E$7322,$E$6:$AM$6,BITACORA!$B$4:$B$7322,"&gt;="&amp;$B$3,BITACORA!$B$4:$B$7322,"&lt;="&amp;$B$4)</f>
        <v>0</v>
      </c>
      <c r="Q56" s="165">
        <f>COUNTIFS(BITACORA!$C$4:$C$7322,$B$7:$B$501,BITACORA!$E$4:$E$7322,$E$6:$AM$6,BITACORA!$B$4:$B$7322,"&gt;="&amp;$B$3,BITACORA!$B$4:$B$7322,"&lt;="&amp;$B$4)</f>
        <v>0</v>
      </c>
      <c r="R56" s="165">
        <f>COUNTIFS(BITACORA!$C$4:$C$7322,$B$7:$B$501,BITACORA!$E$4:$E$7322,$E$6:$AM$6,BITACORA!$B$4:$B$7322,"&gt;="&amp;$B$3,BITACORA!$B$4:$B$7322,"&lt;="&amp;$B$4)</f>
        <v>0</v>
      </c>
      <c r="S56" s="165">
        <f>COUNTIFS(BITACORA!$C$4:$C$7322,$B$7:$B$501,BITACORA!$E$4:$E$7322,$E$6:$AM$6,BITACORA!$B$4:$B$7322,"&gt;="&amp;$B$3,BITACORA!$B$4:$B$7322,"&lt;="&amp;$B$4)</f>
        <v>0</v>
      </c>
      <c r="T56" s="165">
        <f>COUNTIFS(BITACORA!$C$4:$C$7322,$B$7:$B$501,BITACORA!$E$4:$E$7322,$E$6:$AM$6,BITACORA!$B$4:$B$7322,"&gt;="&amp;$B$3,BITACORA!$B$4:$B$7322,"&lt;="&amp;$B$4)</f>
        <v>0</v>
      </c>
      <c r="U56" s="165">
        <f>COUNTIFS(BITACORA!$C$4:$C$7322,$B$7:$B$501,BITACORA!$E$4:$E$7322,$E$6:$AM$6,BITACORA!$B$4:$B$7322,"&gt;="&amp;$B$3,BITACORA!$B$4:$B$7322,"&lt;="&amp;$B$4)</f>
        <v>0</v>
      </c>
      <c r="V56" s="165">
        <f>COUNTIFS(BITACORA!$C$4:$C$7322,$B$7:$B$501,BITACORA!$E$4:$E$7322,$E$6:$AM$6,BITACORA!$B$4:$B$7322,"&gt;="&amp;$B$3,BITACORA!$B$4:$B$7322,"&lt;="&amp;$B$4)</f>
        <v>0</v>
      </c>
      <c r="W56" s="165">
        <f>COUNTIFS(BITACORA!$C$4:$C$7322,$B$7:$B$501,BITACORA!$E$4:$E$7322,$E$6:$AM$6,BITACORA!$B$4:$B$7322,"&gt;="&amp;$B$3,BITACORA!$B$4:$B$7322,"&lt;="&amp;$B$4)</f>
        <v>0</v>
      </c>
      <c r="X56" s="165">
        <f>COUNTIFS(BITACORA!$C$4:$C$7322,$B$7:$B$501,BITACORA!$E$4:$E$7322,$E$6:$AM$6,BITACORA!$B$4:$B$7322,"&gt;="&amp;$B$3,BITACORA!$B$4:$B$7322,"&lt;="&amp;$B$4)</f>
        <v>0</v>
      </c>
      <c r="Y56" s="165">
        <f>COUNTIFS(BITACORA!$C$4:$C$7322,$B$7:$B$501,BITACORA!$E$4:$E$7322,$E$6:$AM$6,BITACORA!$B$4:$B$7322,"&gt;="&amp;$B$3,BITACORA!$B$4:$B$7322,"&lt;="&amp;$B$4)</f>
        <v>0</v>
      </c>
      <c r="Z56" s="165">
        <f>COUNTIFS(BITACORA!$C$4:$C$7322,$B$7:$B$501,BITACORA!$E$4:$E$7322,$E$6:$AM$6,BITACORA!$B$4:$B$7322,"&gt;="&amp;$B$3,BITACORA!$B$4:$B$7322,"&lt;="&amp;$B$4)</f>
        <v>0</v>
      </c>
      <c r="AA56" s="165">
        <f>COUNTIFS(BITACORA!$C$4:$C$7322,$B$7:$B$501,BITACORA!$E$4:$E$7322,$E$6:$AM$6,BITACORA!$B$4:$B$7322,"&gt;="&amp;$B$3,BITACORA!$B$4:$B$7322,"&lt;="&amp;$B$4)</f>
        <v>0</v>
      </c>
      <c r="AB56" s="165">
        <f>COUNTIFS(BITACORA!$C$4:$C$7322,$B$7:$B$501,BITACORA!$E$4:$E$7322,$E$6:$AM$6,BITACORA!$B$4:$B$7322,"&gt;="&amp;$B$3,BITACORA!$B$4:$B$7322,"&lt;="&amp;$B$4)</f>
        <v>0</v>
      </c>
      <c r="AC56" s="165">
        <f>COUNTIFS(BITACORA!$C$4:$C$7322,$B$7:$B$501,BITACORA!$E$4:$E$7322,$E$6:$AM$6,BITACORA!$B$4:$B$7322,"&gt;="&amp;$B$3,BITACORA!$B$4:$B$7322,"&lt;="&amp;$B$4)</f>
        <v>0</v>
      </c>
      <c r="AD56" s="165">
        <f>COUNTIFS(BITACORA!$C$4:$C$7322,$B$7:$B$501,BITACORA!$E$4:$E$7322,$E$6:$AM$6,BITACORA!$B$4:$B$7322,"&gt;="&amp;$B$3,BITACORA!$B$4:$B$7322,"&lt;="&amp;$B$4)</f>
        <v>0</v>
      </c>
      <c r="AE56" s="165">
        <f>COUNTIFS(BITACORA!$C$4:$C$7322,$B$7:$B$501,BITACORA!$E$4:$E$7322,$E$6:$AM$6,BITACORA!$B$4:$B$7322,"&gt;="&amp;$B$3,BITACORA!$B$4:$B$7322,"&lt;="&amp;$B$4)</f>
        <v>0</v>
      </c>
      <c r="AF56" s="165">
        <f>COUNTIFS(BITACORA!$C$4:$C$7322,$B$7:$B$501,BITACORA!$E$4:$E$7322,$E$6:$AM$6,BITACORA!$B$4:$B$7322,"&gt;="&amp;$B$3,BITACORA!$B$4:$B$7322,"&lt;="&amp;$B$4)</f>
        <v>0</v>
      </c>
      <c r="AG56" s="165">
        <f>COUNTIFS(BITACORA!$C$4:$C$7322,$B$7:$B$501,BITACORA!$E$4:$E$7322,$E$6:$AM$6,BITACORA!$B$4:$B$7322,"&gt;="&amp;$B$3,BITACORA!$B$4:$B$7322,"&lt;="&amp;$B$4)</f>
        <v>0</v>
      </c>
      <c r="AH56" s="165">
        <f>COUNTIFS(BITACORA!$C$4:$C$7322,$B$7:$B$501,BITACORA!$E$4:$E$7322,$E$6:$AM$6,BITACORA!$B$4:$B$7322,"&gt;="&amp;$B$3,BITACORA!$B$4:$B$7322,"&lt;="&amp;$B$4)</f>
        <v>0</v>
      </c>
      <c r="AI56" s="165">
        <f>COUNTIFS(BITACORA!$C$4:$C$7322,$B$7:$B$501,BITACORA!$E$4:$E$7322,$E$6:$AM$6,BITACORA!$B$4:$B$7322,"&gt;="&amp;$B$3,BITACORA!$B$4:$B$7322,"&lt;="&amp;$B$4)</f>
        <v>0</v>
      </c>
      <c r="AJ56" s="165">
        <f>COUNTIFS(BITACORA!$C$4:$C$7322,$B$7:$B$501,BITACORA!$E$4:$E$7322,$E$6:$AM$6,BITACORA!$B$4:$B$7322,"&gt;="&amp;$B$3,BITACORA!$B$4:$B$7322,"&lt;="&amp;$B$4)</f>
        <v>0</v>
      </c>
      <c r="AK56" s="165">
        <f>COUNTIFS(BITACORA!$C$4:$C$7322,$B$7:$B$501,BITACORA!$E$4:$E$7322,$E$6:$AM$6,BITACORA!$B$4:$B$7322,"&gt;="&amp;$B$3,BITACORA!$B$4:$B$7322,"&lt;="&amp;$B$4)</f>
        <v>0</v>
      </c>
      <c r="AL56" s="165">
        <f>COUNTIFS(BITACORA!$C$4:$C$7322,$B$7:$B$501,BITACORA!$E$4:$E$7322,$E$6:$AM$6,BITACORA!$B$4:$B$7322,"&gt;="&amp;$B$3,BITACORA!$B$4:$B$7322,"&lt;="&amp;$B$4)</f>
        <v>0</v>
      </c>
      <c r="AM56" s="165">
        <f>COUNTIFS(BITACORA!$C$4:$C$7322,$B$7:$B$501,BITACORA!$E$4:$E$7322,$E$6:$AM$6,BITACORA!$B$4:$B$7322,"&gt;="&amp;$B$3,BITACORA!$B$4:$B$7322,"&lt;="&amp;$B$4)</f>
        <v>0</v>
      </c>
    </row>
    <row r="57" spans="1:39">
      <c r="A57" s="141"/>
      <c r="B57" s="165"/>
      <c r="C57" s="165"/>
      <c r="D57" s="164">
        <f t="shared" si="0"/>
        <v>0</v>
      </c>
      <c r="E57" s="165">
        <f>COUNTIFS(BITACORA!$C$4:$C$7322,$B$7:$B$501,BITACORA!$E$4:$E$7322,$E$6:$AM$6,BITACORA!$B$4:$B$7322,"&gt;="&amp;$B$3,BITACORA!$B$4:$B$7322,"&lt;="&amp;$B$4)</f>
        <v>0</v>
      </c>
      <c r="F57" s="165">
        <f>COUNTIFS(BITACORA!$C$4:$C$7322,$B$7:$B$501,BITACORA!$E$4:$E$7322,$E$6:$AM$6,BITACORA!$B$4:$B$7322,"&gt;="&amp;$B$3,BITACORA!$B$4:$B$7322,"&lt;="&amp;$B$4)</f>
        <v>0</v>
      </c>
      <c r="G57" s="165">
        <f>COUNTIFS(BITACORA!$C$4:$C$7322,$B$7:$B$501,BITACORA!$E$4:$E$7322,$E$6:$AM$6,BITACORA!$B$4:$B$7322,"&gt;="&amp;$B$3,BITACORA!$B$4:$B$7322,"&lt;="&amp;$B$4)</f>
        <v>0</v>
      </c>
      <c r="H57" s="165">
        <f>COUNTIFS(BITACORA!$C$4:$C$7322,$B$7:$B$501,BITACORA!$E$4:$E$7322,$E$6:$AM$6,BITACORA!$B$4:$B$7322,"&gt;="&amp;$B$3,BITACORA!$B$4:$B$7322,"&lt;="&amp;$B$4)</f>
        <v>0</v>
      </c>
      <c r="I57" s="165">
        <f>COUNTIFS(BITACORA!$C$4:$C$7322,$B$7:$B$501,BITACORA!$E$4:$E$7322,$E$6:$AM$6,BITACORA!$B$4:$B$7322,"&gt;="&amp;$B$3,BITACORA!$B$4:$B$7322,"&lt;="&amp;$B$4)</f>
        <v>0</v>
      </c>
      <c r="J57" s="165">
        <f>COUNTIFS(BITACORA!$C$4:$C$7322,$B$7:$B$501,BITACORA!$E$4:$E$7322,$E$6:$AM$6,BITACORA!$B$4:$B$7322,"&gt;="&amp;$B$3,BITACORA!$B$4:$B$7322,"&lt;="&amp;$B$4)</f>
        <v>0</v>
      </c>
      <c r="K57" s="165">
        <f>COUNTIFS(BITACORA!$C$4:$C$7322,$B$7:$B$501,BITACORA!$E$4:$E$7322,$E$6:$AM$6,BITACORA!$B$4:$B$7322,"&gt;="&amp;$B$3,BITACORA!$B$4:$B$7322,"&lt;="&amp;$B$4)</f>
        <v>0</v>
      </c>
      <c r="L57" s="165">
        <f>COUNTIFS(BITACORA!$C$4:$C$7322,$B$7:$B$501,BITACORA!$E$4:$E$7322,$E$6:$AM$6,BITACORA!$B$4:$B$7322,"&gt;="&amp;$B$3,BITACORA!$B$4:$B$7322,"&lt;="&amp;$B$4)</f>
        <v>0</v>
      </c>
      <c r="M57" s="165">
        <f>COUNTIFS(BITACORA!$C$4:$C$7322,$B$7:$B$501,BITACORA!$E$4:$E$7322,$E$6:$AM$6,BITACORA!$B$4:$B$7322,"&gt;="&amp;$B$3,BITACORA!$B$4:$B$7322,"&lt;="&amp;$B$4)</f>
        <v>0</v>
      </c>
      <c r="N57" s="165">
        <f>COUNTIFS(BITACORA!$C$4:$C$7322,$B$7:$B$501,BITACORA!$E$4:$E$7322,$E$6:$AM$6,BITACORA!$B$4:$B$7322,"&gt;="&amp;$B$3,BITACORA!$B$4:$B$7322,"&lt;="&amp;$B$4)</f>
        <v>0</v>
      </c>
      <c r="O57" s="165">
        <f>COUNTIFS(BITACORA!$C$4:$C$7322,$B$7:$B$501,BITACORA!$E$4:$E$7322,$E$6:$AM$6,BITACORA!$B$4:$B$7322,"&gt;="&amp;$B$3,BITACORA!$B$4:$B$7322,"&lt;="&amp;$B$4)</f>
        <v>0</v>
      </c>
      <c r="P57" s="165">
        <f>COUNTIFS(BITACORA!$C$4:$C$7322,$B$7:$B$501,BITACORA!$E$4:$E$7322,$E$6:$AM$6,BITACORA!$B$4:$B$7322,"&gt;="&amp;$B$3,BITACORA!$B$4:$B$7322,"&lt;="&amp;$B$4)</f>
        <v>0</v>
      </c>
      <c r="Q57" s="165">
        <f>COUNTIFS(BITACORA!$C$4:$C$7322,$B$7:$B$501,BITACORA!$E$4:$E$7322,$E$6:$AM$6,BITACORA!$B$4:$B$7322,"&gt;="&amp;$B$3,BITACORA!$B$4:$B$7322,"&lt;="&amp;$B$4)</f>
        <v>0</v>
      </c>
      <c r="R57" s="165">
        <f>COUNTIFS(BITACORA!$C$4:$C$7322,$B$7:$B$501,BITACORA!$E$4:$E$7322,$E$6:$AM$6,BITACORA!$B$4:$B$7322,"&gt;="&amp;$B$3,BITACORA!$B$4:$B$7322,"&lt;="&amp;$B$4)</f>
        <v>0</v>
      </c>
      <c r="S57" s="165">
        <f>COUNTIFS(BITACORA!$C$4:$C$7322,$B$7:$B$501,BITACORA!$E$4:$E$7322,$E$6:$AM$6,BITACORA!$B$4:$B$7322,"&gt;="&amp;$B$3,BITACORA!$B$4:$B$7322,"&lt;="&amp;$B$4)</f>
        <v>0</v>
      </c>
      <c r="T57" s="165">
        <f>COUNTIFS(BITACORA!$C$4:$C$7322,$B$7:$B$501,BITACORA!$E$4:$E$7322,$E$6:$AM$6,BITACORA!$B$4:$B$7322,"&gt;="&amp;$B$3,BITACORA!$B$4:$B$7322,"&lt;="&amp;$B$4)</f>
        <v>0</v>
      </c>
      <c r="U57" s="165">
        <f>COUNTIFS(BITACORA!$C$4:$C$7322,$B$7:$B$501,BITACORA!$E$4:$E$7322,$E$6:$AM$6,BITACORA!$B$4:$B$7322,"&gt;="&amp;$B$3,BITACORA!$B$4:$B$7322,"&lt;="&amp;$B$4)</f>
        <v>0</v>
      </c>
      <c r="V57" s="165">
        <f>COUNTIFS(BITACORA!$C$4:$C$7322,$B$7:$B$501,BITACORA!$E$4:$E$7322,$E$6:$AM$6,BITACORA!$B$4:$B$7322,"&gt;="&amp;$B$3,BITACORA!$B$4:$B$7322,"&lt;="&amp;$B$4)</f>
        <v>0</v>
      </c>
      <c r="W57" s="165">
        <f>COUNTIFS(BITACORA!$C$4:$C$7322,$B$7:$B$501,BITACORA!$E$4:$E$7322,$E$6:$AM$6,BITACORA!$B$4:$B$7322,"&gt;="&amp;$B$3,BITACORA!$B$4:$B$7322,"&lt;="&amp;$B$4)</f>
        <v>0</v>
      </c>
      <c r="X57" s="165">
        <f>COUNTIFS(BITACORA!$C$4:$C$7322,$B$7:$B$501,BITACORA!$E$4:$E$7322,$E$6:$AM$6,BITACORA!$B$4:$B$7322,"&gt;="&amp;$B$3,BITACORA!$B$4:$B$7322,"&lt;="&amp;$B$4)</f>
        <v>0</v>
      </c>
      <c r="Y57" s="165">
        <f>COUNTIFS(BITACORA!$C$4:$C$7322,$B$7:$B$501,BITACORA!$E$4:$E$7322,$E$6:$AM$6,BITACORA!$B$4:$B$7322,"&gt;="&amp;$B$3,BITACORA!$B$4:$B$7322,"&lt;="&amp;$B$4)</f>
        <v>0</v>
      </c>
      <c r="Z57" s="165">
        <f>COUNTIFS(BITACORA!$C$4:$C$7322,$B$7:$B$501,BITACORA!$E$4:$E$7322,$E$6:$AM$6,BITACORA!$B$4:$B$7322,"&gt;="&amp;$B$3,BITACORA!$B$4:$B$7322,"&lt;="&amp;$B$4)</f>
        <v>0</v>
      </c>
      <c r="AA57" s="165">
        <f>COUNTIFS(BITACORA!$C$4:$C$7322,$B$7:$B$501,BITACORA!$E$4:$E$7322,$E$6:$AM$6,BITACORA!$B$4:$B$7322,"&gt;="&amp;$B$3,BITACORA!$B$4:$B$7322,"&lt;="&amp;$B$4)</f>
        <v>0</v>
      </c>
      <c r="AB57" s="165">
        <f>COUNTIFS(BITACORA!$C$4:$C$7322,$B$7:$B$501,BITACORA!$E$4:$E$7322,$E$6:$AM$6,BITACORA!$B$4:$B$7322,"&gt;="&amp;$B$3,BITACORA!$B$4:$B$7322,"&lt;="&amp;$B$4)</f>
        <v>0</v>
      </c>
      <c r="AC57" s="165">
        <f>COUNTIFS(BITACORA!$C$4:$C$7322,$B$7:$B$501,BITACORA!$E$4:$E$7322,$E$6:$AM$6,BITACORA!$B$4:$B$7322,"&gt;="&amp;$B$3,BITACORA!$B$4:$B$7322,"&lt;="&amp;$B$4)</f>
        <v>0</v>
      </c>
      <c r="AD57" s="165">
        <f>COUNTIFS(BITACORA!$C$4:$C$7322,$B$7:$B$501,BITACORA!$E$4:$E$7322,$E$6:$AM$6,BITACORA!$B$4:$B$7322,"&gt;="&amp;$B$3,BITACORA!$B$4:$B$7322,"&lt;="&amp;$B$4)</f>
        <v>0</v>
      </c>
      <c r="AE57" s="165">
        <f>COUNTIFS(BITACORA!$C$4:$C$7322,$B$7:$B$501,BITACORA!$E$4:$E$7322,$E$6:$AM$6,BITACORA!$B$4:$B$7322,"&gt;="&amp;$B$3,BITACORA!$B$4:$B$7322,"&lt;="&amp;$B$4)</f>
        <v>0</v>
      </c>
      <c r="AF57" s="165">
        <f>COUNTIFS(BITACORA!$C$4:$C$7322,$B$7:$B$501,BITACORA!$E$4:$E$7322,$E$6:$AM$6,BITACORA!$B$4:$B$7322,"&gt;="&amp;$B$3,BITACORA!$B$4:$B$7322,"&lt;="&amp;$B$4)</f>
        <v>0</v>
      </c>
      <c r="AG57" s="165">
        <f>COUNTIFS(BITACORA!$C$4:$C$7322,$B$7:$B$501,BITACORA!$E$4:$E$7322,$E$6:$AM$6,BITACORA!$B$4:$B$7322,"&gt;="&amp;$B$3,BITACORA!$B$4:$B$7322,"&lt;="&amp;$B$4)</f>
        <v>0</v>
      </c>
      <c r="AH57" s="165">
        <f>COUNTIFS(BITACORA!$C$4:$C$7322,$B$7:$B$501,BITACORA!$E$4:$E$7322,$E$6:$AM$6,BITACORA!$B$4:$B$7322,"&gt;="&amp;$B$3,BITACORA!$B$4:$B$7322,"&lt;="&amp;$B$4)</f>
        <v>0</v>
      </c>
      <c r="AI57" s="165">
        <f>COUNTIFS(BITACORA!$C$4:$C$7322,$B$7:$B$501,BITACORA!$E$4:$E$7322,$E$6:$AM$6,BITACORA!$B$4:$B$7322,"&gt;="&amp;$B$3,BITACORA!$B$4:$B$7322,"&lt;="&amp;$B$4)</f>
        <v>0</v>
      </c>
      <c r="AJ57" s="165">
        <f>COUNTIFS(BITACORA!$C$4:$C$7322,$B$7:$B$501,BITACORA!$E$4:$E$7322,$E$6:$AM$6,BITACORA!$B$4:$B$7322,"&gt;="&amp;$B$3,BITACORA!$B$4:$B$7322,"&lt;="&amp;$B$4)</f>
        <v>0</v>
      </c>
      <c r="AK57" s="165">
        <f>COUNTIFS(BITACORA!$C$4:$C$7322,$B$7:$B$501,BITACORA!$E$4:$E$7322,$E$6:$AM$6,BITACORA!$B$4:$B$7322,"&gt;="&amp;$B$3,BITACORA!$B$4:$B$7322,"&lt;="&amp;$B$4)</f>
        <v>0</v>
      </c>
      <c r="AL57" s="165">
        <f>COUNTIFS(BITACORA!$C$4:$C$7322,$B$7:$B$501,BITACORA!$E$4:$E$7322,$E$6:$AM$6,BITACORA!$B$4:$B$7322,"&gt;="&amp;$B$3,BITACORA!$B$4:$B$7322,"&lt;="&amp;$B$4)</f>
        <v>0</v>
      </c>
      <c r="AM57" s="165">
        <f>COUNTIFS(BITACORA!$C$4:$C$7322,$B$7:$B$501,BITACORA!$E$4:$E$7322,$E$6:$AM$6,BITACORA!$B$4:$B$7322,"&gt;="&amp;$B$3,BITACORA!$B$4:$B$7322,"&lt;="&amp;$B$4)</f>
        <v>0</v>
      </c>
    </row>
    <row r="58" spans="1:39">
      <c r="A58" s="141"/>
      <c r="B58" s="165"/>
      <c r="C58" s="165"/>
      <c r="D58" s="164">
        <f t="shared" si="0"/>
        <v>0</v>
      </c>
      <c r="E58" s="165">
        <f>COUNTIFS(BITACORA!$C$4:$C$7322,$B$7:$B$501,BITACORA!$E$4:$E$7322,$E$6:$AM$6,BITACORA!$B$4:$B$7322,"&gt;="&amp;$B$3,BITACORA!$B$4:$B$7322,"&lt;="&amp;$B$4)</f>
        <v>0</v>
      </c>
      <c r="F58" s="165">
        <f>COUNTIFS(BITACORA!$C$4:$C$7322,$B$7:$B$501,BITACORA!$E$4:$E$7322,$E$6:$AM$6,BITACORA!$B$4:$B$7322,"&gt;="&amp;$B$3,BITACORA!$B$4:$B$7322,"&lt;="&amp;$B$4)</f>
        <v>0</v>
      </c>
      <c r="G58" s="165">
        <f>COUNTIFS(BITACORA!$C$4:$C$7322,$B$7:$B$501,BITACORA!$E$4:$E$7322,$E$6:$AM$6,BITACORA!$B$4:$B$7322,"&gt;="&amp;$B$3,BITACORA!$B$4:$B$7322,"&lt;="&amp;$B$4)</f>
        <v>0</v>
      </c>
      <c r="H58" s="165">
        <f>COUNTIFS(BITACORA!$C$4:$C$7322,$B$7:$B$501,BITACORA!$E$4:$E$7322,$E$6:$AM$6,BITACORA!$B$4:$B$7322,"&gt;="&amp;$B$3,BITACORA!$B$4:$B$7322,"&lt;="&amp;$B$4)</f>
        <v>0</v>
      </c>
      <c r="I58" s="165">
        <f>COUNTIFS(BITACORA!$C$4:$C$7322,$B$7:$B$501,BITACORA!$E$4:$E$7322,$E$6:$AM$6,BITACORA!$B$4:$B$7322,"&gt;="&amp;$B$3,BITACORA!$B$4:$B$7322,"&lt;="&amp;$B$4)</f>
        <v>0</v>
      </c>
      <c r="J58" s="165">
        <f>COUNTIFS(BITACORA!$C$4:$C$7322,$B$7:$B$501,BITACORA!$E$4:$E$7322,$E$6:$AM$6,BITACORA!$B$4:$B$7322,"&gt;="&amp;$B$3,BITACORA!$B$4:$B$7322,"&lt;="&amp;$B$4)</f>
        <v>0</v>
      </c>
      <c r="K58" s="165">
        <f>COUNTIFS(BITACORA!$C$4:$C$7322,$B$7:$B$501,BITACORA!$E$4:$E$7322,$E$6:$AM$6,BITACORA!$B$4:$B$7322,"&gt;="&amp;$B$3,BITACORA!$B$4:$B$7322,"&lt;="&amp;$B$4)</f>
        <v>0</v>
      </c>
      <c r="L58" s="165">
        <f>COUNTIFS(BITACORA!$C$4:$C$7322,$B$7:$B$501,BITACORA!$E$4:$E$7322,$E$6:$AM$6,BITACORA!$B$4:$B$7322,"&gt;="&amp;$B$3,BITACORA!$B$4:$B$7322,"&lt;="&amp;$B$4)</f>
        <v>0</v>
      </c>
      <c r="M58" s="165">
        <f>COUNTIFS(BITACORA!$C$4:$C$7322,$B$7:$B$501,BITACORA!$E$4:$E$7322,$E$6:$AM$6,BITACORA!$B$4:$B$7322,"&gt;="&amp;$B$3,BITACORA!$B$4:$B$7322,"&lt;="&amp;$B$4)</f>
        <v>0</v>
      </c>
      <c r="N58" s="165">
        <f>COUNTIFS(BITACORA!$C$4:$C$7322,$B$7:$B$501,BITACORA!$E$4:$E$7322,$E$6:$AM$6,BITACORA!$B$4:$B$7322,"&gt;="&amp;$B$3,BITACORA!$B$4:$B$7322,"&lt;="&amp;$B$4)</f>
        <v>0</v>
      </c>
      <c r="O58" s="165">
        <f>COUNTIFS(BITACORA!$C$4:$C$7322,$B$7:$B$501,BITACORA!$E$4:$E$7322,$E$6:$AM$6,BITACORA!$B$4:$B$7322,"&gt;="&amp;$B$3,BITACORA!$B$4:$B$7322,"&lt;="&amp;$B$4)</f>
        <v>0</v>
      </c>
      <c r="P58" s="165">
        <f>COUNTIFS(BITACORA!$C$4:$C$7322,$B$7:$B$501,BITACORA!$E$4:$E$7322,$E$6:$AM$6,BITACORA!$B$4:$B$7322,"&gt;="&amp;$B$3,BITACORA!$B$4:$B$7322,"&lt;="&amp;$B$4)</f>
        <v>0</v>
      </c>
      <c r="Q58" s="165">
        <f>COUNTIFS(BITACORA!$C$4:$C$7322,$B$7:$B$501,BITACORA!$E$4:$E$7322,$E$6:$AM$6,BITACORA!$B$4:$B$7322,"&gt;="&amp;$B$3,BITACORA!$B$4:$B$7322,"&lt;="&amp;$B$4)</f>
        <v>0</v>
      </c>
      <c r="R58" s="165">
        <f>COUNTIFS(BITACORA!$C$4:$C$7322,$B$7:$B$501,BITACORA!$E$4:$E$7322,$E$6:$AM$6,BITACORA!$B$4:$B$7322,"&gt;="&amp;$B$3,BITACORA!$B$4:$B$7322,"&lt;="&amp;$B$4)</f>
        <v>0</v>
      </c>
      <c r="S58" s="165">
        <f>COUNTIFS(BITACORA!$C$4:$C$7322,$B$7:$B$501,BITACORA!$E$4:$E$7322,$E$6:$AM$6,BITACORA!$B$4:$B$7322,"&gt;="&amp;$B$3,BITACORA!$B$4:$B$7322,"&lt;="&amp;$B$4)</f>
        <v>0</v>
      </c>
      <c r="T58" s="165">
        <f>COUNTIFS(BITACORA!$C$4:$C$7322,$B$7:$B$501,BITACORA!$E$4:$E$7322,$E$6:$AM$6,BITACORA!$B$4:$B$7322,"&gt;="&amp;$B$3,BITACORA!$B$4:$B$7322,"&lt;="&amp;$B$4)</f>
        <v>0</v>
      </c>
      <c r="U58" s="165">
        <f>COUNTIFS(BITACORA!$C$4:$C$7322,$B$7:$B$501,BITACORA!$E$4:$E$7322,$E$6:$AM$6,BITACORA!$B$4:$B$7322,"&gt;="&amp;$B$3,BITACORA!$B$4:$B$7322,"&lt;="&amp;$B$4)</f>
        <v>0</v>
      </c>
      <c r="V58" s="165">
        <f>COUNTIFS(BITACORA!$C$4:$C$7322,$B$7:$B$501,BITACORA!$E$4:$E$7322,$E$6:$AM$6,BITACORA!$B$4:$B$7322,"&gt;="&amp;$B$3,BITACORA!$B$4:$B$7322,"&lt;="&amp;$B$4)</f>
        <v>0</v>
      </c>
      <c r="W58" s="165">
        <f>COUNTIFS(BITACORA!$C$4:$C$7322,$B$7:$B$501,BITACORA!$E$4:$E$7322,$E$6:$AM$6,BITACORA!$B$4:$B$7322,"&gt;="&amp;$B$3,BITACORA!$B$4:$B$7322,"&lt;="&amp;$B$4)</f>
        <v>0</v>
      </c>
      <c r="X58" s="165">
        <f>COUNTIFS(BITACORA!$C$4:$C$7322,$B$7:$B$501,BITACORA!$E$4:$E$7322,$E$6:$AM$6,BITACORA!$B$4:$B$7322,"&gt;="&amp;$B$3,BITACORA!$B$4:$B$7322,"&lt;="&amp;$B$4)</f>
        <v>0</v>
      </c>
      <c r="Y58" s="165">
        <f>COUNTIFS(BITACORA!$C$4:$C$7322,$B$7:$B$501,BITACORA!$E$4:$E$7322,$E$6:$AM$6,BITACORA!$B$4:$B$7322,"&gt;="&amp;$B$3,BITACORA!$B$4:$B$7322,"&lt;="&amp;$B$4)</f>
        <v>0</v>
      </c>
      <c r="Z58" s="165">
        <f>COUNTIFS(BITACORA!$C$4:$C$7322,$B$7:$B$501,BITACORA!$E$4:$E$7322,$E$6:$AM$6,BITACORA!$B$4:$B$7322,"&gt;="&amp;$B$3,BITACORA!$B$4:$B$7322,"&lt;="&amp;$B$4)</f>
        <v>0</v>
      </c>
      <c r="AA58" s="165">
        <f>COUNTIFS(BITACORA!$C$4:$C$7322,$B$7:$B$501,BITACORA!$E$4:$E$7322,$E$6:$AM$6,BITACORA!$B$4:$B$7322,"&gt;="&amp;$B$3,BITACORA!$B$4:$B$7322,"&lt;="&amp;$B$4)</f>
        <v>0</v>
      </c>
      <c r="AB58" s="165">
        <f>COUNTIFS(BITACORA!$C$4:$C$7322,$B$7:$B$501,BITACORA!$E$4:$E$7322,$E$6:$AM$6,BITACORA!$B$4:$B$7322,"&gt;="&amp;$B$3,BITACORA!$B$4:$B$7322,"&lt;="&amp;$B$4)</f>
        <v>0</v>
      </c>
      <c r="AC58" s="165">
        <f>COUNTIFS(BITACORA!$C$4:$C$7322,$B$7:$B$501,BITACORA!$E$4:$E$7322,$E$6:$AM$6,BITACORA!$B$4:$B$7322,"&gt;="&amp;$B$3,BITACORA!$B$4:$B$7322,"&lt;="&amp;$B$4)</f>
        <v>0</v>
      </c>
      <c r="AD58" s="165">
        <f>COUNTIFS(BITACORA!$C$4:$C$7322,$B$7:$B$501,BITACORA!$E$4:$E$7322,$E$6:$AM$6,BITACORA!$B$4:$B$7322,"&gt;="&amp;$B$3,BITACORA!$B$4:$B$7322,"&lt;="&amp;$B$4)</f>
        <v>0</v>
      </c>
      <c r="AE58" s="165">
        <f>COUNTIFS(BITACORA!$C$4:$C$7322,$B$7:$B$501,BITACORA!$E$4:$E$7322,$E$6:$AM$6,BITACORA!$B$4:$B$7322,"&gt;="&amp;$B$3,BITACORA!$B$4:$B$7322,"&lt;="&amp;$B$4)</f>
        <v>0</v>
      </c>
      <c r="AF58" s="165">
        <f>COUNTIFS(BITACORA!$C$4:$C$7322,$B$7:$B$501,BITACORA!$E$4:$E$7322,$E$6:$AM$6,BITACORA!$B$4:$B$7322,"&gt;="&amp;$B$3,BITACORA!$B$4:$B$7322,"&lt;="&amp;$B$4)</f>
        <v>0</v>
      </c>
      <c r="AG58" s="165">
        <f>COUNTIFS(BITACORA!$C$4:$C$7322,$B$7:$B$501,BITACORA!$E$4:$E$7322,$E$6:$AM$6,BITACORA!$B$4:$B$7322,"&gt;="&amp;$B$3,BITACORA!$B$4:$B$7322,"&lt;="&amp;$B$4)</f>
        <v>0</v>
      </c>
      <c r="AH58" s="165">
        <f>COUNTIFS(BITACORA!$C$4:$C$7322,$B$7:$B$501,BITACORA!$E$4:$E$7322,$E$6:$AM$6,BITACORA!$B$4:$B$7322,"&gt;="&amp;$B$3,BITACORA!$B$4:$B$7322,"&lt;="&amp;$B$4)</f>
        <v>0</v>
      </c>
      <c r="AI58" s="165">
        <f>COUNTIFS(BITACORA!$C$4:$C$7322,$B$7:$B$501,BITACORA!$E$4:$E$7322,$E$6:$AM$6,BITACORA!$B$4:$B$7322,"&gt;="&amp;$B$3,BITACORA!$B$4:$B$7322,"&lt;="&amp;$B$4)</f>
        <v>0</v>
      </c>
      <c r="AJ58" s="165">
        <f>COUNTIFS(BITACORA!$C$4:$C$7322,$B$7:$B$501,BITACORA!$E$4:$E$7322,$E$6:$AM$6,BITACORA!$B$4:$B$7322,"&gt;="&amp;$B$3,BITACORA!$B$4:$B$7322,"&lt;="&amp;$B$4)</f>
        <v>0</v>
      </c>
      <c r="AK58" s="165">
        <f>COUNTIFS(BITACORA!$C$4:$C$7322,$B$7:$B$501,BITACORA!$E$4:$E$7322,$E$6:$AM$6,BITACORA!$B$4:$B$7322,"&gt;="&amp;$B$3,BITACORA!$B$4:$B$7322,"&lt;="&amp;$B$4)</f>
        <v>0</v>
      </c>
      <c r="AL58" s="165">
        <f>COUNTIFS(BITACORA!$C$4:$C$7322,$B$7:$B$501,BITACORA!$E$4:$E$7322,$E$6:$AM$6,BITACORA!$B$4:$B$7322,"&gt;="&amp;$B$3,BITACORA!$B$4:$B$7322,"&lt;="&amp;$B$4)</f>
        <v>0</v>
      </c>
      <c r="AM58" s="165">
        <f>COUNTIFS(BITACORA!$C$4:$C$7322,$B$7:$B$501,BITACORA!$E$4:$E$7322,$E$6:$AM$6,BITACORA!$B$4:$B$7322,"&gt;="&amp;$B$3,BITACORA!$B$4:$B$7322,"&lt;="&amp;$B$4)</f>
        <v>0</v>
      </c>
    </row>
    <row r="59" spans="1:39">
      <c r="A59" s="141"/>
      <c r="B59" s="165"/>
      <c r="C59" s="165"/>
      <c r="D59" s="164">
        <f t="shared" si="0"/>
        <v>0</v>
      </c>
      <c r="E59" s="165">
        <f>COUNTIFS(BITACORA!$C$4:$C$7322,$B$7:$B$501,BITACORA!$E$4:$E$7322,$E$6:$AM$6,BITACORA!$B$4:$B$7322,"&gt;="&amp;$B$3,BITACORA!$B$4:$B$7322,"&lt;="&amp;$B$4)</f>
        <v>0</v>
      </c>
      <c r="F59" s="165">
        <f>COUNTIFS(BITACORA!$C$4:$C$7322,$B$7:$B$501,BITACORA!$E$4:$E$7322,$E$6:$AM$6,BITACORA!$B$4:$B$7322,"&gt;="&amp;$B$3,BITACORA!$B$4:$B$7322,"&lt;="&amp;$B$4)</f>
        <v>0</v>
      </c>
      <c r="G59" s="165">
        <f>COUNTIFS(BITACORA!$C$4:$C$7322,$B$7:$B$501,BITACORA!$E$4:$E$7322,$E$6:$AM$6,BITACORA!$B$4:$B$7322,"&gt;="&amp;$B$3,BITACORA!$B$4:$B$7322,"&lt;="&amp;$B$4)</f>
        <v>0</v>
      </c>
      <c r="H59" s="165">
        <f>COUNTIFS(BITACORA!$C$4:$C$7322,$B$7:$B$501,BITACORA!$E$4:$E$7322,$E$6:$AM$6,BITACORA!$B$4:$B$7322,"&gt;="&amp;$B$3,BITACORA!$B$4:$B$7322,"&lt;="&amp;$B$4)</f>
        <v>0</v>
      </c>
      <c r="I59" s="165">
        <f>COUNTIFS(BITACORA!$C$4:$C$7322,$B$7:$B$501,BITACORA!$E$4:$E$7322,$E$6:$AM$6,BITACORA!$B$4:$B$7322,"&gt;="&amp;$B$3,BITACORA!$B$4:$B$7322,"&lt;="&amp;$B$4)</f>
        <v>0</v>
      </c>
      <c r="J59" s="165">
        <f>COUNTIFS(BITACORA!$C$4:$C$7322,$B$7:$B$501,BITACORA!$E$4:$E$7322,$E$6:$AM$6,BITACORA!$B$4:$B$7322,"&gt;="&amp;$B$3,BITACORA!$B$4:$B$7322,"&lt;="&amp;$B$4)</f>
        <v>0</v>
      </c>
      <c r="K59" s="165">
        <f>COUNTIFS(BITACORA!$C$4:$C$7322,$B$7:$B$501,BITACORA!$E$4:$E$7322,$E$6:$AM$6,BITACORA!$B$4:$B$7322,"&gt;="&amp;$B$3,BITACORA!$B$4:$B$7322,"&lt;="&amp;$B$4)</f>
        <v>0</v>
      </c>
      <c r="L59" s="165">
        <f>COUNTIFS(BITACORA!$C$4:$C$7322,$B$7:$B$501,BITACORA!$E$4:$E$7322,$E$6:$AM$6,BITACORA!$B$4:$B$7322,"&gt;="&amp;$B$3,BITACORA!$B$4:$B$7322,"&lt;="&amp;$B$4)</f>
        <v>0</v>
      </c>
      <c r="M59" s="165">
        <f>COUNTIFS(BITACORA!$C$4:$C$7322,$B$7:$B$501,BITACORA!$E$4:$E$7322,$E$6:$AM$6,BITACORA!$B$4:$B$7322,"&gt;="&amp;$B$3,BITACORA!$B$4:$B$7322,"&lt;="&amp;$B$4)</f>
        <v>0</v>
      </c>
      <c r="N59" s="165">
        <f>COUNTIFS(BITACORA!$C$4:$C$7322,$B$7:$B$501,BITACORA!$E$4:$E$7322,$E$6:$AM$6,BITACORA!$B$4:$B$7322,"&gt;="&amp;$B$3,BITACORA!$B$4:$B$7322,"&lt;="&amp;$B$4)</f>
        <v>0</v>
      </c>
      <c r="O59" s="165">
        <f>COUNTIFS(BITACORA!$C$4:$C$7322,$B$7:$B$501,BITACORA!$E$4:$E$7322,$E$6:$AM$6,BITACORA!$B$4:$B$7322,"&gt;="&amp;$B$3,BITACORA!$B$4:$B$7322,"&lt;="&amp;$B$4)</f>
        <v>0</v>
      </c>
      <c r="P59" s="165">
        <f>COUNTIFS(BITACORA!$C$4:$C$7322,$B$7:$B$501,BITACORA!$E$4:$E$7322,$E$6:$AM$6,BITACORA!$B$4:$B$7322,"&gt;="&amp;$B$3,BITACORA!$B$4:$B$7322,"&lt;="&amp;$B$4)</f>
        <v>0</v>
      </c>
      <c r="Q59" s="165">
        <f>COUNTIFS(BITACORA!$C$4:$C$7322,$B$7:$B$501,BITACORA!$E$4:$E$7322,$E$6:$AM$6,BITACORA!$B$4:$B$7322,"&gt;="&amp;$B$3,BITACORA!$B$4:$B$7322,"&lt;="&amp;$B$4)</f>
        <v>0</v>
      </c>
      <c r="R59" s="165">
        <f>COUNTIFS(BITACORA!$C$4:$C$7322,$B$7:$B$501,BITACORA!$E$4:$E$7322,$E$6:$AM$6,BITACORA!$B$4:$B$7322,"&gt;="&amp;$B$3,BITACORA!$B$4:$B$7322,"&lt;="&amp;$B$4)</f>
        <v>0</v>
      </c>
      <c r="S59" s="165">
        <f>COUNTIFS(BITACORA!$C$4:$C$7322,$B$7:$B$501,BITACORA!$E$4:$E$7322,$E$6:$AM$6,BITACORA!$B$4:$B$7322,"&gt;="&amp;$B$3,BITACORA!$B$4:$B$7322,"&lt;="&amp;$B$4)</f>
        <v>0</v>
      </c>
      <c r="T59" s="165">
        <f>COUNTIFS(BITACORA!$C$4:$C$7322,$B$7:$B$501,BITACORA!$E$4:$E$7322,$E$6:$AM$6,BITACORA!$B$4:$B$7322,"&gt;="&amp;$B$3,BITACORA!$B$4:$B$7322,"&lt;="&amp;$B$4)</f>
        <v>0</v>
      </c>
      <c r="U59" s="165">
        <f>COUNTIFS(BITACORA!$C$4:$C$7322,$B$7:$B$501,BITACORA!$E$4:$E$7322,$E$6:$AM$6,BITACORA!$B$4:$B$7322,"&gt;="&amp;$B$3,BITACORA!$B$4:$B$7322,"&lt;="&amp;$B$4)</f>
        <v>0</v>
      </c>
      <c r="V59" s="165">
        <f>COUNTIFS(BITACORA!$C$4:$C$7322,$B$7:$B$501,BITACORA!$E$4:$E$7322,$E$6:$AM$6,BITACORA!$B$4:$B$7322,"&gt;="&amp;$B$3,BITACORA!$B$4:$B$7322,"&lt;="&amp;$B$4)</f>
        <v>0</v>
      </c>
      <c r="W59" s="165">
        <f>COUNTIFS(BITACORA!$C$4:$C$7322,$B$7:$B$501,BITACORA!$E$4:$E$7322,$E$6:$AM$6,BITACORA!$B$4:$B$7322,"&gt;="&amp;$B$3,BITACORA!$B$4:$B$7322,"&lt;="&amp;$B$4)</f>
        <v>0</v>
      </c>
      <c r="X59" s="165">
        <f>COUNTIFS(BITACORA!$C$4:$C$7322,$B$7:$B$501,BITACORA!$E$4:$E$7322,$E$6:$AM$6,BITACORA!$B$4:$B$7322,"&gt;="&amp;$B$3,BITACORA!$B$4:$B$7322,"&lt;="&amp;$B$4)</f>
        <v>0</v>
      </c>
      <c r="Y59" s="165">
        <f>COUNTIFS(BITACORA!$C$4:$C$7322,$B$7:$B$501,BITACORA!$E$4:$E$7322,$E$6:$AM$6,BITACORA!$B$4:$B$7322,"&gt;="&amp;$B$3,BITACORA!$B$4:$B$7322,"&lt;="&amp;$B$4)</f>
        <v>0</v>
      </c>
      <c r="Z59" s="165">
        <f>COUNTIFS(BITACORA!$C$4:$C$7322,$B$7:$B$501,BITACORA!$E$4:$E$7322,$E$6:$AM$6,BITACORA!$B$4:$B$7322,"&gt;="&amp;$B$3,BITACORA!$B$4:$B$7322,"&lt;="&amp;$B$4)</f>
        <v>0</v>
      </c>
      <c r="AA59" s="165">
        <f>COUNTIFS(BITACORA!$C$4:$C$7322,$B$7:$B$501,BITACORA!$E$4:$E$7322,$E$6:$AM$6,BITACORA!$B$4:$B$7322,"&gt;="&amp;$B$3,BITACORA!$B$4:$B$7322,"&lt;="&amp;$B$4)</f>
        <v>0</v>
      </c>
      <c r="AB59" s="165">
        <f>COUNTIFS(BITACORA!$C$4:$C$7322,$B$7:$B$501,BITACORA!$E$4:$E$7322,$E$6:$AM$6,BITACORA!$B$4:$B$7322,"&gt;="&amp;$B$3,BITACORA!$B$4:$B$7322,"&lt;="&amp;$B$4)</f>
        <v>0</v>
      </c>
      <c r="AC59" s="165">
        <f>COUNTIFS(BITACORA!$C$4:$C$7322,$B$7:$B$501,BITACORA!$E$4:$E$7322,$E$6:$AM$6,BITACORA!$B$4:$B$7322,"&gt;="&amp;$B$3,BITACORA!$B$4:$B$7322,"&lt;="&amp;$B$4)</f>
        <v>0</v>
      </c>
      <c r="AD59" s="165">
        <f>COUNTIFS(BITACORA!$C$4:$C$7322,$B$7:$B$501,BITACORA!$E$4:$E$7322,$E$6:$AM$6,BITACORA!$B$4:$B$7322,"&gt;="&amp;$B$3,BITACORA!$B$4:$B$7322,"&lt;="&amp;$B$4)</f>
        <v>0</v>
      </c>
      <c r="AE59" s="165">
        <f>COUNTIFS(BITACORA!$C$4:$C$7322,$B$7:$B$501,BITACORA!$E$4:$E$7322,$E$6:$AM$6,BITACORA!$B$4:$B$7322,"&gt;="&amp;$B$3,BITACORA!$B$4:$B$7322,"&lt;="&amp;$B$4)</f>
        <v>0</v>
      </c>
      <c r="AF59" s="165">
        <f>COUNTIFS(BITACORA!$C$4:$C$7322,$B$7:$B$501,BITACORA!$E$4:$E$7322,$E$6:$AM$6,BITACORA!$B$4:$B$7322,"&gt;="&amp;$B$3,BITACORA!$B$4:$B$7322,"&lt;="&amp;$B$4)</f>
        <v>0</v>
      </c>
      <c r="AG59" s="165">
        <f>COUNTIFS(BITACORA!$C$4:$C$7322,$B$7:$B$501,BITACORA!$E$4:$E$7322,$E$6:$AM$6,BITACORA!$B$4:$B$7322,"&gt;="&amp;$B$3,BITACORA!$B$4:$B$7322,"&lt;="&amp;$B$4)</f>
        <v>0</v>
      </c>
      <c r="AH59" s="165">
        <f>COUNTIFS(BITACORA!$C$4:$C$7322,$B$7:$B$501,BITACORA!$E$4:$E$7322,$E$6:$AM$6,BITACORA!$B$4:$B$7322,"&gt;="&amp;$B$3,BITACORA!$B$4:$B$7322,"&lt;="&amp;$B$4)</f>
        <v>0</v>
      </c>
      <c r="AI59" s="165">
        <f>COUNTIFS(BITACORA!$C$4:$C$7322,$B$7:$B$501,BITACORA!$E$4:$E$7322,$E$6:$AM$6,BITACORA!$B$4:$B$7322,"&gt;="&amp;$B$3,BITACORA!$B$4:$B$7322,"&lt;="&amp;$B$4)</f>
        <v>0</v>
      </c>
      <c r="AJ59" s="165">
        <f>COUNTIFS(BITACORA!$C$4:$C$7322,$B$7:$B$501,BITACORA!$E$4:$E$7322,$E$6:$AM$6,BITACORA!$B$4:$B$7322,"&gt;="&amp;$B$3,BITACORA!$B$4:$B$7322,"&lt;="&amp;$B$4)</f>
        <v>0</v>
      </c>
      <c r="AK59" s="165">
        <f>COUNTIFS(BITACORA!$C$4:$C$7322,$B$7:$B$501,BITACORA!$E$4:$E$7322,$E$6:$AM$6,BITACORA!$B$4:$B$7322,"&gt;="&amp;$B$3,BITACORA!$B$4:$B$7322,"&lt;="&amp;$B$4)</f>
        <v>0</v>
      </c>
      <c r="AL59" s="165">
        <f>COUNTIFS(BITACORA!$C$4:$C$7322,$B$7:$B$501,BITACORA!$E$4:$E$7322,$E$6:$AM$6,BITACORA!$B$4:$B$7322,"&gt;="&amp;$B$3,BITACORA!$B$4:$B$7322,"&lt;="&amp;$B$4)</f>
        <v>0</v>
      </c>
      <c r="AM59" s="165">
        <f>COUNTIFS(BITACORA!$C$4:$C$7322,$B$7:$B$501,BITACORA!$E$4:$E$7322,$E$6:$AM$6,BITACORA!$B$4:$B$7322,"&gt;="&amp;$B$3,BITACORA!$B$4:$B$7322,"&lt;="&amp;$B$4)</f>
        <v>0</v>
      </c>
    </row>
    <row r="60" spans="1:39">
      <c r="A60" s="141"/>
      <c r="B60" s="165"/>
      <c r="C60" s="165"/>
      <c r="D60" s="164">
        <f t="shared" si="0"/>
        <v>0</v>
      </c>
      <c r="E60" s="165">
        <f>COUNTIFS(BITACORA!$C$4:$C$7322,$B$7:$B$501,BITACORA!$E$4:$E$7322,$E$6:$AM$6,BITACORA!$B$4:$B$7322,"&gt;="&amp;$B$3,BITACORA!$B$4:$B$7322,"&lt;="&amp;$B$4)</f>
        <v>0</v>
      </c>
      <c r="F60" s="165">
        <f>COUNTIFS(BITACORA!$C$4:$C$7322,$B$7:$B$501,BITACORA!$E$4:$E$7322,$E$6:$AM$6,BITACORA!$B$4:$B$7322,"&gt;="&amp;$B$3,BITACORA!$B$4:$B$7322,"&lt;="&amp;$B$4)</f>
        <v>0</v>
      </c>
      <c r="G60" s="165">
        <f>COUNTIFS(BITACORA!$C$4:$C$7322,$B$7:$B$501,BITACORA!$E$4:$E$7322,$E$6:$AM$6,BITACORA!$B$4:$B$7322,"&gt;="&amp;$B$3,BITACORA!$B$4:$B$7322,"&lt;="&amp;$B$4)</f>
        <v>0</v>
      </c>
      <c r="H60" s="165">
        <f>COUNTIFS(BITACORA!$C$4:$C$7322,$B$7:$B$501,BITACORA!$E$4:$E$7322,$E$6:$AM$6,BITACORA!$B$4:$B$7322,"&gt;="&amp;$B$3,BITACORA!$B$4:$B$7322,"&lt;="&amp;$B$4)</f>
        <v>0</v>
      </c>
      <c r="I60" s="165">
        <f>COUNTIFS(BITACORA!$C$4:$C$7322,$B$7:$B$501,BITACORA!$E$4:$E$7322,$E$6:$AM$6,BITACORA!$B$4:$B$7322,"&gt;="&amp;$B$3,BITACORA!$B$4:$B$7322,"&lt;="&amp;$B$4)</f>
        <v>0</v>
      </c>
      <c r="J60" s="165">
        <f>COUNTIFS(BITACORA!$C$4:$C$7322,$B$7:$B$501,BITACORA!$E$4:$E$7322,$E$6:$AM$6,BITACORA!$B$4:$B$7322,"&gt;="&amp;$B$3,BITACORA!$B$4:$B$7322,"&lt;="&amp;$B$4)</f>
        <v>0</v>
      </c>
      <c r="K60" s="165">
        <f>COUNTIFS(BITACORA!$C$4:$C$7322,$B$7:$B$501,BITACORA!$E$4:$E$7322,$E$6:$AM$6,BITACORA!$B$4:$B$7322,"&gt;="&amp;$B$3,BITACORA!$B$4:$B$7322,"&lt;="&amp;$B$4)</f>
        <v>0</v>
      </c>
      <c r="L60" s="165">
        <f>COUNTIFS(BITACORA!$C$4:$C$7322,$B$7:$B$501,BITACORA!$E$4:$E$7322,$E$6:$AM$6,BITACORA!$B$4:$B$7322,"&gt;="&amp;$B$3,BITACORA!$B$4:$B$7322,"&lt;="&amp;$B$4)</f>
        <v>0</v>
      </c>
      <c r="M60" s="165">
        <f>COUNTIFS(BITACORA!$C$4:$C$7322,$B$7:$B$501,BITACORA!$E$4:$E$7322,$E$6:$AM$6,BITACORA!$B$4:$B$7322,"&gt;="&amp;$B$3,BITACORA!$B$4:$B$7322,"&lt;="&amp;$B$4)</f>
        <v>0</v>
      </c>
      <c r="N60" s="165">
        <f>COUNTIFS(BITACORA!$C$4:$C$7322,$B$7:$B$501,BITACORA!$E$4:$E$7322,$E$6:$AM$6,BITACORA!$B$4:$B$7322,"&gt;="&amp;$B$3,BITACORA!$B$4:$B$7322,"&lt;="&amp;$B$4)</f>
        <v>0</v>
      </c>
      <c r="O60" s="165">
        <f>COUNTIFS(BITACORA!$C$4:$C$7322,$B$7:$B$501,BITACORA!$E$4:$E$7322,$E$6:$AM$6,BITACORA!$B$4:$B$7322,"&gt;="&amp;$B$3,BITACORA!$B$4:$B$7322,"&lt;="&amp;$B$4)</f>
        <v>0</v>
      </c>
      <c r="P60" s="165">
        <f>COUNTIFS(BITACORA!$C$4:$C$7322,$B$7:$B$501,BITACORA!$E$4:$E$7322,$E$6:$AM$6,BITACORA!$B$4:$B$7322,"&gt;="&amp;$B$3,BITACORA!$B$4:$B$7322,"&lt;="&amp;$B$4)</f>
        <v>0</v>
      </c>
      <c r="Q60" s="165">
        <f>COUNTIFS(BITACORA!$C$4:$C$7322,$B$7:$B$501,BITACORA!$E$4:$E$7322,$E$6:$AM$6,BITACORA!$B$4:$B$7322,"&gt;="&amp;$B$3,BITACORA!$B$4:$B$7322,"&lt;="&amp;$B$4)</f>
        <v>0</v>
      </c>
      <c r="R60" s="165">
        <f>COUNTIFS(BITACORA!$C$4:$C$7322,$B$7:$B$501,BITACORA!$E$4:$E$7322,$E$6:$AM$6,BITACORA!$B$4:$B$7322,"&gt;="&amp;$B$3,BITACORA!$B$4:$B$7322,"&lt;="&amp;$B$4)</f>
        <v>0</v>
      </c>
      <c r="S60" s="165">
        <f>COUNTIFS(BITACORA!$C$4:$C$7322,$B$7:$B$501,BITACORA!$E$4:$E$7322,$E$6:$AM$6,BITACORA!$B$4:$B$7322,"&gt;="&amp;$B$3,BITACORA!$B$4:$B$7322,"&lt;="&amp;$B$4)</f>
        <v>0</v>
      </c>
      <c r="T60" s="165">
        <f>COUNTIFS(BITACORA!$C$4:$C$7322,$B$7:$B$501,BITACORA!$E$4:$E$7322,$E$6:$AM$6,BITACORA!$B$4:$B$7322,"&gt;="&amp;$B$3,BITACORA!$B$4:$B$7322,"&lt;="&amp;$B$4)</f>
        <v>0</v>
      </c>
      <c r="U60" s="165">
        <f>COUNTIFS(BITACORA!$C$4:$C$7322,$B$7:$B$501,BITACORA!$E$4:$E$7322,$E$6:$AM$6,BITACORA!$B$4:$B$7322,"&gt;="&amp;$B$3,BITACORA!$B$4:$B$7322,"&lt;="&amp;$B$4)</f>
        <v>0</v>
      </c>
      <c r="V60" s="165">
        <f>COUNTIFS(BITACORA!$C$4:$C$7322,$B$7:$B$501,BITACORA!$E$4:$E$7322,$E$6:$AM$6,BITACORA!$B$4:$B$7322,"&gt;="&amp;$B$3,BITACORA!$B$4:$B$7322,"&lt;="&amp;$B$4)</f>
        <v>0</v>
      </c>
      <c r="W60" s="165">
        <f>COUNTIFS(BITACORA!$C$4:$C$7322,$B$7:$B$501,BITACORA!$E$4:$E$7322,$E$6:$AM$6,BITACORA!$B$4:$B$7322,"&gt;="&amp;$B$3,BITACORA!$B$4:$B$7322,"&lt;="&amp;$B$4)</f>
        <v>0</v>
      </c>
      <c r="X60" s="165">
        <f>COUNTIFS(BITACORA!$C$4:$C$7322,$B$7:$B$501,BITACORA!$E$4:$E$7322,$E$6:$AM$6,BITACORA!$B$4:$B$7322,"&gt;="&amp;$B$3,BITACORA!$B$4:$B$7322,"&lt;="&amp;$B$4)</f>
        <v>0</v>
      </c>
      <c r="Y60" s="165">
        <f>COUNTIFS(BITACORA!$C$4:$C$7322,$B$7:$B$501,BITACORA!$E$4:$E$7322,$E$6:$AM$6,BITACORA!$B$4:$B$7322,"&gt;="&amp;$B$3,BITACORA!$B$4:$B$7322,"&lt;="&amp;$B$4)</f>
        <v>0</v>
      </c>
      <c r="Z60" s="165">
        <f>COUNTIFS(BITACORA!$C$4:$C$7322,$B$7:$B$501,BITACORA!$E$4:$E$7322,$E$6:$AM$6,BITACORA!$B$4:$B$7322,"&gt;="&amp;$B$3,BITACORA!$B$4:$B$7322,"&lt;="&amp;$B$4)</f>
        <v>0</v>
      </c>
      <c r="AA60" s="165">
        <f>COUNTIFS(BITACORA!$C$4:$C$7322,$B$7:$B$501,BITACORA!$E$4:$E$7322,$E$6:$AM$6,BITACORA!$B$4:$B$7322,"&gt;="&amp;$B$3,BITACORA!$B$4:$B$7322,"&lt;="&amp;$B$4)</f>
        <v>0</v>
      </c>
      <c r="AB60" s="165">
        <f>COUNTIFS(BITACORA!$C$4:$C$7322,$B$7:$B$501,BITACORA!$E$4:$E$7322,$E$6:$AM$6,BITACORA!$B$4:$B$7322,"&gt;="&amp;$B$3,BITACORA!$B$4:$B$7322,"&lt;="&amp;$B$4)</f>
        <v>0</v>
      </c>
      <c r="AC60" s="165">
        <f>COUNTIFS(BITACORA!$C$4:$C$7322,$B$7:$B$501,BITACORA!$E$4:$E$7322,$E$6:$AM$6,BITACORA!$B$4:$B$7322,"&gt;="&amp;$B$3,BITACORA!$B$4:$B$7322,"&lt;="&amp;$B$4)</f>
        <v>0</v>
      </c>
      <c r="AD60" s="165">
        <f>COUNTIFS(BITACORA!$C$4:$C$7322,$B$7:$B$501,BITACORA!$E$4:$E$7322,$E$6:$AM$6,BITACORA!$B$4:$B$7322,"&gt;="&amp;$B$3,BITACORA!$B$4:$B$7322,"&lt;="&amp;$B$4)</f>
        <v>0</v>
      </c>
      <c r="AE60" s="165">
        <f>COUNTIFS(BITACORA!$C$4:$C$7322,$B$7:$B$501,BITACORA!$E$4:$E$7322,$E$6:$AM$6,BITACORA!$B$4:$B$7322,"&gt;="&amp;$B$3,BITACORA!$B$4:$B$7322,"&lt;="&amp;$B$4)</f>
        <v>0</v>
      </c>
      <c r="AF60" s="165">
        <f>COUNTIFS(BITACORA!$C$4:$C$7322,$B$7:$B$501,BITACORA!$E$4:$E$7322,$E$6:$AM$6,BITACORA!$B$4:$B$7322,"&gt;="&amp;$B$3,BITACORA!$B$4:$B$7322,"&lt;="&amp;$B$4)</f>
        <v>0</v>
      </c>
      <c r="AG60" s="165">
        <f>COUNTIFS(BITACORA!$C$4:$C$7322,$B$7:$B$501,BITACORA!$E$4:$E$7322,$E$6:$AM$6,BITACORA!$B$4:$B$7322,"&gt;="&amp;$B$3,BITACORA!$B$4:$B$7322,"&lt;="&amp;$B$4)</f>
        <v>0</v>
      </c>
      <c r="AH60" s="165">
        <f>COUNTIFS(BITACORA!$C$4:$C$7322,$B$7:$B$501,BITACORA!$E$4:$E$7322,$E$6:$AM$6,BITACORA!$B$4:$B$7322,"&gt;="&amp;$B$3,BITACORA!$B$4:$B$7322,"&lt;="&amp;$B$4)</f>
        <v>0</v>
      </c>
      <c r="AI60" s="165">
        <f>COUNTIFS(BITACORA!$C$4:$C$7322,$B$7:$B$501,BITACORA!$E$4:$E$7322,$E$6:$AM$6,BITACORA!$B$4:$B$7322,"&gt;="&amp;$B$3,BITACORA!$B$4:$B$7322,"&lt;="&amp;$B$4)</f>
        <v>0</v>
      </c>
      <c r="AJ60" s="165">
        <f>COUNTIFS(BITACORA!$C$4:$C$7322,$B$7:$B$501,BITACORA!$E$4:$E$7322,$E$6:$AM$6,BITACORA!$B$4:$B$7322,"&gt;="&amp;$B$3,BITACORA!$B$4:$B$7322,"&lt;="&amp;$B$4)</f>
        <v>0</v>
      </c>
      <c r="AK60" s="165">
        <f>COUNTIFS(BITACORA!$C$4:$C$7322,$B$7:$B$501,BITACORA!$E$4:$E$7322,$E$6:$AM$6,BITACORA!$B$4:$B$7322,"&gt;="&amp;$B$3,BITACORA!$B$4:$B$7322,"&lt;="&amp;$B$4)</f>
        <v>0</v>
      </c>
      <c r="AL60" s="165">
        <f>COUNTIFS(BITACORA!$C$4:$C$7322,$B$7:$B$501,BITACORA!$E$4:$E$7322,$E$6:$AM$6,BITACORA!$B$4:$B$7322,"&gt;="&amp;$B$3,BITACORA!$B$4:$B$7322,"&lt;="&amp;$B$4)</f>
        <v>0</v>
      </c>
      <c r="AM60" s="165">
        <f>COUNTIFS(BITACORA!$C$4:$C$7322,$B$7:$B$501,BITACORA!$E$4:$E$7322,$E$6:$AM$6,BITACORA!$B$4:$B$7322,"&gt;="&amp;$B$3,BITACORA!$B$4:$B$7322,"&lt;="&amp;$B$4)</f>
        <v>0</v>
      </c>
    </row>
    <row r="61" spans="1:39">
      <c r="A61" s="141"/>
      <c r="B61" s="165"/>
      <c r="C61" s="165"/>
      <c r="D61" s="164">
        <f t="shared" si="0"/>
        <v>0</v>
      </c>
      <c r="E61" s="165">
        <f>COUNTIFS(BITACORA!$C$4:$C$7322,$B$7:$B$501,BITACORA!$E$4:$E$7322,$E$6:$AM$6,BITACORA!$B$4:$B$7322,"&gt;="&amp;$B$3,BITACORA!$B$4:$B$7322,"&lt;="&amp;$B$4)</f>
        <v>0</v>
      </c>
      <c r="F61" s="165">
        <f>COUNTIFS(BITACORA!$C$4:$C$7322,$B$7:$B$501,BITACORA!$E$4:$E$7322,$E$6:$AM$6,BITACORA!$B$4:$B$7322,"&gt;="&amp;$B$3,BITACORA!$B$4:$B$7322,"&lt;="&amp;$B$4)</f>
        <v>0</v>
      </c>
      <c r="G61" s="165">
        <f>COUNTIFS(BITACORA!$C$4:$C$7322,$B$7:$B$501,BITACORA!$E$4:$E$7322,$E$6:$AM$6,BITACORA!$B$4:$B$7322,"&gt;="&amp;$B$3,BITACORA!$B$4:$B$7322,"&lt;="&amp;$B$4)</f>
        <v>0</v>
      </c>
      <c r="H61" s="165">
        <f>COUNTIFS(BITACORA!$C$4:$C$7322,$B$7:$B$501,BITACORA!$E$4:$E$7322,$E$6:$AM$6,BITACORA!$B$4:$B$7322,"&gt;="&amp;$B$3,BITACORA!$B$4:$B$7322,"&lt;="&amp;$B$4)</f>
        <v>0</v>
      </c>
      <c r="I61" s="165">
        <f>COUNTIFS(BITACORA!$C$4:$C$7322,$B$7:$B$501,BITACORA!$E$4:$E$7322,$E$6:$AM$6,BITACORA!$B$4:$B$7322,"&gt;="&amp;$B$3,BITACORA!$B$4:$B$7322,"&lt;="&amp;$B$4)</f>
        <v>0</v>
      </c>
      <c r="J61" s="165">
        <f>COUNTIFS(BITACORA!$C$4:$C$7322,$B$7:$B$501,BITACORA!$E$4:$E$7322,$E$6:$AM$6,BITACORA!$B$4:$B$7322,"&gt;="&amp;$B$3,BITACORA!$B$4:$B$7322,"&lt;="&amp;$B$4)</f>
        <v>0</v>
      </c>
      <c r="K61" s="165">
        <f>COUNTIFS(BITACORA!$C$4:$C$7322,$B$7:$B$501,BITACORA!$E$4:$E$7322,$E$6:$AM$6,BITACORA!$B$4:$B$7322,"&gt;="&amp;$B$3,BITACORA!$B$4:$B$7322,"&lt;="&amp;$B$4)</f>
        <v>0</v>
      </c>
      <c r="L61" s="165">
        <f>COUNTIFS(BITACORA!$C$4:$C$7322,$B$7:$B$501,BITACORA!$E$4:$E$7322,$E$6:$AM$6,BITACORA!$B$4:$B$7322,"&gt;="&amp;$B$3,BITACORA!$B$4:$B$7322,"&lt;="&amp;$B$4)</f>
        <v>0</v>
      </c>
      <c r="M61" s="165">
        <f>COUNTIFS(BITACORA!$C$4:$C$7322,$B$7:$B$501,BITACORA!$E$4:$E$7322,$E$6:$AM$6,BITACORA!$B$4:$B$7322,"&gt;="&amp;$B$3,BITACORA!$B$4:$B$7322,"&lt;="&amp;$B$4)</f>
        <v>0</v>
      </c>
      <c r="N61" s="165">
        <f>COUNTIFS(BITACORA!$C$4:$C$7322,$B$7:$B$501,BITACORA!$E$4:$E$7322,$E$6:$AM$6,BITACORA!$B$4:$B$7322,"&gt;="&amp;$B$3,BITACORA!$B$4:$B$7322,"&lt;="&amp;$B$4)</f>
        <v>0</v>
      </c>
      <c r="O61" s="165">
        <f>COUNTIFS(BITACORA!$C$4:$C$7322,$B$7:$B$501,BITACORA!$E$4:$E$7322,$E$6:$AM$6,BITACORA!$B$4:$B$7322,"&gt;="&amp;$B$3,BITACORA!$B$4:$B$7322,"&lt;="&amp;$B$4)</f>
        <v>0</v>
      </c>
      <c r="P61" s="165">
        <f>COUNTIFS(BITACORA!$C$4:$C$7322,$B$7:$B$501,BITACORA!$E$4:$E$7322,$E$6:$AM$6,BITACORA!$B$4:$B$7322,"&gt;="&amp;$B$3,BITACORA!$B$4:$B$7322,"&lt;="&amp;$B$4)</f>
        <v>0</v>
      </c>
      <c r="Q61" s="165">
        <f>COUNTIFS(BITACORA!$C$4:$C$7322,$B$7:$B$501,BITACORA!$E$4:$E$7322,$E$6:$AM$6,BITACORA!$B$4:$B$7322,"&gt;="&amp;$B$3,BITACORA!$B$4:$B$7322,"&lt;="&amp;$B$4)</f>
        <v>0</v>
      </c>
      <c r="R61" s="165">
        <f>COUNTIFS(BITACORA!$C$4:$C$7322,$B$7:$B$501,BITACORA!$E$4:$E$7322,$E$6:$AM$6,BITACORA!$B$4:$B$7322,"&gt;="&amp;$B$3,BITACORA!$B$4:$B$7322,"&lt;="&amp;$B$4)</f>
        <v>0</v>
      </c>
      <c r="S61" s="165">
        <f>COUNTIFS(BITACORA!$C$4:$C$7322,$B$7:$B$501,BITACORA!$E$4:$E$7322,$E$6:$AM$6,BITACORA!$B$4:$B$7322,"&gt;="&amp;$B$3,BITACORA!$B$4:$B$7322,"&lt;="&amp;$B$4)</f>
        <v>0</v>
      </c>
      <c r="T61" s="165">
        <f>COUNTIFS(BITACORA!$C$4:$C$7322,$B$7:$B$501,BITACORA!$E$4:$E$7322,$E$6:$AM$6,BITACORA!$B$4:$B$7322,"&gt;="&amp;$B$3,BITACORA!$B$4:$B$7322,"&lt;="&amp;$B$4)</f>
        <v>0</v>
      </c>
      <c r="U61" s="165">
        <f>COUNTIFS(BITACORA!$C$4:$C$7322,$B$7:$B$501,BITACORA!$E$4:$E$7322,$E$6:$AM$6,BITACORA!$B$4:$B$7322,"&gt;="&amp;$B$3,BITACORA!$B$4:$B$7322,"&lt;="&amp;$B$4)</f>
        <v>0</v>
      </c>
      <c r="V61" s="165">
        <f>COUNTIFS(BITACORA!$C$4:$C$7322,$B$7:$B$501,BITACORA!$E$4:$E$7322,$E$6:$AM$6,BITACORA!$B$4:$B$7322,"&gt;="&amp;$B$3,BITACORA!$B$4:$B$7322,"&lt;="&amp;$B$4)</f>
        <v>0</v>
      </c>
      <c r="W61" s="165">
        <f>COUNTIFS(BITACORA!$C$4:$C$7322,$B$7:$B$501,BITACORA!$E$4:$E$7322,$E$6:$AM$6,BITACORA!$B$4:$B$7322,"&gt;="&amp;$B$3,BITACORA!$B$4:$B$7322,"&lt;="&amp;$B$4)</f>
        <v>0</v>
      </c>
      <c r="X61" s="165">
        <f>COUNTIFS(BITACORA!$C$4:$C$7322,$B$7:$B$501,BITACORA!$E$4:$E$7322,$E$6:$AM$6,BITACORA!$B$4:$B$7322,"&gt;="&amp;$B$3,BITACORA!$B$4:$B$7322,"&lt;="&amp;$B$4)</f>
        <v>0</v>
      </c>
      <c r="Y61" s="165">
        <f>COUNTIFS(BITACORA!$C$4:$C$7322,$B$7:$B$501,BITACORA!$E$4:$E$7322,$E$6:$AM$6,BITACORA!$B$4:$B$7322,"&gt;="&amp;$B$3,BITACORA!$B$4:$B$7322,"&lt;="&amp;$B$4)</f>
        <v>0</v>
      </c>
      <c r="Z61" s="165">
        <f>COUNTIFS(BITACORA!$C$4:$C$7322,$B$7:$B$501,BITACORA!$E$4:$E$7322,$E$6:$AM$6,BITACORA!$B$4:$B$7322,"&gt;="&amp;$B$3,BITACORA!$B$4:$B$7322,"&lt;="&amp;$B$4)</f>
        <v>0</v>
      </c>
      <c r="AA61" s="165">
        <f>COUNTIFS(BITACORA!$C$4:$C$7322,$B$7:$B$501,BITACORA!$E$4:$E$7322,$E$6:$AM$6,BITACORA!$B$4:$B$7322,"&gt;="&amp;$B$3,BITACORA!$B$4:$B$7322,"&lt;="&amp;$B$4)</f>
        <v>0</v>
      </c>
      <c r="AB61" s="165">
        <f>COUNTIFS(BITACORA!$C$4:$C$7322,$B$7:$B$501,BITACORA!$E$4:$E$7322,$E$6:$AM$6,BITACORA!$B$4:$B$7322,"&gt;="&amp;$B$3,BITACORA!$B$4:$B$7322,"&lt;="&amp;$B$4)</f>
        <v>0</v>
      </c>
      <c r="AC61" s="165">
        <f>COUNTIFS(BITACORA!$C$4:$C$7322,$B$7:$B$501,BITACORA!$E$4:$E$7322,$E$6:$AM$6,BITACORA!$B$4:$B$7322,"&gt;="&amp;$B$3,BITACORA!$B$4:$B$7322,"&lt;="&amp;$B$4)</f>
        <v>0</v>
      </c>
      <c r="AD61" s="165">
        <f>COUNTIFS(BITACORA!$C$4:$C$7322,$B$7:$B$501,BITACORA!$E$4:$E$7322,$E$6:$AM$6,BITACORA!$B$4:$B$7322,"&gt;="&amp;$B$3,BITACORA!$B$4:$B$7322,"&lt;="&amp;$B$4)</f>
        <v>0</v>
      </c>
      <c r="AE61" s="165">
        <f>COUNTIFS(BITACORA!$C$4:$C$7322,$B$7:$B$501,BITACORA!$E$4:$E$7322,$E$6:$AM$6,BITACORA!$B$4:$B$7322,"&gt;="&amp;$B$3,BITACORA!$B$4:$B$7322,"&lt;="&amp;$B$4)</f>
        <v>0</v>
      </c>
      <c r="AF61" s="165">
        <f>COUNTIFS(BITACORA!$C$4:$C$7322,$B$7:$B$501,BITACORA!$E$4:$E$7322,$E$6:$AM$6,BITACORA!$B$4:$B$7322,"&gt;="&amp;$B$3,BITACORA!$B$4:$B$7322,"&lt;="&amp;$B$4)</f>
        <v>0</v>
      </c>
      <c r="AG61" s="165">
        <f>COUNTIFS(BITACORA!$C$4:$C$7322,$B$7:$B$501,BITACORA!$E$4:$E$7322,$E$6:$AM$6,BITACORA!$B$4:$B$7322,"&gt;="&amp;$B$3,BITACORA!$B$4:$B$7322,"&lt;="&amp;$B$4)</f>
        <v>0</v>
      </c>
      <c r="AH61" s="165">
        <f>COUNTIFS(BITACORA!$C$4:$C$7322,$B$7:$B$501,BITACORA!$E$4:$E$7322,$E$6:$AM$6,BITACORA!$B$4:$B$7322,"&gt;="&amp;$B$3,BITACORA!$B$4:$B$7322,"&lt;="&amp;$B$4)</f>
        <v>0</v>
      </c>
      <c r="AI61" s="165">
        <f>COUNTIFS(BITACORA!$C$4:$C$7322,$B$7:$B$501,BITACORA!$E$4:$E$7322,$E$6:$AM$6,BITACORA!$B$4:$B$7322,"&gt;="&amp;$B$3,BITACORA!$B$4:$B$7322,"&lt;="&amp;$B$4)</f>
        <v>0</v>
      </c>
      <c r="AJ61" s="165">
        <f>COUNTIFS(BITACORA!$C$4:$C$7322,$B$7:$B$501,BITACORA!$E$4:$E$7322,$E$6:$AM$6,BITACORA!$B$4:$B$7322,"&gt;="&amp;$B$3,BITACORA!$B$4:$B$7322,"&lt;="&amp;$B$4)</f>
        <v>0</v>
      </c>
      <c r="AK61" s="165">
        <f>COUNTIFS(BITACORA!$C$4:$C$7322,$B$7:$B$501,BITACORA!$E$4:$E$7322,$E$6:$AM$6,BITACORA!$B$4:$B$7322,"&gt;="&amp;$B$3,BITACORA!$B$4:$B$7322,"&lt;="&amp;$B$4)</f>
        <v>0</v>
      </c>
      <c r="AL61" s="165">
        <f>COUNTIFS(BITACORA!$C$4:$C$7322,$B$7:$B$501,BITACORA!$E$4:$E$7322,$E$6:$AM$6,BITACORA!$B$4:$B$7322,"&gt;="&amp;$B$3,BITACORA!$B$4:$B$7322,"&lt;="&amp;$B$4)</f>
        <v>0</v>
      </c>
      <c r="AM61" s="165">
        <f>COUNTIFS(BITACORA!$C$4:$C$7322,$B$7:$B$501,BITACORA!$E$4:$E$7322,$E$6:$AM$6,BITACORA!$B$4:$B$7322,"&gt;="&amp;$B$3,BITACORA!$B$4:$B$7322,"&lt;="&amp;$B$4)</f>
        <v>0</v>
      </c>
    </row>
    <row r="62" spans="1:39">
      <c r="A62" s="141"/>
      <c r="B62" s="165"/>
      <c r="C62" s="165"/>
      <c r="D62" s="164">
        <f t="shared" si="0"/>
        <v>0</v>
      </c>
      <c r="E62" s="165">
        <f>COUNTIFS(BITACORA!$C$4:$C$7322,$B$7:$B$501,BITACORA!$E$4:$E$7322,$E$6:$AM$6,BITACORA!$B$4:$B$7322,"&gt;="&amp;$B$3,BITACORA!$B$4:$B$7322,"&lt;="&amp;$B$4)</f>
        <v>0</v>
      </c>
      <c r="F62" s="165">
        <f>COUNTIFS(BITACORA!$C$4:$C$7322,$B$7:$B$501,BITACORA!$E$4:$E$7322,$E$6:$AM$6,BITACORA!$B$4:$B$7322,"&gt;="&amp;$B$3,BITACORA!$B$4:$B$7322,"&lt;="&amp;$B$4)</f>
        <v>0</v>
      </c>
      <c r="G62" s="165">
        <f>COUNTIFS(BITACORA!$C$4:$C$7322,$B$7:$B$501,BITACORA!$E$4:$E$7322,$E$6:$AM$6,BITACORA!$B$4:$B$7322,"&gt;="&amp;$B$3,BITACORA!$B$4:$B$7322,"&lt;="&amp;$B$4)</f>
        <v>0</v>
      </c>
      <c r="H62" s="165">
        <f>COUNTIFS(BITACORA!$C$4:$C$7322,$B$7:$B$501,BITACORA!$E$4:$E$7322,$E$6:$AM$6,BITACORA!$B$4:$B$7322,"&gt;="&amp;$B$3,BITACORA!$B$4:$B$7322,"&lt;="&amp;$B$4)</f>
        <v>0</v>
      </c>
      <c r="I62" s="165">
        <f>COUNTIFS(BITACORA!$C$4:$C$7322,$B$7:$B$501,BITACORA!$E$4:$E$7322,$E$6:$AM$6,BITACORA!$B$4:$B$7322,"&gt;="&amp;$B$3,BITACORA!$B$4:$B$7322,"&lt;="&amp;$B$4)</f>
        <v>0</v>
      </c>
      <c r="J62" s="165">
        <f>COUNTIFS(BITACORA!$C$4:$C$7322,$B$7:$B$501,BITACORA!$E$4:$E$7322,$E$6:$AM$6,BITACORA!$B$4:$B$7322,"&gt;="&amp;$B$3,BITACORA!$B$4:$B$7322,"&lt;="&amp;$B$4)</f>
        <v>0</v>
      </c>
      <c r="K62" s="165">
        <f>COUNTIFS(BITACORA!$C$4:$C$7322,$B$7:$B$501,BITACORA!$E$4:$E$7322,$E$6:$AM$6,BITACORA!$B$4:$B$7322,"&gt;="&amp;$B$3,BITACORA!$B$4:$B$7322,"&lt;="&amp;$B$4)</f>
        <v>0</v>
      </c>
      <c r="L62" s="165">
        <f>COUNTIFS(BITACORA!$C$4:$C$7322,$B$7:$B$501,BITACORA!$E$4:$E$7322,$E$6:$AM$6,BITACORA!$B$4:$B$7322,"&gt;="&amp;$B$3,BITACORA!$B$4:$B$7322,"&lt;="&amp;$B$4)</f>
        <v>0</v>
      </c>
      <c r="M62" s="165">
        <f>COUNTIFS(BITACORA!$C$4:$C$7322,$B$7:$B$501,BITACORA!$E$4:$E$7322,$E$6:$AM$6,BITACORA!$B$4:$B$7322,"&gt;="&amp;$B$3,BITACORA!$B$4:$B$7322,"&lt;="&amp;$B$4)</f>
        <v>0</v>
      </c>
      <c r="N62" s="165">
        <f>COUNTIFS(BITACORA!$C$4:$C$7322,$B$7:$B$501,BITACORA!$E$4:$E$7322,$E$6:$AM$6,BITACORA!$B$4:$B$7322,"&gt;="&amp;$B$3,BITACORA!$B$4:$B$7322,"&lt;="&amp;$B$4)</f>
        <v>0</v>
      </c>
      <c r="O62" s="165">
        <f>COUNTIFS(BITACORA!$C$4:$C$7322,$B$7:$B$501,BITACORA!$E$4:$E$7322,$E$6:$AM$6,BITACORA!$B$4:$B$7322,"&gt;="&amp;$B$3,BITACORA!$B$4:$B$7322,"&lt;="&amp;$B$4)</f>
        <v>0</v>
      </c>
      <c r="P62" s="165">
        <f>COUNTIFS(BITACORA!$C$4:$C$7322,$B$7:$B$501,BITACORA!$E$4:$E$7322,$E$6:$AM$6,BITACORA!$B$4:$B$7322,"&gt;="&amp;$B$3,BITACORA!$B$4:$B$7322,"&lt;="&amp;$B$4)</f>
        <v>0</v>
      </c>
      <c r="Q62" s="165">
        <f>COUNTIFS(BITACORA!$C$4:$C$7322,$B$7:$B$501,BITACORA!$E$4:$E$7322,$E$6:$AM$6,BITACORA!$B$4:$B$7322,"&gt;="&amp;$B$3,BITACORA!$B$4:$B$7322,"&lt;="&amp;$B$4)</f>
        <v>0</v>
      </c>
      <c r="R62" s="165">
        <f>COUNTIFS(BITACORA!$C$4:$C$7322,$B$7:$B$501,BITACORA!$E$4:$E$7322,$E$6:$AM$6,BITACORA!$B$4:$B$7322,"&gt;="&amp;$B$3,BITACORA!$B$4:$B$7322,"&lt;="&amp;$B$4)</f>
        <v>0</v>
      </c>
      <c r="S62" s="165">
        <f>COUNTIFS(BITACORA!$C$4:$C$7322,$B$7:$B$501,BITACORA!$E$4:$E$7322,$E$6:$AM$6,BITACORA!$B$4:$B$7322,"&gt;="&amp;$B$3,BITACORA!$B$4:$B$7322,"&lt;="&amp;$B$4)</f>
        <v>0</v>
      </c>
      <c r="T62" s="165">
        <f>COUNTIFS(BITACORA!$C$4:$C$7322,$B$7:$B$501,BITACORA!$E$4:$E$7322,$E$6:$AM$6,BITACORA!$B$4:$B$7322,"&gt;="&amp;$B$3,BITACORA!$B$4:$B$7322,"&lt;="&amp;$B$4)</f>
        <v>0</v>
      </c>
      <c r="U62" s="165">
        <f>COUNTIFS(BITACORA!$C$4:$C$7322,$B$7:$B$501,BITACORA!$E$4:$E$7322,$E$6:$AM$6,BITACORA!$B$4:$B$7322,"&gt;="&amp;$B$3,BITACORA!$B$4:$B$7322,"&lt;="&amp;$B$4)</f>
        <v>0</v>
      </c>
      <c r="V62" s="165">
        <f>COUNTIFS(BITACORA!$C$4:$C$7322,$B$7:$B$501,BITACORA!$E$4:$E$7322,$E$6:$AM$6,BITACORA!$B$4:$B$7322,"&gt;="&amp;$B$3,BITACORA!$B$4:$B$7322,"&lt;="&amp;$B$4)</f>
        <v>0</v>
      </c>
      <c r="W62" s="165">
        <f>COUNTIFS(BITACORA!$C$4:$C$7322,$B$7:$B$501,BITACORA!$E$4:$E$7322,$E$6:$AM$6,BITACORA!$B$4:$B$7322,"&gt;="&amp;$B$3,BITACORA!$B$4:$B$7322,"&lt;="&amp;$B$4)</f>
        <v>0</v>
      </c>
      <c r="X62" s="165">
        <f>COUNTIFS(BITACORA!$C$4:$C$7322,$B$7:$B$501,BITACORA!$E$4:$E$7322,$E$6:$AM$6,BITACORA!$B$4:$B$7322,"&gt;="&amp;$B$3,BITACORA!$B$4:$B$7322,"&lt;="&amp;$B$4)</f>
        <v>0</v>
      </c>
      <c r="Y62" s="165">
        <f>COUNTIFS(BITACORA!$C$4:$C$7322,$B$7:$B$501,BITACORA!$E$4:$E$7322,$E$6:$AM$6,BITACORA!$B$4:$B$7322,"&gt;="&amp;$B$3,BITACORA!$B$4:$B$7322,"&lt;="&amp;$B$4)</f>
        <v>0</v>
      </c>
      <c r="Z62" s="165">
        <f>COUNTIFS(BITACORA!$C$4:$C$7322,$B$7:$B$501,BITACORA!$E$4:$E$7322,$E$6:$AM$6,BITACORA!$B$4:$B$7322,"&gt;="&amp;$B$3,BITACORA!$B$4:$B$7322,"&lt;="&amp;$B$4)</f>
        <v>0</v>
      </c>
      <c r="AA62" s="165">
        <f>COUNTIFS(BITACORA!$C$4:$C$7322,$B$7:$B$501,BITACORA!$E$4:$E$7322,$E$6:$AM$6,BITACORA!$B$4:$B$7322,"&gt;="&amp;$B$3,BITACORA!$B$4:$B$7322,"&lt;="&amp;$B$4)</f>
        <v>0</v>
      </c>
      <c r="AB62" s="165">
        <f>COUNTIFS(BITACORA!$C$4:$C$7322,$B$7:$B$501,BITACORA!$E$4:$E$7322,$E$6:$AM$6,BITACORA!$B$4:$B$7322,"&gt;="&amp;$B$3,BITACORA!$B$4:$B$7322,"&lt;="&amp;$B$4)</f>
        <v>0</v>
      </c>
      <c r="AC62" s="165">
        <f>COUNTIFS(BITACORA!$C$4:$C$7322,$B$7:$B$501,BITACORA!$E$4:$E$7322,$E$6:$AM$6,BITACORA!$B$4:$B$7322,"&gt;="&amp;$B$3,BITACORA!$B$4:$B$7322,"&lt;="&amp;$B$4)</f>
        <v>0</v>
      </c>
      <c r="AD62" s="165">
        <f>COUNTIFS(BITACORA!$C$4:$C$7322,$B$7:$B$501,BITACORA!$E$4:$E$7322,$E$6:$AM$6,BITACORA!$B$4:$B$7322,"&gt;="&amp;$B$3,BITACORA!$B$4:$B$7322,"&lt;="&amp;$B$4)</f>
        <v>0</v>
      </c>
      <c r="AE62" s="165">
        <f>COUNTIFS(BITACORA!$C$4:$C$7322,$B$7:$B$501,BITACORA!$E$4:$E$7322,$E$6:$AM$6,BITACORA!$B$4:$B$7322,"&gt;="&amp;$B$3,BITACORA!$B$4:$B$7322,"&lt;="&amp;$B$4)</f>
        <v>0</v>
      </c>
      <c r="AF62" s="165">
        <f>COUNTIFS(BITACORA!$C$4:$C$7322,$B$7:$B$501,BITACORA!$E$4:$E$7322,$E$6:$AM$6,BITACORA!$B$4:$B$7322,"&gt;="&amp;$B$3,BITACORA!$B$4:$B$7322,"&lt;="&amp;$B$4)</f>
        <v>0</v>
      </c>
      <c r="AG62" s="165">
        <f>COUNTIFS(BITACORA!$C$4:$C$7322,$B$7:$B$501,BITACORA!$E$4:$E$7322,$E$6:$AM$6,BITACORA!$B$4:$B$7322,"&gt;="&amp;$B$3,BITACORA!$B$4:$B$7322,"&lt;="&amp;$B$4)</f>
        <v>0</v>
      </c>
      <c r="AH62" s="165">
        <f>COUNTIFS(BITACORA!$C$4:$C$7322,$B$7:$B$501,BITACORA!$E$4:$E$7322,$E$6:$AM$6,BITACORA!$B$4:$B$7322,"&gt;="&amp;$B$3,BITACORA!$B$4:$B$7322,"&lt;="&amp;$B$4)</f>
        <v>0</v>
      </c>
      <c r="AI62" s="165">
        <f>COUNTIFS(BITACORA!$C$4:$C$7322,$B$7:$B$501,BITACORA!$E$4:$E$7322,$E$6:$AM$6,BITACORA!$B$4:$B$7322,"&gt;="&amp;$B$3,BITACORA!$B$4:$B$7322,"&lt;="&amp;$B$4)</f>
        <v>0</v>
      </c>
      <c r="AJ62" s="165">
        <f>COUNTIFS(BITACORA!$C$4:$C$7322,$B$7:$B$501,BITACORA!$E$4:$E$7322,$E$6:$AM$6,BITACORA!$B$4:$B$7322,"&gt;="&amp;$B$3,BITACORA!$B$4:$B$7322,"&lt;="&amp;$B$4)</f>
        <v>0</v>
      </c>
      <c r="AK62" s="165">
        <f>COUNTIFS(BITACORA!$C$4:$C$7322,$B$7:$B$501,BITACORA!$E$4:$E$7322,$E$6:$AM$6,BITACORA!$B$4:$B$7322,"&gt;="&amp;$B$3,BITACORA!$B$4:$B$7322,"&lt;="&amp;$B$4)</f>
        <v>0</v>
      </c>
      <c r="AL62" s="165">
        <f>COUNTIFS(BITACORA!$C$4:$C$7322,$B$7:$B$501,BITACORA!$E$4:$E$7322,$E$6:$AM$6,BITACORA!$B$4:$B$7322,"&gt;="&amp;$B$3,BITACORA!$B$4:$B$7322,"&lt;="&amp;$B$4)</f>
        <v>0</v>
      </c>
      <c r="AM62" s="165">
        <f>COUNTIFS(BITACORA!$C$4:$C$7322,$B$7:$B$501,BITACORA!$E$4:$E$7322,$E$6:$AM$6,BITACORA!$B$4:$B$7322,"&gt;="&amp;$B$3,BITACORA!$B$4:$B$7322,"&lt;="&amp;$B$4)</f>
        <v>0</v>
      </c>
    </row>
    <row r="63" spans="1:39">
      <c r="A63" s="141"/>
      <c r="B63" s="165"/>
      <c r="C63" s="165"/>
      <c r="D63" s="164">
        <f t="shared" si="0"/>
        <v>0</v>
      </c>
      <c r="E63" s="165">
        <f>COUNTIFS(BITACORA!$C$4:$C$7322,$B$7:$B$501,BITACORA!$E$4:$E$7322,$E$6:$AM$6,BITACORA!$B$4:$B$7322,"&gt;="&amp;$B$3,BITACORA!$B$4:$B$7322,"&lt;="&amp;$B$4)</f>
        <v>0</v>
      </c>
      <c r="F63" s="165">
        <f>COUNTIFS(BITACORA!$C$4:$C$7322,$B$7:$B$501,BITACORA!$E$4:$E$7322,$E$6:$AM$6,BITACORA!$B$4:$B$7322,"&gt;="&amp;$B$3,BITACORA!$B$4:$B$7322,"&lt;="&amp;$B$4)</f>
        <v>0</v>
      </c>
      <c r="G63" s="165">
        <f>COUNTIFS(BITACORA!$C$4:$C$7322,$B$7:$B$501,BITACORA!$E$4:$E$7322,$E$6:$AM$6,BITACORA!$B$4:$B$7322,"&gt;="&amp;$B$3,BITACORA!$B$4:$B$7322,"&lt;="&amp;$B$4)</f>
        <v>0</v>
      </c>
      <c r="H63" s="165">
        <f>COUNTIFS(BITACORA!$C$4:$C$7322,$B$7:$B$501,BITACORA!$E$4:$E$7322,$E$6:$AM$6,BITACORA!$B$4:$B$7322,"&gt;="&amp;$B$3,BITACORA!$B$4:$B$7322,"&lt;="&amp;$B$4)</f>
        <v>0</v>
      </c>
      <c r="I63" s="165">
        <f>COUNTIFS(BITACORA!$C$4:$C$7322,$B$7:$B$501,BITACORA!$E$4:$E$7322,$E$6:$AM$6,BITACORA!$B$4:$B$7322,"&gt;="&amp;$B$3,BITACORA!$B$4:$B$7322,"&lt;="&amp;$B$4)</f>
        <v>0</v>
      </c>
      <c r="J63" s="165">
        <f>COUNTIFS(BITACORA!$C$4:$C$7322,$B$7:$B$501,BITACORA!$E$4:$E$7322,$E$6:$AM$6,BITACORA!$B$4:$B$7322,"&gt;="&amp;$B$3,BITACORA!$B$4:$B$7322,"&lt;="&amp;$B$4)</f>
        <v>0</v>
      </c>
      <c r="K63" s="165">
        <f>COUNTIFS(BITACORA!$C$4:$C$7322,$B$7:$B$501,BITACORA!$E$4:$E$7322,$E$6:$AM$6,BITACORA!$B$4:$B$7322,"&gt;="&amp;$B$3,BITACORA!$B$4:$B$7322,"&lt;="&amp;$B$4)</f>
        <v>0</v>
      </c>
      <c r="L63" s="165">
        <f>COUNTIFS(BITACORA!$C$4:$C$7322,$B$7:$B$501,BITACORA!$E$4:$E$7322,$E$6:$AM$6,BITACORA!$B$4:$B$7322,"&gt;="&amp;$B$3,BITACORA!$B$4:$B$7322,"&lt;="&amp;$B$4)</f>
        <v>0</v>
      </c>
      <c r="M63" s="165">
        <f>COUNTIFS(BITACORA!$C$4:$C$7322,$B$7:$B$501,BITACORA!$E$4:$E$7322,$E$6:$AM$6,BITACORA!$B$4:$B$7322,"&gt;="&amp;$B$3,BITACORA!$B$4:$B$7322,"&lt;="&amp;$B$4)</f>
        <v>0</v>
      </c>
      <c r="N63" s="165">
        <f>COUNTIFS(BITACORA!$C$4:$C$7322,$B$7:$B$501,BITACORA!$E$4:$E$7322,$E$6:$AM$6,BITACORA!$B$4:$B$7322,"&gt;="&amp;$B$3,BITACORA!$B$4:$B$7322,"&lt;="&amp;$B$4)</f>
        <v>0</v>
      </c>
      <c r="O63" s="165">
        <f>COUNTIFS(BITACORA!$C$4:$C$7322,$B$7:$B$501,BITACORA!$E$4:$E$7322,$E$6:$AM$6,BITACORA!$B$4:$B$7322,"&gt;="&amp;$B$3,BITACORA!$B$4:$B$7322,"&lt;="&amp;$B$4)</f>
        <v>0</v>
      </c>
      <c r="P63" s="165">
        <f>COUNTIFS(BITACORA!$C$4:$C$7322,$B$7:$B$501,BITACORA!$E$4:$E$7322,$E$6:$AM$6,BITACORA!$B$4:$B$7322,"&gt;="&amp;$B$3,BITACORA!$B$4:$B$7322,"&lt;="&amp;$B$4)</f>
        <v>0</v>
      </c>
      <c r="Q63" s="165">
        <f>COUNTIFS(BITACORA!$C$4:$C$7322,$B$7:$B$501,BITACORA!$E$4:$E$7322,$E$6:$AM$6,BITACORA!$B$4:$B$7322,"&gt;="&amp;$B$3,BITACORA!$B$4:$B$7322,"&lt;="&amp;$B$4)</f>
        <v>0</v>
      </c>
      <c r="R63" s="165">
        <f>COUNTIFS(BITACORA!$C$4:$C$7322,$B$7:$B$501,BITACORA!$E$4:$E$7322,$E$6:$AM$6,BITACORA!$B$4:$B$7322,"&gt;="&amp;$B$3,BITACORA!$B$4:$B$7322,"&lt;="&amp;$B$4)</f>
        <v>0</v>
      </c>
      <c r="S63" s="165">
        <f>COUNTIFS(BITACORA!$C$4:$C$7322,$B$7:$B$501,BITACORA!$E$4:$E$7322,$E$6:$AM$6,BITACORA!$B$4:$B$7322,"&gt;="&amp;$B$3,BITACORA!$B$4:$B$7322,"&lt;="&amp;$B$4)</f>
        <v>0</v>
      </c>
      <c r="T63" s="165">
        <f>COUNTIFS(BITACORA!$C$4:$C$7322,$B$7:$B$501,BITACORA!$E$4:$E$7322,$E$6:$AM$6,BITACORA!$B$4:$B$7322,"&gt;="&amp;$B$3,BITACORA!$B$4:$B$7322,"&lt;="&amp;$B$4)</f>
        <v>0</v>
      </c>
      <c r="U63" s="165">
        <f>COUNTIFS(BITACORA!$C$4:$C$7322,$B$7:$B$501,BITACORA!$E$4:$E$7322,$E$6:$AM$6,BITACORA!$B$4:$B$7322,"&gt;="&amp;$B$3,BITACORA!$B$4:$B$7322,"&lt;="&amp;$B$4)</f>
        <v>0</v>
      </c>
      <c r="V63" s="165">
        <f>COUNTIFS(BITACORA!$C$4:$C$7322,$B$7:$B$501,BITACORA!$E$4:$E$7322,$E$6:$AM$6,BITACORA!$B$4:$B$7322,"&gt;="&amp;$B$3,BITACORA!$B$4:$B$7322,"&lt;="&amp;$B$4)</f>
        <v>0</v>
      </c>
      <c r="W63" s="165">
        <f>COUNTIFS(BITACORA!$C$4:$C$7322,$B$7:$B$501,BITACORA!$E$4:$E$7322,$E$6:$AM$6,BITACORA!$B$4:$B$7322,"&gt;="&amp;$B$3,BITACORA!$B$4:$B$7322,"&lt;="&amp;$B$4)</f>
        <v>0</v>
      </c>
      <c r="X63" s="165">
        <f>COUNTIFS(BITACORA!$C$4:$C$7322,$B$7:$B$501,BITACORA!$E$4:$E$7322,$E$6:$AM$6,BITACORA!$B$4:$B$7322,"&gt;="&amp;$B$3,BITACORA!$B$4:$B$7322,"&lt;="&amp;$B$4)</f>
        <v>0</v>
      </c>
      <c r="Y63" s="165">
        <f>COUNTIFS(BITACORA!$C$4:$C$7322,$B$7:$B$501,BITACORA!$E$4:$E$7322,$E$6:$AM$6,BITACORA!$B$4:$B$7322,"&gt;="&amp;$B$3,BITACORA!$B$4:$B$7322,"&lt;="&amp;$B$4)</f>
        <v>0</v>
      </c>
      <c r="Z63" s="165">
        <f>COUNTIFS(BITACORA!$C$4:$C$7322,$B$7:$B$501,BITACORA!$E$4:$E$7322,$E$6:$AM$6,BITACORA!$B$4:$B$7322,"&gt;="&amp;$B$3,BITACORA!$B$4:$B$7322,"&lt;="&amp;$B$4)</f>
        <v>0</v>
      </c>
      <c r="AA63" s="165">
        <f>COUNTIFS(BITACORA!$C$4:$C$7322,$B$7:$B$501,BITACORA!$E$4:$E$7322,$E$6:$AM$6,BITACORA!$B$4:$B$7322,"&gt;="&amp;$B$3,BITACORA!$B$4:$B$7322,"&lt;="&amp;$B$4)</f>
        <v>0</v>
      </c>
      <c r="AB63" s="165">
        <f>COUNTIFS(BITACORA!$C$4:$C$7322,$B$7:$B$501,BITACORA!$E$4:$E$7322,$E$6:$AM$6,BITACORA!$B$4:$B$7322,"&gt;="&amp;$B$3,BITACORA!$B$4:$B$7322,"&lt;="&amp;$B$4)</f>
        <v>0</v>
      </c>
      <c r="AC63" s="165">
        <f>COUNTIFS(BITACORA!$C$4:$C$7322,$B$7:$B$501,BITACORA!$E$4:$E$7322,$E$6:$AM$6,BITACORA!$B$4:$B$7322,"&gt;="&amp;$B$3,BITACORA!$B$4:$B$7322,"&lt;="&amp;$B$4)</f>
        <v>0</v>
      </c>
      <c r="AD63" s="165">
        <f>COUNTIFS(BITACORA!$C$4:$C$7322,$B$7:$B$501,BITACORA!$E$4:$E$7322,$E$6:$AM$6,BITACORA!$B$4:$B$7322,"&gt;="&amp;$B$3,BITACORA!$B$4:$B$7322,"&lt;="&amp;$B$4)</f>
        <v>0</v>
      </c>
      <c r="AE63" s="165">
        <f>COUNTIFS(BITACORA!$C$4:$C$7322,$B$7:$B$501,BITACORA!$E$4:$E$7322,$E$6:$AM$6,BITACORA!$B$4:$B$7322,"&gt;="&amp;$B$3,BITACORA!$B$4:$B$7322,"&lt;="&amp;$B$4)</f>
        <v>0</v>
      </c>
      <c r="AF63" s="165">
        <f>COUNTIFS(BITACORA!$C$4:$C$7322,$B$7:$B$501,BITACORA!$E$4:$E$7322,$E$6:$AM$6,BITACORA!$B$4:$B$7322,"&gt;="&amp;$B$3,BITACORA!$B$4:$B$7322,"&lt;="&amp;$B$4)</f>
        <v>0</v>
      </c>
      <c r="AG63" s="165">
        <f>COUNTIFS(BITACORA!$C$4:$C$7322,$B$7:$B$501,BITACORA!$E$4:$E$7322,$E$6:$AM$6,BITACORA!$B$4:$B$7322,"&gt;="&amp;$B$3,BITACORA!$B$4:$B$7322,"&lt;="&amp;$B$4)</f>
        <v>0</v>
      </c>
      <c r="AH63" s="165">
        <f>COUNTIFS(BITACORA!$C$4:$C$7322,$B$7:$B$501,BITACORA!$E$4:$E$7322,$E$6:$AM$6,BITACORA!$B$4:$B$7322,"&gt;="&amp;$B$3,BITACORA!$B$4:$B$7322,"&lt;="&amp;$B$4)</f>
        <v>0</v>
      </c>
      <c r="AI63" s="165">
        <f>COUNTIFS(BITACORA!$C$4:$C$7322,$B$7:$B$501,BITACORA!$E$4:$E$7322,$E$6:$AM$6,BITACORA!$B$4:$B$7322,"&gt;="&amp;$B$3,BITACORA!$B$4:$B$7322,"&lt;="&amp;$B$4)</f>
        <v>0</v>
      </c>
      <c r="AJ63" s="165">
        <f>COUNTIFS(BITACORA!$C$4:$C$7322,$B$7:$B$501,BITACORA!$E$4:$E$7322,$E$6:$AM$6,BITACORA!$B$4:$B$7322,"&gt;="&amp;$B$3,BITACORA!$B$4:$B$7322,"&lt;="&amp;$B$4)</f>
        <v>0</v>
      </c>
      <c r="AK63" s="165">
        <f>COUNTIFS(BITACORA!$C$4:$C$7322,$B$7:$B$501,BITACORA!$E$4:$E$7322,$E$6:$AM$6,BITACORA!$B$4:$B$7322,"&gt;="&amp;$B$3,BITACORA!$B$4:$B$7322,"&lt;="&amp;$B$4)</f>
        <v>0</v>
      </c>
      <c r="AL63" s="165">
        <f>COUNTIFS(BITACORA!$C$4:$C$7322,$B$7:$B$501,BITACORA!$E$4:$E$7322,$E$6:$AM$6,BITACORA!$B$4:$B$7322,"&gt;="&amp;$B$3,BITACORA!$B$4:$B$7322,"&lt;="&amp;$B$4)</f>
        <v>0</v>
      </c>
      <c r="AM63" s="165">
        <f>COUNTIFS(BITACORA!$C$4:$C$7322,$B$7:$B$501,BITACORA!$E$4:$E$7322,$E$6:$AM$6,BITACORA!$B$4:$B$7322,"&gt;="&amp;$B$3,BITACORA!$B$4:$B$7322,"&lt;="&amp;$B$4)</f>
        <v>0</v>
      </c>
    </row>
    <row r="64" spans="1:39">
      <c r="A64" s="141"/>
      <c r="B64" s="165"/>
      <c r="C64" s="165"/>
      <c r="D64" s="164">
        <f t="shared" si="0"/>
        <v>0</v>
      </c>
      <c r="E64" s="165">
        <f>COUNTIFS(BITACORA!$C$4:$C$7322,$B$7:$B$501,BITACORA!$E$4:$E$7322,$E$6:$AM$6,BITACORA!$B$4:$B$7322,"&gt;="&amp;$B$3,BITACORA!$B$4:$B$7322,"&lt;="&amp;$B$4)</f>
        <v>0</v>
      </c>
      <c r="F64" s="165">
        <f>COUNTIFS(BITACORA!$C$4:$C$7322,$B$7:$B$501,BITACORA!$E$4:$E$7322,$E$6:$AM$6,BITACORA!$B$4:$B$7322,"&gt;="&amp;$B$3,BITACORA!$B$4:$B$7322,"&lt;="&amp;$B$4)</f>
        <v>0</v>
      </c>
      <c r="G64" s="165">
        <f>COUNTIFS(BITACORA!$C$4:$C$7322,$B$7:$B$501,BITACORA!$E$4:$E$7322,$E$6:$AM$6,BITACORA!$B$4:$B$7322,"&gt;="&amp;$B$3,BITACORA!$B$4:$B$7322,"&lt;="&amp;$B$4)</f>
        <v>0</v>
      </c>
      <c r="H64" s="165">
        <f>COUNTIFS(BITACORA!$C$4:$C$7322,$B$7:$B$501,BITACORA!$E$4:$E$7322,$E$6:$AM$6,BITACORA!$B$4:$B$7322,"&gt;="&amp;$B$3,BITACORA!$B$4:$B$7322,"&lt;="&amp;$B$4)</f>
        <v>0</v>
      </c>
      <c r="I64" s="165">
        <f>COUNTIFS(BITACORA!$C$4:$C$7322,$B$7:$B$501,BITACORA!$E$4:$E$7322,$E$6:$AM$6,BITACORA!$B$4:$B$7322,"&gt;="&amp;$B$3,BITACORA!$B$4:$B$7322,"&lt;="&amp;$B$4)</f>
        <v>0</v>
      </c>
      <c r="J64" s="165">
        <f>COUNTIFS(BITACORA!$C$4:$C$7322,$B$7:$B$501,BITACORA!$E$4:$E$7322,$E$6:$AM$6,BITACORA!$B$4:$B$7322,"&gt;="&amp;$B$3,BITACORA!$B$4:$B$7322,"&lt;="&amp;$B$4)</f>
        <v>0</v>
      </c>
      <c r="K64" s="165">
        <f>COUNTIFS(BITACORA!$C$4:$C$7322,$B$7:$B$501,BITACORA!$E$4:$E$7322,$E$6:$AM$6,BITACORA!$B$4:$B$7322,"&gt;="&amp;$B$3,BITACORA!$B$4:$B$7322,"&lt;="&amp;$B$4)</f>
        <v>0</v>
      </c>
      <c r="L64" s="165">
        <f>COUNTIFS(BITACORA!$C$4:$C$7322,$B$7:$B$501,BITACORA!$E$4:$E$7322,$E$6:$AM$6,BITACORA!$B$4:$B$7322,"&gt;="&amp;$B$3,BITACORA!$B$4:$B$7322,"&lt;="&amp;$B$4)</f>
        <v>0</v>
      </c>
      <c r="M64" s="165">
        <f>COUNTIFS(BITACORA!$C$4:$C$7322,$B$7:$B$501,BITACORA!$E$4:$E$7322,$E$6:$AM$6,BITACORA!$B$4:$B$7322,"&gt;="&amp;$B$3,BITACORA!$B$4:$B$7322,"&lt;="&amp;$B$4)</f>
        <v>0</v>
      </c>
      <c r="N64" s="165">
        <f>COUNTIFS(BITACORA!$C$4:$C$7322,$B$7:$B$501,BITACORA!$E$4:$E$7322,$E$6:$AM$6,BITACORA!$B$4:$B$7322,"&gt;="&amp;$B$3,BITACORA!$B$4:$B$7322,"&lt;="&amp;$B$4)</f>
        <v>0</v>
      </c>
      <c r="O64" s="165">
        <f>COUNTIFS(BITACORA!$C$4:$C$7322,$B$7:$B$501,BITACORA!$E$4:$E$7322,$E$6:$AM$6,BITACORA!$B$4:$B$7322,"&gt;="&amp;$B$3,BITACORA!$B$4:$B$7322,"&lt;="&amp;$B$4)</f>
        <v>0</v>
      </c>
      <c r="P64" s="165">
        <f>COUNTIFS(BITACORA!$C$4:$C$7322,$B$7:$B$501,BITACORA!$E$4:$E$7322,$E$6:$AM$6,BITACORA!$B$4:$B$7322,"&gt;="&amp;$B$3,BITACORA!$B$4:$B$7322,"&lt;="&amp;$B$4)</f>
        <v>0</v>
      </c>
      <c r="Q64" s="165">
        <f>COUNTIFS(BITACORA!$C$4:$C$7322,$B$7:$B$501,BITACORA!$E$4:$E$7322,$E$6:$AM$6,BITACORA!$B$4:$B$7322,"&gt;="&amp;$B$3,BITACORA!$B$4:$B$7322,"&lt;="&amp;$B$4)</f>
        <v>0</v>
      </c>
      <c r="R64" s="165">
        <f>COUNTIFS(BITACORA!$C$4:$C$7322,$B$7:$B$501,BITACORA!$E$4:$E$7322,$E$6:$AM$6,BITACORA!$B$4:$B$7322,"&gt;="&amp;$B$3,BITACORA!$B$4:$B$7322,"&lt;="&amp;$B$4)</f>
        <v>0</v>
      </c>
      <c r="S64" s="165">
        <f>COUNTIFS(BITACORA!$C$4:$C$7322,$B$7:$B$501,BITACORA!$E$4:$E$7322,$E$6:$AM$6,BITACORA!$B$4:$B$7322,"&gt;="&amp;$B$3,BITACORA!$B$4:$B$7322,"&lt;="&amp;$B$4)</f>
        <v>0</v>
      </c>
      <c r="T64" s="165">
        <f>COUNTIFS(BITACORA!$C$4:$C$7322,$B$7:$B$501,BITACORA!$E$4:$E$7322,$E$6:$AM$6,BITACORA!$B$4:$B$7322,"&gt;="&amp;$B$3,BITACORA!$B$4:$B$7322,"&lt;="&amp;$B$4)</f>
        <v>0</v>
      </c>
      <c r="U64" s="165">
        <f>COUNTIFS(BITACORA!$C$4:$C$7322,$B$7:$B$501,BITACORA!$E$4:$E$7322,$E$6:$AM$6,BITACORA!$B$4:$B$7322,"&gt;="&amp;$B$3,BITACORA!$B$4:$B$7322,"&lt;="&amp;$B$4)</f>
        <v>0</v>
      </c>
      <c r="V64" s="165">
        <f>COUNTIFS(BITACORA!$C$4:$C$7322,$B$7:$B$501,BITACORA!$E$4:$E$7322,$E$6:$AM$6,BITACORA!$B$4:$B$7322,"&gt;="&amp;$B$3,BITACORA!$B$4:$B$7322,"&lt;="&amp;$B$4)</f>
        <v>0</v>
      </c>
      <c r="W64" s="165">
        <f>COUNTIFS(BITACORA!$C$4:$C$7322,$B$7:$B$501,BITACORA!$E$4:$E$7322,$E$6:$AM$6,BITACORA!$B$4:$B$7322,"&gt;="&amp;$B$3,BITACORA!$B$4:$B$7322,"&lt;="&amp;$B$4)</f>
        <v>0</v>
      </c>
      <c r="X64" s="165">
        <f>COUNTIFS(BITACORA!$C$4:$C$7322,$B$7:$B$501,BITACORA!$E$4:$E$7322,$E$6:$AM$6,BITACORA!$B$4:$B$7322,"&gt;="&amp;$B$3,BITACORA!$B$4:$B$7322,"&lt;="&amp;$B$4)</f>
        <v>0</v>
      </c>
      <c r="Y64" s="165">
        <f>COUNTIFS(BITACORA!$C$4:$C$7322,$B$7:$B$501,BITACORA!$E$4:$E$7322,$E$6:$AM$6,BITACORA!$B$4:$B$7322,"&gt;="&amp;$B$3,BITACORA!$B$4:$B$7322,"&lt;="&amp;$B$4)</f>
        <v>0</v>
      </c>
      <c r="Z64" s="165">
        <f>COUNTIFS(BITACORA!$C$4:$C$7322,$B$7:$B$501,BITACORA!$E$4:$E$7322,$E$6:$AM$6,BITACORA!$B$4:$B$7322,"&gt;="&amp;$B$3,BITACORA!$B$4:$B$7322,"&lt;="&amp;$B$4)</f>
        <v>0</v>
      </c>
      <c r="AA64" s="165">
        <f>COUNTIFS(BITACORA!$C$4:$C$7322,$B$7:$B$501,BITACORA!$E$4:$E$7322,$E$6:$AM$6,BITACORA!$B$4:$B$7322,"&gt;="&amp;$B$3,BITACORA!$B$4:$B$7322,"&lt;="&amp;$B$4)</f>
        <v>0</v>
      </c>
      <c r="AB64" s="165">
        <f>COUNTIFS(BITACORA!$C$4:$C$7322,$B$7:$B$501,BITACORA!$E$4:$E$7322,$E$6:$AM$6,BITACORA!$B$4:$B$7322,"&gt;="&amp;$B$3,BITACORA!$B$4:$B$7322,"&lt;="&amp;$B$4)</f>
        <v>0</v>
      </c>
      <c r="AC64" s="165">
        <f>COUNTIFS(BITACORA!$C$4:$C$7322,$B$7:$B$501,BITACORA!$E$4:$E$7322,$E$6:$AM$6,BITACORA!$B$4:$B$7322,"&gt;="&amp;$B$3,BITACORA!$B$4:$B$7322,"&lt;="&amp;$B$4)</f>
        <v>0</v>
      </c>
      <c r="AD64" s="165">
        <f>COUNTIFS(BITACORA!$C$4:$C$7322,$B$7:$B$501,BITACORA!$E$4:$E$7322,$E$6:$AM$6,BITACORA!$B$4:$B$7322,"&gt;="&amp;$B$3,BITACORA!$B$4:$B$7322,"&lt;="&amp;$B$4)</f>
        <v>0</v>
      </c>
      <c r="AE64" s="165">
        <f>COUNTIFS(BITACORA!$C$4:$C$7322,$B$7:$B$501,BITACORA!$E$4:$E$7322,$E$6:$AM$6,BITACORA!$B$4:$B$7322,"&gt;="&amp;$B$3,BITACORA!$B$4:$B$7322,"&lt;="&amp;$B$4)</f>
        <v>0</v>
      </c>
      <c r="AF64" s="165">
        <f>COUNTIFS(BITACORA!$C$4:$C$7322,$B$7:$B$501,BITACORA!$E$4:$E$7322,$E$6:$AM$6,BITACORA!$B$4:$B$7322,"&gt;="&amp;$B$3,BITACORA!$B$4:$B$7322,"&lt;="&amp;$B$4)</f>
        <v>0</v>
      </c>
      <c r="AG64" s="165">
        <f>COUNTIFS(BITACORA!$C$4:$C$7322,$B$7:$B$501,BITACORA!$E$4:$E$7322,$E$6:$AM$6,BITACORA!$B$4:$B$7322,"&gt;="&amp;$B$3,BITACORA!$B$4:$B$7322,"&lt;="&amp;$B$4)</f>
        <v>0</v>
      </c>
      <c r="AH64" s="165">
        <f>COUNTIFS(BITACORA!$C$4:$C$7322,$B$7:$B$501,BITACORA!$E$4:$E$7322,$E$6:$AM$6,BITACORA!$B$4:$B$7322,"&gt;="&amp;$B$3,BITACORA!$B$4:$B$7322,"&lt;="&amp;$B$4)</f>
        <v>0</v>
      </c>
      <c r="AI64" s="165">
        <f>COUNTIFS(BITACORA!$C$4:$C$7322,$B$7:$B$501,BITACORA!$E$4:$E$7322,$E$6:$AM$6,BITACORA!$B$4:$B$7322,"&gt;="&amp;$B$3,BITACORA!$B$4:$B$7322,"&lt;="&amp;$B$4)</f>
        <v>0</v>
      </c>
      <c r="AJ64" s="165">
        <f>COUNTIFS(BITACORA!$C$4:$C$7322,$B$7:$B$501,BITACORA!$E$4:$E$7322,$E$6:$AM$6,BITACORA!$B$4:$B$7322,"&gt;="&amp;$B$3,BITACORA!$B$4:$B$7322,"&lt;="&amp;$B$4)</f>
        <v>0</v>
      </c>
      <c r="AK64" s="165">
        <f>COUNTIFS(BITACORA!$C$4:$C$7322,$B$7:$B$501,BITACORA!$E$4:$E$7322,$E$6:$AM$6,BITACORA!$B$4:$B$7322,"&gt;="&amp;$B$3,BITACORA!$B$4:$B$7322,"&lt;="&amp;$B$4)</f>
        <v>0</v>
      </c>
      <c r="AL64" s="165">
        <f>COUNTIFS(BITACORA!$C$4:$C$7322,$B$7:$B$501,BITACORA!$E$4:$E$7322,$E$6:$AM$6,BITACORA!$B$4:$B$7322,"&gt;="&amp;$B$3,BITACORA!$B$4:$B$7322,"&lt;="&amp;$B$4)</f>
        <v>0</v>
      </c>
      <c r="AM64" s="165">
        <f>COUNTIFS(BITACORA!$C$4:$C$7322,$B$7:$B$501,BITACORA!$E$4:$E$7322,$E$6:$AM$6,BITACORA!$B$4:$B$7322,"&gt;="&amp;$B$3,BITACORA!$B$4:$B$7322,"&lt;="&amp;$B$4)</f>
        <v>0</v>
      </c>
    </row>
    <row r="65" spans="1:39">
      <c r="A65" s="141"/>
      <c r="B65" s="165"/>
      <c r="C65" s="165"/>
      <c r="D65" s="164">
        <f t="shared" si="0"/>
        <v>0</v>
      </c>
      <c r="E65" s="165">
        <f>COUNTIFS(BITACORA!$C$4:$C$7322,$B$7:$B$501,BITACORA!$E$4:$E$7322,$E$6:$AM$6,BITACORA!$B$4:$B$7322,"&gt;="&amp;$B$3,BITACORA!$B$4:$B$7322,"&lt;="&amp;$B$4)</f>
        <v>0</v>
      </c>
      <c r="F65" s="165">
        <f>COUNTIFS(BITACORA!$C$4:$C$7322,$B$7:$B$501,BITACORA!$E$4:$E$7322,$E$6:$AM$6,BITACORA!$B$4:$B$7322,"&gt;="&amp;$B$3,BITACORA!$B$4:$B$7322,"&lt;="&amp;$B$4)</f>
        <v>0</v>
      </c>
      <c r="G65" s="165">
        <f>COUNTIFS(BITACORA!$C$4:$C$7322,$B$7:$B$501,BITACORA!$E$4:$E$7322,$E$6:$AM$6,BITACORA!$B$4:$B$7322,"&gt;="&amp;$B$3,BITACORA!$B$4:$B$7322,"&lt;="&amp;$B$4)</f>
        <v>0</v>
      </c>
      <c r="H65" s="165">
        <f>COUNTIFS(BITACORA!$C$4:$C$7322,$B$7:$B$501,BITACORA!$E$4:$E$7322,$E$6:$AM$6,BITACORA!$B$4:$B$7322,"&gt;="&amp;$B$3,BITACORA!$B$4:$B$7322,"&lt;="&amp;$B$4)</f>
        <v>0</v>
      </c>
      <c r="I65" s="165">
        <f>COUNTIFS(BITACORA!$C$4:$C$7322,$B$7:$B$501,BITACORA!$E$4:$E$7322,$E$6:$AM$6,BITACORA!$B$4:$B$7322,"&gt;="&amp;$B$3,BITACORA!$B$4:$B$7322,"&lt;="&amp;$B$4)</f>
        <v>0</v>
      </c>
      <c r="J65" s="165">
        <f>COUNTIFS(BITACORA!$C$4:$C$7322,$B$7:$B$501,BITACORA!$E$4:$E$7322,$E$6:$AM$6,BITACORA!$B$4:$B$7322,"&gt;="&amp;$B$3,BITACORA!$B$4:$B$7322,"&lt;="&amp;$B$4)</f>
        <v>0</v>
      </c>
      <c r="K65" s="165">
        <f>COUNTIFS(BITACORA!$C$4:$C$7322,$B$7:$B$501,BITACORA!$E$4:$E$7322,$E$6:$AM$6,BITACORA!$B$4:$B$7322,"&gt;="&amp;$B$3,BITACORA!$B$4:$B$7322,"&lt;="&amp;$B$4)</f>
        <v>0</v>
      </c>
      <c r="L65" s="165">
        <f>COUNTIFS(BITACORA!$C$4:$C$7322,$B$7:$B$501,BITACORA!$E$4:$E$7322,$E$6:$AM$6,BITACORA!$B$4:$B$7322,"&gt;="&amp;$B$3,BITACORA!$B$4:$B$7322,"&lt;="&amp;$B$4)</f>
        <v>0</v>
      </c>
      <c r="M65" s="165">
        <f>COUNTIFS(BITACORA!$C$4:$C$7322,$B$7:$B$501,BITACORA!$E$4:$E$7322,$E$6:$AM$6,BITACORA!$B$4:$B$7322,"&gt;="&amp;$B$3,BITACORA!$B$4:$B$7322,"&lt;="&amp;$B$4)</f>
        <v>0</v>
      </c>
      <c r="N65" s="165">
        <f>COUNTIFS(BITACORA!$C$4:$C$7322,$B$7:$B$501,BITACORA!$E$4:$E$7322,$E$6:$AM$6,BITACORA!$B$4:$B$7322,"&gt;="&amp;$B$3,BITACORA!$B$4:$B$7322,"&lt;="&amp;$B$4)</f>
        <v>0</v>
      </c>
      <c r="O65" s="165">
        <f>COUNTIFS(BITACORA!$C$4:$C$7322,$B$7:$B$501,BITACORA!$E$4:$E$7322,$E$6:$AM$6,BITACORA!$B$4:$B$7322,"&gt;="&amp;$B$3,BITACORA!$B$4:$B$7322,"&lt;="&amp;$B$4)</f>
        <v>0</v>
      </c>
      <c r="P65" s="165">
        <f>COUNTIFS(BITACORA!$C$4:$C$7322,$B$7:$B$501,BITACORA!$E$4:$E$7322,$E$6:$AM$6,BITACORA!$B$4:$B$7322,"&gt;="&amp;$B$3,BITACORA!$B$4:$B$7322,"&lt;="&amp;$B$4)</f>
        <v>0</v>
      </c>
      <c r="Q65" s="165">
        <f>COUNTIFS(BITACORA!$C$4:$C$7322,$B$7:$B$501,BITACORA!$E$4:$E$7322,$E$6:$AM$6,BITACORA!$B$4:$B$7322,"&gt;="&amp;$B$3,BITACORA!$B$4:$B$7322,"&lt;="&amp;$B$4)</f>
        <v>0</v>
      </c>
      <c r="R65" s="165">
        <f>COUNTIFS(BITACORA!$C$4:$C$7322,$B$7:$B$501,BITACORA!$E$4:$E$7322,$E$6:$AM$6,BITACORA!$B$4:$B$7322,"&gt;="&amp;$B$3,BITACORA!$B$4:$B$7322,"&lt;="&amp;$B$4)</f>
        <v>0</v>
      </c>
      <c r="S65" s="165">
        <f>COUNTIFS(BITACORA!$C$4:$C$7322,$B$7:$B$501,BITACORA!$E$4:$E$7322,$E$6:$AM$6,BITACORA!$B$4:$B$7322,"&gt;="&amp;$B$3,BITACORA!$B$4:$B$7322,"&lt;="&amp;$B$4)</f>
        <v>0</v>
      </c>
      <c r="T65" s="165">
        <f>COUNTIFS(BITACORA!$C$4:$C$7322,$B$7:$B$501,BITACORA!$E$4:$E$7322,$E$6:$AM$6,BITACORA!$B$4:$B$7322,"&gt;="&amp;$B$3,BITACORA!$B$4:$B$7322,"&lt;="&amp;$B$4)</f>
        <v>0</v>
      </c>
      <c r="U65" s="165">
        <f>COUNTIFS(BITACORA!$C$4:$C$7322,$B$7:$B$501,BITACORA!$E$4:$E$7322,$E$6:$AM$6,BITACORA!$B$4:$B$7322,"&gt;="&amp;$B$3,BITACORA!$B$4:$B$7322,"&lt;="&amp;$B$4)</f>
        <v>0</v>
      </c>
      <c r="V65" s="165">
        <f>COUNTIFS(BITACORA!$C$4:$C$7322,$B$7:$B$501,BITACORA!$E$4:$E$7322,$E$6:$AM$6,BITACORA!$B$4:$B$7322,"&gt;="&amp;$B$3,BITACORA!$B$4:$B$7322,"&lt;="&amp;$B$4)</f>
        <v>0</v>
      </c>
      <c r="W65" s="165">
        <f>COUNTIFS(BITACORA!$C$4:$C$7322,$B$7:$B$501,BITACORA!$E$4:$E$7322,$E$6:$AM$6,BITACORA!$B$4:$B$7322,"&gt;="&amp;$B$3,BITACORA!$B$4:$B$7322,"&lt;="&amp;$B$4)</f>
        <v>0</v>
      </c>
      <c r="X65" s="165">
        <f>COUNTIFS(BITACORA!$C$4:$C$7322,$B$7:$B$501,BITACORA!$E$4:$E$7322,$E$6:$AM$6,BITACORA!$B$4:$B$7322,"&gt;="&amp;$B$3,BITACORA!$B$4:$B$7322,"&lt;="&amp;$B$4)</f>
        <v>0</v>
      </c>
      <c r="Y65" s="165">
        <f>COUNTIFS(BITACORA!$C$4:$C$7322,$B$7:$B$501,BITACORA!$E$4:$E$7322,$E$6:$AM$6,BITACORA!$B$4:$B$7322,"&gt;="&amp;$B$3,BITACORA!$B$4:$B$7322,"&lt;="&amp;$B$4)</f>
        <v>0</v>
      </c>
      <c r="Z65" s="165">
        <f>COUNTIFS(BITACORA!$C$4:$C$7322,$B$7:$B$501,BITACORA!$E$4:$E$7322,$E$6:$AM$6,BITACORA!$B$4:$B$7322,"&gt;="&amp;$B$3,BITACORA!$B$4:$B$7322,"&lt;="&amp;$B$4)</f>
        <v>0</v>
      </c>
      <c r="AA65" s="165">
        <f>COUNTIFS(BITACORA!$C$4:$C$7322,$B$7:$B$501,BITACORA!$E$4:$E$7322,$E$6:$AM$6,BITACORA!$B$4:$B$7322,"&gt;="&amp;$B$3,BITACORA!$B$4:$B$7322,"&lt;="&amp;$B$4)</f>
        <v>0</v>
      </c>
      <c r="AB65" s="165">
        <f>COUNTIFS(BITACORA!$C$4:$C$7322,$B$7:$B$501,BITACORA!$E$4:$E$7322,$E$6:$AM$6,BITACORA!$B$4:$B$7322,"&gt;="&amp;$B$3,BITACORA!$B$4:$B$7322,"&lt;="&amp;$B$4)</f>
        <v>0</v>
      </c>
      <c r="AC65" s="165">
        <f>COUNTIFS(BITACORA!$C$4:$C$7322,$B$7:$B$501,BITACORA!$E$4:$E$7322,$E$6:$AM$6,BITACORA!$B$4:$B$7322,"&gt;="&amp;$B$3,BITACORA!$B$4:$B$7322,"&lt;="&amp;$B$4)</f>
        <v>0</v>
      </c>
      <c r="AD65" s="165">
        <f>COUNTIFS(BITACORA!$C$4:$C$7322,$B$7:$B$501,BITACORA!$E$4:$E$7322,$E$6:$AM$6,BITACORA!$B$4:$B$7322,"&gt;="&amp;$B$3,BITACORA!$B$4:$B$7322,"&lt;="&amp;$B$4)</f>
        <v>0</v>
      </c>
      <c r="AE65" s="165">
        <f>COUNTIFS(BITACORA!$C$4:$C$7322,$B$7:$B$501,BITACORA!$E$4:$E$7322,$E$6:$AM$6,BITACORA!$B$4:$B$7322,"&gt;="&amp;$B$3,BITACORA!$B$4:$B$7322,"&lt;="&amp;$B$4)</f>
        <v>0</v>
      </c>
      <c r="AF65" s="165">
        <f>COUNTIFS(BITACORA!$C$4:$C$7322,$B$7:$B$501,BITACORA!$E$4:$E$7322,$E$6:$AM$6,BITACORA!$B$4:$B$7322,"&gt;="&amp;$B$3,BITACORA!$B$4:$B$7322,"&lt;="&amp;$B$4)</f>
        <v>0</v>
      </c>
      <c r="AG65" s="165">
        <f>COUNTIFS(BITACORA!$C$4:$C$7322,$B$7:$B$501,BITACORA!$E$4:$E$7322,$E$6:$AM$6,BITACORA!$B$4:$B$7322,"&gt;="&amp;$B$3,BITACORA!$B$4:$B$7322,"&lt;="&amp;$B$4)</f>
        <v>0</v>
      </c>
      <c r="AH65" s="165">
        <f>COUNTIFS(BITACORA!$C$4:$C$7322,$B$7:$B$501,BITACORA!$E$4:$E$7322,$E$6:$AM$6,BITACORA!$B$4:$B$7322,"&gt;="&amp;$B$3,BITACORA!$B$4:$B$7322,"&lt;="&amp;$B$4)</f>
        <v>0</v>
      </c>
      <c r="AI65" s="165">
        <f>COUNTIFS(BITACORA!$C$4:$C$7322,$B$7:$B$501,BITACORA!$E$4:$E$7322,$E$6:$AM$6,BITACORA!$B$4:$B$7322,"&gt;="&amp;$B$3,BITACORA!$B$4:$B$7322,"&lt;="&amp;$B$4)</f>
        <v>0</v>
      </c>
      <c r="AJ65" s="165">
        <f>COUNTIFS(BITACORA!$C$4:$C$7322,$B$7:$B$501,BITACORA!$E$4:$E$7322,$E$6:$AM$6,BITACORA!$B$4:$B$7322,"&gt;="&amp;$B$3,BITACORA!$B$4:$B$7322,"&lt;="&amp;$B$4)</f>
        <v>0</v>
      </c>
      <c r="AK65" s="165">
        <f>COUNTIFS(BITACORA!$C$4:$C$7322,$B$7:$B$501,BITACORA!$E$4:$E$7322,$E$6:$AM$6,BITACORA!$B$4:$B$7322,"&gt;="&amp;$B$3,BITACORA!$B$4:$B$7322,"&lt;="&amp;$B$4)</f>
        <v>0</v>
      </c>
      <c r="AL65" s="165">
        <f>COUNTIFS(BITACORA!$C$4:$C$7322,$B$7:$B$501,BITACORA!$E$4:$E$7322,$E$6:$AM$6,BITACORA!$B$4:$B$7322,"&gt;="&amp;$B$3,BITACORA!$B$4:$B$7322,"&lt;="&amp;$B$4)</f>
        <v>0</v>
      </c>
      <c r="AM65" s="165">
        <f>COUNTIFS(BITACORA!$C$4:$C$7322,$B$7:$B$501,BITACORA!$E$4:$E$7322,$E$6:$AM$6,BITACORA!$B$4:$B$7322,"&gt;="&amp;$B$3,BITACORA!$B$4:$B$7322,"&lt;="&amp;$B$4)</f>
        <v>0</v>
      </c>
    </row>
    <row r="66" spans="1:39">
      <c r="A66" s="141"/>
      <c r="B66" s="165"/>
      <c r="C66" s="165"/>
      <c r="D66" s="164">
        <f t="shared" si="0"/>
        <v>0</v>
      </c>
      <c r="E66" s="165">
        <f>COUNTIFS(BITACORA!$C$4:$C$7322,$B$7:$B$501,BITACORA!$E$4:$E$7322,$E$6:$AM$6,BITACORA!$B$4:$B$7322,"&gt;="&amp;$B$3,BITACORA!$B$4:$B$7322,"&lt;="&amp;$B$4)</f>
        <v>0</v>
      </c>
      <c r="F66" s="165">
        <f>COUNTIFS(BITACORA!$C$4:$C$7322,$B$7:$B$501,BITACORA!$E$4:$E$7322,$E$6:$AM$6,BITACORA!$B$4:$B$7322,"&gt;="&amp;$B$3,BITACORA!$B$4:$B$7322,"&lt;="&amp;$B$4)</f>
        <v>0</v>
      </c>
      <c r="G66" s="165">
        <f>COUNTIFS(BITACORA!$C$4:$C$7322,$B$7:$B$501,BITACORA!$E$4:$E$7322,$E$6:$AM$6,BITACORA!$B$4:$B$7322,"&gt;="&amp;$B$3,BITACORA!$B$4:$B$7322,"&lt;="&amp;$B$4)</f>
        <v>0</v>
      </c>
      <c r="H66" s="165">
        <f>COUNTIFS(BITACORA!$C$4:$C$7322,$B$7:$B$501,BITACORA!$E$4:$E$7322,$E$6:$AM$6,BITACORA!$B$4:$B$7322,"&gt;="&amp;$B$3,BITACORA!$B$4:$B$7322,"&lt;="&amp;$B$4)</f>
        <v>0</v>
      </c>
      <c r="I66" s="165">
        <f>COUNTIFS(BITACORA!$C$4:$C$7322,$B$7:$B$501,BITACORA!$E$4:$E$7322,$E$6:$AM$6,BITACORA!$B$4:$B$7322,"&gt;="&amp;$B$3,BITACORA!$B$4:$B$7322,"&lt;="&amp;$B$4)</f>
        <v>0</v>
      </c>
      <c r="J66" s="165">
        <f>COUNTIFS(BITACORA!$C$4:$C$7322,$B$7:$B$501,BITACORA!$E$4:$E$7322,$E$6:$AM$6,BITACORA!$B$4:$B$7322,"&gt;="&amp;$B$3,BITACORA!$B$4:$B$7322,"&lt;="&amp;$B$4)</f>
        <v>0</v>
      </c>
      <c r="K66" s="165">
        <f>COUNTIFS(BITACORA!$C$4:$C$7322,$B$7:$B$501,BITACORA!$E$4:$E$7322,$E$6:$AM$6,BITACORA!$B$4:$B$7322,"&gt;="&amp;$B$3,BITACORA!$B$4:$B$7322,"&lt;="&amp;$B$4)</f>
        <v>0</v>
      </c>
      <c r="L66" s="165">
        <f>COUNTIFS(BITACORA!$C$4:$C$7322,$B$7:$B$501,BITACORA!$E$4:$E$7322,$E$6:$AM$6,BITACORA!$B$4:$B$7322,"&gt;="&amp;$B$3,BITACORA!$B$4:$B$7322,"&lt;="&amp;$B$4)</f>
        <v>0</v>
      </c>
      <c r="M66" s="165">
        <f>COUNTIFS(BITACORA!$C$4:$C$7322,$B$7:$B$501,BITACORA!$E$4:$E$7322,$E$6:$AM$6,BITACORA!$B$4:$B$7322,"&gt;="&amp;$B$3,BITACORA!$B$4:$B$7322,"&lt;="&amp;$B$4)</f>
        <v>0</v>
      </c>
      <c r="N66" s="165">
        <f>COUNTIFS(BITACORA!$C$4:$C$7322,$B$7:$B$501,BITACORA!$E$4:$E$7322,$E$6:$AM$6,BITACORA!$B$4:$B$7322,"&gt;="&amp;$B$3,BITACORA!$B$4:$B$7322,"&lt;="&amp;$B$4)</f>
        <v>0</v>
      </c>
      <c r="O66" s="165">
        <f>COUNTIFS(BITACORA!$C$4:$C$7322,$B$7:$B$501,BITACORA!$E$4:$E$7322,$E$6:$AM$6,BITACORA!$B$4:$B$7322,"&gt;="&amp;$B$3,BITACORA!$B$4:$B$7322,"&lt;="&amp;$B$4)</f>
        <v>0</v>
      </c>
      <c r="P66" s="165">
        <f>COUNTIFS(BITACORA!$C$4:$C$7322,$B$7:$B$501,BITACORA!$E$4:$E$7322,$E$6:$AM$6,BITACORA!$B$4:$B$7322,"&gt;="&amp;$B$3,BITACORA!$B$4:$B$7322,"&lt;="&amp;$B$4)</f>
        <v>0</v>
      </c>
      <c r="Q66" s="165">
        <f>COUNTIFS(BITACORA!$C$4:$C$7322,$B$7:$B$501,BITACORA!$E$4:$E$7322,$E$6:$AM$6,BITACORA!$B$4:$B$7322,"&gt;="&amp;$B$3,BITACORA!$B$4:$B$7322,"&lt;="&amp;$B$4)</f>
        <v>0</v>
      </c>
      <c r="R66" s="165">
        <f>COUNTIFS(BITACORA!$C$4:$C$7322,$B$7:$B$501,BITACORA!$E$4:$E$7322,$E$6:$AM$6,BITACORA!$B$4:$B$7322,"&gt;="&amp;$B$3,BITACORA!$B$4:$B$7322,"&lt;="&amp;$B$4)</f>
        <v>0</v>
      </c>
      <c r="S66" s="165">
        <f>COUNTIFS(BITACORA!$C$4:$C$7322,$B$7:$B$501,BITACORA!$E$4:$E$7322,$E$6:$AM$6,BITACORA!$B$4:$B$7322,"&gt;="&amp;$B$3,BITACORA!$B$4:$B$7322,"&lt;="&amp;$B$4)</f>
        <v>0</v>
      </c>
      <c r="T66" s="165">
        <f>COUNTIFS(BITACORA!$C$4:$C$7322,$B$7:$B$501,BITACORA!$E$4:$E$7322,$E$6:$AM$6,BITACORA!$B$4:$B$7322,"&gt;="&amp;$B$3,BITACORA!$B$4:$B$7322,"&lt;="&amp;$B$4)</f>
        <v>0</v>
      </c>
      <c r="U66" s="165">
        <f>COUNTIFS(BITACORA!$C$4:$C$7322,$B$7:$B$501,BITACORA!$E$4:$E$7322,$E$6:$AM$6,BITACORA!$B$4:$B$7322,"&gt;="&amp;$B$3,BITACORA!$B$4:$B$7322,"&lt;="&amp;$B$4)</f>
        <v>0</v>
      </c>
      <c r="V66" s="165">
        <f>COUNTIFS(BITACORA!$C$4:$C$7322,$B$7:$B$501,BITACORA!$E$4:$E$7322,$E$6:$AM$6,BITACORA!$B$4:$B$7322,"&gt;="&amp;$B$3,BITACORA!$B$4:$B$7322,"&lt;="&amp;$B$4)</f>
        <v>0</v>
      </c>
      <c r="W66" s="165">
        <f>COUNTIFS(BITACORA!$C$4:$C$7322,$B$7:$B$501,BITACORA!$E$4:$E$7322,$E$6:$AM$6,BITACORA!$B$4:$B$7322,"&gt;="&amp;$B$3,BITACORA!$B$4:$B$7322,"&lt;="&amp;$B$4)</f>
        <v>0</v>
      </c>
      <c r="X66" s="165">
        <f>COUNTIFS(BITACORA!$C$4:$C$7322,$B$7:$B$501,BITACORA!$E$4:$E$7322,$E$6:$AM$6,BITACORA!$B$4:$B$7322,"&gt;="&amp;$B$3,BITACORA!$B$4:$B$7322,"&lt;="&amp;$B$4)</f>
        <v>0</v>
      </c>
      <c r="Y66" s="165">
        <f>COUNTIFS(BITACORA!$C$4:$C$7322,$B$7:$B$501,BITACORA!$E$4:$E$7322,$E$6:$AM$6,BITACORA!$B$4:$B$7322,"&gt;="&amp;$B$3,BITACORA!$B$4:$B$7322,"&lt;="&amp;$B$4)</f>
        <v>0</v>
      </c>
      <c r="Z66" s="165">
        <f>COUNTIFS(BITACORA!$C$4:$C$7322,$B$7:$B$501,BITACORA!$E$4:$E$7322,$E$6:$AM$6,BITACORA!$B$4:$B$7322,"&gt;="&amp;$B$3,BITACORA!$B$4:$B$7322,"&lt;="&amp;$B$4)</f>
        <v>0</v>
      </c>
      <c r="AA66" s="165">
        <f>COUNTIFS(BITACORA!$C$4:$C$7322,$B$7:$B$501,BITACORA!$E$4:$E$7322,$E$6:$AM$6,BITACORA!$B$4:$B$7322,"&gt;="&amp;$B$3,BITACORA!$B$4:$B$7322,"&lt;="&amp;$B$4)</f>
        <v>0</v>
      </c>
      <c r="AB66" s="165">
        <f>COUNTIFS(BITACORA!$C$4:$C$7322,$B$7:$B$501,BITACORA!$E$4:$E$7322,$E$6:$AM$6,BITACORA!$B$4:$B$7322,"&gt;="&amp;$B$3,BITACORA!$B$4:$B$7322,"&lt;="&amp;$B$4)</f>
        <v>0</v>
      </c>
      <c r="AC66" s="165">
        <f>COUNTIFS(BITACORA!$C$4:$C$7322,$B$7:$B$501,BITACORA!$E$4:$E$7322,$E$6:$AM$6,BITACORA!$B$4:$B$7322,"&gt;="&amp;$B$3,BITACORA!$B$4:$B$7322,"&lt;="&amp;$B$4)</f>
        <v>0</v>
      </c>
      <c r="AD66" s="165">
        <f>COUNTIFS(BITACORA!$C$4:$C$7322,$B$7:$B$501,BITACORA!$E$4:$E$7322,$E$6:$AM$6,BITACORA!$B$4:$B$7322,"&gt;="&amp;$B$3,BITACORA!$B$4:$B$7322,"&lt;="&amp;$B$4)</f>
        <v>0</v>
      </c>
      <c r="AE66" s="165">
        <f>COUNTIFS(BITACORA!$C$4:$C$7322,$B$7:$B$501,BITACORA!$E$4:$E$7322,$E$6:$AM$6,BITACORA!$B$4:$B$7322,"&gt;="&amp;$B$3,BITACORA!$B$4:$B$7322,"&lt;="&amp;$B$4)</f>
        <v>0</v>
      </c>
      <c r="AF66" s="165">
        <f>COUNTIFS(BITACORA!$C$4:$C$7322,$B$7:$B$501,BITACORA!$E$4:$E$7322,$E$6:$AM$6,BITACORA!$B$4:$B$7322,"&gt;="&amp;$B$3,BITACORA!$B$4:$B$7322,"&lt;="&amp;$B$4)</f>
        <v>0</v>
      </c>
      <c r="AG66" s="165">
        <f>COUNTIFS(BITACORA!$C$4:$C$7322,$B$7:$B$501,BITACORA!$E$4:$E$7322,$E$6:$AM$6,BITACORA!$B$4:$B$7322,"&gt;="&amp;$B$3,BITACORA!$B$4:$B$7322,"&lt;="&amp;$B$4)</f>
        <v>0</v>
      </c>
      <c r="AH66" s="165">
        <f>COUNTIFS(BITACORA!$C$4:$C$7322,$B$7:$B$501,BITACORA!$E$4:$E$7322,$E$6:$AM$6,BITACORA!$B$4:$B$7322,"&gt;="&amp;$B$3,BITACORA!$B$4:$B$7322,"&lt;="&amp;$B$4)</f>
        <v>0</v>
      </c>
      <c r="AI66" s="165">
        <f>COUNTIFS(BITACORA!$C$4:$C$7322,$B$7:$B$501,BITACORA!$E$4:$E$7322,$E$6:$AM$6,BITACORA!$B$4:$B$7322,"&gt;="&amp;$B$3,BITACORA!$B$4:$B$7322,"&lt;="&amp;$B$4)</f>
        <v>0</v>
      </c>
      <c r="AJ66" s="165">
        <f>COUNTIFS(BITACORA!$C$4:$C$7322,$B$7:$B$501,BITACORA!$E$4:$E$7322,$E$6:$AM$6,BITACORA!$B$4:$B$7322,"&gt;="&amp;$B$3,BITACORA!$B$4:$B$7322,"&lt;="&amp;$B$4)</f>
        <v>0</v>
      </c>
      <c r="AK66" s="165">
        <f>COUNTIFS(BITACORA!$C$4:$C$7322,$B$7:$B$501,BITACORA!$E$4:$E$7322,$E$6:$AM$6,BITACORA!$B$4:$B$7322,"&gt;="&amp;$B$3,BITACORA!$B$4:$B$7322,"&lt;="&amp;$B$4)</f>
        <v>0</v>
      </c>
      <c r="AL66" s="165">
        <f>COUNTIFS(BITACORA!$C$4:$C$7322,$B$7:$B$501,BITACORA!$E$4:$E$7322,$E$6:$AM$6,BITACORA!$B$4:$B$7322,"&gt;="&amp;$B$3,BITACORA!$B$4:$B$7322,"&lt;="&amp;$B$4)</f>
        <v>0</v>
      </c>
      <c r="AM66" s="165">
        <f>COUNTIFS(BITACORA!$C$4:$C$7322,$B$7:$B$501,BITACORA!$E$4:$E$7322,$E$6:$AM$6,BITACORA!$B$4:$B$7322,"&gt;="&amp;$B$3,BITACORA!$B$4:$B$7322,"&lt;="&amp;$B$4)</f>
        <v>0</v>
      </c>
    </row>
    <row r="67" spans="1:39">
      <c r="A67" s="141"/>
      <c r="B67" s="165"/>
      <c r="C67" s="165"/>
      <c r="D67" s="164">
        <f t="shared" si="0"/>
        <v>0</v>
      </c>
      <c r="E67" s="165">
        <f>COUNTIFS(BITACORA!$C$4:$C$7322,$B$7:$B$501,BITACORA!$E$4:$E$7322,$E$6:$AM$6,BITACORA!$B$4:$B$7322,"&gt;="&amp;$B$3,BITACORA!$B$4:$B$7322,"&lt;="&amp;$B$4)</f>
        <v>0</v>
      </c>
      <c r="F67" s="165">
        <f>COUNTIFS(BITACORA!$C$4:$C$7322,$B$7:$B$501,BITACORA!$E$4:$E$7322,$E$6:$AM$6,BITACORA!$B$4:$B$7322,"&gt;="&amp;$B$3,BITACORA!$B$4:$B$7322,"&lt;="&amp;$B$4)</f>
        <v>0</v>
      </c>
      <c r="G67" s="165">
        <f>COUNTIFS(BITACORA!$C$4:$C$7322,$B$7:$B$501,BITACORA!$E$4:$E$7322,$E$6:$AM$6,BITACORA!$B$4:$B$7322,"&gt;="&amp;$B$3,BITACORA!$B$4:$B$7322,"&lt;="&amp;$B$4)</f>
        <v>0</v>
      </c>
      <c r="H67" s="165">
        <f>COUNTIFS(BITACORA!$C$4:$C$7322,$B$7:$B$501,BITACORA!$E$4:$E$7322,$E$6:$AM$6,BITACORA!$B$4:$B$7322,"&gt;="&amp;$B$3,BITACORA!$B$4:$B$7322,"&lt;="&amp;$B$4)</f>
        <v>0</v>
      </c>
      <c r="I67" s="165">
        <f>COUNTIFS(BITACORA!$C$4:$C$7322,$B$7:$B$501,BITACORA!$E$4:$E$7322,$E$6:$AM$6,BITACORA!$B$4:$B$7322,"&gt;="&amp;$B$3,BITACORA!$B$4:$B$7322,"&lt;="&amp;$B$4)</f>
        <v>0</v>
      </c>
      <c r="J67" s="165">
        <f>COUNTIFS(BITACORA!$C$4:$C$7322,$B$7:$B$501,BITACORA!$E$4:$E$7322,$E$6:$AM$6,BITACORA!$B$4:$B$7322,"&gt;="&amp;$B$3,BITACORA!$B$4:$B$7322,"&lt;="&amp;$B$4)</f>
        <v>0</v>
      </c>
      <c r="K67" s="165">
        <f>COUNTIFS(BITACORA!$C$4:$C$7322,$B$7:$B$501,BITACORA!$E$4:$E$7322,$E$6:$AM$6,BITACORA!$B$4:$B$7322,"&gt;="&amp;$B$3,BITACORA!$B$4:$B$7322,"&lt;="&amp;$B$4)</f>
        <v>0</v>
      </c>
      <c r="L67" s="165">
        <f>COUNTIFS(BITACORA!$C$4:$C$7322,$B$7:$B$501,BITACORA!$E$4:$E$7322,$E$6:$AM$6,BITACORA!$B$4:$B$7322,"&gt;="&amp;$B$3,BITACORA!$B$4:$B$7322,"&lt;="&amp;$B$4)</f>
        <v>0</v>
      </c>
      <c r="M67" s="165">
        <f>COUNTIFS(BITACORA!$C$4:$C$7322,$B$7:$B$501,BITACORA!$E$4:$E$7322,$E$6:$AM$6,BITACORA!$B$4:$B$7322,"&gt;="&amp;$B$3,BITACORA!$B$4:$B$7322,"&lt;="&amp;$B$4)</f>
        <v>0</v>
      </c>
      <c r="N67" s="165">
        <f>COUNTIFS(BITACORA!$C$4:$C$7322,$B$7:$B$501,BITACORA!$E$4:$E$7322,$E$6:$AM$6,BITACORA!$B$4:$B$7322,"&gt;="&amp;$B$3,BITACORA!$B$4:$B$7322,"&lt;="&amp;$B$4)</f>
        <v>0</v>
      </c>
      <c r="O67" s="165">
        <f>COUNTIFS(BITACORA!$C$4:$C$7322,$B$7:$B$501,BITACORA!$E$4:$E$7322,$E$6:$AM$6,BITACORA!$B$4:$B$7322,"&gt;="&amp;$B$3,BITACORA!$B$4:$B$7322,"&lt;="&amp;$B$4)</f>
        <v>0</v>
      </c>
      <c r="P67" s="165">
        <f>COUNTIFS(BITACORA!$C$4:$C$7322,$B$7:$B$501,BITACORA!$E$4:$E$7322,$E$6:$AM$6,BITACORA!$B$4:$B$7322,"&gt;="&amp;$B$3,BITACORA!$B$4:$B$7322,"&lt;="&amp;$B$4)</f>
        <v>0</v>
      </c>
      <c r="Q67" s="165">
        <f>COUNTIFS(BITACORA!$C$4:$C$7322,$B$7:$B$501,BITACORA!$E$4:$E$7322,$E$6:$AM$6,BITACORA!$B$4:$B$7322,"&gt;="&amp;$B$3,BITACORA!$B$4:$B$7322,"&lt;="&amp;$B$4)</f>
        <v>0</v>
      </c>
      <c r="R67" s="165">
        <f>COUNTIFS(BITACORA!$C$4:$C$7322,$B$7:$B$501,BITACORA!$E$4:$E$7322,$E$6:$AM$6,BITACORA!$B$4:$B$7322,"&gt;="&amp;$B$3,BITACORA!$B$4:$B$7322,"&lt;="&amp;$B$4)</f>
        <v>0</v>
      </c>
      <c r="S67" s="165">
        <f>COUNTIFS(BITACORA!$C$4:$C$7322,$B$7:$B$501,BITACORA!$E$4:$E$7322,$E$6:$AM$6,BITACORA!$B$4:$B$7322,"&gt;="&amp;$B$3,BITACORA!$B$4:$B$7322,"&lt;="&amp;$B$4)</f>
        <v>0</v>
      </c>
      <c r="T67" s="165">
        <f>COUNTIFS(BITACORA!$C$4:$C$7322,$B$7:$B$501,BITACORA!$E$4:$E$7322,$E$6:$AM$6,BITACORA!$B$4:$B$7322,"&gt;="&amp;$B$3,BITACORA!$B$4:$B$7322,"&lt;="&amp;$B$4)</f>
        <v>0</v>
      </c>
      <c r="U67" s="165">
        <f>COUNTIFS(BITACORA!$C$4:$C$7322,$B$7:$B$501,BITACORA!$E$4:$E$7322,$E$6:$AM$6,BITACORA!$B$4:$B$7322,"&gt;="&amp;$B$3,BITACORA!$B$4:$B$7322,"&lt;="&amp;$B$4)</f>
        <v>0</v>
      </c>
      <c r="V67" s="165">
        <f>COUNTIFS(BITACORA!$C$4:$C$7322,$B$7:$B$501,BITACORA!$E$4:$E$7322,$E$6:$AM$6,BITACORA!$B$4:$B$7322,"&gt;="&amp;$B$3,BITACORA!$B$4:$B$7322,"&lt;="&amp;$B$4)</f>
        <v>0</v>
      </c>
      <c r="W67" s="165">
        <f>COUNTIFS(BITACORA!$C$4:$C$7322,$B$7:$B$501,BITACORA!$E$4:$E$7322,$E$6:$AM$6,BITACORA!$B$4:$B$7322,"&gt;="&amp;$B$3,BITACORA!$B$4:$B$7322,"&lt;="&amp;$B$4)</f>
        <v>0</v>
      </c>
      <c r="X67" s="165">
        <f>COUNTIFS(BITACORA!$C$4:$C$7322,$B$7:$B$501,BITACORA!$E$4:$E$7322,$E$6:$AM$6,BITACORA!$B$4:$B$7322,"&gt;="&amp;$B$3,BITACORA!$B$4:$B$7322,"&lt;="&amp;$B$4)</f>
        <v>0</v>
      </c>
      <c r="Y67" s="165">
        <f>COUNTIFS(BITACORA!$C$4:$C$7322,$B$7:$B$501,BITACORA!$E$4:$E$7322,$E$6:$AM$6,BITACORA!$B$4:$B$7322,"&gt;="&amp;$B$3,BITACORA!$B$4:$B$7322,"&lt;="&amp;$B$4)</f>
        <v>0</v>
      </c>
      <c r="Z67" s="165">
        <f>COUNTIFS(BITACORA!$C$4:$C$7322,$B$7:$B$501,BITACORA!$E$4:$E$7322,$E$6:$AM$6,BITACORA!$B$4:$B$7322,"&gt;="&amp;$B$3,BITACORA!$B$4:$B$7322,"&lt;="&amp;$B$4)</f>
        <v>0</v>
      </c>
      <c r="AA67" s="165">
        <f>COUNTIFS(BITACORA!$C$4:$C$7322,$B$7:$B$501,BITACORA!$E$4:$E$7322,$E$6:$AM$6,BITACORA!$B$4:$B$7322,"&gt;="&amp;$B$3,BITACORA!$B$4:$B$7322,"&lt;="&amp;$B$4)</f>
        <v>0</v>
      </c>
      <c r="AB67" s="165">
        <f>COUNTIFS(BITACORA!$C$4:$C$7322,$B$7:$B$501,BITACORA!$E$4:$E$7322,$E$6:$AM$6,BITACORA!$B$4:$B$7322,"&gt;="&amp;$B$3,BITACORA!$B$4:$B$7322,"&lt;="&amp;$B$4)</f>
        <v>0</v>
      </c>
      <c r="AC67" s="165">
        <f>COUNTIFS(BITACORA!$C$4:$C$7322,$B$7:$B$501,BITACORA!$E$4:$E$7322,$E$6:$AM$6,BITACORA!$B$4:$B$7322,"&gt;="&amp;$B$3,BITACORA!$B$4:$B$7322,"&lt;="&amp;$B$4)</f>
        <v>0</v>
      </c>
      <c r="AD67" s="165">
        <f>COUNTIFS(BITACORA!$C$4:$C$7322,$B$7:$B$501,BITACORA!$E$4:$E$7322,$E$6:$AM$6,BITACORA!$B$4:$B$7322,"&gt;="&amp;$B$3,BITACORA!$B$4:$B$7322,"&lt;="&amp;$B$4)</f>
        <v>0</v>
      </c>
      <c r="AE67" s="165">
        <f>COUNTIFS(BITACORA!$C$4:$C$7322,$B$7:$B$501,BITACORA!$E$4:$E$7322,$E$6:$AM$6,BITACORA!$B$4:$B$7322,"&gt;="&amp;$B$3,BITACORA!$B$4:$B$7322,"&lt;="&amp;$B$4)</f>
        <v>0</v>
      </c>
      <c r="AF67" s="165">
        <f>COUNTIFS(BITACORA!$C$4:$C$7322,$B$7:$B$501,BITACORA!$E$4:$E$7322,$E$6:$AM$6,BITACORA!$B$4:$B$7322,"&gt;="&amp;$B$3,BITACORA!$B$4:$B$7322,"&lt;="&amp;$B$4)</f>
        <v>0</v>
      </c>
      <c r="AG67" s="165">
        <f>COUNTIFS(BITACORA!$C$4:$C$7322,$B$7:$B$501,BITACORA!$E$4:$E$7322,$E$6:$AM$6,BITACORA!$B$4:$B$7322,"&gt;="&amp;$B$3,BITACORA!$B$4:$B$7322,"&lt;="&amp;$B$4)</f>
        <v>0</v>
      </c>
      <c r="AH67" s="165">
        <f>COUNTIFS(BITACORA!$C$4:$C$7322,$B$7:$B$501,BITACORA!$E$4:$E$7322,$E$6:$AM$6,BITACORA!$B$4:$B$7322,"&gt;="&amp;$B$3,BITACORA!$B$4:$B$7322,"&lt;="&amp;$B$4)</f>
        <v>0</v>
      </c>
      <c r="AI67" s="165">
        <f>COUNTIFS(BITACORA!$C$4:$C$7322,$B$7:$B$501,BITACORA!$E$4:$E$7322,$E$6:$AM$6,BITACORA!$B$4:$B$7322,"&gt;="&amp;$B$3,BITACORA!$B$4:$B$7322,"&lt;="&amp;$B$4)</f>
        <v>0</v>
      </c>
      <c r="AJ67" s="165">
        <f>COUNTIFS(BITACORA!$C$4:$C$7322,$B$7:$B$501,BITACORA!$E$4:$E$7322,$E$6:$AM$6,BITACORA!$B$4:$B$7322,"&gt;="&amp;$B$3,BITACORA!$B$4:$B$7322,"&lt;="&amp;$B$4)</f>
        <v>0</v>
      </c>
      <c r="AK67" s="165">
        <f>COUNTIFS(BITACORA!$C$4:$C$7322,$B$7:$B$501,BITACORA!$E$4:$E$7322,$E$6:$AM$6,BITACORA!$B$4:$B$7322,"&gt;="&amp;$B$3,BITACORA!$B$4:$B$7322,"&lt;="&amp;$B$4)</f>
        <v>0</v>
      </c>
      <c r="AL67" s="165">
        <f>COUNTIFS(BITACORA!$C$4:$C$7322,$B$7:$B$501,BITACORA!$E$4:$E$7322,$E$6:$AM$6,BITACORA!$B$4:$B$7322,"&gt;="&amp;$B$3,BITACORA!$B$4:$B$7322,"&lt;="&amp;$B$4)</f>
        <v>0</v>
      </c>
      <c r="AM67" s="165">
        <f>COUNTIFS(BITACORA!$C$4:$C$7322,$B$7:$B$501,BITACORA!$E$4:$E$7322,$E$6:$AM$6,BITACORA!$B$4:$B$7322,"&gt;="&amp;$B$3,BITACORA!$B$4:$B$7322,"&lt;="&amp;$B$4)</f>
        <v>0</v>
      </c>
    </row>
    <row r="68" spans="1:39">
      <c r="A68" s="141"/>
      <c r="B68" s="165"/>
      <c r="C68" s="165"/>
      <c r="D68" s="164">
        <f t="shared" si="0"/>
        <v>0</v>
      </c>
      <c r="E68" s="165">
        <f>COUNTIFS(BITACORA!$C$4:$C$7322,$B$7:$B$501,BITACORA!$E$4:$E$7322,$E$6:$AM$6,BITACORA!$B$4:$B$7322,"&gt;="&amp;$B$3,BITACORA!$B$4:$B$7322,"&lt;="&amp;$B$4)</f>
        <v>0</v>
      </c>
      <c r="F68" s="165">
        <f>COUNTIFS(BITACORA!$C$4:$C$7322,$B$7:$B$501,BITACORA!$E$4:$E$7322,$E$6:$AM$6,BITACORA!$B$4:$B$7322,"&gt;="&amp;$B$3,BITACORA!$B$4:$B$7322,"&lt;="&amp;$B$4)</f>
        <v>0</v>
      </c>
      <c r="G68" s="165">
        <f>COUNTIFS(BITACORA!$C$4:$C$7322,$B$7:$B$501,BITACORA!$E$4:$E$7322,$E$6:$AM$6,BITACORA!$B$4:$B$7322,"&gt;="&amp;$B$3,BITACORA!$B$4:$B$7322,"&lt;="&amp;$B$4)</f>
        <v>0</v>
      </c>
      <c r="H68" s="165">
        <f>COUNTIFS(BITACORA!$C$4:$C$7322,$B$7:$B$501,BITACORA!$E$4:$E$7322,$E$6:$AM$6,BITACORA!$B$4:$B$7322,"&gt;="&amp;$B$3,BITACORA!$B$4:$B$7322,"&lt;="&amp;$B$4)</f>
        <v>0</v>
      </c>
      <c r="I68" s="165">
        <f>COUNTIFS(BITACORA!$C$4:$C$7322,$B$7:$B$501,BITACORA!$E$4:$E$7322,$E$6:$AM$6,BITACORA!$B$4:$B$7322,"&gt;="&amp;$B$3,BITACORA!$B$4:$B$7322,"&lt;="&amp;$B$4)</f>
        <v>0</v>
      </c>
      <c r="J68" s="165">
        <f>COUNTIFS(BITACORA!$C$4:$C$7322,$B$7:$B$501,BITACORA!$E$4:$E$7322,$E$6:$AM$6,BITACORA!$B$4:$B$7322,"&gt;="&amp;$B$3,BITACORA!$B$4:$B$7322,"&lt;="&amp;$B$4)</f>
        <v>0</v>
      </c>
      <c r="K68" s="165">
        <f>COUNTIFS(BITACORA!$C$4:$C$7322,$B$7:$B$501,BITACORA!$E$4:$E$7322,$E$6:$AM$6,BITACORA!$B$4:$B$7322,"&gt;="&amp;$B$3,BITACORA!$B$4:$B$7322,"&lt;="&amp;$B$4)</f>
        <v>0</v>
      </c>
      <c r="L68" s="165">
        <f>COUNTIFS(BITACORA!$C$4:$C$7322,$B$7:$B$501,BITACORA!$E$4:$E$7322,$E$6:$AM$6,BITACORA!$B$4:$B$7322,"&gt;="&amp;$B$3,BITACORA!$B$4:$B$7322,"&lt;="&amp;$B$4)</f>
        <v>0</v>
      </c>
      <c r="M68" s="165">
        <f>COUNTIFS(BITACORA!$C$4:$C$7322,$B$7:$B$501,BITACORA!$E$4:$E$7322,$E$6:$AM$6,BITACORA!$B$4:$B$7322,"&gt;="&amp;$B$3,BITACORA!$B$4:$B$7322,"&lt;="&amp;$B$4)</f>
        <v>0</v>
      </c>
      <c r="N68" s="165">
        <f>COUNTIFS(BITACORA!$C$4:$C$7322,$B$7:$B$501,BITACORA!$E$4:$E$7322,$E$6:$AM$6,BITACORA!$B$4:$B$7322,"&gt;="&amp;$B$3,BITACORA!$B$4:$B$7322,"&lt;="&amp;$B$4)</f>
        <v>0</v>
      </c>
      <c r="O68" s="165">
        <f>COUNTIFS(BITACORA!$C$4:$C$7322,$B$7:$B$501,BITACORA!$E$4:$E$7322,$E$6:$AM$6,BITACORA!$B$4:$B$7322,"&gt;="&amp;$B$3,BITACORA!$B$4:$B$7322,"&lt;="&amp;$B$4)</f>
        <v>0</v>
      </c>
      <c r="P68" s="165">
        <f>COUNTIFS(BITACORA!$C$4:$C$7322,$B$7:$B$501,BITACORA!$E$4:$E$7322,$E$6:$AM$6,BITACORA!$B$4:$B$7322,"&gt;="&amp;$B$3,BITACORA!$B$4:$B$7322,"&lt;="&amp;$B$4)</f>
        <v>0</v>
      </c>
      <c r="Q68" s="165">
        <f>COUNTIFS(BITACORA!$C$4:$C$7322,$B$7:$B$501,BITACORA!$E$4:$E$7322,$E$6:$AM$6,BITACORA!$B$4:$B$7322,"&gt;="&amp;$B$3,BITACORA!$B$4:$B$7322,"&lt;="&amp;$B$4)</f>
        <v>0</v>
      </c>
      <c r="R68" s="165">
        <f>COUNTIFS(BITACORA!$C$4:$C$7322,$B$7:$B$501,BITACORA!$E$4:$E$7322,$E$6:$AM$6,BITACORA!$B$4:$B$7322,"&gt;="&amp;$B$3,BITACORA!$B$4:$B$7322,"&lt;="&amp;$B$4)</f>
        <v>0</v>
      </c>
      <c r="S68" s="165">
        <f>COUNTIFS(BITACORA!$C$4:$C$7322,$B$7:$B$501,BITACORA!$E$4:$E$7322,$E$6:$AM$6,BITACORA!$B$4:$B$7322,"&gt;="&amp;$B$3,BITACORA!$B$4:$B$7322,"&lt;="&amp;$B$4)</f>
        <v>0</v>
      </c>
      <c r="T68" s="165">
        <f>COUNTIFS(BITACORA!$C$4:$C$7322,$B$7:$B$501,BITACORA!$E$4:$E$7322,$E$6:$AM$6,BITACORA!$B$4:$B$7322,"&gt;="&amp;$B$3,BITACORA!$B$4:$B$7322,"&lt;="&amp;$B$4)</f>
        <v>0</v>
      </c>
      <c r="U68" s="165">
        <f>COUNTIFS(BITACORA!$C$4:$C$7322,$B$7:$B$501,BITACORA!$E$4:$E$7322,$E$6:$AM$6,BITACORA!$B$4:$B$7322,"&gt;="&amp;$B$3,BITACORA!$B$4:$B$7322,"&lt;="&amp;$B$4)</f>
        <v>0</v>
      </c>
      <c r="V68" s="165">
        <f>COUNTIFS(BITACORA!$C$4:$C$7322,$B$7:$B$501,BITACORA!$E$4:$E$7322,$E$6:$AM$6,BITACORA!$B$4:$B$7322,"&gt;="&amp;$B$3,BITACORA!$B$4:$B$7322,"&lt;="&amp;$B$4)</f>
        <v>0</v>
      </c>
      <c r="W68" s="165">
        <f>COUNTIFS(BITACORA!$C$4:$C$7322,$B$7:$B$501,BITACORA!$E$4:$E$7322,$E$6:$AM$6,BITACORA!$B$4:$B$7322,"&gt;="&amp;$B$3,BITACORA!$B$4:$B$7322,"&lt;="&amp;$B$4)</f>
        <v>0</v>
      </c>
      <c r="X68" s="165">
        <f>COUNTIFS(BITACORA!$C$4:$C$7322,$B$7:$B$501,BITACORA!$E$4:$E$7322,$E$6:$AM$6,BITACORA!$B$4:$B$7322,"&gt;="&amp;$B$3,BITACORA!$B$4:$B$7322,"&lt;="&amp;$B$4)</f>
        <v>0</v>
      </c>
      <c r="Y68" s="165">
        <f>COUNTIFS(BITACORA!$C$4:$C$7322,$B$7:$B$501,BITACORA!$E$4:$E$7322,$E$6:$AM$6,BITACORA!$B$4:$B$7322,"&gt;="&amp;$B$3,BITACORA!$B$4:$B$7322,"&lt;="&amp;$B$4)</f>
        <v>0</v>
      </c>
      <c r="Z68" s="165">
        <f>COUNTIFS(BITACORA!$C$4:$C$7322,$B$7:$B$501,BITACORA!$E$4:$E$7322,$E$6:$AM$6,BITACORA!$B$4:$B$7322,"&gt;="&amp;$B$3,BITACORA!$B$4:$B$7322,"&lt;="&amp;$B$4)</f>
        <v>0</v>
      </c>
      <c r="AA68" s="165">
        <f>COUNTIFS(BITACORA!$C$4:$C$7322,$B$7:$B$501,BITACORA!$E$4:$E$7322,$E$6:$AM$6,BITACORA!$B$4:$B$7322,"&gt;="&amp;$B$3,BITACORA!$B$4:$B$7322,"&lt;="&amp;$B$4)</f>
        <v>0</v>
      </c>
      <c r="AB68" s="165">
        <f>COUNTIFS(BITACORA!$C$4:$C$7322,$B$7:$B$501,BITACORA!$E$4:$E$7322,$E$6:$AM$6,BITACORA!$B$4:$B$7322,"&gt;="&amp;$B$3,BITACORA!$B$4:$B$7322,"&lt;="&amp;$B$4)</f>
        <v>0</v>
      </c>
      <c r="AC68" s="165">
        <f>COUNTIFS(BITACORA!$C$4:$C$7322,$B$7:$B$501,BITACORA!$E$4:$E$7322,$E$6:$AM$6,BITACORA!$B$4:$B$7322,"&gt;="&amp;$B$3,BITACORA!$B$4:$B$7322,"&lt;="&amp;$B$4)</f>
        <v>0</v>
      </c>
      <c r="AD68" s="165">
        <f>COUNTIFS(BITACORA!$C$4:$C$7322,$B$7:$B$501,BITACORA!$E$4:$E$7322,$E$6:$AM$6,BITACORA!$B$4:$B$7322,"&gt;="&amp;$B$3,BITACORA!$B$4:$B$7322,"&lt;="&amp;$B$4)</f>
        <v>0</v>
      </c>
      <c r="AE68" s="165">
        <f>COUNTIFS(BITACORA!$C$4:$C$7322,$B$7:$B$501,BITACORA!$E$4:$E$7322,$E$6:$AM$6,BITACORA!$B$4:$B$7322,"&gt;="&amp;$B$3,BITACORA!$B$4:$B$7322,"&lt;="&amp;$B$4)</f>
        <v>0</v>
      </c>
      <c r="AF68" s="165">
        <f>COUNTIFS(BITACORA!$C$4:$C$7322,$B$7:$B$501,BITACORA!$E$4:$E$7322,$E$6:$AM$6,BITACORA!$B$4:$B$7322,"&gt;="&amp;$B$3,BITACORA!$B$4:$B$7322,"&lt;="&amp;$B$4)</f>
        <v>0</v>
      </c>
      <c r="AG68" s="165">
        <f>COUNTIFS(BITACORA!$C$4:$C$7322,$B$7:$B$501,BITACORA!$E$4:$E$7322,$E$6:$AM$6,BITACORA!$B$4:$B$7322,"&gt;="&amp;$B$3,BITACORA!$B$4:$B$7322,"&lt;="&amp;$B$4)</f>
        <v>0</v>
      </c>
      <c r="AH68" s="165">
        <f>COUNTIFS(BITACORA!$C$4:$C$7322,$B$7:$B$501,BITACORA!$E$4:$E$7322,$E$6:$AM$6,BITACORA!$B$4:$B$7322,"&gt;="&amp;$B$3,BITACORA!$B$4:$B$7322,"&lt;="&amp;$B$4)</f>
        <v>0</v>
      </c>
      <c r="AI68" s="165">
        <f>COUNTIFS(BITACORA!$C$4:$C$7322,$B$7:$B$501,BITACORA!$E$4:$E$7322,$E$6:$AM$6,BITACORA!$B$4:$B$7322,"&gt;="&amp;$B$3,BITACORA!$B$4:$B$7322,"&lt;="&amp;$B$4)</f>
        <v>0</v>
      </c>
      <c r="AJ68" s="165">
        <f>COUNTIFS(BITACORA!$C$4:$C$7322,$B$7:$B$501,BITACORA!$E$4:$E$7322,$E$6:$AM$6,BITACORA!$B$4:$B$7322,"&gt;="&amp;$B$3,BITACORA!$B$4:$B$7322,"&lt;="&amp;$B$4)</f>
        <v>0</v>
      </c>
      <c r="AK68" s="165">
        <f>COUNTIFS(BITACORA!$C$4:$C$7322,$B$7:$B$501,BITACORA!$E$4:$E$7322,$E$6:$AM$6,BITACORA!$B$4:$B$7322,"&gt;="&amp;$B$3,BITACORA!$B$4:$B$7322,"&lt;="&amp;$B$4)</f>
        <v>0</v>
      </c>
      <c r="AL68" s="165">
        <f>COUNTIFS(BITACORA!$C$4:$C$7322,$B$7:$B$501,BITACORA!$E$4:$E$7322,$E$6:$AM$6,BITACORA!$B$4:$B$7322,"&gt;="&amp;$B$3,BITACORA!$B$4:$B$7322,"&lt;="&amp;$B$4)</f>
        <v>0</v>
      </c>
      <c r="AM68" s="165">
        <f>COUNTIFS(BITACORA!$C$4:$C$7322,$B$7:$B$501,BITACORA!$E$4:$E$7322,$E$6:$AM$6,BITACORA!$B$4:$B$7322,"&gt;="&amp;$B$3,BITACORA!$B$4:$B$7322,"&lt;="&amp;$B$4)</f>
        <v>0</v>
      </c>
    </row>
    <row r="69" spans="1:39">
      <c r="A69" s="141"/>
      <c r="B69" s="165"/>
      <c r="C69" s="165"/>
      <c r="D69" s="164">
        <f t="shared" si="0"/>
        <v>0</v>
      </c>
      <c r="E69" s="165">
        <f>COUNTIFS(BITACORA!$C$4:$C$7322,$B$7:$B$501,BITACORA!$E$4:$E$7322,$E$6:$AM$6,BITACORA!$B$4:$B$7322,"&gt;="&amp;$B$3,BITACORA!$B$4:$B$7322,"&lt;="&amp;$B$4)</f>
        <v>0</v>
      </c>
      <c r="F69" s="165">
        <f>COUNTIFS(BITACORA!$C$4:$C$7322,$B$7:$B$501,BITACORA!$E$4:$E$7322,$E$6:$AM$6,BITACORA!$B$4:$B$7322,"&gt;="&amp;$B$3,BITACORA!$B$4:$B$7322,"&lt;="&amp;$B$4)</f>
        <v>0</v>
      </c>
      <c r="G69" s="165">
        <f>COUNTIFS(BITACORA!$C$4:$C$7322,$B$7:$B$501,BITACORA!$E$4:$E$7322,$E$6:$AM$6,BITACORA!$B$4:$B$7322,"&gt;="&amp;$B$3,BITACORA!$B$4:$B$7322,"&lt;="&amp;$B$4)</f>
        <v>0</v>
      </c>
      <c r="H69" s="165">
        <f>COUNTIFS(BITACORA!$C$4:$C$7322,$B$7:$B$501,BITACORA!$E$4:$E$7322,$E$6:$AM$6,BITACORA!$B$4:$B$7322,"&gt;="&amp;$B$3,BITACORA!$B$4:$B$7322,"&lt;="&amp;$B$4)</f>
        <v>0</v>
      </c>
      <c r="I69" s="165">
        <f>COUNTIFS(BITACORA!$C$4:$C$7322,$B$7:$B$501,BITACORA!$E$4:$E$7322,$E$6:$AM$6,BITACORA!$B$4:$B$7322,"&gt;="&amp;$B$3,BITACORA!$B$4:$B$7322,"&lt;="&amp;$B$4)</f>
        <v>0</v>
      </c>
      <c r="J69" s="165">
        <f>COUNTIFS(BITACORA!$C$4:$C$7322,$B$7:$B$501,BITACORA!$E$4:$E$7322,$E$6:$AM$6,BITACORA!$B$4:$B$7322,"&gt;="&amp;$B$3,BITACORA!$B$4:$B$7322,"&lt;="&amp;$B$4)</f>
        <v>0</v>
      </c>
      <c r="K69" s="165">
        <f>COUNTIFS(BITACORA!$C$4:$C$7322,$B$7:$B$501,BITACORA!$E$4:$E$7322,$E$6:$AM$6,BITACORA!$B$4:$B$7322,"&gt;="&amp;$B$3,BITACORA!$B$4:$B$7322,"&lt;="&amp;$B$4)</f>
        <v>0</v>
      </c>
      <c r="L69" s="165">
        <f>COUNTIFS(BITACORA!$C$4:$C$7322,$B$7:$B$501,BITACORA!$E$4:$E$7322,$E$6:$AM$6,BITACORA!$B$4:$B$7322,"&gt;="&amp;$B$3,BITACORA!$B$4:$B$7322,"&lt;="&amp;$B$4)</f>
        <v>0</v>
      </c>
      <c r="M69" s="165">
        <f>COUNTIFS(BITACORA!$C$4:$C$7322,$B$7:$B$501,BITACORA!$E$4:$E$7322,$E$6:$AM$6,BITACORA!$B$4:$B$7322,"&gt;="&amp;$B$3,BITACORA!$B$4:$B$7322,"&lt;="&amp;$B$4)</f>
        <v>0</v>
      </c>
      <c r="N69" s="165">
        <f>COUNTIFS(BITACORA!$C$4:$C$7322,$B$7:$B$501,BITACORA!$E$4:$E$7322,$E$6:$AM$6,BITACORA!$B$4:$B$7322,"&gt;="&amp;$B$3,BITACORA!$B$4:$B$7322,"&lt;="&amp;$B$4)</f>
        <v>0</v>
      </c>
      <c r="O69" s="165">
        <f>COUNTIFS(BITACORA!$C$4:$C$7322,$B$7:$B$501,BITACORA!$E$4:$E$7322,$E$6:$AM$6,BITACORA!$B$4:$B$7322,"&gt;="&amp;$B$3,BITACORA!$B$4:$B$7322,"&lt;="&amp;$B$4)</f>
        <v>0</v>
      </c>
      <c r="P69" s="165">
        <f>COUNTIFS(BITACORA!$C$4:$C$7322,$B$7:$B$501,BITACORA!$E$4:$E$7322,$E$6:$AM$6,BITACORA!$B$4:$B$7322,"&gt;="&amp;$B$3,BITACORA!$B$4:$B$7322,"&lt;="&amp;$B$4)</f>
        <v>0</v>
      </c>
      <c r="Q69" s="165">
        <f>COUNTIFS(BITACORA!$C$4:$C$7322,$B$7:$B$501,BITACORA!$E$4:$E$7322,$E$6:$AM$6,BITACORA!$B$4:$B$7322,"&gt;="&amp;$B$3,BITACORA!$B$4:$B$7322,"&lt;="&amp;$B$4)</f>
        <v>0</v>
      </c>
      <c r="R69" s="165">
        <f>COUNTIFS(BITACORA!$C$4:$C$7322,$B$7:$B$501,BITACORA!$E$4:$E$7322,$E$6:$AM$6,BITACORA!$B$4:$B$7322,"&gt;="&amp;$B$3,BITACORA!$B$4:$B$7322,"&lt;="&amp;$B$4)</f>
        <v>0</v>
      </c>
      <c r="S69" s="165">
        <f>COUNTIFS(BITACORA!$C$4:$C$7322,$B$7:$B$501,BITACORA!$E$4:$E$7322,$E$6:$AM$6,BITACORA!$B$4:$B$7322,"&gt;="&amp;$B$3,BITACORA!$B$4:$B$7322,"&lt;="&amp;$B$4)</f>
        <v>0</v>
      </c>
      <c r="T69" s="165">
        <f>COUNTIFS(BITACORA!$C$4:$C$7322,$B$7:$B$501,BITACORA!$E$4:$E$7322,$E$6:$AM$6,BITACORA!$B$4:$B$7322,"&gt;="&amp;$B$3,BITACORA!$B$4:$B$7322,"&lt;="&amp;$B$4)</f>
        <v>0</v>
      </c>
      <c r="U69" s="165">
        <f>COUNTIFS(BITACORA!$C$4:$C$7322,$B$7:$B$501,BITACORA!$E$4:$E$7322,$E$6:$AM$6,BITACORA!$B$4:$B$7322,"&gt;="&amp;$B$3,BITACORA!$B$4:$B$7322,"&lt;="&amp;$B$4)</f>
        <v>0</v>
      </c>
      <c r="V69" s="165">
        <f>COUNTIFS(BITACORA!$C$4:$C$7322,$B$7:$B$501,BITACORA!$E$4:$E$7322,$E$6:$AM$6,BITACORA!$B$4:$B$7322,"&gt;="&amp;$B$3,BITACORA!$B$4:$B$7322,"&lt;="&amp;$B$4)</f>
        <v>0</v>
      </c>
      <c r="W69" s="165">
        <f>COUNTIFS(BITACORA!$C$4:$C$7322,$B$7:$B$501,BITACORA!$E$4:$E$7322,$E$6:$AM$6,BITACORA!$B$4:$B$7322,"&gt;="&amp;$B$3,BITACORA!$B$4:$B$7322,"&lt;="&amp;$B$4)</f>
        <v>0</v>
      </c>
      <c r="X69" s="165">
        <f>COUNTIFS(BITACORA!$C$4:$C$7322,$B$7:$B$501,BITACORA!$E$4:$E$7322,$E$6:$AM$6,BITACORA!$B$4:$B$7322,"&gt;="&amp;$B$3,BITACORA!$B$4:$B$7322,"&lt;="&amp;$B$4)</f>
        <v>0</v>
      </c>
      <c r="Y69" s="165">
        <f>COUNTIFS(BITACORA!$C$4:$C$7322,$B$7:$B$501,BITACORA!$E$4:$E$7322,$E$6:$AM$6,BITACORA!$B$4:$B$7322,"&gt;="&amp;$B$3,BITACORA!$B$4:$B$7322,"&lt;="&amp;$B$4)</f>
        <v>0</v>
      </c>
      <c r="Z69" s="165">
        <f>COUNTIFS(BITACORA!$C$4:$C$7322,$B$7:$B$501,BITACORA!$E$4:$E$7322,$E$6:$AM$6,BITACORA!$B$4:$B$7322,"&gt;="&amp;$B$3,BITACORA!$B$4:$B$7322,"&lt;="&amp;$B$4)</f>
        <v>0</v>
      </c>
      <c r="AA69" s="165">
        <f>COUNTIFS(BITACORA!$C$4:$C$7322,$B$7:$B$501,BITACORA!$E$4:$E$7322,$E$6:$AM$6,BITACORA!$B$4:$B$7322,"&gt;="&amp;$B$3,BITACORA!$B$4:$B$7322,"&lt;="&amp;$B$4)</f>
        <v>0</v>
      </c>
      <c r="AB69" s="165">
        <f>COUNTIFS(BITACORA!$C$4:$C$7322,$B$7:$B$501,BITACORA!$E$4:$E$7322,$E$6:$AM$6,BITACORA!$B$4:$B$7322,"&gt;="&amp;$B$3,BITACORA!$B$4:$B$7322,"&lt;="&amp;$B$4)</f>
        <v>0</v>
      </c>
      <c r="AC69" s="165">
        <f>COUNTIFS(BITACORA!$C$4:$C$7322,$B$7:$B$501,BITACORA!$E$4:$E$7322,$E$6:$AM$6,BITACORA!$B$4:$B$7322,"&gt;="&amp;$B$3,BITACORA!$B$4:$B$7322,"&lt;="&amp;$B$4)</f>
        <v>0</v>
      </c>
      <c r="AD69" s="165">
        <f>COUNTIFS(BITACORA!$C$4:$C$7322,$B$7:$B$501,BITACORA!$E$4:$E$7322,$E$6:$AM$6,BITACORA!$B$4:$B$7322,"&gt;="&amp;$B$3,BITACORA!$B$4:$B$7322,"&lt;="&amp;$B$4)</f>
        <v>0</v>
      </c>
      <c r="AE69" s="165">
        <f>COUNTIFS(BITACORA!$C$4:$C$7322,$B$7:$B$501,BITACORA!$E$4:$E$7322,$E$6:$AM$6,BITACORA!$B$4:$B$7322,"&gt;="&amp;$B$3,BITACORA!$B$4:$B$7322,"&lt;="&amp;$B$4)</f>
        <v>0</v>
      </c>
      <c r="AF69" s="165">
        <f>COUNTIFS(BITACORA!$C$4:$C$7322,$B$7:$B$501,BITACORA!$E$4:$E$7322,$E$6:$AM$6,BITACORA!$B$4:$B$7322,"&gt;="&amp;$B$3,BITACORA!$B$4:$B$7322,"&lt;="&amp;$B$4)</f>
        <v>0</v>
      </c>
      <c r="AG69" s="165">
        <f>COUNTIFS(BITACORA!$C$4:$C$7322,$B$7:$B$501,BITACORA!$E$4:$E$7322,$E$6:$AM$6,BITACORA!$B$4:$B$7322,"&gt;="&amp;$B$3,BITACORA!$B$4:$B$7322,"&lt;="&amp;$B$4)</f>
        <v>0</v>
      </c>
      <c r="AH69" s="165">
        <f>COUNTIFS(BITACORA!$C$4:$C$7322,$B$7:$B$501,BITACORA!$E$4:$E$7322,$E$6:$AM$6,BITACORA!$B$4:$B$7322,"&gt;="&amp;$B$3,BITACORA!$B$4:$B$7322,"&lt;="&amp;$B$4)</f>
        <v>0</v>
      </c>
      <c r="AI69" s="165">
        <f>COUNTIFS(BITACORA!$C$4:$C$7322,$B$7:$B$501,BITACORA!$E$4:$E$7322,$E$6:$AM$6,BITACORA!$B$4:$B$7322,"&gt;="&amp;$B$3,BITACORA!$B$4:$B$7322,"&lt;="&amp;$B$4)</f>
        <v>0</v>
      </c>
      <c r="AJ69" s="165">
        <f>COUNTIFS(BITACORA!$C$4:$C$7322,$B$7:$B$501,BITACORA!$E$4:$E$7322,$E$6:$AM$6,BITACORA!$B$4:$B$7322,"&gt;="&amp;$B$3,BITACORA!$B$4:$B$7322,"&lt;="&amp;$B$4)</f>
        <v>0</v>
      </c>
      <c r="AK69" s="165">
        <f>COUNTIFS(BITACORA!$C$4:$C$7322,$B$7:$B$501,BITACORA!$E$4:$E$7322,$E$6:$AM$6,BITACORA!$B$4:$B$7322,"&gt;="&amp;$B$3,BITACORA!$B$4:$B$7322,"&lt;="&amp;$B$4)</f>
        <v>0</v>
      </c>
      <c r="AL69" s="165">
        <f>COUNTIFS(BITACORA!$C$4:$C$7322,$B$7:$B$501,BITACORA!$E$4:$E$7322,$E$6:$AM$6,BITACORA!$B$4:$B$7322,"&gt;="&amp;$B$3,BITACORA!$B$4:$B$7322,"&lt;="&amp;$B$4)</f>
        <v>0</v>
      </c>
      <c r="AM69" s="165">
        <f>COUNTIFS(BITACORA!$C$4:$C$7322,$B$7:$B$501,BITACORA!$E$4:$E$7322,$E$6:$AM$6,BITACORA!$B$4:$B$7322,"&gt;="&amp;$B$3,BITACORA!$B$4:$B$7322,"&lt;="&amp;$B$4)</f>
        <v>0</v>
      </c>
    </row>
    <row r="70" spans="1:39">
      <c r="A70" s="141"/>
      <c r="B70" s="165"/>
      <c r="C70" s="165"/>
      <c r="D70" s="164">
        <f t="shared" si="0"/>
        <v>0</v>
      </c>
      <c r="E70" s="165">
        <f>COUNTIFS(BITACORA!$C$4:$C$7322,$B$7:$B$501,BITACORA!$E$4:$E$7322,$E$6:$AM$6,BITACORA!$B$4:$B$7322,"&gt;="&amp;$B$3,BITACORA!$B$4:$B$7322,"&lt;="&amp;$B$4)</f>
        <v>0</v>
      </c>
      <c r="F70" s="165">
        <f>COUNTIFS(BITACORA!$C$4:$C$7322,$B$7:$B$501,BITACORA!$E$4:$E$7322,$E$6:$AM$6,BITACORA!$B$4:$B$7322,"&gt;="&amp;$B$3,BITACORA!$B$4:$B$7322,"&lt;="&amp;$B$4)</f>
        <v>0</v>
      </c>
      <c r="G70" s="165">
        <f>COUNTIFS(BITACORA!$C$4:$C$7322,$B$7:$B$501,BITACORA!$E$4:$E$7322,$E$6:$AM$6,BITACORA!$B$4:$B$7322,"&gt;="&amp;$B$3,BITACORA!$B$4:$B$7322,"&lt;="&amp;$B$4)</f>
        <v>0</v>
      </c>
      <c r="H70" s="165">
        <f>COUNTIFS(BITACORA!$C$4:$C$7322,$B$7:$B$501,BITACORA!$E$4:$E$7322,$E$6:$AM$6,BITACORA!$B$4:$B$7322,"&gt;="&amp;$B$3,BITACORA!$B$4:$B$7322,"&lt;="&amp;$B$4)</f>
        <v>0</v>
      </c>
      <c r="I70" s="165">
        <f>COUNTIFS(BITACORA!$C$4:$C$7322,$B$7:$B$501,BITACORA!$E$4:$E$7322,$E$6:$AM$6,BITACORA!$B$4:$B$7322,"&gt;="&amp;$B$3,BITACORA!$B$4:$B$7322,"&lt;="&amp;$B$4)</f>
        <v>0</v>
      </c>
      <c r="J70" s="165">
        <f>COUNTIFS(BITACORA!$C$4:$C$7322,$B$7:$B$501,BITACORA!$E$4:$E$7322,$E$6:$AM$6,BITACORA!$B$4:$B$7322,"&gt;="&amp;$B$3,BITACORA!$B$4:$B$7322,"&lt;="&amp;$B$4)</f>
        <v>0</v>
      </c>
      <c r="K70" s="165">
        <f>COUNTIFS(BITACORA!$C$4:$C$7322,$B$7:$B$501,BITACORA!$E$4:$E$7322,$E$6:$AM$6,BITACORA!$B$4:$B$7322,"&gt;="&amp;$B$3,BITACORA!$B$4:$B$7322,"&lt;="&amp;$B$4)</f>
        <v>0</v>
      </c>
      <c r="L70" s="165">
        <f>COUNTIFS(BITACORA!$C$4:$C$7322,$B$7:$B$501,BITACORA!$E$4:$E$7322,$E$6:$AM$6,BITACORA!$B$4:$B$7322,"&gt;="&amp;$B$3,BITACORA!$B$4:$B$7322,"&lt;="&amp;$B$4)</f>
        <v>0</v>
      </c>
      <c r="M70" s="165">
        <f>COUNTIFS(BITACORA!$C$4:$C$7322,$B$7:$B$501,BITACORA!$E$4:$E$7322,$E$6:$AM$6,BITACORA!$B$4:$B$7322,"&gt;="&amp;$B$3,BITACORA!$B$4:$B$7322,"&lt;="&amp;$B$4)</f>
        <v>0</v>
      </c>
      <c r="N70" s="165">
        <f>COUNTIFS(BITACORA!$C$4:$C$7322,$B$7:$B$501,BITACORA!$E$4:$E$7322,$E$6:$AM$6,BITACORA!$B$4:$B$7322,"&gt;="&amp;$B$3,BITACORA!$B$4:$B$7322,"&lt;="&amp;$B$4)</f>
        <v>0</v>
      </c>
      <c r="O70" s="165">
        <f>COUNTIFS(BITACORA!$C$4:$C$7322,$B$7:$B$501,BITACORA!$E$4:$E$7322,$E$6:$AM$6,BITACORA!$B$4:$B$7322,"&gt;="&amp;$B$3,BITACORA!$B$4:$B$7322,"&lt;="&amp;$B$4)</f>
        <v>0</v>
      </c>
      <c r="P70" s="165">
        <f>COUNTIFS(BITACORA!$C$4:$C$7322,$B$7:$B$501,BITACORA!$E$4:$E$7322,$E$6:$AM$6,BITACORA!$B$4:$B$7322,"&gt;="&amp;$B$3,BITACORA!$B$4:$B$7322,"&lt;="&amp;$B$4)</f>
        <v>0</v>
      </c>
      <c r="Q70" s="165">
        <f>COUNTIFS(BITACORA!$C$4:$C$7322,$B$7:$B$501,BITACORA!$E$4:$E$7322,$E$6:$AM$6,BITACORA!$B$4:$B$7322,"&gt;="&amp;$B$3,BITACORA!$B$4:$B$7322,"&lt;="&amp;$B$4)</f>
        <v>0</v>
      </c>
      <c r="R70" s="165">
        <f>COUNTIFS(BITACORA!$C$4:$C$7322,$B$7:$B$501,BITACORA!$E$4:$E$7322,$E$6:$AM$6,BITACORA!$B$4:$B$7322,"&gt;="&amp;$B$3,BITACORA!$B$4:$B$7322,"&lt;="&amp;$B$4)</f>
        <v>0</v>
      </c>
      <c r="S70" s="165">
        <f>COUNTIFS(BITACORA!$C$4:$C$7322,$B$7:$B$501,BITACORA!$E$4:$E$7322,$E$6:$AM$6,BITACORA!$B$4:$B$7322,"&gt;="&amp;$B$3,BITACORA!$B$4:$B$7322,"&lt;="&amp;$B$4)</f>
        <v>0</v>
      </c>
      <c r="T70" s="165">
        <f>COUNTIFS(BITACORA!$C$4:$C$7322,$B$7:$B$501,BITACORA!$E$4:$E$7322,$E$6:$AM$6,BITACORA!$B$4:$B$7322,"&gt;="&amp;$B$3,BITACORA!$B$4:$B$7322,"&lt;="&amp;$B$4)</f>
        <v>0</v>
      </c>
      <c r="U70" s="165">
        <f>COUNTIFS(BITACORA!$C$4:$C$7322,$B$7:$B$501,BITACORA!$E$4:$E$7322,$E$6:$AM$6,BITACORA!$B$4:$B$7322,"&gt;="&amp;$B$3,BITACORA!$B$4:$B$7322,"&lt;="&amp;$B$4)</f>
        <v>0</v>
      </c>
      <c r="V70" s="165">
        <f>COUNTIFS(BITACORA!$C$4:$C$7322,$B$7:$B$501,BITACORA!$E$4:$E$7322,$E$6:$AM$6,BITACORA!$B$4:$B$7322,"&gt;="&amp;$B$3,BITACORA!$B$4:$B$7322,"&lt;="&amp;$B$4)</f>
        <v>0</v>
      </c>
      <c r="W70" s="165">
        <f>COUNTIFS(BITACORA!$C$4:$C$7322,$B$7:$B$501,BITACORA!$E$4:$E$7322,$E$6:$AM$6,BITACORA!$B$4:$B$7322,"&gt;="&amp;$B$3,BITACORA!$B$4:$B$7322,"&lt;="&amp;$B$4)</f>
        <v>0</v>
      </c>
      <c r="X70" s="165">
        <f>COUNTIFS(BITACORA!$C$4:$C$7322,$B$7:$B$501,BITACORA!$E$4:$E$7322,$E$6:$AM$6,BITACORA!$B$4:$B$7322,"&gt;="&amp;$B$3,BITACORA!$B$4:$B$7322,"&lt;="&amp;$B$4)</f>
        <v>0</v>
      </c>
      <c r="Y70" s="165">
        <f>COUNTIFS(BITACORA!$C$4:$C$7322,$B$7:$B$501,BITACORA!$E$4:$E$7322,$E$6:$AM$6,BITACORA!$B$4:$B$7322,"&gt;="&amp;$B$3,BITACORA!$B$4:$B$7322,"&lt;="&amp;$B$4)</f>
        <v>0</v>
      </c>
      <c r="Z70" s="165">
        <f>COUNTIFS(BITACORA!$C$4:$C$7322,$B$7:$B$501,BITACORA!$E$4:$E$7322,$E$6:$AM$6,BITACORA!$B$4:$B$7322,"&gt;="&amp;$B$3,BITACORA!$B$4:$B$7322,"&lt;="&amp;$B$4)</f>
        <v>0</v>
      </c>
      <c r="AA70" s="165">
        <f>COUNTIFS(BITACORA!$C$4:$C$7322,$B$7:$B$501,BITACORA!$E$4:$E$7322,$E$6:$AM$6,BITACORA!$B$4:$B$7322,"&gt;="&amp;$B$3,BITACORA!$B$4:$B$7322,"&lt;="&amp;$B$4)</f>
        <v>0</v>
      </c>
      <c r="AB70" s="165">
        <f>COUNTIFS(BITACORA!$C$4:$C$7322,$B$7:$B$501,BITACORA!$E$4:$E$7322,$E$6:$AM$6,BITACORA!$B$4:$B$7322,"&gt;="&amp;$B$3,BITACORA!$B$4:$B$7322,"&lt;="&amp;$B$4)</f>
        <v>0</v>
      </c>
      <c r="AC70" s="165">
        <f>COUNTIFS(BITACORA!$C$4:$C$7322,$B$7:$B$501,BITACORA!$E$4:$E$7322,$E$6:$AM$6,BITACORA!$B$4:$B$7322,"&gt;="&amp;$B$3,BITACORA!$B$4:$B$7322,"&lt;="&amp;$B$4)</f>
        <v>0</v>
      </c>
      <c r="AD70" s="165">
        <f>COUNTIFS(BITACORA!$C$4:$C$7322,$B$7:$B$501,BITACORA!$E$4:$E$7322,$E$6:$AM$6,BITACORA!$B$4:$B$7322,"&gt;="&amp;$B$3,BITACORA!$B$4:$B$7322,"&lt;="&amp;$B$4)</f>
        <v>0</v>
      </c>
      <c r="AE70" s="165">
        <f>COUNTIFS(BITACORA!$C$4:$C$7322,$B$7:$B$501,BITACORA!$E$4:$E$7322,$E$6:$AM$6,BITACORA!$B$4:$B$7322,"&gt;="&amp;$B$3,BITACORA!$B$4:$B$7322,"&lt;="&amp;$B$4)</f>
        <v>0</v>
      </c>
      <c r="AF70" s="165">
        <f>COUNTIFS(BITACORA!$C$4:$C$7322,$B$7:$B$501,BITACORA!$E$4:$E$7322,$E$6:$AM$6,BITACORA!$B$4:$B$7322,"&gt;="&amp;$B$3,BITACORA!$B$4:$B$7322,"&lt;="&amp;$B$4)</f>
        <v>0</v>
      </c>
      <c r="AG70" s="165">
        <f>COUNTIFS(BITACORA!$C$4:$C$7322,$B$7:$B$501,BITACORA!$E$4:$E$7322,$E$6:$AM$6,BITACORA!$B$4:$B$7322,"&gt;="&amp;$B$3,BITACORA!$B$4:$B$7322,"&lt;="&amp;$B$4)</f>
        <v>0</v>
      </c>
      <c r="AH70" s="165">
        <f>COUNTIFS(BITACORA!$C$4:$C$7322,$B$7:$B$501,BITACORA!$E$4:$E$7322,$E$6:$AM$6,BITACORA!$B$4:$B$7322,"&gt;="&amp;$B$3,BITACORA!$B$4:$B$7322,"&lt;="&amp;$B$4)</f>
        <v>0</v>
      </c>
      <c r="AI70" s="165">
        <f>COUNTIFS(BITACORA!$C$4:$C$7322,$B$7:$B$501,BITACORA!$E$4:$E$7322,$E$6:$AM$6,BITACORA!$B$4:$B$7322,"&gt;="&amp;$B$3,BITACORA!$B$4:$B$7322,"&lt;="&amp;$B$4)</f>
        <v>0</v>
      </c>
      <c r="AJ70" s="165">
        <f>COUNTIFS(BITACORA!$C$4:$C$7322,$B$7:$B$501,BITACORA!$E$4:$E$7322,$E$6:$AM$6,BITACORA!$B$4:$B$7322,"&gt;="&amp;$B$3,BITACORA!$B$4:$B$7322,"&lt;="&amp;$B$4)</f>
        <v>0</v>
      </c>
      <c r="AK70" s="165">
        <f>COUNTIFS(BITACORA!$C$4:$C$7322,$B$7:$B$501,BITACORA!$E$4:$E$7322,$E$6:$AM$6,BITACORA!$B$4:$B$7322,"&gt;="&amp;$B$3,BITACORA!$B$4:$B$7322,"&lt;="&amp;$B$4)</f>
        <v>0</v>
      </c>
      <c r="AL70" s="165">
        <f>COUNTIFS(BITACORA!$C$4:$C$7322,$B$7:$B$501,BITACORA!$E$4:$E$7322,$E$6:$AM$6,BITACORA!$B$4:$B$7322,"&gt;="&amp;$B$3,BITACORA!$B$4:$B$7322,"&lt;="&amp;$B$4)</f>
        <v>0</v>
      </c>
      <c r="AM70" s="165">
        <f>COUNTIFS(BITACORA!$C$4:$C$7322,$B$7:$B$501,BITACORA!$E$4:$E$7322,$E$6:$AM$6,BITACORA!$B$4:$B$7322,"&gt;="&amp;$B$3,BITACORA!$B$4:$B$7322,"&lt;="&amp;$B$4)</f>
        <v>0</v>
      </c>
    </row>
    <row r="71" spans="1:39">
      <c r="A71" s="141"/>
      <c r="B71" s="165"/>
      <c r="C71" s="165"/>
      <c r="D71" s="164">
        <f t="shared" si="0"/>
        <v>0</v>
      </c>
      <c r="E71" s="165">
        <f>COUNTIFS(BITACORA!$C$4:$C$7322,$B$7:$B$501,BITACORA!$E$4:$E$7322,$E$6:$AM$6,BITACORA!$B$4:$B$7322,"&gt;="&amp;$B$3,BITACORA!$B$4:$B$7322,"&lt;="&amp;$B$4)</f>
        <v>0</v>
      </c>
      <c r="F71" s="165">
        <f>COUNTIFS(BITACORA!$C$4:$C$7322,$B$7:$B$501,BITACORA!$E$4:$E$7322,$E$6:$AM$6,BITACORA!$B$4:$B$7322,"&gt;="&amp;$B$3,BITACORA!$B$4:$B$7322,"&lt;="&amp;$B$4)</f>
        <v>0</v>
      </c>
      <c r="G71" s="165">
        <f>COUNTIFS(BITACORA!$C$4:$C$7322,$B$7:$B$501,BITACORA!$E$4:$E$7322,$E$6:$AM$6,BITACORA!$B$4:$B$7322,"&gt;="&amp;$B$3,BITACORA!$B$4:$B$7322,"&lt;="&amp;$B$4)</f>
        <v>0</v>
      </c>
      <c r="H71" s="165">
        <f>COUNTIFS(BITACORA!$C$4:$C$7322,$B$7:$B$501,BITACORA!$E$4:$E$7322,$E$6:$AM$6,BITACORA!$B$4:$B$7322,"&gt;="&amp;$B$3,BITACORA!$B$4:$B$7322,"&lt;="&amp;$B$4)</f>
        <v>0</v>
      </c>
      <c r="I71" s="165">
        <f>COUNTIFS(BITACORA!$C$4:$C$7322,$B$7:$B$501,BITACORA!$E$4:$E$7322,$E$6:$AM$6,BITACORA!$B$4:$B$7322,"&gt;="&amp;$B$3,BITACORA!$B$4:$B$7322,"&lt;="&amp;$B$4)</f>
        <v>0</v>
      </c>
      <c r="J71" s="165">
        <f>COUNTIFS(BITACORA!$C$4:$C$7322,$B$7:$B$501,BITACORA!$E$4:$E$7322,$E$6:$AM$6,BITACORA!$B$4:$B$7322,"&gt;="&amp;$B$3,BITACORA!$B$4:$B$7322,"&lt;="&amp;$B$4)</f>
        <v>0</v>
      </c>
      <c r="K71" s="165">
        <f>COUNTIFS(BITACORA!$C$4:$C$7322,$B$7:$B$501,BITACORA!$E$4:$E$7322,$E$6:$AM$6,BITACORA!$B$4:$B$7322,"&gt;="&amp;$B$3,BITACORA!$B$4:$B$7322,"&lt;="&amp;$B$4)</f>
        <v>0</v>
      </c>
      <c r="L71" s="165">
        <f>COUNTIFS(BITACORA!$C$4:$C$7322,$B$7:$B$501,BITACORA!$E$4:$E$7322,$E$6:$AM$6,BITACORA!$B$4:$B$7322,"&gt;="&amp;$B$3,BITACORA!$B$4:$B$7322,"&lt;="&amp;$B$4)</f>
        <v>0</v>
      </c>
      <c r="M71" s="165">
        <f>COUNTIFS(BITACORA!$C$4:$C$7322,$B$7:$B$501,BITACORA!$E$4:$E$7322,$E$6:$AM$6,BITACORA!$B$4:$B$7322,"&gt;="&amp;$B$3,BITACORA!$B$4:$B$7322,"&lt;="&amp;$B$4)</f>
        <v>0</v>
      </c>
      <c r="N71" s="165">
        <f>COUNTIFS(BITACORA!$C$4:$C$7322,$B$7:$B$501,BITACORA!$E$4:$E$7322,$E$6:$AM$6,BITACORA!$B$4:$B$7322,"&gt;="&amp;$B$3,BITACORA!$B$4:$B$7322,"&lt;="&amp;$B$4)</f>
        <v>0</v>
      </c>
      <c r="O71" s="165">
        <f>COUNTIFS(BITACORA!$C$4:$C$7322,$B$7:$B$501,BITACORA!$E$4:$E$7322,$E$6:$AM$6,BITACORA!$B$4:$B$7322,"&gt;="&amp;$B$3,BITACORA!$B$4:$B$7322,"&lt;="&amp;$B$4)</f>
        <v>0</v>
      </c>
      <c r="P71" s="165">
        <f>COUNTIFS(BITACORA!$C$4:$C$7322,$B$7:$B$501,BITACORA!$E$4:$E$7322,$E$6:$AM$6,BITACORA!$B$4:$B$7322,"&gt;="&amp;$B$3,BITACORA!$B$4:$B$7322,"&lt;="&amp;$B$4)</f>
        <v>0</v>
      </c>
      <c r="Q71" s="165">
        <f>COUNTIFS(BITACORA!$C$4:$C$7322,$B$7:$B$501,BITACORA!$E$4:$E$7322,$E$6:$AM$6,BITACORA!$B$4:$B$7322,"&gt;="&amp;$B$3,BITACORA!$B$4:$B$7322,"&lt;="&amp;$B$4)</f>
        <v>0</v>
      </c>
      <c r="R71" s="165">
        <f>COUNTIFS(BITACORA!$C$4:$C$7322,$B$7:$B$501,BITACORA!$E$4:$E$7322,$E$6:$AM$6,BITACORA!$B$4:$B$7322,"&gt;="&amp;$B$3,BITACORA!$B$4:$B$7322,"&lt;="&amp;$B$4)</f>
        <v>0</v>
      </c>
      <c r="S71" s="165">
        <f>COUNTIFS(BITACORA!$C$4:$C$7322,$B$7:$B$501,BITACORA!$E$4:$E$7322,$E$6:$AM$6,BITACORA!$B$4:$B$7322,"&gt;="&amp;$B$3,BITACORA!$B$4:$B$7322,"&lt;="&amp;$B$4)</f>
        <v>0</v>
      </c>
      <c r="T71" s="165">
        <f>COUNTIFS(BITACORA!$C$4:$C$7322,$B$7:$B$501,BITACORA!$E$4:$E$7322,$E$6:$AM$6,BITACORA!$B$4:$B$7322,"&gt;="&amp;$B$3,BITACORA!$B$4:$B$7322,"&lt;="&amp;$B$4)</f>
        <v>0</v>
      </c>
      <c r="U71" s="165">
        <f>COUNTIFS(BITACORA!$C$4:$C$7322,$B$7:$B$501,BITACORA!$E$4:$E$7322,$E$6:$AM$6,BITACORA!$B$4:$B$7322,"&gt;="&amp;$B$3,BITACORA!$B$4:$B$7322,"&lt;="&amp;$B$4)</f>
        <v>0</v>
      </c>
      <c r="V71" s="165">
        <f>COUNTIFS(BITACORA!$C$4:$C$7322,$B$7:$B$501,BITACORA!$E$4:$E$7322,$E$6:$AM$6,BITACORA!$B$4:$B$7322,"&gt;="&amp;$B$3,BITACORA!$B$4:$B$7322,"&lt;="&amp;$B$4)</f>
        <v>0</v>
      </c>
      <c r="W71" s="165">
        <f>COUNTIFS(BITACORA!$C$4:$C$7322,$B$7:$B$501,BITACORA!$E$4:$E$7322,$E$6:$AM$6,BITACORA!$B$4:$B$7322,"&gt;="&amp;$B$3,BITACORA!$B$4:$B$7322,"&lt;="&amp;$B$4)</f>
        <v>0</v>
      </c>
      <c r="X71" s="165">
        <f>COUNTIFS(BITACORA!$C$4:$C$7322,$B$7:$B$501,BITACORA!$E$4:$E$7322,$E$6:$AM$6,BITACORA!$B$4:$B$7322,"&gt;="&amp;$B$3,BITACORA!$B$4:$B$7322,"&lt;="&amp;$B$4)</f>
        <v>0</v>
      </c>
      <c r="Y71" s="165">
        <f>COUNTIFS(BITACORA!$C$4:$C$7322,$B$7:$B$501,BITACORA!$E$4:$E$7322,$E$6:$AM$6,BITACORA!$B$4:$B$7322,"&gt;="&amp;$B$3,BITACORA!$B$4:$B$7322,"&lt;="&amp;$B$4)</f>
        <v>0</v>
      </c>
      <c r="Z71" s="165">
        <f>COUNTIFS(BITACORA!$C$4:$C$7322,$B$7:$B$501,BITACORA!$E$4:$E$7322,$E$6:$AM$6,BITACORA!$B$4:$B$7322,"&gt;="&amp;$B$3,BITACORA!$B$4:$B$7322,"&lt;="&amp;$B$4)</f>
        <v>0</v>
      </c>
      <c r="AA71" s="165">
        <f>COUNTIFS(BITACORA!$C$4:$C$7322,$B$7:$B$501,BITACORA!$E$4:$E$7322,$E$6:$AM$6,BITACORA!$B$4:$B$7322,"&gt;="&amp;$B$3,BITACORA!$B$4:$B$7322,"&lt;="&amp;$B$4)</f>
        <v>0</v>
      </c>
      <c r="AB71" s="165">
        <f>COUNTIFS(BITACORA!$C$4:$C$7322,$B$7:$B$501,BITACORA!$E$4:$E$7322,$E$6:$AM$6,BITACORA!$B$4:$B$7322,"&gt;="&amp;$B$3,BITACORA!$B$4:$B$7322,"&lt;="&amp;$B$4)</f>
        <v>0</v>
      </c>
      <c r="AC71" s="165">
        <f>COUNTIFS(BITACORA!$C$4:$C$7322,$B$7:$B$501,BITACORA!$E$4:$E$7322,$E$6:$AM$6,BITACORA!$B$4:$B$7322,"&gt;="&amp;$B$3,BITACORA!$B$4:$B$7322,"&lt;="&amp;$B$4)</f>
        <v>0</v>
      </c>
      <c r="AD71" s="165">
        <f>COUNTIFS(BITACORA!$C$4:$C$7322,$B$7:$B$501,BITACORA!$E$4:$E$7322,$E$6:$AM$6,BITACORA!$B$4:$B$7322,"&gt;="&amp;$B$3,BITACORA!$B$4:$B$7322,"&lt;="&amp;$B$4)</f>
        <v>0</v>
      </c>
      <c r="AE71" s="165">
        <f>COUNTIFS(BITACORA!$C$4:$C$7322,$B$7:$B$501,BITACORA!$E$4:$E$7322,$E$6:$AM$6,BITACORA!$B$4:$B$7322,"&gt;="&amp;$B$3,BITACORA!$B$4:$B$7322,"&lt;="&amp;$B$4)</f>
        <v>0</v>
      </c>
      <c r="AF71" s="165">
        <f>COUNTIFS(BITACORA!$C$4:$C$7322,$B$7:$B$501,BITACORA!$E$4:$E$7322,$E$6:$AM$6,BITACORA!$B$4:$B$7322,"&gt;="&amp;$B$3,BITACORA!$B$4:$B$7322,"&lt;="&amp;$B$4)</f>
        <v>0</v>
      </c>
      <c r="AG71" s="165">
        <f>COUNTIFS(BITACORA!$C$4:$C$7322,$B$7:$B$501,BITACORA!$E$4:$E$7322,$E$6:$AM$6,BITACORA!$B$4:$B$7322,"&gt;="&amp;$B$3,BITACORA!$B$4:$B$7322,"&lt;="&amp;$B$4)</f>
        <v>0</v>
      </c>
      <c r="AH71" s="165">
        <f>COUNTIFS(BITACORA!$C$4:$C$7322,$B$7:$B$501,BITACORA!$E$4:$E$7322,$E$6:$AM$6,BITACORA!$B$4:$B$7322,"&gt;="&amp;$B$3,BITACORA!$B$4:$B$7322,"&lt;="&amp;$B$4)</f>
        <v>0</v>
      </c>
      <c r="AI71" s="165">
        <f>COUNTIFS(BITACORA!$C$4:$C$7322,$B$7:$B$501,BITACORA!$E$4:$E$7322,$E$6:$AM$6,BITACORA!$B$4:$B$7322,"&gt;="&amp;$B$3,BITACORA!$B$4:$B$7322,"&lt;="&amp;$B$4)</f>
        <v>0</v>
      </c>
      <c r="AJ71" s="165">
        <f>COUNTIFS(BITACORA!$C$4:$C$7322,$B$7:$B$501,BITACORA!$E$4:$E$7322,$E$6:$AM$6,BITACORA!$B$4:$B$7322,"&gt;="&amp;$B$3,BITACORA!$B$4:$B$7322,"&lt;="&amp;$B$4)</f>
        <v>0</v>
      </c>
      <c r="AK71" s="165">
        <f>COUNTIFS(BITACORA!$C$4:$C$7322,$B$7:$B$501,BITACORA!$E$4:$E$7322,$E$6:$AM$6,BITACORA!$B$4:$B$7322,"&gt;="&amp;$B$3,BITACORA!$B$4:$B$7322,"&lt;="&amp;$B$4)</f>
        <v>0</v>
      </c>
      <c r="AL71" s="165">
        <f>COUNTIFS(BITACORA!$C$4:$C$7322,$B$7:$B$501,BITACORA!$E$4:$E$7322,$E$6:$AM$6,BITACORA!$B$4:$B$7322,"&gt;="&amp;$B$3,BITACORA!$B$4:$B$7322,"&lt;="&amp;$B$4)</f>
        <v>0</v>
      </c>
      <c r="AM71" s="165">
        <f>COUNTIFS(BITACORA!$C$4:$C$7322,$B$7:$B$501,BITACORA!$E$4:$E$7322,$E$6:$AM$6,BITACORA!$B$4:$B$7322,"&gt;="&amp;$B$3,BITACORA!$B$4:$B$7322,"&lt;="&amp;$B$4)</f>
        <v>0</v>
      </c>
    </row>
    <row r="72" spans="1:39">
      <c r="A72" s="141"/>
      <c r="B72" s="165"/>
      <c r="C72" s="165"/>
      <c r="D72" s="164">
        <f t="shared" si="0"/>
        <v>0</v>
      </c>
      <c r="E72" s="165">
        <f>COUNTIFS(BITACORA!$C$4:$C$7322,$B$7:$B$501,BITACORA!$E$4:$E$7322,$E$6:$AM$6,BITACORA!$B$4:$B$7322,"&gt;="&amp;$B$3,BITACORA!$B$4:$B$7322,"&lt;="&amp;$B$4)</f>
        <v>0</v>
      </c>
      <c r="F72" s="165">
        <f>COUNTIFS(BITACORA!$C$4:$C$7322,$B$7:$B$501,BITACORA!$E$4:$E$7322,$E$6:$AM$6,BITACORA!$B$4:$B$7322,"&gt;="&amp;$B$3,BITACORA!$B$4:$B$7322,"&lt;="&amp;$B$4)</f>
        <v>0</v>
      </c>
      <c r="G72" s="165">
        <f>COUNTIFS(BITACORA!$C$4:$C$7322,$B$7:$B$501,BITACORA!$E$4:$E$7322,$E$6:$AM$6,BITACORA!$B$4:$B$7322,"&gt;="&amp;$B$3,BITACORA!$B$4:$B$7322,"&lt;="&amp;$B$4)</f>
        <v>0</v>
      </c>
      <c r="H72" s="165">
        <f>COUNTIFS(BITACORA!$C$4:$C$7322,$B$7:$B$501,BITACORA!$E$4:$E$7322,$E$6:$AM$6,BITACORA!$B$4:$B$7322,"&gt;="&amp;$B$3,BITACORA!$B$4:$B$7322,"&lt;="&amp;$B$4)</f>
        <v>0</v>
      </c>
      <c r="I72" s="165">
        <f>COUNTIFS(BITACORA!$C$4:$C$7322,$B$7:$B$501,BITACORA!$E$4:$E$7322,$E$6:$AM$6,BITACORA!$B$4:$B$7322,"&gt;="&amp;$B$3,BITACORA!$B$4:$B$7322,"&lt;="&amp;$B$4)</f>
        <v>0</v>
      </c>
      <c r="J72" s="165">
        <f>COUNTIFS(BITACORA!$C$4:$C$7322,$B$7:$B$501,BITACORA!$E$4:$E$7322,$E$6:$AM$6,BITACORA!$B$4:$B$7322,"&gt;="&amp;$B$3,BITACORA!$B$4:$B$7322,"&lt;="&amp;$B$4)</f>
        <v>0</v>
      </c>
      <c r="K72" s="165">
        <f>COUNTIFS(BITACORA!$C$4:$C$7322,$B$7:$B$501,BITACORA!$E$4:$E$7322,$E$6:$AM$6,BITACORA!$B$4:$B$7322,"&gt;="&amp;$B$3,BITACORA!$B$4:$B$7322,"&lt;="&amp;$B$4)</f>
        <v>0</v>
      </c>
      <c r="L72" s="165">
        <f>COUNTIFS(BITACORA!$C$4:$C$7322,$B$7:$B$501,BITACORA!$E$4:$E$7322,$E$6:$AM$6,BITACORA!$B$4:$B$7322,"&gt;="&amp;$B$3,BITACORA!$B$4:$B$7322,"&lt;="&amp;$B$4)</f>
        <v>0</v>
      </c>
      <c r="M72" s="165">
        <f>COUNTIFS(BITACORA!$C$4:$C$7322,$B$7:$B$501,BITACORA!$E$4:$E$7322,$E$6:$AM$6,BITACORA!$B$4:$B$7322,"&gt;="&amp;$B$3,BITACORA!$B$4:$B$7322,"&lt;="&amp;$B$4)</f>
        <v>0</v>
      </c>
      <c r="N72" s="165">
        <f>COUNTIFS(BITACORA!$C$4:$C$7322,$B$7:$B$501,BITACORA!$E$4:$E$7322,$E$6:$AM$6,BITACORA!$B$4:$B$7322,"&gt;="&amp;$B$3,BITACORA!$B$4:$B$7322,"&lt;="&amp;$B$4)</f>
        <v>0</v>
      </c>
      <c r="O72" s="165">
        <f>COUNTIFS(BITACORA!$C$4:$C$7322,$B$7:$B$501,BITACORA!$E$4:$E$7322,$E$6:$AM$6,BITACORA!$B$4:$B$7322,"&gt;="&amp;$B$3,BITACORA!$B$4:$B$7322,"&lt;="&amp;$B$4)</f>
        <v>0</v>
      </c>
      <c r="P72" s="165">
        <f>COUNTIFS(BITACORA!$C$4:$C$7322,$B$7:$B$501,BITACORA!$E$4:$E$7322,$E$6:$AM$6,BITACORA!$B$4:$B$7322,"&gt;="&amp;$B$3,BITACORA!$B$4:$B$7322,"&lt;="&amp;$B$4)</f>
        <v>0</v>
      </c>
      <c r="Q72" s="165">
        <f>COUNTIFS(BITACORA!$C$4:$C$7322,$B$7:$B$501,BITACORA!$E$4:$E$7322,$E$6:$AM$6,BITACORA!$B$4:$B$7322,"&gt;="&amp;$B$3,BITACORA!$B$4:$B$7322,"&lt;="&amp;$B$4)</f>
        <v>0</v>
      </c>
      <c r="R72" s="165">
        <f>COUNTIFS(BITACORA!$C$4:$C$7322,$B$7:$B$501,BITACORA!$E$4:$E$7322,$E$6:$AM$6,BITACORA!$B$4:$B$7322,"&gt;="&amp;$B$3,BITACORA!$B$4:$B$7322,"&lt;="&amp;$B$4)</f>
        <v>0</v>
      </c>
      <c r="S72" s="165">
        <f>COUNTIFS(BITACORA!$C$4:$C$7322,$B$7:$B$501,BITACORA!$E$4:$E$7322,$E$6:$AM$6,BITACORA!$B$4:$B$7322,"&gt;="&amp;$B$3,BITACORA!$B$4:$B$7322,"&lt;="&amp;$B$4)</f>
        <v>0</v>
      </c>
      <c r="T72" s="165">
        <f>COUNTIFS(BITACORA!$C$4:$C$7322,$B$7:$B$501,BITACORA!$E$4:$E$7322,$E$6:$AM$6,BITACORA!$B$4:$B$7322,"&gt;="&amp;$B$3,BITACORA!$B$4:$B$7322,"&lt;="&amp;$B$4)</f>
        <v>0</v>
      </c>
      <c r="U72" s="165">
        <f>COUNTIFS(BITACORA!$C$4:$C$7322,$B$7:$B$501,BITACORA!$E$4:$E$7322,$E$6:$AM$6,BITACORA!$B$4:$B$7322,"&gt;="&amp;$B$3,BITACORA!$B$4:$B$7322,"&lt;="&amp;$B$4)</f>
        <v>0</v>
      </c>
      <c r="V72" s="165">
        <f>COUNTIFS(BITACORA!$C$4:$C$7322,$B$7:$B$501,BITACORA!$E$4:$E$7322,$E$6:$AM$6,BITACORA!$B$4:$B$7322,"&gt;="&amp;$B$3,BITACORA!$B$4:$B$7322,"&lt;="&amp;$B$4)</f>
        <v>0</v>
      </c>
      <c r="W72" s="165">
        <f>COUNTIFS(BITACORA!$C$4:$C$7322,$B$7:$B$501,BITACORA!$E$4:$E$7322,$E$6:$AM$6,BITACORA!$B$4:$B$7322,"&gt;="&amp;$B$3,BITACORA!$B$4:$B$7322,"&lt;="&amp;$B$4)</f>
        <v>0</v>
      </c>
      <c r="X72" s="165">
        <f>COUNTIFS(BITACORA!$C$4:$C$7322,$B$7:$B$501,BITACORA!$E$4:$E$7322,$E$6:$AM$6,BITACORA!$B$4:$B$7322,"&gt;="&amp;$B$3,BITACORA!$B$4:$B$7322,"&lt;="&amp;$B$4)</f>
        <v>0</v>
      </c>
      <c r="Y72" s="165">
        <f>COUNTIFS(BITACORA!$C$4:$C$7322,$B$7:$B$501,BITACORA!$E$4:$E$7322,$E$6:$AM$6,BITACORA!$B$4:$B$7322,"&gt;="&amp;$B$3,BITACORA!$B$4:$B$7322,"&lt;="&amp;$B$4)</f>
        <v>0</v>
      </c>
      <c r="Z72" s="165">
        <f>COUNTIFS(BITACORA!$C$4:$C$7322,$B$7:$B$501,BITACORA!$E$4:$E$7322,$E$6:$AM$6,BITACORA!$B$4:$B$7322,"&gt;="&amp;$B$3,BITACORA!$B$4:$B$7322,"&lt;="&amp;$B$4)</f>
        <v>0</v>
      </c>
      <c r="AA72" s="165">
        <f>COUNTIFS(BITACORA!$C$4:$C$7322,$B$7:$B$501,BITACORA!$E$4:$E$7322,$E$6:$AM$6,BITACORA!$B$4:$B$7322,"&gt;="&amp;$B$3,BITACORA!$B$4:$B$7322,"&lt;="&amp;$B$4)</f>
        <v>0</v>
      </c>
      <c r="AB72" s="165">
        <f>COUNTIFS(BITACORA!$C$4:$C$7322,$B$7:$B$501,BITACORA!$E$4:$E$7322,$E$6:$AM$6,BITACORA!$B$4:$B$7322,"&gt;="&amp;$B$3,BITACORA!$B$4:$B$7322,"&lt;="&amp;$B$4)</f>
        <v>0</v>
      </c>
      <c r="AC72" s="165">
        <f>COUNTIFS(BITACORA!$C$4:$C$7322,$B$7:$B$501,BITACORA!$E$4:$E$7322,$E$6:$AM$6,BITACORA!$B$4:$B$7322,"&gt;="&amp;$B$3,BITACORA!$B$4:$B$7322,"&lt;="&amp;$B$4)</f>
        <v>0</v>
      </c>
      <c r="AD72" s="165">
        <f>COUNTIFS(BITACORA!$C$4:$C$7322,$B$7:$B$501,BITACORA!$E$4:$E$7322,$E$6:$AM$6,BITACORA!$B$4:$B$7322,"&gt;="&amp;$B$3,BITACORA!$B$4:$B$7322,"&lt;="&amp;$B$4)</f>
        <v>0</v>
      </c>
      <c r="AE72" s="165">
        <f>COUNTIFS(BITACORA!$C$4:$C$7322,$B$7:$B$501,BITACORA!$E$4:$E$7322,$E$6:$AM$6,BITACORA!$B$4:$B$7322,"&gt;="&amp;$B$3,BITACORA!$B$4:$B$7322,"&lt;="&amp;$B$4)</f>
        <v>0</v>
      </c>
      <c r="AF72" s="165">
        <f>COUNTIFS(BITACORA!$C$4:$C$7322,$B$7:$B$501,BITACORA!$E$4:$E$7322,$E$6:$AM$6,BITACORA!$B$4:$B$7322,"&gt;="&amp;$B$3,BITACORA!$B$4:$B$7322,"&lt;="&amp;$B$4)</f>
        <v>0</v>
      </c>
      <c r="AG72" s="165">
        <f>COUNTIFS(BITACORA!$C$4:$C$7322,$B$7:$B$501,BITACORA!$E$4:$E$7322,$E$6:$AM$6,BITACORA!$B$4:$B$7322,"&gt;="&amp;$B$3,BITACORA!$B$4:$B$7322,"&lt;="&amp;$B$4)</f>
        <v>0</v>
      </c>
      <c r="AH72" s="165">
        <f>COUNTIFS(BITACORA!$C$4:$C$7322,$B$7:$B$501,BITACORA!$E$4:$E$7322,$E$6:$AM$6,BITACORA!$B$4:$B$7322,"&gt;="&amp;$B$3,BITACORA!$B$4:$B$7322,"&lt;="&amp;$B$4)</f>
        <v>0</v>
      </c>
      <c r="AI72" s="165">
        <f>COUNTIFS(BITACORA!$C$4:$C$7322,$B$7:$B$501,BITACORA!$E$4:$E$7322,$E$6:$AM$6,BITACORA!$B$4:$B$7322,"&gt;="&amp;$B$3,BITACORA!$B$4:$B$7322,"&lt;="&amp;$B$4)</f>
        <v>0</v>
      </c>
      <c r="AJ72" s="165">
        <f>COUNTIFS(BITACORA!$C$4:$C$7322,$B$7:$B$501,BITACORA!$E$4:$E$7322,$E$6:$AM$6,BITACORA!$B$4:$B$7322,"&gt;="&amp;$B$3,BITACORA!$B$4:$B$7322,"&lt;="&amp;$B$4)</f>
        <v>0</v>
      </c>
      <c r="AK72" s="165">
        <f>COUNTIFS(BITACORA!$C$4:$C$7322,$B$7:$B$501,BITACORA!$E$4:$E$7322,$E$6:$AM$6,BITACORA!$B$4:$B$7322,"&gt;="&amp;$B$3,BITACORA!$B$4:$B$7322,"&lt;="&amp;$B$4)</f>
        <v>0</v>
      </c>
      <c r="AL72" s="165">
        <f>COUNTIFS(BITACORA!$C$4:$C$7322,$B$7:$B$501,BITACORA!$E$4:$E$7322,$E$6:$AM$6,BITACORA!$B$4:$B$7322,"&gt;="&amp;$B$3,BITACORA!$B$4:$B$7322,"&lt;="&amp;$B$4)</f>
        <v>0</v>
      </c>
      <c r="AM72" s="165">
        <f>COUNTIFS(BITACORA!$C$4:$C$7322,$B$7:$B$501,BITACORA!$E$4:$E$7322,$E$6:$AM$6,BITACORA!$B$4:$B$7322,"&gt;="&amp;$B$3,BITACORA!$B$4:$B$7322,"&lt;="&amp;$B$4)</f>
        <v>0</v>
      </c>
    </row>
    <row r="73" spans="1:39">
      <c r="A73" s="141"/>
      <c r="B73" s="165"/>
      <c r="C73" s="165"/>
      <c r="D73" s="164">
        <f t="shared" si="0"/>
        <v>0</v>
      </c>
      <c r="E73" s="165">
        <f>COUNTIFS(BITACORA!$C$4:$C$7322,$B$7:$B$501,BITACORA!$E$4:$E$7322,$E$6:$AM$6,BITACORA!$B$4:$B$7322,"&gt;="&amp;$B$3,BITACORA!$B$4:$B$7322,"&lt;="&amp;$B$4)</f>
        <v>0</v>
      </c>
      <c r="F73" s="165">
        <f>COUNTIFS(BITACORA!$C$4:$C$7322,$B$7:$B$501,BITACORA!$E$4:$E$7322,$E$6:$AM$6,BITACORA!$B$4:$B$7322,"&gt;="&amp;$B$3,BITACORA!$B$4:$B$7322,"&lt;="&amp;$B$4)</f>
        <v>0</v>
      </c>
      <c r="G73" s="165">
        <f>COUNTIFS(BITACORA!$C$4:$C$7322,$B$7:$B$501,BITACORA!$E$4:$E$7322,$E$6:$AM$6,BITACORA!$B$4:$B$7322,"&gt;="&amp;$B$3,BITACORA!$B$4:$B$7322,"&lt;="&amp;$B$4)</f>
        <v>0</v>
      </c>
      <c r="H73" s="165">
        <f>COUNTIFS(BITACORA!$C$4:$C$7322,$B$7:$B$501,BITACORA!$E$4:$E$7322,$E$6:$AM$6,BITACORA!$B$4:$B$7322,"&gt;="&amp;$B$3,BITACORA!$B$4:$B$7322,"&lt;="&amp;$B$4)</f>
        <v>0</v>
      </c>
      <c r="I73" s="165">
        <f>COUNTIFS(BITACORA!$C$4:$C$7322,$B$7:$B$501,BITACORA!$E$4:$E$7322,$E$6:$AM$6,BITACORA!$B$4:$B$7322,"&gt;="&amp;$B$3,BITACORA!$B$4:$B$7322,"&lt;="&amp;$B$4)</f>
        <v>0</v>
      </c>
      <c r="J73" s="165">
        <f>COUNTIFS(BITACORA!$C$4:$C$7322,$B$7:$B$501,BITACORA!$E$4:$E$7322,$E$6:$AM$6,BITACORA!$B$4:$B$7322,"&gt;="&amp;$B$3,BITACORA!$B$4:$B$7322,"&lt;="&amp;$B$4)</f>
        <v>0</v>
      </c>
      <c r="K73" s="165">
        <f>COUNTIFS(BITACORA!$C$4:$C$7322,$B$7:$B$501,BITACORA!$E$4:$E$7322,$E$6:$AM$6,BITACORA!$B$4:$B$7322,"&gt;="&amp;$B$3,BITACORA!$B$4:$B$7322,"&lt;="&amp;$B$4)</f>
        <v>0</v>
      </c>
      <c r="L73" s="165">
        <f>COUNTIFS(BITACORA!$C$4:$C$7322,$B$7:$B$501,BITACORA!$E$4:$E$7322,$E$6:$AM$6,BITACORA!$B$4:$B$7322,"&gt;="&amp;$B$3,BITACORA!$B$4:$B$7322,"&lt;="&amp;$B$4)</f>
        <v>0</v>
      </c>
      <c r="M73" s="165">
        <f>COUNTIFS(BITACORA!$C$4:$C$7322,$B$7:$B$501,BITACORA!$E$4:$E$7322,$E$6:$AM$6,BITACORA!$B$4:$B$7322,"&gt;="&amp;$B$3,BITACORA!$B$4:$B$7322,"&lt;="&amp;$B$4)</f>
        <v>0</v>
      </c>
      <c r="N73" s="165">
        <f>COUNTIFS(BITACORA!$C$4:$C$7322,$B$7:$B$501,BITACORA!$E$4:$E$7322,$E$6:$AM$6,BITACORA!$B$4:$B$7322,"&gt;="&amp;$B$3,BITACORA!$B$4:$B$7322,"&lt;="&amp;$B$4)</f>
        <v>0</v>
      </c>
      <c r="O73" s="165">
        <f>COUNTIFS(BITACORA!$C$4:$C$7322,$B$7:$B$501,BITACORA!$E$4:$E$7322,$E$6:$AM$6,BITACORA!$B$4:$B$7322,"&gt;="&amp;$B$3,BITACORA!$B$4:$B$7322,"&lt;="&amp;$B$4)</f>
        <v>0</v>
      </c>
      <c r="P73" s="165">
        <f>COUNTIFS(BITACORA!$C$4:$C$7322,$B$7:$B$501,BITACORA!$E$4:$E$7322,$E$6:$AM$6,BITACORA!$B$4:$B$7322,"&gt;="&amp;$B$3,BITACORA!$B$4:$B$7322,"&lt;="&amp;$B$4)</f>
        <v>0</v>
      </c>
      <c r="Q73" s="165">
        <f>COUNTIFS(BITACORA!$C$4:$C$7322,$B$7:$B$501,BITACORA!$E$4:$E$7322,$E$6:$AM$6,BITACORA!$B$4:$B$7322,"&gt;="&amp;$B$3,BITACORA!$B$4:$B$7322,"&lt;="&amp;$B$4)</f>
        <v>0</v>
      </c>
      <c r="R73" s="165">
        <f>COUNTIFS(BITACORA!$C$4:$C$7322,$B$7:$B$501,BITACORA!$E$4:$E$7322,$E$6:$AM$6,BITACORA!$B$4:$B$7322,"&gt;="&amp;$B$3,BITACORA!$B$4:$B$7322,"&lt;="&amp;$B$4)</f>
        <v>0</v>
      </c>
      <c r="S73" s="165">
        <f>COUNTIFS(BITACORA!$C$4:$C$7322,$B$7:$B$501,BITACORA!$E$4:$E$7322,$E$6:$AM$6,BITACORA!$B$4:$B$7322,"&gt;="&amp;$B$3,BITACORA!$B$4:$B$7322,"&lt;="&amp;$B$4)</f>
        <v>0</v>
      </c>
      <c r="T73" s="165">
        <f>COUNTIFS(BITACORA!$C$4:$C$7322,$B$7:$B$501,BITACORA!$E$4:$E$7322,$E$6:$AM$6,BITACORA!$B$4:$B$7322,"&gt;="&amp;$B$3,BITACORA!$B$4:$B$7322,"&lt;="&amp;$B$4)</f>
        <v>0</v>
      </c>
      <c r="U73" s="165">
        <f>COUNTIFS(BITACORA!$C$4:$C$7322,$B$7:$B$501,BITACORA!$E$4:$E$7322,$E$6:$AM$6,BITACORA!$B$4:$B$7322,"&gt;="&amp;$B$3,BITACORA!$B$4:$B$7322,"&lt;="&amp;$B$4)</f>
        <v>0</v>
      </c>
      <c r="V73" s="165">
        <f>COUNTIFS(BITACORA!$C$4:$C$7322,$B$7:$B$501,BITACORA!$E$4:$E$7322,$E$6:$AM$6,BITACORA!$B$4:$B$7322,"&gt;="&amp;$B$3,BITACORA!$B$4:$B$7322,"&lt;="&amp;$B$4)</f>
        <v>0</v>
      </c>
      <c r="W73" s="165">
        <f>COUNTIFS(BITACORA!$C$4:$C$7322,$B$7:$B$501,BITACORA!$E$4:$E$7322,$E$6:$AM$6,BITACORA!$B$4:$B$7322,"&gt;="&amp;$B$3,BITACORA!$B$4:$B$7322,"&lt;="&amp;$B$4)</f>
        <v>0</v>
      </c>
      <c r="X73" s="165">
        <f>COUNTIFS(BITACORA!$C$4:$C$7322,$B$7:$B$501,BITACORA!$E$4:$E$7322,$E$6:$AM$6,BITACORA!$B$4:$B$7322,"&gt;="&amp;$B$3,BITACORA!$B$4:$B$7322,"&lt;="&amp;$B$4)</f>
        <v>0</v>
      </c>
      <c r="Y73" s="165">
        <f>COUNTIFS(BITACORA!$C$4:$C$7322,$B$7:$B$501,BITACORA!$E$4:$E$7322,$E$6:$AM$6,BITACORA!$B$4:$B$7322,"&gt;="&amp;$B$3,BITACORA!$B$4:$B$7322,"&lt;="&amp;$B$4)</f>
        <v>0</v>
      </c>
      <c r="Z73" s="165">
        <f>COUNTIFS(BITACORA!$C$4:$C$7322,$B$7:$B$501,BITACORA!$E$4:$E$7322,$E$6:$AM$6,BITACORA!$B$4:$B$7322,"&gt;="&amp;$B$3,BITACORA!$B$4:$B$7322,"&lt;="&amp;$B$4)</f>
        <v>0</v>
      </c>
      <c r="AA73" s="165">
        <f>COUNTIFS(BITACORA!$C$4:$C$7322,$B$7:$B$501,BITACORA!$E$4:$E$7322,$E$6:$AM$6,BITACORA!$B$4:$B$7322,"&gt;="&amp;$B$3,BITACORA!$B$4:$B$7322,"&lt;="&amp;$B$4)</f>
        <v>0</v>
      </c>
      <c r="AB73" s="165">
        <f>COUNTIFS(BITACORA!$C$4:$C$7322,$B$7:$B$501,BITACORA!$E$4:$E$7322,$E$6:$AM$6,BITACORA!$B$4:$B$7322,"&gt;="&amp;$B$3,BITACORA!$B$4:$B$7322,"&lt;="&amp;$B$4)</f>
        <v>0</v>
      </c>
      <c r="AC73" s="165">
        <f>COUNTIFS(BITACORA!$C$4:$C$7322,$B$7:$B$501,BITACORA!$E$4:$E$7322,$E$6:$AM$6,BITACORA!$B$4:$B$7322,"&gt;="&amp;$B$3,BITACORA!$B$4:$B$7322,"&lt;="&amp;$B$4)</f>
        <v>0</v>
      </c>
      <c r="AD73" s="165">
        <f>COUNTIFS(BITACORA!$C$4:$C$7322,$B$7:$B$501,BITACORA!$E$4:$E$7322,$E$6:$AM$6,BITACORA!$B$4:$B$7322,"&gt;="&amp;$B$3,BITACORA!$B$4:$B$7322,"&lt;="&amp;$B$4)</f>
        <v>0</v>
      </c>
      <c r="AE73" s="165">
        <f>COUNTIFS(BITACORA!$C$4:$C$7322,$B$7:$B$501,BITACORA!$E$4:$E$7322,$E$6:$AM$6,BITACORA!$B$4:$B$7322,"&gt;="&amp;$B$3,BITACORA!$B$4:$B$7322,"&lt;="&amp;$B$4)</f>
        <v>0</v>
      </c>
      <c r="AF73" s="165">
        <f>COUNTIFS(BITACORA!$C$4:$C$7322,$B$7:$B$501,BITACORA!$E$4:$E$7322,$E$6:$AM$6,BITACORA!$B$4:$B$7322,"&gt;="&amp;$B$3,BITACORA!$B$4:$B$7322,"&lt;="&amp;$B$4)</f>
        <v>0</v>
      </c>
      <c r="AG73" s="165">
        <f>COUNTIFS(BITACORA!$C$4:$C$7322,$B$7:$B$501,BITACORA!$E$4:$E$7322,$E$6:$AM$6,BITACORA!$B$4:$B$7322,"&gt;="&amp;$B$3,BITACORA!$B$4:$B$7322,"&lt;="&amp;$B$4)</f>
        <v>0</v>
      </c>
      <c r="AH73" s="165">
        <f>COUNTIFS(BITACORA!$C$4:$C$7322,$B$7:$B$501,BITACORA!$E$4:$E$7322,$E$6:$AM$6,BITACORA!$B$4:$B$7322,"&gt;="&amp;$B$3,BITACORA!$B$4:$B$7322,"&lt;="&amp;$B$4)</f>
        <v>0</v>
      </c>
      <c r="AI73" s="165">
        <f>COUNTIFS(BITACORA!$C$4:$C$7322,$B$7:$B$501,BITACORA!$E$4:$E$7322,$E$6:$AM$6,BITACORA!$B$4:$B$7322,"&gt;="&amp;$B$3,BITACORA!$B$4:$B$7322,"&lt;="&amp;$B$4)</f>
        <v>0</v>
      </c>
      <c r="AJ73" s="165">
        <f>COUNTIFS(BITACORA!$C$4:$C$7322,$B$7:$B$501,BITACORA!$E$4:$E$7322,$E$6:$AM$6,BITACORA!$B$4:$B$7322,"&gt;="&amp;$B$3,BITACORA!$B$4:$B$7322,"&lt;="&amp;$B$4)</f>
        <v>0</v>
      </c>
      <c r="AK73" s="165">
        <f>COUNTIFS(BITACORA!$C$4:$C$7322,$B$7:$B$501,BITACORA!$E$4:$E$7322,$E$6:$AM$6,BITACORA!$B$4:$B$7322,"&gt;="&amp;$B$3,BITACORA!$B$4:$B$7322,"&lt;="&amp;$B$4)</f>
        <v>0</v>
      </c>
      <c r="AL73" s="165">
        <f>COUNTIFS(BITACORA!$C$4:$C$7322,$B$7:$B$501,BITACORA!$E$4:$E$7322,$E$6:$AM$6,BITACORA!$B$4:$B$7322,"&gt;="&amp;$B$3,BITACORA!$B$4:$B$7322,"&lt;="&amp;$B$4)</f>
        <v>0</v>
      </c>
      <c r="AM73" s="165">
        <f>COUNTIFS(BITACORA!$C$4:$C$7322,$B$7:$B$501,BITACORA!$E$4:$E$7322,$E$6:$AM$6,BITACORA!$B$4:$B$7322,"&gt;="&amp;$B$3,BITACORA!$B$4:$B$7322,"&lt;="&amp;$B$4)</f>
        <v>0</v>
      </c>
    </row>
    <row r="74" spans="1:39">
      <c r="A74" s="141"/>
      <c r="B74" s="165"/>
      <c r="C74" s="165"/>
      <c r="D74" s="164">
        <f t="shared" si="0"/>
        <v>0</v>
      </c>
      <c r="E74" s="165">
        <f>COUNTIFS(BITACORA!$C$4:$C$7322,$B$7:$B$501,BITACORA!$E$4:$E$7322,$E$6:$AM$6,BITACORA!$B$4:$B$7322,"&gt;="&amp;$B$3,BITACORA!$B$4:$B$7322,"&lt;="&amp;$B$4)</f>
        <v>0</v>
      </c>
      <c r="F74" s="165">
        <f>COUNTIFS(BITACORA!$C$4:$C$7322,$B$7:$B$501,BITACORA!$E$4:$E$7322,$E$6:$AM$6,BITACORA!$B$4:$B$7322,"&gt;="&amp;$B$3,BITACORA!$B$4:$B$7322,"&lt;="&amp;$B$4)</f>
        <v>0</v>
      </c>
      <c r="G74" s="165">
        <f>COUNTIFS(BITACORA!$C$4:$C$7322,$B$7:$B$501,BITACORA!$E$4:$E$7322,$E$6:$AM$6,BITACORA!$B$4:$B$7322,"&gt;="&amp;$B$3,BITACORA!$B$4:$B$7322,"&lt;="&amp;$B$4)</f>
        <v>0</v>
      </c>
      <c r="H74" s="165">
        <f>COUNTIFS(BITACORA!$C$4:$C$7322,$B$7:$B$501,BITACORA!$E$4:$E$7322,$E$6:$AM$6,BITACORA!$B$4:$B$7322,"&gt;="&amp;$B$3,BITACORA!$B$4:$B$7322,"&lt;="&amp;$B$4)</f>
        <v>0</v>
      </c>
      <c r="I74" s="165">
        <f>COUNTIFS(BITACORA!$C$4:$C$7322,$B$7:$B$501,BITACORA!$E$4:$E$7322,$E$6:$AM$6,BITACORA!$B$4:$B$7322,"&gt;="&amp;$B$3,BITACORA!$B$4:$B$7322,"&lt;="&amp;$B$4)</f>
        <v>0</v>
      </c>
      <c r="J74" s="165">
        <f>COUNTIFS(BITACORA!$C$4:$C$7322,$B$7:$B$501,BITACORA!$E$4:$E$7322,$E$6:$AM$6,BITACORA!$B$4:$B$7322,"&gt;="&amp;$B$3,BITACORA!$B$4:$B$7322,"&lt;="&amp;$B$4)</f>
        <v>0</v>
      </c>
      <c r="K74" s="165">
        <f>COUNTIFS(BITACORA!$C$4:$C$7322,$B$7:$B$501,BITACORA!$E$4:$E$7322,$E$6:$AM$6,BITACORA!$B$4:$B$7322,"&gt;="&amp;$B$3,BITACORA!$B$4:$B$7322,"&lt;="&amp;$B$4)</f>
        <v>0</v>
      </c>
      <c r="L74" s="165">
        <f>COUNTIFS(BITACORA!$C$4:$C$7322,$B$7:$B$501,BITACORA!$E$4:$E$7322,$E$6:$AM$6,BITACORA!$B$4:$B$7322,"&gt;="&amp;$B$3,BITACORA!$B$4:$B$7322,"&lt;="&amp;$B$4)</f>
        <v>0</v>
      </c>
      <c r="M74" s="165">
        <f>COUNTIFS(BITACORA!$C$4:$C$7322,$B$7:$B$501,BITACORA!$E$4:$E$7322,$E$6:$AM$6,BITACORA!$B$4:$B$7322,"&gt;="&amp;$B$3,BITACORA!$B$4:$B$7322,"&lt;="&amp;$B$4)</f>
        <v>0</v>
      </c>
      <c r="N74" s="165">
        <f>COUNTIFS(BITACORA!$C$4:$C$7322,$B$7:$B$501,BITACORA!$E$4:$E$7322,$E$6:$AM$6,BITACORA!$B$4:$B$7322,"&gt;="&amp;$B$3,BITACORA!$B$4:$B$7322,"&lt;="&amp;$B$4)</f>
        <v>0</v>
      </c>
      <c r="O74" s="165">
        <f>COUNTIFS(BITACORA!$C$4:$C$7322,$B$7:$B$501,BITACORA!$E$4:$E$7322,$E$6:$AM$6,BITACORA!$B$4:$B$7322,"&gt;="&amp;$B$3,BITACORA!$B$4:$B$7322,"&lt;="&amp;$B$4)</f>
        <v>0</v>
      </c>
      <c r="P74" s="165">
        <f>COUNTIFS(BITACORA!$C$4:$C$7322,$B$7:$B$501,BITACORA!$E$4:$E$7322,$E$6:$AM$6,BITACORA!$B$4:$B$7322,"&gt;="&amp;$B$3,BITACORA!$B$4:$B$7322,"&lt;="&amp;$B$4)</f>
        <v>0</v>
      </c>
      <c r="Q74" s="165">
        <f>COUNTIFS(BITACORA!$C$4:$C$7322,$B$7:$B$501,BITACORA!$E$4:$E$7322,$E$6:$AM$6,BITACORA!$B$4:$B$7322,"&gt;="&amp;$B$3,BITACORA!$B$4:$B$7322,"&lt;="&amp;$B$4)</f>
        <v>0</v>
      </c>
      <c r="R74" s="165">
        <f>COUNTIFS(BITACORA!$C$4:$C$7322,$B$7:$B$501,BITACORA!$E$4:$E$7322,$E$6:$AM$6,BITACORA!$B$4:$B$7322,"&gt;="&amp;$B$3,BITACORA!$B$4:$B$7322,"&lt;="&amp;$B$4)</f>
        <v>0</v>
      </c>
      <c r="S74" s="165">
        <f>COUNTIFS(BITACORA!$C$4:$C$7322,$B$7:$B$501,BITACORA!$E$4:$E$7322,$E$6:$AM$6,BITACORA!$B$4:$B$7322,"&gt;="&amp;$B$3,BITACORA!$B$4:$B$7322,"&lt;="&amp;$B$4)</f>
        <v>0</v>
      </c>
      <c r="T74" s="165">
        <f>COUNTIFS(BITACORA!$C$4:$C$7322,$B$7:$B$501,BITACORA!$E$4:$E$7322,$E$6:$AM$6,BITACORA!$B$4:$B$7322,"&gt;="&amp;$B$3,BITACORA!$B$4:$B$7322,"&lt;="&amp;$B$4)</f>
        <v>0</v>
      </c>
      <c r="U74" s="165">
        <f>COUNTIFS(BITACORA!$C$4:$C$7322,$B$7:$B$501,BITACORA!$E$4:$E$7322,$E$6:$AM$6,BITACORA!$B$4:$B$7322,"&gt;="&amp;$B$3,BITACORA!$B$4:$B$7322,"&lt;="&amp;$B$4)</f>
        <v>0</v>
      </c>
      <c r="V74" s="165">
        <f>COUNTIFS(BITACORA!$C$4:$C$7322,$B$7:$B$501,BITACORA!$E$4:$E$7322,$E$6:$AM$6,BITACORA!$B$4:$B$7322,"&gt;="&amp;$B$3,BITACORA!$B$4:$B$7322,"&lt;="&amp;$B$4)</f>
        <v>0</v>
      </c>
      <c r="W74" s="165">
        <f>COUNTIFS(BITACORA!$C$4:$C$7322,$B$7:$B$501,BITACORA!$E$4:$E$7322,$E$6:$AM$6,BITACORA!$B$4:$B$7322,"&gt;="&amp;$B$3,BITACORA!$B$4:$B$7322,"&lt;="&amp;$B$4)</f>
        <v>0</v>
      </c>
      <c r="X74" s="165">
        <f>COUNTIFS(BITACORA!$C$4:$C$7322,$B$7:$B$501,BITACORA!$E$4:$E$7322,$E$6:$AM$6,BITACORA!$B$4:$B$7322,"&gt;="&amp;$B$3,BITACORA!$B$4:$B$7322,"&lt;="&amp;$B$4)</f>
        <v>0</v>
      </c>
      <c r="Y74" s="165">
        <f>COUNTIFS(BITACORA!$C$4:$C$7322,$B$7:$B$501,BITACORA!$E$4:$E$7322,$E$6:$AM$6,BITACORA!$B$4:$B$7322,"&gt;="&amp;$B$3,BITACORA!$B$4:$B$7322,"&lt;="&amp;$B$4)</f>
        <v>0</v>
      </c>
      <c r="Z74" s="165">
        <f>COUNTIFS(BITACORA!$C$4:$C$7322,$B$7:$B$501,BITACORA!$E$4:$E$7322,$E$6:$AM$6,BITACORA!$B$4:$B$7322,"&gt;="&amp;$B$3,BITACORA!$B$4:$B$7322,"&lt;="&amp;$B$4)</f>
        <v>0</v>
      </c>
      <c r="AA74" s="165">
        <f>COUNTIFS(BITACORA!$C$4:$C$7322,$B$7:$B$501,BITACORA!$E$4:$E$7322,$E$6:$AM$6,BITACORA!$B$4:$B$7322,"&gt;="&amp;$B$3,BITACORA!$B$4:$B$7322,"&lt;="&amp;$B$4)</f>
        <v>0</v>
      </c>
      <c r="AB74" s="165">
        <f>COUNTIFS(BITACORA!$C$4:$C$7322,$B$7:$B$501,BITACORA!$E$4:$E$7322,$E$6:$AM$6,BITACORA!$B$4:$B$7322,"&gt;="&amp;$B$3,BITACORA!$B$4:$B$7322,"&lt;="&amp;$B$4)</f>
        <v>0</v>
      </c>
      <c r="AC74" s="165">
        <f>COUNTIFS(BITACORA!$C$4:$C$7322,$B$7:$B$501,BITACORA!$E$4:$E$7322,$E$6:$AM$6,BITACORA!$B$4:$B$7322,"&gt;="&amp;$B$3,BITACORA!$B$4:$B$7322,"&lt;="&amp;$B$4)</f>
        <v>0</v>
      </c>
      <c r="AD74" s="165">
        <f>COUNTIFS(BITACORA!$C$4:$C$7322,$B$7:$B$501,BITACORA!$E$4:$E$7322,$E$6:$AM$6,BITACORA!$B$4:$B$7322,"&gt;="&amp;$B$3,BITACORA!$B$4:$B$7322,"&lt;="&amp;$B$4)</f>
        <v>0</v>
      </c>
      <c r="AE74" s="165">
        <f>COUNTIFS(BITACORA!$C$4:$C$7322,$B$7:$B$501,BITACORA!$E$4:$E$7322,$E$6:$AM$6,BITACORA!$B$4:$B$7322,"&gt;="&amp;$B$3,BITACORA!$B$4:$B$7322,"&lt;="&amp;$B$4)</f>
        <v>0</v>
      </c>
      <c r="AF74" s="165">
        <f>COUNTIFS(BITACORA!$C$4:$C$7322,$B$7:$B$501,BITACORA!$E$4:$E$7322,$E$6:$AM$6,BITACORA!$B$4:$B$7322,"&gt;="&amp;$B$3,BITACORA!$B$4:$B$7322,"&lt;="&amp;$B$4)</f>
        <v>0</v>
      </c>
      <c r="AG74" s="165">
        <f>COUNTIFS(BITACORA!$C$4:$C$7322,$B$7:$B$501,BITACORA!$E$4:$E$7322,$E$6:$AM$6,BITACORA!$B$4:$B$7322,"&gt;="&amp;$B$3,BITACORA!$B$4:$B$7322,"&lt;="&amp;$B$4)</f>
        <v>0</v>
      </c>
      <c r="AH74" s="165">
        <f>COUNTIFS(BITACORA!$C$4:$C$7322,$B$7:$B$501,BITACORA!$E$4:$E$7322,$E$6:$AM$6,BITACORA!$B$4:$B$7322,"&gt;="&amp;$B$3,BITACORA!$B$4:$B$7322,"&lt;="&amp;$B$4)</f>
        <v>0</v>
      </c>
      <c r="AI74" s="165">
        <f>COUNTIFS(BITACORA!$C$4:$C$7322,$B$7:$B$501,BITACORA!$E$4:$E$7322,$E$6:$AM$6,BITACORA!$B$4:$B$7322,"&gt;="&amp;$B$3,BITACORA!$B$4:$B$7322,"&lt;="&amp;$B$4)</f>
        <v>0</v>
      </c>
      <c r="AJ74" s="165">
        <f>COUNTIFS(BITACORA!$C$4:$C$7322,$B$7:$B$501,BITACORA!$E$4:$E$7322,$E$6:$AM$6,BITACORA!$B$4:$B$7322,"&gt;="&amp;$B$3,BITACORA!$B$4:$B$7322,"&lt;="&amp;$B$4)</f>
        <v>0</v>
      </c>
      <c r="AK74" s="165">
        <f>COUNTIFS(BITACORA!$C$4:$C$7322,$B$7:$B$501,BITACORA!$E$4:$E$7322,$E$6:$AM$6,BITACORA!$B$4:$B$7322,"&gt;="&amp;$B$3,BITACORA!$B$4:$B$7322,"&lt;="&amp;$B$4)</f>
        <v>0</v>
      </c>
      <c r="AL74" s="165">
        <f>COUNTIFS(BITACORA!$C$4:$C$7322,$B$7:$B$501,BITACORA!$E$4:$E$7322,$E$6:$AM$6,BITACORA!$B$4:$B$7322,"&gt;="&amp;$B$3,BITACORA!$B$4:$B$7322,"&lt;="&amp;$B$4)</f>
        <v>0</v>
      </c>
      <c r="AM74" s="165">
        <f>COUNTIFS(BITACORA!$C$4:$C$7322,$B$7:$B$501,BITACORA!$E$4:$E$7322,$E$6:$AM$6,BITACORA!$B$4:$B$7322,"&gt;="&amp;$B$3,BITACORA!$B$4:$B$7322,"&lt;="&amp;$B$4)</f>
        <v>0</v>
      </c>
    </row>
    <row r="75" spans="1:39">
      <c r="A75" s="141"/>
      <c r="B75" s="165"/>
      <c r="C75" s="165"/>
      <c r="D75" s="164">
        <f t="shared" si="0"/>
        <v>0</v>
      </c>
      <c r="E75" s="165">
        <f>COUNTIFS(BITACORA!$C$4:$C$7322,$B$7:$B$501,BITACORA!$E$4:$E$7322,$E$6:$AM$6,BITACORA!$B$4:$B$7322,"&gt;="&amp;$B$3,BITACORA!$B$4:$B$7322,"&lt;="&amp;$B$4)</f>
        <v>0</v>
      </c>
      <c r="F75" s="165">
        <f>COUNTIFS(BITACORA!$C$4:$C$7322,$B$7:$B$501,BITACORA!$E$4:$E$7322,$E$6:$AM$6,BITACORA!$B$4:$B$7322,"&gt;="&amp;$B$3,BITACORA!$B$4:$B$7322,"&lt;="&amp;$B$4)</f>
        <v>0</v>
      </c>
      <c r="G75" s="165">
        <f>COUNTIFS(BITACORA!$C$4:$C$7322,$B$7:$B$501,BITACORA!$E$4:$E$7322,$E$6:$AM$6,BITACORA!$B$4:$B$7322,"&gt;="&amp;$B$3,BITACORA!$B$4:$B$7322,"&lt;="&amp;$B$4)</f>
        <v>0</v>
      </c>
      <c r="H75" s="165">
        <f>COUNTIFS(BITACORA!$C$4:$C$7322,$B$7:$B$501,BITACORA!$E$4:$E$7322,$E$6:$AM$6,BITACORA!$B$4:$B$7322,"&gt;="&amp;$B$3,BITACORA!$B$4:$B$7322,"&lt;="&amp;$B$4)</f>
        <v>0</v>
      </c>
      <c r="I75" s="165">
        <f>COUNTIFS(BITACORA!$C$4:$C$7322,$B$7:$B$501,BITACORA!$E$4:$E$7322,$E$6:$AM$6,BITACORA!$B$4:$B$7322,"&gt;="&amp;$B$3,BITACORA!$B$4:$B$7322,"&lt;="&amp;$B$4)</f>
        <v>0</v>
      </c>
      <c r="J75" s="165">
        <f>COUNTIFS(BITACORA!$C$4:$C$7322,$B$7:$B$501,BITACORA!$E$4:$E$7322,$E$6:$AM$6,BITACORA!$B$4:$B$7322,"&gt;="&amp;$B$3,BITACORA!$B$4:$B$7322,"&lt;="&amp;$B$4)</f>
        <v>0</v>
      </c>
      <c r="K75" s="165">
        <f>COUNTIFS(BITACORA!$C$4:$C$7322,$B$7:$B$501,BITACORA!$E$4:$E$7322,$E$6:$AM$6,BITACORA!$B$4:$B$7322,"&gt;="&amp;$B$3,BITACORA!$B$4:$B$7322,"&lt;="&amp;$B$4)</f>
        <v>0</v>
      </c>
      <c r="L75" s="165">
        <f>COUNTIFS(BITACORA!$C$4:$C$7322,$B$7:$B$501,BITACORA!$E$4:$E$7322,$E$6:$AM$6,BITACORA!$B$4:$B$7322,"&gt;="&amp;$B$3,BITACORA!$B$4:$B$7322,"&lt;="&amp;$B$4)</f>
        <v>0</v>
      </c>
      <c r="M75" s="165">
        <f>COUNTIFS(BITACORA!$C$4:$C$7322,$B$7:$B$501,BITACORA!$E$4:$E$7322,$E$6:$AM$6,BITACORA!$B$4:$B$7322,"&gt;="&amp;$B$3,BITACORA!$B$4:$B$7322,"&lt;="&amp;$B$4)</f>
        <v>0</v>
      </c>
      <c r="N75" s="165">
        <f>COUNTIFS(BITACORA!$C$4:$C$7322,$B$7:$B$501,BITACORA!$E$4:$E$7322,$E$6:$AM$6,BITACORA!$B$4:$B$7322,"&gt;="&amp;$B$3,BITACORA!$B$4:$B$7322,"&lt;="&amp;$B$4)</f>
        <v>0</v>
      </c>
      <c r="O75" s="165">
        <f>COUNTIFS(BITACORA!$C$4:$C$7322,$B$7:$B$501,BITACORA!$E$4:$E$7322,$E$6:$AM$6,BITACORA!$B$4:$B$7322,"&gt;="&amp;$B$3,BITACORA!$B$4:$B$7322,"&lt;="&amp;$B$4)</f>
        <v>0</v>
      </c>
      <c r="P75" s="165">
        <f>COUNTIFS(BITACORA!$C$4:$C$7322,$B$7:$B$501,BITACORA!$E$4:$E$7322,$E$6:$AM$6,BITACORA!$B$4:$B$7322,"&gt;="&amp;$B$3,BITACORA!$B$4:$B$7322,"&lt;="&amp;$B$4)</f>
        <v>0</v>
      </c>
      <c r="Q75" s="165">
        <f>COUNTIFS(BITACORA!$C$4:$C$7322,$B$7:$B$501,BITACORA!$E$4:$E$7322,$E$6:$AM$6,BITACORA!$B$4:$B$7322,"&gt;="&amp;$B$3,BITACORA!$B$4:$B$7322,"&lt;="&amp;$B$4)</f>
        <v>0</v>
      </c>
      <c r="R75" s="165">
        <f>COUNTIFS(BITACORA!$C$4:$C$7322,$B$7:$B$501,BITACORA!$E$4:$E$7322,$E$6:$AM$6,BITACORA!$B$4:$B$7322,"&gt;="&amp;$B$3,BITACORA!$B$4:$B$7322,"&lt;="&amp;$B$4)</f>
        <v>0</v>
      </c>
      <c r="S75" s="165">
        <f>COUNTIFS(BITACORA!$C$4:$C$7322,$B$7:$B$501,BITACORA!$E$4:$E$7322,$E$6:$AM$6,BITACORA!$B$4:$B$7322,"&gt;="&amp;$B$3,BITACORA!$B$4:$B$7322,"&lt;="&amp;$B$4)</f>
        <v>0</v>
      </c>
      <c r="T75" s="165">
        <f>COUNTIFS(BITACORA!$C$4:$C$7322,$B$7:$B$501,BITACORA!$E$4:$E$7322,$E$6:$AM$6,BITACORA!$B$4:$B$7322,"&gt;="&amp;$B$3,BITACORA!$B$4:$B$7322,"&lt;="&amp;$B$4)</f>
        <v>0</v>
      </c>
      <c r="U75" s="165">
        <f>COUNTIFS(BITACORA!$C$4:$C$7322,$B$7:$B$501,BITACORA!$E$4:$E$7322,$E$6:$AM$6,BITACORA!$B$4:$B$7322,"&gt;="&amp;$B$3,BITACORA!$B$4:$B$7322,"&lt;="&amp;$B$4)</f>
        <v>0</v>
      </c>
      <c r="V75" s="165">
        <f>COUNTIFS(BITACORA!$C$4:$C$7322,$B$7:$B$501,BITACORA!$E$4:$E$7322,$E$6:$AM$6,BITACORA!$B$4:$B$7322,"&gt;="&amp;$B$3,BITACORA!$B$4:$B$7322,"&lt;="&amp;$B$4)</f>
        <v>0</v>
      </c>
      <c r="W75" s="165">
        <f>COUNTIFS(BITACORA!$C$4:$C$7322,$B$7:$B$501,BITACORA!$E$4:$E$7322,$E$6:$AM$6,BITACORA!$B$4:$B$7322,"&gt;="&amp;$B$3,BITACORA!$B$4:$B$7322,"&lt;="&amp;$B$4)</f>
        <v>0</v>
      </c>
      <c r="X75" s="165">
        <f>COUNTIFS(BITACORA!$C$4:$C$7322,$B$7:$B$501,BITACORA!$E$4:$E$7322,$E$6:$AM$6,BITACORA!$B$4:$B$7322,"&gt;="&amp;$B$3,BITACORA!$B$4:$B$7322,"&lt;="&amp;$B$4)</f>
        <v>0</v>
      </c>
      <c r="Y75" s="165">
        <f>COUNTIFS(BITACORA!$C$4:$C$7322,$B$7:$B$501,BITACORA!$E$4:$E$7322,$E$6:$AM$6,BITACORA!$B$4:$B$7322,"&gt;="&amp;$B$3,BITACORA!$B$4:$B$7322,"&lt;="&amp;$B$4)</f>
        <v>0</v>
      </c>
      <c r="Z75" s="165">
        <f>COUNTIFS(BITACORA!$C$4:$C$7322,$B$7:$B$501,BITACORA!$E$4:$E$7322,$E$6:$AM$6,BITACORA!$B$4:$B$7322,"&gt;="&amp;$B$3,BITACORA!$B$4:$B$7322,"&lt;="&amp;$B$4)</f>
        <v>0</v>
      </c>
      <c r="AA75" s="165">
        <f>COUNTIFS(BITACORA!$C$4:$C$7322,$B$7:$B$501,BITACORA!$E$4:$E$7322,$E$6:$AM$6,BITACORA!$B$4:$B$7322,"&gt;="&amp;$B$3,BITACORA!$B$4:$B$7322,"&lt;="&amp;$B$4)</f>
        <v>0</v>
      </c>
      <c r="AB75" s="165">
        <f>COUNTIFS(BITACORA!$C$4:$C$7322,$B$7:$B$501,BITACORA!$E$4:$E$7322,$E$6:$AM$6,BITACORA!$B$4:$B$7322,"&gt;="&amp;$B$3,BITACORA!$B$4:$B$7322,"&lt;="&amp;$B$4)</f>
        <v>0</v>
      </c>
      <c r="AC75" s="165">
        <f>COUNTIFS(BITACORA!$C$4:$C$7322,$B$7:$B$501,BITACORA!$E$4:$E$7322,$E$6:$AM$6,BITACORA!$B$4:$B$7322,"&gt;="&amp;$B$3,BITACORA!$B$4:$B$7322,"&lt;="&amp;$B$4)</f>
        <v>0</v>
      </c>
      <c r="AD75" s="165">
        <f>COUNTIFS(BITACORA!$C$4:$C$7322,$B$7:$B$501,BITACORA!$E$4:$E$7322,$E$6:$AM$6,BITACORA!$B$4:$B$7322,"&gt;="&amp;$B$3,BITACORA!$B$4:$B$7322,"&lt;="&amp;$B$4)</f>
        <v>0</v>
      </c>
      <c r="AE75" s="165">
        <f>COUNTIFS(BITACORA!$C$4:$C$7322,$B$7:$B$501,BITACORA!$E$4:$E$7322,$E$6:$AM$6,BITACORA!$B$4:$B$7322,"&gt;="&amp;$B$3,BITACORA!$B$4:$B$7322,"&lt;="&amp;$B$4)</f>
        <v>0</v>
      </c>
      <c r="AF75" s="165">
        <f>COUNTIFS(BITACORA!$C$4:$C$7322,$B$7:$B$501,BITACORA!$E$4:$E$7322,$E$6:$AM$6,BITACORA!$B$4:$B$7322,"&gt;="&amp;$B$3,BITACORA!$B$4:$B$7322,"&lt;="&amp;$B$4)</f>
        <v>0</v>
      </c>
      <c r="AG75" s="165">
        <f>COUNTIFS(BITACORA!$C$4:$C$7322,$B$7:$B$501,BITACORA!$E$4:$E$7322,$E$6:$AM$6,BITACORA!$B$4:$B$7322,"&gt;="&amp;$B$3,BITACORA!$B$4:$B$7322,"&lt;="&amp;$B$4)</f>
        <v>0</v>
      </c>
      <c r="AH75" s="165">
        <f>COUNTIFS(BITACORA!$C$4:$C$7322,$B$7:$B$501,BITACORA!$E$4:$E$7322,$E$6:$AM$6,BITACORA!$B$4:$B$7322,"&gt;="&amp;$B$3,BITACORA!$B$4:$B$7322,"&lt;="&amp;$B$4)</f>
        <v>0</v>
      </c>
      <c r="AI75" s="165">
        <f>COUNTIFS(BITACORA!$C$4:$C$7322,$B$7:$B$501,BITACORA!$E$4:$E$7322,$E$6:$AM$6,BITACORA!$B$4:$B$7322,"&gt;="&amp;$B$3,BITACORA!$B$4:$B$7322,"&lt;="&amp;$B$4)</f>
        <v>0</v>
      </c>
      <c r="AJ75" s="165">
        <f>COUNTIFS(BITACORA!$C$4:$C$7322,$B$7:$B$501,BITACORA!$E$4:$E$7322,$E$6:$AM$6,BITACORA!$B$4:$B$7322,"&gt;="&amp;$B$3,BITACORA!$B$4:$B$7322,"&lt;="&amp;$B$4)</f>
        <v>0</v>
      </c>
      <c r="AK75" s="165">
        <f>COUNTIFS(BITACORA!$C$4:$C$7322,$B$7:$B$501,BITACORA!$E$4:$E$7322,$E$6:$AM$6,BITACORA!$B$4:$B$7322,"&gt;="&amp;$B$3,BITACORA!$B$4:$B$7322,"&lt;="&amp;$B$4)</f>
        <v>0</v>
      </c>
      <c r="AL75" s="165">
        <f>COUNTIFS(BITACORA!$C$4:$C$7322,$B$7:$B$501,BITACORA!$E$4:$E$7322,$E$6:$AM$6,BITACORA!$B$4:$B$7322,"&gt;="&amp;$B$3,BITACORA!$B$4:$B$7322,"&lt;="&amp;$B$4)</f>
        <v>0</v>
      </c>
      <c r="AM75" s="165">
        <f>COUNTIFS(BITACORA!$C$4:$C$7322,$B$7:$B$501,BITACORA!$E$4:$E$7322,$E$6:$AM$6,BITACORA!$B$4:$B$7322,"&gt;="&amp;$B$3,BITACORA!$B$4:$B$7322,"&lt;="&amp;$B$4)</f>
        <v>0</v>
      </c>
    </row>
    <row r="76" spans="1:39">
      <c r="A76" s="141"/>
      <c r="B76" s="165"/>
      <c r="C76" s="165"/>
      <c r="D76" s="164">
        <f t="shared" si="0"/>
        <v>0</v>
      </c>
      <c r="E76" s="165">
        <f>COUNTIFS(BITACORA!$C$4:$C$7322,$B$7:$B$501,BITACORA!$E$4:$E$7322,$E$6:$AM$6,BITACORA!$B$4:$B$7322,"&gt;="&amp;$B$3,BITACORA!$B$4:$B$7322,"&lt;="&amp;$B$4)</f>
        <v>0</v>
      </c>
      <c r="F76" s="165">
        <f>COUNTIFS(BITACORA!$C$4:$C$7322,$B$7:$B$501,BITACORA!$E$4:$E$7322,$E$6:$AM$6,BITACORA!$B$4:$B$7322,"&gt;="&amp;$B$3,BITACORA!$B$4:$B$7322,"&lt;="&amp;$B$4)</f>
        <v>0</v>
      </c>
      <c r="G76" s="165">
        <f>COUNTIFS(BITACORA!$C$4:$C$7322,$B$7:$B$501,BITACORA!$E$4:$E$7322,$E$6:$AM$6,BITACORA!$B$4:$B$7322,"&gt;="&amp;$B$3,BITACORA!$B$4:$B$7322,"&lt;="&amp;$B$4)</f>
        <v>0</v>
      </c>
      <c r="H76" s="165">
        <f>COUNTIFS(BITACORA!$C$4:$C$7322,$B$7:$B$501,BITACORA!$E$4:$E$7322,$E$6:$AM$6,BITACORA!$B$4:$B$7322,"&gt;="&amp;$B$3,BITACORA!$B$4:$B$7322,"&lt;="&amp;$B$4)</f>
        <v>0</v>
      </c>
      <c r="I76" s="165">
        <f>COUNTIFS(BITACORA!$C$4:$C$7322,$B$7:$B$501,BITACORA!$E$4:$E$7322,$E$6:$AM$6,BITACORA!$B$4:$B$7322,"&gt;="&amp;$B$3,BITACORA!$B$4:$B$7322,"&lt;="&amp;$B$4)</f>
        <v>0</v>
      </c>
      <c r="J76" s="165">
        <f>COUNTIFS(BITACORA!$C$4:$C$7322,$B$7:$B$501,BITACORA!$E$4:$E$7322,$E$6:$AM$6,BITACORA!$B$4:$B$7322,"&gt;="&amp;$B$3,BITACORA!$B$4:$B$7322,"&lt;="&amp;$B$4)</f>
        <v>0</v>
      </c>
      <c r="K76" s="165">
        <f>COUNTIFS(BITACORA!$C$4:$C$7322,$B$7:$B$501,BITACORA!$E$4:$E$7322,$E$6:$AM$6,BITACORA!$B$4:$B$7322,"&gt;="&amp;$B$3,BITACORA!$B$4:$B$7322,"&lt;="&amp;$B$4)</f>
        <v>0</v>
      </c>
      <c r="L76" s="165">
        <f>COUNTIFS(BITACORA!$C$4:$C$7322,$B$7:$B$501,BITACORA!$E$4:$E$7322,$E$6:$AM$6,BITACORA!$B$4:$B$7322,"&gt;="&amp;$B$3,BITACORA!$B$4:$B$7322,"&lt;="&amp;$B$4)</f>
        <v>0</v>
      </c>
      <c r="M76" s="165">
        <f>COUNTIFS(BITACORA!$C$4:$C$7322,$B$7:$B$501,BITACORA!$E$4:$E$7322,$E$6:$AM$6,BITACORA!$B$4:$B$7322,"&gt;="&amp;$B$3,BITACORA!$B$4:$B$7322,"&lt;="&amp;$B$4)</f>
        <v>0</v>
      </c>
      <c r="N76" s="165">
        <f>COUNTIFS(BITACORA!$C$4:$C$7322,$B$7:$B$501,BITACORA!$E$4:$E$7322,$E$6:$AM$6,BITACORA!$B$4:$B$7322,"&gt;="&amp;$B$3,BITACORA!$B$4:$B$7322,"&lt;="&amp;$B$4)</f>
        <v>0</v>
      </c>
      <c r="O76" s="165">
        <f>COUNTIFS(BITACORA!$C$4:$C$7322,$B$7:$B$501,BITACORA!$E$4:$E$7322,$E$6:$AM$6,BITACORA!$B$4:$B$7322,"&gt;="&amp;$B$3,BITACORA!$B$4:$B$7322,"&lt;="&amp;$B$4)</f>
        <v>0</v>
      </c>
      <c r="P76" s="165">
        <f>COUNTIFS(BITACORA!$C$4:$C$7322,$B$7:$B$501,BITACORA!$E$4:$E$7322,$E$6:$AM$6,BITACORA!$B$4:$B$7322,"&gt;="&amp;$B$3,BITACORA!$B$4:$B$7322,"&lt;="&amp;$B$4)</f>
        <v>0</v>
      </c>
      <c r="Q76" s="165">
        <f>COUNTIFS(BITACORA!$C$4:$C$7322,$B$7:$B$501,BITACORA!$E$4:$E$7322,$E$6:$AM$6,BITACORA!$B$4:$B$7322,"&gt;="&amp;$B$3,BITACORA!$B$4:$B$7322,"&lt;="&amp;$B$4)</f>
        <v>0</v>
      </c>
      <c r="R76" s="165">
        <f>COUNTIFS(BITACORA!$C$4:$C$7322,$B$7:$B$501,BITACORA!$E$4:$E$7322,$E$6:$AM$6,BITACORA!$B$4:$B$7322,"&gt;="&amp;$B$3,BITACORA!$B$4:$B$7322,"&lt;="&amp;$B$4)</f>
        <v>0</v>
      </c>
      <c r="S76" s="165">
        <f>COUNTIFS(BITACORA!$C$4:$C$7322,$B$7:$B$501,BITACORA!$E$4:$E$7322,$E$6:$AM$6,BITACORA!$B$4:$B$7322,"&gt;="&amp;$B$3,BITACORA!$B$4:$B$7322,"&lt;="&amp;$B$4)</f>
        <v>0</v>
      </c>
      <c r="T76" s="165">
        <f>COUNTIFS(BITACORA!$C$4:$C$7322,$B$7:$B$501,BITACORA!$E$4:$E$7322,$E$6:$AM$6,BITACORA!$B$4:$B$7322,"&gt;="&amp;$B$3,BITACORA!$B$4:$B$7322,"&lt;="&amp;$B$4)</f>
        <v>0</v>
      </c>
      <c r="U76" s="165">
        <f>COUNTIFS(BITACORA!$C$4:$C$7322,$B$7:$B$501,BITACORA!$E$4:$E$7322,$E$6:$AM$6,BITACORA!$B$4:$B$7322,"&gt;="&amp;$B$3,BITACORA!$B$4:$B$7322,"&lt;="&amp;$B$4)</f>
        <v>0</v>
      </c>
      <c r="V76" s="165">
        <f>COUNTIFS(BITACORA!$C$4:$C$7322,$B$7:$B$501,BITACORA!$E$4:$E$7322,$E$6:$AM$6,BITACORA!$B$4:$B$7322,"&gt;="&amp;$B$3,BITACORA!$B$4:$B$7322,"&lt;="&amp;$B$4)</f>
        <v>0</v>
      </c>
      <c r="W76" s="165">
        <f>COUNTIFS(BITACORA!$C$4:$C$7322,$B$7:$B$501,BITACORA!$E$4:$E$7322,$E$6:$AM$6,BITACORA!$B$4:$B$7322,"&gt;="&amp;$B$3,BITACORA!$B$4:$B$7322,"&lt;="&amp;$B$4)</f>
        <v>0</v>
      </c>
      <c r="X76" s="165">
        <f>COUNTIFS(BITACORA!$C$4:$C$7322,$B$7:$B$501,BITACORA!$E$4:$E$7322,$E$6:$AM$6,BITACORA!$B$4:$B$7322,"&gt;="&amp;$B$3,BITACORA!$B$4:$B$7322,"&lt;="&amp;$B$4)</f>
        <v>0</v>
      </c>
      <c r="Y76" s="165">
        <f>COUNTIFS(BITACORA!$C$4:$C$7322,$B$7:$B$501,BITACORA!$E$4:$E$7322,$E$6:$AM$6,BITACORA!$B$4:$B$7322,"&gt;="&amp;$B$3,BITACORA!$B$4:$B$7322,"&lt;="&amp;$B$4)</f>
        <v>0</v>
      </c>
      <c r="Z76" s="165">
        <f>COUNTIFS(BITACORA!$C$4:$C$7322,$B$7:$B$501,BITACORA!$E$4:$E$7322,$E$6:$AM$6,BITACORA!$B$4:$B$7322,"&gt;="&amp;$B$3,BITACORA!$B$4:$B$7322,"&lt;="&amp;$B$4)</f>
        <v>0</v>
      </c>
      <c r="AA76" s="165">
        <f>COUNTIFS(BITACORA!$C$4:$C$7322,$B$7:$B$501,BITACORA!$E$4:$E$7322,$E$6:$AM$6,BITACORA!$B$4:$B$7322,"&gt;="&amp;$B$3,BITACORA!$B$4:$B$7322,"&lt;="&amp;$B$4)</f>
        <v>0</v>
      </c>
      <c r="AB76" s="165">
        <f>COUNTIFS(BITACORA!$C$4:$C$7322,$B$7:$B$501,BITACORA!$E$4:$E$7322,$E$6:$AM$6,BITACORA!$B$4:$B$7322,"&gt;="&amp;$B$3,BITACORA!$B$4:$B$7322,"&lt;="&amp;$B$4)</f>
        <v>0</v>
      </c>
      <c r="AC76" s="165">
        <f>COUNTIFS(BITACORA!$C$4:$C$7322,$B$7:$B$501,BITACORA!$E$4:$E$7322,$E$6:$AM$6,BITACORA!$B$4:$B$7322,"&gt;="&amp;$B$3,BITACORA!$B$4:$B$7322,"&lt;="&amp;$B$4)</f>
        <v>0</v>
      </c>
      <c r="AD76" s="165">
        <f>COUNTIFS(BITACORA!$C$4:$C$7322,$B$7:$B$501,BITACORA!$E$4:$E$7322,$E$6:$AM$6,BITACORA!$B$4:$B$7322,"&gt;="&amp;$B$3,BITACORA!$B$4:$B$7322,"&lt;="&amp;$B$4)</f>
        <v>0</v>
      </c>
      <c r="AE76" s="165">
        <f>COUNTIFS(BITACORA!$C$4:$C$7322,$B$7:$B$501,BITACORA!$E$4:$E$7322,$E$6:$AM$6,BITACORA!$B$4:$B$7322,"&gt;="&amp;$B$3,BITACORA!$B$4:$B$7322,"&lt;="&amp;$B$4)</f>
        <v>0</v>
      </c>
      <c r="AF76" s="165">
        <f>COUNTIFS(BITACORA!$C$4:$C$7322,$B$7:$B$501,BITACORA!$E$4:$E$7322,$E$6:$AM$6,BITACORA!$B$4:$B$7322,"&gt;="&amp;$B$3,BITACORA!$B$4:$B$7322,"&lt;="&amp;$B$4)</f>
        <v>0</v>
      </c>
      <c r="AG76" s="165">
        <f>COUNTIFS(BITACORA!$C$4:$C$7322,$B$7:$B$501,BITACORA!$E$4:$E$7322,$E$6:$AM$6,BITACORA!$B$4:$B$7322,"&gt;="&amp;$B$3,BITACORA!$B$4:$B$7322,"&lt;="&amp;$B$4)</f>
        <v>0</v>
      </c>
      <c r="AH76" s="165">
        <f>COUNTIFS(BITACORA!$C$4:$C$7322,$B$7:$B$501,BITACORA!$E$4:$E$7322,$E$6:$AM$6,BITACORA!$B$4:$B$7322,"&gt;="&amp;$B$3,BITACORA!$B$4:$B$7322,"&lt;="&amp;$B$4)</f>
        <v>0</v>
      </c>
      <c r="AI76" s="165">
        <f>COUNTIFS(BITACORA!$C$4:$C$7322,$B$7:$B$501,BITACORA!$E$4:$E$7322,$E$6:$AM$6,BITACORA!$B$4:$B$7322,"&gt;="&amp;$B$3,BITACORA!$B$4:$B$7322,"&lt;="&amp;$B$4)</f>
        <v>0</v>
      </c>
      <c r="AJ76" s="165">
        <f>COUNTIFS(BITACORA!$C$4:$C$7322,$B$7:$B$501,BITACORA!$E$4:$E$7322,$E$6:$AM$6,BITACORA!$B$4:$B$7322,"&gt;="&amp;$B$3,BITACORA!$B$4:$B$7322,"&lt;="&amp;$B$4)</f>
        <v>0</v>
      </c>
      <c r="AK76" s="165">
        <f>COUNTIFS(BITACORA!$C$4:$C$7322,$B$7:$B$501,BITACORA!$E$4:$E$7322,$E$6:$AM$6,BITACORA!$B$4:$B$7322,"&gt;="&amp;$B$3,BITACORA!$B$4:$B$7322,"&lt;="&amp;$B$4)</f>
        <v>0</v>
      </c>
      <c r="AL76" s="165">
        <f>COUNTIFS(BITACORA!$C$4:$C$7322,$B$7:$B$501,BITACORA!$E$4:$E$7322,$E$6:$AM$6,BITACORA!$B$4:$B$7322,"&gt;="&amp;$B$3,BITACORA!$B$4:$B$7322,"&lt;="&amp;$B$4)</f>
        <v>0</v>
      </c>
      <c r="AM76" s="165">
        <f>COUNTIFS(BITACORA!$C$4:$C$7322,$B$7:$B$501,BITACORA!$E$4:$E$7322,$E$6:$AM$6,BITACORA!$B$4:$B$7322,"&gt;="&amp;$B$3,BITACORA!$B$4:$B$7322,"&lt;="&amp;$B$4)</f>
        <v>0</v>
      </c>
    </row>
    <row r="77" spans="1:39">
      <c r="A77" s="141"/>
      <c r="B77" s="165"/>
      <c r="C77" s="165"/>
      <c r="D77" s="164">
        <f t="shared" si="0"/>
        <v>0</v>
      </c>
      <c r="E77" s="165">
        <f>COUNTIFS(BITACORA!$C$4:$C$7322,$B$7:$B$501,BITACORA!$E$4:$E$7322,$E$6:$AM$6,BITACORA!$B$4:$B$7322,"&gt;="&amp;$B$3,BITACORA!$B$4:$B$7322,"&lt;="&amp;$B$4)</f>
        <v>0</v>
      </c>
      <c r="F77" s="165">
        <f>COUNTIFS(BITACORA!$C$4:$C$7322,$B$7:$B$501,BITACORA!$E$4:$E$7322,$E$6:$AM$6,BITACORA!$B$4:$B$7322,"&gt;="&amp;$B$3,BITACORA!$B$4:$B$7322,"&lt;="&amp;$B$4)</f>
        <v>0</v>
      </c>
      <c r="G77" s="165">
        <f>COUNTIFS(BITACORA!$C$4:$C$7322,$B$7:$B$501,BITACORA!$E$4:$E$7322,$E$6:$AM$6,BITACORA!$B$4:$B$7322,"&gt;="&amp;$B$3,BITACORA!$B$4:$B$7322,"&lt;="&amp;$B$4)</f>
        <v>0</v>
      </c>
      <c r="H77" s="165">
        <f>COUNTIFS(BITACORA!$C$4:$C$7322,$B$7:$B$501,BITACORA!$E$4:$E$7322,$E$6:$AM$6,BITACORA!$B$4:$B$7322,"&gt;="&amp;$B$3,BITACORA!$B$4:$B$7322,"&lt;="&amp;$B$4)</f>
        <v>0</v>
      </c>
      <c r="I77" s="165">
        <f>COUNTIFS(BITACORA!$C$4:$C$7322,$B$7:$B$501,BITACORA!$E$4:$E$7322,$E$6:$AM$6,BITACORA!$B$4:$B$7322,"&gt;="&amp;$B$3,BITACORA!$B$4:$B$7322,"&lt;="&amp;$B$4)</f>
        <v>0</v>
      </c>
      <c r="J77" s="165">
        <f>COUNTIFS(BITACORA!$C$4:$C$7322,$B$7:$B$501,BITACORA!$E$4:$E$7322,$E$6:$AM$6,BITACORA!$B$4:$B$7322,"&gt;="&amp;$B$3,BITACORA!$B$4:$B$7322,"&lt;="&amp;$B$4)</f>
        <v>0</v>
      </c>
      <c r="K77" s="165">
        <f>COUNTIFS(BITACORA!$C$4:$C$7322,$B$7:$B$501,BITACORA!$E$4:$E$7322,$E$6:$AM$6,BITACORA!$B$4:$B$7322,"&gt;="&amp;$B$3,BITACORA!$B$4:$B$7322,"&lt;="&amp;$B$4)</f>
        <v>0</v>
      </c>
      <c r="L77" s="165">
        <f>COUNTIFS(BITACORA!$C$4:$C$7322,$B$7:$B$501,BITACORA!$E$4:$E$7322,$E$6:$AM$6,BITACORA!$B$4:$B$7322,"&gt;="&amp;$B$3,BITACORA!$B$4:$B$7322,"&lt;="&amp;$B$4)</f>
        <v>0</v>
      </c>
      <c r="M77" s="165">
        <f>COUNTIFS(BITACORA!$C$4:$C$7322,$B$7:$B$501,BITACORA!$E$4:$E$7322,$E$6:$AM$6,BITACORA!$B$4:$B$7322,"&gt;="&amp;$B$3,BITACORA!$B$4:$B$7322,"&lt;="&amp;$B$4)</f>
        <v>0</v>
      </c>
      <c r="N77" s="165">
        <f>COUNTIFS(BITACORA!$C$4:$C$7322,$B$7:$B$501,BITACORA!$E$4:$E$7322,$E$6:$AM$6,BITACORA!$B$4:$B$7322,"&gt;="&amp;$B$3,BITACORA!$B$4:$B$7322,"&lt;="&amp;$B$4)</f>
        <v>0</v>
      </c>
      <c r="O77" s="165">
        <f>COUNTIFS(BITACORA!$C$4:$C$7322,$B$7:$B$501,BITACORA!$E$4:$E$7322,$E$6:$AM$6,BITACORA!$B$4:$B$7322,"&gt;="&amp;$B$3,BITACORA!$B$4:$B$7322,"&lt;="&amp;$B$4)</f>
        <v>0</v>
      </c>
      <c r="P77" s="165">
        <f>COUNTIFS(BITACORA!$C$4:$C$7322,$B$7:$B$501,BITACORA!$E$4:$E$7322,$E$6:$AM$6,BITACORA!$B$4:$B$7322,"&gt;="&amp;$B$3,BITACORA!$B$4:$B$7322,"&lt;="&amp;$B$4)</f>
        <v>0</v>
      </c>
      <c r="Q77" s="165">
        <f>COUNTIFS(BITACORA!$C$4:$C$7322,$B$7:$B$501,BITACORA!$E$4:$E$7322,$E$6:$AM$6,BITACORA!$B$4:$B$7322,"&gt;="&amp;$B$3,BITACORA!$B$4:$B$7322,"&lt;="&amp;$B$4)</f>
        <v>0</v>
      </c>
      <c r="R77" s="165">
        <f>COUNTIFS(BITACORA!$C$4:$C$7322,$B$7:$B$501,BITACORA!$E$4:$E$7322,$E$6:$AM$6,BITACORA!$B$4:$B$7322,"&gt;="&amp;$B$3,BITACORA!$B$4:$B$7322,"&lt;="&amp;$B$4)</f>
        <v>0</v>
      </c>
      <c r="S77" s="165">
        <f>COUNTIFS(BITACORA!$C$4:$C$7322,$B$7:$B$501,BITACORA!$E$4:$E$7322,$E$6:$AM$6,BITACORA!$B$4:$B$7322,"&gt;="&amp;$B$3,BITACORA!$B$4:$B$7322,"&lt;="&amp;$B$4)</f>
        <v>0</v>
      </c>
      <c r="T77" s="165">
        <f>COUNTIFS(BITACORA!$C$4:$C$7322,$B$7:$B$501,BITACORA!$E$4:$E$7322,$E$6:$AM$6,BITACORA!$B$4:$B$7322,"&gt;="&amp;$B$3,BITACORA!$B$4:$B$7322,"&lt;="&amp;$B$4)</f>
        <v>0</v>
      </c>
      <c r="U77" s="165">
        <f>COUNTIFS(BITACORA!$C$4:$C$7322,$B$7:$B$501,BITACORA!$E$4:$E$7322,$E$6:$AM$6,BITACORA!$B$4:$B$7322,"&gt;="&amp;$B$3,BITACORA!$B$4:$B$7322,"&lt;="&amp;$B$4)</f>
        <v>0</v>
      </c>
      <c r="V77" s="165">
        <f>COUNTIFS(BITACORA!$C$4:$C$7322,$B$7:$B$501,BITACORA!$E$4:$E$7322,$E$6:$AM$6,BITACORA!$B$4:$B$7322,"&gt;="&amp;$B$3,BITACORA!$B$4:$B$7322,"&lt;="&amp;$B$4)</f>
        <v>0</v>
      </c>
      <c r="W77" s="165">
        <f>COUNTIFS(BITACORA!$C$4:$C$7322,$B$7:$B$501,BITACORA!$E$4:$E$7322,$E$6:$AM$6,BITACORA!$B$4:$B$7322,"&gt;="&amp;$B$3,BITACORA!$B$4:$B$7322,"&lt;="&amp;$B$4)</f>
        <v>0</v>
      </c>
      <c r="X77" s="165">
        <f>COUNTIFS(BITACORA!$C$4:$C$7322,$B$7:$B$501,BITACORA!$E$4:$E$7322,$E$6:$AM$6,BITACORA!$B$4:$B$7322,"&gt;="&amp;$B$3,BITACORA!$B$4:$B$7322,"&lt;="&amp;$B$4)</f>
        <v>0</v>
      </c>
      <c r="Y77" s="165">
        <f>COUNTIFS(BITACORA!$C$4:$C$7322,$B$7:$B$501,BITACORA!$E$4:$E$7322,$E$6:$AM$6,BITACORA!$B$4:$B$7322,"&gt;="&amp;$B$3,BITACORA!$B$4:$B$7322,"&lt;="&amp;$B$4)</f>
        <v>0</v>
      </c>
      <c r="Z77" s="165">
        <f>COUNTIFS(BITACORA!$C$4:$C$7322,$B$7:$B$501,BITACORA!$E$4:$E$7322,$E$6:$AM$6,BITACORA!$B$4:$B$7322,"&gt;="&amp;$B$3,BITACORA!$B$4:$B$7322,"&lt;="&amp;$B$4)</f>
        <v>0</v>
      </c>
      <c r="AA77" s="165">
        <f>COUNTIFS(BITACORA!$C$4:$C$7322,$B$7:$B$501,BITACORA!$E$4:$E$7322,$E$6:$AM$6,BITACORA!$B$4:$B$7322,"&gt;="&amp;$B$3,BITACORA!$B$4:$B$7322,"&lt;="&amp;$B$4)</f>
        <v>0</v>
      </c>
      <c r="AB77" s="165">
        <f>COUNTIFS(BITACORA!$C$4:$C$7322,$B$7:$B$501,BITACORA!$E$4:$E$7322,$E$6:$AM$6,BITACORA!$B$4:$B$7322,"&gt;="&amp;$B$3,BITACORA!$B$4:$B$7322,"&lt;="&amp;$B$4)</f>
        <v>0</v>
      </c>
      <c r="AC77" s="165">
        <f>COUNTIFS(BITACORA!$C$4:$C$7322,$B$7:$B$501,BITACORA!$E$4:$E$7322,$E$6:$AM$6,BITACORA!$B$4:$B$7322,"&gt;="&amp;$B$3,BITACORA!$B$4:$B$7322,"&lt;="&amp;$B$4)</f>
        <v>0</v>
      </c>
      <c r="AD77" s="165">
        <f>COUNTIFS(BITACORA!$C$4:$C$7322,$B$7:$B$501,BITACORA!$E$4:$E$7322,$E$6:$AM$6,BITACORA!$B$4:$B$7322,"&gt;="&amp;$B$3,BITACORA!$B$4:$B$7322,"&lt;="&amp;$B$4)</f>
        <v>0</v>
      </c>
      <c r="AE77" s="165">
        <f>COUNTIFS(BITACORA!$C$4:$C$7322,$B$7:$B$501,BITACORA!$E$4:$E$7322,$E$6:$AM$6,BITACORA!$B$4:$B$7322,"&gt;="&amp;$B$3,BITACORA!$B$4:$B$7322,"&lt;="&amp;$B$4)</f>
        <v>0</v>
      </c>
      <c r="AF77" s="165">
        <f>COUNTIFS(BITACORA!$C$4:$C$7322,$B$7:$B$501,BITACORA!$E$4:$E$7322,$E$6:$AM$6,BITACORA!$B$4:$B$7322,"&gt;="&amp;$B$3,BITACORA!$B$4:$B$7322,"&lt;="&amp;$B$4)</f>
        <v>0</v>
      </c>
      <c r="AG77" s="165">
        <f>COUNTIFS(BITACORA!$C$4:$C$7322,$B$7:$B$501,BITACORA!$E$4:$E$7322,$E$6:$AM$6,BITACORA!$B$4:$B$7322,"&gt;="&amp;$B$3,BITACORA!$B$4:$B$7322,"&lt;="&amp;$B$4)</f>
        <v>0</v>
      </c>
      <c r="AH77" s="165">
        <f>COUNTIFS(BITACORA!$C$4:$C$7322,$B$7:$B$501,BITACORA!$E$4:$E$7322,$E$6:$AM$6,BITACORA!$B$4:$B$7322,"&gt;="&amp;$B$3,BITACORA!$B$4:$B$7322,"&lt;="&amp;$B$4)</f>
        <v>0</v>
      </c>
      <c r="AI77" s="165">
        <f>COUNTIFS(BITACORA!$C$4:$C$7322,$B$7:$B$501,BITACORA!$E$4:$E$7322,$E$6:$AM$6,BITACORA!$B$4:$B$7322,"&gt;="&amp;$B$3,BITACORA!$B$4:$B$7322,"&lt;="&amp;$B$4)</f>
        <v>0</v>
      </c>
      <c r="AJ77" s="165">
        <f>COUNTIFS(BITACORA!$C$4:$C$7322,$B$7:$B$501,BITACORA!$E$4:$E$7322,$E$6:$AM$6,BITACORA!$B$4:$B$7322,"&gt;="&amp;$B$3,BITACORA!$B$4:$B$7322,"&lt;="&amp;$B$4)</f>
        <v>0</v>
      </c>
      <c r="AK77" s="165">
        <f>COUNTIFS(BITACORA!$C$4:$C$7322,$B$7:$B$501,BITACORA!$E$4:$E$7322,$E$6:$AM$6,BITACORA!$B$4:$B$7322,"&gt;="&amp;$B$3,BITACORA!$B$4:$B$7322,"&lt;="&amp;$B$4)</f>
        <v>0</v>
      </c>
      <c r="AL77" s="165">
        <f>COUNTIFS(BITACORA!$C$4:$C$7322,$B$7:$B$501,BITACORA!$E$4:$E$7322,$E$6:$AM$6,BITACORA!$B$4:$B$7322,"&gt;="&amp;$B$3,BITACORA!$B$4:$B$7322,"&lt;="&amp;$B$4)</f>
        <v>0</v>
      </c>
      <c r="AM77" s="165">
        <f>COUNTIFS(BITACORA!$C$4:$C$7322,$B$7:$B$501,BITACORA!$E$4:$E$7322,$E$6:$AM$6,BITACORA!$B$4:$B$7322,"&gt;="&amp;$B$3,BITACORA!$B$4:$B$7322,"&lt;="&amp;$B$4)</f>
        <v>0</v>
      </c>
    </row>
    <row r="78" spans="1:39">
      <c r="A78" s="141"/>
      <c r="B78" s="165"/>
      <c r="C78" s="165"/>
      <c r="D78" s="164">
        <f t="shared" si="0"/>
        <v>0</v>
      </c>
      <c r="E78" s="165">
        <f>COUNTIFS(BITACORA!$C$4:$C$7322,$B$7:$B$501,BITACORA!$E$4:$E$7322,$E$6:$AM$6,BITACORA!$B$4:$B$7322,"&gt;="&amp;$B$3,BITACORA!$B$4:$B$7322,"&lt;="&amp;$B$4)</f>
        <v>0</v>
      </c>
      <c r="F78" s="165">
        <f>COUNTIFS(BITACORA!$C$4:$C$7322,$B$7:$B$501,BITACORA!$E$4:$E$7322,$E$6:$AM$6,BITACORA!$B$4:$B$7322,"&gt;="&amp;$B$3,BITACORA!$B$4:$B$7322,"&lt;="&amp;$B$4)</f>
        <v>0</v>
      </c>
      <c r="G78" s="165">
        <f>COUNTIFS(BITACORA!$C$4:$C$7322,$B$7:$B$501,BITACORA!$E$4:$E$7322,$E$6:$AM$6,BITACORA!$B$4:$B$7322,"&gt;="&amp;$B$3,BITACORA!$B$4:$B$7322,"&lt;="&amp;$B$4)</f>
        <v>0</v>
      </c>
      <c r="H78" s="165">
        <f>COUNTIFS(BITACORA!$C$4:$C$7322,$B$7:$B$501,BITACORA!$E$4:$E$7322,$E$6:$AM$6,BITACORA!$B$4:$B$7322,"&gt;="&amp;$B$3,BITACORA!$B$4:$B$7322,"&lt;="&amp;$B$4)</f>
        <v>0</v>
      </c>
      <c r="I78" s="165">
        <f>COUNTIFS(BITACORA!$C$4:$C$7322,$B$7:$B$501,BITACORA!$E$4:$E$7322,$E$6:$AM$6,BITACORA!$B$4:$B$7322,"&gt;="&amp;$B$3,BITACORA!$B$4:$B$7322,"&lt;="&amp;$B$4)</f>
        <v>0</v>
      </c>
      <c r="J78" s="165">
        <f>COUNTIFS(BITACORA!$C$4:$C$7322,$B$7:$B$501,BITACORA!$E$4:$E$7322,$E$6:$AM$6,BITACORA!$B$4:$B$7322,"&gt;="&amp;$B$3,BITACORA!$B$4:$B$7322,"&lt;="&amp;$B$4)</f>
        <v>0</v>
      </c>
      <c r="K78" s="165">
        <f>COUNTIFS(BITACORA!$C$4:$C$7322,$B$7:$B$501,BITACORA!$E$4:$E$7322,$E$6:$AM$6,BITACORA!$B$4:$B$7322,"&gt;="&amp;$B$3,BITACORA!$B$4:$B$7322,"&lt;="&amp;$B$4)</f>
        <v>0</v>
      </c>
      <c r="L78" s="165">
        <f>COUNTIFS(BITACORA!$C$4:$C$7322,$B$7:$B$501,BITACORA!$E$4:$E$7322,$E$6:$AM$6,BITACORA!$B$4:$B$7322,"&gt;="&amp;$B$3,BITACORA!$B$4:$B$7322,"&lt;="&amp;$B$4)</f>
        <v>0</v>
      </c>
      <c r="M78" s="165">
        <f>COUNTIFS(BITACORA!$C$4:$C$7322,$B$7:$B$501,BITACORA!$E$4:$E$7322,$E$6:$AM$6,BITACORA!$B$4:$B$7322,"&gt;="&amp;$B$3,BITACORA!$B$4:$B$7322,"&lt;="&amp;$B$4)</f>
        <v>0</v>
      </c>
      <c r="N78" s="165">
        <f>COUNTIFS(BITACORA!$C$4:$C$7322,$B$7:$B$501,BITACORA!$E$4:$E$7322,$E$6:$AM$6,BITACORA!$B$4:$B$7322,"&gt;="&amp;$B$3,BITACORA!$B$4:$B$7322,"&lt;="&amp;$B$4)</f>
        <v>0</v>
      </c>
      <c r="O78" s="165">
        <f>COUNTIFS(BITACORA!$C$4:$C$7322,$B$7:$B$501,BITACORA!$E$4:$E$7322,$E$6:$AM$6,BITACORA!$B$4:$B$7322,"&gt;="&amp;$B$3,BITACORA!$B$4:$B$7322,"&lt;="&amp;$B$4)</f>
        <v>0</v>
      </c>
      <c r="P78" s="165">
        <f>COUNTIFS(BITACORA!$C$4:$C$7322,$B$7:$B$501,BITACORA!$E$4:$E$7322,$E$6:$AM$6,BITACORA!$B$4:$B$7322,"&gt;="&amp;$B$3,BITACORA!$B$4:$B$7322,"&lt;="&amp;$B$4)</f>
        <v>0</v>
      </c>
      <c r="Q78" s="165">
        <f>COUNTIFS(BITACORA!$C$4:$C$7322,$B$7:$B$501,BITACORA!$E$4:$E$7322,$E$6:$AM$6,BITACORA!$B$4:$B$7322,"&gt;="&amp;$B$3,BITACORA!$B$4:$B$7322,"&lt;="&amp;$B$4)</f>
        <v>0</v>
      </c>
      <c r="R78" s="165">
        <f>COUNTIFS(BITACORA!$C$4:$C$7322,$B$7:$B$501,BITACORA!$E$4:$E$7322,$E$6:$AM$6,BITACORA!$B$4:$B$7322,"&gt;="&amp;$B$3,BITACORA!$B$4:$B$7322,"&lt;="&amp;$B$4)</f>
        <v>0</v>
      </c>
      <c r="S78" s="165">
        <f>COUNTIFS(BITACORA!$C$4:$C$7322,$B$7:$B$501,BITACORA!$E$4:$E$7322,$E$6:$AM$6,BITACORA!$B$4:$B$7322,"&gt;="&amp;$B$3,BITACORA!$B$4:$B$7322,"&lt;="&amp;$B$4)</f>
        <v>0</v>
      </c>
      <c r="T78" s="165">
        <f>COUNTIFS(BITACORA!$C$4:$C$7322,$B$7:$B$501,BITACORA!$E$4:$E$7322,$E$6:$AM$6,BITACORA!$B$4:$B$7322,"&gt;="&amp;$B$3,BITACORA!$B$4:$B$7322,"&lt;="&amp;$B$4)</f>
        <v>0</v>
      </c>
      <c r="U78" s="165">
        <f>COUNTIFS(BITACORA!$C$4:$C$7322,$B$7:$B$501,BITACORA!$E$4:$E$7322,$E$6:$AM$6,BITACORA!$B$4:$B$7322,"&gt;="&amp;$B$3,BITACORA!$B$4:$B$7322,"&lt;="&amp;$B$4)</f>
        <v>0</v>
      </c>
      <c r="V78" s="165">
        <f>COUNTIFS(BITACORA!$C$4:$C$7322,$B$7:$B$501,BITACORA!$E$4:$E$7322,$E$6:$AM$6,BITACORA!$B$4:$B$7322,"&gt;="&amp;$B$3,BITACORA!$B$4:$B$7322,"&lt;="&amp;$B$4)</f>
        <v>0</v>
      </c>
      <c r="W78" s="165">
        <f>COUNTIFS(BITACORA!$C$4:$C$7322,$B$7:$B$501,BITACORA!$E$4:$E$7322,$E$6:$AM$6,BITACORA!$B$4:$B$7322,"&gt;="&amp;$B$3,BITACORA!$B$4:$B$7322,"&lt;="&amp;$B$4)</f>
        <v>0</v>
      </c>
      <c r="X78" s="165">
        <f>COUNTIFS(BITACORA!$C$4:$C$7322,$B$7:$B$501,BITACORA!$E$4:$E$7322,$E$6:$AM$6,BITACORA!$B$4:$B$7322,"&gt;="&amp;$B$3,BITACORA!$B$4:$B$7322,"&lt;="&amp;$B$4)</f>
        <v>0</v>
      </c>
      <c r="Y78" s="165">
        <f>COUNTIFS(BITACORA!$C$4:$C$7322,$B$7:$B$501,BITACORA!$E$4:$E$7322,$E$6:$AM$6,BITACORA!$B$4:$B$7322,"&gt;="&amp;$B$3,BITACORA!$B$4:$B$7322,"&lt;="&amp;$B$4)</f>
        <v>0</v>
      </c>
      <c r="Z78" s="165">
        <f>COUNTIFS(BITACORA!$C$4:$C$7322,$B$7:$B$501,BITACORA!$E$4:$E$7322,$E$6:$AM$6,BITACORA!$B$4:$B$7322,"&gt;="&amp;$B$3,BITACORA!$B$4:$B$7322,"&lt;="&amp;$B$4)</f>
        <v>0</v>
      </c>
      <c r="AA78" s="165">
        <f>COUNTIFS(BITACORA!$C$4:$C$7322,$B$7:$B$501,BITACORA!$E$4:$E$7322,$E$6:$AM$6,BITACORA!$B$4:$B$7322,"&gt;="&amp;$B$3,BITACORA!$B$4:$B$7322,"&lt;="&amp;$B$4)</f>
        <v>0</v>
      </c>
      <c r="AB78" s="165">
        <f>COUNTIFS(BITACORA!$C$4:$C$7322,$B$7:$B$501,BITACORA!$E$4:$E$7322,$E$6:$AM$6,BITACORA!$B$4:$B$7322,"&gt;="&amp;$B$3,BITACORA!$B$4:$B$7322,"&lt;="&amp;$B$4)</f>
        <v>0</v>
      </c>
      <c r="AC78" s="165">
        <f>COUNTIFS(BITACORA!$C$4:$C$7322,$B$7:$B$501,BITACORA!$E$4:$E$7322,$E$6:$AM$6,BITACORA!$B$4:$B$7322,"&gt;="&amp;$B$3,BITACORA!$B$4:$B$7322,"&lt;="&amp;$B$4)</f>
        <v>0</v>
      </c>
      <c r="AD78" s="165">
        <f>COUNTIFS(BITACORA!$C$4:$C$7322,$B$7:$B$501,BITACORA!$E$4:$E$7322,$E$6:$AM$6,BITACORA!$B$4:$B$7322,"&gt;="&amp;$B$3,BITACORA!$B$4:$B$7322,"&lt;="&amp;$B$4)</f>
        <v>0</v>
      </c>
      <c r="AE78" s="165">
        <f>COUNTIFS(BITACORA!$C$4:$C$7322,$B$7:$B$501,BITACORA!$E$4:$E$7322,$E$6:$AM$6,BITACORA!$B$4:$B$7322,"&gt;="&amp;$B$3,BITACORA!$B$4:$B$7322,"&lt;="&amp;$B$4)</f>
        <v>0</v>
      </c>
      <c r="AF78" s="165">
        <f>COUNTIFS(BITACORA!$C$4:$C$7322,$B$7:$B$501,BITACORA!$E$4:$E$7322,$E$6:$AM$6,BITACORA!$B$4:$B$7322,"&gt;="&amp;$B$3,BITACORA!$B$4:$B$7322,"&lt;="&amp;$B$4)</f>
        <v>0</v>
      </c>
      <c r="AG78" s="165">
        <f>COUNTIFS(BITACORA!$C$4:$C$7322,$B$7:$B$501,BITACORA!$E$4:$E$7322,$E$6:$AM$6,BITACORA!$B$4:$B$7322,"&gt;="&amp;$B$3,BITACORA!$B$4:$B$7322,"&lt;="&amp;$B$4)</f>
        <v>0</v>
      </c>
      <c r="AH78" s="165">
        <f>COUNTIFS(BITACORA!$C$4:$C$7322,$B$7:$B$501,BITACORA!$E$4:$E$7322,$E$6:$AM$6,BITACORA!$B$4:$B$7322,"&gt;="&amp;$B$3,BITACORA!$B$4:$B$7322,"&lt;="&amp;$B$4)</f>
        <v>0</v>
      </c>
      <c r="AI78" s="165">
        <f>COUNTIFS(BITACORA!$C$4:$C$7322,$B$7:$B$501,BITACORA!$E$4:$E$7322,$E$6:$AM$6,BITACORA!$B$4:$B$7322,"&gt;="&amp;$B$3,BITACORA!$B$4:$B$7322,"&lt;="&amp;$B$4)</f>
        <v>0</v>
      </c>
      <c r="AJ78" s="165">
        <f>COUNTIFS(BITACORA!$C$4:$C$7322,$B$7:$B$501,BITACORA!$E$4:$E$7322,$E$6:$AM$6,BITACORA!$B$4:$B$7322,"&gt;="&amp;$B$3,BITACORA!$B$4:$B$7322,"&lt;="&amp;$B$4)</f>
        <v>0</v>
      </c>
      <c r="AK78" s="165">
        <f>COUNTIFS(BITACORA!$C$4:$C$7322,$B$7:$B$501,BITACORA!$E$4:$E$7322,$E$6:$AM$6,BITACORA!$B$4:$B$7322,"&gt;="&amp;$B$3,BITACORA!$B$4:$B$7322,"&lt;="&amp;$B$4)</f>
        <v>0</v>
      </c>
      <c r="AL78" s="165">
        <f>COUNTIFS(BITACORA!$C$4:$C$7322,$B$7:$B$501,BITACORA!$E$4:$E$7322,$E$6:$AM$6,BITACORA!$B$4:$B$7322,"&gt;="&amp;$B$3,BITACORA!$B$4:$B$7322,"&lt;="&amp;$B$4)</f>
        <v>0</v>
      </c>
      <c r="AM78" s="165">
        <f>COUNTIFS(BITACORA!$C$4:$C$7322,$B$7:$B$501,BITACORA!$E$4:$E$7322,$E$6:$AM$6,BITACORA!$B$4:$B$7322,"&gt;="&amp;$B$3,BITACORA!$B$4:$B$7322,"&lt;="&amp;$B$4)</f>
        <v>0</v>
      </c>
    </row>
    <row r="79" spans="1:39">
      <c r="A79" s="141"/>
      <c r="B79" s="165"/>
      <c r="C79" s="165"/>
      <c r="D79" s="164">
        <f t="shared" si="0"/>
        <v>0</v>
      </c>
      <c r="E79" s="165">
        <f>COUNTIFS(BITACORA!$C$4:$C$7322,$B$7:$B$501,BITACORA!$E$4:$E$7322,$E$6:$AM$6,BITACORA!$B$4:$B$7322,"&gt;="&amp;$B$3,BITACORA!$B$4:$B$7322,"&lt;="&amp;$B$4)</f>
        <v>0</v>
      </c>
      <c r="F79" s="165">
        <f>COUNTIFS(BITACORA!$C$4:$C$7322,$B$7:$B$501,BITACORA!$E$4:$E$7322,$E$6:$AM$6,BITACORA!$B$4:$B$7322,"&gt;="&amp;$B$3,BITACORA!$B$4:$B$7322,"&lt;="&amp;$B$4)</f>
        <v>0</v>
      </c>
      <c r="G79" s="165">
        <f>COUNTIFS(BITACORA!$C$4:$C$7322,$B$7:$B$501,BITACORA!$E$4:$E$7322,$E$6:$AM$6,BITACORA!$B$4:$B$7322,"&gt;="&amp;$B$3,BITACORA!$B$4:$B$7322,"&lt;="&amp;$B$4)</f>
        <v>0</v>
      </c>
      <c r="H79" s="165">
        <f>COUNTIFS(BITACORA!$C$4:$C$7322,$B$7:$B$501,BITACORA!$E$4:$E$7322,$E$6:$AM$6,BITACORA!$B$4:$B$7322,"&gt;="&amp;$B$3,BITACORA!$B$4:$B$7322,"&lt;="&amp;$B$4)</f>
        <v>0</v>
      </c>
      <c r="I79" s="165">
        <f>COUNTIFS(BITACORA!$C$4:$C$7322,$B$7:$B$501,BITACORA!$E$4:$E$7322,$E$6:$AM$6,BITACORA!$B$4:$B$7322,"&gt;="&amp;$B$3,BITACORA!$B$4:$B$7322,"&lt;="&amp;$B$4)</f>
        <v>0</v>
      </c>
      <c r="J79" s="165">
        <f>COUNTIFS(BITACORA!$C$4:$C$7322,$B$7:$B$501,BITACORA!$E$4:$E$7322,$E$6:$AM$6,BITACORA!$B$4:$B$7322,"&gt;="&amp;$B$3,BITACORA!$B$4:$B$7322,"&lt;="&amp;$B$4)</f>
        <v>0</v>
      </c>
      <c r="K79" s="165">
        <f>COUNTIFS(BITACORA!$C$4:$C$7322,$B$7:$B$501,BITACORA!$E$4:$E$7322,$E$6:$AM$6,BITACORA!$B$4:$B$7322,"&gt;="&amp;$B$3,BITACORA!$B$4:$B$7322,"&lt;="&amp;$B$4)</f>
        <v>0</v>
      </c>
      <c r="L79" s="165">
        <f>COUNTIFS(BITACORA!$C$4:$C$7322,$B$7:$B$501,BITACORA!$E$4:$E$7322,$E$6:$AM$6,BITACORA!$B$4:$B$7322,"&gt;="&amp;$B$3,BITACORA!$B$4:$B$7322,"&lt;="&amp;$B$4)</f>
        <v>0</v>
      </c>
      <c r="M79" s="165">
        <f>COUNTIFS(BITACORA!$C$4:$C$7322,$B$7:$B$501,BITACORA!$E$4:$E$7322,$E$6:$AM$6,BITACORA!$B$4:$B$7322,"&gt;="&amp;$B$3,BITACORA!$B$4:$B$7322,"&lt;="&amp;$B$4)</f>
        <v>0</v>
      </c>
      <c r="N79" s="165">
        <f>COUNTIFS(BITACORA!$C$4:$C$7322,$B$7:$B$501,BITACORA!$E$4:$E$7322,$E$6:$AM$6,BITACORA!$B$4:$B$7322,"&gt;="&amp;$B$3,BITACORA!$B$4:$B$7322,"&lt;="&amp;$B$4)</f>
        <v>0</v>
      </c>
      <c r="O79" s="165">
        <f>COUNTIFS(BITACORA!$C$4:$C$7322,$B$7:$B$501,BITACORA!$E$4:$E$7322,$E$6:$AM$6,BITACORA!$B$4:$B$7322,"&gt;="&amp;$B$3,BITACORA!$B$4:$B$7322,"&lt;="&amp;$B$4)</f>
        <v>0</v>
      </c>
      <c r="P79" s="165">
        <f>COUNTIFS(BITACORA!$C$4:$C$7322,$B$7:$B$501,BITACORA!$E$4:$E$7322,$E$6:$AM$6,BITACORA!$B$4:$B$7322,"&gt;="&amp;$B$3,BITACORA!$B$4:$B$7322,"&lt;="&amp;$B$4)</f>
        <v>0</v>
      </c>
      <c r="Q79" s="165">
        <f>COUNTIFS(BITACORA!$C$4:$C$7322,$B$7:$B$501,BITACORA!$E$4:$E$7322,$E$6:$AM$6,BITACORA!$B$4:$B$7322,"&gt;="&amp;$B$3,BITACORA!$B$4:$B$7322,"&lt;="&amp;$B$4)</f>
        <v>0</v>
      </c>
      <c r="R79" s="165">
        <f>COUNTIFS(BITACORA!$C$4:$C$7322,$B$7:$B$501,BITACORA!$E$4:$E$7322,$E$6:$AM$6,BITACORA!$B$4:$B$7322,"&gt;="&amp;$B$3,BITACORA!$B$4:$B$7322,"&lt;="&amp;$B$4)</f>
        <v>0</v>
      </c>
      <c r="S79" s="165">
        <f>COUNTIFS(BITACORA!$C$4:$C$7322,$B$7:$B$501,BITACORA!$E$4:$E$7322,$E$6:$AM$6,BITACORA!$B$4:$B$7322,"&gt;="&amp;$B$3,BITACORA!$B$4:$B$7322,"&lt;="&amp;$B$4)</f>
        <v>0</v>
      </c>
      <c r="T79" s="165">
        <f>COUNTIFS(BITACORA!$C$4:$C$7322,$B$7:$B$501,BITACORA!$E$4:$E$7322,$E$6:$AM$6,BITACORA!$B$4:$B$7322,"&gt;="&amp;$B$3,BITACORA!$B$4:$B$7322,"&lt;="&amp;$B$4)</f>
        <v>0</v>
      </c>
      <c r="U79" s="165">
        <f>COUNTIFS(BITACORA!$C$4:$C$7322,$B$7:$B$501,BITACORA!$E$4:$E$7322,$E$6:$AM$6,BITACORA!$B$4:$B$7322,"&gt;="&amp;$B$3,BITACORA!$B$4:$B$7322,"&lt;="&amp;$B$4)</f>
        <v>0</v>
      </c>
      <c r="V79" s="165">
        <f>COUNTIFS(BITACORA!$C$4:$C$7322,$B$7:$B$501,BITACORA!$E$4:$E$7322,$E$6:$AM$6,BITACORA!$B$4:$B$7322,"&gt;="&amp;$B$3,BITACORA!$B$4:$B$7322,"&lt;="&amp;$B$4)</f>
        <v>0</v>
      </c>
      <c r="W79" s="165">
        <f>COUNTIFS(BITACORA!$C$4:$C$7322,$B$7:$B$501,BITACORA!$E$4:$E$7322,$E$6:$AM$6,BITACORA!$B$4:$B$7322,"&gt;="&amp;$B$3,BITACORA!$B$4:$B$7322,"&lt;="&amp;$B$4)</f>
        <v>0</v>
      </c>
      <c r="X79" s="165">
        <f>COUNTIFS(BITACORA!$C$4:$C$7322,$B$7:$B$501,BITACORA!$E$4:$E$7322,$E$6:$AM$6,BITACORA!$B$4:$B$7322,"&gt;="&amp;$B$3,BITACORA!$B$4:$B$7322,"&lt;="&amp;$B$4)</f>
        <v>0</v>
      </c>
      <c r="Y79" s="165">
        <f>COUNTIFS(BITACORA!$C$4:$C$7322,$B$7:$B$501,BITACORA!$E$4:$E$7322,$E$6:$AM$6,BITACORA!$B$4:$B$7322,"&gt;="&amp;$B$3,BITACORA!$B$4:$B$7322,"&lt;="&amp;$B$4)</f>
        <v>0</v>
      </c>
      <c r="Z79" s="165">
        <f>COUNTIFS(BITACORA!$C$4:$C$7322,$B$7:$B$501,BITACORA!$E$4:$E$7322,$E$6:$AM$6,BITACORA!$B$4:$B$7322,"&gt;="&amp;$B$3,BITACORA!$B$4:$B$7322,"&lt;="&amp;$B$4)</f>
        <v>0</v>
      </c>
      <c r="AA79" s="165">
        <f>COUNTIFS(BITACORA!$C$4:$C$7322,$B$7:$B$501,BITACORA!$E$4:$E$7322,$E$6:$AM$6,BITACORA!$B$4:$B$7322,"&gt;="&amp;$B$3,BITACORA!$B$4:$B$7322,"&lt;="&amp;$B$4)</f>
        <v>0</v>
      </c>
      <c r="AB79" s="165">
        <f>COUNTIFS(BITACORA!$C$4:$C$7322,$B$7:$B$501,BITACORA!$E$4:$E$7322,$E$6:$AM$6,BITACORA!$B$4:$B$7322,"&gt;="&amp;$B$3,BITACORA!$B$4:$B$7322,"&lt;="&amp;$B$4)</f>
        <v>0</v>
      </c>
      <c r="AC79" s="165">
        <f>COUNTIFS(BITACORA!$C$4:$C$7322,$B$7:$B$501,BITACORA!$E$4:$E$7322,$E$6:$AM$6,BITACORA!$B$4:$B$7322,"&gt;="&amp;$B$3,BITACORA!$B$4:$B$7322,"&lt;="&amp;$B$4)</f>
        <v>0</v>
      </c>
      <c r="AD79" s="165">
        <f>COUNTIFS(BITACORA!$C$4:$C$7322,$B$7:$B$501,BITACORA!$E$4:$E$7322,$E$6:$AM$6,BITACORA!$B$4:$B$7322,"&gt;="&amp;$B$3,BITACORA!$B$4:$B$7322,"&lt;="&amp;$B$4)</f>
        <v>0</v>
      </c>
      <c r="AE79" s="165">
        <f>COUNTIFS(BITACORA!$C$4:$C$7322,$B$7:$B$501,BITACORA!$E$4:$E$7322,$E$6:$AM$6,BITACORA!$B$4:$B$7322,"&gt;="&amp;$B$3,BITACORA!$B$4:$B$7322,"&lt;="&amp;$B$4)</f>
        <v>0</v>
      </c>
      <c r="AF79" s="165">
        <f>COUNTIFS(BITACORA!$C$4:$C$7322,$B$7:$B$501,BITACORA!$E$4:$E$7322,$E$6:$AM$6,BITACORA!$B$4:$B$7322,"&gt;="&amp;$B$3,BITACORA!$B$4:$B$7322,"&lt;="&amp;$B$4)</f>
        <v>0</v>
      </c>
      <c r="AG79" s="165">
        <f>COUNTIFS(BITACORA!$C$4:$C$7322,$B$7:$B$501,BITACORA!$E$4:$E$7322,$E$6:$AM$6,BITACORA!$B$4:$B$7322,"&gt;="&amp;$B$3,BITACORA!$B$4:$B$7322,"&lt;="&amp;$B$4)</f>
        <v>0</v>
      </c>
      <c r="AH79" s="165">
        <f>COUNTIFS(BITACORA!$C$4:$C$7322,$B$7:$B$501,BITACORA!$E$4:$E$7322,$E$6:$AM$6,BITACORA!$B$4:$B$7322,"&gt;="&amp;$B$3,BITACORA!$B$4:$B$7322,"&lt;="&amp;$B$4)</f>
        <v>0</v>
      </c>
      <c r="AI79" s="165">
        <f>COUNTIFS(BITACORA!$C$4:$C$7322,$B$7:$B$501,BITACORA!$E$4:$E$7322,$E$6:$AM$6,BITACORA!$B$4:$B$7322,"&gt;="&amp;$B$3,BITACORA!$B$4:$B$7322,"&lt;="&amp;$B$4)</f>
        <v>0</v>
      </c>
      <c r="AJ79" s="165">
        <f>COUNTIFS(BITACORA!$C$4:$C$7322,$B$7:$B$501,BITACORA!$E$4:$E$7322,$E$6:$AM$6,BITACORA!$B$4:$B$7322,"&gt;="&amp;$B$3,BITACORA!$B$4:$B$7322,"&lt;="&amp;$B$4)</f>
        <v>0</v>
      </c>
      <c r="AK79" s="165">
        <f>COUNTIFS(BITACORA!$C$4:$C$7322,$B$7:$B$501,BITACORA!$E$4:$E$7322,$E$6:$AM$6,BITACORA!$B$4:$B$7322,"&gt;="&amp;$B$3,BITACORA!$B$4:$B$7322,"&lt;="&amp;$B$4)</f>
        <v>0</v>
      </c>
      <c r="AL79" s="165">
        <f>COUNTIFS(BITACORA!$C$4:$C$7322,$B$7:$B$501,BITACORA!$E$4:$E$7322,$E$6:$AM$6,BITACORA!$B$4:$B$7322,"&gt;="&amp;$B$3,BITACORA!$B$4:$B$7322,"&lt;="&amp;$B$4)</f>
        <v>0</v>
      </c>
      <c r="AM79" s="165">
        <f>COUNTIFS(BITACORA!$C$4:$C$7322,$B$7:$B$501,BITACORA!$E$4:$E$7322,$E$6:$AM$6,BITACORA!$B$4:$B$7322,"&gt;="&amp;$B$3,BITACORA!$B$4:$B$7322,"&lt;="&amp;$B$4)</f>
        <v>0</v>
      </c>
    </row>
    <row r="80" spans="1:39">
      <c r="A80" s="141"/>
      <c r="B80" s="165"/>
      <c r="C80" s="165"/>
      <c r="D80" s="164">
        <f t="shared" si="0"/>
        <v>0</v>
      </c>
      <c r="E80" s="165">
        <f>COUNTIFS(BITACORA!$C$4:$C$7322,$B$7:$B$501,BITACORA!$E$4:$E$7322,$E$6:$AM$6,BITACORA!$B$4:$B$7322,"&gt;="&amp;$B$3,BITACORA!$B$4:$B$7322,"&lt;="&amp;$B$4)</f>
        <v>0</v>
      </c>
      <c r="F80" s="165">
        <f>COUNTIFS(BITACORA!$C$4:$C$7322,$B$7:$B$501,BITACORA!$E$4:$E$7322,$E$6:$AM$6,BITACORA!$B$4:$B$7322,"&gt;="&amp;$B$3,BITACORA!$B$4:$B$7322,"&lt;="&amp;$B$4)</f>
        <v>0</v>
      </c>
      <c r="G80" s="165">
        <f>COUNTIFS(BITACORA!$C$4:$C$7322,$B$7:$B$501,BITACORA!$E$4:$E$7322,$E$6:$AM$6,BITACORA!$B$4:$B$7322,"&gt;="&amp;$B$3,BITACORA!$B$4:$B$7322,"&lt;="&amp;$B$4)</f>
        <v>0</v>
      </c>
      <c r="H80" s="165">
        <f>COUNTIFS(BITACORA!$C$4:$C$7322,$B$7:$B$501,BITACORA!$E$4:$E$7322,$E$6:$AM$6,BITACORA!$B$4:$B$7322,"&gt;="&amp;$B$3,BITACORA!$B$4:$B$7322,"&lt;="&amp;$B$4)</f>
        <v>0</v>
      </c>
      <c r="I80" s="165">
        <f>COUNTIFS(BITACORA!$C$4:$C$7322,$B$7:$B$501,BITACORA!$E$4:$E$7322,$E$6:$AM$6,BITACORA!$B$4:$B$7322,"&gt;="&amp;$B$3,BITACORA!$B$4:$B$7322,"&lt;="&amp;$B$4)</f>
        <v>0</v>
      </c>
      <c r="J80" s="165">
        <f>COUNTIFS(BITACORA!$C$4:$C$7322,$B$7:$B$501,BITACORA!$E$4:$E$7322,$E$6:$AM$6,BITACORA!$B$4:$B$7322,"&gt;="&amp;$B$3,BITACORA!$B$4:$B$7322,"&lt;="&amp;$B$4)</f>
        <v>0</v>
      </c>
      <c r="K80" s="165">
        <f>COUNTIFS(BITACORA!$C$4:$C$7322,$B$7:$B$501,BITACORA!$E$4:$E$7322,$E$6:$AM$6,BITACORA!$B$4:$B$7322,"&gt;="&amp;$B$3,BITACORA!$B$4:$B$7322,"&lt;="&amp;$B$4)</f>
        <v>0</v>
      </c>
      <c r="L80" s="165">
        <f>COUNTIFS(BITACORA!$C$4:$C$7322,$B$7:$B$501,BITACORA!$E$4:$E$7322,$E$6:$AM$6,BITACORA!$B$4:$B$7322,"&gt;="&amp;$B$3,BITACORA!$B$4:$B$7322,"&lt;="&amp;$B$4)</f>
        <v>0</v>
      </c>
      <c r="M80" s="165">
        <f>COUNTIFS(BITACORA!$C$4:$C$7322,$B$7:$B$501,BITACORA!$E$4:$E$7322,$E$6:$AM$6,BITACORA!$B$4:$B$7322,"&gt;="&amp;$B$3,BITACORA!$B$4:$B$7322,"&lt;="&amp;$B$4)</f>
        <v>0</v>
      </c>
      <c r="N80" s="165">
        <f>COUNTIFS(BITACORA!$C$4:$C$7322,$B$7:$B$501,BITACORA!$E$4:$E$7322,$E$6:$AM$6,BITACORA!$B$4:$B$7322,"&gt;="&amp;$B$3,BITACORA!$B$4:$B$7322,"&lt;="&amp;$B$4)</f>
        <v>0</v>
      </c>
      <c r="O80" s="165">
        <f>COUNTIFS(BITACORA!$C$4:$C$7322,$B$7:$B$501,BITACORA!$E$4:$E$7322,$E$6:$AM$6,BITACORA!$B$4:$B$7322,"&gt;="&amp;$B$3,BITACORA!$B$4:$B$7322,"&lt;="&amp;$B$4)</f>
        <v>0</v>
      </c>
      <c r="P80" s="165">
        <f>COUNTIFS(BITACORA!$C$4:$C$7322,$B$7:$B$501,BITACORA!$E$4:$E$7322,$E$6:$AM$6,BITACORA!$B$4:$B$7322,"&gt;="&amp;$B$3,BITACORA!$B$4:$B$7322,"&lt;="&amp;$B$4)</f>
        <v>0</v>
      </c>
      <c r="Q80" s="165">
        <f>COUNTIFS(BITACORA!$C$4:$C$7322,$B$7:$B$501,BITACORA!$E$4:$E$7322,$E$6:$AM$6,BITACORA!$B$4:$B$7322,"&gt;="&amp;$B$3,BITACORA!$B$4:$B$7322,"&lt;="&amp;$B$4)</f>
        <v>0</v>
      </c>
      <c r="R80" s="165">
        <f>COUNTIFS(BITACORA!$C$4:$C$7322,$B$7:$B$501,BITACORA!$E$4:$E$7322,$E$6:$AM$6,BITACORA!$B$4:$B$7322,"&gt;="&amp;$B$3,BITACORA!$B$4:$B$7322,"&lt;="&amp;$B$4)</f>
        <v>0</v>
      </c>
      <c r="S80" s="165">
        <f>COUNTIFS(BITACORA!$C$4:$C$7322,$B$7:$B$501,BITACORA!$E$4:$E$7322,$E$6:$AM$6,BITACORA!$B$4:$B$7322,"&gt;="&amp;$B$3,BITACORA!$B$4:$B$7322,"&lt;="&amp;$B$4)</f>
        <v>0</v>
      </c>
      <c r="T80" s="165">
        <f>COUNTIFS(BITACORA!$C$4:$C$7322,$B$7:$B$501,BITACORA!$E$4:$E$7322,$E$6:$AM$6,BITACORA!$B$4:$B$7322,"&gt;="&amp;$B$3,BITACORA!$B$4:$B$7322,"&lt;="&amp;$B$4)</f>
        <v>0</v>
      </c>
      <c r="U80" s="165">
        <f>COUNTIFS(BITACORA!$C$4:$C$7322,$B$7:$B$501,BITACORA!$E$4:$E$7322,$E$6:$AM$6,BITACORA!$B$4:$B$7322,"&gt;="&amp;$B$3,BITACORA!$B$4:$B$7322,"&lt;="&amp;$B$4)</f>
        <v>0</v>
      </c>
      <c r="V80" s="165">
        <f>COUNTIFS(BITACORA!$C$4:$C$7322,$B$7:$B$501,BITACORA!$E$4:$E$7322,$E$6:$AM$6,BITACORA!$B$4:$B$7322,"&gt;="&amp;$B$3,BITACORA!$B$4:$B$7322,"&lt;="&amp;$B$4)</f>
        <v>0</v>
      </c>
      <c r="W80" s="165">
        <f>COUNTIFS(BITACORA!$C$4:$C$7322,$B$7:$B$501,BITACORA!$E$4:$E$7322,$E$6:$AM$6,BITACORA!$B$4:$B$7322,"&gt;="&amp;$B$3,BITACORA!$B$4:$B$7322,"&lt;="&amp;$B$4)</f>
        <v>0</v>
      </c>
      <c r="X80" s="165">
        <f>COUNTIFS(BITACORA!$C$4:$C$7322,$B$7:$B$501,BITACORA!$E$4:$E$7322,$E$6:$AM$6,BITACORA!$B$4:$B$7322,"&gt;="&amp;$B$3,BITACORA!$B$4:$B$7322,"&lt;="&amp;$B$4)</f>
        <v>0</v>
      </c>
      <c r="Y80" s="165">
        <f>COUNTIFS(BITACORA!$C$4:$C$7322,$B$7:$B$501,BITACORA!$E$4:$E$7322,$E$6:$AM$6,BITACORA!$B$4:$B$7322,"&gt;="&amp;$B$3,BITACORA!$B$4:$B$7322,"&lt;="&amp;$B$4)</f>
        <v>0</v>
      </c>
      <c r="Z80" s="165">
        <f>COUNTIFS(BITACORA!$C$4:$C$7322,$B$7:$B$501,BITACORA!$E$4:$E$7322,$E$6:$AM$6,BITACORA!$B$4:$B$7322,"&gt;="&amp;$B$3,BITACORA!$B$4:$B$7322,"&lt;="&amp;$B$4)</f>
        <v>0</v>
      </c>
      <c r="AA80" s="165">
        <f>COUNTIFS(BITACORA!$C$4:$C$7322,$B$7:$B$501,BITACORA!$E$4:$E$7322,$E$6:$AM$6,BITACORA!$B$4:$B$7322,"&gt;="&amp;$B$3,BITACORA!$B$4:$B$7322,"&lt;="&amp;$B$4)</f>
        <v>0</v>
      </c>
      <c r="AB80" s="165">
        <f>COUNTIFS(BITACORA!$C$4:$C$7322,$B$7:$B$501,BITACORA!$E$4:$E$7322,$E$6:$AM$6,BITACORA!$B$4:$B$7322,"&gt;="&amp;$B$3,BITACORA!$B$4:$B$7322,"&lt;="&amp;$B$4)</f>
        <v>0</v>
      </c>
      <c r="AC80" s="165">
        <f>COUNTIFS(BITACORA!$C$4:$C$7322,$B$7:$B$501,BITACORA!$E$4:$E$7322,$E$6:$AM$6,BITACORA!$B$4:$B$7322,"&gt;="&amp;$B$3,BITACORA!$B$4:$B$7322,"&lt;="&amp;$B$4)</f>
        <v>0</v>
      </c>
      <c r="AD80" s="165">
        <f>COUNTIFS(BITACORA!$C$4:$C$7322,$B$7:$B$501,BITACORA!$E$4:$E$7322,$E$6:$AM$6,BITACORA!$B$4:$B$7322,"&gt;="&amp;$B$3,BITACORA!$B$4:$B$7322,"&lt;="&amp;$B$4)</f>
        <v>0</v>
      </c>
      <c r="AE80" s="165">
        <f>COUNTIFS(BITACORA!$C$4:$C$7322,$B$7:$B$501,BITACORA!$E$4:$E$7322,$E$6:$AM$6,BITACORA!$B$4:$B$7322,"&gt;="&amp;$B$3,BITACORA!$B$4:$B$7322,"&lt;="&amp;$B$4)</f>
        <v>0</v>
      </c>
      <c r="AF80" s="165">
        <f>COUNTIFS(BITACORA!$C$4:$C$7322,$B$7:$B$501,BITACORA!$E$4:$E$7322,$E$6:$AM$6,BITACORA!$B$4:$B$7322,"&gt;="&amp;$B$3,BITACORA!$B$4:$B$7322,"&lt;="&amp;$B$4)</f>
        <v>0</v>
      </c>
      <c r="AG80" s="165">
        <f>COUNTIFS(BITACORA!$C$4:$C$7322,$B$7:$B$501,BITACORA!$E$4:$E$7322,$E$6:$AM$6,BITACORA!$B$4:$B$7322,"&gt;="&amp;$B$3,BITACORA!$B$4:$B$7322,"&lt;="&amp;$B$4)</f>
        <v>0</v>
      </c>
      <c r="AH80" s="165">
        <f>COUNTIFS(BITACORA!$C$4:$C$7322,$B$7:$B$501,BITACORA!$E$4:$E$7322,$E$6:$AM$6,BITACORA!$B$4:$B$7322,"&gt;="&amp;$B$3,BITACORA!$B$4:$B$7322,"&lt;="&amp;$B$4)</f>
        <v>0</v>
      </c>
      <c r="AI80" s="165">
        <f>COUNTIFS(BITACORA!$C$4:$C$7322,$B$7:$B$501,BITACORA!$E$4:$E$7322,$E$6:$AM$6,BITACORA!$B$4:$B$7322,"&gt;="&amp;$B$3,BITACORA!$B$4:$B$7322,"&lt;="&amp;$B$4)</f>
        <v>0</v>
      </c>
      <c r="AJ80" s="165">
        <f>COUNTIFS(BITACORA!$C$4:$C$7322,$B$7:$B$501,BITACORA!$E$4:$E$7322,$E$6:$AM$6,BITACORA!$B$4:$B$7322,"&gt;="&amp;$B$3,BITACORA!$B$4:$B$7322,"&lt;="&amp;$B$4)</f>
        <v>0</v>
      </c>
      <c r="AK80" s="165">
        <f>COUNTIFS(BITACORA!$C$4:$C$7322,$B$7:$B$501,BITACORA!$E$4:$E$7322,$E$6:$AM$6,BITACORA!$B$4:$B$7322,"&gt;="&amp;$B$3,BITACORA!$B$4:$B$7322,"&lt;="&amp;$B$4)</f>
        <v>0</v>
      </c>
      <c r="AL80" s="165">
        <f>COUNTIFS(BITACORA!$C$4:$C$7322,$B$7:$B$501,BITACORA!$E$4:$E$7322,$E$6:$AM$6,BITACORA!$B$4:$B$7322,"&gt;="&amp;$B$3,BITACORA!$B$4:$B$7322,"&lt;="&amp;$B$4)</f>
        <v>0</v>
      </c>
      <c r="AM80" s="165">
        <f>COUNTIFS(BITACORA!$C$4:$C$7322,$B$7:$B$501,BITACORA!$E$4:$E$7322,$E$6:$AM$6,BITACORA!$B$4:$B$7322,"&gt;="&amp;$B$3,BITACORA!$B$4:$B$7322,"&lt;="&amp;$B$4)</f>
        <v>0</v>
      </c>
    </row>
    <row r="81" spans="1:39">
      <c r="A81" s="141"/>
      <c r="B81" s="165"/>
      <c r="C81" s="165"/>
      <c r="D81" s="164">
        <f t="shared" si="0"/>
        <v>0</v>
      </c>
      <c r="E81" s="165">
        <f>COUNTIFS(BITACORA!$C$4:$C$7322,$B$7:$B$501,BITACORA!$E$4:$E$7322,$E$6:$AM$6,BITACORA!$B$4:$B$7322,"&gt;="&amp;$B$3,BITACORA!$B$4:$B$7322,"&lt;="&amp;$B$4)</f>
        <v>0</v>
      </c>
      <c r="F81" s="165">
        <f>COUNTIFS(BITACORA!$C$4:$C$7322,$B$7:$B$501,BITACORA!$E$4:$E$7322,$E$6:$AM$6,BITACORA!$B$4:$B$7322,"&gt;="&amp;$B$3,BITACORA!$B$4:$B$7322,"&lt;="&amp;$B$4)</f>
        <v>0</v>
      </c>
      <c r="G81" s="165">
        <f>COUNTIFS(BITACORA!$C$4:$C$7322,$B$7:$B$501,BITACORA!$E$4:$E$7322,$E$6:$AM$6,BITACORA!$B$4:$B$7322,"&gt;="&amp;$B$3,BITACORA!$B$4:$B$7322,"&lt;="&amp;$B$4)</f>
        <v>0</v>
      </c>
      <c r="H81" s="165">
        <f>COUNTIFS(BITACORA!$C$4:$C$7322,$B$7:$B$501,BITACORA!$E$4:$E$7322,$E$6:$AM$6,BITACORA!$B$4:$B$7322,"&gt;="&amp;$B$3,BITACORA!$B$4:$B$7322,"&lt;="&amp;$B$4)</f>
        <v>0</v>
      </c>
      <c r="I81" s="165">
        <f>COUNTIFS(BITACORA!$C$4:$C$7322,$B$7:$B$501,BITACORA!$E$4:$E$7322,$E$6:$AM$6,BITACORA!$B$4:$B$7322,"&gt;="&amp;$B$3,BITACORA!$B$4:$B$7322,"&lt;="&amp;$B$4)</f>
        <v>0</v>
      </c>
      <c r="J81" s="165">
        <f>COUNTIFS(BITACORA!$C$4:$C$7322,$B$7:$B$501,BITACORA!$E$4:$E$7322,$E$6:$AM$6,BITACORA!$B$4:$B$7322,"&gt;="&amp;$B$3,BITACORA!$B$4:$B$7322,"&lt;="&amp;$B$4)</f>
        <v>0</v>
      </c>
      <c r="K81" s="165">
        <f>COUNTIFS(BITACORA!$C$4:$C$7322,$B$7:$B$501,BITACORA!$E$4:$E$7322,$E$6:$AM$6,BITACORA!$B$4:$B$7322,"&gt;="&amp;$B$3,BITACORA!$B$4:$B$7322,"&lt;="&amp;$B$4)</f>
        <v>0</v>
      </c>
      <c r="L81" s="165">
        <f>COUNTIFS(BITACORA!$C$4:$C$7322,$B$7:$B$501,BITACORA!$E$4:$E$7322,$E$6:$AM$6,BITACORA!$B$4:$B$7322,"&gt;="&amp;$B$3,BITACORA!$B$4:$B$7322,"&lt;="&amp;$B$4)</f>
        <v>0</v>
      </c>
      <c r="M81" s="165">
        <f>COUNTIFS(BITACORA!$C$4:$C$7322,$B$7:$B$501,BITACORA!$E$4:$E$7322,$E$6:$AM$6,BITACORA!$B$4:$B$7322,"&gt;="&amp;$B$3,BITACORA!$B$4:$B$7322,"&lt;="&amp;$B$4)</f>
        <v>0</v>
      </c>
      <c r="N81" s="165">
        <f>COUNTIFS(BITACORA!$C$4:$C$7322,$B$7:$B$501,BITACORA!$E$4:$E$7322,$E$6:$AM$6,BITACORA!$B$4:$B$7322,"&gt;="&amp;$B$3,BITACORA!$B$4:$B$7322,"&lt;="&amp;$B$4)</f>
        <v>0</v>
      </c>
      <c r="O81" s="165">
        <f>COUNTIFS(BITACORA!$C$4:$C$7322,$B$7:$B$501,BITACORA!$E$4:$E$7322,$E$6:$AM$6,BITACORA!$B$4:$B$7322,"&gt;="&amp;$B$3,BITACORA!$B$4:$B$7322,"&lt;="&amp;$B$4)</f>
        <v>0</v>
      </c>
      <c r="P81" s="165">
        <f>COUNTIFS(BITACORA!$C$4:$C$7322,$B$7:$B$501,BITACORA!$E$4:$E$7322,$E$6:$AM$6,BITACORA!$B$4:$B$7322,"&gt;="&amp;$B$3,BITACORA!$B$4:$B$7322,"&lt;="&amp;$B$4)</f>
        <v>0</v>
      </c>
      <c r="Q81" s="165">
        <f>COUNTIFS(BITACORA!$C$4:$C$7322,$B$7:$B$501,BITACORA!$E$4:$E$7322,$E$6:$AM$6,BITACORA!$B$4:$B$7322,"&gt;="&amp;$B$3,BITACORA!$B$4:$B$7322,"&lt;="&amp;$B$4)</f>
        <v>0</v>
      </c>
      <c r="R81" s="165">
        <f>COUNTIFS(BITACORA!$C$4:$C$7322,$B$7:$B$501,BITACORA!$E$4:$E$7322,$E$6:$AM$6,BITACORA!$B$4:$B$7322,"&gt;="&amp;$B$3,BITACORA!$B$4:$B$7322,"&lt;="&amp;$B$4)</f>
        <v>0</v>
      </c>
      <c r="S81" s="165">
        <f>COUNTIFS(BITACORA!$C$4:$C$7322,$B$7:$B$501,BITACORA!$E$4:$E$7322,$E$6:$AM$6,BITACORA!$B$4:$B$7322,"&gt;="&amp;$B$3,BITACORA!$B$4:$B$7322,"&lt;="&amp;$B$4)</f>
        <v>0</v>
      </c>
      <c r="T81" s="165">
        <f>COUNTIFS(BITACORA!$C$4:$C$7322,$B$7:$B$501,BITACORA!$E$4:$E$7322,$E$6:$AM$6,BITACORA!$B$4:$B$7322,"&gt;="&amp;$B$3,BITACORA!$B$4:$B$7322,"&lt;="&amp;$B$4)</f>
        <v>0</v>
      </c>
      <c r="U81" s="165">
        <f>COUNTIFS(BITACORA!$C$4:$C$7322,$B$7:$B$501,BITACORA!$E$4:$E$7322,$E$6:$AM$6,BITACORA!$B$4:$B$7322,"&gt;="&amp;$B$3,BITACORA!$B$4:$B$7322,"&lt;="&amp;$B$4)</f>
        <v>0</v>
      </c>
      <c r="V81" s="165">
        <f>COUNTIFS(BITACORA!$C$4:$C$7322,$B$7:$B$501,BITACORA!$E$4:$E$7322,$E$6:$AM$6,BITACORA!$B$4:$B$7322,"&gt;="&amp;$B$3,BITACORA!$B$4:$B$7322,"&lt;="&amp;$B$4)</f>
        <v>0</v>
      </c>
      <c r="W81" s="165">
        <f>COUNTIFS(BITACORA!$C$4:$C$7322,$B$7:$B$501,BITACORA!$E$4:$E$7322,$E$6:$AM$6,BITACORA!$B$4:$B$7322,"&gt;="&amp;$B$3,BITACORA!$B$4:$B$7322,"&lt;="&amp;$B$4)</f>
        <v>0</v>
      </c>
      <c r="X81" s="165">
        <f>COUNTIFS(BITACORA!$C$4:$C$7322,$B$7:$B$501,BITACORA!$E$4:$E$7322,$E$6:$AM$6,BITACORA!$B$4:$B$7322,"&gt;="&amp;$B$3,BITACORA!$B$4:$B$7322,"&lt;="&amp;$B$4)</f>
        <v>0</v>
      </c>
      <c r="Y81" s="165">
        <f>COUNTIFS(BITACORA!$C$4:$C$7322,$B$7:$B$501,BITACORA!$E$4:$E$7322,$E$6:$AM$6,BITACORA!$B$4:$B$7322,"&gt;="&amp;$B$3,BITACORA!$B$4:$B$7322,"&lt;="&amp;$B$4)</f>
        <v>0</v>
      </c>
      <c r="Z81" s="165">
        <f>COUNTIFS(BITACORA!$C$4:$C$7322,$B$7:$B$501,BITACORA!$E$4:$E$7322,$E$6:$AM$6,BITACORA!$B$4:$B$7322,"&gt;="&amp;$B$3,BITACORA!$B$4:$B$7322,"&lt;="&amp;$B$4)</f>
        <v>0</v>
      </c>
      <c r="AA81" s="165">
        <f>COUNTIFS(BITACORA!$C$4:$C$7322,$B$7:$B$501,BITACORA!$E$4:$E$7322,$E$6:$AM$6,BITACORA!$B$4:$B$7322,"&gt;="&amp;$B$3,BITACORA!$B$4:$B$7322,"&lt;="&amp;$B$4)</f>
        <v>0</v>
      </c>
      <c r="AB81" s="165">
        <f>COUNTIFS(BITACORA!$C$4:$C$7322,$B$7:$B$501,BITACORA!$E$4:$E$7322,$E$6:$AM$6,BITACORA!$B$4:$B$7322,"&gt;="&amp;$B$3,BITACORA!$B$4:$B$7322,"&lt;="&amp;$B$4)</f>
        <v>0</v>
      </c>
      <c r="AC81" s="165">
        <f>COUNTIFS(BITACORA!$C$4:$C$7322,$B$7:$B$501,BITACORA!$E$4:$E$7322,$E$6:$AM$6,BITACORA!$B$4:$B$7322,"&gt;="&amp;$B$3,BITACORA!$B$4:$B$7322,"&lt;="&amp;$B$4)</f>
        <v>0</v>
      </c>
      <c r="AD81" s="165">
        <f>COUNTIFS(BITACORA!$C$4:$C$7322,$B$7:$B$501,BITACORA!$E$4:$E$7322,$E$6:$AM$6,BITACORA!$B$4:$B$7322,"&gt;="&amp;$B$3,BITACORA!$B$4:$B$7322,"&lt;="&amp;$B$4)</f>
        <v>0</v>
      </c>
      <c r="AE81" s="165">
        <f>COUNTIFS(BITACORA!$C$4:$C$7322,$B$7:$B$501,BITACORA!$E$4:$E$7322,$E$6:$AM$6,BITACORA!$B$4:$B$7322,"&gt;="&amp;$B$3,BITACORA!$B$4:$B$7322,"&lt;="&amp;$B$4)</f>
        <v>0</v>
      </c>
      <c r="AF81" s="165">
        <f>COUNTIFS(BITACORA!$C$4:$C$7322,$B$7:$B$501,BITACORA!$E$4:$E$7322,$E$6:$AM$6,BITACORA!$B$4:$B$7322,"&gt;="&amp;$B$3,BITACORA!$B$4:$B$7322,"&lt;="&amp;$B$4)</f>
        <v>0</v>
      </c>
      <c r="AG81" s="165">
        <f>COUNTIFS(BITACORA!$C$4:$C$7322,$B$7:$B$501,BITACORA!$E$4:$E$7322,$E$6:$AM$6,BITACORA!$B$4:$B$7322,"&gt;="&amp;$B$3,BITACORA!$B$4:$B$7322,"&lt;="&amp;$B$4)</f>
        <v>0</v>
      </c>
      <c r="AH81" s="165">
        <f>COUNTIFS(BITACORA!$C$4:$C$7322,$B$7:$B$501,BITACORA!$E$4:$E$7322,$E$6:$AM$6,BITACORA!$B$4:$B$7322,"&gt;="&amp;$B$3,BITACORA!$B$4:$B$7322,"&lt;="&amp;$B$4)</f>
        <v>0</v>
      </c>
      <c r="AI81" s="165">
        <f>COUNTIFS(BITACORA!$C$4:$C$7322,$B$7:$B$501,BITACORA!$E$4:$E$7322,$E$6:$AM$6,BITACORA!$B$4:$B$7322,"&gt;="&amp;$B$3,BITACORA!$B$4:$B$7322,"&lt;="&amp;$B$4)</f>
        <v>0</v>
      </c>
      <c r="AJ81" s="165">
        <f>COUNTIFS(BITACORA!$C$4:$C$7322,$B$7:$B$501,BITACORA!$E$4:$E$7322,$E$6:$AM$6,BITACORA!$B$4:$B$7322,"&gt;="&amp;$B$3,BITACORA!$B$4:$B$7322,"&lt;="&amp;$B$4)</f>
        <v>0</v>
      </c>
      <c r="AK81" s="165">
        <f>COUNTIFS(BITACORA!$C$4:$C$7322,$B$7:$B$501,BITACORA!$E$4:$E$7322,$E$6:$AM$6,BITACORA!$B$4:$B$7322,"&gt;="&amp;$B$3,BITACORA!$B$4:$B$7322,"&lt;="&amp;$B$4)</f>
        <v>0</v>
      </c>
      <c r="AL81" s="165">
        <f>COUNTIFS(BITACORA!$C$4:$C$7322,$B$7:$B$501,BITACORA!$E$4:$E$7322,$E$6:$AM$6,BITACORA!$B$4:$B$7322,"&gt;="&amp;$B$3,BITACORA!$B$4:$B$7322,"&lt;="&amp;$B$4)</f>
        <v>0</v>
      </c>
      <c r="AM81" s="165">
        <f>COUNTIFS(BITACORA!$C$4:$C$7322,$B$7:$B$501,BITACORA!$E$4:$E$7322,$E$6:$AM$6,BITACORA!$B$4:$B$7322,"&gt;="&amp;$B$3,BITACORA!$B$4:$B$7322,"&lt;="&amp;$B$4)</f>
        <v>0</v>
      </c>
    </row>
    <row r="82" spans="1:39">
      <c r="A82" s="141"/>
      <c r="B82" s="165"/>
      <c r="C82" s="165"/>
      <c r="D82" s="164">
        <f t="shared" si="0"/>
        <v>0</v>
      </c>
      <c r="E82" s="165">
        <f>COUNTIFS(BITACORA!$C$4:$C$7322,$B$7:$B$501,BITACORA!$E$4:$E$7322,$E$6:$AM$6,BITACORA!$B$4:$B$7322,"&gt;="&amp;$B$3,BITACORA!$B$4:$B$7322,"&lt;="&amp;$B$4)</f>
        <v>0</v>
      </c>
      <c r="F82" s="165">
        <f>COUNTIFS(BITACORA!$C$4:$C$7322,$B$7:$B$501,BITACORA!$E$4:$E$7322,$E$6:$AM$6,BITACORA!$B$4:$B$7322,"&gt;="&amp;$B$3,BITACORA!$B$4:$B$7322,"&lt;="&amp;$B$4)</f>
        <v>0</v>
      </c>
      <c r="G82" s="165">
        <f>COUNTIFS(BITACORA!$C$4:$C$7322,$B$7:$B$501,BITACORA!$E$4:$E$7322,$E$6:$AM$6,BITACORA!$B$4:$B$7322,"&gt;="&amp;$B$3,BITACORA!$B$4:$B$7322,"&lt;="&amp;$B$4)</f>
        <v>0</v>
      </c>
      <c r="H82" s="165">
        <f>COUNTIFS(BITACORA!$C$4:$C$7322,$B$7:$B$501,BITACORA!$E$4:$E$7322,$E$6:$AM$6,BITACORA!$B$4:$B$7322,"&gt;="&amp;$B$3,BITACORA!$B$4:$B$7322,"&lt;="&amp;$B$4)</f>
        <v>0</v>
      </c>
      <c r="I82" s="165">
        <f>COUNTIFS(BITACORA!$C$4:$C$7322,$B$7:$B$501,BITACORA!$E$4:$E$7322,$E$6:$AM$6,BITACORA!$B$4:$B$7322,"&gt;="&amp;$B$3,BITACORA!$B$4:$B$7322,"&lt;="&amp;$B$4)</f>
        <v>0</v>
      </c>
      <c r="J82" s="165">
        <f>COUNTIFS(BITACORA!$C$4:$C$7322,$B$7:$B$501,BITACORA!$E$4:$E$7322,$E$6:$AM$6,BITACORA!$B$4:$B$7322,"&gt;="&amp;$B$3,BITACORA!$B$4:$B$7322,"&lt;="&amp;$B$4)</f>
        <v>0</v>
      </c>
      <c r="K82" s="165">
        <f>COUNTIFS(BITACORA!$C$4:$C$7322,$B$7:$B$501,BITACORA!$E$4:$E$7322,$E$6:$AM$6,BITACORA!$B$4:$B$7322,"&gt;="&amp;$B$3,BITACORA!$B$4:$B$7322,"&lt;="&amp;$B$4)</f>
        <v>0</v>
      </c>
      <c r="L82" s="165">
        <f>COUNTIFS(BITACORA!$C$4:$C$7322,$B$7:$B$501,BITACORA!$E$4:$E$7322,$E$6:$AM$6,BITACORA!$B$4:$B$7322,"&gt;="&amp;$B$3,BITACORA!$B$4:$B$7322,"&lt;="&amp;$B$4)</f>
        <v>0</v>
      </c>
      <c r="M82" s="165">
        <f>COUNTIFS(BITACORA!$C$4:$C$7322,$B$7:$B$501,BITACORA!$E$4:$E$7322,$E$6:$AM$6,BITACORA!$B$4:$B$7322,"&gt;="&amp;$B$3,BITACORA!$B$4:$B$7322,"&lt;="&amp;$B$4)</f>
        <v>0</v>
      </c>
      <c r="N82" s="165">
        <f>COUNTIFS(BITACORA!$C$4:$C$7322,$B$7:$B$501,BITACORA!$E$4:$E$7322,$E$6:$AM$6,BITACORA!$B$4:$B$7322,"&gt;="&amp;$B$3,BITACORA!$B$4:$B$7322,"&lt;="&amp;$B$4)</f>
        <v>0</v>
      </c>
      <c r="O82" s="165">
        <f>COUNTIFS(BITACORA!$C$4:$C$7322,$B$7:$B$501,BITACORA!$E$4:$E$7322,$E$6:$AM$6,BITACORA!$B$4:$B$7322,"&gt;="&amp;$B$3,BITACORA!$B$4:$B$7322,"&lt;="&amp;$B$4)</f>
        <v>0</v>
      </c>
      <c r="P82" s="165">
        <f>COUNTIFS(BITACORA!$C$4:$C$7322,$B$7:$B$501,BITACORA!$E$4:$E$7322,$E$6:$AM$6,BITACORA!$B$4:$B$7322,"&gt;="&amp;$B$3,BITACORA!$B$4:$B$7322,"&lt;="&amp;$B$4)</f>
        <v>0</v>
      </c>
      <c r="Q82" s="165">
        <f>COUNTIFS(BITACORA!$C$4:$C$7322,$B$7:$B$501,BITACORA!$E$4:$E$7322,$E$6:$AM$6,BITACORA!$B$4:$B$7322,"&gt;="&amp;$B$3,BITACORA!$B$4:$B$7322,"&lt;="&amp;$B$4)</f>
        <v>0</v>
      </c>
      <c r="R82" s="165">
        <f>COUNTIFS(BITACORA!$C$4:$C$7322,$B$7:$B$501,BITACORA!$E$4:$E$7322,$E$6:$AM$6,BITACORA!$B$4:$B$7322,"&gt;="&amp;$B$3,BITACORA!$B$4:$B$7322,"&lt;="&amp;$B$4)</f>
        <v>0</v>
      </c>
      <c r="S82" s="165">
        <f>COUNTIFS(BITACORA!$C$4:$C$7322,$B$7:$B$501,BITACORA!$E$4:$E$7322,$E$6:$AM$6,BITACORA!$B$4:$B$7322,"&gt;="&amp;$B$3,BITACORA!$B$4:$B$7322,"&lt;="&amp;$B$4)</f>
        <v>0</v>
      </c>
      <c r="T82" s="165">
        <f>COUNTIFS(BITACORA!$C$4:$C$7322,$B$7:$B$501,BITACORA!$E$4:$E$7322,$E$6:$AM$6,BITACORA!$B$4:$B$7322,"&gt;="&amp;$B$3,BITACORA!$B$4:$B$7322,"&lt;="&amp;$B$4)</f>
        <v>0</v>
      </c>
      <c r="U82" s="165">
        <f>COUNTIFS(BITACORA!$C$4:$C$7322,$B$7:$B$501,BITACORA!$E$4:$E$7322,$E$6:$AM$6,BITACORA!$B$4:$B$7322,"&gt;="&amp;$B$3,BITACORA!$B$4:$B$7322,"&lt;="&amp;$B$4)</f>
        <v>0</v>
      </c>
      <c r="V82" s="165">
        <f>COUNTIFS(BITACORA!$C$4:$C$7322,$B$7:$B$501,BITACORA!$E$4:$E$7322,$E$6:$AM$6,BITACORA!$B$4:$B$7322,"&gt;="&amp;$B$3,BITACORA!$B$4:$B$7322,"&lt;="&amp;$B$4)</f>
        <v>0</v>
      </c>
      <c r="W82" s="165">
        <f>COUNTIFS(BITACORA!$C$4:$C$7322,$B$7:$B$501,BITACORA!$E$4:$E$7322,$E$6:$AM$6,BITACORA!$B$4:$B$7322,"&gt;="&amp;$B$3,BITACORA!$B$4:$B$7322,"&lt;="&amp;$B$4)</f>
        <v>0</v>
      </c>
      <c r="X82" s="165">
        <f>COUNTIFS(BITACORA!$C$4:$C$7322,$B$7:$B$501,BITACORA!$E$4:$E$7322,$E$6:$AM$6,BITACORA!$B$4:$B$7322,"&gt;="&amp;$B$3,BITACORA!$B$4:$B$7322,"&lt;="&amp;$B$4)</f>
        <v>0</v>
      </c>
      <c r="Y82" s="165">
        <f>COUNTIFS(BITACORA!$C$4:$C$7322,$B$7:$B$501,BITACORA!$E$4:$E$7322,$E$6:$AM$6,BITACORA!$B$4:$B$7322,"&gt;="&amp;$B$3,BITACORA!$B$4:$B$7322,"&lt;="&amp;$B$4)</f>
        <v>0</v>
      </c>
      <c r="Z82" s="165">
        <f>COUNTIFS(BITACORA!$C$4:$C$7322,$B$7:$B$501,BITACORA!$E$4:$E$7322,$E$6:$AM$6,BITACORA!$B$4:$B$7322,"&gt;="&amp;$B$3,BITACORA!$B$4:$B$7322,"&lt;="&amp;$B$4)</f>
        <v>0</v>
      </c>
      <c r="AA82" s="165">
        <f>COUNTIFS(BITACORA!$C$4:$C$7322,$B$7:$B$501,BITACORA!$E$4:$E$7322,$E$6:$AM$6,BITACORA!$B$4:$B$7322,"&gt;="&amp;$B$3,BITACORA!$B$4:$B$7322,"&lt;="&amp;$B$4)</f>
        <v>0</v>
      </c>
      <c r="AB82" s="165">
        <f>COUNTIFS(BITACORA!$C$4:$C$7322,$B$7:$B$501,BITACORA!$E$4:$E$7322,$E$6:$AM$6,BITACORA!$B$4:$B$7322,"&gt;="&amp;$B$3,BITACORA!$B$4:$B$7322,"&lt;="&amp;$B$4)</f>
        <v>0</v>
      </c>
      <c r="AC82" s="165">
        <f>COUNTIFS(BITACORA!$C$4:$C$7322,$B$7:$B$501,BITACORA!$E$4:$E$7322,$E$6:$AM$6,BITACORA!$B$4:$B$7322,"&gt;="&amp;$B$3,BITACORA!$B$4:$B$7322,"&lt;="&amp;$B$4)</f>
        <v>0</v>
      </c>
      <c r="AD82" s="165">
        <f>COUNTIFS(BITACORA!$C$4:$C$7322,$B$7:$B$501,BITACORA!$E$4:$E$7322,$E$6:$AM$6,BITACORA!$B$4:$B$7322,"&gt;="&amp;$B$3,BITACORA!$B$4:$B$7322,"&lt;="&amp;$B$4)</f>
        <v>0</v>
      </c>
      <c r="AE82" s="165">
        <f>COUNTIFS(BITACORA!$C$4:$C$7322,$B$7:$B$501,BITACORA!$E$4:$E$7322,$E$6:$AM$6,BITACORA!$B$4:$B$7322,"&gt;="&amp;$B$3,BITACORA!$B$4:$B$7322,"&lt;="&amp;$B$4)</f>
        <v>0</v>
      </c>
      <c r="AF82" s="165">
        <f>COUNTIFS(BITACORA!$C$4:$C$7322,$B$7:$B$501,BITACORA!$E$4:$E$7322,$E$6:$AM$6,BITACORA!$B$4:$B$7322,"&gt;="&amp;$B$3,BITACORA!$B$4:$B$7322,"&lt;="&amp;$B$4)</f>
        <v>0</v>
      </c>
      <c r="AG82" s="165">
        <f>COUNTIFS(BITACORA!$C$4:$C$7322,$B$7:$B$501,BITACORA!$E$4:$E$7322,$E$6:$AM$6,BITACORA!$B$4:$B$7322,"&gt;="&amp;$B$3,BITACORA!$B$4:$B$7322,"&lt;="&amp;$B$4)</f>
        <v>0</v>
      </c>
      <c r="AH82" s="165">
        <f>COUNTIFS(BITACORA!$C$4:$C$7322,$B$7:$B$501,BITACORA!$E$4:$E$7322,$E$6:$AM$6,BITACORA!$B$4:$B$7322,"&gt;="&amp;$B$3,BITACORA!$B$4:$B$7322,"&lt;="&amp;$B$4)</f>
        <v>0</v>
      </c>
      <c r="AI82" s="165">
        <f>COUNTIFS(BITACORA!$C$4:$C$7322,$B$7:$B$501,BITACORA!$E$4:$E$7322,$E$6:$AM$6,BITACORA!$B$4:$B$7322,"&gt;="&amp;$B$3,BITACORA!$B$4:$B$7322,"&lt;="&amp;$B$4)</f>
        <v>0</v>
      </c>
      <c r="AJ82" s="165">
        <f>COUNTIFS(BITACORA!$C$4:$C$7322,$B$7:$B$501,BITACORA!$E$4:$E$7322,$E$6:$AM$6,BITACORA!$B$4:$B$7322,"&gt;="&amp;$B$3,BITACORA!$B$4:$B$7322,"&lt;="&amp;$B$4)</f>
        <v>0</v>
      </c>
      <c r="AK82" s="165">
        <f>COUNTIFS(BITACORA!$C$4:$C$7322,$B$7:$B$501,BITACORA!$E$4:$E$7322,$E$6:$AM$6,BITACORA!$B$4:$B$7322,"&gt;="&amp;$B$3,BITACORA!$B$4:$B$7322,"&lt;="&amp;$B$4)</f>
        <v>0</v>
      </c>
      <c r="AL82" s="165">
        <f>COUNTIFS(BITACORA!$C$4:$C$7322,$B$7:$B$501,BITACORA!$E$4:$E$7322,$E$6:$AM$6,BITACORA!$B$4:$B$7322,"&gt;="&amp;$B$3,BITACORA!$B$4:$B$7322,"&lt;="&amp;$B$4)</f>
        <v>0</v>
      </c>
      <c r="AM82" s="165">
        <f>COUNTIFS(BITACORA!$C$4:$C$7322,$B$7:$B$501,BITACORA!$E$4:$E$7322,$E$6:$AM$6,BITACORA!$B$4:$B$7322,"&gt;="&amp;$B$3,BITACORA!$B$4:$B$7322,"&lt;="&amp;$B$4)</f>
        <v>0</v>
      </c>
    </row>
    <row r="83" spans="1:39">
      <c r="A83" s="141"/>
      <c r="B83" s="165"/>
      <c r="C83" s="165"/>
      <c r="D83" s="164">
        <f t="shared" si="0"/>
        <v>0</v>
      </c>
      <c r="E83" s="165">
        <f>COUNTIFS(BITACORA!$C$4:$C$7322,$B$7:$B$501,BITACORA!$E$4:$E$7322,$E$6:$AM$6,BITACORA!$B$4:$B$7322,"&gt;="&amp;$B$3,BITACORA!$B$4:$B$7322,"&lt;="&amp;$B$4)</f>
        <v>0</v>
      </c>
      <c r="F83" s="165">
        <f>COUNTIFS(BITACORA!$C$4:$C$7322,$B$7:$B$501,BITACORA!$E$4:$E$7322,$E$6:$AM$6,BITACORA!$B$4:$B$7322,"&gt;="&amp;$B$3,BITACORA!$B$4:$B$7322,"&lt;="&amp;$B$4)</f>
        <v>0</v>
      </c>
      <c r="G83" s="165">
        <f>COUNTIFS(BITACORA!$C$4:$C$7322,$B$7:$B$501,BITACORA!$E$4:$E$7322,$E$6:$AM$6,BITACORA!$B$4:$B$7322,"&gt;="&amp;$B$3,BITACORA!$B$4:$B$7322,"&lt;="&amp;$B$4)</f>
        <v>0</v>
      </c>
      <c r="H83" s="165">
        <f>COUNTIFS(BITACORA!$C$4:$C$7322,$B$7:$B$501,BITACORA!$E$4:$E$7322,$E$6:$AM$6,BITACORA!$B$4:$B$7322,"&gt;="&amp;$B$3,BITACORA!$B$4:$B$7322,"&lt;="&amp;$B$4)</f>
        <v>0</v>
      </c>
      <c r="I83" s="165">
        <f>COUNTIFS(BITACORA!$C$4:$C$7322,$B$7:$B$501,BITACORA!$E$4:$E$7322,$E$6:$AM$6,BITACORA!$B$4:$B$7322,"&gt;="&amp;$B$3,BITACORA!$B$4:$B$7322,"&lt;="&amp;$B$4)</f>
        <v>0</v>
      </c>
      <c r="J83" s="165">
        <f>COUNTIFS(BITACORA!$C$4:$C$7322,$B$7:$B$501,BITACORA!$E$4:$E$7322,$E$6:$AM$6,BITACORA!$B$4:$B$7322,"&gt;="&amp;$B$3,BITACORA!$B$4:$B$7322,"&lt;="&amp;$B$4)</f>
        <v>0</v>
      </c>
      <c r="K83" s="165">
        <f>COUNTIFS(BITACORA!$C$4:$C$7322,$B$7:$B$501,BITACORA!$E$4:$E$7322,$E$6:$AM$6,BITACORA!$B$4:$B$7322,"&gt;="&amp;$B$3,BITACORA!$B$4:$B$7322,"&lt;="&amp;$B$4)</f>
        <v>0</v>
      </c>
      <c r="L83" s="165">
        <f>COUNTIFS(BITACORA!$C$4:$C$7322,$B$7:$B$501,BITACORA!$E$4:$E$7322,$E$6:$AM$6,BITACORA!$B$4:$B$7322,"&gt;="&amp;$B$3,BITACORA!$B$4:$B$7322,"&lt;="&amp;$B$4)</f>
        <v>0</v>
      </c>
      <c r="M83" s="165">
        <f>COUNTIFS(BITACORA!$C$4:$C$7322,$B$7:$B$501,BITACORA!$E$4:$E$7322,$E$6:$AM$6,BITACORA!$B$4:$B$7322,"&gt;="&amp;$B$3,BITACORA!$B$4:$B$7322,"&lt;="&amp;$B$4)</f>
        <v>0</v>
      </c>
      <c r="N83" s="165">
        <f>COUNTIFS(BITACORA!$C$4:$C$7322,$B$7:$B$501,BITACORA!$E$4:$E$7322,$E$6:$AM$6,BITACORA!$B$4:$B$7322,"&gt;="&amp;$B$3,BITACORA!$B$4:$B$7322,"&lt;="&amp;$B$4)</f>
        <v>0</v>
      </c>
      <c r="O83" s="165">
        <f>COUNTIFS(BITACORA!$C$4:$C$7322,$B$7:$B$501,BITACORA!$E$4:$E$7322,$E$6:$AM$6,BITACORA!$B$4:$B$7322,"&gt;="&amp;$B$3,BITACORA!$B$4:$B$7322,"&lt;="&amp;$B$4)</f>
        <v>0</v>
      </c>
      <c r="P83" s="165">
        <f>COUNTIFS(BITACORA!$C$4:$C$7322,$B$7:$B$501,BITACORA!$E$4:$E$7322,$E$6:$AM$6,BITACORA!$B$4:$B$7322,"&gt;="&amp;$B$3,BITACORA!$B$4:$B$7322,"&lt;="&amp;$B$4)</f>
        <v>0</v>
      </c>
      <c r="Q83" s="165">
        <f>COUNTIFS(BITACORA!$C$4:$C$7322,$B$7:$B$501,BITACORA!$E$4:$E$7322,$E$6:$AM$6,BITACORA!$B$4:$B$7322,"&gt;="&amp;$B$3,BITACORA!$B$4:$B$7322,"&lt;="&amp;$B$4)</f>
        <v>0</v>
      </c>
      <c r="R83" s="165">
        <f>COUNTIFS(BITACORA!$C$4:$C$7322,$B$7:$B$501,BITACORA!$E$4:$E$7322,$E$6:$AM$6,BITACORA!$B$4:$B$7322,"&gt;="&amp;$B$3,BITACORA!$B$4:$B$7322,"&lt;="&amp;$B$4)</f>
        <v>0</v>
      </c>
      <c r="S83" s="165">
        <f>COUNTIFS(BITACORA!$C$4:$C$7322,$B$7:$B$501,BITACORA!$E$4:$E$7322,$E$6:$AM$6,BITACORA!$B$4:$B$7322,"&gt;="&amp;$B$3,BITACORA!$B$4:$B$7322,"&lt;="&amp;$B$4)</f>
        <v>0</v>
      </c>
      <c r="T83" s="165">
        <f>COUNTIFS(BITACORA!$C$4:$C$7322,$B$7:$B$501,BITACORA!$E$4:$E$7322,$E$6:$AM$6,BITACORA!$B$4:$B$7322,"&gt;="&amp;$B$3,BITACORA!$B$4:$B$7322,"&lt;="&amp;$B$4)</f>
        <v>0</v>
      </c>
      <c r="U83" s="165">
        <f>COUNTIFS(BITACORA!$C$4:$C$7322,$B$7:$B$501,BITACORA!$E$4:$E$7322,$E$6:$AM$6,BITACORA!$B$4:$B$7322,"&gt;="&amp;$B$3,BITACORA!$B$4:$B$7322,"&lt;="&amp;$B$4)</f>
        <v>0</v>
      </c>
      <c r="V83" s="165">
        <f>COUNTIFS(BITACORA!$C$4:$C$7322,$B$7:$B$501,BITACORA!$E$4:$E$7322,$E$6:$AM$6,BITACORA!$B$4:$B$7322,"&gt;="&amp;$B$3,BITACORA!$B$4:$B$7322,"&lt;="&amp;$B$4)</f>
        <v>0</v>
      </c>
      <c r="W83" s="165">
        <f>COUNTIFS(BITACORA!$C$4:$C$7322,$B$7:$B$501,BITACORA!$E$4:$E$7322,$E$6:$AM$6,BITACORA!$B$4:$B$7322,"&gt;="&amp;$B$3,BITACORA!$B$4:$B$7322,"&lt;="&amp;$B$4)</f>
        <v>0</v>
      </c>
      <c r="X83" s="165">
        <f>COUNTIFS(BITACORA!$C$4:$C$7322,$B$7:$B$501,BITACORA!$E$4:$E$7322,$E$6:$AM$6,BITACORA!$B$4:$B$7322,"&gt;="&amp;$B$3,BITACORA!$B$4:$B$7322,"&lt;="&amp;$B$4)</f>
        <v>0</v>
      </c>
      <c r="Y83" s="165">
        <f>COUNTIFS(BITACORA!$C$4:$C$7322,$B$7:$B$501,BITACORA!$E$4:$E$7322,$E$6:$AM$6,BITACORA!$B$4:$B$7322,"&gt;="&amp;$B$3,BITACORA!$B$4:$B$7322,"&lt;="&amp;$B$4)</f>
        <v>0</v>
      </c>
      <c r="Z83" s="165">
        <f>COUNTIFS(BITACORA!$C$4:$C$7322,$B$7:$B$501,BITACORA!$E$4:$E$7322,$E$6:$AM$6,BITACORA!$B$4:$B$7322,"&gt;="&amp;$B$3,BITACORA!$B$4:$B$7322,"&lt;="&amp;$B$4)</f>
        <v>0</v>
      </c>
      <c r="AA83" s="165">
        <f>COUNTIFS(BITACORA!$C$4:$C$7322,$B$7:$B$501,BITACORA!$E$4:$E$7322,$E$6:$AM$6,BITACORA!$B$4:$B$7322,"&gt;="&amp;$B$3,BITACORA!$B$4:$B$7322,"&lt;="&amp;$B$4)</f>
        <v>0</v>
      </c>
      <c r="AB83" s="165">
        <f>COUNTIFS(BITACORA!$C$4:$C$7322,$B$7:$B$501,BITACORA!$E$4:$E$7322,$E$6:$AM$6,BITACORA!$B$4:$B$7322,"&gt;="&amp;$B$3,BITACORA!$B$4:$B$7322,"&lt;="&amp;$B$4)</f>
        <v>0</v>
      </c>
      <c r="AC83" s="165">
        <f>COUNTIFS(BITACORA!$C$4:$C$7322,$B$7:$B$501,BITACORA!$E$4:$E$7322,$E$6:$AM$6,BITACORA!$B$4:$B$7322,"&gt;="&amp;$B$3,BITACORA!$B$4:$B$7322,"&lt;="&amp;$B$4)</f>
        <v>0</v>
      </c>
      <c r="AD83" s="165">
        <f>COUNTIFS(BITACORA!$C$4:$C$7322,$B$7:$B$501,BITACORA!$E$4:$E$7322,$E$6:$AM$6,BITACORA!$B$4:$B$7322,"&gt;="&amp;$B$3,BITACORA!$B$4:$B$7322,"&lt;="&amp;$B$4)</f>
        <v>0</v>
      </c>
      <c r="AE83" s="165">
        <f>COUNTIFS(BITACORA!$C$4:$C$7322,$B$7:$B$501,BITACORA!$E$4:$E$7322,$E$6:$AM$6,BITACORA!$B$4:$B$7322,"&gt;="&amp;$B$3,BITACORA!$B$4:$B$7322,"&lt;="&amp;$B$4)</f>
        <v>0</v>
      </c>
      <c r="AF83" s="165">
        <f>COUNTIFS(BITACORA!$C$4:$C$7322,$B$7:$B$501,BITACORA!$E$4:$E$7322,$E$6:$AM$6,BITACORA!$B$4:$B$7322,"&gt;="&amp;$B$3,BITACORA!$B$4:$B$7322,"&lt;="&amp;$B$4)</f>
        <v>0</v>
      </c>
      <c r="AG83" s="165">
        <f>COUNTIFS(BITACORA!$C$4:$C$7322,$B$7:$B$501,BITACORA!$E$4:$E$7322,$E$6:$AM$6,BITACORA!$B$4:$B$7322,"&gt;="&amp;$B$3,BITACORA!$B$4:$B$7322,"&lt;="&amp;$B$4)</f>
        <v>0</v>
      </c>
      <c r="AH83" s="165">
        <f>COUNTIFS(BITACORA!$C$4:$C$7322,$B$7:$B$501,BITACORA!$E$4:$E$7322,$E$6:$AM$6,BITACORA!$B$4:$B$7322,"&gt;="&amp;$B$3,BITACORA!$B$4:$B$7322,"&lt;="&amp;$B$4)</f>
        <v>0</v>
      </c>
      <c r="AI83" s="165">
        <f>COUNTIFS(BITACORA!$C$4:$C$7322,$B$7:$B$501,BITACORA!$E$4:$E$7322,$E$6:$AM$6,BITACORA!$B$4:$B$7322,"&gt;="&amp;$B$3,BITACORA!$B$4:$B$7322,"&lt;="&amp;$B$4)</f>
        <v>0</v>
      </c>
      <c r="AJ83" s="165">
        <f>COUNTIFS(BITACORA!$C$4:$C$7322,$B$7:$B$501,BITACORA!$E$4:$E$7322,$E$6:$AM$6,BITACORA!$B$4:$B$7322,"&gt;="&amp;$B$3,BITACORA!$B$4:$B$7322,"&lt;="&amp;$B$4)</f>
        <v>0</v>
      </c>
      <c r="AK83" s="165">
        <f>COUNTIFS(BITACORA!$C$4:$C$7322,$B$7:$B$501,BITACORA!$E$4:$E$7322,$E$6:$AM$6,BITACORA!$B$4:$B$7322,"&gt;="&amp;$B$3,BITACORA!$B$4:$B$7322,"&lt;="&amp;$B$4)</f>
        <v>0</v>
      </c>
      <c r="AL83" s="165">
        <f>COUNTIFS(BITACORA!$C$4:$C$7322,$B$7:$B$501,BITACORA!$E$4:$E$7322,$E$6:$AM$6,BITACORA!$B$4:$B$7322,"&gt;="&amp;$B$3,BITACORA!$B$4:$B$7322,"&lt;="&amp;$B$4)</f>
        <v>0</v>
      </c>
      <c r="AM83" s="165">
        <f>COUNTIFS(BITACORA!$C$4:$C$7322,$B$7:$B$501,BITACORA!$E$4:$E$7322,$E$6:$AM$6,BITACORA!$B$4:$B$7322,"&gt;="&amp;$B$3,BITACORA!$B$4:$B$7322,"&lt;="&amp;$B$4)</f>
        <v>0</v>
      </c>
    </row>
    <row r="84" spans="1:39">
      <c r="A84" s="141"/>
      <c r="B84" s="165"/>
      <c r="C84" s="165"/>
      <c r="D84" s="164">
        <f t="shared" si="0"/>
        <v>0</v>
      </c>
      <c r="E84" s="165">
        <f>COUNTIFS(BITACORA!$C$4:$C$7322,$B$7:$B$501,BITACORA!$E$4:$E$7322,$E$6:$AM$6,BITACORA!$B$4:$B$7322,"&gt;="&amp;$B$3,BITACORA!$B$4:$B$7322,"&lt;="&amp;$B$4)</f>
        <v>0</v>
      </c>
      <c r="F84" s="165">
        <f>COUNTIFS(BITACORA!$C$4:$C$7322,$B$7:$B$501,BITACORA!$E$4:$E$7322,$E$6:$AM$6,BITACORA!$B$4:$B$7322,"&gt;="&amp;$B$3,BITACORA!$B$4:$B$7322,"&lt;="&amp;$B$4)</f>
        <v>0</v>
      </c>
      <c r="G84" s="165">
        <f>COUNTIFS(BITACORA!$C$4:$C$7322,$B$7:$B$501,BITACORA!$E$4:$E$7322,$E$6:$AM$6,BITACORA!$B$4:$B$7322,"&gt;="&amp;$B$3,BITACORA!$B$4:$B$7322,"&lt;="&amp;$B$4)</f>
        <v>0</v>
      </c>
      <c r="H84" s="165">
        <f>COUNTIFS(BITACORA!$C$4:$C$7322,$B$7:$B$501,BITACORA!$E$4:$E$7322,$E$6:$AM$6,BITACORA!$B$4:$B$7322,"&gt;="&amp;$B$3,BITACORA!$B$4:$B$7322,"&lt;="&amp;$B$4)</f>
        <v>0</v>
      </c>
      <c r="I84" s="165">
        <f>COUNTIFS(BITACORA!$C$4:$C$7322,$B$7:$B$501,BITACORA!$E$4:$E$7322,$E$6:$AM$6,BITACORA!$B$4:$B$7322,"&gt;="&amp;$B$3,BITACORA!$B$4:$B$7322,"&lt;="&amp;$B$4)</f>
        <v>0</v>
      </c>
      <c r="J84" s="165">
        <f>COUNTIFS(BITACORA!$C$4:$C$7322,$B$7:$B$501,BITACORA!$E$4:$E$7322,$E$6:$AM$6,BITACORA!$B$4:$B$7322,"&gt;="&amp;$B$3,BITACORA!$B$4:$B$7322,"&lt;="&amp;$B$4)</f>
        <v>0</v>
      </c>
      <c r="K84" s="165">
        <f>COUNTIFS(BITACORA!$C$4:$C$7322,$B$7:$B$501,BITACORA!$E$4:$E$7322,$E$6:$AM$6,BITACORA!$B$4:$B$7322,"&gt;="&amp;$B$3,BITACORA!$B$4:$B$7322,"&lt;="&amp;$B$4)</f>
        <v>0</v>
      </c>
      <c r="L84" s="165">
        <f>COUNTIFS(BITACORA!$C$4:$C$7322,$B$7:$B$501,BITACORA!$E$4:$E$7322,$E$6:$AM$6,BITACORA!$B$4:$B$7322,"&gt;="&amp;$B$3,BITACORA!$B$4:$B$7322,"&lt;="&amp;$B$4)</f>
        <v>0</v>
      </c>
      <c r="M84" s="165">
        <f>COUNTIFS(BITACORA!$C$4:$C$7322,$B$7:$B$501,BITACORA!$E$4:$E$7322,$E$6:$AM$6,BITACORA!$B$4:$B$7322,"&gt;="&amp;$B$3,BITACORA!$B$4:$B$7322,"&lt;="&amp;$B$4)</f>
        <v>0</v>
      </c>
      <c r="N84" s="165">
        <f>COUNTIFS(BITACORA!$C$4:$C$7322,$B$7:$B$501,BITACORA!$E$4:$E$7322,$E$6:$AM$6,BITACORA!$B$4:$B$7322,"&gt;="&amp;$B$3,BITACORA!$B$4:$B$7322,"&lt;="&amp;$B$4)</f>
        <v>0</v>
      </c>
      <c r="O84" s="165">
        <f>COUNTIFS(BITACORA!$C$4:$C$7322,$B$7:$B$501,BITACORA!$E$4:$E$7322,$E$6:$AM$6,BITACORA!$B$4:$B$7322,"&gt;="&amp;$B$3,BITACORA!$B$4:$B$7322,"&lt;="&amp;$B$4)</f>
        <v>0</v>
      </c>
      <c r="P84" s="165">
        <f>COUNTIFS(BITACORA!$C$4:$C$7322,$B$7:$B$501,BITACORA!$E$4:$E$7322,$E$6:$AM$6,BITACORA!$B$4:$B$7322,"&gt;="&amp;$B$3,BITACORA!$B$4:$B$7322,"&lt;="&amp;$B$4)</f>
        <v>0</v>
      </c>
      <c r="Q84" s="165">
        <f>COUNTIFS(BITACORA!$C$4:$C$7322,$B$7:$B$501,BITACORA!$E$4:$E$7322,$E$6:$AM$6,BITACORA!$B$4:$B$7322,"&gt;="&amp;$B$3,BITACORA!$B$4:$B$7322,"&lt;="&amp;$B$4)</f>
        <v>0</v>
      </c>
      <c r="R84" s="165">
        <f>COUNTIFS(BITACORA!$C$4:$C$7322,$B$7:$B$501,BITACORA!$E$4:$E$7322,$E$6:$AM$6,BITACORA!$B$4:$B$7322,"&gt;="&amp;$B$3,BITACORA!$B$4:$B$7322,"&lt;="&amp;$B$4)</f>
        <v>0</v>
      </c>
      <c r="S84" s="165">
        <f>COUNTIFS(BITACORA!$C$4:$C$7322,$B$7:$B$501,BITACORA!$E$4:$E$7322,$E$6:$AM$6,BITACORA!$B$4:$B$7322,"&gt;="&amp;$B$3,BITACORA!$B$4:$B$7322,"&lt;="&amp;$B$4)</f>
        <v>0</v>
      </c>
      <c r="T84" s="165">
        <f>COUNTIFS(BITACORA!$C$4:$C$7322,$B$7:$B$501,BITACORA!$E$4:$E$7322,$E$6:$AM$6,BITACORA!$B$4:$B$7322,"&gt;="&amp;$B$3,BITACORA!$B$4:$B$7322,"&lt;="&amp;$B$4)</f>
        <v>0</v>
      </c>
      <c r="U84" s="165">
        <f>COUNTIFS(BITACORA!$C$4:$C$7322,$B$7:$B$501,BITACORA!$E$4:$E$7322,$E$6:$AM$6,BITACORA!$B$4:$B$7322,"&gt;="&amp;$B$3,BITACORA!$B$4:$B$7322,"&lt;="&amp;$B$4)</f>
        <v>0</v>
      </c>
      <c r="V84" s="165">
        <f>COUNTIFS(BITACORA!$C$4:$C$7322,$B$7:$B$501,BITACORA!$E$4:$E$7322,$E$6:$AM$6,BITACORA!$B$4:$B$7322,"&gt;="&amp;$B$3,BITACORA!$B$4:$B$7322,"&lt;="&amp;$B$4)</f>
        <v>0</v>
      </c>
      <c r="W84" s="165">
        <f>COUNTIFS(BITACORA!$C$4:$C$7322,$B$7:$B$501,BITACORA!$E$4:$E$7322,$E$6:$AM$6,BITACORA!$B$4:$B$7322,"&gt;="&amp;$B$3,BITACORA!$B$4:$B$7322,"&lt;="&amp;$B$4)</f>
        <v>0</v>
      </c>
      <c r="X84" s="165">
        <f>COUNTIFS(BITACORA!$C$4:$C$7322,$B$7:$B$501,BITACORA!$E$4:$E$7322,$E$6:$AM$6,BITACORA!$B$4:$B$7322,"&gt;="&amp;$B$3,BITACORA!$B$4:$B$7322,"&lt;="&amp;$B$4)</f>
        <v>0</v>
      </c>
      <c r="Y84" s="165">
        <f>COUNTIFS(BITACORA!$C$4:$C$7322,$B$7:$B$501,BITACORA!$E$4:$E$7322,$E$6:$AM$6,BITACORA!$B$4:$B$7322,"&gt;="&amp;$B$3,BITACORA!$B$4:$B$7322,"&lt;="&amp;$B$4)</f>
        <v>0</v>
      </c>
      <c r="Z84" s="165">
        <f>COUNTIFS(BITACORA!$C$4:$C$7322,$B$7:$B$501,BITACORA!$E$4:$E$7322,$E$6:$AM$6,BITACORA!$B$4:$B$7322,"&gt;="&amp;$B$3,BITACORA!$B$4:$B$7322,"&lt;="&amp;$B$4)</f>
        <v>0</v>
      </c>
      <c r="AA84" s="165">
        <f>COUNTIFS(BITACORA!$C$4:$C$7322,$B$7:$B$501,BITACORA!$E$4:$E$7322,$E$6:$AM$6,BITACORA!$B$4:$B$7322,"&gt;="&amp;$B$3,BITACORA!$B$4:$B$7322,"&lt;="&amp;$B$4)</f>
        <v>0</v>
      </c>
      <c r="AB84" s="165">
        <f>COUNTIFS(BITACORA!$C$4:$C$7322,$B$7:$B$501,BITACORA!$E$4:$E$7322,$E$6:$AM$6,BITACORA!$B$4:$B$7322,"&gt;="&amp;$B$3,BITACORA!$B$4:$B$7322,"&lt;="&amp;$B$4)</f>
        <v>0</v>
      </c>
      <c r="AC84" s="165">
        <f>COUNTIFS(BITACORA!$C$4:$C$7322,$B$7:$B$501,BITACORA!$E$4:$E$7322,$E$6:$AM$6,BITACORA!$B$4:$B$7322,"&gt;="&amp;$B$3,BITACORA!$B$4:$B$7322,"&lt;="&amp;$B$4)</f>
        <v>0</v>
      </c>
      <c r="AD84" s="165">
        <f>COUNTIFS(BITACORA!$C$4:$C$7322,$B$7:$B$501,BITACORA!$E$4:$E$7322,$E$6:$AM$6,BITACORA!$B$4:$B$7322,"&gt;="&amp;$B$3,BITACORA!$B$4:$B$7322,"&lt;="&amp;$B$4)</f>
        <v>0</v>
      </c>
      <c r="AE84" s="165">
        <f>COUNTIFS(BITACORA!$C$4:$C$7322,$B$7:$B$501,BITACORA!$E$4:$E$7322,$E$6:$AM$6,BITACORA!$B$4:$B$7322,"&gt;="&amp;$B$3,BITACORA!$B$4:$B$7322,"&lt;="&amp;$B$4)</f>
        <v>0</v>
      </c>
      <c r="AF84" s="165">
        <f>COUNTIFS(BITACORA!$C$4:$C$7322,$B$7:$B$501,BITACORA!$E$4:$E$7322,$E$6:$AM$6,BITACORA!$B$4:$B$7322,"&gt;="&amp;$B$3,BITACORA!$B$4:$B$7322,"&lt;="&amp;$B$4)</f>
        <v>0</v>
      </c>
      <c r="AG84" s="165">
        <f>COUNTIFS(BITACORA!$C$4:$C$7322,$B$7:$B$501,BITACORA!$E$4:$E$7322,$E$6:$AM$6,BITACORA!$B$4:$B$7322,"&gt;="&amp;$B$3,BITACORA!$B$4:$B$7322,"&lt;="&amp;$B$4)</f>
        <v>0</v>
      </c>
      <c r="AH84" s="165">
        <f>COUNTIFS(BITACORA!$C$4:$C$7322,$B$7:$B$501,BITACORA!$E$4:$E$7322,$E$6:$AM$6,BITACORA!$B$4:$B$7322,"&gt;="&amp;$B$3,BITACORA!$B$4:$B$7322,"&lt;="&amp;$B$4)</f>
        <v>0</v>
      </c>
      <c r="AI84" s="165">
        <f>COUNTIFS(BITACORA!$C$4:$C$7322,$B$7:$B$501,BITACORA!$E$4:$E$7322,$E$6:$AM$6,BITACORA!$B$4:$B$7322,"&gt;="&amp;$B$3,BITACORA!$B$4:$B$7322,"&lt;="&amp;$B$4)</f>
        <v>0</v>
      </c>
      <c r="AJ84" s="165">
        <f>COUNTIFS(BITACORA!$C$4:$C$7322,$B$7:$B$501,BITACORA!$E$4:$E$7322,$E$6:$AM$6,BITACORA!$B$4:$B$7322,"&gt;="&amp;$B$3,BITACORA!$B$4:$B$7322,"&lt;="&amp;$B$4)</f>
        <v>0</v>
      </c>
      <c r="AK84" s="165">
        <f>COUNTIFS(BITACORA!$C$4:$C$7322,$B$7:$B$501,BITACORA!$E$4:$E$7322,$E$6:$AM$6,BITACORA!$B$4:$B$7322,"&gt;="&amp;$B$3,BITACORA!$B$4:$B$7322,"&lt;="&amp;$B$4)</f>
        <v>0</v>
      </c>
      <c r="AL84" s="165">
        <f>COUNTIFS(BITACORA!$C$4:$C$7322,$B$7:$B$501,BITACORA!$E$4:$E$7322,$E$6:$AM$6,BITACORA!$B$4:$B$7322,"&gt;="&amp;$B$3,BITACORA!$B$4:$B$7322,"&lt;="&amp;$B$4)</f>
        <v>0</v>
      </c>
      <c r="AM84" s="165">
        <f>COUNTIFS(BITACORA!$C$4:$C$7322,$B$7:$B$501,BITACORA!$E$4:$E$7322,$E$6:$AM$6,BITACORA!$B$4:$B$7322,"&gt;="&amp;$B$3,BITACORA!$B$4:$B$7322,"&lt;="&amp;$B$4)</f>
        <v>0</v>
      </c>
    </row>
    <row r="85" spans="1:39">
      <c r="A85" s="141"/>
      <c r="B85" s="165"/>
      <c r="C85" s="165"/>
      <c r="D85" s="164">
        <f t="shared" si="0"/>
        <v>0</v>
      </c>
      <c r="E85" s="165">
        <f>COUNTIFS(BITACORA!$C$4:$C$7322,$B$7:$B$501,BITACORA!$E$4:$E$7322,$E$6:$AM$6,BITACORA!$B$4:$B$7322,"&gt;="&amp;$B$3,BITACORA!$B$4:$B$7322,"&lt;="&amp;$B$4)</f>
        <v>0</v>
      </c>
      <c r="F85" s="165">
        <f>COUNTIFS(BITACORA!$C$4:$C$7322,$B$7:$B$501,BITACORA!$E$4:$E$7322,$E$6:$AM$6,BITACORA!$B$4:$B$7322,"&gt;="&amp;$B$3,BITACORA!$B$4:$B$7322,"&lt;="&amp;$B$4)</f>
        <v>0</v>
      </c>
      <c r="G85" s="165">
        <f>COUNTIFS(BITACORA!$C$4:$C$7322,$B$7:$B$501,BITACORA!$E$4:$E$7322,$E$6:$AM$6,BITACORA!$B$4:$B$7322,"&gt;="&amp;$B$3,BITACORA!$B$4:$B$7322,"&lt;="&amp;$B$4)</f>
        <v>0</v>
      </c>
      <c r="H85" s="165">
        <f>COUNTIFS(BITACORA!$C$4:$C$7322,$B$7:$B$501,BITACORA!$E$4:$E$7322,$E$6:$AM$6,BITACORA!$B$4:$B$7322,"&gt;="&amp;$B$3,BITACORA!$B$4:$B$7322,"&lt;="&amp;$B$4)</f>
        <v>0</v>
      </c>
      <c r="I85" s="165">
        <f>COUNTIFS(BITACORA!$C$4:$C$7322,$B$7:$B$501,BITACORA!$E$4:$E$7322,$E$6:$AM$6,BITACORA!$B$4:$B$7322,"&gt;="&amp;$B$3,BITACORA!$B$4:$B$7322,"&lt;="&amp;$B$4)</f>
        <v>0</v>
      </c>
      <c r="J85" s="165">
        <f>COUNTIFS(BITACORA!$C$4:$C$7322,$B$7:$B$501,BITACORA!$E$4:$E$7322,$E$6:$AM$6,BITACORA!$B$4:$B$7322,"&gt;="&amp;$B$3,BITACORA!$B$4:$B$7322,"&lt;="&amp;$B$4)</f>
        <v>0</v>
      </c>
      <c r="K85" s="165">
        <f>COUNTIFS(BITACORA!$C$4:$C$7322,$B$7:$B$501,BITACORA!$E$4:$E$7322,$E$6:$AM$6,BITACORA!$B$4:$B$7322,"&gt;="&amp;$B$3,BITACORA!$B$4:$B$7322,"&lt;="&amp;$B$4)</f>
        <v>0</v>
      </c>
      <c r="L85" s="165">
        <f>COUNTIFS(BITACORA!$C$4:$C$7322,$B$7:$B$501,BITACORA!$E$4:$E$7322,$E$6:$AM$6,BITACORA!$B$4:$B$7322,"&gt;="&amp;$B$3,BITACORA!$B$4:$B$7322,"&lt;="&amp;$B$4)</f>
        <v>0</v>
      </c>
      <c r="M85" s="165">
        <f>COUNTIFS(BITACORA!$C$4:$C$7322,$B$7:$B$501,BITACORA!$E$4:$E$7322,$E$6:$AM$6,BITACORA!$B$4:$B$7322,"&gt;="&amp;$B$3,BITACORA!$B$4:$B$7322,"&lt;="&amp;$B$4)</f>
        <v>0</v>
      </c>
      <c r="N85" s="165">
        <f>COUNTIFS(BITACORA!$C$4:$C$7322,$B$7:$B$501,BITACORA!$E$4:$E$7322,$E$6:$AM$6,BITACORA!$B$4:$B$7322,"&gt;="&amp;$B$3,BITACORA!$B$4:$B$7322,"&lt;="&amp;$B$4)</f>
        <v>0</v>
      </c>
      <c r="O85" s="165">
        <f>COUNTIFS(BITACORA!$C$4:$C$7322,$B$7:$B$501,BITACORA!$E$4:$E$7322,$E$6:$AM$6,BITACORA!$B$4:$B$7322,"&gt;="&amp;$B$3,BITACORA!$B$4:$B$7322,"&lt;="&amp;$B$4)</f>
        <v>0</v>
      </c>
      <c r="P85" s="165">
        <f>COUNTIFS(BITACORA!$C$4:$C$7322,$B$7:$B$501,BITACORA!$E$4:$E$7322,$E$6:$AM$6,BITACORA!$B$4:$B$7322,"&gt;="&amp;$B$3,BITACORA!$B$4:$B$7322,"&lt;="&amp;$B$4)</f>
        <v>0</v>
      </c>
      <c r="Q85" s="165">
        <f>COUNTIFS(BITACORA!$C$4:$C$7322,$B$7:$B$501,BITACORA!$E$4:$E$7322,$E$6:$AM$6,BITACORA!$B$4:$B$7322,"&gt;="&amp;$B$3,BITACORA!$B$4:$B$7322,"&lt;="&amp;$B$4)</f>
        <v>0</v>
      </c>
      <c r="R85" s="165">
        <f>COUNTIFS(BITACORA!$C$4:$C$7322,$B$7:$B$501,BITACORA!$E$4:$E$7322,$E$6:$AM$6,BITACORA!$B$4:$B$7322,"&gt;="&amp;$B$3,BITACORA!$B$4:$B$7322,"&lt;="&amp;$B$4)</f>
        <v>0</v>
      </c>
      <c r="S85" s="165">
        <f>COUNTIFS(BITACORA!$C$4:$C$7322,$B$7:$B$501,BITACORA!$E$4:$E$7322,$E$6:$AM$6,BITACORA!$B$4:$B$7322,"&gt;="&amp;$B$3,BITACORA!$B$4:$B$7322,"&lt;="&amp;$B$4)</f>
        <v>0</v>
      </c>
      <c r="T85" s="165">
        <f>COUNTIFS(BITACORA!$C$4:$C$7322,$B$7:$B$501,BITACORA!$E$4:$E$7322,$E$6:$AM$6,BITACORA!$B$4:$B$7322,"&gt;="&amp;$B$3,BITACORA!$B$4:$B$7322,"&lt;="&amp;$B$4)</f>
        <v>0</v>
      </c>
      <c r="U85" s="165">
        <f>COUNTIFS(BITACORA!$C$4:$C$7322,$B$7:$B$501,BITACORA!$E$4:$E$7322,$E$6:$AM$6,BITACORA!$B$4:$B$7322,"&gt;="&amp;$B$3,BITACORA!$B$4:$B$7322,"&lt;="&amp;$B$4)</f>
        <v>0</v>
      </c>
      <c r="V85" s="165">
        <f>COUNTIFS(BITACORA!$C$4:$C$7322,$B$7:$B$501,BITACORA!$E$4:$E$7322,$E$6:$AM$6,BITACORA!$B$4:$B$7322,"&gt;="&amp;$B$3,BITACORA!$B$4:$B$7322,"&lt;="&amp;$B$4)</f>
        <v>0</v>
      </c>
      <c r="W85" s="165">
        <f>COUNTIFS(BITACORA!$C$4:$C$7322,$B$7:$B$501,BITACORA!$E$4:$E$7322,$E$6:$AM$6,BITACORA!$B$4:$B$7322,"&gt;="&amp;$B$3,BITACORA!$B$4:$B$7322,"&lt;="&amp;$B$4)</f>
        <v>0</v>
      </c>
      <c r="X85" s="165">
        <f>COUNTIFS(BITACORA!$C$4:$C$7322,$B$7:$B$501,BITACORA!$E$4:$E$7322,$E$6:$AM$6,BITACORA!$B$4:$B$7322,"&gt;="&amp;$B$3,BITACORA!$B$4:$B$7322,"&lt;="&amp;$B$4)</f>
        <v>0</v>
      </c>
      <c r="Y85" s="165">
        <f>COUNTIFS(BITACORA!$C$4:$C$7322,$B$7:$B$501,BITACORA!$E$4:$E$7322,$E$6:$AM$6,BITACORA!$B$4:$B$7322,"&gt;="&amp;$B$3,BITACORA!$B$4:$B$7322,"&lt;="&amp;$B$4)</f>
        <v>0</v>
      </c>
      <c r="Z85" s="165">
        <f>COUNTIFS(BITACORA!$C$4:$C$7322,$B$7:$B$501,BITACORA!$E$4:$E$7322,$E$6:$AM$6,BITACORA!$B$4:$B$7322,"&gt;="&amp;$B$3,BITACORA!$B$4:$B$7322,"&lt;="&amp;$B$4)</f>
        <v>0</v>
      </c>
      <c r="AA85" s="165">
        <f>COUNTIFS(BITACORA!$C$4:$C$7322,$B$7:$B$501,BITACORA!$E$4:$E$7322,$E$6:$AM$6,BITACORA!$B$4:$B$7322,"&gt;="&amp;$B$3,BITACORA!$B$4:$B$7322,"&lt;="&amp;$B$4)</f>
        <v>0</v>
      </c>
      <c r="AB85" s="165">
        <f>COUNTIFS(BITACORA!$C$4:$C$7322,$B$7:$B$501,BITACORA!$E$4:$E$7322,$E$6:$AM$6,BITACORA!$B$4:$B$7322,"&gt;="&amp;$B$3,BITACORA!$B$4:$B$7322,"&lt;="&amp;$B$4)</f>
        <v>0</v>
      </c>
      <c r="AC85" s="165">
        <f>COUNTIFS(BITACORA!$C$4:$C$7322,$B$7:$B$501,BITACORA!$E$4:$E$7322,$E$6:$AM$6,BITACORA!$B$4:$B$7322,"&gt;="&amp;$B$3,BITACORA!$B$4:$B$7322,"&lt;="&amp;$B$4)</f>
        <v>0</v>
      </c>
      <c r="AD85" s="165">
        <f>COUNTIFS(BITACORA!$C$4:$C$7322,$B$7:$B$501,BITACORA!$E$4:$E$7322,$E$6:$AM$6,BITACORA!$B$4:$B$7322,"&gt;="&amp;$B$3,BITACORA!$B$4:$B$7322,"&lt;="&amp;$B$4)</f>
        <v>0</v>
      </c>
      <c r="AE85" s="165">
        <f>COUNTIFS(BITACORA!$C$4:$C$7322,$B$7:$B$501,BITACORA!$E$4:$E$7322,$E$6:$AM$6,BITACORA!$B$4:$B$7322,"&gt;="&amp;$B$3,BITACORA!$B$4:$B$7322,"&lt;="&amp;$B$4)</f>
        <v>0</v>
      </c>
      <c r="AF85" s="165">
        <f>COUNTIFS(BITACORA!$C$4:$C$7322,$B$7:$B$501,BITACORA!$E$4:$E$7322,$E$6:$AM$6,BITACORA!$B$4:$B$7322,"&gt;="&amp;$B$3,BITACORA!$B$4:$B$7322,"&lt;="&amp;$B$4)</f>
        <v>0</v>
      </c>
      <c r="AG85" s="165">
        <f>COUNTIFS(BITACORA!$C$4:$C$7322,$B$7:$B$501,BITACORA!$E$4:$E$7322,$E$6:$AM$6,BITACORA!$B$4:$B$7322,"&gt;="&amp;$B$3,BITACORA!$B$4:$B$7322,"&lt;="&amp;$B$4)</f>
        <v>0</v>
      </c>
      <c r="AH85" s="165">
        <f>COUNTIFS(BITACORA!$C$4:$C$7322,$B$7:$B$501,BITACORA!$E$4:$E$7322,$E$6:$AM$6,BITACORA!$B$4:$B$7322,"&gt;="&amp;$B$3,BITACORA!$B$4:$B$7322,"&lt;="&amp;$B$4)</f>
        <v>0</v>
      </c>
      <c r="AI85" s="165">
        <f>COUNTIFS(BITACORA!$C$4:$C$7322,$B$7:$B$501,BITACORA!$E$4:$E$7322,$E$6:$AM$6,BITACORA!$B$4:$B$7322,"&gt;="&amp;$B$3,BITACORA!$B$4:$B$7322,"&lt;="&amp;$B$4)</f>
        <v>0</v>
      </c>
      <c r="AJ85" s="165">
        <f>COUNTIFS(BITACORA!$C$4:$C$7322,$B$7:$B$501,BITACORA!$E$4:$E$7322,$E$6:$AM$6,BITACORA!$B$4:$B$7322,"&gt;="&amp;$B$3,BITACORA!$B$4:$B$7322,"&lt;="&amp;$B$4)</f>
        <v>0</v>
      </c>
      <c r="AK85" s="165">
        <f>COUNTIFS(BITACORA!$C$4:$C$7322,$B$7:$B$501,BITACORA!$E$4:$E$7322,$E$6:$AM$6,BITACORA!$B$4:$B$7322,"&gt;="&amp;$B$3,BITACORA!$B$4:$B$7322,"&lt;="&amp;$B$4)</f>
        <v>0</v>
      </c>
      <c r="AL85" s="165">
        <f>COUNTIFS(BITACORA!$C$4:$C$7322,$B$7:$B$501,BITACORA!$E$4:$E$7322,$E$6:$AM$6,BITACORA!$B$4:$B$7322,"&gt;="&amp;$B$3,BITACORA!$B$4:$B$7322,"&lt;="&amp;$B$4)</f>
        <v>0</v>
      </c>
      <c r="AM85" s="165">
        <f>COUNTIFS(BITACORA!$C$4:$C$7322,$B$7:$B$501,BITACORA!$E$4:$E$7322,$E$6:$AM$6,BITACORA!$B$4:$B$7322,"&gt;="&amp;$B$3,BITACORA!$B$4:$B$7322,"&lt;="&amp;$B$4)</f>
        <v>0</v>
      </c>
    </row>
    <row r="86" spans="1:39">
      <c r="A86" s="141"/>
      <c r="B86" s="165"/>
      <c r="C86" s="165"/>
      <c r="D86" s="164">
        <f t="shared" si="0"/>
        <v>0</v>
      </c>
      <c r="E86" s="165">
        <f>COUNTIFS(BITACORA!$C$4:$C$7322,$B$7:$B$501,BITACORA!$E$4:$E$7322,$E$6:$AM$6,BITACORA!$B$4:$B$7322,"&gt;="&amp;$B$3,BITACORA!$B$4:$B$7322,"&lt;="&amp;$B$4)</f>
        <v>0</v>
      </c>
      <c r="F86" s="165">
        <f>COUNTIFS(BITACORA!$C$4:$C$7322,$B$7:$B$501,BITACORA!$E$4:$E$7322,$E$6:$AM$6,BITACORA!$B$4:$B$7322,"&gt;="&amp;$B$3,BITACORA!$B$4:$B$7322,"&lt;="&amp;$B$4)</f>
        <v>0</v>
      </c>
      <c r="G86" s="165">
        <f>COUNTIFS(BITACORA!$C$4:$C$7322,$B$7:$B$501,BITACORA!$E$4:$E$7322,$E$6:$AM$6,BITACORA!$B$4:$B$7322,"&gt;="&amp;$B$3,BITACORA!$B$4:$B$7322,"&lt;="&amp;$B$4)</f>
        <v>0</v>
      </c>
      <c r="H86" s="165">
        <f>COUNTIFS(BITACORA!$C$4:$C$7322,$B$7:$B$501,BITACORA!$E$4:$E$7322,$E$6:$AM$6,BITACORA!$B$4:$B$7322,"&gt;="&amp;$B$3,BITACORA!$B$4:$B$7322,"&lt;="&amp;$B$4)</f>
        <v>0</v>
      </c>
      <c r="I86" s="165">
        <f>COUNTIFS(BITACORA!$C$4:$C$7322,$B$7:$B$501,BITACORA!$E$4:$E$7322,$E$6:$AM$6,BITACORA!$B$4:$B$7322,"&gt;="&amp;$B$3,BITACORA!$B$4:$B$7322,"&lt;="&amp;$B$4)</f>
        <v>0</v>
      </c>
      <c r="J86" s="165">
        <f>COUNTIFS(BITACORA!$C$4:$C$7322,$B$7:$B$501,BITACORA!$E$4:$E$7322,$E$6:$AM$6,BITACORA!$B$4:$B$7322,"&gt;="&amp;$B$3,BITACORA!$B$4:$B$7322,"&lt;="&amp;$B$4)</f>
        <v>0</v>
      </c>
      <c r="K86" s="165">
        <f>COUNTIFS(BITACORA!$C$4:$C$7322,$B$7:$B$501,BITACORA!$E$4:$E$7322,$E$6:$AM$6,BITACORA!$B$4:$B$7322,"&gt;="&amp;$B$3,BITACORA!$B$4:$B$7322,"&lt;="&amp;$B$4)</f>
        <v>0</v>
      </c>
      <c r="L86" s="165">
        <f>COUNTIFS(BITACORA!$C$4:$C$7322,$B$7:$B$501,BITACORA!$E$4:$E$7322,$E$6:$AM$6,BITACORA!$B$4:$B$7322,"&gt;="&amp;$B$3,BITACORA!$B$4:$B$7322,"&lt;="&amp;$B$4)</f>
        <v>0</v>
      </c>
      <c r="M86" s="165">
        <f>COUNTIFS(BITACORA!$C$4:$C$7322,$B$7:$B$501,BITACORA!$E$4:$E$7322,$E$6:$AM$6,BITACORA!$B$4:$B$7322,"&gt;="&amp;$B$3,BITACORA!$B$4:$B$7322,"&lt;="&amp;$B$4)</f>
        <v>0</v>
      </c>
      <c r="N86" s="165">
        <f>COUNTIFS(BITACORA!$C$4:$C$7322,$B$7:$B$501,BITACORA!$E$4:$E$7322,$E$6:$AM$6,BITACORA!$B$4:$B$7322,"&gt;="&amp;$B$3,BITACORA!$B$4:$B$7322,"&lt;="&amp;$B$4)</f>
        <v>0</v>
      </c>
      <c r="O86" s="165">
        <f>COUNTIFS(BITACORA!$C$4:$C$7322,$B$7:$B$501,BITACORA!$E$4:$E$7322,$E$6:$AM$6,BITACORA!$B$4:$B$7322,"&gt;="&amp;$B$3,BITACORA!$B$4:$B$7322,"&lt;="&amp;$B$4)</f>
        <v>0</v>
      </c>
      <c r="P86" s="165">
        <f>COUNTIFS(BITACORA!$C$4:$C$7322,$B$7:$B$501,BITACORA!$E$4:$E$7322,$E$6:$AM$6,BITACORA!$B$4:$B$7322,"&gt;="&amp;$B$3,BITACORA!$B$4:$B$7322,"&lt;="&amp;$B$4)</f>
        <v>0</v>
      </c>
      <c r="Q86" s="165">
        <f>COUNTIFS(BITACORA!$C$4:$C$7322,$B$7:$B$501,BITACORA!$E$4:$E$7322,$E$6:$AM$6,BITACORA!$B$4:$B$7322,"&gt;="&amp;$B$3,BITACORA!$B$4:$B$7322,"&lt;="&amp;$B$4)</f>
        <v>0</v>
      </c>
      <c r="R86" s="165">
        <f>COUNTIFS(BITACORA!$C$4:$C$7322,$B$7:$B$501,BITACORA!$E$4:$E$7322,$E$6:$AM$6,BITACORA!$B$4:$B$7322,"&gt;="&amp;$B$3,BITACORA!$B$4:$B$7322,"&lt;="&amp;$B$4)</f>
        <v>0</v>
      </c>
      <c r="S86" s="165">
        <f>COUNTIFS(BITACORA!$C$4:$C$7322,$B$7:$B$501,BITACORA!$E$4:$E$7322,$E$6:$AM$6,BITACORA!$B$4:$B$7322,"&gt;="&amp;$B$3,BITACORA!$B$4:$B$7322,"&lt;="&amp;$B$4)</f>
        <v>0</v>
      </c>
      <c r="T86" s="165">
        <f>COUNTIFS(BITACORA!$C$4:$C$7322,$B$7:$B$501,BITACORA!$E$4:$E$7322,$E$6:$AM$6,BITACORA!$B$4:$B$7322,"&gt;="&amp;$B$3,BITACORA!$B$4:$B$7322,"&lt;="&amp;$B$4)</f>
        <v>0</v>
      </c>
      <c r="U86" s="165">
        <f>COUNTIFS(BITACORA!$C$4:$C$7322,$B$7:$B$501,BITACORA!$E$4:$E$7322,$E$6:$AM$6,BITACORA!$B$4:$B$7322,"&gt;="&amp;$B$3,BITACORA!$B$4:$B$7322,"&lt;="&amp;$B$4)</f>
        <v>0</v>
      </c>
      <c r="V86" s="165">
        <f>COUNTIFS(BITACORA!$C$4:$C$7322,$B$7:$B$501,BITACORA!$E$4:$E$7322,$E$6:$AM$6,BITACORA!$B$4:$B$7322,"&gt;="&amp;$B$3,BITACORA!$B$4:$B$7322,"&lt;="&amp;$B$4)</f>
        <v>0</v>
      </c>
      <c r="W86" s="165">
        <f>COUNTIFS(BITACORA!$C$4:$C$7322,$B$7:$B$501,BITACORA!$E$4:$E$7322,$E$6:$AM$6,BITACORA!$B$4:$B$7322,"&gt;="&amp;$B$3,BITACORA!$B$4:$B$7322,"&lt;="&amp;$B$4)</f>
        <v>0</v>
      </c>
      <c r="X86" s="165">
        <f>COUNTIFS(BITACORA!$C$4:$C$7322,$B$7:$B$501,BITACORA!$E$4:$E$7322,$E$6:$AM$6,BITACORA!$B$4:$B$7322,"&gt;="&amp;$B$3,BITACORA!$B$4:$B$7322,"&lt;="&amp;$B$4)</f>
        <v>0</v>
      </c>
      <c r="Y86" s="165">
        <f>COUNTIFS(BITACORA!$C$4:$C$7322,$B$7:$B$501,BITACORA!$E$4:$E$7322,$E$6:$AM$6,BITACORA!$B$4:$B$7322,"&gt;="&amp;$B$3,BITACORA!$B$4:$B$7322,"&lt;="&amp;$B$4)</f>
        <v>0</v>
      </c>
      <c r="Z86" s="165">
        <f>COUNTIFS(BITACORA!$C$4:$C$7322,$B$7:$B$501,BITACORA!$E$4:$E$7322,$E$6:$AM$6,BITACORA!$B$4:$B$7322,"&gt;="&amp;$B$3,BITACORA!$B$4:$B$7322,"&lt;="&amp;$B$4)</f>
        <v>0</v>
      </c>
      <c r="AA86" s="165">
        <f>COUNTIFS(BITACORA!$C$4:$C$7322,$B$7:$B$501,BITACORA!$E$4:$E$7322,$E$6:$AM$6,BITACORA!$B$4:$B$7322,"&gt;="&amp;$B$3,BITACORA!$B$4:$B$7322,"&lt;="&amp;$B$4)</f>
        <v>0</v>
      </c>
      <c r="AB86" s="165">
        <f>COUNTIFS(BITACORA!$C$4:$C$7322,$B$7:$B$501,BITACORA!$E$4:$E$7322,$E$6:$AM$6,BITACORA!$B$4:$B$7322,"&gt;="&amp;$B$3,BITACORA!$B$4:$B$7322,"&lt;="&amp;$B$4)</f>
        <v>0</v>
      </c>
      <c r="AC86" s="165">
        <f>COUNTIFS(BITACORA!$C$4:$C$7322,$B$7:$B$501,BITACORA!$E$4:$E$7322,$E$6:$AM$6,BITACORA!$B$4:$B$7322,"&gt;="&amp;$B$3,BITACORA!$B$4:$B$7322,"&lt;="&amp;$B$4)</f>
        <v>0</v>
      </c>
      <c r="AD86" s="165">
        <f>COUNTIFS(BITACORA!$C$4:$C$7322,$B$7:$B$501,BITACORA!$E$4:$E$7322,$E$6:$AM$6,BITACORA!$B$4:$B$7322,"&gt;="&amp;$B$3,BITACORA!$B$4:$B$7322,"&lt;="&amp;$B$4)</f>
        <v>0</v>
      </c>
      <c r="AE86" s="165">
        <f>COUNTIFS(BITACORA!$C$4:$C$7322,$B$7:$B$501,BITACORA!$E$4:$E$7322,$E$6:$AM$6,BITACORA!$B$4:$B$7322,"&gt;="&amp;$B$3,BITACORA!$B$4:$B$7322,"&lt;="&amp;$B$4)</f>
        <v>0</v>
      </c>
      <c r="AF86" s="165">
        <f>COUNTIFS(BITACORA!$C$4:$C$7322,$B$7:$B$501,BITACORA!$E$4:$E$7322,$E$6:$AM$6,BITACORA!$B$4:$B$7322,"&gt;="&amp;$B$3,BITACORA!$B$4:$B$7322,"&lt;="&amp;$B$4)</f>
        <v>0</v>
      </c>
      <c r="AG86" s="165">
        <f>COUNTIFS(BITACORA!$C$4:$C$7322,$B$7:$B$501,BITACORA!$E$4:$E$7322,$E$6:$AM$6,BITACORA!$B$4:$B$7322,"&gt;="&amp;$B$3,BITACORA!$B$4:$B$7322,"&lt;="&amp;$B$4)</f>
        <v>0</v>
      </c>
      <c r="AH86" s="165">
        <f>COUNTIFS(BITACORA!$C$4:$C$7322,$B$7:$B$501,BITACORA!$E$4:$E$7322,$E$6:$AM$6,BITACORA!$B$4:$B$7322,"&gt;="&amp;$B$3,BITACORA!$B$4:$B$7322,"&lt;="&amp;$B$4)</f>
        <v>0</v>
      </c>
      <c r="AI86" s="165">
        <f>COUNTIFS(BITACORA!$C$4:$C$7322,$B$7:$B$501,BITACORA!$E$4:$E$7322,$E$6:$AM$6,BITACORA!$B$4:$B$7322,"&gt;="&amp;$B$3,BITACORA!$B$4:$B$7322,"&lt;="&amp;$B$4)</f>
        <v>0</v>
      </c>
      <c r="AJ86" s="165">
        <f>COUNTIFS(BITACORA!$C$4:$C$7322,$B$7:$B$501,BITACORA!$E$4:$E$7322,$E$6:$AM$6,BITACORA!$B$4:$B$7322,"&gt;="&amp;$B$3,BITACORA!$B$4:$B$7322,"&lt;="&amp;$B$4)</f>
        <v>0</v>
      </c>
      <c r="AK86" s="165">
        <f>COUNTIFS(BITACORA!$C$4:$C$7322,$B$7:$B$501,BITACORA!$E$4:$E$7322,$E$6:$AM$6,BITACORA!$B$4:$B$7322,"&gt;="&amp;$B$3,BITACORA!$B$4:$B$7322,"&lt;="&amp;$B$4)</f>
        <v>0</v>
      </c>
      <c r="AL86" s="165">
        <f>COUNTIFS(BITACORA!$C$4:$C$7322,$B$7:$B$501,BITACORA!$E$4:$E$7322,$E$6:$AM$6,BITACORA!$B$4:$B$7322,"&gt;="&amp;$B$3,BITACORA!$B$4:$B$7322,"&lt;="&amp;$B$4)</f>
        <v>0</v>
      </c>
      <c r="AM86" s="165">
        <f>COUNTIFS(BITACORA!$C$4:$C$7322,$B$7:$B$501,BITACORA!$E$4:$E$7322,$E$6:$AM$6,BITACORA!$B$4:$B$7322,"&gt;="&amp;$B$3,BITACORA!$B$4:$B$7322,"&lt;="&amp;$B$4)</f>
        <v>0</v>
      </c>
    </row>
    <row r="87" spans="1:39">
      <c r="A87" s="141"/>
      <c r="B87" s="165"/>
      <c r="C87" s="165"/>
      <c r="D87" s="164">
        <f t="shared" si="0"/>
        <v>0</v>
      </c>
      <c r="E87" s="165">
        <f>COUNTIFS(BITACORA!$C$4:$C$7322,$B$7:$B$501,BITACORA!$E$4:$E$7322,$E$6:$AM$6,BITACORA!$B$4:$B$7322,"&gt;="&amp;$B$3,BITACORA!$B$4:$B$7322,"&lt;="&amp;$B$4)</f>
        <v>0</v>
      </c>
      <c r="F87" s="165">
        <f>COUNTIFS(BITACORA!$C$4:$C$7322,$B$7:$B$501,BITACORA!$E$4:$E$7322,$E$6:$AM$6,BITACORA!$B$4:$B$7322,"&gt;="&amp;$B$3,BITACORA!$B$4:$B$7322,"&lt;="&amp;$B$4)</f>
        <v>0</v>
      </c>
      <c r="G87" s="165">
        <f>COUNTIFS(BITACORA!$C$4:$C$7322,$B$7:$B$501,BITACORA!$E$4:$E$7322,$E$6:$AM$6,BITACORA!$B$4:$B$7322,"&gt;="&amp;$B$3,BITACORA!$B$4:$B$7322,"&lt;="&amp;$B$4)</f>
        <v>0</v>
      </c>
      <c r="H87" s="165">
        <f>COUNTIFS(BITACORA!$C$4:$C$7322,$B$7:$B$501,BITACORA!$E$4:$E$7322,$E$6:$AM$6,BITACORA!$B$4:$B$7322,"&gt;="&amp;$B$3,BITACORA!$B$4:$B$7322,"&lt;="&amp;$B$4)</f>
        <v>0</v>
      </c>
      <c r="I87" s="165">
        <f>COUNTIFS(BITACORA!$C$4:$C$7322,$B$7:$B$501,BITACORA!$E$4:$E$7322,$E$6:$AM$6,BITACORA!$B$4:$B$7322,"&gt;="&amp;$B$3,BITACORA!$B$4:$B$7322,"&lt;="&amp;$B$4)</f>
        <v>0</v>
      </c>
      <c r="J87" s="165">
        <f>COUNTIFS(BITACORA!$C$4:$C$7322,$B$7:$B$501,BITACORA!$E$4:$E$7322,$E$6:$AM$6,BITACORA!$B$4:$B$7322,"&gt;="&amp;$B$3,BITACORA!$B$4:$B$7322,"&lt;="&amp;$B$4)</f>
        <v>0</v>
      </c>
      <c r="K87" s="165">
        <f>COUNTIFS(BITACORA!$C$4:$C$7322,$B$7:$B$501,BITACORA!$E$4:$E$7322,$E$6:$AM$6,BITACORA!$B$4:$B$7322,"&gt;="&amp;$B$3,BITACORA!$B$4:$B$7322,"&lt;="&amp;$B$4)</f>
        <v>0</v>
      </c>
      <c r="L87" s="165">
        <f>COUNTIFS(BITACORA!$C$4:$C$7322,$B$7:$B$501,BITACORA!$E$4:$E$7322,$E$6:$AM$6,BITACORA!$B$4:$B$7322,"&gt;="&amp;$B$3,BITACORA!$B$4:$B$7322,"&lt;="&amp;$B$4)</f>
        <v>0</v>
      </c>
      <c r="M87" s="165">
        <f>COUNTIFS(BITACORA!$C$4:$C$7322,$B$7:$B$501,BITACORA!$E$4:$E$7322,$E$6:$AM$6,BITACORA!$B$4:$B$7322,"&gt;="&amp;$B$3,BITACORA!$B$4:$B$7322,"&lt;="&amp;$B$4)</f>
        <v>0</v>
      </c>
      <c r="N87" s="165">
        <f>COUNTIFS(BITACORA!$C$4:$C$7322,$B$7:$B$501,BITACORA!$E$4:$E$7322,$E$6:$AM$6,BITACORA!$B$4:$B$7322,"&gt;="&amp;$B$3,BITACORA!$B$4:$B$7322,"&lt;="&amp;$B$4)</f>
        <v>0</v>
      </c>
      <c r="O87" s="165">
        <f>COUNTIFS(BITACORA!$C$4:$C$7322,$B$7:$B$501,BITACORA!$E$4:$E$7322,$E$6:$AM$6,BITACORA!$B$4:$B$7322,"&gt;="&amp;$B$3,BITACORA!$B$4:$B$7322,"&lt;="&amp;$B$4)</f>
        <v>0</v>
      </c>
      <c r="P87" s="165">
        <f>COUNTIFS(BITACORA!$C$4:$C$7322,$B$7:$B$501,BITACORA!$E$4:$E$7322,$E$6:$AM$6,BITACORA!$B$4:$B$7322,"&gt;="&amp;$B$3,BITACORA!$B$4:$B$7322,"&lt;="&amp;$B$4)</f>
        <v>0</v>
      </c>
      <c r="Q87" s="165">
        <f>COUNTIFS(BITACORA!$C$4:$C$7322,$B$7:$B$501,BITACORA!$E$4:$E$7322,$E$6:$AM$6,BITACORA!$B$4:$B$7322,"&gt;="&amp;$B$3,BITACORA!$B$4:$B$7322,"&lt;="&amp;$B$4)</f>
        <v>0</v>
      </c>
      <c r="R87" s="165">
        <f>COUNTIFS(BITACORA!$C$4:$C$7322,$B$7:$B$501,BITACORA!$E$4:$E$7322,$E$6:$AM$6,BITACORA!$B$4:$B$7322,"&gt;="&amp;$B$3,BITACORA!$B$4:$B$7322,"&lt;="&amp;$B$4)</f>
        <v>0</v>
      </c>
      <c r="S87" s="165">
        <f>COUNTIFS(BITACORA!$C$4:$C$7322,$B$7:$B$501,BITACORA!$E$4:$E$7322,$E$6:$AM$6,BITACORA!$B$4:$B$7322,"&gt;="&amp;$B$3,BITACORA!$B$4:$B$7322,"&lt;="&amp;$B$4)</f>
        <v>0</v>
      </c>
      <c r="T87" s="165">
        <f>COUNTIFS(BITACORA!$C$4:$C$7322,$B$7:$B$501,BITACORA!$E$4:$E$7322,$E$6:$AM$6,BITACORA!$B$4:$B$7322,"&gt;="&amp;$B$3,BITACORA!$B$4:$B$7322,"&lt;="&amp;$B$4)</f>
        <v>0</v>
      </c>
      <c r="U87" s="165">
        <f>COUNTIFS(BITACORA!$C$4:$C$7322,$B$7:$B$501,BITACORA!$E$4:$E$7322,$E$6:$AM$6,BITACORA!$B$4:$B$7322,"&gt;="&amp;$B$3,BITACORA!$B$4:$B$7322,"&lt;="&amp;$B$4)</f>
        <v>0</v>
      </c>
      <c r="V87" s="165">
        <f>COUNTIFS(BITACORA!$C$4:$C$7322,$B$7:$B$501,BITACORA!$E$4:$E$7322,$E$6:$AM$6,BITACORA!$B$4:$B$7322,"&gt;="&amp;$B$3,BITACORA!$B$4:$B$7322,"&lt;="&amp;$B$4)</f>
        <v>0</v>
      </c>
      <c r="W87" s="165">
        <f>COUNTIFS(BITACORA!$C$4:$C$7322,$B$7:$B$501,BITACORA!$E$4:$E$7322,$E$6:$AM$6,BITACORA!$B$4:$B$7322,"&gt;="&amp;$B$3,BITACORA!$B$4:$B$7322,"&lt;="&amp;$B$4)</f>
        <v>0</v>
      </c>
      <c r="X87" s="165">
        <f>COUNTIFS(BITACORA!$C$4:$C$7322,$B$7:$B$501,BITACORA!$E$4:$E$7322,$E$6:$AM$6,BITACORA!$B$4:$B$7322,"&gt;="&amp;$B$3,BITACORA!$B$4:$B$7322,"&lt;="&amp;$B$4)</f>
        <v>0</v>
      </c>
      <c r="Y87" s="165">
        <f>COUNTIFS(BITACORA!$C$4:$C$7322,$B$7:$B$501,BITACORA!$E$4:$E$7322,$E$6:$AM$6,BITACORA!$B$4:$B$7322,"&gt;="&amp;$B$3,BITACORA!$B$4:$B$7322,"&lt;="&amp;$B$4)</f>
        <v>0</v>
      </c>
      <c r="Z87" s="165">
        <f>COUNTIFS(BITACORA!$C$4:$C$7322,$B$7:$B$501,BITACORA!$E$4:$E$7322,$E$6:$AM$6,BITACORA!$B$4:$B$7322,"&gt;="&amp;$B$3,BITACORA!$B$4:$B$7322,"&lt;="&amp;$B$4)</f>
        <v>0</v>
      </c>
      <c r="AA87" s="165">
        <f>COUNTIFS(BITACORA!$C$4:$C$7322,$B$7:$B$501,BITACORA!$E$4:$E$7322,$E$6:$AM$6,BITACORA!$B$4:$B$7322,"&gt;="&amp;$B$3,BITACORA!$B$4:$B$7322,"&lt;="&amp;$B$4)</f>
        <v>0</v>
      </c>
      <c r="AB87" s="165">
        <f>COUNTIFS(BITACORA!$C$4:$C$7322,$B$7:$B$501,BITACORA!$E$4:$E$7322,$E$6:$AM$6,BITACORA!$B$4:$B$7322,"&gt;="&amp;$B$3,BITACORA!$B$4:$B$7322,"&lt;="&amp;$B$4)</f>
        <v>0</v>
      </c>
      <c r="AC87" s="165">
        <f>COUNTIFS(BITACORA!$C$4:$C$7322,$B$7:$B$501,BITACORA!$E$4:$E$7322,$E$6:$AM$6,BITACORA!$B$4:$B$7322,"&gt;="&amp;$B$3,BITACORA!$B$4:$B$7322,"&lt;="&amp;$B$4)</f>
        <v>0</v>
      </c>
      <c r="AD87" s="165">
        <f>COUNTIFS(BITACORA!$C$4:$C$7322,$B$7:$B$501,BITACORA!$E$4:$E$7322,$E$6:$AM$6,BITACORA!$B$4:$B$7322,"&gt;="&amp;$B$3,BITACORA!$B$4:$B$7322,"&lt;="&amp;$B$4)</f>
        <v>0</v>
      </c>
      <c r="AE87" s="165">
        <f>COUNTIFS(BITACORA!$C$4:$C$7322,$B$7:$B$501,BITACORA!$E$4:$E$7322,$E$6:$AM$6,BITACORA!$B$4:$B$7322,"&gt;="&amp;$B$3,BITACORA!$B$4:$B$7322,"&lt;="&amp;$B$4)</f>
        <v>0</v>
      </c>
      <c r="AF87" s="165">
        <f>COUNTIFS(BITACORA!$C$4:$C$7322,$B$7:$B$501,BITACORA!$E$4:$E$7322,$E$6:$AM$6,BITACORA!$B$4:$B$7322,"&gt;="&amp;$B$3,BITACORA!$B$4:$B$7322,"&lt;="&amp;$B$4)</f>
        <v>0</v>
      </c>
      <c r="AG87" s="165">
        <f>COUNTIFS(BITACORA!$C$4:$C$7322,$B$7:$B$501,BITACORA!$E$4:$E$7322,$E$6:$AM$6,BITACORA!$B$4:$B$7322,"&gt;="&amp;$B$3,BITACORA!$B$4:$B$7322,"&lt;="&amp;$B$4)</f>
        <v>0</v>
      </c>
      <c r="AH87" s="165">
        <f>COUNTIFS(BITACORA!$C$4:$C$7322,$B$7:$B$501,BITACORA!$E$4:$E$7322,$E$6:$AM$6,BITACORA!$B$4:$B$7322,"&gt;="&amp;$B$3,BITACORA!$B$4:$B$7322,"&lt;="&amp;$B$4)</f>
        <v>0</v>
      </c>
      <c r="AI87" s="165">
        <f>COUNTIFS(BITACORA!$C$4:$C$7322,$B$7:$B$501,BITACORA!$E$4:$E$7322,$E$6:$AM$6,BITACORA!$B$4:$B$7322,"&gt;="&amp;$B$3,BITACORA!$B$4:$B$7322,"&lt;="&amp;$B$4)</f>
        <v>0</v>
      </c>
      <c r="AJ87" s="165">
        <f>COUNTIFS(BITACORA!$C$4:$C$7322,$B$7:$B$501,BITACORA!$E$4:$E$7322,$E$6:$AM$6,BITACORA!$B$4:$B$7322,"&gt;="&amp;$B$3,BITACORA!$B$4:$B$7322,"&lt;="&amp;$B$4)</f>
        <v>0</v>
      </c>
      <c r="AK87" s="165">
        <f>COUNTIFS(BITACORA!$C$4:$C$7322,$B$7:$B$501,BITACORA!$E$4:$E$7322,$E$6:$AM$6,BITACORA!$B$4:$B$7322,"&gt;="&amp;$B$3,BITACORA!$B$4:$B$7322,"&lt;="&amp;$B$4)</f>
        <v>0</v>
      </c>
      <c r="AL87" s="165">
        <f>COUNTIFS(BITACORA!$C$4:$C$7322,$B$7:$B$501,BITACORA!$E$4:$E$7322,$E$6:$AM$6,BITACORA!$B$4:$B$7322,"&gt;="&amp;$B$3,BITACORA!$B$4:$B$7322,"&lt;="&amp;$B$4)</f>
        <v>0</v>
      </c>
      <c r="AM87" s="165">
        <f>COUNTIFS(BITACORA!$C$4:$C$7322,$B$7:$B$501,BITACORA!$E$4:$E$7322,$E$6:$AM$6,BITACORA!$B$4:$B$7322,"&gt;="&amp;$B$3,BITACORA!$B$4:$B$7322,"&lt;="&amp;$B$4)</f>
        <v>0</v>
      </c>
    </row>
    <row r="88" spans="1:39">
      <c r="A88" s="141"/>
      <c r="B88" s="165"/>
      <c r="C88" s="165"/>
      <c r="D88" s="164">
        <f t="shared" si="0"/>
        <v>0</v>
      </c>
      <c r="E88" s="165">
        <f>COUNTIFS(BITACORA!$C$4:$C$7322,$B$7:$B$501,BITACORA!$E$4:$E$7322,$E$6:$AM$6,BITACORA!$B$4:$B$7322,"&gt;="&amp;$B$3,BITACORA!$B$4:$B$7322,"&lt;="&amp;$B$4)</f>
        <v>0</v>
      </c>
      <c r="F88" s="165">
        <f>COUNTIFS(BITACORA!$C$4:$C$7322,$B$7:$B$501,BITACORA!$E$4:$E$7322,$E$6:$AM$6,BITACORA!$B$4:$B$7322,"&gt;="&amp;$B$3,BITACORA!$B$4:$B$7322,"&lt;="&amp;$B$4)</f>
        <v>0</v>
      </c>
      <c r="G88" s="165">
        <f>COUNTIFS(BITACORA!$C$4:$C$7322,$B$7:$B$501,BITACORA!$E$4:$E$7322,$E$6:$AM$6,BITACORA!$B$4:$B$7322,"&gt;="&amp;$B$3,BITACORA!$B$4:$B$7322,"&lt;="&amp;$B$4)</f>
        <v>0</v>
      </c>
      <c r="H88" s="165">
        <f>COUNTIFS(BITACORA!$C$4:$C$7322,$B$7:$B$501,BITACORA!$E$4:$E$7322,$E$6:$AM$6,BITACORA!$B$4:$B$7322,"&gt;="&amp;$B$3,BITACORA!$B$4:$B$7322,"&lt;="&amp;$B$4)</f>
        <v>0</v>
      </c>
      <c r="I88" s="165">
        <f>COUNTIFS(BITACORA!$C$4:$C$7322,$B$7:$B$501,BITACORA!$E$4:$E$7322,$E$6:$AM$6,BITACORA!$B$4:$B$7322,"&gt;="&amp;$B$3,BITACORA!$B$4:$B$7322,"&lt;="&amp;$B$4)</f>
        <v>0</v>
      </c>
      <c r="J88" s="165">
        <f>COUNTIFS(BITACORA!$C$4:$C$7322,$B$7:$B$501,BITACORA!$E$4:$E$7322,$E$6:$AM$6,BITACORA!$B$4:$B$7322,"&gt;="&amp;$B$3,BITACORA!$B$4:$B$7322,"&lt;="&amp;$B$4)</f>
        <v>0</v>
      </c>
      <c r="K88" s="165">
        <f>COUNTIFS(BITACORA!$C$4:$C$7322,$B$7:$B$501,BITACORA!$E$4:$E$7322,$E$6:$AM$6,BITACORA!$B$4:$B$7322,"&gt;="&amp;$B$3,BITACORA!$B$4:$B$7322,"&lt;="&amp;$B$4)</f>
        <v>0</v>
      </c>
      <c r="L88" s="165">
        <f>COUNTIFS(BITACORA!$C$4:$C$7322,$B$7:$B$501,BITACORA!$E$4:$E$7322,$E$6:$AM$6,BITACORA!$B$4:$B$7322,"&gt;="&amp;$B$3,BITACORA!$B$4:$B$7322,"&lt;="&amp;$B$4)</f>
        <v>0</v>
      </c>
      <c r="M88" s="165">
        <f>COUNTIFS(BITACORA!$C$4:$C$7322,$B$7:$B$501,BITACORA!$E$4:$E$7322,$E$6:$AM$6,BITACORA!$B$4:$B$7322,"&gt;="&amp;$B$3,BITACORA!$B$4:$B$7322,"&lt;="&amp;$B$4)</f>
        <v>0</v>
      </c>
      <c r="N88" s="165">
        <f>COUNTIFS(BITACORA!$C$4:$C$7322,$B$7:$B$501,BITACORA!$E$4:$E$7322,$E$6:$AM$6,BITACORA!$B$4:$B$7322,"&gt;="&amp;$B$3,BITACORA!$B$4:$B$7322,"&lt;="&amp;$B$4)</f>
        <v>0</v>
      </c>
      <c r="O88" s="165">
        <f>COUNTIFS(BITACORA!$C$4:$C$7322,$B$7:$B$501,BITACORA!$E$4:$E$7322,$E$6:$AM$6,BITACORA!$B$4:$B$7322,"&gt;="&amp;$B$3,BITACORA!$B$4:$B$7322,"&lt;="&amp;$B$4)</f>
        <v>0</v>
      </c>
      <c r="P88" s="165">
        <f>COUNTIFS(BITACORA!$C$4:$C$7322,$B$7:$B$501,BITACORA!$E$4:$E$7322,$E$6:$AM$6,BITACORA!$B$4:$B$7322,"&gt;="&amp;$B$3,BITACORA!$B$4:$B$7322,"&lt;="&amp;$B$4)</f>
        <v>0</v>
      </c>
      <c r="Q88" s="165">
        <f>COUNTIFS(BITACORA!$C$4:$C$7322,$B$7:$B$501,BITACORA!$E$4:$E$7322,$E$6:$AM$6,BITACORA!$B$4:$B$7322,"&gt;="&amp;$B$3,BITACORA!$B$4:$B$7322,"&lt;="&amp;$B$4)</f>
        <v>0</v>
      </c>
      <c r="R88" s="165">
        <f>COUNTIFS(BITACORA!$C$4:$C$7322,$B$7:$B$501,BITACORA!$E$4:$E$7322,$E$6:$AM$6,BITACORA!$B$4:$B$7322,"&gt;="&amp;$B$3,BITACORA!$B$4:$B$7322,"&lt;="&amp;$B$4)</f>
        <v>0</v>
      </c>
      <c r="S88" s="165">
        <f>COUNTIFS(BITACORA!$C$4:$C$7322,$B$7:$B$501,BITACORA!$E$4:$E$7322,$E$6:$AM$6,BITACORA!$B$4:$B$7322,"&gt;="&amp;$B$3,BITACORA!$B$4:$B$7322,"&lt;="&amp;$B$4)</f>
        <v>0</v>
      </c>
      <c r="T88" s="165">
        <f>COUNTIFS(BITACORA!$C$4:$C$7322,$B$7:$B$501,BITACORA!$E$4:$E$7322,$E$6:$AM$6,BITACORA!$B$4:$B$7322,"&gt;="&amp;$B$3,BITACORA!$B$4:$B$7322,"&lt;="&amp;$B$4)</f>
        <v>0</v>
      </c>
      <c r="U88" s="165">
        <f>COUNTIFS(BITACORA!$C$4:$C$7322,$B$7:$B$501,BITACORA!$E$4:$E$7322,$E$6:$AM$6,BITACORA!$B$4:$B$7322,"&gt;="&amp;$B$3,BITACORA!$B$4:$B$7322,"&lt;="&amp;$B$4)</f>
        <v>0</v>
      </c>
      <c r="V88" s="165">
        <f>COUNTIFS(BITACORA!$C$4:$C$7322,$B$7:$B$501,BITACORA!$E$4:$E$7322,$E$6:$AM$6,BITACORA!$B$4:$B$7322,"&gt;="&amp;$B$3,BITACORA!$B$4:$B$7322,"&lt;="&amp;$B$4)</f>
        <v>0</v>
      </c>
      <c r="W88" s="165">
        <f>COUNTIFS(BITACORA!$C$4:$C$7322,$B$7:$B$501,BITACORA!$E$4:$E$7322,$E$6:$AM$6,BITACORA!$B$4:$B$7322,"&gt;="&amp;$B$3,BITACORA!$B$4:$B$7322,"&lt;="&amp;$B$4)</f>
        <v>0</v>
      </c>
      <c r="X88" s="165">
        <f>COUNTIFS(BITACORA!$C$4:$C$7322,$B$7:$B$501,BITACORA!$E$4:$E$7322,$E$6:$AM$6,BITACORA!$B$4:$B$7322,"&gt;="&amp;$B$3,BITACORA!$B$4:$B$7322,"&lt;="&amp;$B$4)</f>
        <v>0</v>
      </c>
      <c r="Y88" s="165">
        <f>COUNTIFS(BITACORA!$C$4:$C$7322,$B$7:$B$501,BITACORA!$E$4:$E$7322,$E$6:$AM$6,BITACORA!$B$4:$B$7322,"&gt;="&amp;$B$3,BITACORA!$B$4:$B$7322,"&lt;="&amp;$B$4)</f>
        <v>0</v>
      </c>
      <c r="Z88" s="165">
        <f>COUNTIFS(BITACORA!$C$4:$C$7322,$B$7:$B$501,BITACORA!$E$4:$E$7322,$E$6:$AM$6,BITACORA!$B$4:$B$7322,"&gt;="&amp;$B$3,BITACORA!$B$4:$B$7322,"&lt;="&amp;$B$4)</f>
        <v>0</v>
      </c>
      <c r="AA88" s="165">
        <f>COUNTIFS(BITACORA!$C$4:$C$7322,$B$7:$B$501,BITACORA!$E$4:$E$7322,$E$6:$AM$6,BITACORA!$B$4:$B$7322,"&gt;="&amp;$B$3,BITACORA!$B$4:$B$7322,"&lt;="&amp;$B$4)</f>
        <v>0</v>
      </c>
      <c r="AB88" s="165">
        <f>COUNTIFS(BITACORA!$C$4:$C$7322,$B$7:$B$501,BITACORA!$E$4:$E$7322,$E$6:$AM$6,BITACORA!$B$4:$B$7322,"&gt;="&amp;$B$3,BITACORA!$B$4:$B$7322,"&lt;="&amp;$B$4)</f>
        <v>0</v>
      </c>
      <c r="AC88" s="165">
        <f>COUNTIFS(BITACORA!$C$4:$C$7322,$B$7:$B$501,BITACORA!$E$4:$E$7322,$E$6:$AM$6,BITACORA!$B$4:$B$7322,"&gt;="&amp;$B$3,BITACORA!$B$4:$B$7322,"&lt;="&amp;$B$4)</f>
        <v>0</v>
      </c>
      <c r="AD88" s="165">
        <f>COUNTIFS(BITACORA!$C$4:$C$7322,$B$7:$B$501,BITACORA!$E$4:$E$7322,$E$6:$AM$6,BITACORA!$B$4:$B$7322,"&gt;="&amp;$B$3,BITACORA!$B$4:$B$7322,"&lt;="&amp;$B$4)</f>
        <v>0</v>
      </c>
      <c r="AE88" s="165">
        <f>COUNTIFS(BITACORA!$C$4:$C$7322,$B$7:$B$501,BITACORA!$E$4:$E$7322,$E$6:$AM$6,BITACORA!$B$4:$B$7322,"&gt;="&amp;$B$3,BITACORA!$B$4:$B$7322,"&lt;="&amp;$B$4)</f>
        <v>0</v>
      </c>
      <c r="AF88" s="165">
        <f>COUNTIFS(BITACORA!$C$4:$C$7322,$B$7:$B$501,BITACORA!$E$4:$E$7322,$E$6:$AM$6,BITACORA!$B$4:$B$7322,"&gt;="&amp;$B$3,BITACORA!$B$4:$B$7322,"&lt;="&amp;$B$4)</f>
        <v>0</v>
      </c>
      <c r="AG88" s="165">
        <f>COUNTIFS(BITACORA!$C$4:$C$7322,$B$7:$B$501,BITACORA!$E$4:$E$7322,$E$6:$AM$6,BITACORA!$B$4:$B$7322,"&gt;="&amp;$B$3,BITACORA!$B$4:$B$7322,"&lt;="&amp;$B$4)</f>
        <v>0</v>
      </c>
      <c r="AH88" s="165">
        <f>COUNTIFS(BITACORA!$C$4:$C$7322,$B$7:$B$501,BITACORA!$E$4:$E$7322,$E$6:$AM$6,BITACORA!$B$4:$B$7322,"&gt;="&amp;$B$3,BITACORA!$B$4:$B$7322,"&lt;="&amp;$B$4)</f>
        <v>0</v>
      </c>
      <c r="AI88" s="165">
        <f>COUNTIFS(BITACORA!$C$4:$C$7322,$B$7:$B$501,BITACORA!$E$4:$E$7322,$E$6:$AM$6,BITACORA!$B$4:$B$7322,"&gt;="&amp;$B$3,BITACORA!$B$4:$B$7322,"&lt;="&amp;$B$4)</f>
        <v>0</v>
      </c>
      <c r="AJ88" s="165">
        <f>COUNTIFS(BITACORA!$C$4:$C$7322,$B$7:$B$501,BITACORA!$E$4:$E$7322,$E$6:$AM$6,BITACORA!$B$4:$B$7322,"&gt;="&amp;$B$3,BITACORA!$B$4:$B$7322,"&lt;="&amp;$B$4)</f>
        <v>0</v>
      </c>
      <c r="AK88" s="165">
        <f>COUNTIFS(BITACORA!$C$4:$C$7322,$B$7:$B$501,BITACORA!$E$4:$E$7322,$E$6:$AM$6,BITACORA!$B$4:$B$7322,"&gt;="&amp;$B$3,BITACORA!$B$4:$B$7322,"&lt;="&amp;$B$4)</f>
        <v>0</v>
      </c>
      <c r="AL88" s="165">
        <f>COUNTIFS(BITACORA!$C$4:$C$7322,$B$7:$B$501,BITACORA!$E$4:$E$7322,$E$6:$AM$6,BITACORA!$B$4:$B$7322,"&gt;="&amp;$B$3,BITACORA!$B$4:$B$7322,"&lt;="&amp;$B$4)</f>
        <v>0</v>
      </c>
      <c r="AM88" s="165">
        <f>COUNTIFS(BITACORA!$C$4:$C$7322,$B$7:$B$501,BITACORA!$E$4:$E$7322,$E$6:$AM$6,BITACORA!$B$4:$B$7322,"&gt;="&amp;$B$3,BITACORA!$B$4:$B$7322,"&lt;="&amp;$B$4)</f>
        <v>0</v>
      </c>
    </row>
    <row r="89" spans="1:39">
      <c r="A89" s="141"/>
      <c r="B89" s="165"/>
      <c r="C89" s="165"/>
      <c r="D89" s="164">
        <f t="shared" si="0"/>
        <v>0</v>
      </c>
      <c r="E89" s="165">
        <f>COUNTIFS(BITACORA!$C$4:$C$7322,$B$7:$B$501,BITACORA!$E$4:$E$7322,$E$6:$AM$6,BITACORA!$B$4:$B$7322,"&gt;="&amp;$B$3,BITACORA!$B$4:$B$7322,"&lt;="&amp;$B$4)</f>
        <v>0</v>
      </c>
      <c r="F89" s="165">
        <f>COUNTIFS(BITACORA!$C$4:$C$7322,$B$7:$B$501,BITACORA!$E$4:$E$7322,$E$6:$AM$6,BITACORA!$B$4:$B$7322,"&gt;="&amp;$B$3,BITACORA!$B$4:$B$7322,"&lt;="&amp;$B$4)</f>
        <v>0</v>
      </c>
      <c r="G89" s="165">
        <f>COUNTIFS(BITACORA!$C$4:$C$7322,$B$7:$B$501,BITACORA!$E$4:$E$7322,$E$6:$AM$6,BITACORA!$B$4:$B$7322,"&gt;="&amp;$B$3,BITACORA!$B$4:$B$7322,"&lt;="&amp;$B$4)</f>
        <v>0</v>
      </c>
      <c r="H89" s="165">
        <f>COUNTIFS(BITACORA!$C$4:$C$7322,$B$7:$B$501,BITACORA!$E$4:$E$7322,$E$6:$AM$6,BITACORA!$B$4:$B$7322,"&gt;="&amp;$B$3,BITACORA!$B$4:$B$7322,"&lt;="&amp;$B$4)</f>
        <v>0</v>
      </c>
      <c r="I89" s="165">
        <f>COUNTIFS(BITACORA!$C$4:$C$7322,$B$7:$B$501,BITACORA!$E$4:$E$7322,$E$6:$AM$6,BITACORA!$B$4:$B$7322,"&gt;="&amp;$B$3,BITACORA!$B$4:$B$7322,"&lt;="&amp;$B$4)</f>
        <v>0</v>
      </c>
      <c r="J89" s="165">
        <f>COUNTIFS(BITACORA!$C$4:$C$7322,$B$7:$B$501,BITACORA!$E$4:$E$7322,$E$6:$AM$6,BITACORA!$B$4:$B$7322,"&gt;="&amp;$B$3,BITACORA!$B$4:$B$7322,"&lt;="&amp;$B$4)</f>
        <v>0</v>
      </c>
      <c r="K89" s="165">
        <f>COUNTIFS(BITACORA!$C$4:$C$7322,$B$7:$B$501,BITACORA!$E$4:$E$7322,$E$6:$AM$6,BITACORA!$B$4:$B$7322,"&gt;="&amp;$B$3,BITACORA!$B$4:$B$7322,"&lt;="&amp;$B$4)</f>
        <v>0</v>
      </c>
      <c r="L89" s="165">
        <f>COUNTIFS(BITACORA!$C$4:$C$7322,$B$7:$B$501,BITACORA!$E$4:$E$7322,$E$6:$AM$6,BITACORA!$B$4:$B$7322,"&gt;="&amp;$B$3,BITACORA!$B$4:$B$7322,"&lt;="&amp;$B$4)</f>
        <v>0</v>
      </c>
      <c r="M89" s="165">
        <f>COUNTIFS(BITACORA!$C$4:$C$7322,$B$7:$B$501,BITACORA!$E$4:$E$7322,$E$6:$AM$6,BITACORA!$B$4:$B$7322,"&gt;="&amp;$B$3,BITACORA!$B$4:$B$7322,"&lt;="&amp;$B$4)</f>
        <v>0</v>
      </c>
      <c r="N89" s="165">
        <f>COUNTIFS(BITACORA!$C$4:$C$7322,$B$7:$B$501,BITACORA!$E$4:$E$7322,$E$6:$AM$6,BITACORA!$B$4:$B$7322,"&gt;="&amp;$B$3,BITACORA!$B$4:$B$7322,"&lt;="&amp;$B$4)</f>
        <v>0</v>
      </c>
      <c r="O89" s="165">
        <f>COUNTIFS(BITACORA!$C$4:$C$7322,$B$7:$B$501,BITACORA!$E$4:$E$7322,$E$6:$AM$6,BITACORA!$B$4:$B$7322,"&gt;="&amp;$B$3,BITACORA!$B$4:$B$7322,"&lt;="&amp;$B$4)</f>
        <v>0</v>
      </c>
      <c r="P89" s="165">
        <f>COUNTIFS(BITACORA!$C$4:$C$7322,$B$7:$B$501,BITACORA!$E$4:$E$7322,$E$6:$AM$6,BITACORA!$B$4:$B$7322,"&gt;="&amp;$B$3,BITACORA!$B$4:$B$7322,"&lt;="&amp;$B$4)</f>
        <v>0</v>
      </c>
      <c r="Q89" s="165">
        <f>COUNTIFS(BITACORA!$C$4:$C$7322,$B$7:$B$501,BITACORA!$E$4:$E$7322,$E$6:$AM$6,BITACORA!$B$4:$B$7322,"&gt;="&amp;$B$3,BITACORA!$B$4:$B$7322,"&lt;="&amp;$B$4)</f>
        <v>0</v>
      </c>
      <c r="R89" s="165">
        <f>COUNTIFS(BITACORA!$C$4:$C$7322,$B$7:$B$501,BITACORA!$E$4:$E$7322,$E$6:$AM$6,BITACORA!$B$4:$B$7322,"&gt;="&amp;$B$3,BITACORA!$B$4:$B$7322,"&lt;="&amp;$B$4)</f>
        <v>0</v>
      </c>
      <c r="S89" s="165">
        <f>COUNTIFS(BITACORA!$C$4:$C$7322,$B$7:$B$501,BITACORA!$E$4:$E$7322,$E$6:$AM$6,BITACORA!$B$4:$B$7322,"&gt;="&amp;$B$3,BITACORA!$B$4:$B$7322,"&lt;="&amp;$B$4)</f>
        <v>0</v>
      </c>
      <c r="T89" s="165">
        <f>COUNTIFS(BITACORA!$C$4:$C$7322,$B$7:$B$501,BITACORA!$E$4:$E$7322,$E$6:$AM$6,BITACORA!$B$4:$B$7322,"&gt;="&amp;$B$3,BITACORA!$B$4:$B$7322,"&lt;="&amp;$B$4)</f>
        <v>0</v>
      </c>
      <c r="U89" s="165">
        <f>COUNTIFS(BITACORA!$C$4:$C$7322,$B$7:$B$501,BITACORA!$E$4:$E$7322,$E$6:$AM$6,BITACORA!$B$4:$B$7322,"&gt;="&amp;$B$3,BITACORA!$B$4:$B$7322,"&lt;="&amp;$B$4)</f>
        <v>0</v>
      </c>
      <c r="V89" s="165">
        <f>COUNTIFS(BITACORA!$C$4:$C$7322,$B$7:$B$501,BITACORA!$E$4:$E$7322,$E$6:$AM$6,BITACORA!$B$4:$B$7322,"&gt;="&amp;$B$3,BITACORA!$B$4:$B$7322,"&lt;="&amp;$B$4)</f>
        <v>0</v>
      </c>
      <c r="W89" s="165">
        <f>COUNTIFS(BITACORA!$C$4:$C$7322,$B$7:$B$501,BITACORA!$E$4:$E$7322,$E$6:$AM$6,BITACORA!$B$4:$B$7322,"&gt;="&amp;$B$3,BITACORA!$B$4:$B$7322,"&lt;="&amp;$B$4)</f>
        <v>0</v>
      </c>
      <c r="X89" s="165">
        <f>COUNTIFS(BITACORA!$C$4:$C$7322,$B$7:$B$501,BITACORA!$E$4:$E$7322,$E$6:$AM$6,BITACORA!$B$4:$B$7322,"&gt;="&amp;$B$3,BITACORA!$B$4:$B$7322,"&lt;="&amp;$B$4)</f>
        <v>0</v>
      </c>
      <c r="Y89" s="165">
        <f>COUNTIFS(BITACORA!$C$4:$C$7322,$B$7:$B$501,BITACORA!$E$4:$E$7322,$E$6:$AM$6,BITACORA!$B$4:$B$7322,"&gt;="&amp;$B$3,BITACORA!$B$4:$B$7322,"&lt;="&amp;$B$4)</f>
        <v>0</v>
      </c>
      <c r="Z89" s="165">
        <f>COUNTIFS(BITACORA!$C$4:$C$7322,$B$7:$B$501,BITACORA!$E$4:$E$7322,$E$6:$AM$6,BITACORA!$B$4:$B$7322,"&gt;="&amp;$B$3,BITACORA!$B$4:$B$7322,"&lt;="&amp;$B$4)</f>
        <v>0</v>
      </c>
      <c r="AA89" s="165">
        <f>COUNTIFS(BITACORA!$C$4:$C$7322,$B$7:$B$501,BITACORA!$E$4:$E$7322,$E$6:$AM$6,BITACORA!$B$4:$B$7322,"&gt;="&amp;$B$3,BITACORA!$B$4:$B$7322,"&lt;="&amp;$B$4)</f>
        <v>0</v>
      </c>
      <c r="AB89" s="165">
        <f>COUNTIFS(BITACORA!$C$4:$C$7322,$B$7:$B$501,BITACORA!$E$4:$E$7322,$E$6:$AM$6,BITACORA!$B$4:$B$7322,"&gt;="&amp;$B$3,BITACORA!$B$4:$B$7322,"&lt;="&amp;$B$4)</f>
        <v>0</v>
      </c>
      <c r="AC89" s="165">
        <f>COUNTIFS(BITACORA!$C$4:$C$7322,$B$7:$B$501,BITACORA!$E$4:$E$7322,$E$6:$AM$6,BITACORA!$B$4:$B$7322,"&gt;="&amp;$B$3,BITACORA!$B$4:$B$7322,"&lt;="&amp;$B$4)</f>
        <v>0</v>
      </c>
      <c r="AD89" s="165">
        <f>COUNTIFS(BITACORA!$C$4:$C$7322,$B$7:$B$501,BITACORA!$E$4:$E$7322,$E$6:$AM$6,BITACORA!$B$4:$B$7322,"&gt;="&amp;$B$3,BITACORA!$B$4:$B$7322,"&lt;="&amp;$B$4)</f>
        <v>0</v>
      </c>
      <c r="AE89" s="165">
        <f>COUNTIFS(BITACORA!$C$4:$C$7322,$B$7:$B$501,BITACORA!$E$4:$E$7322,$E$6:$AM$6,BITACORA!$B$4:$B$7322,"&gt;="&amp;$B$3,BITACORA!$B$4:$B$7322,"&lt;="&amp;$B$4)</f>
        <v>0</v>
      </c>
      <c r="AF89" s="165">
        <f>COUNTIFS(BITACORA!$C$4:$C$7322,$B$7:$B$501,BITACORA!$E$4:$E$7322,$E$6:$AM$6,BITACORA!$B$4:$B$7322,"&gt;="&amp;$B$3,BITACORA!$B$4:$B$7322,"&lt;="&amp;$B$4)</f>
        <v>0</v>
      </c>
      <c r="AG89" s="165">
        <f>COUNTIFS(BITACORA!$C$4:$C$7322,$B$7:$B$501,BITACORA!$E$4:$E$7322,$E$6:$AM$6,BITACORA!$B$4:$B$7322,"&gt;="&amp;$B$3,BITACORA!$B$4:$B$7322,"&lt;="&amp;$B$4)</f>
        <v>0</v>
      </c>
      <c r="AH89" s="165">
        <f>COUNTIFS(BITACORA!$C$4:$C$7322,$B$7:$B$501,BITACORA!$E$4:$E$7322,$E$6:$AM$6,BITACORA!$B$4:$B$7322,"&gt;="&amp;$B$3,BITACORA!$B$4:$B$7322,"&lt;="&amp;$B$4)</f>
        <v>0</v>
      </c>
      <c r="AI89" s="165">
        <f>COUNTIFS(BITACORA!$C$4:$C$7322,$B$7:$B$501,BITACORA!$E$4:$E$7322,$E$6:$AM$6,BITACORA!$B$4:$B$7322,"&gt;="&amp;$B$3,BITACORA!$B$4:$B$7322,"&lt;="&amp;$B$4)</f>
        <v>0</v>
      </c>
      <c r="AJ89" s="165">
        <f>COUNTIFS(BITACORA!$C$4:$C$7322,$B$7:$B$501,BITACORA!$E$4:$E$7322,$E$6:$AM$6,BITACORA!$B$4:$B$7322,"&gt;="&amp;$B$3,BITACORA!$B$4:$B$7322,"&lt;="&amp;$B$4)</f>
        <v>0</v>
      </c>
      <c r="AK89" s="165">
        <f>COUNTIFS(BITACORA!$C$4:$C$7322,$B$7:$B$501,BITACORA!$E$4:$E$7322,$E$6:$AM$6,BITACORA!$B$4:$B$7322,"&gt;="&amp;$B$3,BITACORA!$B$4:$B$7322,"&lt;="&amp;$B$4)</f>
        <v>0</v>
      </c>
      <c r="AL89" s="165">
        <f>COUNTIFS(BITACORA!$C$4:$C$7322,$B$7:$B$501,BITACORA!$E$4:$E$7322,$E$6:$AM$6,BITACORA!$B$4:$B$7322,"&gt;="&amp;$B$3,BITACORA!$B$4:$B$7322,"&lt;="&amp;$B$4)</f>
        <v>0</v>
      </c>
      <c r="AM89" s="165">
        <f>COUNTIFS(BITACORA!$C$4:$C$7322,$B$7:$B$501,BITACORA!$E$4:$E$7322,$E$6:$AM$6,BITACORA!$B$4:$B$7322,"&gt;="&amp;$B$3,BITACORA!$B$4:$B$7322,"&lt;="&amp;$B$4)</f>
        <v>0</v>
      </c>
    </row>
    <row r="90" spans="1:39">
      <c r="A90" s="141"/>
      <c r="B90" s="165"/>
      <c r="C90" s="165"/>
      <c r="D90" s="164">
        <f t="shared" si="0"/>
        <v>0</v>
      </c>
      <c r="E90" s="165">
        <f>COUNTIFS(BITACORA!$C$4:$C$7322,$B$7:$B$501,BITACORA!$E$4:$E$7322,$E$6:$AM$6,BITACORA!$B$4:$B$7322,"&gt;="&amp;$B$3,BITACORA!$B$4:$B$7322,"&lt;="&amp;$B$4)</f>
        <v>0</v>
      </c>
      <c r="F90" s="165">
        <f>COUNTIFS(BITACORA!$C$4:$C$7322,$B$7:$B$501,BITACORA!$E$4:$E$7322,$E$6:$AM$6,BITACORA!$B$4:$B$7322,"&gt;="&amp;$B$3,BITACORA!$B$4:$B$7322,"&lt;="&amp;$B$4)</f>
        <v>0</v>
      </c>
      <c r="G90" s="165">
        <f>COUNTIFS(BITACORA!$C$4:$C$7322,$B$7:$B$501,BITACORA!$E$4:$E$7322,$E$6:$AM$6,BITACORA!$B$4:$B$7322,"&gt;="&amp;$B$3,BITACORA!$B$4:$B$7322,"&lt;="&amp;$B$4)</f>
        <v>0</v>
      </c>
      <c r="H90" s="165">
        <f>COUNTIFS(BITACORA!$C$4:$C$7322,$B$7:$B$501,BITACORA!$E$4:$E$7322,$E$6:$AM$6,BITACORA!$B$4:$B$7322,"&gt;="&amp;$B$3,BITACORA!$B$4:$B$7322,"&lt;="&amp;$B$4)</f>
        <v>0</v>
      </c>
      <c r="I90" s="165">
        <f>COUNTIFS(BITACORA!$C$4:$C$7322,$B$7:$B$501,BITACORA!$E$4:$E$7322,$E$6:$AM$6,BITACORA!$B$4:$B$7322,"&gt;="&amp;$B$3,BITACORA!$B$4:$B$7322,"&lt;="&amp;$B$4)</f>
        <v>0</v>
      </c>
      <c r="J90" s="165">
        <f>COUNTIFS(BITACORA!$C$4:$C$7322,$B$7:$B$501,BITACORA!$E$4:$E$7322,$E$6:$AM$6,BITACORA!$B$4:$B$7322,"&gt;="&amp;$B$3,BITACORA!$B$4:$B$7322,"&lt;="&amp;$B$4)</f>
        <v>0</v>
      </c>
      <c r="K90" s="165">
        <f>COUNTIFS(BITACORA!$C$4:$C$7322,$B$7:$B$501,BITACORA!$E$4:$E$7322,$E$6:$AM$6,BITACORA!$B$4:$B$7322,"&gt;="&amp;$B$3,BITACORA!$B$4:$B$7322,"&lt;="&amp;$B$4)</f>
        <v>0</v>
      </c>
      <c r="L90" s="165">
        <f>COUNTIFS(BITACORA!$C$4:$C$7322,$B$7:$B$501,BITACORA!$E$4:$E$7322,$E$6:$AM$6,BITACORA!$B$4:$B$7322,"&gt;="&amp;$B$3,BITACORA!$B$4:$B$7322,"&lt;="&amp;$B$4)</f>
        <v>0</v>
      </c>
      <c r="M90" s="165">
        <f>COUNTIFS(BITACORA!$C$4:$C$7322,$B$7:$B$501,BITACORA!$E$4:$E$7322,$E$6:$AM$6,BITACORA!$B$4:$B$7322,"&gt;="&amp;$B$3,BITACORA!$B$4:$B$7322,"&lt;="&amp;$B$4)</f>
        <v>0</v>
      </c>
      <c r="N90" s="165">
        <f>COUNTIFS(BITACORA!$C$4:$C$7322,$B$7:$B$501,BITACORA!$E$4:$E$7322,$E$6:$AM$6,BITACORA!$B$4:$B$7322,"&gt;="&amp;$B$3,BITACORA!$B$4:$B$7322,"&lt;="&amp;$B$4)</f>
        <v>0</v>
      </c>
      <c r="O90" s="165">
        <f>COUNTIFS(BITACORA!$C$4:$C$7322,$B$7:$B$501,BITACORA!$E$4:$E$7322,$E$6:$AM$6,BITACORA!$B$4:$B$7322,"&gt;="&amp;$B$3,BITACORA!$B$4:$B$7322,"&lt;="&amp;$B$4)</f>
        <v>0</v>
      </c>
      <c r="P90" s="165">
        <f>COUNTIFS(BITACORA!$C$4:$C$7322,$B$7:$B$501,BITACORA!$E$4:$E$7322,$E$6:$AM$6,BITACORA!$B$4:$B$7322,"&gt;="&amp;$B$3,BITACORA!$B$4:$B$7322,"&lt;="&amp;$B$4)</f>
        <v>0</v>
      </c>
      <c r="Q90" s="165">
        <f>COUNTIFS(BITACORA!$C$4:$C$7322,$B$7:$B$501,BITACORA!$E$4:$E$7322,$E$6:$AM$6,BITACORA!$B$4:$B$7322,"&gt;="&amp;$B$3,BITACORA!$B$4:$B$7322,"&lt;="&amp;$B$4)</f>
        <v>0</v>
      </c>
      <c r="R90" s="165">
        <f>COUNTIFS(BITACORA!$C$4:$C$7322,$B$7:$B$501,BITACORA!$E$4:$E$7322,$E$6:$AM$6,BITACORA!$B$4:$B$7322,"&gt;="&amp;$B$3,BITACORA!$B$4:$B$7322,"&lt;="&amp;$B$4)</f>
        <v>0</v>
      </c>
      <c r="S90" s="165">
        <f>COUNTIFS(BITACORA!$C$4:$C$7322,$B$7:$B$501,BITACORA!$E$4:$E$7322,$E$6:$AM$6,BITACORA!$B$4:$B$7322,"&gt;="&amp;$B$3,BITACORA!$B$4:$B$7322,"&lt;="&amp;$B$4)</f>
        <v>0</v>
      </c>
      <c r="T90" s="165">
        <f>COUNTIFS(BITACORA!$C$4:$C$7322,$B$7:$B$501,BITACORA!$E$4:$E$7322,$E$6:$AM$6,BITACORA!$B$4:$B$7322,"&gt;="&amp;$B$3,BITACORA!$B$4:$B$7322,"&lt;="&amp;$B$4)</f>
        <v>0</v>
      </c>
      <c r="U90" s="165">
        <f>COUNTIFS(BITACORA!$C$4:$C$7322,$B$7:$B$501,BITACORA!$E$4:$E$7322,$E$6:$AM$6,BITACORA!$B$4:$B$7322,"&gt;="&amp;$B$3,BITACORA!$B$4:$B$7322,"&lt;="&amp;$B$4)</f>
        <v>0</v>
      </c>
      <c r="V90" s="165">
        <f>COUNTIFS(BITACORA!$C$4:$C$7322,$B$7:$B$501,BITACORA!$E$4:$E$7322,$E$6:$AM$6,BITACORA!$B$4:$B$7322,"&gt;="&amp;$B$3,BITACORA!$B$4:$B$7322,"&lt;="&amp;$B$4)</f>
        <v>0</v>
      </c>
      <c r="W90" s="165">
        <f>COUNTIFS(BITACORA!$C$4:$C$7322,$B$7:$B$501,BITACORA!$E$4:$E$7322,$E$6:$AM$6,BITACORA!$B$4:$B$7322,"&gt;="&amp;$B$3,BITACORA!$B$4:$B$7322,"&lt;="&amp;$B$4)</f>
        <v>0</v>
      </c>
      <c r="X90" s="165">
        <f>COUNTIFS(BITACORA!$C$4:$C$7322,$B$7:$B$501,BITACORA!$E$4:$E$7322,$E$6:$AM$6,BITACORA!$B$4:$B$7322,"&gt;="&amp;$B$3,BITACORA!$B$4:$B$7322,"&lt;="&amp;$B$4)</f>
        <v>0</v>
      </c>
      <c r="Y90" s="165">
        <f>COUNTIFS(BITACORA!$C$4:$C$7322,$B$7:$B$501,BITACORA!$E$4:$E$7322,$E$6:$AM$6,BITACORA!$B$4:$B$7322,"&gt;="&amp;$B$3,BITACORA!$B$4:$B$7322,"&lt;="&amp;$B$4)</f>
        <v>0</v>
      </c>
      <c r="Z90" s="165">
        <f>COUNTIFS(BITACORA!$C$4:$C$7322,$B$7:$B$501,BITACORA!$E$4:$E$7322,$E$6:$AM$6,BITACORA!$B$4:$B$7322,"&gt;="&amp;$B$3,BITACORA!$B$4:$B$7322,"&lt;="&amp;$B$4)</f>
        <v>0</v>
      </c>
      <c r="AA90" s="165">
        <f>COUNTIFS(BITACORA!$C$4:$C$7322,$B$7:$B$501,BITACORA!$E$4:$E$7322,$E$6:$AM$6,BITACORA!$B$4:$B$7322,"&gt;="&amp;$B$3,BITACORA!$B$4:$B$7322,"&lt;="&amp;$B$4)</f>
        <v>0</v>
      </c>
      <c r="AB90" s="165">
        <f>COUNTIFS(BITACORA!$C$4:$C$7322,$B$7:$B$501,BITACORA!$E$4:$E$7322,$E$6:$AM$6,BITACORA!$B$4:$B$7322,"&gt;="&amp;$B$3,BITACORA!$B$4:$B$7322,"&lt;="&amp;$B$4)</f>
        <v>0</v>
      </c>
      <c r="AC90" s="165">
        <f>COUNTIFS(BITACORA!$C$4:$C$7322,$B$7:$B$501,BITACORA!$E$4:$E$7322,$E$6:$AM$6,BITACORA!$B$4:$B$7322,"&gt;="&amp;$B$3,BITACORA!$B$4:$B$7322,"&lt;="&amp;$B$4)</f>
        <v>0</v>
      </c>
      <c r="AD90" s="165">
        <f>COUNTIFS(BITACORA!$C$4:$C$7322,$B$7:$B$501,BITACORA!$E$4:$E$7322,$E$6:$AM$6,BITACORA!$B$4:$B$7322,"&gt;="&amp;$B$3,BITACORA!$B$4:$B$7322,"&lt;="&amp;$B$4)</f>
        <v>0</v>
      </c>
      <c r="AE90" s="165">
        <f>COUNTIFS(BITACORA!$C$4:$C$7322,$B$7:$B$501,BITACORA!$E$4:$E$7322,$E$6:$AM$6,BITACORA!$B$4:$B$7322,"&gt;="&amp;$B$3,BITACORA!$B$4:$B$7322,"&lt;="&amp;$B$4)</f>
        <v>0</v>
      </c>
      <c r="AF90" s="165">
        <f>COUNTIFS(BITACORA!$C$4:$C$7322,$B$7:$B$501,BITACORA!$E$4:$E$7322,$E$6:$AM$6,BITACORA!$B$4:$B$7322,"&gt;="&amp;$B$3,BITACORA!$B$4:$B$7322,"&lt;="&amp;$B$4)</f>
        <v>0</v>
      </c>
      <c r="AG90" s="165">
        <f>COUNTIFS(BITACORA!$C$4:$C$7322,$B$7:$B$501,BITACORA!$E$4:$E$7322,$E$6:$AM$6,BITACORA!$B$4:$B$7322,"&gt;="&amp;$B$3,BITACORA!$B$4:$B$7322,"&lt;="&amp;$B$4)</f>
        <v>0</v>
      </c>
      <c r="AH90" s="165">
        <f>COUNTIFS(BITACORA!$C$4:$C$7322,$B$7:$B$501,BITACORA!$E$4:$E$7322,$E$6:$AM$6,BITACORA!$B$4:$B$7322,"&gt;="&amp;$B$3,BITACORA!$B$4:$B$7322,"&lt;="&amp;$B$4)</f>
        <v>0</v>
      </c>
      <c r="AI90" s="165">
        <f>COUNTIFS(BITACORA!$C$4:$C$7322,$B$7:$B$501,BITACORA!$E$4:$E$7322,$E$6:$AM$6,BITACORA!$B$4:$B$7322,"&gt;="&amp;$B$3,BITACORA!$B$4:$B$7322,"&lt;="&amp;$B$4)</f>
        <v>0</v>
      </c>
      <c r="AJ90" s="165">
        <f>COUNTIFS(BITACORA!$C$4:$C$7322,$B$7:$B$501,BITACORA!$E$4:$E$7322,$E$6:$AM$6,BITACORA!$B$4:$B$7322,"&gt;="&amp;$B$3,BITACORA!$B$4:$B$7322,"&lt;="&amp;$B$4)</f>
        <v>0</v>
      </c>
      <c r="AK90" s="165">
        <f>COUNTIFS(BITACORA!$C$4:$C$7322,$B$7:$B$501,BITACORA!$E$4:$E$7322,$E$6:$AM$6,BITACORA!$B$4:$B$7322,"&gt;="&amp;$B$3,BITACORA!$B$4:$B$7322,"&lt;="&amp;$B$4)</f>
        <v>0</v>
      </c>
      <c r="AL90" s="165">
        <f>COUNTIFS(BITACORA!$C$4:$C$7322,$B$7:$B$501,BITACORA!$E$4:$E$7322,$E$6:$AM$6,BITACORA!$B$4:$B$7322,"&gt;="&amp;$B$3,BITACORA!$B$4:$B$7322,"&lt;="&amp;$B$4)</f>
        <v>0</v>
      </c>
      <c r="AM90" s="165">
        <f>COUNTIFS(BITACORA!$C$4:$C$7322,$B$7:$B$501,BITACORA!$E$4:$E$7322,$E$6:$AM$6,BITACORA!$B$4:$B$7322,"&gt;="&amp;$B$3,BITACORA!$B$4:$B$7322,"&lt;="&amp;$B$4)</f>
        <v>0</v>
      </c>
    </row>
    <row r="91" spans="1:39">
      <c r="A91" s="141"/>
      <c r="B91" s="165"/>
      <c r="C91" s="165"/>
      <c r="D91" s="164">
        <f t="shared" si="0"/>
        <v>0</v>
      </c>
      <c r="E91" s="165">
        <f>COUNTIFS(BITACORA!$C$4:$C$7322,$B$7:$B$501,BITACORA!$E$4:$E$7322,$E$6:$AM$6,BITACORA!$B$4:$B$7322,"&gt;="&amp;$B$3,BITACORA!$B$4:$B$7322,"&lt;="&amp;$B$4)</f>
        <v>0</v>
      </c>
      <c r="F91" s="165">
        <f>COUNTIFS(BITACORA!$C$4:$C$7322,$B$7:$B$501,BITACORA!$E$4:$E$7322,$E$6:$AM$6,BITACORA!$B$4:$B$7322,"&gt;="&amp;$B$3,BITACORA!$B$4:$B$7322,"&lt;="&amp;$B$4)</f>
        <v>0</v>
      </c>
      <c r="G91" s="165">
        <f>COUNTIFS(BITACORA!$C$4:$C$7322,$B$7:$B$501,BITACORA!$E$4:$E$7322,$E$6:$AM$6,BITACORA!$B$4:$B$7322,"&gt;="&amp;$B$3,BITACORA!$B$4:$B$7322,"&lt;="&amp;$B$4)</f>
        <v>0</v>
      </c>
      <c r="H91" s="165">
        <f>COUNTIFS(BITACORA!$C$4:$C$7322,$B$7:$B$501,BITACORA!$E$4:$E$7322,$E$6:$AM$6,BITACORA!$B$4:$B$7322,"&gt;="&amp;$B$3,BITACORA!$B$4:$B$7322,"&lt;="&amp;$B$4)</f>
        <v>0</v>
      </c>
      <c r="I91" s="165">
        <f>COUNTIFS(BITACORA!$C$4:$C$7322,$B$7:$B$501,BITACORA!$E$4:$E$7322,$E$6:$AM$6,BITACORA!$B$4:$B$7322,"&gt;="&amp;$B$3,BITACORA!$B$4:$B$7322,"&lt;="&amp;$B$4)</f>
        <v>0</v>
      </c>
      <c r="J91" s="165">
        <f>COUNTIFS(BITACORA!$C$4:$C$7322,$B$7:$B$501,BITACORA!$E$4:$E$7322,$E$6:$AM$6,BITACORA!$B$4:$B$7322,"&gt;="&amp;$B$3,BITACORA!$B$4:$B$7322,"&lt;="&amp;$B$4)</f>
        <v>0</v>
      </c>
      <c r="K91" s="165">
        <f>COUNTIFS(BITACORA!$C$4:$C$7322,$B$7:$B$501,BITACORA!$E$4:$E$7322,$E$6:$AM$6,BITACORA!$B$4:$B$7322,"&gt;="&amp;$B$3,BITACORA!$B$4:$B$7322,"&lt;="&amp;$B$4)</f>
        <v>0</v>
      </c>
      <c r="L91" s="165">
        <f>COUNTIFS(BITACORA!$C$4:$C$7322,$B$7:$B$501,BITACORA!$E$4:$E$7322,$E$6:$AM$6,BITACORA!$B$4:$B$7322,"&gt;="&amp;$B$3,BITACORA!$B$4:$B$7322,"&lt;="&amp;$B$4)</f>
        <v>0</v>
      </c>
      <c r="M91" s="165">
        <f>COUNTIFS(BITACORA!$C$4:$C$7322,$B$7:$B$501,BITACORA!$E$4:$E$7322,$E$6:$AM$6,BITACORA!$B$4:$B$7322,"&gt;="&amp;$B$3,BITACORA!$B$4:$B$7322,"&lt;="&amp;$B$4)</f>
        <v>0</v>
      </c>
      <c r="N91" s="165">
        <f>COUNTIFS(BITACORA!$C$4:$C$7322,$B$7:$B$501,BITACORA!$E$4:$E$7322,$E$6:$AM$6,BITACORA!$B$4:$B$7322,"&gt;="&amp;$B$3,BITACORA!$B$4:$B$7322,"&lt;="&amp;$B$4)</f>
        <v>0</v>
      </c>
      <c r="O91" s="165">
        <f>COUNTIFS(BITACORA!$C$4:$C$7322,$B$7:$B$501,BITACORA!$E$4:$E$7322,$E$6:$AM$6,BITACORA!$B$4:$B$7322,"&gt;="&amp;$B$3,BITACORA!$B$4:$B$7322,"&lt;="&amp;$B$4)</f>
        <v>0</v>
      </c>
      <c r="P91" s="165">
        <f>COUNTIFS(BITACORA!$C$4:$C$7322,$B$7:$B$501,BITACORA!$E$4:$E$7322,$E$6:$AM$6,BITACORA!$B$4:$B$7322,"&gt;="&amp;$B$3,BITACORA!$B$4:$B$7322,"&lt;="&amp;$B$4)</f>
        <v>0</v>
      </c>
      <c r="Q91" s="165">
        <f>COUNTIFS(BITACORA!$C$4:$C$7322,$B$7:$B$501,BITACORA!$E$4:$E$7322,$E$6:$AM$6,BITACORA!$B$4:$B$7322,"&gt;="&amp;$B$3,BITACORA!$B$4:$B$7322,"&lt;="&amp;$B$4)</f>
        <v>0</v>
      </c>
      <c r="R91" s="165">
        <f>COUNTIFS(BITACORA!$C$4:$C$7322,$B$7:$B$501,BITACORA!$E$4:$E$7322,$E$6:$AM$6,BITACORA!$B$4:$B$7322,"&gt;="&amp;$B$3,BITACORA!$B$4:$B$7322,"&lt;="&amp;$B$4)</f>
        <v>0</v>
      </c>
      <c r="S91" s="165">
        <f>COUNTIFS(BITACORA!$C$4:$C$7322,$B$7:$B$501,BITACORA!$E$4:$E$7322,$E$6:$AM$6,BITACORA!$B$4:$B$7322,"&gt;="&amp;$B$3,BITACORA!$B$4:$B$7322,"&lt;="&amp;$B$4)</f>
        <v>0</v>
      </c>
      <c r="T91" s="165">
        <f>COUNTIFS(BITACORA!$C$4:$C$7322,$B$7:$B$501,BITACORA!$E$4:$E$7322,$E$6:$AM$6,BITACORA!$B$4:$B$7322,"&gt;="&amp;$B$3,BITACORA!$B$4:$B$7322,"&lt;="&amp;$B$4)</f>
        <v>0</v>
      </c>
      <c r="U91" s="165">
        <f>COUNTIFS(BITACORA!$C$4:$C$7322,$B$7:$B$501,BITACORA!$E$4:$E$7322,$E$6:$AM$6,BITACORA!$B$4:$B$7322,"&gt;="&amp;$B$3,BITACORA!$B$4:$B$7322,"&lt;="&amp;$B$4)</f>
        <v>0</v>
      </c>
      <c r="V91" s="165">
        <f>COUNTIFS(BITACORA!$C$4:$C$7322,$B$7:$B$501,BITACORA!$E$4:$E$7322,$E$6:$AM$6,BITACORA!$B$4:$B$7322,"&gt;="&amp;$B$3,BITACORA!$B$4:$B$7322,"&lt;="&amp;$B$4)</f>
        <v>0</v>
      </c>
      <c r="W91" s="165">
        <f>COUNTIFS(BITACORA!$C$4:$C$7322,$B$7:$B$501,BITACORA!$E$4:$E$7322,$E$6:$AM$6,BITACORA!$B$4:$B$7322,"&gt;="&amp;$B$3,BITACORA!$B$4:$B$7322,"&lt;="&amp;$B$4)</f>
        <v>0</v>
      </c>
      <c r="X91" s="165">
        <f>COUNTIFS(BITACORA!$C$4:$C$7322,$B$7:$B$501,BITACORA!$E$4:$E$7322,$E$6:$AM$6,BITACORA!$B$4:$B$7322,"&gt;="&amp;$B$3,BITACORA!$B$4:$B$7322,"&lt;="&amp;$B$4)</f>
        <v>0</v>
      </c>
      <c r="Y91" s="165">
        <f>COUNTIFS(BITACORA!$C$4:$C$7322,$B$7:$B$501,BITACORA!$E$4:$E$7322,$E$6:$AM$6,BITACORA!$B$4:$B$7322,"&gt;="&amp;$B$3,BITACORA!$B$4:$B$7322,"&lt;="&amp;$B$4)</f>
        <v>0</v>
      </c>
      <c r="Z91" s="165">
        <f>COUNTIFS(BITACORA!$C$4:$C$7322,$B$7:$B$501,BITACORA!$E$4:$E$7322,$E$6:$AM$6,BITACORA!$B$4:$B$7322,"&gt;="&amp;$B$3,BITACORA!$B$4:$B$7322,"&lt;="&amp;$B$4)</f>
        <v>0</v>
      </c>
      <c r="AA91" s="165">
        <f>COUNTIFS(BITACORA!$C$4:$C$7322,$B$7:$B$501,BITACORA!$E$4:$E$7322,$E$6:$AM$6,BITACORA!$B$4:$B$7322,"&gt;="&amp;$B$3,BITACORA!$B$4:$B$7322,"&lt;="&amp;$B$4)</f>
        <v>0</v>
      </c>
      <c r="AB91" s="165">
        <f>COUNTIFS(BITACORA!$C$4:$C$7322,$B$7:$B$501,BITACORA!$E$4:$E$7322,$E$6:$AM$6,BITACORA!$B$4:$B$7322,"&gt;="&amp;$B$3,BITACORA!$B$4:$B$7322,"&lt;="&amp;$B$4)</f>
        <v>0</v>
      </c>
      <c r="AC91" s="165">
        <f>COUNTIFS(BITACORA!$C$4:$C$7322,$B$7:$B$501,BITACORA!$E$4:$E$7322,$E$6:$AM$6,BITACORA!$B$4:$B$7322,"&gt;="&amp;$B$3,BITACORA!$B$4:$B$7322,"&lt;="&amp;$B$4)</f>
        <v>0</v>
      </c>
      <c r="AD91" s="165">
        <f>COUNTIFS(BITACORA!$C$4:$C$7322,$B$7:$B$501,BITACORA!$E$4:$E$7322,$E$6:$AM$6,BITACORA!$B$4:$B$7322,"&gt;="&amp;$B$3,BITACORA!$B$4:$B$7322,"&lt;="&amp;$B$4)</f>
        <v>0</v>
      </c>
      <c r="AE91" s="165">
        <f>COUNTIFS(BITACORA!$C$4:$C$7322,$B$7:$B$501,BITACORA!$E$4:$E$7322,$E$6:$AM$6,BITACORA!$B$4:$B$7322,"&gt;="&amp;$B$3,BITACORA!$B$4:$B$7322,"&lt;="&amp;$B$4)</f>
        <v>0</v>
      </c>
      <c r="AF91" s="165">
        <f>COUNTIFS(BITACORA!$C$4:$C$7322,$B$7:$B$501,BITACORA!$E$4:$E$7322,$E$6:$AM$6,BITACORA!$B$4:$B$7322,"&gt;="&amp;$B$3,BITACORA!$B$4:$B$7322,"&lt;="&amp;$B$4)</f>
        <v>0</v>
      </c>
      <c r="AG91" s="165">
        <f>COUNTIFS(BITACORA!$C$4:$C$7322,$B$7:$B$501,BITACORA!$E$4:$E$7322,$E$6:$AM$6,BITACORA!$B$4:$B$7322,"&gt;="&amp;$B$3,BITACORA!$B$4:$B$7322,"&lt;="&amp;$B$4)</f>
        <v>0</v>
      </c>
      <c r="AH91" s="165">
        <f>COUNTIFS(BITACORA!$C$4:$C$7322,$B$7:$B$501,BITACORA!$E$4:$E$7322,$E$6:$AM$6,BITACORA!$B$4:$B$7322,"&gt;="&amp;$B$3,BITACORA!$B$4:$B$7322,"&lt;="&amp;$B$4)</f>
        <v>0</v>
      </c>
      <c r="AI91" s="165">
        <f>COUNTIFS(BITACORA!$C$4:$C$7322,$B$7:$B$501,BITACORA!$E$4:$E$7322,$E$6:$AM$6,BITACORA!$B$4:$B$7322,"&gt;="&amp;$B$3,BITACORA!$B$4:$B$7322,"&lt;="&amp;$B$4)</f>
        <v>0</v>
      </c>
      <c r="AJ91" s="165">
        <f>COUNTIFS(BITACORA!$C$4:$C$7322,$B$7:$B$501,BITACORA!$E$4:$E$7322,$E$6:$AM$6,BITACORA!$B$4:$B$7322,"&gt;="&amp;$B$3,BITACORA!$B$4:$B$7322,"&lt;="&amp;$B$4)</f>
        <v>0</v>
      </c>
      <c r="AK91" s="165">
        <f>COUNTIFS(BITACORA!$C$4:$C$7322,$B$7:$B$501,BITACORA!$E$4:$E$7322,$E$6:$AM$6,BITACORA!$B$4:$B$7322,"&gt;="&amp;$B$3,BITACORA!$B$4:$B$7322,"&lt;="&amp;$B$4)</f>
        <v>0</v>
      </c>
      <c r="AL91" s="165">
        <f>COUNTIFS(BITACORA!$C$4:$C$7322,$B$7:$B$501,BITACORA!$E$4:$E$7322,$E$6:$AM$6,BITACORA!$B$4:$B$7322,"&gt;="&amp;$B$3,BITACORA!$B$4:$B$7322,"&lt;="&amp;$B$4)</f>
        <v>0</v>
      </c>
      <c r="AM91" s="165">
        <f>COUNTIFS(BITACORA!$C$4:$C$7322,$B$7:$B$501,BITACORA!$E$4:$E$7322,$E$6:$AM$6,BITACORA!$B$4:$B$7322,"&gt;="&amp;$B$3,BITACORA!$B$4:$B$7322,"&lt;="&amp;$B$4)</f>
        <v>0</v>
      </c>
    </row>
    <row r="92" spans="1:39">
      <c r="A92" s="141"/>
      <c r="B92" s="165"/>
      <c r="C92" s="165"/>
      <c r="D92" s="164">
        <f t="shared" si="0"/>
        <v>0</v>
      </c>
      <c r="E92" s="165">
        <f>COUNTIFS(BITACORA!$C$4:$C$7322,$B$7:$B$501,BITACORA!$E$4:$E$7322,$E$6:$AM$6,BITACORA!$B$4:$B$7322,"&gt;="&amp;$B$3,BITACORA!$B$4:$B$7322,"&lt;="&amp;$B$4)</f>
        <v>0</v>
      </c>
      <c r="F92" s="165">
        <f>COUNTIFS(BITACORA!$C$4:$C$7322,$B$7:$B$501,BITACORA!$E$4:$E$7322,$E$6:$AM$6,BITACORA!$B$4:$B$7322,"&gt;="&amp;$B$3,BITACORA!$B$4:$B$7322,"&lt;="&amp;$B$4)</f>
        <v>0</v>
      </c>
      <c r="G92" s="165">
        <f>COUNTIFS(BITACORA!$C$4:$C$7322,$B$7:$B$501,BITACORA!$E$4:$E$7322,$E$6:$AM$6,BITACORA!$B$4:$B$7322,"&gt;="&amp;$B$3,BITACORA!$B$4:$B$7322,"&lt;="&amp;$B$4)</f>
        <v>0</v>
      </c>
      <c r="H92" s="165">
        <f>COUNTIFS(BITACORA!$C$4:$C$7322,$B$7:$B$501,BITACORA!$E$4:$E$7322,$E$6:$AM$6,BITACORA!$B$4:$B$7322,"&gt;="&amp;$B$3,BITACORA!$B$4:$B$7322,"&lt;="&amp;$B$4)</f>
        <v>0</v>
      </c>
      <c r="I92" s="165">
        <f>COUNTIFS(BITACORA!$C$4:$C$7322,$B$7:$B$501,BITACORA!$E$4:$E$7322,$E$6:$AM$6,BITACORA!$B$4:$B$7322,"&gt;="&amp;$B$3,BITACORA!$B$4:$B$7322,"&lt;="&amp;$B$4)</f>
        <v>0</v>
      </c>
      <c r="J92" s="165">
        <f>COUNTIFS(BITACORA!$C$4:$C$7322,$B$7:$B$501,BITACORA!$E$4:$E$7322,$E$6:$AM$6,BITACORA!$B$4:$B$7322,"&gt;="&amp;$B$3,BITACORA!$B$4:$B$7322,"&lt;="&amp;$B$4)</f>
        <v>0</v>
      </c>
      <c r="K92" s="165">
        <f>COUNTIFS(BITACORA!$C$4:$C$7322,$B$7:$B$501,BITACORA!$E$4:$E$7322,$E$6:$AM$6,BITACORA!$B$4:$B$7322,"&gt;="&amp;$B$3,BITACORA!$B$4:$B$7322,"&lt;="&amp;$B$4)</f>
        <v>0</v>
      </c>
      <c r="L92" s="165">
        <f>COUNTIFS(BITACORA!$C$4:$C$7322,$B$7:$B$501,BITACORA!$E$4:$E$7322,$E$6:$AM$6,BITACORA!$B$4:$B$7322,"&gt;="&amp;$B$3,BITACORA!$B$4:$B$7322,"&lt;="&amp;$B$4)</f>
        <v>0</v>
      </c>
      <c r="M92" s="165">
        <f>COUNTIFS(BITACORA!$C$4:$C$7322,$B$7:$B$501,BITACORA!$E$4:$E$7322,$E$6:$AM$6,BITACORA!$B$4:$B$7322,"&gt;="&amp;$B$3,BITACORA!$B$4:$B$7322,"&lt;="&amp;$B$4)</f>
        <v>0</v>
      </c>
      <c r="N92" s="165">
        <f>COUNTIFS(BITACORA!$C$4:$C$7322,$B$7:$B$501,BITACORA!$E$4:$E$7322,$E$6:$AM$6,BITACORA!$B$4:$B$7322,"&gt;="&amp;$B$3,BITACORA!$B$4:$B$7322,"&lt;="&amp;$B$4)</f>
        <v>0</v>
      </c>
      <c r="O92" s="165">
        <f>COUNTIFS(BITACORA!$C$4:$C$7322,$B$7:$B$501,BITACORA!$E$4:$E$7322,$E$6:$AM$6,BITACORA!$B$4:$B$7322,"&gt;="&amp;$B$3,BITACORA!$B$4:$B$7322,"&lt;="&amp;$B$4)</f>
        <v>0</v>
      </c>
      <c r="P92" s="165">
        <f>COUNTIFS(BITACORA!$C$4:$C$7322,$B$7:$B$501,BITACORA!$E$4:$E$7322,$E$6:$AM$6,BITACORA!$B$4:$B$7322,"&gt;="&amp;$B$3,BITACORA!$B$4:$B$7322,"&lt;="&amp;$B$4)</f>
        <v>0</v>
      </c>
      <c r="Q92" s="165">
        <f>COUNTIFS(BITACORA!$C$4:$C$7322,$B$7:$B$501,BITACORA!$E$4:$E$7322,$E$6:$AM$6,BITACORA!$B$4:$B$7322,"&gt;="&amp;$B$3,BITACORA!$B$4:$B$7322,"&lt;="&amp;$B$4)</f>
        <v>0</v>
      </c>
      <c r="R92" s="165">
        <f>COUNTIFS(BITACORA!$C$4:$C$7322,$B$7:$B$501,BITACORA!$E$4:$E$7322,$E$6:$AM$6,BITACORA!$B$4:$B$7322,"&gt;="&amp;$B$3,BITACORA!$B$4:$B$7322,"&lt;="&amp;$B$4)</f>
        <v>0</v>
      </c>
      <c r="S92" s="165">
        <f>COUNTIFS(BITACORA!$C$4:$C$7322,$B$7:$B$501,BITACORA!$E$4:$E$7322,$E$6:$AM$6,BITACORA!$B$4:$B$7322,"&gt;="&amp;$B$3,BITACORA!$B$4:$B$7322,"&lt;="&amp;$B$4)</f>
        <v>0</v>
      </c>
      <c r="T92" s="165">
        <f>COUNTIFS(BITACORA!$C$4:$C$7322,$B$7:$B$501,BITACORA!$E$4:$E$7322,$E$6:$AM$6,BITACORA!$B$4:$B$7322,"&gt;="&amp;$B$3,BITACORA!$B$4:$B$7322,"&lt;="&amp;$B$4)</f>
        <v>0</v>
      </c>
      <c r="U92" s="165">
        <f>COUNTIFS(BITACORA!$C$4:$C$7322,$B$7:$B$501,BITACORA!$E$4:$E$7322,$E$6:$AM$6,BITACORA!$B$4:$B$7322,"&gt;="&amp;$B$3,BITACORA!$B$4:$B$7322,"&lt;="&amp;$B$4)</f>
        <v>0</v>
      </c>
      <c r="V92" s="165">
        <f>COUNTIFS(BITACORA!$C$4:$C$7322,$B$7:$B$501,BITACORA!$E$4:$E$7322,$E$6:$AM$6,BITACORA!$B$4:$B$7322,"&gt;="&amp;$B$3,BITACORA!$B$4:$B$7322,"&lt;="&amp;$B$4)</f>
        <v>0</v>
      </c>
      <c r="W92" s="165">
        <f>COUNTIFS(BITACORA!$C$4:$C$7322,$B$7:$B$501,BITACORA!$E$4:$E$7322,$E$6:$AM$6,BITACORA!$B$4:$B$7322,"&gt;="&amp;$B$3,BITACORA!$B$4:$B$7322,"&lt;="&amp;$B$4)</f>
        <v>0</v>
      </c>
      <c r="X92" s="165">
        <f>COUNTIFS(BITACORA!$C$4:$C$7322,$B$7:$B$501,BITACORA!$E$4:$E$7322,$E$6:$AM$6,BITACORA!$B$4:$B$7322,"&gt;="&amp;$B$3,BITACORA!$B$4:$B$7322,"&lt;="&amp;$B$4)</f>
        <v>0</v>
      </c>
      <c r="Y92" s="165">
        <f>COUNTIFS(BITACORA!$C$4:$C$7322,$B$7:$B$501,BITACORA!$E$4:$E$7322,$E$6:$AM$6,BITACORA!$B$4:$B$7322,"&gt;="&amp;$B$3,BITACORA!$B$4:$B$7322,"&lt;="&amp;$B$4)</f>
        <v>0</v>
      </c>
      <c r="Z92" s="165">
        <f>COUNTIFS(BITACORA!$C$4:$C$7322,$B$7:$B$501,BITACORA!$E$4:$E$7322,$E$6:$AM$6,BITACORA!$B$4:$B$7322,"&gt;="&amp;$B$3,BITACORA!$B$4:$B$7322,"&lt;="&amp;$B$4)</f>
        <v>0</v>
      </c>
      <c r="AA92" s="165">
        <f>COUNTIFS(BITACORA!$C$4:$C$7322,$B$7:$B$501,BITACORA!$E$4:$E$7322,$E$6:$AM$6,BITACORA!$B$4:$B$7322,"&gt;="&amp;$B$3,BITACORA!$B$4:$B$7322,"&lt;="&amp;$B$4)</f>
        <v>0</v>
      </c>
      <c r="AB92" s="165">
        <f>COUNTIFS(BITACORA!$C$4:$C$7322,$B$7:$B$501,BITACORA!$E$4:$E$7322,$E$6:$AM$6,BITACORA!$B$4:$B$7322,"&gt;="&amp;$B$3,BITACORA!$B$4:$B$7322,"&lt;="&amp;$B$4)</f>
        <v>0</v>
      </c>
      <c r="AC92" s="165">
        <f>COUNTIFS(BITACORA!$C$4:$C$7322,$B$7:$B$501,BITACORA!$E$4:$E$7322,$E$6:$AM$6,BITACORA!$B$4:$B$7322,"&gt;="&amp;$B$3,BITACORA!$B$4:$B$7322,"&lt;="&amp;$B$4)</f>
        <v>0</v>
      </c>
      <c r="AD92" s="165">
        <f>COUNTIFS(BITACORA!$C$4:$C$7322,$B$7:$B$501,BITACORA!$E$4:$E$7322,$E$6:$AM$6,BITACORA!$B$4:$B$7322,"&gt;="&amp;$B$3,BITACORA!$B$4:$B$7322,"&lt;="&amp;$B$4)</f>
        <v>0</v>
      </c>
      <c r="AE92" s="165">
        <f>COUNTIFS(BITACORA!$C$4:$C$7322,$B$7:$B$501,BITACORA!$E$4:$E$7322,$E$6:$AM$6,BITACORA!$B$4:$B$7322,"&gt;="&amp;$B$3,BITACORA!$B$4:$B$7322,"&lt;="&amp;$B$4)</f>
        <v>0</v>
      </c>
      <c r="AF92" s="165">
        <f>COUNTIFS(BITACORA!$C$4:$C$7322,$B$7:$B$501,BITACORA!$E$4:$E$7322,$E$6:$AM$6,BITACORA!$B$4:$B$7322,"&gt;="&amp;$B$3,BITACORA!$B$4:$B$7322,"&lt;="&amp;$B$4)</f>
        <v>0</v>
      </c>
      <c r="AG92" s="165">
        <f>COUNTIFS(BITACORA!$C$4:$C$7322,$B$7:$B$501,BITACORA!$E$4:$E$7322,$E$6:$AM$6,BITACORA!$B$4:$B$7322,"&gt;="&amp;$B$3,BITACORA!$B$4:$B$7322,"&lt;="&amp;$B$4)</f>
        <v>0</v>
      </c>
      <c r="AH92" s="165">
        <f>COUNTIFS(BITACORA!$C$4:$C$7322,$B$7:$B$501,BITACORA!$E$4:$E$7322,$E$6:$AM$6,BITACORA!$B$4:$B$7322,"&gt;="&amp;$B$3,BITACORA!$B$4:$B$7322,"&lt;="&amp;$B$4)</f>
        <v>0</v>
      </c>
      <c r="AI92" s="165">
        <f>COUNTIFS(BITACORA!$C$4:$C$7322,$B$7:$B$501,BITACORA!$E$4:$E$7322,$E$6:$AM$6,BITACORA!$B$4:$B$7322,"&gt;="&amp;$B$3,BITACORA!$B$4:$B$7322,"&lt;="&amp;$B$4)</f>
        <v>0</v>
      </c>
      <c r="AJ92" s="165">
        <f>COUNTIFS(BITACORA!$C$4:$C$7322,$B$7:$B$501,BITACORA!$E$4:$E$7322,$E$6:$AM$6,BITACORA!$B$4:$B$7322,"&gt;="&amp;$B$3,BITACORA!$B$4:$B$7322,"&lt;="&amp;$B$4)</f>
        <v>0</v>
      </c>
      <c r="AK92" s="165">
        <f>COUNTIFS(BITACORA!$C$4:$C$7322,$B$7:$B$501,BITACORA!$E$4:$E$7322,$E$6:$AM$6,BITACORA!$B$4:$B$7322,"&gt;="&amp;$B$3,BITACORA!$B$4:$B$7322,"&lt;="&amp;$B$4)</f>
        <v>0</v>
      </c>
      <c r="AL92" s="165">
        <f>COUNTIFS(BITACORA!$C$4:$C$7322,$B$7:$B$501,BITACORA!$E$4:$E$7322,$E$6:$AM$6,BITACORA!$B$4:$B$7322,"&gt;="&amp;$B$3,BITACORA!$B$4:$B$7322,"&lt;="&amp;$B$4)</f>
        <v>0</v>
      </c>
      <c r="AM92" s="165">
        <f>COUNTIFS(BITACORA!$C$4:$C$7322,$B$7:$B$501,BITACORA!$E$4:$E$7322,$E$6:$AM$6,BITACORA!$B$4:$B$7322,"&gt;="&amp;$B$3,BITACORA!$B$4:$B$7322,"&lt;="&amp;$B$4)</f>
        <v>0</v>
      </c>
    </row>
    <row r="93" spans="1:39">
      <c r="A93" s="141"/>
      <c r="B93" s="165"/>
      <c r="C93" s="165"/>
      <c r="D93" s="164">
        <f t="shared" si="0"/>
        <v>0</v>
      </c>
      <c r="E93" s="165">
        <f>COUNTIFS(BITACORA!$C$4:$C$7322,$B$7:$B$501,BITACORA!$E$4:$E$7322,$E$6:$AM$6,BITACORA!$B$4:$B$7322,"&gt;="&amp;$B$3,BITACORA!$B$4:$B$7322,"&lt;="&amp;$B$4)</f>
        <v>0</v>
      </c>
      <c r="F93" s="165">
        <f>COUNTIFS(BITACORA!$C$4:$C$7322,$B$7:$B$501,BITACORA!$E$4:$E$7322,$E$6:$AM$6,BITACORA!$B$4:$B$7322,"&gt;="&amp;$B$3,BITACORA!$B$4:$B$7322,"&lt;="&amp;$B$4)</f>
        <v>0</v>
      </c>
      <c r="G93" s="165">
        <f>COUNTIFS(BITACORA!$C$4:$C$7322,$B$7:$B$501,BITACORA!$E$4:$E$7322,$E$6:$AM$6,BITACORA!$B$4:$B$7322,"&gt;="&amp;$B$3,BITACORA!$B$4:$B$7322,"&lt;="&amp;$B$4)</f>
        <v>0</v>
      </c>
      <c r="H93" s="165">
        <f>COUNTIFS(BITACORA!$C$4:$C$7322,$B$7:$B$501,BITACORA!$E$4:$E$7322,$E$6:$AM$6,BITACORA!$B$4:$B$7322,"&gt;="&amp;$B$3,BITACORA!$B$4:$B$7322,"&lt;="&amp;$B$4)</f>
        <v>0</v>
      </c>
      <c r="I93" s="165">
        <f>COUNTIFS(BITACORA!$C$4:$C$7322,$B$7:$B$501,BITACORA!$E$4:$E$7322,$E$6:$AM$6,BITACORA!$B$4:$B$7322,"&gt;="&amp;$B$3,BITACORA!$B$4:$B$7322,"&lt;="&amp;$B$4)</f>
        <v>0</v>
      </c>
      <c r="J93" s="165">
        <f>COUNTIFS(BITACORA!$C$4:$C$7322,$B$7:$B$501,BITACORA!$E$4:$E$7322,$E$6:$AM$6,BITACORA!$B$4:$B$7322,"&gt;="&amp;$B$3,BITACORA!$B$4:$B$7322,"&lt;="&amp;$B$4)</f>
        <v>0</v>
      </c>
      <c r="K93" s="165">
        <f>COUNTIFS(BITACORA!$C$4:$C$7322,$B$7:$B$501,BITACORA!$E$4:$E$7322,$E$6:$AM$6,BITACORA!$B$4:$B$7322,"&gt;="&amp;$B$3,BITACORA!$B$4:$B$7322,"&lt;="&amp;$B$4)</f>
        <v>0</v>
      </c>
      <c r="L93" s="165">
        <f>COUNTIFS(BITACORA!$C$4:$C$7322,$B$7:$B$501,BITACORA!$E$4:$E$7322,$E$6:$AM$6,BITACORA!$B$4:$B$7322,"&gt;="&amp;$B$3,BITACORA!$B$4:$B$7322,"&lt;="&amp;$B$4)</f>
        <v>0</v>
      </c>
      <c r="M93" s="165">
        <f>COUNTIFS(BITACORA!$C$4:$C$7322,$B$7:$B$501,BITACORA!$E$4:$E$7322,$E$6:$AM$6,BITACORA!$B$4:$B$7322,"&gt;="&amp;$B$3,BITACORA!$B$4:$B$7322,"&lt;="&amp;$B$4)</f>
        <v>0</v>
      </c>
      <c r="N93" s="165">
        <f>COUNTIFS(BITACORA!$C$4:$C$7322,$B$7:$B$501,BITACORA!$E$4:$E$7322,$E$6:$AM$6,BITACORA!$B$4:$B$7322,"&gt;="&amp;$B$3,BITACORA!$B$4:$B$7322,"&lt;="&amp;$B$4)</f>
        <v>0</v>
      </c>
      <c r="O93" s="165">
        <f>COUNTIFS(BITACORA!$C$4:$C$7322,$B$7:$B$501,BITACORA!$E$4:$E$7322,$E$6:$AM$6,BITACORA!$B$4:$B$7322,"&gt;="&amp;$B$3,BITACORA!$B$4:$B$7322,"&lt;="&amp;$B$4)</f>
        <v>0</v>
      </c>
      <c r="P93" s="165">
        <f>COUNTIFS(BITACORA!$C$4:$C$7322,$B$7:$B$501,BITACORA!$E$4:$E$7322,$E$6:$AM$6,BITACORA!$B$4:$B$7322,"&gt;="&amp;$B$3,BITACORA!$B$4:$B$7322,"&lt;="&amp;$B$4)</f>
        <v>0</v>
      </c>
      <c r="Q93" s="165">
        <f>COUNTIFS(BITACORA!$C$4:$C$7322,$B$7:$B$501,BITACORA!$E$4:$E$7322,$E$6:$AM$6,BITACORA!$B$4:$B$7322,"&gt;="&amp;$B$3,BITACORA!$B$4:$B$7322,"&lt;="&amp;$B$4)</f>
        <v>0</v>
      </c>
      <c r="R93" s="165">
        <f>COUNTIFS(BITACORA!$C$4:$C$7322,$B$7:$B$501,BITACORA!$E$4:$E$7322,$E$6:$AM$6,BITACORA!$B$4:$B$7322,"&gt;="&amp;$B$3,BITACORA!$B$4:$B$7322,"&lt;="&amp;$B$4)</f>
        <v>0</v>
      </c>
      <c r="S93" s="165">
        <f>COUNTIFS(BITACORA!$C$4:$C$7322,$B$7:$B$501,BITACORA!$E$4:$E$7322,$E$6:$AM$6,BITACORA!$B$4:$B$7322,"&gt;="&amp;$B$3,BITACORA!$B$4:$B$7322,"&lt;="&amp;$B$4)</f>
        <v>0</v>
      </c>
      <c r="T93" s="165">
        <f>COUNTIFS(BITACORA!$C$4:$C$7322,$B$7:$B$501,BITACORA!$E$4:$E$7322,$E$6:$AM$6,BITACORA!$B$4:$B$7322,"&gt;="&amp;$B$3,BITACORA!$B$4:$B$7322,"&lt;="&amp;$B$4)</f>
        <v>0</v>
      </c>
      <c r="U93" s="165">
        <f>COUNTIFS(BITACORA!$C$4:$C$7322,$B$7:$B$501,BITACORA!$E$4:$E$7322,$E$6:$AM$6,BITACORA!$B$4:$B$7322,"&gt;="&amp;$B$3,BITACORA!$B$4:$B$7322,"&lt;="&amp;$B$4)</f>
        <v>0</v>
      </c>
      <c r="V93" s="165">
        <f>COUNTIFS(BITACORA!$C$4:$C$7322,$B$7:$B$501,BITACORA!$E$4:$E$7322,$E$6:$AM$6,BITACORA!$B$4:$B$7322,"&gt;="&amp;$B$3,BITACORA!$B$4:$B$7322,"&lt;="&amp;$B$4)</f>
        <v>0</v>
      </c>
      <c r="W93" s="165">
        <f>COUNTIFS(BITACORA!$C$4:$C$7322,$B$7:$B$501,BITACORA!$E$4:$E$7322,$E$6:$AM$6,BITACORA!$B$4:$B$7322,"&gt;="&amp;$B$3,BITACORA!$B$4:$B$7322,"&lt;="&amp;$B$4)</f>
        <v>0</v>
      </c>
      <c r="X93" s="165">
        <f>COUNTIFS(BITACORA!$C$4:$C$7322,$B$7:$B$501,BITACORA!$E$4:$E$7322,$E$6:$AM$6,BITACORA!$B$4:$B$7322,"&gt;="&amp;$B$3,BITACORA!$B$4:$B$7322,"&lt;="&amp;$B$4)</f>
        <v>0</v>
      </c>
      <c r="Y93" s="165">
        <f>COUNTIFS(BITACORA!$C$4:$C$7322,$B$7:$B$501,BITACORA!$E$4:$E$7322,$E$6:$AM$6,BITACORA!$B$4:$B$7322,"&gt;="&amp;$B$3,BITACORA!$B$4:$B$7322,"&lt;="&amp;$B$4)</f>
        <v>0</v>
      </c>
      <c r="Z93" s="165">
        <f>COUNTIFS(BITACORA!$C$4:$C$7322,$B$7:$B$501,BITACORA!$E$4:$E$7322,$E$6:$AM$6,BITACORA!$B$4:$B$7322,"&gt;="&amp;$B$3,BITACORA!$B$4:$B$7322,"&lt;="&amp;$B$4)</f>
        <v>0</v>
      </c>
      <c r="AA93" s="165">
        <f>COUNTIFS(BITACORA!$C$4:$C$7322,$B$7:$B$501,BITACORA!$E$4:$E$7322,$E$6:$AM$6,BITACORA!$B$4:$B$7322,"&gt;="&amp;$B$3,BITACORA!$B$4:$B$7322,"&lt;="&amp;$B$4)</f>
        <v>0</v>
      </c>
      <c r="AB93" s="165">
        <f>COUNTIFS(BITACORA!$C$4:$C$7322,$B$7:$B$501,BITACORA!$E$4:$E$7322,$E$6:$AM$6,BITACORA!$B$4:$B$7322,"&gt;="&amp;$B$3,BITACORA!$B$4:$B$7322,"&lt;="&amp;$B$4)</f>
        <v>0</v>
      </c>
      <c r="AC93" s="165">
        <f>COUNTIFS(BITACORA!$C$4:$C$7322,$B$7:$B$501,BITACORA!$E$4:$E$7322,$E$6:$AM$6,BITACORA!$B$4:$B$7322,"&gt;="&amp;$B$3,BITACORA!$B$4:$B$7322,"&lt;="&amp;$B$4)</f>
        <v>0</v>
      </c>
      <c r="AD93" s="165">
        <f>COUNTIFS(BITACORA!$C$4:$C$7322,$B$7:$B$501,BITACORA!$E$4:$E$7322,$E$6:$AM$6,BITACORA!$B$4:$B$7322,"&gt;="&amp;$B$3,BITACORA!$B$4:$B$7322,"&lt;="&amp;$B$4)</f>
        <v>0</v>
      </c>
      <c r="AE93" s="165">
        <f>COUNTIFS(BITACORA!$C$4:$C$7322,$B$7:$B$501,BITACORA!$E$4:$E$7322,$E$6:$AM$6,BITACORA!$B$4:$B$7322,"&gt;="&amp;$B$3,BITACORA!$B$4:$B$7322,"&lt;="&amp;$B$4)</f>
        <v>0</v>
      </c>
      <c r="AF93" s="165">
        <f>COUNTIFS(BITACORA!$C$4:$C$7322,$B$7:$B$501,BITACORA!$E$4:$E$7322,$E$6:$AM$6,BITACORA!$B$4:$B$7322,"&gt;="&amp;$B$3,BITACORA!$B$4:$B$7322,"&lt;="&amp;$B$4)</f>
        <v>0</v>
      </c>
      <c r="AG93" s="165">
        <f>COUNTIFS(BITACORA!$C$4:$C$7322,$B$7:$B$501,BITACORA!$E$4:$E$7322,$E$6:$AM$6,BITACORA!$B$4:$B$7322,"&gt;="&amp;$B$3,BITACORA!$B$4:$B$7322,"&lt;="&amp;$B$4)</f>
        <v>0</v>
      </c>
      <c r="AH93" s="165">
        <f>COUNTIFS(BITACORA!$C$4:$C$7322,$B$7:$B$501,BITACORA!$E$4:$E$7322,$E$6:$AM$6,BITACORA!$B$4:$B$7322,"&gt;="&amp;$B$3,BITACORA!$B$4:$B$7322,"&lt;="&amp;$B$4)</f>
        <v>0</v>
      </c>
      <c r="AI93" s="165">
        <f>COUNTIFS(BITACORA!$C$4:$C$7322,$B$7:$B$501,BITACORA!$E$4:$E$7322,$E$6:$AM$6,BITACORA!$B$4:$B$7322,"&gt;="&amp;$B$3,BITACORA!$B$4:$B$7322,"&lt;="&amp;$B$4)</f>
        <v>0</v>
      </c>
      <c r="AJ93" s="165">
        <f>COUNTIFS(BITACORA!$C$4:$C$7322,$B$7:$B$501,BITACORA!$E$4:$E$7322,$E$6:$AM$6,BITACORA!$B$4:$B$7322,"&gt;="&amp;$B$3,BITACORA!$B$4:$B$7322,"&lt;="&amp;$B$4)</f>
        <v>0</v>
      </c>
      <c r="AK93" s="165">
        <f>COUNTIFS(BITACORA!$C$4:$C$7322,$B$7:$B$501,BITACORA!$E$4:$E$7322,$E$6:$AM$6,BITACORA!$B$4:$B$7322,"&gt;="&amp;$B$3,BITACORA!$B$4:$B$7322,"&lt;="&amp;$B$4)</f>
        <v>0</v>
      </c>
      <c r="AL93" s="165">
        <f>COUNTIFS(BITACORA!$C$4:$C$7322,$B$7:$B$501,BITACORA!$E$4:$E$7322,$E$6:$AM$6,BITACORA!$B$4:$B$7322,"&gt;="&amp;$B$3,BITACORA!$B$4:$B$7322,"&lt;="&amp;$B$4)</f>
        <v>0</v>
      </c>
      <c r="AM93" s="165">
        <f>COUNTIFS(BITACORA!$C$4:$C$7322,$B$7:$B$501,BITACORA!$E$4:$E$7322,$E$6:$AM$6,BITACORA!$B$4:$B$7322,"&gt;="&amp;$B$3,BITACORA!$B$4:$B$7322,"&lt;="&amp;$B$4)</f>
        <v>0</v>
      </c>
    </row>
    <row r="94" spans="1:39">
      <c r="A94" s="141"/>
      <c r="B94" s="165"/>
      <c r="C94" s="165"/>
      <c r="D94" s="164">
        <f t="shared" si="0"/>
        <v>0</v>
      </c>
      <c r="E94" s="165">
        <f>COUNTIFS(BITACORA!$C$4:$C$7322,$B$7:$B$501,BITACORA!$E$4:$E$7322,$E$6:$AM$6,BITACORA!$B$4:$B$7322,"&gt;="&amp;$B$3,BITACORA!$B$4:$B$7322,"&lt;="&amp;$B$4)</f>
        <v>0</v>
      </c>
      <c r="F94" s="165">
        <f>COUNTIFS(BITACORA!$C$4:$C$7322,$B$7:$B$501,BITACORA!$E$4:$E$7322,$E$6:$AM$6,BITACORA!$B$4:$B$7322,"&gt;="&amp;$B$3,BITACORA!$B$4:$B$7322,"&lt;="&amp;$B$4)</f>
        <v>0</v>
      </c>
      <c r="G94" s="165">
        <f>COUNTIFS(BITACORA!$C$4:$C$7322,$B$7:$B$501,BITACORA!$E$4:$E$7322,$E$6:$AM$6,BITACORA!$B$4:$B$7322,"&gt;="&amp;$B$3,BITACORA!$B$4:$B$7322,"&lt;="&amp;$B$4)</f>
        <v>0</v>
      </c>
      <c r="H94" s="165">
        <f>COUNTIFS(BITACORA!$C$4:$C$7322,$B$7:$B$501,BITACORA!$E$4:$E$7322,$E$6:$AM$6,BITACORA!$B$4:$B$7322,"&gt;="&amp;$B$3,BITACORA!$B$4:$B$7322,"&lt;="&amp;$B$4)</f>
        <v>0</v>
      </c>
      <c r="I94" s="165">
        <f>COUNTIFS(BITACORA!$C$4:$C$7322,$B$7:$B$501,BITACORA!$E$4:$E$7322,$E$6:$AM$6,BITACORA!$B$4:$B$7322,"&gt;="&amp;$B$3,BITACORA!$B$4:$B$7322,"&lt;="&amp;$B$4)</f>
        <v>0</v>
      </c>
      <c r="J94" s="165">
        <f>COUNTIFS(BITACORA!$C$4:$C$7322,$B$7:$B$501,BITACORA!$E$4:$E$7322,$E$6:$AM$6,BITACORA!$B$4:$B$7322,"&gt;="&amp;$B$3,BITACORA!$B$4:$B$7322,"&lt;="&amp;$B$4)</f>
        <v>0</v>
      </c>
      <c r="K94" s="165">
        <f>COUNTIFS(BITACORA!$C$4:$C$7322,$B$7:$B$501,BITACORA!$E$4:$E$7322,$E$6:$AM$6,BITACORA!$B$4:$B$7322,"&gt;="&amp;$B$3,BITACORA!$B$4:$B$7322,"&lt;="&amp;$B$4)</f>
        <v>0</v>
      </c>
      <c r="L94" s="165">
        <f>COUNTIFS(BITACORA!$C$4:$C$7322,$B$7:$B$501,BITACORA!$E$4:$E$7322,$E$6:$AM$6,BITACORA!$B$4:$B$7322,"&gt;="&amp;$B$3,BITACORA!$B$4:$B$7322,"&lt;="&amp;$B$4)</f>
        <v>0</v>
      </c>
      <c r="M94" s="165">
        <f>COUNTIFS(BITACORA!$C$4:$C$7322,$B$7:$B$501,BITACORA!$E$4:$E$7322,$E$6:$AM$6,BITACORA!$B$4:$B$7322,"&gt;="&amp;$B$3,BITACORA!$B$4:$B$7322,"&lt;="&amp;$B$4)</f>
        <v>0</v>
      </c>
      <c r="N94" s="165">
        <f>COUNTIFS(BITACORA!$C$4:$C$7322,$B$7:$B$501,BITACORA!$E$4:$E$7322,$E$6:$AM$6,BITACORA!$B$4:$B$7322,"&gt;="&amp;$B$3,BITACORA!$B$4:$B$7322,"&lt;="&amp;$B$4)</f>
        <v>0</v>
      </c>
      <c r="O94" s="165">
        <f>COUNTIFS(BITACORA!$C$4:$C$7322,$B$7:$B$501,BITACORA!$E$4:$E$7322,$E$6:$AM$6,BITACORA!$B$4:$B$7322,"&gt;="&amp;$B$3,BITACORA!$B$4:$B$7322,"&lt;="&amp;$B$4)</f>
        <v>0</v>
      </c>
      <c r="P94" s="165">
        <f>COUNTIFS(BITACORA!$C$4:$C$7322,$B$7:$B$501,BITACORA!$E$4:$E$7322,$E$6:$AM$6,BITACORA!$B$4:$B$7322,"&gt;="&amp;$B$3,BITACORA!$B$4:$B$7322,"&lt;="&amp;$B$4)</f>
        <v>0</v>
      </c>
      <c r="Q94" s="165">
        <f>COUNTIFS(BITACORA!$C$4:$C$7322,$B$7:$B$501,BITACORA!$E$4:$E$7322,$E$6:$AM$6,BITACORA!$B$4:$B$7322,"&gt;="&amp;$B$3,BITACORA!$B$4:$B$7322,"&lt;="&amp;$B$4)</f>
        <v>0</v>
      </c>
      <c r="R94" s="165">
        <f>COUNTIFS(BITACORA!$C$4:$C$7322,$B$7:$B$501,BITACORA!$E$4:$E$7322,$E$6:$AM$6,BITACORA!$B$4:$B$7322,"&gt;="&amp;$B$3,BITACORA!$B$4:$B$7322,"&lt;="&amp;$B$4)</f>
        <v>0</v>
      </c>
      <c r="S94" s="165">
        <f>COUNTIFS(BITACORA!$C$4:$C$7322,$B$7:$B$501,BITACORA!$E$4:$E$7322,$E$6:$AM$6,BITACORA!$B$4:$B$7322,"&gt;="&amp;$B$3,BITACORA!$B$4:$B$7322,"&lt;="&amp;$B$4)</f>
        <v>0</v>
      </c>
      <c r="T94" s="165">
        <f>COUNTIFS(BITACORA!$C$4:$C$7322,$B$7:$B$501,BITACORA!$E$4:$E$7322,$E$6:$AM$6,BITACORA!$B$4:$B$7322,"&gt;="&amp;$B$3,BITACORA!$B$4:$B$7322,"&lt;="&amp;$B$4)</f>
        <v>0</v>
      </c>
      <c r="U94" s="165">
        <f>COUNTIFS(BITACORA!$C$4:$C$7322,$B$7:$B$501,BITACORA!$E$4:$E$7322,$E$6:$AM$6,BITACORA!$B$4:$B$7322,"&gt;="&amp;$B$3,BITACORA!$B$4:$B$7322,"&lt;="&amp;$B$4)</f>
        <v>0</v>
      </c>
      <c r="V94" s="165">
        <f>COUNTIFS(BITACORA!$C$4:$C$7322,$B$7:$B$501,BITACORA!$E$4:$E$7322,$E$6:$AM$6,BITACORA!$B$4:$B$7322,"&gt;="&amp;$B$3,BITACORA!$B$4:$B$7322,"&lt;="&amp;$B$4)</f>
        <v>0</v>
      </c>
      <c r="W94" s="165">
        <f>COUNTIFS(BITACORA!$C$4:$C$7322,$B$7:$B$501,BITACORA!$E$4:$E$7322,$E$6:$AM$6,BITACORA!$B$4:$B$7322,"&gt;="&amp;$B$3,BITACORA!$B$4:$B$7322,"&lt;="&amp;$B$4)</f>
        <v>0</v>
      </c>
      <c r="X94" s="165">
        <f>COUNTIFS(BITACORA!$C$4:$C$7322,$B$7:$B$501,BITACORA!$E$4:$E$7322,$E$6:$AM$6,BITACORA!$B$4:$B$7322,"&gt;="&amp;$B$3,BITACORA!$B$4:$B$7322,"&lt;="&amp;$B$4)</f>
        <v>0</v>
      </c>
      <c r="Y94" s="165">
        <f>COUNTIFS(BITACORA!$C$4:$C$7322,$B$7:$B$501,BITACORA!$E$4:$E$7322,$E$6:$AM$6,BITACORA!$B$4:$B$7322,"&gt;="&amp;$B$3,BITACORA!$B$4:$B$7322,"&lt;="&amp;$B$4)</f>
        <v>0</v>
      </c>
      <c r="Z94" s="165">
        <f>COUNTIFS(BITACORA!$C$4:$C$7322,$B$7:$B$501,BITACORA!$E$4:$E$7322,$E$6:$AM$6,BITACORA!$B$4:$B$7322,"&gt;="&amp;$B$3,BITACORA!$B$4:$B$7322,"&lt;="&amp;$B$4)</f>
        <v>0</v>
      </c>
      <c r="AA94" s="165">
        <f>COUNTIFS(BITACORA!$C$4:$C$7322,$B$7:$B$501,BITACORA!$E$4:$E$7322,$E$6:$AM$6,BITACORA!$B$4:$B$7322,"&gt;="&amp;$B$3,BITACORA!$B$4:$B$7322,"&lt;="&amp;$B$4)</f>
        <v>0</v>
      </c>
      <c r="AB94" s="165">
        <f>COUNTIFS(BITACORA!$C$4:$C$7322,$B$7:$B$501,BITACORA!$E$4:$E$7322,$E$6:$AM$6,BITACORA!$B$4:$B$7322,"&gt;="&amp;$B$3,BITACORA!$B$4:$B$7322,"&lt;="&amp;$B$4)</f>
        <v>0</v>
      </c>
      <c r="AC94" s="165">
        <f>COUNTIFS(BITACORA!$C$4:$C$7322,$B$7:$B$501,BITACORA!$E$4:$E$7322,$E$6:$AM$6,BITACORA!$B$4:$B$7322,"&gt;="&amp;$B$3,BITACORA!$B$4:$B$7322,"&lt;="&amp;$B$4)</f>
        <v>0</v>
      </c>
      <c r="AD94" s="165">
        <f>COUNTIFS(BITACORA!$C$4:$C$7322,$B$7:$B$501,BITACORA!$E$4:$E$7322,$E$6:$AM$6,BITACORA!$B$4:$B$7322,"&gt;="&amp;$B$3,BITACORA!$B$4:$B$7322,"&lt;="&amp;$B$4)</f>
        <v>0</v>
      </c>
      <c r="AE94" s="165">
        <f>COUNTIFS(BITACORA!$C$4:$C$7322,$B$7:$B$501,BITACORA!$E$4:$E$7322,$E$6:$AM$6,BITACORA!$B$4:$B$7322,"&gt;="&amp;$B$3,BITACORA!$B$4:$B$7322,"&lt;="&amp;$B$4)</f>
        <v>0</v>
      </c>
      <c r="AF94" s="165">
        <f>COUNTIFS(BITACORA!$C$4:$C$7322,$B$7:$B$501,BITACORA!$E$4:$E$7322,$E$6:$AM$6,BITACORA!$B$4:$B$7322,"&gt;="&amp;$B$3,BITACORA!$B$4:$B$7322,"&lt;="&amp;$B$4)</f>
        <v>0</v>
      </c>
      <c r="AG94" s="165">
        <f>COUNTIFS(BITACORA!$C$4:$C$7322,$B$7:$B$501,BITACORA!$E$4:$E$7322,$E$6:$AM$6,BITACORA!$B$4:$B$7322,"&gt;="&amp;$B$3,BITACORA!$B$4:$B$7322,"&lt;="&amp;$B$4)</f>
        <v>0</v>
      </c>
      <c r="AH94" s="165">
        <f>COUNTIFS(BITACORA!$C$4:$C$7322,$B$7:$B$501,BITACORA!$E$4:$E$7322,$E$6:$AM$6,BITACORA!$B$4:$B$7322,"&gt;="&amp;$B$3,BITACORA!$B$4:$B$7322,"&lt;="&amp;$B$4)</f>
        <v>0</v>
      </c>
      <c r="AI94" s="165">
        <f>COUNTIFS(BITACORA!$C$4:$C$7322,$B$7:$B$501,BITACORA!$E$4:$E$7322,$E$6:$AM$6,BITACORA!$B$4:$B$7322,"&gt;="&amp;$B$3,BITACORA!$B$4:$B$7322,"&lt;="&amp;$B$4)</f>
        <v>0</v>
      </c>
      <c r="AJ94" s="165">
        <f>COUNTIFS(BITACORA!$C$4:$C$7322,$B$7:$B$501,BITACORA!$E$4:$E$7322,$E$6:$AM$6,BITACORA!$B$4:$B$7322,"&gt;="&amp;$B$3,BITACORA!$B$4:$B$7322,"&lt;="&amp;$B$4)</f>
        <v>0</v>
      </c>
      <c r="AK94" s="165">
        <f>COUNTIFS(BITACORA!$C$4:$C$7322,$B$7:$B$501,BITACORA!$E$4:$E$7322,$E$6:$AM$6,BITACORA!$B$4:$B$7322,"&gt;="&amp;$B$3,BITACORA!$B$4:$B$7322,"&lt;="&amp;$B$4)</f>
        <v>0</v>
      </c>
      <c r="AL94" s="165">
        <f>COUNTIFS(BITACORA!$C$4:$C$7322,$B$7:$B$501,BITACORA!$E$4:$E$7322,$E$6:$AM$6,BITACORA!$B$4:$B$7322,"&gt;="&amp;$B$3,BITACORA!$B$4:$B$7322,"&lt;="&amp;$B$4)</f>
        <v>0</v>
      </c>
      <c r="AM94" s="165">
        <f>COUNTIFS(BITACORA!$C$4:$C$7322,$B$7:$B$501,BITACORA!$E$4:$E$7322,$E$6:$AM$6,BITACORA!$B$4:$B$7322,"&gt;="&amp;$B$3,BITACORA!$B$4:$B$7322,"&lt;="&amp;$B$4)</f>
        <v>0</v>
      </c>
    </row>
    <row r="95" spans="1:39">
      <c r="A95" s="141"/>
      <c r="B95" s="165"/>
      <c r="C95" s="165"/>
      <c r="D95" s="164">
        <f t="shared" si="0"/>
        <v>0</v>
      </c>
      <c r="E95" s="165">
        <f>COUNTIFS(BITACORA!$C$4:$C$7322,$B$7:$B$501,BITACORA!$E$4:$E$7322,$E$6:$AM$6,BITACORA!$B$4:$B$7322,"&gt;="&amp;$B$3,BITACORA!$B$4:$B$7322,"&lt;="&amp;$B$4)</f>
        <v>0</v>
      </c>
      <c r="F95" s="165">
        <f>COUNTIFS(BITACORA!$C$4:$C$7322,$B$7:$B$501,BITACORA!$E$4:$E$7322,$E$6:$AM$6,BITACORA!$B$4:$B$7322,"&gt;="&amp;$B$3,BITACORA!$B$4:$B$7322,"&lt;="&amp;$B$4)</f>
        <v>0</v>
      </c>
      <c r="G95" s="165">
        <f>COUNTIFS(BITACORA!$C$4:$C$7322,$B$7:$B$501,BITACORA!$E$4:$E$7322,$E$6:$AM$6,BITACORA!$B$4:$B$7322,"&gt;="&amp;$B$3,BITACORA!$B$4:$B$7322,"&lt;="&amp;$B$4)</f>
        <v>0</v>
      </c>
      <c r="H95" s="165">
        <f>COUNTIFS(BITACORA!$C$4:$C$7322,$B$7:$B$501,BITACORA!$E$4:$E$7322,$E$6:$AM$6,BITACORA!$B$4:$B$7322,"&gt;="&amp;$B$3,BITACORA!$B$4:$B$7322,"&lt;="&amp;$B$4)</f>
        <v>0</v>
      </c>
      <c r="I95" s="165">
        <f>COUNTIFS(BITACORA!$C$4:$C$7322,$B$7:$B$501,BITACORA!$E$4:$E$7322,$E$6:$AM$6,BITACORA!$B$4:$B$7322,"&gt;="&amp;$B$3,BITACORA!$B$4:$B$7322,"&lt;="&amp;$B$4)</f>
        <v>0</v>
      </c>
      <c r="J95" s="165">
        <f>COUNTIFS(BITACORA!$C$4:$C$7322,$B$7:$B$501,BITACORA!$E$4:$E$7322,$E$6:$AM$6,BITACORA!$B$4:$B$7322,"&gt;="&amp;$B$3,BITACORA!$B$4:$B$7322,"&lt;="&amp;$B$4)</f>
        <v>0</v>
      </c>
      <c r="K95" s="165">
        <f>COUNTIFS(BITACORA!$C$4:$C$7322,$B$7:$B$501,BITACORA!$E$4:$E$7322,$E$6:$AM$6,BITACORA!$B$4:$B$7322,"&gt;="&amp;$B$3,BITACORA!$B$4:$B$7322,"&lt;="&amp;$B$4)</f>
        <v>0</v>
      </c>
      <c r="L95" s="165">
        <f>COUNTIFS(BITACORA!$C$4:$C$7322,$B$7:$B$501,BITACORA!$E$4:$E$7322,$E$6:$AM$6,BITACORA!$B$4:$B$7322,"&gt;="&amp;$B$3,BITACORA!$B$4:$B$7322,"&lt;="&amp;$B$4)</f>
        <v>0</v>
      </c>
      <c r="M95" s="165">
        <f>COUNTIFS(BITACORA!$C$4:$C$7322,$B$7:$B$501,BITACORA!$E$4:$E$7322,$E$6:$AM$6,BITACORA!$B$4:$B$7322,"&gt;="&amp;$B$3,BITACORA!$B$4:$B$7322,"&lt;="&amp;$B$4)</f>
        <v>0</v>
      </c>
      <c r="N95" s="165">
        <f>COUNTIFS(BITACORA!$C$4:$C$7322,$B$7:$B$501,BITACORA!$E$4:$E$7322,$E$6:$AM$6,BITACORA!$B$4:$B$7322,"&gt;="&amp;$B$3,BITACORA!$B$4:$B$7322,"&lt;="&amp;$B$4)</f>
        <v>0</v>
      </c>
      <c r="O95" s="165">
        <f>COUNTIFS(BITACORA!$C$4:$C$7322,$B$7:$B$501,BITACORA!$E$4:$E$7322,$E$6:$AM$6,BITACORA!$B$4:$B$7322,"&gt;="&amp;$B$3,BITACORA!$B$4:$B$7322,"&lt;="&amp;$B$4)</f>
        <v>0</v>
      </c>
      <c r="P95" s="165">
        <f>COUNTIFS(BITACORA!$C$4:$C$7322,$B$7:$B$501,BITACORA!$E$4:$E$7322,$E$6:$AM$6,BITACORA!$B$4:$B$7322,"&gt;="&amp;$B$3,BITACORA!$B$4:$B$7322,"&lt;="&amp;$B$4)</f>
        <v>0</v>
      </c>
      <c r="Q95" s="165">
        <f>COUNTIFS(BITACORA!$C$4:$C$7322,$B$7:$B$501,BITACORA!$E$4:$E$7322,$E$6:$AM$6,BITACORA!$B$4:$B$7322,"&gt;="&amp;$B$3,BITACORA!$B$4:$B$7322,"&lt;="&amp;$B$4)</f>
        <v>0</v>
      </c>
      <c r="R95" s="165">
        <f>COUNTIFS(BITACORA!$C$4:$C$7322,$B$7:$B$501,BITACORA!$E$4:$E$7322,$E$6:$AM$6,BITACORA!$B$4:$B$7322,"&gt;="&amp;$B$3,BITACORA!$B$4:$B$7322,"&lt;="&amp;$B$4)</f>
        <v>0</v>
      </c>
      <c r="S95" s="165">
        <f>COUNTIFS(BITACORA!$C$4:$C$7322,$B$7:$B$501,BITACORA!$E$4:$E$7322,$E$6:$AM$6,BITACORA!$B$4:$B$7322,"&gt;="&amp;$B$3,BITACORA!$B$4:$B$7322,"&lt;="&amp;$B$4)</f>
        <v>0</v>
      </c>
      <c r="T95" s="165">
        <f>COUNTIFS(BITACORA!$C$4:$C$7322,$B$7:$B$501,BITACORA!$E$4:$E$7322,$E$6:$AM$6,BITACORA!$B$4:$B$7322,"&gt;="&amp;$B$3,BITACORA!$B$4:$B$7322,"&lt;="&amp;$B$4)</f>
        <v>0</v>
      </c>
      <c r="U95" s="165">
        <f>COUNTIFS(BITACORA!$C$4:$C$7322,$B$7:$B$501,BITACORA!$E$4:$E$7322,$E$6:$AM$6,BITACORA!$B$4:$B$7322,"&gt;="&amp;$B$3,BITACORA!$B$4:$B$7322,"&lt;="&amp;$B$4)</f>
        <v>0</v>
      </c>
      <c r="V95" s="165">
        <f>COUNTIFS(BITACORA!$C$4:$C$7322,$B$7:$B$501,BITACORA!$E$4:$E$7322,$E$6:$AM$6,BITACORA!$B$4:$B$7322,"&gt;="&amp;$B$3,BITACORA!$B$4:$B$7322,"&lt;="&amp;$B$4)</f>
        <v>0</v>
      </c>
      <c r="W95" s="165">
        <f>COUNTIFS(BITACORA!$C$4:$C$7322,$B$7:$B$501,BITACORA!$E$4:$E$7322,$E$6:$AM$6,BITACORA!$B$4:$B$7322,"&gt;="&amp;$B$3,BITACORA!$B$4:$B$7322,"&lt;="&amp;$B$4)</f>
        <v>0</v>
      </c>
      <c r="X95" s="165">
        <f>COUNTIFS(BITACORA!$C$4:$C$7322,$B$7:$B$501,BITACORA!$E$4:$E$7322,$E$6:$AM$6,BITACORA!$B$4:$B$7322,"&gt;="&amp;$B$3,BITACORA!$B$4:$B$7322,"&lt;="&amp;$B$4)</f>
        <v>0</v>
      </c>
      <c r="Y95" s="165">
        <f>COUNTIFS(BITACORA!$C$4:$C$7322,$B$7:$B$501,BITACORA!$E$4:$E$7322,$E$6:$AM$6,BITACORA!$B$4:$B$7322,"&gt;="&amp;$B$3,BITACORA!$B$4:$B$7322,"&lt;="&amp;$B$4)</f>
        <v>0</v>
      </c>
      <c r="Z95" s="165">
        <f>COUNTIFS(BITACORA!$C$4:$C$7322,$B$7:$B$501,BITACORA!$E$4:$E$7322,$E$6:$AM$6,BITACORA!$B$4:$B$7322,"&gt;="&amp;$B$3,BITACORA!$B$4:$B$7322,"&lt;="&amp;$B$4)</f>
        <v>0</v>
      </c>
      <c r="AA95" s="165">
        <f>COUNTIFS(BITACORA!$C$4:$C$7322,$B$7:$B$501,BITACORA!$E$4:$E$7322,$E$6:$AM$6,BITACORA!$B$4:$B$7322,"&gt;="&amp;$B$3,BITACORA!$B$4:$B$7322,"&lt;="&amp;$B$4)</f>
        <v>0</v>
      </c>
      <c r="AB95" s="165">
        <f>COUNTIFS(BITACORA!$C$4:$C$7322,$B$7:$B$501,BITACORA!$E$4:$E$7322,$E$6:$AM$6,BITACORA!$B$4:$B$7322,"&gt;="&amp;$B$3,BITACORA!$B$4:$B$7322,"&lt;="&amp;$B$4)</f>
        <v>0</v>
      </c>
      <c r="AC95" s="165">
        <f>COUNTIFS(BITACORA!$C$4:$C$7322,$B$7:$B$501,BITACORA!$E$4:$E$7322,$E$6:$AM$6,BITACORA!$B$4:$B$7322,"&gt;="&amp;$B$3,BITACORA!$B$4:$B$7322,"&lt;="&amp;$B$4)</f>
        <v>0</v>
      </c>
      <c r="AD95" s="165">
        <f>COUNTIFS(BITACORA!$C$4:$C$7322,$B$7:$B$501,BITACORA!$E$4:$E$7322,$E$6:$AM$6,BITACORA!$B$4:$B$7322,"&gt;="&amp;$B$3,BITACORA!$B$4:$B$7322,"&lt;="&amp;$B$4)</f>
        <v>0</v>
      </c>
      <c r="AE95" s="165">
        <f>COUNTIFS(BITACORA!$C$4:$C$7322,$B$7:$B$501,BITACORA!$E$4:$E$7322,$E$6:$AM$6,BITACORA!$B$4:$B$7322,"&gt;="&amp;$B$3,BITACORA!$B$4:$B$7322,"&lt;="&amp;$B$4)</f>
        <v>0</v>
      </c>
      <c r="AF95" s="165">
        <f>COUNTIFS(BITACORA!$C$4:$C$7322,$B$7:$B$501,BITACORA!$E$4:$E$7322,$E$6:$AM$6,BITACORA!$B$4:$B$7322,"&gt;="&amp;$B$3,BITACORA!$B$4:$B$7322,"&lt;="&amp;$B$4)</f>
        <v>0</v>
      </c>
      <c r="AG95" s="165">
        <f>COUNTIFS(BITACORA!$C$4:$C$7322,$B$7:$B$501,BITACORA!$E$4:$E$7322,$E$6:$AM$6,BITACORA!$B$4:$B$7322,"&gt;="&amp;$B$3,BITACORA!$B$4:$B$7322,"&lt;="&amp;$B$4)</f>
        <v>0</v>
      </c>
      <c r="AH95" s="165">
        <f>COUNTIFS(BITACORA!$C$4:$C$7322,$B$7:$B$501,BITACORA!$E$4:$E$7322,$E$6:$AM$6,BITACORA!$B$4:$B$7322,"&gt;="&amp;$B$3,BITACORA!$B$4:$B$7322,"&lt;="&amp;$B$4)</f>
        <v>0</v>
      </c>
      <c r="AI95" s="165">
        <f>COUNTIFS(BITACORA!$C$4:$C$7322,$B$7:$B$501,BITACORA!$E$4:$E$7322,$E$6:$AM$6,BITACORA!$B$4:$B$7322,"&gt;="&amp;$B$3,BITACORA!$B$4:$B$7322,"&lt;="&amp;$B$4)</f>
        <v>0</v>
      </c>
      <c r="AJ95" s="165">
        <f>COUNTIFS(BITACORA!$C$4:$C$7322,$B$7:$B$501,BITACORA!$E$4:$E$7322,$E$6:$AM$6,BITACORA!$B$4:$B$7322,"&gt;="&amp;$B$3,BITACORA!$B$4:$B$7322,"&lt;="&amp;$B$4)</f>
        <v>0</v>
      </c>
      <c r="AK95" s="165">
        <f>COUNTIFS(BITACORA!$C$4:$C$7322,$B$7:$B$501,BITACORA!$E$4:$E$7322,$E$6:$AM$6,BITACORA!$B$4:$B$7322,"&gt;="&amp;$B$3,BITACORA!$B$4:$B$7322,"&lt;="&amp;$B$4)</f>
        <v>0</v>
      </c>
      <c r="AL95" s="165">
        <f>COUNTIFS(BITACORA!$C$4:$C$7322,$B$7:$B$501,BITACORA!$E$4:$E$7322,$E$6:$AM$6,BITACORA!$B$4:$B$7322,"&gt;="&amp;$B$3,BITACORA!$B$4:$B$7322,"&lt;="&amp;$B$4)</f>
        <v>0</v>
      </c>
      <c r="AM95" s="165">
        <f>COUNTIFS(BITACORA!$C$4:$C$7322,$B$7:$B$501,BITACORA!$E$4:$E$7322,$E$6:$AM$6,BITACORA!$B$4:$B$7322,"&gt;="&amp;$B$3,BITACORA!$B$4:$B$7322,"&lt;="&amp;$B$4)</f>
        <v>0</v>
      </c>
    </row>
    <row r="96" spans="1:39">
      <c r="A96" s="141"/>
      <c r="B96" s="165"/>
      <c r="C96" s="165"/>
      <c r="D96" s="164">
        <f t="shared" si="0"/>
        <v>0</v>
      </c>
      <c r="E96" s="165">
        <f>COUNTIFS(BITACORA!$C$4:$C$7322,$B$7:$B$501,BITACORA!$E$4:$E$7322,$E$6:$AM$6,BITACORA!$B$4:$B$7322,"&gt;="&amp;$B$3,BITACORA!$B$4:$B$7322,"&lt;="&amp;$B$4)</f>
        <v>0</v>
      </c>
      <c r="F96" s="165">
        <f>COUNTIFS(BITACORA!$C$4:$C$7322,$B$7:$B$501,BITACORA!$E$4:$E$7322,$E$6:$AM$6,BITACORA!$B$4:$B$7322,"&gt;="&amp;$B$3,BITACORA!$B$4:$B$7322,"&lt;="&amp;$B$4)</f>
        <v>0</v>
      </c>
      <c r="G96" s="165">
        <f>COUNTIFS(BITACORA!$C$4:$C$7322,$B$7:$B$501,BITACORA!$E$4:$E$7322,$E$6:$AM$6,BITACORA!$B$4:$B$7322,"&gt;="&amp;$B$3,BITACORA!$B$4:$B$7322,"&lt;="&amp;$B$4)</f>
        <v>0</v>
      </c>
      <c r="H96" s="165">
        <f>COUNTIFS(BITACORA!$C$4:$C$7322,$B$7:$B$501,BITACORA!$E$4:$E$7322,$E$6:$AM$6,BITACORA!$B$4:$B$7322,"&gt;="&amp;$B$3,BITACORA!$B$4:$B$7322,"&lt;="&amp;$B$4)</f>
        <v>0</v>
      </c>
      <c r="I96" s="165">
        <f>COUNTIFS(BITACORA!$C$4:$C$7322,$B$7:$B$501,BITACORA!$E$4:$E$7322,$E$6:$AM$6,BITACORA!$B$4:$B$7322,"&gt;="&amp;$B$3,BITACORA!$B$4:$B$7322,"&lt;="&amp;$B$4)</f>
        <v>0</v>
      </c>
      <c r="J96" s="165">
        <f>COUNTIFS(BITACORA!$C$4:$C$7322,$B$7:$B$501,BITACORA!$E$4:$E$7322,$E$6:$AM$6,BITACORA!$B$4:$B$7322,"&gt;="&amp;$B$3,BITACORA!$B$4:$B$7322,"&lt;="&amp;$B$4)</f>
        <v>0</v>
      </c>
      <c r="K96" s="165">
        <f>COUNTIFS(BITACORA!$C$4:$C$7322,$B$7:$B$501,BITACORA!$E$4:$E$7322,$E$6:$AM$6,BITACORA!$B$4:$B$7322,"&gt;="&amp;$B$3,BITACORA!$B$4:$B$7322,"&lt;="&amp;$B$4)</f>
        <v>0</v>
      </c>
      <c r="L96" s="165">
        <f>COUNTIFS(BITACORA!$C$4:$C$7322,$B$7:$B$501,BITACORA!$E$4:$E$7322,$E$6:$AM$6,BITACORA!$B$4:$B$7322,"&gt;="&amp;$B$3,BITACORA!$B$4:$B$7322,"&lt;="&amp;$B$4)</f>
        <v>0</v>
      </c>
      <c r="M96" s="165">
        <f>COUNTIFS(BITACORA!$C$4:$C$7322,$B$7:$B$501,BITACORA!$E$4:$E$7322,$E$6:$AM$6,BITACORA!$B$4:$B$7322,"&gt;="&amp;$B$3,BITACORA!$B$4:$B$7322,"&lt;="&amp;$B$4)</f>
        <v>0</v>
      </c>
      <c r="N96" s="165">
        <f>COUNTIFS(BITACORA!$C$4:$C$7322,$B$7:$B$501,BITACORA!$E$4:$E$7322,$E$6:$AM$6,BITACORA!$B$4:$B$7322,"&gt;="&amp;$B$3,BITACORA!$B$4:$B$7322,"&lt;="&amp;$B$4)</f>
        <v>0</v>
      </c>
      <c r="O96" s="165">
        <f>COUNTIFS(BITACORA!$C$4:$C$7322,$B$7:$B$501,BITACORA!$E$4:$E$7322,$E$6:$AM$6,BITACORA!$B$4:$B$7322,"&gt;="&amp;$B$3,BITACORA!$B$4:$B$7322,"&lt;="&amp;$B$4)</f>
        <v>0</v>
      </c>
      <c r="P96" s="165">
        <f>COUNTIFS(BITACORA!$C$4:$C$7322,$B$7:$B$501,BITACORA!$E$4:$E$7322,$E$6:$AM$6,BITACORA!$B$4:$B$7322,"&gt;="&amp;$B$3,BITACORA!$B$4:$B$7322,"&lt;="&amp;$B$4)</f>
        <v>0</v>
      </c>
      <c r="Q96" s="165">
        <f>COUNTIFS(BITACORA!$C$4:$C$7322,$B$7:$B$501,BITACORA!$E$4:$E$7322,$E$6:$AM$6,BITACORA!$B$4:$B$7322,"&gt;="&amp;$B$3,BITACORA!$B$4:$B$7322,"&lt;="&amp;$B$4)</f>
        <v>0</v>
      </c>
      <c r="R96" s="165">
        <f>COUNTIFS(BITACORA!$C$4:$C$7322,$B$7:$B$501,BITACORA!$E$4:$E$7322,$E$6:$AM$6,BITACORA!$B$4:$B$7322,"&gt;="&amp;$B$3,BITACORA!$B$4:$B$7322,"&lt;="&amp;$B$4)</f>
        <v>0</v>
      </c>
      <c r="S96" s="165">
        <f>COUNTIFS(BITACORA!$C$4:$C$7322,$B$7:$B$501,BITACORA!$E$4:$E$7322,$E$6:$AM$6,BITACORA!$B$4:$B$7322,"&gt;="&amp;$B$3,BITACORA!$B$4:$B$7322,"&lt;="&amp;$B$4)</f>
        <v>0</v>
      </c>
      <c r="T96" s="165">
        <f>COUNTIFS(BITACORA!$C$4:$C$7322,$B$7:$B$501,BITACORA!$E$4:$E$7322,$E$6:$AM$6,BITACORA!$B$4:$B$7322,"&gt;="&amp;$B$3,BITACORA!$B$4:$B$7322,"&lt;="&amp;$B$4)</f>
        <v>0</v>
      </c>
      <c r="U96" s="165">
        <f>COUNTIFS(BITACORA!$C$4:$C$7322,$B$7:$B$501,BITACORA!$E$4:$E$7322,$E$6:$AM$6,BITACORA!$B$4:$B$7322,"&gt;="&amp;$B$3,BITACORA!$B$4:$B$7322,"&lt;="&amp;$B$4)</f>
        <v>0</v>
      </c>
      <c r="V96" s="165">
        <f>COUNTIFS(BITACORA!$C$4:$C$7322,$B$7:$B$501,BITACORA!$E$4:$E$7322,$E$6:$AM$6,BITACORA!$B$4:$B$7322,"&gt;="&amp;$B$3,BITACORA!$B$4:$B$7322,"&lt;="&amp;$B$4)</f>
        <v>0</v>
      </c>
      <c r="W96" s="165">
        <f>COUNTIFS(BITACORA!$C$4:$C$7322,$B$7:$B$501,BITACORA!$E$4:$E$7322,$E$6:$AM$6,BITACORA!$B$4:$B$7322,"&gt;="&amp;$B$3,BITACORA!$B$4:$B$7322,"&lt;="&amp;$B$4)</f>
        <v>0</v>
      </c>
      <c r="X96" s="165">
        <f>COUNTIFS(BITACORA!$C$4:$C$7322,$B$7:$B$501,BITACORA!$E$4:$E$7322,$E$6:$AM$6,BITACORA!$B$4:$B$7322,"&gt;="&amp;$B$3,BITACORA!$B$4:$B$7322,"&lt;="&amp;$B$4)</f>
        <v>0</v>
      </c>
      <c r="Y96" s="165">
        <f>COUNTIFS(BITACORA!$C$4:$C$7322,$B$7:$B$501,BITACORA!$E$4:$E$7322,$E$6:$AM$6,BITACORA!$B$4:$B$7322,"&gt;="&amp;$B$3,BITACORA!$B$4:$B$7322,"&lt;="&amp;$B$4)</f>
        <v>0</v>
      </c>
      <c r="Z96" s="165">
        <f>COUNTIFS(BITACORA!$C$4:$C$7322,$B$7:$B$501,BITACORA!$E$4:$E$7322,$E$6:$AM$6,BITACORA!$B$4:$B$7322,"&gt;="&amp;$B$3,BITACORA!$B$4:$B$7322,"&lt;="&amp;$B$4)</f>
        <v>0</v>
      </c>
      <c r="AA96" s="165">
        <f>COUNTIFS(BITACORA!$C$4:$C$7322,$B$7:$B$501,BITACORA!$E$4:$E$7322,$E$6:$AM$6,BITACORA!$B$4:$B$7322,"&gt;="&amp;$B$3,BITACORA!$B$4:$B$7322,"&lt;="&amp;$B$4)</f>
        <v>0</v>
      </c>
      <c r="AB96" s="165">
        <f>COUNTIFS(BITACORA!$C$4:$C$7322,$B$7:$B$501,BITACORA!$E$4:$E$7322,$E$6:$AM$6,BITACORA!$B$4:$B$7322,"&gt;="&amp;$B$3,BITACORA!$B$4:$B$7322,"&lt;="&amp;$B$4)</f>
        <v>0</v>
      </c>
      <c r="AC96" s="165">
        <f>COUNTIFS(BITACORA!$C$4:$C$7322,$B$7:$B$501,BITACORA!$E$4:$E$7322,$E$6:$AM$6,BITACORA!$B$4:$B$7322,"&gt;="&amp;$B$3,BITACORA!$B$4:$B$7322,"&lt;="&amp;$B$4)</f>
        <v>0</v>
      </c>
      <c r="AD96" s="165">
        <f>COUNTIFS(BITACORA!$C$4:$C$7322,$B$7:$B$501,BITACORA!$E$4:$E$7322,$E$6:$AM$6,BITACORA!$B$4:$B$7322,"&gt;="&amp;$B$3,BITACORA!$B$4:$B$7322,"&lt;="&amp;$B$4)</f>
        <v>0</v>
      </c>
      <c r="AE96" s="165">
        <f>COUNTIFS(BITACORA!$C$4:$C$7322,$B$7:$B$501,BITACORA!$E$4:$E$7322,$E$6:$AM$6,BITACORA!$B$4:$B$7322,"&gt;="&amp;$B$3,BITACORA!$B$4:$B$7322,"&lt;="&amp;$B$4)</f>
        <v>0</v>
      </c>
      <c r="AF96" s="165">
        <f>COUNTIFS(BITACORA!$C$4:$C$7322,$B$7:$B$501,BITACORA!$E$4:$E$7322,$E$6:$AM$6,BITACORA!$B$4:$B$7322,"&gt;="&amp;$B$3,BITACORA!$B$4:$B$7322,"&lt;="&amp;$B$4)</f>
        <v>0</v>
      </c>
      <c r="AG96" s="165">
        <f>COUNTIFS(BITACORA!$C$4:$C$7322,$B$7:$B$501,BITACORA!$E$4:$E$7322,$E$6:$AM$6,BITACORA!$B$4:$B$7322,"&gt;="&amp;$B$3,BITACORA!$B$4:$B$7322,"&lt;="&amp;$B$4)</f>
        <v>0</v>
      </c>
      <c r="AH96" s="165">
        <f>COUNTIFS(BITACORA!$C$4:$C$7322,$B$7:$B$501,BITACORA!$E$4:$E$7322,$E$6:$AM$6,BITACORA!$B$4:$B$7322,"&gt;="&amp;$B$3,BITACORA!$B$4:$B$7322,"&lt;="&amp;$B$4)</f>
        <v>0</v>
      </c>
      <c r="AI96" s="165">
        <f>COUNTIFS(BITACORA!$C$4:$C$7322,$B$7:$B$501,BITACORA!$E$4:$E$7322,$E$6:$AM$6,BITACORA!$B$4:$B$7322,"&gt;="&amp;$B$3,BITACORA!$B$4:$B$7322,"&lt;="&amp;$B$4)</f>
        <v>0</v>
      </c>
      <c r="AJ96" s="165">
        <f>COUNTIFS(BITACORA!$C$4:$C$7322,$B$7:$B$501,BITACORA!$E$4:$E$7322,$E$6:$AM$6,BITACORA!$B$4:$B$7322,"&gt;="&amp;$B$3,BITACORA!$B$4:$B$7322,"&lt;="&amp;$B$4)</f>
        <v>0</v>
      </c>
      <c r="AK96" s="165">
        <f>COUNTIFS(BITACORA!$C$4:$C$7322,$B$7:$B$501,BITACORA!$E$4:$E$7322,$E$6:$AM$6,BITACORA!$B$4:$B$7322,"&gt;="&amp;$B$3,BITACORA!$B$4:$B$7322,"&lt;="&amp;$B$4)</f>
        <v>0</v>
      </c>
      <c r="AL96" s="165">
        <f>COUNTIFS(BITACORA!$C$4:$C$7322,$B$7:$B$501,BITACORA!$E$4:$E$7322,$E$6:$AM$6,BITACORA!$B$4:$B$7322,"&gt;="&amp;$B$3,BITACORA!$B$4:$B$7322,"&lt;="&amp;$B$4)</f>
        <v>0</v>
      </c>
      <c r="AM96" s="165">
        <f>COUNTIFS(BITACORA!$C$4:$C$7322,$B$7:$B$501,BITACORA!$E$4:$E$7322,$E$6:$AM$6,BITACORA!$B$4:$B$7322,"&gt;="&amp;$B$3,BITACORA!$B$4:$B$7322,"&lt;="&amp;$B$4)</f>
        <v>0</v>
      </c>
    </row>
    <row r="97" spans="1:39">
      <c r="A97" s="141"/>
      <c r="B97" s="165"/>
      <c r="C97" s="165"/>
      <c r="D97" s="164">
        <f t="shared" si="0"/>
        <v>0</v>
      </c>
      <c r="E97" s="165">
        <f>COUNTIFS(BITACORA!$C$4:$C$7322,$B$7:$B$501,BITACORA!$E$4:$E$7322,$E$6:$AM$6,BITACORA!$B$4:$B$7322,"&gt;="&amp;$B$3,BITACORA!$B$4:$B$7322,"&lt;="&amp;$B$4)</f>
        <v>0</v>
      </c>
      <c r="F97" s="165">
        <f>COUNTIFS(BITACORA!$C$4:$C$7322,$B$7:$B$501,BITACORA!$E$4:$E$7322,$E$6:$AM$6,BITACORA!$B$4:$B$7322,"&gt;="&amp;$B$3,BITACORA!$B$4:$B$7322,"&lt;="&amp;$B$4)</f>
        <v>0</v>
      </c>
      <c r="G97" s="165">
        <f>COUNTIFS(BITACORA!$C$4:$C$7322,$B$7:$B$501,BITACORA!$E$4:$E$7322,$E$6:$AM$6,BITACORA!$B$4:$B$7322,"&gt;="&amp;$B$3,BITACORA!$B$4:$B$7322,"&lt;="&amp;$B$4)</f>
        <v>0</v>
      </c>
      <c r="H97" s="165">
        <f>COUNTIFS(BITACORA!$C$4:$C$7322,$B$7:$B$501,BITACORA!$E$4:$E$7322,$E$6:$AM$6,BITACORA!$B$4:$B$7322,"&gt;="&amp;$B$3,BITACORA!$B$4:$B$7322,"&lt;="&amp;$B$4)</f>
        <v>0</v>
      </c>
      <c r="I97" s="165">
        <f>COUNTIFS(BITACORA!$C$4:$C$7322,$B$7:$B$501,BITACORA!$E$4:$E$7322,$E$6:$AM$6,BITACORA!$B$4:$B$7322,"&gt;="&amp;$B$3,BITACORA!$B$4:$B$7322,"&lt;="&amp;$B$4)</f>
        <v>0</v>
      </c>
      <c r="J97" s="165">
        <f>COUNTIFS(BITACORA!$C$4:$C$7322,$B$7:$B$501,BITACORA!$E$4:$E$7322,$E$6:$AM$6,BITACORA!$B$4:$B$7322,"&gt;="&amp;$B$3,BITACORA!$B$4:$B$7322,"&lt;="&amp;$B$4)</f>
        <v>0</v>
      </c>
      <c r="K97" s="165">
        <f>COUNTIFS(BITACORA!$C$4:$C$7322,$B$7:$B$501,BITACORA!$E$4:$E$7322,$E$6:$AM$6,BITACORA!$B$4:$B$7322,"&gt;="&amp;$B$3,BITACORA!$B$4:$B$7322,"&lt;="&amp;$B$4)</f>
        <v>0</v>
      </c>
      <c r="L97" s="165">
        <f>COUNTIFS(BITACORA!$C$4:$C$7322,$B$7:$B$501,BITACORA!$E$4:$E$7322,$E$6:$AM$6,BITACORA!$B$4:$B$7322,"&gt;="&amp;$B$3,BITACORA!$B$4:$B$7322,"&lt;="&amp;$B$4)</f>
        <v>0</v>
      </c>
      <c r="M97" s="165">
        <f>COUNTIFS(BITACORA!$C$4:$C$7322,$B$7:$B$501,BITACORA!$E$4:$E$7322,$E$6:$AM$6,BITACORA!$B$4:$B$7322,"&gt;="&amp;$B$3,BITACORA!$B$4:$B$7322,"&lt;="&amp;$B$4)</f>
        <v>0</v>
      </c>
      <c r="N97" s="165">
        <f>COUNTIFS(BITACORA!$C$4:$C$7322,$B$7:$B$501,BITACORA!$E$4:$E$7322,$E$6:$AM$6,BITACORA!$B$4:$B$7322,"&gt;="&amp;$B$3,BITACORA!$B$4:$B$7322,"&lt;="&amp;$B$4)</f>
        <v>0</v>
      </c>
      <c r="O97" s="165">
        <f>COUNTIFS(BITACORA!$C$4:$C$7322,$B$7:$B$501,BITACORA!$E$4:$E$7322,$E$6:$AM$6,BITACORA!$B$4:$B$7322,"&gt;="&amp;$B$3,BITACORA!$B$4:$B$7322,"&lt;="&amp;$B$4)</f>
        <v>0</v>
      </c>
      <c r="P97" s="165">
        <f>COUNTIFS(BITACORA!$C$4:$C$7322,$B$7:$B$501,BITACORA!$E$4:$E$7322,$E$6:$AM$6,BITACORA!$B$4:$B$7322,"&gt;="&amp;$B$3,BITACORA!$B$4:$B$7322,"&lt;="&amp;$B$4)</f>
        <v>0</v>
      </c>
      <c r="Q97" s="165">
        <f>COUNTIFS(BITACORA!$C$4:$C$7322,$B$7:$B$501,BITACORA!$E$4:$E$7322,$E$6:$AM$6,BITACORA!$B$4:$B$7322,"&gt;="&amp;$B$3,BITACORA!$B$4:$B$7322,"&lt;="&amp;$B$4)</f>
        <v>0</v>
      </c>
      <c r="R97" s="165">
        <f>COUNTIFS(BITACORA!$C$4:$C$7322,$B$7:$B$501,BITACORA!$E$4:$E$7322,$E$6:$AM$6,BITACORA!$B$4:$B$7322,"&gt;="&amp;$B$3,BITACORA!$B$4:$B$7322,"&lt;="&amp;$B$4)</f>
        <v>0</v>
      </c>
      <c r="S97" s="165">
        <f>COUNTIFS(BITACORA!$C$4:$C$7322,$B$7:$B$501,BITACORA!$E$4:$E$7322,$E$6:$AM$6,BITACORA!$B$4:$B$7322,"&gt;="&amp;$B$3,BITACORA!$B$4:$B$7322,"&lt;="&amp;$B$4)</f>
        <v>0</v>
      </c>
      <c r="T97" s="165">
        <f>COUNTIFS(BITACORA!$C$4:$C$7322,$B$7:$B$501,BITACORA!$E$4:$E$7322,$E$6:$AM$6,BITACORA!$B$4:$B$7322,"&gt;="&amp;$B$3,BITACORA!$B$4:$B$7322,"&lt;="&amp;$B$4)</f>
        <v>0</v>
      </c>
      <c r="U97" s="165">
        <f>COUNTIFS(BITACORA!$C$4:$C$7322,$B$7:$B$501,BITACORA!$E$4:$E$7322,$E$6:$AM$6,BITACORA!$B$4:$B$7322,"&gt;="&amp;$B$3,BITACORA!$B$4:$B$7322,"&lt;="&amp;$B$4)</f>
        <v>0</v>
      </c>
      <c r="V97" s="165">
        <f>COUNTIFS(BITACORA!$C$4:$C$7322,$B$7:$B$501,BITACORA!$E$4:$E$7322,$E$6:$AM$6,BITACORA!$B$4:$B$7322,"&gt;="&amp;$B$3,BITACORA!$B$4:$B$7322,"&lt;="&amp;$B$4)</f>
        <v>0</v>
      </c>
      <c r="W97" s="165">
        <f>COUNTIFS(BITACORA!$C$4:$C$7322,$B$7:$B$501,BITACORA!$E$4:$E$7322,$E$6:$AM$6,BITACORA!$B$4:$B$7322,"&gt;="&amp;$B$3,BITACORA!$B$4:$B$7322,"&lt;="&amp;$B$4)</f>
        <v>0</v>
      </c>
      <c r="X97" s="165">
        <f>COUNTIFS(BITACORA!$C$4:$C$7322,$B$7:$B$501,BITACORA!$E$4:$E$7322,$E$6:$AM$6,BITACORA!$B$4:$B$7322,"&gt;="&amp;$B$3,BITACORA!$B$4:$B$7322,"&lt;="&amp;$B$4)</f>
        <v>0</v>
      </c>
      <c r="Y97" s="165">
        <f>COUNTIFS(BITACORA!$C$4:$C$7322,$B$7:$B$501,BITACORA!$E$4:$E$7322,$E$6:$AM$6,BITACORA!$B$4:$B$7322,"&gt;="&amp;$B$3,BITACORA!$B$4:$B$7322,"&lt;="&amp;$B$4)</f>
        <v>0</v>
      </c>
      <c r="Z97" s="165">
        <f>COUNTIFS(BITACORA!$C$4:$C$7322,$B$7:$B$501,BITACORA!$E$4:$E$7322,$E$6:$AM$6,BITACORA!$B$4:$B$7322,"&gt;="&amp;$B$3,BITACORA!$B$4:$B$7322,"&lt;="&amp;$B$4)</f>
        <v>0</v>
      </c>
      <c r="AA97" s="165">
        <f>COUNTIFS(BITACORA!$C$4:$C$7322,$B$7:$B$501,BITACORA!$E$4:$E$7322,$E$6:$AM$6,BITACORA!$B$4:$B$7322,"&gt;="&amp;$B$3,BITACORA!$B$4:$B$7322,"&lt;="&amp;$B$4)</f>
        <v>0</v>
      </c>
      <c r="AB97" s="165">
        <f>COUNTIFS(BITACORA!$C$4:$C$7322,$B$7:$B$501,BITACORA!$E$4:$E$7322,$E$6:$AM$6,BITACORA!$B$4:$B$7322,"&gt;="&amp;$B$3,BITACORA!$B$4:$B$7322,"&lt;="&amp;$B$4)</f>
        <v>0</v>
      </c>
      <c r="AC97" s="165">
        <f>COUNTIFS(BITACORA!$C$4:$C$7322,$B$7:$B$501,BITACORA!$E$4:$E$7322,$E$6:$AM$6,BITACORA!$B$4:$B$7322,"&gt;="&amp;$B$3,BITACORA!$B$4:$B$7322,"&lt;="&amp;$B$4)</f>
        <v>0</v>
      </c>
      <c r="AD97" s="165">
        <f>COUNTIFS(BITACORA!$C$4:$C$7322,$B$7:$B$501,BITACORA!$E$4:$E$7322,$E$6:$AM$6,BITACORA!$B$4:$B$7322,"&gt;="&amp;$B$3,BITACORA!$B$4:$B$7322,"&lt;="&amp;$B$4)</f>
        <v>0</v>
      </c>
      <c r="AE97" s="165">
        <f>COUNTIFS(BITACORA!$C$4:$C$7322,$B$7:$B$501,BITACORA!$E$4:$E$7322,$E$6:$AM$6,BITACORA!$B$4:$B$7322,"&gt;="&amp;$B$3,BITACORA!$B$4:$B$7322,"&lt;="&amp;$B$4)</f>
        <v>0</v>
      </c>
      <c r="AF97" s="165">
        <f>COUNTIFS(BITACORA!$C$4:$C$7322,$B$7:$B$501,BITACORA!$E$4:$E$7322,$E$6:$AM$6,BITACORA!$B$4:$B$7322,"&gt;="&amp;$B$3,BITACORA!$B$4:$B$7322,"&lt;="&amp;$B$4)</f>
        <v>0</v>
      </c>
      <c r="AG97" s="165">
        <f>COUNTIFS(BITACORA!$C$4:$C$7322,$B$7:$B$501,BITACORA!$E$4:$E$7322,$E$6:$AM$6,BITACORA!$B$4:$B$7322,"&gt;="&amp;$B$3,BITACORA!$B$4:$B$7322,"&lt;="&amp;$B$4)</f>
        <v>0</v>
      </c>
      <c r="AH97" s="165">
        <f>COUNTIFS(BITACORA!$C$4:$C$7322,$B$7:$B$501,BITACORA!$E$4:$E$7322,$E$6:$AM$6,BITACORA!$B$4:$B$7322,"&gt;="&amp;$B$3,BITACORA!$B$4:$B$7322,"&lt;="&amp;$B$4)</f>
        <v>0</v>
      </c>
      <c r="AI97" s="165">
        <f>COUNTIFS(BITACORA!$C$4:$C$7322,$B$7:$B$501,BITACORA!$E$4:$E$7322,$E$6:$AM$6,BITACORA!$B$4:$B$7322,"&gt;="&amp;$B$3,BITACORA!$B$4:$B$7322,"&lt;="&amp;$B$4)</f>
        <v>0</v>
      </c>
      <c r="AJ97" s="165">
        <f>COUNTIFS(BITACORA!$C$4:$C$7322,$B$7:$B$501,BITACORA!$E$4:$E$7322,$E$6:$AM$6,BITACORA!$B$4:$B$7322,"&gt;="&amp;$B$3,BITACORA!$B$4:$B$7322,"&lt;="&amp;$B$4)</f>
        <v>0</v>
      </c>
      <c r="AK97" s="165">
        <f>COUNTIFS(BITACORA!$C$4:$C$7322,$B$7:$B$501,BITACORA!$E$4:$E$7322,$E$6:$AM$6,BITACORA!$B$4:$B$7322,"&gt;="&amp;$B$3,BITACORA!$B$4:$B$7322,"&lt;="&amp;$B$4)</f>
        <v>0</v>
      </c>
      <c r="AL97" s="165">
        <f>COUNTIFS(BITACORA!$C$4:$C$7322,$B$7:$B$501,BITACORA!$E$4:$E$7322,$E$6:$AM$6,BITACORA!$B$4:$B$7322,"&gt;="&amp;$B$3,BITACORA!$B$4:$B$7322,"&lt;="&amp;$B$4)</f>
        <v>0</v>
      </c>
      <c r="AM97" s="165">
        <f>COUNTIFS(BITACORA!$C$4:$C$7322,$B$7:$B$501,BITACORA!$E$4:$E$7322,$E$6:$AM$6,BITACORA!$B$4:$B$7322,"&gt;="&amp;$B$3,BITACORA!$B$4:$B$7322,"&lt;="&amp;$B$4)</f>
        <v>0</v>
      </c>
    </row>
    <row r="98" spans="1:39">
      <c r="A98" s="141"/>
      <c r="B98" s="165"/>
      <c r="C98" s="165"/>
      <c r="D98" s="164">
        <f t="shared" si="0"/>
        <v>0</v>
      </c>
      <c r="E98" s="165">
        <f>COUNTIFS(BITACORA!$C$4:$C$7322,$B$7:$B$501,BITACORA!$E$4:$E$7322,$E$6:$AM$6,BITACORA!$B$4:$B$7322,"&gt;="&amp;$B$3,BITACORA!$B$4:$B$7322,"&lt;="&amp;$B$4)</f>
        <v>0</v>
      </c>
      <c r="F98" s="165">
        <f>COUNTIFS(BITACORA!$C$4:$C$7322,$B$7:$B$501,BITACORA!$E$4:$E$7322,$E$6:$AM$6,BITACORA!$B$4:$B$7322,"&gt;="&amp;$B$3,BITACORA!$B$4:$B$7322,"&lt;="&amp;$B$4)</f>
        <v>0</v>
      </c>
      <c r="G98" s="165">
        <f>COUNTIFS(BITACORA!$C$4:$C$7322,$B$7:$B$501,BITACORA!$E$4:$E$7322,$E$6:$AM$6,BITACORA!$B$4:$B$7322,"&gt;="&amp;$B$3,BITACORA!$B$4:$B$7322,"&lt;="&amp;$B$4)</f>
        <v>0</v>
      </c>
      <c r="H98" s="165">
        <f>COUNTIFS(BITACORA!$C$4:$C$7322,$B$7:$B$501,BITACORA!$E$4:$E$7322,$E$6:$AM$6,BITACORA!$B$4:$B$7322,"&gt;="&amp;$B$3,BITACORA!$B$4:$B$7322,"&lt;="&amp;$B$4)</f>
        <v>0</v>
      </c>
      <c r="I98" s="165">
        <f>COUNTIFS(BITACORA!$C$4:$C$7322,$B$7:$B$501,BITACORA!$E$4:$E$7322,$E$6:$AM$6,BITACORA!$B$4:$B$7322,"&gt;="&amp;$B$3,BITACORA!$B$4:$B$7322,"&lt;="&amp;$B$4)</f>
        <v>0</v>
      </c>
      <c r="J98" s="165">
        <f>COUNTIFS(BITACORA!$C$4:$C$7322,$B$7:$B$501,BITACORA!$E$4:$E$7322,$E$6:$AM$6,BITACORA!$B$4:$B$7322,"&gt;="&amp;$B$3,BITACORA!$B$4:$B$7322,"&lt;="&amp;$B$4)</f>
        <v>0</v>
      </c>
      <c r="K98" s="165">
        <f>COUNTIFS(BITACORA!$C$4:$C$7322,$B$7:$B$501,BITACORA!$E$4:$E$7322,$E$6:$AM$6,BITACORA!$B$4:$B$7322,"&gt;="&amp;$B$3,BITACORA!$B$4:$B$7322,"&lt;="&amp;$B$4)</f>
        <v>0</v>
      </c>
      <c r="L98" s="165">
        <f>COUNTIFS(BITACORA!$C$4:$C$7322,$B$7:$B$501,BITACORA!$E$4:$E$7322,$E$6:$AM$6,BITACORA!$B$4:$B$7322,"&gt;="&amp;$B$3,BITACORA!$B$4:$B$7322,"&lt;="&amp;$B$4)</f>
        <v>0</v>
      </c>
      <c r="M98" s="165">
        <f>COUNTIFS(BITACORA!$C$4:$C$7322,$B$7:$B$501,BITACORA!$E$4:$E$7322,$E$6:$AM$6,BITACORA!$B$4:$B$7322,"&gt;="&amp;$B$3,BITACORA!$B$4:$B$7322,"&lt;="&amp;$B$4)</f>
        <v>0</v>
      </c>
      <c r="N98" s="165">
        <f>COUNTIFS(BITACORA!$C$4:$C$7322,$B$7:$B$501,BITACORA!$E$4:$E$7322,$E$6:$AM$6,BITACORA!$B$4:$B$7322,"&gt;="&amp;$B$3,BITACORA!$B$4:$B$7322,"&lt;="&amp;$B$4)</f>
        <v>0</v>
      </c>
      <c r="O98" s="165">
        <f>COUNTIFS(BITACORA!$C$4:$C$7322,$B$7:$B$501,BITACORA!$E$4:$E$7322,$E$6:$AM$6,BITACORA!$B$4:$B$7322,"&gt;="&amp;$B$3,BITACORA!$B$4:$B$7322,"&lt;="&amp;$B$4)</f>
        <v>0</v>
      </c>
      <c r="P98" s="165">
        <f>COUNTIFS(BITACORA!$C$4:$C$7322,$B$7:$B$501,BITACORA!$E$4:$E$7322,$E$6:$AM$6,BITACORA!$B$4:$B$7322,"&gt;="&amp;$B$3,BITACORA!$B$4:$B$7322,"&lt;="&amp;$B$4)</f>
        <v>0</v>
      </c>
      <c r="Q98" s="165">
        <f>COUNTIFS(BITACORA!$C$4:$C$7322,$B$7:$B$501,BITACORA!$E$4:$E$7322,$E$6:$AM$6,BITACORA!$B$4:$B$7322,"&gt;="&amp;$B$3,BITACORA!$B$4:$B$7322,"&lt;="&amp;$B$4)</f>
        <v>0</v>
      </c>
      <c r="R98" s="165">
        <f>COUNTIFS(BITACORA!$C$4:$C$7322,$B$7:$B$501,BITACORA!$E$4:$E$7322,$E$6:$AM$6,BITACORA!$B$4:$B$7322,"&gt;="&amp;$B$3,BITACORA!$B$4:$B$7322,"&lt;="&amp;$B$4)</f>
        <v>0</v>
      </c>
      <c r="S98" s="165">
        <f>COUNTIFS(BITACORA!$C$4:$C$7322,$B$7:$B$501,BITACORA!$E$4:$E$7322,$E$6:$AM$6,BITACORA!$B$4:$B$7322,"&gt;="&amp;$B$3,BITACORA!$B$4:$B$7322,"&lt;="&amp;$B$4)</f>
        <v>0</v>
      </c>
      <c r="T98" s="165">
        <f>COUNTIFS(BITACORA!$C$4:$C$7322,$B$7:$B$501,BITACORA!$E$4:$E$7322,$E$6:$AM$6,BITACORA!$B$4:$B$7322,"&gt;="&amp;$B$3,BITACORA!$B$4:$B$7322,"&lt;="&amp;$B$4)</f>
        <v>0</v>
      </c>
      <c r="U98" s="165">
        <f>COUNTIFS(BITACORA!$C$4:$C$7322,$B$7:$B$501,BITACORA!$E$4:$E$7322,$E$6:$AM$6,BITACORA!$B$4:$B$7322,"&gt;="&amp;$B$3,BITACORA!$B$4:$B$7322,"&lt;="&amp;$B$4)</f>
        <v>0</v>
      </c>
      <c r="V98" s="165">
        <f>COUNTIFS(BITACORA!$C$4:$C$7322,$B$7:$B$501,BITACORA!$E$4:$E$7322,$E$6:$AM$6,BITACORA!$B$4:$B$7322,"&gt;="&amp;$B$3,BITACORA!$B$4:$B$7322,"&lt;="&amp;$B$4)</f>
        <v>0</v>
      </c>
      <c r="W98" s="165">
        <f>COUNTIFS(BITACORA!$C$4:$C$7322,$B$7:$B$501,BITACORA!$E$4:$E$7322,$E$6:$AM$6,BITACORA!$B$4:$B$7322,"&gt;="&amp;$B$3,BITACORA!$B$4:$B$7322,"&lt;="&amp;$B$4)</f>
        <v>0</v>
      </c>
      <c r="X98" s="165">
        <f>COUNTIFS(BITACORA!$C$4:$C$7322,$B$7:$B$501,BITACORA!$E$4:$E$7322,$E$6:$AM$6,BITACORA!$B$4:$B$7322,"&gt;="&amp;$B$3,BITACORA!$B$4:$B$7322,"&lt;="&amp;$B$4)</f>
        <v>0</v>
      </c>
      <c r="Y98" s="165">
        <f>COUNTIFS(BITACORA!$C$4:$C$7322,$B$7:$B$501,BITACORA!$E$4:$E$7322,$E$6:$AM$6,BITACORA!$B$4:$B$7322,"&gt;="&amp;$B$3,BITACORA!$B$4:$B$7322,"&lt;="&amp;$B$4)</f>
        <v>0</v>
      </c>
      <c r="Z98" s="165">
        <f>COUNTIFS(BITACORA!$C$4:$C$7322,$B$7:$B$501,BITACORA!$E$4:$E$7322,$E$6:$AM$6,BITACORA!$B$4:$B$7322,"&gt;="&amp;$B$3,BITACORA!$B$4:$B$7322,"&lt;="&amp;$B$4)</f>
        <v>0</v>
      </c>
      <c r="AA98" s="165">
        <f>COUNTIFS(BITACORA!$C$4:$C$7322,$B$7:$B$501,BITACORA!$E$4:$E$7322,$E$6:$AM$6,BITACORA!$B$4:$B$7322,"&gt;="&amp;$B$3,BITACORA!$B$4:$B$7322,"&lt;="&amp;$B$4)</f>
        <v>0</v>
      </c>
      <c r="AB98" s="165">
        <f>COUNTIFS(BITACORA!$C$4:$C$7322,$B$7:$B$501,BITACORA!$E$4:$E$7322,$E$6:$AM$6,BITACORA!$B$4:$B$7322,"&gt;="&amp;$B$3,BITACORA!$B$4:$B$7322,"&lt;="&amp;$B$4)</f>
        <v>0</v>
      </c>
      <c r="AC98" s="165">
        <f>COUNTIFS(BITACORA!$C$4:$C$7322,$B$7:$B$501,BITACORA!$E$4:$E$7322,$E$6:$AM$6,BITACORA!$B$4:$B$7322,"&gt;="&amp;$B$3,BITACORA!$B$4:$B$7322,"&lt;="&amp;$B$4)</f>
        <v>0</v>
      </c>
      <c r="AD98" s="165">
        <f>COUNTIFS(BITACORA!$C$4:$C$7322,$B$7:$B$501,BITACORA!$E$4:$E$7322,$E$6:$AM$6,BITACORA!$B$4:$B$7322,"&gt;="&amp;$B$3,BITACORA!$B$4:$B$7322,"&lt;="&amp;$B$4)</f>
        <v>0</v>
      </c>
      <c r="AE98" s="165">
        <f>COUNTIFS(BITACORA!$C$4:$C$7322,$B$7:$B$501,BITACORA!$E$4:$E$7322,$E$6:$AM$6,BITACORA!$B$4:$B$7322,"&gt;="&amp;$B$3,BITACORA!$B$4:$B$7322,"&lt;="&amp;$B$4)</f>
        <v>0</v>
      </c>
      <c r="AF98" s="165">
        <f>COUNTIFS(BITACORA!$C$4:$C$7322,$B$7:$B$501,BITACORA!$E$4:$E$7322,$E$6:$AM$6,BITACORA!$B$4:$B$7322,"&gt;="&amp;$B$3,BITACORA!$B$4:$B$7322,"&lt;="&amp;$B$4)</f>
        <v>0</v>
      </c>
      <c r="AG98" s="165">
        <f>COUNTIFS(BITACORA!$C$4:$C$7322,$B$7:$B$501,BITACORA!$E$4:$E$7322,$E$6:$AM$6,BITACORA!$B$4:$B$7322,"&gt;="&amp;$B$3,BITACORA!$B$4:$B$7322,"&lt;="&amp;$B$4)</f>
        <v>0</v>
      </c>
      <c r="AH98" s="165">
        <f>COUNTIFS(BITACORA!$C$4:$C$7322,$B$7:$B$501,BITACORA!$E$4:$E$7322,$E$6:$AM$6,BITACORA!$B$4:$B$7322,"&gt;="&amp;$B$3,BITACORA!$B$4:$B$7322,"&lt;="&amp;$B$4)</f>
        <v>0</v>
      </c>
      <c r="AI98" s="165">
        <f>COUNTIFS(BITACORA!$C$4:$C$7322,$B$7:$B$501,BITACORA!$E$4:$E$7322,$E$6:$AM$6,BITACORA!$B$4:$B$7322,"&gt;="&amp;$B$3,BITACORA!$B$4:$B$7322,"&lt;="&amp;$B$4)</f>
        <v>0</v>
      </c>
      <c r="AJ98" s="165">
        <f>COUNTIFS(BITACORA!$C$4:$C$7322,$B$7:$B$501,BITACORA!$E$4:$E$7322,$E$6:$AM$6,BITACORA!$B$4:$B$7322,"&gt;="&amp;$B$3,BITACORA!$B$4:$B$7322,"&lt;="&amp;$B$4)</f>
        <v>0</v>
      </c>
      <c r="AK98" s="165">
        <f>COUNTIFS(BITACORA!$C$4:$C$7322,$B$7:$B$501,BITACORA!$E$4:$E$7322,$E$6:$AM$6,BITACORA!$B$4:$B$7322,"&gt;="&amp;$B$3,BITACORA!$B$4:$B$7322,"&lt;="&amp;$B$4)</f>
        <v>0</v>
      </c>
      <c r="AL98" s="165">
        <f>COUNTIFS(BITACORA!$C$4:$C$7322,$B$7:$B$501,BITACORA!$E$4:$E$7322,$E$6:$AM$6,BITACORA!$B$4:$B$7322,"&gt;="&amp;$B$3,BITACORA!$B$4:$B$7322,"&lt;="&amp;$B$4)</f>
        <v>0</v>
      </c>
      <c r="AM98" s="165">
        <f>COUNTIFS(BITACORA!$C$4:$C$7322,$B$7:$B$501,BITACORA!$E$4:$E$7322,$E$6:$AM$6,BITACORA!$B$4:$B$7322,"&gt;="&amp;$B$3,BITACORA!$B$4:$B$7322,"&lt;="&amp;$B$4)</f>
        <v>0</v>
      </c>
    </row>
    <row r="99" spans="1:39">
      <c r="A99" s="141"/>
      <c r="B99" s="165"/>
      <c r="C99" s="165"/>
      <c r="D99" s="164">
        <f t="shared" si="0"/>
        <v>0</v>
      </c>
      <c r="E99" s="165">
        <f>COUNTIFS(BITACORA!$C$4:$C$7322,$B$7:$B$501,BITACORA!$E$4:$E$7322,$E$6:$AM$6,BITACORA!$B$4:$B$7322,"&gt;="&amp;$B$3,BITACORA!$B$4:$B$7322,"&lt;="&amp;$B$4)</f>
        <v>0</v>
      </c>
      <c r="F99" s="165">
        <f>COUNTIFS(BITACORA!$C$4:$C$7322,$B$7:$B$501,BITACORA!$E$4:$E$7322,$E$6:$AM$6,BITACORA!$B$4:$B$7322,"&gt;="&amp;$B$3,BITACORA!$B$4:$B$7322,"&lt;="&amp;$B$4)</f>
        <v>0</v>
      </c>
      <c r="G99" s="165">
        <f>COUNTIFS(BITACORA!$C$4:$C$7322,$B$7:$B$501,BITACORA!$E$4:$E$7322,$E$6:$AM$6,BITACORA!$B$4:$B$7322,"&gt;="&amp;$B$3,BITACORA!$B$4:$B$7322,"&lt;="&amp;$B$4)</f>
        <v>0</v>
      </c>
      <c r="H99" s="165">
        <f>COUNTIFS(BITACORA!$C$4:$C$7322,$B$7:$B$501,BITACORA!$E$4:$E$7322,$E$6:$AM$6,BITACORA!$B$4:$B$7322,"&gt;="&amp;$B$3,BITACORA!$B$4:$B$7322,"&lt;="&amp;$B$4)</f>
        <v>0</v>
      </c>
      <c r="I99" s="165">
        <f>COUNTIFS(BITACORA!$C$4:$C$7322,$B$7:$B$501,BITACORA!$E$4:$E$7322,$E$6:$AM$6,BITACORA!$B$4:$B$7322,"&gt;="&amp;$B$3,BITACORA!$B$4:$B$7322,"&lt;="&amp;$B$4)</f>
        <v>0</v>
      </c>
      <c r="J99" s="165">
        <f>COUNTIFS(BITACORA!$C$4:$C$7322,$B$7:$B$501,BITACORA!$E$4:$E$7322,$E$6:$AM$6,BITACORA!$B$4:$B$7322,"&gt;="&amp;$B$3,BITACORA!$B$4:$B$7322,"&lt;="&amp;$B$4)</f>
        <v>0</v>
      </c>
      <c r="K99" s="165">
        <f>COUNTIFS(BITACORA!$C$4:$C$7322,$B$7:$B$501,BITACORA!$E$4:$E$7322,$E$6:$AM$6,BITACORA!$B$4:$B$7322,"&gt;="&amp;$B$3,BITACORA!$B$4:$B$7322,"&lt;="&amp;$B$4)</f>
        <v>0</v>
      </c>
      <c r="L99" s="165">
        <f>COUNTIFS(BITACORA!$C$4:$C$7322,$B$7:$B$501,BITACORA!$E$4:$E$7322,$E$6:$AM$6,BITACORA!$B$4:$B$7322,"&gt;="&amp;$B$3,BITACORA!$B$4:$B$7322,"&lt;="&amp;$B$4)</f>
        <v>0</v>
      </c>
      <c r="M99" s="165">
        <f>COUNTIFS(BITACORA!$C$4:$C$7322,$B$7:$B$501,BITACORA!$E$4:$E$7322,$E$6:$AM$6,BITACORA!$B$4:$B$7322,"&gt;="&amp;$B$3,BITACORA!$B$4:$B$7322,"&lt;="&amp;$B$4)</f>
        <v>0</v>
      </c>
      <c r="N99" s="165">
        <f>COUNTIFS(BITACORA!$C$4:$C$7322,$B$7:$B$501,BITACORA!$E$4:$E$7322,$E$6:$AM$6,BITACORA!$B$4:$B$7322,"&gt;="&amp;$B$3,BITACORA!$B$4:$B$7322,"&lt;="&amp;$B$4)</f>
        <v>0</v>
      </c>
      <c r="O99" s="165">
        <f>COUNTIFS(BITACORA!$C$4:$C$7322,$B$7:$B$501,BITACORA!$E$4:$E$7322,$E$6:$AM$6,BITACORA!$B$4:$B$7322,"&gt;="&amp;$B$3,BITACORA!$B$4:$B$7322,"&lt;="&amp;$B$4)</f>
        <v>0</v>
      </c>
      <c r="P99" s="165">
        <f>COUNTIFS(BITACORA!$C$4:$C$7322,$B$7:$B$501,BITACORA!$E$4:$E$7322,$E$6:$AM$6,BITACORA!$B$4:$B$7322,"&gt;="&amp;$B$3,BITACORA!$B$4:$B$7322,"&lt;="&amp;$B$4)</f>
        <v>0</v>
      </c>
      <c r="Q99" s="165">
        <f>COUNTIFS(BITACORA!$C$4:$C$7322,$B$7:$B$501,BITACORA!$E$4:$E$7322,$E$6:$AM$6,BITACORA!$B$4:$B$7322,"&gt;="&amp;$B$3,BITACORA!$B$4:$B$7322,"&lt;="&amp;$B$4)</f>
        <v>0</v>
      </c>
      <c r="R99" s="165">
        <f>COUNTIFS(BITACORA!$C$4:$C$7322,$B$7:$B$501,BITACORA!$E$4:$E$7322,$E$6:$AM$6,BITACORA!$B$4:$B$7322,"&gt;="&amp;$B$3,BITACORA!$B$4:$B$7322,"&lt;="&amp;$B$4)</f>
        <v>0</v>
      </c>
      <c r="S99" s="165">
        <f>COUNTIFS(BITACORA!$C$4:$C$7322,$B$7:$B$501,BITACORA!$E$4:$E$7322,$E$6:$AM$6,BITACORA!$B$4:$B$7322,"&gt;="&amp;$B$3,BITACORA!$B$4:$B$7322,"&lt;="&amp;$B$4)</f>
        <v>0</v>
      </c>
      <c r="T99" s="165">
        <f>COUNTIFS(BITACORA!$C$4:$C$7322,$B$7:$B$501,BITACORA!$E$4:$E$7322,$E$6:$AM$6,BITACORA!$B$4:$B$7322,"&gt;="&amp;$B$3,BITACORA!$B$4:$B$7322,"&lt;="&amp;$B$4)</f>
        <v>0</v>
      </c>
      <c r="U99" s="165">
        <f>COUNTIFS(BITACORA!$C$4:$C$7322,$B$7:$B$501,BITACORA!$E$4:$E$7322,$E$6:$AM$6,BITACORA!$B$4:$B$7322,"&gt;="&amp;$B$3,BITACORA!$B$4:$B$7322,"&lt;="&amp;$B$4)</f>
        <v>0</v>
      </c>
      <c r="V99" s="165">
        <f>COUNTIFS(BITACORA!$C$4:$C$7322,$B$7:$B$501,BITACORA!$E$4:$E$7322,$E$6:$AM$6,BITACORA!$B$4:$B$7322,"&gt;="&amp;$B$3,BITACORA!$B$4:$B$7322,"&lt;="&amp;$B$4)</f>
        <v>0</v>
      </c>
      <c r="W99" s="165">
        <f>COUNTIFS(BITACORA!$C$4:$C$7322,$B$7:$B$501,BITACORA!$E$4:$E$7322,$E$6:$AM$6,BITACORA!$B$4:$B$7322,"&gt;="&amp;$B$3,BITACORA!$B$4:$B$7322,"&lt;="&amp;$B$4)</f>
        <v>0</v>
      </c>
      <c r="X99" s="165">
        <f>COUNTIFS(BITACORA!$C$4:$C$7322,$B$7:$B$501,BITACORA!$E$4:$E$7322,$E$6:$AM$6,BITACORA!$B$4:$B$7322,"&gt;="&amp;$B$3,BITACORA!$B$4:$B$7322,"&lt;="&amp;$B$4)</f>
        <v>0</v>
      </c>
      <c r="Y99" s="165">
        <f>COUNTIFS(BITACORA!$C$4:$C$7322,$B$7:$B$501,BITACORA!$E$4:$E$7322,$E$6:$AM$6,BITACORA!$B$4:$B$7322,"&gt;="&amp;$B$3,BITACORA!$B$4:$B$7322,"&lt;="&amp;$B$4)</f>
        <v>0</v>
      </c>
      <c r="Z99" s="165">
        <f>COUNTIFS(BITACORA!$C$4:$C$7322,$B$7:$B$501,BITACORA!$E$4:$E$7322,$E$6:$AM$6,BITACORA!$B$4:$B$7322,"&gt;="&amp;$B$3,BITACORA!$B$4:$B$7322,"&lt;="&amp;$B$4)</f>
        <v>0</v>
      </c>
      <c r="AA99" s="165">
        <f>COUNTIFS(BITACORA!$C$4:$C$7322,$B$7:$B$501,BITACORA!$E$4:$E$7322,$E$6:$AM$6,BITACORA!$B$4:$B$7322,"&gt;="&amp;$B$3,BITACORA!$B$4:$B$7322,"&lt;="&amp;$B$4)</f>
        <v>0</v>
      </c>
      <c r="AB99" s="165">
        <f>COUNTIFS(BITACORA!$C$4:$C$7322,$B$7:$B$501,BITACORA!$E$4:$E$7322,$E$6:$AM$6,BITACORA!$B$4:$B$7322,"&gt;="&amp;$B$3,BITACORA!$B$4:$B$7322,"&lt;="&amp;$B$4)</f>
        <v>0</v>
      </c>
      <c r="AC99" s="165">
        <f>COUNTIFS(BITACORA!$C$4:$C$7322,$B$7:$B$501,BITACORA!$E$4:$E$7322,$E$6:$AM$6,BITACORA!$B$4:$B$7322,"&gt;="&amp;$B$3,BITACORA!$B$4:$B$7322,"&lt;="&amp;$B$4)</f>
        <v>0</v>
      </c>
      <c r="AD99" s="165">
        <f>COUNTIFS(BITACORA!$C$4:$C$7322,$B$7:$B$501,BITACORA!$E$4:$E$7322,$E$6:$AM$6,BITACORA!$B$4:$B$7322,"&gt;="&amp;$B$3,BITACORA!$B$4:$B$7322,"&lt;="&amp;$B$4)</f>
        <v>0</v>
      </c>
      <c r="AE99" s="165">
        <f>COUNTIFS(BITACORA!$C$4:$C$7322,$B$7:$B$501,BITACORA!$E$4:$E$7322,$E$6:$AM$6,BITACORA!$B$4:$B$7322,"&gt;="&amp;$B$3,BITACORA!$B$4:$B$7322,"&lt;="&amp;$B$4)</f>
        <v>0</v>
      </c>
      <c r="AF99" s="165">
        <f>COUNTIFS(BITACORA!$C$4:$C$7322,$B$7:$B$501,BITACORA!$E$4:$E$7322,$E$6:$AM$6,BITACORA!$B$4:$B$7322,"&gt;="&amp;$B$3,BITACORA!$B$4:$B$7322,"&lt;="&amp;$B$4)</f>
        <v>0</v>
      </c>
      <c r="AG99" s="165">
        <f>COUNTIFS(BITACORA!$C$4:$C$7322,$B$7:$B$501,BITACORA!$E$4:$E$7322,$E$6:$AM$6,BITACORA!$B$4:$B$7322,"&gt;="&amp;$B$3,BITACORA!$B$4:$B$7322,"&lt;="&amp;$B$4)</f>
        <v>0</v>
      </c>
      <c r="AH99" s="165">
        <f>COUNTIFS(BITACORA!$C$4:$C$7322,$B$7:$B$501,BITACORA!$E$4:$E$7322,$E$6:$AM$6,BITACORA!$B$4:$B$7322,"&gt;="&amp;$B$3,BITACORA!$B$4:$B$7322,"&lt;="&amp;$B$4)</f>
        <v>0</v>
      </c>
      <c r="AI99" s="165">
        <f>COUNTIFS(BITACORA!$C$4:$C$7322,$B$7:$B$501,BITACORA!$E$4:$E$7322,$E$6:$AM$6,BITACORA!$B$4:$B$7322,"&gt;="&amp;$B$3,BITACORA!$B$4:$B$7322,"&lt;="&amp;$B$4)</f>
        <v>0</v>
      </c>
      <c r="AJ99" s="165">
        <f>COUNTIFS(BITACORA!$C$4:$C$7322,$B$7:$B$501,BITACORA!$E$4:$E$7322,$E$6:$AM$6,BITACORA!$B$4:$B$7322,"&gt;="&amp;$B$3,BITACORA!$B$4:$B$7322,"&lt;="&amp;$B$4)</f>
        <v>0</v>
      </c>
      <c r="AK99" s="165">
        <f>COUNTIFS(BITACORA!$C$4:$C$7322,$B$7:$B$501,BITACORA!$E$4:$E$7322,$E$6:$AM$6,BITACORA!$B$4:$B$7322,"&gt;="&amp;$B$3,BITACORA!$B$4:$B$7322,"&lt;="&amp;$B$4)</f>
        <v>0</v>
      </c>
      <c r="AL99" s="165">
        <f>COUNTIFS(BITACORA!$C$4:$C$7322,$B$7:$B$501,BITACORA!$E$4:$E$7322,$E$6:$AM$6,BITACORA!$B$4:$B$7322,"&gt;="&amp;$B$3,BITACORA!$B$4:$B$7322,"&lt;="&amp;$B$4)</f>
        <v>0</v>
      </c>
      <c r="AM99" s="165">
        <f>COUNTIFS(BITACORA!$C$4:$C$7322,$B$7:$B$501,BITACORA!$E$4:$E$7322,$E$6:$AM$6,BITACORA!$B$4:$B$7322,"&gt;="&amp;$B$3,BITACORA!$B$4:$B$7322,"&lt;="&amp;$B$4)</f>
        <v>0</v>
      </c>
    </row>
    <row r="100" spans="1:39">
      <c r="A100" s="141"/>
      <c r="B100" s="165"/>
      <c r="C100" s="165"/>
      <c r="D100" s="164">
        <f t="shared" si="0"/>
        <v>0</v>
      </c>
      <c r="E100" s="165">
        <f>COUNTIFS(BITACORA!$C$4:$C$7322,$B$7:$B$501,BITACORA!$E$4:$E$7322,$E$6:$AM$6,BITACORA!$B$4:$B$7322,"&gt;="&amp;$B$3,BITACORA!$B$4:$B$7322,"&lt;="&amp;$B$4)</f>
        <v>0</v>
      </c>
      <c r="F100" s="165">
        <f>COUNTIFS(BITACORA!$C$4:$C$7322,$B$7:$B$501,BITACORA!$E$4:$E$7322,$E$6:$AM$6,BITACORA!$B$4:$B$7322,"&gt;="&amp;$B$3,BITACORA!$B$4:$B$7322,"&lt;="&amp;$B$4)</f>
        <v>0</v>
      </c>
      <c r="G100" s="165">
        <f>COUNTIFS(BITACORA!$C$4:$C$7322,$B$7:$B$501,BITACORA!$E$4:$E$7322,$E$6:$AM$6,BITACORA!$B$4:$B$7322,"&gt;="&amp;$B$3,BITACORA!$B$4:$B$7322,"&lt;="&amp;$B$4)</f>
        <v>0</v>
      </c>
      <c r="H100" s="165">
        <f>COUNTIFS(BITACORA!$C$4:$C$7322,$B$7:$B$501,BITACORA!$E$4:$E$7322,$E$6:$AM$6,BITACORA!$B$4:$B$7322,"&gt;="&amp;$B$3,BITACORA!$B$4:$B$7322,"&lt;="&amp;$B$4)</f>
        <v>0</v>
      </c>
      <c r="I100" s="165">
        <f>COUNTIFS(BITACORA!$C$4:$C$7322,$B$7:$B$501,BITACORA!$E$4:$E$7322,$E$6:$AM$6,BITACORA!$B$4:$B$7322,"&gt;="&amp;$B$3,BITACORA!$B$4:$B$7322,"&lt;="&amp;$B$4)</f>
        <v>0</v>
      </c>
      <c r="J100" s="165">
        <f>COUNTIFS(BITACORA!$C$4:$C$7322,$B$7:$B$501,BITACORA!$E$4:$E$7322,$E$6:$AM$6,BITACORA!$B$4:$B$7322,"&gt;="&amp;$B$3,BITACORA!$B$4:$B$7322,"&lt;="&amp;$B$4)</f>
        <v>0</v>
      </c>
      <c r="K100" s="165">
        <f>COUNTIFS(BITACORA!$C$4:$C$7322,$B$7:$B$501,BITACORA!$E$4:$E$7322,$E$6:$AM$6,BITACORA!$B$4:$B$7322,"&gt;="&amp;$B$3,BITACORA!$B$4:$B$7322,"&lt;="&amp;$B$4)</f>
        <v>0</v>
      </c>
      <c r="L100" s="165">
        <f>COUNTIFS(BITACORA!$C$4:$C$7322,$B$7:$B$501,BITACORA!$E$4:$E$7322,$E$6:$AM$6,BITACORA!$B$4:$B$7322,"&gt;="&amp;$B$3,BITACORA!$B$4:$B$7322,"&lt;="&amp;$B$4)</f>
        <v>0</v>
      </c>
      <c r="M100" s="165">
        <f>COUNTIFS(BITACORA!$C$4:$C$7322,$B$7:$B$501,BITACORA!$E$4:$E$7322,$E$6:$AM$6,BITACORA!$B$4:$B$7322,"&gt;="&amp;$B$3,BITACORA!$B$4:$B$7322,"&lt;="&amp;$B$4)</f>
        <v>0</v>
      </c>
      <c r="N100" s="165">
        <f>COUNTIFS(BITACORA!$C$4:$C$7322,$B$7:$B$501,BITACORA!$E$4:$E$7322,$E$6:$AM$6,BITACORA!$B$4:$B$7322,"&gt;="&amp;$B$3,BITACORA!$B$4:$B$7322,"&lt;="&amp;$B$4)</f>
        <v>0</v>
      </c>
      <c r="O100" s="165">
        <f>COUNTIFS(BITACORA!$C$4:$C$7322,$B$7:$B$501,BITACORA!$E$4:$E$7322,$E$6:$AM$6,BITACORA!$B$4:$B$7322,"&gt;="&amp;$B$3,BITACORA!$B$4:$B$7322,"&lt;="&amp;$B$4)</f>
        <v>0</v>
      </c>
      <c r="P100" s="165">
        <f>COUNTIFS(BITACORA!$C$4:$C$7322,$B$7:$B$501,BITACORA!$E$4:$E$7322,$E$6:$AM$6,BITACORA!$B$4:$B$7322,"&gt;="&amp;$B$3,BITACORA!$B$4:$B$7322,"&lt;="&amp;$B$4)</f>
        <v>0</v>
      </c>
      <c r="Q100" s="165">
        <f>COUNTIFS(BITACORA!$C$4:$C$7322,$B$7:$B$501,BITACORA!$E$4:$E$7322,$E$6:$AM$6,BITACORA!$B$4:$B$7322,"&gt;="&amp;$B$3,BITACORA!$B$4:$B$7322,"&lt;="&amp;$B$4)</f>
        <v>0</v>
      </c>
      <c r="R100" s="165">
        <f>COUNTIFS(BITACORA!$C$4:$C$7322,$B$7:$B$501,BITACORA!$E$4:$E$7322,$E$6:$AM$6,BITACORA!$B$4:$B$7322,"&gt;="&amp;$B$3,BITACORA!$B$4:$B$7322,"&lt;="&amp;$B$4)</f>
        <v>0</v>
      </c>
      <c r="S100" s="165">
        <f>COUNTIFS(BITACORA!$C$4:$C$7322,$B$7:$B$501,BITACORA!$E$4:$E$7322,$E$6:$AM$6,BITACORA!$B$4:$B$7322,"&gt;="&amp;$B$3,BITACORA!$B$4:$B$7322,"&lt;="&amp;$B$4)</f>
        <v>0</v>
      </c>
      <c r="T100" s="165">
        <f>COUNTIFS(BITACORA!$C$4:$C$7322,$B$7:$B$501,BITACORA!$E$4:$E$7322,$E$6:$AM$6,BITACORA!$B$4:$B$7322,"&gt;="&amp;$B$3,BITACORA!$B$4:$B$7322,"&lt;="&amp;$B$4)</f>
        <v>0</v>
      </c>
      <c r="U100" s="165">
        <f>COUNTIFS(BITACORA!$C$4:$C$7322,$B$7:$B$501,BITACORA!$E$4:$E$7322,$E$6:$AM$6,BITACORA!$B$4:$B$7322,"&gt;="&amp;$B$3,BITACORA!$B$4:$B$7322,"&lt;="&amp;$B$4)</f>
        <v>0</v>
      </c>
      <c r="V100" s="165">
        <f>COUNTIFS(BITACORA!$C$4:$C$7322,$B$7:$B$501,BITACORA!$E$4:$E$7322,$E$6:$AM$6,BITACORA!$B$4:$B$7322,"&gt;="&amp;$B$3,BITACORA!$B$4:$B$7322,"&lt;="&amp;$B$4)</f>
        <v>0</v>
      </c>
      <c r="W100" s="165">
        <f>COUNTIFS(BITACORA!$C$4:$C$7322,$B$7:$B$501,BITACORA!$E$4:$E$7322,$E$6:$AM$6,BITACORA!$B$4:$B$7322,"&gt;="&amp;$B$3,BITACORA!$B$4:$B$7322,"&lt;="&amp;$B$4)</f>
        <v>0</v>
      </c>
      <c r="X100" s="165">
        <f>COUNTIFS(BITACORA!$C$4:$C$7322,$B$7:$B$501,BITACORA!$E$4:$E$7322,$E$6:$AM$6,BITACORA!$B$4:$B$7322,"&gt;="&amp;$B$3,BITACORA!$B$4:$B$7322,"&lt;="&amp;$B$4)</f>
        <v>0</v>
      </c>
      <c r="Y100" s="165">
        <f>COUNTIFS(BITACORA!$C$4:$C$7322,$B$7:$B$501,BITACORA!$E$4:$E$7322,$E$6:$AM$6,BITACORA!$B$4:$B$7322,"&gt;="&amp;$B$3,BITACORA!$B$4:$B$7322,"&lt;="&amp;$B$4)</f>
        <v>0</v>
      </c>
      <c r="Z100" s="165">
        <f>COUNTIFS(BITACORA!$C$4:$C$7322,$B$7:$B$501,BITACORA!$E$4:$E$7322,$E$6:$AM$6,BITACORA!$B$4:$B$7322,"&gt;="&amp;$B$3,BITACORA!$B$4:$B$7322,"&lt;="&amp;$B$4)</f>
        <v>0</v>
      </c>
      <c r="AA100" s="165">
        <f>COUNTIFS(BITACORA!$C$4:$C$7322,$B$7:$B$501,BITACORA!$E$4:$E$7322,$E$6:$AM$6,BITACORA!$B$4:$B$7322,"&gt;="&amp;$B$3,BITACORA!$B$4:$B$7322,"&lt;="&amp;$B$4)</f>
        <v>0</v>
      </c>
      <c r="AB100" s="165">
        <f>COUNTIFS(BITACORA!$C$4:$C$7322,$B$7:$B$501,BITACORA!$E$4:$E$7322,$E$6:$AM$6,BITACORA!$B$4:$B$7322,"&gt;="&amp;$B$3,BITACORA!$B$4:$B$7322,"&lt;="&amp;$B$4)</f>
        <v>0</v>
      </c>
      <c r="AC100" s="165">
        <f>COUNTIFS(BITACORA!$C$4:$C$7322,$B$7:$B$501,BITACORA!$E$4:$E$7322,$E$6:$AM$6,BITACORA!$B$4:$B$7322,"&gt;="&amp;$B$3,BITACORA!$B$4:$B$7322,"&lt;="&amp;$B$4)</f>
        <v>0</v>
      </c>
      <c r="AD100" s="165">
        <f>COUNTIFS(BITACORA!$C$4:$C$7322,$B$7:$B$501,BITACORA!$E$4:$E$7322,$E$6:$AM$6,BITACORA!$B$4:$B$7322,"&gt;="&amp;$B$3,BITACORA!$B$4:$B$7322,"&lt;="&amp;$B$4)</f>
        <v>0</v>
      </c>
      <c r="AE100" s="165">
        <f>COUNTIFS(BITACORA!$C$4:$C$7322,$B$7:$B$501,BITACORA!$E$4:$E$7322,$E$6:$AM$6,BITACORA!$B$4:$B$7322,"&gt;="&amp;$B$3,BITACORA!$B$4:$B$7322,"&lt;="&amp;$B$4)</f>
        <v>0</v>
      </c>
      <c r="AF100" s="165">
        <f>COUNTIFS(BITACORA!$C$4:$C$7322,$B$7:$B$501,BITACORA!$E$4:$E$7322,$E$6:$AM$6,BITACORA!$B$4:$B$7322,"&gt;="&amp;$B$3,BITACORA!$B$4:$B$7322,"&lt;="&amp;$B$4)</f>
        <v>0</v>
      </c>
      <c r="AG100" s="165">
        <f>COUNTIFS(BITACORA!$C$4:$C$7322,$B$7:$B$501,BITACORA!$E$4:$E$7322,$E$6:$AM$6,BITACORA!$B$4:$B$7322,"&gt;="&amp;$B$3,BITACORA!$B$4:$B$7322,"&lt;="&amp;$B$4)</f>
        <v>0</v>
      </c>
      <c r="AH100" s="165">
        <f>COUNTIFS(BITACORA!$C$4:$C$7322,$B$7:$B$501,BITACORA!$E$4:$E$7322,$E$6:$AM$6,BITACORA!$B$4:$B$7322,"&gt;="&amp;$B$3,BITACORA!$B$4:$B$7322,"&lt;="&amp;$B$4)</f>
        <v>0</v>
      </c>
      <c r="AI100" s="165">
        <f>COUNTIFS(BITACORA!$C$4:$C$7322,$B$7:$B$501,BITACORA!$E$4:$E$7322,$E$6:$AM$6,BITACORA!$B$4:$B$7322,"&gt;="&amp;$B$3,BITACORA!$B$4:$B$7322,"&lt;="&amp;$B$4)</f>
        <v>0</v>
      </c>
      <c r="AJ100" s="165">
        <f>COUNTIFS(BITACORA!$C$4:$C$7322,$B$7:$B$501,BITACORA!$E$4:$E$7322,$E$6:$AM$6,BITACORA!$B$4:$B$7322,"&gt;="&amp;$B$3,BITACORA!$B$4:$B$7322,"&lt;="&amp;$B$4)</f>
        <v>0</v>
      </c>
      <c r="AK100" s="165">
        <f>COUNTIFS(BITACORA!$C$4:$C$7322,$B$7:$B$501,BITACORA!$E$4:$E$7322,$E$6:$AM$6,BITACORA!$B$4:$B$7322,"&gt;="&amp;$B$3,BITACORA!$B$4:$B$7322,"&lt;="&amp;$B$4)</f>
        <v>0</v>
      </c>
      <c r="AL100" s="165">
        <f>COUNTIFS(BITACORA!$C$4:$C$7322,$B$7:$B$501,BITACORA!$E$4:$E$7322,$E$6:$AM$6,BITACORA!$B$4:$B$7322,"&gt;="&amp;$B$3,BITACORA!$B$4:$B$7322,"&lt;="&amp;$B$4)</f>
        <v>0</v>
      </c>
      <c r="AM100" s="165">
        <f>COUNTIFS(BITACORA!$C$4:$C$7322,$B$7:$B$501,BITACORA!$E$4:$E$7322,$E$6:$AM$6,BITACORA!$B$4:$B$7322,"&gt;="&amp;$B$3,BITACORA!$B$4:$B$7322,"&lt;="&amp;$B$4)</f>
        <v>0</v>
      </c>
    </row>
    <row r="101" spans="1:39">
      <c r="A101" s="141"/>
      <c r="B101" s="165"/>
      <c r="C101" s="165"/>
      <c r="D101" s="164">
        <f t="shared" si="0"/>
        <v>0</v>
      </c>
      <c r="E101" s="165">
        <f>COUNTIFS(BITACORA!$C$4:$C$7322,$B$7:$B$501,BITACORA!$E$4:$E$7322,$E$6:$AM$6,BITACORA!$B$4:$B$7322,"&gt;="&amp;$B$3,BITACORA!$B$4:$B$7322,"&lt;="&amp;$B$4)</f>
        <v>0</v>
      </c>
      <c r="F101" s="165">
        <f>COUNTIFS(BITACORA!$C$4:$C$7322,$B$7:$B$501,BITACORA!$E$4:$E$7322,$E$6:$AM$6,BITACORA!$B$4:$B$7322,"&gt;="&amp;$B$3,BITACORA!$B$4:$B$7322,"&lt;="&amp;$B$4)</f>
        <v>0</v>
      </c>
      <c r="G101" s="165">
        <f>COUNTIFS(BITACORA!$C$4:$C$7322,$B$7:$B$501,BITACORA!$E$4:$E$7322,$E$6:$AM$6,BITACORA!$B$4:$B$7322,"&gt;="&amp;$B$3,BITACORA!$B$4:$B$7322,"&lt;="&amp;$B$4)</f>
        <v>0</v>
      </c>
      <c r="H101" s="165">
        <f>COUNTIFS(BITACORA!$C$4:$C$7322,$B$7:$B$501,BITACORA!$E$4:$E$7322,$E$6:$AM$6,BITACORA!$B$4:$B$7322,"&gt;="&amp;$B$3,BITACORA!$B$4:$B$7322,"&lt;="&amp;$B$4)</f>
        <v>0</v>
      </c>
      <c r="I101" s="165">
        <f>COUNTIFS(BITACORA!$C$4:$C$7322,$B$7:$B$501,BITACORA!$E$4:$E$7322,$E$6:$AM$6,BITACORA!$B$4:$B$7322,"&gt;="&amp;$B$3,BITACORA!$B$4:$B$7322,"&lt;="&amp;$B$4)</f>
        <v>0</v>
      </c>
      <c r="J101" s="165">
        <f>COUNTIFS(BITACORA!$C$4:$C$7322,$B$7:$B$501,BITACORA!$E$4:$E$7322,$E$6:$AM$6,BITACORA!$B$4:$B$7322,"&gt;="&amp;$B$3,BITACORA!$B$4:$B$7322,"&lt;="&amp;$B$4)</f>
        <v>0</v>
      </c>
      <c r="K101" s="165">
        <f>COUNTIFS(BITACORA!$C$4:$C$7322,$B$7:$B$501,BITACORA!$E$4:$E$7322,$E$6:$AM$6,BITACORA!$B$4:$B$7322,"&gt;="&amp;$B$3,BITACORA!$B$4:$B$7322,"&lt;="&amp;$B$4)</f>
        <v>0</v>
      </c>
      <c r="L101" s="165">
        <f>COUNTIFS(BITACORA!$C$4:$C$7322,$B$7:$B$501,BITACORA!$E$4:$E$7322,$E$6:$AM$6,BITACORA!$B$4:$B$7322,"&gt;="&amp;$B$3,BITACORA!$B$4:$B$7322,"&lt;="&amp;$B$4)</f>
        <v>0</v>
      </c>
      <c r="M101" s="165">
        <f>COUNTIFS(BITACORA!$C$4:$C$7322,$B$7:$B$501,BITACORA!$E$4:$E$7322,$E$6:$AM$6,BITACORA!$B$4:$B$7322,"&gt;="&amp;$B$3,BITACORA!$B$4:$B$7322,"&lt;="&amp;$B$4)</f>
        <v>0</v>
      </c>
      <c r="N101" s="165">
        <f>COUNTIFS(BITACORA!$C$4:$C$7322,$B$7:$B$501,BITACORA!$E$4:$E$7322,$E$6:$AM$6,BITACORA!$B$4:$B$7322,"&gt;="&amp;$B$3,BITACORA!$B$4:$B$7322,"&lt;="&amp;$B$4)</f>
        <v>0</v>
      </c>
      <c r="O101" s="165">
        <f>COUNTIFS(BITACORA!$C$4:$C$7322,$B$7:$B$501,BITACORA!$E$4:$E$7322,$E$6:$AM$6,BITACORA!$B$4:$B$7322,"&gt;="&amp;$B$3,BITACORA!$B$4:$B$7322,"&lt;="&amp;$B$4)</f>
        <v>0</v>
      </c>
      <c r="P101" s="165">
        <f>COUNTIFS(BITACORA!$C$4:$C$7322,$B$7:$B$501,BITACORA!$E$4:$E$7322,$E$6:$AM$6,BITACORA!$B$4:$B$7322,"&gt;="&amp;$B$3,BITACORA!$B$4:$B$7322,"&lt;="&amp;$B$4)</f>
        <v>0</v>
      </c>
      <c r="Q101" s="165">
        <f>COUNTIFS(BITACORA!$C$4:$C$7322,$B$7:$B$501,BITACORA!$E$4:$E$7322,$E$6:$AM$6,BITACORA!$B$4:$B$7322,"&gt;="&amp;$B$3,BITACORA!$B$4:$B$7322,"&lt;="&amp;$B$4)</f>
        <v>0</v>
      </c>
      <c r="R101" s="165">
        <f>COUNTIFS(BITACORA!$C$4:$C$7322,$B$7:$B$501,BITACORA!$E$4:$E$7322,$E$6:$AM$6,BITACORA!$B$4:$B$7322,"&gt;="&amp;$B$3,BITACORA!$B$4:$B$7322,"&lt;="&amp;$B$4)</f>
        <v>0</v>
      </c>
      <c r="S101" s="165">
        <f>COUNTIFS(BITACORA!$C$4:$C$7322,$B$7:$B$501,BITACORA!$E$4:$E$7322,$E$6:$AM$6,BITACORA!$B$4:$B$7322,"&gt;="&amp;$B$3,BITACORA!$B$4:$B$7322,"&lt;="&amp;$B$4)</f>
        <v>0</v>
      </c>
      <c r="T101" s="165">
        <f>COUNTIFS(BITACORA!$C$4:$C$7322,$B$7:$B$501,BITACORA!$E$4:$E$7322,$E$6:$AM$6,BITACORA!$B$4:$B$7322,"&gt;="&amp;$B$3,BITACORA!$B$4:$B$7322,"&lt;="&amp;$B$4)</f>
        <v>0</v>
      </c>
      <c r="U101" s="165">
        <f>COUNTIFS(BITACORA!$C$4:$C$7322,$B$7:$B$501,BITACORA!$E$4:$E$7322,$E$6:$AM$6,BITACORA!$B$4:$B$7322,"&gt;="&amp;$B$3,BITACORA!$B$4:$B$7322,"&lt;="&amp;$B$4)</f>
        <v>0</v>
      </c>
      <c r="V101" s="165">
        <f>COUNTIFS(BITACORA!$C$4:$C$7322,$B$7:$B$501,BITACORA!$E$4:$E$7322,$E$6:$AM$6,BITACORA!$B$4:$B$7322,"&gt;="&amp;$B$3,BITACORA!$B$4:$B$7322,"&lt;="&amp;$B$4)</f>
        <v>0</v>
      </c>
      <c r="W101" s="165">
        <f>COUNTIFS(BITACORA!$C$4:$C$7322,$B$7:$B$501,BITACORA!$E$4:$E$7322,$E$6:$AM$6,BITACORA!$B$4:$B$7322,"&gt;="&amp;$B$3,BITACORA!$B$4:$B$7322,"&lt;="&amp;$B$4)</f>
        <v>0</v>
      </c>
      <c r="X101" s="165">
        <f>COUNTIFS(BITACORA!$C$4:$C$7322,$B$7:$B$501,BITACORA!$E$4:$E$7322,$E$6:$AM$6,BITACORA!$B$4:$B$7322,"&gt;="&amp;$B$3,BITACORA!$B$4:$B$7322,"&lt;="&amp;$B$4)</f>
        <v>0</v>
      </c>
      <c r="Y101" s="165">
        <f>COUNTIFS(BITACORA!$C$4:$C$7322,$B$7:$B$501,BITACORA!$E$4:$E$7322,$E$6:$AM$6,BITACORA!$B$4:$B$7322,"&gt;="&amp;$B$3,BITACORA!$B$4:$B$7322,"&lt;="&amp;$B$4)</f>
        <v>0</v>
      </c>
      <c r="Z101" s="165">
        <f>COUNTIFS(BITACORA!$C$4:$C$7322,$B$7:$B$501,BITACORA!$E$4:$E$7322,$E$6:$AM$6,BITACORA!$B$4:$B$7322,"&gt;="&amp;$B$3,BITACORA!$B$4:$B$7322,"&lt;="&amp;$B$4)</f>
        <v>0</v>
      </c>
      <c r="AA101" s="165">
        <f>COUNTIFS(BITACORA!$C$4:$C$7322,$B$7:$B$501,BITACORA!$E$4:$E$7322,$E$6:$AM$6,BITACORA!$B$4:$B$7322,"&gt;="&amp;$B$3,BITACORA!$B$4:$B$7322,"&lt;="&amp;$B$4)</f>
        <v>0</v>
      </c>
      <c r="AB101" s="165">
        <f>COUNTIFS(BITACORA!$C$4:$C$7322,$B$7:$B$501,BITACORA!$E$4:$E$7322,$E$6:$AM$6,BITACORA!$B$4:$B$7322,"&gt;="&amp;$B$3,BITACORA!$B$4:$B$7322,"&lt;="&amp;$B$4)</f>
        <v>0</v>
      </c>
      <c r="AC101" s="165">
        <f>COUNTIFS(BITACORA!$C$4:$C$7322,$B$7:$B$501,BITACORA!$E$4:$E$7322,$E$6:$AM$6,BITACORA!$B$4:$B$7322,"&gt;="&amp;$B$3,BITACORA!$B$4:$B$7322,"&lt;="&amp;$B$4)</f>
        <v>0</v>
      </c>
      <c r="AD101" s="165">
        <f>COUNTIFS(BITACORA!$C$4:$C$7322,$B$7:$B$501,BITACORA!$E$4:$E$7322,$E$6:$AM$6,BITACORA!$B$4:$B$7322,"&gt;="&amp;$B$3,BITACORA!$B$4:$B$7322,"&lt;="&amp;$B$4)</f>
        <v>0</v>
      </c>
      <c r="AE101" s="165">
        <f>COUNTIFS(BITACORA!$C$4:$C$7322,$B$7:$B$501,BITACORA!$E$4:$E$7322,$E$6:$AM$6,BITACORA!$B$4:$B$7322,"&gt;="&amp;$B$3,BITACORA!$B$4:$B$7322,"&lt;="&amp;$B$4)</f>
        <v>0</v>
      </c>
      <c r="AF101" s="165">
        <f>COUNTIFS(BITACORA!$C$4:$C$7322,$B$7:$B$501,BITACORA!$E$4:$E$7322,$E$6:$AM$6,BITACORA!$B$4:$B$7322,"&gt;="&amp;$B$3,BITACORA!$B$4:$B$7322,"&lt;="&amp;$B$4)</f>
        <v>0</v>
      </c>
      <c r="AG101" s="165">
        <f>COUNTIFS(BITACORA!$C$4:$C$7322,$B$7:$B$501,BITACORA!$E$4:$E$7322,$E$6:$AM$6,BITACORA!$B$4:$B$7322,"&gt;="&amp;$B$3,BITACORA!$B$4:$B$7322,"&lt;="&amp;$B$4)</f>
        <v>0</v>
      </c>
      <c r="AH101" s="165">
        <f>COUNTIFS(BITACORA!$C$4:$C$7322,$B$7:$B$501,BITACORA!$E$4:$E$7322,$E$6:$AM$6,BITACORA!$B$4:$B$7322,"&gt;="&amp;$B$3,BITACORA!$B$4:$B$7322,"&lt;="&amp;$B$4)</f>
        <v>0</v>
      </c>
      <c r="AI101" s="165">
        <f>COUNTIFS(BITACORA!$C$4:$C$7322,$B$7:$B$501,BITACORA!$E$4:$E$7322,$E$6:$AM$6,BITACORA!$B$4:$B$7322,"&gt;="&amp;$B$3,BITACORA!$B$4:$B$7322,"&lt;="&amp;$B$4)</f>
        <v>0</v>
      </c>
      <c r="AJ101" s="165">
        <f>COUNTIFS(BITACORA!$C$4:$C$7322,$B$7:$B$501,BITACORA!$E$4:$E$7322,$E$6:$AM$6,BITACORA!$B$4:$B$7322,"&gt;="&amp;$B$3,BITACORA!$B$4:$B$7322,"&lt;="&amp;$B$4)</f>
        <v>0</v>
      </c>
      <c r="AK101" s="165">
        <f>COUNTIFS(BITACORA!$C$4:$C$7322,$B$7:$B$501,BITACORA!$E$4:$E$7322,$E$6:$AM$6,BITACORA!$B$4:$B$7322,"&gt;="&amp;$B$3,BITACORA!$B$4:$B$7322,"&lt;="&amp;$B$4)</f>
        <v>0</v>
      </c>
      <c r="AL101" s="165">
        <f>COUNTIFS(BITACORA!$C$4:$C$7322,$B$7:$B$501,BITACORA!$E$4:$E$7322,$E$6:$AM$6,BITACORA!$B$4:$B$7322,"&gt;="&amp;$B$3,BITACORA!$B$4:$B$7322,"&lt;="&amp;$B$4)</f>
        <v>0</v>
      </c>
      <c r="AM101" s="165">
        <f>COUNTIFS(BITACORA!$C$4:$C$7322,$B$7:$B$501,BITACORA!$E$4:$E$7322,$E$6:$AM$6,BITACORA!$B$4:$B$7322,"&gt;="&amp;$B$3,BITACORA!$B$4:$B$7322,"&lt;="&amp;$B$4)</f>
        <v>0</v>
      </c>
    </row>
    <row r="102" spans="1:39">
      <c r="A102" s="141"/>
      <c r="B102" s="165"/>
      <c r="C102" s="165"/>
      <c r="D102" s="164">
        <f t="shared" si="0"/>
        <v>0</v>
      </c>
      <c r="E102" s="165">
        <f>COUNTIFS(BITACORA!$C$4:$C$7322,$B$7:$B$501,BITACORA!$E$4:$E$7322,$E$6:$AM$6,BITACORA!$B$4:$B$7322,"&gt;="&amp;$B$3,BITACORA!$B$4:$B$7322,"&lt;="&amp;$B$4)</f>
        <v>0</v>
      </c>
      <c r="F102" s="165">
        <f>COUNTIFS(BITACORA!$C$4:$C$7322,$B$7:$B$501,BITACORA!$E$4:$E$7322,$E$6:$AM$6,BITACORA!$B$4:$B$7322,"&gt;="&amp;$B$3,BITACORA!$B$4:$B$7322,"&lt;="&amp;$B$4)</f>
        <v>0</v>
      </c>
      <c r="G102" s="165">
        <f>COUNTIFS(BITACORA!$C$4:$C$7322,$B$7:$B$501,BITACORA!$E$4:$E$7322,$E$6:$AM$6,BITACORA!$B$4:$B$7322,"&gt;="&amp;$B$3,BITACORA!$B$4:$B$7322,"&lt;="&amp;$B$4)</f>
        <v>0</v>
      </c>
      <c r="H102" s="165">
        <f>COUNTIFS(BITACORA!$C$4:$C$7322,$B$7:$B$501,BITACORA!$E$4:$E$7322,$E$6:$AM$6,BITACORA!$B$4:$B$7322,"&gt;="&amp;$B$3,BITACORA!$B$4:$B$7322,"&lt;="&amp;$B$4)</f>
        <v>0</v>
      </c>
      <c r="I102" s="165">
        <f>COUNTIFS(BITACORA!$C$4:$C$7322,$B$7:$B$501,BITACORA!$E$4:$E$7322,$E$6:$AM$6,BITACORA!$B$4:$B$7322,"&gt;="&amp;$B$3,BITACORA!$B$4:$B$7322,"&lt;="&amp;$B$4)</f>
        <v>0</v>
      </c>
      <c r="J102" s="165">
        <f>COUNTIFS(BITACORA!$C$4:$C$7322,$B$7:$B$501,BITACORA!$E$4:$E$7322,$E$6:$AM$6,BITACORA!$B$4:$B$7322,"&gt;="&amp;$B$3,BITACORA!$B$4:$B$7322,"&lt;="&amp;$B$4)</f>
        <v>0</v>
      </c>
      <c r="K102" s="165">
        <f>COUNTIFS(BITACORA!$C$4:$C$7322,$B$7:$B$501,BITACORA!$E$4:$E$7322,$E$6:$AM$6,BITACORA!$B$4:$B$7322,"&gt;="&amp;$B$3,BITACORA!$B$4:$B$7322,"&lt;="&amp;$B$4)</f>
        <v>0</v>
      </c>
      <c r="L102" s="165">
        <f>COUNTIFS(BITACORA!$C$4:$C$7322,$B$7:$B$501,BITACORA!$E$4:$E$7322,$E$6:$AM$6,BITACORA!$B$4:$B$7322,"&gt;="&amp;$B$3,BITACORA!$B$4:$B$7322,"&lt;="&amp;$B$4)</f>
        <v>0</v>
      </c>
      <c r="M102" s="165">
        <f>COUNTIFS(BITACORA!$C$4:$C$7322,$B$7:$B$501,BITACORA!$E$4:$E$7322,$E$6:$AM$6,BITACORA!$B$4:$B$7322,"&gt;="&amp;$B$3,BITACORA!$B$4:$B$7322,"&lt;="&amp;$B$4)</f>
        <v>0</v>
      </c>
      <c r="N102" s="165">
        <f>COUNTIFS(BITACORA!$C$4:$C$7322,$B$7:$B$501,BITACORA!$E$4:$E$7322,$E$6:$AM$6,BITACORA!$B$4:$B$7322,"&gt;="&amp;$B$3,BITACORA!$B$4:$B$7322,"&lt;="&amp;$B$4)</f>
        <v>0</v>
      </c>
      <c r="O102" s="165">
        <f>COUNTIFS(BITACORA!$C$4:$C$7322,$B$7:$B$501,BITACORA!$E$4:$E$7322,$E$6:$AM$6,BITACORA!$B$4:$B$7322,"&gt;="&amp;$B$3,BITACORA!$B$4:$B$7322,"&lt;="&amp;$B$4)</f>
        <v>0</v>
      </c>
      <c r="P102" s="165">
        <f>COUNTIFS(BITACORA!$C$4:$C$7322,$B$7:$B$501,BITACORA!$E$4:$E$7322,$E$6:$AM$6,BITACORA!$B$4:$B$7322,"&gt;="&amp;$B$3,BITACORA!$B$4:$B$7322,"&lt;="&amp;$B$4)</f>
        <v>0</v>
      </c>
      <c r="Q102" s="165">
        <f>COUNTIFS(BITACORA!$C$4:$C$7322,$B$7:$B$501,BITACORA!$E$4:$E$7322,$E$6:$AM$6,BITACORA!$B$4:$B$7322,"&gt;="&amp;$B$3,BITACORA!$B$4:$B$7322,"&lt;="&amp;$B$4)</f>
        <v>0</v>
      </c>
      <c r="R102" s="165">
        <f>COUNTIFS(BITACORA!$C$4:$C$7322,$B$7:$B$501,BITACORA!$E$4:$E$7322,$E$6:$AM$6,BITACORA!$B$4:$B$7322,"&gt;="&amp;$B$3,BITACORA!$B$4:$B$7322,"&lt;="&amp;$B$4)</f>
        <v>0</v>
      </c>
      <c r="S102" s="165">
        <f>COUNTIFS(BITACORA!$C$4:$C$7322,$B$7:$B$501,BITACORA!$E$4:$E$7322,$E$6:$AM$6,BITACORA!$B$4:$B$7322,"&gt;="&amp;$B$3,BITACORA!$B$4:$B$7322,"&lt;="&amp;$B$4)</f>
        <v>0</v>
      </c>
      <c r="T102" s="165">
        <f>COUNTIFS(BITACORA!$C$4:$C$7322,$B$7:$B$501,BITACORA!$E$4:$E$7322,$E$6:$AM$6,BITACORA!$B$4:$B$7322,"&gt;="&amp;$B$3,BITACORA!$B$4:$B$7322,"&lt;="&amp;$B$4)</f>
        <v>0</v>
      </c>
      <c r="U102" s="165">
        <f>COUNTIFS(BITACORA!$C$4:$C$7322,$B$7:$B$501,BITACORA!$E$4:$E$7322,$E$6:$AM$6,BITACORA!$B$4:$B$7322,"&gt;="&amp;$B$3,BITACORA!$B$4:$B$7322,"&lt;="&amp;$B$4)</f>
        <v>0</v>
      </c>
      <c r="V102" s="165">
        <f>COUNTIFS(BITACORA!$C$4:$C$7322,$B$7:$B$501,BITACORA!$E$4:$E$7322,$E$6:$AM$6,BITACORA!$B$4:$B$7322,"&gt;="&amp;$B$3,BITACORA!$B$4:$B$7322,"&lt;="&amp;$B$4)</f>
        <v>0</v>
      </c>
      <c r="W102" s="165">
        <f>COUNTIFS(BITACORA!$C$4:$C$7322,$B$7:$B$501,BITACORA!$E$4:$E$7322,$E$6:$AM$6,BITACORA!$B$4:$B$7322,"&gt;="&amp;$B$3,BITACORA!$B$4:$B$7322,"&lt;="&amp;$B$4)</f>
        <v>0</v>
      </c>
      <c r="X102" s="165">
        <f>COUNTIFS(BITACORA!$C$4:$C$7322,$B$7:$B$501,BITACORA!$E$4:$E$7322,$E$6:$AM$6,BITACORA!$B$4:$B$7322,"&gt;="&amp;$B$3,BITACORA!$B$4:$B$7322,"&lt;="&amp;$B$4)</f>
        <v>0</v>
      </c>
      <c r="Y102" s="165">
        <f>COUNTIFS(BITACORA!$C$4:$C$7322,$B$7:$B$501,BITACORA!$E$4:$E$7322,$E$6:$AM$6,BITACORA!$B$4:$B$7322,"&gt;="&amp;$B$3,BITACORA!$B$4:$B$7322,"&lt;="&amp;$B$4)</f>
        <v>0</v>
      </c>
      <c r="Z102" s="165">
        <f>COUNTIFS(BITACORA!$C$4:$C$7322,$B$7:$B$501,BITACORA!$E$4:$E$7322,$E$6:$AM$6,BITACORA!$B$4:$B$7322,"&gt;="&amp;$B$3,BITACORA!$B$4:$B$7322,"&lt;="&amp;$B$4)</f>
        <v>0</v>
      </c>
      <c r="AA102" s="165">
        <f>COUNTIFS(BITACORA!$C$4:$C$7322,$B$7:$B$501,BITACORA!$E$4:$E$7322,$E$6:$AM$6,BITACORA!$B$4:$B$7322,"&gt;="&amp;$B$3,BITACORA!$B$4:$B$7322,"&lt;="&amp;$B$4)</f>
        <v>0</v>
      </c>
      <c r="AB102" s="165">
        <f>COUNTIFS(BITACORA!$C$4:$C$7322,$B$7:$B$501,BITACORA!$E$4:$E$7322,$E$6:$AM$6,BITACORA!$B$4:$B$7322,"&gt;="&amp;$B$3,BITACORA!$B$4:$B$7322,"&lt;="&amp;$B$4)</f>
        <v>0</v>
      </c>
      <c r="AC102" s="165">
        <f>COUNTIFS(BITACORA!$C$4:$C$7322,$B$7:$B$501,BITACORA!$E$4:$E$7322,$E$6:$AM$6,BITACORA!$B$4:$B$7322,"&gt;="&amp;$B$3,BITACORA!$B$4:$B$7322,"&lt;="&amp;$B$4)</f>
        <v>0</v>
      </c>
      <c r="AD102" s="165">
        <f>COUNTIFS(BITACORA!$C$4:$C$7322,$B$7:$B$501,BITACORA!$E$4:$E$7322,$E$6:$AM$6,BITACORA!$B$4:$B$7322,"&gt;="&amp;$B$3,BITACORA!$B$4:$B$7322,"&lt;="&amp;$B$4)</f>
        <v>0</v>
      </c>
      <c r="AE102" s="165">
        <f>COUNTIFS(BITACORA!$C$4:$C$7322,$B$7:$B$501,BITACORA!$E$4:$E$7322,$E$6:$AM$6,BITACORA!$B$4:$B$7322,"&gt;="&amp;$B$3,BITACORA!$B$4:$B$7322,"&lt;="&amp;$B$4)</f>
        <v>0</v>
      </c>
      <c r="AF102" s="165">
        <f>COUNTIFS(BITACORA!$C$4:$C$7322,$B$7:$B$501,BITACORA!$E$4:$E$7322,$E$6:$AM$6,BITACORA!$B$4:$B$7322,"&gt;="&amp;$B$3,BITACORA!$B$4:$B$7322,"&lt;="&amp;$B$4)</f>
        <v>0</v>
      </c>
      <c r="AG102" s="165">
        <f>COUNTIFS(BITACORA!$C$4:$C$7322,$B$7:$B$501,BITACORA!$E$4:$E$7322,$E$6:$AM$6,BITACORA!$B$4:$B$7322,"&gt;="&amp;$B$3,BITACORA!$B$4:$B$7322,"&lt;="&amp;$B$4)</f>
        <v>0</v>
      </c>
      <c r="AH102" s="165">
        <f>COUNTIFS(BITACORA!$C$4:$C$7322,$B$7:$B$501,BITACORA!$E$4:$E$7322,$E$6:$AM$6,BITACORA!$B$4:$B$7322,"&gt;="&amp;$B$3,BITACORA!$B$4:$B$7322,"&lt;="&amp;$B$4)</f>
        <v>0</v>
      </c>
      <c r="AI102" s="165">
        <f>COUNTIFS(BITACORA!$C$4:$C$7322,$B$7:$B$501,BITACORA!$E$4:$E$7322,$E$6:$AM$6,BITACORA!$B$4:$B$7322,"&gt;="&amp;$B$3,BITACORA!$B$4:$B$7322,"&lt;="&amp;$B$4)</f>
        <v>0</v>
      </c>
      <c r="AJ102" s="165">
        <f>COUNTIFS(BITACORA!$C$4:$C$7322,$B$7:$B$501,BITACORA!$E$4:$E$7322,$E$6:$AM$6,BITACORA!$B$4:$B$7322,"&gt;="&amp;$B$3,BITACORA!$B$4:$B$7322,"&lt;="&amp;$B$4)</f>
        <v>0</v>
      </c>
      <c r="AK102" s="165">
        <f>COUNTIFS(BITACORA!$C$4:$C$7322,$B$7:$B$501,BITACORA!$E$4:$E$7322,$E$6:$AM$6,BITACORA!$B$4:$B$7322,"&gt;="&amp;$B$3,BITACORA!$B$4:$B$7322,"&lt;="&amp;$B$4)</f>
        <v>0</v>
      </c>
      <c r="AL102" s="165">
        <f>COUNTIFS(BITACORA!$C$4:$C$7322,$B$7:$B$501,BITACORA!$E$4:$E$7322,$E$6:$AM$6,BITACORA!$B$4:$B$7322,"&gt;="&amp;$B$3,BITACORA!$B$4:$B$7322,"&lt;="&amp;$B$4)</f>
        <v>0</v>
      </c>
      <c r="AM102" s="165">
        <f>COUNTIFS(BITACORA!$C$4:$C$7322,$B$7:$B$501,BITACORA!$E$4:$E$7322,$E$6:$AM$6,BITACORA!$B$4:$B$7322,"&gt;="&amp;$B$3,BITACORA!$B$4:$B$7322,"&lt;="&amp;$B$4)</f>
        <v>0</v>
      </c>
    </row>
    <row r="103" spans="1:39">
      <c r="A103" s="141"/>
      <c r="B103" s="165"/>
      <c r="C103" s="165"/>
      <c r="D103" s="164">
        <f t="shared" si="0"/>
        <v>0</v>
      </c>
      <c r="E103" s="165">
        <f>COUNTIFS(BITACORA!$C$4:$C$7322,$B$7:$B$501,BITACORA!$E$4:$E$7322,$E$6:$AM$6,BITACORA!$B$4:$B$7322,"&gt;="&amp;$B$3,BITACORA!$B$4:$B$7322,"&lt;="&amp;$B$4)</f>
        <v>0</v>
      </c>
      <c r="F103" s="165">
        <f>COUNTIFS(BITACORA!$C$4:$C$7322,$B$7:$B$501,BITACORA!$E$4:$E$7322,$E$6:$AM$6,BITACORA!$B$4:$B$7322,"&gt;="&amp;$B$3,BITACORA!$B$4:$B$7322,"&lt;="&amp;$B$4)</f>
        <v>0</v>
      </c>
      <c r="G103" s="165">
        <f>COUNTIFS(BITACORA!$C$4:$C$7322,$B$7:$B$501,BITACORA!$E$4:$E$7322,$E$6:$AM$6,BITACORA!$B$4:$B$7322,"&gt;="&amp;$B$3,BITACORA!$B$4:$B$7322,"&lt;="&amp;$B$4)</f>
        <v>0</v>
      </c>
      <c r="H103" s="165">
        <f>COUNTIFS(BITACORA!$C$4:$C$7322,$B$7:$B$501,BITACORA!$E$4:$E$7322,$E$6:$AM$6,BITACORA!$B$4:$B$7322,"&gt;="&amp;$B$3,BITACORA!$B$4:$B$7322,"&lt;="&amp;$B$4)</f>
        <v>0</v>
      </c>
      <c r="I103" s="165">
        <f>COUNTIFS(BITACORA!$C$4:$C$7322,$B$7:$B$501,BITACORA!$E$4:$E$7322,$E$6:$AM$6,BITACORA!$B$4:$B$7322,"&gt;="&amp;$B$3,BITACORA!$B$4:$B$7322,"&lt;="&amp;$B$4)</f>
        <v>0</v>
      </c>
      <c r="J103" s="165">
        <f>COUNTIFS(BITACORA!$C$4:$C$7322,$B$7:$B$501,BITACORA!$E$4:$E$7322,$E$6:$AM$6,BITACORA!$B$4:$B$7322,"&gt;="&amp;$B$3,BITACORA!$B$4:$B$7322,"&lt;="&amp;$B$4)</f>
        <v>0</v>
      </c>
      <c r="K103" s="165">
        <f>COUNTIFS(BITACORA!$C$4:$C$7322,$B$7:$B$501,BITACORA!$E$4:$E$7322,$E$6:$AM$6,BITACORA!$B$4:$B$7322,"&gt;="&amp;$B$3,BITACORA!$B$4:$B$7322,"&lt;="&amp;$B$4)</f>
        <v>0</v>
      </c>
      <c r="L103" s="165">
        <f>COUNTIFS(BITACORA!$C$4:$C$7322,$B$7:$B$501,BITACORA!$E$4:$E$7322,$E$6:$AM$6,BITACORA!$B$4:$B$7322,"&gt;="&amp;$B$3,BITACORA!$B$4:$B$7322,"&lt;="&amp;$B$4)</f>
        <v>0</v>
      </c>
      <c r="M103" s="165">
        <f>COUNTIFS(BITACORA!$C$4:$C$7322,$B$7:$B$501,BITACORA!$E$4:$E$7322,$E$6:$AM$6,BITACORA!$B$4:$B$7322,"&gt;="&amp;$B$3,BITACORA!$B$4:$B$7322,"&lt;="&amp;$B$4)</f>
        <v>0</v>
      </c>
      <c r="N103" s="165">
        <f>COUNTIFS(BITACORA!$C$4:$C$7322,$B$7:$B$501,BITACORA!$E$4:$E$7322,$E$6:$AM$6,BITACORA!$B$4:$B$7322,"&gt;="&amp;$B$3,BITACORA!$B$4:$B$7322,"&lt;="&amp;$B$4)</f>
        <v>0</v>
      </c>
      <c r="O103" s="165">
        <f>COUNTIFS(BITACORA!$C$4:$C$7322,$B$7:$B$501,BITACORA!$E$4:$E$7322,$E$6:$AM$6,BITACORA!$B$4:$B$7322,"&gt;="&amp;$B$3,BITACORA!$B$4:$B$7322,"&lt;="&amp;$B$4)</f>
        <v>0</v>
      </c>
      <c r="P103" s="165">
        <f>COUNTIFS(BITACORA!$C$4:$C$7322,$B$7:$B$501,BITACORA!$E$4:$E$7322,$E$6:$AM$6,BITACORA!$B$4:$B$7322,"&gt;="&amp;$B$3,BITACORA!$B$4:$B$7322,"&lt;="&amp;$B$4)</f>
        <v>0</v>
      </c>
      <c r="Q103" s="165">
        <f>COUNTIFS(BITACORA!$C$4:$C$7322,$B$7:$B$501,BITACORA!$E$4:$E$7322,$E$6:$AM$6,BITACORA!$B$4:$B$7322,"&gt;="&amp;$B$3,BITACORA!$B$4:$B$7322,"&lt;="&amp;$B$4)</f>
        <v>0</v>
      </c>
      <c r="R103" s="165">
        <f>COUNTIFS(BITACORA!$C$4:$C$7322,$B$7:$B$501,BITACORA!$E$4:$E$7322,$E$6:$AM$6,BITACORA!$B$4:$B$7322,"&gt;="&amp;$B$3,BITACORA!$B$4:$B$7322,"&lt;="&amp;$B$4)</f>
        <v>0</v>
      </c>
      <c r="S103" s="165">
        <f>COUNTIFS(BITACORA!$C$4:$C$7322,$B$7:$B$501,BITACORA!$E$4:$E$7322,$E$6:$AM$6,BITACORA!$B$4:$B$7322,"&gt;="&amp;$B$3,BITACORA!$B$4:$B$7322,"&lt;="&amp;$B$4)</f>
        <v>0</v>
      </c>
      <c r="T103" s="165">
        <f>COUNTIFS(BITACORA!$C$4:$C$7322,$B$7:$B$501,BITACORA!$E$4:$E$7322,$E$6:$AM$6,BITACORA!$B$4:$B$7322,"&gt;="&amp;$B$3,BITACORA!$B$4:$B$7322,"&lt;="&amp;$B$4)</f>
        <v>0</v>
      </c>
      <c r="U103" s="165">
        <f>COUNTIFS(BITACORA!$C$4:$C$7322,$B$7:$B$501,BITACORA!$E$4:$E$7322,$E$6:$AM$6,BITACORA!$B$4:$B$7322,"&gt;="&amp;$B$3,BITACORA!$B$4:$B$7322,"&lt;="&amp;$B$4)</f>
        <v>0</v>
      </c>
      <c r="V103" s="165">
        <f>COUNTIFS(BITACORA!$C$4:$C$7322,$B$7:$B$501,BITACORA!$E$4:$E$7322,$E$6:$AM$6,BITACORA!$B$4:$B$7322,"&gt;="&amp;$B$3,BITACORA!$B$4:$B$7322,"&lt;="&amp;$B$4)</f>
        <v>0</v>
      </c>
      <c r="W103" s="165">
        <f>COUNTIFS(BITACORA!$C$4:$C$7322,$B$7:$B$501,BITACORA!$E$4:$E$7322,$E$6:$AM$6,BITACORA!$B$4:$B$7322,"&gt;="&amp;$B$3,BITACORA!$B$4:$B$7322,"&lt;="&amp;$B$4)</f>
        <v>0</v>
      </c>
      <c r="X103" s="165">
        <f>COUNTIFS(BITACORA!$C$4:$C$7322,$B$7:$B$501,BITACORA!$E$4:$E$7322,$E$6:$AM$6,BITACORA!$B$4:$B$7322,"&gt;="&amp;$B$3,BITACORA!$B$4:$B$7322,"&lt;="&amp;$B$4)</f>
        <v>0</v>
      </c>
      <c r="Y103" s="165">
        <f>COUNTIFS(BITACORA!$C$4:$C$7322,$B$7:$B$501,BITACORA!$E$4:$E$7322,$E$6:$AM$6,BITACORA!$B$4:$B$7322,"&gt;="&amp;$B$3,BITACORA!$B$4:$B$7322,"&lt;="&amp;$B$4)</f>
        <v>0</v>
      </c>
      <c r="Z103" s="165">
        <f>COUNTIFS(BITACORA!$C$4:$C$7322,$B$7:$B$501,BITACORA!$E$4:$E$7322,$E$6:$AM$6,BITACORA!$B$4:$B$7322,"&gt;="&amp;$B$3,BITACORA!$B$4:$B$7322,"&lt;="&amp;$B$4)</f>
        <v>0</v>
      </c>
      <c r="AA103" s="165">
        <f>COUNTIFS(BITACORA!$C$4:$C$7322,$B$7:$B$501,BITACORA!$E$4:$E$7322,$E$6:$AM$6,BITACORA!$B$4:$B$7322,"&gt;="&amp;$B$3,BITACORA!$B$4:$B$7322,"&lt;="&amp;$B$4)</f>
        <v>0</v>
      </c>
      <c r="AB103" s="165">
        <f>COUNTIFS(BITACORA!$C$4:$C$7322,$B$7:$B$501,BITACORA!$E$4:$E$7322,$E$6:$AM$6,BITACORA!$B$4:$B$7322,"&gt;="&amp;$B$3,BITACORA!$B$4:$B$7322,"&lt;="&amp;$B$4)</f>
        <v>0</v>
      </c>
      <c r="AC103" s="165">
        <f>COUNTIFS(BITACORA!$C$4:$C$7322,$B$7:$B$501,BITACORA!$E$4:$E$7322,$E$6:$AM$6,BITACORA!$B$4:$B$7322,"&gt;="&amp;$B$3,BITACORA!$B$4:$B$7322,"&lt;="&amp;$B$4)</f>
        <v>0</v>
      </c>
      <c r="AD103" s="165">
        <f>COUNTIFS(BITACORA!$C$4:$C$7322,$B$7:$B$501,BITACORA!$E$4:$E$7322,$E$6:$AM$6,BITACORA!$B$4:$B$7322,"&gt;="&amp;$B$3,BITACORA!$B$4:$B$7322,"&lt;="&amp;$B$4)</f>
        <v>0</v>
      </c>
      <c r="AE103" s="165">
        <f>COUNTIFS(BITACORA!$C$4:$C$7322,$B$7:$B$501,BITACORA!$E$4:$E$7322,$E$6:$AM$6,BITACORA!$B$4:$B$7322,"&gt;="&amp;$B$3,BITACORA!$B$4:$B$7322,"&lt;="&amp;$B$4)</f>
        <v>0</v>
      </c>
      <c r="AF103" s="165">
        <f>COUNTIFS(BITACORA!$C$4:$C$7322,$B$7:$B$501,BITACORA!$E$4:$E$7322,$E$6:$AM$6,BITACORA!$B$4:$B$7322,"&gt;="&amp;$B$3,BITACORA!$B$4:$B$7322,"&lt;="&amp;$B$4)</f>
        <v>0</v>
      </c>
      <c r="AG103" s="165">
        <f>COUNTIFS(BITACORA!$C$4:$C$7322,$B$7:$B$501,BITACORA!$E$4:$E$7322,$E$6:$AM$6,BITACORA!$B$4:$B$7322,"&gt;="&amp;$B$3,BITACORA!$B$4:$B$7322,"&lt;="&amp;$B$4)</f>
        <v>0</v>
      </c>
      <c r="AH103" s="165">
        <f>COUNTIFS(BITACORA!$C$4:$C$7322,$B$7:$B$501,BITACORA!$E$4:$E$7322,$E$6:$AM$6,BITACORA!$B$4:$B$7322,"&gt;="&amp;$B$3,BITACORA!$B$4:$B$7322,"&lt;="&amp;$B$4)</f>
        <v>0</v>
      </c>
      <c r="AI103" s="165">
        <f>COUNTIFS(BITACORA!$C$4:$C$7322,$B$7:$B$501,BITACORA!$E$4:$E$7322,$E$6:$AM$6,BITACORA!$B$4:$B$7322,"&gt;="&amp;$B$3,BITACORA!$B$4:$B$7322,"&lt;="&amp;$B$4)</f>
        <v>0</v>
      </c>
      <c r="AJ103" s="165">
        <f>COUNTIFS(BITACORA!$C$4:$C$7322,$B$7:$B$501,BITACORA!$E$4:$E$7322,$E$6:$AM$6,BITACORA!$B$4:$B$7322,"&gt;="&amp;$B$3,BITACORA!$B$4:$B$7322,"&lt;="&amp;$B$4)</f>
        <v>0</v>
      </c>
      <c r="AK103" s="165">
        <f>COUNTIFS(BITACORA!$C$4:$C$7322,$B$7:$B$501,BITACORA!$E$4:$E$7322,$E$6:$AM$6,BITACORA!$B$4:$B$7322,"&gt;="&amp;$B$3,BITACORA!$B$4:$B$7322,"&lt;="&amp;$B$4)</f>
        <v>0</v>
      </c>
      <c r="AL103" s="165">
        <f>COUNTIFS(BITACORA!$C$4:$C$7322,$B$7:$B$501,BITACORA!$E$4:$E$7322,$E$6:$AM$6,BITACORA!$B$4:$B$7322,"&gt;="&amp;$B$3,BITACORA!$B$4:$B$7322,"&lt;="&amp;$B$4)</f>
        <v>0</v>
      </c>
      <c r="AM103" s="165">
        <f>COUNTIFS(BITACORA!$C$4:$C$7322,$B$7:$B$501,BITACORA!$E$4:$E$7322,$E$6:$AM$6,BITACORA!$B$4:$B$7322,"&gt;="&amp;$B$3,BITACORA!$B$4:$B$7322,"&lt;="&amp;$B$4)</f>
        <v>0</v>
      </c>
    </row>
    <row r="104" spans="1:39">
      <c r="A104" s="141"/>
      <c r="B104" s="165"/>
      <c r="C104" s="165"/>
      <c r="D104" s="164">
        <f t="shared" si="0"/>
        <v>0</v>
      </c>
      <c r="E104" s="165">
        <f>COUNTIFS(BITACORA!$C$4:$C$7322,$B$7:$B$501,BITACORA!$E$4:$E$7322,$E$6:$AM$6,BITACORA!$B$4:$B$7322,"&gt;="&amp;$B$3,BITACORA!$B$4:$B$7322,"&lt;="&amp;$B$4)</f>
        <v>0</v>
      </c>
      <c r="F104" s="165">
        <f>COUNTIFS(BITACORA!$C$4:$C$7322,$B$7:$B$501,BITACORA!$E$4:$E$7322,$E$6:$AM$6,BITACORA!$B$4:$B$7322,"&gt;="&amp;$B$3,BITACORA!$B$4:$B$7322,"&lt;="&amp;$B$4)</f>
        <v>0</v>
      </c>
      <c r="G104" s="165">
        <f>COUNTIFS(BITACORA!$C$4:$C$7322,$B$7:$B$501,BITACORA!$E$4:$E$7322,$E$6:$AM$6,BITACORA!$B$4:$B$7322,"&gt;="&amp;$B$3,BITACORA!$B$4:$B$7322,"&lt;="&amp;$B$4)</f>
        <v>0</v>
      </c>
      <c r="H104" s="165">
        <f>COUNTIFS(BITACORA!$C$4:$C$7322,$B$7:$B$501,BITACORA!$E$4:$E$7322,$E$6:$AM$6,BITACORA!$B$4:$B$7322,"&gt;="&amp;$B$3,BITACORA!$B$4:$B$7322,"&lt;="&amp;$B$4)</f>
        <v>0</v>
      </c>
      <c r="I104" s="165">
        <f>COUNTIFS(BITACORA!$C$4:$C$7322,$B$7:$B$501,BITACORA!$E$4:$E$7322,$E$6:$AM$6,BITACORA!$B$4:$B$7322,"&gt;="&amp;$B$3,BITACORA!$B$4:$B$7322,"&lt;="&amp;$B$4)</f>
        <v>0</v>
      </c>
      <c r="J104" s="165">
        <f>COUNTIFS(BITACORA!$C$4:$C$7322,$B$7:$B$501,BITACORA!$E$4:$E$7322,$E$6:$AM$6,BITACORA!$B$4:$B$7322,"&gt;="&amp;$B$3,BITACORA!$B$4:$B$7322,"&lt;="&amp;$B$4)</f>
        <v>0</v>
      </c>
      <c r="K104" s="165">
        <f>COUNTIFS(BITACORA!$C$4:$C$7322,$B$7:$B$501,BITACORA!$E$4:$E$7322,$E$6:$AM$6,BITACORA!$B$4:$B$7322,"&gt;="&amp;$B$3,BITACORA!$B$4:$B$7322,"&lt;="&amp;$B$4)</f>
        <v>0</v>
      </c>
      <c r="L104" s="165">
        <f>COUNTIFS(BITACORA!$C$4:$C$7322,$B$7:$B$501,BITACORA!$E$4:$E$7322,$E$6:$AM$6,BITACORA!$B$4:$B$7322,"&gt;="&amp;$B$3,BITACORA!$B$4:$B$7322,"&lt;="&amp;$B$4)</f>
        <v>0</v>
      </c>
      <c r="M104" s="165">
        <f>COUNTIFS(BITACORA!$C$4:$C$7322,$B$7:$B$501,BITACORA!$E$4:$E$7322,$E$6:$AM$6,BITACORA!$B$4:$B$7322,"&gt;="&amp;$B$3,BITACORA!$B$4:$B$7322,"&lt;="&amp;$B$4)</f>
        <v>0</v>
      </c>
      <c r="N104" s="165">
        <f>COUNTIFS(BITACORA!$C$4:$C$7322,$B$7:$B$501,BITACORA!$E$4:$E$7322,$E$6:$AM$6,BITACORA!$B$4:$B$7322,"&gt;="&amp;$B$3,BITACORA!$B$4:$B$7322,"&lt;="&amp;$B$4)</f>
        <v>0</v>
      </c>
      <c r="O104" s="165">
        <f>COUNTIFS(BITACORA!$C$4:$C$7322,$B$7:$B$501,BITACORA!$E$4:$E$7322,$E$6:$AM$6,BITACORA!$B$4:$B$7322,"&gt;="&amp;$B$3,BITACORA!$B$4:$B$7322,"&lt;="&amp;$B$4)</f>
        <v>0</v>
      </c>
      <c r="P104" s="165">
        <f>COUNTIFS(BITACORA!$C$4:$C$7322,$B$7:$B$501,BITACORA!$E$4:$E$7322,$E$6:$AM$6,BITACORA!$B$4:$B$7322,"&gt;="&amp;$B$3,BITACORA!$B$4:$B$7322,"&lt;="&amp;$B$4)</f>
        <v>0</v>
      </c>
      <c r="Q104" s="165">
        <f>COUNTIFS(BITACORA!$C$4:$C$7322,$B$7:$B$501,BITACORA!$E$4:$E$7322,$E$6:$AM$6,BITACORA!$B$4:$B$7322,"&gt;="&amp;$B$3,BITACORA!$B$4:$B$7322,"&lt;="&amp;$B$4)</f>
        <v>0</v>
      </c>
      <c r="R104" s="165">
        <f>COUNTIFS(BITACORA!$C$4:$C$7322,$B$7:$B$501,BITACORA!$E$4:$E$7322,$E$6:$AM$6,BITACORA!$B$4:$B$7322,"&gt;="&amp;$B$3,BITACORA!$B$4:$B$7322,"&lt;="&amp;$B$4)</f>
        <v>0</v>
      </c>
      <c r="S104" s="165">
        <f>COUNTIFS(BITACORA!$C$4:$C$7322,$B$7:$B$501,BITACORA!$E$4:$E$7322,$E$6:$AM$6,BITACORA!$B$4:$B$7322,"&gt;="&amp;$B$3,BITACORA!$B$4:$B$7322,"&lt;="&amp;$B$4)</f>
        <v>0</v>
      </c>
      <c r="T104" s="165">
        <f>COUNTIFS(BITACORA!$C$4:$C$7322,$B$7:$B$501,BITACORA!$E$4:$E$7322,$E$6:$AM$6,BITACORA!$B$4:$B$7322,"&gt;="&amp;$B$3,BITACORA!$B$4:$B$7322,"&lt;="&amp;$B$4)</f>
        <v>0</v>
      </c>
      <c r="U104" s="165">
        <f>COUNTIFS(BITACORA!$C$4:$C$7322,$B$7:$B$501,BITACORA!$E$4:$E$7322,$E$6:$AM$6,BITACORA!$B$4:$B$7322,"&gt;="&amp;$B$3,BITACORA!$B$4:$B$7322,"&lt;="&amp;$B$4)</f>
        <v>0</v>
      </c>
      <c r="V104" s="165">
        <f>COUNTIFS(BITACORA!$C$4:$C$7322,$B$7:$B$501,BITACORA!$E$4:$E$7322,$E$6:$AM$6,BITACORA!$B$4:$B$7322,"&gt;="&amp;$B$3,BITACORA!$B$4:$B$7322,"&lt;="&amp;$B$4)</f>
        <v>0</v>
      </c>
      <c r="W104" s="165">
        <f>COUNTIFS(BITACORA!$C$4:$C$7322,$B$7:$B$501,BITACORA!$E$4:$E$7322,$E$6:$AM$6,BITACORA!$B$4:$B$7322,"&gt;="&amp;$B$3,BITACORA!$B$4:$B$7322,"&lt;="&amp;$B$4)</f>
        <v>0</v>
      </c>
      <c r="X104" s="165">
        <f>COUNTIFS(BITACORA!$C$4:$C$7322,$B$7:$B$501,BITACORA!$E$4:$E$7322,$E$6:$AM$6,BITACORA!$B$4:$B$7322,"&gt;="&amp;$B$3,BITACORA!$B$4:$B$7322,"&lt;="&amp;$B$4)</f>
        <v>0</v>
      </c>
      <c r="Y104" s="165">
        <f>COUNTIFS(BITACORA!$C$4:$C$7322,$B$7:$B$501,BITACORA!$E$4:$E$7322,$E$6:$AM$6,BITACORA!$B$4:$B$7322,"&gt;="&amp;$B$3,BITACORA!$B$4:$B$7322,"&lt;="&amp;$B$4)</f>
        <v>0</v>
      </c>
      <c r="Z104" s="165">
        <f>COUNTIFS(BITACORA!$C$4:$C$7322,$B$7:$B$501,BITACORA!$E$4:$E$7322,$E$6:$AM$6,BITACORA!$B$4:$B$7322,"&gt;="&amp;$B$3,BITACORA!$B$4:$B$7322,"&lt;="&amp;$B$4)</f>
        <v>0</v>
      </c>
      <c r="AA104" s="165">
        <f>COUNTIFS(BITACORA!$C$4:$C$7322,$B$7:$B$501,BITACORA!$E$4:$E$7322,$E$6:$AM$6,BITACORA!$B$4:$B$7322,"&gt;="&amp;$B$3,BITACORA!$B$4:$B$7322,"&lt;="&amp;$B$4)</f>
        <v>0</v>
      </c>
      <c r="AB104" s="165">
        <f>COUNTIFS(BITACORA!$C$4:$C$7322,$B$7:$B$501,BITACORA!$E$4:$E$7322,$E$6:$AM$6,BITACORA!$B$4:$B$7322,"&gt;="&amp;$B$3,BITACORA!$B$4:$B$7322,"&lt;="&amp;$B$4)</f>
        <v>0</v>
      </c>
      <c r="AC104" s="165">
        <f>COUNTIFS(BITACORA!$C$4:$C$7322,$B$7:$B$501,BITACORA!$E$4:$E$7322,$E$6:$AM$6,BITACORA!$B$4:$B$7322,"&gt;="&amp;$B$3,BITACORA!$B$4:$B$7322,"&lt;="&amp;$B$4)</f>
        <v>0</v>
      </c>
      <c r="AD104" s="165">
        <f>COUNTIFS(BITACORA!$C$4:$C$7322,$B$7:$B$501,BITACORA!$E$4:$E$7322,$E$6:$AM$6,BITACORA!$B$4:$B$7322,"&gt;="&amp;$B$3,BITACORA!$B$4:$B$7322,"&lt;="&amp;$B$4)</f>
        <v>0</v>
      </c>
      <c r="AE104" s="165">
        <f>COUNTIFS(BITACORA!$C$4:$C$7322,$B$7:$B$501,BITACORA!$E$4:$E$7322,$E$6:$AM$6,BITACORA!$B$4:$B$7322,"&gt;="&amp;$B$3,BITACORA!$B$4:$B$7322,"&lt;="&amp;$B$4)</f>
        <v>0</v>
      </c>
      <c r="AF104" s="165">
        <f>COUNTIFS(BITACORA!$C$4:$C$7322,$B$7:$B$501,BITACORA!$E$4:$E$7322,$E$6:$AM$6,BITACORA!$B$4:$B$7322,"&gt;="&amp;$B$3,BITACORA!$B$4:$B$7322,"&lt;="&amp;$B$4)</f>
        <v>0</v>
      </c>
      <c r="AG104" s="165">
        <f>COUNTIFS(BITACORA!$C$4:$C$7322,$B$7:$B$501,BITACORA!$E$4:$E$7322,$E$6:$AM$6,BITACORA!$B$4:$B$7322,"&gt;="&amp;$B$3,BITACORA!$B$4:$B$7322,"&lt;="&amp;$B$4)</f>
        <v>0</v>
      </c>
      <c r="AH104" s="165">
        <f>COUNTIFS(BITACORA!$C$4:$C$7322,$B$7:$B$501,BITACORA!$E$4:$E$7322,$E$6:$AM$6,BITACORA!$B$4:$B$7322,"&gt;="&amp;$B$3,BITACORA!$B$4:$B$7322,"&lt;="&amp;$B$4)</f>
        <v>0</v>
      </c>
      <c r="AI104" s="165">
        <f>COUNTIFS(BITACORA!$C$4:$C$7322,$B$7:$B$501,BITACORA!$E$4:$E$7322,$E$6:$AM$6,BITACORA!$B$4:$B$7322,"&gt;="&amp;$B$3,BITACORA!$B$4:$B$7322,"&lt;="&amp;$B$4)</f>
        <v>0</v>
      </c>
      <c r="AJ104" s="165">
        <f>COUNTIFS(BITACORA!$C$4:$C$7322,$B$7:$B$501,BITACORA!$E$4:$E$7322,$E$6:$AM$6,BITACORA!$B$4:$B$7322,"&gt;="&amp;$B$3,BITACORA!$B$4:$B$7322,"&lt;="&amp;$B$4)</f>
        <v>0</v>
      </c>
      <c r="AK104" s="165">
        <f>COUNTIFS(BITACORA!$C$4:$C$7322,$B$7:$B$501,BITACORA!$E$4:$E$7322,$E$6:$AM$6,BITACORA!$B$4:$B$7322,"&gt;="&amp;$B$3,BITACORA!$B$4:$B$7322,"&lt;="&amp;$B$4)</f>
        <v>0</v>
      </c>
      <c r="AL104" s="165">
        <f>COUNTIFS(BITACORA!$C$4:$C$7322,$B$7:$B$501,BITACORA!$E$4:$E$7322,$E$6:$AM$6,BITACORA!$B$4:$B$7322,"&gt;="&amp;$B$3,BITACORA!$B$4:$B$7322,"&lt;="&amp;$B$4)</f>
        <v>0</v>
      </c>
      <c r="AM104" s="165">
        <f>COUNTIFS(BITACORA!$C$4:$C$7322,$B$7:$B$501,BITACORA!$E$4:$E$7322,$E$6:$AM$6,BITACORA!$B$4:$B$7322,"&gt;="&amp;$B$3,BITACORA!$B$4:$B$7322,"&lt;="&amp;$B$4)</f>
        <v>0</v>
      </c>
    </row>
    <row r="105" spans="1:39">
      <c r="A105" s="141"/>
      <c r="B105" s="165"/>
      <c r="C105" s="165"/>
      <c r="D105" s="164">
        <f t="shared" si="0"/>
        <v>0</v>
      </c>
      <c r="E105" s="165">
        <f>COUNTIFS(BITACORA!$C$4:$C$7322,$B$7:$B$501,BITACORA!$E$4:$E$7322,$E$6:$AM$6,BITACORA!$B$4:$B$7322,"&gt;="&amp;$B$3,BITACORA!$B$4:$B$7322,"&lt;="&amp;$B$4)</f>
        <v>0</v>
      </c>
      <c r="F105" s="165">
        <f>COUNTIFS(BITACORA!$C$4:$C$7322,$B$7:$B$501,BITACORA!$E$4:$E$7322,$E$6:$AM$6,BITACORA!$B$4:$B$7322,"&gt;="&amp;$B$3,BITACORA!$B$4:$B$7322,"&lt;="&amp;$B$4)</f>
        <v>0</v>
      </c>
      <c r="G105" s="165">
        <f>COUNTIFS(BITACORA!$C$4:$C$7322,$B$7:$B$501,BITACORA!$E$4:$E$7322,$E$6:$AM$6,BITACORA!$B$4:$B$7322,"&gt;="&amp;$B$3,BITACORA!$B$4:$B$7322,"&lt;="&amp;$B$4)</f>
        <v>0</v>
      </c>
      <c r="H105" s="165">
        <f>COUNTIFS(BITACORA!$C$4:$C$7322,$B$7:$B$501,BITACORA!$E$4:$E$7322,$E$6:$AM$6,BITACORA!$B$4:$B$7322,"&gt;="&amp;$B$3,BITACORA!$B$4:$B$7322,"&lt;="&amp;$B$4)</f>
        <v>0</v>
      </c>
      <c r="I105" s="165">
        <f>COUNTIFS(BITACORA!$C$4:$C$7322,$B$7:$B$501,BITACORA!$E$4:$E$7322,$E$6:$AM$6,BITACORA!$B$4:$B$7322,"&gt;="&amp;$B$3,BITACORA!$B$4:$B$7322,"&lt;="&amp;$B$4)</f>
        <v>0</v>
      </c>
      <c r="J105" s="165">
        <f>COUNTIFS(BITACORA!$C$4:$C$7322,$B$7:$B$501,BITACORA!$E$4:$E$7322,$E$6:$AM$6,BITACORA!$B$4:$B$7322,"&gt;="&amp;$B$3,BITACORA!$B$4:$B$7322,"&lt;="&amp;$B$4)</f>
        <v>0</v>
      </c>
      <c r="K105" s="165">
        <f>COUNTIFS(BITACORA!$C$4:$C$7322,$B$7:$B$501,BITACORA!$E$4:$E$7322,$E$6:$AM$6,BITACORA!$B$4:$B$7322,"&gt;="&amp;$B$3,BITACORA!$B$4:$B$7322,"&lt;="&amp;$B$4)</f>
        <v>0</v>
      </c>
      <c r="L105" s="165">
        <f>COUNTIFS(BITACORA!$C$4:$C$7322,$B$7:$B$501,BITACORA!$E$4:$E$7322,$E$6:$AM$6,BITACORA!$B$4:$B$7322,"&gt;="&amp;$B$3,BITACORA!$B$4:$B$7322,"&lt;="&amp;$B$4)</f>
        <v>0</v>
      </c>
      <c r="M105" s="165">
        <f>COUNTIFS(BITACORA!$C$4:$C$7322,$B$7:$B$501,BITACORA!$E$4:$E$7322,$E$6:$AM$6,BITACORA!$B$4:$B$7322,"&gt;="&amp;$B$3,BITACORA!$B$4:$B$7322,"&lt;="&amp;$B$4)</f>
        <v>0</v>
      </c>
      <c r="N105" s="165">
        <f>COUNTIFS(BITACORA!$C$4:$C$7322,$B$7:$B$501,BITACORA!$E$4:$E$7322,$E$6:$AM$6,BITACORA!$B$4:$B$7322,"&gt;="&amp;$B$3,BITACORA!$B$4:$B$7322,"&lt;="&amp;$B$4)</f>
        <v>0</v>
      </c>
      <c r="O105" s="165">
        <f>COUNTIFS(BITACORA!$C$4:$C$7322,$B$7:$B$501,BITACORA!$E$4:$E$7322,$E$6:$AM$6,BITACORA!$B$4:$B$7322,"&gt;="&amp;$B$3,BITACORA!$B$4:$B$7322,"&lt;="&amp;$B$4)</f>
        <v>0</v>
      </c>
      <c r="P105" s="165">
        <f>COUNTIFS(BITACORA!$C$4:$C$7322,$B$7:$B$501,BITACORA!$E$4:$E$7322,$E$6:$AM$6,BITACORA!$B$4:$B$7322,"&gt;="&amp;$B$3,BITACORA!$B$4:$B$7322,"&lt;="&amp;$B$4)</f>
        <v>0</v>
      </c>
      <c r="Q105" s="165">
        <f>COUNTIFS(BITACORA!$C$4:$C$7322,$B$7:$B$501,BITACORA!$E$4:$E$7322,$E$6:$AM$6,BITACORA!$B$4:$B$7322,"&gt;="&amp;$B$3,BITACORA!$B$4:$B$7322,"&lt;="&amp;$B$4)</f>
        <v>0</v>
      </c>
      <c r="R105" s="165">
        <f>COUNTIFS(BITACORA!$C$4:$C$7322,$B$7:$B$501,BITACORA!$E$4:$E$7322,$E$6:$AM$6,BITACORA!$B$4:$B$7322,"&gt;="&amp;$B$3,BITACORA!$B$4:$B$7322,"&lt;="&amp;$B$4)</f>
        <v>0</v>
      </c>
      <c r="S105" s="165">
        <f>COUNTIFS(BITACORA!$C$4:$C$7322,$B$7:$B$501,BITACORA!$E$4:$E$7322,$E$6:$AM$6,BITACORA!$B$4:$B$7322,"&gt;="&amp;$B$3,BITACORA!$B$4:$B$7322,"&lt;="&amp;$B$4)</f>
        <v>0</v>
      </c>
      <c r="T105" s="165">
        <f>COUNTIFS(BITACORA!$C$4:$C$7322,$B$7:$B$501,BITACORA!$E$4:$E$7322,$E$6:$AM$6,BITACORA!$B$4:$B$7322,"&gt;="&amp;$B$3,BITACORA!$B$4:$B$7322,"&lt;="&amp;$B$4)</f>
        <v>0</v>
      </c>
      <c r="U105" s="165">
        <f>COUNTIFS(BITACORA!$C$4:$C$7322,$B$7:$B$501,BITACORA!$E$4:$E$7322,$E$6:$AM$6,BITACORA!$B$4:$B$7322,"&gt;="&amp;$B$3,BITACORA!$B$4:$B$7322,"&lt;="&amp;$B$4)</f>
        <v>0</v>
      </c>
      <c r="V105" s="165">
        <f>COUNTIFS(BITACORA!$C$4:$C$7322,$B$7:$B$501,BITACORA!$E$4:$E$7322,$E$6:$AM$6,BITACORA!$B$4:$B$7322,"&gt;="&amp;$B$3,BITACORA!$B$4:$B$7322,"&lt;="&amp;$B$4)</f>
        <v>0</v>
      </c>
      <c r="W105" s="165">
        <f>COUNTIFS(BITACORA!$C$4:$C$7322,$B$7:$B$501,BITACORA!$E$4:$E$7322,$E$6:$AM$6,BITACORA!$B$4:$B$7322,"&gt;="&amp;$B$3,BITACORA!$B$4:$B$7322,"&lt;="&amp;$B$4)</f>
        <v>0</v>
      </c>
      <c r="X105" s="165">
        <f>COUNTIFS(BITACORA!$C$4:$C$7322,$B$7:$B$501,BITACORA!$E$4:$E$7322,$E$6:$AM$6,BITACORA!$B$4:$B$7322,"&gt;="&amp;$B$3,BITACORA!$B$4:$B$7322,"&lt;="&amp;$B$4)</f>
        <v>0</v>
      </c>
      <c r="Y105" s="165">
        <f>COUNTIFS(BITACORA!$C$4:$C$7322,$B$7:$B$501,BITACORA!$E$4:$E$7322,$E$6:$AM$6,BITACORA!$B$4:$B$7322,"&gt;="&amp;$B$3,BITACORA!$B$4:$B$7322,"&lt;="&amp;$B$4)</f>
        <v>0</v>
      </c>
      <c r="Z105" s="165">
        <f>COUNTIFS(BITACORA!$C$4:$C$7322,$B$7:$B$501,BITACORA!$E$4:$E$7322,$E$6:$AM$6,BITACORA!$B$4:$B$7322,"&gt;="&amp;$B$3,BITACORA!$B$4:$B$7322,"&lt;="&amp;$B$4)</f>
        <v>0</v>
      </c>
      <c r="AA105" s="165">
        <f>COUNTIFS(BITACORA!$C$4:$C$7322,$B$7:$B$501,BITACORA!$E$4:$E$7322,$E$6:$AM$6,BITACORA!$B$4:$B$7322,"&gt;="&amp;$B$3,BITACORA!$B$4:$B$7322,"&lt;="&amp;$B$4)</f>
        <v>0</v>
      </c>
      <c r="AB105" s="165">
        <f>COUNTIFS(BITACORA!$C$4:$C$7322,$B$7:$B$501,BITACORA!$E$4:$E$7322,$E$6:$AM$6,BITACORA!$B$4:$B$7322,"&gt;="&amp;$B$3,BITACORA!$B$4:$B$7322,"&lt;="&amp;$B$4)</f>
        <v>0</v>
      </c>
      <c r="AC105" s="165">
        <f>COUNTIFS(BITACORA!$C$4:$C$7322,$B$7:$B$501,BITACORA!$E$4:$E$7322,$E$6:$AM$6,BITACORA!$B$4:$B$7322,"&gt;="&amp;$B$3,BITACORA!$B$4:$B$7322,"&lt;="&amp;$B$4)</f>
        <v>0</v>
      </c>
      <c r="AD105" s="165">
        <f>COUNTIFS(BITACORA!$C$4:$C$7322,$B$7:$B$501,BITACORA!$E$4:$E$7322,$E$6:$AM$6,BITACORA!$B$4:$B$7322,"&gt;="&amp;$B$3,BITACORA!$B$4:$B$7322,"&lt;="&amp;$B$4)</f>
        <v>0</v>
      </c>
      <c r="AE105" s="165">
        <f>COUNTIFS(BITACORA!$C$4:$C$7322,$B$7:$B$501,BITACORA!$E$4:$E$7322,$E$6:$AM$6,BITACORA!$B$4:$B$7322,"&gt;="&amp;$B$3,BITACORA!$B$4:$B$7322,"&lt;="&amp;$B$4)</f>
        <v>0</v>
      </c>
      <c r="AF105" s="165">
        <f>COUNTIFS(BITACORA!$C$4:$C$7322,$B$7:$B$501,BITACORA!$E$4:$E$7322,$E$6:$AM$6,BITACORA!$B$4:$B$7322,"&gt;="&amp;$B$3,BITACORA!$B$4:$B$7322,"&lt;="&amp;$B$4)</f>
        <v>0</v>
      </c>
      <c r="AG105" s="165">
        <f>COUNTIFS(BITACORA!$C$4:$C$7322,$B$7:$B$501,BITACORA!$E$4:$E$7322,$E$6:$AM$6,BITACORA!$B$4:$B$7322,"&gt;="&amp;$B$3,BITACORA!$B$4:$B$7322,"&lt;="&amp;$B$4)</f>
        <v>0</v>
      </c>
      <c r="AH105" s="165">
        <f>COUNTIFS(BITACORA!$C$4:$C$7322,$B$7:$B$501,BITACORA!$E$4:$E$7322,$E$6:$AM$6,BITACORA!$B$4:$B$7322,"&gt;="&amp;$B$3,BITACORA!$B$4:$B$7322,"&lt;="&amp;$B$4)</f>
        <v>0</v>
      </c>
      <c r="AI105" s="165">
        <f>COUNTIFS(BITACORA!$C$4:$C$7322,$B$7:$B$501,BITACORA!$E$4:$E$7322,$E$6:$AM$6,BITACORA!$B$4:$B$7322,"&gt;="&amp;$B$3,BITACORA!$B$4:$B$7322,"&lt;="&amp;$B$4)</f>
        <v>0</v>
      </c>
      <c r="AJ105" s="165">
        <f>COUNTIFS(BITACORA!$C$4:$C$7322,$B$7:$B$501,BITACORA!$E$4:$E$7322,$E$6:$AM$6,BITACORA!$B$4:$B$7322,"&gt;="&amp;$B$3,BITACORA!$B$4:$B$7322,"&lt;="&amp;$B$4)</f>
        <v>0</v>
      </c>
      <c r="AK105" s="165">
        <f>COUNTIFS(BITACORA!$C$4:$C$7322,$B$7:$B$501,BITACORA!$E$4:$E$7322,$E$6:$AM$6,BITACORA!$B$4:$B$7322,"&gt;="&amp;$B$3,BITACORA!$B$4:$B$7322,"&lt;="&amp;$B$4)</f>
        <v>0</v>
      </c>
      <c r="AL105" s="165">
        <f>COUNTIFS(BITACORA!$C$4:$C$7322,$B$7:$B$501,BITACORA!$E$4:$E$7322,$E$6:$AM$6,BITACORA!$B$4:$B$7322,"&gt;="&amp;$B$3,BITACORA!$B$4:$B$7322,"&lt;="&amp;$B$4)</f>
        <v>0</v>
      </c>
      <c r="AM105" s="165">
        <f>COUNTIFS(BITACORA!$C$4:$C$7322,$B$7:$B$501,BITACORA!$E$4:$E$7322,$E$6:$AM$6,BITACORA!$B$4:$B$7322,"&gt;="&amp;$B$3,BITACORA!$B$4:$B$7322,"&lt;="&amp;$B$4)</f>
        <v>0</v>
      </c>
    </row>
    <row r="106" spans="1:39">
      <c r="A106" s="141"/>
      <c r="B106" s="165"/>
      <c r="C106" s="165"/>
      <c r="D106" s="164">
        <f t="shared" si="0"/>
        <v>0</v>
      </c>
      <c r="E106" s="165">
        <f>COUNTIFS(BITACORA!$C$4:$C$7322,$B$7:$B$501,BITACORA!$E$4:$E$7322,$E$6:$AM$6,BITACORA!$B$4:$B$7322,"&gt;="&amp;$B$3,BITACORA!$B$4:$B$7322,"&lt;="&amp;$B$4)</f>
        <v>0</v>
      </c>
      <c r="F106" s="165">
        <f>COUNTIFS(BITACORA!$C$4:$C$7322,$B$7:$B$501,BITACORA!$E$4:$E$7322,$E$6:$AM$6,BITACORA!$B$4:$B$7322,"&gt;="&amp;$B$3,BITACORA!$B$4:$B$7322,"&lt;="&amp;$B$4)</f>
        <v>0</v>
      </c>
      <c r="G106" s="165">
        <f>COUNTIFS(BITACORA!$C$4:$C$7322,$B$7:$B$501,BITACORA!$E$4:$E$7322,$E$6:$AM$6,BITACORA!$B$4:$B$7322,"&gt;="&amp;$B$3,BITACORA!$B$4:$B$7322,"&lt;="&amp;$B$4)</f>
        <v>0</v>
      </c>
      <c r="H106" s="165">
        <f>COUNTIFS(BITACORA!$C$4:$C$7322,$B$7:$B$501,BITACORA!$E$4:$E$7322,$E$6:$AM$6,BITACORA!$B$4:$B$7322,"&gt;="&amp;$B$3,BITACORA!$B$4:$B$7322,"&lt;="&amp;$B$4)</f>
        <v>0</v>
      </c>
      <c r="I106" s="165">
        <f>COUNTIFS(BITACORA!$C$4:$C$7322,$B$7:$B$501,BITACORA!$E$4:$E$7322,$E$6:$AM$6,BITACORA!$B$4:$B$7322,"&gt;="&amp;$B$3,BITACORA!$B$4:$B$7322,"&lt;="&amp;$B$4)</f>
        <v>0</v>
      </c>
      <c r="J106" s="165">
        <f>COUNTIFS(BITACORA!$C$4:$C$7322,$B$7:$B$501,BITACORA!$E$4:$E$7322,$E$6:$AM$6,BITACORA!$B$4:$B$7322,"&gt;="&amp;$B$3,BITACORA!$B$4:$B$7322,"&lt;="&amp;$B$4)</f>
        <v>0</v>
      </c>
      <c r="K106" s="165">
        <f>COUNTIFS(BITACORA!$C$4:$C$7322,$B$7:$B$501,BITACORA!$E$4:$E$7322,$E$6:$AM$6,BITACORA!$B$4:$B$7322,"&gt;="&amp;$B$3,BITACORA!$B$4:$B$7322,"&lt;="&amp;$B$4)</f>
        <v>0</v>
      </c>
      <c r="L106" s="165">
        <f>COUNTIFS(BITACORA!$C$4:$C$7322,$B$7:$B$501,BITACORA!$E$4:$E$7322,$E$6:$AM$6,BITACORA!$B$4:$B$7322,"&gt;="&amp;$B$3,BITACORA!$B$4:$B$7322,"&lt;="&amp;$B$4)</f>
        <v>0</v>
      </c>
      <c r="M106" s="165">
        <f>COUNTIFS(BITACORA!$C$4:$C$7322,$B$7:$B$501,BITACORA!$E$4:$E$7322,$E$6:$AM$6,BITACORA!$B$4:$B$7322,"&gt;="&amp;$B$3,BITACORA!$B$4:$B$7322,"&lt;="&amp;$B$4)</f>
        <v>0</v>
      </c>
      <c r="N106" s="165">
        <f>COUNTIFS(BITACORA!$C$4:$C$7322,$B$7:$B$501,BITACORA!$E$4:$E$7322,$E$6:$AM$6,BITACORA!$B$4:$B$7322,"&gt;="&amp;$B$3,BITACORA!$B$4:$B$7322,"&lt;="&amp;$B$4)</f>
        <v>0</v>
      </c>
      <c r="O106" s="165">
        <f>COUNTIFS(BITACORA!$C$4:$C$7322,$B$7:$B$501,BITACORA!$E$4:$E$7322,$E$6:$AM$6,BITACORA!$B$4:$B$7322,"&gt;="&amp;$B$3,BITACORA!$B$4:$B$7322,"&lt;="&amp;$B$4)</f>
        <v>0</v>
      </c>
      <c r="P106" s="165">
        <f>COUNTIFS(BITACORA!$C$4:$C$7322,$B$7:$B$501,BITACORA!$E$4:$E$7322,$E$6:$AM$6,BITACORA!$B$4:$B$7322,"&gt;="&amp;$B$3,BITACORA!$B$4:$B$7322,"&lt;="&amp;$B$4)</f>
        <v>0</v>
      </c>
      <c r="Q106" s="165">
        <f>COUNTIFS(BITACORA!$C$4:$C$7322,$B$7:$B$501,BITACORA!$E$4:$E$7322,$E$6:$AM$6,BITACORA!$B$4:$B$7322,"&gt;="&amp;$B$3,BITACORA!$B$4:$B$7322,"&lt;="&amp;$B$4)</f>
        <v>0</v>
      </c>
      <c r="R106" s="165">
        <f>COUNTIFS(BITACORA!$C$4:$C$7322,$B$7:$B$501,BITACORA!$E$4:$E$7322,$E$6:$AM$6,BITACORA!$B$4:$B$7322,"&gt;="&amp;$B$3,BITACORA!$B$4:$B$7322,"&lt;="&amp;$B$4)</f>
        <v>0</v>
      </c>
      <c r="S106" s="165">
        <f>COUNTIFS(BITACORA!$C$4:$C$7322,$B$7:$B$501,BITACORA!$E$4:$E$7322,$E$6:$AM$6,BITACORA!$B$4:$B$7322,"&gt;="&amp;$B$3,BITACORA!$B$4:$B$7322,"&lt;="&amp;$B$4)</f>
        <v>0</v>
      </c>
      <c r="T106" s="165">
        <f>COUNTIFS(BITACORA!$C$4:$C$7322,$B$7:$B$501,BITACORA!$E$4:$E$7322,$E$6:$AM$6,BITACORA!$B$4:$B$7322,"&gt;="&amp;$B$3,BITACORA!$B$4:$B$7322,"&lt;="&amp;$B$4)</f>
        <v>0</v>
      </c>
      <c r="U106" s="165">
        <f>COUNTIFS(BITACORA!$C$4:$C$7322,$B$7:$B$501,BITACORA!$E$4:$E$7322,$E$6:$AM$6,BITACORA!$B$4:$B$7322,"&gt;="&amp;$B$3,BITACORA!$B$4:$B$7322,"&lt;="&amp;$B$4)</f>
        <v>0</v>
      </c>
      <c r="V106" s="165">
        <f>COUNTIFS(BITACORA!$C$4:$C$7322,$B$7:$B$501,BITACORA!$E$4:$E$7322,$E$6:$AM$6,BITACORA!$B$4:$B$7322,"&gt;="&amp;$B$3,BITACORA!$B$4:$B$7322,"&lt;="&amp;$B$4)</f>
        <v>0</v>
      </c>
      <c r="W106" s="165">
        <f>COUNTIFS(BITACORA!$C$4:$C$7322,$B$7:$B$501,BITACORA!$E$4:$E$7322,$E$6:$AM$6,BITACORA!$B$4:$B$7322,"&gt;="&amp;$B$3,BITACORA!$B$4:$B$7322,"&lt;="&amp;$B$4)</f>
        <v>0</v>
      </c>
      <c r="X106" s="165">
        <f>COUNTIFS(BITACORA!$C$4:$C$7322,$B$7:$B$501,BITACORA!$E$4:$E$7322,$E$6:$AM$6,BITACORA!$B$4:$B$7322,"&gt;="&amp;$B$3,BITACORA!$B$4:$B$7322,"&lt;="&amp;$B$4)</f>
        <v>0</v>
      </c>
      <c r="Y106" s="165">
        <f>COUNTIFS(BITACORA!$C$4:$C$7322,$B$7:$B$501,BITACORA!$E$4:$E$7322,$E$6:$AM$6,BITACORA!$B$4:$B$7322,"&gt;="&amp;$B$3,BITACORA!$B$4:$B$7322,"&lt;="&amp;$B$4)</f>
        <v>0</v>
      </c>
      <c r="Z106" s="165">
        <f>COUNTIFS(BITACORA!$C$4:$C$7322,$B$7:$B$501,BITACORA!$E$4:$E$7322,$E$6:$AM$6,BITACORA!$B$4:$B$7322,"&gt;="&amp;$B$3,BITACORA!$B$4:$B$7322,"&lt;="&amp;$B$4)</f>
        <v>0</v>
      </c>
      <c r="AA106" s="165">
        <f>COUNTIFS(BITACORA!$C$4:$C$7322,$B$7:$B$501,BITACORA!$E$4:$E$7322,$E$6:$AM$6,BITACORA!$B$4:$B$7322,"&gt;="&amp;$B$3,BITACORA!$B$4:$B$7322,"&lt;="&amp;$B$4)</f>
        <v>0</v>
      </c>
      <c r="AB106" s="165">
        <f>COUNTIFS(BITACORA!$C$4:$C$7322,$B$7:$B$501,BITACORA!$E$4:$E$7322,$E$6:$AM$6,BITACORA!$B$4:$B$7322,"&gt;="&amp;$B$3,BITACORA!$B$4:$B$7322,"&lt;="&amp;$B$4)</f>
        <v>0</v>
      </c>
      <c r="AC106" s="165">
        <f>COUNTIFS(BITACORA!$C$4:$C$7322,$B$7:$B$501,BITACORA!$E$4:$E$7322,$E$6:$AM$6,BITACORA!$B$4:$B$7322,"&gt;="&amp;$B$3,BITACORA!$B$4:$B$7322,"&lt;="&amp;$B$4)</f>
        <v>0</v>
      </c>
      <c r="AD106" s="165">
        <f>COUNTIFS(BITACORA!$C$4:$C$7322,$B$7:$B$501,BITACORA!$E$4:$E$7322,$E$6:$AM$6,BITACORA!$B$4:$B$7322,"&gt;="&amp;$B$3,BITACORA!$B$4:$B$7322,"&lt;="&amp;$B$4)</f>
        <v>0</v>
      </c>
      <c r="AE106" s="165">
        <f>COUNTIFS(BITACORA!$C$4:$C$7322,$B$7:$B$501,BITACORA!$E$4:$E$7322,$E$6:$AM$6,BITACORA!$B$4:$B$7322,"&gt;="&amp;$B$3,BITACORA!$B$4:$B$7322,"&lt;="&amp;$B$4)</f>
        <v>0</v>
      </c>
      <c r="AF106" s="165">
        <f>COUNTIFS(BITACORA!$C$4:$C$7322,$B$7:$B$501,BITACORA!$E$4:$E$7322,$E$6:$AM$6,BITACORA!$B$4:$B$7322,"&gt;="&amp;$B$3,BITACORA!$B$4:$B$7322,"&lt;="&amp;$B$4)</f>
        <v>0</v>
      </c>
      <c r="AG106" s="165">
        <f>COUNTIFS(BITACORA!$C$4:$C$7322,$B$7:$B$501,BITACORA!$E$4:$E$7322,$E$6:$AM$6,BITACORA!$B$4:$B$7322,"&gt;="&amp;$B$3,BITACORA!$B$4:$B$7322,"&lt;="&amp;$B$4)</f>
        <v>0</v>
      </c>
      <c r="AH106" s="165">
        <f>COUNTIFS(BITACORA!$C$4:$C$7322,$B$7:$B$501,BITACORA!$E$4:$E$7322,$E$6:$AM$6,BITACORA!$B$4:$B$7322,"&gt;="&amp;$B$3,BITACORA!$B$4:$B$7322,"&lt;="&amp;$B$4)</f>
        <v>0</v>
      </c>
      <c r="AI106" s="165">
        <f>COUNTIFS(BITACORA!$C$4:$C$7322,$B$7:$B$501,BITACORA!$E$4:$E$7322,$E$6:$AM$6,BITACORA!$B$4:$B$7322,"&gt;="&amp;$B$3,BITACORA!$B$4:$B$7322,"&lt;="&amp;$B$4)</f>
        <v>0</v>
      </c>
      <c r="AJ106" s="165">
        <f>COUNTIFS(BITACORA!$C$4:$C$7322,$B$7:$B$501,BITACORA!$E$4:$E$7322,$E$6:$AM$6,BITACORA!$B$4:$B$7322,"&gt;="&amp;$B$3,BITACORA!$B$4:$B$7322,"&lt;="&amp;$B$4)</f>
        <v>0</v>
      </c>
      <c r="AK106" s="165">
        <f>COUNTIFS(BITACORA!$C$4:$C$7322,$B$7:$B$501,BITACORA!$E$4:$E$7322,$E$6:$AM$6,BITACORA!$B$4:$B$7322,"&gt;="&amp;$B$3,BITACORA!$B$4:$B$7322,"&lt;="&amp;$B$4)</f>
        <v>0</v>
      </c>
      <c r="AL106" s="165">
        <f>COUNTIFS(BITACORA!$C$4:$C$7322,$B$7:$B$501,BITACORA!$E$4:$E$7322,$E$6:$AM$6,BITACORA!$B$4:$B$7322,"&gt;="&amp;$B$3,BITACORA!$B$4:$B$7322,"&lt;="&amp;$B$4)</f>
        <v>0</v>
      </c>
      <c r="AM106" s="165">
        <f>COUNTIFS(BITACORA!$C$4:$C$7322,$B$7:$B$501,BITACORA!$E$4:$E$7322,$E$6:$AM$6,BITACORA!$B$4:$B$7322,"&gt;="&amp;$B$3,BITACORA!$B$4:$B$7322,"&lt;="&amp;$B$4)</f>
        <v>0</v>
      </c>
    </row>
    <row r="107" spans="1:39">
      <c r="A107" s="141"/>
      <c r="B107" s="165"/>
      <c r="C107" s="165"/>
      <c r="D107" s="164">
        <f t="shared" si="0"/>
        <v>0</v>
      </c>
      <c r="E107" s="165">
        <f>COUNTIFS(BITACORA!$C$4:$C$7322,$B$7:$B$501,BITACORA!$E$4:$E$7322,$E$6:$AM$6,BITACORA!$B$4:$B$7322,"&gt;="&amp;$B$3,BITACORA!$B$4:$B$7322,"&lt;="&amp;$B$4)</f>
        <v>0</v>
      </c>
      <c r="F107" s="165">
        <f>COUNTIFS(BITACORA!$C$4:$C$7322,$B$7:$B$501,BITACORA!$E$4:$E$7322,$E$6:$AM$6,BITACORA!$B$4:$B$7322,"&gt;="&amp;$B$3,BITACORA!$B$4:$B$7322,"&lt;="&amp;$B$4)</f>
        <v>0</v>
      </c>
      <c r="G107" s="165">
        <f>COUNTIFS(BITACORA!$C$4:$C$7322,$B$7:$B$501,BITACORA!$E$4:$E$7322,$E$6:$AM$6,BITACORA!$B$4:$B$7322,"&gt;="&amp;$B$3,BITACORA!$B$4:$B$7322,"&lt;="&amp;$B$4)</f>
        <v>0</v>
      </c>
      <c r="H107" s="165">
        <f>COUNTIFS(BITACORA!$C$4:$C$7322,$B$7:$B$501,BITACORA!$E$4:$E$7322,$E$6:$AM$6,BITACORA!$B$4:$B$7322,"&gt;="&amp;$B$3,BITACORA!$B$4:$B$7322,"&lt;="&amp;$B$4)</f>
        <v>0</v>
      </c>
      <c r="I107" s="165">
        <f>COUNTIFS(BITACORA!$C$4:$C$7322,$B$7:$B$501,BITACORA!$E$4:$E$7322,$E$6:$AM$6,BITACORA!$B$4:$B$7322,"&gt;="&amp;$B$3,BITACORA!$B$4:$B$7322,"&lt;="&amp;$B$4)</f>
        <v>0</v>
      </c>
      <c r="J107" s="165">
        <f>COUNTIFS(BITACORA!$C$4:$C$7322,$B$7:$B$501,BITACORA!$E$4:$E$7322,$E$6:$AM$6,BITACORA!$B$4:$B$7322,"&gt;="&amp;$B$3,BITACORA!$B$4:$B$7322,"&lt;="&amp;$B$4)</f>
        <v>0</v>
      </c>
      <c r="K107" s="165">
        <f>COUNTIFS(BITACORA!$C$4:$C$7322,$B$7:$B$501,BITACORA!$E$4:$E$7322,$E$6:$AM$6,BITACORA!$B$4:$B$7322,"&gt;="&amp;$B$3,BITACORA!$B$4:$B$7322,"&lt;="&amp;$B$4)</f>
        <v>0</v>
      </c>
      <c r="L107" s="165">
        <f>COUNTIFS(BITACORA!$C$4:$C$7322,$B$7:$B$501,BITACORA!$E$4:$E$7322,$E$6:$AM$6,BITACORA!$B$4:$B$7322,"&gt;="&amp;$B$3,BITACORA!$B$4:$B$7322,"&lt;="&amp;$B$4)</f>
        <v>0</v>
      </c>
      <c r="M107" s="165">
        <f>COUNTIFS(BITACORA!$C$4:$C$7322,$B$7:$B$501,BITACORA!$E$4:$E$7322,$E$6:$AM$6,BITACORA!$B$4:$B$7322,"&gt;="&amp;$B$3,BITACORA!$B$4:$B$7322,"&lt;="&amp;$B$4)</f>
        <v>0</v>
      </c>
      <c r="N107" s="165">
        <f>COUNTIFS(BITACORA!$C$4:$C$7322,$B$7:$B$501,BITACORA!$E$4:$E$7322,$E$6:$AM$6,BITACORA!$B$4:$B$7322,"&gt;="&amp;$B$3,BITACORA!$B$4:$B$7322,"&lt;="&amp;$B$4)</f>
        <v>0</v>
      </c>
      <c r="O107" s="165">
        <f>COUNTIFS(BITACORA!$C$4:$C$7322,$B$7:$B$501,BITACORA!$E$4:$E$7322,$E$6:$AM$6,BITACORA!$B$4:$B$7322,"&gt;="&amp;$B$3,BITACORA!$B$4:$B$7322,"&lt;="&amp;$B$4)</f>
        <v>0</v>
      </c>
      <c r="P107" s="165">
        <f>COUNTIFS(BITACORA!$C$4:$C$7322,$B$7:$B$501,BITACORA!$E$4:$E$7322,$E$6:$AM$6,BITACORA!$B$4:$B$7322,"&gt;="&amp;$B$3,BITACORA!$B$4:$B$7322,"&lt;="&amp;$B$4)</f>
        <v>0</v>
      </c>
      <c r="Q107" s="165">
        <f>COUNTIFS(BITACORA!$C$4:$C$7322,$B$7:$B$501,BITACORA!$E$4:$E$7322,$E$6:$AM$6,BITACORA!$B$4:$B$7322,"&gt;="&amp;$B$3,BITACORA!$B$4:$B$7322,"&lt;="&amp;$B$4)</f>
        <v>0</v>
      </c>
      <c r="R107" s="165">
        <f>COUNTIFS(BITACORA!$C$4:$C$7322,$B$7:$B$501,BITACORA!$E$4:$E$7322,$E$6:$AM$6,BITACORA!$B$4:$B$7322,"&gt;="&amp;$B$3,BITACORA!$B$4:$B$7322,"&lt;="&amp;$B$4)</f>
        <v>0</v>
      </c>
      <c r="S107" s="165">
        <f>COUNTIFS(BITACORA!$C$4:$C$7322,$B$7:$B$501,BITACORA!$E$4:$E$7322,$E$6:$AM$6,BITACORA!$B$4:$B$7322,"&gt;="&amp;$B$3,BITACORA!$B$4:$B$7322,"&lt;="&amp;$B$4)</f>
        <v>0</v>
      </c>
      <c r="T107" s="165">
        <f>COUNTIFS(BITACORA!$C$4:$C$7322,$B$7:$B$501,BITACORA!$E$4:$E$7322,$E$6:$AM$6,BITACORA!$B$4:$B$7322,"&gt;="&amp;$B$3,BITACORA!$B$4:$B$7322,"&lt;="&amp;$B$4)</f>
        <v>0</v>
      </c>
      <c r="U107" s="165">
        <f>COUNTIFS(BITACORA!$C$4:$C$7322,$B$7:$B$501,BITACORA!$E$4:$E$7322,$E$6:$AM$6,BITACORA!$B$4:$B$7322,"&gt;="&amp;$B$3,BITACORA!$B$4:$B$7322,"&lt;="&amp;$B$4)</f>
        <v>0</v>
      </c>
      <c r="V107" s="165">
        <f>COUNTIFS(BITACORA!$C$4:$C$7322,$B$7:$B$501,BITACORA!$E$4:$E$7322,$E$6:$AM$6,BITACORA!$B$4:$B$7322,"&gt;="&amp;$B$3,BITACORA!$B$4:$B$7322,"&lt;="&amp;$B$4)</f>
        <v>0</v>
      </c>
      <c r="W107" s="165">
        <f>COUNTIFS(BITACORA!$C$4:$C$7322,$B$7:$B$501,BITACORA!$E$4:$E$7322,$E$6:$AM$6,BITACORA!$B$4:$B$7322,"&gt;="&amp;$B$3,BITACORA!$B$4:$B$7322,"&lt;="&amp;$B$4)</f>
        <v>0</v>
      </c>
      <c r="X107" s="165">
        <f>COUNTIFS(BITACORA!$C$4:$C$7322,$B$7:$B$501,BITACORA!$E$4:$E$7322,$E$6:$AM$6,BITACORA!$B$4:$B$7322,"&gt;="&amp;$B$3,BITACORA!$B$4:$B$7322,"&lt;="&amp;$B$4)</f>
        <v>0</v>
      </c>
      <c r="Y107" s="165">
        <f>COUNTIFS(BITACORA!$C$4:$C$7322,$B$7:$B$501,BITACORA!$E$4:$E$7322,$E$6:$AM$6,BITACORA!$B$4:$B$7322,"&gt;="&amp;$B$3,BITACORA!$B$4:$B$7322,"&lt;="&amp;$B$4)</f>
        <v>0</v>
      </c>
      <c r="Z107" s="165">
        <f>COUNTIFS(BITACORA!$C$4:$C$7322,$B$7:$B$501,BITACORA!$E$4:$E$7322,$E$6:$AM$6,BITACORA!$B$4:$B$7322,"&gt;="&amp;$B$3,BITACORA!$B$4:$B$7322,"&lt;="&amp;$B$4)</f>
        <v>0</v>
      </c>
      <c r="AA107" s="165">
        <f>COUNTIFS(BITACORA!$C$4:$C$7322,$B$7:$B$501,BITACORA!$E$4:$E$7322,$E$6:$AM$6,BITACORA!$B$4:$B$7322,"&gt;="&amp;$B$3,BITACORA!$B$4:$B$7322,"&lt;="&amp;$B$4)</f>
        <v>0</v>
      </c>
      <c r="AB107" s="165">
        <f>COUNTIFS(BITACORA!$C$4:$C$7322,$B$7:$B$501,BITACORA!$E$4:$E$7322,$E$6:$AM$6,BITACORA!$B$4:$B$7322,"&gt;="&amp;$B$3,BITACORA!$B$4:$B$7322,"&lt;="&amp;$B$4)</f>
        <v>0</v>
      </c>
      <c r="AC107" s="165">
        <f>COUNTIFS(BITACORA!$C$4:$C$7322,$B$7:$B$501,BITACORA!$E$4:$E$7322,$E$6:$AM$6,BITACORA!$B$4:$B$7322,"&gt;="&amp;$B$3,BITACORA!$B$4:$B$7322,"&lt;="&amp;$B$4)</f>
        <v>0</v>
      </c>
      <c r="AD107" s="165">
        <f>COUNTIFS(BITACORA!$C$4:$C$7322,$B$7:$B$501,BITACORA!$E$4:$E$7322,$E$6:$AM$6,BITACORA!$B$4:$B$7322,"&gt;="&amp;$B$3,BITACORA!$B$4:$B$7322,"&lt;="&amp;$B$4)</f>
        <v>0</v>
      </c>
      <c r="AE107" s="165">
        <f>COUNTIFS(BITACORA!$C$4:$C$7322,$B$7:$B$501,BITACORA!$E$4:$E$7322,$E$6:$AM$6,BITACORA!$B$4:$B$7322,"&gt;="&amp;$B$3,BITACORA!$B$4:$B$7322,"&lt;="&amp;$B$4)</f>
        <v>0</v>
      </c>
      <c r="AF107" s="165">
        <f>COUNTIFS(BITACORA!$C$4:$C$7322,$B$7:$B$501,BITACORA!$E$4:$E$7322,$E$6:$AM$6,BITACORA!$B$4:$B$7322,"&gt;="&amp;$B$3,BITACORA!$B$4:$B$7322,"&lt;="&amp;$B$4)</f>
        <v>0</v>
      </c>
      <c r="AG107" s="165">
        <f>COUNTIFS(BITACORA!$C$4:$C$7322,$B$7:$B$501,BITACORA!$E$4:$E$7322,$E$6:$AM$6,BITACORA!$B$4:$B$7322,"&gt;="&amp;$B$3,BITACORA!$B$4:$B$7322,"&lt;="&amp;$B$4)</f>
        <v>0</v>
      </c>
      <c r="AH107" s="165">
        <f>COUNTIFS(BITACORA!$C$4:$C$7322,$B$7:$B$501,BITACORA!$E$4:$E$7322,$E$6:$AM$6,BITACORA!$B$4:$B$7322,"&gt;="&amp;$B$3,BITACORA!$B$4:$B$7322,"&lt;="&amp;$B$4)</f>
        <v>0</v>
      </c>
      <c r="AI107" s="165">
        <f>COUNTIFS(BITACORA!$C$4:$C$7322,$B$7:$B$501,BITACORA!$E$4:$E$7322,$E$6:$AM$6,BITACORA!$B$4:$B$7322,"&gt;="&amp;$B$3,BITACORA!$B$4:$B$7322,"&lt;="&amp;$B$4)</f>
        <v>0</v>
      </c>
      <c r="AJ107" s="165">
        <f>COUNTIFS(BITACORA!$C$4:$C$7322,$B$7:$B$501,BITACORA!$E$4:$E$7322,$E$6:$AM$6,BITACORA!$B$4:$B$7322,"&gt;="&amp;$B$3,BITACORA!$B$4:$B$7322,"&lt;="&amp;$B$4)</f>
        <v>0</v>
      </c>
      <c r="AK107" s="165">
        <f>COUNTIFS(BITACORA!$C$4:$C$7322,$B$7:$B$501,BITACORA!$E$4:$E$7322,$E$6:$AM$6,BITACORA!$B$4:$B$7322,"&gt;="&amp;$B$3,BITACORA!$B$4:$B$7322,"&lt;="&amp;$B$4)</f>
        <v>0</v>
      </c>
      <c r="AL107" s="165">
        <f>COUNTIFS(BITACORA!$C$4:$C$7322,$B$7:$B$501,BITACORA!$E$4:$E$7322,$E$6:$AM$6,BITACORA!$B$4:$B$7322,"&gt;="&amp;$B$3,BITACORA!$B$4:$B$7322,"&lt;="&amp;$B$4)</f>
        <v>0</v>
      </c>
      <c r="AM107" s="165">
        <f>COUNTIFS(BITACORA!$C$4:$C$7322,$B$7:$B$501,BITACORA!$E$4:$E$7322,$E$6:$AM$6,BITACORA!$B$4:$B$7322,"&gt;="&amp;$B$3,BITACORA!$B$4:$B$7322,"&lt;="&amp;$B$4)</f>
        <v>0</v>
      </c>
    </row>
    <row r="108" spans="1:39">
      <c r="A108" s="141"/>
      <c r="B108" s="165"/>
      <c r="C108" s="165"/>
      <c r="D108" s="164">
        <f t="shared" si="0"/>
        <v>0</v>
      </c>
      <c r="E108" s="165">
        <f>COUNTIFS(BITACORA!$C$4:$C$7322,$B$7:$B$501,BITACORA!$E$4:$E$7322,$E$6:$AM$6,BITACORA!$B$4:$B$7322,"&gt;="&amp;$B$3,BITACORA!$B$4:$B$7322,"&lt;="&amp;$B$4)</f>
        <v>0</v>
      </c>
      <c r="F108" s="165">
        <f>COUNTIFS(BITACORA!$C$4:$C$7322,$B$7:$B$501,BITACORA!$E$4:$E$7322,$E$6:$AM$6,BITACORA!$B$4:$B$7322,"&gt;="&amp;$B$3,BITACORA!$B$4:$B$7322,"&lt;="&amp;$B$4)</f>
        <v>0</v>
      </c>
      <c r="G108" s="165">
        <f>COUNTIFS(BITACORA!$C$4:$C$7322,$B$7:$B$501,BITACORA!$E$4:$E$7322,$E$6:$AM$6,BITACORA!$B$4:$B$7322,"&gt;="&amp;$B$3,BITACORA!$B$4:$B$7322,"&lt;="&amp;$B$4)</f>
        <v>0</v>
      </c>
      <c r="H108" s="165">
        <f>COUNTIFS(BITACORA!$C$4:$C$7322,$B$7:$B$501,BITACORA!$E$4:$E$7322,$E$6:$AM$6,BITACORA!$B$4:$B$7322,"&gt;="&amp;$B$3,BITACORA!$B$4:$B$7322,"&lt;="&amp;$B$4)</f>
        <v>0</v>
      </c>
      <c r="I108" s="165">
        <f>COUNTIFS(BITACORA!$C$4:$C$7322,$B$7:$B$501,BITACORA!$E$4:$E$7322,$E$6:$AM$6,BITACORA!$B$4:$B$7322,"&gt;="&amp;$B$3,BITACORA!$B$4:$B$7322,"&lt;="&amp;$B$4)</f>
        <v>0</v>
      </c>
      <c r="J108" s="165">
        <f>COUNTIFS(BITACORA!$C$4:$C$7322,$B$7:$B$501,BITACORA!$E$4:$E$7322,$E$6:$AM$6,BITACORA!$B$4:$B$7322,"&gt;="&amp;$B$3,BITACORA!$B$4:$B$7322,"&lt;="&amp;$B$4)</f>
        <v>0</v>
      </c>
      <c r="K108" s="165">
        <f>COUNTIFS(BITACORA!$C$4:$C$7322,$B$7:$B$501,BITACORA!$E$4:$E$7322,$E$6:$AM$6,BITACORA!$B$4:$B$7322,"&gt;="&amp;$B$3,BITACORA!$B$4:$B$7322,"&lt;="&amp;$B$4)</f>
        <v>0</v>
      </c>
      <c r="L108" s="165">
        <f>COUNTIFS(BITACORA!$C$4:$C$7322,$B$7:$B$501,BITACORA!$E$4:$E$7322,$E$6:$AM$6,BITACORA!$B$4:$B$7322,"&gt;="&amp;$B$3,BITACORA!$B$4:$B$7322,"&lt;="&amp;$B$4)</f>
        <v>0</v>
      </c>
      <c r="M108" s="165">
        <f>COUNTIFS(BITACORA!$C$4:$C$7322,$B$7:$B$501,BITACORA!$E$4:$E$7322,$E$6:$AM$6,BITACORA!$B$4:$B$7322,"&gt;="&amp;$B$3,BITACORA!$B$4:$B$7322,"&lt;="&amp;$B$4)</f>
        <v>0</v>
      </c>
      <c r="N108" s="165">
        <f>COUNTIFS(BITACORA!$C$4:$C$7322,$B$7:$B$501,BITACORA!$E$4:$E$7322,$E$6:$AM$6,BITACORA!$B$4:$B$7322,"&gt;="&amp;$B$3,BITACORA!$B$4:$B$7322,"&lt;="&amp;$B$4)</f>
        <v>0</v>
      </c>
      <c r="O108" s="165">
        <f>COUNTIFS(BITACORA!$C$4:$C$7322,$B$7:$B$501,BITACORA!$E$4:$E$7322,$E$6:$AM$6,BITACORA!$B$4:$B$7322,"&gt;="&amp;$B$3,BITACORA!$B$4:$B$7322,"&lt;="&amp;$B$4)</f>
        <v>0</v>
      </c>
      <c r="P108" s="165">
        <f>COUNTIFS(BITACORA!$C$4:$C$7322,$B$7:$B$501,BITACORA!$E$4:$E$7322,$E$6:$AM$6,BITACORA!$B$4:$B$7322,"&gt;="&amp;$B$3,BITACORA!$B$4:$B$7322,"&lt;="&amp;$B$4)</f>
        <v>0</v>
      </c>
      <c r="Q108" s="165">
        <f>COUNTIFS(BITACORA!$C$4:$C$7322,$B$7:$B$501,BITACORA!$E$4:$E$7322,$E$6:$AM$6,BITACORA!$B$4:$B$7322,"&gt;="&amp;$B$3,BITACORA!$B$4:$B$7322,"&lt;="&amp;$B$4)</f>
        <v>0</v>
      </c>
      <c r="R108" s="165">
        <f>COUNTIFS(BITACORA!$C$4:$C$7322,$B$7:$B$501,BITACORA!$E$4:$E$7322,$E$6:$AM$6,BITACORA!$B$4:$B$7322,"&gt;="&amp;$B$3,BITACORA!$B$4:$B$7322,"&lt;="&amp;$B$4)</f>
        <v>0</v>
      </c>
      <c r="S108" s="165">
        <f>COUNTIFS(BITACORA!$C$4:$C$7322,$B$7:$B$501,BITACORA!$E$4:$E$7322,$E$6:$AM$6,BITACORA!$B$4:$B$7322,"&gt;="&amp;$B$3,BITACORA!$B$4:$B$7322,"&lt;="&amp;$B$4)</f>
        <v>0</v>
      </c>
      <c r="T108" s="165">
        <f>COUNTIFS(BITACORA!$C$4:$C$7322,$B$7:$B$501,BITACORA!$E$4:$E$7322,$E$6:$AM$6,BITACORA!$B$4:$B$7322,"&gt;="&amp;$B$3,BITACORA!$B$4:$B$7322,"&lt;="&amp;$B$4)</f>
        <v>0</v>
      </c>
      <c r="U108" s="165">
        <f>COUNTIFS(BITACORA!$C$4:$C$7322,$B$7:$B$501,BITACORA!$E$4:$E$7322,$E$6:$AM$6,BITACORA!$B$4:$B$7322,"&gt;="&amp;$B$3,BITACORA!$B$4:$B$7322,"&lt;="&amp;$B$4)</f>
        <v>0</v>
      </c>
      <c r="V108" s="165">
        <f>COUNTIFS(BITACORA!$C$4:$C$7322,$B$7:$B$501,BITACORA!$E$4:$E$7322,$E$6:$AM$6,BITACORA!$B$4:$B$7322,"&gt;="&amp;$B$3,BITACORA!$B$4:$B$7322,"&lt;="&amp;$B$4)</f>
        <v>0</v>
      </c>
      <c r="W108" s="165">
        <f>COUNTIFS(BITACORA!$C$4:$C$7322,$B$7:$B$501,BITACORA!$E$4:$E$7322,$E$6:$AM$6,BITACORA!$B$4:$B$7322,"&gt;="&amp;$B$3,BITACORA!$B$4:$B$7322,"&lt;="&amp;$B$4)</f>
        <v>0</v>
      </c>
      <c r="X108" s="165">
        <f>COUNTIFS(BITACORA!$C$4:$C$7322,$B$7:$B$501,BITACORA!$E$4:$E$7322,$E$6:$AM$6,BITACORA!$B$4:$B$7322,"&gt;="&amp;$B$3,BITACORA!$B$4:$B$7322,"&lt;="&amp;$B$4)</f>
        <v>0</v>
      </c>
      <c r="Y108" s="165">
        <f>COUNTIFS(BITACORA!$C$4:$C$7322,$B$7:$B$501,BITACORA!$E$4:$E$7322,$E$6:$AM$6,BITACORA!$B$4:$B$7322,"&gt;="&amp;$B$3,BITACORA!$B$4:$B$7322,"&lt;="&amp;$B$4)</f>
        <v>0</v>
      </c>
      <c r="Z108" s="165">
        <f>COUNTIFS(BITACORA!$C$4:$C$7322,$B$7:$B$501,BITACORA!$E$4:$E$7322,$E$6:$AM$6,BITACORA!$B$4:$B$7322,"&gt;="&amp;$B$3,BITACORA!$B$4:$B$7322,"&lt;="&amp;$B$4)</f>
        <v>0</v>
      </c>
      <c r="AA108" s="165">
        <f>COUNTIFS(BITACORA!$C$4:$C$7322,$B$7:$B$501,BITACORA!$E$4:$E$7322,$E$6:$AM$6,BITACORA!$B$4:$B$7322,"&gt;="&amp;$B$3,BITACORA!$B$4:$B$7322,"&lt;="&amp;$B$4)</f>
        <v>0</v>
      </c>
      <c r="AB108" s="165">
        <f>COUNTIFS(BITACORA!$C$4:$C$7322,$B$7:$B$501,BITACORA!$E$4:$E$7322,$E$6:$AM$6,BITACORA!$B$4:$B$7322,"&gt;="&amp;$B$3,BITACORA!$B$4:$B$7322,"&lt;="&amp;$B$4)</f>
        <v>0</v>
      </c>
      <c r="AC108" s="165">
        <f>COUNTIFS(BITACORA!$C$4:$C$7322,$B$7:$B$501,BITACORA!$E$4:$E$7322,$E$6:$AM$6,BITACORA!$B$4:$B$7322,"&gt;="&amp;$B$3,BITACORA!$B$4:$B$7322,"&lt;="&amp;$B$4)</f>
        <v>0</v>
      </c>
      <c r="AD108" s="165">
        <f>COUNTIFS(BITACORA!$C$4:$C$7322,$B$7:$B$501,BITACORA!$E$4:$E$7322,$E$6:$AM$6,BITACORA!$B$4:$B$7322,"&gt;="&amp;$B$3,BITACORA!$B$4:$B$7322,"&lt;="&amp;$B$4)</f>
        <v>0</v>
      </c>
      <c r="AE108" s="165">
        <f>COUNTIFS(BITACORA!$C$4:$C$7322,$B$7:$B$501,BITACORA!$E$4:$E$7322,$E$6:$AM$6,BITACORA!$B$4:$B$7322,"&gt;="&amp;$B$3,BITACORA!$B$4:$B$7322,"&lt;="&amp;$B$4)</f>
        <v>0</v>
      </c>
      <c r="AF108" s="165">
        <f>COUNTIFS(BITACORA!$C$4:$C$7322,$B$7:$B$501,BITACORA!$E$4:$E$7322,$E$6:$AM$6,BITACORA!$B$4:$B$7322,"&gt;="&amp;$B$3,BITACORA!$B$4:$B$7322,"&lt;="&amp;$B$4)</f>
        <v>0</v>
      </c>
      <c r="AG108" s="165">
        <f>COUNTIFS(BITACORA!$C$4:$C$7322,$B$7:$B$501,BITACORA!$E$4:$E$7322,$E$6:$AM$6,BITACORA!$B$4:$B$7322,"&gt;="&amp;$B$3,BITACORA!$B$4:$B$7322,"&lt;="&amp;$B$4)</f>
        <v>0</v>
      </c>
      <c r="AH108" s="165">
        <f>COUNTIFS(BITACORA!$C$4:$C$7322,$B$7:$B$501,BITACORA!$E$4:$E$7322,$E$6:$AM$6,BITACORA!$B$4:$B$7322,"&gt;="&amp;$B$3,BITACORA!$B$4:$B$7322,"&lt;="&amp;$B$4)</f>
        <v>0</v>
      </c>
      <c r="AI108" s="165">
        <f>COUNTIFS(BITACORA!$C$4:$C$7322,$B$7:$B$501,BITACORA!$E$4:$E$7322,$E$6:$AM$6,BITACORA!$B$4:$B$7322,"&gt;="&amp;$B$3,BITACORA!$B$4:$B$7322,"&lt;="&amp;$B$4)</f>
        <v>0</v>
      </c>
      <c r="AJ108" s="165">
        <f>COUNTIFS(BITACORA!$C$4:$C$7322,$B$7:$B$501,BITACORA!$E$4:$E$7322,$E$6:$AM$6,BITACORA!$B$4:$B$7322,"&gt;="&amp;$B$3,BITACORA!$B$4:$B$7322,"&lt;="&amp;$B$4)</f>
        <v>0</v>
      </c>
      <c r="AK108" s="165">
        <f>COUNTIFS(BITACORA!$C$4:$C$7322,$B$7:$B$501,BITACORA!$E$4:$E$7322,$E$6:$AM$6,BITACORA!$B$4:$B$7322,"&gt;="&amp;$B$3,BITACORA!$B$4:$B$7322,"&lt;="&amp;$B$4)</f>
        <v>0</v>
      </c>
      <c r="AL108" s="165">
        <f>COUNTIFS(BITACORA!$C$4:$C$7322,$B$7:$B$501,BITACORA!$E$4:$E$7322,$E$6:$AM$6,BITACORA!$B$4:$B$7322,"&gt;="&amp;$B$3,BITACORA!$B$4:$B$7322,"&lt;="&amp;$B$4)</f>
        <v>0</v>
      </c>
      <c r="AM108" s="165">
        <f>COUNTIFS(BITACORA!$C$4:$C$7322,$B$7:$B$501,BITACORA!$E$4:$E$7322,$E$6:$AM$6,BITACORA!$B$4:$B$7322,"&gt;="&amp;$B$3,BITACORA!$B$4:$B$7322,"&lt;="&amp;$B$4)</f>
        <v>0</v>
      </c>
    </row>
    <row r="109" spans="1:39">
      <c r="A109" s="141"/>
      <c r="B109" s="165"/>
      <c r="C109" s="165"/>
      <c r="D109" s="164">
        <f t="shared" si="0"/>
        <v>0</v>
      </c>
      <c r="E109" s="165">
        <f>COUNTIFS(BITACORA!$C$4:$C$7322,$B$7:$B$501,BITACORA!$E$4:$E$7322,$E$6:$AM$6,BITACORA!$B$4:$B$7322,"&gt;="&amp;$B$3,BITACORA!$B$4:$B$7322,"&lt;="&amp;$B$4)</f>
        <v>0</v>
      </c>
      <c r="F109" s="165">
        <f>COUNTIFS(BITACORA!$C$4:$C$7322,$B$7:$B$501,BITACORA!$E$4:$E$7322,$E$6:$AM$6,BITACORA!$B$4:$B$7322,"&gt;="&amp;$B$3,BITACORA!$B$4:$B$7322,"&lt;="&amp;$B$4)</f>
        <v>0</v>
      </c>
      <c r="G109" s="165">
        <f>COUNTIFS(BITACORA!$C$4:$C$7322,$B$7:$B$501,BITACORA!$E$4:$E$7322,$E$6:$AM$6,BITACORA!$B$4:$B$7322,"&gt;="&amp;$B$3,BITACORA!$B$4:$B$7322,"&lt;="&amp;$B$4)</f>
        <v>0</v>
      </c>
      <c r="H109" s="165">
        <f>COUNTIFS(BITACORA!$C$4:$C$7322,$B$7:$B$501,BITACORA!$E$4:$E$7322,$E$6:$AM$6,BITACORA!$B$4:$B$7322,"&gt;="&amp;$B$3,BITACORA!$B$4:$B$7322,"&lt;="&amp;$B$4)</f>
        <v>0</v>
      </c>
      <c r="I109" s="165">
        <f>COUNTIFS(BITACORA!$C$4:$C$7322,$B$7:$B$501,BITACORA!$E$4:$E$7322,$E$6:$AM$6,BITACORA!$B$4:$B$7322,"&gt;="&amp;$B$3,BITACORA!$B$4:$B$7322,"&lt;="&amp;$B$4)</f>
        <v>0</v>
      </c>
      <c r="J109" s="165">
        <f>COUNTIFS(BITACORA!$C$4:$C$7322,$B$7:$B$501,BITACORA!$E$4:$E$7322,$E$6:$AM$6,BITACORA!$B$4:$B$7322,"&gt;="&amp;$B$3,BITACORA!$B$4:$B$7322,"&lt;="&amp;$B$4)</f>
        <v>0</v>
      </c>
      <c r="K109" s="165">
        <f>COUNTIFS(BITACORA!$C$4:$C$7322,$B$7:$B$501,BITACORA!$E$4:$E$7322,$E$6:$AM$6,BITACORA!$B$4:$B$7322,"&gt;="&amp;$B$3,BITACORA!$B$4:$B$7322,"&lt;="&amp;$B$4)</f>
        <v>0</v>
      </c>
      <c r="L109" s="165">
        <f>COUNTIFS(BITACORA!$C$4:$C$7322,$B$7:$B$501,BITACORA!$E$4:$E$7322,$E$6:$AM$6,BITACORA!$B$4:$B$7322,"&gt;="&amp;$B$3,BITACORA!$B$4:$B$7322,"&lt;="&amp;$B$4)</f>
        <v>0</v>
      </c>
      <c r="M109" s="165">
        <f>COUNTIFS(BITACORA!$C$4:$C$7322,$B$7:$B$501,BITACORA!$E$4:$E$7322,$E$6:$AM$6,BITACORA!$B$4:$B$7322,"&gt;="&amp;$B$3,BITACORA!$B$4:$B$7322,"&lt;="&amp;$B$4)</f>
        <v>0</v>
      </c>
      <c r="N109" s="165">
        <f>COUNTIFS(BITACORA!$C$4:$C$7322,$B$7:$B$501,BITACORA!$E$4:$E$7322,$E$6:$AM$6,BITACORA!$B$4:$B$7322,"&gt;="&amp;$B$3,BITACORA!$B$4:$B$7322,"&lt;="&amp;$B$4)</f>
        <v>0</v>
      </c>
      <c r="O109" s="165">
        <f>COUNTIFS(BITACORA!$C$4:$C$7322,$B$7:$B$501,BITACORA!$E$4:$E$7322,$E$6:$AM$6,BITACORA!$B$4:$B$7322,"&gt;="&amp;$B$3,BITACORA!$B$4:$B$7322,"&lt;="&amp;$B$4)</f>
        <v>0</v>
      </c>
      <c r="P109" s="165">
        <f>COUNTIFS(BITACORA!$C$4:$C$7322,$B$7:$B$501,BITACORA!$E$4:$E$7322,$E$6:$AM$6,BITACORA!$B$4:$B$7322,"&gt;="&amp;$B$3,BITACORA!$B$4:$B$7322,"&lt;="&amp;$B$4)</f>
        <v>0</v>
      </c>
      <c r="Q109" s="165">
        <f>COUNTIFS(BITACORA!$C$4:$C$7322,$B$7:$B$501,BITACORA!$E$4:$E$7322,$E$6:$AM$6,BITACORA!$B$4:$B$7322,"&gt;="&amp;$B$3,BITACORA!$B$4:$B$7322,"&lt;="&amp;$B$4)</f>
        <v>0</v>
      </c>
      <c r="R109" s="165">
        <f>COUNTIFS(BITACORA!$C$4:$C$7322,$B$7:$B$501,BITACORA!$E$4:$E$7322,$E$6:$AM$6,BITACORA!$B$4:$B$7322,"&gt;="&amp;$B$3,BITACORA!$B$4:$B$7322,"&lt;="&amp;$B$4)</f>
        <v>0</v>
      </c>
      <c r="S109" s="165">
        <f>COUNTIFS(BITACORA!$C$4:$C$7322,$B$7:$B$501,BITACORA!$E$4:$E$7322,$E$6:$AM$6,BITACORA!$B$4:$B$7322,"&gt;="&amp;$B$3,BITACORA!$B$4:$B$7322,"&lt;="&amp;$B$4)</f>
        <v>0</v>
      </c>
      <c r="T109" s="165">
        <f>COUNTIFS(BITACORA!$C$4:$C$7322,$B$7:$B$501,BITACORA!$E$4:$E$7322,$E$6:$AM$6,BITACORA!$B$4:$B$7322,"&gt;="&amp;$B$3,BITACORA!$B$4:$B$7322,"&lt;="&amp;$B$4)</f>
        <v>0</v>
      </c>
      <c r="U109" s="165">
        <f>COUNTIFS(BITACORA!$C$4:$C$7322,$B$7:$B$501,BITACORA!$E$4:$E$7322,$E$6:$AM$6,BITACORA!$B$4:$B$7322,"&gt;="&amp;$B$3,BITACORA!$B$4:$B$7322,"&lt;="&amp;$B$4)</f>
        <v>0</v>
      </c>
      <c r="V109" s="165">
        <f>COUNTIFS(BITACORA!$C$4:$C$7322,$B$7:$B$501,BITACORA!$E$4:$E$7322,$E$6:$AM$6,BITACORA!$B$4:$B$7322,"&gt;="&amp;$B$3,BITACORA!$B$4:$B$7322,"&lt;="&amp;$B$4)</f>
        <v>0</v>
      </c>
      <c r="W109" s="165">
        <f>COUNTIFS(BITACORA!$C$4:$C$7322,$B$7:$B$501,BITACORA!$E$4:$E$7322,$E$6:$AM$6,BITACORA!$B$4:$B$7322,"&gt;="&amp;$B$3,BITACORA!$B$4:$B$7322,"&lt;="&amp;$B$4)</f>
        <v>0</v>
      </c>
      <c r="X109" s="165">
        <f>COUNTIFS(BITACORA!$C$4:$C$7322,$B$7:$B$501,BITACORA!$E$4:$E$7322,$E$6:$AM$6,BITACORA!$B$4:$B$7322,"&gt;="&amp;$B$3,BITACORA!$B$4:$B$7322,"&lt;="&amp;$B$4)</f>
        <v>0</v>
      </c>
      <c r="Y109" s="165">
        <f>COUNTIFS(BITACORA!$C$4:$C$7322,$B$7:$B$501,BITACORA!$E$4:$E$7322,$E$6:$AM$6,BITACORA!$B$4:$B$7322,"&gt;="&amp;$B$3,BITACORA!$B$4:$B$7322,"&lt;="&amp;$B$4)</f>
        <v>0</v>
      </c>
      <c r="Z109" s="165">
        <f>COUNTIFS(BITACORA!$C$4:$C$7322,$B$7:$B$501,BITACORA!$E$4:$E$7322,$E$6:$AM$6,BITACORA!$B$4:$B$7322,"&gt;="&amp;$B$3,BITACORA!$B$4:$B$7322,"&lt;="&amp;$B$4)</f>
        <v>0</v>
      </c>
      <c r="AA109" s="165">
        <f>COUNTIFS(BITACORA!$C$4:$C$7322,$B$7:$B$501,BITACORA!$E$4:$E$7322,$E$6:$AM$6,BITACORA!$B$4:$B$7322,"&gt;="&amp;$B$3,BITACORA!$B$4:$B$7322,"&lt;="&amp;$B$4)</f>
        <v>0</v>
      </c>
      <c r="AB109" s="165">
        <f>COUNTIFS(BITACORA!$C$4:$C$7322,$B$7:$B$501,BITACORA!$E$4:$E$7322,$E$6:$AM$6,BITACORA!$B$4:$B$7322,"&gt;="&amp;$B$3,BITACORA!$B$4:$B$7322,"&lt;="&amp;$B$4)</f>
        <v>0</v>
      </c>
      <c r="AC109" s="165">
        <f>COUNTIFS(BITACORA!$C$4:$C$7322,$B$7:$B$501,BITACORA!$E$4:$E$7322,$E$6:$AM$6,BITACORA!$B$4:$B$7322,"&gt;="&amp;$B$3,BITACORA!$B$4:$B$7322,"&lt;="&amp;$B$4)</f>
        <v>0</v>
      </c>
      <c r="AD109" s="165">
        <f>COUNTIFS(BITACORA!$C$4:$C$7322,$B$7:$B$501,BITACORA!$E$4:$E$7322,$E$6:$AM$6,BITACORA!$B$4:$B$7322,"&gt;="&amp;$B$3,BITACORA!$B$4:$B$7322,"&lt;="&amp;$B$4)</f>
        <v>0</v>
      </c>
      <c r="AE109" s="165">
        <f>COUNTIFS(BITACORA!$C$4:$C$7322,$B$7:$B$501,BITACORA!$E$4:$E$7322,$E$6:$AM$6,BITACORA!$B$4:$B$7322,"&gt;="&amp;$B$3,BITACORA!$B$4:$B$7322,"&lt;="&amp;$B$4)</f>
        <v>0</v>
      </c>
      <c r="AF109" s="165">
        <f>COUNTIFS(BITACORA!$C$4:$C$7322,$B$7:$B$501,BITACORA!$E$4:$E$7322,$E$6:$AM$6,BITACORA!$B$4:$B$7322,"&gt;="&amp;$B$3,BITACORA!$B$4:$B$7322,"&lt;="&amp;$B$4)</f>
        <v>0</v>
      </c>
      <c r="AG109" s="165">
        <f>COUNTIFS(BITACORA!$C$4:$C$7322,$B$7:$B$501,BITACORA!$E$4:$E$7322,$E$6:$AM$6,BITACORA!$B$4:$B$7322,"&gt;="&amp;$B$3,BITACORA!$B$4:$B$7322,"&lt;="&amp;$B$4)</f>
        <v>0</v>
      </c>
      <c r="AH109" s="165">
        <f>COUNTIFS(BITACORA!$C$4:$C$7322,$B$7:$B$501,BITACORA!$E$4:$E$7322,$E$6:$AM$6,BITACORA!$B$4:$B$7322,"&gt;="&amp;$B$3,BITACORA!$B$4:$B$7322,"&lt;="&amp;$B$4)</f>
        <v>0</v>
      </c>
      <c r="AI109" s="165">
        <f>COUNTIFS(BITACORA!$C$4:$C$7322,$B$7:$B$501,BITACORA!$E$4:$E$7322,$E$6:$AM$6,BITACORA!$B$4:$B$7322,"&gt;="&amp;$B$3,BITACORA!$B$4:$B$7322,"&lt;="&amp;$B$4)</f>
        <v>0</v>
      </c>
      <c r="AJ109" s="165">
        <f>COUNTIFS(BITACORA!$C$4:$C$7322,$B$7:$B$501,BITACORA!$E$4:$E$7322,$E$6:$AM$6,BITACORA!$B$4:$B$7322,"&gt;="&amp;$B$3,BITACORA!$B$4:$B$7322,"&lt;="&amp;$B$4)</f>
        <v>0</v>
      </c>
      <c r="AK109" s="165">
        <f>COUNTIFS(BITACORA!$C$4:$C$7322,$B$7:$B$501,BITACORA!$E$4:$E$7322,$E$6:$AM$6,BITACORA!$B$4:$B$7322,"&gt;="&amp;$B$3,BITACORA!$B$4:$B$7322,"&lt;="&amp;$B$4)</f>
        <v>0</v>
      </c>
      <c r="AL109" s="165">
        <f>COUNTIFS(BITACORA!$C$4:$C$7322,$B$7:$B$501,BITACORA!$E$4:$E$7322,$E$6:$AM$6,BITACORA!$B$4:$B$7322,"&gt;="&amp;$B$3,BITACORA!$B$4:$B$7322,"&lt;="&amp;$B$4)</f>
        <v>0</v>
      </c>
      <c r="AM109" s="165">
        <f>COUNTIFS(BITACORA!$C$4:$C$7322,$B$7:$B$501,BITACORA!$E$4:$E$7322,$E$6:$AM$6,BITACORA!$B$4:$B$7322,"&gt;="&amp;$B$3,BITACORA!$B$4:$B$7322,"&lt;="&amp;$B$4)</f>
        <v>0</v>
      </c>
    </row>
    <row r="110" spans="1:39">
      <c r="A110" s="141"/>
      <c r="B110" s="165"/>
      <c r="C110" s="165"/>
      <c r="D110" s="164">
        <f t="shared" si="0"/>
        <v>0</v>
      </c>
      <c r="E110" s="165">
        <f>COUNTIFS(BITACORA!$C$4:$C$7322,$B$7:$B$501,BITACORA!$E$4:$E$7322,$E$6:$AM$6,BITACORA!$B$4:$B$7322,"&gt;="&amp;$B$3,BITACORA!$B$4:$B$7322,"&lt;="&amp;$B$4)</f>
        <v>0</v>
      </c>
      <c r="F110" s="165">
        <f>COUNTIFS(BITACORA!$C$4:$C$7322,$B$7:$B$501,BITACORA!$E$4:$E$7322,$E$6:$AM$6,BITACORA!$B$4:$B$7322,"&gt;="&amp;$B$3,BITACORA!$B$4:$B$7322,"&lt;="&amp;$B$4)</f>
        <v>0</v>
      </c>
      <c r="G110" s="165">
        <f>COUNTIFS(BITACORA!$C$4:$C$7322,$B$7:$B$501,BITACORA!$E$4:$E$7322,$E$6:$AM$6,BITACORA!$B$4:$B$7322,"&gt;="&amp;$B$3,BITACORA!$B$4:$B$7322,"&lt;="&amp;$B$4)</f>
        <v>0</v>
      </c>
      <c r="H110" s="165">
        <f>COUNTIFS(BITACORA!$C$4:$C$7322,$B$7:$B$501,BITACORA!$E$4:$E$7322,$E$6:$AM$6,BITACORA!$B$4:$B$7322,"&gt;="&amp;$B$3,BITACORA!$B$4:$B$7322,"&lt;="&amp;$B$4)</f>
        <v>0</v>
      </c>
      <c r="I110" s="165">
        <f>COUNTIFS(BITACORA!$C$4:$C$7322,$B$7:$B$501,BITACORA!$E$4:$E$7322,$E$6:$AM$6,BITACORA!$B$4:$B$7322,"&gt;="&amp;$B$3,BITACORA!$B$4:$B$7322,"&lt;="&amp;$B$4)</f>
        <v>0</v>
      </c>
      <c r="J110" s="165">
        <f>COUNTIFS(BITACORA!$C$4:$C$7322,$B$7:$B$501,BITACORA!$E$4:$E$7322,$E$6:$AM$6,BITACORA!$B$4:$B$7322,"&gt;="&amp;$B$3,BITACORA!$B$4:$B$7322,"&lt;="&amp;$B$4)</f>
        <v>0</v>
      </c>
      <c r="K110" s="165">
        <f>COUNTIFS(BITACORA!$C$4:$C$7322,$B$7:$B$501,BITACORA!$E$4:$E$7322,$E$6:$AM$6,BITACORA!$B$4:$B$7322,"&gt;="&amp;$B$3,BITACORA!$B$4:$B$7322,"&lt;="&amp;$B$4)</f>
        <v>0</v>
      </c>
      <c r="L110" s="165">
        <f>COUNTIFS(BITACORA!$C$4:$C$7322,$B$7:$B$501,BITACORA!$E$4:$E$7322,$E$6:$AM$6,BITACORA!$B$4:$B$7322,"&gt;="&amp;$B$3,BITACORA!$B$4:$B$7322,"&lt;="&amp;$B$4)</f>
        <v>0</v>
      </c>
      <c r="M110" s="165">
        <f>COUNTIFS(BITACORA!$C$4:$C$7322,$B$7:$B$501,BITACORA!$E$4:$E$7322,$E$6:$AM$6,BITACORA!$B$4:$B$7322,"&gt;="&amp;$B$3,BITACORA!$B$4:$B$7322,"&lt;="&amp;$B$4)</f>
        <v>0</v>
      </c>
      <c r="N110" s="165">
        <f>COUNTIFS(BITACORA!$C$4:$C$7322,$B$7:$B$501,BITACORA!$E$4:$E$7322,$E$6:$AM$6,BITACORA!$B$4:$B$7322,"&gt;="&amp;$B$3,BITACORA!$B$4:$B$7322,"&lt;="&amp;$B$4)</f>
        <v>0</v>
      </c>
      <c r="O110" s="165">
        <f>COUNTIFS(BITACORA!$C$4:$C$7322,$B$7:$B$501,BITACORA!$E$4:$E$7322,$E$6:$AM$6,BITACORA!$B$4:$B$7322,"&gt;="&amp;$B$3,BITACORA!$B$4:$B$7322,"&lt;="&amp;$B$4)</f>
        <v>0</v>
      </c>
      <c r="P110" s="165">
        <f>COUNTIFS(BITACORA!$C$4:$C$7322,$B$7:$B$501,BITACORA!$E$4:$E$7322,$E$6:$AM$6,BITACORA!$B$4:$B$7322,"&gt;="&amp;$B$3,BITACORA!$B$4:$B$7322,"&lt;="&amp;$B$4)</f>
        <v>0</v>
      </c>
      <c r="Q110" s="165">
        <f>COUNTIFS(BITACORA!$C$4:$C$7322,$B$7:$B$501,BITACORA!$E$4:$E$7322,$E$6:$AM$6,BITACORA!$B$4:$B$7322,"&gt;="&amp;$B$3,BITACORA!$B$4:$B$7322,"&lt;="&amp;$B$4)</f>
        <v>0</v>
      </c>
      <c r="R110" s="165">
        <f>COUNTIFS(BITACORA!$C$4:$C$7322,$B$7:$B$501,BITACORA!$E$4:$E$7322,$E$6:$AM$6,BITACORA!$B$4:$B$7322,"&gt;="&amp;$B$3,BITACORA!$B$4:$B$7322,"&lt;="&amp;$B$4)</f>
        <v>0</v>
      </c>
      <c r="S110" s="165">
        <f>COUNTIFS(BITACORA!$C$4:$C$7322,$B$7:$B$501,BITACORA!$E$4:$E$7322,$E$6:$AM$6,BITACORA!$B$4:$B$7322,"&gt;="&amp;$B$3,BITACORA!$B$4:$B$7322,"&lt;="&amp;$B$4)</f>
        <v>0</v>
      </c>
      <c r="T110" s="165">
        <f>COUNTIFS(BITACORA!$C$4:$C$7322,$B$7:$B$501,BITACORA!$E$4:$E$7322,$E$6:$AM$6,BITACORA!$B$4:$B$7322,"&gt;="&amp;$B$3,BITACORA!$B$4:$B$7322,"&lt;="&amp;$B$4)</f>
        <v>0</v>
      </c>
      <c r="U110" s="165">
        <f>COUNTIFS(BITACORA!$C$4:$C$7322,$B$7:$B$501,BITACORA!$E$4:$E$7322,$E$6:$AM$6,BITACORA!$B$4:$B$7322,"&gt;="&amp;$B$3,BITACORA!$B$4:$B$7322,"&lt;="&amp;$B$4)</f>
        <v>0</v>
      </c>
      <c r="V110" s="165">
        <f>COUNTIFS(BITACORA!$C$4:$C$7322,$B$7:$B$501,BITACORA!$E$4:$E$7322,$E$6:$AM$6,BITACORA!$B$4:$B$7322,"&gt;="&amp;$B$3,BITACORA!$B$4:$B$7322,"&lt;="&amp;$B$4)</f>
        <v>0</v>
      </c>
      <c r="W110" s="165">
        <f>COUNTIFS(BITACORA!$C$4:$C$7322,$B$7:$B$501,BITACORA!$E$4:$E$7322,$E$6:$AM$6,BITACORA!$B$4:$B$7322,"&gt;="&amp;$B$3,BITACORA!$B$4:$B$7322,"&lt;="&amp;$B$4)</f>
        <v>0</v>
      </c>
      <c r="X110" s="165">
        <f>COUNTIFS(BITACORA!$C$4:$C$7322,$B$7:$B$501,BITACORA!$E$4:$E$7322,$E$6:$AM$6,BITACORA!$B$4:$B$7322,"&gt;="&amp;$B$3,BITACORA!$B$4:$B$7322,"&lt;="&amp;$B$4)</f>
        <v>0</v>
      </c>
      <c r="Y110" s="165">
        <f>COUNTIFS(BITACORA!$C$4:$C$7322,$B$7:$B$501,BITACORA!$E$4:$E$7322,$E$6:$AM$6,BITACORA!$B$4:$B$7322,"&gt;="&amp;$B$3,BITACORA!$B$4:$B$7322,"&lt;="&amp;$B$4)</f>
        <v>0</v>
      </c>
      <c r="Z110" s="165">
        <f>COUNTIFS(BITACORA!$C$4:$C$7322,$B$7:$B$501,BITACORA!$E$4:$E$7322,$E$6:$AM$6,BITACORA!$B$4:$B$7322,"&gt;="&amp;$B$3,BITACORA!$B$4:$B$7322,"&lt;="&amp;$B$4)</f>
        <v>0</v>
      </c>
      <c r="AA110" s="165">
        <f>COUNTIFS(BITACORA!$C$4:$C$7322,$B$7:$B$501,BITACORA!$E$4:$E$7322,$E$6:$AM$6,BITACORA!$B$4:$B$7322,"&gt;="&amp;$B$3,BITACORA!$B$4:$B$7322,"&lt;="&amp;$B$4)</f>
        <v>0</v>
      </c>
      <c r="AB110" s="165">
        <f>COUNTIFS(BITACORA!$C$4:$C$7322,$B$7:$B$501,BITACORA!$E$4:$E$7322,$E$6:$AM$6,BITACORA!$B$4:$B$7322,"&gt;="&amp;$B$3,BITACORA!$B$4:$B$7322,"&lt;="&amp;$B$4)</f>
        <v>0</v>
      </c>
      <c r="AC110" s="165">
        <f>COUNTIFS(BITACORA!$C$4:$C$7322,$B$7:$B$501,BITACORA!$E$4:$E$7322,$E$6:$AM$6,BITACORA!$B$4:$B$7322,"&gt;="&amp;$B$3,BITACORA!$B$4:$B$7322,"&lt;="&amp;$B$4)</f>
        <v>0</v>
      </c>
      <c r="AD110" s="165">
        <f>COUNTIFS(BITACORA!$C$4:$C$7322,$B$7:$B$501,BITACORA!$E$4:$E$7322,$E$6:$AM$6,BITACORA!$B$4:$B$7322,"&gt;="&amp;$B$3,BITACORA!$B$4:$B$7322,"&lt;="&amp;$B$4)</f>
        <v>0</v>
      </c>
      <c r="AE110" s="165">
        <f>COUNTIFS(BITACORA!$C$4:$C$7322,$B$7:$B$501,BITACORA!$E$4:$E$7322,$E$6:$AM$6,BITACORA!$B$4:$B$7322,"&gt;="&amp;$B$3,BITACORA!$B$4:$B$7322,"&lt;="&amp;$B$4)</f>
        <v>0</v>
      </c>
      <c r="AF110" s="165">
        <f>COUNTIFS(BITACORA!$C$4:$C$7322,$B$7:$B$501,BITACORA!$E$4:$E$7322,$E$6:$AM$6,BITACORA!$B$4:$B$7322,"&gt;="&amp;$B$3,BITACORA!$B$4:$B$7322,"&lt;="&amp;$B$4)</f>
        <v>0</v>
      </c>
      <c r="AG110" s="165">
        <f>COUNTIFS(BITACORA!$C$4:$C$7322,$B$7:$B$501,BITACORA!$E$4:$E$7322,$E$6:$AM$6,BITACORA!$B$4:$B$7322,"&gt;="&amp;$B$3,BITACORA!$B$4:$B$7322,"&lt;="&amp;$B$4)</f>
        <v>0</v>
      </c>
      <c r="AH110" s="165">
        <f>COUNTIFS(BITACORA!$C$4:$C$7322,$B$7:$B$501,BITACORA!$E$4:$E$7322,$E$6:$AM$6,BITACORA!$B$4:$B$7322,"&gt;="&amp;$B$3,BITACORA!$B$4:$B$7322,"&lt;="&amp;$B$4)</f>
        <v>0</v>
      </c>
      <c r="AI110" s="165">
        <f>COUNTIFS(BITACORA!$C$4:$C$7322,$B$7:$B$501,BITACORA!$E$4:$E$7322,$E$6:$AM$6,BITACORA!$B$4:$B$7322,"&gt;="&amp;$B$3,BITACORA!$B$4:$B$7322,"&lt;="&amp;$B$4)</f>
        <v>0</v>
      </c>
      <c r="AJ110" s="165">
        <f>COUNTIFS(BITACORA!$C$4:$C$7322,$B$7:$B$501,BITACORA!$E$4:$E$7322,$E$6:$AM$6,BITACORA!$B$4:$B$7322,"&gt;="&amp;$B$3,BITACORA!$B$4:$B$7322,"&lt;="&amp;$B$4)</f>
        <v>0</v>
      </c>
      <c r="AK110" s="165">
        <f>COUNTIFS(BITACORA!$C$4:$C$7322,$B$7:$B$501,BITACORA!$E$4:$E$7322,$E$6:$AM$6,BITACORA!$B$4:$B$7322,"&gt;="&amp;$B$3,BITACORA!$B$4:$B$7322,"&lt;="&amp;$B$4)</f>
        <v>0</v>
      </c>
      <c r="AL110" s="165">
        <f>COUNTIFS(BITACORA!$C$4:$C$7322,$B$7:$B$501,BITACORA!$E$4:$E$7322,$E$6:$AM$6,BITACORA!$B$4:$B$7322,"&gt;="&amp;$B$3,BITACORA!$B$4:$B$7322,"&lt;="&amp;$B$4)</f>
        <v>0</v>
      </c>
      <c r="AM110" s="165">
        <f>COUNTIFS(BITACORA!$C$4:$C$7322,$B$7:$B$501,BITACORA!$E$4:$E$7322,$E$6:$AM$6,BITACORA!$B$4:$B$7322,"&gt;="&amp;$B$3,BITACORA!$B$4:$B$7322,"&lt;="&amp;$B$4)</f>
        <v>0</v>
      </c>
    </row>
    <row r="111" spans="1:39">
      <c r="A111" s="141"/>
      <c r="B111" s="165"/>
      <c r="C111" s="165"/>
      <c r="D111" s="164">
        <f t="shared" si="0"/>
        <v>0</v>
      </c>
      <c r="E111" s="165">
        <f>COUNTIFS(BITACORA!$C$4:$C$7322,$B$7:$B$501,BITACORA!$E$4:$E$7322,$E$6:$AM$6,BITACORA!$B$4:$B$7322,"&gt;="&amp;$B$3,BITACORA!$B$4:$B$7322,"&lt;="&amp;$B$4)</f>
        <v>0</v>
      </c>
      <c r="F111" s="165">
        <f>COUNTIFS(BITACORA!$C$4:$C$7322,$B$7:$B$501,BITACORA!$E$4:$E$7322,$E$6:$AM$6,BITACORA!$B$4:$B$7322,"&gt;="&amp;$B$3,BITACORA!$B$4:$B$7322,"&lt;="&amp;$B$4)</f>
        <v>0</v>
      </c>
      <c r="G111" s="165">
        <f>COUNTIFS(BITACORA!$C$4:$C$7322,$B$7:$B$501,BITACORA!$E$4:$E$7322,$E$6:$AM$6,BITACORA!$B$4:$B$7322,"&gt;="&amp;$B$3,BITACORA!$B$4:$B$7322,"&lt;="&amp;$B$4)</f>
        <v>0</v>
      </c>
      <c r="H111" s="165">
        <f>COUNTIFS(BITACORA!$C$4:$C$7322,$B$7:$B$501,BITACORA!$E$4:$E$7322,$E$6:$AM$6,BITACORA!$B$4:$B$7322,"&gt;="&amp;$B$3,BITACORA!$B$4:$B$7322,"&lt;="&amp;$B$4)</f>
        <v>0</v>
      </c>
      <c r="I111" s="165">
        <f>COUNTIFS(BITACORA!$C$4:$C$7322,$B$7:$B$501,BITACORA!$E$4:$E$7322,$E$6:$AM$6,BITACORA!$B$4:$B$7322,"&gt;="&amp;$B$3,BITACORA!$B$4:$B$7322,"&lt;="&amp;$B$4)</f>
        <v>0</v>
      </c>
      <c r="J111" s="165">
        <f>COUNTIFS(BITACORA!$C$4:$C$7322,$B$7:$B$501,BITACORA!$E$4:$E$7322,$E$6:$AM$6,BITACORA!$B$4:$B$7322,"&gt;="&amp;$B$3,BITACORA!$B$4:$B$7322,"&lt;="&amp;$B$4)</f>
        <v>0</v>
      </c>
      <c r="K111" s="165">
        <f>COUNTIFS(BITACORA!$C$4:$C$7322,$B$7:$B$501,BITACORA!$E$4:$E$7322,$E$6:$AM$6,BITACORA!$B$4:$B$7322,"&gt;="&amp;$B$3,BITACORA!$B$4:$B$7322,"&lt;="&amp;$B$4)</f>
        <v>0</v>
      </c>
      <c r="L111" s="165">
        <f>COUNTIFS(BITACORA!$C$4:$C$7322,$B$7:$B$501,BITACORA!$E$4:$E$7322,$E$6:$AM$6,BITACORA!$B$4:$B$7322,"&gt;="&amp;$B$3,BITACORA!$B$4:$B$7322,"&lt;="&amp;$B$4)</f>
        <v>0</v>
      </c>
      <c r="M111" s="165">
        <f>COUNTIFS(BITACORA!$C$4:$C$7322,$B$7:$B$501,BITACORA!$E$4:$E$7322,$E$6:$AM$6,BITACORA!$B$4:$B$7322,"&gt;="&amp;$B$3,BITACORA!$B$4:$B$7322,"&lt;="&amp;$B$4)</f>
        <v>0</v>
      </c>
      <c r="N111" s="165">
        <f>COUNTIFS(BITACORA!$C$4:$C$7322,$B$7:$B$501,BITACORA!$E$4:$E$7322,$E$6:$AM$6,BITACORA!$B$4:$B$7322,"&gt;="&amp;$B$3,BITACORA!$B$4:$B$7322,"&lt;="&amp;$B$4)</f>
        <v>0</v>
      </c>
      <c r="O111" s="165">
        <f>COUNTIFS(BITACORA!$C$4:$C$7322,$B$7:$B$501,BITACORA!$E$4:$E$7322,$E$6:$AM$6,BITACORA!$B$4:$B$7322,"&gt;="&amp;$B$3,BITACORA!$B$4:$B$7322,"&lt;="&amp;$B$4)</f>
        <v>0</v>
      </c>
      <c r="P111" s="165">
        <f>COUNTIFS(BITACORA!$C$4:$C$7322,$B$7:$B$501,BITACORA!$E$4:$E$7322,$E$6:$AM$6,BITACORA!$B$4:$B$7322,"&gt;="&amp;$B$3,BITACORA!$B$4:$B$7322,"&lt;="&amp;$B$4)</f>
        <v>0</v>
      </c>
      <c r="Q111" s="165">
        <f>COUNTIFS(BITACORA!$C$4:$C$7322,$B$7:$B$501,BITACORA!$E$4:$E$7322,$E$6:$AM$6,BITACORA!$B$4:$B$7322,"&gt;="&amp;$B$3,BITACORA!$B$4:$B$7322,"&lt;="&amp;$B$4)</f>
        <v>0</v>
      </c>
      <c r="R111" s="165">
        <f>COUNTIFS(BITACORA!$C$4:$C$7322,$B$7:$B$501,BITACORA!$E$4:$E$7322,$E$6:$AM$6,BITACORA!$B$4:$B$7322,"&gt;="&amp;$B$3,BITACORA!$B$4:$B$7322,"&lt;="&amp;$B$4)</f>
        <v>0</v>
      </c>
      <c r="S111" s="165">
        <f>COUNTIFS(BITACORA!$C$4:$C$7322,$B$7:$B$501,BITACORA!$E$4:$E$7322,$E$6:$AM$6,BITACORA!$B$4:$B$7322,"&gt;="&amp;$B$3,BITACORA!$B$4:$B$7322,"&lt;="&amp;$B$4)</f>
        <v>0</v>
      </c>
      <c r="T111" s="165">
        <f>COUNTIFS(BITACORA!$C$4:$C$7322,$B$7:$B$501,BITACORA!$E$4:$E$7322,$E$6:$AM$6,BITACORA!$B$4:$B$7322,"&gt;="&amp;$B$3,BITACORA!$B$4:$B$7322,"&lt;="&amp;$B$4)</f>
        <v>0</v>
      </c>
      <c r="U111" s="165">
        <f>COUNTIFS(BITACORA!$C$4:$C$7322,$B$7:$B$501,BITACORA!$E$4:$E$7322,$E$6:$AM$6,BITACORA!$B$4:$B$7322,"&gt;="&amp;$B$3,BITACORA!$B$4:$B$7322,"&lt;="&amp;$B$4)</f>
        <v>0</v>
      </c>
      <c r="V111" s="165">
        <f>COUNTIFS(BITACORA!$C$4:$C$7322,$B$7:$B$501,BITACORA!$E$4:$E$7322,$E$6:$AM$6,BITACORA!$B$4:$B$7322,"&gt;="&amp;$B$3,BITACORA!$B$4:$B$7322,"&lt;="&amp;$B$4)</f>
        <v>0</v>
      </c>
      <c r="W111" s="165">
        <f>COUNTIFS(BITACORA!$C$4:$C$7322,$B$7:$B$501,BITACORA!$E$4:$E$7322,$E$6:$AM$6,BITACORA!$B$4:$B$7322,"&gt;="&amp;$B$3,BITACORA!$B$4:$B$7322,"&lt;="&amp;$B$4)</f>
        <v>0</v>
      </c>
      <c r="X111" s="165">
        <f>COUNTIFS(BITACORA!$C$4:$C$7322,$B$7:$B$501,BITACORA!$E$4:$E$7322,$E$6:$AM$6,BITACORA!$B$4:$B$7322,"&gt;="&amp;$B$3,BITACORA!$B$4:$B$7322,"&lt;="&amp;$B$4)</f>
        <v>0</v>
      </c>
      <c r="Y111" s="165">
        <f>COUNTIFS(BITACORA!$C$4:$C$7322,$B$7:$B$501,BITACORA!$E$4:$E$7322,$E$6:$AM$6,BITACORA!$B$4:$B$7322,"&gt;="&amp;$B$3,BITACORA!$B$4:$B$7322,"&lt;="&amp;$B$4)</f>
        <v>0</v>
      </c>
      <c r="Z111" s="165">
        <f>COUNTIFS(BITACORA!$C$4:$C$7322,$B$7:$B$501,BITACORA!$E$4:$E$7322,$E$6:$AM$6,BITACORA!$B$4:$B$7322,"&gt;="&amp;$B$3,BITACORA!$B$4:$B$7322,"&lt;="&amp;$B$4)</f>
        <v>0</v>
      </c>
      <c r="AA111" s="165">
        <f>COUNTIFS(BITACORA!$C$4:$C$7322,$B$7:$B$501,BITACORA!$E$4:$E$7322,$E$6:$AM$6,BITACORA!$B$4:$B$7322,"&gt;="&amp;$B$3,BITACORA!$B$4:$B$7322,"&lt;="&amp;$B$4)</f>
        <v>0</v>
      </c>
      <c r="AB111" s="165">
        <f>COUNTIFS(BITACORA!$C$4:$C$7322,$B$7:$B$501,BITACORA!$E$4:$E$7322,$E$6:$AM$6,BITACORA!$B$4:$B$7322,"&gt;="&amp;$B$3,BITACORA!$B$4:$B$7322,"&lt;="&amp;$B$4)</f>
        <v>0</v>
      </c>
      <c r="AC111" s="165">
        <f>COUNTIFS(BITACORA!$C$4:$C$7322,$B$7:$B$501,BITACORA!$E$4:$E$7322,$E$6:$AM$6,BITACORA!$B$4:$B$7322,"&gt;="&amp;$B$3,BITACORA!$B$4:$B$7322,"&lt;="&amp;$B$4)</f>
        <v>0</v>
      </c>
      <c r="AD111" s="165">
        <f>COUNTIFS(BITACORA!$C$4:$C$7322,$B$7:$B$501,BITACORA!$E$4:$E$7322,$E$6:$AM$6,BITACORA!$B$4:$B$7322,"&gt;="&amp;$B$3,BITACORA!$B$4:$B$7322,"&lt;="&amp;$B$4)</f>
        <v>0</v>
      </c>
      <c r="AE111" s="165">
        <f>COUNTIFS(BITACORA!$C$4:$C$7322,$B$7:$B$501,BITACORA!$E$4:$E$7322,$E$6:$AM$6,BITACORA!$B$4:$B$7322,"&gt;="&amp;$B$3,BITACORA!$B$4:$B$7322,"&lt;="&amp;$B$4)</f>
        <v>0</v>
      </c>
      <c r="AF111" s="165">
        <f>COUNTIFS(BITACORA!$C$4:$C$7322,$B$7:$B$501,BITACORA!$E$4:$E$7322,$E$6:$AM$6,BITACORA!$B$4:$B$7322,"&gt;="&amp;$B$3,BITACORA!$B$4:$B$7322,"&lt;="&amp;$B$4)</f>
        <v>0</v>
      </c>
      <c r="AG111" s="165">
        <f>COUNTIFS(BITACORA!$C$4:$C$7322,$B$7:$B$501,BITACORA!$E$4:$E$7322,$E$6:$AM$6,BITACORA!$B$4:$B$7322,"&gt;="&amp;$B$3,BITACORA!$B$4:$B$7322,"&lt;="&amp;$B$4)</f>
        <v>0</v>
      </c>
      <c r="AH111" s="165">
        <f>COUNTIFS(BITACORA!$C$4:$C$7322,$B$7:$B$501,BITACORA!$E$4:$E$7322,$E$6:$AM$6,BITACORA!$B$4:$B$7322,"&gt;="&amp;$B$3,BITACORA!$B$4:$B$7322,"&lt;="&amp;$B$4)</f>
        <v>0</v>
      </c>
      <c r="AI111" s="165">
        <f>COUNTIFS(BITACORA!$C$4:$C$7322,$B$7:$B$501,BITACORA!$E$4:$E$7322,$E$6:$AM$6,BITACORA!$B$4:$B$7322,"&gt;="&amp;$B$3,BITACORA!$B$4:$B$7322,"&lt;="&amp;$B$4)</f>
        <v>0</v>
      </c>
      <c r="AJ111" s="165">
        <f>COUNTIFS(BITACORA!$C$4:$C$7322,$B$7:$B$501,BITACORA!$E$4:$E$7322,$E$6:$AM$6,BITACORA!$B$4:$B$7322,"&gt;="&amp;$B$3,BITACORA!$B$4:$B$7322,"&lt;="&amp;$B$4)</f>
        <v>0</v>
      </c>
      <c r="AK111" s="165">
        <f>COUNTIFS(BITACORA!$C$4:$C$7322,$B$7:$B$501,BITACORA!$E$4:$E$7322,$E$6:$AM$6,BITACORA!$B$4:$B$7322,"&gt;="&amp;$B$3,BITACORA!$B$4:$B$7322,"&lt;="&amp;$B$4)</f>
        <v>0</v>
      </c>
      <c r="AL111" s="165">
        <f>COUNTIFS(BITACORA!$C$4:$C$7322,$B$7:$B$501,BITACORA!$E$4:$E$7322,$E$6:$AM$6,BITACORA!$B$4:$B$7322,"&gt;="&amp;$B$3,BITACORA!$B$4:$B$7322,"&lt;="&amp;$B$4)</f>
        <v>0</v>
      </c>
      <c r="AM111" s="165">
        <f>COUNTIFS(BITACORA!$C$4:$C$7322,$B$7:$B$501,BITACORA!$E$4:$E$7322,$E$6:$AM$6,BITACORA!$B$4:$B$7322,"&gt;="&amp;$B$3,BITACORA!$B$4:$B$7322,"&lt;="&amp;$B$4)</f>
        <v>0</v>
      </c>
    </row>
    <row r="112" spans="1:39">
      <c r="A112" s="141"/>
      <c r="B112" s="165"/>
      <c r="C112" s="165"/>
      <c r="D112" s="164">
        <f t="shared" si="0"/>
        <v>0</v>
      </c>
      <c r="E112" s="165">
        <f>COUNTIFS(BITACORA!$C$4:$C$7322,$B$7:$B$501,BITACORA!$E$4:$E$7322,$E$6:$AM$6,BITACORA!$B$4:$B$7322,"&gt;="&amp;$B$3,BITACORA!$B$4:$B$7322,"&lt;="&amp;$B$4)</f>
        <v>0</v>
      </c>
      <c r="F112" s="165">
        <f>COUNTIFS(BITACORA!$C$4:$C$7322,$B$7:$B$501,BITACORA!$E$4:$E$7322,$E$6:$AM$6,BITACORA!$B$4:$B$7322,"&gt;="&amp;$B$3,BITACORA!$B$4:$B$7322,"&lt;="&amp;$B$4)</f>
        <v>0</v>
      </c>
      <c r="G112" s="165">
        <f>COUNTIFS(BITACORA!$C$4:$C$7322,$B$7:$B$501,BITACORA!$E$4:$E$7322,$E$6:$AM$6,BITACORA!$B$4:$B$7322,"&gt;="&amp;$B$3,BITACORA!$B$4:$B$7322,"&lt;="&amp;$B$4)</f>
        <v>0</v>
      </c>
      <c r="H112" s="165">
        <f>COUNTIFS(BITACORA!$C$4:$C$7322,$B$7:$B$501,BITACORA!$E$4:$E$7322,$E$6:$AM$6,BITACORA!$B$4:$B$7322,"&gt;="&amp;$B$3,BITACORA!$B$4:$B$7322,"&lt;="&amp;$B$4)</f>
        <v>0</v>
      </c>
      <c r="I112" s="165">
        <f>COUNTIFS(BITACORA!$C$4:$C$7322,$B$7:$B$501,BITACORA!$E$4:$E$7322,$E$6:$AM$6,BITACORA!$B$4:$B$7322,"&gt;="&amp;$B$3,BITACORA!$B$4:$B$7322,"&lt;="&amp;$B$4)</f>
        <v>0</v>
      </c>
      <c r="J112" s="165">
        <f>COUNTIFS(BITACORA!$C$4:$C$7322,$B$7:$B$501,BITACORA!$E$4:$E$7322,$E$6:$AM$6,BITACORA!$B$4:$B$7322,"&gt;="&amp;$B$3,BITACORA!$B$4:$B$7322,"&lt;="&amp;$B$4)</f>
        <v>0</v>
      </c>
      <c r="K112" s="165">
        <f>COUNTIFS(BITACORA!$C$4:$C$7322,$B$7:$B$501,BITACORA!$E$4:$E$7322,$E$6:$AM$6,BITACORA!$B$4:$B$7322,"&gt;="&amp;$B$3,BITACORA!$B$4:$B$7322,"&lt;="&amp;$B$4)</f>
        <v>0</v>
      </c>
      <c r="L112" s="165">
        <f>COUNTIFS(BITACORA!$C$4:$C$7322,$B$7:$B$501,BITACORA!$E$4:$E$7322,$E$6:$AM$6,BITACORA!$B$4:$B$7322,"&gt;="&amp;$B$3,BITACORA!$B$4:$B$7322,"&lt;="&amp;$B$4)</f>
        <v>0</v>
      </c>
      <c r="M112" s="165">
        <f>COUNTIFS(BITACORA!$C$4:$C$7322,$B$7:$B$501,BITACORA!$E$4:$E$7322,$E$6:$AM$6,BITACORA!$B$4:$B$7322,"&gt;="&amp;$B$3,BITACORA!$B$4:$B$7322,"&lt;="&amp;$B$4)</f>
        <v>0</v>
      </c>
      <c r="N112" s="165">
        <f>COUNTIFS(BITACORA!$C$4:$C$7322,$B$7:$B$501,BITACORA!$E$4:$E$7322,$E$6:$AM$6,BITACORA!$B$4:$B$7322,"&gt;="&amp;$B$3,BITACORA!$B$4:$B$7322,"&lt;="&amp;$B$4)</f>
        <v>0</v>
      </c>
      <c r="O112" s="165">
        <f>COUNTIFS(BITACORA!$C$4:$C$7322,$B$7:$B$501,BITACORA!$E$4:$E$7322,$E$6:$AM$6,BITACORA!$B$4:$B$7322,"&gt;="&amp;$B$3,BITACORA!$B$4:$B$7322,"&lt;="&amp;$B$4)</f>
        <v>0</v>
      </c>
      <c r="P112" s="165">
        <f>COUNTIFS(BITACORA!$C$4:$C$7322,$B$7:$B$501,BITACORA!$E$4:$E$7322,$E$6:$AM$6,BITACORA!$B$4:$B$7322,"&gt;="&amp;$B$3,BITACORA!$B$4:$B$7322,"&lt;="&amp;$B$4)</f>
        <v>0</v>
      </c>
      <c r="Q112" s="165">
        <f>COUNTIFS(BITACORA!$C$4:$C$7322,$B$7:$B$501,BITACORA!$E$4:$E$7322,$E$6:$AM$6,BITACORA!$B$4:$B$7322,"&gt;="&amp;$B$3,BITACORA!$B$4:$B$7322,"&lt;="&amp;$B$4)</f>
        <v>0</v>
      </c>
      <c r="R112" s="165">
        <f>COUNTIFS(BITACORA!$C$4:$C$7322,$B$7:$B$501,BITACORA!$E$4:$E$7322,$E$6:$AM$6,BITACORA!$B$4:$B$7322,"&gt;="&amp;$B$3,BITACORA!$B$4:$B$7322,"&lt;="&amp;$B$4)</f>
        <v>0</v>
      </c>
      <c r="S112" s="165">
        <f>COUNTIFS(BITACORA!$C$4:$C$7322,$B$7:$B$501,BITACORA!$E$4:$E$7322,$E$6:$AM$6,BITACORA!$B$4:$B$7322,"&gt;="&amp;$B$3,BITACORA!$B$4:$B$7322,"&lt;="&amp;$B$4)</f>
        <v>0</v>
      </c>
      <c r="T112" s="165">
        <f>COUNTIFS(BITACORA!$C$4:$C$7322,$B$7:$B$501,BITACORA!$E$4:$E$7322,$E$6:$AM$6,BITACORA!$B$4:$B$7322,"&gt;="&amp;$B$3,BITACORA!$B$4:$B$7322,"&lt;="&amp;$B$4)</f>
        <v>0</v>
      </c>
      <c r="U112" s="165">
        <f>COUNTIFS(BITACORA!$C$4:$C$7322,$B$7:$B$501,BITACORA!$E$4:$E$7322,$E$6:$AM$6,BITACORA!$B$4:$B$7322,"&gt;="&amp;$B$3,BITACORA!$B$4:$B$7322,"&lt;="&amp;$B$4)</f>
        <v>0</v>
      </c>
      <c r="V112" s="165">
        <f>COUNTIFS(BITACORA!$C$4:$C$7322,$B$7:$B$501,BITACORA!$E$4:$E$7322,$E$6:$AM$6,BITACORA!$B$4:$B$7322,"&gt;="&amp;$B$3,BITACORA!$B$4:$B$7322,"&lt;="&amp;$B$4)</f>
        <v>0</v>
      </c>
      <c r="W112" s="165">
        <f>COUNTIFS(BITACORA!$C$4:$C$7322,$B$7:$B$501,BITACORA!$E$4:$E$7322,$E$6:$AM$6,BITACORA!$B$4:$B$7322,"&gt;="&amp;$B$3,BITACORA!$B$4:$B$7322,"&lt;="&amp;$B$4)</f>
        <v>0</v>
      </c>
      <c r="X112" s="165">
        <f>COUNTIFS(BITACORA!$C$4:$C$7322,$B$7:$B$501,BITACORA!$E$4:$E$7322,$E$6:$AM$6,BITACORA!$B$4:$B$7322,"&gt;="&amp;$B$3,BITACORA!$B$4:$B$7322,"&lt;="&amp;$B$4)</f>
        <v>0</v>
      </c>
      <c r="Y112" s="165">
        <f>COUNTIFS(BITACORA!$C$4:$C$7322,$B$7:$B$501,BITACORA!$E$4:$E$7322,$E$6:$AM$6,BITACORA!$B$4:$B$7322,"&gt;="&amp;$B$3,BITACORA!$B$4:$B$7322,"&lt;="&amp;$B$4)</f>
        <v>0</v>
      </c>
      <c r="Z112" s="165">
        <f>COUNTIFS(BITACORA!$C$4:$C$7322,$B$7:$B$501,BITACORA!$E$4:$E$7322,$E$6:$AM$6,BITACORA!$B$4:$B$7322,"&gt;="&amp;$B$3,BITACORA!$B$4:$B$7322,"&lt;="&amp;$B$4)</f>
        <v>0</v>
      </c>
      <c r="AA112" s="165">
        <f>COUNTIFS(BITACORA!$C$4:$C$7322,$B$7:$B$501,BITACORA!$E$4:$E$7322,$E$6:$AM$6,BITACORA!$B$4:$B$7322,"&gt;="&amp;$B$3,BITACORA!$B$4:$B$7322,"&lt;="&amp;$B$4)</f>
        <v>0</v>
      </c>
      <c r="AB112" s="165">
        <f>COUNTIFS(BITACORA!$C$4:$C$7322,$B$7:$B$501,BITACORA!$E$4:$E$7322,$E$6:$AM$6,BITACORA!$B$4:$B$7322,"&gt;="&amp;$B$3,BITACORA!$B$4:$B$7322,"&lt;="&amp;$B$4)</f>
        <v>0</v>
      </c>
      <c r="AC112" s="165">
        <f>COUNTIFS(BITACORA!$C$4:$C$7322,$B$7:$B$501,BITACORA!$E$4:$E$7322,$E$6:$AM$6,BITACORA!$B$4:$B$7322,"&gt;="&amp;$B$3,BITACORA!$B$4:$B$7322,"&lt;="&amp;$B$4)</f>
        <v>0</v>
      </c>
      <c r="AD112" s="165">
        <f>COUNTIFS(BITACORA!$C$4:$C$7322,$B$7:$B$501,BITACORA!$E$4:$E$7322,$E$6:$AM$6,BITACORA!$B$4:$B$7322,"&gt;="&amp;$B$3,BITACORA!$B$4:$B$7322,"&lt;="&amp;$B$4)</f>
        <v>0</v>
      </c>
      <c r="AE112" s="165">
        <f>COUNTIFS(BITACORA!$C$4:$C$7322,$B$7:$B$501,BITACORA!$E$4:$E$7322,$E$6:$AM$6,BITACORA!$B$4:$B$7322,"&gt;="&amp;$B$3,BITACORA!$B$4:$B$7322,"&lt;="&amp;$B$4)</f>
        <v>0</v>
      </c>
      <c r="AF112" s="165">
        <f>COUNTIFS(BITACORA!$C$4:$C$7322,$B$7:$B$501,BITACORA!$E$4:$E$7322,$E$6:$AM$6,BITACORA!$B$4:$B$7322,"&gt;="&amp;$B$3,BITACORA!$B$4:$B$7322,"&lt;="&amp;$B$4)</f>
        <v>0</v>
      </c>
      <c r="AG112" s="165">
        <f>COUNTIFS(BITACORA!$C$4:$C$7322,$B$7:$B$501,BITACORA!$E$4:$E$7322,$E$6:$AM$6,BITACORA!$B$4:$B$7322,"&gt;="&amp;$B$3,BITACORA!$B$4:$B$7322,"&lt;="&amp;$B$4)</f>
        <v>0</v>
      </c>
      <c r="AH112" s="165">
        <f>COUNTIFS(BITACORA!$C$4:$C$7322,$B$7:$B$501,BITACORA!$E$4:$E$7322,$E$6:$AM$6,BITACORA!$B$4:$B$7322,"&gt;="&amp;$B$3,BITACORA!$B$4:$B$7322,"&lt;="&amp;$B$4)</f>
        <v>0</v>
      </c>
      <c r="AI112" s="165">
        <f>COUNTIFS(BITACORA!$C$4:$C$7322,$B$7:$B$501,BITACORA!$E$4:$E$7322,$E$6:$AM$6,BITACORA!$B$4:$B$7322,"&gt;="&amp;$B$3,BITACORA!$B$4:$B$7322,"&lt;="&amp;$B$4)</f>
        <v>0</v>
      </c>
      <c r="AJ112" s="165">
        <f>COUNTIFS(BITACORA!$C$4:$C$7322,$B$7:$B$501,BITACORA!$E$4:$E$7322,$E$6:$AM$6,BITACORA!$B$4:$B$7322,"&gt;="&amp;$B$3,BITACORA!$B$4:$B$7322,"&lt;="&amp;$B$4)</f>
        <v>0</v>
      </c>
      <c r="AK112" s="165">
        <f>COUNTIFS(BITACORA!$C$4:$C$7322,$B$7:$B$501,BITACORA!$E$4:$E$7322,$E$6:$AM$6,BITACORA!$B$4:$B$7322,"&gt;="&amp;$B$3,BITACORA!$B$4:$B$7322,"&lt;="&amp;$B$4)</f>
        <v>0</v>
      </c>
      <c r="AL112" s="165">
        <f>COUNTIFS(BITACORA!$C$4:$C$7322,$B$7:$B$501,BITACORA!$E$4:$E$7322,$E$6:$AM$6,BITACORA!$B$4:$B$7322,"&gt;="&amp;$B$3,BITACORA!$B$4:$B$7322,"&lt;="&amp;$B$4)</f>
        <v>0</v>
      </c>
      <c r="AM112" s="165">
        <f>COUNTIFS(BITACORA!$C$4:$C$7322,$B$7:$B$501,BITACORA!$E$4:$E$7322,$E$6:$AM$6,BITACORA!$B$4:$B$7322,"&gt;="&amp;$B$3,BITACORA!$B$4:$B$7322,"&lt;="&amp;$B$4)</f>
        <v>0</v>
      </c>
    </row>
    <row r="113" spans="1:39">
      <c r="A113" s="141"/>
      <c r="B113" s="165"/>
      <c r="C113" s="165"/>
      <c r="D113" s="164">
        <f t="shared" si="0"/>
        <v>0</v>
      </c>
      <c r="E113" s="165">
        <f>COUNTIFS(BITACORA!$C$4:$C$7322,$B$7:$B$501,BITACORA!$E$4:$E$7322,$E$6:$AM$6,BITACORA!$B$4:$B$7322,"&gt;="&amp;$B$3,BITACORA!$B$4:$B$7322,"&lt;="&amp;$B$4)</f>
        <v>0</v>
      </c>
      <c r="F113" s="165">
        <f>COUNTIFS(BITACORA!$C$4:$C$7322,$B$7:$B$501,BITACORA!$E$4:$E$7322,$E$6:$AM$6,BITACORA!$B$4:$B$7322,"&gt;="&amp;$B$3,BITACORA!$B$4:$B$7322,"&lt;="&amp;$B$4)</f>
        <v>0</v>
      </c>
      <c r="G113" s="165">
        <f>COUNTIFS(BITACORA!$C$4:$C$7322,$B$7:$B$501,BITACORA!$E$4:$E$7322,$E$6:$AM$6,BITACORA!$B$4:$B$7322,"&gt;="&amp;$B$3,BITACORA!$B$4:$B$7322,"&lt;="&amp;$B$4)</f>
        <v>0</v>
      </c>
      <c r="H113" s="165">
        <f>COUNTIFS(BITACORA!$C$4:$C$7322,$B$7:$B$501,BITACORA!$E$4:$E$7322,$E$6:$AM$6,BITACORA!$B$4:$B$7322,"&gt;="&amp;$B$3,BITACORA!$B$4:$B$7322,"&lt;="&amp;$B$4)</f>
        <v>0</v>
      </c>
      <c r="I113" s="165">
        <f>COUNTIFS(BITACORA!$C$4:$C$7322,$B$7:$B$501,BITACORA!$E$4:$E$7322,$E$6:$AM$6,BITACORA!$B$4:$B$7322,"&gt;="&amp;$B$3,BITACORA!$B$4:$B$7322,"&lt;="&amp;$B$4)</f>
        <v>0</v>
      </c>
      <c r="J113" s="165">
        <f>COUNTIFS(BITACORA!$C$4:$C$7322,$B$7:$B$501,BITACORA!$E$4:$E$7322,$E$6:$AM$6,BITACORA!$B$4:$B$7322,"&gt;="&amp;$B$3,BITACORA!$B$4:$B$7322,"&lt;="&amp;$B$4)</f>
        <v>0</v>
      </c>
      <c r="K113" s="165">
        <f>COUNTIFS(BITACORA!$C$4:$C$7322,$B$7:$B$501,BITACORA!$E$4:$E$7322,$E$6:$AM$6,BITACORA!$B$4:$B$7322,"&gt;="&amp;$B$3,BITACORA!$B$4:$B$7322,"&lt;="&amp;$B$4)</f>
        <v>0</v>
      </c>
      <c r="L113" s="165">
        <f>COUNTIFS(BITACORA!$C$4:$C$7322,$B$7:$B$501,BITACORA!$E$4:$E$7322,$E$6:$AM$6,BITACORA!$B$4:$B$7322,"&gt;="&amp;$B$3,BITACORA!$B$4:$B$7322,"&lt;="&amp;$B$4)</f>
        <v>0</v>
      </c>
      <c r="M113" s="165">
        <f>COUNTIFS(BITACORA!$C$4:$C$7322,$B$7:$B$501,BITACORA!$E$4:$E$7322,$E$6:$AM$6,BITACORA!$B$4:$B$7322,"&gt;="&amp;$B$3,BITACORA!$B$4:$B$7322,"&lt;="&amp;$B$4)</f>
        <v>0</v>
      </c>
      <c r="N113" s="165">
        <f>COUNTIFS(BITACORA!$C$4:$C$7322,$B$7:$B$501,BITACORA!$E$4:$E$7322,$E$6:$AM$6,BITACORA!$B$4:$B$7322,"&gt;="&amp;$B$3,BITACORA!$B$4:$B$7322,"&lt;="&amp;$B$4)</f>
        <v>0</v>
      </c>
      <c r="O113" s="165">
        <f>COUNTIFS(BITACORA!$C$4:$C$7322,$B$7:$B$501,BITACORA!$E$4:$E$7322,$E$6:$AM$6,BITACORA!$B$4:$B$7322,"&gt;="&amp;$B$3,BITACORA!$B$4:$B$7322,"&lt;="&amp;$B$4)</f>
        <v>0</v>
      </c>
      <c r="P113" s="165">
        <f>COUNTIFS(BITACORA!$C$4:$C$7322,$B$7:$B$501,BITACORA!$E$4:$E$7322,$E$6:$AM$6,BITACORA!$B$4:$B$7322,"&gt;="&amp;$B$3,BITACORA!$B$4:$B$7322,"&lt;="&amp;$B$4)</f>
        <v>0</v>
      </c>
      <c r="Q113" s="165">
        <f>COUNTIFS(BITACORA!$C$4:$C$7322,$B$7:$B$501,BITACORA!$E$4:$E$7322,$E$6:$AM$6,BITACORA!$B$4:$B$7322,"&gt;="&amp;$B$3,BITACORA!$B$4:$B$7322,"&lt;="&amp;$B$4)</f>
        <v>0</v>
      </c>
      <c r="R113" s="165">
        <f>COUNTIFS(BITACORA!$C$4:$C$7322,$B$7:$B$501,BITACORA!$E$4:$E$7322,$E$6:$AM$6,BITACORA!$B$4:$B$7322,"&gt;="&amp;$B$3,BITACORA!$B$4:$B$7322,"&lt;="&amp;$B$4)</f>
        <v>0</v>
      </c>
      <c r="S113" s="165">
        <f>COUNTIFS(BITACORA!$C$4:$C$7322,$B$7:$B$501,BITACORA!$E$4:$E$7322,$E$6:$AM$6,BITACORA!$B$4:$B$7322,"&gt;="&amp;$B$3,BITACORA!$B$4:$B$7322,"&lt;="&amp;$B$4)</f>
        <v>0</v>
      </c>
      <c r="T113" s="165">
        <f>COUNTIFS(BITACORA!$C$4:$C$7322,$B$7:$B$501,BITACORA!$E$4:$E$7322,$E$6:$AM$6,BITACORA!$B$4:$B$7322,"&gt;="&amp;$B$3,BITACORA!$B$4:$B$7322,"&lt;="&amp;$B$4)</f>
        <v>0</v>
      </c>
      <c r="U113" s="165">
        <f>COUNTIFS(BITACORA!$C$4:$C$7322,$B$7:$B$501,BITACORA!$E$4:$E$7322,$E$6:$AM$6,BITACORA!$B$4:$B$7322,"&gt;="&amp;$B$3,BITACORA!$B$4:$B$7322,"&lt;="&amp;$B$4)</f>
        <v>0</v>
      </c>
      <c r="V113" s="165">
        <f>COUNTIFS(BITACORA!$C$4:$C$7322,$B$7:$B$501,BITACORA!$E$4:$E$7322,$E$6:$AM$6,BITACORA!$B$4:$B$7322,"&gt;="&amp;$B$3,BITACORA!$B$4:$B$7322,"&lt;="&amp;$B$4)</f>
        <v>0</v>
      </c>
      <c r="W113" s="165">
        <f>COUNTIFS(BITACORA!$C$4:$C$7322,$B$7:$B$501,BITACORA!$E$4:$E$7322,$E$6:$AM$6,BITACORA!$B$4:$B$7322,"&gt;="&amp;$B$3,BITACORA!$B$4:$B$7322,"&lt;="&amp;$B$4)</f>
        <v>0</v>
      </c>
      <c r="X113" s="165">
        <f>COUNTIFS(BITACORA!$C$4:$C$7322,$B$7:$B$501,BITACORA!$E$4:$E$7322,$E$6:$AM$6,BITACORA!$B$4:$B$7322,"&gt;="&amp;$B$3,BITACORA!$B$4:$B$7322,"&lt;="&amp;$B$4)</f>
        <v>0</v>
      </c>
      <c r="Y113" s="165">
        <f>COUNTIFS(BITACORA!$C$4:$C$7322,$B$7:$B$501,BITACORA!$E$4:$E$7322,$E$6:$AM$6,BITACORA!$B$4:$B$7322,"&gt;="&amp;$B$3,BITACORA!$B$4:$B$7322,"&lt;="&amp;$B$4)</f>
        <v>0</v>
      </c>
      <c r="Z113" s="165">
        <f>COUNTIFS(BITACORA!$C$4:$C$7322,$B$7:$B$501,BITACORA!$E$4:$E$7322,$E$6:$AM$6,BITACORA!$B$4:$B$7322,"&gt;="&amp;$B$3,BITACORA!$B$4:$B$7322,"&lt;="&amp;$B$4)</f>
        <v>0</v>
      </c>
      <c r="AA113" s="165">
        <f>COUNTIFS(BITACORA!$C$4:$C$7322,$B$7:$B$501,BITACORA!$E$4:$E$7322,$E$6:$AM$6,BITACORA!$B$4:$B$7322,"&gt;="&amp;$B$3,BITACORA!$B$4:$B$7322,"&lt;="&amp;$B$4)</f>
        <v>0</v>
      </c>
      <c r="AB113" s="165">
        <f>COUNTIFS(BITACORA!$C$4:$C$7322,$B$7:$B$501,BITACORA!$E$4:$E$7322,$E$6:$AM$6,BITACORA!$B$4:$B$7322,"&gt;="&amp;$B$3,BITACORA!$B$4:$B$7322,"&lt;="&amp;$B$4)</f>
        <v>0</v>
      </c>
      <c r="AC113" s="165">
        <f>COUNTIFS(BITACORA!$C$4:$C$7322,$B$7:$B$501,BITACORA!$E$4:$E$7322,$E$6:$AM$6,BITACORA!$B$4:$B$7322,"&gt;="&amp;$B$3,BITACORA!$B$4:$B$7322,"&lt;="&amp;$B$4)</f>
        <v>0</v>
      </c>
      <c r="AD113" s="165">
        <f>COUNTIFS(BITACORA!$C$4:$C$7322,$B$7:$B$501,BITACORA!$E$4:$E$7322,$E$6:$AM$6,BITACORA!$B$4:$B$7322,"&gt;="&amp;$B$3,BITACORA!$B$4:$B$7322,"&lt;="&amp;$B$4)</f>
        <v>0</v>
      </c>
      <c r="AE113" s="165">
        <f>COUNTIFS(BITACORA!$C$4:$C$7322,$B$7:$B$501,BITACORA!$E$4:$E$7322,$E$6:$AM$6,BITACORA!$B$4:$B$7322,"&gt;="&amp;$B$3,BITACORA!$B$4:$B$7322,"&lt;="&amp;$B$4)</f>
        <v>0</v>
      </c>
      <c r="AF113" s="165">
        <f>COUNTIFS(BITACORA!$C$4:$C$7322,$B$7:$B$501,BITACORA!$E$4:$E$7322,$E$6:$AM$6,BITACORA!$B$4:$B$7322,"&gt;="&amp;$B$3,BITACORA!$B$4:$B$7322,"&lt;="&amp;$B$4)</f>
        <v>0</v>
      </c>
      <c r="AG113" s="165">
        <f>COUNTIFS(BITACORA!$C$4:$C$7322,$B$7:$B$501,BITACORA!$E$4:$E$7322,$E$6:$AM$6,BITACORA!$B$4:$B$7322,"&gt;="&amp;$B$3,BITACORA!$B$4:$B$7322,"&lt;="&amp;$B$4)</f>
        <v>0</v>
      </c>
      <c r="AH113" s="165">
        <f>COUNTIFS(BITACORA!$C$4:$C$7322,$B$7:$B$501,BITACORA!$E$4:$E$7322,$E$6:$AM$6,BITACORA!$B$4:$B$7322,"&gt;="&amp;$B$3,BITACORA!$B$4:$B$7322,"&lt;="&amp;$B$4)</f>
        <v>0</v>
      </c>
      <c r="AI113" s="165">
        <f>COUNTIFS(BITACORA!$C$4:$C$7322,$B$7:$B$501,BITACORA!$E$4:$E$7322,$E$6:$AM$6,BITACORA!$B$4:$B$7322,"&gt;="&amp;$B$3,BITACORA!$B$4:$B$7322,"&lt;="&amp;$B$4)</f>
        <v>0</v>
      </c>
      <c r="AJ113" s="165">
        <f>COUNTIFS(BITACORA!$C$4:$C$7322,$B$7:$B$501,BITACORA!$E$4:$E$7322,$E$6:$AM$6,BITACORA!$B$4:$B$7322,"&gt;="&amp;$B$3,BITACORA!$B$4:$B$7322,"&lt;="&amp;$B$4)</f>
        <v>0</v>
      </c>
      <c r="AK113" s="165">
        <f>COUNTIFS(BITACORA!$C$4:$C$7322,$B$7:$B$501,BITACORA!$E$4:$E$7322,$E$6:$AM$6,BITACORA!$B$4:$B$7322,"&gt;="&amp;$B$3,BITACORA!$B$4:$B$7322,"&lt;="&amp;$B$4)</f>
        <v>0</v>
      </c>
      <c r="AL113" s="165">
        <f>COUNTIFS(BITACORA!$C$4:$C$7322,$B$7:$B$501,BITACORA!$E$4:$E$7322,$E$6:$AM$6,BITACORA!$B$4:$B$7322,"&gt;="&amp;$B$3,BITACORA!$B$4:$B$7322,"&lt;="&amp;$B$4)</f>
        <v>0</v>
      </c>
      <c r="AM113" s="165">
        <f>COUNTIFS(BITACORA!$C$4:$C$7322,$B$7:$B$501,BITACORA!$E$4:$E$7322,$E$6:$AM$6,BITACORA!$B$4:$B$7322,"&gt;="&amp;$B$3,BITACORA!$B$4:$B$7322,"&lt;="&amp;$B$4)</f>
        <v>0</v>
      </c>
    </row>
    <row r="114" spans="1:39">
      <c r="A114" s="141"/>
      <c r="B114" s="165"/>
      <c r="C114" s="165"/>
      <c r="D114" s="164">
        <f t="shared" si="0"/>
        <v>0</v>
      </c>
      <c r="E114" s="165">
        <f>COUNTIFS(BITACORA!$C$4:$C$7322,$B$7:$B$501,BITACORA!$E$4:$E$7322,$E$6:$AM$6,BITACORA!$B$4:$B$7322,"&gt;="&amp;$B$3,BITACORA!$B$4:$B$7322,"&lt;="&amp;$B$4)</f>
        <v>0</v>
      </c>
      <c r="F114" s="165">
        <f>COUNTIFS(BITACORA!$C$4:$C$7322,$B$7:$B$501,BITACORA!$E$4:$E$7322,$E$6:$AM$6,BITACORA!$B$4:$B$7322,"&gt;="&amp;$B$3,BITACORA!$B$4:$B$7322,"&lt;="&amp;$B$4)</f>
        <v>0</v>
      </c>
      <c r="G114" s="165">
        <f>COUNTIFS(BITACORA!$C$4:$C$7322,$B$7:$B$501,BITACORA!$E$4:$E$7322,$E$6:$AM$6,BITACORA!$B$4:$B$7322,"&gt;="&amp;$B$3,BITACORA!$B$4:$B$7322,"&lt;="&amp;$B$4)</f>
        <v>0</v>
      </c>
      <c r="H114" s="165">
        <f>COUNTIFS(BITACORA!$C$4:$C$7322,$B$7:$B$501,BITACORA!$E$4:$E$7322,$E$6:$AM$6,BITACORA!$B$4:$B$7322,"&gt;="&amp;$B$3,BITACORA!$B$4:$B$7322,"&lt;="&amp;$B$4)</f>
        <v>0</v>
      </c>
      <c r="I114" s="165">
        <f>COUNTIFS(BITACORA!$C$4:$C$7322,$B$7:$B$501,BITACORA!$E$4:$E$7322,$E$6:$AM$6,BITACORA!$B$4:$B$7322,"&gt;="&amp;$B$3,BITACORA!$B$4:$B$7322,"&lt;="&amp;$B$4)</f>
        <v>0</v>
      </c>
      <c r="J114" s="165">
        <f>COUNTIFS(BITACORA!$C$4:$C$7322,$B$7:$B$501,BITACORA!$E$4:$E$7322,$E$6:$AM$6,BITACORA!$B$4:$B$7322,"&gt;="&amp;$B$3,BITACORA!$B$4:$B$7322,"&lt;="&amp;$B$4)</f>
        <v>0</v>
      </c>
      <c r="K114" s="165">
        <f>COUNTIFS(BITACORA!$C$4:$C$7322,$B$7:$B$501,BITACORA!$E$4:$E$7322,$E$6:$AM$6,BITACORA!$B$4:$B$7322,"&gt;="&amp;$B$3,BITACORA!$B$4:$B$7322,"&lt;="&amp;$B$4)</f>
        <v>0</v>
      </c>
      <c r="L114" s="165">
        <f>COUNTIFS(BITACORA!$C$4:$C$7322,$B$7:$B$501,BITACORA!$E$4:$E$7322,$E$6:$AM$6,BITACORA!$B$4:$B$7322,"&gt;="&amp;$B$3,BITACORA!$B$4:$B$7322,"&lt;="&amp;$B$4)</f>
        <v>0</v>
      </c>
      <c r="M114" s="165">
        <f>COUNTIFS(BITACORA!$C$4:$C$7322,$B$7:$B$501,BITACORA!$E$4:$E$7322,$E$6:$AM$6,BITACORA!$B$4:$B$7322,"&gt;="&amp;$B$3,BITACORA!$B$4:$B$7322,"&lt;="&amp;$B$4)</f>
        <v>0</v>
      </c>
      <c r="N114" s="165">
        <f>COUNTIFS(BITACORA!$C$4:$C$7322,$B$7:$B$501,BITACORA!$E$4:$E$7322,$E$6:$AM$6,BITACORA!$B$4:$B$7322,"&gt;="&amp;$B$3,BITACORA!$B$4:$B$7322,"&lt;="&amp;$B$4)</f>
        <v>0</v>
      </c>
      <c r="O114" s="165">
        <f>COUNTIFS(BITACORA!$C$4:$C$7322,$B$7:$B$501,BITACORA!$E$4:$E$7322,$E$6:$AM$6,BITACORA!$B$4:$B$7322,"&gt;="&amp;$B$3,BITACORA!$B$4:$B$7322,"&lt;="&amp;$B$4)</f>
        <v>0</v>
      </c>
      <c r="P114" s="165">
        <f>COUNTIFS(BITACORA!$C$4:$C$7322,$B$7:$B$501,BITACORA!$E$4:$E$7322,$E$6:$AM$6,BITACORA!$B$4:$B$7322,"&gt;="&amp;$B$3,BITACORA!$B$4:$B$7322,"&lt;="&amp;$B$4)</f>
        <v>0</v>
      </c>
      <c r="Q114" s="165">
        <f>COUNTIFS(BITACORA!$C$4:$C$7322,$B$7:$B$501,BITACORA!$E$4:$E$7322,$E$6:$AM$6,BITACORA!$B$4:$B$7322,"&gt;="&amp;$B$3,BITACORA!$B$4:$B$7322,"&lt;="&amp;$B$4)</f>
        <v>0</v>
      </c>
      <c r="R114" s="165">
        <f>COUNTIFS(BITACORA!$C$4:$C$7322,$B$7:$B$501,BITACORA!$E$4:$E$7322,$E$6:$AM$6,BITACORA!$B$4:$B$7322,"&gt;="&amp;$B$3,BITACORA!$B$4:$B$7322,"&lt;="&amp;$B$4)</f>
        <v>0</v>
      </c>
      <c r="S114" s="165">
        <f>COUNTIFS(BITACORA!$C$4:$C$7322,$B$7:$B$501,BITACORA!$E$4:$E$7322,$E$6:$AM$6,BITACORA!$B$4:$B$7322,"&gt;="&amp;$B$3,BITACORA!$B$4:$B$7322,"&lt;="&amp;$B$4)</f>
        <v>0</v>
      </c>
      <c r="T114" s="165">
        <f>COUNTIFS(BITACORA!$C$4:$C$7322,$B$7:$B$501,BITACORA!$E$4:$E$7322,$E$6:$AM$6,BITACORA!$B$4:$B$7322,"&gt;="&amp;$B$3,BITACORA!$B$4:$B$7322,"&lt;="&amp;$B$4)</f>
        <v>0</v>
      </c>
      <c r="U114" s="165">
        <f>COUNTIFS(BITACORA!$C$4:$C$7322,$B$7:$B$501,BITACORA!$E$4:$E$7322,$E$6:$AM$6,BITACORA!$B$4:$B$7322,"&gt;="&amp;$B$3,BITACORA!$B$4:$B$7322,"&lt;="&amp;$B$4)</f>
        <v>0</v>
      </c>
      <c r="V114" s="165">
        <f>COUNTIFS(BITACORA!$C$4:$C$7322,$B$7:$B$501,BITACORA!$E$4:$E$7322,$E$6:$AM$6,BITACORA!$B$4:$B$7322,"&gt;="&amp;$B$3,BITACORA!$B$4:$B$7322,"&lt;="&amp;$B$4)</f>
        <v>0</v>
      </c>
      <c r="W114" s="165">
        <f>COUNTIFS(BITACORA!$C$4:$C$7322,$B$7:$B$501,BITACORA!$E$4:$E$7322,$E$6:$AM$6,BITACORA!$B$4:$B$7322,"&gt;="&amp;$B$3,BITACORA!$B$4:$B$7322,"&lt;="&amp;$B$4)</f>
        <v>0</v>
      </c>
      <c r="X114" s="165">
        <f>COUNTIFS(BITACORA!$C$4:$C$7322,$B$7:$B$501,BITACORA!$E$4:$E$7322,$E$6:$AM$6,BITACORA!$B$4:$B$7322,"&gt;="&amp;$B$3,BITACORA!$B$4:$B$7322,"&lt;="&amp;$B$4)</f>
        <v>0</v>
      </c>
      <c r="Y114" s="165">
        <f>COUNTIFS(BITACORA!$C$4:$C$7322,$B$7:$B$501,BITACORA!$E$4:$E$7322,$E$6:$AM$6,BITACORA!$B$4:$B$7322,"&gt;="&amp;$B$3,BITACORA!$B$4:$B$7322,"&lt;="&amp;$B$4)</f>
        <v>0</v>
      </c>
      <c r="Z114" s="165">
        <f>COUNTIFS(BITACORA!$C$4:$C$7322,$B$7:$B$501,BITACORA!$E$4:$E$7322,$E$6:$AM$6,BITACORA!$B$4:$B$7322,"&gt;="&amp;$B$3,BITACORA!$B$4:$B$7322,"&lt;="&amp;$B$4)</f>
        <v>0</v>
      </c>
      <c r="AA114" s="165">
        <f>COUNTIFS(BITACORA!$C$4:$C$7322,$B$7:$B$501,BITACORA!$E$4:$E$7322,$E$6:$AM$6,BITACORA!$B$4:$B$7322,"&gt;="&amp;$B$3,BITACORA!$B$4:$B$7322,"&lt;="&amp;$B$4)</f>
        <v>0</v>
      </c>
      <c r="AB114" s="165">
        <f>COUNTIFS(BITACORA!$C$4:$C$7322,$B$7:$B$501,BITACORA!$E$4:$E$7322,$E$6:$AM$6,BITACORA!$B$4:$B$7322,"&gt;="&amp;$B$3,BITACORA!$B$4:$B$7322,"&lt;="&amp;$B$4)</f>
        <v>0</v>
      </c>
      <c r="AC114" s="165">
        <f>COUNTIFS(BITACORA!$C$4:$C$7322,$B$7:$B$501,BITACORA!$E$4:$E$7322,$E$6:$AM$6,BITACORA!$B$4:$B$7322,"&gt;="&amp;$B$3,BITACORA!$B$4:$B$7322,"&lt;="&amp;$B$4)</f>
        <v>0</v>
      </c>
      <c r="AD114" s="165">
        <f>COUNTIFS(BITACORA!$C$4:$C$7322,$B$7:$B$501,BITACORA!$E$4:$E$7322,$E$6:$AM$6,BITACORA!$B$4:$B$7322,"&gt;="&amp;$B$3,BITACORA!$B$4:$B$7322,"&lt;="&amp;$B$4)</f>
        <v>0</v>
      </c>
      <c r="AE114" s="165">
        <f>COUNTIFS(BITACORA!$C$4:$C$7322,$B$7:$B$501,BITACORA!$E$4:$E$7322,$E$6:$AM$6,BITACORA!$B$4:$B$7322,"&gt;="&amp;$B$3,BITACORA!$B$4:$B$7322,"&lt;="&amp;$B$4)</f>
        <v>0</v>
      </c>
      <c r="AF114" s="165">
        <f>COUNTIFS(BITACORA!$C$4:$C$7322,$B$7:$B$501,BITACORA!$E$4:$E$7322,$E$6:$AM$6,BITACORA!$B$4:$B$7322,"&gt;="&amp;$B$3,BITACORA!$B$4:$B$7322,"&lt;="&amp;$B$4)</f>
        <v>0</v>
      </c>
      <c r="AG114" s="165">
        <f>COUNTIFS(BITACORA!$C$4:$C$7322,$B$7:$B$501,BITACORA!$E$4:$E$7322,$E$6:$AM$6,BITACORA!$B$4:$B$7322,"&gt;="&amp;$B$3,BITACORA!$B$4:$B$7322,"&lt;="&amp;$B$4)</f>
        <v>0</v>
      </c>
      <c r="AH114" s="165">
        <f>COUNTIFS(BITACORA!$C$4:$C$7322,$B$7:$B$501,BITACORA!$E$4:$E$7322,$E$6:$AM$6,BITACORA!$B$4:$B$7322,"&gt;="&amp;$B$3,BITACORA!$B$4:$B$7322,"&lt;="&amp;$B$4)</f>
        <v>0</v>
      </c>
      <c r="AI114" s="165">
        <f>COUNTIFS(BITACORA!$C$4:$C$7322,$B$7:$B$501,BITACORA!$E$4:$E$7322,$E$6:$AM$6,BITACORA!$B$4:$B$7322,"&gt;="&amp;$B$3,BITACORA!$B$4:$B$7322,"&lt;="&amp;$B$4)</f>
        <v>0</v>
      </c>
      <c r="AJ114" s="165">
        <f>COUNTIFS(BITACORA!$C$4:$C$7322,$B$7:$B$501,BITACORA!$E$4:$E$7322,$E$6:$AM$6,BITACORA!$B$4:$B$7322,"&gt;="&amp;$B$3,BITACORA!$B$4:$B$7322,"&lt;="&amp;$B$4)</f>
        <v>0</v>
      </c>
      <c r="AK114" s="165">
        <f>COUNTIFS(BITACORA!$C$4:$C$7322,$B$7:$B$501,BITACORA!$E$4:$E$7322,$E$6:$AM$6,BITACORA!$B$4:$B$7322,"&gt;="&amp;$B$3,BITACORA!$B$4:$B$7322,"&lt;="&amp;$B$4)</f>
        <v>0</v>
      </c>
      <c r="AL114" s="165">
        <f>COUNTIFS(BITACORA!$C$4:$C$7322,$B$7:$B$501,BITACORA!$E$4:$E$7322,$E$6:$AM$6,BITACORA!$B$4:$B$7322,"&gt;="&amp;$B$3,BITACORA!$B$4:$B$7322,"&lt;="&amp;$B$4)</f>
        <v>0</v>
      </c>
      <c r="AM114" s="165">
        <f>COUNTIFS(BITACORA!$C$4:$C$7322,$B$7:$B$501,BITACORA!$E$4:$E$7322,$E$6:$AM$6,BITACORA!$B$4:$B$7322,"&gt;="&amp;$B$3,BITACORA!$B$4:$B$7322,"&lt;="&amp;$B$4)</f>
        <v>0</v>
      </c>
    </row>
    <row r="115" spans="1:39">
      <c r="A115" s="141"/>
      <c r="B115" s="165"/>
      <c r="C115" s="165"/>
      <c r="D115" s="164">
        <f t="shared" si="0"/>
        <v>0</v>
      </c>
      <c r="E115" s="165">
        <f>COUNTIFS(BITACORA!$C$4:$C$7322,$B$7:$B$501,BITACORA!$E$4:$E$7322,$E$6:$AM$6,BITACORA!$B$4:$B$7322,"&gt;="&amp;$B$3,BITACORA!$B$4:$B$7322,"&lt;="&amp;$B$4)</f>
        <v>0</v>
      </c>
      <c r="F115" s="165">
        <f>COUNTIFS(BITACORA!$C$4:$C$7322,$B$7:$B$501,BITACORA!$E$4:$E$7322,$E$6:$AM$6,BITACORA!$B$4:$B$7322,"&gt;="&amp;$B$3,BITACORA!$B$4:$B$7322,"&lt;="&amp;$B$4)</f>
        <v>0</v>
      </c>
      <c r="G115" s="165">
        <f>COUNTIFS(BITACORA!$C$4:$C$7322,$B$7:$B$501,BITACORA!$E$4:$E$7322,$E$6:$AM$6,BITACORA!$B$4:$B$7322,"&gt;="&amp;$B$3,BITACORA!$B$4:$B$7322,"&lt;="&amp;$B$4)</f>
        <v>0</v>
      </c>
      <c r="H115" s="165">
        <f>COUNTIFS(BITACORA!$C$4:$C$7322,$B$7:$B$501,BITACORA!$E$4:$E$7322,$E$6:$AM$6,BITACORA!$B$4:$B$7322,"&gt;="&amp;$B$3,BITACORA!$B$4:$B$7322,"&lt;="&amp;$B$4)</f>
        <v>0</v>
      </c>
      <c r="I115" s="165">
        <f>COUNTIFS(BITACORA!$C$4:$C$7322,$B$7:$B$501,BITACORA!$E$4:$E$7322,$E$6:$AM$6,BITACORA!$B$4:$B$7322,"&gt;="&amp;$B$3,BITACORA!$B$4:$B$7322,"&lt;="&amp;$B$4)</f>
        <v>0</v>
      </c>
      <c r="J115" s="165">
        <f>COUNTIFS(BITACORA!$C$4:$C$7322,$B$7:$B$501,BITACORA!$E$4:$E$7322,$E$6:$AM$6,BITACORA!$B$4:$B$7322,"&gt;="&amp;$B$3,BITACORA!$B$4:$B$7322,"&lt;="&amp;$B$4)</f>
        <v>0</v>
      </c>
      <c r="K115" s="165">
        <f>COUNTIFS(BITACORA!$C$4:$C$7322,$B$7:$B$501,BITACORA!$E$4:$E$7322,$E$6:$AM$6,BITACORA!$B$4:$B$7322,"&gt;="&amp;$B$3,BITACORA!$B$4:$B$7322,"&lt;="&amp;$B$4)</f>
        <v>0</v>
      </c>
      <c r="L115" s="165">
        <f>COUNTIFS(BITACORA!$C$4:$C$7322,$B$7:$B$501,BITACORA!$E$4:$E$7322,$E$6:$AM$6,BITACORA!$B$4:$B$7322,"&gt;="&amp;$B$3,BITACORA!$B$4:$B$7322,"&lt;="&amp;$B$4)</f>
        <v>0</v>
      </c>
      <c r="M115" s="165">
        <f>COUNTIFS(BITACORA!$C$4:$C$7322,$B$7:$B$501,BITACORA!$E$4:$E$7322,$E$6:$AM$6,BITACORA!$B$4:$B$7322,"&gt;="&amp;$B$3,BITACORA!$B$4:$B$7322,"&lt;="&amp;$B$4)</f>
        <v>0</v>
      </c>
      <c r="N115" s="165">
        <f>COUNTIFS(BITACORA!$C$4:$C$7322,$B$7:$B$501,BITACORA!$E$4:$E$7322,$E$6:$AM$6,BITACORA!$B$4:$B$7322,"&gt;="&amp;$B$3,BITACORA!$B$4:$B$7322,"&lt;="&amp;$B$4)</f>
        <v>0</v>
      </c>
      <c r="O115" s="165">
        <f>COUNTIFS(BITACORA!$C$4:$C$7322,$B$7:$B$501,BITACORA!$E$4:$E$7322,$E$6:$AM$6,BITACORA!$B$4:$B$7322,"&gt;="&amp;$B$3,BITACORA!$B$4:$B$7322,"&lt;="&amp;$B$4)</f>
        <v>0</v>
      </c>
      <c r="P115" s="165">
        <f>COUNTIFS(BITACORA!$C$4:$C$7322,$B$7:$B$501,BITACORA!$E$4:$E$7322,$E$6:$AM$6,BITACORA!$B$4:$B$7322,"&gt;="&amp;$B$3,BITACORA!$B$4:$B$7322,"&lt;="&amp;$B$4)</f>
        <v>0</v>
      </c>
      <c r="Q115" s="165">
        <f>COUNTIFS(BITACORA!$C$4:$C$7322,$B$7:$B$501,BITACORA!$E$4:$E$7322,$E$6:$AM$6,BITACORA!$B$4:$B$7322,"&gt;="&amp;$B$3,BITACORA!$B$4:$B$7322,"&lt;="&amp;$B$4)</f>
        <v>0</v>
      </c>
      <c r="R115" s="165">
        <f>COUNTIFS(BITACORA!$C$4:$C$7322,$B$7:$B$501,BITACORA!$E$4:$E$7322,$E$6:$AM$6,BITACORA!$B$4:$B$7322,"&gt;="&amp;$B$3,BITACORA!$B$4:$B$7322,"&lt;="&amp;$B$4)</f>
        <v>0</v>
      </c>
      <c r="S115" s="165">
        <f>COUNTIFS(BITACORA!$C$4:$C$7322,$B$7:$B$501,BITACORA!$E$4:$E$7322,$E$6:$AM$6,BITACORA!$B$4:$B$7322,"&gt;="&amp;$B$3,BITACORA!$B$4:$B$7322,"&lt;="&amp;$B$4)</f>
        <v>0</v>
      </c>
      <c r="T115" s="165">
        <f>COUNTIFS(BITACORA!$C$4:$C$7322,$B$7:$B$501,BITACORA!$E$4:$E$7322,$E$6:$AM$6,BITACORA!$B$4:$B$7322,"&gt;="&amp;$B$3,BITACORA!$B$4:$B$7322,"&lt;="&amp;$B$4)</f>
        <v>0</v>
      </c>
      <c r="U115" s="165">
        <f>COUNTIFS(BITACORA!$C$4:$C$7322,$B$7:$B$501,BITACORA!$E$4:$E$7322,$E$6:$AM$6,BITACORA!$B$4:$B$7322,"&gt;="&amp;$B$3,BITACORA!$B$4:$B$7322,"&lt;="&amp;$B$4)</f>
        <v>0</v>
      </c>
      <c r="V115" s="165">
        <f>COUNTIFS(BITACORA!$C$4:$C$7322,$B$7:$B$501,BITACORA!$E$4:$E$7322,$E$6:$AM$6,BITACORA!$B$4:$B$7322,"&gt;="&amp;$B$3,BITACORA!$B$4:$B$7322,"&lt;="&amp;$B$4)</f>
        <v>0</v>
      </c>
      <c r="W115" s="165">
        <f>COUNTIFS(BITACORA!$C$4:$C$7322,$B$7:$B$501,BITACORA!$E$4:$E$7322,$E$6:$AM$6,BITACORA!$B$4:$B$7322,"&gt;="&amp;$B$3,BITACORA!$B$4:$B$7322,"&lt;="&amp;$B$4)</f>
        <v>0</v>
      </c>
      <c r="X115" s="165">
        <f>COUNTIFS(BITACORA!$C$4:$C$7322,$B$7:$B$501,BITACORA!$E$4:$E$7322,$E$6:$AM$6,BITACORA!$B$4:$B$7322,"&gt;="&amp;$B$3,BITACORA!$B$4:$B$7322,"&lt;="&amp;$B$4)</f>
        <v>0</v>
      </c>
      <c r="Y115" s="165">
        <f>COUNTIFS(BITACORA!$C$4:$C$7322,$B$7:$B$501,BITACORA!$E$4:$E$7322,$E$6:$AM$6,BITACORA!$B$4:$B$7322,"&gt;="&amp;$B$3,BITACORA!$B$4:$B$7322,"&lt;="&amp;$B$4)</f>
        <v>0</v>
      </c>
      <c r="Z115" s="165">
        <f>COUNTIFS(BITACORA!$C$4:$C$7322,$B$7:$B$501,BITACORA!$E$4:$E$7322,$E$6:$AM$6,BITACORA!$B$4:$B$7322,"&gt;="&amp;$B$3,BITACORA!$B$4:$B$7322,"&lt;="&amp;$B$4)</f>
        <v>0</v>
      </c>
      <c r="AA115" s="165">
        <f>COUNTIFS(BITACORA!$C$4:$C$7322,$B$7:$B$501,BITACORA!$E$4:$E$7322,$E$6:$AM$6,BITACORA!$B$4:$B$7322,"&gt;="&amp;$B$3,BITACORA!$B$4:$B$7322,"&lt;="&amp;$B$4)</f>
        <v>0</v>
      </c>
      <c r="AB115" s="165">
        <f>COUNTIFS(BITACORA!$C$4:$C$7322,$B$7:$B$501,BITACORA!$E$4:$E$7322,$E$6:$AM$6,BITACORA!$B$4:$B$7322,"&gt;="&amp;$B$3,BITACORA!$B$4:$B$7322,"&lt;="&amp;$B$4)</f>
        <v>0</v>
      </c>
      <c r="AC115" s="165">
        <f>COUNTIFS(BITACORA!$C$4:$C$7322,$B$7:$B$501,BITACORA!$E$4:$E$7322,$E$6:$AM$6,BITACORA!$B$4:$B$7322,"&gt;="&amp;$B$3,BITACORA!$B$4:$B$7322,"&lt;="&amp;$B$4)</f>
        <v>0</v>
      </c>
      <c r="AD115" s="165">
        <f>COUNTIFS(BITACORA!$C$4:$C$7322,$B$7:$B$501,BITACORA!$E$4:$E$7322,$E$6:$AM$6,BITACORA!$B$4:$B$7322,"&gt;="&amp;$B$3,BITACORA!$B$4:$B$7322,"&lt;="&amp;$B$4)</f>
        <v>0</v>
      </c>
      <c r="AE115" s="165">
        <f>COUNTIFS(BITACORA!$C$4:$C$7322,$B$7:$B$501,BITACORA!$E$4:$E$7322,$E$6:$AM$6,BITACORA!$B$4:$B$7322,"&gt;="&amp;$B$3,BITACORA!$B$4:$B$7322,"&lt;="&amp;$B$4)</f>
        <v>0</v>
      </c>
      <c r="AF115" s="165">
        <f>COUNTIFS(BITACORA!$C$4:$C$7322,$B$7:$B$501,BITACORA!$E$4:$E$7322,$E$6:$AM$6,BITACORA!$B$4:$B$7322,"&gt;="&amp;$B$3,BITACORA!$B$4:$B$7322,"&lt;="&amp;$B$4)</f>
        <v>0</v>
      </c>
      <c r="AG115" s="165">
        <f>COUNTIFS(BITACORA!$C$4:$C$7322,$B$7:$B$501,BITACORA!$E$4:$E$7322,$E$6:$AM$6,BITACORA!$B$4:$B$7322,"&gt;="&amp;$B$3,BITACORA!$B$4:$B$7322,"&lt;="&amp;$B$4)</f>
        <v>0</v>
      </c>
      <c r="AH115" s="165">
        <f>COUNTIFS(BITACORA!$C$4:$C$7322,$B$7:$B$501,BITACORA!$E$4:$E$7322,$E$6:$AM$6,BITACORA!$B$4:$B$7322,"&gt;="&amp;$B$3,BITACORA!$B$4:$B$7322,"&lt;="&amp;$B$4)</f>
        <v>0</v>
      </c>
      <c r="AI115" s="165">
        <f>COUNTIFS(BITACORA!$C$4:$C$7322,$B$7:$B$501,BITACORA!$E$4:$E$7322,$E$6:$AM$6,BITACORA!$B$4:$B$7322,"&gt;="&amp;$B$3,BITACORA!$B$4:$B$7322,"&lt;="&amp;$B$4)</f>
        <v>0</v>
      </c>
      <c r="AJ115" s="165">
        <f>COUNTIFS(BITACORA!$C$4:$C$7322,$B$7:$B$501,BITACORA!$E$4:$E$7322,$E$6:$AM$6,BITACORA!$B$4:$B$7322,"&gt;="&amp;$B$3,BITACORA!$B$4:$B$7322,"&lt;="&amp;$B$4)</f>
        <v>0</v>
      </c>
      <c r="AK115" s="165">
        <f>COUNTIFS(BITACORA!$C$4:$C$7322,$B$7:$B$501,BITACORA!$E$4:$E$7322,$E$6:$AM$6,BITACORA!$B$4:$B$7322,"&gt;="&amp;$B$3,BITACORA!$B$4:$B$7322,"&lt;="&amp;$B$4)</f>
        <v>0</v>
      </c>
      <c r="AL115" s="165">
        <f>COUNTIFS(BITACORA!$C$4:$C$7322,$B$7:$B$501,BITACORA!$E$4:$E$7322,$E$6:$AM$6,BITACORA!$B$4:$B$7322,"&gt;="&amp;$B$3,BITACORA!$B$4:$B$7322,"&lt;="&amp;$B$4)</f>
        <v>0</v>
      </c>
      <c r="AM115" s="165">
        <f>COUNTIFS(BITACORA!$C$4:$C$7322,$B$7:$B$501,BITACORA!$E$4:$E$7322,$E$6:$AM$6,BITACORA!$B$4:$B$7322,"&gt;="&amp;$B$3,BITACORA!$B$4:$B$7322,"&lt;="&amp;$B$4)</f>
        <v>0</v>
      </c>
    </row>
    <row r="116" spans="1:39">
      <c r="A116" s="141"/>
      <c r="B116" s="165"/>
      <c r="C116" s="165"/>
      <c r="D116" s="164">
        <f t="shared" si="0"/>
        <v>0</v>
      </c>
      <c r="E116" s="165">
        <f>COUNTIFS(BITACORA!$C$4:$C$7322,$B$7:$B$501,BITACORA!$E$4:$E$7322,$E$6:$AM$6,BITACORA!$B$4:$B$7322,"&gt;="&amp;$B$3,BITACORA!$B$4:$B$7322,"&lt;="&amp;$B$4)</f>
        <v>0</v>
      </c>
      <c r="F116" s="165">
        <f>COUNTIFS(BITACORA!$C$4:$C$7322,$B$7:$B$501,BITACORA!$E$4:$E$7322,$E$6:$AM$6,BITACORA!$B$4:$B$7322,"&gt;="&amp;$B$3,BITACORA!$B$4:$B$7322,"&lt;="&amp;$B$4)</f>
        <v>0</v>
      </c>
      <c r="G116" s="165">
        <f>COUNTIFS(BITACORA!$C$4:$C$7322,$B$7:$B$501,BITACORA!$E$4:$E$7322,$E$6:$AM$6,BITACORA!$B$4:$B$7322,"&gt;="&amp;$B$3,BITACORA!$B$4:$B$7322,"&lt;="&amp;$B$4)</f>
        <v>0</v>
      </c>
      <c r="H116" s="165">
        <f>COUNTIFS(BITACORA!$C$4:$C$7322,$B$7:$B$501,BITACORA!$E$4:$E$7322,$E$6:$AM$6,BITACORA!$B$4:$B$7322,"&gt;="&amp;$B$3,BITACORA!$B$4:$B$7322,"&lt;="&amp;$B$4)</f>
        <v>0</v>
      </c>
      <c r="I116" s="165">
        <f>COUNTIFS(BITACORA!$C$4:$C$7322,$B$7:$B$501,BITACORA!$E$4:$E$7322,$E$6:$AM$6,BITACORA!$B$4:$B$7322,"&gt;="&amp;$B$3,BITACORA!$B$4:$B$7322,"&lt;="&amp;$B$4)</f>
        <v>0</v>
      </c>
      <c r="J116" s="165">
        <f>COUNTIFS(BITACORA!$C$4:$C$7322,$B$7:$B$501,BITACORA!$E$4:$E$7322,$E$6:$AM$6,BITACORA!$B$4:$B$7322,"&gt;="&amp;$B$3,BITACORA!$B$4:$B$7322,"&lt;="&amp;$B$4)</f>
        <v>0</v>
      </c>
      <c r="K116" s="165">
        <f>COUNTIFS(BITACORA!$C$4:$C$7322,$B$7:$B$501,BITACORA!$E$4:$E$7322,$E$6:$AM$6,BITACORA!$B$4:$B$7322,"&gt;="&amp;$B$3,BITACORA!$B$4:$B$7322,"&lt;="&amp;$B$4)</f>
        <v>0</v>
      </c>
      <c r="L116" s="165">
        <f>COUNTIFS(BITACORA!$C$4:$C$7322,$B$7:$B$501,BITACORA!$E$4:$E$7322,$E$6:$AM$6,BITACORA!$B$4:$B$7322,"&gt;="&amp;$B$3,BITACORA!$B$4:$B$7322,"&lt;="&amp;$B$4)</f>
        <v>0</v>
      </c>
      <c r="M116" s="165">
        <f>COUNTIFS(BITACORA!$C$4:$C$7322,$B$7:$B$501,BITACORA!$E$4:$E$7322,$E$6:$AM$6,BITACORA!$B$4:$B$7322,"&gt;="&amp;$B$3,BITACORA!$B$4:$B$7322,"&lt;="&amp;$B$4)</f>
        <v>0</v>
      </c>
      <c r="N116" s="165">
        <f>COUNTIFS(BITACORA!$C$4:$C$7322,$B$7:$B$501,BITACORA!$E$4:$E$7322,$E$6:$AM$6,BITACORA!$B$4:$B$7322,"&gt;="&amp;$B$3,BITACORA!$B$4:$B$7322,"&lt;="&amp;$B$4)</f>
        <v>0</v>
      </c>
      <c r="O116" s="165">
        <f>COUNTIFS(BITACORA!$C$4:$C$7322,$B$7:$B$501,BITACORA!$E$4:$E$7322,$E$6:$AM$6,BITACORA!$B$4:$B$7322,"&gt;="&amp;$B$3,BITACORA!$B$4:$B$7322,"&lt;="&amp;$B$4)</f>
        <v>0</v>
      </c>
      <c r="P116" s="165">
        <f>COUNTIFS(BITACORA!$C$4:$C$7322,$B$7:$B$501,BITACORA!$E$4:$E$7322,$E$6:$AM$6,BITACORA!$B$4:$B$7322,"&gt;="&amp;$B$3,BITACORA!$B$4:$B$7322,"&lt;="&amp;$B$4)</f>
        <v>0</v>
      </c>
      <c r="Q116" s="165">
        <f>COUNTIFS(BITACORA!$C$4:$C$7322,$B$7:$B$501,BITACORA!$E$4:$E$7322,$E$6:$AM$6,BITACORA!$B$4:$B$7322,"&gt;="&amp;$B$3,BITACORA!$B$4:$B$7322,"&lt;="&amp;$B$4)</f>
        <v>0</v>
      </c>
      <c r="R116" s="165">
        <f>COUNTIFS(BITACORA!$C$4:$C$7322,$B$7:$B$501,BITACORA!$E$4:$E$7322,$E$6:$AM$6,BITACORA!$B$4:$B$7322,"&gt;="&amp;$B$3,BITACORA!$B$4:$B$7322,"&lt;="&amp;$B$4)</f>
        <v>0</v>
      </c>
      <c r="S116" s="165">
        <f>COUNTIFS(BITACORA!$C$4:$C$7322,$B$7:$B$501,BITACORA!$E$4:$E$7322,$E$6:$AM$6,BITACORA!$B$4:$B$7322,"&gt;="&amp;$B$3,BITACORA!$B$4:$B$7322,"&lt;="&amp;$B$4)</f>
        <v>0</v>
      </c>
      <c r="T116" s="165">
        <f>COUNTIFS(BITACORA!$C$4:$C$7322,$B$7:$B$501,BITACORA!$E$4:$E$7322,$E$6:$AM$6,BITACORA!$B$4:$B$7322,"&gt;="&amp;$B$3,BITACORA!$B$4:$B$7322,"&lt;="&amp;$B$4)</f>
        <v>0</v>
      </c>
      <c r="U116" s="165">
        <f>COUNTIFS(BITACORA!$C$4:$C$7322,$B$7:$B$501,BITACORA!$E$4:$E$7322,$E$6:$AM$6,BITACORA!$B$4:$B$7322,"&gt;="&amp;$B$3,BITACORA!$B$4:$B$7322,"&lt;="&amp;$B$4)</f>
        <v>0</v>
      </c>
      <c r="V116" s="165">
        <f>COUNTIFS(BITACORA!$C$4:$C$7322,$B$7:$B$501,BITACORA!$E$4:$E$7322,$E$6:$AM$6,BITACORA!$B$4:$B$7322,"&gt;="&amp;$B$3,BITACORA!$B$4:$B$7322,"&lt;="&amp;$B$4)</f>
        <v>0</v>
      </c>
      <c r="W116" s="165">
        <f>COUNTIFS(BITACORA!$C$4:$C$7322,$B$7:$B$501,BITACORA!$E$4:$E$7322,$E$6:$AM$6,BITACORA!$B$4:$B$7322,"&gt;="&amp;$B$3,BITACORA!$B$4:$B$7322,"&lt;="&amp;$B$4)</f>
        <v>0</v>
      </c>
      <c r="X116" s="165">
        <f>COUNTIFS(BITACORA!$C$4:$C$7322,$B$7:$B$501,BITACORA!$E$4:$E$7322,$E$6:$AM$6,BITACORA!$B$4:$B$7322,"&gt;="&amp;$B$3,BITACORA!$B$4:$B$7322,"&lt;="&amp;$B$4)</f>
        <v>0</v>
      </c>
      <c r="Y116" s="165">
        <f>COUNTIFS(BITACORA!$C$4:$C$7322,$B$7:$B$501,BITACORA!$E$4:$E$7322,$E$6:$AM$6,BITACORA!$B$4:$B$7322,"&gt;="&amp;$B$3,BITACORA!$B$4:$B$7322,"&lt;="&amp;$B$4)</f>
        <v>0</v>
      </c>
      <c r="Z116" s="165">
        <f>COUNTIFS(BITACORA!$C$4:$C$7322,$B$7:$B$501,BITACORA!$E$4:$E$7322,$E$6:$AM$6,BITACORA!$B$4:$B$7322,"&gt;="&amp;$B$3,BITACORA!$B$4:$B$7322,"&lt;="&amp;$B$4)</f>
        <v>0</v>
      </c>
      <c r="AA116" s="165">
        <f>COUNTIFS(BITACORA!$C$4:$C$7322,$B$7:$B$501,BITACORA!$E$4:$E$7322,$E$6:$AM$6,BITACORA!$B$4:$B$7322,"&gt;="&amp;$B$3,BITACORA!$B$4:$B$7322,"&lt;="&amp;$B$4)</f>
        <v>0</v>
      </c>
      <c r="AB116" s="165">
        <f>COUNTIFS(BITACORA!$C$4:$C$7322,$B$7:$B$501,BITACORA!$E$4:$E$7322,$E$6:$AM$6,BITACORA!$B$4:$B$7322,"&gt;="&amp;$B$3,BITACORA!$B$4:$B$7322,"&lt;="&amp;$B$4)</f>
        <v>0</v>
      </c>
      <c r="AC116" s="165">
        <f>COUNTIFS(BITACORA!$C$4:$C$7322,$B$7:$B$501,BITACORA!$E$4:$E$7322,$E$6:$AM$6,BITACORA!$B$4:$B$7322,"&gt;="&amp;$B$3,BITACORA!$B$4:$B$7322,"&lt;="&amp;$B$4)</f>
        <v>0</v>
      </c>
      <c r="AD116" s="165">
        <f>COUNTIFS(BITACORA!$C$4:$C$7322,$B$7:$B$501,BITACORA!$E$4:$E$7322,$E$6:$AM$6,BITACORA!$B$4:$B$7322,"&gt;="&amp;$B$3,BITACORA!$B$4:$B$7322,"&lt;="&amp;$B$4)</f>
        <v>0</v>
      </c>
      <c r="AE116" s="165">
        <f>COUNTIFS(BITACORA!$C$4:$C$7322,$B$7:$B$501,BITACORA!$E$4:$E$7322,$E$6:$AM$6,BITACORA!$B$4:$B$7322,"&gt;="&amp;$B$3,BITACORA!$B$4:$B$7322,"&lt;="&amp;$B$4)</f>
        <v>0</v>
      </c>
      <c r="AF116" s="165">
        <f>COUNTIFS(BITACORA!$C$4:$C$7322,$B$7:$B$501,BITACORA!$E$4:$E$7322,$E$6:$AM$6,BITACORA!$B$4:$B$7322,"&gt;="&amp;$B$3,BITACORA!$B$4:$B$7322,"&lt;="&amp;$B$4)</f>
        <v>0</v>
      </c>
      <c r="AG116" s="165">
        <f>COUNTIFS(BITACORA!$C$4:$C$7322,$B$7:$B$501,BITACORA!$E$4:$E$7322,$E$6:$AM$6,BITACORA!$B$4:$B$7322,"&gt;="&amp;$B$3,BITACORA!$B$4:$B$7322,"&lt;="&amp;$B$4)</f>
        <v>0</v>
      </c>
      <c r="AH116" s="165">
        <f>COUNTIFS(BITACORA!$C$4:$C$7322,$B$7:$B$501,BITACORA!$E$4:$E$7322,$E$6:$AM$6,BITACORA!$B$4:$B$7322,"&gt;="&amp;$B$3,BITACORA!$B$4:$B$7322,"&lt;="&amp;$B$4)</f>
        <v>0</v>
      </c>
      <c r="AI116" s="165">
        <f>COUNTIFS(BITACORA!$C$4:$C$7322,$B$7:$B$501,BITACORA!$E$4:$E$7322,$E$6:$AM$6,BITACORA!$B$4:$B$7322,"&gt;="&amp;$B$3,BITACORA!$B$4:$B$7322,"&lt;="&amp;$B$4)</f>
        <v>0</v>
      </c>
      <c r="AJ116" s="165">
        <f>COUNTIFS(BITACORA!$C$4:$C$7322,$B$7:$B$501,BITACORA!$E$4:$E$7322,$E$6:$AM$6,BITACORA!$B$4:$B$7322,"&gt;="&amp;$B$3,BITACORA!$B$4:$B$7322,"&lt;="&amp;$B$4)</f>
        <v>0</v>
      </c>
      <c r="AK116" s="165">
        <f>COUNTIFS(BITACORA!$C$4:$C$7322,$B$7:$B$501,BITACORA!$E$4:$E$7322,$E$6:$AM$6,BITACORA!$B$4:$B$7322,"&gt;="&amp;$B$3,BITACORA!$B$4:$B$7322,"&lt;="&amp;$B$4)</f>
        <v>0</v>
      </c>
      <c r="AL116" s="165">
        <f>COUNTIFS(BITACORA!$C$4:$C$7322,$B$7:$B$501,BITACORA!$E$4:$E$7322,$E$6:$AM$6,BITACORA!$B$4:$B$7322,"&gt;="&amp;$B$3,BITACORA!$B$4:$B$7322,"&lt;="&amp;$B$4)</f>
        <v>0</v>
      </c>
      <c r="AM116" s="165">
        <f>COUNTIFS(BITACORA!$C$4:$C$7322,$B$7:$B$501,BITACORA!$E$4:$E$7322,$E$6:$AM$6,BITACORA!$B$4:$B$7322,"&gt;="&amp;$B$3,BITACORA!$B$4:$B$7322,"&lt;="&amp;$B$4)</f>
        <v>0</v>
      </c>
    </row>
    <row r="117" spans="1:39">
      <c r="A117" s="141"/>
      <c r="B117" s="165"/>
      <c r="C117" s="165"/>
      <c r="D117" s="164">
        <f t="shared" si="0"/>
        <v>0</v>
      </c>
      <c r="E117" s="165">
        <f>COUNTIFS(BITACORA!$C$4:$C$7322,$B$7:$B$501,BITACORA!$E$4:$E$7322,$E$6:$AM$6,BITACORA!$B$4:$B$7322,"&gt;="&amp;$B$3,BITACORA!$B$4:$B$7322,"&lt;="&amp;$B$4)</f>
        <v>0</v>
      </c>
      <c r="F117" s="165">
        <f>COUNTIFS(BITACORA!$C$4:$C$7322,$B$7:$B$501,BITACORA!$E$4:$E$7322,$E$6:$AM$6,BITACORA!$B$4:$B$7322,"&gt;="&amp;$B$3,BITACORA!$B$4:$B$7322,"&lt;="&amp;$B$4)</f>
        <v>0</v>
      </c>
      <c r="G117" s="165">
        <f>COUNTIFS(BITACORA!$C$4:$C$7322,$B$7:$B$501,BITACORA!$E$4:$E$7322,$E$6:$AM$6,BITACORA!$B$4:$B$7322,"&gt;="&amp;$B$3,BITACORA!$B$4:$B$7322,"&lt;="&amp;$B$4)</f>
        <v>0</v>
      </c>
      <c r="H117" s="165">
        <f>COUNTIFS(BITACORA!$C$4:$C$7322,$B$7:$B$501,BITACORA!$E$4:$E$7322,$E$6:$AM$6,BITACORA!$B$4:$B$7322,"&gt;="&amp;$B$3,BITACORA!$B$4:$B$7322,"&lt;="&amp;$B$4)</f>
        <v>0</v>
      </c>
      <c r="I117" s="165">
        <f>COUNTIFS(BITACORA!$C$4:$C$7322,$B$7:$B$501,BITACORA!$E$4:$E$7322,$E$6:$AM$6,BITACORA!$B$4:$B$7322,"&gt;="&amp;$B$3,BITACORA!$B$4:$B$7322,"&lt;="&amp;$B$4)</f>
        <v>0</v>
      </c>
      <c r="J117" s="165">
        <f>COUNTIFS(BITACORA!$C$4:$C$7322,$B$7:$B$501,BITACORA!$E$4:$E$7322,$E$6:$AM$6,BITACORA!$B$4:$B$7322,"&gt;="&amp;$B$3,BITACORA!$B$4:$B$7322,"&lt;="&amp;$B$4)</f>
        <v>0</v>
      </c>
      <c r="K117" s="165">
        <f>COUNTIFS(BITACORA!$C$4:$C$7322,$B$7:$B$501,BITACORA!$E$4:$E$7322,$E$6:$AM$6,BITACORA!$B$4:$B$7322,"&gt;="&amp;$B$3,BITACORA!$B$4:$B$7322,"&lt;="&amp;$B$4)</f>
        <v>0</v>
      </c>
      <c r="L117" s="165">
        <f>COUNTIFS(BITACORA!$C$4:$C$7322,$B$7:$B$501,BITACORA!$E$4:$E$7322,$E$6:$AM$6,BITACORA!$B$4:$B$7322,"&gt;="&amp;$B$3,BITACORA!$B$4:$B$7322,"&lt;="&amp;$B$4)</f>
        <v>0</v>
      </c>
      <c r="M117" s="165">
        <f>COUNTIFS(BITACORA!$C$4:$C$7322,$B$7:$B$501,BITACORA!$E$4:$E$7322,$E$6:$AM$6,BITACORA!$B$4:$B$7322,"&gt;="&amp;$B$3,BITACORA!$B$4:$B$7322,"&lt;="&amp;$B$4)</f>
        <v>0</v>
      </c>
      <c r="N117" s="165">
        <f>COUNTIFS(BITACORA!$C$4:$C$7322,$B$7:$B$501,BITACORA!$E$4:$E$7322,$E$6:$AM$6,BITACORA!$B$4:$B$7322,"&gt;="&amp;$B$3,BITACORA!$B$4:$B$7322,"&lt;="&amp;$B$4)</f>
        <v>0</v>
      </c>
      <c r="O117" s="165">
        <f>COUNTIFS(BITACORA!$C$4:$C$7322,$B$7:$B$501,BITACORA!$E$4:$E$7322,$E$6:$AM$6,BITACORA!$B$4:$B$7322,"&gt;="&amp;$B$3,BITACORA!$B$4:$B$7322,"&lt;="&amp;$B$4)</f>
        <v>0</v>
      </c>
      <c r="P117" s="165">
        <f>COUNTIFS(BITACORA!$C$4:$C$7322,$B$7:$B$501,BITACORA!$E$4:$E$7322,$E$6:$AM$6,BITACORA!$B$4:$B$7322,"&gt;="&amp;$B$3,BITACORA!$B$4:$B$7322,"&lt;="&amp;$B$4)</f>
        <v>0</v>
      </c>
      <c r="Q117" s="165">
        <f>COUNTIFS(BITACORA!$C$4:$C$7322,$B$7:$B$501,BITACORA!$E$4:$E$7322,$E$6:$AM$6,BITACORA!$B$4:$B$7322,"&gt;="&amp;$B$3,BITACORA!$B$4:$B$7322,"&lt;="&amp;$B$4)</f>
        <v>0</v>
      </c>
      <c r="R117" s="165">
        <f>COUNTIFS(BITACORA!$C$4:$C$7322,$B$7:$B$501,BITACORA!$E$4:$E$7322,$E$6:$AM$6,BITACORA!$B$4:$B$7322,"&gt;="&amp;$B$3,BITACORA!$B$4:$B$7322,"&lt;="&amp;$B$4)</f>
        <v>0</v>
      </c>
      <c r="S117" s="165">
        <f>COUNTIFS(BITACORA!$C$4:$C$7322,$B$7:$B$501,BITACORA!$E$4:$E$7322,$E$6:$AM$6,BITACORA!$B$4:$B$7322,"&gt;="&amp;$B$3,BITACORA!$B$4:$B$7322,"&lt;="&amp;$B$4)</f>
        <v>0</v>
      </c>
      <c r="T117" s="165">
        <f>COUNTIFS(BITACORA!$C$4:$C$7322,$B$7:$B$501,BITACORA!$E$4:$E$7322,$E$6:$AM$6,BITACORA!$B$4:$B$7322,"&gt;="&amp;$B$3,BITACORA!$B$4:$B$7322,"&lt;="&amp;$B$4)</f>
        <v>0</v>
      </c>
      <c r="U117" s="165">
        <f>COUNTIFS(BITACORA!$C$4:$C$7322,$B$7:$B$501,BITACORA!$E$4:$E$7322,$E$6:$AM$6,BITACORA!$B$4:$B$7322,"&gt;="&amp;$B$3,BITACORA!$B$4:$B$7322,"&lt;="&amp;$B$4)</f>
        <v>0</v>
      </c>
      <c r="V117" s="165">
        <f>COUNTIFS(BITACORA!$C$4:$C$7322,$B$7:$B$501,BITACORA!$E$4:$E$7322,$E$6:$AM$6,BITACORA!$B$4:$B$7322,"&gt;="&amp;$B$3,BITACORA!$B$4:$B$7322,"&lt;="&amp;$B$4)</f>
        <v>0</v>
      </c>
      <c r="W117" s="165">
        <f>COUNTIFS(BITACORA!$C$4:$C$7322,$B$7:$B$501,BITACORA!$E$4:$E$7322,$E$6:$AM$6,BITACORA!$B$4:$B$7322,"&gt;="&amp;$B$3,BITACORA!$B$4:$B$7322,"&lt;="&amp;$B$4)</f>
        <v>0</v>
      </c>
      <c r="X117" s="165">
        <f>COUNTIFS(BITACORA!$C$4:$C$7322,$B$7:$B$501,BITACORA!$E$4:$E$7322,$E$6:$AM$6,BITACORA!$B$4:$B$7322,"&gt;="&amp;$B$3,BITACORA!$B$4:$B$7322,"&lt;="&amp;$B$4)</f>
        <v>0</v>
      </c>
      <c r="Y117" s="165">
        <f>COUNTIFS(BITACORA!$C$4:$C$7322,$B$7:$B$501,BITACORA!$E$4:$E$7322,$E$6:$AM$6,BITACORA!$B$4:$B$7322,"&gt;="&amp;$B$3,BITACORA!$B$4:$B$7322,"&lt;="&amp;$B$4)</f>
        <v>0</v>
      </c>
      <c r="Z117" s="165">
        <f>COUNTIFS(BITACORA!$C$4:$C$7322,$B$7:$B$501,BITACORA!$E$4:$E$7322,$E$6:$AM$6,BITACORA!$B$4:$B$7322,"&gt;="&amp;$B$3,BITACORA!$B$4:$B$7322,"&lt;="&amp;$B$4)</f>
        <v>0</v>
      </c>
      <c r="AA117" s="165">
        <f>COUNTIFS(BITACORA!$C$4:$C$7322,$B$7:$B$501,BITACORA!$E$4:$E$7322,$E$6:$AM$6,BITACORA!$B$4:$B$7322,"&gt;="&amp;$B$3,BITACORA!$B$4:$B$7322,"&lt;="&amp;$B$4)</f>
        <v>0</v>
      </c>
      <c r="AB117" s="165">
        <f>COUNTIFS(BITACORA!$C$4:$C$7322,$B$7:$B$501,BITACORA!$E$4:$E$7322,$E$6:$AM$6,BITACORA!$B$4:$B$7322,"&gt;="&amp;$B$3,BITACORA!$B$4:$B$7322,"&lt;="&amp;$B$4)</f>
        <v>0</v>
      </c>
      <c r="AC117" s="165">
        <f>COUNTIFS(BITACORA!$C$4:$C$7322,$B$7:$B$501,BITACORA!$E$4:$E$7322,$E$6:$AM$6,BITACORA!$B$4:$B$7322,"&gt;="&amp;$B$3,BITACORA!$B$4:$B$7322,"&lt;="&amp;$B$4)</f>
        <v>0</v>
      </c>
      <c r="AD117" s="165">
        <f>COUNTIFS(BITACORA!$C$4:$C$7322,$B$7:$B$501,BITACORA!$E$4:$E$7322,$E$6:$AM$6,BITACORA!$B$4:$B$7322,"&gt;="&amp;$B$3,BITACORA!$B$4:$B$7322,"&lt;="&amp;$B$4)</f>
        <v>0</v>
      </c>
      <c r="AE117" s="165">
        <f>COUNTIFS(BITACORA!$C$4:$C$7322,$B$7:$B$501,BITACORA!$E$4:$E$7322,$E$6:$AM$6,BITACORA!$B$4:$B$7322,"&gt;="&amp;$B$3,BITACORA!$B$4:$B$7322,"&lt;="&amp;$B$4)</f>
        <v>0</v>
      </c>
      <c r="AF117" s="165">
        <f>COUNTIFS(BITACORA!$C$4:$C$7322,$B$7:$B$501,BITACORA!$E$4:$E$7322,$E$6:$AM$6,BITACORA!$B$4:$B$7322,"&gt;="&amp;$B$3,BITACORA!$B$4:$B$7322,"&lt;="&amp;$B$4)</f>
        <v>0</v>
      </c>
      <c r="AG117" s="165">
        <f>COUNTIFS(BITACORA!$C$4:$C$7322,$B$7:$B$501,BITACORA!$E$4:$E$7322,$E$6:$AM$6,BITACORA!$B$4:$B$7322,"&gt;="&amp;$B$3,BITACORA!$B$4:$B$7322,"&lt;="&amp;$B$4)</f>
        <v>0</v>
      </c>
      <c r="AH117" s="165">
        <f>COUNTIFS(BITACORA!$C$4:$C$7322,$B$7:$B$501,BITACORA!$E$4:$E$7322,$E$6:$AM$6,BITACORA!$B$4:$B$7322,"&gt;="&amp;$B$3,BITACORA!$B$4:$B$7322,"&lt;="&amp;$B$4)</f>
        <v>0</v>
      </c>
      <c r="AI117" s="165">
        <f>COUNTIFS(BITACORA!$C$4:$C$7322,$B$7:$B$501,BITACORA!$E$4:$E$7322,$E$6:$AM$6,BITACORA!$B$4:$B$7322,"&gt;="&amp;$B$3,BITACORA!$B$4:$B$7322,"&lt;="&amp;$B$4)</f>
        <v>0</v>
      </c>
      <c r="AJ117" s="165">
        <f>COUNTIFS(BITACORA!$C$4:$C$7322,$B$7:$B$501,BITACORA!$E$4:$E$7322,$E$6:$AM$6,BITACORA!$B$4:$B$7322,"&gt;="&amp;$B$3,BITACORA!$B$4:$B$7322,"&lt;="&amp;$B$4)</f>
        <v>0</v>
      </c>
      <c r="AK117" s="165">
        <f>COUNTIFS(BITACORA!$C$4:$C$7322,$B$7:$B$501,BITACORA!$E$4:$E$7322,$E$6:$AM$6,BITACORA!$B$4:$B$7322,"&gt;="&amp;$B$3,BITACORA!$B$4:$B$7322,"&lt;="&amp;$B$4)</f>
        <v>0</v>
      </c>
      <c r="AL117" s="165">
        <f>COUNTIFS(BITACORA!$C$4:$C$7322,$B$7:$B$501,BITACORA!$E$4:$E$7322,$E$6:$AM$6,BITACORA!$B$4:$B$7322,"&gt;="&amp;$B$3,BITACORA!$B$4:$B$7322,"&lt;="&amp;$B$4)</f>
        <v>0</v>
      </c>
      <c r="AM117" s="165">
        <f>COUNTIFS(BITACORA!$C$4:$C$7322,$B$7:$B$501,BITACORA!$E$4:$E$7322,$E$6:$AM$6,BITACORA!$B$4:$B$7322,"&gt;="&amp;$B$3,BITACORA!$B$4:$B$7322,"&lt;="&amp;$B$4)</f>
        <v>0</v>
      </c>
    </row>
    <row r="118" spans="1:39">
      <c r="A118" s="141"/>
      <c r="B118" s="165"/>
      <c r="C118" s="165"/>
      <c r="D118" s="164">
        <f t="shared" si="0"/>
        <v>0</v>
      </c>
      <c r="E118" s="165">
        <f>COUNTIFS(BITACORA!$C$4:$C$7322,$B$7:$B$501,BITACORA!$E$4:$E$7322,$E$6:$AM$6,BITACORA!$B$4:$B$7322,"&gt;="&amp;$B$3,BITACORA!$B$4:$B$7322,"&lt;="&amp;$B$4)</f>
        <v>0</v>
      </c>
      <c r="F118" s="165">
        <f>COUNTIFS(BITACORA!$C$4:$C$7322,$B$7:$B$501,BITACORA!$E$4:$E$7322,$E$6:$AM$6,BITACORA!$B$4:$B$7322,"&gt;="&amp;$B$3,BITACORA!$B$4:$B$7322,"&lt;="&amp;$B$4)</f>
        <v>0</v>
      </c>
      <c r="G118" s="165">
        <f>COUNTIFS(BITACORA!$C$4:$C$7322,$B$7:$B$501,BITACORA!$E$4:$E$7322,$E$6:$AM$6,BITACORA!$B$4:$B$7322,"&gt;="&amp;$B$3,BITACORA!$B$4:$B$7322,"&lt;="&amp;$B$4)</f>
        <v>0</v>
      </c>
      <c r="H118" s="165">
        <f>COUNTIFS(BITACORA!$C$4:$C$7322,$B$7:$B$501,BITACORA!$E$4:$E$7322,$E$6:$AM$6,BITACORA!$B$4:$B$7322,"&gt;="&amp;$B$3,BITACORA!$B$4:$B$7322,"&lt;="&amp;$B$4)</f>
        <v>0</v>
      </c>
      <c r="I118" s="165">
        <f>COUNTIFS(BITACORA!$C$4:$C$7322,$B$7:$B$501,BITACORA!$E$4:$E$7322,$E$6:$AM$6,BITACORA!$B$4:$B$7322,"&gt;="&amp;$B$3,BITACORA!$B$4:$B$7322,"&lt;="&amp;$B$4)</f>
        <v>0</v>
      </c>
      <c r="J118" s="165">
        <f>COUNTIFS(BITACORA!$C$4:$C$7322,$B$7:$B$501,BITACORA!$E$4:$E$7322,$E$6:$AM$6,BITACORA!$B$4:$B$7322,"&gt;="&amp;$B$3,BITACORA!$B$4:$B$7322,"&lt;="&amp;$B$4)</f>
        <v>0</v>
      </c>
      <c r="K118" s="165">
        <f>COUNTIFS(BITACORA!$C$4:$C$7322,$B$7:$B$501,BITACORA!$E$4:$E$7322,$E$6:$AM$6,BITACORA!$B$4:$B$7322,"&gt;="&amp;$B$3,BITACORA!$B$4:$B$7322,"&lt;="&amp;$B$4)</f>
        <v>0</v>
      </c>
      <c r="L118" s="165">
        <f>COUNTIFS(BITACORA!$C$4:$C$7322,$B$7:$B$501,BITACORA!$E$4:$E$7322,$E$6:$AM$6,BITACORA!$B$4:$B$7322,"&gt;="&amp;$B$3,BITACORA!$B$4:$B$7322,"&lt;="&amp;$B$4)</f>
        <v>0</v>
      </c>
      <c r="M118" s="165">
        <f>COUNTIFS(BITACORA!$C$4:$C$7322,$B$7:$B$501,BITACORA!$E$4:$E$7322,$E$6:$AM$6,BITACORA!$B$4:$B$7322,"&gt;="&amp;$B$3,BITACORA!$B$4:$B$7322,"&lt;="&amp;$B$4)</f>
        <v>0</v>
      </c>
      <c r="N118" s="165">
        <f>COUNTIFS(BITACORA!$C$4:$C$7322,$B$7:$B$501,BITACORA!$E$4:$E$7322,$E$6:$AM$6,BITACORA!$B$4:$B$7322,"&gt;="&amp;$B$3,BITACORA!$B$4:$B$7322,"&lt;="&amp;$B$4)</f>
        <v>0</v>
      </c>
      <c r="O118" s="165">
        <f>COUNTIFS(BITACORA!$C$4:$C$7322,$B$7:$B$501,BITACORA!$E$4:$E$7322,$E$6:$AM$6,BITACORA!$B$4:$B$7322,"&gt;="&amp;$B$3,BITACORA!$B$4:$B$7322,"&lt;="&amp;$B$4)</f>
        <v>0</v>
      </c>
      <c r="P118" s="165">
        <f>COUNTIFS(BITACORA!$C$4:$C$7322,$B$7:$B$501,BITACORA!$E$4:$E$7322,$E$6:$AM$6,BITACORA!$B$4:$B$7322,"&gt;="&amp;$B$3,BITACORA!$B$4:$B$7322,"&lt;="&amp;$B$4)</f>
        <v>0</v>
      </c>
      <c r="Q118" s="165">
        <f>COUNTIFS(BITACORA!$C$4:$C$7322,$B$7:$B$501,BITACORA!$E$4:$E$7322,$E$6:$AM$6,BITACORA!$B$4:$B$7322,"&gt;="&amp;$B$3,BITACORA!$B$4:$B$7322,"&lt;="&amp;$B$4)</f>
        <v>0</v>
      </c>
      <c r="R118" s="165">
        <f>COUNTIFS(BITACORA!$C$4:$C$7322,$B$7:$B$501,BITACORA!$E$4:$E$7322,$E$6:$AM$6,BITACORA!$B$4:$B$7322,"&gt;="&amp;$B$3,BITACORA!$B$4:$B$7322,"&lt;="&amp;$B$4)</f>
        <v>0</v>
      </c>
      <c r="S118" s="165">
        <f>COUNTIFS(BITACORA!$C$4:$C$7322,$B$7:$B$501,BITACORA!$E$4:$E$7322,$E$6:$AM$6,BITACORA!$B$4:$B$7322,"&gt;="&amp;$B$3,BITACORA!$B$4:$B$7322,"&lt;="&amp;$B$4)</f>
        <v>0</v>
      </c>
      <c r="T118" s="165">
        <f>COUNTIFS(BITACORA!$C$4:$C$7322,$B$7:$B$501,BITACORA!$E$4:$E$7322,$E$6:$AM$6,BITACORA!$B$4:$B$7322,"&gt;="&amp;$B$3,BITACORA!$B$4:$B$7322,"&lt;="&amp;$B$4)</f>
        <v>0</v>
      </c>
      <c r="U118" s="165">
        <f>COUNTIFS(BITACORA!$C$4:$C$7322,$B$7:$B$501,BITACORA!$E$4:$E$7322,$E$6:$AM$6,BITACORA!$B$4:$B$7322,"&gt;="&amp;$B$3,BITACORA!$B$4:$B$7322,"&lt;="&amp;$B$4)</f>
        <v>0</v>
      </c>
      <c r="V118" s="165">
        <f>COUNTIFS(BITACORA!$C$4:$C$7322,$B$7:$B$501,BITACORA!$E$4:$E$7322,$E$6:$AM$6,BITACORA!$B$4:$B$7322,"&gt;="&amp;$B$3,BITACORA!$B$4:$B$7322,"&lt;="&amp;$B$4)</f>
        <v>0</v>
      </c>
      <c r="W118" s="165">
        <f>COUNTIFS(BITACORA!$C$4:$C$7322,$B$7:$B$501,BITACORA!$E$4:$E$7322,$E$6:$AM$6,BITACORA!$B$4:$B$7322,"&gt;="&amp;$B$3,BITACORA!$B$4:$B$7322,"&lt;="&amp;$B$4)</f>
        <v>0</v>
      </c>
      <c r="X118" s="165">
        <f>COUNTIFS(BITACORA!$C$4:$C$7322,$B$7:$B$501,BITACORA!$E$4:$E$7322,$E$6:$AM$6,BITACORA!$B$4:$B$7322,"&gt;="&amp;$B$3,BITACORA!$B$4:$B$7322,"&lt;="&amp;$B$4)</f>
        <v>0</v>
      </c>
      <c r="Y118" s="165">
        <f>COUNTIFS(BITACORA!$C$4:$C$7322,$B$7:$B$501,BITACORA!$E$4:$E$7322,$E$6:$AM$6,BITACORA!$B$4:$B$7322,"&gt;="&amp;$B$3,BITACORA!$B$4:$B$7322,"&lt;="&amp;$B$4)</f>
        <v>0</v>
      </c>
      <c r="Z118" s="165">
        <f>COUNTIFS(BITACORA!$C$4:$C$7322,$B$7:$B$501,BITACORA!$E$4:$E$7322,$E$6:$AM$6,BITACORA!$B$4:$B$7322,"&gt;="&amp;$B$3,BITACORA!$B$4:$B$7322,"&lt;="&amp;$B$4)</f>
        <v>0</v>
      </c>
      <c r="AA118" s="165">
        <f>COUNTIFS(BITACORA!$C$4:$C$7322,$B$7:$B$501,BITACORA!$E$4:$E$7322,$E$6:$AM$6,BITACORA!$B$4:$B$7322,"&gt;="&amp;$B$3,BITACORA!$B$4:$B$7322,"&lt;="&amp;$B$4)</f>
        <v>0</v>
      </c>
      <c r="AB118" s="165">
        <f>COUNTIFS(BITACORA!$C$4:$C$7322,$B$7:$B$501,BITACORA!$E$4:$E$7322,$E$6:$AM$6,BITACORA!$B$4:$B$7322,"&gt;="&amp;$B$3,BITACORA!$B$4:$B$7322,"&lt;="&amp;$B$4)</f>
        <v>0</v>
      </c>
      <c r="AC118" s="165">
        <f>COUNTIFS(BITACORA!$C$4:$C$7322,$B$7:$B$501,BITACORA!$E$4:$E$7322,$E$6:$AM$6,BITACORA!$B$4:$B$7322,"&gt;="&amp;$B$3,BITACORA!$B$4:$B$7322,"&lt;="&amp;$B$4)</f>
        <v>0</v>
      </c>
      <c r="AD118" s="165">
        <f>COUNTIFS(BITACORA!$C$4:$C$7322,$B$7:$B$501,BITACORA!$E$4:$E$7322,$E$6:$AM$6,BITACORA!$B$4:$B$7322,"&gt;="&amp;$B$3,BITACORA!$B$4:$B$7322,"&lt;="&amp;$B$4)</f>
        <v>0</v>
      </c>
      <c r="AE118" s="165">
        <f>COUNTIFS(BITACORA!$C$4:$C$7322,$B$7:$B$501,BITACORA!$E$4:$E$7322,$E$6:$AM$6,BITACORA!$B$4:$B$7322,"&gt;="&amp;$B$3,BITACORA!$B$4:$B$7322,"&lt;="&amp;$B$4)</f>
        <v>0</v>
      </c>
      <c r="AF118" s="165">
        <f>COUNTIFS(BITACORA!$C$4:$C$7322,$B$7:$B$501,BITACORA!$E$4:$E$7322,$E$6:$AM$6,BITACORA!$B$4:$B$7322,"&gt;="&amp;$B$3,BITACORA!$B$4:$B$7322,"&lt;="&amp;$B$4)</f>
        <v>0</v>
      </c>
      <c r="AG118" s="165">
        <f>COUNTIFS(BITACORA!$C$4:$C$7322,$B$7:$B$501,BITACORA!$E$4:$E$7322,$E$6:$AM$6,BITACORA!$B$4:$B$7322,"&gt;="&amp;$B$3,BITACORA!$B$4:$B$7322,"&lt;="&amp;$B$4)</f>
        <v>0</v>
      </c>
      <c r="AH118" s="165">
        <f>COUNTIFS(BITACORA!$C$4:$C$7322,$B$7:$B$501,BITACORA!$E$4:$E$7322,$E$6:$AM$6,BITACORA!$B$4:$B$7322,"&gt;="&amp;$B$3,BITACORA!$B$4:$B$7322,"&lt;="&amp;$B$4)</f>
        <v>0</v>
      </c>
      <c r="AI118" s="165">
        <f>COUNTIFS(BITACORA!$C$4:$C$7322,$B$7:$B$501,BITACORA!$E$4:$E$7322,$E$6:$AM$6,BITACORA!$B$4:$B$7322,"&gt;="&amp;$B$3,BITACORA!$B$4:$B$7322,"&lt;="&amp;$B$4)</f>
        <v>0</v>
      </c>
      <c r="AJ118" s="165">
        <f>COUNTIFS(BITACORA!$C$4:$C$7322,$B$7:$B$501,BITACORA!$E$4:$E$7322,$E$6:$AM$6,BITACORA!$B$4:$B$7322,"&gt;="&amp;$B$3,BITACORA!$B$4:$B$7322,"&lt;="&amp;$B$4)</f>
        <v>0</v>
      </c>
      <c r="AK118" s="165">
        <f>COUNTIFS(BITACORA!$C$4:$C$7322,$B$7:$B$501,BITACORA!$E$4:$E$7322,$E$6:$AM$6,BITACORA!$B$4:$B$7322,"&gt;="&amp;$B$3,BITACORA!$B$4:$B$7322,"&lt;="&amp;$B$4)</f>
        <v>0</v>
      </c>
      <c r="AL118" s="165">
        <f>COUNTIFS(BITACORA!$C$4:$C$7322,$B$7:$B$501,BITACORA!$E$4:$E$7322,$E$6:$AM$6,BITACORA!$B$4:$B$7322,"&gt;="&amp;$B$3,BITACORA!$B$4:$B$7322,"&lt;="&amp;$B$4)</f>
        <v>0</v>
      </c>
      <c r="AM118" s="165">
        <f>COUNTIFS(BITACORA!$C$4:$C$7322,$B$7:$B$501,BITACORA!$E$4:$E$7322,$E$6:$AM$6,BITACORA!$B$4:$B$7322,"&gt;="&amp;$B$3,BITACORA!$B$4:$B$7322,"&lt;="&amp;$B$4)</f>
        <v>0</v>
      </c>
    </row>
    <row r="119" spans="1:39">
      <c r="A119" s="141"/>
      <c r="B119" s="165"/>
      <c r="C119" s="165"/>
      <c r="D119" s="164">
        <f t="shared" si="0"/>
        <v>0</v>
      </c>
      <c r="E119" s="165">
        <f>COUNTIFS(BITACORA!$C$4:$C$7322,$B$7:$B$501,BITACORA!$E$4:$E$7322,$E$6:$AM$6,BITACORA!$B$4:$B$7322,"&gt;="&amp;$B$3,BITACORA!$B$4:$B$7322,"&lt;="&amp;$B$4)</f>
        <v>0</v>
      </c>
      <c r="F119" s="165">
        <f>COUNTIFS(BITACORA!$C$4:$C$7322,$B$7:$B$501,BITACORA!$E$4:$E$7322,$E$6:$AM$6,BITACORA!$B$4:$B$7322,"&gt;="&amp;$B$3,BITACORA!$B$4:$B$7322,"&lt;="&amp;$B$4)</f>
        <v>0</v>
      </c>
      <c r="G119" s="165">
        <f>COUNTIFS(BITACORA!$C$4:$C$7322,$B$7:$B$501,BITACORA!$E$4:$E$7322,$E$6:$AM$6,BITACORA!$B$4:$B$7322,"&gt;="&amp;$B$3,BITACORA!$B$4:$B$7322,"&lt;="&amp;$B$4)</f>
        <v>0</v>
      </c>
      <c r="H119" s="165">
        <f>COUNTIFS(BITACORA!$C$4:$C$7322,$B$7:$B$501,BITACORA!$E$4:$E$7322,$E$6:$AM$6,BITACORA!$B$4:$B$7322,"&gt;="&amp;$B$3,BITACORA!$B$4:$B$7322,"&lt;="&amp;$B$4)</f>
        <v>0</v>
      </c>
      <c r="I119" s="165">
        <f>COUNTIFS(BITACORA!$C$4:$C$7322,$B$7:$B$501,BITACORA!$E$4:$E$7322,$E$6:$AM$6,BITACORA!$B$4:$B$7322,"&gt;="&amp;$B$3,BITACORA!$B$4:$B$7322,"&lt;="&amp;$B$4)</f>
        <v>0</v>
      </c>
      <c r="J119" s="165">
        <f>COUNTIFS(BITACORA!$C$4:$C$7322,$B$7:$B$501,BITACORA!$E$4:$E$7322,$E$6:$AM$6,BITACORA!$B$4:$B$7322,"&gt;="&amp;$B$3,BITACORA!$B$4:$B$7322,"&lt;="&amp;$B$4)</f>
        <v>0</v>
      </c>
      <c r="K119" s="165">
        <f>COUNTIFS(BITACORA!$C$4:$C$7322,$B$7:$B$501,BITACORA!$E$4:$E$7322,$E$6:$AM$6,BITACORA!$B$4:$B$7322,"&gt;="&amp;$B$3,BITACORA!$B$4:$B$7322,"&lt;="&amp;$B$4)</f>
        <v>0</v>
      </c>
      <c r="L119" s="165">
        <f>COUNTIFS(BITACORA!$C$4:$C$7322,$B$7:$B$501,BITACORA!$E$4:$E$7322,$E$6:$AM$6,BITACORA!$B$4:$B$7322,"&gt;="&amp;$B$3,BITACORA!$B$4:$B$7322,"&lt;="&amp;$B$4)</f>
        <v>0</v>
      </c>
      <c r="M119" s="165">
        <f>COUNTIFS(BITACORA!$C$4:$C$7322,$B$7:$B$501,BITACORA!$E$4:$E$7322,$E$6:$AM$6,BITACORA!$B$4:$B$7322,"&gt;="&amp;$B$3,BITACORA!$B$4:$B$7322,"&lt;="&amp;$B$4)</f>
        <v>0</v>
      </c>
      <c r="N119" s="165">
        <f>COUNTIFS(BITACORA!$C$4:$C$7322,$B$7:$B$501,BITACORA!$E$4:$E$7322,$E$6:$AM$6,BITACORA!$B$4:$B$7322,"&gt;="&amp;$B$3,BITACORA!$B$4:$B$7322,"&lt;="&amp;$B$4)</f>
        <v>0</v>
      </c>
      <c r="O119" s="165">
        <f>COUNTIFS(BITACORA!$C$4:$C$7322,$B$7:$B$501,BITACORA!$E$4:$E$7322,$E$6:$AM$6,BITACORA!$B$4:$B$7322,"&gt;="&amp;$B$3,BITACORA!$B$4:$B$7322,"&lt;="&amp;$B$4)</f>
        <v>0</v>
      </c>
      <c r="P119" s="165">
        <f>COUNTIFS(BITACORA!$C$4:$C$7322,$B$7:$B$501,BITACORA!$E$4:$E$7322,$E$6:$AM$6,BITACORA!$B$4:$B$7322,"&gt;="&amp;$B$3,BITACORA!$B$4:$B$7322,"&lt;="&amp;$B$4)</f>
        <v>0</v>
      </c>
      <c r="Q119" s="165">
        <f>COUNTIFS(BITACORA!$C$4:$C$7322,$B$7:$B$501,BITACORA!$E$4:$E$7322,$E$6:$AM$6,BITACORA!$B$4:$B$7322,"&gt;="&amp;$B$3,BITACORA!$B$4:$B$7322,"&lt;="&amp;$B$4)</f>
        <v>0</v>
      </c>
      <c r="R119" s="165">
        <f>COUNTIFS(BITACORA!$C$4:$C$7322,$B$7:$B$501,BITACORA!$E$4:$E$7322,$E$6:$AM$6,BITACORA!$B$4:$B$7322,"&gt;="&amp;$B$3,BITACORA!$B$4:$B$7322,"&lt;="&amp;$B$4)</f>
        <v>0</v>
      </c>
      <c r="S119" s="165">
        <f>COUNTIFS(BITACORA!$C$4:$C$7322,$B$7:$B$501,BITACORA!$E$4:$E$7322,$E$6:$AM$6,BITACORA!$B$4:$B$7322,"&gt;="&amp;$B$3,BITACORA!$B$4:$B$7322,"&lt;="&amp;$B$4)</f>
        <v>0</v>
      </c>
      <c r="T119" s="165">
        <f>COUNTIFS(BITACORA!$C$4:$C$7322,$B$7:$B$501,BITACORA!$E$4:$E$7322,$E$6:$AM$6,BITACORA!$B$4:$B$7322,"&gt;="&amp;$B$3,BITACORA!$B$4:$B$7322,"&lt;="&amp;$B$4)</f>
        <v>0</v>
      </c>
      <c r="U119" s="165">
        <f>COUNTIFS(BITACORA!$C$4:$C$7322,$B$7:$B$501,BITACORA!$E$4:$E$7322,$E$6:$AM$6,BITACORA!$B$4:$B$7322,"&gt;="&amp;$B$3,BITACORA!$B$4:$B$7322,"&lt;="&amp;$B$4)</f>
        <v>0</v>
      </c>
      <c r="V119" s="165">
        <f>COUNTIFS(BITACORA!$C$4:$C$7322,$B$7:$B$501,BITACORA!$E$4:$E$7322,$E$6:$AM$6,BITACORA!$B$4:$B$7322,"&gt;="&amp;$B$3,BITACORA!$B$4:$B$7322,"&lt;="&amp;$B$4)</f>
        <v>0</v>
      </c>
      <c r="W119" s="165">
        <f>COUNTIFS(BITACORA!$C$4:$C$7322,$B$7:$B$501,BITACORA!$E$4:$E$7322,$E$6:$AM$6,BITACORA!$B$4:$B$7322,"&gt;="&amp;$B$3,BITACORA!$B$4:$B$7322,"&lt;="&amp;$B$4)</f>
        <v>0</v>
      </c>
      <c r="X119" s="165">
        <f>COUNTIFS(BITACORA!$C$4:$C$7322,$B$7:$B$501,BITACORA!$E$4:$E$7322,$E$6:$AM$6,BITACORA!$B$4:$B$7322,"&gt;="&amp;$B$3,BITACORA!$B$4:$B$7322,"&lt;="&amp;$B$4)</f>
        <v>0</v>
      </c>
      <c r="Y119" s="165">
        <f>COUNTIFS(BITACORA!$C$4:$C$7322,$B$7:$B$501,BITACORA!$E$4:$E$7322,$E$6:$AM$6,BITACORA!$B$4:$B$7322,"&gt;="&amp;$B$3,BITACORA!$B$4:$B$7322,"&lt;="&amp;$B$4)</f>
        <v>0</v>
      </c>
      <c r="Z119" s="165">
        <f>COUNTIFS(BITACORA!$C$4:$C$7322,$B$7:$B$501,BITACORA!$E$4:$E$7322,$E$6:$AM$6,BITACORA!$B$4:$B$7322,"&gt;="&amp;$B$3,BITACORA!$B$4:$B$7322,"&lt;="&amp;$B$4)</f>
        <v>0</v>
      </c>
      <c r="AA119" s="165">
        <f>COUNTIFS(BITACORA!$C$4:$C$7322,$B$7:$B$501,BITACORA!$E$4:$E$7322,$E$6:$AM$6,BITACORA!$B$4:$B$7322,"&gt;="&amp;$B$3,BITACORA!$B$4:$B$7322,"&lt;="&amp;$B$4)</f>
        <v>0</v>
      </c>
      <c r="AB119" s="165">
        <f>COUNTIFS(BITACORA!$C$4:$C$7322,$B$7:$B$501,BITACORA!$E$4:$E$7322,$E$6:$AM$6,BITACORA!$B$4:$B$7322,"&gt;="&amp;$B$3,BITACORA!$B$4:$B$7322,"&lt;="&amp;$B$4)</f>
        <v>0</v>
      </c>
      <c r="AC119" s="165">
        <f>COUNTIFS(BITACORA!$C$4:$C$7322,$B$7:$B$501,BITACORA!$E$4:$E$7322,$E$6:$AM$6,BITACORA!$B$4:$B$7322,"&gt;="&amp;$B$3,BITACORA!$B$4:$B$7322,"&lt;="&amp;$B$4)</f>
        <v>0</v>
      </c>
      <c r="AD119" s="165">
        <f>COUNTIFS(BITACORA!$C$4:$C$7322,$B$7:$B$501,BITACORA!$E$4:$E$7322,$E$6:$AM$6,BITACORA!$B$4:$B$7322,"&gt;="&amp;$B$3,BITACORA!$B$4:$B$7322,"&lt;="&amp;$B$4)</f>
        <v>0</v>
      </c>
      <c r="AE119" s="165">
        <f>COUNTIFS(BITACORA!$C$4:$C$7322,$B$7:$B$501,BITACORA!$E$4:$E$7322,$E$6:$AM$6,BITACORA!$B$4:$B$7322,"&gt;="&amp;$B$3,BITACORA!$B$4:$B$7322,"&lt;="&amp;$B$4)</f>
        <v>0</v>
      </c>
      <c r="AF119" s="165">
        <f>COUNTIFS(BITACORA!$C$4:$C$7322,$B$7:$B$501,BITACORA!$E$4:$E$7322,$E$6:$AM$6,BITACORA!$B$4:$B$7322,"&gt;="&amp;$B$3,BITACORA!$B$4:$B$7322,"&lt;="&amp;$B$4)</f>
        <v>0</v>
      </c>
      <c r="AG119" s="165">
        <f>COUNTIFS(BITACORA!$C$4:$C$7322,$B$7:$B$501,BITACORA!$E$4:$E$7322,$E$6:$AM$6,BITACORA!$B$4:$B$7322,"&gt;="&amp;$B$3,BITACORA!$B$4:$B$7322,"&lt;="&amp;$B$4)</f>
        <v>0</v>
      </c>
      <c r="AH119" s="165">
        <f>COUNTIFS(BITACORA!$C$4:$C$7322,$B$7:$B$501,BITACORA!$E$4:$E$7322,$E$6:$AM$6,BITACORA!$B$4:$B$7322,"&gt;="&amp;$B$3,BITACORA!$B$4:$B$7322,"&lt;="&amp;$B$4)</f>
        <v>0</v>
      </c>
      <c r="AI119" s="165">
        <f>COUNTIFS(BITACORA!$C$4:$C$7322,$B$7:$B$501,BITACORA!$E$4:$E$7322,$E$6:$AM$6,BITACORA!$B$4:$B$7322,"&gt;="&amp;$B$3,BITACORA!$B$4:$B$7322,"&lt;="&amp;$B$4)</f>
        <v>0</v>
      </c>
      <c r="AJ119" s="165">
        <f>COUNTIFS(BITACORA!$C$4:$C$7322,$B$7:$B$501,BITACORA!$E$4:$E$7322,$E$6:$AM$6,BITACORA!$B$4:$B$7322,"&gt;="&amp;$B$3,BITACORA!$B$4:$B$7322,"&lt;="&amp;$B$4)</f>
        <v>0</v>
      </c>
      <c r="AK119" s="165">
        <f>COUNTIFS(BITACORA!$C$4:$C$7322,$B$7:$B$501,BITACORA!$E$4:$E$7322,$E$6:$AM$6,BITACORA!$B$4:$B$7322,"&gt;="&amp;$B$3,BITACORA!$B$4:$B$7322,"&lt;="&amp;$B$4)</f>
        <v>0</v>
      </c>
      <c r="AL119" s="165">
        <f>COUNTIFS(BITACORA!$C$4:$C$7322,$B$7:$B$501,BITACORA!$E$4:$E$7322,$E$6:$AM$6,BITACORA!$B$4:$B$7322,"&gt;="&amp;$B$3,BITACORA!$B$4:$B$7322,"&lt;="&amp;$B$4)</f>
        <v>0</v>
      </c>
      <c r="AM119" s="165">
        <f>COUNTIFS(BITACORA!$C$4:$C$7322,$B$7:$B$501,BITACORA!$E$4:$E$7322,$E$6:$AM$6,BITACORA!$B$4:$B$7322,"&gt;="&amp;$B$3,BITACORA!$B$4:$B$7322,"&lt;="&amp;$B$4)</f>
        <v>0</v>
      </c>
    </row>
    <row r="120" spans="1:39">
      <c r="A120" s="141"/>
      <c r="B120" s="165"/>
      <c r="C120" s="165"/>
      <c r="D120" s="164">
        <f t="shared" si="0"/>
        <v>0</v>
      </c>
      <c r="E120" s="165">
        <f>COUNTIFS(BITACORA!$C$4:$C$7322,$B$7:$B$501,BITACORA!$E$4:$E$7322,$E$6:$AM$6,BITACORA!$B$4:$B$7322,"&gt;="&amp;$B$3,BITACORA!$B$4:$B$7322,"&lt;="&amp;$B$4)</f>
        <v>0</v>
      </c>
      <c r="F120" s="165">
        <f>COUNTIFS(BITACORA!$C$4:$C$7322,$B$7:$B$501,BITACORA!$E$4:$E$7322,$E$6:$AM$6,BITACORA!$B$4:$B$7322,"&gt;="&amp;$B$3,BITACORA!$B$4:$B$7322,"&lt;="&amp;$B$4)</f>
        <v>0</v>
      </c>
      <c r="G120" s="165">
        <f>COUNTIFS(BITACORA!$C$4:$C$7322,$B$7:$B$501,BITACORA!$E$4:$E$7322,$E$6:$AM$6,BITACORA!$B$4:$B$7322,"&gt;="&amp;$B$3,BITACORA!$B$4:$B$7322,"&lt;="&amp;$B$4)</f>
        <v>0</v>
      </c>
      <c r="H120" s="165">
        <f>COUNTIFS(BITACORA!$C$4:$C$7322,$B$7:$B$501,BITACORA!$E$4:$E$7322,$E$6:$AM$6,BITACORA!$B$4:$B$7322,"&gt;="&amp;$B$3,BITACORA!$B$4:$B$7322,"&lt;="&amp;$B$4)</f>
        <v>0</v>
      </c>
      <c r="I120" s="165">
        <f>COUNTIFS(BITACORA!$C$4:$C$7322,$B$7:$B$501,BITACORA!$E$4:$E$7322,$E$6:$AM$6,BITACORA!$B$4:$B$7322,"&gt;="&amp;$B$3,BITACORA!$B$4:$B$7322,"&lt;="&amp;$B$4)</f>
        <v>0</v>
      </c>
      <c r="J120" s="165">
        <f>COUNTIFS(BITACORA!$C$4:$C$7322,$B$7:$B$501,BITACORA!$E$4:$E$7322,$E$6:$AM$6,BITACORA!$B$4:$B$7322,"&gt;="&amp;$B$3,BITACORA!$B$4:$B$7322,"&lt;="&amp;$B$4)</f>
        <v>0</v>
      </c>
      <c r="K120" s="165">
        <f>COUNTIFS(BITACORA!$C$4:$C$7322,$B$7:$B$501,BITACORA!$E$4:$E$7322,$E$6:$AM$6,BITACORA!$B$4:$B$7322,"&gt;="&amp;$B$3,BITACORA!$B$4:$B$7322,"&lt;="&amp;$B$4)</f>
        <v>0</v>
      </c>
      <c r="L120" s="165">
        <f>COUNTIFS(BITACORA!$C$4:$C$7322,$B$7:$B$501,BITACORA!$E$4:$E$7322,$E$6:$AM$6,BITACORA!$B$4:$B$7322,"&gt;="&amp;$B$3,BITACORA!$B$4:$B$7322,"&lt;="&amp;$B$4)</f>
        <v>0</v>
      </c>
      <c r="M120" s="165">
        <f>COUNTIFS(BITACORA!$C$4:$C$7322,$B$7:$B$501,BITACORA!$E$4:$E$7322,$E$6:$AM$6,BITACORA!$B$4:$B$7322,"&gt;="&amp;$B$3,BITACORA!$B$4:$B$7322,"&lt;="&amp;$B$4)</f>
        <v>0</v>
      </c>
      <c r="N120" s="165">
        <f>COUNTIFS(BITACORA!$C$4:$C$7322,$B$7:$B$501,BITACORA!$E$4:$E$7322,$E$6:$AM$6,BITACORA!$B$4:$B$7322,"&gt;="&amp;$B$3,BITACORA!$B$4:$B$7322,"&lt;="&amp;$B$4)</f>
        <v>0</v>
      </c>
      <c r="O120" s="165">
        <f>COUNTIFS(BITACORA!$C$4:$C$7322,$B$7:$B$501,BITACORA!$E$4:$E$7322,$E$6:$AM$6,BITACORA!$B$4:$B$7322,"&gt;="&amp;$B$3,BITACORA!$B$4:$B$7322,"&lt;="&amp;$B$4)</f>
        <v>0</v>
      </c>
      <c r="P120" s="165">
        <f>COUNTIFS(BITACORA!$C$4:$C$7322,$B$7:$B$501,BITACORA!$E$4:$E$7322,$E$6:$AM$6,BITACORA!$B$4:$B$7322,"&gt;="&amp;$B$3,BITACORA!$B$4:$B$7322,"&lt;="&amp;$B$4)</f>
        <v>0</v>
      </c>
      <c r="Q120" s="165">
        <f>COUNTIFS(BITACORA!$C$4:$C$7322,$B$7:$B$501,BITACORA!$E$4:$E$7322,$E$6:$AM$6,BITACORA!$B$4:$B$7322,"&gt;="&amp;$B$3,BITACORA!$B$4:$B$7322,"&lt;="&amp;$B$4)</f>
        <v>0</v>
      </c>
      <c r="R120" s="165">
        <f>COUNTIFS(BITACORA!$C$4:$C$7322,$B$7:$B$501,BITACORA!$E$4:$E$7322,$E$6:$AM$6,BITACORA!$B$4:$B$7322,"&gt;="&amp;$B$3,BITACORA!$B$4:$B$7322,"&lt;="&amp;$B$4)</f>
        <v>0</v>
      </c>
      <c r="S120" s="165">
        <f>COUNTIFS(BITACORA!$C$4:$C$7322,$B$7:$B$501,BITACORA!$E$4:$E$7322,$E$6:$AM$6,BITACORA!$B$4:$B$7322,"&gt;="&amp;$B$3,BITACORA!$B$4:$B$7322,"&lt;="&amp;$B$4)</f>
        <v>0</v>
      </c>
      <c r="T120" s="165">
        <f>COUNTIFS(BITACORA!$C$4:$C$7322,$B$7:$B$501,BITACORA!$E$4:$E$7322,$E$6:$AM$6,BITACORA!$B$4:$B$7322,"&gt;="&amp;$B$3,BITACORA!$B$4:$B$7322,"&lt;="&amp;$B$4)</f>
        <v>0</v>
      </c>
      <c r="U120" s="165">
        <f>COUNTIFS(BITACORA!$C$4:$C$7322,$B$7:$B$501,BITACORA!$E$4:$E$7322,$E$6:$AM$6,BITACORA!$B$4:$B$7322,"&gt;="&amp;$B$3,BITACORA!$B$4:$B$7322,"&lt;="&amp;$B$4)</f>
        <v>0</v>
      </c>
      <c r="V120" s="165">
        <f>COUNTIFS(BITACORA!$C$4:$C$7322,$B$7:$B$501,BITACORA!$E$4:$E$7322,$E$6:$AM$6,BITACORA!$B$4:$B$7322,"&gt;="&amp;$B$3,BITACORA!$B$4:$B$7322,"&lt;="&amp;$B$4)</f>
        <v>0</v>
      </c>
      <c r="W120" s="165">
        <f>COUNTIFS(BITACORA!$C$4:$C$7322,$B$7:$B$501,BITACORA!$E$4:$E$7322,$E$6:$AM$6,BITACORA!$B$4:$B$7322,"&gt;="&amp;$B$3,BITACORA!$B$4:$B$7322,"&lt;="&amp;$B$4)</f>
        <v>0</v>
      </c>
      <c r="X120" s="165">
        <f>COUNTIFS(BITACORA!$C$4:$C$7322,$B$7:$B$501,BITACORA!$E$4:$E$7322,$E$6:$AM$6,BITACORA!$B$4:$B$7322,"&gt;="&amp;$B$3,BITACORA!$B$4:$B$7322,"&lt;="&amp;$B$4)</f>
        <v>0</v>
      </c>
      <c r="Y120" s="165">
        <f>COUNTIFS(BITACORA!$C$4:$C$7322,$B$7:$B$501,BITACORA!$E$4:$E$7322,$E$6:$AM$6,BITACORA!$B$4:$B$7322,"&gt;="&amp;$B$3,BITACORA!$B$4:$B$7322,"&lt;="&amp;$B$4)</f>
        <v>0</v>
      </c>
      <c r="Z120" s="165">
        <f>COUNTIFS(BITACORA!$C$4:$C$7322,$B$7:$B$501,BITACORA!$E$4:$E$7322,$E$6:$AM$6,BITACORA!$B$4:$B$7322,"&gt;="&amp;$B$3,BITACORA!$B$4:$B$7322,"&lt;="&amp;$B$4)</f>
        <v>0</v>
      </c>
      <c r="AA120" s="165">
        <f>COUNTIFS(BITACORA!$C$4:$C$7322,$B$7:$B$501,BITACORA!$E$4:$E$7322,$E$6:$AM$6,BITACORA!$B$4:$B$7322,"&gt;="&amp;$B$3,BITACORA!$B$4:$B$7322,"&lt;="&amp;$B$4)</f>
        <v>0</v>
      </c>
      <c r="AB120" s="165">
        <f>COUNTIFS(BITACORA!$C$4:$C$7322,$B$7:$B$501,BITACORA!$E$4:$E$7322,$E$6:$AM$6,BITACORA!$B$4:$B$7322,"&gt;="&amp;$B$3,BITACORA!$B$4:$B$7322,"&lt;="&amp;$B$4)</f>
        <v>0</v>
      </c>
      <c r="AC120" s="165">
        <f>COUNTIFS(BITACORA!$C$4:$C$7322,$B$7:$B$501,BITACORA!$E$4:$E$7322,$E$6:$AM$6,BITACORA!$B$4:$B$7322,"&gt;="&amp;$B$3,BITACORA!$B$4:$B$7322,"&lt;="&amp;$B$4)</f>
        <v>0</v>
      </c>
      <c r="AD120" s="165">
        <f>COUNTIFS(BITACORA!$C$4:$C$7322,$B$7:$B$501,BITACORA!$E$4:$E$7322,$E$6:$AM$6,BITACORA!$B$4:$B$7322,"&gt;="&amp;$B$3,BITACORA!$B$4:$B$7322,"&lt;="&amp;$B$4)</f>
        <v>0</v>
      </c>
      <c r="AE120" s="165">
        <f>COUNTIFS(BITACORA!$C$4:$C$7322,$B$7:$B$501,BITACORA!$E$4:$E$7322,$E$6:$AM$6,BITACORA!$B$4:$B$7322,"&gt;="&amp;$B$3,BITACORA!$B$4:$B$7322,"&lt;="&amp;$B$4)</f>
        <v>0</v>
      </c>
      <c r="AF120" s="165">
        <f>COUNTIFS(BITACORA!$C$4:$C$7322,$B$7:$B$501,BITACORA!$E$4:$E$7322,$E$6:$AM$6,BITACORA!$B$4:$B$7322,"&gt;="&amp;$B$3,BITACORA!$B$4:$B$7322,"&lt;="&amp;$B$4)</f>
        <v>0</v>
      </c>
      <c r="AG120" s="165">
        <f>COUNTIFS(BITACORA!$C$4:$C$7322,$B$7:$B$501,BITACORA!$E$4:$E$7322,$E$6:$AM$6,BITACORA!$B$4:$B$7322,"&gt;="&amp;$B$3,BITACORA!$B$4:$B$7322,"&lt;="&amp;$B$4)</f>
        <v>0</v>
      </c>
      <c r="AH120" s="165">
        <f>COUNTIFS(BITACORA!$C$4:$C$7322,$B$7:$B$501,BITACORA!$E$4:$E$7322,$E$6:$AM$6,BITACORA!$B$4:$B$7322,"&gt;="&amp;$B$3,BITACORA!$B$4:$B$7322,"&lt;="&amp;$B$4)</f>
        <v>0</v>
      </c>
      <c r="AI120" s="165">
        <f>COUNTIFS(BITACORA!$C$4:$C$7322,$B$7:$B$501,BITACORA!$E$4:$E$7322,$E$6:$AM$6,BITACORA!$B$4:$B$7322,"&gt;="&amp;$B$3,BITACORA!$B$4:$B$7322,"&lt;="&amp;$B$4)</f>
        <v>0</v>
      </c>
      <c r="AJ120" s="165">
        <f>COUNTIFS(BITACORA!$C$4:$C$7322,$B$7:$B$501,BITACORA!$E$4:$E$7322,$E$6:$AM$6,BITACORA!$B$4:$B$7322,"&gt;="&amp;$B$3,BITACORA!$B$4:$B$7322,"&lt;="&amp;$B$4)</f>
        <v>0</v>
      </c>
      <c r="AK120" s="165">
        <f>COUNTIFS(BITACORA!$C$4:$C$7322,$B$7:$B$501,BITACORA!$E$4:$E$7322,$E$6:$AM$6,BITACORA!$B$4:$B$7322,"&gt;="&amp;$B$3,BITACORA!$B$4:$B$7322,"&lt;="&amp;$B$4)</f>
        <v>0</v>
      </c>
      <c r="AL120" s="165">
        <f>COUNTIFS(BITACORA!$C$4:$C$7322,$B$7:$B$501,BITACORA!$E$4:$E$7322,$E$6:$AM$6,BITACORA!$B$4:$B$7322,"&gt;="&amp;$B$3,BITACORA!$B$4:$B$7322,"&lt;="&amp;$B$4)</f>
        <v>0</v>
      </c>
      <c r="AM120" s="165">
        <f>COUNTIFS(BITACORA!$C$4:$C$7322,$B$7:$B$501,BITACORA!$E$4:$E$7322,$E$6:$AM$6,BITACORA!$B$4:$B$7322,"&gt;="&amp;$B$3,BITACORA!$B$4:$B$7322,"&lt;="&amp;$B$4)</f>
        <v>0</v>
      </c>
    </row>
    <row r="121" spans="1:39">
      <c r="A121" s="141"/>
      <c r="B121" s="165"/>
      <c r="C121" s="165"/>
      <c r="D121" s="164">
        <f t="shared" si="0"/>
        <v>0</v>
      </c>
      <c r="E121" s="165">
        <f>COUNTIFS(BITACORA!$C$4:$C$7322,$B$7:$B$501,BITACORA!$E$4:$E$7322,$E$6:$AM$6,BITACORA!$B$4:$B$7322,"&gt;="&amp;$B$3,BITACORA!$B$4:$B$7322,"&lt;="&amp;$B$4)</f>
        <v>0</v>
      </c>
      <c r="F121" s="165">
        <f>COUNTIFS(BITACORA!$C$4:$C$7322,$B$7:$B$501,BITACORA!$E$4:$E$7322,$E$6:$AM$6,BITACORA!$B$4:$B$7322,"&gt;="&amp;$B$3,BITACORA!$B$4:$B$7322,"&lt;="&amp;$B$4)</f>
        <v>0</v>
      </c>
      <c r="G121" s="165">
        <f>COUNTIFS(BITACORA!$C$4:$C$7322,$B$7:$B$501,BITACORA!$E$4:$E$7322,$E$6:$AM$6,BITACORA!$B$4:$B$7322,"&gt;="&amp;$B$3,BITACORA!$B$4:$B$7322,"&lt;="&amp;$B$4)</f>
        <v>0</v>
      </c>
      <c r="H121" s="165">
        <f>COUNTIFS(BITACORA!$C$4:$C$7322,$B$7:$B$501,BITACORA!$E$4:$E$7322,$E$6:$AM$6,BITACORA!$B$4:$B$7322,"&gt;="&amp;$B$3,BITACORA!$B$4:$B$7322,"&lt;="&amp;$B$4)</f>
        <v>0</v>
      </c>
      <c r="I121" s="165">
        <f>COUNTIFS(BITACORA!$C$4:$C$7322,$B$7:$B$501,BITACORA!$E$4:$E$7322,$E$6:$AM$6,BITACORA!$B$4:$B$7322,"&gt;="&amp;$B$3,BITACORA!$B$4:$B$7322,"&lt;="&amp;$B$4)</f>
        <v>0</v>
      </c>
      <c r="J121" s="165">
        <f>COUNTIFS(BITACORA!$C$4:$C$7322,$B$7:$B$501,BITACORA!$E$4:$E$7322,$E$6:$AM$6,BITACORA!$B$4:$B$7322,"&gt;="&amp;$B$3,BITACORA!$B$4:$B$7322,"&lt;="&amp;$B$4)</f>
        <v>0</v>
      </c>
      <c r="K121" s="165">
        <f>COUNTIFS(BITACORA!$C$4:$C$7322,$B$7:$B$501,BITACORA!$E$4:$E$7322,$E$6:$AM$6,BITACORA!$B$4:$B$7322,"&gt;="&amp;$B$3,BITACORA!$B$4:$B$7322,"&lt;="&amp;$B$4)</f>
        <v>0</v>
      </c>
      <c r="L121" s="165">
        <f>COUNTIFS(BITACORA!$C$4:$C$7322,$B$7:$B$501,BITACORA!$E$4:$E$7322,$E$6:$AM$6,BITACORA!$B$4:$B$7322,"&gt;="&amp;$B$3,BITACORA!$B$4:$B$7322,"&lt;="&amp;$B$4)</f>
        <v>0</v>
      </c>
      <c r="M121" s="165">
        <f>COUNTIFS(BITACORA!$C$4:$C$7322,$B$7:$B$501,BITACORA!$E$4:$E$7322,$E$6:$AM$6,BITACORA!$B$4:$B$7322,"&gt;="&amp;$B$3,BITACORA!$B$4:$B$7322,"&lt;="&amp;$B$4)</f>
        <v>0</v>
      </c>
      <c r="N121" s="165">
        <f>COUNTIFS(BITACORA!$C$4:$C$7322,$B$7:$B$501,BITACORA!$E$4:$E$7322,$E$6:$AM$6,BITACORA!$B$4:$B$7322,"&gt;="&amp;$B$3,BITACORA!$B$4:$B$7322,"&lt;="&amp;$B$4)</f>
        <v>0</v>
      </c>
      <c r="O121" s="165">
        <f>COUNTIFS(BITACORA!$C$4:$C$7322,$B$7:$B$501,BITACORA!$E$4:$E$7322,$E$6:$AM$6,BITACORA!$B$4:$B$7322,"&gt;="&amp;$B$3,BITACORA!$B$4:$B$7322,"&lt;="&amp;$B$4)</f>
        <v>0</v>
      </c>
      <c r="P121" s="165">
        <f>COUNTIFS(BITACORA!$C$4:$C$7322,$B$7:$B$501,BITACORA!$E$4:$E$7322,$E$6:$AM$6,BITACORA!$B$4:$B$7322,"&gt;="&amp;$B$3,BITACORA!$B$4:$B$7322,"&lt;="&amp;$B$4)</f>
        <v>0</v>
      </c>
      <c r="Q121" s="165">
        <f>COUNTIFS(BITACORA!$C$4:$C$7322,$B$7:$B$501,BITACORA!$E$4:$E$7322,$E$6:$AM$6,BITACORA!$B$4:$B$7322,"&gt;="&amp;$B$3,BITACORA!$B$4:$B$7322,"&lt;="&amp;$B$4)</f>
        <v>0</v>
      </c>
      <c r="R121" s="165">
        <f>COUNTIFS(BITACORA!$C$4:$C$7322,$B$7:$B$501,BITACORA!$E$4:$E$7322,$E$6:$AM$6,BITACORA!$B$4:$B$7322,"&gt;="&amp;$B$3,BITACORA!$B$4:$B$7322,"&lt;="&amp;$B$4)</f>
        <v>0</v>
      </c>
      <c r="S121" s="165">
        <f>COUNTIFS(BITACORA!$C$4:$C$7322,$B$7:$B$501,BITACORA!$E$4:$E$7322,$E$6:$AM$6,BITACORA!$B$4:$B$7322,"&gt;="&amp;$B$3,BITACORA!$B$4:$B$7322,"&lt;="&amp;$B$4)</f>
        <v>0</v>
      </c>
      <c r="T121" s="165">
        <f>COUNTIFS(BITACORA!$C$4:$C$7322,$B$7:$B$501,BITACORA!$E$4:$E$7322,$E$6:$AM$6,BITACORA!$B$4:$B$7322,"&gt;="&amp;$B$3,BITACORA!$B$4:$B$7322,"&lt;="&amp;$B$4)</f>
        <v>0</v>
      </c>
      <c r="U121" s="165">
        <f>COUNTIFS(BITACORA!$C$4:$C$7322,$B$7:$B$501,BITACORA!$E$4:$E$7322,$E$6:$AM$6,BITACORA!$B$4:$B$7322,"&gt;="&amp;$B$3,BITACORA!$B$4:$B$7322,"&lt;="&amp;$B$4)</f>
        <v>0</v>
      </c>
      <c r="V121" s="165">
        <f>COUNTIFS(BITACORA!$C$4:$C$7322,$B$7:$B$501,BITACORA!$E$4:$E$7322,$E$6:$AM$6,BITACORA!$B$4:$B$7322,"&gt;="&amp;$B$3,BITACORA!$B$4:$B$7322,"&lt;="&amp;$B$4)</f>
        <v>0</v>
      </c>
      <c r="W121" s="165">
        <f>COUNTIFS(BITACORA!$C$4:$C$7322,$B$7:$B$501,BITACORA!$E$4:$E$7322,$E$6:$AM$6,BITACORA!$B$4:$B$7322,"&gt;="&amp;$B$3,BITACORA!$B$4:$B$7322,"&lt;="&amp;$B$4)</f>
        <v>0</v>
      </c>
      <c r="X121" s="165">
        <f>COUNTIFS(BITACORA!$C$4:$C$7322,$B$7:$B$501,BITACORA!$E$4:$E$7322,$E$6:$AM$6,BITACORA!$B$4:$B$7322,"&gt;="&amp;$B$3,BITACORA!$B$4:$B$7322,"&lt;="&amp;$B$4)</f>
        <v>0</v>
      </c>
      <c r="Y121" s="165">
        <f>COUNTIFS(BITACORA!$C$4:$C$7322,$B$7:$B$501,BITACORA!$E$4:$E$7322,$E$6:$AM$6,BITACORA!$B$4:$B$7322,"&gt;="&amp;$B$3,BITACORA!$B$4:$B$7322,"&lt;="&amp;$B$4)</f>
        <v>0</v>
      </c>
      <c r="Z121" s="165">
        <f>COUNTIFS(BITACORA!$C$4:$C$7322,$B$7:$B$501,BITACORA!$E$4:$E$7322,$E$6:$AM$6,BITACORA!$B$4:$B$7322,"&gt;="&amp;$B$3,BITACORA!$B$4:$B$7322,"&lt;="&amp;$B$4)</f>
        <v>0</v>
      </c>
      <c r="AA121" s="165">
        <f>COUNTIFS(BITACORA!$C$4:$C$7322,$B$7:$B$501,BITACORA!$E$4:$E$7322,$E$6:$AM$6,BITACORA!$B$4:$B$7322,"&gt;="&amp;$B$3,BITACORA!$B$4:$B$7322,"&lt;="&amp;$B$4)</f>
        <v>0</v>
      </c>
      <c r="AB121" s="165">
        <f>COUNTIFS(BITACORA!$C$4:$C$7322,$B$7:$B$501,BITACORA!$E$4:$E$7322,$E$6:$AM$6,BITACORA!$B$4:$B$7322,"&gt;="&amp;$B$3,BITACORA!$B$4:$B$7322,"&lt;="&amp;$B$4)</f>
        <v>0</v>
      </c>
      <c r="AC121" s="165">
        <f>COUNTIFS(BITACORA!$C$4:$C$7322,$B$7:$B$501,BITACORA!$E$4:$E$7322,$E$6:$AM$6,BITACORA!$B$4:$B$7322,"&gt;="&amp;$B$3,BITACORA!$B$4:$B$7322,"&lt;="&amp;$B$4)</f>
        <v>0</v>
      </c>
      <c r="AD121" s="165">
        <f>COUNTIFS(BITACORA!$C$4:$C$7322,$B$7:$B$501,BITACORA!$E$4:$E$7322,$E$6:$AM$6,BITACORA!$B$4:$B$7322,"&gt;="&amp;$B$3,BITACORA!$B$4:$B$7322,"&lt;="&amp;$B$4)</f>
        <v>0</v>
      </c>
      <c r="AE121" s="165">
        <f>COUNTIFS(BITACORA!$C$4:$C$7322,$B$7:$B$501,BITACORA!$E$4:$E$7322,$E$6:$AM$6,BITACORA!$B$4:$B$7322,"&gt;="&amp;$B$3,BITACORA!$B$4:$B$7322,"&lt;="&amp;$B$4)</f>
        <v>0</v>
      </c>
      <c r="AF121" s="165">
        <f>COUNTIFS(BITACORA!$C$4:$C$7322,$B$7:$B$501,BITACORA!$E$4:$E$7322,$E$6:$AM$6,BITACORA!$B$4:$B$7322,"&gt;="&amp;$B$3,BITACORA!$B$4:$B$7322,"&lt;="&amp;$B$4)</f>
        <v>0</v>
      </c>
      <c r="AG121" s="165">
        <f>COUNTIFS(BITACORA!$C$4:$C$7322,$B$7:$B$501,BITACORA!$E$4:$E$7322,$E$6:$AM$6,BITACORA!$B$4:$B$7322,"&gt;="&amp;$B$3,BITACORA!$B$4:$B$7322,"&lt;="&amp;$B$4)</f>
        <v>0</v>
      </c>
      <c r="AH121" s="165">
        <f>COUNTIFS(BITACORA!$C$4:$C$7322,$B$7:$B$501,BITACORA!$E$4:$E$7322,$E$6:$AM$6,BITACORA!$B$4:$B$7322,"&gt;="&amp;$B$3,BITACORA!$B$4:$B$7322,"&lt;="&amp;$B$4)</f>
        <v>0</v>
      </c>
      <c r="AI121" s="165">
        <f>COUNTIFS(BITACORA!$C$4:$C$7322,$B$7:$B$501,BITACORA!$E$4:$E$7322,$E$6:$AM$6,BITACORA!$B$4:$B$7322,"&gt;="&amp;$B$3,BITACORA!$B$4:$B$7322,"&lt;="&amp;$B$4)</f>
        <v>0</v>
      </c>
      <c r="AJ121" s="165">
        <f>COUNTIFS(BITACORA!$C$4:$C$7322,$B$7:$B$501,BITACORA!$E$4:$E$7322,$E$6:$AM$6,BITACORA!$B$4:$B$7322,"&gt;="&amp;$B$3,BITACORA!$B$4:$B$7322,"&lt;="&amp;$B$4)</f>
        <v>0</v>
      </c>
      <c r="AK121" s="165">
        <f>COUNTIFS(BITACORA!$C$4:$C$7322,$B$7:$B$501,BITACORA!$E$4:$E$7322,$E$6:$AM$6,BITACORA!$B$4:$B$7322,"&gt;="&amp;$B$3,BITACORA!$B$4:$B$7322,"&lt;="&amp;$B$4)</f>
        <v>0</v>
      </c>
      <c r="AL121" s="165">
        <f>COUNTIFS(BITACORA!$C$4:$C$7322,$B$7:$B$501,BITACORA!$E$4:$E$7322,$E$6:$AM$6,BITACORA!$B$4:$B$7322,"&gt;="&amp;$B$3,BITACORA!$B$4:$B$7322,"&lt;="&amp;$B$4)</f>
        <v>0</v>
      </c>
      <c r="AM121" s="165">
        <f>COUNTIFS(BITACORA!$C$4:$C$7322,$B$7:$B$501,BITACORA!$E$4:$E$7322,$E$6:$AM$6,BITACORA!$B$4:$B$7322,"&gt;="&amp;$B$3,BITACORA!$B$4:$B$7322,"&lt;="&amp;$B$4)</f>
        <v>0</v>
      </c>
    </row>
    <row r="122" spans="1:39">
      <c r="A122" s="141"/>
      <c r="B122" s="165"/>
      <c r="C122" s="165"/>
      <c r="D122" s="164">
        <f t="shared" si="0"/>
        <v>0</v>
      </c>
      <c r="E122" s="165">
        <f>COUNTIFS(BITACORA!$C$4:$C$7322,$B$7:$B$501,BITACORA!$E$4:$E$7322,$E$6:$AM$6,BITACORA!$B$4:$B$7322,"&gt;="&amp;$B$3,BITACORA!$B$4:$B$7322,"&lt;="&amp;$B$4)</f>
        <v>0</v>
      </c>
      <c r="F122" s="165">
        <f>COUNTIFS(BITACORA!$C$4:$C$7322,$B$7:$B$501,BITACORA!$E$4:$E$7322,$E$6:$AM$6,BITACORA!$B$4:$B$7322,"&gt;="&amp;$B$3,BITACORA!$B$4:$B$7322,"&lt;="&amp;$B$4)</f>
        <v>0</v>
      </c>
      <c r="G122" s="165">
        <f>COUNTIFS(BITACORA!$C$4:$C$7322,$B$7:$B$501,BITACORA!$E$4:$E$7322,$E$6:$AM$6,BITACORA!$B$4:$B$7322,"&gt;="&amp;$B$3,BITACORA!$B$4:$B$7322,"&lt;="&amp;$B$4)</f>
        <v>0</v>
      </c>
      <c r="H122" s="165">
        <f>COUNTIFS(BITACORA!$C$4:$C$7322,$B$7:$B$501,BITACORA!$E$4:$E$7322,$E$6:$AM$6,BITACORA!$B$4:$B$7322,"&gt;="&amp;$B$3,BITACORA!$B$4:$B$7322,"&lt;="&amp;$B$4)</f>
        <v>0</v>
      </c>
      <c r="I122" s="165">
        <f>COUNTIFS(BITACORA!$C$4:$C$7322,$B$7:$B$501,BITACORA!$E$4:$E$7322,$E$6:$AM$6,BITACORA!$B$4:$B$7322,"&gt;="&amp;$B$3,BITACORA!$B$4:$B$7322,"&lt;="&amp;$B$4)</f>
        <v>0</v>
      </c>
      <c r="J122" s="165">
        <f>COUNTIFS(BITACORA!$C$4:$C$7322,$B$7:$B$501,BITACORA!$E$4:$E$7322,$E$6:$AM$6,BITACORA!$B$4:$B$7322,"&gt;="&amp;$B$3,BITACORA!$B$4:$B$7322,"&lt;="&amp;$B$4)</f>
        <v>0</v>
      </c>
      <c r="K122" s="165">
        <f>COUNTIFS(BITACORA!$C$4:$C$7322,$B$7:$B$501,BITACORA!$E$4:$E$7322,$E$6:$AM$6,BITACORA!$B$4:$B$7322,"&gt;="&amp;$B$3,BITACORA!$B$4:$B$7322,"&lt;="&amp;$B$4)</f>
        <v>0</v>
      </c>
      <c r="L122" s="165">
        <f>COUNTIFS(BITACORA!$C$4:$C$7322,$B$7:$B$501,BITACORA!$E$4:$E$7322,$E$6:$AM$6,BITACORA!$B$4:$B$7322,"&gt;="&amp;$B$3,BITACORA!$B$4:$B$7322,"&lt;="&amp;$B$4)</f>
        <v>0</v>
      </c>
      <c r="M122" s="165">
        <f>COUNTIFS(BITACORA!$C$4:$C$7322,$B$7:$B$501,BITACORA!$E$4:$E$7322,$E$6:$AM$6,BITACORA!$B$4:$B$7322,"&gt;="&amp;$B$3,BITACORA!$B$4:$B$7322,"&lt;="&amp;$B$4)</f>
        <v>0</v>
      </c>
      <c r="N122" s="165">
        <f>COUNTIFS(BITACORA!$C$4:$C$7322,$B$7:$B$501,BITACORA!$E$4:$E$7322,$E$6:$AM$6,BITACORA!$B$4:$B$7322,"&gt;="&amp;$B$3,BITACORA!$B$4:$B$7322,"&lt;="&amp;$B$4)</f>
        <v>0</v>
      </c>
      <c r="O122" s="165">
        <f>COUNTIFS(BITACORA!$C$4:$C$7322,$B$7:$B$501,BITACORA!$E$4:$E$7322,$E$6:$AM$6,BITACORA!$B$4:$B$7322,"&gt;="&amp;$B$3,BITACORA!$B$4:$B$7322,"&lt;="&amp;$B$4)</f>
        <v>0</v>
      </c>
      <c r="P122" s="165">
        <f>COUNTIFS(BITACORA!$C$4:$C$7322,$B$7:$B$501,BITACORA!$E$4:$E$7322,$E$6:$AM$6,BITACORA!$B$4:$B$7322,"&gt;="&amp;$B$3,BITACORA!$B$4:$B$7322,"&lt;="&amp;$B$4)</f>
        <v>0</v>
      </c>
      <c r="Q122" s="165">
        <f>COUNTIFS(BITACORA!$C$4:$C$7322,$B$7:$B$501,BITACORA!$E$4:$E$7322,$E$6:$AM$6,BITACORA!$B$4:$B$7322,"&gt;="&amp;$B$3,BITACORA!$B$4:$B$7322,"&lt;="&amp;$B$4)</f>
        <v>0</v>
      </c>
      <c r="R122" s="165">
        <f>COUNTIFS(BITACORA!$C$4:$C$7322,$B$7:$B$501,BITACORA!$E$4:$E$7322,$E$6:$AM$6,BITACORA!$B$4:$B$7322,"&gt;="&amp;$B$3,BITACORA!$B$4:$B$7322,"&lt;="&amp;$B$4)</f>
        <v>0</v>
      </c>
      <c r="S122" s="165">
        <f>COUNTIFS(BITACORA!$C$4:$C$7322,$B$7:$B$501,BITACORA!$E$4:$E$7322,$E$6:$AM$6,BITACORA!$B$4:$B$7322,"&gt;="&amp;$B$3,BITACORA!$B$4:$B$7322,"&lt;="&amp;$B$4)</f>
        <v>0</v>
      </c>
      <c r="T122" s="165">
        <f>COUNTIFS(BITACORA!$C$4:$C$7322,$B$7:$B$501,BITACORA!$E$4:$E$7322,$E$6:$AM$6,BITACORA!$B$4:$B$7322,"&gt;="&amp;$B$3,BITACORA!$B$4:$B$7322,"&lt;="&amp;$B$4)</f>
        <v>0</v>
      </c>
      <c r="U122" s="165">
        <f>COUNTIFS(BITACORA!$C$4:$C$7322,$B$7:$B$501,BITACORA!$E$4:$E$7322,$E$6:$AM$6,BITACORA!$B$4:$B$7322,"&gt;="&amp;$B$3,BITACORA!$B$4:$B$7322,"&lt;="&amp;$B$4)</f>
        <v>0</v>
      </c>
      <c r="V122" s="165">
        <f>COUNTIFS(BITACORA!$C$4:$C$7322,$B$7:$B$501,BITACORA!$E$4:$E$7322,$E$6:$AM$6,BITACORA!$B$4:$B$7322,"&gt;="&amp;$B$3,BITACORA!$B$4:$B$7322,"&lt;="&amp;$B$4)</f>
        <v>0</v>
      </c>
      <c r="W122" s="165">
        <f>COUNTIFS(BITACORA!$C$4:$C$7322,$B$7:$B$501,BITACORA!$E$4:$E$7322,$E$6:$AM$6,BITACORA!$B$4:$B$7322,"&gt;="&amp;$B$3,BITACORA!$B$4:$B$7322,"&lt;="&amp;$B$4)</f>
        <v>0</v>
      </c>
      <c r="X122" s="165">
        <f>COUNTIFS(BITACORA!$C$4:$C$7322,$B$7:$B$501,BITACORA!$E$4:$E$7322,$E$6:$AM$6,BITACORA!$B$4:$B$7322,"&gt;="&amp;$B$3,BITACORA!$B$4:$B$7322,"&lt;="&amp;$B$4)</f>
        <v>0</v>
      </c>
      <c r="Y122" s="165">
        <f>COUNTIFS(BITACORA!$C$4:$C$7322,$B$7:$B$501,BITACORA!$E$4:$E$7322,$E$6:$AM$6,BITACORA!$B$4:$B$7322,"&gt;="&amp;$B$3,BITACORA!$B$4:$B$7322,"&lt;="&amp;$B$4)</f>
        <v>0</v>
      </c>
      <c r="Z122" s="165">
        <f>COUNTIFS(BITACORA!$C$4:$C$7322,$B$7:$B$501,BITACORA!$E$4:$E$7322,$E$6:$AM$6,BITACORA!$B$4:$B$7322,"&gt;="&amp;$B$3,BITACORA!$B$4:$B$7322,"&lt;="&amp;$B$4)</f>
        <v>0</v>
      </c>
      <c r="AA122" s="165">
        <f>COUNTIFS(BITACORA!$C$4:$C$7322,$B$7:$B$501,BITACORA!$E$4:$E$7322,$E$6:$AM$6,BITACORA!$B$4:$B$7322,"&gt;="&amp;$B$3,BITACORA!$B$4:$B$7322,"&lt;="&amp;$B$4)</f>
        <v>0</v>
      </c>
      <c r="AB122" s="165">
        <f>COUNTIFS(BITACORA!$C$4:$C$7322,$B$7:$B$501,BITACORA!$E$4:$E$7322,$E$6:$AM$6,BITACORA!$B$4:$B$7322,"&gt;="&amp;$B$3,BITACORA!$B$4:$B$7322,"&lt;="&amp;$B$4)</f>
        <v>0</v>
      </c>
      <c r="AC122" s="165">
        <f>COUNTIFS(BITACORA!$C$4:$C$7322,$B$7:$B$501,BITACORA!$E$4:$E$7322,$E$6:$AM$6,BITACORA!$B$4:$B$7322,"&gt;="&amp;$B$3,BITACORA!$B$4:$B$7322,"&lt;="&amp;$B$4)</f>
        <v>0</v>
      </c>
      <c r="AD122" s="165">
        <f>COUNTIFS(BITACORA!$C$4:$C$7322,$B$7:$B$501,BITACORA!$E$4:$E$7322,$E$6:$AM$6,BITACORA!$B$4:$B$7322,"&gt;="&amp;$B$3,BITACORA!$B$4:$B$7322,"&lt;="&amp;$B$4)</f>
        <v>0</v>
      </c>
      <c r="AE122" s="165">
        <f>COUNTIFS(BITACORA!$C$4:$C$7322,$B$7:$B$501,BITACORA!$E$4:$E$7322,$E$6:$AM$6,BITACORA!$B$4:$B$7322,"&gt;="&amp;$B$3,BITACORA!$B$4:$B$7322,"&lt;="&amp;$B$4)</f>
        <v>0</v>
      </c>
      <c r="AF122" s="165">
        <f>COUNTIFS(BITACORA!$C$4:$C$7322,$B$7:$B$501,BITACORA!$E$4:$E$7322,$E$6:$AM$6,BITACORA!$B$4:$B$7322,"&gt;="&amp;$B$3,BITACORA!$B$4:$B$7322,"&lt;="&amp;$B$4)</f>
        <v>0</v>
      </c>
      <c r="AG122" s="165">
        <f>COUNTIFS(BITACORA!$C$4:$C$7322,$B$7:$B$501,BITACORA!$E$4:$E$7322,$E$6:$AM$6,BITACORA!$B$4:$B$7322,"&gt;="&amp;$B$3,BITACORA!$B$4:$B$7322,"&lt;="&amp;$B$4)</f>
        <v>0</v>
      </c>
      <c r="AH122" s="165">
        <f>COUNTIFS(BITACORA!$C$4:$C$7322,$B$7:$B$501,BITACORA!$E$4:$E$7322,$E$6:$AM$6,BITACORA!$B$4:$B$7322,"&gt;="&amp;$B$3,BITACORA!$B$4:$B$7322,"&lt;="&amp;$B$4)</f>
        <v>0</v>
      </c>
      <c r="AI122" s="165">
        <f>COUNTIFS(BITACORA!$C$4:$C$7322,$B$7:$B$501,BITACORA!$E$4:$E$7322,$E$6:$AM$6,BITACORA!$B$4:$B$7322,"&gt;="&amp;$B$3,BITACORA!$B$4:$B$7322,"&lt;="&amp;$B$4)</f>
        <v>0</v>
      </c>
      <c r="AJ122" s="165">
        <f>COUNTIFS(BITACORA!$C$4:$C$7322,$B$7:$B$501,BITACORA!$E$4:$E$7322,$E$6:$AM$6,BITACORA!$B$4:$B$7322,"&gt;="&amp;$B$3,BITACORA!$B$4:$B$7322,"&lt;="&amp;$B$4)</f>
        <v>0</v>
      </c>
      <c r="AK122" s="165">
        <f>COUNTIFS(BITACORA!$C$4:$C$7322,$B$7:$B$501,BITACORA!$E$4:$E$7322,$E$6:$AM$6,BITACORA!$B$4:$B$7322,"&gt;="&amp;$B$3,BITACORA!$B$4:$B$7322,"&lt;="&amp;$B$4)</f>
        <v>0</v>
      </c>
      <c r="AL122" s="165">
        <f>COUNTIFS(BITACORA!$C$4:$C$7322,$B$7:$B$501,BITACORA!$E$4:$E$7322,$E$6:$AM$6,BITACORA!$B$4:$B$7322,"&gt;="&amp;$B$3,BITACORA!$B$4:$B$7322,"&lt;="&amp;$B$4)</f>
        <v>0</v>
      </c>
      <c r="AM122" s="165">
        <f>COUNTIFS(BITACORA!$C$4:$C$7322,$B$7:$B$501,BITACORA!$E$4:$E$7322,$E$6:$AM$6,BITACORA!$B$4:$B$7322,"&gt;="&amp;$B$3,BITACORA!$B$4:$B$7322,"&lt;="&amp;$B$4)</f>
        <v>0</v>
      </c>
    </row>
    <row r="123" spans="1:39">
      <c r="A123" s="141"/>
      <c r="B123" s="165"/>
      <c r="C123" s="165"/>
      <c r="D123" s="164">
        <f t="shared" si="0"/>
        <v>0</v>
      </c>
      <c r="E123" s="165">
        <f>COUNTIFS(BITACORA!$C$4:$C$7322,$B$7:$B$501,BITACORA!$E$4:$E$7322,$E$6:$AM$6,BITACORA!$B$4:$B$7322,"&gt;="&amp;$B$3,BITACORA!$B$4:$B$7322,"&lt;="&amp;$B$4)</f>
        <v>0</v>
      </c>
      <c r="F123" s="165">
        <f>COUNTIFS(BITACORA!$C$4:$C$7322,$B$7:$B$501,BITACORA!$E$4:$E$7322,$E$6:$AM$6,BITACORA!$B$4:$B$7322,"&gt;="&amp;$B$3,BITACORA!$B$4:$B$7322,"&lt;="&amp;$B$4)</f>
        <v>0</v>
      </c>
      <c r="G123" s="165">
        <f>COUNTIFS(BITACORA!$C$4:$C$7322,$B$7:$B$501,BITACORA!$E$4:$E$7322,$E$6:$AM$6,BITACORA!$B$4:$B$7322,"&gt;="&amp;$B$3,BITACORA!$B$4:$B$7322,"&lt;="&amp;$B$4)</f>
        <v>0</v>
      </c>
      <c r="H123" s="165">
        <f>COUNTIFS(BITACORA!$C$4:$C$7322,$B$7:$B$501,BITACORA!$E$4:$E$7322,$E$6:$AM$6,BITACORA!$B$4:$B$7322,"&gt;="&amp;$B$3,BITACORA!$B$4:$B$7322,"&lt;="&amp;$B$4)</f>
        <v>0</v>
      </c>
      <c r="I123" s="165">
        <f>COUNTIFS(BITACORA!$C$4:$C$7322,$B$7:$B$501,BITACORA!$E$4:$E$7322,$E$6:$AM$6,BITACORA!$B$4:$B$7322,"&gt;="&amp;$B$3,BITACORA!$B$4:$B$7322,"&lt;="&amp;$B$4)</f>
        <v>0</v>
      </c>
      <c r="J123" s="165">
        <f>COUNTIFS(BITACORA!$C$4:$C$7322,$B$7:$B$501,BITACORA!$E$4:$E$7322,$E$6:$AM$6,BITACORA!$B$4:$B$7322,"&gt;="&amp;$B$3,BITACORA!$B$4:$B$7322,"&lt;="&amp;$B$4)</f>
        <v>0</v>
      </c>
      <c r="K123" s="165">
        <f>COUNTIFS(BITACORA!$C$4:$C$7322,$B$7:$B$501,BITACORA!$E$4:$E$7322,$E$6:$AM$6,BITACORA!$B$4:$B$7322,"&gt;="&amp;$B$3,BITACORA!$B$4:$B$7322,"&lt;="&amp;$B$4)</f>
        <v>0</v>
      </c>
      <c r="L123" s="165">
        <f>COUNTIFS(BITACORA!$C$4:$C$7322,$B$7:$B$501,BITACORA!$E$4:$E$7322,$E$6:$AM$6,BITACORA!$B$4:$B$7322,"&gt;="&amp;$B$3,BITACORA!$B$4:$B$7322,"&lt;="&amp;$B$4)</f>
        <v>0</v>
      </c>
      <c r="M123" s="165">
        <f>COUNTIFS(BITACORA!$C$4:$C$7322,$B$7:$B$501,BITACORA!$E$4:$E$7322,$E$6:$AM$6,BITACORA!$B$4:$B$7322,"&gt;="&amp;$B$3,BITACORA!$B$4:$B$7322,"&lt;="&amp;$B$4)</f>
        <v>0</v>
      </c>
      <c r="N123" s="165">
        <f>COUNTIFS(BITACORA!$C$4:$C$7322,$B$7:$B$501,BITACORA!$E$4:$E$7322,$E$6:$AM$6,BITACORA!$B$4:$B$7322,"&gt;="&amp;$B$3,BITACORA!$B$4:$B$7322,"&lt;="&amp;$B$4)</f>
        <v>0</v>
      </c>
      <c r="O123" s="165">
        <f>COUNTIFS(BITACORA!$C$4:$C$7322,$B$7:$B$501,BITACORA!$E$4:$E$7322,$E$6:$AM$6,BITACORA!$B$4:$B$7322,"&gt;="&amp;$B$3,BITACORA!$B$4:$B$7322,"&lt;="&amp;$B$4)</f>
        <v>0</v>
      </c>
      <c r="P123" s="165">
        <f>COUNTIFS(BITACORA!$C$4:$C$7322,$B$7:$B$501,BITACORA!$E$4:$E$7322,$E$6:$AM$6,BITACORA!$B$4:$B$7322,"&gt;="&amp;$B$3,BITACORA!$B$4:$B$7322,"&lt;="&amp;$B$4)</f>
        <v>0</v>
      </c>
      <c r="Q123" s="165">
        <f>COUNTIFS(BITACORA!$C$4:$C$7322,$B$7:$B$501,BITACORA!$E$4:$E$7322,$E$6:$AM$6,BITACORA!$B$4:$B$7322,"&gt;="&amp;$B$3,BITACORA!$B$4:$B$7322,"&lt;="&amp;$B$4)</f>
        <v>0</v>
      </c>
      <c r="R123" s="165">
        <f>COUNTIFS(BITACORA!$C$4:$C$7322,$B$7:$B$501,BITACORA!$E$4:$E$7322,$E$6:$AM$6,BITACORA!$B$4:$B$7322,"&gt;="&amp;$B$3,BITACORA!$B$4:$B$7322,"&lt;="&amp;$B$4)</f>
        <v>0</v>
      </c>
      <c r="S123" s="165">
        <f>COUNTIFS(BITACORA!$C$4:$C$7322,$B$7:$B$501,BITACORA!$E$4:$E$7322,$E$6:$AM$6,BITACORA!$B$4:$B$7322,"&gt;="&amp;$B$3,BITACORA!$B$4:$B$7322,"&lt;="&amp;$B$4)</f>
        <v>0</v>
      </c>
      <c r="T123" s="165">
        <f>COUNTIFS(BITACORA!$C$4:$C$7322,$B$7:$B$501,BITACORA!$E$4:$E$7322,$E$6:$AM$6,BITACORA!$B$4:$B$7322,"&gt;="&amp;$B$3,BITACORA!$B$4:$B$7322,"&lt;="&amp;$B$4)</f>
        <v>0</v>
      </c>
      <c r="U123" s="165">
        <f>COUNTIFS(BITACORA!$C$4:$C$7322,$B$7:$B$501,BITACORA!$E$4:$E$7322,$E$6:$AM$6,BITACORA!$B$4:$B$7322,"&gt;="&amp;$B$3,BITACORA!$B$4:$B$7322,"&lt;="&amp;$B$4)</f>
        <v>0</v>
      </c>
      <c r="V123" s="165">
        <f>COUNTIFS(BITACORA!$C$4:$C$7322,$B$7:$B$501,BITACORA!$E$4:$E$7322,$E$6:$AM$6,BITACORA!$B$4:$B$7322,"&gt;="&amp;$B$3,BITACORA!$B$4:$B$7322,"&lt;="&amp;$B$4)</f>
        <v>0</v>
      </c>
      <c r="W123" s="165">
        <f>COUNTIFS(BITACORA!$C$4:$C$7322,$B$7:$B$501,BITACORA!$E$4:$E$7322,$E$6:$AM$6,BITACORA!$B$4:$B$7322,"&gt;="&amp;$B$3,BITACORA!$B$4:$B$7322,"&lt;="&amp;$B$4)</f>
        <v>0</v>
      </c>
      <c r="X123" s="165">
        <f>COUNTIFS(BITACORA!$C$4:$C$7322,$B$7:$B$501,BITACORA!$E$4:$E$7322,$E$6:$AM$6,BITACORA!$B$4:$B$7322,"&gt;="&amp;$B$3,BITACORA!$B$4:$B$7322,"&lt;="&amp;$B$4)</f>
        <v>0</v>
      </c>
      <c r="Y123" s="165">
        <f>COUNTIFS(BITACORA!$C$4:$C$7322,$B$7:$B$501,BITACORA!$E$4:$E$7322,$E$6:$AM$6,BITACORA!$B$4:$B$7322,"&gt;="&amp;$B$3,BITACORA!$B$4:$B$7322,"&lt;="&amp;$B$4)</f>
        <v>0</v>
      </c>
      <c r="Z123" s="165">
        <f>COUNTIFS(BITACORA!$C$4:$C$7322,$B$7:$B$501,BITACORA!$E$4:$E$7322,$E$6:$AM$6,BITACORA!$B$4:$B$7322,"&gt;="&amp;$B$3,BITACORA!$B$4:$B$7322,"&lt;="&amp;$B$4)</f>
        <v>0</v>
      </c>
      <c r="AA123" s="165">
        <f>COUNTIFS(BITACORA!$C$4:$C$7322,$B$7:$B$501,BITACORA!$E$4:$E$7322,$E$6:$AM$6,BITACORA!$B$4:$B$7322,"&gt;="&amp;$B$3,BITACORA!$B$4:$B$7322,"&lt;="&amp;$B$4)</f>
        <v>0</v>
      </c>
      <c r="AB123" s="165">
        <f>COUNTIFS(BITACORA!$C$4:$C$7322,$B$7:$B$501,BITACORA!$E$4:$E$7322,$E$6:$AM$6,BITACORA!$B$4:$B$7322,"&gt;="&amp;$B$3,BITACORA!$B$4:$B$7322,"&lt;="&amp;$B$4)</f>
        <v>0</v>
      </c>
      <c r="AC123" s="165">
        <f>COUNTIFS(BITACORA!$C$4:$C$7322,$B$7:$B$501,BITACORA!$E$4:$E$7322,$E$6:$AM$6,BITACORA!$B$4:$B$7322,"&gt;="&amp;$B$3,BITACORA!$B$4:$B$7322,"&lt;="&amp;$B$4)</f>
        <v>0</v>
      </c>
      <c r="AD123" s="165">
        <f>COUNTIFS(BITACORA!$C$4:$C$7322,$B$7:$B$501,BITACORA!$E$4:$E$7322,$E$6:$AM$6,BITACORA!$B$4:$B$7322,"&gt;="&amp;$B$3,BITACORA!$B$4:$B$7322,"&lt;="&amp;$B$4)</f>
        <v>0</v>
      </c>
      <c r="AE123" s="165">
        <f>COUNTIFS(BITACORA!$C$4:$C$7322,$B$7:$B$501,BITACORA!$E$4:$E$7322,$E$6:$AM$6,BITACORA!$B$4:$B$7322,"&gt;="&amp;$B$3,BITACORA!$B$4:$B$7322,"&lt;="&amp;$B$4)</f>
        <v>0</v>
      </c>
      <c r="AF123" s="165">
        <f>COUNTIFS(BITACORA!$C$4:$C$7322,$B$7:$B$501,BITACORA!$E$4:$E$7322,$E$6:$AM$6,BITACORA!$B$4:$B$7322,"&gt;="&amp;$B$3,BITACORA!$B$4:$B$7322,"&lt;="&amp;$B$4)</f>
        <v>0</v>
      </c>
      <c r="AG123" s="165">
        <f>COUNTIFS(BITACORA!$C$4:$C$7322,$B$7:$B$501,BITACORA!$E$4:$E$7322,$E$6:$AM$6,BITACORA!$B$4:$B$7322,"&gt;="&amp;$B$3,BITACORA!$B$4:$B$7322,"&lt;="&amp;$B$4)</f>
        <v>0</v>
      </c>
      <c r="AH123" s="165">
        <f>COUNTIFS(BITACORA!$C$4:$C$7322,$B$7:$B$501,BITACORA!$E$4:$E$7322,$E$6:$AM$6,BITACORA!$B$4:$B$7322,"&gt;="&amp;$B$3,BITACORA!$B$4:$B$7322,"&lt;="&amp;$B$4)</f>
        <v>0</v>
      </c>
      <c r="AI123" s="165">
        <f>COUNTIFS(BITACORA!$C$4:$C$7322,$B$7:$B$501,BITACORA!$E$4:$E$7322,$E$6:$AM$6,BITACORA!$B$4:$B$7322,"&gt;="&amp;$B$3,BITACORA!$B$4:$B$7322,"&lt;="&amp;$B$4)</f>
        <v>0</v>
      </c>
      <c r="AJ123" s="165">
        <f>COUNTIFS(BITACORA!$C$4:$C$7322,$B$7:$B$501,BITACORA!$E$4:$E$7322,$E$6:$AM$6,BITACORA!$B$4:$B$7322,"&gt;="&amp;$B$3,BITACORA!$B$4:$B$7322,"&lt;="&amp;$B$4)</f>
        <v>0</v>
      </c>
      <c r="AK123" s="165">
        <f>COUNTIFS(BITACORA!$C$4:$C$7322,$B$7:$B$501,BITACORA!$E$4:$E$7322,$E$6:$AM$6,BITACORA!$B$4:$B$7322,"&gt;="&amp;$B$3,BITACORA!$B$4:$B$7322,"&lt;="&amp;$B$4)</f>
        <v>0</v>
      </c>
      <c r="AL123" s="165">
        <f>COUNTIFS(BITACORA!$C$4:$C$7322,$B$7:$B$501,BITACORA!$E$4:$E$7322,$E$6:$AM$6,BITACORA!$B$4:$B$7322,"&gt;="&amp;$B$3,BITACORA!$B$4:$B$7322,"&lt;="&amp;$B$4)</f>
        <v>0</v>
      </c>
      <c r="AM123" s="165">
        <f>COUNTIFS(BITACORA!$C$4:$C$7322,$B$7:$B$501,BITACORA!$E$4:$E$7322,$E$6:$AM$6,BITACORA!$B$4:$B$7322,"&gt;="&amp;$B$3,BITACORA!$B$4:$B$7322,"&lt;="&amp;$B$4)</f>
        <v>0</v>
      </c>
    </row>
    <row r="124" spans="1:39">
      <c r="A124" s="141"/>
      <c r="B124" s="165"/>
      <c r="C124" s="165"/>
      <c r="D124" s="164">
        <f t="shared" si="0"/>
        <v>0</v>
      </c>
      <c r="E124" s="165">
        <f>COUNTIFS(BITACORA!$C$4:$C$7322,$B$7:$B$501,BITACORA!$E$4:$E$7322,$E$6:$AM$6,BITACORA!$B$4:$B$7322,"&gt;="&amp;$B$3,BITACORA!$B$4:$B$7322,"&lt;="&amp;$B$4)</f>
        <v>0</v>
      </c>
      <c r="F124" s="165">
        <f>COUNTIFS(BITACORA!$C$4:$C$7322,$B$7:$B$501,BITACORA!$E$4:$E$7322,$E$6:$AM$6,BITACORA!$B$4:$B$7322,"&gt;="&amp;$B$3,BITACORA!$B$4:$B$7322,"&lt;="&amp;$B$4)</f>
        <v>0</v>
      </c>
      <c r="G124" s="165">
        <f>COUNTIFS(BITACORA!$C$4:$C$7322,$B$7:$B$501,BITACORA!$E$4:$E$7322,$E$6:$AM$6,BITACORA!$B$4:$B$7322,"&gt;="&amp;$B$3,BITACORA!$B$4:$B$7322,"&lt;="&amp;$B$4)</f>
        <v>0</v>
      </c>
      <c r="H124" s="165">
        <f>COUNTIFS(BITACORA!$C$4:$C$7322,$B$7:$B$501,BITACORA!$E$4:$E$7322,$E$6:$AM$6,BITACORA!$B$4:$B$7322,"&gt;="&amp;$B$3,BITACORA!$B$4:$B$7322,"&lt;="&amp;$B$4)</f>
        <v>0</v>
      </c>
      <c r="I124" s="165">
        <f>COUNTIFS(BITACORA!$C$4:$C$7322,$B$7:$B$501,BITACORA!$E$4:$E$7322,$E$6:$AM$6,BITACORA!$B$4:$B$7322,"&gt;="&amp;$B$3,BITACORA!$B$4:$B$7322,"&lt;="&amp;$B$4)</f>
        <v>0</v>
      </c>
      <c r="J124" s="165">
        <f>COUNTIFS(BITACORA!$C$4:$C$7322,$B$7:$B$501,BITACORA!$E$4:$E$7322,$E$6:$AM$6,BITACORA!$B$4:$B$7322,"&gt;="&amp;$B$3,BITACORA!$B$4:$B$7322,"&lt;="&amp;$B$4)</f>
        <v>0</v>
      </c>
      <c r="K124" s="165">
        <f>COUNTIFS(BITACORA!$C$4:$C$7322,$B$7:$B$501,BITACORA!$E$4:$E$7322,$E$6:$AM$6,BITACORA!$B$4:$B$7322,"&gt;="&amp;$B$3,BITACORA!$B$4:$B$7322,"&lt;="&amp;$B$4)</f>
        <v>0</v>
      </c>
      <c r="L124" s="165">
        <f>COUNTIFS(BITACORA!$C$4:$C$7322,$B$7:$B$501,BITACORA!$E$4:$E$7322,$E$6:$AM$6,BITACORA!$B$4:$B$7322,"&gt;="&amp;$B$3,BITACORA!$B$4:$B$7322,"&lt;="&amp;$B$4)</f>
        <v>0</v>
      </c>
      <c r="M124" s="165">
        <f>COUNTIFS(BITACORA!$C$4:$C$7322,$B$7:$B$501,BITACORA!$E$4:$E$7322,$E$6:$AM$6,BITACORA!$B$4:$B$7322,"&gt;="&amp;$B$3,BITACORA!$B$4:$B$7322,"&lt;="&amp;$B$4)</f>
        <v>0</v>
      </c>
      <c r="N124" s="165">
        <f>COUNTIFS(BITACORA!$C$4:$C$7322,$B$7:$B$501,BITACORA!$E$4:$E$7322,$E$6:$AM$6,BITACORA!$B$4:$B$7322,"&gt;="&amp;$B$3,BITACORA!$B$4:$B$7322,"&lt;="&amp;$B$4)</f>
        <v>0</v>
      </c>
      <c r="O124" s="165">
        <f>COUNTIFS(BITACORA!$C$4:$C$7322,$B$7:$B$501,BITACORA!$E$4:$E$7322,$E$6:$AM$6,BITACORA!$B$4:$B$7322,"&gt;="&amp;$B$3,BITACORA!$B$4:$B$7322,"&lt;="&amp;$B$4)</f>
        <v>0</v>
      </c>
      <c r="P124" s="165">
        <f>COUNTIFS(BITACORA!$C$4:$C$7322,$B$7:$B$501,BITACORA!$E$4:$E$7322,$E$6:$AM$6,BITACORA!$B$4:$B$7322,"&gt;="&amp;$B$3,BITACORA!$B$4:$B$7322,"&lt;="&amp;$B$4)</f>
        <v>0</v>
      </c>
      <c r="Q124" s="165">
        <f>COUNTIFS(BITACORA!$C$4:$C$7322,$B$7:$B$501,BITACORA!$E$4:$E$7322,$E$6:$AM$6,BITACORA!$B$4:$B$7322,"&gt;="&amp;$B$3,BITACORA!$B$4:$B$7322,"&lt;="&amp;$B$4)</f>
        <v>0</v>
      </c>
      <c r="R124" s="165">
        <f>COUNTIFS(BITACORA!$C$4:$C$7322,$B$7:$B$501,BITACORA!$E$4:$E$7322,$E$6:$AM$6,BITACORA!$B$4:$B$7322,"&gt;="&amp;$B$3,BITACORA!$B$4:$B$7322,"&lt;="&amp;$B$4)</f>
        <v>0</v>
      </c>
      <c r="S124" s="165">
        <f>COUNTIFS(BITACORA!$C$4:$C$7322,$B$7:$B$501,BITACORA!$E$4:$E$7322,$E$6:$AM$6,BITACORA!$B$4:$B$7322,"&gt;="&amp;$B$3,BITACORA!$B$4:$B$7322,"&lt;="&amp;$B$4)</f>
        <v>0</v>
      </c>
      <c r="T124" s="165">
        <f>COUNTIFS(BITACORA!$C$4:$C$7322,$B$7:$B$501,BITACORA!$E$4:$E$7322,$E$6:$AM$6,BITACORA!$B$4:$B$7322,"&gt;="&amp;$B$3,BITACORA!$B$4:$B$7322,"&lt;="&amp;$B$4)</f>
        <v>0</v>
      </c>
      <c r="U124" s="165">
        <f>COUNTIFS(BITACORA!$C$4:$C$7322,$B$7:$B$501,BITACORA!$E$4:$E$7322,$E$6:$AM$6,BITACORA!$B$4:$B$7322,"&gt;="&amp;$B$3,BITACORA!$B$4:$B$7322,"&lt;="&amp;$B$4)</f>
        <v>0</v>
      </c>
      <c r="V124" s="165">
        <f>COUNTIFS(BITACORA!$C$4:$C$7322,$B$7:$B$501,BITACORA!$E$4:$E$7322,$E$6:$AM$6,BITACORA!$B$4:$B$7322,"&gt;="&amp;$B$3,BITACORA!$B$4:$B$7322,"&lt;="&amp;$B$4)</f>
        <v>0</v>
      </c>
      <c r="W124" s="165">
        <f>COUNTIFS(BITACORA!$C$4:$C$7322,$B$7:$B$501,BITACORA!$E$4:$E$7322,$E$6:$AM$6,BITACORA!$B$4:$B$7322,"&gt;="&amp;$B$3,BITACORA!$B$4:$B$7322,"&lt;="&amp;$B$4)</f>
        <v>0</v>
      </c>
      <c r="X124" s="165">
        <f>COUNTIFS(BITACORA!$C$4:$C$7322,$B$7:$B$501,BITACORA!$E$4:$E$7322,$E$6:$AM$6,BITACORA!$B$4:$B$7322,"&gt;="&amp;$B$3,BITACORA!$B$4:$B$7322,"&lt;="&amp;$B$4)</f>
        <v>0</v>
      </c>
      <c r="Y124" s="165">
        <f>COUNTIFS(BITACORA!$C$4:$C$7322,$B$7:$B$501,BITACORA!$E$4:$E$7322,$E$6:$AM$6,BITACORA!$B$4:$B$7322,"&gt;="&amp;$B$3,BITACORA!$B$4:$B$7322,"&lt;="&amp;$B$4)</f>
        <v>0</v>
      </c>
      <c r="Z124" s="165">
        <f>COUNTIFS(BITACORA!$C$4:$C$7322,$B$7:$B$501,BITACORA!$E$4:$E$7322,$E$6:$AM$6,BITACORA!$B$4:$B$7322,"&gt;="&amp;$B$3,BITACORA!$B$4:$B$7322,"&lt;="&amp;$B$4)</f>
        <v>0</v>
      </c>
      <c r="AA124" s="165">
        <f>COUNTIFS(BITACORA!$C$4:$C$7322,$B$7:$B$501,BITACORA!$E$4:$E$7322,$E$6:$AM$6,BITACORA!$B$4:$B$7322,"&gt;="&amp;$B$3,BITACORA!$B$4:$B$7322,"&lt;="&amp;$B$4)</f>
        <v>0</v>
      </c>
      <c r="AB124" s="165">
        <f>COUNTIFS(BITACORA!$C$4:$C$7322,$B$7:$B$501,BITACORA!$E$4:$E$7322,$E$6:$AM$6,BITACORA!$B$4:$B$7322,"&gt;="&amp;$B$3,BITACORA!$B$4:$B$7322,"&lt;="&amp;$B$4)</f>
        <v>0</v>
      </c>
      <c r="AC124" s="165">
        <f>COUNTIFS(BITACORA!$C$4:$C$7322,$B$7:$B$501,BITACORA!$E$4:$E$7322,$E$6:$AM$6,BITACORA!$B$4:$B$7322,"&gt;="&amp;$B$3,BITACORA!$B$4:$B$7322,"&lt;="&amp;$B$4)</f>
        <v>0</v>
      </c>
      <c r="AD124" s="165">
        <f>COUNTIFS(BITACORA!$C$4:$C$7322,$B$7:$B$501,BITACORA!$E$4:$E$7322,$E$6:$AM$6,BITACORA!$B$4:$B$7322,"&gt;="&amp;$B$3,BITACORA!$B$4:$B$7322,"&lt;="&amp;$B$4)</f>
        <v>0</v>
      </c>
      <c r="AE124" s="165">
        <f>COUNTIFS(BITACORA!$C$4:$C$7322,$B$7:$B$501,BITACORA!$E$4:$E$7322,$E$6:$AM$6,BITACORA!$B$4:$B$7322,"&gt;="&amp;$B$3,BITACORA!$B$4:$B$7322,"&lt;="&amp;$B$4)</f>
        <v>0</v>
      </c>
      <c r="AF124" s="165">
        <f>COUNTIFS(BITACORA!$C$4:$C$7322,$B$7:$B$501,BITACORA!$E$4:$E$7322,$E$6:$AM$6,BITACORA!$B$4:$B$7322,"&gt;="&amp;$B$3,BITACORA!$B$4:$B$7322,"&lt;="&amp;$B$4)</f>
        <v>0</v>
      </c>
      <c r="AG124" s="165">
        <f>COUNTIFS(BITACORA!$C$4:$C$7322,$B$7:$B$501,BITACORA!$E$4:$E$7322,$E$6:$AM$6,BITACORA!$B$4:$B$7322,"&gt;="&amp;$B$3,BITACORA!$B$4:$B$7322,"&lt;="&amp;$B$4)</f>
        <v>0</v>
      </c>
      <c r="AH124" s="165">
        <f>COUNTIFS(BITACORA!$C$4:$C$7322,$B$7:$B$501,BITACORA!$E$4:$E$7322,$E$6:$AM$6,BITACORA!$B$4:$B$7322,"&gt;="&amp;$B$3,BITACORA!$B$4:$B$7322,"&lt;="&amp;$B$4)</f>
        <v>0</v>
      </c>
      <c r="AI124" s="165">
        <f>COUNTIFS(BITACORA!$C$4:$C$7322,$B$7:$B$501,BITACORA!$E$4:$E$7322,$E$6:$AM$6,BITACORA!$B$4:$B$7322,"&gt;="&amp;$B$3,BITACORA!$B$4:$B$7322,"&lt;="&amp;$B$4)</f>
        <v>0</v>
      </c>
      <c r="AJ124" s="165">
        <f>COUNTIFS(BITACORA!$C$4:$C$7322,$B$7:$B$501,BITACORA!$E$4:$E$7322,$E$6:$AM$6,BITACORA!$B$4:$B$7322,"&gt;="&amp;$B$3,BITACORA!$B$4:$B$7322,"&lt;="&amp;$B$4)</f>
        <v>0</v>
      </c>
      <c r="AK124" s="165">
        <f>COUNTIFS(BITACORA!$C$4:$C$7322,$B$7:$B$501,BITACORA!$E$4:$E$7322,$E$6:$AM$6,BITACORA!$B$4:$B$7322,"&gt;="&amp;$B$3,BITACORA!$B$4:$B$7322,"&lt;="&amp;$B$4)</f>
        <v>0</v>
      </c>
      <c r="AL124" s="165">
        <f>COUNTIFS(BITACORA!$C$4:$C$7322,$B$7:$B$501,BITACORA!$E$4:$E$7322,$E$6:$AM$6,BITACORA!$B$4:$B$7322,"&gt;="&amp;$B$3,BITACORA!$B$4:$B$7322,"&lt;="&amp;$B$4)</f>
        <v>0</v>
      </c>
      <c r="AM124" s="165">
        <f>COUNTIFS(BITACORA!$C$4:$C$7322,$B$7:$B$501,BITACORA!$E$4:$E$7322,$E$6:$AM$6,BITACORA!$B$4:$B$7322,"&gt;="&amp;$B$3,BITACORA!$B$4:$B$7322,"&lt;="&amp;$B$4)</f>
        <v>0</v>
      </c>
    </row>
    <row r="125" spans="1:39">
      <c r="A125" s="141"/>
      <c r="B125" s="165"/>
      <c r="C125" s="165"/>
      <c r="D125" s="164">
        <f t="shared" si="0"/>
        <v>0</v>
      </c>
      <c r="E125" s="165">
        <f>COUNTIFS(BITACORA!$C$4:$C$7322,$B$7:$B$501,BITACORA!$E$4:$E$7322,$E$6:$AM$6,BITACORA!$B$4:$B$7322,"&gt;="&amp;$B$3,BITACORA!$B$4:$B$7322,"&lt;="&amp;$B$4)</f>
        <v>0</v>
      </c>
      <c r="F125" s="165">
        <f>COUNTIFS(BITACORA!$C$4:$C$7322,$B$7:$B$501,BITACORA!$E$4:$E$7322,$E$6:$AM$6,BITACORA!$B$4:$B$7322,"&gt;="&amp;$B$3,BITACORA!$B$4:$B$7322,"&lt;="&amp;$B$4)</f>
        <v>0</v>
      </c>
      <c r="G125" s="165">
        <f>COUNTIFS(BITACORA!$C$4:$C$7322,$B$7:$B$501,BITACORA!$E$4:$E$7322,$E$6:$AM$6,BITACORA!$B$4:$B$7322,"&gt;="&amp;$B$3,BITACORA!$B$4:$B$7322,"&lt;="&amp;$B$4)</f>
        <v>0</v>
      </c>
      <c r="H125" s="165">
        <f>COUNTIFS(BITACORA!$C$4:$C$7322,$B$7:$B$501,BITACORA!$E$4:$E$7322,$E$6:$AM$6,BITACORA!$B$4:$B$7322,"&gt;="&amp;$B$3,BITACORA!$B$4:$B$7322,"&lt;="&amp;$B$4)</f>
        <v>0</v>
      </c>
      <c r="I125" s="165">
        <f>COUNTIFS(BITACORA!$C$4:$C$7322,$B$7:$B$501,BITACORA!$E$4:$E$7322,$E$6:$AM$6,BITACORA!$B$4:$B$7322,"&gt;="&amp;$B$3,BITACORA!$B$4:$B$7322,"&lt;="&amp;$B$4)</f>
        <v>0</v>
      </c>
      <c r="J125" s="165">
        <f>COUNTIFS(BITACORA!$C$4:$C$7322,$B$7:$B$501,BITACORA!$E$4:$E$7322,$E$6:$AM$6,BITACORA!$B$4:$B$7322,"&gt;="&amp;$B$3,BITACORA!$B$4:$B$7322,"&lt;="&amp;$B$4)</f>
        <v>0</v>
      </c>
      <c r="K125" s="165">
        <f>COUNTIFS(BITACORA!$C$4:$C$7322,$B$7:$B$501,BITACORA!$E$4:$E$7322,$E$6:$AM$6,BITACORA!$B$4:$B$7322,"&gt;="&amp;$B$3,BITACORA!$B$4:$B$7322,"&lt;="&amp;$B$4)</f>
        <v>0</v>
      </c>
      <c r="L125" s="165">
        <f>COUNTIFS(BITACORA!$C$4:$C$7322,$B$7:$B$501,BITACORA!$E$4:$E$7322,$E$6:$AM$6,BITACORA!$B$4:$B$7322,"&gt;="&amp;$B$3,BITACORA!$B$4:$B$7322,"&lt;="&amp;$B$4)</f>
        <v>0</v>
      </c>
      <c r="M125" s="165">
        <f>COUNTIFS(BITACORA!$C$4:$C$7322,$B$7:$B$501,BITACORA!$E$4:$E$7322,$E$6:$AM$6,BITACORA!$B$4:$B$7322,"&gt;="&amp;$B$3,BITACORA!$B$4:$B$7322,"&lt;="&amp;$B$4)</f>
        <v>0</v>
      </c>
      <c r="N125" s="165">
        <f>COUNTIFS(BITACORA!$C$4:$C$7322,$B$7:$B$501,BITACORA!$E$4:$E$7322,$E$6:$AM$6,BITACORA!$B$4:$B$7322,"&gt;="&amp;$B$3,BITACORA!$B$4:$B$7322,"&lt;="&amp;$B$4)</f>
        <v>0</v>
      </c>
      <c r="O125" s="165">
        <f>COUNTIFS(BITACORA!$C$4:$C$7322,$B$7:$B$501,BITACORA!$E$4:$E$7322,$E$6:$AM$6,BITACORA!$B$4:$B$7322,"&gt;="&amp;$B$3,BITACORA!$B$4:$B$7322,"&lt;="&amp;$B$4)</f>
        <v>0</v>
      </c>
      <c r="P125" s="165">
        <f>COUNTIFS(BITACORA!$C$4:$C$7322,$B$7:$B$501,BITACORA!$E$4:$E$7322,$E$6:$AM$6,BITACORA!$B$4:$B$7322,"&gt;="&amp;$B$3,BITACORA!$B$4:$B$7322,"&lt;="&amp;$B$4)</f>
        <v>0</v>
      </c>
      <c r="Q125" s="165">
        <f>COUNTIFS(BITACORA!$C$4:$C$7322,$B$7:$B$501,BITACORA!$E$4:$E$7322,$E$6:$AM$6,BITACORA!$B$4:$B$7322,"&gt;="&amp;$B$3,BITACORA!$B$4:$B$7322,"&lt;="&amp;$B$4)</f>
        <v>0</v>
      </c>
      <c r="R125" s="165">
        <f>COUNTIFS(BITACORA!$C$4:$C$7322,$B$7:$B$501,BITACORA!$E$4:$E$7322,$E$6:$AM$6,BITACORA!$B$4:$B$7322,"&gt;="&amp;$B$3,BITACORA!$B$4:$B$7322,"&lt;="&amp;$B$4)</f>
        <v>0</v>
      </c>
      <c r="S125" s="165">
        <f>COUNTIFS(BITACORA!$C$4:$C$7322,$B$7:$B$501,BITACORA!$E$4:$E$7322,$E$6:$AM$6,BITACORA!$B$4:$B$7322,"&gt;="&amp;$B$3,BITACORA!$B$4:$B$7322,"&lt;="&amp;$B$4)</f>
        <v>0</v>
      </c>
      <c r="T125" s="165">
        <f>COUNTIFS(BITACORA!$C$4:$C$7322,$B$7:$B$501,BITACORA!$E$4:$E$7322,$E$6:$AM$6,BITACORA!$B$4:$B$7322,"&gt;="&amp;$B$3,BITACORA!$B$4:$B$7322,"&lt;="&amp;$B$4)</f>
        <v>0</v>
      </c>
      <c r="U125" s="165">
        <f>COUNTIFS(BITACORA!$C$4:$C$7322,$B$7:$B$501,BITACORA!$E$4:$E$7322,$E$6:$AM$6,BITACORA!$B$4:$B$7322,"&gt;="&amp;$B$3,BITACORA!$B$4:$B$7322,"&lt;="&amp;$B$4)</f>
        <v>0</v>
      </c>
      <c r="V125" s="165">
        <f>COUNTIFS(BITACORA!$C$4:$C$7322,$B$7:$B$501,BITACORA!$E$4:$E$7322,$E$6:$AM$6,BITACORA!$B$4:$B$7322,"&gt;="&amp;$B$3,BITACORA!$B$4:$B$7322,"&lt;="&amp;$B$4)</f>
        <v>0</v>
      </c>
      <c r="W125" s="165">
        <f>COUNTIFS(BITACORA!$C$4:$C$7322,$B$7:$B$501,BITACORA!$E$4:$E$7322,$E$6:$AM$6,BITACORA!$B$4:$B$7322,"&gt;="&amp;$B$3,BITACORA!$B$4:$B$7322,"&lt;="&amp;$B$4)</f>
        <v>0</v>
      </c>
      <c r="X125" s="165">
        <f>COUNTIFS(BITACORA!$C$4:$C$7322,$B$7:$B$501,BITACORA!$E$4:$E$7322,$E$6:$AM$6,BITACORA!$B$4:$B$7322,"&gt;="&amp;$B$3,BITACORA!$B$4:$B$7322,"&lt;="&amp;$B$4)</f>
        <v>0</v>
      </c>
      <c r="Y125" s="165">
        <f>COUNTIFS(BITACORA!$C$4:$C$7322,$B$7:$B$501,BITACORA!$E$4:$E$7322,$E$6:$AM$6,BITACORA!$B$4:$B$7322,"&gt;="&amp;$B$3,BITACORA!$B$4:$B$7322,"&lt;="&amp;$B$4)</f>
        <v>0</v>
      </c>
      <c r="Z125" s="165">
        <f>COUNTIFS(BITACORA!$C$4:$C$7322,$B$7:$B$501,BITACORA!$E$4:$E$7322,$E$6:$AM$6,BITACORA!$B$4:$B$7322,"&gt;="&amp;$B$3,BITACORA!$B$4:$B$7322,"&lt;="&amp;$B$4)</f>
        <v>0</v>
      </c>
      <c r="AA125" s="165">
        <f>COUNTIFS(BITACORA!$C$4:$C$7322,$B$7:$B$501,BITACORA!$E$4:$E$7322,$E$6:$AM$6,BITACORA!$B$4:$B$7322,"&gt;="&amp;$B$3,BITACORA!$B$4:$B$7322,"&lt;="&amp;$B$4)</f>
        <v>0</v>
      </c>
      <c r="AB125" s="165">
        <f>COUNTIFS(BITACORA!$C$4:$C$7322,$B$7:$B$501,BITACORA!$E$4:$E$7322,$E$6:$AM$6,BITACORA!$B$4:$B$7322,"&gt;="&amp;$B$3,BITACORA!$B$4:$B$7322,"&lt;="&amp;$B$4)</f>
        <v>0</v>
      </c>
      <c r="AC125" s="165">
        <f>COUNTIFS(BITACORA!$C$4:$C$7322,$B$7:$B$501,BITACORA!$E$4:$E$7322,$E$6:$AM$6,BITACORA!$B$4:$B$7322,"&gt;="&amp;$B$3,BITACORA!$B$4:$B$7322,"&lt;="&amp;$B$4)</f>
        <v>0</v>
      </c>
      <c r="AD125" s="165">
        <f>COUNTIFS(BITACORA!$C$4:$C$7322,$B$7:$B$501,BITACORA!$E$4:$E$7322,$E$6:$AM$6,BITACORA!$B$4:$B$7322,"&gt;="&amp;$B$3,BITACORA!$B$4:$B$7322,"&lt;="&amp;$B$4)</f>
        <v>0</v>
      </c>
      <c r="AE125" s="165">
        <f>COUNTIFS(BITACORA!$C$4:$C$7322,$B$7:$B$501,BITACORA!$E$4:$E$7322,$E$6:$AM$6,BITACORA!$B$4:$B$7322,"&gt;="&amp;$B$3,BITACORA!$B$4:$B$7322,"&lt;="&amp;$B$4)</f>
        <v>0</v>
      </c>
      <c r="AF125" s="165">
        <f>COUNTIFS(BITACORA!$C$4:$C$7322,$B$7:$B$501,BITACORA!$E$4:$E$7322,$E$6:$AM$6,BITACORA!$B$4:$B$7322,"&gt;="&amp;$B$3,BITACORA!$B$4:$B$7322,"&lt;="&amp;$B$4)</f>
        <v>0</v>
      </c>
      <c r="AG125" s="165">
        <f>COUNTIFS(BITACORA!$C$4:$C$7322,$B$7:$B$501,BITACORA!$E$4:$E$7322,$E$6:$AM$6,BITACORA!$B$4:$B$7322,"&gt;="&amp;$B$3,BITACORA!$B$4:$B$7322,"&lt;="&amp;$B$4)</f>
        <v>0</v>
      </c>
      <c r="AH125" s="165">
        <f>COUNTIFS(BITACORA!$C$4:$C$7322,$B$7:$B$501,BITACORA!$E$4:$E$7322,$E$6:$AM$6,BITACORA!$B$4:$B$7322,"&gt;="&amp;$B$3,BITACORA!$B$4:$B$7322,"&lt;="&amp;$B$4)</f>
        <v>0</v>
      </c>
      <c r="AI125" s="165">
        <f>COUNTIFS(BITACORA!$C$4:$C$7322,$B$7:$B$501,BITACORA!$E$4:$E$7322,$E$6:$AM$6,BITACORA!$B$4:$B$7322,"&gt;="&amp;$B$3,BITACORA!$B$4:$B$7322,"&lt;="&amp;$B$4)</f>
        <v>0</v>
      </c>
      <c r="AJ125" s="165">
        <f>COUNTIFS(BITACORA!$C$4:$C$7322,$B$7:$B$501,BITACORA!$E$4:$E$7322,$E$6:$AM$6,BITACORA!$B$4:$B$7322,"&gt;="&amp;$B$3,BITACORA!$B$4:$B$7322,"&lt;="&amp;$B$4)</f>
        <v>0</v>
      </c>
      <c r="AK125" s="165">
        <f>COUNTIFS(BITACORA!$C$4:$C$7322,$B$7:$B$501,BITACORA!$E$4:$E$7322,$E$6:$AM$6,BITACORA!$B$4:$B$7322,"&gt;="&amp;$B$3,BITACORA!$B$4:$B$7322,"&lt;="&amp;$B$4)</f>
        <v>0</v>
      </c>
      <c r="AL125" s="165">
        <f>COUNTIFS(BITACORA!$C$4:$C$7322,$B$7:$B$501,BITACORA!$E$4:$E$7322,$E$6:$AM$6,BITACORA!$B$4:$B$7322,"&gt;="&amp;$B$3,BITACORA!$B$4:$B$7322,"&lt;="&amp;$B$4)</f>
        <v>0</v>
      </c>
      <c r="AM125" s="165">
        <f>COUNTIFS(BITACORA!$C$4:$C$7322,$B$7:$B$501,BITACORA!$E$4:$E$7322,$E$6:$AM$6,BITACORA!$B$4:$B$7322,"&gt;="&amp;$B$3,BITACORA!$B$4:$B$7322,"&lt;="&amp;$B$4)</f>
        <v>0</v>
      </c>
    </row>
    <row r="126" spans="1:39">
      <c r="A126" s="141"/>
      <c r="B126" s="165"/>
      <c r="C126" s="165"/>
      <c r="D126" s="164">
        <f t="shared" si="0"/>
        <v>0</v>
      </c>
      <c r="E126" s="165">
        <f>COUNTIFS(BITACORA!$C$4:$C$7322,$B$7:$B$501,BITACORA!$E$4:$E$7322,$E$6:$AM$6,BITACORA!$B$4:$B$7322,"&gt;="&amp;$B$3,BITACORA!$B$4:$B$7322,"&lt;="&amp;$B$4)</f>
        <v>0</v>
      </c>
      <c r="F126" s="165">
        <f>COUNTIFS(BITACORA!$C$4:$C$7322,$B$7:$B$501,BITACORA!$E$4:$E$7322,$E$6:$AM$6,BITACORA!$B$4:$B$7322,"&gt;="&amp;$B$3,BITACORA!$B$4:$B$7322,"&lt;="&amp;$B$4)</f>
        <v>0</v>
      </c>
      <c r="G126" s="165">
        <f>COUNTIFS(BITACORA!$C$4:$C$7322,$B$7:$B$501,BITACORA!$E$4:$E$7322,$E$6:$AM$6,BITACORA!$B$4:$B$7322,"&gt;="&amp;$B$3,BITACORA!$B$4:$B$7322,"&lt;="&amp;$B$4)</f>
        <v>0</v>
      </c>
      <c r="H126" s="165">
        <f>COUNTIFS(BITACORA!$C$4:$C$7322,$B$7:$B$501,BITACORA!$E$4:$E$7322,$E$6:$AM$6,BITACORA!$B$4:$B$7322,"&gt;="&amp;$B$3,BITACORA!$B$4:$B$7322,"&lt;="&amp;$B$4)</f>
        <v>0</v>
      </c>
      <c r="I126" s="165">
        <f>COUNTIFS(BITACORA!$C$4:$C$7322,$B$7:$B$501,BITACORA!$E$4:$E$7322,$E$6:$AM$6,BITACORA!$B$4:$B$7322,"&gt;="&amp;$B$3,BITACORA!$B$4:$B$7322,"&lt;="&amp;$B$4)</f>
        <v>0</v>
      </c>
      <c r="J126" s="165">
        <f>COUNTIFS(BITACORA!$C$4:$C$7322,$B$7:$B$501,BITACORA!$E$4:$E$7322,$E$6:$AM$6,BITACORA!$B$4:$B$7322,"&gt;="&amp;$B$3,BITACORA!$B$4:$B$7322,"&lt;="&amp;$B$4)</f>
        <v>0</v>
      </c>
      <c r="K126" s="165">
        <f>COUNTIFS(BITACORA!$C$4:$C$7322,$B$7:$B$501,BITACORA!$E$4:$E$7322,$E$6:$AM$6,BITACORA!$B$4:$B$7322,"&gt;="&amp;$B$3,BITACORA!$B$4:$B$7322,"&lt;="&amp;$B$4)</f>
        <v>0</v>
      </c>
      <c r="L126" s="165">
        <f>COUNTIFS(BITACORA!$C$4:$C$7322,$B$7:$B$501,BITACORA!$E$4:$E$7322,$E$6:$AM$6,BITACORA!$B$4:$B$7322,"&gt;="&amp;$B$3,BITACORA!$B$4:$B$7322,"&lt;="&amp;$B$4)</f>
        <v>0</v>
      </c>
      <c r="M126" s="165">
        <f>COUNTIFS(BITACORA!$C$4:$C$7322,$B$7:$B$501,BITACORA!$E$4:$E$7322,$E$6:$AM$6,BITACORA!$B$4:$B$7322,"&gt;="&amp;$B$3,BITACORA!$B$4:$B$7322,"&lt;="&amp;$B$4)</f>
        <v>0</v>
      </c>
      <c r="N126" s="165">
        <f>COUNTIFS(BITACORA!$C$4:$C$7322,$B$7:$B$501,BITACORA!$E$4:$E$7322,$E$6:$AM$6,BITACORA!$B$4:$B$7322,"&gt;="&amp;$B$3,BITACORA!$B$4:$B$7322,"&lt;="&amp;$B$4)</f>
        <v>0</v>
      </c>
      <c r="O126" s="165">
        <f>COUNTIFS(BITACORA!$C$4:$C$7322,$B$7:$B$501,BITACORA!$E$4:$E$7322,$E$6:$AM$6,BITACORA!$B$4:$B$7322,"&gt;="&amp;$B$3,BITACORA!$B$4:$B$7322,"&lt;="&amp;$B$4)</f>
        <v>0</v>
      </c>
      <c r="P126" s="165">
        <f>COUNTIFS(BITACORA!$C$4:$C$7322,$B$7:$B$501,BITACORA!$E$4:$E$7322,$E$6:$AM$6,BITACORA!$B$4:$B$7322,"&gt;="&amp;$B$3,BITACORA!$B$4:$B$7322,"&lt;="&amp;$B$4)</f>
        <v>0</v>
      </c>
      <c r="Q126" s="165">
        <f>COUNTIFS(BITACORA!$C$4:$C$7322,$B$7:$B$501,BITACORA!$E$4:$E$7322,$E$6:$AM$6,BITACORA!$B$4:$B$7322,"&gt;="&amp;$B$3,BITACORA!$B$4:$B$7322,"&lt;="&amp;$B$4)</f>
        <v>0</v>
      </c>
      <c r="R126" s="165">
        <f>COUNTIFS(BITACORA!$C$4:$C$7322,$B$7:$B$501,BITACORA!$E$4:$E$7322,$E$6:$AM$6,BITACORA!$B$4:$B$7322,"&gt;="&amp;$B$3,BITACORA!$B$4:$B$7322,"&lt;="&amp;$B$4)</f>
        <v>0</v>
      </c>
      <c r="S126" s="165">
        <f>COUNTIFS(BITACORA!$C$4:$C$7322,$B$7:$B$501,BITACORA!$E$4:$E$7322,$E$6:$AM$6,BITACORA!$B$4:$B$7322,"&gt;="&amp;$B$3,BITACORA!$B$4:$B$7322,"&lt;="&amp;$B$4)</f>
        <v>0</v>
      </c>
      <c r="T126" s="165">
        <f>COUNTIFS(BITACORA!$C$4:$C$7322,$B$7:$B$501,BITACORA!$E$4:$E$7322,$E$6:$AM$6,BITACORA!$B$4:$B$7322,"&gt;="&amp;$B$3,BITACORA!$B$4:$B$7322,"&lt;="&amp;$B$4)</f>
        <v>0</v>
      </c>
      <c r="U126" s="165">
        <f>COUNTIFS(BITACORA!$C$4:$C$7322,$B$7:$B$501,BITACORA!$E$4:$E$7322,$E$6:$AM$6,BITACORA!$B$4:$B$7322,"&gt;="&amp;$B$3,BITACORA!$B$4:$B$7322,"&lt;="&amp;$B$4)</f>
        <v>0</v>
      </c>
      <c r="V126" s="165">
        <f>COUNTIFS(BITACORA!$C$4:$C$7322,$B$7:$B$501,BITACORA!$E$4:$E$7322,$E$6:$AM$6,BITACORA!$B$4:$B$7322,"&gt;="&amp;$B$3,BITACORA!$B$4:$B$7322,"&lt;="&amp;$B$4)</f>
        <v>0</v>
      </c>
      <c r="W126" s="165">
        <f>COUNTIFS(BITACORA!$C$4:$C$7322,$B$7:$B$501,BITACORA!$E$4:$E$7322,$E$6:$AM$6,BITACORA!$B$4:$B$7322,"&gt;="&amp;$B$3,BITACORA!$B$4:$B$7322,"&lt;="&amp;$B$4)</f>
        <v>0</v>
      </c>
      <c r="X126" s="165">
        <f>COUNTIFS(BITACORA!$C$4:$C$7322,$B$7:$B$501,BITACORA!$E$4:$E$7322,$E$6:$AM$6,BITACORA!$B$4:$B$7322,"&gt;="&amp;$B$3,BITACORA!$B$4:$B$7322,"&lt;="&amp;$B$4)</f>
        <v>0</v>
      </c>
      <c r="Y126" s="165">
        <f>COUNTIFS(BITACORA!$C$4:$C$7322,$B$7:$B$501,BITACORA!$E$4:$E$7322,$E$6:$AM$6,BITACORA!$B$4:$B$7322,"&gt;="&amp;$B$3,BITACORA!$B$4:$B$7322,"&lt;="&amp;$B$4)</f>
        <v>0</v>
      </c>
      <c r="Z126" s="165">
        <f>COUNTIFS(BITACORA!$C$4:$C$7322,$B$7:$B$501,BITACORA!$E$4:$E$7322,$E$6:$AM$6,BITACORA!$B$4:$B$7322,"&gt;="&amp;$B$3,BITACORA!$B$4:$B$7322,"&lt;="&amp;$B$4)</f>
        <v>0</v>
      </c>
      <c r="AA126" s="165">
        <f>COUNTIFS(BITACORA!$C$4:$C$7322,$B$7:$B$501,BITACORA!$E$4:$E$7322,$E$6:$AM$6,BITACORA!$B$4:$B$7322,"&gt;="&amp;$B$3,BITACORA!$B$4:$B$7322,"&lt;="&amp;$B$4)</f>
        <v>0</v>
      </c>
      <c r="AB126" s="165">
        <f>COUNTIFS(BITACORA!$C$4:$C$7322,$B$7:$B$501,BITACORA!$E$4:$E$7322,$E$6:$AM$6,BITACORA!$B$4:$B$7322,"&gt;="&amp;$B$3,BITACORA!$B$4:$B$7322,"&lt;="&amp;$B$4)</f>
        <v>0</v>
      </c>
      <c r="AC126" s="165">
        <f>COUNTIFS(BITACORA!$C$4:$C$7322,$B$7:$B$501,BITACORA!$E$4:$E$7322,$E$6:$AM$6,BITACORA!$B$4:$B$7322,"&gt;="&amp;$B$3,BITACORA!$B$4:$B$7322,"&lt;="&amp;$B$4)</f>
        <v>0</v>
      </c>
      <c r="AD126" s="165">
        <f>COUNTIFS(BITACORA!$C$4:$C$7322,$B$7:$B$501,BITACORA!$E$4:$E$7322,$E$6:$AM$6,BITACORA!$B$4:$B$7322,"&gt;="&amp;$B$3,BITACORA!$B$4:$B$7322,"&lt;="&amp;$B$4)</f>
        <v>0</v>
      </c>
      <c r="AE126" s="165">
        <f>COUNTIFS(BITACORA!$C$4:$C$7322,$B$7:$B$501,BITACORA!$E$4:$E$7322,$E$6:$AM$6,BITACORA!$B$4:$B$7322,"&gt;="&amp;$B$3,BITACORA!$B$4:$B$7322,"&lt;="&amp;$B$4)</f>
        <v>0</v>
      </c>
      <c r="AF126" s="165">
        <f>COUNTIFS(BITACORA!$C$4:$C$7322,$B$7:$B$501,BITACORA!$E$4:$E$7322,$E$6:$AM$6,BITACORA!$B$4:$B$7322,"&gt;="&amp;$B$3,BITACORA!$B$4:$B$7322,"&lt;="&amp;$B$4)</f>
        <v>0</v>
      </c>
      <c r="AG126" s="165">
        <f>COUNTIFS(BITACORA!$C$4:$C$7322,$B$7:$B$501,BITACORA!$E$4:$E$7322,$E$6:$AM$6,BITACORA!$B$4:$B$7322,"&gt;="&amp;$B$3,BITACORA!$B$4:$B$7322,"&lt;="&amp;$B$4)</f>
        <v>0</v>
      </c>
      <c r="AH126" s="165">
        <f>COUNTIFS(BITACORA!$C$4:$C$7322,$B$7:$B$501,BITACORA!$E$4:$E$7322,$E$6:$AM$6,BITACORA!$B$4:$B$7322,"&gt;="&amp;$B$3,BITACORA!$B$4:$B$7322,"&lt;="&amp;$B$4)</f>
        <v>0</v>
      </c>
      <c r="AI126" s="165">
        <f>COUNTIFS(BITACORA!$C$4:$C$7322,$B$7:$B$501,BITACORA!$E$4:$E$7322,$E$6:$AM$6,BITACORA!$B$4:$B$7322,"&gt;="&amp;$B$3,BITACORA!$B$4:$B$7322,"&lt;="&amp;$B$4)</f>
        <v>0</v>
      </c>
      <c r="AJ126" s="165">
        <f>COUNTIFS(BITACORA!$C$4:$C$7322,$B$7:$B$501,BITACORA!$E$4:$E$7322,$E$6:$AM$6,BITACORA!$B$4:$B$7322,"&gt;="&amp;$B$3,BITACORA!$B$4:$B$7322,"&lt;="&amp;$B$4)</f>
        <v>0</v>
      </c>
      <c r="AK126" s="165">
        <f>COUNTIFS(BITACORA!$C$4:$C$7322,$B$7:$B$501,BITACORA!$E$4:$E$7322,$E$6:$AM$6,BITACORA!$B$4:$B$7322,"&gt;="&amp;$B$3,BITACORA!$B$4:$B$7322,"&lt;="&amp;$B$4)</f>
        <v>0</v>
      </c>
      <c r="AL126" s="165">
        <f>COUNTIFS(BITACORA!$C$4:$C$7322,$B$7:$B$501,BITACORA!$E$4:$E$7322,$E$6:$AM$6,BITACORA!$B$4:$B$7322,"&gt;="&amp;$B$3,BITACORA!$B$4:$B$7322,"&lt;="&amp;$B$4)</f>
        <v>0</v>
      </c>
      <c r="AM126" s="165">
        <f>COUNTIFS(BITACORA!$C$4:$C$7322,$B$7:$B$501,BITACORA!$E$4:$E$7322,$E$6:$AM$6,BITACORA!$B$4:$B$7322,"&gt;="&amp;$B$3,BITACORA!$B$4:$B$7322,"&lt;="&amp;$B$4)</f>
        <v>0</v>
      </c>
    </row>
    <row r="127" spans="1:39">
      <c r="A127" s="141"/>
      <c r="B127" s="165"/>
      <c r="C127" s="165"/>
      <c r="D127" s="164">
        <f t="shared" si="0"/>
        <v>0</v>
      </c>
      <c r="E127" s="165">
        <f>COUNTIFS(BITACORA!$C$4:$C$7322,$B$7:$B$501,BITACORA!$E$4:$E$7322,$E$6:$AM$6,BITACORA!$B$4:$B$7322,"&gt;="&amp;$B$3,BITACORA!$B$4:$B$7322,"&lt;="&amp;$B$4)</f>
        <v>0</v>
      </c>
      <c r="F127" s="165">
        <f>COUNTIFS(BITACORA!$C$4:$C$7322,$B$7:$B$501,BITACORA!$E$4:$E$7322,$E$6:$AM$6,BITACORA!$B$4:$B$7322,"&gt;="&amp;$B$3,BITACORA!$B$4:$B$7322,"&lt;="&amp;$B$4)</f>
        <v>0</v>
      </c>
      <c r="G127" s="165">
        <f>COUNTIFS(BITACORA!$C$4:$C$7322,$B$7:$B$501,BITACORA!$E$4:$E$7322,$E$6:$AM$6,BITACORA!$B$4:$B$7322,"&gt;="&amp;$B$3,BITACORA!$B$4:$B$7322,"&lt;="&amp;$B$4)</f>
        <v>0</v>
      </c>
      <c r="H127" s="165">
        <f>COUNTIFS(BITACORA!$C$4:$C$7322,$B$7:$B$501,BITACORA!$E$4:$E$7322,$E$6:$AM$6,BITACORA!$B$4:$B$7322,"&gt;="&amp;$B$3,BITACORA!$B$4:$B$7322,"&lt;="&amp;$B$4)</f>
        <v>0</v>
      </c>
      <c r="I127" s="165">
        <f>COUNTIFS(BITACORA!$C$4:$C$7322,$B$7:$B$501,BITACORA!$E$4:$E$7322,$E$6:$AM$6,BITACORA!$B$4:$B$7322,"&gt;="&amp;$B$3,BITACORA!$B$4:$B$7322,"&lt;="&amp;$B$4)</f>
        <v>0</v>
      </c>
      <c r="J127" s="165">
        <f>COUNTIFS(BITACORA!$C$4:$C$7322,$B$7:$B$501,BITACORA!$E$4:$E$7322,$E$6:$AM$6,BITACORA!$B$4:$B$7322,"&gt;="&amp;$B$3,BITACORA!$B$4:$B$7322,"&lt;="&amp;$B$4)</f>
        <v>0</v>
      </c>
      <c r="K127" s="165">
        <f>COUNTIFS(BITACORA!$C$4:$C$7322,$B$7:$B$501,BITACORA!$E$4:$E$7322,$E$6:$AM$6,BITACORA!$B$4:$B$7322,"&gt;="&amp;$B$3,BITACORA!$B$4:$B$7322,"&lt;="&amp;$B$4)</f>
        <v>0</v>
      </c>
      <c r="L127" s="165">
        <f>COUNTIFS(BITACORA!$C$4:$C$7322,$B$7:$B$501,BITACORA!$E$4:$E$7322,$E$6:$AM$6,BITACORA!$B$4:$B$7322,"&gt;="&amp;$B$3,BITACORA!$B$4:$B$7322,"&lt;="&amp;$B$4)</f>
        <v>0</v>
      </c>
      <c r="M127" s="165">
        <f>COUNTIFS(BITACORA!$C$4:$C$7322,$B$7:$B$501,BITACORA!$E$4:$E$7322,$E$6:$AM$6,BITACORA!$B$4:$B$7322,"&gt;="&amp;$B$3,BITACORA!$B$4:$B$7322,"&lt;="&amp;$B$4)</f>
        <v>0</v>
      </c>
      <c r="N127" s="165">
        <f>COUNTIFS(BITACORA!$C$4:$C$7322,$B$7:$B$501,BITACORA!$E$4:$E$7322,$E$6:$AM$6,BITACORA!$B$4:$B$7322,"&gt;="&amp;$B$3,BITACORA!$B$4:$B$7322,"&lt;="&amp;$B$4)</f>
        <v>0</v>
      </c>
      <c r="O127" s="165">
        <f>COUNTIFS(BITACORA!$C$4:$C$7322,$B$7:$B$501,BITACORA!$E$4:$E$7322,$E$6:$AM$6,BITACORA!$B$4:$B$7322,"&gt;="&amp;$B$3,BITACORA!$B$4:$B$7322,"&lt;="&amp;$B$4)</f>
        <v>0</v>
      </c>
      <c r="P127" s="165">
        <f>COUNTIFS(BITACORA!$C$4:$C$7322,$B$7:$B$501,BITACORA!$E$4:$E$7322,$E$6:$AM$6,BITACORA!$B$4:$B$7322,"&gt;="&amp;$B$3,BITACORA!$B$4:$B$7322,"&lt;="&amp;$B$4)</f>
        <v>0</v>
      </c>
      <c r="Q127" s="165">
        <f>COUNTIFS(BITACORA!$C$4:$C$7322,$B$7:$B$501,BITACORA!$E$4:$E$7322,$E$6:$AM$6,BITACORA!$B$4:$B$7322,"&gt;="&amp;$B$3,BITACORA!$B$4:$B$7322,"&lt;="&amp;$B$4)</f>
        <v>0</v>
      </c>
      <c r="R127" s="165">
        <f>COUNTIFS(BITACORA!$C$4:$C$7322,$B$7:$B$501,BITACORA!$E$4:$E$7322,$E$6:$AM$6,BITACORA!$B$4:$B$7322,"&gt;="&amp;$B$3,BITACORA!$B$4:$B$7322,"&lt;="&amp;$B$4)</f>
        <v>0</v>
      </c>
      <c r="S127" s="165">
        <f>COUNTIFS(BITACORA!$C$4:$C$7322,$B$7:$B$501,BITACORA!$E$4:$E$7322,$E$6:$AM$6,BITACORA!$B$4:$B$7322,"&gt;="&amp;$B$3,BITACORA!$B$4:$B$7322,"&lt;="&amp;$B$4)</f>
        <v>0</v>
      </c>
      <c r="T127" s="165">
        <f>COUNTIFS(BITACORA!$C$4:$C$7322,$B$7:$B$501,BITACORA!$E$4:$E$7322,$E$6:$AM$6,BITACORA!$B$4:$B$7322,"&gt;="&amp;$B$3,BITACORA!$B$4:$B$7322,"&lt;="&amp;$B$4)</f>
        <v>0</v>
      </c>
      <c r="U127" s="165">
        <f>COUNTIFS(BITACORA!$C$4:$C$7322,$B$7:$B$501,BITACORA!$E$4:$E$7322,$E$6:$AM$6,BITACORA!$B$4:$B$7322,"&gt;="&amp;$B$3,BITACORA!$B$4:$B$7322,"&lt;="&amp;$B$4)</f>
        <v>0</v>
      </c>
      <c r="V127" s="165">
        <f>COUNTIFS(BITACORA!$C$4:$C$7322,$B$7:$B$501,BITACORA!$E$4:$E$7322,$E$6:$AM$6,BITACORA!$B$4:$B$7322,"&gt;="&amp;$B$3,BITACORA!$B$4:$B$7322,"&lt;="&amp;$B$4)</f>
        <v>0</v>
      </c>
      <c r="W127" s="165">
        <f>COUNTIFS(BITACORA!$C$4:$C$7322,$B$7:$B$501,BITACORA!$E$4:$E$7322,$E$6:$AM$6,BITACORA!$B$4:$B$7322,"&gt;="&amp;$B$3,BITACORA!$B$4:$B$7322,"&lt;="&amp;$B$4)</f>
        <v>0</v>
      </c>
      <c r="X127" s="165">
        <f>COUNTIFS(BITACORA!$C$4:$C$7322,$B$7:$B$501,BITACORA!$E$4:$E$7322,$E$6:$AM$6,BITACORA!$B$4:$B$7322,"&gt;="&amp;$B$3,BITACORA!$B$4:$B$7322,"&lt;="&amp;$B$4)</f>
        <v>0</v>
      </c>
      <c r="Y127" s="165">
        <f>COUNTIFS(BITACORA!$C$4:$C$7322,$B$7:$B$501,BITACORA!$E$4:$E$7322,$E$6:$AM$6,BITACORA!$B$4:$B$7322,"&gt;="&amp;$B$3,BITACORA!$B$4:$B$7322,"&lt;="&amp;$B$4)</f>
        <v>0</v>
      </c>
      <c r="Z127" s="165">
        <f>COUNTIFS(BITACORA!$C$4:$C$7322,$B$7:$B$501,BITACORA!$E$4:$E$7322,$E$6:$AM$6,BITACORA!$B$4:$B$7322,"&gt;="&amp;$B$3,BITACORA!$B$4:$B$7322,"&lt;="&amp;$B$4)</f>
        <v>0</v>
      </c>
      <c r="AA127" s="165">
        <f>COUNTIFS(BITACORA!$C$4:$C$7322,$B$7:$B$501,BITACORA!$E$4:$E$7322,$E$6:$AM$6,BITACORA!$B$4:$B$7322,"&gt;="&amp;$B$3,BITACORA!$B$4:$B$7322,"&lt;="&amp;$B$4)</f>
        <v>0</v>
      </c>
      <c r="AB127" s="165">
        <f>COUNTIFS(BITACORA!$C$4:$C$7322,$B$7:$B$501,BITACORA!$E$4:$E$7322,$E$6:$AM$6,BITACORA!$B$4:$B$7322,"&gt;="&amp;$B$3,BITACORA!$B$4:$B$7322,"&lt;="&amp;$B$4)</f>
        <v>0</v>
      </c>
      <c r="AC127" s="165">
        <f>COUNTIFS(BITACORA!$C$4:$C$7322,$B$7:$B$501,BITACORA!$E$4:$E$7322,$E$6:$AM$6,BITACORA!$B$4:$B$7322,"&gt;="&amp;$B$3,BITACORA!$B$4:$B$7322,"&lt;="&amp;$B$4)</f>
        <v>0</v>
      </c>
      <c r="AD127" s="165">
        <f>COUNTIFS(BITACORA!$C$4:$C$7322,$B$7:$B$501,BITACORA!$E$4:$E$7322,$E$6:$AM$6,BITACORA!$B$4:$B$7322,"&gt;="&amp;$B$3,BITACORA!$B$4:$B$7322,"&lt;="&amp;$B$4)</f>
        <v>0</v>
      </c>
      <c r="AE127" s="165">
        <f>COUNTIFS(BITACORA!$C$4:$C$7322,$B$7:$B$501,BITACORA!$E$4:$E$7322,$E$6:$AM$6,BITACORA!$B$4:$B$7322,"&gt;="&amp;$B$3,BITACORA!$B$4:$B$7322,"&lt;="&amp;$B$4)</f>
        <v>0</v>
      </c>
      <c r="AF127" s="165">
        <f>COUNTIFS(BITACORA!$C$4:$C$7322,$B$7:$B$501,BITACORA!$E$4:$E$7322,$E$6:$AM$6,BITACORA!$B$4:$B$7322,"&gt;="&amp;$B$3,BITACORA!$B$4:$B$7322,"&lt;="&amp;$B$4)</f>
        <v>0</v>
      </c>
      <c r="AG127" s="165">
        <f>COUNTIFS(BITACORA!$C$4:$C$7322,$B$7:$B$501,BITACORA!$E$4:$E$7322,$E$6:$AM$6,BITACORA!$B$4:$B$7322,"&gt;="&amp;$B$3,BITACORA!$B$4:$B$7322,"&lt;="&amp;$B$4)</f>
        <v>0</v>
      </c>
      <c r="AH127" s="165">
        <f>COUNTIFS(BITACORA!$C$4:$C$7322,$B$7:$B$501,BITACORA!$E$4:$E$7322,$E$6:$AM$6,BITACORA!$B$4:$B$7322,"&gt;="&amp;$B$3,BITACORA!$B$4:$B$7322,"&lt;="&amp;$B$4)</f>
        <v>0</v>
      </c>
      <c r="AI127" s="165">
        <f>COUNTIFS(BITACORA!$C$4:$C$7322,$B$7:$B$501,BITACORA!$E$4:$E$7322,$E$6:$AM$6,BITACORA!$B$4:$B$7322,"&gt;="&amp;$B$3,BITACORA!$B$4:$B$7322,"&lt;="&amp;$B$4)</f>
        <v>0</v>
      </c>
      <c r="AJ127" s="165">
        <f>COUNTIFS(BITACORA!$C$4:$C$7322,$B$7:$B$501,BITACORA!$E$4:$E$7322,$E$6:$AM$6,BITACORA!$B$4:$B$7322,"&gt;="&amp;$B$3,BITACORA!$B$4:$B$7322,"&lt;="&amp;$B$4)</f>
        <v>0</v>
      </c>
      <c r="AK127" s="165">
        <f>COUNTIFS(BITACORA!$C$4:$C$7322,$B$7:$B$501,BITACORA!$E$4:$E$7322,$E$6:$AM$6,BITACORA!$B$4:$B$7322,"&gt;="&amp;$B$3,BITACORA!$B$4:$B$7322,"&lt;="&amp;$B$4)</f>
        <v>0</v>
      </c>
      <c r="AL127" s="165">
        <f>COUNTIFS(BITACORA!$C$4:$C$7322,$B$7:$B$501,BITACORA!$E$4:$E$7322,$E$6:$AM$6,BITACORA!$B$4:$B$7322,"&gt;="&amp;$B$3,BITACORA!$B$4:$B$7322,"&lt;="&amp;$B$4)</f>
        <v>0</v>
      </c>
      <c r="AM127" s="165">
        <f>COUNTIFS(BITACORA!$C$4:$C$7322,$B$7:$B$501,BITACORA!$E$4:$E$7322,$E$6:$AM$6,BITACORA!$B$4:$B$7322,"&gt;="&amp;$B$3,BITACORA!$B$4:$B$7322,"&lt;="&amp;$B$4)</f>
        <v>0</v>
      </c>
    </row>
    <row r="128" spans="1:39">
      <c r="A128" s="141"/>
      <c r="B128" s="165"/>
      <c r="C128" s="165"/>
      <c r="D128" s="164">
        <f t="shared" si="0"/>
        <v>0</v>
      </c>
      <c r="E128" s="165">
        <f>COUNTIFS(BITACORA!$C$4:$C$7322,$B$7:$B$501,BITACORA!$E$4:$E$7322,$E$6:$AM$6,BITACORA!$B$4:$B$7322,"&gt;="&amp;$B$3,BITACORA!$B$4:$B$7322,"&lt;="&amp;$B$4)</f>
        <v>0</v>
      </c>
      <c r="F128" s="165">
        <f>COUNTIFS(BITACORA!$C$4:$C$7322,$B$7:$B$501,BITACORA!$E$4:$E$7322,$E$6:$AM$6,BITACORA!$B$4:$B$7322,"&gt;="&amp;$B$3,BITACORA!$B$4:$B$7322,"&lt;="&amp;$B$4)</f>
        <v>0</v>
      </c>
      <c r="G128" s="165">
        <f>COUNTIFS(BITACORA!$C$4:$C$7322,$B$7:$B$501,BITACORA!$E$4:$E$7322,$E$6:$AM$6,BITACORA!$B$4:$B$7322,"&gt;="&amp;$B$3,BITACORA!$B$4:$B$7322,"&lt;="&amp;$B$4)</f>
        <v>0</v>
      </c>
      <c r="H128" s="165">
        <f>COUNTIFS(BITACORA!$C$4:$C$7322,$B$7:$B$501,BITACORA!$E$4:$E$7322,$E$6:$AM$6,BITACORA!$B$4:$B$7322,"&gt;="&amp;$B$3,BITACORA!$B$4:$B$7322,"&lt;="&amp;$B$4)</f>
        <v>0</v>
      </c>
      <c r="I128" s="165">
        <f>COUNTIFS(BITACORA!$C$4:$C$7322,$B$7:$B$501,BITACORA!$E$4:$E$7322,$E$6:$AM$6,BITACORA!$B$4:$B$7322,"&gt;="&amp;$B$3,BITACORA!$B$4:$B$7322,"&lt;="&amp;$B$4)</f>
        <v>0</v>
      </c>
      <c r="J128" s="165">
        <f>COUNTIFS(BITACORA!$C$4:$C$7322,$B$7:$B$501,BITACORA!$E$4:$E$7322,$E$6:$AM$6,BITACORA!$B$4:$B$7322,"&gt;="&amp;$B$3,BITACORA!$B$4:$B$7322,"&lt;="&amp;$B$4)</f>
        <v>0</v>
      </c>
      <c r="K128" s="165">
        <f>COUNTIFS(BITACORA!$C$4:$C$7322,$B$7:$B$501,BITACORA!$E$4:$E$7322,$E$6:$AM$6,BITACORA!$B$4:$B$7322,"&gt;="&amp;$B$3,BITACORA!$B$4:$B$7322,"&lt;="&amp;$B$4)</f>
        <v>0</v>
      </c>
      <c r="L128" s="165">
        <f>COUNTIFS(BITACORA!$C$4:$C$7322,$B$7:$B$501,BITACORA!$E$4:$E$7322,$E$6:$AM$6,BITACORA!$B$4:$B$7322,"&gt;="&amp;$B$3,BITACORA!$B$4:$B$7322,"&lt;="&amp;$B$4)</f>
        <v>0</v>
      </c>
      <c r="M128" s="165">
        <f>COUNTIFS(BITACORA!$C$4:$C$7322,$B$7:$B$501,BITACORA!$E$4:$E$7322,$E$6:$AM$6,BITACORA!$B$4:$B$7322,"&gt;="&amp;$B$3,BITACORA!$B$4:$B$7322,"&lt;="&amp;$B$4)</f>
        <v>0</v>
      </c>
      <c r="N128" s="165">
        <f>COUNTIFS(BITACORA!$C$4:$C$7322,$B$7:$B$501,BITACORA!$E$4:$E$7322,$E$6:$AM$6,BITACORA!$B$4:$B$7322,"&gt;="&amp;$B$3,BITACORA!$B$4:$B$7322,"&lt;="&amp;$B$4)</f>
        <v>0</v>
      </c>
      <c r="O128" s="165">
        <f>COUNTIFS(BITACORA!$C$4:$C$7322,$B$7:$B$501,BITACORA!$E$4:$E$7322,$E$6:$AM$6,BITACORA!$B$4:$B$7322,"&gt;="&amp;$B$3,BITACORA!$B$4:$B$7322,"&lt;="&amp;$B$4)</f>
        <v>0</v>
      </c>
      <c r="P128" s="165">
        <f>COUNTIFS(BITACORA!$C$4:$C$7322,$B$7:$B$501,BITACORA!$E$4:$E$7322,$E$6:$AM$6,BITACORA!$B$4:$B$7322,"&gt;="&amp;$B$3,BITACORA!$B$4:$B$7322,"&lt;="&amp;$B$4)</f>
        <v>0</v>
      </c>
      <c r="Q128" s="165">
        <f>COUNTIFS(BITACORA!$C$4:$C$7322,$B$7:$B$501,BITACORA!$E$4:$E$7322,$E$6:$AM$6,BITACORA!$B$4:$B$7322,"&gt;="&amp;$B$3,BITACORA!$B$4:$B$7322,"&lt;="&amp;$B$4)</f>
        <v>0</v>
      </c>
      <c r="R128" s="165">
        <f>COUNTIFS(BITACORA!$C$4:$C$7322,$B$7:$B$501,BITACORA!$E$4:$E$7322,$E$6:$AM$6,BITACORA!$B$4:$B$7322,"&gt;="&amp;$B$3,BITACORA!$B$4:$B$7322,"&lt;="&amp;$B$4)</f>
        <v>0</v>
      </c>
      <c r="S128" s="165">
        <f>COUNTIFS(BITACORA!$C$4:$C$7322,$B$7:$B$501,BITACORA!$E$4:$E$7322,$E$6:$AM$6,BITACORA!$B$4:$B$7322,"&gt;="&amp;$B$3,BITACORA!$B$4:$B$7322,"&lt;="&amp;$B$4)</f>
        <v>0</v>
      </c>
      <c r="T128" s="165">
        <f>COUNTIFS(BITACORA!$C$4:$C$7322,$B$7:$B$501,BITACORA!$E$4:$E$7322,$E$6:$AM$6,BITACORA!$B$4:$B$7322,"&gt;="&amp;$B$3,BITACORA!$B$4:$B$7322,"&lt;="&amp;$B$4)</f>
        <v>0</v>
      </c>
      <c r="U128" s="165">
        <f>COUNTIFS(BITACORA!$C$4:$C$7322,$B$7:$B$501,BITACORA!$E$4:$E$7322,$E$6:$AM$6,BITACORA!$B$4:$B$7322,"&gt;="&amp;$B$3,BITACORA!$B$4:$B$7322,"&lt;="&amp;$B$4)</f>
        <v>0</v>
      </c>
      <c r="V128" s="165">
        <f>COUNTIFS(BITACORA!$C$4:$C$7322,$B$7:$B$501,BITACORA!$E$4:$E$7322,$E$6:$AM$6,BITACORA!$B$4:$B$7322,"&gt;="&amp;$B$3,BITACORA!$B$4:$B$7322,"&lt;="&amp;$B$4)</f>
        <v>0</v>
      </c>
      <c r="W128" s="165">
        <f>COUNTIFS(BITACORA!$C$4:$C$7322,$B$7:$B$501,BITACORA!$E$4:$E$7322,$E$6:$AM$6,BITACORA!$B$4:$B$7322,"&gt;="&amp;$B$3,BITACORA!$B$4:$B$7322,"&lt;="&amp;$B$4)</f>
        <v>0</v>
      </c>
      <c r="X128" s="165">
        <f>COUNTIFS(BITACORA!$C$4:$C$7322,$B$7:$B$501,BITACORA!$E$4:$E$7322,$E$6:$AM$6,BITACORA!$B$4:$B$7322,"&gt;="&amp;$B$3,BITACORA!$B$4:$B$7322,"&lt;="&amp;$B$4)</f>
        <v>0</v>
      </c>
      <c r="Y128" s="165">
        <f>COUNTIFS(BITACORA!$C$4:$C$7322,$B$7:$B$501,BITACORA!$E$4:$E$7322,$E$6:$AM$6,BITACORA!$B$4:$B$7322,"&gt;="&amp;$B$3,BITACORA!$B$4:$B$7322,"&lt;="&amp;$B$4)</f>
        <v>0</v>
      </c>
      <c r="Z128" s="165">
        <f>COUNTIFS(BITACORA!$C$4:$C$7322,$B$7:$B$501,BITACORA!$E$4:$E$7322,$E$6:$AM$6,BITACORA!$B$4:$B$7322,"&gt;="&amp;$B$3,BITACORA!$B$4:$B$7322,"&lt;="&amp;$B$4)</f>
        <v>0</v>
      </c>
      <c r="AA128" s="165">
        <f>COUNTIFS(BITACORA!$C$4:$C$7322,$B$7:$B$501,BITACORA!$E$4:$E$7322,$E$6:$AM$6,BITACORA!$B$4:$B$7322,"&gt;="&amp;$B$3,BITACORA!$B$4:$B$7322,"&lt;="&amp;$B$4)</f>
        <v>0</v>
      </c>
      <c r="AB128" s="165">
        <f>COUNTIFS(BITACORA!$C$4:$C$7322,$B$7:$B$501,BITACORA!$E$4:$E$7322,$E$6:$AM$6,BITACORA!$B$4:$B$7322,"&gt;="&amp;$B$3,BITACORA!$B$4:$B$7322,"&lt;="&amp;$B$4)</f>
        <v>0</v>
      </c>
      <c r="AC128" s="165">
        <f>COUNTIFS(BITACORA!$C$4:$C$7322,$B$7:$B$501,BITACORA!$E$4:$E$7322,$E$6:$AM$6,BITACORA!$B$4:$B$7322,"&gt;="&amp;$B$3,BITACORA!$B$4:$B$7322,"&lt;="&amp;$B$4)</f>
        <v>0</v>
      </c>
      <c r="AD128" s="165">
        <f>COUNTIFS(BITACORA!$C$4:$C$7322,$B$7:$B$501,BITACORA!$E$4:$E$7322,$E$6:$AM$6,BITACORA!$B$4:$B$7322,"&gt;="&amp;$B$3,BITACORA!$B$4:$B$7322,"&lt;="&amp;$B$4)</f>
        <v>0</v>
      </c>
      <c r="AE128" s="165">
        <f>COUNTIFS(BITACORA!$C$4:$C$7322,$B$7:$B$501,BITACORA!$E$4:$E$7322,$E$6:$AM$6,BITACORA!$B$4:$B$7322,"&gt;="&amp;$B$3,BITACORA!$B$4:$B$7322,"&lt;="&amp;$B$4)</f>
        <v>0</v>
      </c>
      <c r="AF128" s="165">
        <f>COUNTIFS(BITACORA!$C$4:$C$7322,$B$7:$B$501,BITACORA!$E$4:$E$7322,$E$6:$AM$6,BITACORA!$B$4:$B$7322,"&gt;="&amp;$B$3,BITACORA!$B$4:$B$7322,"&lt;="&amp;$B$4)</f>
        <v>0</v>
      </c>
      <c r="AG128" s="165">
        <f>COUNTIFS(BITACORA!$C$4:$C$7322,$B$7:$B$501,BITACORA!$E$4:$E$7322,$E$6:$AM$6,BITACORA!$B$4:$B$7322,"&gt;="&amp;$B$3,BITACORA!$B$4:$B$7322,"&lt;="&amp;$B$4)</f>
        <v>0</v>
      </c>
      <c r="AH128" s="165">
        <f>COUNTIFS(BITACORA!$C$4:$C$7322,$B$7:$B$501,BITACORA!$E$4:$E$7322,$E$6:$AM$6,BITACORA!$B$4:$B$7322,"&gt;="&amp;$B$3,BITACORA!$B$4:$B$7322,"&lt;="&amp;$B$4)</f>
        <v>0</v>
      </c>
      <c r="AI128" s="165">
        <f>COUNTIFS(BITACORA!$C$4:$C$7322,$B$7:$B$501,BITACORA!$E$4:$E$7322,$E$6:$AM$6,BITACORA!$B$4:$B$7322,"&gt;="&amp;$B$3,BITACORA!$B$4:$B$7322,"&lt;="&amp;$B$4)</f>
        <v>0</v>
      </c>
      <c r="AJ128" s="165">
        <f>COUNTIFS(BITACORA!$C$4:$C$7322,$B$7:$B$501,BITACORA!$E$4:$E$7322,$E$6:$AM$6,BITACORA!$B$4:$B$7322,"&gt;="&amp;$B$3,BITACORA!$B$4:$B$7322,"&lt;="&amp;$B$4)</f>
        <v>0</v>
      </c>
      <c r="AK128" s="165">
        <f>COUNTIFS(BITACORA!$C$4:$C$7322,$B$7:$B$501,BITACORA!$E$4:$E$7322,$E$6:$AM$6,BITACORA!$B$4:$B$7322,"&gt;="&amp;$B$3,BITACORA!$B$4:$B$7322,"&lt;="&amp;$B$4)</f>
        <v>0</v>
      </c>
      <c r="AL128" s="165">
        <f>COUNTIFS(BITACORA!$C$4:$C$7322,$B$7:$B$501,BITACORA!$E$4:$E$7322,$E$6:$AM$6,BITACORA!$B$4:$B$7322,"&gt;="&amp;$B$3,BITACORA!$B$4:$B$7322,"&lt;="&amp;$B$4)</f>
        <v>0</v>
      </c>
      <c r="AM128" s="165">
        <f>COUNTIFS(BITACORA!$C$4:$C$7322,$B$7:$B$501,BITACORA!$E$4:$E$7322,$E$6:$AM$6,BITACORA!$B$4:$B$7322,"&gt;="&amp;$B$3,BITACORA!$B$4:$B$7322,"&lt;="&amp;$B$4)</f>
        <v>0</v>
      </c>
    </row>
    <row r="129" spans="1:39">
      <c r="A129" s="141"/>
      <c r="B129" s="165"/>
      <c r="C129" s="165"/>
      <c r="D129" s="164">
        <f t="shared" si="0"/>
        <v>0</v>
      </c>
      <c r="E129" s="165">
        <f>COUNTIFS(BITACORA!$C$4:$C$7322,$B$7:$B$501,BITACORA!$E$4:$E$7322,$E$6:$AM$6,BITACORA!$B$4:$B$7322,"&gt;="&amp;$B$3,BITACORA!$B$4:$B$7322,"&lt;="&amp;$B$4)</f>
        <v>0</v>
      </c>
      <c r="F129" s="165">
        <f>COUNTIFS(BITACORA!$C$4:$C$7322,$B$7:$B$501,BITACORA!$E$4:$E$7322,$E$6:$AM$6,BITACORA!$B$4:$B$7322,"&gt;="&amp;$B$3,BITACORA!$B$4:$B$7322,"&lt;="&amp;$B$4)</f>
        <v>0</v>
      </c>
      <c r="G129" s="165">
        <f>COUNTIFS(BITACORA!$C$4:$C$7322,$B$7:$B$501,BITACORA!$E$4:$E$7322,$E$6:$AM$6,BITACORA!$B$4:$B$7322,"&gt;="&amp;$B$3,BITACORA!$B$4:$B$7322,"&lt;="&amp;$B$4)</f>
        <v>0</v>
      </c>
      <c r="H129" s="165">
        <f>COUNTIFS(BITACORA!$C$4:$C$7322,$B$7:$B$501,BITACORA!$E$4:$E$7322,$E$6:$AM$6,BITACORA!$B$4:$B$7322,"&gt;="&amp;$B$3,BITACORA!$B$4:$B$7322,"&lt;="&amp;$B$4)</f>
        <v>0</v>
      </c>
      <c r="I129" s="165">
        <f>COUNTIFS(BITACORA!$C$4:$C$7322,$B$7:$B$501,BITACORA!$E$4:$E$7322,$E$6:$AM$6,BITACORA!$B$4:$B$7322,"&gt;="&amp;$B$3,BITACORA!$B$4:$B$7322,"&lt;="&amp;$B$4)</f>
        <v>0</v>
      </c>
      <c r="J129" s="165">
        <f>COUNTIFS(BITACORA!$C$4:$C$7322,$B$7:$B$501,BITACORA!$E$4:$E$7322,$E$6:$AM$6,BITACORA!$B$4:$B$7322,"&gt;="&amp;$B$3,BITACORA!$B$4:$B$7322,"&lt;="&amp;$B$4)</f>
        <v>0</v>
      </c>
      <c r="K129" s="165">
        <f>COUNTIFS(BITACORA!$C$4:$C$7322,$B$7:$B$501,BITACORA!$E$4:$E$7322,$E$6:$AM$6,BITACORA!$B$4:$B$7322,"&gt;="&amp;$B$3,BITACORA!$B$4:$B$7322,"&lt;="&amp;$B$4)</f>
        <v>0</v>
      </c>
      <c r="L129" s="165">
        <f>COUNTIFS(BITACORA!$C$4:$C$7322,$B$7:$B$501,BITACORA!$E$4:$E$7322,$E$6:$AM$6,BITACORA!$B$4:$B$7322,"&gt;="&amp;$B$3,BITACORA!$B$4:$B$7322,"&lt;="&amp;$B$4)</f>
        <v>0</v>
      </c>
      <c r="M129" s="165">
        <f>COUNTIFS(BITACORA!$C$4:$C$7322,$B$7:$B$501,BITACORA!$E$4:$E$7322,$E$6:$AM$6,BITACORA!$B$4:$B$7322,"&gt;="&amp;$B$3,BITACORA!$B$4:$B$7322,"&lt;="&amp;$B$4)</f>
        <v>0</v>
      </c>
      <c r="N129" s="165">
        <f>COUNTIFS(BITACORA!$C$4:$C$7322,$B$7:$B$501,BITACORA!$E$4:$E$7322,$E$6:$AM$6,BITACORA!$B$4:$B$7322,"&gt;="&amp;$B$3,BITACORA!$B$4:$B$7322,"&lt;="&amp;$B$4)</f>
        <v>0</v>
      </c>
      <c r="O129" s="165">
        <f>COUNTIFS(BITACORA!$C$4:$C$7322,$B$7:$B$501,BITACORA!$E$4:$E$7322,$E$6:$AM$6,BITACORA!$B$4:$B$7322,"&gt;="&amp;$B$3,BITACORA!$B$4:$B$7322,"&lt;="&amp;$B$4)</f>
        <v>0</v>
      </c>
      <c r="P129" s="165">
        <f>COUNTIFS(BITACORA!$C$4:$C$7322,$B$7:$B$501,BITACORA!$E$4:$E$7322,$E$6:$AM$6,BITACORA!$B$4:$B$7322,"&gt;="&amp;$B$3,BITACORA!$B$4:$B$7322,"&lt;="&amp;$B$4)</f>
        <v>0</v>
      </c>
      <c r="Q129" s="165">
        <f>COUNTIFS(BITACORA!$C$4:$C$7322,$B$7:$B$501,BITACORA!$E$4:$E$7322,$E$6:$AM$6,BITACORA!$B$4:$B$7322,"&gt;="&amp;$B$3,BITACORA!$B$4:$B$7322,"&lt;="&amp;$B$4)</f>
        <v>0</v>
      </c>
      <c r="R129" s="165">
        <f>COUNTIFS(BITACORA!$C$4:$C$7322,$B$7:$B$501,BITACORA!$E$4:$E$7322,$E$6:$AM$6,BITACORA!$B$4:$B$7322,"&gt;="&amp;$B$3,BITACORA!$B$4:$B$7322,"&lt;="&amp;$B$4)</f>
        <v>0</v>
      </c>
      <c r="S129" s="165">
        <f>COUNTIFS(BITACORA!$C$4:$C$7322,$B$7:$B$501,BITACORA!$E$4:$E$7322,$E$6:$AM$6,BITACORA!$B$4:$B$7322,"&gt;="&amp;$B$3,BITACORA!$B$4:$B$7322,"&lt;="&amp;$B$4)</f>
        <v>0</v>
      </c>
      <c r="T129" s="165">
        <f>COUNTIFS(BITACORA!$C$4:$C$7322,$B$7:$B$501,BITACORA!$E$4:$E$7322,$E$6:$AM$6,BITACORA!$B$4:$B$7322,"&gt;="&amp;$B$3,BITACORA!$B$4:$B$7322,"&lt;="&amp;$B$4)</f>
        <v>0</v>
      </c>
      <c r="U129" s="165">
        <f>COUNTIFS(BITACORA!$C$4:$C$7322,$B$7:$B$501,BITACORA!$E$4:$E$7322,$E$6:$AM$6,BITACORA!$B$4:$B$7322,"&gt;="&amp;$B$3,BITACORA!$B$4:$B$7322,"&lt;="&amp;$B$4)</f>
        <v>0</v>
      </c>
      <c r="V129" s="165">
        <f>COUNTIFS(BITACORA!$C$4:$C$7322,$B$7:$B$501,BITACORA!$E$4:$E$7322,$E$6:$AM$6,BITACORA!$B$4:$B$7322,"&gt;="&amp;$B$3,BITACORA!$B$4:$B$7322,"&lt;="&amp;$B$4)</f>
        <v>0</v>
      </c>
      <c r="W129" s="165">
        <f>COUNTIFS(BITACORA!$C$4:$C$7322,$B$7:$B$501,BITACORA!$E$4:$E$7322,$E$6:$AM$6,BITACORA!$B$4:$B$7322,"&gt;="&amp;$B$3,BITACORA!$B$4:$B$7322,"&lt;="&amp;$B$4)</f>
        <v>0</v>
      </c>
      <c r="X129" s="165">
        <f>COUNTIFS(BITACORA!$C$4:$C$7322,$B$7:$B$501,BITACORA!$E$4:$E$7322,$E$6:$AM$6,BITACORA!$B$4:$B$7322,"&gt;="&amp;$B$3,BITACORA!$B$4:$B$7322,"&lt;="&amp;$B$4)</f>
        <v>0</v>
      </c>
      <c r="Y129" s="165">
        <f>COUNTIFS(BITACORA!$C$4:$C$7322,$B$7:$B$501,BITACORA!$E$4:$E$7322,$E$6:$AM$6,BITACORA!$B$4:$B$7322,"&gt;="&amp;$B$3,BITACORA!$B$4:$B$7322,"&lt;="&amp;$B$4)</f>
        <v>0</v>
      </c>
      <c r="Z129" s="165">
        <f>COUNTIFS(BITACORA!$C$4:$C$7322,$B$7:$B$501,BITACORA!$E$4:$E$7322,$E$6:$AM$6,BITACORA!$B$4:$B$7322,"&gt;="&amp;$B$3,BITACORA!$B$4:$B$7322,"&lt;="&amp;$B$4)</f>
        <v>0</v>
      </c>
      <c r="AA129" s="165">
        <f>COUNTIFS(BITACORA!$C$4:$C$7322,$B$7:$B$501,BITACORA!$E$4:$E$7322,$E$6:$AM$6,BITACORA!$B$4:$B$7322,"&gt;="&amp;$B$3,BITACORA!$B$4:$B$7322,"&lt;="&amp;$B$4)</f>
        <v>0</v>
      </c>
      <c r="AB129" s="165">
        <f>COUNTIFS(BITACORA!$C$4:$C$7322,$B$7:$B$501,BITACORA!$E$4:$E$7322,$E$6:$AM$6,BITACORA!$B$4:$B$7322,"&gt;="&amp;$B$3,BITACORA!$B$4:$B$7322,"&lt;="&amp;$B$4)</f>
        <v>0</v>
      </c>
      <c r="AC129" s="165">
        <f>COUNTIFS(BITACORA!$C$4:$C$7322,$B$7:$B$501,BITACORA!$E$4:$E$7322,$E$6:$AM$6,BITACORA!$B$4:$B$7322,"&gt;="&amp;$B$3,BITACORA!$B$4:$B$7322,"&lt;="&amp;$B$4)</f>
        <v>0</v>
      </c>
      <c r="AD129" s="165">
        <f>COUNTIFS(BITACORA!$C$4:$C$7322,$B$7:$B$501,BITACORA!$E$4:$E$7322,$E$6:$AM$6,BITACORA!$B$4:$B$7322,"&gt;="&amp;$B$3,BITACORA!$B$4:$B$7322,"&lt;="&amp;$B$4)</f>
        <v>0</v>
      </c>
      <c r="AE129" s="165">
        <f>COUNTIFS(BITACORA!$C$4:$C$7322,$B$7:$B$501,BITACORA!$E$4:$E$7322,$E$6:$AM$6,BITACORA!$B$4:$B$7322,"&gt;="&amp;$B$3,BITACORA!$B$4:$B$7322,"&lt;="&amp;$B$4)</f>
        <v>0</v>
      </c>
      <c r="AF129" s="165">
        <f>COUNTIFS(BITACORA!$C$4:$C$7322,$B$7:$B$501,BITACORA!$E$4:$E$7322,$E$6:$AM$6,BITACORA!$B$4:$B$7322,"&gt;="&amp;$B$3,BITACORA!$B$4:$B$7322,"&lt;="&amp;$B$4)</f>
        <v>0</v>
      </c>
      <c r="AG129" s="165">
        <f>COUNTIFS(BITACORA!$C$4:$C$7322,$B$7:$B$501,BITACORA!$E$4:$E$7322,$E$6:$AM$6,BITACORA!$B$4:$B$7322,"&gt;="&amp;$B$3,BITACORA!$B$4:$B$7322,"&lt;="&amp;$B$4)</f>
        <v>0</v>
      </c>
      <c r="AH129" s="165">
        <f>COUNTIFS(BITACORA!$C$4:$C$7322,$B$7:$B$501,BITACORA!$E$4:$E$7322,$E$6:$AM$6,BITACORA!$B$4:$B$7322,"&gt;="&amp;$B$3,BITACORA!$B$4:$B$7322,"&lt;="&amp;$B$4)</f>
        <v>0</v>
      </c>
      <c r="AI129" s="165">
        <f>COUNTIFS(BITACORA!$C$4:$C$7322,$B$7:$B$501,BITACORA!$E$4:$E$7322,$E$6:$AM$6,BITACORA!$B$4:$B$7322,"&gt;="&amp;$B$3,BITACORA!$B$4:$B$7322,"&lt;="&amp;$B$4)</f>
        <v>0</v>
      </c>
      <c r="AJ129" s="165">
        <f>COUNTIFS(BITACORA!$C$4:$C$7322,$B$7:$B$501,BITACORA!$E$4:$E$7322,$E$6:$AM$6,BITACORA!$B$4:$B$7322,"&gt;="&amp;$B$3,BITACORA!$B$4:$B$7322,"&lt;="&amp;$B$4)</f>
        <v>0</v>
      </c>
      <c r="AK129" s="165">
        <f>COUNTIFS(BITACORA!$C$4:$C$7322,$B$7:$B$501,BITACORA!$E$4:$E$7322,$E$6:$AM$6,BITACORA!$B$4:$B$7322,"&gt;="&amp;$B$3,BITACORA!$B$4:$B$7322,"&lt;="&amp;$B$4)</f>
        <v>0</v>
      </c>
      <c r="AL129" s="165">
        <f>COUNTIFS(BITACORA!$C$4:$C$7322,$B$7:$B$501,BITACORA!$E$4:$E$7322,$E$6:$AM$6,BITACORA!$B$4:$B$7322,"&gt;="&amp;$B$3,BITACORA!$B$4:$B$7322,"&lt;="&amp;$B$4)</f>
        <v>0</v>
      </c>
      <c r="AM129" s="165">
        <f>COUNTIFS(BITACORA!$C$4:$C$7322,$B$7:$B$501,BITACORA!$E$4:$E$7322,$E$6:$AM$6,BITACORA!$B$4:$B$7322,"&gt;="&amp;$B$3,BITACORA!$B$4:$B$7322,"&lt;="&amp;$B$4)</f>
        <v>0</v>
      </c>
    </row>
    <row r="130" spans="1:39">
      <c r="A130" s="141"/>
      <c r="B130" s="165"/>
      <c r="C130" s="165"/>
      <c r="D130" s="164">
        <f t="shared" si="0"/>
        <v>0</v>
      </c>
      <c r="E130" s="165">
        <f>COUNTIFS(BITACORA!$C$4:$C$7322,$B$7:$B$501,BITACORA!$E$4:$E$7322,$E$6:$AM$6,BITACORA!$B$4:$B$7322,"&gt;="&amp;$B$3,BITACORA!$B$4:$B$7322,"&lt;="&amp;$B$4)</f>
        <v>0</v>
      </c>
      <c r="F130" s="165">
        <f>COUNTIFS(BITACORA!$C$4:$C$7322,$B$7:$B$501,BITACORA!$E$4:$E$7322,$E$6:$AM$6,BITACORA!$B$4:$B$7322,"&gt;="&amp;$B$3,BITACORA!$B$4:$B$7322,"&lt;="&amp;$B$4)</f>
        <v>0</v>
      </c>
      <c r="G130" s="165">
        <f>COUNTIFS(BITACORA!$C$4:$C$7322,$B$7:$B$501,BITACORA!$E$4:$E$7322,$E$6:$AM$6,BITACORA!$B$4:$B$7322,"&gt;="&amp;$B$3,BITACORA!$B$4:$B$7322,"&lt;="&amp;$B$4)</f>
        <v>0</v>
      </c>
      <c r="H130" s="165">
        <f>COUNTIFS(BITACORA!$C$4:$C$7322,$B$7:$B$501,BITACORA!$E$4:$E$7322,$E$6:$AM$6,BITACORA!$B$4:$B$7322,"&gt;="&amp;$B$3,BITACORA!$B$4:$B$7322,"&lt;="&amp;$B$4)</f>
        <v>0</v>
      </c>
      <c r="I130" s="165">
        <f>COUNTIFS(BITACORA!$C$4:$C$7322,$B$7:$B$501,BITACORA!$E$4:$E$7322,$E$6:$AM$6,BITACORA!$B$4:$B$7322,"&gt;="&amp;$B$3,BITACORA!$B$4:$B$7322,"&lt;="&amp;$B$4)</f>
        <v>0</v>
      </c>
      <c r="J130" s="165">
        <f>COUNTIFS(BITACORA!$C$4:$C$7322,$B$7:$B$501,BITACORA!$E$4:$E$7322,$E$6:$AM$6,BITACORA!$B$4:$B$7322,"&gt;="&amp;$B$3,BITACORA!$B$4:$B$7322,"&lt;="&amp;$B$4)</f>
        <v>0</v>
      </c>
      <c r="K130" s="165">
        <f>COUNTIFS(BITACORA!$C$4:$C$7322,$B$7:$B$501,BITACORA!$E$4:$E$7322,$E$6:$AM$6,BITACORA!$B$4:$B$7322,"&gt;="&amp;$B$3,BITACORA!$B$4:$B$7322,"&lt;="&amp;$B$4)</f>
        <v>0</v>
      </c>
      <c r="L130" s="165">
        <f>COUNTIFS(BITACORA!$C$4:$C$7322,$B$7:$B$501,BITACORA!$E$4:$E$7322,$E$6:$AM$6,BITACORA!$B$4:$B$7322,"&gt;="&amp;$B$3,BITACORA!$B$4:$B$7322,"&lt;="&amp;$B$4)</f>
        <v>0</v>
      </c>
      <c r="M130" s="165">
        <f>COUNTIFS(BITACORA!$C$4:$C$7322,$B$7:$B$501,BITACORA!$E$4:$E$7322,$E$6:$AM$6,BITACORA!$B$4:$B$7322,"&gt;="&amp;$B$3,BITACORA!$B$4:$B$7322,"&lt;="&amp;$B$4)</f>
        <v>0</v>
      </c>
      <c r="N130" s="165">
        <f>COUNTIFS(BITACORA!$C$4:$C$7322,$B$7:$B$501,BITACORA!$E$4:$E$7322,$E$6:$AM$6,BITACORA!$B$4:$B$7322,"&gt;="&amp;$B$3,BITACORA!$B$4:$B$7322,"&lt;="&amp;$B$4)</f>
        <v>0</v>
      </c>
      <c r="O130" s="165">
        <f>COUNTIFS(BITACORA!$C$4:$C$7322,$B$7:$B$501,BITACORA!$E$4:$E$7322,$E$6:$AM$6,BITACORA!$B$4:$B$7322,"&gt;="&amp;$B$3,BITACORA!$B$4:$B$7322,"&lt;="&amp;$B$4)</f>
        <v>0</v>
      </c>
      <c r="P130" s="165">
        <f>COUNTIFS(BITACORA!$C$4:$C$7322,$B$7:$B$501,BITACORA!$E$4:$E$7322,$E$6:$AM$6,BITACORA!$B$4:$B$7322,"&gt;="&amp;$B$3,BITACORA!$B$4:$B$7322,"&lt;="&amp;$B$4)</f>
        <v>0</v>
      </c>
      <c r="Q130" s="165">
        <f>COUNTIFS(BITACORA!$C$4:$C$7322,$B$7:$B$501,BITACORA!$E$4:$E$7322,$E$6:$AM$6,BITACORA!$B$4:$B$7322,"&gt;="&amp;$B$3,BITACORA!$B$4:$B$7322,"&lt;="&amp;$B$4)</f>
        <v>0</v>
      </c>
      <c r="R130" s="165">
        <f>COUNTIFS(BITACORA!$C$4:$C$7322,$B$7:$B$501,BITACORA!$E$4:$E$7322,$E$6:$AM$6,BITACORA!$B$4:$B$7322,"&gt;="&amp;$B$3,BITACORA!$B$4:$B$7322,"&lt;="&amp;$B$4)</f>
        <v>0</v>
      </c>
      <c r="S130" s="165">
        <f>COUNTIFS(BITACORA!$C$4:$C$7322,$B$7:$B$501,BITACORA!$E$4:$E$7322,$E$6:$AM$6,BITACORA!$B$4:$B$7322,"&gt;="&amp;$B$3,BITACORA!$B$4:$B$7322,"&lt;="&amp;$B$4)</f>
        <v>0</v>
      </c>
      <c r="T130" s="165">
        <f>COUNTIFS(BITACORA!$C$4:$C$7322,$B$7:$B$501,BITACORA!$E$4:$E$7322,$E$6:$AM$6,BITACORA!$B$4:$B$7322,"&gt;="&amp;$B$3,BITACORA!$B$4:$B$7322,"&lt;="&amp;$B$4)</f>
        <v>0</v>
      </c>
      <c r="U130" s="165">
        <f>COUNTIFS(BITACORA!$C$4:$C$7322,$B$7:$B$501,BITACORA!$E$4:$E$7322,$E$6:$AM$6,BITACORA!$B$4:$B$7322,"&gt;="&amp;$B$3,BITACORA!$B$4:$B$7322,"&lt;="&amp;$B$4)</f>
        <v>0</v>
      </c>
      <c r="V130" s="165">
        <f>COUNTIFS(BITACORA!$C$4:$C$7322,$B$7:$B$501,BITACORA!$E$4:$E$7322,$E$6:$AM$6,BITACORA!$B$4:$B$7322,"&gt;="&amp;$B$3,BITACORA!$B$4:$B$7322,"&lt;="&amp;$B$4)</f>
        <v>0</v>
      </c>
      <c r="W130" s="165">
        <f>COUNTIFS(BITACORA!$C$4:$C$7322,$B$7:$B$501,BITACORA!$E$4:$E$7322,$E$6:$AM$6,BITACORA!$B$4:$B$7322,"&gt;="&amp;$B$3,BITACORA!$B$4:$B$7322,"&lt;="&amp;$B$4)</f>
        <v>0</v>
      </c>
      <c r="X130" s="165">
        <f>COUNTIFS(BITACORA!$C$4:$C$7322,$B$7:$B$501,BITACORA!$E$4:$E$7322,$E$6:$AM$6,BITACORA!$B$4:$B$7322,"&gt;="&amp;$B$3,BITACORA!$B$4:$B$7322,"&lt;="&amp;$B$4)</f>
        <v>0</v>
      </c>
      <c r="Y130" s="165">
        <f>COUNTIFS(BITACORA!$C$4:$C$7322,$B$7:$B$501,BITACORA!$E$4:$E$7322,$E$6:$AM$6,BITACORA!$B$4:$B$7322,"&gt;="&amp;$B$3,BITACORA!$B$4:$B$7322,"&lt;="&amp;$B$4)</f>
        <v>0</v>
      </c>
      <c r="Z130" s="165">
        <f>COUNTIFS(BITACORA!$C$4:$C$7322,$B$7:$B$501,BITACORA!$E$4:$E$7322,$E$6:$AM$6,BITACORA!$B$4:$B$7322,"&gt;="&amp;$B$3,BITACORA!$B$4:$B$7322,"&lt;="&amp;$B$4)</f>
        <v>0</v>
      </c>
      <c r="AA130" s="165">
        <f>COUNTIFS(BITACORA!$C$4:$C$7322,$B$7:$B$501,BITACORA!$E$4:$E$7322,$E$6:$AM$6,BITACORA!$B$4:$B$7322,"&gt;="&amp;$B$3,BITACORA!$B$4:$B$7322,"&lt;="&amp;$B$4)</f>
        <v>0</v>
      </c>
      <c r="AB130" s="165">
        <f>COUNTIFS(BITACORA!$C$4:$C$7322,$B$7:$B$501,BITACORA!$E$4:$E$7322,$E$6:$AM$6,BITACORA!$B$4:$B$7322,"&gt;="&amp;$B$3,BITACORA!$B$4:$B$7322,"&lt;="&amp;$B$4)</f>
        <v>0</v>
      </c>
      <c r="AC130" s="165">
        <f>COUNTIFS(BITACORA!$C$4:$C$7322,$B$7:$B$501,BITACORA!$E$4:$E$7322,$E$6:$AM$6,BITACORA!$B$4:$B$7322,"&gt;="&amp;$B$3,BITACORA!$B$4:$B$7322,"&lt;="&amp;$B$4)</f>
        <v>0</v>
      </c>
      <c r="AD130" s="165">
        <f>COUNTIFS(BITACORA!$C$4:$C$7322,$B$7:$B$501,BITACORA!$E$4:$E$7322,$E$6:$AM$6,BITACORA!$B$4:$B$7322,"&gt;="&amp;$B$3,BITACORA!$B$4:$B$7322,"&lt;="&amp;$B$4)</f>
        <v>0</v>
      </c>
      <c r="AE130" s="165">
        <f>COUNTIFS(BITACORA!$C$4:$C$7322,$B$7:$B$501,BITACORA!$E$4:$E$7322,$E$6:$AM$6,BITACORA!$B$4:$B$7322,"&gt;="&amp;$B$3,BITACORA!$B$4:$B$7322,"&lt;="&amp;$B$4)</f>
        <v>0</v>
      </c>
      <c r="AF130" s="165">
        <f>COUNTIFS(BITACORA!$C$4:$C$7322,$B$7:$B$501,BITACORA!$E$4:$E$7322,$E$6:$AM$6,BITACORA!$B$4:$B$7322,"&gt;="&amp;$B$3,BITACORA!$B$4:$B$7322,"&lt;="&amp;$B$4)</f>
        <v>0</v>
      </c>
      <c r="AG130" s="165">
        <f>COUNTIFS(BITACORA!$C$4:$C$7322,$B$7:$B$501,BITACORA!$E$4:$E$7322,$E$6:$AM$6,BITACORA!$B$4:$B$7322,"&gt;="&amp;$B$3,BITACORA!$B$4:$B$7322,"&lt;="&amp;$B$4)</f>
        <v>0</v>
      </c>
      <c r="AH130" s="165">
        <f>COUNTIFS(BITACORA!$C$4:$C$7322,$B$7:$B$501,BITACORA!$E$4:$E$7322,$E$6:$AM$6,BITACORA!$B$4:$B$7322,"&gt;="&amp;$B$3,BITACORA!$B$4:$B$7322,"&lt;="&amp;$B$4)</f>
        <v>0</v>
      </c>
      <c r="AI130" s="165">
        <f>COUNTIFS(BITACORA!$C$4:$C$7322,$B$7:$B$501,BITACORA!$E$4:$E$7322,$E$6:$AM$6,BITACORA!$B$4:$B$7322,"&gt;="&amp;$B$3,BITACORA!$B$4:$B$7322,"&lt;="&amp;$B$4)</f>
        <v>0</v>
      </c>
      <c r="AJ130" s="165">
        <f>COUNTIFS(BITACORA!$C$4:$C$7322,$B$7:$B$501,BITACORA!$E$4:$E$7322,$E$6:$AM$6,BITACORA!$B$4:$B$7322,"&gt;="&amp;$B$3,BITACORA!$B$4:$B$7322,"&lt;="&amp;$B$4)</f>
        <v>0</v>
      </c>
      <c r="AK130" s="165">
        <f>COUNTIFS(BITACORA!$C$4:$C$7322,$B$7:$B$501,BITACORA!$E$4:$E$7322,$E$6:$AM$6,BITACORA!$B$4:$B$7322,"&gt;="&amp;$B$3,BITACORA!$B$4:$B$7322,"&lt;="&amp;$B$4)</f>
        <v>0</v>
      </c>
      <c r="AL130" s="165">
        <f>COUNTIFS(BITACORA!$C$4:$C$7322,$B$7:$B$501,BITACORA!$E$4:$E$7322,$E$6:$AM$6,BITACORA!$B$4:$B$7322,"&gt;="&amp;$B$3,BITACORA!$B$4:$B$7322,"&lt;="&amp;$B$4)</f>
        <v>0</v>
      </c>
      <c r="AM130" s="165">
        <f>COUNTIFS(BITACORA!$C$4:$C$7322,$B$7:$B$501,BITACORA!$E$4:$E$7322,$E$6:$AM$6,BITACORA!$B$4:$B$7322,"&gt;="&amp;$B$3,BITACORA!$B$4:$B$7322,"&lt;="&amp;$B$4)</f>
        <v>0</v>
      </c>
    </row>
    <row r="131" spans="1:39">
      <c r="A131" s="141"/>
      <c r="B131" s="165"/>
      <c r="C131" s="165"/>
      <c r="D131" s="164">
        <f t="shared" si="0"/>
        <v>0</v>
      </c>
      <c r="E131" s="165">
        <f>COUNTIFS(BITACORA!$C$4:$C$7322,$B$7:$B$501,BITACORA!$E$4:$E$7322,$E$6:$AM$6,BITACORA!$B$4:$B$7322,"&gt;="&amp;$B$3,BITACORA!$B$4:$B$7322,"&lt;="&amp;$B$4)</f>
        <v>0</v>
      </c>
      <c r="F131" s="165">
        <f>COUNTIFS(BITACORA!$C$4:$C$7322,$B$7:$B$501,BITACORA!$E$4:$E$7322,$E$6:$AM$6,BITACORA!$B$4:$B$7322,"&gt;="&amp;$B$3,BITACORA!$B$4:$B$7322,"&lt;="&amp;$B$4)</f>
        <v>0</v>
      </c>
      <c r="G131" s="165">
        <f>COUNTIFS(BITACORA!$C$4:$C$7322,$B$7:$B$501,BITACORA!$E$4:$E$7322,$E$6:$AM$6,BITACORA!$B$4:$B$7322,"&gt;="&amp;$B$3,BITACORA!$B$4:$B$7322,"&lt;="&amp;$B$4)</f>
        <v>0</v>
      </c>
      <c r="H131" s="165">
        <f>COUNTIFS(BITACORA!$C$4:$C$7322,$B$7:$B$501,BITACORA!$E$4:$E$7322,$E$6:$AM$6,BITACORA!$B$4:$B$7322,"&gt;="&amp;$B$3,BITACORA!$B$4:$B$7322,"&lt;="&amp;$B$4)</f>
        <v>0</v>
      </c>
      <c r="I131" s="165">
        <f>COUNTIFS(BITACORA!$C$4:$C$7322,$B$7:$B$501,BITACORA!$E$4:$E$7322,$E$6:$AM$6,BITACORA!$B$4:$B$7322,"&gt;="&amp;$B$3,BITACORA!$B$4:$B$7322,"&lt;="&amp;$B$4)</f>
        <v>0</v>
      </c>
      <c r="J131" s="165">
        <f>COUNTIFS(BITACORA!$C$4:$C$7322,$B$7:$B$501,BITACORA!$E$4:$E$7322,$E$6:$AM$6,BITACORA!$B$4:$B$7322,"&gt;="&amp;$B$3,BITACORA!$B$4:$B$7322,"&lt;="&amp;$B$4)</f>
        <v>0</v>
      </c>
      <c r="K131" s="165">
        <f>COUNTIFS(BITACORA!$C$4:$C$7322,$B$7:$B$501,BITACORA!$E$4:$E$7322,$E$6:$AM$6,BITACORA!$B$4:$B$7322,"&gt;="&amp;$B$3,BITACORA!$B$4:$B$7322,"&lt;="&amp;$B$4)</f>
        <v>0</v>
      </c>
      <c r="L131" s="165">
        <f>COUNTIFS(BITACORA!$C$4:$C$7322,$B$7:$B$501,BITACORA!$E$4:$E$7322,$E$6:$AM$6,BITACORA!$B$4:$B$7322,"&gt;="&amp;$B$3,BITACORA!$B$4:$B$7322,"&lt;="&amp;$B$4)</f>
        <v>0</v>
      </c>
      <c r="M131" s="165">
        <f>COUNTIFS(BITACORA!$C$4:$C$7322,$B$7:$B$501,BITACORA!$E$4:$E$7322,$E$6:$AM$6,BITACORA!$B$4:$B$7322,"&gt;="&amp;$B$3,BITACORA!$B$4:$B$7322,"&lt;="&amp;$B$4)</f>
        <v>0</v>
      </c>
      <c r="N131" s="165">
        <f>COUNTIFS(BITACORA!$C$4:$C$7322,$B$7:$B$501,BITACORA!$E$4:$E$7322,$E$6:$AM$6,BITACORA!$B$4:$B$7322,"&gt;="&amp;$B$3,BITACORA!$B$4:$B$7322,"&lt;="&amp;$B$4)</f>
        <v>0</v>
      </c>
      <c r="O131" s="165">
        <f>COUNTIFS(BITACORA!$C$4:$C$7322,$B$7:$B$501,BITACORA!$E$4:$E$7322,$E$6:$AM$6,BITACORA!$B$4:$B$7322,"&gt;="&amp;$B$3,BITACORA!$B$4:$B$7322,"&lt;="&amp;$B$4)</f>
        <v>0</v>
      </c>
      <c r="P131" s="165">
        <f>COUNTIFS(BITACORA!$C$4:$C$7322,$B$7:$B$501,BITACORA!$E$4:$E$7322,$E$6:$AM$6,BITACORA!$B$4:$B$7322,"&gt;="&amp;$B$3,BITACORA!$B$4:$B$7322,"&lt;="&amp;$B$4)</f>
        <v>0</v>
      </c>
      <c r="Q131" s="165">
        <f>COUNTIFS(BITACORA!$C$4:$C$7322,$B$7:$B$501,BITACORA!$E$4:$E$7322,$E$6:$AM$6,BITACORA!$B$4:$B$7322,"&gt;="&amp;$B$3,BITACORA!$B$4:$B$7322,"&lt;="&amp;$B$4)</f>
        <v>0</v>
      </c>
      <c r="R131" s="165">
        <f>COUNTIFS(BITACORA!$C$4:$C$7322,$B$7:$B$501,BITACORA!$E$4:$E$7322,$E$6:$AM$6,BITACORA!$B$4:$B$7322,"&gt;="&amp;$B$3,BITACORA!$B$4:$B$7322,"&lt;="&amp;$B$4)</f>
        <v>0</v>
      </c>
      <c r="S131" s="165">
        <f>COUNTIFS(BITACORA!$C$4:$C$7322,$B$7:$B$501,BITACORA!$E$4:$E$7322,$E$6:$AM$6,BITACORA!$B$4:$B$7322,"&gt;="&amp;$B$3,BITACORA!$B$4:$B$7322,"&lt;="&amp;$B$4)</f>
        <v>0</v>
      </c>
      <c r="T131" s="165">
        <f>COUNTIFS(BITACORA!$C$4:$C$7322,$B$7:$B$501,BITACORA!$E$4:$E$7322,$E$6:$AM$6,BITACORA!$B$4:$B$7322,"&gt;="&amp;$B$3,BITACORA!$B$4:$B$7322,"&lt;="&amp;$B$4)</f>
        <v>0</v>
      </c>
      <c r="U131" s="165">
        <f>COUNTIFS(BITACORA!$C$4:$C$7322,$B$7:$B$501,BITACORA!$E$4:$E$7322,$E$6:$AM$6,BITACORA!$B$4:$B$7322,"&gt;="&amp;$B$3,BITACORA!$B$4:$B$7322,"&lt;="&amp;$B$4)</f>
        <v>0</v>
      </c>
      <c r="V131" s="165">
        <f>COUNTIFS(BITACORA!$C$4:$C$7322,$B$7:$B$501,BITACORA!$E$4:$E$7322,$E$6:$AM$6,BITACORA!$B$4:$B$7322,"&gt;="&amp;$B$3,BITACORA!$B$4:$B$7322,"&lt;="&amp;$B$4)</f>
        <v>0</v>
      </c>
      <c r="W131" s="165">
        <f>COUNTIFS(BITACORA!$C$4:$C$7322,$B$7:$B$501,BITACORA!$E$4:$E$7322,$E$6:$AM$6,BITACORA!$B$4:$B$7322,"&gt;="&amp;$B$3,BITACORA!$B$4:$B$7322,"&lt;="&amp;$B$4)</f>
        <v>0</v>
      </c>
      <c r="X131" s="165">
        <f>COUNTIFS(BITACORA!$C$4:$C$7322,$B$7:$B$501,BITACORA!$E$4:$E$7322,$E$6:$AM$6,BITACORA!$B$4:$B$7322,"&gt;="&amp;$B$3,BITACORA!$B$4:$B$7322,"&lt;="&amp;$B$4)</f>
        <v>0</v>
      </c>
      <c r="Y131" s="165">
        <f>COUNTIFS(BITACORA!$C$4:$C$7322,$B$7:$B$501,BITACORA!$E$4:$E$7322,$E$6:$AM$6,BITACORA!$B$4:$B$7322,"&gt;="&amp;$B$3,BITACORA!$B$4:$B$7322,"&lt;="&amp;$B$4)</f>
        <v>0</v>
      </c>
      <c r="Z131" s="165">
        <f>COUNTIFS(BITACORA!$C$4:$C$7322,$B$7:$B$501,BITACORA!$E$4:$E$7322,$E$6:$AM$6,BITACORA!$B$4:$B$7322,"&gt;="&amp;$B$3,BITACORA!$B$4:$B$7322,"&lt;="&amp;$B$4)</f>
        <v>0</v>
      </c>
      <c r="AA131" s="165">
        <f>COUNTIFS(BITACORA!$C$4:$C$7322,$B$7:$B$501,BITACORA!$E$4:$E$7322,$E$6:$AM$6,BITACORA!$B$4:$B$7322,"&gt;="&amp;$B$3,BITACORA!$B$4:$B$7322,"&lt;="&amp;$B$4)</f>
        <v>0</v>
      </c>
      <c r="AB131" s="165">
        <f>COUNTIFS(BITACORA!$C$4:$C$7322,$B$7:$B$501,BITACORA!$E$4:$E$7322,$E$6:$AM$6,BITACORA!$B$4:$B$7322,"&gt;="&amp;$B$3,BITACORA!$B$4:$B$7322,"&lt;="&amp;$B$4)</f>
        <v>0</v>
      </c>
      <c r="AC131" s="165">
        <f>COUNTIFS(BITACORA!$C$4:$C$7322,$B$7:$B$501,BITACORA!$E$4:$E$7322,$E$6:$AM$6,BITACORA!$B$4:$B$7322,"&gt;="&amp;$B$3,BITACORA!$B$4:$B$7322,"&lt;="&amp;$B$4)</f>
        <v>0</v>
      </c>
      <c r="AD131" s="165">
        <f>COUNTIFS(BITACORA!$C$4:$C$7322,$B$7:$B$501,BITACORA!$E$4:$E$7322,$E$6:$AM$6,BITACORA!$B$4:$B$7322,"&gt;="&amp;$B$3,BITACORA!$B$4:$B$7322,"&lt;="&amp;$B$4)</f>
        <v>0</v>
      </c>
      <c r="AE131" s="165">
        <f>COUNTIFS(BITACORA!$C$4:$C$7322,$B$7:$B$501,BITACORA!$E$4:$E$7322,$E$6:$AM$6,BITACORA!$B$4:$B$7322,"&gt;="&amp;$B$3,BITACORA!$B$4:$B$7322,"&lt;="&amp;$B$4)</f>
        <v>0</v>
      </c>
      <c r="AF131" s="165">
        <f>COUNTIFS(BITACORA!$C$4:$C$7322,$B$7:$B$501,BITACORA!$E$4:$E$7322,$E$6:$AM$6,BITACORA!$B$4:$B$7322,"&gt;="&amp;$B$3,BITACORA!$B$4:$B$7322,"&lt;="&amp;$B$4)</f>
        <v>0</v>
      </c>
      <c r="AG131" s="165">
        <f>COUNTIFS(BITACORA!$C$4:$C$7322,$B$7:$B$501,BITACORA!$E$4:$E$7322,$E$6:$AM$6,BITACORA!$B$4:$B$7322,"&gt;="&amp;$B$3,BITACORA!$B$4:$B$7322,"&lt;="&amp;$B$4)</f>
        <v>0</v>
      </c>
      <c r="AH131" s="165">
        <f>COUNTIFS(BITACORA!$C$4:$C$7322,$B$7:$B$501,BITACORA!$E$4:$E$7322,$E$6:$AM$6,BITACORA!$B$4:$B$7322,"&gt;="&amp;$B$3,BITACORA!$B$4:$B$7322,"&lt;="&amp;$B$4)</f>
        <v>0</v>
      </c>
      <c r="AI131" s="165">
        <f>COUNTIFS(BITACORA!$C$4:$C$7322,$B$7:$B$501,BITACORA!$E$4:$E$7322,$E$6:$AM$6,BITACORA!$B$4:$B$7322,"&gt;="&amp;$B$3,BITACORA!$B$4:$B$7322,"&lt;="&amp;$B$4)</f>
        <v>0</v>
      </c>
      <c r="AJ131" s="165">
        <f>COUNTIFS(BITACORA!$C$4:$C$7322,$B$7:$B$501,BITACORA!$E$4:$E$7322,$E$6:$AM$6,BITACORA!$B$4:$B$7322,"&gt;="&amp;$B$3,BITACORA!$B$4:$B$7322,"&lt;="&amp;$B$4)</f>
        <v>0</v>
      </c>
      <c r="AK131" s="165">
        <f>COUNTIFS(BITACORA!$C$4:$C$7322,$B$7:$B$501,BITACORA!$E$4:$E$7322,$E$6:$AM$6,BITACORA!$B$4:$B$7322,"&gt;="&amp;$B$3,BITACORA!$B$4:$B$7322,"&lt;="&amp;$B$4)</f>
        <v>0</v>
      </c>
      <c r="AL131" s="165">
        <f>COUNTIFS(BITACORA!$C$4:$C$7322,$B$7:$B$501,BITACORA!$E$4:$E$7322,$E$6:$AM$6,BITACORA!$B$4:$B$7322,"&gt;="&amp;$B$3,BITACORA!$B$4:$B$7322,"&lt;="&amp;$B$4)</f>
        <v>0</v>
      </c>
      <c r="AM131" s="165">
        <f>COUNTIFS(BITACORA!$C$4:$C$7322,$B$7:$B$501,BITACORA!$E$4:$E$7322,$E$6:$AM$6,BITACORA!$B$4:$B$7322,"&gt;="&amp;$B$3,BITACORA!$B$4:$B$7322,"&lt;="&amp;$B$4)</f>
        <v>0</v>
      </c>
    </row>
    <row r="132" spans="1:39">
      <c r="A132" s="141"/>
      <c r="B132" s="165"/>
      <c r="C132" s="165"/>
      <c r="D132" s="164">
        <f t="shared" si="0"/>
        <v>0</v>
      </c>
      <c r="E132" s="165">
        <f>COUNTIFS(BITACORA!$C$4:$C$7322,$B$7:$B$501,BITACORA!$E$4:$E$7322,$E$6:$AM$6,BITACORA!$B$4:$B$7322,"&gt;="&amp;$B$3,BITACORA!$B$4:$B$7322,"&lt;="&amp;$B$4)</f>
        <v>0</v>
      </c>
      <c r="F132" s="165">
        <f>COUNTIFS(BITACORA!$C$4:$C$7322,$B$7:$B$501,BITACORA!$E$4:$E$7322,$E$6:$AM$6,BITACORA!$B$4:$B$7322,"&gt;="&amp;$B$3,BITACORA!$B$4:$B$7322,"&lt;="&amp;$B$4)</f>
        <v>0</v>
      </c>
      <c r="G132" s="165">
        <f>COUNTIFS(BITACORA!$C$4:$C$7322,$B$7:$B$501,BITACORA!$E$4:$E$7322,$E$6:$AM$6,BITACORA!$B$4:$B$7322,"&gt;="&amp;$B$3,BITACORA!$B$4:$B$7322,"&lt;="&amp;$B$4)</f>
        <v>0</v>
      </c>
      <c r="H132" s="165">
        <f>COUNTIFS(BITACORA!$C$4:$C$7322,$B$7:$B$501,BITACORA!$E$4:$E$7322,$E$6:$AM$6,BITACORA!$B$4:$B$7322,"&gt;="&amp;$B$3,BITACORA!$B$4:$B$7322,"&lt;="&amp;$B$4)</f>
        <v>0</v>
      </c>
      <c r="I132" s="165">
        <f>COUNTIFS(BITACORA!$C$4:$C$7322,$B$7:$B$501,BITACORA!$E$4:$E$7322,$E$6:$AM$6,BITACORA!$B$4:$B$7322,"&gt;="&amp;$B$3,BITACORA!$B$4:$B$7322,"&lt;="&amp;$B$4)</f>
        <v>0</v>
      </c>
      <c r="J132" s="165">
        <f>COUNTIFS(BITACORA!$C$4:$C$7322,$B$7:$B$501,BITACORA!$E$4:$E$7322,$E$6:$AM$6,BITACORA!$B$4:$B$7322,"&gt;="&amp;$B$3,BITACORA!$B$4:$B$7322,"&lt;="&amp;$B$4)</f>
        <v>0</v>
      </c>
      <c r="K132" s="165">
        <f>COUNTIFS(BITACORA!$C$4:$C$7322,$B$7:$B$501,BITACORA!$E$4:$E$7322,$E$6:$AM$6,BITACORA!$B$4:$B$7322,"&gt;="&amp;$B$3,BITACORA!$B$4:$B$7322,"&lt;="&amp;$B$4)</f>
        <v>0</v>
      </c>
      <c r="L132" s="165">
        <f>COUNTIFS(BITACORA!$C$4:$C$7322,$B$7:$B$501,BITACORA!$E$4:$E$7322,$E$6:$AM$6,BITACORA!$B$4:$B$7322,"&gt;="&amp;$B$3,BITACORA!$B$4:$B$7322,"&lt;="&amp;$B$4)</f>
        <v>0</v>
      </c>
      <c r="M132" s="165">
        <f>COUNTIFS(BITACORA!$C$4:$C$7322,$B$7:$B$501,BITACORA!$E$4:$E$7322,$E$6:$AM$6,BITACORA!$B$4:$B$7322,"&gt;="&amp;$B$3,BITACORA!$B$4:$B$7322,"&lt;="&amp;$B$4)</f>
        <v>0</v>
      </c>
      <c r="N132" s="165">
        <f>COUNTIFS(BITACORA!$C$4:$C$7322,$B$7:$B$501,BITACORA!$E$4:$E$7322,$E$6:$AM$6,BITACORA!$B$4:$B$7322,"&gt;="&amp;$B$3,BITACORA!$B$4:$B$7322,"&lt;="&amp;$B$4)</f>
        <v>0</v>
      </c>
      <c r="O132" s="165">
        <f>COUNTIFS(BITACORA!$C$4:$C$7322,$B$7:$B$501,BITACORA!$E$4:$E$7322,$E$6:$AM$6,BITACORA!$B$4:$B$7322,"&gt;="&amp;$B$3,BITACORA!$B$4:$B$7322,"&lt;="&amp;$B$4)</f>
        <v>0</v>
      </c>
      <c r="P132" s="165">
        <f>COUNTIFS(BITACORA!$C$4:$C$7322,$B$7:$B$501,BITACORA!$E$4:$E$7322,$E$6:$AM$6,BITACORA!$B$4:$B$7322,"&gt;="&amp;$B$3,BITACORA!$B$4:$B$7322,"&lt;="&amp;$B$4)</f>
        <v>0</v>
      </c>
      <c r="Q132" s="165">
        <f>COUNTIFS(BITACORA!$C$4:$C$7322,$B$7:$B$501,BITACORA!$E$4:$E$7322,$E$6:$AM$6,BITACORA!$B$4:$B$7322,"&gt;="&amp;$B$3,BITACORA!$B$4:$B$7322,"&lt;="&amp;$B$4)</f>
        <v>0</v>
      </c>
      <c r="R132" s="165">
        <f>COUNTIFS(BITACORA!$C$4:$C$7322,$B$7:$B$501,BITACORA!$E$4:$E$7322,$E$6:$AM$6,BITACORA!$B$4:$B$7322,"&gt;="&amp;$B$3,BITACORA!$B$4:$B$7322,"&lt;="&amp;$B$4)</f>
        <v>0</v>
      </c>
      <c r="S132" s="165">
        <f>COUNTIFS(BITACORA!$C$4:$C$7322,$B$7:$B$501,BITACORA!$E$4:$E$7322,$E$6:$AM$6,BITACORA!$B$4:$B$7322,"&gt;="&amp;$B$3,BITACORA!$B$4:$B$7322,"&lt;="&amp;$B$4)</f>
        <v>0</v>
      </c>
      <c r="T132" s="165">
        <f>COUNTIFS(BITACORA!$C$4:$C$7322,$B$7:$B$501,BITACORA!$E$4:$E$7322,$E$6:$AM$6,BITACORA!$B$4:$B$7322,"&gt;="&amp;$B$3,BITACORA!$B$4:$B$7322,"&lt;="&amp;$B$4)</f>
        <v>0</v>
      </c>
      <c r="U132" s="165">
        <f>COUNTIFS(BITACORA!$C$4:$C$7322,$B$7:$B$501,BITACORA!$E$4:$E$7322,$E$6:$AM$6,BITACORA!$B$4:$B$7322,"&gt;="&amp;$B$3,BITACORA!$B$4:$B$7322,"&lt;="&amp;$B$4)</f>
        <v>0</v>
      </c>
      <c r="V132" s="165">
        <f>COUNTIFS(BITACORA!$C$4:$C$7322,$B$7:$B$501,BITACORA!$E$4:$E$7322,$E$6:$AM$6,BITACORA!$B$4:$B$7322,"&gt;="&amp;$B$3,BITACORA!$B$4:$B$7322,"&lt;="&amp;$B$4)</f>
        <v>0</v>
      </c>
      <c r="W132" s="165">
        <f>COUNTIFS(BITACORA!$C$4:$C$7322,$B$7:$B$501,BITACORA!$E$4:$E$7322,$E$6:$AM$6,BITACORA!$B$4:$B$7322,"&gt;="&amp;$B$3,BITACORA!$B$4:$B$7322,"&lt;="&amp;$B$4)</f>
        <v>0</v>
      </c>
      <c r="X132" s="165">
        <f>COUNTIFS(BITACORA!$C$4:$C$7322,$B$7:$B$501,BITACORA!$E$4:$E$7322,$E$6:$AM$6,BITACORA!$B$4:$B$7322,"&gt;="&amp;$B$3,BITACORA!$B$4:$B$7322,"&lt;="&amp;$B$4)</f>
        <v>0</v>
      </c>
      <c r="Y132" s="165">
        <f>COUNTIFS(BITACORA!$C$4:$C$7322,$B$7:$B$501,BITACORA!$E$4:$E$7322,$E$6:$AM$6,BITACORA!$B$4:$B$7322,"&gt;="&amp;$B$3,BITACORA!$B$4:$B$7322,"&lt;="&amp;$B$4)</f>
        <v>0</v>
      </c>
      <c r="Z132" s="165">
        <f>COUNTIFS(BITACORA!$C$4:$C$7322,$B$7:$B$501,BITACORA!$E$4:$E$7322,$E$6:$AM$6,BITACORA!$B$4:$B$7322,"&gt;="&amp;$B$3,BITACORA!$B$4:$B$7322,"&lt;="&amp;$B$4)</f>
        <v>0</v>
      </c>
      <c r="AA132" s="165">
        <f>COUNTIFS(BITACORA!$C$4:$C$7322,$B$7:$B$501,BITACORA!$E$4:$E$7322,$E$6:$AM$6,BITACORA!$B$4:$B$7322,"&gt;="&amp;$B$3,BITACORA!$B$4:$B$7322,"&lt;="&amp;$B$4)</f>
        <v>0</v>
      </c>
      <c r="AB132" s="165">
        <f>COUNTIFS(BITACORA!$C$4:$C$7322,$B$7:$B$501,BITACORA!$E$4:$E$7322,$E$6:$AM$6,BITACORA!$B$4:$B$7322,"&gt;="&amp;$B$3,BITACORA!$B$4:$B$7322,"&lt;="&amp;$B$4)</f>
        <v>0</v>
      </c>
      <c r="AC132" s="165">
        <f>COUNTIFS(BITACORA!$C$4:$C$7322,$B$7:$B$501,BITACORA!$E$4:$E$7322,$E$6:$AM$6,BITACORA!$B$4:$B$7322,"&gt;="&amp;$B$3,BITACORA!$B$4:$B$7322,"&lt;="&amp;$B$4)</f>
        <v>0</v>
      </c>
      <c r="AD132" s="165">
        <f>COUNTIFS(BITACORA!$C$4:$C$7322,$B$7:$B$501,BITACORA!$E$4:$E$7322,$E$6:$AM$6,BITACORA!$B$4:$B$7322,"&gt;="&amp;$B$3,BITACORA!$B$4:$B$7322,"&lt;="&amp;$B$4)</f>
        <v>0</v>
      </c>
      <c r="AE132" s="165">
        <f>COUNTIFS(BITACORA!$C$4:$C$7322,$B$7:$B$501,BITACORA!$E$4:$E$7322,$E$6:$AM$6,BITACORA!$B$4:$B$7322,"&gt;="&amp;$B$3,BITACORA!$B$4:$B$7322,"&lt;="&amp;$B$4)</f>
        <v>0</v>
      </c>
      <c r="AF132" s="165">
        <f>COUNTIFS(BITACORA!$C$4:$C$7322,$B$7:$B$501,BITACORA!$E$4:$E$7322,$E$6:$AM$6,BITACORA!$B$4:$B$7322,"&gt;="&amp;$B$3,BITACORA!$B$4:$B$7322,"&lt;="&amp;$B$4)</f>
        <v>0</v>
      </c>
      <c r="AG132" s="165">
        <f>COUNTIFS(BITACORA!$C$4:$C$7322,$B$7:$B$501,BITACORA!$E$4:$E$7322,$E$6:$AM$6,BITACORA!$B$4:$B$7322,"&gt;="&amp;$B$3,BITACORA!$B$4:$B$7322,"&lt;="&amp;$B$4)</f>
        <v>0</v>
      </c>
      <c r="AH132" s="165">
        <f>COUNTIFS(BITACORA!$C$4:$C$7322,$B$7:$B$501,BITACORA!$E$4:$E$7322,$E$6:$AM$6,BITACORA!$B$4:$B$7322,"&gt;="&amp;$B$3,BITACORA!$B$4:$B$7322,"&lt;="&amp;$B$4)</f>
        <v>0</v>
      </c>
      <c r="AI132" s="165">
        <f>COUNTIFS(BITACORA!$C$4:$C$7322,$B$7:$B$501,BITACORA!$E$4:$E$7322,$E$6:$AM$6,BITACORA!$B$4:$B$7322,"&gt;="&amp;$B$3,BITACORA!$B$4:$B$7322,"&lt;="&amp;$B$4)</f>
        <v>0</v>
      </c>
      <c r="AJ132" s="165">
        <f>COUNTIFS(BITACORA!$C$4:$C$7322,$B$7:$B$501,BITACORA!$E$4:$E$7322,$E$6:$AM$6,BITACORA!$B$4:$B$7322,"&gt;="&amp;$B$3,BITACORA!$B$4:$B$7322,"&lt;="&amp;$B$4)</f>
        <v>0</v>
      </c>
      <c r="AK132" s="165">
        <f>COUNTIFS(BITACORA!$C$4:$C$7322,$B$7:$B$501,BITACORA!$E$4:$E$7322,$E$6:$AM$6,BITACORA!$B$4:$B$7322,"&gt;="&amp;$B$3,BITACORA!$B$4:$B$7322,"&lt;="&amp;$B$4)</f>
        <v>0</v>
      </c>
      <c r="AL132" s="165">
        <f>COUNTIFS(BITACORA!$C$4:$C$7322,$B$7:$B$501,BITACORA!$E$4:$E$7322,$E$6:$AM$6,BITACORA!$B$4:$B$7322,"&gt;="&amp;$B$3,BITACORA!$B$4:$B$7322,"&lt;="&amp;$B$4)</f>
        <v>0</v>
      </c>
      <c r="AM132" s="165">
        <f>COUNTIFS(BITACORA!$C$4:$C$7322,$B$7:$B$501,BITACORA!$E$4:$E$7322,$E$6:$AM$6,BITACORA!$B$4:$B$7322,"&gt;="&amp;$B$3,BITACORA!$B$4:$B$7322,"&lt;="&amp;$B$4)</f>
        <v>0</v>
      </c>
    </row>
    <row r="133" spans="1:39">
      <c r="A133" s="141"/>
      <c r="B133" s="165"/>
      <c r="C133" s="165"/>
      <c r="D133" s="164">
        <f t="shared" si="0"/>
        <v>0</v>
      </c>
      <c r="E133" s="165">
        <f>COUNTIFS(BITACORA!$C$4:$C$7322,$B$7:$B$501,BITACORA!$E$4:$E$7322,$E$6:$AM$6,BITACORA!$B$4:$B$7322,"&gt;="&amp;$B$3,BITACORA!$B$4:$B$7322,"&lt;="&amp;$B$4)</f>
        <v>0</v>
      </c>
      <c r="F133" s="165">
        <f>COUNTIFS(BITACORA!$C$4:$C$7322,$B$7:$B$501,BITACORA!$E$4:$E$7322,$E$6:$AM$6,BITACORA!$B$4:$B$7322,"&gt;="&amp;$B$3,BITACORA!$B$4:$B$7322,"&lt;="&amp;$B$4)</f>
        <v>0</v>
      </c>
      <c r="G133" s="165">
        <f>COUNTIFS(BITACORA!$C$4:$C$7322,$B$7:$B$501,BITACORA!$E$4:$E$7322,$E$6:$AM$6,BITACORA!$B$4:$B$7322,"&gt;="&amp;$B$3,BITACORA!$B$4:$B$7322,"&lt;="&amp;$B$4)</f>
        <v>0</v>
      </c>
      <c r="H133" s="165">
        <f>COUNTIFS(BITACORA!$C$4:$C$7322,$B$7:$B$501,BITACORA!$E$4:$E$7322,$E$6:$AM$6,BITACORA!$B$4:$B$7322,"&gt;="&amp;$B$3,BITACORA!$B$4:$B$7322,"&lt;="&amp;$B$4)</f>
        <v>0</v>
      </c>
      <c r="I133" s="165">
        <f>COUNTIFS(BITACORA!$C$4:$C$7322,$B$7:$B$501,BITACORA!$E$4:$E$7322,$E$6:$AM$6,BITACORA!$B$4:$B$7322,"&gt;="&amp;$B$3,BITACORA!$B$4:$B$7322,"&lt;="&amp;$B$4)</f>
        <v>0</v>
      </c>
      <c r="J133" s="165">
        <f>COUNTIFS(BITACORA!$C$4:$C$7322,$B$7:$B$501,BITACORA!$E$4:$E$7322,$E$6:$AM$6,BITACORA!$B$4:$B$7322,"&gt;="&amp;$B$3,BITACORA!$B$4:$B$7322,"&lt;="&amp;$B$4)</f>
        <v>0</v>
      </c>
      <c r="K133" s="165">
        <f>COUNTIFS(BITACORA!$C$4:$C$7322,$B$7:$B$501,BITACORA!$E$4:$E$7322,$E$6:$AM$6,BITACORA!$B$4:$B$7322,"&gt;="&amp;$B$3,BITACORA!$B$4:$B$7322,"&lt;="&amp;$B$4)</f>
        <v>0</v>
      </c>
      <c r="L133" s="165">
        <f>COUNTIFS(BITACORA!$C$4:$C$7322,$B$7:$B$501,BITACORA!$E$4:$E$7322,$E$6:$AM$6,BITACORA!$B$4:$B$7322,"&gt;="&amp;$B$3,BITACORA!$B$4:$B$7322,"&lt;="&amp;$B$4)</f>
        <v>0</v>
      </c>
      <c r="M133" s="165">
        <f>COUNTIFS(BITACORA!$C$4:$C$7322,$B$7:$B$501,BITACORA!$E$4:$E$7322,$E$6:$AM$6,BITACORA!$B$4:$B$7322,"&gt;="&amp;$B$3,BITACORA!$B$4:$B$7322,"&lt;="&amp;$B$4)</f>
        <v>0</v>
      </c>
      <c r="N133" s="165">
        <f>COUNTIFS(BITACORA!$C$4:$C$7322,$B$7:$B$501,BITACORA!$E$4:$E$7322,$E$6:$AM$6,BITACORA!$B$4:$B$7322,"&gt;="&amp;$B$3,BITACORA!$B$4:$B$7322,"&lt;="&amp;$B$4)</f>
        <v>0</v>
      </c>
      <c r="O133" s="165">
        <f>COUNTIFS(BITACORA!$C$4:$C$7322,$B$7:$B$501,BITACORA!$E$4:$E$7322,$E$6:$AM$6,BITACORA!$B$4:$B$7322,"&gt;="&amp;$B$3,BITACORA!$B$4:$B$7322,"&lt;="&amp;$B$4)</f>
        <v>0</v>
      </c>
      <c r="P133" s="165">
        <f>COUNTIFS(BITACORA!$C$4:$C$7322,$B$7:$B$501,BITACORA!$E$4:$E$7322,$E$6:$AM$6,BITACORA!$B$4:$B$7322,"&gt;="&amp;$B$3,BITACORA!$B$4:$B$7322,"&lt;="&amp;$B$4)</f>
        <v>0</v>
      </c>
      <c r="Q133" s="165">
        <f>COUNTIFS(BITACORA!$C$4:$C$7322,$B$7:$B$501,BITACORA!$E$4:$E$7322,$E$6:$AM$6,BITACORA!$B$4:$B$7322,"&gt;="&amp;$B$3,BITACORA!$B$4:$B$7322,"&lt;="&amp;$B$4)</f>
        <v>0</v>
      </c>
      <c r="R133" s="165">
        <f>COUNTIFS(BITACORA!$C$4:$C$7322,$B$7:$B$501,BITACORA!$E$4:$E$7322,$E$6:$AM$6,BITACORA!$B$4:$B$7322,"&gt;="&amp;$B$3,BITACORA!$B$4:$B$7322,"&lt;="&amp;$B$4)</f>
        <v>0</v>
      </c>
      <c r="S133" s="165">
        <f>COUNTIFS(BITACORA!$C$4:$C$7322,$B$7:$B$501,BITACORA!$E$4:$E$7322,$E$6:$AM$6,BITACORA!$B$4:$B$7322,"&gt;="&amp;$B$3,BITACORA!$B$4:$B$7322,"&lt;="&amp;$B$4)</f>
        <v>0</v>
      </c>
      <c r="T133" s="165">
        <f>COUNTIFS(BITACORA!$C$4:$C$7322,$B$7:$B$501,BITACORA!$E$4:$E$7322,$E$6:$AM$6,BITACORA!$B$4:$B$7322,"&gt;="&amp;$B$3,BITACORA!$B$4:$B$7322,"&lt;="&amp;$B$4)</f>
        <v>0</v>
      </c>
      <c r="U133" s="165">
        <f>COUNTIFS(BITACORA!$C$4:$C$7322,$B$7:$B$501,BITACORA!$E$4:$E$7322,$E$6:$AM$6,BITACORA!$B$4:$B$7322,"&gt;="&amp;$B$3,BITACORA!$B$4:$B$7322,"&lt;="&amp;$B$4)</f>
        <v>0</v>
      </c>
      <c r="V133" s="165">
        <f>COUNTIFS(BITACORA!$C$4:$C$7322,$B$7:$B$501,BITACORA!$E$4:$E$7322,$E$6:$AM$6,BITACORA!$B$4:$B$7322,"&gt;="&amp;$B$3,BITACORA!$B$4:$B$7322,"&lt;="&amp;$B$4)</f>
        <v>0</v>
      </c>
      <c r="W133" s="165">
        <f>COUNTIFS(BITACORA!$C$4:$C$7322,$B$7:$B$501,BITACORA!$E$4:$E$7322,$E$6:$AM$6,BITACORA!$B$4:$B$7322,"&gt;="&amp;$B$3,BITACORA!$B$4:$B$7322,"&lt;="&amp;$B$4)</f>
        <v>0</v>
      </c>
      <c r="X133" s="165">
        <f>COUNTIFS(BITACORA!$C$4:$C$7322,$B$7:$B$501,BITACORA!$E$4:$E$7322,$E$6:$AM$6,BITACORA!$B$4:$B$7322,"&gt;="&amp;$B$3,BITACORA!$B$4:$B$7322,"&lt;="&amp;$B$4)</f>
        <v>0</v>
      </c>
      <c r="Y133" s="165">
        <f>COUNTIFS(BITACORA!$C$4:$C$7322,$B$7:$B$501,BITACORA!$E$4:$E$7322,$E$6:$AM$6,BITACORA!$B$4:$B$7322,"&gt;="&amp;$B$3,BITACORA!$B$4:$B$7322,"&lt;="&amp;$B$4)</f>
        <v>0</v>
      </c>
      <c r="Z133" s="165">
        <f>COUNTIFS(BITACORA!$C$4:$C$7322,$B$7:$B$501,BITACORA!$E$4:$E$7322,$E$6:$AM$6,BITACORA!$B$4:$B$7322,"&gt;="&amp;$B$3,BITACORA!$B$4:$B$7322,"&lt;="&amp;$B$4)</f>
        <v>0</v>
      </c>
      <c r="AA133" s="165">
        <f>COUNTIFS(BITACORA!$C$4:$C$7322,$B$7:$B$501,BITACORA!$E$4:$E$7322,$E$6:$AM$6,BITACORA!$B$4:$B$7322,"&gt;="&amp;$B$3,BITACORA!$B$4:$B$7322,"&lt;="&amp;$B$4)</f>
        <v>0</v>
      </c>
      <c r="AB133" s="165">
        <f>COUNTIFS(BITACORA!$C$4:$C$7322,$B$7:$B$501,BITACORA!$E$4:$E$7322,$E$6:$AM$6,BITACORA!$B$4:$B$7322,"&gt;="&amp;$B$3,BITACORA!$B$4:$B$7322,"&lt;="&amp;$B$4)</f>
        <v>0</v>
      </c>
      <c r="AC133" s="165">
        <f>COUNTIFS(BITACORA!$C$4:$C$7322,$B$7:$B$501,BITACORA!$E$4:$E$7322,$E$6:$AM$6,BITACORA!$B$4:$B$7322,"&gt;="&amp;$B$3,BITACORA!$B$4:$B$7322,"&lt;="&amp;$B$4)</f>
        <v>0</v>
      </c>
      <c r="AD133" s="165">
        <f>COUNTIFS(BITACORA!$C$4:$C$7322,$B$7:$B$501,BITACORA!$E$4:$E$7322,$E$6:$AM$6,BITACORA!$B$4:$B$7322,"&gt;="&amp;$B$3,BITACORA!$B$4:$B$7322,"&lt;="&amp;$B$4)</f>
        <v>0</v>
      </c>
      <c r="AE133" s="165">
        <f>COUNTIFS(BITACORA!$C$4:$C$7322,$B$7:$B$501,BITACORA!$E$4:$E$7322,$E$6:$AM$6,BITACORA!$B$4:$B$7322,"&gt;="&amp;$B$3,BITACORA!$B$4:$B$7322,"&lt;="&amp;$B$4)</f>
        <v>0</v>
      </c>
      <c r="AF133" s="165">
        <f>COUNTIFS(BITACORA!$C$4:$C$7322,$B$7:$B$501,BITACORA!$E$4:$E$7322,$E$6:$AM$6,BITACORA!$B$4:$B$7322,"&gt;="&amp;$B$3,BITACORA!$B$4:$B$7322,"&lt;="&amp;$B$4)</f>
        <v>0</v>
      </c>
      <c r="AG133" s="165">
        <f>COUNTIFS(BITACORA!$C$4:$C$7322,$B$7:$B$501,BITACORA!$E$4:$E$7322,$E$6:$AM$6,BITACORA!$B$4:$B$7322,"&gt;="&amp;$B$3,BITACORA!$B$4:$B$7322,"&lt;="&amp;$B$4)</f>
        <v>0</v>
      </c>
      <c r="AH133" s="165">
        <f>COUNTIFS(BITACORA!$C$4:$C$7322,$B$7:$B$501,BITACORA!$E$4:$E$7322,$E$6:$AM$6,BITACORA!$B$4:$B$7322,"&gt;="&amp;$B$3,BITACORA!$B$4:$B$7322,"&lt;="&amp;$B$4)</f>
        <v>0</v>
      </c>
      <c r="AI133" s="165">
        <f>COUNTIFS(BITACORA!$C$4:$C$7322,$B$7:$B$501,BITACORA!$E$4:$E$7322,$E$6:$AM$6,BITACORA!$B$4:$B$7322,"&gt;="&amp;$B$3,BITACORA!$B$4:$B$7322,"&lt;="&amp;$B$4)</f>
        <v>0</v>
      </c>
      <c r="AJ133" s="165">
        <f>COUNTIFS(BITACORA!$C$4:$C$7322,$B$7:$B$501,BITACORA!$E$4:$E$7322,$E$6:$AM$6,BITACORA!$B$4:$B$7322,"&gt;="&amp;$B$3,BITACORA!$B$4:$B$7322,"&lt;="&amp;$B$4)</f>
        <v>0</v>
      </c>
      <c r="AK133" s="165">
        <f>COUNTIFS(BITACORA!$C$4:$C$7322,$B$7:$B$501,BITACORA!$E$4:$E$7322,$E$6:$AM$6,BITACORA!$B$4:$B$7322,"&gt;="&amp;$B$3,BITACORA!$B$4:$B$7322,"&lt;="&amp;$B$4)</f>
        <v>0</v>
      </c>
      <c r="AL133" s="165">
        <f>COUNTIFS(BITACORA!$C$4:$C$7322,$B$7:$B$501,BITACORA!$E$4:$E$7322,$E$6:$AM$6,BITACORA!$B$4:$B$7322,"&gt;="&amp;$B$3,BITACORA!$B$4:$B$7322,"&lt;="&amp;$B$4)</f>
        <v>0</v>
      </c>
      <c r="AM133" s="165">
        <f>COUNTIFS(BITACORA!$C$4:$C$7322,$B$7:$B$501,BITACORA!$E$4:$E$7322,$E$6:$AM$6,BITACORA!$B$4:$B$7322,"&gt;="&amp;$B$3,BITACORA!$B$4:$B$7322,"&lt;="&amp;$B$4)</f>
        <v>0</v>
      </c>
    </row>
    <row r="134" spans="1:39">
      <c r="A134" s="141"/>
      <c r="B134" s="165"/>
      <c r="C134" s="165"/>
      <c r="D134" s="164">
        <f t="shared" si="0"/>
        <v>0</v>
      </c>
      <c r="E134" s="165">
        <f>COUNTIFS(BITACORA!$C$4:$C$7322,$B$7:$B$501,BITACORA!$E$4:$E$7322,$E$6:$AM$6,BITACORA!$B$4:$B$7322,"&gt;="&amp;$B$3,BITACORA!$B$4:$B$7322,"&lt;="&amp;$B$4)</f>
        <v>0</v>
      </c>
      <c r="F134" s="165">
        <f>COUNTIFS(BITACORA!$C$4:$C$7322,$B$7:$B$501,BITACORA!$E$4:$E$7322,$E$6:$AM$6,BITACORA!$B$4:$B$7322,"&gt;="&amp;$B$3,BITACORA!$B$4:$B$7322,"&lt;="&amp;$B$4)</f>
        <v>0</v>
      </c>
      <c r="G134" s="165">
        <f>COUNTIFS(BITACORA!$C$4:$C$7322,$B$7:$B$501,BITACORA!$E$4:$E$7322,$E$6:$AM$6,BITACORA!$B$4:$B$7322,"&gt;="&amp;$B$3,BITACORA!$B$4:$B$7322,"&lt;="&amp;$B$4)</f>
        <v>0</v>
      </c>
      <c r="H134" s="165">
        <f>COUNTIFS(BITACORA!$C$4:$C$7322,$B$7:$B$501,BITACORA!$E$4:$E$7322,$E$6:$AM$6,BITACORA!$B$4:$B$7322,"&gt;="&amp;$B$3,BITACORA!$B$4:$B$7322,"&lt;="&amp;$B$4)</f>
        <v>0</v>
      </c>
      <c r="I134" s="165">
        <f>COUNTIFS(BITACORA!$C$4:$C$7322,$B$7:$B$501,BITACORA!$E$4:$E$7322,$E$6:$AM$6,BITACORA!$B$4:$B$7322,"&gt;="&amp;$B$3,BITACORA!$B$4:$B$7322,"&lt;="&amp;$B$4)</f>
        <v>0</v>
      </c>
      <c r="J134" s="165">
        <f>COUNTIFS(BITACORA!$C$4:$C$7322,$B$7:$B$501,BITACORA!$E$4:$E$7322,$E$6:$AM$6,BITACORA!$B$4:$B$7322,"&gt;="&amp;$B$3,BITACORA!$B$4:$B$7322,"&lt;="&amp;$B$4)</f>
        <v>0</v>
      </c>
      <c r="K134" s="165">
        <f>COUNTIFS(BITACORA!$C$4:$C$7322,$B$7:$B$501,BITACORA!$E$4:$E$7322,$E$6:$AM$6,BITACORA!$B$4:$B$7322,"&gt;="&amp;$B$3,BITACORA!$B$4:$B$7322,"&lt;="&amp;$B$4)</f>
        <v>0</v>
      </c>
      <c r="L134" s="165">
        <f>COUNTIFS(BITACORA!$C$4:$C$7322,$B$7:$B$501,BITACORA!$E$4:$E$7322,$E$6:$AM$6,BITACORA!$B$4:$B$7322,"&gt;="&amp;$B$3,BITACORA!$B$4:$B$7322,"&lt;="&amp;$B$4)</f>
        <v>0</v>
      </c>
      <c r="M134" s="165">
        <f>COUNTIFS(BITACORA!$C$4:$C$7322,$B$7:$B$501,BITACORA!$E$4:$E$7322,$E$6:$AM$6,BITACORA!$B$4:$B$7322,"&gt;="&amp;$B$3,BITACORA!$B$4:$B$7322,"&lt;="&amp;$B$4)</f>
        <v>0</v>
      </c>
      <c r="N134" s="165">
        <f>COUNTIFS(BITACORA!$C$4:$C$7322,$B$7:$B$501,BITACORA!$E$4:$E$7322,$E$6:$AM$6,BITACORA!$B$4:$B$7322,"&gt;="&amp;$B$3,BITACORA!$B$4:$B$7322,"&lt;="&amp;$B$4)</f>
        <v>0</v>
      </c>
      <c r="O134" s="165">
        <f>COUNTIFS(BITACORA!$C$4:$C$7322,$B$7:$B$501,BITACORA!$E$4:$E$7322,$E$6:$AM$6,BITACORA!$B$4:$B$7322,"&gt;="&amp;$B$3,BITACORA!$B$4:$B$7322,"&lt;="&amp;$B$4)</f>
        <v>0</v>
      </c>
      <c r="P134" s="165">
        <f>COUNTIFS(BITACORA!$C$4:$C$7322,$B$7:$B$501,BITACORA!$E$4:$E$7322,$E$6:$AM$6,BITACORA!$B$4:$B$7322,"&gt;="&amp;$B$3,BITACORA!$B$4:$B$7322,"&lt;="&amp;$B$4)</f>
        <v>0</v>
      </c>
      <c r="Q134" s="165">
        <f>COUNTIFS(BITACORA!$C$4:$C$7322,$B$7:$B$501,BITACORA!$E$4:$E$7322,$E$6:$AM$6,BITACORA!$B$4:$B$7322,"&gt;="&amp;$B$3,BITACORA!$B$4:$B$7322,"&lt;="&amp;$B$4)</f>
        <v>0</v>
      </c>
      <c r="R134" s="165">
        <f>COUNTIFS(BITACORA!$C$4:$C$7322,$B$7:$B$501,BITACORA!$E$4:$E$7322,$E$6:$AM$6,BITACORA!$B$4:$B$7322,"&gt;="&amp;$B$3,BITACORA!$B$4:$B$7322,"&lt;="&amp;$B$4)</f>
        <v>0</v>
      </c>
      <c r="S134" s="165">
        <f>COUNTIFS(BITACORA!$C$4:$C$7322,$B$7:$B$501,BITACORA!$E$4:$E$7322,$E$6:$AM$6,BITACORA!$B$4:$B$7322,"&gt;="&amp;$B$3,BITACORA!$B$4:$B$7322,"&lt;="&amp;$B$4)</f>
        <v>0</v>
      </c>
      <c r="T134" s="165">
        <f>COUNTIFS(BITACORA!$C$4:$C$7322,$B$7:$B$501,BITACORA!$E$4:$E$7322,$E$6:$AM$6,BITACORA!$B$4:$B$7322,"&gt;="&amp;$B$3,BITACORA!$B$4:$B$7322,"&lt;="&amp;$B$4)</f>
        <v>0</v>
      </c>
      <c r="U134" s="165">
        <f>COUNTIFS(BITACORA!$C$4:$C$7322,$B$7:$B$501,BITACORA!$E$4:$E$7322,$E$6:$AM$6,BITACORA!$B$4:$B$7322,"&gt;="&amp;$B$3,BITACORA!$B$4:$B$7322,"&lt;="&amp;$B$4)</f>
        <v>0</v>
      </c>
      <c r="V134" s="165">
        <f>COUNTIFS(BITACORA!$C$4:$C$7322,$B$7:$B$501,BITACORA!$E$4:$E$7322,$E$6:$AM$6,BITACORA!$B$4:$B$7322,"&gt;="&amp;$B$3,BITACORA!$B$4:$B$7322,"&lt;="&amp;$B$4)</f>
        <v>0</v>
      </c>
      <c r="W134" s="165">
        <f>COUNTIFS(BITACORA!$C$4:$C$7322,$B$7:$B$501,BITACORA!$E$4:$E$7322,$E$6:$AM$6,BITACORA!$B$4:$B$7322,"&gt;="&amp;$B$3,BITACORA!$B$4:$B$7322,"&lt;="&amp;$B$4)</f>
        <v>0</v>
      </c>
      <c r="X134" s="165">
        <f>COUNTIFS(BITACORA!$C$4:$C$7322,$B$7:$B$501,BITACORA!$E$4:$E$7322,$E$6:$AM$6,BITACORA!$B$4:$B$7322,"&gt;="&amp;$B$3,BITACORA!$B$4:$B$7322,"&lt;="&amp;$B$4)</f>
        <v>0</v>
      </c>
      <c r="Y134" s="165">
        <f>COUNTIFS(BITACORA!$C$4:$C$7322,$B$7:$B$501,BITACORA!$E$4:$E$7322,$E$6:$AM$6,BITACORA!$B$4:$B$7322,"&gt;="&amp;$B$3,BITACORA!$B$4:$B$7322,"&lt;="&amp;$B$4)</f>
        <v>0</v>
      </c>
      <c r="Z134" s="165">
        <f>COUNTIFS(BITACORA!$C$4:$C$7322,$B$7:$B$501,BITACORA!$E$4:$E$7322,$E$6:$AM$6,BITACORA!$B$4:$B$7322,"&gt;="&amp;$B$3,BITACORA!$B$4:$B$7322,"&lt;="&amp;$B$4)</f>
        <v>0</v>
      </c>
      <c r="AA134" s="165">
        <f>COUNTIFS(BITACORA!$C$4:$C$7322,$B$7:$B$501,BITACORA!$E$4:$E$7322,$E$6:$AM$6,BITACORA!$B$4:$B$7322,"&gt;="&amp;$B$3,BITACORA!$B$4:$B$7322,"&lt;="&amp;$B$4)</f>
        <v>0</v>
      </c>
      <c r="AB134" s="165">
        <f>COUNTIFS(BITACORA!$C$4:$C$7322,$B$7:$B$501,BITACORA!$E$4:$E$7322,$E$6:$AM$6,BITACORA!$B$4:$B$7322,"&gt;="&amp;$B$3,BITACORA!$B$4:$B$7322,"&lt;="&amp;$B$4)</f>
        <v>0</v>
      </c>
      <c r="AC134" s="165">
        <f>COUNTIFS(BITACORA!$C$4:$C$7322,$B$7:$B$501,BITACORA!$E$4:$E$7322,$E$6:$AM$6,BITACORA!$B$4:$B$7322,"&gt;="&amp;$B$3,BITACORA!$B$4:$B$7322,"&lt;="&amp;$B$4)</f>
        <v>0</v>
      </c>
      <c r="AD134" s="165">
        <f>COUNTIFS(BITACORA!$C$4:$C$7322,$B$7:$B$501,BITACORA!$E$4:$E$7322,$E$6:$AM$6,BITACORA!$B$4:$B$7322,"&gt;="&amp;$B$3,BITACORA!$B$4:$B$7322,"&lt;="&amp;$B$4)</f>
        <v>0</v>
      </c>
      <c r="AE134" s="165">
        <f>COUNTIFS(BITACORA!$C$4:$C$7322,$B$7:$B$501,BITACORA!$E$4:$E$7322,$E$6:$AM$6,BITACORA!$B$4:$B$7322,"&gt;="&amp;$B$3,BITACORA!$B$4:$B$7322,"&lt;="&amp;$B$4)</f>
        <v>0</v>
      </c>
      <c r="AF134" s="165">
        <f>COUNTIFS(BITACORA!$C$4:$C$7322,$B$7:$B$501,BITACORA!$E$4:$E$7322,$E$6:$AM$6,BITACORA!$B$4:$B$7322,"&gt;="&amp;$B$3,BITACORA!$B$4:$B$7322,"&lt;="&amp;$B$4)</f>
        <v>0</v>
      </c>
      <c r="AG134" s="165">
        <f>COUNTIFS(BITACORA!$C$4:$C$7322,$B$7:$B$501,BITACORA!$E$4:$E$7322,$E$6:$AM$6,BITACORA!$B$4:$B$7322,"&gt;="&amp;$B$3,BITACORA!$B$4:$B$7322,"&lt;="&amp;$B$4)</f>
        <v>0</v>
      </c>
      <c r="AH134" s="165">
        <f>COUNTIFS(BITACORA!$C$4:$C$7322,$B$7:$B$501,BITACORA!$E$4:$E$7322,$E$6:$AM$6,BITACORA!$B$4:$B$7322,"&gt;="&amp;$B$3,BITACORA!$B$4:$B$7322,"&lt;="&amp;$B$4)</f>
        <v>0</v>
      </c>
      <c r="AI134" s="165">
        <f>COUNTIFS(BITACORA!$C$4:$C$7322,$B$7:$B$501,BITACORA!$E$4:$E$7322,$E$6:$AM$6,BITACORA!$B$4:$B$7322,"&gt;="&amp;$B$3,BITACORA!$B$4:$B$7322,"&lt;="&amp;$B$4)</f>
        <v>0</v>
      </c>
      <c r="AJ134" s="165">
        <f>COUNTIFS(BITACORA!$C$4:$C$7322,$B$7:$B$501,BITACORA!$E$4:$E$7322,$E$6:$AM$6,BITACORA!$B$4:$B$7322,"&gt;="&amp;$B$3,BITACORA!$B$4:$B$7322,"&lt;="&amp;$B$4)</f>
        <v>0</v>
      </c>
      <c r="AK134" s="165">
        <f>COUNTIFS(BITACORA!$C$4:$C$7322,$B$7:$B$501,BITACORA!$E$4:$E$7322,$E$6:$AM$6,BITACORA!$B$4:$B$7322,"&gt;="&amp;$B$3,BITACORA!$B$4:$B$7322,"&lt;="&amp;$B$4)</f>
        <v>0</v>
      </c>
      <c r="AL134" s="165">
        <f>COUNTIFS(BITACORA!$C$4:$C$7322,$B$7:$B$501,BITACORA!$E$4:$E$7322,$E$6:$AM$6,BITACORA!$B$4:$B$7322,"&gt;="&amp;$B$3,BITACORA!$B$4:$B$7322,"&lt;="&amp;$B$4)</f>
        <v>0</v>
      </c>
      <c r="AM134" s="165">
        <f>COUNTIFS(BITACORA!$C$4:$C$7322,$B$7:$B$501,BITACORA!$E$4:$E$7322,$E$6:$AM$6,BITACORA!$B$4:$B$7322,"&gt;="&amp;$B$3,BITACORA!$B$4:$B$7322,"&lt;="&amp;$B$4)</f>
        <v>0</v>
      </c>
    </row>
    <row r="135" spans="1:39">
      <c r="A135" s="141"/>
      <c r="B135" s="165"/>
      <c r="C135" s="165"/>
      <c r="D135" s="164">
        <f t="shared" si="0"/>
        <v>0</v>
      </c>
      <c r="E135" s="165">
        <f>COUNTIFS(BITACORA!$C$4:$C$7322,$B$7:$B$501,BITACORA!$E$4:$E$7322,$E$6:$AM$6,BITACORA!$B$4:$B$7322,"&gt;="&amp;$B$3,BITACORA!$B$4:$B$7322,"&lt;="&amp;$B$4)</f>
        <v>0</v>
      </c>
      <c r="F135" s="165">
        <f>COUNTIFS(BITACORA!$C$4:$C$7322,$B$7:$B$501,BITACORA!$E$4:$E$7322,$E$6:$AM$6,BITACORA!$B$4:$B$7322,"&gt;="&amp;$B$3,BITACORA!$B$4:$B$7322,"&lt;="&amp;$B$4)</f>
        <v>0</v>
      </c>
      <c r="G135" s="165">
        <f>COUNTIFS(BITACORA!$C$4:$C$7322,$B$7:$B$501,BITACORA!$E$4:$E$7322,$E$6:$AM$6,BITACORA!$B$4:$B$7322,"&gt;="&amp;$B$3,BITACORA!$B$4:$B$7322,"&lt;="&amp;$B$4)</f>
        <v>0</v>
      </c>
      <c r="H135" s="165">
        <f>COUNTIFS(BITACORA!$C$4:$C$7322,$B$7:$B$501,BITACORA!$E$4:$E$7322,$E$6:$AM$6,BITACORA!$B$4:$B$7322,"&gt;="&amp;$B$3,BITACORA!$B$4:$B$7322,"&lt;="&amp;$B$4)</f>
        <v>0</v>
      </c>
      <c r="I135" s="165">
        <f>COUNTIFS(BITACORA!$C$4:$C$7322,$B$7:$B$501,BITACORA!$E$4:$E$7322,$E$6:$AM$6,BITACORA!$B$4:$B$7322,"&gt;="&amp;$B$3,BITACORA!$B$4:$B$7322,"&lt;="&amp;$B$4)</f>
        <v>0</v>
      </c>
      <c r="J135" s="165">
        <f>COUNTIFS(BITACORA!$C$4:$C$7322,$B$7:$B$501,BITACORA!$E$4:$E$7322,$E$6:$AM$6,BITACORA!$B$4:$B$7322,"&gt;="&amp;$B$3,BITACORA!$B$4:$B$7322,"&lt;="&amp;$B$4)</f>
        <v>0</v>
      </c>
      <c r="K135" s="165">
        <f>COUNTIFS(BITACORA!$C$4:$C$7322,$B$7:$B$501,BITACORA!$E$4:$E$7322,$E$6:$AM$6,BITACORA!$B$4:$B$7322,"&gt;="&amp;$B$3,BITACORA!$B$4:$B$7322,"&lt;="&amp;$B$4)</f>
        <v>0</v>
      </c>
      <c r="L135" s="165">
        <f>COUNTIFS(BITACORA!$C$4:$C$7322,$B$7:$B$501,BITACORA!$E$4:$E$7322,$E$6:$AM$6,BITACORA!$B$4:$B$7322,"&gt;="&amp;$B$3,BITACORA!$B$4:$B$7322,"&lt;="&amp;$B$4)</f>
        <v>0</v>
      </c>
      <c r="M135" s="165">
        <f>COUNTIFS(BITACORA!$C$4:$C$7322,$B$7:$B$501,BITACORA!$E$4:$E$7322,$E$6:$AM$6,BITACORA!$B$4:$B$7322,"&gt;="&amp;$B$3,BITACORA!$B$4:$B$7322,"&lt;="&amp;$B$4)</f>
        <v>0</v>
      </c>
      <c r="N135" s="165">
        <f>COUNTIFS(BITACORA!$C$4:$C$7322,$B$7:$B$501,BITACORA!$E$4:$E$7322,$E$6:$AM$6,BITACORA!$B$4:$B$7322,"&gt;="&amp;$B$3,BITACORA!$B$4:$B$7322,"&lt;="&amp;$B$4)</f>
        <v>0</v>
      </c>
      <c r="O135" s="165">
        <f>COUNTIFS(BITACORA!$C$4:$C$7322,$B$7:$B$501,BITACORA!$E$4:$E$7322,$E$6:$AM$6,BITACORA!$B$4:$B$7322,"&gt;="&amp;$B$3,BITACORA!$B$4:$B$7322,"&lt;="&amp;$B$4)</f>
        <v>0</v>
      </c>
      <c r="P135" s="165">
        <f>COUNTIFS(BITACORA!$C$4:$C$7322,$B$7:$B$501,BITACORA!$E$4:$E$7322,$E$6:$AM$6,BITACORA!$B$4:$B$7322,"&gt;="&amp;$B$3,BITACORA!$B$4:$B$7322,"&lt;="&amp;$B$4)</f>
        <v>0</v>
      </c>
      <c r="Q135" s="165">
        <f>COUNTIFS(BITACORA!$C$4:$C$7322,$B$7:$B$501,BITACORA!$E$4:$E$7322,$E$6:$AM$6,BITACORA!$B$4:$B$7322,"&gt;="&amp;$B$3,BITACORA!$B$4:$B$7322,"&lt;="&amp;$B$4)</f>
        <v>0</v>
      </c>
      <c r="R135" s="165">
        <f>COUNTIFS(BITACORA!$C$4:$C$7322,$B$7:$B$501,BITACORA!$E$4:$E$7322,$E$6:$AM$6,BITACORA!$B$4:$B$7322,"&gt;="&amp;$B$3,BITACORA!$B$4:$B$7322,"&lt;="&amp;$B$4)</f>
        <v>0</v>
      </c>
      <c r="S135" s="165">
        <f>COUNTIFS(BITACORA!$C$4:$C$7322,$B$7:$B$501,BITACORA!$E$4:$E$7322,$E$6:$AM$6,BITACORA!$B$4:$B$7322,"&gt;="&amp;$B$3,BITACORA!$B$4:$B$7322,"&lt;="&amp;$B$4)</f>
        <v>0</v>
      </c>
      <c r="T135" s="165">
        <f>COUNTIFS(BITACORA!$C$4:$C$7322,$B$7:$B$501,BITACORA!$E$4:$E$7322,$E$6:$AM$6,BITACORA!$B$4:$B$7322,"&gt;="&amp;$B$3,BITACORA!$B$4:$B$7322,"&lt;="&amp;$B$4)</f>
        <v>0</v>
      </c>
      <c r="U135" s="165">
        <f>COUNTIFS(BITACORA!$C$4:$C$7322,$B$7:$B$501,BITACORA!$E$4:$E$7322,$E$6:$AM$6,BITACORA!$B$4:$B$7322,"&gt;="&amp;$B$3,BITACORA!$B$4:$B$7322,"&lt;="&amp;$B$4)</f>
        <v>0</v>
      </c>
      <c r="V135" s="165">
        <f>COUNTIFS(BITACORA!$C$4:$C$7322,$B$7:$B$501,BITACORA!$E$4:$E$7322,$E$6:$AM$6,BITACORA!$B$4:$B$7322,"&gt;="&amp;$B$3,BITACORA!$B$4:$B$7322,"&lt;="&amp;$B$4)</f>
        <v>0</v>
      </c>
      <c r="W135" s="165">
        <f>COUNTIFS(BITACORA!$C$4:$C$7322,$B$7:$B$501,BITACORA!$E$4:$E$7322,$E$6:$AM$6,BITACORA!$B$4:$B$7322,"&gt;="&amp;$B$3,BITACORA!$B$4:$B$7322,"&lt;="&amp;$B$4)</f>
        <v>0</v>
      </c>
      <c r="X135" s="165">
        <f>COUNTIFS(BITACORA!$C$4:$C$7322,$B$7:$B$501,BITACORA!$E$4:$E$7322,$E$6:$AM$6,BITACORA!$B$4:$B$7322,"&gt;="&amp;$B$3,BITACORA!$B$4:$B$7322,"&lt;="&amp;$B$4)</f>
        <v>0</v>
      </c>
      <c r="Y135" s="165">
        <f>COUNTIFS(BITACORA!$C$4:$C$7322,$B$7:$B$501,BITACORA!$E$4:$E$7322,$E$6:$AM$6,BITACORA!$B$4:$B$7322,"&gt;="&amp;$B$3,BITACORA!$B$4:$B$7322,"&lt;="&amp;$B$4)</f>
        <v>0</v>
      </c>
      <c r="Z135" s="165">
        <f>COUNTIFS(BITACORA!$C$4:$C$7322,$B$7:$B$501,BITACORA!$E$4:$E$7322,$E$6:$AM$6,BITACORA!$B$4:$B$7322,"&gt;="&amp;$B$3,BITACORA!$B$4:$B$7322,"&lt;="&amp;$B$4)</f>
        <v>0</v>
      </c>
      <c r="AA135" s="165">
        <f>COUNTIFS(BITACORA!$C$4:$C$7322,$B$7:$B$501,BITACORA!$E$4:$E$7322,$E$6:$AM$6,BITACORA!$B$4:$B$7322,"&gt;="&amp;$B$3,BITACORA!$B$4:$B$7322,"&lt;="&amp;$B$4)</f>
        <v>0</v>
      </c>
      <c r="AB135" s="165">
        <f>COUNTIFS(BITACORA!$C$4:$C$7322,$B$7:$B$501,BITACORA!$E$4:$E$7322,$E$6:$AM$6,BITACORA!$B$4:$B$7322,"&gt;="&amp;$B$3,BITACORA!$B$4:$B$7322,"&lt;="&amp;$B$4)</f>
        <v>0</v>
      </c>
      <c r="AC135" s="165">
        <f>COUNTIFS(BITACORA!$C$4:$C$7322,$B$7:$B$501,BITACORA!$E$4:$E$7322,$E$6:$AM$6,BITACORA!$B$4:$B$7322,"&gt;="&amp;$B$3,BITACORA!$B$4:$B$7322,"&lt;="&amp;$B$4)</f>
        <v>0</v>
      </c>
      <c r="AD135" s="165">
        <f>COUNTIFS(BITACORA!$C$4:$C$7322,$B$7:$B$501,BITACORA!$E$4:$E$7322,$E$6:$AM$6,BITACORA!$B$4:$B$7322,"&gt;="&amp;$B$3,BITACORA!$B$4:$B$7322,"&lt;="&amp;$B$4)</f>
        <v>0</v>
      </c>
      <c r="AE135" s="165">
        <f>COUNTIFS(BITACORA!$C$4:$C$7322,$B$7:$B$501,BITACORA!$E$4:$E$7322,$E$6:$AM$6,BITACORA!$B$4:$B$7322,"&gt;="&amp;$B$3,BITACORA!$B$4:$B$7322,"&lt;="&amp;$B$4)</f>
        <v>0</v>
      </c>
      <c r="AF135" s="165">
        <f>COUNTIFS(BITACORA!$C$4:$C$7322,$B$7:$B$501,BITACORA!$E$4:$E$7322,$E$6:$AM$6,BITACORA!$B$4:$B$7322,"&gt;="&amp;$B$3,BITACORA!$B$4:$B$7322,"&lt;="&amp;$B$4)</f>
        <v>0</v>
      </c>
      <c r="AG135" s="165">
        <f>COUNTIFS(BITACORA!$C$4:$C$7322,$B$7:$B$501,BITACORA!$E$4:$E$7322,$E$6:$AM$6,BITACORA!$B$4:$B$7322,"&gt;="&amp;$B$3,BITACORA!$B$4:$B$7322,"&lt;="&amp;$B$4)</f>
        <v>0</v>
      </c>
      <c r="AH135" s="165">
        <f>COUNTIFS(BITACORA!$C$4:$C$7322,$B$7:$B$501,BITACORA!$E$4:$E$7322,$E$6:$AM$6,BITACORA!$B$4:$B$7322,"&gt;="&amp;$B$3,BITACORA!$B$4:$B$7322,"&lt;="&amp;$B$4)</f>
        <v>0</v>
      </c>
      <c r="AI135" s="165">
        <f>COUNTIFS(BITACORA!$C$4:$C$7322,$B$7:$B$501,BITACORA!$E$4:$E$7322,$E$6:$AM$6,BITACORA!$B$4:$B$7322,"&gt;="&amp;$B$3,BITACORA!$B$4:$B$7322,"&lt;="&amp;$B$4)</f>
        <v>0</v>
      </c>
      <c r="AJ135" s="165">
        <f>COUNTIFS(BITACORA!$C$4:$C$7322,$B$7:$B$501,BITACORA!$E$4:$E$7322,$E$6:$AM$6,BITACORA!$B$4:$B$7322,"&gt;="&amp;$B$3,BITACORA!$B$4:$B$7322,"&lt;="&amp;$B$4)</f>
        <v>0</v>
      </c>
      <c r="AK135" s="165">
        <f>COUNTIFS(BITACORA!$C$4:$C$7322,$B$7:$B$501,BITACORA!$E$4:$E$7322,$E$6:$AM$6,BITACORA!$B$4:$B$7322,"&gt;="&amp;$B$3,BITACORA!$B$4:$B$7322,"&lt;="&amp;$B$4)</f>
        <v>0</v>
      </c>
      <c r="AL135" s="165">
        <f>COUNTIFS(BITACORA!$C$4:$C$7322,$B$7:$B$501,BITACORA!$E$4:$E$7322,$E$6:$AM$6,BITACORA!$B$4:$B$7322,"&gt;="&amp;$B$3,BITACORA!$B$4:$B$7322,"&lt;="&amp;$B$4)</f>
        <v>0</v>
      </c>
      <c r="AM135" s="165">
        <f>COUNTIFS(BITACORA!$C$4:$C$7322,$B$7:$B$501,BITACORA!$E$4:$E$7322,$E$6:$AM$6,BITACORA!$B$4:$B$7322,"&gt;="&amp;$B$3,BITACORA!$B$4:$B$7322,"&lt;="&amp;$B$4)</f>
        <v>0</v>
      </c>
    </row>
    <row r="136" spans="1:39">
      <c r="A136" s="141"/>
      <c r="B136" s="165"/>
      <c r="C136" s="165"/>
      <c r="D136" s="164">
        <f t="shared" si="0"/>
        <v>0</v>
      </c>
      <c r="E136" s="165">
        <f>COUNTIFS(BITACORA!$C$4:$C$7322,$B$7:$B$501,BITACORA!$E$4:$E$7322,$E$6:$AM$6,BITACORA!$B$4:$B$7322,"&gt;="&amp;$B$3,BITACORA!$B$4:$B$7322,"&lt;="&amp;$B$4)</f>
        <v>0</v>
      </c>
      <c r="F136" s="165">
        <f>COUNTIFS(BITACORA!$C$4:$C$7322,$B$7:$B$501,BITACORA!$E$4:$E$7322,$E$6:$AM$6,BITACORA!$B$4:$B$7322,"&gt;="&amp;$B$3,BITACORA!$B$4:$B$7322,"&lt;="&amp;$B$4)</f>
        <v>0</v>
      </c>
      <c r="G136" s="165">
        <f>COUNTIFS(BITACORA!$C$4:$C$7322,$B$7:$B$501,BITACORA!$E$4:$E$7322,$E$6:$AM$6,BITACORA!$B$4:$B$7322,"&gt;="&amp;$B$3,BITACORA!$B$4:$B$7322,"&lt;="&amp;$B$4)</f>
        <v>0</v>
      </c>
      <c r="H136" s="165">
        <f>COUNTIFS(BITACORA!$C$4:$C$7322,$B$7:$B$501,BITACORA!$E$4:$E$7322,$E$6:$AM$6,BITACORA!$B$4:$B$7322,"&gt;="&amp;$B$3,BITACORA!$B$4:$B$7322,"&lt;="&amp;$B$4)</f>
        <v>0</v>
      </c>
      <c r="I136" s="165">
        <f>COUNTIFS(BITACORA!$C$4:$C$7322,$B$7:$B$501,BITACORA!$E$4:$E$7322,$E$6:$AM$6,BITACORA!$B$4:$B$7322,"&gt;="&amp;$B$3,BITACORA!$B$4:$B$7322,"&lt;="&amp;$B$4)</f>
        <v>0</v>
      </c>
      <c r="J136" s="165">
        <f>COUNTIFS(BITACORA!$C$4:$C$7322,$B$7:$B$501,BITACORA!$E$4:$E$7322,$E$6:$AM$6,BITACORA!$B$4:$B$7322,"&gt;="&amp;$B$3,BITACORA!$B$4:$B$7322,"&lt;="&amp;$B$4)</f>
        <v>0</v>
      </c>
      <c r="K136" s="165">
        <f>COUNTIFS(BITACORA!$C$4:$C$7322,$B$7:$B$501,BITACORA!$E$4:$E$7322,$E$6:$AM$6,BITACORA!$B$4:$B$7322,"&gt;="&amp;$B$3,BITACORA!$B$4:$B$7322,"&lt;="&amp;$B$4)</f>
        <v>0</v>
      </c>
      <c r="L136" s="165">
        <f>COUNTIFS(BITACORA!$C$4:$C$7322,$B$7:$B$501,BITACORA!$E$4:$E$7322,$E$6:$AM$6,BITACORA!$B$4:$B$7322,"&gt;="&amp;$B$3,BITACORA!$B$4:$B$7322,"&lt;="&amp;$B$4)</f>
        <v>0</v>
      </c>
      <c r="M136" s="165">
        <f>COUNTIFS(BITACORA!$C$4:$C$7322,$B$7:$B$501,BITACORA!$E$4:$E$7322,$E$6:$AM$6,BITACORA!$B$4:$B$7322,"&gt;="&amp;$B$3,BITACORA!$B$4:$B$7322,"&lt;="&amp;$B$4)</f>
        <v>0</v>
      </c>
      <c r="N136" s="165">
        <f>COUNTIFS(BITACORA!$C$4:$C$7322,$B$7:$B$501,BITACORA!$E$4:$E$7322,$E$6:$AM$6,BITACORA!$B$4:$B$7322,"&gt;="&amp;$B$3,BITACORA!$B$4:$B$7322,"&lt;="&amp;$B$4)</f>
        <v>0</v>
      </c>
      <c r="O136" s="165">
        <f>COUNTIFS(BITACORA!$C$4:$C$7322,$B$7:$B$501,BITACORA!$E$4:$E$7322,$E$6:$AM$6,BITACORA!$B$4:$B$7322,"&gt;="&amp;$B$3,BITACORA!$B$4:$B$7322,"&lt;="&amp;$B$4)</f>
        <v>0</v>
      </c>
      <c r="P136" s="165">
        <f>COUNTIFS(BITACORA!$C$4:$C$7322,$B$7:$B$501,BITACORA!$E$4:$E$7322,$E$6:$AM$6,BITACORA!$B$4:$B$7322,"&gt;="&amp;$B$3,BITACORA!$B$4:$B$7322,"&lt;="&amp;$B$4)</f>
        <v>0</v>
      </c>
      <c r="Q136" s="165">
        <f>COUNTIFS(BITACORA!$C$4:$C$7322,$B$7:$B$501,BITACORA!$E$4:$E$7322,$E$6:$AM$6,BITACORA!$B$4:$B$7322,"&gt;="&amp;$B$3,BITACORA!$B$4:$B$7322,"&lt;="&amp;$B$4)</f>
        <v>0</v>
      </c>
      <c r="R136" s="165">
        <f>COUNTIFS(BITACORA!$C$4:$C$7322,$B$7:$B$501,BITACORA!$E$4:$E$7322,$E$6:$AM$6,BITACORA!$B$4:$B$7322,"&gt;="&amp;$B$3,BITACORA!$B$4:$B$7322,"&lt;="&amp;$B$4)</f>
        <v>0</v>
      </c>
      <c r="S136" s="165">
        <f>COUNTIFS(BITACORA!$C$4:$C$7322,$B$7:$B$501,BITACORA!$E$4:$E$7322,$E$6:$AM$6,BITACORA!$B$4:$B$7322,"&gt;="&amp;$B$3,BITACORA!$B$4:$B$7322,"&lt;="&amp;$B$4)</f>
        <v>0</v>
      </c>
      <c r="T136" s="165">
        <f>COUNTIFS(BITACORA!$C$4:$C$7322,$B$7:$B$501,BITACORA!$E$4:$E$7322,$E$6:$AM$6,BITACORA!$B$4:$B$7322,"&gt;="&amp;$B$3,BITACORA!$B$4:$B$7322,"&lt;="&amp;$B$4)</f>
        <v>0</v>
      </c>
      <c r="U136" s="165">
        <f>COUNTIFS(BITACORA!$C$4:$C$7322,$B$7:$B$501,BITACORA!$E$4:$E$7322,$E$6:$AM$6,BITACORA!$B$4:$B$7322,"&gt;="&amp;$B$3,BITACORA!$B$4:$B$7322,"&lt;="&amp;$B$4)</f>
        <v>0</v>
      </c>
      <c r="V136" s="165">
        <f>COUNTIFS(BITACORA!$C$4:$C$7322,$B$7:$B$501,BITACORA!$E$4:$E$7322,$E$6:$AM$6,BITACORA!$B$4:$B$7322,"&gt;="&amp;$B$3,BITACORA!$B$4:$B$7322,"&lt;="&amp;$B$4)</f>
        <v>0</v>
      </c>
      <c r="W136" s="165">
        <f>COUNTIFS(BITACORA!$C$4:$C$7322,$B$7:$B$501,BITACORA!$E$4:$E$7322,$E$6:$AM$6,BITACORA!$B$4:$B$7322,"&gt;="&amp;$B$3,BITACORA!$B$4:$B$7322,"&lt;="&amp;$B$4)</f>
        <v>0</v>
      </c>
      <c r="X136" s="165">
        <f>COUNTIFS(BITACORA!$C$4:$C$7322,$B$7:$B$501,BITACORA!$E$4:$E$7322,$E$6:$AM$6,BITACORA!$B$4:$B$7322,"&gt;="&amp;$B$3,BITACORA!$B$4:$B$7322,"&lt;="&amp;$B$4)</f>
        <v>0</v>
      </c>
      <c r="Y136" s="165">
        <f>COUNTIFS(BITACORA!$C$4:$C$7322,$B$7:$B$501,BITACORA!$E$4:$E$7322,$E$6:$AM$6,BITACORA!$B$4:$B$7322,"&gt;="&amp;$B$3,BITACORA!$B$4:$B$7322,"&lt;="&amp;$B$4)</f>
        <v>0</v>
      </c>
      <c r="Z136" s="165">
        <f>COUNTIFS(BITACORA!$C$4:$C$7322,$B$7:$B$501,BITACORA!$E$4:$E$7322,$E$6:$AM$6,BITACORA!$B$4:$B$7322,"&gt;="&amp;$B$3,BITACORA!$B$4:$B$7322,"&lt;="&amp;$B$4)</f>
        <v>0</v>
      </c>
      <c r="AA136" s="165">
        <f>COUNTIFS(BITACORA!$C$4:$C$7322,$B$7:$B$501,BITACORA!$E$4:$E$7322,$E$6:$AM$6,BITACORA!$B$4:$B$7322,"&gt;="&amp;$B$3,BITACORA!$B$4:$B$7322,"&lt;="&amp;$B$4)</f>
        <v>0</v>
      </c>
      <c r="AB136" s="165">
        <f>COUNTIFS(BITACORA!$C$4:$C$7322,$B$7:$B$501,BITACORA!$E$4:$E$7322,$E$6:$AM$6,BITACORA!$B$4:$B$7322,"&gt;="&amp;$B$3,BITACORA!$B$4:$B$7322,"&lt;="&amp;$B$4)</f>
        <v>0</v>
      </c>
      <c r="AC136" s="165">
        <f>COUNTIFS(BITACORA!$C$4:$C$7322,$B$7:$B$501,BITACORA!$E$4:$E$7322,$E$6:$AM$6,BITACORA!$B$4:$B$7322,"&gt;="&amp;$B$3,BITACORA!$B$4:$B$7322,"&lt;="&amp;$B$4)</f>
        <v>0</v>
      </c>
      <c r="AD136" s="165">
        <f>COUNTIFS(BITACORA!$C$4:$C$7322,$B$7:$B$501,BITACORA!$E$4:$E$7322,$E$6:$AM$6,BITACORA!$B$4:$B$7322,"&gt;="&amp;$B$3,BITACORA!$B$4:$B$7322,"&lt;="&amp;$B$4)</f>
        <v>0</v>
      </c>
      <c r="AE136" s="165">
        <f>COUNTIFS(BITACORA!$C$4:$C$7322,$B$7:$B$501,BITACORA!$E$4:$E$7322,$E$6:$AM$6,BITACORA!$B$4:$B$7322,"&gt;="&amp;$B$3,BITACORA!$B$4:$B$7322,"&lt;="&amp;$B$4)</f>
        <v>0</v>
      </c>
      <c r="AF136" s="165">
        <f>COUNTIFS(BITACORA!$C$4:$C$7322,$B$7:$B$501,BITACORA!$E$4:$E$7322,$E$6:$AM$6,BITACORA!$B$4:$B$7322,"&gt;="&amp;$B$3,BITACORA!$B$4:$B$7322,"&lt;="&amp;$B$4)</f>
        <v>0</v>
      </c>
      <c r="AG136" s="165">
        <f>COUNTIFS(BITACORA!$C$4:$C$7322,$B$7:$B$501,BITACORA!$E$4:$E$7322,$E$6:$AM$6,BITACORA!$B$4:$B$7322,"&gt;="&amp;$B$3,BITACORA!$B$4:$B$7322,"&lt;="&amp;$B$4)</f>
        <v>0</v>
      </c>
      <c r="AH136" s="165">
        <f>COUNTIFS(BITACORA!$C$4:$C$7322,$B$7:$B$501,BITACORA!$E$4:$E$7322,$E$6:$AM$6,BITACORA!$B$4:$B$7322,"&gt;="&amp;$B$3,BITACORA!$B$4:$B$7322,"&lt;="&amp;$B$4)</f>
        <v>0</v>
      </c>
      <c r="AI136" s="165">
        <f>COUNTIFS(BITACORA!$C$4:$C$7322,$B$7:$B$501,BITACORA!$E$4:$E$7322,$E$6:$AM$6,BITACORA!$B$4:$B$7322,"&gt;="&amp;$B$3,BITACORA!$B$4:$B$7322,"&lt;="&amp;$B$4)</f>
        <v>0</v>
      </c>
      <c r="AJ136" s="165">
        <f>COUNTIFS(BITACORA!$C$4:$C$7322,$B$7:$B$501,BITACORA!$E$4:$E$7322,$E$6:$AM$6,BITACORA!$B$4:$B$7322,"&gt;="&amp;$B$3,BITACORA!$B$4:$B$7322,"&lt;="&amp;$B$4)</f>
        <v>0</v>
      </c>
      <c r="AK136" s="165">
        <f>COUNTIFS(BITACORA!$C$4:$C$7322,$B$7:$B$501,BITACORA!$E$4:$E$7322,$E$6:$AM$6,BITACORA!$B$4:$B$7322,"&gt;="&amp;$B$3,BITACORA!$B$4:$B$7322,"&lt;="&amp;$B$4)</f>
        <v>0</v>
      </c>
      <c r="AL136" s="165">
        <f>COUNTIFS(BITACORA!$C$4:$C$7322,$B$7:$B$501,BITACORA!$E$4:$E$7322,$E$6:$AM$6,BITACORA!$B$4:$B$7322,"&gt;="&amp;$B$3,BITACORA!$B$4:$B$7322,"&lt;="&amp;$B$4)</f>
        <v>0</v>
      </c>
      <c r="AM136" s="165">
        <f>COUNTIFS(BITACORA!$C$4:$C$7322,$B$7:$B$501,BITACORA!$E$4:$E$7322,$E$6:$AM$6,BITACORA!$B$4:$B$7322,"&gt;="&amp;$B$3,BITACORA!$B$4:$B$7322,"&lt;="&amp;$B$4)</f>
        <v>0</v>
      </c>
    </row>
    <row r="137" spans="1:39">
      <c r="A137" s="141"/>
      <c r="B137" s="165"/>
      <c r="C137" s="165"/>
      <c r="D137" s="164">
        <f t="shared" si="0"/>
        <v>0</v>
      </c>
      <c r="E137" s="165">
        <f>COUNTIFS(BITACORA!$C$4:$C$7322,$B$7:$B$501,BITACORA!$E$4:$E$7322,$E$6:$AM$6,BITACORA!$B$4:$B$7322,"&gt;="&amp;$B$3,BITACORA!$B$4:$B$7322,"&lt;="&amp;$B$4)</f>
        <v>0</v>
      </c>
      <c r="F137" s="165">
        <f>COUNTIFS(BITACORA!$C$4:$C$7322,$B$7:$B$501,BITACORA!$E$4:$E$7322,$E$6:$AM$6,BITACORA!$B$4:$B$7322,"&gt;="&amp;$B$3,BITACORA!$B$4:$B$7322,"&lt;="&amp;$B$4)</f>
        <v>0</v>
      </c>
      <c r="G137" s="165">
        <f>COUNTIFS(BITACORA!$C$4:$C$7322,$B$7:$B$501,BITACORA!$E$4:$E$7322,$E$6:$AM$6,BITACORA!$B$4:$B$7322,"&gt;="&amp;$B$3,BITACORA!$B$4:$B$7322,"&lt;="&amp;$B$4)</f>
        <v>0</v>
      </c>
      <c r="H137" s="165">
        <f>COUNTIFS(BITACORA!$C$4:$C$7322,$B$7:$B$501,BITACORA!$E$4:$E$7322,$E$6:$AM$6,BITACORA!$B$4:$B$7322,"&gt;="&amp;$B$3,BITACORA!$B$4:$B$7322,"&lt;="&amp;$B$4)</f>
        <v>0</v>
      </c>
      <c r="I137" s="165">
        <f>COUNTIFS(BITACORA!$C$4:$C$7322,$B$7:$B$501,BITACORA!$E$4:$E$7322,$E$6:$AM$6,BITACORA!$B$4:$B$7322,"&gt;="&amp;$B$3,BITACORA!$B$4:$B$7322,"&lt;="&amp;$B$4)</f>
        <v>0</v>
      </c>
      <c r="J137" s="165">
        <f>COUNTIFS(BITACORA!$C$4:$C$7322,$B$7:$B$501,BITACORA!$E$4:$E$7322,$E$6:$AM$6,BITACORA!$B$4:$B$7322,"&gt;="&amp;$B$3,BITACORA!$B$4:$B$7322,"&lt;="&amp;$B$4)</f>
        <v>0</v>
      </c>
      <c r="K137" s="165">
        <f>COUNTIFS(BITACORA!$C$4:$C$7322,$B$7:$B$501,BITACORA!$E$4:$E$7322,$E$6:$AM$6,BITACORA!$B$4:$B$7322,"&gt;="&amp;$B$3,BITACORA!$B$4:$B$7322,"&lt;="&amp;$B$4)</f>
        <v>0</v>
      </c>
      <c r="L137" s="165">
        <f>COUNTIFS(BITACORA!$C$4:$C$7322,$B$7:$B$501,BITACORA!$E$4:$E$7322,$E$6:$AM$6,BITACORA!$B$4:$B$7322,"&gt;="&amp;$B$3,BITACORA!$B$4:$B$7322,"&lt;="&amp;$B$4)</f>
        <v>0</v>
      </c>
      <c r="M137" s="165">
        <f>COUNTIFS(BITACORA!$C$4:$C$7322,$B$7:$B$501,BITACORA!$E$4:$E$7322,$E$6:$AM$6,BITACORA!$B$4:$B$7322,"&gt;="&amp;$B$3,BITACORA!$B$4:$B$7322,"&lt;="&amp;$B$4)</f>
        <v>0</v>
      </c>
      <c r="N137" s="165">
        <f>COUNTIFS(BITACORA!$C$4:$C$7322,$B$7:$B$501,BITACORA!$E$4:$E$7322,$E$6:$AM$6,BITACORA!$B$4:$B$7322,"&gt;="&amp;$B$3,BITACORA!$B$4:$B$7322,"&lt;="&amp;$B$4)</f>
        <v>0</v>
      </c>
      <c r="O137" s="165">
        <f>COUNTIFS(BITACORA!$C$4:$C$7322,$B$7:$B$501,BITACORA!$E$4:$E$7322,$E$6:$AM$6,BITACORA!$B$4:$B$7322,"&gt;="&amp;$B$3,BITACORA!$B$4:$B$7322,"&lt;="&amp;$B$4)</f>
        <v>0</v>
      </c>
      <c r="P137" s="165">
        <f>COUNTIFS(BITACORA!$C$4:$C$7322,$B$7:$B$501,BITACORA!$E$4:$E$7322,$E$6:$AM$6,BITACORA!$B$4:$B$7322,"&gt;="&amp;$B$3,BITACORA!$B$4:$B$7322,"&lt;="&amp;$B$4)</f>
        <v>0</v>
      </c>
      <c r="Q137" s="165">
        <f>COUNTIFS(BITACORA!$C$4:$C$7322,$B$7:$B$501,BITACORA!$E$4:$E$7322,$E$6:$AM$6,BITACORA!$B$4:$B$7322,"&gt;="&amp;$B$3,BITACORA!$B$4:$B$7322,"&lt;="&amp;$B$4)</f>
        <v>0</v>
      </c>
      <c r="R137" s="165">
        <f>COUNTIFS(BITACORA!$C$4:$C$7322,$B$7:$B$501,BITACORA!$E$4:$E$7322,$E$6:$AM$6,BITACORA!$B$4:$B$7322,"&gt;="&amp;$B$3,BITACORA!$B$4:$B$7322,"&lt;="&amp;$B$4)</f>
        <v>0</v>
      </c>
      <c r="S137" s="165">
        <f>COUNTIFS(BITACORA!$C$4:$C$7322,$B$7:$B$501,BITACORA!$E$4:$E$7322,$E$6:$AM$6,BITACORA!$B$4:$B$7322,"&gt;="&amp;$B$3,BITACORA!$B$4:$B$7322,"&lt;="&amp;$B$4)</f>
        <v>0</v>
      </c>
      <c r="T137" s="165">
        <f>COUNTIFS(BITACORA!$C$4:$C$7322,$B$7:$B$501,BITACORA!$E$4:$E$7322,$E$6:$AM$6,BITACORA!$B$4:$B$7322,"&gt;="&amp;$B$3,BITACORA!$B$4:$B$7322,"&lt;="&amp;$B$4)</f>
        <v>0</v>
      </c>
      <c r="U137" s="165">
        <f>COUNTIFS(BITACORA!$C$4:$C$7322,$B$7:$B$501,BITACORA!$E$4:$E$7322,$E$6:$AM$6,BITACORA!$B$4:$B$7322,"&gt;="&amp;$B$3,BITACORA!$B$4:$B$7322,"&lt;="&amp;$B$4)</f>
        <v>0</v>
      </c>
      <c r="V137" s="165">
        <f>COUNTIFS(BITACORA!$C$4:$C$7322,$B$7:$B$501,BITACORA!$E$4:$E$7322,$E$6:$AM$6,BITACORA!$B$4:$B$7322,"&gt;="&amp;$B$3,BITACORA!$B$4:$B$7322,"&lt;="&amp;$B$4)</f>
        <v>0</v>
      </c>
      <c r="W137" s="165">
        <f>COUNTIFS(BITACORA!$C$4:$C$7322,$B$7:$B$501,BITACORA!$E$4:$E$7322,$E$6:$AM$6,BITACORA!$B$4:$B$7322,"&gt;="&amp;$B$3,BITACORA!$B$4:$B$7322,"&lt;="&amp;$B$4)</f>
        <v>0</v>
      </c>
      <c r="X137" s="165">
        <f>COUNTIFS(BITACORA!$C$4:$C$7322,$B$7:$B$501,BITACORA!$E$4:$E$7322,$E$6:$AM$6,BITACORA!$B$4:$B$7322,"&gt;="&amp;$B$3,BITACORA!$B$4:$B$7322,"&lt;="&amp;$B$4)</f>
        <v>0</v>
      </c>
      <c r="Y137" s="165">
        <f>COUNTIFS(BITACORA!$C$4:$C$7322,$B$7:$B$501,BITACORA!$E$4:$E$7322,$E$6:$AM$6,BITACORA!$B$4:$B$7322,"&gt;="&amp;$B$3,BITACORA!$B$4:$B$7322,"&lt;="&amp;$B$4)</f>
        <v>0</v>
      </c>
      <c r="Z137" s="165">
        <f>COUNTIFS(BITACORA!$C$4:$C$7322,$B$7:$B$501,BITACORA!$E$4:$E$7322,$E$6:$AM$6,BITACORA!$B$4:$B$7322,"&gt;="&amp;$B$3,BITACORA!$B$4:$B$7322,"&lt;="&amp;$B$4)</f>
        <v>0</v>
      </c>
      <c r="AA137" s="165">
        <f>COUNTIFS(BITACORA!$C$4:$C$7322,$B$7:$B$501,BITACORA!$E$4:$E$7322,$E$6:$AM$6,BITACORA!$B$4:$B$7322,"&gt;="&amp;$B$3,BITACORA!$B$4:$B$7322,"&lt;="&amp;$B$4)</f>
        <v>0</v>
      </c>
      <c r="AB137" s="165">
        <f>COUNTIFS(BITACORA!$C$4:$C$7322,$B$7:$B$501,BITACORA!$E$4:$E$7322,$E$6:$AM$6,BITACORA!$B$4:$B$7322,"&gt;="&amp;$B$3,BITACORA!$B$4:$B$7322,"&lt;="&amp;$B$4)</f>
        <v>0</v>
      </c>
      <c r="AC137" s="165">
        <f>COUNTIFS(BITACORA!$C$4:$C$7322,$B$7:$B$501,BITACORA!$E$4:$E$7322,$E$6:$AM$6,BITACORA!$B$4:$B$7322,"&gt;="&amp;$B$3,BITACORA!$B$4:$B$7322,"&lt;="&amp;$B$4)</f>
        <v>0</v>
      </c>
      <c r="AD137" s="165">
        <f>COUNTIFS(BITACORA!$C$4:$C$7322,$B$7:$B$501,BITACORA!$E$4:$E$7322,$E$6:$AM$6,BITACORA!$B$4:$B$7322,"&gt;="&amp;$B$3,BITACORA!$B$4:$B$7322,"&lt;="&amp;$B$4)</f>
        <v>0</v>
      </c>
      <c r="AE137" s="165">
        <f>COUNTIFS(BITACORA!$C$4:$C$7322,$B$7:$B$501,BITACORA!$E$4:$E$7322,$E$6:$AM$6,BITACORA!$B$4:$B$7322,"&gt;="&amp;$B$3,BITACORA!$B$4:$B$7322,"&lt;="&amp;$B$4)</f>
        <v>0</v>
      </c>
      <c r="AF137" s="165">
        <f>COUNTIFS(BITACORA!$C$4:$C$7322,$B$7:$B$501,BITACORA!$E$4:$E$7322,$E$6:$AM$6,BITACORA!$B$4:$B$7322,"&gt;="&amp;$B$3,BITACORA!$B$4:$B$7322,"&lt;="&amp;$B$4)</f>
        <v>0</v>
      </c>
      <c r="AG137" s="165">
        <f>COUNTIFS(BITACORA!$C$4:$C$7322,$B$7:$B$501,BITACORA!$E$4:$E$7322,$E$6:$AM$6,BITACORA!$B$4:$B$7322,"&gt;="&amp;$B$3,BITACORA!$B$4:$B$7322,"&lt;="&amp;$B$4)</f>
        <v>0</v>
      </c>
      <c r="AH137" s="165">
        <f>COUNTIFS(BITACORA!$C$4:$C$7322,$B$7:$B$501,BITACORA!$E$4:$E$7322,$E$6:$AM$6,BITACORA!$B$4:$B$7322,"&gt;="&amp;$B$3,BITACORA!$B$4:$B$7322,"&lt;="&amp;$B$4)</f>
        <v>0</v>
      </c>
      <c r="AI137" s="165">
        <f>COUNTIFS(BITACORA!$C$4:$C$7322,$B$7:$B$501,BITACORA!$E$4:$E$7322,$E$6:$AM$6,BITACORA!$B$4:$B$7322,"&gt;="&amp;$B$3,BITACORA!$B$4:$B$7322,"&lt;="&amp;$B$4)</f>
        <v>0</v>
      </c>
      <c r="AJ137" s="165">
        <f>COUNTIFS(BITACORA!$C$4:$C$7322,$B$7:$B$501,BITACORA!$E$4:$E$7322,$E$6:$AM$6,BITACORA!$B$4:$B$7322,"&gt;="&amp;$B$3,BITACORA!$B$4:$B$7322,"&lt;="&amp;$B$4)</f>
        <v>0</v>
      </c>
      <c r="AK137" s="165">
        <f>COUNTIFS(BITACORA!$C$4:$C$7322,$B$7:$B$501,BITACORA!$E$4:$E$7322,$E$6:$AM$6,BITACORA!$B$4:$B$7322,"&gt;="&amp;$B$3,BITACORA!$B$4:$B$7322,"&lt;="&amp;$B$4)</f>
        <v>0</v>
      </c>
      <c r="AL137" s="165">
        <f>COUNTIFS(BITACORA!$C$4:$C$7322,$B$7:$B$501,BITACORA!$E$4:$E$7322,$E$6:$AM$6,BITACORA!$B$4:$B$7322,"&gt;="&amp;$B$3,BITACORA!$B$4:$B$7322,"&lt;="&amp;$B$4)</f>
        <v>0</v>
      </c>
      <c r="AM137" s="165">
        <f>COUNTIFS(BITACORA!$C$4:$C$7322,$B$7:$B$501,BITACORA!$E$4:$E$7322,$E$6:$AM$6,BITACORA!$B$4:$B$7322,"&gt;="&amp;$B$3,BITACORA!$B$4:$B$7322,"&lt;="&amp;$B$4)</f>
        <v>0</v>
      </c>
    </row>
    <row r="138" spans="1:39">
      <c r="A138" s="141"/>
      <c r="B138" s="165"/>
      <c r="C138" s="165"/>
      <c r="D138" s="164">
        <f t="shared" si="0"/>
        <v>0</v>
      </c>
      <c r="E138" s="165">
        <f>COUNTIFS(BITACORA!$C$4:$C$7322,$B$7:$B$501,BITACORA!$E$4:$E$7322,$E$6:$AM$6,BITACORA!$B$4:$B$7322,"&gt;="&amp;$B$3,BITACORA!$B$4:$B$7322,"&lt;="&amp;$B$4)</f>
        <v>0</v>
      </c>
      <c r="F138" s="165">
        <f>COUNTIFS(BITACORA!$C$4:$C$7322,$B$7:$B$501,BITACORA!$E$4:$E$7322,$E$6:$AM$6,BITACORA!$B$4:$B$7322,"&gt;="&amp;$B$3,BITACORA!$B$4:$B$7322,"&lt;="&amp;$B$4)</f>
        <v>0</v>
      </c>
      <c r="G138" s="165">
        <f>COUNTIFS(BITACORA!$C$4:$C$7322,$B$7:$B$501,BITACORA!$E$4:$E$7322,$E$6:$AM$6,BITACORA!$B$4:$B$7322,"&gt;="&amp;$B$3,BITACORA!$B$4:$B$7322,"&lt;="&amp;$B$4)</f>
        <v>0</v>
      </c>
      <c r="H138" s="165">
        <f>COUNTIFS(BITACORA!$C$4:$C$7322,$B$7:$B$501,BITACORA!$E$4:$E$7322,$E$6:$AM$6,BITACORA!$B$4:$B$7322,"&gt;="&amp;$B$3,BITACORA!$B$4:$B$7322,"&lt;="&amp;$B$4)</f>
        <v>0</v>
      </c>
      <c r="I138" s="165">
        <f>COUNTIFS(BITACORA!$C$4:$C$7322,$B$7:$B$501,BITACORA!$E$4:$E$7322,$E$6:$AM$6,BITACORA!$B$4:$B$7322,"&gt;="&amp;$B$3,BITACORA!$B$4:$B$7322,"&lt;="&amp;$B$4)</f>
        <v>0</v>
      </c>
      <c r="J138" s="165">
        <f>COUNTIFS(BITACORA!$C$4:$C$7322,$B$7:$B$501,BITACORA!$E$4:$E$7322,$E$6:$AM$6,BITACORA!$B$4:$B$7322,"&gt;="&amp;$B$3,BITACORA!$B$4:$B$7322,"&lt;="&amp;$B$4)</f>
        <v>0</v>
      </c>
      <c r="K138" s="165">
        <f>COUNTIFS(BITACORA!$C$4:$C$7322,$B$7:$B$501,BITACORA!$E$4:$E$7322,$E$6:$AM$6,BITACORA!$B$4:$B$7322,"&gt;="&amp;$B$3,BITACORA!$B$4:$B$7322,"&lt;="&amp;$B$4)</f>
        <v>0</v>
      </c>
      <c r="L138" s="165">
        <f>COUNTIFS(BITACORA!$C$4:$C$7322,$B$7:$B$501,BITACORA!$E$4:$E$7322,$E$6:$AM$6,BITACORA!$B$4:$B$7322,"&gt;="&amp;$B$3,BITACORA!$B$4:$B$7322,"&lt;="&amp;$B$4)</f>
        <v>0</v>
      </c>
      <c r="M138" s="165">
        <f>COUNTIFS(BITACORA!$C$4:$C$7322,$B$7:$B$501,BITACORA!$E$4:$E$7322,$E$6:$AM$6,BITACORA!$B$4:$B$7322,"&gt;="&amp;$B$3,BITACORA!$B$4:$B$7322,"&lt;="&amp;$B$4)</f>
        <v>0</v>
      </c>
      <c r="N138" s="165">
        <f>COUNTIFS(BITACORA!$C$4:$C$7322,$B$7:$B$501,BITACORA!$E$4:$E$7322,$E$6:$AM$6,BITACORA!$B$4:$B$7322,"&gt;="&amp;$B$3,BITACORA!$B$4:$B$7322,"&lt;="&amp;$B$4)</f>
        <v>0</v>
      </c>
      <c r="O138" s="165">
        <f>COUNTIFS(BITACORA!$C$4:$C$7322,$B$7:$B$501,BITACORA!$E$4:$E$7322,$E$6:$AM$6,BITACORA!$B$4:$B$7322,"&gt;="&amp;$B$3,BITACORA!$B$4:$B$7322,"&lt;="&amp;$B$4)</f>
        <v>0</v>
      </c>
      <c r="P138" s="165">
        <f>COUNTIFS(BITACORA!$C$4:$C$7322,$B$7:$B$501,BITACORA!$E$4:$E$7322,$E$6:$AM$6,BITACORA!$B$4:$B$7322,"&gt;="&amp;$B$3,BITACORA!$B$4:$B$7322,"&lt;="&amp;$B$4)</f>
        <v>0</v>
      </c>
      <c r="Q138" s="165">
        <f>COUNTIFS(BITACORA!$C$4:$C$7322,$B$7:$B$501,BITACORA!$E$4:$E$7322,$E$6:$AM$6,BITACORA!$B$4:$B$7322,"&gt;="&amp;$B$3,BITACORA!$B$4:$B$7322,"&lt;="&amp;$B$4)</f>
        <v>0</v>
      </c>
      <c r="R138" s="165">
        <f>COUNTIFS(BITACORA!$C$4:$C$7322,$B$7:$B$501,BITACORA!$E$4:$E$7322,$E$6:$AM$6,BITACORA!$B$4:$B$7322,"&gt;="&amp;$B$3,BITACORA!$B$4:$B$7322,"&lt;="&amp;$B$4)</f>
        <v>0</v>
      </c>
      <c r="S138" s="165">
        <f>COUNTIFS(BITACORA!$C$4:$C$7322,$B$7:$B$501,BITACORA!$E$4:$E$7322,$E$6:$AM$6,BITACORA!$B$4:$B$7322,"&gt;="&amp;$B$3,BITACORA!$B$4:$B$7322,"&lt;="&amp;$B$4)</f>
        <v>0</v>
      </c>
      <c r="T138" s="165">
        <f>COUNTIFS(BITACORA!$C$4:$C$7322,$B$7:$B$501,BITACORA!$E$4:$E$7322,$E$6:$AM$6,BITACORA!$B$4:$B$7322,"&gt;="&amp;$B$3,BITACORA!$B$4:$B$7322,"&lt;="&amp;$B$4)</f>
        <v>0</v>
      </c>
      <c r="U138" s="165">
        <f>COUNTIFS(BITACORA!$C$4:$C$7322,$B$7:$B$501,BITACORA!$E$4:$E$7322,$E$6:$AM$6,BITACORA!$B$4:$B$7322,"&gt;="&amp;$B$3,BITACORA!$B$4:$B$7322,"&lt;="&amp;$B$4)</f>
        <v>0</v>
      </c>
      <c r="V138" s="165">
        <f>COUNTIFS(BITACORA!$C$4:$C$7322,$B$7:$B$501,BITACORA!$E$4:$E$7322,$E$6:$AM$6,BITACORA!$B$4:$B$7322,"&gt;="&amp;$B$3,BITACORA!$B$4:$B$7322,"&lt;="&amp;$B$4)</f>
        <v>0</v>
      </c>
      <c r="W138" s="165">
        <f>COUNTIFS(BITACORA!$C$4:$C$7322,$B$7:$B$501,BITACORA!$E$4:$E$7322,$E$6:$AM$6,BITACORA!$B$4:$B$7322,"&gt;="&amp;$B$3,BITACORA!$B$4:$B$7322,"&lt;="&amp;$B$4)</f>
        <v>0</v>
      </c>
      <c r="X138" s="165">
        <f>COUNTIFS(BITACORA!$C$4:$C$7322,$B$7:$B$501,BITACORA!$E$4:$E$7322,$E$6:$AM$6,BITACORA!$B$4:$B$7322,"&gt;="&amp;$B$3,BITACORA!$B$4:$B$7322,"&lt;="&amp;$B$4)</f>
        <v>0</v>
      </c>
      <c r="Y138" s="165">
        <f>COUNTIFS(BITACORA!$C$4:$C$7322,$B$7:$B$501,BITACORA!$E$4:$E$7322,$E$6:$AM$6,BITACORA!$B$4:$B$7322,"&gt;="&amp;$B$3,BITACORA!$B$4:$B$7322,"&lt;="&amp;$B$4)</f>
        <v>0</v>
      </c>
      <c r="Z138" s="165">
        <f>COUNTIFS(BITACORA!$C$4:$C$7322,$B$7:$B$501,BITACORA!$E$4:$E$7322,$E$6:$AM$6,BITACORA!$B$4:$B$7322,"&gt;="&amp;$B$3,BITACORA!$B$4:$B$7322,"&lt;="&amp;$B$4)</f>
        <v>0</v>
      </c>
      <c r="AA138" s="165">
        <f>COUNTIFS(BITACORA!$C$4:$C$7322,$B$7:$B$501,BITACORA!$E$4:$E$7322,$E$6:$AM$6,BITACORA!$B$4:$B$7322,"&gt;="&amp;$B$3,BITACORA!$B$4:$B$7322,"&lt;="&amp;$B$4)</f>
        <v>0</v>
      </c>
      <c r="AB138" s="165">
        <f>COUNTIFS(BITACORA!$C$4:$C$7322,$B$7:$B$501,BITACORA!$E$4:$E$7322,$E$6:$AM$6,BITACORA!$B$4:$B$7322,"&gt;="&amp;$B$3,BITACORA!$B$4:$B$7322,"&lt;="&amp;$B$4)</f>
        <v>0</v>
      </c>
      <c r="AC138" s="165">
        <f>COUNTIFS(BITACORA!$C$4:$C$7322,$B$7:$B$501,BITACORA!$E$4:$E$7322,$E$6:$AM$6,BITACORA!$B$4:$B$7322,"&gt;="&amp;$B$3,BITACORA!$B$4:$B$7322,"&lt;="&amp;$B$4)</f>
        <v>0</v>
      </c>
      <c r="AD138" s="165">
        <f>COUNTIFS(BITACORA!$C$4:$C$7322,$B$7:$B$501,BITACORA!$E$4:$E$7322,$E$6:$AM$6,BITACORA!$B$4:$B$7322,"&gt;="&amp;$B$3,BITACORA!$B$4:$B$7322,"&lt;="&amp;$B$4)</f>
        <v>0</v>
      </c>
      <c r="AE138" s="165">
        <f>COUNTIFS(BITACORA!$C$4:$C$7322,$B$7:$B$501,BITACORA!$E$4:$E$7322,$E$6:$AM$6,BITACORA!$B$4:$B$7322,"&gt;="&amp;$B$3,BITACORA!$B$4:$B$7322,"&lt;="&amp;$B$4)</f>
        <v>0</v>
      </c>
      <c r="AF138" s="165">
        <f>COUNTIFS(BITACORA!$C$4:$C$7322,$B$7:$B$501,BITACORA!$E$4:$E$7322,$E$6:$AM$6,BITACORA!$B$4:$B$7322,"&gt;="&amp;$B$3,BITACORA!$B$4:$B$7322,"&lt;="&amp;$B$4)</f>
        <v>0</v>
      </c>
      <c r="AG138" s="165">
        <f>COUNTIFS(BITACORA!$C$4:$C$7322,$B$7:$B$501,BITACORA!$E$4:$E$7322,$E$6:$AM$6,BITACORA!$B$4:$B$7322,"&gt;="&amp;$B$3,BITACORA!$B$4:$B$7322,"&lt;="&amp;$B$4)</f>
        <v>0</v>
      </c>
      <c r="AH138" s="165">
        <f>COUNTIFS(BITACORA!$C$4:$C$7322,$B$7:$B$501,BITACORA!$E$4:$E$7322,$E$6:$AM$6,BITACORA!$B$4:$B$7322,"&gt;="&amp;$B$3,BITACORA!$B$4:$B$7322,"&lt;="&amp;$B$4)</f>
        <v>0</v>
      </c>
      <c r="AI138" s="165">
        <f>COUNTIFS(BITACORA!$C$4:$C$7322,$B$7:$B$501,BITACORA!$E$4:$E$7322,$E$6:$AM$6,BITACORA!$B$4:$B$7322,"&gt;="&amp;$B$3,BITACORA!$B$4:$B$7322,"&lt;="&amp;$B$4)</f>
        <v>0</v>
      </c>
      <c r="AJ138" s="165">
        <f>COUNTIFS(BITACORA!$C$4:$C$7322,$B$7:$B$501,BITACORA!$E$4:$E$7322,$E$6:$AM$6,BITACORA!$B$4:$B$7322,"&gt;="&amp;$B$3,BITACORA!$B$4:$B$7322,"&lt;="&amp;$B$4)</f>
        <v>0</v>
      </c>
      <c r="AK138" s="165">
        <f>COUNTIFS(BITACORA!$C$4:$C$7322,$B$7:$B$501,BITACORA!$E$4:$E$7322,$E$6:$AM$6,BITACORA!$B$4:$B$7322,"&gt;="&amp;$B$3,BITACORA!$B$4:$B$7322,"&lt;="&amp;$B$4)</f>
        <v>0</v>
      </c>
      <c r="AL138" s="165">
        <f>COUNTIFS(BITACORA!$C$4:$C$7322,$B$7:$B$501,BITACORA!$E$4:$E$7322,$E$6:$AM$6,BITACORA!$B$4:$B$7322,"&gt;="&amp;$B$3,BITACORA!$B$4:$B$7322,"&lt;="&amp;$B$4)</f>
        <v>0</v>
      </c>
      <c r="AM138" s="165">
        <f>COUNTIFS(BITACORA!$C$4:$C$7322,$B$7:$B$501,BITACORA!$E$4:$E$7322,$E$6:$AM$6,BITACORA!$B$4:$B$7322,"&gt;="&amp;$B$3,BITACORA!$B$4:$B$7322,"&lt;="&amp;$B$4)</f>
        <v>0</v>
      </c>
    </row>
    <row r="139" spans="1:39">
      <c r="A139" s="141"/>
      <c r="B139" s="165"/>
      <c r="C139" s="165"/>
      <c r="D139" s="164">
        <f t="shared" si="0"/>
        <v>0</v>
      </c>
      <c r="E139" s="165">
        <f>COUNTIFS(BITACORA!$C$4:$C$7322,$B$7:$B$501,BITACORA!$E$4:$E$7322,$E$6:$AM$6,BITACORA!$B$4:$B$7322,"&gt;="&amp;$B$3,BITACORA!$B$4:$B$7322,"&lt;="&amp;$B$4)</f>
        <v>0</v>
      </c>
      <c r="F139" s="165">
        <f>COUNTIFS(BITACORA!$C$4:$C$7322,$B$7:$B$501,BITACORA!$E$4:$E$7322,$E$6:$AM$6,BITACORA!$B$4:$B$7322,"&gt;="&amp;$B$3,BITACORA!$B$4:$B$7322,"&lt;="&amp;$B$4)</f>
        <v>0</v>
      </c>
      <c r="G139" s="165">
        <f>COUNTIFS(BITACORA!$C$4:$C$7322,$B$7:$B$501,BITACORA!$E$4:$E$7322,$E$6:$AM$6,BITACORA!$B$4:$B$7322,"&gt;="&amp;$B$3,BITACORA!$B$4:$B$7322,"&lt;="&amp;$B$4)</f>
        <v>0</v>
      </c>
      <c r="H139" s="165">
        <f>COUNTIFS(BITACORA!$C$4:$C$7322,$B$7:$B$501,BITACORA!$E$4:$E$7322,$E$6:$AM$6,BITACORA!$B$4:$B$7322,"&gt;="&amp;$B$3,BITACORA!$B$4:$B$7322,"&lt;="&amp;$B$4)</f>
        <v>0</v>
      </c>
      <c r="I139" s="165">
        <f>COUNTIFS(BITACORA!$C$4:$C$7322,$B$7:$B$501,BITACORA!$E$4:$E$7322,$E$6:$AM$6,BITACORA!$B$4:$B$7322,"&gt;="&amp;$B$3,BITACORA!$B$4:$B$7322,"&lt;="&amp;$B$4)</f>
        <v>0</v>
      </c>
      <c r="J139" s="165">
        <f>COUNTIFS(BITACORA!$C$4:$C$7322,$B$7:$B$501,BITACORA!$E$4:$E$7322,$E$6:$AM$6,BITACORA!$B$4:$B$7322,"&gt;="&amp;$B$3,BITACORA!$B$4:$B$7322,"&lt;="&amp;$B$4)</f>
        <v>0</v>
      </c>
      <c r="K139" s="165">
        <f>COUNTIFS(BITACORA!$C$4:$C$7322,$B$7:$B$501,BITACORA!$E$4:$E$7322,$E$6:$AM$6,BITACORA!$B$4:$B$7322,"&gt;="&amp;$B$3,BITACORA!$B$4:$B$7322,"&lt;="&amp;$B$4)</f>
        <v>0</v>
      </c>
      <c r="L139" s="165">
        <f>COUNTIFS(BITACORA!$C$4:$C$7322,$B$7:$B$501,BITACORA!$E$4:$E$7322,$E$6:$AM$6,BITACORA!$B$4:$B$7322,"&gt;="&amp;$B$3,BITACORA!$B$4:$B$7322,"&lt;="&amp;$B$4)</f>
        <v>0</v>
      </c>
      <c r="M139" s="165">
        <f>COUNTIFS(BITACORA!$C$4:$C$7322,$B$7:$B$501,BITACORA!$E$4:$E$7322,$E$6:$AM$6,BITACORA!$B$4:$B$7322,"&gt;="&amp;$B$3,BITACORA!$B$4:$B$7322,"&lt;="&amp;$B$4)</f>
        <v>0</v>
      </c>
      <c r="N139" s="165">
        <f>COUNTIFS(BITACORA!$C$4:$C$7322,$B$7:$B$501,BITACORA!$E$4:$E$7322,$E$6:$AM$6,BITACORA!$B$4:$B$7322,"&gt;="&amp;$B$3,BITACORA!$B$4:$B$7322,"&lt;="&amp;$B$4)</f>
        <v>0</v>
      </c>
      <c r="O139" s="165">
        <f>COUNTIFS(BITACORA!$C$4:$C$7322,$B$7:$B$501,BITACORA!$E$4:$E$7322,$E$6:$AM$6,BITACORA!$B$4:$B$7322,"&gt;="&amp;$B$3,BITACORA!$B$4:$B$7322,"&lt;="&amp;$B$4)</f>
        <v>0</v>
      </c>
      <c r="P139" s="165">
        <f>COUNTIFS(BITACORA!$C$4:$C$7322,$B$7:$B$501,BITACORA!$E$4:$E$7322,$E$6:$AM$6,BITACORA!$B$4:$B$7322,"&gt;="&amp;$B$3,BITACORA!$B$4:$B$7322,"&lt;="&amp;$B$4)</f>
        <v>0</v>
      </c>
      <c r="Q139" s="165">
        <f>COUNTIFS(BITACORA!$C$4:$C$7322,$B$7:$B$501,BITACORA!$E$4:$E$7322,$E$6:$AM$6,BITACORA!$B$4:$B$7322,"&gt;="&amp;$B$3,BITACORA!$B$4:$B$7322,"&lt;="&amp;$B$4)</f>
        <v>0</v>
      </c>
      <c r="R139" s="165">
        <f>COUNTIFS(BITACORA!$C$4:$C$7322,$B$7:$B$501,BITACORA!$E$4:$E$7322,$E$6:$AM$6,BITACORA!$B$4:$B$7322,"&gt;="&amp;$B$3,BITACORA!$B$4:$B$7322,"&lt;="&amp;$B$4)</f>
        <v>0</v>
      </c>
      <c r="S139" s="165">
        <f>COUNTIFS(BITACORA!$C$4:$C$7322,$B$7:$B$501,BITACORA!$E$4:$E$7322,$E$6:$AM$6,BITACORA!$B$4:$B$7322,"&gt;="&amp;$B$3,BITACORA!$B$4:$B$7322,"&lt;="&amp;$B$4)</f>
        <v>0</v>
      </c>
      <c r="T139" s="165">
        <f>COUNTIFS(BITACORA!$C$4:$C$7322,$B$7:$B$501,BITACORA!$E$4:$E$7322,$E$6:$AM$6,BITACORA!$B$4:$B$7322,"&gt;="&amp;$B$3,BITACORA!$B$4:$B$7322,"&lt;="&amp;$B$4)</f>
        <v>0</v>
      </c>
      <c r="U139" s="165">
        <f>COUNTIFS(BITACORA!$C$4:$C$7322,$B$7:$B$501,BITACORA!$E$4:$E$7322,$E$6:$AM$6,BITACORA!$B$4:$B$7322,"&gt;="&amp;$B$3,BITACORA!$B$4:$B$7322,"&lt;="&amp;$B$4)</f>
        <v>0</v>
      </c>
      <c r="V139" s="165">
        <f>COUNTIFS(BITACORA!$C$4:$C$7322,$B$7:$B$501,BITACORA!$E$4:$E$7322,$E$6:$AM$6,BITACORA!$B$4:$B$7322,"&gt;="&amp;$B$3,BITACORA!$B$4:$B$7322,"&lt;="&amp;$B$4)</f>
        <v>0</v>
      </c>
      <c r="W139" s="165">
        <f>COUNTIFS(BITACORA!$C$4:$C$7322,$B$7:$B$501,BITACORA!$E$4:$E$7322,$E$6:$AM$6,BITACORA!$B$4:$B$7322,"&gt;="&amp;$B$3,BITACORA!$B$4:$B$7322,"&lt;="&amp;$B$4)</f>
        <v>0</v>
      </c>
      <c r="X139" s="165">
        <f>COUNTIFS(BITACORA!$C$4:$C$7322,$B$7:$B$501,BITACORA!$E$4:$E$7322,$E$6:$AM$6,BITACORA!$B$4:$B$7322,"&gt;="&amp;$B$3,BITACORA!$B$4:$B$7322,"&lt;="&amp;$B$4)</f>
        <v>0</v>
      </c>
      <c r="Y139" s="165">
        <f>COUNTIFS(BITACORA!$C$4:$C$7322,$B$7:$B$501,BITACORA!$E$4:$E$7322,$E$6:$AM$6,BITACORA!$B$4:$B$7322,"&gt;="&amp;$B$3,BITACORA!$B$4:$B$7322,"&lt;="&amp;$B$4)</f>
        <v>0</v>
      </c>
      <c r="Z139" s="165">
        <f>COUNTIFS(BITACORA!$C$4:$C$7322,$B$7:$B$501,BITACORA!$E$4:$E$7322,$E$6:$AM$6,BITACORA!$B$4:$B$7322,"&gt;="&amp;$B$3,BITACORA!$B$4:$B$7322,"&lt;="&amp;$B$4)</f>
        <v>0</v>
      </c>
      <c r="AA139" s="165">
        <f>COUNTIFS(BITACORA!$C$4:$C$7322,$B$7:$B$501,BITACORA!$E$4:$E$7322,$E$6:$AM$6,BITACORA!$B$4:$B$7322,"&gt;="&amp;$B$3,BITACORA!$B$4:$B$7322,"&lt;="&amp;$B$4)</f>
        <v>0</v>
      </c>
      <c r="AB139" s="165">
        <f>COUNTIFS(BITACORA!$C$4:$C$7322,$B$7:$B$501,BITACORA!$E$4:$E$7322,$E$6:$AM$6,BITACORA!$B$4:$B$7322,"&gt;="&amp;$B$3,BITACORA!$B$4:$B$7322,"&lt;="&amp;$B$4)</f>
        <v>0</v>
      </c>
      <c r="AC139" s="165">
        <f>COUNTIFS(BITACORA!$C$4:$C$7322,$B$7:$B$501,BITACORA!$E$4:$E$7322,$E$6:$AM$6,BITACORA!$B$4:$B$7322,"&gt;="&amp;$B$3,BITACORA!$B$4:$B$7322,"&lt;="&amp;$B$4)</f>
        <v>0</v>
      </c>
      <c r="AD139" s="165">
        <f>COUNTIFS(BITACORA!$C$4:$C$7322,$B$7:$B$501,BITACORA!$E$4:$E$7322,$E$6:$AM$6,BITACORA!$B$4:$B$7322,"&gt;="&amp;$B$3,BITACORA!$B$4:$B$7322,"&lt;="&amp;$B$4)</f>
        <v>0</v>
      </c>
      <c r="AE139" s="165">
        <f>COUNTIFS(BITACORA!$C$4:$C$7322,$B$7:$B$501,BITACORA!$E$4:$E$7322,$E$6:$AM$6,BITACORA!$B$4:$B$7322,"&gt;="&amp;$B$3,BITACORA!$B$4:$B$7322,"&lt;="&amp;$B$4)</f>
        <v>0</v>
      </c>
      <c r="AF139" s="165">
        <f>COUNTIFS(BITACORA!$C$4:$C$7322,$B$7:$B$501,BITACORA!$E$4:$E$7322,$E$6:$AM$6,BITACORA!$B$4:$B$7322,"&gt;="&amp;$B$3,BITACORA!$B$4:$B$7322,"&lt;="&amp;$B$4)</f>
        <v>0</v>
      </c>
      <c r="AG139" s="165">
        <f>COUNTIFS(BITACORA!$C$4:$C$7322,$B$7:$B$501,BITACORA!$E$4:$E$7322,$E$6:$AM$6,BITACORA!$B$4:$B$7322,"&gt;="&amp;$B$3,BITACORA!$B$4:$B$7322,"&lt;="&amp;$B$4)</f>
        <v>0</v>
      </c>
      <c r="AH139" s="165">
        <f>COUNTIFS(BITACORA!$C$4:$C$7322,$B$7:$B$501,BITACORA!$E$4:$E$7322,$E$6:$AM$6,BITACORA!$B$4:$B$7322,"&gt;="&amp;$B$3,BITACORA!$B$4:$B$7322,"&lt;="&amp;$B$4)</f>
        <v>0</v>
      </c>
      <c r="AI139" s="165">
        <f>COUNTIFS(BITACORA!$C$4:$C$7322,$B$7:$B$501,BITACORA!$E$4:$E$7322,$E$6:$AM$6,BITACORA!$B$4:$B$7322,"&gt;="&amp;$B$3,BITACORA!$B$4:$B$7322,"&lt;="&amp;$B$4)</f>
        <v>0</v>
      </c>
      <c r="AJ139" s="165">
        <f>COUNTIFS(BITACORA!$C$4:$C$7322,$B$7:$B$501,BITACORA!$E$4:$E$7322,$E$6:$AM$6,BITACORA!$B$4:$B$7322,"&gt;="&amp;$B$3,BITACORA!$B$4:$B$7322,"&lt;="&amp;$B$4)</f>
        <v>0</v>
      </c>
      <c r="AK139" s="165">
        <f>COUNTIFS(BITACORA!$C$4:$C$7322,$B$7:$B$501,BITACORA!$E$4:$E$7322,$E$6:$AM$6,BITACORA!$B$4:$B$7322,"&gt;="&amp;$B$3,BITACORA!$B$4:$B$7322,"&lt;="&amp;$B$4)</f>
        <v>0</v>
      </c>
      <c r="AL139" s="165">
        <f>COUNTIFS(BITACORA!$C$4:$C$7322,$B$7:$B$501,BITACORA!$E$4:$E$7322,$E$6:$AM$6,BITACORA!$B$4:$B$7322,"&gt;="&amp;$B$3,BITACORA!$B$4:$B$7322,"&lt;="&amp;$B$4)</f>
        <v>0</v>
      </c>
      <c r="AM139" s="165">
        <f>COUNTIFS(BITACORA!$C$4:$C$7322,$B$7:$B$501,BITACORA!$E$4:$E$7322,$E$6:$AM$6,BITACORA!$B$4:$B$7322,"&gt;="&amp;$B$3,BITACORA!$B$4:$B$7322,"&lt;="&amp;$B$4)</f>
        <v>0</v>
      </c>
    </row>
    <row r="140" spans="1:39">
      <c r="A140" s="141"/>
      <c r="B140" s="165"/>
      <c r="C140" s="165"/>
      <c r="D140" s="164">
        <f t="shared" si="0"/>
        <v>0</v>
      </c>
      <c r="E140" s="165">
        <f>COUNTIFS(BITACORA!$C$4:$C$7322,$B$7:$B$501,BITACORA!$E$4:$E$7322,$E$6:$AM$6,BITACORA!$B$4:$B$7322,"&gt;="&amp;$B$3,BITACORA!$B$4:$B$7322,"&lt;="&amp;$B$4)</f>
        <v>0</v>
      </c>
      <c r="F140" s="165">
        <f>COUNTIFS(BITACORA!$C$4:$C$7322,$B$7:$B$501,BITACORA!$E$4:$E$7322,$E$6:$AM$6,BITACORA!$B$4:$B$7322,"&gt;="&amp;$B$3,BITACORA!$B$4:$B$7322,"&lt;="&amp;$B$4)</f>
        <v>0</v>
      </c>
      <c r="G140" s="165">
        <f>COUNTIFS(BITACORA!$C$4:$C$7322,$B$7:$B$501,BITACORA!$E$4:$E$7322,$E$6:$AM$6,BITACORA!$B$4:$B$7322,"&gt;="&amp;$B$3,BITACORA!$B$4:$B$7322,"&lt;="&amp;$B$4)</f>
        <v>0</v>
      </c>
      <c r="H140" s="165">
        <f>COUNTIFS(BITACORA!$C$4:$C$7322,$B$7:$B$501,BITACORA!$E$4:$E$7322,$E$6:$AM$6,BITACORA!$B$4:$B$7322,"&gt;="&amp;$B$3,BITACORA!$B$4:$B$7322,"&lt;="&amp;$B$4)</f>
        <v>0</v>
      </c>
      <c r="I140" s="165">
        <f>COUNTIFS(BITACORA!$C$4:$C$7322,$B$7:$B$501,BITACORA!$E$4:$E$7322,$E$6:$AM$6,BITACORA!$B$4:$B$7322,"&gt;="&amp;$B$3,BITACORA!$B$4:$B$7322,"&lt;="&amp;$B$4)</f>
        <v>0</v>
      </c>
      <c r="J140" s="165">
        <f>COUNTIFS(BITACORA!$C$4:$C$7322,$B$7:$B$501,BITACORA!$E$4:$E$7322,$E$6:$AM$6,BITACORA!$B$4:$B$7322,"&gt;="&amp;$B$3,BITACORA!$B$4:$B$7322,"&lt;="&amp;$B$4)</f>
        <v>0</v>
      </c>
      <c r="K140" s="165">
        <f>COUNTIFS(BITACORA!$C$4:$C$7322,$B$7:$B$501,BITACORA!$E$4:$E$7322,$E$6:$AM$6,BITACORA!$B$4:$B$7322,"&gt;="&amp;$B$3,BITACORA!$B$4:$B$7322,"&lt;="&amp;$B$4)</f>
        <v>0</v>
      </c>
      <c r="L140" s="165">
        <f>COUNTIFS(BITACORA!$C$4:$C$7322,$B$7:$B$501,BITACORA!$E$4:$E$7322,$E$6:$AM$6,BITACORA!$B$4:$B$7322,"&gt;="&amp;$B$3,BITACORA!$B$4:$B$7322,"&lt;="&amp;$B$4)</f>
        <v>0</v>
      </c>
      <c r="M140" s="165">
        <f>COUNTIFS(BITACORA!$C$4:$C$7322,$B$7:$B$501,BITACORA!$E$4:$E$7322,$E$6:$AM$6,BITACORA!$B$4:$B$7322,"&gt;="&amp;$B$3,BITACORA!$B$4:$B$7322,"&lt;="&amp;$B$4)</f>
        <v>0</v>
      </c>
      <c r="N140" s="165">
        <f>COUNTIFS(BITACORA!$C$4:$C$7322,$B$7:$B$501,BITACORA!$E$4:$E$7322,$E$6:$AM$6,BITACORA!$B$4:$B$7322,"&gt;="&amp;$B$3,BITACORA!$B$4:$B$7322,"&lt;="&amp;$B$4)</f>
        <v>0</v>
      </c>
      <c r="O140" s="165">
        <f>COUNTIFS(BITACORA!$C$4:$C$7322,$B$7:$B$501,BITACORA!$E$4:$E$7322,$E$6:$AM$6,BITACORA!$B$4:$B$7322,"&gt;="&amp;$B$3,BITACORA!$B$4:$B$7322,"&lt;="&amp;$B$4)</f>
        <v>0</v>
      </c>
      <c r="P140" s="165">
        <f>COUNTIFS(BITACORA!$C$4:$C$7322,$B$7:$B$501,BITACORA!$E$4:$E$7322,$E$6:$AM$6,BITACORA!$B$4:$B$7322,"&gt;="&amp;$B$3,BITACORA!$B$4:$B$7322,"&lt;="&amp;$B$4)</f>
        <v>0</v>
      </c>
      <c r="Q140" s="165">
        <f>COUNTIFS(BITACORA!$C$4:$C$7322,$B$7:$B$501,BITACORA!$E$4:$E$7322,$E$6:$AM$6,BITACORA!$B$4:$B$7322,"&gt;="&amp;$B$3,BITACORA!$B$4:$B$7322,"&lt;="&amp;$B$4)</f>
        <v>0</v>
      </c>
      <c r="R140" s="165">
        <f>COUNTIFS(BITACORA!$C$4:$C$7322,$B$7:$B$501,BITACORA!$E$4:$E$7322,$E$6:$AM$6,BITACORA!$B$4:$B$7322,"&gt;="&amp;$B$3,BITACORA!$B$4:$B$7322,"&lt;="&amp;$B$4)</f>
        <v>0</v>
      </c>
      <c r="S140" s="165">
        <f>COUNTIFS(BITACORA!$C$4:$C$7322,$B$7:$B$501,BITACORA!$E$4:$E$7322,$E$6:$AM$6,BITACORA!$B$4:$B$7322,"&gt;="&amp;$B$3,BITACORA!$B$4:$B$7322,"&lt;="&amp;$B$4)</f>
        <v>0</v>
      </c>
      <c r="T140" s="165">
        <f>COUNTIFS(BITACORA!$C$4:$C$7322,$B$7:$B$501,BITACORA!$E$4:$E$7322,$E$6:$AM$6,BITACORA!$B$4:$B$7322,"&gt;="&amp;$B$3,BITACORA!$B$4:$B$7322,"&lt;="&amp;$B$4)</f>
        <v>0</v>
      </c>
      <c r="U140" s="165">
        <f>COUNTIFS(BITACORA!$C$4:$C$7322,$B$7:$B$501,BITACORA!$E$4:$E$7322,$E$6:$AM$6,BITACORA!$B$4:$B$7322,"&gt;="&amp;$B$3,BITACORA!$B$4:$B$7322,"&lt;="&amp;$B$4)</f>
        <v>0</v>
      </c>
      <c r="V140" s="165">
        <f>COUNTIFS(BITACORA!$C$4:$C$7322,$B$7:$B$501,BITACORA!$E$4:$E$7322,$E$6:$AM$6,BITACORA!$B$4:$B$7322,"&gt;="&amp;$B$3,BITACORA!$B$4:$B$7322,"&lt;="&amp;$B$4)</f>
        <v>0</v>
      </c>
      <c r="W140" s="165">
        <f>COUNTIFS(BITACORA!$C$4:$C$7322,$B$7:$B$501,BITACORA!$E$4:$E$7322,$E$6:$AM$6,BITACORA!$B$4:$B$7322,"&gt;="&amp;$B$3,BITACORA!$B$4:$B$7322,"&lt;="&amp;$B$4)</f>
        <v>0</v>
      </c>
      <c r="X140" s="165">
        <f>COUNTIFS(BITACORA!$C$4:$C$7322,$B$7:$B$501,BITACORA!$E$4:$E$7322,$E$6:$AM$6,BITACORA!$B$4:$B$7322,"&gt;="&amp;$B$3,BITACORA!$B$4:$B$7322,"&lt;="&amp;$B$4)</f>
        <v>0</v>
      </c>
      <c r="Y140" s="165">
        <f>COUNTIFS(BITACORA!$C$4:$C$7322,$B$7:$B$501,BITACORA!$E$4:$E$7322,$E$6:$AM$6,BITACORA!$B$4:$B$7322,"&gt;="&amp;$B$3,BITACORA!$B$4:$B$7322,"&lt;="&amp;$B$4)</f>
        <v>0</v>
      </c>
      <c r="Z140" s="165">
        <f>COUNTIFS(BITACORA!$C$4:$C$7322,$B$7:$B$501,BITACORA!$E$4:$E$7322,$E$6:$AM$6,BITACORA!$B$4:$B$7322,"&gt;="&amp;$B$3,BITACORA!$B$4:$B$7322,"&lt;="&amp;$B$4)</f>
        <v>0</v>
      </c>
      <c r="AA140" s="165">
        <f>COUNTIFS(BITACORA!$C$4:$C$7322,$B$7:$B$501,BITACORA!$E$4:$E$7322,$E$6:$AM$6,BITACORA!$B$4:$B$7322,"&gt;="&amp;$B$3,BITACORA!$B$4:$B$7322,"&lt;="&amp;$B$4)</f>
        <v>0</v>
      </c>
      <c r="AB140" s="165">
        <f>COUNTIFS(BITACORA!$C$4:$C$7322,$B$7:$B$501,BITACORA!$E$4:$E$7322,$E$6:$AM$6,BITACORA!$B$4:$B$7322,"&gt;="&amp;$B$3,BITACORA!$B$4:$B$7322,"&lt;="&amp;$B$4)</f>
        <v>0</v>
      </c>
      <c r="AC140" s="165">
        <f>COUNTIFS(BITACORA!$C$4:$C$7322,$B$7:$B$501,BITACORA!$E$4:$E$7322,$E$6:$AM$6,BITACORA!$B$4:$B$7322,"&gt;="&amp;$B$3,BITACORA!$B$4:$B$7322,"&lt;="&amp;$B$4)</f>
        <v>0</v>
      </c>
      <c r="AD140" s="165">
        <f>COUNTIFS(BITACORA!$C$4:$C$7322,$B$7:$B$501,BITACORA!$E$4:$E$7322,$E$6:$AM$6,BITACORA!$B$4:$B$7322,"&gt;="&amp;$B$3,BITACORA!$B$4:$B$7322,"&lt;="&amp;$B$4)</f>
        <v>0</v>
      </c>
      <c r="AE140" s="165">
        <f>COUNTIFS(BITACORA!$C$4:$C$7322,$B$7:$B$501,BITACORA!$E$4:$E$7322,$E$6:$AM$6,BITACORA!$B$4:$B$7322,"&gt;="&amp;$B$3,BITACORA!$B$4:$B$7322,"&lt;="&amp;$B$4)</f>
        <v>0</v>
      </c>
      <c r="AF140" s="165">
        <f>COUNTIFS(BITACORA!$C$4:$C$7322,$B$7:$B$501,BITACORA!$E$4:$E$7322,$E$6:$AM$6,BITACORA!$B$4:$B$7322,"&gt;="&amp;$B$3,BITACORA!$B$4:$B$7322,"&lt;="&amp;$B$4)</f>
        <v>0</v>
      </c>
      <c r="AG140" s="165">
        <f>COUNTIFS(BITACORA!$C$4:$C$7322,$B$7:$B$501,BITACORA!$E$4:$E$7322,$E$6:$AM$6,BITACORA!$B$4:$B$7322,"&gt;="&amp;$B$3,BITACORA!$B$4:$B$7322,"&lt;="&amp;$B$4)</f>
        <v>0</v>
      </c>
      <c r="AH140" s="165">
        <f>COUNTIFS(BITACORA!$C$4:$C$7322,$B$7:$B$501,BITACORA!$E$4:$E$7322,$E$6:$AM$6,BITACORA!$B$4:$B$7322,"&gt;="&amp;$B$3,BITACORA!$B$4:$B$7322,"&lt;="&amp;$B$4)</f>
        <v>0</v>
      </c>
      <c r="AI140" s="165">
        <f>COUNTIFS(BITACORA!$C$4:$C$7322,$B$7:$B$501,BITACORA!$E$4:$E$7322,$E$6:$AM$6,BITACORA!$B$4:$B$7322,"&gt;="&amp;$B$3,BITACORA!$B$4:$B$7322,"&lt;="&amp;$B$4)</f>
        <v>0</v>
      </c>
      <c r="AJ140" s="165">
        <f>COUNTIFS(BITACORA!$C$4:$C$7322,$B$7:$B$501,BITACORA!$E$4:$E$7322,$E$6:$AM$6,BITACORA!$B$4:$B$7322,"&gt;="&amp;$B$3,BITACORA!$B$4:$B$7322,"&lt;="&amp;$B$4)</f>
        <v>0</v>
      </c>
      <c r="AK140" s="165">
        <f>COUNTIFS(BITACORA!$C$4:$C$7322,$B$7:$B$501,BITACORA!$E$4:$E$7322,$E$6:$AM$6,BITACORA!$B$4:$B$7322,"&gt;="&amp;$B$3,BITACORA!$B$4:$B$7322,"&lt;="&amp;$B$4)</f>
        <v>0</v>
      </c>
      <c r="AL140" s="165">
        <f>COUNTIFS(BITACORA!$C$4:$C$7322,$B$7:$B$501,BITACORA!$E$4:$E$7322,$E$6:$AM$6,BITACORA!$B$4:$B$7322,"&gt;="&amp;$B$3,BITACORA!$B$4:$B$7322,"&lt;="&amp;$B$4)</f>
        <v>0</v>
      </c>
      <c r="AM140" s="165">
        <f>COUNTIFS(BITACORA!$C$4:$C$7322,$B$7:$B$501,BITACORA!$E$4:$E$7322,$E$6:$AM$6,BITACORA!$B$4:$B$7322,"&gt;="&amp;$B$3,BITACORA!$B$4:$B$7322,"&lt;="&amp;$B$4)</f>
        <v>0</v>
      </c>
    </row>
    <row r="141" spans="1:39">
      <c r="A141" s="141"/>
      <c r="B141" s="165"/>
      <c r="C141" s="165"/>
      <c r="D141" s="164">
        <f t="shared" si="0"/>
        <v>0</v>
      </c>
      <c r="E141" s="165">
        <f>COUNTIFS(BITACORA!$C$4:$C$7322,$B$7:$B$501,BITACORA!$E$4:$E$7322,$E$6:$AM$6,BITACORA!$B$4:$B$7322,"&gt;="&amp;$B$3,BITACORA!$B$4:$B$7322,"&lt;="&amp;$B$4)</f>
        <v>0</v>
      </c>
      <c r="F141" s="165">
        <f>COUNTIFS(BITACORA!$C$4:$C$7322,$B$7:$B$501,BITACORA!$E$4:$E$7322,$E$6:$AM$6,BITACORA!$B$4:$B$7322,"&gt;="&amp;$B$3,BITACORA!$B$4:$B$7322,"&lt;="&amp;$B$4)</f>
        <v>0</v>
      </c>
      <c r="G141" s="165">
        <f>COUNTIFS(BITACORA!$C$4:$C$7322,$B$7:$B$501,BITACORA!$E$4:$E$7322,$E$6:$AM$6,BITACORA!$B$4:$B$7322,"&gt;="&amp;$B$3,BITACORA!$B$4:$B$7322,"&lt;="&amp;$B$4)</f>
        <v>0</v>
      </c>
      <c r="H141" s="165">
        <f>COUNTIFS(BITACORA!$C$4:$C$7322,$B$7:$B$501,BITACORA!$E$4:$E$7322,$E$6:$AM$6,BITACORA!$B$4:$B$7322,"&gt;="&amp;$B$3,BITACORA!$B$4:$B$7322,"&lt;="&amp;$B$4)</f>
        <v>0</v>
      </c>
      <c r="I141" s="165">
        <f>COUNTIFS(BITACORA!$C$4:$C$7322,$B$7:$B$501,BITACORA!$E$4:$E$7322,$E$6:$AM$6,BITACORA!$B$4:$B$7322,"&gt;="&amp;$B$3,BITACORA!$B$4:$B$7322,"&lt;="&amp;$B$4)</f>
        <v>0</v>
      </c>
      <c r="J141" s="165">
        <f>COUNTIFS(BITACORA!$C$4:$C$7322,$B$7:$B$501,BITACORA!$E$4:$E$7322,$E$6:$AM$6,BITACORA!$B$4:$B$7322,"&gt;="&amp;$B$3,BITACORA!$B$4:$B$7322,"&lt;="&amp;$B$4)</f>
        <v>0</v>
      </c>
      <c r="K141" s="165">
        <f>COUNTIFS(BITACORA!$C$4:$C$7322,$B$7:$B$501,BITACORA!$E$4:$E$7322,$E$6:$AM$6,BITACORA!$B$4:$B$7322,"&gt;="&amp;$B$3,BITACORA!$B$4:$B$7322,"&lt;="&amp;$B$4)</f>
        <v>0</v>
      </c>
      <c r="L141" s="165">
        <f>COUNTIFS(BITACORA!$C$4:$C$7322,$B$7:$B$501,BITACORA!$E$4:$E$7322,$E$6:$AM$6,BITACORA!$B$4:$B$7322,"&gt;="&amp;$B$3,BITACORA!$B$4:$B$7322,"&lt;="&amp;$B$4)</f>
        <v>0</v>
      </c>
      <c r="M141" s="165">
        <f>COUNTIFS(BITACORA!$C$4:$C$7322,$B$7:$B$501,BITACORA!$E$4:$E$7322,$E$6:$AM$6,BITACORA!$B$4:$B$7322,"&gt;="&amp;$B$3,BITACORA!$B$4:$B$7322,"&lt;="&amp;$B$4)</f>
        <v>0</v>
      </c>
      <c r="N141" s="165">
        <f>COUNTIFS(BITACORA!$C$4:$C$7322,$B$7:$B$501,BITACORA!$E$4:$E$7322,$E$6:$AM$6,BITACORA!$B$4:$B$7322,"&gt;="&amp;$B$3,BITACORA!$B$4:$B$7322,"&lt;="&amp;$B$4)</f>
        <v>0</v>
      </c>
      <c r="O141" s="165">
        <f>COUNTIFS(BITACORA!$C$4:$C$7322,$B$7:$B$501,BITACORA!$E$4:$E$7322,$E$6:$AM$6,BITACORA!$B$4:$B$7322,"&gt;="&amp;$B$3,BITACORA!$B$4:$B$7322,"&lt;="&amp;$B$4)</f>
        <v>0</v>
      </c>
      <c r="P141" s="165">
        <f>COUNTIFS(BITACORA!$C$4:$C$7322,$B$7:$B$501,BITACORA!$E$4:$E$7322,$E$6:$AM$6,BITACORA!$B$4:$B$7322,"&gt;="&amp;$B$3,BITACORA!$B$4:$B$7322,"&lt;="&amp;$B$4)</f>
        <v>0</v>
      </c>
      <c r="Q141" s="165">
        <f>COUNTIFS(BITACORA!$C$4:$C$7322,$B$7:$B$501,BITACORA!$E$4:$E$7322,$E$6:$AM$6,BITACORA!$B$4:$B$7322,"&gt;="&amp;$B$3,BITACORA!$B$4:$B$7322,"&lt;="&amp;$B$4)</f>
        <v>0</v>
      </c>
      <c r="R141" s="165">
        <f>COUNTIFS(BITACORA!$C$4:$C$7322,$B$7:$B$501,BITACORA!$E$4:$E$7322,$E$6:$AM$6,BITACORA!$B$4:$B$7322,"&gt;="&amp;$B$3,BITACORA!$B$4:$B$7322,"&lt;="&amp;$B$4)</f>
        <v>0</v>
      </c>
      <c r="S141" s="165">
        <f>COUNTIFS(BITACORA!$C$4:$C$7322,$B$7:$B$501,BITACORA!$E$4:$E$7322,$E$6:$AM$6,BITACORA!$B$4:$B$7322,"&gt;="&amp;$B$3,BITACORA!$B$4:$B$7322,"&lt;="&amp;$B$4)</f>
        <v>0</v>
      </c>
      <c r="T141" s="165">
        <f>COUNTIFS(BITACORA!$C$4:$C$7322,$B$7:$B$501,BITACORA!$E$4:$E$7322,$E$6:$AM$6,BITACORA!$B$4:$B$7322,"&gt;="&amp;$B$3,BITACORA!$B$4:$B$7322,"&lt;="&amp;$B$4)</f>
        <v>0</v>
      </c>
      <c r="U141" s="165">
        <f>COUNTIFS(BITACORA!$C$4:$C$7322,$B$7:$B$501,BITACORA!$E$4:$E$7322,$E$6:$AM$6,BITACORA!$B$4:$B$7322,"&gt;="&amp;$B$3,BITACORA!$B$4:$B$7322,"&lt;="&amp;$B$4)</f>
        <v>0</v>
      </c>
      <c r="V141" s="165">
        <f>COUNTIFS(BITACORA!$C$4:$C$7322,$B$7:$B$501,BITACORA!$E$4:$E$7322,$E$6:$AM$6,BITACORA!$B$4:$B$7322,"&gt;="&amp;$B$3,BITACORA!$B$4:$B$7322,"&lt;="&amp;$B$4)</f>
        <v>0</v>
      </c>
      <c r="W141" s="165">
        <f>COUNTIFS(BITACORA!$C$4:$C$7322,$B$7:$B$501,BITACORA!$E$4:$E$7322,$E$6:$AM$6,BITACORA!$B$4:$B$7322,"&gt;="&amp;$B$3,BITACORA!$B$4:$B$7322,"&lt;="&amp;$B$4)</f>
        <v>0</v>
      </c>
      <c r="X141" s="165">
        <f>COUNTIFS(BITACORA!$C$4:$C$7322,$B$7:$B$501,BITACORA!$E$4:$E$7322,$E$6:$AM$6,BITACORA!$B$4:$B$7322,"&gt;="&amp;$B$3,BITACORA!$B$4:$B$7322,"&lt;="&amp;$B$4)</f>
        <v>0</v>
      </c>
      <c r="Y141" s="165">
        <f>COUNTIFS(BITACORA!$C$4:$C$7322,$B$7:$B$501,BITACORA!$E$4:$E$7322,$E$6:$AM$6,BITACORA!$B$4:$B$7322,"&gt;="&amp;$B$3,BITACORA!$B$4:$B$7322,"&lt;="&amp;$B$4)</f>
        <v>0</v>
      </c>
      <c r="Z141" s="165">
        <f>COUNTIFS(BITACORA!$C$4:$C$7322,$B$7:$B$501,BITACORA!$E$4:$E$7322,$E$6:$AM$6,BITACORA!$B$4:$B$7322,"&gt;="&amp;$B$3,BITACORA!$B$4:$B$7322,"&lt;="&amp;$B$4)</f>
        <v>0</v>
      </c>
      <c r="AA141" s="165">
        <f>COUNTIFS(BITACORA!$C$4:$C$7322,$B$7:$B$501,BITACORA!$E$4:$E$7322,$E$6:$AM$6,BITACORA!$B$4:$B$7322,"&gt;="&amp;$B$3,BITACORA!$B$4:$B$7322,"&lt;="&amp;$B$4)</f>
        <v>0</v>
      </c>
      <c r="AB141" s="165">
        <f>COUNTIFS(BITACORA!$C$4:$C$7322,$B$7:$B$501,BITACORA!$E$4:$E$7322,$E$6:$AM$6,BITACORA!$B$4:$B$7322,"&gt;="&amp;$B$3,BITACORA!$B$4:$B$7322,"&lt;="&amp;$B$4)</f>
        <v>0</v>
      </c>
      <c r="AC141" s="165">
        <f>COUNTIFS(BITACORA!$C$4:$C$7322,$B$7:$B$501,BITACORA!$E$4:$E$7322,$E$6:$AM$6,BITACORA!$B$4:$B$7322,"&gt;="&amp;$B$3,BITACORA!$B$4:$B$7322,"&lt;="&amp;$B$4)</f>
        <v>0</v>
      </c>
      <c r="AD141" s="165">
        <f>COUNTIFS(BITACORA!$C$4:$C$7322,$B$7:$B$501,BITACORA!$E$4:$E$7322,$E$6:$AM$6,BITACORA!$B$4:$B$7322,"&gt;="&amp;$B$3,BITACORA!$B$4:$B$7322,"&lt;="&amp;$B$4)</f>
        <v>0</v>
      </c>
      <c r="AE141" s="165">
        <f>COUNTIFS(BITACORA!$C$4:$C$7322,$B$7:$B$501,BITACORA!$E$4:$E$7322,$E$6:$AM$6,BITACORA!$B$4:$B$7322,"&gt;="&amp;$B$3,BITACORA!$B$4:$B$7322,"&lt;="&amp;$B$4)</f>
        <v>0</v>
      </c>
      <c r="AF141" s="165">
        <f>COUNTIFS(BITACORA!$C$4:$C$7322,$B$7:$B$501,BITACORA!$E$4:$E$7322,$E$6:$AM$6,BITACORA!$B$4:$B$7322,"&gt;="&amp;$B$3,BITACORA!$B$4:$B$7322,"&lt;="&amp;$B$4)</f>
        <v>0</v>
      </c>
      <c r="AG141" s="165">
        <f>COUNTIFS(BITACORA!$C$4:$C$7322,$B$7:$B$501,BITACORA!$E$4:$E$7322,$E$6:$AM$6,BITACORA!$B$4:$B$7322,"&gt;="&amp;$B$3,BITACORA!$B$4:$B$7322,"&lt;="&amp;$B$4)</f>
        <v>0</v>
      </c>
      <c r="AH141" s="165">
        <f>COUNTIFS(BITACORA!$C$4:$C$7322,$B$7:$B$501,BITACORA!$E$4:$E$7322,$E$6:$AM$6,BITACORA!$B$4:$B$7322,"&gt;="&amp;$B$3,BITACORA!$B$4:$B$7322,"&lt;="&amp;$B$4)</f>
        <v>0</v>
      </c>
      <c r="AI141" s="165">
        <f>COUNTIFS(BITACORA!$C$4:$C$7322,$B$7:$B$501,BITACORA!$E$4:$E$7322,$E$6:$AM$6,BITACORA!$B$4:$B$7322,"&gt;="&amp;$B$3,BITACORA!$B$4:$B$7322,"&lt;="&amp;$B$4)</f>
        <v>0</v>
      </c>
      <c r="AJ141" s="165">
        <f>COUNTIFS(BITACORA!$C$4:$C$7322,$B$7:$B$501,BITACORA!$E$4:$E$7322,$E$6:$AM$6,BITACORA!$B$4:$B$7322,"&gt;="&amp;$B$3,BITACORA!$B$4:$B$7322,"&lt;="&amp;$B$4)</f>
        <v>0</v>
      </c>
      <c r="AK141" s="165">
        <f>COUNTIFS(BITACORA!$C$4:$C$7322,$B$7:$B$501,BITACORA!$E$4:$E$7322,$E$6:$AM$6,BITACORA!$B$4:$B$7322,"&gt;="&amp;$B$3,BITACORA!$B$4:$B$7322,"&lt;="&amp;$B$4)</f>
        <v>0</v>
      </c>
      <c r="AL141" s="165">
        <f>COUNTIFS(BITACORA!$C$4:$C$7322,$B$7:$B$501,BITACORA!$E$4:$E$7322,$E$6:$AM$6,BITACORA!$B$4:$B$7322,"&gt;="&amp;$B$3,BITACORA!$B$4:$B$7322,"&lt;="&amp;$B$4)</f>
        <v>0</v>
      </c>
      <c r="AM141" s="165">
        <f>COUNTIFS(BITACORA!$C$4:$C$7322,$B$7:$B$501,BITACORA!$E$4:$E$7322,$E$6:$AM$6,BITACORA!$B$4:$B$7322,"&gt;="&amp;$B$3,BITACORA!$B$4:$B$7322,"&lt;="&amp;$B$4)</f>
        <v>0</v>
      </c>
    </row>
    <row r="142" spans="1:39">
      <c r="A142" s="141"/>
      <c r="B142" s="165"/>
      <c r="C142" s="165"/>
      <c r="D142" s="164">
        <f t="shared" si="0"/>
        <v>0</v>
      </c>
      <c r="E142" s="165">
        <f>COUNTIFS(BITACORA!$C$4:$C$7322,$B$7:$B$501,BITACORA!$E$4:$E$7322,$E$6:$AM$6,BITACORA!$B$4:$B$7322,"&gt;="&amp;$B$3,BITACORA!$B$4:$B$7322,"&lt;="&amp;$B$4)</f>
        <v>0</v>
      </c>
      <c r="F142" s="165">
        <f>COUNTIFS(BITACORA!$C$4:$C$7322,$B$7:$B$501,BITACORA!$E$4:$E$7322,$E$6:$AM$6,BITACORA!$B$4:$B$7322,"&gt;="&amp;$B$3,BITACORA!$B$4:$B$7322,"&lt;="&amp;$B$4)</f>
        <v>0</v>
      </c>
      <c r="G142" s="165">
        <f>COUNTIFS(BITACORA!$C$4:$C$7322,$B$7:$B$501,BITACORA!$E$4:$E$7322,$E$6:$AM$6,BITACORA!$B$4:$B$7322,"&gt;="&amp;$B$3,BITACORA!$B$4:$B$7322,"&lt;="&amp;$B$4)</f>
        <v>0</v>
      </c>
      <c r="H142" s="165">
        <f>COUNTIFS(BITACORA!$C$4:$C$7322,$B$7:$B$501,BITACORA!$E$4:$E$7322,$E$6:$AM$6,BITACORA!$B$4:$B$7322,"&gt;="&amp;$B$3,BITACORA!$B$4:$B$7322,"&lt;="&amp;$B$4)</f>
        <v>0</v>
      </c>
      <c r="I142" s="165">
        <f>COUNTIFS(BITACORA!$C$4:$C$7322,$B$7:$B$501,BITACORA!$E$4:$E$7322,$E$6:$AM$6,BITACORA!$B$4:$B$7322,"&gt;="&amp;$B$3,BITACORA!$B$4:$B$7322,"&lt;="&amp;$B$4)</f>
        <v>0</v>
      </c>
      <c r="J142" s="165">
        <f>COUNTIFS(BITACORA!$C$4:$C$7322,$B$7:$B$501,BITACORA!$E$4:$E$7322,$E$6:$AM$6,BITACORA!$B$4:$B$7322,"&gt;="&amp;$B$3,BITACORA!$B$4:$B$7322,"&lt;="&amp;$B$4)</f>
        <v>0</v>
      </c>
      <c r="K142" s="165">
        <f>COUNTIFS(BITACORA!$C$4:$C$7322,$B$7:$B$501,BITACORA!$E$4:$E$7322,$E$6:$AM$6,BITACORA!$B$4:$B$7322,"&gt;="&amp;$B$3,BITACORA!$B$4:$B$7322,"&lt;="&amp;$B$4)</f>
        <v>0</v>
      </c>
      <c r="L142" s="165">
        <f>COUNTIFS(BITACORA!$C$4:$C$7322,$B$7:$B$501,BITACORA!$E$4:$E$7322,$E$6:$AM$6,BITACORA!$B$4:$B$7322,"&gt;="&amp;$B$3,BITACORA!$B$4:$B$7322,"&lt;="&amp;$B$4)</f>
        <v>0</v>
      </c>
      <c r="M142" s="165">
        <f>COUNTIFS(BITACORA!$C$4:$C$7322,$B$7:$B$501,BITACORA!$E$4:$E$7322,$E$6:$AM$6,BITACORA!$B$4:$B$7322,"&gt;="&amp;$B$3,BITACORA!$B$4:$B$7322,"&lt;="&amp;$B$4)</f>
        <v>0</v>
      </c>
      <c r="N142" s="165">
        <f>COUNTIFS(BITACORA!$C$4:$C$7322,$B$7:$B$501,BITACORA!$E$4:$E$7322,$E$6:$AM$6,BITACORA!$B$4:$B$7322,"&gt;="&amp;$B$3,BITACORA!$B$4:$B$7322,"&lt;="&amp;$B$4)</f>
        <v>0</v>
      </c>
      <c r="O142" s="165">
        <f>COUNTIFS(BITACORA!$C$4:$C$7322,$B$7:$B$501,BITACORA!$E$4:$E$7322,$E$6:$AM$6,BITACORA!$B$4:$B$7322,"&gt;="&amp;$B$3,BITACORA!$B$4:$B$7322,"&lt;="&amp;$B$4)</f>
        <v>0</v>
      </c>
      <c r="P142" s="165">
        <f>COUNTIFS(BITACORA!$C$4:$C$7322,$B$7:$B$501,BITACORA!$E$4:$E$7322,$E$6:$AM$6,BITACORA!$B$4:$B$7322,"&gt;="&amp;$B$3,BITACORA!$B$4:$B$7322,"&lt;="&amp;$B$4)</f>
        <v>0</v>
      </c>
      <c r="Q142" s="165">
        <f>COUNTIFS(BITACORA!$C$4:$C$7322,$B$7:$B$501,BITACORA!$E$4:$E$7322,$E$6:$AM$6,BITACORA!$B$4:$B$7322,"&gt;="&amp;$B$3,BITACORA!$B$4:$B$7322,"&lt;="&amp;$B$4)</f>
        <v>0</v>
      </c>
      <c r="R142" s="165">
        <f>COUNTIFS(BITACORA!$C$4:$C$7322,$B$7:$B$501,BITACORA!$E$4:$E$7322,$E$6:$AM$6,BITACORA!$B$4:$B$7322,"&gt;="&amp;$B$3,BITACORA!$B$4:$B$7322,"&lt;="&amp;$B$4)</f>
        <v>0</v>
      </c>
      <c r="S142" s="165">
        <f>COUNTIFS(BITACORA!$C$4:$C$7322,$B$7:$B$501,BITACORA!$E$4:$E$7322,$E$6:$AM$6,BITACORA!$B$4:$B$7322,"&gt;="&amp;$B$3,BITACORA!$B$4:$B$7322,"&lt;="&amp;$B$4)</f>
        <v>0</v>
      </c>
      <c r="T142" s="165">
        <f>COUNTIFS(BITACORA!$C$4:$C$7322,$B$7:$B$501,BITACORA!$E$4:$E$7322,$E$6:$AM$6,BITACORA!$B$4:$B$7322,"&gt;="&amp;$B$3,BITACORA!$B$4:$B$7322,"&lt;="&amp;$B$4)</f>
        <v>0</v>
      </c>
      <c r="U142" s="165">
        <f>COUNTIFS(BITACORA!$C$4:$C$7322,$B$7:$B$501,BITACORA!$E$4:$E$7322,$E$6:$AM$6,BITACORA!$B$4:$B$7322,"&gt;="&amp;$B$3,BITACORA!$B$4:$B$7322,"&lt;="&amp;$B$4)</f>
        <v>0</v>
      </c>
      <c r="V142" s="165">
        <f>COUNTIFS(BITACORA!$C$4:$C$7322,$B$7:$B$501,BITACORA!$E$4:$E$7322,$E$6:$AM$6,BITACORA!$B$4:$B$7322,"&gt;="&amp;$B$3,BITACORA!$B$4:$B$7322,"&lt;="&amp;$B$4)</f>
        <v>0</v>
      </c>
      <c r="W142" s="165">
        <f>COUNTIFS(BITACORA!$C$4:$C$7322,$B$7:$B$501,BITACORA!$E$4:$E$7322,$E$6:$AM$6,BITACORA!$B$4:$B$7322,"&gt;="&amp;$B$3,BITACORA!$B$4:$B$7322,"&lt;="&amp;$B$4)</f>
        <v>0</v>
      </c>
      <c r="X142" s="165">
        <f>COUNTIFS(BITACORA!$C$4:$C$7322,$B$7:$B$501,BITACORA!$E$4:$E$7322,$E$6:$AM$6,BITACORA!$B$4:$B$7322,"&gt;="&amp;$B$3,BITACORA!$B$4:$B$7322,"&lt;="&amp;$B$4)</f>
        <v>0</v>
      </c>
      <c r="Y142" s="165">
        <f>COUNTIFS(BITACORA!$C$4:$C$7322,$B$7:$B$501,BITACORA!$E$4:$E$7322,$E$6:$AM$6,BITACORA!$B$4:$B$7322,"&gt;="&amp;$B$3,BITACORA!$B$4:$B$7322,"&lt;="&amp;$B$4)</f>
        <v>0</v>
      </c>
      <c r="Z142" s="165">
        <f>COUNTIFS(BITACORA!$C$4:$C$7322,$B$7:$B$501,BITACORA!$E$4:$E$7322,$E$6:$AM$6,BITACORA!$B$4:$B$7322,"&gt;="&amp;$B$3,BITACORA!$B$4:$B$7322,"&lt;="&amp;$B$4)</f>
        <v>0</v>
      </c>
      <c r="AA142" s="165">
        <f>COUNTIFS(BITACORA!$C$4:$C$7322,$B$7:$B$501,BITACORA!$E$4:$E$7322,$E$6:$AM$6,BITACORA!$B$4:$B$7322,"&gt;="&amp;$B$3,BITACORA!$B$4:$B$7322,"&lt;="&amp;$B$4)</f>
        <v>0</v>
      </c>
      <c r="AB142" s="165">
        <f>COUNTIFS(BITACORA!$C$4:$C$7322,$B$7:$B$501,BITACORA!$E$4:$E$7322,$E$6:$AM$6,BITACORA!$B$4:$B$7322,"&gt;="&amp;$B$3,BITACORA!$B$4:$B$7322,"&lt;="&amp;$B$4)</f>
        <v>0</v>
      </c>
      <c r="AC142" s="165">
        <f>COUNTIFS(BITACORA!$C$4:$C$7322,$B$7:$B$501,BITACORA!$E$4:$E$7322,$E$6:$AM$6,BITACORA!$B$4:$B$7322,"&gt;="&amp;$B$3,BITACORA!$B$4:$B$7322,"&lt;="&amp;$B$4)</f>
        <v>0</v>
      </c>
      <c r="AD142" s="165">
        <f>COUNTIFS(BITACORA!$C$4:$C$7322,$B$7:$B$501,BITACORA!$E$4:$E$7322,$E$6:$AM$6,BITACORA!$B$4:$B$7322,"&gt;="&amp;$B$3,BITACORA!$B$4:$B$7322,"&lt;="&amp;$B$4)</f>
        <v>0</v>
      </c>
      <c r="AE142" s="165">
        <f>COUNTIFS(BITACORA!$C$4:$C$7322,$B$7:$B$501,BITACORA!$E$4:$E$7322,$E$6:$AM$6,BITACORA!$B$4:$B$7322,"&gt;="&amp;$B$3,BITACORA!$B$4:$B$7322,"&lt;="&amp;$B$4)</f>
        <v>0</v>
      </c>
      <c r="AF142" s="165">
        <f>COUNTIFS(BITACORA!$C$4:$C$7322,$B$7:$B$501,BITACORA!$E$4:$E$7322,$E$6:$AM$6,BITACORA!$B$4:$B$7322,"&gt;="&amp;$B$3,BITACORA!$B$4:$B$7322,"&lt;="&amp;$B$4)</f>
        <v>0</v>
      </c>
      <c r="AG142" s="165">
        <f>COUNTIFS(BITACORA!$C$4:$C$7322,$B$7:$B$501,BITACORA!$E$4:$E$7322,$E$6:$AM$6,BITACORA!$B$4:$B$7322,"&gt;="&amp;$B$3,BITACORA!$B$4:$B$7322,"&lt;="&amp;$B$4)</f>
        <v>0</v>
      </c>
      <c r="AH142" s="165">
        <f>COUNTIFS(BITACORA!$C$4:$C$7322,$B$7:$B$501,BITACORA!$E$4:$E$7322,$E$6:$AM$6,BITACORA!$B$4:$B$7322,"&gt;="&amp;$B$3,BITACORA!$B$4:$B$7322,"&lt;="&amp;$B$4)</f>
        <v>0</v>
      </c>
      <c r="AI142" s="165">
        <f>COUNTIFS(BITACORA!$C$4:$C$7322,$B$7:$B$501,BITACORA!$E$4:$E$7322,$E$6:$AM$6,BITACORA!$B$4:$B$7322,"&gt;="&amp;$B$3,BITACORA!$B$4:$B$7322,"&lt;="&amp;$B$4)</f>
        <v>0</v>
      </c>
      <c r="AJ142" s="165">
        <f>COUNTIFS(BITACORA!$C$4:$C$7322,$B$7:$B$501,BITACORA!$E$4:$E$7322,$E$6:$AM$6,BITACORA!$B$4:$B$7322,"&gt;="&amp;$B$3,BITACORA!$B$4:$B$7322,"&lt;="&amp;$B$4)</f>
        <v>0</v>
      </c>
      <c r="AK142" s="165">
        <f>COUNTIFS(BITACORA!$C$4:$C$7322,$B$7:$B$501,BITACORA!$E$4:$E$7322,$E$6:$AM$6,BITACORA!$B$4:$B$7322,"&gt;="&amp;$B$3,BITACORA!$B$4:$B$7322,"&lt;="&amp;$B$4)</f>
        <v>0</v>
      </c>
      <c r="AL142" s="165">
        <f>COUNTIFS(BITACORA!$C$4:$C$7322,$B$7:$B$501,BITACORA!$E$4:$E$7322,$E$6:$AM$6,BITACORA!$B$4:$B$7322,"&gt;="&amp;$B$3,BITACORA!$B$4:$B$7322,"&lt;="&amp;$B$4)</f>
        <v>0</v>
      </c>
      <c r="AM142" s="165">
        <f>COUNTIFS(BITACORA!$C$4:$C$7322,$B$7:$B$501,BITACORA!$E$4:$E$7322,$E$6:$AM$6,BITACORA!$B$4:$B$7322,"&gt;="&amp;$B$3,BITACORA!$B$4:$B$7322,"&lt;="&amp;$B$4)</f>
        <v>0</v>
      </c>
    </row>
    <row r="143" spans="1:39">
      <c r="A143" s="141"/>
      <c r="B143" s="165"/>
      <c r="C143" s="165"/>
      <c r="D143" s="164">
        <f t="shared" si="0"/>
        <v>0</v>
      </c>
      <c r="E143" s="165">
        <f>COUNTIFS(BITACORA!$C$4:$C$7322,$B$7:$B$501,BITACORA!$E$4:$E$7322,$E$6:$AM$6,BITACORA!$B$4:$B$7322,"&gt;="&amp;$B$3,BITACORA!$B$4:$B$7322,"&lt;="&amp;$B$4)</f>
        <v>0</v>
      </c>
      <c r="F143" s="165">
        <f>COUNTIFS(BITACORA!$C$4:$C$7322,$B$7:$B$501,BITACORA!$E$4:$E$7322,$E$6:$AM$6,BITACORA!$B$4:$B$7322,"&gt;="&amp;$B$3,BITACORA!$B$4:$B$7322,"&lt;="&amp;$B$4)</f>
        <v>0</v>
      </c>
      <c r="G143" s="165">
        <f>COUNTIFS(BITACORA!$C$4:$C$7322,$B$7:$B$501,BITACORA!$E$4:$E$7322,$E$6:$AM$6,BITACORA!$B$4:$B$7322,"&gt;="&amp;$B$3,BITACORA!$B$4:$B$7322,"&lt;="&amp;$B$4)</f>
        <v>0</v>
      </c>
      <c r="H143" s="165">
        <f>COUNTIFS(BITACORA!$C$4:$C$7322,$B$7:$B$501,BITACORA!$E$4:$E$7322,$E$6:$AM$6,BITACORA!$B$4:$B$7322,"&gt;="&amp;$B$3,BITACORA!$B$4:$B$7322,"&lt;="&amp;$B$4)</f>
        <v>0</v>
      </c>
      <c r="I143" s="165">
        <f>COUNTIFS(BITACORA!$C$4:$C$7322,$B$7:$B$501,BITACORA!$E$4:$E$7322,$E$6:$AM$6,BITACORA!$B$4:$B$7322,"&gt;="&amp;$B$3,BITACORA!$B$4:$B$7322,"&lt;="&amp;$B$4)</f>
        <v>0</v>
      </c>
      <c r="J143" s="165">
        <f>COUNTIFS(BITACORA!$C$4:$C$7322,$B$7:$B$501,BITACORA!$E$4:$E$7322,$E$6:$AM$6,BITACORA!$B$4:$B$7322,"&gt;="&amp;$B$3,BITACORA!$B$4:$B$7322,"&lt;="&amp;$B$4)</f>
        <v>0</v>
      </c>
      <c r="K143" s="165">
        <f>COUNTIFS(BITACORA!$C$4:$C$7322,$B$7:$B$501,BITACORA!$E$4:$E$7322,$E$6:$AM$6,BITACORA!$B$4:$B$7322,"&gt;="&amp;$B$3,BITACORA!$B$4:$B$7322,"&lt;="&amp;$B$4)</f>
        <v>0</v>
      </c>
      <c r="L143" s="165">
        <f>COUNTIFS(BITACORA!$C$4:$C$7322,$B$7:$B$501,BITACORA!$E$4:$E$7322,$E$6:$AM$6,BITACORA!$B$4:$B$7322,"&gt;="&amp;$B$3,BITACORA!$B$4:$B$7322,"&lt;="&amp;$B$4)</f>
        <v>0</v>
      </c>
      <c r="M143" s="165">
        <f>COUNTIFS(BITACORA!$C$4:$C$7322,$B$7:$B$501,BITACORA!$E$4:$E$7322,$E$6:$AM$6,BITACORA!$B$4:$B$7322,"&gt;="&amp;$B$3,BITACORA!$B$4:$B$7322,"&lt;="&amp;$B$4)</f>
        <v>0</v>
      </c>
      <c r="N143" s="165">
        <f>COUNTIFS(BITACORA!$C$4:$C$7322,$B$7:$B$501,BITACORA!$E$4:$E$7322,$E$6:$AM$6,BITACORA!$B$4:$B$7322,"&gt;="&amp;$B$3,BITACORA!$B$4:$B$7322,"&lt;="&amp;$B$4)</f>
        <v>0</v>
      </c>
      <c r="O143" s="165">
        <f>COUNTIFS(BITACORA!$C$4:$C$7322,$B$7:$B$501,BITACORA!$E$4:$E$7322,$E$6:$AM$6,BITACORA!$B$4:$B$7322,"&gt;="&amp;$B$3,BITACORA!$B$4:$B$7322,"&lt;="&amp;$B$4)</f>
        <v>0</v>
      </c>
      <c r="P143" s="165">
        <f>COUNTIFS(BITACORA!$C$4:$C$7322,$B$7:$B$501,BITACORA!$E$4:$E$7322,$E$6:$AM$6,BITACORA!$B$4:$B$7322,"&gt;="&amp;$B$3,BITACORA!$B$4:$B$7322,"&lt;="&amp;$B$4)</f>
        <v>0</v>
      </c>
      <c r="Q143" s="165">
        <f>COUNTIFS(BITACORA!$C$4:$C$7322,$B$7:$B$501,BITACORA!$E$4:$E$7322,$E$6:$AM$6,BITACORA!$B$4:$B$7322,"&gt;="&amp;$B$3,BITACORA!$B$4:$B$7322,"&lt;="&amp;$B$4)</f>
        <v>0</v>
      </c>
      <c r="R143" s="165">
        <f>COUNTIFS(BITACORA!$C$4:$C$7322,$B$7:$B$501,BITACORA!$E$4:$E$7322,$E$6:$AM$6,BITACORA!$B$4:$B$7322,"&gt;="&amp;$B$3,BITACORA!$B$4:$B$7322,"&lt;="&amp;$B$4)</f>
        <v>0</v>
      </c>
      <c r="S143" s="165">
        <f>COUNTIFS(BITACORA!$C$4:$C$7322,$B$7:$B$501,BITACORA!$E$4:$E$7322,$E$6:$AM$6,BITACORA!$B$4:$B$7322,"&gt;="&amp;$B$3,BITACORA!$B$4:$B$7322,"&lt;="&amp;$B$4)</f>
        <v>0</v>
      </c>
      <c r="T143" s="165">
        <f>COUNTIFS(BITACORA!$C$4:$C$7322,$B$7:$B$501,BITACORA!$E$4:$E$7322,$E$6:$AM$6,BITACORA!$B$4:$B$7322,"&gt;="&amp;$B$3,BITACORA!$B$4:$B$7322,"&lt;="&amp;$B$4)</f>
        <v>0</v>
      </c>
      <c r="U143" s="165">
        <f>COUNTIFS(BITACORA!$C$4:$C$7322,$B$7:$B$501,BITACORA!$E$4:$E$7322,$E$6:$AM$6,BITACORA!$B$4:$B$7322,"&gt;="&amp;$B$3,BITACORA!$B$4:$B$7322,"&lt;="&amp;$B$4)</f>
        <v>0</v>
      </c>
      <c r="V143" s="165">
        <f>COUNTIFS(BITACORA!$C$4:$C$7322,$B$7:$B$501,BITACORA!$E$4:$E$7322,$E$6:$AM$6,BITACORA!$B$4:$B$7322,"&gt;="&amp;$B$3,BITACORA!$B$4:$B$7322,"&lt;="&amp;$B$4)</f>
        <v>0</v>
      </c>
      <c r="W143" s="165">
        <f>COUNTIFS(BITACORA!$C$4:$C$7322,$B$7:$B$501,BITACORA!$E$4:$E$7322,$E$6:$AM$6,BITACORA!$B$4:$B$7322,"&gt;="&amp;$B$3,BITACORA!$B$4:$B$7322,"&lt;="&amp;$B$4)</f>
        <v>0</v>
      </c>
      <c r="X143" s="165">
        <f>COUNTIFS(BITACORA!$C$4:$C$7322,$B$7:$B$501,BITACORA!$E$4:$E$7322,$E$6:$AM$6,BITACORA!$B$4:$B$7322,"&gt;="&amp;$B$3,BITACORA!$B$4:$B$7322,"&lt;="&amp;$B$4)</f>
        <v>0</v>
      </c>
      <c r="Y143" s="165">
        <f>COUNTIFS(BITACORA!$C$4:$C$7322,$B$7:$B$501,BITACORA!$E$4:$E$7322,$E$6:$AM$6,BITACORA!$B$4:$B$7322,"&gt;="&amp;$B$3,BITACORA!$B$4:$B$7322,"&lt;="&amp;$B$4)</f>
        <v>0</v>
      </c>
      <c r="Z143" s="165">
        <f>COUNTIFS(BITACORA!$C$4:$C$7322,$B$7:$B$501,BITACORA!$E$4:$E$7322,$E$6:$AM$6,BITACORA!$B$4:$B$7322,"&gt;="&amp;$B$3,BITACORA!$B$4:$B$7322,"&lt;="&amp;$B$4)</f>
        <v>0</v>
      </c>
      <c r="AA143" s="165">
        <f>COUNTIFS(BITACORA!$C$4:$C$7322,$B$7:$B$501,BITACORA!$E$4:$E$7322,$E$6:$AM$6,BITACORA!$B$4:$B$7322,"&gt;="&amp;$B$3,BITACORA!$B$4:$B$7322,"&lt;="&amp;$B$4)</f>
        <v>0</v>
      </c>
      <c r="AB143" s="165">
        <f>COUNTIFS(BITACORA!$C$4:$C$7322,$B$7:$B$501,BITACORA!$E$4:$E$7322,$E$6:$AM$6,BITACORA!$B$4:$B$7322,"&gt;="&amp;$B$3,BITACORA!$B$4:$B$7322,"&lt;="&amp;$B$4)</f>
        <v>0</v>
      </c>
      <c r="AC143" s="165">
        <f>COUNTIFS(BITACORA!$C$4:$C$7322,$B$7:$B$501,BITACORA!$E$4:$E$7322,$E$6:$AM$6,BITACORA!$B$4:$B$7322,"&gt;="&amp;$B$3,BITACORA!$B$4:$B$7322,"&lt;="&amp;$B$4)</f>
        <v>0</v>
      </c>
      <c r="AD143" s="165">
        <f>COUNTIFS(BITACORA!$C$4:$C$7322,$B$7:$B$501,BITACORA!$E$4:$E$7322,$E$6:$AM$6,BITACORA!$B$4:$B$7322,"&gt;="&amp;$B$3,BITACORA!$B$4:$B$7322,"&lt;="&amp;$B$4)</f>
        <v>0</v>
      </c>
      <c r="AE143" s="165">
        <f>COUNTIFS(BITACORA!$C$4:$C$7322,$B$7:$B$501,BITACORA!$E$4:$E$7322,$E$6:$AM$6,BITACORA!$B$4:$B$7322,"&gt;="&amp;$B$3,BITACORA!$B$4:$B$7322,"&lt;="&amp;$B$4)</f>
        <v>0</v>
      </c>
      <c r="AF143" s="165">
        <f>COUNTIFS(BITACORA!$C$4:$C$7322,$B$7:$B$501,BITACORA!$E$4:$E$7322,$E$6:$AM$6,BITACORA!$B$4:$B$7322,"&gt;="&amp;$B$3,BITACORA!$B$4:$B$7322,"&lt;="&amp;$B$4)</f>
        <v>0</v>
      </c>
      <c r="AG143" s="165">
        <f>COUNTIFS(BITACORA!$C$4:$C$7322,$B$7:$B$501,BITACORA!$E$4:$E$7322,$E$6:$AM$6,BITACORA!$B$4:$B$7322,"&gt;="&amp;$B$3,BITACORA!$B$4:$B$7322,"&lt;="&amp;$B$4)</f>
        <v>0</v>
      </c>
      <c r="AH143" s="165">
        <f>COUNTIFS(BITACORA!$C$4:$C$7322,$B$7:$B$501,BITACORA!$E$4:$E$7322,$E$6:$AM$6,BITACORA!$B$4:$B$7322,"&gt;="&amp;$B$3,BITACORA!$B$4:$B$7322,"&lt;="&amp;$B$4)</f>
        <v>0</v>
      </c>
      <c r="AI143" s="165">
        <f>COUNTIFS(BITACORA!$C$4:$C$7322,$B$7:$B$501,BITACORA!$E$4:$E$7322,$E$6:$AM$6,BITACORA!$B$4:$B$7322,"&gt;="&amp;$B$3,BITACORA!$B$4:$B$7322,"&lt;="&amp;$B$4)</f>
        <v>0</v>
      </c>
      <c r="AJ143" s="165">
        <f>COUNTIFS(BITACORA!$C$4:$C$7322,$B$7:$B$501,BITACORA!$E$4:$E$7322,$E$6:$AM$6,BITACORA!$B$4:$B$7322,"&gt;="&amp;$B$3,BITACORA!$B$4:$B$7322,"&lt;="&amp;$B$4)</f>
        <v>0</v>
      </c>
      <c r="AK143" s="165">
        <f>COUNTIFS(BITACORA!$C$4:$C$7322,$B$7:$B$501,BITACORA!$E$4:$E$7322,$E$6:$AM$6,BITACORA!$B$4:$B$7322,"&gt;="&amp;$B$3,BITACORA!$B$4:$B$7322,"&lt;="&amp;$B$4)</f>
        <v>0</v>
      </c>
      <c r="AL143" s="165">
        <f>COUNTIFS(BITACORA!$C$4:$C$7322,$B$7:$B$501,BITACORA!$E$4:$E$7322,$E$6:$AM$6,BITACORA!$B$4:$B$7322,"&gt;="&amp;$B$3,BITACORA!$B$4:$B$7322,"&lt;="&amp;$B$4)</f>
        <v>0</v>
      </c>
      <c r="AM143" s="165">
        <f>COUNTIFS(BITACORA!$C$4:$C$7322,$B$7:$B$501,BITACORA!$E$4:$E$7322,$E$6:$AM$6,BITACORA!$B$4:$B$7322,"&gt;="&amp;$B$3,BITACORA!$B$4:$B$7322,"&lt;="&amp;$B$4)</f>
        <v>0</v>
      </c>
    </row>
    <row r="144" spans="1:39">
      <c r="A144" s="141"/>
      <c r="B144" s="165"/>
      <c r="C144" s="165"/>
      <c r="D144" s="164">
        <f t="shared" si="0"/>
        <v>0</v>
      </c>
      <c r="E144" s="165">
        <f>COUNTIFS(BITACORA!$C$4:$C$7322,$B$7:$B$501,BITACORA!$E$4:$E$7322,$E$6:$AM$6,BITACORA!$B$4:$B$7322,"&gt;="&amp;$B$3,BITACORA!$B$4:$B$7322,"&lt;="&amp;$B$4)</f>
        <v>0</v>
      </c>
      <c r="F144" s="165">
        <f>COUNTIFS(BITACORA!$C$4:$C$7322,$B$7:$B$501,BITACORA!$E$4:$E$7322,$E$6:$AM$6,BITACORA!$B$4:$B$7322,"&gt;="&amp;$B$3,BITACORA!$B$4:$B$7322,"&lt;="&amp;$B$4)</f>
        <v>0</v>
      </c>
      <c r="G144" s="165">
        <f>COUNTIFS(BITACORA!$C$4:$C$7322,$B$7:$B$501,BITACORA!$E$4:$E$7322,$E$6:$AM$6,BITACORA!$B$4:$B$7322,"&gt;="&amp;$B$3,BITACORA!$B$4:$B$7322,"&lt;="&amp;$B$4)</f>
        <v>0</v>
      </c>
      <c r="H144" s="165">
        <f>COUNTIFS(BITACORA!$C$4:$C$7322,$B$7:$B$501,BITACORA!$E$4:$E$7322,$E$6:$AM$6,BITACORA!$B$4:$B$7322,"&gt;="&amp;$B$3,BITACORA!$B$4:$B$7322,"&lt;="&amp;$B$4)</f>
        <v>0</v>
      </c>
      <c r="I144" s="165">
        <f>COUNTIFS(BITACORA!$C$4:$C$7322,$B$7:$B$501,BITACORA!$E$4:$E$7322,$E$6:$AM$6,BITACORA!$B$4:$B$7322,"&gt;="&amp;$B$3,BITACORA!$B$4:$B$7322,"&lt;="&amp;$B$4)</f>
        <v>0</v>
      </c>
      <c r="J144" s="165">
        <f>COUNTIFS(BITACORA!$C$4:$C$7322,$B$7:$B$501,BITACORA!$E$4:$E$7322,$E$6:$AM$6,BITACORA!$B$4:$B$7322,"&gt;="&amp;$B$3,BITACORA!$B$4:$B$7322,"&lt;="&amp;$B$4)</f>
        <v>0</v>
      </c>
      <c r="K144" s="165">
        <f>COUNTIFS(BITACORA!$C$4:$C$7322,$B$7:$B$501,BITACORA!$E$4:$E$7322,$E$6:$AM$6,BITACORA!$B$4:$B$7322,"&gt;="&amp;$B$3,BITACORA!$B$4:$B$7322,"&lt;="&amp;$B$4)</f>
        <v>0</v>
      </c>
      <c r="L144" s="165">
        <f>COUNTIFS(BITACORA!$C$4:$C$7322,$B$7:$B$501,BITACORA!$E$4:$E$7322,$E$6:$AM$6,BITACORA!$B$4:$B$7322,"&gt;="&amp;$B$3,BITACORA!$B$4:$B$7322,"&lt;="&amp;$B$4)</f>
        <v>0</v>
      </c>
      <c r="M144" s="165">
        <f>COUNTIFS(BITACORA!$C$4:$C$7322,$B$7:$B$501,BITACORA!$E$4:$E$7322,$E$6:$AM$6,BITACORA!$B$4:$B$7322,"&gt;="&amp;$B$3,BITACORA!$B$4:$B$7322,"&lt;="&amp;$B$4)</f>
        <v>0</v>
      </c>
      <c r="N144" s="165">
        <f>COUNTIFS(BITACORA!$C$4:$C$7322,$B$7:$B$501,BITACORA!$E$4:$E$7322,$E$6:$AM$6,BITACORA!$B$4:$B$7322,"&gt;="&amp;$B$3,BITACORA!$B$4:$B$7322,"&lt;="&amp;$B$4)</f>
        <v>0</v>
      </c>
      <c r="O144" s="165">
        <f>COUNTIFS(BITACORA!$C$4:$C$7322,$B$7:$B$501,BITACORA!$E$4:$E$7322,$E$6:$AM$6,BITACORA!$B$4:$B$7322,"&gt;="&amp;$B$3,BITACORA!$B$4:$B$7322,"&lt;="&amp;$B$4)</f>
        <v>0</v>
      </c>
      <c r="P144" s="165">
        <f>COUNTIFS(BITACORA!$C$4:$C$7322,$B$7:$B$501,BITACORA!$E$4:$E$7322,$E$6:$AM$6,BITACORA!$B$4:$B$7322,"&gt;="&amp;$B$3,BITACORA!$B$4:$B$7322,"&lt;="&amp;$B$4)</f>
        <v>0</v>
      </c>
      <c r="Q144" s="165">
        <f>COUNTIFS(BITACORA!$C$4:$C$7322,$B$7:$B$501,BITACORA!$E$4:$E$7322,$E$6:$AM$6,BITACORA!$B$4:$B$7322,"&gt;="&amp;$B$3,BITACORA!$B$4:$B$7322,"&lt;="&amp;$B$4)</f>
        <v>0</v>
      </c>
      <c r="R144" s="165">
        <f>COUNTIFS(BITACORA!$C$4:$C$7322,$B$7:$B$501,BITACORA!$E$4:$E$7322,$E$6:$AM$6,BITACORA!$B$4:$B$7322,"&gt;="&amp;$B$3,BITACORA!$B$4:$B$7322,"&lt;="&amp;$B$4)</f>
        <v>0</v>
      </c>
      <c r="S144" s="165">
        <f>COUNTIFS(BITACORA!$C$4:$C$7322,$B$7:$B$501,BITACORA!$E$4:$E$7322,$E$6:$AM$6,BITACORA!$B$4:$B$7322,"&gt;="&amp;$B$3,BITACORA!$B$4:$B$7322,"&lt;="&amp;$B$4)</f>
        <v>0</v>
      </c>
      <c r="T144" s="165">
        <f>COUNTIFS(BITACORA!$C$4:$C$7322,$B$7:$B$501,BITACORA!$E$4:$E$7322,$E$6:$AM$6,BITACORA!$B$4:$B$7322,"&gt;="&amp;$B$3,BITACORA!$B$4:$B$7322,"&lt;="&amp;$B$4)</f>
        <v>0</v>
      </c>
      <c r="U144" s="165">
        <f>COUNTIFS(BITACORA!$C$4:$C$7322,$B$7:$B$501,BITACORA!$E$4:$E$7322,$E$6:$AM$6,BITACORA!$B$4:$B$7322,"&gt;="&amp;$B$3,BITACORA!$B$4:$B$7322,"&lt;="&amp;$B$4)</f>
        <v>0</v>
      </c>
      <c r="V144" s="165">
        <f>COUNTIFS(BITACORA!$C$4:$C$7322,$B$7:$B$501,BITACORA!$E$4:$E$7322,$E$6:$AM$6,BITACORA!$B$4:$B$7322,"&gt;="&amp;$B$3,BITACORA!$B$4:$B$7322,"&lt;="&amp;$B$4)</f>
        <v>0</v>
      </c>
      <c r="W144" s="165">
        <f>COUNTIFS(BITACORA!$C$4:$C$7322,$B$7:$B$501,BITACORA!$E$4:$E$7322,$E$6:$AM$6,BITACORA!$B$4:$B$7322,"&gt;="&amp;$B$3,BITACORA!$B$4:$B$7322,"&lt;="&amp;$B$4)</f>
        <v>0</v>
      </c>
      <c r="X144" s="165">
        <f>COUNTIFS(BITACORA!$C$4:$C$7322,$B$7:$B$501,BITACORA!$E$4:$E$7322,$E$6:$AM$6,BITACORA!$B$4:$B$7322,"&gt;="&amp;$B$3,BITACORA!$B$4:$B$7322,"&lt;="&amp;$B$4)</f>
        <v>0</v>
      </c>
      <c r="Y144" s="165">
        <f>COUNTIFS(BITACORA!$C$4:$C$7322,$B$7:$B$501,BITACORA!$E$4:$E$7322,$E$6:$AM$6,BITACORA!$B$4:$B$7322,"&gt;="&amp;$B$3,BITACORA!$B$4:$B$7322,"&lt;="&amp;$B$4)</f>
        <v>0</v>
      </c>
      <c r="Z144" s="165">
        <f>COUNTIFS(BITACORA!$C$4:$C$7322,$B$7:$B$501,BITACORA!$E$4:$E$7322,$E$6:$AM$6,BITACORA!$B$4:$B$7322,"&gt;="&amp;$B$3,BITACORA!$B$4:$B$7322,"&lt;="&amp;$B$4)</f>
        <v>0</v>
      </c>
      <c r="AA144" s="165">
        <f>COUNTIFS(BITACORA!$C$4:$C$7322,$B$7:$B$501,BITACORA!$E$4:$E$7322,$E$6:$AM$6,BITACORA!$B$4:$B$7322,"&gt;="&amp;$B$3,BITACORA!$B$4:$B$7322,"&lt;="&amp;$B$4)</f>
        <v>0</v>
      </c>
      <c r="AB144" s="165">
        <f>COUNTIFS(BITACORA!$C$4:$C$7322,$B$7:$B$501,BITACORA!$E$4:$E$7322,$E$6:$AM$6,BITACORA!$B$4:$B$7322,"&gt;="&amp;$B$3,BITACORA!$B$4:$B$7322,"&lt;="&amp;$B$4)</f>
        <v>0</v>
      </c>
      <c r="AC144" s="165">
        <f>COUNTIFS(BITACORA!$C$4:$C$7322,$B$7:$B$501,BITACORA!$E$4:$E$7322,$E$6:$AM$6,BITACORA!$B$4:$B$7322,"&gt;="&amp;$B$3,BITACORA!$B$4:$B$7322,"&lt;="&amp;$B$4)</f>
        <v>0</v>
      </c>
      <c r="AD144" s="165">
        <f>COUNTIFS(BITACORA!$C$4:$C$7322,$B$7:$B$501,BITACORA!$E$4:$E$7322,$E$6:$AM$6,BITACORA!$B$4:$B$7322,"&gt;="&amp;$B$3,BITACORA!$B$4:$B$7322,"&lt;="&amp;$B$4)</f>
        <v>0</v>
      </c>
      <c r="AE144" s="165">
        <f>COUNTIFS(BITACORA!$C$4:$C$7322,$B$7:$B$501,BITACORA!$E$4:$E$7322,$E$6:$AM$6,BITACORA!$B$4:$B$7322,"&gt;="&amp;$B$3,BITACORA!$B$4:$B$7322,"&lt;="&amp;$B$4)</f>
        <v>0</v>
      </c>
      <c r="AF144" s="165">
        <f>COUNTIFS(BITACORA!$C$4:$C$7322,$B$7:$B$501,BITACORA!$E$4:$E$7322,$E$6:$AM$6,BITACORA!$B$4:$B$7322,"&gt;="&amp;$B$3,BITACORA!$B$4:$B$7322,"&lt;="&amp;$B$4)</f>
        <v>0</v>
      </c>
      <c r="AG144" s="165">
        <f>COUNTIFS(BITACORA!$C$4:$C$7322,$B$7:$B$501,BITACORA!$E$4:$E$7322,$E$6:$AM$6,BITACORA!$B$4:$B$7322,"&gt;="&amp;$B$3,BITACORA!$B$4:$B$7322,"&lt;="&amp;$B$4)</f>
        <v>0</v>
      </c>
      <c r="AH144" s="165">
        <f>COUNTIFS(BITACORA!$C$4:$C$7322,$B$7:$B$501,BITACORA!$E$4:$E$7322,$E$6:$AM$6,BITACORA!$B$4:$B$7322,"&gt;="&amp;$B$3,BITACORA!$B$4:$B$7322,"&lt;="&amp;$B$4)</f>
        <v>0</v>
      </c>
      <c r="AI144" s="165">
        <f>COUNTIFS(BITACORA!$C$4:$C$7322,$B$7:$B$501,BITACORA!$E$4:$E$7322,$E$6:$AM$6,BITACORA!$B$4:$B$7322,"&gt;="&amp;$B$3,BITACORA!$B$4:$B$7322,"&lt;="&amp;$B$4)</f>
        <v>0</v>
      </c>
      <c r="AJ144" s="165">
        <f>COUNTIFS(BITACORA!$C$4:$C$7322,$B$7:$B$501,BITACORA!$E$4:$E$7322,$E$6:$AM$6,BITACORA!$B$4:$B$7322,"&gt;="&amp;$B$3,BITACORA!$B$4:$B$7322,"&lt;="&amp;$B$4)</f>
        <v>0</v>
      </c>
      <c r="AK144" s="165">
        <f>COUNTIFS(BITACORA!$C$4:$C$7322,$B$7:$B$501,BITACORA!$E$4:$E$7322,$E$6:$AM$6,BITACORA!$B$4:$B$7322,"&gt;="&amp;$B$3,BITACORA!$B$4:$B$7322,"&lt;="&amp;$B$4)</f>
        <v>0</v>
      </c>
      <c r="AL144" s="165">
        <f>COUNTIFS(BITACORA!$C$4:$C$7322,$B$7:$B$501,BITACORA!$E$4:$E$7322,$E$6:$AM$6,BITACORA!$B$4:$B$7322,"&gt;="&amp;$B$3,BITACORA!$B$4:$B$7322,"&lt;="&amp;$B$4)</f>
        <v>0</v>
      </c>
      <c r="AM144" s="165">
        <f>COUNTIFS(BITACORA!$C$4:$C$7322,$B$7:$B$501,BITACORA!$E$4:$E$7322,$E$6:$AM$6,BITACORA!$B$4:$B$7322,"&gt;="&amp;$B$3,BITACORA!$B$4:$B$7322,"&lt;="&amp;$B$4)</f>
        <v>0</v>
      </c>
    </row>
    <row r="145" spans="1:39">
      <c r="A145" s="141"/>
      <c r="B145" s="165"/>
      <c r="C145" s="165"/>
      <c r="D145" s="164">
        <f t="shared" si="0"/>
        <v>0</v>
      </c>
      <c r="E145" s="165">
        <f>COUNTIFS(BITACORA!$C$4:$C$7322,$B$7:$B$501,BITACORA!$E$4:$E$7322,$E$6:$AM$6,BITACORA!$B$4:$B$7322,"&gt;="&amp;$B$3,BITACORA!$B$4:$B$7322,"&lt;="&amp;$B$4)</f>
        <v>0</v>
      </c>
      <c r="F145" s="165">
        <f>COUNTIFS(BITACORA!$C$4:$C$7322,$B$7:$B$501,BITACORA!$E$4:$E$7322,$E$6:$AM$6,BITACORA!$B$4:$B$7322,"&gt;="&amp;$B$3,BITACORA!$B$4:$B$7322,"&lt;="&amp;$B$4)</f>
        <v>0</v>
      </c>
      <c r="G145" s="165">
        <f>COUNTIFS(BITACORA!$C$4:$C$7322,$B$7:$B$501,BITACORA!$E$4:$E$7322,$E$6:$AM$6,BITACORA!$B$4:$B$7322,"&gt;="&amp;$B$3,BITACORA!$B$4:$B$7322,"&lt;="&amp;$B$4)</f>
        <v>0</v>
      </c>
      <c r="H145" s="165">
        <f>COUNTIFS(BITACORA!$C$4:$C$7322,$B$7:$B$501,BITACORA!$E$4:$E$7322,$E$6:$AM$6,BITACORA!$B$4:$B$7322,"&gt;="&amp;$B$3,BITACORA!$B$4:$B$7322,"&lt;="&amp;$B$4)</f>
        <v>0</v>
      </c>
      <c r="I145" s="165">
        <f>COUNTIFS(BITACORA!$C$4:$C$7322,$B$7:$B$501,BITACORA!$E$4:$E$7322,$E$6:$AM$6,BITACORA!$B$4:$B$7322,"&gt;="&amp;$B$3,BITACORA!$B$4:$B$7322,"&lt;="&amp;$B$4)</f>
        <v>0</v>
      </c>
      <c r="J145" s="165">
        <f>COUNTIFS(BITACORA!$C$4:$C$7322,$B$7:$B$501,BITACORA!$E$4:$E$7322,$E$6:$AM$6,BITACORA!$B$4:$B$7322,"&gt;="&amp;$B$3,BITACORA!$B$4:$B$7322,"&lt;="&amp;$B$4)</f>
        <v>0</v>
      </c>
      <c r="K145" s="165">
        <f>COUNTIFS(BITACORA!$C$4:$C$7322,$B$7:$B$501,BITACORA!$E$4:$E$7322,$E$6:$AM$6,BITACORA!$B$4:$B$7322,"&gt;="&amp;$B$3,BITACORA!$B$4:$B$7322,"&lt;="&amp;$B$4)</f>
        <v>0</v>
      </c>
      <c r="L145" s="165">
        <f>COUNTIFS(BITACORA!$C$4:$C$7322,$B$7:$B$501,BITACORA!$E$4:$E$7322,$E$6:$AM$6,BITACORA!$B$4:$B$7322,"&gt;="&amp;$B$3,BITACORA!$B$4:$B$7322,"&lt;="&amp;$B$4)</f>
        <v>0</v>
      </c>
      <c r="M145" s="165">
        <f>COUNTIFS(BITACORA!$C$4:$C$7322,$B$7:$B$501,BITACORA!$E$4:$E$7322,$E$6:$AM$6,BITACORA!$B$4:$B$7322,"&gt;="&amp;$B$3,BITACORA!$B$4:$B$7322,"&lt;="&amp;$B$4)</f>
        <v>0</v>
      </c>
      <c r="N145" s="165">
        <f>COUNTIFS(BITACORA!$C$4:$C$7322,$B$7:$B$501,BITACORA!$E$4:$E$7322,$E$6:$AM$6,BITACORA!$B$4:$B$7322,"&gt;="&amp;$B$3,BITACORA!$B$4:$B$7322,"&lt;="&amp;$B$4)</f>
        <v>0</v>
      </c>
      <c r="O145" s="165">
        <f>COUNTIFS(BITACORA!$C$4:$C$7322,$B$7:$B$501,BITACORA!$E$4:$E$7322,$E$6:$AM$6,BITACORA!$B$4:$B$7322,"&gt;="&amp;$B$3,BITACORA!$B$4:$B$7322,"&lt;="&amp;$B$4)</f>
        <v>0</v>
      </c>
      <c r="P145" s="165">
        <f>COUNTIFS(BITACORA!$C$4:$C$7322,$B$7:$B$501,BITACORA!$E$4:$E$7322,$E$6:$AM$6,BITACORA!$B$4:$B$7322,"&gt;="&amp;$B$3,BITACORA!$B$4:$B$7322,"&lt;="&amp;$B$4)</f>
        <v>0</v>
      </c>
      <c r="Q145" s="165">
        <f>COUNTIFS(BITACORA!$C$4:$C$7322,$B$7:$B$501,BITACORA!$E$4:$E$7322,$E$6:$AM$6,BITACORA!$B$4:$B$7322,"&gt;="&amp;$B$3,BITACORA!$B$4:$B$7322,"&lt;="&amp;$B$4)</f>
        <v>0</v>
      </c>
      <c r="R145" s="165">
        <f>COUNTIFS(BITACORA!$C$4:$C$7322,$B$7:$B$501,BITACORA!$E$4:$E$7322,$E$6:$AM$6,BITACORA!$B$4:$B$7322,"&gt;="&amp;$B$3,BITACORA!$B$4:$B$7322,"&lt;="&amp;$B$4)</f>
        <v>0</v>
      </c>
      <c r="S145" s="165">
        <f>COUNTIFS(BITACORA!$C$4:$C$7322,$B$7:$B$501,BITACORA!$E$4:$E$7322,$E$6:$AM$6,BITACORA!$B$4:$B$7322,"&gt;="&amp;$B$3,BITACORA!$B$4:$B$7322,"&lt;="&amp;$B$4)</f>
        <v>0</v>
      </c>
      <c r="T145" s="165">
        <f>COUNTIFS(BITACORA!$C$4:$C$7322,$B$7:$B$501,BITACORA!$E$4:$E$7322,$E$6:$AM$6,BITACORA!$B$4:$B$7322,"&gt;="&amp;$B$3,BITACORA!$B$4:$B$7322,"&lt;="&amp;$B$4)</f>
        <v>0</v>
      </c>
      <c r="U145" s="165">
        <f>COUNTIFS(BITACORA!$C$4:$C$7322,$B$7:$B$501,BITACORA!$E$4:$E$7322,$E$6:$AM$6,BITACORA!$B$4:$B$7322,"&gt;="&amp;$B$3,BITACORA!$B$4:$B$7322,"&lt;="&amp;$B$4)</f>
        <v>0</v>
      </c>
      <c r="V145" s="165">
        <f>COUNTIFS(BITACORA!$C$4:$C$7322,$B$7:$B$501,BITACORA!$E$4:$E$7322,$E$6:$AM$6,BITACORA!$B$4:$B$7322,"&gt;="&amp;$B$3,BITACORA!$B$4:$B$7322,"&lt;="&amp;$B$4)</f>
        <v>0</v>
      </c>
      <c r="W145" s="165">
        <f>COUNTIFS(BITACORA!$C$4:$C$7322,$B$7:$B$501,BITACORA!$E$4:$E$7322,$E$6:$AM$6,BITACORA!$B$4:$B$7322,"&gt;="&amp;$B$3,BITACORA!$B$4:$B$7322,"&lt;="&amp;$B$4)</f>
        <v>0</v>
      </c>
      <c r="X145" s="165">
        <f>COUNTIFS(BITACORA!$C$4:$C$7322,$B$7:$B$501,BITACORA!$E$4:$E$7322,$E$6:$AM$6,BITACORA!$B$4:$B$7322,"&gt;="&amp;$B$3,BITACORA!$B$4:$B$7322,"&lt;="&amp;$B$4)</f>
        <v>0</v>
      </c>
      <c r="Y145" s="165">
        <f>COUNTIFS(BITACORA!$C$4:$C$7322,$B$7:$B$501,BITACORA!$E$4:$E$7322,$E$6:$AM$6,BITACORA!$B$4:$B$7322,"&gt;="&amp;$B$3,BITACORA!$B$4:$B$7322,"&lt;="&amp;$B$4)</f>
        <v>0</v>
      </c>
      <c r="Z145" s="165">
        <f>COUNTIFS(BITACORA!$C$4:$C$7322,$B$7:$B$501,BITACORA!$E$4:$E$7322,$E$6:$AM$6,BITACORA!$B$4:$B$7322,"&gt;="&amp;$B$3,BITACORA!$B$4:$B$7322,"&lt;="&amp;$B$4)</f>
        <v>0</v>
      </c>
      <c r="AA145" s="165">
        <f>COUNTIFS(BITACORA!$C$4:$C$7322,$B$7:$B$501,BITACORA!$E$4:$E$7322,$E$6:$AM$6,BITACORA!$B$4:$B$7322,"&gt;="&amp;$B$3,BITACORA!$B$4:$B$7322,"&lt;="&amp;$B$4)</f>
        <v>0</v>
      </c>
      <c r="AB145" s="165">
        <f>COUNTIFS(BITACORA!$C$4:$C$7322,$B$7:$B$501,BITACORA!$E$4:$E$7322,$E$6:$AM$6,BITACORA!$B$4:$B$7322,"&gt;="&amp;$B$3,BITACORA!$B$4:$B$7322,"&lt;="&amp;$B$4)</f>
        <v>0</v>
      </c>
      <c r="AC145" s="165">
        <f>COUNTIFS(BITACORA!$C$4:$C$7322,$B$7:$B$501,BITACORA!$E$4:$E$7322,$E$6:$AM$6,BITACORA!$B$4:$B$7322,"&gt;="&amp;$B$3,BITACORA!$B$4:$B$7322,"&lt;="&amp;$B$4)</f>
        <v>0</v>
      </c>
      <c r="AD145" s="165">
        <f>COUNTIFS(BITACORA!$C$4:$C$7322,$B$7:$B$501,BITACORA!$E$4:$E$7322,$E$6:$AM$6,BITACORA!$B$4:$B$7322,"&gt;="&amp;$B$3,BITACORA!$B$4:$B$7322,"&lt;="&amp;$B$4)</f>
        <v>0</v>
      </c>
      <c r="AE145" s="165">
        <f>COUNTIFS(BITACORA!$C$4:$C$7322,$B$7:$B$501,BITACORA!$E$4:$E$7322,$E$6:$AM$6,BITACORA!$B$4:$B$7322,"&gt;="&amp;$B$3,BITACORA!$B$4:$B$7322,"&lt;="&amp;$B$4)</f>
        <v>0</v>
      </c>
      <c r="AF145" s="165">
        <f>COUNTIFS(BITACORA!$C$4:$C$7322,$B$7:$B$501,BITACORA!$E$4:$E$7322,$E$6:$AM$6,BITACORA!$B$4:$B$7322,"&gt;="&amp;$B$3,BITACORA!$B$4:$B$7322,"&lt;="&amp;$B$4)</f>
        <v>0</v>
      </c>
      <c r="AG145" s="165">
        <f>COUNTIFS(BITACORA!$C$4:$C$7322,$B$7:$B$501,BITACORA!$E$4:$E$7322,$E$6:$AM$6,BITACORA!$B$4:$B$7322,"&gt;="&amp;$B$3,BITACORA!$B$4:$B$7322,"&lt;="&amp;$B$4)</f>
        <v>0</v>
      </c>
      <c r="AH145" s="165">
        <f>COUNTIFS(BITACORA!$C$4:$C$7322,$B$7:$B$501,BITACORA!$E$4:$E$7322,$E$6:$AM$6,BITACORA!$B$4:$B$7322,"&gt;="&amp;$B$3,BITACORA!$B$4:$B$7322,"&lt;="&amp;$B$4)</f>
        <v>0</v>
      </c>
      <c r="AI145" s="165">
        <f>COUNTIFS(BITACORA!$C$4:$C$7322,$B$7:$B$501,BITACORA!$E$4:$E$7322,$E$6:$AM$6,BITACORA!$B$4:$B$7322,"&gt;="&amp;$B$3,BITACORA!$B$4:$B$7322,"&lt;="&amp;$B$4)</f>
        <v>0</v>
      </c>
      <c r="AJ145" s="165">
        <f>COUNTIFS(BITACORA!$C$4:$C$7322,$B$7:$B$501,BITACORA!$E$4:$E$7322,$E$6:$AM$6,BITACORA!$B$4:$B$7322,"&gt;="&amp;$B$3,BITACORA!$B$4:$B$7322,"&lt;="&amp;$B$4)</f>
        <v>0</v>
      </c>
      <c r="AK145" s="165">
        <f>COUNTIFS(BITACORA!$C$4:$C$7322,$B$7:$B$501,BITACORA!$E$4:$E$7322,$E$6:$AM$6,BITACORA!$B$4:$B$7322,"&gt;="&amp;$B$3,BITACORA!$B$4:$B$7322,"&lt;="&amp;$B$4)</f>
        <v>0</v>
      </c>
      <c r="AL145" s="165">
        <f>COUNTIFS(BITACORA!$C$4:$C$7322,$B$7:$B$501,BITACORA!$E$4:$E$7322,$E$6:$AM$6,BITACORA!$B$4:$B$7322,"&gt;="&amp;$B$3,BITACORA!$B$4:$B$7322,"&lt;="&amp;$B$4)</f>
        <v>0</v>
      </c>
      <c r="AM145" s="165">
        <f>COUNTIFS(BITACORA!$C$4:$C$7322,$B$7:$B$501,BITACORA!$E$4:$E$7322,$E$6:$AM$6,BITACORA!$B$4:$B$7322,"&gt;="&amp;$B$3,BITACORA!$B$4:$B$7322,"&lt;="&amp;$B$4)</f>
        <v>0</v>
      </c>
    </row>
    <row r="146" spans="1:39">
      <c r="A146" s="141"/>
      <c r="B146" s="165"/>
      <c r="C146" s="165"/>
      <c r="D146" s="164">
        <f t="shared" si="0"/>
        <v>0</v>
      </c>
      <c r="E146" s="165">
        <f>COUNTIFS(BITACORA!$C$4:$C$7322,$B$7:$B$501,BITACORA!$E$4:$E$7322,$E$6:$AM$6,BITACORA!$B$4:$B$7322,"&gt;="&amp;$B$3,BITACORA!$B$4:$B$7322,"&lt;="&amp;$B$4)</f>
        <v>0</v>
      </c>
      <c r="F146" s="165">
        <f>COUNTIFS(BITACORA!$C$4:$C$7322,$B$7:$B$501,BITACORA!$E$4:$E$7322,$E$6:$AM$6,BITACORA!$B$4:$B$7322,"&gt;="&amp;$B$3,BITACORA!$B$4:$B$7322,"&lt;="&amp;$B$4)</f>
        <v>0</v>
      </c>
      <c r="G146" s="165">
        <f>COUNTIFS(BITACORA!$C$4:$C$7322,$B$7:$B$501,BITACORA!$E$4:$E$7322,$E$6:$AM$6,BITACORA!$B$4:$B$7322,"&gt;="&amp;$B$3,BITACORA!$B$4:$B$7322,"&lt;="&amp;$B$4)</f>
        <v>0</v>
      </c>
      <c r="H146" s="165">
        <f>COUNTIFS(BITACORA!$C$4:$C$7322,$B$7:$B$501,BITACORA!$E$4:$E$7322,$E$6:$AM$6,BITACORA!$B$4:$B$7322,"&gt;="&amp;$B$3,BITACORA!$B$4:$B$7322,"&lt;="&amp;$B$4)</f>
        <v>0</v>
      </c>
      <c r="I146" s="165">
        <f>COUNTIFS(BITACORA!$C$4:$C$7322,$B$7:$B$501,BITACORA!$E$4:$E$7322,$E$6:$AM$6,BITACORA!$B$4:$B$7322,"&gt;="&amp;$B$3,BITACORA!$B$4:$B$7322,"&lt;="&amp;$B$4)</f>
        <v>0</v>
      </c>
      <c r="J146" s="165">
        <f>COUNTIFS(BITACORA!$C$4:$C$7322,$B$7:$B$501,BITACORA!$E$4:$E$7322,$E$6:$AM$6,BITACORA!$B$4:$B$7322,"&gt;="&amp;$B$3,BITACORA!$B$4:$B$7322,"&lt;="&amp;$B$4)</f>
        <v>0</v>
      </c>
      <c r="K146" s="165">
        <f>COUNTIFS(BITACORA!$C$4:$C$7322,$B$7:$B$501,BITACORA!$E$4:$E$7322,$E$6:$AM$6,BITACORA!$B$4:$B$7322,"&gt;="&amp;$B$3,BITACORA!$B$4:$B$7322,"&lt;="&amp;$B$4)</f>
        <v>0</v>
      </c>
      <c r="L146" s="165">
        <f>COUNTIFS(BITACORA!$C$4:$C$7322,$B$7:$B$501,BITACORA!$E$4:$E$7322,$E$6:$AM$6,BITACORA!$B$4:$B$7322,"&gt;="&amp;$B$3,BITACORA!$B$4:$B$7322,"&lt;="&amp;$B$4)</f>
        <v>0</v>
      </c>
      <c r="M146" s="165">
        <f>COUNTIFS(BITACORA!$C$4:$C$7322,$B$7:$B$501,BITACORA!$E$4:$E$7322,$E$6:$AM$6,BITACORA!$B$4:$B$7322,"&gt;="&amp;$B$3,BITACORA!$B$4:$B$7322,"&lt;="&amp;$B$4)</f>
        <v>0</v>
      </c>
      <c r="N146" s="165">
        <f>COUNTIFS(BITACORA!$C$4:$C$7322,$B$7:$B$501,BITACORA!$E$4:$E$7322,$E$6:$AM$6,BITACORA!$B$4:$B$7322,"&gt;="&amp;$B$3,BITACORA!$B$4:$B$7322,"&lt;="&amp;$B$4)</f>
        <v>0</v>
      </c>
      <c r="O146" s="165">
        <f>COUNTIFS(BITACORA!$C$4:$C$7322,$B$7:$B$501,BITACORA!$E$4:$E$7322,$E$6:$AM$6,BITACORA!$B$4:$B$7322,"&gt;="&amp;$B$3,BITACORA!$B$4:$B$7322,"&lt;="&amp;$B$4)</f>
        <v>0</v>
      </c>
      <c r="P146" s="165">
        <f>COUNTIFS(BITACORA!$C$4:$C$7322,$B$7:$B$501,BITACORA!$E$4:$E$7322,$E$6:$AM$6,BITACORA!$B$4:$B$7322,"&gt;="&amp;$B$3,BITACORA!$B$4:$B$7322,"&lt;="&amp;$B$4)</f>
        <v>0</v>
      </c>
      <c r="Q146" s="165">
        <f>COUNTIFS(BITACORA!$C$4:$C$7322,$B$7:$B$501,BITACORA!$E$4:$E$7322,$E$6:$AM$6,BITACORA!$B$4:$B$7322,"&gt;="&amp;$B$3,BITACORA!$B$4:$B$7322,"&lt;="&amp;$B$4)</f>
        <v>0</v>
      </c>
      <c r="R146" s="165">
        <f>COUNTIFS(BITACORA!$C$4:$C$7322,$B$7:$B$501,BITACORA!$E$4:$E$7322,$E$6:$AM$6,BITACORA!$B$4:$B$7322,"&gt;="&amp;$B$3,BITACORA!$B$4:$B$7322,"&lt;="&amp;$B$4)</f>
        <v>0</v>
      </c>
      <c r="S146" s="165">
        <f>COUNTIFS(BITACORA!$C$4:$C$7322,$B$7:$B$501,BITACORA!$E$4:$E$7322,$E$6:$AM$6,BITACORA!$B$4:$B$7322,"&gt;="&amp;$B$3,BITACORA!$B$4:$B$7322,"&lt;="&amp;$B$4)</f>
        <v>0</v>
      </c>
      <c r="T146" s="165">
        <f>COUNTIFS(BITACORA!$C$4:$C$7322,$B$7:$B$501,BITACORA!$E$4:$E$7322,$E$6:$AM$6,BITACORA!$B$4:$B$7322,"&gt;="&amp;$B$3,BITACORA!$B$4:$B$7322,"&lt;="&amp;$B$4)</f>
        <v>0</v>
      </c>
      <c r="U146" s="165">
        <f>COUNTIFS(BITACORA!$C$4:$C$7322,$B$7:$B$501,BITACORA!$E$4:$E$7322,$E$6:$AM$6,BITACORA!$B$4:$B$7322,"&gt;="&amp;$B$3,BITACORA!$B$4:$B$7322,"&lt;="&amp;$B$4)</f>
        <v>0</v>
      </c>
      <c r="V146" s="165">
        <f>COUNTIFS(BITACORA!$C$4:$C$7322,$B$7:$B$501,BITACORA!$E$4:$E$7322,$E$6:$AM$6,BITACORA!$B$4:$B$7322,"&gt;="&amp;$B$3,BITACORA!$B$4:$B$7322,"&lt;="&amp;$B$4)</f>
        <v>0</v>
      </c>
      <c r="W146" s="165">
        <f>COUNTIFS(BITACORA!$C$4:$C$7322,$B$7:$B$501,BITACORA!$E$4:$E$7322,$E$6:$AM$6,BITACORA!$B$4:$B$7322,"&gt;="&amp;$B$3,BITACORA!$B$4:$B$7322,"&lt;="&amp;$B$4)</f>
        <v>0</v>
      </c>
      <c r="X146" s="165">
        <f>COUNTIFS(BITACORA!$C$4:$C$7322,$B$7:$B$501,BITACORA!$E$4:$E$7322,$E$6:$AM$6,BITACORA!$B$4:$B$7322,"&gt;="&amp;$B$3,BITACORA!$B$4:$B$7322,"&lt;="&amp;$B$4)</f>
        <v>0</v>
      </c>
      <c r="Y146" s="165">
        <f>COUNTIFS(BITACORA!$C$4:$C$7322,$B$7:$B$501,BITACORA!$E$4:$E$7322,$E$6:$AM$6,BITACORA!$B$4:$B$7322,"&gt;="&amp;$B$3,BITACORA!$B$4:$B$7322,"&lt;="&amp;$B$4)</f>
        <v>0</v>
      </c>
      <c r="Z146" s="165">
        <f>COUNTIFS(BITACORA!$C$4:$C$7322,$B$7:$B$501,BITACORA!$E$4:$E$7322,$E$6:$AM$6,BITACORA!$B$4:$B$7322,"&gt;="&amp;$B$3,BITACORA!$B$4:$B$7322,"&lt;="&amp;$B$4)</f>
        <v>0</v>
      </c>
      <c r="AA146" s="165">
        <f>COUNTIFS(BITACORA!$C$4:$C$7322,$B$7:$B$501,BITACORA!$E$4:$E$7322,$E$6:$AM$6,BITACORA!$B$4:$B$7322,"&gt;="&amp;$B$3,BITACORA!$B$4:$B$7322,"&lt;="&amp;$B$4)</f>
        <v>0</v>
      </c>
      <c r="AB146" s="165">
        <f>COUNTIFS(BITACORA!$C$4:$C$7322,$B$7:$B$501,BITACORA!$E$4:$E$7322,$E$6:$AM$6,BITACORA!$B$4:$B$7322,"&gt;="&amp;$B$3,BITACORA!$B$4:$B$7322,"&lt;="&amp;$B$4)</f>
        <v>0</v>
      </c>
      <c r="AC146" s="165">
        <f>COUNTIFS(BITACORA!$C$4:$C$7322,$B$7:$B$501,BITACORA!$E$4:$E$7322,$E$6:$AM$6,BITACORA!$B$4:$B$7322,"&gt;="&amp;$B$3,BITACORA!$B$4:$B$7322,"&lt;="&amp;$B$4)</f>
        <v>0</v>
      </c>
      <c r="AD146" s="165">
        <f>COUNTIFS(BITACORA!$C$4:$C$7322,$B$7:$B$501,BITACORA!$E$4:$E$7322,$E$6:$AM$6,BITACORA!$B$4:$B$7322,"&gt;="&amp;$B$3,BITACORA!$B$4:$B$7322,"&lt;="&amp;$B$4)</f>
        <v>0</v>
      </c>
      <c r="AE146" s="165">
        <f>COUNTIFS(BITACORA!$C$4:$C$7322,$B$7:$B$501,BITACORA!$E$4:$E$7322,$E$6:$AM$6,BITACORA!$B$4:$B$7322,"&gt;="&amp;$B$3,BITACORA!$B$4:$B$7322,"&lt;="&amp;$B$4)</f>
        <v>0</v>
      </c>
      <c r="AF146" s="165">
        <f>COUNTIFS(BITACORA!$C$4:$C$7322,$B$7:$B$501,BITACORA!$E$4:$E$7322,$E$6:$AM$6,BITACORA!$B$4:$B$7322,"&gt;="&amp;$B$3,BITACORA!$B$4:$B$7322,"&lt;="&amp;$B$4)</f>
        <v>0</v>
      </c>
      <c r="AG146" s="165">
        <f>COUNTIFS(BITACORA!$C$4:$C$7322,$B$7:$B$501,BITACORA!$E$4:$E$7322,$E$6:$AM$6,BITACORA!$B$4:$B$7322,"&gt;="&amp;$B$3,BITACORA!$B$4:$B$7322,"&lt;="&amp;$B$4)</f>
        <v>0</v>
      </c>
      <c r="AH146" s="165">
        <f>COUNTIFS(BITACORA!$C$4:$C$7322,$B$7:$B$501,BITACORA!$E$4:$E$7322,$E$6:$AM$6,BITACORA!$B$4:$B$7322,"&gt;="&amp;$B$3,BITACORA!$B$4:$B$7322,"&lt;="&amp;$B$4)</f>
        <v>0</v>
      </c>
      <c r="AI146" s="165">
        <f>COUNTIFS(BITACORA!$C$4:$C$7322,$B$7:$B$501,BITACORA!$E$4:$E$7322,$E$6:$AM$6,BITACORA!$B$4:$B$7322,"&gt;="&amp;$B$3,BITACORA!$B$4:$B$7322,"&lt;="&amp;$B$4)</f>
        <v>0</v>
      </c>
      <c r="AJ146" s="165">
        <f>COUNTIFS(BITACORA!$C$4:$C$7322,$B$7:$B$501,BITACORA!$E$4:$E$7322,$E$6:$AM$6,BITACORA!$B$4:$B$7322,"&gt;="&amp;$B$3,BITACORA!$B$4:$B$7322,"&lt;="&amp;$B$4)</f>
        <v>0</v>
      </c>
      <c r="AK146" s="165">
        <f>COUNTIFS(BITACORA!$C$4:$C$7322,$B$7:$B$501,BITACORA!$E$4:$E$7322,$E$6:$AM$6,BITACORA!$B$4:$B$7322,"&gt;="&amp;$B$3,BITACORA!$B$4:$B$7322,"&lt;="&amp;$B$4)</f>
        <v>0</v>
      </c>
      <c r="AL146" s="165">
        <f>COUNTIFS(BITACORA!$C$4:$C$7322,$B$7:$B$501,BITACORA!$E$4:$E$7322,$E$6:$AM$6,BITACORA!$B$4:$B$7322,"&gt;="&amp;$B$3,BITACORA!$B$4:$B$7322,"&lt;="&amp;$B$4)</f>
        <v>0</v>
      </c>
      <c r="AM146" s="165">
        <f>COUNTIFS(BITACORA!$C$4:$C$7322,$B$7:$B$501,BITACORA!$E$4:$E$7322,$E$6:$AM$6,BITACORA!$B$4:$B$7322,"&gt;="&amp;$B$3,BITACORA!$B$4:$B$7322,"&lt;="&amp;$B$4)</f>
        <v>0</v>
      </c>
    </row>
    <row r="147" spans="1:39">
      <c r="A147" s="141"/>
      <c r="B147" s="165"/>
      <c r="C147" s="165"/>
      <c r="D147" s="164">
        <f t="shared" si="0"/>
        <v>0</v>
      </c>
      <c r="E147" s="165">
        <f>COUNTIFS(BITACORA!$C$4:$C$7322,$B$7:$B$501,BITACORA!$E$4:$E$7322,$E$6:$AM$6,BITACORA!$B$4:$B$7322,"&gt;="&amp;$B$3,BITACORA!$B$4:$B$7322,"&lt;="&amp;$B$4)</f>
        <v>0</v>
      </c>
      <c r="F147" s="165">
        <f>COUNTIFS(BITACORA!$C$4:$C$7322,$B$7:$B$501,BITACORA!$E$4:$E$7322,$E$6:$AM$6,BITACORA!$B$4:$B$7322,"&gt;="&amp;$B$3,BITACORA!$B$4:$B$7322,"&lt;="&amp;$B$4)</f>
        <v>0</v>
      </c>
      <c r="G147" s="165">
        <f>COUNTIFS(BITACORA!$C$4:$C$7322,$B$7:$B$501,BITACORA!$E$4:$E$7322,$E$6:$AM$6,BITACORA!$B$4:$B$7322,"&gt;="&amp;$B$3,BITACORA!$B$4:$B$7322,"&lt;="&amp;$B$4)</f>
        <v>0</v>
      </c>
      <c r="H147" s="165">
        <f>COUNTIFS(BITACORA!$C$4:$C$7322,$B$7:$B$501,BITACORA!$E$4:$E$7322,$E$6:$AM$6,BITACORA!$B$4:$B$7322,"&gt;="&amp;$B$3,BITACORA!$B$4:$B$7322,"&lt;="&amp;$B$4)</f>
        <v>0</v>
      </c>
      <c r="I147" s="165">
        <f>COUNTIFS(BITACORA!$C$4:$C$7322,$B$7:$B$501,BITACORA!$E$4:$E$7322,$E$6:$AM$6,BITACORA!$B$4:$B$7322,"&gt;="&amp;$B$3,BITACORA!$B$4:$B$7322,"&lt;="&amp;$B$4)</f>
        <v>0</v>
      </c>
      <c r="J147" s="165">
        <f>COUNTIFS(BITACORA!$C$4:$C$7322,$B$7:$B$501,BITACORA!$E$4:$E$7322,$E$6:$AM$6,BITACORA!$B$4:$B$7322,"&gt;="&amp;$B$3,BITACORA!$B$4:$B$7322,"&lt;="&amp;$B$4)</f>
        <v>0</v>
      </c>
      <c r="K147" s="165">
        <f>COUNTIFS(BITACORA!$C$4:$C$7322,$B$7:$B$501,BITACORA!$E$4:$E$7322,$E$6:$AM$6,BITACORA!$B$4:$B$7322,"&gt;="&amp;$B$3,BITACORA!$B$4:$B$7322,"&lt;="&amp;$B$4)</f>
        <v>0</v>
      </c>
      <c r="L147" s="165">
        <f>COUNTIFS(BITACORA!$C$4:$C$7322,$B$7:$B$501,BITACORA!$E$4:$E$7322,$E$6:$AM$6,BITACORA!$B$4:$B$7322,"&gt;="&amp;$B$3,BITACORA!$B$4:$B$7322,"&lt;="&amp;$B$4)</f>
        <v>0</v>
      </c>
      <c r="M147" s="165">
        <f>COUNTIFS(BITACORA!$C$4:$C$7322,$B$7:$B$501,BITACORA!$E$4:$E$7322,$E$6:$AM$6,BITACORA!$B$4:$B$7322,"&gt;="&amp;$B$3,BITACORA!$B$4:$B$7322,"&lt;="&amp;$B$4)</f>
        <v>0</v>
      </c>
      <c r="N147" s="165">
        <f>COUNTIFS(BITACORA!$C$4:$C$7322,$B$7:$B$501,BITACORA!$E$4:$E$7322,$E$6:$AM$6,BITACORA!$B$4:$B$7322,"&gt;="&amp;$B$3,BITACORA!$B$4:$B$7322,"&lt;="&amp;$B$4)</f>
        <v>0</v>
      </c>
      <c r="O147" s="165">
        <f>COUNTIFS(BITACORA!$C$4:$C$7322,$B$7:$B$501,BITACORA!$E$4:$E$7322,$E$6:$AM$6,BITACORA!$B$4:$B$7322,"&gt;="&amp;$B$3,BITACORA!$B$4:$B$7322,"&lt;="&amp;$B$4)</f>
        <v>0</v>
      </c>
      <c r="P147" s="165">
        <f>COUNTIFS(BITACORA!$C$4:$C$7322,$B$7:$B$501,BITACORA!$E$4:$E$7322,$E$6:$AM$6,BITACORA!$B$4:$B$7322,"&gt;="&amp;$B$3,BITACORA!$B$4:$B$7322,"&lt;="&amp;$B$4)</f>
        <v>0</v>
      </c>
      <c r="Q147" s="165">
        <f>COUNTIFS(BITACORA!$C$4:$C$7322,$B$7:$B$501,BITACORA!$E$4:$E$7322,$E$6:$AM$6,BITACORA!$B$4:$B$7322,"&gt;="&amp;$B$3,BITACORA!$B$4:$B$7322,"&lt;="&amp;$B$4)</f>
        <v>0</v>
      </c>
      <c r="R147" s="165">
        <f>COUNTIFS(BITACORA!$C$4:$C$7322,$B$7:$B$501,BITACORA!$E$4:$E$7322,$E$6:$AM$6,BITACORA!$B$4:$B$7322,"&gt;="&amp;$B$3,BITACORA!$B$4:$B$7322,"&lt;="&amp;$B$4)</f>
        <v>0</v>
      </c>
      <c r="S147" s="165">
        <f>COUNTIFS(BITACORA!$C$4:$C$7322,$B$7:$B$501,BITACORA!$E$4:$E$7322,$E$6:$AM$6,BITACORA!$B$4:$B$7322,"&gt;="&amp;$B$3,BITACORA!$B$4:$B$7322,"&lt;="&amp;$B$4)</f>
        <v>0</v>
      </c>
      <c r="T147" s="165">
        <f>COUNTIFS(BITACORA!$C$4:$C$7322,$B$7:$B$501,BITACORA!$E$4:$E$7322,$E$6:$AM$6,BITACORA!$B$4:$B$7322,"&gt;="&amp;$B$3,BITACORA!$B$4:$B$7322,"&lt;="&amp;$B$4)</f>
        <v>0</v>
      </c>
      <c r="U147" s="165">
        <f>COUNTIFS(BITACORA!$C$4:$C$7322,$B$7:$B$501,BITACORA!$E$4:$E$7322,$E$6:$AM$6,BITACORA!$B$4:$B$7322,"&gt;="&amp;$B$3,BITACORA!$B$4:$B$7322,"&lt;="&amp;$B$4)</f>
        <v>0</v>
      </c>
      <c r="V147" s="165">
        <f>COUNTIFS(BITACORA!$C$4:$C$7322,$B$7:$B$501,BITACORA!$E$4:$E$7322,$E$6:$AM$6,BITACORA!$B$4:$B$7322,"&gt;="&amp;$B$3,BITACORA!$B$4:$B$7322,"&lt;="&amp;$B$4)</f>
        <v>0</v>
      </c>
      <c r="W147" s="165">
        <f>COUNTIFS(BITACORA!$C$4:$C$7322,$B$7:$B$501,BITACORA!$E$4:$E$7322,$E$6:$AM$6,BITACORA!$B$4:$B$7322,"&gt;="&amp;$B$3,BITACORA!$B$4:$B$7322,"&lt;="&amp;$B$4)</f>
        <v>0</v>
      </c>
      <c r="X147" s="165">
        <f>COUNTIFS(BITACORA!$C$4:$C$7322,$B$7:$B$501,BITACORA!$E$4:$E$7322,$E$6:$AM$6,BITACORA!$B$4:$B$7322,"&gt;="&amp;$B$3,BITACORA!$B$4:$B$7322,"&lt;="&amp;$B$4)</f>
        <v>0</v>
      </c>
      <c r="Y147" s="165">
        <f>COUNTIFS(BITACORA!$C$4:$C$7322,$B$7:$B$501,BITACORA!$E$4:$E$7322,$E$6:$AM$6,BITACORA!$B$4:$B$7322,"&gt;="&amp;$B$3,BITACORA!$B$4:$B$7322,"&lt;="&amp;$B$4)</f>
        <v>0</v>
      </c>
      <c r="Z147" s="165">
        <f>COUNTIFS(BITACORA!$C$4:$C$7322,$B$7:$B$501,BITACORA!$E$4:$E$7322,$E$6:$AM$6,BITACORA!$B$4:$B$7322,"&gt;="&amp;$B$3,BITACORA!$B$4:$B$7322,"&lt;="&amp;$B$4)</f>
        <v>0</v>
      </c>
      <c r="AA147" s="165">
        <f>COUNTIFS(BITACORA!$C$4:$C$7322,$B$7:$B$501,BITACORA!$E$4:$E$7322,$E$6:$AM$6,BITACORA!$B$4:$B$7322,"&gt;="&amp;$B$3,BITACORA!$B$4:$B$7322,"&lt;="&amp;$B$4)</f>
        <v>0</v>
      </c>
      <c r="AB147" s="165">
        <f>COUNTIFS(BITACORA!$C$4:$C$7322,$B$7:$B$501,BITACORA!$E$4:$E$7322,$E$6:$AM$6,BITACORA!$B$4:$B$7322,"&gt;="&amp;$B$3,BITACORA!$B$4:$B$7322,"&lt;="&amp;$B$4)</f>
        <v>0</v>
      </c>
      <c r="AC147" s="165">
        <f>COUNTIFS(BITACORA!$C$4:$C$7322,$B$7:$B$501,BITACORA!$E$4:$E$7322,$E$6:$AM$6,BITACORA!$B$4:$B$7322,"&gt;="&amp;$B$3,BITACORA!$B$4:$B$7322,"&lt;="&amp;$B$4)</f>
        <v>0</v>
      </c>
      <c r="AD147" s="165">
        <f>COUNTIFS(BITACORA!$C$4:$C$7322,$B$7:$B$501,BITACORA!$E$4:$E$7322,$E$6:$AM$6,BITACORA!$B$4:$B$7322,"&gt;="&amp;$B$3,BITACORA!$B$4:$B$7322,"&lt;="&amp;$B$4)</f>
        <v>0</v>
      </c>
      <c r="AE147" s="165">
        <f>COUNTIFS(BITACORA!$C$4:$C$7322,$B$7:$B$501,BITACORA!$E$4:$E$7322,$E$6:$AM$6,BITACORA!$B$4:$B$7322,"&gt;="&amp;$B$3,BITACORA!$B$4:$B$7322,"&lt;="&amp;$B$4)</f>
        <v>0</v>
      </c>
      <c r="AF147" s="165">
        <f>COUNTIFS(BITACORA!$C$4:$C$7322,$B$7:$B$501,BITACORA!$E$4:$E$7322,$E$6:$AM$6,BITACORA!$B$4:$B$7322,"&gt;="&amp;$B$3,BITACORA!$B$4:$B$7322,"&lt;="&amp;$B$4)</f>
        <v>0</v>
      </c>
      <c r="AG147" s="165">
        <f>COUNTIFS(BITACORA!$C$4:$C$7322,$B$7:$B$501,BITACORA!$E$4:$E$7322,$E$6:$AM$6,BITACORA!$B$4:$B$7322,"&gt;="&amp;$B$3,BITACORA!$B$4:$B$7322,"&lt;="&amp;$B$4)</f>
        <v>0</v>
      </c>
      <c r="AH147" s="165">
        <f>COUNTIFS(BITACORA!$C$4:$C$7322,$B$7:$B$501,BITACORA!$E$4:$E$7322,$E$6:$AM$6,BITACORA!$B$4:$B$7322,"&gt;="&amp;$B$3,BITACORA!$B$4:$B$7322,"&lt;="&amp;$B$4)</f>
        <v>0</v>
      </c>
      <c r="AI147" s="165">
        <f>COUNTIFS(BITACORA!$C$4:$C$7322,$B$7:$B$501,BITACORA!$E$4:$E$7322,$E$6:$AM$6,BITACORA!$B$4:$B$7322,"&gt;="&amp;$B$3,BITACORA!$B$4:$B$7322,"&lt;="&amp;$B$4)</f>
        <v>0</v>
      </c>
      <c r="AJ147" s="165">
        <f>COUNTIFS(BITACORA!$C$4:$C$7322,$B$7:$B$501,BITACORA!$E$4:$E$7322,$E$6:$AM$6,BITACORA!$B$4:$B$7322,"&gt;="&amp;$B$3,BITACORA!$B$4:$B$7322,"&lt;="&amp;$B$4)</f>
        <v>0</v>
      </c>
      <c r="AK147" s="165">
        <f>COUNTIFS(BITACORA!$C$4:$C$7322,$B$7:$B$501,BITACORA!$E$4:$E$7322,$E$6:$AM$6,BITACORA!$B$4:$B$7322,"&gt;="&amp;$B$3,BITACORA!$B$4:$B$7322,"&lt;="&amp;$B$4)</f>
        <v>0</v>
      </c>
      <c r="AL147" s="165">
        <f>COUNTIFS(BITACORA!$C$4:$C$7322,$B$7:$B$501,BITACORA!$E$4:$E$7322,$E$6:$AM$6,BITACORA!$B$4:$B$7322,"&gt;="&amp;$B$3,BITACORA!$B$4:$B$7322,"&lt;="&amp;$B$4)</f>
        <v>0</v>
      </c>
      <c r="AM147" s="165">
        <f>COUNTIFS(BITACORA!$C$4:$C$7322,$B$7:$B$501,BITACORA!$E$4:$E$7322,$E$6:$AM$6,BITACORA!$B$4:$B$7322,"&gt;="&amp;$B$3,BITACORA!$B$4:$B$7322,"&lt;="&amp;$B$4)</f>
        <v>0</v>
      </c>
    </row>
    <row r="148" spans="1:39">
      <c r="A148" s="141"/>
      <c r="B148" s="165"/>
      <c r="C148" s="165"/>
      <c r="D148" s="164">
        <f t="shared" si="0"/>
        <v>0</v>
      </c>
      <c r="E148" s="165">
        <f>COUNTIFS(BITACORA!$C$4:$C$7322,$B$7:$B$501,BITACORA!$E$4:$E$7322,$E$6:$AM$6,BITACORA!$B$4:$B$7322,"&gt;="&amp;$B$3,BITACORA!$B$4:$B$7322,"&lt;="&amp;$B$4)</f>
        <v>0</v>
      </c>
      <c r="F148" s="165">
        <f>COUNTIFS(BITACORA!$C$4:$C$7322,$B$7:$B$501,BITACORA!$E$4:$E$7322,$E$6:$AM$6,BITACORA!$B$4:$B$7322,"&gt;="&amp;$B$3,BITACORA!$B$4:$B$7322,"&lt;="&amp;$B$4)</f>
        <v>0</v>
      </c>
      <c r="G148" s="165">
        <f>COUNTIFS(BITACORA!$C$4:$C$7322,$B$7:$B$501,BITACORA!$E$4:$E$7322,$E$6:$AM$6,BITACORA!$B$4:$B$7322,"&gt;="&amp;$B$3,BITACORA!$B$4:$B$7322,"&lt;="&amp;$B$4)</f>
        <v>0</v>
      </c>
      <c r="H148" s="165">
        <f>COUNTIFS(BITACORA!$C$4:$C$7322,$B$7:$B$501,BITACORA!$E$4:$E$7322,$E$6:$AM$6,BITACORA!$B$4:$B$7322,"&gt;="&amp;$B$3,BITACORA!$B$4:$B$7322,"&lt;="&amp;$B$4)</f>
        <v>0</v>
      </c>
      <c r="I148" s="165">
        <f>COUNTIFS(BITACORA!$C$4:$C$7322,$B$7:$B$501,BITACORA!$E$4:$E$7322,$E$6:$AM$6,BITACORA!$B$4:$B$7322,"&gt;="&amp;$B$3,BITACORA!$B$4:$B$7322,"&lt;="&amp;$B$4)</f>
        <v>0</v>
      </c>
      <c r="J148" s="165">
        <f>COUNTIFS(BITACORA!$C$4:$C$7322,$B$7:$B$501,BITACORA!$E$4:$E$7322,$E$6:$AM$6,BITACORA!$B$4:$B$7322,"&gt;="&amp;$B$3,BITACORA!$B$4:$B$7322,"&lt;="&amp;$B$4)</f>
        <v>0</v>
      </c>
      <c r="K148" s="165">
        <f>COUNTIFS(BITACORA!$C$4:$C$7322,$B$7:$B$501,BITACORA!$E$4:$E$7322,$E$6:$AM$6,BITACORA!$B$4:$B$7322,"&gt;="&amp;$B$3,BITACORA!$B$4:$B$7322,"&lt;="&amp;$B$4)</f>
        <v>0</v>
      </c>
      <c r="L148" s="165">
        <f>COUNTIFS(BITACORA!$C$4:$C$7322,$B$7:$B$501,BITACORA!$E$4:$E$7322,$E$6:$AM$6,BITACORA!$B$4:$B$7322,"&gt;="&amp;$B$3,BITACORA!$B$4:$B$7322,"&lt;="&amp;$B$4)</f>
        <v>0</v>
      </c>
      <c r="M148" s="165">
        <f>COUNTIFS(BITACORA!$C$4:$C$7322,$B$7:$B$501,BITACORA!$E$4:$E$7322,$E$6:$AM$6,BITACORA!$B$4:$B$7322,"&gt;="&amp;$B$3,BITACORA!$B$4:$B$7322,"&lt;="&amp;$B$4)</f>
        <v>0</v>
      </c>
      <c r="N148" s="165">
        <f>COUNTIFS(BITACORA!$C$4:$C$7322,$B$7:$B$501,BITACORA!$E$4:$E$7322,$E$6:$AM$6,BITACORA!$B$4:$B$7322,"&gt;="&amp;$B$3,BITACORA!$B$4:$B$7322,"&lt;="&amp;$B$4)</f>
        <v>0</v>
      </c>
      <c r="O148" s="165">
        <f>COUNTIFS(BITACORA!$C$4:$C$7322,$B$7:$B$501,BITACORA!$E$4:$E$7322,$E$6:$AM$6,BITACORA!$B$4:$B$7322,"&gt;="&amp;$B$3,BITACORA!$B$4:$B$7322,"&lt;="&amp;$B$4)</f>
        <v>0</v>
      </c>
      <c r="P148" s="165">
        <f>COUNTIFS(BITACORA!$C$4:$C$7322,$B$7:$B$501,BITACORA!$E$4:$E$7322,$E$6:$AM$6,BITACORA!$B$4:$B$7322,"&gt;="&amp;$B$3,BITACORA!$B$4:$B$7322,"&lt;="&amp;$B$4)</f>
        <v>0</v>
      </c>
      <c r="Q148" s="165">
        <f>COUNTIFS(BITACORA!$C$4:$C$7322,$B$7:$B$501,BITACORA!$E$4:$E$7322,$E$6:$AM$6,BITACORA!$B$4:$B$7322,"&gt;="&amp;$B$3,BITACORA!$B$4:$B$7322,"&lt;="&amp;$B$4)</f>
        <v>0</v>
      </c>
      <c r="R148" s="165">
        <f>COUNTIFS(BITACORA!$C$4:$C$7322,$B$7:$B$501,BITACORA!$E$4:$E$7322,$E$6:$AM$6,BITACORA!$B$4:$B$7322,"&gt;="&amp;$B$3,BITACORA!$B$4:$B$7322,"&lt;="&amp;$B$4)</f>
        <v>0</v>
      </c>
      <c r="S148" s="165">
        <f>COUNTIFS(BITACORA!$C$4:$C$7322,$B$7:$B$501,BITACORA!$E$4:$E$7322,$E$6:$AM$6,BITACORA!$B$4:$B$7322,"&gt;="&amp;$B$3,BITACORA!$B$4:$B$7322,"&lt;="&amp;$B$4)</f>
        <v>0</v>
      </c>
      <c r="T148" s="165">
        <f>COUNTIFS(BITACORA!$C$4:$C$7322,$B$7:$B$501,BITACORA!$E$4:$E$7322,$E$6:$AM$6,BITACORA!$B$4:$B$7322,"&gt;="&amp;$B$3,BITACORA!$B$4:$B$7322,"&lt;="&amp;$B$4)</f>
        <v>0</v>
      </c>
      <c r="U148" s="165">
        <f>COUNTIFS(BITACORA!$C$4:$C$7322,$B$7:$B$501,BITACORA!$E$4:$E$7322,$E$6:$AM$6,BITACORA!$B$4:$B$7322,"&gt;="&amp;$B$3,BITACORA!$B$4:$B$7322,"&lt;="&amp;$B$4)</f>
        <v>0</v>
      </c>
      <c r="V148" s="165">
        <f>COUNTIFS(BITACORA!$C$4:$C$7322,$B$7:$B$501,BITACORA!$E$4:$E$7322,$E$6:$AM$6,BITACORA!$B$4:$B$7322,"&gt;="&amp;$B$3,BITACORA!$B$4:$B$7322,"&lt;="&amp;$B$4)</f>
        <v>0</v>
      </c>
      <c r="W148" s="165">
        <f>COUNTIFS(BITACORA!$C$4:$C$7322,$B$7:$B$501,BITACORA!$E$4:$E$7322,$E$6:$AM$6,BITACORA!$B$4:$B$7322,"&gt;="&amp;$B$3,BITACORA!$B$4:$B$7322,"&lt;="&amp;$B$4)</f>
        <v>0</v>
      </c>
      <c r="X148" s="165">
        <f>COUNTIFS(BITACORA!$C$4:$C$7322,$B$7:$B$501,BITACORA!$E$4:$E$7322,$E$6:$AM$6,BITACORA!$B$4:$B$7322,"&gt;="&amp;$B$3,BITACORA!$B$4:$B$7322,"&lt;="&amp;$B$4)</f>
        <v>0</v>
      </c>
      <c r="Y148" s="165">
        <f>COUNTIFS(BITACORA!$C$4:$C$7322,$B$7:$B$501,BITACORA!$E$4:$E$7322,$E$6:$AM$6,BITACORA!$B$4:$B$7322,"&gt;="&amp;$B$3,BITACORA!$B$4:$B$7322,"&lt;="&amp;$B$4)</f>
        <v>0</v>
      </c>
      <c r="Z148" s="165">
        <f>COUNTIFS(BITACORA!$C$4:$C$7322,$B$7:$B$501,BITACORA!$E$4:$E$7322,$E$6:$AM$6,BITACORA!$B$4:$B$7322,"&gt;="&amp;$B$3,BITACORA!$B$4:$B$7322,"&lt;="&amp;$B$4)</f>
        <v>0</v>
      </c>
      <c r="AA148" s="165">
        <f>COUNTIFS(BITACORA!$C$4:$C$7322,$B$7:$B$501,BITACORA!$E$4:$E$7322,$E$6:$AM$6,BITACORA!$B$4:$B$7322,"&gt;="&amp;$B$3,BITACORA!$B$4:$B$7322,"&lt;="&amp;$B$4)</f>
        <v>0</v>
      </c>
      <c r="AB148" s="165">
        <f>COUNTIFS(BITACORA!$C$4:$C$7322,$B$7:$B$501,BITACORA!$E$4:$E$7322,$E$6:$AM$6,BITACORA!$B$4:$B$7322,"&gt;="&amp;$B$3,BITACORA!$B$4:$B$7322,"&lt;="&amp;$B$4)</f>
        <v>0</v>
      </c>
      <c r="AC148" s="165">
        <f>COUNTIFS(BITACORA!$C$4:$C$7322,$B$7:$B$501,BITACORA!$E$4:$E$7322,$E$6:$AM$6,BITACORA!$B$4:$B$7322,"&gt;="&amp;$B$3,BITACORA!$B$4:$B$7322,"&lt;="&amp;$B$4)</f>
        <v>0</v>
      </c>
      <c r="AD148" s="165">
        <f>COUNTIFS(BITACORA!$C$4:$C$7322,$B$7:$B$501,BITACORA!$E$4:$E$7322,$E$6:$AM$6,BITACORA!$B$4:$B$7322,"&gt;="&amp;$B$3,BITACORA!$B$4:$B$7322,"&lt;="&amp;$B$4)</f>
        <v>0</v>
      </c>
      <c r="AE148" s="165">
        <f>COUNTIFS(BITACORA!$C$4:$C$7322,$B$7:$B$501,BITACORA!$E$4:$E$7322,$E$6:$AM$6,BITACORA!$B$4:$B$7322,"&gt;="&amp;$B$3,BITACORA!$B$4:$B$7322,"&lt;="&amp;$B$4)</f>
        <v>0</v>
      </c>
      <c r="AF148" s="165">
        <f>COUNTIFS(BITACORA!$C$4:$C$7322,$B$7:$B$501,BITACORA!$E$4:$E$7322,$E$6:$AM$6,BITACORA!$B$4:$B$7322,"&gt;="&amp;$B$3,BITACORA!$B$4:$B$7322,"&lt;="&amp;$B$4)</f>
        <v>0</v>
      </c>
      <c r="AG148" s="165">
        <f>COUNTIFS(BITACORA!$C$4:$C$7322,$B$7:$B$501,BITACORA!$E$4:$E$7322,$E$6:$AM$6,BITACORA!$B$4:$B$7322,"&gt;="&amp;$B$3,BITACORA!$B$4:$B$7322,"&lt;="&amp;$B$4)</f>
        <v>0</v>
      </c>
      <c r="AH148" s="165">
        <f>COUNTIFS(BITACORA!$C$4:$C$7322,$B$7:$B$501,BITACORA!$E$4:$E$7322,$E$6:$AM$6,BITACORA!$B$4:$B$7322,"&gt;="&amp;$B$3,BITACORA!$B$4:$B$7322,"&lt;="&amp;$B$4)</f>
        <v>0</v>
      </c>
      <c r="AI148" s="165">
        <f>COUNTIFS(BITACORA!$C$4:$C$7322,$B$7:$B$501,BITACORA!$E$4:$E$7322,$E$6:$AM$6,BITACORA!$B$4:$B$7322,"&gt;="&amp;$B$3,BITACORA!$B$4:$B$7322,"&lt;="&amp;$B$4)</f>
        <v>0</v>
      </c>
      <c r="AJ148" s="165">
        <f>COUNTIFS(BITACORA!$C$4:$C$7322,$B$7:$B$501,BITACORA!$E$4:$E$7322,$E$6:$AM$6,BITACORA!$B$4:$B$7322,"&gt;="&amp;$B$3,BITACORA!$B$4:$B$7322,"&lt;="&amp;$B$4)</f>
        <v>0</v>
      </c>
      <c r="AK148" s="165">
        <f>COUNTIFS(BITACORA!$C$4:$C$7322,$B$7:$B$501,BITACORA!$E$4:$E$7322,$E$6:$AM$6,BITACORA!$B$4:$B$7322,"&gt;="&amp;$B$3,BITACORA!$B$4:$B$7322,"&lt;="&amp;$B$4)</f>
        <v>0</v>
      </c>
      <c r="AL148" s="165">
        <f>COUNTIFS(BITACORA!$C$4:$C$7322,$B$7:$B$501,BITACORA!$E$4:$E$7322,$E$6:$AM$6,BITACORA!$B$4:$B$7322,"&gt;="&amp;$B$3,BITACORA!$B$4:$B$7322,"&lt;="&amp;$B$4)</f>
        <v>0</v>
      </c>
      <c r="AM148" s="165">
        <f>COUNTIFS(BITACORA!$C$4:$C$7322,$B$7:$B$501,BITACORA!$E$4:$E$7322,$E$6:$AM$6,BITACORA!$B$4:$B$7322,"&gt;="&amp;$B$3,BITACORA!$B$4:$B$7322,"&lt;="&amp;$B$4)</f>
        <v>0</v>
      </c>
    </row>
    <row r="149" spans="1:39">
      <c r="A149" s="141"/>
      <c r="B149" s="165"/>
      <c r="C149" s="165"/>
      <c r="D149" s="164">
        <f t="shared" si="0"/>
        <v>0</v>
      </c>
      <c r="E149" s="165">
        <f>COUNTIFS(BITACORA!$C$4:$C$7322,$B$7:$B$501,BITACORA!$E$4:$E$7322,$E$6:$AM$6,BITACORA!$B$4:$B$7322,"&gt;="&amp;$B$3,BITACORA!$B$4:$B$7322,"&lt;="&amp;$B$4)</f>
        <v>0</v>
      </c>
      <c r="F149" s="165">
        <f>COUNTIFS(BITACORA!$C$4:$C$7322,$B$7:$B$501,BITACORA!$E$4:$E$7322,$E$6:$AM$6,BITACORA!$B$4:$B$7322,"&gt;="&amp;$B$3,BITACORA!$B$4:$B$7322,"&lt;="&amp;$B$4)</f>
        <v>0</v>
      </c>
      <c r="G149" s="165">
        <f>COUNTIFS(BITACORA!$C$4:$C$7322,$B$7:$B$501,BITACORA!$E$4:$E$7322,$E$6:$AM$6,BITACORA!$B$4:$B$7322,"&gt;="&amp;$B$3,BITACORA!$B$4:$B$7322,"&lt;="&amp;$B$4)</f>
        <v>0</v>
      </c>
      <c r="H149" s="165">
        <f>COUNTIFS(BITACORA!$C$4:$C$7322,$B$7:$B$501,BITACORA!$E$4:$E$7322,$E$6:$AM$6,BITACORA!$B$4:$B$7322,"&gt;="&amp;$B$3,BITACORA!$B$4:$B$7322,"&lt;="&amp;$B$4)</f>
        <v>0</v>
      </c>
      <c r="I149" s="165">
        <f>COUNTIFS(BITACORA!$C$4:$C$7322,$B$7:$B$501,BITACORA!$E$4:$E$7322,$E$6:$AM$6,BITACORA!$B$4:$B$7322,"&gt;="&amp;$B$3,BITACORA!$B$4:$B$7322,"&lt;="&amp;$B$4)</f>
        <v>0</v>
      </c>
      <c r="J149" s="165">
        <f>COUNTIFS(BITACORA!$C$4:$C$7322,$B$7:$B$501,BITACORA!$E$4:$E$7322,$E$6:$AM$6,BITACORA!$B$4:$B$7322,"&gt;="&amp;$B$3,BITACORA!$B$4:$B$7322,"&lt;="&amp;$B$4)</f>
        <v>0</v>
      </c>
      <c r="K149" s="165">
        <f>COUNTIFS(BITACORA!$C$4:$C$7322,$B$7:$B$501,BITACORA!$E$4:$E$7322,$E$6:$AM$6,BITACORA!$B$4:$B$7322,"&gt;="&amp;$B$3,BITACORA!$B$4:$B$7322,"&lt;="&amp;$B$4)</f>
        <v>0</v>
      </c>
      <c r="L149" s="165">
        <f>COUNTIFS(BITACORA!$C$4:$C$7322,$B$7:$B$501,BITACORA!$E$4:$E$7322,$E$6:$AM$6,BITACORA!$B$4:$B$7322,"&gt;="&amp;$B$3,BITACORA!$B$4:$B$7322,"&lt;="&amp;$B$4)</f>
        <v>0</v>
      </c>
      <c r="M149" s="165">
        <f>COUNTIFS(BITACORA!$C$4:$C$7322,$B$7:$B$501,BITACORA!$E$4:$E$7322,$E$6:$AM$6,BITACORA!$B$4:$B$7322,"&gt;="&amp;$B$3,BITACORA!$B$4:$B$7322,"&lt;="&amp;$B$4)</f>
        <v>0</v>
      </c>
      <c r="N149" s="165">
        <f>COUNTIFS(BITACORA!$C$4:$C$7322,$B$7:$B$501,BITACORA!$E$4:$E$7322,$E$6:$AM$6,BITACORA!$B$4:$B$7322,"&gt;="&amp;$B$3,BITACORA!$B$4:$B$7322,"&lt;="&amp;$B$4)</f>
        <v>0</v>
      </c>
      <c r="O149" s="165">
        <f>COUNTIFS(BITACORA!$C$4:$C$7322,$B$7:$B$501,BITACORA!$E$4:$E$7322,$E$6:$AM$6,BITACORA!$B$4:$B$7322,"&gt;="&amp;$B$3,BITACORA!$B$4:$B$7322,"&lt;="&amp;$B$4)</f>
        <v>0</v>
      </c>
      <c r="P149" s="165">
        <f>COUNTIFS(BITACORA!$C$4:$C$7322,$B$7:$B$501,BITACORA!$E$4:$E$7322,$E$6:$AM$6,BITACORA!$B$4:$B$7322,"&gt;="&amp;$B$3,BITACORA!$B$4:$B$7322,"&lt;="&amp;$B$4)</f>
        <v>0</v>
      </c>
      <c r="Q149" s="165">
        <f>COUNTIFS(BITACORA!$C$4:$C$7322,$B$7:$B$501,BITACORA!$E$4:$E$7322,$E$6:$AM$6,BITACORA!$B$4:$B$7322,"&gt;="&amp;$B$3,BITACORA!$B$4:$B$7322,"&lt;="&amp;$B$4)</f>
        <v>0</v>
      </c>
      <c r="R149" s="165">
        <f>COUNTIFS(BITACORA!$C$4:$C$7322,$B$7:$B$501,BITACORA!$E$4:$E$7322,$E$6:$AM$6,BITACORA!$B$4:$B$7322,"&gt;="&amp;$B$3,BITACORA!$B$4:$B$7322,"&lt;="&amp;$B$4)</f>
        <v>0</v>
      </c>
      <c r="S149" s="165">
        <f>COUNTIFS(BITACORA!$C$4:$C$7322,$B$7:$B$501,BITACORA!$E$4:$E$7322,$E$6:$AM$6,BITACORA!$B$4:$B$7322,"&gt;="&amp;$B$3,BITACORA!$B$4:$B$7322,"&lt;="&amp;$B$4)</f>
        <v>0</v>
      </c>
      <c r="T149" s="165">
        <f>COUNTIFS(BITACORA!$C$4:$C$7322,$B$7:$B$501,BITACORA!$E$4:$E$7322,$E$6:$AM$6,BITACORA!$B$4:$B$7322,"&gt;="&amp;$B$3,BITACORA!$B$4:$B$7322,"&lt;="&amp;$B$4)</f>
        <v>0</v>
      </c>
      <c r="U149" s="165">
        <f>COUNTIFS(BITACORA!$C$4:$C$7322,$B$7:$B$501,BITACORA!$E$4:$E$7322,$E$6:$AM$6,BITACORA!$B$4:$B$7322,"&gt;="&amp;$B$3,BITACORA!$B$4:$B$7322,"&lt;="&amp;$B$4)</f>
        <v>0</v>
      </c>
      <c r="V149" s="165">
        <f>COUNTIFS(BITACORA!$C$4:$C$7322,$B$7:$B$501,BITACORA!$E$4:$E$7322,$E$6:$AM$6,BITACORA!$B$4:$B$7322,"&gt;="&amp;$B$3,BITACORA!$B$4:$B$7322,"&lt;="&amp;$B$4)</f>
        <v>0</v>
      </c>
      <c r="W149" s="165">
        <f>COUNTIFS(BITACORA!$C$4:$C$7322,$B$7:$B$501,BITACORA!$E$4:$E$7322,$E$6:$AM$6,BITACORA!$B$4:$B$7322,"&gt;="&amp;$B$3,BITACORA!$B$4:$B$7322,"&lt;="&amp;$B$4)</f>
        <v>0</v>
      </c>
      <c r="X149" s="165">
        <f>COUNTIFS(BITACORA!$C$4:$C$7322,$B$7:$B$501,BITACORA!$E$4:$E$7322,$E$6:$AM$6,BITACORA!$B$4:$B$7322,"&gt;="&amp;$B$3,BITACORA!$B$4:$B$7322,"&lt;="&amp;$B$4)</f>
        <v>0</v>
      </c>
      <c r="Y149" s="165">
        <f>COUNTIFS(BITACORA!$C$4:$C$7322,$B$7:$B$501,BITACORA!$E$4:$E$7322,$E$6:$AM$6,BITACORA!$B$4:$B$7322,"&gt;="&amp;$B$3,BITACORA!$B$4:$B$7322,"&lt;="&amp;$B$4)</f>
        <v>0</v>
      </c>
      <c r="Z149" s="165">
        <f>COUNTIFS(BITACORA!$C$4:$C$7322,$B$7:$B$501,BITACORA!$E$4:$E$7322,$E$6:$AM$6,BITACORA!$B$4:$B$7322,"&gt;="&amp;$B$3,BITACORA!$B$4:$B$7322,"&lt;="&amp;$B$4)</f>
        <v>0</v>
      </c>
      <c r="AA149" s="165">
        <f>COUNTIFS(BITACORA!$C$4:$C$7322,$B$7:$B$501,BITACORA!$E$4:$E$7322,$E$6:$AM$6,BITACORA!$B$4:$B$7322,"&gt;="&amp;$B$3,BITACORA!$B$4:$B$7322,"&lt;="&amp;$B$4)</f>
        <v>0</v>
      </c>
      <c r="AB149" s="165">
        <f>COUNTIFS(BITACORA!$C$4:$C$7322,$B$7:$B$501,BITACORA!$E$4:$E$7322,$E$6:$AM$6,BITACORA!$B$4:$B$7322,"&gt;="&amp;$B$3,BITACORA!$B$4:$B$7322,"&lt;="&amp;$B$4)</f>
        <v>0</v>
      </c>
      <c r="AC149" s="165">
        <f>COUNTIFS(BITACORA!$C$4:$C$7322,$B$7:$B$501,BITACORA!$E$4:$E$7322,$E$6:$AM$6,BITACORA!$B$4:$B$7322,"&gt;="&amp;$B$3,BITACORA!$B$4:$B$7322,"&lt;="&amp;$B$4)</f>
        <v>0</v>
      </c>
      <c r="AD149" s="165">
        <f>COUNTIFS(BITACORA!$C$4:$C$7322,$B$7:$B$501,BITACORA!$E$4:$E$7322,$E$6:$AM$6,BITACORA!$B$4:$B$7322,"&gt;="&amp;$B$3,BITACORA!$B$4:$B$7322,"&lt;="&amp;$B$4)</f>
        <v>0</v>
      </c>
      <c r="AE149" s="165">
        <f>COUNTIFS(BITACORA!$C$4:$C$7322,$B$7:$B$501,BITACORA!$E$4:$E$7322,$E$6:$AM$6,BITACORA!$B$4:$B$7322,"&gt;="&amp;$B$3,BITACORA!$B$4:$B$7322,"&lt;="&amp;$B$4)</f>
        <v>0</v>
      </c>
      <c r="AF149" s="165">
        <f>COUNTIFS(BITACORA!$C$4:$C$7322,$B$7:$B$501,BITACORA!$E$4:$E$7322,$E$6:$AM$6,BITACORA!$B$4:$B$7322,"&gt;="&amp;$B$3,BITACORA!$B$4:$B$7322,"&lt;="&amp;$B$4)</f>
        <v>0</v>
      </c>
      <c r="AG149" s="165">
        <f>COUNTIFS(BITACORA!$C$4:$C$7322,$B$7:$B$501,BITACORA!$E$4:$E$7322,$E$6:$AM$6,BITACORA!$B$4:$B$7322,"&gt;="&amp;$B$3,BITACORA!$B$4:$B$7322,"&lt;="&amp;$B$4)</f>
        <v>0</v>
      </c>
      <c r="AH149" s="165">
        <f>COUNTIFS(BITACORA!$C$4:$C$7322,$B$7:$B$501,BITACORA!$E$4:$E$7322,$E$6:$AM$6,BITACORA!$B$4:$B$7322,"&gt;="&amp;$B$3,BITACORA!$B$4:$B$7322,"&lt;="&amp;$B$4)</f>
        <v>0</v>
      </c>
      <c r="AI149" s="165">
        <f>COUNTIFS(BITACORA!$C$4:$C$7322,$B$7:$B$501,BITACORA!$E$4:$E$7322,$E$6:$AM$6,BITACORA!$B$4:$B$7322,"&gt;="&amp;$B$3,BITACORA!$B$4:$B$7322,"&lt;="&amp;$B$4)</f>
        <v>0</v>
      </c>
      <c r="AJ149" s="165">
        <f>COUNTIFS(BITACORA!$C$4:$C$7322,$B$7:$B$501,BITACORA!$E$4:$E$7322,$E$6:$AM$6,BITACORA!$B$4:$B$7322,"&gt;="&amp;$B$3,BITACORA!$B$4:$B$7322,"&lt;="&amp;$B$4)</f>
        <v>0</v>
      </c>
      <c r="AK149" s="165">
        <f>COUNTIFS(BITACORA!$C$4:$C$7322,$B$7:$B$501,BITACORA!$E$4:$E$7322,$E$6:$AM$6,BITACORA!$B$4:$B$7322,"&gt;="&amp;$B$3,BITACORA!$B$4:$B$7322,"&lt;="&amp;$B$4)</f>
        <v>0</v>
      </c>
      <c r="AL149" s="165">
        <f>COUNTIFS(BITACORA!$C$4:$C$7322,$B$7:$B$501,BITACORA!$E$4:$E$7322,$E$6:$AM$6,BITACORA!$B$4:$B$7322,"&gt;="&amp;$B$3,BITACORA!$B$4:$B$7322,"&lt;="&amp;$B$4)</f>
        <v>0</v>
      </c>
      <c r="AM149" s="165">
        <f>COUNTIFS(BITACORA!$C$4:$C$7322,$B$7:$B$501,BITACORA!$E$4:$E$7322,$E$6:$AM$6,BITACORA!$B$4:$B$7322,"&gt;="&amp;$B$3,BITACORA!$B$4:$B$7322,"&lt;="&amp;$B$4)</f>
        <v>0</v>
      </c>
    </row>
    <row r="150" spans="1:39">
      <c r="A150" s="141"/>
      <c r="B150" s="165"/>
      <c r="C150" s="165"/>
      <c r="D150" s="164">
        <f t="shared" si="0"/>
        <v>0</v>
      </c>
      <c r="E150" s="165">
        <f>COUNTIFS(BITACORA!$C$4:$C$7322,$B$7:$B$501,BITACORA!$E$4:$E$7322,$E$6:$AM$6,BITACORA!$B$4:$B$7322,"&gt;="&amp;$B$3,BITACORA!$B$4:$B$7322,"&lt;="&amp;$B$4)</f>
        <v>0</v>
      </c>
      <c r="F150" s="165">
        <f>COUNTIFS(BITACORA!$C$4:$C$7322,$B$7:$B$501,BITACORA!$E$4:$E$7322,$E$6:$AM$6,BITACORA!$B$4:$B$7322,"&gt;="&amp;$B$3,BITACORA!$B$4:$B$7322,"&lt;="&amp;$B$4)</f>
        <v>0</v>
      </c>
      <c r="G150" s="165">
        <f>COUNTIFS(BITACORA!$C$4:$C$7322,$B$7:$B$501,BITACORA!$E$4:$E$7322,$E$6:$AM$6,BITACORA!$B$4:$B$7322,"&gt;="&amp;$B$3,BITACORA!$B$4:$B$7322,"&lt;="&amp;$B$4)</f>
        <v>0</v>
      </c>
      <c r="H150" s="165">
        <f>COUNTIFS(BITACORA!$C$4:$C$7322,$B$7:$B$501,BITACORA!$E$4:$E$7322,$E$6:$AM$6,BITACORA!$B$4:$B$7322,"&gt;="&amp;$B$3,BITACORA!$B$4:$B$7322,"&lt;="&amp;$B$4)</f>
        <v>0</v>
      </c>
      <c r="I150" s="165">
        <f>COUNTIFS(BITACORA!$C$4:$C$7322,$B$7:$B$501,BITACORA!$E$4:$E$7322,$E$6:$AM$6,BITACORA!$B$4:$B$7322,"&gt;="&amp;$B$3,BITACORA!$B$4:$B$7322,"&lt;="&amp;$B$4)</f>
        <v>0</v>
      </c>
      <c r="J150" s="165">
        <f>COUNTIFS(BITACORA!$C$4:$C$7322,$B$7:$B$501,BITACORA!$E$4:$E$7322,$E$6:$AM$6,BITACORA!$B$4:$B$7322,"&gt;="&amp;$B$3,BITACORA!$B$4:$B$7322,"&lt;="&amp;$B$4)</f>
        <v>0</v>
      </c>
      <c r="K150" s="165">
        <f>COUNTIFS(BITACORA!$C$4:$C$7322,$B$7:$B$501,BITACORA!$E$4:$E$7322,$E$6:$AM$6,BITACORA!$B$4:$B$7322,"&gt;="&amp;$B$3,BITACORA!$B$4:$B$7322,"&lt;="&amp;$B$4)</f>
        <v>0</v>
      </c>
      <c r="L150" s="165">
        <f>COUNTIFS(BITACORA!$C$4:$C$7322,$B$7:$B$501,BITACORA!$E$4:$E$7322,$E$6:$AM$6,BITACORA!$B$4:$B$7322,"&gt;="&amp;$B$3,BITACORA!$B$4:$B$7322,"&lt;="&amp;$B$4)</f>
        <v>0</v>
      </c>
      <c r="M150" s="165">
        <f>COUNTIFS(BITACORA!$C$4:$C$7322,$B$7:$B$501,BITACORA!$E$4:$E$7322,$E$6:$AM$6,BITACORA!$B$4:$B$7322,"&gt;="&amp;$B$3,BITACORA!$B$4:$B$7322,"&lt;="&amp;$B$4)</f>
        <v>0</v>
      </c>
      <c r="N150" s="165">
        <f>COUNTIFS(BITACORA!$C$4:$C$7322,$B$7:$B$501,BITACORA!$E$4:$E$7322,$E$6:$AM$6,BITACORA!$B$4:$B$7322,"&gt;="&amp;$B$3,BITACORA!$B$4:$B$7322,"&lt;="&amp;$B$4)</f>
        <v>0</v>
      </c>
      <c r="O150" s="165">
        <f>COUNTIFS(BITACORA!$C$4:$C$7322,$B$7:$B$501,BITACORA!$E$4:$E$7322,$E$6:$AM$6,BITACORA!$B$4:$B$7322,"&gt;="&amp;$B$3,BITACORA!$B$4:$B$7322,"&lt;="&amp;$B$4)</f>
        <v>0</v>
      </c>
      <c r="P150" s="165">
        <f>COUNTIFS(BITACORA!$C$4:$C$7322,$B$7:$B$501,BITACORA!$E$4:$E$7322,$E$6:$AM$6,BITACORA!$B$4:$B$7322,"&gt;="&amp;$B$3,BITACORA!$B$4:$B$7322,"&lt;="&amp;$B$4)</f>
        <v>0</v>
      </c>
      <c r="Q150" s="165">
        <f>COUNTIFS(BITACORA!$C$4:$C$7322,$B$7:$B$501,BITACORA!$E$4:$E$7322,$E$6:$AM$6,BITACORA!$B$4:$B$7322,"&gt;="&amp;$B$3,BITACORA!$B$4:$B$7322,"&lt;="&amp;$B$4)</f>
        <v>0</v>
      </c>
      <c r="R150" s="165">
        <f>COUNTIFS(BITACORA!$C$4:$C$7322,$B$7:$B$501,BITACORA!$E$4:$E$7322,$E$6:$AM$6,BITACORA!$B$4:$B$7322,"&gt;="&amp;$B$3,BITACORA!$B$4:$B$7322,"&lt;="&amp;$B$4)</f>
        <v>0</v>
      </c>
      <c r="S150" s="165">
        <f>COUNTIFS(BITACORA!$C$4:$C$7322,$B$7:$B$501,BITACORA!$E$4:$E$7322,$E$6:$AM$6,BITACORA!$B$4:$B$7322,"&gt;="&amp;$B$3,BITACORA!$B$4:$B$7322,"&lt;="&amp;$B$4)</f>
        <v>0</v>
      </c>
      <c r="T150" s="165">
        <f>COUNTIFS(BITACORA!$C$4:$C$7322,$B$7:$B$501,BITACORA!$E$4:$E$7322,$E$6:$AM$6,BITACORA!$B$4:$B$7322,"&gt;="&amp;$B$3,BITACORA!$B$4:$B$7322,"&lt;="&amp;$B$4)</f>
        <v>0</v>
      </c>
      <c r="U150" s="165">
        <f>COUNTIFS(BITACORA!$C$4:$C$7322,$B$7:$B$501,BITACORA!$E$4:$E$7322,$E$6:$AM$6,BITACORA!$B$4:$B$7322,"&gt;="&amp;$B$3,BITACORA!$B$4:$B$7322,"&lt;="&amp;$B$4)</f>
        <v>0</v>
      </c>
      <c r="V150" s="165">
        <f>COUNTIFS(BITACORA!$C$4:$C$7322,$B$7:$B$501,BITACORA!$E$4:$E$7322,$E$6:$AM$6,BITACORA!$B$4:$B$7322,"&gt;="&amp;$B$3,BITACORA!$B$4:$B$7322,"&lt;="&amp;$B$4)</f>
        <v>0</v>
      </c>
      <c r="W150" s="165">
        <f>COUNTIFS(BITACORA!$C$4:$C$7322,$B$7:$B$501,BITACORA!$E$4:$E$7322,$E$6:$AM$6,BITACORA!$B$4:$B$7322,"&gt;="&amp;$B$3,BITACORA!$B$4:$B$7322,"&lt;="&amp;$B$4)</f>
        <v>0</v>
      </c>
      <c r="X150" s="165">
        <f>COUNTIFS(BITACORA!$C$4:$C$7322,$B$7:$B$501,BITACORA!$E$4:$E$7322,$E$6:$AM$6,BITACORA!$B$4:$B$7322,"&gt;="&amp;$B$3,BITACORA!$B$4:$B$7322,"&lt;="&amp;$B$4)</f>
        <v>0</v>
      </c>
      <c r="Y150" s="165">
        <f>COUNTIFS(BITACORA!$C$4:$C$7322,$B$7:$B$501,BITACORA!$E$4:$E$7322,$E$6:$AM$6,BITACORA!$B$4:$B$7322,"&gt;="&amp;$B$3,BITACORA!$B$4:$B$7322,"&lt;="&amp;$B$4)</f>
        <v>0</v>
      </c>
      <c r="Z150" s="165">
        <f>COUNTIFS(BITACORA!$C$4:$C$7322,$B$7:$B$501,BITACORA!$E$4:$E$7322,$E$6:$AM$6,BITACORA!$B$4:$B$7322,"&gt;="&amp;$B$3,BITACORA!$B$4:$B$7322,"&lt;="&amp;$B$4)</f>
        <v>0</v>
      </c>
      <c r="AA150" s="165">
        <f>COUNTIFS(BITACORA!$C$4:$C$7322,$B$7:$B$501,BITACORA!$E$4:$E$7322,$E$6:$AM$6,BITACORA!$B$4:$B$7322,"&gt;="&amp;$B$3,BITACORA!$B$4:$B$7322,"&lt;="&amp;$B$4)</f>
        <v>0</v>
      </c>
      <c r="AB150" s="165">
        <f>COUNTIFS(BITACORA!$C$4:$C$7322,$B$7:$B$501,BITACORA!$E$4:$E$7322,$E$6:$AM$6,BITACORA!$B$4:$B$7322,"&gt;="&amp;$B$3,BITACORA!$B$4:$B$7322,"&lt;="&amp;$B$4)</f>
        <v>0</v>
      </c>
      <c r="AC150" s="165">
        <f>COUNTIFS(BITACORA!$C$4:$C$7322,$B$7:$B$501,BITACORA!$E$4:$E$7322,$E$6:$AM$6,BITACORA!$B$4:$B$7322,"&gt;="&amp;$B$3,BITACORA!$B$4:$B$7322,"&lt;="&amp;$B$4)</f>
        <v>0</v>
      </c>
      <c r="AD150" s="165">
        <f>COUNTIFS(BITACORA!$C$4:$C$7322,$B$7:$B$501,BITACORA!$E$4:$E$7322,$E$6:$AM$6,BITACORA!$B$4:$B$7322,"&gt;="&amp;$B$3,BITACORA!$B$4:$B$7322,"&lt;="&amp;$B$4)</f>
        <v>0</v>
      </c>
      <c r="AE150" s="165">
        <f>COUNTIFS(BITACORA!$C$4:$C$7322,$B$7:$B$501,BITACORA!$E$4:$E$7322,$E$6:$AM$6,BITACORA!$B$4:$B$7322,"&gt;="&amp;$B$3,BITACORA!$B$4:$B$7322,"&lt;="&amp;$B$4)</f>
        <v>0</v>
      </c>
      <c r="AF150" s="165">
        <f>COUNTIFS(BITACORA!$C$4:$C$7322,$B$7:$B$501,BITACORA!$E$4:$E$7322,$E$6:$AM$6,BITACORA!$B$4:$B$7322,"&gt;="&amp;$B$3,BITACORA!$B$4:$B$7322,"&lt;="&amp;$B$4)</f>
        <v>0</v>
      </c>
      <c r="AG150" s="165">
        <f>COUNTIFS(BITACORA!$C$4:$C$7322,$B$7:$B$501,BITACORA!$E$4:$E$7322,$E$6:$AM$6,BITACORA!$B$4:$B$7322,"&gt;="&amp;$B$3,BITACORA!$B$4:$B$7322,"&lt;="&amp;$B$4)</f>
        <v>0</v>
      </c>
      <c r="AH150" s="165">
        <f>COUNTIFS(BITACORA!$C$4:$C$7322,$B$7:$B$501,BITACORA!$E$4:$E$7322,$E$6:$AM$6,BITACORA!$B$4:$B$7322,"&gt;="&amp;$B$3,BITACORA!$B$4:$B$7322,"&lt;="&amp;$B$4)</f>
        <v>0</v>
      </c>
      <c r="AI150" s="165">
        <f>COUNTIFS(BITACORA!$C$4:$C$7322,$B$7:$B$501,BITACORA!$E$4:$E$7322,$E$6:$AM$6,BITACORA!$B$4:$B$7322,"&gt;="&amp;$B$3,BITACORA!$B$4:$B$7322,"&lt;="&amp;$B$4)</f>
        <v>0</v>
      </c>
      <c r="AJ150" s="165">
        <f>COUNTIFS(BITACORA!$C$4:$C$7322,$B$7:$B$501,BITACORA!$E$4:$E$7322,$E$6:$AM$6,BITACORA!$B$4:$B$7322,"&gt;="&amp;$B$3,BITACORA!$B$4:$B$7322,"&lt;="&amp;$B$4)</f>
        <v>0</v>
      </c>
      <c r="AK150" s="165">
        <f>COUNTIFS(BITACORA!$C$4:$C$7322,$B$7:$B$501,BITACORA!$E$4:$E$7322,$E$6:$AM$6,BITACORA!$B$4:$B$7322,"&gt;="&amp;$B$3,BITACORA!$B$4:$B$7322,"&lt;="&amp;$B$4)</f>
        <v>0</v>
      </c>
      <c r="AL150" s="165">
        <f>COUNTIFS(BITACORA!$C$4:$C$7322,$B$7:$B$501,BITACORA!$E$4:$E$7322,$E$6:$AM$6,BITACORA!$B$4:$B$7322,"&gt;="&amp;$B$3,BITACORA!$B$4:$B$7322,"&lt;="&amp;$B$4)</f>
        <v>0</v>
      </c>
      <c r="AM150" s="165">
        <f>COUNTIFS(BITACORA!$C$4:$C$7322,$B$7:$B$501,BITACORA!$E$4:$E$7322,$E$6:$AM$6,BITACORA!$B$4:$B$7322,"&gt;="&amp;$B$3,BITACORA!$B$4:$B$7322,"&lt;="&amp;$B$4)</f>
        <v>0</v>
      </c>
    </row>
    <row r="151" spans="1:39">
      <c r="A151" s="141"/>
      <c r="B151" s="165"/>
      <c r="C151" s="165"/>
      <c r="D151" s="164">
        <f t="shared" si="0"/>
        <v>0</v>
      </c>
      <c r="E151" s="165">
        <f>COUNTIFS(BITACORA!$C$4:$C$7322,$B$7:$B$501,BITACORA!$E$4:$E$7322,$E$6:$AM$6,BITACORA!$B$4:$B$7322,"&gt;="&amp;$B$3,BITACORA!$B$4:$B$7322,"&lt;="&amp;$B$4)</f>
        <v>0</v>
      </c>
      <c r="F151" s="165">
        <f>COUNTIFS(BITACORA!$C$4:$C$7322,$B$7:$B$501,BITACORA!$E$4:$E$7322,$E$6:$AM$6,BITACORA!$B$4:$B$7322,"&gt;="&amp;$B$3,BITACORA!$B$4:$B$7322,"&lt;="&amp;$B$4)</f>
        <v>0</v>
      </c>
      <c r="G151" s="165">
        <f>COUNTIFS(BITACORA!$C$4:$C$7322,$B$7:$B$501,BITACORA!$E$4:$E$7322,$E$6:$AM$6,BITACORA!$B$4:$B$7322,"&gt;="&amp;$B$3,BITACORA!$B$4:$B$7322,"&lt;="&amp;$B$4)</f>
        <v>0</v>
      </c>
      <c r="H151" s="165">
        <f>COUNTIFS(BITACORA!$C$4:$C$7322,$B$7:$B$501,BITACORA!$E$4:$E$7322,$E$6:$AM$6,BITACORA!$B$4:$B$7322,"&gt;="&amp;$B$3,BITACORA!$B$4:$B$7322,"&lt;="&amp;$B$4)</f>
        <v>0</v>
      </c>
      <c r="I151" s="165">
        <f>COUNTIFS(BITACORA!$C$4:$C$7322,$B$7:$B$501,BITACORA!$E$4:$E$7322,$E$6:$AM$6,BITACORA!$B$4:$B$7322,"&gt;="&amp;$B$3,BITACORA!$B$4:$B$7322,"&lt;="&amp;$B$4)</f>
        <v>0</v>
      </c>
      <c r="J151" s="165">
        <f>COUNTIFS(BITACORA!$C$4:$C$7322,$B$7:$B$501,BITACORA!$E$4:$E$7322,$E$6:$AM$6,BITACORA!$B$4:$B$7322,"&gt;="&amp;$B$3,BITACORA!$B$4:$B$7322,"&lt;="&amp;$B$4)</f>
        <v>0</v>
      </c>
      <c r="K151" s="165">
        <f>COUNTIFS(BITACORA!$C$4:$C$7322,$B$7:$B$501,BITACORA!$E$4:$E$7322,$E$6:$AM$6,BITACORA!$B$4:$B$7322,"&gt;="&amp;$B$3,BITACORA!$B$4:$B$7322,"&lt;="&amp;$B$4)</f>
        <v>0</v>
      </c>
      <c r="L151" s="165">
        <f>COUNTIFS(BITACORA!$C$4:$C$7322,$B$7:$B$501,BITACORA!$E$4:$E$7322,$E$6:$AM$6,BITACORA!$B$4:$B$7322,"&gt;="&amp;$B$3,BITACORA!$B$4:$B$7322,"&lt;="&amp;$B$4)</f>
        <v>0</v>
      </c>
      <c r="M151" s="165">
        <f>COUNTIFS(BITACORA!$C$4:$C$7322,$B$7:$B$501,BITACORA!$E$4:$E$7322,$E$6:$AM$6,BITACORA!$B$4:$B$7322,"&gt;="&amp;$B$3,BITACORA!$B$4:$B$7322,"&lt;="&amp;$B$4)</f>
        <v>0</v>
      </c>
      <c r="N151" s="165">
        <f>COUNTIFS(BITACORA!$C$4:$C$7322,$B$7:$B$501,BITACORA!$E$4:$E$7322,$E$6:$AM$6,BITACORA!$B$4:$B$7322,"&gt;="&amp;$B$3,BITACORA!$B$4:$B$7322,"&lt;="&amp;$B$4)</f>
        <v>0</v>
      </c>
      <c r="O151" s="165">
        <f>COUNTIFS(BITACORA!$C$4:$C$7322,$B$7:$B$501,BITACORA!$E$4:$E$7322,$E$6:$AM$6,BITACORA!$B$4:$B$7322,"&gt;="&amp;$B$3,BITACORA!$B$4:$B$7322,"&lt;="&amp;$B$4)</f>
        <v>0</v>
      </c>
      <c r="P151" s="165">
        <f>COUNTIFS(BITACORA!$C$4:$C$7322,$B$7:$B$501,BITACORA!$E$4:$E$7322,$E$6:$AM$6,BITACORA!$B$4:$B$7322,"&gt;="&amp;$B$3,BITACORA!$B$4:$B$7322,"&lt;="&amp;$B$4)</f>
        <v>0</v>
      </c>
      <c r="Q151" s="165">
        <f>COUNTIFS(BITACORA!$C$4:$C$7322,$B$7:$B$501,BITACORA!$E$4:$E$7322,$E$6:$AM$6,BITACORA!$B$4:$B$7322,"&gt;="&amp;$B$3,BITACORA!$B$4:$B$7322,"&lt;="&amp;$B$4)</f>
        <v>0</v>
      </c>
      <c r="R151" s="165">
        <f>COUNTIFS(BITACORA!$C$4:$C$7322,$B$7:$B$501,BITACORA!$E$4:$E$7322,$E$6:$AM$6,BITACORA!$B$4:$B$7322,"&gt;="&amp;$B$3,BITACORA!$B$4:$B$7322,"&lt;="&amp;$B$4)</f>
        <v>0</v>
      </c>
      <c r="S151" s="165">
        <f>COUNTIFS(BITACORA!$C$4:$C$7322,$B$7:$B$501,BITACORA!$E$4:$E$7322,$E$6:$AM$6,BITACORA!$B$4:$B$7322,"&gt;="&amp;$B$3,BITACORA!$B$4:$B$7322,"&lt;="&amp;$B$4)</f>
        <v>0</v>
      </c>
      <c r="T151" s="165">
        <f>COUNTIFS(BITACORA!$C$4:$C$7322,$B$7:$B$501,BITACORA!$E$4:$E$7322,$E$6:$AM$6,BITACORA!$B$4:$B$7322,"&gt;="&amp;$B$3,BITACORA!$B$4:$B$7322,"&lt;="&amp;$B$4)</f>
        <v>0</v>
      </c>
      <c r="U151" s="165">
        <f>COUNTIFS(BITACORA!$C$4:$C$7322,$B$7:$B$501,BITACORA!$E$4:$E$7322,$E$6:$AM$6,BITACORA!$B$4:$B$7322,"&gt;="&amp;$B$3,BITACORA!$B$4:$B$7322,"&lt;="&amp;$B$4)</f>
        <v>0</v>
      </c>
      <c r="V151" s="165">
        <f>COUNTIFS(BITACORA!$C$4:$C$7322,$B$7:$B$501,BITACORA!$E$4:$E$7322,$E$6:$AM$6,BITACORA!$B$4:$B$7322,"&gt;="&amp;$B$3,BITACORA!$B$4:$B$7322,"&lt;="&amp;$B$4)</f>
        <v>0</v>
      </c>
      <c r="W151" s="165">
        <f>COUNTIFS(BITACORA!$C$4:$C$7322,$B$7:$B$501,BITACORA!$E$4:$E$7322,$E$6:$AM$6,BITACORA!$B$4:$B$7322,"&gt;="&amp;$B$3,BITACORA!$B$4:$B$7322,"&lt;="&amp;$B$4)</f>
        <v>0</v>
      </c>
      <c r="X151" s="165">
        <f>COUNTIFS(BITACORA!$C$4:$C$7322,$B$7:$B$501,BITACORA!$E$4:$E$7322,$E$6:$AM$6,BITACORA!$B$4:$B$7322,"&gt;="&amp;$B$3,BITACORA!$B$4:$B$7322,"&lt;="&amp;$B$4)</f>
        <v>0</v>
      </c>
      <c r="Y151" s="165">
        <f>COUNTIFS(BITACORA!$C$4:$C$7322,$B$7:$B$501,BITACORA!$E$4:$E$7322,$E$6:$AM$6,BITACORA!$B$4:$B$7322,"&gt;="&amp;$B$3,BITACORA!$B$4:$B$7322,"&lt;="&amp;$B$4)</f>
        <v>0</v>
      </c>
      <c r="Z151" s="165">
        <f>COUNTIFS(BITACORA!$C$4:$C$7322,$B$7:$B$501,BITACORA!$E$4:$E$7322,$E$6:$AM$6,BITACORA!$B$4:$B$7322,"&gt;="&amp;$B$3,BITACORA!$B$4:$B$7322,"&lt;="&amp;$B$4)</f>
        <v>0</v>
      </c>
      <c r="AA151" s="165">
        <f>COUNTIFS(BITACORA!$C$4:$C$7322,$B$7:$B$501,BITACORA!$E$4:$E$7322,$E$6:$AM$6,BITACORA!$B$4:$B$7322,"&gt;="&amp;$B$3,BITACORA!$B$4:$B$7322,"&lt;="&amp;$B$4)</f>
        <v>0</v>
      </c>
      <c r="AB151" s="165">
        <f>COUNTIFS(BITACORA!$C$4:$C$7322,$B$7:$B$501,BITACORA!$E$4:$E$7322,$E$6:$AM$6,BITACORA!$B$4:$B$7322,"&gt;="&amp;$B$3,BITACORA!$B$4:$B$7322,"&lt;="&amp;$B$4)</f>
        <v>0</v>
      </c>
      <c r="AC151" s="165">
        <f>COUNTIFS(BITACORA!$C$4:$C$7322,$B$7:$B$501,BITACORA!$E$4:$E$7322,$E$6:$AM$6,BITACORA!$B$4:$B$7322,"&gt;="&amp;$B$3,BITACORA!$B$4:$B$7322,"&lt;="&amp;$B$4)</f>
        <v>0</v>
      </c>
      <c r="AD151" s="165">
        <f>COUNTIFS(BITACORA!$C$4:$C$7322,$B$7:$B$501,BITACORA!$E$4:$E$7322,$E$6:$AM$6,BITACORA!$B$4:$B$7322,"&gt;="&amp;$B$3,BITACORA!$B$4:$B$7322,"&lt;="&amp;$B$4)</f>
        <v>0</v>
      </c>
      <c r="AE151" s="165">
        <f>COUNTIFS(BITACORA!$C$4:$C$7322,$B$7:$B$501,BITACORA!$E$4:$E$7322,$E$6:$AM$6,BITACORA!$B$4:$B$7322,"&gt;="&amp;$B$3,BITACORA!$B$4:$B$7322,"&lt;="&amp;$B$4)</f>
        <v>0</v>
      </c>
      <c r="AF151" s="165">
        <f>COUNTIFS(BITACORA!$C$4:$C$7322,$B$7:$B$501,BITACORA!$E$4:$E$7322,$E$6:$AM$6,BITACORA!$B$4:$B$7322,"&gt;="&amp;$B$3,BITACORA!$B$4:$B$7322,"&lt;="&amp;$B$4)</f>
        <v>0</v>
      </c>
      <c r="AG151" s="165">
        <f>COUNTIFS(BITACORA!$C$4:$C$7322,$B$7:$B$501,BITACORA!$E$4:$E$7322,$E$6:$AM$6,BITACORA!$B$4:$B$7322,"&gt;="&amp;$B$3,BITACORA!$B$4:$B$7322,"&lt;="&amp;$B$4)</f>
        <v>0</v>
      </c>
      <c r="AH151" s="165">
        <f>COUNTIFS(BITACORA!$C$4:$C$7322,$B$7:$B$501,BITACORA!$E$4:$E$7322,$E$6:$AM$6,BITACORA!$B$4:$B$7322,"&gt;="&amp;$B$3,BITACORA!$B$4:$B$7322,"&lt;="&amp;$B$4)</f>
        <v>0</v>
      </c>
      <c r="AI151" s="165">
        <f>COUNTIFS(BITACORA!$C$4:$C$7322,$B$7:$B$501,BITACORA!$E$4:$E$7322,$E$6:$AM$6,BITACORA!$B$4:$B$7322,"&gt;="&amp;$B$3,BITACORA!$B$4:$B$7322,"&lt;="&amp;$B$4)</f>
        <v>0</v>
      </c>
      <c r="AJ151" s="165">
        <f>COUNTIFS(BITACORA!$C$4:$C$7322,$B$7:$B$501,BITACORA!$E$4:$E$7322,$E$6:$AM$6,BITACORA!$B$4:$B$7322,"&gt;="&amp;$B$3,BITACORA!$B$4:$B$7322,"&lt;="&amp;$B$4)</f>
        <v>0</v>
      </c>
      <c r="AK151" s="165">
        <f>COUNTIFS(BITACORA!$C$4:$C$7322,$B$7:$B$501,BITACORA!$E$4:$E$7322,$E$6:$AM$6,BITACORA!$B$4:$B$7322,"&gt;="&amp;$B$3,BITACORA!$B$4:$B$7322,"&lt;="&amp;$B$4)</f>
        <v>0</v>
      </c>
      <c r="AL151" s="165">
        <f>COUNTIFS(BITACORA!$C$4:$C$7322,$B$7:$B$501,BITACORA!$E$4:$E$7322,$E$6:$AM$6,BITACORA!$B$4:$B$7322,"&gt;="&amp;$B$3,BITACORA!$B$4:$B$7322,"&lt;="&amp;$B$4)</f>
        <v>0</v>
      </c>
      <c r="AM151" s="165">
        <f>COUNTIFS(BITACORA!$C$4:$C$7322,$B$7:$B$501,BITACORA!$E$4:$E$7322,$E$6:$AM$6,BITACORA!$B$4:$B$7322,"&gt;="&amp;$B$3,BITACORA!$B$4:$B$7322,"&lt;="&amp;$B$4)</f>
        <v>0</v>
      </c>
    </row>
    <row r="152" spans="1:39">
      <c r="A152" s="141"/>
      <c r="B152" s="165"/>
      <c r="C152" s="165"/>
      <c r="D152" s="164">
        <f t="shared" si="0"/>
        <v>0</v>
      </c>
      <c r="E152" s="165">
        <f>COUNTIFS(BITACORA!$C$4:$C$7322,$B$7:$B$501,BITACORA!$E$4:$E$7322,$E$6:$AM$6,BITACORA!$B$4:$B$7322,"&gt;="&amp;$B$3,BITACORA!$B$4:$B$7322,"&lt;="&amp;$B$4)</f>
        <v>0</v>
      </c>
      <c r="F152" s="165">
        <f>COUNTIFS(BITACORA!$C$4:$C$7322,$B$7:$B$501,BITACORA!$E$4:$E$7322,$E$6:$AM$6,BITACORA!$B$4:$B$7322,"&gt;="&amp;$B$3,BITACORA!$B$4:$B$7322,"&lt;="&amp;$B$4)</f>
        <v>0</v>
      </c>
      <c r="G152" s="165">
        <f>COUNTIFS(BITACORA!$C$4:$C$7322,$B$7:$B$501,BITACORA!$E$4:$E$7322,$E$6:$AM$6,BITACORA!$B$4:$B$7322,"&gt;="&amp;$B$3,BITACORA!$B$4:$B$7322,"&lt;="&amp;$B$4)</f>
        <v>0</v>
      </c>
      <c r="H152" s="165">
        <f>COUNTIFS(BITACORA!$C$4:$C$7322,$B$7:$B$501,BITACORA!$E$4:$E$7322,$E$6:$AM$6,BITACORA!$B$4:$B$7322,"&gt;="&amp;$B$3,BITACORA!$B$4:$B$7322,"&lt;="&amp;$B$4)</f>
        <v>0</v>
      </c>
      <c r="I152" s="165">
        <f>COUNTIFS(BITACORA!$C$4:$C$7322,$B$7:$B$501,BITACORA!$E$4:$E$7322,$E$6:$AM$6,BITACORA!$B$4:$B$7322,"&gt;="&amp;$B$3,BITACORA!$B$4:$B$7322,"&lt;="&amp;$B$4)</f>
        <v>0</v>
      </c>
      <c r="J152" s="165">
        <f>COUNTIFS(BITACORA!$C$4:$C$7322,$B$7:$B$501,BITACORA!$E$4:$E$7322,$E$6:$AM$6,BITACORA!$B$4:$B$7322,"&gt;="&amp;$B$3,BITACORA!$B$4:$B$7322,"&lt;="&amp;$B$4)</f>
        <v>0</v>
      </c>
      <c r="K152" s="165">
        <f>COUNTIFS(BITACORA!$C$4:$C$7322,$B$7:$B$501,BITACORA!$E$4:$E$7322,$E$6:$AM$6,BITACORA!$B$4:$B$7322,"&gt;="&amp;$B$3,BITACORA!$B$4:$B$7322,"&lt;="&amp;$B$4)</f>
        <v>0</v>
      </c>
      <c r="L152" s="165">
        <f>COUNTIFS(BITACORA!$C$4:$C$7322,$B$7:$B$501,BITACORA!$E$4:$E$7322,$E$6:$AM$6,BITACORA!$B$4:$B$7322,"&gt;="&amp;$B$3,BITACORA!$B$4:$B$7322,"&lt;="&amp;$B$4)</f>
        <v>0</v>
      </c>
      <c r="M152" s="165">
        <f>COUNTIFS(BITACORA!$C$4:$C$7322,$B$7:$B$501,BITACORA!$E$4:$E$7322,$E$6:$AM$6,BITACORA!$B$4:$B$7322,"&gt;="&amp;$B$3,BITACORA!$B$4:$B$7322,"&lt;="&amp;$B$4)</f>
        <v>0</v>
      </c>
      <c r="N152" s="165">
        <f>COUNTIFS(BITACORA!$C$4:$C$7322,$B$7:$B$501,BITACORA!$E$4:$E$7322,$E$6:$AM$6,BITACORA!$B$4:$B$7322,"&gt;="&amp;$B$3,BITACORA!$B$4:$B$7322,"&lt;="&amp;$B$4)</f>
        <v>0</v>
      </c>
      <c r="O152" s="165">
        <f>COUNTIFS(BITACORA!$C$4:$C$7322,$B$7:$B$501,BITACORA!$E$4:$E$7322,$E$6:$AM$6,BITACORA!$B$4:$B$7322,"&gt;="&amp;$B$3,BITACORA!$B$4:$B$7322,"&lt;="&amp;$B$4)</f>
        <v>0</v>
      </c>
      <c r="P152" s="165">
        <f>COUNTIFS(BITACORA!$C$4:$C$7322,$B$7:$B$501,BITACORA!$E$4:$E$7322,$E$6:$AM$6,BITACORA!$B$4:$B$7322,"&gt;="&amp;$B$3,BITACORA!$B$4:$B$7322,"&lt;="&amp;$B$4)</f>
        <v>0</v>
      </c>
      <c r="Q152" s="165">
        <f>COUNTIFS(BITACORA!$C$4:$C$7322,$B$7:$B$501,BITACORA!$E$4:$E$7322,$E$6:$AM$6,BITACORA!$B$4:$B$7322,"&gt;="&amp;$B$3,BITACORA!$B$4:$B$7322,"&lt;="&amp;$B$4)</f>
        <v>0</v>
      </c>
      <c r="R152" s="165">
        <f>COUNTIFS(BITACORA!$C$4:$C$7322,$B$7:$B$501,BITACORA!$E$4:$E$7322,$E$6:$AM$6,BITACORA!$B$4:$B$7322,"&gt;="&amp;$B$3,BITACORA!$B$4:$B$7322,"&lt;="&amp;$B$4)</f>
        <v>0</v>
      </c>
      <c r="S152" s="165">
        <f>COUNTIFS(BITACORA!$C$4:$C$7322,$B$7:$B$501,BITACORA!$E$4:$E$7322,$E$6:$AM$6,BITACORA!$B$4:$B$7322,"&gt;="&amp;$B$3,BITACORA!$B$4:$B$7322,"&lt;="&amp;$B$4)</f>
        <v>0</v>
      </c>
      <c r="T152" s="165">
        <f>COUNTIFS(BITACORA!$C$4:$C$7322,$B$7:$B$501,BITACORA!$E$4:$E$7322,$E$6:$AM$6,BITACORA!$B$4:$B$7322,"&gt;="&amp;$B$3,BITACORA!$B$4:$B$7322,"&lt;="&amp;$B$4)</f>
        <v>0</v>
      </c>
      <c r="U152" s="165">
        <f>COUNTIFS(BITACORA!$C$4:$C$7322,$B$7:$B$501,BITACORA!$E$4:$E$7322,$E$6:$AM$6,BITACORA!$B$4:$B$7322,"&gt;="&amp;$B$3,BITACORA!$B$4:$B$7322,"&lt;="&amp;$B$4)</f>
        <v>0</v>
      </c>
      <c r="V152" s="165">
        <f>COUNTIFS(BITACORA!$C$4:$C$7322,$B$7:$B$501,BITACORA!$E$4:$E$7322,$E$6:$AM$6,BITACORA!$B$4:$B$7322,"&gt;="&amp;$B$3,BITACORA!$B$4:$B$7322,"&lt;="&amp;$B$4)</f>
        <v>0</v>
      </c>
      <c r="W152" s="165">
        <f>COUNTIFS(BITACORA!$C$4:$C$7322,$B$7:$B$501,BITACORA!$E$4:$E$7322,$E$6:$AM$6,BITACORA!$B$4:$B$7322,"&gt;="&amp;$B$3,BITACORA!$B$4:$B$7322,"&lt;="&amp;$B$4)</f>
        <v>0</v>
      </c>
      <c r="X152" s="165">
        <f>COUNTIFS(BITACORA!$C$4:$C$7322,$B$7:$B$501,BITACORA!$E$4:$E$7322,$E$6:$AM$6,BITACORA!$B$4:$B$7322,"&gt;="&amp;$B$3,BITACORA!$B$4:$B$7322,"&lt;="&amp;$B$4)</f>
        <v>0</v>
      </c>
      <c r="Y152" s="165">
        <f>COUNTIFS(BITACORA!$C$4:$C$7322,$B$7:$B$501,BITACORA!$E$4:$E$7322,$E$6:$AM$6,BITACORA!$B$4:$B$7322,"&gt;="&amp;$B$3,BITACORA!$B$4:$B$7322,"&lt;="&amp;$B$4)</f>
        <v>0</v>
      </c>
      <c r="Z152" s="165">
        <f>COUNTIFS(BITACORA!$C$4:$C$7322,$B$7:$B$501,BITACORA!$E$4:$E$7322,$E$6:$AM$6,BITACORA!$B$4:$B$7322,"&gt;="&amp;$B$3,BITACORA!$B$4:$B$7322,"&lt;="&amp;$B$4)</f>
        <v>0</v>
      </c>
      <c r="AA152" s="165">
        <f>COUNTIFS(BITACORA!$C$4:$C$7322,$B$7:$B$501,BITACORA!$E$4:$E$7322,$E$6:$AM$6,BITACORA!$B$4:$B$7322,"&gt;="&amp;$B$3,BITACORA!$B$4:$B$7322,"&lt;="&amp;$B$4)</f>
        <v>0</v>
      </c>
      <c r="AB152" s="165">
        <f>COUNTIFS(BITACORA!$C$4:$C$7322,$B$7:$B$501,BITACORA!$E$4:$E$7322,$E$6:$AM$6,BITACORA!$B$4:$B$7322,"&gt;="&amp;$B$3,BITACORA!$B$4:$B$7322,"&lt;="&amp;$B$4)</f>
        <v>0</v>
      </c>
      <c r="AC152" s="165">
        <f>COUNTIFS(BITACORA!$C$4:$C$7322,$B$7:$B$501,BITACORA!$E$4:$E$7322,$E$6:$AM$6,BITACORA!$B$4:$B$7322,"&gt;="&amp;$B$3,BITACORA!$B$4:$B$7322,"&lt;="&amp;$B$4)</f>
        <v>0</v>
      </c>
      <c r="AD152" s="165">
        <f>COUNTIFS(BITACORA!$C$4:$C$7322,$B$7:$B$501,BITACORA!$E$4:$E$7322,$E$6:$AM$6,BITACORA!$B$4:$B$7322,"&gt;="&amp;$B$3,BITACORA!$B$4:$B$7322,"&lt;="&amp;$B$4)</f>
        <v>0</v>
      </c>
      <c r="AE152" s="165">
        <f>COUNTIFS(BITACORA!$C$4:$C$7322,$B$7:$B$501,BITACORA!$E$4:$E$7322,$E$6:$AM$6,BITACORA!$B$4:$B$7322,"&gt;="&amp;$B$3,BITACORA!$B$4:$B$7322,"&lt;="&amp;$B$4)</f>
        <v>0</v>
      </c>
      <c r="AF152" s="165">
        <f>COUNTIFS(BITACORA!$C$4:$C$7322,$B$7:$B$501,BITACORA!$E$4:$E$7322,$E$6:$AM$6,BITACORA!$B$4:$B$7322,"&gt;="&amp;$B$3,BITACORA!$B$4:$B$7322,"&lt;="&amp;$B$4)</f>
        <v>0</v>
      </c>
      <c r="AG152" s="165">
        <f>COUNTIFS(BITACORA!$C$4:$C$7322,$B$7:$B$501,BITACORA!$E$4:$E$7322,$E$6:$AM$6,BITACORA!$B$4:$B$7322,"&gt;="&amp;$B$3,BITACORA!$B$4:$B$7322,"&lt;="&amp;$B$4)</f>
        <v>0</v>
      </c>
      <c r="AH152" s="165">
        <f>COUNTIFS(BITACORA!$C$4:$C$7322,$B$7:$B$501,BITACORA!$E$4:$E$7322,$E$6:$AM$6,BITACORA!$B$4:$B$7322,"&gt;="&amp;$B$3,BITACORA!$B$4:$B$7322,"&lt;="&amp;$B$4)</f>
        <v>0</v>
      </c>
      <c r="AI152" s="165">
        <f>COUNTIFS(BITACORA!$C$4:$C$7322,$B$7:$B$501,BITACORA!$E$4:$E$7322,$E$6:$AM$6,BITACORA!$B$4:$B$7322,"&gt;="&amp;$B$3,BITACORA!$B$4:$B$7322,"&lt;="&amp;$B$4)</f>
        <v>0</v>
      </c>
      <c r="AJ152" s="165">
        <f>COUNTIFS(BITACORA!$C$4:$C$7322,$B$7:$B$501,BITACORA!$E$4:$E$7322,$E$6:$AM$6,BITACORA!$B$4:$B$7322,"&gt;="&amp;$B$3,BITACORA!$B$4:$B$7322,"&lt;="&amp;$B$4)</f>
        <v>0</v>
      </c>
      <c r="AK152" s="165">
        <f>COUNTIFS(BITACORA!$C$4:$C$7322,$B$7:$B$501,BITACORA!$E$4:$E$7322,$E$6:$AM$6,BITACORA!$B$4:$B$7322,"&gt;="&amp;$B$3,BITACORA!$B$4:$B$7322,"&lt;="&amp;$B$4)</f>
        <v>0</v>
      </c>
      <c r="AL152" s="165">
        <f>COUNTIFS(BITACORA!$C$4:$C$7322,$B$7:$B$501,BITACORA!$E$4:$E$7322,$E$6:$AM$6,BITACORA!$B$4:$B$7322,"&gt;="&amp;$B$3,BITACORA!$B$4:$B$7322,"&lt;="&amp;$B$4)</f>
        <v>0</v>
      </c>
      <c r="AM152" s="165">
        <f>COUNTIFS(BITACORA!$C$4:$C$7322,$B$7:$B$501,BITACORA!$E$4:$E$7322,$E$6:$AM$6,BITACORA!$B$4:$B$7322,"&gt;="&amp;$B$3,BITACORA!$B$4:$B$7322,"&lt;="&amp;$B$4)</f>
        <v>0</v>
      </c>
    </row>
    <row r="153" spans="1:39">
      <c r="A153" s="141"/>
      <c r="B153" s="165"/>
      <c r="C153" s="165"/>
      <c r="D153" s="164">
        <f t="shared" si="0"/>
        <v>0</v>
      </c>
      <c r="E153" s="165">
        <f>COUNTIFS(BITACORA!$C$4:$C$7322,$B$7:$B$501,BITACORA!$E$4:$E$7322,$E$6:$AM$6,BITACORA!$B$4:$B$7322,"&gt;="&amp;$B$3,BITACORA!$B$4:$B$7322,"&lt;="&amp;$B$4)</f>
        <v>0</v>
      </c>
      <c r="F153" s="165">
        <f>COUNTIFS(BITACORA!$C$4:$C$7322,$B$7:$B$501,BITACORA!$E$4:$E$7322,$E$6:$AM$6,BITACORA!$B$4:$B$7322,"&gt;="&amp;$B$3,BITACORA!$B$4:$B$7322,"&lt;="&amp;$B$4)</f>
        <v>0</v>
      </c>
      <c r="G153" s="165">
        <f>COUNTIFS(BITACORA!$C$4:$C$7322,$B$7:$B$501,BITACORA!$E$4:$E$7322,$E$6:$AM$6,BITACORA!$B$4:$B$7322,"&gt;="&amp;$B$3,BITACORA!$B$4:$B$7322,"&lt;="&amp;$B$4)</f>
        <v>0</v>
      </c>
      <c r="H153" s="165">
        <f>COUNTIFS(BITACORA!$C$4:$C$7322,$B$7:$B$501,BITACORA!$E$4:$E$7322,$E$6:$AM$6,BITACORA!$B$4:$B$7322,"&gt;="&amp;$B$3,BITACORA!$B$4:$B$7322,"&lt;="&amp;$B$4)</f>
        <v>0</v>
      </c>
      <c r="I153" s="165">
        <f>COUNTIFS(BITACORA!$C$4:$C$7322,$B$7:$B$501,BITACORA!$E$4:$E$7322,$E$6:$AM$6,BITACORA!$B$4:$B$7322,"&gt;="&amp;$B$3,BITACORA!$B$4:$B$7322,"&lt;="&amp;$B$4)</f>
        <v>0</v>
      </c>
      <c r="J153" s="165">
        <f>COUNTIFS(BITACORA!$C$4:$C$7322,$B$7:$B$501,BITACORA!$E$4:$E$7322,$E$6:$AM$6,BITACORA!$B$4:$B$7322,"&gt;="&amp;$B$3,BITACORA!$B$4:$B$7322,"&lt;="&amp;$B$4)</f>
        <v>0</v>
      </c>
      <c r="K153" s="165">
        <f>COUNTIFS(BITACORA!$C$4:$C$7322,$B$7:$B$501,BITACORA!$E$4:$E$7322,$E$6:$AM$6,BITACORA!$B$4:$B$7322,"&gt;="&amp;$B$3,BITACORA!$B$4:$B$7322,"&lt;="&amp;$B$4)</f>
        <v>0</v>
      </c>
      <c r="L153" s="165">
        <f>COUNTIFS(BITACORA!$C$4:$C$7322,$B$7:$B$501,BITACORA!$E$4:$E$7322,$E$6:$AM$6,BITACORA!$B$4:$B$7322,"&gt;="&amp;$B$3,BITACORA!$B$4:$B$7322,"&lt;="&amp;$B$4)</f>
        <v>0</v>
      </c>
      <c r="M153" s="165">
        <f>COUNTIFS(BITACORA!$C$4:$C$7322,$B$7:$B$501,BITACORA!$E$4:$E$7322,$E$6:$AM$6,BITACORA!$B$4:$B$7322,"&gt;="&amp;$B$3,BITACORA!$B$4:$B$7322,"&lt;="&amp;$B$4)</f>
        <v>0</v>
      </c>
      <c r="N153" s="165">
        <f>COUNTIFS(BITACORA!$C$4:$C$7322,$B$7:$B$501,BITACORA!$E$4:$E$7322,$E$6:$AM$6,BITACORA!$B$4:$B$7322,"&gt;="&amp;$B$3,BITACORA!$B$4:$B$7322,"&lt;="&amp;$B$4)</f>
        <v>0</v>
      </c>
      <c r="O153" s="165">
        <f>COUNTIFS(BITACORA!$C$4:$C$7322,$B$7:$B$501,BITACORA!$E$4:$E$7322,$E$6:$AM$6,BITACORA!$B$4:$B$7322,"&gt;="&amp;$B$3,BITACORA!$B$4:$B$7322,"&lt;="&amp;$B$4)</f>
        <v>0</v>
      </c>
      <c r="P153" s="165">
        <f>COUNTIFS(BITACORA!$C$4:$C$7322,$B$7:$B$501,BITACORA!$E$4:$E$7322,$E$6:$AM$6,BITACORA!$B$4:$B$7322,"&gt;="&amp;$B$3,BITACORA!$B$4:$B$7322,"&lt;="&amp;$B$4)</f>
        <v>0</v>
      </c>
      <c r="Q153" s="165">
        <f>COUNTIFS(BITACORA!$C$4:$C$7322,$B$7:$B$501,BITACORA!$E$4:$E$7322,$E$6:$AM$6,BITACORA!$B$4:$B$7322,"&gt;="&amp;$B$3,BITACORA!$B$4:$B$7322,"&lt;="&amp;$B$4)</f>
        <v>0</v>
      </c>
      <c r="R153" s="165">
        <f>COUNTIFS(BITACORA!$C$4:$C$7322,$B$7:$B$501,BITACORA!$E$4:$E$7322,$E$6:$AM$6,BITACORA!$B$4:$B$7322,"&gt;="&amp;$B$3,BITACORA!$B$4:$B$7322,"&lt;="&amp;$B$4)</f>
        <v>0</v>
      </c>
      <c r="S153" s="165">
        <f>COUNTIFS(BITACORA!$C$4:$C$7322,$B$7:$B$501,BITACORA!$E$4:$E$7322,$E$6:$AM$6,BITACORA!$B$4:$B$7322,"&gt;="&amp;$B$3,BITACORA!$B$4:$B$7322,"&lt;="&amp;$B$4)</f>
        <v>0</v>
      </c>
      <c r="T153" s="165">
        <f>COUNTIFS(BITACORA!$C$4:$C$7322,$B$7:$B$501,BITACORA!$E$4:$E$7322,$E$6:$AM$6,BITACORA!$B$4:$B$7322,"&gt;="&amp;$B$3,BITACORA!$B$4:$B$7322,"&lt;="&amp;$B$4)</f>
        <v>0</v>
      </c>
      <c r="U153" s="165">
        <f>COUNTIFS(BITACORA!$C$4:$C$7322,$B$7:$B$501,BITACORA!$E$4:$E$7322,$E$6:$AM$6,BITACORA!$B$4:$B$7322,"&gt;="&amp;$B$3,BITACORA!$B$4:$B$7322,"&lt;="&amp;$B$4)</f>
        <v>0</v>
      </c>
      <c r="V153" s="165">
        <f>COUNTIFS(BITACORA!$C$4:$C$7322,$B$7:$B$501,BITACORA!$E$4:$E$7322,$E$6:$AM$6,BITACORA!$B$4:$B$7322,"&gt;="&amp;$B$3,BITACORA!$B$4:$B$7322,"&lt;="&amp;$B$4)</f>
        <v>0</v>
      </c>
      <c r="W153" s="165">
        <f>COUNTIFS(BITACORA!$C$4:$C$7322,$B$7:$B$501,BITACORA!$E$4:$E$7322,$E$6:$AM$6,BITACORA!$B$4:$B$7322,"&gt;="&amp;$B$3,BITACORA!$B$4:$B$7322,"&lt;="&amp;$B$4)</f>
        <v>0</v>
      </c>
      <c r="X153" s="165">
        <f>COUNTIFS(BITACORA!$C$4:$C$7322,$B$7:$B$501,BITACORA!$E$4:$E$7322,$E$6:$AM$6,BITACORA!$B$4:$B$7322,"&gt;="&amp;$B$3,BITACORA!$B$4:$B$7322,"&lt;="&amp;$B$4)</f>
        <v>0</v>
      </c>
      <c r="Y153" s="165">
        <f>COUNTIFS(BITACORA!$C$4:$C$7322,$B$7:$B$501,BITACORA!$E$4:$E$7322,$E$6:$AM$6,BITACORA!$B$4:$B$7322,"&gt;="&amp;$B$3,BITACORA!$B$4:$B$7322,"&lt;="&amp;$B$4)</f>
        <v>0</v>
      </c>
      <c r="Z153" s="165">
        <f>COUNTIFS(BITACORA!$C$4:$C$7322,$B$7:$B$501,BITACORA!$E$4:$E$7322,$E$6:$AM$6,BITACORA!$B$4:$B$7322,"&gt;="&amp;$B$3,BITACORA!$B$4:$B$7322,"&lt;="&amp;$B$4)</f>
        <v>0</v>
      </c>
      <c r="AA153" s="165">
        <f>COUNTIFS(BITACORA!$C$4:$C$7322,$B$7:$B$501,BITACORA!$E$4:$E$7322,$E$6:$AM$6,BITACORA!$B$4:$B$7322,"&gt;="&amp;$B$3,BITACORA!$B$4:$B$7322,"&lt;="&amp;$B$4)</f>
        <v>0</v>
      </c>
      <c r="AB153" s="165">
        <f>COUNTIFS(BITACORA!$C$4:$C$7322,$B$7:$B$501,BITACORA!$E$4:$E$7322,$E$6:$AM$6,BITACORA!$B$4:$B$7322,"&gt;="&amp;$B$3,BITACORA!$B$4:$B$7322,"&lt;="&amp;$B$4)</f>
        <v>0</v>
      </c>
      <c r="AC153" s="165">
        <f>COUNTIFS(BITACORA!$C$4:$C$7322,$B$7:$B$501,BITACORA!$E$4:$E$7322,$E$6:$AM$6,BITACORA!$B$4:$B$7322,"&gt;="&amp;$B$3,BITACORA!$B$4:$B$7322,"&lt;="&amp;$B$4)</f>
        <v>0</v>
      </c>
      <c r="AD153" s="165">
        <f>COUNTIFS(BITACORA!$C$4:$C$7322,$B$7:$B$501,BITACORA!$E$4:$E$7322,$E$6:$AM$6,BITACORA!$B$4:$B$7322,"&gt;="&amp;$B$3,BITACORA!$B$4:$B$7322,"&lt;="&amp;$B$4)</f>
        <v>0</v>
      </c>
      <c r="AE153" s="165">
        <f>COUNTIFS(BITACORA!$C$4:$C$7322,$B$7:$B$501,BITACORA!$E$4:$E$7322,$E$6:$AM$6,BITACORA!$B$4:$B$7322,"&gt;="&amp;$B$3,BITACORA!$B$4:$B$7322,"&lt;="&amp;$B$4)</f>
        <v>0</v>
      </c>
      <c r="AF153" s="165">
        <f>COUNTIFS(BITACORA!$C$4:$C$7322,$B$7:$B$501,BITACORA!$E$4:$E$7322,$E$6:$AM$6,BITACORA!$B$4:$B$7322,"&gt;="&amp;$B$3,BITACORA!$B$4:$B$7322,"&lt;="&amp;$B$4)</f>
        <v>0</v>
      </c>
      <c r="AG153" s="165">
        <f>COUNTIFS(BITACORA!$C$4:$C$7322,$B$7:$B$501,BITACORA!$E$4:$E$7322,$E$6:$AM$6,BITACORA!$B$4:$B$7322,"&gt;="&amp;$B$3,BITACORA!$B$4:$B$7322,"&lt;="&amp;$B$4)</f>
        <v>0</v>
      </c>
      <c r="AH153" s="165">
        <f>COUNTIFS(BITACORA!$C$4:$C$7322,$B$7:$B$501,BITACORA!$E$4:$E$7322,$E$6:$AM$6,BITACORA!$B$4:$B$7322,"&gt;="&amp;$B$3,BITACORA!$B$4:$B$7322,"&lt;="&amp;$B$4)</f>
        <v>0</v>
      </c>
      <c r="AI153" s="165">
        <f>COUNTIFS(BITACORA!$C$4:$C$7322,$B$7:$B$501,BITACORA!$E$4:$E$7322,$E$6:$AM$6,BITACORA!$B$4:$B$7322,"&gt;="&amp;$B$3,BITACORA!$B$4:$B$7322,"&lt;="&amp;$B$4)</f>
        <v>0</v>
      </c>
      <c r="AJ153" s="165">
        <f>COUNTIFS(BITACORA!$C$4:$C$7322,$B$7:$B$501,BITACORA!$E$4:$E$7322,$E$6:$AM$6,BITACORA!$B$4:$B$7322,"&gt;="&amp;$B$3,BITACORA!$B$4:$B$7322,"&lt;="&amp;$B$4)</f>
        <v>0</v>
      </c>
      <c r="AK153" s="165">
        <f>COUNTIFS(BITACORA!$C$4:$C$7322,$B$7:$B$501,BITACORA!$E$4:$E$7322,$E$6:$AM$6,BITACORA!$B$4:$B$7322,"&gt;="&amp;$B$3,BITACORA!$B$4:$B$7322,"&lt;="&amp;$B$4)</f>
        <v>0</v>
      </c>
      <c r="AL153" s="165">
        <f>COUNTIFS(BITACORA!$C$4:$C$7322,$B$7:$B$501,BITACORA!$E$4:$E$7322,$E$6:$AM$6,BITACORA!$B$4:$B$7322,"&gt;="&amp;$B$3,BITACORA!$B$4:$B$7322,"&lt;="&amp;$B$4)</f>
        <v>0</v>
      </c>
      <c r="AM153" s="165">
        <f>COUNTIFS(BITACORA!$C$4:$C$7322,$B$7:$B$501,BITACORA!$E$4:$E$7322,$E$6:$AM$6,BITACORA!$B$4:$B$7322,"&gt;="&amp;$B$3,BITACORA!$B$4:$B$7322,"&lt;="&amp;$B$4)</f>
        <v>0</v>
      </c>
    </row>
    <row r="154" spans="1:39">
      <c r="A154" s="141"/>
      <c r="B154" s="165"/>
      <c r="C154" s="165"/>
      <c r="D154" s="164">
        <f t="shared" si="0"/>
        <v>0</v>
      </c>
      <c r="E154" s="165">
        <f>COUNTIFS(BITACORA!$C$4:$C$7322,$B$7:$B$501,BITACORA!$E$4:$E$7322,$E$6:$AM$6,BITACORA!$B$4:$B$7322,"&gt;="&amp;$B$3,BITACORA!$B$4:$B$7322,"&lt;="&amp;$B$4)</f>
        <v>0</v>
      </c>
      <c r="F154" s="165">
        <f>COUNTIFS(BITACORA!$C$4:$C$7322,$B$7:$B$501,BITACORA!$E$4:$E$7322,$E$6:$AM$6,BITACORA!$B$4:$B$7322,"&gt;="&amp;$B$3,BITACORA!$B$4:$B$7322,"&lt;="&amp;$B$4)</f>
        <v>0</v>
      </c>
      <c r="G154" s="165">
        <f>COUNTIFS(BITACORA!$C$4:$C$7322,$B$7:$B$501,BITACORA!$E$4:$E$7322,$E$6:$AM$6,BITACORA!$B$4:$B$7322,"&gt;="&amp;$B$3,BITACORA!$B$4:$B$7322,"&lt;="&amp;$B$4)</f>
        <v>0</v>
      </c>
      <c r="H154" s="165">
        <f>COUNTIFS(BITACORA!$C$4:$C$7322,$B$7:$B$501,BITACORA!$E$4:$E$7322,$E$6:$AM$6,BITACORA!$B$4:$B$7322,"&gt;="&amp;$B$3,BITACORA!$B$4:$B$7322,"&lt;="&amp;$B$4)</f>
        <v>0</v>
      </c>
      <c r="I154" s="165">
        <f>COUNTIFS(BITACORA!$C$4:$C$7322,$B$7:$B$501,BITACORA!$E$4:$E$7322,$E$6:$AM$6,BITACORA!$B$4:$B$7322,"&gt;="&amp;$B$3,BITACORA!$B$4:$B$7322,"&lt;="&amp;$B$4)</f>
        <v>0</v>
      </c>
      <c r="J154" s="165">
        <f>COUNTIFS(BITACORA!$C$4:$C$7322,$B$7:$B$501,BITACORA!$E$4:$E$7322,$E$6:$AM$6,BITACORA!$B$4:$B$7322,"&gt;="&amp;$B$3,BITACORA!$B$4:$B$7322,"&lt;="&amp;$B$4)</f>
        <v>0</v>
      </c>
      <c r="K154" s="165">
        <f>COUNTIFS(BITACORA!$C$4:$C$7322,$B$7:$B$501,BITACORA!$E$4:$E$7322,$E$6:$AM$6,BITACORA!$B$4:$B$7322,"&gt;="&amp;$B$3,BITACORA!$B$4:$B$7322,"&lt;="&amp;$B$4)</f>
        <v>0</v>
      </c>
      <c r="L154" s="165">
        <f>COUNTIFS(BITACORA!$C$4:$C$7322,$B$7:$B$501,BITACORA!$E$4:$E$7322,$E$6:$AM$6,BITACORA!$B$4:$B$7322,"&gt;="&amp;$B$3,BITACORA!$B$4:$B$7322,"&lt;="&amp;$B$4)</f>
        <v>0</v>
      </c>
      <c r="M154" s="165">
        <f>COUNTIFS(BITACORA!$C$4:$C$7322,$B$7:$B$501,BITACORA!$E$4:$E$7322,$E$6:$AM$6,BITACORA!$B$4:$B$7322,"&gt;="&amp;$B$3,BITACORA!$B$4:$B$7322,"&lt;="&amp;$B$4)</f>
        <v>0</v>
      </c>
      <c r="N154" s="165">
        <f>COUNTIFS(BITACORA!$C$4:$C$7322,$B$7:$B$501,BITACORA!$E$4:$E$7322,$E$6:$AM$6,BITACORA!$B$4:$B$7322,"&gt;="&amp;$B$3,BITACORA!$B$4:$B$7322,"&lt;="&amp;$B$4)</f>
        <v>0</v>
      </c>
      <c r="O154" s="165">
        <f>COUNTIFS(BITACORA!$C$4:$C$7322,$B$7:$B$501,BITACORA!$E$4:$E$7322,$E$6:$AM$6,BITACORA!$B$4:$B$7322,"&gt;="&amp;$B$3,BITACORA!$B$4:$B$7322,"&lt;="&amp;$B$4)</f>
        <v>0</v>
      </c>
      <c r="P154" s="165">
        <f>COUNTIFS(BITACORA!$C$4:$C$7322,$B$7:$B$501,BITACORA!$E$4:$E$7322,$E$6:$AM$6,BITACORA!$B$4:$B$7322,"&gt;="&amp;$B$3,BITACORA!$B$4:$B$7322,"&lt;="&amp;$B$4)</f>
        <v>0</v>
      </c>
      <c r="Q154" s="165">
        <f>COUNTIFS(BITACORA!$C$4:$C$7322,$B$7:$B$501,BITACORA!$E$4:$E$7322,$E$6:$AM$6,BITACORA!$B$4:$B$7322,"&gt;="&amp;$B$3,BITACORA!$B$4:$B$7322,"&lt;="&amp;$B$4)</f>
        <v>0</v>
      </c>
      <c r="R154" s="165">
        <f>COUNTIFS(BITACORA!$C$4:$C$7322,$B$7:$B$501,BITACORA!$E$4:$E$7322,$E$6:$AM$6,BITACORA!$B$4:$B$7322,"&gt;="&amp;$B$3,BITACORA!$B$4:$B$7322,"&lt;="&amp;$B$4)</f>
        <v>0</v>
      </c>
      <c r="S154" s="165">
        <f>COUNTIFS(BITACORA!$C$4:$C$7322,$B$7:$B$501,BITACORA!$E$4:$E$7322,$E$6:$AM$6,BITACORA!$B$4:$B$7322,"&gt;="&amp;$B$3,BITACORA!$B$4:$B$7322,"&lt;="&amp;$B$4)</f>
        <v>0</v>
      </c>
      <c r="T154" s="165">
        <f>COUNTIFS(BITACORA!$C$4:$C$7322,$B$7:$B$501,BITACORA!$E$4:$E$7322,$E$6:$AM$6,BITACORA!$B$4:$B$7322,"&gt;="&amp;$B$3,BITACORA!$B$4:$B$7322,"&lt;="&amp;$B$4)</f>
        <v>0</v>
      </c>
      <c r="U154" s="165">
        <f>COUNTIFS(BITACORA!$C$4:$C$7322,$B$7:$B$501,BITACORA!$E$4:$E$7322,$E$6:$AM$6,BITACORA!$B$4:$B$7322,"&gt;="&amp;$B$3,BITACORA!$B$4:$B$7322,"&lt;="&amp;$B$4)</f>
        <v>0</v>
      </c>
      <c r="V154" s="165">
        <f>COUNTIFS(BITACORA!$C$4:$C$7322,$B$7:$B$501,BITACORA!$E$4:$E$7322,$E$6:$AM$6,BITACORA!$B$4:$B$7322,"&gt;="&amp;$B$3,BITACORA!$B$4:$B$7322,"&lt;="&amp;$B$4)</f>
        <v>0</v>
      </c>
      <c r="W154" s="165">
        <f>COUNTIFS(BITACORA!$C$4:$C$7322,$B$7:$B$501,BITACORA!$E$4:$E$7322,$E$6:$AM$6,BITACORA!$B$4:$B$7322,"&gt;="&amp;$B$3,BITACORA!$B$4:$B$7322,"&lt;="&amp;$B$4)</f>
        <v>0</v>
      </c>
      <c r="X154" s="165">
        <f>COUNTIFS(BITACORA!$C$4:$C$7322,$B$7:$B$501,BITACORA!$E$4:$E$7322,$E$6:$AM$6,BITACORA!$B$4:$B$7322,"&gt;="&amp;$B$3,BITACORA!$B$4:$B$7322,"&lt;="&amp;$B$4)</f>
        <v>0</v>
      </c>
      <c r="Y154" s="165">
        <f>COUNTIFS(BITACORA!$C$4:$C$7322,$B$7:$B$501,BITACORA!$E$4:$E$7322,$E$6:$AM$6,BITACORA!$B$4:$B$7322,"&gt;="&amp;$B$3,BITACORA!$B$4:$B$7322,"&lt;="&amp;$B$4)</f>
        <v>0</v>
      </c>
      <c r="Z154" s="165">
        <f>COUNTIFS(BITACORA!$C$4:$C$7322,$B$7:$B$501,BITACORA!$E$4:$E$7322,$E$6:$AM$6,BITACORA!$B$4:$B$7322,"&gt;="&amp;$B$3,BITACORA!$B$4:$B$7322,"&lt;="&amp;$B$4)</f>
        <v>0</v>
      </c>
      <c r="AA154" s="165">
        <f>COUNTIFS(BITACORA!$C$4:$C$7322,$B$7:$B$501,BITACORA!$E$4:$E$7322,$E$6:$AM$6,BITACORA!$B$4:$B$7322,"&gt;="&amp;$B$3,BITACORA!$B$4:$B$7322,"&lt;="&amp;$B$4)</f>
        <v>0</v>
      </c>
      <c r="AB154" s="165">
        <f>COUNTIFS(BITACORA!$C$4:$C$7322,$B$7:$B$501,BITACORA!$E$4:$E$7322,$E$6:$AM$6,BITACORA!$B$4:$B$7322,"&gt;="&amp;$B$3,BITACORA!$B$4:$B$7322,"&lt;="&amp;$B$4)</f>
        <v>0</v>
      </c>
      <c r="AC154" s="165">
        <f>COUNTIFS(BITACORA!$C$4:$C$7322,$B$7:$B$501,BITACORA!$E$4:$E$7322,$E$6:$AM$6,BITACORA!$B$4:$B$7322,"&gt;="&amp;$B$3,BITACORA!$B$4:$B$7322,"&lt;="&amp;$B$4)</f>
        <v>0</v>
      </c>
      <c r="AD154" s="165">
        <f>COUNTIFS(BITACORA!$C$4:$C$7322,$B$7:$B$501,BITACORA!$E$4:$E$7322,$E$6:$AM$6,BITACORA!$B$4:$B$7322,"&gt;="&amp;$B$3,BITACORA!$B$4:$B$7322,"&lt;="&amp;$B$4)</f>
        <v>0</v>
      </c>
      <c r="AE154" s="165">
        <f>COUNTIFS(BITACORA!$C$4:$C$7322,$B$7:$B$501,BITACORA!$E$4:$E$7322,$E$6:$AM$6,BITACORA!$B$4:$B$7322,"&gt;="&amp;$B$3,BITACORA!$B$4:$B$7322,"&lt;="&amp;$B$4)</f>
        <v>0</v>
      </c>
      <c r="AF154" s="165">
        <f>COUNTIFS(BITACORA!$C$4:$C$7322,$B$7:$B$501,BITACORA!$E$4:$E$7322,$E$6:$AM$6,BITACORA!$B$4:$B$7322,"&gt;="&amp;$B$3,BITACORA!$B$4:$B$7322,"&lt;="&amp;$B$4)</f>
        <v>0</v>
      </c>
      <c r="AG154" s="165">
        <f>COUNTIFS(BITACORA!$C$4:$C$7322,$B$7:$B$501,BITACORA!$E$4:$E$7322,$E$6:$AM$6,BITACORA!$B$4:$B$7322,"&gt;="&amp;$B$3,BITACORA!$B$4:$B$7322,"&lt;="&amp;$B$4)</f>
        <v>0</v>
      </c>
      <c r="AH154" s="165">
        <f>COUNTIFS(BITACORA!$C$4:$C$7322,$B$7:$B$501,BITACORA!$E$4:$E$7322,$E$6:$AM$6,BITACORA!$B$4:$B$7322,"&gt;="&amp;$B$3,BITACORA!$B$4:$B$7322,"&lt;="&amp;$B$4)</f>
        <v>0</v>
      </c>
      <c r="AI154" s="165">
        <f>COUNTIFS(BITACORA!$C$4:$C$7322,$B$7:$B$501,BITACORA!$E$4:$E$7322,$E$6:$AM$6,BITACORA!$B$4:$B$7322,"&gt;="&amp;$B$3,BITACORA!$B$4:$B$7322,"&lt;="&amp;$B$4)</f>
        <v>0</v>
      </c>
      <c r="AJ154" s="165">
        <f>COUNTIFS(BITACORA!$C$4:$C$7322,$B$7:$B$501,BITACORA!$E$4:$E$7322,$E$6:$AM$6,BITACORA!$B$4:$B$7322,"&gt;="&amp;$B$3,BITACORA!$B$4:$B$7322,"&lt;="&amp;$B$4)</f>
        <v>0</v>
      </c>
      <c r="AK154" s="165">
        <f>COUNTIFS(BITACORA!$C$4:$C$7322,$B$7:$B$501,BITACORA!$E$4:$E$7322,$E$6:$AM$6,BITACORA!$B$4:$B$7322,"&gt;="&amp;$B$3,BITACORA!$B$4:$B$7322,"&lt;="&amp;$B$4)</f>
        <v>0</v>
      </c>
      <c r="AL154" s="165">
        <f>COUNTIFS(BITACORA!$C$4:$C$7322,$B$7:$B$501,BITACORA!$E$4:$E$7322,$E$6:$AM$6,BITACORA!$B$4:$B$7322,"&gt;="&amp;$B$3,BITACORA!$B$4:$B$7322,"&lt;="&amp;$B$4)</f>
        <v>0</v>
      </c>
      <c r="AM154" s="165">
        <f>COUNTIFS(BITACORA!$C$4:$C$7322,$B$7:$B$501,BITACORA!$E$4:$E$7322,$E$6:$AM$6,BITACORA!$B$4:$B$7322,"&gt;="&amp;$B$3,BITACORA!$B$4:$B$7322,"&lt;="&amp;$B$4)</f>
        <v>0</v>
      </c>
    </row>
    <row r="155" spans="1:39">
      <c r="A155" s="141"/>
      <c r="B155" s="165"/>
      <c r="C155" s="165"/>
      <c r="D155" s="164">
        <f t="shared" si="0"/>
        <v>0</v>
      </c>
      <c r="E155" s="165">
        <f>COUNTIFS(BITACORA!$C$4:$C$7322,$B$7:$B$501,BITACORA!$E$4:$E$7322,$E$6:$AM$6,BITACORA!$B$4:$B$7322,"&gt;="&amp;$B$3,BITACORA!$B$4:$B$7322,"&lt;="&amp;$B$4)</f>
        <v>0</v>
      </c>
      <c r="F155" s="165">
        <f>COUNTIFS(BITACORA!$C$4:$C$7322,$B$7:$B$501,BITACORA!$E$4:$E$7322,$E$6:$AM$6,BITACORA!$B$4:$B$7322,"&gt;="&amp;$B$3,BITACORA!$B$4:$B$7322,"&lt;="&amp;$B$4)</f>
        <v>0</v>
      </c>
      <c r="G155" s="165">
        <f>COUNTIFS(BITACORA!$C$4:$C$7322,$B$7:$B$501,BITACORA!$E$4:$E$7322,$E$6:$AM$6,BITACORA!$B$4:$B$7322,"&gt;="&amp;$B$3,BITACORA!$B$4:$B$7322,"&lt;="&amp;$B$4)</f>
        <v>0</v>
      </c>
      <c r="H155" s="165">
        <f>COUNTIFS(BITACORA!$C$4:$C$7322,$B$7:$B$501,BITACORA!$E$4:$E$7322,$E$6:$AM$6,BITACORA!$B$4:$B$7322,"&gt;="&amp;$B$3,BITACORA!$B$4:$B$7322,"&lt;="&amp;$B$4)</f>
        <v>0</v>
      </c>
      <c r="I155" s="165">
        <f>COUNTIFS(BITACORA!$C$4:$C$7322,$B$7:$B$501,BITACORA!$E$4:$E$7322,$E$6:$AM$6,BITACORA!$B$4:$B$7322,"&gt;="&amp;$B$3,BITACORA!$B$4:$B$7322,"&lt;="&amp;$B$4)</f>
        <v>0</v>
      </c>
      <c r="J155" s="165">
        <f>COUNTIFS(BITACORA!$C$4:$C$7322,$B$7:$B$501,BITACORA!$E$4:$E$7322,$E$6:$AM$6,BITACORA!$B$4:$B$7322,"&gt;="&amp;$B$3,BITACORA!$B$4:$B$7322,"&lt;="&amp;$B$4)</f>
        <v>0</v>
      </c>
      <c r="K155" s="165">
        <f>COUNTIFS(BITACORA!$C$4:$C$7322,$B$7:$B$501,BITACORA!$E$4:$E$7322,$E$6:$AM$6,BITACORA!$B$4:$B$7322,"&gt;="&amp;$B$3,BITACORA!$B$4:$B$7322,"&lt;="&amp;$B$4)</f>
        <v>0</v>
      </c>
      <c r="L155" s="165">
        <f>COUNTIFS(BITACORA!$C$4:$C$7322,$B$7:$B$501,BITACORA!$E$4:$E$7322,$E$6:$AM$6,BITACORA!$B$4:$B$7322,"&gt;="&amp;$B$3,BITACORA!$B$4:$B$7322,"&lt;="&amp;$B$4)</f>
        <v>0</v>
      </c>
      <c r="M155" s="165">
        <f>COUNTIFS(BITACORA!$C$4:$C$7322,$B$7:$B$501,BITACORA!$E$4:$E$7322,$E$6:$AM$6,BITACORA!$B$4:$B$7322,"&gt;="&amp;$B$3,BITACORA!$B$4:$B$7322,"&lt;="&amp;$B$4)</f>
        <v>0</v>
      </c>
      <c r="N155" s="165">
        <f>COUNTIFS(BITACORA!$C$4:$C$7322,$B$7:$B$501,BITACORA!$E$4:$E$7322,$E$6:$AM$6,BITACORA!$B$4:$B$7322,"&gt;="&amp;$B$3,BITACORA!$B$4:$B$7322,"&lt;="&amp;$B$4)</f>
        <v>0</v>
      </c>
      <c r="O155" s="165">
        <f>COUNTIFS(BITACORA!$C$4:$C$7322,$B$7:$B$501,BITACORA!$E$4:$E$7322,$E$6:$AM$6,BITACORA!$B$4:$B$7322,"&gt;="&amp;$B$3,BITACORA!$B$4:$B$7322,"&lt;="&amp;$B$4)</f>
        <v>0</v>
      </c>
      <c r="P155" s="165">
        <f>COUNTIFS(BITACORA!$C$4:$C$7322,$B$7:$B$501,BITACORA!$E$4:$E$7322,$E$6:$AM$6,BITACORA!$B$4:$B$7322,"&gt;="&amp;$B$3,BITACORA!$B$4:$B$7322,"&lt;="&amp;$B$4)</f>
        <v>0</v>
      </c>
      <c r="Q155" s="165">
        <f>COUNTIFS(BITACORA!$C$4:$C$7322,$B$7:$B$501,BITACORA!$E$4:$E$7322,$E$6:$AM$6,BITACORA!$B$4:$B$7322,"&gt;="&amp;$B$3,BITACORA!$B$4:$B$7322,"&lt;="&amp;$B$4)</f>
        <v>0</v>
      </c>
      <c r="R155" s="165">
        <f>COUNTIFS(BITACORA!$C$4:$C$7322,$B$7:$B$501,BITACORA!$E$4:$E$7322,$E$6:$AM$6,BITACORA!$B$4:$B$7322,"&gt;="&amp;$B$3,BITACORA!$B$4:$B$7322,"&lt;="&amp;$B$4)</f>
        <v>0</v>
      </c>
      <c r="S155" s="165">
        <f>COUNTIFS(BITACORA!$C$4:$C$7322,$B$7:$B$501,BITACORA!$E$4:$E$7322,$E$6:$AM$6,BITACORA!$B$4:$B$7322,"&gt;="&amp;$B$3,BITACORA!$B$4:$B$7322,"&lt;="&amp;$B$4)</f>
        <v>0</v>
      </c>
      <c r="T155" s="165">
        <f>COUNTIFS(BITACORA!$C$4:$C$7322,$B$7:$B$501,BITACORA!$E$4:$E$7322,$E$6:$AM$6,BITACORA!$B$4:$B$7322,"&gt;="&amp;$B$3,BITACORA!$B$4:$B$7322,"&lt;="&amp;$B$4)</f>
        <v>0</v>
      </c>
      <c r="U155" s="165">
        <f>COUNTIFS(BITACORA!$C$4:$C$7322,$B$7:$B$501,BITACORA!$E$4:$E$7322,$E$6:$AM$6,BITACORA!$B$4:$B$7322,"&gt;="&amp;$B$3,BITACORA!$B$4:$B$7322,"&lt;="&amp;$B$4)</f>
        <v>0</v>
      </c>
      <c r="V155" s="165">
        <f>COUNTIFS(BITACORA!$C$4:$C$7322,$B$7:$B$501,BITACORA!$E$4:$E$7322,$E$6:$AM$6,BITACORA!$B$4:$B$7322,"&gt;="&amp;$B$3,BITACORA!$B$4:$B$7322,"&lt;="&amp;$B$4)</f>
        <v>0</v>
      </c>
      <c r="W155" s="165">
        <f>COUNTIFS(BITACORA!$C$4:$C$7322,$B$7:$B$501,BITACORA!$E$4:$E$7322,$E$6:$AM$6,BITACORA!$B$4:$B$7322,"&gt;="&amp;$B$3,BITACORA!$B$4:$B$7322,"&lt;="&amp;$B$4)</f>
        <v>0</v>
      </c>
      <c r="X155" s="165">
        <f>COUNTIFS(BITACORA!$C$4:$C$7322,$B$7:$B$501,BITACORA!$E$4:$E$7322,$E$6:$AM$6,BITACORA!$B$4:$B$7322,"&gt;="&amp;$B$3,BITACORA!$B$4:$B$7322,"&lt;="&amp;$B$4)</f>
        <v>0</v>
      </c>
      <c r="Y155" s="165">
        <f>COUNTIFS(BITACORA!$C$4:$C$7322,$B$7:$B$501,BITACORA!$E$4:$E$7322,$E$6:$AM$6,BITACORA!$B$4:$B$7322,"&gt;="&amp;$B$3,BITACORA!$B$4:$B$7322,"&lt;="&amp;$B$4)</f>
        <v>0</v>
      </c>
      <c r="Z155" s="165">
        <f>COUNTIFS(BITACORA!$C$4:$C$7322,$B$7:$B$501,BITACORA!$E$4:$E$7322,$E$6:$AM$6,BITACORA!$B$4:$B$7322,"&gt;="&amp;$B$3,BITACORA!$B$4:$B$7322,"&lt;="&amp;$B$4)</f>
        <v>0</v>
      </c>
      <c r="AA155" s="165">
        <f>COUNTIFS(BITACORA!$C$4:$C$7322,$B$7:$B$501,BITACORA!$E$4:$E$7322,$E$6:$AM$6,BITACORA!$B$4:$B$7322,"&gt;="&amp;$B$3,BITACORA!$B$4:$B$7322,"&lt;="&amp;$B$4)</f>
        <v>0</v>
      </c>
      <c r="AB155" s="165">
        <f>COUNTIFS(BITACORA!$C$4:$C$7322,$B$7:$B$501,BITACORA!$E$4:$E$7322,$E$6:$AM$6,BITACORA!$B$4:$B$7322,"&gt;="&amp;$B$3,BITACORA!$B$4:$B$7322,"&lt;="&amp;$B$4)</f>
        <v>0</v>
      </c>
      <c r="AC155" s="165">
        <f>COUNTIFS(BITACORA!$C$4:$C$7322,$B$7:$B$501,BITACORA!$E$4:$E$7322,$E$6:$AM$6,BITACORA!$B$4:$B$7322,"&gt;="&amp;$B$3,BITACORA!$B$4:$B$7322,"&lt;="&amp;$B$4)</f>
        <v>0</v>
      </c>
      <c r="AD155" s="165">
        <f>COUNTIFS(BITACORA!$C$4:$C$7322,$B$7:$B$501,BITACORA!$E$4:$E$7322,$E$6:$AM$6,BITACORA!$B$4:$B$7322,"&gt;="&amp;$B$3,BITACORA!$B$4:$B$7322,"&lt;="&amp;$B$4)</f>
        <v>0</v>
      </c>
      <c r="AE155" s="165">
        <f>COUNTIFS(BITACORA!$C$4:$C$7322,$B$7:$B$501,BITACORA!$E$4:$E$7322,$E$6:$AM$6,BITACORA!$B$4:$B$7322,"&gt;="&amp;$B$3,BITACORA!$B$4:$B$7322,"&lt;="&amp;$B$4)</f>
        <v>0</v>
      </c>
      <c r="AF155" s="165">
        <f>COUNTIFS(BITACORA!$C$4:$C$7322,$B$7:$B$501,BITACORA!$E$4:$E$7322,$E$6:$AM$6,BITACORA!$B$4:$B$7322,"&gt;="&amp;$B$3,BITACORA!$B$4:$B$7322,"&lt;="&amp;$B$4)</f>
        <v>0</v>
      </c>
      <c r="AG155" s="165">
        <f>COUNTIFS(BITACORA!$C$4:$C$7322,$B$7:$B$501,BITACORA!$E$4:$E$7322,$E$6:$AM$6,BITACORA!$B$4:$B$7322,"&gt;="&amp;$B$3,BITACORA!$B$4:$B$7322,"&lt;="&amp;$B$4)</f>
        <v>0</v>
      </c>
      <c r="AH155" s="165">
        <f>COUNTIFS(BITACORA!$C$4:$C$7322,$B$7:$B$501,BITACORA!$E$4:$E$7322,$E$6:$AM$6,BITACORA!$B$4:$B$7322,"&gt;="&amp;$B$3,BITACORA!$B$4:$B$7322,"&lt;="&amp;$B$4)</f>
        <v>0</v>
      </c>
      <c r="AI155" s="165">
        <f>COUNTIFS(BITACORA!$C$4:$C$7322,$B$7:$B$501,BITACORA!$E$4:$E$7322,$E$6:$AM$6,BITACORA!$B$4:$B$7322,"&gt;="&amp;$B$3,BITACORA!$B$4:$B$7322,"&lt;="&amp;$B$4)</f>
        <v>0</v>
      </c>
      <c r="AJ155" s="165">
        <f>COUNTIFS(BITACORA!$C$4:$C$7322,$B$7:$B$501,BITACORA!$E$4:$E$7322,$E$6:$AM$6,BITACORA!$B$4:$B$7322,"&gt;="&amp;$B$3,BITACORA!$B$4:$B$7322,"&lt;="&amp;$B$4)</f>
        <v>0</v>
      </c>
      <c r="AK155" s="165">
        <f>COUNTIFS(BITACORA!$C$4:$C$7322,$B$7:$B$501,BITACORA!$E$4:$E$7322,$E$6:$AM$6,BITACORA!$B$4:$B$7322,"&gt;="&amp;$B$3,BITACORA!$B$4:$B$7322,"&lt;="&amp;$B$4)</f>
        <v>0</v>
      </c>
      <c r="AL155" s="165">
        <f>COUNTIFS(BITACORA!$C$4:$C$7322,$B$7:$B$501,BITACORA!$E$4:$E$7322,$E$6:$AM$6,BITACORA!$B$4:$B$7322,"&gt;="&amp;$B$3,BITACORA!$B$4:$B$7322,"&lt;="&amp;$B$4)</f>
        <v>0</v>
      </c>
      <c r="AM155" s="165">
        <f>COUNTIFS(BITACORA!$C$4:$C$7322,$B$7:$B$501,BITACORA!$E$4:$E$7322,$E$6:$AM$6,BITACORA!$B$4:$B$7322,"&gt;="&amp;$B$3,BITACORA!$B$4:$B$7322,"&lt;="&amp;$B$4)</f>
        <v>0</v>
      </c>
    </row>
    <row r="156" spans="1:39">
      <c r="A156" s="141"/>
      <c r="B156" s="165"/>
      <c r="C156" s="165"/>
      <c r="D156" s="164">
        <f t="shared" si="0"/>
        <v>0</v>
      </c>
      <c r="E156" s="165">
        <f>COUNTIFS(BITACORA!$C$4:$C$7322,$B$7:$B$501,BITACORA!$E$4:$E$7322,$E$6:$AM$6,BITACORA!$B$4:$B$7322,"&gt;="&amp;$B$3,BITACORA!$B$4:$B$7322,"&lt;="&amp;$B$4)</f>
        <v>0</v>
      </c>
      <c r="F156" s="165">
        <f>COUNTIFS(BITACORA!$C$4:$C$7322,$B$7:$B$501,BITACORA!$E$4:$E$7322,$E$6:$AM$6,BITACORA!$B$4:$B$7322,"&gt;="&amp;$B$3,BITACORA!$B$4:$B$7322,"&lt;="&amp;$B$4)</f>
        <v>0</v>
      </c>
      <c r="G156" s="165">
        <f>COUNTIFS(BITACORA!$C$4:$C$7322,$B$7:$B$501,BITACORA!$E$4:$E$7322,$E$6:$AM$6,BITACORA!$B$4:$B$7322,"&gt;="&amp;$B$3,BITACORA!$B$4:$B$7322,"&lt;="&amp;$B$4)</f>
        <v>0</v>
      </c>
      <c r="H156" s="165">
        <f>COUNTIFS(BITACORA!$C$4:$C$7322,$B$7:$B$501,BITACORA!$E$4:$E$7322,$E$6:$AM$6,BITACORA!$B$4:$B$7322,"&gt;="&amp;$B$3,BITACORA!$B$4:$B$7322,"&lt;="&amp;$B$4)</f>
        <v>0</v>
      </c>
      <c r="I156" s="165">
        <f>COUNTIFS(BITACORA!$C$4:$C$7322,$B$7:$B$501,BITACORA!$E$4:$E$7322,$E$6:$AM$6,BITACORA!$B$4:$B$7322,"&gt;="&amp;$B$3,BITACORA!$B$4:$B$7322,"&lt;="&amp;$B$4)</f>
        <v>0</v>
      </c>
      <c r="J156" s="165">
        <f>COUNTIFS(BITACORA!$C$4:$C$7322,$B$7:$B$501,BITACORA!$E$4:$E$7322,$E$6:$AM$6,BITACORA!$B$4:$B$7322,"&gt;="&amp;$B$3,BITACORA!$B$4:$B$7322,"&lt;="&amp;$B$4)</f>
        <v>0</v>
      </c>
      <c r="K156" s="165">
        <f>COUNTIFS(BITACORA!$C$4:$C$7322,$B$7:$B$501,BITACORA!$E$4:$E$7322,$E$6:$AM$6,BITACORA!$B$4:$B$7322,"&gt;="&amp;$B$3,BITACORA!$B$4:$B$7322,"&lt;="&amp;$B$4)</f>
        <v>0</v>
      </c>
      <c r="L156" s="165">
        <f>COUNTIFS(BITACORA!$C$4:$C$7322,$B$7:$B$501,BITACORA!$E$4:$E$7322,$E$6:$AM$6,BITACORA!$B$4:$B$7322,"&gt;="&amp;$B$3,BITACORA!$B$4:$B$7322,"&lt;="&amp;$B$4)</f>
        <v>0</v>
      </c>
      <c r="M156" s="165">
        <f>COUNTIFS(BITACORA!$C$4:$C$7322,$B$7:$B$501,BITACORA!$E$4:$E$7322,$E$6:$AM$6,BITACORA!$B$4:$B$7322,"&gt;="&amp;$B$3,BITACORA!$B$4:$B$7322,"&lt;="&amp;$B$4)</f>
        <v>0</v>
      </c>
      <c r="N156" s="165">
        <f>COUNTIFS(BITACORA!$C$4:$C$7322,$B$7:$B$501,BITACORA!$E$4:$E$7322,$E$6:$AM$6,BITACORA!$B$4:$B$7322,"&gt;="&amp;$B$3,BITACORA!$B$4:$B$7322,"&lt;="&amp;$B$4)</f>
        <v>0</v>
      </c>
      <c r="O156" s="165">
        <f>COUNTIFS(BITACORA!$C$4:$C$7322,$B$7:$B$501,BITACORA!$E$4:$E$7322,$E$6:$AM$6,BITACORA!$B$4:$B$7322,"&gt;="&amp;$B$3,BITACORA!$B$4:$B$7322,"&lt;="&amp;$B$4)</f>
        <v>0</v>
      </c>
      <c r="P156" s="165">
        <f>COUNTIFS(BITACORA!$C$4:$C$7322,$B$7:$B$501,BITACORA!$E$4:$E$7322,$E$6:$AM$6,BITACORA!$B$4:$B$7322,"&gt;="&amp;$B$3,BITACORA!$B$4:$B$7322,"&lt;="&amp;$B$4)</f>
        <v>0</v>
      </c>
      <c r="Q156" s="165">
        <f>COUNTIFS(BITACORA!$C$4:$C$7322,$B$7:$B$501,BITACORA!$E$4:$E$7322,$E$6:$AM$6,BITACORA!$B$4:$B$7322,"&gt;="&amp;$B$3,BITACORA!$B$4:$B$7322,"&lt;="&amp;$B$4)</f>
        <v>0</v>
      </c>
      <c r="R156" s="165">
        <f>COUNTIFS(BITACORA!$C$4:$C$7322,$B$7:$B$501,BITACORA!$E$4:$E$7322,$E$6:$AM$6,BITACORA!$B$4:$B$7322,"&gt;="&amp;$B$3,BITACORA!$B$4:$B$7322,"&lt;="&amp;$B$4)</f>
        <v>0</v>
      </c>
      <c r="S156" s="165">
        <f>COUNTIFS(BITACORA!$C$4:$C$7322,$B$7:$B$501,BITACORA!$E$4:$E$7322,$E$6:$AM$6,BITACORA!$B$4:$B$7322,"&gt;="&amp;$B$3,BITACORA!$B$4:$B$7322,"&lt;="&amp;$B$4)</f>
        <v>0</v>
      </c>
      <c r="T156" s="165">
        <f>COUNTIFS(BITACORA!$C$4:$C$7322,$B$7:$B$501,BITACORA!$E$4:$E$7322,$E$6:$AM$6,BITACORA!$B$4:$B$7322,"&gt;="&amp;$B$3,BITACORA!$B$4:$B$7322,"&lt;="&amp;$B$4)</f>
        <v>0</v>
      </c>
      <c r="U156" s="165">
        <f>COUNTIFS(BITACORA!$C$4:$C$7322,$B$7:$B$501,BITACORA!$E$4:$E$7322,$E$6:$AM$6,BITACORA!$B$4:$B$7322,"&gt;="&amp;$B$3,BITACORA!$B$4:$B$7322,"&lt;="&amp;$B$4)</f>
        <v>0</v>
      </c>
      <c r="V156" s="165">
        <f>COUNTIFS(BITACORA!$C$4:$C$7322,$B$7:$B$501,BITACORA!$E$4:$E$7322,$E$6:$AM$6,BITACORA!$B$4:$B$7322,"&gt;="&amp;$B$3,BITACORA!$B$4:$B$7322,"&lt;="&amp;$B$4)</f>
        <v>0</v>
      </c>
      <c r="W156" s="165">
        <f>COUNTIFS(BITACORA!$C$4:$C$7322,$B$7:$B$501,BITACORA!$E$4:$E$7322,$E$6:$AM$6,BITACORA!$B$4:$B$7322,"&gt;="&amp;$B$3,BITACORA!$B$4:$B$7322,"&lt;="&amp;$B$4)</f>
        <v>0</v>
      </c>
      <c r="X156" s="165">
        <f>COUNTIFS(BITACORA!$C$4:$C$7322,$B$7:$B$501,BITACORA!$E$4:$E$7322,$E$6:$AM$6,BITACORA!$B$4:$B$7322,"&gt;="&amp;$B$3,BITACORA!$B$4:$B$7322,"&lt;="&amp;$B$4)</f>
        <v>0</v>
      </c>
      <c r="Y156" s="165">
        <f>COUNTIFS(BITACORA!$C$4:$C$7322,$B$7:$B$501,BITACORA!$E$4:$E$7322,$E$6:$AM$6,BITACORA!$B$4:$B$7322,"&gt;="&amp;$B$3,BITACORA!$B$4:$B$7322,"&lt;="&amp;$B$4)</f>
        <v>0</v>
      </c>
      <c r="Z156" s="165">
        <f>COUNTIFS(BITACORA!$C$4:$C$7322,$B$7:$B$501,BITACORA!$E$4:$E$7322,$E$6:$AM$6,BITACORA!$B$4:$B$7322,"&gt;="&amp;$B$3,BITACORA!$B$4:$B$7322,"&lt;="&amp;$B$4)</f>
        <v>0</v>
      </c>
      <c r="AA156" s="165">
        <f>COUNTIFS(BITACORA!$C$4:$C$7322,$B$7:$B$501,BITACORA!$E$4:$E$7322,$E$6:$AM$6,BITACORA!$B$4:$B$7322,"&gt;="&amp;$B$3,BITACORA!$B$4:$B$7322,"&lt;="&amp;$B$4)</f>
        <v>0</v>
      </c>
      <c r="AB156" s="165">
        <f>COUNTIFS(BITACORA!$C$4:$C$7322,$B$7:$B$501,BITACORA!$E$4:$E$7322,$E$6:$AM$6,BITACORA!$B$4:$B$7322,"&gt;="&amp;$B$3,BITACORA!$B$4:$B$7322,"&lt;="&amp;$B$4)</f>
        <v>0</v>
      </c>
      <c r="AC156" s="165">
        <f>COUNTIFS(BITACORA!$C$4:$C$7322,$B$7:$B$501,BITACORA!$E$4:$E$7322,$E$6:$AM$6,BITACORA!$B$4:$B$7322,"&gt;="&amp;$B$3,BITACORA!$B$4:$B$7322,"&lt;="&amp;$B$4)</f>
        <v>0</v>
      </c>
      <c r="AD156" s="165">
        <f>COUNTIFS(BITACORA!$C$4:$C$7322,$B$7:$B$501,BITACORA!$E$4:$E$7322,$E$6:$AM$6,BITACORA!$B$4:$B$7322,"&gt;="&amp;$B$3,BITACORA!$B$4:$B$7322,"&lt;="&amp;$B$4)</f>
        <v>0</v>
      </c>
      <c r="AE156" s="165">
        <f>COUNTIFS(BITACORA!$C$4:$C$7322,$B$7:$B$501,BITACORA!$E$4:$E$7322,$E$6:$AM$6,BITACORA!$B$4:$B$7322,"&gt;="&amp;$B$3,BITACORA!$B$4:$B$7322,"&lt;="&amp;$B$4)</f>
        <v>0</v>
      </c>
      <c r="AF156" s="165">
        <f>COUNTIFS(BITACORA!$C$4:$C$7322,$B$7:$B$501,BITACORA!$E$4:$E$7322,$E$6:$AM$6,BITACORA!$B$4:$B$7322,"&gt;="&amp;$B$3,BITACORA!$B$4:$B$7322,"&lt;="&amp;$B$4)</f>
        <v>0</v>
      </c>
      <c r="AG156" s="165">
        <f>COUNTIFS(BITACORA!$C$4:$C$7322,$B$7:$B$501,BITACORA!$E$4:$E$7322,$E$6:$AM$6,BITACORA!$B$4:$B$7322,"&gt;="&amp;$B$3,BITACORA!$B$4:$B$7322,"&lt;="&amp;$B$4)</f>
        <v>0</v>
      </c>
      <c r="AH156" s="165">
        <f>COUNTIFS(BITACORA!$C$4:$C$7322,$B$7:$B$501,BITACORA!$E$4:$E$7322,$E$6:$AM$6,BITACORA!$B$4:$B$7322,"&gt;="&amp;$B$3,BITACORA!$B$4:$B$7322,"&lt;="&amp;$B$4)</f>
        <v>0</v>
      </c>
      <c r="AI156" s="165">
        <f>COUNTIFS(BITACORA!$C$4:$C$7322,$B$7:$B$501,BITACORA!$E$4:$E$7322,$E$6:$AM$6,BITACORA!$B$4:$B$7322,"&gt;="&amp;$B$3,BITACORA!$B$4:$B$7322,"&lt;="&amp;$B$4)</f>
        <v>0</v>
      </c>
      <c r="AJ156" s="165">
        <f>COUNTIFS(BITACORA!$C$4:$C$7322,$B$7:$B$501,BITACORA!$E$4:$E$7322,$E$6:$AM$6,BITACORA!$B$4:$B$7322,"&gt;="&amp;$B$3,BITACORA!$B$4:$B$7322,"&lt;="&amp;$B$4)</f>
        <v>0</v>
      </c>
      <c r="AK156" s="165">
        <f>COUNTIFS(BITACORA!$C$4:$C$7322,$B$7:$B$501,BITACORA!$E$4:$E$7322,$E$6:$AM$6,BITACORA!$B$4:$B$7322,"&gt;="&amp;$B$3,BITACORA!$B$4:$B$7322,"&lt;="&amp;$B$4)</f>
        <v>0</v>
      </c>
      <c r="AL156" s="165">
        <f>COUNTIFS(BITACORA!$C$4:$C$7322,$B$7:$B$501,BITACORA!$E$4:$E$7322,$E$6:$AM$6,BITACORA!$B$4:$B$7322,"&gt;="&amp;$B$3,BITACORA!$B$4:$B$7322,"&lt;="&amp;$B$4)</f>
        <v>0</v>
      </c>
      <c r="AM156" s="165">
        <f>COUNTIFS(BITACORA!$C$4:$C$7322,$B$7:$B$501,BITACORA!$E$4:$E$7322,$E$6:$AM$6,BITACORA!$B$4:$B$7322,"&gt;="&amp;$B$3,BITACORA!$B$4:$B$7322,"&lt;="&amp;$B$4)</f>
        <v>0</v>
      </c>
    </row>
    <row r="157" spans="1:39">
      <c r="A157" s="141"/>
      <c r="B157" s="165"/>
      <c r="C157" s="165"/>
      <c r="D157" s="164">
        <f t="shared" si="0"/>
        <v>0</v>
      </c>
      <c r="E157" s="165">
        <f>COUNTIFS(BITACORA!$C$4:$C$7322,$B$7:$B$501,BITACORA!$E$4:$E$7322,$E$6:$AM$6,BITACORA!$B$4:$B$7322,"&gt;="&amp;$B$3,BITACORA!$B$4:$B$7322,"&lt;="&amp;$B$4)</f>
        <v>0</v>
      </c>
      <c r="F157" s="165">
        <f>COUNTIFS(BITACORA!$C$4:$C$7322,$B$7:$B$501,BITACORA!$E$4:$E$7322,$E$6:$AM$6,BITACORA!$B$4:$B$7322,"&gt;="&amp;$B$3,BITACORA!$B$4:$B$7322,"&lt;="&amp;$B$4)</f>
        <v>0</v>
      </c>
      <c r="G157" s="165">
        <f>COUNTIFS(BITACORA!$C$4:$C$7322,$B$7:$B$501,BITACORA!$E$4:$E$7322,$E$6:$AM$6,BITACORA!$B$4:$B$7322,"&gt;="&amp;$B$3,BITACORA!$B$4:$B$7322,"&lt;="&amp;$B$4)</f>
        <v>0</v>
      </c>
      <c r="H157" s="165">
        <f>COUNTIFS(BITACORA!$C$4:$C$7322,$B$7:$B$501,BITACORA!$E$4:$E$7322,$E$6:$AM$6,BITACORA!$B$4:$B$7322,"&gt;="&amp;$B$3,BITACORA!$B$4:$B$7322,"&lt;="&amp;$B$4)</f>
        <v>0</v>
      </c>
      <c r="I157" s="165">
        <f>COUNTIFS(BITACORA!$C$4:$C$7322,$B$7:$B$501,BITACORA!$E$4:$E$7322,$E$6:$AM$6,BITACORA!$B$4:$B$7322,"&gt;="&amp;$B$3,BITACORA!$B$4:$B$7322,"&lt;="&amp;$B$4)</f>
        <v>0</v>
      </c>
      <c r="J157" s="165">
        <f>COUNTIFS(BITACORA!$C$4:$C$7322,$B$7:$B$501,BITACORA!$E$4:$E$7322,$E$6:$AM$6,BITACORA!$B$4:$B$7322,"&gt;="&amp;$B$3,BITACORA!$B$4:$B$7322,"&lt;="&amp;$B$4)</f>
        <v>0</v>
      </c>
      <c r="K157" s="165">
        <f>COUNTIFS(BITACORA!$C$4:$C$7322,$B$7:$B$501,BITACORA!$E$4:$E$7322,$E$6:$AM$6,BITACORA!$B$4:$B$7322,"&gt;="&amp;$B$3,BITACORA!$B$4:$B$7322,"&lt;="&amp;$B$4)</f>
        <v>0</v>
      </c>
      <c r="L157" s="165">
        <f>COUNTIFS(BITACORA!$C$4:$C$7322,$B$7:$B$501,BITACORA!$E$4:$E$7322,$E$6:$AM$6,BITACORA!$B$4:$B$7322,"&gt;="&amp;$B$3,BITACORA!$B$4:$B$7322,"&lt;="&amp;$B$4)</f>
        <v>0</v>
      </c>
      <c r="M157" s="165">
        <f>COUNTIFS(BITACORA!$C$4:$C$7322,$B$7:$B$501,BITACORA!$E$4:$E$7322,$E$6:$AM$6,BITACORA!$B$4:$B$7322,"&gt;="&amp;$B$3,BITACORA!$B$4:$B$7322,"&lt;="&amp;$B$4)</f>
        <v>0</v>
      </c>
      <c r="N157" s="165">
        <f>COUNTIFS(BITACORA!$C$4:$C$7322,$B$7:$B$501,BITACORA!$E$4:$E$7322,$E$6:$AM$6,BITACORA!$B$4:$B$7322,"&gt;="&amp;$B$3,BITACORA!$B$4:$B$7322,"&lt;="&amp;$B$4)</f>
        <v>0</v>
      </c>
      <c r="O157" s="165">
        <f>COUNTIFS(BITACORA!$C$4:$C$7322,$B$7:$B$501,BITACORA!$E$4:$E$7322,$E$6:$AM$6,BITACORA!$B$4:$B$7322,"&gt;="&amp;$B$3,BITACORA!$B$4:$B$7322,"&lt;="&amp;$B$4)</f>
        <v>0</v>
      </c>
      <c r="P157" s="165">
        <f>COUNTIFS(BITACORA!$C$4:$C$7322,$B$7:$B$501,BITACORA!$E$4:$E$7322,$E$6:$AM$6,BITACORA!$B$4:$B$7322,"&gt;="&amp;$B$3,BITACORA!$B$4:$B$7322,"&lt;="&amp;$B$4)</f>
        <v>0</v>
      </c>
      <c r="Q157" s="165">
        <f>COUNTIFS(BITACORA!$C$4:$C$7322,$B$7:$B$501,BITACORA!$E$4:$E$7322,$E$6:$AM$6,BITACORA!$B$4:$B$7322,"&gt;="&amp;$B$3,BITACORA!$B$4:$B$7322,"&lt;="&amp;$B$4)</f>
        <v>0</v>
      </c>
      <c r="R157" s="165">
        <f>COUNTIFS(BITACORA!$C$4:$C$7322,$B$7:$B$501,BITACORA!$E$4:$E$7322,$E$6:$AM$6,BITACORA!$B$4:$B$7322,"&gt;="&amp;$B$3,BITACORA!$B$4:$B$7322,"&lt;="&amp;$B$4)</f>
        <v>0</v>
      </c>
      <c r="S157" s="165">
        <f>COUNTIFS(BITACORA!$C$4:$C$7322,$B$7:$B$501,BITACORA!$E$4:$E$7322,$E$6:$AM$6,BITACORA!$B$4:$B$7322,"&gt;="&amp;$B$3,BITACORA!$B$4:$B$7322,"&lt;="&amp;$B$4)</f>
        <v>0</v>
      </c>
      <c r="T157" s="165">
        <f>COUNTIFS(BITACORA!$C$4:$C$7322,$B$7:$B$501,BITACORA!$E$4:$E$7322,$E$6:$AM$6,BITACORA!$B$4:$B$7322,"&gt;="&amp;$B$3,BITACORA!$B$4:$B$7322,"&lt;="&amp;$B$4)</f>
        <v>0</v>
      </c>
      <c r="U157" s="165">
        <f>COUNTIFS(BITACORA!$C$4:$C$7322,$B$7:$B$501,BITACORA!$E$4:$E$7322,$E$6:$AM$6,BITACORA!$B$4:$B$7322,"&gt;="&amp;$B$3,BITACORA!$B$4:$B$7322,"&lt;="&amp;$B$4)</f>
        <v>0</v>
      </c>
      <c r="V157" s="165">
        <f>COUNTIFS(BITACORA!$C$4:$C$7322,$B$7:$B$501,BITACORA!$E$4:$E$7322,$E$6:$AM$6,BITACORA!$B$4:$B$7322,"&gt;="&amp;$B$3,BITACORA!$B$4:$B$7322,"&lt;="&amp;$B$4)</f>
        <v>0</v>
      </c>
      <c r="W157" s="165">
        <f>COUNTIFS(BITACORA!$C$4:$C$7322,$B$7:$B$501,BITACORA!$E$4:$E$7322,$E$6:$AM$6,BITACORA!$B$4:$B$7322,"&gt;="&amp;$B$3,BITACORA!$B$4:$B$7322,"&lt;="&amp;$B$4)</f>
        <v>0</v>
      </c>
      <c r="X157" s="165">
        <f>COUNTIFS(BITACORA!$C$4:$C$7322,$B$7:$B$501,BITACORA!$E$4:$E$7322,$E$6:$AM$6,BITACORA!$B$4:$B$7322,"&gt;="&amp;$B$3,BITACORA!$B$4:$B$7322,"&lt;="&amp;$B$4)</f>
        <v>0</v>
      </c>
      <c r="Y157" s="165">
        <f>COUNTIFS(BITACORA!$C$4:$C$7322,$B$7:$B$501,BITACORA!$E$4:$E$7322,$E$6:$AM$6,BITACORA!$B$4:$B$7322,"&gt;="&amp;$B$3,BITACORA!$B$4:$B$7322,"&lt;="&amp;$B$4)</f>
        <v>0</v>
      </c>
      <c r="Z157" s="165">
        <f>COUNTIFS(BITACORA!$C$4:$C$7322,$B$7:$B$501,BITACORA!$E$4:$E$7322,$E$6:$AM$6,BITACORA!$B$4:$B$7322,"&gt;="&amp;$B$3,BITACORA!$B$4:$B$7322,"&lt;="&amp;$B$4)</f>
        <v>0</v>
      </c>
      <c r="AA157" s="165">
        <f>COUNTIFS(BITACORA!$C$4:$C$7322,$B$7:$B$501,BITACORA!$E$4:$E$7322,$E$6:$AM$6,BITACORA!$B$4:$B$7322,"&gt;="&amp;$B$3,BITACORA!$B$4:$B$7322,"&lt;="&amp;$B$4)</f>
        <v>0</v>
      </c>
      <c r="AB157" s="165">
        <f>COUNTIFS(BITACORA!$C$4:$C$7322,$B$7:$B$501,BITACORA!$E$4:$E$7322,$E$6:$AM$6,BITACORA!$B$4:$B$7322,"&gt;="&amp;$B$3,BITACORA!$B$4:$B$7322,"&lt;="&amp;$B$4)</f>
        <v>0</v>
      </c>
      <c r="AC157" s="165">
        <f>COUNTIFS(BITACORA!$C$4:$C$7322,$B$7:$B$501,BITACORA!$E$4:$E$7322,$E$6:$AM$6,BITACORA!$B$4:$B$7322,"&gt;="&amp;$B$3,BITACORA!$B$4:$B$7322,"&lt;="&amp;$B$4)</f>
        <v>0</v>
      </c>
      <c r="AD157" s="165">
        <f>COUNTIFS(BITACORA!$C$4:$C$7322,$B$7:$B$501,BITACORA!$E$4:$E$7322,$E$6:$AM$6,BITACORA!$B$4:$B$7322,"&gt;="&amp;$B$3,BITACORA!$B$4:$B$7322,"&lt;="&amp;$B$4)</f>
        <v>0</v>
      </c>
      <c r="AE157" s="165">
        <f>COUNTIFS(BITACORA!$C$4:$C$7322,$B$7:$B$501,BITACORA!$E$4:$E$7322,$E$6:$AM$6,BITACORA!$B$4:$B$7322,"&gt;="&amp;$B$3,BITACORA!$B$4:$B$7322,"&lt;="&amp;$B$4)</f>
        <v>0</v>
      </c>
      <c r="AF157" s="165">
        <f>COUNTIFS(BITACORA!$C$4:$C$7322,$B$7:$B$501,BITACORA!$E$4:$E$7322,$E$6:$AM$6,BITACORA!$B$4:$B$7322,"&gt;="&amp;$B$3,BITACORA!$B$4:$B$7322,"&lt;="&amp;$B$4)</f>
        <v>0</v>
      </c>
      <c r="AG157" s="165">
        <f>COUNTIFS(BITACORA!$C$4:$C$7322,$B$7:$B$501,BITACORA!$E$4:$E$7322,$E$6:$AM$6,BITACORA!$B$4:$B$7322,"&gt;="&amp;$B$3,BITACORA!$B$4:$B$7322,"&lt;="&amp;$B$4)</f>
        <v>0</v>
      </c>
      <c r="AH157" s="165">
        <f>COUNTIFS(BITACORA!$C$4:$C$7322,$B$7:$B$501,BITACORA!$E$4:$E$7322,$E$6:$AM$6,BITACORA!$B$4:$B$7322,"&gt;="&amp;$B$3,BITACORA!$B$4:$B$7322,"&lt;="&amp;$B$4)</f>
        <v>0</v>
      </c>
      <c r="AI157" s="165">
        <f>COUNTIFS(BITACORA!$C$4:$C$7322,$B$7:$B$501,BITACORA!$E$4:$E$7322,$E$6:$AM$6,BITACORA!$B$4:$B$7322,"&gt;="&amp;$B$3,BITACORA!$B$4:$B$7322,"&lt;="&amp;$B$4)</f>
        <v>0</v>
      </c>
      <c r="AJ157" s="165">
        <f>COUNTIFS(BITACORA!$C$4:$C$7322,$B$7:$B$501,BITACORA!$E$4:$E$7322,$E$6:$AM$6,BITACORA!$B$4:$B$7322,"&gt;="&amp;$B$3,BITACORA!$B$4:$B$7322,"&lt;="&amp;$B$4)</f>
        <v>0</v>
      </c>
      <c r="AK157" s="165">
        <f>COUNTIFS(BITACORA!$C$4:$C$7322,$B$7:$B$501,BITACORA!$E$4:$E$7322,$E$6:$AM$6,BITACORA!$B$4:$B$7322,"&gt;="&amp;$B$3,BITACORA!$B$4:$B$7322,"&lt;="&amp;$B$4)</f>
        <v>0</v>
      </c>
      <c r="AL157" s="165">
        <f>COUNTIFS(BITACORA!$C$4:$C$7322,$B$7:$B$501,BITACORA!$E$4:$E$7322,$E$6:$AM$6,BITACORA!$B$4:$B$7322,"&gt;="&amp;$B$3,BITACORA!$B$4:$B$7322,"&lt;="&amp;$B$4)</f>
        <v>0</v>
      </c>
      <c r="AM157" s="165">
        <f>COUNTIFS(BITACORA!$C$4:$C$7322,$B$7:$B$501,BITACORA!$E$4:$E$7322,$E$6:$AM$6,BITACORA!$B$4:$B$7322,"&gt;="&amp;$B$3,BITACORA!$B$4:$B$7322,"&lt;="&amp;$B$4)</f>
        <v>0</v>
      </c>
    </row>
    <row r="158" spans="1:39">
      <c r="A158" s="141"/>
      <c r="B158" s="165"/>
      <c r="C158" s="165"/>
      <c r="D158" s="164">
        <f t="shared" si="0"/>
        <v>0</v>
      </c>
      <c r="E158" s="165">
        <f>COUNTIFS(BITACORA!$C$4:$C$7322,$B$7:$B$501,BITACORA!$E$4:$E$7322,$E$6:$AM$6,BITACORA!$B$4:$B$7322,"&gt;="&amp;$B$3,BITACORA!$B$4:$B$7322,"&lt;="&amp;$B$4)</f>
        <v>0</v>
      </c>
      <c r="F158" s="165">
        <f>COUNTIFS(BITACORA!$C$4:$C$7322,$B$7:$B$501,BITACORA!$E$4:$E$7322,$E$6:$AM$6,BITACORA!$B$4:$B$7322,"&gt;="&amp;$B$3,BITACORA!$B$4:$B$7322,"&lt;="&amp;$B$4)</f>
        <v>0</v>
      </c>
      <c r="G158" s="165">
        <f>COUNTIFS(BITACORA!$C$4:$C$7322,$B$7:$B$501,BITACORA!$E$4:$E$7322,$E$6:$AM$6,BITACORA!$B$4:$B$7322,"&gt;="&amp;$B$3,BITACORA!$B$4:$B$7322,"&lt;="&amp;$B$4)</f>
        <v>0</v>
      </c>
      <c r="H158" s="165">
        <f>COUNTIFS(BITACORA!$C$4:$C$7322,$B$7:$B$501,BITACORA!$E$4:$E$7322,$E$6:$AM$6,BITACORA!$B$4:$B$7322,"&gt;="&amp;$B$3,BITACORA!$B$4:$B$7322,"&lt;="&amp;$B$4)</f>
        <v>0</v>
      </c>
      <c r="I158" s="165">
        <f>COUNTIFS(BITACORA!$C$4:$C$7322,$B$7:$B$501,BITACORA!$E$4:$E$7322,$E$6:$AM$6,BITACORA!$B$4:$B$7322,"&gt;="&amp;$B$3,BITACORA!$B$4:$B$7322,"&lt;="&amp;$B$4)</f>
        <v>0</v>
      </c>
      <c r="J158" s="165">
        <f>COUNTIFS(BITACORA!$C$4:$C$7322,$B$7:$B$501,BITACORA!$E$4:$E$7322,$E$6:$AM$6,BITACORA!$B$4:$B$7322,"&gt;="&amp;$B$3,BITACORA!$B$4:$B$7322,"&lt;="&amp;$B$4)</f>
        <v>0</v>
      </c>
      <c r="K158" s="165">
        <f>COUNTIFS(BITACORA!$C$4:$C$7322,$B$7:$B$501,BITACORA!$E$4:$E$7322,$E$6:$AM$6,BITACORA!$B$4:$B$7322,"&gt;="&amp;$B$3,BITACORA!$B$4:$B$7322,"&lt;="&amp;$B$4)</f>
        <v>0</v>
      </c>
      <c r="L158" s="165">
        <f>COUNTIFS(BITACORA!$C$4:$C$7322,$B$7:$B$501,BITACORA!$E$4:$E$7322,$E$6:$AM$6,BITACORA!$B$4:$B$7322,"&gt;="&amp;$B$3,BITACORA!$B$4:$B$7322,"&lt;="&amp;$B$4)</f>
        <v>0</v>
      </c>
      <c r="M158" s="165">
        <f>COUNTIFS(BITACORA!$C$4:$C$7322,$B$7:$B$501,BITACORA!$E$4:$E$7322,$E$6:$AM$6,BITACORA!$B$4:$B$7322,"&gt;="&amp;$B$3,BITACORA!$B$4:$B$7322,"&lt;="&amp;$B$4)</f>
        <v>0</v>
      </c>
      <c r="N158" s="165">
        <f>COUNTIFS(BITACORA!$C$4:$C$7322,$B$7:$B$501,BITACORA!$E$4:$E$7322,$E$6:$AM$6,BITACORA!$B$4:$B$7322,"&gt;="&amp;$B$3,BITACORA!$B$4:$B$7322,"&lt;="&amp;$B$4)</f>
        <v>0</v>
      </c>
      <c r="O158" s="165">
        <f>COUNTIFS(BITACORA!$C$4:$C$7322,$B$7:$B$501,BITACORA!$E$4:$E$7322,$E$6:$AM$6,BITACORA!$B$4:$B$7322,"&gt;="&amp;$B$3,BITACORA!$B$4:$B$7322,"&lt;="&amp;$B$4)</f>
        <v>0</v>
      </c>
      <c r="P158" s="165">
        <f>COUNTIFS(BITACORA!$C$4:$C$7322,$B$7:$B$501,BITACORA!$E$4:$E$7322,$E$6:$AM$6,BITACORA!$B$4:$B$7322,"&gt;="&amp;$B$3,BITACORA!$B$4:$B$7322,"&lt;="&amp;$B$4)</f>
        <v>0</v>
      </c>
      <c r="Q158" s="165">
        <f>COUNTIFS(BITACORA!$C$4:$C$7322,$B$7:$B$501,BITACORA!$E$4:$E$7322,$E$6:$AM$6,BITACORA!$B$4:$B$7322,"&gt;="&amp;$B$3,BITACORA!$B$4:$B$7322,"&lt;="&amp;$B$4)</f>
        <v>0</v>
      </c>
      <c r="R158" s="165">
        <f>COUNTIFS(BITACORA!$C$4:$C$7322,$B$7:$B$501,BITACORA!$E$4:$E$7322,$E$6:$AM$6,BITACORA!$B$4:$B$7322,"&gt;="&amp;$B$3,BITACORA!$B$4:$B$7322,"&lt;="&amp;$B$4)</f>
        <v>0</v>
      </c>
      <c r="S158" s="165">
        <f>COUNTIFS(BITACORA!$C$4:$C$7322,$B$7:$B$501,BITACORA!$E$4:$E$7322,$E$6:$AM$6,BITACORA!$B$4:$B$7322,"&gt;="&amp;$B$3,BITACORA!$B$4:$B$7322,"&lt;="&amp;$B$4)</f>
        <v>0</v>
      </c>
      <c r="T158" s="165">
        <f>COUNTIFS(BITACORA!$C$4:$C$7322,$B$7:$B$501,BITACORA!$E$4:$E$7322,$E$6:$AM$6,BITACORA!$B$4:$B$7322,"&gt;="&amp;$B$3,BITACORA!$B$4:$B$7322,"&lt;="&amp;$B$4)</f>
        <v>0</v>
      </c>
      <c r="U158" s="165">
        <f>COUNTIFS(BITACORA!$C$4:$C$7322,$B$7:$B$501,BITACORA!$E$4:$E$7322,$E$6:$AM$6,BITACORA!$B$4:$B$7322,"&gt;="&amp;$B$3,BITACORA!$B$4:$B$7322,"&lt;="&amp;$B$4)</f>
        <v>0</v>
      </c>
      <c r="V158" s="165">
        <f>COUNTIFS(BITACORA!$C$4:$C$7322,$B$7:$B$501,BITACORA!$E$4:$E$7322,$E$6:$AM$6,BITACORA!$B$4:$B$7322,"&gt;="&amp;$B$3,BITACORA!$B$4:$B$7322,"&lt;="&amp;$B$4)</f>
        <v>0</v>
      </c>
      <c r="W158" s="165">
        <f>COUNTIFS(BITACORA!$C$4:$C$7322,$B$7:$B$501,BITACORA!$E$4:$E$7322,$E$6:$AM$6,BITACORA!$B$4:$B$7322,"&gt;="&amp;$B$3,BITACORA!$B$4:$B$7322,"&lt;="&amp;$B$4)</f>
        <v>0</v>
      </c>
      <c r="X158" s="165">
        <f>COUNTIFS(BITACORA!$C$4:$C$7322,$B$7:$B$501,BITACORA!$E$4:$E$7322,$E$6:$AM$6,BITACORA!$B$4:$B$7322,"&gt;="&amp;$B$3,BITACORA!$B$4:$B$7322,"&lt;="&amp;$B$4)</f>
        <v>0</v>
      </c>
      <c r="Y158" s="165">
        <f>COUNTIFS(BITACORA!$C$4:$C$7322,$B$7:$B$501,BITACORA!$E$4:$E$7322,$E$6:$AM$6,BITACORA!$B$4:$B$7322,"&gt;="&amp;$B$3,BITACORA!$B$4:$B$7322,"&lt;="&amp;$B$4)</f>
        <v>0</v>
      </c>
      <c r="Z158" s="165">
        <f>COUNTIFS(BITACORA!$C$4:$C$7322,$B$7:$B$501,BITACORA!$E$4:$E$7322,$E$6:$AM$6,BITACORA!$B$4:$B$7322,"&gt;="&amp;$B$3,BITACORA!$B$4:$B$7322,"&lt;="&amp;$B$4)</f>
        <v>0</v>
      </c>
      <c r="AA158" s="165">
        <f>COUNTIFS(BITACORA!$C$4:$C$7322,$B$7:$B$501,BITACORA!$E$4:$E$7322,$E$6:$AM$6,BITACORA!$B$4:$B$7322,"&gt;="&amp;$B$3,BITACORA!$B$4:$B$7322,"&lt;="&amp;$B$4)</f>
        <v>0</v>
      </c>
      <c r="AB158" s="165">
        <f>COUNTIFS(BITACORA!$C$4:$C$7322,$B$7:$B$501,BITACORA!$E$4:$E$7322,$E$6:$AM$6,BITACORA!$B$4:$B$7322,"&gt;="&amp;$B$3,BITACORA!$B$4:$B$7322,"&lt;="&amp;$B$4)</f>
        <v>0</v>
      </c>
      <c r="AC158" s="165">
        <f>COUNTIFS(BITACORA!$C$4:$C$7322,$B$7:$B$501,BITACORA!$E$4:$E$7322,$E$6:$AM$6,BITACORA!$B$4:$B$7322,"&gt;="&amp;$B$3,BITACORA!$B$4:$B$7322,"&lt;="&amp;$B$4)</f>
        <v>0</v>
      </c>
      <c r="AD158" s="165">
        <f>COUNTIFS(BITACORA!$C$4:$C$7322,$B$7:$B$501,BITACORA!$E$4:$E$7322,$E$6:$AM$6,BITACORA!$B$4:$B$7322,"&gt;="&amp;$B$3,BITACORA!$B$4:$B$7322,"&lt;="&amp;$B$4)</f>
        <v>0</v>
      </c>
      <c r="AE158" s="165">
        <f>COUNTIFS(BITACORA!$C$4:$C$7322,$B$7:$B$501,BITACORA!$E$4:$E$7322,$E$6:$AM$6,BITACORA!$B$4:$B$7322,"&gt;="&amp;$B$3,BITACORA!$B$4:$B$7322,"&lt;="&amp;$B$4)</f>
        <v>0</v>
      </c>
      <c r="AF158" s="165">
        <f>COUNTIFS(BITACORA!$C$4:$C$7322,$B$7:$B$501,BITACORA!$E$4:$E$7322,$E$6:$AM$6,BITACORA!$B$4:$B$7322,"&gt;="&amp;$B$3,BITACORA!$B$4:$B$7322,"&lt;="&amp;$B$4)</f>
        <v>0</v>
      </c>
      <c r="AG158" s="165">
        <f>COUNTIFS(BITACORA!$C$4:$C$7322,$B$7:$B$501,BITACORA!$E$4:$E$7322,$E$6:$AM$6,BITACORA!$B$4:$B$7322,"&gt;="&amp;$B$3,BITACORA!$B$4:$B$7322,"&lt;="&amp;$B$4)</f>
        <v>0</v>
      </c>
      <c r="AH158" s="165">
        <f>COUNTIFS(BITACORA!$C$4:$C$7322,$B$7:$B$501,BITACORA!$E$4:$E$7322,$E$6:$AM$6,BITACORA!$B$4:$B$7322,"&gt;="&amp;$B$3,BITACORA!$B$4:$B$7322,"&lt;="&amp;$B$4)</f>
        <v>0</v>
      </c>
      <c r="AI158" s="165">
        <f>COUNTIFS(BITACORA!$C$4:$C$7322,$B$7:$B$501,BITACORA!$E$4:$E$7322,$E$6:$AM$6,BITACORA!$B$4:$B$7322,"&gt;="&amp;$B$3,BITACORA!$B$4:$B$7322,"&lt;="&amp;$B$4)</f>
        <v>0</v>
      </c>
      <c r="AJ158" s="165">
        <f>COUNTIFS(BITACORA!$C$4:$C$7322,$B$7:$B$501,BITACORA!$E$4:$E$7322,$E$6:$AM$6,BITACORA!$B$4:$B$7322,"&gt;="&amp;$B$3,BITACORA!$B$4:$B$7322,"&lt;="&amp;$B$4)</f>
        <v>0</v>
      </c>
      <c r="AK158" s="165">
        <f>COUNTIFS(BITACORA!$C$4:$C$7322,$B$7:$B$501,BITACORA!$E$4:$E$7322,$E$6:$AM$6,BITACORA!$B$4:$B$7322,"&gt;="&amp;$B$3,BITACORA!$B$4:$B$7322,"&lt;="&amp;$B$4)</f>
        <v>0</v>
      </c>
      <c r="AL158" s="165">
        <f>COUNTIFS(BITACORA!$C$4:$C$7322,$B$7:$B$501,BITACORA!$E$4:$E$7322,$E$6:$AM$6,BITACORA!$B$4:$B$7322,"&gt;="&amp;$B$3,BITACORA!$B$4:$B$7322,"&lt;="&amp;$B$4)</f>
        <v>0</v>
      </c>
      <c r="AM158" s="165">
        <f>COUNTIFS(BITACORA!$C$4:$C$7322,$B$7:$B$501,BITACORA!$E$4:$E$7322,$E$6:$AM$6,BITACORA!$B$4:$B$7322,"&gt;="&amp;$B$3,BITACORA!$B$4:$B$7322,"&lt;="&amp;$B$4)</f>
        <v>0</v>
      </c>
    </row>
    <row r="159" spans="1:39">
      <c r="A159" s="141"/>
      <c r="B159" s="165"/>
      <c r="C159" s="165"/>
      <c r="D159" s="164">
        <f t="shared" si="0"/>
        <v>0</v>
      </c>
      <c r="E159" s="165">
        <f>COUNTIFS(BITACORA!$C$4:$C$7322,$B$7:$B$501,BITACORA!$E$4:$E$7322,$E$6:$AM$6,BITACORA!$B$4:$B$7322,"&gt;="&amp;$B$3,BITACORA!$B$4:$B$7322,"&lt;="&amp;$B$4)</f>
        <v>0</v>
      </c>
      <c r="F159" s="165">
        <f>COUNTIFS(BITACORA!$C$4:$C$7322,$B$7:$B$501,BITACORA!$E$4:$E$7322,$E$6:$AM$6,BITACORA!$B$4:$B$7322,"&gt;="&amp;$B$3,BITACORA!$B$4:$B$7322,"&lt;="&amp;$B$4)</f>
        <v>0</v>
      </c>
      <c r="G159" s="165">
        <f>COUNTIFS(BITACORA!$C$4:$C$7322,$B$7:$B$501,BITACORA!$E$4:$E$7322,$E$6:$AM$6,BITACORA!$B$4:$B$7322,"&gt;="&amp;$B$3,BITACORA!$B$4:$B$7322,"&lt;="&amp;$B$4)</f>
        <v>0</v>
      </c>
      <c r="H159" s="165">
        <f>COUNTIFS(BITACORA!$C$4:$C$7322,$B$7:$B$501,BITACORA!$E$4:$E$7322,$E$6:$AM$6,BITACORA!$B$4:$B$7322,"&gt;="&amp;$B$3,BITACORA!$B$4:$B$7322,"&lt;="&amp;$B$4)</f>
        <v>0</v>
      </c>
      <c r="I159" s="165">
        <f>COUNTIFS(BITACORA!$C$4:$C$7322,$B$7:$B$501,BITACORA!$E$4:$E$7322,$E$6:$AM$6,BITACORA!$B$4:$B$7322,"&gt;="&amp;$B$3,BITACORA!$B$4:$B$7322,"&lt;="&amp;$B$4)</f>
        <v>0</v>
      </c>
      <c r="J159" s="165">
        <f>COUNTIFS(BITACORA!$C$4:$C$7322,$B$7:$B$501,BITACORA!$E$4:$E$7322,$E$6:$AM$6,BITACORA!$B$4:$B$7322,"&gt;="&amp;$B$3,BITACORA!$B$4:$B$7322,"&lt;="&amp;$B$4)</f>
        <v>0</v>
      </c>
      <c r="K159" s="165">
        <f>COUNTIFS(BITACORA!$C$4:$C$7322,$B$7:$B$501,BITACORA!$E$4:$E$7322,$E$6:$AM$6,BITACORA!$B$4:$B$7322,"&gt;="&amp;$B$3,BITACORA!$B$4:$B$7322,"&lt;="&amp;$B$4)</f>
        <v>0</v>
      </c>
      <c r="L159" s="165">
        <f>COUNTIFS(BITACORA!$C$4:$C$7322,$B$7:$B$501,BITACORA!$E$4:$E$7322,$E$6:$AM$6,BITACORA!$B$4:$B$7322,"&gt;="&amp;$B$3,BITACORA!$B$4:$B$7322,"&lt;="&amp;$B$4)</f>
        <v>0</v>
      </c>
      <c r="M159" s="165">
        <f>COUNTIFS(BITACORA!$C$4:$C$7322,$B$7:$B$501,BITACORA!$E$4:$E$7322,$E$6:$AM$6,BITACORA!$B$4:$B$7322,"&gt;="&amp;$B$3,BITACORA!$B$4:$B$7322,"&lt;="&amp;$B$4)</f>
        <v>0</v>
      </c>
      <c r="N159" s="165">
        <f>COUNTIFS(BITACORA!$C$4:$C$7322,$B$7:$B$501,BITACORA!$E$4:$E$7322,$E$6:$AM$6,BITACORA!$B$4:$B$7322,"&gt;="&amp;$B$3,BITACORA!$B$4:$B$7322,"&lt;="&amp;$B$4)</f>
        <v>0</v>
      </c>
      <c r="O159" s="165">
        <f>COUNTIFS(BITACORA!$C$4:$C$7322,$B$7:$B$501,BITACORA!$E$4:$E$7322,$E$6:$AM$6,BITACORA!$B$4:$B$7322,"&gt;="&amp;$B$3,BITACORA!$B$4:$B$7322,"&lt;="&amp;$B$4)</f>
        <v>0</v>
      </c>
      <c r="P159" s="165">
        <f>COUNTIFS(BITACORA!$C$4:$C$7322,$B$7:$B$501,BITACORA!$E$4:$E$7322,$E$6:$AM$6,BITACORA!$B$4:$B$7322,"&gt;="&amp;$B$3,BITACORA!$B$4:$B$7322,"&lt;="&amp;$B$4)</f>
        <v>0</v>
      </c>
      <c r="Q159" s="165">
        <f>COUNTIFS(BITACORA!$C$4:$C$7322,$B$7:$B$501,BITACORA!$E$4:$E$7322,$E$6:$AM$6,BITACORA!$B$4:$B$7322,"&gt;="&amp;$B$3,BITACORA!$B$4:$B$7322,"&lt;="&amp;$B$4)</f>
        <v>0</v>
      </c>
      <c r="R159" s="165">
        <f>COUNTIFS(BITACORA!$C$4:$C$7322,$B$7:$B$501,BITACORA!$E$4:$E$7322,$E$6:$AM$6,BITACORA!$B$4:$B$7322,"&gt;="&amp;$B$3,BITACORA!$B$4:$B$7322,"&lt;="&amp;$B$4)</f>
        <v>0</v>
      </c>
      <c r="S159" s="165">
        <f>COUNTIFS(BITACORA!$C$4:$C$7322,$B$7:$B$501,BITACORA!$E$4:$E$7322,$E$6:$AM$6,BITACORA!$B$4:$B$7322,"&gt;="&amp;$B$3,BITACORA!$B$4:$B$7322,"&lt;="&amp;$B$4)</f>
        <v>0</v>
      </c>
      <c r="T159" s="165">
        <f>COUNTIFS(BITACORA!$C$4:$C$7322,$B$7:$B$501,BITACORA!$E$4:$E$7322,$E$6:$AM$6,BITACORA!$B$4:$B$7322,"&gt;="&amp;$B$3,BITACORA!$B$4:$B$7322,"&lt;="&amp;$B$4)</f>
        <v>0</v>
      </c>
      <c r="U159" s="165">
        <f>COUNTIFS(BITACORA!$C$4:$C$7322,$B$7:$B$501,BITACORA!$E$4:$E$7322,$E$6:$AM$6,BITACORA!$B$4:$B$7322,"&gt;="&amp;$B$3,BITACORA!$B$4:$B$7322,"&lt;="&amp;$B$4)</f>
        <v>0</v>
      </c>
      <c r="V159" s="165">
        <f>COUNTIFS(BITACORA!$C$4:$C$7322,$B$7:$B$501,BITACORA!$E$4:$E$7322,$E$6:$AM$6,BITACORA!$B$4:$B$7322,"&gt;="&amp;$B$3,BITACORA!$B$4:$B$7322,"&lt;="&amp;$B$4)</f>
        <v>0</v>
      </c>
      <c r="W159" s="165">
        <f>COUNTIFS(BITACORA!$C$4:$C$7322,$B$7:$B$501,BITACORA!$E$4:$E$7322,$E$6:$AM$6,BITACORA!$B$4:$B$7322,"&gt;="&amp;$B$3,BITACORA!$B$4:$B$7322,"&lt;="&amp;$B$4)</f>
        <v>0</v>
      </c>
      <c r="X159" s="165">
        <f>COUNTIFS(BITACORA!$C$4:$C$7322,$B$7:$B$501,BITACORA!$E$4:$E$7322,$E$6:$AM$6,BITACORA!$B$4:$B$7322,"&gt;="&amp;$B$3,BITACORA!$B$4:$B$7322,"&lt;="&amp;$B$4)</f>
        <v>0</v>
      </c>
      <c r="Y159" s="165">
        <f>COUNTIFS(BITACORA!$C$4:$C$7322,$B$7:$B$501,BITACORA!$E$4:$E$7322,$E$6:$AM$6,BITACORA!$B$4:$B$7322,"&gt;="&amp;$B$3,BITACORA!$B$4:$B$7322,"&lt;="&amp;$B$4)</f>
        <v>0</v>
      </c>
      <c r="Z159" s="165">
        <f>COUNTIFS(BITACORA!$C$4:$C$7322,$B$7:$B$501,BITACORA!$E$4:$E$7322,$E$6:$AM$6,BITACORA!$B$4:$B$7322,"&gt;="&amp;$B$3,BITACORA!$B$4:$B$7322,"&lt;="&amp;$B$4)</f>
        <v>0</v>
      </c>
      <c r="AA159" s="165">
        <f>COUNTIFS(BITACORA!$C$4:$C$7322,$B$7:$B$501,BITACORA!$E$4:$E$7322,$E$6:$AM$6,BITACORA!$B$4:$B$7322,"&gt;="&amp;$B$3,BITACORA!$B$4:$B$7322,"&lt;="&amp;$B$4)</f>
        <v>0</v>
      </c>
      <c r="AB159" s="165">
        <f>COUNTIFS(BITACORA!$C$4:$C$7322,$B$7:$B$501,BITACORA!$E$4:$E$7322,$E$6:$AM$6,BITACORA!$B$4:$B$7322,"&gt;="&amp;$B$3,BITACORA!$B$4:$B$7322,"&lt;="&amp;$B$4)</f>
        <v>0</v>
      </c>
      <c r="AC159" s="165">
        <f>COUNTIFS(BITACORA!$C$4:$C$7322,$B$7:$B$501,BITACORA!$E$4:$E$7322,$E$6:$AM$6,BITACORA!$B$4:$B$7322,"&gt;="&amp;$B$3,BITACORA!$B$4:$B$7322,"&lt;="&amp;$B$4)</f>
        <v>0</v>
      </c>
      <c r="AD159" s="165">
        <f>COUNTIFS(BITACORA!$C$4:$C$7322,$B$7:$B$501,BITACORA!$E$4:$E$7322,$E$6:$AM$6,BITACORA!$B$4:$B$7322,"&gt;="&amp;$B$3,BITACORA!$B$4:$B$7322,"&lt;="&amp;$B$4)</f>
        <v>0</v>
      </c>
      <c r="AE159" s="165">
        <f>COUNTIFS(BITACORA!$C$4:$C$7322,$B$7:$B$501,BITACORA!$E$4:$E$7322,$E$6:$AM$6,BITACORA!$B$4:$B$7322,"&gt;="&amp;$B$3,BITACORA!$B$4:$B$7322,"&lt;="&amp;$B$4)</f>
        <v>0</v>
      </c>
      <c r="AF159" s="165">
        <f>COUNTIFS(BITACORA!$C$4:$C$7322,$B$7:$B$501,BITACORA!$E$4:$E$7322,$E$6:$AM$6,BITACORA!$B$4:$B$7322,"&gt;="&amp;$B$3,BITACORA!$B$4:$B$7322,"&lt;="&amp;$B$4)</f>
        <v>0</v>
      </c>
      <c r="AG159" s="165">
        <f>COUNTIFS(BITACORA!$C$4:$C$7322,$B$7:$B$501,BITACORA!$E$4:$E$7322,$E$6:$AM$6,BITACORA!$B$4:$B$7322,"&gt;="&amp;$B$3,BITACORA!$B$4:$B$7322,"&lt;="&amp;$B$4)</f>
        <v>0</v>
      </c>
      <c r="AH159" s="165">
        <f>COUNTIFS(BITACORA!$C$4:$C$7322,$B$7:$B$501,BITACORA!$E$4:$E$7322,$E$6:$AM$6,BITACORA!$B$4:$B$7322,"&gt;="&amp;$B$3,BITACORA!$B$4:$B$7322,"&lt;="&amp;$B$4)</f>
        <v>0</v>
      </c>
      <c r="AI159" s="165">
        <f>COUNTIFS(BITACORA!$C$4:$C$7322,$B$7:$B$501,BITACORA!$E$4:$E$7322,$E$6:$AM$6,BITACORA!$B$4:$B$7322,"&gt;="&amp;$B$3,BITACORA!$B$4:$B$7322,"&lt;="&amp;$B$4)</f>
        <v>0</v>
      </c>
      <c r="AJ159" s="165">
        <f>COUNTIFS(BITACORA!$C$4:$C$7322,$B$7:$B$501,BITACORA!$E$4:$E$7322,$E$6:$AM$6,BITACORA!$B$4:$B$7322,"&gt;="&amp;$B$3,BITACORA!$B$4:$B$7322,"&lt;="&amp;$B$4)</f>
        <v>0</v>
      </c>
      <c r="AK159" s="165">
        <f>COUNTIFS(BITACORA!$C$4:$C$7322,$B$7:$B$501,BITACORA!$E$4:$E$7322,$E$6:$AM$6,BITACORA!$B$4:$B$7322,"&gt;="&amp;$B$3,BITACORA!$B$4:$B$7322,"&lt;="&amp;$B$4)</f>
        <v>0</v>
      </c>
      <c r="AL159" s="165">
        <f>COUNTIFS(BITACORA!$C$4:$C$7322,$B$7:$B$501,BITACORA!$E$4:$E$7322,$E$6:$AM$6,BITACORA!$B$4:$B$7322,"&gt;="&amp;$B$3,BITACORA!$B$4:$B$7322,"&lt;="&amp;$B$4)</f>
        <v>0</v>
      </c>
      <c r="AM159" s="165">
        <f>COUNTIFS(BITACORA!$C$4:$C$7322,$B$7:$B$501,BITACORA!$E$4:$E$7322,$E$6:$AM$6,BITACORA!$B$4:$B$7322,"&gt;="&amp;$B$3,BITACORA!$B$4:$B$7322,"&lt;="&amp;$B$4)</f>
        <v>0</v>
      </c>
    </row>
    <row r="160" spans="1:39">
      <c r="A160" s="141"/>
      <c r="B160" s="165"/>
      <c r="C160" s="165"/>
      <c r="D160" s="164">
        <f t="shared" si="0"/>
        <v>0</v>
      </c>
      <c r="E160" s="165">
        <f>COUNTIFS(BITACORA!$C$4:$C$7322,$B$7:$B$501,BITACORA!$E$4:$E$7322,$E$6:$AM$6,BITACORA!$B$4:$B$7322,"&gt;="&amp;$B$3,BITACORA!$B$4:$B$7322,"&lt;="&amp;$B$4)</f>
        <v>0</v>
      </c>
      <c r="F160" s="165">
        <f>COUNTIFS(BITACORA!$C$4:$C$7322,$B$7:$B$501,BITACORA!$E$4:$E$7322,$E$6:$AM$6,BITACORA!$B$4:$B$7322,"&gt;="&amp;$B$3,BITACORA!$B$4:$B$7322,"&lt;="&amp;$B$4)</f>
        <v>0</v>
      </c>
      <c r="G160" s="165">
        <f>COUNTIFS(BITACORA!$C$4:$C$7322,$B$7:$B$501,BITACORA!$E$4:$E$7322,$E$6:$AM$6,BITACORA!$B$4:$B$7322,"&gt;="&amp;$B$3,BITACORA!$B$4:$B$7322,"&lt;="&amp;$B$4)</f>
        <v>0</v>
      </c>
      <c r="H160" s="165">
        <f>COUNTIFS(BITACORA!$C$4:$C$7322,$B$7:$B$501,BITACORA!$E$4:$E$7322,$E$6:$AM$6,BITACORA!$B$4:$B$7322,"&gt;="&amp;$B$3,BITACORA!$B$4:$B$7322,"&lt;="&amp;$B$4)</f>
        <v>0</v>
      </c>
      <c r="I160" s="165">
        <f>COUNTIFS(BITACORA!$C$4:$C$7322,$B$7:$B$501,BITACORA!$E$4:$E$7322,$E$6:$AM$6,BITACORA!$B$4:$B$7322,"&gt;="&amp;$B$3,BITACORA!$B$4:$B$7322,"&lt;="&amp;$B$4)</f>
        <v>0</v>
      </c>
      <c r="J160" s="165">
        <f>COUNTIFS(BITACORA!$C$4:$C$7322,$B$7:$B$501,BITACORA!$E$4:$E$7322,$E$6:$AM$6,BITACORA!$B$4:$B$7322,"&gt;="&amp;$B$3,BITACORA!$B$4:$B$7322,"&lt;="&amp;$B$4)</f>
        <v>0</v>
      </c>
      <c r="K160" s="165">
        <f>COUNTIFS(BITACORA!$C$4:$C$7322,$B$7:$B$501,BITACORA!$E$4:$E$7322,$E$6:$AM$6,BITACORA!$B$4:$B$7322,"&gt;="&amp;$B$3,BITACORA!$B$4:$B$7322,"&lt;="&amp;$B$4)</f>
        <v>0</v>
      </c>
      <c r="L160" s="165">
        <f>COUNTIFS(BITACORA!$C$4:$C$7322,$B$7:$B$501,BITACORA!$E$4:$E$7322,$E$6:$AM$6,BITACORA!$B$4:$B$7322,"&gt;="&amp;$B$3,BITACORA!$B$4:$B$7322,"&lt;="&amp;$B$4)</f>
        <v>0</v>
      </c>
      <c r="M160" s="165">
        <f>COUNTIFS(BITACORA!$C$4:$C$7322,$B$7:$B$501,BITACORA!$E$4:$E$7322,$E$6:$AM$6,BITACORA!$B$4:$B$7322,"&gt;="&amp;$B$3,BITACORA!$B$4:$B$7322,"&lt;="&amp;$B$4)</f>
        <v>0</v>
      </c>
      <c r="N160" s="165">
        <f>COUNTIFS(BITACORA!$C$4:$C$7322,$B$7:$B$501,BITACORA!$E$4:$E$7322,$E$6:$AM$6,BITACORA!$B$4:$B$7322,"&gt;="&amp;$B$3,BITACORA!$B$4:$B$7322,"&lt;="&amp;$B$4)</f>
        <v>0</v>
      </c>
      <c r="O160" s="165">
        <f>COUNTIFS(BITACORA!$C$4:$C$7322,$B$7:$B$501,BITACORA!$E$4:$E$7322,$E$6:$AM$6,BITACORA!$B$4:$B$7322,"&gt;="&amp;$B$3,BITACORA!$B$4:$B$7322,"&lt;="&amp;$B$4)</f>
        <v>0</v>
      </c>
      <c r="P160" s="165">
        <f>COUNTIFS(BITACORA!$C$4:$C$7322,$B$7:$B$501,BITACORA!$E$4:$E$7322,$E$6:$AM$6,BITACORA!$B$4:$B$7322,"&gt;="&amp;$B$3,BITACORA!$B$4:$B$7322,"&lt;="&amp;$B$4)</f>
        <v>0</v>
      </c>
      <c r="Q160" s="165">
        <f>COUNTIFS(BITACORA!$C$4:$C$7322,$B$7:$B$501,BITACORA!$E$4:$E$7322,$E$6:$AM$6,BITACORA!$B$4:$B$7322,"&gt;="&amp;$B$3,BITACORA!$B$4:$B$7322,"&lt;="&amp;$B$4)</f>
        <v>0</v>
      </c>
      <c r="R160" s="165">
        <f>COUNTIFS(BITACORA!$C$4:$C$7322,$B$7:$B$501,BITACORA!$E$4:$E$7322,$E$6:$AM$6,BITACORA!$B$4:$B$7322,"&gt;="&amp;$B$3,BITACORA!$B$4:$B$7322,"&lt;="&amp;$B$4)</f>
        <v>0</v>
      </c>
      <c r="S160" s="165">
        <f>COUNTIFS(BITACORA!$C$4:$C$7322,$B$7:$B$501,BITACORA!$E$4:$E$7322,$E$6:$AM$6,BITACORA!$B$4:$B$7322,"&gt;="&amp;$B$3,BITACORA!$B$4:$B$7322,"&lt;="&amp;$B$4)</f>
        <v>0</v>
      </c>
      <c r="T160" s="165">
        <f>COUNTIFS(BITACORA!$C$4:$C$7322,$B$7:$B$501,BITACORA!$E$4:$E$7322,$E$6:$AM$6,BITACORA!$B$4:$B$7322,"&gt;="&amp;$B$3,BITACORA!$B$4:$B$7322,"&lt;="&amp;$B$4)</f>
        <v>0</v>
      </c>
      <c r="U160" s="165">
        <f>COUNTIFS(BITACORA!$C$4:$C$7322,$B$7:$B$501,BITACORA!$E$4:$E$7322,$E$6:$AM$6,BITACORA!$B$4:$B$7322,"&gt;="&amp;$B$3,BITACORA!$B$4:$B$7322,"&lt;="&amp;$B$4)</f>
        <v>0</v>
      </c>
      <c r="V160" s="165">
        <f>COUNTIFS(BITACORA!$C$4:$C$7322,$B$7:$B$501,BITACORA!$E$4:$E$7322,$E$6:$AM$6,BITACORA!$B$4:$B$7322,"&gt;="&amp;$B$3,BITACORA!$B$4:$B$7322,"&lt;="&amp;$B$4)</f>
        <v>0</v>
      </c>
      <c r="W160" s="165">
        <f>COUNTIFS(BITACORA!$C$4:$C$7322,$B$7:$B$501,BITACORA!$E$4:$E$7322,$E$6:$AM$6,BITACORA!$B$4:$B$7322,"&gt;="&amp;$B$3,BITACORA!$B$4:$B$7322,"&lt;="&amp;$B$4)</f>
        <v>0</v>
      </c>
      <c r="X160" s="165">
        <f>COUNTIFS(BITACORA!$C$4:$C$7322,$B$7:$B$501,BITACORA!$E$4:$E$7322,$E$6:$AM$6,BITACORA!$B$4:$B$7322,"&gt;="&amp;$B$3,BITACORA!$B$4:$B$7322,"&lt;="&amp;$B$4)</f>
        <v>0</v>
      </c>
      <c r="Y160" s="165">
        <f>COUNTIFS(BITACORA!$C$4:$C$7322,$B$7:$B$501,BITACORA!$E$4:$E$7322,$E$6:$AM$6,BITACORA!$B$4:$B$7322,"&gt;="&amp;$B$3,BITACORA!$B$4:$B$7322,"&lt;="&amp;$B$4)</f>
        <v>0</v>
      </c>
      <c r="Z160" s="165">
        <f>COUNTIFS(BITACORA!$C$4:$C$7322,$B$7:$B$501,BITACORA!$E$4:$E$7322,$E$6:$AM$6,BITACORA!$B$4:$B$7322,"&gt;="&amp;$B$3,BITACORA!$B$4:$B$7322,"&lt;="&amp;$B$4)</f>
        <v>0</v>
      </c>
      <c r="AA160" s="165">
        <f>COUNTIFS(BITACORA!$C$4:$C$7322,$B$7:$B$501,BITACORA!$E$4:$E$7322,$E$6:$AM$6,BITACORA!$B$4:$B$7322,"&gt;="&amp;$B$3,BITACORA!$B$4:$B$7322,"&lt;="&amp;$B$4)</f>
        <v>0</v>
      </c>
      <c r="AB160" s="165">
        <f>COUNTIFS(BITACORA!$C$4:$C$7322,$B$7:$B$501,BITACORA!$E$4:$E$7322,$E$6:$AM$6,BITACORA!$B$4:$B$7322,"&gt;="&amp;$B$3,BITACORA!$B$4:$B$7322,"&lt;="&amp;$B$4)</f>
        <v>0</v>
      </c>
      <c r="AC160" s="165">
        <f>COUNTIFS(BITACORA!$C$4:$C$7322,$B$7:$B$501,BITACORA!$E$4:$E$7322,$E$6:$AM$6,BITACORA!$B$4:$B$7322,"&gt;="&amp;$B$3,BITACORA!$B$4:$B$7322,"&lt;="&amp;$B$4)</f>
        <v>0</v>
      </c>
      <c r="AD160" s="165">
        <f>COUNTIFS(BITACORA!$C$4:$C$7322,$B$7:$B$501,BITACORA!$E$4:$E$7322,$E$6:$AM$6,BITACORA!$B$4:$B$7322,"&gt;="&amp;$B$3,BITACORA!$B$4:$B$7322,"&lt;="&amp;$B$4)</f>
        <v>0</v>
      </c>
      <c r="AE160" s="165">
        <f>COUNTIFS(BITACORA!$C$4:$C$7322,$B$7:$B$501,BITACORA!$E$4:$E$7322,$E$6:$AM$6,BITACORA!$B$4:$B$7322,"&gt;="&amp;$B$3,BITACORA!$B$4:$B$7322,"&lt;="&amp;$B$4)</f>
        <v>0</v>
      </c>
      <c r="AF160" s="165">
        <f>COUNTIFS(BITACORA!$C$4:$C$7322,$B$7:$B$501,BITACORA!$E$4:$E$7322,$E$6:$AM$6,BITACORA!$B$4:$B$7322,"&gt;="&amp;$B$3,BITACORA!$B$4:$B$7322,"&lt;="&amp;$B$4)</f>
        <v>0</v>
      </c>
      <c r="AG160" s="165">
        <f>COUNTIFS(BITACORA!$C$4:$C$7322,$B$7:$B$501,BITACORA!$E$4:$E$7322,$E$6:$AM$6,BITACORA!$B$4:$B$7322,"&gt;="&amp;$B$3,BITACORA!$B$4:$B$7322,"&lt;="&amp;$B$4)</f>
        <v>0</v>
      </c>
      <c r="AH160" s="165">
        <f>COUNTIFS(BITACORA!$C$4:$C$7322,$B$7:$B$501,BITACORA!$E$4:$E$7322,$E$6:$AM$6,BITACORA!$B$4:$B$7322,"&gt;="&amp;$B$3,BITACORA!$B$4:$B$7322,"&lt;="&amp;$B$4)</f>
        <v>0</v>
      </c>
      <c r="AI160" s="165">
        <f>COUNTIFS(BITACORA!$C$4:$C$7322,$B$7:$B$501,BITACORA!$E$4:$E$7322,$E$6:$AM$6,BITACORA!$B$4:$B$7322,"&gt;="&amp;$B$3,BITACORA!$B$4:$B$7322,"&lt;="&amp;$B$4)</f>
        <v>0</v>
      </c>
      <c r="AJ160" s="165">
        <f>COUNTIFS(BITACORA!$C$4:$C$7322,$B$7:$B$501,BITACORA!$E$4:$E$7322,$E$6:$AM$6,BITACORA!$B$4:$B$7322,"&gt;="&amp;$B$3,BITACORA!$B$4:$B$7322,"&lt;="&amp;$B$4)</f>
        <v>0</v>
      </c>
      <c r="AK160" s="165">
        <f>COUNTIFS(BITACORA!$C$4:$C$7322,$B$7:$B$501,BITACORA!$E$4:$E$7322,$E$6:$AM$6,BITACORA!$B$4:$B$7322,"&gt;="&amp;$B$3,BITACORA!$B$4:$B$7322,"&lt;="&amp;$B$4)</f>
        <v>0</v>
      </c>
      <c r="AL160" s="165">
        <f>COUNTIFS(BITACORA!$C$4:$C$7322,$B$7:$B$501,BITACORA!$E$4:$E$7322,$E$6:$AM$6,BITACORA!$B$4:$B$7322,"&gt;="&amp;$B$3,BITACORA!$B$4:$B$7322,"&lt;="&amp;$B$4)</f>
        <v>0</v>
      </c>
      <c r="AM160" s="165">
        <f>COUNTIFS(BITACORA!$C$4:$C$7322,$B$7:$B$501,BITACORA!$E$4:$E$7322,$E$6:$AM$6,BITACORA!$B$4:$B$7322,"&gt;="&amp;$B$3,BITACORA!$B$4:$B$7322,"&lt;="&amp;$B$4)</f>
        <v>0</v>
      </c>
    </row>
    <row r="161" spans="1:39">
      <c r="A161" s="141"/>
      <c r="B161" s="165"/>
      <c r="C161" s="165"/>
      <c r="D161" s="164">
        <f t="shared" si="0"/>
        <v>0</v>
      </c>
      <c r="E161" s="165">
        <f>COUNTIFS(BITACORA!$C$4:$C$7322,$B$7:$B$501,BITACORA!$E$4:$E$7322,$E$6:$AM$6,BITACORA!$B$4:$B$7322,"&gt;="&amp;$B$3,BITACORA!$B$4:$B$7322,"&lt;="&amp;$B$4)</f>
        <v>0</v>
      </c>
      <c r="F161" s="165">
        <f>COUNTIFS(BITACORA!$C$4:$C$7322,$B$7:$B$501,BITACORA!$E$4:$E$7322,$E$6:$AM$6,BITACORA!$B$4:$B$7322,"&gt;="&amp;$B$3,BITACORA!$B$4:$B$7322,"&lt;="&amp;$B$4)</f>
        <v>0</v>
      </c>
      <c r="G161" s="165">
        <f>COUNTIFS(BITACORA!$C$4:$C$7322,$B$7:$B$501,BITACORA!$E$4:$E$7322,$E$6:$AM$6,BITACORA!$B$4:$B$7322,"&gt;="&amp;$B$3,BITACORA!$B$4:$B$7322,"&lt;="&amp;$B$4)</f>
        <v>0</v>
      </c>
      <c r="H161" s="165">
        <f>COUNTIFS(BITACORA!$C$4:$C$7322,$B$7:$B$501,BITACORA!$E$4:$E$7322,$E$6:$AM$6,BITACORA!$B$4:$B$7322,"&gt;="&amp;$B$3,BITACORA!$B$4:$B$7322,"&lt;="&amp;$B$4)</f>
        <v>0</v>
      </c>
      <c r="I161" s="165">
        <f>COUNTIFS(BITACORA!$C$4:$C$7322,$B$7:$B$501,BITACORA!$E$4:$E$7322,$E$6:$AM$6,BITACORA!$B$4:$B$7322,"&gt;="&amp;$B$3,BITACORA!$B$4:$B$7322,"&lt;="&amp;$B$4)</f>
        <v>0</v>
      </c>
      <c r="J161" s="165">
        <f>COUNTIFS(BITACORA!$C$4:$C$7322,$B$7:$B$501,BITACORA!$E$4:$E$7322,$E$6:$AM$6,BITACORA!$B$4:$B$7322,"&gt;="&amp;$B$3,BITACORA!$B$4:$B$7322,"&lt;="&amp;$B$4)</f>
        <v>0</v>
      </c>
      <c r="K161" s="165">
        <f>COUNTIFS(BITACORA!$C$4:$C$7322,$B$7:$B$501,BITACORA!$E$4:$E$7322,$E$6:$AM$6,BITACORA!$B$4:$B$7322,"&gt;="&amp;$B$3,BITACORA!$B$4:$B$7322,"&lt;="&amp;$B$4)</f>
        <v>0</v>
      </c>
      <c r="L161" s="165">
        <f>COUNTIFS(BITACORA!$C$4:$C$7322,$B$7:$B$501,BITACORA!$E$4:$E$7322,$E$6:$AM$6,BITACORA!$B$4:$B$7322,"&gt;="&amp;$B$3,BITACORA!$B$4:$B$7322,"&lt;="&amp;$B$4)</f>
        <v>0</v>
      </c>
      <c r="M161" s="165">
        <f>COUNTIFS(BITACORA!$C$4:$C$7322,$B$7:$B$501,BITACORA!$E$4:$E$7322,$E$6:$AM$6,BITACORA!$B$4:$B$7322,"&gt;="&amp;$B$3,BITACORA!$B$4:$B$7322,"&lt;="&amp;$B$4)</f>
        <v>0</v>
      </c>
      <c r="N161" s="165">
        <f>COUNTIFS(BITACORA!$C$4:$C$7322,$B$7:$B$501,BITACORA!$E$4:$E$7322,$E$6:$AM$6,BITACORA!$B$4:$B$7322,"&gt;="&amp;$B$3,BITACORA!$B$4:$B$7322,"&lt;="&amp;$B$4)</f>
        <v>0</v>
      </c>
      <c r="O161" s="165">
        <f>COUNTIFS(BITACORA!$C$4:$C$7322,$B$7:$B$501,BITACORA!$E$4:$E$7322,$E$6:$AM$6,BITACORA!$B$4:$B$7322,"&gt;="&amp;$B$3,BITACORA!$B$4:$B$7322,"&lt;="&amp;$B$4)</f>
        <v>0</v>
      </c>
      <c r="P161" s="165">
        <f>COUNTIFS(BITACORA!$C$4:$C$7322,$B$7:$B$501,BITACORA!$E$4:$E$7322,$E$6:$AM$6,BITACORA!$B$4:$B$7322,"&gt;="&amp;$B$3,BITACORA!$B$4:$B$7322,"&lt;="&amp;$B$4)</f>
        <v>0</v>
      </c>
      <c r="Q161" s="165">
        <f>COUNTIFS(BITACORA!$C$4:$C$7322,$B$7:$B$501,BITACORA!$E$4:$E$7322,$E$6:$AM$6,BITACORA!$B$4:$B$7322,"&gt;="&amp;$B$3,BITACORA!$B$4:$B$7322,"&lt;="&amp;$B$4)</f>
        <v>0</v>
      </c>
      <c r="R161" s="165">
        <f>COUNTIFS(BITACORA!$C$4:$C$7322,$B$7:$B$501,BITACORA!$E$4:$E$7322,$E$6:$AM$6,BITACORA!$B$4:$B$7322,"&gt;="&amp;$B$3,BITACORA!$B$4:$B$7322,"&lt;="&amp;$B$4)</f>
        <v>0</v>
      </c>
      <c r="S161" s="165">
        <f>COUNTIFS(BITACORA!$C$4:$C$7322,$B$7:$B$501,BITACORA!$E$4:$E$7322,$E$6:$AM$6,BITACORA!$B$4:$B$7322,"&gt;="&amp;$B$3,BITACORA!$B$4:$B$7322,"&lt;="&amp;$B$4)</f>
        <v>0</v>
      </c>
      <c r="T161" s="165">
        <f>COUNTIFS(BITACORA!$C$4:$C$7322,$B$7:$B$501,BITACORA!$E$4:$E$7322,$E$6:$AM$6,BITACORA!$B$4:$B$7322,"&gt;="&amp;$B$3,BITACORA!$B$4:$B$7322,"&lt;="&amp;$B$4)</f>
        <v>0</v>
      </c>
      <c r="U161" s="165">
        <f>COUNTIFS(BITACORA!$C$4:$C$7322,$B$7:$B$501,BITACORA!$E$4:$E$7322,$E$6:$AM$6,BITACORA!$B$4:$B$7322,"&gt;="&amp;$B$3,BITACORA!$B$4:$B$7322,"&lt;="&amp;$B$4)</f>
        <v>0</v>
      </c>
      <c r="V161" s="165">
        <f>COUNTIFS(BITACORA!$C$4:$C$7322,$B$7:$B$501,BITACORA!$E$4:$E$7322,$E$6:$AM$6,BITACORA!$B$4:$B$7322,"&gt;="&amp;$B$3,BITACORA!$B$4:$B$7322,"&lt;="&amp;$B$4)</f>
        <v>0</v>
      </c>
      <c r="W161" s="165">
        <f>COUNTIFS(BITACORA!$C$4:$C$7322,$B$7:$B$501,BITACORA!$E$4:$E$7322,$E$6:$AM$6,BITACORA!$B$4:$B$7322,"&gt;="&amp;$B$3,BITACORA!$B$4:$B$7322,"&lt;="&amp;$B$4)</f>
        <v>0</v>
      </c>
      <c r="X161" s="165">
        <f>COUNTIFS(BITACORA!$C$4:$C$7322,$B$7:$B$501,BITACORA!$E$4:$E$7322,$E$6:$AM$6,BITACORA!$B$4:$B$7322,"&gt;="&amp;$B$3,BITACORA!$B$4:$B$7322,"&lt;="&amp;$B$4)</f>
        <v>0</v>
      </c>
      <c r="Y161" s="165">
        <f>COUNTIFS(BITACORA!$C$4:$C$7322,$B$7:$B$501,BITACORA!$E$4:$E$7322,$E$6:$AM$6,BITACORA!$B$4:$B$7322,"&gt;="&amp;$B$3,BITACORA!$B$4:$B$7322,"&lt;="&amp;$B$4)</f>
        <v>0</v>
      </c>
      <c r="Z161" s="165">
        <f>COUNTIFS(BITACORA!$C$4:$C$7322,$B$7:$B$501,BITACORA!$E$4:$E$7322,$E$6:$AM$6,BITACORA!$B$4:$B$7322,"&gt;="&amp;$B$3,BITACORA!$B$4:$B$7322,"&lt;="&amp;$B$4)</f>
        <v>0</v>
      </c>
      <c r="AA161" s="165">
        <f>COUNTIFS(BITACORA!$C$4:$C$7322,$B$7:$B$501,BITACORA!$E$4:$E$7322,$E$6:$AM$6,BITACORA!$B$4:$B$7322,"&gt;="&amp;$B$3,BITACORA!$B$4:$B$7322,"&lt;="&amp;$B$4)</f>
        <v>0</v>
      </c>
      <c r="AB161" s="165">
        <f>COUNTIFS(BITACORA!$C$4:$C$7322,$B$7:$B$501,BITACORA!$E$4:$E$7322,$E$6:$AM$6,BITACORA!$B$4:$B$7322,"&gt;="&amp;$B$3,BITACORA!$B$4:$B$7322,"&lt;="&amp;$B$4)</f>
        <v>0</v>
      </c>
      <c r="AC161" s="165">
        <f>COUNTIFS(BITACORA!$C$4:$C$7322,$B$7:$B$501,BITACORA!$E$4:$E$7322,$E$6:$AM$6,BITACORA!$B$4:$B$7322,"&gt;="&amp;$B$3,BITACORA!$B$4:$B$7322,"&lt;="&amp;$B$4)</f>
        <v>0</v>
      </c>
      <c r="AD161" s="165">
        <f>COUNTIFS(BITACORA!$C$4:$C$7322,$B$7:$B$501,BITACORA!$E$4:$E$7322,$E$6:$AM$6,BITACORA!$B$4:$B$7322,"&gt;="&amp;$B$3,BITACORA!$B$4:$B$7322,"&lt;="&amp;$B$4)</f>
        <v>0</v>
      </c>
      <c r="AE161" s="165">
        <f>COUNTIFS(BITACORA!$C$4:$C$7322,$B$7:$B$501,BITACORA!$E$4:$E$7322,$E$6:$AM$6,BITACORA!$B$4:$B$7322,"&gt;="&amp;$B$3,BITACORA!$B$4:$B$7322,"&lt;="&amp;$B$4)</f>
        <v>0</v>
      </c>
      <c r="AF161" s="165">
        <f>COUNTIFS(BITACORA!$C$4:$C$7322,$B$7:$B$501,BITACORA!$E$4:$E$7322,$E$6:$AM$6,BITACORA!$B$4:$B$7322,"&gt;="&amp;$B$3,BITACORA!$B$4:$B$7322,"&lt;="&amp;$B$4)</f>
        <v>0</v>
      </c>
      <c r="AG161" s="165">
        <f>COUNTIFS(BITACORA!$C$4:$C$7322,$B$7:$B$501,BITACORA!$E$4:$E$7322,$E$6:$AM$6,BITACORA!$B$4:$B$7322,"&gt;="&amp;$B$3,BITACORA!$B$4:$B$7322,"&lt;="&amp;$B$4)</f>
        <v>0</v>
      </c>
      <c r="AH161" s="165">
        <f>COUNTIFS(BITACORA!$C$4:$C$7322,$B$7:$B$501,BITACORA!$E$4:$E$7322,$E$6:$AM$6,BITACORA!$B$4:$B$7322,"&gt;="&amp;$B$3,BITACORA!$B$4:$B$7322,"&lt;="&amp;$B$4)</f>
        <v>0</v>
      </c>
      <c r="AI161" s="165">
        <f>COUNTIFS(BITACORA!$C$4:$C$7322,$B$7:$B$501,BITACORA!$E$4:$E$7322,$E$6:$AM$6,BITACORA!$B$4:$B$7322,"&gt;="&amp;$B$3,BITACORA!$B$4:$B$7322,"&lt;="&amp;$B$4)</f>
        <v>0</v>
      </c>
      <c r="AJ161" s="165">
        <f>COUNTIFS(BITACORA!$C$4:$C$7322,$B$7:$B$501,BITACORA!$E$4:$E$7322,$E$6:$AM$6,BITACORA!$B$4:$B$7322,"&gt;="&amp;$B$3,BITACORA!$B$4:$B$7322,"&lt;="&amp;$B$4)</f>
        <v>0</v>
      </c>
      <c r="AK161" s="165">
        <f>COUNTIFS(BITACORA!$C$4:$C$7322,$B$7:$B$501,BITACORA!$E$4:$E$7322,$E$6:$AM$6,BITACORA!$B$4:$B$7322,"&gt;="&amp;$B$3,BITACORA!$B$4:$B$7322,"&lt;="&amp;$B$4)</f>
        <v>0</v>
      </c>
      <c r="AL161" s="165">
        <f>COUNTIFS(BITACORA!$C$4:$C$7322,$B$7:$B$501,BITACORA!$E$4:$E$7322,$E$6:$AM$6,BITACORA!$B$4:$B$7322,"&gt;="&amp;$B$3,BITACORA!$B$4:$B$7322,"&lt;="&amp;$B$4)</f>
        <v>0</v>
      </c>
      <c r="AM161" s="165">
        <f>COUNTIFS(BITACORA!$C$4:$C$7322,$B$7:$B$501,BITACORA!$E$4:$E$7322,$E$6:$AM$6,BITACORA!$B$4:$B$7322,"&gt;="&amp;$B$3,BITACORA!$B$4:$B$7322,"&lt;="&amp;$B$4)</f>
        <v>0</v>
      </c>
    </row>
    <row r="162" spans="1:39">
      <c r="A162" s="141"/>
      <c r="B162" s="165"/>
      <c r="C162" s="165"/>
      <c r="D162" s="164">
        <f t="shared" si="0"/>
        <v>0</v>
      </c>
      <c r="E162" s="165">
        <f>COUNTIFS(BITACORA!$C$4:$C$7322,$B$7:$B$501,BITACORA!$E$4:$E$7322,$E$6:$AM$6,BITACORA!$B$4:$B$7322,"&gt;="&amp;$B$3,BITACORA!$B$4:$B$7322,"&lt;="&amp;$B$4)</f>
        <v>0</v>
      </c>
      <c r="F162" s="165">
        <f>COUNTIFS(BITACORA!$C$4:$C$7322,$B$7:$B$501,BITACORA!$E$4:$E$7322,$E$6:$AM$6,BITACORA!$B$4:$B$7322,"&gt;="&amp;$B$3,BITACORA!$B$4:$B$7322,"&lt;="&amp;$B$4)</f>
        <v>0</v>
      </c>
      <c r="G162" s="165">
        <f>COUNTIFS(BITACORA!$C$4:$C$7322,$B$7:$B$501,BITACORA!$E$4:$E$7322,$E$6:$AM$6,BITACORA!$B$4:$B$7322,"&gt;="&amp;$B$3,BITACORA!$B$4:$B$7322,"&lt;="&amp;$B$4)</f>
        <v>0</v>
      </c>
      <c r="H162" s="165">
        <f>COUNTIFS(BITACORA!$C$4:$C$7322,$B$7:$B$501,BITACORA!$E$4:$E$7322,$E$6:$AM$6,BITACORA!$B$4:$B$7322,"&gt;="&amp;$B$3,BITACORA!$B$4:$B$7322,"&lt;="&amp;$B$4)</f>
        <v>0</v>
      </c>
      <c r="I162" s="165">
        <f>COUNTIFS(BITACORA!$C$4:$C$7322,$B$7:$B$501,BITACORA!$E$4:$E$7322,$E$6:$AM$6,BITACORA!$B$4:$B$7322,"&gt;="&amp;$B$3,BITACORA!$B$4:$B$7322,"&lt;="&amp;$B$4)</f>
        <v>0</v>
      </c>
      <c r="J162" s="165">
        <f>COUNTIFS(BITACORA!$C$4:$C$7322,$B$7:$B$501,BITACORA!$E$4:$E$7322,$E$6:$AM$6,BITACORA!$B$4:$B$7322,"&gt;="&amp;$B$3,BITACORA!$B$4:$B$7322,"&lt;="&amp;$B$4)</f>
        <v>0</v>
      </c>
      <c r="K162" s="165">
        <f>COUNTIFS(BITACORA!$C$4:$C$7322,$B$7:$B$501,BITACORA!$E$4:$E$7322,$E$6:$AM$6,BITACORA!$B$4:$B$7322,"&gt;="&amp;$B$3,BITACORA!$B$4:$B$7322,"&lt;="&amp;$B$4)</f>
        <v>0</v>
      </c>
      <c r="L162" s="165">
        <f>COUNTIFS(BITACORA!$C$4:$C$7322,$B$7:$B$501,BITACORA!$E$4:$E$7322,$E$6:$AM$6,BITACORA!$B$4:$B$7322,"&gt;="&amp;$B$3,BITACORA!$B$4:$B$7322,"&lt;="&amp;$B$4)</f>
        <v>0</v>
      </c>
      <c r="M162" s="165">
        <f>COUNTIFS(BITACORA!$C$4:$C$7322,$B$7:$B$501,BITACORA!$E$4:$E$7322,$E$6:$AM$6,BITACORA!$B$4:$B$7322,"&gt;="&amp;$B$3,BITACORA!$B$4:$B$7322,"&lt;="&amp;$B$4)</f>
        <v>0</v>
      </c>
      <c r="N162" s="165">
        <f>COUNTIFS(BITACORA!$C$4:$C$7322,$B$7:$B$501,BITACORA!$E$4:$E$7322,$E$6:$AM$6,BITACORA!$B$4:$B$7322,"&gt;="&amp;$B$3,BITACORA!$B$4:$B$7322,"&lt;="&amp;$B$4)</f>
        <v>0</v>
      </c>
      <c r="O162" s="165">
        <f>COUNTIFS(BITACORA!$C$4:$C$7322,$B$7:$B$501,BITACORA!$E$4:$E$7322,$E$6:$AM$6,BITACORA!$B$4:$B$7322,"&gt;="&amp;$B$3,BITACORA!$B$4:$B$7322,"&lt;="&amp;$B$4)</f>
        <v>0</v>
      </c>
      <c r="P162" s="165">
        <f>COUNTIFS(BITACORA!$C$4:$C$7322,$B$7:$B$501,BITACORA!$E$4:$E$7322,$E$6:$AM$6,BITACORA!$B$4:$B$7322,"&gt;="&amp;$B$3,BITACORA!$B$4:$B$7322,"&lt;="&amp;$B$4)</f>
        <v>0</v>
      </c>
      <c r="Q162" s="165">
        <f>COUNTIFS(BITACORA!$C$4:$C$7322,$B$7:$B$501,BITACORA!$E$4:$E$7322,$E$6:$AM$6,BITACORA!$B$4:$B$7322,"&gt;="&amp;$B$3,BITACORA!$B$4:$B$7322,"&lt;="&amp;$B$4)</f>
        <v>0</v>
      </c>
      <c r="R162" s="165">
        <f>COUNTIFS(BITACORA!$C$4:$C$7322,$B$7:$B$501,BITACORA!$E$4:$E$7322,$E$6:$AM$6,BITACORA!$B$4:$B$7322,"&gt;="&amp;$B$3,BITACORA!$B$4:$B$7322,"&lt;="&amp;$B$4)</f>
        <v>0</v>
      </c>
      <c r="S162" s="165">
        <f>COUNTIFS(BITACORA!$C$4:$C$7322,$B$7:$B$501,BITACORA!$E$4:$E$7322,$E$6:$AM$6,BITACORA!$B$4:$B$7322,"&gt;="&amp;$B$3,BITACORA!$B$4:$B$7322,"&lt;="&amp;$B$4)</f>
        <v>0</v>
      </c>
      <c r="T162" s="165">
        <f>COUNTIFS(BITACORA!$C$4:$C$7322,$B$7:$B$501,BITACORA!$E$4:$E$7322,$E$6:$AM$6,BITACORA!$B$4:$B$7322,"&gt;="&amp;$B$3,BITACORA!$B$4:$B$7322,"&lt;="&amp;$B$4)</f>
        <v>0</v>
      </c>
      <c r="U162" s="165">
        <f>COUNTIFS(BITACORA!$C$4:$C$7322,$B$7:$B$501,BITACORA!$E$4:$E$7322,$E$6:$AM$6,BITACORA!$B$4:$B$7322,"&gt;="&amp;$B$3,BITACORA!$B$4:$B$7322,"&lt;="&amp;$B$4)</f>
        <v>0</v>
      </c>
      <c r="V162" s="165">
        <f>COUNTIFS(BITACORA!$C$4:$C$7322,$B$7:$B$501,BITACORA!$E$4:$E$7322,$E$6:$AM$6,BITACORA!$B$4:$B$7322,"&gt;="&amp;$B$3,BITACORA!$B$4:$B$7322,"&lt;="&amp;$B$4)</f>
        <v>0</v>
      </c>
      <c r="W162" s="165">
        <f>COUNTIFS(BITACORA!$C$4:$C$7322,$B$7:$B$501,BITACORA!$E$4:$E$7322,$E$6:$AM$6,BITACORA!$B$4:$B$7322,"&gt;="&amp;$B$3,BITACORA!$B$4:$B$7322,"&lt;="&amp;$B$4)</f>
        <v>0</v>
      </c>
      <c r="X162" s="165">
        <f>COUNTIFS(BITACORA!$C$4:$C$7322,$B$7:$B$501,BITACORA!$E$4:$E$7322,$E$6:$AM$6,BITACORA!$B$4:$B$7322,"&gt;="&amp;$B$3,BITACORA!$B$4:$B$7322,"&lt;="&amp;$B$4)</f>
        <v>0</v>
      </c>
      <c r="Y162" s="165">
        <f>COUNTIFS(BITACORA!$C$4:$C$7322,$B$7:$B$501,BITACORA!$E$4:$E$7322,$E$6:$AM$6,BITACORA!$B$4:$B$7322,"&gt;="&amp;$B$3,BITACORA!$B$4:$B$7322,"&lt;="&amp;$B$4)</f>
        <v>0</v>
      </c>
      <c r="Z162" s="165">
        <f>COUNTIFS(BITACORA!$C$4:$C$7322,$B$7:$B$501,BITACORA!$E$4:$E$7322,$E$6:$AM$6,BITACORA!$B$4:$B$7322,"&gt;="&amp;$B$3,BITACORA!$B$4:$B$7322,"&lt;="&amp;$B$4)</f>
        <v>0</v>
      </c>
      <c r="AA162" s="165">
        <f>COUNTIFS(BITACORA!$C$4:$C$7322,$B$7:$B$501,BITACORA!$E$4:$E$7322,$E$6:$AM$6,BITACORA!$B$4:$B$7322,"&gt;="&amp;$B$3,BITACORA!$B$4:$B$7322,"&lt;="&amp;$B$4)</f>
        <v>0</v>
      </c>
      <c r="AB162" s="165">
        <f>COUNTIFS(BITACORA!$C$4:$C$7322,$B$7:$B$501,BITACORA!$E$4:$E$7322,$E$6:$AM$6,BITACORA!$B$4:$B$7322,"&gt;="&amp;$B$3,BITACORA!$B$4:$B$7322,"&lt;="&amp;$B$4)</f>
        <v>0</v>
      </c>
      <c r="AC162" s="165">
        <f>COUNTIFS(BITACORA!$C$4:$C$7322,$B$7:$B$501,BITACORA!$E$4:$E$7322,$E$6:$AM$6,BITACORA!$B$4:$B$7322,"&gt;="&amp;$B$3,BITACORA!$B$4:$B$7322,"&lt;="&amp;$B$4)</f>
        <v>0</v>
      </c>
      <c r="AD162" s="165">
        <f>COUNTIFS(BITACORA!$C$4:$C$7322,$B$7:$B$501,BITACORA!$E$4:$E$7322,$E$6:$AM$6,BITACORA!$B$4:$B$7322,"&gt;="&amp;$B$3,BITACORA!$B$4:$B$7322,"&lt;="&amp;$B$4)</f>
        <v>0</v>
      </c>
      <c r="AE162" s="165">
        <f>COUNTIFS(BITACORA!$C$4:$C$7322,$B$7:$B$501,BITACORA!$E$4:$E$7322,$E$6:$AM$6,BITACORA!$B$4:$B$7322,"&gt;="&amp;$B$3,BITACORA!$B$4:$B$7322,"&lt;="&amp;$B$4)</f>
        <v>0</v>
      </c>
      <c r="AF162" s="165">
        <f>COUNTIFS(BITACORA!$C$4:$C$7322,$B$7:$B$501,BITACORA!$E$4:$E$7322,$E$6:$AM$6,BITACORA!$B$4:$B$7322,"&gt;="&amp;$B$3,BITACORA!$B$4:$B$7322,"&lt;="&amp;$B$4)</f>
        <v>0</v>
      </c>
      <c r="AG162" s="165">
        <f>COUNTIFS(BITACORA!$C$4:$C$7322,$B$7:$B$501,BITACORA!$E$4:$E$7322,$E$6:$AM$6,BITACORA!$B$4:$B$7322,"&gt;="&amp;$B$3,BITACORA!$B$4:$B$7322,"&lt;="&amp;$B$4)</f>
        <v>0</v>
      </c>
      <c r="AH162" s="165">
        <f>COUNTIFS(BITACORA!$C$4:$C$7322,$B$7:$B$501,BITACORA!$E$4:$E$7322,$E$6:$AM$6,BITACORA!$B$4:$B$7322,"&gt;="&amp;$B$3,BITACORA!$B$4:$B$7322,"&lt;="&amp;$B$4)</f>
        <v>0</v>
      </c>
      <c r="AI162" s="165">
        <f>COUNTIFS(BITACORA!$C$4:$C$7322,$B$7:$B$501,BITACORA!$E$4:$E$7322,$E$6:$AM$6,BITACORA!$B$4:$B$7322,"&gt;="&amp;$B$3,BITACORA!$B$4:$B$7322,"&lt;="&amp;$B$4)</f>
        <v>0</v>
      </c>
      <c r="AJ162" s="165">
        <f>COUNTIFS(BITACORA!$C$4:$C$7322,$B$7:$B$501,BITACORA!$E$4:$E$7322,$E$6:$AM$6,BITACORA!$B$4:$B$7322,"&gt;="&amp;$B$3,BITACORA!$B$4:$B$7322,"&lt;="&amp;$B$4)</f>
        <v>0</v>
      </c>
      <c r="AK162" s="165">
        <f>COUNTIFS(BITACORA!$C$4:$C$7322,$B$7:$B$501,BITACORA!$E$4:$E$7322,$E$6:$AM$6,BITACORA!$B$4:$B$7322,"&gt;="&amp;$B$3,BITACORA!$B$4:$B$7322,"&lt;="&amp;$B$4)</f>
        <v>0</v>
      </c>
      <c r="AL162" s="165">
        <f>COUNTIFS(BITACORA!$C$4:$C$7322,$B$7:$B$501,BITACORA!$E$4:$E$7322,$E$6:$AM$6,BITACORA!$B$4:$B$7322,"&gt;="&amp;$B$3,BITACORA!$B$4:$B$7322,"&lt;="&amp;$B$4)</f>
        <v>0</v>
      </c>
      <c r="AM162" s="165">
        <f>COUNTIFS(BITACORA!$C$4:$C$7322,$B$7:$B$501,BITACORA!$E$4:$E$7322,$E$6:$AM$6,BITACORA!$B$4:$B$7322,"&gt;="&amp;$B$3,BITACORA!$B$4:$B$7322,"&lt;="&amp;$B$4)</f>
        <v>0</v>
      </c>
    </row>
    <row r="163" spans="1:39">
      <c r="A163" s="141"/>
      <c r="B163" s="165"/>
      <c r="C163" s="165"/>
      <c r="D163" s="164">
        <f t="shared" si="0"/>
        <v>0</v>
      </c>
      <c r="E163" s="165">
        <f>COUNTIFS(BITACORA!$C$4:$C$7322,$B$7:$B$501,BITACORA!$E$4:$E$7322,$E$6:$AM$6,BITACORA!$B$4:$B$7322,"&gt;="&amp;$B$3,BITACORA!$B$4:$B$7322,"&lt;="&amp;$B$4)</f>
        <v>0</v>
      </c>
      <c r="F163" s="165">
        <f>COUNTIFS(BITACORA!$C$4:$C$7322,$B$7:$B$501,BITACORA!$E$4:$E$7322,$E$6:$AM$6,BITACORA!$B$4:$B$7322,"&gt;="&amp;$B$3,BITACORA!$B$4:$B$7322,"&lt;="&amp;$B$4)</f>
        <v>0</v>
      </c>
      <c r="G163" s="165">
        <f>COUNTIFS(BITACORA!$C$4:$C$7322,$B$7:$B$501,BITACORA!$E$4:$E$7322,$E$6:$AM$6,BITACORA!$B$4:$B$7322,"&gt;="&amp;$B$3,BITACORA!$B$4:$B$7322,"&lt;="&amp;$B$4)</f>
        <v>0</v>
      </c>
      <c r="H163" s="165">
        <f>COUNTIFS(BITACORA!$C$4:$C$7322,$B$7:$B$501,BITACORA!$E$4:$E$7322,$E$6:$AM$6,BITACORA!$B$4:$B$7322,"&gt;="&amp;$B$3,BITACORA!$B$4:$B$7322,"&lt;="&amp;$B$4)</f>
        <v>0</v>
      </c>
      <c r="I163" s="165">
        <f>COUNTIFS(BITACORA!$C$4:$C$7322,$B$7:$B$501,BITACORA!$E$4:$E$7322,$E$6:$AM$6,BITACORA!$B$4:$B$7322,"&gt;="&amp;$B$3,BITACORA!$B$4:$B$7322,"&lt;="&amp;$B$4)</f>
        <v>0</v>
      </c>
      <c r="J163" s="165">
        <f>COUNTIFS(BITACORA!$C$4:$C$7322,$B$7:$B$501,BITACORA!$E$4:$E$7322,$E$6:$AM$6,BITACORA!$B$4:$B$7322,"&gt;="&amp;$B$3,BITACORA!$B$4:$B$7322,"&lt;="&amp;$B$4)</f>
        <v>0</v>
      </c>
      <c r="K163" s="165">
        <f>COUNTIFS(BITACORA!$C$4:$C$7322,$B$7:$B$501,BITACORA!$E$4:$E$7322,$E$6:$AM$6,BITACORA!$B$4:$B$7322,"&gt;="&amp;$B$3,BITACORA!$B$4:$B$7322,"&lt;="&amp;$B$4)</f>
        <v>0</v>
      </c>
      <c r="L163" s="165">
        <f>COUNTIFS(BITACORA!$C$4:$C$7322,$B$7:$B$501,BITACORA!$E$4:$E$7322,$E$6:$AM$6,BITACORA!$B$4:$B$7322,"&gt;="&amp;$B$3,BITACORA!$B$4:$B$7322,"&lt;="&amp;$B$4)</f>
        <v>0</v>
      </c>
      <c r="M163" s="165">
        <f>COUNTIFS(BITACORA!$C$4:$C$7322,$B$7:$B$501,BITACORA!$E$4:$E$7322,$E$6:$AM$6,BITACORA!$B$4:$B$7322,"&gt;="&amp;$B$3,BITACORA!$B$4:$B$7322,"&lt;="&amp;$B$4)</f>
        <v>0</v>
      </c>
      <c r="N163" s="165">
        <f>COUNTIFS(BITACORA!$C$4:$C$7322,$B$7:$B$501,BITACORA!$E$4:$E$7322,$E$6:$AM$6,BITACORA!$B$4:$B$7322,"&gt;="&amp;$B$3,BITACORA!$B$4:$B$7322,"&lt;="&amp;$B$4)</f>
        <v>0</v>
      </c>
      <c r="O163" s="165">
        <f>COUNTIFS(BITACORA!$C$4:$C$7322,$B$7:$B$501,BITACORA!$E$4:$E$7322,$E$6:$AM$6,BITACORA!$B$4:$B$7322,"&gt;="&amp;$B$3,BITACORA!$B$4:$B$7322,"&lt;="&amp;$B$4)</f>
        <v>0</v>
      </c>
      <c r="P163" s="165">
        <f>COUNTIFS(BITACORA!$C$4:$C$7322,$B$7:$B$501,BITACORA!$E$4:$E$7322,$E$6:$AM$6,BITACORA!$B$4:$B$7322,"&gt;="&amp;$B$3,BITACORA!$B$4:$B$7322,"&lt;="&amp;$B$4)</f>
        <v>0</v>
      </c>
      <c r="Q163" s="165">
        <f>COUNTIFS(BITACORA!$C$4:$C$7322,$B$7:$B$501,BITACORA!$E$4:$E$7322,$E$6:$AM$6,BITACORA!$B$4:$B$7322,"&gt;="&amp;$B$3,BITACORA!$B$4:$B$7322,"&lt;="&amp;$B$4)</f>
        <v>0</v>
      </c>
      <c r="R163" s="165">
        <f>COUNTIFS(BITACORA!$C$4:$C$7322,$B$7:$B$501,BITACORA!$E$4:$E$7322,$E$6:$AM$6,BITACORA!$B$4:$B$7322,"&gt;="&amp;$B$3,BITACORA!$B$4:$B$7322,"&lt;="&amp;$B$4)</f>
        <v>0</v>
      </c>
      <c r="S163" s="165">
        <f>COUNTIFS(BITACORA!$C$4:$C$7322,$B$7:$B$501,BITACORA!$E$4:$E$7322,$E$6:$AM$6,BITACORA!$B$4:$B$7322,"&gt;="&amp;$B$3,BITACORA!$B$4:$B$7322,"&lt;="&amp;$B$4)</f>
        <v>0</v>
      </c>
      <c r="T163" s="165">
        <f>COUNTIFS(BITACORA!$C$4:$C$7322,$B$7:$B$501,BITACORA!$E$4:$E$7322,$E$6:$AM$6,BITACORA!$B$4:$B$7322,"&gt;="&amp;$B$3,BITACORA!$B$4:$B$7322,"&lt;="&amp;$B$4)</f>
        <v>0</v>
      </c>
      <c r="U163" s="165">
        <f>COUNTIFS(BITACORA!$C$4:$C$7322,$B$7:$B$501,BITACORA!$E$4:$E$7322,$E$6:$AM$6,BITACORA!$B$4:$B$7322,"&gt;="&amp;$B$3,BITACORA!$B$4:$B$7322,"&lt;="&amp;$B$4)</f>
        <v>0</v>
      </c>
      <c r="V163" s="165">
        <f>COUNTIFS(BITACORA!$C$4:$C$7322,$B$7:$B$501,BITACORA!$E$4:$E$7322,$E$6:$AM$6,BITACORA!$B$4:$B$7322,"&gt;="&amp;$B$3,BITACORA!$B$4:$B$7322,"&lt;="&amp;$B$4)</f>
        <v>0</v>
      </c>
      <c r="W163" s="165">
        <f>COUNTIFS(BITACORA!$C$4:$C$7322,$B$7:$B$501,BITACORA!$E$4:$E$7322,$E$6:$AM$6,BITACORA!$B$4:$B$7322,"&gt;="&amp;$B$3,BITACORA!$B$4:$B$7322,"&lt;="&amp;$B$4)</f>
        <v>0</v>
      </c>
      <c r="X163" s="165">
        <f>COUNTIFS(BITACORA!$C$4:$C$7322,$B$7:$B$501,BITACORA!$E$4:$E$7322,$E$6:$AM$6,BITACORA!$B$4:$B$7322,"&gt;="&amp;$B$3,BITACORA!$B$4:$B$7322,"&lt;="&amp;$B$4)</f>
        <v>0</v>
      </c>
      <c r="Y163" s="165">
        <f>COUNTIFS(BITACORA!$C$4:$C$7322,$B$7:$B$501,BITACORA!$E$4:$E$7322,$E$6:$AM$6,BITACORA!$B$4:$B$7322,"&gt;="&amp;$B$3,BITACORA!$B$4:$B$7322,"&lt;="&amp;$B$4)</f>
        <v>0</v>
      </c>
      <c r="Z163" s="165">
        <f>COUNTIFS(BITACORA!$C$4:$C$7322,$B$7:$B$501,BITACORA!$E$4:$E$7322,$E$6:$AM$6,BITACORA!$B$4:$B$7322,"&gt;="&amp;$B$3,BITACORA!$B$4:$B$7322,"&lt;="&amp;$B$4)</f>
        <v>0</v>
      </c>
      <c r="AA163" s="165">
        <f>COUNTIFS(BITACORA!$C$4:$C$7322,$B$7:$B$501,BITACORA!$E$4:$E$7322,$E$6:$AM$6,BITACORA!$B$4:$B$7322,"&gt;="&amp;$B$3,BITACORA!$B$4:$B$7322,"&lt;="&amp;$B$4)</f>
        <v>0</v>
      </c>
      <c r="AB163" s="165">
        <f>COUNTIFS(BITACORA!$C$4:$C$7322,$B$7:$B$501,BITACORA!$E$4:$E$7322,$E$6:$AM$6,BITACORA!$B$4:$B$7322,"&gt;="&amp;$B$3,BITACORA!$B$4:$B$7322,"&lt;="&amp;$B$4)</f>
        <v>0</v>
      </c>
      <c r="AC163" s="165">
        <f>COUNTIFS(BITACORA!$C$4:$C$7322,$B$7:$B$501,BITACORA!$E$4:$E$7322,$E$6:$AM$6,BITACORA!$B$4:$B$7322,"&gt;="&amp;$B$3,BITACORA!$B$4:$B$7322,"&lt;="&amp;$B$4)</f>
        <v>0</v>
      </c>
      <c r="AD163" s="165">
        <f>COUNTIFS(BITACORA!$C$4:$C$7322,$B$7:$B$501,BITACORA!$E$4:$E$7322,$E$6:$AM$6,BITACORA!$B$4:$B$7322,"&gt;="&amp;$B$3,BITACORA!$B$4:$B$7322,"&lt;="&amp;$B$4)</f>
        <v>0</v>
      </c>
      <c r="AE163" s="165">
        <f>COUNTIFS(BITACORA!$C$4:$C$7322,$B$7:$B$501,BITACORA!$E$4:$E$7322,$E$6:$AM$6,BITACORA!$B$4:$B$7322,"&gt;="&amp;$B$3,BITACORA!$B$4:$B$7322,"&lt;="&amp;$B$4)</f>
        <v>0</v>
      </c>
      <c r="AF163" s="165">
        <f>COUNTIFS(BITACORA!$C$4:$C$7322,$B$7:$B$501,BITACORA!$E$4:$E$7322,$E$6:$AM$6,BITACORA!$B$4:$B$7322,"&gt;="&amp;$B$3,BITACORA!$B$4:$B$7322,"&lt;="&amp;$B$4)</f>
        <v>0</v>
      </c>
      <c r="AG163" s="165">
        <f>COUNTIFS(BITACORA!$C$4:$C$7322,$B$7:$B$501,BITACORA!$E$4:$E$7322,$E$6:$AM$6,BITACORA!$B$4:$B$7322,"&gt;="&amp;$B$3,BITACORA!$B$4:$B$7322,"&lt;="&amp;$B$4)</f>
        <v>0</v>
      </c>
      <c r="AH163" s="165">
        <f>COUNTIFS(BITACORA!$C$4:$C$7322,$B$7:$B$501,BITACORA!$E$4:$E$7322,$E$6:$AM$6,BITACORA!$B$4:$B$7322,"&gt;="&amp;$B$3,BITACORA!$B$4:$B$7322,"&lt;="&amp;$B$4)</f>
        <v>0</v>
      </c>
      <c r="AI163" s="165">
        <f>COUNTIFS(BITACORA!$C$4:$C$7322,$B$7:$B$501,BITACORA!$E$4:$E$7322,$E$6:$AM$6,BITACORA!$B$4:$B$7322,"&gt;="&amp;$B$3,BITACORA!$B$4:$B$7322,"&lt;="&amp;$B$4)</f>
        <v>0</v>
      </c>
      <c r="AJ163" s="165">
        <f>COUNTIFS(BITACORA!$C$4:$C$7322,$B$7:$B$501,BITACORA!$E$4:$E$7322,$E$6:$AM$6,BITACORA!$B$4:$B$7322,"&gt;="&amp;$B$3,BITACORA!$B$4:$B$7322,"&lt;="&amp;$B$4)</f>
        <v>0</v>
      </c>
      <c r="AK163" s="165">
        <f>COUNTIFS(BITACORA!$C$4:$C$7322,$B$7:$B$501,BITACORA!$E$4:$E$7322,$E$6:$AM$6,BITACORA!$B$4:$B$7322,"&gt;="&amp;$B$3,BITACORA!$B$4:$B$7322,"&lt;="&amp;$B$4)</f>
        <v>0</v>
      </c>
      <c r="AL163" s="165">
        <f>COUNTIFS(BITACORA!$C$4:$C$7322,$B$7:$B$501,BITACORA!$E$4:$E$7322,$E$6:$AM$6,BITACORA!$B$4:$B$7322,"&gt;="&amp;$B$3,BITACORA!$B$4:$B$7322,"&lt;="&amp;$B$4)</f>
        <v>0</v>
      </c>
      <c r="AM163" s="165">
        <f>COUNTIFS(BITACORA!$C$4:$C$7322,$B$7:$B$501,BITACORA!$E$4:$E$7322,$E$6:$AM$6,BITACORA!$B$4:$B$7322,"&gt;="&amp;$B$3,BITACORA!$B$4:$B$7322,"&lt;="&amp;$B$4)</f>
        <v>0</v>
      </c>
    </row>
    <row r="164" spans="1:39">
      <c r="A164" s="141"/>
      <c r="B164" s="165"/>
      <c r="C164" s="165"/>
      <c r="D164" s="164">
        <f t="shared" si="0"/>
        <v>0</v>
      </c>
      <c r="E164" s="165">
        <f>COUNTIFS(BITACORA!$C$4:$C$7322,$B$7:$B$501,BITACORA!$E$4:$E$7322,$E$6:$AM$6,BITACORA!$B$4:$B$7322,"&gt;="&amp;$B$3,BITACORA!$B$4:$B$7322,"&lt;="&amp;$B$4)</f>
        <v>0</v>
      </c>
      <c r="F164" s="165">
        <f>COUNTIFS(BITACORA!$C$4:$C$7322,$B$7:$B$501,BITACORA!$E$4:$E$7322,$E$6:$AM$6,BITACORA!$B$4:$B$7322,"&gt;="&amp;$B$3,BITACORA!$B$4:$B$7322,"&lt;="&amp;$B$4)</f>
        <v>0</v>
      </c>
      <c r="G164" s="165">
        <f>COUNTIFS(BITACORA!$C$4:$C$7322,$B$7:$B$501,BITACORA!$E$4:$E$7322,$E$6:$AM$6,BITACORA!$B$4:$B$7322,"&gt;="&amp;$B$3,BITACORA!$B$4:$B$7322,"&lt;="&amp;$B$4)</f>
        <v>0</v>
      </c>
      <c r="H164" s="165">
        <f>COUNTIFS(BITACORA!$C$4:$C$7322,$B$7:$B$501,BITACORA!$E$4:$E$7322,$E$6:$AM$6,BITACORA!$B$4:$B$7322,"&gt;="&amp;$B$3,BITACORA!$B$4:$B$7322,"&lt;="&amp;$B$4)</f>
        <v>0</v>
      </c>
      <c r="I164" s="165">
        <f>COUNTIFS(BITACORA!$C$4:$C$7322,$B$7:$B$501,BITACORA!$E$4:$E$7322,$E$6:$AM$6,BITACORA!$B$4:$B$7322,"&gt;="&amp;$B$3,BITACORA!$B$4:$B$7322,"&lt;="&amp;$B$4)</f>
        <v>0</v>
      </c>
      <c r="J164" s="165">
        <f>COUNTIFS(BITACORA!$C$4:$C$7322,$B$7:$B$501,BITACORA!$E$4:$E$7322,$E$6:$AM$6,BITACORA!$B$4:$B$7322,"&gt;="&amp;$B$3,BITACORA!$B$4:$B$7322,"&lt;="&amp;$B$4)</f>
        <v>0</v>
      </c>
      <c r="K164" s="165">
        <f>COUNTIFS(BITACORA!$C$4:$C$7322,$B$7:$B$501,BITACORA!$E$4:$E$7322,$E$6:$AM$6,BITACORA!$B$4:$B$7322,"&gt;="&amp;$B$3,BITACORA!$B$4:$B$7322,"&lt;="&amp;$B$4)</f>
        <v>0</v>
      </c>
      <c r="L164" s="165">
        <f>COUNTIFS(BITACORA!$C$4:$C$7322,$B$7:$B$501,BITACORA!$E$4:$E$7322,$E$6:$AM$6,BITACORA!$B$4:$B$7322,"&gt;="&amp;$B$3,BITACORA!$B$4:$B$7322,"&lt;="&amp;$B$4)</f>
        <v>0</v>
      </c>
      <c r="M164" s="165">
        <f>COUNTIFS(BITACORA!$C$4:$C$7322,$B$7:$B$501,BITACORA!$E$4:$E$7322,$E$6:$AM$6,BITACORA!$B$4:$B$7322,"&gt;="&amp;$B$3,BITACORA!$B$4:$B$7322,"&lt;="&amp;$B$4)</f>
        <v>0</v>
      </c>
      <c r="N164" s="165">
        <f>COUNTIFS(BITACORA!$C$4:$C$7322,$B$7:$B$501,BITACORA!$E$4:$E$7322,$E$6:$AM$6,BITACORA!$B$4:$B$7322,"&gt;="&amp;$B$3,BITACORA!$B$4:$B$7322,"&lt;="&amp;$B$4)</f>
        <v>0</v>
      </c>
      <c r="O164" s="165">
        <f>COUNTIFS(BITACORA!$C$4:$C$7322,$B$7:$B$501,BITACORA!$E$4:$E$7322,$E$6:$AM$6,BITACORA!$B$4:$B$7322,"&gt;="&amp;$B$3,BITACORA!$B$4:$B$7322,"&lt;="&amp;$B$4)</f>
        <v>0</v>
      </c>
      <c r="P164" s="165">
        <f>COUNTIFS(BITACORA!$C$4:$C$7322,$B$7:$B$501,BITACORA!$E$4:$E$7322,$E$6:$AM$6,BITACORA!$B$4:$B$7322,"&gt;="&amp;$B$3,BITACORA!$B$4:$B$7322,"&lt;="&amp;$B$4)</f>
        <v>0</v>
      </c>
      <c r="Q164" s="165">
        <f>COUNTIFS(BITACORA!$C$4:$C$7322,$B$7:$B$501,BITACORA!$E$4:$E$7322,$E$6:$AM$6,BITACORA!$B$4:$B$7322,"&gt;="&amp;$B$3,BITACORA!$B$4:$B$7322,"&lt;="&amp;$B$4)</f>
        <v>0</v>
      </c>
      <c r="R164" s="165">
        <f>COUNTIFS(BITACORA!$C$4:$C$7322,$B$7:$B$501,BITACORA!$E$4:$E$7322,$E$6:$AM$6,BITACORA!$B$4:$B$7322,"&gt;="&amp;$B$3,BITACORA!$B$4:$B$7322,"&lt;="&amp;$B$4)</f>
        <v>0</v>
      </c>
      <c r="S164" s="165">
        <f>COUNTIFS(BITACORA!$C$4:$C$7322,$B$7:$B$501,BITACORA!$E$4:$E$7322,$E$6:$AM$6,BITACORA!$B$4:$B$7322,"&gt;="&amp;$B$3,BITACORA!$B$4:$B$7322,"&lt;="&amp;$B$4)</f>
        <v>0</v>
      </c>
      <c r="T164" s="165">
        <f>COUNTIFS(BITACORA!$C$4:$C$7322,$B$7:$B$501,BITACORA!$E$4:$E$7322,$E$6:$AM$6,BITACORA!$B$4:$B$7322,"&gt;="&amp;$B$3,BITACORA!$B$4:$B$7322,"&lt;="&amp;$B$4)</f>
        <v>0</v>
      </c>
      <c r="U164" s="165">
        <f>COUNTIFS(BITACORA!$C$4:$C$7322,$B$7:$B$501,BITACORA!$E$4:$E$7322,$E$6:$AM$6,BITACORA!$B$4:$B$7322,"&gt;="&amp;$B$3,BITACORA!$B$4:$B$7322,"&lt;="&amp;$B$4)</f>
        <v>0</v>
      </c>
      <c r="V164" s="165">
        <f>COUNTIFS(BITACORA!$C$4:$C$7322,$B$7:$B$501,BITACORA!$E$4:$E$7322,$E$6:$AM$6,BITACORA!$B$4:$B$7322,"&gt;="&amp;$B$3,BITACORA!$B$4:$B$7322,"&lt;="&amp;$B$4)</f>
        <v>0</v>
      </c>
      <c r="W164" s="165">
        <f>COUNTIFS(BITACORA!$C$4:$C$7322,$B$7:$B$501,BITACORA!$E$4:$E$7322,$E$6:$AM$6,BITACORA!$B$4:$B$7322,"&gt;="&amp;$B$3,BITACORA!$B$4:$B$7322,"&lt;="&amp;$B$4)</f>
        <v>0</v>
      </c>
      <c r="X164" s="165">
        <f>COUNTIFS(BITACORA!$C$4:$C$7322,$B$7:$B$501,BITACORA!$E$4:$E$7322,$E$6:$AM$6,BITACORA!$B$4:$B$7322,"&gt;="&amp;$B$3,BITACORA!$B$4:$B$7322,"&lt;="&amp;$B$4)</f>
        <v>0</v>
      </c>
      <c r="Y164" s="165">
        <f>COUNTIFS(BITACORA!$C$4:$C$7322,$B$7:$B$501,BITACORA!$E$4:$E$7322,$E$6:$AM$6,BITACORA!$B$4:$B$7322,"&gt;="&amp;$B$3,BITACORA!$B$4:$B$7322,"&lt;="&amp;$B$4)</f>
        <v>0</v>
      </c>
      <c r="Z164" s="165">
        <f>COUNTIFS(BITACORA!$C$4:$C$7322,$B$7:$B$501,BITACORA!$E$4:$E$7322,$E$6:$AM$6,BITACORA!$B$4:$B$7322,"&gt;="&amp;$B$3,BITACORA!$B$4:$B$7322,"&lt;="&amp;$B$4)</f>
        <v>0</v>
      </c>
      <c r="AA164" s="165">
        <f>COUNTIFS(BITACORA!$C$4:$C$7322,$B$7:$B$501,BITACORA!$E$4:$E$7322,$E$6:$AM$6,BITACORA!$B$4:$B$7322,"&gt;="&amp;$B$3,BITACORA!$B$4:$B$7322,"&lt;="&amp;$B$4)</f>
        <v>0</v>
      </c>
      <c r="AB164" s="165">
        <f>COUNTIFS(BITACORA!$C$4:$C$7322,$B$7:$B$501,BITACORA!$E$4:$E$7322,$E$6:$AM$6,BITACORA!$B$4:$B$7322,"&gt;="&amp;$B$3,BITACORA!$B$4:$B$7322,"&lt;="&amp;$B$4)</f>
        <v>0</v>
      </c>
      <c r="AC164" s="165">
        <f>COUNTIFS(BITACORA!$C$4:$C$7322,$B$7:$B$501,BITACORA!$E$4:$E$7322,$E$6:$AM$6,BITACORA!$B$4:$B$7322,"&gt;="&amp;$B$3,BITACORA!$B$4:$B$7322,"&lt;="&amp;$B$4)</f>
        <v>0</v>
      </c>
      <c r="AD164" s="165">
        <f>COUNTIFS(BITACORA!$C$4:$C$7322,$B$7:$B$501,BITACORA!$E$4:$E$7322,$E$6:$AM$6,BITACORA!$B$4:$B$7322,"&gt;="&amp;$B$3,BITACORA!$B$4:$B$7322,"&lt;="&amp;$B$4)</f>
        <v>0</v>
      </c>
      <c r="AE164" s="165">
        <f>COUNTIFS(BITACORA!$C$4:$C$7322,$B$7:$B$501,BITACORA!$E$4:$E$7322,$E$6:$AM$6,BITACORA!$B$4:$B$7322,"&gt;="&amp;$B$3,BITACORA!$B$4:$B$7322,"&lt;="&amp;$B$4)</f>
        <v>0</v>
      </c>
      <c r="AF164" s="165">
        <f>COUNTIFS(BITACORA!$C$4:$C$7322,$B$7:$B$501,BITACORA!$E$4:$E$7322,$E$6:$AM$6,BITACORA!$B$4:$B$7322,"&gt;="&amp;$B$3,BITACORA!$B$4:$B$7322,"&lt;="&amp;$B$4)</f>
        <v>0</v>
      </c>
      <c r="AG164" s="165">
        <f>COUNTIFS(BITACORA!$C$4:$C$7322,$B$7:$B$501,BITACORA!$E$4:$E$7322,$E$6:$AM$6,BITACORA!$B$4:$B$7322,"&gt;="&amp;$B$3,BITACORA!$B$4:$B$7322,"&lt;="&amp;$B$4)</f>
        <v>0</v>
      </c>
      <c r="AH164" s="165">
        <f>COUNTIFS(BITACORA!$C$4:$C$7322,$B$7:$B$501,BITACORA!$E$4:$E$7322,$E$6:$AM$6,BITACORA!$B$4:$B$7322,"&gt;="&amp;$B$3,BITACORA!$B$4:$B$7322,"&lt;="&amp;$B$4)</f>
        <v>0</v>
      </c>
      <c r="AI164" s="165">
        <f>COUNTIFS(BITACORA!$C$4:$C$7322,$B$7:$B$501,BITACORA!$E$4:$E$7322,$E$6:$AM$6,BITACORA!$B$4:$B$7322,"&gt;="&amp;$B$3,BITACORA!$B$4:$B$7322,"&lt;="&amp;$B$4)</f>
        <v>0</v>
      </c>
      <c r="AJ164" s="165">
        <f>COUNTIFS(BITACORA!$C$4:$C$7322,$B$7:$B$501,BITACORA!$E$4:$E$7322,$E$6:$AM$6,BITACORA!$B$4:$B$7322,"&gt;="&amp;$B$3,BITACORA!$B$4:$B$7322,"&lt;="&amp;$B$4)</f>
        <v>0</v>
      </c>
      <c r="AK164" s="165">
        <f>COUNTIFS(BITACORA!$C$4:$C$7322,$B$7:$B$501,BITACORA!$E$4:$E$7322,$E$6:$AM$6,BITACORA!$B$4:$B$7322,"&gt;="&amp;$B$3,BITACORA!$B$4:$B$7322,"&lt;="&amp;$B$4)</f>
        <v>0</v>
      </c>
      <c r="AL164" s="165">
        <f>COUNTIFS(BITACORA!$C$4:$C$7322,$B$7:$B$501,BITACORA!$E$4:$E$7322,$E$6:$AM$6,BITACORA!$B$4:$B$7322,"&gt;="&amp;$B$3,BITACORA!$B$4:$B$7322,"&lt;="&amp;$B$4)</f>
        <v>0</v>
      </c>
      <c r="AM164" s="165">
        <f>COUNTIFS(BITACORA!$C$4:$C$7322,$B$7:$B$501,BITACORA!$E$4:$E$7322,$E$6:$AM$6,BITACORA!$B$4:$B$7322,"&gt;="&amp;$B$3,BITACORA!$B$4:$B$7322,"&lt;="&amp;$B$4)</f>
        <v>0</v>
      </c>
    </row>
    <row r="165" spans="1:39">
      <c r="A165" s="141"/>
      <c r="B165" s="165"/>
      <c r="C165" s="165"/>
      <c r="D165" s="164">
        <f t="shared" si="0"/>
        <v>0</v>
      </c>
      <c r="E165" s="165">
        <f>COUNTIFS(BITACORA!$C$4:$C$7322,$B$7:$B$501,BITACORA!$E$4:$E$7322,$E$6:$AM$6,BITACORA!$B$4:$B$7322,"&gt;="&amp;$B$3,BITACORA!$B$4:$B$7322,"&lt;="&amp;$B$4)</f>
        <v>0</v>
      </c>
      <c r="F165" s="165">
        <f>COUNTIFS(BITACORA!$C$4:$C$7322,$B$7:$B$501,BITACORA!$E$4:$E$7322,$E$6:$AM$6,BITACORA!$B$4:$B$7322,"&gt;="&amp;$B$3,BITACORA!$B$4:$B$7322,"&lt;="&amp;$B$4)</f>
        <v>0</v>
      </c>
      <c r="G165" s="165">
        <f>COUNTIFS(BITACORA!$C$4:$C$7322,$B$7:$B$501,BITACORA!$E$4:$E$7322,$E$6:$AM$6,BITACORA!$B$4:$B$7322,"&gt;="&amp;$B$3,BITACORA!$B$4:$B$7322,"&lt;="&amp;$B$4)</f>
        <v>0</v>
      </c>
      <c r="H165" s="165">
        <f>COUNTIFS(BITACORA!$C$4:$C$7322,$B$7:$B$501,BITACORA!$E$4:$E$7322,$E$6:$AM$6,BITACORA!$B$4:$B$7322,"&gt;="&amp;$B$3,BITACORA!$B$4:$B$7322,"&lt;="&amp;$B$4)</f>
        <v>0</v>
      </c>
      <c r="I165" s="165">
        <f>COUNTIFS(BITACORA!$C$4:$C$7322,$B$7:$B$501,BITACORA!$E$4:$E$7322,$E$6:$AM$6,BITACORA!$B$4:$B$7322,"&gt;="&amp;$B$3,BITACORA!$B$4:$B$7322,"&lt;="&amp;$B$4)</f>
        <v>0</v>
      </c>
      <c r="J165" s="165">
        <f>COUNTIFS(BITACORA!$C$4:$C$7322,$B$7:$B$501,BITACORA!$E$4:$E$7322,$E$6:$AM$6,BITACORA!$B$4:$B$7322,"&gt;="&amp;$B$3,BITACORA!$B$4:$B$7322,"&lt;="&amp;$B$4)</f>
        <v>0</v>
      </c>
      <c r="K165" s="165">
        <f>COUNTIFS(BITACORA!$C$4:$C$7322,$B$7:$B$501,BITACORA!$E$4:$E$7322,$E$6:$AM$6,BITACORA!$B$4:$B$7322,"&gt;="&amp;$B$3,BITACORA!$B$4:$B$7322,"&lt;="&amp;$B$4)</f>
        <v>0</v>
      </c>
      <c r="L165" s="165">
        <f>COUNTIFS(BITACORA!$C$4:$C$7322,$B$7:$B$501,BITACORA!$E$4:$E$7322,$E$6:$AM$6,BITACORA!$B$4:$B$7322,"&gt;="&amp;$B$3,BITACORA!$B$4:$B$7322,"&lt;="&amp;$B$4)</f>
        <v>0</v>
      </c>
      <c r="M165" s="165">
        <f>COUNTIFS(BITACORA!$C$4:$C$7322,$B$7:$B$501,BITACORA!$E$4:$E$7322,$E$6:$AM$6,BITACORA!$B$4:$B$7322,"&gt;="&amp;$B$3,BITACORA!$B$4:$B$7322,"&lt;="&amp;$B$4)</f>
        <v>0</v>
      </c>
      <c r="N165" s="165">
        <f>COUNTIFS(BITACORA!$C$4:$C$7322,$B$7:$B$501,BITACORA!$E$4:$E$7322,$E$6:$AM$6,BITACORA!$B$4:$B$7322,"&gt;="&amp;$B$3,BITACORA!$B$4:$B$7322,"&lt;="&amp;$B$4)</f>
        <v>0</v>
      </c>
      <c r="O165" s="165">
        <f>COUNTIFS(BITACORA!$C$4:$C$7322,$B$7:$B$501,BITACORA!$E$4:$E$7322,$E$6:$AM$6,BITACORA!$B$4:$B$7322,"&gt;="&amp;$B$3,BITACORA!$B$4:$B$7322,"&lt;="&amp;$B$4)</f>
        <v>0</v>
      </c>
      <c r="P165" s="165">
        <f>COUNTIFS(BITACORA!$C$4:$C$7322,$B$7:$B$501,BITACORA!$E$4:$E$7322,$E$6:$AM$6,BITACORA!$B$4:$B$7322,"&gt;="&amp;$B$3,BITACORA!$B$4:$B$7322,"&lt;="&amp;$B$4)</f>
        <v>0</v>
      </c>
      <c r="Q165" s="165">
        <f>COUNTIFS(BITACORA!$C$4:$C$7322,$B$7:$B$501,BITACORA!$E$4:$E$7322,$E$6:$AM$6,BITACORA!$B$4:$B$7322,"&gt;="&amp;$B$3,BITACORA!$B$4:$B$7322,"&lt;="&amp;$B$4)</f>
        <v>0</v>
      </c>
      <c r="R165" s="165">
        <f>COUNTIFS(BITACORA!$C$4:$C$7322,$B$7:$B$501,BITACORA!$E$4:$E$7322,$E$6:$AM$6,BITACORA!$B$4:$B$7322,"&gt;="&amp;$B$3,BITACORA!$B$4:$B$7322,"&lt;="&amp;$B$4)</f>
        <v>0</v>
      </c>
      <c r="S165" s="165">
        <f>COUNTIFS(BITACORA!$C$4:$C$7322,$B$7:$B$501,BITACORA!$E$4:$E$7322,$E$6:$AM$6,BITACORA!$B$4:$B$7322,"&gt;="&amp;$B$3,BITACORA!$B$4:$B$7322,"&lt;="&amp;$B$4)</f>
        <v>0</v>
      </c>
      <c r="T165" s="165">
        <f>COUNTIFS(BITACORA!$C$4:$C$7322,$B$7:$B$501,BITACORA!$E$4:$E$7322,$E$6:$AM$6,BITACORA!$B$4:$B$7322,"&gt;="&amp;$B$3,BITACORA!$B$4:$B$7322,"&lt;="&amp;$B$4)</f>
        <v>0</v>
      </c>
      <c r="U165" s="165">
        <f>COUNTIFS(BITACORA!$C$4:$C$7322,$B$7:$B$501,BITACORA!$E$4:$E$7322,$E$6:$AM$6,BITACORA!$B$4:$B$7322,"&gt;="&amp;$B$3,BITACORA!$B$4:$B$7322,"&lt;="&amp;$B$4)</f>
        <v>0</v>
      </c>
      <c r="V165" s="165">
        <f>COUNTIFS(BITACORA!$C$4:$C$7322,$B$7:$B$501,BITACORA!$E$4:$E$7322,$E$6:$AM$6,BITACORA!$B$4:$B$7322,"&gt;="&amp;$B$3,BITACORA!$B$4:$B$7322,"&lt;="&amp;$B$4)</f>
        <v>0</v>
      </c>
      <c r="W165" s="165">
        <f>COUNTIFS(BITACORA!$C$4:$C$7322,$B$7:$B$501,BITACORA!$E$4:$E$7322,$E$6:$AM$6,BITACORA!$B$4:$B$7322,"&gt;="&amp;$B$3,BITACORA!$B$4:$B$7322,"&lt;="&amp;$B$4)</f>
        <v>0</v>
      </c>
      <c r="X165" s="165">
        <f>COUNTIFS(BITACORA!$C$4:$C$7322,$B$7:$B$501,BITACORA!$E$4:$E$7322,$E$6:$AM$6,BITACORA!$B$4:$B$7322,"&gt;="&amp;$B$3,BITACORA!$B$4:$B$7322,"&lt;="&amp;$B$4)</f>
        <v>0</v>
      </c>
      <c r="Y165" s="165">
        <f>COUNTIFS(BITACORA!$C$4:$C$7322,$B$7:$B$501,BITACORA!$E$4:$E$7322,$E$6:$AM$6,BITACORA!$B$4:$B$7322,"&gt;="&amp;$B$3,BITACORA!$B$4:$B$7322,"&lt;="&amp;$B$4)</f>
        <v>0</v>
      </c>
      <c r="Z165" s="165">
        <f>COUNTIFS(BITACORA!$C$4:$C$7322,$B$7:$B$501,BITACORA!$E$4:$E$7322,$E$6:$AM$6,BITACORA!$B$4:$B$7322,"&gt;="&amp;$B$3,BITACORA!$B$4:$B$7322,"&lt;="&amp;$B$4)</f>
        <v>0</v>
      </c>
      <c r="AA165" s="165">
        <f>COUNTIFS(BITACORA!$C$4:$C$7322,$B$7:$B$501,BITACORA!$E$4:$E$7322,$E$6:$AM$6,BITACORA!$B$4:$B$7322,"&gt;="&amp;$B$3,BITACORA!$B$4:$B$7322,"&lt;="&amp;$B$4)</f>
        <v>0</v>
      </c>
      <c r="AB165" s="165">
        <f>COUNTIFS(BITACORA!$C$4:$C$7322,$B$7:$B$501,BITACORA!$E$4:$E$7322,$E$6:$AM$6,BITACORA!$B$4:$B$7322,"&gt;="&amp;$B$3,BITACORA!$B$4:$B$7322,"&lt;="&amp;$B$4)</f>
        <v>0</v>
      </c>
      <c r="AC165" s="165">
        <f>COUNTIFS(BITACORA!$C$4:$C$7322,$B$7:$B$501,BITACORA!$E$4:$E$7322,$E$6:$AM$6,BITACORA!$B$4:$B$7322,"&gt;="&amp;$B$3,BITACORA!$B$4:$B$7322,"&lt;="&amp;$B$4)</f>
        <v>0</v>
      </c>
      <c r="AD165" s="165">
        <f>COUNTIFS(BITACORA!$C$4:$C$7322,$B$7:$B$501,BITACORA!$E$4:$E$7322,$E$6:$AM$6,BITACORA!$B$4:$B$7322,"&gt;="&amp;$B$3,BITACORA!$B$4:$B$7322,"&lt;="&amp;$B$4)</f>
        <v>0</v>
      </c>
      <c r="AE165" s="165">
        <f>COUNTIFS(BITACORA!$C$4:$C$7322,$B$7:$B$501,BITACORA!$E$4:$E$7322,$E$6:$AM$6,BITACORA!$B$4:$B$7322,"&gt;="&amp;$B$3,BITACORA!$B$4:$B$7322,"&lt;="&amp;$B$4)</f>
        <v>0</v>
      </c>
      <c r="AF165" s="165">
        <f>COUNTIFS(BITACORA!$C$4:$C$7322,$B$7:$B$501,BITACORA!$E$4:$E$7322,$E$6:$AM$6,BITACORA!$B$4:$B$7322,"&gt;="&amp;$B$3,BITACORA!$B$4:$B$7322,"&lt;="&amp;$B$4)</f>
        <v>0</v>
      </c>
      <c r="AG165" s="165">
        <f>COUNTIFS(BITACORA!$C$4:$C$7322,$B$7:$B$501,BITACORA!$E$4:$E$7322,$E$6:$AM$6,BITACORA!$B$4:$B$7322,"&gt;="&amp;$B$3,BITACORA!$B$4:$B$7322,"&lt;="&amp;$B$4)</f>
        <v>0</v>
      </c>
      <c r="AH165" s="165">
        <f>COUNTIFS(BITACORA!$C$4:$C$7322,$B$7:$B$501,BITACORA!$E$4:$E$7322,$E$6:$AM$6,BITACORA!$B$4:$B$7322,"&gt;="&amp;$B$3,BITACORA!$B$4:$B$7322,"&lt;="&amp;$B$4)</f>
        <v>0</v>
      </c>
      <c r="AI165" s="165">
        <f>COUNTIFS(BITACORA!$C$4:$C$7322,$B$7:$B$501,BITACORA!$E$4:$E$7322,$E$6:$AM$6,BITACORA!$B$4:$B$7322,"&gt;="&amp;$B$3,BITACORA!$B$4:$B$7322,"&lt;="&amp;$B$4)</f>
        <v>0</v>
      </c>
      <c r="AJ165" s="165">
        <f>COUNTIFS(BITACORA!$C$4:$C$7322,$B$7:$B$501,BITACORA!$E$4:$E$7322,$E$6:$AM$6,BITACORA!$B$4:$B$7322,"&gt;="&amp;$B$3,BITACORA!$B$4:$B$7322,"&lt;="&amp;$B$4)</f>
        <v>0</v>
      </c>
      <c r="AK165" s="165">
        <f>COUNTIFS(BITACORA!$C$4:$C$7322,$B$7:$B$501,BITACORA!$E$4:$E$7322,$E$6:$AM$6,BITACORA!$B$4:$B$7322,"&gt;="&amp;$B$3,BITACORA!$B$4:$B$7322,"&lt;="&amp;$B$4)</f>
        <v>0</v>
      </c>
      <c r="AL165" s="165">
        <f>COUNTIFS(BITACORA!$C$4:$C$7322,$B$7:$B$501,BITACORA!$E$4:$E$7322,$E$6:$AM$6,BITACORA!$B$4:$B$7322,"&gt;="&amp;$B$3,BITACORA!$B$4:$B$7322,"&lt;="&amp;$B$4)</f>
        <v>0</v>
      </c>
      <c r="AM165" s="165">
        <f>COUNTIFS(BITACORA!$C$4:$C$7322,$B$7:$B$501,BITACORA!$E$4:$E$7322,$E$6:$AM$6,BITACORA!$B$4:$B$7322,"&gt;="&amp;$B$3,BITACORA!$B$4:$B$7322,"&lt;="&amp;$B$4)</f>
        <v>0</v>
      </c>
    </row>
    <row r="166" spans="1:39">
      <c r="A166" s="141"/>
      <c r="B166" s="165"/>
      <c r="C166" s="165"/>
      <c r="D166" s="164">
        <f t="shared" si="0"/>
        <v>0</v>
      </c>
      <c r="E166" s="165">
        <f>COUNTIFS(BITACORA!$C$4:$C$7322,$B$7:$B$501,BITACORA!$E$4:$E$7322,$E$6:$AM$6,BITACORA!$B$4:$B$7322,"&gt;="&amp;$B$3,BITACORA!$B$4:$B$7322,"&lt;="&amp;$B$4)</f>
        <v>0</v>
      </c>
      <c r="F166" s="165">
        <f>COUNTIFS(BITACORA!$C$4:$C$7322,$B$7:$B$501,BITACORA!$E$4:$E$7322,$E$6:$AM$6,BITACORA!$B$4:$B$7322,"&gt;="&amp;$B$3,BITACORA!$B$4:$B$7322,"&lt;="&amp;$B$4)</f>
        <v>0</v>
      </c>
      <c r="G166" s="165">
        <f>COUNTIFS(BITACORA!$C$4:$C$7322,$B$7:$B$501,BITACORA!$E$4:$E$7322,$E$6:$AM$6,BITACORA!$B$4:$B$7322,"&gt;="&amp;$B$3,BITACORA!$B$4:$B$7322,"&lt;="&amp;$B$4)</f>
        <v>0</v>
      </c>
      <c r="H166" s="165">
        <f>COUNTIFS(BITACORA!$C$4:$C$7322,$B$7:$B$501,BITACORA!$E$4:$E$7322,$E$6:$AM$6,BITACORA!$B$4:$B$7322,"&gt;="&amp;$B$3,BITACORA!$B$4:$B$7322,"&lt;="&amp;$B$4)</f>
        <v>0</v>
      </c>
      <c r="I166" s="165">
        <f>COUNTIFS(BITACORA!$C$4:$C$7322,$B$7:$B$501,BITACORA!$E$4:$E$7322,$E$6:$AM$6,BITACORA!$B$4:$B$7322,"&gt;="&amp;$B$3,BITACORA!$B$4:$B$7322,"&lt;="&amp;$B$4)</f>
        <v>0</v>
      </c>
      <c r="J166" s="165">
        <f>COUNTIFS(BITACORA!$C$4:$C$7322,$B$7:$B$501,BITACORA!$E$4:$E$7322,$E$6:$AM$6,BITACORA!$B$4:$B$7322,"&gt;="&amp;$B$3,BITACORA!$B$4:$B$7322,"&lt;="&amp;$B$4)</f>
        <v>0</v>
      </c>
      <c r="K166" s="165">
        <f>COUNTIFS(BITACORA!$C$4:$C$7322,$B$7:$B$501,BITACORA!$E$4:$E$7322,$E$6:$AM$6,BITACORA!$B$4:$B$7322,"&gt;="&amp;$B$3,BITACORA!$B$4:$B$7322,"&lt;="&amp;$B$4)</f>
        <v>0</v>
      </c>
      <c r="L166" s="165">
        <f>COUNTIFS(BITACORA!$C$4:$C$7322,$B$7:$B$501,BITACORA!$E$4:$E$7322,$E$6:$AM$6,BITACORA!$B$4:$B$7322,"&gt;="&amp;$B$3,BITACORA!$B$4:$B$7322,"&lt;="&amp;$B$4)</f>
        <v>0</v>
      </c>
      <c r="M166" s="165">
        <f>COUNTIFS(BITACORA!$C$4:$C$7322,$B$7:$B$501,BITACORA!$E$4:$E$7322,$E$6:$AM$6,BITACORA!$B$4:$B$7322,"&gt;="&amp;$B$3,BITACORA!$B$4:$B$7322,"&lt;="&amp;$B$4)</f>
        <v>0</v>
      </c>
      <c r="N166" s="165">
        <f>COUNTIFS(BITACORA!$C$4:$C$7322,$B$7:$B$501,BITACORA!$E$4:$E$7322,$E$6:$AM$6,BITACORA!$B$4:$B$7322,"&gt;="&amp;$B$3,BITACORA!$B$4:$B$7322,"&lt;="&amp;$B$4)</f>
        <v>0</v>
      </c>
      <c r="O166" s="165">
        <f>COUNTIFS(BITACORA!$C$4:$C$7322,$B$7:$B$501,BITACORA!$E$4:$E$7322,$E$6:$AM$6,BITACORA!$B$4:$B$7322,"&gt;="&amp;$B$3,BITACORA!$B$4:$B$7322,"&lt;="&amp;$B$4)</f>
        <v>0</v>
      </c>
      <c r="P166" s="165">
        <f>COUNTIFS(BITACORA!$C$4:$C$7322,$B$7:$B$501,BITACORA!$E$4:$E$7322,$E$6:$AM$6,BITACORA!$B$4:$B$7322,"&gt;="&amp;$B$3,BITACORA!$B$4:$B$7322,"&lt;="&amp;$B$4)</f>
        <v>0</v>
      </c>
      <c r="Q166" s="165">
        <f>COUNTIFS(BITACORA!$C$4:$C$7322,$B$7:$B$501,BITACORA!$E$4:$E$7322,$E$6:$AM$6,BITACORA!$B$4:$B$7322,"&gt;="&amp;$B$3,BITACORA!$B$4:$B$7322,"&lt;="&amp;$B$4)</f>
        <v>0</v>
      </c>
      <c r="R166" s="165">
        <f>COUNTIFS(BITACORA!$C$4:$C$7322,$B$7:$B$501,BITACORA!$E$4:$E$7322,$E$6:$AM$6,BITACORA!$B$4:$B$7322,"&gt;="&amp;$B$3,BITACORA!$B$4:$B$7322,"&lt;="&amp;$B$4)</f>
        <v>0</v>
      </c>
      <c r="S166" s="165">
        <f>COUNTIFS(BITACORA!$C$4:$C$7322,$B$7:$B$501,BITACORA!$E$4:$E$7322,$E$6:$AM$6,BITACORA!$B$4:$B$7322,"&gt;="&amp;$B$3,BITACORA!$B$4:$B$7322,"&lt;="&amp;$B$4)</f>
        <v>0</v>
      </c>
      <c r="T166" s="165">
        <f>COUNTIFS(BITACORA!$C$4:$C$7322,$B$7:$B$501,BITACORA!$E$4:$E$7322,$E$6:$AM$6,BITACORA!$B$4:$B$7322,"&gt;="&amp;$B$3,BITACORA!$B$4:$B$7322,"&lt;="&amp;$B$4)</f>
        <v>0</v>
      </c>
      <c r="U166" s="165">
        <f>COUNTIFS(BITACORA!$C$4:$C$7322,$B$7:$B$501,BITACORA!$E$4:$E$7322,$E$6:$AM$6,BITACORA!$B$4:$B$7322,"&gt;="&amp;$B$3,BITACORA!$B$4:$B$7322,"&lt;="&amp;$B$4)</f>
        <v>0</v>
      </c>
      <c r="V166" s="165">
        <f>COUNTIFS(BITACORA!$C$4:$C$7322,$B$7:$B$501,BITACORA!$E$4:$E$7322,$E$6:$AM$6,BITACORA!$B$4:$B$7322,"&gt;="&amp;$B$3,BITACORA!$B$4:$B$7322,"&lt;="&amp;$B$4)</f>
        <v>0</v>
      </c>
      <c r="W166" s="165">
        <f>COUNTIFS(BITACORA!$C$4:$C$7322,$B$7:$B$501,BITACORA!$E$4:$E$7322,$E$6:$AM$6,BITACORA!$B$4:$B$7322,"&gt;="&amp;$B$3,BITACORA!$B$4:$B$7322,"&lt;="&amp;$B$4)</f>
        <v>0</v>
      </c>
      <c r="X166" s="165">
        <f>COUNTIFS(BITACORA!$C$4:$C$7322,$B$7:$B$501,BITACORA!$E$4:$E$7322,$E$6:$AM$6,BITACORA!$B$4:$B$7322,"&gt;="&amp;$B$3,BITACORA!$B$4:$B$7322,"&lt;="&amp;$B$4)</f>
        <v>0</v>
      </c>
      <c r="Y166" s="165">
        <f>COUNTIFS(BITACORA!$C$4:$C$7322,$B$7:$B$501,BITACORA!$E$4:$E$7322,$E$6:$AM$6,BITACORA!$B$4:$B$7322,"&gt;="&amp;$B$3,BITACORA!$B$4:$B$7322,"&lt;="&amp;$B$4)</f>
        <v>0</v>
      </c>
      <c r="Z166" s="165">
        <f>COUNTIFS(BITACORA!$C$4:$C$7322,$B$7:$B$501,BITACORA!$E$4:$E$7322,$E$6:$AM$6,BITACORA!$B$4:$B$7322,"&gt;="&amp;$B$3,BITACORA!$B$4:$B$7322,"&lt;="&amp;$B$4)</f>
        <v>0</v>
      </c>
      <c r="AA166" s="165">
        <f>COUNTIFS(BITACORA!$C$4:$C$7322,$B$7:$B$501,BITACORA!$E$4:$E$7322,$E$6:$AM$6,BITACORA!$B$4:$B$7322,"&gt;="&amp;$B$3,BITACORA!$B$4:$B$7322,"&lt;="&amp;$B$4)</f>
        <v>0</v>
      </c>
      <c r="AB166" s="165">
        <f>COUNTIFS(BITACORA!$C$4:$C$7322,$B$7:$B$501,BITACORA!$E$4:$E$7322,$E$6:$AM$6,BITACORA!$B$4:$B$7322,"&gt;="&amp;$B$3,BITACORA!$B$4:$B$7322,"&lt;="&amp;$B$4)</f>
        <v>0</v>
      </c>
      <c r="AC166" s="165">
        <f>COUNTIFS(BITACORA!$C$4:$C$7322,$B$7:$B$501,BITACORA!$E$4:$E$7322,$E$6:$AM$6,BITACORA!$B$4:$B$7322,"&gt;="&amp;$B$3,BITACORA!$B$4:$B$7322,"&lt;="&amp;$B$4)</f>
        <v>0</v>
      </c>
      <c r="AD166" s="165">
        <f>COUNTIFS(BITACORA!$C$4:$C$7322,$B$7:$B$501,BITACORA!$E$4:$E$7322,$E$6:$AM$6,BITACORA!$B$4:$B$7322,"&gt;="&amp;$B$3,BITACORA!$B$4:$B$7322,"&lt;="&amp;$B$4)</f>
        <v>0</v>
      </c>
      <c r="AE166" s="165">
        <f>COUNTIFS(BITACORA!$C$4:$C$7322,$B$7:$B$501,BITACORA!$E$4:$E$7322,$E$6:$AM$6,BITACORA!$B$4:$B$7322,"&gt;="&amp;$B$3,BITACORA!$B$4:$B$7322,"&lt;="&amp;$B$4)</f>
        <v>0</v>
      </c>
      <c r="AF166" s="165">
        <f>COUNTIFS(BITACORA!$C$4:$C$7322,$B$7:$B$501,BITACORA!$E$4:$E$7322,$E$6:$AM$6,BITACORA!$B$4:$B$7322,"&gt;="&amp;$B$3,BITACORA!$B$4:$B$7322,"&lt;="&amp;$B$4)</f>
        <v>0</v>
      </c>
      <c r="AG166" s="165">
        <f>COUNTIFS(BITACORA!$C$4:$C$7322,$B$7:$B$501,BITACORA!$E$4:$E$7322,$E$6:$AM$6,BITACORA!$B$4:$B$7322,"&gt;="&amp;$B$3,BITACORA!$B$4:$B$7322,"&lt;="&amp;$B$4)</f>
        <v>0</v>
      </c>
      <c r="AH166" s="165">
        <f>COUNTIFS(BITACORA!$C$4:$C$7322,$B$7:$B$501,BITACORA!$E$4:$E$7322,$E$6:$AM$6,BITACORA!$B$4:$B$7322,"&gt;="&amp;$B$3,BITACORA!$B$4:$B$7322,"&lt;="&amp;$B$4)</f>
        <v>0</v>
      </c>
      <c r="AI166" s="165">
        <f>COUNTIFS(BITACORA!$C$4:$C$7322,$B$7:$B$501,BITACORA!$E$4:$E$7322,$E$6:$AM$6,BITACORA!$B$4:$B$7322,"&gt;="&amp;$B$3,BITACORA!$B$4:$B$7322,"&lt;="&amp;$B$4)</f>
        <v>0</v>
      </c>
      <c r="AJ166" s="165">
        <f>COUNTIFS(BITACORA!$C$4:$C$7322,$B$7:$B$501,BITACORA!$E$4:$E$7322,$E$6:$AM$6,BITACORA!$B$4:$B$7322,"&gt;="&amp;$B$3,BITACORA!$B$4:$B$7322,"&lt;="&amp;$B$4)</f>
        <v>0</v>
      </c>
      <c r="AK166" s="165">
        <f>COUNTIFS(BITACORA!$C$4:$C$7322,$B$7:$B$501,BITACORA!$E$4:$E$7322,$E$6:$AM$6,BITACORA!$B$4:$B$7322,"&gt;="&amp;$B$3,BITACORA!$B$4:$B$7322,"&lt;="&amp;$B$4)</f>
        <v>0</v>
      </c>
      <c r="AL166" s="165">
        <f>COUNTIFS(BITACORA!$C$4:$C$7322,$B$7:$B$501,BITACORA!$E$4:$E$7322,$E$6:$AM$6,BITACORA!$B$4:$B$7322,"&gt;="&amp;$B$3,BITACORA!$B$4:$B$7322,"&lt;="&amp;$B$4)</f>
        <v>0</v>
      </c>
      <c r="AM166" s="165">
        <f>COUNTIFS(BITACORA!$C$4:$C$7322,$B$7:$B$501,BITACORA!$E$4:$E$7322,$E$6:$AM$6,BITACORA!$B$4:$B$7322,"&gt;="&amp;$B$3,BITACORA!$B$4:$B$7322,"&lt;="&amp;$B$4)</f>
        <v>0</v>
      </c>
    </row>
    <row r="167" spans="1:39">
      <c r="A167" s="141"/>
      <c r="B167" s="165"/>
      <c r="C167" s="165"/>
      <c r="D167" s="164">
        <f t="shared" si="0"/>
        <v>0</v>
      </c>
      <c r="E167" s="165">
        <f>COUNTIFS(BITACORA!$C$4:$C$7322,$B$7:$B$501,BITACORA!$E$4:$E$7322,$E$6:$AM$6,BITACORA!$B$4:$B$7322,"&gt;="&amp;$B$3,BITACORA!$B$4:$B$7322,"&lt;="&amp;$B$4)</f>
        <v>0</v>
      </c>
      <c r="F167" s="165">
        <f>COUNTIFS(BITACORA!$C$4:$C$7322,$B$7:$B$501,BITACORA!$E$4:$E$7322,$E$6:$AM$6,BITACORA!$B$4:$B$7322,"&gt;="&amp;$B$3,BITACORA!$B$4:$B$7322,"&lt;="&amp;$B$4)</f>
        <v>0</v>
      </c>
      <c r="G167" s="165">
        <f>COUNTIFS(BITACORA!$C$4:$C$7322,$B$7:$B$501,BITACORA!$E$4:$E$7322,$E$6:$AM$6,BITACORA!$B$4:$B$7322,"&gt;="&amp;$B$3,BITACORA!$B$4:$B$7322,"&lt;="&amp;$B$4)</f>
        <v>0</v>
      </c>
      <c r="H167" s="165">
        <f>COUNTIFS(BITACORA!$C$4:$C$7322,$B$7:$B$501,BITACORA!$E$4:$E$7322,$E$6:$AM$6,BITACORA!$B$4:$B$7322,"&gt;="&amp;$B$3,BITACORA!$B$4:$B$7322,"&lt;="&amp;$B$4)</f>
        <v>0</v>
      </c>
      <c r="I167" s="165">
        <f>COUNTIFS(BITACORA!$C$4:$C$7322,$B$7:$B$501,BITACORA!$E$4:$E$7322,$E$6:$AM$6,BITACORA!$B$4:$B$7322,"&gt;="&amp;$B$3,BITACORA!$B$4:$B$7322,"&lt;="&amp;$B$4)</f>
        <v>0</v>
      </c>
      <c r="J167" s="165">
        <f>COUNTIFS(BITACORA!$C$4:$C$7322,$B$7:$B$501,BITACORA!$E$4:$E$7322,$E$6:$AM$6,BITACORA!$B$4:$B$7322,"&gt;="&amp;$B$3,BITACORA!$B$4:$B$7322,"&lt;="&amp;$B$4)</f>
        <v>0</v>
      </c>
      <c r="K167" s="165">
        <f>COUNTIFS(BITACORA!$C$4:$C$7322,$B$7:$B$501,BITACORA!$E$4:$E$7322,$E$6:$AM$6,BITACORA!$B$4:$B$7322,"&gt;="&amp;$B$3,BITACORA!$B$4:$B$7322,"&lt;="&amp;$B$4)</f>
        <v>0</v>
      </c>
      <c r="L167" s="165">
        <f>COUNTIFS(BITACORA!$C$4:$C$7322,$B$7:$B$501,BITACORA!$E$4:$E$7322,$E$6:$AM$6,BITACORA!$B$4:$B$7322,"&gt;="&amp;$B$3,BITACORA!$B$4:$B$7322,"&lt;="&amp;$B$4)</f>
        <v>0</v>
      </c>
      <c r="M167" s="165">
        <f>COUNTIFS(BITACORA!$C$4:$C$7322,$B$7:$B$501,BITACORA!$E$4:$E$7322,$E$6:$AM$6,BITACORA!$B$4:$B$7322,"&gt;="&amp;$B$3,BITACORA!$B$4:$B$7322,"&lt;="&amp;$B$4)</f>
        <v>0</v>
      </c>
      <c r="N167" s="165">
        <f>COUNTIFS(BITACORA!$C$4:$C$7322,$B$7:$B$501,BITACORA!$E$4:$E$7322,$E$6:$AM$6,BITACORA!$B$4:$B$7322,"&gt;="&amp;$B$3,BITACORA!$B$4:$B$7322,"&lt;="&amp;$B$4)</f>
        <v>0</v>
      </c>
      <c r="O167" s="165">
        <f>COUNTIFS(BITACORA!$C$4:$C$7322,$B$7:$B$501,BITACORA!$E$4:$E$7322,$E$6:$AM$6,BITACORA!$B$4:$B$7322,"&gt;="&amp;$B$3,BITACORA!$B$4:$B$7322,"&lt;="&amp;$B$4)</f>
        <v>0</v>
      </c>
      <c r="P167" s="165">
        <f>COUNTIFS(BITACORA!$C$4:$C$7322,$B$7:$B$501,BITACORA!$E$4:$E$7322,$E$6:$AM$6,BITACORA!$B$4:$B$7322,"&gt;="&amp;$B$3,BITACORA!$B$4:$B$7322,"&lt;="&amp;$B$4)</f>
        <v>0</v>
      </c>
      <c r="Q167" s="165">
        <f>COUNTIFS(BITACORA!$C$4:$C$7322,$B$7:$B$501,BITACORA!$E$4:$E$7322,$E$6:$AM$6,BITACORA!$B$4:$B$7322,"&gt;="&amp;$B$3,BITACORA!$B$4:$B$7322,"&lt;="&amp;$B$4)</f>
        <v>0</v>
      </c>
      <c r="R167" s="165">
        <f>COUNTIFS(BITACORA!$C$4:$C$7322,$B$7:$B$501,BITACORA!$E$4:$E$7322,$E$6:$AM$6,BITACORA!$B$4:$B$7322,"&gt;="&amp;$B$3,BITACORA!$B$4:$B$7322,"&lt;="&amp;$B$4)</f>
        <v>0</v>
      </c>
      <c r="S167" s="165">
        <f>COUNTIFS(BITACORA!$C$4:$C$7322,$B$7:$B$501,BITACORA!$E$4:$E$7322,$E$6:$AM$6,BITACORA!$B$4:$B$7322,"&gt;="&amp;$B$3,BITACORA!$B$4:$B$7322,"&lt;="&amp;$B$4)</f>
        <v>0</v>
      </c>
      <c r="T167" s="165">
        <f>COUNTIFS(BITACORA!$C$4:$C$7322,$B$7:$B$501,BITACORA!$E$4:$E$7322,$E$6:$AM$6,BITACORA!$B$4:$B$7322,"&gt;="&amp;$B$3,BITACORA!$B$4:$B$7322,"&lt;="&amp;$B$4)</f>
        <v>0</v>
      </c>
      <c r="U167" s="165">
        <f>COUNTIFS(BITACORA!$C$4:$C$7322,$B$7:$B$501,BITACORA!$E$4:$E$7322,$E$6:$AM$6,BITACORA!$B$4:$B$7322,"&gt;="&amp;$B$3,BITACORA!$B$4:$B$7322,"&lt;="&amp;$B$4)</f>
        <v>0</v>
      </c>
      <c r="V167" s="165">
        <f>COUNTIFS(BITACORA!$C$4:$C$7322,$B$7:$B$501,BITACORA!$E$4:$E$7322,$E$6:$AM$6,BITACORA!$B$4:$B$7322,"&gt;="&amp;$B$3,BITACORA!$B$4:$B$7322,"&lt;="&amp;$B$4)</f>
        <v>0</v>
      </c>
      <c r="W167" s="165">
        <f>COUNTIFS(BITACORA!$C$4:$C$7322,$B$7:$B$501,BITACORA!$E$4:$E$7322,$E$6:$AM$6,BITACORA!$B$4:$B$7322,"&gt;="&amp;$B$3,BITACORA!$B$4:$B$7322,"&lt;="&amp;$B$4)</f>
        <v>0</v>
      </c>
      <c r="X167" s="165">
        <f>COUNTIFS(BITACORA!$C$4:$C$7322,$B$7:$B$501,BITACORA!$E$4:$E$7322,$E$6:$AM$6,BITACORA!$B$4:$B$7322,"&gt;="&amp;$B$3,BITACORA!$B$4:$B$7322,"&lt;="&amp;$B$4)</f>
        <v>0</v>
      </c>
      <c r="Y167" s="165">
        <f>COUNTIFS(BITACORA!$C$4:$C$7322,$B$7:$B$501,BITACORA!$E$4:$E$7322,$E$6:$AM$6,BITACORA!$B$4:$B$7322,"&gt;="&amp;$B$3,BITACORA!$B$4:$B$7322,"&lt;="&amp;$B$4)</f>
        <v>0</v>
      </c>
      <c r="Z167" s="165">
        <f>COUNTIFS(BITACORA!$C$4:$C$7322,$B$7:$B$501,BITACORA!$E$4:$E$7322,$E$6:$AM$6,BITACORA!$B$4:$B$7322,"&gt;="&amp;$B$3,BITACORA!$B$4:$B$7322,"&lt;="&amp;$B$4)</f>
        <v>0</v>
      </c>
      <c r="AA167" s="165">
        <f>COUNTIFS(BITACORA!$C$4:$C$7322,$B$7:$B$501,BITACORA!$E$4:$E$7322,$E$6:$AM$6,BITACORA!$B$4:$B$7322,"&gt;="&amp;$B$3,BITACORA!$B$4:$B$7322,"&lt;="&amp;$B$4)</f>
        <v>0</v>
      </c>
      <c r="AB167" s="165">
        <f>COUNTIFS(BITACORA!$C$4:$C$7322,$B$7:$B$501,BITACORA!$E$4:$E$7322,$E$6:$AM$6,BITACORA!$B$4:$B$7322,"&gt;="&amp;$B$3,BITACORA!$B$4:$B$7322,"&lt;="&amp;$B$4)</f>
        <v>0</v>
      </c>
      <c r="AC167" s="165">
        <f>COUNTIFS(BITACORA!$C$4:$C$7322,$B$7:$B$501,BITACORA!$E$4:$E$7322,$E$6:$AM$6,BITACORA!$B$4:$B$7322,"&gt;="&amp;$B$3,BITACORA!$B$4:$B$7322,"&lt;="&amp;$B$4)</f>
        <v>0</v>
      </c>
      <c r="AD167" s="165">
        <f>COUNTIFS(BITACORA!$C$4:$C$7322,$B$7:$B$501,BITACORA!$E$4:$E$7322,$E$6:$AM$6,BITACORA!$B$4:$B$7322,"&gt;="&amp;$B$3,BITACORA!$B$4:$B$7322,"&lt;="&amp;$B$4)</f>
        <v>0</v>
      </c>
      <c r="AE167" s="165">
        <f>COUNTIFS(BITACORA!$C$4:$C$7322,$B$7:$B$501,BITACORA!$E$4:$E$7322,$E$6:$AM$6,BITACORA!$B$4:$B$7322,"&gt;="&amp;$B$3,BITACORA!$B$4:$B$7322,"&lt;="&amp;$B$4)</f>
        <v>0</v>
      </c>
      <c r="AF167" s="165">
        <f>COUNTIFS(BITACORA!$C$4:$C$7322,$B$7:$B$501,BITACORA!$E$4:$E$7322,$E$6:$AM$6,BITACORA!$B$4:$B$7322,"&gt;="&amp;$B$3,BITACORA!$B$4:$B$7322,"&lt;="&amp;$B$4)</f>
        <v>0</v>
      </c>
      <c r="AG167" s="165">
        <f>COUNTIFS(BITACORA!$C$4:$C$7322,$B$7:$B$501,BITACORA!$E$4:$E$7322,$E$6:$AM$6,BITACORA!$B$4:$B$7322,"&gt;="&amp;$B$3,BITACORA!$B$4:$B$7322,"&lt;="&amp;$B$4)</f>
        <v>0</v>
      </c>
      <c r="AH167" s="165">
        <f>COUNTIFS(BITACORA!$C$4:$C$7322,$B$7:$B$501,BITACORA!$E$4:$E$7322,$E$6:$AM$6,BITACORA!$B$4:$B$7322,"&gt;="&amp;$B$3,BITACORA!$B$4:$B$7322,"&lt;="&amp;$B$4)</f>
        <v>0</v>
      </c>
      <c r="AI167" s="165">
        <f>COUNTIFS(BITACORA!$C$4:$C$7322,$B$7:$B$501,BITACORA!$E$4:$E$7322,$E$6:$AM$6,BITACORA!$B$4:$B$7322,"&gt;="&amp;$B$3,BITACORA!$B$4:$B$7322,"&lt;="&amp;$B$4)</f>
        <v>0</v>
      </c>
      <c r="AJ167" s="165">
        <f>COUNTIFS(BITACORA!$C$4:$C$7322,$B$7:$B$501,BITACORA!$E$4:$E$7322,$E$6:$AM$6,BITACORA!$B$4:$B$7322,"&gt;="&amp;$B$3,BITACORA!$B$4:$B$7322,"&lt;="&amp;$B$4)</f>
        <v>0</v>
      </c>
      <c r="AK167" s="165">
        <f>COUNTIFS(BITACORA!$C$4:$C$7322,$B$7:$B$501,BITACORA!$E$4:$E$7322,$E$6:$AM$6,BITACORA!$B$4:$B$7322,"&gt;="&amp;$B$3,BITACORA!$B$4:$B$7322,"&lt;="&amp;$B$4)</f>
        <v>0</v>
      </c>
      <c r="AL167" s="165">
        <f>COUNTIFS(BITACORA!$C$4:$C$7322,$B$7:$B$501,BITACORA!$E$4:$E$7322,$E$6:$AM$6,BITACORA!$B$4:$B$7322,"&gt;="&amp;$B$3,BITACORA!$B$4:$B$7322,"&lt;="&amp;$B$4)</f>
        <v>0</v>
      </c>
      <c r="AM167" s="165">
        <f>COUNTIFS(BITACORA!$C$4:$C$7322,$B$7:$B$501,BITACORA!$E$4:$E$7322,$E$6:$AM$6,BITACORA!$B$4:$B$7322,"&gt;="&amp;$B$3,BITACORA!$B$4:$B$7322,"&lt;="&amp;$B$4)</f>
        <v>0</v>
      </c>
    </row>
    <row r="168" spans="1:39">
      <c r="A168" s="141"/>
      <c r="B168" s="165"/>
      <c r="C168" s="165"/>
      <c r="D168" s="164">
        <f t="shared" si="0"/>
        <v>0</v>
      </c>
      <c r="E168" s="165">
        <f>COUNTIFS(BITACORA!$C$4:$C$7322,$B$7:$B$501,BITACORA!$E$4:$E$7322,$E$6:$AM$6,BITACORA!$B$4:$B$7322,"&gt;="&amp;$B$3,BITACORA!$B$4:$B$7322,"&lt;="&amp;$B$4)</f>
        <v>0</v>
      </c>
      <c r="F168" s="165">
        <f>COUNTIFS(BITACORA!$C$4:$C$7322,$B$7:$B$501,BITACORA!$E$4:$E$7322,$E$6:$AM$6,BITACORA!$B$4:$B$7322,"&gt;="&amp;$B$3,BITACORA!$B$4:$B$7322,"&lt;="&amp;$B$4)</f>
        <v>0</v>
      </c>
      <c r="G168" s="165">
        <f>COUNTIFS(BITACORA!$C$4:$C$7322,$B$7:$B$501,BITACORA!$E$4:$E$7322,$E$6:$AM$6,BITACORA!$B$4:$B$7322,"&gt;="&amp;$B$3,BITACORA!$B$4:$B$7322,"&lt;="&amp;$B$4)</f>
        <v>0</v>
      </c>
      <c r="H168" s="165">
        <f>COUNTIFS(BITACORA!$C$4:$C$7322,$B$7:$B$501,BITACORA!$E$4:$E$7322,$E$6:$AM$6,BITACORA!$B$4:$B$7322,"&gt;="&amp;$B$3,BITACORA!$B$4:$B$7322,"&lt;="&amp;$B$4)</f>
        <v>0</v>
      </c>
      <c r="I168" s="165">
        <f>COUNTIFS(BITACORA!$C$4:$C$7322,$B$7:$B$501,BITACORA!$E$4:$E$7322,$E$6:$AM$6,BITACORA!$B$4:$B$7322,"&gt;="&amp;$B$3,BITACORA!$B$4:$B$7322,"&lt;="&amp;$B$4)</f>
        <v>0</v>
      </c>
      <c r="J168" s="165">
        <f>COUNTIFS(BITACORA!$C$4:$C$7322,$B$7:$B$501,BITACORA!$E$4:$E$7322,$E$6:$AM$6,BITACORA!$B$4:$B$7322,"&gt;="&amp;$B$3,BITACORA!$B$4:$B$7322,"&lt;="&amp;$B$4)</f>
        <v>0</v>
      </c>
      <c r="K168" s="165">
        <f>COUNTIFS(BITACORA!$C$4:$C$7322,$B$7:$B$501,BITACORA!$E$4:$E$7322,$E$6:$AM$6,BITACORA!$B$4:$B$7322,"&gt;="&amp;$B$3,BITACORA!$B$4:$B$7322,"&lt;="&amp;$B$4)</f>
        <v>0</v>
      </c>
      <c r="L168" s="165">
        <f>COUNTIFS(BITACORA!$C$4:$C$7322,$B$7:$B$501,BITACORA!$E$4:$E$7322,$E$6:$AM$6,BITACORA!$B$4:$B$7322,"&gt;="&amp;$B$3,BITACORA!$B$4:$B$7322,"&lt;="&amp;$B$4)</f>
        <v>0</v>
      </c>
      <c r="M168" s="165">
        <f>COUNTIFS(BITACORA!$C$4:$C$7322,$B$7:$B$501,BITACORA!$E$4:$E$7322,$E$6:$AM$6,BITACORA!$B$4:$B$7322,"&gt;="&amp;$B$3,BITACORA!$B$4:$B$7322,"&lt;="&amp;$B$4)</f>
        <v>0</v>
      </c>
      <c r="N168" s="165">
        <f>COUNTIFS(BITACORA!$C$4:$C$7322,$B$7:$B$501,BITACORA!$E$4:$E$7322,$E$6:$AM$6,BITACORA!$B$4:$B$7322,"&gt;="&amp;$B$3,BITACORA!$B$4:$B$7322,"&lt;="&amp;$B$4)</f>
        <v>0</v>
      </c>
      <c r="O168" s="165">
        <f>COUNTIFS(BITACORA!$C$4:$C$7322,$B$7:$B$501,BITACORA!$E$4:$E$7322,$E$6:$AM$6,BITACORA!$B$4:$B$7322,"&gt;="&amp;$B$3,BITACORA!$B$4:$B$7322,"&lt;="&amp;$B$4)</f>
        <v>0</v>
      </c>
      <c r="P168" s="165">
        <f>COUNTIFS(BITACORA!$C$4:$C$7322,$B$7:$B$501,BITACORA!$E$4:$E$7322,$E$6:$AM$6,BITACORA!$B$4:$B$7322,"&gt;="&amp;$B$3,BITACORA!$B$4:$B$7322,"&lt;="&amp;$B$4)</f>
        <v>0</v>
      </c>
      <c r="Q168" s="165">
        <f>COUNTIFS(BITACORA!$C$4:$C$7322,$B$7:$B$501,BITACORA!$E$4:$E$7322,$E$6:$AM$6,BITACORA!$B$4:$B$7322,"&gt;="&amp;$B$3,BITACORA!$B$4:$B$7322,"&lt;="&amp;$B$4)</f>
        <v>0</v>
      </c>
      <c r="R168" s="165">
        <f>COUNTIFS(BITACORA!$C$4:$C$7322,$B$7:$B$501,BITACORA!$E$4:$E$7322,$E$6:$AM$6,BITACORA!$B$4:$B$7322,"&gt;="&amp;$B$3,BITACORA!$B$4:$B$7322,"&lt;="&amp;$B$4)</f>
        <v>0</v>
      </c>
      <c r="S168" s="165">
        <f>COUNTIFS(BITACORA!$C$4:$C$7322,$B$7:$B$501,BITACORA!$E$4:$E$7322,$E$6:$AM$6,BITACORA!$B$4:$B$7322,"&gt;="&amp;$B$3,BITACORA!$B$4:$B$7322,"&lt;="&amp;$B$4)</f>
        <v>0</v>
      </c>
      <c r="T168" s="165">
        <f>COUNTIFS(BITACORA!$C$4:$C$7322,$B$7:$B$501,BITACORA!$E$4:$E$7322,$E$6:$AM$6,BITACORA!$B$4:$B$7322,"&gt;="&amp;$B$3,BITACORA!$B$4:$B$7322,"&lt;="&amp;$B$4)</f>
        <v>0</v>
      </c>
      <c r="U168" s="165">
        <f>COUNTIFS(BITACORA!$C$4:$C$7322,$B$7:$B$501,BITACORA!$E$4:$E$7322,$E$6:$AM$6,BITACORA!$B$4:$B$7322,"&gt;="&amp;$B$3,BITACORA!$B$4:$B$7322,"&lt;="&amp;$B$4)</f>
        <v>0</v>
      </c>
      <c r="V168" s="165">
        <f>COUNTIFS(BITACORA!$C$4:$C$7322,$B$7:$B$501,BITACORA!$E$4:$E$7322,$E$6:$AM$6,BITACORA!$B$4:$B$7322,"&gt;="&amp;$B$3,BITACORA!$B$4:$B$7322,"&lt;="&amp;$B$4)</f>
        <v>0</v>
      </c>
      <c r="W168" s="165">
        <f>COUNTIFS(BITACORA!$C$4:$C$7322,$B$7:$B$501,BITACORA!$E$4:$E$7322,$E$6:$AM$6,BITACORA!$B$4:$B$7322,"&gt;="&amp;$B$3,BITACORA!$B$4:$B$7322,"&lt;="&amp;$B$4)</f>
        <v>0</v>
      </c>
      <c r="X168" s="165">
        <f>COUNTIFS(BITACORA!$C$4:$C$7322,$B$7:$B$501,BITACORA!$E$4:$E$7322,$E$6:$AM$6,BITACORA!$B$4:$B$7322,"&gt;="&amp;$B$3,BITACORA!$B$4:$B$7322,"&lt;="&amp;$B$4)</f>
        <v>0</v>
      </c>
      <c r="Y168" s="165">
        <f>COUNTIFS(BITACORA!$C$4:$C$7322,$B$7:$B$501,BITACORA!$E$4:$E$7322,$E$6:$AM$6,BITACORA!$B$4:$B$7322,"&gt;="&amp;$B$3,BITACORA!$B$4:$B$7322,"&lt;="&amp;$B$4)</f>
        <v>0</v>
      </c>
      <c r="Z168" s="165">
        <f>COUNTIFS(BITACORA!$C$4:$C$7322,$B$7:$B$501,BITACORA!$E$4:$E$7322,$E$6:$AM$6,BITACORA!$B$4:$B$7322,"&gt;="&amp;$B$3,BITACORA!$B$4:$B$7322,"&lt;="&amp;$B$4)</f>
        <v>0</v>
      </c>
      <c r="AA168" s="165">
        <f>COUNTIFS(BITACORA!$C$4:$C$7322,$B$7:$B$501,BITACORA!$E$4:$E$7322,$E$6:$AM$6,BITACORA!$B$4:$B$7322,"&gt;="&amp;$B$3,BITACORA!$B$4:$B$7322,"&lt;="&amp;$B$4)</f>
        <v>0</v>
      </c>
      <c r="AB168" s="165">
        <f>COUNTIFS(BITACORA!$C$4:$C$7322,$B$7:$B$501,BITACORA!$E$4:$E$7322,$E$6:$AM$6,BITACORA!$B$4:$B$7322,"&gt;="&amp;$B$3,BITACORA!$B$4:$B$7322,"&lt;="&amp;$B$4)</f>
        <v>0</v>
      </c>
      <c r="AC168" s="165">
        <f>COUNTIFS(BITACORA!$C$4:$C$7322,$B$7:$B$501,BITACORA!$E$4:$E$7322,$E$6:$AM$6,BITACORA!$B$4:$B$7322,"&gt;="&amp;$B$3,BITACORA!$B$4:$B$7322,"&lt;="&amp;$B$4)</f>
        <v>0</v>
      </c>
      <c r="AD168" s="165">
        <f>COUNTIFS(BITACORA!$C$4:$C$7322,$B$7:$B$501,BITACORA!$E$4:$E$7322,$E$6:$AM$6,BITACORA!$B$4:$B$7322,"&gt;="&amp;$B$3,BITACORA!$B$4:$B$7322,"&lt;="&amp;$B$4)</f>
        <v>0</v>
      </c>
      <c r="AE168" s="165">
        <f>COUNTIFS(BITACORA!$C$4:$C$7322,$B$7:$B$501,BITACORA!$E$4:$E$7322,$E$6:$AM$6,BITACORA!$B$4:$B$7322,"&gt;="&amp;$B$3,BITACORA!$B$4:$B$7322,"&lt;="&amp;$B$4)</f>
        <v>0</v>
      </c>
      <c r="AF168" s="165">
        <f>COUNTIFS(BITACORA!$C$4:$C$7322,$B$7:$B$501,BITACORA!$E$4:$E$7322,$E$6:$AM$6,BITACORA!$B$4:$B$7322,"&gt;="&amp;$B$3,BITACORA!$B$4:$B$7322,"&lt;="&amp;$B$4)</f>
        <v>0</v>
      </c>
      <c r="AG168" s="165">
        <f>COUNTIFS(BITACORA!$C$4:$C$7322,$B$7:$B$501,BITACORA!$E$4:$E$7322,$E$6:$AM$6,BITACORA!$B$4:$B$7322,"&gt;="&amp;$B$3,BITACORA!$B$4:$B$7322,"&lt;="&amp;$B$4)</f>
        <v>0</v>
      </c>
      <c r="AH168" s="165">
        <f>COUNTIFS(BITACORA!$C$4:$C$7322,$B$7:$B$501,BITACORA!$E$4:$E$7322,$E$6:$AM$6,BITACORA!$B$4:$B$7322,"&gt;="&amp;$B$3,BITACORA!$B$4:$B$7322,"&lt;="&amp;$B$4)</f>
        <v>0</v>
      </c>
      <c r="AI168" s="165">
        <f>COUNTIFS(BITACORA!$C$4:$C$7322,$B$7:$B$501,BITACORA!$E$4:$E$7322,$E$6:$AM$6,BITACORA!$B$4:$B$7322,"&gt;="&amp;$B$3,BITACORA!$B$4:$B$7322,"&lt;="&amp;$B$4)</f>
        <v>0</v>
      </c>
      <c r="AJ168" s="165">
        <f>COUNTIFS(BITACORA!$C$4:$C$7322,$B$7:$B$501,BITACORA!$E$4:$E$7322,$E$6:$AM$6,BITACORA!$B$4:$B$7322,"&gt;="&amp;$B$3,BITACORA!$B$4:$B$7322,"&lt;="&amp;$B$4)</f>
        <v>0</v>
      </c>
      <c r="AK168" s="165">
        <f>COUNTIFS(BITACORA!$C$4:$C$7322,$B$7:$B$501,BITACORA!$E$4:$E$7322,$E$6:$AM$6,BITACORA!$B$4:$B$7322,"&gt;="&amp;$B$3,BITACORA!$B$4:$B$7322,"&lt;="&amp;$B$4)</f>
        <v>0</v>
      </c>
      <c r="AL168" s="165">
        <f>COUNTIFS(BITACORA!$C$4:$C$7322,$B$7:$B$501,BITACORA!$E$4:$E$7322,$E$6:$AM$6,BITACORA!$B$4:$B$7322,"&gt;="&amp;$B$3,BITACORA!$B$4:$B$7322,"&lt;="&amp;$B$4)</f>
        <v>0</v>
      </c>
      <c r="AM168" s="165">
        <f>COUNTIFS(BITACORA!$C$4:$C$7322,$B$7:$B$501,BITACORA!$E$4:$E$7322,$E$6:$AM$6,BITACORA!$B$4:$B$7322,"&gt;="&amp;$B$3,BITACORA!$B$4:$B$7322,"&lt;="&amp;$B$4)</f>
        <v>0</v>
      </c>
    </row>
    <row r="169" spans="1:39">
      <c r="A169" s="141"/>
      <c r="B169" s="165"/>
      <c r="C169" s="165"/>
      <c r="D169" s="164">
        <f t="shared" si="0"/>
        <v>0</v>
      </c>
      <c r="E169" s="165">
        <f>COUNTIFS(BITACORA!$C$4:$C$7322,$B$7:$B$501,BITACORA!$E$4:$E$7322,$E$6:$AM$6,BITACORA!$B$4:$B$7322,"&gt;="&amp;$B$3,BITACORA!$B$4:$B$7322,"&lt;="&amp;$B$4)</f>
        <v>0</v>
      </c>
      <c r="F169" s="165">
        <f>COUNTIFS(BITACORA!$C$4:$C$7322,$B$7:$B$501,BITACORA!$E$4:$E$7322,$E$6:$AM$6,BITACORA!$B$4:$B$7322,"&gt;="&amp;$B$3,BITACORA!$B$4:$B$7322,"&lt;="&amp;$B$4)</f>
        <v>0</v>
      </c>
      <c r="G169" s="165">
        <f>COUNTIFS(BITACORA!$C$4:$C$7322,$B$7:$B$501,BITACORA!$E$4:$E$7322,$E$6:$AM$6,BITACORA!$B$4:$B$7322,"&gt;="&amp;$B$3,BITACORA!$B$4:$B$7322,"&lt;="&amp;$B$4)</f>
        <v>0</v>
      </c>
      <c r="H169" s="165">
        <f>COUNTIFS(BITACORA!$C$4:$C$7322,$B$7:$B$501,BITACORA!$E$4:$E$7322,$E$6:$AM$6,BITACORA!$B$4:$B$7322,"&gt;="&amp;$B$3,BITACORA!$B$4:$B$7322,"&lt;="&amp;$B$4)</f>
        <v>0</v>
      </c>
      <c r="I169" s="165">
        <f>COUNTIFS(BITACORA!$C$4:$C$7322,$B$7:$B$501,BITACORA!$E$4:$E$7322,$E$6:$AM$6,BITACORA!$B$4:$B$7322,"&gt;="&amp;$B$3,BITACORA!$B$4:$B$7322,"&lt;="&amp;$B$4)</f>
        <v>0</v>
      </c>
      <c r="J169" s="165">
        <f>COUNTIFS(BITACORA!$C$4:$C$7322,$B$7:$B$501,BITACORA!$E$4:$E$7322,$E$6:$AM$6,BITACORA!$B$4:$B$7322,"&gt;="&amp;$B$3,BITACORA!$B$4:$B$7322,"&lt;="&amp;$B$4)</f>
        <v>0</v>
      </c>
      <c r="K169" s="165">
        <f>COUNTIFS(BITACORA!$C$4:$C$7322,$B$7:$B$501,BITACORA!$E$4:$E$7322,$E$6:$AM$6,BITACORA!$B$4:$B$7322,"&gt;="&amp;$B$3,BITACORA!$B$4:$B$7322,"&lt;="&amp;$B$4)</f>
        <v>0</v>
      </c>
      <c r="L169" s="165">
        <f>COUNTIFS(BITACORA!$C$4:$C$7322,$B$7:$B$501,BITACORA!$E$4:$E$7322,$E$6:$AM$6,BITACORA!$B$4:$B$7322,"&gt;="&amp;$B$3,BITACORA!$B$4:$B$7322,"&lt;="&amp;$B$4)</f>
        <v>0</v>
      </c>
      <c r="M169" s="165">
        <f>COUNTIFS(BITACORA!$C$4:$C$7322,$B$7:$B$501,BITACORA!$E$4:$E$7322,$E$6:$AM$6,BITACORA!$B$4:$B$7322,"&gt;="&amp;$B$3,BITACORA!$B$4:$B$7322,"&lt;="&amp;$B$4)</f>
        <v>0</v>
      </c>
      <c r="N169" s="165">
        <f>COUNTIFS(BITACORA!$C$4:$C$7322,$B$7:$B$501,BITACORA!$E$4:$E$7322,$E$6:$AM$6,BITACORA!$B$4:$B$7322,"&gt;="&amp;$B$3,BITACORA!$B$4:$B$7322,"&lt;="&amp;$B$4)</f>
        <v>0</v>
      </c>
      <c r="O169" s="165">
        <f>COUNTIFS(BITACORA!$C$4:$C$7322,$B$7:$B$501,BITACORA!$E$4:$E$7322,$E$6:$AM$6,BITACORA!$B$4:$B$7322,"&gt;="&amp;$B$3,BITACORA!$B$4:$B$7322,"&lt;="&amp;$B$4)</f>
        <v>0</v>
      </c>
      <c r="P169" s="165">
        <f>COUNTIFS(BITACORA!$C$4:$C$7322,$B$7:$B$501,BITACORA!$E$4:$E$7322,$E$6:$AM$6,BITACORA!$B$4:$B$7322,"&gt;="&amp;$B$3,BITACORA!$B$4:$B$7322,"&lt;="&amp;$B$4)</f>
        <v>0</v>
      </c>
      <c r="Q169" s="165">
        <f>COUNTIFS(BITACORA!$C$4:$C$7322,$B$7:$B$501,BITACORA!$E$4:$E$7322,$E$6:$AM$6,BITACORA!$B$4:$B$7322,"&gt;="&amp;$B$3,BITACORA!$B$4:$B$7322,"&lt;="&amp;$B$4)</f>
        <v>0</v>
      </c>
      <c r="R169" s="165">
        <f>COUNTIFS(BITACORA!$C$4:$C$7322,$B$7:$B$501,BITACORA!$E$4:$E$7322,$E$6:$AM$6,BITACORA!$B$4:$B$7322,"&gt;="&amp;$B$3,BITACORA!$B$4:$B$7322,"&lt;="&amp;$B$4)</f>
        <v>0</v>
      </c>
      <c r="S169" s="165">
        <f>COUNTIFS(BITACORA!$C$4:$C$7322,$B$7:$B$501,BITACORA!$E$4:$E$7322,$E$6:$AM$6,BITACORA!$B$4:$B$7322,"&gt;="&amp;$B$3,BITACORA!$B$4:$B$7322,"&lt;="&amp;$B$4)</f>
        <v>0</v>
      </c>
      <c r="T169" s="165">
        <f>COUNTIFS(BITACORA!$C$4:$C$7322,$B$7:$B$501,BITACORA!$E$4:$E$7322,$E$6:$AM$6,BITACORA!$B$4:$B$7322,"&gt;="&amp;$B$3,BITACORA!$B$4:$B$7322,"&lt;="&amp;$B$4)</f>
        <v>0</v>
      </c>
      <c r="U169" s="165">
        <f>COUNTIFS(BITACORA!$C$4:$C$7322,$B$7:$B$501,BITACORA!$E$4:$E$7322,$E$6:$AM$6,BITACORA!$B$4:$B$7322,"&gt;="&amp;$B$3,BITACORA!$B$4:$B$7322,"&lt;="&amp;$B$4)</f>
        <v>0</v>
      </c>
      <c r="V169" s="165">
        <f>COUNTIFS(BITACORA!$C$4:$C$7322,$B$7:$B$501,BITACORA!$E$4:$E$7322,$E$6:$AM$6,BITACORA!$B$4:$B$7322,"&gt;="&amp;$B$3,BITACORA!$B$4:$B$7322,"&lt;="&amp;$B$4)</f>
        <v>0</v>
      </c>
      <c r="W169" s="165">
        <f>COUNTIFS(BITACORA!$C$4:$C$7322,$B$7:$B$501,BITACORA!$E$4:$E$7322,$E$6:$AM$6,BITACORA!$B$4:$B$7322,"&gt;="&amp;$B$3,BITACORA!$B$4:$B$7322,"&lt;="&amp;$B$4)</f>
        <v>0</v>
      </c>
      <c r="X169" s="165">
        <f>COUNTIFS(BITACORA!$C$4:$C$7322,$B$7:$B$501,BITACORA!$E$4:$E$7322,$E$6:$AM$6,BITACORA!$B$4:$B$7322,"&gt;="&amp;$B$3,BITACORA!$B$4:$B$7322,"&lt;="&amp;$B$4)</f>
        <v>0</v>
      </c>
      <c r="Y169" s="165">
        <f>COUNTIFS(BITACORA!$C$4:$C$7322,$B$7:$B$501,BITACORA!$E$4:$E$7322,$E$6:$AM$6,BITACORA!$B$4:$B$7322,"&gt;="&amp;$B$3,BITACORA!$B$4:$B$7322,"&lt;="&amp;$B$4)</f>
        <v>0</v>
      </c>
      <c r="Z169" s="165">
        <f>COUNTIFS(BITACORA!$C$4:$C$7322,$B$7:$B$501,BITACORA!$E$4:$E$7322,$E$6:$AM$6,BITACORA!$B$4:$B$7322,"&gt;="&amp;$B$3,BITACORA!$B$4:$B$7322,"&lt;="&amp;$B$4)</f>
        <v>0</v>
      </c>
      <c r="AA169" s="165">
        <f>COUNTIFS(BITACORA!$C$4:$C$7322,$B$7:$B$501,BITACORA!$E$4:$E$7322,$E$6:$AM$6,BITACORA!$B$4:$B$7322,"&gt;="&amp;$B$3,BITACORA!$B$4:$B$7322,"&lt;="&amp;$B$4)</f>
        <v>0</v>
      </c>
      <c r="AB169" s="165">
        <f>COUNTIFS(BITACORA!$C$4:$C$7322,$B$7:$B$501,BITACORA!$E$4:$E$7322,$E$6:$AM$6,BITACORA!$B$4:$B$7322,"&gt;="&amp;$B$3,BITACORA!$B$4:$B$7322,"&lt;="&amp;$B$4)</f>
        <v>0</v>
      </c>
      <c r="AC169" s="165">
        <f>COUNTIFS(BITACORA!$C$4:$C$7322,$B$7:$B$501,BITACORA!$E$4:$E$7322,$E$6:$AM$6,BITACORA!$B$4:$B$7322,"&gt;="&amp;$B$3,BITACORA!$B$4:$B$7322,"&lt;="&amp;$B$4)</f>
        <v>0</v>
      </c>
      <c r="AD169" s="165">
        <f>COUNTIFS(BITACORA!$C$4:$C$7322,$B$7:$B$501,BITACORA!$E$4:$E$7322,$E$6:$AM$6,BITACORA!$B$4:$B$7322,"&gt;="&amp;$B$3,BITACORA!$B$4:$B$7322,"&lt;="&amp;$B$4)</f>
        <v>0</v>
      </c>
      <c r="AE169" s="165">
        <f>COUNTIFS(BITACORA!$C$4:$C$7322,$B$7:$B$501,BITACORA!$E$4:$E$7322,$E$6:$AM$6,BITACORA!$B$4:$B$7322,"&gt;="&amp;$B$3,BITACORA!$B$4:$B$7322,"&lt;="&amp;$B$4)</f>
        <v>0</v>
      </c>
      <c r="AF169" s="165">
        <f>COUNTIFS(BITACORA!$C$4:$C$7322,$B$7:$B$501,BITACORA!$E$4:$E$7322,$E$6:$AM$6,BITACORA!$B$4:$B$7322,"&gt;="&amp;$B$3,BITACORA!$B$4:$B$7322,"&lt;="&amp;$B$4)</f>
        <v>0</v>
      </c>
      <c r="AG169" s="165">
        <f>COUNTIFS(BITACORA!$C$4:$C$7322,$B$7:$B$501,BITACORA!$E$4:$E$7322,$E$6:$AM$6,BITACORA!$B$4:$B$7322,"&gt;="&amp;$B$3,BITACORA!$B$4:$B$7322,"&lt;="&amp;$B$4)</f>
        <v>0</v>
      </c>
      <c r="AH169" s="165">
        <f>COUNTIFS(BITACORA!$C$4:$C$7322,$B$7:$B$501,BITACORA!$E$4:$E$7322,$E$6:$AM$6,BITACORA!$B$4:$B$7322,"&gt;="&amp;$B$3,BITACORA!$B$4:$B$7322,"&lt;="&amp;$B$4)</f>
        <v>0</v>
      </c>
      <c r="AI169" s="165">
        <f>COUNTIFS(BITACORA!$C$4:$C$7322,$B$7:$B$501,BITACORA!$E$4:$E$7322,$E$6:$AM$6,BITACORA!$B$4:$B$7322,"&gt;="&amp;$B$3,BITACORA!$B$4:$B$7322,"&lt;="&amp;$B$4)</f>
        <v>0</v>
      </c>
      <c r="AJ169" s="165">
        <f>COUNTIFS(BITACORA!$C$4:$C$7322,$B$7:$B$501,BITACORA!$E$4:$E$7322,$E$6:$AM$6,BITACORA!$B$4:$B$7322,"&gt;="&amp;$B$3,BITACORA!$B$4:$B$7322,"&lt;="&amp;$B$4)</f>
        <v>0</v>
      </c>
      <c r="AK169" s="165">
        <f>COUNTIFS(BITACORA!$C$4:$C$7322,$B$7:$B$501,BITACORA!$E$4:$E$7322,$E$6:$AM$6,BITACORA!$B$4:$B$7322,"&gt;="&amp;$B$3,BITACORA!$B$4:$B$7322,"&lt;="&amp;$B$4)</f>
        <v>0</v>
      </c>
      <c r="AL169" s="165">
        <f>COUNTIFS(BITACORA!$C$4:$C$7322,$B$7:$B$501,BITACORA!$E$4:$E$7322,$E$6:$AM$6,BITACORA!$B$4:$B$7322,"&gt;="&amp;$B$3,BITACORA!$B$4:$B$7322,"&lt;="&amp;$B$4)</f>
        <v>0</v>
      </c>
      <c r="AM169" s="165">
        <f>COUNTIFS(BITACORA!$C$4:$C$7322,$B$7:$B$501,BITACORA!$E$4:$E$7322,$E$6:$AM$6,BITACORA!$B$4:$B$7322,"&gt;="&amp;$B$3,BITACORA!$B$4:$B$7322,"&lt;="&amp;$B$4)</f>
        <v>0</v>
      </c>
    </row>
    <row r="170" spans="1:39">
      <c r="A170" s="141"/>
      <c r="B170" s="165"/>
      <c r="C170" s="165"/>
      <c r="D170" s="164">
        <f t="shared" si="0"/>
        <v>0</v>
      </c>
      <c r="E170" s="165">
        <f>COUNTIFS(BITACORA!$C$4:$C$7322,$B$7:$B$501,BITACORA!$E$4:$E$7322,$E$6:$AM$6,BITACORA!$B$4:$B$7322,"&gt;="&amp;$B$3,BITACORA!$B$4:$B$7322,"&lt;="&amp;$B$4)</f>
        <v>0</v>
      </c>
      <c r="F170" s="165">
        <f>COUNTIFS(BITACORA!$C$4:$C$7322,$B$7:$B$501,BITACORA!$E$4:$E$7322,$E$6:$AM$6,BITACORA!$B$4:$B$7322,"&gt;="&amp;$B$3,BITACORA!$B$4:$B$7322,"&lt;="&amp;$B$4)</f>
        <v>0</v>
      </c>
      <c r="G170" s="165">
        <f>COUNTIFS(BITACORA!$C$4:$C$7322,$B$7:$B$501,BITACORA!$E$4:$E$7322,$E$6:$AM$6,BITACORA!$B$4:$B$7322,"&gt;="&amp;$B$3,BITACORA!$B$4:$B$7322,"&lt;="&amp;$B$4)</f>
        <v>0</v>
      </c>
      <c r="H170" s="165">
        <f>COUNTIFS(BITACORA!$C$4:$C$7322,$B$7:$B$501,BITACORA!$E$4:$E$7322,$E$6:$AM$6,BITACORA!$B$4:$B$7322,"&gt;="&amp;$B$3,BITACORA!$B$4:$B$7322,"&lt;="&amp;$B$4)</f>
        <v>0</v>
      </c>
      <c r="I170" s="165">
        <f>COUNTIFS(BITACORA!$C$4:$C$7322,$B$7:$B$501,BITACORA!$E$4:$E$7322,$E$6:$AM$6,BITACORA!$B$4:$B$7322,"&gt;="&amp;$B$3,BITACORA!$B$4:$B$7322,"&lt;="&amp;$B$4)</f>
        <v>0</v>
      </c>
      <c r="J170" s="165">
        <f>COUNTIFS(BITACORA!$C$4:$C$7322,$B$7:$B$501,BITACORA!$E$4:$E$7322,$E$6:$AM$6,BITACORA!$B$4:$B$7322,"&gt;="&amp;$B$3,BITACORA!$B$4:$B$7322,"&lt;="&amp;$B$4)</f>
        <v>0</v>
      </c>
      <c r="K170" s="165">
        <f>COUNTIFS(BITACORA!$C$4:$C$7322,$B$7:$B$501,BITACORA!$E$4:$E$7322,$E$6:$AM$6,BITACORA!$B$4:$B$7322,"&gt;="&amp;$B$3,BITACORA!$B$4:$B$7322,"&lt;="&amp;$B$4)</f>
        <v>0</v>
      </c>
      <c r="L170" s="165">
        <f>COUNTIFS(BITACORA!$C$4:$C$7322,$B$7:$B$501,BITACORA!$E$4:$E$7322,$E$6:$AM$6,BITACORA!$B$4:$B$7322,"&gt;="&amp;$B$3,BITACORA!$B$4:$B$7322,"&lt;="&amp;$B$4)</f>
        <v>0</v>
      </c>
      <c r="M170" s="165">
        <f>COUNTIFS(BITACORA!$C$4:$C$7322,$B$7:$B$501,BITACORA!$E$4:$E$7322,$E$6:$AM$6,BITACORA!$B$4:$B$7322,"&gt;="&amp;$B$3,BITACORA!$B$4:$B$7322,"&lt;="&amp;$B$4)</f>
        <v>0</v>
      </c>
      <c r="N170" s="165">
        <f>COUNTIFS(BITACORA!$C$4:$C$7322,$B$7:$B$501,BITACORA!$E$4:$E$7322,$E$6:$AM$6,BITACORA!$B$4:$B$7322,"&gt;="&amp;$B$3,BITACORA!$B$4:$B$7322,"&lt;="&amp;$B$4)</f>
        <v>0</v>
      </c>
      <c r="O170" s="165">
        <f>COUNTIFS(BITACORA!$C$4:$C$7322,$B$7:$B$501,BITACORA!$E$4:$E$7322,$E$6:$AM$6,BITACORA!$B$4:$B$7322,"&gt;="&amp;$B$3,BITACORA!$B$4:$B$7322,"&lt;="&amp;$B$4)</f>
        <v>0</v>
      </c>
      <c r="P170" s="165">
        <f>COUNTIFS(BITACORA!$C$4:$C$7322,$B$7:$B$501,BITACORA!$E$4:$E$7322,$E$6:$AM$6,BITACORA!$B$4:$B$7322,"&gt;="&amp;$B$3,BITACORA!$B$4:$B$7322,"&lt;="&amp;$B$4)</f>
        <v>0</v>
      </c>
      <c r="Q170" s="165">
        <f>COUNTIFS(BITACORA!$C$4:$C$7322,$B$7:$B$501,BITACORA!$E$4:$E$7322,$E$6:$AM$6,BITACORA!$B$4:$B$7322,"&gt;="&amp;$B$3,BITACORA!$B$4:$B$7322,"&lt;="&amp;$B$4)</f>
        <v>0</v>
      </c>
      <c r="R170" s="165">
        <f>COUNTIFS(BITACORA!$C$4:$C$7322,$B$7:$B$501,BITACORA!$E$4:$E$7322,$E$6:$AM$6,BITACORA!$B$4:$B$7322,"&gt;="&amp;$B$3,BITACORA!$B$4:$B$7322,"&lt;="&amp;$B$4)</f>
        <v>0</v>
      </c>
      <c r="S170" s="165">
        <f>COUNTIFS(BITACORA!$C$4:$C$7322,$B$7:$B$501,BITACORA!$E$4:$E$7322,$E$6:$AM$6,BITACORA!$B$4:$B$7322,"&gt;="&amp;$B$3,BITACORA!$B$4:$B$7322,"&lt;="&amp;$B$4)</f>
        <v>0</v>
      </c>
      <c r="T170" s="165">
        <f>COUNTIFS(BITACORA!$C$4:$C$7322,$B$7:$B$501,BITACORA!$E$4:$E$7322,$E$6:$AM$6,BITACORA!$B$4:$B$7322,"&gt;="&amp;$B$3,BITACORA!$B$4:$B$7322,"&lt;="&amp;$B$4)</f>
        <v>0</v>
      </c>
      <c r="U170" s="165">
        <f>COUNTIFS(BITACORA!$C$4:$C$7322,$B$7:$B$501,BITACORA!$E$4:$E$7322,$E$6:$AM$6,BITACORA!$B$4:$B$7322,"&gt;="&amp;$B$3,BITACORA!$B$4:$B$7322,"&lt;="&amp;$B$4)</f>
        <v>0</v>
      </c>
      <c r="V170" s="165">
        <f>COUNTIFS(BITACORA!$C$4:$C$7322,$B$7:$B$501,BITACORA!$E$4:$E$7322,$E$6:$AM$6,BITACORA!$B$4:$B$7322,"&gt;="&amp;$B$3,BITACORA!$B$4:$B$7322,"&lt;="&amp;$B$4)</f>
        <v>0</v>
      </c>
      <c r="W170" s="165">
        <f>COUNTIFS(BITACORA!$C$4:$C$7322,$B$7:$B$501,BITACORA!$E$4:$E$7322,$E$6:$AM$6,BITACORA!$B$4:$B$7322,"&gt;="&amp;$B$3,BITACORA!$B$4:$B$7322,"&lt;="&amp;$B$4)</f>
        <v>0</v>
      </c>
      <c r="X170" s="165">
        <f>COUNTIFS(BITACORA!$C$4:$C$7322,$B$7:$B$501,BITACORA!$E$4:$E$7322,$E$6:$AM$6,BITACORA!$B$4:$B$7322,"&gt;="&amp;$B$3,BITACORA!$B$4:$B$7322,"&lt;="&amp;$B$4)</f>
        <v>0</v>
      </c>
      <c r="Y170" s="165">
        <f>COUNTIFS(BITACORA!$C$4:$C$7322,$B$7:$B$501,BITACORA!$E$4:$E$7322,$E$6:$AM$6,BITACORA!$B$4:$B$7322,"&gt;="&amp;$B$3,BITACORA!$B$4:$B$7322,"&lt;="&amp;$B$4)</f>
        <v>0</v>
      </c>
      <c r="Z170" s="165">
        <f>COUNTIFS(BITACORA!$C$4:$C$7322,$B$7:$B$501,BITACORA!$E$4:$E$7322,$E$6:$AM$6,BITACORA!$B$4:$B$7322,"&gt;="&amp;$B$3,BITACORA!$B$4:$B$7322,"&lt;="&amp;$B$4)</f>
        <v>0</v>
      </c>
      <c r="AA170" s="165">
        <f>COUNTIFS(BITACORA!$C$4:$C$7322,$B$7:$B$501,BITACORA!$E$4:$E$7322,$E$6:$AM$6,BITACORA!$B$4:$B$7322,"&gt;="&amp;$B$3,BITACORA!$B$4:$B$7322,"&lt;="&amp;$B$4)</f>
        <v>0</v>
      </c>
      <c r="AB170" s="165">
        <f>COUNTIFS(BITACORA!$C$4:$C$7322,$B$7:$B$501,BITACORA!$E$4:$E$7322,$E$6:$AM$6,BITACORA!$B$4:$B$7322,"&gt;="&amp;$B$3,BITACORA!$B$4:$B$7322,"&lt;="&amp;$B$4)</f>
        <v>0</v>
      </c>
      <c r="AC170" s="165">
        <f>COUNTIFS(BITACORA!$C$4:$C$7322,$B$7:$B$501,BITACORA!$E$4:$E$7322,$E$6:$AM$6,BITACORA!$B$4:$B$7322,"&gt;="&amp;$B$3,BITACORA!$B$4:$B$7322,"&lt;="&amp;$B$4)</f>
        <v>0</v>
      </c>
      <c r="AD170" s="165">
        <f>COUNTIFS(BITACORA!$C$4:$C$7322,$B$7:$B$501,BITACORA!$E$4:$E$7322,$E$6:$AM$6,BITACORA!$B$4:$B$7322,"&gt;="&amp;$B$3,BITACORA!$B$4:$B$7322,"&lt;="&amp;$B$4)</f>
        <v>0</v>
      </c>
      <c r="AE170" s="165">
        <f>COUNTIFS(BITACORA!$C$4:$C$7322,$B$7:$B$501,BITACORA!$E$4:$E$7322,$E$6:$AM$6,BITACORA!$B$4:$B$7322,"&gt;="&amp;$B$3,BITACORA!$B$4:$B$7322,"&lt;="&amp;$B$4)</f>
        <v>0</v>
      </c>
      <c r="AF170" s="165">
        <f>COUNTIFS(BITACORA!$C$4:$C$7322,$B$7:$B$501,BITACORA!$E$4:$E$7322,$E$6:$AM$6,BITACORA!$B$4:$B$7322,"&gt;="&amp;$B$3,BITACORA!$B$4:$B$7322,"&lt;="&amp;$B$4)</f>
        <v>0</v>
      </c>
      <c r="AG170" s="165">
        <f>COUNTIFS(BITACORA!$C$4:$C$7322,$B$7:$B$501,BITACORA!$E$4:$E$7322,$E$6:$AM$6,BITACORA!$B$4:$B$7322,"&gt;="&amp;$B$3,BITACORA!$B$4:$B$7322,"&lt;="&amp;$B$4)</f>
        <v>0</v>
      </c>
      <c r="AH170" s="165">
        <f>COUNTIFS(BITACORA!$C$4:$C$7322,$B$7:$B$501,BITACORA!$E$4:$E$7322,$E$6:$AM$6,BITACORA!$B$4:$B$7322,"&gt;="&amp;$B$3,BITACORA!$B$4:$B$7322,"&lt;="&amp;$B$4)</f>
        <v>0</v>
      </c>
      <c r="AI170" s="165">
        <f>COUNTIFS(BITACORA!$C$4:$C$7322,$B$7:$B$501,BITACORA!$E$4:$E$7322,$E$6:$AM$6,BITACORA!$B$4:$B$7322,"&gt;="&amp;$B$3,BITACORA!$B$4:$B$7322,"&lt;="&amp;$B$4)</f>
        <v>0</v>
      </c>
      <c r="AJ170" s="165">
        <f>COUNTIFS(BITACORA!$C$4:$C$7322,$B$7:$B$501,BITACORA!$E$4:$E$7322,$E$6:$AM$6,BITACORA!$B$4:$B$7322,"&gt;="&amp;$B$3,BITACORA!$B$4:$B$7322,"&lt;="&amp;$B$4)</f>
        <v>0</v>
      </c>
      <c r="AK170" s="165">
        <f>COUNTIFS(BITACORA!$C$4:$C$7322,$B$7:$B$501,BITACORA!$E$4:$E$7322,$E$6:$AM$6,BITACORA!$B$4:$B$7322,"&gt;="&amp;$B$3,BITACORA!$B$4:$B$7322,"&lt;="&amp;$B$4)</f>
        <v>0</v>
      </c>
      <c r="AL170" s="165">
        <f>COUNTIFS(BITACORA!$C$4:$C$7322,$B$7:$B$501,BITACORA!$E$4:$E$7322,$E$6:$AM$6,BITACORA!$B$4:$B$7322,"&gt;="&amp;$B$3,BITACORA!$B$4:$B$7322,"&lt;="&amp;$B$4)</f>
        <v>0</v>
      </c>
      <c r="AM170" s="165">
        <f>COUNTIFS(BITACORA!$C$4:$C$7322,$B$7:$B$501,BITACORA!$E$4:$E$7322,$E$6:$AM$6,BITACORA!$B$4:$B$7322,"&gt;="&amp;$B$3,BITACORA!$B$4:$B$7322,"&lt;="&amp;$B$4)</f>
        <v>0</v>
      </c>
    </row>
    <row r="171" spans="1:39">
      <c r="A171" s="141"/>
      <c r="B171" s="165"/>
      <c r="C171" s="165"/>
      <c r="D171" s="164">
        <f t="shared" si="0"/>
        <v>0</v>
      </c>
      <c r="E171" s="165">
        <f>COUNTIFS(BITACORA!$C$4:$C$7322,$B$7:$B$501,BITACORA!$E$4:$E$7322,$E$6:$AM$6,BITACORA!$B$4:$B$7322,"&gt;="&amp;$B$3,BITACORA!$B$4:$B$7322,"&lt;="&amp;$B$4)</f>
        <v>0</v>
      </c>
      <c r="F171" s="165">
        <f>COUNTIFS(BITACORA!$C$4:$C$7322,$B$7:$B$501,BITACORA!$E$4:$E$7322,$E$6:$AM$6,BITACORA!$B$4:$B$7322,"&gt;="&amp;$B$3,BITACORA!$B$4:$B$7322,"&lt;="&amp;$B$4)</f>
        <v>0</v>
      </c>
      <c r="G171" s="165">
        <f>COUNTIFS(BITACORA!$C$4:$C$7322,$B$7:$B$501,BITACORA!$E$4:$E$7322,$E$6:$AM$6,BITACORA!$B$4:$B$7322,"&gt;="&amp;$B$3,BITACORA!$B$4:$B$7322,"&lt;="&amp;$B$4)</f>
        <v>0</v>
      </c>
      <c r="H171" s="165">
        <f>COUNTIFS(BITACORA!$C$4:$C$7322,$B$7:$B$501,BITACORA!$E$4:$E$7322,$E$6:$AM$6,BITACORA!$B$4:$B$7322,"&gt;="&amp;$B$3,BITACORA!$B$4:$B$7322,"&lt;="&amp;$B$4)</f>
        <v>0</v>
      </c>
      <c r="I171" s="165">
        <f>COUNTIFS(BITACORA!$C$4:$C$7322,$B$7:$B$501,BITACORA!$E$4:$E$7322,$E$6:$AM$6,BITACORA!$B$4:$B$7322,"&gt;="&amp;$B$3,BITACORA!$B$4:$B$7322,"&lt;="&amp;$B$4)</f>
        <v>0</v>
      </c>
      <c r="J171" s="165">
        <f>COUNTIFS(BITACORA!$C$4:$C$7322,$B$7:$B$501,BITACORA!$E$4:$E$7322,$E$6:$AM$6,BITACORA!$B$4:$B$7322,"&gt;="&amp;$B$3,BITACORA!$B$4:$B$7322,"&lt;="&amp;$B$4)</f>
        <v>0</v>
      </c>
      <c r="K171" s="165">
        <f>COUNTIFS(BITACORA!$C$4:$C$7322,$B$7:$B$501,BITACORA!$E$4:$E$7322,$E$6:$AM$6,BITACORA!$B$4:$B$7322,"&gt;="&amp;$B$3,BITACORA!$B$4:$B$7322,"&lt;="&amp;$B$4)</f>
        <v>0</v>
      </c>
      <c r="L171" s="165">
        <f>COUNTIFS(BITACORA!$C$4:$C$7322,$B$7:$B$501,BITACORA!$E$4:$E$7322,$E$6:$AM$6,BITACORA!$B$4:$B$7322,"&gt;="&amp;$B$3,BITACORA!$B$4:$B$7322,"&lt;="&amp;$B$4)</f>
        <v>0</v>
      </c>
      <c r="M171" s="165">
        <f>COUNTIFS(BITACORA!$C$4:$C$7322,$B$7:$B$501,BITACORA!$E$4:$E$7322,$E$6:$AM$6,BITACORA!$B$4:$B$7322,"&gt;="&amp;$B$3,BITACORA!$B$4:$B$7322,"&lt;="&amp;$B$4)</f>
        <v>0</v>
      </c>
      <c r="N171" s="165">
        <f>COUNTIFS(BITACORA!$C$4:$C$7322,$B$7:$B$501,BITACORA!$E$4:$E$7322,$E$6:$AM$6,BITACORA!$B$4:$B$7322,"&gt;="&amp;$B$3,BITACORA!$B$4:$B$7322,"&lt;="&amp;$B$4)</f>
        <v>0</v>
      </c>
      <c r="O171" s="165">
        <f>COUNTIFS(BITACORA!$C$4:$C$7322,$B$7:$B$501,BITACORA!$E$4:$E$7322,$E$6:$AM$6,BITACORA!$B$4:$B$7322,"&gt;="&amp;$B$3,BITACORA!$B$4:$B$7322,"&lt;="&amp;$B$4)</f>
        <v>0</v>
      </c>
      <c r="P171" s="165">
        <f>COUNTIFS(BITACORA!$C$4:$C$7322,$B$7:$B$501,BITACORA!$E$4:$E$7322,$E$6:$AM$6,BITACORA!$B$4:$B$7322,"&gt;="&amp;$B$3,BITACORA!$B$4:$B$7322,"&lt;="&amp;$B$4)</f>
        <v>0</v>
      </c>
      <c r="Q171" s="165">
        <f>COUNTIFS(BITACORA!$C$4:$C$7322,$B$7:$B$501,BITACORA!$E$4:$E$7322,$E$6:$AM$6,BITACORA!$B$4:$B$7322,"&gt;="&amp;$B$3,BITACORA!$B$4:$B$7322,"&lt;="&amp;$B$4)</f>
        <v>0</v>
      </c>
      <c r="R171" s="165">
        <f>COUNTIFS(BITACORA!$C$4:$C$7322,$B$7:$B$501,BITACORA!$E$4:$E$7322,$E$6:$AM$6,BITACORA!$B$4:$B$7322,"&gt;="&amp;$B$3,BITACORA!$B$4:$B$7322,"&lt;="&amp;$B$4)</f>
        <v>0</v>
      </c>
      <c r="S171" s="165">
        <f>COUNTIFS(BITACORA!$C$4:$C$7322,$B$7:$B$501,BITACORA!$E$4:$E$7322,$E$6:$AM$6,BITACORA!$B$4:$B$7322,"&gt;="&amp;$B$3,BITACORA!$B$4:$B$7322,"&lt;="&amp;$B$4)</f>
        <v>0</v>
      </c>
      <c r="T171" s="165">
        <f>COUNTIFS(BITACORA!$C$4:$C$7322,$B$7:$B$501,BITACORA!$E$4:$E$7322,$E$6:$AM$6,BITACORA!$B$4:$B$7322,"&gt;="&amp;$B$3,BITACORA!$B$4:$B$7322,"&lt;="&amp;$B$4)</f>
        <v>0</v>
      </c>
      <c r="U171" s="165">
        <f>COUNTIFS(BITACORA!$C$4:$C$7322,$B$7:$B$501,BITACORA!$E$4:$E$7322,$E$6:$AM$6,BITACORA!$B$4:$B$7322,"&gt;="&amp;$B$3,BITACORA!$B$4:$B$7322,"&lt;="&amp;$B$4)</f>
        <v>0</v>
      </c>
      <c r="V171" s="165">
        <f>COUNTIFS(BITACORA!$C$4:$C$7322,$B$7:$B$501,BITACORA!$E$4:$E$7322,$E$6:$AM$6,BITACORA!$B$4:$B$7322,"&gt;="&amp;$B$3,BITACORA!$B$4:$B$7322,"&lt;="&amp;$B$4)</f>
        <v>0</v>
      </c>
      <c r="W171" s="165">
        <f>COUNTIFS(BITACORA!$C$4:$C$7322,$B$7:$B$501,BITACORA!$E$4:$E$7322,$E$6:$AM$6,BITACORA!$B$4:$B$7322,"&gt;="&amp;$B$3,BITACORA!$B$4:$B$7322,"&lt;="&amp;$B$4)</f>
        <v>0</v>
      </c>
      <c r="X171" s="165">
        <f>COUNTIFS(BITACORA!$C$4:$C$7322,$B$7:$B$501,BITACORA!$E$4:$E$7322,$E$6:$AM$6,BITACORA!$B$4:$B$7322,"&gt;="&amp;$B$3,BITACORA!$B$4:$B$7322,"&lt;="&amp;$B$4)</f>
        <v>0</v>
      </c>
      <c r="Y171" s="165">
        <f>COUNTIFS(BITACORA!$C$4:$C$7322,$B$7:$B$501,BITACORA!$E$4:$E$7322,$E$6:$AM$6,BITACORA!$B$4:$B$7322,"&gt;="&amp;$B$3,BITACORA!$B$4:$B$7322,"&lt;="&amp;$B$4)</f>
        <v>0</v>
      </c>
      <c r="Z171" s="165">
        <f>COUNTIFS(BITACORA!$C$4:$C$7322,$B$7:$B$501,BITACORA!$E$4:$E$7322,$E$6:$AM$6,BITACORA!$B$4:$B$7322,"&gt;="&amp;$B$3,BITACORA!$B$4:$B$7322,"&lt;="&amp;$B$4)</f>
        <v>0</v>
      </c>
      <c r="AA171" s="165">
        <f>COUNTIFS(BITACORA!$C$4:$C$7322,$B$7:$B$501,BITACORA!$E$4:$E$7322,$E$6:$AM$6,BITACORA!$B$4:$B$7322,"&gt;="&amp;$B$3,BITACORA!$B$4:$B$7322,"&lt;="&amp;$B$4)</f>
        <v>0</v>
      </c>
      <c r="AB171" s="165">
        <f>COUNTIFS(BITACORA!$C$4:$C$7322,$B$7:$B$501,BITACORA!$E$4:$E$7322,$E$6:$AM$6,BITACORA!$B$4:$B$7322,"&gt;="&amp;$B$3,BITACORA!$B$4:$B$7322,"&lt;="&amp;$B$4)</f>
        <v>0</v>
      </c>
      <c r="AC171" s="165">
        <f>COUNTIFS(BITACORA!$C$4:$C$7322,$B$7:$B$501,BITACORA!$E$4:$E$7322,$E$6:$AM$6,BITACORA!$B$4:$B$7322,"&gt;="&amp;$B$3,BITACORA!$B$4:$B$7322,"&lt;="&amp;$B$4)</f>
        <v>0</v>
      </c>
      <c r="AD171" s="165">
        <f>COUNTIFS(BITACORA!$C$4:$C$7322,$B$7:$B$501,BITACORA!$E$4:$E$7322,$E$6:$AM$6,BITACORA!$B$4:$B$7322,"&gt;="&amp;$B$3,BITACORA!$B$4:$B$7322,"&lt;="&amp;$B$4)</f>
        <v>0</v>
      </c>
      <c r="AE171" s="165">
        <f>COUNTIFS(BITACORA!$C$4:$C$7322,$B$7:$B$501,BITACORA!$E$4:$E$7322,$E$6:$AM$6,BITACORA!$B$4:$B$7322,"&gt;="&amp;$B$3,BITACORA!$B$4:$B$7322,"&lt;="&amp;$B$4)</f>
        <v>0</v>
      </c>
      <c r="AF171" s="165">
        <f>COUNTIFS(BITACORA!$C$4:$C$7322,$B$7:$B$501,BITACORA!$E$4:$E$7322,$E$6:$AM$6,BITACORA!$B$4:$B$7322,"&gt;="&amp;$B$3,BITACORA!$B$4:$B$7322,"&lt;="&amp;$B$4)</f>
        <v>0</v>
      </c>
      <c r="AG171" s="165">
        <f>COUNTIFS(BITACORA!$C$4:$C$7322,$B$7:$B$501,BITACORA!$E$4:$E$7322,$E$6:$AM$6,BITACORA!$B$4:$B$7322,"&gt;="&amp;$B$3,BITACORA!$B$4:$B$7322,"&lt;="&amp;$B$4)</f>
        <v>0</v>
      </c>
      <c r="AH171" s="165">
        <f>COUNTIFS(BITACORA!$C$4:$C$7322,$B$7:$B$501,BITACORA!$E$4:$E$7322,$E$6:$AM$6,BITACORA!$B$4:$B$7322,"&gt;="&amp;$B$3,BITACORA!$B$4:$B$7322,"&lt;="&amp;$B$4)</f>
        <v>0</v>
      </c>
      <c r="AI171" s="165">
        <f>COUNTIFS(BITACORA!$C$4:$C$7322,$B$7:$B$501,BITACORA!$E$4:$E$7322,$E$6:$AM$6,BITACORA!$B$4:$B$7322,"&gt;="&amp;$B$3,BITACORA!$B$4:$B$7322,"&lt;="&amp;$B$4)</f>
        <v>0</v>
      </c>
      <c r="AJ171" s="165">
        <f>COUNTIFS(BITACORA!$C$4:$C$7322,$B$7:$B$501,BITACORA!$E$4:$E$7322,$E$6:$AM$6,BITACORA!$B$4:$B$7322,"&gt;="&amp;$B$3,BITACORA!$B$4:$B$7322,"&lt;="&amp;$B$4)</f>
        <v>0</v>
      </c>
      <c r="AK171" s="165">
        <f>COUNTIFS(BITACORA!$C$4:$C$7322,$B$7:$B$501,BITACORA!$E$4:$E$7322,$E$6:$AM$6,BITACORA!$B$4:$B$7322,"&gt;="&amp;$B$3,BITACORA!$B$4:$B$7322,"&lt;="&amp;$B$4)</f>
        <v>0</v>
      </c>
      <c r="AL171" s="165">
        <f>COUNTIFS(BITACORA!$C$4:$C$7322,$B$7:$B$501,BITACORA!$E$4:$E$7322,$E$6:$AM$6,BITACORA!$B$4:$B$7322,"&gt;="&amp;$B$3,BITACORA!$B$4:$B$7322,"&lt;="&amp;$B$4)</f>
        <v>0</v>
      </c>
      <c r="AM171" s="165">
        <f>COUNTIFS(BITACORA!$C$4:$C$7322,$B$7:$B$501,BITACORA!$E$4:$E$7322,$E$6:$AM$6,BITACORA!$B$4:$B$7322,"&gt;="&amp;$B$3,BITACORA!$B$4:$B$7322,"&lt;="&amp;$B$4)</f>
        <v>0</v>
      </c>
    </row>
    <row r="172" spans="1:39">
      <c r="A172" s="141"/>
      <c r="B172" s="165"/>
      <c r="C172" s="165"/>
      <c r="D172" s="164">
        <f t="shared" si="0"/>
        <v>0</v>
      </c>
      <c r="E172" s="165">
        <f>COUNTIFS(BITACORA!$C$4:$C$7322,$B$7:$B$501,BITACORA!$E$4:$E$7322,$E$6:$AM$6,BITACORA!$B$4:$B$7322,"&gt;="&amp;$B$3,BITACORA!$B$4:$B$7322,"&lt;="&amp;$B$4)</f>
        <v>0</v>
      </c>
      <c r="F172" s="165">
        <f>COUNTIFS(BITACORA!$C$4:$C$7322,$B$7:$B$501,BITACORA!$E$4:$E$7322,$E$6:$AM$6,BITACORA!$B$4:$B$7322,"&gt;="&amp;$B$3,BITACORA!$B$4:$B$7322,"&lt;="&amp;$B$4)</f>
        <v>0</v>
      </c>
      <c r="G172" s="165">
        <f>COUNTIFS(BITACORA!$C$4:$C$7322,$B$7:$B$501,BITACORA!$E$4:$E$7322,$E$6:$AM$6,BITACORA!$B$4:$B$7322,"&gt;="&amp;$B$3,BITACORA!$B$4:$B$7322,"&lt;="&amp;$B$4)</f>
        <v>0</v>
      </c>
      <c r="H172" s="165">
        <f>COUNTIFS(BITACORA!$C$4:$C$7322,$B$7:$B$501,BITACORA!$E$4:$E$7322,$E$6:$AM$6,BITACORA!$B$4:$B$7322,"&gt;="&amp;$B$3,BITACORA!$B$4:$B$7322,"&lt;="&amp;$B$4)</f>
        <v>0</v>
      </c>
      <c r="I172" s="165">
        <f>COUNTIFS(BITACORA!$C$4:$C$7322,$B$7:$B$501,BITACORA!$E$4:$E$7322,$E$6:$AM$6,BITACORA!$B$4:$B$7322,"&gt;="&amp;$B$3,BITACORA!$B$4:$B$7322,"&lt;="&amp;$B$4)</f>
        <v>0</v>
      </c>
      <c r="J172" s="165">
        <f>COUNTIFS(BITACORA!$C$4:$C$7322,$B$7:$B$501,BITACORA!$E$4:$E$7322,$E$6:$AM$6,BITACORA!$B$4:$B$7322,"&gt;="&amp;$B$3,BITACORA!$B$4:$B$7322,"&lt;="&amp;$B$4)</f>
        <v>0</v>
      </c>
      <c r="K172" s="165">
        <f>COUNTIFS(BITACORA!$C$4:$C$7322,$B$7:$B$501,BITACORA!$E$4:$E$7322,$E$6:$AM$6,BITACORA!$B$4:$B$7322,"&gt;="&amp;$B$3,BITACORA!$B$4:$B$7322,"&lt;="&amp;$B$4)</f>
        <v>0</v>
      </c>
      <c r="L172" s="165">
        <f>COUNTIFS(BITACORA!$C$4:$C$7322,$B$7:$B$501,BITACORA!$E$4:$E$7322,$E$6:$AM$6,BITACORA!$B$4:$B$7322,"&gt;="&amp;$B$3,BITACORA!$B$4:$B$7322,"&lt;="&amp;$B$4)</f>
        <v>0</v>
      </c>
      <c r="M172" s="165">
        <f>COUNTIFS(BITACORA!$C$4:$C$7322,$B$7:$B$501,BITACORA!$E$4:$E$7322,$E$6:$AM$6,BITACORA!$B$4:$B$7322,"&gt;="&amp;$B$3,BITACORA!$B$4:$B$7322,"&lt;="&amp;$B$4)</f>
        <v>0</v>
      </c>
      <c r="N172" s="165">
        <f>COUNTIFS(BITACORA!$C$4:$C$7322,$B$7:$B$501,BITACORA!$E$4:$E$7322,$E$6:$AM$6,BITACORA!$B$4:$B$7322,"&gt;="&amp;$B$3,BITACORA!$B$4:$B$7322,"&lt;="&amp;$B$4)</f>
        <v>0</v>
      </c>
      <c r="O172" s="165">
        <f>COUNTIFS(BITACORA!$C$4:$C$7322,$B$7:$B$501,BITACORA!$E$4:$E$7322,$E$6:$AM$6,BITACORA!$B$4:$B$7322,"&gt;="&amp;$B$3,BITACORA!$B$4:$B$7322,"&lt;="&amp;$B$4)</f>
        <v>0</v>
      </c>
      <c r="P172" s="165">
        <f>COUNTIFS(BITACORA!$C$4:$C$7322,$B$7:$B$501,BITACORA!$E$4:$E$7322,$E$6:$AM$6,BITACORA!$B$4:$B$7322,"&gt;="&amp;$B$3,BITACORA!$B$4:$B$7322,"&lt;="&amp;$B$4)</f>
        <v>0</v>
      </c>
      <c r="Q172" s="165">
        <f>COUNTIFS(BITACORA!$C$4:$C$7322,$B$7:$B$501,BITACORA!$E$4:$E$7322,$E$6:$AM$6,BITACORA!$B$4:$B$7322,"&gt;="&amp;$B$3,BITACORA!$B$4:$B$7322,"&lt;="&amp;$B$4)</f>
        <v>0</v>
      </c>
      <c r="R172" s="165">
        <f>COUNTIFS(BITACORA!$C$4:$C$7322,$B$7:$B$501,BITACORA!$E$4:$E$7322,$E$6:$AM$6,BITACORA!$B$4:$B$7322,"&gt;="&amp;$B$3,BITACORA!$B$4:$B$7322,"&lt;="&amp;$B$4)</f>
        <v>0</v>
      </c>
      <c r="S172" s="165">
        <f>COUNTIFS(BITACORA!$C$4:$C$7322,$B$7:$B$501,BITACORA!$E$4:$E$7322,$E$6:$AM$6,BITACORA!$B$4:$B$7322,"&gt;="&amp;$B$3,BITACORA!$B$4:$B$7322,"&lt;="&amp;$B$4)</f>
        <v>0</v>
      </c>
      <c r="T172" s="165">
        <f>COUNTIFS(BITACORA!$C$4:$C$7322,$B$7:$B$501,BITACORA!$E$4:$E$7322,$E$6:$AM$6,BITACORA!$B$4:$B$7322,"&gt;="&amp;$B$3,BITACORA!$B$4:$B$7322,"&lt;="&amp;$B$4)</f>
        <v>0</v>
      </c>
      <c r="U172" s="165">
        <f>COUNTIFS(BITACORA!$C$4:$C$7322,$B$7:$B$501,BITACORA!$E$4:$E$7322,$E$6:$AM$6,BITACORA!$B$4:$B$7322,"&gt;="&amp;$B$3,BITACORA!$B$4:$B$7322,"&lt;="&amp;$B$4)</f>
        <v>0</v>
      </c>
      <c r="V172" s="165">
        <f>COUNTIFS(BITACORA!$C$4:$C$7322,$B$7:$B$501,BITACORA!$E$4:$E$7322,$E$6:$AM$6,BITACORA!$B$4:$B$7322,"&gt;="&amp;$B$3,BITACORA!$B$4:$B$7322,"&lt;="&amp;$B$4)</f>
        <v>0</v>
      </c>
      <c r="W172" s="165">
        <f>COUNTIFS(BITACORA!$C$4:$C$7322,$B$7:$B$501,BITACORA!$E$4:$E$7322,$E$6:$AM$6,BITACORA!$B$4:$B$7322,"&gt;="&amp;$B$3,BITACORA!$B$4:$B$7322,"&lt;="&amp;$B$4)</f>
        <v>0</v>
      </c>
      <c r="X172" s="165">
        <f>COUNTIFS(BITACORA!$C$4:$C$7322,$B$7:$B$501,BITACORA!$E$4:$E$7322,$E$6:$AM$6,BITACORA!$B$4:$B$7322,"&gt;="&amp;$B$3,BITACORA!$B$4:$B$7322,"&lt;="&amp;$B$4)</f>
        <v>0</v>
      </c>
      <c r="Y172" s="165">
        <f>COUNTIFS(BITACORA!$C$4:$C$7322,$B$7:$B$501,BITACORA!$E$4:$E$7322,$E$6:$AM$6,BITACORA!$B$4:$B$7322,"&gt;="&amp;$B$3,BITACORA!$B$4:$B$7322,"&lt;="&amp;$B$4)</f>
        <v>0</v>
      </c>
      <c r="Z172" s="165">
        <f>COUNTIFS(BITACORA!$C$4:$C$7322,$B$7:$B$501,BITACORA!$E$4:$E$7322,$E$6:$AM$6,BITACORA!$B$4:$B$7322,"&gt;="&amp;$B$3,BITACORA!$B$4:$B$7322,"&lt;="&amp;$B$4)</f>
        <v>0</v>
      </c>
      <c r="AA172" s="165">
        <f>COUNTIFS(BITACORA!$C$4:$C$7322,$B$7:$B$501,BITACORA!$E$4:$E$7322,$E$6:$AM$6,BITACORA!$B$4:$B$7322,"&gt;="&amp;$B$3,BITACORA!$B$4:$B$7322,"&lt;="&amp;$B$4)</f>
        <v>0</v>
      </c>
      <c r="AB172" s="165">
        <f>COUNTIFS(BITACORA!$C$4:$C$7322,$B$7:$B$501,BITACORA!$E$4:$E$7322,$E$6:$AM$6,BITACORA!$B$4:$B$7322,"&gt;="&amp;$B$3,BITACORA!$B$4:$B$7322,"&lt;="&amp;$B$4)</f>
        <v>0</v>
      </c>
      <c r="AC172" s="165">
        <f>COUNTIFS(BITACORA!$C$4:$C$7322,$B$7:$B$501,BITACORA!$E$4:$E$7322,$E$6:$AM$6,BITACORA!$B$4:$B$7322,"&gt;="&amp;$B$3,BITACORA!$B$4:$B$7322,"&lt;="&amp;$B$4)</f>
        <v>0</v>
      </c>
      <c r="AD172" s="165">
        <f>COUNTIFS(BITACORA!$C$4:$C$7322,$B$7:$B$501,BITACORA!$E$4:$E$7322,$E$6:$AM$6,BITACORA!$B$4:$B$7322,"&gt;="&amp;$B$3,BITACORA!$B$4:$B$7322,"&lt;="&amp;$B$4)</f>
        <v>0</v>
      </c>
      <c r="AE172" s="165">
        <f>COUNTIFS(BITACORA!$C$4:$C$7322,$B$7:$B$501,BITACORA!$E$4:$E$7322,$E$6:$AM$6,BITACORA!$B$4:$B$7322,"&gt;="&amp;$B$3,BITACORA!$B$4:$B$7322,"&lt;="&amp;$B$4)</f>
        <v>0</v>
      </c>
      <c r="AF172" s="165">
        <f>COUNTIFS(BITACORA!$C$4:$C$7322,$B$7:$B$501,BITACORA!$E$4:$E$7322,$E$6:$AM$6,BITACORA!$B$4:$B$7322,"&gt;="&amp;$B$3,BITACORA!$B$4:$B$7322,"&lt;="&amp;$B$4)</f>
        <v>0</v>
      </c>
      <c r="AG172" s="165">
        <f>COUNTIFS(BITACORA!$C$4:$C$7322,$B$7:$B$501,BITACORA!$E$4:$E$7322,$E$6:$AM$6,BITACORA!$B$4:$B$7322,"&gt;="&amp;$B$3,BITACORA!$B$4:$B$7322,"&lt;="&amp;$B$4)</f>
        <v>0</v>
      </c>
      <c r="AH172" s="165">
        <f>COUNTIFS(BITACORA!$C$4:$C$7322,$B$7:$B$501,BITACORA!$E$4:$E$7322,$E$6:$AM$6,BITACORA!$B$4:$B$7322,"&gt;="&amp;$B$3,BITACORA!$B$4:$B$7322,"&lt;="&amp;$B$4)</f>
        <v>0</v>
      </c>
      <c r="AI172" s="165">
        <f>COUNTIFS(BITACORA!$C$4:$C$7322,$B$7:$B$501,BITACORA!$E$4:$E$7322,$E$6:$AM$6,BITACORA!$B$4:$B$7322,"&gt;="&amp;$B$3,BITACORA!$B$4:$B$7322,"&lt;="&amp;$B$4)</f>
        <v>0</v>
      </c>
      <c r="AJ172" s="165">
        <f>COUNTIFS(BITACORA!$C$4:$C$7322,$B$7:$B$501,BITACORA!$E$4:$E$7322,$E$6:$AM$6,BITACORA!$B$4:$B$7322,"&gt;="&amp;$B$3,BITACORA!$B$4:$B$7322,"&lt;="&amp;$B$4)</f>
        <v>0</v>
      </c>
      <c r="AK172" s="165">
        <f>COUNTIFS(BITACORA!$C$4:$C$7322,$B$7:$B$501,BITACORA!$E$4:$E$7322,$E$6:$AM$6,BITACORA!$B$4:$B$7322,"&gt;="&amp;$B$3,BITACORA!$B$4:$B$7322,"&lt;="&amp;$B$4)</f>
        <v>0</v>
      </c>
      <c r="AL172" s="165">
        <f>COUNTIFS(BITACORA!$C$4:$C$7322,$B$7:$B$501,BITACORA!$E$4:$E$7322,$E$6:$AM$6,BITACORA!$B$4:$B$7322,"&gt;="&amp;$B$3,BITACORA!$B$4:$B$7322,"&lt;="&amp;$B$4)</f>
        <v>0</v>
      </c>
      <c r="AM172" s="165">
        <f>COUNTIFS(BITACORA!$C$4:$C$7322,$B$7:$B$501,BITACORA!$E$4:$E$7322,$E$6:$AM$6,BITACORA!$B$4:$B$7322,"&gt;="&amp;$B$3,BITACORA!$B$4:$B$7322,"&lt;="&amp;$B$4)</f>
        <v>0</v>
      </c>
    </row>
    <row r="173" spans="1:39">
      <c r="A173" s="141"/>
      <c r="B173" s="165"/>
      <c r="C173" s="165"/>
      <c r="D173" s="164">
        <f t="shared" si="0"/>
        <v>0</v>
      </c>
      <c r="E173" s="165">
        <f>COUNTIFS(BITACORA!$C$4:$C$7322,$B$7:$B$501,BITACORA!$E$4:$E$7322,$E$6:$AM$6,BITACORA!$B$4:$B$7322,"&gt;="&amp;$B$3,BITACORA!$B$4:$B$7322,"&lt;="&amp;$B$4)</f>
        <v>0</v>
      </c>
      <c r="F173" s="165">
        <f>COUNTIFS(BITACORA!$C$4:$C$7322,$B$7:$B$501,BITACORA!$E$4:$E$7322,$E$6:$AM$6,BITACORA!$B$4:$B$7322,"&gt;="&amp;$B$3,BITACORA!$B$4:$B$7322,"&lt;="&amp;$B$4)</f>
        <v>0</v>
      </c>
      <c r="G173" s="165">
        <f>COUNTIFS(BITACORA!$C$4:$C$7322,$B$7:$B$501,BITACORA!$E$4:$E$7322,$E$6:$AM$6,BITACORA!$B$4:$B$7322,"&gt;="&amp;$B$3,BITACORA!$B$4:$B$7322,"&lt;="&amp;$B$4)</f>
        <v>0</v>
      </c>
      <c r="H173" s="165">
        <f>COUNTIFS(BITACORA!$C$4:$C$7322,$B$7:$B$501,BITACORA!$E$4:$E$7322,$E$6:$AM$6,BITACORA!$B$4:$B$7322,"&gt;="&amp;$B$3,BITACORA!$B$4:$B$7322,"&lt;="&amp;$B$4)</f>
        <v>0</v>
      </c>
      <c r="I173" s="165">
        <f>COUNTIFS(BITACORA!$C$4:$C$7322,$B$7:$B$501,BITACORA!$E$4:$E$7322,$E$6:$AM$6,BITACORA!$B$4:$B$7322,"&gt;="&amp;$B$3,BITACORA!$B$4:$B$7322,"&lt;="&amp;$B$4)</f>
        <v>0</v>
      </c>
      <c r="J173" s="165">
        <f>COUNTIFS(BITACORA!$C$4:$C$7322,$B$7:$B$501,BITACORA!$E$4:$E$7322,$E$6:$AM$6,BITACORA!$B$4:$B$7322,"&gt;="&amp;$B$3,BITACORA!$B$4:$B$7322,"&lt;="&amp;$B$4)</f>
        <v>0</v>
      </c>
      <c r="K173" s="165">
        <f>COUNTIFS(BITACORA!$C$4:$C$7322,$B$7:$B$501,BITACORA!$E$4:$E$7322,$E$6:$AM$6,BITACORA!$B$4:$B$7322,"&gt;="&amp;$B$3,BITACORA!$B$4:$B$7322,"&lt;="&amp;$B$4)</f>
        <v>0</v>
      </c>
      <c r="L173" s="165">
        <f>COUNTIFS(BITACORA!$C$4:$C$7322,$B$7:$B$501,BITACORA!$E$4:$E$7322,$E$6:$AM$6,BITACORA!$B$4:$B$7322,"&gt;="&amp;$B$3,BITACORA!$B$4:$B$7322,"&lt;="&amp;$B$4)</f>
        <v>0</v>
      </c>
      <c r="M173" s="165">
        <f>COUNTIFS(BITACORA!$C$4:$C$7322,$B$7:$B$501,BITACORA!$E$4:$E$7322,$E$6:$AM$6,BITACORA!$B$4:$B$7322,"&gt;="&amp;$B$3,BITACORA!$B$4:$B$7322,"&lt;="&amp;$B$4)</f>
        <v>0</v>
      </c>
      <c r="N173" s="165">
        <f>COUNTIFS(BITACORA!$C$4:$C$7322,$B$7:$B$501,BITACORA!$E$4:$E$7322,$E$6:$AM$6,BITACORA!$B$4:$B$7322,"&gt;="&amp;$B$3,BITACORA!$B$4:$B$7322,"&lt;="&amp;$B$4)</f>
        <v>0</v>
      </c>
      <c r="O173" s="165">
        <f>COUNTIFS(BITACORA!$C$4:$C$7322,$B$7:$B$501,BITACORA!$E$4:$E$7322,$E$6:$AM$6,BITACORA!$B$4:$B$7322,"&gt;="&amp;$B$3,BITACORA!$B$4:$B$7322,"&lt;="&amp;$B$4)</f>
        <v>0</v>
      </c>
      <c r="P173" s="165">
        <f>COUNTIFS(BITACORA!$C$4:$C$7322,$B$7:$B$501,BITACORA!$E$4:$E$7322,$E$6:$AM$6,BITACORA!$B$4:$B$7322,"&gt;="&amp;$B$3,BITACORA!$B$4:$B$7322,"&lt;="&amp;$B$4)</f>
        <v>0</v>
      </c>
      <c r="Q173" s="165">
        <f>COUNTIFS(BITACORA!$C$4:$C$7322,$B$7:$B$501,BITACORA!$E$4:$E$7322,$E$6:$AM$6,BITACORA!$B$4:$B$7322,"&gt;="&amp;$B$3,BITACORA!$B$4:$B$7322,"&lt;="&amp;$B$4)</f>
        <v>0</v>
      </c>
      <c r="R173" s="165">
        <f>COUNTIFS(BITACORA!$C$4:$C$7322,$B$7:$B$501,BITACORA!$E$4:$E$7322,$E$6:$AM$6,BITACORA!$B$4:$B$7322,"&gt;="&amp;$B$3,BITACORA!$B$4:$B$7322,"&lt;="&amp;$B$4)</f>
        <v>0</v>
      </c>
      <c r="S173" s="165">
        <f>COUNTIFS(BITACORA!$C$4:$C$7322,$B$7:$B$501,BITACORA!$E$4:$E$7322,$E$6:$AM$6,BITACORA!$B$4:$B$7322,"&gt;="&amp;$B$3,BITACORA!$B$4:$B$7322,"&lt;="&amp;$B$4)</f>
        <v>0</v>
      </c>
      <c r="T173" s="165">
        <f>COUNTIFS(BITACORA!$C$4:$C$7322,$B$7:$B$501,BITACORA!$E$4:$E$7322,$E$6:$AM$6,BITACORA!$B$4:$B$7322,"&gt;="&amp;$B$3,BITACORA!$B$4:$B$7322,"&lt;="&amp;$B$4)</f>
        <v>0</v>
      </c>
      <c r="U173" s="165">
        <f>COUNTIFS(BITACORA!$C$4:$C$7322,$B$7:$B$501,BITACORA!$E$4:$E$7322,$E$6:$AM$6,BITACORA!$B$4:$B$7322,"&gt;="&amp;$B$3,BITACORA!$B$4:$B$7322,"&lt;="&amp;$B$4)</f>
        <v>0</v>
      </c>
      <c r="V173" s="165">
        <f>COUNTIFS(BITACORA!$C$4:$C$7322,$B$7:$B$501,BITACORA!$E$4:$E$7322,$E$6:$AM$6,BITACORA!$B$4:$B$7322,"&gt;="&amp;$B$3,BITACORA!$B$4:$B$7322,"&lt;="&amp;$B$4)</f>
        <v>0</v>
      </c>
      <c r="W173" s="165">
        <f>COUNTIFS(BITACORA!$C$4:$C$7322,$B$7:$B$501,BITACORA!$E$4:$E$7322,$E$6:$AM$6,BITACORA!$B$4:$B$7322,"&gt;="&amp;$B$3,BITACORA!$B$4:$B$7322,"&lt;="&amp;$B$4)</f>
        <v>0</v>
      </c>
      <c r="X173" s="165">
        <f>COUNTIFS(BITACORA!$C$4:$C$7322,$B$7:$B$501,BITACORA!$E$4:$E$7322,$E$6:$AM$6,BITACORA!$B$4:$B$7322,"&gt;="&amp;$B$3,BITACORA!$B$4:$B$7322,"&lt;="&amp;$B$4)</f>
        <v>0</v>
      </c>
      <c r="Y173" s="165">
        <f>COUNTIFS(BITACORA!$C$4:$C$7322,$B$7:$B$501,BITACORA!$E$4:$E$7322,$E$6:$AM$6,BITACORA!$B$4:$B$7322,"&gt;="&amp;$B$3,BITACORA!$B$4:$B$7322,"&lt;="&amp;$B$4)</f>
        <v>0</v>
      </c>
      <c r="Z173" s="165">
        <f>COUNTIFS(BITACORA!$C$4:$C$7322,$B$7:$B$501,BITACORA!$E$4:$E$7322,$E$6:$AM$6,BITACORA!$B$4:$B$7322,"&gt;="&amp;$B$3,BITACORA!$B$4:$B$7322,"&lt;="&amp;$B$4)</f>
        <v>0</v>
      </c>
      <c r="AA173" s="165">
        <f>COUNTIFS(BITACORA!$C$4:$C$7322,$B$7:$B$501,BITACORA!$E$4:$E$7322,$E$6:$AM$6,BITACORA!$B$4:$B$7322,"&gt;="&amp;$B$3,BITACORA!$B$4:$B$7322,"&lt;="&amp;$B$4)</f>
        <v>0</v>
      </c>
      <c r="AB173" s="165">
        <f>COUNTIFS(BITACORA!$C$4:$C$7322,$B$7:$B$501,BITACORA!$E$4:$E$7322,$E$6:$AM$6,BITACORA!$B$4:$B$7322,"&gt;="&amp;$B$3,BITACORA!$B$4:$B$7322,"&lt;="&amp;$B$4)</f>
        <v>0</v>
      </c>
      <c r="AC173" s="165">
        <f>COUNTIFS(BITACORA!$C$4:$C$7322,$B$7:$B$501,BITACORA!$E$4:$E$7322,$E$6:$AM$6,BITACORA!$B$4:$B$7322,"&gt;="&amp;$B$3,BITACORA!$B$4:$B$7322,"&lt;="&amp;$B$4)</f>
        <v>0</v>
      </c>
      <c r="AD173" s="165">
        <f>COUNTIFS(BITACORA!$C$4:$C$7322,$B$7:$B$501,BITACORA!$E$4:$E$7322,$E$6:$AM$6,BITACORA!$B$4:$B$7322,"&gt;="&amp;$B$3,BITACORA!$B$4:$B$7322,"&lt;="&amp;$B$4)</f>
        <v>0</v>
      </c>
      <c r="AE173" s="165">
        <f>COUNTIFS(BITACORA!$C$4:$C$7322,$B$7:$B$501,BITACORA!$E$4:$E$7322,$E$6:$AM$6,BITACORA!$B$4:$B$7322,"&gt;="&amp;$B$3,BITACORA!$B$4:$B$7322,"&lt;="&amp;$B$4)</f>
        <v>0</v>
      </c>
      <c r="AF173" s="165">
        <f>COUNTIFS(BITACORA!$C$4:$C$7322,$B$7:$B$501,BITACORA!$E$4:$E$7322,$E$6:$AM$6,BITACORA!$B$4:$B$7322,"&gt;="&amp;$B$3,BITACORA!$B$4:$B$7322,"&lt;="&amp;$B$4)</f>
        <v>0</v>
      </c>
      <c r="AG173" s="165">
        <f>COUNTIFS(BITACORA!$C$4:$C$7322,$B$7:$B$501,BITACORA!$E$4:$E$7322,$E$6:$AM$6,BITACORA!$B$4:$B$7322,"&gt;="&amp;$B$3,BITACORA!$B$4:$B$7322,"&lt;="&amp;$B$4)</f>
        <v>0</v>
      </c>
      <c r="AH173" s="165">
        <f>COUNTIFS(BITACORA!$C$4:$C$7322,$B$7:$B$501,BITACORA!$E$4:$E$7322,$E$6:$AM$6,BITACORA!$B$4:$B$7322,"&gt;="&amp;$B$3,BITACORA!$B$4:$B$7322,"&lt;="&amp;$B$4)</f>
        <v>0</v>
      </c>
      <c r="AI173" s="165">
        <f>COUNTIFS(BITACORA!$C$4:$C$7322,$B$7:$B$501,BITACORA!$E$4:$E$7322,$E$6:$AM$6,BITACORA!$B$4:$B$7322,"&gt;="&amp;$B$3,BITACORA!$B$4:$B$7322,"&lt;="&amp;$B$4)</f>
        <v>0</v>
      </c>
      <c r="AJ173" s="165">
        <f>COUNTIFS(BITACORA!$C$4:$C$7322,$B$7:$B$501,BITACORA!$E$4:$E$7322,$E$6:$AM$6,BITACORA!$B$4:$B$7322,"&gt;="&amp;$B$3,BITACORA!$B$4:$B$7322,"&lt;="&amp;$B$4)</f>
        <v>0</v>
      </c>
      <c r="AK173" s="165">
        <f>COUNTIFS(BITACORA!$C$4:$C$7322,$B$7:$B$501,BITACORA!$E$4:$E$7322,$E$6:$AM$6,BITACORA!$B$4:$B$7322,"&gt;="&amp;$B$3,BITACORA!$B$4:$B$7322,"&lt;="&amp;$B$4)</f>
        <v>0</v>
      </c>
      <c r="AL173" s="165">
        <f>COUNTIFS(BITACORA!$C$4:$C$7322,$B$7:$B$501,BITACORA!$E$4:$E$7322,$E$6:$AM$6,BITACORA!$B$4:$B$7322,"&gt;="&amp;$B$3,BITACORA!$B$4:$B$7322,"&lt;="&amp;$B$4)</f>
        <v>0</v>
      </c>
      <c r="AM173" s="165">
        <f>COUNTIFS(BITACORA!$C$4:$C$7322,$B$7:$B$501,BITACORA!$E$4:$E$7322,$E$6:$AM$6,BITACORA!$B$4:$B$7322,"&gt;="&amp;$B$3,BITACORA!$B$4:$B$7322,"&lt;="&amp;$B$4)</f>
        <v>0</v>
      </c>
    </row>
    <row r="174" spans="1:39">
      <c r="A174" s="141"/>
      <c r="B174" s="165"/>
      <c r="C174" s="165"/>
      <c r="D174" s="164">
        <f t="shared" si="0"/>
        <v>0</v>
      </c>
      <c r="E174" s="165">
        <f>COUNTIFS(BITACORA!$C$4:$C$7322,$B$7:$B$501,BITACORA!$E$4:$E$7322,$E$6:$AM$6,BITACORA!$B$4:$B$7322,"&gt;="&amp;$B$3,BITACORA!$B$4:$B$7322,"&lt;="&amp;$B$4)</f>
        <v>0</v>
      </c>
      <c r="F174" s="165">
        <f>COUNTIFS(BITACORA!$C$4:$C$7322,$B$7:$B$501,BITACORA!$E$4:$E$7322,$E$6:$AM$6,BITACORA!$B$4:$B$7322,"&gt;="&amp;$B$3,BITACORA!$B$4:$B$7322,"&lt;="&amp;$B$4)</f>
        <v>0</v>
      </c>
      <c r="G174" s="165">
        <f>COUNTIFS(BITACORA!$C$4:$C$7322,$B$7:$B$501,BITACORA!$E$4:$E$7322,$E$6:$AM$6,BITACORA!$B$4:$B$7322,"&gt;="&amp;$B$3,BITACORA!$B$4:$B$7322,"&lt;="&amp;$B$4)</f>
        <v>0</v>
      </c>
      <c r="H174" s="165">
        <f>COUNTIFS(BITACORA!$C$4:$C$7322,$B$7:$B$501,BITACORA!$E$4:$E$7322,$E$6:$AM$6,BITACORA!$B$4:$B$7322,"&gt;="&amp;$B$3,BITACORA!$B$4:$B$7322,"&lt;="&amp;$B$4)</f>
        <v>0</v>
      </c>
      <c r="I174" s="165">
        <f>COUNTIFS(BITACORA!$C$4:$C$7322,$B$7:$B$501,BITACORA!$E$4:$E$7322,$E$6:$AM$6,BITACORA!$B$4:$B$7322,"&gt;="&amp;$B$3,BITACORA!$B$4:$B$7322,"&lt;="&amp;$B$4)</f>
        <v>0</v>
      </c>
      <c r="J174" s="165">
        <f>COUNTIFS(BITACORA!$C$4:$C$7322,$B$7:$B$501,BITACORA!$E$4:$E$7322,$E$6:$AM$6,BITACORA!$B$4:$B$7322,"&gt;="&amp;$B$3,BITACORA!$B$4:$B$7322,"&lt;="&amp;$B$4)</f>
        <v>0</v>
      </c>
      <c r="K174" s="165">
        <f>COUNTIFS(BITACORA!$C$4:$C$7322,$B$7:$B$501,BITACORA!$E$4:$E$7322,$E$6:$AM$6,BITACORA!$B$4:$B$7322,"&gt;="&amp;$B$3,BITACORA!$B$4:$B$7322,"&lt;="&amp;$B$4)</f>
        <v>0</v>
      </c>
      <c r="L174" s="165">
        <f>COUNTIFS(BITACORA!$C$4:$C$7322,$B$7:$B$501,BITACORA!$E$4:$E$7322,$E$6:$AM$6,BITACORA!$B$4:$B$7322,"&gt;="&amp;$B$3,BITACORA!$B$4:$B$7322,"&lt;="&amp;$B$4)</f>
        <v>0</v>
      </c>
      <c r="M174" s="165">
        <f>COUNTIFS(BITACORA!$C$4:$C$7322,$B$7:$B$501,BITACORA!$E$4:$E$7322,$E$6:$AM$6,BITACORA!$B$4:$B$7322,"&gt;="&amp;$B$3,BITACORA!$B$4:$B$7322,"&lt;="&amp;$B$4)</f>
        <v>0</v>
      </c>
      <c r="N174" s="165">
        <f>COUNTIFS(BITACORA!$C$4:$C$7322,$B$7:$B$501,BITACORA!$E$4:$E$7322,$E$6:$AM$6,BITACORA!$B$4:$B$7322,"&gt;="&amp;$B$3,BITACORA!$B$4:$B$7322,"&lt;="&amp;$B$4)</f>
        <v>0</v>
      </c>
      <c r="O174" s="165">
        <f>COUNTIFS(BITACORA!$C$4:$C$7322,$B$7:$B$501,BITACORA!$E$4:$E$7322,$E$6:$AM$6,BITACORA!$B$4:$B$7322,"&gt;="&amp;$B$3,BITACORA!$B$4:$B$7322,"&lt;="&amp;$B$4)</f>
        <v>0</v>
      </c>
      <c r="P174" s="165">
        <f>COUNTIFS(BITACORA!$C$4:$C$7322,$B$7:$B$501,BITACORA!$E$4:$E$7322,$E$6:$AM$6,BITACORA!$B$4:$B$7322,"&gt;="&amp;$B$3,BITACORA!$B$4:$B$7322,"&lt;="&amp;$B$4)</f>
        <v>0</v>
      </c>
      <c r="Q174" s="165">
        <f>COUNTIFS(BITACORA!$C$4:$C$7322,$B$7:$B$501,BITACORA!$E$4:$E$7322,$E$6:$AM$6,BITACORA!$B$4:$B$7322,"&gt;="&amp;$B$3,BITACORA!$B$4:$B$7322,"&lt;="&amp;$B$4)</f>
        <v>0</v>
      </c>
      <c r="R174" s="165">
        <f>COUNTIFS(BITACORA!$C$4:$C$7322,$B$7:$B$501,BITACORA!$E$4:$E$7322,$E$6:$AM$6,BITACORA!$B$4:$B$7322,"&gt;="&amp;$B$3,BITACORA!$B$4:$B$7322,"&lt;="&amp;$B$4)</f>
        <v>0</v>
      </c>
      <c r="S174" s="165">
        <f>COUNTIFS(BITACORA!$C$4:$C$7322,$B$7:$B$501,BITACORA!$E$4:$E$7322,$E$6:$AM$6,BITACORA!$B$4:$B$7322,"&gt;="&amp;$B$3,BITACORA!$B$4:$B$7322,"&lt;="&amp;$B$4)</f>
        <v>0</v>
      </c>
      <c r="T174" s="165">
        <f>COUNTIFS(BITACORA!$C$4:$C$7322,$B$7:$B$501,BITACORA!$E$4:$E$7322,$E$6:$AM$6,BITACORA!$B$4:$B$7322,"&gt;="&amp;$B$3,BITACORA!$B$4:$B$7322,"&lt;="&amp;$B$4)</f>
        <v>0</v>
      </c>
      <c r="U174" s="165">
        <f>COUNTIFS(BITACORA!$C$4:$C$7322,$B$7:$B$501,BITACORA!$E$4:$E$7322,$E$6:$AM$6,BITACORA!$B$4:$B$7322,"&gt;="&amp;$B$3,BITACORA!$B$4:$B$7322,"&lt;="&amp;$B$4)</f>
        <v>0</v>
      </c>
      <c r="V174" s="165">
        <f>COUNTIFS(BITACORA!$C$4:$C$7322,$B$7:$B$501,BITACORA!$E$4:$E$7322,$E$6:$AM$6,BITACORA!$B$4:$B$7322,"&gt;="&amp;$B$3,BITACORA!$B$4:$B$7322,"&lt;="&amp;$B$4)</f>
        <v>0</v>
      </c>
      <c r="W174" s="165">
        <f>COUNTIFS(BITACORA!$C$4:$C$7322,$B$7:$B$501,BITACORA!$E$4:$E$7322,$E$6:$AM$6,BITACORA!$B$4:$B$7322,"&gt;="&amp;$B$3,BITACORA!$B$4:$B$7322,"&lt;="&amp;$B$4)</f>
        <v>0</v>
      </c>
      <c r="X174" s="165">
        <f>COUNTIFS(BITACORA!$C$4:$C$7322,$B$7:$B$501,BITACORA!$E$4:$E$7322,$E$6:$AM$6,BITACORA!$B$4:$B$7322,"&gt;="&amp;$B$3,BITACORA!$B$4:$B$7322,"&lt;="&amp;$B$4)</f>
        <v>0</v>
      </c>
      <c r="Y174" s="165">
        <f>COUNTIFS(BITACORA!$C$4:$C$7322,$B$7:$B$501,BITACORA!$E$4:$E$7322,$E$6:$AM$6,BITACORA!$B$4:$B$7322,"&gt;="&amp;$B$3,BITACORA!$B$4:$B$7322,"&lt;="&amp;$B$4)</f>
        <v>0</v>
      </c>
      <c r="Z174" s="165">
        <f>COUNTIFS(BITACORA!$C$4:$C$7322,$B$7:$B$501,BITACORA!$E$4:$E$7322,$E$6:$AM$6,BITACORA!$B$4:$B$7322,"&gt;="&amp;$B$3,BITACORA!$B$4:$B$7322,"&lt;="&amp;$B$4)</f>
        <v>0</v>
      </c>
      <c r="AA174" s="165">
        <f>COUNTIFS(BITACORA!$C$4:$C$7322,$B$7:$B$501,BITACORA!$E$4:$E$7322,$E$6:$AM$6,BITACORA!$B$4:$B$7322,"&gt;="&amp;$B$3,BITACORA!$B$4:$B$7322,"&lt;="&amp;$B$4)</f>
        <v>0</v>
      </c>
      <c r="AB174" s="165">
        <f>COUNTIFS(BITACORA!$C$4:$C$7322,$B$7:$B$501,BITACORA!$E$4:$E$7322,$E$6:$AM$6,BITACORA!$B$4:$B$7322,"&gt;="&amp;$B$3,BITACORA!$B$4:$B$7322,"&lt;="&amp;$B$4)</f>
        <v>0</v>
      </c>
      <c r="AC174" s="165">
        <f>COUNTIFS(BITACORA!$C$4:$C$7322,$B$7:$B$501,BITACORA!$E$4:$E$7322,$E$6:$AM$6,BITACORA!$B$4:$B$7322,"&gt;="&amp;$B$3,BITACORA!$B$4:$B$7322,"&lt;="&amp;$B$4)</f>
        <v>0</v>
      </c>
      <c r="AD174" s="165">
        <f>COUNTIFS(BITACORA!$C$4:$C$7322,$B$7:$B$501,BITACORA!$E$4:$E$7322,$E$6:$AM$6,BITACORA!$B$4:$B$7322,"&gt;="&amp;$B$3,BITACORA!$B$4:$B$7322,"&lt;="&amp;$B$4)</f>
        <v>0</v>
      </c>
      <c r="AE174" s="165">
        <f>COUNTIFS(BITACORA!$C$4:$C$7322,$B$7:$B$501,BITACORA!$E$4:$E$7322,$E$6:$AM$6,BITACORA!$B$4:$B$7322,"&gt;="&amp;$B$3,BITACORA!$B$4:$B$7322,"&lt;="&amp;$B$4)</f>
        <v>0</v>
      </c>
      <c r="AF174" s="165">
        <f>COUNTIFS(BITACORA!$C$4:$C$7322,$B$7:$B$501,BITACORA!$E$4:$E$7322,$E$6:$AM$6,BITACORA!$B$4:$B$7322,"&gt;="&amp;$B$3,BITACORA!$B$4:$B$7322,"&lt;="&amp;$B$4)</f>
        <v>0</v>
      </c>
      <c r="AG174" s="165">
        <f>COUNTIFS(BITACORA!$C$4:$C$7322,$B$7:$B$501,BITACORA!$E$4:$E$7322,$E$6:$AM$6,BITACORA!$B$4:$B$7322,"&gt;="&amp;$B$3,BITACORA!$B$4:$B$7322,"&lt;="&amp;$B$4)</f>
        <v>0</v>
      </c>
      <c r="AH174" s="165">
        <f>COUNTIFS(BITACORA!$C$4:$C$7322,$B$7:$B$501,BITACORA!$E$4:$E$7322,$E$6:$AM$6,BITACORA!$B$4:$B$7322,"&gt;="&amp;$B$3,BITACORA!$B$4:$B$7322,"&lt;="&amp;$B$4)</f>
        <v>0</v>
      </c>
      <c r="AI174" s="165">
        <f>COUNTIFS(BITACORA!$C$4:$C$7322,$B$7:$B$501,BITACORA!$E$4:$E$7322,$E$6:$AM$6,BITACORA!$B$4:$B$7322,"&gt;="&amp;$B$3,BITACORA!$B$4:$B$7322,"&lt;="&amp;$B$4)</f>
        <v>0</v>
      </c>
      <c r="AJ174" s="165">
        <f>COUNTIFS(BITACORA!$C$4:$C$7322,$B$7:$B$501,BITACORA!$E$4:$E$7322,$E$6:$AM$6,BITACORA!$B$4:$B$7322,"&gt;="&amp;$B$3,BITACORA!$B$4:$B$7322,"&lt;="&amp;$B$4)</f>
        <v>0</v>
      </c>
      <c r="AK174" s="165">
        <f>COUNTIFS(BITACORA!$C$4:$C$7322,$B$7:$B$501,BITACORA!$E$4:$E$7322,$E$6:$AM$6,BITACORA!$B$4:$B$7322,"&gt;="&amp;$B$3,BITACORA!$B$4:$B$7322,"&lt;="&amp;$B$4)</f>
        <v>0</v>
      </c>
      <c r="AL174" s="165">
        <f>COUNTIFS(BITACORA!$C$4:$C$7322,$B$7:$B$501,BITACORA!$E$4:$E$7322,$E$6:$AM$6,BITACORA!$B$4:$B$7322,"&gt;="&amp;$B$3,BITACORA!$B$4:$B$7322,"&lt;="&amp;$B$4)</f>
        <v>0</v>
      </c>
      <c r="AM174" s="165">
        <f>COUNTIFS(BITACORA!$C$4:$C$7322,$B$7:$B$501,BITACORA!$E$4:$E$7322,$E$6:$AM$6,BITACORA!$B$4:$B$7322,"&gt;="&amp;$B$3,BITACORA!$B$4:$B$7322,"&lt;="&amp;$B$4)</f>
        <v>0</v>
      </c>
    </row>
    <row r="175" spans="1:39">
      <c r="A175" s="141"/>
      <c r="B175" s="165"/>
      <c r="C175" s="165"/>
      <c r="D175" s="164">
        <f t="shared" si="0"/>
        <v>0</v>
      </c>
      <c r="E175" s="165">
        <f>COUNTIFS(BITACORA!$C$4:$C$7322,$B$7:$B$501,BITACORA!$E$4:$E$7322,$E$6:$AM$6,BITACORA!$B$4:$B$7322,"&gt;="&amp;$B$3,BITACORA!$B$4:$B$7322,"&lt;="&amp;$B$4)</f>
        <v>0</v>
      </c>
      <c r="F175" s="165">
        <f>COUNTIFS(BITACORA!$C$4:$C$7322,$B$7:$B$501,BITACORA!$E$4:$E$7322,$E$6:$AM$6,BITACORA!$B$4:$B$7322,"&gt;="&amp;$B$3,BITACORA!$B$4:$B$7322,"&lt;="&amp;$B$4)</f>
        <v>0</v>
      </c>
      <c r="G175" s="165">
        <f>COUNTIFS(BITACORA!$C$4:$C$7322,$B$7:$B$501,BITACORA!$E$4:$E$7322,$E$6:$AM$6,BITACORA!$B$4:$B$7322,"&gt;="&amp;$B$3,BITACORA!$B$4:$B$7322,"&lt;="&amp;$B$4)</f>
        <v>0</v>
      </c>
      <c r="H175" s="165">
        <f>COUNTIFS(BITACORA!$C$4:$C$7322,$B$7:$B$501,BITACORA!$E$4:$E$7322,$E$6:$AM$6,BITACORA!$B$4:$B$7322,"&gt;="&amp;$B$3,BITACORA!$B$4:$B$7322,"&lt;="&amp;$B$4)</f>
        <v>0</v>
      </c>
      <c r="I175" s="165">
        <f>COUNTIFS(BITACORA!$C$4:$C$7322,$B$7:$B$501,BITACORA!$E$4:$E$7322,$E$6:$AM$6,BITACORA!$B$4:$B$7322,"&gt;="&amp;$B$3,BITACORA!$B$4:$B$7322,"&lt;="&amp;$B$4)</f>
        <v>0</v>
      </c>
      <c r="J175" s="165">
        <f>COUNTIFS(BITACORA!$C$4:$C$7322,$B$7:$B$501,BITACORA!$E$4:$E$7322,$E$6:$AM$6,BITACORA!$B$4:$B$7322,"&gt;="&amp;$B$3,BITACORA!$B$4:$B$7322,"&lt;="&amp;$B$4)</f>
        <v>0</v>
      </c>
      <c r="K175" s="165">
        <f>COUNTIFS(BITACORA!$C$4:$C$7322,$B$7:$B$501,BITACORA!$E$4:$E$7322,$E$6:$AM$6,BITACORA!$B$4:$B$7322,"&gt;="&amp;$B$3,BITACORA!$B$4:$B$7322,"&lt;="&amp;$B$4)</f>
        <v>0</v>
      </c>
      <c r="L175" s="165">
        <f>COUNTIFS(BITACORA!$C$4:$C$7322,$B$7:$B$501,BITACORA!$E$4:$E$7322,$E$6:$AM$6,BITACORA!$B$4:$B$7322,"&gt;="&amp;$B$3,BITACORA!$B$4:$B$7322,"&lt;="&amp;$B$4)</f>
        <v>0</v>
      </c>
      <c r="M175" s="165">
        <f>COUNTIFS(BITACORA!$C$4:$C$7322,$B$7:$B$501,BITACORA!$E$4:$E$7322,$E$6:$AM$6,BITACORA!$B$4:$B$7322,"&gt;="&amp;$B$3,BITACORA!$B$4:$B$7322,"&lt;="&amp;$B$4)</f>
        <v>0</v>
      </c>
      <c r="N175" s="165">
        <f>COUNTIFS(BITACORA!$C$4:$C$7322,$B$7:$B$501,BITACORA!$E$4:$E$7322,$E$6:$AM$6,BITACORA!$B$4:$B$7322,"&gt;="&amp;$B$3,BITACORA!$B$4:$B$7322,"&lt;="&amp;$B$4)</f>
        <v>0</v>
      </c>
      <c r="O175" s="165">
        <f>COUNTIFS(BITACORA!$C$4:$C$7322,$B$7:$B$501,BITACORA!$E$4:$E$7322,$E$6:$AM$6,BITACORA!$B$4:$B$7322,"&gt;="&amp;$B$3,BITACORA!$B$4:$B$7322,"&lt;="&amp;$B$4)</f>
        <v>0</v>
      </c>
      <c r="P175" s="165">
        <f>COUNTIFS(BITACORA!$C$4:$C$7322,$B$7:$B$501,BITACORA!$E$4:$E$7322,$E$6:$AM$6,BITACORA!$B$4:$B$7322,"&gt;="&amp;$B$3,BITACORA!$B$4:$B$7322,"&lt;="&amp;$B$4)</f>
        <v>0</v>
      </c>
      <c r="Q175" s="165">
        <f>COUNTIFS(BITACORA!$C$4:$C$7322,$B$7:$B$501,BITACORA!$E$4:$E$7322,$E$6:$AM$6,BITACORA!$B$4:$B$7322,"&gt;="&amp;$B$3,BITACORA!$B$4:$B$7322,"&lt;="&amp;$B$4)</f>
        <v>0</v>
      </c>
      <c r="R175" s="165">
        <f>COUNTIFS(BITACORA!$C$4:$C$7322,$B$7:$B$501,BITACORA!$E$4:$E$7322,$E$6:$AM$6,BITACORA!$B$4:$B$7322,"&gt;="&amp;$B$3,BITACORA!$B$4:$B$7322,"&lt;="&amp;$B$4)</f>
        <v>0</v>
      </c>
      <c r="S175" s="165">
        <f>COUNTIFS(BITACORA!$C$4:$C$7322,$B$7:$B$501,BITACORA!$E$4:$E$7322,$E$6:$AM$6,BITACORA!$B$4:$B$7322,"&gt;="&amp;$B$3,BITACORA!$B$4:$B$7322,"&lt;="&amp;$B$4)</f>
        <v>0</v>
      </c>
      <c r="T175" s="165">
        <f>COUNTIFS(BITACORA!$C$4:$C$7322,$B$7:$B$501,BITACORA!$E$4:$E$7322,$E$6:$AM$6,BITACORA!$B$4:$B$7322,"&gt;="&amp;$B$3,BITACORA!$B$4:$B$7322,"&lt;="&amp;$B$4)</f>
        <v>0</v>
      </c>
      <c r="U175" s="165">
        <f>COUNTIFS(BITACORA!$C$4:$C$7322,$B$7:$B$501,BITACORA!$E$4:$E$7322,$E$6:$AM$6,BITACORA!$B$4:$B$7322,"&gt;="&amp;$B$3,BITACORA!$B$4:$B$7322,"&lt;="&amp;$B$4)</f>
        <v>0</v>
      </c>
      <c r="V175" s="165">
        <f>COUNTIFS(BITACORA!$C$4:$C$7322,$B$7:$B$501,BITACORA!$E$4:$E$7322,$E$6:$AM$6,BITACORA!$B$4:$B$7322,"&gt;="&amp;$B$3,BITACORA!$B$4:$B$7322,"&lt;="&amp;$B$4)</f>
        <v>0</v>
      </c>
      <c r="W175" s="165">
        <f>COUNTIFS(BITACORA!$C$4:$C$7322,$B$7:$B$501,BITACORA!$E$4:$E$7322,$E$6:$AM$6,BITACORA!$B$4:$B$7322,"&gt;="&amp;$B$3,BITACORA!$B$4:$B$7322,"&lt;="&amp;$B$4)</f>
        <v>0</v>
      </c>
      <c r="X175" s="165">
        <f>COUNTIFS(BITACORA!$C$4:$C$7322,$B$7:$B$501,BITACORA!$E$4:$E$7322,$E$6:$AM$6,BITACORA!$B$4:$B$7322,"&gt;="&amp;$B$3,BITACORA!$B$4:$B$7322,"&lt;="&amp;$B$4)</f>
        <v>0</v>
      </c>
      <c r="Y175" s="165">
        <f>COUNTIFS(BITACORA!$C$4:$C$7322,$B$7:$B$501,BITACORA!$E$4:$E$7322,$E$6:$AM$6,BITACORA!$B$4:$B$7322,"&gt;="&amp;$B$3,BITACORA!$B$4:$B$7322,"&lt;="&amp;$B$4)</f>
        <v>0</v>
      </c>
      <c r="Z175" s="165">
        <f>COUNTIFS(BITACORA!$C$4:$C$7322,$B$7:$B$501,BITACORA!$E$4:$E$7322,$E$6:$AM$6,BITACORA!$B$4:$B$7322,"&gt;="&amp;$B$3,BITACORA!$B$4:$B$7322,"&lt;="&amp;$B$4)</f>
        <v>0</v>
      </c>
      <c r="AA175" s="165">
        <f>COUNTIFS(BITACORA!$C$4:$C$7322,$B$7:$B$501,BITACORA!$E$4:$E$7322,$E$6:$AM$6,BITACORA!$B$4:$B$7322,"&gt;="&amp;$B$3,BITACORA!$B$4:$B$7322,"&lt;="&amp;$B$4)</f>
        <v>0</v>
      </c>
      <c r="AB175" s="165">
        <f>COUNTIFS(BITACORA!$C$4:$C$7322,$B$7:$B$501,BITACORA!$E$4:$E$7322,$E$6:$AM$6,BITACORA!$B$4:$B$7322,"&gt;="&amp;$B$3,BITACORA!$B$4:$B$7322,"&lt;="&amp;$B$4)</f>
        <v>0</v>
      </c>
      <c r="AC175" s="165">
        <f>COUNTIFS(BITACORA!$C$4:$C$7322,$B$7:$B$501,BITACORA!$E$4:$E$7322,$E$6:$AM$6,BITACORA!$B$4:$B$7322,"&gt;="&amp;$B$3,BITACORA!$B$4:$B$7322,"&lt;="&amp;$B$4)</f>
        <v>0</v>
      </c>
      <c r="AD175" s="165">
        <f>COUNTIFS(BITACORA!$C$4:$C$7322,$B$7:$B$501,BITACORA!$E$4:$E$7322,$E$6:$AM$6,BITACORA!$B$4:$B$7322,"&gt;="&amp;$B$3,BITACORA!$B$4:$B$7322,"&lt;="&amp;$B$4)</f>
        <v>0</v>
      </c>
      <c r="AE175" s="165">
        <f>COUNTIFS(BITACORA!$C$4:$C$7322,$B$7:$B$501,BITACORA!$E$4:$E$7322,$E$6:$AM$6,BITACORA!$B$4:$B$7322,"&gt;="&amp;$B$3,BITACORA!$B$4:$B$7322,"&lt;="&amp;$B$4)</f>
        <v>0</v>
      </c>
      <c r="AF175" s="165">
        <f>COUNTIFS(BITACORA!$C$4:$C$7322,$B$7:$B$501,BITACORA!$E$4:$E$7322,$E$6:$AM$6,BITACORA!$B$4:$B$7322,"&gt;="&amp;$B$3,BITACORA!$B$4:$B$7322,"&lt;="&amp;$B$4)</f>
        <v>0</v>
      </c>
      <c r="AG175" s="165">
        <f>COUNTIFS(BITACORA!$C$4:$C$7322,$B$7:$B$501,BITACORA!$E$4:$E$7322,$E$6:$AM$6,BITACORA!$B$4:$B$7322,"&gt;="&amp;$B$3,BITACORA!$B$4:$B$7322,"&lt;="&amp;$B$4)</f>
        <v>0</v>
      </c>
      <c r="AH175" s="165">
        <f>COUNTIFS(BITACORA!$C$4:$C$7322,$B$7:$B$501,BITACORA!$E$4:$E$7322,$E$6:$AM$6,BITACORA!$B$4:$B$7322,"&gt;="&amp;$B$3,BITACORA!$B$4:$B$7322,"&lt;="&amp;$B$4)</f>
        <v>0</v>
      </c>
      <c r="AI175" s="165">
        <f>COUNTIFS(BITACORA!$C$4:$C$7322,$B$7:$B$501,BITACORA!$E$4:$E$7322,$E$6:$AM$6,BITACORA!$B$4:$B$7322,"&gt;="&amp;$B$3,BITACORA!$B$4:$B$7322,"&lt;="&amp;$B$4)</f>
        <v>0</v>
      </c>
      <c r="AJ175" s="165">
        <f>COUNTIFS(BITACORA!$C$4:$C$7322,$B$7:$B$501,BITACORA!$E$4:$E$7322,$E$6:$AM$6,BITACORA!$B$4:$B$7322,"&gt;="&amp;$B$3,BITACORA!$B$4:$B$7322,"&lt;="&amp;$B$4)</f>
        <v>0</v>
      </c>
      <c r="AK175" s="165">
        <f>COUNTIFS(BITACORA!$C$4:$C$7322,$B$7:$B$501,BITACORA!$E$4:$E$7322,$E$6:$AM$6,BITACORA!$B$4:$B$7322,"&gt;="&amp;$B$3,BITACORA!$B$4:$B$7322,"&lt;="&amp;$B$4)</f>
        <v>0</v>
      </c>
      <c r="AL175" s="165">
        <f>COUNTIFS(BITACORA!$C$4:$C$7322,$B$7:$B$501,BITACORA!$E$4:$E$7322,$E$6:$AM$6,BITACORA!$B$4:$B$7322,"&gt;="&amp;$B$3,BITACORA!$B$4:$B$7322,"&lt;="&amp;$B$4)</f>
        <v>0</v>
      </c>
      <c r="AM175" s="165">
        <f>COUNTIFS(BITACORA!$C$4:$C$7322,$B$7:$B$501,BITACORA!$E$4:$E$7322,$E$6:$AM$6,BITACORA!$B$4:$B$7322,"&gt;="&amp;$B$3,BITACORA!$B$4:$B$7322,"&lt;="&amp;$B$4)</f>
        <v>0</v>
      </c>
    </row>
    <row r="176" spans="1:39">
      <c r="A176" s="141"/>
      <c r="B176" s="165"/>
      <c r="C176" s="165"/>
      <c r="D176" s="164">
        <f t="shared" si="0"/>
        <v>0</v>
      </c>
      <c r="E176" s="165">
        <f>COUNTIFS(BITACORA!$C$4:$C$7322,$B$7:$B$501,BITACORA!$E$4:$E$7322,$E$6:$AM$6,BITACORA!$B$4:$B$7322,"&gt;="&amp;$B$3,BITACORA!$B$4:$B$7322,"&lt;="&amp;$B$4)</f>
        <v>0</v>
      </c>
      <c r="F176" s="165">
        <f>COUNTIFS(BITACORA!$C$4:$C$7322,$B$7:$B$501,BITACORA!$E$4:$E$7322,$E$6:$AM$6,BITACORA!$B$4:$B$7322,"&gt;="&amp;$B$3,BITACORA!$B$4:$B$7322,"&lt;="&amp;$B$4)</f>
        <v>0</v>
      </c>
      <c r="G176" s="165">
        <f>COUNTIFS(BITACORA!$C$4:$C$7322,$B$7:$B$501,BITACORA!$E$4:$E$7322,$E$6:$AM$6,BITACORA!$B$4:$B$7322,"&gt;="&amp;$B$3,BITACORA!$B$4:$B$7322,"&lt;="&amp;$B$4)</f>
        <v>0</v>
      </c>
      <c r="H176" s="165">
        <f>COUNTIFS(BITACORA!$C$4:$C$7322,$B$7:$B$501,BITACORA!$E$4:$E$7322,$E$6:$AM$6,BITACORA!$B$4:$B$7322,"&gt;="&amp;$B$3,BITACORA!$B$4:$B$7322,"&lt;="&amp;$B$4)</f>
        <v>0</v>
      </c>
      <c r="I176" s="165">
        <f>COUNTIFS(BITACORA!$C$4:$C$7322,$B$7:$B$501,BITACORA!$E$4:$E$7322,$E$6:$AM$6,BITACORA!$B$4:$B$7322,"&gt;="&amp;$B$3,BITACORA!$B$4:$B$7322,"&lt;="&amp;$B$4)</f>
        <v>0</v>
      </c>
      <c r="J176" s="165">
        <f>COUNTIFS(BITACORA!$C$4:$C$7322,$B$7:$B$501,BITACORA!$E$4:$E$7322,$E$6:$AM$6,BITACORA!$B$4:$B$7322,"&gt;="&amp;$B$3,BITACORA!$B$4:$B$7322,"&lt;="&amp;$B$4)</f>
        <v>0</v>
      </c>
      <c r="K176" s="165">
        <f>COUNTIFS(BITACORA!$C$4:$C$7322,$B$7:$B$501,BITACORA!$E$4:$E$7322,$E$6:$AM$6,BITACORA!$B$4:$B$7322,"&gt;="&amp;$B$3,BITACORA!$B$4:$B$7322,"&lt;="&amp;$B$4)</f>
        <v>0</v>
      </c>
      <c r="L176" s="165">
        <f>COUNTIFS(BITACORA!$C$4:$C$7322,$B$7:$B$501,BITACORA!$E$4:$E$7322,$E$6:$AM$6,BITACORA!$B$4:$B$7322,"&gt;="&amp;$B$3,BITACORA!$B$4:$B$7322,"&lt;="&amp;$B$4)</f>
        <v>0</v>
      </c>
      <c r="M176" s="165">
        <f>COUNTIFS(BITACORA!$C$4:$C$7322,$B$7:$B$501,BITACORA!$E$4:$E$7322,$E$6:$AM$6,BITACORA!$B$4:$B$7322,"&gt;="&amp;$B$3,BITACORA!$B$4:$B$7322,"&lt;="&amp;$B$4)</f>
        <v>0</v>
      </c>
      <c r="N176" s="165">
        <f>COUNTIFS(BITACORA!$C$4:$C$7322,$B$7:$B$501,BITACORA!$E$4:$E$7322,$E$6:$AM$6,BITACORA!$B$4:$B$7322,"&gt;="&amp;$B$3,BITACORA!$B$4:$B$7322,"&lt;="&amp;$B$4)</f>
        <v>0</v>
      </c>
      <c r="O176" s="165">
        <f>COUNTIFS(BITACORA!$C$4:$C$7322,$B$7:$B$501,BITACORA!$E$4:$E$7322,$E$6:$AM$6,BITACORA!$B$4:$B$7322,"&gt;="&amp;$B$3,BITACORA!$B$4:$B$7322,"&lt;="&amp;$B$4)</f>
        <v>0</v>
      </c>
      <c r="P176" s="165">
        <f>COUNTIFS(BITACORA!$C$4:$C$7322,$B$7:$B$501,BITACORA!$E$4:$E$7322,$E$6:$AM$6,BITACORA!$B$4:$B$7322,"&gt;="&amp;$B$3,BITACORA!$B$4:$B$7322,"&lt;="&amp;$B$4)</f>
        <v>0</v>
      </c>
      <c r="Q176" s="165">
        <f>COUNTIFS(BITACORA!$C$4:$C$7322,$B$7:$B$501,BITACORA!$E$4:$E$7322,$E$6:$AM$6,BITACORA!$B$4:$B$7322,"&gt;="&amp;$B$3,BITACORA!$B$4:$B$7322,"&lt;="&amp;$B$4)</f>
        <v>0</v>
      </c>
      <c r="R176" s="165">
        <f>COUNTIFS(BITACORA!$C$4:$C$7322,$B$7:$B$501,BITACORA!$E$4:$E$7322,$E$6:$AM$6,BITACORA!$B$4:$B$7322,"&gt;="&amp;$B$3,BITACORA!$B$4:$B$7322,"&lt;="&amp;$B$4)</f>
        <v>0</v>
      </c>
      <c r="S176" s="165">
        <f>COUNTIFS(BITACORA!$C$4:$C$7322,$B$7:$B$501,BITACORA!$E$4:$E$7322,$E$6:$AM$6,BITACORA!$B$4:$B$7322,"&gt;="&amp;$B$3,BITACORA!$B$4:$B$7322,"&lt;="&amp;$B$4)</f>
        <v>0</v>
      </c>
      <c r="T176" s="165">
        <f>COUNTIFS(BITACORA!$C$4:$C$7322,$B$7:$B$501,BITACORA!$E$4:$E$7322,$E$6:$AM$6,BITACORA!$B$4:$B$7322,"&gt;="&amp;$B$3,BITACORA!$B$4:$B$7322,"&lt;="&amp;$B$4)</f>
        <v>0</v>
      </c>
      <c r="U176" s="165">
        <f>COUNTIFS(BITACORA!$C$4:$C$7322,$B$7:$B$501,BITACORA!$E$4:$E$7322,$E$6:$AM$6,BITACORA!$B$4:$B$7322,"&gt;="&amp;$B$3,BITACORA!$B$4:$B$7322,"&lt;="&amp;$B$4)</f>
        <v>0</v>
      </c>
      <c r="V176" s="165">
        <f>COUNTIFS(BITACORA!$C$4:$C$7322,$B$7:$B$501,BITACORA!$E$4:$E$7322,$E$6:$AM$6,BITACORA!$B$4:$B$7322,"&gt;="&amp;$B$3,BITACORA!$B$4:$B$7322,"&lt;="&amp;$B$4)</f>
        <v>0</v>
      </c>
      <c r="W176" s="165">
        <f>COUNTIFS(BITACORA!$C$4:$C$7322,$B$7:$B$501,BITACORA!$E$4:$E$7322,$E$6:$AM$6,BITACORA!$B$4:$B$7322,"&gt;="&amp;$B$3,BITACORA!$B$4:$B$7322,"&lt;="&amp;$B$4)</f>
        <v>0</v>
      </c>
      <c r="X176" s="165">
        <f>COUNTIFS(BITACORA!$C$4:$C$7322,$B$7:$B$501,BITACORA!$E$4:$E$7322,$E$6:$AM$6,BITACORA!$B$4:$B$7322,"&gt;="&amp;$B$3,BITACORA!$B$4:$B$7322,"&lt;="&amp;$B$4)</f>
        <v>0</v>
      </c>
      <c r="Y176" s="165">
        <f>COUNTIFS(BITACORA!$C$4:$C$7322,$B$7:$B$501,BITACORA!$E$4:$E$7322,$E$6:$AM$6,BITACORA!$B$4:$B$7322,"&gt;="&amp;$B$3,BITACORA!$B$4:$B$7322,"&lt;="&amp;$B$4)</f>
        <v>0</v>
      </c>
      <c r="Z176" s="165">
        <f>COUNTIFS(BITACORA!$C$4:$C$7322,$B$7:$B$501,BITACORA!$E$4:$E$7322,$E$6:$AM$6,BITACORA!$B$4:$B$7322,"&gt;="&amp;$B$3,BITACORA!$B$4:$B$7322,"&lt;="&amp;$B$4)</f>
        <v>0</v>
      </c>
      <c r="AA176" s="165">
        <f>COUNTIFS(BITACORA!$C$4:$C$7322,$B$7:$B$501,BITACORA!$E$4:$E$7322,$E$6:$AM$6,BITACORA!$B$4:$B$7322,"&gt;="&amp;$B$3,BITACORA!$B$4:$B$7322,"&lt;="&amp;$B$4)</f>
        <v>0</v>
      </c>
      <c r="AB176" s="165">
        <f>COUNTIFS(BITACORA!$C$4:$C$7322,$B$7:$B$501,BITACORA!$E$4:$E$7322,$E$6:$AM$6,BITACORA!$B$4:$B$7322,"&gt;="&amp;$B$3,BITACORA!$B$4:$B$7322,"&lt;="&amp;$B$4)</f>
        <v>0</v>
      </c>
      <c r="AC176" s="165">
        <f>COUNTIFS(BITACORA!$C$4:$C$7322,$B$7:$B$501,BITACORA!$E$4:$E$7322,$E$6:$AM$6,BITACORA!$B$4:$B$7322,"&gt;="&amp;$B$3,BITACORA!$B$4:$B$7322,"&lt;="&amp;$B$4)</f>
        <v>0</v>
      </c>
      <c r="AD176" s="165">
        <f>COUNTIFS(BITACORA!$C$4:$C$7322,$B$7:$B$501,BITACORA!$E$4:$E$7322,$E$6:$AM$6,BITACORA!$B$4:$B$7322,"&gt;="&amp;$B$3,BITACORA!$B$4:$B$7322,"&lt;="&amp;$B$4)</f>
        <v>0</v>
      </c>
      <c r="AE176" s="165">
        <f>COUNTIFS(BITACORA!$C$4:$C$7322,$B$7:$B$501,BITACORA!$E$4:$E$7322,$E$6:$AM$6,BITACORA!$B$4:$B$7322,"&gt;="&amp;$B$3,BITACORA!$B$4:$B$7322,"&lt;="&amp;$B$4)</f>
        <v>0</v>
      </c>
      <c r="AF176" s="165">
        <f>COUNTIFS(BITACORA!$C$4:$C$7322,$B$7:$B$501,BITACORA!$E$4:$E$7322,$E$6:$AM$6,BITACORA!$B$4:$B$7322,"&gt;="&amp;$B$3,BITACORA!$B$4:$B$7322,"&lt;="&amp;$B$4)</f>
        <v>0</v>
      </c>
      <c r="AG176" s="165">
        <f>COUNTIFS(BITACORA!$C$4:$C$7322,$B$7:$B$501,BITACORA!$E$4:$E$7322,$E$6:$AM$6,BITACORA!$B$4:$B$7322,"&gt;="&amp;$B$3,BITACORA!$B$4:$B$7322,"&lt;="&amp;$B$4)</f>
        <v>0</v>
      </c>
      <c r="AH176" s="165">
        <f>COUNTIFS(BITACORA!$C$4:$C$7322,$B$7:$B$501,BITACORA!$E$4:$E$7322,$E$6:$AM$6,BITACORA!$B$4:$B$7322,"&gt;="&amp;$B$3,BITACORA!$B$4:$B$7322,"&lt;="&amp;$B$4)</f>
        <v>0</v>
      </c>
      <c r="AI176" s="165">
        <f>COUNTIFS(BITACORA!$C$4:$C$7322,$B$7:$B$501,BITACORA!$E$4:$E$7322,$E$6:$AM$6,BITACORA!$B$4:$B$7322,"&gt;="&amp;$B$3,BITACORA!$B$4:$B$7322,"&lt;="&amp;$B$4)</f>
        <v>0</v>
      </c>
      <c r="AJ176" s="165">
        <f>COUNTIFS(BITACORA!$C$4:$C$7322,$B$7:$B$501,BITACORA!$E$4:$E$7322,$E$6:$AM$6,BITACORA!$B$4:$B$7322,"&gt;="&amp;$B$3,BITACORA!$B$4:$B$7322,"&lt;="&amp;$B$4)</f>
        <v>0</v>
      </c>
      <c r="AK176" s="165">
        <f>COUNTIFS(BITACORA!$C$4:$C$7322,$B$7:$B$501,BITACORA!$E$4:$E$7322,$E$6:$AM$6,BITACORA!$B$4:$B$7322,"&gt;="&amp;$B$3,BITACORA!$B$4:$B$7322,"&lt;="&amp;$B$4)</f>
        <v>0</v>
      </c>
      <c r="AL176" s="165">
        <f>COUNTIFS(BITACORA!$C$4:$C$7322,$B$7:$B$501,BITACORA!$E$4:$E$7322,$E$6:$AM$6,BITACORA!$B$4:$B$7322,"&gt;="&amp;$B$3,BITACORA!$B$4:$B$7322,"&lt;="&amp;$B$4)</f>
        <v>0</v>
      </c>
      <c r="AM176" s="165">
        <f>COUNTIFS(BITACORA!$C$4:$C$7322,$B$7:$B$501,BITACORA!$E$4:$E$7322,$E$6:$AM$6,BITACORA!$B$4:$B$7322,"&gt;="&amp;$B$3,BITACORA!$B$4:$B$7322,"&lt;="&amp;$B$4)</f>
        <v>0</v>
      </c>
    </row>
    <row r="177" spans="1:39">
      <c r="A177" s="141"/>
      <c r="B177" s="165"/>
      <c r="C177" s="165"/>
      <c r="D177" s="164">
        <f t="shared" si="0"/>
        <v>0</v>
      </c>
      <c r="E177" s="165">
        <f>COUNTIFS(BITACORA!$C$4:$C$7322,$B$7:$B$501,BITACORA!$E$4:$E$7322,$E$6:$AM$6,BITACORA!$B$4:$B$7322,"&gt;="&amp;$B$3,BITACORA!$B$4:$B$7322,"&lt;="&amp;$B$4)</f>
        <v>0</v>
      </c>
      <c r="F177" s="165">
        <f>COUNTIFS(BITACORA!$C$4:$C$7322,$B$7:$B$501,BITACORA!$E$4:$E$7322,$E$6:$AM$6,BITACORA!$B$4:$B$7322,"&gt;="&amp;$B$3,BITACORA!$B$4:$B$7322,"&lt;="&amp;$B$4)</f>
        <v>0</v>
      </c>
      <c r="G177" s="165">
        <f>COUNTIFS(BITACORA!$C$4:$C$7322,$B$7:$B$501,BITACORA!$E$4:$E$7322,$E$6:$AM$6,BITACORA!$B$4:$B$7322,"&gt;="&amp;$B$3,BITACORA!$B$4:$B$7322,"&lt;="&amp;$B$4)</f>
        <v>0</v>
      </c>
      <c r="H177" s="165">
        <f>COUNTIFS(BITACORA!$C$4:$C$7322,$B$7:$B$501,BITACORA!$E$4:$E$7322,$E$6:$AM$6,BITACORA!$B$4:$B$7322,"&gt;="&amp;$B$3,BITACORA!$B$4:$B$7322,"&lt;="&amp;$B$4)</f>
        <v>0</v>
      </c>
      <c r="I177" s="165">
        <f>COUNTIFS(BITACORA!$C$4:$C$7322,$B$7:$B$501,BITACORA!$E$4:$E$7322,$E$6:$AM$6,BITACORA!$B$4:$B$7322,"&gt;="&amp;$B$3,BITACORA!$B$4:$B$7322,"&lt;="&amp;$B$4)</f>
        <v>0</v>
      </c>
      <c r="J177" s="165">
        <f>COUNTIFS(BITACORA!$C$4:$C$7322,$B$7:$B$501,BITACORA!$E$4:$E$7322,$E$6:$AM$6,BITACORA!$B$4:$B$7322,"&gt;="&amp;$B$3,BITACORA!$B$4:$B$7322,"&lt;="&amp;$B$4)</f>
        <v>0</v>
      </c>
      <c r="K177" s="165">
        <f>COUNTIFS(BITACORA!$C$4:$C$7322,$B$7:$B$501,BITACORA!$E$4:$E$7322,$E$6:$AM$6,BITACORA!$B$4:$B$7322,"&gt;="&amp;$B$3,BITACORA!$B$4:$B$7322,"&lt;="&amp;$B$4)</f>
        <v>0</v>
      </c>
      <c r="L177" s="165">
        <f>COUNTIFS(BITACORA!$C$4:$C$7322,$B$7:$B$501,BITACORA!$E$4:$E$7322,$E$6:$AM$6,BITACORA!$B$4:$B$7322,"&gt;="&amp;$B$3,BITACORA!$B$4:$B$7322,"&lt;="&amp;$B$4)</f>
        <v>0</v>
      </c>
      <c r="M177" s="165">
        <f>COUNTIFS(BITACORA!$C$4:$C$7322,$B$7:$B$501,BITACORA!$E$4:$E$7322,$E$6:$AM$6,BITACORA!$B$4:$B$7322,"&gt;="&amp;$B$3,BITACORA!$B$4:$B$7322,"&lt;="&amp;$B$4)</f>
        <v>0</v>
      </c>
      <c r="N177" s="165">
        <f>COUNTIFS(BITACORA!$C$4:$C$7322,$B$7:$B$501,BITACORA!$E$4:$E$7322,$E$6:$AM$6,BITACORA!$B$4:$B$7322,"&gt;="&amp;$B$3,BITACORA!$B$4:$B$7322,"&lt;="&amp;$B$4)</f>
        <v>0</v>
      </c>
      <c r="O177" s="165">
        <f>COUNTIFS(BITACORA!$C$4:$C$7322,$B$7:$B$501,BITACORA!$E$4:$E$7322,$E$6:$AM$6,BITACORA!$B$4:$B$7322,"&gt;="&amp;$B$3,BITACORA!$B$4:$B$7322,"&lt;="&amp;$B$4)</f>
        <v>0</v>
      </c>
      <c r="P177" s="165">
        <f>COUNTIFS(BITACORA!$C$4:$C$7322,$B$7:$B$501,BITACORA!$E$4:$E$7322,$E$6:$AM$6,BITACORA!$B$4:$B$7322,"&gt;="&amp;$B$3,BITACORA!$B$4:$B$7322,"&lt;="&amp;$B$4)</f>
        <v>0</v>
      </c>
      <c r="Q177" s="165">
        <f>COUNTIFS(BITACORA!$C$4:$C$7322,$B$7:$B$501,BITACORA!$E$4:$E$7322,$E$6:$AM$6,BITACORA!$B$4:$B$7322,"&gt;="&amp;$B$3,BITACORA!$B$4:$B$7322,"&lt;="&amp;$B$4)</f>
        <v>0</v>
      </c>
      <c r="R177" s="165">
        <f>COUNTIFS(BITACORA!$C$4:$C$7322,$B$7:$B$501,BITACORA!$E$4:$E$7322,$E$6:$AM$6,BITACORA!$B$4:$B$7322,"&gt;="&amp;$B$3,BITACORA!$B$4:$B$7322,"&lt;="&amp;$B$4)</f>
        <v>0</v>
      </c>
      <c r="S177" s="165">
        <f>COUNTIFS(BITACORA!$C$4:$C$7322,$B$7:$B$501,BITACORA!$E$4:$E$7322,$E$6:$AM$6,BITACORA!$B$4:$B$7322,"&gt;="&amp;$B$3,BITACORA!$B$4:$B$7322,"&lt;="&amp;$B$4)</f>
        <v>0</v>
      </c>
      <c r="T177" s="165">
        <f>COUNTIFS(BITACORA!$C$4:$C$7322,$B$7:$B$501,BITACORA!$E$4:$E$7322,$E$6:$AM$6,BITACORA!$B$4:$B$7322,"&gt;="&amp;$B$3,BITACORA!$B$4:$B$7322,"&lt;="&amp;$B$4)</f>
        <v>0</v>
      </c>
      <c r="U177" s="165">
        <f>COUNTIFS(BITACORA!$C$4:$C$7322,$B$7:$B$501,BITACORA!$E$4:$E$7322,$E$6:$AM$6,BITACORA!$B$4:$B$7322,"&gt;="&amp;$B$3,BITACORA!$B$4:$B$7322,"&lt;="&amp;$B$4)</f>
        <v>0</v>
      </c>
      <c r="V177" s="165">
        <f>COUNTIFS(BITACORA!$C$4:$C$7322,$B$7:$B$501,BITACORA!$E$4:$E$7322,$E$6:$AM$6,BITACORA!$B$4:$B$7322,"&gt;="&amp;$B$3,BITACORA!$B$4:$B$7322,"&lt;="&amp;$B$4)</f>
        <v>0</v>
      </c>
      <c r="W177" s="165">
        <f>COUNTIFS(BITACORA!$C$4:$C$7322,$B$7:$B$501,BITACORA!$E$4:$E$7322,$E$6:$AM$6,BITACORA!$B$4:$B$7322,"&gt;="&amp;$B$3,BITACORA!$B$4:$B$7322,"&lt;="&amp;$B$4)</f>
        <v>0</v>
      </c>
      <c r="X177" s="165">
        <f>COUNTIFS(BITACORA!$C$4:$C$7322,$B$7:$B$501,BITACORA!$E$4:$E$7322,$E$6:$AM$6,BITACORA!$B$4:$B$7322,"&gt;="&amp;$B$3,BITACORA!$B$4:$B$7322,"&lt;="&amp;$B$4)</f>
        <v>0</v>
      </c>
      <c r="Y177" s="165">
        <f>COUNTIFS(BITACORA!$C$4:$C$7322,$B$7:$B$501,BITACORA!$E$4:$E$7322,$E$6:$AM$6,BITACORA!$B$4:$B$7322,"&gt;="&amp;$B$3,BITACORA!$B$4:$B$7322,"&lt;="&amp;$B$4)</f>
        <v>0</v>
      </c>
      <c r="Z177" s="165">
        <f>COUNTIFS(BITACORA!$C$4:$C$7322,$B$7:$B$501,BITACORA!$E$4:$E$7322,$E$6:$AM$6,BITACORA!$B$4:$B$7322,"&gt;="&amp;$B$3,BITACORA!$B$4:$B$7322,"&lt;="&amp;$B$4)</f>
        <v>0</v>
      </c>
      <c r="AA177" s="165">
        <f>COUNTIFS(BITACORA!$C$4:$C$7322,$B$7:$B$501,BITACORA!$E$4:$E$7322,$E$6:$AM$6,BITACORA!$B$4:$B$7322,"&gt;="&amp;$B$3,BITACORA!$B$4:$B$7322,"&lt;="&amp;$B$4)</f>
        <v>0</v>
      </c>
      <c r="AB177" s="165">
        <f>COUNTIFS(BITACORA!$C$4:$C$7322,$B$7:$B$501,BITACORA!$E$4:$E$7322,$E$6:$AM$6,BITACORA!$B$4:$B$7322,"&gt;="&amp;$B$3,BITACORA!$B$4:$B$7322,"&lt;="&amp;$B$4)</f>
        <v>0</v>
      </c>
      <c r="AC177" s="165">
        <f>COUNTIFS(BITACORA!$C$4:$C$7322,$B$7:$B$501,BITACORA!$E$4:$E$7322,$E$6:$AM$6,BITACORA!$B$4:$B$7322,"&gt;="&amp;$B$3,BITACORA!$B$4:$B$7322,"&lt;="&amp;$B$4)</f>
        <v>0</v>
      </c>
      <c r="AD177" s="165">
        <f>COUNTIFS(BITACORA!$C$4:$C$7322,$B$7:$B$501,BITACORA!$E$4:$E$7322,$E$6:$AM$6,BITACORA!$B$4:$B$7322,"&gt;="&amp;$B$3,BITACORA!$B$4:$B$7322,"&lt;="&amp;$B$4)</f>
        <v>0</v>
      </c>
      <c r="AE177" s="165">
        <f>COUNTIFS(BITACORA!$C$4:$C$7322,$B$7:$B$501,BITACORA!$E$4:$E$7322,$E$6:$AM$6,BITACORA!$B$4:$B$7322,"&gt;="&amp;$B$3,BITACORA!$B$4:$B$7322,"&lt;="&amp;$B$4)</f>
        <v>0</v>
      </c>
      <c r="AF177" s="165">
        <f>COUNTIFS(BITACORA!$C$4:$C$7322,$B$7:$B$501,BITACORA!$E$4:$E$7322,$E$6:$AM$6,BITACORA!$B$4:$B$7322,"&gt;="&amp;$B$3,BITACORA!$B$4:$B$7322,"&lt;="&amp;$B$4)</f>
        <v>0</v>
      </c>
      <c r="AG177" s="165">
        <f>COUNTIFS(BITACORA!$C$4:$C$7322,$B$7:$B$501,BITACORA!$E$4:$E$7322,$E$6:$AM$6,BITACORA!$B$4:$B$7322,"&gt;="&amp;$B$3,BITACORA!$B$4:$B$7322,"&lt;="&amp;$B$4)</f>
        <v>0</v>
      </c>
      <c r="AH177" s="165">
        <f>COUNTIFS(BITACORA!$C$4:$C$7322,$B$7:$B$501,BITACORA!$E$4:$E$7322,$E$6:$AM$6,BITACORA!$B$4:$B$7322,"&gt;="&amp;$B$3,BITACORA!$B$4:$B$7322,"&lt;="&amp;$B$4)</f>
        <v>0</v>
      </c>
      <c r="AI177" s="165">
        <f>COUNTIFS(BITACORA!$C$4:$C$7322,$B$7:$B$501,BITACORA!$E$4:$E$7322,$E$6:$AM$6,BITACORA!$B$4:$B$7322,"&gt;="&amp;$B$3,BITACORA!$B$4:$B$7322,"&lt;="&amp;$B$4)</f>
        <v>0</v>
      </c>
      <c r="AJ177" s="165">
        <f>COUNTIFS(BITACORA!$C$4:$C$7322,$B$7:$B$501,BITACORA!$E$4:$E$7322,$E$6:$AM$6,BITACORA!$B$4:$B$7322,"&gt;="&amp;$B$3,BITACORA!$B$4:$B$7322,"&lt;="&amp;$B$4)</f>
        <v>0</v>
      </c>
      <c r="AK177" s="165">
        <f>COUNTIFS(BITACORA!$C$4:$C$7322,$B$7:$B$501,BITACORA!$E$4:$E$7322,$E$6:$AM$6,BITACORA!$B$4:$B$7322,"&gt;="&amp;$B$3,BITACORA!$B$4:$B$7322,"&lt;="&amp;$B$4)</f>
        <v>0</v>
      </c>
      <c r="AL177" s="165">
        <f>COUNTIFS(BITACORA!$C$4:$C$7322,$B$7:$B$501,BITACORA!$E$4:$E$7322,$E$6:$AM$6,BITACORA!$B$4:$B$7322,"&gt;="&amp;$B$3,BITACORA!$B$4:$B$7322,"&lt;="&amp;$B$4)</f>
        <v>0</v>
      </c>
      <c r="AM177" s="165">
        <f>COUNTIFS(BITACORA!$C$4:$C$7322,$B$7:$B$501,BITACORA!$E$4:$E$7322,$E$6:$AM$6,BITACORA!$B$4:$B$7322,"&gt;="&amp;$B$3,BITACORA!$B$4:$B$7322,"&lt;="&amp;$B$4)</f>
        <v>0</v>
      </c>
    </row>
    <row r="178" spans="1:39">
      <c r="A178" s="141"/>
      <c r="B178" s="165"/>
      <c r="C178" s="165"/>
      <c r="D178" s="164">
        <f t="shared" si="0"/>
        <v>0</v>
      </c>
      <c r="E178" s="165">
        <f>COUNTIFS(BITACORA!$C$4:$C$7322,$B$7:$B$501,BITACORA!$E$4:$E$7322,$E$6:$AM$6,BITACORA!$B$4:$B$7322,"&gt;="&amp;$B$3,BITACORA!$B$4:$B$7322,"&lt;="&amp;$B$4)</f>
        <v>0</v>
      </c>
      <c r="F178" s="165">
        <f>COUNTIFS(BITACORA!$C$4:$C$7322,$B$7:$B$501,BITACORA!$E$4:$E$7322,$E$6:$AM$6,BITACORA!$B$4:$B$7322,"&gt;="&amp;$B$3,BITACORA!$B$4:$B$7322,"&lt;="&amp;$B$4)</f>
        <v>0</v>
      </c>
      <c r="G178" s="165">
        <f>COUNTIFS(BITACORA!$C$4:$C$7322,$B$7:$B$501,BITACORA!$E$4:$E$7322,$E$6:$AM$6,BITACORA!$B$4:$B$7322,"&gt;="&amp;$B$3,BITACORA!$B$4:$B$7322,"&lt;="&amp;$B$4)</f>
        <v>0</v>
      </c>
      <c r="H178" s="165">
        <f>COUNTIFS(BITACORA!$C$4:$C$7322,$B$7:$B$501,BITACORA!$E$4:$E$7322,$E$6:$AM$6,BITACORA!$B$4:$B$7322,"&gt;="&amp;$B$3,BITACORA!$B$4:$B$7322,"&lt;="&amp;$B$4)</f>
        <v>0</v>
      </c>
      <c r="I178" s="165">
        <f>COUNTIFS(BITACORA!$C$4:$C$7322,$B$7:$B$501,BITACORA!$E$4:$E$7322,$E$6:$AM$6,BITACORA!$B$4:$B$7322,"&gt;="&amp;$B$3,BITACORA!$B$4:$B$7322,"&lt;="&amp;$B$4)</f>
        <v>0</v>
      </c>
      <c r="J178" s="165">
        <f>COUNTIFS(BITACORA!$C$4:$C$7322,$B$7:$B$501,BITACORA!$E$4:$E$7322,$E$6:$AM$6,BITACORA!$B$4:$B$7322,"&gt;="&amp;$B$3,BITACORA!$B$4:$B$7322,"&lt;="&amp;$B$4)</f>
        <v>0</v>
      </c>
      <c r="K178" s="165">
        <f>COUNTIFS(BITACORA!$C$4:$C$7322,$B$7:$B$501,BITACORA!$E$4:$E$7322,$E$6:$AM$6,BITACORA!$B$4:$B$7322,"&gt;="&amp;$B$3,BITACORA!$B$4:$B$7322,"&lt;="&amp;$B$4)</f>
        <v>0</v>
      </c>
      <c r="L178" s="165">
        <f>COUNTIFS(BITACORA!$C$4:$C$7322,$B$7:$B$501,BITACORA!$E$4:$E$7322,$E$6:$AM$6,BITACORA!$B$4:$B$7322,"&gt;="&amp;$B$3,BITACORA!$B$4:$B$7322,"&lt;="&amp;$B$4)</f>
        <v>0</v>
      </c>
      <c r="M178" s="165">
        <f>COUNTIFS(BITACORA!$C$4:$C$7322,$B$7:$B$501,BITACORA!$E$4:$E$7322,$E$6:$AM$6,BITACORA!$B$4:$B$7322,"&gt;="&amp;$B$3,BITACORA!$B$4:$B$7322,"&lt;="&amp;$B$4)</f>
        <v>0</v>
      </c>
      <c r="N178" s="165">
        <f>COUNTIFS(BITACORA!$C$4:$C$7322,$B$7:$B$501,BITACORA!$E$4:$E$7322,$E$6:$AM$6,BITACORA!$B$4:$B$7322,"&gt;="&amp;$B$3,BITACORA!$B$4:$B$7322,"&lt;="&amp;$B$4)</f>
        <v>0</v>
      </c>
      <c r="O178" s="165">
        <f>COUNTIFS(BITACORA!$C$4:$C$7322,$B$7:$B$501,BITACORA!$E$4:$E$7322,$E$6:$AM$6,BITACORA!$B$4:$B$7322,"&gt;="&amp;$B$3,BITACORA!$B$4:$B$7322,"&lt;="&amp;$B$4)</f>
        <v>0</v>
      </c>
      <c r="P178" s="165">
        <f>COUNTIFS(BITACORA!$C$4:$C$7322,$B$7:$B$501,BITACORA!$E$4:$E$7322,$E$6:$AM$6,BITACORA!$B$4:$B$7322,"&gt;="&amp;$B$3,BITACORA!$B$4:$B$7322,"&lt;="&amp;$B$4)</f>
        <v>0</v>
      </c>
      <c r="Q178" s="165">
        <f>COUNTIFS(BITACORA!$C$4:$C$7322,$B$7:$B$501,BITACORA!$E$4:$E$7322,$E$6:$AM$6,BITACORA!$B$4:$B$7322,"&gt;="&amp;$B$3,BITACORA!$B$4:$B$7322,"&lt;="&amp;$B$4)</f>
        <v>0</v>
      </c>
      <c r="R178" s="165">
        <f>COUNTIFS(BITACORA!$C$4:$C$7322,$B$7:$B$501,BITACORA!$E$4:$E$7322,$E$6:$AM$6,BITACORA!$B$4:$B$7322,"&gt;="&amp;$B$3,BITACORA!$B$4:$B$7322,"&lt;="&amp;$B$4)</f>
        <v>0</v>
      </c>
      <c r="S178" s="165">
        <f>COUNTIFS(BITACORA!$C$4:$C$7322,$B$7:$B$501,BITACORA!$E$4:$E$7322,$E$6:$AM$6,BITACORA!$B$4:$B$7322,"&gt;="&amp;$B$3,BITACORA!$B$4:$B$7322,"&lt;="&amp;$B$4)</f>
        <v>0</v>
      </c>
      <c r="T178" s="165">
        <f>COUNTIFS(BITACORA!$C$4:$C$7322,$B$7:$B$501,BITACORA!$E$4:$E$7322,$E$6:$AM$6,BITACORA!$B$4:$B$7322,"&gt;="&amp;$B$3,BITACORA!$B$4:$B$7322,"&lt;="&amp;$B$4)</f>
        <v>0</v>
      </c>
      <c r="U178" s="165">
        <f>COUNTIFS(BITACORA!$C$4:$C$7322,$B$7:$B$501,BITACORA!$E$4:$E$7322,$E$6:$AM$6,BITACORA!$B$4:$B$7322,"&gt;="&amp;$B$3,BITACORA!$B$4:$B$7322,"&lt;="&amp;$B$4)</f>
        <v>0</v>
      </c>
      <c r="V178" s="165">
        <f>COUNTIFS(BITACORA!$C$4:$C$7322,$B$7:$B$501,BITACORA!$E$4:$E$7322,$E$6:$AM$6,BITACORA!$B$4:$B$7322,"&gt;="&amp;$B$3,BITACORA!$B$4:$B$7322,"&lt;="&amp;$B$4)</f>
        <v>0</v>
      </c>
      <c r="W178" s="165">
        <f>COUNTIFS(BITACORA!$C$4:$C$7322,$B$7:$B$501,BITACORA!$E$4:$E$7322,$E$6:$AM$6,BITACORA!$B$4:$B$7322,"&gt;="&amp;$B$3,BITACORA!$B$4:$B$7322,"&lt;="&amp;$B$4)</f>
        <v>0</v>
      </c>
      <c r="X178" s="165">
        <f>COUNTIFS(BITACORA!$C$4:$C$7322,$B$7:$B$501,BITACORA!$E$4:$E$7322,$E$6:$AM$6,BITACORA!$B$4:$B$7322,"&gt;="&amp;$B$3,BITACORA!$B$4:$B$7322,"&lt;="&amp;$B$4)</f>
        <v>0</v>
      </c>
      <c r="Y178" s="165">
        <f>COUNTIFS(BITACORA!$C$4:$C$7322,$B$7:$B$501,BITACORA!$E$4:$E$7322,$E$6:$AM$6,BITACORA!$B$4:$B$7322,"&gt;="&amp;$B$3,BITACORA!$B$4:$B$7322,"&lt;="&amp;$B$4)</f>
        <v>0</v>
      </c>
      <c r="Z178" s="165">
        <f>COUNTIFS(BITACORA!$C$4:$C$7322,$B$7:$B$501,BITACORA!$E$4:$E$7322,$E$6:$AM$6,BITACORA!$B$4:$B$7322,"&gt;="&amp;$B$3,BITACORA!$B$4:$B$7322,"&lt;="&amp;$B$4)</f>
        <v>0</v>
      </c>
      <c r="AA178" s="165">
        <f>COUNTIFS(BITACORA!$C$4:$C$7322,$B$7:$B$501,BITACORA!$E$4:$E$7322,$E$6:$AM$6,BITACORA!$B$4:$B$7322,"&gt;="&amp;$B$3,BITACORA!$B$4:$B$7322,"&lt;="&amp;$B$4)</f>
        <v>0</v>
      </c>
      <c r="AB178" s="165">
        <f>COUNTIFS(BITACORA!$C$4:$C$7322,$B$7:$B$501,BITACORA!$E$4:$E$7322,$E$6:$AM$6,BITACORA!$B$4:$B$7322,"&gt;="&amp;$B$3,BITACORA!$B$4:$B$7322,"&lt;="&amp;$B$4)</f>
        <v>0</v>
      </c>
      <c r="AC178" s="165">
        <f>COUNTIFS(BITACORA!$C$4:$C$7322,$B$7:$B$501,BITACORA!$E$4:$E$7322,$E$6:$AM$6,BITACORA!$B$4:$B$7322,"&gt;="&amp;$B$3,BITACORA!$B$4:$B$7322,"&lt;="&amp;$B$4)</f>
        <v>0</v>
      </c>
      <c r="AD178" s="165">
        <f>COUNTIFS(BITACORA!$C$4:$C$7322,$B$7:$B$501,BITACORA!$E$4:$E$7322,$E$6:$AM$6,BITACORA!$B$4:$B$7322,"&gt;="&amp;$B$3,BITACORA!$B$4:$B$7322,"&lt;="&amp;$B$4)</f>
        <v>0</v>
      </c>
      <c r="AE178" s="165">
        <f>COUNTIFS(BITACORA!$C$4:$C$7322,$B$7:$B$501,BITACORA!$E$4:$E$7322,$E$6:$AM$6,BITACORA!$B$4:$B$7322,"&gt;="&amp;$B$3,BITACORA!$B$4:$B$7322,"&lt;="&amp;$B$4)</f>
        <v>0</v>
      </c>
      <c r="AF178" s="165">
        <f>COUNTIFS(BITACORA!$C$4:$C$7322,$B$7:$B$501,BITACORA!$E$4:$E$7322,$E$6:$AM$6,BITACORA!$B$4:$B$7322,"&gt;="&amp;$B$3,BITACORA!$B$4:$B$7322,"&lt;="&amp;$B$4)</f>
        <v>0</v>
      </c>
      <c r="AG178" s="165">
        <f>COUNTIFS(BITACORA!$C$4:$C$7322,$B$7:$B$501,BITACORA!$E$4:$E$7322,$E$6:$AM$6,BITACORA!$B$4:$B$7322,"&gt;="&amp;$B$3,BITACORA!$B$4:$B$7322,"&lt;="&amp;$B$4)</f>
        <v>0</v>
      </c>
      <c r="AH178" s="165">
        <f>COUNTIFS(BITACORA!$C$4:$C$7322,$B$7:$B$501,BITACORA!$E$4:$E$7322,$E$6:$AM$6,BITACORA!$B$4:$B$7322,"&gt;="&amp;$B$3,BITACORA!$B$4:$B$7322,"&lt;="&amp;$B$4)</f>
        <v>0</v>
      </c>
      <c r="AI178" s="165">
        <f>COUNTIFS(BITACORA!$C$4:$C$7322,$B$7:$B$501,BITACORA!$E$4:$E$7322,$E$6:$AM$6,BITACORA!$B$4:$B$7322,"&gt;="&amp;$B$3,BITACORA!$B$4:$B$7322,"&lt;="&amp;$B$4)</f>
        <v>0</v>
      </c>
      <c r="AJ178" s="165">
        <f>COUNTIFS(BITACORA!$C$4:$C$7322,$B$7:$B$501,BITACORA!$E$4:$E$7322,$E$6:$AM$6,BITACORA!$B$4:$B$7322,"&gt;="&amp;$B$3,BITACORA!$B$4:$B$7322,"&lt;="&amp;$B$4)</f>
        <v>0</v>
      </c>
      <c r="AK178" s="165">
        <f>COUNTIFS(BITACORA!$C$4:$C$7322,$B$7:$B$501,BITACORA!$E$4:$E$7322,$E$6:$AM$6,BITACORA!$B$4:$B$7322,"&gt;="&amp;$B$3,BITACORA!$B$4:$B$7322,"&lt;="&amp;$B$4)</f>
        <v>0</v>
      </c>
      <c r="AL178" s="165">
        <f>COUNTIFS(BITACORA!$C$4:$C$7322,$B$7:$B$501,BITACORA!$E$4:$E$7322,$E$6:$AM$6,BITACORA!$B$4:$B$7322,"&gt;="&amp;$B$3,BITACORA!$B$4:$B$7322,"&lt;="&amp;$B$4)</f>
        <v>0</v>
      </c>
      <c r="AM178" s="165">
        <f>COUNTIFS(BITACORA!$C$4:$C$7322,$B$7:$B$501,BITACORA!$E$4:$E$7322,$E$6:$AM$6,BITACORA!$B$4:$B$7322,"&gt;="&amp;$B$3,BITACORA!$B$4:$B$7322,"&lt;="&amp;$B$4)</f>
        <v>0</v>
      </c>
    </row>
    <row r="179" spans="1:39">
      <c r="A179" s="141"/>
      <c r="B179" s="165"/>
      <c r="C179" s="165"/>
      <c r="D179" s="164">
        <f t="shared" si="0"/>
        <v>0</v>
      </c>
      <c r="E179" s="165">
        <f>COUNTIFS(BITACORA!$C$4:$C$7322,$B$7:$B$501,BITACORA!$E$4:$E$7322,$E$6:$AM$6,BITACORA!$B$4:$B$7322,"&gt;="&amp;$B$3,BITACORA!$B$4:$B$7322,"&lt;="&amp;$B$4)</f>
        <v>0</v>
      </c>
      <c r="F179" s="165">
        <f>COUNTIFS(BITACORA!$C$4:$C$7322,$B$7:$B$501,BITACORA!$E$4:$E$7322,$E$6:$AM$6,BITACORA!$B$4:$B$7322,"&gt;="&amp;$B$3,BITACORA!$B$4:$B$7322,"&lt;="&amp;$B$4)</f>
        <v>0</v>
      </c>
      <c r="G179" s="165">
        <f>COUNTIFS(BITACORA!$C$4:$C$7322,$B$7:$B$501,BITACORA!$E$4:$E$7322,$E$6:$AM$6,BITACORA!$B$4:$B$7322,"&gt;="&amp;$B$3,BITACORA!$B$4:$B$7322,"&lt;="&amp;$B$4)</f>
        <v>0</v>
      </c>
      <c r="H179" s="165">
        <f>COUNTIFS(BITACORA!$C$4:$C$7322,$B$7:$B$501,BITACORA!$E$4:$E$7322,$E$6:$AM$6,BITACORA!$B$4:$B$7322,"&gt;="&amp;$B$3,BITACORA!$B$4:$B$7322,"&lt;="&amp;$B$4)</f>
        <v>0</v>
      </c>
      <c r="I179" s="165">
        <f>COUNTIFS(BITACORA!$C$4:$C$7322,$B$7:$B$501,BITACORA!$E$4:$E$7322,$E$6:$AM$6,BITACORA!$B$4:$B$7322,"&gt;="&amp;$B$3,BITACORA!$B$4:$B$7322,"&lt;="&amp;$B$4)</f>
        <v>0</v>
      </c>
      <c r="J179" s="165">
        <f>COUNTIFS(BITACORA!$C$4:$C$7322,$B$7:$B$501,BITACORA!$E$4:$E$7322,$E$6:$AM$6,BITACORA!$B$4:$B$7322,"&gt;="&amp;$B$3,BITACORA!$B$4:$B$7322,"&lt;="&amp;$B$4)</f>
        <v>0</v>
      </c>
      <c r="K179" s="165">
        <f>COUNTIFS(BITACORA!$C$4:$C$7322,$B$7:$B$501,BITACORA!$E$4:$E$7322,$E$6:$AM$6,BITACORA!$B$4:$B$7322,"&gt;="&amp;$B$3,BITACORA!$B$4:$B$7322,"&lt;="&amp;$B$4)</f>
        <v>0</v>
      </c>
      <c r="L179" s="165">
        <f>COUNTIFS(BITACORA!$C$4:$C$7322,$B$7:$B$501,BITACORA!$E$4:$E$7322,$E$6:$AM$6,BITACORA!$B$4:$B$7322,"&gt;="&amp;$B$3,BITACORA!$B$4:$B$7322,"&lt;="&amp;$B$4)</f>
        <v>0</v>
      </c>
      <c r="M179" s="165">
        <f>COUNTIFS(BITACORA!$C$4:$C$7322,$B$7:$B$501,BITACORA!$E$4:$E$7322,$E$6:$AM$6,BITACORA!$B$4:$B$7322,"&gt;="&amp;$B$3,BITACORA!$B$4:$B$7322,"&lt;="&amp;$B$4)</f>
        <v>0</v>
      </c>
      <c r="N179" s="165">
        <f>COUNTIFS(BITACORA!$C$4:$C$7322,$B$7:$B$501,BITACORA!$E$4:$E$7322,$E$6:$AM$6,BITACORA!$B$4:$B$7322,"&gt;="&amp;$B$3,BITACORA!$B$4:$B$7322,"&lt;="&amp;$B$4)</f>
        <v>0</v>
      </c>
      <c r="O179" s="165">
        <f>COUNTIFS(BITACORA!$C$4:$C$7322,$B$7:$B$501,BITACORA!$E$4:$E$7322,$E$6:$AM$6,BITACORA!$B$4:$B$7322,"&gt;="&amp;$B$3,BITACORA!$B$4:$B$7322,"&lt;="&amp;$B$4)</f>
        <v>0</v>
      </c>
      <c r="P179" s="165">
        <f>COUNTIFS(BITACORA!$C$4:$C$7322,$B$7:$B$501,BITACORA!$E$4:$E$7322,$E$6:$AM$6,BITACORA!$B$4:$B$7322,"&gt;="&amp;$B$3,BITACORA!$B$4:$B$7322,"&lt;="&amp;$B$4)</f>
        <v>0</v>
      </c>
      <c r="Q179" s="165">
        <f>COUNTIFS(BITACORA!$C$4:$C$7322,$B$7:$B$501,BITACORA!$E$4:$E$7322,$E$6:$AM$6,BITACORA!$B$4:$B$7322,"&gt;="&amp;$B$3,BITACORA!$B$4:$B$7322,"&lt;="&amp;$B$4)</f>
        <v>0</v>
      </c>
      <c r="R179" s="165">
        <f>COUNTIFS(BITACORA!$C$4:$C$7322,$B$7:$B$501,BITACORA!$E$4:$E$7322,$E$6:$AM$6,BITACORA!$B$4:$B$7322,"&gt;="&amp;$B$3,BITACORA!$B$4:$B$7322,"&lt;="&amp;$B$4)</f>
        <v>0</v>
      </c>
      <c r="S179" s="165">
        <f>COUNTIFS(BITACORA!$C$4:$C$7322,$B$7:$B$501,BITACORA!$E$4:$E$7322,$E$6:$AM$6,BITACORA!$B$4:$B$7322,"&gt;="&amp;$B$3,BITACORA!$B$4:$B$7322,"&lt;="&amp;$B$4)</f>
        <v>0</v>
      </c>
      <c r="T179" s="165">
        <f>COUNTIFS(BITACORA!$C$4:$C$7322,$B$7:$B$501,BITACORA!$E$4:$E$7322,$E$6:$AM$6,BITACORA!$B$4:$B$7322,"&gt;="&amp;$B$3,BITACORA!$B$4:$B$7322,"&lt;="&amp;$B$4)</f>
        <v>0</v>
      </c>
      <c r="U179" s="165">
        <f>COUNTIFS(BITACORA!$C$4:$C$7322,$B$7:$B$501,BITACORA!$E$4:$E$7322,$E$6:$AM$6,BITACORA!$B$4:$B$7322,"&gt;="&amp;$B$3,BITACORA!$B$4:$B$7322,"&lt;="&amp;$B$4)</f>
        <v>0</v>
      </c>
      <c r="V179" s="165">
        <f>COUNTIFS(BITACORA!$C$4:$C$7322,$B$7:$B$501,BITACORA!$E$4:$E$7322,$E$6:$AM$6,BITACORA!$B$4:$B$7322,"&gt;="&amp;$B$3,BITACORA!$B$4:$B$7322,"&lt;="&amp;$B$4)</f>
        <v>0</v>
      </c>
      <c r="W179" s="165">
        <f>COUNTIFS(BITACORA!$C$4:$C$7322,$B$7:$B$501,BITACORA!$E$4:$E$7322,$E$6:$AM$6,BITACORA!$B$4:$B$7322,"&gt;="&amp;$B$3,BITACORA!$B$4:$B$7322,"&lt;="&amp;$B$4)</f>
        <v>0</v>
      </c>
      <c r="X179" s="165">
        <f>COUNTIFS(BITACORA!$C$4:$C$7322,$B$7:$B$501,BITACORA!$E$4:$E$7322,$E$6:$AM$6,BITACORA!$B$4:$B$7322,"&gt;="&amp;$B$3,BITACORA!$B$4:$B$7322,"&lt;="&amp;$B$4)</f>
        <v>0</v>
      </c>
      <c r="Y179" s="165">
        <f>COUNTIFS(BITACORA!$C$4:$C$7322,$B$7:$B$501,BITACORA!$E$4:$E$7322,$E$6:$AM$6,BITACORA!$B$4:$B$7322,"&gt;="&amp;$B$3,BITACORA!$B$4:$B$7322,"&lt;="&amp;$B$4)</f>
        <v>0</v>
      </c>
      <c r="Z179" s="165">
        <f>COUNTIFS(BITACORA!$C$4:$C$7322,$B$7:$B$501,BITACORA!$E$4:$E$7322,$E$6:$AM$6,BITACORA!$B$4:$B$7322,"&gt;="&amp;$B$3,BITACORA!$B$4:$B$7322,"&lt;="&amp;$B$4)</f>
        <v>0</v>
      </c>
      <c r="AA179" s="165">
        <f>COUNTIFS(BITACORA!$C$4:$C$7322,$B$7:$B$501,BITACORA!$E$4:$E$7322,$E$6:$AM$6,BITACORA!$B$4:$B$7322,"&gt;="&amp;$B$3,BITACORA!$B$4:$B$7322,"&lt;="&amp;$B$4)</f>
        <v>0</v>
      </c>
      <c r="AB179" s="165">
        <f>COUNTIFS(BITACORA!$C$4:$C$7322,$B$7:$B$501,BITACORA!$E$4:$E$7322,$E$6:$AM$6,BITACORA!$B$4:$B$7322,"&gt;="&amp;$B$3,BITACORA!$B$4:$B$7322,"&lt;="&amp;$B$4)</f>
        <v>0</v>
      </c>
      <c r="AC179" s="165">
        <f>COUNTIFS(BITACORA!$C$4:$C$7322,$B$7:$B$501,BITACORA!$E$4:$E$7322,$E$6:$AM$6,BITACORA!$B$4:$B$7322,"&gt;="&amp;$B$3,BITACORA!$B$4:$B$7322,"&lt;="&amp;$B$4)</f>
        <v>0</v>
      </c>
      <c r="AD179" s="165">
        <f>COUNTIFS(BITACORA!$C$4:$C$7322,$B$7:$B$501,BITACORA!$E$4:$E$7322,$E$6:$AM$6,BITACORA!$B$4:$B$7322,"&gt;="&amp;$B$3,BITACORA!$B$4:$B$7322,"&lt;="&amp;$B$4)</f>
        <v>0</v>
      </c>
      <c r="AE179" s="165">
        <f>COUNTIFS(BITACORA!$C$4:$C$7322,$B$7:$B$501,BITACORA!$E$4:$E$7322,$E$6:$AM$6,BITACORA!$B$4:$B$7322,"&gt;="&amp;$B$3,BITACORA!$B$4:$B$7322,"&lt;="&amp;$B$4)</f>
        <v>0</v>
      </c>
      <c r="AF179" s="165">
        <f>COUNTIFS(BITACORA!$C$4:$C$7322,$B$7:$B$501,BITACORA!$E$4:$E$7322,$E$6:$AM$6,BITACORA!$B$4:$B$7322,"&gt;="&amp;$B$3,BITACORA!$B$4:$B$7322,"&lt;="&amp;$B$4)</f>
        <v>0</v>
      </c>
      <c r="AG179" s="165">
        <f>COUNTIFS(BITACORA!$C$4:$C$7322,$B$7:$B$501,BITACORA!$E$4:$E$7322,$E$6:$AM$6,BITACORA!$B$4:$B$7322,"&gt;="&amp;$B$3,BITACORA!$B$4:$B$7322,"&lt;="&amp;$B$4)</f>
        <v>0</v>
      </c>
      <c r="AH179" s="165">
        <f>COUNTIFS(BITACORA!$C$4:$C$7322,$B$7:$B$501,BITACORA!$E$4:$E$7322,$E$6:$AM$6,BITACORA!$B$4:$B$7322,"&gt;="&amp;$B$3,BITACORA!$B$4:$B$7322,"&lt;="&amp;$B$4)</f>
        <v>0</v>
      </c>
      <c r="AI179" s="165">
        <f>COUNTIFS(BITACORA!$C$4:$C$7322,$B$7:$B$501,BITACORA!$E$4:$E$7322,$E$6:$AM$6,BITACORA!$B$4:$B$7322,"&gt;="&amp;$B$3,BITACORA!$B$4:$B$7322,"&lt;="&amp;$B$4)</f>
        <v>0</v>
      </c>
      <c r="AJ179" s="165">
        <f>COUNTIFS(BITACORA!$C$4:$C$7322,$B$7:$B$501,BITACORA!$E$4:$E$7322,$E$6:$AM$6,BITACORA!$B$4:$B$7322,"&gt;="&amp;$B$3,BITACORA!$B$4:$B$7322,"&lt;="&amp;$B$4)</f>
        <v>0</v>
      </c>
      <c r="AK179" s="165">
        <f>COUNTIFS(BITACORA!$C$4:$C$7322,$B$7:$B$501,BITACORA!$E$4:$E$7322,$E$6:$AM$6,BITACORA!$B$4:$B$7322,"&gt;="&amp;$B$3,BITACORA!$B$4:$B$7322,"&lt;="&amp;$B$4)</f>
        <v>0</v>
      </c>
      <c r="AL179" s="165">
        <f>COUNTIFS(BITACORA!$C$4:$C$7322,$B$7:$B$501,BITACORA!$E$4:$E$7322,$E$6:$AM$6,BITACORA!$B$4:$B$7322,"&gt;="&amp;$B$3,BITACORA!$B$4:$B$7322,"&lt;="&amp;$B$4)</f>
        <v>0</v>
      </c>
      <c r="AM179" s="165">
        <f>COUNTIFS(BITACORA!$C$4:$C$7322,$B$7:$B$501,BITACORA!$E$4:$E$7322,$E$6:$AM$6,BITACORA!$B$4:$B$7322,"&gt;="&amp;$B$3,BITACORA!$B$4:$B$7322,"&lt;="&amp;$B$4)</f>
        <v>0</v>
      </c>
    </row>
    <row r="180" spans="1:39">
      <c r="A180" s="141"/>
      <c r="B180" s="165"/>
      <c r="C180" s="165"/>
      <c r="D180" s="164">
        <f t="shared" si="0"/>
        <v>0</v>
      </c>
      <c r="E180" s="165">
        <f>COUNTIFS(BITACORA!$C$4:$C$7322,$B$7:$B$501,BITACORA!$E$4:$E$7322,$E$6:$AM$6,BITACORA!$B$4:$B$7322,"&gt;="&amp;$B$3,BITACORA!$B$4:$B$7322,"&lt;="&amp;$B$4)</f>
        <v>0</v>
      </c>
      <c r="F180" s="165">
        <f>COUNTIFS(BITACORA!$C$4:$C$7322,$B$7:$B$501,BITACORA!$E$4:$E$7322,$E$6:$AM$6,BITACORA!$B$4:$B$7322,"&gt;="&amp;$B$3,BITACORA!$B$4:$B$7322,"&lt;="&amp;$B$4)</f>
        <v>0</v>
      </c>
      <c r="G180" s="165">
        <f>COUNTIFS(BITACORA!$C$4:$C$7322,$B$7:$B$501,BITACORA!$E$4:$E$7322,$E$6:$AM$6,BITACORA!$B$4:$B$7322,"&gt;="&amp;$B$3,BITACORA!$B$4:$B$7322,"&lt;="&amp;$B$4)</f>
        <v>0</v>
      </c>
      <c r="H180" s="165">
        <f>COUNTIFS(BITACORA!$C$4:$C$7322,$B$7:$B$501,BITACORA!$E$4:$E$7322,$E$6:$AM$6,BITACORA!$B$4:$B$7322,"&gt;="&amp;$B$3,BITACORA!$B$4:$B$7322,"&lt;="&amp;$B$4)</f>
        <v>0</v>
      </c>
      <c r="I180" s="165">
        <f>COUNTIFS(BITACORA!$C$4:$C$7322,$B$7:$B$501,BITACORA!$E$4:$E$7322,$E$6:$AM$6,BITACORA!$B$4:$B$7322,"&gt;="&amp;$B$3,BITACORA!$B$4:$B$7322,"&lt;="&amp;$B$4)</f>
        <v>0</v>
      </c>
      <c r="J180" s="165">
        <f>COUNTIFS(BITACORA!$C$4:$C$7322,$B$7:$B$501,BITACORA!$E$4:$E$7322,$E$6:$AM$6,BITACORA!$B$4:$B$7322,"&gt;="&amp;$B$3,BITACORA!$B$4:$B$7322,"&lt;="&amp;$B$4)</f>
        <v>0</v>
      </c>
      <c r="K180" s="165">
        <f>COUNTIFS(BITACORA!$C$4:$C$7322,$B$7:$B$501,BITACORA!$E$4:$E$7322,$E$6:$AM$6,BITACORA!$B$4:$B$7322,"&gt;="&amp;$B$3,BITACORA!$B$4:$B$7322,"&lt;="&amp;$B$4)</f>
        <v>0</v>
      </c>
      <c r="L180" s="165">
        <f>COUNTIFS(BITACORA!$C$4:$C$7322,$B$7:$B$501,BITACORA!$E$4:$E$7322,$E$6:$AM$6,BITACORA!$B$4:$B$7322,"&gt;="&amp;$B$3,BITACORA!$B$4:$B$7322,"&lt;="&amp;$B$4)</f>
        <v>0</v>
      </c>
      <c r="M180" s="165">
        <f>COUNTIFS(BITACORA!$C$4:$C$7322,$B$7:$B$501,BITACORA!$E$4:$E$7322,$E$6:$AM$6,BITACORA!$B$4:$B$7322,"&gt;="&amp;$B$3,BITACORA!$B$4:$B$7322,"&lt;="&amp;$B$4)</f>
        <v>0</v>
      </c>
      <c r="N180" s="165">
        <f>COUNTIFS(BITACORA!$C$4:$C$7322,$B$7:$B$501,BITACORA!$E$4:$E$7322,$E$6:$AM$6,BITACORA!$B$4:$B$7322,"&gt;="&amp;$B$3,BITACORA!$B$4:$B$7322,"&lt;="&amp;$B$4)</f>
        <v>0</v>
      </c>
      <c r="O180" s="165">
        <f>COUNTIFS(BITACORA!$C$4:$C$7322,$B$7:$B$501,BITACORA!$E$4:$E$7322,$E$6:$AM$6,BITACORA!$B$4:$B$7322,"&gt;="&amp;$B$3,BITACORA!$B$4:$B$7322,"&lt;="&amp;$B$4)</f>
        <v>0</v>
      </c>
      <c r="P180" s="165">
        <f>COUNTIFS(BITACORA!$C$4:$C$7322,$B$7:$B$501,BITACORA!$E$4:$E$7322,$E$6:$AM$6,BITACORA!$B$4:$B$7322,"&gt;="&amp;$B$3,BITACORA!$B$4:$B$7322,"&lt;="&amp;$B$4)</f>
        <v>0</v>
      </c>
      <c r="Q180" s="165">
        <f>COUNTIFS(BITACORA!$C$4:$C$7322,$B$7:$B$501,BITACORA!$E$4:$E$7322,$E$6:$AM$6,BITACORA!$B$4:$B$7322,"&gt;="&amp;$B$3,BITACORA!$B$4:$B$7322,"&lt;="&amp;$B$4)</f>
        <v>0</v>
      </c>
      <c r="R180" s="165">
        <f>COUNTIFS(BITACORA!$C$4:$C$7322,$B$7:$B$501,BITACORA!$E$4:$E$7322,$E$6:$AM$6,BITACORA!$B$4:$B$7322,"&gt;="&amp;$B$3,BITACORA!$B$4:$B$7322,"&lt;="&amp;$B$4)</f>
        <v>0</v>
      </c>
      <c r="S180" s="165">
        <f>COUNTIFS(BITACORA!$C$4:$C$7322,$B$7:$B$501,BITACORA!$E$4:$E$7322,$E$6:$AM$6,BITACORA!$B$4:$B$7322,"&gt;="&amp;$B$3,BITACORA!$B$4:$B$7322,"&lt;="&amp;$B$4)</f>
        <v>0</v>
      </c>
      <c r="T180" s="165">
        <f>COUNTIFS(BITACORA!$C$4:$C$7322,$B$7:$B$501,BITACORA!$E$4:$E$7322,$E$6:$AM$6,BITACORA!$B$4:$B$7322,"&gt;="&amp;$B$3,BITACORA!$B$4:$B$7322,"&lt;="&amp;$B$4)</f>
        <v>0</v>
      </c>
      <c r="U180" s="165">
        <f>COUNTIFS(BITACORA!$C$4:$C$7322,$B$7:$B$501,BITACORA!$E$4:$E$7322,$E$6:$AM$6,BITACORA!$B$4:$B$7322,"&gt;="&amp;$B$3,BITACORA!$B$4:$B$7322,"&lt;="&amp;$B$4)</f>
        <v>0</v>
      </c>
      <c r="V180" s="165">
        <f>COUNTIFS(BITACORA!$C$4:$C$7322,$B$7:$B$501,BITACORA!$E$4:$E$7322,$E$6:$AM$6,BITACORA!$B$4:$B$7322,"&gt;="&amp;$B$3,BITACORA!$B$4:$B$7322,"&lt;="&amp;$B$4)</f>
        <v>0</v>
      </c>
      <c r="W180" s="165">
        <f>COUNTIFS(BITACORA!$C$4:$C$7322,$B$7:$B$501,BITACORA!$E$4:$E$7322,$E$6:$AM$6,BITACORA!$B$4:$B$7322,"&gt;="&amp;$B$3,BITACORA!$B$4:$B$7322,"&lt;="&amp;$B$4)</f>
        <v>0</v>
      </c>
      <c r="X180" s="165">
        <f>COUNTIFS(BITACORA!$C$4:$C$7322,$B$7:$B$501,BITACORA!$E$4:$E$7322,$E$6:$AM$6,BITACORA!$B$4:$B$7322,"&gt;="&amp;$B$3,BITACORA!$B$4:$B$7322,"&lt;="&amp;$B$4)</f>
        <v>0</v>
      </c>
      <c r="Y180" s="165">
        <f>COUNTIFS(BITACORA!$C$4:$C$7322,$B$7:$B$501,BITACORA!$E$4:$E$7322,$E$6:$AM$6,BITACORA!$B$4:$B$7322,"&gt;="&amp;$B$3,BITACORA!$B$4:$B$7322,"&lt;="&amp;$B$4)</f>
        <v>0</v>
      </c>
      <c r="Z180" s="165">
        <f>COUNTIFS(BITACORA!$C$4:$C$7322,$B$7:$B$501,BITACORA!$E$4:$E$7322,$E$6:$AM$6,BITACORA!$B$4:$B$7322,"&gt;="&amp;$B$3,BITACORA!$B$4:$B$7322,"&lt;="&amp;$B$4)</f>
        <v>0</v>
      </c>
      <c r="AA180" s="165">
        <f>COUNTIFS(BITACORA!$C$4:$C$7322,$B$7:$B$501,BITACORA!$E$4:$E$7322,$E$6:$AM$6,BITACORA!$B$4:$B$7322,"&gt;="&amp;$B$3,BITACORA!$B$4:$B$7322,"&lt;="&amp;$B$4)</f>
        <v>0</v>
      </c>
      <c r="AB180" s="165">
        <f>COUNTIFS(BITACORA!$C$4:$C$7322,$B$7:$B$501,BITACORA!$E$4:$E$7322,$E$6:$AM$6,BITACORA!$B$4:$B$7322,"&gt;="&amp;$B$3,BITACORA!$B$4:$B$7322,"&lt;="&amp;$B$4)</f>
        <v>0</v>
      </c>
      <c r="AC180" s="165">
        <f>COUNTIFS(BITACORA!$C$4:$C$7322,$B$7:$B$501,BITACORA!$E$4:$E$7322,$E$6:$AM$6,BITACORA!$B$4:$B$7322,"&gt;="&amp;$B$3,BITACORA!$B$4:$B$7322,"&lt;="&amp;$B$4)</f>
        <v>0</v>
      </c>
      <c r="AD180" s="165">
        <f>COUNTIFS(BITACORA!$C$4:$C$7322,$B$7:$B$501,BITACORA!$E$4:$E$7322,$E$6:$AM$6,BITACORA!$B$4:$B$7322,"&gt;="&amp;$B$3,BITACORA!$B$4:$B$7322,"&lt;="&amp;$B$4)</f>
        <v>0</v>
      </c>
      <c r="AE180" s="165">
        <f>COUNTIFS(BITACORA!$C$4:$C$7322,$B$7:$B$501,BITACORA!$E$4:$E$7322,$E$6:$AM$6,BITACORA!$B$4:$B$7322,"&gt;="&amp;$B$3,BITACORA!$B$4:$B$7322,"&lt;="&amp;$B$4)</f>
        <v>0</v>
      </c>
      <c r="AF180" s="165">
        <f>COUNTIFS(BITACORA!$C$4:$C$7322,$B$7:$B$501,BITACORA!$E$4:$E$7322,$E$6:$AM$6,BITACORA!$B$4:$B$7322,"&gt;="&amp;$B$3,BITACORA!$B$4:$B$7322,"&lt;="&amp;$B$4)</f>
        <v>0</v>
      </c>
      <c r="AG180" s="165">
        <f>COUNTIFS(BITACORA!$C$4:$C$7322,$B$7:$B$501,BITACORA!$E$4:$E$7322,$E$6:$AM$6,BITACORA!$B$4:$B$7322,"&gt;="&amp;$B$3,BITACORA!$B$4:$B$7322,"&lt;="&amp;$B$4)</f>
        <v>0</v>
      </c>
      <c r="AH180" s="165">
        <f>COUNTIFS(BITACORA!$C$4:$C$7322,$B$7:$B$501,BITACORA!$E$4:$E$7322,$E$6:$AM$6,BITACORA!$B$4:$B$7322,"&gt;="&amp;$B$3,BITACORA!$B$4:$B$7322,"&lt;="&amp;$B$4)</f>
        <v>0</v>
      </c>
      <c r="AI180" s="165">
        <f>COUNTIFS(BITACORA!$C$4:$C$7322,$B$7:$B$501,BITACORA!$E$4:$E$7322,$E$6:$AM$6,BITACORA!$B$4:$B$7322,"&gt;="&amp;$B$3,BITACORA!$B$4:$B$7322,"&lt;="&amp;$B$4)</f>
        <v>0</v>
      </c>
      <c r="AJ180" s="165">
        <f>COUNTIFS(BITACORA!$C$4:$C$7322,$B$7:$B$501,BITACORA!$E$4:$E$7322,$E$6:$AM$6,BITACORA!$B$4:$B$7322,"&gt;="&amp;$B$3,BITACORA!$B$4:$B$7322,"&lt;="&amp;$B$4)</f>
        <v>0</v>
      </c>
      <c r="AK180" s="165">
        <f>COUNTIFS(BITACORA!$C$4:$C$7322,$B$7:$B$501,BITACORA!$E$4:$E$7322,$E$6:$AM$6,BITACORA!$B$4:$B$7322,"&gt;="&amp;$B$3,BITACORA!$B$4:$B$7322,"&lt;="&amp;$B$4)</f>
        <v>0</v>
      </c>
      <c r="AL180" s="165">
        <f>COUNTIFS(BITACORA!$C$4:$C$7322,$B$7:$B$501,BITACORA!$E$4:$E$7322,$E$6:$AM$6,BITACORA!$B$4:$B$7322,"&gt;="&amp;$B$3,BITACORA!$B$4:$B$7322,"&lt;="&amp;$B$4)</f>
        <v>0</v>
      </c>
      <c r="AM180" s="165">
        <f>COUNTIFS(BITACORA!$C$4:$C$7322,$B$7:$B$501,BITACORA!$E$4:$E$7322,$E$6:$AM$6,BITACORA!$B$4:$B$7322,"&gt;="&amp;$B$3,BITACORA!$B$4:$B$7322,"&lt;="&amp;$B$4)</f>
        <v>0</v>
      </c>
    </row>
    <row r="181" spans="1:39">
      <c r="A181" s="141"/>
      <c r="B181" s="165"/>
      <c r="C181" s="165"/>
      <c r="D181" s="164">
        <f t="shared" si="0"/>
        <v>0</v>
      </c>
      <c r="E181" s="165">
        <f>COUNTIFS(BITACORA!$C$4:$C$7322,$B$7:$B$501,BITACORA!$E$4:$E$7322,$E$6:$AM$6,BITACORA!$B$4:$B$7322,"&gt;="&amp;$B$3,BITACORA!$B$4:$B$7322,"&lt;="&amp;$B$4)</f>
        <v>0</v>
      </c>
      <c r="F181" s="165">
        <f>COUNTIFS(BITACORA!$C$4:$C$7322,$B$7:$B$501,BITACORA!$E$4:$E$7322,$E$6:$AM$6,BITACORA!$B$4:$B$7322,"&gt;="&amp;$B$3,BITACORA!$B$4:$B$7322,"&lt;="&amp;$B$4)</f>
        <v>0</v>
      </c>
      <c r="G181" s="165">
        <f>COUNTIFS(BITACORA!$C$4:$C$7322,$B$7:$B$501,BITACORA!$E$4:$E$7322,$E$6:$AM$6,BITACORA!$B$4:$B$7322,"&gt;="&amp;$B$3,BITACORA!$B$4:$B$7322,"&lt;="&amp;$B$4)</f>
        <v>0</v>
      </c>
      <c r="H181" s="165">
        <f>COUNTIFS(BITACORA!$C$4:$C$7322,$B$7:$B$501,BITACORA!$E$4:$E$7322,$E$6:$AM$6,BITACORA!$B$4:$B$7322,"&gt;="&amp;$B$3,BITACORA!$B$4:$B$7322,"&lt;="&amp;$B$4)</f>
        <v>0</v>
      </c>
      <c r="I181" s="165">
        <f>COUNTIFS(BITACORA!$C$4:$C$7322,$B$7:$B$501,BITACORA!$E$4:$E$7322,$E$6:$AM$6,BITACORA!$B$4:$B$7322,"&gt;="&amp;$B$3,BITACORA!$B$4:$B$7322,"&lt;="&amp;$B$4)</f>
        <v>0</v>
      </c>
      <c r="J181" s="165">
        <f>COUNTIFS(BITACORA!$C$4:$C$7322,$B$7:$B$501,BITACORA!$E$4:$E$7322,$E$6:$AM$6,BITACORA!$B$4:$B$7322,"&gt;="&amp;$B$3,BITACORA!$B$4:$B$7322,"&lt;="&amp;$B$4)</f>
        <v>0</v>
      </c>
      <c r="K181" s="165">
        <f>COUNTIFS(BITACORA!$C$4:$C$7322,$B$7:$B$501,BITACORA!$E$4:$E$7322,$E$6:$AM$6,BITACORA!$B$4:$B$7322,"&gt;="&amp;$B$3,BITACORA!$B$4:$B$7322,"&lt;="&amp;$B$4)</f>
        <v>0</v>
      </c>
      <c r="L181" s="165">
        <f>COUNTIFS(BITACORA!$C$4:$C$7322,$B$7:$B$501,BITACORA!$E$4:$E$7322,$E$6:$AM$6,BITACORA!$B$4:$B$7322,"&gt;="&amp;$B$3,BITACORA!$B$4:$B$7322,"&lt;="&amp;$B$4)</f>
        <v>0</v>
      </c>
      <c r="M181" s="165">
        <f>COUNTIFS(BITACORA!$C$4:$C$7322,$B$7:$B$501,BITACORA!$E$4:$E$7322,$E$6:$AM$6,BITACORA!$B$4:$B$7322,"&gt;="&amp;$B$3,BITACORA!$B$4:$B$7322,"&lt;="&amp;$B$4)</f>
        <v>0</v>
      </c>
      <c r="N181" s="165">
        <f>COUNTIFS(BITACORA!$C$4:$C$7322,$B$7:$B$501,BITACORA!$E$4:$E$7322,$E$6:$AM$6,BITACORA!$B$4:$B$7322,"&gt;="&amp;$B$3,BITACORA!$B$4:$B$7322,"&lt;="&amp;$B$4)</f>
        <v>0</v>
      </c>
      <c r="O181" s="165">
        <f>COUNTIFS(BITACORA!$C$4:$C$7322,$B$7:$B$501,BITACORA!$E$4:$E$7322,$E$6:$AM$6,BITACORA!$B$4:$B$7322,"&gt;="&amp;$B$3,BITACORA!$B$4:$B$7322,"&lt;="&amp;$B$4)</f>
        <v>0</v>
      </c>
      <c r="P181" s="165">
        <f>COUNTIFS(BITACORA!$C$4:$C$7322,$B$7:$B$501,BITACORA!$E$4:$E$7322,$E$6:$AM$6,BITACORA!$B$4:$B$7322,"&gt;="&amp;$B$3,BITACORA!$B$4:$B$7322,"&lt;="&amp;$B$4)</f>
        <v>0</v>
      </c>
      <c r="Q181" s="165">
        <f>COUNTIFS(BITACORA!$C$4:$C$7322,$B$7:$B$501,BITACORA!$E$4:$E$7322,$E$6:$AM$6,BITACORA!$B$4:$B$7322,"&gt;="&amp;$B$3,BITACORA!$B$4:$B$7322,"&lt;="&amp;$B$4)</f>
        <v>0</v>
      </c>
      <c r="R181" s="165">
        <f>COUNTIFS(BITACORA!$C$4:$C$7322,$B$7:$B$501,BITACORA!$E$4:$E$7322,$E$6:$AM$6,BITACORA!$B$4:$B$7322,"&gt;="&amp;$B$3,BITACORA!$B$4:$B$7322,"&lt;="&amp;$B$4)</f>
        <v>0</v>
      </c>
      <c r="S181" s="165">
        <f>COUNTIFS(BITACORA!$C$4:$C$7322,$B$7:$B$501,BITACORA!$E$4:$E$7322,$E$6:$AM$6,BITACORA!$B$4:$B$7322,"&gt;="&amp;$B$3,BITACORA!$B$4:$B$7322,"&lt;="&amp;$B$4)</f>
        <v>0</v>
      </c>
      <c r="T181" s="165">
        <f>COUNTIFS(BITACORA!$C$4:$C$7322,$B$7:$B$501,BITACORA!$E$4:$E$7322,$E$6:$AM$6,BITACORA!$B$4:$B$7322,"&gt;="&amp;$B$3,BITACORA!$B$4:$B$7322,"&lt;="&amp;$B$4)</f>
        <v>0</v>
      </c>
      <c r="U181" s="165">
        <f>COUNTIFS(BITACORA!$C$4:$C$7322,$B$7:$B$501,BITACORA!$E$4:$E$7322,$E$6:$AM$6,BITACORA!$B$4:$B$7322,"&gt;="&amp;$B$3,BITACORA!$B$4:$B$7322,"&lt;="&amp;$B$4)</f>
        <v>0</v>
      </c>
      <c r="V181" s="165">
        <f>COUNTIFS(BITACORA!$C$4:$C$7322,$B$7:$B$501,BITACORA!$E$4:$E$7322,$E$6:$AM$6,BITACORA!$B$4:$B$7322,"&gt;="&amp;$B$3,BITACORA!$B$4:$B$7322,"&lt;="&amp;$B$4)</f>
        <v>0</v>
      </c>
      <c r="W181" s="165">
        <f>COUNTIFS(BITACORA!$C$4:$C$7322,$B$7:$B$501,BITACORA!$E$4:$E$7322,$E$6:$AM$6,BITACORA!$B$4:$B$7322,"&gt;="&amp;$B$3,BITACORA!$B$4:$B$7322,"&lt;="&amp;$B$4)</f>
        <v>0</v>
      </c>
      <c r="X181" s="165">
        <f>COUNTIFS(BITACORA!$C$4:$C$7322,$B$7:$B$501,BITACORA!$E$4:$E$7322,$E$6:$AM$6,BITACORA!$B$4:$B$7322,"&gt;="&amp;$B$3,BITACORA!$B$4:$B$7322,"&lt;="&amp;$B$4)</f>
        <v>0</v>
      </c>
      <c r="Y181" s="165">
        <f>COUNTIFS(BITACORA!$C$4:$C$7322,$B$7:$B$501,BITACORA!$E$4:$E$7322,$E$6:$AM$6,BITACORA!$B$4:$B$7322,"&gt;="&amp;$B$3,BITACORA!$B$4:$B$7322,"&lt;="&amp;$B$4)</f>
        <v>0</v>
      </c>
      <c r="Z181" s="165">
        <f>COUNTIFS(BITACORA!$C$4:$C$7322,$B$7:$B$501,BITACORA!$E$4:$E$7322,$E$6:$AM$6,BITACORA!$B$4:$B$7322,"&gt;="&amp;$B$3,BITACORA!$B$4:$B$7322,"&lt;="&amp;$B$4)</f>
        <v>0</v>
      </c>
      <c r="AA181" s="165">
        <f>COUNTIFS(BITACORA!$C$4:$C$7322,$B$7:$B$501,BITACORA!$E$4:$E$7322,$E$6:$AM$6,BITACORA!$B$4:$B$7322,"&gt;="&amp;$B$3,BITACORA!$B$4:$B$7322,"&lt;="&amp;$B$4)</f>
        <v>0</v>
      </c>
      <c r="AB181" s="165">
        <f>COUNTIFS(BITACORA!$C$4:$C$7322,$B$7:$B$501,BITACORA!$E$4:$E$7322,$E$6:$AM$6,BITACORA!$B$4:$B$7322,"&gt;="&amp;$B$3,BITACORA!$B$4:$B$7322,"&lt;="&amp;$B$4)</f>
        <v>0</v>
      </c>
      <c r="AC181" s="165">
        <f>COUNTIFS(BITACORA!$C$4:$C$7322,$B$7:$B$501,BITACORA!$E$4:$E$7322,$E$6:$AM$6,BITACORA!$B$4:$B$7322,"&gt;="&amp;$B$3,BITACORA!$B$4:$B$7322,"&lt;="&amp;$B$4)</f>
        <v>0</v>
      </c>
      <c r="AD181" s="165">
        <f>COUNTIFS(BITACORA!$C$4:$C$7322,$B$7:$B$501,BITACORA!$E$4:$E$7322,$E$6:$AM$6,BITACORA!$B$4:$B$7322,"&gt;="&amp;$B$3,BITACORA!$B$4:$B$7322,"&lt;="&amp;$B$4)</f>
        <v>0</v>
      </c>
      <c r="AE181" s="165">
        <f>COUNTIFS(BITACORA!$C$4:$C$7322,$B$7:$B$501,BITACORA!$E$4:$E$7322,$E$6:$AM$6,BITACORA!$B$4:$B$7322,"&gt;="&amp;$B$3,BITACORA!$B$4:$B$7322,"&lt;="&amp;$B$4)</f>
        <v>0</v>
      </c>
      <c r="AF181" s="165">
        <f>COUNTIFS(BITACORA!$C$4:$C$7322,$B$7:$B$501,BITACORA!$E$4:$E$7322,$E$6:$AM$6,BITACORA!$B$4:$B$7322,"&gt;="&amp;$B$3,BITACORA!$B$4:$B$7322,"&lt;="&amp;$B$4)</f>
        <v>0</v>
      </c>
      <c r="AG181" s="165">
        <f>COUNTIFS(BITACORA!$C$4:$C$7322,$B$7:$B$501,BITACORA!$E$4:$E$7322,$E$6:$AM$6,BITACORA!$B$4:$B$7322,"&gt;="&amp;$B$3,BITACORA!$B$4:$B$7322,"&lt;="&amp;$B$4)</f>
        <v>0</v>
      </c>
      <c r="AH181" s="165">
        <f>COUNTIFS(BITACORA!$C$4:$C$7322,$B$7:$B$501,BITACORA!$E$4:$E$7322,$E$6:$AM$6,BITACORA!$B$4:$B$7322,"&gt;="&amp;$B$3,BITACORA!$B$4:$B$7322,"&lt;="&amp;$B$4)</f>
        <v>0</v>
      </c>
      <c r="AI181" s="165">
        <f>COUNTIFS(BITACORA!$C$4:$C$7322,$B$7:$B$501,BITACORA!$E$4:$E$7322,$E$6:$AM$6,BITACORA!$B$4:$B$7322,"&gt;="&amp;$B$3,BITACORA!$B$4:$B$7322,"&lt;="&amp;$B$4)</f>
        <v>0</v>
      </c>
      <c r="AJ181" s="165">
        <f>COUNTIFS(BITACORA!$C$4:$C$7322,$B$7:$B$501,BITACORA!$E$4:$E$7322,$E$6:$AM$6,BITACORA!$B$4:$B$7322,"&gt;="&amp;$B$3,BITACORA!$B$4:$B$7322,"&lt;="&amp;$B$4)</f>
        <v>0</v>
      </c>
      <c r="AK181" s="165">
        <f>COUNTIFS(BITACORA!$C$4:$C$7322,$B$7:$B$501,BITACORA!$E$4:$E$7322,$E$6:$AM$6,BITACORA!$B$4:$B$7322,"&gt;="&amp;$B$3,BITACORA!$B$4:$B$7322,"&lt;="&amp;$B$4)</f>
        <v>0</v>
      </c>
      <c r="AL181" s="165">
        <f>COUNTIFS(BITACORA!$C$4:$C$7322,$B$7:$B$501,BITACORA!$E$4:$E$7322,$E$6:$AM$6,BITACORA!$B$4:$B$7322,"&gt;="&amp;$B$3,BITACORA!$B$4:$B$7322,"&lt;="&amp;$B$4)</f>
        <v>0</v>
      </c>
      <c r="AM181" s="165">
        <f>COUNTIFS(BITACORA!$C$4:$C$7322,$B$7:$B$501,BITACORA!$E$4:$E$7322,$E$6:$AM$6,BITACORA!$B$4:$B$7322,"&gt;="&amp;$B$3,BITACORA!$B$4:$B$7322,"&lt;="&amp;$B$4)</f>
        <v>0</v>
      </c>
    </row>
    <row r="182" spans="1:39">
      <c r="A182" s="141"/>
      <c r="B182" s="165"/>
      <c r="C182" s="165"/>
      <c r="D182" s="164">
        <f t="shared" si="0"/>
        <v>0</v>
      </c>
      <c r="E182" s="165">
        <f>COUNTIFS(BITACORA!$C$4:$C$7322,$B$7:$B$501,BITACORA!$E$4:$E$7322,$E$6:$AM$6,BITACORA!$B$4:$B$7322,"&gt;="&amp;$B$3,BITACORA!$B$4:$B$7322,"&lt;="&amp;$B$4)</f>
        <v>0</v>
      </c>
      <c r="F182" s="165">
        <f>COUNTIFS(BITACORA!$C$4:$C$7322,$B$7:$B$501,BITACORA!$E$4:$E$7322,$E$6:$AM$6,BITACORA!$B$4:$B$7322,"&gt;="&amp;$B$3,BITACORA!$B$4:$B$7322,"&lt;="&amp;$B$4)</f>
        <v>0</v>
      </c>
      <c r="G182" s="165">
        <f>COUNTIFS(BITACORA!$C$4:$C$7322,$B$7:$B$501,BITACORA!$E$4:$E$7322,$E$6:$AM$6,BITACORA!$B$4:$B$7322,"&gt;="&amp;$B$3,BITACORA!$B$4:$B$7322,"&lt;="&amp;$B$4)</f>
        <v>0</v>
      </c>
      <c r="H182" s="165">
        <f>COUNTIFS(BITACORA!$C$4:$C$7322,$B$7:$B$501,BITACORA!$E$4:$E$7322,$E$6:$AM$6,BITACORA!$B$4:$B$7322,"&gt;="&amp;$B$3,BITACORA!$B$4:$B$7322,"&lt;="&amp;$B$4)</f>
        <v>0</v>
      </c>
      <c r="I182" s="165">
        <f>COUNTIFS(BITACORA!$C$4:$C$7322,$B$7:$B$501,BITACORA!$E$4:$E$7322,$E$6:$AM$6,BITACORA!$B$4:$B$7322,"&gt;="&amp;$B$3,BITACORA!$B$4:$B$7322,"&lt;="&amp;$B$4)</f>
        <v>0</v>
      </c>
      <c r="J182" s="165">
        <f>COUNTIFS(BITACORA!$C$4:$C$7322,$B$7:$B$501,BITACORA!$E$4:$E$7322,$E$6:$AM$6,BITACORA!$B$4:$B$7322,"&gt;="&amp;$B$3,BITACORA!$B$4:$B$7322,"&lt;="&amp;$B$4)</f>
        <v>0</v>
      </c>
      <c r="K182" s="165">
        <f>COUNTIFS(BITACORA!$C$4:$C$7322,$B$7:$B$501,BITACORA!$E$4:$E$7322,$E$6:$AM$6,BITACORA!$B$4:$B$7322,"&gt;="&amp;$B$3,BITACORA!$B$4:$B$7322,"&lt;="&amp;$B$4)</f>
        <v>0</v>
      </c>
      <c r="L182" s="165">
        <f>COUNTIFS(BITACORA!$C$4:$C$7322,$B$7:$B$501,BITACORA!$E$4:$E$7322,$E$6:$AM$6,BITACORA!$B$4:$B$7322,"&gt;="&amp;$B$3,BITACORA!$B$4:$B$7322,"&lt;="&amp;$B$4)</f>
        <v>0</v>
      </c>
      <c r="M182" s="165">
        <f>COUNTIFS(BITACORA!$C$4:$C$7322,$B$7:$B$501,BITACORA!$E$4:$E$7322,$E$6:$AM$6,BITACORA!$B$4:$B$7322,"&gt;="&amp;$B$3,BITACORA!$B$4:$B$7322,"&lt;="&amp;$B$4)</f>
        <v>0</v>
      </c>
      <c r="N182" s="165">
        <f>COUNTIFS(BITACORA!$C$4:$C$7322,$B$7:$B$501,BITACORA!$E$4:$E$7322,$E$6:$AM$6,BITACORA!$B$4:$B$7322,"&gt;="&amp;$B$3,BITACORA!$B$4:$B$7322,"&lt;="&amp;$B$4)</f>
        <v>0</v>
      </c>
      <c r="O182" s="165">
        <f>COUNTIFS(BITACORA!$C$4:$C$7322,$B$7:$B$501,BITACORA!$E$4:$E$7322,$E$6:$AM$6,BITACORA!$B$4:$B$7322,"&gt;="&amp;$B$3,BITACORA!$B$4:$B$7322,"&lt;="&amp;$B$4)</f>
        <v>0</v>
      </c>
      <c r="P182" s="165">
        <f>COUNTIFS(BITACORA!$C$4:$C$7322,$B$7:$B$501,BITACORA!$E$4:$E$7322,$E$6:$AM$6,BITACORA!$B$4:$B$7322,"&gt;="&amp;$B$3,BITACORA!$B$4:$B$7322,"&lt;="&amp;$B$4)</f>
        <v>0</v>
      </c>
      <c r="Q182" s="165">
        <f>COUNTIFS(BITACORA!$C$4:$C$7322,$B$7:$B$501,BITACORA!$E$4:$E$7322,$E$6:$AM$6,BITACORA!$B$4:$B$7322,"&gt;="&amp;$B$3,BITACORA!$B$4:$B$7322,"&lt;="&amp;$B$4)</f>
        <v>0</v>
      </c>
      <c r="R182" s="165">
        <f>COUNTIFS(BITACORA!$C$4:$C$7322,$B$7:$B$501,BITACORA!$E$4:$E$7322,$E$6:$AM$6,BITACORA!$B$4:$B$7322,"&gt;="&amp;$B$3,BITACORA!$B$4:$B$7322,"&lt;="&amp;$B$4)</f>
        <v>0</v>
      </c>
      <c r="S182" s="165">
        <f>COUNTIFS(BITACORA!$C$4:$C$7322,$B$7:$B$501,BITACORA!$E$4:$E$7322,$E$6:$AM$6,BITACORA!$B$4:$B$7322,"&gt;="&amp;$B$3,BITACORA!$B$4:$B$7322,"&lt;="&amp;$B$4)</f>
        <v>0</v>
      </c>
      <c r="T182" s="165">
        <f>COUNTIFS(BITACORA!$C$4:$C$7322,$B$7:$B$501,BITACORA!$E$4:$E$7322,$E$6:$AM$6,BITACORA!$B$4:$B$7322,"&gt;="&amp;$B$3,BITACORA!$B$4:$B$7322,"&lt;="&amp;$B$4)</f>
        <v>0</v>
      </c>
      <c r="U182" s="165">
        <f>COUNTIFS(BITACORA!$C$4:$C$7322,$B$7:$B$501,BITACORA!$E$4:$E$7322,$E$6:$AM$6,BITACORA!$B$4:$B$7322,"&gt;="&amp;$B$3,BITACORA!$B$4:$B$7322,"&lt;="&amp;$B$4)</f>
        <v>0</v>
      </c>
      <c r="V182" s="165">
        <f>COUNTIFS(BITACORA!$C$4:$C$7322,$B$7:$B$501,BITACORA!$E$4:$E$7322,$E$6:$AM$6,BITACORA!$B$4:$B$7322,"&gt;="&amp;$B$3,BITACORA!$B$4:$B$7322,"&lt;="&amp;$B$4)</f>
        <v>0</v>
      </c>
      <c r="W182" s="165">
        <f>COUNTIFS(BITACORA!$C$4:$C$7322,$B$7:$B$501,BITACORA!$E$4:$E$7322,$E$6:$AM$6,BITACORA!$B$4:$B$7322,"&gt;="&amp;$B$3,BITACORA!$B$4:$B$7322,"&lt;="&amp;$B$4)</f>
        <v>0</v>
      </c>
      <c r="X182" s="165">
        <f>COUNTIFS(BITACORA!$C$4:$C$7322,$B$7:$B$501,BITACORA!$E$4:$E$7322,$E$6:$AM$6,BITACORA!$B$4:$B$7322,"&gt;="&amp;$B$3,BITACORA!$B$4:$B$7322,"&lt;="&amp;$B$4)</f>
        <v>0</v>
      </c>
      <c r="Y182" s="165">
        <f>COUNTIFS(BITACORA!$C$4:$C$7322,$B$7:$B$501,BITACORA!$E$4:$E$7322,$E$6:$AM$6,BITACORA!$B$4:$B$7322,"&gt;="&amp;$B$3,BITACORA!$B$4:$B$7322,"&lt;="&amp;$B$4)</f>
        <v>0</v>
      </c>
      <c r="Z182" s="165">
        <f>COUNTIFS(BITACORA!$C$4:$C$7322,$B$7:$B$501,BITACORA!$E$4:$E$7322,$E$6:$AM$6,BITACORA!$B$4:$B$7322,"&gt;="&amp;$B$3,BITACORA!$B$4:$B$7322,"&lt;="&amp;$B$4)</f>
        <v>0</v>
      </c>
      <c r="AA182" s="165">
        <f>COUNTIFS(BITACORA!$C$4:$C$7322,$B$7:$B$501,BITACORA!$E$4:$E$7322,$E$6:$AM$6,BITACORA!$B$4:$B$7322,"&gt;="&amp;$B$3,BITACORA!$B$4:$B$7322,"&lt;="&amp;$B$4)</f>
        <v>0</v>
      </c>
      <c r="AB182" s="165">
        <f>COUNTIFS(BITACORA!$C$4:$C$7322,$B$7:$B$501,BITACORA!$E$4:$E$7322,$E$6:$AM$6,BITACORA!$B$4:$B$7322,"&gt;="&amp;$B$3,BITACORA!$B$4:$B$7322,"&lt;="&amp;$B$4)</f>
        <v>0</v>
      </c>
      <c r="AC182" s="165">
        <f>COUNTIFS(BITACORA!$C$4:$C$7322,$B$7:$B$501,BITACORA!$E$4:$E$7322,$E$6:$AM$6,BITACORA!$B$4:$B$7322,"&gt;="&amp;$B$3,BITACORA!$B$4:$B$7322,"&lt;="&amp;$B$4)</f>
        <v>0</v>
      </c>
      <c r="AD182" s="165">
        <f>COUNTIFS(BITACORA!$C$4:$C$7322,$B$7:$B$501,BITACORA!$E$4:$E$7322,$E$6:$AM$6,BITACORA!$B$4:$B$7322,"&gt;="&amp;$B$3,BITACORA!$B$4:$B$7322,"&lt;="&amp;$B$4)</f>
        <v>0</v>
      </c>
      <c r="AE182" s="165">
        <f>COUNTIFS(BITACORA!$C$4:$C$7322,$B$7:$B$501,BITACORA!$E$4:$E$7322,$E$6:$AM$6,BITACORA!$B$4:$B$7322,"&gt;="&amp;$B$3,BITACORA!$B$4:$B$7322,"&lt;="&amp;$B$4)</f>
        <v>0</v>
      </c>
      <c r="AF182" s="165">
        <f>COUNTIFS(BITACORA!$C$4:$C$7322,$B$7:$B$501,BITACORA!$E$4:$E$7322,$E$6:$AM$6,BITACORA!$B$4:$B$7322,"&gt;="&amp;$B$3,BITACORA!$B$4:$B$7322,"&lt;="&amp;$B$4)</f>
        <v>0</v>
      </c>
      <c r="AG182" s="165">
        <f>COUNTIFS(BITACORA!$C$4:$C$7322,$B$7:$B$501,BITACORA!$E$4:$E$7322,$E$6:$AM$6,BITACORA!$B$4:$B$7322,"&gt;="&amp;$B$3,BITACORA!$B$4:$B$7322,"&lt;="&amp;$B$4)</f>
        <v>0</v>
      </c>
      <c r="AH182" s="165">
        <f>COUNTIFS(BITACORA!$C$4:$C$7322,$B$7:$B$501,BITACORA!$E$4:$E$7322,$E$6:$AM$6,BITACORA!$B$4:$B$7322,"&gt;="&amp;$B$3,BITACORA!$B$4:$B$7322,"&lt;="&amp;$B$4)</f>
        <v>0</v>
      </c>
      <c r="AI182" s="165">
        <f>COUNTIFS(BITACORA!$C$4:$C$7322,$B$7:$B$501,BITACORA!$E$4:$E$7322,$E$6:$AM$6,BITACORA!$B$4:$B$7322,"&gt;="&amp;$B$3,BITACORA!$B$4:$B$7322,"&lt;="&amp;$B$4)</f>
        <v>0</v>
      </c>
      <c r="AJ182" s="165">
        <f>COUNTIFS(BITACORA!$C$4:$C$7322,$B$7:$B$501,BITACORA!$E$4:$E$7322,$E$6:$AM$6,BITACORA!$B$4:$B$7322,"&gt;="&amp;$B$3,BITACORA!$B$4:$B$7322,"&lt;="&amp;$B$4)</f>
        <v>0</v>
      </c>
      <c r="AK182" s="165">
        <f>COUNTIFS(BITACORA!$C$4:$C$7322,$B$7:$B$501,BITACORA!$E$4:$E$7322,$E$6:$AM$6,BITACORA!$B$4:$B$7322,"&gt;="&amp;$B$3,BITACORA!$B$4:$B$7322,"&lt;="&amp;$B$4)</f>
        <v>0</v>
      </c>
      <c r="AL182" s="165">
        <f>COUNTIFS(BITACORA!$C$4:$C$7322,$B$7:$B$501,BITACORA!$E$4:$E$7322,$E$6:$AM$6,BITACORA!$B$4:$B$7322,"&gt;="&amp;$B$3,BITACORA!$B$4:$B$7322,"&lt;="&amp;$B$4)</f>
        <v>0</v>
      </c>
      <c r="AM182" s="165">
        <f>COUNTIFS(BITACORA!$C$4:$C$7322,$B$7:$B$501,BITACORA!$E$4:$E$7322,$E$6:$AM$6,BITACORA!$B$4:$B$7322,"&gt;="&amp;$B$3,BITACORA!$B$4:$B$7322,"&lt;="&amp;$B$4)</f>
        <v>0</v>
      </c>
    </row>
    <row r="183" spans="1:39">
      <c r="A183" s="141"/>
      <c r="B183" s="165"/>
      <c r="C183" s="165"/>
      <c r="D183" s="164">
        <f t="shared" si="0"/>
        <v>0</v>
      </c>
      <c r="E183" s="165">
        <f>COUNTIFS(BITACORA!$C$4:$C$7322,$B$7:$B$501,BITACORA!$E$4:$E$7322,$E$6:$AM$6,BITACORA!$B$4:$B$7322,"&gt;="&amp;$B$3,BITACORA!$B$4:$B$7322,"&lt;="&amp;$B$4)</f>
        <v>0</v>
      </c>
      <c r="F183" s="165">
        <f>COUNTIFS(BITACORA!$C$4:$C$7322,$B$7:$B$501,BITACORA!$E$4:$E$7322,$E$6:$AM$6,BITACORA!$B$4:$B$7322,"&gt;="&amp;$B$3,BITACORA!$B$4:$B$7322,"&lt;="&amp;$B$4)</f>
        <v>0</v>
      </c>
      <c r="G183" s="165">
        <f>COUNTIFS(BITACORA!$C$4:$C$7322,$B$7:$B$501,BITACORA!$E$4:$E$7322,$E$6:$AM$6,BITACORA!$B$4:$B$7322,"&gt;="&amp;$B$3,BITACORA!$B$4:$B$7322,"&lt;="&amp;$B$4)</f>
        <v>0</v>
      </c>
      <c r="H183" s="165">
        <f>COUNTIFS(BITACORA!$C$4:$C$7322,$B$7:$B$501,BITACORA!$E$4:$E$7322,$E$6:$AM$6,BITACORA!$B$4:$B$7322,"&gt;="&amp;$B$3,BITACORA!$B$4:$B$7322,"&lt;="&amp;$B$4)</f>
        <v>0</v>
      </c>
      <c r="I183" s="165">
        <f>COUNTIFS(BITACORA!$C$4:$C$7322,$B$7:$B$501,BITACORA!$E$4:$E$7322,$E$6:$AM$6,BITACORA!$B$4:$B$7322,"&gt;="&amp;$B$3,BITACORA!$B$4:$B$7322,"&lt;="&amp;$B$4)</f>
        <v>0</v>
      </c>
      <c r="J183" s="165">
        <f>COUNTIFS(BITACORA!$C$4:$C$7322,$B$7:$B$501,BITACORA!$E$4:$E$7322,$E$6:$AM$6,BITACORA!$B$4:$B$7322,"&gt;="&amp;$B$3,BITACORA!$B$4:$B$7322,"&lt;="&amp;$B$4)</f>
        <v>0</v>
      </c>
      <c r="K183" s="165">
        <f>COUNTIFS(BITACORA!$C$4:$C$7322,$B$7:$B$501,BITACORA!$E$4:$E$7322,$E$6:$AM$6,BITACORA!$B$4:$B$7322,"&gt;="&amp;$B$3,BITACORA!$B$4:$B$7322,"&lt;="&amp;$B$4)</f>
        <v>0</v>
      </c>
      <c r="L183" s="165">
        <f>COUNTIFS(BITACORA!$C$4:$C$7322,$B$7:$B$501,BITACORA!$E$4:$E$7322,$E$6:$AM$6,BITACORA!$B$4:$B$7322,"&gt;="&amp;$B$3,BITACORA!$B$4:$B$7322,"&lt;="&amp;$B$4)</f>
        <v>0</v>
      </c>
      <c r="M183" s="165">
        <f>COUNTIFS(BITACORA!$C$4:$C$7322,$B$7:$B$501,BITACORA!$E$4:$E$7322,$E$6:$AM$6,BITACORA!$B$4:$B$7322,"&gt;="&amp;$B$3,BITACORA!$B$4:$B$7322,"&lt;="&amp;$B$4)</f>
        <v>0</v>
      </c>
      <c r="N183" s="165">
        <f>COUNTIFS(BITACORA!$C$4:$C$7322,$B$7:$B$501,BITACORA!$E$4:$E$7322,$E$6:$AM$6,BITACORA!$B$4:$B$7322,"&gt;="&amp;$B$3,BITACORA!$B$4:$B$7322,"&lt;="&amp;$B$4)</f>
        <v>0</v>
      </c>
      <c r="O183" s="165">
        <f>COUNTIFS(BITACORA!$C$4:$C$7322,$B$7:$B$501,BITACORA!$E$4:$E$7322,$E$6:$AM$6,BITACORA!$B$4:$B$7322,"&gt;="&amp;$B$3,BITACORA!$B$4:$B$7322,"&lt;="&amp;$B$4)</f>
        <v>0</v>
      </c>
      <c r="P183" s="165">
        <f>COUNTIFS(BITACORA!$C$4:$C$7322,$B$7:$B$501,BITACORA!$E$4:$E$7322,$E$6:$AM$6,BITACORA!$B$4:$B$7322,"&gt;="&amp;$B$3,BITACORA!$B$4:$B$7322,"&lt;="&amp;$B$4)</f>
        <v>0</v>
      </c>
      <c r="Q183" s="165">
        <f>COUNTIFS(BITACORA!$C$4:$C$7322,$B$7:$B$501,BITACORA!$E$4:$E$7322,$E$6:$AM$6,BITACORA!$B$4:$B$7322,"&gt;="&amp;$B$3,BITACORA!$B$4:$B$7322,"&lt;="&amp;$B$4)</f>
        <v>0</v>
      </c>
      <c r="R183" s="165">
        <f>COUNTIFS(BITACORA!$C$4:$C$7322,$B$7:$B$501,BITACORA!$E$4:$E$7322,$E$6:$AM$6,BITACORA!$B$4:$B$7322,"&gt;="&amp;$B$3,BITACORA!$B$4:$B$7322,"&lt;="&amp;$B$4)</f>
        <v>0</v>
      </c>
      <c r="S183" s="165">
        <f>COUNTIFS(BITACORA!$C$4:$C$7322,$B$7:$B$501,BITACORA!$E$4:$E$7322,$E$6:$AM$6,BITACORA!$B$4:$B$7322,"&gt;="&amp;$B$3,BITACORA!$B$4:$B$7322,"&lt;="&amp;$B$4)</f>
        <v>0</v>
      </c>
      <c r="T183" s="165">
        <f>COUNTIFS(BITACORA!$C$4:$C$7322,$B$7:$B$501,BITACORA!$E$4:$E$7322,$E$6:$AM$6,BITACORA!$B$4:$B$7322,"&gt;="&amp;$B$3,BITACORA!$B$4:$B$7322,"&lt;="&amp;$B$4)</f>
        <v>0</v>
      </c>
      <c r="U183" s="165">
        <f>COUNTIFS(BITACORA!$C$4:$C$7322,$B$7:$B$501,BITACORA!$E$4:$E$7322,$E$6:$AM$6,BITACORA!$B$4:$B$7322,"&gt;="&amp;$B$3,BITACORA!$B$4:$B$7322,"&lt;="&amp;$B$4)</f>
        <v>0</v>
      </c>
      <c r="V183" s="165">
        <f>COUNTIFS(BITACORA!$C$4:$C$7322,$B$7:$B$501,BITACORA!$E$4:$E$7322,$E$6:$AM$6,BITACORA!$B$4:$B$7322,"&gt;="&amp;$B$3,BITACORA!$B$4:$B$7322,"&lt;="&amp;$B$4)</f>
        <v>0</v>
      </c>
      <c r="W183" s="165">
        <f>COUNTIFS(BITACORA!$C$4:$C$7322,$B$7:$B$501,BITACORA!$E$4:$E$7322,$E$6:$AM$6,BITACORA!$B$4:$B$7322,"&gt;="&amp;$B$3,BITACORA!$B$4:$B$7322,"&lt;="&amp;$B$4)</f>
        <v>0</v>
      </c>
      <c r="X183" s="165">
        <f>COUNTIFS(BITACORA!$C$4:$C$7322,$B$7:$B$501,BITACORA!$E$4:$E$7322,$E$6:$AM$6,BITACORA!$B$4:$B$7322,"&gt;="&amp;$B$3,BITACORA!$B$4:$B$7322,"&lt;="&amp;$B$4)</f>
        <v>0</v>
      </c>
      <c r="Y183" s="165">
        <f>COUNTIFS(BITACORA!$C$4:$C$7322,$B$7:$B$501,BITACORA!$E$4:$E$7322,$E$6:$AM$6,BITACORA!$B$4:$B$7322,"&gt;="&amp;$B$3,BITACORA!$B$4:$B$7322,"&lt;="&amp;$B$4)</f>
        <v>0</v>
      </c>
      <c r="Z183" s="165">
        <f>COUNTIFS(BITACORA!$C$4:$C$7322,$B$7:$B$501,BITACORA!$E$4:$E$7322,$E$6:$AM$6,BITACORA!$B$4:$B$7322,"&gt;="&amp;$B$3,BITACORA!$B$4:$B$7322,"&lt;="&amp;$B$4)</f>
        <v>0</v>
      </c>
      <c r="AA183" s="165">
        <f>COUNTIFS(BITACORA!$C$4:$C$7322,$B$7:$B$501,BITACORA!$E$4:$E$7322,$E$6:$AM$6,BITACORA!$B$4:$B$7322,"&gt;="&amp;$B$3,BITACORA!$B$4:$B$7322,"&lt;="&amp;$B$4)</f>
        <v>0</v>
      </c>
      <c r="AB183" s="165">
        <f>COUNTIFS(BITACORA!$C$4:$C$7322,$B$7:$B$501,BITACORA!$E$4:$E$7322,$E$6:$AM$6,BITACORA!$B$4:$B$7322,"&gt;="&amp;$B$3,BITACORA!$B$4:$B$7322,"&lt;="&amp;$B$4)</f>
        <v>0</v>
      </c>
      <c r="AC183" s="165">
        <f>COUNTIFS(BITACORA!$C$4:$C$7322,$B$7:$B$501,BITACORA!$E$4:$E$7322,$E$6:$AM$6,BITACORA!$B$4:$B$7322,"&gt;="&amp;$B$3,BITACORA!$B$4:$B$7322,"&lt;="&amp;$B$4)</f>
        <v>0</v>
      </c>
      <c r="AD183" s="165">
        <f>COUNTIFS(BITACORA!$C$4:$C$7322,$B$7:$B$501,BITACORA!$E$4:$E$7322,$E$6:$AM$6,BITACORA!$B$4:$B$7322,"&gt;="&amp;$B$3,BITACORA!$B$4:$B$7322,"&lt;="&amp;$B$4)</f>
        <v>0</v>
      </c>
      <c r="AE183" s="165">
        <f>COUNTIFS(BITACORA!$C$4:$C$7322,$B$7:$B$501,BITACORA!$E$4:$E$7322,$E$6:$AM$6,BITACORA!$B$4:$B$7322,"&gt;="&amp;$B$3,BITACORA!$B$4:$B$7322,"&lt;="&amp;$B$4)</f>
        <v>0</v>
      </c>
      <c r="AF183" s="165">
        <f>COUNTIFS(BITACORA!$C$4:$C$7322,$B$7:$B$501,BITACORA!$E$4:$E$7322,$E$6:$AM$6,BITACORA!$B$4:$B$7322,"&gt;="&amp;$B$3,BITACORA!$B$4:$B$7322,"&lt;="&amp;$B$4)</f>
        <v>0</v>
      </c>
      <c r="AG183" s="165">
        <f>COUNTIFS(BITACORA!$C$4:$C$7322,$B$7:$B$501,BITACORA!$E$4:$E$7322,$E$6:$AM$6,BITACORA!$B$4:$B$7322,"&gt;="&amp;$B$3,BITACORA!$B$4:$B$7322,"&lt;="&amp;$B$4)</f>
        <v>0</v>
      </c>
      <c r="AH183" s="165">
        <f>COUNTIFS(BITACORA!$C$4:$C$7322,$B$7:$B$501,BITACORA!$E$4:$E$7322,$E$6:$AM$6,BITACORA!$B$4:$B$7322,"&gt;="&amp;$B$3,BITACORA!$B$4:$B$7322,"&lt;="&amp;$B$4)</f>
        <v>0</v>
      </c>
      <c r="AI183" s="165">
        <f>COUNTIFS(BITACORA!$C$4:$C$7322,$B$7:$B$501,BITACORA!$E$4:$E$7322,$E$6:$AM$6,BITACORA!$B$4:$B$7322,"&gt;="&amp;$B$3,BITACORA!$B$4:$B$7322,"&lt;="&amp;$B$4)</f>
        <v>0</v>
      </c>
      <c r="AJ183" s="165">
        <f>COUNTIFS(BITACORA!$C$4:$C$7322,$B$7:$B$501,BITACORA!$E$4:$E$7322,$E$6:$AM$6,BITACORA!$B$4:$B$7322,"&gt;="&amp;$B$3,BITACORA!$B$4:$B$7322,"&lt;="&amp;$B$4)</f>
        <v>0</v>
      </c>
      <c r="AK183" s="165">
        <f>COUNTIFS(BITACORA!$C$4:$C$7322,$B$7:$B$501,BITACORA!$E$4:$E$7322,$E$6:$AM$6,BITACORA!$B$4:$B$7322,"&gt;="&amp;$B$3,BITACORA!$B$4:$B$7322,"&lt;="&amp;$B$4)</f>
        <v>0</v>
      </c>
      <c r="AL183" s="165">
        <f>COUNTIFS(BITACORA!$C$4:$C$7322,$B$7:$B$501,BITACORA!$E$4:$E$7322,$E$6:$AM$6,BITACORA!$B$4:$B$7322,"&gt;="&amp;$B$3,BITACORA!$B$4:$B$7322,"&lt;="&amp;$B$4)</f>
        <v>0</v>
      </c>
      <c r="AM183" s="165">
        <f>COUNTIFS(BITACORA!$C$4:$C$7322,$B$7:$B$501,BITACORA!$E$4:$E$7322,$E$6:$AM$6,BITACORA!$B$4:$B$7322,"&gt;="&amp;$B$3,BITACORA!$B$4:$B$7322,"&lt;="&amp;$B$4)</f>
        <v>0</v>
      </c>
    </row>
    <row r="184" spans="1:39">
      <c r="A184" s="141"/>
      <c r="B184" s="165"/>
      <c r="C184" s="165"/>
      <c r="D184" s="164">
        <f t="shared" si="0"/>
        <v>0</v>
      </c>
      <c r="E184" s="165">
        <f>COUNTIFS(BITACORA!$C$4:$C$7322,$B$7:$B$501,BITACORA!$E$4:$E$7322,$E$6:$AM$6,BITACORA!$B$4:$B$7322,"&gt;="&amp;$B$3,BITACORA!$B$4:$B$7322,"&lt;="&amp;$B$4)</f>
        <v>0</v>
      </c>
      <c r="F184" s="165">
        <f>COUNTIFS(BITACORA!$C$4:$C$7322,$B$7:$B$501,BITACORA!$E$4:$E$7322,$E$6:$AM$6,BITACORA!$B$4:$B$7322,"&gt;="&amp;$B$3,BITACORA!$B$4:$B$7322,"&lt;="&amp;$B$4)</f>
        <v>0</v>
      </c>
      <c r="G184" s="165">
        <f>COUNTIFS(BITACORA!$C$4:$C$7322,$B$7:$B$501,BITACORA!$E$4:$E$7322,$E$6:$AM$6,BITACORA!$B$4:$B$7322,"&gt;="&amp;$B$3,BITACORA!$B$4:$B$7322,"&lt;="&amp;$B$4)</f>
        <v>0</v>
      </c>
      <c r="H184" s="165">
        <f>COUNTIFS(BITACORA!$C$4:$C$7322,$B$7:$B$501,BITACORA!$E$4:$E$7322,$E$6:$AM$6,BITACORA!$B$4:$B$7322,"&gt;="&amp;$B$3,BITACORA!$B$4:$B$7322,"&lt;="&amp;$B$4)</f>
        <v>0</v>
      </c>
      <c r="I184" s="165">
        <f>COUNTIFS(BITACORA!$C$4:$C$7322,$B$7:$B$501,BITACORA!$E$4:$E$7322,$E$6:$AM$6,BITACORA!$B$4:$B$7322,"&gt;="&amp;$B$3,BITACORA!$B$4:$B$7322,"&lt;="&amp;$B$4)</f>
        <v>0</v>
      </c>
      <c r="J184" s="165">
        <f>COUNTIFS(BITACORA!$C$4:$C$7322,$B$7:$B$501,BITACORA!$E$4:$E$7322,$E$6:$AM$6,BITACORA!$B$4:$B$7322,"&gt;="&amp;$B$3,BITACORA!$B$4:$B$7322,"&lt;="&amp;$B$4)</f>
        <v>0</v>
      </c>
      <c r="K184" s="165">
        <f>COUNTIFS(BITACORA!$C$4:$C$7322,$B$7:$B$501,BITACORA!$E$4:$E$7322,$E$6:$AM$6,BITACORA!$B$4:$B$7322,"&gt;="&amp;$B$3,BITACORA!$B$4:$B$7322,"&lt;="&amp;$B$4)</f>
        <v>0</v>
      </c>
      <c r="L184" s="165">
        <f>COUNTIFS(BITACORA!$C$4:$C$7322,$B$7:$B$501,BITACORA!$E$4:$E$7322,$E$6:$AM$6,BITACORA!$B$4:$B$7322,"&gt;="&amp;$B$3,BITACORA!$B$4:$B$7322,"&lt;="&amp;$B$4)</f>
        <v>0</v>
      </c>
      <c r="M184" s="165">
        <f>COUNTIFS(BITACORA!$C$4:$C$7322,$B$7:$B$501,BITACORA!$E$4:$E$7322,$E$6:$AM$6,BITACORA!$B$4:$B$7322,"&gt;="&amp;$B$3,BITACORA!$B$4:$B$7322,"&lt;="&amp;$B$4)</f>
        <v>0</v>
      </c>
      <c r="N184" s="165">
        <f>COUNTIFS(BITACORA!$C$4:$C$7322,$B$7:$B$501,BITACORA!$E$4:$E$7322,$E$6:$AM$6,BITACORA!$B$4:$B$7322,"&gt;="&amp;$B$3,BITACORA!$B$4:$B$7322,"&lt;="&amp;$B$4)</f>
        <v>0</v>
      </c>
      <c r="O184" s="165">
        <f>COUNTIFS(BITACORA!$C$4:$C$7322,$B$7:$B$501,BITACORA!$E$4:$E$7322,$E$6:$AM$6,BITACORA!$B$4:$B$7322,"&gt;="&amp;$B$3,BITACORA!$B$4:$B$7322,"&lt;="&amp;$B$4)</f>
        <v>0</v>
      </c>
      <c r="P184" s="165">
        <f>COUNTIFS(BITACORA!$C$4:$C$7322,$B$7:$B$501,BITACORA!$E$4:$E$7322,$E$6:$AM$6,BITACORA!$B$4:$B$7322,"&gt;="&amp;$B$3,BITACORA!$B$4:$B$7322,"&lt;="&amp;$B$4)</f>
        <v>0</v>
      </c>
      <c r="Q184" s="165">
        <f>COUNTIFS(BITACORA!$C$4:$C$7322,$B$7:$B$501,BITACORA!$E$4:$E$7322,$E$6:$AM$6,BITACORA!$B$4:$B$7322,"&gt;="&amp;$B$3,BITACORA!$B$4:$B$7322,"&lt;="&amp;$B$4)</f>
        <v>0</v>
      </c>
      <c r="R184" s="165">
        <f>COUNTIFS(BITACORA!$C$4:$C$7322,$B$7:$B$501,BITACORA!$E$4:$E$7322,$E$6:$AM$6,BITACORA!$B$4:$B$7322,"&gt;="&amp;$B$3,BITACORA!$B$4:$B$7322,"&lt;="&amp;$B$4)</f>
        <v>0</v>
      </c>
      <c r="S184" s="165">
        <f>COUNTIFS(BITACORA!$C$4:$C$7322,$B$7:$B$501,BITACORA!$E$4:$E$7322,$E$6:$AM$6,BITACORA!$B$4:$B$7322,"&gt;="&amp;$B$3,BITACORA!$B$4:$B$7322,"&lt;="&amp;$B$4)</f>
        <v>0</v>
      </c>
      <c r="T184" s="165">
        <f>COUNTIFS(BITACORA!$C$4:$C$7322,$B$7:$B$501,BITACORA!$E$4:$E$7322,$E$6:$AM$6,BITACORA!$B$4:$B$7322,"&gt;="&amp;$B$3,BITACORA!$B$4:$B$7322,"&lt;="&amp;$B$4)</f>
        <v>0</v>
      </c>
      <c r="U184" s="165">
        <f>COUNTIFS(BITACORA!$C$4:$C$7322,$B$7:$B$501,BITACORA!$E$4:$E$7322,$E$6:$AM$6,BITACORA!$B$4:$B$7322,"&gt;="&amp;$B$3,BITACORA!$B$4:$B$7322,"&lt;="&amp;$B$4)</f>
        <v>0</v>
      </c>
      <c r="V184" s="165">
        <f>COUNTIFS(BITACORA!$C$4:$C$7322,$B$7:$B$501,BITACORA!$E$4:$E$7322,$E$6:$AM$6,BITACORA!$B$4:$B$7322,"&gt;="&amp;$B$3,BITACORA!$B$4:$B$7322,"&lt;="&amp;$B$4)</f>
        <v>0</v>
      </c>
      <c r="W184" s="165">
        <f>COUNTIFS(BITACORA!$C$4:$C$7322,$B$7:$B$501,BITACORA!$E$4:$E$7322,$E$6:$AM$6,BITACORA!$B$4:$B$7322,"&gt;="&amp;$B$3,BITACORA!$B$4:$B$7322,"&lt;="&amp;$B$4)</f>
        <v>0</v>
      </c>
      <c r="X184" s="165">
        <f>COUNTIFS(BITACORA!$C$4:$C$7322,$B$7:$B$501,BITACORA!$E$4:$E$7322,$E$6:$AM$6,BITACORA!$B$4:$B$7322,"&gt;="&amp;$B$3,BITACORA!$B$4:$B$7322,"&lt;="&amp;$B$4)</f>
        <v>0</v>
      </c>
      <c r="Y184" s="165">
        <f>COUNTIFS(BITACORA!$C$4:$C$7322,$B$7:$B$501,BITACORA!$E$4:$E$7322,$E$6:$AM$6,BITACORA!$B$4:$B$7322,"&gt;="&amp;$B$3,BITACORA!$B$4:$B$7322,"&lt;="&amp;$B$4)</f>
        <v>0</v>
      </c>
      <c r="Z184" s="165">
        <f>COUNTIFS(BITACORA!$C$4:$C$7322,$B$7:$B$501,BITACORA!$E$4:$E$7322,$E$6:$AM$6,BITACORA!$B$4:$B$7322,"&gt;="&amp;$B$3,BITACORA!$B$4:$B$7322,"&lt;="&amp;$B$4)</f>
        <v>0</v>
      </c>
      <c r="AA184" s="165">
        <f>COUNTIFS(BITACORA!$C$4:$C$7322,$B$7:$B$501,BITACORA!$E$4:$E$7322,$E$6:$AM$6,BITACORA!$B$4:$B$7322,"&gt;="&amp;$B$3,BITACORA!$B$4:$B$7322,"&lt;="&amp;$B$4)</f>
        <v>0</v>
      </c>
      <c r="AB184" s="165">
        <f>COUNTIFS(BITACORA!$C$4:$C$7322,$B$7:$B$501,BITACORA!$E$4:$E$7322,$E$6:$AM$6,BITACORA!$B$4:$B$7322,"&gt;="&amp;$B$3,BITACORA!$B$4:$B$7322,"&lt;="&amp;$B$4)</f>
        <v>0</v>
      </c>
      <c r="AC184" s="165">
        <f>COUNTIFS(BITACORA!$C$4:$C$7322,$B$7:$B$501,BITACORA!$E$4:$E$7322,$E$6:$AM$6,BITACORA!$B$4:$B$7322,"&gt;="&amp;$B$3,BITACORA!$B$4:$B$7322,"&lt;="&amp;$B$4)</f>
        <v>0</v>
      </c>
      <c r="AD184" s="165">
        <f>COUNTIFS(BITACORA!$C$4:$C$7322,$B$7:$B$501,BITACORA!$E$4:$E$7322,$E$6:$AM$6,BITACORA!$B$4:$B$7322,"&gt;="&amp;$B$3,BITACORA!$B$4:$B$7322,"&lt;="&amp;$B$4)</f>
        <v>0</v>
      </c>
      <c r="AE184" s="165">
        <f>COUNTIFS(BITACORA!$C$4:$C$7322,$B$7:$B$501,BITACORA!$E$4:$E$7322,$E$6:$AM$6,BITACORA!$B$4:$B$7322,"&gt;="&amp;$B$3,BITACORA!$B$4:$B$7322,"&lt;="&amp;$B$4)</f>
        <v>0</v>
      </c>
      <c r="AF184" s="165">
        <f>COUNTIFS(BITACORA!$C$4:$C$7322,$B$7:$B$501,BITACORA!$E$4:$E$7322,$E$6:$AM$6,BITACORA!$B$4:$B$7322,"&gt;="&amp;$B$3,BITACORA!$B$4:$B$7322,"&lt;="&amp;$B$4)</f>
        <v>0</v>
      </c>
      <c r="AG184" s="165">
        <f>COUNTIFS(BITACORA!$C$4:$C$7322,$B$7:$B$501,BITACORA!$E$4:$E$7322,$E$6:$AM$6,BITACORA!$B$4:$B$7322,"&gt;="&amp;$B$3,BITACORA!$B$4:$B$7322,"&lt;="&amp;$B$4)</f>
        <v>0</v>
      </c>
      <c r="AH184" s="165">
        <f>COUNTIFS(BITACORA!$C$4:$C$7322,$B$7:$B$501,BITACORA!$E$4:$E$7322,$E$6:$AM$6,BITACORA!$B$4:$B$7322,"&gt;="&amp;$B$3,BITACORA!$B$4:$B$7322,"&lt;="&amp;$B$4)</f>
        <v>0</v>
      </c>
      <c r="AI184" s="165">
        <f>COUNTIFS(BITACORA!$C$4:$C$7322,$B$7:$B$501,BITACORA!$E$4:$E$7322,$E$6:$AM$6,BITACORA!$B$4:$B$7322,"&gt;="&amp;$B$3,BITACORA!$B$4:$B$7322,"&lt;="&amp;$B$4)</f>
        <v>0</v>
      </c>
      <c r="AJ184" s="165">
        <f>COUNTIFS(BITACORA!$C$4:$C$7322,$B$7:$B$501,BITACORA!$E$4:$E$7322,$E$6:$AM$6,BITACORA!$B$4:$B$7322,"&gt;="&amp;$B$3,BITACORA!$B$4:$B$7322,"&lt;="&amp;$B$4)</f>
        <v>0</v>
      </c>
      <c r="AK184" s="165">
        <f>COUNTIFS(BITACORA!$C$4:$C$7322,$B$7:$B$501,BITACORA!$E$4:$E$7322,$E$6:$AM$6,BITACORA!$B$4:$B$7322,"&gt;="&amp;$B$3,BITACORA!$B$4:$B$7322,"&lt;="&amp;$B$4)</f>
        <v>0</v>
      </c>
      <c r="AL184" s="165">
        <f>COUNTIFS(BITACORA!$C$4:$C$7322,$B$7:$B$501,BITACORA!$E$4:$E$7322,$E$6:$AM$6,BITACORA!$B$4:$B$7322,"&gt;="&amp;$B$3,BITACORA!$B$4:$B$7322,"&lt;="&amp;$B$4)</f>
        <v>0</v>
      </c>
      <c r="AM184" s="165">
        <f>COUNTIFS(BITACORA!$C$4:$C$7322,$B$7:$B$501,BITACORA!$E$4:$E$7322,$E$6:$AM$6,BITACORA!$B$4:$B$7322,"&gt;="&amp;$B$3,BITACORA!$B$4:$B$7322,"&lt;="&amp;$B$4)</f>
        <v>0</v>
      </c>
    </row>
    <row r="185" spans="1:39">
      <c r="A185" s="141"/>
      <c r="B185" s="165"/>
      <c r="C185" s="165"/>
      <c r="D185" s="164">
        <f t="shared" si="0"/>
        <v>0</v>
      </c>
      <c r="E185" s="165">
        <f>COUNTIFS(BITACORA!$C$4:$C$7322,$B$7:$B$501,BITACORA!$E$4:$E$7322,$E$6:$AM$6,BITACORA!$B$4:$B$7322,"&gt;="&amp;$B$3,BITACORA!$B$4:$B$7322,"&lt;="&amp;$B$4)</f>
        <v>0</v>
      </c>
      <c r="F185" s="165">
        <f>COUNTIFS(BITACORA!$C$4:$C$7322,$B$7:$B$501,BITACORA!$E$4:$E$7322,$E$6:$AM$6,BITACORA!$B$4:$B$7322,"&gt;="&amp;$B$3,BITACORA!$B$4:$B$7322,"&lt;="&amp;$B$4)</f>
        <v>0</v>
      </c>
      <c r="G185" s="165">
        <f>COUNTIFS(BITACORA!$C$4:$C$7322,$B$7:$B$501,BITACORA!$E$4:$E$7322,$E$6:$AM$6,BITACORA!$B$4:$B$7322,"&gt;="&amp;$B$3,BITACORA!$B$4:$B$7322,"&lt;="&amp;$B$4)</f>
        <v>0</v>
      </c>
      <c r="H185" s="165">
        <f>COUNTIFS(BITACORA!$C$4:$C$7322,$B$7:$B$501,BITACORA!$E$4:$E$7322,$E$6:$AM$6,BITACORA!$B$4:$B$7322,"&gt;="&amp;$B$3,BITACORA!$B$4:$B$7322,"&lt;="&amp;$B$4)</f>
        <v>0</v>
      </c>
      <c r="I185" s="165">
        <f>COUNTIFS(BITACORA!$C$4:$C$7322,$B$7:$B$501,BITACORA!$E$4:$E$7322,$E$6:$AM$6,BITACORA!$B$4:$B$7322,"&gt;="&amp;$B$3,BITACORA!$B$4:$B$7322,"&lt;="&amp;$B$4)</f>
        <v>0</v>
      </c>
      <c r="J185" s="165">
        <f>COUNTIFS(BITACORA!$C$4:$C$7322,$B$7:$B$501,BITACORA!$E$4:$E$7322,$E$6:$AM$6,BITACORA!$B$4:$B$7322,"&gt;="&amp;$B$3,BITACORA!$B$4:$B$7322,"&lt;="&amp;$B$4)</f>
        <v>0</v>
      </c>
      <c r="K185" s="165">
        <f>COUNTIFS(BITACORA!$C$4:$C$7322,$B$7:$B$501,BITACORA!$E$4:$E$7322,$E$6:$AM$6,BITACORA!$B$4:$B$7322,"&gt;="&amp;$B$3,BITACORA!$B$4:$B$7322,"&lt;="&amp;$B$4)</f>
        <v>0</v>
      </c>
      <c r="L185" s="165">
        <f>COUNTIFS(BITACORA!$C$4:$C$7322,$B$7:$B$501,BITACORA!$E$4:$E$7322,$E$6:$AM$6,BITACORA!$B$4:$B$7322,"&gt;="&amp;$B$3,BITACORA!$B$4:$B$7322,"&lt;="&amp;$B$4)</f>
        <v>0</v>
      </c>
      <c r="M185" s="165">
        <f>COUNTIFS(BITACORA!$C$4:$C$7322,$B$7:$B$501,BITACORA!$E$4:$E$7322,$E$6:$AM$6,BITACORA!$B$4:$B$7322,"&gt;="&amp;$B$3,BITACORA!$B$4:$B$7322,"&lt;="&amp;$B$4)</f>
        <v>0</v>
      </c>
      <c r="N185" s="165">
        <f>COUNTIFS(BITACORA!$C$4:$C$7322,$B$7:$B$501,BITACORA!$E$4:$E$7322,$E$6:$AM$6,BITACORA!$B$4:$B$7322,"&gt;="&amp;$B$3,BITACORA!$B$4:$B$7322,"&lt;="&amp;$B$4)</f>
        <v>0</v>
      </c>
      <c r="O185" s="165">
        <f>COUNTIFS(BITACORA!$C$4:$C$7322,$B$7:$B$501,BITACORA!$E$4:$E$7322,$E$6:$AM$6,BITACORA!$B$4:$B$7322,"&gt;="&amp;$B$3,BITACORA!$B$4:$B$7322,"&lt;="&amp;$B$4)</f>
        <v>0</v>
      </c>
      <c r="P185" s="165">
        <f>COUNTIFS(BITACORA!$C$4:$C$7322,$B$7:$B$501,BITACORA!$E$4:$E$7322,$E$6:$AM$6,BITACORA!$B$4:$B$7322,"&gt;="&amp;$B$3,BITACORA!$B$4:$B$7322,"&lt;="&amp;$B$4)</f>
        <v>0</v>
      </c>
      <c r="Q185" s="165">
        <f>COUNTIFS(BITACORA!$C$4:$C$7322,$B$7:$B$501,BITACORA!$E$4:$E$7322,$E$6:$AM$6,BITACORA!$B$4:$B$7322,"&gt;="&amp;$B$3,BITACORA!$B$4:$B$7322,"&lt;="&amp;$B$4)</f>
        <v>0</v>
      </c>
      <c r="R185" s="165">
        <f>COUNTIFS(BITACORA!$C$4:$C$7322,$B$7:$B$501,BITACORA!$E$4:$E$7322,$E$6:$AM$6,BITACORA!$B$4:$B$7322,"&gt;="&amp;$B$3,BITACORA!$B$4:$B$7322,"&lt;="&amp;$B$4)</f>
        <v>0</v>
      </c>
      <c r="S185" s="165">
        <f>COUNTIFS(BITACORA!$C$4:$C$7322,$B$7:$B$501,BITACORA!$E$4:$E$7322,$E$6:$AM$6,BITACORA!$B$4:$B$7322,"&gt;="&amp;$B$3,BITACORA!$B$4:$B$7322,"&lt;="&amp;$B$4)</f>
        <v>0</v>
      </c>
      <c r="T185" s="165">
        <f>COUNTIFS(BITACORA!$C$4:$C$7322,$B$7:$B$501,BITACORA!$E$4:$E$7322,$E$6:$AM$6,BITACORA!$B$4:$B$7322,"&gt;="&amp;$B$3,BITACORA!$B$4:$B$7322,"&lt;="&amp;$B$4)</f>
        <v>0</v>
      </c>
      <c r="U185" s="165">
        <f>COUNTIFS(BITACORA!$C$4:$C$7322,$B$7:$B$501,BITACORA!$E$4:$E$7322,$E$6:$AM$6,BITACORA!$B$4:$B$7322,"&gt;="&amp;$B$3,BITACORA!$B$4:$B$7322,"&lt;="&amp;$B$4)</f>
        <v>0</v>
      </c>
      <c r="V185" s="165">
        <f>COUNTIFS(BITACORA!$C$4:$C$7322,$B$7:$B$501,BITACORA!$E$4:$E$7322,$E$6:$AM$6,BITACORA!$B$4:$B$7322,"&gt;="&amp;$B$3,BITACORA!$B$4:$B$7322,"&lt;="&amp;$B$4)</f>
        <v>0</v>
      </c>
      <c r="W185" s="165">
        <f>COUNTIFS(BITACORA!$C$4:$C$7322,$B$7:$B$501,BITACORA!$E$4:$E$7322,$E$6:$AM$6,BITACORA!$B$4:$B$7322,"&gt;="&amp;$B$3,BITACORA!$B$4:$B$7322,"&lt;="&amp;$B$4)</f>
        <v>0</v>
      </c>
      <c r="X185" s="165">
        <f>COUNTIFS(BITACORA!$C$4:$C$7322,$B$7:$B$501,BITACORA!$E$4:$E$7322,$E$6:$AM$6,BITACORA!$B$4:$B$7322,"&gt;="&amp;$B$3,BITACORA!$B$4:$B$7322,"&lt;="&amp;$B$4)</f>
        <v>0</v>
      </c>
      <c r="Y185" s="165">
        <f>COUNTIFS(BITACORA!$C$4:$C$7322,$B$7:$B$501,BITACORA!$E$4:$E$7322,$E$6:$AM$6,BITACORA!$B$4:$B$7322,"&gt;="&amp;$B$3,BITACORA!$B$4:$B$7322,"&lt;="&amp;$B$4)</f>
        <v>0</v>
      </c>
      <c r="Z185" s="165">
        <f>COUNTIFS(BITACORA!$C$4:$C$7322,$B$7:$B$501,BITACORA!$E$4:$E$7322,$E$6:$AM$6,BITACORA!$B$4:$B$7322,"&gt;="&amp;$B$3,BITACORA!$B$4:$B$7322,"&lt;="&amp;$B$4)</f>
        <v>0</v>
      </c>
      <c r="AA185" s="165">
        <f>COUNTIFS(BITACORA!$C$4:$C$7322,$B$7:$B$501,BITACORA!$E$4:$E$7322,$E$6:$AM$6,BITACORA!$B$4:$B$7322,"&gt;="&amp;$B$3,BITACORA!$B$4:$B$7322,"&lt;="&amp;$B$4)</f>
        <v>0</v>
      </c>
      <c r="AB185" s="165">
        <f>COUNTIFS(BITACORA!$C$4:$C$7322,$B$7:$B$501,BITACORA!$E$4:$E$7322,$E$6:$AM$6,BITACORA!$B$4:$B$7322,"&gt;="&amp;$B$3,BITACORA!$B$4:$B$7322,"&lt;="&amp;$B$4)</f>
        <v>0</v>
      </c>
      <c r="AC185" s="165">
        <f>COUNTIFS(BITACORA!$C$4:$C$7322,$B$7:$B$501,BITACORA!$E$4:$E$7322,$E$6:$AM$6,BITACORA!$B$4:$B$7322,"&gt;="&amp;$B$3,BITACORA!$B$4:$B$7322,"&lt;="&amp;$B$4)</f>
        <v>0</v>
      </c>
      <c r="AD185" s="165">
        <f>COUNTIFS(BITACORA!$C$4:$C$7322,$B$7:$B$501,BITACORA!$E$4:$E$7322,$E$6:$AM$6,BITACORA!$B$4:$B$7322,"&gt;="&amp;$B$3,BITACORA!$B$4:$B$7322,"&lt;="&amp;$B$4)</f>
        <v>0</v>
      </c>
      <c r="AE185" s="165">
        <f>COUNTIFS(BITACORA!$C$4:$C$7322,$B$7:$B$501,BITACORA!$E$4:$E$7322,$E$6:$AM$6,BITACORA!$B$4:$B$7322,"&gt;="&amp;$B$3,BITACORA!$B$4:$B$7322,"&lt;="&amp;$B$4)</f>
        <v>0</v>
      </c>
      <c r="AF185" s="165">
        <f>COUNTIFS(BITACORA!$C$4:$C$7322,$B$7:$B$501,BITACORA!$E$4:$E$7322,$E$6:$AM$6,BITACORA!$B$4:$B$7322,"&gt;="&amp;$B$3,BITACORA!$B$4:$B$7322,"&lt;="&amp;$B$4)</f>
        <v>0</v>
      </c>
      <c r="AG185" s="165">
        <f>COUNTIFS(BITACORA!$C$4:$C$7322,$B$7:$B$501,BITACORA!$E$4:$E$7322,$E$6:$AM$6,BITACORA!$B$4:$B$7322,"&gt;="&amp;$B$3,BITACORA!$B$4:$B$7322,"&lt;="&amp;$B$4)</f>
        <v>0</v>
      </c>
      <c r="AH185" s="165">
        <f>COUNTIFS(BITACORA!$C$4:$C$7322,$B$7:$B$501,BITACORA!$E$4:$E$7322,$E$6:$AM$6,BITACORA!$B$4:$B$7322,"&gt;="&amp;$B$3,BITACORA!$B$4:$B$7322,"&lt;="&amp;$B$4)</f>
        <v>0</v>
      </c>
      <c r="AI185" s="165">
        <f>COUNTIFS(BITACORA!$C$4:$C$7322,$B$7:$B$501,BITACORA!$E$4:$E$7322,$E$6:$AM$6,BITACORA!$B$4:$B$7322,"&gt;="&amp;$B$3,BITACORA!$B$4:$B$7322,"&lt;="&amp;$B$4)</f>
        <v>0</v>
      </c>
      <c r="AJ185" s="165">
        <f>COUNTIFS(BITACORA!$C$4:$C$7322,$B$7:$B$501,BITACORA!$E$4:$E$7322,$E$6:$AM$6,BITACORA!$B$4:$B$7322,"&gt;="&amp;$B$3,BITACORA!$B$4:$B$7322,"&lt;="&amp;$B$4)</f>
        <v>0</v>
      </c>
      <c r="AK185" s="165">
        <f>COUNTIFS(BITACORA!$C$4:$C$7322,$B$7:$B$501,BITACORA!$E$4:$E$7322,$E$6:$AM$6,BITACORA!$B$4:$B$7322,"&gt;="&amp;$B$3,BITACORA!$B$4:$B$7322,"&lt;="&amp;$B$4)</f>
        <v>0</v>
      </c>
      <c r="AL185" s="165">
        <f>COUNTIFS(BITACORA!$C$4:$C$7322,$B$7:$B$501,BITACORA!$E$4:$E$7322,$E$6:$AM$6,BITACORA!$B$4:$B$7322,"&gt;="&amp;$B$3,BITACORA!$B$4:$B$7322,"&lt;="&amp;$B$4)</f>
        <v>0</v>
      </c>
      <c r="AM185" s="165">
        <f>COUNTIFS(BITACORA!$C$4:$C$7322,$B$7:$B$501,BITACORA!$E$4:$E$7322,$E$6:$AM$6,BITACORA!$B$4:$B$7322,"&gt;="&amp;$B$3,BITACORA!$B$4:$B$7322,"&lt;="&amp;$B$4)</f>
        <v>0</v>
      </c>
    </row>
    <row r="186" spans="1:39">
      <c r="A186" s="141"/>
      <c r="B186" s="165"/>
      <c r="C186" s="165"/>
      <c r="D186" s="164">
        <f t="shared" si="0"/>
        <v>0</v>
      </c>
      <c r="E186" s="165">
        <f>COUNTIFS(BITACORA!$C$4:$C$7322,$B$7:$B$501,BITACORA!$E$4:$E$7322,$E$6:$AM$6,BITACORA!$B$4:$B$7322,"&gt;="&amp;$B$3,BITACORA!$B$4:$B$7322,"&lt;="&amp;$B$4)</f>
        <v>0</v>
      </c>
      <c r="F186" s="165">
        <f>COUNTIFS(BITACORA!$C$4:$C$7322,$B$7:$B$501,BITACORA!$E$4:$E$7322,$E$6:$AM$6,BITACORA!$B$4:$B$7322,"&gt;="&amp;$B$3,BITACORA!$B$4:$B$7322,"&lt;="&amp;$B$4)</f>
        <v>0</v>
      </c>
      <c r="G186" s="165">
        <f>COUNTIFS(BITACORA!$C$4:$C$7322,$B$7:$B$501,BITACORA!$E$4:$E$7322,$E$6:$AM$6,BITACORA!$B$4:$B$7322,"&gt;="&amp;$B$3,BITACORA!$B$4:$B$7322,"&lt;="&amp;$B$4)</f>
        <v>0</v>
      </c>
      <c r="H186" s="165">
        <f>COUNTIFS(BITACORA!$C$4:$C$7322,$B$7:$B$501,BITACORA!$E$4:$E$7322,$E$6:$AM$6,BITACORA!$B$4:$B$7322,"&gt;="&amp;$B$3,BITACORA!$B$4:$B$7322,"&lt;="&amp;$B$4)</f>
        <v>0</v>
      </c>
      <c r="I186" s="165">
        <f>COUNTIFS(BITACORA!$C$4:$C$7322,$B$7:$B$501,BITACORA!$E$4:$E$7322,$E$6:$AM$6,BITACORA!$B$4:$B$7322,"&gt;="&amp;$B$3,BITACORA!$B$4:$B$7322,"&lt;="&amp;$B$4)</f>
        <v>0</v>
      </c>
      <c r="J186" s="165">
        <f>COUNTIFS(BITACORA!$C$4:$C$7322,$B$7:$B$501,BITACORA!$E$4:$E$7322,$E$6:$AM$6,BITACORA!$B$4:$B$7322,"&gt;="&amp;$B$3,BITACORA!$B$4:$B$7322,"&lt;="&amp;$B$4)</f>
        <v>0</v>
      </c>
      <c r="K186" s="165">
        <f>COUNTIFS(BITACORA!$C$4:$C$7322,$B$7:$B$501,BITACORA!$E$4:$E$7322,$E$6:$AM$6,BITACORA!$B$4:$B$7322,"&gt;="&amp;$B$3,BITACORA!$B$4:$B$7322,"&lt;="&amp;$B$4)</f>
        <v>0</v>
      </c>
      <c r="L186" s="165">
        <f>COUNTIFS(BITACORA!$C$4:$C$7322,$B$7:$B$501,BITACORA!$E$4:$E$7322,$E$6:$AM$6,BITACORA!$B$4:$B$7322,"&gt;="&amp;$B$3,BITACORA!$B$4:$B$7322,"&lt;="&amp;$B$4)</f>
        <v>0</v>
      </c>
      <c r="M186" s="165">
        <f>COUNTIFS(BITACORA!$C$4:$C$7322,$B$7:$B$501,BITACORA!$E$4:$E$7322,$E$6:$AM$6,BITACORA!$B$4:$B$7322,"&gt;="&amp;$B$3,BITACORA!$B$4:$B$7322,"&lt;="&amp;$B$4)</f>
        <v>0</v>
      </c>
      <c r="N186" s="165">
        <f>COUNTIFS(BITACORA!$C$4:$C$7322,$B$7:$B$501,BITACORA!$E$4:$E$7322,$E$6:$AM$6,BITACORA!$B$4:$B$7322,"&gt;="&amp;$B$3,BITACORA!$B$4:$B$7322,"&lt;="&amp;$B$4)</f>
        <v>0</v>
      </c>
      <c r="O186" s="165">
        <f>COUNTIFS(BITACORA!$C$4:$C$7322,$B$7:$B$501,BITACORA!$E$4:$E$7322,$E$6:$AM$6,BITACORA!$B$4:$B$7322,"&gt;="&amp;$B$3,BITACORA!$B$4:$B$7322,"&lt;="&amp;$B$4)</f>
        <v>0</v>
      </c>
      <c r="P186" s="165">
        <f>COUNTIFS(BITACORA!$C$4:$C$7322,$B$7:$B$501,BITACORA!$E$4:$E$7322,$E$6:$AM$6,BITACORA!$B$4:$B$7322,"&gt;="&amp;$B$3,BITACORA!$B$4:$B$7322,"&lt;="&amp;$B$4)</f>
        <v>0</v>
      </c>
      <c r="Q186" s="165">
        <f>COUNTIFS(BITACORA!$C$4:$C$7322,$B$7:$B$501,BITACORA!$E$4:$E$7322,$E$6:$AM$6,BITACORA!$B$4:$B$7322,"&gt;="&amp;$B$3,BITACORA!$B$4:$B$7322,"&lt;="&amp;$B$4)</f>
        <v>0</v>
      </c>
      <c r="R186" s="165">
        <f>COUNTIFS(BITACORA!$C$4:$C$7322,$B$7:$B$501,BITACORA!$E$4:$E$7322,$E$6:$AM$6,BITACORA!$B$4:$B$7322,"&gt;="&amp;$B$3,BITACORA!$B$4:$B$7322,"&lt;="&amp;$B$4)</f>
        <v>0</v>
      </c>
      <c r="S186" s="165">
        <f>COUNTIFS(BITACORA!$C$4:$C$7322,$B$7:$B$501,BITACORA!$E$4:$E$7322,$E$6:$AM$6,BITACORA!$B$4:$B$7322,"&gt;="&amp;$B$3,BITACORA!$B$4:$B$7322,"&lt;="&amp;$B$4)</f>
        <v>0</v>
      </c>
      <c r="T186" s="165">
        <f>COUNTIFS(BITACORA!$C$4:$C$7322,$B$7:$B$501,BITACORA!$E$4:$E$7322,$E$6:$AM$6,BITACORA!$B$4:$B$7322,"&gt;="&amp;$B$3,BITACORA!$B$4:$B$7322,"&lt;="&amp;$B$4)</f>
        <v>0</v>
      </c>
      <c r="U186" s="165">
        <f>COUNTIFS(BITACORA!$C$4:$C$7322,$B$7:$B$501,BITACORA!$E$4:$E$7322,$E$6:$AM$6,BITACORA!$B$4:$B$7322,"&gt;="&amp;$B$3,BITACORA!$B$4:$B$7322,"&lt;="&amp;$B$4)</f>
        <v>0</v>
      </c>
      <c r="V186" s="165">
        <f>COUNTIFS(BITACORA!$C$4:$C$7322,$B$7:$B$501,BITACORA!$E$4:$E$7322,$E$6:$AM$6,BITACORA!$B$4:$B$7322,"&gt;="&amp;$B$3,BITACORA!$B$4:$B$7322,"&lt;="&amp;$B$4)</f>
        <v>0</v>
      </c>
      <c r="W186" s="165">
        <f>COUNTIFS(BITACORA!$C$4:$C$7322,$B$7:$B$501,BITACORA!$E$4:$E$7322,$E$6:$AM$6,BITACORA!$B$4:$B$7322,"&gt;="&amp;$B$3,BITACORA!$B$4:$B$7322,"&lt;="&amp;$B$4)</f>
        <v>0</v>
      </c>
      <c r="X186" s="165">
        <f>COUNTIFS(BITACORA!$C$4:$C$7322,$B$7:$B$501,BITACORA!$E$4:$E$7322,$E$6:$AM$6,BITACORA!$B$4:$B$7322,"&gt;="&amp;$B$3,BITACORA!$B$4:$B$7322,"&lt;="&amp;$B$4)</f>
        <v>0</v>
      </c>
      <c r="Y186" s="165">
        <f>COUNTIFS(BITACORA!$C$4:$C$7322,$B$7:$B$501,BITACORA!$E$4:$E$7322,$E$6:$AM$6,BITACORA!$B$4:$B$7322,"&gt;="&amp;$B$3,BITACORA!$B$4:$B$7322,"&lt;="&amp;$B$4)</f>
        <v>0</v>
      </c>
      <c r="Z186" s="165">
        <f>COUNTIFS(BITACORA!$C$4:$C$7322,$B$7:$B$501,BITACORA!$E$4:$E$7322,$E$6:$AM$6,BITACORA!$B$4:$B$7322,"&gt;="&amp;$B$3,BITACORA!$B$4:$B$7322,"&lt;="&amp;$B$4)</f>
        <v>0</v>
      </c>
      <c r="AA186" s="165">
        <f>COUNTIFS(BITACORA!$C$4:$C$7322,$B$7:$B$501,BITACORA!$E$4:$E$7322,$E$6:$AM$6,BITACORA!$B$4:$B$7322,"&gt;="&amp;$B$3,BITACORA!$B$4:$B$7322,"&lt;="&amp;$B$4)</f>
        <v>0</v>
      </c>
      <c r="AB186" s="165">
        <f>COUNTIFS(BITACORA!$C$4:$C$7322,$B$7:$B$501,BITACORA!$E$4:$E$7322,$E$6:$AM$6,BITACORA!$B$4:$B$7322,"&gt;="&amp;$B$3,BITACORA!$B$4:$B$7322,"&lt;="&amp;$B$4)</f>
        <v>0</v>
      </c>
      <c r="AC186" s="165">
        <f>COUNTIFS(BITACORA!$C$4:$C$7322,$B$7:$B$501,BITACORA!$E$4:$E$7322,$E$6:$AM$6,BITACORA!$B$4:$B$7322,"&gt;="&amp;$B$3,BITACORA!$B$4:$B$7322,"&lt;="&amp;$B$4)</f>
        <v>0</v>
      </c>
      <c r="AD186" s="165">
        <f>COUNTIFS(BITACORA!$C$4:$C$7322,$B$7:$B$501,BITACORA!$E$4:$E$7322,$E$6:$AM$6,BITACORA!$B$4:$B$7322,"&gt;="&amp;$B$3,BITACORA!$B$4:$B$7322,"&lt;="&amp;$B$4)</f>
        <v>0</v>
      </c>
      <c r="AE186" s="165">
        <f>COUNTIFS(BITACORA!$C$4:$C$7322,$B$7:$B$501,BITACORA!$E$4:$E$7322,$E$6:$AM$6,BITACORA!$B$4:$B$7322,"&gt;="&amp;$B$3,BITACORA!$B$4:$B$7322,"&lt;="&amp;$B$4)</f>
        <v>0</v>
      </c>
      <c r="AF186" s="165">
        <f>COUNTIFS(BITACORA!$C$4:$C$7322,$B$7:$B$501,BITACORA!$E$4:$E$7322,$E$6:$AM$6,BITACORA!$B$4:$B$7322,"&gt;="&amp;$B$3,BITACORA!$B$4:$B$7322,"&lt;="&amp;$B$4)</f>
        <v>0</v>
      </c>
      <c r="AG186" s="165">
        <f>COUNTIFS(BITACORA!$C$4:$C$7322,$B$7:$B$501,BITACORA!$E$4:$E$7322,$E$6:$AM$6,BITACORA!$B$4:$B$7322,"&gt;="&amp;$B$3,BITACORA!$B$4:$B$7322,"&lt;="&amp;$B$4)</f>
        <v>0</v>
      </c>
      <c r="AH186" s="165">
        <f>COUNTIFS(BITACORA!$C$4:$C$7322,$B$7:$B$501,BITACORA!$E$4:$E$7322,$E$6:$AM$6,BITACORA!$B$4:$B$7322,"&gt;="&amp;$B$3,BITACORA!$B$4:$B$7322,"&lt;="&amp;$B$4)</f>
        <v>0</v>
      </c>
      <c r="AI186" s="165">
        <f>COUNTIFS(BITACORA!$C$4:$C$7322,$B$7:$B$501,BITACORA!$E$4:$E$7322,$E$6:$AM$6,BITACORA!$B$4:$B$7322,"&gt;="&amp;$B$3,BITACORA!$B$4:$B$7322,"&lt;="&amp;$B$4)</f>
        <v>0</v>
      </c>
      <c r="AJ186" s="165">
        <f>COUNTIFS(BITACORA!$C$4:$C$7322,$B$7:$B$501,BITACORA!$E$4:$E$7322,$E$6:$AM$6,BITACORA!$B$4:$B$7322,"&gt;="&amp;$B$3,BITACORA!$B$4:$B$7322,"&lt;="&amp;$B$4)</f>
        <v>0</v>
      </c>
      <c r="AK186" s="165">
        <f>COUNTIFS(BITACORA!$C$4:$C$7322,$B$7:$B$501,BITACORA!$E$4:$E$7322,$E$6:$AM$6,BITACORA!$B$4:$B$7322,"&gt;="&amp;$B$3,BITACORA!$B$4:$B$7322,"&lt;="&amp;$B$4)</f>
        <v>0</v>
      </c>
      <c r="AL186" s="165">
        <f>COUNTIFS(BITACORA!$C$4:$C$7322,$B$7:$B$501,BITACORA!$E$4:$E$7322,$E$6:$AM$6,BITACORA!$B$4:$B$7322,"&gt;="&amp;$B$3,BITACORA!$B$4:$B$7322,"&lt;="&amp;$B$4)</f>
        <v>0</v>
      </c>
      <c r="AM186" s="165">
        <f>COUNTIFS(BITACORA!$C$4:$C$7322,$B$7:$B$501,BITACORA!$E$4:$E$7322,$E$6:$AM$6,BITACORA!$B$4:$B$7322,"&gt;="&amp;$B$3,BITACORA!$B$4:$B$7322,"&lt;="&amp;$B$4)</f>
        <v>0</v>
      </c>
    </row>
    <row r="187" spans="1:39">
      <c r="A187" s="141"/>
      <c r="B187" s="165"/>
      <c r="C187" s="165"/>
      <c r="D187" s="164">
        <f t="shared" si="0"/>
        <v>0</v>
      </c>
      <c r="E187" s="165">
        <f>COUNTIFS(BITACORA!$C$4:$C$7322,$B$7:$B$501,BITACORA!$E$4:$E$7322,$E$6:$AM$6,BITACORA!$B$4:$B$7322,"&gt;="&amp;$B$3,BITACORA!$B$4:$B$7322,"&lt;="&amp;$B$4)</f>
        <v>0</v>
      </c>
      <c r="F187" s="165">
        <f>COUNTIFS(BITACORA!$C$4:$C$7322,$B$7:$B$501,BITACORA!$E$4:$E$7322,$E$6:$AM$6,BITACORA!$B$4:$B$7322,"&gt;="&amp;$B$3,BITACORA!$B$4:$B$7322,"&lt;="&amp;$B$4)</f>
        <v>0</v>
      </c>
      <c r="G187" s="165">
        <f>COUNTIFS(BITACORA!$C$4:$C$7322,$B$7:$B$501,BITACORA!$E$4:$E$7322,$E$6:$AM$6,BITACORA!$B$4:$B$7322,"&gt;="&amp;$B$3,BITACORA!$B$4:$B$7322,"&lt;="&amp;$B$4)</f>
        <v>0</v>
      </c>
      <c r="H187" s="165">
        <f>COUNTIFS(BITACORA!$C$4:$C$7322,$B$7:$B$501,BITACORA!$E$4:$E$7322,$E$6:$AM$6,BITACORA!$B$4:$B$7322,"&gt;="&amp;$B$3,BITACORA!$B$4:$B$7322,"&lt;="&amp;$B$4)</f>
        <v>0</v>
      </c>
      <c r="I187" s="165">
        <f>COUNTIFS(BITACORA!$C$4:$C$7322,$B$7:$B$501,BITACORA!$E$4:$E$7322,$E$6:$AM$6,BITACORA!$B$4:$B$7322,"&gt;="&amp;$B$3,BITACORA!$B$4:$B$7322,"&lt;="&amp;$B$4)</f>
        <v>0</v>
      </c>
      <c r="J187" s="165">
        <f>COUNTIFS(BITACORA!$C$4:$C$7322,$B$7:$B$501,BITACORA!$E$4:$E$7322,$E$6:$AM$6,BITACORA!$B$4:$B$7322,"&gt;="&amp;$B$3,BITACORA!$B$4:$B$7322,"&lt;="&amp;$B$4)</f>
        <v>0</v>
      </c>
      <c r="K187" s="165">
        <f>COUNTIFS(BITACORA!$C$4:$C$7322,$B$7:$B$501,BITACORA!$E$4:$E$7322,$E$6:$AM$6,BITACORA!$B$4:$B$7322,"&gt;="&amp;$B$3,BITACORA!$B$4:$B$7322,"&lt;="&amp;$B$4)</f>
        <v>0</v>
      </c>
      <c r="L187" s="165">
        <f>COUNTIFS(BITACORA!$C$4:$C$7322,$B$7:$B$501,BITACORA!$E$4:$E$7322,$E$6:$AM$6,BITACORA!$B$4:$B$7322,"&gt;="&amp;$B$3,BITACORA!$B$4:$B$7322,"&lt;="&amp;$B$4)</f>
        <v>0</v>
      </c>
      <c r="M187" s="165">
        <f>COUNTIFS(BITACORA!$C$4:$C$7322,$B$7:$B$501,BITACORA!$E$4:$E$7322,$E$6:$AM$6,BITACORA!$B$4:$B$7322,"&gt;="&amp;$B$3,BITACORA!$B$4:$B$7322,"&lt;="&amp;$B$4)</f>
        <v>0</v>
      </c>
      <c r="N187" s="165">
        <f>COUNTIFS(BITACORA!$C$4:$C$7322,$B$7:$B$501,BITACORA!$E$4:$E$7322,$E$6:$AM$6,BITACORA!$B$4:$B$7322,"&gt;="&amp;$B$3,BITACORA!$B$4:$B$7322,"&lt;="&amp;$B$4)</f>
        <v>0</v>
      </c>
      <c r="O187" s="165">
        <f>COUNTIFS(BITACORA!$C$4:$C$7322,$B$7:$B$501,BITACORA!$E$4:$E$7322,$E$6:$AM$6,BITACORA!$B$4:$B$7322,"&gt;="&amp;$B$3,BITACORA!$B$4:$B$7322,"&lt;="&amp;$B$4)</f>
        <v>0</v>
      </c>
      <c r="P187" s="165">
        <f>COUNTIFS(BITACORA!$C$4:$C$7322,$B$7:$B$501,BITACORA!$E$4:$E$7322,$E$6:$AM$6,BITACORA!$B$4:$B$7322,"&gt;="&amp;$B$3,BITACORA!$B$4:$B$7322,"&lt;="&amp;$B$4)</f>
        <v>0</v>
      </c>
      <c r="Q187" s="165">
        <f>COUNTIFS(BITACORA!$C$4:$C$7322,$B$7:$B$501,BITACORA!$E$4:$E$7322,$E$6:$AM$6,BITACORA!$B$4:$B$7322,"&gt;="&amp;$B$3,BITACORA!$B$4:$B$7322,"&lt;="&amp;$B$4)</f>
        <v>0</v>
      </c>
      <c r="R187" s="165">
        <f>COUNTIFS(BITACORA!$C$4:$C$7322,$B$7:$B$501,BITACORA!$E$4:$E$7322,$E$6:$AM$6,BITACORA!$B$4:$B$7322,"&gt;="&amp;$B$3,BITACORA!$B$4:$B$7322,"&lt;="&amp;$B$4)</f>
        <v>0</v>
      </c>
      <c r="S187" s="165">
        <f>COUNTIFS(BITACORA!$C$4:$C$7322,$B$7:$B$501,BITACORA!$E$4:$E$7322,$E$6:$AM$6,BITACORA!$B$4:$B$7322,"&gt;="&amp;$B$3,BITACORA!$B$4:$B$7322,"&lt;="&amp;$B$4)</f>
        <v>0</v>
      </c>
      <c r="T187" s="165">
        <f>COUNTIFS(BITACORA!$C$4:$C$7322,$B$7:$B$501,BITACORA!$E$4:$E$7322,$E$6:$AM$6,BITACORA!$B$4:$B$7322,"&gt;="&amp;$B$3,BITACORA!$B$4:$B$7322,"&lt;="&amp;$B$4)</f>
        <v>0</v>
      </c>
      <c r="U187" s="165">
        <f>COUNTIFS(BITACORA!$C$4:$C$7322,$B$7:$B$501,BITACORA!$E$4:$E$7322,$E$6:$AM$6,BITACORA!$B$4:$B$7322,"&gt;="&amp;$B$3,BITACORA!$B$4:$B$7322,"&lt;="&amp;$B$4)</f>
        <v>0</v>
      </c>
      <c r="V187" s="165">
        <f>COUNTIFS(BITACORA!$C$4:$C$7322,$B$7:$B$501,BITACORA!$E$4:$E$7322,$E$6:$AM$6,BITACORA!$B$4:$B$7322,"&gt;="&amp;$B$3,BITACORA!$B$4:$B$7322,"&lt;="&amp;$B$4)</f>
        <v>0</v>
      </c>
      <c r="W187" s="165">
        <f>COUNTIFS(BITACORA!$C$4:$C$7322,$B$7:$B$501,BITACORA!$E$4:$E$7322,$E$6:$AM$6,BITACORA!$B$4:$B$7322,"&gt;="&amp;$B$3,BITACORA!$B$4:$B$7322,"&lt;="&amp;$B$4)</f>
        <v>0</v>
      </c>
      <c r="X187" s="165">
        <f>COUNTIFS(BITACORA!$C$4:$C$7322,$B$7:$B$501,BITACORA!$E$4:$E$7322,$E$6:$AM$6,BITACORA!$B$4:$B$7322,"&gt;="&amp;$B$3,BITACORA!$B$4:$B$7322,"&lt;="&amp;$B$4)</f>
        <v>0</v>
      </c>
      <c r="Y187" s="165">
        <f>COUNTIFS(BITACORA!$C$4:$C$7322,$B$7:$B$501,BITACORA!$E$4:$E$7322,$E$6:$AM$6,BITACORA!$B$4:$B$7322,"&gt;="&amp;$B$3,BITACORA!$B$4:$B$7322,"&lt;="&amp;$B$4)</f>
        <v>0</v>
      </c>
      <c r="Z187" s="165">
        <f>COUNTIFS(BITACORA!$C$4:$C$7322,$B$7:$B$501,BITACORA!$E$4:$E$7322,$E$6:$AM$6,BITACORA!$B$4:$B$7322,"&gt;="&amp;$B$3,BITACORA!$B$4:$B$7322,"&lt;="&amp;$B$4)</f>
        <v>0</v>
      </c>
      <c r="AA187" s="165">
        <f>COUNTIFS(BITACORA!$C$4:$C$7322,$B$7:$B$501,BITACORA!$E$4:$E$7322,$E$6:$AM$6,BITACORA!$B$4:$B$7322,"&gt;="&amp;$B$3,BITACORA!$B$4:$B$7322,"&lt;="&amp;$B$4)</f>
        <v>0</v>
      </c>
      <c r="AB187" s="165">
        <f>COUNTIFS(BITACORA!$C$4:$C$7322,$B$7:$B$501,BITACORA!$E$4:$E$7322,$E$6:$AM$6,BITACORA!$B$4:$B$7322,"&gt;="&amp;$B$3,BITACORA!$B$4:$B$7322,"&lt;="&amp;$B$4)</f>
        <v>0</v>
      </c>
      <c r="AC187" s="165">
        <f>COUNTIFS(BITACORA!$C$4:$C$7322,$B$7:$B$501,BITACORA!$E$4:$E$7322,$E$6:$AM$6,BITACORA!$B$4:$B$7322,"&gt;="&amp;$B$3,BITACORA!$B$4:$B$7322,"&lt;="&amp;$B$4)</f>
        <v>0</v>
      </c>
      <c r="AD187" s="165">
        <f>COUNTIFS(BITACORA!$C$4:$C$7322,$B$7:$B$501,BITACORA!$E$4:$E$7322,$E$6:$AM$6,BITACORA!$B$4:$B$7322,"&gt;="&amp;$B$3,BITACORA!$B$4:$B$7322,"&lt;="&amp;$B$4)</f>
        <v>0</v>
      </c>
      <c r="AE187" s="165">
        <f>COUNTIFS(BITACORA!$C$4:$C$7322,$B$7:$B$501,BITACORA!$E$4:$E$7322,$E$6:$AM$6,BITACORA!$B$4:$B$7322,"&gt;="&amp;$B$3,BITACORA!$B$4:$B$7322,"&lt;="&amp;$B$4)</f>
        <v>0</v>
      </c>
      <c r="AF187" s="165">
        <f>COUNTIFS(BITACORA!$C$4:$C$7322,$B$7:$B$501,BITACORA!$E$4:$E$7322,$E$6:$AM$6,BITACORA!$B$4:$B$7322,"&gt;="&amp;$B$3,BITACORA!$B$4:$B$7322,"&lt;="&amp;$B$4)</f>
        <v>0</v>
      </c>
      <c r="AG187" s="165">
        <f>COUNTIFS(BITACORA!$C$4:$C$7322,$B$7:$B$501,BITACORA!$E$4:$E$7322,$E$6:$AM$6,BITACORA!$B$4:$B$7322,"&gt;="&amp;$B$3,BITACORA!$B$4:$B$7322,"&lt;="&amp;$B$4)</f>
        <v>0</v>
      </c>
      <c r="AH187" s="165">
        <f>COUNTIFS(BITACORA!$C$4:$C$7322,$B$7:$B$501,BITACORA!$E$4:$E$7322,$E$6:$AM$6,BITACORA!$B$4:$B$7322,"&gt;="&amp;$B$3,BITACORA!$B$4:$B$7322,"&lt;="&amp;$B$4)</f>
        <v>0</v>
      </c>
      <c r="AI187" s="165">
        <f>COUNTIFS(BITACORA!$C$4:$C$7322,$B$7:$B$501,BITACORA!$E$4:$E$7322,$E$6:$AM$6,BITACORA!$B$4:$B$7322,"&gt;="&amp;$B$3,BITACORA!$B$4:$B$7322,"&lt;="&amp;$B$4)</f>
        <v>0</v>
      </c>
      <c r="AJ187" s="165">
        <f>COUNTIFS(BITACORA!$C$4:$C$7322,$B$7:$B$501,BITACORA!$E$4:$E$7322,$E$6:$AM$6,BITACORA!$B$4:$B$7322,"&gt;="&amp;$B$3,BITACORA!$B$4:$B$7322,"&lt;="&amp;$B$4)</f>
        <v>0</v>
      </c>
      <c r="AK187" s="165">
        <f>COUNTIFS(BITACORA!$C$4:$C$7322,$B$7:$B$501,BITACORA!$E$4:$E$7322,$E$6:$AM$6,BITACORA!$B$4:$B$7322,"&gt;="&amp;$B$3,BITACORA!$B$4:$B$7322,"&lt;="&amp;$B$4)</f>
        <v>0</v>
      </c>
      <c r="AL187" s="165">
        <f>COUNTIFS(BITACORA!$C$4:$C$7322,$B$7:$B$501,BITACORA!$E$4:$E$7322,$E$6:$AM$6,BITACORA!$B$4:$B$7322,"&gt;="&amp;$B$3,BITACORA!$B$4:$B$7322,"&lt;="&amp;$B$4)</f>
        <v>0</v>
      </c>
      <c r="AM187" s="165">
        <f>COUNTIFS(BITACORA!$C$4:$C$7322,$B$7:$B$501,BITACORA!$E$4:$E$7322,$E$6:$AM$6,BITACORA!$B$4:$B$7322,"&gt;="&amp;$B$3,BITACORA!$B$4:$B$7322,"&lt;="&amp;$B$4)</f>
        <v>0</v>
      </c>
    </row>
    <row r="188" spans="1:39">
      <c r="A188" s="141"/>
      <c r="B188" s="165"/>
      <c r="C188" s="165"/>
      <c r="D188" s="164">
        <f t="shared" si="0"/>
        <v>0</v>
      </c>
      <c r="E188" s="165">
        <f>COUNTIFS(BITACORA!$C$4:$C$7322,$B$7:$B$501,BITACORA!$E$4:$E$7322,$E$6:$AM$6,BITACORA!$B$4:$B$7322,"&gt;="&amp;$B$3,BITACORA!$B$4:$B$7322,"&lt;="&amp;$B$4)</f>
        <v>0</v>
      </c>
      <c r="F188" s="165">
        <f>COUNTIFS(BITACORA!$C$4:$C$7322,$B$7:$B$501,BITACORA!$E$4:$E$7322,$E$6:$AM$6,BITACORA!$B$4:$B$7322,"&gt;="&amp;$B$3,BITACORA!$B$4:$B$7322,"&lt;="&amp;$B$4)</f>
        <v>0</v>
      </c>
      <c r="G188" s="165">
        <f>COUNTIFS(BITACORA!$C$4:$C$7322,$B$7:$B$501,BITACORA!$E$4:$E$7322,$E$6:$AM$6,BITACORA!$B$4:$B$7322,"&gt;="&amp;$B$3,BITACORA!$B$4:$B$7322,"&lt;="&amp;$B$4)</f>
        <v>0</v>
      </c>
      <c r="H188" s="165">
        <f>COUNTIFS(BITACORA!$C$4:$C$7322,$B$7:$B$501,BITACORA!$E$4:$E$7322,$E$6:$AM$6,BITACORA!$B$4:$B$7322,"&gt;="&amp;$B$3,BITACORA!$B$4:$B$7322,"&lt;="&amp;$B$4)</f>
        <v>0</v>
      </c>
      <c r="I188" s="165">
        <f>COUNTIFS(BITACORA!$C$4:$C$7322,$B$7:$B$501,BITACORA!$E$4:$E$7322,$E$6:$AM$6,BITACORA!$B$4:$B$7322,"&gt;="&amp;$B$3,BITACORA!$B$4:$B$7322,"&lt;="&amp;$B$4)</f>
        <v>0</v>
      </c>
      <c r="J188" s="165">
        <f>COUNTIFS(BITACORA!$C$4:$C$7322,$B$7:$B$501,BITACORA!$E$4:$E$7322,$E$6:$AM$6,BITACORA!$B$4:$B$7322,"&gt;="&amp;$B$3,BITACORA!$B$4:$B$7322,"&lt;="&amp;$B$4)</f>
        <v>0</v>
      </c>
      <c r="K188" s="165">
        <f>COUNTIFS(BITACORA!$C$4:$C$7322,$B$7:$B$501,BITACORA!$E$4:$E$7322,$E$6:$AM$6,BITACORA!$B$4:$B$7322,"&gt;="&amp;$B$3,BITACORA!$B$4:$B$7322,"&lt;="&amp;$B$4)</f>
        <v>0</v>
      </c>
      <c r="L188" s="165">
        <f>COUNTIFS(BITACORA!$C$4:$C$7322,$B$7:$B$501,BITACORA!$E$4:$E$7322,$E$6:$AM$6,BITACORA!$B$4:$B$7322,"&gt;="&amp;$B$3,BITACORA!$B$4:$B$7322,"&lt;="&amp;$B$4)</f>
        <v>0</v>
      </c>
      <c r="M188" s="165">
        <f>COUNTIFS(BITACORA!$C$4:$C$7322,$B$7:$B$501,BITACORA!$E$4:$E$7322,$E$6:$AM$6,BITACORA!$B$4:$B$7322,"&gt;="&amp;$B$3,BITACORA!$B$4:$B$7322,"&lt;="&amp;$B$4)</f>
        <v>0</v>
      </c>
      <c r="N188" s="165">
        <f>COUNTIFS(BITACORA!$C$4:$C$7322,$B$7:$B$501,BITACORA!$E$4:$E$7322,$E$6:$AM$6,BITACORA!$B$4:$B$7322,"&gt;="&amp;$B$3,BITACORA!$B$4:$B$7322,"&lt;="&amp;$B$4)</f>
        <v>0</v>
      </c>
      <c r="O188" s="165">
        <f>COUNTIFS(BITACORA!$C$4:$C$7322,$B$7:$B$501,BITACORA!$E$4:$E$7322,$E$6:$AM$6,BITACORA!$B$4:$B$7322,"&gt;="&amp;$B$3,BITACORA!$B$4:$B$7322,"&lt;="&amp;$B$4)</f>
        <v>0</v>
      </c>
      <c r="P188" s="165">
        <f>COUNTIFS(BITACORA!$C$4:$C$7322,$B$7:$B$501,BITACORA!$E$4:$E$7322,$E$6:$AM$6,BITACORA!$B$4:$B$7322,"&gt;="&amp;$B$3,BITACORA!$B$4:$B$7322,"&lt;="&amp;$B$4)</f>
        <v>0</v>
      </c>
      <c r="Q188" s="165">
        <f>COUNTIFS(BITACORA!$C$4:$C$7322,$B$7:$B$501,BITACORA!$E$4:$E$7322,$E$6:$AM$6,BITACORA!$B$4:$B$7322,"&gt;="&amp;$B$3,BITACORA!$B$4:$B$7322,"&lt;="&amp;$B$4)</f>
        <v>0</v>
      </c>
      <c r="R188" s="165">
        <f>COUNTIFS(BITACORA!$C$4:$C$7322,$B$7:$B$501,BITACORA!$E$4:$E$7322,$E$6:$AM$6,BITACORA!$B$4:$B$7322,"&gt;="&amp;$B$3,BITACORA!$B$4:$B$7322,"&lt;="&amp;$B$4)</f>
        <v>0</v>
      </c>
      <c r="S188" s="165">
        <f>COUNTIFS(BITACORA!$C$4:$C$7322,$B$7:$B$501,BITACORA!$E$4:$E$7322,$E$6:$AM$6,BITACORA!$B$4:$B$7322,"&gt;="&amp;$B$3,BITACORA!$B$4:$B$7322,"&lt;="&amp;$B$4)</f>
        <v>0</v>
      </c>
      <c r="T188" s="165">
        <f>COUNTIFS(BITACORA!$C$4:$C$7322,$B$7:$B$501,BITACORA!$E$4:$E$7322,$E$6:$AM$6,BITACORA!$B$4:$B$7322,"&gt;="&amp;$B$3,BITACORA!$B$4:$B$7322,"&lt;="&amp;$B$4)</f>
        <v>0</v>
      </c>
      <c r="U188" s="165">
        <f>COUNTIFS(BITACORA!$C$4:$C$7322,$B$7:$B$501,BITACORA!$E$4:$E$7322,$E$6:$AM$6,BITACORA!$B$4:$B$7322,"&gt;="&amp;$B$3,BITACORA!$B$4:$B$7322,"&lt;="&amp;$B$4)</f>
        <v>0</v>
      </c>
      <c r="V188" s="165">
        <f>COUNTIFS(BITACORA!$C$4:$C$7322,$B$7:$B$501,BITACORA!$E$4:$E$7322,$E$6:$AM$6,BITACORA!$B$4:$B$7322,"&gt;="&amp;$B$3,BITACORA!$B$4:$B$7322,"&lt;="&amp;$B$4)</f>
        <v>0</v>
      </c>
      <c r="W188" s="165">
        <f>COUNTIFS(BITACORA!$C$4:$C$7322,$B$7:$B$501,BITACORA!$E$4:$E$7322,$E$6:$AM$6,BITACORA!$B$4:$B$7322,"&gt;="&amp;$B$3,BITACORA!$B$4:$B$7322,"&lt;="&amp;$B$4)</f>
        <v>0</v>
      </c>
      <c r="X188" s="165">
        <f>COUNTIFS(BITACORA!$C$4:$C$7322,$B$7:$B$501,BITACORA!$E$4:$E$7322,$E$6:$AM$6,BITACORA!$B$4:$B$7322,"&gt;="&amp;$B$3,BITACORA!$B$4:$B$7322,"&lt;="&amp;$B$4)</f>
        <v>0</v>
      </c>
      <c r="Y188" s="165">
        <f>COUNTIFS(BITACORA!$C$4:$C$7322,$B$7:$B$501,BITACORA!$E$4:$E$7322,$E$6:$AM$6,BITACORA!$B$4:$B$7322,"&gt;="&amp;$B$3,BITACORA!$B$4:$B$7322,"&lt;="&amp;$B$4)</f>
        <v>0</v>
      </c>
      <c r="Z188" s="165">
        <f>COUNTIFS(BITACORA!$C$4:$C$7322,$B$7:$B$501,BITACORA!$E$4:$E$7322,$E$6:$AM$6,BITACORA!$B$4:$B$7322,"&gt;="&amp;$B$3,BITACORA!$B$4:$B$7322,"&lt;="&amp;$B$4)</f>
        <v>0</v>
      </c>
      <c r="AA188" s="165">
        <f>COUNTIFS(BITACORA!$C$4:$C$7322,$B$7:$B$501,BITACORA!$E$4:$E$7322,$E$6:$AM$6,BITACORA!$B$4:$B$7322,"&gt;="&amp;$B$3,BITACORA!$B$4:$B$7322,"&lt;="&amp;$B$4)</f>
        <v>0</v>
      </c>
      <c r="AB188" s="165">
        <f>COUNTIFS(BITACORA!$C$4:$C$7322,$B$7:$B$501,BITACORA!$E$4:$E$7322,$E$6:$AM$6,BITACORA!$B$4:$B$7322,"&gt;="&amp;$B$3,BITACORA!$B$4:$B$7322,"&lt;="&amp;$B$4)</f>
        <v>0</v>
      </c>
      <c r="AC188" s="165">
        <f>COUNTIFS(BITACORA!$C$4:$C$7322,$B$7:$B$501,BITACORA!$E$4:$E$7322,$E$6:$AM$6,BITACORA!$B$4:$B$7322,"&gt;="&amp;$B$3,BITACORA!$B$4:$B$7322,"&lt;="&amp;$B$4)</f>
        <v>0</v>
      </c>
      <c r="AD188" s="165">
        <f>COUNTIFS(BITACORA!$C$4:$C$7322,$B$7:$B$501,BITACORA!$E$4:$E$7322,$E$6:$AM$6,BITACORA!$B$4:$B$7322,"&gt;="&amp;$B$3,BITACORA!$B$4:$B$7322,"&lt;="&amp;$B$4)</f>
        <v>0</v>
      </c>
      <c r="AE188" s="165">
        <f>COUNTIFS(BITACORA!$C$4:$C$7322,$B$7:$B$501,BITACORA!$E$4:$E$7322,$E$6:$AM$6,BITACORA!$B$4:$B$7322,"&gt;="&amp;$B$3,BITACORA!$B$4:$B$7322,"&lt;="&amp;$B$4)</f>
        <v>0</v>
      </c>
      <c r="AF188" s="165">
        <f>COUNTIFS(BITACORA!$C$4:$C$7322,$B$7:$B$501,BITACORA!$E$4:$E$7322,$E$6:$AM$6,BITACORA!$B$4:$B$7322,"&gt;="&amp;$B$3,BITACORA!$B$4:$B$7322,"&lt;="&amp;$B$4)</f>
        <v>0</v>
      </c>
      <c r="AG188" s="165">
        <f>COUNTIFS(BITACORA!$C$4:$C$7322,$B$7:$B$501,BITACORA!$E$4:$E$7322,$E$6:$AM$6,BITACORA!$B$4:$B$7322,"&gt;="&amp;$B$3,BITACORA!$B$4:$B$7322,"&lt;="&amp;$B$4)</f>
        <v>0</v>
      </c>
      <c r="AH188" s="165">
        <f>COUNTIFS(BITACORA!$C$4:$C$7322,$B$7:$B$501,BITACORA!$E$4:$E$7322,$E$6:$AM$6,BITACORA!$B$4:$B$7322,"&gt;="&amp;$B$3,BITACORA!$B$4:$B$7322,"&lt;="&amp;$B$4)</f>
        <v>0</v>
      </c>
      <c r="AI188" s="165">
        <f>COUNTIFS(BITACORA!$C$4:$C$7322,$B$7:$B$501,BITACORA!$E$4:$E$7322,$E$6:$AM$6,BITACORA!$B$4:$B$7322,"&gt;="&amp;$B$3,BITACORA!$B$4:$B$7322,"&lt;="&amp;$B$4)</f>
        <v>0</v>
      </c>
      <c r="AJ188" s="165">
        <f>COUNTIFS(BITACORA!$C$4:$C$7322,$B$7:$B$501,BITACORA!$E$4:$E$7322,$E$6:$AM$6,BITACORA!$B$4:$B$7322,"&gt;="&amp;$B$3,BITACORA!$B$4:$B$7322,"&lt;="&amp;$B$4)</f>
        <v>0</v>
      </c>
      <c r="AK188" s="165">
        <f>COUNTIFS(BITACORA!$C$4:$C$7322,$B$7:$B$501,BITACORA!$E$4:$E$7322,$E$6:$AM$6,BITACORA!$B$4:$B$7322,"&gt;="&amp;$B$3,BITACORA!$B$4:$B$7322,"&lt;="&amp;$B$4)</f>
        <v>0</v>
      </c>
      <c r="AL188" s="165">
        <f>COUNTIFS(BITACORA!$C$4:$C$7322,$B$7:$B$501,BITACORA!$E$4:$E$7322,$E$6:$AM$6,BITACORA!$B$4:$B$7322,"&gt;="&amp;$B$3,BITACORA!$B$4:$B$7322,"&lt;="&amp;$B$4)</f>
        <v>0</v>
      </c>
      <c r="AM188" s="165">
        <f>COUNTIFS(BITACORA!$C$4:$C$7322,$B$7:$B$501,BITACORA!$E$4:$E$7322,$E$6:$AM$6,BITACORA!$B$4:$B$7322,"&gt;="&amp;$B$3,BITACORA!$B$4:$B$7322,"&lt;="&amp;$B$4)</f>
        <v>0</v>
      </c>
    </row>
    <row r="189" spans="1:39">
      <c r="A189" s="141"/>
      <c r="B189" s="165"/>
      <c r="C189" s="165"/>
      <c r="D189" s="164">
        <f t="shared" si="0"/>
        <v>0</v>
      </c>
      <c r="E189" s="165">
        <f>COUNTIFS(BITACORA!$C$4:$C$7322,$B$7:$B$501,BITACORA!$E$4:$E$7322,$E$6:$AM$6,BITACORA!$B$4:$B$7322,"&gt;="&amp;$B$3,BITACORA!$B$4:$B$7322,"&lt;="&amp;$B$4)</f>
        <v>0</v>
      </c>
      <c r="F189" s="165">
        <f>COUNTIFS(BITACORA!$C$4:$C$7322,$B$7:$B$501,BITACORA!$E$4:$E$7322,$E$6:$AM$6,BITACORA!$B$4:$B$7322,"&gt;="&amp;$B$3,BITACORA!$B$4:$B$7322,"&lt;="&amp;$B$4)</f>
        <v>0</v>
      </c>
      <c r="G189" s="165">
        <f>COUNTIFS(BITACORA!$C$4:$C$7322,$B$7:$B$501,BITACORA!$E$4:$E$7322,$E$6:$AM$6,BITACORA!$B$4:$B$7322,"&gt;="&amp;$B$3,BITACORA!$B$4:$B$7322,"&lt;="&amp;$B$4)</f>
        <v>0</v>
      </c>
      <c r="H189" s="165">
        <f>COUNTIFS(BITACORA!$C$4:$C$7322,$B$7:$B$501,BITACORA!$E$4:$E$7322,$E$6:$AM$6,BITACORA!$B$4:$B$7322,"&gt;="&amp;$B$3,BITACORA!$B$4:$B$7322,"&lt;="&amp;$B$4)</f>
        <v>0</v>
      </c>
      <c r="I189" s="165">
        <f>COUNTIFS(BITACORA!$C$4:$C$7322,$B$7:$B$501,BITACORA!$E$4:$E$7322,$E$6:$AM$6,BITACORA!$B$4:$B$7322,"&gt;="&amp;$B$3,BITACORA!$B$4:$B$7322,"&lt;="&amp;$B$4)</f>
        <v>0</v>
      </c>
      <c r="J189" s="165">
        <f>COUNTIFS(BITACORA!$C$4:$C$7322,$B$7:$B$501,BITACORA!$E$4:$E$7322,$E$6:$AM$6,BITACORA!$B$4:$B$7322,"&gt;="&amp;$B$3,BITACORA!$B$4:$B$7322,"&lt;="&amp;$B$4)</f>
        <v>0</v>
      </c>
      <c r="K189" s="165">
        <f>COUNTIFS(BITACORA!$C$4:$C$7322,$B$7:$B$501,BITACORA!$E$4:$E$7322,$E$6:$AM$6,BITACORA!$B$4:$B$7322,"&gt;="&amp;$B$3,BITACORA!$B$4:$B$7322,"&lt;="&amp;$B$4)</f>
        <v>0</v>
      </c>
      <c r="L189" s="165">
        <f>COUNTIFS(BITACORA!$C$4:$C$7322,$B$7:$B$501,BITACORA!$E$4:$E$7322,$E$6:$AM$6,BITACORA!$B$4:$B$7322,"&gt;="&amp;$B$3,BITACORA!$B$4:$B$7322,"&lt;="&amp;$B$4)</f>
        <v>0</v>
      </c>
      <c r="M189" s="165">
        <f>COUNTIFS(BITACORA!$C$4:$C$7322,$B$7:$B$501,BITACORA!$E$4:$E$7322,$E$6:$AM$6,BITACORA!$B$4:$B$7322,"&gt;="&amp;$B$3,BITACORA!$B$4:$B$7322,"&lt;="&amp;$B$4)</f>
        <v>0</v>
      </c>
      <c r="N189" s="165">
        <f>COUNTIFS(BITACORA!$C$4:$C$7322,$B$7:$B$501,BITACORA!$E$4:$E$7322,$E$6:$AM$6,BITACORA!$B$4:$B$7322,"&gt;="&amp;$B$3,BITACORA!$B$4:$B$7322,"&lt;="&amp;$B$4)</f>
        <v>0</v>
      </c>
      <c r="O189" s="165">
        <f>COUNTIFS(BITACORA!$C$4:$C$7322,$B$7:$B$501,BITACORA!$E$4:$E$7322,$E$6:$AM$6,BITACORA!$B$4:$B$7322,"&gt;="&amp;$B$3,BITACORA!$B$4:$B$7322,"&lt;="&amp;$B$4)</f>
        <v>0</v>
      </c>
      <c r="P189" s="165">
        <f>COUNTIFS(BITACORA!$C$4:$C$7322,$B$7:$B$501,BITACORA!$E$4:$E$7322,$E$6:$AM$6,BITACORA!$B$4:$B$7322,"&gt;="&amp;$B$3,BITACORA!$B$4:$B$7322,"&lt;="&amp;$B$4)</f>
        <v>0</v>
      </c>
      <c r="Q189" s="165">
        <f>COUNTIFS(BITACORA!$C$4:$C$7322,$B$7:$B$501,BITACORA!$E$4:$E$7322,$E$6:$AM$6,BITACORA!$B$4:$B$7322,"&gt;="&amp;$B$3,BITACORA!$B$4:$B$7322,"&lt;="&amp;$B$4)</f>
        <v>0</v>
      </c>
      <c r="R189" s="165">
        <f>COUNTIFS(BITACORA!$C$4:$C$7322,$B$7:$B$501,BITACORA!$E$4:$E$7322,$E$6:$AM$6,BITACORA!$B$4:$B$7322,"&gt;="&amp;$B$3,BITACORA!$B$4:$B$7322,"&lt;="&amp;$B$4)</f>
        <v>0</v>
      </c>
      <c r="S189" s="165">
        <f>COUNTIFS(BITACORA!$C$4:$C$7322,$B$7:$B$501,BITACORA!$E$4:$E$7322,$E$6:$AM$6,BITACORA!$B$4:$B$7322,"&gt;="&amp;$B$3,BITACORA!$B$4:$B$7322,"&lt;="&amp;$B$4)</f>
        <v>0</v>
      </c>
      <c r="T189" s="165">
        <f>COUNTIFS(BITACORA!$C$4:$C$7322,$B$7:$B$501,BITACORA!$E$4:$E$7322,$E$6:$AM$6,BITACORA!$B$4:$B$7322,"&gt;="&amp;$B$3,BITACORA!$B$4:$B$7322,"&lt;="&amp;$B$4)</f>
        <v>0</v>
      </c>
      <c r="U189" s="165">
        <f>COUNTIFS(BITACORA!$C$4:$C$7322,$B$7:$B$501,BITACORA!$E$4:$E$7322,$E$6:$AM$6,BITACORA!$B$4:$B$7322,"&gt;="&amp;$B$3,BITACORA!$B$4:$B$7322,"&lt;="&amp;$B$4)</f>
        <v>0</v>
      </c>
      <c r="V189" s="165">
        <f>COUNTIFS(BITACORA!$C$4:$C$7322,$B$7:$B$501,BITACORA!$E$4:$E$7322,$E$6:$AM$6,BITACORA!$B$4:$B$7322,"&gt;="&amp;$B$3,BITACORA!$B$4:$B$7322,"&lt;="&amp;$B$4)</f>
        <v>0</v>
      </c>
      <c r="W189" s="165">
        <f>COUNTIFS(BITACORA!$C$4:$C$7322,$B$7:$B$501,BITACORA!$E$4:$E$7322,$E$6:$AM$6,BITACORA!$B$4:$B$7322,"&gt;="&amp;$B$3,BITACORA!$B$4:$B$7322,"&lt;="&amp;$B$4)</f>
        <v>0</v>
      </c>
      <c r="X189" s="165">
        <f>COUNTIFS(BITACORA!$C$4:$C$7322,$B$7:$B$501,BITACORA!$E$4:$E$7322,$E$6:$AM$6,BITACORA!$B$4:$B$7322,"&gt;="&amp;$B$3,BITACORA!$B$4:$B$7322,"&lt;="&amp;$B$4)</f>
        <v>0</v>
      </c>
      <c r="Y189" s="165">
        <f>COUNTIFS(BITACORA!$C$4:$C$7322,$B$7:$B$501,BITACORA!$E$4:$E$7322,$E$6:$AM$6,BITACORA!$B$4:$B$7322,"&gt;="&amp;$B$3,BITACORA!$B$4:$B$7322,"&lt;="&amp;$B$4)</f>
        <v>0</v>
      </c>
      <c r="Z189" s="165">
        <f>COUNTIFS(BITACORA!$C$4:$C$7322,$B$7:$B$501,BITACORA!$E$4:$E$7322,$E$6:$AM$6,BITACORA!$B$4:$B$7322,"&gt;="&amp;$B$3,BITACORA!$B$4:$B$7322,"&lt;="&amp;$B$4)</f>
        <v>0</v>
      </c>
      <c r="AA189" s="165">
        <f>COUNTIFS(BITACORA!$C$4:$C$7322,$B$7:$B$501,BITACORA!$E$4:$E$7322,$E$6:$AM$6,BITACORA!$B$4:$B$7322,"&gt;="&amp;$B$3,BITACORA!$B$4:$B$7322,"&lt;="&amp;$B$4)</f>
        <v>0</v>
      </c>
      <c r="AB189" s="165">
        <f>COUNTIFS(BITACORA!$C$4:$C$7322,$B$7:$B$501,BITACORA!$E$4:$E$7322,$E$6:$AM$6,BITACORA!$B$4:$B$7322,"&gt;="&amp;$B$3,BITACORA!$B$4:$B$7322,"&lt;="&amp;$B$4)</f>
        <v>0</v>
      </c>
      <c r="AC189" s="165">
        <f>COUNTIFS(BITACORA!$C$4:$C$7322,$B$7:$B$501,BITACORA!$E$4:$E$7322,$E$6:$AM$6,BITACORA!$B$4:$B$7322,"&gt;="&amp;$B$3,BITACORA!$B$4:$B$7322,"&lt;="&amp;$B$4)</f>
        <v>0</v>
      </c>
      <c r="AD189" s="165">
        <f>COUNTIFS(BITACORA!$C$4:$C$7322,$B$7:$B$501,BITACORA!$E$4:$E$7322,$E$6:$AM$6,BITACORA!$B$4:$B$7322,"&gt;="&amp;$B$3,BITACORA!$B$4:$B$7322,"&lt;="&amp;$B$4)</f>
        <v>0</v>
      </c>
      <c r="AE189" s="165">
        <f>COUNTIFS(BITACORA!$C$4:$C$7322,$B$7:$B$501,BITACORA!$E$4:$E$7322,$E$6:$AM$6,BITACORA!$B$4:$B$7322,"&gt;="&amp;$B$3,BITACORA!$B$4:$B$7322,"&lt;="&amp;$B$4)</f>
        <v>0</v>
      </c>
      <c r="AF189" s="165">
        <f>COUNTIFS(BITACORA!$C$4:$C$7322,$B$7:$B$501,BITACORA!$E$4:$E$7322,$E$6:$AM$6,BITACORA!$B$4:$B$7322,"&gt;="&amp;$B$3,BITACORA!$B$4:$B$7322,"&lt;="&amp;$B$4)</f>
        <v>0</v>
      </c>
      <c r="AG189" s="165">
        <f>COUNTIFS(BITACORA!$C$4:$C$7322,$B$7:$B$501,BITACORA!$E$4:$E$7322,$E$6:$AM$6,BITACORA!$B$4:$B$7322,"&gt;="&amp;$B$3,BITACORA!$B$4:$B$7322,"&lt;="&amp;$B$4)</f>
        <v>0</v>
      </c>
      <c r="AH189" s="165">
        <f>COUNTIFS(BITACORA!$C$4:$C$7322,$B$7:$B$501,BITACORA!$E$4:$E$7322,$E$6:$AM$6,BITACORA!$B$4:$B$7322,"&gt;="&amp;$B$3,BITACORA!$B$4:$B$7322,"&lt;="&amp;$B$4)</f>
        <v>0</v>
      </c>
      <c r="AI189" s="165">
        <f>COUNTIFS(BITACORA!$C$4:$C$7322,$B$7:$B$501,BITACORA!$E$4:$E$7322,$E$6:$AM$6,BITACORA!$B$4:$B$7322,"&gt;="&amp;$B$3,BITACORA!$B$4:$B$7322,"&lt;="&amp;$B$4)</f>
        <v>0</v>
      </c>
      <c r="AJ189" s="165">
        <f>COUNTIFS(BITACORA!$C$4:$C$7322,$B$7:$B$501,BITACORA!$E$4:$E$7322,$E$6:$AM$6,BITACORA!$B$4:$B$7322,"&gt;="&amp;$B$3,BITACORA!$B$4:$B$7322,"&lt;="&amp;$B$4)</f>
        <v>0</v>
      </c>
      <c r="AK189" s="165">
        <f>COUNTIFS(BITACORA!$C$4:$C$7322,$B$7:$B$501,BITACORA!$E$4:$E$7322,$E$6:$AM$6,BITACORA!$B$4:$B$7322,"&gt;="&amp;$B$3,BITACORA!$B$4:$B$7322,"&lt;="&amp;$B$4)</f>
        <v>0</v>
      </c>
      <c r="AL189" s="165">
        <f>COUNTIFS(BITACORA!$C$4:$C$7322,$B$7:$B$501,BITACORA!$E$4:$E$7322,$E$6:$AM$6,BITACORA!$B$4:$B$7322,"&gt;="&amp;$B$3,BITACORA!$B$4:$B$7322,"&lt;="&amp;$B$4)</f>
        <v>0</v>
      </c>
      <c r="AM189" s="165">
        <f>COUNTIFS(BITACORA!$C$4:$C$7322,$B$7:$B$501,BITACORA!$E$4:$E$7322,$E$6:$AM$6,BITACORA!$B$4:$B$7322,"&gt;="&amp;$B$3,BITACORA!$B$4:$B$7322,"&lt;="&amp;$B$4)</f>
        <v>0</v>
      </c>
    </row>
    <row r="190" spans="1:39">
      <c r="A190" s="141"/>
      <c r="B190" s="165"/>
      <c r="C190" s="165"/>
      <c r="D190" s="164">
        <f t="shared" si="0"/>
        <v>0</v>
      </c>
      <c r="E190" s="165">
        <f>COUNTIFS(BITACORA!$C$4:$C$7322,$B$7:$B$501,BITACORA!$E$4:$E$7322,$E$6:$AM$6,BITACORA!$B$4:$B$7322,"&gt;="&amp;$B$3,BITACORA!$B$4:$B$7322,"&lt;="&amp;$B$4)</f>
        <v>0</v>
      </c>
      <c r="F190" s="165">
        <f>COUNTIFS(BITACORA!$C$4:$C$7322,$B$7:$B$501,BITACORA!$E$4:$E$7322,$E$6:$AM$6,BITACORA!$B$4:$B$7322,"&gt;="&amp;$B$3,BITACORA!$B$4:$B$7322,"&lt;="&amp;$B$4)</f>
        <v>0</v>
      </c>
      <c r="G190" s="165">
        <f>COUNTIFS(BITACORA!$C$4:$C$7322,$B$7:$B$501,BITACORA!$E$4:$E$7322,$E$6:$AM$6,BITACORA!$B$4:$B$7322,"&gt;="&amp;$B$3,BITACORA!$B$4:$B$7322,"&lt;="&amp;$B$4)</f>
        <v>0</v>
      </c>
      <c r="H190" s="165">
        <f>COUNTIFS(BITACORA!$C$4:$C$7322,$B$7:$B$501,BITACORA!$E$4:$E$7322,$E$6:$AM$6,BITACORA!$B$4:$B$7322,"&gt;="&amp;$B$3,BITACORA!$B$4:$B$7322,"&lt;="&amp;$B$4)</f>
        <v>0</v>
      </c>
      <c r="I190" s="165">
        <f>COUNTIFS(BITACORA!$C$4:$C$7322,$B$7:$B$501,BITACORA!$E$4:$E$7322,$E$6:$AM$6,BITACORA!$B$4:$B$7322,"&gt;="&amp;$B$3,BITACORA!$B$4:$B$7322,"&lt;="&amp;$B$4)</f>
        <v>0</v>
      </c>
      <c r="J190" s="165">
        <f>COUNTIFS(BITACORA!$C$4:$C$7322,$B$7:$B$501,BITACORA!$E$4:$E$7322,$E$6:$AM$6,BITACORA!$B$4:$B$7322,"&gt;="&amp;$B$3,BITACORA!$B$4:$B$7322,"&lt;="&amp;$B$4)</f>
        <v>0</v>
      </c>
      <c r="K190" s="165">
        <f>COUNTIFS(BITACORA!$C$4:$C$7322,$B$7:$B$501,BITACORA!$E$4:$E$7322,$E$6:$AM$6,BITACORA!$B$4:$B$7322,"&gt;="&amp;$B$3,BITACORA!$B$4:$B$7322,"&lt;="&amp;$B$4)</f>
        <v>0</v>
      </c>
      <c r="L190" s="165">
        <f>COUNTIFS(BITACORA!$C$4:$C$7322,$B$7:$B$501,BITACORA!$E$4:$E$7322,$E$6:$AM$6,BITACORA!$B$4:$B$7322,"&gt;="&amp;$B$3,BITACORA!$B$4:$B$7322,"&lt;="&amp;$B$4)</f>
        <v>0</v>
      </c>
      <c r="M190" s="165">
        <f>COUNTIFS(BITACORA!$C$4:$C$7322,$B$7:$B$501,BITACORA!$E$4:$E$7322,$E$6:$AM$6,BITACORA!$B$4:$B$7322,"&gt;="&amp;$B$3,BITACORA!$B$4:$B$7322,"&lt;="&amp;$B$4)</f>
        <v>0</v>
      </c>
      <c r="N190" s="165">
        <f>COUNTIFS(BITACORA!$C$4:$C$7322,$B$7:$B$501,BITACORA!$E$4:$E$7322,$E$6:$AM$6,BITACORA!$B$4:$B$7322,"&gt;="&amp;$B$3,BITACORA!$B$4:$B$7322,"&lt;="&amp;$B$4)</f>
        <v>0</v>
      </c>
      <c r="O190" s="165">
        <f>COUNTIFS(BITACORA!$C$4:$C$7322,$B$7:$B$501,BITACORA!$E$4:$E$7322,$E$6:$AM$6,BITACORA!$B$4:$B$7322,"&gt;="&amp;$B$3,BITACORA!$B$4:$B$7322,"&lt;="&amp;$B$4)</f>
        <v>0</v>
      </c>
      <c r="P190" s="165">
        <f>COUNTIFS(BITACORA!$C$4:$C$7322,$B$7:$B$501,BITACORA!$E$4:$E$7322,$E$6:$AM$6,BITACORA!$B$4:$B$7322,"&gt;="&amp;$B$3,BITACORA!$B$4:$B$7322,"&lt;="&amp;$B$4)</f>
        <v>0</v>
      </c>
      <c r="Q190" s="165">
        <f>COUNTIFS(BITACORA!$C$4:$C$7322,$B$7:$B$501,BITACORA!$E$4:$E$7322,$E$6:$AM$6,BITACORA!$B$4:$B$7322,"&gt;="&amp;$B$3,BITACORA!$B$4:$B$7322,"&lt;="&amp;$B$4)</f>
        <v>0</v>
      </c>
      <c r="R190" s="165">
        <f>COUNTIFS(BITACORA!$C$4:$C$7322,$B$7:$B$501,BITACORA!$E$4:$E$7322,$E$6:$AM$6,BITACORA!$B$4:$B$7322,"&gt;="&amp;$B$3,BITACORA!$B$4:$B$7322,"&lt;="&amp;$B$4)</f>
        <v>0</v>
      </c>
      <c r="S190" s="165">
        <f>COUNTIFS(BITACORA!$C$4:$C$7322,$B$7:$B$501,BITACORA!$E$4:$E$7322,$E$6:$AM$6,BITACORA!$B$4:$B$7322,"&gt;="&amp;$B$3,BITACORA!$B$4:$B$7322,"&lt;="&amp;$B$4)</f>
        <v>0</v>
      </c>
      <c r="T190" s="165">
        <f>COUNTIFS(BITACORA!$C$4:$C$7322,$B$7:$B$501,BITACORA!$E$4:$E$7322,$E$6:$AM$6,BITACORA!$B$4:$B$7322,"&gt;="&amp;$B$3,BITACORA!$B$4:$B$7322,"&lt;="&amp;$B$4)</f>
        <v>0</v>
      </c>
      <c r="U190" s="165">
        <f>COUNTIFS(BITACORA!$C$4:$C$7322,$B$7:$B$501,BITACORA!$E$4:$E$7322,$E$6:$AM$6,BITACORA!$B$4:$B$7322,"&gt;="&amp;$B$3,BITACORA!$B$4:$B$7322,"&lt;="&amp;$B$4)</f>
        <v>0</v>
      </c>
      <c r="V190" s="165">
        <f>COUNTIFS(BITACORA!$C$4:$C$7322,$B$7:$B$501,BITACORA!$E$4:$E$7322,$E$6:$AM$6,BITACORA!$B$4:$B$7322,"&gt;="&amp;$B$3,BITACORA!$B$4:$B$7322,"&lt;="&amp;$B$4)</f>
        <v>0</v>
      </c>
      <c r="W190" s="165">
        <f>COUNTIFS(BITACORA!$C$4:$C$7322,$B$7:$B$501,BITACORA!$E$4:$E$7322,$E$6:$AM$6,BITACORA!$B$4:$B$7322,"&gt;="&amp;$B$3,BITACORA!$B$4:$B$7322,"&lt;="&amp;$B$4)</f>
        <v>0</v>
      </c>
      <c r="X190" s="165">
        <f>COUNTIFS(BITACORA!$C$4:$C$7322,$B$7:$B$501,BITACORA!$E$4:$E$7322,$E$6:$AM$6,BITACORA!$B$4:$B$7322,"&gt;="&amp;$B$3,BITACORA!$B$4:$B$7322,"&lt;="&amp;$B$4)</f>
        <v>0</v>
      </c>
      <c r="Y190" s="165">
        <f>COUNTIFS(BITACORA!$C$4:$C$7322,$B$7:$B$501,BITACORA!$E$4:$E$7322,$E$6:$AM$6,BITACORA!$B$4:$B$7322,"&gt;="&amp;$B$3,BITACORA!$B$4:$B$7322,"&lt;="&amp;$B$4)</f>
        <v>0</v>
      </c>
      <c r="Z190" s="165">
        <f>COUNTIFS(BITACORA!$C$4:$C$7322,$B$7:$B$501,BITACORA!$E$4:$E$7322,$E$6:$AM$6,BITACORA!$B$4:$B$7322,"&gt;="&amp;$B$3,BITACORA!$B$4:$B$7322,"&lt;="&amp;$B$4)</f>
        <v>0</v>
      </c>
      <c r="AA190" s="165">
        <f>COUNTIFS(BITACORA!$C$4:$C$7322,$B$7:$B$501,BITACORA!$E$4:$E$7322,$E$6:$AM$6,BITACORA!$B$4:$B$7322,"&gt;="&amp;$B$3,BITACORA!$B$4:$B$7322,"&lt;="&amp;$B$4)</f>
        <v>0</v>
      </c>
      <c r="AB190" s="165">
        <f>COUNTIFS(BITACORA!$C$4:$C$7322,$B$7:$B$501,BITACORA!$E$4:$E$7322,$E$6:$AM$6,BITACORA!$B$4:$B$7322,"&gt;="&amp;$B$3,BITACORA!$B$4:$B$7322,"&lt;="&amp;$B$4)</f>
        <v>0</v>
      </c>
      <c r="AC190" s="165">
        <f>COUNTIFS(BITACORA!$C$4:$C$7322,$B$7:$B$501,BITACORA!$E$4:$E$7322,$E$6:$AM$6,BITACORA!$B$4:$B$7322,"&gt;="&amp;$B$3,BITACORA!$B$4:$B$7322,"&lt;="&amp;$B$4)</f>
        <v>0</v>
      </c>
      <c r="AD190" s="165">
        <f>COUNTIFS(BITACORA!$C$4:$C$7322,$B$7:$B$501,BITACORA!$E$4:$E$7322,$E$6:$AM$6,BITACORA!$B$4:$B$7322,"&gt;="&amp;$B$3,BITACORA!$B$4:$B$7322,"&lt;="&amp;$B$4)</f>
        <v>0</v>
      </c>
      <c r="AE190" s="165">
        <f>COUNTIFS(BITACORA!$C$4:$C$7322,$B$7:$B$501,BITACORA!$E$4:$E$7322,$E$6:$AM$6,BITACORA!$B$4:$B$7322,"&gt;="&amp;$B$3,BITACORA!$B$4:$B$7322,"&lt;="&amp;$B$4)</f>
        <v>0</v>
      </c>
      <c r="AF190" s="165">
        <f>COUNTIFS(BITACORA!$C$4:$C$7322,$B$7:$B$501,BITACORA!$E$4:$E$7322,$E$6:$AM$6,BITACORA!$B$4:$B$7322,"&gt;="&amp;$B$3,BITACORA!$B$4:$B$7322,"&lt;="&amp;$B$4)</f>
        <v>0</v>
      </c>
      <c r="AG190" s="165">
        <f>COUNTIFS(BITACORA!$C$4:$C$7322,$B$7:$B$501,BITACORA!$E$4:$E$7322,$E$6:$AM$6,BITACORA!$B$4:$B$7322,"&gt;="&amp;$B$3,BITACORA!$B$4:$B$7322,"&lt;="&amp;$B$4)</f>
        <v>0</v>
      </c>
      <c r="AH190" s="165">
        <f>COUNTIFS(BITACORA!$C$4:$C$7322,$B$7:$B$501,BITACORA!$E$4:$E$7322,$E$6:$AM$6,BITACORA!$B$4:$B$7322,"&gt;="&amp;$B$3,BITACORA!$B$4:$B$7322,"&lt;="&amp;$B$4)</f>
        <v>0</v>
      </c>
      <c r="AI190" s="165">
        <f>COUNTIFS(BITACORA!$C$4:$C$7322,$B$7:$B$501,BITACORA!$E$4:$E$7322,$E$6:$AM$6,BITACORA!$B$4:$B$7322,"&gt;="&amp;$B$3,BITACORA!$B$4:$B$7322,"&lt;="&amp;$B$4)</f>
        <v>0</v>
      </c>
      <c r="AJ190" s="165">
        <f>COUNTIFS(BITACORA!$C$4:$C$7322,$B$7:$B$501,BITACORA!$E$4:$E$7322,$E$6:$AM$6,BITACORA!$B$4:$B$7322,"&gt;="&amp;$B$3,BITACORA!$B$4:$B$7322,"&lt;="&amp;$B$4)</f>
        <v>0</v>
      </c>
      <c r="AK190" s="165">
        <f>COUNTIFS(BITACORA!$C$4:$C$7322,$B$7:$B$501,BITACORA!$E$4:$E$7322,$E$6:$AM$6,BITACORA!$B$4:$B$7322,"&gt;="&amp;$B$3,BITACORA!$B$4:$B$7322,"&lt;="&amp;$B$4)</f>
        <v>0</v>
      </c>
      <c r="AL190" s="165">
        <f>COUNTIFS(BITACORA!$C$4:$C$7322,$B$7:$B$501,BITACORA!$E$4:$E$7322,$E$6:$AM$6,BITACORA!$B$4:$B$7322,"&gt;="&amp;$B$3,BITACORA!$B$4:$B$7322,"&lt;="&amp;$B$4)</f>
        <v>0</v>
      </c>
      <c r="AM190" s="165">
        <f>COUNTIFS(BITACORA!$C$4:$C$7322,$B$7:$B$501,BITACORA!$E$4:$E$7322,$E$6:$AM$6,BITACORA!$B$4:$B$7322,"&gt;="&amp;$B$3,BITACORA!$B$4:$B$7322,"&lt;="&amp;$B$4)</f>
        <v>0</v>
      </c>
    </row>
    <row r="191" spans="1:39">
      <c r="A191" s="141"/>
      <c r="B191" s="165"/>
      <c r="C191" s="165"/>
      <c r="D191" s="164">
        <f t="shared" si="0"/>
        <v>0</v>
      </c>
      <c r="E191" s="165">
        <f>COUNTIFS(BITACORA!$C$4:$C$7322,$B$7:$B$501,BITACORA!$E$4:$E$7322,$E$6:$AM$6,BITACORA!$B$4:$B$7322,"&gt;="&amp;$B$3,BITACORA!$B$4:$B$7322,"&lt;="&amp;$B$4)</f>
        <v>0</v>
      </c>
      <c r="F191" s="165">
        <f>COUNTIFS(BITACORA!$C$4:$C$7322,$B$7:$B$501,BITACORA!$E$4:$E$7322,$E$6:$AM$6,BITACORA!$B$4:$B$7322,"&gt;="&amp;$B$3,BITACORA!$B$4:$B$7322,"&lt;="&amp;$B$4)</f>
        <v>0</v>
      </c>
      <c r="G191" s="165">
        <f>COUNTIFS(BITACORA!$C$4:$C$7322,$B$7:$B$501,BITACORA!$E$4:$E$7322,$E$6:$AM$6,BITACORA!$B$4:$B$7322,"&gt;="&amp;$B$3,BITACORA!$B$4:$B$7322,"&lt;="&amp;$B$4)</f>
        <v>0</v>
      </c>
      <c r="H191" s="165">
        <f>COUNTIFS(BITACORA!$C$4:$C$7322,$B$7:$B$501,BITACORA!$E$4:$E$7322,$E$6:$AM$6,BITACORA!$B$4:$B$7322,"&gt;="&amp;$B$3,BITACORA!$B$4:$B$7322,"&lt;="&amp;$B$4)</f>
        <v>0</v>
      </c>
      <c r="I191" s="165">
        <f>COUNTIFS(BITACORA!$C$4:$C$7322,$B$7:$B$501,BITACORA!$E$4:$E$7322,$E$6:$AM$6,BITACORA!$B$4:$B$7322,"&gt;="&amp;$B$3,BITACORA!$B$4:$B$7322,"&lt;="&amp;$B$4)</f>
        <v>0</v>
      </c>
      <c r="J191" s="165">
        <f>COUNTIFS(BITACORA!$C$4:$C$7322,$B$7:$B$501,BITACORA!$E$4:$E$7322,$E$6:$AM$6,BITACORA!$B$4:$B$7322,"&gt;="&amp;$B$3,BITACORA!$B$4:$B$7322,"&lt;="&amp;$B$4)</f>
        <v>0</v>
      </c>
      <c r="K191" s="165">
        <f>COUNTIFS(BITACORA!$C$4:$C$7322,$B$7:$B$501,BITACORA!$E$4:$E$7322,$E$6:$AM$6,BITACORA!$B$4:$B$7322,"&gt;="&amp;$B$3,BITACORA!$B$4:$B$7322,"&lt;="&amp;$B$4)</f>
        <v>0</v>
      </c>
      <c r="L191" s="165">
        <f>COUNTIFS(BITACORA!$C$4:$C$7322,$B$7:$B$501,BITACORA!$E$4:$E$7322,$E$6:$AM$6,BITACORA!$B$4:$B$7322,"&gt;="&amp;$B$3,BITACORA!$B$4:$B$7322,"&lt;="&amp;$B$4)</f>
        <v>0</v>
      </c>
      <c r="M191" s="165">
        <f>COUNTIFS(BITACORA!$C$4:$C$7322,$B$7:$B$501,BITACORA!$E$4:$E$7322,$E$6:$AM$6,BITACORA!$B$4:$B$7322,"&gt;="&amp;$B$3,BITACORA!$B$4:$B$7322,"&lt;="&amp;$B$4)</f>
        <v>0</v>
      </c>
      <c r="N191" s="165">
        <f>COUNTIFS(BITACORA!$C$4:$C$7322,$B$7:$B$501,BITACORA!$E$4:$E$7322,$E$6:$AM$6,BITACORA!$B$4:$B$7322,"&gt;="&amp;$B$3,BITACORA!$B$4:$B$7322,"&lt;="&amp;$B$4)</f>
        <v>0</v>
      </c>
      <c r="O191" s="165">
        <f>COUNTIFS(BITACORA!$C$4:$C$7322,$B$7:$B$501,BITACORA!$E$4:$E$7322,$E$6:$AM$6,BITACORA!$B$4:$B$7322,"&gt;="&amp;$B$3,BITACORA!$B$4:$B$7322,"&lt;="&amp;$B$4)</f>
        <v>0</v>
      </c>
      <c r="P191" s="165">
        <f>COUNTIFS(BITACORA!$C$4:$C$7322,$B$7:$B$501,BITACORA!$E$4:$E$7322,$E$6:$AM$6,BITACORA!$B$4:$B$7322,"&gt;="&amp;$B$3,BITACORA!$B$4:$B$7322,"&lt;="&amp;$B$4)</f>
        <v>0</v>
      </c>
      <c r="Q191" s="165">
        <f>COUNTIFS(BITACORA!$C$4:$C$7322,$B$7:$B$501,BITACORA!$E$4:$E$7322,$E$6:$AM$6,BITACORA!$B$4:$B$7322,"&gt;="&amp;$B$3,BITACORA!$B$4:$B$7322,"&lt;="&amp;$B$4)</f>
        <v>0</v>
      </c>
      <c r="R191" s="165">
        <f>COUNTIFS(BITACORA!$C$4:$C$7322,$B$7:$B$501,BITACORA!$E$4:$E$7322,$E$6:$AM$6,BITACORA!$B$4:$B$7322,"&gt;="&amp;$B$3,BITACORA!$B$4:$B$7322,"&lt;="&amp;$B$4)</f>
        <v>0</v>
      </c>
      <c r="S191" s="165">
        <f>COUNTIFS(BITACORA!$C$4:$C$7322,$B$7:$B$501,BITACORA!$E$4:$E$7322,$E$6:$AM$6,BITACORA!$B$4:$B$7322,"&gt;="&amp;$B$3,BITACORA!$B$4:$B$7322,"&lt;="&amp;$B$4)</f>
        <v>0</v>
      </c>
      <c r="T191" s="165">
        <f>COUNTIFS(BITACORA!$C$4:$C$7322,$B$7:$B$501,BITACORA!$E$4:$E$7322,$E$6:$AM$6,BITACORA!$B$4:$B$7322,"&gt;="&amp;$B$3,BITACORA!$B$4:$B$7322,"&lt;="&amp;$B$4)</f>
        <v>0</v>
      </c>
      <c r="U191" s="165">
        <f>COUNTIFS(BITACORA!$C$4:$C$7322,$B$7:$B$501,BITACORA!$E$4:$E$7322,$E$6:$AM$6,BITACORA!$B$4:$B$7322,"&gt;="&amp;$B$3,BITACORA!$B$4:$B$7322,"&lt;="&amp;$B$4)</f>
        <v>0</v>
      </c>
      <c r="V191" s="165">
        <f>COUNTIFS(BITACORA!$C$4:$C$7322,$B$7:$B$501,BITACORA!$E$4:$E$7322,$E$6:$AM$6,BITACORA!$B$4:$B$7322,"&gt;="&amp;$B$3,BITACORA!$B$4:$B$7322,"&lt;="&amp;$B$4)</f>
        <v>0</v>
      </c>
      <c r="W191" s="165">
        <f>COUNTIFS(BITACORA!$C$4:$C$7322,$B$7:$B$501,BITACORA!$E$4:$E$7322,$E$6:$AM$6,BITACORA!$B$4:$B$7322,"&gt;="&amp;$B$3,BITACORA!$B$4:$B$7322,"&lt;="&amp;$B$4)</f>
        <v>0</v>
      </c>
      <c r="X191" s="165">
        <f>COUNTIFS(BITACORA!$C$4:$C$7322,$B$7:$B$501,BITACORA!$E$4:$E$7322,$E$6:$AM$6,BITACORA!$B$4:$B$7322,"&gt;="&amp;$B$3,BITACORA!$B$4:$B$7322,"&lt;="&amp;$B$4)</f>
        <v>0</v>
      </c>
      <c r="Y191" s="165">
        <f>COUNTIFS(BITACORA!$C$4:$C$7322,$B$7:$B$501,BITACORA!$E$4:$E$7322,$E$6:$AM$6,BITACORA!$B$4:$B$7322,"&gt;="&amp;$B$3,BITACORA!$B$4:$B$7322,"&lt;="&amp;$B$4)</f>
        <v>0</v>
      </c>
      <c r="Z191" s="165">
        <f>COUNTIFS(BITACORA!$C$4:$C$7322,$B$7:$B$501,BITACORA!$E$4:$E$7322,$E$6:$AM$6,BITACORA!$B$4:$B$7322,"&gt;="&amp;$B$3,BITACORA!$B$4:$B$7322,"&lt;="&amp;$B$4)</f>
        <v>0</v>
      </c>
      <c r="AA191" s="165">
        <f>COUNTIFS(BITACORA!$C$4:$C$7322,$B$7:$B$501,BITACORA!$E$4:$E$7322,$E$6:$AM$6,BITACORA!$B$4:$B$7322,"&gt;="&amp;$B$3,BITACORA!$B$4:$B$7322,"&lt;="&amp;$B$4)</f>
        <v>0</v>
      </c>
      <c r="AB191" s="165">
        <f>COUNTIFS(BITACORA!$C$4:$C$7322,$B$7:$B$501,BITACORA!$E$4:$E$7322,$E$6:$AM$6,BITACORA!$B$4:$B$7322,"&gt;="&amp;$B$3,BITACORA!$B$4:$B$7322,"&lt;="&amp;$B$4)</f>
        <v>0</v>
      </c>
      <c r="AC191" s="165">
        <f>COUNTIFS(BITACORA!$C$4:$C$7322,$B$7:$B$501,BITACORA!$E$4:$E$7322,$E$6:$AM$6,BITACORA!$B$4:$B$7322,"&gt;="&amp;$B$3,BITACORA!$B$4:$B$7322,"&lt;="&amp;$B$4)</f>
        <v>0</v>
      </c>
      <c r="AD191" s="165">
        <f>COUNTIFS(BITACORA!$C$4:$C$7322,$B$7:$B$501,BITACORA!$E$4:$E$7322,$E$6:$AM$6,BITACORA!$B$4:$B$7322,"&gt;="&amp;$B$3,BITACORA!$B$4:$B$7322,"&lt;="&amp;$B$4)</f>
        <v>0</v>
      </c>
      <c r="AE191" s="165">
        <f>COUNTIFS(BITACORA!$C$4:$C$7322,$B$7:$B$501,BITACORA!$E$4:$E$7322,$E$6:$AM$6,BITACORA!$B$4:$B$7322,"&gt;="&amp;$B$3,BITACORA!$B$4:$B$7322,"&lt;="&amp;$B$4)</f>
        <v>0</v>
      </c>
      <c r="AF191" s="165">
        <f>COUNTIFS(BITACORA!$C$4:$C$7322,$B$7:$B$501,BITACORA!$E$4:$E$7322,$E$6:$AM$6,BITACORA!$B$4:$B$7322,"&gt;="&amp;$B$3,BITACORA!$B$4:$B$7322,"&lt;="&amp;$B$4)</f>
        <v>0</v>
      </c>
      <c r="AG191" s="165">
        <f>COUNTIFS(BITACORA!$C$4:$C$7322,$B$7:$B$501,BITACORA!$E$4:$E$7322,$E$6:$AM$6,BITACORA!$B$4:$B$7322,"&gt;="&amp;$B$3,BITACORA!$B$4:$B$7322,"&lt;="&amp;$B$4)</f>
        <v>0</v>
      </c>
      <c r="AH191" s="165">
        <f>COUNTIFS(BITACORA!$C$4:$C$7322,$B$7:$B$501,BITACORA!$E$4:$E$7322,$E$6:$AM$6,BITACORA!$B$4:$B$7322,"&gt;="&amp;$B$3,BITACORA!$B$4:$B$7322,"&lt;="&amp;$B$4)</f>
        <v>0</v>
      </c>
      <c r="AI191" s="165">
        <f>COUNTIFS(BITACORA!$C$4:$C$7322,$B$7:$B$501,BITACORA!$E$4:$E$7322,$E$6:$AM$6,BITACORA!$B$4:$B$7322,"&gt;="&amp;$B$3,BITACORA!$B$4:$B$7322,"&lt;="&amp;$B$4)</f>
        <v>0</v>
      </c>
      <c r="AJ191" s="165">
        <f>COUNTIFS(BITACORA!$C$4:$C$7322,$B$7:$B$501,BITACORA!$E$4:$E$7322,$E$6:$AM$6,BITACORA!$B$4:$B$7322,"&gt;="&amp;$B$3,BITACORA!$B$4:$B$7322,"&lt;="&amp;$B$4)</f>
        <v>0</v>
      </c>
      <c r="AK191" s="165">
        <f>COUNTIFS(BITACORA!$C$4:$C$7322,$B$7:$B$501,BITACORA!$E$4:$E$7322,$E$6:$AM$6,BITACORA!$B$4:$B$7322,"&gt;="&amp;$B$3,BITACORA!$B$4:$B$7322,"&lt;="&amp;$B$4)</f>
        <v>0</v>
      </c>
      <c r="AL191" s="165">
        <f>COUNTIFS(BITACORA!$C$4:$C$7322,$B$7:$B$501,BITACORA!$E$4:$E$7322,$E$6:$AM$6,BITACORA!$B$4:$B$7322,"&gt;="&amp;$B$3,BITACORA!$B$4:$B$7322,"&lt;="&amp;$B$4)</f>
        <v>0</v>
      </c>
      <c r="AM191" s="165">
        <f>COUNTIFS(BITACORA!$C$4:$C$7322,$B$7:$B$501,BITACORA!$E$4:$E$7322,$E$6:$AM$6,BITACORA!$B$4:$B$7322,"&gt;="&amp;$B$3,BITACORA!$B$4:$B$7322,"&lt;="&amp;$B$4)</f>
        <v>0</v>
      </c>
    </row>
    <row r="192" spans="1:39">
      <c r="A192" s="141"/>
      <c r="B192" s="165"/>
      <c r="C192" s="165"/>
      <c r="D192" s="164">
        <f t="shared" si="0"/>
        <v>0</v>
      </c>
      <c r="E192" s="165">
        <f>COUNTIFS(BITACORA!$C$4:$C$7322,$B$7:$B$501,BITACORA!$E$4:$E$7322,$E$6:$AM$6,BITACORA!$B$4:$B$7322,"&gt;="&amp;$B$3,BITACORA!$B$4:$B$7322,"&lt;="&amp;$B$4)</f>
        <v>0</v>
      </c>
      <c r="F192" s="165">
        <f>COUNTIFS(BITACORA!$C$4:$C$7322,$B$7:$B$501,BITACORA!$E$4:$E$7322,$E$6:$AM$6,BITACORA!$B$4:$B$7322,"&gt;="&amp;$B$3,BITACORA!$B$4:$B$7322,"&lt;="&amp;$B$4)</f>
        <v>0</v>
      </c>
      <c r="G192" s="165">
        <f>COUNTIFS(BITACORA!$C$4:$C$7322,$B$7:$B$501,BITACORA!$E$4:$E$7322,$E$6:$AM$6,BITACORA!$B$4:$B$7322,"&gt;="&amp;$B$3,BITACORA!$B$4:$B$7322,"&lt;="&amp;$B$4)</f>
        <v>0</v>
      </c>
      <c r="H192" s="165">
        <f>COUNTIFS(BITACORA!$C$4:$C$7322,$B$7:$B$501,BITACORA!$E$4:$E$7322,$E$6:$AM$6,BITACORA!$B$4:$B$7322,"&gt;="&amp;$B$3,BITACORA!$B$4:$B$7322,"&lt;="&amp;$B$4)</f>
        <v>0</v>
      </c>
      <c r="I192" s="165">
        <f>COUNTIFS(BITACORA!$C$4:$C$7322,$B$7:$B$501,BITACORA!$E$4:$E$7322,$E$6:$AM$6,BITACORA!$B$4:$B$7322,"&gt;="&amp;$B$3,BITACORA!$B$4:$B$7322,"&lt;="&amp;$B$4)</f>
        <v>0</v>
      </c>
      <c r="J192" s="165">
        <f>COUNTIFS(BITACORA!$C$4:$C$7322,$B$7:$B$501,BITACORA!$E$4:$E$7322,$E$6:$AM$6,BITACORA!$B$4:$B$7322,"&gt;="&amp;$B$3,BITACORA!$B$4:$B$7322,"&lt;="&amp;$B$4)</f>
        <v>0</v>
      </c>
      <c r="K192" s="165">
        <f>COUNTIFS(BITACORA!$C$4:$C$7322,$B$7:$B$501,BITACORA!$E$4:$E$7322,$E$6:$AM$6,BITACORA!$B$4:$B$7322,"&gt;="&amp;$B$3,BITACORA!$B$4:$B$7322,"&lt;="&amp;$B$4)</f>
        <v>0</v>
      </c>
      <c r="L192" s="165">
        <f>COUNTIFS(BITACORA!$C$4:$C$7322,$B$7:$B$501,BITACORA!$E$4:$E$7322,$E$6:$AM$6,BITACORA!$B$4:$B$7322,"&gt;="&amp;$B$3,BITACORA!$B$4:$B$7322,"&lt;="&amp;$B$4)</f>
        <v>0</v>
      </c>
      <c r="M192" s="165">
        <f>COUNTIFS(BITACORA!$C$4:$C$7322,$B$7:$B$501,BITACORA!$E$4:$E$7322,$E$6:$AM$6,BITACORA!$B$4:$B$7322,"&gt;="&amp;$B$3,BITACORA!$B$4:$B$7322,"&lt;="&amp;$B$4)</f>
        <v>0</v>
      </c>
      <c r="N192" s="165">
        <f>COUNTIFS(BITACORA!$C$4:$C$7322,$B$7:$B$501,BITACORA!$E$4:$E$7322,$E$6:$AM$6,BITACORA!$B$4:$B$7322,"&gt;="&amp;$B$3,BITACORA!$B$4:$B$7322,"&lt;="&amp;$B$4)</f>
        <v>0</v>
      </c>
      <c r="O192" s="165">
        <f>COUNTIFS(BITACORA!$C$4:$C$7322,$B$7:$B$501,BITACORA!$E$4:$E$7322,$E$6:$AM$6,BITACORA!$B$4:$B$7322,"&gt;="&amp;$B$3,BITACORA!$B$4:$B$7322,"&lt;="&amp;$B$4)</f>
        <v>0</v>
      </c>
      <c r="P192" s="165">
        <f>COUNTIFS(BITACORA!$C$4:$C$7322,$B$7:$B$501,BITACORA!$E$4:$E$7322,$E$6:$AM$6,BITACORA!$B$4:$B$7322,"&gt;="&amp;$B$3,BITACORA!$B$4:$B$7322,"&lt;="&amp;$B$4)</f>
        <v>0</v>
      </c>
      <c r="Q192" s="165">
        <f>COUNTIFS(BITACORA!$C$4:$C$7322,$B$7:$B$501,BITACORA!$E$4:$E$7322,$E$6:$AM$6,BITACORA!$B$4:$B$7322,"&gt;="&amp;$B$3,BITACORA!$B$4:$B$7322,"&lt;="&amp;$B$4)</f>
        <v>0</v>
      </c>
      <c r="R192" s="165">
        <f>COUNTIFS(BITACORA!$C$4:$C$7322,$B$7:$B$501,BITACORA!$E$4:$E$7322,$E$6:$AM$6,BITACORA!$B$4:$B$7322,"&gt;="&amp;$B$3,BITACORA!$B$4:$B$7322,"&lt;="&amp;$B$4)</f>
        <v>0</v>
      </c>
      <c r="S192" s="165">
        <f>COUNTIFS(BITACORA!$C$4:$C$7322,$B$7:$B$501,BITACORA!$E$4:$E$7322,$E$6:$AM$6,BITACORA!$B$4:$B$7322,"&gt;="&amp;$B$3,BITACORA!$B$4:$B$7322,"&lt;="&amp;$B$4)</f>
        <v>0</v>
      </c>
      <c r="T192" s="165">
        <f>COUNTIFS(BITACORA!$C$4:$C$7322,$B$7:$B$501,BITACORA!$E$4:$E$7322,$E$6:$AM$6,BITACORA!$B$4:$B$7322,"&gt;="&amp;$B$3,BITACORA!$B$4:$B$7322,"&lt;="&amp;$B$4)</f>
        <v>0</v>
      </c>
      <c r="U192" s="165">
        <f>COUNTIFS(BITACORA!$C$4:$C$7322,$B$7:$B$501,BITACORA!$E$4:$E$7322,$E$6:$AM$6,BITACORA!$B$4:$B$7322,"&gt;="&amp;$B$3,BITACORA!$B$4:$B$7322,"&lt;="&amp;$B$4)</f>
        <v>0</v>
      </c>
      <c r="V192" s="165">
        <f>COUNTIFS(BITACORA!$C$4:$C$7322,$B$7:$B$501,BITACORA!$E$4:$E$7322,$E$6:$AM$6,BITACORA!$B$4:$B$7322,"&gt;="&amp;$B$3,BITACORA!$B$4:$B$7322,"&lt;="&amp;$B$4)</f>
        <v>0</v>
      </c>
      <c r="W192" s="165">
        <f>COUNTIFS(BITACORA!$C$4:$C$7322,$B$7:$B$501,BITACORA!$E$4:$E$7322,$E$6:$AM$6,BITACORA!$B$4:$B$7322,"&gt;="&amp;$B$3,BITACORA!$B$4:$B$7322,"&lt;="&amp;$B$4)</f>
        <v>0</v>
      </c>
      <c r="X192" s="165">
        <f>COUNTIFS(BITACORA!$C$4:$C$7322,$B$7:$B$501,BITACORA!$E$4:$E$7322,$E$6:$AM$6,BITACORA!$B$4:$B$7322,"&gt;="&amp;$B$3,BITACORA!$B$4:$B$7322,"&lt;="&amp;$B$4)</f>
        <v>0</v>
      </c>
      <c r="Y192" s="165">
        <f>COUNTIFS(BITACORA!$C$4:$C$7322,$B$7:$B$501,BITACORA!$E$4:$E$7322,$E$6:$AM$6,BITACORA!$B$4:$B$7322,"&gt;="&amp;$B$3,BITACORA!$B$4:$B$7322,"&lt;="&amp;$B$4)</f>
        <v>0</v>
      </c>
      <c r="Z192" s="165">
        <f>COUNTIFS(BITACORA!$C$4:$C$7322,$B$7:$B$501,BITACORA!$E$4:$E$7322,$E$6:$AM$6,BITACORA!$B$4:$B$7322,"&gt;="&amp;$B$3,BITACORA!$B$4:$B$7322,"&lt;="&amp;$B$4)</f>
        <v>0</v>
      </c>
      <c r="AA192" s="165">
        <f>COUNTIFS(BITACORA!$C$4:$C$7322,$B$7:$B$501,BITACORA!$E$4:$E$7322,$E$6:$AM$6,BITACORA!$B$4:$B$7322,"&gt;="&amp;$B$3,BITACORA!$B$4:$B$7322,"&lt;="&amp;$B$4)</f>
        <v>0</v>
      </c>
      <c r="AB192" s="165">
        <f>COUNTIFS(BITACORA!$C$4:$C$7322,$B$7:$B$501,BITACORA!$E$4:$E$7322,$E$6:$AM$6,BITACORA!$B$4:$B$7322,"&gt;="&amp;$B$3,BITACORA!$B$4:$B$7322,"&lt;="&amp;$B$4)</f>
        <v>0</v>
      </c>
      <c r="AC192" s="165">
        <f>COUNTIFS(BITACORA!$C$4:$C$7322,$B$7:$B$501,BITACORA!$E$4:$E$7322,$E$6:$AM$6,BITACORA!$B$4:$B$7322,"&gt;="&amp;$B$3,BITACORA!$B$4:$B$7322,"&lt;="&amp;$B$4)</f>
        <v>0</v>
      </c>
      <c r="AD192" s="165">
        <f>COUNTIFS(BITACORA!$C$4:$C$7322,$B$7:$B$501,BITACORA!$E$4:$E$7322,$E$6:$AM$6,BITACORA!$B$4:$B$7322,"&gt;="&amp;$B$3,BITACORA!$B$4:$B$7322,"&lt;="&amp;$B$4)</f>
        <v>0</v>
      </c>
      <c r="AE192" s="165">
        <f>COUNTIFS(BITACORA!$C$4:$C$7322,$B$7:$B$501,BITACORA!$E$4:$E$7322,$E$6:$AM$6,BITACORA!$B$4:$B$7322,"&gt;="&amp;$B$3,BITACORA!$B$4:$B$7322,"&lt;="&amp;$B$4)</f>
        <v>0</v>
      </c>
      <c r="AF192" s="165">
        <f>COUNTIFS(BITACORA!$C$4:$C$7322,$B$7:$B$501,BITACORA!$E$4:$E$7322,$E$6:$AM$6,BITACORA!$B$4:$B$7322,"&gt;="&amp;$B$3,BITACORA!$B$4:$B$7322,"&lt;="&amp;$B$4)</f>
        <v>0</v>
      </c>
      <c r="AG192" s="165">
        <f>COUNTIFS(BITACORA!$C$4:$C$7322,$B$7:$B$501,BITACORA!$E$4:$E$7322,$E$6:$AM$6,BITACORA!$B$4:$B$7322,"&gt;="&amp;$B$3,BITACORA!$B$4:$B$7322,"&lt;="&amp;$B$4)</f>
        <v>0</v>
      </c>
      <c r="AH192" s="165">
        <f>COUNTIFS(BITACORA!$C$4:$C$7322,$B$7:$B$501,BITACORA!$E$4:$E$7322,$E$6:$AM$6,BITACORA!$B$4:$B$7322,"&gt;="&amp;$B$3,BITACORA!$B$4:$B$7322,"&lt;="&amp;$B$4)</f>
        <v>0</v>
      </c>
      <c r="AI192" s="165">
        <f>COUNTIFS(BITACORA!$C$4:$C$7322,$B$7:$B$501,BITACORA!$E$4:$E$7322,$E$6:$AM$6,BITACORA!$B$4:$B$7322,"&gt;="&amp;$B$3,BITACORA!$B$4:$B$7322,"&lt;="&amp;$B$4)</f>
        <v>0</v>
      </c>
      <c r="AJ192" s="165">
        <f>COUNTIFS(BITACORA!$C$4:$C$7322,$B$7:$B$501,BITACORA!$E$4:$E$7322,$E$6:$AM$6,BITACORA!$B$4:$B$7322,"&gt;="&amp;$B$3,BITACORA!$B$4:$B$7322,"&lt;="&amp;$B$4)</f>
        <v>0</v>
      </c>
      <c r="AK192" s="165">
        <f>COUNTIFS(BITACORA!$C$4:$C$7322,$B$7:$B$501,BITACORA!$E$4:$E$7322,$E$6:$AM$6,BITACORA!$B$4:$B$7322,"&gt;="&amp;$B$3,BITACORA!$B$4:$B$7322,"&lt;="&amp;$B$4)</f>
        <v>0</v>
      </c>
      <c r="AL192" s="165">
        <f>COUNTIFS(BITACORA!$C$4:$C$7322,$B$7:$B$501,BITACORA!$E$4:$E$7322,$E$6:$AM$6,BITACORA!$B$4:$B$7322,"&gt;="&amp;$B$3,BITACORA!$B$4:$B$7322,"&lt;="&amp;$B$4)</f>
        <v>0</v>
      </c>
      <c r="AM192" s="165">
        <f>COUNTIFS(BITACORA!$C$4:$C$7322,$B$7:$B$501,BITACORA!$E$4:$E$7322,$E$6:$AM$6,BITACORA!$B$4:$B$7322,"&gt;="&amp;$B$3,BITACORA!$B$4:$B$7322,"&lt;="&amp;$B$4)</f>
        <v>0</v>
      </c>
    </row>
    <row r="193" spans="1:39">
      <c r="A193" s="141"/>
      <c r="B193" s="165"/>
      <c r="C193" s="165"/>
      <c r="D193" s="164">
        <f t="shared" si="0"/>
        <v>0</v>
      </c>
      <c r="E193" s="165">
        <f>COUNTIFS(BITACORA!$C$4:$C$7322,$B$7:$B$501,BITACORA!$E$4:$E$7322,$E$6:$AM$6,BITACORA!$B$4:$B$7322,"&gt;="&amp;$B$3,BITACORA!$B$4:$B$7322,"&lt;="&amp;$B$4)</f>
        <v>0</v>
      </c>
      <c r="F193" s="165">
        <f>COUNTIFS(BITACORA!$C$4:$C$7322,$B$7:$B$501,BITACORA!$E$4:$E$7322,$E$6:$AM$6,BITACORA!$B$4:$B$7322,"&gt;="&amp;$B$3,BITACORA!$B$4:$B$7322,"&lt;="&amp;$B$4)</f>
        <v>0</v>
      </c>
      <c r="G193" s="165">
        <f>COUNTIFS(BITACORA!$C$4:$C$7322,$B$7:$B$501,BITACORA!$E$4:$E$7322,$E$6:$AM$6,BITACORA!$B$4:$B$7322,"&gt;="&amp;$B$3,BITACORA!$B$4:$B$7322,"&lt;="&amp;$B$4)</f>
        <v>0</v>
      </c>
      <c r="H193" s="165">
        <f>COUNTIFS(BITACORA!$C$4:$C$7322,$B$7:$B$501,BITACORA!$E$4:$E$7322,$E$6:$AM$6,BITACORA!$B$4:$B$7322,"&gt;="&amp;$B$3,BITACORA!$B$4:$B$7322,"&lt;="&amp;$B$4)</f>
        <v>0</v>
      </c>
      <c r="I193" s="165">
        <f>COUNTIFS(BITACORA!$C$4:$C$7322,$B$7:$B$501,BITACORA!$E$4:$E$7322,$E$6:$AM$6,BITACORA!$B$4:$B$7322,"&gt;="&amp;$B$3,BITACORA!$B$4:$B$7322,"&lt;="&amp;$B$4)</f>
        <v>0</v>
      </c>
      <c r="J193" s="165">
        <f>COUNTIFS(BITACORA!$C$4:$C$7322,$B$7:$B$501,BITACORA!$E$4:$E$7322,$E$6:$AM$6,BITACORA!$B$4:$B$7322,"&gt;="&amp;$B$3,BITACORA!$B$4:$B$7322,"&lt;="&amp;$B$4)</f>
        <v>0</v>
      </c>
      <c r="K193" s="165">
        <f>COUNTIFS(BITACORA!$C$4:$C$7322,$B$7:$B$501,BITACORA!$E$4:$E$7322,$E$6:$AM$6,BITACORA!$B$4:$B$7322,"&gt;="&amp;$B$3,BITACORA!$B$4:$B$7322,"&lt;="&amp;$B$4)</f>
        <v>0</v>
      </c>
      <c r="L193" s="165">
        <f>COUNTIFS(BITACORA!$C$4:$C$7322,$B$7:$B$501,BITACORA!$E$4:$E$7322,$E$6:$AM$6,BITACORA!$B$4:$B$7322,"&gt;="&amp;$B$3,BITACORA!$B$4:$B$7322,"&lt;="&amp;$B$4)</f>
        <v>0</v>
      </c>
      <c r="M193" s="165">
        <f>COUNTIFS(BITACORA!$C$4:$C$7322,$B$7:$B$501,BITACORA!$E$4:$E$7322,$E$6:$AM$6,BITACORA!$B$4:$B$7322,"&gt;="&amp;$B$3,BITACORA!$B$4:$B$7322,"&lt;="&amp;$B$4)</f>
        <v>0</v>
      </c>
      <c r="N193" s="165">
        <f>COUNTIFS(BITACORA!$C$4:$C$7322,$B$7:$B$501,BITACORA!$E$4:$E$7322,$E$6:$AM$6,BITACORA!$B$4:$B$7322,"&gt;="&amp;$B$3,BITACORA!$B$4:$B$7322,"&lt;="&amp;$B$4)</f>
        <v>0</v>
      </c>
      <c r="O193" s="165">
        <f>COUNTIFS(BITACORA!$C$4:$C$7322,$B$7:$B$501,BITACORA!$E$4:$E$7322,$E$6:$AM$6,BITACORA!$B$4:$B$7322,"&gt;="&amp;$B$3,BITACORA!$B$4:$B$7322,"&lt;="&amp;$B$4)</f>
        <v>0</v>
      </c>
      <c r="P193" s="165">
        <f>COUNTIFS(BITACORA!$C$4:$C$7322,$B$7:$B$501,BITACORA!$E$4:$E$7322,$E$6:$AM$6,BITACORA!$B$4:$B$7322,"&gt;="&amp;$B$3,BITACORA!$B$4:$B$7322,"&lt;="&amp;$B$4)</f>
        <v>0</v>
      </c>
      <c r="Q193" s="165">
        <f>COUNTIFS(BITACORA!$C$4:$C$7322,$B$7:$B$501,BITACORA!$E$4:$E$7322,$E$6:$AM$6,BITACORA!$B$4:$B$7322,"&gt;="&amp;$B$3,BITACORA!$B$4:$B$7322,"&lt;="&amp;$B$4)</f>
        <v>0</v>
      </c>
      <c r="R193" s="165">
        <f>COUNTIFS(BITACORA!$C$4:$C$7322,$B$7:$B$501,BITACORA!$E$4:$E$7322,$E$6:$AM$6,BITACORA!$B$4:$B$7322,"&gt;="&amp;$B$3,BITACORA!$B$4:$B$7322,"&lt;="&amp;$B$4)</f>
        <v>0</v>
      </c>
      <c r="S193" s="165">
        <f>COUNTIFS(BITACORA!$C$4:$C$7322,$B$7:$B$501,BITACORA!$E$4:$E$7322,$E$6:$AM$6,BITACORA!$B$4:$B$7322,"&gt;="&amp;$B$3,BITACORA!$B$4:$B$7322,"&lt;="&amp;$B$4)</f>
        <v>0</v>
      </c>
      <c r="T193" s="165">
        <f>COUNTIFS(BITACORA!$C$4:$C$7322,$B$7:$B$501,BITACORA!$E$4:$E$7322,$E$6:$AM$6,BITACORA!$B$4:$B$7322,"&gt;="&amp;$B$3,BITACORA!$B$4:$B$7322,"&lt;="&amp;$B$4)</f>
        <v>0</v>
      </c>
      <c r="U193" s="165">
        <f>COUNTIFS(BITACORA!$C$4:$C$7322,$B$7:$B$501,BITACORA!$E$4:$E$7322,$E$6:$AM$6,BITACORA!$B$4:$B$7322,"&gt;="&amp;$B$3,BITACORA!$B$4:$B$7322,"&lt;="&amp;$B$4)</f>
        <v>0</v>
      </c>
      <c r="V193" s="165">
        <f>COUNTIFS(BITACORA!$C$4:$C$7322,$B$7:$B$501,BITACORA!$E$4:$E$7322,$E$6:$AM$6,BITACORA!$B$4:$B$7322,"&gt;="&amp;$B$3,BITACORA!$B$4:$B$7322,"&lt;="&amp;$B$4)</f>
        <v>0</v>
      </c>
      <c r="W193" s="165">
        <f>COUNTIFS(BITACORA!$C$4:$C$7322,$B$7:$B$501,BITACORA!$E$4:$E$7322,$E$6:$AM$6,BITACORA!$B$4:$B$7322,"&gt;="&amp;$B$3,BITACORA!$B$4:$B$7322,"&lt;="&amp;$B$4)</f>
        <v>0</v>
      </c>
      <c r="X193" s="165">
        <f>COUNTIFS(BITACORA!$C$4:$C$7322,$B$7:$B$501,BITACORA!$E$4:$E$7322,$E$6:$AM$6,BITACORA!$B$4:$B$7322,"&gt;="&amp;$B$3,BITACORA!$B$4:$B$7322,"&lt;="&amp;$B$4)</f>
        <v>0</v>
      </c>
      <c r="Y193" s="165">
        <f>COUNTIFS(BITACORA!$C$4:$C$7322,$B$7:$B$501,BITACORA!$E$4:$E$7322,$E$6:$AM$6,BITACORA!$B$4:$B$7322,"&gt;="&amp;$B$3,BITACORA!$B$4:$B$7322,"&lt;="&amp;$B$4)</f>
        <v>0</v>
      </c>
      <c r="Z193" s="165">
        <f>COUNTIFS(BITACORA!$C$4:$C$7322,$B$7:$B$501,BITACORA!$E$4:$E$7322,$E$6:$AM$6,BITACORA!$B$4:$B$7322,"&gt;="&amp;$B$3,BITACORA!$B$4:$B$7322,"&lt;="&amp;$B$4)</f>
        <v>0</v>
      </c>
      <c r="AA193" s="165">
        <f>COUNTIFS(BITACORA!$C$4:$C$7322,$B$7:$B$501,BITACORA!$E$4:$E$7322,$E$6:$AM$6,BITACORA!$B$4:$B$7322,"&gt;="&amp;$B$3,BITACORA!$B$4:$B$7322,"&lt;="&amp;$B$4)</f>
        <v>0</v>
      </c>
      <c r="AB193" s="165">
        <f>COUNTIFS(BITACORA!$C$4:$C$7322,$B$7:$B$501,BITACORA!$E$4:$E$7322,$E$6:$AM$6,BITACORA!$B$4:$B$7322,"&gt;="&amp;$B$3,BITACORA!$B$4:$B$7322,"&lt;="&amp;$B$4)</f>
        <v>0</v>
      </c>
      <c r="AC193" s="165">
        <f>COUNTIFS(BITACORA!$C$4:$C$7322,$B$7:$B$501,BITACORA!$E$4:$E$7322,$E$6:$AM$6,BITACORA!$B$4:$B$7322,"&gt;="&amp;$B$3,BITACORA!$B$4:$B$7322,"&lt;="&amp;$B$4)</f>
        <v>0</v>
      </c>
      <c r="AD193" s="165">
        <f>COUNTIFS(BITACORA!$C$4:$C$7322,$B$7:$B$501,BITACORA!$E$4:$E$7322,$E$6:$AM$6,BITACORA!$B$4:$B$7322,"&gt;="&amp;$B$3,BITACORA!$B$4:$B$7322,"&lt;="&amp;$B$4)</f>
        <v>0</v>
      </c>
      <c r="AE193" s="165">
        <f>COUNTIFS(BITACORA!$C$4:$C$7322,$B$7:$B$501,BITACORA!$E$4:$E$7322,$E$6:$AM$6,BITACORA!$B$4:$B$7322,"&gt;="&amp;$B$3,BITACORA!$B$4:$B$7322,"&lt;="&amp;$B$4)</f>
        <v>0</v>
      </c>
      <c r="AF193" s="165">
        <f>COUNTIFS(BITACORA!$C$4:$C$7322,$B$7:$B$501,BITACORA!$E$4:$E$7322,$E$6:$AM$6,BITACORA!$B$4:$B$7322,"&gt;="&amp;$B$3,BITACORA!$B$4:$B$7322,"&lt;="&amp;$B$4)</f>
        <v>0</v>
      </c>
      <c r="AG193" s="165">
        <f>COUNTIFS(BITACORA!$C$4:$C$7322,$B$7:$B$501,BITACORA!$E$4:$E$7322,$E$6:$AM$6,BITACORA!$B$4:$B$7322,"&gt;="&amp;$B$3,BITACORA!$B$4:$B$7322,"&lt;="&amp;$B$4)</f>
        <v>0</v>
      </c>
      <c r="AH193" s="165">
        <f>COUNTIFS(BITACORA!$C$4:$C$7322,$B$7:$B$501,BITACORA!$E$4:$E$7322,$E$6:$AM$6,BITACORA!$B$4:$B$7322,"&gt;="&amp;$B$3,BITACORA!$B$4:$B$7322,"&lt;="&amp;$B$4)</f>
        <v>0</v>
      </c>
      <c r="AI193" s="165">
        <f>COUNTIFS(BITACORA!$C$4:$C$7322,$B$7:$B$501,BITACORA!$E$4:$E$7322,$E$6:$AM$6,BITACORA!$B$4:$B$7322,"&gt;="&amp;$B$3,BITACORA!$B$4:$B$7322,"&lt;="&amp;$B$4)</f>
        <v>0</v>
      </c>
      <c r="AJ193" s="165">
        <f>COUNTIFS(BITACORA!$C$4:$C$7322,$B$7:$B$501,BITACORA!$E$4:$E$7322,$E$6:$AM$6,BITACORA!$B$4:$B$7322,"&gt;="&amp;$B$3,BITACORA!$B$4:$B$7322,"&lt;="&amp;$B$4)</f>
        <v>0</v>
      </c>
      <c r="AK193" s="165">
        <f>COUNTIFS(BITACORA!$C$4:$C$7322,$B$7:$B$501,BITACORA!$E$4:$E$7322,$E$6:$AM$6,BITACORA!$B$4:$B$7322,"&gt;="&amp;$B$3,BITACORA!$B$4:$B$7322,"&lt;="&amp;$B$4)</f>
        <v>0</v>
      </c>
      <c r="AL193" s="165">
        <f>COUNTIFS(BITACORA!$C$4:$C$7322,$B$7:$B$501,BITACORA!$E$4:$E$7322,$E$6:$AM$6,BITACORA!$B$4:$B$7322,"&gt;="&amp;$B$3,BITACORA!$B$4:$B$7322,"&lt;="&amp;$B$4)</f>
        <v>0</v>
      </c>
      <c r="AM193" s="165">
        <f>COUNTIFS(BITACORA!$C$4:$C$7322,$B$7:$B$501,BITACORA!$E$4:$E$7322,$E$6:$AM$6,BITACORA!$B$4:$B$7322,"&gt;="&amp;$B$3,BITACORA!$B$4:$B$7322,"&lt;="&amp;$B$4)</f>
        <v>0</v>
      </c>
    </row>
    <row r="194" spans="1:39">
      <c r="A194" s="141"/>
      <c r="B194" s="165"/>
      <c r="C194" s="165"/>
      <c r="D194" s="164">
        <f t="shared" si="0"/>
        <v>0</v>
      </c>
      <c r="E194" s="165">
        <f>COUNTIFS(BITACORA!$C$4:$C$7322,$B$7:$B$501,BITACORA!$E$4:$E$7322,$E$6:$AM$6,BITACORA!$B$4:$B$7322,"&gt;="&amp;$B$3,BITACORA!$B$4:$B$7322,"&lt;="&amp;$B$4)</f>
        <v>0</v>
      </c>
      <c r="F194" s="165">
        <f>COUNTIFS(BITACORA!$C$4:$C$7322,$B$7:$B$501,BITACORA!$E$4:$E$7322,$E$6:$AM$6,BITACORA!$B$4:$B$7322,"&gt;="&amp;$B$3,BITACORA!$B$4:$B$7322,"&lt;="&amp;$B$4)</f>
        <v>0</v>
      </c>
      <c r="G194" s="165">
        <f>COUNTIFS(BITACORA!$C$4:$C$7322,$B$7:$B$501,BITACORA!$E$4:$E$7322,$E$6:$AM$6,BITACORA!$B$4:$B$7322,"&gt;="&amp;$B$3,BITACORA!$B$4:$B$7322,"&lt;="&amp;$B$4)</f>
        <v>0</v>
      </c>
      <c r="H194" s="165">
        <f>COUNTIFS(BITACORA!$C$4:$C$7322,$B$7:$B$501,BITACORA!$E$4:$E$7322,$E$6:$AM$6,BITACORA!$B$4:$B$7322,"&gt;="&amp;$B$3,BITACORA!$B$4:$B$7322,"&lt;="&amp;$B$4)</f>
        <v>0</v>
      </c>
      <c r="I194" s="165">
        <f>COUNTIFS(BITACORA!$C$4:$C$7322,$B$7:$B$501,BITACORA!$E$4:$E$7322,$E$6:$AM$6,BITACORA!$B$4:$B$7322,"&gt;="&amp;$B$3,BITACORA!$B$4:$B$7322,"&lt;="&amp;$B$4)</f>
        <v>0</v>
      </c>
      <c r="J194" s="165">
        <f>COUNTIFS(BITACORA!$C$4:$C$7322,$B$7:$B$501,BITACORA!$E$4:$E$7322,$E$6:$AM$6,BITACORA!$B$4:$B$7322,"&gt;="&amp;$B$3,BITACORA!$B$4:$B$7322,"&lt;="&amp;$B$4)</f>
        <v>0</v>
      </c>
      <c r="K194" s="165">
        <f>COUNTIFS(BITACORA!$C$4:$C$7322,$B$7:$B$501,BITACORA!$E$4:$E$7322,$E$6:$AM$6,BITACORA!$B$4:$B$7322,"&gt;="&amp;$B$3,BITACORA!$B$4:$B$7322,"&lt;="&amp;$B$4)</f>
        <v>0</v>
      </c>
      <c r="L194" s="165">
        <f>COUNTIFS(BITACORA!$C$4:$C$7322,$B$7:$B$501,BITACORA!$E$4:$E$7322,$E$6:$AM$6,BITACORA!$B$4:$B$7322,"&gt;="&amp;$B$3,BITACORA!$B$4:$B$7322,"&lt;="&amp;$B$4)</f>
        <v>0</v>
      </c>
      <c r="M194" s="165">
        <f>COUNTIFS(BITACORA!$C$4:$C$7322,$B$7:$B$501,BITACORA!$E$4:$E$7322,$E$6:$AM$6,BITACORA!$B$4:$B$7322,"&gt;="&amp;$B$3,BITACORA!$B$4:$B$7322,"&lt;="&amp;$B$4)</f>
        <v>0</v>
      </c>
      <c r="N194" s="165">
        <f>COUNTIFS(BITACORA!$C$4:$C$7322,$B$7:$B$501,BITACORA!$E$4:$E$7322,$E$6:$AM$6,BITACORA!$B$4:$B$7322,"&gt;="&amp;$B$3,BITACORA!$B$4:$B$7322,"&lt;="&amp;$B$4)</f>
        <v>0</v>
      </c>
      <c r="O194" s="165">
        <f>COUNTIFS(BITACORA!$C$4:$C$7322,$B$7:$B$501,BITACORA!$E$4:$E$7322,$E$6:$AM$6,BITACORA!$B$4:$B$7322,"&gt;="&amp;$B$3,BITACORA!$B$4:$B$7322,"&lt;="&amp;$B$4)</f>
        <v>0</v>
      </c>
      <c r="P194" s="165">
        <f>COUNTIFS(BITACORA!$C$4:$C$7322,$B$7:$B$501,BITACORA!$E$4:$E$7322,$E$6:$AM$6,BITACORA!$B$4:$B$7322,"&gt;="&amp;$B$3,BITACORA!$B$4:$B$7322,"&lt;="&amp;$B$4)</f>
        <v>0</v>
      </c>
      <c r="Q194" s="165">
        <f>COUNTIFS(BITACORA!$C$4:$C$7322,$B$7:$B$501,BITACORA!$E$4:$E$7322,$E$6:$AM$6,BITACORA!$B$4:$B$7322,"&gt;="&amp;$B$3,BITACORA!$B$4:$B$7322,"&lt;="&amp;$B$4)</f>
        <v>0</v>
      </c>
      <c r="R194" s="165">
        <f>COUNTIFS(BITACORA!$C$4:$C$7322,$B$7:$B$501,BITACORA!$E$4:$E$7322,$E$6:$AM$6,BITACORA!$B$4:$B$7322,"&gt;="&amp;$B$3,BITACORA!$B$4:$B$7322,"&lt;="&amp;$B$4)</f>
        <v>0</v>
      </c>
      <c r="S194" s="165">
        <f>COUNTIFS(BITACORA!$C$4:$C$7322,$B$7:$B$501,BITACORA!$E$4:$E$7322,$E$6:$AM$6,BITACORA!$B$4:$B$7322,"&gt;="&amp;$B$3,BITACORA!$B$4:$B$7322,"&lt;="&amp;$B$4)</f>
        <v>0</v>
      </c>
      <c r="T194" s="165">
        <f>COUNTIFS(BITACORA!$C$4:$C$7322,$B$7:$B$501,BITACORA!$E$4:$E$7322,$E$6:$AM$6,BITACORA!$B$4:$B$7322,"&gt;="&amp;$B$3,BITACORA!$B$4:$B$7322,"&lt;="&amp;$B$4)</f>
        <v>0</v>
      </c>
      <c r="U194" s="165">
        <f>COUNTIFS(BITACORA!$C$4:$C$7322,$B$7:$B$501,BITACORA!$E$4:$E$7322,$E$6:$AM$6,BITACORA!$B$4:$B$7322,"&gt;="&amp;$B$3,BITACORA!$B$4:$B$7322,"&lt;="&amp;$B$4)</f>
        <v>0</v>
      </c>
      <c r="V194" s="165">
        <f>COUNTIFS(BITACORA!$C$4:$C$7322,$B$7:$B$501,BITACORA!$E$4:$E$7322,$E$6:$AM$6,BITACORA!$B$4:$B$7322,"&gt;="&amp;$B$3,BITACORA!$B$4:$B$7322,"&lt;="&amp;$B$4)</f>
        <v>0</v>
      </c>
      <c r="W194" s="165">
        <f>COUNTIFS(BITACORA!$C$4:$C$7322,$B$7:$B$501,BITACORA!$E$4:$E$7322,$E$6:$AM$6,BITACORA!$B$4:$B$7322,"&gt;="&amp;$B$3,BITACORA!$B$4:$B$7322,"&lt;="&amp;$B$4)</f>
        <v>0</v>
      </c>
      <c r="X194" s="165">
        <f>COUNTIFS(BITACORA!$C$4:$C$7322,$B$7:$B$501,BITACORA!$E$4:$E$7322,$E$6:$AM$6,BITACORA!$B$4:$B$7322,"&gt;="&amp;$B$3,BITACORA!$B$4:$B$7322,"&lt;="&amp;$B$4)</f>
        <v>0</v>
      </c>
      <c r="Y194" s="165">
        <f>COUNTIFS(BITACORA!$C$4:$C$7322,$B$7:$B$501,BITACORA!$E$4:$E$7322,$E$6:$AM$6,BITACORA!$B$4:$B$7322,"&gt;="&amp;$B$3,BITACORA!$B$4:$B$7322,"&lt;="&amp;$B$4)</f>
        <v>0</v>
      </c>
      <c r="Z194" s="165">
        <f>COUNTIFS(BITACORA!$C$4:$C$7322,$B$7:$B$501,BITACORA!$E$4:$E$7322,$E$6:$AM$6,BITACORA!$B$4:$B$7322,"&gt;="&amp;$B$3,BITACORA!$B$4:$B$7322,"&lt;="&amp;$B$4)</f>
        <v>0</v>
      </c>
      <c r="AA194" s="165">
        <f>COUNTIFS(BITACORA!$C$4:$C$7322,$B$7:$B$501,BITACORA!$E$4:$E$7322,$E$6:$AM$6,BITACORA!$B$4:$B$7322,"&gt;="&amp;$B$3,BITACORA!$B$4:$B$7322,"&lt;="&amp;$B$4)</f>
        <v>0</v>
      </c>
      <c r="AB194" s="165">
        <f>COUNTIFS(BITACORA!$C$4:$C$7322,$B$7:$B$501,BITACORA!$E$4:$E$7322,$E$6:$AM$6,BITACORA!$B$4:$B$7322,"&gt;="&amp;$B$3,BITACORA!$B$4:$B$7322,"&lt;="&amp;$B$4)</f>
        <v>0</v>
      </c>
      <c r="AC194" s="165">
        <f>COUNTIFS(BITACORA!$C$4:$C$7322,$B$7:$B$501,BITACORA!$E$4:$E$7322,$E$6:$AM$6,BITACORA!$B$4:$B$7322,"&gt;="&amp;$B$3,BITACORA!$B$4:$B$7322,"&lt;="&amp;$B$4)</f>
        <v>0</v>
      </c>
      <c r="AD194" s="165">
        <f>COUNTIFS(BITACORA!$C$4:$C$7322,$B$7:$B$501,BITACORA!$E$4:$E$7322,$E$6:$AM$6,BITACORA!$B$4:$B$7322,"&gt;="&amp;$B$3,BITACORA!$B$4:$B$7322,"&lt;="&amp;$B$4)</f>
        <v>0</v>
      </c>
      <c r="AE194" s="165">
        <f>COUNTIFS(BITACORA!$C$4:$C$7322,$B$7:$B$501,BITACORA!$E$4:$E$7322,$E$6:$AM$6,BITACORA!$B$4:$B$7322,"&gt;="&amp;$B$3,BITACORA!$B$4:$B$7322,"&lt;="&amp;$B$4)</f>
        <v>0</v>
      </c>
      <c r="AF194" s="165">
        <f>COUNTIFS(BITACORA!$C$4:$C$7322,$B$7:$B$501,BITACORA!$E$4:$E$7322,$E$6:$AM$6,BITACORA!$B$4:$B$7322,"&gt;="&amp;$B$3,BITACORA!$B$4:$B$7322,"&lt;="&amp;$B$4)</f>
        <v>0</v>
      </c>
      <c r="AG194" s="165">
        <f>COUNTIFS(BITACORA!$C$4:$C$7322,$B$7:$B$501,BITACORA!$E$4:$E$7322,$E$6:$AM$6,BITACORA!$B$4:$B$7322,"&gt;="&amp;$B$3,BITACORA!$B$4:$B$7322,"&lt;="&amp;$B$4)</f>
        <v>0</v>
      </c>
      <c r="AH194" s="165">
        <f>COUNTIFS(BITACORA!$C$4:$C$7322,$B$7:$B$501,BITACORA!$E$4:$E$7322,$E$6:$AM$6,BITACORA!$B$4:$B$7322,"&gt;="&amp;$B$3,BITACORA!$B$4:$B$7322,"&lt;="&amp;$B$4)</f>
        <v>0</v>
      </c>
      <c r="AI194" s="165">
        <f>COUNTIFS(BITACORA!$C$4:$C$7322,$B$7:$B$501,BITACORA!$E$4:$E$7322,$E$6:$AM$6,BITACORA!$B$4:$B$7322,"&gt;="&amp;$B$3,BITACORA!$B$4:$B$7322,"&lt;="&amp;$B$4)</f>
        <v>0</v>
      </c>
      <c r="AJ194" s="165">
        <f>COUNTIFS(BITACORA!$C$4:$C$7322,$B$7:$B$501,BITACORA!$E$4:$E$7322,$E$6:$AM$6,BITACORA!$B$4:$B$7322,"&gt;="&amp;$B$3,BITACORA!$B$4:$B$7322,"&lt;="&amp;$B$4)</f>
        <v>0</v>
      </c>
      <c r="AK194" s="165">
        <f>COUNTIFS(BITACORA!$C$4:$C$7322,$B$7:$B$501,BITACORA!$E$4:$E$7322,$E$6:$AM$6,BITACORA!$B$4:$B$7322,"&gt;="&amp;$B$3,BITACORA!$B$4:$B$7322,"&lt;="&amp;$B$4)</f>
        <v>0</v>
      </c>
      <c r="AL194" s="165">
        <f>COUNTIFS(BITACORA!$C$4:$C$7322,$B$7:$B$501,BITACORA!$E$4:$E$7322,$E$6:$AM$6,BITACORA!$B$4:$B$7322,"&gt;="&amp;$B$3,BITACORA!$B$4:$B$7322,"&lt;="&amp;$B$4)</f>
        <v>0</v>
      </c>
      <c r="AM194" s="165">
        <f>COUNTIFS(BITACORA!$C$4:$C$7322,$B$7:$B$501,BITACORA!$E$4:$E$7322,$E$6:$AM$6,BITACORA!$B$4:$B$7322,"&gt;="&amp;$B$3,BITACORA!$B$4:$B$7322,"&lt;="&amp;$B$4)</f>
        <v>0</v>
      </c>
    </row>
    <row r="195" spans="1:39">
      <c r="A195" s="141"/>
      <c r="B195" s="165"/>
      <c r="C195" s="165"/>
      <c r="D195" s="164">
        <f t="shared" si="0"/>
        <v>0</v>
      </c>
      <c r="E195" s="165">
        <f>COUNTIFS(BITACORA!$C$4:$C$7322,$B$7:$B$501,BITACORA!$E$4:$E$7322,$E$6:$AM$6,BITACORA!$B$4:$B$7322,"&gt;="&amp;$B$3,BITACORA!$B$4:$B$7322,"&lt;="&amp;$B$4)</f>
        <v>0</v>
      </c>
      <c r="F195" s="165">
        <f>COUNTIFS(BITACORA!$C$4:$C$7322,$B$7:$B$501,BITACORA!$E$4:$E$7322,$E$6:$AM$6,BITACORA!$B$4:$B$7322,"&gt;="&amp;$B$3,BITACORA!$B$4:$B$7322,"&lt;="&amp;$B$4)</f>
        <v>0</v>
      </c>
      <c r="G195" s="165">
        <f>COUNTIFS(BITACORA!$C$4:$C$7322,$B$7:$B$501,BITACORA!$E$4:$E$7322,$E$6:$AM$6,BITACORA!$B$4:$B$7322,"&gt;="&amp;$B$3,BITACORA!$B$4:$B$7322,"&lt;="&amp;$B$4)</f>
        <v>0</v>
      </c>
      <c r="H195" s="165">
        <f>COUNTIFS(BITACORA!$C$4:$C$7322,$B$7:$B$501,BITACORA!$E$4:$E$7322,$E$6:$AM$6,BITACORA!$B$4:$B$7322,"&gt;="&amp;$B$3,BITACORA!$B$4:$B$7322,"&lt;="&amp;$B$4)</f>
        <v>0</v>
      </c>
      <c r="I195" s="165">
        <f>COUNTIFS(BITACORA!$C$4:$C$7322,$B$7:$B$501,BITACORA!$E$4:$E$7322,$E$6:$AM$6,BITACORA!$B$4:$B$7322,"&gt;="&amp;$B$3,BITACORA!$B$4:$B$7322,"&lt;="&amp;$B$4)</f>
        <v>0</v>
      </c>
      <c r="J195" s="165">
        <f>COUNTIFS(BITACORA!$C$4:$C$7322,$B$7:$B$501,BITACORA!$E$4:$E$7322,$E$6:$AM$6,BITACORA!$B$4:$B$7322,"&gt;="&amp;$B$3,BITACORA!$B$4:$B$7322,"&lt;="&amp;$B$4)</f>
        <v>0</v>
      </c>
      <c r="K195" s="165">
        <f>COUNTIFS(BITACORA!$C$4:$C$7322,$B$7:$B$501,BITACORA!$E$4:$E$7322,$E$6:$AM$6,BITACORA!$B$4:$B$7322,"&gt;="&amp;$B$3,BITACORA!$B$4:$B$7322,"&lt;="&amp;$B$4)</f>
        <v>0</v>
      </c>
      <c r="L195" s="165">
        <f>COUNTIFS(BITACORA!$C$4:$C$7322,$B$7:$B$501,BITACORA!$E$4:$E$7322,$E$6:$AM$6,BITACORA!$B$4:$B$7322,"&gt;="&amp;$B$3,BITACORA!$B$4:$B$7322,"&lt;="&amp;$B$4)</f>
        <v>0</v>
      </c>
      <c r="M195" s="165">
        <f>COUNTIFS(BITACORA!$C$4:$C$7322,$B$7:$B$501,BITACORA!$E$4:$E$7322,$E$6:$AM$6,BITACORA!$B$4:$B$7322,"&gt;="&amp;$B$3,BITACORA!$B$4:$B$7322,"&lt;="&amp;$B$4)</f>
        <v>0</v>
      </c>
      <c r="N195" s="165">
        <f>COUNTIFS(BITACORA!$C$4:$C$7322,$B$7:$B$501,BITACORA!$E$4:$E$7322,$E$6:$AM$6,BITACORA!$B$4:$B$7322,"&gt;="&amp;$B$3,BITACORA!$B$4:$B$7322,"&lt;="&amp;$B$4)</f>
        <v>0</v>
      </c>
      <c r="O195" s="165">
        <f>COUNTIFS(BITACORA!$C$4:$C$7322,$B$7:$B$501,BITACORA!$E$4:$E$7322,$E$6:$AM$6,BITACORA!$B$4:$B$7322,"&gt;="&amp;$B$3,BITACORA!$B$4:$B$7322,"&lt;="&amp;$B$4)</f>
        <v>0</v>
      </c>
      <c r="P195" s="165">
        <f>COUNTIFS(BITACORA!$C$4:$C$7322,$B$7:$B$501,BITACORA!$E$4:$E$7322,$E$6:$AM$6,BITACORA!$B$4:$B$7322,"&gt;="&amp;$B$3,BITACORA!$B$4:$B$7322,"&lt;="&amp;$B$4)</f>
        <v>0</v>
      </c>
      <c r="Q195" s="165">
        <f>COUNTIFS(BITACORA!$C$4:$C$7322,$B$7:$B$501,BITACORA!$E$4:$E$7322,$E$6:$AM$6,BITACORA!$B$4:$B$7322,"&gt;="&amp;$B$3,BITACORA!$B$4:$B$7322,"&lt;="&amp;$B$4)</f>
        <v>0</v>
      </c>
      <c r="R195" s="165">
        <f>COUNTIFS(BITACORA!$C$4:$C$7322,$B$7:$B$501,BITACORA!$E$4:$E$7322,$E$6:$AM$6,BITACORA!$B$4:$B$7322,"&gt;="&amp;$B$3,BITACORA!$B$4:$B$7322,"&lt;="&amp;$B$4)</f>
        <v>0</v>
      </c>
      <c r="S195" s="165">
        <f>COUNTIFS(BITACORA!$C$4:$C$7322,$B$7:$B$501,BITACORA!$E$4:$E$7322,$E$6:$AM$6,BITACORA!$B$4:$B$7322,"&gt;="&amp;$B$3,BITACORA!$B$4:$B$7322,"&lt;="&amp;$B$4)</f>
        <v>0</v>
      </c>
      <c r="T195" s="165">
        <f>COUNTIFS(BITACORA!$C$4:$C$7322,$B$7:$B$501,BITACORA!$E$4:$E$7322,$E$6:$AM$6,BITACORA!$B$4:$B$7322,"&gt;="&amp;$B$3,BITACORA!$B$4:$B$7322,"&lt;="&amp;$B$4)</f>
        <v>0</v>
      </c>
      <c r="U195" s="165">
        <f>COUNTIFS(BITACORA!$C$4:$C$7322,$B$7:$B$501,BITACORA!$E$4:$E$7322,$E$6:$AM$6,BITACORA!$B$4:$B$7322,"&gt;="&amp;$B$3,BITACORA!$B$4:$B$7322,"&lt;="&amp;$B$4)</f>
        <v>0</v>
      </c>
      <c r="V195" s="165">
        <f>COUNTIFS(BITACORA!$C$4:$C$7322,$B$7:$B$501,BITACORA!$E$4:$E$7322,$E$6:$AM$6,BITACORA!$B$4:$B$7322,"&gt;="&amp;$B$3,BITACORA!$B$4:$B$7322,"&lt;="&amp;$B$4)</f>
        <v>0</v>
      </c>
      <c r="W195" s="165">
        <f>COUNTIFS(BITACORA!$C$4:$C$7322,$B$7:$B$501,BITACORA!$E$4:$E$7322,$E$6:$AM$6,BITACORA!$B$4:$B$7322,"&gt;="&amp;$B$3,BITACORA!$B$4:$B$7322,"&lt;="&amp;$B$4)</f>
        <v>0</v>
      </c>
      <c r="X195" s="165">
        <f>COUNTIFS(BITACORA!$C$4:$C$7322,$B$7:$B$501,BITACORA!$E$4:$E$7322,$E$6:$AM$6,BITACORA!$B$4:$B$7322,"&gt;="&amp;$B$3,BITACORA!$B$4:$B$7322,"&lt;="&amp;$B$4)</f>
        <v>0</v>
      </c>
      <c r="Y195" s="165">
        <f>COUNTIFS(BITACORA!$C$4:$C$7322,$B$7:$B$501,BITACORA!$E$4:$E$7322,$E$6:$AM$6,BITACORA!$B$4:$B$7322,"&gt;="&amp;$B$3,BITACORA!$B$4:$B$7322,"&lt;="&amp;$B$4)</f>
        <v>0</v>
      </c>
      <c r="Z195" s="165">
        <f>COUNTIFS(BITACORA!$C$4:$C$7322,$B$7:$B$501,BITACORA!$E$4:$E$7322,$E$6:$AM$6,BITACORA!$B$4:$B$7322,"&gt;="&amp;$B$3,BITACORA!$B$4:$B$7322,"&lt;="&amp;$B$4)</f>
        <v>0</v>
      </c>
      <c r="AA195" s="165">
        <f>COUNTIFS(BITACORA!$C$4:$C$7322,$B$7:$B$501,BITACORA!$E$4:$E$7322,$E$6:$AM$6,BITACORA!$B$4:$B$7322,"&gt;="&amp;$B$3,BITACORA!$B$4:$B$7322,"&lt;="&amp;$B$4)</f>
        <v>0</v>
      </c>
      <c r="AB195" s="165">
        <f>COUNTIFS(BITACORA!$C$4:$C$7322,$B$7:$B$501,BITACORA!$E$4:$E$7322,$E$6:$AM$6,BITACORA!$B$4:$B$7322,"&gt;="&amp;$B$3,BITACORA!$B$4:$B$7322,"&lt;="&amp;$B$4)</f>
        <v>0</v>
      </c>
      <c r="AC195" s="165">
        <f>COUNTIFS(BITACORA!$C$4:$C$7322,$B$7:$B$501,BITACORA!$E$4:$E$7322,$E$6:$AM$6,BITACORA!$B$4:$B$7322,"&gt;="&amp;$B$3,BITACORA!$B$4:$B$7322,"&lt;="&amp;$B$4)</f>
        <v>0</v>
      </c>
      <c r="AD195" s="165">
        <f>COUNTIFS(BITACORA!$C$4:$C$7322,$B$7:$B$501,BITACORA!$E$4:$E$7322,$E$6:$AM$6,BITACORA!$B$4:$B$7322,"&gt;="&amp;$B$3,BITACORA!$B$4:$B$7322,"&lt;="&amp;$B$4)</f>
        <v>0</v>
      </c>
      <c r="AE195" s="165">
        <f>COUNTIFS(BITACORA!$C$4:$C$7322,$B$7:$B$501,BITACORA!$E$4:$E$7322,$E$6:$AM$6,BITACORA!$B$4:$B$7322,"&gt;="&amp;$B$3,BITACORA!$B$4:$B$7322,"&lt;="&amp;$B$4)</f>
        <v>0</v>
      </c>
      <c r="AF195" s="165">
        <f>COUNTIFS(BITACORA!$C$4:$C$7322,$B$7:$B$501,BITACORA!$E$4:$E$7322,$E$6:$AM$6,BITACORA!$B$4:$B$7322,"&gt;="&amp;$B$3,BITACORA!$B$4:$B$7322,"&lt;="&amp;$B$4)</f>
        <v>0</v>
      </c>
      <c r="AG195" s="165">
        <f>COUNTIFS(BITACORA!$C$4:$C$7322,$B$7:$B$501,BITACORA!$E$4:$E$7322,$E$6:$AM$6,BITACORA!$B$4:$B$7322,"&gt;="&amp;$B$3,BITACORA!$B$4:$B$7322,"&lt;="&amp;$B$4)</f>
        <v>0</v>
      </c>
      <c r="AH195" s="165">
        <f>COUNTIFS(BITACORA!$C$4:$C$7322,$B$7:$B$501,BITACORA!$E$4:$E$7322,$E$6:$AM$6,BITACORA!$B$4:$B$7322,"&gt;="&amp;$B$3,BITACORA!$B$4:$B$7322,"&lt;="&amp;$B$4)</f>
        <v>0</v>
      </c>
      <c r="AI195" s="165">
        <f>COUNTIFS(BITACORA!$C$4:$C$7322,$B$7:$B$501,BITACORA!$E$4:$E$7322,$E$6:$AM$6,BITACORA!$B$4:$B$7322,"&gt;="&amp;$B$3,BITACORA!$B$4:$B$7322,"&lt;="&amp;$B$4)</f>
        <v>0</v>
      </c>
      <c r="AJ195" s="165">
        <f>COUNTIFS(BITACORA!$C$4:$C$7322,$B$7:$B$501,BITACORA!$E$4:$E$7322,$E$6:$AM$6,BITACORA!$B$4:$B$7322,"&gt;="&amp;$B$3,BITACORA!$B$4:$B$7322,"&lt;="&amp;$B$4)</f>
        <v>0</v>
      </c>
      <c r="AK195" s="165">
        <f>COUNTIFS(BITACORA!$C$4:$C$7322,$B$7:$B$501,BITACORA!$E$4:$E$7322,$E$6:$AM$6,BITACORA!$B$4:$B$7322,"&gt;="&amp;$B$3,BITACORA!$B$4:$B$7322,"&lt;="&amp;$B$4)</f>
        <v>0</v>
      </c>
      <c r="AL195" s="165">
        <f>COUNTIFS(BITACORA!$C$4:$C$7322,$B$7:$B$501,BITACORA!$E$4:$E$7322,$E$6:$AM$6,BITACORA!$B$4:$B$7322,"&gt;="&amp;$B$3,BITACORA!$B$4:$B$7322,"&lt;="&amp;$B$4)</f>
        <v>0</v>
      </c>
      <c r="AM195" s="165">
        <f>COUNTIFS(BITACORA!$C$4:$C$7322,$B$7:$B$501,BITACORA!$E$4:$E$7322,$E$6:$AM$6,BITACORA!$B$4:$B$7322,"&gt;="&amp;$B$3,BITACORA!$B$4:$B$7322,"&lt;="&amp;$B$4)</f>
        <v>0</v>
      </c>
    </row>
    <row r="196" spans="1:39">
      <c r="A196" s="141"/>
      <c r="B196" s="165"/>
      <c r="C196" s="165"/>
      <c r="D196" s="164">
        <f t="shared" si="0"/>
        <v>0</v>
      </c>
      <c r="E196" s="165">
        <f>COUNTIFS(BITACORA!$C$4:$C$7322,$B$7:$B$501,BITACORA!$E$4:$E$7322,$E$6:$AM$6,BITACORA!$B$4:$B$7322,"&gt;="&amp;$B$3,BITACORA!$B$4:$B$7322,"&lt;="&amp;$B$4)</f>
        <v>0</v>
      </c>
      <c r="F196" s="165">
        <f>COUNTIFS(BITACORA!$C$4:$C$7322,$B$7:$B$501,BITACORA!$E$4:$E$7322,$E$6:$AM$6,BITACORA!$B$4:$B$7322,"&gt;="&amp;$B$3,BITACORA!$B$4:$B$7322,"&lt;="&amp;$B$4)</f>
        <v>0</v>
      </c>
      <c r="G196" s="165">
        <f>COUNTIFS(BITACORA!$C$4:$C$7322,$B$7:$B$501,BITACORA!$E$4:$E$7322,$E$6:$AM$6,BITACORA!$B$4:$B$7322,"&gt;="&amp;$B$3,BITACORA!$B$4:$B$7322,"&lt;="&amp;$B$4)</f>
        <v>0</v>
      </c>
      <c r="H196" s="165">
        <f>COUNTIFS(BITACORA!$C$4:$C$7322,$B$7:$B$501,BITACORA!$E$4:$E$7322,$E$6:$AM$6,BITACORA!$B$4:$B$7322,"&gt;="&amp;$B$3,BITACORA!$B$4:$B$7322,"&lt;="&amp;$B$4)</f>
        <v>0</v>
      </c>
      <c r="I196" s="165">
        <f>COUNTIFS(BITACORA!$C$4:$C$7322,$B$7:$B$501,BITACORA!$E$4:$E$7322,$E$6:$AM$6,BITACORA!$B$4:$B$7322,"&gt;="&amp;$B$3,BITACORA!$B$4:$B$7322,"&lt;="&amp;$B$4)</f>
        <v>0</v>
      </c>
      <c r="J196" s="165">
        <f>COUNTIFS(BITACORA!$C$4:$C$7322,$B$7:$B$501,BITACORA!$E$4:$E$7322,$E$6:$AM$6,BITACORA!$B$4:$B$7322,"&gt;="&amp;$B$3,BITACORA!$B$4:$B$7322,"&lt;="&amp;$B$4)</f>
        <v>0</v>
      </c>
      <c r="K196" s="165">
        <f>COUNTIFS(BITACORA!$C$4:$C$7322,$B$7:$B$501,BITACORA!$E$4:$E$7322,$E$6:$AM$6,BITACORA!$B$4:$B$7322,"&gt;="&amp;$B$3,BITACORA!$B$4:$B$7322,"&lt;="&amp;$B$4)</f>
        <v>0</v>
      </c>
      <c r="L196" s="165">
        <f>COUNTIFS(BITACORA!$C$4:$C$7322,$B$7:$B$501,BITACORA!$E$4:$E$7322,$E$6:$AM$6,BITACORA!$B$4:$B$7322,"&gt;="&amp;$B$3,BITACORA!$B$4:$B$7322,"&lt;="&amp;$B$4)</f>
        <v>0</v>
      </c>
      <c r="M196" s="165">
        <f>COUNTIFS(BITACORA!$C$4:$C$7322,$B$7:$B$501,BITACORA!$E$4:$E$7322,$E$6:$AM$6,BITACORA!$B$4:$B$7322,"&gt;="&amp;$B$3,BITACORA!$B$4:$B$7322,"&lt;="&amp;$B$4)</f>
        <v>0</v>
      </c>
      <c r="N196" s="165">
        <f>COUNTIFS(BITACORA!$C$4:$C$7322,$B$7:$B$501,BITACORA!$E$4:$E$7322,$E$6:$AM$6,BITACORA!$B$4:$B$7322,"&gt;="&amp;$B$3,BITACORA!$B$4:$B$7322,"&lt;="&amp;$B$4)</f>
        <v>0</v>
      </c>
      <c r="O196" s="165">
        <f>COUNTIFS(BITACORA!$C$4:$C$7322,$B$7:$B$501,BITACORA!$E$4:$E$7322,$E$6:$AM$6,BITACORA!$B$4:$B$7322,"&gt;="&amp;$B$3,BITACORA!$B$4:$B$7322,"&lt;="&amp;$B$4)</f>
        <v>0</v>
      </c>
      <c r="P196" s="165">
        <f>COUNTIFS(BITACORA!$C$4:$C$7322,$B$7:$B$501,BITACORA!$E$4:$E$7322,$E$6:$AM$6,BITACORA!$B$4:$B$7322,"&gt;="&amp;$B$3,BITACORA!$B$4:$B$7322,"&lt;="&amp;$B$4)</f>
        <v>0</v>
      </c>
      <c r="Q196" s="165">
        <f>COUNTIFS(BITACORA!$C$4:$C$7322,$B$7:$B$501,BITACORA!$E$4:$E$7322,$E$6:$AM$6,BITACORA!$B$4:$B$7322,"&gt;="&amp;$B$3,BITACORA!$B$4:$B$7322,"&lt;="&amp;$B$4)</f>
        <v>0</v>
      </c>
      <c r="R196" s="165">
        <f>COUNTIFS(BITACORA!$C$4:$C$7322,$B$7:$B$501,BITACORA!$E$4:$E$7322,$E$6:$AM$6,BITACORA!$B$4:$B$7322,"&gt;="&amp;$B$3,BITACORA!$B$4:$B$7322,"&lt;="&amp;$B$4)</f>
        <v>0</v>
      </c>
      <c r="S196" s="165">
        <f>COUNTIFS(BITACORA!$C$4:$C$7322,$B$7:$B$501,BITACORA!$E$4:$E$7322,$E$6:$AM$6,BITACORA!$B$4:$B$7322,"&gt;="&amp;$B$3,BITACORA!$B$4:$B$7322,"&lt;="&amp;$B$4)</f>
        <v>0</v>
      </c>
      <c r="T196" s="165">
        <f>COUNTIFS(BITACORA!$C$4:$C$7322,$B$7:$B$501,BITACORA!$E$4:$E$7322,$E$6:$AM$6,BITACORA!$B$4:$B$7322,"&gt;="&amp;$B$3,BITACORA!$B$4:$B$7322,"&lt;="&amp;$B$4)</f>
        <v>0</v>
      </c>
      <c r="U196" s="165">
        <f>COUNTIFS(BITACORA!$C$4:$C$7322,$B$7:$B$501,BITACORA!$E$4:$E$7322,$E$6:$AM$6,BITACORA!$B$4:$B$7322,"&gt;="&amp;$B$3,BITACORA!$B$4:$B$7322,"&lt;="&amp;$B$4)</f>
        <v>0</v>
      </c>
      <c r="V196" s="165">
        <f>COUNTIFS(BITACORA!$C$4:$C$7322,$B$7:$B$501,BITACORA!$E$4:$E$7322,$E$6:$AM$6,BITACORA!$B$4:$B$7322,"&gt;="&amp;$B$3,BITACORA!$B$4:$B$7322,"&lt;="&amp;$B$4)</f>
        <v>0</v>
      </c>
      <c r="W196" s="165">
        <f>COUNTIFS(BITACORA!$C$4:$C$7322,$B$7:$B$501,BITACORA!$E$4:$E$7322,$E$6:$AM$6,BITACORA!$B$4:$B$7322,"&gt;="&amp;$B$3,BITACORA!$B$4:$B$7322,"&lt;="&amp;$B$4)</f>
        <v>0</v>
      </c>
      <c r="X196" s="165">
        <f>COUNTIFS(BITACORA!$C$4:$C$7322,$B$7:$B$501,BITACORA!$E$4:$E$7322,$E$6:$AM$6,BITACORA!$B$4:$B$7322,"&gt;="&amp;$B$3,BITACORA!$B$4:$B$7322,"&lt;="&amp;$B$4)</f>
        <v>0</v>
      </c>
      <c r="Y196" s="165">
        <f>COUNTIFS(BITACORA!$C$4:$C$7322,$B$7:$B$501,BITACORA!$E$4:$E$7322,$E$6:$AM$6,BITACORA!$B$4:$B$7322,"&gt;="&amp;$B$3,BITACORA!$B$4:$B$7322,"&lt;="&amp;$B$4)</f>
        <v>0</v>
      </c>
      <c r="Z196" s="165">
        <f>COUNTIFS(BITACORA!$C$4:$C$7322,$B$7:$B$501,BITACORA!$E$4:$E$7322,$E$6:$AM$6,BITACORA!$B$4:$B$7322,"&gt;="&amp;$B$3,BITACORA!$B$4:$B$7322,"&lt;="&amp;$B$4)</f>
        <v>0</v>
      </c>
      <c r="AA196" s="165">
        <f>COUNTIFS(BITACORA!$C$4:$C$7322,$B$7:$B$501,BITACORA!$E$4:$E$7322,$E$6:$AM$6,BITACORA!$B$4:$B$7322,"&gt;="&amp;$B$3,BITACORA!$B$4:$B$7322,"&lt;="&amp;$B$4)</f>
        <v>0</v>
      </c>
      <c r="AB196" s="165">
        <f>COUNTIFS(BITACORA!$C$4:$C$7322,$B$7:$B$501,BITACORA!$E$4:$E$7322,$E$6:$AM$6,BITACORA!$B$4:$B$7322,"&gt;="&amp;$B$3,BITACORA!$B$4:$B$7322,"&lt;="&amp;$B$4)</f>
        <v>0</v>
      </c>
      <c r="AC196" s="165">
        <f>COUNTIFS(BITACORA!$C$4:$C$7322,$B$7:$B$501,BITACORA!$E$4:$E$7322,$E$6:$AM$6,BITACORA!$B$4:$B$7322,"&gt;="&amp;$B$3,BITACORA!$B$4:$B$7322,"&lt;="&amp;$B$4)</f>
        <v>0</v>
      </c>
      <c r="AD196" s="165">
        <f>COUNTIFS(BITACORA!$C$4:$C$7322,$B$7:$B$501,BITACORA!$E$4:$E$7322,$E$6:$AM$6,BITACORA!$B$4:$B$7322,"&gt;="&amp;$B$3,BITACORA!$B$4:$B$7322,"&lt;="&amp;$B$4)</f>
        <v>0</v>
      </c>
      <c r="AE196" s="165">
        <f>COUNTIFS(BITACORA!$C$4:$C$7322,$B$7:$B$501,BITACORA!$E$4:$E$7322,$E$6:$AM$6,BITACORA!$B$4:$B$7322,"&gt;="&amp;$B$3,BITACORA!$B$4:$B$7322,"&lt;="&amp;$B$4)</f>
        <v>0</v>
      </c>
      <c r="AF196" s="165">
        <f>COUNTIFS(BITACORA!$C$4:$C$7322,$B$7:$B$501,BITACORA!$E$4:$E$7322,$E$6:$AM$6,BITACORA!$B$4:$B$7322,"&gt;="&amp;$B$3,BITACORA!$B$4:$B$7322,"&lt;="&amp;$B$4)</f>
        <v>0</v>
      </c>
      <c r="AG196" s="165">
        <f>COUNTIFS(BITACORA!$C$4:$C$7322,$B$7:$B$501,BITACORA!$E$4:$E$7322,$E$6:$AM$6,BITACORA!$B$4:$B$7322,"&gt;="&amp;$B$3,BITACORA!$B$4:$B$7322,"&lt;="&amp;$B$4)</f>
        <v>0</v>
      </c>
      <c r="AH196" s="165">
        <f>COUNTIFS(BITACORA!$C$4:$C$7322,$B$7:$B$501,BITACORA!$E$4:$E$7322,$E$6:$AM$6,BITACORA!$B$4:$B$7322,"&gt;="&amp;$B$3,BITACORA!$B$4:$B$7322,"&lt;="&amp;$B$4)</f>
        <v>0</v>
      </c>
      <c r="AI196" s="165">
        <f>COUNTIFS(BITACORA!$C$4:$C$7322,$B$7:$B$501,BITACORA!$E$4:$E$7322,$E$6:$AM$6,BITACORA!$B$4:$B$7322,"&gt;="&amp;$B$3,BITACORA!$B$4:$B$7322,"&lt;="&amp;$B$4)</f>
        <v>0</v>
      </c>
      <c r="AJ196" s="165">
        <f>COUNTIFS(BITACORA!$C$4:$C$7322,$B$7:$B$501,BITACORA!$E$4:$E$7322,$E$6:$AM$6,BITACORA!$B$4:$B$7322,"&gt;="&amp;$B$3,BITACORA!$B$4:$B$7322,"&lt;="&amp;$B$4)</f>
        <v>0</v>
      </c>
      <c r="AK196" s="165">
        <f>COUNTIFS(BITACORA!$C$4:$C$7322,$B$7:$B$501,BITACORA!$E$4:$E$7322,$E$6:$AM$6,BITACORA!$B$4:$B$7322,"&gt;="&amp;$B$3,BITACORA!$B$4:$B$7322,"&lt;="&amp;$B$4)</f>
        <v>0</v>
      </c>
      <c r="AL196" s="165">
        <f>COUNTIFS(BITACORA!$C$4:$C$7322,$B$7:$B$501,BITACORA!$E$4:$E$7322,$E$6:$AM$6,BITACORA!$B$4:$B$7322,"&gt;="&amp;$B$3,BITACORA!$B$4:$B$7322,"&lt;="&amp;$B$4)</f>
        <v>0</v>
      </c>
      <c r="AM196" s="165">
        <f>COUNTIFS(BITACORA!$C$4:$C$7322,$B$7:$B$501,BITACORA!$E$4:$E$7322,$E$6:$AM$6,BITACORA!$B$4:$B$7322,"&gt;="&amp;$B$3,BITACORA!$B$4:$B$7322,"&lt;="&amp;$B$4)</f>
        <v>0</v>
      </c>
    </row>
    <row r="197" spans="1:39">
      <c r="A197" s="141"/>
      <c r="B197" s="165"/>
      <c r="C197" s="165"/>
      <c r="D197" s="164">
        <f t="shared" si="0"/>
        <v>0</v>
      </c>
      <c r="E197" s="165">
        <f>COUNTIFS(BITACORA!$C$4:$C$7322,$B$7:$B$501,BITACORA!$E$4:$E$7322,$E$6:$AM$6,BITACORA!$B$4:$B$7322,"&gt;="&amp;$B$3,BITACORA!$B$4:$B$7322,"&lt;="&amp;$B$4)</f>
        <v>0</v>
      </c>
      <c r="F197" s="165">
        <f>COUNTIFS(BITACORA!$C$4:$C$7322,$B$7:$B$501,BITACORA!$E$4:$E$7322,$E$6:$AM$6,BITACORA!$B$4:$B$7322,"&gt;="&amp;$B$3,BITACORA!$B$4:$B$7322,"&lt;="&amp;$B$4)</f>
        <v>0</v>
      </c>
      <c r="G197" s="165">
        <f>COUNTIFS(BITACORA!$C$4:$C$7322,$B$7:$B$501,BITACORA!$E$4:$E$7322,$E$6:$AM$6,BITACORA!$B$4:$B$7322,"&gt;="&amp;$B$3,BITACORA!$B$4:$B$7322,"&lt;="&amp;$B$4)</f>
        <v>0</v>
      </c>
      <c r="H197" s="165">
        <f>COUNTIFS(BITACORA!$C$4:$C$7322,$B$7:$B$501,BITACORA!$E$4:$E$7322,$E$6:$AM$6,BITACORA!$B$4:$B$7322,"&gt;="&amp;$B$3,BITACORA!$B$4:$B$7322,"&lt;="&amp;$B$4)</f>
        <v>0</v>
      </c>
      <c r="I197" s="165">
        <f>COUNTIFS(BITACORA!$C$4:$C$7322,$B$7:$B$501,BITACORA!$E$4:$E$7322,$E$6:$AM$6,BITACORA!$B$4:$B$7322,"&gt;="&amp;$B$3,BITACORA!$B$4:$B$7322,"&lt;="&amp;$B$4)</f>
        <v>0</v>
      </c>
      <c r="J197" s="165">
        <f>COUNTIFS(BITACORA!$C$4:$C$7322,$B$7:$B$501,BITACORA!$E$4:$E$7322,$E$6:$AM$6,BITACORA!$B$4:$B$7322,"&gt;="&amp;$B$3,BITACORA!$B$4:$B$7322,"&lt;="&amp;$B$4)</f>
        <v>0</v>
      </c>
      <c r="K197" s="165">
        <f>COUNTIFS(BITACORA!$C$4:$C$7322,$B$7:$B$501,BITACORA!$E$4:$E$7322,$E$6:$AM$6,BITACORA!$B$4:$B$7322,"&gt;="&amp;$B$3,BITACORA!$B$4:$B$7322,"&lt;="&amp;$B$4)</f>
        <v>0</v>
      </c>
      <c r="L197" s="165">
        <f>COUNTIFS(BITACORA!$C$4:$C$7322,$B$7:$B$501,BITACORA!$E$4:$E$7322,$E$6:$AM$6,BITACORA!$B$4:$B$7322,"&gt;="&amp;$B$3,BITACORA!$B$4:$B$7322,"&lt;="&amp;$B$4)</f>
        <v>0</v>
      </c>
      <c r="M197" s="165">
        <f>COUNTIFS(BITACORA!$C$4:$C$7322,$B$7:$B$501,BITACORA!$E$4:$E$7322,$E$6:$AM$6,BITACORA!$B$4:$B$7322,"&gt;="&amp;$B$3,BITACORA!$B$4:$B$7322,"&lt;="&amp;$B$4)</f>
        <v>0</v>
      </c>
      <c r="N197" s="165">
        <f>COUNTIFS(BITACORA!$C$4:$C$7322,$B$7:$B$501,BITACORA!$E$4:$E$7322,$E$6:$AM$6,BITACORA!$B$4:$B$7322,"&gt;="&amp;$B$3,BITACORA!$B$4:$B$7322,"&lt;="&amp;$B$4)</f>
        <v>0</v>
      </c>
      <c r="O197" s="165">
        <f>COUNTIFS(BITACORA!$C$4:$C$7322,$B$7:$B$501,BITACORA!$E$4:$E$7322,$E$6:$AM$6,BITACORA!$B$4:$B$7322,"&gt;="&amp;$B$3,BITACORA!$B$4:$B$7322,"&lt;="&amp;$B$4)</f>
        <v>0</v>
      </c>
      <c r="P197" s="165">
        <f>COUNTIFS(BITACORA!$C$4:$C$7322,$B$7:$B$501,BITACORA!$E$4:$E$7322,$E$6:$AM$6,BITACORA!$B$4:$B$7322,"&gt;="&amp;$B$3,BITACORA!$B$4:$B$7322,"&lt;="&amp;$B$4)</f>
        <v>0</v>
      </c>
      <c r="Q197" s="165">
        <f>COUNTIFS(BITACORA!$C$4:$C$7322,$B$7:$B$501,BITACORA!$E$4:$E$7322,$E$6:$AM$6,BITACORA!$B$4:$B$7322,"&gt;="&amp;$B$3,BITACORA!$B$4:$B$7322,"&lt;="&amp;$B$4)</f>
        <v>0</v>
      </c>
      <c r="R197" s="165">
        <f>COUNTIFS(BITACORA!$C$4:$C$7322,$B$7:$B$501,BITACORA!$E$4:$E$7322,$E$6:$AM$6,BITACORA!$B$4:$B$7322,"&gt;="&amp;$B$3,BITACORA!$B$4:$B$7322,"&lt;="&amp;$B$4)</f>
        <v>0</v>
      </c>
      <c r="S197" s="165">
        <f>COUNTIFS(BITACORA!$C$4:$C$7322,$B$7:$B$501,BITACORA!$E$4:$E$7322,$E$6:$AM$6,BITACORA!$B$4:$B$7322,"&gt;="&amp;$B$3,BITACORA!$B$4:$B$7322,"&lt;="&amp;$B$4)</f>
        <v>0</v>
      </c>
      <c r="T197" s="165">
        <f>COUNTIFS(BITACORA!$C$4:$C$7322,$B$7:$B$501,BITACORA!$E$4:$E$7322,$E$6:$AM$6,BITACORA!$B$4:$B$7322,"&gt;="&amp;$B$3,BITACORA!$B$4:$B$7322,"&lt;="&amp;$B$4)</f>
        <v>0</v>
      </c>
      <c r="U197" s="165">
        <f>COUNTIFS(BITACORA!$C$4:$C$7322,$B$7:$B$501,BITACORA!$E$4:$E$7322,$E$6:$AM$6,BITACORA!$B$4:$B$7322,"&gt;="&amp;$B$3,BITACORA!$B$4:$B$7322,"&lt;="&amp;$B$4)</f>
        <v>0</v>
      </c>
      <c r="V197" s="165">
        <f>COUNTIFS(BITACORA!$C$4:$C$7322,$B$7:$B$501,BITACORA!$E$4:$E$7322,$E$6:$AM$6,BITACORA!$B$4:$B$7322,"&gt;="&amp;$B$3,BITACORA!$B$4:$B$7322,"&lt;="&amp;$B$4)</f>
        <v>0</v>
      </c>
      <c r="W197" s="165">
        <f>COUNTIFS(BITACORA!$C$4:$C$7322,$B$7:$B$501,BITACORA!$E$4:$E$7322,$E$6:$AM$6,BITACORA!$B$4:$B$7322,"&gt;="&amp;$B$3,BITACORA!$B$4:$B$7322,"&lt;="&amp;$B$4)</f>
        <v>0</v>
      </c>
      <c r="X197" s="165">
        <f>COUNTIFS(BITACORA!$C$4:$C$7322,$B$7:$B$501,BITACORA!$E$4:$E$7322,$E$6:$AM$6,BITACORA!$B$4:$B$7322,"&gt;="&amp;$B$3,BITACORA!$B$4:$B$7322,"&lt;="&amp;$B$4)</f>
        <v>0</v>
      </c>
      <c r="Y197" s="165">
        <f>COUNTIFS(BITACORA!$C$4:$C$7322,$B$7:$B$501,BITACORA!$E$4:$E$7322,$E$6:$AM$6,BITACORA!$B$4:$B$7322,"&gt;="&amp;$B$3,BITACORA!$B$4:$B$7322,"&lt;="&amp;$B$4)</f>
        <v>0</v>
      </c>
      <c r="Z197" s="165">
        <f>COUNTIFS(BITACORA!$C$4:$C$7322,$B$7:$B$501,BITACORA!$E$4:$E$7322,$E$6:$AM$6,BITACORA!$B$4:$B$7322,"&gt;="&amp;$B$3,BITACORA!$B$4:$B$7322,"&lt;="&amp;$B$4)</f>
        <v>0</v>
      </c>
      <c r="AA197" s="165">
        <f>COUNTIFS(BITACORA!$C$4:$C$7322,$B$7:$B$501,BITACORA!$E$4:$E$7322,$E$6:$AM$6,BITACORA!$B$4:$B$7322,"&gt;="&amp;$B$3,BITACORA!$B$4:$B$7322,"&lt;="&amp;$B$4)</f>
        <v>0</v>
      </c>
      <c r="AB197" s="165">
        <f>COUNTIFS(BITACORA!$C$4:$C$7322,$B$7:$B$501,BITACORA!$E$4:$E$7322,$E$6:$AM$6,BITACORA!$B$4:$B$7322,"&gt;="&amp;$B$3,BITACORA!$B$4:$B$7322,"&lt;="&amp;$B$4)</f>
        <v>0</v>
      </c>
      <c r="AC197" s="165">
        <f>COUNTIFS(BITACORA!$C$4:$C$7322,$B$7:$B$501,BITACORA!$E$4:$E$7322,$E$6:$AM$6,BITACORA!$B$4:$B$7322,"&gt;="&amp;$B$3,BITACORA!$B$4:$B$7322,"&lt;="&amp;$B$4)</f>
        <v>0</v>
      </c>
      <c r="AD197" s="165">
        <f>COUNTIFS(BITACORA!$C$4:$C$7322,$B$7:$B$501,BITACORA!$E$4:$E$7322,$E$6:$AM$6,BITACORA!$B$4:$B$7322,"&gt;="&amp;$B$3,BITACORA!$B$4:$B$7322,"&lt;="&amp;$B$4)</f>
        <v>0</v>
      </c>
      <c r="AE197" s="165">
        <f>COUNTIFS(BITACORA!$C$4:$C$7322,$B$7:$B$501,BITACORA!$E$4:$E$7322,$E$6:$AM$6,BITACORA!$B$4:$B$7322,"&gt;="&amp;$B$3,BITACORA!$B$4:$B$7322,"&lt;="&amp;$B$4)</f>
        <v>0</v>
      </c>
      <c r="AF197" s="165">
        <f>COUNTIFS(BITACORA!$C$4:$C$7322,$B$7:$B$501,BITACORA!$E$4:$E$7322,$E$6:$AM$6,BITACORA!$B$4:$B$7322,"&gt;="&amp;$B$3,BITACORA!$B$4:$B$7322,"&lt;="&amp;$B$4)</f>
        <v>0</v>
      </c>
      <c r="AG197" s="165">
        <f>COUNTIFS(BITACORA!$C$4:$C$7322,$B$7:$B$501,BITACORA!$E$4:$E$7322,$E$6:$AM$6,BITACORA!$B$4:$B$7322,"&gt;="&amp;$B$3,BITACORA!$B$4:$B$7322,"&lt;="&amp;$B$4)</f>
        <v>0</v>
      </c>
      <c r="AH197" s="165">
        <f>COUNTIFS(BITACORA!$C$4:$C$7322,$B$7:$B$501,BITACORA!$E$4:$E$7322,$E$6:$AM$6,BITACORA!$B$4:$B$7322,"&gt;="&amp;$B$3,BITACORA!$B$4:$B$7322,"&lt;="&amp;$B$4)</f>
        <v>0</v>
      </c>
      <c r="AI197" s="165">
        <f>COUNTIFS(BITACORA!$C$4:$C$7322,$B$7:$B$501,BITACORA!$E$4:$E$7322,$E$6:$AM$6,BITACORA!$B$4:$B$7322,"&gt;="&amp;$B$3,BITACORA!$B$4:$B$7322,"&lt;="&amp;$B$4)</f>
        <v>0</v>
      </c>
      <c r="AJ197" s="165">
        <f>COUNTIFS(BITACORA!$C$4:$C$7322,$B$7:$B$501,BITACORA!$E$4:$E$7322,$E$6:$AM$6,BITACORA!$B$4:$B$7322,"&gt;="&amp;$B$3,BITACORA!$B$4:$B$7322,"&lt;="&amp;$B$4)</f>
        <v>0</v>
      </c>
      <c r="AK197" s="165">
        <f>COUNTIFS(BITACORA!$C$4:$C$7322,$B$7:$B$501,BITACORA!$E$4:$E$7322,$E$6:$AM$6,BITACORA!$B$4:$B$7322,"&gt;="&amp;$B$3,BITACORA!$B$4:$B$7322,"&lt;="&amp;$B$4)</f>
        <v>0</v>
      </c>
      <c r="AL197" s="165">
        <f>COUNTIFS(BITACORA!$C$4:$C$7322,$B$7:$B$501,BITACORA!$E$4:$E$7322,$E$6:$AM$6,BITACORA!$B$4:$B$7322,"&gt;="&amp;$B$3,BITACORA!$B$4:$B$7322,"&lt;="&amp;$B$4)</f>
        <v>0</v>
      </c>
      <c r="AM197" s="165">
        <f>COUNTIFS(BITACORA!$C$4:$C$7322,$B$7:$B$501,BITACORA!$E$4:$E$7322,$E$6:$AM$6,BITACORA!$B$4:$B$7322,"&gt;="&amp;$B$3,BITACORA!$B$4:$B$7322,"&lt;="&amp;$B$4)</f>
        <v>0</v>
      </c>
    </row>
    <row r="198" spans="1:39">
      <c r="A198" s="141"/>
      <c r="B198" s="165"/>
      <c r="C198" s="165"/>
      <c r="D198" s="164">
        <f t="shared" si="0"/>
        <v>0</v>
      </c>
      <c r="E198" s="165">
        <f>COUNTIFS(BITACORA!$C$4:$C$7322,$B$7:$B$501,BITACORA!$E$4:$E$7322,$E$6:$AM$6,BITACORA!$B$4:$B$7322,"&gt;="&amp;$B$3,BITACORA!$B$4:$B$7322,"&lt;="&amp;$B$4)</f>
        <v>0</v>
      </c>
      <c r="F198" s="165">
        <f>COUNTIFS(BITACORA!$C$4:$C$7322,$B$7:$B$501,BITACORA!$E$4:$E$7322,$E$6:$AM$6,BITACORA!$B$4:$B$7322,"&gt;="&amp;$B$3,BITACORA!$B$4:$B$7322,"&lt;="&amp;$B$4)</f>
        <v>0</v>
      </c>
      <c r="G198" s="165">
        <f>COUNTIFS(BITACORA!$C$4:$C$7322,$B$7:$B$501,BITACORA!$E$4:$E$7322,$E$6:$AM$6,BITACORA!$B$4:$B$7322,"&gt;="&amp;$B$3,BITACORA!$B$4:$B$7322,"&lt;="&amp;$B$4)</f>
        <v>0</v>
      </c>
      <c r="H198" s="165">
        <f>COUNTIFS(BITACORA!$C$4:$C$7322,$B$7:$B$501,BITACORA!$E$4:$E$7322,$E$6:$AM$6,BITACORA!$B$4:$B$7322,"&gt;="&amp;$B$3,BITACORA!$B$4:$B$7322,"&lt;="&amp;$B$4)</f>
        <v>0</v>
      </c>
      <c r="I198" s="165">
        <f>COUNTIFS(BITACORA!$C$4:$C$7322,$B$7:$B$501,BITACORA!$E$4:$E$7322,$E$6:$AM$6,BITACORA!$B$4:$B$7322,"&gt;="&amp;$B$3,BITACORA!$B$4:$B$7322,"&lt;="&amp;$B$4)</f>
        <v>0</v>
      </c>
      <c r="J198" s="165">
        <f>COUNTIFS(BITACORA!$C$4:$C$7322,$B$7:$B$501,BITACORA!$E$4:$E$7322,$E$6:$AM$6,BITACORA!$B$4:$B$7322,"&gt;="&amp;$B$3,BITACORA!$B$4:$B$7322,"&lt;="&amp;$B$4)</f>
        <v>0</v>
      </c>
      <c r="K198" s="165">
        <f>COUNTIFS(BITACORA!$C$4:$C$7322,$B$7:$B$501,BITACORA!$E$4:$E$7322,$E$6:$AM$6,BITACORA!$B$4:$B$7322,"&gt;="&amp;$B$3,BITACORA!$B$4:$B$7322,"&lt;="&amp;$B$4)</f>
        <v>0</v>
      </c>
      <c r="L198" s="165">
        <f>COUNTIFS(BITACORA!$C$4:$C$7322,$B$7:$B$501,BITACORA!$E$4:$E$7322,$E$6:$AM$6,BITACORA!$B$4:$B$7322,"&gt;="&amp;$B$3,BITACORA!$B$4:$B$7322,"&lt;="&amp;$B$4)</f>
        <v>0</v>
      </c>
      <c r="M198" s="165">
        <f>COUNTIFS(BITACORA!$C$4:$C$7322,$B$7:$B$501,BITACORA!$E$4:$E$7322,$E$6:$AM$6,BITACORA!$B$4:$B$7322,"&gt;="&amp;$B$3,BITACORA!$B$4:$B$7322,"&lt;="&amp;$B$4)</f>
        <v>0</v>
      </c>
      <c r="N198" s="165">
        <f>COUNTIFS(BITACORA!$C$4:$C$7322,$B$7:$B$501,BITACORA!$E$4:$E$7322,$E$6:$AM$6,BITACORA!$B$4:$B$7322,"&gt;="&amp;$B$3,BITACORA!$B$4:$B$7322,"&lt;="&amp;$B$4)</f>
        <v>0</v>
      </c>
      <c r="O198" s="165">
        <f>COUNTIFS(BITACORA!$C$4:$C$7322,$B$7:$B$501,BITACORA!$E$4:$E$7322,$E$6:$AM$6,BITACORA!$B$4:$B$7322,"&gt;="&amp;$B$3,BITACORA!$B$4:$B$7322,"&lt;="&amp;$B$4)</f>
        <v>0</v>
      </c>
      <c r="P198" s="165">
        <f>COUNTIFS(BITACORA!$C$4:$C$7322,$B$7:$B$501,BITACORA!$E$4:$E$7322,$E$6:$AM$6,BITACORA!$B$4:$B$7322,"&gt;="&amp;$B$3,BITACORA!$B$4:$B$7322,"&lt;="&amp;$B$4)</f>
        <v>0</v>
      </c>
      <c r="Q198" s="165">
        <f>COUNTIFS(BITACORA!$C$4:$C$7322,$B$7:$B$501,BITACORA!$E$4:$E$7322,$E$6:$AM$6,BITACORA!$B$4:$B$7322,"&gt;="&amp;$B$3,BITACORA!$B$4:$B$7322,"&lt;="&amp;$B$4)</f>
        <v>0</v>
      </c>
      <c r="R198" s="165">
        <f>COUNTIFS(BITACORA!$C$4:$C$7322,$B$7:$B$501,BITACORA!$E$4:$E$7322,$E$6:$AM$6,BITACORA!$B$4:$B$7322,"&gt;="&amp;$B$3,BITACORA!$B$4:$B$7322,"&lt;="&amp;$B$4)</f>
        <v>0</v>
      </c>
      <c r="S198" s="165">
        <f>COUNTIFS(BITACORA!$C$4:$C$7322,$B$7:$B$501,BITACORA!$E$4:$E$7322,$E$6:$AM$6,BITACORA!$B$4:$B$7322,"&gt;="&amp;$B$3,BITACORA!$B$4:$B$7322,"&lt;="&amp;$B$4)</f>
        <v>0</v>
      </c>
      <c r="T198" s="165">
        <f>COUNTIFS(BITACORA!$C$4:$C$7322,$B$7:$B$501,BITACORA!$E$4:$E$7322,$E$6:$AM$6,BITACORA!$B$4:$B$7322,"&gt;="&amp;$B$3,BITACORA!$B$4:$B$7322,"&lt;="&amp;$B$4)</f>
        <v>0</v>
      </c>
      <c r="U198" s="165">
        <f>COUNTIFS(BITACORA!$C$4:$C$7322,$B$7:$B$501,BITACORA!$E$4:$E$7322,$E$6:$AM$6,BITACORA!$B$4:$B$7322,"&gt;="&amp;$B$3,BITACORA!$B$4:$B$7322,"&lt;="&amp;$B$4)</f>
        <v>0</v>
      </c>
      <c r="V198" s="165">
        <f>COUNTIFS(BITACORA!$C$4:$C$7322,$B$7:$B$501,BITACORA!$E$4:$E$7322,$E$6:$AM$6,BITACORA!$B$4:$B$7322,"&gt;="&amp;$B$3,BITACORA!$B$4:$B$7322,"&lt;="&amp;$B$4)</f>
        <v>0</v>
      </c>
      <c r="W198" s="165">
        <f>COUNTIFS(BITACORA!$C$4:$C$7322,$B$7:$B$501,BITACORA!$E$4:$E$7322,$E$6:$AM$6,BITACORA!$B$4:$B$7322,"&gt;="&amp;$B$3,BITACORA!$B$4:$B$7322,"&lt;="&amp;$B$4)</f>
        <v>0</v>
      </c>
      <c r="X198" s="165">
        <f>COUNTIFS(BITACORA!$C$4:$C$7322,$B$7:$B$501,BITACORA!$E$4:$E$7322,$E$6:$AM$6,BITACORA!$B$4:$B$7322,"&gt;="&amp;$B$3,BITACORA!$B$4:$B$7322,"&lt;="&amp;$B$4)</f>
        <v>0</v>
      </c>
      <c r="Y198" s="165">
        <f>COUNTIFS(BITACORA!$C$4:$C$7322,$B$7:$B$501,BITACORA!$E$4:$E$7322,$E$6:$AM$6,BITACORA!$B$4:$B$7322,"&gt;="&amp;$B$3,BITACORA!$B$4:$B$7322,"&lt;="&amp;$B$4)</f>
        <v>0</v>
      </c>
      <c r="Z198" s="165">
        <f>COUNTIFS(BITACORA!$C$4:$C$7322,$B$7:$B$501,BITACORA!$E$4:$E$7322,$E$6:$AM$6,BITACORA!$B$4:$B$7322,"&gt;="&amp;$B$3,BITACORA!$B$4:$B$7322,"&lt;="&amp;$B$4)</f>
        <v>0</v>
      </c>
      <c r="AA198" s="165">
        <f>COUNTIFS(BITACORA!$C$4:$C$7322,$B$7:$B$501,BITACORA!$E$4:$E$7322,$E$6:$AM$6,BITACORA!$B$4:$B$7322,"&gt;="&amp;$B$3,BITACORA!$B$4:$B$7322,"&lt;="&amp;$B$4)</f>
        <v>0</v>
      </c>
      <c r="AB198" s="165">
        <f>COUNTIFS(BITACORA!$C$4:$C$7322,$B$7:$B$501,BITACORA!$E$4:$E$7322,$E$6:$AM$6,BITACORA!$B$4:$B$7322,"&gt;="&amp;$B$3,BITACORA!$B$4:$B$7322,"&lt;="&amp;$B$4)</f>
        <v>0</v>
      </c>
      <c r="AC198" s="165">
        <f>COUNTIFS(BITACORA!$C$4:$C$7322,$B$7:$B$501,BITACORA!$E$4:$E$7322,$E$6:$AM$6,BITACORA!$B$4:$B$7322,"&gt;="&amp;$B$3,BITACORA!$B$4:$B$7322,"&lt;="&amp;$B$4)</f>
        <v>0</v>
      </c>
      <c r="AD198" s="165">
        <f>COUNTIFS(BITACORA!$C$4:$C$7322,$B$7:$B$501,BITACORA!$E$4:$E$7322,$E$6:$AM$6,BITACORA!$B$4:$B$7322,"&gt;="&amp;$B$3,BITACORA!$B$4:$B$7322,"&lt;="&amp;$B$4)</f>
        <v>0</v>
      </c>
      <c r="AE198" s="165">
        <f>COUNTIFS(BITACORA!$C$4:$C$7322,$B$7:$B$501,BITACORA!$E$4:$E$7322,$E$6:$AM$6,BITACORA!$B$4:$B$7322,"&gt;="&amp;$B$3,BITACORA!$B$4:$B$7322,"&lt;="&amp;$B$4)</f>
        <v>0</v>
      </c>
      <c r="AF198" s="165">
        <f>COUNTIFS(BITACORA!$C$4:$C$7322,$B$7:$B$501,BITACORA!$E$4:$E$7322,$E$6:$AM$6,BITACORA!$B$4:$B$7322,"&gt;="&amp;$B$3,BITACORA!$B$4:$B$7322,"&lt;="&amp;$B$4)</f>
        <v>0</v>
      </c>
      <c r="AG198" s="165">
        <f>COUNTIFS(BITACORA!$C$4:$C$7322,$B$7:$B$501,BITACORA!$E$4:$E$7322,$E$6:$AM$6,BITACORA!$B$4:$B$7322,"&gt;="&amp;$B$3,BITACORA!$B$4:$B$7322,"&lt;="&amp;$B$4)</f>
        <v>0</v>
      </c>
      <c r="AH198" s="165">
        <f>COUNTIFS(BITACORA!$C$4:$C$7322,$B$7:$B$501,BITACORA!$E$4:$E$7322,$E$6:$AM$6,BITACORA!$B$4:$B$7322,"&gt;="&amp;$B$3,BITACORA!$B$4:$B$7322,"&lt;="&amp;$B$4)</f>
        <v>0</v>
      </c>
      <c r="AI198" s="165">
        <f>COUNTIFS(BITACORA!$C$4:$C$7322,$B$7:$B$501,BITACORA!$E$4:$E$7322,$E$6:$AM$6,BITACORA!$B$4:$B$7322,"&gt;="&amp;$B$3,BITACORA!$B$4:$B$7322,"&lt;="&amp;$B$4)</f>
        <v>0</v>
      </c>
      <c r="AJ198" s="165">
        <f>COUNTIFS(BITACORA!$C$4:$C$7322,$B$7:$B$501,BITACORA!$E$4:$E$7322,$E$6:$AM$6,BITACORA!$B$4:$B$7322,"&gt;="&amp;$B$3,BITACORA!$B$4:$B$7322,"&lt;="&amp;$B$4)</f>
        <v>0</v>
      </c>
      <c r="AK198" s="165">
        <f>COUNTIFS(BITACORA!$C$4:$C$7322,$B$7:$B$501,BITACORA!$E$4:$E$7322,$E$6:$AM$6,BITACORA!$B$4:$B$7322,"&gt;="&amp;$B$3,BITACORA!$B$4:$B$7322,"&lt;="&amp;$B$4)</f>
        <v>0</v>
      </c>
      <c r="AL198" s="165">
        <f>COUNTIFS(BITACORA!$C$4:$C$7322,$B$7:$B$501,BITACORA!$E$4:$E$7322,$E$6:$AM$6,BITACORA!$B$4:$B$7322,"&gt;="&amp;$B$3,BITACORA!$B$4:$B$7322,"&lt;="&amp;$B$4)</f>
        <v>0</v>
      </c>
      <c r="AM198" s="165">
        <f>COUNTIFS(BITACORA!$C$4:$C$7322,$B$7:$B$501,BITACORA!$E$4:$E$7322,$E$6:$AM$6,BITACORA!$B$4:$B$7322,"&gt;="&amp;$B$3,BITACORA!$B$4:$B$7322,"&lt;="&amp;$B$4)</f>
        <v>0</v>
      </c>
    </row>
    <row r="199" spans="1:39">
      <c r="A199" s="141"/>
      <c r="B199" s="165"/>
      <c r="C199" s="165"/>
      <c r="D199" s="164">
        <f t="shared" si="0"/>
        <v>0</v>
      </c>
      <c r="E199" s="165">
        <f>COUNTIFS(BITACORA!$C$4:$C$7322,$B$7:$B$501,BITACORA!$E$4:$E$7322,$E$6:$AM$6,BITACORA!$B$4:$B$7322,"&gt;="&amp;$B$3,BITACORA!$B$4:$B$7322,"&lt;="&amp;$B$4)</f>
        <v>0</v>
      </c>
      <c r="F199" s="165">
        <f>COUNTIFS(BITACORA!$C$4:$C$7322,$B$7:$B$501,BITACORA!$E$4:$E$7322,$E$6:$AM$6,BITACORA!$B$4:$B$7322,"&gt;="&amp;$B$3,BITACORA!$B$4:$B$7322,"&lt;="&amp;$B$4)</f>
        <v>0</v>
      </c>
      <c r="G199" s="165">
        <f>COUNTIFS(BITACORA!$C$4:$C$7322,$B$7:$B$501,BITACORA!$E$4:$E$7322,$E$6:$AM$6,BITACORA!$B$4:$B$7322,"&gt;="&amp;$B$3,BITACORA!$B$4:$B$7322,"&lt;="&amp;$B$4)</f>
        <v>0</v>
      </c>
      <c r="H199" s="165">
        <f>COUNTIFS(BITACORA!$C$4:$C$7322,$B$7:$B$501,BITACORA!$E$4:$E$7322,$E$6:$AM$6,BITACORA!$B$4:$B$7322,"&gt;="&amp;$B$3,BITACORA!$B$4:$B$7322,"&lt;="&amp;$B$4)</f>
        <v>0</v>
      </c>
      <c r="I199" s="165">
        <f>COUNTIFS(BITACORA!$C$4:$C$7322,$B$7:$B$501,BITACORA!$E$4:$E$7322,$E$6:$AM$6,BITACORA!$B$4:$B$7322,"&gt;="&amp;$B$3,BITACORA!$B$4:$B$7322,"&lt;="&amp;$B$4)</f>
        <v>0</v>
      </c>
      <c r="J199" s="165">
        <f>COUNTIFS(BITACORA!$C$4:$C$7322,$B$7:$B$501,BITACORA!$E$4:$E$7322,$E$6:$AM$6,BITACORA!$B$4:$B$7322,"&gt;="&amp;$B$3,BITACORA!$B$4:$B$7322,"&lt;="&amp;$B$4)</f>
        <v>0</v>
      </c>
      <c r="K199" s="165">
        <f>COUNTIFS(BITACORA!$C$4:$C$7322,$B$7:$B$501,BITACORA!$E$4:$E$7322,$E$6:$AM$6,BITACORA!$B$4:$B$7322,"&gt;="&amp;$B$3,BITACORA!$B$4:$B$7322,"&lt;="&amp;$B$4)</f>
        <v>0</v>
      </c>
      <c r="L199" s="165">
        <f>COUNTIFS(BITACORA!$C$4:$C$7322,$B$7:$B$501,BITACORA!$E$4:$E$7322,$E$6:$AM$6,BITACORA!$B$4:$B$7322,"&gt;="&amp;$B$3,BITACORA!$B$4:$B$7322,"&lt;="&amp;$B$4)</f>
        <v>0</v>
      </c>
      <c r="M199" s="165">
        <f>COUNTIFS(BITACORA!$C$4:$C$7322,$B$7:$B$501,BITACORA!$E$4:$E$7322,$E$6:$AM$6,BITACORA!$B$4:$B$7322,"&gt;="&amp;$B$3,BITACORA!$B$4:$B$7322,"&lt;="&amp;$B$4)</f>
        <v>0</v>
      </c>
      <c r="N199" s="165">
        <f>COUNTIFS(BITACORA!$C$4:$C$7322,$B$7:$B$501,BITACORA!$E$4:$E$7322,$E$6:$AM$6,BITACORA!$B$4:$B$7322,"&gt;="&amp;$B$3,BITACORA!$B$4:$B$7322,"&lt;="&amp;$B$4)</f>
        <v>0</v>
      </c>
      <c r="O199" s="165">
        <f>COUNTIFS(BITACORA!$C$4:$C$7322,$B$7:$B$501,BITACORA!$E$4:$E$7322,$E$6:$AM$6,BITACORA!$B$4:$B$7322,"&gt;="&amp;$B$3,BITACORA!$B$4:$B$7322,"&lt;="&amp;$B$4)</f>
        <v>0</v>
      </c>
      <c r="P199" s="165">
        <f>COUNTIFS(BITACORA!$C$4:$C$7322,$B$7:$B$501,BITACORA!$E$4:$E$7322,$E$6:$AM$6,BITACORA!$B$4:$B$7322,"&gt;="&amp;$B$3,BITACORA!$B$4:$B$7322,"&lt;="&amp;$B$4)</f>
        <v>0</v>
      </c>
      <c r="Q199" s="165">
        <f>COUNTIFS(BITACORA!$C$4:$C$7322,$B$7:$B$501,BITACORA!$E$4:$E$7322,$E$6:$AM$6,BITACORA!$B$4:$B$7322,"&gt;="&amp;$B$3,BITACORA!$B$4:$B$7322,"&lt;="&amp;$B$4)</f>
        <v>0</v>
      </c>
      <c r="R199" s="165">
        <f>COUNTIFS(BITACORA!$C$4:$C$7322,$B$7:$B$501,BITACORA!$E$4:$E$7322,$E$6:$AM$6,BITACORA!$B$4:$B$7322,"&gt;="&amp;$B$3,BITACORA!$B$4:$B$7322,"&lt;="&amp;$B$4)</f>
        <v>0</v>
      </c>
      <c r="S199" s="165">
        <f>COUNTIFS(BITACORA!$C$4:$C$7322,$B$7:$B$501,BITACORA!$E$4:$E$7322,$E$6:$AM$6,BITACORA!$B$4:$B$7322,"&gt;="&amp;$B$3,BITACORA!$B$4:$B$7322,"&lt;="&amp;$B$4)</f>
        <v>0</v>
      </c>
      <c r="T199" s="165">
        <f>COUNTIFS(BITACORA!$C$4:$C$7322,$B$7:$B$501,BITACORA!$E$4:$E$7322,$E$6:$AM$6,BITACORA!$B$4:$B$7322,"&gt;="&amp;$B$3,BITACORA!$B$4:$B$7322,"&lt;="&amp;$B$4)</f>
        <v>0</v>
      </c>
      <c r="U199" s="165">
        <f>COUNTIFS(BITACORA!$C$4:$C$7322,$B$7:$B$501,BITACORA!$E$4:$E$7322,$E$6:$AM$6,BITACORA!$B$4:$B$7322,"&gt;="&amp;$B$3,BITACORA!$B$4:$B$7322,"&lt;="&amp;$B$4)</f>
        <v>0</v>
      </c>
      <c r="V199" s="165">
        <f>COUNTIFS(BITACORA!$C$4:$C$7322,$B$7:$B$501,BITACORA!$E$4:$E$7322,$E$6:$AM$6,BITACORA!$B$4:$B$7322,"&gt;="&amp;$B$3,BITACORA!$B$4:$B$7322,"&lt;="&amp;$B$4)</f>
        <v>0</v>
      </c>
      <c r="W199" s="165">
        <f>COUNTIFS(BITACORA!$C$4:$C$7322,$B$7:$B$501,BITACORA!$E$4:$E$7322,$E$6:$AM$6,BITACORA!$B$4:$B$7322,"&gt;="&amp;$B$3,BITACORA!$B$4:$B$7322,"&lt;="&amp;$B$4)</f>
        <v>0</v>
      </c>
      <c r="X199" s="165">
        <f>COUNTIFS(BITACORA!$C$4:$C$7322,$B$7:$B$501,BITACORA!$E$4:$E$7322,$E$6:$AM$6,BITACORA!$B$4:$B$7322,"&gt;="&amp;$B$3,BITACORA!$B$4:$B$7322,"&lt;="&amp;$B$4)</f>
        <v>0</v>
      </c>
      <c r="Y199" s="165">
        <f>COUNTIFS(BITACORA!$C$4:$C$7322,$B$7:$B$501,BITACORA!$E$4:$E$7322,$E$6:$AM$6,BITACORA!$B$4:$B$7322,"&gt;="&amp;$B$3,BITACORA!$B$4:$B$7322,"&lt;="&amp;$B$4)</f>
        <v>0</v>
      </c>
      <c r="Z199" s="165">
        <f>COUNTIFS(BITACORA!$C$4:$C$7322,$B$7:$B$501,BITACORA!$E$4:$E$7322,$E$6:$AM$6,BITACORA!$B$4:$B$7322,"&gt;="&amp;$B$3,BITACORA!$B$4:$B$7322,"&lt;="&amp;$B$4)</f>
        <v>0</v>
      </c>
      <c r="AA199" s="165">
        <f>COUNTIFS(BITACORA!$C$4:$C$7322,$B$7:$B$501,BITACORA!$E$4:$E$7322,$E$6:$AM$6,BITACORA!$B$4:$B$7322,"&gt;="&amp;$B$3,BITACORA!$B$4:$B$7322,"&lt;="&amp;$B$4)</f>
        <v>0</v>
      </c>
      <c r="AB199" s="165">
        <f>COUNTIFS(BITACORA!$C$4:$C$7322,$B$7:$B$501,BITACORA!$E$4:$E$7322,$E$6:$AM$6,BITACORA!$B$4:$B$7322,"&gt;="&amp;$B$3,BITACORA!$B$4:$B$7322,"&lt;="&amp;$B$4)</f>
        <v>0</v>
      </c>
      <c r="AC199" s="165">
        <f>COUNTIFS(BITACORA!$C$4:$C$7322,$B$7:$B$501,BITACORA!$E$4:$E$7322,$E$6:$AM$6,BITACORA!$B$4:$B$7322,"&gt;="&amp;$B$3,BITACORA!$B$4:$B$7322,"&lt;="&amp;$B$4)</f>
        <v>0</v>
      </c>
      <c r="AD199" s="165">
        <f>COUNTIFS(BITACORA!$C$4:$C$7322,$B$7:$B$501,BITACORA!$E$4:$E$7322,$E$6:$AM$6,BITACORA!$B$4:$B$7322,"&gt;="&amp;$B$3,BITACORA!$B$4:$B$7322,"&lt;="&amp;$B$4)</f>
        <v>0</v>
      </c>
      <c r="AE199" s="165">
        <f>COUNTIFS(BITACORA!$C$4:$C$7322,$B$7:$B$501,BITACORA!$E$4:$E$7322,$E$6:$AM$6,BITACORA!$B$4:$B$7322,"&gt;="&amp;$B$3,BITACORA!$B$4:$B$7322,"&lt;="&amp;$B$4)</f>
        <v>0</v>
      </c>
      <c r="AF199" s="165">
        <f>COUNTIFS(BITACORA!$C$4:$C$7322,$B$7:$B$501,BITACORA!$E$4:$E$7322,$E$6:$AM$6,BITACORA!$B$4:$B$7322,"&gt;="&amp;$B$3,BITACORA!$B$4:$B$7322,"&lt;="&amp;$B$4)</f>
        <v>0</v>
      </c>
      <c r="AG199" s="165">
        <f>COUNTIFS(BITACORA!$C$4:$C$7322,$B$7:$B$501,BITACORA!$E$4:$E$7322,$E$6:$AM$6,BITACORA!$B$4:$B$7322,"&gt;="&amp;$B$3,BITACORA!$B$4:$B$7322,"&lt;="&amp;$B$4)</f>
        <v>0</v>
      </c>
      <c r="AH199" s="165">
        <f>COUNTIFS(BITACORA!$C$4:$C$7322,$B$7:$B$501,BITACORA!$E$4:$E$7322,$E$6:$AM$6,BITACORA!$B$4:$B$7322,"&gt;="&amp;$B$3,BITACORA!$B$4:$B$7322,"&lt;="&amp;$B$4)</f>
        <v>0</v>
      </c>
      <c r="AI199" s="165">
        <f>COUNTIFS(BITACORA!$C$4:$C$7322,$B$7:$B$501,BITACORA!$E$4:$E$7322,$E$6:$AM$6,BITACORA!$B$4:$B$7322,"&gt;="&amp;$B$3,BITACORA!$B$4:$B$7322,"&lt;="&amp;$B$4)</f>
        <v>0</v>
      </c>
      <c r="AJ199" s="165">
        <f>COUNTIFS(BITACORA!$C$4:$C$7322,$B$7:$B$501,BITACORA!$E$4:$E$7322,$E$6:$AM$6,BITACORA!$B$4:$B$7322,"&gt;="&amp;$B$3,BITACORA!$B$4:$B$7322,"&lt;="&amp;$B$4)</f>
        <v>0</v>
      </c>
      <c r="AK199" s="165">
        <f>COUNTIFS(BITACORA!$C$4:$C$7322,$B$7:$B$501,BITACORA!$E$4:$E$7322,$E$6:$AM$6,BITACORA!$B$4:$B$7322,"&gt;="&amp;$B$3,BITACORA!$B$4:$B$7322,"&lt;="&amp;$B$4)</f>
        <v>0</v>
      </c>
      <c r="AL199" s="165">
        <f>COUNTIFS(BITACORA!$C$4:$C$7322,$B$7:$B$501,BITACORA!$E$4:$E$7322,$E$6:$AM$6,BITACORA!$B$4:$B$7322,"&gt;="&amp;$B$3,BITACORA!$B$4:$B$7322,"&lt;="&amp;$B$4)</f>
        <v>0</v>
      </c>
      <c r="AM199" s="165">
        <f>COUNTIFS(BITACORA!$C$4:$C$7322,$B$7:$B$501,BITACORA!$E$4:$E$7322,$E$6:$AM$6,BITACORA!$B$4:$B$7322,"&gt;="&amp;$B$3,BITACORA!$B$4:$B$7322,"&lt;="&amp;$B$4)</f>
        <v>0</v>
      </c>
    </row>
    <row r="200" spans="1:39">
      <c r="A200" s="141"/>
      <c r="B200" s="165"/>
      <c r="C200" s="165"/>
      <c r="D200" s="164">
        <f t="shared" si="0"/>
        <v>0</v>
      </c>
      <c r="E200" s="165">
        <f>COUNTIFS(BITACORA!$C$4:$C$7322,$B$7:$B$501,BITACORA!$E$4:$E$7322,$E$6:$AM$6,BITACORA!$B$4:$B$7322,"&gt;="&amp;$B$3,BITACORA!$B$4:$B$7322,"&lt;="&amp;$B$4)</f>
        <v>0</v>
      </c>
      <c r="F200" s="165">
        <f>COUNTIFS(BITACORA!$C$4:$C$7322,$B$7:$B$501,BITACORA!$E$4:$E$7322,$E$6:$AM$6,BITACORA!$B$4:$B$7322,"&gt;="&amp;$B$3,BITACORA!$B$4:$B$7322,"&lt;="&amp;$B$4)</f>
        <v>0</v>
      </c>
      <c r="G200" s="165">
        <f>COUNTIFS(BITACORA!$C$4:$C$7322,$B$7:$B$501,BITACORA!$E$4:$E$7322,$E$6:$AM$6,BITACORA!$B$4:$B$7322,"&gt;="&amp;$B$3,BITACORA!$B$4:$B$7322,"&lt;="&amp;$B$4)</f>
        <v>0</v>
      </c>
      <c r="H200" s="165">
        <f>COUNTIFS(BITACORA!$C$4:$C$7322,$B$7:$B$501,BITACORA!$E$4:$E$7322,$E$6:$AM$6,BITACORA!$B$4:$B$7322,"&gt;="&amp;$B$3,BITACORA!$B$4:$B$7322,"&lt;="&amp;$B$4)</f>
        <v>0</v>
      </c>
      <c r="I200" s="165">
        <f>COUNTIFS(BITACORA!$C$4:$C$7322,$B$7:$B$501,BITACORA!$E$4:$E$7322,$E$6:$AM$6,BITACORA!$B$4:$B$7322,"&gt;="&amp;$B$3,BITACORA!$B$4:$B$7322,"&lt;="&amp;$B$4)</f>
        <v>0</v>
      </c>
      <c r="J200" s="165">
        <f>COUNTIFS(BITACORA!$C$4:$C$7322,$B$7:$B$501,BITACORA!$E$4:$E$7322,$E$6:$AM$6,BITACORA!$B$4:$B$7322,"&gt;="&amp;$B$3,BITACORA!$B$4:$B$7322,"&lt;="&amp;$B$4)</f>
        <v>0</v>
      </c>
      <c r="K200" s="165">
        <f>COUNTIFS(BITACORA!$C$4:$C$7322,$B$7:$B$501,BITACORA!$E$4:$E$7322,$E$6:$AM$6,BITACORA!$B$4:$B$7322,"&gt;="&amp;$B$3,BITACORA!$B$4:$B$7322,"&lt;="&amp;$B$4)</f>
        <v>0</v>
      </c>
      <c r="L200" s="165">
        <f>COUNTIFS(BITACORA!$C$4:$C$7322,$B$7:$B$501,BITACORA!$E$4:$E$7322,$E$6:$AM$6,BITACORA!$B$4:$B$7322,"&gt;="&amp;$B$3,BITACORA!$B$4:$B$7322,"&lt;="&amp;$B$4)</f>
        <v>0</v>
      </c>
      <c r="M200" s="165">
        <f>COUNTIFS(BITACORA!$C$4:$C$7322,$B$7:$B$501,BITACORA!$E$4:$E$7322,$E$6:$AM$6,BITACORA!$B$4:$B$7322,"&gt;="&amp;$B$3,BITACORA!$B$4:$B$7322,"&lt;="&amp;$B$4)</f>
        <v>0</v>
      </c>
      <c r="N200" s="165">
        <f>COUNTIFS(BITACORA!$C$4:$C$7322,$B$7:$B$501,BITACORA!$E$4:$E$7322,$E$6:$AM$6,BITACORA!$B$4:$B$7322,"&gt;="&amp;$B$3,BITACORA!$B$4:$B$7322,"&lt;="&amp;$B$4)</f>
        <v>0</v>
      </c>
      <c r="O200" s="165">
        <f>COUNTIFS(BITACORA!$C$4:$C$7322,$B$7:$B$501,BITACORA!$E$4:$E$7322,$E$6:$AM$6,BITACORA!$B$4:$B$7322,"&gt;="&amp;$B$3,BITACORA!$B$4:$B$7322,"&lt;="&amp;$B$4)</f>
        <v>0</v>
      </c>
      <c r="P200" s="165">
        <f>COUNTIFS(BITACORA!$C$4:$C$7322,$B$7:$B$501,BITACORA!$E$4:$E$7322,$E$6:$AM$6,BITACORA!$B$4:$B$7322,"&gt;="&amp;$B$3,BITACORA!$B$4:$B$7322,"&lt;="&amp;$B$4)</f>
        <v>0</v>
      </c>
      <c r="Q200" s="165">
        <f>COUNTIFS(BITACORA!$C$4:$C$7322,$B$7:$B$501,BITACORA!$E$4:$E$7322,$E$6:$AM$6,BITACORA!$B$4:$B$7322,"&gt;="&amp;$B$3,BITACORA!$B$4:$B$7322,"&lt;="&amp;$B$4)</f>
        <v>0</v>
      </c>
      <c r="R200" s="165">
        <f>COUNTIFS(BITACORA!$C$4:$C$7322,$B$7:$B$501,BITACORA!$E$4:$E$7322,$E$6:$AM$6,BITACORA!$B$4:$B$7322,"&gt;="&amp;$B$3,BITACORA!$B$4:$B$7322,"&lt;="&amp;$B$4)</f>
        <v>0</v>
      </c>
      <c r="S200" s="165">
        <f>COUNTIFS(BITACORA!$C$4:$C$7322,$B$7:$B$501,BITACORA!$E$4:$E$7322,$E$6:$AM$6,BITACORA!$B$4:$B$7322,"&gt;="&amp;$B$3,BITACORA!$B$4:$B$7322,"&lt;="&amp;$B$4)</f>
        <v>0</v>
      </c>
      <c r="T200" s="165">
        <f>COUNTIFS(BITACORA!$C$4:$C$7322,$B$7:$B$501,BITACORA!$E$4:$E$7322,$E$6:$AM$6,BITACORA!$B$4:$B$7322,"&gt;="&amp;$B$3,BITACORA!$B$4:$B$7322,"&lt;="&amp;$B$4)</f>
        <v>0</v>
      </c>
      <c r="U200" s="165">
        <f>COUNTIFS(BITACORA!$C$4:$C$7322,$B$7:$B$501,BITACORA!$E$4:$E$7322,$E$6:$AM$6,BITACORA!$B$4:$B$7322,"&gt;="&amp;$B$3,BITACORA!$B$4:$B$7322,"&lt;="&amp;$B$4)</f>
        <v>0</v>
      </c>
      <c r="V200" s="165">
        <f>COUNTIFS(BITACORA!$C$4:$C$7322,$B$7:$B$501,BITACORA!$E$4:$E$7322,$E$6:$AM$6,BITACORA!$B$4:$B$7322,"&gt;="&amp;$B$3,BITACORA!$B$4:$B$7322,"&lt;="&amp;$B$4)</f>
        <v>0</v>
      </c>
      <c r="W200" s="165">
        <f>COUNTIFS(BITACORA!$C$4:$C$7322,$B$7:$B$501,BITACORA!$E$4:$E$7322,$E$6:$AM$6,BITACORA!$B$4:$B$7322,"&gt;="&amp;$B$3,BITACORA!$B$4:$B$7322,"&lt;="&amp;$B$4)</f>
        <v>0</v>
      </c>
      <c r="X200" s="165">
        <f>COUNTIFS(BITACORA!$C$4:$C$7322,$B$7:$B$501,BITACORA!$E$4:$E$7322,$E$6:$AM$6,BITACORA!$B$4:$B$7322,"&gt;="&amp;$B$3,BITACORA!$B$4:$B$7322,"&lt;="&amp;$B$4)</f>
        <v>0</v>
      </c>
      <c r="Y200" s="165">
        <f>COUNTIFS(BITACORA!$C$4:$C$7322,$B$7:$B$501,BITACORA!$E$4:$E$7322,$E$6:$AM$6,BITACORA!$B$4:$B$7322,"&gt;="&amp;$B$3,BITACORA!$B$4:$B$7322,"&lt;="&amp;$B$4)</f>
        <v>0</v>
      </c>
      <c r="Z200" s="165">
        <f>COUNTIFS(BITACORA!$C$4:$C$7322,$B$7:$B$501,BITACORA!$E$4:$E$7322,$E$6:$AM$6,BITACORA!$B$4:$B$7322,"&gt;="&amp;$B$3,BITACORA!$B$4:$B$7322,"&lt;="&amp;$B$4)</f>
        <v>0</v>
      </c>
      <c r="AA200" s="165">
        <f>COUNTIFS(BITACORA!$C$4:$C$7322,$B$7:$B$501,BITACORA!$E$4:$E$7322,$E$6:$AM$6,BITACORA!$B$4:$B$7322,"&gt;="&amp;$B$3,BITACORA!$B$4:$B$7322,"&lt;="&amp;$B$4)</f>
        <v>0</v>
      </c>
      <c r="AB200" s="165">
        <f>COUNTIFS(BITACORA!$C$4:$C$7322,$B$7:$B$501,BITACORA!$E$4:$E$7322,$E$6:$AM$6,BITACORA!$B$4:$B$7322,"&gt;="&amp;$B$3,BITACORA!$B$4:$B$7322,"&lt;="&amp;$B$4)</f>
        <v>0</v>
      </c>
      <c r="AC200" s="165">
        <f>COUNTIFS(BITACORA!$C$4:$C$7322,$B$7:$B$501,BITACORA!$E$4:$E$7322,$E$6:$AM$6,BITACORA!$B$4:$B$7322,"&gt;="&amp;$B$3,BITACORA!$B$4:$B$7322,"&lt;="&amp;$B$4)</f>
        <v>0</v>
      </c>
      <c r="AD200" s="165">
        <f>COUNTIFS(BITACORA!$C$4:$C$7322,$B$7:$B$501,BITACORA!$E$4:$E$7322,$E$6:$AM$6,BITACORA!$B$4:$B$7322,"&gt;="&amp;$B$3,BITACORA!$B$4:$B$7322,"&lt;="&amp;$B$4)</f>
        <v>0</v>
      </c>
      <c r="AE200" s="165">
        <f>COUNTIFS(BITACORA!$C$4:$C$7322,$B$7:$B$501,BITACORA!$E$4:$E$7322,$E$6:$AM$6,BITACORA!$B$4:$B$7322,"&gt;="&amp;$B$3,BITACORA!$B$4:$B$7322,"&lt;="&amp;$B$4)</f>
        <v>0</v>
      </c>
      <c r="AF200" s="165">
        <f>COUNTIFS(BITACORA!$C$4:$C$7322,$B$7:$B$501,BITACORA!$E$4:$E$7322,$E$6:$AM$6,BITACORA!$B$4:$B$7322,"&gt;="&amp;$B$3,BITACORA!$B$4:$B$7322,"&lt;="&amp;$B$4)</f>
        <v>0</v>
      </c>
      <c r="AG200" s="165">
        <f>COUNTIFS(BITACORA!$C$4:$C$7322,$B$7:$B$501,BITACORA!$E$4:$E$7322,$E$6:$AM$6,BITACORA!$B$4:$B$7322,"&gt;="&amp;$B$3,BITACORA!$B$4:$B$7322,"&lt;="&amp;$B$4)</f>
        <v>0</v>
      </c>
      <c r="AH200" s="165">
        <f>COUNTIFS(BITACORA!$C$4:$C$7322,$B$7:$B$501,BITACORA!$E$4:$E$7322,$E$6:$AM$6,BITACORA!$B$4:$B$7322,"&gt;="&amp;$B$3,BITACORA!$B$4:$B$7322,"&lt;="&amp;$B$4)</f>
        <v>0</v>
      </c>
      <c r="AI200" s="165">
        <f>COUNTIFS(BITACORA!$C$4:$C$7322,$B$7:$B$501,BITACORA!$E$4:$E$7322,$E$6:$AM$6,BITACORA!$B$4:$B$7322,"&gt;="&amp;$B$3,BITACORA!$B$4:$B$7322,"&lt;="&amp;$B$4)</f>
        <v>0</v>
      </c>
      <c r="AJ200" s="165">
        <f>COUNTIFS(BITACORA!$C$4:$C$7322,$B$7:$B$501,BITACORA!$E$4:$E$7322,$E$6:$AM$6,BITACORA!$B$4:$B$7322,"&gt;="&amp;$B$3,BITACORA!$B$4:$B$7322,"&lt;="&amp;$B$4)</f>
        <v>0</v>
      </c>
      <c r="AK200" s="165">
        <f>COUNTIFS(BITACORA!$C$4:$C$7322,$B$7:$B$501,BITACORA!$E$4:$E$7322,$E$6:$AM$6,BITACORA!$B$4:$B$7322,"&gt;="&amp;$B$3,BITACORA!$B$4:$B$7322,"&lt;="&amp;$B$4)</f>
        <v>0</v>
      </c>
      <c r="AL200" s="165">
        <f>COUNTIFS(BITACORA!$C$4:$C$7322,$B$7:$B$501,BITACORA!$E$4:$E$7322,$E$6:$AM$6,BITACORA!$B$4:$B$7322,"&gt;="&amp;$B$3,BITACORA!$B$4:$B$7322,"&lt;="&amp;$B$4)</f>
        <v>0</v>
      </c>
      <c r="AM200" s="165">
        <f>COUNTIFS(BITACORA!$C$4:$C$7322,$B$7:$B$501,BITACORA!$E$4:$E$7322,$E$6:$AM$6,BITACORA!$B$4:$B$7322,"&gt;="&amp;$B$3,BITACORA!$B$4:$B$7322,"&lt;="&amp;$B$4)</f>
        <v>0</v>
      </c>
    </row>
    <row r="201" spans="1:39">
      <c r="A201" s="141"/>
      <c r="B201" s="165"/>
      <c r="C201" s="165"/>
      <c r="D201" s="164">
        <f t="shared" si="0"/>
        <v>0</v>
      </c>
      <c r="E201" s="165">
        <f>COUNTIFS(BITACORA!$C$4:$C$7322,$B$7:$B$501,BITACORA!$E$4:$E$7322,$E$6:$AM$6,BITACORA!$B$4:$B$7322,"&gt;="&amp;$B$3,BITACORA!$B$4:$B$7322,"&lt;="&amp;$B$4)</f>
        <v>0</v>
      </c>
      <c r="F201" s="165">
        <f>COUNTIFS(BITACORA!$C$4:$C$7322,$B$7:$B$501,BITACORA!$E$4:$E$7322,$E$6:$AM$6,BITACORA!$B$4:$B$7322,"&gt;="&amp;$B$3,BITACORA!$B$4:$B$7322,"&lt;="&amp;$B$4)</f>
        <v>0</v>
      </c>
      <c r="G201" s="165">
        <f>COUNTIFS(BITACORA!$C$4:$C$7322,$B$7:$B$501,BITACORA!$E$4:$E$7322,$E$6:$AM$6,BITACORA!$B$4:$B$7322,"&gt;="&amp;$B$3,BITACORA!$B$4:$B$7322,"&lt;="&amp;$B$4)</f>
        <v>0</v>
      </c>
      <c r="H201" s="165">
        <f>COUNTIFS(BITACORA!$C$4:$C$7322,$B$7:$B$501,BITACORA!$E$4:$E$7322,$E$6:$AM$6,BITACORA!$B$4:$B$7322,"&gt;="&amp;$B$3,BITACORA!$B$4:$B$7322,"&lt;="&amp;$B$4)</f>
        <v>0</v>
      </c>
      <c r="I201" s="165">
        <f>COUNTIFS(BITACORA!$C$4:$C$7322,$B$7:$B$501,BITACORA!$E$4:$E$7322,$E$6:$AM$6,BITACORA!$B$4:$B$7322,"&gt;="&amp;$B$3,BITACORA!$B$4:$B$7322,"&lt;="&amp;$B$4)</f>
        <v>0</v>
      </c>
      <c r="J201" s="165">
        <f>COUNTIFS(BITACORA!$C$4:$C$7322,$B$7:$B$501,BITACORA!$E$4:$E$7322,$E$6:$AM$6,BITACORA!$B$4:$B$7322,"&gt;="&amp;$B$3,BITACORA!$B$4:$B$7322,"&lt;="&amp;$B$4)</f>
        <v>0</v>
      </c>
      <c r="K201" s="165">
        <f>COUNTIFS(BITACORA!$C$4:$C$7322,$B$7:$B$501,BITACORA!$E$4:$E$7322,$E$6:$AM$6,BITACORA!$B$4:$B$7322,"&gt;="&amp;$B$3,BITACORA!$B$4:$B$7322,"&lt;="&amp;$B$4)</f>
        <v>0</v>
      </c>
      <c r="L201" s="165">
        <f>COUNTIFS(BITACORA!$C$4:$C$7322,$B$7:$B$501,BITACORA!$E$4:$E$7322,$E$6:$AM$6,BITACORA!$B$4:$B$7322,"&gt;="&amp;$B$3,BITACORA!$B$4:$B$7322,"&lt;="&amp;$B$4)</f>
        <v>0</v>
      </c>
      <c r="M201" s="165">
        <f>COUNTIFS(BITACORA!$C$4:$C$7322,$B$7:$B$501,BITACORA!$E$4:$E$7322,$E$6:$AM$6,BITACORA!$B$4:$B$7322,"&gt;="&amp;$B$3,BITACORA!$B$4:$B$7322,"&lt;="&amp;$B$4)</f>
        <v>0</v>
      </c>
      <c r="N201" s="165">
        <f>COUNTIFS(BITACORA!$C$4:$C$7322,$B$7:$B$501,BITACORA!$E$4:$E$7322,$E$6:$AM$6,BITACORA!$B$4:$B$7322,"&gt;="&amp;$B$3,BITACORA!$B$4:$B$7322,"&lt;="&amp;$B$4)</f>
        <v>0</v>
      </c>
      <c r="O201" s="165">
        <f>COUNTIFS(BITACORA!$C$4:$C$7322,$B$7:$B$501,BITACORA!$E$4:$E$7322,$E$6:$AM$6,BITACORA!$B$4:$B$7322,"&gt;="&amp;$B$3,BITACORA!$B$4:$B$7322,"&lt;="&amp;$B$4)</f>
        <v>0</v>
      </c>
      <c r="P201" s="165">
        <f>COUNTIFS(BITACORA!$C$4:$C$7322,$B$7:$B$501,BITACORA!$E$4:$E$7322,$E$6:$AM$6,BITACORA!$B$4:$B$7322,"&gt;="&amp;$B$3,BITACORA!$B$4:$B$7322,"&lt;="&amp;$B$4)</f>
        <v>0</v>
      </c>
      <c r="Q201" s="165">
        <f>COUNTIFS(BITACORA!$C$4:$C$7322,$B$7:$B$501,BITACORA!$E$4:$E$7322,$E$6:$AM$6,BITACORA!$B$4:$B$7322,"&gt;="&amp;$B$3,BITACORA!$B$4:$B$7322,"&lt;="&amp;$B$4)</f>
        <v>0</v>
      </c>
      <c r="R201" s="165">
        <f>COUNTIFS(BITACORA!$C$4:$C$7322,$B$7:$B$501,BITACORA!$E$4:$E$7322,$E$6:$AM$6,BITACORA!$B$4:$B$7322,"&gt;="&amp;$B$3,BITACORA!$B$4:$B$7322,"&lt;="&amp;$B$4)</f>
        <v>0</v>
      </c>
      <c r="S201" s="165">
        <f>COUNTIFS(BITACORA!$C$4:$C$7322,$B$7:$B$501,BITACORA!$E$4:$E$7322,$E$6:$AM$6,BITACORA!$B$4:$B$7322,"&gt;="&amp;$B$3,BITACORA!$B$4:$B$7322,"&lt;="&amp;$B$4)</f>
        <v>0</v>
      </c>
      <c r="T201" s="165">
        <f>COUNTIFS(BITACORA!$C$4:$C$7322,$B$7:$B$501,BITACORA!$E$4:$E$7322,$E$6:$AM$6,BITACORA!$B$4:$B$7322,"&gt;="&amp;$B$3,BITACORA!$B$4:$B$7322,"&lt;="&amp;$B$4)</f>
        <v>0</v>
      </c>
      <c r="U201" s="165">
        <f>COUNTIFS(BITACORA!$C$4:$C$7322,$B$7:$B$501,BITACORA!$E$4:$E$7322,$E$6:$AM$6,BITACORA!$B$4:$B$7322,"&gt;="&amp;$B$3,BITACORA!$B$4:$B$7322,"&lt;="&amp;$B$4)</f>
        <v>0</v>
      </c>
      <c r="V201" s="165">
        <f>COUNTIFS(BITACORA!$C$4:$C$7322,$B$7:$B$501,BITACORA!$E$4:$E$7322,$E$6:$AM$6,BITACORA!$B$4:$B$7322,"&gt;="&amp;$B$3,BITACORA!$B$4:$B$7322,"&lt;="&amp;$B$4)</f>
        <v>0</v>
      </c>
      <c r="W201" s="165">
        <f>COUNTIFS(BITACORA!$C$4:$C$7322,$B$7:$B$501,BITACORA!$E$4:$E$7322,$E$6:$AM$6,BITACORA!$B$4:$B$7322,"&gt;="&amp;$B$3,BITACORA!$B$4:$B$7322,"&lt;="&amp;$B$4)</f>
        <v>0</v>
      </c>
      <c r="X201" s="165">
        <f>COUNTIFS(BITACORA!$C$4:$C$7322,$B$7:$B$501,BITACORA!$E$4:$E$7322,$E$6:$AM$6,BITACORA!$B$4:$B$7322,"&gt;="&amp;$B$3,BITACORA!$B$4:$B$7322,"&lt;="&amp;$B$4)</f>
        <v>0</v>
      </c>
      <c r="Y201" s="165">
        <f>COUNTIFS(BITACORA!$C$4:$C$7322,$B$7:$B$501,BITACORA!$E$4:$E$7322,$E$6:$AM$6,BITACORA!$B$4:$B$7322,"&gt;="&amp;$B$3,BITACORA!$B$4:$B$7322,"&lt;="&amp;$B$4)</f>
        <v>0</v>
      </c>
      <c r="Z201" s="165">
        <f>COUNTIFS(BITACORA!$C$4:$C$7322,$B$7:$B$501,BITACORA!$E$4:$E$7322,$E$6:$AM$6,BITACORA!$B$4:$B$7322,"&gt;="&amp;$B$3,BITACORA!$B$4:$B$7322,"&lt;="&amp;$B$4)</f>
        <v>0</v>
      </c>
      <c r="AA201" s="165">
        <f>COUNTIFS(BITACORA!$C$4:$C$7322,$B$7:$B$501,BITACORA!$E$4:$E$7322,$E$6:$AM$6,BITACORA!$B$4:$B$7322,"&gt;="&amp;$B$3,BITACORA!$B$4:$B$7322,"&lt;="&amp;$B$4)</f>
        <v>0</v>
      </c>
      <c r="AB201" s="165">
        <f>COUNTIFS(BITACORA!$C$4:$C$7322,$B$7:$B$501,BITACORA!$E$4:$E$7322,$E$6:$AM$6,BITACORA!$B$4:$B$7322,"&gt;="&amp;$B$3,BITACORA!$B$4:$B$7322,"&lt;="&amp;$B$4)</f>
        <v>0</v>
      </c>
      <c r="AC201" s="165">
        <f>COUNTIFS(BITACORA!$C$4:$C$7322,$B$7:$B$501,BITACORA!$E$4:$E$7322,$E$6:$AM$6,BITACORA!$B$4:$B$7322,"&gt;="&amp;$B$3,BITACORA!$B$4:$B$7322,"&lt;="&amp;$B$4)</f>
        <v>0</v>
      </c>
      <c r="AD201" s="165">
        <f>COUNTIFS(BITACORA!$C$4:$C$7322,$B$7:$B$501,BITACORA!$E$4:$E$7322,$E$6:$AM$6,BITACORA!$B$4:$B$7322,"&gt;="&amp;$B$3,BITACORA!$B$4:$B$7322,"&lt;="&amp;$B$4)</f>
        <v>0</v>
      </c>
      <c r="AE201" s="165">
        <f>COUNTIFS(BITACORA!$C$4:$C$7322,$B$7:$B$501,BITACORA!$E$4:$E$7322,$E$6:$AM$6,BITACORA!$B$4:$B$7322,"&gt;="&amp;$B$3,BITACORA!$B$4:$B$7322,"&lt;="&amp;$B$4)</f>
        <v>0</v>
      </c>
      <c r="AF201" s="165">
        <f>COUNTIFS(BITACORA!$C$4:$C$7322,$B$7:$B$501,BITACORA!$E$4:$E$7322,$E$6:$AM$6,BITACORA!$B$4:$B$7322,"&gt;="&amp;$B$3,BITACORA!$B$4:$B$7322,"&lt;="&amp;$B$4)</f>
        <v>0</v>
      </c>
      <c r="AG201" s="165">
        <f>COUNTIFS(BITACORA!$C$4:$C$7322,$B$7:$B$501,BITACORA!$E$4:$E$7322,$E$6:$AM$6,BITACORA!$B$4:$B$7322,"&gt;="&amp;$B$3,BITACORA!$B$4:$B$7322,"&lt;="&amp;$B$4)</f>
        <v>0</v>
      </c>
      <c r="AH201" s="165">
        <f>COUNTIFS(BITACORA!$C$4:$C$7322,$B$7:$B$501,BITACORA!$E$4:$E$7322,$E$6:$AM$6,BITACORA!$B$4:$B$7322,"&gt;="&amp;$B$3,BITACORA!$B$4:$B$7322,"&lt;="&amp;$B$4)</f>
        <v>0</v>
      </c>
      <c r="AI201" s="165">
        <f>COUNTIFS(BITACORA!$C$4:$C$7322,$B$7:$B$501,BITACORA!$E$4:$E$7322,$E$6:$AM$6,BITACORA!$B$4:$B$7322,"&gt;="&amp;$B$3,BITACORA!$B$4:$B$7322,"&lt;="&amp;$B$4)</f>
        <v>0</v>
      </c>
      <c r="AJ201" s="165">
        <f>COUNTIFS(BITACORA!$C$4:$C$7322,$B$7:$B$501,BITACORA!$E$4:$E$7322,$E$6:$AM$6,BITACORA!$B$4:$B$7322,"&gt;="&amp;$B$3,BITACORA!$B$4:$B$7322,"&lt;="&amp;$B$4)</f>
        <v>0</v>
      </c>
      <c r="AK201" s="165">
        <f>COUNTIFS(BITACORA!$C$4:$C$7322,$B$7:$B$501,BITACORA!$E$4:$E$7322,$E$6:$AM$6,BITACORA!$B$4:$B$7322,"&gt;="&amp;$B$3,BITACORA!$B$4:$B$7322,"&lt;="&amp;$B$4)</f>
        <v>0</v>
      </c>
      <c r="AL201" s="165">
        <f>COUNTIFS(BITACORA!$C$4:$C$7322,$B$7:$B$501,BITACORA!$E$4:$E$7322,$E$6:$AM$6,BITACORA!$B$4:$B$7322,"&gt;="&amp;$B$3,BITACORA!$B$4:$B$7322,"&lt;="&amp;$B$4)</f>
        <v>0</v>
      </c>
      <c r="AM201" s="165">
        <f>COUNTIFS(BITACORA!$C$4:$C$7322,$B$7:$B$501,BITACORA!$E$4:$E$7322,$E$6:$AM$6,BITACORA!$B$4:$B$7322,"&gt;="&amp;$B$3,BITACORA!$B$4:$B$7322,"&lt;="&amp;$B$4)</f>
        <v>0</v>
      </c>
    </row>
    <row r="202" spans="1:39">
      <c r="A202" s="141"/>
      <c r="B202" s="165"/>
      <c r="C202" s="165"/>
      <c r="D202" s="164">
        <f t="shared" si="0"/>
        <v>0</v>
      </c>
      <c r="E202" s="165">
        <f>COUNTIFS(BITACORA!$C$4:$C$7322,$B$7:$B$501,BITACORA!$E$4:$E$7322,$E$6:$AM$6,BITACORA!$B$4:$B$7322,"&gt;="&amp;$B$3,BITACORA!$B$4:$B$7322,"&lt;="&amp;$B$4)</f>
        <v>0</v>
      </c>
      <c r="F202" s="165">
        <f>COUNTIFS(BITACORA!$C$4:$C$7322,$B$7:$B$501,BITACORA!$E$4:$E$7322,$E$6:$AM$6,BITACORA!$B$4:$B$7322,"&gt;="&amp;$B$3,BITACORA!$B$4:$B$7322,"&lt;="&amp;$B$4)</f>
        <v>0</v>
      </c>
      <c r="G202" s="165">
        <f>COUNTIFS(BITACORA!$C$4:$C$7322,$B$7:$B$501,BITACORA!$E$4:$E$7322,$E$6:$AM$6,BITACORA!$B$4:$B$7322,"&gt;="&amp;$B$3,BITACORA!$B$4:$B$7322,"&lt;="&amp;$B$4)</f>
        <v>0</v>
      </c>
      <c r="H202" s="165">
        <f>COUNTIFS(BITACORA!$C$4:$C$7322,$B$7:$B$501,BITACORA!$E$4:$E$7322,$E$6:$AM$6,BITACORA!$B$4:$B$7322,"&gt;="&amp;$B$3,BITACORA!$B$4:$B$7322,"&lt;="&amp;$B$4)</f>
        <v>0</v>
      </c>
      <c r="I202" s="165">
        <f>COUNTIFS(BITACORA!$C$4:$C$7322,$B$7:$B$501,BITACORA!$E$4:$E$7322,$E$6:$AM$6,BITACORA!$B$4:$B$7322,"&gt;="&amp;$B$3,BITACORA!$B$4:$B$7322,"&lt;="&amp;$B$4)</f>
        <v>0</v>
      </c>
      <c r="J202" s="165">
        <f>COUNTIFS(BITACORA!$C$4:$C$7322,$B$7:$B$501,BITACORA!$E$4:$E$7322,$E$6:$AM$6,BITACORA!$B$4:$B$7322,"&gt;="&amp;$B$3,BITACORA!$B$4:$B$7322,"&lt;="&amp;$B$4)</f>
        <v>0</v>
      </c>
      <c r="K202" s="165">
        <f>COUNTIFS(BITACORA!$C$4:$C$7322,$B$7:$B$501,BITACORA!$E$4:$E$7322,$E$6:$AM$6,BITACORA!$B$4:$B$7322,"&gt;="&amp;$B$3,BITACORA!$B$4:$B$7322,"&lt;="&amp;$B$4)</f>
        <v>0</v>
      </c>
      <c r="L202" s="165">
        <f>COUNTIFS(BITACORA!$C$4:$C$7322,$B$7:$B$501,BITACORA!$E$4:$E$7322,$E$6:$AM$6,BITACORA!$B$4:$B$7322,"&gt;="&amp;$B$3,BITACORA!$B$4:$B$7322,"&lt;="&amp;$B$4)</f>
        <v>0</v>
      </c>
      <c r="M202" s="165">
        <f>COUNTIFS(BITACORA!$C$4:$C$7322,$B$7:$B$501,BITACORA!$E$4:$E$7322,$E$6:$AM$6,BITACORA!$B$4:$B$7322,"&gt;="&amp;$B$3,BITACORA!$B$4:$B$7322,"&lt;="&amp;$B$4)</f>
        <v>0</v>
      </c>
      <c r="N202" s="165">
        <f>COUNTIFS(BITACORA!$C$4:$C$7322,$B$7:$B$501,BITACORA!$E$4:$E$7322,$E$6:$AM$6,BITACORA!$B$4:$B$7322,"&gt;="&amp;$B$3,BITACORA!$B$4:$B$7322,"&lt;="&amp;$B$4)</f>
        <v>0</v>
      </c>
      <c r="O202" s="165">
        <f>COUNTIFS(BITACORA!$C$4:$C$7322,$B$7:$B$501,BITACORA!$E$4:$E$7322,$E$6:$AM$6,BITACORA!$B$4:$B$7322,"&gt;="&amp;$B$3,BITACORA!$B$4:$B$7322,"&lt;="&amp;$B$4)</f>
        <v>0</v>
      </c>
      <c r="P202" s="165">
        <f>COUNTIFS(BITACORA!$C$4:$C$7322,$B$7:$B$501,BITACORA!$E$4:$E$7322,$E$6:$AM$6,BITACORA!$B$4:$B$7322,"&gt;="&amp;$B$3,BITACORA!$B$4:$B$7322,"&lt;="&amp;$B$4)</f>
        <v>0</v>
      </c>
      <c r="Q202" s="165">
        <f>COUNTIFS(BITACORA!$C$4:$C$7322,$B$7:$B$501,BITACORA!$E$4:$E$7322,$E$6:$AM$6,BITACORA!$B$4:$B$7322,"&gt;="&amp;$B$3,BITACORA!$B$4:$B$7322,"&lt;="&amp;$B$4)</f>
        <v>0</v>
      </c>
      <c r="R202" s="165">
        <f>COUNTIFS(BITACORA!$C$4:$C$7322,$B$7:$B$501,BITACORA!$E$4:$E$7322,$E$6:$AM$6,BITACORA!$B$4:$B$7322,"&gt;="&amp;$B$3,BITACORA!$B$4:$B$7322,"&lt;="&amp;$B$4)</f>
        <v>0</v>
      </c>
      <c r="S202" s="165">
        <f>COUNTIFS(BITACORA!$C$4:$C$7322,$B$7:$B$501,BITACORA!$E$4:$E$7322,$E$6:$AM$6,BITACORA!$B$4:$B$7322,"&gt;="&amp;$B$3,BITACORA!$B$4:$B$7322,"&lt;="&amp;$B$4)</f>
        <v>0</v>
      </c>
      <c r="T202" s="165">
        <f>COUNTIFS(BITACORA!$C$4:$C$7322,$B$7:$B$501,BITACORA!$E$4:$E$7322,$E$6:$AM$6,BITACORA!$B$4:$B$7322,"&gt;="&amp;$B$3,BITACORA!$B$4:$B$7322,"&lt;="&amp;$B$4)</f>
        <v>0</v>
      </c>
      <c r="U202" s="165">
        <f>COUNTIFS(BITACORA!$C$4:$C$7322,$B$7:$B$501,BITACORA!$E$4:$E$7322,$E$6:$AM$6,BITACORA!$B$4:$B$7322,"&gt;="&amp;$B$3,BITACORA!$B$4:$B$7322,"&lt;="&amp;$B$4)</f>
        <v>0</v>
      </c>
      <c r="V202" s="165">
        <f>COUNTIFS(BITACORA!$C$4:$C$7322,$B$7:$B$501,BITACORA!$E$4:$E$7322,$E$6:$AM$6,BITACORA!$B$4:$B$7322,"&gt;="&amp;$B$3,BITACORA!$B$4:$B$7322,"&lt;="&amp;$B$4)</f>
        <v>0</v>
      </c>
      <c r="W202" s="165">
        <f>COUNTIFS(BITACORA!$C$4:$C$7322,$B$7:$B$501,BITACORA!$E$4:$E$7322,$E$6:$AM$6,BITACORA!$B$4:$B$7322,"&gt;="&amp;$B$3,BITACORA!$B$4:$B$7322,"&lt;="&amp;$B$4)</f>
        <v>0</v>
      </c>
      <c r="X202" s="165">
        <f>COUNTIFS(BITACORA!$C$4:$C$7322,$B$7:$B$501,BITACORA!$E$4:$E$7322,$E$6:$AM$6,BITACORA!$B$4:$B$7322,"&gt;="&amp;$B$3,BITACORA!$B$4:$B$7322,"&lt;="&amp;$B$4)</f>
        <v>0</v>
      </c>
      <c r="Y202" s="165">
        <f>COUNTIFS(BITACORA!$C$4:$C$7322,$B$7:$B$501,BITACORA!$E$4:$E$7322,$E$6:$AM$6,BITACORA!$B$4:$B$7322,"&gt;="&amp;$B$3,BITACORA!$B$4:$B$7322,"&lt;="&amp;$B$4)</f>
        <v>0</v>
      </c>
      <c r="Z202" s="165">
        <f>COUNTIFS(BITACORA!$C$4:$C$7322,$B$7:$B$501,BITACORA!$E$4:$E$7322,$E$6:$AM$6,BITACORA!$B$4:$B$7322,"&gt;="&amp;$B$3,BITACORA!$B$4:$B$7322,"&lt;="&amp;$B$4)</f>
        <v>0</v>
      </c>
      <c r="AA202" s="165">
        <f>COUNTIFS(BITACORA!$C$4:$C$7322,$B$7:$B$501,BITACORA!$E$4:$E$7322,$E$6:$AM$6,BITACORA!$B$4:$B$7322,"&gt;="&amp;$B$3,BITACORA!$B$4:$B$7322,"&lt;="&amp;$B$4)</f>
        <v>0</v>
      </c>
      <c r="AB202" s="165">
        <f>COUNTIFS(BITACORA!$C$4:$C$7322,$B$7:$B$501,BITACORA!$E$4:$E$7322,$E$6:$AM$6,BITACORA!$B$4:$B$7322,"&gt;="&amp;$B$3,BITACORA!$B$4:$B$7322,"&lt;="&amp;$B$4)</f>
        <v>0</v>
      </c>
      <c r="AC202" s="165">
        <f>COUNTIFS(BITACORA!$C$4:$C$7322,$B$7:$B$501,BITACORA!$E$4:$E$7322,$E$6:$AM$6,BITACORA!$B$4:$B$7322,"&gt;="&amp;$B$3,BITACORA!$B$4:$B$7322,"&lt;="&amp;$B$4)</f>
        <v>0</v>
      </c>
      <c r="AD202" s="165">
        <f>COUNTIFS(BITACORA!$C$4:$C$7322,$B$7:$B$501,BITACORA!$E$4:$E$7322,$E$6:$AM$6,BITACORA!$B$4:$B$7322,"&gt;="&amp;$B$3,BITACORA!$B$4:$B$7322,"&lt;="&amp;$B$4)</f>
        <v>0</v>
      </c>
      <c r="AE202" s="165">
        <f>COUNTIFS(BITACORA!$C$4:$C$7322,$B$7:$B$501,BITACORA!$E$4:$E$7322,$E$6:$AM$6,BITACORA!$B$4:$B$7322,"&gt;="&amp;$B$3,BITACORA!$B$4:$B$7322,"&lt;="&amp;$B$4)</f>
        <v>0</v>
      </c>
      <c r="AF202" s="165">
        <f>COUNTIFS(BITACORA!$C$4:$C$7322,$B$7:$B$501,BITACORA!$E$4:$E$7322,$E$6:$AM$6,BITACORA!$B$4:$B$7322,"&gt;="&amp;$B$3,BITACORA!$B$4:$B$7322,"&lt;="&amp;$B$4)</f>
        <v>0</v>
      </c>
      <c r="AG202" s="165">
        <f>COUNTIFS(BITACORA!$C$4:$C$7322,$B$7:$B$501,BITACORA!$E$4:$E$7322,$E$6:$AM$6,BITACORA!$B$4:$B$7322,"&gt;="&amp;$B$3,BITACORA!$B$4:$B$7322,"&lt;="&amp;$B$4)</f>
        <v>0</v>
      </c>
      <c r="AH202" s="165">
        <f>COUNTIFS(BITACORA!$C$4:$C$7322,$B$7:$B$501,BITACORA!$E$4:$E$7322,$E$6:$AM$6,BITACORA!$B$4:$B$7322,"&gt;="&amp;$B$3,BITACORA!$B$4:$B$7322,"&lt;="&amp;$B$4)</f>
        <v>0</v>
      </c>
      <c r="AI202" s="165">
        <f>COUNTIFS(BITACORA!$C$4:$C$7322,$B$7:$B$501,BITACORA!$E$4:$E$7322,$E$6:$AM$6,BITACORA!$B$4:$B$7322,"&gt;="&amp;$B$3,BITACORA!$B$4:$B$7322,"&lt;="&amp;$B$4)</f>
        <v>0</v>
      </c>
      <c r="AJ202" s="165">
        <f>COUNTIFS(BITACORA!$C$4:$C$7322,$B$7:$B$501,BITACORA!$E$4:$E$7322,$E$6:$AM$6,BITACORA!$B$4:$B$7322,"&gt;="&amp;$B$3,BITACORA!$B$4:$B$7322,"&lt;="&amp;$B$4)</f>
        <v>0</v>
      </c>
      <c r="AK202" s="165">
        <f>COUNTIFS(BITACORA!$C$4:$C$7322,$B$7:$B$501,BITACORA!$E$4:$E$7322,$E$6:$AM$6,BITACORA!$B$4:$B$7322,"&gt;="&amp;$B$3,BITACORA!$B$4:$B$7322,"&lt;="&amp;$B$4)</f>
        <v>0</v>
      </c>
      <c r="AL202" s="165">
        <f>COUNTIFS(BITACORA!$C$4:$C$7322,$B$7:$B$501,BITACORA!$E$4:$E$7322,$E$6:$AM$6,BITACORA!$B$4:$B$7322,"&gt;="&amp;$B$3,BITACORA!$B$4:$B$7322,"&lt;="&amp;$B$4)</f>
        <v>0</v>
      </c>
      <c r="AM202" s="165">
        <f>COUNTIFS(BITACORA!$C$4:$C$7322,$B$7:$B$501,BITACORA!$E$4:$E$7322,$E$6:$AM$6,BITACORA!$B$4:$B$7322,"&gt;="&amp;$B$3,BITACORA!$B$4:$B$7322,"&lt;="&amp;$B$4)</f>
        <v>0</v>
      </c>
    </row>
    <row r="203" spans="1:39">
      <c r="A203" s="141"/>
      <c r="B203" s="165"/>
      <c r="C203" s="165"/>
      <c r="D203" s="164">
        <f t="shared" si="0"/>
        <v>0</v>
      </c>
      <c r="E203" s="165">
        <f>COUNTIFS(BITACORA!$C$4:$C$7322,$B$7:$B$501,BITACORA!$E$4:$E$7322,$E$6:$AM$6,BITACORA!$B$4:$B$7322,"&gt;="&amp;$B$3,BITACORA!$B$4:$B$7322,"&lt;="&amp;$B$4)</f>
        <v>0</v>
      </c>
      <c r="F203" s="165">
        <f>COUNTIFS(BITACORA!$C$4:$C$7322,$B$7:$B$501,BITACORA!$E$4:$E$7322,$E$6:$AM$6,BITACORA!$B$4:$B$7322,"&gt;="&amp;$B$3,BITACORA!$B$4:$B$7322,"&lt;="&amp;$B$4)</f>
        <v>0</v>
      </c>
      <c r="G203" s="165">
        <f>COUNTIFS(BITACORA!$C$4:$C$7322,$B$7:$B$501,BITACORA!$E$4:$E$7322,$E$6:$AM$6,BITACORA!$B$4:$B$7322,"&gt;="&amp;$B$3,BITACORA!$B$4:$B$7322,"&lt;="&amp;$B$4)</f>
        <v>0</v>
      </c>
      <c r="H203" s="165">
        <f>COUNTIFS(BITACORA!$C$4:$C$7322,$B$7:$B$501,BITACORA!$E$4:$E$7322,$E$6:$AM$6,BITACORA!$B$4:$B$7322,"&gt;="&amp;$B$3,BITACORA!$B$4:$B$7322,"&lt;="&amp;$B$4)</f>
        <v>0</v>
      </c>
      <c r="I203" s="165">
        <f>COUNTIFS(BITACORA!$C$4:$C$7322,$B$7:$B$501,BITACORA!$E$4:$E$7322,$E$6:$AM$6,BITACORA!$B$4:$B$7322,"&gt;="&amp;$B$3,BITACORA!$B$4:$B$7322,"&lt;="&amp;$B$4)</f>
        <v>0</v>
      </c>
      <c r="J203" s="165">
        <f>COUNTIFS(BITACORA!$C$4:$C$7322,$B$7:$B$501,BITACORA!$E$4:$E$7322,$E$6:$AM$6,BITACORA!$B$4:$B$7322,"&gt;="&amp;$B$3,BITACORA!$B$4:$B$7322,"&lt;="&amp;$B$4)</f>
        <v>0</v>
      </c>
      <c r="K203" s="165">
        <f>COUNTIFS(BITACORA!$C$4:$C$7322,$B$7:$B$501,BITACORA!$E$4:$E$7322,$E$6:$AM$6,BITACORA!$B$4:$B$7322,"&gt;="&amp;$B$3,BITACORA!$B$4:$B$7322,"&lt;="&amp;$B$4)</f>
        <v>0</v>
      </c>
      <c r="L203" s="165">
        <f>COUNTIFS(BITACORA!$C$4:$C$7322,$B$7:$B$501,BITACORA!$E$4:$E$7322,$E$6:$AM$6,BITACORA!$B$4:$B$7322,"&gt;="&amp;$B$3,BITACORA!$B$4:$B$7322,"&lt;="&amp;$B$4)</f>
        <v>0</v>
      </c>
      <c r="M203" s="165">
        <f>COUNTIFS(BITACORA!$C$4:$C$7322,$B$7:$B$501,BITACORA!$E$4:$E$7322,$E$6:$AM$6,BITACORA!$B$4:$B$7322,"&gt;="&amp;$B$3,BITACORA!$B$4:$B$7322,"&lt;="&amp;$B$4)</f>
        <v>0</v>
      </c>
      <c r="N203" s="165">
        <f>COUNTIFS(BITACORA!$C$4:$C$7322,$B$7:$B$501,BITACORA!$E$4:$E$7322,$E$6:$AM$6,BITACORA!$B$4:$B$7322,"&gt;="&amp;$B$3,BITACORA!$B$4:$B$7322,"&lt;="&amp;$B$4)</f>
        <v>0</v>
      </c>
      <c r="O203" s="165">
        <f>COUNTIFS(BITACORA!$C$4:$C$7322,$B$7:$B$501,BITACORA!$E$4:$E$7322,$E$6:$AM$6,BITACORA!$B$4:$B$7322,"&gt;="&amp;$B$3,BITACORA!$B$4:$B$7322,"&lt;="&amp;$B$4)</f>
        <v>0</v>
      </c>
      <c r="P203" s="165">
        <f>COUNTIFS(BITACORA!$C$4:$C$7322,$B$7:$B$501,BITACORA!$E$4:$E$7322,$E$6:$AM$6,BITACORA!$B$4:$B$7322,"&gt;="&amp;$B$3,BITACORA!$B$4:$B$7322,"&lt;="&amp;$B$4)</f>
        <v>0</v>
      </c>
      <c r="Q203" s="165">
        <f>COUNTIFS(BITACORA!$C$4:$C$7322,$B$7:$B$501,BITACORA!$E$4:$E$7322,$E$6:$AM$6,BITACORA!$B$4:$B$7322,"&gt;="&amp;$B$3,BITACORA!$B$4:$B$7322,"&lt;="&amp;$B$4)</f>
        <v>0</v>
      </c>
      <c r="R203" s="165">
        <f>COUNTIFS(BITACORA!$C$4:$C$7322,$B$7:$B$501,BITACORA!$E$4:$E$7322,$E$6:$AM$6,BITACORA!$B$4:$B$7322,"&gt;="&amp;$B$3,BITACORA!$B$4:$B$7322,"&lt;="&amp;$B$4)</f>
        <v>0</v>
      </c>
      <c r="S203" s="165">
        <f>COUNTIFS(BITACORA!$C$4:$C$7322,$B$7:$B$501,BITACORA!$E$4:$E$7322,$E$6:$AM$6,BITACORA!$B$4:$B$7322,"&gt;="&amp;$B$3,BITACORA!$B$4:$B$7322,"&lt;="&amp;$B$4)</f>
        <v>0</v>
      </c>
      <c r="T203" s="165">
        <f>COUNTIFS(BITACORA!$C$4:$C$7322,$B$7:$B$501,BITACORA!$E$4:$E$7322,$E$6:$AM$6,BITACORA!$B$4:$B$7322,"&gt;="&amp;$B$3,BITACORA!$B$4:$B$7322,"&lt;="&amp;$B$4)</f>
        <v>0</v>
      </c>
      <c r="U203" s="165">
        <f>COUNTIFS(BITACORA!$C$4:$C$7322,$B$7:$B$501,BITACORA!$E$4:$E$7322,$E$6:$AM$6,BITACORA!$B$4:$B$7322,"&gt;="&amp;$B$3,BITACORA!$B$4:$B$7322,"&lt;="&amp;$B$4)</f>
        <v>0</v>
      </c>
      <c r="V203" s="165">
        <f>COUNTIFS(BITACORA!$C$4:$C$7322,$B$7:$B$501,BITACORA!$E$4:$E$7322,$E$6:$AM$6,BITACORA!$B$4:$B$7322,"&gt;="&amp;$B$3,BITACORA!$B$4:$B$7322,"&lt;="&amp;$B$4)</f>
        <v>0</v>
      </c>
      <c r="W203" s="165">
        <f>COUNTIFS(BITACORA!$C$4:$C$7322,$B$7:$B$501,BITACORA!$E$4:$E$7322,$E$6:$AM$6,BITACORA!$B$4:$B$7322,"&gt;="&amp;$B$3,BITACORA!$B$4:$B$7322,"&lt;="&amp;$B$4)</f>
        <v>0</v>
      </c>
      <c r="X203" s="165">
        <f>COUNTIFS(BITACORA!$C$4:$C$7322,$B$7:$B$501,BITACORA!$E$4:$E$7322,$E$6:$AM$6,BITACORA!$B$4:$B$7322,"&gt;="&amp;$B$3,BITACORA!$B$4:$B$7322,"&lt;="&amp;$B$4)</f>
        <v>0</v>
      </c>
      <c r="Y203" s="165">
        <f>COUNTIFS(BITACORA!$C$4:$C$7322,$B$7:$B$501,BITACORA!$E$4:$E$7322,$E$6:$AM$6,BITACORA!$B$4:$B$7322,"&gt;="&amp;$B$3,BITACORA!$B$4:$B$7322,"&lt;="&amp;$B$4)</f>
        <v>0</v>
      </c>
      <c r="Z203" s="165">
        <f>COUNTIFS(BITACORA!$C$4:$C$7322,$B$7:$B$501,BITACORA!$E$4:$E$7322,$E$6:$AM$6,BITACORA!$B$4:$B$7322,"&gt;="&amp;$B$3,BITACORA!$B$4:$B$7322,"&lt;="&amp;$B$4)</f>
        <v>0</v>
      </c>
      <c r="AA203" s="165">
        <f>COUNTIFS(BITACORA!$C$4:$C$7322,$B$7:$B$501,BITACORA!$E$4:$E$7322,$E$6:$AM$6,BITACORA!$B$4:$B$7322,"&gt;="&amp;$B$3,BITACORA!$B$4:$B$7322,"&lt;="&amp;$B$4)</f>
        <v>0</v>
      </c>
      <c r="AB203" s="165">
        <f>COUNTIFS(BITACORA!$C$4:$C$7322,$B$7:$B$501,BITACORA!$E$4:$E$7322,$E$6:$AM$6,BITACORA!$B$4:$B$7322,"&gt;="&amp;$B$3,BITACORA!$B$4:$B$7322,"&lt;="&amp;$B$4)</f>
        <v>0</v>
      </c>
      <c r="AC203" s="165">
        <f>COUNTIFS(BITACORA!$C$4:$C$7322,$B$7:$B$501,BITACORA!$E$4:$E$7322,$E$6:$AM$6,BITACORA!$B$4:$B$7322,"&gt;="&amp;$B$3,BITACORA!$B$4:$B$7322,"&lt;="&amp;$B$4)</f>
        <v>0</v>
      </c>
      <c r="AD203" s="165">
        <f>COUNTIFS(BITACORA!$C$4:$C$7322,$B$7:$B$501,BITACORA!$E$4:$E$7322,$E$6:$AM$6,BITACORA!$B$4:$B$7322,"&gt;="&amp;$B$3,BITACORA!$B$4:$B$7322,"&lt;="&amp;$B$4)</f>
        <v>0</v>
      </c>
      <c r="AE203" s="165">
        <f>COUNTIFS(BITACORA!$C$4:$C$7322,$B$7:$B$501,BITACORA!$E$4:$E$7322,$E$6:$AM$6,BITACORA!$B$4:$B$7322,"&gt;="&amp;$B$3,BITACORA!$B$4:$B$7322,"&lt;="&amp;$B$4)</f>
        <v>0</v>
      </c>
      <c r="AF203" s="165">
        <f>COUNTIFS(BITACORA!$C$4:$C$7322,$B$7:$B$501,BITACORA!$E$4:$E$7322,$E$6:$AM$6,BITACORA!$B$4:$B$7322,"&gt;="&amp;$B$3,BITACORA!$B$4:$B$7322,"&lt;="&amp;$B$4)</f>
        <v>0</v>
      </c>
      <c r="AG203" s="165">
        <f>COUNTIFS(BITACORA!$C$4:$C$7322,$B$7:$B$501,BITACORA!$E$4:$E$7322,$E$6:$AM$6,BITACORA!$B$4:$B$7322,"&gt;="&amp;$B$3,BITACORA!$B$4:$B$7322,"&lt;="&amp;$B$4)</f>
        <v>0</v>
      </c>
      <c r="AH203" s="165">
        <f>COUNTIFS(BITACORA!$C$4:$C$7322,$B$7:$B$501,BITACORA!$E$4:$E$7322,$E$6:$AM$6,BITACORA!$B$4:$B$7322,"&gt;="&amp;$B$3,BITACORA!$B$4:$B$7322,"&lt;="&amp;$B$4)</f>
        <v>0</v>
      </c>
      <c r="AI203" s="165">
        <f>COUNTIFS(BITACORA!$C$4:$C$7322,$B$7:$B$501,BITACORA!$E$4:$E$7322,$E$6:$AM$6,BITACORA!$B$4:$B$7322,"&gt;="&amp;$B$3,BITACORA!$B$4:$B$7322,"&lt;="&amp;$B$4)</f>
        <v>0</v>
      </c>
      <c r="AJ203" s="165">
        <f>COUNTIFS(BITACORA!$C$4:$C$7322,$B$7:$B$501,BITACORA!$E$4:$E$7322,$E$6:$AM$6,BITACORA!$B$4:$B$7322,"&gt;="&amp;$B$3,BITACORA!$B$4:$B$7322,"&lt;="&amp;$B$4)</f>
        <v>0</v>
      </c>
      <c r="AK203" s="165">
        <f>COUNTIFS(BITACORA!$C$4:$C$7322,$B$7:$B$501,BITACORA!$E$4:$E$7322,$E$6:$AM$6,BITACORA!$B$4:$B$7322,"&gt;="&amp;$B$3,BITACORA!$B$4:$B$7322,"&lt;="&amp;$B$4)</f>
        <v>0</v>
      </c>
      <c r="AL203" s="165">
        <f>COUNTIFS(BITACORA!$C$4:$C$7322,$B$7:$B$501,BITACORA!$E$4:$E$7322,$E$6:$AM$6,BITACORA!$B$4:$B$7322,"&gt;="&amp;$B$3,BITACORA!$B$4:$B$7322,"&lt;="&amp;$B$4)</f>
        <v>0</v>
      </c>
      <c r="AM203" s="165">
        <f>COUNTIFS(BITACORA!$C$4:$C$7322,$B$7:$B$501,BITACORA!$E$4:$E$7322,$E$6:$AM$6,BITACORA!$B$4:$B$7322,"&gt;="&amp;$B$3,BITACORA!$B$4:$B$7322,"&lt;="&amp;$B$4)</f>
        <v>0</v>
      </c>
    </row>
    <row r="204" spans="1:39">
      <c r="A204" s="141"/>
      <c r="B204" s="165"/>
      <c r="C204" s="165"/>
      <c r="D204" s="164">
        <f t="shared" si="0"/>
        <v>0</v>
      </c>
      <c r="E204" s="165">
        <f>COUNTIFS(BITACORA!$C$4:$C$7322,$B$7:$B$501,BITACORA!$E$4:$E$7322,$E$6:$AM$6,BITACORA!$B$4:$B$7322,"&gt;="&amp;$B$3,BITACORA!$B$4:$B$7322,"&lt;="&amp;$B$4)</f>
        <v>0</v>
      </c>
      <c r="F204" s="165">
        <f>COUNTIFS(BITACORA!$C$4:$C$7322,$B$7:$B$501,BITACORA!$E$4:$E$7322,$E$6:$AM$6,BITACORA!$B$4:$B$7322,"&gt;="&amp;$B$3,BITACORA!$B$4:$B$7322,"&lt;="&amp;$B$4)</f>
        <v>0</v>
      </c>
      <c r="G204" s="165">
        <f>COUNTIFS(BITACORA!$C$4:$C$7322,$B$7:$B$501,BITACORA!$E$4:$E$7322,$E$6:$AM$6,BITACORA!$B$4:$B$7322,"&gt;="&amp;$B$3,BITACORA!$B$4:$B$7322,"&lt;="&amp;$B$4)</f>
        <v>0</v>
      </c>
      <c r="H204" s="165">
        <f>COUNTIFS(BITACORA!$C$4:$C$7322,$B$7:$B$501,BITACORA!$E$4:$E$7322,$E$6:$AM$6,BITACORA!$B$4:$B$7322,"&gt;="&amp;$B$3,BITACORA!$B$4:$B$7322,"&lt;="&amp;$B$4)</f>
        <v>0</v>
      </c>
      <c r="I204" s="165">
        <f>COUNTIFS(BITACORA!$C$4:$C$7322,$B$7:$B$501,BITACORA!$E$4:$E$7322,$E$6:$AM$6,BITACORA!$B$4:$B$7322,"&gt;="&amp;$B$3,BITACORA!$B$4:$B$7322,"&lt;="&amp;$B$4)</f>
        <v>0</v>
      </c>
      <c r="J204" s="165">
        <f>COUNTIFS(BITACORA!$C$4:$C$7322,$B$7:$B$501,BITACORA!$E$4:$E$7322,$E$6:$AM$6,BITACORA!$B$4:$B$7322,"&gt;="&amp;$B$3,BITACORA!$B$4:$B$7322,"&lt;="&amp;$B$4)</f>
        <v>0</v>
      </c>
      <c r="K204" s="165">
        <f>COUNTIFS(BITACORA!$C$4:$C$7322,$B$7:$B$501,BITACORA!$E$4:$E$7322,$E$6:$AM$6,BITACORA!$B$4:$B$7322,"&gt;="&amp;$B$3,BITACORA!$B$4:$B$7322,"&lt;="&amp;$B$4)</f>
        <v>0</v>
      </c>
      <c r="L204" s="165">
        <f>COUNTIFS(BITACORA!$C$4:$C$7322,$B$7:$B$501,BITACORA!$E$4:$E$7322,$E$6:$AM$6,BITACORA!$B$4:$B$7322,"&gt;="&amp;$B$3,BITACORA!$B$4:$B$7322,"&lt;="&amp;$B$4)</f>
        <v>0</v>
      </c>
      <c r="M204" s="165">
        <f>COUNTIFS(BITACORA!$C$4:$C$7322,$B$7:$B$501,BITACORA!$E$4:$E$7322,$E$6:$AM$6,BITACORA!$B$4:$B$7322,"&gt;="&amp;$B$3,BITACORA!$B$4:$B$7322,"&lt;="&amp;$B$4)</f>
        <v>0</v>
      </c>
      <c r="N204" s="165">
        <f>COUNTIFS(BITACORA!$C$4:$C$7322,$B$7:$B$501,BITACORA!$E$4:$E$7322,$E$6:$AM$6,BITACORA!$B$4:$B$7322,"&gt;="&amp;$B$3,BITACORA!$B$4:$B$7322,"&lt;="&amp;$B$4)</f>
        <v>0</v>
      </c>
      <c r="O204" s="165">
        <f>COUNTIFS(BITACORA!$C$4:$C$7322,$B$7:$B$501,BITACORA!$E$4:$E$7322,$E$6:$AM$6,BITACORA!$B$4:$B$7322,"&gt;="&amp;$B$3,BITACORA!$B$4:$B$7322,"&lt;="&amp;$B$4)</f>
        <v>0</v>
      </c>
      <c r="P204" s="165">
        <f>COUNTIFS(BITACORA!$C$4:$C$7322,$B$7:$B$501,BITACORA!$E$4:$E$7322,$E$6:$AM$6,BITACORA!$B$4:$B$7322,"&gt;="&amp;$B$3,BITACORA!$B$4:$B$7322,"&lt;="&amp;$B$4)</f>
        <v>0</v>
      </c>
      <c r="Q204" s="165">
        <f>COUNTIFS(BITACORA!$C$4:$C$7322,$B$7:$B$501,BITACORA!$E$4:$E$7322,$E$6:$AM$6,BITACORA!$B$4:$B$7322,"&gt;="&amp;$B$3,BITACORA!$B$4:$B$7322,"&lt;="&amp;$B$4)</f>
        <v>0</v>
      </c>
      <c r="R204" s="165">
        <f>COUNTIFS(BITACORA!$C$4:$C$7322,$B$7:$B$501,BITACORA!$E$4:$E$7322,$E$6:$AM$6,BITACORA!$B$4:$B$7322,"&gt;="&amp;$B$3,BITACORA!$B$4:$B$7322,"&lt;="&amp;$B$4)</f>
        <v>0</v>
      </c>
      <c r="S204" s="165">
        <f>COUNTIFS(BITACORA!$C$4:$C$7322,$B$7:$B$501,BITACORA!$E$4:$E$7322,$E$6:$AM$6,BITACORA!$B$4:$B$7322,"&gt;="&amp;$B$3,BITACORA!$B$4:$B$7322,"&lt;="&amp;$B$4)</f>
        <v>0</v>
      </c>
      <c r="T204" s="165">
        <f>COUNTIFS(BITACORA!$C$4:$C$7322,$B$7:$B$501,BITACORA!$E$4:$E$7322,$E$6:$AM$6,BITACORA!$B$4:$B$7322,"&gt;="&amp;$B$3,BITACORA!$B$4:$B$7322,"&lt;="&amp;$B$4)</f>
        <v>0</v>
      </c>
      <c r="U204" s="165">
        <f>COUNTIFS(BITACORA!$C$4:$C$7322,$B$7:$B$501,BITACORA!$E$4:$E$7322,$E$6:$AM$6,BITACORA!$B$4:$B$7322,"&gt;="&amp;$B$3,BITACORA!$B$4:$B$7322,"&lt;="&amp;$B$4)</f>
        <v>0</v>
      </c>
      <c r="V204" s="165">
        <f>COUNTIFS(BITACORA!$C$4:$C$7322,$B$7:$B$501,BITACORA!$E$4:$E$7322,$E$6:$AM$6,BITACORA!$B$4:$B$7322,"&gt;="&amp;$B$3,BITACORA!$B$4:$B$7322,"&lt;="&amp;$B$4)</f>
        <v>0</v>
      </c>
      <c r="W204" s="165">
        <f>COUNTIFS(BITACORA!$C$4:$C$7322,$B$7:$B$501,BITACORA!$E$4:$E$7322,$E$6:$AM$6,BITACORA!$B$4:$B$7322,"&gt;="&amp;$B$3,BITACORA!$B$4:$B$7322,"&lt;="&amp;$B$4)</f>
        <v>0</v>
      </c>
      <c r="X204" s="165">
        <f>COUNTIFS(BITACORA!$C$4:$C$7322,$B$7:$B$501,BITACORA!$E$4:$E$7322,$E$6:$AM$6,BITACORA!$B$4:$B$7322,"&gt;="&amp;$B$3,BITACORA!$B$4:$B$7322,"&lt;="&amp;$B$4)</f>
        <v>0</v>
      </c>
      <c r="Y204" s="165">
        <f>COUNTIFS(BITACORA!$C$4:$C$7322,$B$7:$B$501,BITACORA!$E$4:$E$7322,$E$6:$AM$6,BITACORA!$B$4:$B$7322,"&gt;="&amp;$B$3,BITACORA!$B$4:$B$7322,"&lt;="&amp;$B$4)</f>
        <v>0</v>
      </c>
      <c r="Z204" s="165">
        <f>COUNTIFS(BITACORA!$C$4:$C$7322,$B$7:$B$501,BITACORA!$E$4:$E$7322,$E$6:$AM$6,BITACORA!$B$4:$B$7322,"&gt;="&amp;$B$3,BITACORA!$B$4:$B$7322,"&lt;="&amp;$B$4)</f>
        <v>0</v>
      </c>
      <c r="AA204" s="165">
        <f>COUNTIFS(BITACORA!$C$4:$C$7322,$B$7:$B$501,BITACORA!$E$4:$E$7322,$E$6:$AM$6,BITACORA!$B$4:$B$7322,"&gt;="&amp;$B$3,BITACORA!$B$4:$B$7322,"&lt;="&amp;$B$4)</f>
        <v>0</v>
      </c>
      <c r="AB204" s="165">
        <f>COUNTIFS(BITACORA!$C$4:$C$7322,$B$7:$B$501,BITACORA!$E$4:$E$7322,$E$6:$AM$6,BITACORA!$B$4:$B$7322,"&gt;="&amp;$B$3,BITACORA!$B$4:$B$7322,"&lt;="&amp;$B$4)</f>
        <v>0</v>
      </c>
      <c r="AC204" s="165">
        <f>COUNTIFS(BITACORA!$C$4:$C$7322,$B$7:$B$501,BITACORA!$E$4:$E$7322,$E$6:$AM$6,BITACORA!$B$4:$B$7322,"&gt;="&amp;$B$3,BITACORA!$B$4:$B$7322,"&lt;="&amp;$B$4)</f>
        <v>0</v>
      </c>
      <c r="AD204" s="165">
        <f>COUNTIFS(BITACORA!$C$4:$C$7322,$B$7:$B$501,BITACORA!$E$4:$E$7322,$E$6:$AM$6,BITACORA!$B$4:$B$7322,"&gt;="&amp;$B$3,BITACORA!$B$4:$B$7322,"&lt;="&amp;$B$4)</f>
        <v>0</v>
      </c>
      <c r="AE204" s="165">
        <f>COUNTIFS(BITACORA!$C$4:$C$7322,$B$7:$B$501,BITACORA!$E$4:$E$7322,$E$6:$AM$6,BITACORA!$B$4:$B$7322,"&gt;="&amp;$B$3,BITACORA!$B$4:$B$7322,"&lt;="&amp;$B$4)</f>
        <v>0</v>
      </c>
      <c r="AF204" s="165">
        <f>COUNTIFS(BITACORA!$C$4:$C$7322,$B$7:$B$501,BITACORA!$E$4:$E$7322,$E$6:$AM$6,BITACORA!$B$4:$B$7322,"&gt;="&amp;$B$3,BITACORA!$B$4:$B$7322,"&lt;="&amp;$B$4)</f>
        <v>0</v>
      </c>
      <c r="AG204" s="165">
        <f>COUNTIFS(BITACORA!$C$4:$C$7322,$B$7:$B$501,BITACORA!$E$4:$E$7322,$E$6:$AM$6,BITACORA!$B$4:$B$7322,"&gt;="&amp;$B$3,BITACORA!$B$4:$B$7322,"&lt;="&amp;$B$4)</f>
        <v>0</v>
      </c>
      <c r="AH204" s="165">
        <f>COUNTIFS(BITACORA!$C$4:$C$7322,$B$7:$B$501,BITACORA!$E$4:$E$7322,$E$6:$AM$6,BITACORA!$B$4:$B$7322,"&gt;="&amp;$B$3,BITACORA!$B$4:$B$7322,"&lt;="&amp;$B$4)</f>
        <v>0</v>
      </c>
      <c r="AI204" s="165">
        <f>COUNTIFS(BITACORA!$C$4:$C$7322,$B$7:$B$501,BITACORA!$E$4:$E$7322,$E$6:$AM$6,BITACORA!$B$4:$B$7322,"&gt;="&amp;$B$3,BITACORA!$B$4:$B$7322,"&lt;="&amp;$B$4)</f>
        <v>0</v>
      </c>
      <c r="AJ204" s="165">
        <f>COUNTIFS(BITACORA!$C$4:$C$7322,$B$7:$B$501,BITACORA!$E$4:$E$7322,$E$6:$AM$6,BITACORA!$B$4:$B$7322,"&gt;="&amp;$B$3,BITACORA!$B$4:$B$7322,"&lt;="&amp;$B$4)</f>
        <v>0</v>
      </c>
      <c r="AK204" s="165">
        <f>COUNTIFS(BITACORA!$C$4:$C$7322,$B$7:$B$501,BITACORA!$E$4:$E$7322,$E$6:$AM$6,BITACORA!$B$4:$B$7322,"&gt;="&amp;$B$3,BITACORA!$B$4:$B$7322,"&lt;="&amp;$B$4)</f>
        <v>0</v>
      </c>
      <c r="AL204" s="165">
        <f>COUNTIFS(BITACORA!$C$4:$C$7322,$B$7:$B$501,BITACORA!$E$4:$E$7322,$E$6:$AM$6,BITACORA!$B$4:$B$7322,"&gt;="&amp;$B$3,BITACORA!$B$4:$B$7322,"&lt;="&amp;$B$4)</f>
        <v>0</v>
      </c>
      <c r="AM204" s="165">
        <f>COUNTIFS(BITACORA!$C$4:$C$7322,$B$7:$B$501,BITACORA!$E$4:$E$7322,$E$6:$AM$6,BITACORA!$B$4:$B$7322,"&gt;="&amp;$B$3,BITACORA!$B$4:$B$7322,"&lt;="&amp;$B$4)</f>
        <v>0</v>
      </c>
    </row>
    <row r="205" spans="1:39">
      <c r="A205" s="141"/>
      <c r="B205" s="165"/>
      <c r="C205" s="165"/>
      <c r="D205" s="164">
        <f t="shared" si="0"/>
        <v>0</v>
      </c>
      <c r="E205" s="165">
        <f>COUNTIFS(BITACORA!$C$4:$C$7322,$B$7:$B$501,BITACORA!$E$4:$E$7322,$E$6:$AM$6,BITACORA!$B$4:$B$7322,"&gt;="&amp;$B$3,BITACORA!$B$4:$B$7322,"&lt;="&amp;$B$4)</f>
        <v>0</v>
      </c>
      <c r="F205" s="165">
        <f>COUNTIFS(BITACORA!$C$4:$C$7322,$B$7:$B$501,BITACORA!$E$4:$E$7322,$E$6:$AM$6,BITACORA!$B$4:$B$7322,"&gt;="&amp;$B$3,BITACORA!$B$4:$B$7322,"&lt;="&amp;$B$4)</f>
        <v>0</v>
      </c>
      <c r="G205" s="165">
        <f>COUNTIFS(BITACORA!$C$4:$C$7322,$B$7:$B$501,BITACORA!$E$4:$E$7322,$E$6:$AM$6,BITACORA!$B$4:$B$7322,"&gt;="&amp;$B$3,BITACORA!$B$4:$B$7322,"&lt;="&amp;$B$4)</f>
        <v>0</v>
      </c>
      <c r="H205" s="165">
        <f>COUNTIFS(BITACORA!$C$4:$C$7322,$B$7:$B$501,BITACORA!$E$4:$E$7322,$E$6:$AM$6,BITACORA!$B$4:$B$7322,"&gt;="&amp;$B$3,BITACORA!$B$4:$B$7322,"&lt;="&amp;$B$4)</f>
        <v>0</v>
      </c>
      <c r="I205" s="165">
        <f>COUNTIFS(BITACORA!$C$4:$C$7322,$B$7:$B$501,BITACORA!$E$4:$E$7322,$E$6:$AM$6,BITACORA!$B$4:$B$7322,"&gt;="&amp;$B$3,BITACORA!$B$4:$B$7322,"&lt;="&amp;$B$4)</f>
        <v>0</v>
      </c>
      <c r="J205" s="165">
        <f>COUNTIFS(BITACORA!$C$4:$C$7322,$B$7:$B$501,BITACORA!$E$4:$E$7322,$E$6:$AM$6,BITACORA!$B$4:$B$7322,"&gt;="&amp;$B$3,BITACORA!$B$4:$B$7322,"&lt;="&amp;$B$4)</f>
        <v>0</v>
      </c>
      <c r="K205" s="165">
        <f>COUNTIFS(BITACORA!$C$4:$C$7322,$B$7:$B$501,BITACORA!$E$4:$E$7322,$E$6:$AM$6,BITACORA!$B$4:$B$7322,"&gt;="&amp;$B$3,BITACORA!$B$4:$B$7322,"&lt;="&amp;$B$4)</f>
        <v>0</v>
      </c>
      <c r="L205" s="165">
        <f>COUNTIFS(BITACORA!$C$4:$C$7322,$B$7:$B$501,BITACORA!$E$4:$E$7322,$E$6:$AM$6,BITACORA!$B$4:$B$7322,"&gt;="&amp;$B$3,BITACORA!$B$4:$B$7322,"&lt;="&amp;$B$4)</f>
        <v>0</v>
      </c>
      <c r="M205" s="165">
        <f>COUNTIFS(BITACORA!$C$4:$C$7322,$B$7:$B$501,BITACORA!$E$4:$E$7322,$E$6:$AM$6,BITACORA!$B$4:$B$7322,"&gt;="&amp;$B$3,BITACORA!$B$4:$B$7322,"&lt;="&amp;$B$4)</f>
        <v>0</v>
      </c>
      <c r="N205" s="165">
        <f>COUNTIFS(BITACORA!$C$4:$C$7322,$B$7:$B$501,BITACORA!$E$4:$E$7322,$E$6:$AM$6,BITACORA!$B$4:$B$7322,"&gt;="&amp;$B$3,BITACORA!$B$4:$B$7322,"&lt;="&amp;$B$4)</f>
        <v>0</v>
      </c>
      <c r="O205" s="165">
        <f>COUNTIFS(BITACORA!$C$4:$C$7322,$B$7:$B$501,BITACORA!$E$4:$E$7322,$E$6:$AM$6,BITACORA!$B$4:$B$7322,"&gt;="&amp;$B$3,BITACORA!$B$4:$B$7322,"&lt;="&amp;$B$4)</f>
        <v>0</v>
      </c>
      <c r="P205" s="165">
        <f>COUNTIFS(BITACORA!$C$4:$C$7322,$B$7:$B$501,BITACORA!$E$4:$E$7322,$E$6:$AM$6,BITACORA!$B$4:$B$7322,"&gt;="&amp;$B$3,BITACORA!$B$4:$B$7322,"&lt;="&amp;$B$4)</f>
        <v>0</v>
      </c>
      <c r="Q205" s="165">
        <f>COUNTIFS(BITACORA!$C$4:$C$7322,$B$7:$B$501,BITACORA!$E$4:$E$7322,$E$6:$AM$6,BITACORA!$B$4:$B$7322,"&gt;="&amp;$B$3,BITACORA!$B$4:$B$7322,"&lt;="&amp;$B$4)</f>
        <v>0</v>
      </c>
      <c r="R205" s="165">
        <f>COUNTIFS(BITACORA!$C$4:$C$7322,$B$7:$B$501,BITACORA!$E$4:$E$7322,$E$6:$AM$6,BITACORA!$B$4:$B$7322,"&gt;="&amp;$B$3,BITACORA!$B$4:$B$7322,"&lt;="&amp;$B$4)</f>
        <v>0</v>
      </c>
      <c r="S205" s="165">
        <f>COUNTIFS(BITACORA!$C$4:$C$7322,$B$7:$B$501,BITACORA!$E$4:$E$7322,$E$6:$AM$6,BITACORA!$B$4:$B$7322,"&gt;="&amp;$B$3,BITACORA!$B$4:$B$7322,"&lt;="&amp;$B$4)</f>
        <v>0</v>
      </c>
      <c r="T205" s="165">
        <f>COUNTIFS(BITACORA!$C$4:$C$7322,$B$7:$B$501,BITACORA!$E$4:$E$7322,$E$6:$AM$6,BITACORA!$B$4:$B$7322,"&gt;="&amp;$B$3,BITACORA!$B$4:$B$7322,"&lt;="&amp;$B$4)</f>
        <v>0</v>
      </c>
      <c r="U205" s="165">
        <f>COUNTIFS(BITACORA!$C$4:$C$7322,$B$7:$B$501,BITACORA!$E$4:$E$7322,$E$6:$AM$6,BITACORA!$B$4:$B$7322,"&gt;="&amp;$B$3,BITACORA!$B$4:$B$7322,"&lt;="&amp;$B$4)</f>
        <v>0</v>
      </c>
      <c r="V205" s="165">
        <f>COUNTIFS(BITACORA!$C$4:$C$7322,$B$7:$B$501,BITACORA!$E$4:$E$7322,$E$6:$AM$6,BITACORA!$B$4:$B$7322,"&gt;="&amp;$B$3,BITACORA!$B$4:$B$7322,"&lt;="&amp;$B$4)</f>
        <v>0</v>
      </c>
      <c r="W205" s="165">
        <f>COUNTIFS(BITACORA!$C$4:$C$7322,$B$7:$B$501,BITACORA!$E$4:$E$7322,$E$6:$AM$6,BITACORA!$B$4:$B$7322,"&gt;="&amp;$B$3,BITACORA!$B$4:$B$7322,"&lt;="&amp;$B$4)</f>
        <v>0</v>
      </c>
      <c r="X205" s="165">
        <f>COUNTIFS(BITACORA!$C$4:$C$7322,$B$7:$B$501,BITACORA!$E$4:$E$7322,$E$6:$AM$6,BITACORA!$B$4:$B$7322,"&gt;="&amp;$B$3,BITACORA!$B$4:$B$7322,"&lt;="&amp;$B$4)</f>
        <v>0</v>
      </c>
      <c r="Y205" s="165">
        <f>COUNTIFS(BITACORA!$C$4:$C$7322,$B$7:$B$501,BITACORA!$E$4:$E$7322,$E$6:$AM$6,BITACORA!$B$4:$B$7322,"&gt;="&amp;$B$3,BITACORA!$B$4:$B$7322,"&lt;="&amp;$B$4)</f>
        <v>0</v>
      </c>
      <c r="Z205" s="165">
        <f>COUNTIFS(BITACORA!$C$4:$C$7322,$B$7:$B$501,BITACORA!$E$4:$E$7322,$E$6:$AM$6,BITACORA!$B$4:$B$7322,"&gt;="&amp;$B$3,BITACORA!$B$4:$B$7322,"&lt;="&amp;$B$4)</f>
        <v>0</v>
      </c>
      <c r="AA205" s="165">
        <f>COUNTIFS(BITACORA!$C$4:$C$7322,$B$7:$B$501,BITACORA!$E$4:$E$7322,$E$6:$AM$6,BITACORA!$B$4:$B$7322,"&gt;="&amp;$B$3,BITACORA!$B$4:$B$7322,"&lt;="&amp;$B$4)</f>
        <v>0</v>
      </c>
      <c r="AB205" s="165">
        <f>COUNTIFS(BITACORA!$C$4:$C$7322,$B$7:$B$501,BITACORA!$E$4:$E$7322,$E$6:$AM$6,BITACORA!$B$4:$B$7322,"&gt;="&amp;$B$3,BITACORA!$B$4:$B$7322,"&lt;="&amp;$B$4)</f>
        <v>0</v>
      </c>
      <c r="AC205" s="165">
        <f>COUNTIFS(BITACORA!$C$4:$C$7322,$B$7:$B$501,BITACORA!$E$4:$E$7322,$E$6:$AM$6,BITACORA!$B$4:$B$7322,"&gt;="&amp;$B$3,BITACORA!$B$4:$B$7322,"&lt;="&amp;$B$4)</f>
        <v>0</v>
      </c>
      <c r="AD205" s="165">
        <f>COUNTIFS(BITACORA!$C$4:$C$7322,$B$7:$B$501,BITACORA!$E$4:$E$7322,$E$6:$AM$6,BITACORA!$B$4:$B$7322,"&gt;="&amp;$B$3,BITACORA!$B$4:$B$7322,"&lt;="&amp;$B$4)</f>
        <v>0</v>
      </c>
      <c r="AE205" s="165">
        <f>COUNTIFS(BITACORA!$C$4:$C$7322,$B$7:$B$501,BITACORA!$E$4:$E$7322,$E$6:$AM$6,BITACORA!$B$4:$B$7322,"&gt;="&amp;$B$3,BITACORA!$B$4:$B$7322,"&lt;="&amp;$B$4)</f>
        <v>0</v>
      </c>
      <c r="AF205" s="165">
        <f>COUNTIFS(BITACORA!$C$4:$C$7322,$B$7:$B$501,BITACORA!$E$4:$E$7322,$E$6:$AM$6,BITACORA!$B$4:$B$7322,"&gt;="&amp;$B$3,BITACORA!$B$4:$B$7322,"&lt;="&amp;$B$4)</f>
        <v>0</v>
      </c>
      <c r="AG205" s="165">
        <f>COUNTIFS(BITACORA!$C$4:$C$7322,$B$7:$B$501,BITACORA!$E$4:$E$7322,$E$6:$AM$6,BITACORA!$B$4:$B$7322,"&gt;="&amp;$B$3,BITACORA!$B$4:$B$7322,"&lt;="&amp;$B$4)</f>
        <v>0</v>
      </c>
      <c r="AH205" s="165">
        <f>COUNTIFS(BITACORA!$C$4:$C$7322,$B$7:$B$501,BITACORA!$E$4:$E$7322,$E$6:$AM$6,BITACORA!$B$4:$B$7322,"&gt;="&amp;$B$3,BITACORA!$B$4:$B$7322,"&lt;="&amp;$B$4)</f>
        <v>0</v>
      </c>
      <c r="AI205" s="165">
        <f>COUNTIFS(BITACORA!$C$4:$C$7322,$B$7:$B$501,BITACORA!$E$4:$E$7322,$E$6:$AM$6,BITACORA!$B$4:$B$7322,"&gt;="&amp;$B$3,BITACORA!$B$4:$B$7322,"&lt;="&amp;$B$4)</f>
        <v>0</v>
      </c>
      <c r="AJ205" s="165">
        <f>COUNTIFS(BITACORA!$C$4:$C$7322,$B$7:$B$501,BITACORA!$E$4:$E$7322,$E$6:$AM$6,BITACORA!$B$4:$B$7322,"&gt;="&amp;$B$3,BITACORA!$B$4:$B$7322,"&lt;="&amp;$B$4)</f>
        <v>0</v>
      </c>
      <c r="AK205" s="165">
        <f>COUNTIFS(BITACORA!$C$4:$C$7322,$B$7:$B$501,BITACORA!$E$4:$E$7322,$E$6:$AM$6,BITACORA!$B$4:$B$7322,"&gt;="&amp;$B$3,BITACORA!$B$4:$B$7322,"&lt;="&amp;$B$4)</f>
        <v>0</v>
      </c>
      <c r="AL205" s="165">
        <f>COUNTIFS(BITACORA!$C$4:$C$7322,$B$7:$B$501,BITACORA!$E$4:$E$7322,$E$6:$AM$6,BITACORA!$B$4:$B$7322,"&gt;="&amp;$B$3,BITACORA!$B$4:$B$7322,"&lt;="&amp;$B$4)</f>
        <v>0</v>
      </c>
      <c r="AM205" s="165">
        <f>COUNTIFS(BITACORA!$C$4:$C$7322,$B$7:$B$501,BITACORA!$E$4:$E$7322,$E$6:$AM$6,BITACORA!$B$4:$B$7322,"&gt;="&amp;$B$3,BITACORA!$B$4:$B$7322,"&lt;="&amp;$B$4)</f>
        <v>0</v>
      </c>
    </row>
    <row r="206" spans="1:39">
      <c r="A206" s="141"/>
      <c r="B206" s="165"/>
      <c r="C206" s="165"/>
      <c r="D206" s="164">
        <f t="shared" si="0"/>
        <v>0</v>
      </c>
      <c r="E206" s="165">
        <f>COUNTIFS(BITACORA!$C$4:$C$7322,$B$7:$B$501,BITACORA!$E$4:$E$7322,$E$6:$AM$6,BITACORA!$B$4:$B$7322,"&gt;="&amp;$B$3,BITACORA!$B$4:$B$7322,"&lt;="&amp;$B$4)</f>
        <v>0</v>
      </c>
      <c r="F206" s="165">
        <f>COUNTIFS(BITACORA!$C$4:$C$7322,$B$7:$B$501,BITACORA!$E$4:$E$7322,$E$6:$AM$6,BITACORA!$B$4:$B$7322,"&gt;="&amp;$B$3,BITACORA!$B$4:$B$7322,"&lt;="&amp;$B$4)</f>
        <v>0</v>
      </c>
      <c r="G206" s="165">
        <f>COUNTIFS(BITACORA!$C$4:$C$7322,$B$7:$B$501,BITACORA!$E$4:$E$7322,$E$6:$AM$6,BITACORA!$B$4:$B$7322,"&gt;="&amp;$B$3,BITACORA!$B$4:$B$7322,"&lt;="&amp;$B$4)</f>
        <v>0</v>
      </c>
      <c r="H206" s="165">
        <f>COUNTIFS(BITACORA!$C$4:$C$7322,$B$7:$B$501,BITACORA!$E$4:$E$7322,$E$6:$AM$6,BITACORA!$B$4:$B$7322,"&gt;="&amp;$B$3,BITACORA!$B$4:$B$7322,"&lt;="&amp;$B$4)</f>
        <v>0</v>
      </c>
      <c r="I206" s="165">
        <f>COUNTIFS(BITACORA!$C$4:$C$7322,$B$7:$B$501,BITACORA!$E$4:$E$7322,$E$6:$AM$6,BITACORA!$B$4:$B$7322,"&gt;="&amp;$B$3,BITACORA!$B$4:$B$7322,"&lt;="&amp;$B$4)</f>
        <v>0</v>
      </c>
      <c r="J206" s="165">
        <f>COUNTIFS(BITACORA!$C$4:$C$7322,$B$7:$B$501,BITACORA!$E$4:$E$7322,$E$6:$AM$6,BITACORA!$B$4:$B$7322,"&gt;="&amp;$B$3,BITACORA!$B$4:$B$7322,"&lt;="&amp;$B$4)</f>
        <v>0</v>
      </c>
      <c r="K206" s="165">
        <f>COUNTIFS(BITACORA!$C$4:$C$7322,$B$7:$B$501,BITACORA!$E$4:$E$7322,$E$6:$AM$6,BITACORA!$B$4:$B$7322,"&gt;="&amp;$B$3,BITACORA!$B$4:$B$7322,"&lt;="&amp;$B$4)</f>
        <v>0</v>
      </c>
      <c r="L206" s="165">
        <f>COUNTIFS(BITACORA!$C$4:$C$7322,$B$7:$B$501,BITACORA!$E$4:$E$7322,$E$6:$AM$6,BITACORA!$B$4:$B$7322,"&gt;="&amp;$B$3,BITACORA!$B$4:$B$7322,"&lt;="&amp;$B$4)</f>
        <v>0</v>
      </c>
      <c r="M206" s="165">
        <f>COUNTIFS(BITACORA!$C$4:$C$7322,$B$7:$B$501,BITACORA!$E$4:$E$7322,$E$6:$AM$6,BITACORA!$B$4:$B$7322,"&gt;="&amp;$B$3,BITACORA!$B$4:$B$7322,"&lt;="&amp;$B$4)</f>
        <v>0</v>
      </c>
      <c r="N206" s="165">
        <f>COUNTIFS(BITACORA!$C$4:$C$7322,$B$7:$B$501,BITACORA!$E$4:$E$7322,$E$6:$AM$6,BITACORA!$B$4:$B$7322,"&gt;="&amp;$B$3,BITACORA!$B$4:$B$7322,"&lt;="&amp;$B$4)</f>
        <v>0</v>
      </c>
      <c r="O206" s="165">
        <f>COUNTIFS(BITACORA!$C$4:$C$7322,$B$7:$B$501,BITACORA!$E$4:$E$7322,$E$6:$AM$6,BITACORA!$B$4:$B$7322,"&gt;="&amp;$B$3,BITACORA!$B$4:$B$7322,"&lt;="&amp;$B$4)</f>
        <v>0</v>
      </c>
      <c r="P206" s="165">
        <f>COUNTIFS(BITACORA!$C$4:$C$7322,$B$7:$B$501,BITACORA!$E$4:$E$7322,$E$6:$AM$6,BITACORA!$B$4:$B$7322,"&gt;="&amp;$B$3,BITACORA!$B$4:$B$7322,"&lt;="&amp;$B$4)</f>
        <v>0</v>
      </c>
      <c r="Q206" s="165">
        <f>COUNTIFS(BITACORA!$C$4:$C$7322,$B$7:$B$501,BITACORA!$E$4:$E$7322,$E$6:$AM$6,BITACORA!$B$4:$B$7322,"&gt;="&amp;$B$3,BITACORA!$B$4:$B$7322,"&lt;="&amp;$B$4)</f>
        <v>0</v>
      </c>
      <c r="R206" s="165">
        <f>COUNTIFS(BITACORA!$C$4:$C$7322,$B$7:$B$501,BITACORA!$E$4:$E$7322,$E$6:$AM$6,BITACORA!$B$4:$B$7322,"&gt;="&amp;$B$3,BITACORA!$B$4:$B$7322,"&lt;="&amp;$B$4)</f>
        <v>0</v>
      </c>
      <c r="S206" s="165">
        <f>COUNTIFS(BITACORA!$C$4:$C$7322,$B$7:$B$501,BITACORA!$E$4:$E$7322,$E$6:$AM$6,BITACORA!$B$4:$B$7322,"&gt;="&amp;$B$3,BITACORA!$B$4:$B$7322,"&lt;="&amp;$B$4)</f>
        <v>0</v>
      </c>
      <c r="T206" s="165">
        <f>COUNTIFS(BITACORA!$C$4:$C$7322,$B$7:$B$501,BITACORA!$E$4:$E$7322,$E$6:$AM$6,BITACORA!$B$4:$B$7322,"&gt;="&amp;$B$3,BITACORA!$B$4:$B$7322,"&lt;="&amp;$B$4)</f>
        <v>0</v>
      </c>
      <c r="U206" s="165">
        <f>COUNTIFS(BITACORA!$C$4:$C$7322,$B$7:$B$501,BITACORA!$E$4:$E$7322,$E$6:$AM$6,BITACORA!$B$4:$B$7322,"&gt;="&amp;$B$3,BITACORA!$B$4:$B$7322,"&lt;="&amp;$B$4)</f>
        <v>0</v>
      </c>
      <c r="V206" s="165">
        <f>COUNTIFS(BITACORA!$C$4:$C$7322,$B$7:$B$501,BITACORA!$E$4:$E$7322,$E$6:$AM$6,BITACORA!$B$4:$B$7322,"&gt;="&amp;$B$3,BITACORA!$B$4:$B$7322,"&lt;="&amp;$B$4)</f>
        <v>0</v>
      </c>
      <c r="W206" s="165">
        <f>COUNTIFS(BITACORA!$C$4:$C$7322,$B$7:$B$501,BITACORA!$E$4:$E$7322,$E$6:$AM$6,BITACORA!$B$4:$B$7322,"&gt;="&amp;$B$3,BITACORA!$B$4:$B$7322,"&lt;="&amp;$B$4)</f>
        <v>0</v>
      </c>
      <c r="X206" s="165">
        <f>COUNTIFS(BITACORA!$C$4:$C$7322,$B$7:$B$501,BITACORA!$E$4:$E$7322,$E$6:$AM$6,BITACORA!$B$4:$B$7322,"&gt;="&amp;$B$3,BITACORA!$B$4:$B$7322,"&lt;="&amp;$B$4)</f>
        <v>0</v>
      </c>
      <c r="Y206" s="165">
        <f>COUNTIFS(BITACORA!$C$4:$C$7322,$B$7:$B$501,BITACORA!$E$4:$E$7322,$E$6:$AM$6,BITACORA!$B$4:$B$7322,"&gt;="&amp;$B$3,BITACORA!$B$4:$B$7322,"&lt;="&amp;$B$4)</f>
        <v>0</v>
      </c>
      <c r="Z206" s="165">
        <f>COUNTIFS(BITACORA!$C$4:$C$7322,$B$7:$B$501,BITACORA!$E$4:$E$7322,$E$6:$AM$6,BITACORA!$B$4:$B$7322,"&gt;="&amp;$B$3,BITACORA!$B$4:$B$7322,"&lt;="&amp;$B$4)</f>
        <v>0</v>
      </c>
      <c r="AA206" s="165">
        <f>COUNTIFS(BITACORA!$C$4:$C$7322,$B$7:$B$501,BITACORA!$E$4:$E$7322,$E$6:$AM$6,BITACORA!$B$4:$B$7322,"&gt;="&amp;$B$3,BITACORA!$B$4:$B$7322,"&lt;="&amp;$B$4)</f>
        <v>0</v>
      </c>
      <c r="AB206" s="165">
        <f>COUNTIFS(BITACORA!$C$4:$C$7322,$B$7:$B$501,BITACORA!$E$4:$E$7322,$E$6:$AM$6,BITACORA!$B$4:$B$7322,"&gt;="&amp;$B$3,BITACORA!$B$4:$B$7322,"&lt;="&amp;$B$4)</f>
        <v>0</v>
      </c>
      <c r="AC206" s="165">
        <f>COUNTIFS(BITACORA!$C$4:$C$7322,$B$7:$B$501,BITACORA!$E$4:$E$7322,$E$6:$AM$6,BITACORA!$B$4:$B$7322,"&gt;="&amp;$B$3,BITACORA!$B$4:$B$7322,"&lt;="&amp;$B$4)</f>
        <v>0</v>
      </c>
      <c r="AD206" s="165">
        <f>COUNTIFS(BITACORA!$C$4:$C$7322,$B$7:$B$501,BITACORA!$E$4:$E$7322,$E$6:$AM$6,BITACORA!$B$4:$B$7322,"&gt;="&amp;$B$3,BITACORA!$B$4:$B$7322,"&lt;="&amp;$B$4)</f>
        <v>0</v>
      </c>
      <c r="AE206" s="165">
        <f>COUNTIFS(BITACORA!$C$4:$C$7322,$B$7:$B$501,BITACORA!$E$4:$E$7322,$E$6:$AM$6,BITACORA!$B$4:$B$7322,"&gt;="&amp;$B$3,BITACORA!$B$4:$B$7322,"&lt;="&amp;$B$4)</f>
        <v>0</v>
      </c>
      <c r="AF206" s="165">
        <f>COUNTIFS(BITACORA!$C$4:$C$7322,$B$7:$B$501,BITACORA!$E$4:$E$7322,$E$6:$AM$6,BITACORA!$B$4:$B$7322,"&gt;="&amp;$B$3,BITACORA!$B$4:$B$7322,"&lt;="&amp;$B$4)</f>
        <v>0</v>
      </c>
      <c r="AG206" s="165">
        <f>COUNTIFS(BITACORA!$C$4:$C$7322,$B$7:$B$501,BITACORA!$E$4:$E$7322,$E$6:$AM$6,BITACORA!$B$4:$B$7322,"&gt;="&amp;$B$3,BITACORA!$B$4:$B$7322,"&lt;="&amp;$B$4)</f>
        <v>0</v>
      </c>
      <c r="AH206" s="165">
        <f>COUNTIFS(BITACORA!$C$4:$C$7322,$B$7:$B$501,BITACORA!$E$4:$E$7322,$E$6:$AM$6,BITACORA!$B$4:$B$7322,"&gt;="&amp;$B$3,BITACORA!$B$4:$B$7322,"&lt;="&amp;$B$4)</f>
        <v>0</v>
      </c>
      <c r="AI206" s="165">
        <f>COUNTIFS(BITACORA!$C$4:$C$7322,$B$7:$B$501,BITACORA!$E$4:$E$7322,$E$6:$AM$6,BITACORA!$B$4:$B$7322,"&gt;="&amp;$B$3,BITACORA!$B$4:$B$7322,"&lt;="&amp;$B$4)</f>
        <v>0</v>
      </c>
      <c r="AJ206" s="165">
        <f>COUNTIFS(BITACORA!$C$4:$C$7322,$B$7:$B$501,BITACORA!$E$4:$E$7322,$E$6:$AM$6,BITACORA!$B$4:$B$7322,"&gt;="&amp;$B$3,BITACORA!$B$4:$B$7322,"&lt;="&amp;$B$4)</f>
        <v>0</v>
      </c>
      <c r="AK206" s="165">
        <f>COUNTIFS(BITACORA!$C$4:$C$7322,$B$7:$B$501,BITACORA!$E$4:$E$7322,$E$6:$AM$6,BITACORA!$B$4:$B$7322,"&gt;="&amp;$B$3,BITACORA!$B$4:$B$7322,"&lt;="&amp;$B$4)</f>
        <v>0</v>
      </c>
      <c r="AL206" s="165">
        <f>COUNTIFS(BITACORA!$C$4:$C$7322,$B$7:$B$501,BITACORA!$E$4:$E$7322,$E$6:$AM$6,BITACORA!$B$4:$B$7322,"&gt;="&amp;$B$3,BITACORA!$B$4:$B$7322,"&lt;="&amp;$B$4)</f>
        <v>0</v>
      </c>
      <c r="AM206" s="165">
        <f>COUNTIFS(BITACORA!$C$4:$C$7322,$B$7:$B$501,BITACORA!$E$4:$E$7322,$E$6:$AM$6,BITACORA!$B$4:$B$7322,"&gt;="&amp;$B$3,BITACORA!$B$4:$B$7322,"&lt;="&amp;$B$4)</f>
        <v>0</v>
      </c>
    </row>
    <row r="207" spans="1:39">
      <c r="A207" s="141"/>
      <c r="B207" s="165"/>
      <c r="C207" s="165"/>
      <c r="D207" s="164">
        <f t="shared" si="0"/>
        <v>0</v>
      </c>
      <c r="E207" s="165">
        <f>COUNTIFS(BITACORA!$C$4:$C$7322,$B$7:$B$501,BITACORA!$E$4:$E$7322,$E$6:$AM$6,BITACORA!$B$4:$B$7322,"&gt;="&amp;$B$3,BITACORA!$B$4:$B$7322,"&lt;="&amp;$B$4)</f>
        <v>0</v>
      </c>
      <c r="F207" s="165">
        <f>COUNTIFS(BITACORA!$C$4:$C$7322,$B$7:$B$501,BITACORA!$E$4:$E$7322,$E$6:$AM$6,BITACORA!$B$4:$B$7322,"&gt;="&amp;$B$3,BITACORA!$B$4:$B$7322,"&lt;="&amp;$B$4)</f>
        <v>0</v>
      </c>
      <c r="G207" s="165">
        <f>COUNTIFS(BITACORA!$C$4:$C$7322,$B$7:$B$501,BITACORA!$E$4:$E$7322,$E$6:$AM$6,BITACORA!$B$4:$B$7322,"&gt;="&amp;$B$3,BITACORA!$B$4:$B$7322,"&lt;="&amp;$B$4)</f>
        <v>0</v>
      </c>
      <c r="H207" s="165">
        <f>COUNTIFS(BITACORA!$C$4:$C$7322,$B$7:$B$501,BITACORA!$E$4:$E$7322,$E$6:$AM$6,BITACORA!$B$4:$B$7322,"&gt;="&amp;$B$3,BITACORA!$B$4:$B$7322,"&lt;="&amp;$B$4)</f>
        <v>0</v>
      </c>
      <c r="I207" s="165">
        <f>COUNTIFS(BITACORA!$C$4:$C$7322,$B$7:$B$501,BITACORA!$E$4:$E$7322,$E$6:$AM$6,BITACORA!$B$4:$B$7322,"&gt;="&amp;$B$3,BITACORA!$B$4:$B$7322,"&lt;="&amp;$B$4)</f>
        <v>0</v>
      </c>
      <c r="J207" s="165">
        <f>COUNTIFS(BITACORA!$C$4:$C$7322,$B$7:$B$501,BITACORA!$E$4:$E$7322,$E$6:$AM$6,BITACORA!$B$4:$B$7322,"&gt;="&amp;$B$3,BITACORA!$B$4:$B$7322,"&lt;="&amp;$B$4)</f>
        <v>0</v>
      </c>
      <c r="K207" s="165">
        <f>COUNTIFS(BITACORA!$C$4:$C$7322,$B$7:$B$501,BITACORA!$E$4:$E$7322,$E$6:$AM$6,BITACORA!$B$4:$B$7322,"&gt;="&amp;$B$3,BITACORA!$B$4:$B$7322,"&lt;="&amp;$B$4)</f>
        <v>0</v>
      </c>
      <c r="L207" s="165">
        <f>COUNTIFS(BITACORA!$C$4:$C$7322,$B$7:$B$501,BITACORA!$E$4:$E$7322,$E$6:$AM$6,BITACORA!$B$4:$B$7322,"&gt;="&amp;$B$3,BITACORA!$B$4:$B$7322,"&lt;="&amp;$B$4)</f>
        <v>0</v>
      </c>
      <c r="M207" s="165">
        <f>COUNTIFS(BITACORA!$C$4:$C$7322,$B$7:$B$501,BITACORA!$E$4:$E$7322,$E$6:$AM$6,BITACORA!$B$4:$B$7322,"&gt;="&amp;$B$3,BITACORA!$B$4:$B$7322,"&lt;="&amp;$B$4)</f>
        <v>0</v>
      </c>
      <c r="N207" s="165">
        <f>COUNTIFS(BITACORA!$C$4:$C$7322,$B$7:$B$501,BITACORA!$E$4:$E$7322,$E$6:$AM$6,BITACORA!$B$4:$B$7322,"&gt;="&amp;$B$3,BITACORA!$B$4:$B$7322,"&lt;="&amp;$B$4)</f>
        <v>0</v>
      </c>
      <c r="O207" s="165">
        <f>COUNTIFS(BITACORA!$C$4:$C$7322,$B$7:$B$501,BITACORA!$E$4:$E$7322,$E$6:$AM$6,BITACORA!$B$4:$B$7322,"&gt;="&amp;$B$3,BITACORA!$B$4:$B$7322,"&lt;="&amp;$B$4)</f>
        <v>0</v>
      </c>
      <c r="P207" s="165">
        <f>COUNTIFS(BITACORA!$C$4:$C$7322,$B$7:$B$501,BITACORA!$E$4:$E$7322,$E$6:$AM$6,BITACORA!$B$4:$B$7322,"&gt;="&amp;$B$3,BITACORA!$B$4:$B$7322,"&lt;="&amp;$B$4)</f>
        <v>0</v>
      </c>
      <c r="Q207" s="165">
        <f>COUNTIFS(BITACORA!$C$4:$C$7322,$B$7:$B$501,BITACORA!$E$4:$E$7322,$E$6:$AM$6,BITACORA!$B$4:$B$7322,"&gt;="&amp;$B$3,BITACORA!$B$4:$B$7322,"&lt;="&amp;$B$4)</f>
        <v>0</v>
      </c>
      <c r="R207" s="165">
        <f>COUNTIFS(BITACORA!$C$4:$C$7322,$B$7:$B$501,BITACORA!$E$4:$E$7322,$E$6:$AM$6,BITACORA!$B$4:$B$7322,"&gt;="&amp;$B$3,BITACORA!$B$4:$B$7322,"&lt;="&amp;$B$4)</f>
        <v>0</v>
      </c>
      <c r="S207" s="165">
        <f>COUNTIFS(BITACORA!$C$4:$C$7322,$B$7:$B$501,BITACORA!$E$4:$E$7322,$E$6:$AM$6,BITACORA!$B$4:$B$7322,"&gt;="&amp;$B$3,BITACORA!$B$4:$B$7322,"&lt;="&amp;$B$4)</f>
        <v>0</v>
      </c>
      <c r="T207" s="165">
        <f>COUNTIFS(BITACORA!$C$4:$C$7322,$B$7:$B$501,BITACORA!$E$4:$E$7322,$E$6:$AM$6,BITACORA!$B$4:$B$7322,"&gt;="&amp;$B$3,BITACORA!$B$4:$B$7322,"&lt;="&amp;$B$4)</f>
        <v>0</v>
      </c>
      <c r="U207" s="165">
        <f>COUNTIFS(BITACORA!$C$4:$C$7322,$B$7:$B$501,BITACORA!$E$4:$E$7322,$E$6:$AM$6,BITACORA!$B$4:$B$7322,"&gt;="&amp;$B$3,BITACORA!$B$4:$B$7322,"&lt;="&amp;$B$4)</f>
        <v>0</v>
      </c>
      <c r="V207" s="165">
        <f>COUNTIFS(BITACORA!$C$4:$C$7322,$B$7:$B$501,BITACORA!$E$4:$E$7322,$E$6:$AM$6,BITACORA!$B$4:$B$7322,"&gt;="&amp;$B$3,BITACORA!$B$4:$B$7322,"&lt;="&amp;$B$4)</f>
        <v>0</v>
      </c>
      <c r="W207" s="165">
        <f>COUNTIFS(BITACORA!$C$4:$C$7322,$B$7:$B$501,BITACORA!$E$4:$E$7322,$E$6:$AM$6,BITACORA!$B$4:$B$7322,"&gt;="&amp;$B$3,BITACORA!$B$4:$B$7322,"&lt;="&amp;$B$4)</f>
        <v>0</v>
      </c>
      <c r="X207" s="165">
        <f>COUNTIFS(BITACORA!$C$4:$C$7322,$B$7:$B$501,BITACORA!$E$4:$E$7322,$E$6:$AM$6,BITACORA!$B$4:$B$7322,"&gt;="&amp;$B$3,BITACORA!$B$4:$B$7322,"&lt;="&amp;$B$4)</f>
        <v>0</v>
      </c>
      <c r="Y207" s="165">
        <f>COUNTIFS(BITACORA!$C$4:$C$7322,$B$7:$B$501,BITACORA!$E$4:$E$7322,$E$6:$AM$6,BITACORA!$B$4:$B$7322,"&gt;="&amp;$B$3,BITACORA!$B$4:$B$7322,"&lt;="&amp;$B$4)</f>
        <v>0</v>
      </c>
      <c r="Z207" s="165">
        <f>COUNTIFS(BITACORA!$C$4:$C$7322,$B$7:$B$501,BITACORA!$E$4:$E$7322,$E$6:$AM$6,BITACORA!$B$4:$B$7322,"&gt;="&amp;$B$3,BITACORA!$B$4:$B$7322,"&lt;="&amp;$B$4)</f>
        <v>0</v>
      </c>
      <c r="AA207" s="165">
        <f>COUNTIFS(BITACORA!$C$4:$C$7322,$B$7:$B$501,BITACORA!$E$4:$E$7322,$E$6:$AM$6,BITACORA!$B$4:$B$7322,"&gt;="&amp;$B$3,BITACORA!$B$4:$B$7322,"&lt;="&amp;$B$4)</f>
        <v>0</v>
      </c>
      <c r="AB207" s="165">
        <f>COUNTIFS(BITACORA!$C$4:$C$7322,$B$7:$B$501,BITACORA!$E$4:$E$7322,$E$6:$AM$6,BITACORA!$B$4:$B$7322,"&gt;="&amp;$B$3,BITACORA!$B$4:$B$7322,"&lt;="&amp;$B$4)</f>
        <v>0</v>
      </c>
      <c r="AC207" s="165">
        <f>COUNTIFS(BITACORA!$C$4:$C$7322,$B$7:$B$501,BITACORA!$E$4:$E$7322,$E$6:$AM$6,BITACORA!$B$4:$B$7322,"&gt;="&amp;$B$3,BITACORA!$B$4:$B$7322,"&lt;="&amp;$B$4)</f>
        <v>0</v>
      </c>
      <c r="AD207" s="165">
        <f>COUNTIFS(BITACORA!$C$4:$C$7322,$B$7:$B$501,BITACORA!$E$4:$E$7322,$E$6:$AM$6,BITACORA!$B$4:$B$7322,"&gt;="&amp;$B$3,BITACORA!$B$4:$B$7322,"&lt;="&amp;$B$4)</f>
        <v>0</v>
      </c>
      <c r="AE207" s="165">
        <f>COUNTIFS(BITACORA!$C$4:$C$7322,$B$7:$B$501,BITACORA!$E$4:$E$7322,$E$6:$AM$6,BITACORA!$B$4:$B$7322,"&gt;="&amp;$B$3,BITACORA!$B$4:$B$7322,"&lt;="&amp;$B$4)</f>
        <v>0</v>
      </c>
      <c r="AF207" s="165">
        <f>COUNTIFS(BITACORA!$C$4:$C$7322,$B$7:$B$501,BITACORA!$E$4:$E$7322,$E$6:$AM$6,BITACORA!$B$4:$B$7322,"&gt;="&amp;$B$3,BITACORA!$B$4:$B$7322,"&lt;="&amp;$B$4)</f>
        <v>0</v>
      </c>
      <c r="AG207" s="165">
        <f>COUNTIFS(BITACORA!$C$4:$C$7322,$B$7:$B$501,BITACORA!$E$4:$E$7322,$E$6:$AM$6,BITACORA!$B$4:$B$7322,"&gt;="&amp;$B$3,BITACORA!$B$4:$B$7322,"&lt;="&amp;$B$4)</f>
        <v>0</v>
      </c>
      <c r="AH207" s="165">
        <f>COUNTIFS(BITACORA!$C$4:$C$7322,$B$7:$B$501,BITACORA!$E$4:$E$7322,$E$6:$AM$6,BITACORA!$B$4:$B$7322,"&gt;="&amp;$B$3,BITACORA!$B$4:$B$7322,"&lt;="&amp;$B$4)</f>
        <v>0</v>
      </c>
      <c r="AI207" s="165">
        <f>COUNTIFS(BITACORA!$C$4:$C$7322,$B$7:$B$501,BITACORA!$E$4:$E$7322,$E$6:$AM$6,BITACORA!$B$4:$B$7322,"&gt;="&amp;$B$3,BITACORA!$B$4:$B$7322,"&lt;="&amp;$B$4)</f>
        <v>0</v>
      </c>
      <c r="AJ207" s="165">
        <f>COUNTIFS(BITACORA!$C$4:$C$7322,$B$7:$B$501,BITACORA!$E$4:$E$7322,$E$6:$AM$6,BITACORA!$B$4:$B$7322,"&gt;="&amp;$B$3,BITACORA!$B$4:$B$7322,"&lt;="&amp;$B$4)</f>
        <v>0</v>
      </c>
      <c r="AK207" s="165">
        <f>COUNTIFS(BITACORA!$C$4:$C$7322,$B$7:$B$501,BITACORA!$E$4:$E$7322,$E$6:$AM$6,BITACORA!$B$4:$B$7322,"&gt;="&amp;$B$3,BITACORA!$B$4:$B$7322,"&lt;="&amp;$B$4)</f>
        <v>0</v>
      </c>
      <c r="AL207" s="165">
        <f>COUNTIFS(BITACORA!$C$4:$C$7322,$B$7:$B$501,BITACORA!$E$4:$E$7322,$E$6:$AM$6,BITACORA!$B$4:$B$7322,"&gt;="&amp;$B$3,BITACORA!$B$4:$B$7322,"&lt;="&amp;$B$4)</f>
        <v>0</v>
      </c>
      <c r="AM207" s="165">
        <f>COUNTIFS(BITACORA!$C$4:$C$7322,$B$7:$B$501,BITACORA!$E$4:$E$7322,$E$6:$AM$6,BITACORA!$B$4:$B$7322,"&gt;="&amp;$B$3,BITACORA!$B$4:$B$7322,"&lt;="&amp;$B$4)</f>
        <v>0</v>
      </c>
    </row>
    <row r="208" spans="1:39">
      <c r="A208" s="141"/>
      <c r="B208" s="165"/>
      <c r="C208" s="165"/>
      <c r="D208" s="164">
        <f t="shared" si="0"/>
        <v>0</v>
      </c>
      <c r="E208" s="165">
        <f>COUNTIFS(BITACORA!$C$4:$C$7322,$B$7:$B$501,BITACORA!$E$4:$E$7322,$E$6:$AM$6,BITACORA!$B$4:$B$7322,"&gt;="&amp;$B$3,BITACORA!$B$4:$B$7322,"&lt;="&amp;$B$4)</f>
        <v>0</v>
      </c>
      <c r="F208" s="165">
        <f>COUNTIFS(BITACORA!$C$4:$C$7322,$B$7:$B$501,BITACORA!$E$4:$E$7322,$E$6:$AM$6,BITACORA!$B$4:$B$7322,"&gt;="&amp;$B$3,BITACORA!$B$4:$B$7322,"&lt;="&amp;$B$4)</f>
        <v>0</v>
      </c>
      <c r="G208" s="165">
        <f>COUNTIFS(BITACORA!$C$4:$C$7322,$B$7:$B$501,BITACORA!$E$4:$E$7322,$E$6:$AM$6,BITACORA!$B$4:$B$7322,"&gt;="&amp;$B$3,BITACORA!$B$4:$B$7322,"&lt;="&amp;$B$4)</f>
        <v>0</v>
      </c>
      <c r="H208" s="165">
        <f>COUNTIFS(BITACORA!$C$4:$C$7322,$B$7:$B$501,BITACORA!$E$4:$E$7322,$E$6:$AM$6,BITACORA!$B$4:$B$7322,"&gt;="&amp;$B$3,BITACORA!$B$4:$B$7322,"&lt;="&amp;$B$4)</f>
        <v>0</v>
      </c>
      <c r="I208" s="165">
        <f>COUNTIFS(BITACORA!$C$4:$C$7322,$B$7:$B$501,BITACORA!$E$4:$E$7322,$E$6:$AM$6,BITACORA!$B$4:$B$7322,"&gt;="&amp;$B$3,BITACORA!$B$4:$B$7322,"&lt;="&amp;$B$4)</f>
        <v>0</v>
      </c>
      <c r="J208" s="165">
        <f>COUNTIFS(BITACORA!$C$4:$C$7322,$B$7:$B$501,BITACORA!$E$4:$E$7322,$E$6:$AM$6,BITACORA!$B$4:$B$7322,"&gt;="&amp;$B$3,BITACORA!$B$4:$B$7322,"&lt;="&amp;$B$4)</f>
        <v>0</v>
      </c>
      <c r="K208" s="165">
        <f>COUNTIFS(BITACORA!$C$4:$C$7322,$B$7:$B$501,BITACORA!$E$4:$E$7322,$E$6:$AM$6,BITACORA!$B$4:$B$7322,"&gt;="&amp;$B$3,BITACORA!$B$4:$B$7322,"&lt;="&amp;$B$4)</f>
        <v>0</v>
      </c>
      <c r="L208" s="165">
        <f>COUNTIFS(BITACORA!$C$4:$C$7322,$B$7:$B$501,BITACORA!$E$4:$E$7322,$E$6:$AM$6,BITACORA!$B$4:$B$7322,"&gt;="&amp;$B$3,BITACORA!$B$4:$B$7322,"&lt;="&amp;$B$4)</f>
        <v>0</v>
      </c>
      <c r="M208" s="165">
        <f>COUNTIFS(BITACORA!$C$4:$C$7322,$B$7:$B$501,BITACORA!$E$4:$E$7322,$E$6:$AM$6,BITACORA!$B$4:$B$7322,"&gt;="&amp;$B$3,BITACORA!$B$4:$B$7322,"&lt;="&amp;$B$4)</f>
        <v>0</v>
      </c>
      <c r="N208" s="165">
        <f>COUNTIFS(BITACORA!$C$4:$C$7322,$B$7:$B$501,BITACORA!$E$4:$E$7322,$E$6:$AM$6,BITACORA!$B$4:$B$7322,"&gt;="&amp;$B$3,BITACORA!$B$4:$B$7322,"&lt;="&amp;$B$4)</f>
        <v>0</v>
      </c>
      <c r="O208" s="165">
        <f>COUNTIFS(BITACORA!$C$4:$C$7322,$B$7:$B$501,BITACORA!$E$4:$E$7322,$E$6:$AM$6,BITACORA!$B$4:$B$7322,"&gt;="&amp;$B$3,BITACORA!$B$4:$B$7322,"&lt;="&amp;$B$4)</f>
        <v>0</v>
      </c>
      <c r="P208" s="165">
        <f>COUNTIFS(BITACORA!$C$4:$C$7322,$B$7:$B$501,BITACORA!$E$4:$E$7322,$E$6:$AM$6,BITACORA!$B$4:$B$7322,"&gt;="&amp;$B$3,BITACORA!$B$4:$B$7322,"&lt;="&amp;$B$4)</f>
        <v>0</v>
      </c>
      <c r="Q208" s="165">
        <f>COUNTIFS(BITACORA!$C$4:$C$7322,$B$7:$B$501,BITACORA!$E$4:$E$7322,$E$6:$AM$6,BITACORA!$B$4:$B$7322,"&gt;="&amp;$B$3,BITACORA!$B$4:$B$7322,"&lt;="&amp;$B$4)</f>
        <v>0</v>
      </c>
      <c r="R208" s="165">
        <f>COUNTIFS(BITACORA!$C$4:$C$7322,$B$7:$B$501,BITACORA!$E$4:$E$7322,$E$6:$AM$6,BITACORA!$B$4:$B$7322,"&gt;="&amp;$B$3,BITACORA!$B$4:$B$7322,"&lt;="&amp;$B$4)</f>
        <v>0</v>
      </c>
      <c r="S208" s="165">
        <f>COUNTIFS(BITACORA!$C$4:$C$7322,$B$7:$B$501,BITACORA!$E$4:$E$7322,$E$6:$AM$6,BITACORA!$B$4:$B$7322,"&gt;="&amp;$B$3,BITACORA!$B$4:$B$7322,"&lt;="&amp;$B$4)</f>
        <v>0</v>
      </c>
      <c r="T208" s="165">
        <f>COUNTIFS(BITACORA!$C$4:$C$7322,$B$7:$B$501,BITACORA!$E$4:$E$7322,$E$6:$AM$6,BITACORA!$B$4:$B$7322,"&gt;="&amp;$B$3,BITACORA!$B$4:$B$7322,"&lt;="&amp;$B$4)</f>
        <v>0</v>
      </c>
      <c r="U208" s="165">
        <f>COUNTIFS(BITACORA!$C$4:$C$7322,$B$7:$B$501,BITACORA!$E$4:$E$7322,$E$6:$AM$6,BITACORA!$B$4:$B$7322,"&gt;="&amp;$B$3,BITACORA!$B$4:$B$7322,"&lt;="&amp;$B$4)</f>
        <v>0</v>
      </c>
      <c r="V208" s="165">
        <f>COUNTIFS(BITACORA!$C$4:$C$7322,$B$7:$B$501,BITACORA!$E$4:$E$7322,$E$6:$AM$6,BITACORA!$B$4:$B$7322,"&gt;="&amp;$B$3,BITACORA!$B$4:$B$7322,"&lt;="&amp;$B$4)</f>
        <v>0</v>
      </c>
      <c r="W208" s="165">
        <f>COUNTIFS(BITACORA!$C$4:$C$7322,$B$7:$B$501,BITACORA!$E$4:$E$7322,$E$6:$AM$6,BITACORA!$B$4:$B$7322,"&gt;="&amp;$B$3,BITACORA!$B$4:$B$7322,"&lt;="&amp;$B$4)</f>
        <v>0</v>
      </c>
      <c r="X208" s="165">
        <f>COUNTIFS(BITACORA!$C$4:$C$7322,$B$7:$B$501,BITACORA!$E$4:$E$7322,$E$6:$AM$6,BITACORA!$B$4:$B$7322,"&gt;="&amp;$B$3,BITACORA!$B$4:$B$7322,"&lt;="&amp;$B$4)</f>
        <v>0</v>
      </c>
      <c r="Y208" s="165">
        <f>COUNTIFS(BITACORA!$C$4:$C$7322,$B$7:$B$501,BITACORA!$E$4:$E$7322,$E$6:$AM$6,BITACORA!$B$4:$B$7322,"&gt;="&amp;$B$3,BITACORA!$B$4:$B$7322,"&lt;="&amp;$B$4)</f>
        <v>0</v>
      </c>
      <c r="Z208" s="165">
        <f>COUNTIFS(BITACORA!$C$4:$C$7322,$B$7:$B$501,BITACORA!$E$4:$E$7322,$E$6:$AM$6,BITACORA!$B$4:$B$7322,"&gt;="&amp;$B$3,BITACORA!$B$4:$B$7322,"&lt;="&amp;$B$4)</f>
        <v>0</v>
      </c>
      <c r="AA208" s="165">
        <f>COUNTIFS(BITACORA!$C$4:$C$7322,$B$7:$B$501,BITACORA!$E$4:$E$7322,$E$6:$AM$6,BITACORA!$B$4:$B$7322,"&gt;="&amp;$B$3,BITACORA!$B$4:$B$7322,"&lt;="&amp;$B$4)</f>
        <v>0</v>
      </c>
      <c r="AB208" s="165">
        <f>COUNTIFS(BITACORA!$C$4:$C$7322,$B$7:$B$501,BITACORA!$E$4:$E$7322,$E$6:$AM$6,BITACORA!$B$4:$B$7322,"&gt;="&amp;$B$3,BITACORA!$B$4:$B$7322,"&lt;="&amp;$B$4)</f>
        <v>0</v>
      </c>
      <c r="AC208" s="165">
        <f>COUNTIFS(BITACORA!$C$4:$C$7322,$B$7:$B$501,BITACORA!$E$4:$E$7322,$E$6:$AM$6,BITACORA!$B$4:$B$7322,"&gt;="&amp;$B$3,BITACORA!$B$4:$B$7322,"&lt;="&amp;$B$4)</f>
        <v>0</v>
      </c>
      <c r="AD208" s="165">
        <f>COUNTIFS(BITACORA!$C$4:$C$7322,$B$7:$B$501,BITACORA!$E$4:$E$7322,$E$6:$AM$6,BITACORA!$B$4:$B$7322,"&gt;="&amp;$B$3,BITACORA!$B$4:$B$7322,"&lt;="&amp;$B$4)</f>
        <v>0</v>
      </c>
      <c r="AE208" s="165">
        <f>COUNTIFS(BITACORA!$C$4:$C$7322,$B$7:$B$501,BITACORA!$E$4:$E$7322,$E$6:$AM$6,BITACORA!$B$4:$B$7322,"&gt;="&amp;$B$3,BITACORA!$B$4:$B$7322,"&lt;="&amp;$B$4)</f>
        <v>0</v>
      </c>
      <c r="AF208" s="165">
        <f>COUNTIFS(BITACORA!$C$4:$C$7322,$B$7:$B$501,BITACORA!$E$4:$E$7322,$E$6:$AM$6,BITACORA!$B$4:$B$7322,"&gt;="&amp;$B$3,BITACORA!$B$4:$B$7322,"&lt;="&amp;$B$4)</f>
        <v>0</v>
      </c>
      <c r="AG208" s="165">
        <f>COUNTIFS(BITACORA!$C$4:$C$7322,$B$7:$B$501,BITACORA!$E$4:$E$7322,$E$6:$AM$6,BITACORA!$B$4:$B$7322,"&gt;="&amp;$B$3,BITACORA!$B$4:$B$7322,"&lt;="&amp;$B$4)</f>
        <v>0</v>
      </c>
      <c r="AH208" s="165">
        <f>COUNTIFS(BITACORA!$C$4:$C$7322,$B$7:$B$501,BITACORA!$E$4:$E$7322,$E$6:$AM$6,BITACORA!$B$4:$B$7322,"&gt;="&amp;$B$3,BITACORA!$B$4:$B$7322,"&lt;="&amp;$B$4)</f>
        <v>0</v>
      </c>
      <c r="AI208" s="165">
        <f>COUNTIFS(BITACORA!$C$4:$C$7322,$B$7:$B$501,BITACORA!$E$4:$E$7322,$E$6:$AM$6,BITACORA!$B$4:$B$7322,"&gt;="&amp;$B$3,BITACORA!$B$4:$B$7322,"&lt;="&amp;$B$4)</f>
        <v>0</v>
      </c>
      <c r="AJ208" s="165">
        <f>COUNTIFS(BITACORA!$C$4:$C$7322,$B$7:$B$501,BITACORA!$E$4:$E$7322,$E$6:$AM$6,BITACORA!$B$4:$B$7322,"&gt;="&amp;$B$3,BITACORA!$B$4:$B$7322,"&lt;="&amp;$B$4)</f>
        <v>0</v>
      </c>
      <c r="AK208" s="165">
        <f>COUNTIFS(BITACORA!$C$4:$C$7322,$B$7:$B$501,BITACORA!$E$4:$E$7322,$E$6:$AM$6,BITACORA!$B$4:$B$7322,"&gt;="&amp;$B$3,BITACORA!$B$4:$B$7322,"&lt;="&amp;$B$4)</f>
        <v>0</v>
      </c>
      <c r="AL208" s="165">
        <f>COUNTIFS(BITACORA!$C$4:$C$7322,$B$7:$B$501,BITACORA!$E$4:$E$7322,$E$6:$AM$6,BITACORA!$B$4:$B$7322,"&gt;="&amp;$B$3,BITACORA!$B$4:$B$7322,"&lt;="&amp;$B$4)</f>
        <v>0</v>
      </c>
      <c r="AM208" s="165">
        <f>COUNTIFS(BITACORA!$C$4:$C$7322,$B$7:$B$501,BITACORA!$E$4:$E$7322,$E$6:$AM$6,BITACORA!$B$4:$B$7322,"&gt;="&amp;$B$3,BITACORA!$B$4:$B$7322,"&lt;="&amp;$B$4)</f>
        <v>0</v>
      </c>
    </row>
    <row r="209" spans="1:39">
      <c r="A209" s="141"/>
      <c r="B209" s="165"/>
      <c r="C209" s="165"/>
      <c r="D209" s="164">
        <f t="shared" si="0"/>
        <v>0</v>
      </c>
      <c r="E209" s="165">
        <f>COUNTIFS(BITACORA!$C$4:$C$7322,$B$7:$B$501,BITACORA!$E$4:$E$7322,$E$6:$AM$6,BITACORA!$B$4:$B$7322,"&gt;="&amp;$B$3,BITACORA!$B$4:$B$7322,"&lt;="&amp;$B$4)</f>
        <v>0</v>
      </c>
      <c r="F209" s="165">
        <f>COUNTIFS(BITACORA!$C$4:$C$7322,$B$7:$B$501,BITACORA!$E$4:$E$7322,$E$6:$AM$6,BITACORA!$B$4:$B$7322,"&gt;="&amp;$B$3,BITACORA!$B$4:$B$7322,"&lt;="&amp;$B$4)</f>
        <v>0</v>
      </c>
      <c r="G209" s="165">
        <f>COUNTIFS(BITACORA!$C$4:$C$7322,$B$7:$B$501,BITACORA!$E$4:$E$7322,$E$6:$AM$6,BITACORA!$B$4:$B$7322,"&gt;="&amp;$B$3,BITACORA!$B$4:$B$7322,"&lt;="&amp;$B$4)</f>
        <v>0</v>
      </c>
      <c r="H209" s="165">
        <f>COUNTIFS(BITACORA!$C$4:$C$7322,$B$7:$B$501,BITACORA!$E$4:$E$7322,$E$6:$AM$6,BITACORA!$B$4:$B$7322,"&gt;="&amp;$B$3,BITACORA!$B$4:$B$7322,"&lt;="&amp;$B$4)</f>
        <v>0</v>
      </c>
      <c r="I209" s="165">
        <f>COUNTIFS(BITACORA!$C$4:$C$7322,$B$7:$B$501,BITACORA!$E$4:$E$7322,$E$6:$AM$6,BITACORA!$B$4:$B$7322,"&gt;="&amp;$B$3,BITACORA!$B$4:$B$7322,"&lt;="&amp;$B$4)</f>
        <v>0</v>
      </c>
      <c r="J209" s="165">
        <f>COUNTIFS(BITACORA!$C$4:$C$7322,$B$7:$B$501,BITACORA!$E$4:$E$7322,$E$6:$AM$6,BITACORA!$B$4:$B$7322,"&gt;="&amp;$B$3,BITACORA!$B$4:$B$7322,"&lt;="&amp;$B$4)</f>
        <v>0</v>
      </c>
      <c r="K209" s="165">
        <f>COUNTIFS(BITACORA!$C$4:$C$7322,$B$7:$B$501,BITACORA!$E$4:$E$7322,$E$6:$AM$6,BITACORA!$B$4:$B$7322,"&gt;="&amp;$B$3,BITACORA!$B$4:$B$7322,"&lt;="&amp;$B$4)</f>
        <v>0</v>
      </c>
      <c r="L209" s="165">
        <f>COUNTIFS(BITACORA!$C$4:$C$7322,$B$7:$B$501,BITACORA!$E$4:$E$7322,$E$6:$AM$6,BITACORA!$B$4:$B$7322,"&gt;="&amp;$B$3,BITACORA!$B$4:$B$7322,"&lt;="&amp;$B$4)</f>
        <v>0</v>
      </c>
      <c r="M209" s="165">
        <f>COUNTIFS(BITACORA!$C$4:$C$7322,$B$7:$B$501,BITACORA!$E$4:$E$7322,$E$6:$AM$6,BITACORA!$B$4:$B$7322,"&gt;="&amp;$B$3,BITACORA!$B$4:$B$7322,"&lt;="&amp;$B$4)</f>
        <v>0</v>
      </c>
      <c r="N209" s="165">
        <f>COUNTIFS(BITACORA!$C$4:$C$7322,$B$7:$B$501,BITACORA!$E$4:$E$7322,$E$6:$AM$6,BITACORA!$B$4:$B$7322,"&gt;="&amp;$B$3,BITACORA!$B$4:$B$7322,"&lt;="&amp;$B$4)</f>
        <v>0</v>
      </c>
      <c r="O209" s="165">
        <f>COUNTIFS(BITACORA!$C$4:$C$7322,$B$7:$B$501,BITACORA!$E$4:$E$7322,$E$6:$AM$6,BITACORA!$B$4:$B$7322,"&gt;="&amp;$B$3,BITACORA!$B$4:$B$7322,"&lt;="&amp;$B$4)</f>
        <v>0</v>
      </c>
      <c r="P209" s="165">
        <f>COUNTIFS(BITACORA!$C$4:$C$7322,$B$7:$B$501,BITACORA!$E$4:$E$7322,$E$6:$AM$6,BITACORA!$B$4:$B$7322,"&gt;="&amp;$B$3,BITACORA!$B$4:$B$7322,"&lt;="&amp;$B$4)</f>
        <v>0</v>
      </c>
      <c r="Q209" s="165">
        <f>COUNTIFS(BITACORA!$C$4:$C$7322,$B$7:$B$501,BITACORA!$E$4:$E$7322,$E$6:$AM$6,BITACORA!$B$4:$B$7322,"&gt;="&amp;$B$3,BITACORA!$B$4:$B$7322,"&lt;="&amp;$B$4)</f>
        <v>0</v>
      </c>
      <c r="R209" s="165">
        <f>COUNTIFS(BITACORA!$C$4:$C$7322,$B$7:$B$501,BITACORA!$E$4:$E$7322,$E$6:$AM$6,BITACORA!$B$4:$B$7322,"&gt;="&amp;$B$3,BITACORA!$B$4:$B$7322,"&lt;="&amp;$B$4)</f>
        <v>0</v>
      </c>
      <c r="S209" s="165">
        <f>COUNTIFS(BITACORA!$C$4:$C$7322,$B$7:$B$501,BITACORA!$E$4:$E$7322,$E$6:$AM$6,BITACORA!$B$4:$B$7322,"&gt;="&amp;$B$3,BITACORA!$B$4:$B$7322,"&lt;="&amp;$B$4)</f>
        <v>0</v>
      </c>
      <c r="T209" s="165">
        <f>COUNTIFS(BITACORA!$C$4:$C$7322,$B$7:$B$501,BITACORA!$E$4:$E$7322,$E$6:$AM$6,BITACORA!$B$4:$B$7322,"&gt;="&amp;$B$3,BITACORA!$B$4:$B$7322,"&lt;="&amp;$B$4)</f>
        <v>0</v>
      </c>
      <c r="U209" s="165">
        <f>COUNTIFS(BITACORA!$C$4:$C$7322,$B$7:$B$501,BITACORA!$E$4:$E$7322,$E$6:$AM$6,BITACORA!$B$4:$B$7322,"&gt;="&amp;$B$3,BITACORA!$B$4:$B$7322,"&lt;="&amp;$B$4)</f>
        <v>0</v>
      </c>
      <c r="V209" s="165">
        <f>COUNTIFS(BITACORA!$C$4:$C$7322,$B$7:$B$501,BITACORA!$E$4:$E$7322,$E$6:$AM$6,BITACORA!$B$4:$B$7322,"&gt;="&amp;$B$3,BITACORA!$B$4:$B$7322,"&lt;="&amp;$B$4)</f>
        <v>0</v>
      </c>
      <c r="W209" s="165">
        <f>COUNTIFS(BITACORA!$C$4:$C$7322,$B$7:$B$501,BITACORA!$E$4:$E$7322,$E$6:$AM$6,BITACORA!$B$4:$B$7322,"&gt;="&amp;$B$3,BITACORA!$B$4:$B$7322,"&lt;="&amp;$B$4)</f>
        <v>0</v>
      </c>
      <c r="X209" s="165">
        <f>COUNTIFS(BITACORA!$C$4:$C$7322,$B$7:$B$501,BITACORA!$E$4:$E$7322,$E$6:$AM$6,BITACORA!$B$4:$B$7322,"&gt;="&amp;$B$3,BITACORA!$B$4:$B$7322,"&lt;="&amp;$B$4)</f>
        <v>0</v>
      </c>
      <c r="Y209" s="165">
        <f>COUNTIFS(BITACORA!$C$4:$C$7322,$B$7:$B$501,BITACORA!$E$4:$E$7322,$E$6:$AM$6,BITACORA!$B$4:$B$7322,"&gt;="&amp;$B$3,BITACORA!$B$4:$B$7322,"&lt;="&amp;$B$4)</f>
        <v>0</v>
      </c>
      <c r="Z209" s="165">
        <f>COUNTIFS(BITACORA!$C$4:$C$7322,$B$7:$B$501,BITACORA!$E$4:$E$7322,$E$6:$AM$6,BITACORA!$B$4:$B$7322,"&gt;="&amp;$B$3,BITACORA!$B$4:$B$7322,"&lt;="&amp;$B$4)</f>
        <v>0</v>
      </c>
      <c r="AA209" s="165">
        <f>COUNTIFS(BITACORA!$C$4:$C$7322,$B$7:$B$501,BITACORA!$E$4:$E$7322,$E$6:$AM$6,BITACORA!$B$4:$B$7322,"&gt;="&amp;$B$3,BITACORA!$B$4:$B$7322,"&lt;="&amp;$B$4)</f>
        <v>0</v>
      </c>
      <c r="AB209" s="165">
        <f>COUNTIFS(BITACORA!$C$4:$C$7322,$B$7:$B$501,BITACORA!$E$4:$E$7322,$E$6:$AM$6,BITACORA!$B$4:$B$7322,"&gt;="&amp;$B$3,BITACORA!$B$4:$B$7322,"&lt;="&amp;$B$4)</f>
        <v>0</v>
      </c>
      <c r="AC209" s="165">
        <f>COUNTIFS(BITACORA!$C$4:$C$7322,$B$7:$B$501,BITACORA!$E$4:$E$7322,$E$6:$AM$6,BITACORA!$B$4:$B$7322,"&gt;="&amp;$B$3,BITACORA!$B$4:$B$7322,"&lt;="&amp;$B$4)</f>
        <v>0</v>
      </c>
      <c r="AD209" s="165">
        <f>COUNTIFS(BITACORA!$C$4:$C$7322,$B$7:$B$501,BITACORA!$E$4:$E$7322,$E$6:$AM$6,BITACORA!$B$4:$B$7322,"&gt;="&amp;$B$3,BITACORA!$B$4:$B$7322,"&lt;="&amp;$B$4)</f>
        <v>0</v>
      </c>
      <c r="AE209" s="165">
        <f>COUNTIFS(BITACORA!$C$4:$C$7322,$B$7:$B$501,BITACORA!$E$4:$E$7322,$E$6:$AM$6,BITACORA!$B$4:$B$7322,"&gt;="&amp;$B$3,BITACORA!$B$4:$B$7322,"&lt;="&amp;$B$4)</f>
        <v>0</v>
      </c>
      <c r="AF209" s="165">
        <f>COUNTIFS(BITACORA!$C$4:$C$7322,$B$7:$B$501,BITACORA!$E$4:$E$7322,$E$6:$AM$6,BITACORA!$B$4:$B$7322,"&gt;="&amp;$B$3,BITACORA!$B$4:$B$7322,"&lt;="&amp;$B$4)</f>
        <v>0</v>
      </c>
      <c r="AG209" s="165">
        <f>COUNTIFS(BITACORA!$C$4:$C$7322,$B$7:$B$501,BITACORA!$E$4:$E$7322,$E$6:$AM$6,BITACORA!$B$4:$B$7322,"&gt;="&amp;$B$3,BITACORA!$B$4:$B$7322,"&lt;="&amp;$B$4)</f>
        <v>0</v>
      </c>
      <c r="AH209" s="165">
        <f>COUNTIFS(BITACORA!$C$4:$C$7322,$B$7:$B$501,BITACORA!$E$4:$E$7322,$E$6:$AM$6,BITACORA!$B$4:$B$7322,"&gt;="&amp;$B$3,BITACORA!$B$4:$B$7322,"&lt;="&amp;$B$4)</f>
        <v>0</v>
      </c>
      <c r="AI209" s="165">
        <f>COUNTIFS(BITACORA!$C$4:$C$7322,$B$7:$B$501,BITACORA!$E$4:$E$7322,$E$6:$AM$6,BITACORA!$B$4:$B$7322,"&gt;="&amp;$B$3,BITACORA!$B$4:$B$7322,"&lt;="&amp;$B$4)</f>
        <v>0</v>
      </c>
      <c r="AJ209" s="165">
        <f>COUNTIFS(BITACORA!$C$4:$C$7322,$B$7:$B$501,BITACORA!$E$4:$E$7322,$E$6:$AM$6,BITACORA!$B$4:$B$7322,"&gt;="&amp;$B$3,BITACORA!$B$4:$B$7322,"&lt;="&amp;$B$4)</f>
        <v>0</v>
      </c>
      <c r="AK209" s="165">
        <f>COUNTIFS(BITACORA!$C$4:$C$7322,$B$7:$B$501,BITACORA!$E$4:$E$7322,$E$6:$AM$6,BITACORA!$B$4:$B$7322,"&gt;="&amp;$B$3,BITACORA!$B$4:$B$7322,"&lt;="&amp;$B$4)</f>
        <v>0</v>
      </c>
      <c r="AL209" s="165">
        <f>COUNTIFS(BITACORA!$C$4:$C$7322,$B$7:$B$501,BITACORA!$E$4:$E$7322,$E$6:$AM$6,BITACORA!$B$4:$B$7322,"&gt;="&amp;$B$3,BITACORA!$B$4:$B$7322,"&lt;="&amp;$B$4)</f>
        <v>0</v>
      </c>
      <c r="AM209" s="165">
        <f>COUNTIFS(BITACORA!$C$4:$C$7322,$B$7:$B$501,BITACORA!$E$4:$E$7322,$E$6:$AM$6,BITACORA!$B$4:$B$7322,"&gt;="&amp;$B$3,BITACORA!$B$4:$B$7322,"&lt;="&amp;$B$4)</f>
        <v>0</v>
      </c>
    </row>
    <row r="210" spans="1:39">
      <c r="A210" s="141"/>
      <c r="B210" s="165"/>
      <c r="C210" s="165"/>
      <c r="D210" s="164">
        <f t="shared" si="0"/>
        <v>0</v>
      </c>
      <c r="E210" s="165">
        <f>COUNTIFS(BITACORA!$C$4:$C$7322,$B$7:$B$501,BITACORA!$E$4:$E$7322,$E$6:$AM$6,BITACORA!$B$4:$B$7322,"&gt;="&amp;$B$3,BITACORA!$B$4:$B$7322,"&lt;="&amp;$B$4)</f>
        <v>0</v>
      </c>
      <c r="F210" s="165">
        <f>COUNTIFS(BITACORA!$C$4:$C$7322,$B$7:$B$501,BITACORA!$E$4:$E$7322,$E$6:$AM$6,BITACORA!$B$4:$B$7322,"&gt;="&amp;$B$3,BITACORA!$B$4:$B$7322,"&lt;="&amp;$B$4)</f>
        <v>0</v>
      </c>
      <c r="G210" s="165">
        <f>COUNTIFS(BITACORA!$C$4:$C$7322,$B$7:$B$501,BITACORA!$E$4:$E$7322,$E$6:$AM$6,BITACORA!$B$4:$B$7322,"&gt;="&amp;$B$3,BITACORA!$B$4:$B$7322,"&lt;="&amp;$B$4)</f>
        <v>0</v>
      </c>
      <c r="H210" s="165">
        <f>COUNTIFS(BITACORA!$C$4:$C$7322,$B$7:$B$501,BITACORA!$E$4:$E$7322,$E$6:$AM$6,BITACORA!$B$4:$B$7322,"&gt;="&amp;$B$3,BITACORA!$B$4:$B$7322,"&lt;="&amp;$B$4)</f>
        <v>0</v>
      </c>
      <c r="I210" s="165">
        <f>COUNTIFS(BITACORA!$C$4:$C$7322,$B$7:$B$501,BITACORA!$E$4:$E$7322,$E$6:$AM$6,BITACORA!$B$4:$B$7322,"&gt;="&amp;$B$3,BITACORA!$B$4:$B$7322,"&lt;="&amp;$B$4)</f>
        <v>0</v>
      </c>
      <c r="J210" s="165">
        <f>COUNTIFS(BITACORA!$C$4:$C$7322,$B$7:$B$501,BITACORA!$E$4:$E$7322,$E$6:$AM$6,BITACORA!$B$4:$B$7322,"&gt;="&amp;$B$3,BITACORA!$B$4:$B$7322,"&lt;="&amp;$B$4)</f>
        <v>0</v>
      </c>
      <c r="K210" s="165">
        <f>COUNTIFS(BITACORA!$C$4:$C$7322,$B$7:$B$501,BITACORA!$E$4:$E$7322,$E$6:$AM$6,BITACORA!$B$4:$B$7322,"&gt;="&amp;$B$3,BITACORA!$B$4:$B$7322,"&lt;="&amp;$B$4)</f>
        <v>0</v>
      </c>
      <c r="L210" s="165">
        <f>COUNTIFS(BITACORA!$C$4:$C$7322,$B$7:$B$501,BITACORA!$E$4:$E$7322,$E$6:$AM$6,BITACORA!$B$4:$B$7322,"&gt;="&amp;$B$3,BITACORA!$B$4:$B$7322,"&lt;="&amp;$B$4)</f>
        <v>0</v>
      </c>
      <c r="M210" s="165">
        <f>COUNTIFS(BITACORA!$C$4:$C$7322,$B$7:$B$501,BITACORA!$E$4:$E$7322,$E$6:$AM$6,BITACORA!$B$4:$B$7322,"&gt;="&amp;$B$3,BITACORA!$B$4:$B$7322,"&lt;="&amp;$B$4)</f>
        <v>0</v>
      </c>
      <c r="N210" s="165">
        <f>COUNTIFS(BITACORA!$C$4:$C$7322,$B$7:$B$501,BITACORA!$E$4:$E$7322,$E$6:$AM$6,BITACORA!$B$4:$B$7322,"&gt;="&amp;$B$3,BITACORA!$B$4:$B$7322,"&lt;="&amp;$B$4)</f>
        <v>0</v>
      </c>
      <c r="O210" s="165">
        <f>COUNTIFS(BITACORA!$C$4:$C$7322,$B$7:$B$501,BITACORA!$E$4:$E$7322,$E$6:$AM$6,BITACORA!$B$4:$B$7322,"&gt;="&amp;$B$3,BITACORA!$B$4:$B$7322,"&lt;="&amp;$B$4)</f>
        <v>0</v>
      </c>
      <c r="P210" s="165">
        <f>COUNTIFS(BITACORA!$C$4:$C$7322,$B$7:$B$501,BITACORA!$E$4:$E$7322,$E$6:$AM$6,BITACORA!$B$4:$B$7322,"&gt;="&amp;$B$3,BITACORA!$B$4:$B$7322,"&lt;="&amp;$B$4)</f>
        <v>0</v>
      </c>
      <c r="Q210" s="165">
        <f>COUNTIFS(BITACORA!$C$4:$C$7322,$B$7:$B$501,BITACORA!$E$4:$E$7322,$E$6:$AM$6,BITACORA!$B$4:$B$7322,"&gt;="&amp;$B$3,BITACORA!$B$4:$B$7322,"&lt;="&amp;$B$4)</f>
        <v>0</v>
      </c>
      <c r="R210" s="165">
        <f>COUNTIFS(BITACORA!$C$4:$C$7322,$B$7:$B$501,BITACORA!$E$4:$E$7322,$E$6:$AM$6,BITACORA!$B$4:$B$7322,"&gt;="&amp;$B$3,BITACORA!$B$4:$B$7322,"&lt;="&amp;$B$4)</f>
        <v>0</v>
      </c>
      <c r="S210" s="165">
        <f>COUNTIFS(BITACORA!$C$4:$C$7322,$B$7:$B$501,BITACORA!$E$4:$E$7322,$E$6:$AM$6,BITACORA!$B$4:$B$7322,"&gt;="&amp;$B$3,BITACORA!$B$4:$B$7322,"&lt;="&amp;$B$4)</f>
        <v>0</v>
      </c>
      <c r="T210" s="165">
        <f>COUNTIFS(BITACORA!$C$4:$C$7322,$B$7:$B$501,BITACORA!$E$4:$E$7322,$E$6:$AM$6,BITACORA!$B$4:$B$7322,"&gt;="&amp;$B$3,BITACORA!$B$4:$B$7322,"&lt;="&amp;$B$4)</f>
        <v>0</v>
      </c>
      <c r="U210" s="165">
        <f>COUNTIFS(BITACORA!$C$4:$C$7322,$B$7:$B$501,BITACORA!$E$4:$E$7322,$E$6:$AM$6,BITACORA!$B$4:$B$7322,"&gt;="&amp;$B$3,BITACORA!$B$4:$B$7322,"&lt;="&amp;$B$4)</f>
        <v>0</v>
      </c>
      <c r="V210" s="165">
        <f>COUNTIFS(BITACORA!$C$4:$C$7322,$B$7:$B$501,BITACORA!$E$4:$E$7322,$E$6:$AM$6,BITACORA!$B$4:$B$7322,"&gt;="&amp;$B$3,BITACORA!$B$4:$B$7322,"&lt;="&amp;$B$4)</f>
        <v>0</v>
      </c>
      <c r="W210" s="165">
        <f>COUNTIFS(BITACORA!$C$4:$C$7322,$B$7:$B$501,BITACORA!$E$4:$E$7322,$E$6:$AM$6,BITACORA!$B$4:$B$7322,"&gt;="&amp;$B$3,BITACORA!$B$4:$B$7322,"&lt;="&amp;$B$4)</f>
        <v>0</v>
      </c>
      <c r="X210" s="165">
        <f>COUNTIFS(BITACORA!$C$4:$C$7322,$B$7:$B$501,BITACORA!$E$4:$E$7322,$E$6:$AM$6,BITACORA!$B$4:$B$7322,"&gt;="&amp;$B$3,BITACORA!$B$4:$B$7322,"&lt;="&amp;$B$4)</f>
        <v>0</v>
      </c>
      <c r="Y210" s="165">
        <f>COUNTIFS(BITACORA!$C$4:$C$7322,$B$7:$B$501,BITACORA!$E$4:$E$7322,$E$6:$AM$6,BITACORA!$B$4:$B$7322,"&gt;="&amp;$B$3,BITACORA!$B$4:$B$7322,"&lt;="&amp;$B$4)</f>
        <v>0</v>
      </c>
      <c r="Z210" s="165">
        <f>COUNTIFS(BITACORA!$C$4:$C$7322,$B$7:$B$501,BITACORA!$E$4:$E$7322,$E$6:$AM$6,BITACORA!$B$4:$B$7322,"&gt;="&amp;$B$3,BITACORA!$B$4:$B$7322,"&lt;="&amp;$B$4)</f>
        <v>0</v>
      </c>
      <c r="AA210" s="165">
        <f>COUNTIFS(BITACORA!$C$4:$C$7322,$B$7:$B$501,BITACORA!$E$4:$E$7322,$E$6:$AM$6,BITACORA!$B$4:$B$7322,"&gt;="&amp;$B$3,BITACORA!$B$4:$B$7322,"&lt;="&amp;$B$4)</f>
        <v>0</v>
      </c>
      <c r="AB210" s="165">
        <f>COUNTIFS(BITACORA!$C$4:$C$7322,$B$7:$B$501,BITACORA!$E$4:$E$7322,$E$6:$AM$6,BITACORA!$B$4:$B$7322,"&gt;="&amp;$B$3,BITACORA!$B$4:$B$7322,"&lt;="&amp;$B$4)</f>
        <v>0</v>
      </c>
      <c r="AC210" s="165">
        <f>COUNTIFS(BITACORA!$C$4:$C$7322,$B$7:$B$501,BITACORA!$E$4:$E$7322,$E$6:$AM$6,BITACORA!$B$4:$B$7322,"&gt;="&amp;$B$3,BITACORA!$B$4:$B$7322,"&lt;="&amp;$B$4)</f>
        <v>0</v>
      </c>
      <c r="AD210" s="165">
        <f>COUNTIFS(BITACORA!$C$4:$C$7322,$B$7:$B$501,BITACORA!$E$4:$E$7322,$E$6:$AM$6,BITACORA!$B$4:$B$7322,"&gt;="&amp;$B$3,BITACORA!$B$4:$B$7322,"&lt;="&amp;$B$4)</f>
        <v>0</v>
      </c>
      <c r="AE210" s="165">
        <f>COUNTIFS(BITACORA!$C$4:$C$7322,$B$7:$B$501,BITACORA!$E$4:$E$7322,$E$6:$AM$6,BITACORA!$B$4:$B$7322,"&gt;="&amp;$B$3,BITACORA!$B$4:$B$7322,"&lt;="&amp;$B$4)</f>
        <v>0</v>
      </c>
      <c r="AF210" s="165">
        <f>COUNTIFS(BITACORA!$C$4:$C$7322,$B$7:$B$501,BITACORA!$E$4:$E$7322,$E$6:$AM$6,BITACORA!$B$4:$B$7322,"&gt;="&amp;$B$3,BITACORA!$B$4:$B$7322,"&lt;="&amp;$B$4)</f>
        <v>0</v>
      </c>
      <c r="AG210" s="165">
        <f>COUNTIFS(BITACORA!$C$4:$C$7322,$B$7:$B$501,BITACORA!$E$4:$E$7322,$E$6:$AM$6,BITACORA!$B$4:$B$7322,"&gt;="&amp;$B$3,BITACORA!$B$4:$B$7322,"&lt;="&amp;$B$4)</f>
        <v>0</v>
      </c>
      <c r="AH210" s="165">
        <f>COUNTIFS(BITACORA!$C$4:$C$7322,$B$7:$B$501,BITACORA!$E$4:$E$7322,$E$6:$AM$6,BITACORA!$B$4:$B$7322,"&gt;="&amp;$B$3,BITACORA!$B$4:$B$7322,"&lt;="&amp;$B$4)</f>
        <v>0</v>
      </c>
      <c r="AI210" s="165">
        <f>COUNTIFS(BITACORA!$C$4:$C$7322,$B$7:$B$501,BITACORA!$E$4:$E$7322,$E$6:$AM$6,BITACORA!$B$4:$B$7322,"&gt;="&amp;$B$3,BITACORA!$B$4:$B$7322,"&lt;="&amp;$B$4)</f>
        <v>0</v>
      </c>
      <c r="AJ210" s="165">
        <f>COUNTIFS(BITACORA!$C$4:$C$7322,$B$7:$B$501,BITACORA!$E$4:$E$7322,$E$6:$AM$6,BITACORA!$B$4:$B$7322,"&gt;="&amp;$B$3,BITACORA!$B$4:$B$7322,"&lt;="&amp;$B$4)</f>
        <v>0</v>
      </c>
      <c r="AK210" s="165">
        <f>COUNTIFS(BITACORA!$C$4:$C$7322,$B$7:$B$501,BITACORA!$E$4:$E$7322,$E$6:$AM$6,BITACORA!$B$4:$B$7322,"&gt;="&amp;$B$3,BITACORA!$B$4:$B$7322,"&lt;="&amp;$B$4)</f>
        <v>0</v>
      </c>
      <c r="AL210" s="165">
        <f>COUNTIFS(BITACORA!$C$4:$C$7322,$B$7:$B$501,BITACORA!$E$4:$E$7322,$E$6:$AM$6,BITACORA!$B$4:$B$7322,"&gt;="&amp;$B$3,BITACORA!$B$4:$B$7322,"&lt;="&amp;$B$4)</f>
        <v>0</v>
      </c>
      <c r="AM210" s="165">
        <f>COUNTIFS(BITACORA!$C$4:$C$7322,$B$7:$B$501,BITACORA!$E$4:$E$7322,$E$6:$AM$6,BITACORA!$B$4:$B$7322,"&gt;="&amp;$B$3,BITACORA!$B$4:$B$7322,"&lt;="&amp;$B$4)</f>
        <v>0</v>
      </c>
    </row>
    <row r="211" spans="1:39">
      <c r="A211" s="141"/>
      <c r="B211" s="165"/>
      <c r="C211" s="165"/>
      <c r="D211" s="164">
        <f t="shared" si="0"/>
        <v>0</v>
      </c>
      <c r="E211" s="165">
        <f>COUNTIFS(BITACORA!$C$4:$C$7322,$B$7:$B$501,BITACORA!$E$4:$E$7322,$E$6:$AM$6,BITACORA!$B$4:$B$7322,"&gt;="&amp;$B$3,BITACORA!$B$4:$B$7322,"&lt;="&amp;$B$4)</f>
        <v>0</v>
      </c>
      <c r="F211" s="165">
        <f>COUNTIFS(BITACORA!$C$4:$C$7322,$B$7:$B$501,BITACORA!$E$4:$E$7322,$E$6:$AM$6,BITACORA!$B$4:$B$7322,"&gt;="&amp;$B$3,BITACORA!$B$4:$B$7322,"&lt;="&amp;$B$4)</f>
        <v>0</v>
      </c>
      <c r="G211" s="165">
        <f>COUNTIFS(BITACORA!$C$4:$C$7322,$B$7:$B$501,BITACORA!$E$4:$E$7322,$E$6:$AM$6,BITACORA!$B$4:$B$7322,"&gt;="&amp;$B$3,BITACORA!$B$4:$B$7322,"&lt;="&amp;$B$4)</f>
        <v>0</v>
      </c>
      <c r="H211" s="165">
        <f>COUNTIFS(BITACORA!$C$4:$C$7322,$B$7:$B$501,BITACORA!$E$4:$E$7322,$E$6:$AM$6,BITACORA!$B$4:$B$7322,"&gt;="&amp;$B$3,BITACORA!$B$4:$B$7322,"&lt;="&amp;$B$4)</f>
        <v>0</v>
      </c>
      <c r="I211" s="165">
        <f>COUNTIFS(BITACORA!$C$4:$C$7322,$B$7:$B$501,BITACORA!$E$4:$E$7322,$E$6:$AM$6,BITACORA!$B$4:$B$7322,"&gt;="&amp;$B$3,BITACORA!$B$4:$B$7322,"&lt;="&amp;$B$4)</f>
        <v>0</v>
      </c>
      <c r="J211" s="165">
        <f>COUNTIFS(BITACORA!$C$4:$C$7322,$B$7:$B$501,BITACORA!$E$4:$E$7322,$E$6:$AM$6,BITACORA!$B$4:$B$7322,"&gt;="&amp;$B$3,BITACORA!$B$4:$B$7322,"&lt;="&amp;$B$4)</f>
        <v>0</v>
      </c>
      <c r="K211" s="165">
        <f>COUNTIFS(BITACORA!$C$4:$C$7322,$B$7:$B$501,BITACORA!$E$4:$E$7322,$E$6:$AM$6,BITACORA!$B$4:$B$7322,"&gt;="&amp;$B$3,BITACORA!$B$4:$B$7322,"&lt;="&amp;$B$4)</f>
        <v>0</v>
      </c>
      <c r="L211" s="165">
        <f>COUNTIFS(BITACORA!$C$4:$C$7322,$B$7:$B$501,BITACORA!$E$4:$E$7322,$E$6:$AM$6,BITACORA!$B$4:$B$7322,"&gt;="&amp;$B$3,BITACORA!$B$4:$B$7322,"&lt;="&amp;$B$4)</f>
        <v>0</v>
      </c>
      <c r="M211" s="165">
        <f>COUNTIFS(BITACORA!$C$4:$C$7322,$B$7:$B$501,BITACORA!$E$4:$E$7322,$E$6:$AM$6,BITACORA!$B$4:$B$7322,"&gt;="&amp;$B$3,BITACORA!$B$4:$B$7322,"&lt;="&amp;$B$4)</f>
        <v>0</v>
      </c>
      <c r="N211" s="165">
        <f>COUNTIFS(BITACORA!$C$4:$C$7322,$B$7:$B$501,BITACORA!$E$4:$E$7322,$E$6:$AM$6,BITACORA!$B$4:$B$7322,"&gt;="&amp;$B$3,BITACORA!$B$4:$B$7322,"&lt;="&amp;$B$4)</f>
        <v>0</v>
      </c>
      <c r="O211" s="165">
        <f>COUNTIFS(BITACORA!$C$4:$C$7322,$B$7:$B$501,BITACORA!$E$4:$E$7322,$E$6:$AM$6,BITACORA!$B$4:$B$7322,"&gt;="&amp;$B$3,BITACORA!$B$4:$B$7322,"&lt;="&amp;$B$4)</f>
        <v>0</v>
      </c>
      <c r="P211" s="165">
        <f>COUNTIFS(BITACORA!$C$4:$C$7322,$B$7:$B$501,BITACORA!$E$4:$E$7322,$E$6:$AM$6,BITACORA!$B$4:$B$7322,"&gt;="&amp;$B$3,BITACORA!$B$4:$B$7322,"&lt;="&amp;$B$4)</f>
        <v>0</v>
      </c>
      <c r="Q211" s="165">
        <f>COUNTIFS(BITACORA!$C$4:$C$7322,$B$7:$B$501,BITACORA!$E$4:$E$7322,$E$6:$AM$6,BITACORA!$B$4:$B$7322,"&gt;="&amp;$B$3,BITACORA!$B$4:$B$7322,"&lt;="&amp;$B$4)</f>
        <v>0</v>
      </c>
      <c r="R211" s="165">
        <f>COUNTIFS(BITACORA!$C$4:$C$7322,$B$7:$B$501,BITACORA!$E$4:$E$7322,$E$6:$AM$6,BITACORA!$B$4:$B$7322,"&gt;="&amp;$B$3,BITACORA!$B$4:$B$7322,"&lt;="&amp;$B$4)</f>
        <v>0</v>
      </c>
      <c r="S211" s="165">
        <f>COUNTIFS(BITACORA!$C$4:$C$7322,$B$7:$B$501,BITACORA!$E$4:$E$7322,$E$6:$AM$6,BITACORA!$B$4:$B$7322,"&gt;="&amp;$B$3,BITACORA!$B$4:$B$7322,"&lt;="&amp;$B$4)</f>
        <v>0</v>
      </c>
      <c r="T211" s="165">
        <f>COUNTIFS(BITACORA!$C$4:$C$7322,$B$7:$B$501,BITACORA!$E$4:$E$7322,$E$6:$AM$6,BITACORA!$B$4:$B$7322,"&gt;="&amp;$B$3,BITACORA!$B$4:$B$7322,"&lt;="&amp;$B$4)</f>
        <v>0</v>
      </c>
      <c r="U211" s="165">
        <f>COUNTIFS(BITACORA!$C$4:$C$7322,$B$7:$B$501,BITACORA!$E$4:$E$7322,$E$6:$AM$6,BITACORA!$B$4:$B$7322,"&gt;="&amp;$B$3,BITACORA!$B$4:$B$7322,"&lt;="&amp;$B$4)</f>
        <v>0</v>
      </c>
      <c r="V211" s="165">
        <f>COUNTIFS(BITACORA!$C$4:$C$7322,$B$7:$B$501,BITACORA!$E$4:$E$7322,$E$6:$AM$6,BITACORA!$B$4:$B$7322,"&gt;="&amp;$B$3,BITACORA!$B$4:$B$7322,"&lt;="&amp;$B$4)</f>
        <v>0</v>
      </c>
      <c r="W211" s="165">
        <f>COUNTIFS(BITACORA!$C$4:$C$7322,$B$7:$B$501,BITACORA!$E$4:$E$7322,$E$6:$AM$6,BITACORA!$B$4:$B$7322,"&gt;="&amp;$B$3,BITACORA!$B$4:$B$7322,"&lt;="&amp;$B$4)</f>
        <v>0</v>
      </c>
      <c r="X211" s="165">
        <f>COUNTIFS(BITACORA!$C$4:$C$7322,$B$7:$B$501,BITACORA!$E$4:$E$7322,$E$6:$AM$6,BITACORA!$B$4:$B$7322,"&gt;="&amp;$B$3,BITACORA!$B$4:$B$7322,"&lt;="&amp;$B$4)</f>
        <v>0</v>
      </c>
      <c r="Y211" s="165">
        <f>COUNTIFS(BITACORA!$C$4:$C$7322,$B$7:$B$501,BITACORA!$E$4:$E$7322,$E$6:$AM$6,BITACORA!$B$4:$B$7322,"&gt;="&amp;$B$3,BITACORA!$B$4:$B$7322,"&lt;="&amp;$B$4)</f>
        <v>0</v>
      </c>
      <c r="Z211" s="165">
        <f>COUNTIFS(BITACORA!$C$4:$C$7322,$B$7:$B$501,BITACORA!$E$4:$E$7322,$E$6:$AM$6,BITACORA!$B$4:$B$7322,"&gt;="&amp;$B$3,BITACORA!$B$4:$B$7322,"&lt;="&amp;$B$4)</f>
        <v>0</v>
      </c>
      <c r="AA211" s="165">
        <f>COUNTIFS(BITACORA!$C$4:$C$7322,$B$7:$B$501,BITACORA!$E$4:$E$7322,$E$6:$AM$6,BITACORA!$B$4:$B$7322,"&gt;="&amp;$B$3,BITACORA!$B$4:$B$7322,"&lt;="&amp;$B$4)</f>
        <v>0</v>
      </c>
      <c r="AB211" s="165">
        <f>COUNTIFS(BITACORA!$C$4:$C$7322,$B$7:$B$501,BITACORA!$E$4:$E$7322,$E$6:$AM$6,BITACORA!$B$4:$B$7322,"&gt;="&amp;$B$3,BITACORA!$B$4:$B$7322,"&lt;="&amp;$B$4)</f>
        <v>0</v>
      </c>
      <c r="AC211" s="165">
        <f>COUNTIFS(BITACORA!$C$4:$C$7322,$B$7:$B$501,BITACORA!$E$4:$E$7322,$E$6:$AM$6,BITACORA!$B$4:$B$7322,"&gt;="&amp;$B$3,BITACORA!$B$4:$B$7322,"&lt;="&amp;$B$4)</f>
        <v>0</v>
      </c>
      <c r="AD211" s="165">
        <f>COUNTIFS(BITACORA!$C$4:$C$7322,$B$7:$B$501,BITACORA!$E$4:$E$7322,$E$6:$AM$6,BITACORA!$B$4:$B$7322,"&gt;="&amp;$B$3,BITACORA!$B$4:$B$7322,"&lt;="&amp;$B$4)</f>
        <v>0</v>
      </c>
      <c r="AE211" s="165">
        <f>COUNTIFS(BITACORA!$C$4:$C$7322,$B$7:$B$501,BITACORA!$E$4:$E$7322,$E$6:$AM$6,BITACORA!$B$4:$B$7322,"&gt;="&amp;$B$3,BITACORA!$B$4:$B$7322,"&lt;="&amp;$B$4)</f>
        <v>0</v>
      </c>
      <c r="AF211" s="165">
        <f>COUNTIFS(BITACORA!$C$4:$C$7322,$B$7:$B$501,BITACORA!$E$4:$E$7322,$E$6:$AM$6,BITACORA!$B$4:$B$7322,"&gt;="&amp;$B$3,BITACORA!$B$4:$B$7322,"&lt;="&amp;$B$4)</f>
        <v>0</v>
      </c>
      <c r="AG211" s="165">
        <f>COUNTIFS(BITACORA!$C$4:$C$7322,$B$7:$B$501,BITACORA!$E$4:$E$7322,$E$6:$AM$6,BITACORA!$B$4:$B$7322,"&gt;="&amp;$B$3,BITACORA!$B$4:$B$7322,"&lt;="&amp;$B$4)</f>
        <v>0</v>
      </c>
      <c r="AH211" s="165">
        <f>COUNTIFS(BITACORA!$C$4:$C$7322,$B$7:$B$501,BITACORA!$E$4:$E$7322,$E$6:$AM$6,BITACORA!$B$4:$B$7322,"&gt;="&amp;$B$3,BITACORA!$B$4:$B$7322,"&lt;="&amp;$B$4)</f>
        <v>0</v>
      </c>
      <c r="AI211" s="165">
        <f>COUNTIFS(BITACORA!$C$4:$C$7322,$B$7:$B$501,BITACORA!$E$4:$E$7322,$E$6:$AM$6,BITACORA!$B$4:$B$7322,"&gt;="&amp;$B$3,BITACORA!$B$4:$B$7322,"&lt;="&amp;$B$4)</f>
        <v>0</v>
      </c>
      <c r="AJ211" s="165">
        <f>COUNTIFS(BITACORA!$C$4:$C$7322,$B$7:$B$501,BITACORA!$E$4:$E$7322,$E$6:$AM$6,BITACORA!$B$4:$B$7322,"&gt;="&amp;$B$3,BITACORA!$B$4:$B$7322,"&lt;="&amp;$B$4)</f>
        <v>0</v>
      </c>
      <c r="AK211" s="165">
        <f>COUNTIFS(BITACORA!$C$4:$C$7322,$B$7:$B$501,BITACORA!$E$4:$E$7322,$E$6:$AM$6,BITACORA!$B$4:$B$7322,"&gt;="&amp;$B$3,BITACORA!$B$4:$B$7322,"&lt;="&amp;$B$4)</f>
        <v>0</v>
      </c>
      <c r="AL211" s="165">
        <f>COUNTIFS(BITACORA!$C$4:$C$7322,$B$7:$B$501,BITACORA!$E$4:$E$7322,$E$6:$AM$6,BITACORA!$B$4:$B$7322,"&gt;="&amp;$B$3,BITACORA!$B$4:$B$7322,"&lt;="&amp;$B$4)</f>
        <v>0</v>
      </c>
      <c r="AM211" s="165">
        <f>COUNTIFS(BITACORA!$C$4:$C$7322,$B$7:$B$501,BITACORA!$E$4:$E$7322,$E$6:$AM$6,BITACORA!$B$4:$B$7322,"&gt;="&amp;$B$3,BITACORA!$B$4:$B$7322,"&lt;="&amp;$B$4)</f>
        <v>0</v>
      </c>
    </row>
    <row r="212" spans="1:39">
      <c r="A212" s="141"/>
      <c r="B212" s="165"/>
      <c r="C212" s="165"/>
      <c r="D212" s="164">
        <f t="shared" si="0"/>
        <v>0</v>
      </c>
      <c r="E212" s="165">
        <f>COUNTIFS(BITACORA!$C$4:$C$7322,$B$7:$B$501,BITACORA!$E$4:$E$7322,$E$6:$AM$6,BITACORA!$B$4:$B$7322,"&gt;="&amp;$B$3,BITACORA!$B$4:$B$7322,"&lt;="&amp;$B$4)</f>
        <v>0</v>
      </c>
      <c r="F212" s="165">
        <f>COUNTIFS(BITACORA!$C$4:$C$7322,$B$7:$B$501,BITACORA!$E$4:$E$7322,$E$6:$AM$6,BITACORA!$B$4:$B$7322,"&gt;="&amp;$B$3,BITACORA!$B$4:$B$7322,"&lt;="&amp;$B$4)</f>
        <v>0</v>
      </c>
      <c r="G212" s="165">
        <f>COUNTIFS(BITACORA!$C$4:$C$7322,$B$7:$B$501,BITACORA!$E$4:$E$7322,$E$6:$AM$6,BITACORA!$B$4:$B$7322,"&gt;="&amp;$B$3,BITACORA!$B$4:$B$7322,"&lt;="&amp;$B$4)</f>
        <v>0</v>
      </c>
      <c r="H212" s="165">
        <f>COUNTIFS(BITACORA!$C$4:$C$7322,$B$7:$B$501,BITACORA!$E$4:$E$7322,$E$6:$AM$6,BITACORA!$B$4:$B$7322,"&gt;="&amp;$B$3,BITACORA!$B$4:$B$7322,"&lt;="&amp;$B$4)</f>
        <v>0</v>
      </c>
      <c r="I212" s="165">
        <f>COUNTIFS(BITACORA!$C$4:$C$7322,$B$7:$B$501,BITACORA!$E$4:$E$7322,$E$6:$AM$6,BITACORA!$B$4:$B$7322,"&gt;="&amp;$B$3,BITACORA!$B$4:$B$7322,"&lt;="&amp;$B$4)</f>
        <v>0</v>
      </c>
      <c r="J212" s="165">
        <f>COUNTIFS(BITACORA!$C$4:$C$7322,$B$7:$B$501,BITACORA!$E$4:$E$7322,$E$6:$AM$6,BITACORA!$B$4:$B$7322,"&gt;="&amp;$B$3,BITACORA!$B$4:$B$7322,"&lt;="&amp;$B$4)</f>
        <v>0</v>
      </c>
      <c r="K212" s="165">
        <f>COUNTIFS(BITACORA!$C$4:$C$7322,$B$7:$B$501,BITACORA!$E$4:$E$7322,$E$6:$AM$6,BITACORA!$B$4:$B$7322,"&gt;="&amp;$B$3,BITACORA!$B$4:$B$7322,"&lt;="&amp;$B$4)</f>
        <v>0</v>
      </c>
      <c r="L212" s="165">
        <f>COUNTIFS(BITACORA!$C$4:$C$7322,$B$7:$B$501,BITACORA!$E$4:$E$7322,$E$6:$AM$6,BITACORA!$B$4:$B$7322,"&gt;="&amp;$B$3,BITACORA!$B$4:$B$7322,"&lt;="&amp;$B$4)</f>
        <v>0</v>
      </c>
      <c r="M212" s="165">
        <f>COUNTIFS(BITACORA!$C$4:$C$7322,$B$7:$B$501,BITACORA!$E$4:$E$7322,$E$6:$AM$6,BITACORA!$B$4:$B$7322,"&gt;="&amp;$B$3,BITACORA!$B$4:$B$7322,"&lt;="&amp;$B$4)</f>
        <v>0</v>
      </c>
      <c r="N212" s="165">
        <f>COUNTIFS(BITACORA!$C$4:$C$7322,$B$7:$B$501,BITACORA!$E$4:$E$7322,$E$6:$AM$6,BITACORA!$B$4:$B$7322,"&gt;="&amp;$B$3,BITACORA!$B$4:$B$7322,"&lt;="&amp;$B$4)</f>
        <v>0</v>
      </c>
      <c r="O212" s="165">
        <f>COUNTIFS(BITACORA!$C$4:$C$7322,$B$7:$B$501,BITACORA!$E$4:$E$7322,$E$6:$AM$6,BITACORA!$B$4:$B$7322,"&gt;="&amp;$B$3,BITACORA!$B$4:$B$7322,"&lt;="&amp;$B$4)</f>
        <v>0</v>
      </c>
      <c r="P212" s="165">
        <f>COUNTIFS(BITACORA!$C$4:$C$7322,$B$7:$B$501,BITACORA!$E$4:$E$7322,$E$6:$AM$6,BITACORA!$B$4:$B$7322,"&gt;="&amp;$B$3,BITACORA!$B$4:$B$7322,"&lt;="&amp;$B$4)</f>
        <v>0</v>
      </c>
      <c r="Q212" s="165">
        <f>COUNTIFS(BITACORA!$C$4:$C$7322,$B$7:$B$501,BITACORA!$E$4:$E$7322,$E$6:$AM$6,BITACORA!$B$4:$B$7322,"&gt;="&amp;$B$3,BITACORA!$B$4:$B$7322,"&lt;="&amp;$B$4)</f>
        <v>0</v>
      </c>
      <c r="R212" s="165">
        <f>COUNTIFS(BITACORA!$C$4:$C$7322,$B$7:$B$501,BITACORA!$E$4:$E$7322,$E$6:$AM$6,BITACORA!$B$4:$B$7322,"&gt;="&amp;$B$3,BITACORA!$B$4:$B$7322,"&lt;="&amp;$B$4)</f>
        <v>0</v>
      </c>
      <c r="S212" s="165">
        <f>COUNTIFS(BITACORA!$C$4:$C$7322,$B$7:$B$501,BITACORA!$E$4:$E$7322,$E$6:$AM$6,BITACORA!$B$4:$B$7322,"&gt;="&amp;$B$3,BITACORA!$B$4:$B$7322,"&lt;="&amp;$B$4)</f>
        <v>0</v>
      </c>
      <c r="T212" s="165">
        <f>COUNTIFS(BITACORA!$C$4:$C$7322,$B$7:$B$501,BITACORA!$E$4:$E$7322,$E$6:$AM$6,BITACORA!$B$4:$B$7322,"&gt;="&amp;$B$3,BITACORA!$B$4:$B$7322,"&lt;="&amp;$B$4)</f>
        <v>0</v>
      </c>
      <c r="U212" s="165">
        <f>COUNTIFS(BITACORA!$C$4:$C$7322,$B$7:$B$501,BITACORA!$E$4:$E$7322,$E$6:$AM$6,BITACORA!$B$4:$B$7322,"&gt;="&amp;$B$3,BITACORA!$B$4:$B$7322,"&lt;="&amp;$B$4)</f>
        <v>0</v>
      </c>
      <c r="V212" s="165">
        <f>COUNTIFS(BITACORA!$C$4:$C$7322,$B$7:$B$501,BITACORA!$E$4:$E$7322,$E$6:$AM$6,BITACORA!$B$4:$B$7322,"&gt;="&amp;$B$3,BITACORA!$B$4:$B$7322,"&lt;="&amp;$B$4)</f>
        <v>0</v>
      </c>
      <c r="W212" s="165">
        <f>COUNTIFS(BITACORA!$C$4:$C$7322,$B$7:$B$501,BITACORA!$E$4:$E$7322,$E$6:$AM$6,BITACORA!$B$4:$B$7322,"&gt;="&amp;$B$3,BITACORA!$B$4:$B$7322,"&lt;="&amp;$B$4)</f>
        <v>0</v>
      </c>
      <c r="X212" s="165">
        <f>COUNTIFS(BITACORA!$C$4:$C$7322,$B$7:$B$501,BITACORA!$E$4:$E$7322,$E$6:$AM$6,BITACORA!$B$4:$B$7322,"&gt;="&amp;$B$3,BITACORA!$B$4:$B$7322,"&lt;="&amp;$B$4)</f>
        <v>0</v>
      </c>
      <c r="Y212" s="165">
        <f>COUNTIFS(BITACORA!$C$4:$C$7322,$B$7:$B$501,BITACORA!$E$4:$E$7322,$E$6:$AM$6,BITACORA!$B$4:$B$7322,"&gt;="&amp;$B$3,BITACORA!$B$4:$B$7322,"&lt;="&amp;$B$4)</f>
        <v>0</v>
      </c>
      <c r="Z212" s="165">
        <f>COUNTIFS(BITACORA!$C$4:$C$7322,$B$7:$B$501,BITACORA!$E$4:$E$7322,$E$6:$AM$6,BITACORA!$B$4:$B$7322,"&gt;="&amp;$B$3,BITACORA!$B$4:$B$7322,"&lt;="&amp;$B$4)</f>
        <v>0</v>
      </c>
      <c r="AA212" s="165">
        <f>COUNTIFS(BITACORA!$C$4:$C$7322,$B$7:$B$501,BITACORA!$E$4:$E$7322,$E$6:$AM$6,BITACORA!$B$4:$B$7322,"&gt;="&amp;$B$3,BITACORA!$B$4:$B$7322,"&lt;="&amp;$B$4)</f>
        <v>0</v>
      </c>
      <c r="AB212" s="165">
        <f>COUNTIFS(BITACORA!$C$4:$C$7322,$B$7:$B$501,BITACORA!$E$4:$E$7322,$E$6:$AM$6,BITACORA!$B$4:$B$7322,"&gt;="&amp;$B$3,BITACORA!$B$4:$B$7322,"&lt;="&amp;$B$4)</f>
        <v>0</v>
      </c>
      <c r="AC212" s="165">
        <f>COUNTIFS(BITACORA!$C$4:$C$7322,$B$7:$B$501,BITACORA!$E$4:$E$7322,$E$6:$AM$6,BITACORA!$B$4:$B$7322,"&gt;="&amp;$B$3,BITACORA!$B$4:$B$7322,"&lt;="&amp;$B$4)</f>
        <v>0</v>
      </c>
      <c r="AD212" s="165">
        <f>COUNTIFS(BITACORA!$C$4:$C$7322,$B$7:$B$501,BITACORA!$E$4:$E$7322,$E$6:$AM$6,BITACORA!$B$4:$B$7322,"&gt;="&amp;$B$3,BITACORA!$B$4:$B$7322,"&lt;="&amp;$B$4)</f>
        <v>0</v>
      </c>
      <c r="AE212" s="165">
        <f>COUNTIFS(BITACORA!$C$4:$C$7322,$B$7:$B$501,BITACORA!$E$4:$E$7322,$E$6:$AM$6,BITACORA!$B$4:$B$7322,"&gt;="&amp;$B$3,BITACORA!$B$4:$B$7322,"&lt;="&amp;$B$4)</f>
        <v>0</v>
      </c>
      <c r="AF212" s="165">
        <f>COUNTIFS(BITACORA!$C$4:$C$7322,$B$7:$B$501,BITACORA!$E$4:$E$7322,$E$6:$AM$6,BITACORA!$B$4:$B$7322,"&gt;="&amp;$B$3,BITACORA!$B$4:$B$7322,"&lt;="&amp;$B$4)</f>
        <v>0</v>
      </c>
      <c r="AG212" s="165">
        <f>COUNTIFS(BITACORA!$C$4:$C$7322,$B$7:$B$501,BITACORA!$E$4:$E$7322,$E$6:$AM$6,BITACORA!$B$4:$B$7322,"&gt;="&amp;$B$3,BITACORA!$B$4:$B$7322,"&lt;="&amp;$B$4)</f>
        <v>0</v>
      </c>
      <c r="AH212" s="165">
        <f>COUNTIFS(BITACORA!$C$4:$C$7322,$B$7:$B$501,BITACORA!$E$4:$E$7322,$E$6:$AM$6,BITACORA!$B$4:$B$7322,"&gt;="&amp;$B$3,BITACORA!$B$4:$B$7322,"&lt;="&amp;$B$4)</f>
        <v>0</v>
      </c>
      <c r="AI212" s="165">
        <f>COUNTIFS(BITACORA!$C$4:$C$7322,$B$7:$B$501,BITACORA!$E$4:$E$7322,$E$6:$AM$6,BITACORA!$B$4:$B$7322,"&gt;="&amp;$B$3,BITACORA!$B$4:$B$7322,"&lt;="&amp;$B$4)</f>
        <v>0</v>
      </c>
      <c r="AJ212" s="165">
        <f>COUNTIFS(BITACORA!$C$4:$C$7322,$B$7:$B$501,BITACORA!$E$4:$E$7322,$E$6:$AM$6,BITACORA!$B$4:$B$7322,"&gt;="&amp;$B$3,BITACORA!$B$4:$B$7322,"&lt;="&amp;$B$4)</f>
        <v>0</v>
      </c>
      <c r="AK212" s="165">
        <f>COUNTIFS(BITACORA!$C$4:$C$7322,$B$7:$B$501,BITACORA!$E$4:$E$7322,$E$6:$AM$6,BITACORA!$B$4:$B$7322,"&gt;="&amp;$B$3,BITACORA!$B$4:$B$7322,"&lt;="&amp;$B$4)</f>
        <v>0</v>
      </c>
      <c r="AL212" s="165">
        <f>COUNTIFS(BITACORA!$C$4:$C$7322,$B$7:$B$501,BITACORA!$E$4:$E$7322,$E$6:$AM$6,BITACORA!$B$4:$B$7322,"&gt;="&amp;$B$3,BITACORA!$B$4:$B$7322,"&lt;="&amp;$B$4)</f>
        <v>0</v>
      </c>
      <c r="AM212" s="165">
        <f>COUNTIFS(BITACORA!$C$4:$C$7322,$B$7:$B$501,BITACORA!$E$4:$E$7322,$E$6:$AM$6,BITACORA!$B$4:$B$7322,"&gt;="&amp;$B$3,BITACORA!$B$4:$B$7322,"&lt;="&amp;$B$4)</f>
        <v>0</v>
      </c>
    </row>
    <row r="213" spans="1:39">
      <c r="A213" s="141"/>
      <c r="B213" s="165"/>
      <c r="C213" s="165"/>
      <c r="D213" s="164">
        <f t="shared" si="0"/>
        <v>0</v>
      </c>
      <c r="E213" s="165">
        <f>COUNTIFS(BITACORA!$C$4:$C$7322,$B$7:$B$501,BITACORA!$E$4:$E$7322,$E$6:$AM$6,BITACORA!$B$4:$B$7322,"&gt;="&amp;$B$3,BITACORA!$B$4:$B$7322,"&lt;="&amp;$B$4)</f>
        <v>0</v>
      </c>
      <c r="F213" s="165">
        <f>COUNTIFS(BITACORA!$C$4:$C$7322,$B$7:$B$501,BITACORA!$E$4:$E$7322,$E$6:$AM$6,BITACORA!$B$4:$B$7322,"&gt;="&amp;$B$3,BITACORA!$B$4:$B$7322,"&lt;="&amp;$B$4)</f>
        <v>0</v>
      </c>
      <c r="G213" s="165">
        <f>COUNTIFS(BITACORA!$C$4:$C$7322,$B$7:$B$501,BITACORA!$E$4:$E$7322,$E$6:$AM$6,BITACORA!$B$4:$B$7322,"&gt;="&amp;$B$3,BITACORA!$B$4:$B$7322,"&lt;="&amp;$B$4)</f>
        <v>0</v>
      </c>
      <c r="H213" s="165">
        <f>COUNTIFS(BITACORA!$C$4:$C$7322,$B$7:$B$501,BITACORA!$E$4:$E$7322,$E$6:$AM$6,BITACORA!$B$4:$B$7322,"&gt;="&amp;$B$3,BITACORA!$B$4:$B$7322,"&lt;="&amp;$B$4)</f>
        <v>0</v>
      </c>
      <c r="I213" s="165">
        <f>COUNTIFS(BITACORA!$C$4:$C$7322,$B$7:$B$501,BITACORA!$E$4:$E$7322,$E$6:$AM$6,BITACORA!$B$4:$B$7322,"&gt;="&amp;$B$3,BITACORA!$B$4:$B$7322,"&lt;="&amp;$B$4)</f>
        <v>0</v>
      </c>
      <c r="J213" s="165">
        <f>COUNTIFS(BITACORA!$C$4:$C$7322,$B$7:$B$501,BITACORA!$E$4:$E$7322,$E$6:$AM$6,BITACORA!$B$4:$B$7322,"&gt;="&amp;$B$3,BITACORA!$B$4:$B$7322,"&lt;="&amp;$B$4)</f>
        <v>0</v>
      </c>
      <c r="K213" s="165">
        <f>COUNTIFS(BITACORA!$C$4:$C$7322,$B$7:$B$501,BITACORA!$E$4:$E$7322,$E$6:$AM$6,BITACORA!$B$4:$B$7322,"&gt;="&amp;$B$3,BITACORA!$B$4:$B$7322,"&lt;="&amp;$B$4)</f>
        <v>0</v>
      </c>
      <c r="L213" s="165">
        <f>COUNTIFS(BITACORA!$C$4:$C$7322,$B$7:$B$501,BITACORA!$E$4:$E$7322,$E$6:$AM$6,BITACORA!$B$4:$B$7322,"&gt;="&amp;$B$3,BITACORA!$B$4:$B$7322,"&lt;="&amp;$B$4)</f>
        <v>0</v>
      </c>
      <c r="M213" s="165">
        <f>COUNTIFS(BITACORA!$C$4:$C$7322,$B$7:$B$501,BITACORA!$E$4:$E$7322,$E$6:$AM$6,BITACORA!$B$4:$B$7322,"&gt;="&amp;$B$3,BITACORA!$B$4:$B$7322,"&lt;="&amp;$B$4)</f>
        <v>0</v>
      </c>
      <c r="N213" s="165">
        <f>COUNTIFS(BITACORA!$C$4:$C$7322,$B$7:$B$501,BITACORA!$E$4:$E$7322,$E$6:$AM$6,BITACORA!$B$4:$B$7322,"&gt;="&amp;$B$3,BITACORA!$B$4:$B$7322,"&lt;="&amp;$B$4)</f>
        <v>0</v>
      </c>
      <c r="O213" s="165">
        <f>COUNTIFS(BITACORA!$C$4:$C$7322,$B$7:$B$501,BITACORA!$E$4:$E$7322,$E$6:$AM$6,BITACORA!$B$4:$B$7322,"&gt;="&amp;$B$3,BITACORA!$B$4:$B$7322,"&lt;="&amp;$B$4)</f>
        <v>0</v>
      </c>
      <c r="P213" s="165">
        <f>COUNTIFS(BITACORA!$C$4:$C$7322,$B$7:$B$501,BITACORA!$E$4:$E$7322,$E$6:$AM$6,BITACORA!$B$4:$B$7322,"&gt;="&amp;$B$3,BITACORA!$B$4:$B$7322,"&lt;="&amp;$B$4)</f>
        <v>0</v>
      </c>
      <c r="Q213" s="165">
        <f>COUNTIFS(BITACORA!$C$4:$C$7322,$B$7:$B$501,BITACORA!$E$4:$E$7322,$E$6:$AM$6,BITACORA!$B$4:$B$7322,"&gt;="&amp;$B$3,BITACORA!$B$4:$B$7322,"&lt;="&amp;$B$4)</f>
        <v>0</v>
      </c>
      <c r="R213" s="165">
        <f>COUNTIFS(BITACORA!$C$4:$C$7322,$B$7:$B$501,BITACORA!$E$4:$E$7322,$E$6:$AM$6,BITACORA!$B$4:$B$7322,"&gt;="&amp;$B$3,BITACORA!$B$4:$B$7322,"&lt;="&amp;$B$4)</f>
        <v>0</v>
      </c>
      <c r="S213" s="165">
        <f>COUNTIFS(BITACORA!$C$4:$C$7322,$B$7:$B$501,BITACORA!$E$4:$E$7322,$E$6:$AM$6,BITACORA!$B$4:$B$7322,"&gt;="&amp;$B$3,BITACORA!$B$4:$B$7322,"&lt;="&amp;$B$4)</f>
        <v>0</v>
      </c>
      <c r="T213" s="165">
        <f>COUNTIFS(BITACORA!$C$4:$C$7322,$B$7:$B$501,BITACORA!$E$4:$E$7322,$E$6:$AM$6,BITACORA!$B$4:$B$7322,"&gt;="&amp;$B$3,BITACORA!$B$4:$B$7322,"&lt;="&amp;$B$4)</f>
        <v>0</v>
      </c>
      <c r="U213" s="165">
        <f>COUNTIFS(BITACORA!$C$4:$C$7322,$B$7:$B$501,BITACORA!$E$4:$E$7322,$E$6:$AM$6,BITACORA!$B$4:$B$7322,"&gt;="&amp;$B$3,BITACORA!$B$4:$B$7322,"&lt;="&amp;$B$4)</f>
        <v>0</v>
      </c>
      <c r="V213" s="165">
        <f>COUNTIFS(BITACORA!$C$4:$C$7322,$B$7:$B$501,BITACORA!$E$4:$E$7322,$E$6:$AM$6,BITACORA!$B$4:$B$7322,"&gt;="&amp;$B$3,BITACORA!$B$4:$B$7322,"&lt;="&amp;$B$4)</f>
        <v>0</v>
      </c>
      <c r="W213" s="165">
        <f>COUNTIFS(BITACORA!$C$4:$C$7322,$B$7:$B$501,BITACORA!$E$4:$E$7322,$E$6:$AM$6,BITACORA!$B$4:$B$7322,"&gt;="&amp;$B$3,BITACORA!$B$4:$B$7322,"&lt;="&amp;$B$4)</f>
        <v>0</v>
      </c>
      <c r="X213" s="165">
        <f>COUNTIFS(BITACORA!$C$4:$C$7322,$B$7:$B$501,BITACORA!$E$4:$E$7322,$E$6:$AM$6,BITACORA!$B$4:$B$7322,"&gt;="&amp;$B$3,BITACORA!$B$4:$B$7322,"&lt;="&amp;$B$4)</f>
        <v>0</v>
      </c>
      <c r="Y213" s="165">
        <f>COUNTIFS(BITACORA!$C$4:$C$7322,$B$7:$B$501,BITACORA!$E$4:$E$7322,$E$6:$AM$6,BITACORA!$B$4:$B$7322,"&gt;="&amp;$B$3,BITACORA!$B$4:$B$7322,"&lt;="&amp;$B$4)</f>
        <v>0</v>
      </c>
      <c r="Z213" s="165">
        <f>COUNTIFS(BITACORA!$C$4:$C$7322,$B$7:$B$501,BITACORA!$E$4:$E$7322,$E$6:$AM$6,BITACORA!$B$4:$B$7322,"&gt;="&amp;$B$3,BITACORA!$B$4:$B$7322,"&lt;="&amp;$B$4)</f>
        <v>0</v>
      </c>
      <c r="AA213" s="165">
        <f>COUNTIFS(BITACORA!$C$4:$C$7322,$B$7:$B$501,BITACORA!$E$4:$E$7322,$E$6:$AM$6,BITACORA!$B$4:$B$7322,"&gt;="&amp;$B$3,BITACORA!$B$4:$B$7322,"&lt;="&amp;$B$4)</f>
        <v>0</v>
      </c>
      <c r="AB213" s="165">
        <f>COUNTIFS(BITACORA!$C$4:$C$7322,$B$7:$B$501,BITACORA!$E$4:$E$7322,$E$6:$AM$6,BITACORA!$B$4:$B$7322,"&gt;="&amp;$B$3,BITACORA!$B$4:$B$7322,"&lt;="&amp;$B$4)</f>
        <v>0</v>
      </c>
      <c r="AC213" s="165">
        <f>COUNTIFS(BITACORA!$C$4:$C$7322,$B$7:$B$501,BITACORA!$E$4:$E$7322,$E$6:$AM$6,BITACORA!$B$4:$B$7322,"&gt;="&amp;$B$3,BITACORA!$B$4:$B$7322,"&lt;="&amp;$B$4)</f>
        <v>0</v>
      </c>
      <c r="AD213" s="165">
        <f>COUNTIFS(BITACORA!$C$4:$C$7322,$B$7:$B$501,BITACORA!$E$4:$E$7322,$E$6:$AM$6,BITACORA!$B$4:$B$7322,"&gt;="&amp;$B$3,BITACORA!$B$4:$B$7322,"&lt;="&amp;$B$4)</f>
        <v>0</v>
      </c>
      <c r="AE213" s="165">
        <f>COUNTIFS(BITACORA!$C$4:$C$7322,$B$7:$B$501,BITACORA!$E$4:$E$7322,$E$6:$AM$6,BITACORA!$B$4:$B$7322,"&gt;="&amp;$B$3,BITACORA!$B$4:$B$7322,"&lt;="&amp;$B$4)</f>
        <v>0</v>
      </c>
      <c r="AF213" s="165">
        <f>COUNTIFS(BITACORA!$C$4:$C$7322,$B$7:$B$501,BITACORA!$E$4:$E$7322,$E$6:$AM$6,BITACORA!$B$4:$B$7322,"&gt;="&amp;$B$3,BITACORA!$B$4:$B$7322,"&lt;="&amp;$B$4)</f>
        <v>0</v>
      </c>
      <c r="AG213" s="165">
        <f>COUNTIFS(BITACORA!$C$4:$C$7322,$B$7:$B$501,BITACORA!$E$4:$E$7322,$E$6:$AM$6,BITACORA!$B$4:$B$7322,"&gt;="&amp;$B$3,BITACORA!$B$4:$B$7322,"&lt;="&amp;$B$4)</f>
        <v>0</v>
      </c>
      <c r="AH213" s="165">
        <f>COUNTIFS(BITACORA!$C$4:$C$7322,$B$7:$B$501,BITACORA!$E$4:$E$7322,$E$6:$AM$6,BITACORA!$B$4:$B$7322,"&gt;="&amp;$B$3,BITACORA!$B$4:$B$7322,"&lt;="&amp;$B$4)</f>
        <v>0</v>
      </c>
      <c r="AI213" s="165">
        <f>COUNTIFS(BITACORA!$C$4:$C$7322,$B$7:$B$501,BITACORA!$E$4:$E$7322,$E$6:$AM$6,BITACORA!$B$4:$B$7322,"&gt;="&amp;$B$3,BITACORA!$B$4:$B$7322,"&lt;="&amp;$B$4)</f>
        <v>0</v>
      </c>
      <c r="AJ213" s="165">
        <f>COUNTIFS(BITACORA!$C$4:$C$7322,$B$7:$B$501,BITACORA!$E$4:$E$7322,$E$6:$AM$6,BITACORA!$B$4:$B$7322,"&gt;="&amp;$B$3,BITACORA!$B$4:$B$7322,"&lt;="&amp;$B$4)</f>
        <v>0</v>
      </c>
      <c r="AK213" s="165">
        <f>COUNTIFS(BITACORA!$C$4:$C$7322,$B$7:$B$501,BITACORA!$E$4:$E$7322,$E$6:$AM$6,BITACORA!$B$4:$B$7322,"&gt;="&amp;$B$3,BITACORA!$B$4:$B$7322,"&lt;="&amp;$B$4)</f>
        <v>0</v>
      </c>
      <c r="AL213" s="165">
        <f>COUNTIFS(BITACORA!$C$4:$C$7322,$B$7:$B$501,BITACORA!$E$4:$E$7322,$E$6:$AM$6,BITACORA!$B$4:$B$7322,"&gt;="&amp;$B$3,BITACORA!$B$4:$B$7322,"&lt;="&amp;$B$4)</f>
        <v>0</v>
      </c>
      <c r="AM213" s="165">
        <f>COUNTIFS(BITACORA!$C$4:$C$7322,$B$7:$B$501,BITACORA!$E$4:$E$7322,$E$6:$AM$6,BITACORA!$B$4:$B$7322,"&gt;="&amp;$B$3,BITACORA!$B$4:$B$7322,"&lt;="&amp;$B$4)</f>
        <v>0</v>
      </c>
    </row>
    <row r="214" spans="1:39">
      <c r="A214" s="141"/>
      <c r="B214" s="165"/>
      <c r="C214" s="165"/>
      <c r="D214" s="164">
        <f t="shared" si="0"/>
        <v>0</v>
      </c>
      <c r="E214" s="165">
        <f>COUNTIFS(BITACORA!$C$4:$C$7322,$B$7:$B$501,BITACORA!$E$4:$E$7322,$E$6:$AM$6,BITACORA!$B$4:$B$7322,"&gt;="&amp;$B$3,BITACORA!$B$4:$B$7322,"&lt;="&amp;$B$4)</f>
        <v>0</v>
      </c>
      <c r="F214" s="165">
        <f>COUNTIFS(BITACORA!$C$4:$C$7322,$B$7:$B$501,BITACORA!$E$4:$E$7322,$E$6:$AM$6,BITACORA!$B$4:$B$7322,"&gt;="&amp;$B$3,BITACORA!$B$4:$B$7322,"&lt;="&amp;$B$4)</f>
        <v>0</v>
      </c>
      <c r="G214" s="165">
        <f>COUNTIFS(BITACORA!$C$4:$C$7322,$B$7:$B$501,BITACORA!$E$4:$E$7322,$E$6:$AM$6,BITACORA!$B$4:$B$7322,"&gt;="&amp;$B$3,BITACORA!$B$4:$B$7322,"&lt;="&amp;$B$4)</f>
        <v>0</v>
      </c>
      <c r="H214" s="165">
        <f>COUNTIFS(BITACORA!$C$4:$C$7322,$B$7:$B$501,BITACORA!$E$4:$E$7322,$E$6:$AM$6,BITACORA!$B$4:$B$7322,"&gt;="&amp;$B$3,BITACORA!$B$4:$B$7322,"&lt;="&amp;$B$4)</f>
        <v>0</v>
      </c>
      <c r="I214" s="165">
        <f>COUNTIFS(BITACORA!$C$4:$C$7322,$B$7:$B$501,BITACORA!$E$4:$E$7322,$E$6:$AM$6,BITACORA!$B$4:$B$7322,"&gt;="&amp;$B$3,BITACORA!$B$4:$B$7322,"&lt;="&amp;$B$4)</f>
        <v>0</v>
      </c>
      <c r="J214" s="165">
        <f>COUNTIFS(BITACORA!$C$4:$C$7322,$B$7:$B$501,BITACORA!$E$4:$E$7322,$E$6:$AM$6,BITACORA!$B$4:$B$7322,"&gt;="&amp;$B$3,BITACORA!$B$4:$B$7322,"&lt;="&amp;$B$4)</f>
        <v>0</v>
      </c>
      <c r="K214" s="165">
        <f>COUNTIFS(BITACORA!$C$4:$C$7322,$B$7:$B$501,BITACORA!$E$4:$E$7322,$E$6:$AM$6,BITACORA!$B$4:$B$7322,"&gt;="&amp;$B$3,BITACORA!$B$4:$B$7322,"&lt;="&amp;$B$4)</f>
        <v>0</v>
      </c>
      <c r="L214" s="165">
        <f>COUNTIFS(BITACORA!$C$4:$C$7322,$B$7:$B$501,BITACORA!$E$4:$E$7322,$E$6:$AM$6,BITACORA!$B$4:$B$7322,"&gt;="&amp;$B$3,BITACORA!$B$4:$B$7322,"&lt;="&amp;$B$4)</f>
        <v>0</v>
      </c>
      <c r="M214" s="165">
        <f>COUNTIFS(BITACORA!$C$4:$C$7322,$B$7:$B$501,BITACORA!$E$4:$E$7322,$E$6:$AM$6,BITACORA!$B$4:$B$7322,"&gt;="&amp;$B$3,BITACORA!$B$4:$B$7322,"&lt;="&amp;$B$4)</f>
        <v>0</v>
      </c>
      <c r="N214" s="165">
        <f>COUNTIFS(BITACORA!$C$4:$C$7322,$B$7:$B$501,BITACORA!$E$4:$E$7322,$E$6:$AM$6,BITACORA!$B$4:$B$7322,"&gt;="&amp;$B$3,BITACORA!$B$4:$B$7322,"&lt;="&amp;$B$4)</f>
        <v>0</v>
      </c>
      <c r="O214" s="165">
        <f>COUNTIFS(BITACORA!$C$4:$C$7322,$B$7:$B$501,BITACORA!$E$4:$E$7322,$E$6:$AM$6,BITACORA!$B$4:$B$7322,"&gt;="&amp;$B$3,BITACORA!$B$4:$B$7322,"&lt;="&amp;$B$4)</f>
        <v>0</v>
      </c>
      <c r="P214" s="165">
        <f>COUNTIFS(BITACORA!$C$4:$C$7322,$B$7:$B$501,BITACORA!$E$4:$E$7322,$E$6:$AM$6,BITACORA!$B$4:$B$7322,"&gt;="&amp;$B$3,BITACORA!$B$4:$B$7322,"&lt;="&amp;$B$4)</f>
        <v>0</v>
      </c>
      <c r="Q214" s="165">
        <f>COUNTIFS(BITACORA!$C$4:$C$7322,$B$7:$B$501,BITACORA!$E$4:$E$7322,$E$6:$AM$6,BITACORA!$B$4:$B$7322,"&gt;="&amp;$B$3,BITACORA!$B$4:$B$7322,"&lt;="&amp;$B$4)</f>
        <v>0</v>
      </c>
      <c r="R214" s="165">
        <f>COUNTIFS(BITACORA!$C$4:$C$7322,$B$7:$B$501,BITACORA!$E$4:$E$7322,$E$6:$AM$6,BITACORA!$B$4:$B$7322,"&gt;="&amp;$B$3,BITACORA!$B$4:$B$7322,"&lt;="&amp;$B$4)</f>
        <v>0</v>
      </c>
      <c r="S214" s="165">
        <f>COUNTIFS(BITACORA!$C$4:$C$7322,$B$7:$B$501,BITACORA!$E$4:$E$7322,$E$6:$AM$6,BITACORA!$B$4:$B$7322,"&gt;="&amp;$B$3,BITACORA!$B$4:$B$7322,"&lt;="&amp;$B$4)</f>
        <v>0</v>
      </c>
      <c r="T214" s="165">
        <f>COUNTIFS(BITACORA!$C$4:$C$7322,$B$7:$B$501,BITACORA!$E$4:$E$7322,$E$6:$AM$6,BITACORA!$B$4:$B$7322,"&gt;="&amp;$B$3,BITACORA!$B$4:$B$7322,"&lt;="&amp;$B$4)</f>
        <v>0</v>
      </c>
      <c r="U214" s="165">
        <f>COUNTIFS(BITACORA!$C$4:$C$7322,$B$7:$B$501,BITACORA!$E$4:$E$7322,$E$6:$AM$6,BITACORA!$B$4:$B$7322,"&gt;="&amp;$B$3,BITACORA!$B$4:$B$7322,"&lt;="&amp;$B$4)</f>
        <v>0</v>
      </c>
      <c r="V214" s="165">
        <f>COUNTIFS(BITACORA!$C$4:$C$7322,$B$7:$B$501,BITACORA!$E$4:$E$7322,$E$6:$AM$6,BITACORA!$B$4:$B$7322,"&gt;="&amp;$B$3,BITACORA!$B$4:$B$7322,"&lt;="&amp;$B$4)</f>
        <v>0</v>
      </c>
      <c r="W214" s="165">
        <f>COUNTIFS(BITACORA!$C$4:$C$7322,$B$7:$B$501,BITACORA!$E$4:$E$7322,$E$6:$AM$6,BITACORA!$B$4:$B$7322,"&gt;="&amp;$B$3,BITACORA!$B$4:$B$7322,"&lt;="&amp;$B$4)</f>
        <v>0</v>
      </c>
      <c r="X214" s="165">
        <f>COUNTIFS(BITACORA!$C$4:$C$7322,$B$7:$B$501,BITACORA!$E$4:$E$7322,$E$6:$AM$6,BITACORA!$B$4:$B$7322,"&gt;="&amp;$B$3,BITACORA!$B$4:$B$7322,"&lt;="&amp;$B$4)</f>
        <v>0</v>
      </c>
      <c r="Y214" s="165">
        <f>COUNTIFS(BITACORA!$C$4:$C$7322,$B$7:$B$501,BITACORA!$E$4:$E$7322,$E$6:$AM$6,BITACORA!$B$4:$B$7322,"&gt;="&amp;$B$3,BITACORA!$B$4:$B$7322,"&lt;="&amp;$B$4)</f>
        <v>0</v>
      </c>
      <c r="Z214" s="165">
        <f>COUNTIFS(BITACORA!$C$4:$C$7322,$B$7:$B$501,BITACORA!$E$4:$E$7322,$E$6:$AM$6,BITACORA!$B$4:$B$7322,"&gt;="&amp;$B$3,BITACORA!$B$4:$B$7322,"&lt;="&amp;$B$4)</f>
        <v>0</v>
      </c>
      <c r="AA214" s="165">
        <f>COUNTIFS(BITACORA!$C$4:$C$7322,$B$7:$B$501,BITACORA!$E$4:$E$7322,$E$6:$AM$6,BITACORA!$B$4:$B$7322,"&gt;="&amp;$B$3,BITACORA!$B$4:$B$7322,"&lt;="&amp;$B$4)</f>
        <v>0</v>
      </c>
      <c r="AB214" s="165">
        <f>COUNTIFS(BITACORA!$C$4:$C$7322,$B$7:$B$501,BITACORA!$E$4:$E$7322,$E$6:$AM$6,BITACORA!$B$4:$B$7322,"&gt;="&amp;$B$3,BITACORA!$B$4:$B$7322,"&lt;="&amp;$B$4)</f>
        <v>0</v>
      </c>
      <c r="AC214" s="165">
        <f>COUNTIFS(BITACORA!$C$4:$C$7322,$B$7:$B$501,BITACORA!$E$4:$E$7322,$E$6:$AM$6,BITACORA!$B$4:$B$7322,"&gt;="&amp;$B$3,BITACORA!$B$4:$B$7322,"&lt;="&amp;$B$4)</f>
        <v>0</v>
      </c>
      <c r="AD214" s="165">
        <f>COUNTIFS(BITACORA!$C$4:$C$7322,$B$7:$B$501,BITACORA!$E$4:$E$7322,$E$6:$AM$6,BITACORA!$B$4:$B$7322,"&gt;="&amp;$B$3,BITACORA!$B$4:$B$7322,"&lt;="&amp;$B$4)</f>
        <v>0</v>
      </c>
      <c r="AE214" s="165">
        <f>COUNTIFS(BITACORA!$C$4:$C$7322,$B$7:$B$501,BITACORA!$E$4:$E$7322,$E$6:$AM$6,BITACORA!$B$4:$B$7322,"&gt;="&amp;$B$3,BITACORA!$B$4:$B$7322,"&lt;="&amp;$B$4)</f>
        <v>0</v>
      </c>
      <c r="AF214" s="165">
        <f>COUNTIFS(BITACORA!$C$4:$C$7322,$B$7:$B$501,BITACORA!$E$4:$E$7322,$E$6:$AM$6,BITACORA!$B$4:$B$7322,"&gt;="&amp;$B$3,BITACORA!$B$4:$B$7322,"&lt;="&amp;$B$4)</f>
        <v>0</v>
      </c>
      <c r="AG214" s="165">
        <f>COUNTIFS(BITACORA!$C$4:$C$7322,$B$7:$B$501,BITACORA!$E$4:$E$7322,$E$6:$AM$6,BITACORA!$B$4:$B$7322,"&gt;="&amp;$B$3,BITACORA!$B$4:$B$7322,"&lt;="&amp;$B$4)</f>
        <v>0</v>
      </c>
      <c r="AH214" s="165">
        <f>COUNTIFS(BITACORA!$C$4:$C$7322,$B$7:$B$501,BITACORA!$E$4:$E$7322,$E$6:$AM$6,BITACORA!$B$4:$B$7322,"&gt;="&amp;$B$3,BITACORA!$B$4:$B$7322,"&lt;="&amp;$B$4)</f>
        <v>0</v>
      </c>
      <c r="AI214" s="165">
        <f>COUNTIFS(BITACORA!$C$4:$C$7322,$B$7:$B$501,BITACORA!$E$4:$E$7322,$E$6:$AM$6,BITACORA!$B$4:$B$7322,"&gt;="&amp;$B$3,BITACORA!$B$4:$B$7322,"&lt;="&amp;$B$4)</f>
        <v>0</v>
      </c>
      <c r="AJ214" s="165">
        <f>COUNTIFS(BITACORA!$C$4:$C$7322,$B$7:$B$501,BITACORA!$E$4:$E$7322,$E$6:$AM$6,BITACORA!$B$4:$B$7322,"&gt;="&amp;$B$3,BITACORA!$B$4:$B$7322,"&lt;="&amp;$B$4)</f>
        <v>0</v>
      </c>
      <c r="AK214" s="165">
        <f>COUNTIFS(BITACORA!$C$4:$C$7322,$B$7:$B$501,BITACORA!$E$4:$E$7322,$E$6:$AM$6,BITACORA!$B$4:$B$7322,"&gt;="&amp;$B$3,BITACORA!$B$4:$B$7322,"&lt;="&amp;$B$4)</f>
        <v>0</v>
      </c>
      <c r="AL214" s="165">
        <f>COUNTIFS(BITACORA!$C$4:$C$7322,$B$7:$B$501,BITACORA!$E$4:$E$7322,$E$6:$AM$6,BITACORA!$B$4:$B$7322,"&gt;="&amp;$B$3,BITACORA!$B$4:$B$7322,"&lt;="&amp;$B$4)</f>
        <v>0</v>
      </c>
      <c r="AM214" s="165">
        <f>COUNTIFS(BITACORA!$C$4:$C$7322,$B$7:$B$501,BITACORA!$E$4:$E$7322,$E$6:$AM$6,BITACORA!$B$4:$B$7322,"&gt;="&amp;$B$3,BITACORA!$B$4:$B$7322,"&lt;="&amp;$B$4)</f>
        <v>0</v>
      </c>
    </row>
    <row r="215" spans="1:39">
      <c r="A215" s="141"/>
      <c r="B215" s="165"/>
      <c r="C215" s="165"/>
      <c r="D215" s="164">
        <f t="shared" si="0"/>
        <v>0</v>
      </c>
      <c r="E215" s="165">
        <f>COUNTIFS(BITACORA!$C$4:$C$7322,$B$7:$B$501,BITACORA!$E$4:$E$7322,$E$6:$AM$6,BITACORA!$B$4:$B$7322,"&gt;="&amp;$B$3,BITACORA!$B$4:$B$7322,"&lt;="&amp;$B$4)</f>
        <v>0</v>
      </c>
      <c r="F215" s="165">
        <f>COUNTIFS(BITACORA!$C$4:$C$7322,$B$7:$B$501,BITACORA!$E$4:$E$7322,$E$6:$AM$6,BITACORA!$B$4:$B$7322,"&gt;="&amp;$B$3,BITACORA!$B$4:$B$7322,"&lt;="&amp;$B$4)</f>
        <v>0</v>
      </c>
      <c r="G215" s="165">
        <f>COUNTIFS(BITACORA!$C$4:$C$7322,$B$7:$B$501,BITACORA!$E$4:$E$7322,$E$6:$AM$6,BITACORA!$B$4:$B$7322,"&gt;="&amp;$B$3,BITACORA!$B$4:$B$7322,"&lt;="&amp;$B$4)</f>
        <v>0</v>
      </c>
      <c r="H215" s="165">
        <f>COUNTIFS(BITACORA!$C$4:$C$7322,$B$7:$B$501,BITACORA!$E$4:$E$7322,$E$6:$AM$6,BITACORA!$B$4:$B$7322,"&gt;="&amp;$B$3,BITACORA!$B$4:$B$7322,"&lt;="&amp;$B$4)</f>
        <v>0</v>
      </c>
      <c r="I215" s="165">
        <f>COUNTIFS(BITACORA!$C$4:$C$7322,$B$7:$B$501,BITACORA!$E$4:$E$7322,$E$6:$AM$6,BITACORA!$B$4:$B$7322,"&gt;="&amp;$B$3,BITACORA!$B$4:$B$7322,"&lt;="&amp;$B$4)</f>
        <v>0</v>
      </c>
      <c r="J215" s="165">
        <f>COUNTIFS(BITACORA!$C$4:$C$7322,$B$7:$B$501,BITACORA!$E$4:$E$7322,$E$6:$AM$6,BITACORA!$B$4:$B$7322,"&gt;="&amp;$B$3,BITACORA!$B$4:$B$7322,"&lt;="&amp;$B$4)</f>
        <v>0</v>
      </c>
      <c r="K215" s="165">
        <f>COUNTIFS(BITACORA!$C$4:$C$7322,$B$7:$B$501,BITACORA!$E$4:$E$7322,$E$6:$AM$6,BITACORA!$B$4:$B$7322,"&gt;="&amp;$B$3,BITACORA!$B$4:$B$7322,"&lt;="&amp;$B$4)</f>
        <v>0</v>
      </c>
      <c r="L215" s="165">
        <f>COUNTIFS(BITACORA!$C$4:$C$7322,$B$7:$B$501,BITACORA!$E$4:$E$7322,$E$6:$AM$6,BITACORA!$B$4:$B$7322,"&gt;="&amp;$B$3,BITACORA!$B$4:$B$7322,"&lt;="&amp;$B$4)</f>
        <v>0</v>
      </c>
      <c r="M215" s="165">
        <f>COUNTIFS(BITACORA!$C$4:$C$7322,$B$7:$B$501,BITACORA!$E$4:$E$7322,$E$6:$AM$6,BITACORA!$B$4:$B$7322,"&gt;="&amp;$B$3,BITACORA!$B$4:$B$7322,"&lt;="&amp;$B$4)</f>
        <v>0</v>
      </c>
      <c r="N215" s="165">
        <f>COUNTIFS(BITACORA!$C$4:$C$7322,$B$7:$B$501,BITACORA!$E$4:$E$7322,$E$6:$AM$6,BITACORA!$B$4:$B$7322,"&gt;="&amp;$B$3,BITACORA!$B$4:$B$7322,"&lt;="&amp;$B$4)</f>
        <v>0</v>
      </c>
      <c r="O215" s="165">
        <f>COUNTIFS(BITACORA!$C$4:$C$7322,$B$7:$B$501,BITACORA!$E$4:$E$7322,$E$6:$AM$6,BITACORA!$B$4:$B$7322,"&gt;="&amp;$B$3,BITACORA!$B$4:$B$7322,"&lt;="&amp;$B$4)</f>
        <v>0</v>
      </c>
      <c r="P215" s="165">
        <f>COUNTIFS(BITACORA!$C$4:$C$7322,$B$7:$B$501,BITACORA!$E$4:$E$7322,$E$6:$AM$6,BITACORA!$B$4:$B$7322,"&gt;="&amp;$B$3,BITACORA!$B$4:$B$7322,"&lt;="&amp;$B$4)</f>
        <v>0</v>
      </c>
      <c r="Q215" s="165">
        <f>COUNTIFS(BITACORA!$C$4:$C$7322,$B$7:$B$501,BITACORA!$E$4:$E$7322,$E$6:$AM$6,BITACORA!$B$4:$B$7322,"&gt;="&amp;$B$3,BITACORA!$B$4:$B$7322,"&lt;="&amp;$B$4)</f>
        <v>0</v>
      </c>
      <c r="R215" s="165">
        <f>COUNTIFS(BITACORA!$C$4:$C$7322,$B$7:$B$501,BITACORA!$E$4:$E$7322,$E$6:$AM$6,BITACORA!$B$4:$B$7322,"&gt;="&amp;$B$3,BITACORA!$B$4:$B$7322,"&lt;="&amp;$B$4)</f>
        <v>0</v>
      </c>
      <c r="S215" s="165">
        <f>COUNTIFS(BITACORA!$C$4:$C$7322,$B$7:$B$501,BITACORA!$E$4:$E$7322,$E$6:$AM$6,BITACORA!$B$4:$B$7322,"&gt;="&amp;$B$3,BITACORA!$B$4:$B$7322,"&lt;="&amp;$B$4)</f>
        <v>0</v>
      </c>
      <c r="T215" s="165">
        <f>COUNTIFS(BITACORA!$C$4:$C$7322,$B$7:$B$501,BITACORA!$E$4:$E$7322,$E$6:$AM$6,BITACORA!$B$4:$B$7322,"&gt;="&amp;$B$3,BITACORA!$B$4:$B$7322,"&lt;="&amp;$B$4)</f>
        <v>0</v>
      </c>
      <c r="U215" s="165">
        <f>COUNTIFS(BITACORA!$C$4:$C$7322,$B$7:$B$501,BITACORA!$E$4:$E$7322,$E$6:$AM$6,BITACORA!$B$4:$B$7322,"&gt;="&amp;$B$3,BITACORA!$B$4:$B$7322,"&lt;="&amp;$B$4)</f>
        <v>0</v>
      </c>
      <c r="V215" s="165">
        <f>COUNTIFS(BITACORA!$C$4:$C$7322,$B$7:$B$501,BITACORA!$E$4:$E$7322,$E$6:$AM$6,BITACORA!$B$4:$B$7322,"&gt;="&amp;$B$3,BITACORA!$B$4:$B$7322,"&lt;="&amp;$B$4)</f>
        <v>0</v>
      </c>
      <c r="W215" s="165">
        <f>COUNTIFS(BITACORA!$C$4:$C$7322,$B$7:$B$501,BITACORA!$E$4:$E$7322,$E$6:$AM$6,BITACORA!$B$4:$B$7322,"&gt;="&amp;$B$3,BITACORA!$B$4:$B$7322,"&lt;="&amp;$B$4)</f>
        <v>0</v>
      </c>
      <c r="X215" s="165">
        <f>COUNTIFS(BITACORA!$C$4:$C$7322,$B$7:$B$501,BITACORA!$E$4:$E$7322,$E$6:$AM$6,BITACORA!$B$4:$B$7322,"&gt;="&amp;$B$3,BITACORA!$B$4:$B$7322,"&lt;="&amp;$B$4)</f>
        <v>0</v>
      </c>
      <c r="Y215" s="165">
        <f>COUNTIFS(BITACORA!$C$4:$C$7322,$B$7:$B$501,BITACORA!$E$4:$E$7322,$E$6:$AM$6,BITACORA!$B$4:$B$7322,"&gt;="&amp;$B$3,BITACORA!$B$4:$B$7322,"&lt;="&amp;$B$4)</f>
        <v>0</v>
      </c>
      <c r="Z215" s="165">
        <f>COUNTIFS(BITACORA!$C$4:$C$7322,$B$7:$B$501,BITACORA!$E$4:$E$7322,$E$6:$AM$6,BITACORA!$B$4:$B$7322,"&gt;="&amp;$B$3,BITACORA!$B$4:$B$7322,"&lt;="&amp;$B$4)</f>
        <v>0</v>
      </c>
      <c r="AA215" s="165">
        <f>COUNTIFS(BITACORA!$C$4:$C$7322,$B$7:$B$501,BITACORA!$E$4:$E$7322,$E$6:$AM$6,BITACORA!$B$4:$B$7322,"&gt;="&amp;$B$3,BITACORA!$B$4:$B$7322,"&lt;="&amp;$B$4)</f>
        <v>0</v>
      </c>
      <c r="AB215" s="165">
        <f>COUNTIFS(BITACORA!$C$4:$C$7322,$B$7:$B$501,BITACORA!$E$4:$E$7322,$E$6:$AM$6,BITACORA!$B$4:$B$7322,"&gt;="&amp;$B$3,BITACORA!$B$4:$B$7322,"&lt;="&amp;$B$4)</f>
        <v>0</v>
      </c>
      <c r="AC215" s="165">
        <f>COUNTIFS(BITACORA!$C$4:$C$7322,$B$7:$B$501,BITACORA!$E$4:$E$7322,$E$6:$AM$6,BITACORA!$B$4:$B$7322,"&gt;="&amp;$B$3,BITACORA!$B$4:$B$7322,"&lt;="&amp;$B$4)</f>
        <v>0</v>
      </c>
      <c r="AD215" s="165">
        <f>COUNTIFS(BITACORA!$C$4:$C$7322,$B$7:$B$501,BITACORA!$E$4:$E$7322,$E$6:$AM$6,BITACORA!$B$4:$B$7322,"&gt;="&amp;$B$3,BITACORA!$B$4:$B$7322,"&lt;="&amp;$B$4)</f>
        <v>0</v>
      </c>
      <c r="AE215" s="165">
        <f>COUNTIFS(BITACORA!$C$4:$C$7322,$B$7:$B$501,BITACORA!$E$4:$E$7322,$E$6:$AM$6,BITACORA!$B$4:$B$7322,"&gt;="&amp;$B$3,BITACORA!$B$4:$B$7322,"&lt;="&amp;$B$4)</f>
        <v>0</v>
      </c>
      <c r="AF215" s="165">
        <f>COUNTIFS(BITACORA!$C$4:$C$7322,$B$7:$B$501,BITACORA!$E$4:$E$7322,$E$6:$AM$6,BITACORA!$B$4:$B$7322,"&gt;="&amp;$B$3,BITACORA!$B$4:$B$7322,"&lt;="&amp;$B$4)</f>
        <v>0</v>
      </c>
      <c r="AG215" s="165">
        <f>COUNTIFS(BITACORA!$C$4:$C$7322,$B$7:$B$501,BITACORA!$E$4:$E$7322,$E$6:$AM$6,BITACORA!$B$4:$B$7322,"&gt;="&amp;$B$3,BITACORA!$B$4:$B$7322,"&lt;="&amp;$B$4)</f>
        <v>0</v>
      </c>
      <c r="AH215" s="165">
        <f>COUNTIFS(BITACORA!$C$4:$C$7322,$B$7:$B$501,BITACORA!$E$4:$E$7322,$E$6:$AM$6,BITACORA!$B$4:$B$7322,"&gt;="&amp;$B$3,BITACORA!$B$4:$B$7322,"&lt;="&amp;$B$4)</f>
        <v>0</v>
      </c>
      <c r="AI215" s="165">
        <f>COUNTIFS(BITACORA!$C$4:$C$7322,$B$7:$B$501,BITACORA!$E$4:$E$7322,$E$6:$AM$6,BITACORA!$B$4:$B$7322,"&gt;="&amp;$B$3,BITACORA!$B$4:$B$7322,"&lt;="&amp;$B$4)</f>
        <v>0</v>
      </c>
      <c r="AJ215" s="165">
        <f>COUNTIFS(BITACORA!$C$4:$C$7322,$B$7:$B$501,BITACORA!$E$4:$E$7322,$E$6:$AM$6,BITACORA!$B$4:$B$7322,"&gt;="&amp;$B$3,BITACORA!$B$4:$B$7322,"&lt;="&amp;$B$4)</f>
        <v>0</v>
      </c>
      <c r="AK215" s="165">
        <f>COUNTIFS(BITACORA!$C$4:$C$7322,$B$7:$B$501,BITACORA!$E$4:$E$7322,$E$6:$AM$6,BITACORA!$B$4:$B$7322,"&gt;="&amp;$B$3,BITACORA!$B$4:$B$7322,"&lt;="&amp;$B$4)</f>
        <v>0</v>
      </c>
      <c r="AL215" s="165">
        <f>COUNTIFS(BITACORA!$C$4:$C$7322,$B$7:$B$501,BITACORA!$E$4:$E$7322,$E$6:$AM$6,BITACORA!$B$4:$B$7322,"&gt;="&amp;$B$3,BITACORA!$B$4:$B$7322,"&lt;="&amp;$B$4)</f>
        <v>0</v>
      </c>
      <c r="AM215" s="165">
        <f>COUNTIFS(BITACORA!$C$4:$C$7322,$B$7:$B$501,BITACORA!$E$4:$E$7322,$E$6:$AM$6,BITACORA!$B$4:$B$7322,"&gt;="&amp;$B$3,BITACORA!$B$4:$B$7322,"&lt;="&amp;$B$4)</f>
        <v>0</v>
      </c>
    </row>
    <row r="216" spans="1:39">
      <c r="A216" s="141"/>
      <c r="B216" s="165"/>
      <c r="C216" s="165"/>
      <c r="D216" s="164">
        <f t="shared" si="0"/>
        <v>0</v>
      </c>
      <c r="E216" s="165">
        <f>COUNTIFS(BITACORA!$C$4:$C$7322,$B$7:$B$501,BITACORA!$E$4:$E$7322,$E$6:$AM$6,BITACORA!$B$4:$B$7322,"&gt;="&amp;$B$3,BITACORA!$B$4:$B$7322,"&lt;="&amp;$B$4)</f>
        <v>0</v>
      </c>
      <c r="F216" s="165">
        <f>COUNTIFS(BITACORA!$C$4:$C$7322,$B$7:$B$501,BITACORA!$E$4:$E$7322,$E$6:$AM$6,BITACORA!$B$4:$B$7322,"&gt;="&amp;$B$3,BITACORA!$B$4:$B$7322,"&lt;="&amp;$B$4)</f>
        <v>0</v>
      </c>
      <c r="G216" s="165">
        <f>COUNTIFS(BITACORA!$C$4:$C$7322,$B$7:$B$501,BITACORA!$E$4:$E$7322,$E$6:$AM$6,BITACORA!$B$4:$B$7322,"&gt;="&amp;$B$3,BITACORA!$B$4:$B$7322,"&lt;="&amp;$B$4)</f>
        <v>0</v>
      </c>
      <c r="H216" s="165">
        <f>COUNTIFS(BITACORA!$C$4:$C$7322,$B$7:$B$501,BITACORA!$E$4:$E$7322,$E$6:$AM$6,BITACORA!$B$4:$B$7322,"&gt;="&amp;$B$3,BITACORA!$B$4:$B$7322,"&lt;="&amp;$B$4)</f>
        <v>0</v>
      </c>
      <c r="I216" s="165">
        <f>COUNTIFS(BITACORA!$C$4:$C$7322,$B$7:$B$501,BITACORA!$E$4:$E$7322,$E$6:$AM$6,BITACORA!$B$4:$B$7322,"&gt;="&amp;$B$3,BITACORA!$B$4:$B$7322,"&lt;="&amp;$B$4)</f>
        <v>0</v>
      </c>
      <c r="J216" s="165">
        <f>COUNTIFS(BITACORA!$C$4:$C$7322,$B$7:$B$501,BITACORA!$E$4:$E$7322,$E$6:$AM$6,BITACORA!$B$4:$B$7322,"&gt;="&amp;$B$3,BITACORA!$B$4:$B$7322,"&lt;="&amp;$B$4)</f>
        <v>0</v>
      </c>
      <c r="K216" s="165">
        <f>COUNTIFS(BITACORA!$C$4:$C$7322,$B$7:$B$501,BITACORA!$E$4:$E$7322,$E$6:$AM$6,BITACORA!$B$4:$B$7322,"&gt;="&amp;$B$3,BITACORA!$B$4:$B$7322,"&lt;="&amp;$B$4)</f>
        <v>0</v>
      </c>
      <c r="L216" s="165">
        <f>COUNTIFS(BITACORA!$C$4:$C$7322,$B$7:$B$501,BITACORA!$E$4:$E$7322,$E$6:$AM$6,BITACORA!$B$4:$B$7322,"&gt;="&amp;$B$3,BITACORA!$B$4:$B$7322,"&lt;="&amp;$B$4)</f>
        <v>0</v>
      </c>
      <c r="M216" s="165">
        <f>COUNTIFS(BITACORA!$C$4:$C$7322,$B$7:$B$501,BITACORA!$E$4:$E$7322,$E$6:$AM$6,BITACORA!$B$4:$B$7322,"&gt;="&amp;$B$3,BITACORA!$B$4:$B$7322,"&lt;="&amp;$B$4)</f>
        <v>0</v>
      </c>
      <c r="N216" s="165">
        <f>COUNTIFS(BITACORA!$C$4:$C$7322,$B$7:$B$501,BITACORA!$E$4:$E$7322,$E$6:$AM$6,BITACORA!$B$4:$B$7322,"&gt;="&amp;$B$3,BITACORA!$B$4:$B$7322,"&lt;="&amp;$B$4)</f>
        <v>0</v>
      </c>
      <c r="O216" s="165">
        <f>COUNTIFS(BITACORA!$C$4:$C$7322,$B$7:$B$501,BITACORA!$E$4:$E$7322,$E$6:$AM$6,BITACORA!$B$4:$B$7322,"&gt;="&amp;$B$3,BITACORA!$B$4:$B$7322,"&lt;="&amp;$B$4)</f>
        <v>0</v>
      </c>
      <c r="P216" s="165">
        <f>COUNTIFS(BITACORA!$C$4:$C$7322,$B$7:$B$501,BITACORA!$E$4:$E$7322,$E$6:$AM$6,BITACORA!$B$4:$B$7322,"&gt;="&amp;$B$3,BITACORA!$B$4:$B$7322,"&lt;="&amp;$B$4)</f>
        <v>0</v>
      </c>
      <c r="Q216" s="165">
        <f>COUNTIFS(BITACORA!$C$4:$C$7322,$B$7:$B$501,BITACORA!$E$4:$E$7322,$E$6:$AM$6,BITACORA!$B$4:$B$7322,"&gt;="&amp;$B$3,BITACORA!$B$4:$B$7322,"&lt;="&amp;$B$4)</f>
        <v>0</v>
      </c>
      <c r="R216" s="165">
        <f>COUNTIFS(BITACORA!$C$4:$C$7322,$B$7:$B$501,BITACORA!$E$4:$E$7322,$E$6:$AM$6,BITACORA!$B$4:$B$7322,"&gt;="&amp;$B$3,BITACORA!$B$4:$B$7322,"&lt;="&amp;$B$4)</f>
        <v>0</v>
      </c>
      <c r="S216" s="165">
        <f>COUNTIFS(BITACORA!$C$4:$C$7322,$B$7:$B$501,BITACORA!$E$4:$E$7322,$E$6:$AM$6,BITACORA!$B$4:$B$7322,"&gt;="&amp;$B$3,BITACORA!$B$4:$B$7322,"&lt;="&amp;$B$4)</f>
        <v>0</v>
      </c>
      <c r="T216" s="165">
        <f>COUNTIFS(BITACORA!$C$4:$C$7322,$B$7:$B$501,BITACORA!$E$4:$E$7322,$E$6:$AM$6,BITACORA!$B$4:$B$7322,"&gt;="&amp;$B$3,BITACORA!$B$4:$B$7322,"&lt;="&amp;$B$4)</f>
        <v>0</v>
      </c>
      <c r="U216" s="165">
        <f>COUNTIFS(BITACORA!$C$4:$C$7322,$B$7:$B$501,BITACORA!$E$4:$E$7322,$E$6:$AM$6,BITACORA!$B$4:$B$7322,"&gt;="&amp;$B$3,BITACORA!$B$4:$B$7322,"&lt;="&amp;$B$4)</f>
        <v>0</v>
      </c>
      <c r="V216" s="165">
        <f>COUNTIFS(BITACORA!$C$4:$C$7322,$B$7:$B$501,BITACORA!$E$4:$E$7322,$E$6:$AM$6,BITACORA!$B$4:$B$7322,"&gt;="&amp;$B$3,BITACORA!$B$4:$B$7322,"&lt;="&amp;$B$4)</f>
        <v>0</v>
      </c>
      <c r="W216" s="165">
        <f>COUNTIFS(BITACORA!$C$4:$C$7322,$B$7:$B$501,BITACORA!$E$4:$E$7322,$E$6:$AM$6,BITACORA!$B$4:$B$7322,"&gt;="&amp;$B$3,BITACORA!$B$4:$B$7322,"&lt;="&amp;$B$4)</f>
        <v>0</v>
      </c>
      <c r="X216" s="165">
        <f>COUNTIFS(BITACORA!$C$4:$C$7322,$B$7:$B$501,BITACORA!$E$4:$E$7322,$E$6:$AM$6,BITACORA!$B$4:$B$7322,"&gt;="&amp;$B$3,BITACORA!$B$4:$B$7322,"&lt;="&amp;$B$4)</f>
        <v>0</v>
      </c>
      <c r="Y216" s="165">
        <f>COUNTIFS(BITACORA!$C$4:$C$7322,$B$7:$B$501,BITACORA!$E$4:$E$7322,$E$6:$AM$6,BITACORA!$B$4:$B$7322,"&gt;="&amp;$B$3,BITACORA!$B$4:$B$7322,"&lt;="&amp;$B$4)</f>
        <v>0</v>
      </c>
      <c r="Z216" s="165">
        <f>COUNTIFS(BITACORA!$C$4:$C$7322,$B$7:$B$501,BITACORA!$E$4:$E$7322,$E$6:$AM$6,BITACORA!$B$4:$B$7322,"&gt;="&amp;$B$3,BITACORA!$B$4:$B$7322,"&lt;="&amp;$B$4)</f>
        <v>0</v>
      </c>
      <c r="AA216" s="165">
        <f>COUNTIFS(BITACORA!$C$4:$C$7322,$B$7:$B$501,BITACORA!$E$4:$E$7322,$E$6:$AM$6,BITACORA!$B$4:$B$7322,"&gt;="&amp;$B$3,BITACORA!$B$4:$B$7322,"&lt;="&amp;$B$4)</f>
        <v>0</v>
      </c>
      <c r="AB216" s="165">
        <f>COUNTIFS(BITACORA!$C$4:$C$7322,$B$7:$B$501,BITACORA!$E$4:$E$7322,$E$6:$AM$6,BITACORA!$B$4:$B$7322,"&gt;="&amp;$B$3,BITACORA!$B$4:$B$7322,"&lt;="&amp;$B$4)</f>
        <v>0</v>
      </c>
      <c r="AC216" s="165">
        <f>COUNTIFS(BITACORA!$C$4:$C$7322,$B$7:$B$501,BITACORA!$E$4:$E$7322,$E$6:$AM$6,BITACORA!$B$4:$B$7322,"&gt;="&amp;$B$3,BITACORA!$B$4:$B$7322,"&lt;="&amp;$B$4)</f>
        <v>0</v>
      </c>
      <c r="AD216" s="165">
        <f>COUNTIFS(BITACORA!$C$4:$C$7322,$B$7:$B$501,BITACORA!$E$4:$E$7322,$E$6:$AM$6,BITACORA!$B$4:$B$7322,"&gt;="&amp;$B$3,BITACORA!$B$4:$B$7322,"&lt;="&amp;$B$4)</f>
        <v>0</v>
      </c>
      <c r="AE216" s="165">
        <f>COUNTIFS(BITACORA!$C$4:$C$7322,$B$7:$B$501,BITACORA!$E$4:$E$7322,$E$6:$AM$6,BITACORA!$B$4:$B$7322,"&gt;="&amp;$B$3,BITACORA!$B$4:$B$7322,"&lt;="&amp;$B$4)</f>
        <v>0</v>
      </c>
      <c r="AF216" s="165">
        <f>COUNTIFS(BITACORA!$C$4:$C$7322,$B$7:$B$501,BITACORA!$E$4:$E$7322,$E$6:$AM$6,BITACORA!$B$4:$B$7322,"&gt;="&amp;$B$3,BITACORA!$B$4:$B$7322,"&lt;="&amp;$B$4)</f>
        <v>0</v>
      </c>
      <c r="AG216" s="165">
        <f>COUNTIFS(BITACORA!$C$4:$C$7322,$B$7:$B$501,BITACORA!$E$4:$E$7322,$E$6:$AM$6,BITACORA!$B$4:$B$7322,"&gt;="&amp;$B$3,BITACORA!$B$4:$B$7322,"&lt;="&amp;$B$4)</f>
        <v>0</v>
      </c>
      <c r="AH216" s="165">
        <f>COUNTIFS(BITACORA!$C$4:$C$7322,$B$7:$B$501,BITACORA!$E$4:$E$7322,$E$6:$AM$6,BITACORA!$B$4:$B$7322,"&gt;="&amp;$B$3,BITACORA!$B$4:$B$7322,"&lt;="&amp;$B$4)</f>
        <v>0</v>
      </c>
      <c r="AI216" s="165">
        <f>COUNTIFS(BITACORA!$C$4:$C$7322,$B$7:$B$501,BITACORA!$E$4:$E$7322,$E$6:$AM$6,BITACORA!$B$4:$B$7322,"&gt;="&amp;$B$3,BITACORA!$B$4:$B$7322,"&lt;="&amp;$B$4)</f>
        <v>0</v>
      </c>
      <c r="AJ216" s="165">
        <f>COUNTIFS(BITACORA!$C$4:$C$7322,$B$7:$B$501,BITACORA!$E$4:$E$7322,$E$6:$AM$6,BITACORA!$B$4:$B$7322,"&gt;="&amp;$B$3,BITACORA!$B$4:$B$7322,"&lt;="&amp;$B$4)</f>
        <v>0</v>
      </c>
      <c r="AK216" s="165">
        <f>COUNTIFS(BITACORA!$C$4:$C$7322,$B$7:$B$501,BITACORA!$E$4:$E$7322,$E$6:$AM$6,BITACORA!$B$4:$B$7322,"&gt;="&amp;$B$3,BITACORA!$B$4:$B$7322,"&lt;="&amp;$B$4)</f>
        <v>0</v>
      </c>
      <c r="AL216" s="165">
        <f>COUNTIFS(BITACORA!$C$4:$C$7322,$B$7:$B$501,BITACORA!$E$4:$E$7322,$E$6:$AM$6,BITACORA!$B$4:$B$7322,"&gt;="&amp;$B$3,BITACORA!$B$4:$B$7322,"&lt;="&amp;$B$4)</f>
        <v>0</v>
      </c>
      <c r="AM216" s="165">
        <f>COUNTIFS(BITACORA!$C$4:$C$7322,$B$7:$B$501,BITACORA!$E$4:$E$7322,$E$6:$AM$6,BITACORA!$B$4:$B$7322,"&gt;="&amp;$B$3,BITACORA!$B$4:$B$7322,"&lt;="&amp;$B$4)</f>
        <v>0</v>
      </c>
    </row>
    <row r="217" spans="1:39">
      <c r="A217" s="141"/>
      <c r="B217" s="165"/>
      <c r="C217" s="165"/>
      <c r="D217" s="164">
        <f t="shared" si="0"/>
        <v>0</v>
      </c>
      <c r="E217" s="165">
        <f>COUNTIFS(BITACORA!$C$4:$C$7322,$B$7:$B$501,BITACORA!$E$4:$E$7322,$E$6:$AM$6,BITACORA!$B$4:$B$7322,"&gt;="&amp;$B$3,BITACORA!$B$4:$B$7322,"&lt;="&amp;$B$4)</f>
        <v>0</v>
      </c>
      <c r="F217" s="165">
        <f>COUNTIFS(BITACORA!$C$4:$C$7322,$B$7:$B$501,BITACORA!$E$4:$E$7322,$E$6:$AM$6,BITACORA!$B$4:$B$7322,"&gt;="&amp;$B$3,BITACORA!$B$4:$B$7322,"&lt;="&amp;$B$4)</f>
        <v>0</v>
      </c>
      <c r="G217" s="165">
        <f>COUNTIFS(BITACORA!$C$4:$C$7322,$B$7:$B$501,BITACORA!$E$4:$E$7322,$E$6:$AM$6,BITACORA!$B$4:$B$7322,"&gt;="&amp;$B$3,BITACORA!$B$4:$B$7322,"&lt;="&amp;$B$4)</f>
        <v>0</v>
      </c>
      <c r="H217" s="165">
        <f>COUNTIFS(BITACORA!$C$4:$C$7322,$B$7:$B$501,BITACORA!$E$4:$E$7322,$E$6:$AM$6,BITACORA!$B$4:$B$7322,"&gt;="&amp;$B$3,BITACORA!$B$4:$B$7322,"&lt;="&amp;$B$4)</f>
        <v>0</v>
      </c>
      <c r="I217" s="165">
        <f>COUNTIFS(BITACORA!$C$4:$C$7322,$B$7:$B$501,BITACORA!$E$4:$E$7322,$E$6:$AM$6,BITACORA!$B$4:$B$7322,"&gt;="&amp;$B$3,BITACORA!$B$4:$B$7322,"&lt;="&amp;$B$4)</f>
        <v>0</v>
      </c>
      <c r="J217" s="165">
        <f>COUNTIFS(BITACORA!$C$4:$C$7322,$B$7:$B$501,BITACORA!$E$4:$E$7322,$E$6:$AM$6,BITACORA!$B$4:$B$7322,"&gt;="&amp;$B$3,BITACORA!$B$4:$B$7322,"&lt;="&amp;$B$4)</f>
        <v>0</v>
      </c>
      <c r="K217" s="165">
        <f>COUNTIFS(BITACORA!$C$4:$C$7322,$B$7:$B$501,BITACORA!$E$4:$E$7322,$E$6:$AM$6,BITACORA!$B$4:$B$7322,"&gt;="&amp;$B$3,BITACORA!$B$4:$B$7322,"&lt;="&amp;$B$4)</f>
        <v>0</v>
      </c>
      <c r="L217" s="165">
        <f>COUNTIFS(BITACORA!$C$4:$C$7322,$B$7:$B$501,BITACORA!$E$4:$E$7322,$E$6:$AM$6,BITACORA!$B$4:$B$7322,"&gt;="&amp;$B$3,BITACORA!$B$4:$B$7322,"&lt;="&amp;$B$4)</f>
        <v>0</v>
      </c>
      <c r="M217" s="165">
        <f>COUNTIFS(BITACORA!$C$4:$C$7322,$B$7:$B$501,BITACORA!$E$4:$E$7322,$E$6:$AM$6,BITACORA!$B$4:$B$7322,"&gt;="&amp;$B$3,BITACORA!$B$4:$B$7322,"&lt;="&amp;$B$4)</f>
        <v>0</v>
      </c>
      <c r="N217" s="165">
        <f>COUNTIFS(BITACORA!$C$4:$C$7322,$B$7:$B$501,BITACORA!$E$4:$E$7322,$E$6:$AM$6,BITACORA!$B$4:$B$7322,"&gt;="&amp;$B$3,BITACORA!$B$4:$B$7322,"&lt;="&amp;$B$4)</f>
        <v>0</v>
      </c>
      <c r="O217" s="165">
        <f>COUNTIFS(BITACORA!$C$4:$C$7322,$B$7:$B$501,BITACORA!$E$4:$E$7322,$E$6:$AM$6,BITACORA!$B$4:$B$7322,"&gt;="&amp;$B$3,BITACORA!$B$4:$B$7322,"&lt;="&amp;$B$4)</f>
        <v>0</v>
      </c>
      <c r="P217" s="165">
        <f>COUNTIFS(BITACORA!$C$4:$C$7322,$B$7:$B$501,BITACORA!$E$4:$E$7322,$E$6:$AM$6,BITACORA!$B$4:$B$7322,"&gt;="&amp;$B$3,BITACORA!$B$4:$B$7322,"&lt;="&amp;$B$4)</f>
        <v>0</v>
      </c>
      <c r="Q217" s="165">
        <f>COUNTIFS(BITACORA!$C$4:$C$7322,$B$7:$B$501,BITACORA!$E$4:$E$7322,$E$6:$AM$6,BITACORA!$B$4:$B$7322,"&gt;="&amp;$B$3,BITACORA!$B$4:$B$7322,"&lt;="&amp;$B$4)</f>
        <v>0</v>
      </c>
      <c r="R217" s="165">
        <f>COUNTIFS(BITACORA!$C$4:$C$7322,$B$7:$B$501,BITACORA!$E$4:$E$7322,$E$6:$AM$6,BITACORA!$B$4:$B$7322,"&gt;="&amp;$B$3,BITACORA!$B$4:$B$7322,"&lt;="&amp;$B$4)</f>
        <v>0</v>
      </c>
      <c r="S217" s="165">
        <f>COUNTIFS(BITACORA!$C$4:$C$7322,$B$7:$B$501,BITACORA!$E$4:$E$7322,$E$6:$AM$6,BITACORA!$B$4:$B$7322,"&gt;="&amp;$B$3,BITACORA!$B$4:$B$7322,"&lt;="&amp;$B$4)</f>
        <v>0</v>
      </c>
      <c r="T217" s="165">
        <f>COUNTIFS(BITACORA!$C$4:$C$7322,$B$7:$B$501,BITACORA!$E$4:$E$7322,$E$6:$AM$6,BITACORA!$B$4:$B$7322,"&gt;="&amp;$B$3,BITACORA!$B$4:$B$7322,"&lt;="&amp;$B$4)</f>
        <v>0</v>
      </c>
      <c r="U217" s="165">
        <f>COUNTIFS(BITACORA!$C$4:$C$7322,$B$7:$B$501,BITACORA!$E$4:$E$7322,$E$6:$AM$6,BITACORA!$B$4:$B$7322,"&gt;="&amp;$B$3,BITACORA!$B$4:$B$7322,"&lt;="&amp;$B$4)</f>
        <v>0</v>
      </c>
      <c r="V217" s="165">
        <f>COUNTIFS(BITACORA!$C$4:$C$7322,$B$7:$B$501,BITACORA!$E$4:$E$7322,$E$6:$AM$6,BITACORA!$B$4:$B$7322,"&gt;="&amp;$B$3,BITACORA!$B$4:$B$7322,"&lt;="&amp;$B$4)</f>
        <v>0</v>
      </c>
      <c r="W217" s="165">
        <f>COUNTIFS(BITACORA!$C$4:$C$7322,$B$7:$B$501,BITACORA!$E$4:$E$7322,$E$6:$AM$6,BITACORA!$B$4:$B$7322,"&gt;="&amp;$B$3,BITACORA!$B$4:$B$7322,"&lt;="&amp;$B$4)</f>
        <v>0</v>
      </c>
      <c r="X217" s="165">
        <f>COUNTIFS(BITACORA!$C$4:$C$7322,$B$7:$B$501,BITACORA!$E$4:$E$7322,$E$6:$AM$6,BITACORA!$B$4:$B$7322,"&gt;="&amp;$B$3,BITACORA!$B$4:$B$7322,"&lt;="&amp;$B$4)</f>
        <v>0</v>
      </c>
      <c r="Y217" s="165">
        <f>COUNTIFS(BITACORA!$C$4:$C$7322,$B$7:$B$501,BITACORA!$E$4:$E$7322,$E$6:$AM$6,BITACORA!$B$4:$B$7322,"&gt;="&amp;$B$3,BITACORA!$B$4:$B$7322,"&lt;="&amp;$B$4)</f>
        <v>0</v>
      </c>
      <c r="Z217" s="165">
        <f>COUNTIFS(BITACORA!$C$4:$C$7322,$B$7:$B$501,BITACORA!$E$4:$E$7322,$E$6:$AM$6,BITACORA!$B$4:$B$7322,"&gt;="&amp;$B$3,BITACORA!$B$4:$B$7322,"&lt;="&amp;$B$4)</f>
        <v>0</v>
      </c>
      <c r="AA217" s="165">
        <f>COUNTIFS(BITACORA!$C$4:$C$7322,$B$7:$B$501,BITACORA!$E$4:$E$7322,$E$6:$AM$6,BITACORA!$B$4:$B$7322,"&gt;="&amp;$B$3,BITACORA!$B$4:$B$7322,"&lt;="&amp;$B$4)</f>
        <v>0</v>
      </c>
      <c r="AB217" s="165">
        <f>COUNTIFS(BITACORA!$C$4:$C$7322,$B$7:$B$501,BITACORA!$E$4:$E$7322,$E$6:$AM$6,BITACORA!$B$4:$B$7322,"&gt;="&amp;$B$3,BITACORA!$B$4:$B$7322,"&lt;="&amp;$B$4)</f>
        <v>0</v>
      </c>
      <c r="AC217" s="165">
        <f>COUNTIFS(BITACORA!$C$4:$C$7322,$B$7:$B$501,BITACORA!$E$4:$E$7322,$E$6:$AM$6,BITACORA!$B$4:$B$7322,"&gt;="&amp;$B$3,BITACORA!$B$4:$B$7322,"&lt;="&amp;$B$4)</f>
        <v>0</v>
      </c>
      <c r="AD217" s="165">
        <f>COUNTIFS(BITACORA!$C$4:$C$7322,$B$7:$B$501,BITACORA!$E$4:$E$7322,$E$6:$AM$6,BITACORA!$B$4:$B$7322,"&gt;="&amp;$B$3,BITACORA!$B$4:$B$7322,"&lt;="&amp;$B$4)</f>
        <v>0</v>
      </c>
      <c r="AE217" s="165">
        <f>COUNTIFS(BITACORA!$C$4:$C$7322,$B$7:$B$501,BITACORA!$E$4:$E$7322,$E$6:$AM$6,BITACORA!$B$4:$B$7322,"&gt;="&amp;$B$3,BITACORA!$B$4:$B$7322,"&lt;="&amp;$B$4)</f>
        <v>0</v>
      </c>
      <c r="AF217" s="165">
        <f>COUNTIFS(BITACORA!$C$4:$C$7322,$B$7:$B$501,BITACORA!$E$4:$E$7322,$E$6:$AM$6,BITACORA!$B$4:$B$7322,"&gt;="&amp;$B$3,BITACORA!$B$4:$B$7322,"&lt;="&amp;$B$4)</f>
        <v>0</v>
      </c>
      <c r="AG217" s="165">
        <f>COUNTIFS(BITACORA!$C$4:$C$7322,$B$7:$B$501,BITACORA!$E$4:$E$7322,$E$6:$AM$6,BITACORA!$B$4:$B$7322,"&gt;="&amp;$B$3,BITACORA!$B$4:$B$7322,"&lt;="&amp;$B$4)</f>
        <v>0</v>
      </c>
      <c r="AH217" s="165">
        <f>COUNTIFS(BITACORA!$C$4:$C$7322,$B$7:$B$501,BITACORA!$E$4:$E$7322,$E$6:$AM$6,BITACORA!$B$4:$B$7322,"&gt;="&amp;$B$3,BITACORA!$B$4:$B$7322,"&lt;="&amp;$B$4)</f>
        <v>0</v>
      </c>
      <c r="AI217" s="165">
        <f>COUNTIFS(BITACORA!$C$4:$C$7322,$B$7:$B$501,BITACORA!$E$4:$E$7322,$E$6:$AM$6,BITACORA!$B$4:$B$7322,"&gt;="&amp;$B$3,BITACORA!$B$4:$B$7322,"&lt;="&amp;$B$4)</f>
        <v>0</v>
      </c>
      <c r="AJ217" s="165">
        <f>COUNTIFS(BITACORA!$C$4:$C$7322,$B$7:$B$501,BITACORA!$E$4:$E$7322,$E$6:$AM$6,BITACORA!$B$4:$B$7322,"&gt;="&amp;$B$3,BITACORA!$B$4:$B$7322,"&lt;="&amp;$B$4)</f>
        <v>0</v>
      </c>
      <c r="AK217" s="165">
        <f>COUNTIFS(BITACORA!$C$4:$C$7322,$B$7:$B$501,BITACORA!$E$4:$E$7322,$E$6:$AM$6,BITACORA!$B$4:$B$7322,"&gt;="&amp;$B$3,BITACORA!$B$4:$B$7322,"&lt;="&amp;$B$4)</f>
        <v>0</v>
      </c>
      <c r="AL217" s="165">
        <f>COUNTIFS(BITACORA!$C$4:$C$7322,$B$7:$B$501,BITACORA!$E$4:$E$7322,$E$6:$AM$6,BITACORA!$B$4:$B$7322,"&gt;="&amp;$B$3,BITACORA!$B$4:$B$7322,"&lt;="&amp;$B$4)</f>
        <v>0</v>
      </c>
      <c r="AM217" s="165">
        <f>COUNTIFS(BITACORA!$C$4:$C$7322,$B$7:$B$501,BITACORA!$E$4:$E$7322,$E$6:$AM$6,BITACORA!$B$4:$B$7322,"&gt;="&amp;$B$3,BITACORA!$B$4:$B$7322,"&lt;="&amp;$B$4)</f>
        <v>0</v>
      </c>
    </row>
    <row r="218" spans="1:39">
      <c r="A218" s="141"/>
      <c r="B218" s="165"/>
      <c r="C218" s="165"/>
      <c r="D218" s="164">
        <f t="shared" si="0"/>
        <v>0</v>
      </c>
      <c r="E218" s="165">
        <f>COUNTIFS(BITACORA!$C$4:$C$7322,$B$7:$B$501,BITACORA!$E$4:$E$7322,$E$6:$AM$6,BITACORA!$B$4:$B$7322,"&gt;="&amp;$B$3,BITACORA!$B$4:$B$7322,"&lt;="&amp;$B$4)</f>
        <v>0</v>
      </c>
      <c r="F218" s="165">
        <f>COUNTIFS(BITACORA!$C$4:$C$7322,$B$7:$B$501,BITACORA!$E$4:$E$7322,$E$6:$AM$6,BITACORA!$B$4:$B$7322,"&gt;="&amp;$B$3,BITACORA!$B$4:$B$7322,"&lt;="&amp;$B$4)</f>
        <v>0</v>
      </c>
      <c r="G218" s="165">
        <f>COUNTIFS(BITACORA!$C$4:$C$7322,$B$7:$B$501,BITACORA!$E$4:$E$7322,$E$6:$AM$6,BITACORA!$B$4:$B$7322,"&gt;="&amp;$B$3,BITACORA!$B$4:$B$7322,"&lt;="&amp;$B$4)</f>
        <v>0</v>
      </c>
      <c r="H218" s="165">
        <f>COUNTIFS(BITACORA!$C$4:$C$7322,$B$7:$B$501,BITACORA!$E$4:$E$7322,$E$6:$AM$6,BITACORA!$B$4:$B$7322,"&gt;="&amp;$B$3,BITACORA!$B$4:$B$7322,"&lt;="&amp;$B$4)</f>
        <v>0</v>
      </c>
      <c r="I218" s="165">
        <f>COUNTIFS(BITACORA!$C$4:$C$7322,$B$7:$B$501,BITACORA!$E$4:$E$7322,$E$6:$AM$6,BITACORA!$B$4:$B$7322,"&gt;="&amp;$B$3,BITACORA!$B$4:$B$7322,"&lt;="&amp;$B$4)</f>
        <v>0</v>
      </c>
      <c r="J218" s="165">
        <f>COUNTIFS(BITACORA!$C$4:$C$7322,$B$7:$B$501,BITACORA!$E$4:$E$7322,$E$6:$AM$6,BITACORA!$B$4:$B$7322,"&gt;="&amp;$B$3,BITACORA!$B$4:$B$7322,"&lt;="&amp;$B$4)</f>
        <v>0</v>
      </c>
      <c r="K218" s="165">
        <f>COUNTIFS(BITACORA!$C$4:$C$7322,$B$7:$B$501,BITACORA!$E$4:$E$7322,$E$6:$AM$6,BITACORA!$B$4:$B$7322,"&gt;="&amp;$B$3,BITACORA!$B$4:$B$7322,"&lt;="&amp;$B$4)</f>
        <v>0</v>
      </c>
      <c r="L218" s="165">
        <f>COUNTIFS(BITACORA!$C$4:$C$7322,$B$7:$B$501,BITACORA!$E$4:$E$7322,$E$6:$AM$6,BITACORA!$B$4:$B$7322,"&gt;="&amp;$B$3,BITACORA!$B$4:$B$7322,"&lt;="&amp;$B$4)</f>
        <v>0</v>
      </c>
      <c r="M218" s="165">
        <f>COUNTIFS(BITACORA!$C$4:$C$7322,$B$7:$B$501,BITACORA!$E$4:$E$7322,$E$6:$AM$6,BITACORA!$B$4:$B$7322,"&gt;="&amp;$B$3,BITACORA!$B$4:$B$7322,"&lt;="&amp;$B$4)</f>
        <v>0</v>
      </c>
      <c r="N218" s="165">
        <f>COUNTIFS(BITACORA!$C$4:$C$7322,$B$7:$B$501,BITACORA!$E$4:$E$7322,$E$6:$AM$6,BITACORA!$B$4:$B$7322,"&gt;="&amp;$B$3,BITACORA!$B$4:$B$7322,"&lt;="&amp;$B$4)</f>
        <v>0</v>
      </c>
      <c r="O218" s="165">
        <f>COUNTIFS(BITACORA!$C$4:$C$7322,$B$7:$B$501,BITACORA!$E$4:$E$7322,$E$6:$AM$6,BITACORA!$B$4:$B$7322,"&gt;="&amp;$B$3,BITACORA!$B$4:$B$7322,"&lt;="&amp;$B$4)</f>
        <v>0</v>
      </c>
      <c r="P218" s="165">
        <f>COUNTIFS(BITACORA!$C$4:$C$7322,$B$7:$B$501,BITACORA!$E$4:$E$7322,$E$6:$AM$6,BITACORA!$B$4:$B$7322,"&gt;="&amp;$B$3,BITACORA!$B$4:$B$7322,"&lt;="&amp;$B$4)</f>
        <v>0</v>
      </c>
      <c r="Q218" s="165">
        <f>COUNTIFS(BITACORA!$C$4:$C$7322,$B$7:$B$501,BITACORA!$E$4:$E$7322,$E$6:$AM$6,BITACORA!$B$4:$B$7322,"&gt;="&amp;$B$3,BITACORA!$B$4:$B$7322,"&lt;="&amp;$B$4)</f>
        <v>0</v>
      </c>
      <c r="R218" s="165">
        <f>COUNTIFS(BITACORA!$C$4:$C$7322,$B$7:$B$501,BITACORA!$E$4:$E$7322,$E$6:$AM$6,BITACORA!$B$4:$B$7322,"&gt;="&amp;$B$3,BITACORA!$B$4:$B$7322,"&lt;="&amp;$B$4)</f>
        <v>0</v>
      </c>
      <c r="S218" s="165">
        <f>COUNTIFS(BITACORA!$C$4:$C$7322,$B$7:$B$501,BITACORA!$E$4:$E$7322,$E$6:$AM$6,BITACORA!$B$4:$B$7322,"&gt;="&amp;$B$3,BITACORA!$B$4:$B$7322,"&lt;="&amp;$B$4)</f>
        <v>0</v>
      </c>
      <c r="T218" s="165">
        <f>COUNTIFS(BITACORA!$C$4:$C$7322,$B$7:$B$501,BITACORA!$E$4:$E$7322,$E$6:$AM$6,BITACORA!$B$4:$B$7322,"&gt;="&amp;$B$3,BITACORA!$B$4:$B$7322,"&lt;="&amp;$B$4)</f>
        <v>0</v>
      </c>
      <c r="U218" s="165">
        <f>COUNTIFS(BITACORA!$C$4:$C$7322,$B$7:$B$501,BITACORA!$E$4:$E$7322,$E$6:$AM$6,BITACORA!$B$4:$B$7322,"&gt;="&amp;$B$3,BITACORA!$B$4:$B$7322,"&lt;="&amp;$B$4)</f>
        <v>0</v>
      </c>
      <c r="V218" s="165">
        <f>COUNTIFS(BITACORA!$C$4:$C$7322,$B$7:$B$501,BITACORA!$E$4:$E$7322,$E$6:$AM$6,BITACORA!$B$4:$B$7322,"&gt;="&amp;$B$3,BITACORA!$B$4:$B$7322,"&lt;="&amp;$B$4)</f>
        <v>0</v>
      </c>
      <c r="W218" s="165">
        <f>COUNTIFS(BITACORA!$C$4:$C$7322,$B$7:$B$501,BITACORA!$E$4:$E$7322,$E$6:$AM$6,BITACORA!$B$4:$B$7322,"&gt;="&amp;$B$3,BITACORA!$B$4:$B$7322,"&lt;="&amp;$B$4)</f>
        <v>0</v>
      </c>
      <c r="X218" s="165">
        <f>COUNTIFS(BITACORA!$C$4:$C$7322,$B$7:$B$501,BITACORA!$E$4:$E$7322,$E$6:$AM$6,BITACORA!$B$4:$B$7322,"&gt;="&amp;$B$3,BITACORA!$B$4:$B$7322,"&lt;="&amp;$B$4)</f>
        <v>0</v>
      </c>
      <c r="Y218" s="165">
        <f>COUNTIFS(BITACORA!$C$4:$C$7322,$B$7:$B$501,BITACORA!$E$4:$E$7322,$E$6:$AM$6,BITACORA!$B$4:$B$7322,"&gt;="&amp;$B$3,BITACORA!$B$4:$B$7322,"&lt;="&amp;$B$4)</f>
        <v>0</v>
      </c>
      <c r="Z218" s="165">
        <f>COUNTIFS(BITACORA!$C$4:$C$7322,$B$7:$B$501,BITACORA!$E$4:$E$7322,$E$6:$AM$6,BITACORA!$B$4:$B$7322,"&gt;="&amp;$B$3,BITACORA!$B$4:$B$7322,"&lt;="&amp;$B$4)</f>
        <v>0</v>
      </c>
      <c r="AA218" s="165">
        <f>COUNTIFS(BITACORA!$C$4:$C$7322,$B$7:$B$501,BITACORA!$E$4:$E$7322,$E$6:$AM$6,BITACORA!$B$4:$B$7322,"&gt;="&amp;$B$3,BITACORA!$B$4:$B$7322,"&lt;="&amp;$B$4)</f>
        <v>0</v>
      </c>
      <c r="AB218" s="165">
        <f>COUNTIFS(BITACORA!$C$4:$C$7322,$B$7:$B$501,BITACORA!$E$4:$E$7322,$E$6:$AM$6,BITACORA!$B$4:$B$7322,"&gt;="&amp;$B$3,BITACORA!$B$4:$B$7322,"&lt;="&amp;$B$4)</f>
        <v>0</v>
      </c>
      <c r="AC218" s="165">
        <f>COUNTIFS(BITACORA!$C$4:$C$7322,$B$7:$B$501,BITACORA!$E$4:$E$7322,$E$6:$AM$6,BITACORA!$B$4:$B$7322,"&gt;="&amp;$B$3,BITACORA!$B$4:$B$7322,"&lt;="&amp;$B$4)</f>
        <v>0</v>
      </c>
      <c r="AD218" s="165">
        <f>COUNTIFS(BITACORA!$C$4:$C$7322,$B$7:$B$501,BITACORA!$E$4:$E$7322,$E$6:$AM$6,BITACORA!$B$4:$B$7322,"&gt;="&amp;$B$3,BITACORA!$B$4:$B$7322,"&lt;="&amp;$B$4)</f>
        <v>0</v>
      </c>
      <c r="AE218" s="165">
        <f>COUNTIFS(BITACORA!$C$4:$C$7322,$B$7:$B$501,BITACORA!$E$4:$E$7322,$E$6:$AM$6,BITACORA!$B$4:$B$7322,"&gt;="&amp;$B$3,BITACORA!$B$4:$B$7322,"&lt;="&amp;$B$4)</f>
        <v>0</v>
      </c>
      <c r="AF218" s="165">
        <f>COUNTIFS(BITACORA!$C$4:$C$7322,$B$7:$B$501,BITACORA!$E$4:$E$7322,$E$6:$AM$6,BITACORA!$B$4:$B$7322,"&gt;="&amp;$B$3,BITACORA!$B$4:$B$7322,"&lt;="&amp;$B$4)</f>
        <v>0</v>
      </c>
      <c r="AG218" s="165">
        <f>COUNTIFS(BITACORA!$C$4:$C$7322,$B$7:$B$501,BITACORA!$E$4:$E$7322,$E$6:$AM$6,BITACORA!$B$4:$B$7322,"&gt;="&amp;$B$3,BITACORA!$B$4:$B$7322,"&lt;="&amp;$B$4)</f>
        <v>0</v>
      </c>
      <c r="AH218" s="165">
        <f>COUNTIFS(BITACORA!$C$4:$C$7322,$B$7:$B$501,BITACORA!$E$4:$E$7322,$E$6:$AM$6,BITACORA!$B$4:$B$7322,"&gt;="&amp;$B$3,BITACORA!$B$4:$B$7322,"&lt;="&amp;$B$4)</f>
        <v>0</v>
      </c>
      <c r="AI218" s="165">
        <f>COUNTIFS(BITACORA!$C$4:$C$7322,$B$7:$B$501,BITACORA!$E$4:$E$7322,$E$6:$AM$6,BITACORA!$B$4:$B$7322,"&gt;="&amp;$B$3,BITACORA!$B$4:$B$7322,"&lt;="&amp;$B$4)</f>
        <v>0</v>
      </c>
      <c r="AJ218" s="165">
        <f>COUNTIFS(BITACORA!$C$4:$C$7322,$B$7:$B$501,BITACORA!$E$4:$E$7322,$E$6:$AM$6,BITACORA!$B$4:$B$7322,"&gt;="&amp;$B$3,BITACORA!$B$4:$B$7322,"&lt;="&amp;$B$4)</f>
        <v>0</v>
      </c>
      <c r="AK218" s="165">
        <f>COUNTIFS(BITACORA!$C$4:$C$7322,$B$7:$B$501,BITACORA!$E$4:$E$7322,$E$6:$AM$6,BITACORA!$B$4:$B$7322,"&gt;="&amp;$B$3,BITACORA!$B$4:$B$7322,"&lt;="&amp;$B$4)</f>
        <v>0</v>
      </c>
      <c r="AL218" s="165">
        <f>COUNTIFS(BITACORA!$C$4:$C$7322,$B$7:$B$501,BITACORA!$E$4:$E$7322,$E$6:$AM$6,BITACORA!$B$4:$B$7322,"&gt;="&amp;$B$3,BITACORA!$B$4:$B$7322,"&lt;="&amp;$B$4)</f>
        <v>0</v>
      </c>
      <c r="AM218" s="165">
        <f>COUNTIFS(BITACORA!$C$4:$C$7322,$B$7:$B$501,BITACORA!$E$4:$E$7322,$E$6:$AM$6,BITACORA!$B$4:$B$7322,"&gt;="&amp;$B$3,BITACORA!$B$4:$B$7322,"&lt;="&amp;$B$4)</f>
        <v>0</v>
      </c>
    </row>
    <row r="219" spans="1:39">
      <c r="A219" s="141"/>
      <c r="B219" s="165"/>
      <c r="C219" s="165"/>
      <c r="D219" s="164">
        <f t="shared" si="0"/>
        <v>0</v>
      </c>
      <c r="E219" s="165">
        <f>COUNTIFS(BITACORA!$C$4:$C$7322,$B$7:$B$501,BITACORA!$E$4:$E$7322,$E$6:$AM$6,BITACORA!$B$4:$B$7322,"&gt;="&amp;$B$3,BITACORA!$B$4:$B$7322,"&lt;="&amp;$B$4)</f>
        <v>0</v>
      </c>
      <c r="F219" s="165">
        <f>COUNTIFS(BITACORA!$C$4:$C$7322,$B$7:$B$501,BITACORA!$E$4:$E$7322,$E$6:$AM$6,BITACORA!$B$4:$B$7322,"&gt;="&amp;$B$3,BITACORA!$B$4:$B$7322,"&lt;="&amp;$B$4)</f>
        <v>0</v>
      </c>
      <c r="G219" s="165">
        <f>COUNTIFS(BITACORA!$C$4:$C$7322,$B$7:$B$501,BITACORA!$E$4:$E$7322,$E$6:$AM$6,BITACORA!$B$4:$B$7322,"&gt;="&amp;$B$3,BITACORA!$B$4:$B$7322,"&lt;="&amp;$B$4)</f>
        <v>0</v>
      </c>
      <c r="H219" s="165">
        <f>COUNTIFS(BITACORA!$C$4:$C$7322,$B$7:$B$501,BITACORA!$E$4:$E$7322,$E$6:$AM$6,BITACORA!$B$4:$B$7322,"&gt;="&amp;$B$3,BITACORA!$B$4:$B$7322,"&lt;="&amp;$B$4)</f>
        <v>0</v>
      </c>
      <c r="I219" s="165">
        <f>COUNTIFS(BITACORA!$C$4:$C$7322,$B$7:$B$501,BITACORA!$E$4:$E$7322,$E$6:$AM$6,BITACORA!$B$4:$B$7322,"&gt;="&amp;$B$3,BITACORA!$B$4:$B$7322,"&lt;="&amp;$B$4)</f>
        <v>0</v>
      </c>
      <c r="J219" s="165">
        <f>COUNTIFS(BITACORA!$C$4:$C$7322,$B$7:$B$501,BITACORA!$E$4:$E$7322,$E$6:$AM$6,BITACORA!$B$4:$B$7322,"&gt;="&amp;$B$3,BITACORA!$B$4:$B$7322,"&lt;="&amp;$B$4)</f>
        <v>0</v>
      </c>
      <c r="K219" s="165">
        <f>COUNTIFS(BITACORA!$C$4:$C$7322,$B$7:$B$501,BITACORA!$E$4:$E$7322,$E$6:$AM$6,BITACORA!$B$4:$B$7322,"&gt;="&amp;$B$3,BITACORA!$B$4:$B$7322,"&lt;="&amp;$B$4)</f>
        <v>0</v>
      </c>
      <c r="L219" s="165">
        <f>COUNTIFS(BITACORA!$C$4:$C$7322,$B$7:$B$501,BITACORA!$E$4:$E$7322,$E$6:$AM$6,BITACORA!$B$4:$B$7322,"&gt;="&amp;$B$3,BITACORA!$B$4:$B$7322,"&lt;="&amp;$B$4)</f>
        <v>0</v>
      </c>
      <c r="M219" s="165">
        <f>COUNTIFS(BITACORA!$C$4:$C$7322,$B$7:$B$501,BITACORA!$E$4:$E$7322,$E$6:$AM$6,BITACORA!$B$4:$B$7322,"&gt;="&amp;$B$3,BITACORA!$B$4:$B$7322,"&lt;="&amp;$B$4)</f>
        <v>0</v>
      </c>
      <c r="N219" s="165">
        <f>COUNTIFS(BITACORA!$C$4:$C$7322,$B$7:$B$501,BITACORA!$E$4:$E$7322,$E$6:$AM$6,BITACORA!$B$4:$B$7322,"&gt;="&amp;$B$3,BITACORA!$B$4:$B$7322,"&lt;="&amp;$B$4)</f>
        <v>0</v>
      </c>
      <c r="O219" s="165">
        <f>COUNTIFS(BITACORA!$C$4:$C$7322,$B$7:$B$501,BITACORA!$E$4:$E$7322,$E$6:$AM$6,BITACORA!$B$4:$B$7322,"&gt;="&amp;$B$3,BITACORA!$B$4:$B$7322,"&lt;="&amp;$B$4)</f>
        <v>0</v>
      </c>
      <c r="P219" s="165">
        <f>COUNTIFS(BITACORA!$C$4:$C$7322,$B$7:$B$501,BITACORA!$E$4:$E$7322,$E$6:$AM$6,BITACORA!$B$4:$B$7322,"&gt;="&amp;$B$3,BITACORA!$B$4:$B$7322,"&lt;="&amp;$B$4)</f>
        <v>0</v>
      </c>
      <c r="Q219" s="165">
        <f>COUNTIFS(BITACORA!$C$4:$C$7322,$B$7:$B$501,BITACORA!$E$4:$E$7322,$E$6:$AM$6,BITACORA!$B$4:$B$7322,"&gt;="&amp;$B$3,BITACORA!$B$4:$B$7322,"&lt;="&amp;$B$4)</f>
        <v>0</v>
      </c>
      <c r="R219" s="165">
        <f>COUNTIFS(BITACORA!$C$4:$C$7322,$B$7:$B$501,BITACORA!$E$4:$E$7322,$E$6:$AM$6,BITACORA!$B$4:$B$7322,"&gt;="&amp;$B$3,BITACORA!$B$4:$B$7322,"&lt;="&amp;$B$4)</f>
        <v>0</v>
      </c>
      <c r="S219" s="165">
        <f>COUNTIFS(BITACORA!$C$4:$C$7322,$B$7:$B$501,BITACORA!$E$4:$E$7322,$E$6:$AM$6,BITACORA!$B$4:$B$7322,"&gt;="&amp;$B$3,BITACORA!$B$4:$B$7322,"&lt;="&amp;$B$4)</f>
        <v>0</v>
      </c>
      <c r="T219" s="165">
        <f>COUNTIFS(BITACORA!$C$4:$C$7322,$B$7:$B$501,BITACORA!$E$4:$E$7322,$E$6:$AM$6,BITACORA!$B$4:$B$7322,"&gt;="&amp;$B$3,BITACORA!$B$4:$B$7322,"&lt;="&amp;$B$4)</f>
        <v>0</v>
      </c>
      <c r="U219" s="165">
        <f>COUNTIFS(BITACORA!$C$4:$C$7322,$B$7:$B$501,BITACORA!$E$4:$E$7322,$E$6:$AM$6,BITACORA!$B$4:$B$7322,"&gt;="&amp;$B$3,BITACORA!$B$4:$B$7322,"&lt;="&amp;$B$4)</f>
        <v>0</v>
      </c>
      <c r="V219" s="165">
        <f>COUNTIFS(BITACORA!$C$4:$C$7322,$B$7:$B$501,BITACORA!$E$4:$E$7322,$E$6:$AM$6,BITACORA!$B$4:$B$7322,"&gt;="&amp;$B$3,BITACORA!$B$4:$B$7322,"&lt;="&amp;$B$4)</f>
        <v>0</v>
      </c>
      <c r="W219" s="165">
        <f>COUNTIFS(BITACORA!$C$4:$C$7322,$B$7:$B$501,BITACORA!$E$4:$E$7322,$E$6:$AM$6,BITACORA!$B$4:$B$7322,"&gt;="&amp;$B$3,BITACORA!$B$4:$B$7322,"&lt;="&amp;$B$4)</f>
        <v>0</v>
      </c>
      <c r="X219" s="165">
        <f>COUNTIFS(BITACORA!$C$4:$C$7322,$B$7:$B$501,BITACORA!$E$4:$E$7322,$E$6:$AM$6,BITACORA!$B$4:$B$7322,"&gt;="&amp;$B$3,BITACORA!$B$4:$B$7322,"&lt;="&amp;$B$4)</f>
        <v>0</v>
      </c>
      <c r="Y219" s="165">
        <f>COUNTIFS(BITACORA!$C$4:$C$7322,$B$7:$B$501,BITACORA!$E$4:$E$7322,$E$6:$AM$6,BITACORA!$B$4:$B$7322,"&gt;="&amp;$B$3,BITACORA!$B$4:$B$7322,"&lt;="&amp;$B$4)</f>
        <v>0</v>
      </c>
      <c r="Z219" s="165">
        <f>COUNTIFS(BITACORA!$C$4:$C$7322,$B$7:$B$501,BITACORA!$E$4:$E$7322,$E$6:$AM$6,BITACORA!$B$4:$B$7322,"&gt;="&amp;$B$3,BITACORA!$B$4:$B$7322,"&lt;="&amp;$B$4)</f>
        <v>0</v>
      </c>
      <c r="AA219" s="165">
        <f>COUNTIFS(BITACORA!$C$4:$C$7322,$B$7:$B$501,BITACORA!$E$4:$E$7322,$E$6:$AM$6,BITACORA!$B$4:$B$7322,"&gt;="&amp;$B$3,BITACORA!$B$4:$B$7322,"&lt;="&amp;$B$4)</f>
        <v>0</v>
      </c>
      <c r="AB219" s="165">
        <f>COUNTIFS(BITACORA!$C$4:$C$7322,$B$7:$B$501,BITACORA!$E$4:$E$7322,$E$6:$AM$6,BITACORA!$B$4:$B$7322,"&gt;="&amp;$B$3,BITACORA!$B$4:$B$7322,"&lt;="&amp;$B$4)</f>
        <v>0</v>
      </c>
      <c r="AC219" s="165">
        <f>COUNTIFS(BITACORA!$C$4:$C$7322,$B$7:$B$501,BITACORA!$E$4:$E$7322,$E$6:$AM$6,BITACORA!$B$4:$B$7322,"&gt;="&amp;$B$3,BITACORA!$B$4:$B$7322,"&lt;="&amp;$B$4)</f>
        <v>0</v>
      </c>
      <c r="AD219" s="165">
        <f>COUNTIFS(BITACORA!$C$4:$C$7322,$B$7:$B$501,BITACORA!$E$4:$E$7322,$E$6:$AM$6,BITACORA!$B$4:$B$7322,"&gt;="&amp;$B$3,BITACORA!$B$4:$B$7322,"&lt;="&amp;$B$4)</f>
        <v>0</v>
      </c>
      <c r="AE219" s="165">
        <f>COUNTIFS(BITACORA!$C$4:$C$7322,$B$7:$B$501,BITACORA!$E$4:$E$7322,$E$6:$AM$6,BITACORA!$B$4:$B$7322,"&gt;="&amp;$B$3,BITACORA!$B$4:$B$7322,"&lt;="&amp;$B$4)</f>
        <v>0</v>
      </c>
      <c r="AF219" s="165">
        <f>COUNTIFS(BITACORA!$C$4:$C$7322,$B$7:$B$501,BITACORA!$E$4:$E$7322,$E$6:$AM$6,BITACORA!$B$4:$B$7322,"&gt;="&amp;$B$3,BITACORA!$B$4:$B$7322,"&lt;="&amp;$B$4)</f>
        <v>0</v>
      </c>
      <c r="AG219" s="165">
        <f>COUNTIFS(BITACORA!$C$4:$C$7322,$B$7:$B$501,BITACORA!$E$4:$E$7322,$E$6:$AM$6,BITACORA!$B$4:$B$7322,"&gt;="&amp;$B$3,BITACORA!$B$4:$B$7322,"&lt;="&amp;$B$4)</f>
        <v>0</v>
      </c>
      <c r="AH219" s="165">
        <f>COUNTIFS(BITACORA!$C$4:$C$7322,$B$7:$B$501,BITACORA!$E$4:$E$7322,$E$6:$AM$6,BITACORA!$B$4:$B$7322,"&gt;="&amp;$B$3,BITACORA!$B$4:$B$7322,"&lt;="&amp;$B$4)</f>
        <v>0</v>
      </c>
      <c r="AI219" s="165">
        <f>COUNTIFS(BITACORA!$C$4:$C$7322,$B$7:$B$501,BITACORA!$E$4:$E$7322,$E$6:$AM$6,BITACORA!$B$4:$B$7322,"&gt;="&amp;$B$3,BITACORA!$B$4:$B$7322,"&lt;="&amp;$B$4)</f>
        <v>0</v>
      </c>
      <c r="AJ219" s="165">
        <f>COUNTIFS(BITACORA!$C$4:$C$7322,$B$7:$B$501,BITACORA!$E$4:$E$7322,$E$6:$AM$6,BITACORA!$B$4:$B$7322,"&gt;="&amp;$B$3,BITACORA!$B$4:$B$7322,"&lt;="&amp;$B$4)</f>
        <v>0</v>
      </c>
      <c r="AK219" s="165">
        <f>COUNTIFS(BITACORA!$C$4:$C$7322,$B$7:$B$501,BITACORA!$E$4:$E$7322,$E$6:$AM$6,BITACORA!$B$4:$B$7322,"&gt;="&amp;$B$3,BITACORA!$B$4:$B$7322,"&lt;="&amp;$B$4)</f>
        <v>0</v>
      </c>
      <c r="AL219" s="165">
        <f>COUNTIFS(BITACORA!$C$4:$C$7322,$B$7:$B$501,BITACORA!$E$4:$E$7322,$E$6:$AM$6,BITACORA!$B$4:$B$7322,"&gt;="&amp;$B$3,BITACORA!$B$4:$B$7322,"&lt;="&amp;$B$4)</f>
        <v>0</v>
      </c>
      <c r="AM219" s="165">
        <f>COUNTIFS(BITACORA!$C$4:$C$7322,$B$7:$B$501,BITACORA!$E$4:$E$7322,$E$6:$AM$6,BITACORA!$B$4:$B$7322,"&gt;="&amp;$B$3,BITACORA!$B$4:$B$7322,"&lt;="&amp;$B$4)</f>
        <v>0</v>
      </c>
    </row>
    <row r="220" spans="1:39">
      <c r="A220" s="141"/>
      <c r="B220" s="165"/>
      <c r="C220" s="165"/>
      <c r="D220" s="164">
        <f t="shared" si="0"/>
        <v>0</v>
      </c>
      <c r="E220" s="165">
        <f>COUNTIFS(BITACORA!$C$4:$C$7322,$B$7:$B$501,BITACORA!$E$4:$E$7322,$E$6:$AM$6,BITACORA!$B$4:$B$7322,"&gt;="&amp;$B$3,BITACORA!$B$4:$B$7322,"&lt;="&amp;$B$4)</f>
        <v>0</v>
      </c>
      <c r="F220" s="165">
        <f>COUNTIFS(BITACORA!$C$4:$C$7322,$B$7:$B$501,BITACORA!$E$4:$E$7322,$E$6:$AM$6,BITACORA!$B$4:$B$7322,"&gt;="&amp;$B$3,BITACORA!$B$4:$B$7322,"&lt;="&amp;$B$4)</f>
        <v>0</v>
      </c>
      <c r="G220" s="165">
        <f>COUNTIFS(BITACORA!$C$4:$C$7322,$B$7:$B$501,BITACORA!$E$4:$E$7322,$E$6:$AM$6,BITACORA!$B$4:$B$7322,"&gt;="&amp;$B$3,BITACORA!$B$4:$B$7322,"&lt;="&amp;$B$4)</f>
        <v>0</v>
      </c>
      <c r="H220" s="165">
        <f>COUNTIFS(BITACORA!$C$4:$C$7322,$B$7:$B$501,BITACORA!$E$4:$E$7322,$E$6:$AM$6,BITACORA!$B$4:$B$7322,"&gt;="&amp;$B$3,BITACORA!$B$4:$B$7322,"&lt;="&amp;$B$4)</f>
        <v>0</v>
      </c>
      <c r="I220" s="165">
        <f>COUNTIFS(BITACORA!$C$4:$C$7322,$B$7:$B$501,BITACORA!$E$4:$E$7322,$E$6:$AM$6,BITACORA!$B$4:$B$7322,"&gt;="&amp;$B$3,BITACORA!$B$4:$B$7322,"&lt;="&amp;$B$4)</f>
        <v>0</v>
      </c>
      <c r="J220" s="165">
        <f>COUNTIFS(BITACORA!$C$4:$C$7322,$B$7:$B$501,BITACORA!$E$4:$E$7322,$E$6:$AM$6,BITACORA!$B$4:$B$7322,"&gt;="&amp;$B$3,BITACORA!$B$4:$B$7322,"&lt;="&amp;$B$4)</f>
        <v>0</v>
      </c>
      <c r="K220" s="165">
        <f>COUNTIFS(BITACORA!$C$4:$C$7322,$B$7:$B$501,BITACORA!$E$4:$E$7322,$E$6:$AM$6,BITACORA!$B$4:$B$7322,"&gt;="&amp;$B$3,BITACORA!$B$4:$B$7322,"&lt;="&amp;$B$4)</f>
        <v>0</v>
      </c>
      <c r="L220" s="165">
        <f>COUNTIFS(BITACORA!$C$4:$C$7322,$B$7:$B$501,BITACORA!$E$4:$E$7322,$E$6:$AM$6,BITACORA!$B$4:$B$7322,"&gt;="&amp;$B$3,BITACORA!$B$4:$B$7322,"&lt;="&amp;$B$4)</f>
        <v>0</v>
      </c>
      <c r="M220" s="165">
        <f>COUNTIFS(BITACORA!$C$4:$C$7322,$B$7:$B$501,BITACORA!$E$4:$E$7322,$E$6:$AM$6,BITACORA!$B$4:$B$7322,"&gt;="&amp;$B$3,BITACORA!$B$4:$B$7322,"&lt;="&amp;$B$4)</f>
        <v>0</v>
      </c>
      <c r="N220" s="165">
        <f>COUNTIFS(BITACORA!$C$4:$C$7322,$B$7:$B$501,BITACORA!$E$4:$E$7322,$E$6:$AM$6,BITACORA!$B$4:$B$7322,"&gt;="&amp;$B$3,BITACORA!$B$4:$B$7322,"&lt;="&amp;$B$4)</f>
        <v>0</v>
      </c>
      <c r="O220" s="165">
        <f>COUNTIFS(BITACORA!$C$4:$C$7322,$B$7:$B$501,BITACORA!$E$4:$E$7322,$E$6:$AM$6,BITACORA!$B$4:$B$7322,"&gt;="&amp;$B$3,BITACORA!$B$4:$B$7322,"&lt;="&amp;$B$4)</f>
        <v>0</v>
      </c>
      <c r="P220" s="165">
        <f>COUNTIFS(BITACORA!$C$4:$C$7322,$B$7:$B$501,BITACORA!$E$4:$E$7322,$E$6:$AM$6,BITACORA!$B$4:$B$7322,"&gt;="&amp;$B$3,BITACORA!$B$4:$B$7322,"&lt;="&amp;$B$4)</f>
        <v>0</v>
      </c>
      <c r="Q220" s="165">
        <f>COUNTIFS(BITACORA!$C$4:$C$7322,$B$7:$B$501,BITACORA!$E$4:$E$7322,$E$6:$AM$6,BITACORA!$B$4:$B$7322,"&gt;="&amp;$B$3,BITACORA!$B$4:$B$7322,"&lt;="&amp;$B$4)</f>
        <v>0</v>
      </c>
      <c r="R220" s="165">
        <f>COUNTIFS(BITACORA!$C$4:$C$7322,$B$7:$B$501,BITACORA!$E$4:$E$7322,$E$6:$AM$6,BITACORA!$B$4:$B$7322,"&gt;="&amp;$B$3,BITACORA!$B$4:$B$7322,"&lt;="&amp;$B$4)</f>
        <v>0</v>
      </c>
      <c r="S220" s="165">
        <f>COUNTIFS(BITACORA!$C$4:$C$7322,$B$7:$B$501,BITACORA!$E$4:$E$7322,$E$6:$AM$6,BITACORA!$B$4:$B$7322,"&gt;="&amp;$B$3,BITACORA!$B$4:$B$7322,"&lt;="&amp;$B$4)</f>
        <v>0</v>
      </c>
      <c r="T220" s="165">
        <f>COUNTIFS(BITACORA!$C$4:$C$7322,$B$7:$B$501,BITACORA!$E$4:$E$7322,$E$6:$AM$6,BITACORA!$B$4:$B$7322,"&gt;="&amp;$B$3,BITACORA!$B$4:$B$7322,"&lt;="&amp;$B$4)</f>
        <v>0</v>
      </c>
      <c r="U220" s="165">
        <f>COUNTIFS(BITACORA!$C$4:$C$7322,$B$7:$B$501,BITACORA!$E$4:$E$7322,$E$6:$AM$6,BITACORA!$B$4:$B$7322,"&gt;="&amp;$B$3,BITACORA!$B$4:$B$7322,"&lt;="&amp;$B$4)</f>
        <v>0</v>
      </c>
      <c r="V220" s="165">
        <f>COUNTIFS(BITACORA!$C$4:$C$7322,$B$7:$B$501,BITACORA!$E$4:$E$7322,$E$6:$AM$6,BITACORA!$B$4:$B$7322,"&gt;="&amp;$B$3,BITACORA!$B$4:$B$7322,"&lt;="&amp;$B$4)</f>
        <v>0</v>
      </c>
      <c r="W220" s="165">
        <f>COUNTIFS(BITACORA!$C$4:$C$7322,$B$7:$B$501,BITACORA!$E$4:$E$7322,$E$6:$AM$6,BITACORA!$B$4:$B$7322,"&gt;="&amp;$B$3,BITACORA!$B$4:$B$7322,"&lt;="&amp;$B$4)</f>
        <v>0</v>
      </c>
      <c r="X220" s="165">
        <f>COUNTIFS(BITACORA!$C$4:$C$7322,$B$7:$B$501,BITACORA!$E$4:$E$7322,$E$6:$AM$6,BITACORA!$B$4:$B$7322,"&gt;="&amp;$B$3,BITACORA!$B$4:$B$7322,"&lt;="&amp;$B$4)</f>
        <v>0</v>
      </c>
      <c r="Y220" s="165">
        <f>COUNTIFS(BITACORA!$C$4:$C$7322,$B$7:$B$501,BITACORA!$E$4:$E$7322,$E$6:$AM$6,BITACORA!$B$4:$B$7322,"&gt;="&amp;$B$3,BITACORA!$B$4:$B$7322,"&lt;="&amp;$B$4)</f>
        <v>0</v>
      </c>
      <c r="Z220" s="165">
        <f>COUNTIFS(BITACORA!$C$4:$C$7322,$B$7:$B$501,BITACORA!$E$4:$E$7322,$E$6:$AM$6,BITACORA!$B$4:$B$7322,"&gt;="&amp;$B$3,BITACORA!$B$4:$B$7322,"&lt;="&amp;$B$4)</f>
        <v>0</v>
      </c>
      <c r="AA220" s="165">
        <f>COUNTIFS(BITACORA!$C$4:$C$7322,$B$7:$B$501,BITACORA!$E$4:$E$7322,$E$6:$AM$6,BITACORA!$B$4:$B$7322,"&gt;="&amp;$B$3,BITACORA!$B$4:$B$7322,"&lt;="&amp;$B$4)</f>
        <v>0</v>
      </c>
      <c r="AB220" s="165">
        <f>COUNTIFS(BITACORA!$C$4:$C$7322,$B$7:$B$501,BITACORA!$E$4:$E$7322,$E$6:$AM$6,BITACORA!$B$4:$B$7322,"&gt;="&amp;$B$3,BITACORA!$B$4:$B$7322,"&lt;="&amp;$B$4)</f>
        <v>0</v>
      </c>
      <c r="AC220" s="165">
        <f>COUNTIFS(BITACORA!$C$4:$C$7322,$B$7:$B$501,BITACORA!$E$4:$E$7322,$E$6:$AM$6,BITACORA!$B$4:$B$7322,"&gt;="&amp;$B$3,BITACORA!$B$4:$B$7322,"&lt;="&amp;$B$4)</f>
        <v>0</v>
      </c>
      <c r="AD220" s="165">
        <f>COUNTIFS(BITACORA!$C$4:$C$7322,$B$7:$B$501,BITACORA!$E$4:$E$7322,$E$6:$AM$6,BITACORA!$B$4:$B$7322,"&gt;="&amp;$B$3,BITACORA!$B$4:$B$7322,"&lt;="&amp;$B$4)</f>
        <v>0</v>
      </c>
      <c r="AE220" s="165">
        <f>COUNTIFS(BITACORA!$C$4:$C$7322,$B$7:$B$501,BITACORA!$E$4:$E$7322,$E$6:$AM$6,BITACORA!$B$4:$B$7322,"&gt;="&amp;$B$3,BITACORA!$B$4:$B$7322,"&lt;="&amp;$B$4)</f>
        <v>0</v>
      </c>
      <c r="AF220" s="165">
        <f>COUNTIFS(BITACORA!$C$4:$C$7322,$B$7:$B$501,BITACORA!$E$4:$E$7322,$E$6:$AM$6,BITACORA!$B$4:$B$7322,"&gt;="&amp;$B$3,BITACORA!$B$4:$B$7322,"&lt;="&amp;$B$4)</f>
        <v>0</v>
      </c>
      <c r="AG220" s="165">
        <f>COUNTIFS(BITACORA!$C$4:$C$7322,$B$7:$B$501,BITACORA!$E$4:$E$7322,$E$6:$AM$6,BITACORA!$B$4:$B$7322,"&gt;="&amp;$B$3,BITACORA!$B$4:$B$7322,"&lt;="&amp;$B$4)</f>
        <v>0</v>
      </c>
      <c r="AH220" s="165">
        <f>COUNTIFS(BITACORA!$C$4:$C$7322,$B$7:$B$501,BITACORA!$E$4:$E$7322,$E$6:$AM$6,BITACORA!$B$4:$B$7322,"&gt;="&amp;$B$3,BITACORA!$B$4:$B$7322,"&lt;="&amp;$B$4)</f>
        <v>0</v>
      </c>
      <c r="AI220" s="165">
        <f>COUNTIFS(BITACORA!$C$4:$C$7322,$B$7:$B$501,BITACORA!$E$4:$E$7322,$E$6:$AM$6,BITACORA!$B$4:$B$7322,"&gt;="&amp;$B$3,BITACORA!$B$4:$B$7322,"&lt;="&amp;$B$4)</f>
        <v>0</v>
      </c>
      <c r="AJ220" s="165">
        <f>COUNTIFS(BITACORA!$C$4:$C$7322,$B$7:$B$501,BITACORA!$E$4:$E$7322,$E$6:$AM$6,BITACORA!$B$4:$B$7322,"&gt;="&amp;$B$3,BITACORA!$B$4:$B$7322,"&lt;="&amp;$B$4)</f>
        <v>0</v>
      </c>
      <c r="AK220" s="165">
        <f>COUNTIFS(BITACORA!$C$4:$C$7322,$B$7:$B$501,BITACORA!$E$4:$E$7322,$E$6:$AM$6,BITACORA!$B$4:$B$7322,"&gt;="&amp;$B$3,BITACORA!$B$4:$B$7322,"&lt;="&amp;$B$4)</f>
        <v>0</v>
      </c>
      <c r="AL220" s="165">
        <f>COUNTIFS(BITACORA!$C$4:$C$7322,$B$7:$B$501,BITACORA!$E$4:$E$7322,$E$6:$AM$6,BITACORA!$B$4:$B$7322,"&gt;="&amp;$B$3,BITACORA!$B$4:$B$7322,"&lt;="&amp;$B$4)</f>
        <v>0</v>
      </c>
      <c r="AM220" s="165">
        <f>COUNTIFS(BITACORA!$C$4:$C$7322,$B$7:$B$501,BITACORA!$E$4:$E$7322,$E$6:$AM$6,BITACORA!$B$4:$B$7322,"&gt;="&amp;$B$3,BITACORA!$B$4:$B$7322,"&lt;="&amp;$B$4)</f>
        <v>0</v>
      </c>
    </row>
    <row r="221" spans="1:39">
      <c r="A221" s="141"/>
      <c r="B221" s="165"/>
      <c r="C221" s="165"/>
      <c r="D221" s="164">
        <f t="shared" si="0"/>
        <v>0</v>
      </c>
      <c r="E221" s="165">
        <f>COUNTIFS(BITACORA!$C$4:$C$7322,$B$7:$B$501,BITACORA!$E$4:$E$7322,$E$6:$AM$6,BITACORA!$B$4:$B$7322,"&gt;="&amp;$B$3,BITACORA!$B$4:$B$7322,"&lt;="&amp;$B$4)</f>
        <v>0</v>
      </c>
      <c r="F221" s="165">
        <f>COUNTIFS(BITACORA!$C$4:$C$7322,$B$7:$B$501,BITACORA!$E$4:$E$7322,$E$6:$AM$6,BITACORA!$B$4:$B$7322,"&gt;="&amp;$B$3,BITACORA!$B$4:$B$7322,"&lt;="&amp;$B$4)</f>
        <v>0</v>
      </c>
      <c r="G221" s="165">
        <f>COUNTIFS(BITACORA!$C$4:$C$7322,$B$7:$B$501,BITACORA!$E$4:$E$7322,$E$6:$AM$6,BITACORA!$B$4:$B$7322,"&gt;="&amp;$B$3,BITACORA!$B$4:$B$7322,"&lt;="&amp;$B$4)</f>
        <v>0</v>
      </c>
      <c r="H221" s="165">
        <f>COUNTIFS(BITACORA!$C$4:$C$7322,$B$7:$B$501,BITACORA!$E$4:$E$7322,$E$6:$AM$6,BITACORA!$B$4:$B$7322,"&gt;="&amp;$B$3,BITACORA!$B$4:$B$7322,"&lt;="&amp;$B$4)</f>
        <v>0</v>
      </c>
      <c r="I221" s="165">
        <f>COUNTIFS(BITACORA!$C$4:$C$7322,$B$7:$B$501,BITACORA!$E$4:$E$7322,$E$6:$AM$6,BITACORA!$B$4:$B$7322,"&gt;="&amp;$B$3,BITACORA!$B$4:$B$7322,"&lt;="&amp;$B$4)</f>
        <v>0</v>
      </c>
      <c r="J221" s="165">
        <f>COUNTIFS(BITACORA!$C$4:$C$7322,$B$7:$B$501,BITACORA!$E$4:$E$7322,$E$6:$AM$6,BITACORA!$B$4:$B$7322,"&gt;="&amp;$B$3,BITACORA!$B$4:$B$7322,"&lt;="&amp;$B$4)</f>
        <v>0</v>
      </c>
      <c r="K221" s="165">
        <f>COUNTIFS(BITACORA!$C$4:$C$7322,$B$7:$B$501,BITACORA!$E$4:$E$7322,$E$6:$AM$6,BITACORA!$B$4:$B$7322,"&gt;="&amp;$B$3,BITACORA!$B$4:$B$7322,"&lt;="&amp;$B$4)</f>
        <v>0</v>
      </c>
      <c r="L221" s="165">
        <f>COUNTIFS(BITACORA!$C$4:$C$7322,$B$7:$B$501,BITACORA!$E$4:$E$7322,$E$6:$AM$6,BITACORA!$B$4:$B$7322,"&gt;="&amp;$B$3,BITACORA!$B$4:$B$7322,"&lt;="&amp;$B$4)</f>
        <v>0</v>
      </c>
      <c r="M221" s="165">
        <f>COUNTIFS(BITACORA!$C$4:$C$7322,$B$7:$B$501,BITACORA!$E$4:$E$7322,$E$6:$AM$6,BITACORA!$B$4:$B$7322,"&gt;="&amp;$B$3,BITACORA!$B$4:$B$7322,"&lt;="&amp;$B$4)</f>
        <v>0</v>
      </c>
      <c r="N221" s="165">
        <f>COUNTIFS(BITACORA!$C$4:$C$7322,$B$7:$B$501,BITACORA!$E$4:$E$7322,$E$6:$AM$6,BITACORA!$B$4:$B$7322,"&gt;="&amp;$B$3,BITACORA!$B$4:$B$7322,"&lt;="&amp;$B$4)</f>
        <v>0</v>
      </c>
      <c r="O221" s="165">
        <f>COUNTIFS(BITACORA!$C$4:$C$7322,$B$7:$B$501,BITACORA!$E$4:$E$7322,$E$6:$AM$6,BITACORA!$B$4:$B$7322,"&gt;="&amp;$B$3,BITACORA!$B$4:$B$7322,"&lt;="&amp;$B$4)</f>
        <v>0</v>
      </c>
      <c r="P221" s="165">
        <f>COUNTIFS(BITACORA!$C$4:$C$7322,$B$7:$B$501,BITACORA!$E$4:$E$7322,$E$6:$AM$6,BITACORA!$B$4:$B$7322,"&gt;="&amp;$B$3,BITACORA!$B$4:$B$7322,"&lt;="&amp;$B$4)</f>
        <v>0</v>
      </c>
      <c r="Q221" s="165">
        <f>COUNTIFS(BITACORA!$C$4:$C$7322,$B$7:$B$501,BITACORA!$E$4:$E$7322,$E$6:$AM$6,BITACORA!$B$4:$B$7322,"&gt;="&amp;$B$3,BITACORA!$B$4:$B$7322,"&lt;="&amp;$B$4)</f>
        <v>0</v>
      </c>
      <c r="R221" s="165">
        <f>COUNTIFS(BITACORA!$C$4:$C$7322,$B$7:$B$501,BITACORA!$E$4:$E$7322,$E$6:$AM$6,BITACORA!$B$4:$B$7322,"&gt;="&amp;$B$3,BITACORA!$B$4:$B$7322,"&lt;="&amp;$B$4)</f>
        <v>0</v>
      </c>
      <c r="S221" s="165">
        <f>COUNTIFS(BITACORA!$C$4:$C$7322,$B$7:$B$501,BITACORA!$E$4:$E$7322,$E$6:$AM$6,BITACORA!$B$4:$B$7322,"&gt;="&amp;$B$3,BITACORA!$B$4:$B$7322,"&lt;="&amp;$B$4)</f>
        <v>0</v>
      </c>
      <c r="T221" s="165">
        <f>COUNTIFS(BITACORA!$C$4:$C$7322,$B$7:$B$501,BITACORA!$E$4:$E$7322,$E$6:$AM$6,BITACORA!$B$4:$B$7322,"&gt;="&amp;$B$3,BITACORA!$B$4:$B$7322,"&lt;="&amp;$B$4)</f>
        <v>0</v>
      </c>
      <c r="U221" s="165">
        <f>COUNTIFS(BITACORA!$C$4:$C$7322,$B$7:$B$501,BITACORA!$E$4:$E$7322,$E$6:$AM$6,BITACORA!$B$4:$B$7322,"&gt;="&amp;$B$3,BITACORA!$B$4:$B$7322,"&lt;="&amp;$B$4)</f>
        <v>0</v>
      </c>
      <c r="V221" s="165">
        <f>COUNTIFS(BITACORA!$C$4:$C$7322,$B$7:$B$501,BITACORA!$E$4:$E$7322,$E$6:$AM$6,BITACORA!$B$4:$B$7322,"&gt;="&amp;$B$3,BITACORA!$B$4:$B$7322,"&lt;="&amp;$B$4)</f>
        <v>0</v>
      </c>
      <c r="W221" s="165">
        <f>COUNTIFS(BITACORA!$C$4:$C$7322,$B$7:$B$501,BITACORA!$E$4:$E$7322,$E$6:$AM$6,BITACORA!$B$4:$B$7322,"&gt;="&amp;$B$3,BITACORA!$B$4:$B$7322,"&lt;="&amp;$B$4)</f>
        <v>0</v>
      </c>
      <c r="X221" s="165">
        <f>COUNTIFS(BITACORA!$C$4:$C$7322,$B$7:$B$501,BITACORA!$E$4:$E$7322,$E$6:$AM$6,BITACORA!$B$4:$B$7322,"&gt;="&amp;$B$3,BITACORA!$B$4:$B$7322,"&lt;="&amp;$B$4)</f>
        <v>0</v>
      </c>
      <c r="Y221" s="165">
        <f>COUNTIFS(BITACORA!$C$4:$C$7322,$B$7:$B$501,BITACORA!$E$4:$E$7322,$E$6:$AM$6,BITACORA!$B$4:$B$7322,"&gt;="&amp;$B$3,BITACORA!$B$4:$B$7322,"&lt;="&amp;$B$4)</f>
        <v>0</v>
      </c>
      <c r="Z221" s="165">
        <f>COUNTIFS(BITACORA!$C$4:$C$7322,$B$7:$B$501,BITACORA!$E$4:$E$7322,$E$6:$AM$6,BITACORA!$B$4:$B$7322,"&gt;="&amp;$B$3,BITACORA!$B$4:$B$7322,"&lt;="&amp;$B$4)</f>
        <v>0</v>
      </c>
      <c r="AA221" s="165">
        <f>COUNTIFS(BITACORA!$C$4:$C$7322,$B$7:$B$501,BITACORA!$E$4:$E$7322,$E$6:$AM$6,BITACORA!$B$4:$B$7322,"&gt;="&amp;$B$3,BITACORA!$B$4:$B$7322,"&lt;="&amp;$B$4)</f>
        <v>0</v>
      </c>
      <c r="AB221" s="165">
        <f>COUNTIFS(BITACORA!$C$4:$C$7322,$B$7:$B$501,BITACORA!$E$4:$E$7322,$E$6:$AM$6,BITACORA!$B$4:$B$7322,"&gt;="&amp;$B$3,BITACORA!$B$4:$B$7322,"&lt;="&amp;$B$4)</f>
        <v>0</v>
      </c>
      <c r="AC221" s="165">
        <f>COUNTIFS(BITACORA!$C$4:$C$7322,$B$7:$B$501,BITACORA!$E$4:$E$7322,$E$6:$AM$6,BITACORA!$B$4:$B$7322,"&gt;="&amp;$B$3,BITACORA!$B$4:$B$7322,"&lt;="&amp;$B$4)</f>
        <v>0</v>
      </c>
      <c r="AD221" s="165">
        <f>COUNTIFS(BITACORA!$C$4:$C$7322,$B$7:$B$501,BITACORA!$E$4:$E$7322,$E$6:$AM$6,BITACORA!$B$4:$B$7322,"&gt;="&amp;$B$3,BITACORA!$B$4:$B$7322,"&lt;="&amp;$B$4)</f>
        <v>0</v>
      </c>
      <c r="AE221" s="165">
        <f>COUNTIFS(BITACORA!$C$4:$C$7322,$B$7:$B$501,BITACORA!$E$4:$E$7322,$E$6:$AM$6,BITACORA!$B$4:$B$7322,"&gt;="&amp;$B$3,BITACORA!$B$4:$B$7322,"&lt;="&amp;$B$4)</f>
        <v>0</v>
      </c>
      <c r="AF221" s="165">
        <f>COUNTIFS(BITACORA!$C$4:$C$7322,$B$7:$B$501,BITACORA!$E$4:$E$7322,$E$6:$AM$6,BITACORA!$B$4:$B$7322,"&gt;="&amp;$B$3,BITACORA!$B$4:$B$7322,"&lt;="&amp;$B$4)</f>
        <v>0</v>
      </c>
      <c r="AG221" s="165">
        <f>COUNTIFS(BITACORA!$C$4:$C$7322,$B$7:$B$501,BITACORA!$E$4:$E$7322,$E$6:$AM$6,BITACORA!$B$4:$B$7322,"&gt;="&amp;$B$3,BITACORA!$B$4:$B$7322,"&lt;="&amp;$B$4)</f>
        <v>0</v>
      </c>
      <c r="AH221" s="165">
        <f>COUNTIFS(BITACORA!$C$4:$C$7322,$B$7:$B$501,BITACORA!$E$4:$E$7322,$E$6:$AM$6,BITACORA!$B$4:$B$7322,"&gt;="&amp;$B$3,BITACORA!$B$4:$B$7322,"&lt;="&amp;$B$4)</f>
        <v>0</v>
      </c>
      <c r="AI221" s="165">
        <f>COUNTIFS(BITACORA!$C$4:$C$7322,$B$7:$B$501,BITACORA!$E$4:$E$7322,$E$6:$AM$6,BITACORA!$B$4:$B$7322,"&gt;="&amp;$B$3,BITACORA!$B$4:$B$7322,"&lt;="&amp;$B$4)</f>
        <v>0</v>
      </c>
      <c r="AJ221" s="165">
        <f>COUNTIFS(BITACORA!$C$4:$C$7322,$B$7:$B$501,BITACORA!$E$4:$E$7322,$E$6:$AM$6,BITACORA!$B$4:$B$7322,"&gt;="&amp;$B$3,BITACORA!$B$4:$B$7322,"&lt;="&amp;$B$4)</f>
        <v>0</v>
      </c>
      <c r="AK221" s="165">
        <f>COUNTIFS(BITACORA!$C$4:$C$7322,$B$7:$B$501,BITACORA!$E$4:$E$7322,$E$6:$AM$6,BITACORA!$B$4:$B$7322,"&gt;="&amp;$B$3,BITACORA!$B$4:$B$7322,"&lt;="&amp;$B$4)</f>
        <v>0</v>
      </c>
      <c r="AL221" s="165">
        <f>COUNTIFS(BITACORA!$C$4:$C$7322,$B$7:$B$501,BITACORA!$E$4:$E$7322,$E$6:$AM$6,BITACORA!$B$4:$B$7322,"&gt;="&amp;$B$3,BITACORA!$B$4:$B$7322,"&lt;="&amp;$B$4)</f>
        <v>0</v>
      </c>
      <c r="AM221" s="165">
        <f>COUNTIFS(BITACORA!$C$4:$C$7322,$B$7:$B$501,BITACORA!$E$4:$E$7322,$E$6:$AM$6,BITACORA!$B$4:$B$7322,"&gt;="&amp;$B$3,BITACORA!$B$4:$B$7322,"&lt;="&amp;$B$4)</f>
        <v>0</v>
      </c>
    </row>
    <row r="222" spans="1:39">
      <c r="A222" s="141"/>
      <c r="B222" s="165"/>
      <c r="C222" s="165"/>
      <c r="D222" s="164">
        <f t="shared" si="0"/>
        <v>0</v>
      </c>
      <c r="E222" s="165">
        <f>COUNTIFS(BITACORA!$C$4:$C$7322,$B$7:$B$501,BITACORA!$E$4:$E$7322,$E$6:$AM$6,BITACORA!$B$4:$B$7322,"&gt;="&amp;$B$3,BITACORA!$B$4:$B$7322,"&lt;="&amp;$B$4)</f>
        <v>0</v>
      </c>
      <c r="F222" s="165">
        <f>COUNTIFS(BITACORA!$C$4:$C$7322,$B$7:$B$501,BITACORA!$E$4:$E$7322,$E$6:$AM$6,BITACORA!$B$4:$B$7322,"&gt;="&amp;$B$3,BITACORA!$B$4:$B$7322,"&lt;="&amp;$B$4)</f>
        <v>0</v>
      </c>
      <c r="G222" s="165">
        <f>COUNTIFS(BITACORA!$C$4:$C$7322,$B$7:$B$501,BITACORA!$E$4:$E$7322,$E$6:$AM$6,BITACORA!$B$4:$B$7322,"&gt;="&amp;$B$3,BITACORA!$B$4:$B$7322,"&lt;="&amp;$B$4)</f>
        <v>0</v>
      </c>
      <c r="H222" s="165">
        <f>COUNTIFS(BITACORA!$C$4:$C$7322,$B$7:$B$501,BITACORA!$E$4:$E$7322,$E$6:$AM$6,BITACORA!$B$4:$B$7322,"&gt;="&amp;$B$3,BITACORA!$B$4:$B$7322,"&lt;="&amp;$B$4)</f>
        <v>0</v>
      </c>
      <c r="I222" s="165">
        <f>COUNTIFS(BITACORA!$C$4:$C$7322,$B$7:$B$501,BITACORA!$E$4:$E$7322,$E$6:$AM$6,BITACORA!$B$4:$B$7322,"&gt;="&amp;$B$3,BITACORA!$B$4:$B$7322,"&lt;="&amp;$B$4)</f>
        <v>0</v>
      </c>
      <c r="J222" s="165">
        <f>COUNTIFS(BITACORA!$C$4:$C$7322,$B$7:$B$501,BITACORA!$E$4:$E$7322,$E$6:$AM$6,BITACORA!$B$4:$B$7322,"&gt;="&amp;$B$3,BITACORA!$B$4:$B$7322,"&lt;="&amp;$B$4)</f>
        <v>0</v>
      </c>
      <c r="K222" s="165">
        <f>COUNTIFS(BITACORA!$C$4:$C$7322,$B$7:$B$501,BITACORA!$E$4:$E$7322,$E$6:$AM$6,BITACORA!$B$4:$B$7322,"&gt;="&amp;$B$3,BITACORA!$B$4:$B$7322,"&lt;="&amp;$B$4)</f>
        <v>0</v>
      </c>
      <c r="L222" s="165">
        <f>COUNTIFS(BITACORA!$C$4:$C$7322,$B$7:$B$501,BITACORA!$E$4:$E$7322,$E$6:$AM$6,BITACORA!$B$4:$B$7322,"&gt;="&amp;$B$3,BITACORA!$B$4:$B$7322,"&lt;="&amp;$B$4)</f>
        <v>0</v>
      </c>
      <c r="M222" s="165">
        <f>COUNTIFS(BITACORA!$C$4:$C$7322,$B$7:$B$501,BITACORA!$E$4:$E$7322,$E$6:$AM$6,BITACORA!$B$4:$B$7322,"&gt;="&amp;$B$3,BITACORA!$B$4:$B$7322,"&lt;="&amp;$B$4)</f>
        <v>0</v>
      </c>
      <c r="N222" s="165">
        <f>COUNTIFS(BITACORA!$C$4:$C$7322,$B$7:$B$501,BITACORA!$E$4:$E$7322,$E$6:$AM$6,BITACORA!$B$4:$B$7322,"&gt;="&amp;$B$3,BITACORA!$B$4:$B$7322,"&lt;="&amp;$B$4)</f>
        <v>0</v>
      </c>
      <c r="O222" s="165">
        <f>COUNTIFS(BITACORA!$C$4:$C$7322,$B$7:$B$501,BITACORA!$E$4:$E$7322,$E$6:$AM$6,BITACORA!$B$4:$B$7322,"&gt;="&amp;$B$3,BITACORA!$B$4:$B$7322,"&lt;="&amp;$B$4)</f>
        <v>0</v>
      </c>
      <c r="P222" s="165">
        <f>COUNTIFS(BITACORA!$C$4:$C$7322,$B$7:$B$501,BITACORA!$E$4:$E$7322,$E$6:$AM$6,BITACORA!$B$4:$B$7322,"&gt;="&amp;$B$3,BITACORA!$B$4:$B$7322,"&lt;="&amp;$B$4)</f>
        <v>0</v>
      </c>
      <c r="Q222" s="165">
        <f>COUNTIFS(BITACORA!$C$4:$C$7322,$B$7:$B$501,BITACORA!$E$4:$E$7322,$E$6:$AM$6,BITACORA!$B$4:$B$7322,"&gt;="&amp;$B$3,BITACORA!$B$4:$B$7322,"&lt;="&amp;$B$4)</f>
        <v>0</v>
      </c>
      <c r="R222" s="165">
        <f>COUNTIFS(BITACORA!$C$4:$C$7322,$B$7:$B$501,BITACORA!$E$4:$E$7322,$E$6:$AM$6,BITACORA!$B$4:$B$7322,"&gt;="&amp;$B$3,BITACORA!$B$4:$B$7322,"&lt;="&amp;$B$4)</f>
        <v>0</v>
      </c>
      <c r="S222" s="165">
        <f>COUNTIFS(BITACORA!$C$4:$C$7322,$B$7:$B$501,BITACORA!$E$4:$E$7322,$E$6:$AM$6,BITACORA!$B$4:$B$7322,"&gt;="&amp;$B$3,BITACORA!$B$4:$B$7322,"&lt;="&amp;$B$4)</f>
        <v>0</v>
      </c>
      <c r="T222" s="165">
        <f>COUNTIFS(BITACORA!$C$4:$C$7322,$B$7:$B$501,BITACORA!$E$4:$E$7322,$E$6:$AM$6,BITACORA!$B$4:$B$7322,"&gt;="&amp;$B$3,BITACORA!$B$4:$B$7322,"&lt;="&amp;$B$4)</f>
        <v>0</v>
      </c>
      <c r="U222" s="165">
        <f>COUNTIFS(BITACORA!$C$4:$C$7322,$B$7:$B$501,BITACORA!$E$4:$E$7322,$E$6:$AM$6,BITACORA!$B$4:$B$7322,"&gt;="&amp;$B$3,BITACORA!$B$4:$B$7322,"&lt;="&amp;$B$4)</f>
        <v>0</v>
      </c>
      <c r="V222" s="165">
        <f>COUNTIFS(BITACORA!$C$4:$C$7322,$B$7:$B$501,BITACORA!$E$4:$E$7322,$E$6:$AM$6,BITACORA!$B$4:$B$7322,"&gt;="&amp;$B$3,BITACORA!$B$4:$B$7322,"&lt;="&amp;$B$4)</f>
        <v>0</v>
      </c>
      <c r="W222" s="165">
        <f>COUNTIFS(BITACORA!$C$4:$C$7322,$B$7:$B$501,BITACORA!$E$4:$E$7322,$E$6:$AM$6,BITACORA!$B$4:$B$7322,"&gt;="&amp;$B$3,BITACORA!$B$4:$B$7322,"&lt;="&amp;$B$4)</f>
        <v>0</v>
      </c>
      <c r="X222" s="165">
        <f>COUNTIFS(BITACORA!$C$4:$C$7322,$B$7:$B$501,BITACORA!$E$4:$E$7322,$E$6:$AM$6,BITACORA!$B$4:$B$7322,"&gt;="&amp;$B$3,BITACORA!$B$4:$B$7322,"&lt;="&amp;$B$4)</f>
        <v>0</v>
      </c>
      <c r="Y222" s="165">
        <f>COUNTIFS(BITACORA!$C$4:$C$7322,$B$7:$B$501,BITACORA!$E$4:$E$7322,$E$6:$AM$6,BITACORA!$B$4:$B$7322,"&gt;="&amp;$B$3,BITACORA!$B$4:$B$7322,"&lt;="&amp;$B$4)</f>
        <v>0</v>
      </c>
      <c r="Z222" s="165">
        <f>COUNTIFS(BITACORA!$C$4:$C$7322,$B$7:$B$501,BITACORA!$E$4:$E$7322,$E$6:$AM$6,BITACORA!$B$4:$B$7322,"&gt;="&amp;$B$3,BITACORA!$B$4:$B$7322,"&lt;="&amp;$B$4)</f>
        <v>0</v>
      </c>
      <c r="AA222" s="165">
        <f>COUNTIFS(BITACORA!$C$4:$C$7322,$B$7:$B$501,BITACORA!$E$4:$E$7322,$E$6:$AM$6,BITACORA!$B$4:$B$7322,"&gt;="&amp;$B$3,BITACORA!$B$4:$B$7322,"&lt;="&amp;$B$4)</f>
        <v>0</v>
      </c>
      <c r="AB222" s="165">
        <f>COUNTIFS(BITACORA!$C$4:$C$7322,$B$7:$B$501,BITACORA!$E$4:$E$7322,$E$6:$AM$6,BITACORA!$B$4:$B$7322,"&gt;="&amp;$B$3,BITACORA!$B$4:$B$7322,"&lt;="&amp;$B$4)</f>
        <v>0</v>
      </c>
      <c r="AC222" s="165">
        <f>COUNTIFS(BITACORA!$C$4:$C$7322,$B$7:$B$501,BITACORA!$E$4:$E$7322,$E$6:$AM$6,BITACORA!$B$4:$B$7322,"&gt;="&amp;$B$3,BITACORA!$B$4:$B$7322,"&lt;="&amp;$B$4)</f>
        <v>0</v>
      </c>
      <c r="AD222" s="165">
        <f>COUNTIFS(BITACORA!$C$4:$C$7322,$B$7:$B$501,BITACORA!$E$4:$E$7322,$E$6:$AM$6,BITACORA!$B$4:$B$7322,"&gt;="&amp;$B$3,BITACORA!$B$4:$B$7322,"&lt;="&amp;$B$4)</f>
        <v>0</v>
      </c>
      <c r="AE222" s="165">
        <f>COUNTIFS(BITACORA!$C$4:$C$7322,$B$7:$B$501,BITACORA!$E$4:$E$7322,$E$6:$AM$6,BITACORA!$B$4:$B$7322,"&gt;="&amp;$B$3,BITACORA!$B$4:$B$7322,"&lt;="&amp;$B$4)</f>
        <v>0</v>
      </c>
      <c r="AF222" s="165">
        <f>COUNTIFS(BITACORA!$C$4:$C$7322,$B$7:$B$501,BITACORA!$E$4:$E$7322,$E$6:$AM$6,BITACORA!$B$4:$B$7322,"&gt;="&amp;$B$3,BITACORA!$B$4:$B$7322,"&lt;="&amp;$B$4)</f>
        <v>0</v>
      </c>
      <c r="AG222" s="165">
        <f>COUNTIFS(BITACORA!$C$4:$C$7322,$B$7:$B$501,BITACORA!$E$4:$E$7322,$E$6:$AM$6,BITACORA!$B$4:$B$7322,"&gt;="&amp;$B$3,BITACORA!$B$4:$B$7322,"&lt;="&amp;$B$4)</f>
        <v>0</v>
      </c>
      <c r="AH222" s="165">
        <f>COUNTIFS(BITACORA!$C$4:$C$7322,$B$7:$B$501,BITACORA!$E$4:$E$7322,$E$6:$AM$6,BITACORA!$B$4:$B$7322,"&gt;="&amp;$B$3,BITACORA!$B$4:$B$7322,"&lt;="&amp;$B$4)</f>
        <v>0</v>
      </c>
      <c r="AI222" s="165">
        <f>COUNTIFS(BITACORA!$C$4:$C$7322,$B$7:$B$501,BITACORA!$E$4:$E$7322,$E$6:$AM$6,BITACORA!$B$4:$B$7322,"&gt;="&amp;$B$3,BITACORA!$B$4:$B$7322,"&lt;="&amp;$B$4)</f>
        <v>0</v>
      </c>
      <c r="AJ222" s="165">
        <f>COUNTIFS(BITACORA!$C$4:$C$7322,$B$7:$B$501,BITACORA!$E$4:$E$7322,$E$6:$AM$6,BITACORA!$B$4:$B$7322,"&gt;="&amp;$B$3,BITACORA!$B$4:$B$7322,"&lt;="&amp;$B$4)</f>
        <v>0</v>
      </c>
      <c r="AK222" s="165">
        <f>COUNTIFS(BITACORA!$C$4:$C$7322,$B$7:$B$501,BITACORA!$E$4:$E$7322,$E$6:$AM$6,BITACORA!$B$4:$B$7322,"&gt;="&amp;$B$3,BITACORA!$B$4:$B$7322,"&lt;="&amp;$B$4)</f>
        <v>0</v>
      </c>
      <c r="AL222" s="165">
        <f>COUNTIFS(BITACORA!$C$4:$C$7322,$B$7:$B$501,BITACORA!$E$4:$E$7322,$E$6:$AM$6,BITACORA!$B$4:$B$7322,"&gt;="&amp;$B$3,BITACORA!$B$4:$B$7322,"&lt;="&amp;$B$4)</f>
        <v>0</v>
      </c>
      <c r="AM222" s="165">
        <f>COUNTIFS(BITACORA!$C$4:$C$7322,$B$7:$B$501,BITACORA!$E$4:$E$7322,$E$6:$AM$6,BITACORA!$B$4:$B$7322,"&gt;="&amp;$B$3,BITACORA!$B$4:$B$7322,"&lt;="&amp;$B$4)</f>
        <v>0</v>
      </c>
    </row>
    <row r="223" spans="1:39">
      <c r="A223" s="141"/>
      <c r="B223" s="165"/>
      <c r="C223" s="165"/>
      <c r="D223" s="164">
        <f t="shared" si="0"/>
        <v>0</v>
      </c>
      <c r="E223" s="165">
        <f>COUNTIFS(BITACORA!$C$4:$C$7322,$B$7:$B$501,BITACORA!$E$4:$E$7322,$E$6:$AM$6,BITACORA!$B$4:$B$7322,"&gt;="&amp;$B$3,BITACORA!$B$4:$B$7322,"&lt;="&amp;$B$4)</f>
        <v>0</v>
      </c>
      <c r="F223" s="165">
        <f>COUNTIFS(BITACORA!$C$4:$C$7322,$B$7:$B$501,BITACORA!$E$4:$E$7322,$E$6:$AM$6,BITACORA!$B$4:$B$7322,"&gt;="&amp;$B$3,BITACORA!$B$4:$B$7322,"&lt;="&amp;$B$4)</f>
        <v>0</v>
      </c>
      <c r="G223" s="165">
        <f>COUNTIFS(BITACORA!$C$4:$C$7322,$B$7:$B$501,BITACORA!$E$4:$E$7322,$E$6:$AM$6,BITACORA!$B$4:$B$7322,"&gt;="&amp;$B$3,BITACORA!$B$4:$B$7322,"&lt;="&amp;$B$4)</f>
        <v>0</v>
      </c>
      <c r="H223" s="165">
        <f>COUNTIFS(BITACORA!$C$4:$C$7322,$B$7:$B$501,BITACORA!$E$4:$E$7322,$E$6:$AM$6,BITACORA!$B$4:$B$7322,"&gt;="&amp;$B$3,BITACORA!$B$4:$B$7322,"&lt;="&amp;$B$4)</f>
        <v>0</v>
      </c>
      <c r="I223" s="165">
        <f>COUNTIFS(BITACORA!$C$4:$C$7322,$B$7:$B$501,BITACORA!$E$4:$E$7322,$E$6:$AM$6,BITACORA!$B$4:$B$7322,"&gt;="&amp;$B$3,BITACORA!$B$4:$B$7322,"&lt;="&amp;$B$4)</f>
        <v>0</v>
      </c>
      <c r="J223" s="165">
        <f>COUNTIFS(BITACORA!$C$4:$C$7322,$B$7:$B$501,BITACORA!$E$4:$E$7322,$E$6:$AM$6,BITACORA!$B$4:$B$7322,"&gt;="&amp;$B$3,BITACORA!$B$4:$B$7322,"&lt;="&amp;$B$4)</f>
        <v>0</v>
      </c>
      <c r="K223" s="165">
        <f>COUNTIFS(BITACORA!$C$4:$C$7322,$B$7:$B$501,BITACORA!$E$4:$E$7322,$E$6:$AM$6,BITACORA!$B$4:$B$7322,"&gt;="&amp;$B$3,BITACORA!$B$4:$B$7322,"&lt;="&amp;$B$4)</f>
        <v>0</v>
      </c>
      <c r="L223" s="165">
        <f>COUNTIFS(BITACORA!$C$4:$C$7322,$B$7:$B$501,BITACORA!$E$4:$E$7322,$E$6:$AM$6,BITACORA!$B$4:$B$7322,"&gt;="&amp;$B$3,BITACORA!$B$4:$B$7322,"&lt;="&amp;$B$4)</f>
        <v>0</v>
      </c>
      <c r="M223" s="165">
        <f>COUNTIFS(BITACORA!$C$4:$C$7322,$B$7:$B$501,BITACORA!$E$4:$E$7322,$E$6:$AM$6,BITACORA!$B$4:$B$7322,"&gt;="&amp;$B$3,BITACORA!$B$4:$B$7322,"&lt;="&amp;$B$4)</f>
        <v>0</v>
      </c>
      <c r="N223" s="165">
        <f>COUNTIFS(BITACORA!$C$4:$C$7322,$B$7:$B$501,BITACORA!$E$4:$E$7322,$E$6:$AM$6,BITACORA!$B$4:$B$7322,"&gt;="&amp;$B$3,BITACORA!$B$4:$B$7322,"&lt;="&amp;$B$4)</f>
        <v>0</v>
      </c>
      <c r="O223" s="165">
        <f>COUNTIFS(BITACORA!$C$4:$C$7322,$B$7:$B$501,BITACORA!$E$4:$E$7322,$E$6:$AM$6,BITACORA!$B$4:$B$7322,"&gt;="&amp;$B$3,BITACORA!$B$4:$B$7322,"&lt;="&amp;$B$4)</f>
        <v>0</v>
      </c>
      <c r="P223" s="165">
        <f>COUNTIFS(BITACORA!$C$4:$C$7322,$B$7:$B$501,BITACORA!$E$4:$E$7322,$E$6:$AM$6,BITACORA!$B$4:$B$7322,"&gt;="&amp;$B$3,BITACORA!$B$4:$B$7322,"&lt;="&amp;$B$4)</f>
        <v>0</v>
      </c>
      <c r="Q223" s="165">
        <f>COUNTIFS(BITACORA!$C$4:$C$7322,$B$7:$B$501,BITACORA!$E$4:$E$7322,$E$6:$AM$6,BITACORA!$B$4:$B$7322,"&gt;="&amp;$B$3,BITACORA!$B$4:$B$7322,"&lt;="&amp;$B$4)</f>
        <v>0</v>
      </c>
      <c r="R223" s="165">
        <f>COUNTIFS(BITACORA!$C$4:$C$7322,$B$7:$B$501,BITACORA!$E$4:$E$7322,$E$6:$AM$6,BITACORA!$B$4:$B$7322,"&gt;="&amp;$B$3,BITACORA!$B$4:$B$7322,"&lt;="&amp;$B$4)</f>
        <v>0</v>
      </c>
      <c r="S223" s="165">
        <f>COUNTIFS(BITACORA!$C$4:$C$7322,$B$7:$B$501,BITACORA!$E$4:$E$7322,$E$6:$AM$6,BITACORA!$B$4:$B$7322,"&gt;="&amp;$B$3,BITACORA!$B$4:$B$7322,"&lt;="&amp;$B$4)</f>
        <v>0</v>
      </c>
      <c r="T223" s="165">
        <f>COUNTIFS(BITACORA!$C$4:$C$7322,$B$7:$B$501,BITACORA!$E$4:$E$7322,$E$6:$AM$6,BITACORA!$B$4:$B$7322,"&gt;="&amp;$B$3,BITACORA!$B$4:$B$7322,"&lt;="&amp;$B$4)</f>
        <v>0</v>
      </c>
      <c r="U223" s="165">
        <f>COUNTIFS(BITACORA!$C$4:$C$7322,$B$7:$B$501,BITACORA!$E$4:$E$7322,$E$6:$AM$6,BITACORA!$B$4:$B$7322,"&gt;="&amp;$B$3,BITACORA!$B$4:$B$7322,"&lt;="&amp;$B$4)</f>
        <v>0</v>
      </c>
      <c r="V223" s="165">
        <f>COUNTIFS(BITACORA!$C$4:$C$7322,$B$7:$B$501,BITACORA!$E$4:$E$7322,$E$6:$AM$6,BITACORA!$B$4:$B$7322,"&gt;="&amp;$B$3,BITACORA!$B$4:$B$7322,"&lt;="&amp;$B$4)</f>
        <v>0</v>
      </c>
      <c r="W223" s="165">
        <f>COUNTIFS(BITACORA!$C$4:$C$7322,$B$7:$B$501,BITACORA!$E$4:$E$7322,$E$6:$AM$6,BITACORA!$B$4:$B$7322,"&gt;="&amp;$B$3,BITACORA!$B$4:$B$7322,"&lt;="&amp;$B$4)</f>
        <v>0</v>
      </c>
      <c r="X223" s="165">
        <f>COUNTIFS(BITACORA!$C$4:$C$7322,$B$7:$B$501,BITACORA!$E$4:$E$7322,$E$6:$AM$6,BITACORA!$B$4:$B$7322,"&gt;="&amp;$B$3,BITACORA!$B$4:$B$7322,"&lt;="&amp;$B$4)</f>
        <v>0</v>
      </c>
      <c r="Y223" s="165">
        <f>COUNTIFS(BITACORA!$C$4:$C$7322,$B$7:$B$501,BITACORA!$E$4:$E$7322,$E$6:$AM$6,BITACORA!$B$4:$B$7322,"&gt;="&amp;$B$3,BITACORA!$B$4:$B$7322,"&lt;="&amp;$B$4)</f>
        <v>0</v>
      </c>
      <c r="Z223" s="165">
        <f>COUNTIFS(BITACORA!$C$4:$C$7322,$B$7:$B$501,BITACORA!$E$4:$E$7322,$E$6:$AM$6,BITACORA!$B$4:$B$7322,"&gt;="&amp;$B$3,BITACORA!$B$4:$B$7322,"&lt;="&amp;$B$4)</f>
        <v>0</v>
      </c>
      <c r="AA223" s="165">
        <f>COUNTIFS(BITACORA!$C$4:$C$7322,$B$7:$B$501,BITACORA!$E$4:$E$7322,$E$6:$AM$6,BITACORA!$B$4:$B$7322,"&gt;="&amp;$B$3,BITACORA!$B$4:$B$7322,"&lt;="&amp;$B$4)</f>
        <v>0</v>
      </c>
      <c r="AB223" s="165">
        <f>COUNTIFS(BITACORA!$C$4:$C$7322,$B$7:$B$501,BITACORA!$E$4:$E$7322,$E$6:$AM$6,BITACORA!$B$4:$B$7322,"&gt;="&amp;$B$3,BITACORA!$B$4:$B$7322,"&lt;="&amp;$B$4)</f>
        <v>0</v>
      </c>
      <c r="AC223" s="165">
        <f>COUNTIFS(BITACORA!$C$4:$C$7322,$B$7:$B$501,BITACORA!$E$4:$E$7322,$E$6:$AM$6,BITACORA!$B$4:$B$7322,"&gt;="&amp;$B$3,BITACORA!$B$4:$B$7322,"&lt;="&amp;$B$4)</f>
        <v>0</v>
      </c>
      <c r="AD223" s="165">
        <f>COUNTIFS(BITACORA!$C$4:$C$7322,$B$7:$B$501,BITACORA!$E$4:$E$7322,$E$6:$AM$6,BITACORA!$B$4:$B$7322,"&gt;="&amp;$B$3,BITACORA!$B$4:$B$7322,"&lt;="&amp;$B$4)</f>
        <v>0</v>
      </c>
      <c r="AE223" s="165">
        <f>COUNTIFS(BITACORA!$C$4:$C$7322,$B$7:$B$501,BITACORA!$E$4:$E$7322,$E$6:$AM$6,BITACORA!$B$4:$B$7322,"&gt;="&amp;$B$3,BITACORA!$B$4:$B$7322,"&lt;="&amp;$B$4)</f>
        <v>0</v>
      </c>
      <c r="AF223" s="165">
        <f>COUNTIFS(BITACORA!$C$4:$C$7322,$B$7:$B$501,BITACORA!$E$4:$E$7322,$E$6:$AM$6,BITACORA!$B$4:$B$7322,"&gt;="&amp;$B$3,BITACORA!$B$4:$B$7322,"&lt;="&amp;$B$4)</f>
        <v>0</v>
      </c>
      <c r="AG223" s="165">
        <f>COUNTIFS(BITACORA!$C$4:$C$7322,$B$7:$B$501,BITACORA!$E$4:$E$7322,$E$6:$AM$6,BITACORA!$B$4:$B$7322,"&gt;="&amp;$B$3,BITACORA!$B$4:$B$7322,"&lt;="&amp;$B$4)</f>
        <v>0</v>
      </c>
      <c r="AH223" s="165">
        <f>COUNTIFS(BITACORA!$C$4:$C$7322,$B$7:$B$501,BITACORA!$E$4:$E$7322,$E$6:$AM$6,BITACORA!$B$4:$B$7322,"&gt;="&amp;$B$3,BITACORA!$B$4:$B$7322,"&lt;="&amp;$B$4)</f>
        <v>0</v>
      </c>
      <c r="AI223" s="165">
        <f>COUNTIFS(BITACORA!$C$4:$C$7322,$B$7:$B$501,BITACORA!$E$4:$E$7322,$E$6:$AM$6,BITACORA!$B$4:$B$7322,"&gt;="&amp;$B$3,BITACORA!$B$4:$B$7322,"&lt;="&amp;$B$4)</f>
        <v>0</v>
      </c>
      <c r="AJ223" s="165">
        <f>COUNTIFS(BITACORA!$C$4:$C$7322,$B$7:$B$501,BITACORA!$E$4:$E$7322,$E$6:$AM$6,BITACORA!$B$4:$B$7322,"&gt;="&amp;$B$3,BITACORA!$B$4:$B$7322,"&lt;="&amp;$B$4)</f>
        <v>0</v>
      </c>
      <c r="AK223" s="165">
        <f>COUNTIFS(BITACORA!$C$4:$C$7322,$B$7:$B$501,BITACORA!$E$4:$E$7322,$E$6:$AM$6,BITACORA!$B$4:$B$7322,"&gt;="&amp;$B$3,BITACORA!$B$4:$B$7322,"&lt;="&amp;$B$4)</f>
        <v>0</v>
      </c>
      <c r="AL223" s="165">
        <f>COUNTIFS(BITACORA!$C$4:$C$7322,$B$7:$B$501,BITACORA!$E$4:$E$7322,$E$6:$AM$6,BITACORA!$B$4:$B$7322,"&gt;="&amp;$B$3,BITACORA!$B$4:$B$7322,"&lt;="&amp;$B$4)</f>
        <v>0</v>
      </c>
      <c r="AM223" s="165">
        <f>COUNTIFS(BITACORA!$C$4:$C$7322,$B$7:$B$501,BITACORA!$E$4:$E$7322,$E$6:$AM$6,BITACORA!$B$4:$B$7322,"&gt;="&amp;$B$3,BITACORA!$B$4:$B$7322,"&lt;="&amp;$B$4)</f>
        <v>0</v>
      </c>
    </row>
    <row r="224" spans="1:39">
      <c r="A224" s="141"/>
      <c r="B224" s="165"/>
      <c r="C224" s="165"/>
      <c r="D224" s="164">
        <f t="shared" si="0"/>
        <v>0</v>
      </c>
      <c r="E224" s="165">
        <f>COUNTIFS(BITACORA!$C$4:$C$7322,$B$7:$B$501,BITACORA!$E$4:$E$7322,$E$6:$AM$6,BITACORA!$B$4:$B$7322,"&gt;="&amp;$B$3,BITACORA!$B$4:$B$7322,"&lt;="&amp;$B$4)</f>
        <v>0</v>
      </c>
      <c r="F224" s="165">
        <f>COUNTIFS(BITACORA!$C$4:$C$7322,$B$7:$B$501,BITACORA!$E$4:$E$7322,$E$6:$AM$6,BITACORA!$B$4:$B$7322,"&gt;="&amp;$B$3,BITACORA!$B$4:$B$7322,"&lt;="&amp;$B$4)</f>
        <v>0</v>
      </c>
      <c r="G224" s="165">
        <f>COUNTIFS(BITACORA!$C$4:$C$7322,$B$7:$B$501,BITACORA!$E$4:$E$7322,$E$6:$AM$6,BITACORA!$B$4:$B$7322,"&gt;="&amp;$B$3,BITACORA!$B$4:$B$7322,"&lt;="&amp;$B$4)</f>
        <v>0</v>
      </c>
      <c r="H224" s="165">
        <f>COUNTIFS(BITACORA!$C$4:$C$7322,$B$7:$B$501,BITACORA!$E$4:$E$7322,$E$6:$AM$6,BITACORA!$B$4:$B$7322,"&gt;="&amp;$B$3,BITACORA!$B$4:$B$7322,"&lt;="&amp;$B$4)</f>
        <v>0</v>
      </c>
      <c r="I224" s="165">
        <f>COUNTIFS(BITACORA!$C$4:$C$7322,$B$7:$B$501,BITACORA!$E$4:$E$7322,$E$6:$AM$6,BITACORA!$B$4:$B$7322,"&gt;="&amp;$B$3,BITACORA!$B$4:$B$7322,"&lt;="&amp;$B$4)</f>
        <v>0</v>
      </c>
      <c r="J224" s="165">
        <f>COUNTIFS(BITACORA!$C$4:$C$7322,$B$7:$B$501,BITACORA!$E$4:$E$7322,$E$6:$AM$6,BITACORA!$B$4:$B$7322,"&gt;="&amp;$B$3,BITACORA!$B$4:$B$7322,"&lt;="&amp;$B$4)</f>
        <v>0</v>
      </c>
      <c r="K224" s="165">
        <f>COUNTIFS(BITACORA!$C$4:$C$7322,$B$7:$B$501,BITACORA!$E$4:$E$7322,$E$6:$AM$6,BITACORA!$B$4:$B$7322,"&gt;="&amp;$B$3,BITACORA!$B$4:$B$7322,"&lt;="&amp;$B$4)</f>
        <v>0</v>
      </c>
      <c r="L224" s="165">
        <f>COUNTIFS(BITACORA!$C$4:$C$7322,$B$7:$B$501,BITACORA!$E$4:$E$7322,$E$6:$AM$6,BITACORA!$B$4:$B$7322,"&gt;="&amp;$B$3,BITACORA!$B$4:$B$7322,"&lt;="&amp;$B$4)</f>
        <v>0</v>
      </c>
      <c r="M224" s="165">
        <f>COUNTIFS(BITACORA!$C$4:$C$7322,$B$7:$B$501,BITACORA!$E$4:$E$7322,$E$6:$AM$6,BITACORA!$B$4:$B$7322,"&gt;="&amp;$B$3,BITACORA!$B$4:$B$7322,"&lt;="&amp;$B$4)</f>
        <v>0</v>
      </c>
      <c r="N224" s="165">
        <f>COUNTIFS(BITACORA!$C$4:$C$7322,$B$7:$B$501,BITACORA!$E$4:$E$7322,$E$6:$AM$6,BITACORA!$B$4:$B$7322,"&gt;="&amp;$B$3,BITACORA!$B$4:$B$7322,"&lt;="&amp;$B$4)</f>
        <v>0</v>
      </c>
      <c r="O224" s="165">
        <f>COUNTIFS(BITACORA!$C$4:$C$7322,$B$7:$B$501,BITACORA!$E$4:$E$7322,$E$6:$AM$6,BITACORA!$B$4:$B$7322,"&gt;="&amp;$B$3,BITACORA!$B$4:$B$7322,"&lt;="&amp;$B$4)</f>
        <v>0</v>
      </c>
      <c r="P224" s="165">
        <f>COUNTIFS(BITACORA!$C$4:$C$7322,$B$7:$B$501,BITACORA!$E$4:$E$7322,$E$6:$AM$6,BITACORA!$B$4:$B$7322,"&gt;="&amp;$B$3,BITACORA!$B$4:$B$7322,"&lt;="&amp;$B$4)</f>
        <v>0</v>
      </c>
      <c r="Q224" s="165">
        <f>COUNTIFS(BITACORA!$C$4:$C$7322,$B$7:$B$501,BITACORA!$E$4:$E$7322,$E$6:$AM$6,BITACORA!$B$4:$B$7322,"&gt;="&amp;$B$3,BITACORA!$B$4:$B$7322,"&lt;="&amp;$B$4)</f>
        <v>0</v>
      </c>
      <c r="R224" s="165">
        <f>COUNTIFS(BITACORA!$C$4:$C$7322,$B$7:$B$501,BITACORA!$E$4:$E$7322,$E$6:$AM$6,BITACORA!$B$4:$B$7322,"&gt;="&amp;$B$3,BITACORA!$B$4:$B$7322,"&lt;="&amp;$B$4)</f>
        <v>0</v>
      </c>
      <c r="S224" s="165">
        <f>COUNTIFS(BITACORA!$C$4:$C$7322,$B$7:$B$501,BITACORA!$E$4:$E$7322,$E$6:$AM$6,BITACORA!$B$4:$B$7322,"&gt;="&amp;$B$3,BITACORA!$B$4:$B$7322,"&lt;="&amp;$B$4)</f>
        <v>0</v>
      </c>
      <c r="T224" s="165">
        <f>COUNTIFS(BITACORA!$C$4:$C$7322,$B$7:$B$501,BITACORA!$E$4:$E$7322,$E$6:$AM$6,BITACORA!$B$4:$B$7322,"&gt;="&amp;$B$3,BITACORA!$B$4:$B$7322,"&lt;="&amp;$B$4)</f>
        <v>0</v>
      </c>
      <c r="U224" s="165">
        <f>COUNTIFS(BITACORA!$C$4:$C$7322,$B$7:$B$501,BITACORA!$E$4:$E$7322,$E$6:$AM$6,BITACORA!$B$4:$B$7322,"&gt;="&amp;$B$3,BITACORA!$B$4:$B$7322,"&lt;="&amp;$B$4)</f>
        <v>0</v>
      </c>
      <c r="V224" s="165">
        <f>COUNTIFS(BITACORA!$C$4:$C$7322,$B$7:$B$501,BITACORA!$E$4:$E$7322,$E$6:$AM$6,BITACORA!$B$4:$B$7322,"&gt;="&amp;$B$3,BITACORA!$B$4:$B$7322,"&lt;="&amp;$B$4)</f>
        <v>0</v>
      </c>
      <c r="W224" s="165">
        <f>COUNTIFS(BITACORA!$C$4:$C$7322,$B$7:$B$501,BITACORA!$E$4:$E$7322,$E$6:$AM$6,BITACORA!$B$4:$B$7322,"&gt;="&amp;$B$3,BITACORA!$B$4:$B$7322,"&lt;="&amp;$B$4)</f>
        <v>0</v>
      </c>
      <c r="X224" s="165">
        <f>COUNTIFS(BITACORA!$C$4:$C$7322,$B$7:$B$501,BITACORA!$E$4:$E$7322,$E$6:$AM$6,BITACORA!$B$4:$B$7322,"&gt;="&amp;$B$3,BITACORA!$B$4:$B$7322,"&lt;="&amp;$B$4)</f>
        <v>0</v>
      </c>
      <c r="Y224" s="165">
        <f>COUNTIFS(BITACORA!$C$4:$C$7322,$B$7:$B$501,BITACORA!$E$4:$E$7322,$E$6:$AM$6,BITACORA!$B$4:$B$7322,"&gt;="&amp;$B$3,BITACORA!$B$4:$B$7322,"&lt;="&amp;$B$4)</f>
        <v>0</v>
      </c>
      <c r="Z224" s="165">
        <f>COUNTIFS(BITACORA!$C$4:$C$7322,$B$7:$B$501,BITACORA!$E$4:$E$7322,$E$6:$AM$6,BITACORA!$B$4:$B$7322,"&gt;="&amp;$B$3,BITACORA!$B$4:$B$7322,"&lt;="&amp;$B$4)</f>
        <v>0</v>
      </c>
      <c r="AA224" s="165">
        <f>COUNTIFS(BITACORA!$C$4:$C$7322,$B$7:$B$501,BITACORA!$E$4:$E$7322,$E$6:$AM$6,BITACORA!$B$4:$B$7322,"&gt;="&amp;$B$3,BITACORA!$B$4:$B$7322,"&lt;="&amp;$B$4)</f>
        <v>0</v>
      </c>
      <c r="AB224" s="165">
        <f>COUNTIFS(BITACORA!$C$4:$C$7322,$B$7:$B$501,BITACORA!$E$4:$E$7322,$E$6:$AM$6,BITACORA!$B$4:$B$7322,"&gt;="&amp;$B$3,BITACORA!$B$4:$B$7322,"&lt;="&amp;$B$4)</f>
        <v>0</v>
      </c>
      <c r="AC224" s="165">
        <f>COUNTIFS(BITACORA!$C$4:$C$7322,$B$7:$B$501,BITACORA!$E$4:$E$7322,$E$6:$AM$6,BITACORA!$B$4:$B$7322,"&gt;="&amp;$B$3,BITACORA!$B$4:$B$7322,"&lt;="&amp;$B$4)</f>
        <v>0</v>
      </c>
      <c r="AD224" s="165">
        <f>COUNTIFS(BITACORA!$C$4:$C$7322,$B$7:$B$501,BITACORA!$E$4:$E$7322,$E$6:$AM$6,BITACORA!$B$4:$B$7322,"&gt;="&amp;$B$3,BITACORA!$B$4:$B$7322,"&lt;="&amp;$B$4)</f>
        <v>0</v>
      </c>
      <c r="AE224" s="165">
        <f>COUNTIFS(BITACORA!$C$4:$C$7322,$B$7:$B$501,BITACORA!$E$4:$E$7322,$E$6:$AM$6,BITACORA!$B$4:$B$7322,"&gt;="&amp;$B$3,BITACORA!$B$4:$B$7322,"&lt;="&amp;$B$4)</f>
        <v>0</v>
      </c>
      <c r="AF224" s="165">
        <f>COUNTIFS(BITACORA!$C$4:$C$7322,$B$7:$B$501,BITACORA!$E$4:$E$7322,$E$6:$AM$6,BITACORA!$B$4:$B$7322,"&gt;="&amp;$B$3,BITACORA!$B$4:$B$7322,"&lt;="&amp;$B$4)</f>
        <v>0</v>
      </c>
      <c r="AG224" s="165">
        <f>COUNTIFS(BITACORA!$C$4:$C$7322,$B$7:$B$501,BITACORA!$E$4:$E$7322,$E$6:$AM$6,BITACORA!$B$4:$B$7322,"&gt;="&amp;$B$3,BITACORA!$B$4:$B$7322,"&lt;="&amp;$B$4)</f>
        <v>0</v>
      </c>
      <c r="AH224" s="165">
        <f>COUNTIFS(BITACORA!$C$4:$C$7322,$B$7:$B$501,BITACORA!$E$4:$E$7322,$E$6:$AM$6,BITACORA!$B$4:$B$7322,"&gt;="&amp;$B$3,BITACORA!$B$4:$B$7322,"&lt;="&amp;$B$4)</f>
        <v>0</v>
      </c>
      <c r="AI224" s="165">
        <f>COUNTIFS(BITACORA!$C$4:$C$7322,$B$7:$B$501,BITACORA!$E$4:$E$7322,$E$6:$AM$6,BITACORA!$B$4:$B$7322,"&gt;="&amp;$B$3,BITACORA!$B$4:$B$7322,"&lt;="&amp;$B$4)</f>
        <v>0</v>
      </c>
      <c r="AJ224" s="165">
        <f>COUNTIFS(BITACORA!$C$4:$C$7322,$B$7:$B$501,BITACORA!$E$4:$E$7322,$E$6:$AM$6,BITACORA!$B$4:$B$7322,"&gt;="&amp;$B$3,BITACORA!$B$4:$B$7322,"&lt;="&amp;$B$4)</f>
        <v>0</v>
      </c>
      <c r="AK224" s="165">
        <f>COUNTIFS(BITACORA!$C$4:$C$7322,$B$7:$B$501,BITACORA!$E$4:$E$7322,$E$6:$AM$6,BITACORA!$B$4:$B$7322,"&gt;="&amp;$B$3,BITACORA!$B$4:$B$7322,"&lt;="&amp;$B$4)</f>
        <v>0</v>
      </c>
      <c r="AL224" s="165">
        <f>COUNTIFS(BITACORA!$C$4:$C$7322,$B$7:$B$501,BITACORA!$E$4:$E$7322,$E$6:$AM$6,BITACORA!$B$4:$B$7322,"&gt;="&amp;$B$3,BITACORA!$B$4:$B$7322,"&lt;="&amp;$B$4)</f>
        <v>0</v>
      </c>
      <c r="AM224" s="165">
        <f>COUNTIFS(BITACORA!$C$4:$C$7322,$B$7:$B$501,BITACORA!$E$4:$E$7322,$E$6:$AM$6,BITACORA!$B$4:$B$7322,"&gt;="&amp;$B$3,BITACORA!$B$4:$B$7322,"&lt;="&amp;$B$4)</f>
        <v>0</v>
      </c>
    </row>
    <row r="225" spans="1:39">
      <c r="A225" s="141"/>
      <c r="B225" s="165"/>
      <c r="C225" s="165"/>
      <c r="D225" s="164">
        <f t="shared" si="0"/>
        <v>0</v>
      </c>
      <c r="E225" s="165">
        <f>COUNTIFS(BITACORA!$C$4:$C$7322,$B$7:$B$501,BITACORA!$E$4:$E$7322,$E$6:$AM$6,BITACORA!$B$4:$B$7322,"&gt;="&amp;$B$3,BITACORA!$B$4:$B$7322,"&lt;="&amp;$B$4)</f>
        <v>0</v>
      </c>
      <c r="F225" s="165">
        <f>COUNTIFS(BITACORA!$C$4:$C$7322,$B$7:$B$501,BITACORA!$E$4:$E$7322,$E$6:$AM$6,BITACORA!$B$4:$B$7322,"&gt;="&amp;$B$3,BITACORA!$B$4:$B$7322,"&lt;="&amp;$B$4)</f>
        <v>0</v>
      </c>
      <c r="G225" s="165">
        <f>COUNTIFS(BITACORA!$C$4:$C$7322,$B$7:$B$501,BITACORA!$E$4:$E$7322,$E$6:$AM$6,BITACORA!$B$4:$B$7322,"&gt;="&amp;$B$3,BITACORA!$B$4:$B$7322,"&lt;="&amp;$B$4)</f>
        <v>0</v>
      </c>
      <c r="H225" s="165">
        <f>COUNTIFS(BITACORA!$C$4:$C$7322,$B$7:$B$501,BITACORA!$E$4:$E$7322,$E$6:$AM$6,BITACORA!$B$4:$B$7322,"&gt;="&amp;$B$3,BITACORA!$B$4:$B$7322,"&lt;="&amp;$B$4)</f>
        <v>0</v>
      </c>
      <c r="I225" s="165">
        <f>COUNTIFS(BITACORA!$C$4:$C$7322,$B$7:$B$501,BITACORA!$E$4:$E$7322,$E$6:$AM$6,BITACORA!$B$4:$B$7322,"&gt;="&amp;$B$3,BITACORA!$B$4:$B$7322,"&lt;="&amp;$B$4)</f>
        <v>0</v>
      </c>
      <c r="J225" s="165">
        <f>COUNTIFS(BITACORA!$C$4:$C$7322,$B$7:$B$501,BITACORA!$E$4:$E$7322,$E$6:$AM$6,BITACORA!$B$4:$B$7322,"&gt;="&amp;$B$3,BITACORA!$B$4:$B$7322,"&lt;="&amp;$B$4)</f>
        <v>0</v>
      </c>
      <c r="K225" s="165">
        <f>COUNTIFS(BITACORA!$C$4:$C$7322,$B$7:$B$501,BITACORA!$E$4:$E$7322,$E$6:$AM$6,BITACORA!$B$4:$B$7322,"&gt;="&amp;$B$3,BITACORA!$B$4:$B$7322,"&lt;="&amp;$B$4)</f>
        <v>0</v>
      </c>
      <c r="L225" s="165">
        <f>COUNTIFS(BITACORA!$C$4:$C$7322,$B$7:$B$501,BITACORA!$E$4:$E$7322,$E$6:$AM$6,BITACORA!$B$4:$B$7322,"&gt;="&amp;$B$3,BITACORA!$B$4:$B$7322,"&lt;="&amp;$B$4)</f>
        <v>0</v>
      </c>
      <c r="M225" s="165">
        <f>COUNTIFS(BITACORA!$C$4:$C$7322,$B$7:$B$501,BITACORA!$E$4:$E$7322,$E$6:$AM$6,BITACORA!$B$4:$B$7322,"&gt;="&amp;$B$3,BITACORA!$B$4:$B$7322,"&lt;="&amp;$B$4)</f>
        <v>0</v>
      </c>
      <c r="N225" s="165">
        <f>COUNTIFS(BITACORA!$C$4:$C$7322,$B$7:$B$501,BITACORA!$E$4:$E$7322,$E$6:$AM$6,BITACORA!$B$4:$B$7322,"&gt;="&amp;$B$3,BITACORA!$B$4:$B$7322,"&lt;="&amp;$B$4)</f>
        <v>0</v>
      </c>
      <c r="O225" s="165">
        <f>COUNTIFS(BITACORA!$C$4:$C$7322,$B$7:$B$501,BITACORA!$E$4:$E$7322,$E$6:$AM$6,BITACORA!$B$4:$B$7322,"&gt;="&amp;$B$3,BITACORA!$B$4:$B$7322,"&lt;="&amp;$B$4)</f>
        <v>0</v>
      </c>
      <c r="P225" s="165">
        <f>COUNTIFS(BITACORA!$C$4:$C$7322,$B$7:$B$501,BITACORA!$E$4:$E$7322,$E$6:$AM$6,BITACORA!$B$4:$B$7322,"&gt;="&amp;$B$3,BITACORA!$B$4:$B$7322,"&lt;="&amp;$B$4)</f>
        <v>0</v>
      </c>
      <c r="Q225" s="165">
        <f>COUNTIFS(BITACORA!$C$4:$C$7322,$B$7:$B$501,BITACORA!$E$4:$E$7322,$E$6:$AM$6,BITACORA!$B$4:$B$7322,"&gt;="&amp;$B$3,BITACORA!$B$4:$B$7322,"&lt;="&amp;$B$4)</f>
        <v>0</v>
      </c>
      <c r="R225" s="165">
        <f>COUNTIFS(BITACORA!$C$4:$C$7322,$B$7:$B$501,BITACORA!$E$4:$E$7322,$E$6:$AM$6,BITACORA!$B$4:$B$7322,"&gt;="&amp;$B$3,BITACORA!$B$4:$B$7322,"&lt;="&amp;$B$4)</f>
        <v>0</v>
      </c>
      <c r="S225" s="165">
        <f>COUNTIFS(BITACORA!$C$4:$C$7322,$B$7:$B$501,BITACORA!$E$4:$E$7322,$E$6:$AM$6,BITACORA!$B$4:$B$7322,"&gt;="&amp;$B$3,BITACORA!$B$4:$B$7322,"&lt;="&amp;$B$4)</f>
        <v>0</v>
      </c>
      <c r="T225" s="165">
        <f>COUNTIFS(BITACORA!$C$4:$C$7322,$B$7:$B$501,BITACORA!$E$4:$E$7322,$E$6:$AM$6,BITACORA!$B$4:$B$7322,"&gt;="&amp;$B$3,BITACORA!$B$4:$B$7322,"&lt;="&amp;$B$4)</f>
        <v>0</v>
      </c>
      <c r="U225" s="165">
        <f>COUNTIFS(BITACORA!$C$4:$C$7322,$B$7:$B$501,BITACORA!$E$4:$E$7322,$E$6:$AM$6,BITACORA!$B$4:$B$7322,"&gt;="&amp;$B$3,BITACORA!$B$4:$B$7322,"&lt;="&amp;$B$4)</f>
        <v>0</v>
      </c>
      <c r="V225" s="165">
        <f>COUNTIFS(BITACORA!$C$4:$C$7322,$B$7:$B$501,BITACORA!$E$4:$E$7322,$E$6:$AM$6,BITACORA!$B$4:$B$7322,"&gt;="&amp;$B$3,BITACORA!$B$4:$B$7322,"&lt;="&amp;$B$4)</f>
        <v>0</v>
      </c>
      <c r="W225" s="165">
        <f>COUNTIFS(BITACORA!$C$4:$C$7322,$B$7:$B$501,BITACORA!$E$4:$E$7322,$E$6:$AM$6,BITACORA!$B$4:$B$7322,"&gt;="&amp;$B$3,BITACORA!$B$4:$B$7322,"&lt;="&amp;$B$4)</f>
        <v>0</v>
      </c>
      <c r="X225" s="165">
        <f>COUNTIFS(BITACORA!$C$4:$C$7322,$B$7:$B$501,BITACORA!$E$4:$E$7322,$E$6:$AM$6,BITACORA!$B$4:$B$7322,"&gt;="&amp;$B$3,BITACORA!$B$4:$B$7322,"&lt;="&amp;$B$4)</f>
        <v>0</v>
      </c>
      <c r="Y225" s="165">
        <f>COUNTIFS(BITACORA!$C$4:$C$7322,$B$7:$B$501,BITACORA!$E$4:$E$7322,$E$6:$AM$6,BITACORA!$B$4:$B$7322,"&gt;="&amp;$B$3,BITACORA!$B$4:$B$7322,"&lt;="&amp;$B$4)</f>
        <v>0</v>
      </c>
      <c r="Z225" s="165">
        <f>COUNTIFS(BITACORA!$C$4:$C$7322,$B$7:$B$501,BITACORA!$E$4:$E$7322,$E$6:$AM$6,BITACORA!$B$4:$B$7322,"&gt;="&amp;$B$3,BITACORA!$B$4:$B$7322,"&lt;="&amp;$B$4)</f>
        <v>0</v>
      </c>
      <c r="AA225" s="165">
        <f>COUNTIFS(BITACORA!$C$4:$C$7322,$B$7:$B$501,BITACORA!$E$4:$E$7322,$E$6:$AM$6,BITACORA!$B$4:$B$7322,"&gt;="&amp;$B$3,BITACORA!$B$4:$B$7322,"&lt;="&amp;$B$4)</f>
        <v>0</v>
      </c>
      <c r="AB225" s="165">
        <f>COUNTIFS(BITACORA!$C$4:$C$7322,$B$7:$B$501,BITACORA!$E$4:$E$7322,$E$6:$AM$6,BITACORA!$B$4:$B$7322,"&gt;="&amp;$B$3,BITACORA!$B$4:$B$7322,"&lt;="&amp;$B$4)</f>
        <v>0</v>
      </c>
      <c r="AC225" s="165">
        <f>COUNTIFS(BITACORA!$C$4:$C$7322,$B$7:$B$501,BITACORA!$E$4:$E$7322,$E$6:$AM$6,BITACORA!$B$4:$B$7322,"&gt;="&amp;$B$3,BITACORA!$B$4:$B$7322,"&lt;="&amp;$B$4)</f>
        <v>0</v>
      </c>
      <c r="AD225" s="165">
        <f>COUNTIFS(BITACORA!$C$4:$C$7322,$B$7:$B$501,BITACORA!$E$4:$E$7322,$E$6:$AM$6,BITACORA!$B$4:$B$7322,"&gt;="&amp;$B$3,BITACORA!$B$4:$B$7322,"&lt;="&amp;$B$4)</f>
        <v>0</v>
      </c>
      <c r="AE225" s="165">
        <f>COUNTIFS(BITACORA!$C$4:$C$7322,$B$7:$B$501,BITACORA!$E$4:$E$7322,$E$6:$AM$6,BITACORA!$B$4:$B$7322,"&gt;="&amp;$B$3,BITACORA!$B$4:$B$7322,"&lt;="&amp;$B$4)</f>
        <v>0</v>
      </c>
      <c r="AF225" s="165">
        <f>COUNTIFS(BITACORA!$C$4:$C$7322,$B$7:$B$501,BITACORA!$E$4:$E$7322,$E$6:$AM$6,BITACORA!$B$4:$B$7322,"&gt;="&amp;$B$3,BITACORA!$B$4:$B$7322,"&lt;="&amp;$B$4)</f>
        <v>0</v>
      </c>
      <c r="AG225" s="165">
        <f>COUNTIFS(BITACORA!$C$4:$C$7322,$B$7:$B$501,BITACORA!$E$4:$E$7322,$E$6:$AM$6,BITACORA!$B$4:$B$7322,"&gt;="&amp;$B$3,BITACORA!$B$4:$B$7322,"&lt;="&amp;$B$4)</f>
        <v>0</v>
      </c>
      <c r="AH225" s="165">
        <f>COUNTIFS(BITACORA!$C$4:$C$7322,$B$7:$B$501,BITACORA!$E$4:$E$7322,$E$6:$AM$6,BITACORA!$B$4:$B$7322,"&gt;="&amp;$B$3,BITACORA!$B$4:$B$7322,"&lt;="&amp;$B$4)</f>
        <v>0</v>
      </c>
      <c r="AI225" s="165">
        <f>COUNTIFS(BITACORA!$C$4:$C$7322,$B$7:$B$501,BITACORA!$E$4:$E$7322,$E$6:$AM$6,BITACORA!$B$4:$B$7322,"&gt;="&amp;$B$3,BITACORA!$B$4:$B$7322,"&lt;="&amp;$B$4)</f>
        <v>0</v>
      </c>
      <c r="AJ225" s="165">
        <f>COUNTIFS(BITACORA!$C$4:$C$7322,$B$7:$B$501,BITACORA!$E$4:$E$7322,$E$6:$AM$6,BITACORA!$B$4:$B$7322,"&gt;="&amp;$B$3,BITACORA!$B$4:$B$7322,"&lt;="&amp;$B$4)</f>
        <v>0</v>
      </c>
      <c r="AK225" s="165">
        <f>COUNTIFS(BITACORA!$C$4:$C$7322,$B$7:$B$501,BITACORA!$E$4:$E$7322,$E$6:$AM$6,BITACORA!$B$4:$B$7322,"&gt;="&amp;$B$3,BITACORA!$B$4:$B$7322,"&lt;="&amp;$B$4)</f>
        <v>0</v>
      </c>
      <c r="AL225" s="165">
        <f>COUNTIFS(BITACORA!$C$4:$C$7322,$B$7:$B$501,BITACORA!$E$4:$E$7322,$E$6:$AM$6,BITACORA!$B$4:$B$7322,"&gt;="&amp;$B$3,BITACORA!$B$4:$B$7322,"&lt;="&amp;$B$4)</f>
        <v>0</v>
      </c>
      <c r="AM225" s="165">
        <f>COUNTIFS(BITACORA!$C$4:$C$7322,$B$7:$B$501,BITACORA!$E$4:$E$7322,$E$6:$AM$6,BITACORA!$B$4:$B$7322,"&gt;="&amp;$B$3,BITACORA!$B$4:$B$7322,"&lt;="&amp;$B$4)</f>
        <v>0</v>
      </c>
    </row>
    <row r="226" spans="1:39">
      <c r="A226" s="141"/>
      <c r="B226" s="165"/>
      <c r="C226" s="165"/>
      <c r="D226" s="164">
        <f t="shared" si="0"/>
        <v>0</v>
      </c>
      <c r="E226" s="165">
        <f>COUNTIFS(BITACORA!$C$4:$C$7322,$B$7:$B$501,BITACORA!$E$4:$E$7322,$E$6:$AM$6,BITACORA!$B$4:$B$7322,"&gt;="&amp;$B$3,BITACORA!$B$4:$B$7322,"&lt;="&amp;$B$4)</f>
        <v>0</v>
      </c>
      <c r="F226" s="165">
        <f>COUNTIFS(BITACORA!$C$4:$C$7322,$B$7:$B$501,BITACORA!$E$4:$E$7322,$E$6:$AM$6,BITACORA!$B$4:$B$7322,"&gt;="&amp;$B$3,BITACORA!$B$4:$B$7322,"&lt;="&amp;$B$4)</f>
        <v>0</v>
      </c>
      <c r="G226" s="165">
        <f>COUNTIFS(BITACORA!$C$4:$C$7322,$B$7:$B$501,BITACORA!$E$4:$E$7322,$E$6:$AM$6,BITACORA!$B$4:$B$7322,"&gt;="&amp;$B$3,BITACORA!$B$4:$B$7322,"&lt;="&amp;$B$4)</f>
        <v>0</v>
      </c>
      <c r="H226" s="165">
        <f>COUNTIFS(BITACORA!$C$4:$C$7322,$B$7:$B$501,BITACORA!$E$4:$E$7322,$E$6:$AM$6,BITACORA!$B$4:$B$7322,"&gt;="&amp;$B$3,BITACORA!$B$4:$B$7322,"&lt;="&amp;$B$4)</f>
        <v>0</v>
      </c>
      <c r="I226" s="165">
        <f>COUNTIFS(BITACORA!$C$4:$C$7322,$B$7:$B$501,BITACORA!$E$4:$E$7322,$E$6:$AM$6,BITACORA!$B$4:$B$7322,"&gt;="&amp;$B$3,BITACORA!$B$4:$B$7322,"&lt;="&amp;$B$4)</f>
        <v>0</v>
      </c>
      <c r="J226" s="165">
        <f>COUNTIFS(BITACORA!$C$4:$C$7322,$B$7:$B$501,BITACORA!$E$4:$E$7322,$E$6:$AM$6,BITACORA!$B$4:$B$7322,"&gt;="&amp;$B$3,BITACORA!$B$4:$B$7322,"&lt;="&amp;$B$4)</f>
        <v>0</v>
      </c>
      <c r="K226" s="165">
        <f>COUNTIFS(BITACORA!$C$4:$C$7322,$B$7:$B$501,BITACORA!$E$4:$E$7322,$E$6:$AM$6,BITACORA!$B$4:$B$7322,"&gt;="&amp;$B$3,BITACORA!$B$4:$B$7322,"&lt;="&amp;$B$4)</f>
        <v>0</v>
      </c>
      <c r="L226" s="165">
        <f>COUNTIFS(BITACORA!$C$4:$C$7322,$B$7:$B$501,BITACORA!$E$4:$E$7322,$E$6:$AM$6,BITACORA!$B$4:$B$7322,"&gt;="&amp;$B$3,BITACORA!$B$4:$B$7322,"&lt;="&amp;$B$4)</f>
        <v>0</v>
      </c>
      <c r="M226" s="165">
        <f>COUNTIFS(BITACORA!$C$4:$C$7322,$B$7:$B$501,BITACORA!$E$4:$E$7322,$E$6:$AM$6,BITACORA!$B$4:$B$7322,"&gt;="&amp;$B$3,BITACORA!$B$4:$B$7322,"&lt;="&amp;$B$4)</f>
        <v>0</v>
      </c>
      <c r="N226" s="165">
        <f>COUNTIFS(BITACORA!$C$4:$C$7322,$B$7:$B$501,BITACORA!$E$4:$E$7322,$E$6:$AM$6,BITACORA!$B$4:$B$7322,"&gt;="&amp;$B$3,BITACORA!$B$4:$B$7322,"&lt;="&amp;$B$4)</f>
        <v>0</v>
      </c>
      <c r="O226" s="165">
        <f>COUNTIFS(BITACORA!$C$4:$C$7322,$B$7:$B$501,BITACORA!$E$4:$E$7322,$E$6:$AM$6,BITACORA!$B$4:$B$7322,"&gt;="&amp;$B$3,BITACORA!$B$4:$B$7322,"&lt;="&amp;$B$4)</f>
        <v>0</v>
      </c>
      <c r="P226" s="165">
        <f>COUNTIFS(BITACORA!$C$4:$C$7322,$B$7:$B$501,BITACORA!$E$4:$E$7322,$E$6:$AM$6,BITACORA!$B$4:$B$7322,"&gt;="&amp;$B$3,BITACORA!$B$4:$B$7322,"&lt;="&amp;$B$4)</f>
        <v>0</v>
      </c>
      <c r="Q226" s="165">
        <f>COUNTIFS(BITACORA!$C$4:$C$7322,$B$7:$B$501,BITACORA!$E$4:$E$7322,$E$6:$AM$6,BITACORA!$B$4:$B$7322,"&gt;="&amp;$B$3,BITACORA!$B$4:$B$7322,"&lt;="&amp;$B$4)</f>
        <v>0</v>
      </c>
      <c r="R226" s="165">
        <f>COUNTIFS(BITACORA!$C$4:$C$7322,$B$7:$B$501,BITACORA!$E$4:$E$7322,$E$6:$AM$6,BITACORA!$B$4:$B$7322,"&gt;="&amp;$B$3,BITACORA!$B$4:$B$7322,"&lt;="&amp;$B$4)</f>
        <v>0</v>
      </c>
      <c r="S226" s="165">
        <f>COUNTIFS(BITACORA!$C$4:$C$7322,$B$7:$B$501,BITACORA!$E$4:$E$7322,$E$6:$AM$6,BITACORA!$B$4:$B$7322,"&gt;="&amp;$B$3,BITACORA!$B$4:$B$7322,"&lt;="&amp;$B$4)</f>
        <v>0</v>
      </c>
      <c r="T226" s="165">
        <f>COUNTIFS(BITACORA!$C$4:$C$7322,$B$7:$B$501,BITACORA!$E$4:$E$7322,$E$6:$AM$6,BITACORA!$B$4:$B$7322,"&gt;="&amp;$B$3,BITACORA!$B$4:$B$7322,"&lt;="&amp;$B$4)</f>
        <v>0</v>
      </c>
      <c r="U226" s="165">
        <f>COUNTIFS(BITACORA!$C$4:$C$7322,$B$7:$B$501,BITACORA!$E$4:$E$7322,$E$6:$AM$6,BITACORA!$B$4:$B$7322,"&gt;="&amp;$B$3,BITACORA!$B$4:$B$7322,"&lt;="&amp;$B$4)</f>
        <v>0</v>
      </c>
      <c r="V226" s="165">
        <f>COUNTIFS(BITACORA!$C$4:$C$7322,$B$7:$B$501,BITACORA!$E$4:$E$7322,$E$6:$AM$6,BITACORA!$B$4:$B$7322,"&gt;="&amp;$B$3,BITACORA!$B$4:$B$7322,"&lt;="&amp;$B$4)</f>
        <v>0</v>
      </c>
      <c r="W226" s="165">
        <f>COUNTIFS(BITACORA!$C$4:$C$7322,$B$7:$B$501,BITACORA!$E$4:$E$7322,$E$6:$AM$6,BITACORA!$B$4:$B$7322,"&gt;="&amp;$B$3,BITACORA!$B$4:$B$7322,"&lt;="&amp;$B$4)</f>
        <v>0</v>
      </c>
      <c r="X226" s="165">
        <f>COUNTIFS(BITACORA!$C$4:$C$7322,$B$7:$B$501,BITACORA!$E$4:$E$7322,$E$6:$AM$6,BITACORA!$B$4:$B$7322,"&gt;="&amp;$B$3,BITACORA!$B$4:$B$7322,"&lt;="&amp;$B$4)</f>
        <v>0</v>
      </c>
      <c r="Y226" s="165">
        <f>COUNTIFS(BITACORA!$C$4:$C$7322,$B$7:$B$501,BITACORA!$E$4:$E$7322,$E$6:$AM$6,BITACORA!$B$4:$B$7322,"&gt;="&amp;$B$3,BITACORA!$B$4:$B$7322,"&lt;="&amp;$B$4)</f>
        <v>0</v>
      </c>
      <c r="Z226" s="165">
        <f>COUNTIFS(BITACORA!$C$4:$C$7322,$B$7:$B$501,BITACORA!$E$4:$E$7322,$E$6:$AM$6,BITACORA!$B$4:$B$7322,"&gt;="&amp;$B$3,BITACORA!$B$4:$B$7322,"&lt;="&amp;$B$4)</f>
        <v>0</v>
      </c>
      <c r="AA226" s="165">
        <f>COUNTIFS(BITACORA!$C$4:$C$7322,$B$7:$B$501,BITACORA!$E$4:$E$7322,$E$6:$AM$6,BITACORA!$B$4:$B$7322,"&gt;="&amp;$B$3,BITACORA!$B$4:$B$7322,"&lt;="&amp;$B$4)</f>
        <v>0</v>
      </c>
      <c r="AB226" s="165">
        <f>COUNTIFS(BITACORA!$C$4:$C$7322,$B$7:$B$501,BITACORA!$E$4:$E$7322,$E$6:$AM$6,BITACORA!$B$4:$B$7322,"&gt;="&amp;$B$3,BITACORA!$B$4:$B$7322,"&lt;="&amp;$B$4)</f>
        <v>0</v>
      </c>
      <c r="AC226" s="165">
        <f>COUNTIFS(BITACORA!$C$4:$C$7322,$B$7:$B$501,BITACORA!$E$4:$E$7322,$E$6:$AM$6,BITACORA!$B$4:$B$7322,"&gt;="&amp;$B$3,BITACORA!$B$4:$B$7322,"&lt;="&amp;$B$4)</f>
        <v>0</v>
      </c>
      <c r="AD226" s="165">
        <f>COUNTIFS(BITACORA!$C$4:$C$7322,$B$7:$B$501,BITACORA!$E$4:$E$7322,$E$6:$AM$6,BITACORA!$B$4:$B$7322,"&gt;="&amp;$B$3,BITACORA!$B$4:$B$7322,"&lt;="&amp;$B$4)</f>
        <v>0</v>
      </c>
      <c r="AE226" s="165">
        <f>COUNTIFS(BITACORA!$C$4:$C$7322,$B$7:$B$501,BITACORA!$E$4:$E$7322,$E$6:$AM$6,BITACORA!$B$4:$B$7322,"&gt;="&amp;$B$3,BITACORA!$B$4:$B$7322,"&lt;="&amp;$B$4)</f>
        <v>0</v>
      </c>
      <c r="AF226" s="165">
        <f>COUNTIFS(BITACORA!$C$4:$C$7322,$B$7:$B$501,BITACORA!$E$4:$E$7322,$E$6:$AM$6,BITACORA!$B$4:$B$7322,"&gt;="&amp;$B$3,BITACORA!$B$4:$B$7322,"&lt;="&amp;$B$4)</f>
        <v>0</v>
      </c>
      <c r="AG226" s="165">
        <f>COUNTIFS(BITACORA!$C$4:$C$7322,$B$7:$B$501,BITACORA!$E$4:$E$7322,$E$6:$AM$6,BITACORA!$B$4:$B$7322,"&gt;="&amp;$B$3,BITACORA!$B$4:$B$7322,"&lt;="&amp;$B$4)</f>
        <v>0</v>
      </c>
      <c r="AH226" s="165">
        <f>COUNTIFS(BITACORA!$C$4:$C$7322,$B$7:$B$501,BITACORA!$E$4:$E$7322,$E$6:$AM$6,BITACORA!$B$4:$B$7322,"&gt;="&amp;$B$3,BITACORA!$B$4:$B$7322,"&lt;="&amp;$B$4)</f>
        <v>0</v>
      </c>
      <c r="AI226" s="165">
        <f>COUNTIFS(BITACORA!$C$4:$C$7322,$B$7:$B$501,BITACORA!$E$4:$E$7322,$E$6:$AM$6,BITACORA!$B$4:$B$7322,"&gt;="&amp;$B$3,BITACORA!$B$4:$B$7322,"&lt;="&amp;$B$4)</f>
        <v>0</v>
      </c>
      <c r="AJ226" s="165">
        <f>COUNTIFS(BITACORA!$C$4:$C$7322,$B$7:$B$501,BITACORA!$E$4:$E$7322,$E$6:$AM$6,BITACORA!$B$4:$B$7322,"&gt;="&amp;$B$3,BITACORA!$B$4:$B$7322,"&lt;="&amp;$B$4)</f>
        <v>0</v>
      </c>
      <c r="AK226" s="165">
        <f>COUNTIFS(BITACORA!$C$4:$C$7322,$B$7:$B$501,BITACORA!$E$4:$E$7322,$E$6:$AM$6,BITACORA!$B$4:$B$7322,"&gt;="&amp;$B$3,BITACORA!$B$4:$B$7322,"&lt;="&amp;$B$4)</f>
        <v>0</v>
      </c>
      <c r="AL226" s="165">
        <f>COUNTIFS(BITACORA!$C$4:$C$7322,$B$7:$B$501,BITACORA!$E$4:$E$7322,$E$6:$AM$6,BITACORA!$B$4:$B$7322,"&gt;="&amp;$B$3,BITACORA!$B$4:$B$7322,"&lt;="&amp;$B$4)</f>
        <v>0</v>
      </c>
      <c r="AM226" s="165">
        <f>COUNTIFS(BITACORA!$C$4:$C$7322,$B$7:$B$501,BITACORA!$E$4:$E$7322,$E$6:$AM$6,BITACORA!$B$4:$B$7322,"&gt;="&amp;$B$3,BITACORA!$B$4:$B$7322,"&lt;="&amp;$B$4)</f>
        <v>0</v>
      </c>
    </row>
    <row r="227" spans="1:39">
      <c r="A227" s="141"/>
      <c r="B227" s="165"/>
      <c r="C227" s="165"/>
      <c r="D227" s="164">
        <f t="shared" si="0"/>
        <v>0</v>
      </c>
      <c r="E227" s="165">
        <f>COUNTIFS(BITACORA!$C$4:$C$7322,$B$7:$B$501,BITACORA!$E$4:$E$7322,$E$6:$AM$6,BITACORA!$B$4:$B$7322,"&gt;="&amp;$B$3,BITACORA!$B$4:$B$7322,"&lt;="&amp;$B$4)</f>
        <v>0</v>
      </c>
      <c r="F227" s="165">
        <f>COUNTIFS(BITACORA!$C$4:$C$7322,$B$7:$B$501,BITACORA!$E$4:$E$7322,$E$6:$AM$6,BITACORA!$B$4:$B$7322,"&gt;="&amp;$B$3,BITACORA!$B$4:$B$7322,"&lt;="&amp;$B$4)</f>
        <v>0</v>
      </c>
      <c r="G227" s="165">
        <f>COUNTIFS(BITACORA!$C$4:$C$7322,$B$7:$B$501,BITACORA!$E$4:$E$7322,$E$6:$AM$6,BITACORA!$B$4:$B$7322,"&gt;="&amp;$B$3,BITACORA!$B$4:$B$7322,"&lt;="&amp;$B$4)</f>
        <v>0</v>
      </c>
      <c r="H227" s="165">
        <f>COUNTIFS(BITACORA!$C$4:$C$7322,$B$7:$B$501,BITACORA!$E$4:$E$7322,$E$6:$AM$6,BITACORA!$B$4:$B$7322,"&gt;="&amp;$B$3,BITACORA!$B$4:$B$7322,"&lt;="&amp;$B$4)</f>
        <v>0</v>
      </c>
      <c r="I227" s="165">
        <f>COUNTIFS(BITACORA!$C$4:$C$7322,$B$7:$B$501,BITACORA!$E$4:$E$7322,$E$6:$AM$6,BITACORA!$B$4:$B$7322,"&gt;="&amp;$B$3,BITACORA!$B$4:$B$7322,"&lt;="&amp;$B$4)</f>
        <v>0</v>
      </c>
      <c r="J227" s="165">
        <f>COUNTIFS(BITACORA!$C$4:$C$7322,$B$7:$B$501,BITACORA!$E$4:$E$7322,$E$6:$AM$6,BITACORA!$B$4:$B$7322,"&gt;="&amp;$B$3,BITACORA!$B$4:$B$7322,"&lt;="&amp;$B$4)</f>
        <v>0</v>
      </c>
      <c r="K227" s="165">
        <f>COUNTIFS(BITACORA!$C$4:$C$7322,$B$7:$B$501,BITACORA!$E$4:$E$7322,$E$6:$AM$6,BITACORA!$B$4:$B$7322,"&gt;="&amp;$B$3,BITACORA!$B$4:$B$7322,"&lt;="&amp;$B$4)</f>
        <v>0</v>
      </c>
      <c r="L227" s="165">
        <f>COUNTIFS(BITACORA!$C$4:$C$7322,$B$7:$B$501,BITACORA!$E$4:$E$7322,$E$6:$AM$6,BITACORA!$B$4:$B$7322,"&gt;="&amp;$B$3,BITACORA!$B$4:$B$7322,"&lt;="&amp;$B$4)</f>
        <v>0</v>
      </c>
      <c r="M227" s="165">
        <f>COUNTIFS(BITACORA!$C$4:$C$7322,$B$7:$B$501,BITACORA!$E$4:$E$7322,$E$6:$AM$6,BITACORA!$B$4:$B$7322,"&gt;="&amp;$B$3,BITACORA!$B$4:$B$7322,"&lt;="&amp;$B$4)</f>
        <v>0</v>
      </c>
      <c r="N227" s="165">
        <f>COUNTIFS(BITACORA!$C$4:$C$7322,$B$7:$B$501,BITACORA!$E$4:$E$7322,$E$6:$AM$6,BITACORA!$B$4:$B$7322,"&gt;="&amp;$B$3,BITACORA!$B$4:$B$7322,"&lt;="&amp;$B$4)</f>
        <v>0</v>
      </c>
      <c r="O227" s="165">
        <f>COUNTIFS(BITACORA!$C$4:$C$7322,$B$7:$B$501,BITACORA!$E$4:$E$7322,$E$6:$AM$6,BITACORA!$B$4:$B$7322,"&gt;="&amp;$B$3,BITACORA!$B$4:$B$7322,"&lt;="&amp;$B$4)</f>
        <v>0</v>
      </c>
      <c r="P227" s="165">
        <f>COUNTIFS(BITACORA!$C$4:$C$7322,$B$7:$B$501,BITACORA!$E$4:$E$7322,$E$6:$AM$6,BITACORA!$B$4:$B$7322,"&gt;="&amp;$B$3,BITACORA!$B$4:$B$7322,"&lt;="&amp;$B$4)</f>
        <v>0</v>
      </c>
      <c r="Q227" s="165">
        <f>COUNTIFS(BITACORA!$C$4:$C$7322,$B$7:$B$501,BITACORA!$E$4:$E$7322,$E$6:$AM$6,BITACORA!$B$4:$B$7322,"&gt;="&amp;$B$3,BITACORA!$B$4:$B$7322,"&lt;="&amp;$B$4)</f>
        <v>0</v>
      </c>
      <c r="R227" s="165">
        <f>COUNTIFS(BITACORA!$C$4:$C$7322,$B$7:$B$501,BITACORA!$E$4:$E$7322,$E$6:$AM$6,BITACORA!$B$4:$B$7322,"&gt;="&amp;$B$3,BITACORA!$B$4:$B$7322,"&lt;="&amp;$B$4)</f>
        <v>0</v>
      </c>
      <c r="S227" s="165">
        <f>COUNTIFS(BITACORA!$C$4:$C$7322,$B$7:$B$501,BITACORA!$E$4:$E$7322,$E$6:$AM$6,BITACORA!$B$4:$B$7322,"&gt;="&amp;$B$3,BITACORA!$B$4:$B$7322,"&lt;="&amp;$B$4)</f>
        <v>0</v>
      </c>
      <c r="T227" s="165">
        <f>COUNTIFS(BITACORA!$C$4:$C$7322,$B$7:$B$501,BITACORA!$E$4:$E$7322,$E$6:$AM$6,BITACORA!$B$4:$B$7322,"&gt;="&amp;$B$3,BITACORA!$B$4:$B$7322,"&lt;="&amp;$B$4)</f>
        <v>0</v>
      </c>
      <c r="U227" s="165">
        <f>COUNTIFS(BITACORA!$C$4:$C$7322,$B$7:$B$501,BITACORA!$E$4:$E$7322,$E$6:$AM$6,BITACORA!$B$4:$B$7322,"&gt;="&amp;$B$3,BITACORA!$B$4:$B$7322,"&lt;="&amp;$B$4)</f>
        <v>0</v>
      </c>
      <c r="V227" s="165">
        <f>COUNTIFS(BITACORA!$C$4:$C$7322,$B$7:$B$501,BITACORA!$E$4:$E$7322,$E$6:$AM$6,BITACORA!$B$4:$B$7322,"&gt;="&amp;$B$3,BITACORA!$B$4:$B$7322,"&lt;="&amp;$B$4)</f>
        <v>0</v>
      </c>
      <c r="W227" s="165">
        <f>COUNTIFS(BITACORA!$C$4:$C$7322,$B$7:$B$501,BITACORA!$E$4:$E$7322,$E$6:$AM$6,BITACORA!$B$4:$B$7322,"&gt;="&amp;$B$3,BITACORA!$B$4:$B$7322,"&lt;="&amp;$B$4)</f>
        <v>0</v>
      </c>
      <c r="X227" s="165">
        <f>COUNTIFS(BITACORA!$C$4:$C$7322,$B$7:$B$501,BITACORA!$E$4:$E$7322,$E$6:$AM$6,BITACORA!$B$4:$B$7322,"&gt;="&amp;$B$3,BITACORA!$B$4:$B$7322,"&lt;="&amp;$B$4)</f>
        <v>0</v>
      </c>
      <c r="Y227" s="165">
        <f>COUNTIFS(BITACORA!$C$4:$C$7322,$B$7:$B$501,BITACORA!$E$4:$E$7322,$E$6:$AM$6,BITACORA!$B$4:$B$7322,"&gt;="&amp;$B$3,BITACORA!$B$4:$B$7322,"&lt;="&amp;$B$4)</f>
        <v>0</v>
      </c>
      <c r="Z227" s="165">
        <f>COUNTIFS(BITACORA!$C$4:$C$7322,$B$7:$B$501,BITACORA!$E$4:$E$7322,$E$6:$AM$6,BITACORA!$B$4:$B$7322,"&gt;="&amp;$B$3,BITACORA!$B$4:$B$7322,"&lt;="&amp;$B$4)</f>
        <v>0</v>
      </c>
      <c r="AA227" s="165">
        <f>COUNTIFS(BITACORA!$C$4:$C$7322,$B$7:$B$501,BITACORA!$E$4:$E$7322,$E$6:$AM$6,BITACORA!$B$4:$B$7322,"&gt;="&amp;$B$3,BITACORA!$B$4:$B$7322,"&lt;="&amp;$B$4)</f>
        <v>0</v>
      </c>
      <c r="AB227" s="165">
        <f>COUNTIFS(BITACORA!$C$4:$C$7322,$B$7:$B$501,BITACORA!$E$4:$E$7322,$E$6:$AM$6,BITACORA!$B$4:$B$7322,"&gt;="&amp;$B$3,BITACORA!$B$4:$B$7322,"&lt;="&amp;$B$4)</f>
        <v>0</v>
      </c>
      <c r="AC227" s="165">
        <f>COUNTIFS(BITACORA!$C$4:$C$7322,$B$7:$B$501,BITACORA!$E$4:$E$7322,$E$6:$AM$6,BITACORA!$B$4:$B$7322,"&gt;="&amp;$B$3,BITACORA!$B$4:$B$7322,"&lt;="&amp;$B$4)</f>
        <v>0</v>
      </c>
      <c r="AD227" s="165">
        <f>COUNTIFS(BITACORA!$C$4:$C$7322,$B$7:$B$501,BITACORA!$E$4:$E$7322,$E$6:$AM$6,BITACORA!$B$4:$B$7322,"&gt;="&amp;$B$3,BITACORA!$B$4:$B$7322,"&lt;="&amp;$B$4)</f>
        <v>0</v>
      </c>
      <c r="AE227" s="165">
        <f>COUNTIFS(BITACORA!$C$4:$C$7322,$B$7:$B$501,BITACORA!$E$4:$E$7322,$E$6:$AM$6,BITACORA!$B$4:$B$7322,"&gt;="&amp;$B$3,BITACORA!$B$4:$B$7322,"&lt;="&amp;$B$4)</f>
        <v>0</v>
      </c>
      <c r="AF227" s="165">
        <f>COUNTIFS(BITACORA!$C$4:$C$7322,$B$7:$B$501,BITACORA!$E$4:$E$7322,$E$6:$AM$6,BITACORA!$B$4:$B$7322,"&gt;="&amp;$B$3,BITACORA!$B$4:$B$7322,"&lt;="&amp;$B$4)</f>
        <v>0</v>
      </c>
      <c r="AG227" s="165">
        <f>COUNTIFS(BITACORA!$C$4:$C$7322,$B$7:$B$501,BITACORA!$E$4:$E$7322,$E$6:$AM$6,BITACORA!$B$4:$B$7322,"&gt;="&amp;$B$3,BITACORA!$B$4:$B$7322,"&lt;="&amp;$B$4)</f>
        <v>0</v>
      </c>
      <c r="AH227" s="165">
        <f>COUNTIFS(BITACORA!$C$4:$C$7322,$B$7:$B$501,BITACORA!$E$4:$E$7322,$E$6:$AM$6,BITACORA!$B$4:$B$7322,"&gt;="&amp;$B$3,BITACORA!$B$4:$B$7322,"&lt;="&amp;$B$4)</f>
        <v>0</v>
      </c>
      <c r="AI227" s="165">
        <f>COUNTIFS(BITACORA!$C$4:$C$7322,$B$7:$B$501,BITACORA!$E$4:$E$7322,$E$6:$AM$6,BITACORA!$B$4:$B$7322,"&gt;="&amp;$B$3,BITACORA!$B$4:$B$7322,"&lt;="&amp;$B$4)</f>
        <v>0</v>
      </c>
      <c r="AJ227" s="165">
        <f>COUNTIFS(BITACORA!$C$4:$C$7322,$B$7:$B$501,BITACORA!$E$4:$E$7322,$E$6:$AM$6,BITACORA!$B$4:$B$7322,"&gt;="&amp;$B$3,BITACORA!$B$4:$B$7322,"&lt;="&amp;$B$4)</f>
        <v>0</v>
      </c>
      <c r="AK227" s="165">
        <f>COUNTIFS(BITACORA!$C$4:$C$7322,$B$7:$B$501,BITACORA!$E$4:$E$7322,$E$6:$AM$6,BITACORA!$B$4:$B$7322,"&gt;="&amp;$B$3,BITACORA!$B$4:$B$7322,"&lt;="&amp;$B$4)</f>
        <v>0</v>
      </c>
      <c r="AL227" s="165">
        <f>COUNTIFS(BITACORA!$C$4:$C$7322,$B$7:$B$501,BITACORA!$E$4:$E$7322,$E$6:$AM$6,BITACORA!$B$4:$B$7322,"&gt;="&amp;$B$3,BITACORA!$B$4:$B$7322,"&lt;="&amp;$B$4)</f>
        <v>0</v>
      </c>
      <c r="AM227" s="165">
        <f>COUNTIFS(BITACORA!$C$4:$C$7322,$B$7:$B$501,BITACORA!$E$4:$E$7322,$E$6:$AM$6,BITACORA!$B$4:$B$7322,"&gt;="&amp;$B$3,BITACORA!$B$4:$B$7322,"&lt;="&amp;$B$4)</f>
        <v>0</v>
      </c>
    </row>
    <row r="228" spans="1:39">
      <c r="A228" s="141"/>
      <c r="B228" s="165"/>
      <c r="C228" s="165"/>
      <c r="D228" s="164">
        <f t="shared" si="0"/>
        <v>0</v>
      </c>
      <c r="E228" s="165">
        <f>COUNTIFS(BITACORA!$C$4:$C$7322,$B$7:$B$501,BITACORA!$E$4:$E$7322,$E$6:$AM$6,BITACORA!$B$4:$B$7322,"&gt;="&amp;$B$3,BITACORA!$B$4:$B$7322,"&lt;="&amp;$B$4)</f>
        <v>0</v>
      </c>
      <c r="F228" s="165">
        <f>COUNTIFS(BITACORA!$C$4:$C$7322,$B$7:$B$501,BITACORA!$E$4:$E$7322,$E$6:$AM$6,BITACORA!$B$4:$B$7322,"&gt;="&amp;$B$3,BITACORA!$B$4:$B$7322,"&lt;="&amp;$B$4)</f>
        <v>0</v>
      </c>
      <c r="G228" s="165">
        <f>COUNTIFS(BITACORA!$C$4:$C$7322,$B$7:$B$501,BITACORA!$E$4:$E$7322,$E$6:$AM$6,BITACORA!$B$4:$B$7322,"&gt;="&amp;$B$3,BITACORA!$B$4:$B$7322,"&lt;="&amp;$B$4)</f>
        <v>0</v>
      </c>
      <c r="H228" s="165">
        <f>COUNTIFS(BITACORA!$C$4:$C$7322,$B$7:$B$501,BITACORA!$E$4:$E$7322,$E$6:$AM$6,BITACORA!$B$4:$B$7322,"&gt;="&amp;$B$3,BITACORA!$B$4:$B$7322,"&lt;="&amp;$B$4)</f>
        <v>0</v>
      </c>
      <c r="I228" s="165">
        <f>COUNTIFS(BITACORA!$C$4:$C$7322,$B$7:$B$501,BITACORA!$E$4:$E$7322,$E$6:$AM$6,BITACORA!$B$4:$B$7322,"&gt;="&amp;$B$3,BITACORA!$B$4:$B$7322,"&lt;="&amp;$B$4)</f>
        <v>0</v>
      </c>
      <c r="J228" s="165">
        <f>COUNTIFS(BITACORA!$C$4:$C$7322,$B$7:$B$501,BITACORA!$E$4:$E$7322,$E$6:$AM$6,BITACORA!$B$4:$B$7322,"&gt;="&amp;$B$3,BITACORA!$B$4:$B$7322,"&lt;="&amp;$B$4)</f>
        <v>0</v>
      </c>
      <c r="K228" s="165">
        <f>COUNTIFS(BITACORA!$C$4:$C$7322,$B$7:$B$501,BITACORA!$E$4:$E$7322,$E$6:$AM$6,BITACORA!$B$4:$B$7322,"&gt;="&amp;$B$3,BITACORA!$B$4:$B$7322,"&lt;="&amp;$B$4)</f>
        <v>0</v>
      </c>
      <c r="L228" s="165">
        <f>COUNTIFS(BITACORA!$C$4:$C$7322,$B$7:$B$501,BITACORA!$E$4:$E$7322,$E$6:$AM$6,BITACORA!$B$4:$B$7322,"&gt;="&amp;$B$3,BITACORA!$B$4:$B$7322,"&lt;="&amp;$B$4)</f>
        <v>0</v>
      </c>
      <c r="M228" s="165">
        <f>COUNTIFS(BITACORA!$C$4:$C$7322,$B$7:$B$501,BITACORA!$E$4:$E$7322,$E$6:$AM$6,BITACORA!$B$4:$B$7322,"&gt;="&amp;$B$3,BITACORA!$B$4:$B$7322,"&lt;="&amp;$B$4)</f>
        <v>0</v>
      </c>
      <c r="N228" s="165">
        <f>COUNTIFS(BITACORA!$C$4:$C$7322,$B$7:$B$501,BITACORA!$E$4:$E$7322,$E$6:$AM$6,BITACORA!$B$4:$B$7322,"&gt;="&amp;$B$3,BITACORA!$B$4:$B$7322,"&lt;="&amp;$B$4)</f>
        <v>0</v>
      </c>
      <c r="O228" s="165">
        <f>COUNTIFS(BITACORA!$C$4:$C$7322,$B$7:$B$501,BITACORA!$E$4:$E$7322,$E$6:$AM$6,BITACORA!$B$4:$B$7322,"&gt;="&amp;$B$3,BITACORA!$B$4:$B$7322,"&lt;="&amp;$B$4)</f>
        <v>0</v>
      </c>
      <c r="P228" s="165">
        <f>COUNTIFS(BITACORA!$C$4:$C$7322,$B$7:$B$501,BITACORA!$E$4:$E$7322,$E$6:$AM$6,BITACORA!$B$4:$B$7322,"&gt;="&amp;$B$3,BITACORA!$B$4:$B$7322,"&lt;="&amp;$B$4)</f>
        <v>0</v>
      </c>
      <c r="Q228" s="165">
        <f>COUNTIFS(BITACORA!$C$4:$C$7322,$B$7:$B$501,BITACORA!$E$4:$E$7322,$E$6:$AM$6,BITACORA!$B$4:$B$7322,"&gt;="&amp;$B$3,BITACORA!$B$4:$B$7322,"&lt;="&amp;$B$4)</f>
        <v>0</v>
      </c>
      <c r="R228" s="165">
        <f>COUNTIFS(BITACORA!$C$4:$C$7322,$B$7:$B$501,BITACORA!$E$4:$E$7322,$E$6:$AM$6,BITACORA!$B$4:$B$7322,"&gt;="&amp;$B$3,BITACORA!$B$4:$B$7322,"&lt;="&amp;$B$4)</f>
        <v>0</v>
      </c>
      <c r="S228" s="165">
        <f>COUNTIFS(BITACORA!$C$4:$C$7322,$B$7:$B$501,BITACORA!$E$4:$E$7322,$E$6:$AM$6,BITACORA!$B$4:$B$7322,"&gt;="&amp;$B$3,BITACORA!$B$4:$B$7322,"&lt;="&amp;$B$4)</f>
        <v>0</v>
      </c>
      <c r="T228" s="165">
        <f>COUNTIFS(BITACORA!$C$4:$C$7322,$B$7:$B$501,BITACORA!$E$4:$E$7322,$E$6:$AM$6,BITACORA!$B$4:$B$7322,"&gt;="&amp;$B$3,BITACORA!$B$4:$B$7322,"&lt;="&amp;$B$4)</f>
        <v>0</v>
      </c>
      <c r="U228" s="165">
        <f>COUNTIFS(BITACORA!$C$4:$C$7322,$B$7:$B$501,BITACORA!$E$4:$E$7322,$E$6:$AM$6,BITACORA!$B$4:$B$7322,"&gt;="&amp;$B$3,BITACORA!$B$4:$B$7322,"&lt;="&amp;$B$4)</f>
        <v>0</v>
      </c>
      <c r="V228" s="165">
        <f>COUNTIFS(BITACORA!$C$4:$C$7322,$B$7:$B$501,BITACORA!$E$4:$E$7322,$E$6:$AM$6,BITACORA!$B$4:$B$7322,"&gt;="&amp;$B$3,BITACORA!$B$4:$B$7322,"&lt;="&amp;$B$4)</f>
        <v>0</v>
      </c>
      <c r="W228" s="165">
        <f>COUNTIFS(BITACORA!$C$4:$C$7322,$B$7:$B$501,BITACORA!$E$4:$E$7322,$E$6:$AM$6,BITACORA!$B$4:$B$7322,"&gt;="&amp;$B$3,BITACORA!$B$4:$B$7322,"&lt;="&amp;$B$4)</f>
        <v>0</v>
      </c>
      <c r="X228" s="165">
        <f>COUNTIFS(BITACORA!$C$4:$C$7322,$B$7:$B$501,BITACORA!$E$4:$E$7322,$E$6:$AM$6,BITACORA!$B$4:$B$7322,"&gt;="&amp;$B$3,BITACORA!$B$4:$B$7322,"&lt;="&amp;$B$4)</f>
        <v>0</v>
      </c>
      <c r="Y228" s="165">
        <f>COUNTIFS(BITACORA!$C$4:$C$7322,$B$7:$B$501,BITACORA!$E$4:$E$7322,$E$6:$AM$6,BITACORA!$B$4:$B$7322,"&gt;="&amp;$B$3,BITACORA!$B$4:$B$7322,"&lt;="&amp;$B$4)</f>
        <v>0</v>
      </c>
      <c r="Z228" s="165">
        <f>COUNTIFS(BITACORA!$C$4:$C$7322,$B$7:$B$501,BITACORA!$E$4:$E$7322,$E$6:$AM$6,BITACORA!$B$4:$B$7322,"&gt;="&amp;$B$3,BITACORA!$B$4:$B$7322,"&lt;="&amp;$B$4)</f>
        <v>0</v>
      </c>
      <c r="AA228" s="165">
        <f>COUNTIFS(BITACORA!$C$4:$C$7322,$B$7:$B$501,BITACORA!$E$4:$E$7322,$E$6:$AM$6,BITACORA!$B$4:$B$7322,"&gt;="&amp;$B$3,BITACORA!$B$4:$B$7322,"&lt;="&amp;$B$4)</f>
        <v>0</v>
      </c>
      <c r="AB228" s="165">
        <f>COUNTIFS(BITACORA!$C$4:$C$7322,$B$7:$B$501,BITACORA!$E$4:$E$7322,$E$6:$AM$6,BITACORA!$B$4:$B$7322,"&gt;="&amp;$B$3,BITACORA!$B$4:$B$7322,"&lt;="&amp;$B$4)</f>
        <v>0</v>
      </c>
      <c r="AC228" s="165">
        <f>COUNTIFS(BITACORA!$C$4:$C$7322,$B$7:$B$501,BITACORA!$E$4:$E$7322,$E$6:$AM$6,BITACORA!$B$4:$B$7322,"&gt;="&amp;$B$3,BITACORA!$B$4:$B$7322,"&lt;="&amp;$B$4)</f>
        <v>0</v>
      </c>
      <c r="AD228" s="165">
        <f>COUNTIFS(BITACORA!$C$4:$C$7322,$B$7:$B$501,BITACORA!$E$4:$E$7322,$E$6:$AM$6,BITACORA!$B$4:$B$7322,"&gt;="&amp;$B$3,BITACORA!$B$4:$B$7322,"&lt;="&amp;$B$4)</f>
        <v>0</v>
      </c>
      <c r="AE228" s="165">
        <f>COUNTIFS(BITACORA!$C$4:$C$7322,$B$7:$B$501,BITACORA!$E$4:$E$7322,$E$6:$AM$6,BITACORA!$B$4:$B$7322,"&gt;="&amp;$B$3,BITACORA!$B$4:$B$7322,"&lt;="&amp;$B$4)</f>
        <v>0</v>
      </c>
      <c r="AF228" s="165">
        <f>COUNTIFS(BITACORA!$C$4:$C$7322,$B$7:$B$501,BITACORA!$E$4:$E$7322,$E$6:$AM$6,BITACORA!$B$4:$B$7322,"&gt;="&amp;$B$3,BITACORA!$B$4:$B$7322,"&lt;="&amp;$B$4)</f>
        <v>0</v>
      </c>
      <c r="AG228" s="165">
        <f>COUNTIFS(BITACORA!$C$4:$C$7322,$B$7:$B$501,BITACORA!$E$4:$E$7322,$E$6:$AM$6,BITACORA!$B$4:$B$7322,"&gt;="&amp;$B$3,BITACORA!$B$4:$B$7322,"&lt;="&amp;$B$4)</f>
        <v>0</v>
      </c>
      <c r="AH228" s="165">
        <f>COUNTIFS(BITACORA!$C$4:$C$7322,$B$7:$B$501,BITACORA!$E$4:$E$7322,$E$6:$AM$6,BITACORA!$B$4:$B$7322,"&gt;="&amp;$B$3,BITACORA!$B$4:$B$7322,"&lt;="&amp;$B$4)</f>
        <v>0</v>
      </c>
      <c r="AI228" s="165">
        <f>COUNTIFS(BITACORA!$C$4:$C$7322,$B$7:$B$501,BITACORA!$E$4:$E$7322,$E$6:$AM$6,BITACORA!$B$4:$B$7322,"&gt;="&amp;$B$3,BITACORA!$B$4:$B$7322,"&lt;="&amp;$B$4)</f>
        <v>0</v>
      </c>
      <c r="AJ228" s="165">
        <f>COUNTIFS(BITACORA!$C$4:$C$7322,$B$7:$B$501,BITACORA!$E$4:$E$7322,$E$6:$AM$6,BITACORA!$B$4:$B$7322,"&gt;="&amp;$B$3,BITACORA!$B$4:$B$7322,"&lt;="&amp;$B$4)</f>
        <v>0</v>
      </c>
      <c r="AK228" s="165">
        <f>COUNTIFS(BITACORA!$C$4:$C$7322,$B$7:$B$501,BITACORA!$E$4:$E$7322,$E$6:$AM$6,BITACORA!$B$4:$B$7322,"&gt;="&amp;$B$3,BITACORA!$B$4:$B$7322,"&lt;="&amp;$B$4)</f>
        <v>0</v>
      </c>
      <c r="AL228" s="165">
        <f>COUNTIFS(BITACORA!$C$4:$C$7322,$B$7:$B$501,BITACORA!$E$4:$E$7322,$E$6:$AM$6,BITACORA!$B$4:$B$7322,"&gt;="&amp;$B$3,BITACORA!$B$4:$B$7322,"&lt;="&amp;$B$4)</f>
        <v>0</v>
      </c>
      <c r="AM228" s="165">
        <f>COUNTIFS(BITACORA!$C$4:$C$7322,$B$7:$B$501,BITACORA!$E$4:$E$7322,$E$6:$AM$6,BITACORA!$B$4:$B$7322,"&gt;="&amp;$B$3,BITACORA!$B$4:$B$7322,"&lt;="&amp;$B$4)</f>
        <v>0</v>
      </c>
    </row>
    <row r="229" spans="1:39">
      <c r="A229" s="141"/>
      <c r="B229" s="165"/>
      <c r="C229" s="165"/>
      <c r="D229" s="164">
        <f t="shared" si="0"/>
        <v>0</v>
      </c>
      <c r="E229" s="165">
        <f>COUNTIFS(BITACORA!$C$4:$C$7322,$B$7:$B$501,BITACORA!$E$4:$E$7322,$E$6:$AM$6,BITACORA!$B$4:$B$7322,"&gt;="&amp;$B$3,BITACORA!$B$4:$B$7322,"&lt;="&amp;$B$4)</f>
        <v>0</v>
      </c>
      <c r="F229" s="165">
        <f>COUNTIFS(BITACORA!$C$4:$C$7322,$B$7:$B$501,BITACORA!$E$4:$E$7322,$E$6:$AM$6,BITACORA!$B$4:$B$7322,"&gt;="&amp;$B$3,BITACORA!$B$4:$B$7322,"&lt;="&amp;$B$4)</f>
        <v>0</v>
      </c>
      <c r="G229" s="165">
        <f>COUNTIFS(BITACORA!$C$4:$C$7322,$B$7:$B$501,BITACORA!$E$4:$E$7322,$E$6:$AM$6,BITACORA!$B$4:$B$7322,"&gt;="&amp;$B$3,BITACORA!$B$4:$B$7322,"&lt;="&amp;$B$4)</f>
        <v>0</v>
      </c>
      <c r="H229" s="165">
        <f>COUNTIFS(BITACORA!$C$4:$C$7322,$B$7:$B$501,BITACORA!$E$4:$E$7322,$E$6:$AM$6,BITACORA!$B$4:$B$7322,"&gt;="&amp;$B$3,BITACORA!$B$4:$B$7322,"&lt;="&amp;$B$4)</f>
        <v>0</v>
      </c>
      <c r="I229" s="165">
        <f>COUNTIFS(BITACORA!$C$4:$C$7322,$B$7:$B$501,BITACORA!$E$4:$E$7322,$E$6:$AM$6,BITACORA!$B$4:$B$7322,"&gt;="&amp;$B$3,BITACORA!$B$4:$B$7322,"&lt;="&amp;$B$4)</f>
        <v>0</v>
      </c>
      <c r="J229" s="165">
        <f>COUNTIFS(BITACORA!$C$4:$C$7322,$B$7:$B$501,BITACORA!$E$4:$E$7322,$E$6:$AM$6,BITACORA!$B$4:$B$7322,"&gt;="&amp;$B$3,BITACORA!$B$4:$B$7322,"&lt;="&amp;$B$4)</f>
        <v>0</v>
      </c>
      <c r="K229" s="165">
        <f>COUNTIFS(BITACORA!$C$4:$C$7322,$B$7:$B$501,BITACORA!$E$4:$E$7322,$E$6:$AM$6,BITACORA!$B$4:$B$7322,"&gt;="&amp;$B$3,BITACORA!$B$4:$B$7322,"&lt;="&amp;$B$4)</f>
        <v>0</v>
      </c>
      <c r="L229" s="165">
        <f>COUNTIFS(BITACORA!$C$4:$C$7322,$B$7:$B$501,BITACORA!$E$4:$E$7322,$E$6:$AM$6,BITACORA!$B$4:$B$7322,"&gt;="&amp;$B$3,BITACORA!$B$4:$B$7322,"&lt;="&amp;$B$4)</f>
        <v>0</v>
      </c>
      <c r="M229" s="165">
        <f>COUNTIFS(BITACORA!$C$4:$C$7322,$B$7:$B$501,BITACORA!$E$4:$E$7322,$E$6:$AM$6,BITACORA!$B$4:$B$7322,"&gt;="&amp;$B$3,BITACORA!$B$4:$B$7322,"&lt;="&amp;$B$4)</f>
        <v>0</v>
      </c>
      <c r="N229" s="165">
        <f>COUNTIFS(BITACORA!$C$4:$C$7322,$B$7:$B$501,BITACORA!$E$4:$E$7322,$E$6:$AM$6,BITACORA!$B$4:$B$7322,"&gt;="&amp;$B$3,BITACORA!$B$4:$B$7322,"&lt;="&amp;$B$4)</f>
        <v>0</v>
      </c>
      <c r="O229" s="165">
        <f>COUNTIFS(BITACORA!$C$4:$C$7322,$B$7:$B$501,BITACORA!$E$4:$E$7322,$E$6:$AM$6,BITACORA!$B$4:$B$7322,"&gt;="&amp;$B$3,BITACORA!$B$4:$B$7322,"&lt;="&amp;$B$4)</f>
        <v>0</v>
      </c>
      <c r="P229" s="165">
        <f>COUNTIFS(BITACORA!$C$4:$C$7322,$B$7:$B$501,BITACORA!$E$4:$E$7322,$E$6:$AM$6,BITACORA!$B$4:$B$7322,"&gt;="&amp;$B$3,BITACORA!$B$4:$B$7322,"&lt;="&amp;$B$4)</f>
        <v>0</v>
      </c>
      <c r="Q229" s="165">
        <f>COUNTIFS(BITACORA!$C$4:$C$7322,$B$7:$B$501,BITACORA!$E$4:$E$7322,$E$6:$AM$6,BITACORA!$B$4:$B$7322,"&gt;="&amp;$B$3,BITACORA!$B$4:$B$7322,"&lt;="&amp;$B$4)</f>
        <v>0</v>
      </c>
      <c r="R229" s="165">
        <f>COUNTIFS(BITACORA!$C$4:$C$7322,$B$7:$B$501,BITACORA!$E$4:$E$7322,$E$6:$AM$6,BITACORA!$B$4:$B$7322,"&gt;="&amp;$B$3,BITACORA!$B$4:$B$7322,"&lt;="&amp;$B$4)</f>
        <v>0</v>
      </c>
      <c r="S229" s="165">
        <f>COUNTIFS(BITACORA!$C$4:$C$7322,$B$7:$B$501,BITACORA!$E$4:$E$7322,$E$6:$AM$6,BITACORA!$B$4:$B$7322,"&gt;="&amp;$B$3,BITACORA!$B$4:$B$7322,"&lt;="&amp;$B$4)</f>
        <v>0</v>
      </c>
      <c r="T229" s="165">
        <f>COUNTIFS(BITACORA!$C$4:$C$7322,$B$7:$B$501,BITACORA!$E$4:$E$7322,$E$6:$AM$6,BITACORA!$B$4:$B$7322,"&gt;="&amp;$B$3,BITACORA!$B$4:$B$7322,"&lt;="&amp;$B$4)</f>
        <v>0</v>
      </c>
      <c r="U229" s="165">
        <f>COUNTIFS(BITACORA!$C$4:$C$7322,$B$7:$B$501,BITACORA!$E$4:$E$7322,$E$6:$AM$6,BITACORA!$B$4:$B$7322,"&gt;="&amp;$B$3,BITACORA!$B$4:$B$7322,"&lt;="&amp;$B$4)</f>
        <v>0</v>
      </c>
      <c r="V229" s="165">
        <f>COUNTIFS(BITACORA!$C$4:$C$7322,$B$7:$B$501,BITACORA!$E$4:$E$7322,$E$6:$AM$6,BITACORA!$B$4:$B$7322,"&gt;="&amp;$B$3,BITACORA!$B$4:$B$7322,"&lt;="&amp;$B$4)</f>
        <v>0</v>
      </c>
      <c r="W229" s="165">
        <f>COUNTIFS(BITACORA!$C$4:$C$7322,$B$7:$B$501,BITACORA!$E$4:$E$7322,$E$6:$AM$6,BITACORA!$B$4:$B$7322,"&gt;="&amp;$B$3,BITACORA!$B$4:$B$7322,"&lt;="&amp;$B$4)</f>
        <v>0</v>
      </c>
      <c r="X229" s="165">
        <f>COUNTIFS(BITACORA!$C$4:$C$7322,$B$7:$B$501,BITACORA!$E$4:$E$7322,$E$6:$AM$6,BITACORA!$B$4:$B$7322,"&gt;="&amp;$B$3,BITACORA!$B$4:$B$7322,"&lt;="&amp;$B$4)</f>
        <v>0</v>
      </c>
      <c r="Y229" s="165">
        <f>COUNTIFS(BITACORA!$C$4:$C$7322,$B$7:$B$501,BITACORA!$E$4:$E$7322,$E$6:$AM$6,BITACORA!$B$4:$B$7322,"&gt;="&amp;$B$3,BITACORA!$B$4:$B$7322,"&lt;="&amp;$B$4)</f>
        <v>0</v>
      </c>
      <c r="Z229" s="165">
        <f>COUNTIFS(BITACORA!$C$4:$C$7322,$B$7:$B$501,BITACORA!$E$4:$E$7322,$E$6:$AM$6,BITACORA!$B$4:$B$7322,"&gt;="&amp;$B$3,BITACORA!$B$4:$B$7322,"&lt;="&amp;$B$4)</f>
        <v>0</v>
      </c>
      <c r="AA229" s="165">
        <f>COUNTIFS(BITACORA!$C$4:$C$7322,$B$7:$B$501,BITACORA!$E$4:$E$7322,$E$6:$AM$6,BITACORA!$B$4:$B$7322,"&gt;="&amp;$B$3,BITACORA!$B$4:$B$7322,"&lt;="&amp;$B$4)</f>
        <v>0</v>
      </c>
      <c r="AB229" s="165">
        <f>COUNTIFS(BITACORA!$C$4:$C$7322,$B$7:$B$501,BITACORA!$E$4:$E$7322,$E$6:$AM$6,BITACORA!$B$4:$B$7322,"&gt;="&amp;$B$3,BITACORA!$B$4:$B$7322,"&lt;="&amp;$B$4)</f>
        <v>0</v>
      </c>
      <c r="AC229" s="165">
        <f>COUNTIFS(BITACORA!$C$4:$C$7322,$B$7:$B$501,BITACORA!$E$4:$E$7322,$E$6:$AM$6,BITACORA!$B$4:$B$7322,"&gt;="&amp;$B$3,BITACORA!$B$4:$B$7322,"&lt;="&amp;$B$4)</f>
        <v>0</v>
      </c>
      <c r="AD229" s="165">
        <f>COUNTIFS(BITACORA!$C$4:$C$7322,$B$7:$B$501,BITACORA!$E$4:$E$7322,$E$6:$AM$6,BITACORA!$B$4:$B$7322,"&gt;="&amp;$B$3,BITACORA!$B$4:$B$7322,"&lt;="&amp;$B$4)</f>
        <v>0</v>
      </c>
      <c r="AE229" s="165">
        <f>COUNTIFS(BITACORA!$C$4:$C$7322,$B$7:$B$501,BITACORA!$E$4:$E$7322,$E$6:$AM$6,BITACORA!$B$4:$B$7322,"&gt;="&amp;$B$3,BITACORA!$B$4:$B$7322,"&lt;="&amp;$B$4)</f>
        <v>0</v>
      </c>
      <c r="AF229" s="165">
        <f>COUNTIFS(BITACORA!$C$4:$C$7322,$B$7:$B$501,BITACORA!$E$4:$E$7322,$E$6:$AM$6,BITACORA!$B$4:$B$7322,"&gt;="&amp;$B$3,BITACORA!$B$4:$B$7322,"&lt;="&amp;$B$4)</f>
        <v>0</v>
      </c>
      <c r="AG229" s="165">
        <f>COUNTIFS(BITACORA!$C$4:$C$7322,$B$7:$B$501,BITACORA!$E$4:$E$7322,$E$6:$AM$6,BITACORA!$B$4:$B$7322,"&gt;="&amp;$B$3,BITACORA!$B$4:$B$7322,"&lt;="&amp;$B$4)</f>
        <v>0</v>
      </c>
      <c r="AH229" s="165">
        <f>COUNTIFS(BITACORA!$C$4:$C$7322,$B$7:$B$501,BITACORA!$E$4:$E$7322,$E$6:$AM$6,BITACORA!$B$4:$B$7322,"&gt;="&amp;$B$3,BITACORA!$B$4:$B$7322,"&lt;="&amp;$B$4)</f>
        <v>0</v>
      </c>
      <c r="AI229" s="165">
        <f>COUNTIFS(BITACORA!$C$4:$C$7322,$B$7:$B$501,BITACORA!$E$4:$E$7322,$E$6:$AM$6,BITACORA!$B$4:$B$7322,"&gt;="&amp;$B$3,BITACORA!$B$4:$B$7322,"&lt;="&amp;$B$4)</f>
        <v>0</v>
      </c>
      <c r="AJ229" s="165">
        <f>COUNTIFS(BITACORA!$C$4:$C$7322,$B$7:$B$501,BITACORA!$E$4:$E$7322,$E$6:$AM$6,BITACORA!$B$4:$B$7322,"&gt;="&amp;$B$3,BITACORA!$B$4:$B$7322,"&lt;="&amp;$B$4)</f>
        <v>0</v>
      </c>
      <c r="AK229" s="165">
        <f>COUNTIFS(BITACORA!$C$4:$C$7322,$B$7:$B$501,BITACORA!$E$4:$E$7322,$E$6:$AM$6,BITACORA!$B$4:$B$7322,"&gt;="&amp;$B$3,BITACORA!$B$4:$B$7322,"&lt;="&amp;$B$4)</f>
        <v>0</v>
      </c>
      <c r="AL229" s="165">
        <f>COUNTIFS(BITACORA!$C$4:$C$7322,$B$7:$B$501,BITACORA!$E$4:$E$7322,$E$6:$AM$6,BITACORA!$B$4:$B$7322,"&gt;="&amp;$B$3,BITACORA!$B$4:$B$7322,"&lt;="&amp;$B$4)</f>
        <v>0</v>
      </c>
      <c r="AM229" s="165">
        <f>COUNTIFS(BITACORA!$C$4:$C$7322,$B$7:$B$501,BITACORA!$E$4:$E$7322,$E$6:$AM$6,BITACORA!$B$4:$B$7322,"&gt;="&amp;$B$3,BITACORA!$B$4:$B$7322,"&lt;="&amp;$B$4)</f>
        <v>0</v>
      </c>
    </row>
    <row r="230" spans="1:39">
      <c r="A230" s="141"/>
      <c r="B230" s="165"/>
      <c r="C230" s="165"/>
      <c r="D230" s="164">
        <f t="shared" si="0"/>
        <v>0</v>
      </c>
      <c r="E230" s="165">
        <f>COUNTIFS(BITACORA!$C$4:$C$7322,$B$7:$B$501,BITACORA!$E$4:$E$7322,$E$6:$AM$6,BITACORA!$B$4:$B$7322,"&gt;="&amp;$B$3,BITACORA!$B$4:$B$7322,"&lt;="&amp;$B$4)</f>
        <v>0</v>
      </c>
      <c r="F230" s="165">
        <f>COUNTIFS(BITACORA!$C$4:$C$7322,$B$7:$B$501,BITACORA!$E$4:$E$7322,$E$6:$AM$6,BITACORA!$B$4:$B$7322,"&gt;="&amp;$B$3,BITACORA!$B$4:$B$7322,"&lt;="&amp;$B$4)</f>
        <v>0</v>
      </c>
      <c r="G230" s="165">
        <f>COUNTIFS(BITACORA!$C$4:$C$7322,$B$7:$B$501,BITACORA!$E$4:$E$7322,$E$6:$AM$6,BITACORA!$B$4:$B$7322,"&gt;="&amp;$B$3,BITACORA!$B$4:$B$7322,"&lt;="&amp;$B$4)</f>
        <v>0</v>
      </c>
      <c r="H230" s="165">
        <f>COUNTIFS(BITACORA!$C$4:$C$7322,$B$7:$B$501,BITACORA!$E$4:$E$7322,$E$6:$AM$6,BITACORA!$B$4:$B$7322,"&gt;="&amp;$B$3,BITACORA!$B$4:$B$7322,"&lt;="&amp;$B$4)</f>
        <v>0</v>
      </c>
      <c r="I230" s="165">
        <f>COUNTIFS(BITACORA!$C$4:$C$7322,$B$7:$B$501,BITACORA!$E$4:$E$7322,$E$6:$AM$6,BITACORA!$B$4:$B$7322,"&gt;="&amp;$B$3,BITACORA!$B$4:$B$7322,"&lt;="&amp;$B$4)</f>
        <v>0</v>
      </c>
      <c r="J230" s="165">
        <f>COUNTIFS(BITACORA!$C$4:$C$7322,$B$7:$B$501,BITACORA!$E$4:$E$7322,$E$6:$AM$6,BITACORA!$B$4:$B$7322,"&gt;="&amp;$B$3,BITACORA!$B$4:$B$7322,"&lt;="&amp;$B$4)</f>
        <v>0</v>
      </c>
      <c r="K230" s="165">
        <f>COUNTIFS(BITACORA!$C$4:$C$7322,$B$7:$B$501,BITACORA!$E$4:$E$7322,$E$6:$AM$6,BITACORA!$B$4:$B$7322,"&gt;="&amp;$B$3,BITACORA!$B$4:$B$7322,"&lt;="&amp;$B$4)</f>
        <v>0</v>
      </c>
      <c r="L230" s="165">
        <f>COUNTIFS(BITACORA!$C$4:$C$7322,$B$7:$B$501,BITACORA!$E$4:$E$7322,$E$6:$AM$6,BITACORA!$B$4:$B$7322,"&gt;="&amp;$B$3,BITACORA!$B$4:$B$7322,"&lt;="&amp;$B$4)</f>
        <v>0</v>
      </c>
      <c r="M230" s="165">
        <f>COUNTIFS(BITACORA!$C$4:$C$7322,$B$7:$B$501,BITACORA!$E$4:$E$7322,$E$6:$AM$6,BITACORA!$B$4:$B$7322,"&gt;="&amp;$B$3,BITACORA!$B$4:$B$7322,"&lt;="&amp;$B$4)</f>
        <v>0</v>
      </c>
      <c r="N230" s="165">
        <f>COUNTIFS(BITACORA!$C$4:$C$7322,$B$7:$B$501,BITACORA!$E$4:$E$7322,$E$6:$AM$6,BITACORA!$B$4:$B$7322,"&gt;="&amp;$B$3,BITACORA!$B$4:$B$7322,"&lt;="&amp;$B$4)</f>
        <v>0</v>
      </c>
      <c r="O230" s="165">
        <f>COUNTIFS(BITACORA!$C$4:$C$7322,$B$7:$B$501,BITACORA!$E$4:$E$7322,$E$6:$AM$6,BITACORA!$B$4:$B$7322,"&gt;="&amp;$B$3,BITACORA!$B$4:$B$7322,"&lt;="&amp;$B$4)</f>
        <v>0</v>
      </c>
      <c r="P230" s="165">
        <f>COUNTIFS(BITACORA!$C$4:$C$7322,$B$7:$B$501,BITACORA!$E$4:$E$7322,$E$6:$AM$6,BITACORA!$B$4:$B$7322,"&gt;="&amp;$B$3,BITACORA!$B$4:$B$7322,"&lt;="&amp;$B$4)</f>
        <v>0</v>
      </c>
      <c r="Q230" s="165">
        <f>COUNTIFS(BITACORA!$C$4:$C$7322,$B$7:$B$501,BITACORA!$E$4:$E$7322,$E$6:$AM$6,BITACORA!$B$4:$B$7322,"&gt;="&amp;$B$3,BITACORA!$B$4:$B$7322,"&lt;="&amp;$B$4)</f>
        <v>0</v>
      </c>
      <c r="R230" s="165">
        <f>COUNTIFS(BITACORA!$C$4:$C$7322,$B$7:$B$501,BITACORA!$E$4:$E$7322,$E$6:$AM$6,BITACORA!$B$4:$B$7322,"&gt;="&amp;$B$3,BITACORA!$B$4:$B$7322,"&lt;="&amp;$B$4)</f>
        <v>0</v>
      </c>
      <c r="S230" s="165">
        <f>COUNTIFS(BITACORA!$C$4:$C$7322,$B$7:$B$501,BITACORA!$E$4:$E$7322,$E$6:$AM$6,BITACORA!$B$4:$B$7322,"&gt;="&amp;$B$3,BITACORA!$B$4:$B$7322,"&lt;="&amp;$B$4)</f>
        <v>0</v>
      </c>
      <c r="T230" s="165">
        <f>COUNTIFS(BITACORA!$C$4:$C$7322,$B$7:$B$501,BITACORA!$E$4:$E$7322,$E$6:$AM$6,BITACORA!$B$4:$B$7322,"&gt;="&amp;$B$3,BITACORA!$B$4:$B$7322,"&lt;="&amp;$B$4)</f>
        <v>0</v>
      </c>
      <c r="U230" s="165">
        <f>COUNTIFS(BITACORA!$C$4:$C$7322,$B$7:$B$501,BITACORA!$E$4:$E$7322,$E$6:$AM$6,BITACORA!$B$4:$B$7322,"&gt;="&amp;$B$3,BITACORA!$B$4:$B$7322,"&lt;="&amp;$B$4)</f>
        <v>0</v>
      </c>
      <c r="V230" s="165">
        <f>COUNTIFS(BITACORA!$C$4:$C$7322,$B$7:$B$501,BITACORA!$E$4:$E$7322,$E$6:$AM$6,BITACORA!$B$4:$B$7322,"&gt;="&amp;$B$3,BITACORA!$B$4:$B$7322,"&lt;="&amp;$B$4)</f>
        <v>0</v>
      </c>
      <c r="W230" s="165">
        <f>COUNTIFS(BITACORA!$C$4:$C$7322,$B$7:$B$501,BITACORA!$E$4:$E$7322,$E$6:$AM$6,BITACORA!$B$4:$B$7322,"&gt;="&amp;$B$3,BITACORA!$B$4:$B$7322,"&lt;="&amp;$B$4)</f>
        <v>0</v>
      </c>
      <c r="X230" s="165">
        <f>COUNTIFS(BITACORA!$C$4:$C$7322,$B$7:$B$501,BITACORA!$E$4:$E$7322,$E$6:$AM$6,BITACORA!$B$4:$B$7322,"&gt;="&amp;$B$3,BITACORA!$B$4:$B$7322,"&lt;="&amp;$B$4)</f>
        <v>0</v>
      </c>
      <c r="Y230" s="165">
        <f>COUNTIFS(BITACORA!$C$4:$C$7322,$B$7:$B$501,BITACORA!$E$4:$E$7322,$E$6:$AM$6,BITACORA!$B$4:$B$7322,"&gt;="&amp;$B$3,BITACORA!$B$4:$B$7322,"&lt;="&amp;$B$4)</f>
        <v>0</v>
      </c>
      <c r="Z230" s="165">
        <f>COUNTIFS(BITACORA!$C$4:$C$7322,$B$7:$B$501,BITACORA!$E$4:$E$7322,$E$6:$AM$6,BITACORA!$B$4:$B$7322,"&gt;="&amp;$B$3,BITACORA!$B$4:$B$7322,"&lt;="&amp;$B$4)</f>
        <v>0</v>
      </c>
      <c r="AA230" s="165">
        <f>COUNTIFS(BITACORA!$C$4:$C$7322,$B$7:$B$501,BITACORA!$E$4:$E$7322,$E$6:$AM$6,BITACORA!$B$4:$B$7322,"&gt;="&amp;$B$3,BITACORA!$B$4:$B$7322,"&lt;="&amp;$B$4)</f>
        <v>0</v>
      </c>
      <c r="AB230" s="165">
        <f>COUNTIFS(BITACORA!$C$4:$C$7322,$B$7:$B$501,BITACORA!$E$4:$E$7322,$E$6:$AM$6,BITACORA!$B$4:$B$7322,"&gt;="&amp;$B$3,BITACORA!$B$4:$B$7322,"&lt;="&amp;$B$4)</f>
        <v>0</v>
      </c>
      <c r="AC230" s="165">
        <f>COUNTIFS(BITACORA!$C$4:$C$7322,$B$7:$B$501,BITACORA!$E$4:$E$7322,$E$6:$AM$6,BITACORA!$B$4:$B$7322,"&gt;="&amp;$B$3,BITACORA!$B$4:$B$7322,"&lt;="&amp;$B$4)</f>
        <v>0</v>
      </c>
      <c r="AD230" s="165">
        <f>COUNTIFS(BITACORA!$C$4:$C$7322,$B$7:$B$501,BITACORA!$E$4:$E$7322,$E$6:$AM$6,BITACORA!$B$4:$B$7322,"&gt;="&amp;$B$3,BITACORA!$B$4:$B$7322,"&lt;="&amp;$B$4)</f>
        <v>0</v>
      </c>
      <c r="AE230" s="165">
        <f>COUNTIFS(BITACORA!$C$4:$C$7322,$B$7:$B$501,BITACORA!$E$4:$E$7322,$E$6:$AM$6,BITACORA!$B$4:$B$7322,"&gt;="&amp;$B$3,BITACORA!$B$4:$B$7322,"&lt;="&amp;$B$4)</f>
        <v>0</v>
      </c>
      <c r="AF230" s="165">
        <f>COUNTIFS(BITACORA!$C$4:$C$7322,$B$7:$B$501,BITACORA!$E$4:$E$7322,$E$6:$AM$6,BITACORA!$B$4:$B$7322,"&gt;="&amp;$B$3,BITACORA!$B$4:$B$7322,"&lt;="&amp;$B$4)</f>
        <v>0</v>
      </c>
      <c r="AG230" s="165">
        <f>COUNTIFS(BITACORA!$C$4:$C$7322,$B$7:$B$501,BITACORA!$E$4:$E$7322,$E$6:$AM$6,BITACORA!$B$4:$B$7322,"&gt;="&amp;$B$3,BITACORA!$B$4:$B$7322,"&lt;="&amp;$B$4)</f>
        <v>0</v>
      </c>
      <c r="AH230" s="165">
        <f>COUNTIFS(BITACORA!$C$4:$C$7322,$B$7:$B$501,BITACORA!$E$4:$E$7322,$E$6:$AM$6,BITACORA!$B$4:$B$7322,"&gt;="&amp;$B$3,BITACORA!$B$4:$B$7322,"&lt;="&amp;$B$4)</f>
        <v>0</v>
      </c>
      <c r="AI230" s="165">
        <f>COUNTIFS(BITACORA!$C$4:$C$7322,$B$7:$B$501,BITACORA!$E$4:$E$7322,$E$6:$AM$6,BITACORA!$B$4:$B$7322,"&gt;="&amp;$B$3,BITACORA!$B$4:$B$7322,"&lt;="&amp;$B$4)</f>
        <v>0</v>
      </c>
      <c r="AJ230" s="165">
        <f>COUNTIFS(BITACORA!$C$4:$C$7322,$B$7:$B$501,BITACORA!$E$4:$E$7322,$E$6:$AM$6,BITACORA!$B$4:$B$7322,"&gt;="&amp;$B$3,BITACORA!$B$4:$B$7322,"&lt;="&amp;$B$4)</f>
        <v>0</v>
      </c>
      <c r="AK230" s="165">
        <f>COUNTIFS(BITACORA!$C$4:$C$7322,$B$7:$B$501,BITACORA!$E$4:$E$7322,$E$6:$AM$6,BITACORA!$B$4:$B$7322,"&gt;="&amp;$B$3,BITACORA!$B$4:$B$7322,"&lt;="&amp;$B$4)</f>
        <v>0</v>
      </c>
      <c r="AL230" s="165">
        <f>COUNTIFS(BITACORA!$C$4:$C$7322,$B$7:$B$501,BITACORA!$E$4:$E$7322,$E$6:$AM$6,BITACORA!$B$4:$B$7322,"&gt;="&amp;$B$3,BITACORA!$B$4:$B$7322,"&lt;="&amp;$B$4)</f>
        <v>0</v>
      </c>
      <c r="AM230" s="165">
        <f>COUNTIFS(BITACORA!$C$4:$C$7322,$B$7:$B$501,BITACORA!$E$4:$E$7322,$E$6:$AM$6,BITACORA!$B$4:$B$7322,"&gt;="&amp;$B$3,BITACORA!$B$4:$B$7322,"&lt;="&amp;$B$4)</f>
        <v>0</v>
      </c>
    </row>
    <row r="231" spans="1:39">
      <c r="A231" s="141"/>
      <c r="B231" s="165"/>
      <c r="C231" s="165"/>
      <c r="D231" s="164">
        <f t="shared" si="0"/>
        <v>0</v>
      </c>
      <c r="E231" s="165">
        <f>COUNTIFS(BITACORA!$C$4:$C$7322,$B$7:$B$501,BITACORA!$E$4:$E$7322,$E$6:$AM$6,BITACORA!$B$4:$B$7322,"&gt;="&amp;$B$3,BITACORA!$B$4:$B$7322,"&lt;="&amp;$B$4)</f>
        <v>0</v>
      </c>
      <c r="F231" s="165">
        <f>COUNTIFS(BITACORA!$C$4:$C$7322,$B$7:$B$501,BITACORA!$E$4:$E$7322,$E$6:$AM$6,BITACORA!$B$4:$B$7322,"&gt;="&amp;$B$3,BITACORA!$B$4:$B$7322,"&lt;="&amp;$B$4)</f>
        <v>0</v>
      </c>
      <c r="G231" s="165">
        <f>COUNTIFS(BITACORA!$C$4:$C$7322,$B$7:$B$501,BITACORA!$E$4:$E$7322,$E$6:$AM$6,BITACORA!$B$4:$B$7322,"&gt;="&amp;$B$3,BITACORA!$B$4:$B$7322,"&lt;="&amp;$B$4)</f>
        <v>0</v>
      </c>
      <c r="H231" s="165">
        <f>COUNTIFS(BITACORA!$C$4:$C$7322,$B$7:$B$501,BITACORA!$E$4:$E$7322,$E$6:$AM$6,BITACORA!$B$4:$B$7322,"&gt;="&amp;$B$3,BITACORA!$B$4:$B$7322,"&lt;="&amp;$B$4)</f>
        <v>0</v>
      </c>
      <c r="I231" s="165">
        <f>COUNTIFS(BITACORA!$C$4:$C$7322,$B$7:$B$501,BITACORA!$E$4:$E$7322,$E$6:$AM$6,BITACORA!$B$4:$B$7322,"&gt;="&amp;$B$3,BITACORA!$B$4:$B$7322,"&lt;="&amp;$B$4)</f>
        <v>0</v>
      </c>
      <c r="J231" s="165">
        <f>COUNTIFS(BITACORA!$C$4:$C$7322,$B$7:$B$501,BITACORA!$E$4:$E$7322,$E$6:$AM$6,BITACORA!$B$4:$B$7322,"&gt;="&amp;$B$3,BITACORA!$B$4:$B$7322,"&lt;="&amp;$B$4)</f>
        <v>0</v>
      </c>
      <c r="K231" s="165">
        <f>COUNTIFS(BITACORA!$C$4:$C$7322,$B$7:$B$501,BITACORA!$E$4:$E$7322,$E$6:$AM$6,BITACORA!$B$4:$B$7322,"&gt;="&amp;$B$3,BITACORA!$B$4:$B$7322,"&lt;="&amp;$B$4)</f>
        <v>0</v>
      </c>
      <c r="L231" s="165">
        <f>COUNTIFS(BITACORA!$C$4:$C$7322,$B$7:$B$501,BITACORA!$E$4:$E$7322,$E$6:$AM$6,BITACORA!$B$4:$B$7322,"&gt;="&amp;$B$3,BITACORA!$B$4:$B$7322,"&lt;="&amp;$B$4)</f>
        <v>0</v>
      </c>
      <c r="M231" s="165">
        <f>COUNTIFS(BITACORA!$C$4:$C$7322,$B$7:$B$501,BITACORA!$E$4:$E$7322,$E$6:$AM$6,BITACORA!$B$4:$B$7322,"&gt;="&amp;$B$3,BITACORA!$B$4:$B$7322,"&lt;="&amp;$B$4)</f>
        <v>0</v>
      </c>
      <c r="N231" s="165">
        <f>COUNTIFS(BITACORA!$C$4:$C$7322,$B$7:$B$501,BITACORA!$E$4:$E$7322,$E$6:$AM$6,BITACORA!$B$4:$B$7322,"&gt;="&amp;$B$3,BITACORA!$B$4:$B$7322,"&lt;="&amp;$B$4)</f>
        <v>0</v>
      </c>
      <c r="O231" s="165">
        <f>COUNTIFS(BITACORA!$C$4:$C$7322,$B$7:$B$501,BITACORA!$E$4:$E$7322,$E$6:$AM$6,BITACORA!$B$4:$B$7322,"&gt;="&amp;$B$3,BITACORA!$B$4:$B$7322,"&lt;="&amp;$B$4)</f>
        <v>0</v>
      </c>
      <c r="P231" s="165">
        <f>COUNTIFS(BITACORA!$C$4:$C$7322,$B$7:$B$501,BITACORA!$E$4:$E$7322,$E$6:$AM$6,BITACORA!$B$4:$B$7322,"&gt;="&amp;$B$3,BITACORA!$B$4:$B$7322,"&lt;="&amp;$B$4)</f>
        <v>0</v>
      </c>
      <c r="Q231" s="165">
        <f>COUNTIFS(BITACORA!$C$4:$C$7322,$B$7:$B$501,BITACORA!$E$4:$E$7322,$E$6:$AM$6,BITACORA!$B$4:$B$7322,"&gt;="&amp;$B$3,BITACORA!$B$4:$B$7322,"&lt;="&amp;$B$4)</f>
        <v>0</v>
      </c>
      <c r="R231" s="165">
        <f>COUNTIFS(BITACORA!$C$4:$C$7322,$B$7:$B$501,BITACORA!$E$4:$E$7322,$E$6:$AM$6,BITACORA!$B$4:$B$7322,"&gt;="&amp;$B$3,BITACORA!$B$4:$B$7322,"&lt;="&amp;$B$4)</f>
        <v>0</v>
      </c>
      <c r="S231" s="165">
        <f>COUNTIFS(BITACORA!$C$4:$C$7322,$B$7:$B$501,BITACORA!$E$4:$E$7322,$E$6:$AM$6,BITACORA!$B$4:$B$7322,"&gt;="&amp;$B$3,BITACORA!$B$4:$B$7322,"&lt;="&amp;$B$4)</f>
        <v>0</v>
      </c>
      <c r="T231" s="165">
        <f>COUNTIFS(BITACORA!$C$4:$C$7322,$B$7:$B$501,BITACORA!$E$4:$E$7322,$E$6:$AM$6,BITACORA!$B$4:$B$7322,"&gt;="&amp;$B$3,BITACORA!$B$4:$B$7322,"&lt;="&amp;$B$4)</f>
        <v>0</v>
      </c>
      <c r="U231" s="165">
        <f>COUNTIFS(BITACORA!$C$4:$C$7322,$B$7:$B$501,BITACORA!$E$4:$E$7322,$E$6:$AM$6,BITACORA!$B$4:$B$7322,"&gt;="&amp;$B$3,BITACORA!$B$4:$B$7322,"&lt;="&amp;$B$4)</f>
        <v>0</v>
      </c>
      <c r="V231" s="165">
        <f>COUNTIFS(BITACORA!$C$4:$C$7322,$B$7:$B$501,BITACORA!$E$4:$E$7322,$E$6:$AM$6,BITACORA!$B$4:$B$7322,"&gt;="&amp;$B$3,BITACORA!$B$4:$B$7322,"&lt;="&amp;$B$4)</f>
        <v>0</v>
      </c>
      <c r="W231" s="165">
        <f>COUNTIFS(BITACORA!$C$4:$C$7322,$B$7:$B$501,BITACORA!$E$4:$E$7322,$E$6:$AM$6,BITACORA!$B$4:$B$7322,"&gt;="&amp;$B$3,BITACORA!$B$4:$B$7322,"&lt;="&amp;$B$4)</f>
        <v>0</v>
      </c>
      <c r="X231" s="165">
        <f>COUNTIFS(BITACORA!$C$4:$C$7322,$B$7:$B$501,BITACORA!$E$4:$E$7322,$E$6:$AM$6,BITACORA!$B$4:$B$7322,"&gt;="&amp;$B$3,BITACORA!$B$4:$B$7322,"&lt;="&amp;$B$4)</f>
        <v>0</v>
      </c>
      <c r="Y231" s="165">
        <f>COUNTIFS(BITACORA!$C$4:$C$7322,$B$7:$B$501,BITACORA!$E$4:$E$7322,$E$6:$AM$6,BITACORA!$B$4:$B$7322,"&gt;="&amp;$B$3,BITACORA!$B$4:$B$7322,"&lt;="&amp;$B$4)</f>
        <v>0</v>
      </c>
      <c r="Z231" s="165">
        <f>COUNTIFS(BITACORA!$C$4:$C$7322,$B$7:$B$501,BITACORA!$E$4:$E$7322,$E$6:$AM$6,BITACORA!$B$4:$B$7322,"&gt;="&amp;$B$3,BITACORA!$B$4:$B$7322,"&lt;="&amp;$B$4)</f>
        <v>0</v>
      </c>
      <c r="AA231" s="165">
        <f>COUNTIFS(BITACORA!$C$4:$C$7322,$B$7:$B$501,BITACORA!$E$4:$E$7322,$E$6:$AM$6,BITACORA!$B$4:$B$7322,"&gt;="&amp;$B$3,BITACORA!$B$4:$B$7322,"&lt;="&amp;$B$4)</f>
        <v>0</v>
      </c>
      <c r="AB231" s="165">
        <f>COUNTIFS(BITACORA!$C$4:$C$7322,$B$7:$B$501,BITACORA!$E$4:$E$7322,$E$6:$AM$6,BITACORA!$B$4:$B$7322,"&gt;="&amp;$B$3,BITACORA!$B$4:$B$7322,"&lt;="&amp;$B$4)</f>
        <v>0</v>
      </c>
      <c r="AC231" s="165">
        <f>COUNTIFS(BITACORA!$C$4:$C$7322,$B$7:$B$501,BITACORA!$E$4:$E$7322,$E$6:$AM$6,BITACORA!$B$4:$B$7322,"&gt;="&amp;$B$3,BITACORA!$B$4:$B$7322,"&lt;="&amp;$B$4)</f>
        <v>0</v>
      </c>
      <c r="AD231" s="165">
        <f>COUNTIFS(BITACORA!$C$4:$C$7322,$B$7:$B$501,BITACORA!$E$4:$E$7322,$E$6:$AM$6,BITACORA!$B$4:$B$7322,"&gt;="&amp;$B$3,BITACORA!$B$4:$B$7322,"&lt;="&amp;$B$4)</f>
        <v>0</v>
      </c>
      <c r="AE231" s="165">
        <f>COUNTIFS(BITACORA!$C$4:$C$7322,$B$7:$B$501,BITACORA!$E$4:$E$7322,$E$6:$AM$6,BITACORA!$B$4:$B$7322,"&gt;="&amp;$B$3,BITACORA!$B$4:$B$7322,"&lt;="&amp;$B$4)</f>
        <v>0</v>
      </c>
      <c r="AF231" s="165">
        <f>COUNTIFS(BITACORA!$C$4:$C$7322,$B$7:$B$501,BITACORA!$E$4:$E$7322,$E$6:$AM$6,BITACORA!$B$4:$B$7322,"&gt;="&amp;$B$3,BITACORA!$B$4:$B$7322,"&lt;="&amp;$B$4)</f>
        <v>0</v>
      </c>
      <c r="AG231" s="165">
        <f>COUNTIFS(BITACORA!$C$4:$C$7322,$B$7:$B$501,BITACORA!$E$4:$E$7322,$E$6:$AM$6,BITACORA!$B$4:$B$7322,"&gt;="&amp;$B$3,BITACORA!$B$4:$B$7322,"&lt;="&amp;$B$4)</f>
        <v>0</v>
      </c>
      <c r="AH231" s="165">
        <f>COUNTIFS(BITACORA!$C$4:$C$7322,$B$7:$B$501,BITACORA!$E$4:$E$7322,$E$6:$AM$6,BITACORA!$B$4:$B$7322,"&gt;="&amp;$B$3,BITACORA!$B$4:$B$7322,"&lt;="&amp;$B$4)</f>
        <v>0</v>
      </c>
      <c r="AI231" s="165">
        <f>COUNTIFS(BITACORA!$C$4:$C$7322,$B$7:$B$501,BITACORA!$E$4:$E$7322,$E$6:$AM$6,BITACORA!$B$4:$B$7322,"&gt;="&amp;$B$3,BITACORA!$B$4:$B$7322,"&lt;="&amp;$B$4)</f>
        <v>0</v>
      </c>
      <c r="AJ231" s="165">
        <f>COUNTIFS(BITACORA!$C$4:$C$7322,$B$7:$B$501,BITACORA!$E$4:$E$7322,$E$6:$AM$6,BITACORA!$B$4:$B$7322,"&gt;="&amp;$B$3,BITACORA!$B$4:$B$7322,"&lt;="&amp;$B$4)</f>
        <v>0</v>
      </c>
      <c r="AK231" s="165">
        <f>COUNTIFS(BITACORA!$C$4:$C$7322,$B$7:$B$501,BITACORA!$E$4:$E$7322,$E$6:$AM$6,BITACORA!$B$4:$B$7322,"&gt;="&amp;$B$3,BITACORA!$B$4:$B$7322,"&lt;="&amp;$B$4)</f>
        <v>0</v>
      </c>
      <c r="AL231" s="165">
        <f>COUNTIFS(BITACORA!$C$4:$C$7322,$B$7:$B$501,BITACORA!$E$4:$E$7322,$E$6:$AM$6,BITACORA!$B$4:$B$7322,"&gt;="&amp;$B$3,BITACORA!$B$4:$B$7322,"&lt;="&amp;$B$4)</f>
        <v>0</v>
      </c>
      <c r="AM231" s="165">
        <f>COUNTIFS(BITACORA!$C$4:$C$7322,$B$7:$B$501,BITACORA!$E$4:$E$7322,$E$6:$AM$6,BITACORA!$B$4:$B$7322,"&gt;="&amp;$B$3,BITACORA!$B$4:$B$7322,"&lt;="&amp;$B$4)</f>
        <v>0</v>
      </c>
    </row>
    <row r="232" spans="1:39">
      <c r="A232" s="141"/>
      <c r="B232" s="165"/>
      <c r="C232" s="165"/>
      <c r="D232" s="164">
        <f t="shared" si="0"/>
        <v>0</v>
      </c>
      <c r="E232" s="165">
        <f>COUNTIFS(BITACORA!$C$4:$C$7322,$B$7:$B$501,BITACORA!$E$4:$E$7322,$E$6:$AM$6,BITACORA!$B$4:$B$7322,"&gt;="&amp;$B$3,BITACORA!$B$4:$B$7322,"&lt;="&amp;$B$4)</f>
        <v>0</v>
      </c>
      <c r="F232" s="165">
        <f>COUNTIFS(BITACORA!$C$4:$C$7322,$B$7:$B$501,BITACORA!$E$4:$E$7322,$E$6:$AM$6,BITACORA!$B$4:$B$7322,"&gt;="&amp;$B$3,BITACORA!$B$4:$B$7322,"&lt;="&amp;$B$4)</f>
        <v>0</v>
      </c>
      <c r="G232" s="165">
        <f>COUNTIFS(BITACORA!$C$4:$C$7322,$B$7:$B$501,BITACORA!$E$4:$E$7322,$E$6:$AM$6,BITACORA!$B$4:$B$7322,"&gt;="&amp;$B$3,BITACORA!$B$4:$B$7322,"&lt;="&amp;$B$4)</f>
        <v>0</v>
      </c>
      <c r="H232" s="165">
        <f>COUNTIFS(BITACORA!$C$4:$C$7322,$B$7:$B$501,BITACORA!$E$4:$E$7322,$E$6:$AM$6,BITACORA!$B$4:$B$7322,"&gt;="&amp;$B$3,BITACORA!$B$4:$B$7322,"&lt;="&amp;$B$4)</f>
        <v>0</v>
      </c>
      <c r="I232" s="165">
        <f>COUNTIFS(BITACORA!$C$4:$C$7322,$B$7:$B$501,BITACORA!$E$4:$E$7322,$E$6:$AM$6,BITACORA!$B$4:$B$7322,"&gt;="&amp;$B$3,BITACORA!$B$4:$B$7322,"&lt;="&amp;$B$4)</f>
        <v>0</v>
      </c>
      <c r="J232" s="165">
        <f>COUNTIFS(BITACORA!$C$4:$C$7322,$B$7:$B$501,BITACORA!$E$4:$E$7322,$E$6:$AM$6,BITACORA!$B$4:$B$7322,"&gt;="&amp;$B$3,BITACORA!$B$4:$B$7322,"&lt;="&amp;$B$4)</f>
        <v>0</v>
      </c>
      <c r="K232" s="165">
        <f>COUNTIFS(BITACORA!$C$4:$C$7322,$B$7:$B$501,BITACORA!$E$4:$E$7322,$E$6:$AM$6,BITACORA!$B$4:$B$7322,"&gt;="&amp;$B$3,BITACORA!$B$4:$B$7322,"&lt;="&amp;$B$4)</f>
        <v>0</v>
      </c>
      <c r="L232" s="165">
        <f>COUNTIFS(BITACORA!$C$4:$C$7322,$B$7:$B$501,BITACORA!$E$4:$E$7322,$E$6:$AM$6,BITACORA!$B$4:$B$7322,"&gt;="&amp;$B$3,BITACORA!$B$4:$B$7322,"&lt;="&amp;$B$4)</f>
        <v>0</v>
      </c>
      <c r="M232" s="165">
        <f>COUNTIFS(BITACORA!$C$4:$C$7322,$B$7:$B$501,BITACORA!$E$4:$E$7322,$E$6:$AM$6,BITACORA!$B$4:$B$7322,"&gt;="&amp;$B$3,BITACORA!$B$4:$B$7322,"&lt;="&amp;$B$4)</f>
        <v>0</v>
      </c>
      <c r="N232" s="165">
        <f>COUNTIFS(BITACORA!$C$4:$C$7322,$B$7:$B$501,BITACORA!$E$4:$E$7322,$E$6:$AM$6,BITACORA!$B$4:$B$7322,"&gt;="&amp;$B$3,BITACORA!$B$4:$B$7322,"&lt;="&amp;$B$4)</f>
        <v>0</v>
      </c>
      <c r="O232" s="165">
        <f>COUNTIFS(BITACORA!$C$4:$C$7322,$B$7:$B$501,BITACORA!$E$4:$E$7322,$E$6:$AM$6,BITACORA!$B$4:$B$7322,"&gt;="&amp;$B$3,BITACORA!$B$4:$B$7322,"&lt;="&amp;$B$4)</f>
        <v>0</v>
      </c>
      <c r="P232" s="165">
        <f>COUNTIFS(BITACORA!$C$4:$C$7322,$B$7:$B$501,BITACORA!$E$4:$E$7322,$E$6:$AM$6,BITACORA!$B$4:$B$7322,"&gt;="&amp;$B$3,BITACORA!$B$4:$B$7322,"&lt;="&amp;$B$4)</f>
        <v>0</v>
      </c>
      <c r="Q232" s="165">
        <f>COUNTIFS(BITACORA!$C$4:$C$7322,$B$7:$B$501,BITACORA!$E$4:$E$7322,$E$6:$AM$6,BITACORA!$B$4:$B$7322,"&gt;="&amp;$B$3,BITACORA!$B$4:$B$7322,"&lt;="&amp;$B$4)</f>
        <v>0</v>
      </c>
      <c r="R232" s="165">
        <f>COUNTIFS(BITACORA!$C$4:$C$7322,$B$7:$B$501,BITACORA!$E$4:$E$7322,$E$6:$AM$6,BITACORA!$B$4:$B$7322,"&gt;="&amp;$B$3,BITACORA!$B$4:$B$7322,"&lt;="&amp;$B$4)</f>
        <v>0</v>
      </c>
      <c r="S232" s="165">
        <f>COUNTIFS(BITACORA!$C$4:$C$7322,$B$7:$B$501,BITACORA!$E$4:$E$7322,$E$6:$AM$6,BITACORA!$B$4:$B$7322,"&gt;="&amp;$B$3,BITACORA!$B$4:$B$7322,"&lt;="&amp;$B$4)</f>
        <v>0</v>
      </c>
      <c r="T232" s="165">
        <f>COUNTIFS(BITACORA!$C$4:$C$7322,$B$7:$B$501,BITACORA!$E$4:$E$7322,$E$6:$AM$6,BITACORA!$B$4:$B$7322,"&gt;="&amp;$B$3,BITACORA!$B$4:$B$7322,"&lt;="&amp;$B$4)</f>
        <v>0</v>
      </c>
      <c r="U232" s="165">
        <f>COUNTIFS(BITACORA!$C$4:$C$7322,$B$7:$B$501,BITACORA!$E$4:$E$7322,$E$6:$AM$6,BITACORA!$B$4:$B$7322,"&gt;="&amp;$B$3,BITACORA!$B$4:$B$7322,"&lt;="&amp;$B$4)</f>
        <v>0</v>
      </c>
      <c r="V232" s="165">
        <f>COUNTIFS(BITACORA!$C$4:$C$7322,$B$7:$B$501,BITACORA!$E$4:$E$7322,$E$6:$AM$6,BITACORA!$B$4:$B$7322,"&gt;="&amp;$B$3,BITACORA!$B$4:$B$7322,"&lt;="&amp;$B$4)</f>
        <v>0</v>
      </c>
      <c r="W232" s="165">
        <f>COUNTIFS(BITACORA!$C$4:$C$7322,$B$7:$B$501,BITACORA!$E$4:$E$7322,$E$6:$AM$6,BITACORA!$B$4:$B$7322,"&gt;="&amp;$B$3,BITACORA!$B$4:$B$7322,"&lt;="&amp;$B$4)</f>
        <v>0</v>
      </c>
      <c r="X232" s="165">
        <f>COUNTIFS(BITACORA!$C$4:$C$7322,$B$7:$B$501,BITACORA!$E$4:$E$7322,$E$6:$AM$6,BITACORA!$B$4:$B$7322,"&gt;="&amp;$B$3,BITACORA!$B$4:$B$7322,"&lt;="&amp;$B$4)</f>
        <v>0</v>
      </c>
      <c r="Y232" s="165">
        <f>COUNTIFS(BITACORA!$C$4:$C$7322,$B$7:$B$501,BITACORA!$E$4:$E$7322,$E$6:$AM$6,BITACORA!$B$4:$B$7322,"&gt;="&amp;$B$3,BITACORA!$B$4:$B$7322,"&lt;="&amp;$B$4)</f>
        <v>0</v>
      </c>
      <c r="Z232" s="165">
        <f>COUNTIFS(BITACORA!$C$4:$C$7322,$B$7:$B$501,BITACORA!$E$4:$E$7322,$E$6:$AM$6,BITACORA!$B$4:$B$7322,"&gt;="&amp;$B$3,BITACORA!$B$4:$B$7322,"&lt;="&amp;$B$4)</f>
        <v>0</v>
      </c>
      <c r="AA232" s="165">
        <f>COUNTIFS(BITACORA!$C$4:$C$7322,$B$7:$B$501,BITACORA!$E$4:$E$7322,$E$6:$AM$6,BITACORA!$B$4:$B$7322,"&gt;="&amp;$B$3,BITACORA!$B$4:$B$7322,"&lt;="&amp;$B$4)</f>
        <v>0</v>
      </c>
      <c r="AB232" s="165">
        <f>COUNTIFS(BITACORA!$C$4:$C$7322,$B$7:$B$501,BITACORA!$E$4:$E$7322,$E$6:$AM$6,BITACORA!$B$4:$B$7322,"&gt;="&amp;$B$3,BITACORA!$B$4:$B$7322,"&lt;="&amp;$B$4)</f>
        <v>0</v>
      </c>
      <c r="AC232" s="165">
        <f>COUNTIFS(BITACORA!$C$4:$C$7322,$B$7:$B$501,BITACORA!$E$4:$E$7322,$E$6:$AM$6,BITACORA!$B$4:$B$7322,"&gt;="&amp;$B$3,BITACORA!$B$4:$B$7322,"&lt;="&amp;$B$4)</f>
        <v>0</v>
      </c>
      <c r="AD232" s="165">
        <f>COUNTIFS(BITACORA!$C$4:$C$7322,$B$7:$B$501,BITACORA!$E$4:$E$7322,$E$6:$AM$6,BITACORA!$B$4:$B$7322,"&gt;="&amp;$B$3,BITACORA!$B$4:$B$7322,"&lt;="&amp;$B$4)</f>
        <v>0</v>
      </c>
      <c r="AE232" s="165">
        <f>COUNTIFS(BITACORA!$C$4:$C$7322,$B$7:$B$501,BITACORA!$E$4:$E$7322,$E$6:$AM$6,BITACORA!$B$4:$B$7322,"&gt;="&amp;$B$3,BITACORA!$B$4:$B$7322,"&lt;="&amp;$B$4)</f>
        <v>0</v>
      </c>
      <c r="AF232" s="165">
        <f>COUNTIFS(BITACORA!$C$4:$C$7322,$B$7:$B$501,BITACORA!$E$4:$E$7322,$E$6:$AM$6,BITACORA!$B$4:$B$7322,"&gt;="&amp;$B$3,BITACORA!$B$4:$B$7322,"&lt;="&amp;$B$4)</f>
        <v>0</v>
      </c>
      <c r="AG232" s="165">
        <f>COUNTIFS(BITACORA!$C$4:$C$7322,$B$7:$B$501,BITACORA!$E$4:$E$7322,$E$6:$AM$6,BITACORA!$B$4:$B$7322,"&gt;="&amp;$B$3,BITACORA!$B$4:$B$7322,"&lt;="&amp;$B$4)</f>
        <v>0</v>
      </c>
      <c r="AH232" s="165">
        <f>COUNTIFS(BITACORA!$C$4:$C$7322,$B$7:$B$501,BITACORA!$E$4:$E$7322,$E$6:$AM$6,BITACORA!$B$4:$B$7322,"&gt;="&amp;$B$3,BITACORA!$B$4:$B$7322,"&lt;="&amp;$B$4)</f>
        <v>0</v>
      </c>
      <c r="AI232" s="165">
        <f>COUNTIFS(BITACORA!$C$4:$C$7322,$B$7:$B$501,BITACORA!$E$4:$E$7322,$E$6:$AM$6,BITACORA!$B$4:$B$7322,"&gt;="&amp;$B$3,BITACORA!$B$4:$B$7322,"&lt;="&amp;$B$4)</f>
        <v>0</v>
      </c>
      <c r="AJ232" s="165">
        <f>COUNTIFS(BITACORA!$C$4:$C$7322,$B$7:$B$501,BITACORA!$E$4:$E$7322,$E$6:$AM$6,BITACORA!$B$4:$B$7322,"&gt;="&amp;$B$3,BITACORA!$B$4:$B$7322,"&lt;="&amp;$B$4)</f>
        <v>0</v>
      </c>
      <c r="AK232" s="165">
        <f>COUNTIFS(BITACORA!$C$4:$C$7322,$B$7:$B$501,BITACORA!$E$4:$E$7322,$E$6:$AM$6,BITACORA!$B$4:$B$7322,"&gt;="&amp;$B$3,BITACORA!$B$4:$B$7322,"&lt;="&amp;$B$4)</f>
        <v>0</v>
      </c>
      <c r="AL232" s="165">
        <f>COUNTIFS(BITACORA!$C$4:$C$7322,$B$7:$B$501,BITACORA!$E$4:$E$7322,$E$6:$AM$6,BITACORA!$B$4:$B$7322,"&gt;="&amp;$B$3,BITACORA!$B$4:$B$7322,"&lt;="&amp;$B$4)</f>
        <v>0</v>
      </c>
      <c r="AM232" s="165">
        <f>COUNTIFS(BITACORA!$C$4:$C$7322,$B$7:$B$501,BITACORA!$E$4:$E$7322,$E$6:$AM$6,BITACORA!$B$4:$B$7322,"&gt;="&amp;$B$3,BITACORA!$B$4:$B$7322,"&lt;="&amp;$B$4)</f>
        <v>0</v>
      </c>
    </row>
    <row r="233" spans="1:39">
      <c r="A233" s="141"/>
      <c r="B233" s="165"/>
      <c r="C233" s="165"/>
      <c r="D233" s="164">
        <f t="shared" si="0"/>
        <v>0</v>
      </c>
      <c r="E233" s="165">
        <f>COUNTIFS(BITACORA!$C$4:$C$7322,$B$7:$B$501,BITACORA!$E$4:$E$7322,$E$6:$AM$6,BITACORA!$B$4:$B$7322,"&gt;="&amp;$B$3,BITACORA!$B$4:$B$7322,"&lt;="&amp;$B$4)</f>
        <v>0</v>
      </c>
      <c r="F233" s="165">
        <f>COUNTIFS(BITACORA!$C$4:$C$7322,$B$7:$B$501,BITACORA!$E$4:$E$7322,$E$6:$AM$6,BITACORA!$B$4:$B$7322,"&gt;="&amp;$B$3,BITACORA!$B$4:$B$7322,"&lt;="&amp;$B$4)</f>
        <v>0</v>
      </c>
      <c r="G233" s="165">
        <f>COUNTIFS(BITACORA!$C$4:$C$7322,$B$7:$B$501,BITACORA!$E$4:$E$7322,$E$6:$AM$6,BITACORA!$B$4:$B$7322,"&gt;="&amp;$B$3,BITACORA!$B$4:$B$7322,"&lt;="&amp;$B$4)</f>
        <v>0</v>
      </c>
      <c r="H233" s="165">
        <f>COUNTIFS(BITACORA!$C$4:$C$7322,$B$7:$B$501,BITACORA!$E$4:$E$7322,$E$6:$AM$6,BITACORA!$B$4:$B$7322,"&gt;="&amp;$B$3,BITACORA!$B$4:$B$7322,"&lt;="&amp;$B$4)</f>
        <v>0</v>
      </c>
      <c r="I233" s="165">
        <f>COUNTIFS(BITACORA!$C$4:$C$7322,$B$7:$B$501,BITACORA!$E$4:$E$7322,$E$6:$AM$6,BITACORA!$B$4:$B$7322,"&gt;="&amp;$B$3,BITACORA!$B$4:$B$7322,"&lt;="&amp;$B$4)</f>
        <v>0</v>
      </c>
      <c r="J233" s="165">
        <f>COUNTIFS(BITACORA!$C$4:$C$7322,$B$7:$B$501,BITACORA!$E$4:$E$7322,$E$6:$AM$6,BITACORA!$B$4:$B$7322,"&gt;="&amp;$B$3,BITACORA!$B$4:$B$7322,"&lt;="&amp;$B$4)</f>
        <v>0</v>
      </c>
      <c r="K233" s="165">
        <f>COUNTIFS(BITACORA!$C$4:$C$7322,$B$7:$B$501,BITACORA!$E$4:$E$7322,$E$6:$AM$6,BITACORA!$B$4:$B$7322,"&gt;="&amp;$B$3,BITACORA!$B$4:$B$7322,"&lt;="&amp;$B$4)</f>
        <v>0</v>
      </c>
      <c r="L233" s="165">
        <f>COUNTIFS(BITACORA!$C$4:$C$7322,$B$7:$B$501,BITACORA!$E$4:$E$7322,$E$6:$AM$6,BITACORA!$B$4:$B$7322,"&gt;="&amp;$B$3,BITACORA!$B$4:$B$7322,"&lt;="&amp;$B$4)</f>
        <v>0</v>
      </c>
      <c r="M233" s="165">
        <f>COUNTIFS(BITACORA!$C$4:$C$7322,$B$7:$B$501,BITACORA!$E$4:$E$7322,$E$6:$AM$6,BITACORA!$B$4:$B$7322,"&gt;="&amp;$B$3,BITACORA!$B$4:$B$7322,"&lt;="&amp;$B$4)</f>
        <v>0</v>
      </c>
      <c r="N233" s="165">
        <f>COUNTIFS(BITACORA!$C$4:$C$7322,$B$7:$B$501,BITACORA!$E$4:$E$7322,$E$6:$AM$6,BITACORA!$B$4:$B$7322,"&gt;="&amp;$B$3,BITACORA!$B$4:$B$7322,"&lt;="&amp;$B$4)</f>
        <v>0</v>
      </c>
      <c r="O233" s="165">
        <f>COUNTIFS(BITACORA!$C$4:$C$7322,$B$7:$B$501,BITACORA!$E$4:$E$7322,$E$6:$AM$6,BITACORA!$B$4:$B$7322,"&gt;="&amp;$B$3,BITACORA!$B$4:$B$7322,"&lt;="&amp;$B$4)</f>
        <v>0</v>
      </c>
      <c r="P233" s="165">
        <f>COUNTIFS(BITACORA!$C$4:$C$7322,$B$7:$B$501,BITACORA!$E$4:$E$7322,$E$6:$AM$6,BITACORA!$B$4:$B$7322,"&gt;="&amp;$B$3,BITACORA!$B$4:$B$7322,"&lt;="&amp;$B$4)</f>
        <v>0</v>
      </c>
      <c r="Q233" s="165">
        <f>COUNTIFS(BITACORA!$C$4:$C$7322,$B$7:$B$501,BITACORA!$E$4:$E$7322,$E$6:$AM$6,BITACORA!$B$4:$B$7322,"&gt;="&amp;$B$3,BITACORA!$B$4:$B$7322,"&lt;="&amp;$B$4)</f>
        <v>0</v>
      </c>
      <c r="R233" s="165">
        <f>COUNTIFS(BITACORA!$C$4:$C$7322,$B$7:$B$501,BITACORA!$E$4:$E$7322,$E$6:$AM$6,BITACORA!$B$4:$B$7322,"&gt;="&amp;$B$3,BITACORA!$B$4:$B$7322,"&lt;="&amp;$B$4)</f>
        <v>0</v>
      </c>
      <c r="S233" s="165">
        <f>COUNTIFS(BITACORA!$C$4:$C$7322,$B$7:$B$501,BITACORA!$E$4:$E$7322,$E$6:$AM$6,BITACORA!$B$4:$B$7322,"&gt;="&amp;$B$3,BITACORA!$B$4:$B$7322,"&lt;="&amp;$B$4)</f>
        <v>0</v>
      </c>
      <c r="T233" s="165">
        <f>COUNTIFS(BITACORA!$C$4:$C$7322,$B$7:$B$501,BITACORA!$E$4:$E$7322,$E$6:$AM$6,BITACORA!$B$4:$B$7322,"&gt;="&amp;$B$3,BITACORA!$B$4:$B$7322,"&lt;="&amp;$B$4)</f>
        <v>0</v>
      </c>
      <c r="U233" s="165">
        <f>COUNTIFS(BITACORA!$C$4:$C$7322,$B$7:$B$501,BITACORA!$E$4:$E$7322,$E$6:$AM$6,BITACORA!$B$4:$B$7322,"&gt;="&amp;$B$3,BITACORA!$B$4:$B$7322,"&lt;="&amp;$B$4)</f>
        <v>0</v>
      </c>
      <c r="V233" s="165">
        <f>COUNTIFS(BITACORA!$C$4:$C$7322,$B$7:$B$501,BITACORA!$E$4:$E$7322,$E$6:$AM$6,BITACORA!$B$4:$B$7322,"&gt;="&amp;$B$3,BITACORA!$B$4:$B$7322,"&lt;="&amp;$B$4)</f>
        <v>0</v>
      </c>
      <c r="W233" s="165">
        <f>COUNTIFS(BITACORA!$C$4:$C$7322,$B$7:$B$501,BITACORA!$E$4:$E$7322,$E$6:$AM$6,BITACORA!$B$4:$B$7322,"&gt;="&amp;$B$3,BITACORA!$B$4:$B$7322,"&lt;="&amp;$B$4)</f>
        <v>0</v>
      </c>
      <c r="X233" s="165">
        <f>COUNTIFS(BITACORA!$C$4:$C$7322,$B$7:$B$501,BITACORA!$E$4:$E$7322,$E$6:$AM$6,BITACORA!$B$4:$B$7322,"&gt;="&amp;$B$3,BITACORA!$B$4:$B$7322,"&lt;="&amp;$B$4)</f>
        <v>0</v>
      </c>
      <c r="Y233" s="165">
        <f>COUNTIFS(BITACORA!$C$4:$C$7322,$B$7:$B$501,BITACORA!$E$4:$E$7322,$E$6:$AM$6,BITACORA!$B$4:$B$7322,"&gt;="&amp;$B$3,BITACORA!$B$4:$B$7322,"&lt;="&amp;$B$4)</f>
        <v>0</v>
      </c>
      <c r="Z233" s="165">
        <f>COUNTIFS(BITACORA!$C$4:$C$7322,$B$7:$B$501,BITACORA!$E$4:$E$7322,$E$6:$AM$6,BITACORA!$B$4:$B$7322,"&gt;="&amp;$B$3,BITACORA!$B$4:$B$7322,"&lt;="&amp;$B$4)</f>
        <v>0</v>
      </c>
      <c r="AA233" s="165">
        <f>COUNTIFS(BITACORA!$C$4:$C$7322,$B$7:$B$501,BITACORA!$E$4:$E$7322,$E$6:$AM$6,BITACORA!$B$4:$B$7322,"&gt;="&amp;$B$3,BITACORA!$B$4:$B$7322,"&lt;="&amp;$B$4)</f>
        <v>0</v>
      </c>
      <c r="AB233" s="165">
        <f>COUNTIFS(BITACORA!$C$4:$C$7322,$B$7:$B$501,BITACORA!$E$4:$E$7322,$E$6:$AM$6,BITACORA!$B$4:$B$7322,"&gt;="&amp;$B$3,BITACORA!$B$4:$B$7322,"&lt;="&amp;$B$4)</f>
        <v>0</v>
      </c>
      <c r="AC233" s="165">
        <f>COUNTIFS(BITACORA!$C$4:$C$7322,$B$7:$B$501,BITACORA!$E$4:$E$7322,$E$6:$AM$6,BITACORA!$B$4:$B$7322,"&gt;="&amp;$B$3,BITACORA!$B$4:$B$7322,"&lt;="&amp;$B$4)</f>
        <v>0</v>
      </c>
      <c r="AD233" s="165">
        <f>COUNTIFS(BITACORA!$C$4:$C$7322,$B$7:$B$501,BITACORA!$E$4:$E$7322,$E$6:$AM$6,BITACORA!$B$4:$B$7322,"&gt;="&amp;$B$3,BITACORA!$B$4:$B$7322,"&lt;="&amp;$B$4)</f>
        <v>0</v>
      </c>
      <c r="AE233" s="165">
        <f>COUNTIFS(BITACORA!$C$4:$C$7322,$B$7:$B$501,BITACORA!$E$4:$E$7322,$E$6:$AM$6,BITACORA!$B$4:$B$7322,"&gt;="&amp;$B$3,BITACORA!$B$4:$B$7322,"&lt;="&amp;$B$4)</f>
        <v>0</v>
      </c>
      <c r="AF233" s="165">
        <f>COUNTIFS(BITACORA!$C$4:$C$7322,$B$7:$B$501,BITACORA!$E$4:$E$7322,$E$6:$AM$6,BITACORA!$B$4:$B$7322,"&gt;="&amp;$B$3,BITACORA!$B$4:$B$7322,"&lt;="&amp;$B$4)</f>
        <v>0</v>
      </c>
      <c r="AG233" s="165">
        <f>COUNTIFS(BITACORA!$C$4:$C$7322,$B$7:$B$501,BITACORA!$E$4:$E$7322,$E$6:$AM$6,BITACORA!$B$4:$B$7322,"&gt;="&amp;$B$3,BITACORA!$B$4:$B$7322,"&lt;="&amp;$B$4)</f>
        <v>0</v>
      </c>
      <c r="AH233" s="165">
        <f>COUNTIFS(BITACORA!$C$4:$C$7322,$B$7:$B$501,BITACORA!$E$4:$E$7322,$E$6:$AM$6,BITACORA!$B$4:$B$7322,"&gt;="&amp;$B$3,BITACORA!$B$4:$B$7322,"&lt;="&amp;$B$4)</f>
        <v>0</v>
      </c>
      <c r="AI233" s="165">
        <f>COUNTIFS(BITACORA!$C$4:$C$7322,$B$7:$B$501,BITACORA!$E$4:$E$7322,$E$6:$AM$6,BITACORA!$B$4:$B$7322,"&gt;="&amp;$B$3,BITACORA!$B$4:$B$7322,"&lt;="&amp;$B$4)</f>
        <v>0</v>
      </c>
      <c r="AJ233" s="165">
        <f>COUNTIFS(BITACORA!$C$4:$C$7322,$B$7:$B$501,BITACORA!$E$4:$E$7322,$E$6:$AM$6,BITACORA!$B$4:$B$7322,"&gt;="&amp;$B$3,BITACORA!$B$4:$B$7322,"&lt;="&amp;$B$4)</f>
        <v>0</v>
      </c>
      <c r="AK233" s="165">
        <f>COUNTIFS(BITACORA!$C$4:$C$7322,$B$7:$B$501,BITACORA!$E$4:$E$7322,$E$6:$AM$6,BITACORA!$B$4:$B$7322,"&gt;="&amp;$B$3,BITACORA!$B$4:$B$7322,"&lt;="&amp;$B$4)</f>
        <v>0</v>
      </c>
      <c r="AL233" s="165">
        <f>COUNTIFS(BITACORA!$C$4:$C$7322,$B$7:$B$501,BITACORA!$E$4:$E$7322,$E$6:$AM$6,BITACORA!$B$4:$B$7322,"&gt;="&amp;$B$3,BITACORA!$B$4:$B$7322,"&lt;="&amp;$B$4)</f>
        <v>0</v>
      </c>
      <c r="AM233" s="165">
        <f>COUNTIFS(BITACORA!$C$4:$C$7322,$B$7:$B$501,BITACORA!$E$4:$E$7322,$E$6:$AM$6,BITACORA!$B$4:$B$7322,"&gt;="&amp;$B$3,BITACORA!$B$4:$B$7322,"&lt;="&amp;$B$4)</f>
        <v>0</v>
      </c>
    </row>
    <row r="234" spans="1:39">
      <c r="A234" s="141"/>
      <c r="B234" s="165"/>
      <c r="C234" s="165"/>
      <c r="D234" s="164">
        <f t="shared" si="0"/>
        <v>0</v>
      </c>
      <c r="E234" s="165">
        <f>COUNTIFS(BITACORA!$C$4:$C$7322,$B$7:$B$501,BITACORA!$E$4:$E$7322,$E$6:$AM$6,BITACORA!$B$4:$B$7322,"&gt;="&amp;$B$3,BITACORA!$B$4:$B$7322,"&lt;="&amp;$B$4)</f>
        <v>0</v>
      </c>
      <c r="F234" s="165">
        <f>COUNTIFS(BITACORA!$C$4:$C$7322,$B$7:$B$501,BITACORA!$E$4:$E$7322,$E$6:$AM$6,BITACORA!$B$4:$B$7322,"&gt;="&amp;$B$3,BITACORA!$B$4:$B$7322,"&lt;="&amp;$B$4)</f>
        <v>0</v>
      </c>
      <c r="G234" s="165">
        <f>COUNTIFS(BITACORA!$C$4:$C$7322,$B$7:$B$501,BITACORA!$E$4:$E$7322,$E$6:$AM$6,BITACORA!$B$4:$B$7322,"&gt;="&amp;$B$3,BITACORA!$B$4:$B$7322,"&lt;="&amp;$B$4)</f>
        <v>0</v>
      </c>
      <c r="H234" s="165">
        <f>COUNTIFS(BITACORA!$C$4:$C$7322,$B$7:$B$501,BITACORA!$E$4:$E$7322,$E$6:$AM$6,BITACORA!$B$4:$B$7322,"&gt;="&amp;$B$3,BITACORA!$B$4:$B$7322,"&lt;="&amp;$B$4)</f>
        <v>0</v>
      </c>
      <c r="I234" s="165">
        <f>COUNTIFS(BITACORA!$C$4:$C$7322,$B$7:$B$501,BITACORA!$E$4:$E$7322,$E$6:$AM$6,BITACORA!$B$4:$B$7322,"&gt;="&amp;$B$3,BITACORA!$B$4:$B$7322,"&lt;="&amp;$B$4)</f>
        <v>0</v>
      </c>
      <c r="J234" s="165">
        <f>COUNTIFS(BITACORA!$C$4:$C$7322,$B$7:$B$501,BITACORA!$E$4:$E$7322,$E$6:$AM$6,BITACORA!$B$4:$B$7322,"&gt;="&amp;$B$3,BITACORA!$B$4:$B$7322,"&lt;="&amp;$B$4)</f>
        <v>0</v>
      </c>
      <c r="K234" s="165">
        <f>COUNTIFS(BITACORA!$C$4:$C$7322,$B$7:$B$501,BITACORA!$E$4:$E$7322,$E$6:$AM$6,BITACORA!$B$4:$B$7322,"&gt;="&amp;$B$3,BITACORA!$B$4:$B$7322,"&lt;="&amp;$B$4)</f>
        <v>0</v>
      </c>
      <c r="L234" s="165">
        <f>COUNTIFS(BITACORA!$C$4:$C$7322,$B$7:$B$501,BITACORA!$E$4:$E$7322,$E$6:$AM$6,BITACORA!$B$4:$B$7322,"&gt;="&amp;$B$3,BITACORA!$B$4:$B$7322,"&lt;="&amp;$B$4)</f>
        <v>0</v>
      </c>
      <c r="M234" s="165">
        <f>COUNTIFS(BITACORA!$C$4:$C$7322,$B$7:$B$501,BITACORA!$E$4:$E$7322,$E$6:$AM$6,BITACORA!$B$4:$B$7322,"&gt;="&amp;$B$3,BITACORA!$B$4:$B$7322,"&lt;="&amp;$B$4)</f>
        <v>0</v>
      </c>
      <c r="N234" s="165">
        <f>COUNTIFS(BITACORA!$C$4:$C$7322,$B$7:$B$501,BITACORA!$E$4:$E$7322,$E$6:$AM$6,BITACORA!$B$4:$B$7322,"&gt;="&amp;$B$3,BITACORA!$B$4:$B$7322,"&lt;="&amp;$B$4)</f>
        <v>0</v>
      </c>
      <c r="O234" s="165">
        <f>COUNTIFS(BITACORA!$C$4:$C$7322,$B$7:$B$501,BITACORA!$E$4:$E$7322,$E$6:$AM$6,BITACORA!$B$4:$B$7322,"&gt;="&amp;$B$3,BITACORA!$B$4:$B$7322,"&lt;="&amp;$B$4)</f>
        <v>0</v>
      </c>
      <c r="P234" s="165">
        <f>COUNTIFS(BITACORA!$C$4:$C$7322,$B$7:$B$501,BITACORA!$E$4:$E$7322,$E$6:$AM$6,BITACORA!$B$4:$B$7322,"&gt;="&amp;$B$3,BITACORA!$B$4:$B$7322,"&lt;="&amp;$B$4)</f>
        <v>0</v>
      </c>
      <c r="Q234" s="165">
        <f>COUNTIFS(BITACORA!$C$4:$C$7322,$B$7:$B$501,BITACORA!$E$4:$E$7322,$E$6:$AM$6,BITACORA!$B$4:$B$7322,"&gt;="&amp;$B$3,BITACORA!$B$4:$B$7322,"&lt;="&amp;$B$4)</f>
        <v>0</v>
      </c>
      <c r="R234" s="165">
        <f>COUNTIFS(BITACORA!$C$4:$C$7322,$B$7:$B$501,BITACORA!$E$4:$E$7322,$E$6:$AM$6,BITACORA!$B$4:$B$7322,"&gt;="&amp;$B$3,BITACORA!$B$4:$B$7322,"&lt;="&amp;$B$4)</f>
        <v>0</v>
      </c>
      <c r="S234" s="165">
        <f>COUNTIFS(BITACORA!$C$4:$C$7322,$B$7:$B$501,BITACORA!$E$4:$E$7322,$E$6:$AM$6,BITACORA!$B$4:$B$7322,"&gt;="&amp;$B$3,BITACORA!$B$4:$B$7322,"&lt;="&amp;$B$4)</f>
        <v>0</v>
      </c>
      <c r="T234" s="165">
        <f>COUNTIFS(BITACORA!$C$4:$C$7322,$B$7:$B$501,BITACORA!$E$4:$E$7322,$E$6:$AM$6,BITACORA!$B$4:$B$7322,"&gt;="&amp;$B$3,BITACORA!$B$4:$B$7322,"&lt;="&amp;$B$4)</f>
        <v>0</v>
      </c>
      <c r="U234" s="165">
        <f>COUNTIFS(BITACORA!$C$4:$C$7322,$B$7:$B$501,BITACORA!$E$4:$E$7322,$E$6:$AM$6,BITACORA!$B$4:$B$7322,"&gt;="&amp;$B$3,BITACORA!$B$4:$B$7322,"&lt;="&amp;$B$4)</f>
        <v>0</v>
      </c>
      <c r="V234" s="165">
        <f>COUNTIFS(BITACORA!$C$4:$C$7322,$B$7:$B$501,BITACORA!$E$4:$E$7322,$E$6:$AM$6,BITACORA!$B$4:$B$7322,"&gt;="&amp;$B$3,BITACORA!$B$4:$B$7322,"&lt;="&amp;$B$4)</f>
        <v>0</v>
      </c>
      <c r="W234" s="165">
        <f>COUNTIFS(BITACORA!$C$4:$C$7322,$B$7:$B$501,BITACORA!$E$4:$E$7322,$E$6:$AM$6,BITACORA!$B$4:$B$7322,"&gt;="&amp;$B$3,BITACORA!$B$4:$B$7322,"&lt;="&amp;$B$4)</f>
        <v>0</v>
      </c>
      <c r="X234" s="165">
        <f>COUNTIFS(BITACORA!$C$4:$C$7322,$B$7:$B$501,BITACORA!$E$4:$E$7322,$E$6:$AM$6,BITACORA!$B$4:$B$7322,"&gt;="&amp;$B$3,BITACORA!$B$4:$B$7322,"&lt;="&amp;$B$4)</f>
        <v>0</v>
      </c>
      <c r="Y234" s="165">
        <f>COUNTIFS(BITACORA!$C$4:$C$7322,$B$7:$B$501,BITACORA!$E$4:$E$7322,$E$6:$AM$6,BITACORA!$B$4:$B$7322,"&gt;="&amp;$B$3,BITACORA!$B$4:$B$7322,"&lt;="&amp;$B$4)</f>
        <v>0</v>
      </c>
      <c r="Z234" s="165">
        <f>COUNTIFS(BITACORA!$C$4:$C$7322,$B$7:$B$501,BITACORA!$E$4:$E$7322,$E$6:$AM$6,BITACORA!$B$4:$B$7322,"&gt;="&amp;$B$3,BITACORA!$B$4:$B$7322,"&lt;="&amp;$B$4)</f>
        <v>0</v>
      </c>
      <c r="AA234" s="165">
        <f>COUNTIFS(BITACORA!$C$4:$C$7322,$B$7:$B$501,BITACORA!$E$4:$E$7322,$E$6:$AM$6,BITACORA!$B$4:$B$7322,"&gt;="&amp;$B$3,BITACORA!$B$4:$B$7322,"&lt;="&amp;$B$4)</f>
        <v>0</v>
      </c>
      <c r="AB234" s="165">
        <f>COUNTIFS(BITACORA!$C$4:$C$7322,$B$7:$B$501,BITACORA!$E$4:$E$7322,$E$6:$AM$6,BITACORA!$B$4:$B$7322,"&gt;="&amp;$B$3,BITACORA!$B$4:$B$7322,"&lt;="&amp;$B$4)</f>
        <v>0</v>
      </c>
      <c r="AC234" s="165">
        <f>COUNTIFS(BITACORA!$C$4:$C$7322,$B$7:$B$501,BITACORA!$E$4:$E$7322,$E$6:$AM$6,BITACORA!$B$4:$B$7322,"&gt;="&amp;$B$3,BITACORA!$B$4:$B$7322,"&lt;="&amp;$B$4)</f>
        <v>0</v>
      </c>
      <c r="AD234" s="165">
        <f>COUNTIFS(BITACORA!$C$4:$C$7322,$B$7:$B$501,BITACORA!$E$4:$E$7322,$E$6:$AM$6,BITACORA!$B$4:$B$7322,"&gt;="&amp;$B$3,BITACORA!$B$4:$B$7322,"&lt;="&amp;$B$4)</f>
        <v>0</v>
      </c>
      <c r="AE234" s="165">
        <f>COUNTIFS(BITACORA!$C$4:$C$7322,$B$7:$B$501,BITACORA!$E$4:$E$7322,$E$6:$AM$6,BITACORA!$B$4:$B$7322,"&gt;="&amp;$B$3,BITACORA!$B$4:$B$7322,"&lt;="&amp;$B$4)</f>
        <v>0</v>
      </c>
      <c r="AF234" s="165">
        <f>COUNTIFS(BITACORA!$C$4:$C$7322,$B$7:$B$501,BITACORA!$E$4:$E$7322,$E$6:$AM$6,BITACORA!$B$4:$B$7322,"&gt;="&amp;$B$3,BITACORA!$B$4:$B$7322,"&lt;="&amp;$B$4)</f>
        <v>0</v>
      </c>
      <c r="AG234" s="165">
        <f>COUNTIFS(BITACORA!$C$4:$C$7322,$B$7:$B$501,BITACORA!$E$4:$E$7322,$E$6:$AM$6,BITACORA!$B$4:$B$7322,"&gt;="&amp;$B$3,BITACORA!$B$4:$B$7322,"&lt;="&amp;$B$4)</f>
        <v>0</v>
      </c>
      <c r="AH234" s="165">
        <f>COUNTIFS(BITACORA!$C$4:$C$7322,$B$7:$B$501,BITACORA!$E$4:$E$7322,$E$6:$AM$6,BITACORA!$B$4:$B$7322,"&gt;="&amp;$B$3,BITACORA!$B$4:$B$7322,"&lt;="&amp;$B$4)</f>
        <v>0</v>
      </c>
      <c r="AI234" s="165">
        <f>COUNTIFS(BITACORA!$C$4:$C$7322,$B$7:$B$501,BITACORA!$E$4:$E$7322,$E$6:$AM$6,BITACORA!$B$4:$B$7322,"&gt;="&amp;$B$3,BITACORA!$B$4:$B$7322,"&lt;="&amp;$B$4)</f>
        <v>0</v>
      </c>
      <c r="AJ234" s="165">
        <f>COUNTIFS(BITACORA!$C$4:$C$7322,$B$7:$B$501,BITACORA!$E$4:$E$7322,$E$6:$AM$6,BITACORA!$B$4:$B$7322,"&gt;="&amp;$B$3,BITACORA!$B$4:$B$7322,"&lt;="&amp;$B$4)</f>
        <v>0</v>
      </c>
      <c r="AK234" s="165">
        <f>COUNTIFS(BITACORA!$C$4:$C$7322,$B$7:$B$501,BITACORA!$E$4:$E$7322,$E$6:$AM$6,BITACORA!$B$4:$B$7322,"&gt;="&amp;$B$3,BITACORA!$B$4:$B$7322,"&lt;="&amp;$B$4)</f>
        <v>0</v>
      </c>
      <c r="AL234" s="165">
        <f>COUNTIFS(BITACORA!$C$4:$C$7322,$B$7:$B$501,BITACORA!$E$4:$E$7322,$E$6:$AM$6,BITACORA!$B$4:$B$7322,"&gt;="&amp;$B$3,BITACORA!$B$4:$B$7322,"&lt;="&amp;$B$4)</f>
        <v>0</v>
      </c>
      <c r="AM234" s="165">
        <f>COUNTIFS(BITACORA!$C$4:$C$7322,$B$7:$B$501,BITACORA!$E$4:$E$7322,$E$6:$AM$6,BITACORA!$B$4:$B$7322,"&gt;="&amp;$B$3,BITACORA!$B$4:$B$7322,"&lt;="&amp;$B$4)</f>
        <v>0</v>
      </c>
    </row>
    <row r="235" spans="1:39">
      <c r="A235" s="141"/>
      <c r="B235" s="165"/>
      <c r="C235" s="165"/>
      <c r="D235" s="164">
        <f t="shared" si="0"/>
        <v>0</v>
      </c>
      <c r="E235" s="165">
        <f>COUNTIFS(BITACORA!$C$4:$C$7322,$B$7:$B$501,BITACORA!$E$4:$E$7322,$E$6:$AM$6,BITACORA!$B$4:$B$7322,"&gt;="&amp;$B$3,BITACORA!$B$4:$B$7322,"&lt;="&amp;$B$4)</f>
        <v>0</v>
      </c>
      <c r="F235" s="165">
        <f>COUNTIFS(BITACORA!$C$4:$C$7322,$B$7:$B$501,BITACORA!$E$4:$E$7322,$E$6:$AM$6,BITACORA!$B$4:$B$7322,"&gt;="&amp;$B$3,BITACORA!$B$4:$B$7322,"&lt;="&amp;$B$4)</f>
        <v>0</v>
      </c>
      <c r="G235" s="165">
        <f>COUNTIFS(BITACORA!$C$4:$C$7322,$B$7:$B$501,BITACORA!$E$4:$E$7322,$E$6:$AM$6,BITACORA!$B$4:$B$7322,"&gt;="&amp;$B$3,BITACORA!$B$4:$B$7322,"&lt;="&amp;$B$4)</f>
        <v>0</v>
      </c>
      <c r="H235" s="165">
        <f>COUNTIFS(BITACORA!$C$4:$C$7322,$B$7:$B$501,BITACORA!$E$4:$E$7322,$E$6:$AM$6,BITACORA!$B$4:$B$7322,"&gt;="&amp;$B$3,BITACORA!$B$4:$B$7322,"&lt;="&amp;$B$4)</f>
        <v>0</v>
      </c>
      <c r="I235" s="165">
        <f>COUNTIFS(BITACORA!$C$4:$C$7322,$B$7:$B$501,BITACORA!$E$4:$E$7322,$E$6:$AM$6,BITACORA!$B$4:$B$7322,"&gt;="&amp;$B$3,BITACORA!$B$4:$B$7322,"&lt;="&amp;$B$4)</f>
        <v>0</v>
      </c>
      <c r="J235" s="165">
        <f>COUNTIFS(BITACORA!$C$4:$C$7322,$B$7:$B$501,BITACORA!$E$4:$E$7322,$E$6:$AM$6,BITACORA!$B$4:$B$7322,"&gt;="&amp;$B$3,BITACORA!$B$4:$B$7322,"&lt;="&amp;$B$4)</f>
        <v>0</v>
      </c>
      <c r="K235" s="165">
        <f>COUNTIFS(BITACORA!$C$4:$C$7322,$B$7:$B$501,BITACORA!$E$4:$E$7322,$E$6:$AM$6,BITACORA!$B$4:$B$7322,"&gt;="&amp;$B$3,BITACORA!$B$4:$B$7322,"&lt;="&amp;$B$4)</f>
        <v>0</v>
      </c>
      <c r="L235" s="165">
        <f>COUNTIFS(BITACORA!$C$4:$C$7322,$B$7:$B$501,BITACORA!$E$4:$E$7322,$E$6:$AM$6,BITACORA!$B$4:$B$7322,"&gt;="&amp;$B$3,BITACORA!$B$4:$B$7322,"&lt;="&amp;$B$4)</f>
        <v>0</v>
      </c>
      <c r="M235" s="165">
        <f>COUNTIFS(BITACORA!$C$4:$C$7322,$B$7:$B$501,BITACORA!$E$4:$E$7322,$E$6:$AM$6,BITACORA!$B$4:$B$7322,"&gt;="&amp;$B$3,BITACORA!$B$4:$B$7322,"&lt;="&amp;$B$4)</f>
        <v>0</v>
      </c>
      <c r="N235" s="165">
        <f>COUNTIFS(BITACORA!$C$4:$C$7322,$B$7:$B$501,BITACORA!$E$4:$E$7322,$E$6:$AM$6,BITACORA!$B$4:$B$7322,"&gt;="&amp;$B$3,BITACORA!$B$4:$B$7322,"&lt;="&amp;$B$4)</f>
        <v>0</v>
      </c>
      <c r="O235" s="165">
        <f>COUNTIFS(BITACORA!$C$4:$C$7322,$B$7:$B$501,BITACORA!$E$4:$E$7322,$E$6:$AM$6,BITACORA!$B$4:$B$7322,"&gt;="&amp;$B$3,BITACORA!$B$4:$B$7322,"&lt;="&amp;$B$4)</f>
        <v>0</v>
      </c>
      <c r="P235" s="165">
        <f>COUNTIFS(BITACORA!$C$4:$C$7322,$B$7:$B$501,BITACORA!$E$4:$E$7322,$E$6:$AM$6,BITACORA!$B$4:$B$7322,"&gt;="&amp;$B$3,BITACORA!$B$4:$B$7322,"&lt;="&amp;$B$4)</f>
        <v>0</v>
      </c>
      <c r="Q235" s="165">
        <f>COUNTIFS(BITACORA!$C$4:$C$7322,$B$7:$B$501,BITACORA!$E$4:$E$7322,$E$6:$AM$6,BITACORA!$B$4:$B$7322,"&gt;="&amp;$B$3,BITACORA!$B$4:$B$7322,"&lt;="&amp;$B$4)</f>
        <v>0</v>
      </c>
      <c r="R235" s="165">
        <f>COUNTIFS(BITACORA!$C$4:$C$7322,$B$7:$B$501,BITACORA!$E$4:$E$7322,$E$6:$AM$6,BITACORA!$B$4:$B$7322,"&gt;="&amp;$B$3,BITACORA!$B$4:$B$7322,"&lt;="&amp;$B$4)</f>
        <v>0</v>
      </c>
      <c r="S235" s="165">
        <f>COUNTIFS(BITACORA!$C$4:$C$7322,$B$7:$B$501,BITACORA!$E$4:$E$7322,$E$6:$AM$6,BITACORA!$B$4:$B$7322,"&gt;="&amp;$B$3,BITACORA!$B$4:$B$7322,"&lt;="&amp;$B$4)</f>
        <v>0</v>
      </c>
      <c r="T235" s="165">
        <f>COUNTIFS(BITACORA!$C$4:$C$7322,$B$7:$B$501,BITACORA!$E$4:$E$7322,$E$6:$AM$6,BITACORA!$B$4:$B$7322,"&gt;="&amp;$B$3,BITACORA!$B$4:$B$7322,"&lt;="&amp;$B$4)</f>
        <v>0</v>
      </c>
      <c r="U235" s="165">
        <f>COUNTIFS(BITACORA!$C$4:$C$7322,$B$7:$B$501,BITACORA!$E$4:$E$7322,$E$6:$AM$6,BITACORA!$B$4:$B$7322,"&gt;="&amp;$B$3,BITACORA!$B$4:$B$7322,"&lt;="&amp;$B$4)</f>
        <v>0</v>
      </c>
      <c r="V235" s="165">
        <f>COUNTIFS(BITACORA!$C$4:$C$7322,$B$7:$B$501,BITACORA!$E$4:$E$7322,$E$6:$AM$6,BITACORA!$B$4:$B$7322,"&gt;="&amp;$B$3,BITACORA!$B$4:$B$7322,"&lt;="&amp;$B$4)</f>
        <v>0</v>
      </c>
      <c r="W235" s="165">
        <f>COUNTIFS(BITACORA!$C$4:$C$7322,$B$7:$B$501,BITACORA!$E$4:$E$7322,$E$6:$AM$6,BITACORA!$B$4:$B$7322,"&gt;="&amp;$B$3,BITACORA!$B$4:$B$7322,"&lt;="&amp;$B$4)</f>
        <v>0</v>
      </c>
      <c r="X235" s="165">
        <f>COUNTIFS(BITACORA!$C$4:$C$7322,$B$7:$B$501,BITACORA!$E$4:$E$7322,$E$6:$AM$6,BITACORA!$B$4:$B$7322,"&gt;="&amp;$B$3,BITACORA!$B$4:$B$7322,"&lt;="&amp;$B$4)</f>
        <v>0</v>
      </c>
      <c r="Y235" s="165">
        <f>COUNTIFS(BITACORA!$C$4:$C$7322,$B$7:$B$501,BITACORA!$E$4:$E$7322,$E$6:$AM$6,BITACORA!$B$4:$B$7322,"&gt;="&amp;$B$3,BITACORA!$B$4:$B$7322,"&lt;="&amp;$B$4)</f>
        <v>0</v>
      </c>
      <c r="Z235" s="165">
        <f>COUNTIFS(BITACORA!$C$4:$C$7322,$B$7:$B$501,BITACORA!$E$4:$E$7322,$E$6:$AM$6,BITACORA!$B$4:$B$7322,"&gt;="&amp;$B$3,BITACORA!$B$4:$B$7322,"&lt;="&amp;$B$4)</f>
        <v>0</v>
      </c>
      <c r="AA235" s="165">
        <f>COUNTIFS(BITACORA!$C$4:$C$7322,$B$7:$B$501,BITACORA!$E$4:$E$7322,$E$6:$AM$6,BITACORA!$B$4:$B$7322,"&gt;="&amp;$B$3,BITACORA!$B$4:$B$7322,"&lt;="&amp;$B$4)</f>
        <v>0</v>
      </c>
      <c r="AB235" s="165">
        <f>COUNTIFS(BITACORA!$C$4:$C$7322,$B$7:$B$501,BITACORA!$E$4:$E$7322,$E$6:$AM$6,BITACORA!$B$4:$B$7322,"&gt;="&amp;$B$3,BITACORA!$B$4:$B$7322,"&lt;="&amp;$B$4)</f>
        <v>0</v>
      </c>
      <c r="AC235" s="165">
        <f>COUNTIFS(BITACORA!$C$4:$C$7322,$B$7:$B$501,BITACORA!$E$4:$E$7322,$E$6:$AM$6,BITACORA!$B$4:$B$7322,"&gt;="&amp;$B$3,BITACORA!$B$4:$B$7322,"&lt;="&amp;$B$4)</f>
        <v>0</v>
      </c>
      <c r="AD235" s="165">
        <f>COUNTIFS(BITACORA!$C$4:$C$7322,$B$7:$B$501,BITACORA!$E$4:$E$7322,$E$6:$AM$6,BITACORA!$B$4:$B$7322,"&gt;="&amp;$B$3,BITACORA!$B$4:$B$7322,"&lt;="&amp;$B$4)</f>
        <v>0</v>
      </c>
      <c r="AE235" s="165">
        <f>COUNTIFS(BITACORA!$C$4:$C$7322,$B$7:$B$501,BITACORA!$E$4:$E$7322,$E$6:$AM$6,BITACORA!$B$4:$B$7322,"&gt;="&amp;$B$3,BITACORA!$B$4:$B$7322,"&lt;="&amp;$B$4)</f>
        <v>0</v>
      </c>
      <c r="AF235" s="165">
        <f>COUNTIFS(BITACORA!$C$4:$C$7322,$B$7:$B$501,BITACORA!$E$4:$E$7322,$E$6:$AM$6,BITACORA!$B$4:$B$7322,"&gt;="&amp;$B$3,BITACORA!$B$4:$B$7322,"&lt;="&amp;$B$4)</f>
        <v>0</v>
      </c>
      <c r="AG235" s="165">
        <f>COUNTIFS(BITACORA!$C$4:$C$7322,$B$7:$B$501,BITACORA!$E$4:$E$7322,$E$6:$AM$6,BITACORA!$B$4:$B$7322,"&gt;="&amp;$B$3,BITACORA!$B$4:$B$7322,"&lt;="&amp;$B$4)</f>
        <v>0</v>
      </c>
      <c r="AH235" s="165">
        <f>COUNTIFS(BITACORA!$C$4:$C$7322,$B$7:$B$501,BITACORA!$E$4:$E$7322,$E$6:$AM$6,BITACORA!$B$4:$B$7322,"&gt;="&amp;$B$3,BITACORA!$B$4:$B$7322,"&lt;="&amp;$B$4)</f>
        <v>0</v>
      </c>
      <c r="AI235" s="165">
        <f>COUNTIFS(BITACORA!$C$4:$C$7322,$B$7:$B$501,BITACORA!$E$4:$E$7322,$E$6:$AM$6,BITACORA!$B$4:$B$7322,"&gt;="&amp;$B$3,BITACORA!$B$4:$B$7322,"&lt;="&amp;$B$4)</f>
        <v>0</v>
      </c>
      <c r="AJ235" s="165">
        <f>COUNTIFS(BITACORA!$C$4:$C$7322,$B$7:$B$501,BITACORA!$E$4:$E$7322,$E$6:$AM$6,BITACORA!$B$4:$B$7322,"&gt;="&amp;$B$3,BITACORA!$B$4:$B$7322,"&lt;="&amp;$B$4)</f>
        <v>0</v>
      </c>
      <c r="AK235" s="165">
        <f>COUNTIFS(BITACORA!$C$4:$C$7322,$B$7:$B$501,BITACORA!$E$4:$E$7322,$E$6:$AM$6,BITACORA!$B$4:$B$7322,"&gt;="&amp;$B$3,BITACORA!$B$4:$B$7322,"&lt;="&amp;$B$4)</f>
        <v>0</v>
      </c>
      <c r="AL235" s="165">
        <f>COUNTIFS(BITACORA!$C$4:$C$7322,$B$7:$B$501,BITACORA!$E$4:$E$7322,$E$6:$AM$6,BITACORA!$B$4:$B$7322,"&gt;="&amp;$B$3,BITACORA!$B$4:$B$7322,"&lt;="&amp;$B$4)</f>
        <v>0</v>
      </c>
      <c r="AM235" s="165">
        <f>COUNTIFS(BITACORA!$C$4:$C$7322,$B$7:$B$501,BITACORA!$E$4:$E$7322,$E$6:$AM$6,BITACORA!$B$4:$B$7322,"&gt;="&amp;$B$3,BITACORA!$B$4:$B$7322,"&lt;="&amp;$B$4)</f>
        <v>0</v>
      </c>
    </row>
    <row r="236" spans="1:39">
      <c r="A236" s="141"/>
      <c r="B236" s="165"/>
      <c r="C236" s="165"/>
      <c r="D236" s="164">
        <f t="shared" si="0"/>
        <v>0</v>
      </c>
      <c r="E236" s="165">
        <f>COUNTIFS(BITACORA!$C$4:$C$7322,$B$7:$B$501,BITACORA!$E$4:$E$7322,$E$6:$AM$6,BITACORA!$B$4:$B$7322,"&gt;="&amp;$B$3,BITACORA!$B$4:$B$7322,"&lt;="&amp;$B$4)</f>
        <v>0</v>
      </c>
      <c r="F236" s="165">
        <f>COUNTIFS(BITACORA!$C$4:$C$7322,$B$7:$B$501,BITACORA!$E$4:$E$7322,$E$6:$AM$6,BITACORA!$B$4:$B$7322,"&gt;="&amp;$B$3,BITACORA!$B$4:$B$7322,"&lt;="&amp;$B$4)</f>
        <v>0</v>
      </c>
      <c r="G236" s="165">
        <f>COUNTIFS(BITACORA!$C$4:$C$7322,$B$7:$B$501,BITACORA!$E$4:$E$7322,$E$6:$AM$6,BITACORA!$B$4:$B$7322,"&gt;="&amp;$B$3,BITACORA!$B$4:$B$7322,"&lt;="&amp;$B$4)</f>
        <v>0</v>
      </c>
      <c r="H236" s="165">
        <f>COUNTIFS(BITACORA!$C$4:$C$7322,$B$7:$B$501,BITACORA!$E$4:$E$7322,$E$6:$AM$6,BITACORA!$B$4:$B$7322,"&gt;="&amp;$B$3,BITACORA!$B$4:$B$7322,"&lt;="&amp;$B$4)</f>
        <v>0</v>
      </c>
      <c r="I236" s="165">
        <f>COUNTIFS(BITACORA!$C$4:$C$7322,$B$7:$B$501,BITACORA!$E$4:$E$7322,$E$6:$AM$6,BITACORA!$B$4:$B$7322,"&gt;="&amp;$B$3,BITACORA!$B$4:$B$7322,"&lt;="&amp;$B$4)</f>
        <v>0</v>
      </c>
      <c r="J236" s="165">
        <f>COUNTIFS(BITACORA!$C$4:$C$7322,$B$7:$B$501,BITACORA!$E$4:$E$7322,$E$6:$AM$6,BITACORA!$B$4:$B$7322,"&gt;="&amp;$B$3,BITACORA!$B$4:$B$7322,"&lt;="&amp;$B$4)</f>
        <v>0</v>
      </c>
      <c r="K236" s="165">
        <f>COUNTIFS(BITACORA!$C$4:$C$7322,$B$7:$B$501,BITACORA!$E$4:$E$7322,$E$6:$AM$6,BITACORA!$B$4:$B$7322,"&gt;="&amp;$B$3,BITACORA!$B$4:$B$7322,"&lt;="&amp;$B$4)</f>
        <v>0</v>
      </c>
      <c r="L236" s="165">
        <f>COUNTIFS(BITACORA!$C$4:$C$7322,$B$7:$B$501,BITACORA!$E$4:$E$7322,$E$6:$AM$6,BITACORA!$B$4:$B$7322,"&gt;="&amp;$B$3,BITACORA!$B$4:$B$7322,"&lt;="&amp;$B$4)</f>
        <v>0</v>
      </c>
      <c r="M236" s="165">
        <f>COUNTIFS(BITACORA!$C$4:$C$7322,$B$7:$B$501,BITACORA!$E$4:$E$7322,$E$6:$AM$6,BITACORA!$B$4:$B$7322,"&gt;="&amp;$B$3,BITACORA!$B$4:$B$7322,"&lt;="&amp;$B$4)</f>
        <v>0</v>
      </c>
      <c r="N236" s="165">
        <f>COUNTIFS(BITACORA!$C$4:$C$7322,$B$7:$B$501,BITACORA!$E$4:$E$7322,$E$6:$AM$6,BITACORA!$B$4:$B$7322,"&gt;="&amp;$B$3,BITACORA!$B$4:$B$7322,"&lt;="&amp;$B$4)</f>
        <v>0</v>
      </c>
      <c r="O236" s="165">
        <f>COUNTIFS(BITACORA!$C$4:$C$7322,$B$7:$B$501,BITACORA!$E$4:$E$7322,$E$6:$AM$6,BITACORA!$B$4:$B$7322,"&gt;="&amp;$B$3,BITACORA!$B$4:$B$7322,"&lt;="&amp;$B$4)</f>
        <v>0</v>
      </c>
      <c r="P236" s="165">
        <f>COUNTIFS(BITACORA!$C$4:$C$7322,$B$7:$B$501,BITACORA!$E$4:$E$7322,$E$6:$AM$6,BITACORA!$B$4:$B$7322,"&gt;="&amp;$B$3,BITACORA!$B$4:$B$7322,"&lt;="&amp;$B$4)</f>
        <v>0</v>
      </c>
      <c r="Q236" s="165">
        <f>COUNTIFS(BITACORA!$C$4:$C$7322,$B$7:$B$501,BITACORA!$E$4:$E$7322,$E$6:$AM$6,BITACORA!$B$4:$B$7322,"&gt;="&amp;$B$3,BITACORA!$B$4:$B$7322,"&lt;="&amp;$B$4)</f>
        <v>0</v>
      </c>
      <c r="R236" s="165">
        <f>COUNTIFS(BITACORA!$C$4:$C$7322,$B$7:$B$501,BITACORA!$E$4:$E$7322,$E$6:$AM$6,BITACORA!$B$4:$B$7322,"&gt;="&amp;$B$3,BITACORA!$B$4:$B$7322,"&lt;="&amp;$B$4)</f>
        <v>0</v>
      </c>
      <c r="S236" s="165">
        <f>COUNTIFS(BITACORA!$C$4:$C$7322,$B$7:$B$501,BITACORA!$E$4:$E$7322,$E$6:$AM$6,BITACORA!$B$4:$B$7322,"&gt;="&amp;$B$3,BITACORA!$B$4:$B$7322,"&lt;="&amp;$B$4)</f>
        <v>0</v>
      </c>
      <c r="T236" s="165">
        <f>COUNTIFS(BITACORA!$C$4:$C$7322,$B$7:$B$501,BITACORA!$E$4:$E$7322,$E$6:$AM$6,BITACORA!$B$4:$B$7322,"&gt;="&amp;$B$3,BITACORA!$B$4:$B$7322,"&lt;="&amp;$B$4)</f>
        <v>0</v>
      </c>
      <c r="U236" s="165">
        <f>COUNTIFS(BITACORA!$C$4:$C$7322,$B$7:$B$501,BITACORA!$E$4:$E$7322,$E$6:$AM$6,BITACORA!$B$4:$B$7322,"&gt;="&amp;$B$3,BITACORA!$B$4:$B$7322,"&lt;="&amp;$B$4)</f>
        <v>0</v>
      </c>
      <c r="V236" s="165">
        <f>COUNTIFS(BITACORA!$C$4:$C$7322,$B$7:$B$501,BITACORA!$E$4:$E$7322,$E$6:$AM$6,BITACORA!$B$4:$B$7322,"&gt;="&amp;$B$3,BITACORA!$B$4:$B$7322,"&lt;="&amp;$B$4)</f>
        <v>0</v>
      </c>
      <c r="W236" s="165">
        <f>COUNTIFS(BITACORA!$C$4:$C$7322,$B$7:$B$501,BITACORA!$E$4:$E$7322,$E$6:$AM$6,BITACORA!$B$4:$B$7322,"&gt;="&amp;$B$3,BITACORA!$B$4:$B$7322,"&lt;="&amp;$B$4)</f>
        <v>0</v>
      </c>
      <c r="X236" s="165">
        <f>COUNTIFS(BITACORA!$C$4:$C$7322,$B$7:$B$501,BITACORA!$E$4:$E$7322,$E$6:$AM$6,BITACORA!$B$4:$B$7322,"&gt;="&amp;$B$3,BITACORA!$B$4:$B$7322,"&lt;="&amp;$B$4)</f>
        <v>0</v>
      </c>
      <c r="Y236" s="165">
        <f>COUNTIFS(BITACORA!$C$4:$C$7322,$B$7:$B$501,BITACORA!$E$4:$E$7322,$E$6:$AM$6,BITACORA!$B$4:$B$7322,"&gt;="&amp;$B$3,BITACORA!$B$4:$B$7322,"&lt;="&amp;$B$4)</f>
        <v>0</v>
      </c>
      <c r="Z236" s="165">
        <f>COUNTIFS(BITACORA!$C$4:$C$7322,$B$7:$B$501,BITACORA!$E$4:$E$7322,$E$6:$AM$6,BITACORA!$B$4:$B$7322,"&gt;="&amp;$B$3,BITACORA!$B$4:$B$7322,"&lt;="&amp;$B$4)</f>
        <v>0</v>
      </c>
      <c r="AA236" s="165">
        <f>COUNTIFS(BITACORA!$C$4:$C$7322,$B$7:$B$501,BITACORA!$E$4:$E$7322,$E$6:$AM$6,BITACORA!$B$4:$B$7322,"&gt;="&amp;$B$3,BITACORA!$B$4:$B$7322,"&lt;="&amp;$B$4)</f>
        <v>0</v>
      </c>
      <c r="AB236" s="165">
        <f>COUNTIFS(BITACORA!$C$4:$C$7322,$B$7:$B$501,BITACORA!$E$4:$E$7322,$E$6:$AM$6,BITACORA!$B$4:$B$7322,"&gt;="&amp;$B$3,BITACORA!$B$4:$B$7322,"&lt;="&amp;$B$4)</f>
        <v>0</v>
      </c>
      <c r="AC236" s="165">
        <f>COUNTIFS(BITACORA!$C$4:$C$7322,$B$7:$B$501,BITACORA!$E$4:$E$7322,$E$6:$AM$6,BITACORA!$B$4:$B$7322,"&gt;="&amp;$B$3,BITACORA!$B$4:$B$7322,"&lt;="&amp;$B$4)</f>
        <v>0</v>
      </c>
      <c r="AD236" s="165">
        <f>COUNTIFS(BITACORA!$C$4:$C$7322,$B$7:$B$501,BITACORA!$E$4:$E$7322,$E$6:$AM$6,BITACORA!$B$4:$B$7322,"&gt;="&amp;$B$3,BITACORA!$B$4:$B$7322,"&lt;="&amp;$B$4)</f>
        <v>0</v>
      </c>
      <c r="AE236" s="165">
        <f>COUNTIFS(BITACORA!$C$4:$C$7322,$B$7:$B$501,BITACORA!$E$4:$E$7322,$E$6:$AM$6,BITACORA!$B$4:$B$7322,"&gt;="&amp;$B$3,BITACORA!$B$4:$B$7322,"&lt;="&amp;$B$4)</f>
        <v>0</v>
      </c>
      <c r="AF236" s="165">
        <f>COUNTIFS(BITACORA!$C$4:$C$7322,$B$7:$B$501,BITACORA!$E$4:$E$7322,$E$6:$AM$6,BITACORA!$B$4:$B$7322,"&gt;="&amp;$B$3,BITACORA!$B$4:$B$7322,"&lt;="&amp;$B$4)</f>
        <v>0</v>
      </c>
      <c r="AG236" s="165">
        <f>COUNTIFS(BITACORA!$C$4:$C$7322,$B$7:$B$501,BITACORA!$E$4:$E$7322,$E$6:$AM$6,BITACORA!$B$4:$B$7322,"&gt;="&amp;$B$3,BITACORA!$B$4:$B$7322,"&lt;="&amp;$B$4)</f>
        <v>0</v>
      </c>
      <c r="AH236" s="165">
        <f>COUNTIFS(BITACORA!$C$4:$C$7322,$B$7:$B$501,BITACORA!$E$4:$E$7322,$E$6:$AM$6,BITACORA!$B$4:$B$7322,"&gt;="&amp;$B$3,BITACORA!$B$4:$B$7322,"&lt;="&amp;$B$4)</f>
        <v>0</v>
      </c>
      <c r="AI236" s="165">
        <f>COUNTIFS(BITACORA!$C$4:$C$7322,$B$7:$B$501,BITACORA!$E$4:$E$7322,$E$6:$AM$6,BITACORA!$B$4:$B$7322,"&gt;="&amp;$B$3,BITACORA!$B$4:$B$7322,"&lt;="&amp;$B$4)</f>
        <v>0</v>
      </c>
      <c r="AJ236" s="165">
        <f>COUNTIFS(BITACORA!$C$4:$C$7322,$B$7:$B$501,BITACORA!$E$4:$E$7322,$E$6:$AM$6,BITACORA!$B$4:$B$7322,"&gt;="&amp;$B$3,BITACORA!$B$4:$B$7322,"&lt;="&amp;$B$4)</f>
        <v>0</v>
      </c>
      <c r="AK236" s="165">
        <f>COUNTIFS(BITACORA!$C$4:$C$7322,$B$7:$B$501,BITACORA!$E$4:$E$7322,$E$6:$AM$6,BITACORA!$B$4:$B$7322,"&gt;="&amp;$B$3,BITACORA!$B$4:$B$7322,"&lt;="&amp;$B$4)</f>
        <v>0</v>
      </c>
      <c r="AL236" s="165">
        <f>COUNTIFS(BITACORA!$C$4:$C$7322,$B$7:$B$501,BITACORA!$E$4:$E$7322,$E$6:$AM$6,BITACORA!$B$4:$B$7322,"&gt;="&amp;$B$3,BITACORA!$B$4:$B$7322,"&lt;="&amp;$B$4)</f>
        <v>0</v>
      </c>
      <c r="AM236" s="165">
        <f>COUNTIFS(BITACORA!$C$4:$C$7322,$B$7:$B$501,BITACORA!$E$4:$E$7322,$E$6:$AM$6,BITACORA!$B$4:$B$7322,"&gt;="&amp;$B$3,BITACORA!$B$4:$B$7322,"&lt;="&amp;$B$4)</f>
        <v>0</v>
      </c>
    </row>
    <row r="237" spans="1:39">
      <c r="A237" s="141"/>
      <c r="B237" s="165"/>
      <c r="C237" s="165"/>
      <c r="D237" s="164">
        <f t="shared" si="0"/>
        <v>0</v>
      </c>
      <c r="E237" s="165">
        <f>COUNTIFS(BITACORA!$C$4:$C$7322,$B$7:$B$501,BITACORA!$E$4:$E$7322,$E$6:$AM$6,BITACORA!$B$4:$B$7322,"&gt;="&amp;$B$3,BITACORA!$B$4:$B$7322,"&lt;="&amp;$B$4)</f>
        <v>0</v>
      </c>
      <c r="F237" s="165">
        <f>COUNTIFS(BITACORA!$C$4:$C$7322,$B$7:$B$501,BITACORA!$E$4:$E$7322,$E$6:$AM$6,BITACORA!$B$4:$B$7322,"&gt;="&amp;$B$3,BITACORA!$B$4:$B$7322,"&lt;="&amp;$B$4)</f>
        <v>0</v>
      </c>
      <c r="G237" s="165">
        <f>COUNTIFS(BITACORA!$C$4:$C$7322,$B$7:$B$501,BITACORA!$E$4:$E$7322,$E$6:$AM$6,BITACORA!$B$4:$B$7322,"&gt;="&amp;$B$3,BITACORA!$B$4:$B$7322,"&lt;="&amp;$B$4)</f>
        <v>0</v>
      </c>
      <c r="H237" s="165">
        <f>COUNTIFS(BITACORA!$C$4:$C$7322,$B$7:$B$501,BITACORA!$E$4:$E$7322,$E$6:$AM$6,BITACORA!$B$4:$B$7322,"&gt;="&amp;$B$3,BITACORA!$B$4:$B$7322,"&lt;="&amp;$B$4)</f>
        <v>0</v>
      </c>
      <c r="I237" s="165">
        <f>COUNTIFS(BITACORA!$C$4:$C$7322,$B$7:$B$501,BITACORA!$E$4:$E$7322,$E$6:$AM$6,BITACORA!$B$4:$B$7322,"&gt;="&amp;$B$3,BITACORA!$B$4:$B$7322,"&lt;="&amp;$B$4)</f>
        <v>0</v>
      </c>
      <c r="J237" s="165">
        <f>COUNTIFS(BITACORA!$C$4:$C$7322,$B$7:$B$501,BITACORA!$E$4:$E$7322,$E$6:$AM$6,BITACORA!$B$4:$B$7322,"&gt;="&amp;$B$3,BITACORA!$B$4:$B$7322,"&lt;="&amp;$B$4)</f>
        <v>0</v>
      </c>
      <c r="K237" s="165">
        <f>COUNTIFS(BITACORA!$C$4:$C$7322,$B$7:$B$501,BITACORA!$E$4:$E$7322,$E$6:$AM$6,BITACORA!$B$4:$B$7322,"&gt;="&amp;$B$3,BITACORA!$B$4:$B$7322,"&lt;="&amp;$B$4)</f>
        <v>0</v>
      </c>
      <c r="L237" s="165">
        <f>COUNTIFS(BITACORA!$C$4:$C$7322,$B$7:$B$501,BITACORA!$E$4:$E$7322,$E$6:$AM$6,BITACORA!$B$4:$B$7322,"&gt;="&amp;$B$3,BITACORA!$B$4:$B$7322,"&lt;="&amp;$B$4)</f>
        <v>0</v>
      </c>
      <c r="M237" s="165">
        <f>COUNTIFS(BITACORA!$C$4:$C$7322,$B$7:$B$501,BITACORA!$E$4:$E$7322,$E$6:$AM$6,BITACORA!$B$4:$B$7322,"&gt;="&amp;$B$3,BITACORA!$B$4:$B$7322,"&lt;="&amp;$B$4)</f>
        <v>0</v>
      </c>
      <c r="N237" s="165">
        <f>COUNTIFS(BITACORA!$C$4:$C$7322,$B$7:$B$501,BITACORA!$E$4:$E$7322,$E$6:$AM$6,BITACORA!$B$4:$B$7322,"&gt;="&amp;$B$3,BITACORA!$B$4:$B$7322,"&lt;="&amp;$B$4)</f>
        <v>0</v>
      </c>
      <c r="O237" s="165">
        <f>COUNTIFS(BITACORA!$C$4:$C$7322,$B$7:$B$501,BITACORA!$E$4:$E$7322,$E$6:$AM$6,BITACORA!$B$4:$B$7322,"&gt;="&amp;$B$3,BITACORA!$B$4:$B$7322,"&lt;="&amp;$B$4)</f>
        <v>0</v>
      </c>
      <c r="P237" s="165">
        <f>COUNTIFS(BITACORA!$C$4:$C$7322,$B$7:$B$501,BITACORA!$E$4:$E$7322,$E$6:$AM$6,BITACORA!$B$4:$B$7322,"&gt;="&amp;$B$3,BITACORA!$B$4:$B$7322,"&lt;="&amp;$B$4)</f>
        <v>0</v>
      </c>
      <c r="Q237" s="165">
        <f>COUNTIFS(BITACORA!$C$4:$C$7322,$B$7:$B$501,BITACORA!$E$4:$E$7322,$E$6:$AM$6,BITACORA!$B$4:$B$7322,"&gt;="&amp;$B$3,BITACORA!$B$4:$B$7322,"&lt;="&amp;$B$4)</f>
        <v>0</v>
      </c>
      <c r="R237" s="165">
        <f>COUNTIFS(BITACORA!$C$4:$C$7322,$B$7:$B$501,BITACORA!$E$4:$E$7322,$E$6:$AM$6,BITACORA!$B$4:$B$7322,"&gt;="&amp;$B$3,BITACORA!$B$4:$B$7322,"&lt;="&amp;$B$4)</f>
        <v>0</v>
      </c>
      <c r="S237" s="165">
        <f>COUNTIFS(BITACORA!$C$4:$C$7322,$B$7:$B$501,BITACORA!$E$4:$E$7322,$E$6:$AM$6,BITACORA!$B$4:$B$7322,"&gt;="&amp;$B$3,BITACORA!$B$4:$B$7322,"&lt;="&amp;$B$4)</f>
        <v>0</v>
      </c>
      <c r="T237" s="165">
        <f>COUNTIFS(BITACORA!$C$4:$C$7322,$B$7:$B$501,BITACORA!$E$4:$E$7322,$E$6:$AM$6,BITACORA!$B$4:$B$7322,"&gt;="&amp;$B$3,BITACORA!$B$4:$B$7322,"&lt;="&amp;$B$4)</f>
        <v>0</v>
      </c>
      <c r="U237" s="165">
        <f>COUNTIFS(BITACORA!$C$4:$C$7322,$B$7:$B$501,BITACORA!$E$4:$E$7322,$E$6:$AM$6,BITACORA!$B$4:$B$7322,"&gt;="&amp;$B$3,BITACORA!$B$4:$B$7322,"&lt;="&amp;$B$4)</f>
        <v>0</v>
      </c>
      <c r="V237" s="165">
        <f>COUNTIFS(BITACORA!$C$4:$C$7322,$B$7:$B$501,BITACORA!$E$4:$E$7322,$E$6:$AM$6,BITACORA!$B$4:$B$7322,"&gt;="&amp;$B$3,BITACORA!$B$4:$B$7322,"&lt;="&amp;$B$4)</f>
        <v>0</v>
      </c>
      <c r="W237" s="165">
        <f>COUNTIFS(BITACORA!$C$4:$C$7322,$B$7:$B$501,BITACORA!$E$4:$E$7322,$E$6:$AM$6,BITACORA!$B$4:$B$7322,"&gt;="&amp;$B$3,BITACORA!$B$4:$B$7322,"&lt;="&amp;$B$4)</f>
        <v>0</v>
      </c>
      <c r="X237" s="165">
        <f>COUNTIFS(BITACORA!$C$4:$C$7322,$B$7:$B$501,BITACORA!$E$4:$E$7322,$E$6:$AM$6,BITACORA!$B$4:$B$7322,"&gt;="&amp;$B$3,BITACORA!$B$4:$B$7322,"&lt;="&amp;$B$4)</f>
        <v>0</v>
      </c>
      <c r="Y237" s="165">
        <f>COUNTIFS(BITACORA!$C$4:$C$7322,$B$7:$B$501,BITACORA!$E$4:$E$7322,$E$6:$AM$6,BITACORA!$B$4:$B$7322,"&gt;="&amp;$B$3,BITACORA!$B$4:$B$7322,"&lt;="&amp;$B$4)</f>
        <v>0</v>
      </c>
      <c r="Z237" s="165">
        <f>COUNTIFS(BITACORA!$C$4:$C$7322,$B$7:$B$501,BITACORA!$E$4:$E$7322,$E$6:$AM$6,BITACORA!$B$4:$B$7322,"&gt;="&amp;$B$3,BITACORA!$B$4:$B$7322,"&lt;="&amp;$B$4)</f>
        <v>0</v>
      </c>
      <c r="AA237" s="165">
        <f>COUNTIFS(BITACORA!$C$4:$C$7322,$B$7:$B$501,BITACORA!$E$4:$E$7322,$E$6:$AM$6,BITACORA!$B$4:$B$7322,"&gt;="&amp;$B$3,BITACORA!$B$4:$B$7322,"&lt;="&amp;$B$4)</f>
        <v>0</v>
      </c>
      <c r="AB237" s="165">
        <f>COUNTIFS(BITACORA!$C$4:$C$7322,$B$7:$B$501,BITACORA!$E$4:$E$7322,$E$6:$AM$6,BITACORA!$B$4:$B$7322,"&gt;="&amp;$B$3,BITACORA!$B$4:$B$7322,"&lt;="&amp;$B$4)</f>
        <v>0</v>
      </c>
      <c r="AC237" s="165">
        <f>COUNTIFS(BITACORA!$C$4:$C$7322,$B$7:$B$501,BITACORA!$E$4:$E$7322,$E$6:$AM$6,BITACORA!$B$4:$B$7322,"&gt;="&amp;$B$3,BITACORA!$B$4:$B$7322,"&lt;="&amp;$B$4)</f>
        <v>0</v>
      </c>
      <c r="AD237" s="165">
        <f>COUNTIFS(BITACORA!$C$4:$C$7322,$B$7:$B$501,BITACORA!$E$4:$E$7322,$E$6:$AM$6,BITACORA!$B$4:$B$7322,"&gt;="&amp;$B$3,BITACORA!$B$4:$B$7322,"&lt;="&amp;$B$4)</f>
        <v>0</v>
      </c>
      <c r="AE237" s="165">
        <f>COUNTIFS(BITACORA!$C$4:$C$7322,$B$7:$B$501,BITACORA!$E$4:$E$7322,$E$6:$AM$6,BITACORA!$B$4:$B$7322,"&gt;="&amp;$B$3,BITACORA!$B$4:$B$7322,"&lt;="&amp;$B$4)</f>
        <v>0</v>
      </c>
      <c r="AF237" s="165">
        <f>COUNTIFS(BITACORA!$C$4:$C$7322,$B$7:$B$501,BITACORA!$E$4:$E$7322,$E$6:$AM$6,BITACORA!$B$4:$B$7322,"&gt;="&amp;$B$3,BITACORA!$B$4:$B$7322,"&lt;="&amp;$B$4)</f>
        <v>0</v>
      </c>
      <c r="AG237" s="165">
        <f>COUNTIFS(BITACORA!$C$4:$C$7322,$B$7:$B$501,BITACORA!$E$4:$E$7322,$E$6:$AM$6,BITACORA!$B$4:$B$7322,"&gt;="&amp;$B$3,BITACORA!$B$4:$B$7322,"&lt;="&amp;$B$4)</f>
        <v>0</v>
      </c>
      <c r="AH237" s="165">
        <f>COUNTIFS(BITACORA!$C$4:$C$7322,$B$7:$B$501,BITACORA!$E$4:$E$7322,$E$6:$AM$6,BITACORA!$B$4:$B$7322,"&gt;="&amp;$B$3,BITACORA!$B$4:$B$7322,"&lt;="&amp;$B$4)</f>
        <v>0</v>
      </c>
      <c r="AI237" s="165">
        <f>COUNTIFS(BITACORA!$C$4:$C$7322,$B$7:$B$501,BITACORA!$E$4:$E$7322,$E$6:$AM$6,BITACORA!$B$4:$B$7322,"&gt;="&amp;$B$3,BITACORA!$B$4:$B$7322,"&lt;="&amp;$B$4)</f>
        <v>0</v>
      </c>
      <c r="AJ237" s="165">
        <f>COUNTIFS(BITACORA!$C$4:$C$7322,$B$7:$B$501,BITACORA!$E$4:$E$7322,$E$6:$AM$6,BITACORA!$B$4:$B$7322,"&gt;="&amp;$B$3,BITACORA!$B$4:$B$7322,"&lt;="&amp;$B$4)</f>
        <v>0</v>
      </c>
      <c r="AK237" s="165">
        <f>COUNTIFS(BITACORA!$C$4:$C$7322,$B$7:$B$501,BITACORA!$E$4:$E$7322,$E$6:$AM$6,BITACORA!$B$4:$B$7322,"&gt;="&amp;$B$3,BITACORA!$B$4:$B$7322,"&lt;="&amp;$B$4)</f>
        <v>0</v>
      </c>
      <c r="AL237" s="165">
        <f>COUNTIFS(BITACORA!$C$4:$C$7322,$B$7:$B$501,BITACORA!$E$4:$E$7322,$E$6:$AM$6,BITACORA!$B$4:$B$7322,"&gt;="&amp;$B$3,BITACORA!$B$4:$B$7322,"&lt;="&amp;$B$4)</f>
        <v>0</v>
      </c>
      <c r="AM237" s="165">
        <f>COUNTIFS(BITACORA!$C$4:$C$7322,$B$7:$B$501,BITACORA!$E$4:$E$7322,$E$6:$AM$6,BITACORA!$B$4:$B$7322,"&gt;="&amp;$B$3,BITACORA!$B$4:$B$7322,"&lt;="&amp;$B$4)</f>
        <v>0</v>
      </c>
    </row>
    <row r="238" spans="1:39">
      <c r="A238" s="141"/>
      <c r="B238" s="165"/>
      <c r="C238" s="165"/>
      <c r="D238" s="164">
        <f t="shared" si="0"/>
        <v>0</v>
      </c>
      <c r="E238" s="165">
        <f>COUNTIFS(BITACORA!$C$4:$C$7322,$B$7:$B$501,BITACORA!$E$4:$E$7322,$E$6:$AM$6,BITACORA!$B$4:$B$7322,"&gt;="&amp;$B$3,BITACORA!$B$4:$B$7322,"&lt;="&amp;$B$4)</f>
        <v>0</v>
      </c>
      <c r="F238" s="165">
        <f>COUNTIFS(BITACORA!$C$4:$C$7322,$B$7:$B$501,BITACORA!$E$4:$E$7322,$E$6:$AM$6,BITACORA!$B$4:$B$7322,"&gt;="&amp;$B$3,BITACORA!$B$4:$B$7322,"&lt;="&amp;$B$4)</f>
        <v>0</v>
      </c>
      <c r="G238" s="165">
        <f>COUNTIFS(BITACORA!$C$4:$C$7322,$B$7:$B$501,BITACORA!$E$4:$E$7322,$E$6:$AM$6,BITACORA!$B$4:$B$7322,"&gt;="&amp;$B$3,BITACORA!$B$4:$B$7322,"&lt;="&amp;$B$4)</f>
        <v>0</v>
      </c>
      <c r="H238" s="165">
        <f>COUNTIFS(BITACORA!$C$4:$C$7322,$B$7:$B$501,BITACORA!$E$4:$E$7322,$E$6:$AM$6,BITACORA!$B$4:$B$7322,"&gt;="&amp;$B$3,BITACORA!$B$4:$B$7322,"&lt;="&amp;$B$4)</f>
        <v>0</v>
      </c>
      <c r="I238" s="165">
        <f>COUNTIFS(BITACORA!$C$4:$C$7322,$B$7:$B$501,BITACORA!$E$4:$E$7322,$E$6:$AM$6,BITACORA!$B$4:$B$7322,"&gt;="&amp;$B$3,BITACORA!$B$4:$B$7322,"&lt;="&amp;$B$4)</f>
        <v>0</v>
      </c>
      <c r="J238" s="165">
        <f>COUNTIFS(BITACORA!$C$4:$C$7322,$B$7:$B$501,BITACORA!$E$4:$E$7322,$E$6:$AM$6,BITACORA!$B$4:$B$7322,"&gt;="&amp;$B$3,BITACORA!$B$4:$B$7322,"&lt;="&amp;$B$4)</f>
        <v>0</v>
      </c>
      <c r="K238" s="165">
        <f>COUNTIFS(BITACORA!$C$4:$C$7322,$B$7:$B$501,BITACORA!$E$4:$E$7322,$E$6:$AM$6,BITACORA!$B$4:$B$7322,"&gt;="&amp;$B$3,BITACORA!$B$4:$B$7322,"&lt;="&amp;$B$4)</f>
        <v>0</v>
      </c>
      <c r="L238" s="165">
        <f>COUNTIFS(BITACORA!$C$4:$C$7322,$B$7:$B$501,BITACORA!$E$4:$E$7322,$E$6:$AM$6,BITACORA!$B$4:$B$7322,"&gt;="&amp;$B$3,BITACORA!$B$4:$B$7322,"&lt;="&amp;$B$4)</f>
        <v>0</v>
      </c>
      <c r="M238" s="165">
        <f>COUNTIFS(BITACORA!$C$4:$C$7322,$B$7:$B$501,BITACORA!$E$4:$E$7322,$E$6:$AM$6,BITACORA!$B$4:$B$7322,"&gt;="&amp;$B$3,BITACORA!$B$4:$B$7322,"&lt;="&amp;$B$4)</f>
        <v>0</v>
      </c>
      <c r="N238" s="165">
        <f>COUNTIFS(BITACORA!$C$4:$C$7322,$B$7:$B$501,BITACORA!$E$4:$E$7322,$E$6:$AM$6,BITACORA!$B$4:$B$7322,"&gt;="&amp;$B$3,BITACORA!$B$4:$B$7322,"&lt;="&amp;$B$4)</f>
        <v>0</v>
      </c>
      <c r="O238" s="165">
        <f>COUNTIFS(BITACORA!$C$4:$C$7322,$B$7:$B$501,BITACORA!$E$4:$E$7322,$E$6:$AM$6,BITACORA!$B$4:$B$7322,"&gt;="&amp;$B$3,BITACORA!$B$4:$B$7322,"&lt;="&amp;$B$4)</f>
        <v>0</v>
      </c>
      <c r="P238" s="165">
        <f>COUNTIFS(BITACORA!$C$4:$C$7322,$B$7:$B$501,BITACORA!$E$4:$E$7322,$E$6:$AM$6,BITACORA!$B$4:$B$7322,"&gt;="&amp;$B$3,BITACORA!$B$4:$B$7322,"&lt;="&amp;$B$4)</f>
        <v>0</v>
      </c>
      <c r="Q238" s="165">
        <f>COUNTIFS(BITACORA!$C$4:$C$7322,$B$7:$B$501,BITACORA!$E$4:$E$7322,$E$6:$AM$6,BITACORA!$B$4:$B$7322,"&gt;="&amp;$B$3,BITACORA!$B$4:$B$7322,"&lt;="&amp;$B$4)</f>
        <v>0</v>
      </c>
      <c r="R238" s="165">
        <f>COUNTIFS(BITACORA!$C$4:$C$7322,$B$7:$B$501,BITACORA!$E$4:$E$7322,$E$6:$AM$6,BITACORA!$B$4:$B$7322,"&gt;="&amp;$B$3,BITACORA!$B$4:$B$7322,"&lt;="&amp;$B$4)</f>
        <v>0</v>
      </c>
      <c r="S238" s="165">
        <f>COUNTIFS(BITACORA!$C$4:$C$7322,$B$7:$B$501,BITACORA!$E$4:$E$7322,$E$6:$AM$6,BITACORA!$B$4:$B$7322,"&gt;="&amp;$B$3,BITACORA!$B$4:$B$7322,"&lt;="&amp;$B$4)</f>
        <v>0</v>
      </c>
      <c r="T238" s="165">
        <f>COUNTIFS(BITACORA!$C$4:$C$7322,$B$7:$B$501,BITACORA!$E$4:$E$7322,$E$6:$AM$6,BITACORA!$B$4:$B$7322,"&gt;="&amp;$B$3,BITACORA!$B$4:$B$7322,"&lt;="&amp;$B$4)</f>
        <v>0</v>
      </c>
      <c r="U238" s="165">
        <f>COUNTIFS(BITACORA!$C$4:$C$7322,$B$7:$B$501,BITACORA!$E$4:$E$7322,$E$6:$AM$6,BITACORA!$B$4:$B$7322,"&gt;="&amp;$B$3,BITACORA!$B$4:$B$7322,"&lt;="&amp;$B$4)</f>
        <v>0</v>
      </c>
      <c r="V238" s="165">
        <f>COUNTIFS(BITACORA!$C$4:$C$7322,$B$7:$B$501,BITACORA!$E$4:$E$7322,$E$6:$AM$6,BITACORA!$B$4:$B$7322,"&gt;="&amp;$B$3,BITACORA!$B$4:$B$7322,"&lt;="&amp;$B$4)</f>
        <v>0</v>
      </c>
      <c r="W238" s="165">
        <f>COUNTIFS(BITACORA!$C$4:$C$7322,$B$7:$B$501,BITACORA!$E$4:$E$7322,$E$6:$AM$6,BITACORA!$B$4:$B$7322,"&gt;="&amp;$B$3,BITACORA!$B$4:$B$7322,"&lt;="&amp;$B$4)</f>
        <v>0</v>
      </c>
      <c r="X238" s="165">
        <f>COUNTIFS(BITACORA!$C$4:$C$7322,$B$7:$B$501,BITACORA!$E$4:$E$7322,$E$6:$AM$6,BITACORA!$B$4:$B$7322,"&gt;="&amp;$B$3,BITACORA!$B$4:$B$7322,"&lt;="&amp;$B$4)</f>
        <v>0</v>
      </c>
      <c r="Y238" s="165">
        <f>COUNTIFS(BITACORA!$C$4:$C$7322,$B$7:$B$501,BITACORA!$E$4:$E$7322,$E$6:$AM$6,BITACORA!$B$4:$B$7322,"&gt;="&amp;$B$3,BITACORA!$B$4:$B$7322,"&lt;="&amp;$B$4)</f>
        <v>0</v>
      </c>
      <c r="Z238" s="165">
        <f>COUNTIFS(BITACORA!$C$4:$C$7322,$B$7:$B$501,BITACORA!$E$4:$E$7322,$E$6:$AM$6,BITACORA!$B$4:$B$7322,"&gt;="&amp;$B$3,BITACORA!$B$4:$B$7322,"&lt;="&amp;$B$4)</f>
        <v>0</v>
      </c>
      <c r="AA238" s="165">
        <f>COUNTIFS(BITACORA!$C$4:$C$7322,$B$7:$B$501,BITACORA!$E$4:$E$7322,$E$6:$AM$6,BITACORA!$B$4:$B$7322,"&gt;="&amp;$B$3,BITACORA!$B$4:$B$7322,"&lt;="&amp;$B$4)</f>
        <v>0</v>
      </c>
      <c r="AB238" s="165">
        <f>COUNTIFS(BITACORA!$C$4:$C$7322,$B$7:$B$501,BITACORA!$E$4:$E$7322,$E$6:$AM$6,BITACORA!$B$4:$B$7322,"&gt;="&amp;$B$3,BITACORA!$B$4:$B$7322,"&lt;="&amp;$B$4)</f>
        <v>0</v>
      </c>
      <c r="AC238" s="165">
        <f>COUNTIFS(BITACORA!$C$4:$C$7322,$B$7:$B$501,BITACORA!$E$4:$E$7322,$E$6:$AM$6,BITACORA!$B$4:$B$7322,"&gt;="&amp;$B$3,BITACORA!$B$4:$B$7322,"&lt;="&amp;$B$4)</f>
        <v>0</v>
      </c>
      <c r="AD238" s="165">
        <f>COUNTIFS(BITACORA!$C$4:$C$7322,$B$7:$B$501,BITACORA!$E$4:$E$7322,$E$6:$AM$6,BITACORA!$B$4:$B$7322,"&gt;="&amp;$B$3,BITACORA!$B$4:$B$7322,"&lt;="&amp;$B$4)</f>
        <v>0</v>
      </c>
      <c r="AE238" s="165">
        <f>COUNTIFS(BITACORA!$C$4:$C$7322,$B$7:$B$501,BITACORA!$E$4:$E$7322,$E$6:$AM$6,BITACORA!$B$4:$B$7322,"&gt;="&amp;$B$3,BITACORA!$B$4:$B$7322,"&lt;="&amp;$B$4)</f>
        <v>0</v>
      </c>
      <c r="AF238" s="165">
        <f>COUNTIFS(BITACORA!$C$4:$C$7322,$B$7:$B$501,BITACORA!$E$4:$E$7322,$E$6:$AM$6,BITACORA!$B$4:$B$7322,"&gt;="&amp;$B$3,BITACORA!$B$4:$B$7322,"&lt;="&amp;$B$4)</f>
        <v>0</v>
      </c>
      <c r="AG238" s="165">
        <f>COUNTIFS(BITACORA!$C$4:$C$7322,$B$7:$B$501,BITACORA!$E$4:$E$7322,$E$6:$AM$6,BITACORA!$B$4:$B$7322,"&gt;="&amp;$B$3,BITACORA!$B$4:$B$7322,"&lt;="&amp;$B$4)</f>
        <v>0</v>
      </c>
      <c r="AH238" s="165">
        <f>COUNTIFS(BITACORA!$C$4:$C$7322,$B$7:$B$501,BITACORA!$E$4:$E$7322,$E$6:$AM$6,BITACORA!$B$4:$B$7322,"&gt;="&amp;$B$3,BITACORA!$B$4:$B$7322,"&lt;="&amp;$B$4)</f>
        <v>0</v>
      </c>
      <c r="AI238" s="165">
        <f>COUNTIFS(BITACORA!$C$4:$C$7322,$B$7:$B$501,BITACORA!$E$4:$E$7322,$E$6:$AM$6,BITACORA!$B$4:$B$7322,"&gt;="&amp;$B$3,BITACORA!$B$4:$B$7322,"&lt;="&amp;$B$4)</f>
        <v>0</v>
      </c>
      <c r="AJ238" s="165">
        <f>COUNTIFS(BITACORA!$C$4:$C$7322,$B$7:$B$501,BITACORA!$E$4:$E$7322,$E$6:$AM$6,BITACORA!$B$4:$B$7322,"&gt;="&amp;$B$3,BITACORA!$B$4:$B$7322,"&lt;="&amp;$B$4)</f>
        <v>0</v>
      </c>
      <c r="AK238" s="165">
        <f>COUNTIFS(BITACORA!$C$4:$C$7322,$B$7:$B$501,BITACORA!$E$4:$E$7322,$E$6:$AM$6,BITACORA!$B$4:$B$7322,"&gt;="&amp;$B$3,BITACORA!$B$4:$B$7322,"&lt;="&amp;$B$4)</f>
        <v>0</v>
      </c>
      <c r="AL238" s="165">
        <f>COUNTIFS(BITACORA!$C$4:$C$7322,$B$7:$B$501,BITACORA!$E$4:$E$7322,$E$6:$AM$6,BITACORA!$B$4:$B$7322,"&gt;="&amp;$B$3,BITACORA!$B$4:$B$7322,"&lt;="&amp;$B$4)</f>
        <v>0</v>
      </c>
      <c r="AM238" s="165">
        <f>COUNTIFS(BITACORA!$C$4:$C$7322,$B$7:$B$501,BITACORA!$E$4:$E$7322,$E$6:$AM$6,BITACORA!$B$4:$B$7322,"&gt;="&amp;$B$3,BITACORA!$B$4:$B$7322,"&lt;="&amp;$B$4)</f>
        <v>0</v>
      </c>
    </row>
    <row r="239" spans="1:39">
      <c r="A239" s="141"/>
      <c r="B239" s="165"/>
      <c r="C239" s="165"/>
      <c r="D239" s="164">
        <f t="shared" si="0"/>
        <v>0</v>
      </c>
      <c r="E239" s="165">
        <f>COUNTIFS(BITACORA!$C$4:$C$7322,$B$7:$B$501,BITACORA!$E$4:$E$7322,$E$6:$AM$6,BITACORA!$B$4:$B$7322,"&gt;="&amp;$B$3,BITACORA!$B$4:$B$7322,"&lt;="&amp;$B$4)</f>
        <v>0</v>
      </c>
      <c r="F239" s="165">
        <f>COUNTIFS(BITACORA!$C$4:$C$7322,$B$7:$B$501,BITACORA!$E$4:$E$7322,$E$6:$AM$6,BITACORA!$B$4:$B$7322,"&gt;="&amp;$B$3,BITACORA!$B$4:$B$7322,"&lt;="&amp;$B$4)</f>
        <v>0</v>
      </c>
      <c r="G239" s="165">
        <f>COUNTIFS(BITACORA!$C$4:$C$7322,$B$7:$B$501,BITACORA!$E$4:$E$7322,$E$6:$AM$6,BITACORA!$B$4:$B$7322,"&gt;="&amp;$B$3,BITACORA!$B$4:$B$7322,"&lt;="&amp;$B$4)</f>
        <v>0</v>
      </c>
      <c r="H239" s="165">
        <f>COUNTIFS(BITACORA!$C$4:$C$7322,$B$7:$B$501,BITACORA!$E$4:$E$7322,$E$6:$AM$6,BITACORA!$B$4:$B$7322,"&gt;="&amp;$B$3,BITACORA!$B$4:$B$7322,"&lt;="&amp;$B$4)</f>
        <v>0</v>
      </c>
      <c r="I239" s="165">
        <f>COUNTIFS(BITACORA!$C$4:$C$7322,$B$7:$B$501,BITACORA!$E$4:$E$7322,$E$6:$AM$6,BITACORA!$B$4:$B$7322,"&gt;="&amp;$B$3,BITACORA!$B$4:$B$7322,"&lt;="&amp;$B$4)</f>
        <v>0</v>
      </c>
      <c r="J239" s="165">
        <f>COUNTIFS(BITACORA!$C$4:$C$7322,$B$7:$B$501,BITACORA!$E$4:$E$7322,$E$6:$AM$6,BITACORA!$B$4:$B$7322,"&gt;="&amp;$B$3,BITACORA!$B$4:$B$7322,"&lt;="&amp;$B$4)</f>
        <v>0</v>
      </c>
      <c r="K239" s="165">
        <f>COUNTIFS(BITACORA!$C$4:$C$7322,$B$7:$B$501,BITACORA!$E$4:$E$7322,$E$6:$AM$6,BITACORA!$B$4:$B$7322,"&gt;="&amp;$B$3,BITACORA!$B$4:$B$7322,"&lt;="&amp;$B$4)</f>
        <v>0</v>
      </c>
      <c r="L239" s="165">
        <f>COUNTIFS(BITACORA!$C$4:$C$7322,$B$7:$B$501,BITACORA!$E$4:$E$7322,$E$6:$AM$6,BITACORA!$B$4:$B$7322,"&gt;="&amp;$B$3,BITACORA!$B$4:$B$7322,"&lt;="&amp;$B$4)</f>
        <v>0</v>
      </c>
      <c r="M239" s="165">
        <f>COUNTIFS(BITACORA!$C$4:$C$7322,$B$7:$B$501,BITACORA!$E$4:$E$7322,$E$6:$AM$6,BITACORA!$B$4:$B$7322,"&gt;="&amp;$B$3,BITACORA!$B$4:$B$7322,"&lt;="&amp;$B$4)</f>
        <v>0</v>
      </c>
      <c r="N239" s="165">
        <f>COUNTIFS(BITACORA!$C$4:$C$7322,$B$7:$B$501,BITACORA!$E$4:$E$7322,$E$6:$AM$6,BITACORA!$B$4:$B$7322,"&gt;="&amp;$B$3,BITACORA!$B$4:$B$7322,"&lt;="&amp;$B$4)</f>
        <v>0</v>
      </c>
      <c r="O239" s="165">
        <f>COUNTIFS(BITACORA!$C$4:$C$7322,$B$7:$B$501,BITACORA!$E$4:$E$7322,$E$6:$AM$6,BITACORA!$B$4:$B$7322,"&gt;="&amp;$B$3,BITACORA!$B$4:$B$7322,"&lt;="&amp;$B$4)</f>
        <v>0</v>
      </c>
      <c r="P239" s="165">
        <f>COUNTIFS(BITACORA!$C$4:$C$7322,$B$7:$B$501,BITACORA!$E$4:$E$7322,$E$6:$AM$6,BITACORA!$B$4:$B$7322,"&gt;="&amp;$B$3,BITACORA!$B$4:$B$7322,"&lt;="&amp;$B$4)</f>
        <v>0</v>
      </c>
      <c r="Q239" s="165">
        <f>COUNTIFS(BITACORA!$C$4:$C$7322,$B$7:$B$501,BITACORA!$E$4:$E$7322,$E$6:$AM$6,BITACORA!$B$4:$B$7322,"&gt;="&amp;$B$3,BITACORA!$B$4:$B$7322,"&lt;="&amp;$B$4)</f>
        <v>0</v>
      </c>
      <c r="R239" s="165">
        <f>COUNTIFS(BITACORA!$C$4:$C$7322,$B$7:$B$501,BITACORA!$E$4:$E$7322,$E$6:$AM$6,BITACORA!$B$4:$B$7322,"&gt;="&amp;$B$3,BITACORA!$B$4:$B$7322,"&lt;="&amp;$B$4)</f>
        <v>0</v>
      </c>
      <c r="S239" s="165">
        <f>COUNTIFS(BITACORA!$C$4:$C$7322,$B$7:$B$501,BITACORA!$E$4:$E$7322,$E$6:$AM$6,BITACORA!$B$4:$B$7322,"&gt;="&amp;$B$3,BITACORA!$B$4:$B$7322,"&lt;="&amp;$B$4)</f>
        <v>0</v>
      </c>
      <c r="T239" s="165">
        <f>COUNTIFS(BITACORA!$C$4:$C$7322,$B$7:$B$501,BITACORA!$E$4:$E$7322,$E$6:$AM$6,BITACORA!$B$4:$B$7322,"&gt;="&amp;$B$3,BITACORA!$B$4:$B$7322,"&lt;="&amp;$B$4)</f>
        <v>0</v>
      </c>
      <c r="U239" s="165">
        <f>COUNTIFS(BITACORA!$C$4:$C$7322,$B$7:$B$501,BITACORA!$E$4:$E$7322,$E$6:$AM$6,BITACORA!$B$4:$B$7322,"&gt;="&amp;$B$3,BITACORA!$B$4:$B$7322,"&lt;="&amp;$B$4)</f>
        <v>0</v>
      </c>
      <c r="V239" s="165">
        <f>COUNTIFS(BITACORA!$C$4:$C$7322,$B$7:$B$501,BITACORA!$E$4:$E$7322,$E$6:$AM$6,BITACORA!$B$4:$B$7322,"&gt;="&amp;$B$3,BITACORA!$B$4:$B$7322,"&lt;="&amp;$B$4)</f>
        <v>0</v>
      </c>
      <c r="W239" s="165">
        <f>COUNTIFS(BITACORA!$C$4:$C$7322,$B$7:$B$501,BITACORA!$E$4:$E$7322,$E$6:$AM$6,BITACORA!$B$4:$B$7322,"&gt;="&amp;$B$3,BITACORA!$B$4:$B$7322,"&lt;="&amp;$B$4)</f>
        <v>0</v>
      </c>
      <c r="X239" s="165">
        <f>COUNTIFS(BITACORA!$C$4:$C$7322,$B$7:$B$501,BITACORA!$E$4:$E$7322,$E$6:$AM$6,BITACORA!$B$4:$B$7322,"&gt;="&amp;$B$3,BITACORA!$B$4:$B$7322,"&lt;="&amp;$B$4)</f>
        <v>0</v>
      </c>
      <c r="Y239" s="165">
        <f>COUNTIFS(BITACORA!$C$4:$C$7322,$B$7:$B$501,BITACORA!$E$4:$E$7322,$E$6:$AM$6,BITACORA!$B$4:$B$7322,"&gt;="&amp;$B$3,BITACORA!$B$4:$B$7322,"&lt;="&amp;$B$4)</f>
        <v>0</v>
      </c>
      <c r="Z239" s="165">
        <f>COUNTIFS(BITACORA!$C$4:$C$7322,$B$7:$B$501,BITACORA!$E$4:$E$7322,$E$6:$AM$6,BITACORA!$B$4:$B$7322,"&gt;="&amp;$B$3,BITACORA!$B$4:$B$7322,"&lt;="&amp;$B$4)</f>
        <v>0</v>
      </c>
      <c r="AA239" s="165">
        <f>COUNTIFS(BITACORA!$C$4:$C$7322,$B$7:$B$501,BITACORA!$E$4:$E$7322,$E$6:$AM$6,BITACORA!$B$4:$B$7322,"&gt;="&amp;$B$3,BITACORA!$B$4:$B$7322,"&lt;="&amp;$B$4)</f>
        <v>0</v>
      </c>
      <c r="AB239" s="165">
        <f>COUNTIFS(BITACORA!$C$4:$C$7322,$B$7:$B$501,BITACORA!$E$4:$E$7322,$E$6:$AM$6,BITACORA!$B$4:$B$7322,"&gt;="&amp;$B$3,BITACORA!$B$4:$B$7322,"&lt;="&amp;$B$4)</f>
        <v>0</v>
      </c>
      <c r="AC239" s="165">
        <f>COUNTIFS(BITACORA!$C$4:$C$7322,$B$7:$B$501,BITACORA!$E$4:$E$7322,$E$6:$AM$6,BITACORA!$B$4:$B$7322,"&gt;="&amp;$B$3,BITACORA!$B$4:$B$7322,"&lt;="&amp;$B$4)</f>
        <v>0</v>
      </c>
      <c r="AD239" s="165">
        <f>COUNTIFS(BITACORA!$C$4:$C$7322,$B$7:$B$501,BITACORA!$E$4:$E$7322,$E$6:$AM$6,BITACORA!$B$4:$B$7322,"&gt;="&amp;$B$3,BITACORA!$B$4:$B$7322,"&lt;="&amp;$B$4)</f>
        <v>0</v>
      </c>
      <c r="AE239" s="165">
        <f>COUNTIFS(BITACORA!$C$4:$C$7322,$B$7:$B$501,BITACORA!$E$4:$E$7322,$E$6:$AM$6,BITACORA!$B$4:$B$7322,"&gt;="&amp;$B$3,BITACORA!$B$4:$B$7322,"&lt;="&amp;$B$4)</f>
        <v>0</v>
      </c>
      <c r="AF239" s="165">
        <f>COUNTIFS(BITACORA!$C$4:$C$7322,$B$7:$B$501,BITACORA!$E$4:$E$7322,$E$6:$AM$6,BITACORA!$B$4:$B$7322,"&gt;="&amp;$B$3,BITACORA!$B$4:$B$7322,"&lt;="&amp;$B$4)</f>
        <v>0</v>
      </c>
      <c r="AG239" s="165">
        <f>COUNTIFS(BITACORA!$C$4:$C$7322,$B$7:$B$501,BITACORA!$E$4:$E$7322,$E$6:$AM$6,BITACORA!$B$4:$B$7322,"&gt;="&amp;$B$3,BITACORA!$B$4:$B$7322,"&lt;="&amp;$B$4)</f>
        <v>0</v>
      </c>
      <c r="AH239" s="165">
        <f>COUNTIFS(BITACORA!$C$4:$C$7322,$B$7:$B$501,BITACORA!$E$4:$E$7322,$E$6:$AM$6,BITACORA!$B$4:$B$7322,"&gt;="&amp;$B$3,BITACORA!$B$4:$B$7322,"&lt;="&amp;$B$4)</f>
        <v>0</v>
      </c>
      <c r="AI239" s="165">
        <f>COUNTIFS(BITACORA!$C$4:$C$7322,$B$7:$B$501,BITACORA!$E$4:$E$7322,$E$6:$AM$6,BITACORA!$B$4:$B$7322,"&gt;="&amp;$B$3,BITACORA!$B$4:$B$7322,"&lt;="&amp;$B$4)</f>
        <v>0</v>
      </c>
      <c r="AJ239" s="165">
        <f>COUNTIFS(BITACORA!$C$4:$C$7322,$B$7:$B$501,BITACORA!$E$4:$E$7322,$E$6:$AM$6,BITACORA!$B$4:$B$7322,"&gt;="&amp;$B$3,BITACORA!$B$4:$B$7322,"&lt;="&amp;$B$4)</f>
        <v>0</v>
      </c>
      <c r="AK239" s="165">
        <f>COUNTIFS(BITACORA!$C$4:$C$7322,$B$7:$B$501,BITACORA!$E$4:$E$7322,$E$6:$AM$6,BITACORA!$B$4:$B$7322,"&gt;="&amp;$B$3,BITACORA!$B$4:$B$7322,"&lt;="&amp;$B$4)</f>
        <v>0</v>
      </c>
      <c r="AL239" s="165">
        <f>COUNTIFS(BITACORA!$C$4:$C$7322,$B$7:$B$501,BITACORA!$E$4:$E$7322,$E$6:$AM$6,BITACORA!$B$4:$B$7322,"&gt;="&amp;$B$3,BITACORA!$B$4:$B$7322,"&lt;="&amp;$B$4)</f>
        <v>0</v>
      </c>
      <c r="AM239" s="165">
        <f>COUNTIFS(BITACORA!$C$4:$C$7322,$B$7:$B$501,BITACORA!$E$4:$E$7322,$E$6:$AM$6,BITACORA!$B$4:$B$7322,"&gt;="&amp;$B$3,BITACORA!$B$4:$B$7322,"&lt;="&amp;$B$4)</f>
        <v>0</v>
      </c>
    </row>
    <row r="240" spans="1:39">
      <c r="A240" s="141"/>
      <c r="B240" s="165"/>
      <c r="C240" s="165"/>
      <c r="D240" s="164">
        <f t="shared" si="0"/>
        <v>0</v>
      </c>
      <c r="E240" s="165">
        <f>COUNTIFS(BITACORA!$C$4:$C$7322,$B$7:$B$501,BITACORA!$E$4:$E$7322,$E$6:$AM$6,BITACORA!$B$4:$B$7322,"&gt;="&amp;$B$3,BITACORA!$B$4:$B$7322,"&lt;="&amp;$B$4)</f>
        <v>0</v>
      </c>
      <c r="F240" s="165">
        <f>COUNTIFS(BITACORA!$C$4:$C$7322,$B$7:$B$501,BITACORA!$E$4:$E$7322,$E$6:$AM$6,BITACORA!$B$4:$B$7322,"&gt;="&amp;$B$3,BITACORA!$B$4:$B$7322,"&lt;="&amp;$B$4)</f>
        <v>0</v>
      </c>
      <c r="G240" s="165">
        <f>COUNTIFS(BITACORA!$C$4:$C$7322,$B$7:$B$501,BITACORA!$E$4:$E$7322,$E$6:$AM$6,BITACORA!$B$4:$B$7322,"&gt;="&amp;$B$3,BITACORA!$B$4:$B$7322,"&lt;="&amp;$B$4)</f>
        <v>0</v>
      </c>
      <c r="H240" s="165">
        <f>COUNTIFS(BITACORA!$C$4:$C$7322,$B$7:$B$501,BITACORA!$E$4:$E$7322,$E$6:$AM$6,BITACORA!$B$4:$B$7322,"&gt;="&amp;$B$3,BITACORA!$B$4:$B$7322,"&lt;="&amp;$B$4)</f>
        <v>0</v>
      </c>
      <c r="I240" s="165">
        <f>COUNTIFS(BITACORA!$C$4:$C$7322,$B$7:$B$501,BITACORA!$E$4:$E$7322,$E$6:$AM$6,BITACORA!$B$4:$B$7322,"&gt;="&amp;$B$3,BITACORA!$B$4:$B$7322,"&lt;="&amp;$B$4)</f>
        <v>0</v>
      </c>
      <c r="J240" s="165">
        <f>COUNTIFS(BITACORA!$C$4:$C$7322,$B$7:$B$501,BITACORA!$E$4:$E$7322,$E$6:$AM$6,BITACORA!$B$4:$B$7322,"&gt;="&amp;$B$3,BITACORA!$B$4:$B$7322,"&lt;="&amp;$B$4)</f>
        <v>0</v>
      </c>
      <c r="K240" s="165">
        <f>COUNTIFS(BITACORA!$C$4:$C$7322,$B$7:$B$501,BITACORA!$E$4:$E$7322,$E$6:$AM$6,BITACORA!$B$4:$B$7322,"&gt;="&amp;$B$3,BITACORA!$B$4:$B$7322,"&lt;="&amp;$B$4)</f>
        <v>0</v>
      </c>
      <c r="L240" s="165">
        <f>COUNTIFS(BITACORA!$C$4:$C$7322,$B$7:$B$501,BITACORA!$E$4:$E$7322,$E$6:$AM$6,BITACORA!$B$4:$B$7322,"&gt;="&amp;$B$3,BITACORA!$B$4:$B$7322,"&lt;="&amp;$B$4)</f>
        <v>0</v>
      </c>
      <c r="M240" s="165">
        <f>COUNTIFS(BITACORA!$C$4:$C$7322,$B$7:$B$501,BITACORA!$E$4:$E$7322,$E$6:$AM$6,BITACORA!$B$4:$B$7322,"&gt;="&amp;$B$3,BITACORA!$B$4:$B$7322,"&lt;="&amp;$B$4)</f>
        <v>0</v>
      </c>
      <c r="N240" s="165">
        <f>COUNTIFS(BITACORA!$C$4:$C$7322,$B$7:$B$501,BITACORA!$E$4:$E$7322,$E$6:$AM$6,BITACORA!$B$4:$B$7322,"&gt;="&amp;$B$3,BITACORA!$B$4:$B$7322,"&lt;="&amp;$B$4)</f>
        <v>0</v>
      </c>
      <c r="O240" s="165">
        <f>COUNTIFS(BITACORA!$C$4:$C$7322,$B$7:$B$501,BITACORA!$E$4:$E$7322,$E$6:$AM$6,BITACORA!$B$4:$B$7322,"&gt;="&amp;$B$3,BITACORA!$B$4:$B$7322,"&lt;="&amp;$B$4)</f>
        <v>0</v>
      </c>
      <c r="P240" s="165">
        <f>COUNTIFS(BITACORA!$C$4:$C$7322,$B$7:$B$501,BITACORA!$E$4:$E$7322,$E$6:$AM$6,BITACORA!$B$4:$B$7322,"&gt;="&amp;$B$3,BITACORA!$B$4:$B$7322,"&lt;="&amp;$B$4)</f>
        <v>0</v>
      </c>
      <c r="Q240" s="165">
        <f>COUNTIFS(BITACORA!$C$4:$C$7322,$B$7:$B$501,BITACORA!$E$4:$E$7322,$E$6:$AM$6,BITACORA!$B$4:$B$7322,"&gt;="&amp;$B$3,BITACORA!$B$4:$B$7322,"&lt;="&amp;$B$4)</f>
        <v>0</v>
      </c>
      <c r="R240" s="165">
        <f>COUNTIFS(BITACORA!$C$4:$C$7322,$B$7:$B$501,BITACORA!$E$4:$E$7322,$E$6:$AM$6,BITACORA!$B$4:$B$7322,"&gt;="&amp;$B$3,BITACORA!$B$4:$B$7322,"&lt;="&amp;$B$4)</f>
        <v>0</v>
      </c>
      <c r="S240" s="165">
        <f>COUNTIFS(BITACORA!$C$4:$C$7322,$B$7:$B$501,BITACORA!$E$4:$E$7322,$E$6:$AM$6,BITACORA!$B$4:$B$7322,"&gt;="&amp;$B$3,BITACORA!$B$4:$B$7322,"&lt;="&amp;$B$4)</f>
        <v>0</v>
      </c>
      <c r="T240" s="165">
        <f>COUNTIFS(BITACORA!$C$4:$C$7322,$B$7:$B$501,BITACORA!$E$4:$E$7322,$E$6:$AM$6,BITACORA!$B$4:$B$7322,"&gt;="&amp;$B$3,BITACORA!$B$4:$B$7322,"&lt;="&amp;$B$4)</f>
        <v>0</v>
      </c>
      <c r="U240" s="165">
        <f>COUNTIFS(BITACORA!$C$4:$C$7322,$B$7:$B$501,BITACORA!$E$4:$E$7322,$E$6:$AM$6,BITACORA!$B$4:$B$7322,"&gt;="&amp;$B$3,BITACORA!$B$4:$B$7322,"&lt;="&amp;$B$4)</f>
        <v>0</v>
      </c>
      <c r="V240" s="165">
        <f>COUNTIFS(BITACORA!$C$4:$C$7322,$B$7:$B$501,BITACORA!$E$4:$E$7322,$E$6:$AM$6,BITACORA!$B$4:$B$7322,"&gt;="&amp;$B$3,BITACORA!$B$4:$B$7322,"&lt;="&amp;$B$4)</f>
        <v>0</v>
      </c>
      <c r="W240" s="165">
        <f>COUNTIFS(BITACORA!$C$4:$C$7322,$B$7:$B$501,BITACORA!$E$4:$E$7322,$E$6:$AM$6,BITACORA!$B$4:$B$7322,"&gt;="&amp;$B$3,BITACORA!$B$4:$B$7322,"&lt;="&amp;$B$4)</f>
        <v>0</v>
      </c>
      <c r="X240" s="165">
        <f>COUNTIFS(BITACORA!$C$4:$C$7322,$B$7:$B$501,BITACORA!$E$4:$E$7322,$E$6:$AM$6,BITACORA!$B$4:$B$7322,"&gt;="&amp;$B$3,BITACORA!$B$4:$B$7322,"&lt;="&amp;$B$4)</f>
        <v>0</v>
      </c>
      <c r="Y240" s="165">
        <f>COUNTIFS(BITACORA!$C$4:$C$7322,$B$7:$B$501,BITACORA!$E$4:$E$7322,$E$6:$AM$6,BITACORA!$B$4:$B$7322,"&gt;="&amp;$B$3,BITACORA!$B$4:$B$7322,"&lt;="&amp;$B$4)</f>
        <v>0</v>
      </c>
      <c r="Z240" s="165">
        <f>COUNTIFS(BITACORA!$C$4:$C$7322,$B$7:$B$501,BITACORA!$E$4:$E$7322,$E$6:$AM$6,BITACORA!$B$4:$B$7322,"&gt;="&amp;$B$3,BITACORA!$B$4:$B$7322,"&lt;="&amp;$B$4)</f>
        <v>0</v>
      </c>
      <c r="AA240" s="165">
        <f>COUNTIFS(BITACORA!$C$4:$C$7322,$B$7:$B$501,BITACORA!$E$4:$E$7322,$E$6:$AM$6,BITACORA!$B$4:$B$7322,"&gt;="&amp;$B$3,BITACORA!$B$4:$B$7322,"&lt;="&amp;$B$4)</f>
        <v>0</v>
      </c>
      <c r="AB240" s="165">
        <f>COUNTIFS(BITACORA!$C$4:$C$7322,$B$7:$B$501,BITACORA!$E$4:$E$7322,$E$6:$AM$6,BITACORA!$B$4:$B$7322,"&gt;="&amp;$B$3,BITACORA!$B$4:$B$7322,"&lt;="&amp;$B$4)</f>
        <v>0</v>
      </c>
      <c r="AC240" s="165">
        <f>COUNTIFS(BITACORA!$C$4:$C$7322,$B$7:$B$501,BITACORA!$E$4:$E$7322,$E$6:$AM$6,BITACORA!$B$4:$B$7322,"&gt;="&amp;$B$3,BITACORA!$B$4:$B$7322,"&lt;="&amp;$B$4)</f>
        <v>0</v>
      </c>
      <c r="AD240" s="165">
        <f>COUNTIFS(BITACORA!$C$4:$C$7322,$B$7:$B$501,BITACORA!$E$4:$E$7322,$E$6:$AM$6,BITACORA!$B$4:$B$7322,"&gt;="&amp;$B$3,BITACORA!$B$4:$B$7322,"&lt;="&amp;$B$4)</f>
        <v>0</v>
      </c>
      <c r="AE240" s="165">
        <f>COUNTIFS(BITACORA!$C$4:$C$7322,$B$7:$B$501,BITACORA!$E$4:$E$7322,$E$6:$AM$6,BITACORA!$B$4:$B$7322,"&gt;="&amp;$B$3,BITACORA!$B$4:$B$7322,"&lt;="&amp;$B$4)</f>
        <v>0</v>
      </c>
      <c r="AF240" s="165">
        <f>COUNTIFS(BITACORA!$C$4:$C$7322,$B$7:$B$501,BITACORA!$E$4:$E$7322,$E$6:$AM$6,BITACORA!$B$4:$B$7322,"&gt;="&amp;$B$3,BITACORA!$B$4:$B$7322,"&lt;="&amp;$B$4)</f>
        <v>0</v>
      </c>
      <c r="AG240" s="165">
        <f>COUNTIFS(BITACORA!$C$4:$C$7322,$B$7:$B$501,BITACORA!$E$4:$E$7322,$E$6:$AM$6,BITACORA!$B$4:$B$7322,"&gt;="&amp;$B$3,BITACORA!$B$4:$B$7322,"&lt;="&amp;$B$4)</f>
        <v>0</v>
      </c>
      <c r="AH240" s="165">
        <f>COUNTIFS(BITACORA!$C$4:$C$7322,$B$7:$B$501,BITACORA!$E$4:$E$7322,$E$6:$AM$6,BITACORA!$B$4:$B$7322,"&gt;="&amp;$B$3,BITACORA!$B$4:$B$7322,"&lt;="&amp;$B$4)</f>
        <v>0</v>
      </c>
      <c r="AI240" s="165">
        <f>COUNTIFS(BITACORA!$C$4:$C$7322,$B$7:$B$501,BITACORA!$E$4:$E$7322,$E$6:$AM$6,BITACORA!$B$4:$B$7322,"&gt;="&amp;$B$3,BITACORA!$B$4:$B$7322,"&lt;="&amp;$B$4)</f>
        <v>0</v>
      </c>
      <c r="AJ240" s="165">
        <f>COUNTIFS(BITACORA!$C$4:$C$7322,$B$7:$B$501,BITACORA!$E$4:$E$7322,$E$6:$AM$6,BITACORA!$B$4:$B$7322,"&gt;="&amp;$B$3,BITACORA!$B$4:$B$7322,"&lt;="&amp;$B$4)</f>
        <v>0</v>
      </c>
      <c r="AK240" s="165">
        <f>COUNTIFS(BITACORA!$C$4:$C$7322,$B$7:$B$501,BITACORA!$E$4:$E$7322,$E$6:$AM$6,BITACORA!$B$4:$B$7322,"&gt;="&amp;$B$3,BITACORA!$B$4:$B$7322,"&lt;="&amp;$B$4)</f>
        <v>0</v>
      </c>
      <c r="AL240" s="165">
        <f>COUNTIFS(BITACORA!$C$4:$C$7322,$B$7:$B$501,BITACORA!$E$4:$E$7322,$E$6:$AM$6,BITACORA!$B$4:$B$7322,"&gt;="&amp;$B$3,BITACORA!$B$4:$B$7322,"&lt;="&amp;$B$4)</f>
        <v>0</v>
      </c>
      <c r="AM240" s="165">
        <f>COUNTIFS(BITACORA!$C$4:$C$7322,$B$7:$B$501,BITACORA!$E$4:$E$7322,$E$6:$AM$6,BITACORA!$B$4:$B$7322,"&gt;="&amp;$B$3,BITACORA!$B$4:$B$7322,"&lt;="&amp;$B$4)</f>
        <v>0</v>
      </c>
    </row>
    <row r="241" spans="1:39">
      <c r="A241" s="141"/>
      <c r="B241" s="165"/>
      <c r="C241" s="165"/>
      <c r="D241" s="164">
        <f t="shared" si="0"/>
        <v>0</v>
      </c>
      <c r="E241" s="165">
        <f>COUNTIFS(BITACORA!$C$4:$C$7322,$B$7:$B$501,BITACORA!$E$4:$E$7322,$E$6:$AM$6,BITACORA!$B$4:$B$7322,"&gt;="&amp;$B$3,BITACORA!$B$4:$B$7322,"&lt;="&amp;$B$4)</f>
        <v>0</v>
      </c>
      <c r="F241" s="165">
        <f>COUNTIFS(BITACORA!$C$4:$C$7322,$B$7:$B$501,BITACORA!$E$4:$E$7322,$E$6:$AM$6,BITACORA!$B$4:$B$7322,"&gt;="&amp;$B$3,BITACORA!$B$4:$B$7322,"&lt;="&amp;$B$4)</f>
        <v>0</v>
      </c>
      <c r="G241" s="165">
        <f>COUNTIFS(BITACORA!$C$4:$C$7322,$B$7:$B$501,BITACORA!$E$4:$E$7322,$E$6:$AM$6,BITACORA!$B$4:$B$7322,"&gt;="&amp;$B$3,BITACORA!$B$4:$B$7322,"&lt;="&amp;$B$4)</f>
        <v>0</v>
      </c>
      <c r="H241" s="165">
        <f>COUNTIFS(BITACORA!$C$4:$C$7322,$B$7:$B$501,BITACORA!$E$4:$E$7322,$E$6:$AM$6,BITACORA!$B$4:$B$7322,"&gt;="&amp;$B$3,BITACORA!$B$4:$B$7322,"&lt;="&amp;$B$4)</f>
        <v>0</v>
      </c>
      <c r="I241" s="165">
        <f>COUNTIFS(BITACORA!$C$4:$C$7322,$B$7:$B$501,BITACORA!$E$4:$E$7322,$E$6:$AM$6,BITACORA!$B$4:$B$7322,"&gt;="&amp;$B$3,BITACORA!$B$4:$B$7322,"&lt;="&amp;$B$4)</f>
        <v>0</v>
      </c>
      <c r="J241" s="165">
        <f>COUNTIFS(BITACORA!$C$4:$C$7322,$B$7:$B$501,BITACORA!$E$4:$E$7322,$E$6:$AM$6,BITACORA!$B$4:$B$7322,"&gt;="&amp;$B$3,BITACORA!$B$4:$B$7322,"&lt;="&amp;$B$4)</f>
        <v>0</v>
      </c>
      <c r="K241" s="165">
        <f>COUNTIFS(BITACORA!$C$4:$C$7322,$B$7:$B$501,BITACORA!$E$4:$E$7322,$E$6:$AM$6,BITACORA!$B$4:$B$7322,"&gt;="&amp;$B$3,BITACORA!$B$4:$B$7322,"&lt;="&amp;$B$4)</f>
        <v>0</v>
      </c>
      <c r="L241" s="165">
        <f>COUNTIFS(BITACORA!$C$4:$C$7322,$B$7:$B$501,BITACORA!$E$4:$E$7322,$E$6:$AM$6,BITACORA!$B$4:$B$7322,"&gt;="&amp;$B$3,BITACORA!$B$4:$B$7322,"&lt;="&amp;$B$4)</f>
        <v>0</v>
      </c>
      <c r="M241" s="165">
        <f>COUNTIFS(BITACORA!$C$4:$C$7322,$B$7:$B$501,BITACORA!$E$4:$E$7322,$E$6:$AM$6,BITACORA!$B$4:$B$7322,"&gt;="&amp;$B$3,BITACORA!$B$4:$B$7322,"&lt;="&amp;$B$4)</f>
        <v>0</v>
      </c>
      <c r="N241" s="165">
        <f>COUNTIFS(BITACORA!$C$4:$C$7322,$B$7:$B$501,BITACORA!$E$4:$E$7322,$E$6:$AM$6,BITACORA!$B$4:$B$7322,"&gt;="&amp;$B$3,BITACORA!$B$4:$B$7322,"&lt;="&amp;$B$4)</f>
        <v>0</v>
      </c>
      <c r="O241" s="165">
        <f>COUNTIFS(BITACORA!$C$4:$C$7322,$B$7:$B$501,BITACORA!$E$4:$E$7322,$E$6:$AM$6,BITACORA!$B$4:$B$7322,"&gt;="&amp;$B$3,BITACORA!$B$4:$B$7322,"&lt;="&amp;$B$4)</f>
        <v>0</v>
      </c>
      <c r="P241" s="165">
        <f>COUNTIFS(BITACORA!$C$4:$C$7322,$B$7:$B$501,BITACORA!$E$4:$E$7322,$E$6:$AM$6,BITACORA!$B$4:$B$7322,"&gt;="&amp;$B$3,BITACORA!$B$4:$B$7322,"&lt;="&amp;$B$4)</f>
        <v>0</v>
      </c>
      <c r="Q241" s="165">
        <f>COUNTIFS(BITACORA!$C$4:$C$7322,$B$7:$B$501,BITACORA!$E$4:$E$7322,$E$6:$AM$6,BITACORA!$B$4:$B$7322,"&gt;="&amp;$B$3,BITACORA!$B$4:$B$7322,"&lt;="&amp;$B$4)</f>
        <v>0</v>
      </c>
      <c r="R241" s="165">
        <f>COUNTIFS(BITACORA!$C$4:$C$7322,$B$7:$B$501,BITACORA!$E$4:$E$7322,$E$6:$AM$6,BITACORA!$B$4:$B$7322,"&gt;="&amp;$B$3,BITACORA!$B$4:$B$7322,"&lt;="&amp;$B$4)</f>
        <v>0</v>
      </c>
      <c r="S241" s="165">
        <f>COUNTIFS(BITACORA!$C$4:$C$7322,$B$7:$B$501,BITACORA!$E$4:$E$7322,$E$6:$AM$6,BITACORA!$B$4:$B$7322,"&gt;="&amp;$B$3,BITACORA!$B$4:$B$7322,"&lt;="&amp;$B$4)</f>
        <v>0</v>
      </c>
      <c r="T241" s="165">
        <f>COUNTIFS(BITACORA!$C$4:$C$7322,$B$7:$B$501,BITACORA!$E$4:$E$7322,$E$6:$AM$6,BITACORA!$B$4:$B$7322,"&gt;="&amp;$B$3,BITACORA!$B$4:$B$7322,"&lt;="&amp;$B$4)</f>
        <v>0</v>
      </c>
      <c r="U241" s="165">
        <f>COUNTIFS(BITACORA!$C$4:$C$7322,$B$7:$B$501,BITACORA!$E$4:$E$7322,$E$6:$AM$6,BITACORA!$B$4:$B$7322,"&gt;="&amp;$B$3,BITACORA!$B$4:$B$7322,"&lt;="&amp;$B$4)</f>
        <v>0</v>
      </c>
      <c r="V241" s="165">
        <f>COUNTIFS(BITACORA!$C$4:$C$7322,$B$7:$B$501,BITACORA!$E$4:$E$7322,$E$6:$AM$6,BITACORA!$B$4:$B$7322,"&gt;="&amp;$B$3,BITACORA!$B$4:$B$7322,"&lt;="&amp;$B$4)</f>
        <v>0</v>
      </c>
      <c r="W241" s="165">
        <f>COUNTIFS(BITACORA!$C$4:$C$7322,$B$7:$B$501,BITACORA!$E$4:$E$7322,$E$6:$AM$6,BITACORA!$B$4:$B$7322,"&gt;="&amp;$B$3,BITACORA!$B$4:$B$7322,"&lt;="&amp;$B$4)</f>
        <v>0</v>
      </c>
      <c r="X241" s="165">
        <f>COUNTIFS(BITACORA!$C$4:$C$7322,$B$7:$B$501,BITACORA!$E$4:$E$7322,$E$6:$AM$6,BITACORA!$B$4:$B$7322,"&gt;="&amp;$B$3,BITACORA!$B$4:$B$7322,"&lt;="&amp;$B$4)</f>
        <v>0</v>
      </c>
      <c r="Y241" s="165">
        <f>COUNTIFS(BITACORA!$C$4:$C$7322,$B$7:$B$501,BITACORA!$E$4:$E$7322,$E$6:$AM$6,BITACORA!$B$4:$B$7322,"&gt;="&amp;$B$3,BITACORA!$B$4:$B$7322,"&lt;="&amp;$B$4)</f>
        <v>0</v>
      </c>
      <c r="Z241" s="165">
        <f>COUNTIFS(BITACORA!$C$4:$C$7322,$B$7:$B$501,BITACORA!$E$4:$E$7322,$E$6:$AM$6,BITACORA!$B$4:$B$7322,"&gt;="&amp;$B$3,BITACORA!$B$4:$B$7322,"&lt;="&amp;$B$4)</f>
        <v>0</v>
      </c>
      <c r="AA241" s="165">
        <f>COUNTIFS(BITACORA!$C$4:$C$7322,$B$7:$B$501,BITACORA!$E$4:$E$7322,$E$6:$AM$6,BITACORA!$B$4:$B$7322,"&gt;="&amp;$B$3,BITACORA!$B$4:$B$7322,"&lt;="&amp;$B$4)</f>
        <v>0</v>
      </c>
      <c r="AB241" s="165">
        <f>COUNTIFS(BITACORA!$C$4:$C$7322,$B$7:$B$501,BITACORA!$E$4:$E$7322,$E$6:$AM$6,BITACORA!$B$4:$B$7322,"&gt;="&amp;$B$3,BITACORA!$B$4:$B$7322,"&lt;="&amp;$B$4)</f>
        <v>0</v>
      </c>
      <c r="AC241" s="165">
        <f>COUNTIFS(BITACORA!$C$4:$C$7322,$B$7:$B$501,BITACORA!$E$4:$E$7322,$E$6:$AM$6,BITACORA!$B$4:$B$7322,"&gt;="&amp;$B$3,BITACORA!$B$4:$B$7322,"&lt;="&amp;$B$4)</f>
        <v>0</v>
      </c>
      <c r="AD241" s="165">
        <f>COUNTIFS(BITACORA!$C$4:$C$7322,$B$7:$B$501,BITACORA!$E$4:$E$7322,$E$6:$AM$6,BITACORA!$B$4:$B$7322,"&gt;="&amp;$B$3,BITACORA!$B$4:$B$7322,"&lt;="&amp;$B$4)</f>
        <v>0</v>
      </c>
      <c r="AE241" s="165">
        <f>COUNTIFS(BITACORA!$C$4:$C$7322,$B$7:$B$501,BITACORA!$E$4:$E$7322,$E$6:$AM$6,BITACORA!$B$4:$B$7322,"&gt;="&amp;$B$3,BITACORA!$B$4:$B$7322,"&lt;="&amp;$B$4)</f>
        <v>0</v>
      </c>
      <c r="AF241" s="165">
        <f>COUNTIFS(BITACORA!$C$4:$C$7322,$B$7:$B$501,BITACORA!$E$4:$E$7322,$E$6:$AM$6,BITACORA!$B$4:$B$7322,"&gt;="&amp;$B$3,BITACORA!$B$4:$B$7322,"&lt;="&amp;$B$4)</f>
        <v>0</v>
      </c>
      <c r="AG241" s="165">
        <f>COUNTIFS(BITACORA!$C$4:$C$7322,$B$7:$B$501,BITACORA!$E$4:$E$7322,$E$6:$AM$6,BITACORA!$B$4:$B$7322,"&gt;="&amp;$B$3,BITACORA!$B$4:$B$7322,"&lt;="&amp;$B$4)</f>
        <v>0</v>
      </c>
      <c r="AH241" s="165">
        <f>COUNTIFS(BITACORA!$C$4:$C$7322,$B$7:$B$501,BITACORA!$E$4:$E$7322,$E$6:$AM$6,BITACORA!$B$4:$B$7322,"&gt;="&amp;$B$3,BITACORA!$B$4:$B$7322,"&lt;="&amp;$B$4)</f>
        <v>0</v>
      </c>
      <c r="AI241" s="165">
        <f>COUNTIFS(BITACORA!$C$4:$C$7322,$B$7:$B$501,BITACORA!$E$4:$E$7322,$E$6:$AM$6,BITACORA!$B$4:$B$7322,"&gt;="&amp;$B$3,BITACORA!$B$4:$B$7322,"&lt;="&amp;$B$4)</f>
        <v>0</v>
      </c>
      <c r="AJ241" s="165">
        <f>COUNTIFS(BITACORA!$C$4:$C$7322,$B$7:$B$501,BITACORA!$E$4:$E$7322,$E$6:$AM$6,BITACORA!$B$4:$B$7322,"&gt;="&amp;$B$3,BITACORA!$B$4:$B$7322,"&lt;="&amp;$B$4)</f>
        <v>0</v>
      </c>
      <c r="AK241" s="165">
        <f>COUNTIFS(BITACORA!$C$4:$C$7322,$B$7:$B$501,BITACORA!$E$4:$E$7322,$E$6:$AM$6,BITACORA!$B$4:$B$7322,"&gt;="&amp;$B$3,BITACORA!$B$4:$B$7322,"&lt;="&amp;$B$4)</f>
        <v>0</v>
      </c>
      <c r="AL241" s="165">
        <f>COUNTIFS(BITACORA!$C$4:$C$7322,$B$7:$B$501,BITACORA!$E$4:$E$7322,$E$6:$AM$6,BITACORA!$B$4:$B$7322,"&gt;="&amp;$B$3,BITACORA!$B$4:$B$7322,"&lt;="&amp;$B$4)</f>
        <v>0</v>
      </c>
      <c r="AM241" s="165">
        <f>COUNTIFS(BITACORA!$C$4:$C$7322,$B$7:$B$501,BITACORA!$E$4:$E$7322,$E$6:$AM$6,BITACORA!$B$4:$B$7322,"&gt;="&amp;$B$3,BITACORA!$B$4:$B$7322,"&lt;="&amp;$B$4)</f>
        <v>0</v>
      </c>
    </row>
    <row r="242" spans="1:39">
      <c r="A242" s="141"/>
      <c r="B242" s="165"/>
      <c r="C242" s="165"/>
      <c r="D242" s="164">
        <f t="shared" si="0"/>
        <v>0</v>
      </c>
      <c r="E242" s="165">
        <f>COUNTIFS(BITACORA!$C$4:$C$7322,$B$7:$B$501,BITACORA!$E$4:$E$7322,$E$6:$AM$6,BITACORA!$B$4:$B$7322,"&gt;="&amp;$B$3,BITACORA!$B$4:$B$7322,"&lt;="&amp;$B$4)</f>
        <v>0</v>
      </c>
      <c r="F242" s="165">
        <f>COUNTIFS(BITACORA!$C$4:$C$7322,$B$7:$B$501,BITACORA!$E$4:$E$7322,$E$6:$AM$6,BITACORA!$B$4:$B$7322,"&gt;="&amp;$B$3,BITACORA!$B$4:$B$7322,"&lt;="&amp;$B$4)</f>
        <v>0</v>
      </c>
      <c r="G242" s="165">
        <f>COUNTIFS(BITACORA!$C$4:$C$7322,$B$7:$B$501,BITACORA!$E$4:$E$7322,$E$6:$AM$6,BITACORA!$B$4:$B$7322,"&gt;="&amp;$B$3,BITACORA!$B$4:$B$7322,"&lt;="&amp;$B$4)</f>
        <v>0</v>
      </c>
      <c r="H242" s="165">
        <f>COUNTIFS(BITACORA!$C$4:$C$7322,$B$7:$B$501,BITACORA!$E$4:$E$7322,$E$6:$AM$6,BITACORA!$B$4:$B$7322,"&gt;="&amp;$B$3,BITACORA!$B$4:$B$7322,"&lt;="&amp;$B$4)</f>
        <v>0</v>
      </c>
      <c r="I242" s="165">
        <f>COUNTIFS(BITACORA!$C$4:$C$7322,$B$7:$B$501,BITACORA!$E$4:$E$7322,$E$6:$AM$6,BITACORA!$B$4:$B$7322,"&gt;="&amp;$B$3,BITACORA!$B$4:$B$7322,"&lt;="&amp;$B$4)</f>
        <v>0</v>
      </c>
      <c r="J242" s="165">
        <f>COUNTIFS(BITACORA!$C$4:$C$7322,$B$7:$B$501,BITACORA!$E$4:$E$7322,$E$6:$AM$6,BITACORA!$B$4:$B$7322,"&gt;="&amp;$B$3,BITACORA!$B$4:$B$7322,"&lt;="&amp;$B$4)</f>
        <v>0</v>
      </c>
      <c r="K242" s="165">
        <f>COUNTIFS(BITACORA!$C$4:$C$7322,$B$7:$B$501,BITACORA!$E$4:$E$7322,$E$6:$AM$6,BITACORA!$B$4:$B$7322,"&gt;="&amp;$B$3,BITACORA!$B$4:$B$7322,"&lt;="&amp;$B$4)</f>
        <v>0</v>
      </c>
      <c r="L242" s="165">
        <f>COUNTIFS(BITACORA!$C$4:$C$7322,$B$7:$B$501,BITACORA!$E$4:$E$7322,$E$6:$AM$6,BITACORA!$B$4:$B$7322,"&gt;="&amp;$B$3,BITACORA!$B$4:$B$7322,"&lt;="&amp;$B$4)</f>
        <v>0</v>
      </c>
      <c r="M242" s="165">
        <f>COUNTIFS(BITACORA!$C$4:$C$7322,$B$7:$B$501,BITACORA!$E$4:$E$7322,$E$6:$AM$6,BITACORA!$B$4:$B$7322,"&gt;="&amp;$B$3,BITACORA!$B$4:$B$7322,"&lt;="&amp;$B$4)</f>
        <v>0</v>
      </c>
      <c r="N242" s="165">
        <f>COUNTIFS(BITACORA!$C$4:$C$7322,$B$7:$B$501,BITACORA!$E$4:$E$7322,$E$6:$AM$6,BITACORA!$B$4:$B$7322,"&gt;="&amp;$B$3,BITACORA!$B$4:$B$7322,"&lt;="&amp;$B$4)</f>
        <v>0</v>
      </c>
      <c r="O242" s="165">
        <f>COUNTIFS(BITACORA!$C$4:$C$7322,$B$7:$B$501,BITACORA!$E$4:$E$7322,$E$6:$AM$6,BITACORA!$B$4:$B$7322,"&gt;="&amp;$B$3,BITACORA!$B$4:$B$7322,"&lt;="&amp;$B$4)</f>
        <v>0</v>
      </c>
      <c r="P242" s="165">
        <f>COUNTIFS(BITACORA!$C$4:$C$7322,$B$7:$B$501,BITACORA!$E$4:$E$7322,$E$6:$AM$6,BITACORA!$B$4:$B$7322,"&gt;="&amp;$B$3,BITACORA!$B$4:$B$7322,"&lt;="&amp;$B$4)</f>
        <v>0</v>
      </c>
      <c r="Q242" s="165">
        <f>COUNTIFS(BITACORA!$C$4:$C$7322,$B$7:$B$501,BITACORA!$E$4:$E$7322,$E$6:$AM$6,BITACORA!$B$4:$B$7322,"&gt;="&amp;$B$3,BITACORA!$B$4:$B$7322,"&lt;="&amp;$B$4)</f>
        <v>0</v>
      </c>
      <c r="R242" s="165">
        <f>COUNTIFS(BITACORA!$C$4:$C$7322,$B$7:$B$501,BITACORA!$E$4:$E$7322,$E$6:$AM$6,BITACORA!$B$4:$B$7322,"&gt;="&amp;$B$3,BITACORA!$B$4:$B$7322,"&lt;="&amp;$B$4)</f>
        <v>0</v>
      </c>
      <c r="S242" s="165">
        <f>COUNTIFS(BITACORA!$C$4:$C$7322,$B$7:$B$501,BITACORA!$E$4:$E$7322,$E$6:$AM$6,BITACORA!$B$4:$B$7322,"&gt;="&amp;$B$3,BITACORA!$B$4:$B$7322,"&lt;="&amp;$B$4)</f>
        <v>0</v>
      </c>
      <c r="T242" s="165">
        <f>COUNTIFS(BITACORA!$C$4:$C$7322,$B$7:$B$501,BITACORA!$E$4:$E$7322,$E$6:$AM$6,BITACORA!$B$4:$B$7322,"&gt;="&amp;$B$3,BITACORA!$B$4:$B$7322,"&lt;="&amp;$B$4)</f>
        <v>0</v>
      </c>
      <c r="U242" s="165">
        <f>COUNTIFS(BITACORA!$C$4:$C$7322,$B$7:$B$501,BITACORA!$E$4:$E$7322,$E$6:$AM$6,BITACORA!$B$4:$B$7322,"&gt;="&amp;$B$3,BITACORA!$B$4:$B$7322,"&lt;="&amp;$B$4)</f>
        <v>0</v>
      </c>
      <c r="V242" s="165">
        <f>COUNTIFS(BITACORA!$C$4:$C$7322,$B$7:$B$501,BITACORA!$E$4:$E$7322,$E$6:$AM$6,BITACORA!$B$4:$B$7322,"&gt;="&amp;$B$3,BITACORA!$B$4:$B$7322,"&lt;="&amp;$B$4)</f>
        <v>0</v>
      </c>
      <c r="W242" s="165">
        <f>COUNTIFS(BITACORA!$C$4:$C$7322,$B$7:$B$501,BITACORA!$E$4:$E$7322,$E$6:$AM$6,BITACORA!$B$4:$B$7322,"&gt;="&amp;$B$3,BITACORA!$B$4:$B$7322,"&lt;="&amp;$B$4)</f>
        <v>0</v>
      </c>
      <c r="X242" s="165">
        <f>COUNTIFS(BITACORA!$C$4:$C$7322,$B$7:$B$501,BITACORA!$E$4:$E$7322,$E$6:$AM$6,BITACORA!$B$4:$B$7322,"&gt;="&amp;$B$3,BITACORA!$B$4:$B$7322,"&lt;="&amp;$B$4)</f>
        <v>0</v>
      </c>
      <c r="Y242" s="165">
        <f>COUNTIFS(BITACORA!$C$4:$C$7322,$B$7:$B$501,BITACORA!$E$4:$E$7322,$E$6:$AM$6,BITACORA!$B$4:$B$7322,"&gt;="&amp;$B$3,BITACORA!$B$4:$B$7322,"&lt;="&amp;$B$4)</f>
        <v>0</v>
      </c>
      <c r="Z242" s="165">
        <f>COUNTIFS(BITACORA!$C$4:$C$7322,$B$7:$B$501,BITACORA!$E$4:$E$7322,$E$6:$AM$6,BITACORA!$B$4:$B$7322,"&gt;="&amp;$B$3,BITACORA!$B$4:$B$7322,"&lt;="&amp;$B$4)</f>
        <v>0</v>
      </c>
      <c r="AA242" s="165">
        <f>COUNTIFS(BITACORA!$C$4:$C$7322,$B$7:$B$501,BITACORA!$E$4:$E$7322,$E$6:$AM$6,BITACORA!$B$4:$B$7322,"&gt;="&amp;$B$3,BITACORA!$B$4:$B$7322,"&lt;="&amp;$B$4)</f>
        <v>0</v>
      </c>
      <c r="AB242" s="165">
        <f>COUNTIFS(BITACORA!$C$4:$C$7322,$B$7:$B$501,BITACORA!$E$4:$E$7322,$E$6:$AM$6,BITACORA!$B$4:$B$7322,"&gt;="&amp;$B$3,BITACORA!$B$4:$B$7322,"&lt;="&amp;$B$4)</f>
        <v>0</v>
      </c>
      <c r="AC242" s="165">
        <f>COUNTIFS(BITACORA!$C$4:$C$7322,$B$7:$B$501,BITACORA!$E$4:$E$7322,$E$6:$AM$6,BITACORA!$B$4:$B$7322,"&gt;="&amp;$B$3,BITACORA!$B$4:$B$7322,"&lt;="&amp;$B$4)</f>
        <v>0</v>
      </c>
      <c r="AD242" s="165">
        <f>COUNTIFS(BITACORA!$C$4:$C$7322,$B$7:$B$501,BITACORA!$E$4:$E$7322,$E$6:$AM$6,BITACORA!$B$4:$B$7322,"&gt;="&amp;$B$3,BITACORA!$B$4:$B$7322,"&lt;="&amp;$B$4)</f>
        <v>0</v>
      </c>
      <c r="AE242" s="165">
        <f>COUNTIFS(BITACORA!$C$4:$C$7322,$B$7:$B$501,BITACORA!$E$4:$E$7322,$E$6:$AM$6,BITACORA!$B$4:$B$7322,"&gt;="&amp;$B$3,BITACORA!$B$4:$B$7322,"&lt;="&amp;$B$4)</f>
        <v>0</v>
      </c>
      <c r="AF242" s="165">
        <f>COUNTIFS(BITACORA!$C$4:$C$7322,$B$7:$B$501,BITACORA!$E$4:$E$7322,$E$6:$AM$6,BITACORA!$B$4:$B$7322,"&gt;="&amp;$B$3,BITACORA!$B$4:$B$7322,"&lt;="&amp;$B$4)</f>
        <v>0</v>
      </c>
      <c r="AG242" s="165">
        <f>COUNTIFS(BITACORA!$C$4:$C$7322,$B$7:$B$501,BITACORA!$E$4:$E$7322,$E$6:$AM$6,BITACORA!$B$4:$B$7322,"&gt;="&amp;$B$3,BITACORA!$B$4:$B$7322,"&lt;="&amp;$B$4)</f>
        <v>0</v>
      </c>
      <c r="AH242" s="165">
        <f>COUNTIFS(BITACORA!$C$4:$C$7322,$B$7:$B$501,BITACORA!$E$4:$E$7322,$E$6:$AM$6,BITACORA!$B$4:$B$7322,"&gt;="&amp;$B$3,BITACORA!$B$4:$B$7322,"&lt;="&amp;$B$4)</f>
        <v>0</v>
      </c>
      <c r="AI242" s="165">
        <f>COUNTIFS(BITACORA!$C$4:$C$7322,$B$7:$B$501,BITACORA!$E$4:$E$7322,$E$6:$AM$6,BITACORA!$B$4:$B$7322,"&gt;="&amp;$B$3,BITACORA!$B$4:$B$7322,"&lt;="&amp;$B$4)</f>
        <v>0</v>
      </c>
      <c r="AJ242" s="165">
        <f>COUNTIFS(BITACORA!$C$4:$C$7322,$B$7:$B$501,BITACORA!$E$4:$E$7322,$E$6:$AM$6,BITACORA!$B$4:$B$7322,"&gt;="&amp;$B$3,BITACORA!$B$4:$B$7322,"&lt;="&amp;$B$4)</f>
        <v>0</v>
      </c>
      <c r="AK242" s="165">
        <f>COUNTIFS(BITACORA!$C$4:$C$7322,$B$7:$B$501,BITACORA!$E$4:$E$7322,$E$6:$AM$6,BITACORA!$B$4:$B$7322,"&gt;="&amp;$B$3,BITACORA!$B$4:$B$7322,"&lt;="&amp;$B$4)</f>
        <v>0</v>
      </c>
      <c r="AL242" s="165">
        <f>COUNTIFS(BITACORA!$C$4:$C$7322,$B$7:$B$501,BITACORA!$E$4:$E$7322,$E$6:$AM$6,BITACORA!$B$4:$B$7322,"&gt;="&amp;$B$3,BITACORA!$B$4:$B$7322,"&lt;="&amp;$B$4)</f>
        <v>0</v>
      </c>
      <c r="AM242" s="165">
        <f>COUNTIFS(BITACORA!$C$4:$C$7322,$B$7:$B$501,BITACORA!$E$4:$E$7322,$E$6:$AM$6,BITACORA!$B$4:$B$7322,"&gt;="&amp;$B$3,BITACORA!$B$4:$B$7322,"&lt;="&amp;$B$4)</f>
        <v>0</v>
      </c>
    </row>
    <row r="243" spans="1:39">
      <c r="A243" s="141"/>
      <c r="B243" s="165"/>
      <c r="C243" s="165"/>
      <c r="D243" s="164">
        <f t="shared" si="0"/>
        <v>0</v>
      </c>
      <c r="E243" s="165">
        <f>COUNTIFS(BITACORA!$C$4:$C$7322,$B$7:$B$501,BITACORA!$E$4:$E$7322,$E$6:$AM$6,BITACORA!$B$4:$B$7322,"&gt;="&amp;$B$3,BITACORA!$B$4:$B$7322,"&lt;="&amp;$B$4)</f>
        <v>0</v>
      </c>
      <c r="F243" s="165">
        <f>COUNTIFS(BITACORA!$C$4:$C$7322,$B$7:$B$501,BITACORA!$E$4:$E$7322,$E$6:$AM$6,BITACORA!$B$4:$B$7322,"&gt;="&amp;$B$3,BITACORA!$B$4:$B$7322,"&lt;="&amp;$B$4)</f>
        <v>0</v>
      </c>
      <c r="G243" s="165">
        <f>COUNTIFS(BITACORA!$C$4:$C$7322,$B$7:$B$501,BITACORA!$E$4:$E$7322,$E$6:$AM$6,BITACORA!$B$4:$B$7322,"&gt;="&amp;$B$3,BITACORA!$B$4:$B$7322,"&lt;="&amp;$B$4)</f>
        <v>0</v>
      </c>
      <c r="H243" s="165">
        <f>COUNTIFS(BITACORA!$C$4:$C$7322,$B$7:$B$501,BITACORA!$E$4:$E$7322,$E$6:$AM$6,BITACORA!$B$4:$B$7322,"&gt;="&amp;$B$3,BITACORA!$B$4:$B$7322,"&lt;="&amp;$B$4)</f>
        <v>0</v>
      </c>
      <c r="I243" s="165">
        <f>COUNTIFS(BITACORA!$C$4:$C$7322,$B$7:$B$501,BITACORA!$E$4:$E$7322,$E$6:$AM$6,BITACORA!$B$4:$B$7322,"&gt;="&amp;$B$3,BITACORA!$B$4:$B$7322,"&lt;="&amp;$B$4)</f>
        <v>0</v>
      </c>
      <c r="J243" s="165">
        <f>COUNTIFS(BITACORA!$C$4:$C$7322,$B$7:$B$501,BITACORA!$E$4:$E$7322,$E$6:$AM$6,BITACORA!$B$4:$B$7322,"&gt;="&amp;$B$3,BITACORA!$B$4:$B$7322,"&lt;="&amp;$B$4)</f>
        <v>0</v>
      </c>
      <c r="K243" s="165">
        <f>COUNTIFS(BITACORA!$C$4:$C$7322,$B$7:$B$501,BITACORA!$E$4:$E$7322,$E$6:$AM$6,BITACORA!$B$4:$B$7322,"&gt;="&amp;$B$3,BITACORA!$B$4:$B$7322,"&lt;="&amp;$B$4)</f>
        <v>0</v>
      </c>
      <c r="L243" s="165">
        <f>COUNTIFS(BITACORA!$C$4:$C$7322,$B$7:$B$501,BITACORA!$E$4:$E$7322,$E$6:$AM$6,BITACORA!$B$4:$B$7322,"&gt;="&amp;$B$3,BITACORA!$B$4:$B$7322,"&lt;="&amp;$B$4)</f>
        <v>0</v>
      </c>
      <c r="M243" s="165">
        <f>COUNTIFS(BITACORA!$C$4:$C$7322,$B$7:$B$501,BITACORA!$E$4:$E$7322,$E$6:$AM$6,BITACORA!$B$4:$B$7322,"&gt;="&amp;$B$3,BITACORA!$B$4:$B$7322,"&lt;="&amp;$B$4)</f>
        <v>0</v>
      </c>
      <c r="N243" s="165">
        <f>COUNTIFS(BITACORA!$C$4:$C$7322,$B$7:$B$501,BITACORA!$E$4:$E$7322,$E$6:$AM$6,BITACORA!$B$4:$B$7322,"&gt;="&amp;$B$3,BITACORA!$B$4:$B$7322,"&lt;="&amp;$B$4)</f>
        <v>0</v>
      </c>
      <c r="O243" s="165">
        <f>COUNTIFS(BITACORA!$C$4:$C$7322,$B$7:$B$501,BITACORA!$E$4:$E$7322,$E$6:$AM$6,BITACORA!$B$4:$B$7322,"&gt;="&amp;$B$3,BITACORA!$B$4:$B$7322,"&lt;="&amp;$B$4)</f>
        <v>0</v>
      </c>
      <c r="P243" s="165">
        <f>COUNTIFS(BITACORA!$C$4:$C$7322,$B$7:$B$501,BITACORA!$E$4:$E$7322,$E$6:$AM$6,BITACORA!$B$4:$B$7322,"&gt;="&amp;$B$3,BITACORA!$B$4:$B$7322,"&lt;="&amp;$B$4)</f>
        <v>0</v>
      </c>
      <c r="Q243" s="165">
        <f>COUNTIFS(BITACORA!$C$4:$C$7322,$B$7:$B$501,BITACORA!$E$4:$E$7322,$E$6:$AM$6,BITACORA!$B$4:$B$7322,"&gt;="&amp;$B$3,BITACORA!$B$4:$B$7322,"&lt;="&amp;$B$4)</f>
        <v>0</v>
      </c>
      <c r="R243" s="165">
        <f>COUNTIFS(BITACORA!$C$4:$C$7322,$B$7:$B$501,BITACORA!$E$4:$E$7322,$E$6:$AM$6,BITACORA!$B$4:$B$7322,"&gt;="&amp;$B$3,BITACORA!$B$4:$B$7322,"&lt;="&amp;$B$4)</f>
        <v>0</v>
      </c>
      <c r="S243" s="165">
        <f>COUNTIFS(BITACORA!$C$4:$C$7322,$B$7:$B$501,BITACORA!$E$4:$E$7322,$E$6:$AM$6,BITACORA!$B$4:$B$7322,"&gt;="&amp;$B$3,BITACORA!$B$4:$B$7322,"&lt;="&amp;$B$4)</f>
        <v>0</v>
      </c>
      <c r="T243" s="165">
        <f>COUNTIFS(BITACORA!$C$4:$C$7322,$B$7:$B$501,BITACORA!$E$4:$E$7322,$E$6:$AM$6,BITACORA!$B$4:$B$7322,"&gt;="&amp;$B$3,BITACORA!$B$4:$B$7322,"&lt;="&amp;$B$4)</f>
        <v>0</v>
      </c>
      <c r="U243" s="165">
        <f>COUNTIFS(BITACORA!$C$4:$C$7322,$B$7:$B$501,BITACORA!$E$4:$E$7322,$E$6:$AM$6,BITACORA!$B$4:$B$7322,"&gt;="&amp;$B$3,BITACORA!$B$4:$B$7322,"&lt;="&amp;$B$4)</f>
        <v>0</v>
      </c>
      <c r="V243" s="165">
        <f>COUNTIFS(BITACORA!$C$4:$C$7322,$B$7:$B$501,BITACORA!$E$4:$E$7322,$E$6:$AM$6,BITACORA!$B$4:$B$7322,"&gt;="&amp;$B$3,BITACORA!$B$4:$B$7322,"&lt;="&amp;$B$4)</f>
        <v>0</v>
      </c>
      <c r="W243" s="165">
        <f>COUNTIFS(BITACORA!$C$4:$C$7322,$B$7:$B$501,BITACORA!$E$4:$E$7322,$E$6:$AM$6,BITACORA!$B$4:$B$7322,"&gt;="&amp;$B$3,BITACORA!$B$4:$B$7322,"&lt;="&amp;$B$4)</f>
        <v>0</v>
      </c>
      <c r="X243" s="165">
        <f>COUNTIFS(BITACORA!$C$4:$C$7322,$B$7:$B$501,BITACORA!$E$4:$E$7322,$E$6:$AM$6,BITACORA!$B$4:$B$7322,"&gt;="&amp;$B$3,BITACORA!$B$4:$B$7322,"&lt;="&amp;$B$4)</f>
        <v>0</v>
      </c>
      <c r="Y243" s="165">
        <f>COUNTIFS(BITACORA!$C$4:$C$7322,$B$7:$B$501,BITACORA!$E$4:$E$7322,$E$6:$AM$6,BITACORA!$B$4:$B$7322,"&gt;="&amp;$B$3,BITACORA!$B$4:$B$7322,"&lt;="&amp;$B$4)</f>
        <v>0</v>
      </c>
      <c r="Z243" s="165">
        <f>COUNTIFS(BITACORA!$C$4:$C$7322,$B$7:$B$501,BITACORA!$E$4:$E$7322,$E$6:$AM$6,BITACORA!$B$4:$B$7322,"&gt;="&amp;$B$3,BITACORA!$B$4:$B$7322,"&lt;="&amp;$B$4)</f>
        <v>0</v>
      </c>
      <c r="AA243" s="165">
        <f>COUNTIFS(BITACORA!$C$4:$C$7322,$B$7:$B$501,BITACORA!$E$4:$E$7322,$E$6:$AM$6,BITACORA!$B$4:$B$7322,"&gt;="&amp;$B$3,BITACORA!$B$4:$B$7322,"&lt;="&amp;$B$4)</f>
        <v>0</v>
      </c>
      <c r="AB243" s="165">
        <f>COUNTIFS(BITACORA!$C$4:$C$7322,$B$7:$B$501,BITACORA!$E$4:$E$7322,$E$6:$AM$6,BITACORA!$B$4:$B$7322,"&gt;="&amp;$B$3,BITACORA!$B$4:$B$7322,"&lt;="&amp;$B$4)</f>
        <v>0</v>
      </c>
      <c r="AC243" s="165">
        <f>COUNTIFS(BITACORA!$C$4:$C$7322,$B$7:$B$501,BITACORA!$E$4:$E$7322,$E$6:$AM$6,BITACORA!$B$4:$B$7322,"&gt;="&amp;$B$3,BITACORA!$B$4:$B$7322,"&lt;="&amp;$B$4)</f>
        <v>0</v>
      </c>
      <c r="AD243" s="165">
        <f>COUNTIFS(BITACORA!$C$4:$C$7322,$B$7:$B$501,BITACORA!$E$4:$E$7322,$E$6:$AM$6,BITACORA!$B$4:$B$7322,"&gt;="&amp;$B$3,BITACORA!$B$4:$B$7322,"&lt;="&amp;$B$4)</f>
        <v>0</v>
      </c>
      <c r="AE243" s="165">
        <f>COUNTIFS(BITACORA!$C$4:$C$7322,$B$7:$B$501,BITACORA!$E$4:$E$7322,$E$6:$AM$6,BITACORA!$B$4:$B$7322,"&gt;="&amp;$B$3,BITACORA!$B$4:$B$7322,"&lt;="&amp;$B$4)</f>
        <v>0</v>
      </c>
      <c r="AF243" s="165">
        <f>COUNTIFS(BITACORA!$C$4:$C$7322,$B$7:$B$501,BITACORA!$E$4:$E$7322,$E$6:$AM$6,BITACORA!$B$4:$B$7322,"&gt;="&amp;$B$3,BITACORA!$B$4:$B$7322,"&lt;="&amp;$B$4)</f>
        <v>0</v>
      </c>
      <c r="AG243" s="165">
        <f>COUNTIFS(BITACORA!$C$4:$C$7322,$B$7:$B$501,BITACORA!$E$4:$E$7322,$E$6:$AM$6,BITACORA!$B$4:$B$7322,"&gt;="&amp;$B$3,BITACORA!$B$4:$B$7322,"&lt;="&amp;$B$4)</f>
        <v>0</v>
      </c>
      <c r="AH243" s="165">
        <f>COUNTIFS(BITACORA!$C$4:$C$7322,$B$7:$B$501,BITACORA!$E$4:$E$7322,$E$6:$AM$6,BITACORA!$B$4:$B$7322,"&gt;="&amp;$B$3,BITACORA!$B$4:$B$7322,"&lt;="&amp;$B$4)</f>
        <v>0</v>
      </c>
      <c r="AI243" s="165">
        <f>COUNTIFS(BITACORA!$C$4:$C$7322,$B$7:$B$501,BITACORA!$E$4:$E$7322,$E$6:$AM$6,BITACORA!$B$4:$B$7322,"&gt;="&amp;$B$3,BITACORA!$B$4:$B$7322,"&lt;="&amp;$B$4)</f>
        <v>0</v>
      </c>
      <c r="AJ243" s="165">
        <f>COUNTIFS(BITACORA!$C$4:$C$7322,$B$7:$B$501,BITACORA!$E$4:$E$7322,$E$6:$AM$6,BITACORA!$B$4:$B$7322,"&gt;="&amp;$B$3,BITACORA!$B$4:$B$7322,"&lt;="&amp;$B$4)</f>
        <v>0</v>
      </c>
      <c r="AK243" s="165">
        <f>COUNTIFS(BITACORA!$C$4:$C$7322,$B$7:$B$501,BITACORA!$E$4:$E$7322,$E$6:$AM$6,BITACORA!$B$4:$B$7322,"&gt;="&amp;$B$3,BITACORA!$B$4:$B$7322,"&lt;="&amp;$B$4)</f>
        <v>0</v>
      </c>
      <c r="AL243" s="165">
        <f>COUNTIFS(BITACORA!$C$4:$C$7322,$B$7:$B$501,BITACORA!$E$4:$E$7322,$E$6:$AM$6,BITACORA!$B$4:$B$7322,"&gt;="&amp;$B$3,BITACORA!$B$4:$B$7322,"&lt;="&amp;$B$4)</f>
        <v>0</v>
      </c>
      <c r="AM243" s="165">
        <f>COUNTIFS(BITACORA!$C$4:$C$7322,$B$7:$B$501,BITACORA!$E$4:$E$7322,$E$6:$AM$6,BITACORA!$B$4:$B$7322,"&gt;="&amp;$B$3,BITACORA!$B$4:$B$7322,"&lt;="&amp;$B$4)</f>
        <v>0</v>
      </c>
    </row>
    <row r="244" spans="1:39">
      <c r="A244" s="141"/>
      <c r="B244" s="165"/>
      <c r="C244" s="165"/>
      <c r="D244" s="164">
        <f t="shared" si="0"/>
        <v>0</v>
      </c>
      <c r="E244" s="165">
        <f>COUNTIFS(BITACORA!$C$4:$C$7322,$B$7:$B$501,BITACORA!$E$4:$E$7322,$E$6:$AM$6,BITACORA!$B$4:$B$7322,"&gt;="&amp;$B$3,BITACORA!$B$4:$B$7322,"&lt;="&amp;$B$4)</f>
        <v>0</v>
      </c>
      <c r="F244" s="165">
        <f>COUNTIFS(BITACORA!$C$4:$C$7322,$B$7:$B$501,BITACORA!$E$4:$E$7322,$E$6:$AM$6,BITACORA!$B$4:$B$7322,"&gt;="&amp;$B$3,BITACORA!$B$4:$B$7322,"&lt;="&amp;$B$4)</f>
        <v>0</v>
      </c>
      <c r="G244" s="165">
        <f>COUNTIFS(BITACORA!$C$4:$C$7322,$B$7:$B$501,BITACORA!$E$4:$E$7322,$E$6:$AM$6,BITACORA!$B$4:$B$7322,"&gt;="&amp;$B$3,BITACORA!$B$4:$B$7322,"&lt;="&amp;$B$4)</f>
        <v>0</v>
      </c>
      <c r="H244" s="165">
        <f>COUNTIFS(BITACORA!$C$4:$C$7322,$B$7:$B$501,BITACORA!$E$4:$E$7322,$E$6:$AM$6,BITACORA!$B$4:$B$7322,"&gt;="&amp;$B$3,BITACORA!$B$4:$B$7322,"&lt;="&amp;$B$4)</f>
        <v>0</v>
      </c>
      <c r="I244" s="165">
        <f>COUNTIFS(BITACORA!$C$4:$C$7322,$B$7:$B$501,BITACORA!$E$4:$E$7322,$E$6:$AM$6,BITACORA!$B$4:$B$7322,"&gt;="&amp;$B$3,BITACORA!$B$4:$B$7322,"&lt;="&amp;$B$4)</f>
        <v>0</v>
      </c>
      <c r="J244" s="165">
        <f>COUNTIFS(BITACORA!$C$4:$C$7322,$B$7:$B$501,BITACORA!$E$4:$E$7322,$E$6:$AM$6,BITACORA!$B$4:$B$7322,"&gt;="&amp;$B$3,BITACORA!$B$4:$B$7322,"&lt;="&amp;$B$4)</f>
        <v>0</v>
      </c>
      <c r="K244" s="165">
        <f>COUNTIFS(BITACORA!$C$4:$C$7322,$B$7:$B$501,BITACORA!$E$4:$E$7322,$E$6:$AM$6,BITACORA!$B$4:$B$7322,"&gt;="&amp;$B$3,BITACORA!$B$4:$B$7322,"&lt;="&amp;$B$4)</f>
        <v>0</v>
      </c>
      <c r="L244" s="165">
        <f>COUNTIFS(BITACORA!$C$4:$C$7322,$B$7:$B$501,BITACORA!$E$4:$E$7322,$E$6:$AM$6,BITACORA!$B$4:$B$7322,"&gt;="&amp;$B$3,BITACORA!$B$4:$B$7322,"&lt;="&amp;$B$4)</f>
        <v>0</v>
      </c>
      <c r="M244" s="165">
        <f>COUNTIFS(BITACORA!$C$4:$C$7322,$B$7:$B$501,BITACORA!$E$4:$E$7322,$E$6:$AM$6,BITACORA!$B$4:$B$7322,"&gt;="&amp;$B$3,BITACORA!$B$4:$B$7322,"&lt;="&amp;$B$4)</f>
        <v>0</v>
      </c>
      <c r="N244" s="165">
        <f>COUNTIFS(BITACORA!$C$4:$C$7322,$B$7:$B$501,BITACORA!$E$4:$E$7322,$E$6:$AM$6,BITACORA!$B$4:$B$7322,"&gt;="&amp;$B$3,BITACORA!$B$4:$B$7322,"&lt;="&amp;$B$4)</f>
        <v>0</v>
      </c>
      <c r="O244" s="165">
        <f>COUNTIFS(BITACORA!$C$4:$C$7322,$B$7:$B$501,BITACORA!$E$4:$E$7322,$E$6:$AM$6,BITACORA!$B$4:$B$7322,"&gt;="&amp;$B$3,BITACORA!$B$4:$B$7322,"&lt;="&amp;$B$4)</f>
        <v>0</v>
      </c>
      <c r="P244" s="165">
        <f>COUNTIFS(BITACORA!$C$4:$C$7322,$B$7:$B$501,BITACORA!$E$4:$E$7322,$E$6:$AM$6,BITACORA!$B$4:$B$7322,"&gt;="&amp;$B$3,BITACORA!$B$4:$B$7322,"&lt;="&amp;$B$4)</f>
        <v>0</v>
      </c>
      <c r="Q244" s="165">
        <f>COUNTIFS(BITACORA!$C$4:$C$7322,$B$7:$B$501,BITACORA!$E$4:$E$7322,$E$6:$AM$6,BITACORA!$B$4:$B$7322,"&gt;="&amp;$B$3,BITACORA!$B$4:$B$7322,"&lt;="&amp;$B$4)</f>
        <v>0</v>
      </c>
      <c r="R244" s="165">
        <f>COUNTIFS(BITACORA!$C$4:$C$7322,$B$7:$B$501,BITACORA!$E$4:$E$7322,$E$6:$AM$6,BITACORA!$B$4:$B$7322,"&gt;="&amp;$B$3,BITACORA!$B$4:$B$7322,"&lt;="&amp;$B$4)</f>
        <v>0</v>
      </c>
      <c r="S244" s="165">
        <f>COUNTIFS(BITACORA!$C$4:$C$7322,$B$7:$B$501,BITACORA!$E$4:$E$7322,$E$6:$AM$6,BITACORA!$B$4:$B$7322,"&gt;="&amp;$B$3,BITACORA!$B$4:$B$7322,"&lt;="&amp;$B$4)</f>
        <v>0</v>
      </c>
      <c r="T244" s="165">
        <f>COUNTIFS(BITACORA!$C$4:$C$7322,$B$7:$B$501,BITACORA!$E$4:$E$7322,$E$6:$AM$6,BITACORA!$B$4:$B$7322,"&gt;="&amp;$B$3,BITACORA!$B$4:$B$7322,"&lt;="&amp;$B$4)</f>
        <v>0</v>
      </c>
      <c r="U244" s="165">
        <f>COUNTIFS(BITACORA!$C$4:$C$7322,$B$7:$B$501,BITACORA!$E$4:$E$7322,$E$6:$AM$6,BITACORA!$B$4:$B$7322,"&gt;="&amp;$B$3,BITACORA!$B$4:$B$7322,"&lt;="&amp;$B$4)</f>
        <v>0</v>
      </c>
      <c r="V244" s="165">
        <f>COUNTIFS(BITACORA!$C$4:$C$7322,$B$7:$B$501,BITACORA!$E$4:$E$7322,$E$6:$AM$6,BITACORA!$B$4:$B$7322,"&gt;="&amp;$B$3,BITACORA!$B$4:$B$7322,"&lt;="&amp;$B$4)</f>
        <v>0</v>
      </c>
      <c r="W244" s="165">
        <f>COUNTIFS(BITACORA!$C$4:$C$7322,$B$7:$B$501,BITACORA!$E$4:$E$7322,$E$6:$AM$6,BITACORA!$B$4:$B$7322,"&gt;="&amp;$B$3,BITACORA!$B$4:$B$7322,"&lt;="&amp;$B$4)</f>
        <v>0</v>
      </c>
      <c r="X244" s="165">
        <f>COUNTIFS(BITACORA!$C$4:$C$7322,$B$7:$B$501,BITACORA!$E$4:$E$7322,$E$6:$AM$6,BITACORA!$B$4:$B$7322,"&gt;="&amp;$B$3,BITACORA!$B$4:$B$7322,"&lt;="&amp;$B$4)</f>
        <v>0</v>
      </c>
      <c r="Y244" s="165">
        <f>COUNTIFS(BITACORA!$C$4:$C$7322,$B$7:$B$501,BITACORA!$E$4:$E$7322,$E$6:$AM$6,BITACORA!$B$4:$B$7322,"&gt;="&amp;$B$3,BITACORA!$B$4:$B$7322,"&lt;="&amp;$B$4)</f>
        <v>0</v>
      </c>
      <c r="Z244" s="165">
        <f>COUNTIFS(BITACORA!$C$4:$C$7322,$B$7:$B$501,BITACORA!$E$4:$E$7322,$E$6:$AM$6,BITACORA!$B$4:$B$7322,"&gt;="&amp;$B$3,BITACORA!$B$4:$B$7322,"&lt;="&amp;$B$4)</f>
        <v>0</v>
      </c>
      <c r="AA244" s="165">
        <f>COUNTIFS(BITACORA!$C$4:$C$7322,$B$7:$B$501,BITACORA!$E$4:$E$7322,$E$6:$AM$6,BITACORA!$B$4:$B$7322,"&gt;="&amp;$B$3,BITACORA!$B$4:$B$7322,"&lt;="&amp;$B$4)</f>
        <v>0</v>
      </c>
      <c r="AB244" s="165">
        <f>COUNTIFS(BITACORA!$C$4:$C$7322,$B$7:$B$501,BITACORA!$E$4:$E$7322,$E$6:$AM$6,BITACORA!$B$4:$B$7322,"&gt;="&amp;$B$3,BITACORA!$B$4:$B$7322,"&lt;="&amp;$B$4)</f>
        <v>0</v>
      </c>
      <c r="AC244" s="165">
        <f>COUNTIFS(BITACORA!$C$4:$C$7322,$B$7:$B$501,BITACORA!$E$4:$E$7322,$E$6:$AM$6,BITACORA!$B$4:$B$7322,"&gt;="&amp;$B$3,BITACORA!$B$4:$B$7322,"&lt;="&amp;$B$4)</f>
        <v>0</v>
      </c>
      <c r="AD244" s="165">
        <f>COUNTIFS(BITACORA!$C$4:$C$7322,$B$7:$B$501,BITACORA!$E$4:$E$7322,$E$6:$AM$6,BITACORA!$B$4:$B$7322,"&gt;="&amp;$B$3,BITACORA!$B$4:$B$7322,"&lt;="&amp;$B$4)</f>
        <v>0</v>
      </c>
      <c r="AE244" s="165">
        <f>COUNTIFS(BITACORA!$C$4:$C$7322,$B$7:$B$501,BITACORA!$E$4:$E$7322,$E$6:$AM$6,BITACORA!$B$4:$B$7322,"&gt;="&amp;$B$3,BITACORA!$B$4:$B$7322,"&lt;="&amp;$B$4)</f>
        <v>0</v>
      </c>
      <c r="AF244" s="165">
        <f>COUNTIFS(BITACORA!$C$4:$C$7322,$B$7:$B$501,BITACORA!$E$4:$E$7322,$E$6:$AM$6,BITACORA!$B$4:$B$7322,"&gt;="&amp;$B$3,BITACORA!$B$4:$B$7322,"&lt;="&amp;$B$4)</f>
        <v>0</v>
      </c>
      <c r="AG244" s="165">
        <f>COUNTIFS(BITACORA!$C$4:$C$7322,$B$7:$B$501,BITACORA!$E$4:$E$7322,$E$6:$AM$6,BITACORA!$B$4:$B$7322,"&gt;="&amp;$B$3,BITACORA!$B$4:$B$7322,"&lt;="&amp;$B$4)</f>
        <v>0</v>
      </c>
      <c r="AH244" s="165">
        <f>COUNTIFS(BITACORA!$C$4:$C$7322,$B$7:$B$501,BITACORA!$E$4:$E$7322,$E$6:$AM$6,BITACORA!$B$4:$B$7322,"&gt;="&amp;$B$3,BITACORA!$B$4:$B$7322,"&lt;="&amp;$B$4)</f>
        <v>0</v>
      </c>
      <c r="AI244" s="165">
        <f>COUNTIFS(BITACORA!$C$4:$C$7322,$B$7:$B$501,BITACORA!$E$4:$E$7322,$E$6:$AM$6,BITACORA!$B$4:$B$7322,"&gt;="&amp;$B$3,BITACORA!$B$4:$B$7322,"&lt;="&amp;$B$4)</f>
        <v>0</v>
      </c>
      <c r="AJ244" s="165">
        <f>COUNTIFS(BITACORA!$C$4:$C$7322,$B$7:$B$501,BITACORA!$E$4:$E$7322,$E$6:$AM$6,BITACORA!$B$4:$B$7322,"&gt;="&amp;$B$3,BITACORA!$B$4:$B$7322,"&lt;="&amp;$B$4)</f>
        <v>0</v>
      </c>
      <c r="AK244" s="165">
        <f>COUNTIFS(BITACORA!$C$4:$C$7322,$B$7:$B$501,BITACORA!$E$4:$E$7322,$E$6:$AM$6,BITACORA!$B$4:$B$7322,"&gt;="&amp;$B$3,BITACORA!$B$4:$B$7322,"&lt;="&amp;$B$4)</f>
        <v>0</v>
      </c>
      <c r="AL244" s="165">
        <f>COUNTIFS(BITACORA!$C$4:$C$7322,$B$7:$B$501,BITACORA!$E$4:$E$7322,$E$6:$AM$6,BITACORA!$B$4:$B$7322,"&gt;="&amp;$B$3,BITACORA!$B$4:$B$7322,"&lt;="&amp;$B$4)</f>
        <v>0</v>
      </c>
      <c r="AM244" s="165">
        <f>COUNTIFS(BITACORA!$C$4:$C$7322,$B$7:$B$501,BITACORA!$E$4:$E$7322,$E$6:$AM$6,BITACORA!$B$4:$B$7322,"&gt;="&amp;$B$3,BITACORA!$B$4:$B$7322,"&lt;="&amp;$B$4)</f>
        <v>0</v>
      </c>
    </row>
    <row r="245" spans="1:39">
      <c r="A245" s="141"/>
      <c r="B245" s="165"/>
      <c r="C245" s="165"/>
      <c r="D245" s="164">
        <f t="shared" si="0"/>
        <v>0</v>
      </c>
      <c r="E245" s="165">
        <f>COUNTIFS(BITACORA!$C$4:$C$7322,$B$7:$B$501,BITACORA!$E$4:$E$7322,$E$6:$AM$6,BITACORA!$B$4:$B$7322,"&gt;="&amp;$B$3,BITACORA!$B$4:$B$7322,"&lt;="&amp;$B$4)</f>
        <v>0</v>
      </c>
      <c r="F245" s="165">
        <f>COUNTIFS(BITACORA!$C$4:$C$7322,$B$7:$B$501,BITACORA!$E$4:$E$7322,$E$6:$AM$6,BITACORA!$B$4:$B$7322,"&gt;="&amp;$B$3,BITACORA!$B$4:$B$7322,"&lt;="&amp;$B$4)</f>
        <v>0</v>
      </c>
      <c r="G245" s="165">
        <f>COUNTIFS(BITACORA!$C$4:$C$7322,$B$7:$B$501,BITACORA!$E$4:$E$7322,$E$6:$AM$6,BITACORA!$B$4:$B$7322,"&gt;="&amp;$B$3,BITACORA!$B$4:$B$7322,"&lt;="&amp;$B$4)</f>
        <v>0</v>
      </c>
      <c r="H245" s="165">
        <f>COUNTIFS(BITACORA!$C$4:$C$7322,$B$7:$B$501,BITACORA!$E$4:$E$7322,$E$6:$AM$6,BITACORA!$B$4:$B$7322,"&gt;="&amp;$B$3,BITACORA!$B$4:$B$7322,"&lt;="&amp;$B$4)</f>
        <v>0</v>
      </c>
      <c r="I245" s="165">
        <f>COUNTIFS(BITACORA!$C$4:$C$7322,$B$7:$B$501,BITACORA!$E$4:$E$7322,$E$6:$AM$6,BITACORA!$B$4:$B$7322,"&gt;="&amp;$B$3,BITACORA!$B$4:$B$7322,"&lt;="&amp;$B$4)</f>
        <v>0</v>
      </c>
      <c r="J245" s="165">
        <f>COUNTIFS(BITACORA!$C$4:$C$7322,$B$7:$B$501,BITACORA!$E$4:$E$7322,$E$6:$AM$6,BITACORA!$B$4:$B$7322,"&gt;="&amp;$B$3,BITACORA!$B$4:$B$7322,"&lt;="&amp;$B$4)</f>
        <v>0</v>
      </c>
      <c r="K245" s="165">
        <f>COUNTIFS(BITACORA!$C$4:$C$7322,$B$7:$B$501,BITACORA!$E$4:$E$7322,$E$6:$AM$6,BITACORA!$B$4:$B$7322,"&gt;="&amp;$B$3,BITACORA!$B$4:$B$7322,"&lt;="&amp;$B$4)</f>
        <v>0</v>
      </c>
      <c r="L245" s="165">
        <f>COUNTIFS(BITACORA!$C$4:$C$7322,$B$7:$B$501,BITACORA!$E$4:$E$7322,$E$6:$AM$6,BITACORA!$B$4:$B$7322,"&gt;="&amp;$B$3,BITACORA!$B$4:$B$7322,"&lt;="&amp;$B$4)</f>
        <v>0</v>
      </c>
      <c r="M245" s="165">
        <f>COUNTIFS(BITACORA!$C$4:$C$7322,$B$7:$B$501,BITACORA!$E$4:$E$7322,$E$6:$AM$6,BITACORA!$B$4:$B$7322,"&gt;="&amp;$B$3,BITACORA!$B$4:$B$7322,"&lt;="&amp;$B$4)</f>
        <v>0</v>
      </c>
      <c r="N245" s="165">
        <f>COUNTIFS(BITACORA!$C$4:$C$7322,$B$7:$B$501,BITACORA!$E$4:$E$7322,$E$6:$AM$6,BITACORA!$B$4:$B$7322,"&gt;="&amp;$B$3,BITACORA!$B$4:$B$7322,"&lt;="&amp;$B$4)</f>
        <v>0</v>
      </c>
      <c r="O245" s="165">
        <f>COUNTIFS(BITACORA!$C$4:$C$7322,$B$7:$B$501,BITACORA!$E$4:$E$7322,$E$6:$AM$6,BITACORA!$B$4:$B$7322,"&gt;="&amp;$B$3,BITACORA!$B$4:$B$7322,"&lt;="&amp;$B$4)</f>
        <v>0</v>
      </c>
      <c r="P245" s="165">
        <f>COUNTIFS(BITACORA!$C$4:$C$7322,$B$7:$B$501,BITACORA!$E$4:$E$7322,$E$6:$AM$6,BITACORA!$B$4:$B$7322,"&gt;="&amp;$B$3,BITACORA!$B$4:$B$7322,"&lt;="&amp;$B$4)</f>
        <v>0</v>
      </c>
      <c r="Q245" s="165">
        <f>COUNTIFS(BITACORA!$C$4:$C$7322,$B$7:$B$501,BITACORA!$E$4:$E$7322,$E$6:$AM$6,BITACORA!$B$4:$B$7322,"&gt;="&amp;$B$3,BITACORA!$B$4:$B$7322,"&lt;="&amp;$B$4)</f>
        <v>0</v>
      </c>
      <c r="R245" s="165">
        <f>COUNTIFS(BITACORA!$C$4:$C$7322,$B$7:$B$501,BITACORA!$E$4:$E$7322,$E$6:$AM$6,BITACORA!$B$4:$B$7322,"&gt;="&amp;$B$3,BITACORA!$B$4:$B$7322,"&lt;="&amp;$B$4)</f>
        <v>0</v>
      </c>
      <c r="S245" s="165">
        <f>COUNTIFS(BITACORA!$C$4:$C$7322,$B$7:$B$501,BITACORA!$E$4:$E$7322,$E$6:$AM$6,BITACORA!$B$4:$B$7322,"&gt;="&amp;$B$3,BITACORA!$B$4:$B$7322,"&lt;="&amp;$B$4)</f>
        <v>0</v>
      </c>
      <c r="T245" s="165">
        <f>COUNTIFS(BITACORA!$C$4:$C$7322,$B$7:$B$501,BITACORA!$E$4:$E$7322,$E$6:$AM$6,BITACORA!$B$4:$B$7322,"&gt;="&amp;$B$3,BITACORA!$B$4:$B$7322,"&lt;="&amp;$B$4)</f>
        <v>0</v>
      </c>
      <c r="U245" s="165">
        <f>COUNTIFS(BITACORA!$C$4:$C$7322,$B$7:$B$501,BITACORA!$E$4:$E$7322,$E$6:$AM$6,BITACORA!$B$4:$B$7322,"&gt;="&amp;$B$3,BITACORA!$B$4:$B$7322,"&lt;="&amp;$B$4)</f>
        <v>0</v>
      </c>
      <c r="V245" s="165">
        <f>COUNTIFS(BITACORA!$C$4:$C$7322,$B$7:$B$501,BITACORA!$E$4:$E$7322,$E$6:$AM$6,BITACORA!$B$4:$B$7322,"&gt;="&amp;$B$3,BITACORA!$B$4:$B$7322,"&lt;="&amp;$B$4)</f>
        <v>0</v>
      </c>
      <c r="W245" s="165">
        <f>COUNTIFS(BITACORA!$C$4:$C$7322,$B$7:$B$501,BITACORA!$E$4:$E$7322,$E$6:$AM$6,BITACORA!$B$4:$B$7322,"&gt;="&amp;$B$3,BITACORA!$B$4:$B$7322,"&lt;="&amp;$B$4)</f>
        <v>0</v>
      </c>
      <c r="X245" s="165">
        <f>COUNTIFS(BITACORA!$C$4:$C$7322,$B$7:$B$501,BITACORA!$E$4:$E$7322,$E$6:$AM$6,BITACORA!$B$4:$B$7322,"&gt;="&amp;$B$3,BITACORA!$B$4:$B$7322,"&lt;="&amp;$B$4)</f>
        <v>0</v>
      </c>
      <c r="Y245" s="165">
        <f>COUNTIFS(BITACORA!$C$4:$C$7322,$B$7:$B$501,BITACORA!$E$4:$E$7322,$E$6:$AM$6,BITACORA!$B$4:$B$7322,"&gt;="&amp;$B$3,BITACORA!$B$4:$B$7322,"&lt;="&amp;$B$4)</f>
        <v>0</v>
      </c>
      <c r="Z245" s="165">
        <f>COUNTIFS(BITACORA!$C$4:$C$7322,$B$7:$B$501,BITACORA!$E$4:$E$7322,$E$6:$AM$6,BITACORA!$B$4:$B$7322,"&gt;="&amp;$B$3,BITACORA!$B$4:$B$7322,"&lt;="&amp;$B$4)</f>
        <v>0</v>
      </c>
      <c r="AA245" s="165">
        <f>COUNTIFS(BITACORA!$C$4:$C$7322,$B$7:$B$501,BITACORA!$E$4:$E$7322,$E$6:$AM$6,BITACORA!$B$4:$B$7322,"&gt;="&amp;$B$3,BITACORA!$B$4:$B$7322,"&lt;="&amp;$B$4)</f>
        <v>0</v>
      </c>
      <c r="AB245" s="165">
        <f>COUNTIFS(BITACORA!$C$4:$C$7322,$B$7:$B$501,BITACORA!$E$4:$E$7322,$E$6:$AM$6,BITACORA!$B$4:$B$7322,"&gt;="&amp;$B$3,BITACORA!$B$4:$B$7322,"&lt;="&amp;$B$4)</f>
        <v>0</v>
      </c>
      <c r="AC245" s="165">
        <f>COUNTIFS(BITACORA!$C$4:$C$7322,$B$7:$B$501,BITACORA!$E$4:$E$7322,$E$6:$AM$6,BITACORA!$B$4:$B$7322,"&gt;="&amp;$B$3,BITACORA!$B$4:$B$7322,"&lt;="&amp;$B$4)</f>
        <v>0</v>
      </c>
      <c r="AD245" s="165">
        <f>COUNTIFS(BITACORA!$C$4:$C$7322,$B$7:$B$501,BITACORA!$E$4:$E$7322,$E$6:$AM$6,BITACORA!$B$4:$B$7322,"&gt;="&amp;$B$3,BITACORA!$B$4:$B$7322,"&lt;="&amp;$B$4)</f>
        <v>0</v>
      </c>
      <c r="AE245" s="165">
        <f>COUNTIFS(BITACORA!$C$4:$C$7322,$B$7:$B$501,BITACORA!$E$4:$E$7322,$E$6:$AM$6,BITACORA!$B$4:$B$7322,"&gt;="&amp;$B$3,BITACORA!$B$4:$B$7322,"&lt;="&amp;$B$4)</f>
        <v>0</v>
      </c>
      <c r="AF245" s="165">
        <f>COUNTIFS(BITACORA!$C$4:$C$7322,$B$7:$B$501,BITACORA!$E$4:$E$7322,$E$6:$AM$6,BITACORA!$B$4:$B$7322,"&gt;="&amp;$B$3,BITACORA!$B$4:$B$7322,"&lt;="&amp;$B$4)</f>
        <v>0</v>
      </c>
      <c r="AG245" s="165">
        <f>COUNTIFS(BITACORA!$C$4:$C$7322,$B$7:$B$501,BITACORA!$E$4:$E$7322,$E$6:$AM$6,BITACORA!$B$4:$B$7322,"&gt;="&amp;$B$3,BITACORA!$B$4:$B$7322,"&lt;="&amp;$B$4)</f>
        <v>0</v>
      </c>
      <c r="AH245" s="165">
        <f>COUNTIFS(BITACORA!$C$4:$C$7322,$B$7:$B$501,BITACORA!$E$4:$E$7322,$E$6:$AM$6,BITACORA!$B$4:$B$7322,"&gt;="&amp;$B$3,BITACORA!$B$4:$B$7322,"&lt;="&amp;$B$4)</f>
        <v>0</v>
      </c>
      <c r="AI245" s="165">
        <f>COUNTIFS(BITACORA!$C$4:$C$7322,$B$7:$B$501,BITACORA!$E$4:$E$7322,$E$6:$AM$6,BITACORA!$B$4:$B$7322,"&gt;="&amp;$B$3,BITACORA!$B$4:$B$7322,"&lt;="&amp;$B$4)</f>
        <v>0</v>
      </c>
      <c r="AJ245" s="165">
        <f>COUNTIFS(BITACORA!$C$4:$C$7322,$B$7:$B$501,BITACORA!$E$4:$E$7322,$E$6:$AM$6,BITACORA!$B$4:$B$7322,"&gt;="&amp;$B$3,BITACORA!$B$4:$B$7322,"&lt;="&amp;$B$4)</f>
        <v>0</v>
      </c>
      <c r="AK245" s="165">
        <f>COUNTIFS(BITACORA!$C$4:$C$7322,$B$7:$B$501,BITACORA!$E$4:$E$7322,$E$6:$AM$6,BITACORA!$B$4:$B$7322,"&gt;="&amp;$B$3,BITACORA!$B$4:$B$7322,"&lt;="&amp;$B$4)</f>
        <v>0</v>
      </c>
      <c r="AL245" s="165">
        <f>COUNTIFS(BITACORA!$C$4:$C$7322,$B$7:$B$501,BITACORA!$E$4:$E$7322,$E$6:$AM$6,BITACORA!$B$4:$B$7322,"&gt;="&amp;$B$3,BITACORA!$B$4:$B$7322,"&lt;="&amp;$B$4)</f>
        <v>0</v>
      </c>
      <c r="AM245" s="165">
        <f>COUNTIFS(BITACORA!$C$4:$C$7322,$B$7:$B$501,BITACORA!$E$4:$E$7322,$E$6:$AM$6,BITACORA!$B$4:$B$7322,"&gt;="&amp;$B$3,BITACORA!$B$4:$B$7322,"&lt;="&amp;$B$4)</f>
        <v>0</v>
      </c>
    </row>
    <row r="246" spans="1:39">
      <c r="A246" s="141"/>
      <c r="B246" s="165"/>
      <c r="C246" s="165"/>
      <c r="D246" s="164">
        <f t="shared" si="0"/>
        <v>0</v>
      </c>
      <c r="E246" s="165">
        <f>COUNTIFS(BITACORA!$C$4:$C$7322,$B$7:$B$501,BITACORA!$E$4:$E$7322,$E$6:$AM$6,BITACORA!$B$4:$B$7322,"&gt;="&amp;$B$3,BITACORA!$B$4:$B$7322,"&lt;="&amp;$B$4)</f>
        <v>0</v>
      </c>
      <c r="F246" s="165">
        <f>COUNTIFS(BITACORA!$C$4:$C$7322,$B$7:$B$501,BITACORA!$E$4:$E$7322,$E$6:$AM$6,BITACORA!$B$4:$B$7322,"&gt;="&amp;$B$3,BITACORA!$B$4:$B$7322,"&lt;="&amp;$B$4)</f>
        <v>0</v>
      </c>
      <c r="G246" s="165">
        <f>COUNTIFS(BITACORA!$C$4:$C$7322,$B$7:$B$501,BITACORA!$E$4:$E$7322,$E$6:$AM$6,BITACORA!$B$4:$B$7322,"&gt;="&amp;$B$3,BITACORA!$B$4:$B$7322,"&lt;="&amp;$B$4)</f>
        <v>0</v>
      </c>
      <c r="H246" s="165">
        <f>COUNTIFS(BITACORA!$C$4:$C$7322,$B$7:$B$501,BITACORA!$E$4:$E$7322,$E$6:$AM$6,BITACORA!$B$4:$B$7322,"&gt;="&amp;$B$3,BITACORA!$B$4:$B$7322,"&lt;="&amp;$B$4)</f>
        <v>0</v>
      </c>
      <c r="I246" s="165">
        <f>COUNTIFS(BITACORA!$C$4:$C$7322,$B$7:$B$501,BITACORA!$E$4:$E$7322,$E$6:$AM$6,BITACORA!$B$4:$B$7322,"&gt;="&amp;$B$3,BITACORA!$B$4:$B$7322,"&lt;="&amp;$B$4)</f>
        <v>0</v>
      </c>
      <c r="J246" s="165">
        <f>COUNTIFS(BITACORA!$C$4:$C$7322,$B$7:$B$501,BITACORA!$E$4:$E$7322,$E$6:$AM$6,BITACORA!$B$4:$B$7322,"&gt;="&amp;$B$3,BITACORA!$B$4:$B$7322,"&lt;="&amp;$B$4)</f>
        <v>0</v>
      </c>
      <c r="K246" s="165">
        <f>COUNTIFS(BITACORA!$C$4:$C$7322,$B$7:$B$501,BITACORA!$E$4:$E$7322,$E$6:$AM$6,BITACORA!$B$4:$B$7322,"&gt;="&amp;$B$3,BITACORA!$B$4:$B$7322,"&lt;="&amp;$B$4)</f>
        <v>0</v>
      </c>
      <c r="L246" s="165">
        <f>COUNTIFS(BITACORA!$C$4:$C$7322,$B$7:$B$501,BITACORA!$E$4:$E$7322,$E$6:$AM$6,BITACORA!$B$4:$B$7322,"&gt;="&amp;$B$3,BITACORA!$B$4:$B$7322,"&lt;="&amp;$B$4)</f>
        <v>0</v>
      </c>
      <c r="M246" s="165">
        <f>COUNTIFS(BITACORA!$C$4:$C$7322,$B$7:$B$501,BITACORA!$E$4:$E$7322,$E$6:$AM$6,BITACORA!$B$4:$B$7322,"&gt;="&amp;$B$3,BITACORA!$B$4:$B$7322,"&lt;="&amp;$B$4)</f>
        <v>0</v>
      </c>
      <c r="N246" s="165">
        <f>COUNTIFS(BITACORA!$C$4:$C$7322,$B$7:$B$501,BITACORA!$E$4:$E$7322,$E$6:$AM$6,BITACORA!$B$4:$B$7322,"&gt;="&amp;$B$3,BITACORA!$B$4:$B$7322,"&lt;="&amp;$B$4)</f>
        <v>0</v>
      </c>
      <c r="O246" s="165">
        <f>COUNTIFS(BITACORA!$C$4:$C$7322,$B$7:$B$501,BITACORA!$E$4:$E$7322,$E$6:$AM$6,BITACORA!$B$4:$B$7322,"&gt;="&amp;$B$3,BITACORA!$B$4:$B$7322,"&lt;="&amp;$B$4)</f>
        <v>0</v>
      </c>
      <c r="P246" s="165">
        <f>COUNTIFS(BITACORA!$C$4:$C$7322,$B$7:$B$501,BITACORA!$E$4:$E$7322,$E$6:$AM$6,BITACORA!$B$4:$B$7322,"&gt;="&amp;$B$3,BITACORA!$B$4:$B$7322,"&lt;="&amp;$B$4)</f>
        <v>0</v>
      </c>
      <c r="Q246" s="165">
        <f>COUNTIFS(BITACORA!$C$4:$C$7322,$B$7:$B$501,BITACORA!$E$4:$E$7322,$E$6:$AM$6,BITACORA!$B$4:$B$7322,"&gt;="&amp;$B$3,BITACORA!$B$4:$B$7322,"&lt;="&amp;$B$4)</f>
        <v>0</v>
      </c>
      <c r="R246" s="165">
        <f>COUNTIFS(BITACORA!$C$4:$C$7322,$B$7:$B$501,BITACORA!$E$4:$E$7322,$E$6:$AM$6,BITACORA!$B$4:$B$7322,"&gt;="&amp;$B$3,BITACORA!$B$4:$B$7322,"&lt;="&amp;$B$4)</f>
        <v>0</v>
      </c>
      <c r="S246" s="165">
        <f>COUNTIFS(BITACORA!$C$4:$C$7322,$B$7:$B$501,BITACORA!$E$4:$E$7322,$E$6:$AM$6,BITACORA!$B$4:$B$7322,"&gt;="&amp;$B$3,BITACORA!$B$4:$B$7322,"&lt;="&amp;$B$4)</f>
        <v>0</v>
      </c>
      <c r="T246" s="165">
        <f>COUNTIFS(BITACORA!$C$4:$C$7322,$B$7:$B$501,BITACORA!$E$4:$E$7322,$E$6:$AM$6,BITACORA!$B$4:$B$7322,"&gt;="&amp;$B$3,BITACORA!$B$4:$B$7322,"&lt;="&amp;$B$4)</f>
        <v>0</v>
      </c>
      <c r="U246" s="165">
        <f>COUNTIFS(BITACORA!$C$4:$C$7322,$B$7:$B$501,BITACORA!$E$4:$E$7322,$E$6:$AM$6,BITACORA!$B$4:$B$7322,"&gt;="&amp;$B$3,BITACORA!$B$4:$B$7322,"&lt;="&amp;$B$4)</f>
        <v>0</v>
      </c>
      <c r="V246" s="165">
        <f>COUNTIFS(BITACORA!$C$4:$C$7322,$B$7:$B$501,BITACORA!$E$4:$E$7322,$E$6:$AM$6,BITACORA!$B$4:$B$7322,"&gt;="&amp;$B$3,BITACORA!$B$4:$B$7322,"&lt;="&amp;$B$4)</f>
        <v>0</v>
      </c>
      <c r="W246" s="165">
        <f>COUNTIFS(BITACORA!$C$4:$C$7322,$B$7:$B$501,BITACORA!$E$4:$E$7322,$E$6:$AM$6,BITACORA!$B$4:$B$7322,"&gt;="&amp;$B$3,BITACORA!$B$4:$B$7322,"&lt;="&amp;$B$4)</f>
        <v>0</v>
      </c>
      <c r="X246" s="165">
        <f>COUNTIFS(BITACORA!$C$4:$C$7322,$B$7:$B$501,BITACORA!$E$4:$E$7322,$E$6:$AM$6,BITACORA!$B$4:$B$7322,"&gt;="&amp;$B$3,BITACORA!$B$4:$B$7322,"&lt;="&amp;$B$4)</f>
        <v>0</v>
      </c>
      <c r="Y246" s="165">
        <f>COUNTIFS(BITACORA!$C$4:$C$7322,$B$7:$B$501,BITACORA!$E$4:$E$7322,$E$6:$AM$6,BITACORA!$B$4:$B$7322,"&gt;="&amp;$B$3,BITACORA!$B$4:$B$7322,"&lt;="&amp;$B$4)</f>
        <v>0</v>
      </c>
      <c r="Z246" s="165">
        <f>COUNTIFS(BITACORA!$C$4:$C$7322,$B$7:$B$501,BITACORA!$E$4:$E$7322,$E$6:$AM$6,BITACORA!$B$4:$B$7322,"&gt;="&amp;$B$3,BITACORA!$B$4:$B$7322,"&lt;="&amp;$B$4)</f>
        <v>0</v>
      </c>
      <c r="AA246" s="165">
        <f>COUNTIFS(BITACORA!$C$4:$C$7322,$B$7:$B$501,BITACORA!$E$4:$E$7322,$E$6:$AM$6,BITACORA!$B$4:$B$7322,"&gt;="&amp;$B$3,BITACORA!$B$4:$B$7322,"&lt;="&amp;$B$4)</f>
        <v>0</v>
      </c>
      <c r="AB246" s="165">
        <f>COUNTIFS(BITACORA!$C$4:$C$7322,$B$7:$B$501,BITACORA!$E$4:$E$7322,$E$6:$AM$6,BITACORA!$B$4:$B$7322,"&gt;="&amp;$B$3,BITACORA!$B$4:$B$7322,"&lt;="&amp;$B$4)</f>
        <v>0</v>
      </c>
      <c r="AC246" s="165">
        <f>COUNTIFS(BITACORA!$C$4:$C$7322,$B$7:$B$501,BITACORA!$E$4:$E$7322,$E$6:$AM$6,BITACORA!$B$4:$B$7322,"&gt;="&amp;$B$3,BITACORA!$B$4:$B$7322,"&lt;="&amp;$B$4)</f>
        <v>0</v>
      </c>
      <c r="AD246" s="165">
        <f>COUNTIFS(BITACORA!$C$4:$C$7322,$B$7:$B$501,BITACORA!$E$4:$E$7322,$E$6:$AM$6,BITACORA!$B$4:$B$7322,"&gt;="&amp;$B$3,BITACORA!$B$4:$B$7322,"&lt;="&amp;$B$4)</f>
        <v>0</v>
      </c>
      <c r="AE246" s="165">
        <f>COUNTIFS(BITACORA!$C$4:$C$7322,$B$7:$B$501,BITACORA!$E$4:$E$7322,$E$6:$AM$6,BITACORA!$B$4:$B$7322,"&gt;="&amp;$B$3,BITACORA!$B$4:$B$7322,"&lt;="&amp;$B$4)</f>
        <v>0</v>
      </c>
      <c r="AF246" s="165">
        <f>COUNTIFS(BITACORA!$C$4:$C$7322,$B$7:$B$501,BITACORA!$E$4:$E$7322,$E$6:$AM$6,BITACORA!$B$4:$B$7322,"&gt;="&amp;$B$3,BITACORA!$B$4:$B$7322,"&lt;="&amp;$B$4)</f>
        <v>0</v>
      </c>
      <c r="AG246" s="165">
        <f>COUNTIFS(BITACORA!$C$4:$C$7322,$B$7:$B$501,BITACORA!$E$4:$E$7322,$E$6:$AM$6,BITACORA!$B$4:$B$7322,"&gt;="&amp;$B$3,BITACORA!$B$4:$B$7322,"&lt;="&amp;$B$4)</f>
        <v>0</v>
      </c>
      <c r="AH246" s="165">
        <f>COUNTIFS(BITACORA!$C$4:$C$7322,$B$7:$B$501,BITACORA!$E$4:$E$7322,$E$6:$AM$6,BITACORA!$B$4:$B$7322,"&gt;="&amp;$B$3,BITACORA!$B$4:$B$7322,"&lt;="&amp;$B$4)</f>
        <v>0</v>
      </c>
      <c r="AI246" s="165">
        <f>COUNTIFS(BITACORA!$C$4:$C$7322,$B$7:$B$501,BITACORA!$E$4:$E$7322,$E$6:$AM$6,BITACORA!$B$4:$B$7322,"&gt;="&amp;$B$3,BITACORA!$B$4:$B$7322,"&lt;="&amp;$B$4)</f>
        <v>0</v>
      </c>
      <c r="AJ246" s="165">
        <f>COUNTIFS(BITACORA!$C$4:$C$7322,$B$7:$B$501,BITACORA!$E$4:$E$7322,$E$6:$AM$6,BITACORA!$B$4:$B$7322,"&gt;="&amp;$B$3,BITACORA!$B$4:$B$7322,"&lt;="&amp;$B$4)</f>
        <v>0</v>
      </c>
      <c r="AK246" s="165">
        <f>COUNTIFS(BITACORA!$C$4:$C$7322,$B$7:$B$501,BITACORA!$E$4:$E$7322,$E$6:$AM$6,BITACORA!$B$4:$B$7322,"&gt;="&amp;$B$3,BITACORA!$B$4:$B$7322,"&lt;="&amp;$B$4)</f>
        <v>0</v>
      </c>
      <c r="AL246" s="165">
        <f>COUNTIFS(BITACORA!$C$4:$C$7322,$B$7:$B$501,BITACORA!$E$4:$E$7322,$E$6:$AM$6,BITACORA!$B$4:$B$7322,"&gt;="&amp;$B$3,BITACORA!$B$4:$B$7322,"&lt;="&amp;$B$4)</f>
        <v>0</v>
      </c>
      <c r="AM246" s="165">
        <f>COUNTIFS(BITACORA!$C$4:$C$7322,$B$7:$B$501,BITACORA!$E$4:$E$7322,$E$6:$AM$6,BITACORA!$B$4:$B$7322,"&gt;="&amp;$B$3,BITACORA!$B$4:$B$7322,"&lt;="&amp;$B$4)</f>
        <v>0</v>
      </c>
    </row>
    <row r="247" spans="1:39">
      <c r="A247" s="141"/>
      <c r="B247" s="165"/>
      <c r="C247" s="165"/>
      <c r="D247" s="164">
        <f t="shared" si="0"/>
        <v>0</v>
      </c>
      <c r="E247" s="165">
        <f>COUNTIFS(BITACORA!$C$4:$C$7322,$B$7:$B$501,BITACORA!$E$4:$E$7322,$E$6:$AM$6,BITACORA!$B$4:$B$7322,"&gt;="&amp;$B$3,BITACORA!$B$4:$B$7322,"&lt;="&amp;$B$4)</f>
        <v>0</v>
      </c>
      <c r="F247" s="165">
        <f>COUNTIFS(BITACORA!$C$4:$C$7322,$B$7:$B$501,BITACORA!$E$4:$E$7322,$E$6:$AM$6,BITACORA!$B$4:$B$7322,"&gt;="&amp;$B$3,BITACORA!$B$4:$B$7322,"&lt;="&amp;$B$4)</f>
        <v>0</v>
      </c>
      <c r="G247" s="165">
        <f>COUNTIFS(BITACORA!$C$4:$C$7322,$B$7:$B$501,BITACORA!$E$4:$E$7322,$E$6:$AM$6,BITACORA!$B$4:$B$7322,"&gt;="&amp;$B$3,BITACORA!$B$4:$B$7322,"&lt;="&amp;$B$4)</f>
        <v>0</v>
      </c>
      <c r="H247" s="165">
        <f>COUNTIFS(BITACORA!$C$4:$C$7322,$B$7:$B$501,BITACORA!$E$4:$E$7322,$E$6:$AM$6,BITACORA!$B$4:$B$7322,"&gt;="&amp;$B$3,BITACORA!$B$4:$B$7322,"&lt;="&amp;$B$4)</f>
        <v>0</v>
      </c>
      <c r="I247" s="165">
        <f>COUNTIFS(BITACORA!$C$4:$C$7322,$B$7:$B$501,BITACORA!$E$4:$E$7322,$E$6:$AM$6,BITACORA!$B$4:$B$7322,"&gt;="&amp;$B$3,BITACORA!$B$4:$B$7322,"&lt;="&amp;$B$4)</f>
        <v>0</v>
      </c>
      <c r="J247" s="165">
        <f>COUNTIFS(BITACORA!$C$4:$C$7322,$B$7:$B$501,BITACORA!$E$4:$E$7322,$E$6:$AM$6,BITACORA!$B$4:$B$7322,"&gt;="&amp;$B$3,BITACORA!$B$4:$B$7322,"&lt;="&amp;$B$4)</f>
        <v>0</v>
      </c>
      <c r="K247" s="165">
        <f>COUNTIFS(BITACORA!$C$4:$C$7322,$B$7:$B$501,BITACORA!$E$4:$E$7322,$E$6:$AM$6,BITACORA!$B$4:$B$7322,"&gt;="&amp;$B$3,BITACORA!$B$4:$B$7322,"&lt;="&amp;$B$4)</f>
        <v>0</v>
      </c>
      <c r="L247" s="165">
        <f>COUNTIFS(BITACORA!$C$4:$C$7322,$B$7:$B$501,BITACORA!$E$4:$E$7322,$E$6:$AM$6,BITACORA!$B$4:$B$7322,"&gt;="&amp;$B$3,BITACORA!$B$4:$B$7322,"&lt;="&amp;$B$4)</f>
        <v>0</v>
      </c>
      <c r="M247" s="165">
        <f>COUNTIFS(BITACORA!$C$4:$C$7322,$B$7:$B$501,BITACORA!$E$4:$E$7322,$E$6:$AM$6,BITACORA!$B$4:$B$7322,"&gt;="&amp;$B$3,BITACORA!$B$4:$B$7322,"&lt;="&amp;$B$4)</f>
        <v>0</v>
      </c>
      <c r="N247" s="165">
        <f>COUNTIFS(BITACORA!$C$4:$C$7322,$B$7:$B$501,BITACORA!$E$4:$E$7322,$E$6:$AM$6,BITACORA!$B$4:$B$7322,"&gt;="&amp;$B$3,BITACORA!$B$4:$B$7322,"&lt;="&amp;$B$4)</f>
        <v>0</v>
      </c>
      <c r="O247" s="165">
        <f>COUNTIFS(BITACORA!$C$4:$C$7322,$B$7:$B$501,BITACORA!$E$4:$E$7322,$E$6:$AM$6,BITACORA!$B$4:$B$7322,"&gt;="&amp;$B$3,BITACORA!$B$4:$B$7322,"&lt;="&amp;$B$4)</f>
        <v>0</v>
      </c>
      <c r="P247" s="165">
        <f>COUNTIFS(BITACORA!$C$4:$C$7322,$B$7:$B$501,BITACORA!$E$4:$E$7322,$E$6:$AM$6,BITACORA!$B$4:$B$7322,"&gt;="&amp;$B$3,BITACORA!$B$4:$B$7322,"&lt;="&amp;$B$4)</f>
        <v>0</v>
      </c>
      <c r="Q247" s="165">
        <f>COUNTIFS(BITACORA!$C$4:$C$7322,$B$7:$B$501,BITACORA!$E$4:$E$7322,$E$6:$AM$6,BITACORA!$B$4:$B$7322,"&gt;="&amp;$B$3,BITACORA!$B$4:$B$7322,"&lt;="&amp;$B$4)</f>
        <v>0</v>
      </c>
      <c r="R247" s="165">
        <f>COUNTIFS(BITACORA!$C$4:$C$7322,$B$7:$B$501,BITACORA!$E$4:$E$7322,$E$6:$AM$6,BITACORA!$B$4:$B$7322,"&gt;="&amp;$B$3,BITACORA!$B$4:$B$7322,"&lt;="&amp;$B$4)</f>
        <v>0</v>
      </c>
      <c r="S247" s="165">
        <f>COUNTIFS(BITACORA!$C$4:$C$7322,$B$7:$B$501,BITACORA!$E$4:$E$7322,$E$6:$AM$6,BITACORA!$B$4:$B$7322,"&gt;="&amp;$B$3,BITACORA!$B$4:$B$7322,"&lt;="&amp;$B$4)</f>
        <v>0</v>
      </c>
      <c r="T247" s="165">
        <f>COUNTIFS(BITACORA!$C$4:$C$7322,$B$7:$B$501,BITACORA!$E$4:$E$7322,$E$6:$AM$6,BITACORA!$B$4:$B$7322,"&gt;="&amp;$B$3,BITACORA!$B$4:$B$7322,"&lt;="&amp;$B$4)</f>
        <v>0</v>
      </c>
      <c r="U247" s="165">
        <f>COUNTIFS(BITACORA!$C$4:$C$7322,$B$7:$B$501,BITACORA!$E$4:$E$7322,$E$6:$AM$6,BITACORA!$B$4:$B$7322,"&gt;="&amp;$B$3,BITACORA!$B$4:$B$7322,"&lt;="&amp;$B$4)</f>
        <v>0</v>
      </c>
      <c r="V247" s="165">
        <f>COUNTIFS(BITACORA!$C$4:$C$7322,$B$7:$B$501,BITACORA!$E$4:$E$7322,$E$6:$AM$6,BITACORA!$B$4:$B$7322,"&gt;="&amp;$B$3,BITACORA!$B$4:$B$7322,"&lt;="&amp;$B$4)</f>
        <v>0</v>
      </c>
      <c r="W247" s="165">
        <f>COUNTIFS(BITACORA!$C$4:$C$7322,$B$7:$B$501,BITACORA!$E$4:$E$7322,$E$6:$AM$6,BITACORA!$B$4:$B$7322,"&gt;="&amp;$B$3,BITACORA!$B$4:$B$7322,"&lt;="&amp;$B$4)</f>
        <v>0</v>
      </c>
      <c r="X247" s="165">
        <f>COUNTIFS(BITACORA!$C$4:$C$7322,$B$7:$B$501,BITACORA!$E$4:$E$7322,$E$6:$AM$6,BITACORA!$B$4:$B$7322,"&gt;="&amp;$B$3,BITACORA!$B$4:$B$7322,"&lt;="&amp;$B$4)</f>
        <v>0</v>
      </c>
      <c r="Y247" s="165">
        <f>COUNTIFS(BITACORA!$C$4:$C$7322,$B$7:$B$501,BITACORA!$E$4:$E$7322,$E$6:$AM$6,BITACORA!$B$4:$B$7322,"&gt;="&amp;$B$3,BITACORA!$B$4:$B$7322,"&lt;="&amp;$B$4)</f>
        <v>0</v>
      </c>
      <c r="Z247" s="165">
        <f>COUNTIFS(BITACORA!$C$4:$C$7322,$B$7:$B$501,BITACORA!$E$4:$E$7322,$E$6:$AM$6,BITACORA!$B$4:$B$7322,"&gt;="&amp;$B$3,BITACORA!$B$4:$B$7322,"&lt;="&amp;$B$4)</f>
        <v>0</v>
      </c>
      <c r="AA247" s="165">
        <f>COUNTIFS(BITACORA!$C$4:$C$7322,$B$7:$B$501,BITACORA!$E$4:$E$7322,$E$6:$AM$6,BITACORA!$B$4:$B$7322,"&gt;="&amp;$B$3,BITACORA!$B$4:$B$7322,"&lt;="&amp;$B$4)</f>
        <v>0</v>
      </c>
      <c r="AB247" s="165">
        <f>COUNTIFS(BITACORA!$C$4:$C$7322,$B$7:$B$501,BITACORA!$E$4:$E$7322,$E$6:$AM$6,BITACORA!$B$4:$B$7322,"&gt;="&amp;$B$3,BITACORA!$B$4:$B$7322,"&lt;="&amp;$B$4)</f>
        <v>0</v>
      </c>
      <c r="AC247" s="165">
        <f>COUNTIFS(BITACORA!$C$4:$C$7322,$B$7:$B$501,BITACORA!$E$4:$E$7322,$E$6:$AM$6,BITACORA!$B$4:$B$7322,"&gt;="&amp;$B$3,BITACORA!$B$4:$B$7322,"&lt;="&amp;$B$4)</f>
        <v>0</v>
      </c>
      <c r="AD247" s="165">
        <f>COUNTIFS(BITACORA!$C$4:$C$7322,$B$7:$B$501,BITACORA!$E$4:$E$7322,$E$6:$AM$6,BITACORA!$B$4:$B$7322,"&gt;="&amp;$B$3,BITACORA!$B$4:$B$7322,"&lt;="&amp;$B$4)</f>
        <v>0</v>
      </c>
      <c r="AE247" s="165">
        <f>COUNTIFS(BITACORA!$C$4:$C$7322,$B$7:$B$501,BITACORA!$E$4:$E$7322,$E$6:$AM$6,BITACORA!$B$4:$B$7322,"&gt;="&amp;$B$3,BITACORA!$B$4:$B$7322,"&lt;="&amp;$B$4)</f>
        <v>0</v>
      </c>
      <c r="AF247" s="165">
        <f>COUNTIFS(BITACORA!$C$4:$C$7322,$B$7:$B$501,BITACORA!$E$4:$E$7322,$E$6:$AM$6,BITACORA!$B$4:$B$7322,"&gt;="&amp;$B$3,BITACORA!$B$4:$B$7322,"&lt;="&amp;$B$4)</f>
        <v>0</v>
      </c>
      <c r="AG247" s="165">
        <f>COUNTIFS(BITACORA!$C$4:$C$7322,$B$7:$B$501,BITACORA!$E$4:$E$7322,$E$6:$AM$6,BITACORA!$B$4:$B$7322,"&gt;="&amp;$B$3,BITACORA!$B$4:$B$7322,"&lt;="&amp;$B$4)</f>
        <v>0</v>
      </c>
      <c r="AH247" s="165">
        <f>COUNTIFS(BITACORA!$C$4:$C$7322,$B$7:$B$501,BITACORA!$E$4:$E$7322,$E$6:$AM$6,BITACORA!$B$4:$B$7322,"&gt;="&amp;$B$3,BITACORA!$B$4:$B$7322,"&lt;="&amp;$B$4)</f>
        <v>0</v>
      </c>
      <c r="AI247" s="165">
        <f>COUNTIFS(BITACORA!$C$4:$C$7322,$B$7:$B$501,BITACORA!$E$4:$E$7322,$E$6:$AM$6,BITACORA!$B$4:$B$7322,"&gt;="&amp;$B$3,BITACORA!$B$4:$B$7322,"&lt;="&amp;$B$4)</f>
        <v>0</v>
      </c>
      <c r="AJ247" s="165">
        <f>COUNTIFS(BITACORA!$C$4:$C$7322,$B$7:$B$501,BITACORA!$E$4:$E$7322,$E$6:$AM$6,BITACORA!$B$4:$B$7322,"&gt;="&amp;$B$3,BITACORA!$B$4:$B$7322,"&lt;="&amp;$B$4)</f>
        <v>0</v>
      </c>
      <c r="AK247" s="165">
        <f>COUNTIFS(BITACORA!$C$4:$C$7322,$B$7:$B$501,BITACORA!$E$4:$E$7322,$E$6:$AM$6,BITACORA!$B$4:$B$7322,"&gt;="&amp;$B$3,BITACORA!$B$4:$B$7322,"&lt;="&amp;$B$4)</f>
        <v>0</v>
      </c>
      <c r="AL247" s="165">
        <f>COUNTIFS(BITACORA!$C$4:$C$7322,$B$7:$B$501,BITACORA!$E$4:$E$7322,$E$6:$AM$6,BITACORA!$B$4:$B$7322,"&gt;="&amp;$B$3,BITACORA!$B$4:$B$7322,"&lt;="&amp;$B$4)</f>
        <v>0</v>
      </c>
      <c r="AM247" s="165">
        <f>COUNTIFS(BITACORA!$C$4:$C$7322,$B$7:$B$501,BITACORA!$E$4:$E$7322,$E$6:$AM$6,BITACORA!$B$4:$B$7322,"&gt;="&amp;$B$3,BITACORA!$B$4:$B$7322,"&lt;="&amp;$B$4)</f>
        <v>0</v>
      </c>
    </row>
    <row r="248" spans="1:39">
      <c r="A248" s="141"/>
      <c r="B248" s="165"/>
      <c r="C248" s="165"/>
      <c r="D248" s="164">
        <f t="shared" si="0"/>
        <v>0</v>
      </c>
      <c r="E248" s="165">
        <f>COUNTIFS(BITACORA!$C$4:$C$7322,$B$7:$B$501,BITACORA!$E$4:$E$7322,$E$6:$AM$6,BITACORA!$B$4:$B$7322,"&gt;="&amp;$B$3,BITACORA!$B$4:$B$7322,"&lt;="&amp;$B$4)</f>
        <v>0</v>
      </c>
      <c r="F248" s="165">
        <f>COUNTIFS(BITACORA!$C$4:$C$7322,$B$7:$B$501,BITACORA!$E$4:$E$7322,$E$6:$AM$6,BITACORA!$B$4:$B$7322,"&gt;="&amp;$B$3,BITACORA!$B$4:$B$7322,"&lt;="&amp;$B$4)</f>
        <v>0</v>
      </c>
      <c r="G248" s="165">
        <f>COUNTIFS(BITACORA!$C$4:$C$7322,$B$7:$B$501,BITACORA!$E$4:$E$7322,$E$6:$AM$6,BITACORA!$B$4:$B$7322,"&gt;="&amp;$B$3,BITACORA!$B$4:$B$7322,"&lt;="&amp;$B$4)</f>
        <v>0</v>
      </c>
      <c r="H248" s="165">
        <f>COUNTIFS(BITACORA!$C$4:$C$7322,$B$7:$B$501,BITACORA!$E$4:$E$7322,$E$6:$AM$6,BITACORA!$B$4:$B$7322,"&gt;="&amp;$B$3,BITACORA!$B$4:$B$7322,"&lt;="&amp;$B$4)</f>
        <v>0</v>
      </c>
      <c r="I248" s="165">
        <f>COUNTIFS(BITACORA!$C$4:$C$7322,$B$7:$B$501,BITACORA!$E$4:$E$7322,$E$6:$AM$6,BITACORA!$B$4:$B$7322,"&gt;="&amp;$B$3,BITACORA!$B$4:$B$7322,"&lt;="&amp;$B$4)</f>
        <v>0</v>
      </c>
      <c r="J248" s="165">
        <f>COUNTIFS(BITACORA!$C$4:$C$7322,$B$7:$B$501,BITACORA!$E$4:$E$7322,$E$6:$AM$6,BITACORA!$B$4:$B$7322,"&gt;="&amp;$B$3,BITACORA!$B$4:$B$7322,"&lt;="&amp;$B$4)</f>
        <v>0</v>
      </c>
      <c r="K248" s="165">
        <f>COUNTIFS(BITACORA!$C$4:$C$7322,$B$7:$B$501,BITACORA!$E$4:$E$7322,$E$6:$AM$6,BITACORA!$B$4:$B$7322,"&gt;="&amp;$B$3,BITACORA!$B$4:$B$7322,"&lt;="&amp;$B$4)</f>
        <v>0</v>
      </c>
      <c r="L248" s="165">
        <f>COUNTIFS(BITACORA!$C$4:$C$7322,$B$7:$B$501,BITACORA!$E$4:$E$7322,$E$6:$AM$6,BITACORA!$B$4:$B$7322,"&gt;="&amp;$B$3,BITACORA!$B$4:$B$7322,"&lt;="&amp;$B$4)</f>
        <v>0</v>
      </c>
      <c r="M248" s="165">
        <f>COUNTIFS(BITACORA!$C$4:$C$7322,$B$7:$B$501,BITACORA!$E$4:$E$7322,$E$6:$AM$6,BITACORA!$B$4:$B$7322,"&gt;="&amp;$B$3,BITACORA!$B$4:$B$7322,"&lt;="&amp;$B$4)</f>
        <v>0</v>
      </c>
      <c r="N248" s="165">
        <f>COUNTIFS(BITACORA!$C$4:$C$7322,$B$7:$B$501,BITACORA!$E$4:$E$7322,$E$6:$AM$6,BITACORA!$B$4:$B$7322,"&gt;="&amp;$B$3,BITACORA!$B$4:$B$7322,"&lt;="&amp;$B$4)</f>
        <v>0</v>
      </c>
      <c r="O248" s="165">
        <f>COUNTIFS(BITACORA!$C$4:$C$7322,$B$7:$B$501,BITACORA!$E$4:$E$7322,$E$6:$AM$6,BITACORA!$B$4:$B$7322,"&gt;="&amp;$B$3,BITACORA!$B$4:$B$7322,"&lt;="&amp;$B$4)</f>
        <v>0</v>
      </c>
      <c r="P248" s="165">
        <f>COUNTIFS(BITACORA!$C$4:$C$7322,$B$7:$B$501,BITACORA!$E$4:$E$7322,$E$6:$AM$6,BITACORA!$B$4:$B$7322,"&gt;="&amp;$B$3,BITACORA!$B$4:$B$7322,"&lt;="&amp;$B$4)</f>
        <v>0</v>
      </c>
      <c r="Q248" s="165">
        <f>COUNTIFS(BITACORA!$C$4:$C$7322,$B$7:$B$501,BITACORA!$E$4:$E$7322,$E$6:$AM$6,BITACORA!$B$4:$B$7322,"&gt;="&amp;$B$3,BITACORA!$B$4:$B$7322,"&lt;="&amp;$B$4)</f>
        <v>0</v>
      </c>
      <c r="R248" s="165">
        <f>COUNTIFS(BITACORA!$C$4:$C$7322,$B$7:$B$501,BITACORA!$E$4:$E$7322,$E$6:$AM$6,BITACORA!$B$4:$B$7322,"&gt;="&amp;$B$3,BITACORA!$B$4:$B$7322,"&lt;="&amp;$B$4)</f>
        <v>0</v>
      </c>
      <c r="S248" s="165">
        <f>COUNTIFS(BITACORA!$C$4:$C$7322,$B$7:$B$501,BITACORA!$E$4:$E$7322,$E$6:$AM$6,BITACORA!$B$4:$B$7322,"&gt;="&amp;$B$3,BITACORA!$B$4:$B$7322,"&lt;="&amp;$B$4)</f>
        <v>0</v>
      </c>
      <c r="T248" s="165">
        <f>COUNTIFS(BITACORA!$C$4:$C$7322,$B$7:$B$501,BITACORA!$E$4:$E$7322,$E$6:$AM$6,BITACORA!$B$4:$B$7322,"&gt;="&amp;$B$3,BITACORA!$B$4:$B$7322,"&lt;="&amp;$B$4)</f>
        <v>0</v>
      </c>
      <c r="U248" s="165">
        <f>COUNTIFS(BITACORA!$C$4:$C$7322,$B$7:$B$501,BITACORA!$E$4:$E$7322,$E$6:$AM$6,BITACORA!$B$4:$B$7322,"&gt;="&amp;$B$3,BITACORA!$B$4:$B$7322,"&lt;="&amp;$B$4)</f>
        <v>0</v>
      </c>
      <c r="V248" s="165">
        <f>COUNTIFS(BITACORA!$C$4:$C$7322,$B$7:$B$501,BITACORA!$E$4:$E$7322,$E$6:$AM$6,BITACORA!$B$4:$B$7322,"&gt;="&amp;$B$3,BITACORA!$B$4:$B$7322,"&lt;="&amp;$B$4)</f>
        <v>0</v>
      </c>
      <c r="W248" s="165">
        <f>COUNTIFS(BITACORA!$C$4:$C$7322,$B$7:$B$501,BITACORA!$E$4:$E$7322,$E$6:$AM$6,BITACORA!$B$4:$B$7322,"&gt;="&amp;$B$3,BITACORA!$B$4:$B$7322,"&lt;="&amp;$B$4)</f>
        <v>0</v>
      </c>
      <c r="X248" s="165">
        <f>COUNTIFS(BITACORA!$C$4:$C$7322,$B$7:$B$501,BITACORA!$E$4:$E$7322,$E$6:$AM$6,BITACORA!$B$4:$B$7322,"&gt;="&amp;$B$3,BITACORA!$B$4:$B$7322,"&lt;="&amp;$B$4)</f>
        <v>0</v>
      </c>
      <c r="Y248" s="165">
        <f>COUNTIFS(BITACORA!$C$4:$C$7322,$B$7:$B$501,BITACORA!$E$4:$E$7322,$E$6:$AM$6,BITACORA!$B$4:$B$7322,"&gt;="&amp;$B$3,BITACORA!$B$4:$B$7322,"&lt;="&amp;$B$4)</f>
        <v>0</v>
      </c>
      <c r="Z248" s="165">
        <f>COUNTIFS(BITACORA!$C$4:$C$7322,$B$7:$B$501,BITACORA!$E$4:$E$7322,$E$6:$AM$6,BITACORA!$B$4:$B$7322,"&gt;="&amp;$B$3,BITACORA!$B$4:$B$7322,"&lt;="&amp;$B$4)</f>
        <v>0</v>
      </c>
      <c r="AA248" s="165">
        <f>COUNTIFS(BITACORA!$C$4:$C$7322,$B$7:$B$501,BITACORA!$E$4:$E$7322,$E$6:$AM$6,BITACORA!$B$4:$B$7322,"&gt;="&amp;$B$3,BITACORA!$B$4:$B$7322,"&lt;="&amp;$B$4)</f>
        <v>0</v>
      </c>
      <c r="AB248" s="165">
        <f>COUNTIFS(BITACORA!$C$4:$C$7322,$B$7:$B$501,BITACORA!$E$4:$E$7322,$E$6:$AM$6,BITACORA!$B$4:$B$7322,"&gt;="&amp;$B$3,BITACORA!$B$4:$B$7322,"&lt;="&amp;$B$4)</f>
        <v>0</v>
      </c>
      <c r="AC248" s="165">
        <f>COUNTIFS(BITACORA!$C$4:$C$7322,$B$7:$B$501,BITACORA!$E$4:$E$7322,$E$6:$AM$6,BITACORA!$B$4:$B$7322,"&gt;="&amp;$B$3,BITACORA!$B$4:$B$7322,"&lt;="&amp;$B$4)</f>
        <v>0</v>
      </c>
      <c r="AD248" s="165">
        <f>COUNTIFS(BITACORA!$C$4:$C$7322,$B$7:$B$501,BITACORA!$E$4:$E$7322,$E$6:$AM$6,BITACORA!$B$4:$B$7322,"&gt;="&amp;$B$3,BITACORA!$B$4:$B$7322,"&lt;="&amp;$B$4)</f>
        <v>0</v>
      </c>
      <c r="AE248" s="165">
        <f>COUNTIFS(BITACORA!$C$4:$C$7322,$B$7:$B$501,BITACORA!$E$4:$E$7322,$E$6:$AM$6,BITACORA!$B$4:$B$7322,"&gt;="&amp;$B$3,BITACORA!$B$4:$B$7322,"&lt;="&amp;$B$4)</f>
        <v>0</v>
      </c>
      <c r="AF248" s="165">
        <f>COUNTIFS(BITACORA!$C$4:$C$7322,$B$7:$B$501,BITACORA!$E$4:$E$7322,$E$6:$AM$6,BITACORA!$B$4:$B$7322,"&gt;="&amp;$B$3,BITACORA!$B$4:$B$7322,"&lt;="&amp;$B$4)</f>
        <v>0</v>
      </c>
      <c r="AG248" s="165">
        <f>COUNTIFS(BITACORA!$C$4:$C$7322,$B$7:$B$501,BITACORA!$E$4:$E$7322,$E$6:$AM$6,BITACORA!$B$4:$B$7322,"&gt;="&amp;$B$3,BITACORA!$B$4:$B$7322,"&lt;="&amp;$B$4)</f>
        <v>0</v>
      </c>
      <c r="AH248" s="165">
        <f>COUNTIFS(BITACORA!$C$4:$C$7322,$B$7:$B$501,BITACORA!$E$4:$E$7322,$E$6:$AM$6,BITACORA!$B$4:$B$7322,"&gt;="&amp;$B$3,BITACORA!$B$4:$B$7322,"&lt;="&amp;$B$4)</f>
        <v>0</v>
      </c>
      <c r="AI248" s="165">
        <f>COUNTIFS(BITACORA!$C$4:$C$7322,$B$7:$B$501,BITACORA!$E$4:$E$7322,$E$6:$AM$6,BITACORA!$B$4:$B$7322,"&gt;="&amp;$B$3,BITACORA!$B$4:$B$7322,"&lt;="&amp;$B$4)</f>
        <v>0</v>
      </c>
      <c r="AJ248" s="165">
        <f>COUNTIFS(BITACORA!$C$4:$C$7322,$B$7:$B$501,BITACORA!$E$4:$E$7322,$E$6:$AM$6,BITACORA!$B$4:$B$7322,"&gt;="&amp;$B$3,BITACORA!$B$4:$B$7322,"&lt;="&amp;$B$4)</f>
        <v>0</v>
      </c>
      <c r="AK248" s="165">
        <f>COUNTIFS(BITACORA!$C$4:$C$7322,$B$7:$B$501,BITACORA!$E$4:$E$7322,$E$6:$AM$6,BITACORA!$B$4:$B$7322,"&gt;="&amp;$B$3,BITACORA!$B$4:$B$7322,"&lt;="&amp;$B$4)</f>
        <v>0</v>
      </c>
      <c r="AL248" s="165">
        <f>COUNTIFS(BITACORA!$C$4:$C$7322,$B$7:$B$501,BITACORA!$E$4:$E$7322,$E$6:$AM$6,BITACORA!$B$4:$B$7322,"&gt;="&amp;$B$3,BITACORA!$B$4:$B$7322,"&lt;="&amp;$B$4)</f>
        <v>0</v>
      </c>
      <c r="AM248" s="165">
        <f>COUNTIFS(BITACORA!$C$4:$C$7322,$B$7:$B$501,BITACORA!$E$4:$E$7322,$E$6:$AM$6,BITACORA!$B$4:$B$7322,"&gt;="&amp;$B$3,BITACORA!$B$4:$B$7322,"&lt;="&amp;$B$4)</f>
        <v>0</v>
      </c>
    </row>
    <row r="249" spans="1:39">
      <c r="A249" s="141"/>
      <c r="B249" s="165"/>
      <c r="C249" s="165"/>
      <c r="D249" s="164">
        <f t="shared" si="0"/>
        <v>0</v>
      </c>
      <c r="E249" s="165">
        <f>COUNTIFS(BITACORA!$C$4:$C$7322,$B$7:$B$501,BITACORA!$E$4:$E$7322,$E$6:$AM$6,BITACORA!$B$4:$B$7322,"&gt;="&amp;$B$3,BITACORA!$B$4:$B$7322,"&lt;="&amp;$B$4)</f>
        <v>0</v>
      </c>
      <c r="F249" s="165">
        <f>COUNTIFS(BITACORA!$C$4:$C$7322,$B$7:$B$501,BITACORA!$E$4:$E$7322,$E$6:$AM$6,BITACORA!$B$4:$B$7322,"&gt;="&amp;$B$3,BITACORA!$B$4:$B$7322,"&lt;="&amp;$B$4)</f>
        <v>0</v>
      </c>
      <c r="G249" s="165">
        <f>COUNTIFS(BITACORA!$C$4:$C$7322,$B$7:$B$501,BITACORA!$E$4:$E$7322,$E$6:$AM$6,BITACORA!$B$4:$B$7322,"&gt;="&amp;$B$3,BITACORA!$B$4:$B$7322,"&lt;="&amp;$B$4)</f>
        <v>0</v>
      </c>
      <c r="H249" s="165">
        <f>COUNTIFS(BITACORA!$C$4:$C$7322,$B$7:$B$501,BITACORA!$E$4:$E$7322,$E$6:$AM$6,BITACORA!$B$4:$B$7322,"&gt;="&amp;$B$3,BITACORA!$B$4:$B$7322,"&lt;="&amp;$B$4)</f>
        <v>0</v>
      </c>
      <c r="I249" s="165">
        <f>COUNTIFS(BITACORA!$C$4:$C$7322,$B$7:$B$501,BITACORA!$E$4:$E$7322,$E$6:$AM$6,BITACORA!$B$4:$B$7322,"&gt;="&amp;$B$3,BITACORA!$B$4:$B$7322,"&lt;="&amp;$B$4)</f>
        <v>0</v>
      </c>
      <c r="J249" s="165">
        <f>COUNTIFS(BITACORA!$C$4:$C$7322,$B$7:$B$501,BITACORA!$E$4:$E$7322,$E$6:$AM$6,BITACORA!$B$4:$B$7322,"&gt;="&amp;$B$3,BITACORA!$B$4:$B$7322,"&lt;="&amp;$B$4)</f>
        <v>0</v>
      </c>
      <c r="K249" s="165">
        <f>COUNTIFS(BITACORA!$C$4:$C$7322,$B$7:$B$501,BITACORA!$E$4:$E$7322,$E$6:$AM$6,BITACORA!$B$4:$B$7322,"&gt;="&amp;$B$3,BITACORA!$B$4:$B$7322,"&lt;="&amp;$B$4)</f>
        <v>0</v>
      </c>
      <c r="L249" s="165">
        <f>COUNTIFS(BITACORA!$C$4:$C$7322,$B$7:$B$501,BITACORA!$E$4:$E$7322,$E$6:$AM$6,BITACORA!$B$4:$B$7322,"&gt;="&amp;$B$3,BITACORA!$B$4:$B$7322,"&lt;="&amp;$B$4)</f>
        <v>0</v>
      </c>
      <c r="M249" s="165">
        <f>COUNTIFS(BITACORA!$C$4:$C$7322,$B$7:$B$501,BITACORA!$E$4:$E$7322,$E$6:$AM$6,BITACORA!$B$4:$B$7322,"&gt;="&amp;$B$3,BITACORA!$B$4:$B$7322,"&lt;="&amp;$B$4)</f>
        <v>0</v>
      </c>
      <c r="N249" s="165">
        <f>COUNTIFS(BITACORA!$C$4:$C$7322,$B$7:$B$501,BITACORA!$E$4:$E$7322,$E$6:$AM$6,BITACORA!$B$4:$B$7322,"&gt;="&amp;$B$3,BITACORA!$B$4:$B$7322,"&lt;="&amp;$B$4)</f>
        <v>0</v>
      </c>
      <c r="O249" s="165">
        <f>COUNTIFS(BITACORA!$C$4:$C$7322,$B$7:$B$501,BITACORA!$E$4:$E$7322,$E$6:$AM$6,BITACORA!$B$4:$B$7322,"&gt;="&amp;$B$3,BITACORA!$B$4:$B$7322,"&lt;="&amp;$B$4)</f>
        <v>0</v>
      </c>
      <c r="P249" s="165">
        <f>COUNTIFS(BITACORA!$C$4:$C$7322,$B$7:$B$501,BITACORA!$E$4:$E$7322,$E$6:$AM$6,BITACORA!$B$4:$B$7322,"&gt;="&amp;$B$3,BITACORA!$B$4:$B$7322,"&lt;="&amp;$B$4)</f>
        <v>0</v>
      </c>
      <c r="Q249" s="165">
        <f>COUNTIFS(BITACORA!$C$4:$C$7322,$B$7:$B$501,BITACORA!$E$4:$E$7322,$E$6:$AM$6,BITACORA!$B$4:$B$7322,"&gt;="&amp;$B$3,BITACORA!$B$4:$B$7322,"&lt;="&amp;$B$4)</f>
        <v>0</v>
      </c>
      <c r="R249" s="165">
        <f>COUNTIFS(BITACORA!$C$4:$C$7322,$B$7:$B$501,BITACORA!$E$4:$E$7322,$E$6:$AM$6,BITACORA!$B$4:$B$7322,"&gt;="&amp;$B$3,BITACORA!$B$4:$B$7322,"&lt;="&amp;$B$4)</f>
        <v>0</v>
      </c>
      <c r="S249" s="165">
        <f>COUNTIFS(BITACORA!$C$4:$C$7322,$B$7:$B$501,BITACORA!$E$4:$E$7322,$E$6:$AM$6,BITACORA!$B$4:$B$7322,"&gt;="&amp;$B$3,BITACORA!$B$4:$B$7322,"&lt;="&amp;$B$4)</f>
        <v>0</v>
      </c>
      <c r="T249" s="165">
        <f>COUNTIFS(BITACORA!$C$4:$C$7322,$B$7:$B$501,BITACORA!$E$4:$E$7322,$E$6:$AM$6,BITACORA!$B$4:$B$7322,"&gt;="&amp;$B$3,BITACORA!$B$4:$B$7322,"&lt;="&amp;$B$4)</f>
        <v>0</v>
      </c>
      <c r="U249" s="165">
        <f>COUNTIFS(BITACORA!$C$4:$C$7322,$B$7:$B$501,BITACORA!$E$4:$E$7322,$E$6:$AM$6,BITACORA!$B$4:$B$7322,"&gt;="&amp;$B$3,BITACORA!$B$4:$B$7322,"&lt;="&amp;$B$4)</f>
        <v>0</v>
      </c>
      <c r="V249" s="165">
        <f>COUNTIFS(BITACORA!$C$4:$C$7322,$B$7:$B$501,BITACORA!$E$4:$E$7322,$E$6:$AM$6,BITACORA!$B$4:$B$7322,"&gt;="&amp;$B$3,BITACORA!$B$4:$B$7322,"&lt;="&amp;$B$4)</f>
        <v>0</v>
      </c>
      <c r="W249" s="165">
        <f>COUNTIFS(BITACORA!$C$4:$C$7322,$B$7:$B$501,BITACORA!$E$4:$E$7322,$E$6:$AM$6,BITACORA!$B$4:$B$7322,"&gt;="&amp;$B$3,BITACORA!$B$4:$B$7322,"&lt;="&amp;$B$4)</f>
        <v>0</v>
      </c>
      <c r="X249" s="165">
        <f>COUNTIFS(BITACORA!$C$4:$C$7322,$B$7:$B$501,BITACORA!$E$4:$E$7322,$E$6:$AM$6,BITACORA!$B$4:$B$7322,"&gt;="&amp;$B$3,BITACORA!$B$4:$B$7322,"&lt;="&amp;$B$4)</f>
        <v>0</v>
      </c>
      <c r="Y249" s="165">
        <f>COUNTIFS(BITACORA!$C$4:$C$7322,$B$7:$B$501,BITACORA!$E$4:$E$7322,$E$6:$AM$6,BITACORA!$B$4:$B$7322,"&gt;="&amp;$B$3,BITACORA!$B$4:$B$7322,"&lt;="&amp;$B$4)</f>
        <v>0</v>
      </c>
      <c r="Z249" s="165">
        <f>COUNTIFS(BITACORA!$C$4:$C$7322,$B$7:$B$501,BITACORA!$E$4:$E$7322,$E$6:$AM$6,BITACORA!$B$4:$B$7322,"&gt;="&amp;$B$3,BITACORA!$B$4:$B$7322,"&lt;="&amp;$B$4)</f>
        <v>0</v>
      </c>
      <c r="AA249" s="165">
        <f>COUNTIFS(BITACORA!$C$4:$C$7322,$B$7:$B$501,BITACORA!$E$4:$E$7322,$E$6:$AM$6,BITACORA!$B$4:$B$7322,"&gt;="&amp;$B$3,BITACORA!$B$4:$B$7322,"&lt;="&amp;$B$4)</f>
        <v>0</v>
      </c>
      <c r="AB249" s="165">
        <f>COUNTIFS(BITACORA!$C$4:$C$7322,$B$7:$B$501,BITACORA!$E$4:$E$7322,$E$6:$AM$6,BITACORA!$B$4:$B$7322,"&gt;="&amp;$B$3,BITACORA!$B$4:$B$7322,"&lt;="&amp;$B$4)</f>
        <v>0</v>
      </c>
      <c r="AC249" s="165">
        <f>COUNTIFS(BITACORA!$C$4:$C$7322,$B$7:$B$501,BITACORA!$E$4:$E$7322,$E$6:$AM$6,BITACORA!$B$4:$B$7322,"&gt;="&amp;$B$3,BITACORA!$B$4:$B$7322,"&lt;="&amp;$B$4)</f>
        <v>0</v>
      </c>
      <c r="AD249" s="165">
        <f>COUNTIFS(BITACORA!$C$4:$C$7322,$B$7:$B$501,BITACORA!$E$4:$E$7322,$E$6:$AM$6,BITACORA!$B$4:$B$7322,"&gt;="&amp;$B$3,BITACORA!$B$4:$B$7322,"&lt;="&amp;$B$4)</f>
        <v>0</v>
      </c>
      <c r="AE249" s="165">
        <f>COUNTIFS(BITACORA!$C$4:$C$7322,$B$7:$B$501,BITACORA!$E$4:$E$7322,$E$6:$AM$6,BITACORA!$B$4:$B$7322,"&gt;="&amp;$B$3,BITACORA!$B$4:$B$7322,"&lt;="&amp;$B$4)</f>
        <v>0</v>
      </c>
      <c r="AF249" s="165">
        <f>COUNTIFS(BITACORA!$C$4:$C$7322,$B$7:$B$501,BITACORA!$E$4:$E$7322,$E$6:$AM$6,BITACORA!$B$4:$B$7322,"&gt;="&amp;$B$3,BITACORA!$B$4:$B$7322,"&lt;="&amp;$B$4)</f>
        <v>0</v>
      </c>
      <c r="AG249" s="165">
        <f>COUNTIFS(BITACORA!$C$4:$C$7322,$B$7:$B$501,BITACORA!$E$4:$E$7322,$E$6:$AM$6,BITACORA!$B$4:$B$7322,"&gt;="&amp;$B$3,BITACORA!$B$4:$B$7322,"&lt;="&amp;$B$4)</f>
        <v>0</v>
      </c>
      <c r="AH249" s="165">
        <f>COUNTIFS(BITACORA!$C$4:$C$7322,$B$7:$B$501,BITACORA!$E$4:$E$7322,$E$6:$AM$6,BITACORA!$B$4:$B$7322,"&gt;="&amp;$B$3,BITACORA!$B$4:$B$7322,"&lt;="&amp;$B$4)</f>
        <v>0</v>
      </c>
      <c r="AI249" s="165">
        <f>COUNTIFS(BITACORA!$C$4:$C$7322,$B$7:$B$501,BITACORA!$E$4:$E$7322,$E$6:$AM$6,BITACORA!$B$4:$B$7322,"&gt;="&amp;$B$3,BITACORA!$B$4:$B$7322,"&lt;="&amp;$B$4)</f>
        <v>0</v>
      </c>
      <c r="AJ249" s="165">
        <f>COUNTIFS(BITACORA!$C$4:$C$7322,$B$7:$B$501,BITACORA!$E$4:$E$7322,$E$6:$AM$6,BITACORA!$B$4:$B$7322,"&gt;="&amp;$B$3,BITACORA!$B$4:$B$7322,"&lt;="&amp;$B$4)</f>
        <v>0</v>
      </c>
      <c r="AK249" s="165">
        <f>COUNTIFS(BITACORA!$C$4:$C$7322,$B$7:$B$501,BITACORA!$E$4:$E$7322,$E$6:$AM$6,BITACORA!$B$4:$B$7322,"&gt;="&amp;$B$3,BITACORA!$B$4:$B$7322,"&lt;="&amp;$B$4)</f>
        <v>0</v>
      </c>
      <c r="AL249" s="165">
        <f>COUNTIFS(BITACORA!$C$4:$C$7322,$B$7:$B$501,BITACORA!$E$4:$E$7322,$E$6:$AM$6,BITACORA!$B$4:$B$7322,"&gt;="&amp;$B$3,BITACORA!$B$4:$B$7322,"&lt;="&amp;$B$4)</f>
        <v>0</v>
      </c>
      <c r="AM249" s="165">
        <f>COUNTIFS(BITACORA!$C$4:$C$7322,$B$7:$B$501,BITACORA!$E$4:$E$7322,$E$6:$AM$6,BITACORA!$B$4:$B$7322,"&gt;="&amp;$B$3,BITACORA!$B$4:$B$7322,"&lt;="&amp;$B$4)</f>
        <v>0</v>
      </c>
    </row>
    <row r="250" spans="1:39">
      <c r="A250" s="141"/>
      <c r="B250" s="165"/>
      <c r="C250" s="165"/>
      <c r="D250" s="164">
        <f t="shared" si="0"/>
        <v>0</v>
      </c>
      <c r="E250" s="165">
        <f>COUNTIFS(BITACORA!$C$4:$C$7322,$B$7:$B$501,BITACORA!$E$4:$E$7322,$E$6:$AM$6,BITACORA!$B$4:$B$7322,"&gt;="&amp;$B$3,BITACORA!$B$4:$B$7322,"&lt;="&amp;$B$4)</f>
        <v>0</v>
      </c>
      <c r="F250" s="165">
        <f>COUNTIFS(BITACORA!$C$4:$C$7322,$B$7:$B$501,BITACORA!$E$4:$E$7322,$E$6:$AM$6,BITACORA!$B$4:$B$7322,"&gt;="&amp;$B$3,BITACORA!$B$4:$B$7322,"&lt;="&amp;$B$4)</f>
        <v>0</v>
      </c>
      <c r="G250" s="165">
        <f>COUNTIFS(BITACORA!$C$4:$C$7322,$B$7:$B$501,BITACORA!$E$4:$E$7322,$E$6:$AM$6,BITACORA!$B$4:$B$7322,"&gt;="&amp;$B$3,BITACORA!$B$4:$B$7322,"&lt;="&amp;$B$4)</f>
        <v>0</v>
      </c>
      <c r="H250" s="165">
        <f>COUNTIFS(BITACORA!$C$4:$C$7322,$B$7:$B$501,BITACORA!$E$4:$E$7322,$E$6:$AM$6,BITACORA!$B$4:$B$7322,"&gt;="&amp;$B$3,BITACORA!$B$4:$B$7322,"&lt;="&amp;$B$4)</f>
        <v>0</v>
      </c>
      <c r="I250" s="165">
        <f>COUNTIFS(BITACORA!$C$4:$C$7322,$B$7:$B$501,BITACORA!$E$4:$E$7322,$E$6:$AM$6,BITACORA!$B$4:$B$7322,"&gt;="&amp;$B$3,BITACORA!$B$4:$B$7322,"&lt;="&amp;$B$4)</f>
        <v>0</v>
      </c>
      <c r="J250" s="165">
        <f>COUNTIFS(BITACORA!$C$4:$C$7322,$B$7:$B$501,BITACORA!$E$4:$E$7322,$E$6:$AM$6,BITACORA!$B$4:$B$7322,"&gt;="&amp;$B$3,BITACORA!$B$4:$B$7322,"&lt;="&amp;$B$4)</f>
        <v>0</v>
      </c>
      <c r="K250" s="165">
        <f>COUNTIFS(BITACORA!$C$4:$C$7322,$B$7:$B$501,BITACORA!$E$4:$E$7322,$E$6:$AM$6,BITACORA!$B$4:$B$7322,"&gt;="&amp;$B$3,BITACORA!$B$4:$B$7322,"&lt;="&amp;$B$4)</f>
        <v>0</v>
      </c>
      <c r="L250" s="165">
        <f>COUNTIFS(BITACORA!$C$4:$C$7322,$B$7:$B$501,BITACORA!$E$4:$E$7322,$E$6:$AM$6,BITACORA!$B$4:$B$7322,"&gt;="&amp;$B$3,BITACORA!$B$4:$B$7322,"&lt;="&amp;$B$4)</f>
        <v>0</v>
      </c>
      <c r="M250" s="165">
        <f>COUNTIFS(BITACORA!$C$4:$C$7322,$B$7:$B$501,BITACORA!$E$4:$E$7322,$E$6:$AM$6,BITACORA!$B$4:$B$7322,"&gt;="&amp;$B$3,BITACORA!$B$4:$B$7322,"&lt;="&amp;$B$4)</f>
        <v>0</v>
      </c>
      <c r="N250" s="165">
        <f>COUNTIFS(BITACORA!$C$4:$C$7322,$B$7:$B$501,BITACORA!$E$4:$E$7322,$E$6:$AM$6,BITACORA!$B$4:$B$7322,"&gt;="&amp;$B$3,BITACORA!$B$4:$B$7322,"&lt;="&amp;$B$4)</f>
        <v>0</v>
      </c>
      <c r="O250" s="165">
        <f>COUNTIFS(BITACORA!$C$4:$C$7322,$B$7:$B$501,BITACORA!$E$4:$E$7322,$E$6:$AM$6,BITACORA!$B$4:$B$7322,"&gt;="&amp;$B$3,BITACORA!$B$4:$B$7322,"&lt;="&amp;$B$4)</f>
        <v>0</v>
      </c>
      <c r="P250" s="165">
        <f>COUNTIFS(BITACORA!$C$4:$C$7322,$B$7:$B$501,BITACORA!$E$4:$E$7322,$E$6:$AM$6,BITACORA!$B$4:$B$7322,"&gt;="&amp;$B$3,BITACORA!$B$4:$B$7322,"&lt;="&amp;$B$4)</f>
        <v>0</v>
      </c>
      <c r="Q250" s="165">
        <f>COUNTIFS(BITACORA!$C$4:$C$7322,$B$7:$B$501,BITACORA!$E$4:$E$7322,$E$6:$AM$6,BITACORA!$B$4:$B$7322,"&gt;="&amp;$B$3,BITACORA!$B$4:$B$7322,"&lt;="&amp;$B$4)</f>
        <v>0</v>
      </c>
      <c r="R250" s="165">
        <f>COUNTIFS(BITACORA!$C$4:$C$7322,$B$7:$B$501,BITACORA!$E$4:$E$7322,$E$6:$AM$6,BITACORA!$B$4:$B$7322,"&gt;="&amp;$B$3,BITACORA!$B$4:$B$7322,"&lt;="&amp;$B$4)</f>
        <v>0</v>
      </c>
      <c r="S250" s="165">
        <f>COUNTIFS(BITACORA!$C$4:$C$7322,$B$7:$B$501,BITACORA!$E$4:$E$7322,$E$6:$AM$6,BITACORA!$B$4:$B$7322,"&gt;="&amp;$B$3,BITACORA!$B$4:$B$7322,"&lt;="&amp;$B$4)</f>
        <v>0</v>
      </c>
      <c r="T250" s="165">
        <f>COUNTIFS(BITACORA!$C$4:$C$7322,$B$7:$B$501,BITACORA!$E$4:$E$7322,$E$6:$AM$6,BITACORA!$B$4:$B$7322,"&gt;="&amp;$B$3,BITACORA!$B$4:$B$7322,"&lt;="&amp;$B$4)</f>
        <v>0</v>
      </c>
      <c r="U250" s="165">
        <f>COUNTIFS(BITACORA!$C$4:$C$7322,$B$7:$B$501,BITACORA!$E$4:$E$7322,$E$6:$AM$6,BITACORA!$B$4:$B$7322,"&gt;="&amp;$B$3,BITACORA!$B$4:$B$7322,"&lt;="&amp;$B$4)</f>
        <v>0</v>
      </c>
      <c r="V250" s="165">
        <f>COUNTIFS(BITACORA!$C$4:$C$7322,$B$7:$B$501,BITACORA!$E$4:$E$7322,$E$6:$AM$6,BITACORA!$B$4:$B$7322,"&gt;="&amp;$B$3,BITACORA!$B$4:$B$7322,"&lt;="&amp;$B$4)</f>
        <v>0</v>
      </c>
      <c r="W250" s="165">
        <f>COUNTIFS(BITACORA!$C$4:$C$7322,$B$7:$B$501,BITACORA!$E$4:$E$7322,$E$6:$AM$6,BITACORA!$B$4:$B$7322,"&gt;="&amp;$B$3,BITACORA!$B$4:$B$7322,"&lt;="&amp;$B$4)</f>
        <v>0</v>
      </c>
      <c r="X250" s="165">
        <f>COUNTIFS(BITACORA!$C$4:$C$7322,$B$7:$B$501,BITACORA!$E$4:$E$7322,$E$6:$AM$6,BITACORA!$B$4:$B$7322,"&gt;="&amp;$B$3,BITACORA!$B$4:$B$7322,"&lt;="&amp;$B$4)</f>
        <v>0</v>
      </c>
      <c r="Y250" s="165">
        <f>COUNTIFS(BITACORA!$C$4:$C$7322,$B$7:$B$501,BITACORA!$E$4:$E$7322,$E$6:$AM$6,BITACORA!$B$4:$B$7322,"&gt;="&amp;$B$3,BITACORA!$B$4:$B$7322,"&lt;="&amp;$B$4)</f>
        <v>0</v>
      </c>
      <c r="Z250" s="165">
        <f>COUNTIFS(BITACORA!$C$4:$C$7322,$B$7:$B$501,BITACORA!$E$4:$E$7322,$E$6:$AM$6,BITACORA!$B$4:$B$7322,"&gt;="&amp;$B$3,BITACORA!$B$4:$B$7322,"&lt;="&amp;$B$4)</f>
        <v>0</v>
      </c>
      <c r="AA250" s="165">
        <f>COUNTIFS(BITACORA!$C$4:$C$7322,$B$7:$B$501,BITACORA!$E$4:$E$7322,$E$6:$AM$6,BITACORA!$B$4:$B$7322,"&gt;="&amp;$B$3,BITACORA!$B$4:$B$7322,"&lt;="&amp;$B$4)</f>
        <v>0</v>
      </c>
      <c r="AB250" s="165">
        <f>COUNTIFS(BITACORA!$C$4:$C$7322,$B$7:$B$501,BITACORA!$E$4:$E$7322,$E$6:$AM$6,BITACORA!$B$4:$B$7322,"&gt;="&amp;$B$3,BITACORA!$B$4:$B$7322,"&lt;="&amp;$B$4)</f>
        <v>0</v>
      </c>
      <c r="AC250" s="165">
        <f>COUNTIFS(BITACORA!$C$4:$C$7322,$B$7:$B$501,BITACORA!$E$4:$E$7322,$E$6:$AM$6,BITACORA!$B$4:$B$7322,"&gt;="&amp;$B$3,BITACORA!$B$4:$B$7322,"&lt;="&amp;$B$4)</f>
        <v>0</v>
      </c>
      <c r="AD250" s="165">
        <f>COUNTIFS(BITACORA!$C$4:$C$7322,$B$7:$B$501,BITACORA!$E$4:$E$7322,$E$6:$AM$6,BITACORA!$B$4:$B$7322,"&gt;="&amp;$B$3,BITACORA!$B$4:$B$7322,"&lt;="&amp;$B$4)</f>
        <v>0</v>
      </c>
      <c r="AE250" s="165">
        <f>COUNTIFS(BITACORA!$C$4:$C$7322,$B$7:$B$501,BITACORA!$E$4:$E$7322,$E$6:$AM$6,BITACORA!$B$4:$B$7322,"&gt;="&amp;$B$3,BITACORA!$B$4:$B$7322,"&lt;="&amp;$B$4)</f>
        <v>0</v>
      </c>
      <c r="AF250" s="165">
        <f>COUNTIFS(BITACORA!$C$4:$C$7322,$B$7:$B$501,BITACORA!$E$4:$E$7322,$E$6:$AM$6,BITACORA!$B$4:$B$7322,"&gt;="&amp;$B$3,BITACORA!$B$4:$B$7322,"&lt;="&amp;$B$4)</f>
        <v>0</v>
      </c>
      <c r="AG250" s="165">
        <f>COUNTIFS(BITACORA!$C$4:$C$7322,$B$7:$B$501,BITACORA!$E$4:$E$7322,$E$6:$AM$6,BITACORA!$B$4:$B$7322,"&gt;="&amp;$B$3,BITACORA!$B$4:$B$7322,"&lt;="&amp;$B$4)</f>
        <v>0</v>
      </c>
      <c r="AH250" s="165">
        <f>COUNTIFS(BITACORA!$C$4:$C$7322,$B$7:$B$501,BITACORA!$E$4:$E$7322,$E$6:$AM$6,BITACORA!$B$4:$B$7322,"&gt;="&amp;$B$3,BITACORA!$B$4:$B$7322,"&lt;="&amp;$B$4)</f>
        <v>0</v>
      </c>
      <c r="AI250" s="165">
        <f>COUNTIFS(BITACORA!$C$4:$C$7322,$B$7:$B$501,BITACORA!$E$4:$E$7322,$E$6:$AM$6,BITACORA!$B$4:$B$7322,"&gt;="&amp;$B$3,BITACORA!$B$4:$B$7322,"&lt;="&amp;$B$4)</f>
        <v>0</v>
      </c>
      <c r="AJ250" s="165">
        <f>COUNTIFS(BITACORA!$C$4:$C$7322,$B$7:$B$501,BITACORA!$E$4:$E$7322,$E$6:$AM$6,BITACORA!$B$4:$B$7322,"&gt;="&amp;$B$3,BITACORA!$B$4:$B$7322,"&lt;="&amp;$B$4)</f>
        <v>0</v>
      </c>
      <c r="AK250" s="165">
        <f>COUNTIFS(BITACORA!$C$4:$C$7322,$B$7:$B$501,BITACORA!$E$4:$E$7322,$E$6:$AM$6,BITACORA!$B$4:$B$7322,"&gt;="&amp;$B$3,BITACORA!$B$4:$B$7322,"&lt;="&amp;$B$4)</f>
        <v>0</v>
      </c>
      <c r="AL250" s="165">
        <f>COUNTIFS(BITACORA!$C$4:$C$7322,$B$7:$B$501,BITACORA!$E$4:$E$7322,$E$6:$AM$6,BITACORA!$B$4:$B$7322,"&gt;="&amp;$B$3,BITACORA!$B$4:$B$7322,"&lt;="&amp;$B$4)</f>
        <v>0</v>
      </c>
      <c r="AM250" s="165">
        <f>COUNTIFS(BITACORA!$C$4:$C$7322,$B$7:$B$501,BITACORA!$E$4:$E$7322,$E$6:$AM$6,BITACORA!$B$4:$B$7322,"&gt;="&amp;$B$3,BITACORA!$B$4:$B$7322,"&lt;="&amp;$B$4)</f>
        <v>0</v>
      </c>
    </row>
    <row r="251" spans="1:39">
      <c r="A251" s="141"/>
      <c r="B251" s="165"/>
      <c r="C251" s="165"/>
      <c r="D251" s="164">
        <f t="shared" si="0"/>
        <v>0</v>
      </c>
      <c r="E251" s="165">
        <f>COUNTIFS(BITACORA!$C$4:$C$7322,$B$7:$B$501,BITACORA!$E$4:$E$7322,$E$6:$AM$6,BITACORA!$B$4:$B$7322,"&gt;="&amp;$B$3,BITACORA!$B$4:$B$7322,"&lt;="&amp;$B$4)</f>
        <v>0</v>
      </c>
      <c r="F251" s="165">
        <f>COUNTIFS(BITACORA!$C$4:$C$7322,$B$7:$B$501,BITACORA!$E$4:$E$7322,$E$6:$AM$6,BITACORA!$B$4:$B$7322,"&gt;="&amp;$B$3,BITACORA!$B$4:$B$7322,"&lt;="&amp;$B$4)</f>
        <v>0</v>
      </c>
      <c r="G251" s="165">
        <f>COUNTIFS(BITACORA!$C$4:$C$7322,$B$7:$B$501,BITACORA!$E$4:$E$7322,$E$6:$AM$6,BITACORA!$B$4:$B$7322,"&gt;="&amp;$B$3,BITACORA!$B$4:$B$7322,"&lt;="&amp;$B$4)</f>
        <v>0</v>
      </c>
      <c r="H251" s="165">
        <f>COUNTIFS(BITACORA!$C$4:$C$7322,$B$7:$B$501,BITACORA!$E$4:$E$7322,$E$6:$AM$6,BITACORA!$B$4:$B$7322,"&gt;="&amp;$B$3,BITACORA!$B$4:$B$7322,"&lt;="&amp;$B$4)</f>
        <v>0</v>
      </c>
      <c r="I251" s="165">
        <f>COUNTIFS(BITACORA!$C$4:$C$7322,$B$7:$B$501,BITACORA!$E$4:$E$7322,$E$6:$AM$6,BITACORA!$B$4:$B$7322,"&gt;="&amp;$B$3,BITACORA!$B$4:$B$7322,"&lt;="&amp;$B$4)</f>
        <v>0</v>
      </c>
      <c r="J251" s="165">
        <f>COUNTIFS(BITACORA!$C$4:$C$7322,$B$7:$B$501,BITACORA!$E$4:$E$7322,$E$6:$AM$6,BITACORA!$B$4:$B$7322,"&gt;="&amp;$B$3,BITACORA!$B$4:$B$7322,"&lt;="&amp;$B$4)</f>
        <v>0</v>
      </c>
      <c r="K251" s="165">
        <f>COUNTIFS(BITACORA!$C$4:$C$7322,$B$7:$B$501,BITACORA!$E$4:$E$7322,$E$6:$AM$6,BITACORA!$B$4:$B$7322,"&gt;="&amp;$B$3,BITACORA!$B$4:$B$7322,"&lt;="&amp;$B$4)</f>
        <v>0</v>
      </c>
      <c r="L251" s="165">
        <f>COUNTIFS(BITACORA!$C$4:$C$7322,$B$7:$B$501,BITACORA!$E$4:$E$7322,$E$6:$AM$6,BITACORA!$B$4:$B$7322,"&gt;="&amp;$B$3,BITACORA!$B$4:$B$7322,"&lt;="&amp;$B$4)</f>
        <v>0</v>
      </c>
      <c r="M251" s="165">
        <f>COUNTIFS(BITACORA!$C$4:$C$7322,$B$7:$B$501,BITACORA!$E$4:$E$7322,$E$6:$AM$6,BITACORA!$B$4:$B$7322,"&gt;="&amp;$B$3,BITACORA!$B$4:$B$7322,"&lt;="&amp;$B$4)</f>
        <v>0</v>
      </c>
      <c r="N251" s="165">
        <f>COUNTIFS(BITACORA!$C$4:$C$7322,$B$7:$B$501,BITACORA!$E$4:$E$7322,$E$6:$AM$6,BITACORA!$B$4:$B$7322,"&gt;="&amp;$B$3,BITACORA!$B$4:$B$7322,"&lt;="&amp;$B$4)</f>
        <v>0</v>
      </c>
      <c r="O251" s="165">
        <f>COUNTIFS(BITACORA!$C$4:$C$7322,$B$7:$B$501,BITACORA!$E$4:$E$7322,$E$6:$AM$6,BITACORA!$B$4:$B$7322,"&gt;="&amp;$B$3,BITACORA!$B$4:$B$7322,"&lt;="&amp;$B$4)</f>
        <v>0</v>
      </c>
      <c r="P251" s="165">
        <f>COUNTIFS(BITACORA!$C$4:$C$7322,$B$7:$B$501,BITACORA!$E$4:$E$7322,$E$6:$AM$6,BITACORA!$B$4:$B$7322,"&gt;="&amp;$B$3,BITACORA!$B$4:$B$7322,"&lt;="&amp;$B$4)</f>
        <v>0</v>
      </c>
      <c r="Q251" s="165">
        <f>COUNTIFS(BITACORA!$C$4:$C$7322,$B$7:$B$501,BITACORA!$E$4:$E$7322,$E$6:$AM$6,BITACORA!$B$4:$B$7322,"&gt;="&amp;$B$3,BITACORA!$B$4:$B$7322,"&lt;="&amp;$B$4)</f>
        <v>0</v>
      </c>
      <c r="R251" s="165">
        <f>COUNTIFS(BITACORA!$C$4:$C$7322,$B$7:$B$501,BITACORA!$E$4:$E$7322,$E$6:$AM$6,BITACORA!$B$4:$B$7322,"&gt;="&amp;$B$3,BITACORA!$B$4:$B$7322,"&lt;="&amp;$B$4)</f>
        <v>0</v>
      </c>
      <c r="S251" s="165">
        <f>COUNTIFS(BITACORA!$C$4:$C$7322,$B$7:$B$501,BITACORA!$E$4:$E$7322,$E$6:$AM$6,BITACORA!$B$4:$B$7322,"&gt;="&amp;$B$3,BITACORA!$B$4:$B$7322,"&lt;="&amp;$B$4)</f>
        <v>0</v>
      </c>
      <c r="T251" s="165">
        <f>COUNTIFS(BITACORA!$C$4:$C$7322,$B$7:$B$501,BITACORA!$E$4:$E$7322,$E$6:$AM$6,BITACORA!$B$4:$B$7322,"&gt;="&amp;$B$3,BITACORA!$B$4:$B$7322,"&lt;="&amp;$B$4)</f>
        <v>0</v>
      </c>
      <c r="U251" s="165">
        <f>COUNTIFS(BITACORA!$C$4:$C$7322,$B$7:$B$501,BITACORA!$E$4:$E$7322,$E$6:$AM$6,BITACORA!$B$4:$B$7322,"&gt;="&amp;$B$3,BITACORA!$B$4:$B$7322,"&lt;="&amp;$B$4)</f>
        <v>0</v>
      </c>
      <c r="V251" s="165">
        <f>COUNTIFS(BITACORA!$C$4:$C$7322,$B$7:$B$501,BITACORA!$E$4:$E$7322,$E$6:$AM$6,BITACORA!$B$4:$B$7322,"&gt;="&amp;$B$3,BITACORA!$B$4:$B$7322,"&lt;="&amp;$B$4)</f>
        <v>0</v>
      </c>
      <c r="W251" s="165">
        <f>COUNTIFS(BITACORA!$C$4:$C$7322,$B$7:$B$501,BITACORA!$E$4:$E$7322,$E$6:$AM$6,BITACORA!$B$4:$B$7322,"&gt;="&amp;$B$3,BITACORA!$B$4:$B$7322,"&lt;="&amp;$B$4)</f>
        <v>0</v>
      </c>
      <c r="X251" s="165">
        <f>COUNTIFS(BITACORA!$C$4:$C$7322,$B$7:$B$501,BITACORA!$E$4:$E$7322,$E$6:$AM$6,BITACORA!$B$4:$B$7322,"&gt;="&amp;$B$3,BITACORA!$B$4:$B$7322,"&lt;="&amp;$B$4)</f>
        <v>0</v>
      </c>
      <c r="Y251" s="165">
        <f>COUNTIFS(BITACORA!$C$4:$C$7322,$B$7:$B$501,BITACORA!$E$4:$E$7322,$E$6:$AM$6,BITACORA!$B$4:$B$7322,"&gt;="&amp;$B$3,BITACORA!$B$4:$B$7322,"&lt;="&amp;$B$4)</f>
        <v>0</v>
      </c>
      <c r="Z251" s="165">
        <f>COUNTIFS(BITACORA!$C$4:$C$7322,$B$7:$B$501,BITACORA!$E$4:$E$7322,$E$6:$AM$6,BITACORA!$B$4:$B$7322,"&gt;="&amp;$B$3,BITACORA!$B$4:$B$7322,"&lt;="&amp;$B$4)</f>
        <v>0</v>
      </c>
      <c r="AA251" s="165">
        <f>COUNTIFS(BITACORA!$C$4:$C$7322,$B$7:$B$501,BITACORA!$E$4:$E$7322,$E$6:$AM$6,BITACORA!$B$4:$B$7322,"&gt;="&amp;$B$3,BITACORA!$B$4:$B$7322,"&lt;="&amp;$B$4)</f>
        <v>0</v>
      </c>
      <c r="AB251" s="165">
        <f>COUNTIFS(BITACORA!$C$4:$C$7322,$B$7:$B$501,BITACORA!$E$4:$E$7322,$E$6:$AM$6,BITACORA!$B$4:$B$7322,"&gt;="&amp;$B$3,BITACORA!$B$4:$B$7322,"&lt;="&amp;$B$4)</f>
        <v>0</v>
      </c>
      <c r="AC251" s="165">
        <f>COUNTIFS(BITACORA!$C$4:$C$7322,$B$7:$B$501,BITACORA!$E$4:$E$7322,$E$6:$AM$6,BITACORA!$B$4:$B$7322,"&gt;="&amp;$B$3,BITACORA!$B$4:$B$7322,"&lt;="&amp;$B$4)</f>
        <v>0</v>
      </c>
      <c r="AD251" s="165">
        <f>COUNTIFS(BITACORA!$C$4:$C$7322,$B$7:$B$501,BITACORA!$E$4:$E$7322,$E$6:$AM$6,BITACORA!$B$4:$B$7322,"&gt;="&amp;$B$3,BITACORA!$B$4:$B$7322,"&lt;="&amp;$B$4)</f>
        <v>0</v>
      </c>
      <c r="AE251" s="165">
        <f>COUNTIFS(BITACORA!$C$4:$C$7322,$B$7:$B$501,BITACORA!$E$4:$E$7322,$E$6:$AM$6,BITACORA!$B$4:$B$7322,"&gt;="&amp;$B$3,BITACORA!$B$4:$B$7322,"&lt;="&amp;$B$4)</f>
        <v>0</v>
      </c>
      <c r="AF251" s="165">
        <f>COUNTIFS(BITACORA!$C$4:$C$7322,$B$7:$B$501,BITACORA!$E$4:$E$7322,$E$6:$AM$6,BITACORA!$B$4:$B$7322,"&gt;="&amp;$B$3,BITACORA!$B$4:$B$7322,"&lt;="&amp;$B$4)</f>
        <v>0</v>
      </c>
      <c r="AG251" s="165">
        <f>COUNTIFS(BITACORA!$C$4:$C$7322,$B$7:$B$501,BITACORA!$E$4:$E$7322,$E$6:$AM$6,BITACORA!$B$4:$B$7322,"&gt;="&amp;$B$3,BITACORA!$B$4:$B$7322,"&lt;="&amp;$B$4)</f>
        <v>0</v>
      </c>
      <c r="AH251" s="165">
        <f>COUNTIFS(BITACORA!$C$4:$C$7322,$B$7:$B$501,BITACORA!$E$4:$E$7322,$E$6:$AM$6,BITACORA!$B$4:$B$7322,"&gt;="&amp;$B$3,BITACORA!$B$4:$B$7322,"&lt;="&amp;$B$4)</f>
        <v>0</v>
      </c>
      <c r="AI251" s="165">
        <f>COUNTIFS(BITACORA!$C$4:$C$7322,$B$7:$B$501,BITACORA!$E$4:$E$7322,$E$6:$AM$6,BITACORA!$B$4:$B$7322,"&gt;="&amp;$B$3,BITACORA!$B$4:$B$7322,"&lt;="&amp;$B$4)</f>
        <v>0</v>
      </c>
      <c r="AJ251" s="165">
        <f>COUNTIFS(BITACORA!$C$4:$C$7322,$B$7:$B$501,BITACORA!$E$4:$E$7322,$E$6:$AM$6,BITACORA!$B$4:$B$7322,"&gt;="&amp;$B$3,BITACORA!$B$4:$B$7322,"&lt;="&amp;$B$4)</f>
        <v>0</v>
      </c>
      <c r="AK251" s="165">
        <f>COUNTIFS(BITACORA!$C$4:$C$7322,$B$7:$B$501,BITACORA!$E$4:$E$7322,$E$6:$AM$6,BITACORA!$B$4:$B$7322,"&gt;="&amp;$B$3,BITACORA!$B$4:$B$7322,"&lt;="&amp;$B$4)</f>
        <v>0</v>
      </c>
      <c r="AL251" s="165">
        <f>COUNTIFS(BITACORA!$C$4:$C$7322,$B$7:$B$501,BITACORA!$E$4:$E$7322,$E$6:$AM$6,BITACORA!$B$4:$B$7322,"&gt;="&amp;$B$3,BITACORA!$B$4:$B$7322,"&lt;="&amp;$B$4)</f>
        <v>0</v>
      </c>
      <c r="AM251" s="165">
        <f>COUNTIFS(BITACORA!$C$4:$C$7322,$B$7:$B$501,BITACORA!$E$4:$E$7322,$E$6:$AM$6,BITACORA!$B$4:$B$7322,"&gt;="&amp;$B$3,BITACORA!$B$4:$B$7322,"&lt;="&amp;$B$4)</f>
        <v>0</v>
      </c>
    </row>
    <row r="252" spans="1:39">
      <c r="A252" s="141"/>
      <c r="B252" s="165"/>
      <c r="C252" s="165"/>
      <c r="D252" s="164">
        <f t="shared" si="0"/>
        <v>0</v>
      </c>
      <c r="E252" s="165">
        <f>COUNTIFS(BITACORA!$C$4:$C$7322,$B$7:$B$501,BITACORA!$E$4:$E$7322,$E$6:$AM$6,BITACORA!$B$4:$B$7322,"&gt;="&amp;$B$3,BITACORA!$B$4:$B$7322,"&lt;="&amp;$B$4)</f>
        <v>0</v>
      </c>
      <c r="F252" s="165">
        <f>COUNTIFS(BITACORA!$C$4:$C$7322,$B$7:$B$501,BITACORA!$E$4:$E$7322,$E$6:$AM$6,BITACORA!$B$4:$B$7322,"&gt;="&amp;$B$3,BITACORA!$B$4:$B$7322,"&lt;="&amp;$B$4)</f>
        <v>0</v>
      </c>
      <c r="G252" s="165">
        <f>COUNTIFS(BITACORA!$C$4:$C$7322,$B$7:$B$501,BITACORA!$E$4:$E$7322,$E$6:$AM$6,BITACORA!$B$4:$B$7322,"&gt;="&amp;$B$3,BITACORA!$B$4:$B$7322,"&lt;="&amp;$B$4)</f>
        <v>0</v>
      </c>
      <c r="H252" s="165">
        <f>COUNTIFS(BITACORA!$C$4:$C$7322,$B$7:$B$501,BITACORA!$E$4:$E$7322,$E$6:$AM$6,BITACORA!$B$4:$B$7322,"&gt;="&amp;$B$3,BITACORA!$B$4:$B$7322,"&lt;="&amp;$B$4)</f>
        <v>0</v>
      </c>
      <c r="I252" s="165">
        <f>COUNTIFS(BITACORA!$C$4:$C$7322,$B$7:$B$501,BITACORA!$E$4:$E$7322,$E$6:$AM$6,BITACORA!$B$4:$B$7322,"&gt;="&amp;$B$3,BITACORA!$B$4:$B$7322,"&lt;="&amp;$B$4)</f>
        <v>0</v>
      </c>
      <c r="J252" s="165">
        <f>COUNTIFS(BITACORA!$C$4:$C$7322,$B$7:$B$501,BITACORA!$E$4:$E$7322,$E$6:$AM$6,BITACORA!$B$4:$B$7322,"&gt;="&amp;$B$3,BITACORA!$B$4:$B$7322,"&lt;="&amp;$B$4)</f>
        <v>0</v>
      </c>
      <c r="K252" s="165">
        <f>COUNTIFS(BITACORA!$C$4:$C$7322,$B$7:$B$501,BITACORA!$E$4:$E$7322,$E$6:$AM$6,BITACORA!$B$4:$B$7322,"&gt;="&amp;$B$3,BITACORA!$B$4:$B$7322,"&lt;="&amp;$B$4)</f>
        <v>0</v>
      </c>
      <c r="L252" s="165">
        <f>COUNTIFS(BITACORA!$C$4:$C$7322,$B$7:$B$501,BITACORA!$E$4:$E$7322,$E$6:$AM$6,BITACORA!$B$4:$B$7322,"&gt;="&amp;$B$3,BITACORA!$B$4:$B$7322,"&lt;="&amp;$B$4)</f>
        <v>0</v>
      </c>
      <c r="M252" s="165">
        <f>COUNTIFS(BITACORA!$C$4:$C$7322,$B$7:$B$501,BITACORA!$E$4:$E$7322,$E$6:$AM$6,BITACORA!$B$4:$B$7322,"&gt;="&amp;$B$3,BITACORA!$B$4:$B$7322,"&lt;="&amp;$B$4)</f>
        <v>0</v>
      </c>
      <c r="N252" s="165">
        <f>COUNTIFS(BITACORA!$C$4:$C$7322,$B$7:$B$501,BITACORA!$E$4:$E$7322,$E$6:$AM$6,BITACORA!$B$4:$B$7322,"&gt;="&amp;$B$3,BITACORA!$B$4:$B$7322,"&lt;="&amp;$B$4)</f>
        <v>0</v>
      </c>
      <c r="O252" s="165">
        <f>COUNTIFS(BITACORA!$C$4:$C$7322,$B$7:$B$501,BITACORA!$E$4:$E$7322,$E$6:$AM$6,BITACORA!$B$4:$B$7322,"&gt;="&amp;$B$3,BITACORA!$B$4:$B$7322,"&lt;="&amp;$B$4)</f>
        <v>0</v>
      </c>
      <c r="P252" s="165">
        <f>COUNTIFS(BITACORA!$C$4:$C$7322,$B$7:$B$501,BITACORA!$E$4:$E$7322,$E$6:$AM$6,BITACORA!$B$4:$B$7322,"&gt;="&amp;$B$3,BITACORA!$B$4:$B$7322,"&lt;="&amp;$B$4)</f>
        <v>0</v>
      </c>
      <c r="Q252" s="165">
        <f>COUNTIFS(BITACORA!$C$4:$C$7322,$B$7:$B$501,BITACORA!$E$4:$E$7322,$E$6:$AM$6,BITACORA!$B$4:$B$7322,"&gt;="&amp;$B$3,BITACORA!$B$4:$B$7322,"&lt;="&amp;$B$4)</f>
        <v>0</v>
      </c>
      <c r="R252" s="165">
        <f>COUNTIFS(BITACORA!$C$4:$C$7322,$B$7:$B$501,BITACORA!$E$4:$E$7322,$E$6:$AM$6,BITACORA!$B$4:$B$7322,"&gt;="&amp;$B$3,BITACORA!$B$4:$B$7322,"&lt;="&amp;$B$4)</f>
        <v>0</v>
      </c>
      <c r="S252" s="165">
        <f>COUNTIFS(BITACORA!$C$4:$C$7322,$B$7:$B$501,BITACORA!$E$4:$E$7322,$E$6:$AM$6,BITACORA!$B$4:$B$7322,"&gt;="&amp;$B$3,BITACORA!$B$4:$B$7322,"&lt;="&amp;$B$4)</f>
        <v>0</v>
      </c>
      <c r="T252" s="165">
        <f>COUNTIFS(BITACORA!$C$4:$C$7322,$B$7:$B$501,BITACORA!$E$4:$E$7322,$E$6:$AM$6,BITACORA!$B$4:$B$7322,"&gt;="&amp;$B$3,BITACORA!$B$4:$B$7322,"&lt;="&amp;$B$4)</f>
        <v>0</v>
      </c>
      <c r="U252" s="165">
        <f>COUNTIFS(BITACORA!$C$4:$C$7322,$B$7:$B$501,BITACORA!$E$4:$E$7322,$E$6:$AM$6,BITACORA!$B$4:$B$7322,"&gt;="&amp;$B$3,BITACORA!$B$4:$B$7322,"&lt;="&amp;$B$4)</f>
        <v>0</v>
      </c>
      <c r="V252" s="165">
        <f>COUNTIFS(BITACORA!$C$4:$C$7322,$B$7:$B$501,BITACORA!$E$4:$E$7322,$E$6:$AM$6,BITACORA!$B$4:$B$7322,"&gt;="&amp;$B$3,BITACORA!$B$4:$B$7322,"&lt;="&amp;$B$4)</f>
        <v>0</v>
      </c>
      <c r="W252" s="165">
        <f>COUNTIFS(BITACORA!$C$4:$C$7322,$B$7:$B$501,BITACORA!$E$4:$E$7322,$E$6:$AM$6,BITACORA!$B$4:$B$7322,"&gt;="&amp;$B$3,BITACORA!$B$4:$B$7322,"&lt;="&amp;$B$4)</f>
        <v>0</v>
      </c>
      <c r="X252" s="165">
        <f>COUNTIFS(BITACORA!$C$4:$C$7322,$B$7:$B$501,BITACORA!$E$4:$E$7322,$E$6:$AM$6,BITACORA!$B$4:$B$7322,"&gt;="&amp;$B$3,BITACORA!$B$4:$B$7322,"&lt;="&amp;$B$4)</f>
        <v>0</v>
      </c>
      <c r="Y252" s="165">
        <f>COUNTIFS(BITACORA!$C$4:$C$7322,$B$7:$B$501,BITACORA!$E$4:$E$7322,$E$6:$AM$6,BITACORA!$B$4:$B$7322,"&gt;="&amp;$B$3,BITACORA!$B$4:$B$7322,"&lt;="&amp;$B$4)</f>
        <v>0</v>
      </c>
      <c r="Z252" s="165">
        <f>COUNTIFS(BITACORA!$C$4:$C$7322,$B$7:$B$501,BITACORA!$E$4:$E$7322,$E$6:$AM$6,BITACORA!$B$4:$B$7322,"&gt;="&amp;$B$3,BITACORA!$B$4:$B$7322,"&lt;="&amp;$B$4)</f>
        <v>0</v>
      </c>
      <c r="AA252" s="165">
        <f>COUNTIFS(BITACORA!$C$4:$C$7322,$B$7:$B$501,BITACORA!$E$4:$E$7322,$E$6:$AM$6,BITACORA!$B$4:$B$7322,"&gt;="&amp;$B$3,BITACORA!$B$4:$B$7322,"&lt;="&amp;$B$4)</f>
        <v>0</v>
      </c>
      <c r="AB252" s="165">
        <f>COUNTIFS(BITACORA!$C$4:$C$7322,$B$7:$B$501,BITACORA!$E$4:$E$7322,$E$6:$AM$6,BITACORA!$B$4:$B$7322,"&gt;="&amp;$B$3,BITACORA!$B$4:$B$7322,"&lt;="&amp;$B$4)</f>
        <v>0</v>
      </c>
      <c r="AC252" s="165">
        <f>COUNTIFS(BITACORA!$C$4:$C$7322,$B$7:$B$501,BITACORA!$E$4:$E$7322,$E$6:$AM$6,BITACORA!$B$4:$B$7322,"&gt;="&amp;$B$3,BITACORA!$B$4:$B$7322,"&lt;="&amp;$B$4)</f>
        <v>0</v>
      </c>
      <c r="AD252" s="165">
        <f>COUNTIFS(BITACORA!$C$4:$C$7322,$B$7:$B$501,BITACORA!$E$4:$E$7322,$E$6:$AM$6,BITACORA!$B$4:$B$7322,"&gt;="&amp;$B$3,BITACORA!$B$4:$B$7322,"&lt;="&amp;$B$4)</f>
        <v>0</v>
      </c>
      <c r="AE252" s="165">
        <f>COUNTIFS(BITACORA!$C$4:$C$7322,$B$7:$B$501,BITACORA!$E$4:$E$7322,$E$6:$AM$6,BITACORA!$B$4:$B$7322,"&gt;="&amp;$B$3,BITACORA!$B$4:$B$7322,"&lt;="&amp;$B$4)</f>
        <v>0</v>
      </c>
      <c r="AF252" s="165">
        <f>COUNTIFS(BITACORA!$C$4:$C$7322,$B$7:$B$501,BITACORA!$E$4:$E$7322,$E$6:$AM$6,BITACORA!$B$4:$B$7322,"&gt;="&amp;$B$3,BITACORA!$B$4:$B$7322,"&lt;="&amp;$B$4)</f>
        <v>0</v>
      </c>
      <c r="AG252" s="165">
        <f>COUNTIFS(BITACORA!$C$4:$C$7322,$B$7:$B$501,BITACORA!$E$4:$E$7322,$E$6:$AM$6,BITACORA!$B$4:$B$7322,"&gt;="&amp;$B$3,BITACORA!$B$4:$B$7322,"&lt;="&amp;$B$4)</f>
        <v>0</v>
      </c>
      <c r="AH252" s="165">
        <f>COUNTIFS(BITACORA!$C$4:$C$7322,$B$7:$B$501,BITACORA!$E$4:$E$7322,$E$6:$AM$6,BITACORA!$B$4:$B$7322,"&gt;="&amp;$B$3,BITACORA!$B$4:$B$7322,"&lt;="&amp;$B$4)</f>
        <v>0</v>
      </c>
      <c r="AI252" s="165">
        <f>COUNTIFS(BITACORA!$C$4:$C$7322,$B$7:$B$501,BITACORA!$E$4:$E$7322,$E$6:$AM$6,BITACORA!$B$4:$B$7322,"&gt;="&amp;$B$3,BITACORA!$B$4:$B$7322,"&lt;="&amp;$B$4)</f>
        <v>0</v>
      </c>
      <c r="AJ252" s="165">
        <f>COUNTIFS(BITACORA!$C$4:$C$7322,$B$7:$B$501,BITACORA!$E$4:$E$7322,$E$6:$AM$6,BITACORA!$B$4:$B$7322,"&gt;="&amp;$B$3,BITACORA!$B$4:$B$7322,"&lt;="&amp;$B$4)</f>
        <v>0</v>
      </c>
      <c r="AK252" s="165">
        <f>COUNTIFS(BITACORA!$C$4:$C$7322,$B$7:$B$501,BITACORA!$E$4:$E$7322,$E$6:$AM$6,BITACORA!$B$4:$B$7322,"&gt;="&amp;$B$3,BITACORA!$B$4:$B$7322,"&lt;="&amp;$B$4)</f>
        <v>0</v>
      </c>
      <c r="AL252" s="165">
        <f>COUNTIFS(BITACORA!$C$4:$C$7322,$B$7:$B$501,BITACORA!$E$4:$E$7322,$E$6:$AM$6,BITACORA!$B$4:$B$7322,"&gt;="&amp;$B$3,BITACORA!$B$4:$B$7322,"&lt;="&amp;$B$4)</f>
        <v>0</v>
      </c>
      <c r="AM252" s="165">
        <f>COUNTIFS(BITACORA!$C$4:$C$7322,$B$7:$B$501,BITACORA!$E$4:$E$7322,$E$6:$AM$6,BITACORA!$B$4:$B$7322,"&gt;="&amp;$B$3,BITACORA!$B$4:$B$7322,"&lt;="&amp;$B$4)</f>
        <v>0</v>
      </c>
    </row>
    <row r="253" spans="1:39">
      <c r="A253" s="141"/>
      <c r="B253" s="165"/>
      <c r="C253" s="165"/>
      <c r="D253" s="164">
        <f t="shared" si="0"/>
        <v>0</v>
      </c>
      <c r="E253" s="165">
        <f>COUNTIFS(BITACORA!$C$4:$C$7322,$B$7:$B$501,BITACORA!$E$4:$E$7322,$E$6:$AM$6,BITACORA!$B$4:$B$7322,"&gt;="&amp;$B$3,BITACORA!$B$4:$B$7322,"&lt;="&amp;$B$4)</f>
        <v>0</v>
      </c>
      <c r="F253" s="165">
        <f>COUNTIFS(BITACORA!$C$4:$C$7322,$B$7:$B$501,BITACORA!$E$4:$E$7322,$E$6:$AM$6,BITACORA!$B$4:$B$7322,"&gt;="&amp;$B$3,BITACORA!$B$4:$B$7322,"&lt;="&amp;$B$4)</f>
        <v>0</v>
      </c>
      <c r="G253" s="165">
        <f>COUNTIFS(BITACORA!$C$4:$C$7322,$B$7:$B$501,BITACORA!$E$4:$E$7322,$E$6:$AM$6,BITACORA!$B$4:$B$7322,"&gt;="&amp;$B$3,BITACORA!$B$4:$B$7322,"&lt;="&amp;$B$4)</f>
        <v>0</v>
      </c>
      <c r="H253" s="165">
        <f>COUNTIFS(BITACORA!$C$4:$C$7322,$B$7:$B$501,BITACORA!$E$4:$E$7322,$E$6:$AM$6,BITACORA!$B$4:$B$7322,"&gt;="&amp;$B$3,BITACORA!$B$4:$B$7322,"&lt;="&amp;$B$4)</f>
        <v>0</v>
      </c>
      <c r="I253" s="165">
        <f>COUNTIFS(BITACORA!$C$4:$C$7322,$B$7:$B$501,BITACORA!$E$4:$E$7322,$E$6:$AM$6,BITACORA!$B$4:$B$7322,"&gt;="&amp;$B$3,BITACORA!$B$4:$B$7322,"&lt;="&amp;$B$4)</f>
        <v>0</v>
      </c>
      <c r="J253" s="165">
        <f>COUNTIFS(BITACORA!$C$4:$C$7322,$B$7:$B$501,BITACORA!$E$4:$E$7322,$E$6:$AM$6,BITACORA!$B$4:$B$7322,"&gt;="&amp;$B$3,BITACORA!$B$4:$B$7322,"&lt;="&amp;$B$4)</f>
        <v>0</v>
      </c>
      <c r="K253" s="165">
        <f>COUNTIFS(BITACORA!$C$4:$C$7322,$B$7:$B$501,BITACORA!$E$4:$E$7322,$E$6:$AM$6,BITACORA!$B$4:$B$7322,"&gt;="&amp;$B$3,BITACORA!$B$4:$B$7322,"&lt;="&amp;$B$4)</f>
        <v>0</v>
      </c>
      <c r="L253" s="165">
        <f>COUNTIFS(BITACORA!$C$4:$C$7322,$B$7:$B$501,BITACORA!$E$4:$E$7322,$E$6:$AM$6,BITACORA!$B$4:$B$7322,"&gt;="&amp;$B$3,BITACORA!$B$4:$B$7322,"&lt;="&amp;$B$4)</f>
        <v>0</v>
      </c>
      <c r="M253" s="165">
        <f>COUNTIFS(BITACORA!$C$4:$C$7322,$B$7:$B$501,BITACORA!$E$4:$E$7322,$E$6:$AM$6,BITACORA!$B$4:$B$7322,"&gt;="&amp;$B$3,BITACORA!$B$4:$B$7322,"&lt;="&amp;$B$4)</f>
        <v>0</v>
      </c>
      <c r="N253" s="165">
        <f>COUNTIFS(BITACORA!$C$4:$C$7322,$B$7:$B$501,BITACORA!$E$4:$E$7322,$E$6:$AM$6,BITACORA!$B$4:$B$7322,"&gt;="&amp;$B$3,BITACORA!$B$4:$B$7322,"&lt;="&amp;$B$4)</f>
        <v>0</v>
      </c>
      <c r="O253" s="165">
        <f>COUNTIFS(BITACORA!$C$4:$C$7322,$B$7:$B$501,BITACORA!$E$4:$E$7322,$E$6:$AM$6,BITACORA!$B$4:$B$7322,"&gt;="&amp;$B$3,BITACORA!$B$4:$B$7322,"&lt;="&amp;$B$4)</f>
        <v>0</v>
      </c>
      <c r="P253" s="165">
        <f>COUNTIFS(BITACORA!$C$4:$C$7322,$B$7:$B$501,BITACORA!$E$4:$E$7322,$E$6:$AM$6,BITACORA!$B$4:$B$7322,"&gt;="&amp;$B$3,BITACORA!$B$4:$B$7322,"&lt;="&amp;$B$4)</f>
        <v>0</v>
      </c>
      <c r="Q253" s="165">
        <f>COUNTIFS(BITACORA!$C$4:$C$7322,$B$7:$B$501,BITACORA!$E$4:$E$7322,$E$6:$AM$6,BITACORA!$B$4:$B$7322,"&gt;="&amp;$B$3,BITACORA!$B$4:$B$7322,"&lt;="&amp;$B$4)</f>
        <v>0</v>
      </c>
      <c r="R253" s="165">
        <f>COUNTIFS(BITACORA!$C$4:$C$7322,$B$7:$B$501,BITACORA!$E$4:$E$7322,$E$6:$AM$6,BITACORA!$B$4:$B$7322,"&gt;="&amp;$B$3,BITACORA!$B$4:$B$7322,"&lt;="&amp;$B$4)</f>
        <v>0</v>
      </c>
      <c r="S253" s="165">
        <f>COUNTIFS(BITACORA!$C$4:$C$7322,$B$7:$B$501,BITACORA!$E$4:$E$7322,$E$6:$AM$6,BITACORA!$B$4:$B$7322,"&gt;="&amp;$B$3,BITACORA!$B$4:$B$7322,"&lt;="&amp;$B$4)</f>
        <v>0</v>
      </c>
      <c r="T253" s="165">
        <f>COUNTIFS(BITACORA!$C$4:$C$7322,$B$7:$B$501,BITACORA!$E$4:$E$7322,$E$6:$AM$6,BITACORA!$B$4:$B$7322,"&gt;="&amp;$B$3,BITACORA!$B$4:$B$7322,"&lt;="&amp;$B$4)</f>
        <v>0</v>
      </c>
      <c r="U253" s="165">
        <f>COUNTIFS(BITACORA!$C$4:$C$7322,$B$7:$B$501,BITACORA!$E$4:$E$7322,$E$6:$AM$6,BITACORA!$B$4:$B$7322,"&gt;="&amp;$B$3,BITACORA!$B$4:$B$7322,"&lt;="&amp;$B$4)</f>
        <v>0</v>
      </c>
      <c r="V253" s="165">
        <f>COUNTIFS(BITACORA!$C$4:$C$7322,$B$7:$B$501,BITACORA!$E$4:$E$7322,$E$6:$AM$6,BITACORA!$B$4:$B$7322,"&gt;="&amp;$B$3,BITACORA!$B$4:$B$7322,"&lt;="&amp;$B$4)</f>
        <v>0</v>
      </c>
      <c r="W253" s="165">
        <f>COUNTIFS(BITACORA!$C$4:$C$7322,$B$7:$B$501,BITACORA!$E$4:$E$7322,$E$6:$AM$6,BITACORA!$B$4:$B$7322,"&gt;="&amp;$B$3,BITACORA!$B$4:$B$7322,"&lt;="&amp;$B$4)</f>
        <v>0</v>
      </c>
      <c r="X253" s="165">
        <f>COUNTIFS(BITACORA!$C$4:$C$7322,$B$7:$B$501,BITACORA!$E$4:$E$7322,$E$6:$AM$6,BITACORA!$B$4:$B$7322,"&gt;="&amp;$B$3,BITACORA!$B$4:$B$7322,"&lt;="&amp;$B$4)</f>
        <v>0</v>
      </c>
      <c r="Y253" s="165">
        <f>COUNTIFS(BITACORA!$C$4:$C$7322,$B$7:$B$501,BITACORA!$E$4:$E$7322,$E$6:$AM$6,BITACORA!$B$4:$B$7322,"&gt;="&amp;$B$3,BITACORA!$B$4:$B$7322,"&lt;="&amp;$B$4)</f>
        <v>0</v>
      </c>
      <c r="Z253" s="165">
        <f>COUNTIFS(BITACORA!$C$4:$C$7322,$B$7:$B$501,BITACORA!$E$4:$E$7322,$E$6:$AM$6,BITACORA!$B$4:$B$7322,"&gt;="&amp;$B$3,BITACORA!$B$4:$B$7322,"&lt;="&amp;$B$4)</f>
        <v>0</v>
      </c>
      <c r="AA253" s="165">
        <f>COUNTIFS(BITACORA!$C$4:$C$7322,$B$7:$B$501,BITACORA!$E$4:$E$7322,$E$6:$AM$6,BITACORA!$B$4:$B$7322,"&gt;="&amp;$B$3,BITACORA!$B$4:$B$7322,"&lt;="&amp;$B$4)</f>
        <v>0</v>
      </c>
      <c r="AB253" s="165">
        <f>COUNTIFS(BITACORA!$C$4:$C$7322,$B$7:$B$501,BITACORA!$E$4:$E$7322,$E$6:$AM$6,BITACORA!$B$4:$B$7322,"&gt;="&amp;$B$3,BITACORA!$B$4:$B$7322,"&lt;="&amp;$B$4)</f>
        <v>0</v>
      </c>
      <c r="AC253" s="165">
        <f>COUNTIFS(BITACORA!$C$4:$C$7322,$B$7:$B$501,BITACORA!$E$4:$E$7322,$E$6:$AM$6,BITACORA!$B$4:$B$7322,"&gt;="&amp;$B$3,BITACORA!$B$4:$B$7322,"&lt;="&amp;$B$4)</f>
        <v>0</v>
      </c>
      <c r="AD253" s="165">
        <f>COUNTIFS(BITACORA!$C$4:$C$7322,$B$7:$B$501,BITACORA!$E$4:$E$7322,$E$6:$AM$6,BITACORA!$B$4:$B$7322,"&gt;="&amp;$B$3,BITACORA!$B$4:$B$7322,"&lt;="&amp;$B$4)</f>
        <v>0</v>
      </c>
      <c r="AE253" s="165">
        <f>COUNTIFS(BITACORA!$C$4:$C$7322,$B$7:$B$501,BITACORA!$E$4:$E$7322,$E$6:$AM$6,BITACORA!$B$4:$B$7322,"&gt;="&amp;$B$3,BITACORA!$B$4:$B$7322,"&lt;="&amp;$B$4)</f>
        <v>0</v>
      </c>
      <c r="AF253" s="165">
        <f>COUNTIFS(BITACORA!$C$4:$C$7322,$B$7:$B$501,BITACORA!$E$4:$E$7322,$E$6:$AM$6,BITACORA!$B$4:$B$7322,"&gt;="&amp;$B$3,BITACORA!$B$4:$B$7322,"&lt;="&amp;$B$4)</f>
        <v>0</v>
      </c>
      <c r="AG253" s="165">
        <f>COUNTIFS(BITACORA!$C$4:$C$7322,$B$7:$B$501,BITACORA!$E$4:$E$7322,$E$6:$AM$6,BITACORA!$B$4:$B$7322,"&gt;="&amp;$B$3,BITACORA!$B$4:$B$7322,"&lt;="&amp;$B$4)</f>
        <v>0</v>
      </c>
      <c r="AH253" s="165">
        <f>COUNTIFS(BITACORA!$C$4:$C$7322,$B$7:$B$501,BITACORA!$E$4:$E$7322,$E$6:$AM$6,BITACORA!$B$4:$B$7322,"&gt;="&amp;$B$3,BITACORA!$B$4:$B$7322,"&lt;="&amp;$B$4)</f>
        <v>0</v>
      </c>
      <c r="AI253" s="165">
        <f>COUNTIFS(BITACORA!$C$4:$C$7322,$B$7:$B$501,BITACORA!$E$4:$E$7322,$E$6:$AM$6,BITACORA!$B$4:$B$7322,"&gt;="&amp;$B$3,BITACORA!$B$4:$B$7322,"&lt;="&amp;$B$4)</f>
        <v>0</v>
      </c>
      <c r="AJ253" s="165">
        <f>COUNTIFS(BITACORA!$C$4:$C$7322,$B$7:$B$501,BITACORA!$E$4:$E$7322,$E$6:$AM$6,BITACORA!$B$4:$B$7322,"&gt;="&amp;$B$3,BITACORA!$B$4:$B$7322,"&lt;="&amp;$B$4)</f>
        <v>0</v>
      </c>
      <c r="AK253" s="165">
        <f>COUNTIFS(BITACORA!$C$4:$C$7322,$B$7:$B$501,BITACORA!$E$4:$E$7322,$E$6:$AM$6,BITACORA!$B$4:$B$7322,"&gt;="&amp;$B$3,BITACORA!$B$4:$B$7322,"&lt;="&amp;$B$4)</f>
        <v>0</v>
      </c>
      <c r="AL253" s="165">
        <f>COUNTIFS(BITACORA!$C$4:$C$7322,$B$7:$B$501,BITACORA!$E$4:$E$7322,$E$6:$AM$6,BITACORA!$B$4:$B$7322,"&gt;="&amp;$B$3,BITACORA!$B$4:$B$7322,"&lt;="&amp;$B$4)</f>
        <v>0</v>
      </c>
      <c r="AM253" s="165">
        <f>COUNTIFS(BITACORA!$C$4:$C$7322,$B$7:$B$501,BITACORA!$E$4:$E$7322,$E$6:$AM$6,BITACORA!$B$4:$B$7322,"&gt;="&amp;$B$3,BITACORA!$B$4:$B$7322,"&lt;="&amp;$B$4)</f>
        <v>0</v>
      </c>
    </row>
    <row r="254" spans="1:39">
      <c r="A254" s="141"/>
      <c r="B254" s="165"/>
      <c r="C254" s="165"/>
      <c r="D254" s="164">
        <f t="shared" si="0"/>
        <v>0</v>
      </c>
      <c r="E254" s="165">
        <f>COUNTIFS(BITACORA!$C$4:$C$7322,$B$7:$B$501,BITACORA!$E$4:$E$7322,$E$6:$AM$6,BITACORA!$B$4:$B$7322,"&gt;="&amp;$B$3,BITACORA!$B$4:$B$7322,"&lt;="&amp;$B$4)</f>
        <v>0</v>
      </c>
      <c r="F254" s="165">
        <f>COUNTIFS(BITACORA!$C$4:$C$7322,$B$7:$B$501,BITACORA!$E$4:$E$7322,$E$6:$AM$6,BITACORA!$B$4:$B$7322,"&gt;="&amp;$B$3,BITACORA!$B$4:$B$7322,"&lt;="&amp;$B$4)</f>
        <v>0</v>
      </c>
      <c r="G254" s="165">
        <f>COUNTIFS(BITACORA!$C$4:$C$7322,$B$7:$B$501,BITACORA!$E$4:$E$7322,$E$6:$AM$6,BITACORA!$B$4:$B$7322,"&gt;="&amp;$B$3,BITACORA!$B$4:$B$7322,"&lt;="&amp;$B$4)</f>
        <v>0</v>
      </c>
      <c r="H254" s="165">
        <f>COUNTIFS(BITACORA!$C$4:$C$7322,$B$7:$B$501,BITACORA!$E$4:$E$7322,$E$6:$AM$6,BITACORA!$B$4:$B$7322,"&gt;="&amp;$B$3,BITACORA!$B$4:$B$7322,"&lt;="&amp;$B$4)</f>
        <v>0</v>
      </c>
      <c r="I254" s="165">
        <f>COUNTIFS(BITACORA!$C$4:$C$7322,$B$7:$B$501,BITACORA!$E$4:$E$7322,$E$6:$AM$6,BITACORA!$B$4:$B$7322,"&gt;="&amp;$B$3,BITACORA!$B$4:$B$7322,"&lt;="&amp;$B$4)</f>
        <v>0</v>
      </c>
      <c r="J254" s="165">
        <f>COUNTIFS(BITACORA!$C$4:$C$7322,$B$7:$B$501,BITACORA!$E$4:$E$7322,$E$6:$AM$6,BITACORA!$B$4:$B$7322,"&gt;="&amp;$B$3,BITACORA!$B$4:$B$7322,"&lt;="&amp;$B$4)</f>
        <v>0</v>
      </c>
      <c r="K254" s="165">
        <f>COUNTIFS(BITACORA!$C$4:$C$7322,$B$7:$B$501,BITACORA!$E$4:$E$7322,$E$6:$AM$6,BITACORA!$B$4:$B$7322,"&gt;="&amp;$B$3,BITACORA!$B$4:$B$7322,"&lt;="&amp;$B$4)</f>
        <v>0</v>
      </c>
      <c r="L254" s="165">
        <f>COUNTIFS(BITACORA!$C$4:$C$7322,$B$7:$B$501,BITACORA!$E$4:$E$7322,$E$6:$AM$6,BITACORA!$B$4:$B$7322,"&gt;="&amp;$B$3,BITACORA!$B$4:$B$7322,"&lt;="&amp;$B$4)</f>
        <v>0</v>
      </c>
      <c r="M254" s="165">
        <f>COUNTIFS(BITACORA!$C$4:$C$7322,$B$7:$B$501,BITACORA!$E$4:$E$7322,$E$6:$AM$6,BITACORA!$B$4:$B$7322,"&gt;="&amp;$B$3,BITACORA!$B$4:$B$7322,"&lt;="&amp;$B$4)</f>
        <v>0</v>
      </c>
      <c r="N254" s="165">
        <f>COUNTIFS(BITACORA!$C$4:$C$7322,$B$7:$B$501,BITACORA!$E$4:$E$7322,$E$6:$AM$6,BITACORA!$B$4:$B$7322,"&gt;="&amp;$B$3,BITACORA!$B$4:$B$7322,"&lt;="&amp;$B$4)</f>
        <v>0</v>
      </c>
      <c r="O254" s="165">
        <f>COUNTIFS(BITACORA!$C$4:$C$7322,$B$7:$B$501,BITACORA!$E$4:$E$7322,$E$6:$AM$6,BITACORA!$B$4:$B$7322,"&gt;="&amp;$B$3,BITACORA!$B$4:$B$7322,"&lt;="&amp;$B$4)</f>
        <v>0</v>
      </c>
      <c r="P254" s="165">
        <f>COUNTIFS(BITACORA!$C$4:$C$7322,$B$7:$B$501,BITACORA!$E$4:$E$7322,$E$6:$AM$6,BITACORA!$B$4:$B$7322,"&gt;="&amp;$B$3,BITACORA!$B$4:$B$7322,"&lt;="&amp;$B$4)</f>
        <v>0</v>
      </c>
      <c r="Q254" s="165">
        <f>COUNTIFS(BITACORA!$C$4:$C$7322,$B$7:$B$501,BITACORA!$E$4:$E$7322,$E$6:$AM$6,BITACORA!$B$4:$B$7322,"&gt;="&amp;$B$3,BITACORA!$B$4:$B$7322,"&lt;="&amp;$B$4)</f>
        <v>0</v>
      </c>
      <c r="R254" s="165">
        <f>COUNTIFS(BITACORA!$C$4:$C$7322,$B$7:$B$501,BITACORA!$E$4:$E$7322,$E$6:$AM$6,BITACORA!$B$4:$B$7322,"&gt;="&amp;$B$3,BITACORA!$B$4:$B$7322,"&lt;="&amp;$B$4)</f>
        <v>0</v>
      </c>
      <c r="S254" s="165">
        <f>COUNTIFS(BITACORA!$C$4:$C$7322,$B$7:$B$501,BITACORA!$E$4:$E$7322,$E$6:$AM$6,BITACORA!$B$4:$B$7322,"&gt;="&amp;$B$3,BITACORA!$B$4:$B$7322,"&lt;="&amp;$B$4)</f>
        <v>0</v>
      </c>
      <c r="T254" s="165">
        <f>COUNTIFS(BITACORA!$C$4:$C$7322,$B$7:$B$501,BITACORA!$E$4:$E$7322,$E$6:$AM$6,BITACORA!$B$4:$B$7322,"&gt;="&amp;$B$3,BITACORA!$B$4:$B$7322,"&lt;="&amp;$B$4)</f>
        <v>0</v>
      </c>
      <c r="U254" s="165">
        <f>COUNTIFS(BITACORA!$C$4:$C$7322,$B$7:$B$501,BITACORA!$E$4:$E$7322,$E$6:$AM$6,BITACORA!$B$4:$B$7322,"&gt;="&amp;$B$3,BITACORA!$B$4:$B$7322,"&lt;="&amp;$B$4)</f>
        <v>0</v>
      </c>
      <c r="V254" s="165">
        <f>COUNTIFS(BITACORA!$C$4:$C$7322,$B$7:$B$501,BITACORA!$E$4:$E$7322,$E$6:$AM$6,BITACORA!$B$4:$B$7322,"&gt;="&amp;$B$3,BITACORA!$B$4:$B$7322,"&lt;="&amp;$B$4)</f>
        <v>0</v>
      </c>
      <c r="W254" s="165">
        <f>COUNTIFS(BITACORA!$C$4:$C$7322,$B$7:$B$501,BITACORA!$E$4:$E$7322,$E$6:$AM$6,BITACORA!$B$4:$B$7322,"&gt;="&amp;$B$3,BITACORA!$B$4:$B$7322,"&lt;="&amp;$B$4)</f>
        <v>0</v>
      </c>
      <c r="X254" s="165">
        <f>COUNTIFS(BITACORA!$C$4:$C$7322,$B$7:$B$501,BITACORA!$E$4:$E$7322,$E$6:$AM$6,BITACORA!$B$4:$B$7322,"&gt;="&amp;$B$3,BITACORA!$B$4:$B$7322,"&lt;="&amp;$B$4)</f>
        <v>0</v>
      </c>
      <c r="Y254" s="165">
        <f>COUNTIFS(BITACORA!$C$4:$C$7322,$B$7:$B$501,BITACORA!$E$4:$E$7322,$E$6:$AM$6,BITACORA!$B$4:$B$7322,"&gt;="&amp;$B$3,BITACORA!$B$4:$B$7322,"&lt;="&amp;$B$4)</f>
        <v>0</v>
      </c>
      <c r="Z254" s="165">
        <f>COUNTIFS(BITACORA!$C$4:$C$7322,$B$7:$B$501,BITACORA!$E$4:$E$7322,$E$6:$AM$6,BITACORA!$B$4:$B$7322,"&gt;="&amp;$B$3,BITACORA!$B$4:$B$7322,"&lt;="&amp;$B$4)</f>
        <v>0</v>
      </c>
      <c r="AA254" s="165">
        <f>COUNTIFS(BITACORA!$C$4:$C$7322,$B$7:$B$501,BITACORA!$E$4:$E$7322,$E$6:$AM$6,BITACORA!$B$4:$B$7322,"&gt;="&amp;$B$3,BITACORA!$B$4:$B$7322,"&lt;="&amp;$B$4)</f>
        <v>0</v>
      </c>
      <c r="AB254" s="165">
        <f>COUNTIFS(BITACORA!$C$4:$C$7322,$B$7:$B$501,BITACORA!$E$4:$E$7322,$E$6:$AM$6,BITACORA!$B$4:$B$7322,"&gt;="&amp;$B$3,BITACORA!$B$4:$B$7322,"&lt;="&amp;$B$4)</f>
        <v>0</v>
      </c>
      <c r="AC254" s="165">
        <f>COUNTIFS(BITACORA!$C$4:$C$7322,$B$7:$B$501,BITACORA!$E$4:$E$7322,$E$6:$AM$6,BITACORA!$B$4:$B$7322,"&gt;="&amp;$B$3,BITACORA!$B$4:$B$7322,"&lt;="&amp;$B$4)</f>
        <v>0</v>
      </c>
      <c r="AD254" s="165">
        <f>COUNTIFS(BITACORA!$C$4:$C$7322,$B$7:$B$501,BITACORA!$E$4:$E$7322,$E$6:$AM$6,BITACORA!$B$4:$B$7322,"&gt;="&amp;$B$3,BITACORA!$B$4:$B$7322,"&lt;="&amp;$B$4)</f>
        <v>0</v>
      </c>
      <c r="AE254" s="165">
        <f>COUNTIFS(BITACORA!$C$4:$C$7322,$B$7:$B$501,BITACORA!$E$4:$E$7322,$E$6:$AM$6,BITACORA!$B$4:$B$7322,"&gt;="&amp;$B$3,BITACORA!$B$4:$B$7322,"&lt;="&amp;$B$4)</f>
        <v>0</v>
      </c>
      <c r="AF254" s="165">
        <f>COUNTIFS(BITACORA!$C$4:$C$7322,$B$7:$B$501,BITACORA!$E$4:$E$7322,$E$6:$AM$6,BITACORA!$B$4:$B$7322,"&gt;="&amp;$B$3,BITACORA!$B$4:$B$7322,"&lt;="&amp;$B$4)</f>
        <v>0</v>
      </c>
      <c r="AG254" s="165">
        <f>COUNTIFS(BITACORA!$C$4:$C$7322,$B$7:$B$501,BITACORA!$E$4:$E$7322,$E$6:$AM$6,BITACORA!$B$4:$B$7322,"&gt;="&amp;$B$3,BITACORA!$B$4:$B$7322,"&lt;="&amp;$B$4)</f>
        <v>0</v>
      </c>
      <c r="AH254" s="165">
        <f>COUNTIFS(BITACORA!$C$4:$C$7322,$B$7:$B$501,BITACORA!$E$4:$E$7322,$E$6:$AM$6,BITACORA!$B$4:$B$7322,"&gt;="&amp;$B$3,BITACORA!$B$4:$B$7322,"&lt;="&amp;$B$4)</f>
        <v>0</v>
      </c>
      <c r="AI254" s="165">
        <f>COUNTIFS(BITACORA!$C$4:$C$7322,$B$7:$B$501,BITACORA!$E$4:$E$7322,$E$6:$AM$6,BITACORA!$B$4:$B$7322,"&gt;="&amp;$B$3,BITACORA!$B$4:$B$7322,"&lt;="&amp;$B$4)</f>
        <v>0</v>
      </c>
      <c r="AJ254" s="165">
        <f>COUNTIFS(BITACORA!$C$4:$C$7322,$B$7:$B$501,BITACORA!$E$4:$E$7322,$E$6:$AM$6,BITACORA!$B$4:$B$7322,"&gt;="&amp;$B$3,BITACORA!$B$4:$B$7322,"&lt;="&amp;$B$4)</f>
        <v>0</v>
      </c>
      <c r="AK254" s="165">
        <f>COUNTIFS(BITACORA!$C$4:$C$7322,$B$7:$B$501,BITACORA!$E$4:$E$7322,$E$6:$AM$6,BITACORA!$B$4:$B$7322,"&gt;="&amp;$B$3,BITACORA!$B$4:$B$7322,"&lt;="&amp;$B$4)</f>
        <v>0</v>
      </c>
      <c r="AL254" s="165">
        <f>COUNTIFS(BITACORA!$C$4:$C$7322,$B$7:$B$501,BITACORA!$E$4:$E$7322,$E$6:$AM$6,BITACORA!$B$4:$B$7322,"&gt;="&amp;$B$3,BITACORA!$B$4:$B$7322,"&lt;="&amp;$B$4)</f>
        <v>0</v>
      </c>
      <c r="AM254" s="165">
        <f>COUNTIFS(BITACORA!$C$4:$C$7322,$B$7:$B$501,BITACORA!$E$4:$E$7322,$E$6:$AM$6,BITACORA!$B$4:$B$7322,"&gt;="&amp;$B$3,BITACORA!$B$4:$B$7322,"&lt;="&amp;$B$4)</f>
        <v>0</v>
      </c>
    </row>
    <row r="255" spans="1:39">
      <c r="A255" s="141"/>
      <c r="B255" s="165"/>
      <c r="C255" s="165"/>
      <c r="D255" s="164">
        <f t="shared" si="0"/>
        <v>0</v>
      </c>
      <c r="E255" s="165">
        <f>COUNTIFS(BITACORA!$C$4:$C$7322,$B$7:$B$501,BITACORA!$E$4:$E$7322,$E$6:$AM$6,BITACORA!$B$4:$B$7322,"&gt;="&amp;$B$3,BITACORA!$B$4:$B$7322,"&lt;="&amp;$B$4)</f>
        <v>0</v>
      </c>
      <c r="F255" s="165">
        <f>COUNTIFS(BITACORA!$C$4:$C$7322,$B$7:$B$501,BITACORA!$E$4:$E$7322,$E$6:$AM$6,BITACORA!$B$4:$B$7322,"&gt;="&amp;$B$3,BITACORA!$B$4:$B$7322,"&lt;="&amp;$B$4)</f>
        <v>0</v>
      </c>
      <c r="G255" s="165">
        <f>COUNTIFS(BITACORA!$C$4:$C$7322,$B$7:$B$501,BITACORA!$E$4:$E$7322,$E$6:$AM$6,BITACORA!$B$4:$B$7322,"&gt;="&amp;$B$3,BITACORA!$B$4:$B$7322,"&lt;="&amp;$B$4)</f>
        <v>0</v>
      </c>
      <c r="H255" s="165">
        <f>COUNTIFS(BITACORA!$C$4:$C$7322,$B$7:$B$501,BITACORA!$E$4:$E$7322,$E$6:$AM$6,BITACORA!$B$4:$B$7322,"&gt;="&amp;$B$3,BITACORA!$B$4:$B$7322,"&lt;="&amp;$B$4)</f>
        <v>0</v>
      </c>
      <c r="I255" s="165">
        <f>COUNTIFS(BITACORA!$C$4:$C$7322,$B$7:$B$501,BITACORA!$E$4:$E$7322,$E$6:$AM$6,BITACORA!$B$4:$B$7322,"&gt;="&amp;$B$3,BITACORA!$B$4:$B$7322,"&lt;="&amp;$B$4)</f>
        <v>0</v>
      </c>
      <c r="J255" s="165">
        <f>COUNTIFS(BITACORA!$C$4:$C$7322,$B$7:$B$501,BITACORA!$E$4:$E$7322,$E$6:$AM$6,BITACORA!$B$4:$B$7322,"&gt;="&amp;$B$3,BITACORA!$B$4:$B$7322,"&lt;="&amp;$B$4)</f>
        <v>0</v>
      </c>
      <c r="K255" s="165">
        <f>COUNTIFS(BITACORA!$C$4:$C$7322,$B$7:$B$501,BITACORA!$E$4:$E$7322,$E$6:$AM$6,BITACORA!$B$4:$B$7322,"&gt;="&amp;$B$3,BITACORA!$B$4:$B$7322,"&lt;="&amp;$B$4)</f>
        <v>0</v>
      </c>
      <c r="L255" s="165">
        <f>COUNTIFS(BITACORA!$C$4:$C$7322,$B$7:$B$501,BITACORA!$E$4:$E$7322,$E$6:$AM$6,BITACORA!$B$4:$B$7322,"&gt;="&amp;$B$3,BITACORA!$B$4:$B$7322,"&lt;="&amp;$B$4)</f>
        <v>0</v>
      </c>
      <c r="M255" s="165">
        <f>COUNTIFS(BITACORA!$C$4:$C$7322,$B$7:$B$501,BITACORA!$E$4:$E$7322,$E$6:$AM$6,BITACORA!$B$4:$B$7322,"&gt;="&amp;$B$3,BITACORA!$B$4:$B$7322,"&lt;="&amp;$B$4)</f>
        <v>0</v>
      </c>
      <c r="N255" s="165">
        <f>COUNTIFS(BITACORA!$C$4:$C$7322,$B$7:$B$501,BITACORA!$E$4:$E$7322,$E$6:$AM$6,BITACORA!$B$4:$B$7322,"&gt;="&amp;$B$3,BITACORA!$B$4:$B$7322,"&lt;="&amp;$B$4)</f>
        <v>0</v>
      </c>
      <c r="O255" s="165">
        <f>COUNTIFS(BITACORA!$C$4:$C$7322,$B$7:$B$501,BITACORA!$E$4:$E$7322,$E$6:$AM$6,BITACORA!$B$4:$B$7322,"&gt;="&amp;$B$3,BITACORA!$B$4:$B$7322,"&lt;="&amp;$B$4)</f>
        <v>0</v>
      </c>
      <c r="P255" s="165">
        <f>COUNTIFS(BITACORA!$C$4:$C$7322,$B$7:$B$501,BITACORA!$E$4:$E$7322,$E$6:$AM$6,BITACORA!$B$4:$B$7322,"&gt;="&amp;$B$3,BITACORA!$B$4:$B$7322,"&lt;="&amp;$B$4)</f>
        <v>0</v>
      </c>
      <c r="Q255" s="165">
        <f>COUNTIFS(BITACORA!$C$4:$C$7322,$B$7:$B$501,BITACORA!$E$4:$E$7322,$E$6:$AM$6,BITACORA!$B$4:$B$7322,"&gt;="&amp;$B$3,BITACORA!$B$4:$B$7322,"&lt;="&amp;$B$4)</f>
        <v>0</v>
      </c>
      <c r="R255" s="165">
        <f>COUNTIFS(BITACORA!$C$4:$C$7322,$B$7:$B$501,BITACORA!$E$4:$E$7322,$E$6:$AM$6,BITACORA!$B$4:$B$7322,"&gt;="&amp;$B$3,BITACORA!$B$4:$B$7322,"&lt;="&amp;$B$4)</f>
        <v>0</v>
      </c>
      <c r="S255" s="165">
        <f>COUNTIFS(BITACORA!$C$4:$C$7322,$B$7:$B$501,BITACORA!$E$4:$E$7322,$E$6:$AM$6,BITACORA!$B$4:$B$7322,"&gt;="&amp;$B$3,BITACORA!$B$4:$B$7322,"&lt;="&amp;$B$4)</f>
        <v>0</v>
      </c>
      <c r="T255" s="165">
        <f>COUNTIFS(BITACORA!$C$4:$C$7322,$B$7:$B$501,BITACORA!$E$4:$E$7322,$E$6:$AM$6,BITACORA!$B$4:$B$7322,"&gt;="&amp;$B$3,BITACORA!$B$4:$B$7322,"&lt;="&amp;$B$4)</f>
        <v>0</v>
      </c>
      <c r="U255" s="165">
        <f>COUNTIFS(BITACORA!$C$4:$C$7322,$B$7:$B$501,BITACORA!$E$4:$E$7322,$E$6:$AM$6,BITACORA!$B$4:$B$7322,"&gt;="&amp;$B$3,BITACORA!$B$4:$B$7322,"&lt;="&amp;$B$4)</f>
        <v>0</v>
      </c>
      <c r="V255" s="165">
        <f>COUNTIFS(BITACORA!$C$4:$C$7322,$B$7:$B$501,BITACORA!$E$4:$E$7322,$E$6:$AM$6,BITACORA!$B$4:$B$7322,"&gt;="&amp;$B$3,BITACORA!$B$4:$B$7322,"&lt;="&amp;$B$4)</f>
        <v>0</v>
      </c>
      <c r="W255" s="165">
        <f>COUNTIFS(BITACORA!$C$4:$C$7322,$B$7:$B$501,BITACORA!$E$4:$E$7322,$E$6:$AM$6,BITACORA!$B$4:$B$7322,"&gt;="&amp;$B$3,BITACORA!$B$4:$B$7322,"&lt;="&amp;$B$4)</f>
        <v>0</v>
      </c>
      <c r="X255" s="165">
        <f>COUNTIFS(BITACORA!$C$4:$C$7322,$B$7:$B$501,BITACORA!$E$4:$E$7322,$E$6:$AM$6,BITACORA!$B$4:$B$7322,"&gt;="&amp;$B$3,BITACORA!$B$4:$B$7322,"&lt;="&amp;$B$4)</f>
        <v>0</v>
      </c>
      <c r="Y255" s="165">
        <f>COUNTIFS(BITACORA!$C$4:$C$7322,$B$7:$B$501,BITACORA!$E$4:$E$7322,$E$6:$AM$6,BITACORA!$B$4:$B$7322,"&gt;="&amp;$B$3,BITACORA!$B$4:$B$7322,"&lt;="&amp;$B$4)</f>
        <v>0</v>
      </c>
      <c r="Z255" s="165">
        <f>COUNTIFS(BITACORA!$C$4:$C$7322,$B$7:$B$501,BITACORA!$E$4:$E$7322,$E$6:$AM$6,BITACORA!$B$4:$B$7322,"&gt;="&amp;$B$3,BITACORA!$B$4:$B$7322,"&lt;="&amp;$B$4)</f>
        <v>0</v>
      </c>
      <c r="AA255" s="165">
        <f>COUNTIFS(BITACORA!$C$4:$C$7322,$B$7:$B$501,BITACORA!$E$4:$E$7322,$E$6:$AM$6,BITACORA!$B$4:$B$7322,"&gt;="&amp;$B$3,BITACORA!$B$4:$B$7322,"&lt;="&amp;$B$4)</f>
        <v>0</v>
      </c>
      <c r="AB255" s="165">
        <f>COUNTIFS(BITACORA!$C$4:$C$7322,$B$7:$B$501,BITACORA!$E$4:$E$7322,$E$6:$AM$6,BITACORA!$B$4:$B$7322,"&gt;="&amp;$B$3,BITACORA!$B$4:$B$7322,"&lt;="&amp;$B$4)</f>
        <v>0</v>
      </c>
      <c r="AC255" s="165">
        <f>COUNTIFS(BITACORA!$C$4:$C$7322,$B$7:$B$501,BITACORA!$E$4:$E$7322,$E$6:$AM$6,BITACORA!$B$4:$B$7322,"&gt;="&amp;$B$3,BITACORA!$B$4:$B$7322,"&lt;="&amp;$B$4)</f>
        <v>0</v>
      </c>
      <c r="AD255" s="165">
        <f>COUNTIFS(BITACORA!$C$4:$C$7322,$B$7:$B$501,BITACORA!$E$4:$E$7322,$E$6:$AM$6,BITACORA!$B$4:$B$7322,"&gt;="&amp;$B$3,BITACORA!$B$4:$B$7322,"&lt;="&amp;$B$4)</f>
        <v>0</v>
      </c>
      <c r="AE255" s="165">
        <f>COUNTIFS(BITACORA!$C$4:$C$7322,$B$7:$B$501,BITACORA!$E$4:$E$7322,$E$6:$AM$6,BITACORA!$B$4:$B$7322,"&gt;="&amp;$B$3,BITACORA!$B$4:$B$7322,"&lt;="&amp;$B$4)</f>
        <v>0</v>
      </c>
      <c r="AF255" s="165">
        <f>COUNTIFS(BITACORA!$C$4:$C$7322,$B$7:$B$501,BITACORA!$E$4:$E$7322,$E$6:$AM$6,BITACORA!$B$4:$B$7322,"&gt;="&amp;$B$3,BITACORA!$B$4:$B$7322,"&lt;="&amp;$B$4)</f>
        <v>0</v>
      </c>
      <c r="AG255" s="165">
        <f>COUNTIFS(BITACORA!$C$4:$C$7322,$B$7:$B$501,BITACORA!$E$4:$E$7322,$E$6:$AM$6,BITACORA!$B$4:$B$7322,"&gt;="&amp;$B$3,BITACORA!$B$4:$B$7322,"&lt;="&amp;$B$4)</f>
        <v>0</v>
      </c>
      <c r="AH255" s="165">
        <f>COUNTIFS(BITACORA!$C$4:$C$7322,$B$7:$B$501,BITACORA!$E$4:$E$7322,$E$6:$AM$6,BITACORA!$B$4:$B$7322,"&gt;="&amp;$B$3,BITACORA!$B$4:$B$7322,"&lt;="&amp;$B$4)</f>
        <v>0</v>
      </c>
      <c r="AI255" s="165">
        <f>COUNTIFS(BITACORA!$C$4:$C$7322,$B$7:$B$501,BITACORA!$E$4:$E$7322,$E$6:$AM$6,BITACORA!$B$4:$B$7322,"&gt;="&amp;$B$3,BITACORA!$B$4:$B$7322,"&lt;="&amp;$B$4)</f>
        <v>0</v>
      </c>
      <c r="AJ255" s="165">
        <f>COUNTIFS(BITACORA!$C$4:$C$7322,$B$7:$B$501,BITACORA!$E$4:$E$7322,$E$6:$AM$6,BITACORA!$B$4:$B$7322,"&gt;="&amp;$B$3,BITACORA!$B$4:$B$7322,"&lt;="&amp;$B$4)</f>
        <v>0</v>
      </c>
      <c r="AK255" s="165">
        <f>COUNTIFS(BITACORA!$C$4:$C$7322,$B$7:$B$501,BITACORA!$E$4:$E$7322,$E$6:$AM$6,BITACORA!$B$4:$B$7322,"&gt;="&amp;$B$3,BITACORA!$B$4:$B$7322,"&lt;="&amp;$B$4)</f>
        <v>0</v>
      </c>
      <c r="AL255" s="165">
        <f>COUNTIFS(BITACORA!$C$4:$C$7322,$B$7:$B$501,BITACORA!$E$4:$E$7322,$E$6:$AM$6,BITACORA!$B$4:$B$7322,"&gt;="&amp;$B$3,BITACORA!$B$4:$B$7322,"&lt;="&amp;$B$4)</f>
        <v>0</v>
      </c>
      <c r="AM255" s="165">
        <f>COUNTIFS(BITACORA!$C$4:$C$7322,$B$7:$B$501,BITACORA!$E$4:$E$7322,$E$6:$AM$6,BITACORA!$B$4:$B$7322,"&gt;="&amp;$B$3,BITACORA!$B$4:$B$7322,"&lt;="&amp;$B$4)</f>
        <v>0</v>
      </c>
    </row>
    <row r="256" spans="1:39">
      <c r="A256" s="141"/>
      <c r="B256" s="165"/>
      <c r="C256" s="165"/>
      <c r="D256" s="164">
        <f t="shared" si="0"/>
        <v>0</v>
      </c>
      <c r="E256" s="165">
        <f>COUNTIFS(BITACORA!$C$4:$C$7322,$B$7:$B$501,BITACORA!$E$4:$E$7322,$E$6:$AM$6,BITACORA!$B$4:$B$7322,"&gt;="&amp;$B$3,BITACORA!$B$4:$B$7322,"&lt;="&amp;$B$4)</f>
        <v>0</v>
      </c>
      <c r="F256" s="165">
        <f>COUNTIFS(BITACORA!$C$4:$C$7322,$B$7:$B$501,BITACORA!$E$4:$E$7322,$E$6:$AM$6,BITACORA!$B$4:$B$7322,"&gt;="&amp;$B$3,BITACORA!$B$4:$B$7322,"&lt;="&amp;$B$4)</f>
        <v>0</v>
      </c>
      <c r="G256" s="165">
        <f>COUNTIFS(BITACORA!$C$4:$C$7322,$B$7:$B$501,BITACORA!$E$4:$E$7322,$E$6:$AM$6,BITACORA!$B$4:$B$7322,"&gt;="&amp;$B$3,BITACORA!$B$4:$B$7322,"&lt;="&amp;$B$4)</f>
        <v>0</v>
      </c>
      <c r="H256" s="165">
        <f>COUNTIFS(BITACORA!$C$4:$C$7322,$B$7:$B$501,BITACORA!$E$4:$E$7322,$E$6:$AM$6,BITACORA!$B$4:$B$7322,"&gt;="&amp;$B$3,BITACORA!$B$4:$B$7322,"&lt;="&amp;$B$4)</f>
        <v>0</v>
      </c>
      <c r="I256" s="165">
        <f>COUNTIFS(BITACORA!$C$4:$C$7322,$B$7:$B$501,BITACORA!$E$4:$E$7322,$E$6:$AM$6,BITACORA!$B$4:$B$7322,"&gt;="&amp;$B$3,BITACORA!$B$4:$B$7322,"&lt;="&amp;$B$4)</f>
        <v>0</v>
      </c>
      <c r="J256" s="165">
        <f>COUNTIFS(BITACORA!$C$4:$C$7322,$B$7:$B$501,BITACORA!$E$4:$E$7322,$E$6:$AM$6,BITACORA!$B$4:$B$7322,"&gt;="&amp;$B$3,BITACORA!$B$4:$B$7322,"&lt;="&amp;$B$4)</f>
        <v>0</v>
      </c>
      <c r="K256" s="165">
        <f>COUNTIFS(BITACORA!$C$4:$C$7322,$B$7:$B$501,BITACORA!$E$4:$E$7322,$E$6:$AM$6,BITACORA!$B$4:$B$7322,"&gt;="&amp;$B$3,BITACORA!$B$4:$B$7322,"&lt;="&amp;$B$4)</f>
        <v>0</v>
      </c>
      <c r="L256" s="165">
        <f>COUNTIFS(BITACORA!$C$4:$C$7322,$B$7:$B$501,BITACORA!$E$4:$E$7322,$E$6:$AM$6,BITACORA!$B$4:$B$7322,"&gt;="&amp;$B$3,BITACORA!$B$4:$B$7322,"&lt;="&amp;$B$4)</f>
        <v>0</v>
      </c>
      <c r="M256" s="165">
        <f>COUNTIFS(BITACORA!$C$4:$C$7322,$B$7:$B$501,BITACORA!$E$4:$E$7322,$E$6:$AM$6,BITACORA!$B$4:$B$7322,"&gt;="&amp;$B$3,BITACORA!$B$4:$B$7322,"&lt;="&amp;$B$4)</f>
        <v>0</v>
      </c>
      <c r="N256" s="165">
        <f>COUNTIFS(BITACORA!$C$4:$C$7322,$B$7:$B$501,BITACORA!$E$4:$E$7322,$E$6:$AM$6,BITACORA!$B$4:$B$7322,"&gt;="&amp;$B$3,BITACORA!$B$4:$B$7322,"&lt;="&amp;$B$4)</f>
        <v>0</v>
      </c>
      <c r="O256" s="165">
        <f>COUNTIFS(BITACORA!$C$4:$C$7322,$B$7:$B$501,BITACORA!$E$4:$E$7322,$E$6:$AM$6,BITACORA!$B$4:$B$7322,"&gt;="&amp;$B$3,BITACORA!$B$4:$B$7322,"&lt;="&amp;$B$4)</f>
        <v>0</v>
      </c>
      <c r="P256" s="165">
        <f>COUNTIFS(BITACORA!$C$4:$C$7322,$B$7:$B$501,BITACORA!$E$4:$E$7322,$E$6:$AM$6,BITACORA!$B$4:$B$7322,"&gt;="&amp;$B$3,BITACORA!$B$4:$B$7322,"&lt;="&amp;$B$4)</f>
        <v>0</v>
      </c>
      <c r="Q256" s="165">
        <f>COUNTIFS(BITACORA!$C$4:$C$7322,$B$7:$B$501,BITACORA!$E$4:$E$7322,$E$6:$AM$6,BITACORA!$B$4:$B$7322,"&gt;="&amp;$B$3,BITACORA!$B$4:$B$7322,"&lt;="&amp;$B$4)</f>
        <v>0</v>
      </c>
      <c r="R256" s="165">
        <f>COUNTIFS(BITACORA!$C$4:$C$7322,$B$7:$B$501,BITACORA!$E$4:$E$7322,$E$6:$AM$6,BITACORA!$B$4:$B$7322,"&gt;="&amp;$B$3,BITACORA!$B$4:$B$7322,"&lt;="&amp;$B$4)</f>
        <v>0</v>
      </c>
      <c r="S256" s="165">
        <f>COUNTIFS(BITACORA!$C$4:$C$7322,$B$7:$B$501,BITACORA!$E$4:$E$7322,$E$6:$AM$6,BITACORA!$B$4:$B$7322,"&gt;="&amp;$B$3,BITACORA!$B$4:$B$7322,"&lt;="&amp;$B$4)</f>
        <v>0</v>
      </c>
      <c r="T256" s="165">
        <f>COUNTIFS(BITACORA!$C$4:$C$7322,$B$7:$B$501,BITACORA!$E$4:$E$7322,$E$6:$AM$6,BITACORA!$B$4:$B$7322,"&gt;="&amp;$B$3,BITACORA!$B$4:$B$7322,"&lt;="&amp;$B$4)</f>
        <v>0</v>
      </c>
      <c r="U256" s="165">
        <f>COUNTIFS(BITACORA!$C$4:$C$7322,$B$7:$B$501,BITACORA!$E$4:$E$7322,$E$6:$AM$6,BITACORA!$B$4:$B$7322,"&gt;="&amp;$B$3,BITACORA!$B$4:$B$7322,"&lt;="&amp;$B$4)</f>
        <v>0</v>
      </c>
      <c r="V256" s="165">
        <f>COUNTIFS(BITACORA!$C$4:$C$7322,$B$7:$B$501,BITACORA!$E$4:$E$7322,$E$6:$AM$6,BITACORA!$B$4:$B$7322,"&gt;="&amp;$B$3,BITACORA!$B$4:$B$7322,"&lt;="&amp;$B$4)</f>
        <v>0</v>
      </c>
      <c r="W256" s="165">
        <f>COUNTIFS(BITACORA!$C$4:$C$7322,$B$7:$B$501,BITACORA!$E$4:$E$7322,$E$6:$AM$6,BITACORA!$B$4:$B$7322,"&gt;="&amp;$B$3,BITACORA!$B$4:$B$7322,"&lt;="&amp;$B$4)</f>
        <v>0</v>
      </c>
      <c r="X256" s="165">
        <f>COUNTIFS(BITACORA!$C$4:$C$7322,$B$7:$B$501,BITACORA!$E$4:$E$7322,$E$6:$AM$6,BITACORA!$B$4:$B$7322,"&gt;="&amp;$B$3,BITACORA!$B$4:$B$7322,"&lt;="&amp;$B$4)</f>
        <v>0</v>
      </c>
      <c r="Y256" s="165">
        <f>COUNTIFS(BITACORA!$C$4:$C$7322,$B$7:$B$501,BITACORA!$E$4:$E$7322,$E$6:$AM$6,BITACORA!$B$4:$B$7322,"&gt;="&amp;$B$3,BITACORA!$B$4:$B$7322,"&lt;="&amp;$B$4)</f>
        <v>0</v>
      </c>
      <c r="Z256" s="165">
        <f>COUNTIFS(BITACORA!$C$4:$C$7322,$B$7:$B$501,BITACORA!$E$4:$E$7322,$E$6:$AM$6,BITACORA!$B$4:$B$7322,"&gt;="&amp;$B$3,BITACORA!$B$4:$B$7322,"&lt;="&amp;$B$4)</f>
        <v>0</v>
      </c>
      <c r="AA256" s="165">
        <f>COUNTIFS(BITACORA!$C$4:$C$7322,$B$7:$B$501,BITACORA!$E$4:$E$7322,$E$6:$AM$6,BITACORA!$B$4:$B$7322,"&gt;="&amp;$B$3,BITACORA!$B$4:$B$7322,"&lt;="&amp;$B$4)</f>
        <v>0</v>
      </c>
      <c r="AB256" s="165">
        <f>COUNTIFS(BITACORA!$C$4:$C$7322,$B$7:$B$501,BITACORA!$E$4:$E$7322,$E$6:$AM$6,BITACORA!$B$4:$B$7322,"&gt;="&amp;$B$3,BITACORA!$B$4:$B$7322,"&lt;="&amp;$B$4)</f>
        <v>0</v>
      </c>
      <c r="AC256" s="165">
        <f>COUNTIFS(BITACORA!$C$4:$C$7322,$B$7:$B$501,BITACORA!$E$4:$E$7322,$E$6:$AM$6,BITACORA!$B$4:$B$7322,"&gt;="&amp;$B$3,BITACORA!$B$4:$B$7322,"&lt;="&amp;$B$4)</f>
        <v>0</v>
      </c>
      <c r="AD256" s="165">
        <f>COUNTIFS(BITACORA!$C$4:$C$7322,$B$7:$B$501,BITACORA!$E$4:$E$7322,$E$6:$AM$6,BITACORA!$B$4:$B$7322,"&gt;="&amp;$B$3,BITACORA!$B$4:$B$7322,"&lt;="&amp;$B$4)</f>
        <v>0</v>
      </c>
      <c r="AE256" s="165">
        <f>COUNTIFS(BITACORA!$C$4:$C$7322,$B$7:$B$501,BITACORA!$E$4:$E$7322,$E$6:$AM$6,BITACORA!$B$4:$B$7322,"&gt;="&amp;$B$3,BITACORA!$B$4:$B$7322,"&lt;="&amp;$B$4)</f>
        <v>0</v>
      </c>
      <c r="AF256" s="165">
        <f>COUNTIFS(BITACORA!$C$4:$C$7322,$B$7:$B$501,BITACORA!$E$4:$E$7322,$E$6:$AM$6,BITACORA!$B$4:$B$7322,"&gt;="&amp;$B$3,BITACORA!$B$4:$B$7322,"&lt;="&amp;$B$4)</f>
        <v>0</v>
      </c>
      <c r="AG256" s="165">
        <f>COUNTIFS(BITACORA!$C$4:$C$7322,$B$7:$B$501,BITACORA!$E$4:$E$7322,$E$6:$AM$6,BITACORA!$B$4:$B$7322,"&gt;="&amp;$B$3,BITACORA!$B$4:$B$7322,"&lt;="&amp;$B$4)</f>
        <v>0</v>
      </c>
      <c r="AH256" s="165">
        <f>COUNTIFS(BITACORA!$C$4:$C$7322,$B$7:$B$501,BITACORA!$E$4:$E$7322,$E$6:$AM$6,BITACORA!$B$4:$B$7322,"&gt;="&amp;$B$3,BITACORA!$B$4:$B$7322,"&lt;="&amp;$B$4)</f>
        <v>0</v>
      </c>
      <c r="AI256" s="165">
        <f>COUNTIFS(BITACORA!$C$4:$C$7322,$B$7:$B$501,BITACORA!$E$4:$E$7322,$E$6:$AM$6,BITACORA!$B$4:$B$7322,"&gt;="&amp;$B$3,BITACORA!$B$4:$B$7322,"&lt;="&amp;$B$4)</f>
        <v>0</v>
      </c>
      <c r="AJ256" s="165">
        <f>COUNTIFS(BITACORA!$C$4:$C$7322,$B$7:$B$501,BITACORA!$E$4:$E$7322,$E$6:$AM$6,BITACORA!$B$4:$B$7322,"&gt;="&amp;$B$3,BITACORA!$B$4:$B$7322,"&lt;="&amp;$B$4)</f>
        <v>0</v>
      </c>
      <c r="AK256" s="165">
        <f>COUNTIFS(BITACORA!$C$4:$C$7322,$B$7:$B$501,BITACORA!$E$4:$E$7322,$E$6:$AM$6,BITACORA!$B$4:$B$7322,"&gt;="&amp;$B$3,BITACORA!$B$4:$B$7322,"&lt;="&amp;$B$4)</f>
        <v>0</v>
      </c>
      <c r="AL256" s="165">
        <f>COUNTIFS(BITACORA!$C$4:$C$7322,$B$7:$B$501,BITACORA!$E$4:$E$7322,$E$6:$AM$6,BITACORA!$B$4:$B$7322,"&gt;="&amp;$B$3,BITACORA!$B$4:$B$7322,"&lt;="&amp;$B$4)</f>
        <v>0</v>
      </c>
      <c r="AM256" s="165">
        <f>COUNTIFS(BITACORA!$C$4:$C$7322,$B$7:$B$501,BITACORA!$E$4:$E$7322,$E$6:$AM$6,BITACORA!$B$4:$B$7322,"&gt;="&amp;$B$3,BITACORA!$B$4:$B$7322,"&lt;="&amp;$B$4)</f>
        <v>0</v>
      </c>
    </row>
    <row r="257" spans="1:39">
      <c r="A257" s="141"/>
      <c r="B257" s="165"/>
      <c r="C257" s="165"/>
      <c r="D257" s="164">
        <f t="shared" si="0"/>
        <v>0</v>
      </c>
      <c r="E257" s="165">
        <f>COUNTIFS(BITACORA!$C$4:$C$7322,$B$7:$B$501,BITACORA!$E$4:$E$7322,$E$6:$AM$6,BITACORA!$B$4:$B$7322,"&gt;="&amp;$B$3,BITACORA!$B$4:$B$7322,"&lt;="&amp;$B$4)</f>
        <v>0</v>
      </c>
      <c r="F257" s="165">
        <f>COUNTIFS(BITACORA!$C$4:$C$7322,$B$7:$B$501,BITACORA!$E$4:$E$7322,$E$6:$AM$6,BITACORA!$B$4:$B$7322,"&gt;="&amp;$B$3,BITACORA!$B$4:$B$7322,"&lt;="&amp;$B$4)</f>
        <v>0</v>
      </c>
      <c r="G257" s="165">
        <f>COUNTIFS(BITACORA!$C$4:$C$7322,$B$7:$B$501,BITACORA!$E$4:$E$7322,$E$6:$AM$6,BITACORA!$B$4:$B$7322,"&gt;="&amp;$B$3,BITACORA!$B$4:$B$7322,"&lt;="&amp;$B$4)</f>
        <v>0</v>
      </c>
      <c r="H257" s="165">
        <f>COUNTIFS(BITACORA!$C$4:$C$7322,$B$7:$B$501,BITACORA!$E$4:$E$7322,$E$6:$AM$6,BITACORA!$B$4:$B$7322,"&gt;="&amp;$B$3,BITACORA!$B$4:$B$7322,"&lt;="&amp;$B$4)</f>
        <v>0</v>
      </c>
      <c r="I257" s="165">
        <f>COUNTIFS(BITACORA!$C$4:$C$7322,$B$7:$B$501,BITACORA!$E$4:$E$7322,$E$6:$AM$6,BITACORA!$B$4:$B$7322,"&gt;="&amp;$B$3,BITACORA!$B$4:$B$7322,"&lt;="&amp;$B$4)</f>
        <v>0</v>
      </c>
      <c r="J257" s="165">
        <f>COUNTIFS(BITACORA!$C$4:$C$7322,$B$7:$B$501,BITACORA!$E$4:$E$7322,$E$6:$AM$6,BITACORA!$B$4:$B$7322,"&gt;="&amp;$B$3,BITACORA!$B$4:$B$7322,"&lt;="&amp;$B$4)</f>
        <v>0</v>
      </c>
      <c r="K257" s="165">
        <f>COUNTIFS(BITACORA!$C$4:$C$7322,$B$7:$B$501,BITACORA!$E$4:$E$7322,$E$6:$AM$6,BITACORA!$B$4:$B$7322,"&gt;="&amp;$B$3,BITACORA!$B$4:$B$7322,"&lt;="&amp;$B$4)</f>
        <v>0</v>
      </c>
      <c r="L257" s="165">
        <f>COUNTIFS(BITACORA!$C$4:$C$7322,$B$7:$B$501,BITACORA!$E$4:$E$7322,$E$6:$AM$6,BITACORA!$B$4:$B$7322,"&gt;="&amp;$B$3,BITACORA!$B$4:$B$7322,"&lt;="&amp;$B$4)</f>
        <v>0</v>
      </c>
      <c r="M257" s="165">
        <f>COUNTIFS(BITACORA!$C$4:$C$7322,$B$7:$B$501,BITACORA!$E$4:$E$7322,$E$6:$AM$6,BITACORA!$B$4:$B$7322,"&gt;="&amp;$B$3,BITACORA!$B$4:$B$7322,"&lt;="&amp;$B$4)</f>
        <v>0</v>
      </c>
      <c r="N257" s="165">
        <f>COUNTIFS(BITACORA!$C$4:$C$7322,$B$7:$B$501,BITACORA!$E$4:$E$7322,$E$6:$AM$6,BITACORA!$B$4:$B$7322,"&gt;="&amp;$B$3,BITACORA!$B$4:$B$7322,"&lt;="&amp;$B$4)</f>
        <v>0</v>
      </c>
      <c r="O257" s="165">
        <f>COUNTIFS(BITACORA!$C$4:$C$7322,$B$7:$B$501,BITACORA!$E$4:$E$7322,$E$6:$AM$6,BITACORA!$B$4:$B$7322,"&gt;="&amp;$B$3,BITACORA!$B$4:$B$7322,"&lt;="&amp;$B$4)</f>
        <v>0</v>
      </c>
      <c r="P257" s="165">
        <f>COUNTIFS(BITACORA!$C$4:$C$7322,$B$7:$B$501,BITACORA!$E$4:$E$7322,$E$6:$AM$6,BITACORA!$B$4:$B$7322,"&gt;="&amp;$B$3,BITACORA!$B$4:$B$7322,"&lt;="&amp;$B$4)</f>
        <v>0</v>
      </c>
      <c r="Q257" s="165">
        <f>COUNTIFS(BITACORA!$C$4:$C$7322,$B$7:$B$501,BITACORA!$E$4:$E$7322,$E$6:$AM$6,BITACORA!$B$4:$B$7322,"&gt;="&amp;$B$3,BITACORA!$B$4:$B$7322,"&lt;="&amp;$B$4)</f>
        <v>0</v>
      </c>
      <c r="R257" s="165">
        <f>COUNTIFS(BITACORA!$C$4:$C$7322,$B$7:$B$501,BITACORA!$E$4:$E$7322,$E$6:$AM$6,BITACORA!$B$4:$B$7322,"&gt;="&amp;$B$3,BITACORA!$B$4:$B$7322,"&lt;="&amp;$B$4)</f>
        <v>0</v>
      </c>
      <c r="S257" s="165">
        <f>COUNTIFS(BITACORA!$C$4:$C$7322,$B$7:$B$501,BITACORA!$E$4:$E$7322,$E$6:$AM$6,BITACORA!$B$4:$B$7322,"&gt;="&amp;$B$3,BITACORA!$B$4:$B$7322,"&lt;="&amp;$B$4)</f>
        <v>0</v>
      </c>
      <c r="T257" s="165">
        <f>COUNTIFS(BITACORA!$C$4:$C$7322,$B$7:$B$501,BITACORA!$E$4:$E$7322,$E$6:$AM$6,BITACORA!$B$4:$B$7322,"&gt;="&amp;$B$3,BITACORA!$B$4:$B$7322,"&lt;="&amp;$B$4)</f>
        <v>0</v>
      </c>
      <c r="U257" s="165">
        <f>COUNTIFS(BITACORA!$C$4:$C$7322,$B$7:$B$501,BITACORA!$E$4:$E$7322,$E$6:$AM$6,BITACORA!$B$4:$B$7322,"&gt;="&amp;$B$3,BITACORA!$B$4:$B$7322,"&lt;="&amp;$B$4)</f>
        <v>0</v>
      </c>
      <c r="V257" s="165">
        <f>COUNTIFS(BITACORA!$C$4:$C$7322,$B$7:$B$501,BITACORA!$E$4:$E$7322,$E$6:$AM$6,BITACORA!$B$4:$B$7322,"&gt;="&amp;$B$3,BITACORA!$B$4:$B$7322,"&lt;="&amp;$B$4)</f>
        <v>0</v>
      </c>
      <c r="W257" s="165">
        <f>COUNTIFS(BITACORA!$C$4:$C$7322,$B$7:$B$501,BITACORA!$E$4:$E$7322,$E$6:$AM$6,BITACORA!$B$4:$B$7322,"&gt;="&amp;$B$3,BITACORA!$B$4:$B$7322,"&lt;="&amp;$B$4)</f>
        <v>0</v>
      </c>
      <c r="X257" s="165">
        <f>COUNTIFS(BITACORA!$C$4:$C$7322,$B$7:$B$501,BITACORA!$E$4:$E$7322,$E$6:$AM$6,BITACORA!$B$4:$B$7322,"&gt;="&amp;$B$3,BITACORA!$B$4:$B$7322,"&lt;="&amp;$B$4)</f>
        <v>0</v>
      </c>
      <c r="Y257" s="165">
        <f>COUNTIFS(BITACORA!$C$4:$C$7322,$B$7:$B$501,BITACORA!$E$4:$E$7322,$E$6:$AM$6,BITACORA!$B$4:$B$7322,"&gt;="&amp;$B$3,BITACORA!$B$4:$B$7322,"&lt;="&amp;$B$4)</f>
        <v>0</v>
      </c>
      <c r="Z257" s="165">
        <f>COUNTIFS(BITACORA!$C$4:$C$7322,$B$7:$B$501,BITACORA!$E$4:$E$7322,$E$6:$AM$6,BITACORA!$B$4:$B$7322,"&gt;="&amp;$B$3,BITACORA!$B$4:$B$7322,"&lt;="&amp;$B$4)</f>
        <v>0</v>
      </c>
      <c r="AA257" s="165">
        <f>COUNTIFS(BITACORA!$C$4:$C$7322,$B$7:$B$501,BITACORA!$E$4:$E$7322,$E$6:$AM$6,BITACORA!$B$4:$B$7322,"&gt;="&amp;$B$3,BITACORA!$B$4:$B$7322,"&lt;="&amp;$B$4)</f>
        <v>0</v>
      </c>
      <c r="AB257" s="165">
        <f>COUNTIFS(BITACORA!$C$4:$C$7322,$B$7:$B$501,BITACORA!$E$4:$E$7322,$E$6:$AM$6,BITACORA!$B$4:$B$7322,"&gt;="&amp;$B$3,BITACORA!$B$4:$B$7322,"&lt;="&amp;$B$4)</f>
        <v>0</v>
      </c>
      <c r="AC257" s="165">
        <f>COUNTIFS(BITACORA!$C$4:$C$7322,$B$7:$B$501,BITACORA!$E$4:$E$7322,$E$6:$AM$6,BITACORA!$B$4:$B$7322,"&gt;="&amp;$B$3,BITACORA!$B$4:$B$7322,"&lt;="&amp;$B$4)</f>
        <v>0</v>
      </c>
      <c r="AD257" s="165">
        <f>COUNTIFS(BITACORA!$C$4:$C$7322,$B$7:$B$501,BITACORA!$E$4:$E$7322,$E$6:$AM$6,BITACORA!$B$4:$B$7322,"&gt;="&amp;$B$3,BITACORA!$B$4:$B$7322,"&lt;="&amp;$B$4)</f>
        <v>0</v>
      </c>
      <c r="AE257" s="165">
        <f>COUNTIFS(BITACORA!$C$4:$C$7322,$B$7:$B$501,BITACORA!$E$4:$E$7322,$E$6:$AM$6,BITACORA!$B$4:$B$7322,"&gt;="&amp;$B$3,BITACORA!$B$4:$B$7322,"&lt;="&amp;$B$4)</f>
        <v>0</v>
      </c>
      <c r="AF257" s="165">
        <f>COUNTIFS(BITACORA!$C$4:$C$7322,$B$7:$B$501,BITACORA!$E$4:$E$7322,$E$6:$AM$6,BITACORA!$B$4:$B$7322,"&gt;="&amp;$B$3,BITACORA!$B$4:$B$7322,"&lt;="&amp;$B$4)</f>
        <v>0</v>
      </c>
      <c r="AG257" s="165">
        <f>COUNTIFS(BITACORA!$C$4:$C$7322,$B$7:$B$501,BITACORA!$E$4:$E$7322,$E$6:$AM$6,BITACORA!$B$4:$B$7322,"&gt;="&amp;$B$3,BITACORA!$B$4:$B$7322,"&lt;="&amp;$B$4)</f>
        <v>0</v>
      </c>
      <c r="AH257" s="165">
        <f>COUNTIFS(BITACORA!$C$4:$C$7322,$B$7:$B$501,BITACORA!$E$4:$E$7322,$E$6:$AM$6,BITACORA!$B$4:$B$7322,"&gt;="&amp;$B$3,BITACORA!$B$4:$B$7322,"&lt;="&amp;$B$4)</f>
        <v>0</v>
      </c>
      <c r="AI257" s="165">
        <f>COUNTIFS(BITACORA!$C$4:$C$7322,$B$7:$B$501,BITACORA!$E$4:$E$7322,$E$6:$AM$6,BITACORA!$B$4:$B$7322,"&gt;="&amp;$B$3,BITACORA!$B$4:$B$7322,"&lt;="&amp;$B$4)</f>
        <v>0</v>
      </c>
      <c r="AJ257" s="165">
        <f>COUNTIFS(BITACORA!$C$4:$C$7322,$B$7:$B$501,BITACORA!$E$4:$E$7322,$E$6:$AM$6,BITACORA!$B$4:$B$7322,"&gt;="&amp;$B$3,BITACORA!$B$4:$B$7322,"&lt;="&amp;$B$4)</f>
        <v>0</v>
      </c>
      <c r="AK257" s="165">
        <f>COUNTIFS(BITACORA!$C$4:$C$7322,$B$7:$B$501,BITACORA!$E$4:$E$7322,$E$6:$AM$6,BITACORA!$B$4:$B$7322,"&gt;="&amp;$B$3,BITACORA!$B$4:$B$7322,"&lt;="&amp;$B$4)</f>
        <v>0</v>
      </c>
      <c r="AL257" s="165">
        <f>COUNTIFS(BITACORA!$C$4:$C$7322,$B$7:$B$501,BITACORA!$E$4:$E$7322,$E$6:$AM$6,BITACORA!$B$4:$B$7322,"&gt;="&amp;$B$3,BITACORA!$B$4:$B$7322,"&lt;="&amp;$B$4)</f>
        <v>0</v>
      </c>
      <c r="AM257" s="165">
        <f>COUNTIFS(BITACORA!$C$4:$C$7322,$B$7:$B$501,BITACORA!$E$4:$E$7322,$E$6:$AM$6,BITACORA!$B$4:$B$7322,"&gt;="&amp;$B$3,BITACORA!$B$4:$B$7322,"&lt;="&amp;$B$4)</f>
        <v>0</v>
      </c>
    </row>
    <row r="258" spans="1:39">
      <c r="A258" s="141"/>
      <c r="B258" s="165"/>
      <c r="C258" s="165"/>
      <c r="D258" s="164">
        <f t="shared" si="0"/>
        <v>0</v>
      </c>
      <c r="E258" s="165">
        <f>COUNTIFS(BITACORA!$C$4:$C$7322,$B$7:$B$501,BITACORA!$E$4:$E$7322,$E$6:$AM$6,BITACORA!$B$4:$B$7322,"&gt;="&amp;$B$3,BITACORA!$B$4:$B$7322,"&lt;="&amp;$B$4)</f>
        <v>0</v>
      </c>
      <c r="F258" s="165">
        <f>COUNTIFS(BITACORA!$C$4:$C$7322,$B$7:$B$501,BITACORA!$E$4:$E$7322,$E$6:$AM$6,BITACORA!$B$4:$B$7322,"&gt;="&amp;$B$3,BITACORA!$B$4:$B$7322,"&lt;="&amp;$B$4)</f>
        <v>0</v>
      </c>
      <c r="G258" s="165">
        <f>COUNTIFS(BITACORA!$C$4:$C$7322,$B$7:$B$501,BITACORA!$E$4:$E$7322,$E$6:$AM$6,BITACORA!$B$4:$B$7322,"&gt;="&amp;$B$3,BITACORA!$B$4:$B$7322,"&lt;="&amp;$B$4)</f>
        <v>0</v>
      </c>
      <c r="H258" s="165">
        <f>COUNTIFS(BITACORA!$C$4:$C$7322,$B$7:$B$501,BITACORA!$E$4:$E$7322,$E$6:$AM$6,BITACORA!$B$4:$B$7322,"&gt;="&amp;$B$3,BITACORA!$B$4:$B$7322,"&lt;="&amp;$B$4)</f>
        <v>0</v>
      </c>
      <c r="I258" s="165">
        <f>COUNTIFS(BITACORA!$C$4:$C$7322,$B$7:$B$501,BITACORA!$E$4:$E$7322,$E$6:$AM$6,BITACORA!$B$4:$B$7322,"&gt;="&amp;$B$3,BITACORA!$B$4:$B$7322,"&lt;="&amp;$B$4)</f>
        <v>0</v>
      </c>
      <c r="J258" s="165">
        <f>COUNTIFS(BITACORA!$C$4:$C$7322,$B$7:$B$501,BITACORA!$E$4:$E$7322,$E$6:$AM$6,BITACORA!$B$4:$B$7322,"&gt;="&amp;$B$3,BITACORA!$B$4:$B$7322,"&lt;="&amp;$B$4)</f>
        <v>0</v>
      </c>
      <c r="K258" s="165">
        <f>COUNTIFS(BITACORA!$C$4:$C$7322,$B$7:$B$501,BITACORA!$E$4:$E$7322,$E$6:$AM$6,BITACORA!$B$4:$B$7322,"&gt;="&amp;$B$3,BITACORA!$B$4:$B$7322,"&lt;="&amp;$B$4)</f>
        <v>0</v>
      </c>
      <c r="L258" s="165">
        <f>COUNTIFS(BITACORA!$C$4:$C$7322,$B$7:$B$501,BITACORA!$E$4:$E$7322,$E$6:$AM$6,BITACORA!$B$4:$B$7322,"&gt;="&amp;$B$3,BITACORA!$B$4:$B$7322,"&lt;="&amp;$B$4)</f>
        <v>0</v>
      </c>
      <c r="M258" s="165">
        <f>COUNTIFS(BITACORA!$C$4:$C$7322,$B$7:$B$501,BITACORA!$E$4:$E$7322,$E$6:$AM$6,BITACORA!$B$4:$B$7322,"&gt;="&amp;$B$3,BITACORA!$B$4:$B$7322,"&lt;="&amp;$B$4)</f>
        <v>0</v>
      </c>
      <c r="N258" s="165">
        <f>COUNTIFS(BITACORA!$C$4:$C$7322,$B$7:$B$501,BITACORA!$E$4:$E$7322,$E$6:$AM$6,BITACORA!$B$4:$B$7322,"&gt;="&amp;$B$3,BITACORA!$B$4:$B$7322,"&lt;="&amp;$B$4)</f>
        <v>0</v>
      </c>
      <c r="O258" s="165">
        <f>COUNTIFS(BITACORA!$C$4:$C$7322,$B$7:$B$501,BITACORA!$E$4:$E$7322,$E$6:$AM$6,BITACORA!$B$4:$B$7322,"&gt;="&amp;$B$3,BITACORA!$B$4:$B$7322,"&lt;="&amp;$B$4)</f>
        <v>0</v>
      </c>
      <c r="P258" s="165">
        <f>COUNTIFS(BITACORA!$C$4:$C$7322,$B$7:$B$501,BITACORA!$E$4:$E$7322,$E$6:$AM$6,BITACORA!$B$4:$B$7322,"&gt;="&amp;$B$3,BITACORA!$B$4:$B$7322,"&lt;="&amp;$B$4)</f>
        <v>0</v>
      </c>
      <c r="Q258" s="165">
        <f>COUNTIFS(BITACORA!$C$4:$C$7322,$B$7:$B$501,BITACORA!$E$4:$E$7322,$E$6:$AM$6,BITACORA!$B$4:$B$7322,"&gt;="&amp;$B$3,BITACORA!$B$4:$B$7322,"&lt;="&amp;$B$4)</f>
        <v>0</v>
      </c>
      <c r="R258" s="165">
        <f>COUNTIFS(BITACORA!$C$4:$C$7322,$B$7:$B$501,BITACORA!$E$4:$E$7322,$E$6:$AM$6,BITACORA!$B$4:$B$7322,"&gt;="&amp;$B$3,BITACORA!$B$4:$B$7322,"&lt;="&amp;$B$4)</f>
        <v>0</v>
      </c>
      <c r="S258" s="165">
        <f>COUNTIFS(BITACORA!$C$4:$C$7322,$B$7:$B$501,BITACORA!$E$4:$E$7322,$E$6:$AM$6,BITACORA!$B$4:$B$7322,"&gt;="&amp;$B$3,BITACORA!$B$4:$B$7322,"&lt;="&amp;$B$4)</f>
        <v>0</v>
      </c>
      <c r="T258" s="165">
        <f>COUNTIFS(BITACORA!$C$4:$C$7322,$B$7:$B$501,BITACORA!$E$4:$E$7322,$E$6:$AM$6,BITACORA!$B$4:$B$7322,"&gt;="&amp;$B$3,BITACORA!$B$4:$B$7322,"&lt;="&amp;$B$4)</f>
        <v>0</v>
      </c>
      <c r="U258" s="165">
        <f>COUNTIFS(BITACORA!$C$4:$C$7322,$B$7:$B$501,BITACORA!$E$4:$E$7322,$E$6:$AM$6,BITACORA!$B$4:$B$7322,"&gt;="&amp;$B$3,BITACORA!$B$4:$B$7322,"&lt;="&amp;$B$4)</f>
        <v>0</v>
      </c>
      <c r="V258" s="165">
        <f>COUNTIFS(BITACORA!$C$4:$C$7322,$B$7:$B$501,BITACORA!$E$4:$E$7322,$E$6:$AM$6,BITACORA!$B$4:$B$7322,"&gt;="&amp;$B$3,BITACORA!$B$4:$B$7322,"&lt;="&amp;$B$4)</f>
        <v>0</v>
      </c>
      <c r="W258" s="165">
        <f>COUNTIFS(BITACORA!$C$4:$C$7322,$B$7:$B$501,BITACORA!$E$4:$E$7322,$E$6:$AM$6,BITACORA!$B$4:$B$7322,"&gt;="&amp;$B$3,BITACORA!$B$4:$B$7322,"&lt;="&amp;$B$4)</f>
        <v>0</v>
      </c>
      <c r="X258" s="165">
        <f>COUNTIFS(BITACORA!$C$4:$C$7322,$B$7:$B$501,BITACORA!$E$4:$E$7322,$E$6:$AM$6,BITACORA!$B$4:$B$7322,"&gt;="&amp;$B$3,BITACORA!$B$4:$B$7322,"&lt;="&amp;$B$4)</f>
        <v>0</v>
      </c>
      <c r="Y258" s="165">
        <f>COUNTIFS(BITACORA!$C$4:$C$7322,$B$7:$B$501,BITACORA!$E$4:$E$7322,$E$6:$AM$6,BITACORA!$B$4:$B$7322,"&gt;="&amp;$B$3,BITACORA!$B$4:$B$7322,"&lt;="&amp;$B$4)</f>
        <v>0</v>
      </c>
      <c r="Z258" s="165">
        <f>COUNTIFS(BITACORA!$C$4:$C$7322,$B$7:$B$501,BITACORA!$E$4:$E$7322,$E$6:$AM$6,BITACORA!$B$4:$B$7322,"&gt;="&amp;$B$3,BITACORA!$B$4:$B$7322,"&lt;="&amp;$B$4)</f>
        <v>0</v>
      </c>
      <c r="AA258" s="165">
        <f>COUNTIFS(BITACORA!$C$4:$C$7322,$B$7:$B$501,BITACORA!$E$4:$E$7322,$E$6:$AM$6,BITACORA!$B$4:$B$7322,"&gt;="&amp;$B$3,BITACORA!$B$4:$B$7322,"&lt;="&amp;$B$4)</f>
        <v>0</v>
      </c>
      <c r="AB258" s="165">
        <f>COUNTIFS(BITACORA!$C$4:$C$7322,$B$7:$B$501,BITACORA!$E$4:$E$7322,$E$6:$AM$6,BITACORA!$B$4:$B$7322,"&gt;="&amp;$B$3,BITACORA!$B$4:$B$7322,"&lt;="&amp;$B$4)</f>
        <v>0</v>
      </c>
      <c r="AC258" s="165">
        <f>COUNTIFS(BITACORA!$C$4:$C$7322,$B$7:$B$501,BITACORA!$E$4:$E$7322,$E$6:$AM$6,BITACORA!$B$4:$B$7322,"&gt;="&amp;$B$3,BITACORA!$B$4:$B$7322,"&lt;="&amp;$B$4)</f>
        <v>0</v>
      </c>
      <c r="AD258" s="165">
        <f>COUNTIFS(BITACORA!$C$4:$C$7322,$B$7:$B$501,BITACORA!$E$4:$E$7322,$E$6:$AM$6,BITACORA!$B$4:$B$7322,"&gt;="&amp;$B$3,BITACORA!$B$4:$B$7322,"&lt;="&amp;$B$4)</f>
        <v>0</v>
      </c>
      <c r="AE258" s="165">
        <f>COUNTIFS(BITACORA!$C$4:$C$7322,$B$7:$B$501,BITACORA!$E$4:$E$7322,$E$6:$AM$6,BITACORA!$B$4:$B$7322,"&gt;="&amp;$B$3,BITACORA!$B$4:$B$7322,"&lt;="&amp;$B$4)</f>
        <v>0</v>
      </c>
      <c r="AF258" s="165">
        <f>COUNTIFS(BITACORA!$C$4:$C$7322,$B$7:$B$501,BITACORA!$E$4:$E$7322,$E$6:$AM$6,BITACORA!$B$4:$B$7322,"&gt;="&amp;$B$3,BITACORA!$B$4:$B$7322,"&lt;="&amp;$B$4)</f>
        <v>0</v>
      </c>
      <c r="AG258" s="165">
        <f>COUNTIFS(BITACORA!$C$4:$C$7322,$B$7:$B$501,BITACORA!$E$4:$E$7322,$E$6:$AM$6,BITACORA!$B$4:$B$7322,"&gt;="&amp;$B$3,BITACORA!$B$4:$B$7322,"&lt;="&amp;$B$4)</f>
        <v>0</v>
      </c>
      <c r="AH258" s="165">
        <f>COUNTIFS(BITACORA!$C$4:$C$7322,$B$7:$B$501,BITACORA!$E$4:$E$7322,$E$6:$AM$6,BITACORA!$B$4:$B$7322,"&gt;="&amp;$B$3,BITACORA!$B$4:$B$7322,"&lt;="&amp;$B$4)</f>
        <v>0</v>
      </c>
      <c r="AI258" s="165">
        <f>COUNTIFS(BITACORA!$C$4:$C$7322,$B$7:$B$501,BITACORA!$E$4:$E$7322,$E$6:$AM$6,BITACORA!$B$4:$B$7322,"&gt;="&amp;$B$3,BITACORA!$B$4:$B$7322,"&lt;="&amp;$B$4)</f>
        <v>0</v>
      </c>
      <c r="AJ258" s="165">
        <f>COUNTIFS(BITACORA!$C$4:$C$7322,$B$7:$B$501,BITACORA!$E$4:$E$7322,$E$6:$AM$6,BITACORA!$B$4:$B$7322,"&gt;="&amp;$B$3,BITACORA!$B$4:$B$7322,"&lt;="&amp;$B$4)</f>
        <v>0</v>
      </c>
      <c r="AK258" s="165">
        <f>COUNTIFS(BITACORA!$C$4:$C$7322,$B$7:$B$501,BITACORA!$E$4:$E$7322,$E$6:$AM$6,BITACORA!$B$4:$B$7322,"&gt;="&amp;$B$3,BITACORA!$B$4:$B$7322,"&lt;="&amp;$B$4)</f>
        <v>0</v>
      </c>
      <c r="AL258" s="165">
        <f>COUNTIFS(BITACORA!$C$4:$C$7322,$B$7:$B$501,BITACORA!$E$4:$E$7322,$E$6:$AM$6,BITACORA!$B$4:$B$7322,"&gt;="&amp;$B$3,BITACORA!$B$4:$B$7322,"&lt;="&amp;$B$4)</f>
        <v>0</v>
      </c>
      <c r="AM258" s="165">
        <f>COUNTIFS(BITACORA!$C$4:$C$7322,$B$7:$B$501,BITACORA!$E$4:$E$7322,$E$6:$AM$6,BITACORA!$B$4:$B$7322,"&gt;="&amp;$B$3,BITACORA!$B$4:$B$7322,"&lt;="&amp;$B$4)</f>
        <v>0</v>
      </c>
    </row>
    <row r="259" spans="1:39">
      <c r="A259" s="141"/>
      <c r="B259" s="165"/>
      <c r="C259" s="165"/>
      <c r="D259" s="164">
        <f t="shared" si="0"/>
        <v>0</v>
      </c>
      <c r="E259" s="165">
        <f>COUNTIFS(BITACORA!$C$4:$C$7322,$B$7:$B$501,BITACORA!$E$4:$E$7322,$E$6:$AM$6,BITACORA!$B$4:$B$7322,"&gt;="&amp;$B$3,BITACORA!$B$4:$B$7322,"&lt;="&amp;$B$4)</f>
        <v>0</v>
      </c>
      <c r="F259" s="165">
        <f>COUNTIFS(BITACORA!$C$4:$C$7322,$B$7:$B$501,BITACORA!$E$4:$E$7322,$E$6:$AM$6,BITACORA!$B$4:$B$7322,"&gt;="&amp;$B$3,BITACORA!$B$4:$B$7322,"&lt;="&amp;$B$4)</f>
        <v>0</v>
      </c>
      <c r="G259" s="165">
        <f>COUNTIFS(BITACORA!$C$4:$C$7322,$B$7:$B$501,BITACORA!$E$4:$E$7322,$E$6:$AM$6,BITACORA!$B$4:$B$7322,"&gt;="&amp;$B$3,BITACORA!$B$4:$B$7322,"&lt;="&amp;$B$4)</f>
        <v>0</v>
      </c>
      <c r="H259" s="165">
        <f>COUNTIFS(BITACORA!$C$4:$C$7322,$B$7:$B$501,BITACORA!$E$4:$E$7322,$E$6:$AM$6,BITACORA!$B$4:$B$7322,"&gt;="&amp;$B$3,BITACORA!$B$4:$B$7322,"&lt;="&amp;$B$4)</f>
        <v>0</v>
      </c>
      <c r="I259" s="165">
        <f>COUNTIFS(BITACORA!$C$4:$C$7322,$B$7:$B$501,BITACORA!$E$4:$E$7322,$E$6:$AM$6,BITACORA!$B$4:$B$7322,"&gt;="&amp;$B$3,BITACORA!$B$4:$B$7322,"&lt;="&amp;$B$4)</f>
        <v>0</v>
      </c>
      <c r="J259" s="165">
        <f>COUNTIFS(BITACORA!$C$4:$C$7322,$B$7:$B$501,BITACORA!$E$4:$E$7322,$E$6:$AM$6,BITACORA!$B$4:$B$7322,"&gt;="&amp;$B$3,BITACORA!$B$4:$B$7322,"&lt;="&amp;$B$4)</f>
        <v>0</v>
      </c>
      <c r="K259" s="165">
        <f>COUNTIFS(BITACORA!$C$4:$C$7322,$B$7:$B$501,BITACORA!$E$4:$E$7322,$E$6:$AM$6,BITACORA!$B$4:$B$7322,"&gt;="&amp;$B$3,BITACORA!$B$4:$B$7322,"&lt;="&amp;$B$4)</f>
        <v>0</v>
      </c>
      <c r="L259" s="165">
        <f>COUNTIFS(BITACORA!$C$4:$C$7322,$B$7:$B$501,BITACORA!$E$4:$E$7322,$E$6:$AM$6,BITACORA!$B$4:$B$7322,"&gt;="&amp;$B$3,BITACORA!$B$4:$B$7322,"&lt;="&amp;$B$4)</f>
        <v>0</v>
      </c>
      <c r="M259" s="165">
        <f>COUNTIFS(BITACORA!$C$4:$C$7322,$B$7:$B$501,BITACORA!$E$4:$E$7322,$E$6:$AM$6,BITACORA!$B$4:$B$7322,"&gt;="&amp;$B$3,BITACORA!$B$4:$B$7322,"&lt;="&amp;$B$4)</f>
        <v>0</v>
      </c>
      <c r="N259" s="165">
        <f>COUNTIFS(BITACORA!$C$4:$C$7322,$B$7:$B$501,BITACORA!$E$4:$E$7322,$E$6:$AM$6,BITACORA!$B$4:$B$7322,"&gt;="&amp;$B$3,BITACORA!$B$4:$B$7322,"&lt;="&amp;$B$4)</f>
        <v>0</v>
      </c>
      <c r="O259" s="165">
        <f>COUNTIFS(BITACORA!$C$4:$C$7322,$B$7:$B$501,BITACORA!$E$4:$E$7322,$E$6:$AM$6,BITACORA!$B$4:$B$7322,"&gt;="&amp;$B$3,BITACORA!$B$4:$B$7322,"&lt;="&amp;$B$4)</f>
        <v>0</v>
      </c>
      <c r="P259" s="165">
        <f>COUNTIFS(BITACORA!$C$4:$C$7322,$B$7:$B$501,BITACORA!$E$4:$E$7322,$E$6:$AM$6,BITACORA!$B$4:$B$7322,"&gt;="&amp;$B$3,BITACORA!$B$4:$B$7322,"&lt;="&amp;$B$4)</f>
        <v>0</v>
      </c>
      <c r="Q259" s="165">
        <f>COUNTIFS(BITACORA!$C$4:$C$7322,$B$7:$B$501,BITACORA!$E$4:$E$7322,$E$6:$AM$6,BITACORA!$B$4:$B$7322,"&gt;="&amp;$B$3,BITACORA!$B$4:$B$7322,"&lt;="&amp;$B$4)</f>
        <v>0</v>
      </c>
      <c r="R259" s="165">
        <f>COUNTIFS(BITACORA!$C$4:$C$7322,$B$7:$B$501,BITACORA!$E$4:$E$7322,$E$6:$AM$6,BITACORA!$B$4:$B$7322,"&gt;="&amp;$B$3,BITACORA!$B$4:$B$7322,"&lt;="&amp;$B$4)</f>
        <v>0</v>
      </c>
      <c r="S259" s="165">
        <f>COUNTIFS(BITACORA!$C$4:$C$7322,$B$7:$B$501,BITACORA!$E$4:$E$7322,$E$6:$AM$6,BITACORA!$B$4:$B$7322,"&gt;="&amp;$B$3,BITACORA!$B$4:$B$7322,"&lt;="&amp;$B$4)</f>
        <v>0</v>
      </c>
      <c r="T259" s="165">
        <f>COUNTIFS(BITACORA!$C$4:$C$7322,$B$7:$B$501,BITACORA!$E$4:$E$7322,$E$6:$AM$6,BITACORA!$B$4:$B$7322,"&gt;="&amp;$B$3,BITACORA!$B$4:$B$7322,"&lt;="&amp;$B$4)</f>
        <v>0</v>
      </c>
      <c r="U259" s="165">
        <f>COUNTIFS(BITACORA!$C$4:$C$7322,$B$7:$B$501,BITACORA!$E$4:$E$7322,$E$6:$AM$6,BITACORA!$B$4:$B$7322,"&gt;="&amp;$B$3,BITACORA!$B$4:$B$7322,"&lt;="&amp;$B$4)</f>
        <v>0</v>
      </c>
      <c r="V259" s="165">
        <f>COUNTIFS(BITACORA!$C$4:$C$7322,$B$7:$B$501,BITACORA!$E$4:$E$7322,$E$6:$AM$6,BITACORA!$B$4:$B$7322,"&gt;="&amp;$B$3,BITACORA!$B$4:$B$7322,"&lt;="&amp;$B$4)</f>
        <v>0</v>
      </c>
      <c r="W259" s="165">
        <f>COUNTIFS(BITACORA!$C$4:$C$7322,$B$7:$B$501,BITACORA!$E$4:$E$7322,$E$6:$AM$6,BITACORA!$B$4:$B$7322,"&gt;="&amp;$B$3,BITACORA!$B$4:$B$7322,"&lt;="&amp;$B$4)</f>
        <v>0</v>
      </c>
      <c r="X259" s="165">
        <f>COUNTIFS(BITACORA!$C$4:$C$7322,$B$7:$B$501,BITACORA!$E$4:$E$7322,$E$6:$AM$6,BITACORA!$B$4:$B$7322,"&gt;="&amp;$B$3,BITACORA!$B$4:$B$7322,"&lt;="&amp;$B$4)</f>
        <v>0</v>
      </c>
      <c r="Y259" s="165">
        <f>COUNTIFS(BITACORA!$C$4:$C$7322,$B$7:$B$501,BITACORA!$E$4:$E$7322,$E$6:$AM$6,BITACORA!$B$4:$B$7322,"&gt;="&amp;$B$3,BITACORA!$B$4:$B$7322,"&lt;="&amp;$B$4)</f>
        <v>0</v>
      </c>
      <c r="Z259" s="165">
        <f>COUNTIFS(BITACORA!$C$4:$C$7322,$B$7:$B$501,BITACORA!$E$4:$E$7322,$E$6:$AM$6,BITACORA!$B$4:$B$7322,"&gt;="&amp;$B$3,BITACORA!$B$4:$B$7322,"&lt;="&amp;$B$4)</f>
        <v>0</v>
      </c>
      <c r="AA259" s="165">
        <f>COUNTIFS(BITACORA!$C$4:$C$7322,$B$7:$B$501,BITACORA!$E$4:$E$7322,$E$6:$AM$6,BITACORA!$B$4:$B$7322,"&gt;="&amp;$B$3,BITACORA!$B$4:$B$7322,"&lt;="&amp;$B$4)</f>
        <v>0</v>
      </c>
      <c r="AB259" s="165">
        <f>COUNTIFS(BITACORA!$C$4:$C$7322,$B$7:$B$501,BITACORA!$E$4:$E$7322,$E$6:$AM$6,BITACORA!$B$4:$B$7322,"&gt;="&amp;$B$3,BITACORA!$B$4:$B$7322,"&lt;="&amp;$B$4)</f>
        <v>0</v>
      </c>
      <c r="AC259" s="165">
        <f>COUNTIFS(BITACORA!$C$4:$C$7322,$B$7:$B$501,BITACORA!$E$4:$E$7322,$E$6:$AM$6,BITACORA!$B$4:$B$7322,"&gt;="&amp;$B$3,BITACORA!$B$4:$B$7322,"&lt;="&amp;$B$4)</f>
        <v>0</v>
      </c>
      <c r="AD259" s="165">
        <f>COUNTIFS(BITACORA!$C$4:$C$7322,$B$7:$B$501,BITACORA!$E$4:$E$7322,$E$6:$AM$6,BITACORA!$B$4:$B$7322,"&gt;="&amp;$B$3,BITACORA!$B$4:$B$7322,"&lt;="&amp;$B$4)</f>
        <v>0</v>
      </c>
      <c r="AE259" s="165">
        <f>COUNTIFS(BITACORA!$C$4:$C$7322,$B$7:$B$501,BITACORA!$E$4:$E$7322,$E$6:$AM$6,BITACORA!$B$4:$B$7322,"&gt;="&amp;$B$3,BITACORA!$B$4:$B$7322,"&lt;="&amp;$B$4)</f>
        <v>0</v>
      </c>
      <c r="AF259" s="165">
        <f>COUNTIFS(BITACORA!$C$4:$C$7322,$B$7:$B$501,BITACORA!$E$4:$E$7322,$E$6:$AM$6,BITACORA!$B$4:$B$7322,"&gt;="&amp;$B$3,BITACORA!$B$4:$B$7322,"&lt;="&amp;$B$4)</f>
        <v>0</v>
      </c>
      <c r="AG259" s="165">
        <f>COUNTIFS(BITACORA!$C$4:$C$7322,$B$7:$B$501,BITACORA!$E$4:$E$7322,$E$6:$AM$6,BITACORA!$B$4:$B$7322,"&gt;="&amp;$B$3,BITACORA!$B$4:$B$7322,"&lt;="&amp;$B$4)</f>
        <v>0</v>
      </c>
      <c r="AH259" s="165">
        <f>COUNTIFS(BITACORA!$C$4:$C$7322,$B$7:$B$501,BITACORA!$E$4:$E$7322,$E$6:$AM$6,BITACORA!$B$4:$B$7322,"&gt;="&amp;$B$3,BITACORA!$B$4:$B$7322,"&lt;="&amp;$B$4)</f>
        <v>0</v>
      </c>
      <c r="AI259" s="165">
        <f>COUNTIFS(BITACORA!$C$4:$C$7322,$B$7:$B$501,BITACORA!$E$4:$E$7322,$E$6:$AM$6,BITACORA!$B$4:$B$7322,"&gt;="&amp;$B$3,BITACORA!$B$4:$B$7322,"&lt;="&amp;$B$4)</f>
        <v>0</v>
      </c>
      <c r="AJ259" s="165">
        <f>COUNTIFS(BITACORA!$C$4:$C$7322,$B$7:$B$501,BITACORA!$E$4:$E$7322,$E$6:$AM$6,BITACORA!$B$4:$B$7322,"&gt;="&amp;$B$3,BITACORA!$B$4:$B$7322,"&lt;="&amp;$B$4)</f>
        <v>0</v>
      </c>
      <c r="AK259" s="165">
        <f>COUNTIFS(BITACORA!$C$4:$C$7322,$B$7:$B$501,BITACORA!$E$4:$E$7322,$E$6:$AM$6,BITACORA!$B$4:$B$7322,"&gt;="&amp;$B$3,BITACORA!$B$4:$B$7322,"&lt;="&amp;$B$4)</f>
        <v>0</v>
      </c>
      <c r="AL259" s="165">
        <f>COUNTIFS(BITACORA!$C$4:$C$7322,$B$7:$B$501,BITACORA!$E$4:$E$7322,$E$6:$AM$6,BITACORA!$B$4:$B$7322,"&gt;="&amp;$B$3,BITACORA!$B$4:$B$7322,"&lt;="&amp;$B$4)</f>
        <v>0</v>
      </c>
      <c r="AM259" s="165">
        <f>COUNTIFS(BITACORA!$C$4:$C$7322,$B$7:$B$501,BITACORA!$E$4:$E$7322,$E$6:$AM$6,BITACORA!$B$4:$B$7322,"&gt;="&amp;$B$3,BITACORA!$B$4:$B$7322,"&lt;="&amp;$B$4)</f>
        <v>0</v>
      </c>
    </row>
    <row r="260" spans="1:39">
      <c r="A260" s="141"/>
      <c r="B260" s="165"/>
      <c r="C260" s="165"/>
      <c r="D260" s="164">
        <f t="shared" si="0"/>
        <v>0</v>
      </c>
      <c r="E260" s="165">
        <f>COUNTIFS(BITACORA!$C$4:$C$7322,$B$7:$B$501,BITACORA!$E$4:$E$7322,$E$6:$AM$6,BITACORA!$B$4:$B$7322,"&gt;="&amp;$B$3,BITACORA!$B$4:$B$7322,"&lt;="&amp;$B$4)</f>
        <v>0</v>
      </c>
      <c r="F260" s="165">
        <f>COUNTIFS(BITACORA!$C$4:$C$7322,$B$7:$B$501,BITACORA!$E$4:$E$7322,$E$6:$AM$6,BITACORA!$B$4:$B$7322,"&gt;="&amp;$B$3,BITACORA!$B$4:$B$7322,"&lt;="&amp;$B$4)</f>
        <v>0</v>
      </c>
      <c r="G260" s="165">
        <f>COUNTIFS(BITACORA!$C$4:$C$7322,$B$7:$B$501,BITACORA!$E$4:$E$7322,$E$6:$AM$6,BITACORA!$B$4:$B$7322,"&gt;="&amp;$B$3,BITACORA!$B$4:$B$7322,"&lt;="&amp;$B$4)</f>
        <v>0</v>
      </c>
      <c r="H260" s="165">
        <f>COUNTIFS(BITACORA!$C$4:$C$7322,$B$7:$B$501,BITACORA!$E$4:$E$7322,$E$6:$AM$6,BITACORA!$B$4:$B$7322,"&gt;="&amp;$B$3,BITACORA!$B$4:$B$7322,"&lt;="&amp;$B$4)</f>
        <v>0</v>
      </c>
      <c r="I260" s="165">
        <f>COUNTIFS(BITACORA!$C$4:$C$7322,$B$7:$B$501,BITACORA!$E$4:$E$7322,$E$6:$AM$6,BITACORA!$B$4:$B$7322,"&gt;="&amp;$B$3,BITACORA!$B$4:$B$7322,"&lt;="&amp;$B$4)</f>
        <v>0</v>
      </c>
      <c r="J260" s="165">
        <f>COUNTIFS(BITACORA!$C$4:$C$7322,$B$7:$B$501,BITACORA!$E$4:$E$7322,$E$6:$AM$6,BITACORA!$B$4:$B$7322,"&gt;="&amp;$B$3,BITACORA!$B$4:$B$7322,"&lt;="&amp;$B$4)</f>
        <v>0</v>
      </c>
      <c r="K260" s="165">
        <f>COUNTIFS(BITACORA!$C$4:$C$7322,$B$7:$B$501,BITACORA!$E$4:$E$7322,$E$6:$AM$6,BITACORA!$B$4:$B$7322,"&gt;="&amp;$B$3,BITACORA!$B$4:$B$7322,"&lt;="&amp;$B$4)</f>
        <v>0</v>
      </c>
      <c r="L260" s="165">
        <f>COUNTIFS(BITACORA!$C$4:$C$7322,$B$7:$B$501,BITACORA!$E$4:$E$7322,$E$6:$AM$6,BITACORA!$B$4:$B$7322,"&gt;="&amp;$B$3,BITACORA!$B$4:$B$7322,"&lt;="&amp;$B$4)</f>
        <v>0</v>
      </c>
      <c r="M260" s="165">
        <f>COUNTIFS(BITACORA!$C$4:$C$7322,$B$7:$B$501,BITACORA!$E$4:$E$7322,$E$6:$AM$6,BITACORA!$B$4:$B$7322,"&gt;="&amp;$B$3,BITACORA!$B$4:$B$7322,"&lt;="&amp;$B$4)</f>
        <v>0</v>
      </c>
      <c r="N260" s="165">
        <f>COUNTIFS(BITACORA!$C$4:$C$7322,$B$7:$B$501,BITACORA!$E$4:$E$7322,$E$6:$AM$6,BITACORA!$B$4:$B$7322,"&gt;="&amp;$B$3,BITACORA!$B$4:$B$7322,"&lt;="&amp;$B$4)</f>
        <v>0</v>
      </c>
      <c r="O260" s="165">
        <f>COUNTIFS(BITACORA!$C$4:$C$7322,$B$7:$B$501,BITACORA!$E$4:$E$7322,$E$6:$AM$6,BITACORA!$B$4:$B$7322,"&gt;="&amp;$B$3,BITACORA!$B$4:$B$7322,"&lt;="&amp;$B$4)</f>
        <v>0</v>
      </c>
      <c r="P260" s="165">
        <f>COUNTIFS(BITACORA!$C$4:$C$7322,$B$7:$B$501,BITACORA!$E$4:$E$7322,$E$6:$AM$6,BITACORA!$B$4:$B$7322,"&gt;="&amp;$B$3,BITACORA!$B$4:$B$7322,"&lt;="&amp;$B$4)</f>
        <v>0</v>
      </c>
      <c r="Q260" s="165">
        <f>COUNTIFS(BITACORA!$C$4:$C$7322,$B$7:$B$501,BITACORA!$E$4:$E$7322,$E$6:$AM$6,BITACORA!$B$4:$B$7322,"&gt;="&amp;$B$3,BITACORA!$B$4:$B$7322,"&lt;="&amp;$B$4)</f>
        <v>0</v>
      </c>
      <c r="R260" s="165">
        <f>COUNTIFS(BITACORA!$C$4:$C$7322,$B$7:$B$501,BITACORA!$E$4:$E$7322,$E$6:$AM$6,BITACORA!$B$4:$B$7322,"&gt;="&amp;$B$3,BITACORA!$B$4:$B$7322,"&lt;="&amp;$B$4)</f>
        <v>0</v>
      </c>
      <c r="S260" s="165">
        <f>COUNTIFS(BITACORA!$C$4:$C$7322,$B$7:$B$501,BITACORA!$E$4:$E$7322,$E$6:$AM$6,BITACORA!$B$4:$B$7322,"&gt;="&amp;$B$3,BITACORA!$B$4:$B$7322,"&lt;="&amp;$B$4)</f>
        <v>0</v>
      </c>
      <c r="T260" s="165">
        <f>COUNTIFS(BITACORA!$C$4:$C$7322,$B$7:$B$501,BITACORA!$E$4:$E$7322,$E$6:$AM$6,BITACORA!$B$4:$B$7322,"&gt;="&amp;$B$3,BITACORA!$B$4:$B$7322,"&lt;="&amp;$B$4)</f>
        <v>0</v>
      </c>
      <c r="U260" s="165">
        <f>COUNTIFS(BITACORA!$C$4:$C$7322,$B$7:$B$501,BITACORA!$E$4:$E$7322,$E$6:$AM$6,BITACORA!$B$4:$B$7322,"&gt;="&amp;$B$3,BITACORA!$B$4:$B$7322,"&lt;="&amp;$B$4)</f>
        <v>0</v>
      </c>
      <c r="V260" s="165">
        <f>COUNTIFS(BITACORA!$C$4:$C$7322,$B$7:$B$501,BITACORA!$E$4:$E$7322,$E$6:$AM$6,BITACORA!$B$4:$B$7322,"&gt;="&amp;$B$3,BITACORA!$B$4:$B$7322,"&lt;="&amp;$B$4)</f>
        <v>0</v>
      </c>
      <c r="W260" s="165">
        <f>COUNTIFS(BITACORA!$C$4:$C$7322,$B$7:$B$501,BITACORA!$E$4:$E$7322,$E$6:$AM$6,BITACORA!$B$4:$B$7322,"&gt;="&amp;$B$3,BITACORA!$B$4:$B$7322,"&lt;="&amp;$B$4)</f>
        <v>0</v>
      </c>
      <c r="X260" s="165">
        <f>COUNTIFS(BITACORA!$C$4:$C$7322,$B$7:$B$501,BITACORA!$E$4:$E$7322,$E$6:$AM$6,BITACORA!$B$4:$B$7322,"&gt;="&amp;$B$3,BITACORA!$B$4:$B$7322,"&lt;="&amp;$B$4)</f>
        <v>0</v>
      </c>
      <c r="Y260" s="165">
        <f>COUNTIFS(BITACORA!$C$4:$C$7322,$B$7:$B$501,BITACORA!$E$4:$E$7322,$E$6:$AM$6,BITACORA!$B$4:$B$7322,"&gt;="&amp;$B$3,BITACORA!$B$4:$B$7322,"&lt;="&amp;$B$4)</f>
        <v>0</v>
      </c>
      <c r="Z260" s="165">
        <f>COUNTIFS(BITACORA!$C$4:$C$7322,$B$7:$B$501,BITACORA!$E$4:$E$7322,$E$6:$AM$6,BITACORA!$B$4:$B$7322,"&gt;="&amp;$B$3,BITACORA!$B$4:$B$7322,"&lt;="&amp;$B$4)</f>
        <v>0</v>
      </c>
      <c r="AA260" s="165">
        <f>COUNTIFS(BITACORA!$C$4:$C$7322,$B$7:$B$501,BITACORA!$E$4:$E$7322,$E$6:$AM$6,BITACORA!$B$4:$B$7322,"&gt;="&amp;$B$3,BITACORA!$B$4:$B$7322,"&lt;="&amp;$B$4)</f>
        <v>0</v>
      </c>
      <c r="AB260" s="165">
        <f>COUNTIFS(BITACORA!$C$4:$C$7322,$B$7:$B$501,BITACORA!$E$4:$E$7322,$E$6:$AM$6,BITACORA!$B$4:$B$7322,"&gt;="&amp;$B$3,BITACORA!$B$4:$B$7322,"&lt;="&amp;$B$4)</f>
        <v>0</v>
      </c>
      <c r="AC260" s="165">
        <f>COUNTIFS(BITACORA!$C$4:$C$7322,$B$7:$B$501,BITACORA!$E$4:$E$7322,$E$6:$AM$6,BITACORA!$B$4:$B$7322,"&gt;="&amp;$B$3,BITACORA!$B$4:$B$7322,"&lt;="&amp;$B$4)</f>
        <v>0</v>
      </c>
      <c r="AD260" s="165">
        <f>COUNTIFS(BITACORA!$C$4:$C$7322,$B$7:$B$501,BITACORA!$E$4:$E$7322,$E$6:$AM$6,BITACORA!$B$4:$B$7322,"&gt;="&amp;$B$3,BITACORA!$B$4:$B$7322,"&lt;="&amp;$B$4)</f>
        <v>0</v>
      </c>
      <c r="AE260" s="165">
        <f>COUNTIFS(BITACORA!$C$4:$C$7322,$B$7:$B$501,BITACORA!$E$4:$E$7322,$E$6:$AM$6,BITACORA!$B$4:$B$7322,"&gt;="&amp;$B$3,BITACORA!$B$4:$B$7322,"&lt;="&amp;$B$4)</f>
        <v>0</v>
      </c>
      <c r="AF260" s="165">
        <f>COUNTIFS(BITACORA!$C$4:$C$7322,$B$7:$B$501,BITACORA!$E$4:$E$7322,$E$6:$AM$6,BITACORA!$B$4:$B$7322,"&gt;="&amp;$B$3,BITACORA!$B$4:$B$7322,"&lt;="&amp;$B$4)</f>
        <v>0</v>
      </c>
      <c r="AG260" s="165">
        <f>COUNTIFS(BITACORA!$C$4:$C$7322,$B$7:$B$501,BITACORA!$E$4:$E$7322,$E$6:$AM$6,BITACORA!$B$4:$B$7322,"&gt;="&amp;$B$3,BITACORA!$B$4:$B$7322,"&lt;="&amp;$B$4)</f>
        <v>0</v>
      </c>
      <c r="AH260" s="165">
        <f>COUNTIFS(BITACORA!$C$4:$C$7322,$B$7:$B$501,BITACORA!$E$4:$E$7322,$E$6:$AM$6,BITACORA!$B$4:$B$7322,"&gt;="&amp;$B$3,BITACORA!$B$4:$B$7322,"&lt;="&amp;$B$4)</f>
        <v>0</v>
      </c>
      <c r="AI260" s="165">
        <f>COUNTIFS(BITACORA!$C$4:$C$7322,$B$7:$B$501,BITACORA!$E$4:$E$7322,$E$6:$AM$6,BITACORA!$B$4:$B$7322,"&gt;="&amp;$B$3,BITACORA!$B$4:$B$7322,"&lt;="&amp;$B$4)</f>
        <v>0</v>
      </c>
      <c r="AJ260" s="165">
        <f>COUNTIFS(BITACORA!$C$4:$C$7322,$B$7:$B$501,BITACORA!$E$4:$E$7322,$E$6:$AM$6,BITACORA!$B$4:$B$7322,"&gt;="&amp;$B$3,BITACORA!$B$4:$B$7322,"&lt;="&amp;$B$4)</f>
        <v>0</v>
      </c>
      <c r="AK260" s="165">
        <f>COUNTIFS(BITACORA!$C$4:$C$7322,$B$7:$B$501,BITACORA!$E$4:$E$7322,$E$6:$AM$6,BITACORA!$B$4:$B$7322,"&gt;="&amp;$B$3,BITACORA!$B$4:$B$7322,"&lt;="&amp;$B$4)</f>
        <v>0</v>
      </c>
      <c r="AL260" s="165">
        <f>COUNTIFS(BITACORA!$C$4:$C$7322,$B$7:$B$501,BITACORA!$E$4:$E$7322,$E$6:$AM$6,BITACORA!$B$4:$B$7322,"&gt;="&amp;$B$3,BITACORA!$B$4:$B$7322,"&lt;="&amp;$B$4)</f>
        <v>0</v>
      </c>
      <c r="AM260" s="165">
        <f>COUNTIFS(BITACORA!$C$4:$C$7322,$B$7:$B$501,BITACORA!$E$4:$E$7322,$E$6:$AM$6,BITACORA!$B$4:$B$7322,"&gt;="&amp;$B$3,BITACORA!$B$4:$B$7322,"&lt;="&amp;$B$4)</f>
        <v>0</v>
      </c>
    </row>
    <row r="261" spans="1:39">
      <c r="A261" s="141"/>
      <c r="B261" s="165"/>
      <c r="C261" s="165"/>
      <c r="D261" s="164">
        <f t="shared" si="0"/>
        <v>0</v>
      </c>
      <c r="E261" s="165">
        <f>COUNTIFS(BITACORA!$C$4:$C$7322,$B$7:$B$501,BITACORA!$E$4:$E$7322,$E$6:$AM$6,BITACORA!$B$4:$B$7322,"&gt;="&amp;$B$3,BITACORA!$B$4:$B$7322,"&lt;="&amp;$B$4)</f>
        <v>0</v>
      </c>
      <c r="F261" s="165">
        <f>COUNTIFS(BITACORA!$C$4:$C$7322,$B$7:$B$501,BITACORA!$E$4:$E$7322,$E$6:$AM$6,BITACORA!$B$4:$B$7322,"&gt;="&amp;$B$3,BITACORA!$B$4:$B$7322,"&lt;="&amp;$B$4)</f>
        <v>0</v>
      </c>
      <c r="G261" s="165">
        <f>COUNTIFS(BITACORA!$C$4:$C$7322,$B$7:$B$501,BITACORA!$E$4:$E$7322,$E$6:$AM$6,BITACORA!$B$4:$B$7322,"&gt;="&amp;$B$3,BITACORA!$B$4:$B$7322,"&lt;="&amp;$B$4)</f>
        <v>0</v>
      </c>
      <c r="H261" s="165">
        <f>COUNTIFS(BITACORA!$C$4:$C$7322,$B$7:$B$501,BITACORA!$E$4:$E$7322,$E$6:$AM$6,BITACORA!$B$4:$B$7322,"&gt;="&amp;$B$3,BITACORA!$B$4:$B$7322,"&lt;="&amp;$B$4)</f>
        <v>0</v>
      </c>
      <c r="I261" s="165">
        <f>COUNTIFS(BITACORA!$C$4:$C$7322,$B$7:$B$501,BITACORA!$E$4:$E$7322,$E$6:$AM$6,BITACORA!$B$4:$B$7322,"&gt;="&amp;$B$3,BITACORA!$B$4:$B$7322,"&lt;="&amp;$B$4)</f>
        <v>0</v>
      </c>
      <c r="J261" s="165">
        <f>COUNTIFS(BITACORA!$C$4:$C$7322,$B$7:$B$501,BITACORA!$E$4:$E$7322,$E$6:$AM$6,BITACORA!$B$4:$B$7322,"&gt;="&amp;$B$3,BITACORA!$B$4:$B$7322,"&lt;="&amp;$B$4)</f>
        <v>0</v>
      </c>
      <c r="K261" s="165">
        <f>COUNTIFS(BITACORA!$C$4:$C$7322,$B$7:$B$501,BITACORA!$E$4:$E$7322,$E$6:$AM$6,BITACORA!$B$4:$B$7322,"&gt;="&amp;$B$3,BITACORA!$B$4:$B$7322,"&lt;="&amp;$B$4)</f>
        <v>0</v>
      </c>
      <c r="L261" s="165">
        <f>COUNTIFS(BITACORA!$C$4:$C$7322,$B$7:$B$501,BITACORA!$E$4:$E$7322,$E$6:$AM$6,BITACORA!$B$4:$B$7322,"&gt;="&amp;$B$3,BITACORA!$B$4:$B$7322,"&lt;="&amp;$B$4)</f>
        <v>0</v>
      </c>
      <c r="M261" s="165">
        <f>COUNTIFS(BITACORA!$C$4:$C$7322,$B$7:$B$501,BITACORA!$E$4:$E$7322,$E$6:$AM$6,BITACORA!$B$4:$B$7322,"&gt;="&amp;$B$3,BITACORA!$B$4:$B$7322,"&lt;="&amp;$B$4)</f>
        <v>0</v>
      </c>
      <c r="N261" s="165">
        <f>COUNTIFS(BITACORA!$C$4:$C$7322,$B$7:$B$501,BITACORA!$E$4:$E$7322,$E$6:$AM$6,BITACORA!$B$4:$B$7322,"&gt;="&amp;$B$3,BITACORA!$B$4:$B$7322,"&lt;="&amp;$B$4)</f>
        <v>0</v>
      </c>
      <c r="O261" s="165">
        <f>COUNTIFS(BITACORA!$C$4:$C$7322,$B$7:$B$501,BITACORA!$E$4:$E$7322,$E$6:$AM$6,BITACORA!$B$4:$B$7322,"&gt;="&amp;$B$3,BITACORA!$B$4:$B$7322,"&lt;="&amp;$B$4)</f>
        <v>0</v>
      </c>
      <c r="P261" s="165">
        <f>COUNTIFS(BITACORA!$C$4:$C$7322,$B$7:$B$501,BITACORA!$E$4:$E$7322,$E$6:$AM$6,BITACORA!$B$4:$B$7322,"&gt;="&amp;$B$3,BITACORA!$B$4:$B$7322,"&lt;="&amp;$B$4)</f>
        <v>0</v>
      </c>
      <c r="Q261" s="165">
        <f>COUNTIFS(BITACORA!$C$4:$C$7322,$B$7:$B$501,BITACORA!$E$4:$E$7322,$E$6:$AM$6,BITACORA!$B$4:$B$7322,"&gt;="&amp;$B$3,BITACORA!$B$4:$B$7322,"&lt;="&amp;$B$4)</f>
        <v>0</v>
      </c>
      <c r="R261" s="165">
        <f>COUNTIFS(BITACORA!$C$4:$C$7322,$B$7:$B$501,BITACORA!$E$4:$E$7322,$E$6:$AM$6,BITACORA!$B$4:$B$7322,"&gt;="&amp;$B$3,BITACORA!$B$4:$B$7322,"&lt;="&amp;$B$4)</f>
        <v>0</v>
      </c>
      <c r="S261" s="165">
        <f>COUNTIFS(BITACORA!$C$4:$C$7322,$B$7:$B$501,BITACORA!$E$4:$E$7322,$E$6:$AM$6,BITACORA!$B$4:$B$7322,"&gt;="&amp;$B$3,BITACORA!$B$4:$B$7322,"&lt;="&amp;$B$4)</f>
        <v>0</v>
      </c>
      <c r="T261" s="165">
        <f>COUNTIFS(BITACORA!$C$4:$C$7322,$B$7:$B$501,BITACORA!$E$4:$E$7322,$E$6:$AM$6,BITACORA!$B$4:$B$7322,"&gt;="&amp;$B$3,BITACORA!$B$4:$B$7322,"&lt;="&amp;$B$4)</f>
        <v>0</v>
      </c>
      <c r="U261" s="165">
        <f>COUNTIFS(BITACORA!$C$4:$C$7322,$B$7:$B$501,BITACORA!$E$4:$E$7322,$E$6:$AM$6,BITACORA!$B$4:$B$7322,"&gt;="&amp;$B$3,BITACORA!$B$4:$B$7322,"&lt;="&amp;$B$4)</f>
        <v>0</v>
      </c>
      <c r="V261" s="165">
        <f>COUNTIFS(BITACORA!$C$4:$C$7322,$B$7:$B$501,BITACORA!$E$4:$E$7322,$E$6:$AM$6,BITACORA!$B$4:$B$7322,"&gt;="&amp;$B$3,BITACORA!$B$4:$B$7322,"&lt;="&amp;$B$4)</f>
        <v>0</v>
      </c>
      <c r="W261" s="165">
        <f>COUNTIFS(BITACORA!$C$4:$C$7322,$B$7:$B$501,BITACORA!$E$4:$E$7322,$E$6:$AM$6,BITACORA!$B$4:$B$7322,"&gt;="&amp;$B$3,BITACORA!$B$4:$B$7322,"&lt;="&amp;$B$4)</f>
        <v>0</v>
      </c>
      <c r="X261" s="165">
        <f>COUNTIFS(BITACORA!$C$4:$C$7322,$B$7:$B$501,BITACORA!$E$4:$E$7322,$E$6:$AM$6,BITACORA!$B$4:$B$7322,"&gt;="&amp;$B$3,BITACORA!$B$4:$B$7322,"&lt;="&amp;$B$4)</f>
        <v>0</v>
      </c>
      <c r="Y261" s="165">
        <f>COUNTIFS(BITACORA!$C$4:$C$7322,$B$7:$B$501,BITACORA!$E$4:$E$7322,$E$6:$AM$6,BITACORA!$B$4:$B$7322,"&gt;="&amp;$B$3,BITACORA!$B$4:$B$7322,"&lt;="&amp;$B$4)</f>
        <v>0</v>
      </c>
      <c r="Z261" s="165">
        <f>COUNTIFS(BITACORA!$C$4:$C$7322,$B$7:$B$501,BITACORA!$E$4:$E$7322,$E$6:$AM$6,BITACORA!$B$4:$B$7322,"&gt;="&amp;$B$3,BITACORA!$B$4:$B$7322,"&lt;="&amp;$B$4)</f>
        <v>0</v>
      </c>
      <c r="AA261" s="165">
        <f>COUNTIFS(BITACORA!$C$4:$C$7322,$B$7:$B$501,BITACORA!$E$4:$E$7322,$E$6:$AM$6,BITACORA!$B$4:$B$7322,"&gt;="&amp;$B$3,BITACORA!$B$4:$B$7322,"&lt;="&amp;$B$4)</f>
        <v>0</v>
      </c>
      <c r="AB261" s="165">
        <f>COUNTIFS(BITACORA!$C$4:$C$7322,$B$7:$B$501,BITACORA!$E$4:$E$7322,$E$6:$AM$6,BITACORA!$B$4:$B$7322,"&gt;="&amp;$B$3,BITACORA!$B$4:$B$7322,"&lt;="&amp;$B$4)</f>
        <v>0</v>
      </c>
      <c r="AC261" s="165">
        <f>COUNTIFS(BITACORA!$C$4:$C$7322,$B$7:$B$501,BITACORA!$E$4:$E$7322,$E$6:$AM$6,BITACORA!$B$4:$B$7322,"&gt;="&amp;$B$3,BITACORA!$B$4:$B$7322,"&lt;="&amp;$B$4)</f>
        <v>0</v>
      </c>
      <c r="AD261" s="165">
        <f>COUNTIFS(BITACORA!$C$4:$C$7322,$B$7:$B$501,BITACORA!$E$4:$E$7322,$E$6:$AM$6,BITACORA!$B$4:$B$7322,"&gt;="&amp;$B$3,BITACORA!$B$4:$B$7322,"&lt;="&amp;$B$4)</f>
        <v>0</v>
      </c>
      <c r="AE261" s="165">
        <f>COUNTIFS(BITACORA!$C$4:$C$7322,$B$7:$B$501,BITACORA!$E$4:$E$7322,$E$6:$AM$6,BITACORA!$B$4:$B$7322,"&gt;="&amp;$B$3,BITACORA!$B$4:$B$7322,"&lt;="&amp;$B$4)</f>
        <v>0</v>
      </c>
      <c r="AF261" s="165">
        <f>COUNTIFS(BITACORA!$C$4:$C$7322,$B$7:$B$501,BITACORA!$E$4:$E$7322,$E$6:$AM$6,BITACORA!$B$4:$B$7322,"&gt;="&amp;$B$3,BITACORA!$B$4:$B$7322,"&lt;="&amp;$B$4)</f>
        <v>0</v>
      </c>
      <c r="AG261" s="165">
        <f>COUNTIFS(BITACORA!$C$4:$C$7322,$B$7:$B$501,BITACORA!$E$4:$E$7322,$E$6:$AM$6,BITACORA!$B$4:$B$7322,"&gt;="&amp;$B$3,BITACORA!$B$4:$B$7322,"&lt;="&amp;$B$4)</f>
        <v>0</v>
      </c>
      <c r="AH261" s="165">
        <f>COUNTIFS(BITACORA!$C$4:$C$7322,$B$7:$B$501,BITACORA!$E$4:$E$7322,$E$6:$AM$6,BITACORA!$B$4:$B$7322,"&gt;="&amp;$B$3,BITACORA!$B$4:$B$7322,"&lt;="&amp;$B$4)</f>
        <v>0</v>
      </c>
      <c r="AI261" s="165">
        <f>COUNTIFS(BITACORA!$C$4:$C$7322,$B$7:$B$501,BITACORA!$E$4:$E$7322,$E$6:$AM$6,BITACORA!$B$4:$B$7322,"&gt;="&amp;$B$3,BITACORA!$B$4:$B$7322,"&lt;="&amp;$B$4)</f>
        <v>0</v>
      </c>
      <c r="AJ261" s="165">
        <f>COUNTIFS(BITACORA!$C$4:$C$7322,$B$7:$B$501,BITACORA!$E$4:$E$7322,$E$6:$AM$6,BITACORA!$B$4:$B$7322,"&gt;="&amp;$B$3,BITACORA!$B$4:$B$7322,"&lt;="&amp;$B$4)</f>
        <v>0</v>
      </c>
      <c r="AK261" s="165">
        <f>COUNTIFS(BITACORA!$C$4:$C$7322,$B$7:$B$501,BITACORA!$E$4:$E$7322,$E$6:$AM$6,BITACORA!$B$4:$B$7322,"&gt;="&amp;$B$3,BITACORA!$B$4:$B$7322,"&lt;="&amp;$B$4)</f>
        <v>0</v>
      </c>
      <c r="AL261" s="165">
        <f>COUNTIFS(BITACORA!$C$4:$C$7322,$B$7:$B$501,BITACORA!$E$4:$E$7322,$E$6:$AM$6,BITACORA!$B$4:$B$7322,"&gt;="&amp;$B$3,BITACORA!$B$4:$B$7322,"&lt;="&amp;$B$4)</f>
        <v>0</v>
      </c>
      <c r="AM261" s="165">
        <f>COUNTIFS(BITACORA!$C$4:$C$7322,$B$7:$B$501,BITACORA!$E$4:$E$7322,$E$6:$AM$6,BITACORA!$B$4:$B$7322,"&gt;="&amp;$B$3,BITACORA!$B$4:$B$7322,"&lt;="&amp;$B$4)</f>
        <v>0</v>
      </c>
    </row>
    <row r="262" spans="1:39">
      <c r="A262" s="141"/>
      <c r="B262" s="165"/>
      <c r="C262" s="165"/>
      <c r="D262" s="164">
        <f t="shared" si="0"/>
        <v>0</v>
      </c>
      <c r="E262" s="165">
        <f>COUNTIFS(BITACORA!$C$4:$C$7322,$B$7:$B$501,BITACORA!$E$4:$E$7322,$E$6:$AM$6,BITACORA!$B$4:$B$7322,"&gt;="&amp;$B$3,BITACORA!$B$4:$B$7322,"&lt;="&amp;$B$4)</f>
        <v>0</v>
      </c>
      <c r="F262" s="165">
        <f>COUNTIFS(BITACORA!$C$4:$C$7322,$B$7:$B$501,BITACORA!$E$4:$E$7322,$E$6:$AM$6,BITACORA!$B$4:$B$7322,"&gt;="&amp;$B$3,BITACORA!$B$4:$B$7322,"&lt;="&amp;$B$4)</f>
        <v>0</v>
      </c>
      <c r="G262" s="165">
        <f>COUNTIFS(BITACORA!$C$4:$C$7322,$B$7:$B$501,BITACORA!$E$4:$E$7322,$E$6:$AM$6,BITACORA!$B$4:$B$7322,"&gt;="&amp;$B$3,BITACORA!$B$4:$B$7322,"&lt;="&amp;$B$4)</f>
        <v>0</v>
      </c>
      <c r="H262" s="165">
        <f>COUNTIFS(BITACORA!$C$4:$C$7322,$B$7:$B$501,BITACORA!$E$4:$E$7322,$E$6:$AM$6,BITACORA!$B$4:$B$7322,"&gt;="&amp;$B$3,BITACORA!$B$4:$B$7322,"&lt;="&amp;$B$4)</f>
        <v>0</v>
      </c>
      <c r="I262" s="165">
        <f>COUNTIFS(BITACORA!$C$4:$C$7322,$B$7:$B$501,BITACORA!$E$4:$E$7322,$E$6:$AM$6,BITACORA!$B$4:$B$7322,"&gt;="&amp;$B$3,BITACORA!$B$4:$B$7322,"&lt;="&amp;$B$4)</f>
        <v>0</v>
      </c>
      <c r="J262" s="165">
        <f>COUNTIFS(BITACORA!$C$4:$C$7322,$B$7:$B$501,BITACORA!$E$4:$E$7322,$E$6:$AM$6,BITACORA!$B$4:$B$7322,"&gt;="&amp;$B$3,BITACORA!$B$4:$B$7322,"&lt;="&amp;$B$4)</f>
        <v>0</v>
      </c>
      <c r="K262" s="165">
        <f>COUNTIFS(BITACORA!$C$4:$C$7322,$B$7:$B$501,BITACORA!$E$4:$E$7322,$E$6:$AM$6,BITACORA!$B$4:$B$7322,"&gt;="&amp;$B$3,BITACORA!$B$4:$B$7322,"&lt;="&amp;$B$4)</f>
        <v>0</v>
      </c>
      <c r="L262" s="165">
        <f>COUNTIFS(BITACORA!$C$4:$C$7322,$B$7:$B$501,BITACORA!$E$4:$E$7322,$E$6:$AM$6,BITACORA!$B$4:$B$7322,"&gt;="&amp;$B$3,BITACORA!$B$4:$B$7322,"&lt;="&amp;$B$4)</f>
        <v>0</v>
      </c>
      <c r="M262" s="165">
        <f>COUNTIFS(BITACORA!$C$4:$C$7322,$B$7:$B$501,BITACORA!$E$4:$E$7322,$E$6:$AM$6,BITACORA!$B$4:$B$7322,"&gt;="&amp;$B$3,BITACORA!$B$4:$B$7322,"&lt;="&amp;$B$4)</f>
        <v>0</v>
      </c>
      <c r="N262" s="165">
        <f>COUNTIFS(BITACORA!$C$4:$C$7322,$B$7:$B$501,BITACORA!$E$4:$E$7322,$E$6:$AM$6,BITACORA!$B$4:$B$7322,"&gt;="&amp;$B$3,BITACORA!$B$4:$B$7322,"&lt;="&amp;$B$4)</f>
        <v>0</v>
      </c>
      <c r="O262" s="165">
        <f>COUNTIFS(BITACORA!$C$4:$C$7322,$B$7:$B$501,BITACORA!$E$4:$E$7322,$E$6:$AM$6,BITACORA!$B$4:$B$7322,"&gt;="&amp;$B$3,BITACORA!$B$4:$B$7322,"&lt;="&amp;$B$4)</f>
        <v>0</v>
      </c>
      <c r="P262" s="165">
        <f>COUNTIFS(BITACORA!$C$4:$C$7322,$B$7:$B$501,BITACORA!$E$4:$E$7322,$E$6:$AM$6,BITACORA!$B$4:$B$7322,"&gt;="&amp;$B$3,BITACORA!$B$4:$B$7322,"&lt;="&amp;$B$4)</f>
        <v>0</v>
      </c>
      <c r="Q262" s="165">
        <f>COUNTIFS(BITACORA!$C$4:$C$7322,$B$7:$B$501,BITACORA!$E$4:$E$7322,$E$6:$AM$6,BITACORA!$B$4:$B$7322,"&gt;="&amp;$B$3,BITACORA!$B$4:$B$7322,"&lt;="&amp;$B$4)</f>
        <v>0</v>
      </c>
      <c r="R262" s="165">
        <f>COUNTIFS(BITACORA!$C$4:$C$7322,$B$7:$B$501,BITACORA!$E$4:$E$7322,$E$6:$AM$6,BITACORA!$B$4:$B$7322,"&gt;="&amp;$B$3,BITACORA!$B$4:$B$7322,"&lt;="&amp;$B$4)</f>
        <v>0</v>
      </c>
      <c r="S262" s="165">
        <f>COUNTIFS(BITACORA!$C$4:$C$7322,$B$7:$B$501,BITACORA!$E$4:$E$7322,$E$6:$AM$6,BITACORA!$B$4:$B$7322,"&gt;="&amp;$B$3,BITACORA!$B$4:$B$7322,"&lt;="&amp;$B$4)</f>
        <v>0</v>
      </c>
      <c r="T262" s="165">
        <f>COUNTIFS(BITACORA!$C$4:$C$7322,$B$7:$B$501,BITACORA!$E$4:$E$7322,$E$6:$AM$6,BITACORA!$B$4:$B$7322,"&gt;="&amp;$B$3,BITACORA!$B$4:$B$7322,"&lt;="&amp;$B$4)</f>
        <v>0</v>
      </c>
      <c r="U262" s="165">
        <f>COUNTIFS(BITACORA!$C$4:$C$7322,$B$7:$B$501,BITACORA!$E$4:$E$7322,$E$6:$AM$6,BITACORA!$B$4:$B$7322,"&gt;="&amp;$B$3,BITACORA!$B$4:$B$7322,"&lt;="&amp;$B$4)</f>
        <v>0</v>
      </c>
      <c r="V262" s="165">
        <f>COUNTIFS(BITACORA!$C$4:$C$7322,$B$7:$B$501,BITACORA!$E$4:$E$7322,$E$6:$AM$6,BITACORA!$B$4:$B$7322,"&gt;="&amp;$B$3,BITACORA!$B$4:$B$7322,"&lt;="&amp;$B$4)</f>
        <v>0</v>
      </c>
      <c r="W262" s="165">
        <f>COUNTIFS(BITACORA!$C$4:$C$7322,$B$7:$B$501,BITACORA!$E$4:$E$7322,$E$6:$AM$6,BITACORA!$B$4:$B$7322,"&gt;="&amp;$B$3,BITACORA!$B$4:$B$7322,"&lt;="&amp;$B$4)</f>
        <v>0</v>
      </c>
      <c r="X262" s="165">
        <f>COUNTIFS(BITACORA!$C$4:$C$7322,$B$7:$B$501,BITACORA!$E$4:$E$7322,$E$6:$AM$6,BITACORA!$B$4:$B$7322,"&gt;="&amp;$B$3,BITACORA!$B$4:$B$7322,"&lt;="&amp;$B$4)</f>
        <v>0</v>
      </c>
      <c r="Y262" s="165">
        <f>COUNTIFS(BITACORA!$C$4:$C$7322,$B$7:$B$501,BITACORA!$E$4:$E$7322,$E$6:$AM$6,BITACORA!$B$4:$B$7322,"&gt;="&amp;$B$3,BITACORA!$B$4:$B$7322,"&lt;="&amp;$B$4)</f>
        <v>0</v>
      </c>
      <c r="Z262" s="165">
        <f>COUNTIFS(BITACORA!$C$4:$C$7322,$B$7:$B$501,BITACORA!$E$4:$E$7322,$E$6:$AM$6,BITACORA!$B$4:$B$7322,"&gt;="&amp;$B$3,BITACORA!$B$4:$B$7322,"&lt;="&amp;$B$4)</f>
        <v>0</v>
      </c>
      <c r="AA262" s="165">
        <f>COUNTIFS(BITACORA!$C$4:$C$7322,$B$7:$B$501,BITACORA!$E$4:$E$7322,$E$6:$AM$6,BITACORA!$B$4:$B$7322,"&gt;="&amp;$B$3,BITACORA!$B$4:$B$7322,"&lt;="&amp;$B$4)</f>
        <v>0</v>
      </c>
      <c r="AB262" s="165">
        <f>COUNTIFS(BITACORA!$C$4:$C$7322,$B$7:$B$501,BITACORA!$E$4:$E$7322,$E$6:$AM$6,BITACORA!$B$4:$B$7322,"&gt;="&amp;$B$3,BITACORA!$B$4:$B$7322,"&lt;="&amp;$B$4)</f>
        <v>0</v>
      </c>
      <c r="AC262" s="165">
        <f>COUNTIFS(BITACORA!$C$4:$C$7322,$B$7:$B$501,BITACORA!$E$4:$E$7322,$E$6:$AM$6,BITACORA!$B$4:$B$7322,"&gt;="&amp;$B$3,BITACORA!$B$4:$B$7322,"&lt;="&amp;$B$4)</f>
        <v>0</v>
      </c>
      <c r="AD262" s="165">
        <f>COUNTIFS(BITACORA!$C$4:$C$7322,$B$7:$B$501,BITACORA!$E$4:$E$7322,$E$6:$AM$6,BITACORA!$B$4:$B$7322,"&gt;="&amp;$B$3,BITACORA!$B$4:$B$7322,"&lt;="&amp;$B$4)</f>
        <v>0</v>
      </c>
      <c r="AE262" s="165">
        <f>COUNTIFS(BITACORA!$C$4:$C$7322,$B$7:$B$501,BITACORA!$E$4:$E$7322,$E$6:$AM$6,BITACORA!$B$4:$B$7322,"&gt;="&amp;$B$3,BITACORA!$B$4:$B$7322,"&lt;="&amp;$B$4)</f>
        <v>0</v>
      </c>
      <c r="AF262" s="165">
        <f>COUNTIFS(BITACORA!$C$4:$C$7322,$B$7:$B$501,BITACORA!$E$4:$E$7322,$E$6:$AM$6,BITACORA!$B$4:$B$7322,"&gt;="&amp;$B$3,BITACORA!$B$4:$B$7322,"&lt;="&amp;$B$4)</f>
        <v>0</v>
      </c>
      <c r="AG262" s="165">
        <f>COUNTIFS(BITACORA!$C$4:$C$7322,$B$7:$B$501,BITACORA!$E$4:$E$7322,$E$6:$AM$6,BITACORA!$B$4:$B$7322,"&gt;="&amp;$B$3,BITACORA!$B$4:$B$7322,"&lt;="&amp;$B$4)</f>
        <v>0</v>
      </c>
      <c r="AH262" s="165">
        <f>COUNTIFS(BITACORA!$C$4:$C$7322,$B$7:$B$501,BITACORA!$E$4:$E$7322,$E$6:$AM$6,BITACORA!$B$4:$B$7322,"&gt;="&amp;$B$3,BITACORA!$B$4:$B$7322,"&lt;="&amp;$B$4)</f>
        <v>0</v>
      </c>
      <c r="AI262" s="165">
        <f>COUNTIFS(BITACORA!$C$4:$C$7322,$B$7:$B$501,BITACORA!$E$4:$E$7322,$E$6:$AM$6,BITACORA!$B$4:$B$7322,"&gt;="&amp;$B$3,BITACORA!$B$4:$B$7322,"&lt;="&amp;$B$4)</f>
        <v>0</v>
      </c>
      <c r="AJ262" s="165">
        <f>COUNTIFS(BITACORA!$C$4:$C$7322,$B$7:$B$501,BITACORA!$E$4:$E$7322,$E$6:$AM$6,BITACORA!$B$4:$B$7322,"&gt;="&amp;$B$3,BITACORA!$B$4:$B$7322,"&lt;="&amp;$B$4)</f>
        <v>0</v>
      </c>
      <c r="AK262" s="165">
        <f>COUNTIFS(BITACORA!$C$4:$C$7322,$B$7:$B$501,BITACORA!$E$4:$E$7322,$E$6:$AM$6,BITACORA!$B$4:$B$7322,"&gt;="&amp;$B$3,BITACORA!$B$4:$B$7322,"&lt;="&amp;$B$4)</f>
        <v>0</v>
      </c>
      <c r="AL262" s="165">
        <f>COUNTIFS(BITACORA!$C$4:$C$7322,$B$7:$B$501,BITACORA!$E$4:$E$7322,$E$6:$AM$6,BITACORA!$B$4:$B$7322,"&gt;="&amp;$B$3,BITACORA!$B$4:$B$7322,"&lt;="&amp;$B$4)</f>
        <v>0</v>
      </c>
      <c r="AM262" s="165">
        <f>COUNTIFS(BITACORA!$C$4:$C$7322,$B$7:$B$501,BITACORA!$E$4:$E$7322,$E$6:$AM$6,BITACORA!$B$4:$B$7322,"&gt;="&amp;$B$3,BITACORA!$B$4:$B$7322,"&lt;="&amp;$B$4)</f>
        <v>0</v>
      </c>
    </row>
    <row r="263" spans="1:39">
      <c r="A263" s="141"/>
      <c r="B263" s="165"/>
      <c r="C263" s="165"/>
      <c r="D263" s="164">
        <f t="shared" si="0"/>
        <v>0</v>
      </c>
      <c r="E263" s="165">
        <f>COUNTIFS(BITACORA!$C$4:$C$7322,$B$7:$B$501,BITACORA!$E$4:$E$7322,$E$6:$AM$6,BITACORA!$B$4:$B$7322,"&gt;="&amp;$B$3,BITACORA!$B$4:$B$7322,"&lt;="&amp;$B$4)</f>
        <v>0</v>
      </c>
      <c r="F263" s="165">
        <f>COUNTIFS(BITACORA!$C$4:$C$7322,$B$7:$B$501,BITACORA!$E$4:$E$7322,$E$6:$AM$6,BITACORA!$B$4:$B$7322,"&gt;="&amp;$B$3,BITACORA!$B$4:$B$7322,"&lt;="&amp;$B$4)</f>
        <v>0</v>
      </c>
      <c r="G263" s="165">
        <f>COUNTIFS(BITACORA!$C$4:$C$7322,$B$7:$B$501,BITACORA!$E$4:$E$7322,$E$6:$AM$6,BITACORA!$B$4:$B$7322,"&gt;="&amp;$B$3,BITACORA!$B$4:$B$7322,"&lt;="&amp;$B$4)</f>
        <v>0</v>
      </c>
      <c r="H263" s="165">
        <f>COUNTIFS(BITACORA!$C$4:$C$7322,$B$7:$B$501,BITACORA!$E$4:$E$7322,$E$6:$AM$6,BITACORA!$B$4:$B$7322,"&gt;="&amp;$B$3,BITACORA!$B$4:$B$7322,"&lt;="&amp;$B$4)</f>
        <v>0</v>
      </c>
      <c r="I263" s="165">
        <f>COUNTIFS(BITACORA!$C$4:$C$7322,$B$7:$B$501,BITACORA!$E$4:$E$7322,$E$6:$AM$6,BITACORA!$B$4:$B$7322,"&gt;="&amp;$B$3,BITACORA!$B$4:$B$7322,"&lt;="&amp;$B$4)</f>
        <v>0</v>
      </c>
      <c r="J263" s="165">
        <f>COUNTIFS(BITACORA!$C$4:$C$7322,$B$7:$B$501,BITACORA!$E$4:$E$7322,$E$6:$AM$6,BITACORA!$B$4:$B$7322,"&gt;="&amp;$B$3,BITACORA!$B$4:$B$7322,"&lt;="&amp;$B$4)</f>
        <v>0</v>
      </c>
      <c r="K263" s="165">
        <f>COUNTIFS(BITACORA!$C$4:$C$7322,$B$7:$B$501,BITACORA!$E$4:$E$7322,$E$6:$AM$6,BITACORA!$B$4:$B$7322,"&gt;="&amp;$B$3,BITACORA!$B$4:$B$7322,"&lt;="&amp;$B$4)</f>
        <v>0</v>
      </c>
      <c r="L263" s="165">
        <f>COUNTIFS(BITACORA!$C$4:$C$7322,$B$7:$B$501,BITACORA!$E$4:$E$7322,$E$6:$AM$6,BITACORA!$B$4:$B$7322,"&gt;="&amp;$B$3,BITACORA!$B$4:$B$7322,"&lt;="&amp;$B$4)</f>
        <v>0</v>
      </c>
      <c r="M263" s="165">
        <f>COUNTIFS(BITACORA!$C$4:$C$7322,$B$7:$B$501,BITACORA!$E$4:$E$7322,$E$6:$AM$6,BITACORA!$B$4:$B$7322,"&gt;="&amp;$B$3,BITACORA!$B$4:$B$7322,"&lt;="&amp;$B$4)</f>
        <v>0</v>
      </c>
      <c r="N263" s="165">
        <f>COUNTIFS(BITACORA!$C$4:$C$7322,$B$7:$B$501,BITACORA!$E$4:$E$7322,$E$6:$AM$6,BITACORA!$B$4:$B$7322,"&gt;="&amp;$B$3,BITACORA!$B$4:$B$7322,"&lt;="&amp;$B$4)</f>
        <v>0</v>
      </c>
      <c r="O263" s="165">
        <f>COUNTIFS(BITACORA!$C$4:$C$7322,$B$7:$B$501,BITACORA!$E$4:$E$7322,$E$6:$AM$6,BITACORA!$B$4:$B$7322,"&gt;="&amp;$B$3,BITACORA!$B$4:$B$7322,"&lt;="&amp;$B$4)</f>
        <v>0</v>
      </c>
      <c r="P263" s="165">
        <f>COUNTIFS(BITACORA!$C$4:$C$7322,$B$7:$B$501,BITACORA!$E$4:$E$7322,$E$6:$AM$6,BITACORA!$B$4:$B$7322,"&gt;="&amp;$B$3,BITACORA!$B$4:$B$7322,"&lt;="&amp;$B$4)</f>
        <v>0</v>
      </c>
      <c r="Q263" s="165">
        <f>COUNTIFS(BITACORA!$C$4:$C$7322,$B$7:$B$501,BITACORA!$E$4:$E$7322,$E$6:$AM$6,BITACORA!$B$4:$B$7322,"&gt;="&amp;$B$3,BITACORA!$B$4:$B$7322,"&lt;="&amp;$B$4)</f>
        <v>0</v>
      </c>
      <c r="R263" s="165">
        <f>COUNTIFS(BITACORA!$C$4:$C$7322,$B$7:$B$501,BITACORA!$E$4:$E$7322,$E$6:$AM$6,BITACORA!$B$4:$B$7322,"&gt;="&amp;$B$3,BITACORA!$B$4:$B$7322,"&lt;="&amp;$B$4)</f>
        <v>0</v>
      </c>
      <c r="S263" s="165">
        <f>COUNTIFS(BITACORA!$C$4:$C$7322,$B$7:$B$501,BITACORA!$E$4:$E$7322,$E$6:$AM$6,BITACORA!$B$4:$B$7322,"&gt;="&amp;$B$3,BITACORA!$B$4:$B$7322,"&lt;="&amp;$B$4)</f>
        <v>0</v>
      </c>
      <c r="T263" s="165">
        <f>COUNTIFS(BITACORA!$C$4:$C$7322,$B$7:$B$501,BITACORA!$E$4:$E$7322,$E$6:$AM$6,BITACORA!$B$4:$B$7322,"&gt;="&amp;$B$3,BITACORA!$B$4:$B$7322,"&lt;="&amp;$B$4)</f>
        <v>0</v>
      </c>
      <c r="U263" s="165">
        <f>COUNTIFS(BITACORA!$C$4:$C$7322,$B$7:$B$501,BITACORA!$E$4:$E$7322,$E$6:$AM$6,BITACORA!$B$4:$B$7322,"&gt;="&amp;$B$3,BITACORA!$B$4:$B$7322,"&lt;="&amp;$B$4)</f>
        <v>0</v>
      </c>
      <c r="V263" s="165">
        <f>COUNTIFS(BITACORA!$C$4:$C$7322,$B$7:$B$501,BITACORA!$E$4:$E$7322,$E$6:$AM$6,BITACORA!$B$4:$B$7322,"&gt;="&amp;$B$3,BITACORA!$B$4:$B$7322,"&lt;="&amp;$B$4)</f>
        <v>0</v>
      </c>
      <c r="W263" s="165">
        <f>COUNTIFS(BITACORA!$C$4:$C$7322,$B$7:$B$501,BITACORA!$E$4:$E$7322,$E$6:$AM$6,BITACORA!$B$4:$B$7322,"&gt;="&amp;$B$3,BITACORA!$B$4:$B$7322,"&lt;="&amp;$B$4)</f>
        <v>0</v>
      </c>
      <c r="X263" s="165">
        <f>COUNTIFS(BITACORA!$C$4:$C$7322,$B$7:$B$501,BITACORA!$E$4:$E$7322,$E$6:$AM$6,BITACORA!$B$4:$B$7322,"&gt;="&amp;$B$3,BITACORA!$B$4:$B$7322,"&lt;="&amp;$B$4)</f>
        <v>0</v>
      </c>
      <c r="Y263" s="165">
        <f>COUNTIFS(BITACORA!$C$4:$C$7322,$B$7:$B$501,BITACORA!$E$4:$E$7322,$E$6:$AM$6,BITACORA!$B$4:$B$7322,"&gt;="&amp;$B$3,BITACORA!$B$4:$B$7322,"&lt;="&amp;$B$4)</f>
        <v>0</v>
      </c>
      <c r="Z263" s="165">
        <f>COUNTIFS(BITACORA!$C$4:$C$7322,$B$7:$B$501,BITACORA!$E$4:$E$7322,$E$6:$AM$6,BITACORA!$B$4:$B$7322,"&gt;="&amp;$B$3,BITACORA!$B$4:$B$7322,"&lt;="&amp;$B$4)</f>
        <v>0</v>
      </c>
      <c r="AA263" s="165">
        <f>COUNTIFS(BITACORA!$C$4:$C$7322,$B$7:$B$501,BITACORA!$E$4:$E$7322,$E$6:$AM$6,BITACORA!$B$4:$B$7322,"&gt;="&amp;$B$3,BITACORA!$B$4:$B$7322,"&lt;="&amp;$B$4)</f>
        <v>0</v>
      </c>
      <c r="AB263" s="165">
        <f>COUNTIFS(BITACORA!$C$4:$C$7322,$B$7:$B$501,BITACORA!$E$4:$E$7322,$E$6:$AM$6,BITACORA!$B$4:$B$7322,"&gt;="&amp;$B$3,BITACORA!$B$4:$B$7322,"&lt;="&amp;$B$4)</f>
        <v>0</v>
      </c>
      <c r="AC263" s="165">
        <f>COUNTIFS(BITACORA!$C$4:$C$7322,$B$7:$B$501,BITACORA!$E$4:$E$7322,$E$6:$AM$6,BITACORA!$B$4:$B$7322,"&gt;="&amp;$B$3,BITACORA!$B$4:$B$7322,"&lt;="&amp;$B$4)</f>
        <v>0</v>
      </c>
      <c r="AD263" s="165">
        <f>COUNTIFS(BITACORA!$C$4:$C$7322,$B$7:$B$501,BITACORA!$E$4:$E$7322,$E$6:$AM$6,BITACORA!$B$4:$B$7322,"&gt;="&amp;$B$3,BITACORA!$B$4:$B$7322,"&lt;="&amp;$B$4)</f>
        <v>0</v>
      </c>
      <c r="AE263" s="165">
        <f>COUNTIFS(BITACORA!$C$4:$C$7322,$B$7:$B$501,BITACORA!$E$4:$E$7322,$E$6:$AM$6,BITACORA!$B$4:$B$7322,"&gt;="&amp;$B$3,BITACORA!$B$4:$B$7322,"&lt;="&amp;$B$4)</f>
        <v>0</v>
      </c>
      <c r="AF263" s="165">
        <f>COUNTIFS(BITACORA!$C$4:$C$7322,$B$7:$B$501,BITACORA!$E$4:$E$7322,$E$6:$AM$6,BITACORA!$B$4:$B$7322,"&gt;="&amp;$B$3,BITACORA!$B$4:$B$7322,"&lt;="&amp;$B$4)</f>
        <v>0</v>
      </c>
      <c r="AG263" s="165">
        <f>COUNTIFS(BITACORA!$C$4:$C$7322,$B$7:$B$501,BITACORA!$E$4:$E$7322,$E$6:$AM$6,BITACORA!$B$4:$B$7322,"&gt;="&amp;$B$3,BITACORA!$B$4:$B$7322,"&lt;="&amp;$B$4)</f>
        <v>0</v>
      </c>
      <c r="AH263" s="165">
        <f>COUNTIFS(BITACORA!$C$4:$C$7322,$B$7:$B$501,BITACORA!$E$4:$E$7322,$E$6:$AM$6,BITACORA!$B$4:$B$7322,"&gt;="&amp;$B$3,BITACORA!$B$4:$B$7322,"&lt;="&amp;$B$4)</f>
        <v>0</v>
      </c>
      <c r="AI263" s="165">
        <f>COUNTIFS(BITACORA!$C$4:$C$7322,$B$7:$B$501,BITACORA!$E$4:$E$7322,$E$6:$AM$6,BITACORA!$B$4:$B$7322,"&gt;="&amp;$B$3,BITACORA!$B$4:$B$7322,"&lt;="&amp;$B$4)</f>
        <v>0</v>
      </c>
      <c r="AJ263" s="165">
        <f>COUNTIFS(BITACORA!$C$4:$C$7322,$B$7:$B$501,BITACORA!$E$4:$E$7322,$E$6:$AM$6,BITACORA!$B$4:$B$7322,"&gt;="&amp;$B$3,BITACORA!$B$4:$B$7322,"&lt;="&amp;$B$4)</f>
        <v>0</v>
      </c>
      <c r="AK263" s="165">
        <f>COUNTIFS(BITACORA!$C$4:$C$7322,$B$7:$B$501,BITACORA!$E$4:$E$7322,$E$6:$AM$6,BITACORA!$B$4:$B$7322,"&gt;="&amp;$B$3,BITACORA!$B$4:$B$7322,"&lt;="&amp;$B$4)</f>
        <v>0</v>
      </c>
      <c r="AL263" s="165">
        <f>COUNTIFS(BITACORA!$C$4:$C$7322,$B$7:$B$501,BITACORA!$E$4:$E$7322,$E$6:$AM$6,BITACORA!$B$4:$B$7322,"&gt;="&amp;$B$3,BITACORA!$B$4:$B$7322,"&lt;="&amp;$B$4)</f>
        <v>0</v>
      </c>
      <c r="AM263" s="165">
        <f>COUNTIFS(BITACORA!$C$4:$C$7322,$B$7:$B$501,BITACORA!$E$4:$E$7322,$E$6:$AM$6,BITACORA!$B$4:$B$7322,"&gt;="&amp;$B$3,BITACORA!$B$4:$B$7322,"&lt;="&amp;$B$4)</f>
        <v>0</v>
      </c>
    </row>
    <row r="264" spans="1:39">
      <c r="A264" s="141"/>
      <c r="B264" s="165"/>
      <c r="C264" s="165"/>
      <c r="D264" s="164">
        <f t="shared" si="0"/>
        <v>0</v>
      </c>
      <c r="E264" s="165">
        <f>COUNTIFS(BITACORA!$C$4:$C$7322,$B$7:$B$501,BITACORA!$E$4:$E$7322,$E$6:$AM$6,BITACORA!$B$4:$B$7322,"&gt;="&amp;$B$3,BITACORA!$B$4:$B$7322,"&lt;="&amp;$B$4)</f>
        <v>0</v>
      </c>
      <c r="F264" s="165">
        <f>COUNTIFS(BITACORA!$C$4:$C$7322,$B$7:$B$501,BITACORA!$E$4:$E$7322,$E$6:$AM$6,BITACORA!$B$4:$B$7322,"&gt;="&amp;$B$3,BITACORA!$B$4:$B$7322,"&lt;="&amp;$B$4)</f>
        <v>0</v>
      </c>
      <c r="G264" s="165">
        <f>COUNTIFS(BITACORA!$C$4:$C$7322,$B$7:$B$501,BITACORA!$E$4:$E$7322,$E$6:$AM$6,BITACORA!$B$4:$B$7322,"&gt;="&amp;$B$3,BITACORA!$B$4:$B$7322,"&lt;="&amp;$B$4)</f>
        <v>0</v>
      </c>
      <c r="H264" s="165">
        <f>COUNTIFS(BITACORA!$C$4:$C$7322,$B$7:$B$501,BITACORA!$E$4:$E$7322,$E$6:$AM$6,BITACORA!$B$4:$B$7322,"&gt;="&amp;$B$3,BITACORA!$B$4:$B$7322,"&lt;="&amp;$B$4)</f>
        <v>0</v>
      </c>
      <c r="I264" s="165">
        <f>COUNTIFS(BITACORA!$C$4:$C$7322,$B$7:$B$501,BITACORA!$E$4:$E$7322,$E$6:$AM$6,BITACORA!$B$4:$B$7322,"&gt;="&amp;$B$3,BITACORA!$B$4:$B$7322,"&lt;="&amp;$B$4)</f>
        <v>0</v>
      </c>
      <c r="J264" s="165">
        <f>COUNTIFS(BITACORA!$C$4:$C$7322,$B$7:$B$501,BITACORA!$E$4:$E$7322,$E$6:$AM$6,BITACORA!$B$4:$B$7322,"&gt;="&amp;$B$3,BITACORA!$B$4:$B$7322,"&lt;="&amp;$B$4)</f>
        <v>0</v>
      </c>
      <c r="K264" s="165">
        <f>COUNTIFS(BITACORA!$C$4:$C$7322,$B$7:$B$501,BITACORA!$E$4:$E$7322,$E$6:$AM$6,BITACORA!$B$4:$B$7322,"&gt;="&amp;$B$3,BITACORA!$B$4:$B$7322,"&lt;="&amp;$B$4)</f>
        <v>0</v>
      </c>
      <c r="L264" s="165">
        <f>COUNTIFS(BITACORA!$C$4:$C$7322,$B$7:$B$501,BITACORA!$E$4:$E$7322,$E$6:$AM$6,BITACORA!$B$4:$B$7322,"&gt;="&amp;$B$3,BITACORA!$B$4:$B$7322,"&lt;="&amp;$B$4)</f>
        <v>0</v>
      </c>
      <c r="M264" s="165">
        <f>COUNTIFS(BITACORA!$C$4:$C$7322,$B$7:$B$501,BITACORA!$E$4:$E$7322,$E$6:$AM$6,BITACORA!$B$4:$B$7322,"&gt;="&amp;$B$3,BITACORA!$B$4:$B$7322,"&lt;="&amp;$B$4)</f>
        <v>0</v>
      </c>
      <c r="N264" s="165">
        <f>COUNTIFS(BITACORA!$C$4:$C$7322,$B$7:$B$501,BITACORA!$E$4:$E$7322,$E$6:$AM$6,BITACORA!$B$4:$B$7322,"&gt;="&amp;$B$3,BITACORA!$B$4:$B$7322,"&lt;="&amp;$B$4)</f>
        <v>0</v>
      </c>
      <c r="O264" s="165">
        <f>COUNTIFS(BITACORA!$C$4:$C$7322,$B$7:$B$501,BITACORA!$E$4:$E$7322,$E$6:$AM$6,BITACORA!$B$4:$B$7322,"&gt;="&amp;$B$3,BITACORA!$B$4:$B$7322,"&lt;="&amp;$B$4)</f>
        <v>0</v>
      </c>
      <c r="P264" s="165">
        <f>COUNTIFS(BITACORA!$C$4:$C$7322,$B$7:$B$501,BITACORA!$E$4:$E$7322,$E$6:$AM$6,BITACORA!$B$4:$B$7322,"&gt;="&amp;$B$3,BITACORA!$B$4:$B$7322,"&lt;="&amp;$B$4)</f>
        <v>0</v>
      </c>
      <c r="Q264" s="165">
        <f>COUNTIFS(BITACORA!$C$4:$C$7322,$B$7:$B$501,BITACORA!$E$4:$E$7322,$E$6:$AM$6,BITACORA!$B$4:$B$7322,"&gt;="&amp;$B$3,BITACORA!$B$4:$B$7322,"&lt;="&amp;$B$4)</f>
        <v>0</v>
      </c>
      <c r="R264" s="165">
        <f>COUNTIFS(BITACORA!$C$4:$C$7322,$B$7:$B$501,BITACORA!$E$4:$E$7322,$E$6:$AM$6,BITACORA!$B$4:$B$7322,"&gt;="&amp;$B$3,BITACORA!$B$4:$B$7322,"&lt;="&amp;$B$4)</f>
        <v>0</v>
      </c>
      <c r="S264" s="165">
        <f>COUNTIFS(BITACORA!$C$4:$C$7322,$B$7:$B$501,BITACORA!$E$4:$E$7322,$E$6:$AM$6,BITACORA!$B$4:$B$7322,"&gt;="&amp;$B$3,BITACORA!$B$4:$B$7322,"&lt;="&amp;$B$4)</f>
        <v>0</v>
      </c>
      <c r="T264" s="165">
        <f>COUNTIFS(BITACORA!$C$4:$C$7322,$B$7:$B$501,BITACORA!$E$4:$E$7322,$E$6:$AM$6,BITACORA!$B$4:$B$7322,"&gt;="&amp;$B$3,BITACORA!$B$4:$B$7322,"&lt;="&amp;$B$4)</f>
        <v>0</v>
      </c>
      <c r="U264" s="165">
        <f>COUNTIFS(BITACORA!$C$4:$C$7322,$B$7:$B$501,BITACORA!$E$4:$E$7322,$E$6:$AM$6,BITACORA!$B$4:$B$7322,"&gt;="&amp;$B$3,BITACORA!$B$4:$B$7322,"&lt;="&amp;$B$4)</f>
        <v>0</v>
      </c>
      <c r="V264" s="165">
        <f>COUNTIFS(BITACORA!$C$4:$C$7322,$B$7:$B$501,BITACORA!$E$4:$E$7322,$E$6:$AM$6,BITACORA!$B$4:$B$7322,"&gt;="&amp;$B$3,BITACORA!$B$4:$B$7322,"&lt;="&amp;$B$4)</f>
        <v>0</v>
      </c>
      <c r="W264" s="165">
        <f>COUNTIFS(BITACORA!$C$4:$C$7322,$B$7:$B$501,BITACORA!$E$4:$E$7322,$E$6:$AM$6,BITACORA!$B$4:$B$7322,"&gt;="&amp;$B$3,BITACORA!$B$4:$B$7322,"&lt;="&amp;$B$4)</f>
        <v>0</v>
      </c>
      <c r="X264" s="165">
        <f>COUNTIFS(BITACORA!$C$4:$C$7322,$B$7:$B$501,BITACORA!$E$4:$E$7322,$E$6:$AM$6,BITACORA!$B$4:$B$7322,"&gt;="&amp;$B$3,BITACORA!$B$4:$B$7322,"&lt;="&amp;$B$4)</f>
        <v>0</v>
      </c>
      <c r="Y264" s="165">
        <f>COUNTIFS(BITACORA!$C$4:$C$7322,$B$7:$B$501,BITACORA!$E$4:$E$7322,$E$6:$AM$6,BITACORA!$B$4:$B$7322,"&gt;="&amp;$B$3,BITACORA!$B$4:$B$7322,"&lt;="&amp;$B$4)</f>
        <v>0</v>
      </c>
      <c r="Z264" s="165">
        <f>COUNTIFS(BITACORA!$C$4:$C$7322,$B$7:$B$501,BITACORA!$E$4:$E$7322,$E$6:$AM$6,BITACORA!$B$4:$B$7322,"&gt;="&amp;$B$3,BITACORA!$B$4:$B$7322,"&lt;="&amp;$B$4)</f>
        <v>0</v>
      </c>
      <c r="AA264" s="165">
        <f>COUNTIFS(BITACORA!$C$4:$C$7322,$B$7:$B$501,BITACORA!$E$4:$E$7322,$E$6:$AM$6,BITACORA!$B$4:$B$7322,"&gt;="&amp;$B$3,BITACORA!$B$4:$B$7322,"&lt;="&amp;$B$4)</f>
        <v>0</v>
      </c>
      <c r="AB264" s="165">
        <f>COUNTIFS(BITACORA!$C$4:$C$7322,$B$7:$B$501,BITACORA!$E$4:$E$7322,$E$6:$AM$6,BITACORA!$B$4:$B$7322,"&gt;="&amp;$B$3,BITACORA!$B$4:$B$7322,"&lt;="&amp;$B$4)</f>
        <v>0</v>
      </c>
      <c r="AC264" s="165">
        <f>COUNTIFS(BITACORA!$C$4:$C$7322,$B$7:$B$501,BITACORA!$E$4:$E$7322,$E$6:$AM$6,BITACORA!$B$4:$B$7322,"&gt;="&amp;$B$3,BITACORA!$B$4:$B$7322,"&lt;="&amp;$B$4)</f>
        <v>0</v>
      </c>
      <c r="AD264" s="165">
        <f>COUNTIFS(BITACORA!$C$4:$C$7322,$B$7:$B$501,BITACORA!$E$4:$E$7322,$E$6:$AM$6,BITACORA!$B$4:$B$7322,"&gt;="&amp;$B$3,BITACORA!$B$4:$B$7322,"&lt;="&amp;$B$4)</f>
        <v>0</v>
      </c>
      <c r="AE264" s="165">
        <f>COUNTIFS(BITACORA!$C$4:$C$7322,$B$7:$B$501,BITACORA!$E$4:$E$7322,$E$6:$AM$6,BITACORA!$B$4:$B$7322,"&gt;="&amp;$B$3,BITACORA!$B$4:$B$7322,"&lt;="&amp;$B$4)</f>
        <v>0</v>
      </c>
      <c r="AF264" s="165">
        <f>COUNTIFS(BITACORA!$C$4:$C$7322,$B$7:$B$501,BITACORA!$E$4:$E$7322,$E$6:$AM$6,BITACORA!$B$4:$B$7322,"&gt;="&amp;$B$3,BITACORA!$B$4:$B$7322,"&lt;="&amp;$B$4)</f>
        <v>0</v>
      </c>
      <c r="AG264" s="165">
        <f>COUNTIFS(BITACORA!$C$4:$C$7322,$B$7:$B$501,BITACORA!$E$4:$E$7322,$E$6:$AM$6,BITACORA!$B$4:$B$7322,"&gt;="&amp;$B$3,BITACORA!$B$4:$B$7322,"&lt;="&amp;$B$4)</f>
        <v>0</v>
      </c>
      <c r="AH264" s="165">
        <f>COUNTIFS(BITACORA!$C$4:$C$7322,$B$7:$B$501,BITACORA!$E$4:$E$7322,$E$6:$AM$6,BITACORA!$B$4:$B$7322,"&gt;="&amp;$B$3,BITACORA!$B$4:$B$7322,"&lt;="&amp;$B$4)</f>
        <v>0</v>
      </c>
      <c r="AI264" s="165">
        <f>COUNTIFS(BITACORA!$C$4:$C$7322,$B$7:$B$501,BITACORA!$E$4:$E$7322,$E$6:$AM$6,BITACORA!$B$4:$B$7322,"&gt;="&amp;$B$3,BITACORA!$B$4:$B$7322,"&lt;="&amp;$B$4)</f>
        <v>0</v>
      </c>
      <c r="AJ264" s="165">
        <f>COUNTIFS(BITACORA!$C$4:$C$7322,$B$7:$B$501,BITACORA!$E$4:$E$7322,$E$6:$AM$6,BITACORA!$B$4:$B$7322,"&gt;="&amp;$B$3,BITACORA!$B$4:$B$7322,"&lt;="&amp;$B$4)</f>
        <v>0</v>
      </c>
      <c r="AK264" s="165">
        <f>COUNTIFS(BITACORA!$C$4:$C$7322,$B$7:$B$501,BITACORA!$E$4:$E$7322,$E$6:$AM$6,BITACORA!$B$4:$B$7322,"&gt;="&amp;$B$3,BITACORA!$B$4:$B$7322,"&lt;="&amp;$B$4)</f>
        <v>0</v>
      </c>
      <c r="AL264" s="165">
        <f>COUNTIFS(BITACORA!$C$4:$C$7322,$B$7:$B$501,BITACORA!$E$4:$E$7322,$E$6:$AM$6,BITACORA!$B$4:$B$7322,"&gt;="&amp;$B$3,BITACORA!$B$4:$B$7322,"&lt;="&amp;$B$4)</f>
        <v>0</v>
      </c>
      <c r="AM264" s="165">
        <f>COUNTIFS(BITACORA!$C$4:$C$7322,$B$7:$B$501,BITACORA!$E$4:$E$7322,$E$6:$AM$6,BITACORA!$B$4:$B$7322,"&gt;="&amp;$B$3,BITACORA!$B$4:$B$7322,"&lt;="&amp;$B$4)</f>
        <v>0</v>
      </c>
    </row>
    <row r="265" spans="1:39">
      <c r="A265" s="141"/>
      <c r="B265" s="165"/>
      <c r="C265" s="165"/>
      <c r="D265" s="164">
        <f t="shared" si="0"/>
        <v>0</v>
      </c>
      <c r="E265" s="165">
        <f>COUNTIFS(BITACORA!$C$4:$C$7322,$B$7:$B$501,BITACORA!$E$4:$E$7322,$E$6:$AM$6,BITACORA!$B$4:$B$7322,"&gt;="&amp;$B$3,BITACORA!$B$4:$B$7322,"&lt;="&amp;$B$4)</f>
        <v>0</v>
      </c>
      <c r="F265" s="165">
        <f>COUNTIFS(BITACORA!$C$4:$C$7322,$B$7:$B$501,BITACORA!$E$4:$E$7322,$E$6:$AM$6,BITACORA!$B$4:$B$7322,"&gt;="&amp;$B$3,BITACORA!$B$4:$B$7322,"&lt;="&amp;$B$4)</f>
        <v>0</v>
      </c>
      <c r="G265" s="165">
        <f>COUNTIFS(BITACORA!$C$4:$C$7322,$B$7:$B$501,BITACORA!$E$4:$E$7322,$E$6:$AM$6,BITACORA!$B$4:$B$7322,"&gt;="&amp;$B$3,BITACORA!$B$4:$B$7322,"&lt;="&amp;$B$4)</f>
        <v>0</v>
      </c>
      <c r="H265" s="165">
        <f>COUNTIFS(BITACORA!$C$4:$C$7322,$B$7:$B$501,BITACORA!$E$4:$E$7322,$E$6:$AM$6,BITACORA!$B$4:$B$7322,"&gt;="&amp;$B$3,BITACORA!$B$4:$B$7322,"&lt;="&amp;$B$4)</f>
        <v>0</v>
      </c>
      <c r="I265" s="165">
        <f>COUNTIFS(BITACORA!$C$4:$C$7322,$B$7:$B$501,BITACORA!$E$4:$E$7322,$E$6:$AM$6,BITACORA!$B$4:$B$7322,"&gt;="&amp;$B$3,BITACORA!$B$4:$B$7322,"&lt;="&amp;$B$4)</f>
        <v>0</v>
      </c>
      <c r="J265" s="165">
        <f>COUNTIFS(BITACORA!$C$4:$C$7322,$B$7:$B$501,BITACORA!$E$4:$E$7322,$E$6:$AM$6,BITACORA!$B$4:$B$7322,"&gt;="&amp;$B$3,BITACORA!$B$4:$B$7322,"&lt;="&amp;$B$4)</f>
        <v>0</v>
      </c>
      <c r="K265" s="165">
        <f>COUNTIFS(BITACORA!$C$4:$C$7322,$B$7:$B$501,BITACORA!$E$4:$E$7322,$E$6:$AM$6,BITACORA!$B$4:$B$7322,"&gt;="&amp;$B$3,BITACORA!$B$4:$B$7322,"&lt;="&amp;$B$4)</f>
        <v>0</v>
      </c>
      <c r="L265" s="165">
        <f>COUNTIFS(BITACORA!$C$4:$C$7322,$B$7:$B$501,BITACORA!$E$4:$E$7322,$E$6:$AM$6,BITACORA!$B$4:$B$7322,"&gt;="&amp;$B$3,BITACORA!$B$4:$B$7322,"&lt;="&amp;$B$4)</f>
        <v>0</v>
      </c>
      <c r="M265" s="165">
        <f>COUNTIFS(BITACORA!$C$4:$C$7322,$B$7:$B$501,BITACORA!$E$4:$E$7322,$E$6:$AM$6,BITACORA!$B$4:$B$7322,"&gt;="&amp;$B$3,BITACORA!$B$4:$B$7322,"&lt;="&amp;$B$4)</f>
        <v>0</v>
      </c>
      <c r="N265" s="165">
        <f>COUNTIFS(BITACORA!$C$4:$C$7322,$B$7:$B$501,BITACORA!$E$4:$E$7322,$E$6:$AM$6,BITACORA!$B$4:$B$7322,"&gt;="&amp;$B$3,BITACORA!$B$4:$B$7322,"&lt;="&amp;$B$4)</f>
        <v>0</v>
      </c>
      <c r="O265" s="165">
        <f>COUNTIFS(BITACORA!$C$4:$C$7322,$B$7:$B$501,BITACORA!$E$4:$E$7322,$E$6:$AM$6,BITACORA!$B$4:$B$7322,"&gt;="&amp;$B$3,BITACORA!$B$4:$B$7322,"&lt;="&amp;$B$4)</f>
        <v>0</v>
      </c>
      <c r="P265" s="165">
        <f>COUNTIFS(BITACORA!$C$4:$C$7322,$B$7:$B$501,BITACORA!$E$4:$E$7322,$E$6:$AM$6,BITACORA!$B$4:$B$7322,"&gt;="&amp;$B$3,BITACORA!$B$4:$B$7322,"&lt;="&amp;$B$4)</f>
        <v>0</v>
      </c>
      <c r="Q265" s="165">
        <f>COUNTIFS(BITACORA!$C$4:$C$7322,$B$7:$B$501,BITACORA!$E$4:$E$7322,$E$6:$AM$6,BITACORA!$B$4:$B$7322,"&gt;="&amp;$B$3,BITACORA!$B$4:$B$7322,"&lt;="&amp;$B$4)</f>
        <v>0</v>
      </c>
      <c r="R265" s="165">
        <f>COUNTIFS(BITACORA!$C$4:$C$7322,$B$7:$B$501,BITACORA!$E$4:$E$7322,$E$6:$AM$6,BITACORA!$B$4:$B$7322,"&gt;="&amp;$B$3,BITACORA!$B$4:$B$7322,"&lt;="&amp;$B$4)</f>
        <v>0</v>
      </c>
      <c r="S265" s="165">
        <f>COUNTIFS(BITACORA!$C$4:$C$7322,$B$7:$B$501,BITACORA!$E$4:$E$7322,$E$6:$AM$6,BITACORA!$B$4:$B$7322,"&gt;="&amp;$B$3,BITACORA!$B$4:$B$7322,"&lt;="&amp;$B$4)</f>
        <v>0</v>
      </c>
      <c r="T265" s="165">
        <f>COUNTIFS(BITACORA!$C$4:$C$7322,$B$7:$B$501,BITACORA!$E$4:$E$7322,$E$6:$AM$6,BITACORA!$B$4:$B$7322,"&gt;="&amp;$B$3,BITACORA!$B$4:$B$7322,"&lt;="&amp;$B$4)</f>
        <v>0</v>
      </c>
      <c r="U265" s="165">
        <f>COUNTIFS(BITACORA!$C$4:$C$7322,$B$7:$B$501,BITACORA!$E$4:$E$7322,$E$6:$AM$6,BITACORA!$B$4:$B$7322,"&gt;="&amp;$B$3,BITACORA!$B$4:$B$7322,"&lt;="&amp;$B$4)</f>
        <v>0</v>
      </c>
      <c r="V265" s="165">
        <f>COUNTIFS(BITACORA!$C$4:$C$7322,$B$7:$B$501,BITACORA!$E$4:$E$7322,$E$6:$AM$6,BITACORA!$B$4:$B$7322,"&gt;="&amp;$B$3,BITACORA!$B$4:$B$7322,"&lt;="&amp;$B$4)</f>
        <v>0</v>
      </c>
      <c r="W265" s="165">
        <f>COUNTIFS(BITACORA!$C$4:$C$7322,$B$7:$B$501,BITACORA!$E$4:$E$7322,$E$6:$AM$6,BITACORA!$B$4:$B$7322,"&gt;="&amp;$B$3,BITACORA!$B$4:$B$7322,"&lt;="&amp;$B$4)</f>
        <v>0</v>
      </c>
      <c r="X265" s="165">
        <f>COUNTIFS(BITACORA!$C$4:$C$7322,$B$7:$B$501,BITACORA!$E$4:$E$7322,$E$6:$AM$6,BITACORA!$B$4:$B$7322,"&gt;="&amp;$B$3,BITACORA!$B$4:$B$7322,"&lt;="&amp;$B$4)</f>
        <v>0</v>
      </c>
      <c r="Y265" s="165">
        <f>COUNTIFS(BITACORA!$C$4:$C$7322,$B$7:$B$501,BITACORA!$E$4:$E$7322,$E$6:$AM$6,BITACORA!$B$4:$B$7322,"&gt;="&amp;$B$3,BITACORA!$B$4:$B$7322,"&lt;="&amp;$B$4)</f>
        <v>0</v>
      </c>
      <c r="Z265" s="165">
        <f>COUNTIFS(BITACORA!$C$4:$C$7322,$B$7:$B$501,BITACORA!$E$4:$E$7322,$E$6:$AM$6,BITACORA!$B$4:$B$7322,"&gt;="&amp;$B$3,BITACORA!$B$4:$B$7322,"&lt;="&amp;$B$4)</f>
        <v>0</v>
      </c>
      <c r="AA265" s="165">
        <f>COUNTIFS(BITACORA!$C$4:$C$7322,$B$7:$B$501,BITACORA!$E$4:$E$7322,$E$6:$AM$6,BITACORA!$B$4:$B$7322,"&gt;="&amp;$B$3,BITACORA!$B$4:$B$7322,"&lt;="&amp;$B$4)</f>
        <v>0</v>
      </c>
      <c r="AB265" s="165">
        <f>COUNTIFS(BITACORA!$C$4:$C$7322,$B$7:$B$501,BITACORA!$E$4:$E$7322,$E$6:$AM$6,BITACORA!$B$4:$B$7322,"&gt;="&amp;$B$3,BITACORA!$B$4:$B$7322,"&lt;="&amp;$B$4)</f>
        <v>0</v>
      </c>
      <c r="AC265" s="165">
        <f>COUNTIFS(BITACORA!$C$4:$C$7322,$B$7:$B$501,BITACORA!$E$4:$E$7322,$E$6:$AM$6,BITACORA!$B$4:$B$7322,"&gt;="&amp;$B$3,BITACORA!$B$4:$B$7322,"&lt;="&amp;$B$4)</f>
        <v>0</v>
      </c>
      <c r="AD265" s="165">
        <f>COUNTIFS(BITACORA!$C$4:$C$7322,$B$7:$B$501,BITACORA!$E$4:$E$7322,$E$6:$AM$6,BITACORA!$B$4:$B$7322,"&gt;="&amp;$B$3,BITACORA!$B$4:$B$7322,"&lt;="&amp;$B$4)</f>
        <v>0</v>
      </c>
      <c r="AE265" s="165">
        <f>COUNTIFS(BITACORA!$C$4:$C$7322,$B$7:$B$501,BITACORA!$E$4:$E$7322,$E$6:$AM$6,BITACORA!$B$4:$B$7322,"&gt;="&amp;$B$3,BITACORA!$B$4:$B$7322,"&lt;="&amp;$B$4)</f>
        <v>0</v>
      </c>
      <c r="AF265" s="165">
        <f>COUNTIFS(BITACORA!$C$4:$C$7322,$B$7:$B$501,BITACORA!$E$4:$E$7322,$E$6:$AM$6,BITACORA!$B$4:$B$7322,"&gt;="&amp;$B$3,BITACORA!$B$4:$B$7322,"&lt;="&amp;$B$4)</f>
        <v>0</v>
      </c>
      <c r="AG265" s="165">
        <f>COUNTIFS(BITACORA!$C$4:$C$7322,$B$7:$B$501,BITACORA!$E$4:$E$7322,$E$6:$AM$6,BITACORA!$B$4:$B$7322,"&gt;="&amp;$B$3,BITACORA!$B$4:$B$7322,"&lt;="&amp;$B$4)</f>
        <v>0</v>
      </c>
      <c r="AH265" s="165">
        <f>COUNTIFS(BITACORA!$C$4:$C$7322,$B$7:$B$501,BITACORA!$E$4:$E$7322,$E$6:$AM$6,BITACORA!$B$4:$B$7322,"&gt;="&amp;$B$3,BITACORA!$B$4:$B$7322,"&lt;="&amp;$B$4)</f>
        <v>0</v>
      </c>
      <c r="AI265" s="165">
        <f>COUNTIFS(BITACORA!$C$4:$C$7322,$B$7:$B$501,BITACORA!$E$4:$E$7322,$E$6:$AM$6,BITACORA!$B$4:$B$7322,"&gt;="&amp;$B$3,BITACORA!$B$4:$B$7322,"&lt;="&amp;$B$4)</f>
        <v>0</v>
      </c>
      <c r="AJ265" s="165">
        <f>COUNTIFS(BITACORA!$C$4:$C$7322,$B$7:$B$501,BITACORA!$E$4:$E$7322,$E$6:$AM$6,BITACORA!$B$4:$B$7322,"&gt;="&amp;$B$3,BITACORA!$B$4:$B$7322,"&lt;="&amp;$B$4)</f>
        <v>0</v>
      </c>
      <c r="AK265" s="165">
        <f>COUNTIFS(BITACORA!$C$4:$C$7322,$B$7:$B$501,BITACORA!$E$4:$E$7322,$E$6:$AM$6,BITACORA!$B$4:$B$7322,"&gt;="&amp;$B$3,BITACORA!$B$4:$B$7322,"&lt;="&amp;$B$4)</f>
        <v>0</v>
      </c>
      <c r="AL265" s="165">
        <f>COUNTIFS(BITACORA!$C$4:$C$7322,$B$7:$B$501,BITACORA!$E$4:$E$7322,$E$6:$AM$6,BITACORA!$B$4:$B$7322,"&gt;="&amp;$B$3,BITACORA!$B$4:$B$7322,"&lt;="&amp;$B$4)</f>
        <v>0</v>
      </c>
      <c r="AM265" s="165">
        <f>COUNTIFS(BITACORA!$C$4:$C$7322,$B$7:$B$501,BITACORA!$E$4:$E$7322,$E$6:$AM$6,BITACORA!$B$4:$B$7322,"&gt;="&amp;$B$3,BITACORA!$B$4:$B$7322,"&lt;="&amp;$B$4)</f>
        <v>0</v>
      </c>
    </row>
    <row r="266" spans="1:39">
      <c r="A266" s="141"/>
      <c r="B266" s="165"/>
      <c r="C266" s="165"/>
      <c r="D266" s="164">
        <f t="shared" si="0"/>
        <v>0</v>
      </c>
      <c r="E266" s="165">
        <f>COUNTIFS(BITACORA!$C$4:$C$7322,$B$7:$B$501,BITACORA!$E$4:$E$7322,$E$6:$AM$6,BITACORA!$B$4:$B$7322,"&gt;="&amp;$B$3,BITACORA!$B$4:$B$7322,"&lt;="&amp;$B$4)</f>
        <v>0</v>
      </c>
      <c r="F266" s="165">
        <f>COUNTIFS(BITACORA!$C$4:$C$7322,$B$7:$B$501,BITACORA!$E$4:$E$7322,$E$6:$AM$6,BITACORA!$B$4:$B$7322,"&gt;="&amp;$B$3,BITACORA!$B$4:$B$7322,"&lt;="&amp;$B$4)</f>
        <v>0</v>
      </c>
      <c r="G266" s="165">
        <f>COUNTIFS(BITACORA!$C$4:$C$7322,$B$7:$B$501,BITACORA!$E$4:$E$7322,$E$6:$AM$6,BITACORA!$B$4:$B$7322,"&gt;="&amp;$B$3,BITACORA!$B$4:$B$7322,"&lt;="&amp;$B$4)</f>
        <v>0</v>
      </c>
      <c r="H266" s="165">
        <f>COUNTIFS(BITACORA!$C$4:$C$7322,$B$7:$B$501,BITACORA!$E$4:$E$7322,$E$6:$AM$6,BITACORA!$B$4:$B$7322,"&gt;="&amp;$B$3,BITACORA!$B$4:$B$7322,"&lt;="&amp;$B$4)</f>
        <v>0</v>
      </c>
      <c r="I266" s="165">
        <f>COUNTIFS(BITACORA!$C$4:$C$7322,$B$7:$B$501,BITACORA!$E$4:$E$7322,$E$6:$AM$6,BITACORA!$B$4:$B$7322,"&gt;="&amp;$B$3,BITACORA!$B$4:$B$7322,"&lt;="&amp;$B$4)</f>
        <v>0</v>
      </c>
      <c r="J266" s="165">
        <f>COUNTIFS(BITACORA!$C$4:$C$7322,$B$7:$B$501,BITACORA!$E$4:$E$7322,$E$6:$AM$6,BITACORA!$B$4:$B$7322,"&gt;="&amp;$B$3,BITACORA!$B$4:$B$7322,"&lt;="&amp;$B$4)</f>
        <v>0</v>
      </c>
      <c r="K266" s="165">
        <f>COUNTIFS(BITACORA!$C$4:$C$7322,$B$7:$B$501,BITACORA!$E$4:$E$7322,$E$6:$AM$6,BITACORA!$B$4:$B$7322,"&gt;="&amp;$B$3,BITACORA!$B$4:$B$7322,"&lt;="&amp;$B$4)</f>
        <v>0</v>
      </c>
      <c r="L266" s="165">
        <f>COUNTIFS(BITACORA!$C$4:$C$7322,$B$7:$B$501,BITACORA!$E$4:$E$7322,$E$6:$AM$6,BITACORA!$B$4:$B$7322,"&gt;="&amp;$B$3,BITACORA!$B$4:$B$7322,"&lt;="&amp;$B$4)</f>
        <v>0</v>
      </c>
      <c r="M266" s="165">
        <f>COUNTIFS(BITACORA!$C$4:$C$7322,$B$7:$B$501,BITACORA!$E$4:$E$7322,$E$6:$AM$6,BITACORA!$B$4:$B$7322,"&gt;="&amp;$B$3,BITACORA!$B$4:$B$7322,"&lt;="&amp;$B$4)</f>
        <v>0</v>
      </c>
      <c r="N266" s="165">
        <f>COUNTIFS(BITACORA!$C$4:$C$7322,$B$7:$B$501,BITACORA!$E$4:$E$7322,$E$6:$AM$6,BITACORA!$B$4:$B$7322,"&gt;="&amp;$B$3,BITACORA!$B$4:$B$7322,"&lt;="&amp;$B$4)</f>
        <v>0</v>
      </c>
      <c r="O266" s="165">
        <f>COUNTIFS(BITACORA!$C$4:$C$7322,$B$7:$B$501,BITACORA!$E$4:$E$7322,$E$6:$AM$6,BITACORA!$B$4:$B$7322,"&gt;="&amp;$B$3,BITACORA!$B$4:$B$7322,"&lt;="&amp;$B$4)</f>
        <v>0</v>
      </c>
      <c r="P266" s="165">
        <f>COUNTIFS(BITACORA!$C$4:$C$7322,$B$7:$B$501,BITACORA!$E$4:$E$7322,$E$6:$AM$6,BITACORA!$B$4:$B$7322,"&gt;="&amp;$B$3,BITACORA!$B$4:$B$7322,"&lt;="&amp;$B$4)</f>
        <v>0</v>
      </c>
      <c r="Q266" s="165">
        <f>COUNTIFS(BITACORA!$C$4:$C$7322,$B$7:$B$501,BITACORA!$E$4:$E$7322,$E$6:$AM$6,BITACORA!$B$4:$B$7322,"&gt;="&amp;$B$3,BITACORA!$B$4:$B$7322,"&lt;="&amp;$B$4)</f>
        <v>0</v>
      </c>
      <c r="R266" s="165">
        <f>COUNTIFS(BITACORA!$C$4:$C$7322,$B$7:$B$501,BITACORA!$E$4:$E$7322,$E$6:$AM$6,BITACORA!$B$4:$B$7322,"&gt;="&amp;$B$3,BITACORA!$B$4:$B$7322,"&lt;="&amp;$B$4)</f>
        <v>0</v>
      </c>
      <c r="S266" s="165">
        <f>COUNTIFS(BITACORA!$C$4:$C$7322,$B$7:$B$501,BITACORA!$E$4:$E$7322,$E$6:$AM$6,BITACORA!$B$4:$B$7322,"&gt;="&amp;$B$3,BITACORA!$B$4:$B$7322,"&lt;="&amp;$B$4)</f>
        <v>0</v>
      </c>
      <c r="T266" s="165">
        <f>COUNTIFS(BITACORA!$C$4:$C$7322,$B$7:$B$501,BITACORA!$E$4:$E$7322,$E$6:$AM$6,BITACORA!$B$4:$B$7322,"&gt;="&amp;$B$3,BITACORA!$B$4:$B$7322,"&lt;="&amp;$B$4)</f>
        <v>0</v>
      </c>
      <c r="U266" s="165">
        <f>COUNTIFS(BITACORA!$C$4:$C$7322,$B$7:$B$501,BITACORA!$E$4:$E$7322,$E$6:$AM$6,BITACORA!$B$4:$B$7322,"&gt;="&amp;$B$3,BITACORA!$B$4:$B$7322,"&lt;="&amp;$B$4)</f>
        <v>0</v>
      </c>
      <c r="V266" s="165">
        <f>COUNTIFS(BITACORA!$C$4:$C$7322,$B$7:$B$501,BITACORA!$E$4:$E$7322,$E$6:$AM$6,BITACORA!$B$4:$B$7322,"&gt;="&amp;$B$3,BITACORA!$B$4:$B$7322,"&lt;="&amp;$B$4)</f>
        <v>0</v>
      </c>
      <c r="W266" s="165">
        <f>COUNTIFS(BITACORA!$C$4:$C$7322,$B$7:$B$501,BITACORA!$E$4:$E$7322,$E$6:$AM$6,BITACORA!$B$4:$B$7322,"&gt;="&amp;$B$3,BITACORA!$B$4:$B$7322,"&lt;="&amp;$B$4)</f>
        <v>0</v>
      </c>
      <c r="X266" s="165">
        <f>COUNTIFS(BITACORA!$C$4:$C$7322,$B$7:$B$501,BITACORA!$E$4:$E$7322,$E$6:$AM$6,BITACORA!$B$4:$B$7322,"&gt;="&amp;$B$3,BITACORA!$B$4:$B$7322,"&lt;="&amp;$B$4)</f>
        <v>0</v>
      </c>
      <c r="Y266" s="165">
        <f>COUNTIFS(BITACORA!$C$4:$C$7322,$B$7:$B$501,BITACORA!$E$4:$E$7322,$E$6:$AM$6,BITACORA!$B$4:$B$7322,"&gt;="&amp;$B$3,BITACORA!$B$4:$B$7322,"&lt;="&amp;$B$4)</f>
        <v>0</v>
      </c>
      <c r="Z266" s="165">
        <f>COUNTIFS(BITACORA!$C$4:$C$7322,$B$7:$B$501,BITACORA!$E$4:$E$7322,$E$6:$AM$6,BITACORA!$B$4:$B$7322,"&gt;="&amp;$B$3,BITACORA!$B$4:$B$7322,"&lt;="&amp;$B$4)</f>
        <v>0</v>
      </c>
      <c r="AA266" s="165">
        <f>COUNTIFS(BITACORA!$C$4:$C$7322,$B$7:$B$501,BITACORA!$E$4:$E$7322,$E$6:$AM$6,BITACORA!$B$4:$B$7322,"&gt;="&amp;$B$3,BITACORA!$B$4:$B$7322,"&lt;="&amp;$B$4)</f>
        <v>0</v>
      </c>
      <c r="AB266" s="165">
        <f>COUNTIFS(BITACORA!$C$4:$C$7322,$B$7:$B$501,BITACORA!$E$4:$E$7322,$E$6:$AM$6,BITACORA!$B$4:$B$7322,"&gt;="&amp;$B$3,BITACORA!$B$4:$B$7322,"&lt;="&amp;$B$4)</f>
        <v>0</v>
      </c>
      <c r="AC266" s="165">
        <f>COUNTIFS(BITACORA!$C$4:$C$7322,$B$7:$B$501,BITACORA!$E$4:$E$7322,$E$6:$AM$6,BITACORA!$B$4:$B$7322,"&gt;="&amp;$B$3,BITACORA!$B$4:$B$7322,"&lt;="&amp;$B$4)</f>
        <v>0</v>
      </c>
      <c r="AD266" s="165">
        <f>COUNTIFS(BITACORA!$C$4:$C$7322,$B$7:$B$501,BITACORA!$E$4:$E$7322,$E$6:$AM$6,BITACORA!$B$4:$B$7322,"&gt;="&amp;$B$3,BITACORA!$B$4:$B$7322,"&lt;="&amp;$B$4)</f>
        <v>0</v>
      </c>
      <c r="AE266" s="165">
        <f>COUNTIFS(BITACORA!$C$4:$C$7322,$B$7:$B$501,BITACORA!$E$4:$E$7322,$E$6:$AM$6,BITACORA!$B$4:$B$7322,"&gt;="&amp;$B$3,BITACORA!$B$4:$B$7322,"&lt;="&amp;$B$4)</f>
        <v>0</v>
      </c>
      <c r="AF266" s="165">
        <f>COUNTIFS(BITACORA!$C$4:$C$7322,$B$7:$B$501,BITACORA!$E$4:$E$7322,$E$6:$AM$6,BITACORA!$B$4:$B$7322,"&gt;="&amp;$B$3,BITACORA!$B$4:$B$7322,"&lt;="&amp;$B$4)</f>
        <v>0</v>
      </c>
      <c r="AG266" s="165">
        <f>COUNTIFS(BITACORA!$C$4:$C$7322,$B$7:$B$501,BITACORA!$E$4:$E$7322,$E$6:$AM$6,BITACORA!$B$4:$B$7322,"&gt;="&amp;$B$3,BITACORA!$B$4:$B$7322,"&lt;="&amp;$B$4)</f>
        <v>0</v>
      </c>
      <c r="AH266" s="165">
        <f>COUNTIFS(BITACORA!$C$4:$C$7322,$B$7:$B$501,BITACORA!$E$4:$E$7322,$E$6:$AM$6,BITACORA!$B$4:$B$7322,"&gt;="&amp;$B$3,BITACORA!$B$4:$B$7322,"&lt;="&amp;$B$4)</f>
        <v>0</v>
      </c>
      <c r="AI266" s="165">
        <f>COUNTIFS(BITACORA!$C$4:$C$7322,$B$7:$B$501,BITACORA!$E$4:$E$7322,$E$6:$AM$6,BITACORA!$B$4:$B$7322,"&gt;="&amp;$B$3,BITACORA!$B$4:$B$7322,"&lt;="&amp;$B$4)</f>
        <v>0</v>
      </c>
      <c r="AJ266" s="165">
        <f>COUNTIFS(BITACORA!$C$4:$C$7322,$B$7:$B$501,BITACORA!$E$4:$E$7322,$E$6:$AM$6,BITACORA!$B$4:$B$7322,"&gt;="&amp;$B$3,BITACORA!$B$4:$B$7322,"&lt;="&amp;$B$4)</f>
        <v>0</v>
      </c>
      <c r="AK266" s="165">
        <f>COUNTIFS(BITACORA!$C$4:$C$7322,$B$7:$B$501,BITACORA!$E$4:$E$7322,$E$6:$AM$6,BITACORA!$B$4:$B$7322,"&gt;="&amp;$B$3,BITACORA!$B$4:$B$7322,"&lt;="&amp;$B$4)</f>
        <v>0</v>
      </c>
      <c r="AL266" s="165">
        <f>COUNTIFS(BITACORA!$C$4:$C$7322,$B$7:$B$501,BITACORA!$E$4:$E$7322,$E$6:$AM$6,BITACORA!$B$4:$B$7322,"&gt;="&amp;$B$3,BITACORA!$B$4:$B$7322,"&lt;="&amp;$B$4)</f>
        <v>0</v>
      </c>
      <c r="AM266" s="165">
        <f>COUNTIFS(BITACORA!$C$4:$C$7322,$B$7:$B$501,BITACORA!$E$4:$E$7322,$E$6:$AM$6,BITACORA!$B$4:$B$7322,"&gt;="&amp;$B$3,BITACORA!$B$4:$B$7322,"&lt;="&amp;$B$4)</f>
        <v>0</v>
      </c>
    </row>
    <row r="267" spans="1:39">
      <c r="A267" s="141"/>
      <c r="B267" s="165"/>
      <c r="C267" s="165"/>
      <c r="D267" s="164">
        <f t="shared" si="0"/>
        <v>0</v>
      </c>
      <c r="E267" s="165">
        <f>COUNTIFS(BITACORA!$C$4:$C$7322,$B$7:$B$501,BITACORA!$E$4:$E$7322,$E$6:$AM$6,BITACORA!$B$4:$B$7322,"&gt;="&amp;$B$3,BITACORA!$B$4:$B$7322,"&lt;="&amp;$B$4)</f>
        <v>0</v>
      </c>
      <c r="F267" s="165">
        <f>COUNTIFS(BITACORA!$C$4:$C$7322,$B$7:$B$501,BITACORA!$E$4:$E$7322,$E$6:$AM$6,BITACORA!$B$4:$B$7322,"&gt;="&amp;$B$3,BITACORA!$B$4:$B$7322,"&lt;="&amp;$B$4)</f>
        <v>0</v>
      </c>
      <c r="G267" s="165">
        <f>COUNTIFS(BITACORA!$C$4:$C$7322,$B$7:$B$501,BITACORA!$E$4:$E$7322,$E$6:$AM$6,BITACORA!$B$4:$B$7322,"&gt;="&amp;$B$3,BITACORA!$B$4:$B$7322,"&lt;="&amp;$B$4)</f>
        <v>0</v>
      </c>
      <c r="H267" s="165">
        <f>COUNTIFS(BITACORA!$C$4:$C$7322,$B$7:$B$501,BITACORA!$E$4:$E$7322,$E$6:$AM$6,BITACORA!$B$4:$B$7322,"&gt;="&amp;$B$3,BITACORA!$B$4:$B$7322,"&lt;="&amp;$B$4)</f>
        <v>0</v>
      </c>
      <c r="I267" s="165">
        <f>COUNTIFS(BITACORA!$C$4:$C$7322,$B$7:$B$501,BITACORA!$E$4:$E$7322,$E$6:$AM$6,BITACORA!$B$4:$B$7322,"&gt;="&amp;$B$3,BITACORA!$B$4:$B$7322,"&lt;="&amp;$B$4)</f>
        <v>0</v>
      </c>
      <c r="J267" s="165">
        <f>COUNTIFS(BITACORA!$C$4:$C$7322,$B$7:$B$501,BITACORA!$E$4:$E$7322,$E$6:$AM$6,BITACORA!$B$4:$B$7322,"&gt;="&amp;$B$3,BITACORA!$B$4:$B$7322,"&lt;="&amp;$B$4)</f>
        <v>0</v>
      </c>
      <c r="K267" s="165">
        <f>COUNTIFS(BITACORA!$C$4:$C$7322,$B$7:$B$501,BITACORA!$E$4:$E$7322,$E$6:$AM$6,BITACORA!$B$4:$B$7322,"&gt;="&amp;$B$3,BITACORA!$B$4:$B$7322,"&lt;="&amp;$B$4)</f>
        <v>0</v>
      </c>
      <c r="L267" s="165">
        <f>COUNTIFS(BITACORA!$C$4:$C$7322,$B$7:$B$501,BITACORA!$E$4:$E$7322,$E$6:$AM$6,BITACORA!$B$4:$B$7322,"&gt;="&amp;$B$3,BITACORA!$B$4:$B$7322,"&lt;="&amp;$B$4)</f>
        <v>0</v>
      </c>
      <c r="M267" s="165">
        <f>COUNTIFS(BITACORA!$C$4:$C$7322,$B$7:$B$501,BITACORA!$E$4:$E$7322,$E$6:$AM$6,BITACORA!$B$4:$B$7322,"&gt;="&amp;$B$3,BITACORA!$B$4:$B$7322,"&lt;="&amp;$B$4)</f>
        <v>0</v>
      </c>
      <c r="N267" s="165">
        <f>COUNTIFS(BITACORA!$C$4:$C$7322,$B$7:$B$501,BITACORA!$E$4:$E$7322,$E$6:$AM$6,BITACORA!$B$4:$B$7322,"&gt;="&amp;$B$3,BITACORA!$B$4:$B$7322,"&lt;="&amp;$B$4)</f>
        <v>0</v>
      </c>
      <c r="O267" s="165">
        <f>COUNTIFS(BITACORA!$C$4:$C$7322,$B$7:$B$501,BITACORA!$E$4:$E$7322,$E$6:$AM$6,BITACORA!$B$4:$B$7322,"&gt;="&amp;$B$3,BITACORA!$B$4:$B$7322,"&lt;="&amp;$B$4)</f>
        <v>0</v>
      </c>
      <c r="P267" s="165">
        <f>COUNTIFS(BITACORA!$C$4:$C$7322,$B$7:$B$501,BITACORA!$E$4:$E$7322,$E$6:$AM$6,BITACORA!$B$4:$B$7322,"&gt;="&amp;$B$3,BITACORA!$B$4:$B$7322,"&lt;="&amp;$B$4)</f>
        <v>0</v>
      </c>
      <c r="Q267" s="165">
        <f>COUNTIFS(BITACORA!$C$4:$C$7322,$B$7:$B$501,BITACORA!$E$4:$E$7322,$E$6:$AM$6,BITACORA!$B$4:$B$7322,"&gt;="&amp;$B$3,BITACORA!$B$4:$B$7322,"&lt;="&amp;$B$4)</f>
        <v>0</v>
      </c>
      <c r="R267" s="165">
        <f>COUNTIFS(BITACORA!$C$4:$C$7322,$B$7:$B$501,BITACORA!$E$4:$E$7322,$E$6:$AM$6,BITACORA!$B$4:$B$7322,"&gt;="&amp;$B$3,BITACORA!$B$4:$B$7322,"&lt;="&amp;$B$4)</f>
        <v>0</v>
      </c>
      <c r="S267" s="165">
        <f>COUNTIFS(BITACORA!$C$4:$C$7322,$B$7:$B$501,BITACORA!$E$4:$E$7322,$E$6:$AM$6,BITACORA!$B$4:$B$7322,"&gt;="&amp;$B$3,BITACORA!$B$4:$B$7322,"&lt;="&amp;$B$4)</f>
        <v>0</v>
      </c>
      <c r="T267" s="165">
        <f>COUNTIFS(BITACORA!$C$4:$C$7322,$B$7:$B$501,BITACORA!$E$4:$E$7322,$E$6:$AM$6,BITACORA!$B$4:$B$7322,"&gt;="&amp;$B$3,BITACORA!$B$4:$B$7322,"&lt;="&amp;$B$4)</f>
        <v>0</v>
      </c>
      <c r="U267" s="165">
        <f>COUNTIFS(BITACORA!$C$4:$C$7322,$B$7:$B$501,BITACORA!$E$4:$E$7322,$E$6:$AM$6,BITACORA!$B$4:$B$7322,"&gt;="&amp;$B$3,BITACORA!$B$4:$B$7322,"&lt;="&amp;$B$4)</f>
        <v>0</v>
      </c>
      <c r="V267" s="165">
        <f>COUNTIFS(BITACORA!$C$4:$C$7322,$B$7:$B$501,BITACORA!$E$4:$E$7322,$E$6:$AM$6,BITACORA!$B$4:$B$7322,"&gt;="&amp;$B$3,BITACORA!$B$4:$B$7322,"&lt;="&amp;$B$4)</f>
        <v>0</v>
      </c>
      <c r="W267" s="165">
        <f>COUNTIFS(BITACORA!$C$4:$C$7322,$B$7:$B$501,BITACORA!$E$4:$E$7322,$E$6:$AM$6,BITACORA!$B$4:$B$7322,"&gt;="&amp;$B$3,BITACORA!$B$4:$B$7322,"&lt;="&amp;$B$4)</f>
        <v>0</v>
      </c>
      <c r="X267" s="165">
        <f>COUNTIFS(BITACORA!$C$4:$C$7322,$B$7:$B$501,BITACORA!$E$4:$E$7322,$E$6:$AM$6,BITACORA!$B$4:$B$7322,"&gt;="&amp;$B$3,BITACORA!$B$4:$B$7322,"&lt;="&amp;$B$4)</f>
        <v>0</v>
      </c>
      <c r="Y267" s="165">
        <f>COUNTIFS(BITACORA!$C$4:$C$7322,$B$7:$B$501,BITACORA!$E$4:$E$7322,$E$6:$AM$6,BITACORA!$B$4:$B$7322,"&gt;="&amp;$B$3,BITACORA!$B$4:$B$7322,"&lt;="&amp;$B$4)</f>
        <v>0</v>
      </c>
      <c r="Z267" s="165">
        <f>COUNTIFS(BITACORA!$C$4:$C$7322,$B$7:$B$501,BITACORA!$E$4:$E$7322,$E$6:$AM$6,BITACORA!$B$4:$B$7322,"&gt;="&amp;$B$3,BITACORA!$B$4:$B$7322,"&lt;="&amp;$B$4)</f>
        <v>0</v>
      </c>
      <c r="AA267" s="165">
        <f>COUNTIFS(BITACORA!$C$4:$C$7322,$B$7:$B$501,BITACORA!$E$4:$E$7322,$E$6:$AM$6,BITACORA!$B$4:$B$7322,"&gt;="&amp;$B$3,BITACORA!$B$4:$B$7322,"&lt;="&amp;$B$4)</f>
        <v>0</v>
      </c>
      <c r="AB267" s="165">
        <f>COUNTIFS(BITACORA!$C$4:$C$7322,$B$7:$B$501,BITACORA!$E$4:$E$7322,$E$6:$AM$6,BITACORA!$B$4:$B$7322,"&gt;="&amp;$B$3,BITACORA!$B$4:$B$7322,"&lt;="&amp;$B$4)</f>
        <v>0</v>
      </c>
      <c r="AC267" s="165">
        <f>COUNTIFS(BITACORA!$C$4:$C$7322,$B$7:$B$501,BITACORA!$E$4:$E$7322,$E$6:$AM$6,BITACORA!$B$4:$B$7322,"&gt;="&amp;$B$3,BITACORA!$B$4:$B$7322,"&lt;="&amp;$B$4)</f>
        <v>0</v>
      </c>
      <c r="AD267" s="165">
        <f>COUNTIFS(BITACORA!$C$4:$C$7322,$B$7:$B$501,BITACORA!$E$4:$E$7322,$E$6:$AM$6,BITACORA!$B$4:$B$7322,"&gt;="&amp;$B$3,BITACORA!$B$4:$B$7322,"&lt;="&amp;$B$4)</f>
        <v>0</v>
      </c>
      <c r="AE267" s="165">
        <f>COUNTIFS(BITACORA!$C$4:$C$7322,$B$7:$B$501,BITACORA!$E$4:$E$7322,$E$6:$AM$6,BITACORA!$B$4:$B$7322,"&gt;="&amp;$B$3,BITACORA!$B$4:$B$7322,"&lt;="&amp;$B$4)</f>
        <v>0</v>
      </c>
      <c r="AF267" s="165">
        <f>COUNTIFS(BITACORA!$C$4:$C$7322,$B$7:$B$501,BITACORA!$E$4:$E$7322,$E$6:$AM$6,BITACORA!$B$4:$B$7322,"&gt;="&amp;$B$3,BITACORA!$B$4:$B$7322,"&lt;="&amp;$B$4)</f>
        <v>0</v>
      </c>
      <c r="AG267" s="165">
        <f>COUNTIFS(BITACORA!$C$4:$C$7322,$B$7:$B$501,BITACORA!$E$4:$E$7322,$E$6:$AM$6,BITACORA!$B$4:$B$7322,"&gt;="&amp;$B$3,BITACORA!$B$4:$B$7322,"&lt;="&amp;$B$4)</f>
        <v>0</v>
      </c>
      <c r="AH267" s="165">
        <f>COUNTIFS(BITACORA!$C$4:$C$7322,$B$7:$B$501,BITACORA!$E$4:$E$7322,$E$6:$AM$6,BITACORA!$B$4:$B$7322,"&gt;="&amp;$B$3,BITACORA!$B$4:$B$7322,"&lt;="&amp;$B$4)</f>
        <v>0</v>
      </c>
      <c r="AI267" s="165">
        <f>COUNTIFS(BITACORA!$C$4:$C$7322,$B$7:$B$501,BITACORA!$E$4:$E$7322,$E$6:$AM$6,BITACORA!$B$4:$B$7322,"&gt;="&amp;$B$3,BITACORA!$B$4:$B$7322,"&lt;="&amp;$B$4)</f>
        <v>0</v>
      </c>
      <c r="AJ267" s="165">
        <f>COUNTIFS(BITACORA!$C$4:$C$7322,$B$7:$B$501,BITACORA!$E$4:$E$7322,$E$6:$AM$6,BITACORA!$B$4:$B$7322,"&gt;="&amp;$B$3,BITACORA!$B$4:$B$7322,"&lt;="&amp;$B$4)</f>
        <v>0</v>
      </c>
      <c r="AK267" s="165">
        <f>COUNTIFS(BITACORA!$C$4:$C$7322,$B$7:$B$501,BITACORA!$E$4:$E$7322,$E$6:$AM$6,BITACORA!$B$4:$B$7322,"&gt;="&amp;$B$3,BITACORA!$B$4:$B$7322,"&lt;="&amp;$B$4)</f>
        <v>0</v>
      </c>
      <c r="AL267" s="165">
        <f>COUNTIFS(BITACORA!$C$4:$C$7322,$B$7:$B$501,BITACORA!$E$4:$E$7322,$E$6:$AM$6,BITACORA!$B$4:$B$7322,"&gt;="&amp;$B$3,BITACORA!$B$4:$B$7322,"&lt;="&amp;$B$4)</f>
        <v>0</v>
      </c>
      <c r="AM267" s="165">
        <f>COUNTIFS(BITACORA!$C$4:$C$7322,$B$7:$B$501,BITACORA!$E$4:$E$7322,$E$6:$AM$6,BITACORA!$B$4:$B$7322,"&gt;="&amp;$B$3,BITACORA!$B$4:$B$7322,"&lt;="&amp;$B$4)</f>
        <v>0</v>
      </c>
    </row>
    <row r="268" spans="1:39">
      <c r="A268" s="141"/>
      <c r="B268" s="165"/>
      <c r="C268" s="165"/>
      <c r="D268" s="164">
        <f t="shared" si="0"/>
        <v>0</v>
      </c>
      <c r="E268" s="165">
        <f>COUNTIFS(BITACORA!$C$4:$C$7322,$B$7:$B$501,BITACORA!$E$4:$E$7322,$E$6:$AM$6,BITACORA!$B$4:$B$7322,"&gt;="&amp;$B$3,BITACORA!$B$4:$B$7322,"&lt;="&amp;$B$4)</f>
        <v>0</v>
      </c>
      <c r="F268" s="165">
        <f>COUNTIFS(BITACORA!$C$4:$C$7322,$B$7:$B$501,BITACORA!$E$4:$E$7322,$E$6:$AM$6,BITACORA!$B$4:$B$7322,"&gt;="&amp;$B$3,BITACORA!$B$4:$B$7322,"&lt;="&amp;$B$4)</f>
        <v>0</v>
      </c>
      <c r="G268" s="165">
        <f>COUNTIFS(BITACORA!$C$4:$C$7322,$B$7:$B$501,BITACORA!$E$4:$E$7322,$E$6:$AM$6,BITACORA!$B$4:$B$7322,"&gt;="&amp;$B$3,BITACORA!$B$4:$B$7322,"&lt;="&amp;$B$4)</f>
        <v>0</v>
      </c>
      <c r="H268" s="165">
        <f>COUNTIFS(BITACORA!$C$4:$C$7322,$B$7:$B$501,BITACORA!$E$4:$E$7322,$E$6:$AM$6,BITACORA!$B$4:$B$7322,"&gt;="&amp;$B$3,BITACORA!$B$4:$B$7322,"&lt;="&amp;$B$4)</f>
        <v>0</v>
      </c>
      <c r="I268" s="165">
        <f>COUNTIFS(BITACORA!$C$4:$C$7322,$B$7:$B$501,BITACORA!$E$4:$E$7322,$E$6:$AM$6,BITACORA!$B$4:$B$7322,"&gt;="&amp;$B$3,BITACORA!$B$4:$B$7322,"&lt;="&amp;$B$4)</f>
        <v>0</v>
      </c>
      <c r="J268" s="165">
        <f>COUNTIFS(BITACORA!$C$4:$C$7322,$B$7:$B$501,BITACORA!$E$4:$E$7322,$E$6:$AM$6,BITACORA!$B$4:$B$7322,"&gt;="&amp;$B$3,BITACORA!$B$4:$B$7322,"&lt;="&amp;$B$4)</f>
        <v>0</v>
      </c>
      <c r="K268" s="165">
        <f>COUNTIFS(BITACORA!$C$4:$C$7322,$B$7:$B$501,BITACORA!$E$4:$E$7322,$E$6:$AM$6,BITACORA!$B$4:$B$7322,"&gt;="&amp;$B$3,BITACORA!$B$4:$B$7322,"&lt;="&amp;$B$4)</f>
        <v>0</v>
      </c>
      <c r="L268" s="165">
        <f>COUNTIFS(BITACORA!$C$4:$C$7322,$B$7:$B$501,BITACORA!$E$4:$E$7322,$E$6:$AM$6,BITACORA!$B$4:$B$7322,"&gt;="&amp;$B$3,BITACORA!$B$4:$B$7322,"&lt;="&amp;$B$4)</f>
        <v>0</v>
      </c>
      <c r="M268" s="165">
        <f>COUNTIFS(BITACORA!$C$4:$C$7322,$B$7:$B$501,BITACORA!$E$4:$E$7322,$E$6:$AM$6,BITACORA!$B$4:$B$7322,"&gt;="&amp;$B$3,BITACORA!$B$4:$B$7322,"&lt;="&amp;$B$4)</f>
        <v>0</v>
      </c>
      <c r="N268" s="165">
        <f>COUNTIFS(BITACORA!$C$4:$C$7322,$B$7:$B$501,BITACORA!$E$4:$E$7322,$E$6:$AM$6,BITACORA!$B$4:$B$7322,"&gt;="&amp;$B$3,BITACORA!$B$4:$B$7322,"&lt;="&amp;$B$4)</f>
        <v>0</v>
      </c>
      <c r="O268" s="165">
        <f>COUNTIFS(BITACORA!$C$4:$C$7322,$B$7:$B$501,BITACORA!$E$4:$E$7322,$E$6:$AM$6,BITACORA!$B$4:$B$7322,"&gt;="&amp;$B$3,BITACORA!$B$4:$B$7322,"&lt;="&amp;$B$4)</f>
        <v>0</v>
      </c>
      <c r="P268" s="165">
        <f>COUNTIFS(BITACORA!$C$4:$C$7322,$B$7:$B$501,BITACORA!$E$4:$E$7322,$E$6:$AM$6,BITACORA!$B$4:$B$7322,"&gt;="&amp;$B$3,BITACORA!$B$4:$B$7322,"&lt;="&amp;$B$4)</f>
        <v>0</v>
      </c>
      <c r="Q268" s="165">
        <f>COUNTIFS(BITACORA!$C$4:$C$7322,$B$7:$B$501,BITACORA!$E$4:$E$7322,$E$6:$AM$6,BITACORA!$B$4:$B$7322,"&gt;="&amp;$B$3,BITACORA!$B$4:$B$7322,"&lt;="&amp;$B$4)</f>
        <v>0</v>
      </c>
      <c r="R268" s="165">
        <f>COUNTIFS(BITACORA!$C$4:$C$7322,$B$7:$B$501,BITACORA!$E$4:$E$7322,$E$6:$AM$6,BITACORA!$B$4:$B$7322,"&gt;="&amp;$B$3,BITACORA!$B$4:$B$7322,"&lt;="&amp;$B$4)</f>
        <v>0</v>
      </c>
      <c r="S268" s="165">
        <f>COUNTIFS(BITACORA!$C$4:$C$7322,$B$7:$B$501,BITACORA!$E$4:$E$7322,$E$6:$AM$6,BITACORA!$B$4:$B$7322,"&gt;="&amp;$B$3,BITACORA!$B$4:$B$7322,"&lt;="&amp;$B$4)</f>
        <v>0</v>
      </c>
      <c r="T268" s="165">
        <f>COUNTIFS(BITACORA!$C$4:$C$7322,$B$7:$B$501,BITACORA!$E$4:$E$7322,$E$6:$AM$6,BITACORA!$B$4:$B$7322,"&gt;="&amp;$B$3,BITACORA!$B$4:$B$7322,"&lt;="&amp;$B$4)</f>
        <v>0</v>
      </c>
      <c r="U268" s="165">
        <f>COUNTIFS(BITACORA!$C$4:$C$7322,$B$7:$B$501,BITACORA!$E$4:$E$7322,$E$6:$AM$6,BITACORA!$B$4:$B$7322,"&gt;="&amp;$B$3,BITACORA!$B$4:$B$7322,"&lt;="&amp;$B$4)</f>
        <v>0</v>
      </c>
      <c r="V268" s="165">
        <f>COUNTIFS(BITACORA!$C$4:$C$7322,$B$7:$B$501,BITACORA!$E$4:$E$7322,$E$6:$AM$6,BITACORA!$B$4:$B$7322,"&gt;="&amp;$B$3,BITACORA!$B$4:$B$7322,"&lt;="&amp;$B$4)</f>
        <v>0</v>
      </c>
      <c r="W268" s="165">
        <f>COUNTIFS(BITACORA!$C$4:$C$7322,$B$7:$B$501,BITACORA!$E$4:$E$7322,$E$6:$AM$6,BITACORA!$B$4:$B$7322,"&gt;="&amp;$B$3,BITACORA!$B$4:$B$7322,"&lt;="&amp;$B$4)</f>
        <v>0</v>
      </c>
      <c r="X268" s="165">
        <f>COUNTIFS(BITACORA!$C$4:$C$7322,$B$7:$B$501,BITACORA!$E$4:$E$7322,$E$6:$AM$6,BITACORA!$B$4:$B$7322,"&gt;="&amp;$B$3,BITACORA!$B$4:$B$7322,"&lt;="&amp;$B$4)</f>
        <v>0</v>
      </c>
      <c r="Y268" s="165">
        <f>COUNTIFS(BITACORA!$C$4:$C$7322,$B$7:$B$501,BITACORA!$E$4:$E$7322,$E$6:$AM$6,BITACORA!$B$4:$B$7322,"&gt;="&amp;$B$3,BITACORA!$B$4:$B$7322,"&lt;="&amp;$B$4)</f>
        <v>0</v>
      </c>
      <c r="Z268" s="165">
        <f>COUNTIFS(BITACORA!$C$4:$C$7322,$B$7:$B$501,BITACORA!$E$4:$E$7322,$E$6:$AM$6,BITACORA!$B$4:$B$7322,"&gt;="&amp;$B$3,BITACORA!$B$4:$B$7322,"&lt;="&amp;$B$4)</f>
        <v>0</v>
      </c>
      <c r="AA268" s="165">
        <f>COUNTIFS(BITACORA!$C$4:$C$7322,$B$7:$B$501,BITACORA!$E$4:$E$7322,$E$6:$AM$6,BITACORA!$B$4:$B$7322,"&gt;="&amp;$B$3,BITACORA!$B$4:$B$7322,"&lt;="&amp;$B$4)</f>
        <v>0</v>
      </c>
      <c r="AB268" s="165">
        <f>COUNTIFS(BITACORA!$C$4:$C$7322,$B$7:$B$501,BITACORA!$E$4:$E$7322,$E$6:$AM$6,BITACORA!$B$4:$B$7322,"&gt;="&amp;$B$3,BITACORA!$B$4:$B$7322,"&lt;="&amp;$B$4)</f>
        <v>0</v>
      </c>
      <c r="AC268" s="165">
        <f>COUNTIFS(BITACORA!$C$4:$C$7322,$B$7:$B$501,BITACORA!$E$4:$E$7322,$E$6:$AM$6,BITACORA!$B$4:$B$7322,"&gt;="&amp;$B$3,BITACORA!$B$4:$B$7322,"&lt;="&amp;$B$4)</f>
        <v>0</v>
      </c>
      <c r="AD268" s="165">
        <f>COUNTIFS(BITACORA!$C$4:$C$7322,$B$7:$B$501,BITACORA!$E$4:$E$7322,$E$6:$AM$6,BITACORA!$B$4:$B$7322,"&gt;="&amp;$B$3,BITACORA!$B$4:$B$7322,"&lt;="&amp;$B$4)</f>
        <v>0</v>
      </c>
      <c r="AE268" s="165">
        <f>COUNTIFS(BITACORA!$C$4:$C$7322,$B$7:$B$501,BITACORA!$E$4:$E$7322,$E$6:$AM$6,BITACORA!$B$4:$B$7322,"&gt;="&amp;$B$3,BITACORA!$B$4:$B$7322,"&lt;="&amp;$B$4)</f>
        <v>0</v>
      </c>
      <c r="AF268" s="165">
        <f>COUNTIFS(BITACORA!$C$4:$C$7322,$B$7:$B$501,BITACORA!$E$4:$E$7322,$E$6:$AM$6,BITACORA!$B$4:$B$7322,"&gt;="&amp;$B$3,BITACORA!$B$4:$B$7322,"&lt;="&amp;$B$4)</f>
        <v>0</v>
      </c>
      <c r="AG268" s="165">
        <f>COUNTIFS(BITACORA!$C$4:$C$7322,$B$7:$B$501,BITACORA!$E$4:$E$7322,$E$6:$AM$6,BITACORA!$B$4:$B$7322,"&gt;="&amp;$B$3,BITACORA!$B$4:$B$7322,"&lt;="&amp;$B$4)</f>
        <v>0</v>
      </c>
      <c r="AH268" s="165">
        <f>COUNTIFS(BITACORA!$C$4:$C$7322,$B$7:$B$501,BITACORA!$E$4:$E$7322,$E$6:$AM$6,BITACORA!$B$4:$B$7322,"&gt;="&amp;$B$3,BITACORA!$B$4:$B$7322,"&lt;="&amp;$B$4)</f>
        <v>0</v>
      </c>
      <c r="AI268" s="165">
        <f>COUNTIFS(BITACORA!$C$4:$C$7322,$B$7:$B$501,BITACORA!$E$4:$E$7322,$E$6:$AM$6,BITACORA!$B$4:$B$7322,"&gt;="&amp;$B$3,BITACORA!$B$4:$B$7322,"&lt;="&amp;$B$4)</f>
        <v>0</v>
      </c>
      <c r="AJ268" s="165">
        <f>COUNTIFS(BITACORA!$C$4:$C$7322,$B$7:$B$501,BITACORA!$E$4:$E$7322,$E$6:$AM$6,BITACORA!$B$4:$B$7322,"&gt;="&amp;$B$3,BITACORA!$B$4:$B$7322,"&lt;="&amp;$B$4)</f>
        <v>0</v>
      </c>
      <c r="AK268" s="165">
        <f>COUNTIFS(BITACORA!$C$4:$C$7322,$B$7:$B$501,BITACORA!$E$4:$E$7322,$E$6:$AM$6,BITACORA!$B$4:$B$7322,"&gt;="&amp;$B$3,BITACORA!$B$4:$B$7322,"&lt;="&amp;$B$4)</f>
        <v>0</v>
      </c>
      <c r="AL268" s="165">
        <f>COUNTIFS(BITACORA!$C$4:$C$7322,$B$7:$B$501,BITACORA!$E$4:$E$7322,$E$6:$AM$6,BITACORA!$B$4:$B$7322,"&gt;="&amp;$B$3,BITACORA!$B$4:$B$7322,"&lt;="&amp;$B$4)</f>
        <v>0</v>
      </c>
      <c r="AM268" s="165">
        <f>COUNTIFS(BITACORA!$C$4:$C$7322,$B$7:$B$501,BITACORA!$E$4:$E$7322,$E$6:$AM$6,BITACORA!$B$4:$B$7322,"&gt;="&amp;$B$3,BITACORA!$B$4:$B$7322,"&lt;="&amp;$B$4)</f>
        <v>0</v>
      </c>
    </row>
    <row r="269" spans="1:39">
      <c r="A269" s="141"/>
      <c r="B269" s="165"/>
      <c r="C269" s="165"/>
      <c r="D269" s="164">
        <f t="shared" si="0"/>
        <v>0</v>
      </c>
      <c r="E269" s="165">
        <f>COUNTIFS(BITACORA!$C$4:$C$7322,$B$7:$B$501,BITACORA!$E$4:$E$7322,$E$6:$AM$6,BITACORA!$B$4:$B$7322,"&gt;="&amp;$B$3,BITACORA!$B$4:$B$7322,"&lt;="&amp;$B$4)</f>
        <v>0</v>
      </c>
      <c r="F269" s="165">
        <f>COUNTIFS(BITACORA!$C$4:$C$7322,$B$7:$B$501,BITACORA!$E$4:$E$7322,$E$6:$AM$6,BITACORA!$B$4:$B$7322,"&gt;="&amp;$B$3,BITACORA!$B$4:$B$7322,"&lt;="&amp;$B$4)</f>
        <v>0</v>
      </c>
      <c r="G269" s="165">
        <f>COUNTIFS(BITACORA!$C$4:$C$7322,$B$7:$B$501,BITACORA!$E$4:$E$7322,$E$6:$AM$6,BITACORA!$B$4:$B$7322,"&gt;="&amp;$B$3,BITACORA!$B$4:$B$7322,"&lt;="&amp;$B$4)</f>
        <v>0</v>
      </c>
      <c r="H269" s="165">
        <f>COUNTIFS(BITACORA!$C$4:$C$7322,$B$7:$B$501,BITACORA!$E$4:$E$7322,$E$6:$AM$6,BITACORA!$B$4:$B$7322,"&gt;="&amp;$B$3,BITACORA!$B$4:$B$7322,"&lt;="&amp;$B$4)</f>
        <v>0</v>
      </c>
      <c r="I269" s="165">
        <f>COUNTIFS(BITACORA!$C$4:$C$7322,$B$7:$B$501,BITACORA!$E$4:$E$7322,$E$6:$AM$6,BITACORA!$B$4:$B$7322,"&gt;="&amp;$B$3,BITACORA!$B$4:$B$7322,"&lt;="&amp;$B$4)</f>
        <v>0</v>
      </c>
      <c r="J269" s="165">
        <f>COUNTIFS(BITACORA!$C$4:$C$7322,$B$7:$B$501,BITACORA!$E$4:$E$7322,$E$6:$AM$6,BITACORA!$B$4:$B$7322,"&gt;="&amp;$B$3,BITACORA!$B$4:$B$7322,"&lt;="&amp;$B$4)</f>
        <v>0</v>
      </c>
      <c r="K269" s="165">
        <f>COUNTIFS(BITACORA!$C$4:$C$7322,$B$7:$B$501,BITACORA!$E$4:$E$7322,$E$6:$AM$6,BITACORA!$B$4:$B$7322,"&gt;="&amp;$B$3,BITACORA!$B$4:$B$7322,"&lt;="&amp;$B$4)</f>
        <v>0</v>
      </c>
      <c r="L269" s="165">
        <f>COUNTIFS(BITACORA!$C$4:$C$7322,$B$7:$B$501,BITACORA!$E$4:$E$7322,$E$6:$AM$6,BITACORA!$B$4:$B$7322,"&gt;="&amp;$B$3,BITACORA!$B$4:$B$7322,"&lt;="&amp;$B$4)</f>
        <v>0</v>
      </c>
      <c r="M269" s="165">
        <f>COUNTIFS(BITACORA!$C$4:$C$7322,$B$7:$B$501,BITACORA!$E$4:$E$7322,$E$6:$AM$6,BITACORA!$B$4:$B$7322,"&gt;="&amp;$B$3,BITACORA!$B$4:$B$7322,"&lt;="&amp;$B$4)</f>
        <v>0</v>
      </c>
      <c r="N269" s="165">
        <f>COUNTIFS(BITACORA!$C$4:$C$7322,$B$7:$B$501,BITACORA!$E$4:$E$7322,$E$6:$AM$6,BITACORA!$B$4:$B$7322,"&gt;="&amp;$B$3,BITACORA!$B$4:$B$7322,"&lt;="&amp;$B$4)</f>
        <v>0</v>
      </c>
      <c r="O269" s="165">
        <f>COUNTIFS(BITACORA!$C$4:$C$7322,$B$7:$B$501,BITACORA!$E$4:$E$7322,$E$6:$AM$6,BITACORA!$B$4:$B$7322,"&gt;="&amp;$B$3,BITACORA!$B$4:$B$7322,"&lt;="&amp;$B$4)</f>
        <v>0</v>
      </c>
      <c r="P269" s="165">
        <f>COUNTIFS(BITACORA!$C$4:$C$7322,$B$7:$B$501,BITACORA!$E$4:$E$7322,$E$6:$AM$6,BITACORA!$B$4:$B$7322,"&gt;="&amp;$B$3,BITACORA!$B$4:$B$7322,"&lt;="&amp;$B$4)</f>
        <v>0</v>
      </c>
      <c r="Q269" s="165">
        <f>COUNTIFS(BITACORA!$C$4:$C$7322,$B$7:$B$501,BITACORA!$E$4:$E$7322,$E$6:$AM$6,BITACORA!$B$4:$B$7322,"&gt;="&amp;$B$3,BITACORA!$B$4:$B$7322,"&lt;="&amp;$B$4)</f>
        <v>0</v>
      </c>
      <c r="R269" s="165">
        <f>COUNTIFS(BITACORA!$C$4:$C$7322,$B$7:$B$501,BITACORA!$E$4:$E$7322,$E$6:$AM$6,BITACORA!$B$4:$B$7322,"&gt;="&amp;$B$3,BITACORA!$B$4:$B$7322,"&lt;="&amp;$B$4)</f>
        <v>0</v>
      </c>
      <c r="S269" s="165">
        <f>COUNTIFS(BITACORA!$C$4:$C$7322,$B$7:$B$501,BITACORA!$E$4:$E$7322,$E$6:$AM$6,BITACORA!$B$4:$B$7322,"&gt;="&amp;$B$3,BITACORA!$B$4:$B$7322,"&lt;="&amp;$B$4)</f>
        <v>0</v>
      </c>
      <c r="T269" s="165">
        <f>COUNTIFS(BITACORA!$C$4:$C$7322,$B$7:$B$501,BITACORA!$E$4:$E$7322,$E$6:$AM$6,BITACORA!$B$4:$B$7322,"&gt;="&amp;$B$3,BITACORA!$B$4:$B$7322,"&lt;="&amp;$B$4)</f>
        <v>0</v>
      </c>
      <c r="U269" s="165">
        <f>COUNTIFS(BITACORA!$C$4:$C$7322,$B$7:$B$501,BITACORA!$E$4:$E$7322,$E$6:$AM$6,BITACORA!$B$4:$B$7322,"&gt;="&amp;$B$3,BITACORA!$B$4:$B$7322,"&lt;="&amp;$B$4)</f>
        <v>0</v>
      </c>
      <c r="V269" s="165">
        <f>COUNTIFS(BITACORA!$C$4:$C$7322,$B$7:$B$501,BITACORA!$E$4:$E$7322,$E$6:$AM$6,BITACORA!$B$4:$B$7322,"&gt;="&amp;$B$3,BITACORA!$B$4:$B$7322,"&lt;="&amp;$B$4)</f>
        <v>0</v>
      </c>
      <c r="W269" s="165">
        <f>COUNTIFS(BITACORA!$C$4:$C$7322,$B$7:$B$501,BITACORA!$E$4:$E$7322,$E$6:$AM$6,BITACORA!$B$4:$B$7322,"&gt;="&amp;$B$3,BITACORA!$B$4:$B$7322,"&lt;="&amp;$B$4)</f>
        <v>0</v>
      </c>
      <c r="X269" s="165">
        <f>COUNTIFS(BITACORA!$C$4:$C$7322,$B$7:$B$501,BITACORA!$E$4:$E$7322,$E$6:$AM$6,BITACORA!$B$4:$B$7322,"&gt;="&amp;$B$3,BITACORA!$B$4:$B$7322,"&lt;="&amp;$B$4)</f>
        <v>0</v>
      </c>
      <c r="Y269" s="165">
        <f>COUNTIFS(BITACORA!$C$4:$C$7322,$B$7:$B$501,BITACORA!$E$4:$E$7322,$E$6:$AM$6,BITACORA!$B$4:$B$7322,"&gt;="&amp;$B$3,BITACORA!$B$4:$B$7322,"&lt;="&amp;$B$4)</f>
        <v>0</v>
      </c>
      <c r="Z269" s="165">
        <f>COUNTIFS(BITACORA!$C$4:$C$7322,$B$7:$B$501,BITACORA!$E$4:$E$7322,$E$6:$AM$6,BITACORA!$B$4:$B$7322,"&gt;="&amp;$B$3,BITACORA!$B$4:$B$7322,"&lt;="&amp;$B$4)</f>
        <v>0</v>
      </c>
      <c r="AA269" s="165">
        <f>COUNTIFS(BITACORA!$C$4:$C$7322,$B$7:$B$501,BITACORA!$E$4:$E$7322,$E$6:$AM$6,BITACORA!$B$4:$B$7322,"&gt;="&amp;$B$3,BITACORA!$B$4:$B$7322,"&lt;="&amp;$B$4)</f>
        <v>0</v>
      </c>
      <c r="AB269" s="165">
        <f>COUNTIFS(BITACORA!$C$4:$C$7322,$B$7:$B$501,BITACORA!$E$4:$E$7322,$E$6:$AM$6,BITACORA!$B$4:$B$7322,"&gt;="&amp;$B$3,BITACORA!$B$4:$B$7322,"&lt;="&amp;$B$4)</f>
        <v>0</v>
      </c>
      <c r="AC269" s="165">
        <f>COUNTIFS(BITACORA!$C$4:$C$7322,$B$7:$B$501,BITACORA!$E$4:$E$7322,$E$6:$AM$6,BITACORA!$B$4:$B$7322,"&gt;="&amp;$B$3,BITACORA!$B$4:$B$7322,"&lt;="&amp;$B$4)</f>
        <v>0</v>
      </c>
      <c r="AD269" s="165">
        <f>COUNTIFS(BITACORA!$C$4:$C$7322,$B$7:$B$501,BITACORA!$E$4:$E$7322,$E$6:$AM$6,BITACORA!$B$4:$B$7322,"&gt;="&amp;$B$3,BITACORA!$B$4:$B$7322,"&lt;="&amp;$B$4)</f>
        <v>0</v>
      </c>
      <c r="AE269" s="165">
        <f>COUNTIFS(BITACORA!$C$4:$C$7322,$B$7:$B$501,BITACORA!$E$4:$E$7322,$E$6:$AM$6,BITACORA!$B$4:$B$7322,"&gt;="&amp;$B$3,BITACORA!$B$4:$B$7322,"&lt;="&amp;$B$4)</f>
        <v>0</v>
      </c>
      <c r="AF269" s="165">
        <f>COUNTIFS(BITACORA!$C$4:$C$7322,$B$7:$B$501,BITACORA!$E$4:$E$7322,$E$6:$AM$6,BITACORA!$B$4:$B$7322,"&gt;="&amp;$B$3,BITACORA!$B$4:$B$7322,"&lt;="&amp;$B$4)</f>
        <v>0</v>
      </c>
      <c r="AG269" s="165">
        <f>COUNTIFS(BITACORA!$C$4:$C$7322,$B$7:$B$501,BITACORA!$E$4:$E$7322,$E$6:$AM$6,BITACORA!$B$4:$B$7322,"&gt;="&amp;$B$3,BITACORA!$B$4:$B$7322,"&lt;="&amp;$B$4)</f>
        <v>0</v>
      </c>
      <c r="AH269" s="165">
        <f>COUNTIFS(BITACORA!$C$4:$C$7322,$B$7:$B$501,BITACORA!$E$4:$E$7322,$E$6:$AM$6,BITACORA!$B$4:$B$7322,"&gt;="&amp;$B$3,BITACORA!$B$4:$B$7322,"&lt;="&amp;$B$4)</f>
        <v>0</v>
      </c>
      <c r="AI269" s="165">
        <f>COUNTIFS(BITACORA!$C$4:$C$7322,$B$7:$B$501,BITACORA!$E$4:$E$7322,$E$6:$AM$6,BITACORA!$B$4:$B$7322,"&gt;="&amp;$B$3,BITACORA!$B$4:$B$7322,"&lt;="&amp;$B$4)</f>
        <v>0</v>
      </c>
      <c r="AJ269" s="165">
        <f>COUNTIFS(BITACORA!$C$4:$C$7322,$B$7:$B$501,BITACORA!$E$4:$E$7322,$E$6:$AM$6,BITACORA!$B$4:$B$7322,"&gt;="&amp;$B$3,BITACORA!$B$4:$B$7322,"&lt;="&amp;$B$4)</f>
        <v>0</v>
      </c>
      <c r="AK269" s="165">
        <f>COUNTIFS(BITACORA!$C$4:$C$7322,$B$7:$B$501,BITACORA!$E$4:$E$7322,$E$6:$AM$6,BITACORA!$B$4:$B$7322,"&gt;="&amp;$B$3,BITACORA!$B$4:$B$7322,"&lt;="&amp;$B$4)</f>
        <v>0</v>
      </c>
      <c r="AL269" s="165">
        <f>COUNTIFS(BITACORA!$C$4:$C$7322,$B$7:$B$501,BITACORA!$E$4:$E$7322,$E$6:$AM$6,BITACORA!$B$4:$B$7322,"&gt;="&amp;$B$3,BITACORA!$B$4:$B$7322,"&lt;="&amp;$B$4)</f>
        <v>0</v>
      </c>
      <c r="AM269" s="165">
        <f>COUNTIFS(BITACORA!$C$4:$C$7322,$B$7:$B$501,BITACORA!$E$4:$E$7322,$E$6:$AM$6,BITACORA!$B$4:$B$7322,"&gt;="&amp;$B$3,BITACORA!$B$4:$B$7322,"&lt;="&amp;$B$4)</f>
        <v>0</v>
      </c>
    </row>
    <row r="270" spans="1:39">
      <c r="A270" s="141"/>
      <c r="B270" s="165"/>
      <c r="C270" s="165"/>
      <c r="D270" s="164">
        <f t="shared" si="0"/>
        <v>0</v>
      </c>
      <c r="E270" s="165">
        <f>COUNTIFS(BITACORA!$C$4:$C$7322,$B$7:$B$501,BITACORA!$E$4:$E$7322,$E$6:$AM$6,BITACORA!$B$4:$B$7322,"&gt;="&amp;$B$3,BITACORA!$B$4:$B$7322,"&lt;="&amp;$B$4)</f>
        <v>0</v>
      </c>
      <c r="F270" s="165">
        <f>COUNTIFS(BITACORA!$C$4:$C$7322,$B$7:$B$501,BITACORA!$E$4:$E$7322,$E$6:$AM$6,BITACORA!$B$4:$B$7322,"&gt;="&amp;$B$3,BITACORA!$B$4:$B$7322,"&lt;="&amp;$B$4)</f>
        <v>0</v>
      </c>
      <c r="G270" s="165">
        <f>COUNTIFS(BITACORA!$C$4:$C$7322,$B$7:$B$501,BITACORA!$E$4:$E$7322,$E$6:$AM$6,BITACORA!$B$4:$B$7322,"&gt;="&amp;$B$3,BITACORA!$B$4:$B$7322,"&lt;="&amp;$B$4)</f>
        <v>0</v>
      </c>
      <c r="H270" s="165">
        <f>COUNTIFS(BITACORA!$C$4:$C$7322,$B$7:$B$501,BITACORA!$E$4:$E$7322,$E$6:$AM$6,BITACORA!$B$4:$B$7322,"&gt;="&amp;$B$3,BITACORA!$B$4:$B$7322,"&lt;="&amp;$B$4)</f>
        <v>0</v>
      </c>
      <c r="I270" s="165">
        <f>COUNTIFS(BITACORA!$C$4:$C$7322,$B$7:$B$501,BITACORA!$E$4:$E$7322,$E$6:$AM$6,BITACORA!$B$4:$B$7322,"&gt;="&amp;$B$3,BITACORA!$B$4:$B$7322,"&lt;="&amp;$B$4)</f>
        <v>0</v>
      </c>
      <c r="J270" s="165">
        <f>COUNTIFS(BITACORA!$C$4:$C$7322,$B$7:$B$501,BITACORA!$E$4:$E$7322,$E$6:$AM$6,BITACORA!$B$4:$B$7322,"&gt;="&amp;$B$3,BITACORA!$B$4:$B$7322,"&lt;="&amp;$B$4)</f>
        <v>0</v>
      </c>
      <c r="K270" s="165">
        <f>COUNTIFS(BITACORA!$C$4:$C$7322,$B$7:$B$501,BITACORA!$E$4:$E$7322,$E$6:$AM$6,BITACORA!$B$4:$B$7322,"&gt;="&amp;$B$3,BITACORA!$B$4:$B$7322,"&lt;="&amp;$B$4)</f>
        <v>0</v>
      </c>
      <c r="L270" s="165">
        <f>COUNTIFS(BITACORA!$C$4:$C$7322,$B$7:$B$501,BITACORA!$E$4:$E$7322,$E$6:$AM$6,BITACORA!$B$4:$B$7322,"&gt;="&amp;$B$3,BITACORA!$B$4:$B$7322,"&lt;="&amp;$B$4)</f>
        <v>0</v>
      </c>
      <c r="M270" s="165">
        <f>COUNTIFS(BITACORA!$C$4:$C$7322,$B$7:$B$501,BITACORA!$E$4:$E$7322,$E$6:$AM$6,BITACORA!$B$4:$B$7322,"&gt;="&amp;$B$3,BITACORA!$B$4:$B$7322,"&lt;="&amp;$B$4)</f>
        <v>0</v>
      </c>
      <c r="N270" s="165">
        <f>COUNTIFS(BITACORA!$C$4:$C$7322,$B$7:$B$501,BITACORA!$E$4:$E$7322,$E$6:$AM$6,BITACORA!$B$4:$B$7322,"&gt;="&amp;$B$3,BITACORA!$B$4:$B$7322,"&lt;="&amp;$B$4)</f>
        <v>0</v>
      </c>
      <c r="O270" s="165">
        <f>COUNTIFS(BITACORA!$C$4:$C$7322,$B$7:$B$501,BITACORA!$E$4:$E$7322,$E$6:$AM$6,BITACORA!$B$4:$B$7322,"&gt;="&amp;$B$3,BITACORA!$B$4:$B$7322,"&lt;="&amp;$B$4)</f>
        <v>0</v>
      </c>
      <c r="P270" s="165">
        <f>COUNTIFS(BITACORA!$C$4:$C$7322,$B$7:$B$501,BITACORA!$E$4:$E$7322,$E$6:$AM$6,BITACORA!$B$4:$B$7322,"&gt;="&amp;$B$3,BITACORA!$B$4:$B$7322,"&lt;="&amp;$B$4)</f>
        <v>0</v>
      </c>
      <c r="Q270" s="165">
        <f>COUNTIFS(BITACORA!$C$4:$C$7322,$B$7:$B$501,BITACORA!$E$4:$E$7322,$E$6:$AM$6,BITACORA!$B$4:$B$7322,"&gt;="&amp;$B$3,BITACORA!$B$4:$B$7322,"&lt;="&amp;$B$4)</f>
        <v>0</v>
      </c>
      <c r="R270" s="165">
        <f>COUNTIFS(BITACORA!$C$4:$C$7322,$B$7:$B$501,BITACORA!$E$4:$E$7322,$E$6:$AM$6,BITACORA!$B$4:$B$7322,"&gt;="&amp;$B$3,BITACORA!$B$4:$B$7322,"&lt;="&amp;$B$4)</f>
        <v>0</v>
      </c>
      <c r="S270" s="165">
        <f>COUNTIFS(BITACORA!$C$4:$C$7322,$B$7:$B$501,BITACORA!$E$4:$E$7322,$E$6:$AM$6,BITACORA!$B$4:$B$7322,"&gt;="&amp;$B$3,BITACORA!$B$4:$B$7322,"&lt;="&amp;$B$4)</f>
        <v>0</v>
      </c>
      <c r="T270" s="165">
        <f>COUNTIFS(BITACORA!$C$4:$C$7322,$B$7:$B$501,BITACORA!$E$4:$E$7322,$E$6:$AM$6,BITACORA!$B$4:$B$7322,"&gt;="&amp;$B$3,BITACORA!$B$4:$B$7322,"&lt;="&amp;$B$4)</f>
        <v>0</v>
      </c>
      <c r="U270" s="165">
        <f>COUNTIFS(BITACORA!$C$4:$C$7322,$B$7:$B$501,BITACORA!$E$4:$E$7322,$E$6:$AM$6,BITACORA!$B$4:$B$7322,"&gt;="&amp;$B$3,BITACORA!$B$4:$B$7322,"&lt;="&amp;$B$4)</f>
        <v>0</v>
      </c>
      <c r="V270" s="165">
        <f>COUNTIFS(BITACORA!$C$4:$C$7322,$B$7:$B$501,BITACORA!$E$4:$E$7322,$E$6:$AM$6,BITACORA!$B$4:$B$7322,"&gt;="&amp;$B$3,BITACORA!$B$4:$B$7322,"&lt;="&amp;$B$4)</f>
        <v>0</v>
      </c>
      <c r="W270" s="165">
        <f>COUNTIFS(BITACORA!$C$4:$C$7322,$B$7:$B$501,BITACORA!$E$4:$E$7322,$E$6:$AM$6,BITACORA!$B$4:$B$7322,"&gt;="&amp;$B$3,BITACORA!$B$4:$B$7322,"&lt;="&amp;$B$4)</f>
        <v>0</v>
      </c>
      <c r="X270" s="165">
        <f>COUNTIFS(BITACORA!$C$4:$C$7322,$B$7:$B$501,BITACORA!$E$4:$E$7322,$E$6:$AM$6,BITACORA!$B$4:$B$7322,"&gt;="&amp;$B$3,BITACORA!$B$4:$B$7322,"&lt;="&amp;$B$4)</f>
        <v>0</v>
      </c>
      <c r="Y270" s="165">
        <f>COUNTIFS(BITACORA!$C$4:$C$7322,$B$7:$B$501,BITACORA!$E$4:$E$7322,$E$6:$AM$6,BITACORA!$B$4:$B$7322,"&gt;="&amp;$B$3,BITACORA!$B$4:$B$7322,"&lt;="&amp;$B$4)</f>
        <v>0</v>
      </c>
      <c r="Z270" s="165">
        <f>COUNTIFS(BITACORA!$C$4:$C$7322,$B$7:$B$501,BITACORA!$E$4:$E$7322,$E$6:$AM$6,BITACORA!$B$4:$B$7322,"&gt;="&amp;$B$3,BITACORA!$B$4:$B$7322,"&lt;="&amp;$B$4)</f>
        <v>0</v>
      </c>
      <c r="AA270" s="165">
        <f>COUNTIFS(BITACORA!$C$4:$C$7322,$B$7:$B$501,BITACORA!$E$4:$E$7322,$E$6:$AM$6,BITACORA!$B$4:$B$7322,"&gt;="&amp;$B$3,BITACORA!$B$4:$B$7322,"&lt;="&amp;$B$4)</f>
        <v>0</v>
      </c>
      <c r="AB270" s="165">
        <f>COUNTIFS(BITACORA!$C$4:$C$7322,$B$7:$B$501,BITACORA!$E$4:$E$7322,$E$6:$AM$6,BITACORA!$B$4:$B$7322,"&gt;="&amp;$B$3,BITACORA!$B$4:$B$7322,"&lt;="&amp;$B$4)</f>
        <v>0</v>
      </c>
      <c r="AC270" s="165">
        <f>COUNTIFS(BITACORA!$C$4:$C$7322,$B$7:$B$501,BITACORA!$E$4:$E$7322,$E$6:$AM$6,BITACORA!$B$4:$B$7322,"&gt;="&amp;$B$3,BITACORA!$B$4:$B$7322,"&lt;="&amp;$B$4)</f>
        <v>0</v>
      </c>
      <c r="AD270" s="165">
        <f>COUNTIFS(BITACORA!$C$4:$C$7322,$B$7:$B$501,BITACORA!$E$4:$E$7322,$E$6:$AM$6,BITACORA!$B$4:$B$7322,"&gt;="&amp;$B$3,BITACORA!$B$4:$B$7322,"&lt;="&amp;$B$4)</f>
        <v>0</v>
      </c>
      <c r="AE270" s="165">
        <f>COUNTIFS(BITACORA!$C$4:$C$7322,$B$7:$B$501,BITACORA!$E$4:$E$7322,$E$6:$AM$6,BITACORA!$B$4:$B$7322,"&gt;="&amp;$B$3,BITACORA!$B$4:$B$7322,"&lt;="&amp;$B$4)</f>
        <v>0</v>
      </c>
      <c r="AF270" s="165">
        <f>COUNTIFS(BITACORA!$C$4:$C$7322,$B$7:$B$501,BITACORA!$E$4:$E$7322,$E$6:$AM$6,BITACORA!$B$4:$B$7322,"&gt;="&amp;$B$3,BITACORA!$B$4:$B$7322,"&lt;="&amp;$B$4)</f>
        <v>0</v>
      </c>
      <c r="AG270" s="165">
        <f>COUNTIFS(BITACORA!$C$4:$C$7322,$B$7:$B$501,BITACORA!$E$4:$E$7322,$E$6:$AM$6,BITACORA!$B$4:$B$7322,"&gt;="&amp;$B$3,BITACORA!$B$4:$B$7322,"&lt;="&amp;$B$4)</f>
        <v>0</v>
      </c>
      <c r="AH270" s="165">
        <f>COUNTIFS(BITACORA!$C$4:$C$7322,$B$7:$B$501,BITACORA!$E$4:$E$7322,$E$6:$AM$6,BITACORA!$B$4:$B$7322,"&gt;="&amp;$B$3,BITACORA!$B$4:$B$7322,"&lt;="&amp;$B$4)</f>
        <v>0</v>
      </c>
      <c r="AI270" s="165">
        <f>COUNTIFS(BITACORA!$C$4:$C$7322,$B$7:$B$501,BITACORA!$E$4:$E$7322,$E$6:$AM$6,BITACORA!$B$4:$B$7322,"&gt;="&amp;$B$3,BITACORA!$B$4:$B$7322,"&lt;="&amp;$B$4)</f>
        <v>0</v>
      </c>
      <c r="AJ270" s="165">
        <f>COUNTIFS(BITACORA!$C$4:$C$7322,$B$7:$B$501,BITACORA!$E$4:$E$7322,$E$6:$AM$6,BITACORA!$B$4:$B$7322,"&gt;="&amp;$B$3,BITACORA!$B$4:$B$7322,"&lt;="&amp;$B$4)</f>
        <v>0</v>
      </c>
      <c r="AK270" s="165">
        <f>COUNTIFS(BITACORA!$C$4:$C$7322,$B$7:$B$501,BITACORA!$E$4:$E$7322,$E$6:$AM$6,BITACORA!$B$4:$B$7322,"&gt;="&amp;$B$3,BITACORA!$B$4:$B$7322,"&lt;="&amp;$B$4)</f>
        <v>0</v>
      </c>
      <c r="AL270" s="165">
        <f>COUNTIFS(BITACORA!$C$4:$C$7322,$B$7:$B$501,BITACORA!$E$4:$E$7322,$E$6:$AM$6,BITACORA!$B$4:$B$7322,"&gt;="&amp;$B$3,BITACORA!$B$4:$B$7322,"&lt;="&amp;$B$4)</f>
        <v>0</v>
      </c>
      <c r="AM270" s="165">
        <f>COUNTIFS(BITACORA!$C$4:$C$7322,$B$7:$B$501,BITACORA!$E$4:$E$7322,$E$6:$AM$6,BITACORA!$B$4:$B$7322,"&gt;="&amp;$B$3,BITACORA!$B$4:$B$7322,"&lt;="&amp;$B$4)</f>
        <v>0</v>
      </c>
    </row>
    <row r="271" spans="1:39">
      <c r="A271" s="141"/>
      <c r="B271" s="165"/>
      <c r="C271" s="165"/>
      <c r="D271" s="164">
        <f t="shared" si="0"/>
        <v>0</v>
      </c>
      <c r="E271" s="165">
        <f>COUNTIFS(BITACORA!$C$4:$C$7322,$B$7:$B$501,BITACORA!$E$4:$E$7322,$E$6:$AM$6,BITACORA!$B$4:$B$7322,"&gt;="&amp;$B$3,BITACORA!$B$4:$B$7322,"&lt;="&amp;$B$4)</f>
        <v>0</v>
      </c>
      <c r="F271" s="165">
        <f>COUNTIFS(BITACORA!$C$4:$C$7322,$B$7:$B$501,BITACORA!$E$4:$E$7322,$E$6:$AM$6,BITACORA!$B$4:$B$7322,"&gt;="&amp;$B$3,BITACORA!$B$4:$B$7322,"&lt;="&amp;$B$4)</f>
        <v>0</v>
      </c>
      <c r="G271" s="165">
        <f>COUNTIFS(BITACORA!$C$4:$C$7322,$B$7:$B$501,BITACORA!$E$4:$E$7322,$E$6:$AM$6,BITACORA!$B$4:$B$7322,"&gt;="&amp;$B$3,BITACORA!$B$4:$B$7322,"&lt;="&amp;$B$4)</f>
        <v>0</v>
      </c>
      <c r="H271" s="165">
        <f>COUNTIFS(BITACORA!$C$4:$C$7322,$B$7:$B$501,BITACORA!$E$4:$E$7322,$E$6:$AM$6,BITACORA!$B$4:$B$7322,"&gt;="&amp;$B$3,BITACORA!$B$4:$B$7322,"&lt;="&amp;$B$4)</f>
        <v>0</v>
      </c>
      <c r="I271" s="165">
        <f>COUNTIFS(BITACORA!$C$4:$C$7322,$B$7:$B$501,BITACORA!$E$4:$E$7322,$E$6:$AM$6,BITACORA!$B$4:$B$7322,"&gt;="&amp;$B$3,BITACORA!$B$4:$B$7322,"&lt;="&amp;$B$4)</f>
        <v>0</v>
      </c>
      <c r="J271" s="165">
        <f>COUNTIFS(BITACORA!$C$4:$C$7322,$B$7:$B$501,BITACORA!$E$4:$E$7322,$E$6:$AM$6,BITACORA!$B$4:$B$7322,"&gt;="&amp;$B$3,BITACORA!$B$4:$B$7322,"&lt;="&amp;$B$4)</f>
        <v>0</v>
      </c>
      <c r="K271" s="165">
        <f>COUNTIFS(BITACORA!$C$4:$C$7322,$B$7:$B$501,BITACORA!$E$4:$E$7322,$E$6:$AM$6,BITACORA!$B$4:$B$7322,"&gt;="&amp;$B$3,BITACORA!$B$4:$B$7322,"&lt;="&amp;$B$4)</f>
        <v>0</v>
      </c>
      <c r="L271" s="165">
        <f>COUNTIFS(BITACORA!$C$4:$C$7322,$B$7:$B$501,BITACORA!$E$4:$E$7322,$E$6:$AM$6,BITACORA!$B$4:$B$7322,"&gt;="&amp;$B$3,BITACORA!$B$4:$B$7322,"&lt;="&amp;$B$4)</f>
        <v>0</v>
      </c>
      <c r="M271" s="165">
        <f>COUNTIFS(BITACORA!$C$4:$C$7322,$B$7:$B$501,BITACORA!$E$4:$E$7322,$E$6:$AM$6,BITACORA!$B$4:$B$7322,"&gt;="&amp;$B$3,BITACORA!$B$4:$B$7322,"&lt;="&amp;$B$4)</f>
        <v>0</v>
      </c>
      <c r="N271" s="165">
        <f>COUNTIFS(BITACORA!$C$4:$C$7322,$B$7:$B$501,BITACORA!$E$4:$E$7322,$E$6:$AM$6,BITACORA!$B$4:$B$7322,"&gt;="&amp;$B$3,BITACORA!$B$4:$B$7322,"&lt;="&amp;$B$4)</f>
        <v>0</v>
      </c>
      <c r="O271" s="165">
        <f>COUNTIFS(BITACORA!$C$4:$C$7322,$B$7:$B$501,BITACORA!$E$4:$E$7322,$E$6:$AM$6,BITACORA!$B$4:$B$7322,"&gt;="&amp;$B$3,BITACORA!$B$4:$B$7322,"&lt;="&amp;$B$4)</f>
        <v>0</v>
      </c>
      <c r="P271" s="165">
        <f>COUNTIFS(BITACORA!$C$4:$C$7322,$B$7:$B$501,BITACORA!$E$4:$E$7322,$E$6:$AM$6,BITACORA!$B$4:$B$7322,"&gt;="&amp;$B$3,BITACORA!$B$4:$B$7322,"&lt;="&amp;$B$4)</f>
        <v>0</v>
      </c>
      <c r="Q271" s="165">
        <f>COUNTIFS(BITACORA!$C$4:$C$7322,$B$7:$B$501,BITACORA!$E$4:$E$7322,$E$6:$AM$6,BITACORA!$B$4:$B$7322,"&gt;="&amp;$B$3,BITACORA!$B$4:$B$7322,"&lt;="&amp;$B$4)</f>
        <v>0</v>
      </c>
      <c r="R271" s="165">
        <f>COUNTIFS(BITACORA!$C$4:$C$7322,$B$7:$B$501,BITACORA!$E$4:$E$7322,$E$6:$AM$6,BITACORA!$B$4:$B$7322,"&gt;="&amp;$B$3,BITACORA!$B$4:$B$7322,"&lt;="&amp;$B$4)</f>
        <v>0</v>
      </c>
      <c r="S271" s="165">
        <f>COUNTIFS(BITACORA!$C$4:$C$7322,$B$7:$B$501,BITACORA!$E$4:$E$7322,$E$6:$AM$6,BITACORA!$B$4:$B$7322,"&gt;="&amp;$B$3,BITACORA!$B$4:$B$7322,"&lt;="&amp;$B$4)</f>
        <v>0</v>
      </c>
      <c r="T271" s="165">
        <f>COUNTIFS(BITACORA!$C$4:$C$7322,$B$7:$B$501,BITACORA!$E$4:$E$7322,$E$6:$AM$6,BITACORA!$B$4:$B$7322,"&gt;="&amp;$B$3,BITACORA!$B$4:$B$7322,"&lt;="&amp;$B$4)</f>
        <v>0</v>
      </c>
      <c r="U271" s="165">
        <f>COUNTIFS(BITACORA!$C$4:$C$7322,$B$7:$B$501,BITACORA!$E$4:$E$7322,$E$6:$AM$6,BITACORA!$B$4:$B$7322,"&gt;="&amp;$B$3,BITACORA!$B$4:$B$7322,"&lt;="&amp;$B$4)</f>
        <v>0</v>
      </c>
      <c r="V271" s="165">
        <f>COUNTIFS(BITACORA!$C$4:$C$7322,$B$7:$B$501,BITACORA!$E$4:$E$7322,$E$6:$AM$6,BITACORA!$B$4:$B$7322,"&gt;="&amp;$B$3,BITACORA!$B$4:$B$7322,"&lt;="&amp;$B$4)</f>
        <v>0</v>
      </c>
      <c r="W271" s="165">
        <f>COUNTIFS(BITACORA!$C$4:$C$7322,$B$7:$B$501,BITACORA!$E$4:$E$7322,$E$6:$AM$6,BITACORA!$B$4:$B$7322,"&gt;="&amp;$B$3,BITACORA!$B$4:$B$7322,"&lt;="&amp;$B$4)</f>
        <v>0</v>
      </c>
      <c r="X271" s="165">
        <f>COUNTIFS(BITACORA!$C$4:$C$7322,$B$7:$B$501,BITACORA!$E$4:$E$7322,$E$6:$AM$6,BITACORA!$B$4:$B$7322,"&gt;="&amp;$B$3,BITACORA!$B$4:$B$7322,"&lt;="&amp;$B$4)</f>
        <v>0</v>
      </c>
      <c r="Y271" s="165">
        <f>COUNTIFS(BITACORA!$C$4:$C$7322,$B$7:$B$501,BITACORA!$E$4:$E$7322,$E$6:$AM$6,BITACORA!$B$4:$B$7322,"&gt;="&amp;$B$3,BITACORA!$B$4:$B$7322,"&lt;="&amp;$B$4)</f>
        <v>0</v>
      </c>
      <c r="Z271" s="165">
        <f>COUNTIFS(BITACORA!$C$4:$C$7322,$B$7:$B$501,BITACORA!$E$4:$E$7322,$E$6:$AM$6,BITACORA!$B$4:$B$7322,"&gt;="&amp;$B$3,BITACORA!$B$4:$B$7322,"&lt;="&amp;$B$4)</f>
        <v>0</v>
      </c>
      <c r="AA271" s="165">
        <f>COUNTIFS(BITACORA!$C$4:$C$7322,$B$7:$B$501,BITACORA!$E$4:$E$7322,$E$6:$AM$6,BITACORA!$B$4:$B$7322,"&gt;="&amp;$B$3,BITACORA!$B$4:$B$7322,"&lt;="&amp;$B$4)</f>
        <v>0</v>
      </c>
      <c r="AB271" s="165">
        <f>COUNTIFS(BITACORA!$C$4:$C$7322,$B$7:$B$501,BITACORA!$E$4:$E$7322,$E$6:$AM$6,BITACORA!$B$4:$B$7322,"&gt;="&amp;$B$3,BITACORA!$B$4:$B$7322,"&lt;="&amp;$B$4)</f>
        <v>0</v>
      </c>
      <c r="AC271" s="165">
        <f>COUNTIFS(BITACORA!$C$4:$C$7322,$B$7:$B$501,BITACORA!$E$4:$E$7322,$E$6:$AM$6,BITACORA!$B$4:$B$7322,"&gt;="&amp;$B$3,BITACORA!$B$4:$B$7322,"&lt;="&amp;$B$4)</f>
        <v>0</v>
      </c>
      <c r="AD271" s="165">
        <f>COUNTIFS(BITACORA!$C$4:$C$7322,$B$7:$B$501,BITACORA!$E$4:$E$7322,$E$6:$AM$6,BITACORA!$B$4:$B$7322,"&gt;="&amp;$B$3,BITACORA!$B$4:$B$7322,"&lt;="&amp;$B$4)</f>
        <v>0</v>
      </c>
      <c r="AE271" s="165">
        <f>COUNTIFS(BITACORA!$C$4:$C$7322,$B$7:$B$501,BITACORA!$E$4:$E$7322,$E$6:$AM$6,BITACORA!$B$4:$B$7322,"&gt;="&amp;$B$3,BITACORA!$B$4:$B$7322,"&lt;="&amp;$B$4)</f>
        <v>0</v>
      </c>
      <c r="AF271" s="165">
        <f>COUNTIFS(BITACORA!$C$4:$C$7322,$B$7:$B$501,BITACORA!$E$4:$E$7322,$E$6:$AM$6,BITACORA!$B$4:$B$7322,"&gt;="&amp;$B$3,BITACORA!$B$4:$B$7322,"&lt;="&amp;$B$4)</f>
        <v>0</v>
      </c>
      <c r="AG271" s="165">
        <f>COUNTIFS(BITACORA!$C$4:$C$7322,$B$7:$B$501,BITACORA!$E$4:$E$7322,$E$6:$AM$6,BITACORA!$B$4:$B$7322,"&gt;="&amp;$B$3,BITACORA!$B$4:$B$7322,"&lt;="&amp;$B$4)</f>
        <v>0</v>
      </c>
      <c r="AH271" s="165">
        <f>COUNTIFS(BITACORA!$C$4:$C$7322,$B$7:$B$501,BITACORA!$E$4:$E$7322,$E$6:$AM$6,BITACORA!$B$4:$B$7322,"&gt;="&amp;$B$3,BITACORA!$B$4:$B$7322,"&lt;="&amp;$B$4)</f>
        <v>0</v>
      </c>
      <c r="AI271" s="165">
        <f>COUNTIFS(BITACORA!$C$4:$C$7322,$B$7:$B$501,BITACORA!$E$4:$E$7322,$E$6:$AM$6,BITACORA!$B$4:$B$7322,"&gt;="&amp;$B$3,BITACORA!$B$4:$B$7322,"&lt;="&amp;$B$4)</f>
        <v>0</v>
      </c>
      <c r="AJ271" s="165">
        <f>COUNTIFS(BITACORA!$C$4:$C$7322,$B$7:$B$501,BITACORA!$E$4:$E$7322,$E$6:$AM$6,BITACORA!$B$4:$B$7322,"&gt;="&amp;$B$3,BITACORA!$B$4:$B$7322,"&lt;="&amp;$B$4)</f>
        <v>0</v>
      </c>
      <c r="AK271" s="165">
        <f>COUNTIFS(BITACORA!$C$4:$C$7322,$B$7:$B$501,BITACORA!$E$4:$E$7322,$E$6:$AM$6,BITACORA!$B$4:$B$7322,"&gt;="&amp;$B$3,BITACORA!$B$4:$B$7322,"&lt;="&amp;$B$4)</f>
        <v>0</v>
      </c>
      <c r="AL271" s="165">
        <f>COUNTIFS(BITACORA!$C$4:$C$7322,$B$7:$B$501,BITACORA!$E$4:$E$7322,$E$6:$AM$6,BITACORA!$B$4:$B$7322,"&gt;="&amp;$B$3,BITACORA!$B$4:$B$7322,"&lt;="&amp;$B$4)</f>
        <v>0</v>
      </c>
      <c r="AM271" s="165">
        <f>COUNTIFS(BITACORA!$C$4:$C$7322,$B$7:$B$501,BITACORA!$E$4:$E$7322,$E$6:$AM$6,BITACORA!$B$4:$B$7322,"&gt;="&amp;$B$3,BITACORA!$B$4:$B$7322,"&lt;="&amp;$B$4)</f>
        <v>0</v>
      </c>
    </row>
    <row r="272" spans="1:39">
      <c r="A272" s="141"/>
      <c r="B272" s="165"/>
      <c r="C272" s="165"/>
      <c r="D272" s="164">
        <f t="shared" si="0"/>
        <v>0</v>
      </c>
      <c r="E272" s="165">
        <f>COUNTIFS(BITACORA!$C$4:$C$7322,$B$7:$B$501,BITACORA!$E$4:$E$7322,$E$6:$AM$6,BITACORA!$B$4:$B$7322,"&gt;="&amp;$B$3,BITACORA!$B$4:$B$7322,"&lt;="&amp;$B$4)</f>
        <v>0</v>
      </c>
      <c r="F272" s="165">
        <f>COUNTIFS(BITACORA!$C$4:$C$7322,$B$7:$B$501,BITACORA!$E$4:$E$7322,$E$6:$AM$6,BITACORA!$B$4:$B$7322,"&gt;="&amp;$B$3,BITACORA!$B$4:$B$7322,"&lt;="&amp;$B$4)</f>
        <v>0</v>
      </c>
      <c r="G272" s="165">
        <f>COUNTIFS(BITACORA!$C$4:$C$7322,$B$7:$B$501,BITACORA!$E$4:$E$7322,$E$6:$AM$6,BITACORA!$B$4:$B$7322,"&gt;="&amp;$B$3,BITACORA!$B$4:$B$7322,"&lt;="&amp;$B$4)</f>
        <v>0</v>
      </c>
      <c r="H272" s="165">
        <f>COUNTIFS(BITACORA!$C$4:$C$7322,$B$7:$B$501,BITACORA!$E$4:$E$7322,$E$6:$AM$6,BITACORA!$B$4:$B$7322,"&gt;="&amp;$B$3,BITACORA!$B$4:$B$7322,"&lt;="&amp;$B$4)</f>
        <v>0</v>
      </c>
      <c r="I272" s="165">
        <f>COUNTIFS(BITACORA!$C$4:$C$7322,$B$7:$B$501,BITACORA!$E$4:$E$7322,$E$6:$AM$6,BITACORA!$B$4:$B$7322,"&gt;="&amp;$B$3,BITACORA!$B$4:$B$7322,"&lt;="&amp;$B$4)</f>
        <v>0</v>
      </c>
      <c r="J272" s="165">
        <f>COUNTIFS(BITACORA!$C$4:$C$7322,$B$7:$B$501,BITACORA!$E$4:$E$7322,$E$6:$AM$6,BITACORA!$B$4:$B$7322,"&gt;="&amp;$B$3,BITACORA!$B$4:$B$7322,"&lt;="&amp;$B$4)</f>
        <v>0</v>
      </c>
      <c r="K272" s="165">
        <f>COUNTIFS(BITACORA!$C$4:$C$7322,$B$7:$B$501,BITACORA!$E$4:$E$7322,$E$6:$AM$6,BITACORA!$B$4:$B$7322,"&gt;="&amp;$B$3,BITACORA!$B$4:$B$7322,"&lt;="&amp;$B$4)</f>
        <v>0</v>
      </c>
      <c r="L272" s="165">
        <f>COUNTIFS(BITACORA!$C$4:$C$7322,$B$7:$B$501,BITACORA!$E$4:$E$7322,$E$6:$AM$6,BITACORA!$B$4:$B$7322,"&gt;="&amp;$B$3,BITACORA!$B$4:$B$7322,"&lt;="&amp;$B$4)</f>
        <v>0</v>
      </c>
      <c r="M272" s="165">
        <f>COUNTIFS(BITACORA!$C$4:$C$7322,$B$7:$B$501,BITACORA!$E$4:$E$7322,$E$6:$AM$6,BITACORA!$B$4:$B$7322,"&gt;="&amp;$B$3,BITACORA!$B$4:$B$7322,"&lt;="&amp;$B$4)</f>
        <v>0</v>
      </c>
      <c r="N272" s="165">
        <f>COUNTIFS(BITACORA!$C$4:$C$7322,$B$7:$B$501,BITACORA!$E$4:$E$7322,$E$6:$AM$6,BITACORA!$B$4:$B$7322,"&gt;="&amp;$B$3,BITACORA!$B$4:$B$7322,"&lt;="&amp;$B$4)</f>
        <v>0</v>
      </c>
      <c r="O272" s="165">
        <f>COUNTIFS(BITACORA!$C$4:$C$7322,$B$7:$B$501,BITACORA!$E$4:$E$7322,$E$6:$AM$6,BITACORA!$B$4:$B$7322,"&gt;="&amp;$B$3,BITACORA!$B$4:$B$7322,"&lt;="&amp;$B$4)</f>
        <v>0</v>
      </c>
      <c r="P272" s="165">
        <f>COUNTIFS(BITACORA!$C$4:$C$7322,$B$7:$B$501,BITACORA!$E$4:$E$7322,$E$6:$AM$6,BITACORA!$B$4:$B$7322,"&gt;="&amp;$B$3,BITACORA!$B$4:$B$7322,"&lt;="&amp;$B$4)</f>
        <v>0</v>
      </c>
      <c r="Q272" s="165">
        <f>COUNTIFS(BITACORA!$C$4:$C$7322,$B$7:$B$501,BITACORA!$E$4:$E$7322,$E$6:$AM$6,BITACORA!$B$4:$B$7322,"&gt;="&amp;$B$3,BITACORA!$B$4:$B$7322,"&lt;="&amp;$B$4)</f>
        <v>0</v>
      </c>
      <c r="R272" s="165">
        <f>COUNTIFS(BITACORA!$C$4:$C$7322,$B$7:$B$501,BITACORA!$E$4:$E$7322,$E$6:$AM$6,BITACORA!$B$4:$B$7322,"&gt;="&amp;$B$3,BITACORA!$B$4:$B$7322,"&lt;="&amp;$B$4)</f>
        <v>0</v>
      </c>
      <c r="S272" s="165">
        <f>COUNTIFS(BITACORA!$C$4:$C$7322,$B$7:$B$501,BITACORA!$E$4:$E$7322,$E$6:$AM$6,BITACORA!$B$4:$B$7322,"&gt;="&amp;$B$3,BITACORA!$B$4:$B$7322,"&lt;="&amp;$B$4)</f>
        <v>0</v>
      </c>
      <c r="T272" s="165">
        <f>COUNTIFS(BITACORA!$C$4:$C$7322,$B$7:$B$501,BITACORA!$E$4:$E$7322,$E$6:$AM$6,BITACORA!$B$4:$B$7322,"&gt;="&amp;$B$3,BITACORA!$B$4:$B$7322,"&lt;="&amp;$B$4)</f>
        <v>0</v>
      </c>
      <c r="U272" s="165">
        <f>COUNTIFS(BITACORA!$C$4:$C$7322,$B$7:$B$501,BITACORA!$E$4:$E$7322,$E$6:$AM$6,BITACORA!$B$4:$B$7322,"&gt;="&amp;$B$3,BITACORA!$B$4:$B$7322,"&lt;="&amp;$B$4)</f>
        <v>0</v>
      </c>
      <c r="V272" s="165">
        <f>COUNTIFS(BITACORA!$C$4:$C$7322,$B$7:$B$501,BITACORA!$E$4:$E$7322,$E$6:$AM$6,BITACORA!$B$4:$B$7322,"&gt;="&amp;$B$3,BITACORA!$B$4:$B$7322,"&lt;="&amp;$B$4)</f>
        <v>0</v>
      </c>
      <c r="W272" s="165">
        <f>COUNTIFS(BITACORA!$C$4:$C$7322,$B$7:$B$501,BITACORA!$E$4:$E$7322,$E$6:$AM$6,BITACORA!$B$4:$B$7322,"&gt;="&amp;$B$3,BITACORA!$B$4:$B$7322,"&lt;="&amp;$B$4)</f>
        <v>0</v>
      </c>
      <c r="X272" s="165">
        <f>COUNTIFS(BITACORA!$C$4:$C$7322,$B$7:$B$501,BITACORA!$E$4:$E$7322,$E$6:$AM$6,BITACORA!$B$4:$B$7322,"&gt;="&amp;$B$3,BITACORA!$B$4:$B$7322,"&lt;="&amp;$B$4)</f>
        <v>0</v>
      </c>
      <c r="Y272" s="165">
        <f>COUNTIFS(BITACORA!$C$4:$C$7322,$B$7:$B$501,BITACORA!$E$4:$E$7322,$E$6:$AM$6,BITACORA!$B$4:$B$7322,"&gt;="&amp;$B$3,BITACORA!$B$4:$B$7322,"&lt;="&amp;$B$4)</f>
        <v>0</v>
      </c>
      <c r="Z272" s="165">
        <f>COUNTIFS(BITACORA!$C$4:$C$7322,$B$7:$B$501,BITACORA!$E$4:$E$7322,$E$6:$AM$6,BITACORA!$B$4:$B$7322,"&gt;="&amp;$B$3,BITACORA!$B$4:$B$7322,"&lt;="&amp;$B$4)</f>
        <v>0</v>
      </c>
      <c r="AA272" s="165">
        <f>COUNTIFS(BITACORA!$C$4:$C$7322,$B$7:$B$501,BITACORA!$E$4:$E$7322,$E$6:$AM$6,BITACORA!$B$4:$B$7322,"&gt;="&amp;$B$3,BITACORA!$B$4:$B$7322,"&lt;="&amp;$B$4)</f>
        <v>0</v>
      </c>
      <c r="AB272" s="165">
        <f>COUNTIFS(BITACORA!$C$4:$C$7322,$B$7:$B$501,BITACORA!$E$4:$E$7322,$E$6:$AM$6,BITACORA!$B$4:$B$7322,"&gt;="&amp;$B$3,BITACORA!$B$4:$B$7322,"&lt;="&amp;$B$4)</f>
        <v>0</v>
      </c>
      <c r="AC272" s="165">
        <f>COUNTIFS(BITACORA!$C$4:$C$7322,$B$7:$B$501,BITACORA!$E$4:$E$7322,$E$6:$AM$6,BITACORA!$B$4:$B$7322,"&gt;="&amp;$B$3,BITACORA!$B$4:$B$7322,"&lt;="&amp;$B$4)</f>
        <v>0</v>
      </c>
      <c r="AD272" s="165">
        <f>COUNTIFS(BITACORA!$C$4:$C$7322,$B$7:$B$501,BITACORA!$E$4:$E$7322,$E$6:$AM$6,BITACORA!$B$4:$B$7322,"&gt;="&amp;$B$3,BITACORA!$B$4:$B$7322,"&lt;="&amp;$B$4)</f>
        <v>0</v>
      </c>
      <c r="AE272" s="165">
        <f>COUNTIFS(BITACORA!$C$4:$C$7322,$B$7:$B$501,BITACORA!$E$4:$E$7322,$E$6:$AM$6,BITACORA!$B$4:$B$7322,"&gt;="&amp;$B$3,BITACORA!$B$4:$B$7322,"&lt;="&amp;$B$4)</f>
        <v>0</v>
      </c>
      <c r="AF272" s="165">
        <f>COUNTIFS(BITACORA!$C$4:$C$7322,$B$7:$B$501,BITACORA!$E$4:$E$7322,$E$6:$AM$6,BITACORA!$B$4:$B$7322,"&gt;="&amp;$B$3,BITACORA!$B$4:$B$7322,"&lt;="&amp;$B$4)</f>
        <v>0</v>
      </c>
      <c r="AG272" s="165">
        <f>COUNTIFS(BITACORA!$C$4:$C$7322,$B$7:$B$501,BITACORA!$E$4:$E$7322,$E$6:$AM$6,BITACORA!$B$4:$B$7322,"&gt;="&amp;$B$3,BITACORA!$B$4:$B$7322,"&lt;="&amp;$B$4)</f>
        <v>0</v>
      </c>
      <c r="AH272" s="165">
        <f>COUNTIFS(BITACORA!$C$4:$C$7322,$B$7:$B$501,BITACORA!$E$4:$E$7322,$E$6:$AM$6,BITACORA!$B$4:$B$7322,"&gt;="&amp;$B$3,BITACORA!$B$4:$B$7322,"&lt;="&amp;$B$4)</f>
        <v>0</v>
      </c>
      <c r="AI272" s="165">
        <f>COUNTIFS(BITACORA!$C$4:$C$7322,$B$7:$B$501,BITACORA!$E$4:$E$7322,$E$6:$AM$6,BITACORA!$B$4:$B$7322,"&gt;="&amp;$B$3,BITACORA!$B$4:$B$7322,"&lt;="&amp;$B$4)</f>
        <v>0</v>
      </c>
      <c r="AJ272" s="165">
        <f>COUNTIFS(BITACORA!$C$4:$C$7322,$B$7:$B$501,BITACORA!$E$4:$E$7322,$E$6:$AM$6,BITACORA!$B$4:$B$7322,"&gt;="&amp;$B$3,BITACORA!$B$4:$B$7322,"&lt;="&amp;$B$4)</f>
        <v>0</v>
      </c>
      <c r="AK272" s="165">
        <f>COUNTIFS(BITACORA!$C$4:$C$7322,$B$7:$B$501,BITACORA!$E$4:$E$7322,$E$6:$AM$6,BITACORA!$B$4:$B$7322,"&gt;="&amp;$B$3,BITACORA!$B$4:$B$7322,"&lt;="&amp;$B$4)</f>
        <v>0</v>
      </c>
      <c r="AL272" s="165">
        <f>COUNTIFS(BITACORA!$C$4:$C$7322,$B$7:$B$501,BITACORA!$E$4:$E$7322,$E$6:$AM$6,BITACORA!$B$4:$B$7322,"&gt;="&amp;$B$3,BITACORA!$B$4:$B$7322,"&lt;="&amp;$B$4)</f>
        <v>0</v>
      </c>
      <c r="AM272" s="165">
        <f>COUNTIFS(BITACORA!$C$4:$C$7322,$B$7:$B$501,BITACORA!$E$4:$E$7322,$E$6:$AM$6,BITACORA!$B$4:$B$7322,"&gt;="&amp;$B$3,BITACORA!$B$4:$B$7322,"&lt;="&amp;$B$4)</f>
        <v>0</v>
      </c>
    </row>
    <row r="273" spans="1:39">
      <c r="A273" s="141"/>
      <c r="B273" s="165"/>
      <c r="C273" s="165"/>
      <c r="D273" s="164">
        <f t="shared" si="0"/>
        <v>0</v>
      </c>
      <c r="E273" s="165">
        <f>COUNTIFS(BITACORA!$C$4:$C$7322,$B$7:$B$501,BITACORA!$E$4:$E$7322,$E$6:$AM$6,BITACORA!$B$4:$B$7322,"&gt;="&amp;$B$3,BITACORA!$B$4:$B$7322,"&lt;="&amp;$B$4)</f>
        <v>0</v>
      </c>
      <c r="F273" s="165">
        <f>COUNTIFS(BITACORA!$C$4:$C$7322,$B$7:$B$501,BITACORA!$E$4:$E$7322,$E$6:$AM$6,BITACORA!$B$4:$B$7322,"&gt;="&amp;$B$3,BITACORA!$B$4:$B$7322,"&lt;="&amp;$B$4)</f>
        <v>0</v>
      </c>
      <c r="G273" s="165">
        <f>COUNTIFS(BITACORA!$C$4:$C$7322,$B$7:$B$501,BITACORA!$E$4:$E$7322,$E$6:$AM$6,BITACORA!$B$4:$B$7322,"&gt;="&amp;$B$3,BITACORA!$B$4:$B$7322,"&lt;="&amp;$B$4)</f>
        <v>0</v>
      </c>
      <c r="H273" s="165">
        <f>COUNTIFS(BITACORA!$C$4:$C$7322,$B$7:$B$501,BITACORA!$E$4:$E$7322,$E$6:$AM$6,BITACORA!$B$4:$B$7322,"&gt;="&amp;$B$3,BITACORA!$B$4:$B$7322,"&lt;="&amp;$B$4)</f>
        <v>0</v>
      </c>
      <c r="I273" s="165">
        <f>COUNTIFS(BITACORA!$C$4:$C$7322,$B$7:$B$501,BITACORA!$E$4:$E$7322,$E$6:$AM$6,BITACORA!$B$4:$B$7322,"&gt;="&amp;$B$3,BITACORA!$B$4:$B$7322,"&lt;="&amp;$B$4)</f>
        <v>0</v>
      </c>
      <c r="J273" s="165">
        <f>COUNTIFS(BITACORA!$C$4:$C$7322,$B$7:$B$501,BITACORA!$E$4:$E$7322,$E$6:$AM$6,BITACORA!$B$4:$B$7322,"&gt;="&amp;$B$3,BITACORA!$B$4:$B$7322,"&lt;="&amp;$B$4)</f>
        <v>0</v>
      </c>
      <c r="K273" s="165">
        <f>COUNTIFS(BITACORA!$C$4:$C$7322,$B$7:$B$501,BITACORA!$E$4:$E$7322,$E$6:$AM$6,BITACORA!$B$4:$B$7322,"&gt;="&amp;$B$3,BITACORA!$B$4:$B$7322,"&lt;="&amp;$B$4)</f>
        <v>0</v>
      </c>
      <c r="L273" s="165">
        <f>COUNTIFS(BITACORA!$C$4:$C$7322,$B$7:$B$501,BITACORA!$E$4:$E$7322,$E$6:$AM$6,BITACORA!$B$4:$B$7322,"&gt;="&amp;$B$3,BITACORA!$B$4:$B$7322,"&lt;="&amp;$B$4)</f>
        <v>0</v>
      </c>
      <c r="M273" s="165">
        <f>COUNTIFS(BITACORA!$C$4:$C$7322,$B$7:$B$501,BITACORA!$E$4:$E$7322,$E$6:$AM$6,BITACORA!$B$4:$B$7322,"&gt;="&amp;$B$3,BITACORA!$B$4:$B$7322,"&lt;="&amp;$B$4)</f>
        <v>0</v>
      </c>
      <c r="N273" s="165">
        <f>COUNTIFS(BITACORA!$C$4:$C$7322,$B$7:$B$501,BITACORA!$E$4:$E$7322,$E$6:$AM$6,BITACORA!$B$4:$B$7322,"&gt;="&amp;$B$3,BITACORA!$B$4:$B$7322,"&lt;="&amp;$B$4)</f>
        <v>0</v>
      </c>
      <c r="O273" s="165">
        <f>COUNTIFS(BITACORA!$C$4:$C$7322,$B$7:$B$501,BITACORA!$E$4:$E$7322,$E$6:$AM$6,BITACORA!$B$4:$B$7322,"&gt;="&amp;$B$3,BITACORA!$B$4:$B$7322,"&lt;="&amp;$B$4)</f>
        <v>0</v>
      </c>
      <c r="P273" s="165">
        <f>COUNTIFS(BITACORA!$C$4:$C$7322,$B$7:$B$501,BITACORA!$E$4:$E$7322,$E$6:$AM$6,BITACORA!$B$4:$B$7322,"&gt;="&amp;$B$3,BITACORA!$B$4:$B$7322,"&lt;="&amp;$B$4)</f>
        <v>0</v>
      </c>
      <c r="Q273" s="165">
        <f>COUNTIFS(BITACORA!$C$4:$C$7322,$B$7:$B$501,BITACORA!$E$4:$E$7322,$E$6:$AM$6,BITACORA!$B$4:$B$7322,"&gt;="&amp;$B$3,BITACORA!$B$4:$B$7322,"&lt;="&amp;$B$4)</f>
        <v>0</v>
      </c>
      <c r="R273" s="165">
        <f>COUNTIFS(BITACORA!$C$4:$C$7322,$B$7:$B$501,BITACORA!$E$4:$E$7322,$E$6:$AM$6,BITACORA!$B$4:$B$7322,"&gt;="&amp;$B$3,BITACORA!$B$4:$B$7322,"&lt;="&amp;$B$4)</f>
        <v>0</v>
      </c>
      <c r="S273" s="165">
        <f>COUNTIFS(BITACORA!$C$4:$C$7322,$B$7:$B$501,BITACORA!$E$4:$E$7322,$E$6:$AM$6,BITACORA!$B$4:$B$7322,"&gt;="&amp;$B$3,BITACORA!$B$4:$B$7322,"&lt;="&amp;$B$4)</f>
        <v>0</v>
      </c>
      <c r="T273" s="165">
        <f>COUNTIFS(BITACORA!$C$4:$C$7322,$B$7:$B$501,BITACORA!$E$4:$E$7322,$E$6:$AM$6,BITACORA!$B$4:$B$7322,"&gt;="&amp;$B$3,BITACORA!$B$4:$B$7322,"&lt;="&amp;$B$4)</f>
        <v>0</v>
      </c>
      <c r="U273" s="165">
        <f>COUNTIFS(BITACORA!$C$4:$C$7322,$B$7:$B$501,BITACORA!$E$4:$E$7322,$E$6:$AM$6,BITACORA!$B$4:$B$7322,"&gt;="&amp;$B$3,BITACORA!$B$4:$B$7322,"&lt;="&amp;$B$4)</f>
        <v>0</v>
      </c>
      <c r="V273" s="165">
        <f>COUNTIFS(BITACORA!$C$4:$C$7322,$B$7:$B$501,BITACORA!$E$4:$E$7322,$E$6:$AM$6,BITACORA!$B$4:$B$7322,"&gt;="&amp;$B$3,BITACORA!$B$4:$B$7322,"&lt;="&amp;$B$4)</f>
        <v>0</v>
      </c>
      <c r="W273" s="165">
        <f>COUNTIFS(BITACORA!$C$4:$C$7322,$B$7:$B$501,BITACORA!$E$4:$E$7322,$E$6:$AM$6,BITACORA!$B$4:$B$7322,"&gt;="&amp;$B$3,BITACORA!$B$4:$B$7322,"&lt;="&amp;$B$4)</f>
        <v>0</v>
      </c>
      <c r="X273" s="165">
        <f>COUNTIFS(BITACORA!$C$4:$C$7322,$B$7:$B$501,BITACORA!$E$4:$E$7322,$E$6:$AM$6,BITACORA!$B$4:$B$7322,"&gt;="&amp;$B$3,BITACORA!$B$4:$B$7322,"&lt;="&amp;$B$4)</f>
        <v>0</v>
      </c>
      <c r="Y273" s="165">
        <f>COUNTIFS(BITACORA!$C$4:$C$7322,$B$7:$B$501,BITACORA!$E$4:$E$7322,$E$6:$AM$6,BITACORA!$B$4:$B$7322,"&gt;="&amp;$B$3,BITACORA!$B$4:$B$7322,"&lt;="&amp;$B$4)</f>
        <v>0</v>
      </c>
      <c r="Z273" s="165">
        <f>COUNTIFS(BITACORA!$C$4:$C$7322,$B$7:$B$501,BITACORA!$E$4:$E$7322,$E$6:$AM$6,BITACORA!$B$4:$B$7322,"&gt;="&amp;$B$3,BITACORA!$B$4:$B$7322,"&lt;="&amp;$B$4)</f>
        <v>0</v>
      </c>
      <c r="AA273" s="165">
        <f>COUNTIFS(BITACORA!$C$4:$C$7322,$B$7:$B$501,BITACORA!$E$4:$E$7322,$E$6:$AM$6,BITACORA!$B$4:$B$7322,"&gt;="&amp;$B$3,BITACORA!$B$4:$B$7322,"&lt;="&amp;$B$4)</f>
        <v>0</v>
      </c>
      <c r="AB273" s="165">
        <f>COUNTIFS(BITACORA!$C$4:$C$7322,$B$7:$B$501,BITACORA!$E$4:$E$7322,$E$6:$AM$6,BITACORA!$B$4:$B$7322,"&gt;="&amp;$B$3,BITACORA!$B$4:$B$7322,"&lt;="&amp;$B$4)</f>
        <v>0</v>
      </c>
      <c r="AC273" s="165">
        <f>COUNTIFS(BITACORA!$C$4:$C$7322,$B$7:$B$501,BITACORA!$E$4:$E$7322,$E$6:$AM$6,BITACORA!$B$4:$B$7322,"&gt;="&amp;$B$3,BITACORA!$B$4:$B$7322,"&lt;="&amp;$B$4)</f>
        <v>0</v>
      </c>
      <c r="AD273" s="165">
        <f>COUNTIFS(BITACORA!$C$4:$C$7322,$B$7:$B$501,BITACORA!$E$4:$E$7322,$E$6:$AM$6,BITACORA!$B$4:$B$7322,"&gt;="&amp;$B$3,BITACORA!$B$4:$B$7322,"&lt;="&amp;$B$4)</f>
        <v>0</v>
      </c>
      <c r="AE273" s="165">
        <f>COUNTIFS(BITACORA!$C$4:$C$7322,$B$7:$B$501,BITACORA!$E$4:$E$7322,$E$6:$AM$6,BITACORA!$B$4:$B$7322,"&gt;="&amp;$B$3,BITACORA!$B$4:$B$7322,"&lt;="&amp;$B$4)</f>
        <v>0</v>
      </c>
      <c r="AF273" s="165">
        <f>COUNTIFS(BITACORA!$C$4:$C$7322,$B$7:$B$501,BITACORA!$E$4:$E$7322,$E$6:$AM$6,BITACORA!$B$4:$B$7322,"&gt;="&amp;$B$3,BITACORA!$B$4:$B$7322,"&lt;="&amp;$B$4)</f>
        <v>0</v>
      </c>
      <c r="AG273" s="165">
        <f>COUNTIFS(BITACORA!$C$4:$C$7322,$B$7:$B$501,BITACORA!$E$4:$E$7322,$E$6:$AM$6,BITACORA!$B$4:$B$7322,"&gt;="&amp;$B$3,BITACORA!$B$4:$B$7322,"&lt;="&amp;$B$4)</f>
        <v>0</v>
      </c>
      <c r="AH273" s="165">
        <f>COUNTIFS(BITACORA!$C$4:$C$7322,$B$7:$B$501,BITACORA!$E$4:$E$7322,$E$6:$AM$6,BITACORA!$B$4:$B$7322,"&gt;="&amp;$B$3,BITACORA!$B$4:$B$7322,"&lt;="&amp;$B$4)</f>
        <v>0</v>
      </c>
      <c r="AI273" s="165">
        <f>COUNTIFS(BITACORA!$C$4:$C$7322,$B$7:$B$501,BITACORA!$E$4:$E$7322,$E$6:$AM$6,BITACORA!$B$4:$B$7322,"&gt;="&amp;$B$3,BITACORA!$B$4:$B$7322,"&lt;="&amp;$B$4)</f>
        <v>0</v>
      </c>
      <c r="AJ273" s="165">
        <f>COUNTIFS(BITACORA!$C$4:$C$7322,$B$7:$B$501,BITACORA!$E$4:$E$7322,$E$6:$AM$6,BITACORA!$B$4:$B$7322,"&gt;="&amp;$B$3,BITACORA!$B$4:$B$7322,"&lt;="&amp;$B$4)</f>
        <v>0</v>
      </c>
      <c r="AK273" s="165">
        <f>COUNTIFS(BITACORA!$C$4:$C$7322,$B$7:$B$501,BITACORA!$E$4:$E$7322,$E$6:$AM$6,BITACORA!$B$4:$B$7322,"&gt;="&amp;$B$3,BITACORA!$B$4:$B$7322,"&lt;="&amp;$B$4)</f>
        <v>0</v>
      </c>
      <c r="AL273" s="165">
        <f>COUNTIFS(BITACORA!$C$4:$C$7322,$B$7:$B$501,BITACORA!$E$4:$E$7322,$E$6:$AM$6,BITACORA!$B$4:$B$7322,"&gt;="&amp;$B$3,BITACORA!$B$4:$B$7322,"&lt;="&amp;$B$4)</f>
        <v>0</v>
      </c>
      <c r="AM273" s="165">
        <f>COUNTIFS(BITACORA!$C$4:$C$7322,$B$7:$B$501,BITACORA!$E$4:$E$7322,$E$6:$AM$6,BITACORA!$B$4:$B$7322,"&gt;="&amp;$B$3,BITACORA!$B$4:$B$7322,"&lt;="&amp;$B$4)</f>
        <v>0</v>
      </c>
    </row>
    <row r="274" spans="1:39">
      <c r="A274" s="141"/>
      <c r="B274" s="165"/>
      <c r="C274" s="165"/>
      <c r="D274" s="164">
        <f t="shared" si="0"/>
        <v>0</v>
      </c>
      <c r="E274" s="165">
        <f>COUNTIFS(BITACORA!$C$4:$C$7322,$B$7:$B$501,BITACORA!$E$4:$E$7322,$E$6:$AM$6,BITACORA!$B$4:$B$7322,"&gt;="&amp;$B$3,BITACORA!$B$4:$B$7322,"&lt;="&amp;$B$4)</f>
        <v>0</v>
      </c>
      <c r="F274" s="165">
        <f>COUNTIFS(BITACORA!$C$4:$C$7322,$B$7:$B$501,BITACORA!$E$4:$E$7322,$E$6:$AM$6,BITACORA!$B$4:$B$7322,"&gt;="&amp;$B$3,BITACORA!$B$4:$B$7322,"&lt;="&amp;$B$4)</f>
        <v>0</v>
      </c>
      <c r="G274" s="165">
        <f>COUNTIFS(BITACORA!$C$4:$C$7322,$B$7:$B$501,BITACORA!$E$4:$E$7322,$E$6:$AM$6,BITACORA!$B$4:$B$7322,"&gt;="&amp;$B$3,BITACORA!$B$4:$B$7322,"&lt;="&amp;$B$4)</f>
        <v>0</v>
      </c>
      <c r="H274" s="165">
        <f>COUNTIFS(BITACORA!$C$4:$C$7322,$B$7:$B$501,BITACORA!$E$4:$E$7322,$E$6:$AM$6,BITACORA!$B$4:$B$7322,"&gt;="&amp;$B$3,BITACORA!$B$4:$B$7322,"&lt;="&amp;$B$4)</f>
        <v>0</v>
      </c>
      <c r="I274" s="165">
        <f>COUNTIFS(BITACORA!$C$4:$C$7322,$B$7:$B$501,BITACORA!$E$4:$E$7322,$E$6:$AM$6,BITACORA!$B$4:$B$7322,"&gt;="&amp;$B$3,BITACORA!$B$4:$B$7322,"&lt;="&amp;$B$4)</f>
        <v>0</v>
      </c>
      <c r="J274" s="165">
        <f>COUNTIFS(BITACORA!$C$4:$C$7322,$B$7:$B$501,BITACORA!$E$4:$E$7322,$E$6:$AM$6,BITACORA!$B$4:$B$7322,"&gt;="&amp;$B$3,BITACORA!$B$4:$B$7322,"&lt;="&amp;$B$4)</f>
        <v>0</v>
      </c>
      <c r="K274" s="165">
        <f>COUNTIFS(BITACORA!$C$4:$C$7322,$B$7:$B$501,BITACORA!$E$4:$E$7322,$E$6:$AM$6,BITACORA!$B$4:$B$7322,"&gt;="&amp;$B$3,BITACORA!$B$4:$B$7322,"&lt;="&amp;$B$4)</f>
        <v>0</v>
      </c>
      <c r="L274" s="165">
        <f>COUNTIFS(BITACORA!$C$4:$C$7322,$B$7:$B$501,BITACORA!$E$4:$E$7322,$E$6:$AM$6,BITACORA!$B$4:$B$7322,"&gt;="&amp;$B$3,BITACORA!$B$4:$B$7322,"&lt;="&amp;$B$4)</f>
        <v>0</v>
      </c>
      <c r="M274" s="165">
        <f>COUNTIFS(BITACORA!$C$4:$C$7322,$B$7:$B$501,BITACORA!$E$4:$E$7322,$E$6:$AM$6,BITACORA!$B$4:$B$7322,"&gt;="&amp;$B$3,BITACORA!$B$4:$B$7322,"&lt;="&amp;$B$4)</f>
        <v>0</v>
      </c>
      <c r="N274" s="165">
        <f>COUNTIFS(BITACORA!$C$4:$C$7322,$B$7:$B$501,BITACORA!$E$4:$E$7322,$E$6:$AM$6,BITACORA!$B$4:$B$7322,"&gt;="&amp;$B$3,BITACORA!$B$4:$B$7322,"&lt;="&amp;$B$4)</f>
        <v>0</v>
      </c>
      <c r="O274" s="165">
        <f>COUNTIFS(BITACORA!$C$4:$C$7322,$B$7:$B$501,BITACORA!$E$4:$E$7322,$E$6:$AM$6,BITACORA!$B$4:$B$7322,"&gt;="&amp;$B$3,BITACORA!$B$4:$B$7322,"&lt;="&amp;$B$4)</f>
        <v>0</v>
      </c>
      <c r="P274" s="165">
        <f>COUNTIFS(BITACORA!$C$4:$C$7322,$B$7:$B$501,BITACORA!$E$4:$E$7322,$E$6:$AM$6,BITACORA!$B$4:$B$7322,"&gt;="&amp;$B$3,BITACORA!$B$4:$B$7322,"&lt;="&amp;$B$4)</f>
        <v>0</v>
      </c>
      <c r="Q274" s="165">
        <f>COUNTIFS(BITACORA!$C$4:$C$7322,$B$7:$B$501,BITACORA!$E$4:$E$7322,$E$6:$AM$6,BITACORA!$B$4:$B$7322,"&gt;="&amp;$B$3,BITACORA!$B$4:$B$7322,"&lt;="&amp;$B$4)</f>
        <v>0</v>
      </c>
      <c r="R274" s="165">
        <f>COUNTIFS(BITACORA!$C$4:$C$7322,$B$7:$B$501,BITACORA!$E$4:$E$7322,$E$6:$AM$6,BITACORA!$B$4:$B$7322,"&gt;="&amp;$B$3,BITACORA!$B$4:$B$7322,"&lt;="&amp;$B$4)</f>
        <v>0</v>
      </c>
      <c r="S274" s="165">
        <f>COUNTIFS(BITACORA!$C$4:$C$7322,$B$7:$B$501,BITACORA!$E$4:$E$7322,$E$6:$AM$6,BITACORA!$B$4:$B$7322,"&gt;="&amp;$B$3,BITACORA!$B$4:$B$7322,"&lt;="&amp;$B$4)</f>
        <v>0</v>
      </c>
      <c r="T274" s="165">
        <f>COUNTIFS(BITACORA!$C$4:$C$7322,$B$7:$B$501,BITACORA!$E$4:$E$7322,$E$6:$AM$6,BITACORA!$B$4:$B$7322,"&gt;="&amp;$B$3,BITACORA!$B$4:$B$7322,"&lt;="&amp;$B$4)</f>
        <v>0</v>
      </c>
      <c r="U274" s="165">
        <f>COUNTIFS(BITACORA!$C$4:$C$7322,$B$7:$B$501,BITACORA!$E$4:$E$7322,$E$6:$AM$6,BITACORA!$B$4:$B$7322,"&gt;="&amp;$B$3,BITACORA!$B$4:$B$7322,"&lt;="&amp;$B$4)</f>
        <v>0</v>
      </c>
      <c r="V274" s="165">
        <f>COUNTIFS(BITACORA!$C$4:$C$7322,$B$7:$B$501,BITACORA!$E$4:$E$7322,$E$6:$AM$6,BITACORA!$B$4:$B$7322,"&gt;="&amp;$B$3,BITACORA!$B$4:$B$7322,"&lt;="&amp;$B$4)</f>
        <v>0</v>
      </c>
      <c r="W274" s="165">
        <f>COUNTIFS(BITACORA!$C$4:$C$7322,$B$7:$B$501,BITACORA!$E$4:$E$7322,$E$6:$AM$6,BITACORA!$B$4:$B$7322,"&gt;="&amp;$B$3,BITACORA!$B$4:$B$7322,"&lt;="&amp;$B$4)</f>
        <v>0</v>
      </c>
      <c r="X274" s="165">
        <f>COUNTIFS(BITACORA!$C$4:$C$7322,$B$7:$B$501,BITACORA!$E$4:$E$7322,$E$6:$AM$6,BITACORA!$B$4:$B$7322,"&gt;="&amp;$B$3,BITACORA!$B$4:$B$7322,"&lt;="&amp;$B$4)</f>
        <v>0</v>
      </c>
      <c r="Y274" s="165">
        <f>COUNTIFS(BITACORA!$C$4:$C$7322,$B$7:$B$501,BITACORA!$E$4:$E$7322,$E$6:$AM$6,BITACORA!$B$4:$B$7322,"&gt;="&amp;$B$3,BITACORA!$B$4:$B$7322,"&lt;="&amp;$B$4)</f>
        <v>0</v>
      </c>
      <c r="Z274" s="165">
        <f>COUNTIFS(BITACORA!$C$4:$C$7322,$B$7:$B$501,BITACORA!$E$4:$E$7322,$E$6:$AM$6,BITACORA!$B$4:$B$7322,"&gt;="&amp;$B$3,BITACORA!$B$4:$B$7322,"&lt;="&amp;$B$4)</f>
        <v>0</v>
      </c>
      <c r="AA274" s="165">
        <f>COUNTIFS(BITACORA!$C$4:$C$7322,$B$7:$B$501,BITACORA!$E$4:$E$7322,$E$6:$AM$6,BITACORA!$B$4:$B$7322,"&gt;="&amp;$B$3,BITACORA!$B$4:$B$7322,"&lt;="&amp;$B$4)</f>
        <v>0</v>
      </c>
      <c r="AB274" s="165">
        <f>COUNTIFS(BITACORA!$C$4:$C$7322,$B$7:$B$501,BITACORA!$E$4:$E$7322,$E$6:$AM$6,BITACORA!$B$4:$B$7322,"&gt;="&amp;$B$3,BITACORA!$B$4:$B$7322,"&lt;="&amp;$B$4)</f>
        <v>0</v>
      </c>
      <c r="AC274" s="165">
        <f>COUNTIFS(BITACORA!$C$4:$C$7322,$B$7:$B$501,BITACORA!$E$4:$E$7322,$E$6:$AM$6,BITACORA!$B$4:$B$7322,"&gt;="&amp;$B$3,BITACORA!$B$4:$B$7322,"&lt;="&amp;$B$4)</f>
        <v>0</v>
      </c>
      <c r="AD274" s="165">
        <f>COUNTIFS(BITACORA!$C$4:$C$7322,$B$7:$B$501,BITACORA!$E$4:$E$7322,$E$6:$AM$6,BITACORA!$B$4:$B$7322,"&gt;="&amp;$B$3,BITACORA!$B$4:$B$7322,"&lt;="&amp;$B$4)</f>
        <v>0</v>
      </c>
      <c r="AE274" s="165">
        <f>COUNTIFS(BITACORA!$C$4:$C$7322,$B$7:$B$501,BITACORA!$E$4:$E$7322,$E$6:$AM$6,BITACORA!$B$4:$B$7322,"&gt;="&amp;$B$3,BITACORA!$B$4:$B$7322,"&lt;="&amp;$B$4)</f>
        <v>0</v>
      </c>
      <c r="AF274" s="165">
        <f>COUNTIFS(BITACORA!$C$4:$C$7322,$B$7:$B$501,BITACORA!$E$4:$E$7322,$E$6:$AM$6,BITACORA!$B$4:$B$7322,"&gt;="&amp;$B$3,BITACORA!$B$4:$B$7322,"&lt;="&amp;$B$4)</f>
        <v>0</v>
      </c>
      <c r="AG274" s="165">
        <f>COUNTIFS(BITACORA!$C$4:$C$7322,$B$7:$B$501,BITACORA!$E$4:$E$7322,$E$6:$AM$6,BITACORA!$B$4:$B$7322,"&gt;="&amp;$B$3,BITACORA!$B$4:$B$7322,"&lt;="&amp;$B$4)</f>
        <v>0</v>
      </c>
      <c r="AH274" s="165">
        <f>COUNTIFS(BITACORA!$C$4:$C$7322,$B$7:$B$501,BITACORA!$E$4:$E$7322,$E$6:$AM$6,BITACORA!$B$4:$B$7322,"&gt;="&amp;$B$3,BITACORA!$B$4:$B$7322,"&lt;="&amp;$B$4)</f>
        <v>0</v>
      </c>
      <c r="AI274" s="165">
        <f>COUNTIFS(BITACORA!$C$4:$C$7322,$B$7:$B$501,BITACORA!$E$4:$E$7322,$E$6:$AM$6,BITACORA!$B$4:$B$7322,"&gt;="&amp;$B$3,BITACORA!$B$4:$B$7322,"&lt;="&amp;$B$4)</f>
        <v>0</v>
      </c>
      <c r="AJ274" s="165">
        <f>COUNTIFS(BITACORA!$C$4:$C$7322,$B$7:$B$501,BITACORA!$E$4:$E$7322,$E$6:$AM$6,BITACORA!$B$4:$B$7322,"&gt;="&amp;$B$3,BITACORA!$B$4:$B$7322,"&lt;="&amp;$B$4)</f>
        <v>0</v>
      </c>
      <c r="AK274" s="165">
        <f>COUNTIFS(BITACORA!$C$4:$C$7322,$B$7:$B$501,BITACORA!$E$4:$E$7322,$E$6:$AM$6,BITACORA!$B$4:$B$7322,"&gt;="&amp;$B$3,BITACORA!$B$4:$B$7322,"&lt;="&amp;$B$4)</f>
        <v>0</v>
      </c>
      <c r="AL274" s="165">
        <f>COUNTIFS(BITACORA!$C$4:$C$7322,$B$7:$B$501,BITACORA!$E$4:$E$7322,$E$6:$AM$6,BITACORA!$B$4:$B$7322,"&gt;="&amp;$B$3,BITACORA!$B$4:$B$7322,"&lt;="&amp;$B$4)</f>
        <v>0</v>
      </c>
      <c r="AM274" s="165">
        <f>COUNTIFS(BITACORA!$C$4:$C$7322,$B$7:$B$501,BITACORA!$E$4:$E$7322,$E$6:$AM$6,BITACORA!$B$4:$B$7322,"&gt;="&amp;$B$3,BITACORA!$B$4:$B$7322,"&lt;="&amp;$B$4)</f>
        <v>0</v>
      </c>
    </row>
    <row r="275" spans="1:39">
      <c r="A275" s="141"/>
      <c r="B275" s="165"/>
      <c r="C275" s="165"/>
      <c r="D275" s="164">
        <f t="shared" si="0"/>
        <v>0</v>
      </c>
      <c r="E275" s="165">
        <f>COUNTIFS(BITACORA!$C$4:$C$7322,$B$7:$B$501,BITACORA!$E$4:$E$7322,$E$6:$AM$6,BITACORA!$B$4:$B$7322,"&gt;="&amp;$B$3,BITACORA!$B$4:$B$7322,"&lt;="&amp;$B$4)</f>
        <v>0</v>
      </c>
      <c r="F275" s="165">
        <f>COUNTIFS(BITACORA!$C$4:$C$7322,$B$7:$B$501,BITACORA!$E$4:$E$7322,$E$6:$AM$6,BITACORA!$B$4:$B$7322,"&gt;="&amp;$B$3,BITACORA!$B$4:$B$7322,"&lt;="&amp;$B$4)</f>
        <v>0</v>
      </c>
      <c r="G275" s="165">
        <f>COUNTIFS(BITACORA!$C$4:$C$7322,$B$7:$B$501,BITACORA!$E$4:$E$7322,$E$6:$AM$6,BITACORA!$B$4:$B$7322,"&gt;="&amp;$B$3,BITACORA!$B$4:$B$7322,"&lt;="&amp;$B$4)</f>
        <v>0</v>
      </c>
      <c r="H275" s="165">
        <f>COUNTIFS(BITACORA!$C$4:$C$7322,$B$7:$B$501,BITACORA!$E$4:$E$7322,$E$6:$AM$6,BITACORA!$B$4:$B$7322,"&gt;="&amp;$B$3,BITACORA!$B$4:$B$7322,"&lt;="&amp;$B$4)</f>
        <v>0</v>
      </c>
      <c r="I275" s="165">
        <f>COUNTIFS(BITACORA!$C$4:$C$7322,$B$7:$B$501,BITACORA!$E$4:$E$7322,$E$6:$AM$6,BITACORA!$B$4:$B$7322,"&gt;="&amp;$B$3,BITACORA!$B$4:$B$7322,"&lt;="&amp;$B$4)</f>
        <v>0</v>
      </c>
      <c r="J275" s="165">
        <f>COUNTIFS(BITACORA!$C$4:$C$7322,$B$7:$B$501,BITACORA!$E$4:$E$7322,$E$6:$AM$6,BITACORA!$B$4:$B$7322,"&gt;="&amp;$B$3,BITACORA!$B$4:$B$7322,"&lt;="&amp;$B$4)</f>
        <v>0</v>
      </c>
      <c r="K275" s="165">
        <f>COUNTIFS(BITACORA!$C$4:$C$7322,$B$7:$B$501,BITACORA!$E$4:$E$7322,$E$6:$AM$6,BITACORA!$B$4:$B$7322,"&gt;="&amp;$B$3,BITACORA!$B$4:$B$7322,"&lt;="&amp;$B$4)</f>
        <v>0</v>
      </c>
      <c r="L275" s="165">
        <f>COUNTIFS(BITACORA!$C$4:$C$7322,$B$7:$B$501,BITACORA!$E$4:$E$7322,$E$6:$AM$6,BITACORA!$B$4:$B$7322,"&gt;="&amp;$B$3,BITACORA!$B$4:$B$7322,"&lt;="&amp;$B$4)</f>
        <v>0</v>
      </c>
      <c r="M275" s="165">
        <f>COUNTIFS(BITACORA!$C$4:$C$7322,$B$7:$B$501,BITACORA!$E$4:$E$7322,$E$6:$AM$6,BITACORA!$B$4:$B$7322,"&gt;="&amp;$B$3,BITACORA!$B$4:$B$7322,"&lt;="&amp;$B$4)</f>
        <v>0</v>
      </c>
      <c r="N275" s="165">
        <f>COUNTIFS(BITACORA!$C$4:$C$7322,$B$7:$B$501,BITACORA!$E$4:$E$7322,$E$6:$AM$6,BITACORA!$B$4:$B$7322,"&gt;="&amp;$B$3,BITACORA!$B$4:$B$7322,"&lt;="&amp;$B$4)</f>
        <v>0</v>
      </c>
      <c r="O275" s="165">
        <f>COUNTIFS(BITACORA!$C$4:$C$7322,$B$7:$B$501,BITACORA!$E$4:$E$7322,$E$6:$AM$6,BITACORA!$B$4:$B$7322,"&gt;="&amp;$B$3,BITACORA!$B$4:$B$7322,"&lt;="&amp;$B$4)</f>
        <v>0</v>
      </c>
      <c r="P275" s="165">
        <f>COUNTIFS(BITACORA!$C$4:$C$7322,$B$7:$B$501,BITACORA!$E$4:$E$7322,$E$6:$AM$6,BITACORA!$B$4:$B$7322,"&gt;="&amp;$B$3,BITACORA!$B$4:$B$7322,"&lt;="&amp;$B$4)</f>
        <v>0</v>
      </c>
      <c r="Q275" s="165">
        <f>COUNTIFS(BITACORA!$C$4:$C$7322,$B$7:$B$501,BITACORA!$E$4:$E$7322,$E$6:$AM$6,BITACORA!$B$4:$B$7322,"&gt;="&amp;$B$3,BITACORA!$B$4:$B$7322,"&lt;="&amp;$B$4)</f>
        <v>0</v>
      </c>
      <c r="R275" s="165">
        <f>COUNTIFS(BITACORA!$C$4:$C$7322,$B$7:$B$501,BITACORA!$E$4:$E$7322,$E$6:$AM$6,BITACORA!$B$4:$B$7322,"&gt;="&amp;$B$3,BITACORA!$B$4:$B$7322,"&lt;="&amp;$B$4)</f>
        <v>0</v>
      </c>
      <c r="S275" s="165">
        <f>COUNTIFS(BITACORA!$C$4:$C$7322,$B$7:$B$501,BITACORA!$E$4:$E$7322,$E$6:$AM$6,BITACORA!$B$4:$B$7322,"&gt;="&amp;$B$3,BITACORA!$B$4:$B$7322,"&lt;="&amp;$B$4)</f>
        <v>0</v>
      </c>
      <c r="T275" s="165">
        <f>COUNTIFS(BITACORA!$C$4:$C$7322,$B$7:$B$501,BITACORA!$E$4:$E$7322,$E$6:$AM$6,BITACORA!$B$4:$B$7322,"&gt;="&amp;$B$3,BITACORA!$B$4:$B$7322,"&lt;="&amp;$B$4)</f>
        <v>0</v>
      </c>
      <c r="U275" s="165">
        <f>COUNTIFS(BITACORA!$C$4:$C$7322,$B$7:$B$501,BITACORA!$E$4:$E$7322,$E$6:$AM$6,BITACORA!$B$4:$B$7322,"&gt;="&amp;$B$3,BITACORA!$B$4:$B$7322,"&lt;="&amp;$B$4)</f>
        <v>0</v>
      </c>
      <c r="V275" s="165">
        <f>COUNTIFS(BITACORA!$C$4:$C$7322,$B$7:$B$501,BITACORA!$E$4:$E$7322,$E$6:$AM$6,BITACORA!$B$4:$B$7322,"&gt;="&amp;$B$3,BITACORA!$B$4:$B$7322,"&lt;="&amp;$B$4)</f>
        <v>0</v>
      </c>
      <c r="W275" s="165">
        <f>COUNTIFS(BITACORA!$C$4:$C$7322,$B$7:$B$501,BITACORA!$E$4:$E$7322,$E$6:$AM$6,BITACORA!$B$4:$B$7322,"&gt;="&amp;$B$3,BITACORA!$B$4:$B$7322,"&lt;="&amp;$B$4)</f>
        <v>0</v>
      </c>
      <c r="X275" s="165">
        <f>COUNTIFS(BITACORA!$C$4:$C$7322,$B$7:$B$501,BITACORA!$E$4:$E$7322,$E$6:$AM$6,BITACORA!$B$4:$B$7322,"&gt;="&amp;$B$3,BITACORA!$B$4:$B$7322,"&lt;="&amp;$B$4)</f>
        <v>0</v>
      </c>
      <c r="Y275" s="165">
        <f>COUNTIFS(BITACORA!$C$4:$C$7322,$B$7:$B$501,BITACORA!$E$4:$E$7322,$E$6:$AM$6,BITACORA!$B$4:$B$7322,"&gt;="&amp;$B$3,BITACORA!$B$4:$B$7322,"&lt;="&amp;$B$4)</f>
        <v>0</v>
      </c>
      <c r="Z275" s="165">
        <f>COUNTIFS(BITACORA!$C$4:$C$7322,$B$7:$B$501,BITACORA!$E$4:$E$7322,$E$6:$AM$6,BITACORA!$B$4:$B$7322,"&gt;="&amp;$B$3,BITACORA!$B$4:$B$7322,"&lt;="&amp;$B$4)</f>
        <v>0</v>
      </c>
      <c r="AA275" s="165">
        <f>COUNTIFS(BITACORA!$C$4:$C$7322,$B$7:$B$501,BITACORA!$E$4:$E$7322,$E$6:$AM$6,BITACORA!$B$4:$B$7322,"&gt;="&amp;$B$3,BITACORA!$B$4:$B$7322,"&lt;="&amp;$B$4)</f>
        <v>0</v>
      </c>
      <c r="AB275" s="165">
        <f>COUNTIFS(BITACORA!$C$4:$C$7322,$B$7:$B$501,BITACORA!$E$4:$E$7322,$E$6:$AM$6,BITACORA!$B$4:$B$7322,"&gt;="&amp;$B$3,BITACORA!$B$4:$B$7322,"&lt;="&amp;$B$4)</f>
        <v>0</v>
      </c>
      <c r="AC275" s="165">
        <f>COUNTIFS(BITACORA!$C$4:$C$7322,$B$7:$B$501,BITACORA!$E$4:$E$7322,$E$6:$AM$6,BITACORA!$B$4:$B$7322,"&gt;="&amp;$B$3,BITACORA!$B$4:$B$7322,"&lt;="&amp;$B$4)</f>
        <v>0</v>
      </c>
      <c r="AD275" s="165">
        <f>COUNTIFS(BITACORA!$C$4:$C$7322,$B$7:$B$501,BITACORA!$E$4:$E$7322,$E$6:$AM$6,BITACORA!$B$4:$B$7322,"&gt;="&amp;$B$3,BITACORA!$B$4:$B$7322,"&lt;="&amp;$B$4)</f>
        <v>0</v>
      </c>
      <c r="AE275" s="165">
        <f>COUNTIFS(BITACORA!$C$4:$C$7322,$B$7:$B$501,BITACORA!$E$4:$E$7322,$E$6:$AM$6,BITACORA!$B$4:$B$7322,"&gt;="&amp;$B$3,BITACORA!$B$4:$B$7322,"&lt;="&amp;$B$4)</f>
        <v>0</v>
      </c>
      <c r="AF275" s="165">
        <f>COUNTIFS(BITACORA!$C$4:$C$7322,$B$7:$B$501,BITACORA!$E$4:$E$7322,$E$6:$AM$6,BITACORA!$B$4:$B$7322,"&gt;="&amp;$B$3,BITACORA!$B$4:$B$7322,"&lt;="&amp;$B$4)</f>
        <v>0</v>
      </c>
      <c r="AG275" s="165">
        <f>COUNTIFS(BITACORA!$C$4:$C$7322,$B$7:$B$501,BITACORA!$E$4:$E$7322,$E$6:$AM$6,BITACORA!$B$4:$B$7322,"&gt;="&amp;$B$3,BITACORA!$B$4:$B$7322,"&lt;="&amp;$B$4)</f>
        <v>0</v>
      </c>
      <c r="AH275" s="165">
        <f>COUNTIFS(BITACORA!$C$4:$C$7322,$B$7:$B$501,BITACORA!$E$4:$E$7322,$E$6:$AM$6,BITACORA!$B$4:$B$7322,"&gt;="&amp;$B$3,BITACORA!$B$4:$B$7322,"&lt;="&amp;$B$4)</f>
        <v>0</v>
      </c>
      <c r="AI275" s="165">
        <f>COUNTIFS(BITACORA!$C$4:$C$7322,$B$7:$B$501,BITACORA!$E$4:$E$7322,$E$6:$AM$6,BITACORA!$B$4:$B$7322,"&gt;="&amp;$B$3,BITACORA!$B$4:$B$7322,"&lt;="&amp;$B$4)</f>
        <v>0</v>
      </c>
      <c r="AJ275" s="165">
        <f>COUNTIFS(BITACORA!$C$4:$C$7322,$B$7:$B$501,BITACORA!$E$4:$E$7322,$E$6:$AM$6,BITACORA!$B$4:$B$7322,"&gt;="&amp;$B$3,BITACORA!$B$4:$B$7322,"&lt;="&amp;$B$4)</f>
        <v>0</v>
      </c>
      <c r="AK275" s="165">
        <f>COUNTIFS(BITACORA!$C$4:$C$7322,$B$7:$B$501,BITACORA!$E$4:$E$7322,$E$6:$AM$6,BITACORA!$B$4:$B$7322,"&gt;="&amp;$B$3,BITACORA!$B$4:$B$7322,"&lt;="&amp;$B$4)</f>
        <v>0</v>
      </c>
      <c r="AL275" s="165">
        <f>COUNTIFS(BITACORA!$C$4:$C$7322,$B$7:$B$501,BITACORA!$E$4:$E$7322,$E$6:$AM$6,BITACORA!$B$4:$B$7322,"&gt;="&amp;$B$3,BITACORA!$B$4:$B$7322,"&lt;="&amp;$B$4)</f>
        <v>0</v>
      </c>
      <c r="AM275" s="165">
        <f>COUNTIFS(BITACORA!$C$4:$C$7322,$B$7:$B$501,BITACORA!$E$4:$E$7322,$E$6:$AM$6,BITACORA!$B$4:$B$7322,"&gt;="&amp;$B$3,BITACORA!$B$4:$B$7322,"&lt;="&amp;$B$4)</f>
        <v>0</v>
      </c>
    </row>
    <row r="276" spans="1:39">
      <c r="A276" s="141"/>
      <c r="B276" s="165"/>
      <c r="C276" s="165"/>
      <c r="D276" s="164">
        <f t="shared" si="0"/>
        <v>0</v>
      </c>
      <c r="E276" s="165">
        <f>COUNTIFS(BITACORA!$C$4:$C$7322,$B$7:$B$501,BITACORA!$E$4:$E$7322,$E$6:$AM$6,BITACORA!$B$4:$B$7322,"&gt;="&amp;$B$3,BITACORA!$B$4:$B$7322,"&lt;="&amp;$B$4)</f>
        <v>0</v>
      </c>
      <c r="F276" s="165">
        <f>COUNTIFS(BITACORA!$C$4:$C$7322,$B$7:$B$501,BITACORA!$E$4:$E$7322,$E$6:$AM$6,BITACORA!$B$4:$B$7322,"&gt;="&amp;$B$3,BITACORA!$B$4:$B$7322,"&lt;="&amp;$B$4)</f>
        <v>0</v>
      </c>
      <c r="G276" s="165">
        <f>COUNTIFS(BITACORA!$C$4:$C$7322,$B$7:$B$501,BITACORA!$E$4:$E$7322,$E$6:$AM$6,BITACORA!$B$4:$B$7322,"&gt;="&amp;$B$3,BITACORA!$B$4:$B$7322,"&lt;="&amp;$B$4)</f>
        <v>0</v>
      </c>
      <c r="H276" s="165">
        <f>COUNTIFS(BITACORA!$C$4:$C$7322,$B$7:$B$501,BITACORA!$E$4:$E$7322,$E$6:$AM$6,BITACORA!$B$4:$B$7322,"&gt;="&amp;$B$3,BITACORA!$B$4:$B$7322,"&lt;="&amp;$B$4)</f>
        <v>0</v>
      </c>
      <c r="I276" s="165">
        <f>COUNTIFS(BITACORA!$C$4:$C$7322,$B$7:$B$501,BITACORA!$E$4:$E$7322,$E$6:$AM$6,BITACORA!$B$4:$B$7322,"&gt;="&amp;$B$3,BITACORA!$B$4:$B$7322,"&lt;="&amp;$B$4)</f>
        <v>0</v>
      </c>
      <c r="J276" s="165">
        <f>COUNTIFS(BITACORA!$C$4:$C$7322,$B$7:$B$501,BITACORA!$E$4:$E$7322,$E$6:$AM$6,BITACORA!$B$4:$B$7322,"&gt;="&amp;$B$3,BITACORA!$B$4:$B$7322,"&lt;="&amp;$B$4)</f>
        <v>0</v>
      </c>
      <c r="K276" s="165">
        <f>COUNTIFS(BITACORA!$C$4:$C$7322,$B$7:$B$501,BITACORA!$E$4:$E$7322,$E$6:$AM$6,BITACORA!$B$4:$B$7322,"&gt;="&amp;$B$3,BITACORA!$B$4:$B$7322,"&lt;="&amp;$B$4)</f>
        <v>0</v>
      </c>
      <c r="L276" s="165">
        <f>COUNTIFS(BITACORA!$C$4:$C$7322,$B$7:$B$501,BITACORA!$E$4:$E$7322,$E$6:$AM$6,BITACORA!$B$4:$B$7322,"&gt;="&amp;$B$3,BITACORA!$B$4:$B$7322,"&lt;="&amp;$B$4)</f>
        <v>0</v>
      </c>
      <c r="M276" s="165">
        <f>COUNTIFS(BITACORA!$C$4:$C$7322,$B$7:$B$501,BITACORA!$E$4:$E$7322,$E$6:$AM$6,BITACORA!$B$4:$B$7322,"&gt;="&amp;$B$3,BITACORA!$B$4:$B$7322,"&lt;="&amp;$B$4)</f>
        <v>0</v>
      </c>
      <c r="N276" s="165">
        <f>COUNTIFS(BITACORA!$C$4:$C$7322,$B$7:$B$501,BITACORA!$E$4:$E$7322,$E$6:$AM$6,BITACORA!$B$4:$B$7322,"&gt;="&amp;$B$3,BITACORA!$B$4:$B$7322,"&lt;="&amp;$B$4)</f>
        <v>0</v>
      </c>
      <c r="O276" s="165">
        <f>COUNTIFS(BITACORA!$C$4:$C$7322,$B$7:$B$501,BITACORA!$E$4:$E$7322,$E$6:$AM$6,BITACORA!$B$4:$B$7322,"&gt;="&amp;$B$3,BITACORA!$B$4:$B$7322,"&lt;="&amp;$B$4)</f>
        <v>0</v>
      </c>
      <c r="P276" s="165">
        <f>COUNTIFS(BITACORA!$C$4:$C$7322,$B$7:$B$501,BITACORA!$E$4:$E$7322,$E$6:$AM$6,BITACORA!$B$4:$B$7322,"&gt;="&amp;$B$3,BITACORA!$B$4:$B$7322,"&lt;="&amp;$B$4)</f>
        <v>0</v>
      </c>
      <c r="Q276" s="165">
        <f>COUNTIFS(BITACORA!$C$4:$C$7322,$B$7:$B$501,BITACORA!$E$4:$E$7322,$E$6:$AM$6,BITACORA!$B$4:$B$7322,"&gt;="&amp;$B$3,BITACORA!$B$4:$B$7322,"&lt;="&amp;$B$4)</f>
        <v>0</v>
      </c>
      <c r="R276" s="165">
        <f>COUNTIFS(BITACORA!$C$4:$C$7322,$B$7:$B$501,BITACORA!$E$4:$E$7322,$E$6:$AM$6,BITACORA!$B$4:$B$7322,"&gt;="&amp;$B$3,BITACORA!$B$4:$B$7322,"&lt;="&amp;$B$4)</f>
        <v>0</v>
      </c>
      <c r="S276" s="165">
        <f>COUNTIFS(BITACORA!$C$4:$C$7322,$B$7:$B$501,BITACORA!$E$4:$E$7322,$E$6:$AM$6,BITACORA!$B$4:$B$7322,"&gt;="&amp;$B$3,BITACORA!$B$4:$B$7322,"&lt;="&amp;$B$4)</f>
        <v>0</v>
      </c>
      <c r="T276" s="165">
        <f>COUNTIFS(BITACORA!$C$4:$C$7322,$B$7:$B$501,BITACORA!$E$4:$E$7322,$E$6:$AM$6,BITACORA!$B$4:$B$7322,"&gt;="&amp;$B$3,BITACORA!$B$4:$B$7322,"&lt;="&amp;$B$4)</f>
        <v>0</v>
      </c>
      <c r="U276" s="165">
        <f>COUNTIFS(BITACORA!$C$4:$C$7322,$B$7:$B$501,BITACORA!$E$4:$E$7322,$E$6:$AM$6,BITACORA!$B$4:$B$7322,"&gt;="&amp;$B$3,BITACORA!$B$4:$B$7322,"&lt;="&amp;$B$4)</f>
        <v>0</v>
      </c>
      <c r="V276" s="165">
        <f>COUNTIFS(BITACORA!$C$4:$C$7322,$B$7:$B$501,BITACORA!$E$4:$E$7322,$E$6:$AM$6,BITACORA!$B$4:$B$7322,"&gt;="&amp;$B$3,BITACORA!$B$4:$B$7322,"&lt;="&amp;$B$4)</f>
        <v>0</v>
      </c>
      <c r="W276" s="165">
        <f>COUNTIFS(BITACORA!$C$4:$C$7322,$B$7:$B$501,BITACORA!$E$4:$E$7322,$E$6:$AM$6,BITACORA!$B$4:$B$7322,"&gt;="&amp;$B$3,BITACORA!$B$4:$B$7322,"&lt;="&amp;$B$4)</f>
        <v>0</v>
      </c>
      <c r="X276" s="165">
        <f>COUNTIFS(BITACORA!$C$4:$C$7322,$B$7:$B$501,BITACORA!$E$4:$E$7322,$E$6:$AM$6,BITACORA!$B$4:$B$7322,"&gt;="&amp;$B$3,BITACORA!$B$4:$B$7322,"&lt;="&amp;$B$4)</f>
        <v>0</v>
      </c>
      <c r="Y276" s="165">
        <f>COUNTIFS(BITACORA!$C$4:$C$7322,$B$7:$B$501,BITACORA!$E$4:$E$7322,$E$6:$AM$6,BITACORA!$B$4:$B$7322,"&gt;="&amp;$B$3,BITACORA!$B$4:$B$7322,"&lt;="&amp;$B$4)</f>
        <v>0</v>
      </c>
      <c r="Z276" s="165">
        <f>COUNTIFS(BITACORA!$C$4:$C$7322,$B$7:$B$501,BITACORA!$E$4:$E$7322,$E$6:$AM$6,BITACORA!$B$4:$B$7322,"&gt;="&amp;$B$3,BITACORA!$B$4:$B$7322,"&lt;="&amp;$B$4)</f>
        <v>0</v>
      </c>
      <c r="AA276" s="165">
        <f>COUNTIFS(BITACORA!$C$4:$C$7322,$B$7:$B$501,BITACORA!$E$4:$E$7322,$E$6:$AM$6,BITACORA!$B$4:$B$7322,"&gt;="&amp;$B$3,BITACORA!$B$4:$B$7322,"&lt;="&amp;$B$4)</f>
        <v>0</v>
      </c>
      <c r="AB276" s="165">
        <f>COUNTIFS(BITACORA!$C$4:$C$7322,$B$7:$B$501,BITACORA!$E$4:$E$7322,$E$6:$AM$6,BITACORA!$B$4:$B$7322,"&gt;="&amp;$B$3,BITACORA!$B$4:$B$7322,"&lt;="&amp;$B$4)</f>
        <v>0</v>
      </c>
      <c r="AC276" s="165">
        <f>COUNTIFS(BITACORA!$C$4:$C$7322,$B$7:$B$501,BITACORA!$E$4:$E$7322,$E$6:$AM$6,BITACORA!$B$4:$B$7322,"&gt;="&amp;$B$3,BITACORA!$B$4:$B$7322,"&lt;="&amp;$B$4)</f>
        <v>0</v>
      </c>
      <c r="AD276" s="165">
        <f>COUNTIFS(BITACORA!$C$4:$C$7322,$B$7:$B$501,BITACORA!$E$4:$E$7322,$E$6:$AM$6,BITACORA!$B$4:$B$7322,"&gt;="&amp;$B$3,BITACORA!$B$4:$B$7322,"&lt;="&amp;$B$4)</f>
        <v>0</v>
      </c>
      <c r="AE276" s="165">
        <f>COUNTIFS(BITACORA!$C$4:$C$7322,$B$7:$B$501,BITACORA!$E$4:$E$7322,$E$6:$AM$6,BITACORA!$B$4:$B$7322,"&gt;="&amp;$B$3,BITACORA!$B$4:$B$7322,"&lt;="&amp;$B$4)</f>
        <v>0</v>
      </c>
      <c r="AF276" s="165">
        <f>COUNTIFS(BITACORA!$C$4:$C$7322,$B$7:$B$501,BITACORA!$E$4:$E$7322,$E$6:$AM$6,BITACORA!$B$4:$B$7322,"&gt;="&amp;$B$3,BITACORA!$B$4:$B$7322,"&lt;="&amp;$B$4)</f>
        <v>0</v>
      </c>
      <c r="AG276" s="165">
        <f>COUNTIFS(BITACORA!$C$4:$C$7322,$B$7:$B$501,BITACORA!$E$4:$E$7322,$E$6:$AM$6,BITACORA!$B$4:$B$7322,"&gt;="&amp;$B$3,BITACORA!$B$4:$B$7322,"&lt;="&amp;$B$4)</f>
        <v>0</v>
      </c>
      <c r="AH276" s="165">
        <f>COUNTIFS(BITACORA!$C$4:$C$7322,$B$7:$B$501,BITACORA!$E$4:$E$7322,$E$6:$AM$6,BITACORA!$B$4:$B$7322,"&gt;="&amp;$B$3,BITACORA!$B$4:$B$7322,"&lt;="&amp;$B$4)</f>
        <v>0</v>
      </c>
      <c r="AI276" s="165">
        <f>COUNTIFS(BITACORA!$C$4:$C$7322,$B$7:$B$501,BITACORA!$E$4:$E$7322,$E$6:$AM$6,BITACORA!$B$4:$B$7322,"&gt;="&amp;$B$3,BITACORA!$B$4:$B$7322,"&lt;="&amp;$B$4)</f>
        <v>0</v>
      </c>
      <c r="AJ276" s="165">
        <f>COUNTIFS(BITACORA!$C$4:$C$7322,$B$7:$B$501,BITACORA!$E$4:$E$7322,$E$6:$AM$6,BITACORA!$B$4:$B$7322,"&gt;="&amp;$B$3,BITACORA!$B$4:$B$7322,"&lt;="&amp;$B$4)</f>
        <v>0</v>
      </c>
      <c r="AK276" s="165">
        <f>COUNTIFS(BITACORA!$C$4:$C$7322,$B$7:$B$501,BITACORA!$E$4:$E$7322,$E$6:$AM$6,BITACORA!$B$4:$B$7322,"&gt;="&amp;$B$3,BITACORA!$B$4:$B$7322,"&lt;="&amp;$B$4)</f>
        <v>0</v>
      </c>
      <c r="AL276" s="165">
        <f>COUNTIFS(BITACORA!$C$4:$C$7322,$B$7:$B$501,BITACORA!$E$4:$E$7322,$E$6:$AM$6,BITACORA!$B$4:$B$7322,"&gt;="&amp;$B$3,BITACORA!$B$4:$B$7322,"&lt;="&amp;$B$4)</f>
        <v>0</v>
      </c>
      <c r="AM276" s="165">
        <f>COUNTIFS(BITACORA!$C$4:$C$7322,$B$7:$B$501,BITACORA!$E$4:$E$7322,$E$6:$AM$6,BITACORA!$B$4:$B$7322,"&gt;="&amp;$B$3,BITACORA!$B$4:$B$7322,"&lt;="&amp;$B$4)</f>
        <v>0</v>
      </c>
    </row>
    <row r="277" spans="1:39">
      <c r="A277" s="141"/>
      <c r="B277" s="165"/>
      <c r="C277" s="165"/>
      <c r="D277" s="164">
        <f t="shared" si="0"/>
        <v>0</v>
      </c>
      <c r="E277" s="165">
        <f>COUNTIFS(BITACORA!$C$4:$C$7322,$B$7:$B$501,BITACORA!$E$4:$E$7322,$E$6:$AM$6,BITACORA!$B$4:$B$7322,"&gt;="&amp;$B$3,BITACORA!$B$4:$B$7322,"&lt;="&amp;$B$4)</f>
        <v>0</v>
      </c>
      <c r="F277" s="165">
        <f>COUNTIFS(BITACORA!$C$4:$C$7322,$B$7:$B$501,BITACORA!$E$4:$E$7322,$E$6:$AM$6,BITACORA!$B$4:$B$7322,"&gt;="&amp;$B$3,BITACORA!$B$4:$B$7322,"&lt;="&amp;$B$4)</f>
        <v>0</v>
      </c>
      <c r="G277" s="165">
        <f>COUNTIFS(BITACORA!$C$4:$C$7322,$B$7:$B$501,BITACORA!$E$4:$E$7322,$E$6:$AM$6,BITACORA!$B$4:$B$7322,"&gt;="&amp;$B$3,BITACORA!$B$4:$B$7322,"&lt;="&amp;$B$4)</f>
        <v>0</v>
      </c>
      <c r="H277" s="165">
        <f>COUNTIFS(BITACORA!$C$4:$C$7322,$B$7:$B$501,BITACORA!$E$4:$E$7322,$E$6:$AM$6,BITACORA!$B$4:$B$7322,"&gt;="&amp;$B$3,BITACORA!$B$4:$B$7322,"&lt;="&amp;$B$4)</f>
        <v>0</v>
      </c>
      <c r="I277" s="165">
        <f>COUNTIFS(BITACORA!$C$4:$C$7322,$B$7:$B$501,BITACORA!$E$4:$E$7322,$E$6:$AM$6,BITACORA!$B$4:$B$7322,"&gt;="&amp;$B$3,BITACORA!$B$4:$B$7322,"&lt;="&amp;$B$4)</f>
        <v>0</v>
      </c>
      <c r="J277" s="165">
        <f>COUNTIFS(BITACORA!$C$4:$C$7322,$B$7:$B$501,BITACORA!$E$4:$E$7322,$E$6:$AM$6,BITACORA!$B$4:$B$7322,"&gt;="&amp;$B$3,BITACORA!$B$4:$B$7322,"&lt;="&amp;$B$4)</f>
        <v>0</v>
      </c>
      <c r="K277" s="165">
        <f>COUNTIFS(BITACORA!$C$4:$C$7322,$B$7:$B$501,BITACORA!$E$4:$E$7322,$E$6:$AM$6,BITACORA!$B$4:$B$7322,"&gt;="&amp;$B$3,BITACORA!$B$4:$B$7322,"&lt;="&amp;$B$4)</f>
        <v>0</v>
      </c>
      <c r="L277" s="165">
        <f>COUNTIFS(BITACORA!$C$4:$C$7322,$B$7:$B$501,BITACORA!$E$4:$E$7322,$E$6:$AM$6,BITACORA!$B$4:$B$7322,"&gt;="&amp;$B$3,BITACORA!$B$4:$B$7322,"&lt;="&amp;$B$4)</f>
        <v>0</v>
      </c>
      <c r="M277" s="165">
        <f>COUNTIFS(BITACORA!$C$4:$C$7322,$B$7:$B$501,BITACORA!$E$4:$E$7322,$E$6:$AM$6,BITACORA!$B$4:$B$7322,"&gt;="&amp;$B$3,BITACORA!$B$4:$B$7322,"&lt;="&amp;$B$4)</f>
        <v>0</v>
      </c>
      <c r="N277" s="165">
        <f>COUNTIFS(BITACORA!$C$4:$C$7322,$B$7:$B$501,BITACORA!$E$4:$E$7322,$E$6:$AM$6,BITACORA!$B$4:$B$7322,"&gt;="&amp;$B$3,BITACORA!$B$4:$B$7322,"&lt;="&amp;$B$4)</f>
        <v>0</v>
      </c>
      <c r="O277" s="165">
        <f>COUNTIFS(BITACORA!$C$4:$C$7322,$B$7:$B$501,BITACORA!$E$4:$E$7322,$E$6:$AM$6,BITACORA!$B$4:$B$7322,"&gt;="&amp;$B$3,BITACORA!$B$4:$B$7322,"&lt;="&amp;$B$4)</f>
        <v>0</v>
      </c>
      <c r="P277" s="165">
        <f>COUNTIFS(BITACORA!$C$4:$C$7322,$B$7:$B$501,BITACORA!$E$4:$E$7322,$E$6:$AM$6,BITACORA!$B$4:$B$7322,"&gt;="&amp;$B$3,BITACORA!$B$4:$B$7322,"&lt;="&amp;$B$4)</f>
        <v>0</v>
      </c>
      <c r="Q277" s="165">
        <f>COUNTIFS(BITACORA!$C$4:$C$7322,$B$7:$B$501,BITACORA!$E$4:$E$7322,$E$6:$AM$6,BITACORA!$B$4:$B$7322,"&gt;="&amp;$B$3,BITACORA!$B$4:$B$7322,"&lt;="&amp;$B$4)</f>
        <v>0</v>
      </c>
      <c r="R277" s="165">
        <f>COUNTIFS(BITACORA!$C$4:$C$7322,$B$7:$B$501,BITACORA!$E$4:$E$7322,$E$6:$AM$6,BITACORA!$B$4:$B$7322,"&gt;="&amp;$B$3,BITACORA!$B$4:$B$7322,"&lt;="&amp;$B$4)</f>
        <v>0</v>
      </c>
      <c r="S277" s="165">
        <f>COUNTIFS(BITACORA!$C$4:$C$7322,$B$7:$B$501,BITACORA!$E$4:$E$7322,$E$6:$AM$6,BITACORA!$B$4:$B$7322,"&gt;="&amp;$B$3,BITACORA!$B$4:$B$7322,"&lt;="&amp;$B$4)</f>
        <v>0</v>
      </c>
      <c r="T277" s="165">
        <f>COUNTIFS(BITACORA!$C$4:$C$7322,$B$7:$B$501,BITACORA!$E$4:$E$7322,$E$6:$AM$6,BITACORA!$B$4:$B$7322,"&gt;="&amp;$B$3,BITACORA!$B$4:$B$7322,"&lt;="&amp;$B$4)</f>
        <v>0</v>
      </c>
      <c r="U277" s="165">
        <f>COUNTIFS(BITACORA!$C$4:$C$7322,$B$7:$B$501,BITACORA!$E$4:$E$7322,$E$6:$AM$6,BITACORA!$B$4:$B$7322,"&gt;="&amp;$B$3,BITACORA!$B$4:$B$7322,"&lt;="&amp;$B$4)</f>
        <v>0</v>
      </c>
      <c r="V277" s="165">
        <f>COUNTIFS(BITACORA!$C$4:$C$7322,$B$7:$B$501,BITACORA!$E$4:$E$7322,$E$6:$AM$6,BITACORA!$B$4:$B$7322,"&gt;="&amp;$B$3,BITACORA!$B$4:$B$7322,"&lt;="&amp;$B$4)</f>
        <v>0</v>
      </c>
      <c r="W277" s="165">
        <f>COUNTIFS(BITACORA!$C$4:$C$7322,$B$7:$B$501,BITACORA!$E$4:$E$7322,$E$6:$AM$6,BITACORA!$B$4:$B$7322,"&gt;="&amp;$B$3,BITACORA!$B$4:$B$7322,"&lt;="&amp;$B$4)</f>
        <v>0</v>
      </c>
      <c r="X277" s="165">
        <f>COUNTIFS(BITACORA!$C$4:$C$7322,$B$7:$B$501,BITACORA!$E$4:$E$7322,$E$6:$AM$6,BITACORA!$B$4:$B$7322,"&gt;="&amp;$B$3,BITACORA!$B$4:$B$7322,"&lt;="&amp;$B$4)</f>
        <v>0</v>
      </c>
      <c r="Y277" s="165">
        <f>COUNTIFS(BITACORA!$C$4:$C$7322,$B$7:$B$501,BITACORA!$E$4:$E$7322,$E$6:$AM$6,BITACORA!$B$4:$B$7322,"&gt;="&amp;$B$3,BITACORA!$B$4:$B$7322,"&lt;="&amp;$B$4)</f>
        <v>0</v>
      </c>
      <c r="Z277" s="165">
        <f>COUNTIFS(BITACORA!$C$4:$C$7322,$B$7:$B$501,BITACORA!$E$4:$E$7322,$E$6:$AM$6,BITACORA!$B$4:$B$7322,"&gt;="&amp;$B$3,BITACORA!$B$4:$B$7322,"&lt;="&amp;$B$4)</f>
        <v>0</v>
      </c>
      <c r="AA277" s="165">
        <f>COUNTIFS(BITACORA!$C$4:$C$7322,$B$7:$B$501,BITACORA!$E$4:$E$7322,$E$6:$AM$6,BITACORA!$B$4:$B$7322,"&gt;="&amp;$B$3,BITACORA!$B$4:$B$7322,"&lt;="&amp;$B$4)</f>
        <v>0</v>
      </c>
      <c r="AB277" s="165">
        <f>COUNTIFS(BITACORA!$C$4:$C$7322,$B$7:$B$501,BITACORA!$E$4:$E$7322,$E$6:$AM$6,BITACORA!$B$4:$B$7322,"&gt;="&amp;$B$3,BITACORA!$B$4:$B$7322,"&lt;="&amp;$B$4)</f>
        <v>0</v>
      </c>
      <c r="AC277" s="165">
        <f>COUNTIFS(BITACORA!$C$4:$C$7322,$B$7:$B$501,BITACORA!$E$4:$E$7322,$E$6:$AM$6,BITACORA!$B$4:$B$7322,"&gt;="&amp;$B$3,BITACORA!$B$4:$B$7322,"&lt;="&amp;$B$4)</f>
        <v>0</v>
      </c>
      <c r="AD277" s="165">
        <f>COUNTIFS(BITACORA!$C$4:$C$7322,$B$7:$B$501,BITACORA!$E$4:$E$7322,$E$6:$AM$6,BITACORA!$B$4:$B$7322,"&gt;="&amp;$B$3,BITACORA!$B$4:$B$7322,"&lt;="&amp;$B$4)</f>
        <v>0</v>
      </c>
      <c r="AE277" s="165">
        <f>COUNTIFS(BITACORA!$C$4:$C$7322,$B$7:$B$501,BITACORA!$E$4:$E$7322,$E$6:$AM$6,BITACORA!$B$4:$B$7322,"&gt;="&amp;$B$3,BITACORA!$B$4:$B$7322,"&lt;="&amp;$B$4)</f>
        <v>0</v>
      </c>
      <c r="AF277" s="165">
        <f>COUNTIFS(BITACORA!$C$4:$C$7322,$B$7:$B$501,BITACORA!$E$4:$E$7322,$E$6:$AM$6,BITACORA!$B$4:$B$7322,"&gt;="&amp;$B$3,BITACORA!$B$4:$B$7322,"&lt;="&amp;$B$4)</f>
        <v>0</v>
      </c>
      <c r="AG277" s="165">
        <f>COUNTIFS(BITACORA!$C$4:$C$7322,$B$7:$B$501,BITACORA!$E$4:$E$7322,$E$6:$AM$6,BITACORA!$B$4:$B$7322,"&gt;="&amp;$B$3,BITACORA!$B$4:$B$7322,"&lt;="&amp;$B$4)</f>
        <v>0</v>
      </c>
      <c r="AH277" s="165">
        <f>COUNTIFS(BITACORA!$C$4:$C$7322,$B$7:$B$501,BITACORA!$E$4:$E$7322,$E$6:$AM$6,BITACORA!$B$4:$B$7322,"&gt;="&amp;$B$3,BITACORA!$B$4:$B$7322,"&lt;="&amp;$B$4)</f>
        <v>0</v>
      </c>
      <c r="AI277" s="165">
        <f>COUNTIFS(BITACORA!$C$4:$C$7322,$B$7:$B$501,BITACORA!$E$4:$E$7322,$E$6:$AM$6,BITACORA!$B$4:$B$7322,"&gt;="&amp;$B$3,BITACORA!$B$4:$B$7322,"&lt;="&amp;$B$4)</f>
        <v>0</v>
      </c>
      <c r="AJ277" s="165">
        <f>COUNTIFS(BITACORA!$C$4:$C$7322,$B$7:$B$501,BITACORA!$E$4:$E$7322,$E$6:$AM$6,BITACORA!$B$4:$B$7322,"&gt;="&amp;$B$3,BITACORA!$B$4:$B$7322,"&lt;="&amp;$B$4)</f>
        <v>0</v>
      </c>
      <c r="AK277" s="165">
        <f>COUNTIFS(BITACORA!$C$4:$C$7322,$B$7:$B$501,BITACORA!$E$4:$E$7322,$E$6:$AM$6,BITACORA!$B$4:$B$7322,"&gt;="&amp;$B$3,BITACORA!$B$4:$B$7322,"&lt;="&amp;$B$4)</f>
        <v>0</v>
      </c>
      <c r="AL277" s="165">
        <f>COUNTIFS(BITACORA!$C$4:$C$7322,$B$7:$B$501,BITACORA!$E$4:$E$7322,$E$6:$AM$6,BITACORA!$B$4:$B$7322,"&gt;="&amp;$B$3,BITACORA!$B$4:$B$7322,"&lt;="&amp;$B$4)</f>
        <v>0</v>
      </c>
      <c r="AM277" s="165">
        <f>COUNTIFS(BITACORA!$C$4:$C$7322,$B$7:$B$501,BITACORA!$E$4:$E$7322,$E$6:$AM$6,BITACORA!$B$4:$B$7322,"&gt;="&amp;$B$3,BITACORA!$B$4:$B$7322,"&lt;="&amp;$B$4)</f>
        <v>0</v>
      </c>
    </row>
    <row r="278" spans="1:39">
      <c r="A278" s="141"/>
      <c r="B278" s="165"/>
      <c r="C278" s="165"/>
      <c r="D278" s="164">
        <f t="shared" si="0"/>
        <v>0</v>
      </c>
      <c r="E278" s="165">
        <f>COUNTIFS(BITACORA!$C$4:$C$7322,$B$7:$B$501,BITACORA!$E$4:$E$7322,$E$6:$AM$6,BITACORA!$B$4:$B$7322,"&gt;="&amp;$B$3,BITACORA!$B$4:$B$7322,"&lt;="&amp;$B$4)</f>
        <v>0</v>
      </c>
      <c r="F278" s="165">
        <f>COUNTIFS(BITACORA!$C$4:$C$7322,$B$7:$B$501,BITACORA!$E$4:$E$7322,$E$6:$AM$6,BITACORA!$B$4:$B$7322,"&gt;="&amp;$B$3,BITACORA!$B$4:$B$7322,"&lt;="&amp;$B$4)</f>
        <v>0</v>
      </c>
      <c r="G278" s="165">
        <f>COUNTIFS(BITACORA!$C$4:$C$7322,$B$7:$B$501,BITACORA!$E$4:$E$7322,$E$6:$AM$6,BITACORA!$B$4:$B$7322,"&gt;="&amp;$B$3,BITACORA!$B$4:$B$7322,"&lt;="&amp;$B$4)</f>
        <v>0</v>
      </c>
      <c r="H278" s="165">
        <f>COUNTIFS(BITACORA!$C$4:$C$7322,$B$7:$B$501,BITACORA!$E$4:$E$7322,$E$6:$AM$6,BITACORA!$B$4:$B$7322,"&gt;="&amp;$B$3,BITACORA!$B$4:$B$7322,"&lt;="&amp;$B$4)</f>
        <v>0</v>
      </c>
      <c r="I278" s="165">
        <f>COUNTIFS(BITACORA!$C$4:$C$7322,$B$7:$B$501,BITACORA!$E$4:$E$7322,$E$6:$AM$6,BITACORA!$B$4:$B$7322,"&gt;="&amp;$B$3,BITACORA!$B$4:$B$7322,"&lt;="&amp;$B$4)</f>
        <v>0</v>
      </c>
      <c r="J278" s="165">
        <f>COUNTIFS(BITACORA!$C$4:$C$7322,$B$7:$B$501,BITACORA!$E$4:$E$7322,$E$6:$AM$6,BITACORA!$B$4:$B$7322,"&gt;="&amp;$B$3,BITACORA!$B$4:$B$7322,"&lt;="&amp;$B$4)</f>
        <v>0</v>
      </c>
      <c r="K278" s="165">
        <f>COUNTIFS(BITACORA!$C$4:$C$7322,$B$7:$B$501,BITACORA!$E$4:$E$7322,$E$6:$AM$6,BITACORA!$B$4:$B$7322,"&gt;="&amp;$B$3,BITACORA!$B$4:$B$7322,"&lt;="&amp;$B$4)</f>
        <v>0</v>
      </c>
      <c r="L278" s="165">
        <f>COUNTIFS(BITACORA!$C$4:$C$7322,$B$7:$B$501,BITACORA!$E$4:$E$7322,$E$6:$AM$6,BITACORA!$B$4:$B$7322,"&gt;="&amp;$B$3,BITACORA!$B$4:$B$7322,"&lt;="&amp;$B$4)</f>
        <v>0</v>
      </c>
      <c r="M278" s="165">
        <f>COUNTIFS(BITACORA!$C$4:$C$7322,$B$7:$B$501,BITACORA!$E$4:$E$7322,$E$6:$AM$6,BITACORA!$B$4:$B$7322,"&gt;="&amp;$B$3,BITACORA!$B$4:$B$7322,"&lt;="&amp;$B$4)</f>
        <v>0</v>
      </c>
      <c r="N278" s="165">
        <f>COUNTIFS(BITACORA!$C$4:$C$7322,$B$7:$B$501,BITACORA!$E$4:$E$7322,$E$6:$AM$6,BITACORA!$B$4:$B$7322,"&gt;="&amp;$B$3,BITACORA!$B$4:$B$7322,"&lt;="&amp;$B$4)</f>
        <v>0</v>
      </c>
      <c r="O278" s="165">
        <f>COUNTIFS(BITACORA!$C$4:$C$7322,$B$7:$B$501,BITACORA!$E$4:$E$7322,$E$6:$AM$6,BITACORA!$B$4:$B$7322,"&gt;="&amp;$B$3,BITACORA!$B$4:$B$7322,"&lt;="&amp;$B$4)</f>
        <v>0</v>
      </c>
      <c r="P278" s="165">
        <f>COUNTIFS(BITACORA!$C$4:$C$7322,$B$7:$B$501,BITACORA!$E$4:$E$7322,$E$6:$AM$6,BITACORA!$B$4:$B$7322,"&gt;="&amp;$B$3,BITACORA!$B$4:$B$7322,"&lt;="&amp;$B$4)</f>
        <v>0</v>
      </c>
      <c r="Q278" s="165">
        <f>COUNTIFS(BITACORA!$C$4:$C$7322,$B$7:$B$501,BITACORA!$E$4:$E$7322,$E$6:$AM$6,BITACORA!$B$4:$B$7322,"&gt;="&amp;$B$3,BITACORA!$B$4:$B$7322,"&lt;="&amp;$B$4)</f>
        <v>0</v>
      </c>
      <c r="R278" s="165">
        <f>COUNTIFS(BITACORA!$C$4:$C$7322,$B$7:$B$501,BITACORA!$E$4:$E$7322,$E$6:$AM$6,BITACORA!$B$4:$B$7322,"&gt;="&amp;$B$3,BITACORA!$B$4:$B$7322,"&lt;="&amp;$B$4)</f>
        <v>0</v>
      </c>
      <c r="S278" s="165">
        <f>COUNTIFS(BITACORA!$C$4:$C$7322,$B$7:$B$501,BITACORA!$E$4:$E$7322,$E$6:$AM$6,BITACORA!$B$4:$B$7322,"&gt;="&amp;$B$3,BITACORA!$B$4:$B$7322,"&lt;="&amp;$B$4)</f>
        <v>0</v>
      </c>
      <c r="T278" s="165">
        <f>COUNTIFS(BITACORA!$C$4:$C$7322,$B$7:$B$501,BITACORA!$E$4:$E$7322,$E$6:$AM$6,BITACORA!$B$4:$B$7322,"&gt;="&amp;$B$3,BITACORA!$B$4:$B$7322,"&lt;="&amp;$B$4)</f>
        <v>0</v>
      </c>
      <c r="U278" s="165">
        <f>COUNTIFS(BITACORA!$C$4:$C$7322,$B$7:$B$501,BITACORA!$E$4:$E$7322,$E$6:$AM$6,BITACORA!$B$4:$B$7322,"&gt;="&amp;$B$3,BITACORA!$B$4:$B$7322,"&lt;="&amp;$B$4)</f>
        <v>0</v>
      </c>
      <c r="V278" s="165">
        <f>COUNTIFS(BITACORA!$C$4:$C$7322,$B$7:$B$501,BITACORA!$E$4:$E$7322,$E$6:$AM$6,BITACORA!$B$4:$B$7322,"&gt;="&amp;$B$3,BITACORA!$B$4:$B$7322,"&lt;="&amp;$B$4)</f>
        <v>0</v>
      </c>
      <c r="W278" s="165">
        <f>COUNTIFS(BITACORA!$C$4:$C$7322,$B$7:$B$501,BITACORA!$E$4:$E$7322,$E$6:$AM$6,BITACORA!$B$4:$B$7322,"&gt;="&amp;$B$3,BITACORA!$B$4:$B$7322,"&lt;="&amp;$B$4)</f>
        <v>0</v>
      </c>
      <c r="X278" s="165">
        <f>COUNTIFS(BITACORA!$C$4:$C$7322,$B$7:$B$501,BITACORA!$E$4:$E$7322,$E$6:$AM$6,BITACORA!$B$4:$B$7322,"&gt;="&amp;$B$3,BITACORA!$B$4:$B$7322,"&lt;="&amp;$B$4)</f>
        <v>0</v>
      </c>
      <c r="Y278" s="165">
        <f>COUNTIFS(BITACORA!$C$4:$C$7322,$B$7:$B$501,BITACORA!$E$4:$E$7322,$E$6:$AM$6,BITACORA!$B$4:$B$7322,"&gt;="&amp;$B$3,BITACORA!$B$4:$B$7322,"&lt;="&amp;$B$4)</f>
        <v>0</v>
      </c>
      <c r="Z278" s="165">
        <f>COUNTIFS(BITACORA!$C$4:$C$7322,$B$7:$B$501,BITACORA!$E$4:$E$7322,$E$6:$AM$6,BITACORA!$B$4:$B$7322,"&gt;="&amp;$B$3,BITACORA!$B$4:$B$7322,"&lt;="&amp;$B$4)</f>
        <v>0</v>
      </c>
      <c r="AA278" s="165">
        <f>COUNTIFS(BITACORA!$C$4:$C$7322,$B$7:$B$501,BITACORA!$E$4:$E$7322,$E$6:$AM$6,BITACORA!$B$4:$B$7322,"&gt;="&amp;$B$3,BITACORA!$B$4:$B$7322,"&lt;="&amp;$B$4)</f>
        <v>0</v>
      </c>
      <c r="AB278" s="165">
        <f>COUNTIFS(BITACORA!$C$4:$C$7322,$B$7:$B$501,BITACORA!$E$4:$E$7322,$E$6:$AM$6,BITACORA!$B$4:$B$7322,"&gt;="&amp;$B$3,BITACORA!$B$4:$B$7322,"&lt;="&amp;$B$4)</f>
        <v>0</v>
      </c>
      <c r="AC278" s="165">
        <f>COUNTIFS(BITACORA!$C$4:$C$7322,$B$7:$B$501,BITACORA!$E$4:$E$7322,$E$6:$AM$6,BITACORA!$B$4:$B$7322,"&gt;="&amp;$B$3,BITACORA!$B$4:$B$7322,"&lt;="&amp;$B$4)</f>
        <v>0</v>
      </c>
      <c r="AD278" s="165">
        <f>COUNTIFS(BITACORA!$C$4:$C$7322,$B$7:$B$501,BITACORA!$E$4:$E$7322,$E$6:$AM$6,BITACORA!$B$4:$B$7322,"&gt;="&amp;$B$3,BITACORA!$B$4:$B$7322,"&lt;="&amp;$B$4)</f>
        <v>0</v>
      </c>
      <c r="AE278" s="165">
        <f>COUNTIFS(BITACORA!$C$4:$C$7322,$B$7:$B$501,BITACORA!$E$4:$E$7322,$E$6:$AM$6,BITACORA!$B$4:$B$7322,"&gt;="&amp;$B$3,BITACORA!$B$4:$B$7322,"&lt;="&amp;$B$4)</f>
        <v>0</v>
      </c>
      <c r="AF278" s="165">
        <f>COUNTIFS(BITACORA!$C$4:$C$7322,$B$7:$B$501,BITACORA!$E$4:$E$7322,$E$6:$AM$6,BITACORA!$B$4:$B$7322,"&gt;="&amp;$B$3,BITACORA!$B$4:$B$7322,"&lt;="&amp;$B$4)</f>
        <v>0</v>
      </c>
      <c r="AG278" s="165">
        <f>COUNTIFS(BITACORA!$C$4:$C$7322,$B$7:$B$501,BITACORA!$E$4:$E$7322,$E$6:$AM$6,BITACORA!$B$4:$B$7322,"&gt;="&amp;$B$3,BITACORA!$B$4:$B$7322,"&lt;="&amp;$B$4)</f>
        <v>0</v>
      </c>
      <c r="AH278" s="165">
        <f>COUNTIFS(BITACORA!$C$4:$C$7322,$B$7:$B$501,BITACORA!$E$4:$E$7322,$E$6:$AM$6,BITACORA!$B$4:$B$7322,"&gt;="&amp;$B$3,BITACORA!$B$4:$B$7322,"&lt;="&amp;$B$4)</f>
        <v>0</v>
      </c>
      <c r="AI278" s="165">
        <f>COUNTIFS(BITACORA!$C$4:$C$7322,$B$7:$B$501,BITACORA!$E$4:$E$7322,$E$6:$AM$6,BITACORA!$B$4:$B$7322,"&gt;="&amp;$B$3,BITACORA!$B$4:$B$7322,"&lt;="&amp;$B$4)</f>
        <v>0</v>
      </c>
      <c r="AJ278" s="165">
        <f>COUNTIFS(BITACORA!$C$4:$C$7322,$B$7:$B$501,BITACORA!$E$4:$E$7322,$E$6:$AM$6,BITACORA!$B$4:$B$7322,"&gt;="&amp;$B$3,BITACORA!$B$4:$B$7322,"&lt;="&amp;$B$4)</f>
        <v>0</v>
      </c>
      <c r="AK278" s="165">
        <f>COUNTIFS(BITACORA!$C$4:$C$7322,$B$7:$B$501,BITACORA!$E$4:$E$7322,$E$6:$AM$6,BITACORA!$B$4:$B$7322,"&gt;="&amp;$B$3,BITACORA!$B$4:$B$7322,"&lt;="&amp;$B$4)</f>
        <v>0</v>
      </c>
      <c r="AL278" s="165">
        <f>COUNTIFS(BITACORA!$C$4:$C$7322,$B$7:$B$501,BITACORA!$E$4:$E$7322,$E$6:$AM$6,BITACORA!$B$4:$B$7322,"&gt;="&amp;$B$3,BITACORA!$B$4:$B$7322,"&lt;="&amp;$B$4)</f>
        <v>0</v>
      </c>
      <c r="AM278" s="165">
        <f>COUNTIFS(BITACORA!$C$4:$C$7322,$B$7:$B$501,BITACORA!$E$4:$E$7322,$E$6:$AM$6,BITACORA!$B$4:$B$7322,"&gt;="&amp;$B$3,BITACORA!$B$4:$B$7322,"&lt;="&amp;$B$4)</f>
        <v>0</v>
      </c>
    </row>
    <row r="279" spans="1:39">
      <c r="A279" s="141"/>
      <c r="B279" s="165"/>
      <c r="C279" s="165"/>
      <c r="D279" s="164">
        <f t="shared" si="0"/>
        <v>0</v>
      </c>
      <c r="E279" s="165">
        <f>COUNTIFS(BITACORA!$C$4:$C$7322,$B$7:$B$501,BITACORA!$E$4:$E$7322,$E$6:$AM$6,BITACORA!$B$4:$B$7322,"&gt;="&amp;$B$3,BITACORA!$B$4:$B$7322,"&lt;="&amp;$B$4)</f>
        <v>0</v>
      </c>
      <c r="F279" s="165">
        <f>COUNTIFS(BITACORA!$C$4:$C$7322,$B$7:$B$501,BITACORA!$E$4:$E$7322,$E$6:$AM$6,BITACORA!$B$4:$B$7322,"&gt;="&amp;$B$3,BITACORA!$B$4:$B$7322,"&lt;="&amp;$B$4)</f>
        <v>0</v>
      </c>
      <c r="G279" s="165">
        <f>COUNTIFS(BITACORA!$C$4:$C$7322,$B$7:$B$501,BITACORA!$E$4:$E$7322,$E$6:$AM$6,BITACORA!$B$4:$B$7322,"&gt;="&amp;$B$3,BITACORA!$B$4:$B$7322,"&lt;="&amp;$B$4)</f>
        <v>0</v>
      </c>
      <c r="H279" s="165">
        <f>COUNTIFS(BITACORA!$C$4:$C$7322,$B$7:$B$501,BITACORA!$E$4:$E$7322,$E$6:$AM$6,BITACORA!$B$4:$B$7322,"&gt;="&amp;$B$3,BITACORA!$B$4:$B$7322,"&lt;="&amp;$B$4)</f>
        <v>0</v>
      </c>
      <c r="I279" s="165">
        <f>COUNTIFS(BITACORA!$C$4:$C$7322,$B$7:$B$501,BITACORA!$E$4:$E$7322,$E$6:$AM$6,BITACORA!$B$4:$B$7322,"&gt;="&amp;$B$3,BITACORA!$B$4:$B$7322,"&lt;="&amp;$B$4)</f>
        <v>0</v>
      </c>
      <c r="J279" s="165">
        <f>COUNTIFS(BITACORA!$C$4:$C$7322,$B$7:$B$501,BITACORA!$E$4:$E$7322,$E$6:$AM$6,BITACORA!$B$4:$B$7322,"&gt;="&amp;$B$3,BITACORA!$B$4:$B$7322,"&lt;="&amp;$B$4)</f>
        <v>0</v>
      </c>
      <c r="K279" s="165">
        <f>COUNTIFS(BITACORA!$C$4:$C$7322,$B$7:$B$501,BITACORA!$E$4:$E$7322,$E$6:$AM$6,BITACORA!$B$4:$B$7322,"&gt;="&amp;$B$3,BITACORA!$B$4:$B$7322,"&lt;="&amp;$B$4)</f>
        <v>0</v>
      </c>
      <c r="L279" s="165">
        <f>COUNTIFS(BITACORA!$C$4:$C$7322,$B$7:$B$501,BITACORA!$E$4:$E$7322,$E$6:$AM$6,BITACORA!$B$4:$B$7322,"&gt;="&amp;$B$3,BITACORA!$B$4:$B$7322,"&lt;="&amp;$B$4)</f>
        <v>0</v>
      </c>
      <c r="M279" s="165">
        <f>COUNTIFS(BITACORA!$C$4:$C$7322,$B$7:$B$501,BITACORA!$E$4:$E$7322,$E$6:$AM$6,BITACORA!$B$4:$B$7322,"&gt;="&amp;$B$3,BITACORA!$B$4:$B$7322,"&lt;="&amp;$B$4)</f>
        <v>0</v>
      </c>
      <c r="N279" s="165">
        <f>COUNTIFS(BITACORA!$C$4:$C$7322,$B$7:$B$501,BITACORA!$E$4:$E$7322,$E$6:$AM$6,BITACORA!$B$4:$B$7322,"&gt;="&amp;$B$3,BITACORA!$B$4:$B$7322,"&lt;="&amp;$B$4)</f>
        <v>0</v>
      </c>
      <c r="O279" s="165">
        <f>COUNTIFS(BITACORA!$C$4:$C$7322,$B$7:$B$501,BITACORA!$E$4:$E$7322,$E$6:$AM$6,BITACORA!$B$4:$B$7322,"&gt;="&amp;$B$3,BITACORA!$B$4:$B$7322,"&lt;="&amp;$B$4)</f>
        <v>0</v>
      </c>
      <c r="P279" s="165">
        <f>COUNTIFS(BITACORA!$C$4:$C$7322,$B$7:$B$501,BITACORA!$E$4:$E$7322,$E$6:$AM$6,BITACORA!$B$4:$B$7322,"&gt;="&amp;$B$3,BITACORA!$B$4:$B$7322,"&lt;="&amp;$B$4)</f>
        <v>0</v>
      </c>
      <c r="Q279" s="165">
        <f>COUNTIFS(BITACORA!$C$4:$C$7322,$B$7:$B$501,BITACORA!$E$4:$E$7322,$E$6:$AM$6,BITACORA!$B$4:$B$7322,"&gt;="&amp;$B$3,BITACORA!$B$4:$B$7322,"&lt;="&amp;$B$4)</f>
        <v>0</v>
      </c>
      <c r="R279" s="165">
        <f>COUNTIFS(BITACORA!$C$4:$C$7322,$B$7:$B$501,BITACORA!$E$4:$E$7322,$E$6:$AM$6,BITACORA!$B$4:$B$7322,"&gt;="&amp;$B$3,BITACORA!$B$4:$B$7322,"&lt;="&amp;$B$4)</f>
        <v>0</v>
      </c>
      <c r="S279" s="165">
        <f>COUNTIFS(BITACORA!$C$4:$C$7322,$B$7:$B$501,BITACORA!$E$4:$E$7322,$E$6:$AM$6,BITACORA!$B$4:$B$7322,"&gt;="&amp;$B$3,BITACORA!$B$4:$B$7322,"&lt;="&amp;$B$4)</f>
        <v>0</v>
      </c>
      <c r="T279" s="165">
        <f>COUNTIFS(BITACORA!$C$4:$C$7322,$B$7:$B$501,BITACORA!$E$4:$E$7322,$E$6:$AM$6,BITACORA!$B$4:$B$7322,"&gt;="&amp;$B$3,BITACORA!$B$4:$B$7322,"&lt;="&amp;$B$4)</f>
        <v>0</v>
      </c>
      <c r="U279" s="165">
        <f>COUNTIFS(BITACORA!$C$4:$C$7322,$B$7:$B$501,BITACORA!$E$4:$E$7322,$E$6:$AM$6,BITACORA!$B$4:$B$7322,"&gt;="&amp;$B$3,BITACORA!$B$4:$B$7322,"&lt;="&amp;$B$4)</f>
        <v>0</v>
      </c>
      <c r="V279" s="165">
        <f>COUNTIFS(BITACORA!$C$4:$C$7322,$B$7:$B$501,BITACORA!$E$4:$E$7322,$E$6:$AM$6,BITACORA!$B$4:$B$7322,"&gt;="&amp;$B$3,BITACORA!$B$4:$B$7322,"&lt;="&amp;$B$4)</f>
        <v>0</v>
      </c>
      <c r="W279" s="165">
        <f>COUNTIFS(BITACORA!$C$4:$C$7322,$B$7:$B$501,BITACORA!$E$4:$E$7322,$E$6:$AM$6,BITACORA!$B$4:$B$7322,"&gt;="&amp;$B$3,BITACORA!$B$4:$B$7322,"&lt;="&amp;$B$4)</f>
        <v>0</v>
      </c>
      <c r="X279" s="165">
        <f>COUNTIFS(BITACORA!$C$4:$C$7322,$B$7:$B$501,BITACORA!$E$4:$E$7322,$E$6:$AM$6,BITACORA!$B$4:$B$7322,"&gt;="&amp;$B$3,BITACORA!$B$4:$B$7322,"&lt;="&amp;$B$4)</f>
        <v>0</v>
      </c>
      <c r="Y279" s="165">
        <f>COUNTIFS(BITACORA!$C$4:$C$7322,$B$7:$B$501,BITACORA!$E$4:$E$7322,$E$6:$AM$6,BITACORA!$B$4:$B$7322,"&gt;="&amp;$B$3,BITACORA!$B$4:$B$7322,"&lt;="&amp;$B$4)</f>
        <v>0</v>
      </c>
      <c r="Z279" s="165">
        <f>COUNTIFS(BITACORA!$C$4:$C$7322,$B$7:$B$501,BITACORA!$E$4:$E$7322,$E$6:$AM$6,BITACORA!$B$4:$B$7322,"&gt;="&amp;$B$3,BITACORA!$B$4:$B$7322,"&lt;="&amp;$B$4)</f>
        <v>0</v>
      </c>
      <c r="AA279" s="165">
        <f>COUNTIFS(BITACORA!$C$4:$C$7322,$B$7:$B$501,BITACORA!$E$4:$E$7322,$E$6:$AM$6,BITACORA!$B$4:$B$7322,"&gt;="&amp;$B$3,BITACORA!$B$4:$B$7322,"&lt;="&amp;$B$4)</f>
        <v>0</v>
      </c>
      <c r="AB279" s="165">
        <f>COUNTIFS(BITACORA!$C$4:$C$7322,$B$7:$B$501,BITACORA!$E$4:$E$7322,$E$6:$AM$6,BITACORA!$B$4:$B$7322,"&gt;="&amp;$B$3,BITACORA!$B$4:$B$7322,"&lt;="&amp;$B$4)</f>
        <v>0</v>
      </c>
      <c r="AC279" s="165">
        <f>COUNTIFS(BITACORA!$C$4:$C$7322,$B$7:$B$501,BITACORA!$E$4:$E$7322,$E$6:$AM$6,BITACORA!$B$4:$B$7322,"&gt;="&amp;$B$3,BITACORA!$B$4:$B$7322,"&lt;="&amp;$B$4)</f>
        <v>0</v>
      </c>
      <c r="AD279" s="165">
        <f>COUNTIFS(BITACORA!$C$4:$C$7322,$B$7:$B$501,BITACORA!$E$4:$E$7322,$E$6:$AM$6,BITACORA!$B$4:$B$7322,"&gt;="&amp;$B$3,BITACORA!$B$4:$B$7322,"&lt;="&amp;$B$4)</f>
        <v>0</v>
      </c>
      <c r="AE279" s="165">
        <f>COUNTIFS(BITACORA!$C$4:$C$7322,$B$7:$B$501,BITACORA!$E$4:$E$7322,$E$6:$AM$6,BITACORA!$B$4:$B$7322,"&gt;="&amp;$B$3,BITACORA!$B$4:$B$7322,"&lt;="&amp;$B$4)</f>
        <v>0</v>
      </c>
      <c r="AF279" s="165">
        <f>COUNTIFS(BITACORA!$C$4:$C$7322,$B$7:$B$501,BITACORA!$E$4:$E$7322,$E$6:$AM$6,BITACORA!$B$4:$B$7322,"&gt;="&amp;$B$3,BITACORA!$B$4:$B$7322,"&lt;="&amp;$B$4)</f>
        <v>0</v>
      </c>
      <c r="AG279" s="165">
        <f>COUNTIFS(BITACORA!$C$4:$C$7322,$B$7:$B$501,BITACORA!$E$4:$E$7322,$E$6:$AM$6,BITACORA!$B$4:$B$7322,"&gt;="&amp;$B$3,BITACORA!$B$4:$B$7322,"&lt;="&amp;$B$4)</f>
        <v>0</v>
      </c>
      <c r="AH279" s="165">
        <f>COUNTIFS(BITACORA!$C$4:$C$7322,$B$7:$B$501,BITACORA!$E$4:$E$7322,$E$6:$AM$6,BITACORA!$B$4:$B$7322,"&gt;="&amp;$B$3,BITACORA!$B$4:$B$7322,"&lt;="&amp;$B$4)</f>
        <v>0</v>
      </c>
      <c r="AI279" s="165">
        <f>COUNTIFS(BITACORA!$C$4:$C$7322,$B$7:$B$501,BITACORA!$E$4:$E$7322,$E$6:$AM$6,BITACORA!$B$4:$B$7322,"&gt;="&amp;$B$3,BITACORA!$B$4:$B$7322,"&lt;="&amp;$B$4)</f>
        <v>0</v>
      </c>
      <c r="AJ279" s="165">
        <f>COUNTIFS(BITACORA!$C$4:$C$7322,$B$7:$B$501,BITACORA!$E$4:$E$7322,$E$6:$AM$6,BITACORA!$B$4:$B$7322,"&gt;="&amp;$B$3,BITACORA!$B$4:$B$7322,"&lt;="&amp;$B$4)</f>
        <v>0</v>
      </c>
      <c r="AK279" s="165">
        <f>COUNTIFS(BITACORA!$C$4:$C$7322,$B$7:$B$501,BITACORA!$E$4:$E$7322,$E$6:$AM$6,BITACORA!$B$4:$B$7322,"&gt;="&amp;$B$3,BITACORA!$B$4:$B$7322,"&lt;="&amp;$B$4)</f>
        <v>0</v>
      </c>
      <c r="AL279" s="165">
        <f>COUNTIFS(BITACORA!$C$4:$C$7322,$B$7:$B$501,BITACORA!$E$4:$E$7322,$E$6:$AM$6,BITACORA!$B$4:$B$7322,"&gt;="&amp;$B$3,BITACORA!$B$4:$B$7322,"&lt;="&amp;$B$4)</f>
        <v>0</v>
      </c>
      <c r="AM279" s="165">
        <f>COUNTIFS(BITACORA!$C$4:$C$7322,$B$7:$B$501,BITACORA!$E$4:$E$7322,$E$6:$AM$6,BITACORA!$B$4:$B$7322,"&gt;="&amp;$B$3,BITACORA!$B$4:$B$7322,"&lt;="&amp;$B$4)</f>
        <v>0</v>
      </c>
    </row>
    <row r="280" spans="1:39">
      <c r="A280" s="141"/>
      <c r="B280" s="165"/>
      <c r="C280" s="165"/>
      <c r="D280" s="164">
        <f t="shared" si="0"/>
        <v>0</v>
      </c>
      <c r="E280" s="165">
        <f>COUNTIFS(BITACORA!$C$4:$C$7322,$B$7:$B$501,BITACORA!$E$4:$E$7322,$E$6:$AM$6,BITACORA!$B$4:$B$7322,"&gt;="&amp;$B$3,BITACORA!$B$4:$B$7322,"&lt;="&amp;$B$4)</f>
        <v>0</v>
      </c>
      <c r="F280" s="165">
        <f>COUNTIFS(BITACORA!$C$4:$C$7322,$B$7:$B$501,BITACORA!$E$4:$E$7322,$E$6:$AM$6,BITACORA!$B$4:$B$7322,"&gt;="&amp;$B$3,BITACORA!$B$4:$B$7322,"&lt;="&amp;$B$4)</f>
        <v>0</v>
      </c>
      <c r="G280" s="165">
        <f>COUNTIFS(BITACORA!$C$4:$C$7322,$B$7:$B$501,BITACORA!$E$4:$E$7322,$E$6:$AM$6,BITACORA!$B$4:$B$7322,"&gt;="&amp;$B$3,BITACORA!$B$4:$B$7322,"&lt;="&amp;$B$4)</f>
        <v>0</v>
      </c>
      <c r="H280" s="165">
        <f>COUNTIFS(BITACORA!$C$4:$C$7322,$B$7:$B$501,BITACORA!$E$4:$E$7322,$E$6:$AM$6,BITACORA!$B$4:$B$7322,"&gt;="&amp;$B$3,BITACORA!$B$4:$B$7322,"&lt;="&amp;$B$4)</f>
        <v>0</v>
      </c>
      <c r="I280" s="165">
        <f>COUNTIFS(BITACORA!$C$4:$C$7322,$B$7:$B$501,BITACORA!$E$4:$E$7322,$E$6:$AM$6,BITACORA!$B$4:$B$7322,"&gt;="&amp;$B$3,BITACORA!$B$4:$B$7322,"&lt;="&amp;$B$4)</f>
        <v>0</v>
      </c>
      <c r="J280" s="165">
        <f>COUNTIFS(BITACORA!$C$4:$C$7322,$B$7:$B$501,BITACORA!$E$4:$E$7322,$E$6:$AM$6,BITACORA!$B$4:$B$7322,"&gt;="&amp;$B$3,BITACORA!$B$4:$B$7322,"&lt;="&amp;$B$4)</f>
        <v>0</v>
      </c>
      <c r="K280" s="165">
        <f>COUNTIFS(BITACORA!$C$4:$C$7322,$B$7:$B$501,BITACORA!$E$4:$E$7322,$E$6:$AM$6,BITACORA!$B$4:$B$7322,"&gt;="&amp;$B$3,BITACORA!$B$4:$B$7322,"&lt;="&amp;$B$4)</f>
        <v>0</v>
      </c>
      <c r="L280" s="165">
        <f>COUNTIFS(BITACORA!$C$4:$C$7322,$B$7:$B$501,BITACORA!$E$4:$E$7322,$E$6:$AM$6,BITACORA!$B$4:$B$7322,"&gt;="&amp;$B$3,BITACORA!$B$4:$B$7322,"&lt;="&amp;$B$4)</f>
        <v>0</v>
      </c>
      <c r="M280" s="165">
        <f>COUNTIFS(BITACORA!$C$4:$C$7322,$B$7:$B$501,BITACORA!$E$4:$E$7322,$E$6:$AM$6,BITACORA!$B$4:$B$7322,"&gt;="&amp;$B$3,BITACORA!$B$4:$B$7322,"&lt;="&amp;$B$4)</f>
        <v>0</v>
      </c>
      <c r="N280" s="165">
        <f>COUNTIFS(BITACORA!$C$4:$C$7322,$B$7:$B$501,BITACORA!$E$4:$E$7322,$E$6:$AM$6,BITACORA!$B$4:$B$7322,"&gt;="&amp;$B$3,BITACORA!$B$4:$B$7322,"&lt;="&amp;$B$4)</f>
        <v>0</v>
      </c>
      <c r="O280" s="165">
        <f>COUNTIFS(BITACORA!$C$4:$C$7322,$B$7:$B$501,BITACORA!$E$4:$E$7322,$E$6:$AM$6,BITACORA!$B$4:$B$7322,"&gt;="&amp;$B$3,BITACORA!$B$4:$B$7322,"&lt;="&amp;$B$4)</f>
        <v>0</v>
      </c>
      <c r="P280" s="165">
        <f>COUNTIFS(BITACORA!$C$4:$C$7322,$B$7:$B$501,BITACORA!$E$4:$E$7322,$E$6:$AM$6,BITACORA!$B$4:$B$7322,"&gt;="&amp;$B$3,BITACORA!$B$4:$B$7322,"&lt;="&amp;$B$4)</f>
        <v>0</v>
      </c>
      <c r="Q280" s="165">
        <f>COUNTIFS(BITACORA!$C$4:$C$7322,$B$7:$B$501,BITACORA!$E$4:$E$7322,$E$6:$AM$6,BITACORA!$B$4:$B$7322,"&gt;="&amp;$B$3,BITACORA!$B$4:$B$7322,"&lt;="&amp;$B$4)</f>
        <v>0</v>
      </c>
      <c r="R280" s="165">
        <f>COUNTIFS(BITACORA!$C$4:$C$7322,$B$7:$B$501,BITACORA!$E$4:$E$7322,$E$6:$AM$6,BITACORA!$B$4:$B$7322,"&gt;="&amp;$B$3,BITACORA!$B$4:$B$7322,"&lt;="&amp;$B$4)</f>
        <v>0</v>
      </c>
      <c r="S280" s="165">
        <f>COUNTIFS(BITACORA!$C$4:$C$7322,$B$7:$B$501,BITACORA!$E$4:$E$7322,$E$6:$AM$6,BITACORA!$B$4:$B$7322,"&gt;="&amp;$B$3,BITACORA!$B$4:$B$7322,"&lt;="&amp;$B$4)</f>
        <v>0</v>
      </c>
      <c r="T280" s="165">
        <f>COUNTIFS(BITACORA!$C$4:$C$7322,$B$7:$B$501,BITACORA!$E$4:$E$7322,$E$6:$AM$6,BITACORA!$B$4:$B$7322,"&gt;="&amp;$B$3,BITACORA!$B$4:$B$7322,"&lt;="&amp;$B$4)</f>
        <v>0</v>
      </c>
      <c r="U280" s="165">
        <f>COUNTIFS(BITACORA!$C$4:$C$7322,$B$7:$B$501,BITACORA!$E$4:$E$7322,$E$6:$AM$6,BITACORA!$B$4:$B$7322,"&gt;="&amp;$B$3,BITACORA!$B$4:$B$7322,"&lt;="&amp;$B$4)</f>
        <v>0</v>
      </c>
      <c r="V280" s="165">
        <f>COUNTIFS(BITACORA!$C$4:$C$7322,$B$7:$B$501,BITACORA!$E$4:$E$7322,$E$6:$AM$6,BITACORA!$B$4:$B$7322,"&gt;="&amp;$B$3,BITACORA!$B$4:$B$7322,"&lt;="&amp;$B$4)</f>
        <v>0</v>
      </c>
      <c r="W280" s="165">
        <f>COUNTIFS(BITACORA!$C$4:$C$7322,$B$7:$B$501,BITACORA!$E$4:$E$7322,$E$6:$AM$6,BITACORA!$B$4:$B$7322,"&gt;="&amp;$B$3,BITACORA!$B$4:$B$7322,"&lt;="&amp;$B$4)</f>
        <v>0</v>
      </c>
      <c r="X280" s="165">
        <f>COUNTIFS(BITACORA!$C$4:$C$7322,$B$7:$B$501,BITACORA!$E$4:$E$7322,$E$6:$AM$6,BITACORA!$B$4:$B$7322,"&gt;="&amp;$B$3,BITACORA!$B$4:$B$7322,"&lt;="&amp;$B$4)</f>
        <v>0</v>
      </c>
      <c r="Y280" s="165">
        <f>COUNTIFS(BITACORA!$C$4:$C$7322,$B$7:$B$501,BITACORA!$E$4:$E$7322,$E$6:$AM$6,BITACORA!$B$4:$B$7322,"&gt;="&amp;$B$3,BITACORA!$B$4:$B$7322,"&lt;="&amp;$B$4)</f>
        <v>0</v>
      </c>
      <c r="Z280" s="165">
        <f>COUNTIFS(BITACORA!$C$4:$C$7322,$B$7:$B$501,BITACORA!$E$4:$E$7322,$E$6:$AM$6,BITACORA!$B$4:$B$7322,"&gt;="&amp;$B$3,BITACORA!$B$4:$B$7322,"&lt;="&amp;$B$4)</f>
        <v>0</v>
      </c>
      <c r="AA280" s="165">
        <f>COUNTIFS(BITACORA!$C$4:$C$7322,$B$7:$B$501,BITACORA!$E$4:$E$7322,$E$6:$AM$6,BITACORA!$B$4:$B$7322,"&gt;="&amp;$B$3,BITACORA!$B$4:$B$7322,"&lt;="&amp;$B$4)</f>
        <v>0</v>
      </c>
      <c r="AB280" s="165">
        <f>COUNTIFS(BITACORA!$C$4:$C$7322,$B$7:$B$501,BITACORA!$E$4:$E$7322,$E$6:$AM$6,BITACORA!$B$4:$B$7322,"&gt;="&amp;$B$3,BITACORA!$B$4:$B$7322,"&lt;="&amp;$B$4)</f>
        <v>0</v>
      </c>
      <c r="AC280" s="165">
        <f>COUNTIFS(BITACORA!$C$4:$C$7322,$B$7:$B$501,BITACORA!$E$4:$E$7322,$E$6:$AM$6,BITACORA!$B$4:$B$7322,"&gt;="&amp;$B$3,BITACORA!$B$4:$B$7322,"&lt;="&amp;$B$4)</f>
        <v>0</v>
      </c>
      <c r="AD280" s="165">
        <f>COUNTIFS(BITACORA!$C$4:$C$7322,$B$7:$B$501,BITACORA!$E$4:$E$7322,$E$6:$AM$6,BITACORA!$B$4:$B$7322,"&gt;="&amp;$B$3,BITACORA!$B$4:$B$7322,"&lt;="&amp;$B$4)</f>
        <v>0</v>
      </c>
      <c r="AE280" s="165">
        <f>COUNTIFS(BITACORA!$C$4:$C$7322,$B$7:$B$501,BITACORA!$E$4:$E$7322,$E$6:$AM$6,BITACORA!$B$4:$B$7322,"&gt;="&amp;$B$3,BITACORA!$B$4:$B$7322,"&lt;="&amp;$B$4)</f>
        <v>0</v>
      </c>
      <c r="AF280" s="165">
        <f>COUNTIFS(BITACORA!$C$4:$C$7322,$B$7:$B$501,BITACORA!$E$4:$E$7322,$E$6:$AM$6,BITACORA!$B$4:$B$7322,"&gt;="&amp;$B$3,BITACORA!$B$4:$B$7322,"&lt;="&amp;$B$4)</f>
        <v>0</v>
      </c>
      <c r="AG280" s="165">
        <f>COUNTIFS(BITACORA!$C$4:$C$7322,$B$7:$B$501,BITACORA!$E$4:$E$7322,$E$6:$AM$6,BITACORA!$B$4:$B$7322,"&gt;="&amp;$B$3,BITACORA!$B$4:$B$7322,"&lt;="&amp;$B$4)</f>
        <v>0</v>
      </c>
      <c r="AH280" s="165">
        <f>COUNTIFS(BITACORA!$C$4:$C$7322,$B$7:$B$501,BITACORA!$E$4:$E$7322,$E$6:$AM$6,BITACORA!$B$4:$B$7322,"&gt;="&amp;$B$3,BITACORA!$B$4:$B$7322,"&lt;="&amp;$B$4)</f>
        <v>0</v>
      </c>
      <c r="AI280" s="165">
        <f>COUNTIFS(BITACORA!$C$4:$C$7322,$B$7:$B$501,BITACORA!$E$4:$E$7322,$E$6:$AM$6,BITACORA!$B$4:$B$7322,"&gt;="&amp;$B$3,BITACORA!$B$4:$B$7322,"&lt;="&amp;$B$4)</f>
        <v>0</v>
      </c>
      <c r="AJ280" s="165">
        <f>COUNTIFS(BITACORA!$C$4:$C$7322,$B$7:$B$501,BITACORA!$E$4:$E$7322,$E$6:$AM$6,BITACORA!$B$4:$B$7322,"&gt;="&amp;$B$3,BITACORA!$B$4:$B$7322,"&lt;="&amp;$B$4)</f>
        <v>0</v>
      </c>
      <c r="AK280" s="165">
        <f>COUNTIFS(BITACORA!$C$4:$C$7322,$B$7:$B$501,BITACORA!$E$4:$E$7322,$E$6:$AM$6,BITACORA!$B$4:$B$7322,"&gt;="&amp;$B$3,BITACORA!$B$4:$B$7322,"&lt;="&amp;$B$4)</f>
        <v>0</v>
      </c>
      <c r="AL280" s="165">
        <f>COUNTIFS(BITACORA!$C$4:$C$7322,$B$7:$B$501,BITACORA!$E$4:$E$7322,$E$6:$AM$6,BITACORA!$B$4:$B$7322,"&gt;="&amp;$B$3,BITACORA!$B$4:$B$7322,"&lt;="&amp;$B$4)</f>
        <v>0</v>
      </c>
      <c r="AM280" s="165">
        <f>COUNTIFS(BITACORA!$C$4:$C$7322,$B$7:$B$501,BITACORA!$E$4:$E$7322,$E$6:$AM$6,BITACORA!$B$4:$B$7322,"&gt;="&amp;$B$3,BITACORA!$B$4:$B$7322,"&lt;="&amp;$B$4)</f>
        <v>0</v>
      </c>
    </row>
    <row r="281" spans="1:39">
      <c r="A281" s="141"/>
      <c r="B281" s="165"/>
      <c r="C281" s="165"/>
      <c r="D281" s="164">
        <f t="shared" si="0"/>
        <v>0</v>
      </c>
      <c r="E281" s="165">
        <f>COUNTIFS(BITACORA!$C$4:$C$7322,$B$7:$B$501,BITACORA!$E$4:$E$7322,$E$6:$AM$6,BITACORA!$B$4:$B$7322,"&gt;="&amp;$B$3,BITACORA!$B$4:$B$7322,"&lt;="&amp;$B$4)</f>
        <v>0</v>
      </c>
      <c r="F281" s="165">
        <f>COUNTIFS(BITACORA!$C$4:$C$7322,$B$7:$B$501,BITACORA!$E$4:$E$7322,$E$6:$AM$6,BITACORA!$B$4:$B$7322,"&gt;="&amp;$B$3,BITACORA!$B$4:$B$7322,"&lt;="&amp;$B$4)</f>
        <v>0</v>
      </c>
      <c r="G281" s="165">
        <f>COUNTIFS(BITACORA!$C$4:$C$7322,$B$7:$B$501,BITACORA!$E$4:$E$7322,$E$6:$AM$6,BITACORA!$B$4:$B$7322,"&gt;="&amp;$B$3,BITACORA!$B$4:$B$7322,"&lt;="&amp;$B$4)</f>
        <v>0</v>
      </c>
      <c r="H281" s="165">
        <f>COUNTIFS(BITACORA!$C$4:$C$7322,$B$7:$B$501,BITACORA!$E$4:$E$7322,$E$6:$AM$6,BITACORA!$B$4:$B$7322,"&gt;="&amp;$B$3,BITACORA!$B$4:$B$7322,"&lt;="&amp;$B$4)</f>
        <v>0</v>
      </c>
      <c r="I281" s="165">
        <f>COUNTIFS(BITACORA!$C$4:$C$7322,$B$7:$B$501,BITACORA!$E$4:$E$7322,$E$6:$AM$6,BITACORA!$B$4:$B$7322,"&gt;="&amp;$B$3,BITACORA!$B$4:$B$7322,"&lt;="&amp;$B$4)</f>
        <v>0</v>
      </c>
      <c r="J281" s="165">
        <f>COUNTIFS(BITACORA!$C$4:$C$7322,$B$7:$B$501,BITACORA!$E$4:$E$7322,$E$6:$AM$6,BITACORA!$B$4:$B$7322,"&gt;="&amp;$B$3,BITACORA!$B$4:$B$7322,"&lt;="&amp;$B$4)</f>
        <v>0</v>
      </c>
      <c r="K281" s="165">
        <f>COUNTIFS(BITACORA!$C$4:$C$7322,$B$7:$B$501,BITACORA!$E$4:$E$7322,$E$6:$AM$6,BITACORA!$B$4:$B$7322,"&gt;="&amp;$B$3,BITACORA!$B$4:$B$7322,"&lt;="&amp;$B$4)</f>
        <v>0</v>
      </c>
      <c r="L281" s="165">
        <f>COUNTIFS(BITACORA!$C$4:$C$7322,$B$7:$B$501,BITACORA!$E$4:$E$7322,$E$6:$AM$6,BITACORA!$B$4:$B$7322,"&gt;="&amp;$B$3,BITACORA!$B$4:$B$7322,"&lt;="&amp;$B$4)</f>
        <v>0</v>
      </c>
      <c r="M281" s="165">
        <f>COUNTIFS(BITACORA!$C$4:$C$7322,$B$7:$B$501,BITACORA!$E$4:$E$7322,$E$6:$AM$6,BITACORA!$B$4:$B$7322,"&gt;="&amp;$B$3,BITACORA!$B$4:$B$7322,"&lt;="&amp;$B$4)</f>
        <v>0</v>
      </c>
      <c r="N281" s="165">
        <f>COUNTIFS(BITACORA!$C$4:$C$7322,$B$7:$B$501,BITACORA!$E$4:$E$7322,$E$6:$AM$6,BITACORA!$B$4:$B$7322,"&gt;="&amp;$B$3,BITACORA!$B$4:$B$7322,"&lt;="&amp;$B$4)</f>
        <v>0</v>
      </c>
      <c r="O281" s="165">
        <f>COUNTIFS(BITACORA!$C$4:$C$7322,$B$7:$B$501,BITACORA!$E$4:$E$7322,$E$6:$AM$6,BITACORA!$B$4:$B$7322,"&gt;="&amp;$B$3,BITACORA!$B$4:$B$7322,"&lt;="&amp;$B$4)</f>
        <v>0</v>
      </c>
      <c r="P281" s="165">
        <f>COUNTIFS(BITACORA!$C$4:$C$7322,$B$7:$B$501,BITACORA!$E$4:$E$7322,$E$6:$AM$6,BITACORA!$B$4:$B$7322,"&gt;="&amp;$B$3,BITACORA!$B$4:$B$7322,"&lt;="&amp;$B$4)</f>
        <v>0</v>
      </c>
      <c r="Q281" s="165">
        <f>COUNTIFS(BITACORA!$C$4:$C$7322,$B$7:$B$501,BITACORA!$E$4:$E$7322,$E$6:$AM$6,BITACORA!$B$4:$B$7322,"&gt;="&amp;$B$3,BITACORA!$B$4:$B$7322,"&lt;="&amp;$B$4)</f>
        <v>0</v>
      </c>
      <c r="R281" s="165">
        <f>COUNTIFS(BITACORA!$C$4:$C$7322,$B$7:$B$501,BITACORA!$E$4:$E$7322,$E$6:$AM$6,BITACORA!$B$4:$B$7322,"&gt;="&amp;$B$3,BITACORA!$B$4:$B$7322,"&lt;="&amp;$B$4)</f>
        <v>0</v>
      </c>
      <c r="S281" s="165">
        <f>COUNTIFS(BITACORA!$C$4:$C$7322,$B$7:$B$501,BITACORA!$E$4:$E$7322,$E$6:$AM$6,BITACORA!$B$4:$B$7322,"&gt;="&amp;$B$3,BITACORA!$B$4:$B$7322,"&lt;="&amp;$B$4)</f>
        <v>0</v>
      </c>
      <c r="T281" s="165">
        <f>COUNTIFS(BITACORA!$C$4:$C$7322,$B$7:$B$501,BITACORA!$E$4:$E$7322,$E$6:$AM$6,BITACORA!$B$4:$B$7322,"&gt;="&amp;$B$3,BITACORA!$B$4:$B$7322,"&lt;="&amp;$B$4)</f>
        <v>0</v>
      </c>
      <c r="U281" s="165">
        <f>COUNTIFS(BITACORA!$C$4:$C$7322,$B$7:$B$501,BITACORA!$E$4:$E$7322,$E$6:$AM$6,BITACORA!$B$4:$B$7322,"&gt;="&amp;$B$3,BITACORA!$B$4:$B$7322,"&lt;="&amp;$B$4)</f>
        <v>0</v>
      </c>
      <c r="V281" s="165">
        <f>COUNTIFS(BITACORA!$C$4:$C$7322,$B$7:$B$501,BITACORA!$E$4:$E$7322,$E$6:$AM$6,BITACORA!$B$4:$B$7322,"&gt;="&amp;$B$3,BITACORA!$B$4:$B$7322,"&lt;="&amp;$B$4)</f>
        <v>0</v>
      </c>
      <c r="W281" s="165">
        <f>COUNTIFS(BITACORA!$C$4:$C$7322,$B$7:$B$501,BITACORA!$E$4:$E$7322,$E$6:$AM$6,BITACORA!$B$4:$B$7322,"&gt;="&amp;$B$3,BITACORA!$B$4:$B$7322,"&lt;="&amp;$B$4)</f>
        <v>0</v>
      </c>
      <c r="X281" s="165">
        <f>COUNTIFS(BITACORA!$C$4:$C$7322,$B$7:$B$501,BITACORA!$E$4:$E$7322,$E$6:$AM$6,BITACORA!$B$4:$B$7322,"&gt;="&amp;$B$3,BITACORA!$B$4:$B$7322,"&lt;="&amp;$B$4)</f>
        <v>0</v>
      </c>
      <c r="Y281" s="165">
        <f>COUNTIFS(BITACORA!$C$4:$C$7322,$B$7:$B$501,BITACORA!$E$4:$E$7322,$E$6:$AM$6,BITACORA!$B$4:$B$7322,"&gt;="&amp;$B$3,BITACORA!$B$4:$B$7322,"&lt;="&amp;$B$4)</f>
        <v>0</v>
      </c>
      <c r="Z281" s="165">
        <f>COUNTIFS(BITACORA!$C$4:$C$7322,$B$7:$B$501,BITACORA!$E$4:$E$7322,$E$6:$AM$6,BITACORA!$B$4:$B$7322,"&gt;="&amp;$B$3,BITACORA!$B$4:$B$7322,"&lt;="&amp;$B$4)</f>
        <v>0</v>
      </c>
      <c r="AA281" s="165">
        <f>COUNTIFS(BITACORA!$C$4:$C$7322,$B$7:$B$501,BITACORA!$E$4:$E$7322,$E$6:$AM$6,BITACORA!$B$4:$B$7322,"&gt;="&amp;$B$3,BITACORA!$B$4:$B$7322,"&lt;="&amp;$B$4)</f>
        <v>0</v>
      </c>
      <c r="AB281" s="165">
        <f>COUNTIFS(BITACORA!$C$4:$C$7322,$B$7:$B$501,BITACORA!$E$4:$E$7322,$E$6:$AM$6,BITACORA!$B$4:$B$7322,"&gt;="&amp;$B$3,BITACORA!$B$4:$B$7322,"&lt;="&amp;$B$4)</f>
        <v>0</v>
      </c>
      <c r="AC281" s="165">
        <f>COUNTIFS(BITACORA!$C$4:$C$7322,$B$7:$B$501,BITACORA!$E$4:$E$7322,$E$6:$AM$6,BITACORA!$B$4:$B$7322,"&gt;="&amp;$B$3,BITACORA!$B$4:$B$7322,"&lt;="&amp;$B$4)</f>
        <v>0</v>
      </c>
      <c r="AD281" s="165">
        <f>COUNTIFS(BITACORA!$C$4:$C$7322,$B$7:$B$501,BITACORA!$E$4:$E$7322,$E$6:$AM$6,BITACORA!$B$4:$B$7322,"&gt;="&amp;$B$3,BITACORA!$B$4:$B$7322,"&lt;="&amp;$B$4)</f>
        <v>0</v>
      </c>
      <c r="AE281" s="165">
        <f>COUNTIFS(BITACORA!$C$4:$C$7322,$B$7:$B$501,BITACORA!$E$4:$E$7322,$E$6:$AM$6,BITACORA!$B$4:$B$7322,"&gt;="&amp;$B$3,BITACORA!$B$4:$B$7322,"&lt;="&amp;$B$4)</f>
        <v>0</v>
      </c>
      <c r="AF281" s="165">
        <f>COUNTIFS(BITACORA!$C$4:$C$7322,$B$7:$B$501,BITACORA!$E$4:$E$7322,$E$6:$AM$6,BITACORA!$B$4:$B$7322,"&gt;="&amp;$B$3,BITACORA!$B$4:$B$7322,"&lt;="&amp;$B$4)</f>
        <v>0</v>
      </c>
      <c r="AG281" s="165">
        <f>COUNTIFS(BITACORA!$C$4:$C$7322,$B$7:$B$501,BITACORA!$E$4:$E$7322,$E$6:$AM$6,BITACORA!$B$4:$B$7322,"&gt;="&amp;$B$3,BITACORA!$B$4:$B$7322,"&lt;="&amp;$B$4)</f>
        <v>0</v>
      </c>
      <c r="AH281" s="165">
        <f>COUNTIFS(BITACORA!$C$4:$C$7322,$B$7:$B$501,BITACORA!$E$4:$E$7322,$E$6:$AM$6,BITACORA!$B$4:$B$7322,"&gt;="&amp;$B$3,BITACORA!$B$4:$B$7322,"&lt;="&amp;$B$4)</f>
        <v>0</v>
      </c>
      <c r="AI281" s="165">
        <f>COUNTIFS(BITACORA!$C$4:$C$7322,$B$7:$B$501,BITACORA!$E$4:$E$7322,$E$6:$AM$6,BITACORA!$B$4:$B$7322,"&gt;="&amp;$B$3,BITACORA!$B$4:$B$7322,"&lt;="&amp;$B$4)</f>
        <v>0</v>
      </c>
      <c r="AJ281" s="165">
        <f>COUNTIFS(BITACORA!$C$4:$C$7322,$B$7:$B$501,BITACORA!$E$4:$E$7322,$E$6:$AM$6,BITACORA!$B$4:$B$7322,"&gt;="&amp;$B$3,BITACORA!$B$4:$B$7322,"&lt;="&amp;$B$4)</f>
        <v>0</v>
      </c>
      <c r="AK281" s="165">
        <f>COUNTIFS(BITACORA!$C$4:$C$7322,$B$7:$B$501,BITACORA!$E$4:$E$7322,$E$6:$AM$6,BITACORA!$B$4:$B$7322,"&gt;="&amp;$B$3,BITACORA!$B$4:$B$7322,"&lt;="&amp;$B$4)</f>
        <v>0</v>
      </c>
      <c r="AL281" s="165">
        <f>COUNTIFS(BITACORA!$C$4:$C$7322,$B$7:$B$501,BITACORA!$E$4:$E$7322,$E$6:$AM$6,BITACORA!$B$4:$B$7322,"&gt;="&amp;$B$3,BITACORA!$B$4:$B$7322,"&lt;="&amp;$B$4)</f>
        <v>0</v>
      </c>
      <c r="AM281" s="165">
        <f>COUNTIFS(BITACORA!$C$4:$C$7322,$B$7:$B$501,BITACORA!$E$4:$E$7322,$E$6:$AM$6,BITACORA!$B$4:$B$7322,"&gt;="&amp;$B$3,BITACORA!$B$4:$B$7322,"&lt;="&amp;$B$4)</f>
        <v>0</v>
      </c>
    </row>
    <row r="282" spans="1:39">
      <c r="A282" s="141"/>
      <c r="B282" s="165"/>
      <c r="C282" s="165"/>
      <c r="D282" s="164">
        <f t="shared" si="0"/>
        <v>0</v>
      </c>
      <c r="E282" s="165">
        <f>COUNTIFS(BITACORA!$C$4:$C$7322,$B$7:$B$501,BITACORA!$E$4:$E$7322,$E$6:$AM$6,BITACORA!$B$4:$B$7322,"&gt;="&amp;$B$3,BITACORA!$B$4:$B$7322,"&lt;="&amp;$B$4)</f>
        <v>0</v>
      </c>
      <c r="F282" s="165">
        <f>COUNTIFS(BITACORA!$C$4:$C$7322,$B$7:$B$501,BITACORA!$E$4:$E$7322,$E$6:$AM$6,BITACORA!$B$4:$B$7322,"&gt;="&amp;$B$3,BITACORA!$B$4:$B$7322,"&lt;="&amp;$B$4)</f>
        <v>0</v>
      </c>
      <c r="G282" s="165">
        <f>COUNTIFS(BITACORA!$C$4:$C$7322,$B$7:$B$501,BITACORA!$E$4:$E$7322,$E$6:$AM$6,BITACORA!$B$4:$B$7322,"&gt;="&amp;$B$3,BITACORA!$B$4:$B$7322,"&lt;="&amp;$B$4)</f>
        <v>0</v>
      </c>
      <c r="H282" s="165">
        <f>COUNTIFS(BITACORA!$C$4:$C$7322,$B$7:$B$501,BITACORA!$E$4:$E$7322,$E$6:$AM$6,BITACORA!$B$4:$B$7322,"&gt;="&amp;$B$3,BITACORA!$B$4:$B$7322,"&lt;="&amp;$B$4)</f>
        <v>0</v>
      </c>
      <c r="I282" s="165">
        <f>COUNTIFS(BITACORA!$C$4:$C$7322,$B$7:$B$501,BITACORA!$E$4:$E$7322,$E$6:$AM$6,BITACORA!$B$4:$B$7322,"&gt;="&amp;$B$3,BITACORA!$B$4:$B$7322,"&lt;="&amp;$B$4)</f>
        <v>0</v>
      </c>
      <c r="J282" s="165">
        <f>COUNTIFS(BITACORA!$C$4:$C$7322,$B$7:$B$501,BITACORA!$E$4:$E$7322,$E$6:$AM$6,BITACORA!$B$4:$B$7322,"&gt;="&amp;$B$3,BITACORA!$B$4:$B$7322,"&lt;="&amp;$B$4)</f>
        <v>0</v>
      </c>
      <c r="K282" s="165">
        <f>COUNTIFS(BITACORA!$C$4:$C$7322,$B$7:$B$501,BITACORA!$E$4:$E$7322,$E$6:$AM$6,BITACORA!$B$4:$B$7322,"&gt;="&amp;$B$3,BITACORA!$B$4:$B$7322,"&lt;="&amp;$B$4)</f>
        <v>0</v>
      </c>
      <c r="L282" s="165">
        <f>COUNTIFS(BITACORA!$C$4:$C$7322,$B$7:$B$501,BITACORA!$E$4:$E$7322,$E$6:$AM$6,BITACORA!$B$4:$B$7322,"&gt;="&amp;$B$3,BITACORA!$B$4:$B$7322,"&lt;="&amp;$B$4)</f>
        <v>0</v>
      </c>
      <c r="M282" s="165">
        <f>COUNTIFS(BITACORA!$C$4:$C$7322,$B$7:$B$501,BITACORA!$E$4:$E$7322,$E$6:$AM$6,BITACORA!$B$4:$B$7322,"&gt;="&amp;$B$3,BITACORA!$B$4:$B$7322,"&lt;="&amp;$B$4)</f>
        <v>0</v>
      </c>
      <c r="N282" s="165">
        <f>COUNTIFS(BITACORA!$C$4:$C$7322,$B$7:$B$501,BITACORA!$E$4:$E$7322,$E$6:$AM$6,BITACORA!$B$4:$B$7322,"&gt;="&amp;$B$3,BITACORA!$B$4:$B$7322,"&lt;="&amp;$B$4)</f>
        <v>0</v>
      </c>
      <c r="O282" s="165">
        <f>COUNTIFS(BITACORA!$C$4:$C$7322,$B$7:$B$501,BITACORA!$E$4:$E$7322,$E$6:$AM$6,BITACORA!$B$4:$B$7322,"&gt;="&amp;$B$3,BITACORA!$B$4:$B$7322,"&lt;="&amp;$B$4)</f>
        <v>0</v>
      </c>
      <c r="P282" s="165">
        <f>COUNTIFS(BITACORA!$C$4:$C$7322,$B$7:$B$501,BITACORA!$E$4:$E$7322,$E$6:$AM$6,BITACORA!$B$4:$B$7322,"&gt;="&amp;$B$3,BITACORA!$B$4:$B$7322,"&lt;="&amp;$B$4)</f>
        <v>0</v>
      </c>
      <c r="Q282" s="165">
        <f>COUNTIFS(BITACORA!$C$4:$C$7322,$B$7:$B$501,BITACORA!$E$4:$E$7322,$E$6:$AM$6,BITACORA!$B$4:$B$7322,"&gt;="&amp;$B$3,BITACORA!$B$4:$B$7322,"&lt;="&amp;$B$4)</f>
        <v>0</v>
      </c>
      <c r="R282" s="165">
        <f>COUNTIFS(BITACORA!$C$4:$C$7322,$B$7:$B$501,BITACORA!$E$4:$E$7322,$E$6:$AM$6,BITACORA!$B$4:$B$7322,"&gt;="&amp;$B$3,BITACORA!$B$4:$B$7322,"&lt;="&amp;$B$4)</f>
        <v>0</v>
      </c>
      <c r="S282" s="165">
        <f>COUNTIFS(BITACORA!$C$4:$C$7322,$B$7:$B$501,BITACORA!$E$4:$E$7322,$E$6:$AM$6,BITACORA!$B$4:$B$7322,"&gt;="&amp;$B$3,BITACORA!$B$4:$B$7322,"&lt;="&amp;$B$4)</f>
        <v>0</v>
      </c>
      <c r="T282" s="165">
        <f>COUNTIFS(BITACORA!$C$4:$C$7322,$B$7:$B$501,BITACORA!$E$4:$E$7322,$E$6:$AM$6,BITACORA!$B$4:$B$7322,"&gt;="&amp;$B$3,BITACORA!$B$4:$B$7322,"&lt;="&amp;$B$4)</f>
        <v>0</v>
      </c>
      <c r="U282" s="165">
        <f>COUNTIFS(BITACORA!$C$4:$C$7322,$B$7:$B$501,BITACORA!$E$4:$E$7322,$E$6:$AM$6,BITACORA!$B$4:$B$7322,"&gt;="&amp;$B$3,BITACORA!$B$4:$B$7322,"&lt;="&amp;$B$4)</f>
        <v>0</v>
      </c>
      <c r="V282" s="165">
        <f>COUNTIFS(BITACORA!$C$4:$C$7322,$B$7:$B$501,BITACORA!$E$4:$E$7322,$E$6:$AM$6,BITACORA!$B$4:$B$7322,"&gt;="&amp;$B$3,BITACORA!$B$4:$B$7322,"&lt;="&amp;$B$4)</f>
        <v>0</v>
      </c>
      <c r="W282" s="165">
        <f>COUNTIFS(BITACORA!$C$4:$C$7322,$B$7:$B$501,BITACORA!$E$4:$E$7322,$E$6:$AM$6,BITACORA!$B$4:$B$7322,"&gt;="&amp;$B$3,BITACORA!$B$4:$B$7322,"&lt;="&amp;$B$4)</f>
        <v>0</v>
      </c>
      <c r="X282" s="165">
        <f>COUNTIFS(BITACORA!$C$4:$C$7322,$B$7:$B$501,BITACORA!$E$4:$E$7322,$E$6:$AM$6,BITACORA!$B$4:$B$7322,"&gt;="&amp;$B$3,BITACORA!$B$4:$B$7322,"&lt;="&amp;$B$4)</f>
        <v>0</v>
      </c>
      <c r="Y282" s="165">
        <f>COUNTIFS(BITACORA!$C$4:$C$7322,$B$7:$B$501,BITACORA!$E$4:$E$7322,$E$6:$AM$6,BITACORA!$B$4:$B$7322,"&gt;="&amp;$B$3,BITACORA!$B$4:$B$7322,"&lt;="&amp;$B$4)</f>
        <v>0</v>
      </c>
      <c r="Z282" s="165">
        <f>COUNTIFS(BITACORA!$C$4:$C$7322,$B$7:$B$501,BITACORA!$E$4:$E$7322,$E$6:$AM$6,BITACORA!$B$4:$B$7322,"&gt;="&amp;$B$3,BITACORA!$B$4:$B$7322,"&lt;="&amp;$B$4)</f>
        <v>0</v>
      </c>
      <c r="AA282" s="165">
        <f>COUNTIFS(BITACORA!$C$4:$C$7322,$B$7:$B$501,BITACORA!$E$4:$E$7322,$E$6:$AM$6,BITACORA!$B$4:$B$7322,"&gt;="&amp;$B$3,BITACORA!$B$4:$B$7322,"&lt;="&amp;$B$4)</f>
        <v>0</v>
      </c>
      <c r="AB282" s="165">
        <f>COUNTIFS(BITACORA!$C$4:$C$7322,$B$7:$B$501,BITACORA!$E$4:$E$7322,$E$6:$AM$6,BITACORA!$B$4:$B$7322,"&gt;="&amp;$B$3,BITACORA!$B$4:$B$7322,"&lt;="&amp;$B$4)</f>
        <v>0</v>
      </c>
      <c r="AC282" s="165">
        <f>COUNTIFS(BITACORA!$C$4:$C$7322,$B$7:$B$501,BITACORA!$E$4:$E$7322,$E$6:$AM$6,BITACORA!$B$4:$B$7322,"&gt;="&amp;$B$3,BITACORA!$B$4:$B$7322,"&lt;="&amp;$B$4)</f>
        <v>0</v>
      </c>
      <c r="AD282" s="165">
        <f>COUNTIFS(BITACORA!$C$4:$C$7322,$B$7:$B$501,BITACORA!$E$4:$E$7322,$E$6:$AM$6,BITACORA!$B$4:$B$7322,"&gt;="&amp;$B$3,BITACORA!$B$4:$B$7322,"&lt;="&amp;$B$4)</f>
        <v>0</v>
      </c>
      <c r="AE282" s="165">
        <f>COUNTIFS(BITACORA!$C$4:$C$7322,$B$7:$B$501,BITACORA!$E$4:$E$7322,$E$6:$AM$6,BITACORA!$B$4:$B$7322,"&gt;="&amp;$B$3,BITACORA!$B$4:$B$7322,"&lt;="&amp;$B$4)</f>
        <v>0</v>
      </c>
      <c r="AF282" s="165">
        <f>COUNTIFS(BITACORA!$C$4:$C$7322,$B$7:$B$501,BITACORA!$E$4:$E$7322,$E$6:$AM$6,BITACORA!$B$4:$B$7322,"&gt;="&amp;$B$3,BITACORA!$B$4:$B$7322,"&lt;="&amp;$B$4)</f>
        <v>0</v>
      </c>
      <c r="AG282" s="165">
        <f>COUNTIFS(BITACORA!$C$4:$C$7322,$B$7:$B$501,BITACORA!$E$4:$E$7322,$E$6:$AM$6,BITACORA!$B$4:$B$7322,"&gt;="&amp;$B$3,BITACORA!$B$4:$B$7322,"&lt;="&amp;$B$4)</f>
        <v>0</v>
      </c>
      <c r="AH282" s="165">
        <f>COUNTIFS(BITACORA!$C$4:$C$7322,$B$7:$B$501,BITACORA!$E$4:$E$7322,$E$6:$AM$6,BITACORA!$B$4:$B$7322,"&gt;="&amp;$B$3,BITACORA!$B$4:$B$7322,"&lt;="&amp;$B$4)</f>
        <v>0</v>
      </c>
      <c r="AI282" s="165">
        <f>COUNTIFS(BITACORA!$C$4:$C$7322,$B$7:$B$501,BITACORA!$E$4:$E$7322,$E$6:$AM$6,BITACORA!$B$4:$B$7322,"&gt;="&amp;$B$3,BITACORA!$B$4:$B$7322,"&lt;="&amp;$B$4)</f>
        <v>0</v>
      </c>
      <c r="AJ282" s="165">
        <f>COUNTIFS(BITACORA!$C$4:$C$7322,$B$7:$B$501,BITACORA!$E$4:$E$7322,$E$6:$AM$6,BITACORA!$B$4:$B$7322,"&gt;="&amp;$B$3,BITACORA!$B$4:$B$7322,"&lt;="&amp;$B$4)</f>
        <v>0</v>
      </c>
      <c r="AK282" s="165">
        <f>COUNTIFS(BITACORA!$C$4:$C$7322,$B$7:$B$501,BITACORA!$E$4:$E$7322,$E$6:$AM$6,BITACORA!$B$4:$B$7322,"&gt;="&amp;$B$3,BITACORA!$B$4:$B$7322,"&lt;="&amp;$B$4)</f>
        <v>0</v>
      </c>
      <c r="AL282" s="165">
        <f>COUNTIFS(BITACORA!$C$4:$C$7322,$B$7:$B$501,BITACORA!$E$4:$E$7322,$E$6:$AM$6,BITACORA!$B$4:$B$7322,"&gt;="&amp;$B$3,BITACORA!$B$4:$B$7322,"&lt;="&amp;$B$4)</f>
        <v>0</v>
      </c>
      <c r="AM282" s="165">
        <f>COUNTIFS(BITACORA!$C$4:$C$7322,$B$7:$B$501,BITACORA!$E$4:$E$7322,$E$6:$AM$6,BITACORA!$B$4:$B$7322,"&gt;="&amp;$B$3,BITACORA!$B$4:$B$7322,"&lt;="&amp;$B$4)</f>
        <v>0</v>
      </c>
    </row>
    <row r="283" spans="1:39">
      <c r="A283" s="141"/>
      <c r="B283" s="165"/>
      <c r="C283" s="165"/>
      <c r="D283" s="164">
        <f t="shared" si="0"/>
        <v>0</v>
      </c>
      <c r="E283" s="165">
        <f>COUNTIFS(BITACORA!$C$4:$C$7322,$B$7:$B$501,BITACORA!$E$4:$E$7322,$E$6:$AM$6,BITACORA!$B$4:$B$7322,"&gt;="&amp;$B$3,BITACORA!$B$4:$B$7322,"&lt;="&amp;$B$4)</f>
        <v>0</v>
      </c>
      <c r="F283" s="165">
        <f>COUNTIFS(BITACORA!$C$4:$C$7322,$B$7:$B$501,BITACORA!$E$4:$E$7322,$E$6:$AM$6,BITACORA!$B$4:$B$7322,"&gt;="&amp;$B$3,BITACORA!$B$4:$B$7322,"&lt;="&amp;$B$4)</f>
        <v>0</v>
      </c>
      <c r="G283" s="165">
        <f>COUNTIFS(BITACORA!$C$4:$C$7322,$B$7:$B$501,BITACORA!$E$4:$E$7322,$E$6:$AM$6,BITACORA!$B$4:$B$7322,"&gt;="&amp;$B$3,BITACORA!$B$4:$B$7322,"&lt;="&amp;$B$4)</f>
        <v>0</v>
      </c>
      <c r="H283" s="165">
        <f>COUNTIFS(BITACORA!$C$4:$C$7322,$B$7:$B$501,BITACORA!$E$4:$E$7322,$E$6:$AM$6,BITACORA!$B$4:$B$7322,"&gt;="&amp;$B$3,BITACORA!$B$4:$B$7322,"&lt;="&amp;$B$4)</f>
        <v>0</v>
      </c>
      <c r="I283" s="165">
        <f>COUNTIFS(BITACORA!$C$4:$C$7322,$B$7:$B$501,BITACORA!$E$4:$E$7322,$E$6:$AM$6,BITACORA!$B$4:$B$7322,"&gt;="&amp;$B$3,BITACORA!$B$4:$B$7322,"&lt;="&amp;$B$4)</f>
        <v>0</v>
      </c>
      <c r="J283" s="165">
        <f>COUNTIFS(BITACORA!$C$4:$C$7322,$B$7:$B$501,BITACORA!$E$4:$E$7322,$E$6:$AM$6,BITACORA!$B$4:$B$7322,"&gt;="&amp;$B$3,BITACORA!$B$4:$B$7322,"&lt;="&amp;$B$4)</f>
        <v>0</v>
      </c>
      <c r="K283" s="165">
        <f>COUNTIFS(BITACORA!$C$4:$C$7322,$B$7:$B$501,BITACORA!$E$4:$E$7322,$E$6:$AM$6,BITACORA!$B$4:$B$7322,"&gt;="&amp;$B$3,BITACORA!$B$4:$B$7322,"&lt;="&amp;$B$4)</f>
        <v>0</v>
      </c>
      <c r="L283" s="165">
        <f>COUNTIFS(BITACORA!$C$4:$C$7322,$B$7:$B$501,BITACORA!$E$4:$E$7322,$E$6:$AM$6,BITACORA!$B$4:$B$7322,"&gt;="&amp;$B$3,BITACORA!$B$4:$B$7322,"&lt;="&amp;$B$4)</f>
        <v>0</v>
      </c>
      <c r="M283" s="165">
        <f>COUNTIFS(BITACORA!$C$4:$C$7322,$B$7:$B$501,BITACORA!$E$4:$E$7322,$E$6:$AM$6,BITACORA!$B$4:$B$7322,"&gt;="&amp;$B$3,BITACORA!$B$4:$B$7322,"&lt;="&amp;$B$4)</f>
        <v>0</v>
      </c>
      <c r="N283" s="165">
        <f>COUNTIFS(BITACORA!$C$4:$C$7322,$B$7:$B$501,BITACORA!$E$4:$E$7322,$E$6:$AM$6,BITACORA!$B$4:$B$7322,"&gt;="&amp;$B$3,BITACORA!$B$4:$B$7322,"&lt;="&amp;$B$4)</f>
        <v>0</v>
      </c>
      <c r="O283" s="165">
        <f>COUNTIFS(BITACORA!$C$4:$C$7322,$B$7:$B$501,BITACORA!$E$4:$E$7322,$E$6:$AM$6,BITACORA!$B$4:$B$7322,"&gt;="&amp;$B$3,BITACORA!$B$4:$B$7322,"&lt;="&amp;$B$4)</f>
        <v>0</v>
      </c>
      <c r="P283" s="165">
        <f>COUNTIFS(BITACORA!$C$4:$C$7322,$B$7:$B$501,BITACORA!$E$4:$E$7322,$E$6:$AM$6,BITACORA!$B$4:$B$7322,"&gt;="&amp;$B$3,BITACORA!$B$4:$B$7322,"&lt;="&amp;$B$4)</f>
        <v>0</v>
      </c>
      <c r="Q283" s="165">
        <f>COUNTIFS(BITACORA!$C$4:$C$7322,$B$7:$B$501,BITACORA!$E$4:$E$7322,$E$6:$AM$6,BITACORA!$B$4:$B$7322,"&gt;="&amp;$B$3,BITACORA!$B$4:$B$7322,"&lt;="&amp;$B$4)</f>
        <v>0</v>
      </c>
      <c r="R283" s="165">
        <f>COUNTIFS(BITACORA!$C$4:$C$7322,$B$7:$B$501,BITACORA!$E$4:$E$7322,$E$6:$AM$6,BITACORA!$B$4:$B$7322,"&gt;="&amp;$B$3,BITACORA!$B$4:$B$7322,"&lt;="&amp;$B$4)</f>
        <v>0</v>
      </c>
      <c r="S283" s="165">
        <f>COUNTIFS(BITACORA!$C$4:$C$7322,$B$7:$B$501,BITACORA!$E$4:$E$7322,$E$6:$AM$6,BITACORA!$B$4:$B$7322,"&gt;="&amp;$B$3,BITACORA!$B$4:$B$7322,"&lt;="&amp;$B$4)</f>
        <v>0</v>
      </c>
      <c r="T283" s="165">
        <f>COUNTIFS(BITACORA!$C$4:$C$7322,$B$7:$B$501,BITACORA!$E$4:$E$7322,$E$6:$AM$6,BITACORA!$B$4:$B$7322,"&gt;="&amp;$B$3,BITACORA!$B$4:$B$7322,"&lt;="&amp;$B$4)</f>
        <v>0</v>
      </c>
      <c r="U283" s="165">
        <f>COUNTIFS(BITACORA!$C$4:$C$7322,$B$7:$B$501,BITACORA!$E$4:$E$7322,$E$6:$AM$6,BITACORA!$B$4:$B$7322,"&gt;="&amp;$B$3,BITACORA!$B$4:$B$7322,"&lt;="&amp;$B$4)</f>
        <v>0</v>
      </c>
      <c r="V283" s="165">
        <f>COUNTIFS(BITACORA!$C$4:$C$7322,$B$7:$B$501,BITACORA!$E$4:$E$7322,$E$6:$AM$6,BITACORA!$B$4:$B$7322,"&gt;="&amp;$B$3,BITACORA!$B$4:$B$7322,"&lt;="&amp;$B$4)</f>
        <v>0</v>
      </c>
      <c r="W283" s="165">
        <f>COUNTIFS(BITACORA!$C$4:$C$7322,$B$7:$B$501,BITACORA!$E$4:$E$7322,$E$6:$AM$6,BITACORA!$B$4:$B$7322,"&gt;="&amp;$B$3,BITACORA!$B$4:$B$7322,"&lt;="&amp;$B$4)</f>
        <v>0</v>
      </c>
      <c r="X283" s="165">
        <f>COUNTIFS(BITACORA!$C$4:$C$7322,$B$7:$B$501,BITACORA!$E$4:$E$7322,$E$6:$AM$6,BITACORA!$B$4:$B$7322,"&gt;="&amp;$B$3,BITACORA!$B$4:$B$7322,"&lt;="&amp;$B$4)</f>
        <v>0</v>
      </c>
      <c r="Y283" s="165">
        <f>COUNTIFS(BITACORA!$C$4:$C$7322,$B$7:$B$501,BITACORA!$E$4:$E$7322,$E$6:$AM$6,BITACORA!$B$4:$B$7322,"&gt;="&amp;$B$3,BITACORA!$B$4:$B$7322,"&lt;="&amp;$B$4)</f>
        <v>0</v>
      </c>
      <c r="Z283" s="165">
        <f>COUNTIFS(BITACORA!$C$4:$C$7322,$B$7:$B$501,BITACORA!$E$4:$E$7322,$E$6:$AM$6,BITACORA!$B$4:$B$7322,"&gt;="&amp;$B$3,BITACORA!$B$4:$B$7322,"&lt;="&amp;$B$4)</f>
        <v>0</v>
      </c>
      <c r="AA283" s="165">
        <f>COUNTIFS(BITACORA!$C$4:$C$7322,$B$7:$B$501,BITACORA!$E$4:$E$7322,$E$6:$AM$6,BITACORA!$B$4:$B$7322,"&gt;="&amp;$B$3,BITACORA!$B$4:$B$7322,"&lt;="&amp;$B$4)</f>
        <v>0</v>
      </c>
      <c r="AB283" s="165">
        <f>COUNTIFS(BITACORA!$C$4:$C$7322,$B$7:$B$501,BITACORA!$E$4:$E$7322,$E$6:$AM$6,BITACORA!$B$4:$B$7322,"&gt;="&amp;$B$3,BITACORA!$B$4:$B$7322,"&lt;="&amp;$B$4)</f>
        <v>0</v>
      </c>
      <c r="AC283" s="165">
        <f>COUNTIFS(BITACORA!$C$4:$C$7322,$B$7:$B$501,BITACORA!$E$4:$E$7322,$E$6:$AM$6,BITACORA!$B$4:$B$7322,"&gt;="&amp;$B$3,BITACORA!$B$4:$B$7322,"&lt;="&amp;$B$4)</f>
        <v>0</v>
      </c>
      <c r="AD283" s="165">
        <f>COUNTIFS(BITACORA!$C$4:$C$7322,$B$7:$B$501,BITACORA!$E$4:$E$7322,$E$6:$AM$6,BITACORA!$B$4:$B$7322,"&gt;="&amp;$B$3,BITACORA!$B$4:$B$7322,"&lt;="&amp;$B$4)</f>
        <v>0</v>
      </c>
      <c r="AE283" s="165">
        <f>COUNTIFS(BITACORA!$C$4:$C$7322,$B$7:$B$501,BITACORA!$E$4:$E$7322,$E$6:$AM$6,BITACORA!$B$4:$B$7322,"&gt;="&amp;$B$3,BITACORA!$B$4:$B$7322,"&lt;="&amp;$B$4)</f>
        <v>0</v>
      </c>
      <c r="AF283" s="165">
        <f>COUNTIFS(BITACORA!$C$4:$C$7322,$B$7:$B$501,BITACORA!$E$4:$E$7322,$E$6:$AM$6,BITACORA!$B$4:$B$7322,"&gt;="&amp;$B$3,BITACORA!$B$4:$B$7322,"&lt;="&amp;$B$4)</f>
        <v>0</v>
      </c>
      <c r="AG283" s="165">
        <f>COUNTIFS(BITACORA!$C$4:$C$7322,$B$7:$B$501,BITACORA!$E$4:$E$7322,$E$6:$AM$6,BITACORA!$B$4:$B$7322,"&gt;="&amp;$B$3,BITACORA!$B$4:$B$7322,"&lt;="&amp;$B$4)</f>
        <v>0</v>
      </c>
      <c r="AH283" s="165">
        <f>COUNTIFS(BITACORA!$C$4:$C$7322,$B$7:$B$501,BITACORA!$E$4:$E$7322,$E$6:$AM$6,BITACORA!$B$4:$B$7322,"&gt;="&amp;$B$3,BITACORA!$B$4:$B$7322,"&lt;="&amp;$B$4)</f>
        <v>0</v>
      </c>
      <c r="AI283" s="165">
        <f>COUNTIFS(BITACORA!$C$4:$C$7322,$B$7:$B$501,BITACORA!$E$4:$E$7322,$E$6:$AM$6,BITACORA!$B$4:$B$7322,"&gt;="&amp;$B$3,BITACORA!$B$4:$B$7322,"&lt;="&amp;$B$4)</f>
        <v>0</v>
      </c>
      <c r="AJ283" s="165">
        <f>COUNTIFS(BITACORA!$C$4:$C$7322,$B$7:$B$501,BITACORA!$E$4:$E$7322,$E$6:$AM$6,BITACORA!$B$4:$B$7322,"&gt;="&amp;$B$3,BITACORA!$B$4:$B$7322,"&lt;="&amp;$B$4)</f>
        <v>0</v>
      </c>
      <c r="AK283" s="165">
        <f>COUNTIFS(BITACORA!$C$4:$C$7322,$B$7:$B$501,BITACORA!$E$4:$E$7322,$E$6:$AM$6,BITACORA!$B$4:$B$7322,"&gt;="&amp;$B$3,BITACORA!$B$4:$B$7322,"&lt;="&amp;$B$4)</f>
        <v>0</v>
      </c>
      <c r="AL283" s="165">
        <f>COUNTIFS(BITACORA!$C$4:$C$7322,$B$7:$B$501,BITACORA!$E$4:$E$7322,$E$6:$AM$6,BITACORA!$B$4:$B$7322,"&gt;="&amp;$B$3,BITACORA!$B$4:$B$7322,"&lt;="&amp;$B$4)</f>
        <v>0</v>
      </c>
      <c r="AM283" s="165">
        <f>COUNTIFS(BITACORA!$C$4:$C$7322,$B$7:$B$501,BITACORA!$E$4:$E$7322,$E$6:$AM$6,BITACORA!$B$4:$B$7322,"&gt;="&amp;$B$3,BITACORA!$B$4:$B$7322,"&lt;="&amp;$B$4)</f>
        <v>0</v>
      </c>
    </row>
    <row r="284" spans="1:39">
      <c r="A284" s="141"/>
      <c r="B284" s="165"/>
      <c r="C284" s="165"/>
      <c r="D284" s="164">
        <f t="shared" si="0"/>
        <v>0</v>
      </c>
      <c r="E284" s="165">
        <f>COUNTIFS(BITACORA!$C$4:$C$7322,$B$7:$B$501,BITACORA!$E$4:$E$7322,$E$6:$AM$6,BITACORA!$B$4:$B$7322,"&gt;="&amp;$B$3,BITACORA!$B$4:$B$7322,"&lt;="&amp;$B$4)</f>
        <v>0</v>
      </c>
      <c r="F284" s="165">
        <f>COUNTIFS(BITACORA!$C$4:$C$7322,$B$7:$B$501,BITACORA!$E$4:$E$7322,$E$6:$AM$6,BITACORA!$B$4:$B$7322,"&gt;="&amp;$B$3,BITACORA!$B$4:$B$7322,"&lt;="&amp;$B$4)</f>
        <v>0</v>
      </c>
      <c r="G284" s="165">
        <f>COUNTIFS(BITACORA!$C$4:$C$7322,$B$7:$B$501,BITACORA!$E$4:$E$7322,$E$6:$AM$6,BITACORA!$B$4:$B$7322,"&gt;="&amp;$B$3,BITACORA!$B$4:$B$7322,"&lt;="&amp;$B$4)</f>
        <v>0</v>
      </c>
      <c r="H284" s="165">
        <f>COUNTIFS(BITACORA!$C$4:$C$7322,$B$7:$B$501,BITACORA!$E$4:$E$7322,$E$6:$AM$6,BITACORA!$B$4:$B$7322,"&gt;="&amp;$B$3,BITACORA!$B$4:$B$7322,"&lt;="&amp;$B$4)</f>
        <v>0</v>
      </c>
      <c r="I284" s="165">
        <f>COUNTIFS(BITACORA!$C$4:$C$7322,$B$7:$B$501,BITACORA!$E$4:$E$7322,$E$6:$AM$6,BITACORA!$B$4:$B$7322,"&gt;="&amp;$B$3,BITACORA!$B$4:$B$7322,"&lt;="&amp;$B$4)</f>
        <v>0</v>
      </c>
      <c r="J284" s="165">
        <f>COUNTIFS(BITACORA!$C$4:$C$7322,$B$7:$B$501,BITACORA!$E$4:$E$7322,$E$6:$AM$6,BITACORA!$B$4:$B$7322,"&gt;="&amp;$B$3,BITACORA!$B$4:$B$7322,"&lt;="&amp;$B$4)</f>
        <v>0</v>
      </c>
      <c r="K284" s="165">
        <f>COUNTIFS(BITACORA!$C$4:$C$7322,$B$7:$B$501,BITACORA!$E$4:$E$7322,$E$6:$AM$6,BITACORA!$B$4:$B$7322,"&gt;="&amp;$B$3,BITACORA!$B$4:$B$7322,"&lt;="&amp;$B$4)</f>
        <v>0</v>
      </c>
      <c r="L284" s="165">
        <f>COUNTIFS(BITACORA!$C$4:$C$7322,$B$7:$B$501,BITACORA!$E$4:$E$7322,$E$6:$AM$6,BITACORA!$B$4:$B$7322,"&gt;="&amp;$B$3,BITACORA!$B$4:$B$7322,"&lt;="&amp;$B$4)</f>
        <v>0</v>
      </c>
      <c r="M284" s="165">
        <f>COUNTIFS(BITACORA!$C$4:$C$7322,$B$7:$B$501,BITACORA!$E$4:$E$7322,$E$6:$AM$6,BITACORA!$B$4:$B$7322,"&gt;="&amp;$B$3,BITACORA!$B$4:$B$7322,"&lt;="&amp;$B$4)</f>
        <v>0</v>
      </c>
      <c r="N284" s="165">
        <f>COUNTIFS(BITACORA!$C$4:$C$7322,$B$7:$B$501,BITACORA!$E$4:$E$7322,$E$6:$AM$6,BITACORA!$B$4:$B$7322,"&gt;="&amp;$B$3,BITACORA!$B$4:$B$7322,"&lt;="&amp;$B$4)</f>
        <v>0</v>
      </c>
      <c r="O284" s="165">
        <f>COUNTIFS(BITACORA!$C$4:$C$7322,$B$7:$B$501,BITACORA!$E$4:$E$7322,$E$6:$AM$6,BITACORA!$B$4:$B$7322,"&gt;="&amp;$B$3,BITACORA!$B$4:$B$7322,"&lt;="&amp;$B$4)</f>
        <v>0</v>
      </c>
      <c r="P284" s="165">
        <f>COUNTIFS(BITACORA!$C$4:$C$7322,$B$7:$B$501,BITACORA!$E$4:$E$7322,$E$6:$AM$6,BITACORA!$B$4:$B$7322,"&gt;="&amp;$B$3,BITACORA!$B$4:$B$7322,"&lt;="&amp;$B$4)</f>
        <v>0</v>
      </c>
      <c r="Q284" s="165">
        <f>COUNTIFS(BITACORA!$C$4:$C$7322,$B$7:$B$501,BITACORA!$E$4:$E$7322,$E$6:$AM$6,BITACORA!$B$4:$B$7322,"&gt;="&amp;$B$3,BITACORA!$B$4:$B$7322,"&lt;="&amp;$B$4)</f>
        <v>0</v>
      </c>
      <c r="R284" s="165">
        <f>COUNTIFS(BITACORA!$C$4:$C$7322,$B$7:$B$501,BITACORA!$E$4:$E$7322,$E$6:$AM$6,BITACORA!$B$4:$B$7322,"&gt;="&amp;$B$3,BITACORA!$B$4:$B$7322,"&lt;="&amp;$B$4)</f>
        <v>0</v>
      </c>
      <c r="S284" s="165">
        <f>COUNTIFS(BITACORA!$C$4:$C$7322,$B$7:$B$501,BITACORA!$E$4:$E$7322,$E$6:$AM$6,BITACORA!$B$4:$B$7322,"&gt;="&amp;$B$3,BITACORA!$B$4:$B$7322,"&lt;="&amp;$B$4)</f>
        <v>0</v>
      </c>
      <c r="T284" s="165">
        <f>COUNTIFS(BITACORA!$C$4:$C$7322,$B$7:$B$501,BITACORA!$E$4:$E$7322,$E$6:$AM$6,BITACORA!$B$4:$B$7322,"&gt;="&amp;$B$3,BITACORA!$B$4:$B$7322,"&lt;="&amp;$B$4)</f>
        <v>0</v>
      </c>
      <c r="U284" s="165">
        <f>COUNTIFS(BITACORA!$C$4:$C$7322,$B$7:$B$501,BITACORA!$E$4:$E$7322,$E$6:$AM$6,BITACORA!$B$4:$B$7322,"&gt;="&amp;$B$3,BITACORA!$B$4:$B$7322,"&lt;="&amp;$B$4)</f>
        <v>0</v>
      </c>
      <c r="V284" s="165">
        <f>COUNTIFS(BITACORA!$C$4:$C$7322,$B$7:$B$501,BITACORA!$E$4:$E$7322,$E$6:$AM$6,BITACORA!$B$4:$B$7322,"&gt;="&amp;$B$3,BITACORA!$B$4:$B$7322,"&lt;="&amp;$B$4)</f>
        <v>0</v>
      </c>
      <c r="W284" s="165">
        <f>COUNTIFS(BITACORA!$C$4:$C$7322,$B$7:$B$501,BITACORA!$E$4:$E$7322,$E$6:$AM$6,BITACORA!$B$4:$B$7322,"&gt;="&amp;$B$3,BITACORA!$B$4:$B$7322,"&lt;="&amp;$B$4)</f>
        <v>0</v>
      </c>
      <c r="X284" s="165">
        <f>COUNTIFS(BITACORA!$C$4:$C$7322,$B$7:$B$501,BITACORA!$E$4:$E$7322,$E$6:$AM$6,BITACORA!$B$4:$B$7322,"&gt;="&amp;$B$3,BITACORA!$B$4:$B$7322,"&lt;="&amp;$B$4)</f>
        <v>0</v>
      </c>
      <c r="Y284" s="165">
        <f>COUNTIFS(BITACORA!$C$4:$C$7322,$B$7:$B$501,BITACORA!$E$4:$E$7322,$E$6:$AM$6,BITACORA!$B$4:$B$7322,"&gt;="&amp;$B$3,BITACORA!$B$4:$B$7322,"&lt;="&amp;$B$4)</f>
        <v>0</v>
      </c>
      <c r="Z284" s="165">
        <f>COUNTIFS(BITACORA!$C$4:$C$7322,$B$7:$B$501,BITACORA!$E$4:$E$7322,$E$6:$AM$6,BITACORA!$B$4:$B$7322,"&gt;="&amp;$B$3,BITACORA!$B$4:$B$7322,"&lt;="&amp;$B$4)</f>
        <v>0</v>
      </c>
      <c r="AA284" s="165">
        <f>COUNTIFS(BITACORA!$C$4:$C$7322,$B$7:$B$501,BITACORA!$E$4:$E$7322,$E$6:$AM$6,BITACORA!$B$4:$B$7322,"&gt;="&amp;$B$3,BITACORA!$B$4:$B$7322,"&lt;="&amp;$B$4)</f>
        <v>0</v>
      </c>
      <c r="AB284" s="165">
        <f>COUNTIFS(BITACORA!$C$4:$C$7322,$B$7:$B$501,BITACORA!$E$4:$E$7322,$E$6:$AM$6,BITACORA!$B$4:$B$7322,"&gt;="&amp;$B$3,BITACORA!$B$4:$B$7322,"&lt;="&amp;$B$4)</f>
        <v>0</v>
      </c>
      <c r="AC284" s="165">
        <f>COUNTIFS(BITACORA!$C$4:$C$7322,$B$7:$B$501,BITACORA!$E$4:$E$7322,$E$6:$AM$6,BITACORA!$B$4:$B$7322,"&gt;="&amp;$B$3,BITACORA!$B$4:$B$7322,"&lt;="&amp;$B$4)</f>
        <v>0</v>
      </c>
      <c r="AD284" s="165">
        <f>COUNTIFS(BITACORA!$C$4:$C$7322,$B$7:$B$501,BITACORA!$E$4:$E$7322,$E$6:$AM$6,BITACORA!$B$4:$B$7322,"&gt;="&amp;$B$3,BITACORA!$B$4:$B$7322,"&lt;="&amp;$B$4)</f>
        <v>0</v>
      </c>
      <c r="AE284" s="165">
        <f>COUNTIFS(BITACORA!$C$4:$C$7322,$B$7:$B$501,BITACORA!$E$4:$E$7322,$E$6:$AM$6,BITACORA!$B$4:$B$7322,"&gt;="&amp;$B$3,BITACORA!$B$4:$B$7322,"&lt;="&amp;$B$4)</f>
        <v>0</v>
      </c>
      <c r="AF284" s="165">
        <f>COUNTIFS(BITACORA!$C$4:$C$7322,$B$7:$B$501,BITACORA!$E$4:$E$7322,$E$6:$AM$6,BITACORA!$B$4:$B$7322,"&gt;="&amp;$B$3,BITACORA!$B$4:$B$7322,"&lt;="&amp;$B$4)</f>
        <v>0</v>
      </c>
      <c r="AG284" s="165">
        <f>COUNTIFS(BITACORA!$C$4:$C$7322,$B$7:$B$501,BITACORA!$E$4:$E$7322,$E$6:$AM$6,BITACORA!$B$4:$B$7322,"&gt;="&amp;$B$3,BITACORA!$B$4:$B$7322,"&lt;="&amp;$B$4)</f>
        <v>0</v>
      </c>
      <c r="AH284" s="165">
        <f>COUNTIFS(BITACORA!$C$4:$C$7322,$B$7:$B$501,BITACORA!$E$4:$E$7322,$E$6:$AM$6,BITACORA!$B$4:$B$7322,"&gt;="&amp;$B$3,BITACORA!$B$4:$B$7322,"&lt;="&amp;$B$4)</f>
        <v>0</v>
      </c>
      <c r="AI284" s="165">
        <f>COUNTIFS(BITACORA!$C$4:$C$7322,$B$7:$B$501,BITACORA!$E$4:$E$7322,$E$6:$AM$6,BITACORA!$B$4:$B$7322,"&gt;="&amp;$B$3,BITACORA!$B$4:$B$7322,"&lt;="&amp;$B$4)</f>
        <v>0</v>
      </c>
      <c r="AJ284" s="165">
        <f>COUNTIFS(BITACORA!$C$4:$C$7322,$B$7:$B$501,BITACORA!$E$4:$E$7322,$E$6:$AM$6,BITACORA!$B$4:$B$7322,"&gt;="&amp;$B$3,BITACORA!$B$4:$B$7322,"&lt;="&amp;$B$4)</f>
        <v>0</v>
      </c>
      <c r="AK284" s="165">
        <f>COUNTIFS(BITACORA!$C$4:$C$7322,$B$7:$B$501,BITACORA!$E$4:$E$7322,$E$6:$AM$6,BITACORA!$B$4:$B$7322,"&gt;="&amp;$B$3,BITACORA!$B$4:$B$7322,"&lt;="&amp;$B$4)</f>
        <v>0</v>
      </c>
      <c r="AL284" s="165">
        <f>COUNTIFS(BITACORA!$C$4:$C$7322,$B$7:$B$501,BITACORA!$E$4:$E$7322,$E$6:$AM$6,BITACORA!$B$4:$B$7322,"&gt;="&amp;$B$3,BITACORA!$B$4:$B$7322,"&lt;="&amp;$B$4)</f>
        <v>0</v>
      </c>
      <c r="AM284" s="165">
        <f>COUNTIFS(BITACORA!$C$4:$C$7322,$B$7:$B$501,BITACORA!$E$4:$E$7322,$E$6:$AM$6,BITACORA!$B$4:$B$7322,"&gt;="&amp;$B$3,BITACORA!$B$4:$B$7322,"&lt;="&amp;$B$4)</f>
        <v>0</v>
      </c>
    </row>
    <row r="285" spans="1:39">
      <c r="A285" s="141"/>
      <c r="B285" s="165"/>
      <c r="C285" s="165"/>
      <c r="D285" s="164">
        <f t="shared" si="0"/>
        <v>0</v>
      </c>
      <c r="E285" s="165">
        <f>COUNTIFS(BITACORA!$C$4:$C$7322,$B$7:$B$501,BITACORA!$E$4:$E$7322,$E$6:$AM$6,BITACORA!$B$4:$B$7322,"&gt;="&amp;$B$3,BITACORA!$B$4:$B$7322,"&lt;="&amp;$B$4)</f>
        <v>0</v>
      </c>
      <c r="F285" s="165">
        <f>COUNTIFS(BITACORA!$C$4:$C$7322,$B$7:$B$501,BITACORA!$E$4:$E$7322,$E$6:$AM$6,BITACORA!$B$4:$B$7322,"&gt;="&amp;$B$3,BITACORA!$B$4:$B$7322,"&lt;="&amp;$B$4)</f>
        <v>0</v>
      </c>
      <c r="G285" s="165">
        <f>COUNTIFS(BITACORA!$C$4:$C$7322,$B$7:$B$501,BITACORA!$E$4:$E$7322,$E$6:$AM$6,BITACORA!$B$4:$B$7322,"&gt;="&amp;$B$3,BITACORA!$B$4:$B$7322,"&lt;="&amp;$B$4)</f>
        <v>0</v>
      </c>
      <c r="H285" s="165">
        <f>COUNTIFS(BITACORA!$C$4:$C$7322,$B$7:$B$501,BITACORA!$E$4:$E$7322,$E$6:$AM$6,BITACORA!$B$4:$B$7322,"&gt;="&amp;$B$3,BITACORA!$B$4:$B$7322,"&lt;="&amp;$B$4)</f>
        <v>0</v>
      </c>
      <c r="I285" s="165">
        <f>COUNTIFS(BITACORA!$C$4:$C$7322,$B$7:$B$501,BITACORA!$E$4:$E$7322,$E$6:$AM$6,BITACORA!$B$4:$B$7322,"&gt;="&amp;$B$3,BITACORA!$B$4:$B$7322,"&lt;="&amp;$B$4)</f>
        <v>0</v>
      </c>
      <c r="J285" s="165">
        <f>COUNTIFS(BITACORA!$C$4:$C$7322,$B$7:$B$501,BITACORA!$E$4:$E$7322,$E$6:$AM$6,BITACORA!$B$4:$B$7322,"&gt;="&amp;$B$3,BITACORA!$B$4:$B$7322,"&lt;="&amp;$B$4)</f>
        <v>0</v>
      </c>
      <c r="K285" s="165">
        <f>COUNTIFS(BITACORA!$C$4:$C$7322,$B$7:$B$501,BITACORA!$E$4:$E$7322,$E$6:$AM$6,BITACORA!$B$4:$B$7322,"&gt;="&amp;$B$3,BITACORA!$B$4:$B$7322,"&lt;="&amp;$B$4)</f>
        <v>0</v>
      </c>
      <c r="L285" s="165">
        <f>COUNTIFS(BITACORA!$C$4:$C$7322,$B$7:$B$501,BITACORA!$E$4:$E$7322,$E$6:$AM$6,BITACORA!$B$4:$B$7322,"&gt;="&amp;$B$3,BITACORA!$B$4:$B$7322,"&lt;="&amp;$B$4)</f>
        <v>0</v>
      </c>
      <c r="M285" s="165">
        <f>COUNTIFS(BITACORA!$C$4:$C$7322,$B$7:$B$501,BITACORA!$E$4:$E$7322,$E$6:$AM$6,BITACORA!$B$4:$B$7322,"&gt;="&amp;$B$3,BITACORA!$B$4:$B$7322,"&lt;="&amp;$B$4)</f>
        <v>0</v>
      </c>
      <c r="N285" s="165">
        <f>COUNTIFS(BITACORA!$C$4:$C$7322,$B$7:$B$501,BITACORA!$E$4:$E$7322,$E$6:$AM$6,BITACORA!$B$4:$B$7322,"&gt;="&amp;$B$3,BITACORA!$B$4:$B$7322,"&lt;="&amp;$B$4)</f>
        <v>0</v>
      </c>
      <c r="O285" s="165">
        <f>COUNTIFS(BITACORA!$C$4:$C$7322,$B$7:$B$501,BITACORA!$E$4:$E$7322,$E$6:$AM$6,BITACORA!$B$4:$B$7322,"&gt;="&amp;$B$3,BITACORA!$B$4:$B$7322,"&lt;="&amp;$B$4)</f>
        <v>0</v>
      </c>
      <c r="P285" s="165">
        <f>COUNTIFS(BITACORA!$C$4:$C$7322,$B$7:$B$501,BITACORA!$E$4:$E$7322,$E$6:$AM$6,BITACORA!$B$4:$B$7322,"&gt;="&amp;$B$3,BITACORA!$B$4:$B$7322,"&lt;="&amp;$B$4)</f>
        <v>0</v>
      </c>
      <c r="Q285" s="165">
        <f>COUNTIFS(BITACORA!$C$4:$C$7322,$B$7:$B$501,BITACORA!$E$4:$E$7322,$E$6:$AM$6,BITACORA!$B$4:$B$7322,"&gt;="&amp;$B$3,BITACORA!$B$4:$B$7322,"&lt;="&amp;$B$4)</f>
        <v>0</v>
      </c>
      <c r="R285" s="165">
        <f>COUNTIFS(BITACORA!$C$4:$C$7322,$B$7:$B$501,BITACORA!$E$4:$E$7322,$E$6:$AM$6,BITACORA!$B$4:$B$7322,"&gt;="&amp;$B$3,BITACORA!$B$4:$B$7322,"&lt;="&amp;$B$4)</f>
        <v>0</v>
      </c>
      <c r="S285" s="165">
        <f>COUNTIFS(BITACORA!$C$4:$C$7322,$B$7:$B$501,BITACORA!$E$4:$E$7322,$E$6:$AM$6,BITACORA!$B$4:$B$7322,"&gt;="&amp;$B$3,BITACORA!$B$4:$B$7322,"&lt;="&amp;$B$4)</f>
        <v>0</v>
      </c>
      <c r="T285" s="165">
        <f>COUNTIFS(BITACORA!$C$4:$C$7322,$B$7:$B$501,BITACORA!$E$4:$E$7322,$E$6:$AM$6,BITACORA!$B$4:$B$7322,"&gt;="&amp;$B$3,BITACORA!$B$4:$B$7322,"&lt;="&amp;$B$4)</f>
        <v>0</v>
      </c>
      <c r="U285" s="165">
        <f>COUNTIFS(BITACORA!$C$4:$C$7322,$B$7:$B$501,BITACORA!$E$4:$E$7322,$E$6:$AM$6,BITACORA!$B$4:$B$7322,"&gt;="&amp;$B$3,BITACORA!$B$4:$B$7322,"&lt;="&amp;$B$4)</f>
        <v>0</v>
      </c>
      <c r="V285" s="165">
        <f>COUNTIFS(BITACORA!$C$4:$C$7322,$B$7:$B$501,BITACORA!$E$4:$E$7322,$E$6:$AM$6,BITACORA!$B$4:$B$7322,"&gt;="&amp;$B$3,BITACORA!$B$4:$B$7322,"&lt;="&amp;$B$4)</f>
        <v>0</v>
      </c>
      <c r="W285" s="165">
        <f>COUNTIFS(BITACORA!$C$4:$C$7322,$B$7:$B$501,BITACORA!$E$4:$E$7322,$E$6:$AM$6,BITACORA!$B$4:$B$7322,"&gt;="&amp;$B$3,BITACORA!$B$4:$B$7322,"&lt;="&amp;$B$4)</f>
        <v>0</v>
      </c>
      <c r="X285" s="165">
        <f>COUNTIFS(BITACORA!$C$4:$C$7322,$B$7:$B$501,BITACORA!$E$4:$E$7322,$E$6:$AM$6,BITACORA!$B$4:$B$7322,"&gt;="&amp;$B$3,BITACORA!$B$4:$B$7322,"&lt;="&amp;$B$4)</f>
        <v>0</v>
      </c>
      <c r="Y285" s="165">
        <f>COUNTIFS(BITACORA!$C$4:$C$7322,$B$7:$B$501,BITACORA!$E$4:$E$7322,$E$6:$AM$6,BITACORA!$B$4:$B$7322,"&gt;="&amp;$B$3,BITACORA!$B$4:$B$7322,"&lt;="&amp;$B$4)</f>
        <v>0</v>
      </c>
      <c r="Z285" s="165">
        <f>COUNTIFS(BITACORA!$C$4:$C$7322,$B$7:$B$501,BITACORA!$E$4:$E$7322,$E$6:$AM$6,BITACORA!$B$4:$B$7322,"&gt;="&amp;$B$3,BITACORA!$B$4:$B$7322,"&lt;="&amp;$B$4)</f>
        <v>0</v>
      </c>
      <c r="AA285" s="165">
        <f>COUNTIFS(BITACORA!$C$4:$C$7322,$B$7:$B$501,BITACORA!$E$4:$E$7322,$E$6:$AM$6,BITACORA!$B$4:$B$7322,"&gt;="&amp;$B$3,BITACORA!$B$4:$B$7322,"&lt;="&amp;$B$4)</f>
        <v>0</v>
      </c>
      <c r="AB285" s="165">
        <f>COUNTIFS(BITACORA!$C$4:$C$7322,$B$7:$B$501,BITACORA!$E$4:$E$7322,$E$6:$AM$6,BITACORA!$B$4:$B$7322,"&gt;="&amp;$B$3,BITACORA!$B$4:$B$7322,"&lt;="&amp;$B$4)</f>
        <v>0</v>
      </c>
      <c r="AC285" s="165">
        <f>COUNTIFS(BITACORA!$C$4:$C$7322,$B$7:$B$501,BITACORA!$E$4:$E$7322,$E$6:$AM$6,BITACORA!$B$4:$B$7322,"&gt;="&amp;$B$3,BITACORA!$B$4:$B$7322,"&lt;="&amp;$B$4)</f>
        <v>0</v>
      </c>
      <c r="AD285" s="165">
        <f>COUNTIFS(BITACORA!$C$4:$C$7322,$B$7:$B$501,BITACORA!$E$4:$E$7322,$E$6:$AM$6,BITACORA!$B$4:$B$7322,"&gt;="&amp;$B$3,BITACORA!$B$4:$B$7322,"&lt;="&amp;$B$4)</f>
        <v>0</v>
      </c>
      <c r="AE285" s="165">
        <f>COUNTIFS(BITACORA!$C$4:$C$7322,$B$7:$B$501,BITACORA!$E$4:$E$7322,$E$6:$AM$6,BITACORA!$B$4:$B$7322,"&gt;="&amp;$B$3,BITACORA!$B$4:$B$7322,"&lt;="&amp;$B$4)</f>
        <v>0</v>
      </c>
      <c r="AF285" s="165">
        <f>COUNTIFS(BITACORA!$C$4:$C$7322,$B$7:$B$501,BITACORA!$E$4:$E$7322,$E$6:$AM$6,BITACORA!$B$4:$B$7322,"&gt;="&amp;$B$3,BITACORA!$B$4:$B$7322,"&lt;="&amp;$B$4)</f>
        <v>0</v>
      </c>
      <c r="AG285" s="165">
        <f>COUNTIFS(BITACORA!$C$4:$C$7322,$B$7:$B$501,BITACORA!$E$4:$E$7322,$E$6:$AM$6,BITACORA!$B$4:$B$7322,"&gt;="&amp;$B$3,BITACORA!$B$4:$B$7322,"&lt;="&amp;$B$4)</f>
        <v>0</v>
      </c>
      <c r="AH285" s="165">
        <f>COUNTIFS(BITACORA!$C$4:$C$7322,$B$7:$B$501,BITACORA!$E$4:$E$7322,$E$6:$AM$6,BITACORA!$B$4:$B$7322,"&gt;="&amp;$B$3,BITACORA!$B$4:$B$7322,"&lt;="&amp;$B$4)</f>
        <v>0</v>
      </c>
      <c r="AI285" s="165">
        <f>COUNTIFS(BITACORA!$C$4:$C$7322,$B$7:$B$501,BITACORA!$E$4:$E$7322,$E$6:$AM$6,BITACORA!$B$4:$B$7322,"&gt;="&amp;$B$3,BITACORA!$B$4:$B$7322,"&lt;="&amp;$B$4)</f>
        <v>0</v>
      </c>
      <c r="AJ285" s="165">
        <f>COUNTIFS(BITACORA!$C$4:$C$7322,$B$7:$B$501,BITACORA!$E$4:$E$7322,$E$6:$AM$6,BITACORA!$B$4:$B$7322,"&gt;="&amp;$B$3,BITACORA!$B$4:$B$7322,"&lt;="&amp;$B$4)</f>
        <v>0</v>
      </c>
      <c r="AK285" s="165">
        <f>COUNTIFS(BITACORA!$C$4:$C$7322,$B$7:$B$501,BITACORA!$E$4:$E$7322,$E$6:$AM$6,BITACORA!$B$4:$B$7322,"&gt;="&amp;$B$3,BITACORA!$B$4:$B$7322,"&lt;="&amp;$B$4)</f>
        <v>0</v>
      </c>
      <c r="AL285" s="165">
        <f>COUNTIFS(BITACORA!$C$4:$C$7322,$B$7:$B$501,BITACORA!$E$4:$E$7322,$E$6:$AM$6,BITACORA!$B$4:$B$7322,"&gt;="&amp;$B$3,BITACORA!$B$4:$B$7322,"&lt;="&amp;$B$4)</f>
        <v>0</v>
      </c>
      <c r="AM285" s="165">
        <f>COUNTIFS(BITACORA!$C$4:$C$7322,$B$7:$B$501,BITACORA!$E$4:$E$7322,$E$6:$AM$6,BITACORA!$B$4:$B$7322,"&gt;="&amp;$B$3,BITACORA!$B$4:$B$7322,"&lt;="&amp;$B$4)</f>
        <v>0</v>
      </c>
    </row>
    <row r="286" spans="1:39">
      <c r="A286" s="141"/>
      <c r="B286" s="165"/>
      <c r="C286" s="165"/>
      <c r="D286" s="164">
        <f t="shared" si="0"/>
        <v>0</v>
      </c>
      <c r="E286" s="165">
        <f>COUNTIFS(BITACORA!$C$4:$C$7322,$B$7:$B$501,BITACORA!$E$4:$E$7322,$E$6:$AM$6,BITACORA!$B$4:$B$7322,"&gt;="&amp;$B$3,BITACORA!$B$4:$B$7322,"&lt;="&amp;$B$4)</f>
        <v>0</v>
      </c>
      <c r="F286" s="165">
        <f>COUNTIFS(BITACORA!$C$4:$C$7322,$B$7:$B$501,BITACORA!$E$4:$E$7322,$E$6:$AM$6,BITACORA!$B$4:$B$7322,"&gt;="&amp;$B$3,BITACORA!$B$4:$B$7322,"&lt;="&amp;$B$4)</f>
        <v>0</v>
      </c>
      <c r="G286" s="165">
        <f>COUNTIFS(BITACORA!$C$4:$C$7322,$B$7:$B$501,BITACORA!$E$4:$E$7322,$E$6:$AM$6,BITACORA!$B$4:$B$7322,"&gt;="&amp;$B$3,BITACORA!$B$4:$B$7322,"&lt;="&amp;$B$4)</f>
        <v>0</v>
      </c>
      <c r="H286" s="165">
        <f>COUNTIFS(BITACORA!$C$4:$C$7322,$B$7:$B$501,BITACORA!$E$4:$E$7322,$E$6:$AM$6,BITACORA!$B$4:$B$7322,"&gt;="&amp;$B$3,BITACORA!$B$4:$B$7322,"&lt;="&amp;$B$4)</f>
        <v>0</v>
      </c>
      <c r="I286" s="165">
        <f>COUNTIFS(BITACORA!$C$4:$C$7322,$B$7:$B$501,BITACORA!$E$4:$E$7322,$E$6:$AM$6,BITACORA!$B$4:$B$7322,"&gt;="&amp;$B$3,BITACORA!$B$4:$B$7322,"&lt;="&amp;$B$4)</f>
        <v>0</v>
      </c>
      <c r="J286" s="165">
        <f>COUNTIFS(BITACORA!$C$4:$C$7322,$B$7:$B$501,BITACORA!$E$4:$E$7322,$E$6:$AM$6,BITACORA!$B$4:$B$7322,"&gt;="&amp;$B$3,BITACORA!$B$4:$B$7322,"&lt;="&amp;$B$4)</f>
        <v>0</v>
      </c>
      <c r="K286" s="165">
        <f>COUNTIFS(BITACORA!$C$4:$C$7322,$B$7:$B$501,BITACORA!$E$4:$E$7322,$E$6:$AM$6,BITACORA!$B$4:$B$7322,"&gt;="&amp;$B$3,BITACORA!$B$4:$B$7322,"&lt;="&amp;$B$4)</f>
        <v>0</v>
      </c>
      <c r="L286" s="165">
        <f>COUNTIFS(BITACORA!$C$4:$C$7322,$B$7:$B$501,BITACORA!$E$4:$E$7322,$E$6:$AM$6,BITACORA!$B$4:$B$7322,"&gt;="&amp;$B$3,BITACORA!$B$4:$B$7322,"&lt;="&amp;$B$4)</f>
        <v>0</v>
      </c>
      <c r="M286" s="165">
        <f>COUNTIFS(BITACORA!$C$4:$C$7322,$B$7:$B$501,BITACORA!$E$4:$E$7322,$E$6:$AM$6,BITACORA!$B$4:$B$7322,"&gt;="&amp;$B$3,BITACORA!$B$4:$B$7322,"&lt;="&amp;$B$4)</f>
        <v>0</v>
      </c>
      <c r="N286" s="165">
        <f>COUNTIFS(BITACORA!$C$4:$C$7322,$B$7:$B$501,BITACORA!$E$4:$E$7322,$E$6:$AM$6,BITACORA!$B$4:$B$7322,"&gt;="&amp;$B$3,BITACORA!$B$4:$B$7322,"&lt;="&amp;$B$4)</f>
        <v>0</v>
      </c>
      <c r="O286" s="165">
        <f>COUNTIFS(BITACORA!$C$4:$C$7322,$B$7:$B$501,BITACORA!$E$4:$E$7322,$E$6:$AM$6,BITACORA!$B$4:$B$7322,"&gt;="&amp;$B$3,BITACORA!$B$4:$B$7322,"&lt;="&amp;$B$4)</f>
        <v>0</v>
      </c>
      <c r="P286" s="165">
        <f>COUNTIFS(BITACORA!$C$4:$C$7322,$B$7:$B$501,BITACORA!$E$4:$E$7322,$E$6:$AM$6,BITACORA!$B$4:$B$7322,"&gt;="&amp;$B$3,BITACORA!$B$4:$B$7322,"&lt;="&amp;$B$4)</f>
        <v>0</v>
      </c>
      <c r="Q286" s="165">
        <f>COUNTIFS(BITACORA!$C$4:$C$7322,$B$7:$B$501,BITACORA!$E$4:$E$7322,$E$6:$AM$6,BITACORA!$B$4:$B$7322,"&gt;="&amp;$B$3,BITACORA!$B$4:$B$7322,"&lt;="&amp;$B$4)</f>
        <v>0</v>
      </c>
      <c r="R286" s="165">
        <f>COUNTIFS(BITACORA!$C$4:$C$7322,$B$7:$B$501,BITACORA!$E$4:$E$7322,$E$6:$AM$6,BITACORA!$B$4:$B$7322,"&gt;="&amp;$B$3,BITACORA!$B$4:$B$7322,"&lt;="&amp;$B$4)</f>
        <v>0</v>
      </c>
      <c r="S286" s="165">
        <f>COUNTIFS(BITACORA!$C$4:$C$7322,$B$7:$B$501,BITACORA!$E$4:$E$7322,$E$6:$AM$6,BITACORA!$B$4:$B$7322,"&gt;="&amp;$B$3,BITACORA!$B$4:$B$7322,"&lt;="&amp;$B$4)</f>
        <v>0</v>
      </c>
      <c r="T286" s="165">
        <f>COUNTIFS(BITACORA!$C$4:$C$7322,$B$7:$B$501,BITACORA!$E$4:$E$7322,$E$6:$AM$6,BITACORA!$B$4:$B$7322,"&gt;="&amp;$B$3,BITACORA!$B$4:$B$7322,"&lt;="&amp;$B$4)</f>
        <v>0</v>
      </c>
      <c r="U286" s="165">
        <f>COUNTIFS(BITACORA!$C$4:$C$7322,$B$7:$B$501,BITACORA!$E$4:$E$7322,$E$6:$AM$6,BITACORA!$B$4:$B$7322,"&gt;="&amp;$B$3,BITACORA!$B$4:$B$7322,"&lt;="&amp;$B$4)</f>
        <v>0</v>
      </c>
      <c r="V286" s="165">
        <f>COUNTIFS(BITACORA!$C$4:$C$7322,$B$7:$B$501,BITACORA!$E$4:$E$7322,$E$6:$AM$6,BITACORA!$B$4:$B$7322,"&gt;="&amp;$B$3,BITACORA!$B$4:$B$7322,"&lt;="&amp;$B$4)</f>
        <v>0</v>
      </c>
      <c r="W286" s="165">
        <f>COUNTIFS(BITACORA!$C$4:$C$7322,$B$7:$B$501,BITACORA!$E$4:$E$7322,$E$6:$AM$6,BITACORA!$B$4:$B$7322,"&gt;="&amp;$B$3,BITACORA!$B$4:$B$7322,"&lt;="&amp;$B$4)</f>
        <v>0</v>
      </c>
      <c r="X286" s="165">
        <f>COUNTIFS(BITACORA!$C$4:$C$7322,$B$7:$B$501,BITACORA!$E$4:$E$7322,$E$6:$AM$6,BITACORA!$B$4:$B$7322,"&gt;="&amp;$B$3,BITACORA!$B$4:$B$7322,"&lt;="&amp;$B$4)</f>
        <v>0</v>
      </c>
      <c r="Y286" s="165">
        <f>COUNTIFS(BITACORA!$C$4:$C$7322,$B$7:$B$501,BITACORA!$E$4:$E$7322,$E$6:$AM$6,BITACORA!$B$4:$B$7322,"&gt;="&amp;$B$3,BITACORA!$B$4:$B$7322,"&lt;="&amp;$B$4)</f>
        <v>0</v>
      </c>
      <c r="Z286" s="165">
        <f>COUNTIFS(BITACORA!$C$4:$C$7322,$B$7:$B$501,BITACORA!$E$4:$E$7322,$E$6:$AM$6,BITACORA!$B$4:$B$7322,"&gt;="&amp;$B$3,BITACORA!$B$4:$B$7322,"&lt;="&amp;$B$4)</f>
        <v>0</v>
      </c>
      <c r="AA286" s="165">
        <f>COUNTIFS(BITACORA!$C$4:$C$7322,$B$7:$B$501,BITACORA!$E$4:$E$7322,$E$6:$AM$6,BITACORA!$B$4:$B$7322,"&gt;="&amp;$B$3,BITACORA!$B$4:$B$7322,"&lt;="&amp;$B$4)</f>
        <v>0</v>
      </c>
      <c r="AB286" s="165">
        <f>COUNTIFS(BITACORA!$C$4:$C$7322,$B$7:$B$501,BITACORA!$E$4:$E$7322,$E$6:$AM$6,BITACORA!$B$4:$B$7322,"&gt;="&amp;$B$3,BITACORA!$B$4:$B$7322,"&lt;="&amp;$B$4)</f>
        <v>0</v>
      </c>
      <c r="AC286" s="165">
        <f>COUNTIFS(BITACORA!$C$4:$C$7322,$B$7:$B$501,BITACORA!$E$4:$E$7322,$E$6:$AM$6,BITACORA!$B$4:$B$7322,"&gt;="&amp;$B$3,BITACORA!$B$4:$B$7322,"&lt;="&amp;$B$4)</f>
        <v>0</v>
      </c>
      <c r="AD286" s="165">
        <f>COUNTIFS(BITACORA!$C$4:$C$7322,$B$7:$B$501,BITACORA!$E$4:$E$7322,$E$6:$AM$6,BITACORA!$B$4:$B$7322,"&gt;="&amp;$B$3,BITACORA!$B$4:$B$7322,"&lt;="&amp;$B$4)</f>
        <v>0</v>
      </c>
      <c r="AE286" s="165">
        <f>COUNTIFS(BITACORA!$C$4:$C$7322,$B$7:$B$501,BITACORA!$E$4:$E$7322,$E$6:$AM$6,BITACORA!$B$4:$B$7322,"&gt;="&amp;$B$3,BITACORA!$B$4:$B$7322,"&lt;="&amp;$B$4)</f>
        <v>0</v>
      </c>
      <c r="AF286" s="165">
        <f>COUNTIFS(BITACORA!$C$4:$C$7322,$B$7:$B$501,BITACORA!$E$4:$E$7322,$E$6:$AM$6,BITACORA!$B$4:$B$7322,"&gt;="&amp;$B$3,BITACORA!$B$4:$B$7322,"&lt;="&amp;$B$4)</f>
        <v>0</v>
      </c>
      <c r="AG286" s="165">
        <f>COUNTIFS(BITACORA!$C$4:$C$7322,$B$7:$B$501,BITACORA!$E$4:$E$7322,$E$6:$AM$6,BITACORA!$B$4:$B$7322,"&gt;="&amp;$B$3,BITACORA!$B$4:$B$7322,"&lt;="&amp;$B$4)</f>
        <v>0</v>
      </c>
      <c r="AH286" s="165">
        <f>COUNTIFS(BITACORA!$C$4:$C$7322,$B$7:$B$501,BITACORA!$E$4:$E$7322,$E$6:$AM$6,BITACORA!$B$4:$B$7322,"&gt;="&amp;$B$3,BITACORA!$B$4:$B$7322,"&lt;="&amp;$B$4)</f>
        <v>0</v>
      </c>
      <c r="AI286" s="165">
        <f>COUNTIFS(BITACORA!$C$4:$C$7322,$B$7:$B$501,BITACORA!$E$4:$E$7322,$E$6:$AM$6,BITACORA!$B$4:$B$7322,"&gt;="&amp;$B$3,BITACORA!$B$4:$B$7322,"&lt;="&amp;$B$4)</f>
        <v>0</v>
      </c>
      <c r="AJ286" s="165">
        <f>COUNTIFS(BITACORA!$C$4:$C$7322,$B$7:$B$501,BITACORA!$E$4:$E$7322,$E$6:$AM$6,BITACORA!$B$4:$B$7322,"&gt;="&amp;$B$3,BITACORA!$B$4:$B$7322,"&lt;="&amp;$B$4)</f>
        <v>0</v>
      </c>
      <c r="AK286" s="165">
        <f>COUNTIFS(BITACORA!$C$4:$C$7322,$B$7:$B$501,BITACORA!$E$4:$E$7322,$E$6:$AM$6,BITACORA!$B$4:$B$7322,"&gt;="&amp;$B$3,BITACORA!$B$4:$B$7322,"&lt;="&amp;$B$4)</f>
        <v>0</v>
      </c>
      <c r="AL286" s="165">
        <f>COUNTIFS(BITACORA!$C$4:$C$7322,$B$7:$B$501,BITACORA!$E$4:$E$7322,$E$6:$AM$6,BITACORA!$B$4:$B$7322,"&gt;="&amp;$B$3,BITACORA!$B$4:$B$7322,"&lt;="&amp;$B$4)</f>
        <v>0</v>
      </c>
      <c r="AM286" s="165">
        <f>COUNTIFS(BITACORA!$C$4:$C$7322,$B$7:$B$501,BITACORA!$E$4:$E$7322,$E$6:$AM$6,BITACORA!$B$4:$B$7322,"&gt;="&amp;$B$3,BITACORA!$B$4:$B$7322,"&lt;="&amp;$B$4)</f>
        <v>0</v>
      </c>
    </row>
    <row r="287" spans="1:39">
      <c r="A287" s="141"/>
      <c r="B287" s="165"/>
      <c r="C287" s="165"/>
      <c r="D287" s="164">
        <f t="shared" si="0"/>
        <v>0</v>
      </c>
      <c r="E287" s="165">
        <f>COUNTIFS(BITACORA!$C$4:$C$7322,$B$7:$B$501,BITACORA!$E$4:$E$7322,$E$6:$AM$6,BITACORA!$B$4:$B$7322,"&gt;="&amp;$B$3,BITACORA!$B$4:$B$7322,"&lt;="&amp;$B$4)</f>
        <v>0</v>
      </c>
      <c r="F287" s="165">
        <f>COUNTIFS(BITACORA!$C$4:$C$7322,$B$7:$B$501,BITACORA!$E$4:$E$7322,$E$6:$AM$6,BITACORA!$B$4:$B$7322,"&gt;="&amp;$B$3,BITACORA!$B$4:$B$7322,"&lt;="&amp;$B$4)</f>
        <v>0</v>
      </c>
      <c r="G287" s="165">
        <f>COUNTIFS(BITACORA!$C$4:$C$7322,$B$7:$B$501,BITACORA!$E$4:$E$7322,$E$6:$AM$6,BITACORA!$B$4:$B$7322,"&gt;="&amp;$B$3,BITACORA!$B$4:$B$7322,"&lt;="&amp;$B$4)</f>
        <v>0</v>
      </c>
      <c r="H287" s="165">
        <f>COUNTIFS(BITACORA!$C$4:$C$7322,$B$7:$B$501,BITACORA!$E$4:$E$7322,$E$6:$AM$6,BITACORA!$B$4:$B$7322,"&gt;="&amp;$B$3,BITACORA!$B$4:$B$7322,"&lt;="&amp;$B$4)</f>
        <v>0</v>
      </c>
      <c r="I287" s="165">
        <f>COUNTIFS(BITACORA!$C$4:$C$7322,$B$7:$B$501,BITACORA!$E$4:$E$7322,$E$6:$AM$6,BITACORA!$B$4:$B$7322,"&gt;="&amp;$B$3,BITACORA!$B$4:$B$7322,"&lt;="&amp;$B$4)</f>
        <v>0</v>
      </c>
      <c r="J287" s="165">
        <f>COUNTIFS(BITACORA!$C$4:$C$7322,$B$7:$B$501,BITACORA!$E$4:$E$7322,$E$6:$AM$6,BITACORA!$B$4:$B$7322,"&gt;="&amp;$B$3,BITACORA!$B$4:$B$7322,"&lt;="&amp;$B$4)</f>
        <v>0</v>
      </c>
      <c r="K287" s="165">
        <f>COUNTIFS(BITACORA!$C$4:$C$7322,$B$7:$B$501,BITACORA!$E$4:$E$7322,$E$6:$AM$6,BITACORA!$B$4:$B$7322,"&gt;="&amp;$B$3,BITACORA!$B$4:$B$7322,"&lt;="&amp;$B$4)</f>
        <v>0</v>
      </c>
      <c r="L287" s="165">
        <f>COUNTIFS(BITACORA!$C$4:$C$7322,$B$7:$B$501,BITACORA!$E$4:$E$7322,$E$6:$AM$6,BITACORA!$B$4:$B$7322,"&gt;="&amp;$B$3,BITACORA!$B$4:$B$7322,"&lt;="&amp;$B$4)</f>
        <v>0</v>
      </c>
      <c r="M287" s="165">
        <f>COUNTIFS(BITACORA!$C$4:$C$7322,$B$7:$B$501,BITACORA!$E$4:$E$7322,$E$6:$AM$6,BITACORA!$B$4:$B$7322,"&gt;="&amp;$B$3,BITACORA!$B$4:$B$7322,"&lt;="&amp;$B$4)</f>
        <v>0</v>
      </c>
      <c r="N287" s="165">
        <f>COUNTIFS(BITACORA!$C$4:$C$7322,$B$7:$B$501,BITACORA!$E$4:$E$7322,$E$6:$AM$6,BITACORA!$B$4:$B$7322,"&gt;="&amp;$B$3,BITACORA!$B$4:$B$7322,"&lt;="&amp;$B$4)</f>
        <v>0</v>
      </c>
      <c r="O287" s="165">
        <f>COUNTIFS(BITACORA!$C$4:$C$7322,$B$7:$B$501,BITACORA!$E$4:$E$7322,$E$6:$AM$6,BITACORA!$B$4:$B$7322,"&gt;="&amp;$B$3,BITACORA!$B$4:$B$7322,"&lt;="&amp;$B$4)</f>
        <v>0</v>
      </c>
      <c r="P287" s="165">
        <f>COUNTIFS(BITACORA!$C$4:$C$7322,$B$7:$B$501,BITACORA!$E$4:$E$7322,$E$6:$AM$6,BITACORA!$B$4:$B$7322,"&gt;="&amp;$B$3,BITACORA!$B$4:$B$7322,"&lt;="&amp;$B$4)</f>
        <v>0</v>
      </c>
      <c r="Q287" s="165">
        <f>COUNTIFS(BITACORA!$C$4:$C$7322,$B$7:$B$501,BITACORA!$E$4:$E$7322,$E$6:$AM$6,BITACORA!$B$4:$B$7322,"&gt;="&amp;$B$3,BITACORA!$B$4:$B$7322,"&lt;="&amp;$B$4)</f>
        <v>0</v>
      </c>
      <c r="R287" s="165">
        <f>COUNTIFS(BITACORA!$C$4:$C$7322,$B$7:$B$501,BITACORA!$E$4:$E$7322,$E$6:$AM$6,BITACORA!$B$4:$B$7322,"&gt;="&amp;$B$3,BITACORA!$B$4:$B$7322,"&lt;="&amp;$B$4)</f>
        <v>0</v>
      </c>
      <c r="S287" s="165">
        <f>COUNTIFS(BITACORA!$C$4:$C$7322,$B$7:$B$501,BITACORA!$E$4:$E$7322,$E$6:$AM$6,BITACORA!$B$4:$B$7322,"&gt;="&amp;$B$3,BITACORA!$B$4:$B$7322,"&lt;="&amp;$B$4)</f>
        <v>0</v>
      </c>
      <c r="T287" s="165">
        <f>COUNTIFS(BITACORA!$C$4:$C$7322,$B$7:$B$501,BITACORA!$E$4:$E$7322,$E$6:$AM$6,BITACORA!$B$4:$B$7322,"&gt;="&amp;$B$3,BITACORA!$B$4:$B$7322,"&lt;="&amp;$B$4)</f>
        <v>0</v>
      </c>
      <c r="U287" s="165">
        <f>COUNTIFS(BITACORA!$C$4:$C$7322,$B$7:$B$501,BITACORA!$E$4:$E$7322,$E$6:$AM$6,BITACORA!$B$4:$B$7322,"&gt;="&amp;$B$3,BITACORA!$B$4:$B$7322,"&lt;="&amp;$B$4)</f>
        <v>0</v>
      </c>
      <c r="V287" s="165">
        <f>COUNTIFS(BITACORA!$C$4:$C$7322,$B$7:$B$501,BITACORA!$E$4:$E$7322,$E$6:$AM$6,BITACORA!$B$4:$B$7322,"&gt;="&amp;$B$3,BITACORA!$B$4:$B$7322,"&lt;="&amp;$B$4)</f>
        <v>0</v>
      </c>
      <c r="W287" s="165">
        <f>COUNTIFS(BITACORA!$C$4:$C$7322,$B$7:$B$501,BITACORA!$E$4:$E$7322,$E$6:$AM$6,BITACORA!$B$4:$B$7322,"&gt;="&amp;$B$3,BITACORA!$B$4:$B$7322,"&lt;="&amp;$B$4)</f>
        <v>0</v>
      </c>
      <c r="X287" s="165">
        <f>COUNTIFS(BITACORA!$C$4:$C$7322,$B$7:$B$501,BITACORA!$E$4:$E$7322,$E$6:$AM$6,BITACORA!$B$4:$B$7322,"&gt;="&amp;$B$3,BITACORA!$B$4:$B$7322,"&lt;="&amp;$B$4)</f>
        <v>0</v>
      </c>
      <c r="Y287" s="165">
        <f>COUNTIFS(BITACORA!$C$4:$C$7322,$B$7:$B$501,BITACORA!$E$4:$E$7322,$E$6:$AM$6,BITACORA!$B$4:$B$7322,"&gt;="&amp;$B$3,BITACORA!$B$4:$B$7322,"&lt;="&amp;$B$4)</f>
        <v>0</v>
      </c>
      <c r="Z287" s="165">
        <f>COUNTIFS(BITACORA!$C$4:$C$7322,$B$7:$B$501,BITACORA!$E$4:$E$7322,$E$6:$AM$6,BITACORA!$B$4:$B$7322,"&gt;="&amp;$B$3,BITACORA!$B$4:$B$7322,"&lt;="&amp;$B$4)</f>
        <v>0</v>
      </c>
      <c r="AA287" s="165">
        <f>COUNTIFS(BITACORA!$C$4:$C$7322,$B$7:$B$501,BITACORA!$E$4:$E$7322,$E$6:$AM$6,BITACORA!$B$4:$B$7322,"&gt;="&amp;$B$3,BITACORA!$B$4:$B$7322,"&lt;="&amp;$B$4)</f>
        <v>0</v>
      </c>
      <c r="AB287" s="165">
        <f>COUNTIFS(BITACORA!$C$4:$C$7322,$B$7:$B$501,BITACORA!$E$4:$E$7322,$E$6:$AM$6,BITACORA!$B$4:$B$7322,"&gt;="&amp;$B$3,BITACORA!$B$4:$B$7322,"&lt;="&amp;$B$4)</f>
        <v>0</v>
      </c>
      <c r="AC287" s="165">
        <f>COUNTIFS(BITACORA!$C$4:$C$7322,$B$7:$B$501,BITACORA!$E$4:$E$7322,$E$6:$AM$6,BITACORA!$B$4:$B$7322,"&gt;="&amp;$B$3,BITACORA!$B$4:$B$7322,"&lt;="&amp;$B$4)</f>
        <v>0</v>
      </c>
      <c r="AD287" s="165">
        <f>COUNTIFS(BITACORA!$C$4:$C$7322,$B$7:$B$501,BITACORA!$E$4:$E$7322,$E$6:$AM$6,BITACORA!$B$4:$B$7322,"&gt;="&amp;$B$3,BITACORA!$B$4:$B$7322,"&lt;="&amp;$B$4)</f>
        <v>0</v>
      </c>
      <c r="AE287" s="165">
        <f>COUNTIFS(BITACORA!$C$4:$C$7322,$B$7:$B$501,BITACORA!$E$4:$E$7322,$E$6:$AM$6,BITACORA!$B$4:$B$7322,"&gt;="&amp;$B$3,BITACORA!$B$4:$B$7322,"&lt;="&amp;$B$4)</f>
        <v>0</v>
      </c>
      <c r="AF287" s="165">
        <f>COUNTIFS(BITACORA!$C$4:$C$7322,$B$7:$B$501,BITACORA!$E$4:$E$7322,$E$6:$AM$6,BITACORA!$B$4:$B$7322,"&gt;="&amp;$B$3,BITACORA!$B$4:$B$7322,"&lt;="&amp;$B$4)</f>
        <v>0</v>
      </c>
      <c r="AG287" s="165">
        <f>COUNTIFS(BITACORA!$C$4:$C$7322,$B$7:$B$501,BITACORA!$E$4:$E$7322,$E$6:$AM$6,BITACORA!$B$4:$B$7322,"&gt;="&amp;$B$3,BITACORA!$B$4:$B$7322,"&lt;="&amp;$B$4)</f>
        <v>0</v>
      </c>
      <c r="AH287" s="165">
        <f>COUNTIFS(BITACORA!$C$4:$C$7322,$B$7:$B$501,BITACORA!$E$4:$E$7322,$E$6:$AM$6,BITACORA!$B$4:$B$7322,"&gt;="&amp;$B$3,BITACORA!$B$4:$B$7322,"&lt;="&amp;$B$4)</f>
        <v>0</v>
      </c>
      <c r="AI287" s="165">
        <f>COUNTIFS(BITACORA!$C$4:$C$7322,$B$7:$B$501,BITACORA!$E$4:$E$7322,$E$6:$AM$6,BITACORA!$B$4:$B$7322,"&gt;="&amp;$B$3,BITACORA!$B$4:$B$7322,"&lt;="&amp;$B$4)</f>
        <v>0</v>
      </c>
      <c r="AJ287" s="165">
        <f>COUNTIFS(BITACORA!$C$4:$C$7322,$B$7:$B$501,BITACORA!$E$4:$E$7322,$E$6:$AM$6,BITACORA!$B$4:$B$7322,"&gt;="&amp;$B$3,BITACORA!$B$4:$B$7322,"&lt;="&amp;$B$4)</f>
        <v>0</v>
      </c>
      <c r="AK287" s="165">
        <f>COUNTIFS(BITACORA!$C$4:$C$7322,$B$7:$B$501,BITACORA!$E$4:$E$7322,$E$6:$AM$6,BITACORA!$B$4:$B$7322,"&gt;="&amp;$B$3,BITACORA!$B$4:$B$7322,"&lt;="&amp;$B$4)</f>
        <v>0</v>
      </c>
      <c r="AL287" s="165">
        <f>COUNTIFS(BITACORA!$C$4:$C$7322,$B$7:$B$501,BITACORA!$E$4:$E$7322,$E$6:$AM$6,BITACORA!$B$4:$B$7322,"&gt;="&amp;$B$3,BITACORA!$B$4:$B$7322,"&lt;="&amp;$B$4)</f>
        <v>0</v>
      </c>
      <c r="AM287" s="165">
        <f>COUNTIFS(BITACORA!$C$4:$C$7322,$B$7:$B$501,BITACORA!$E$4:$E$7322,$E$6:$AM$6,BITACORA!$B$4:$B$7322,"&gt;="&amp;$B$3,BITACORA!$B$4:$B$7322,"&lt;="&amp;$B$4)</f>
        <v>0</v>
      </c>
    </row>
    <row r="288" spans="1:39">
      <c r="A288" s="141"/>
      <c r="B288" s="165"/>
      <c r="C288" s="165"/>
      <c r="D288" s="164">
        <f t="shared" si="0"/>
        <v>0</v>
      </c>
      <c r="E288" s="165">
        <f>COUNTIFS(BITACORA!$C$4:$C$7322,$B$7:$B$501,BITACORA!$E$4:$E$7322,$E$6:$AM$6,BITACORA!$B$4:$B$7322,"&gt;="&amp;$B$3,BITACORA!$B$4:$B$7322,"&lt;="&amp;$B$4)</f>
        <v>0</v>
      </c>
      <c r="F288" s="165">
        <f>COUNTIFS(BITACORA!$C$4:$C$7322,$B$7:$B$501,BITACORA!$E$4:$E$7322,$E$6:$AM$6,BITACORA!$B$4:$B$7322,"&gt;="&amp;$B$3,BITACORA!$B$4:$B$7322,"&lt;="&amp;$B$4)</f>
        <v>0</v>
      </c>
      <c r="G288" s="165">
        <f>COUNTIFS(BITACORA!$C$4:$C$7322,$B$7:$B$501,BITACORA!$E$4:$E$7322,$E$6:$AM$6,BITACORA!$B$4:$B$7322,"&gt;="&amp;$B$3,BITACORA!$B$4:$B$7322,"&lt;="&amp;$B$4)</f>
        <v>0</v>
      </c>
      <c r="H288" s="165">
        <f>COUNTIFS(BITACORA!$C$4:$C$7322,$B$7:$B$501,BITACORA!$E$4:$E$7322,$E$6:$AM$6,BITACORA!$B$4:$B$7322,"&gt;="&amp;$B$3,BITACORA!$B$4:$B$7322,"&lt;="&amp;$B$4)</f>
        <v>0</v>
      </c>
      <c r="I288" s="165">
        <f>COUNTIFS(BITACORA!$C$4:$C$7322,$B$7:$B$501,BITACORA!$E$4:$E$7322,$E$6:$AM$6,BITACORA!$B$4:$B$7322,"&gt;="&amp;$B$3,BITACORA!$B$4:$B$7322,"&lt;="&amp;$B$4)</f>
        <v>0</v>
      </c>
      <c r="J288" s="165">
        <f>COUNTIFS(BITACORA!$C$4:$C$7322,$B$7:$B$501,BITACORA!$E$4:$E$7322,$E$6:$AM$6,BITACORA!$B$4:$B$7322,"&gt;="&amp;$B$3,BITACORA!$B$4:$B$7322,"&lt;="&amp;$B$4)</f>
        <v>0</v>
      </c>
      <c r="K288" s="165">
        <f>COUNTIFS(BITACORA!$C$4:$C$7322,$B$7:$B$501,BITACORA!$E$4:$E$7322,$E$6:$AM$6,BITACORA!$B$4:$B$7322,"&gt;="&amp;$B$3,BITACORA!$B$4:$B$7322,"&lt;="&amp;$B$4)</f>
        <v>0</v>
      </c>
      <c r="L288" s="165">
        <f>COUNTIFS(BITACORA!$C$4:$C$7322,$B$7:$B$501,BITACORA!$E$4:$E$7322,$E$6:$AM$6,BITACORA!$B$4:$B$7322,"&gt;="&amp;$B$3,BITACORA!$B$4:$B$7322,"&lt;="&amp;$B$4)</f>
        <v>0</v>
      </c>
      <c r="M288" s="165">
        <f>COUNTIFS(BITACORA!$C$4:$C$7322,$B$7:$B$501,BITACORA!$E$4:$E$7322,$E$6:$AM$6,BITACORA!$B$4:$B$7322,"&gt;="&amp;$B$3,BITACORA!$B$4:$B$7322,"&lt;="&amp;$B$4)</f>
        <v>0</v>
      </c>
      <c r="N288" s="165">
        <f>COUNTIFS(BITACORA!$C$4:$C$7322,$B$7:$B$501,BITACORA!$E$4:$E$7322,$E$6:$AM$6,BITACORA!$B$4:$B$7322,"&gt;="&amp;$B$3,BITACORA!$B$4:$B$7322,"&lt;="&amp;$B$4)</f>
        <v>0</v>
      </c>
      <c r="O288" s="165">
        <f>COUNTIFS(BITACORA!$C$4:$C$7322,$B$7:$B$501,BITACORA!$E$4:$E$7322,$E$6:$AM$6,BITACORA!$B$4:$B$7322,"&gt;="&amp;$B$3,BITACORA!$B$4:$B$7322,"&lt;="&amp;$B$4)</f>
        <v>0</v>
      </c>
      <c r="P288" s="165">
        <f>COUNTIFS(BITACORA!$C$4:$C$7322,$B$7:$B$501,BITACORA!$E$4:$E$7322,$E$6:$AM$6,BITACORA!$B$4:$B$7322,"&gt;="&amp;$B$3,BITACORA!$B$4:$B$7322,"&lt;="&amp;$B$4)</f>
        <v>0</v>
      </c>
      <c r="Q288" s="165">
        <f>COUNTIFS(BITACORA!$C$4:$C$7322,$B$7:$B$501,BITACORA!$E$4:$E$7322,$E$6:$AM$6,BITACORA!$B$4:$B$7322,"&gt;="&amp;$B$3,BITACORA!$B$4:$B$7322,"&lt;="&amp;$B$4)</f>
        <v>0</v>
      </c>
      <c r="R288" s="165">
        <f>COUNTIFS(BITACORA!$C$4:$C$7322,$B$7:$B$501,BITACORA!$E$4:$E$7322,$E$6:$AM$6,BITACORA!$B$4:$B$7322,"&gt;="&amp;$B$3,BITACORA!$B$4:$B$7322,"&lt;="&amp;$B$4)</f>
        <v>0</v>
      </c>
      <c r="S288" s="165">
        <f>COUNTIFS(BITACORA!$C$4:$C$7322,$B$7:$B$501,BITACORA!$E$4:$E$7322,$E$6:$AM$6,BITACORA!$B$4:$B$7322,"&gt;="&amp;$B$3,BITACORA!$B$4:$B$7322,"&lt;="&amp;$B$4)</f>
        <v>0</v>
      </c>
      <c r="T288" s="165">
        <f>COUNTIFS(BITACORA!$C$4:$C$7322,$B$7:$B$501,BITACORA!$E$4:$E$7322,$E$6:$AM$6,BITACORA!$B$4:$B$7322,"&gt;="&amp;$B$3,BITACORA!$B$4:$B$7322,"&lt;="&amp;$B$4)</f>
        <v>0</v>
      </c>
      <c r="U288" s="165">
        <f>COUNTIFS(BITACORA!$C$4:$C$7322,$B$7:$B$501,BITACORA!$E$4:$E$7322,$E$6:$AM$6,BITACORA!$B$4:$B$7322,"&gt;="&amp;$B$3,BITACORA!$B$4:$B$7322,"&lt;="&amp;$B$4)</f>
        <v>0</v>
      </c>
      <c r="V288" s="165">
        <f>COUNTIFS(BITACORA!$C$4:$C$7322,$B$7:$B$501,BITACORA!$E$4:$E$7322,$E$6:$AM$6,BITACORA!$B$4:$B$7322,"&gt;="&amp;$B$3,BITACORA!$B$4:$B$7322,"&lt;="&amp;$B$4)</f>
        <v>0</v>
      </c>
      <c r="W288" s="165">
        <f>COUNTIFS(BITACORA!$C$4:$C$7322,$B$7:$B$501,BITACORA!$E$4:$E$7322,$E$6:$AM$6,BITACORA!$B$4:$B$7322,"&gt;="&amp;$B$3,BITACORA!$B$4:$B$7322,"&lt;="&amp;$B$4)</f>
        <v>0</v>
      </c>
      <c r="X288" s="165">
        <f>COUNTIFS(BITACORA!$C$4:$C$7322,$B$7:$B$501,BITACORA!$E$4:$E$7322,$E$6:$AM$6,BITACORA!$B$4:$B$7322,"&gt;="&amp;$B$3,BITACORA!$B$4:$B$7322,"&lt;="&amp;$B$4)</f>
        <v>0</v>
      </c>
      <c r="Y288" s="165">
        <f>COUNTIFS(BITACORA!$C$4:$C$7322,$B$7:$B$501,BITACORA!$E$4:$E$7322,$E$6:$AM$6,BITACORA!$B$4:$B$7322,"&gt;="&amp;$B$3,BITACORA!$B$4:$B$7322,"&lt;="&amp;$B$4)</f>
        <v>0</v>
      </c>
      <c r="Z288" s="165">
        <f>COUNTIFS(BITACORA!$C$4:$C$7322,$B$7:$B$501,BITACORA!$E$4:$E$7322,$E$6:$AM$6,BITACORA!$B$4:$B$7322,"&gt;="&amp;$B$3,BITACORA!$B$4:$B$7322,"&lt;="&amp;$B$4)</f>
        <v>0</v>
      </c>
      <c r="AA288" s="165">
        <f>COUNTIFS(BITACORA!$C$4:$C$7322,$B$7:$B$501,BITACORA!$E$4:$E$7322,$E$6:$AM$6,BITACORA!$B$4:$B$7322,"&gt;="&amp;$B$3,BITACORA!$B$4:$B$7322,"&lt;="&amp;$B$4)</f>
        <v>0</v>
      </c>
      <c r="AB288" s="165">
        <f>COUNTIFS(BITACORA!$C$4:$C$7322,$B$7:$B$501,BITACORA!$E$4:$E$7322,$E$6:$AM$6,BITACORA!$B$4:$B$7322,"&gt;="&amp;$B$3,BITACORA!$B$4:$B$7322,"&lt;="&amp;$B$4)</f>
        <v>0</v>
      </c>
      <c r="AC288" s="165">
        <f>COUNTIFS(BITACORA!$C$4:$C$7322,$B$7:$B$501,BITACORA!$E$4:$E$7322,$E$6:$AM$6,BITACORA!$B$4:$B$7322,"&gt;="&amp;$B$3,BITACORA!$B$4:$B$7322,"&lt;="&amp;$B$4)</f>
        <v>0</v>
      </c>
      <c r="AD288" s="165">
        <f>COUNTIFS(BITACORA!$C$4:$C$7322,$B$7:$B$501,BITACORA!$E$4:$E$7322,$E$6:$AM$6,BITACORA!$B$4:$B$7322,"&gt;="&amp;$B$3,BITACORA!$B$4:$B$7322,"&lt;="&amp;$B$4)</f>
        <v>0</v>
      </c>
      <c r="AE288" s="165">
        <f>COUNTIFS(BITACORA!$C$4:$C$7322,$B$7:$B$501,BITACORA!$E$4:$E$7322,$E$6:$AM$6,BITACORA!$B$4:$B$7322,"&gt;="&amp;$B$3,BITACORA!$B$4:$B$7322,"&lt;="&amp;$B$4)</f>
        <v>0</v>
      </c>
      <c r="AF288" s="165">
        <f>COUNTIFS(BITACORA!$C$4:$C$7322,$B$7:$B$501,BITACORA!$E$4:$E$7322,$E$6:$AM$6,BITACORA!$B$4:$B$7322,"&gt;="&amp;$B$3,BITACORA!$B$4:$B$7322,"&lt;="&amp;$B$4)</f>
        <v>0</v>
      </c>
      <c r="AG288" s="165">
        <f>COUNTIFS(BITACORA!$C$4:$C$7322,$B$7:$B$501,BITACORA!$E$4:$E$7322,$E$6:$AM$6,BITACORA!$B$4:$B$7322,"&gt;="&amp;$B$3,BITACORA!$B$4:$B$7322,"&lt;="&amp;$B$4)</f>
        <v>0</v>
      </c>
      <c r="AH288" s="165">
        <f>COUNTIFS(BITACORA!$C$4:$C$7322,$B$7:$B$501,BITACORA!$E$4:$E$7322,$E$6:$AM$6,BITACORA!$B$4:$B$7322,"&gt;="&amp;$B$3,BITACORA!$B$4:$B$7322,"&lt;="&amp;$B$4)</f>
        <v>0</v>
      </c>
      <c r="AI288" s="165">
        <f>COUNTIFS(BITACORA!$C$4:$C$7322,$B$7:$B$501,BITACORA!$E$4:$E$7322,$E$6:$AM$6,BITACORA!$B$4:$B$7322,"&gt;="&amp;$B$3,BITACORA!$B$4:$B$7322,"&lt;="&amp;$B$4)</f>
        <v>0</v>
      </c>
      <c r="AJ288" s="165">
        <f>COUNTIFS(BITACORA!$C$4:$C$7322,$B$7:$B$501,BITACORA!$E$4:$E$7322,$E$6:$AM$6,BITACORA!$B$4:$B$7322,"&gt;="&amp;$B$3,BITACORA!$B$4:$B$7322,"&lt;="&amp;$B$4)</f>
        <v>0</v>
      </c>
      <c r="AK288" s="165">
        <f>COUNTIFS(BITACORA!$C$4:$C$7322,$B$7:$B$501,BITACORA!$E$4:$E$7322,$E$6:$AM$6,BITACORA!$B$4:$B$7322,"&gt;="&amp;$B$3,BITACORA!$B$4:$B$7322,"&lt;="&amp;$B$4)</f>
        <v>0</v>
      </c>
      <c r="AL288" s="165">
        <f>COUNTIFS(BITACORA!$C$4:$C$7322,$B$7:$B$501,BITACORA!$E$4:$E$7322,$E$6:$AM$6,BITACORA!$B$4:$B$7322,"&gt;="&amp;$B$3,BITACORA!$B$4:$B$7322,"&lt;="&amp;$B$4)</f>
        <v>0</v>
      </c>
      <c r="AM288" s="165">
        <f>COUNTIFS(BITACORA!$C$4:$C$7322,$B$7:$B$501,BITACORA!$E$4:$E$7322,$E$6:$AM$6,BITACORA!$B$4:$B$7322,"&gt;="&amp;$B$3,BITACORA!$B$4:$B$7322,"&lt;="&amp;$B$4)</f>
        <v>0</v>
      </c>
    </row>
    <row r="289" spans="1:39">
      <c r="A289" s="141"/>
      <c r="B289" s="165"/>
      <c r="C289" s="165"/>
      <c r="D289" s="164">
        <f t="shared" si="0"/>
        <v>0</v>
      </c>
      <c r="E289" s="165">
        <f>COUNTIFS(BITACORA!$C$4:$C$7322,$B$7:$B$501,BITACORA!$E$4:$E$7322,$E$6:$AM$6,BITACORA!$B$4:$B$7322,"&gt;="&amp;$B$3,BITACORA!$B$4:$B$7322,"&lt;="&amp;$B$4)</f>
        <v>0</v>
      </c>
      <c r="F289" s="165">
        <f>COUNTIFS(BITACORA!$C$4:$C$7322,$B$7:$B$501,BITACORA!$E$4:$E$7322,$E$6:$AM$6,BITACORA!$B$4:$B$7322,"&gt;="&amp;$B$3,BITACORA!$B$4:$B$7322,"&lt;="&amp;$B$4)</f>
        <v>0</v>
      </c>
      <c r="G289" s="165">
        <f>COUNTIFS(BITACORA!$C$4:$C$7322,$B$7:$B$501,BITACORA!$E$4:$E$7322,$E$6:$AM$6,BITACORA!$B$4:$B$7322,"&gt;="&amp;$B$3,BITACORA!$B$4:$B$7322,"&lt;="&amp;$B$4)</f>
        <v>0</v>
      </c>
      <c r="H289" s="165">
        <f>COUNTIFS(BITACORA!$C$4:$C$7322,$B$7:$B$501,BITACORA!$E$4:$E$7322,$E$6:$AM$6,BITACORA!$B$4:$B$7322,"&gt;="&amp;$B$3,BITACORA!$B$4:$B$7322,"&lt;="&amp;$B$4)</f>
        <v>0</v>
      </c>
      <c r="I289" s="165">
        <f>COUNTIFS(BITACORA!$C$4:$C$7322,$B$7:$B$501,BITACORA!$E$4:$E$7322,$E$6:$AM$6,BITACORA!$B$4:$B$7322,"&gt;="&amp;$B$3,BITACORA!$B$4:$B$7322,"&lt;="&amp;$B$4)</f>
        <v>0</v>
      </c>
      <c r="J289" s="165">
        <f>COUNTIFS(BITACORA!$C$4:$C$7322,$B$7:$B$501,BITACORA!$E$4:$E$7322,$E$6:$AM$6,BITACORA!$B$4:$B$7322,"&gt;="&amp;$B$3,BITACORA!$B$4:$B$7322,"&lt;="&amp;$B$4)</f>
        <v>0</v>
      </c>
      <c r="K289" s="165">
        <f>COUNTIFS(BITACORA!$C$4:$C$7322,$B$7:$B$501,BITACORA!$E$4:$E$7322,$E$6:$AM$6,BITACORA!$B$4:$B$7322,"&gt;="&amp;$B$3,BITACORA!$B$4:$B$7322,"&lt;="&amp;$B$4)</f>
        <v>0</v>
      </c>
      <c r="L289" s="165">
        <f>COUNTIFS(BITACORA!$C$4:$C$7322,$B$7:$B$501,BITACORA!$E$4:$E$7322,$E$6:$AM$6,BITACORA!$B$4:$B$7322,"&gt;="&amp;$B$3,BITACORA!$B$4:$B$7322,"&lt;="&amp;$B$4)</f>
        <v>0</v>
      </c>
      <c r="M289" s="165">
        <f>COUNTIFS(BITACORA!$C$4:$C$7322,$B$7:$B$501,BITACORA!$E$4:$E$7322,$E$6:$AM$6,BITACORA!$B$4:$B$7322,"&gt;="&amp;$B$3,BITACORA!$B$4:$B$7322,"&lt;="&amp;$B$4)</f>
        <v>0</v>
      </c>
      <c r="N289" s="165">
        <f>COUNTIFS(BITACORA!$C$4:$C$7322,$B$7:$B$501,BITACORA!$E$4:$E$7322,$E$6:$AM$6,BITACORA!$B$4:$B$7322,"&gt;="&amp;$B$3,BITACORA!$B$4:$B$7322,"&lt;="&amp;$B$4)</f>
        <v>0</v>
      </c>
      <c r="O289" s="165">
        <f>COUNTIFS(BITACORA!$C$4:$C$7322,$B$7:$B$501,BITACORA!$E$4:$E$7322,$E$6:$AM$6,BITACORA!$B$4:$B$7322,"&gt;="&amp;$B$3,BITACORA!$B$4:$B$7322,"&lt;="&amp;$B$4)</f>
        <v>0</v>
      </c>
      <c r="P289" s="165">
        <f>COUNTIFS(BITACORA!$C$4:$C$7322,$B$7:$B$501,BITACORA!$E$4:$E$7322,$E$6:$AM$6,BITACORA!$B$4:$B$7322,"&gt;="&amp;$B$3,BITACORA!$B$4:$B$7322,"&lt;="&amp;$B$4)</f>
        <v>0</v>
      </c>
      <c r="Q289" s="165">
        <f>COUNTIFS(BITACORA!$C$4:$C$7322,$B$7:$B$501,BITACORA!$E$4:$E$7322,$E$6:$AM$6,BITACORA!$B$4:$B$7322,"&gt;="&amp;$B$3,BITACORA!$B$4:$B$7322,"&lt;="&amp;$B$4)</f>
        <v>0</v>
      </c>
      <c r="R289" s="165">
        <f>COUNTIFS(BITACORA!$C$4:$C$7322,$B$7:$B$501,BITACORA!$E$4:$E$7322,$E$6:$AM$6,BITACORA!$B$4:$B$7322,"&gt;="&amp;$B$3,BITACORA!$B$4:$B$7322,"&lt;="&amp;$B$4)</f>
        <v>0</v>
      </c>
      <c r="S289" s="165">
        <f>COUNTIFS(BITACORA!$C$4:$C$7322,$B$7:$B$501,BITACORA!$E$4:$E$7322,$E$6:$AM$6,BITACORA!$B$4:$B$7322,"&gt;="&amp;$B$3,BITACORA!$B$4:$B$7322,"&lt;="&amp;$B$4)</f>
        <v>0</v>
      </c>
      <c r="T289" s="165">
        <f>COUNTIFS(BITACORA!$C$4:$C$7322,$B$7:$B$501,BITACORA!$E$4:$E$7322,$E$6:$AM$6,BITACORA!$B$4:$B$7322,"&gt;="&amp;$B$3,BITACORA!$B$4:$B$7322,"&lt;="&amp;$B$4)</f>
        <v>0</v>
      </c>
      <c r="U289" s="165">
        <f>COUNTIFS(BITACORA!$C$4:$C$7322,$B$7:$B$501,BITACORA!$E$4:$E$7322,$E$6:$AM$6,BITACORA!$B$4:$B$7322,"&gt;="&amp;$B$3,BITACORA!$B$4:$B$7322,"&lt;="&amp;$B$4)</f>
        <v>0</v>
      </c>
      <c r="V289" s="165">
        <f>COUNTIFS(BITACORA!$C$4:$C$7322,$B$7:$B$501,BITACORA!$E$4:$E$7322,$E$6:$AM$6,BITACORA!$B$4:$B$7322,"&gt;="&amp;$B$3,BITACORA!$B$4:$B$7322,"&lt;="&amp;$B$4)</f>
        <v>0</v>
      </c>
      <c r="W289" s="165">
        <f>COUNTIFS(BITACORA!$C$4:$C$7322,$B$7:$B$501,BITACORA!$E$4:$E$7322,$E$6:$AM$6,BITACORA!$B$4:$B$7322,"&gt;="&amp;$B$3,BITACORA!$B$4:$B$7322,"&lt;="&amp;$B$4)</f>
        <v>0</v>
      </c>
      <c r="X289" s="165">
        <f>COUNTIFS(BITACORA!$C$4:$C$7322,$B$7:$B$501,BITACORA!$E$4:$E$7322,$E$6:$AM$6,BITACORA!$B$4:$B$7322,"&gt;="&amp;$B$3,BITACORA!$B$4:$B$7322,"&lt;="&amp;$B$4)</f>
        <v>0</v>
      </c>
      <c r="Y289" s="165">
        <f>COUNTIFS(BITACORA!$C$4:$C$7322,$B$7:$B$501,BITACORA!$E$4:$E$7322,$E$6:$AM$6,BITACORA!$B$4:$B$7322,"&gt;="&amp;$B$3,BITACORA!$B$4:$B$7322,"&lt;="&amp;$B$4)</f>
        <v>0</v>
      </c>
      <c r="Z289" s="165">
        <f>COUNTIFS(BITACORA!$C$4:$C$7322,$B$7:$B$501,BITACORA!$E$4:$E$7322,$E$6:$AM$6,BITACORA!$B$4:$B$7322,"&gt;="&amp;$B$3,BITACORA!$B$4:$B$7322,"&lt;="&amp;$B$4)</f>
        <v>0</v>
      </c>
      <c r="AA289" s="165">
        <f>COUNTIFS(BITACORA!$C$4:$C$7322,$B$7:$B$501,BITACORA!$E$4:$E$7322,$E$6:$AM$6,BITACORA!$B$4:$B$7322,"&gt;="&amp;$B$3,BITACORA!$B$4:$B$7322,"&lt;="&amp;$B$4)</f>
        <v>0</v>
      </c>
      <c r="AB289" s="165">
        <f>COUNTIFS(BITACORA!$C$4:$C$7322,$B$7:$B$501,BITACORA!$E$4:$E$7322,$E$6:$AM$6,BITACORA!$B$4:$B$7322,"&gt;="&amp;$B$3,BITACORA!$B$4:$B$7322,"&lt;="&amp;$B$4)</f>
        <v>0</v>
      </c>
      <c r="AC289" s="165">
        <f>COUNTIFS(BITACORA!$C$4:$C$7322,$B$7:$B$501,BITACORA!$E$4:$E$7322,$E$6:$AM$6,BITACORA!$B$4:$B$7322,"&gt;="&amp;$B$3,BITACORA!$B$4:$B$7322,"&lt;="&amp;$B$4)</f>
        <v>0</v>
      </c>
      <c r="AD289" s="165">
        <f>COUNTIFS(BITACORA!$C$4:$C$7322,$B$7:$B$501,BITACORA!$E$4:$E$7322,$E$6:$AM$6,BITACORA!$B$4:$B$7322,"&gt;="&amp;$B$3,BITACORA!$B$4:$B$7322,"&lt;="&amp;$B$4)</f>
        <v>0</v>
      </c>
      <c r="AE289" s="165">
        <f>COUNTIFS(BITACORA!$C$4:$C$7322,$B$7:$B$501,BITACORA!$E$4:$E$7322,$E$6:$AM$6,BITACORA!$B$4:$B$7322,"&gt;="&amp;$B$3,BITACORA!$B$4:$B$7322,"&lt;="&amp;$B$4)</f>
        <v>0</v>
      </c>
      <c r="AF289" s="165">
        <f>COUNTIFS(BITACORA!$C$4:$C$7322,$B$7:$B$501,BITACORA!$E$4:$E$7322,$E$6:$AM$6,BITACORA!$B$4:$B$7322,"&gt;="&amp;$B$3,BITACORA!$B$4:$B$7322,"&lt;="&amp;$B$4)</f>
        <v>0</v>
      </c>
      <c r="AG289" s="165">
        <f>COUNTIFS(BITACORA!$C$4:$C$7322,$B$7:$B$501,BITACORA!$E$4:$E$7322,$E$6:$AM$6,BITACORA!$B$4:$B$7322,"&gt;="&amp;$B$3,BITACORA!$B$4:$B$7322,"&lt;="&amp;$B$4)</f>
        <v>0</v>
      </c>
      <c r="AH289" s="165">
        <f>COUNTIFS(BITACORA!$C$4:$C$7322,$B$7:$B$501,BITACORA!$E$4:$E$7322,$E$6:$AM$6,BITACORA!$B$4:$B$7322,"&gt;="&amp;$B$3,BITACORA!$B$4:$B$7322,"&lt;="&amp;$B$4)</f>
        <v>0</v>
      </c>
      <c r="AI289" s="165">
        <f>COUNTIFS(BITACORA!$C$4:$C$7322,$B$7:$B$501,BITACORA!$E$4:$E$7322,$E$6:$AM$6,BITACORA!$B$4:$B$7322,"&gt;="&amp;$B$3,BITACORA!$B$4:$B$7322,"&lt;="&amp;$B$4)</f>
        <v>0</v>
      </c>
      <c r="AJ289" s="165">
        <f>COUNTIFS(BITACORA!$C$4:$C$7322,$B$7:$B$501,BITACORA!$E$4:$E$7322,$E$6:$AM$6,BITACORA!$B$4:$B$7322,"&gt;="&amp;$B$3,BITACORA!$B$4:$B$7322,"&lt;="&amp;$B$4)</f>
        <v>0</v>
      </c>
      <c r="AK289" s="165">
        <f>COUNTIFS(BITACORA!$C$4:$C$7322,$B$7:$B$501,BITACORA!$E$4:$E$7322,$E$6:$AM$6,BITACORA!$B$4:$B$7322,"&gt;="&amp;$B$3,BITACORA!$B$4:$B$7322,"&lt;="&amp;$B$4)</f>
        <v>0</v>
      </c>
      <c r="AL289" s="165">
        <f>COUNTIFS(BITACORA!$C$4:$C$7322,$B$7:$B$501,BITACORA!$E$4:$E$7322,$E$6:$AM$6,BITACORA!$B$4:$B$7322,"&gt;="&amp;$B$3,BITACORA!$B$4:$B$7322,"&lt;="&amp;$B$4)</f>
        <v>0</v>
      </c>
      <c r="AM289" s="165">
        <f>COUNTIFS(BITACORA!$C$4:$C$7322,$B$7:$B$501,BITACORA!$E$4:$E$7322,$E$6:$AM$6,BITACORA!$B$4:$B$7322,"&gt;="&amp;$B$3,BITACORA!$B$4:$B$7322,"&lt;="&amp;$B$4)</f>
        <v>0</v>
      </c>
    </row>
    <row r="290" spans="1:39">
      <c r="A290" s="141"/>
      <c r="B290" s="165"/>
      <c r="C290" s="165"/>
      <c r="D290" s="164">
        <f t="shared" si="0"/>
        <v>0</v>
      </c>
      <c r="E290" s="165">
        <f>COUNTIFS(BITACORA!$C$4:$C$7322,$B$7:$B$501,BITACORA!$E$4:$E$7322,$E$6:$AM$6,BITACORA!$B$4:$B$7322,"&gt;="&amp;$B$3,BITACORA!$B$4:$B$7322,"&lt;="&amp;$B$4)</f>
        <v>0</v>
      </c>
      <c r="F290" s="165">
        <f>COUNTIFS(BITACORA!$C$4:$C$7322,$B$7:$B$501,BITACORA!$E$4:$E$7322,$E$6:$AM$6,BITACORA!$B$4:$B$7322,"&gt;="&amp;$B$3,BITACORA!$B$4:$B$7322,"&lt;="&amp;$B$4)</f>
        <v>0</v>
      </c>
      <c r="G290" s="165">
        <f>COUNTIFS(BITACORA!$C$4:$C$7322,$B$7:$B$501,BITACORA!$E$4:$E$7322,$E$6:$AM$6,BITACORA!$B$4:$B$7322,"&gt;="&amp;$B$3,BITACORA!$B$4:$B$7322,"&lt;="&amp;$B$4)</f>
        <v>0</v>
      </c>
      <c r="H290" s="165">
        <f>COUNTIFS(BITACORA!$C$4:$C$7322,$B$7:$B$501,BITACORA!$E$4:$E$7322,$E$6:$AM$6,BITACORA!$B$4:$B$7322,"&gt;="&amp;$B$3,BITACORA!$B$4:$B$7322,"&lt;="&amp;$B$4)</f>
        <v>0</v>
      </c>
      <c r="I290" s="165">
        <f>COUNTIFS(BITACORA!$C$4:$C$7322,$B$7:$B$501,BITACORA!$E$4:$E$7322,$E$6:$AM$6,BITACORA!$B$4:$B$7322,"&gt;="&amp;$B$3,BITACORA!$B$4:$B$7322,"&lt;="&amp;$B$4)</f>
        <v>0</v>
      </c>
      <c r="J290" s="165">
        <f>COUNTIFS(BITACORA!$C$4:$C$7322,$B$7:$B$501,BITACORA!$E$4:$E$7322,$E$6:$AM$6,BITACORA!$B$4:$B$7322,"&gt;="&amp;$B$3,BITACORA!$B$4:$B$7322,"&lt;="&amp;$B$4)</f>
        <v>0</v>
      </c>
      <c r="K290" s="165">
        <f>COUNTIFS(BITACORA!$C$4:$C$7322,$B$7:$B$501,BITACORA!$E$4:$E$7322,$E$6:$AM$6,BITACORA!$B$4:$B$7322,"&gt;="&amp;$B$3,BITACORA!$B$4:$B$7322,"&lt;="&amp;$B$4)</f>
        <v>0</v>
      </c>
      <c r="L290" s="165">
        <f>COUNTIFS(BITACORA!$C$4:$C$7322,$B$7:$B$501,BITACORA!$E$4:$E$7322,$E$6:$AM$6,BITACORA!$B$4:$B$7322,"&gt;="&amp;$B$3,BITACORA!$B$4:$B$7322,"&lt;="&amp;$B$4)</f>
        <v>0</v>
      </c>
      <c r="M290" s="165">
        <f>COUNTIFS(BITACORA!$C$4:$C$7322,$B$7:$B$501,BITACORA!$E$4:$E$7322,$E$6:$AM$6,BITACORA!$B$4:$B$7322,"&gt;="&amp;$B$3,BITACORA!$B$4:$B$7322,"&lt;="&amp;$B$4)</f>
        <v>0</v>
      </c>
      <c r="N290" s="165">
        <f>COUNTIFS(BITACORA!$C$4:$C$7322,$B$7:$B$501,BITACORA!$E$4:$E$7322,$E$6:$AM$6,BITACORA!$B$4:$B$7322,"&gt;="&amp;$B$3,BITACORA!$B$4:$B$7322,"&lt;="&amp;$B$4)</f>
        <v>0</v>
      </c>
      <c r="O290" s="165">
        <f>COUNTIFS(BITACORA!$C$4:$C$7322,$B$7:$B$501,BITACORA!$E$4:$E$7322,$E$6:$AM$6,BITACORA!$B$4:$B$7322,"&gt;="&amp;$B$3,BITACORA!$B$4:$B$7322,"&lt;="&amp;$B$4)</f>
        <v>0</v>
      </c>
      <c r="P290" s="165">
        <f>COUNTIFS(BITACORA!$C$4:$C$7322,$B$7:$B$501,BITACORA!$E$4:$E$7322,$E$6:$AM$6,BITACORA!$B$4:$B$7322,"&gt;="&amp;$B$3,BITACORA!$B$4:$B$7322,"&lt;="&amp;$B$4)</f>
        <v>0</v>
      </c>
      <c r="Q290" s="165">
        <f>COUNTIFS(BITACORA!$C$4:$C$7322,$B$7:$B$501,BITACORA!$E$4:$E$7322,$E$6:$AM$6,BITACORA!$B$4:$B$7322,"&gt;="&amp;$B$3,BITACORA!$B$4:$B$7322,"&lt;="&amp;$B$4)</f>
        <v>0</v>
      </c>
      <c r="R290" s="165">
        <f>COUNTIFS(BITACORA!$C$4:$C$7322,$B$7:$B$501,BITACORA!$E$4:$E$7322,$E$6:$AM$6,BITACORA!$B$4:$B$7322,"&gt;="&amp;$B$3,BITACORA!$B$4:$B$7322,"&lt;="&amp;$B$4)</f>
        <v>0</v>
      </c>
      <c r="S290" s="165">
        <f>COUNTIFS(BITACORA!$C$4:$C$7322,$B$7:$B$501,BITACORA!$E$4:$E$7322,$E$6:$AM$6,BITACORA!$B$4:$B$7322,"&gt;="&amp;$B$3,BITACORA!$B$4:$B$7322,"&lt;="&amp;$B$4)</f>
        <v>0</v>
      </c>
      <c r="T290" s="165">
        <f>COUNTIFS(BITACORA!$C$4:$C$7322,$B$7:$B$501,BITACORA!$E$4:$E$7322,$E$6:$AM$6,BITACORA!$B$4:$B$7322,"&gt;="&amp;$B$3,BITACORA!$B$4:$B$7322,"&lt;="&amp;$B$4)</f>
        <v>0</v>
      </c>
      <c r="U290" s="165">
        <f>COUNTIFS(BITACORA!$C$4:$C$7322,$B$7:$B$501,BITACORA!$E$4:$E$7322,$E$6:$AM$6,BITACORA!$B$4:$B$7322,"&gt;="&amp;$B$3,BITACORA!$B$4:$B$7322,"&lt;="&amp;$B$4)</f>
        <v>0</v>
      </c>
      <c r="V290" s="165">
        <f>COUNTIFS(BITACORA!$C$4:$C$7322,$B$7:$B$501,BITACORA!$E$4:$E$7322,$E$6:$AM$6,BITACORA!$B$4:$B$7322,"&gt;="&amp;$B$3,BITACORA!$B$4:$B$7322,"&lt;="&amp;$B$4)</f>
        <v>0</v>
      </c>
      <c r="W290" s="165">
        <f>COUNTIFS(BITACORA!$C$4:$C$7322,$B$7:$B$501,BITACORA!$E$4:$E$7322,$E$6:$AM$6,BITACORA!$B$4:$B$7322,"&gt;="&amp;$B$3,BITACORA!$B$4:$B$7322,"&lt;="&amp;$B$4)</f>
        <v>0</v>
      </c>
      <c r="X290" s="165">
        <f>COUNTIFS(BITACORA!$C$4:$C$7322,$B$7:$B$501,BITACORA!$E$4:$E$7322,$E$6:$AM$6,BITACORA!$B$4:$B$7322,"&gt;="&amp;$B$3,BITACORA!$B$4:$B$7322,"&lt;="&amp;$B$4)</f>
        <v>0</v>
      </c>
      <c r="Y290" s="165">
        <f>COUNTIFS(BITACORA!$C$4:$C$7322,$B$7:$B$501,BITACORA!$E$4:$E$7322,$E$6:$AM$6,BITACORA!$B$4:$B$7322,"&gt;="&amp;$B$3,BITACORA!$B$4:$B$7322,"&lt;="&amp;$B$4)</f>
        <v>0</v>
      </c>
      <c r="Z290" s="165">
        <f>COUNTIFS(BITACORA!$C$4:$C$7322,$B$7:$B$501,BITACORA!$E$4:$E$7322,$E$6:$AM$6,BITACORA!$B$4:$B$7322,"&gt;="&amp;$B$3,BITACORA!$B$4:$B$7322,"&lt;="&amp;$B$4)</f>
        <v>0</v>
      </c>
      <c r="AA290" s="165">
        <f>COUNTIFS(BITACORA!$C$4:$C$7322,$B$7:$B$501,BITACORA!$E$4:$E$7322,$E$6:$AM$6,BITACORA!$B$4:$B$7322,"&gt;="&amp;$B$3,BITACORA!$B$4:$B$7322,"&lt;="&amp;$B$4)</f>
        <v>0</v>
      </c>
      <c r="AB290" s="165">
        <f>COUNTIFS(BITACORA!$C$4:$C$7322,$B$7:$B$501,BITACORA!$E$4:$E$7322,$E$6:$AM$6,BITACORA!$B$4:$B$7322,"&gt;="&amp;$B$3,BITACORA!$B$4:$B$7322,"&lt;="&amp;$B$4)</f>
        <v>0</v>
      </c>
      <c r="AC290" s="165">
        <f>COUNTIFS(BITACORA!$C$4:$C$7322,$B$7:$B$501,BITACORA!$E$4:$E$7322,$E$6:$AM$6,BITACORA!$B$4:$B$7322,"&gt;="&amp;$B$3,BITACORA!$B$4:$B$7322,"&lt;="&amp;$B$4)</f>
        <v>0</v>
      </c>
      <c r="AD290" s="165">
        <f>COUNTIFS(BITACORA!$C$4:$C$7322,$B$7:$B$501,BITACORA!$E$4:$E$7322,$E$6:$AM$6,BITACORA!$B$4:$B$7322,"&gt;="&amp;$B$3,BITACORA!$B$4:$B$7322,"&lt;="&amp;$B$4)</f>
        <v>0</v>
      </c>
      <c r="AE290" s="165">
        <f>COUNTIFS(BITACORA!$C$4:$C$7322,$B$7:$B$501,BITACORA!$E$4:$E$7322,$E$6:$AM$6,BITACORA!$B$4:$B$7322,"&gt;="&amp;$B$3,BITACORA!$B$4:$B$7322,"&lt;="&amp;$B$4)</f>
        <v>0</v>
      </c>
      <c r="AF290" s="165">
        <f>COUNTIFS(BITACORA!$C$4:$C$7322,$B$7:$B$501,BITACORA!$E$4:$E$7322,$E$6:$AM$6,BITACORA!$B$4:$B$7322,"&gt;="&amp;$B$3,BITACORA!$B$4:$B$7322,"&lt;="&amp;$B$4)</f>
        <v>0</v>
      </c>
      <c r="AG290" s="165">
        <f>COUNTIFS(BITACORA!$C$4:$C$7322,$B$7:$B$501,BITACORA!$E$4:$E$7322,$E$6:$AM$6,BITACORA!$B$4:$B$7322,"&gt;="&amp;$B$3,BITACORA!$B$4:$B$7322,"&lt;="&amp;$B$4)</f>
        <v>0</v>
      </c>
      <c r="AH290" s="165">
        <f>COUNTIFS(BITACORA!$C$4:$C$7322,$B$7:$B$501,BITACORA!$E$4:$E$7322,$E$6:$AM$6,BITACORA!$B$4:$B$7322,"&gt;="&amp;$B$3,BITACORA!$B$4:$B$7322,"&lt;="&amp;$B$4)</f>
        <v>0</v>
      </c>
      <c r="AI290" s="165">
        <f>COUNTIFS(BITACORA!$C$4:$C$7322,$B$7:$B$501,BITACORA!$E$4:$E$7322,$E$6:$AM$6,BITACORA!$B$4:$B$7322,"&gt;="&amp;$B$3,BITACORA!$B$4:$B$7322,"&lt;="&amp;$B$4)</f>
        <v>0</v>
      </c>
      <c r="AJ290" s="165">
        <f>COUNTIFS(BITACORA!$C$4:$C$7322,$B$7:$B$501,BITACORA!$E$4:$E$7322,$E$6:$AM$6,BITACORA!$B$4:$B$7322,"&gt;="&amp;$B$3,BITACORA!$B$4:$B$7322,"&lt;="&amp;$B$4)</f>
        <v>0</v>
      </c>
      <c r="AK290" s="165">
        <f>COUNTIFS(BITACORA!$C$4:$C$7322,$B$7:$B$501,BITACORA!$E$4:$E$7322,$E$6:$AM$6,BITACORA!$B$4:$B$7322,"&gt;="&amp;$B$3,BITACORA!$B$4:$B$7322,"&lt;="&amp;$B$4)</f>
        <v>0</v>
      </c>
      <c r="AL290" s="165">
        <f>COUNTIFS(BITACORA!$C$4:$C$7322,$B$7:$B$501,BITACORA!$E$4:$E$7322,$E$6:$AM$6,BITACORA!$B$4:$B$7322,"&gt;="&amp;$B$3,BITACORA!$B$4:$B$7322,"&lt;="&amp;$B$4)</f>
        <v>0</v>
      </c>
      <c r="AM290" s="165">
        <f>COUNTIFS(BITACORA!$C$4:$C$7322,$B$7:$B$501,BITACORA!$E$4:$E$7322,$E$6:$AM$6,BITACORA!$B$4:$B$7322,"&gt;="&amp;$B$3,BITACORA!$B$4:$B$7322,"&lt;="&amp;$B$4)</f>
        <v>0</v>
      </c>
    </row>
    <row r="291" spans="1:39">
      <c r="A291" s="141"/>
      <c r="B291" s="165"/>
      <c r="C291" s="165"/>
      <c r="D291" s="164">
        <f t="shared" si="0"/>
        <v>0</v>
      </c>
      <c r="E291" s="165">
        <f>COUNTIFS(BITACORA!$C$4:$C$7322,$B$7:$B$501,BITACORA!$E$4:$E$7322,$E$6:$AM$6,BITACORA!$B$4:$B$7322,"&gt;="&amp;$B$3,BITACORA!$B$4:$B$7322,"&lt;="&amp;$B$4)</f>
        <v>0</v>
      </c>
      <c r="F291" s="165">
        <f>COUNTIFS(BITACORA!$C$4:$C$7322,$B$7:$B$501,BITACORA!$E$4:$E$7322,$E$6:$AM$6,BITACORA!$B$4:$B$7322,"&gt;="&amp;$B$3,BITACORA!$B$4:$B$7322,"&lt;="&amp;$B$4)</f>
        <v>0</v>
      </c>
      <c r="G291" s="165">
        <f>COUNTIFS(BITACORA!$C$4:$C$7322,$B$7:$B$501,BITACORA!$E$4:$E$7322,$E$6:$AM$6,BITACORA!$B$4:$B$7322,"&gt;="&amp;$B$3,BITACORA!$B$4:$B$7322,"&lt;="&amp;$B$4)</f>
        <v>0</v>
      </c>
      <c r="H291" s="165">
        <f>COUNTIFS(BITACORA!$C$4:$C$7322,$B$7:$B$501,BITACORA!$E$4:$E$7322,$E$6:$AM$6,BITACORA!$B$4:$B$7322,"&gt;="&amp;$B$3,BITACORA!$B$4:$B$7322,"&lt;="&amp;$B$4)</f>
        <v>0</v>
      </c>
      <c r="I291" s="165">
        <f>COUNTIFS(BITACORA!$C$4:$C$7322,$B$7:$B$501,BITACORA!$E$4:$E$7322,$E$6:$AM$6,BITACORA!$B$4:$B$7322,"&gt;="&amp;$B$3,BITACORA!$B$4:$B$7322,"&lt;="&amp;$B$4)</f>
        <v>0</v>
      </c>
      <c r="J291" s="165">
        <f>COUNTIFS(BITACORA!$C$4:$C$7322,$B$7:$B$501,BITACORA!$E$4:$E$7322,$E$6:$AM$6,BITACORA!$B$4:$B$7322,"&gt;="&amp;$B$3,BITACORA!$B$4:$B$7322,"&lt;="&amp;$B$4)</f>
        <v>0</v>
      </c>
      <c r="K291" s="165">
        <f>COUNTIFS(BITACORA!$C$4:$C$7322,$B$7:$B$501,BITACORA!$E$4:$E$7322,$E$6:$AM$6,BITACORA!$B$4:$B$7322,"&gt;="&amp;$B$3,BITACORA!$B$4:$B$7322,"&lt;="&amp;$B$4)</f>
        <v>0</v>
      </c>
      <c r="L291" s="165">
        <f>COUNTIFS(BITACORA!$C$4:$C$7322,$B$7:$B$501,BITACORA!$E$4:$E$7322,$E$6:$AM$6,BITACORA!$B$4:$B$7322,"&gt;="&amp;$B$3,BITACORA!$B$4:$B$7322,"&lt;="&amp;$B$4)</f>
        <v>0</v>
      </c>
      <c r="M291" s="165">
        <f>COUNTIFS(BITACORA!$C$4:$C$7322,$B$7:$B$501,BITACORA!$E$4:$E$7322,$E$6:$AM$6,BITACORA!$B$4:$B$7322,"&gt;="&amp;$B$3,BITACORA!$B$4:$B$7322,"&lt;="&amp;$B$4)</f>
        <v>0</v>
      </c>
      <c r="N291" s="165">
        <f>COUNTIFS(BITACORA!$C$4:$C$7322,$B$7:$B$501,BITACORA!$E$4:$E$7322,$E$6:$AM$6,BITACORA!$B$4:$B$7322,"&gt;="&amp;$B$3,BITACORA!$B$4:$B$7322,"&lt;="&amp;$B$4)</f>
        <v>0</v>
      </c>
      <c r="O291" s="165">
        <f>COUNTIFS(BITACORA!$C$4:$C$7322,$B$7:$B$501,BITACORA!$E$4:$E$7322,$E$6:$AM$6,BITACORA!$B$4:$B$7322,"&gt;="&amp;$B$3,BITACORA!$B$4:$B$7322,"&lt;="&amp;$B$4)</f>
        <v>0</v>
      </c>
      <c r="P291" s="165">
        <f>COUNTIFS(BITACORA!$C$4:$C$7322,$B$7:$B$501,BITACORA!$E$4:$E$7322,$E$6:$AM$6,BITACORA!$B$4:$B$7322,"&gt;="&amp;$B$3,BITACORA!$B$4:$B$7322,"&lt;="&amp;$B$4)</f>
        <v>0</v>
      </c>
      <c r="Q291" s="165">
        <f>COUNTIFS(BITACORA!$C$4:$C$7322,$B$7:$B$501,BITACORA!$E$4:$E$7322,$E$6:$AM$6,BITACORA!$B$4:$B$7322,"&gt;="&amp;$B$3,BITACORA!$B$4:$B$7322,"&lt;="&amp;$B$4)</f>
        <v>0</v>
      </c>
      <c r="R291" s="165">
        <f>COUNTIFS(BITACORA!$C$4:$C$7322,$B$7:$B$501,BITACORA!$E$4:$E$7322,$E$6:$AM$6,BITACORA!$B$4:$B$7322,"&gt;="&amp;$B$3,BITACORA!$B$4:$B$7322,"&lt;="&amp;$B$4)</f>
        <v>0</v>
      </c>
      <c r="S291" s="165">
        <f>COUNTIFS(BITACORA!$C$4:$C$7322,$B$7:$B$501,BITACORA!$E$4:$E$7322,$E$6:$AM$6,BITACORA!$B$4:$B$7322,"&gt;="&amp;$B$3,BITACORA!$B$4:$B$7322,"&lt;="&amp;$B$4)</f>
        <v>0</v>
      </c>
      <c r="T291" s="165">
        <f>COUNTIFS(BITACORA!$C$4:$C$7322,$B$7:$B$501,BITACORA!$E$4:$E$7322,$E$6:$AM$6,BITACORA!$B$4:$B$7322,"&gt;="&amp;$B$3,BITACORA!$B$4:$B$7322,"&lt;="&amp;$B$4)</f>
        <v>0</v>
      </c>
      <c r="U291" s="165">
        <f>COUNTIFS(BITACORA!$C$4:$C$7322,$B$7:$B$501,BITACORA!$E$4:$E$7322,$E$6:$AM$6,BITACORA!$B$4:$B$7322,"&gt;="&amp;$B$3,BITACORA!$B$4:$B$7322,"&lt;="&amp;$B$4)</f>
        <v>0</v>
      </c>
      <c r="V291" s="165">
        <f>COUNTIFS(BITACORA!$C$4:$C$7322,$B$7:$B$501,BITACORA!$E$4:$E$7322,$E$6:$AM$6,BITACORA!$B$4:$B$7322,"&gt;="&amp;$B$3,BITACORA!$B$4:$B$7322,"&lt;="&amp;$B$4)</f>
        <v>0</v>
      </c>
      <c r="W291" s="165">
        <f>COUNTIFS(BITACORA!$C$4:$C$7322,$B$7:$B$501,BITACORA!$E$4:$E$7322,$E$6:$AM$6,BITACORA!$B$4:$B$7322,"&gt;="&amp;$B$3,BITACORA!$B$4:$B$7322,"&lt;="&amp;$B$4)</f>
        <v>0</v>
      </c>
      <c r="X291" s="165">
        <f>COUNTIFS(BITACORA!$C$4:$C$7322,$B$7:$B$501,BITACORA!$E$4:$E$7322,$E$6:$AM$6,BITACORA!$B$4:$B$7322,"&gt;="&amp;$B$3,BITACORA!$B$4:$B$7322,"&lt;="&amp;$B$4)</f>
        <v>0</v>
      </c>
      <c r="Y291" s="165">
        <f>COUNTIFS(BITACORA!$C$4:$C$7322,$B$7:$B$501,BITACORA!$E$4:$E$7322,$E$6:$AM$6,BITACORA!$B$4:$B$7322,"&gt;="&amp;$B$3,BITACORA!$B$4:$B$7322,"&lt;="&amp;$B$4)</f>
        <v>0</v>
      </c>
      <c r="Z291" s="165">
        <f>COUNTIFS(BITACORA!$C$4:$C$7322,$B$7:$B$501,BITACORA!$E$4:$E$7322,$E$6:$AM$6,BITACORA!$B$4:$B$7322,"&gt;="&amp;$B$3,BITACORA!$B$4:$B$7322,"&lt;="&amp;$B$4)</f>
        <v>0</v>
      </c>
      <c r="AA291" s="165">
        <f>COUNTIFS(BITACORA!$C$4:$C$7322,$B$7:$B$501,BITACORA!$E$4:$E$7322,$E$6:$AM$6,BITACORA!$B$4:$B$7322,"&gt;="&amp;$B$3,BITACORA!$B$4:$B$7322,"&lt;="&amp;$B$4)</f>
        <v>0</v>
      </c>
      <c r="AB291" s="165">
        <f>COUNTIFS(BITACORA!$C$4:$C$7322,$B$7:$B$501,BITACORA!$E$4:$E$7322,$E$6:$AM$6,BITACORA!$B$4:$B$7322,"&gt;="&amp;$B$3,BITACORA!$B$4:$B$7322,"&lt;="&amp;$B$4)</f>
        <v>0</v>
      </c>
      <c r="AC291" s="165">
        <f>COUNTIFS(BITACORA!$C$4:$C$7322,$B$7:$B$501,BITACORA!$E$4:$E$7322,$E$6:$AM$6,BITACORA!$B$4:$B$7322,"&gt;="&amp;$B$3,BITACORA!$B$4:$B$7322,"&lt;="&amp;$B$4)</f>
        <v>0</v>
      </c>
      <c r="AD291" s="165">
        <f>COUNTIFS(BITACORA!$C$4:$C$7322,$B$7:$B$501,BITACORA!$E$4:$E$7322,$E$6:$AM$6,BITACORA!$B$4:$B$7322,"&gt;="&amp;$B$3,BITACORA!$B$4:$B$7322,"&lt;="&amp;$B$4)</f>
        <v>0</v>
      </c>
      <c r="AE291" s="165">
        <f>COUNTIFS(BITACORA!$C$4:$C$7322,$B$7:$B$501,BITACORA!$E$4:$E$7322,$E$6:$AM$6,BITACORA!$B$4:$B$7322,"&gt;="&amp;$B$3,BITACORA!$B$4:$B$7322,"&lt;="&amp;$B$4)</f>
        <v>0</v>
      </c>
      <c r="AF291" s="165">
        <f>COUNTIFS(BITACORA!$C$4:$C$7322,$B$7:$B$501,BITACORA!$E$4:$E$7322,$E$6:$AM$6,BITACORA!$B$4:$B$7322,"&gt;="&amp;$B$3,BITACORA!$B$4:$B$7322,"&lt;="&amp;$B$4)</f>
        <v>0</v>
      </c>
      <c r="AG291" s="165">
        <f>COUNTIFS(BITACORA!$C$4:$C$7322,$B$7:$B$501,BITACORA!$E$4:$E$7322,$E$6:$AM$6,BITACORA!$B$4:$B$7322,"&gt;="&amp;$B$3,BITACORA!$B$4:$B$7322,"&lt;="&amp;$B$4)</f>
        <v>0</v>
      </c>
      <c r="AH291" s="165">
        <f>COUNTIFS(BITACORA!$C$4:$C$7322,$B$7:$B$501,BITACORA!$E$4:$E$7322,$E$6:$AM$6,BITACORA!$B$4:$B$7322,"&gt;="&amp;$B$3,BITACORA!$B$4:$B$7322,"&lt;="&amp;$B$4)</f>
        <v>0</v>
      </c>
      <c r="AI291" s="165">
        <f>COUNTIFS(BITACORA!$C$4:$C$7322,$B$7:$B$501,BITACORA!$E$4:$E$7322,$E$6:$AM$6,BITACORA!$B$4:$B$7322,"&gt;="&amp;$B$3,BITACORA!$B$4:$B$7322,"&lt;="&amp;$B$4)</f>
        <v>0</v>
      </c>
      <c r="AJ291" s="165">
        <f>COUNTIFS(BITACORA!$C$4:$C$7322,$B$7:$B$501,BITACORA!$E$4:$E$7322,$E$6:$AM$6,BITACORA!$B$4:$B$7322,"&gt;="&amp;$B$3,BITACORA!$B$4:$B$7322,"&lt;="&amp;$B$4)</f>
        <v>0</v>
      </c>
      <c r="AK291" s="165">
        <f>COUNTIFS(BITACORA!$C$4:$C$7322,$B$7:$B$501,BITACORA!$E$4:$E$7322,$E$6:$AM$6,BITACORA!$B$4:$B$7322,"&gt;="&amp;$B$3,BITACORA!$B$4:$B$7322,"&lt;="&amp;$B$4)</f>
        <v>0</v>
      </c>
      <c r="AL291" s="165">
        <f>COUNTIFS(BITACORA!$C$4:$C$7322,$B$7:$B$501,BITACORA!$E$4:$E$7322,$E$6:$AM$6,BITACORA!$B$4:$B$7322,"&gt;="&amp;$B$3,BITACORA!$B$4:$B$7322,"&lt;="&amp;$B$4)</f>
        <v>0</v>
      </c>
      <c r="AM291" s="165">
        <f>COUNTIFS(BITACORA!$C$4:$C$7322,$B$7:$B$501,BITACORA!$E$4:$E$7322,$E$6:$AM$6,BITACORA!$B$4:$B$7322,"&gt;="&amp;$B$3,BITACORA!$B$4:$B$7322,"&lt;="&amp;$B$4)</f>
        <v>0</v>
      </c>
    </row>
    <row r="292" spans="1:39">
      <c r="A292" s="141"/>
      <c r="B292" s="165"/>
      <c r="C292" s="165"/>
      <c r="D292" s="164">
        <f t="shared" si="0"/>
        <v>0</v>
      </c>
      <c r="E292" s="165">
        <f>COUNTIFS(BITACORA!$C$4:$C$7322,$B$7:$B$501,BITACORA!$E$4:$E$7322,$E$6:$AM$6,BITACORA!$B$4:$B$7322,"&gt;="&amp;$B$3,BITACORA!$B$4:$B$7322,"&lt;="&amp;$B$4)</f>
        <v>0</v>
      </c>
      <c r="F292" s="165">
        <f>COUNTIFS(BITACORA!$C$4:$C$7322,$B$7:$B$501,BITACORA!$E$4:$E$7322,$E$6:$AM$6,BITACORA!$B$4:$B$7322,"&gt;="&amp;$B$3,BITACORA!$B$4:$B$7322,"&lt;="&amp;$B$4)</f>
        <v>0</v>
      </c>
      <c r="G292" s="165">
        <f>COUNTIFS(BITACORA!$C$4:$C$7322,$B$7:$B$501,BITACORA!$E$4:$E$7322,$E$6:$AM$6,BITACORA!$B$4:$B$7322,"&gt;="&amp;$B$3,BITACORA!$B$4:$B$7322,"&lt;="&amp;$B$4)</f>
        <v>0</v>
      </c>
      <c r="H292" s="165">
        <f>COUNTIFS(BITACORA!$C$4:$C$7322,$B$7:$B$501,BITACORA!$E$4:$E$7322,$E$6:$AM$6,BITACORA!$B$4:$B$7322,"&gt;="&amp;$B$3,BITACORA!$B$4:$B$7322,"&lt;="&amp;$B$4)</f>
        <v>0</v>
      </c>
      <c r="I292" s="165">
        <f>COUNTIFS(BITACORA!$C$4:$C$7322,$B$7:$B$501,BITACORA!$E$4:$E$7322,$E$6:$AM$6,BITACORA!$B$4:$B$7322,"&gt;="&amp;$B$3,BITACORA!$B$4:$B$7322,"&lt;="&amp;$B$4)</f>
        <v>0</v>
      </c>
      <c r="J292" s="165">
        <f>COUNTIFS(BITACORA!$C$4:$C$7322,$B$7:$B$501,BITACORA!$E$4:$E$7322,$E$6:$AM$6,BITACORA!$B$4:$B$7322,"&gt;="&amp;$B$3,BITACORA!$B$4:$B$7322,"&lt;="&amp;$B$4)</f>
        <v>0</v>
      </c>
      <c r="K292" s="165">
        <f>COUNTIFS(BITACORA!$C$4:$C$7322,$B$7:$B$501,BITACORA!$E$4:$E$7322,$E$6:$AM$6,BITACORA!$B$4:$B$7322,"&gt;="&amp;$B$3,BITACORA!$B$4:$B$7322,"&lt;="&amp;$B$4)</f>
        <v>0</v>
      </c>
      <c r="L292" s="165">
        <f>COUNTIFS(BITACORA!$C$4:$C$7322,$B$7:$B$501,BITACORA!$E$4:$E$7322,$E$6:$AM$6,BITACORA!$B$4:$B$7322,"&gt;="&amp;$B$3,BITACORA!$B$4:$B$7322,"&lt;="&amp;$B$4)</f>
        <v>0</v>
      </c>
      <c r="M292" s="165">
        <f>COUNTIFS(BITACORA!$C$4:$C$7322,$B$7:$B$501,BITACORA!$E$4:$E$7322,$E$6:$AM$6,BITACORA!$B$4:$B$7322,"&gt;="&amp;$B$3,BITACORA!$B$4:$B$7322,"&lt;="&amp;$B$4)</f>
        <v>0</v>
      </c>
      <c r="N292" s="165">
        <f>COUNTIFS(BITACORA!$C$4:$C$7322,$B$7:$B$501,BITACORA!$E$4:$E$7322,$E$6:$AM$6,BITACORA!$B$4:$B$7322,"&gt;="&amp;$B$3,BITACORA!$B$4:$B$7322,"&lt;="&amp;$B$4)</f>
        <v>0</v>
      </c>
      <c r="O292" s="165">
        <f>COUNTIFS(BITACORA!$C$4:$C$7322,$B$7:$B$501,BITACORA!$E$4:$E$7322,$E$6:$AM$6,BITACORA!$B$4:$B$7322,"&gt;="&amp;$B$3,BITACORA!$B$4:$B$7322,"&lt;="&amp;$B$4)</f>
        <v>0</v>
      </c>
      <c r="P292" s="165">
        <f>COUNTIFS(BITACORA!$C$4:$C$7322,$B$7:$B$501,BITACORA!$E$4:$E$7322,$E$6:$AM$6,BITACORA!$B$4:$B$7322,"&gt;="&amp;$B$3,BITACORA!$B$4:$B$7322,"&lt;="&amp;$B$4)</f>
        <v>0</v>
      </c>
      <c r="Q292" s="165">
        <f>COUNTIFS(BITACORA!$C$4:$C$7322,$B$7:$B$501,BITACORA!$E$4:$E$7322,$E$6:$AM$6,BITACORA!$B$4:$B$7322,"&gt;="&amp;$B$3,BITACORA!$B$4:$B$7322,"&lt;="&amp;$B$4)</f>
        <v>0</v>
      </c>
      <c r="R292" s="165">
        <f>COUNTIFS(BITACORA!$C$4:$C$7322,$B$7:$B$501,BITACORA!$E$4:$E$7322,$E$6:$AM$6,BITACORA!$B$4:$B$7322,"&gt;="&amp;$B$3,BITACORA!$B$4:$B$7322,"&lt;="&amp;$B$4)</f>
        <v>0</v>
      </c>
      <c r="S292" s="165">
        <f>COUNTIFS(BITACORA!$C$4:$C$7322,$B$7:$B$501,BITACORA!$E$4:$E$7322,$E$6:$AM$6,BITACORA!$B$4:$B$7322,"&gt;="&amp;$B$3,BITACORA!$B$4:$B$7322,"&lt;="&amp;$B$4)</f>
        <v>0</v>
      </c>
      <c r="T292" s="165">
        <f>COUNTIFS(BITACORA!$C$4:$C$7322,$B$7:$B$501,BITACORA!$E$4:$E$7322,$E$6:$AM$6,BITACORA!$B$4:$B$7322,"&gt;="&amp;$B$3,BITACORA!$B$4:$B$7322,"&lt;="&amp;$B$4)</f>
        <v>0</v>
      </c>
      <c r="U292" s="165">
        <f>COUNTIFS(BITACORA!$C$4:$C$7322,$B$7:$B$501,BITACORA!$E$4:$E$7322,$E$6:$AM$6,BITACORA!$B$4:$B$7322,"&gt;="&amp;$B$3,BITACORA!$B$4:$B$7322,"&lt;="&amp;$B$4)</f>
        <v>0</v>
      </c>
      <c r="V292" s="165">
        <f>COUNTIFS(BITACORA!$C$4:$C$7322,$B$7:$B$501,BITACORA!$E$4:$E$7322,$E$6:$AM$6,BITACORA!$B$4:$B$7322,"&gt;="&amp;$B$3,BITACORA!$B$4:$B$7322,"&lt;="&amp;$B$4)</f>
        <v>0</v>
      </c>
      <c r="W292" s="165">
        <f>COUNTIFS(BITACORA!$C$4:$C$7322,$B$7:$B$501,BITACORA!$E$4:$E$7322,$E$6:$AM$6,BITACORA!$B$4:$B$7322,"&gt;="&amp;$B$3,BITACORA!$B$4:$B$7322,"&lt;="&amp;$B$4)</f>
        <v>0</v>
      </c>
      <c r="X292" s="165">
        <f>COUNTIFS(BITACORA!$C$4:$C$7322,$B$7:$B$501,BITACORA!$E$4:$E$7322,$E$6:$AM$6,BITACORA!$B$4:$B$7322,"&gt;="&amp;$B$3,BITACORA!$B$4:$B$7322,"&lt;="&amp;$B$4)</f>
        <v>0</v>
      </c>
      <c r="Y292" s="165">
        <f>COUNTIFS(BITACORA!$C$4:$C$7322,$B$7:$B$501,BITACORA!$E$4:$E$7322,$E$6:$AM$6,BITACORA!$B$4:$B$7322,"&gt;="&amp;$B$3,BITACORA!$B$4:$B$7322,"&lt;="&amp;$B$4)</f>
        <v>0</v>
      </c>
      <c r="Z292" s="165">
        <f>COUNTIFS(BITACORA!$C$4:$C$7322,$B$7:$B$501,BITACORA!$E$4:$E$7322,$E$6:$AM$6,BITACORA!$B$4:$B$7322,"&gt;="&amp;$B$3,BITACORA!$B$4:$B$7322,"&lt;="&amp;$B$4)</f>
        <v>0</v>
      </c>
      <c r="AA292" s="165">
        <f>COUNTIFS(BITACORA!$C$4:$C$7322,$B$7:$B$501,BITACORA!$E$4:$E$7322,$E$6:$AM$6,BITACORA!$B$4:$B$7322,"&gt;="&amp;$B$3,BITACORA!$B$4:$B$7322,"&lt;="&amp;$B$4)</f>
        <v>0</v>
      </c>
      <c r="AB292" s="165">
        <f>COUNTIFS(BITACORA!$C$4:$C$7322,$B$7:$B$501,BITACORA!$E$4:$E$7322,$E$6:$AM$6,BITACORA!$B$4:$B$7322,"&gt;="&amp;$B$3,BITACORA!$B$4:$B$7322,"&lt;="&amp;$B$4)</f>
        <v>0</v>
      </c>
      <c r="AC292" s="165">
        <f>COUNTIFS(BITACORA!$C$4:$C$7322,$B$7:$B$501,BITACORA!$E$4:$E$7322,$E$6:$AM$6,BITACORA!$B$4:$B$7322,"&gt;="&amp;$B$3,BITACORA!$B$4:$B$7322,"&lt;="&amp;$B$4)</f>
        <v>0</v>
      </c>
      <c r="AD292" s="165">
        <f>COUNTIFS(BITACORA!$C$4:$C$7322,$B$7:$B$501,BITACORA!$E$4:$E$7322,$E$6:$AM$6,BITACORA!$B$4:$B$7322,"&gt;="&amp;$B$3,BITACORA!$B$4:$B$7322,"&lt;="&amp;$B$4)</f>
        <v>0</v>
      </c>
      <c r="AE292" s="165">
        <f>COUNTIFS(BITACORA!$C$4:$C$7322,$B$7:$B$501,BITACORA!$E$4:$E$7322,$E$6:$AM$6,BITACORA!$B$4:$B$7322,"&gt;="&amp;$B$3,BITACORA!$B$4:$B$7322,"&lt;="&amp;$B$4)</f>
        <v>0</v>
      </c>
      <c r="AF292" s="165">
        <f>COUNTIFS(BITACORA!$C$4:$C$7322,$B$7:$B$501,BITACORA!$E$4:$E$7322,$E$6:$AM$6,BITACORA!$B$4:$B$7322,"&gt;="&amp;$B$3,BITACORA!$B$4:$B$7322,"&lt;="&amp;$B$4)</f>
        <v>0</v>
      </c>
      <c r="AG292" s="165">
        <f>COUNTIFS(BITACORA!$C$4:$C$7322,$B$7:$B$501,BITACORA!$E$4:$E$7322,$E$6:$AM$6,BITACORA!$B$4:$B$7322,"&gt;="&amp;$B$3,BITACORA!$B$4:$B$7322,"&lt;="&amp;$B$4)</f>
        <v>0</v>
      </c>
      <c r="AH292" s="165">
        <f>COUNTIFS(BITACORA!$C$4:$C$7322,$B$7:$B$501,BITACORA!$E$4:$E$7322,$E$6:$AM$6,BITACORA!$B$4:$B$7322,"&gt;="&amp;$B$3,BITACORA!$B$4:$B$7322,"&lt;="&amp;$B$4)</f>
        <v>0</v>
      </c>
      <c r="AI292" s="165">
        <f>COUNTIFS(BITACORA!$C$4:$C$7322,$B$7:$B$501,BITACORA!$E$4:$E$7322,$E$6:$AM$6,BITACORA!$B$4:$B$7322,"&gt;="&amp;$B$3,BITACORA!$B$4:$B$7322,"&lt;="&amp;$B$4)</f>
        <v>0</v>
      </c>
      <c r="AJ292" s="165">
        <f>COUNTIFS(BITACORA!$C$4:$C$7322,$B$7:$B$501,BITACORA!$E$4:$E$7322,$E$6:$AM$6,BITACORA!$B$4:$B$7322,"&gt;="&amp;$B$3,BITACORA!$B$4:$B$7322,"&lt;="&amp;$B$4)</f>
        <v>0</v>
      </c>
      <c r="AK292" s="165">
        <f>COUNTIFS(BITACORA!$C$4:$C$7322,$B$7:$B$501,BITACORA!$E$4:$E$7322,$E$6:$AM$6,BITACORA!$B$4:$B$7322,"&gt;="&amp;$B$3,BITACORA!$B$4:$B$7322,"&lt;="&amp;$B$4)</f>
        <v>0</v>
      </c>
      <c r="AL292" s="165">
        <f>COUNTIFS(BITACORA!$C$4:$C$7322,$B$7:$B$501,BITACORA!$E$4:$E$7322,$E$6:$AM$6,BITACORA!$B$4:$B$7322,"&gt;="&amp;$B$3,BITACORA!$B$4:$B$7322,"&lt;="&amp;$B$4)</f>
        <v>0</v>
      </c>
      <c r="AM292" s="165">
        <f>COUNTIFS(BITACORA!$C$4:$C$7322,$B$7:$B$501,BITACORA!$E$4:$E$7322,$E$6:$AM$6,BITACORA!$B$4:$B$7322,"&gt;="&amp;$B$3,BITACORA!$B$4:$B$7322,"&lt;="&amp;$B$4)</f>
        <v>0</v>
      </c>
    </row>
    <row r="293" spans="1:39">
      <c r="A293" s="141"/>
      <c r="B293" s="165"/>
      <c r="C293" s="165"/>
      <c r="D293" s="164">
        <f t="shared" si="0"/>
        <v>0</v>
      </c>
      <c r="E293" s="165">
        <f>COUNTIFS(BITACORA!$C$4:$C$7322,$B$7:$B$501,BITACORA!$E$4:$E$7322,$E$6:$AM$6,BITACORA!$B$4:$B$7322,"&gt;="&amp;$B$3,BITACORA!$B$4:$B$7322,"&lt;="&amp;$B$4)</f>
        <v>0</v>
      </c>
      <c r="F293" s="165">
        <f>COUNTIFS(BITACORA!$C$4:$C$7322,$B$7:$B$501,BITACORA!$E$4:$E$7322,$E$6:$AM$6,BITACORA!$B$4:$B$7322,"&gt;="&amp;$B$3,BITACORA!$B$4:$B$7322,"&lt;="&amp;$B$4)</f>
        <v>0</v>
      </c>
      <c r="G293" s="165">
        <f>COUNTIFS(BITACORA!$C$4:$C$7322,$B$7:$B$501,BITACORA!$E$4:$E$7322,$E$6:$AM$6,BITACORA!$B$4:$B$7322,"&gt;="&amp;$B$3,BITACORA!$B$4:$B$7322,"&lt;="&amp;$B$4)</f>
        <v>0</v>
      </c>
      <c r="H293" s="165">
        <f>COUNTIFS(BITACORA!$C$4:$C$7322,$B$7:$B$501,BITACORA!$E$4:$E$7322,$E$6:$AM$6,BITACORA!$B$4:$B$7322,"&gt;="&amp;$B$3,BITACORA!$B$4:$B$7322,"&lt;="&amp;$B$4)</f>
        <v>0</v>
      </c>
      <c r="I293" s="165">
        <f>COUNTIFS(BITACORA!$C$4:$C$7322,$B$7:$B$501,BITACORA!$E$4:$E$7322,$E$6:$AM$6,BITACORA!$B$4:$B$7322,"&gt;="&amp;$B$3,BITACORA!$B$4:$B$7322,"&lt;="&amp;$B$4)</f>
        <v>0</v>
      </c>
      <c r="J293" s="165">
        <f>COUNTIFS(BITACORA!$C$4:$C$7322,$B$7:$B$501,BITACORA!$E$4:$E$7322,$E$6:$AM$6,BITACORA!$B$4:$B$7322,"&gt;="&amp;$B$3,BITACORA!$B$4:$B$7322,"&lt;="&amp;$B$4)</f>
        <v>0</v>
      </c>
      <c r="K293" s="165">
        <f>COUNTIFS(BITACORA!$C$4:$C$7322,$B$7:$B$501,BITACORA!$E$4:$E$7322,$E$6:$AM$6,BITACORA!$B$4:$B$7322,"&gt;="&amp;$B$3,BITACORA!$B$4:$B$7322,"&lt;="&amp;$B$4)</f>
        <v>0</v>
      </c>
      <c r="L293" s="165">
        <f>COUNTIFS(BITACORA!$C$4:$C$7322,$B$7:$B$501,BITACORA!$E$4:$E$7322,$E$6:$AM$6,BITACORA!$B$4:$B$7322,"&gt;="&amp;$B$3,BITACORA!$B$4:$B$7322,"&lt;="&amp;$B$4)</f>
        <v>0</v>
      </c>
      <c r="M293" s="165">
        <f>COUNTIFS(BITACORA!$C$4:$C$7322,$B$7:$B$501,BITACORA!$E$4:$E$7322,$E$6:$AM$6,BITACORA!$B$4:$B$7322,"&gt;="&amp;$B$3,BITACORA!$B$4:$B$7322,"&lt;="&amp;$B$4)</f>
        <v>0</v>
      </c>
      <c r="N293" s="165">
        <f>COUNTIFS(BITACORA!$C$4:$C$7322,$B$7:$B$501,BITACORA!$E$4:$E$7322,$E$6:$AM$6,BITACORA!$B$4:$B$7322,"&gt;="&amp;$B$3,BITACORA!$B$4:$B$7322,"&lt;="&amp;$B$4)</f>
        <v>0</v>
      </c>
      <c r="O293" s="165">
        <f>COUNTIFS(BITACORA!$C$4:$C$7322,$B$7:$B$501,BITACORA!$E$4:$E$7322,$E$6:$AM$6,BITACORA!$B$4:$B$7322,"&gt;="&amp;$B$3,BITACORA!$B$4:$B$7322,"&lt;="&amp;$B$4)</f>
        <v>0</v>
      </c>
      <c r="P293" s="165">
        <f>COUNTIFS(BITACORA!$C$4:$C$7322,$B$7:$B$501,BITACORA!$E$4:$E$7322,$E$6:$AM$6,BITACORA!$B$4:$B$7322,"&gt;="&amp;$B$3,BITACORA!$B$4:$B$7322,"&lt;="&amp;$B$4)</f>
        <v>0</v>
      </c>
      <c r="Q293" s="165">
        <f>COUNTIFS(BITACORA!$C$4:$C$7322,$B$7:$B$501,BITACORA!$E$4:$E$7322,$E$6:$AM$6,BITACORA!$B$4:$B$7322,"&gt;="&amp;$B$3,BITACORA!$B$4:$B$7322,"&lt;="&amp;$B$4)</f>
        <v>0</v>
      </c>
      <c r="R293" s="165">
        <f>COUNTIFS(BITACORA!$C$4:$C$7322,$B$7:$B$501,BITACORA!$E$4:$E$7322,$E$6:$AM$6,BITACORA!$B$4:$B$7322,"&gt;="&amp;$B$3,BITACORA!$B$4:$B$7322,"&lt;="&amp;$B$4)</f>
        <v>0</v>
      </c>
      <c r="S293" s="165">
        <f>COUNTIFS(BITACORA!$C$4:$C$7322,$B$7:$B$501,BITACORA!$E$4:$E$7322,$E$6:$AM$6,BITACORA!$B$4:$B$7322,"&gt;="&amp;$B$3,BITACORA!$B$4:$B$7322,"&lt;="&amp;$B$4)</f>
        <v>0</v>
      </c>
      <c r="T293" s="165">
        <f>COUNTIFS(BITACORA!$C$4:$C$7322,$B$7:$B$501,BITACORA!$E$4:$E$7322,$E$6:$AM$6,BITACORA!$B$4:$B$7322,"&gt;="&amp;$B$3,BITACORA!$B$4:$B$7322,"&lt;="&amp;$B$4)</f>
        <v>0</v>
      </c>
      <c r="U293" s="165">
        <f>COUNTIFS(BITACORA!$C$4:$C$7322,$B$7:$B$501,BITACORA!$E$4:$E$7322,$E$6:$AM$6,BITACORA!$B$4:$B$7322,"&gt;="&amp;$B$3,BITACORA!$B$4:$B$7322,"&lt;="&amp;$B$4)</f>
        <v>0</v>
      </c>
      <c r="V293" s="165">
        <f>COUNTIFS(BITACORA!$C$4:$C$7322,$B$7:$B$501,BITACORA!$E$4:$E$7322,$E$6:$AM$6,BITACORA!$B$4:$B$7322,"&gt;="&amp;$B$3,BITACORA!$B$4:$B$7322,"&lt;="&amp;$B$4)</f>
        <v>0</v>
      </c>
      <c r="W293" s="165">
        <f>COUNTIFS(BITACORA!$C$4:$C$7322,$B$7:$B$501,BITACORA!$E$4:$E$7322,$E$6:$AM$6,BITACORA!$B$4:$B$7322,"&gt;="&amp;$B$3,BITACORA!$B$4:$B$7322,"&lt;="&amp;$B$4)</f>
        <v>0</v>
      </c>
      <c r="X293" s="165">
        <f>COUNTIFS(BITACORA!$C$4:$C$7322,$B$7:$B$501,BITACORA!$E$4:$E$7322,$E$6:$AM$6,BITACORA!$B$4:$B$7322,"&gt;="&amp;$B$3,BITACORA!$B$4:$B$7322,"&lt;="&amp;$B$4)</f>
        <v>0</v>
      </c>
      <c r="Y293" s="165">
        <f>COUNTIFS(BITACORA!$C$4:$C$7322,$B$7:$B$501,BITACORA!$E$4:$E$7322,$E$6:$AM$6,BITACORA!$B$4:$B$7322,"&gt;="&amp;$B$3,BITACORA!$B$4:$B$7322,"&lt;="&amp;$B$4)</f>
        <v>0</v>
      </c>
      <c r="Z293" s="165">
        <f>COUNTIFS(BITACORA!$C$4:$C$7322,$B$7:$B$501,BITACORA!$E$4:$E$7322,$E$6:$AM$6,BITACORA!$B$4:$B$7322,"&gt;="&amp;$B$3,BITACORA!$B$4:$B$7322,"&lt;="&amp;$B$4)</f>
        <v>0</v>
      </c>
      <c r="AA293" s="165">
        <f>COUNTIFS(BITACORA!$C$4:$C$7322,$B$7:$B$501,BITACORA!$E$4:$E$7322,$E$6:$AM$6,BITACORA!$B$4:$B$7322,"&gt;="&amp;$B$3,BITACORA!$B$4:$B$7322,"&lt;="&amp;$B$4)</f>
        <v>0</v>
      </c>
      <c r="AB293" s="165">
        <f>COUNTIFS(BITACORA!$C$4:$C$7322,$B$7:$B$501,BITACORA!$E$4:$E$7322,$E$6:$AM$6,BITACORA!$B$4:$B$7322,"&gt;="&amp;$B$3,BITACORA!$B$4:$B$7322,"&lt;="&amp;$B$4)</f>
        <v>0</v>
      </c>
      <c r="AC293" s="165">
        <f>COUNTIFS(BITACORA!$C$4:$C$7322,$B$7:$B$501,BITACORA!$E$4:$E$7322,$E$6:$AM$6,BITACORA!$B$4:$B$7322,"&gt;="&amp;$B$3,BITACORA!$B$4:$B$7322,"&lt;="&amp;$B$4)</f>
        <v>0</v>
      </c>
      <c r="AD293" s="165">
        <f>COUNTIFS(BITACORA!$C$4:$C$7322,$B$7:$B$501,BITACORA!$E$4:$E$7322,$E$6:$AM$6,BITACORA!$B$4:$B$7322,"&gt;="&amp;$B$3,BITACORA!$B$4:$B$7322,"&lt;="&amp;$B$4)</f>
        <v>0</v>
      </c>
      <c r="AE293" s="165">
        <f>COUNTIFS(BITACORA!$C$4:$C$7322,$B$7:$B$501,BITACORA!$E$4:$E$7322,$E$6:$AM$6,BITACORA!$B$4:$B$7322,"&gt;="&amp;$B$3,BITACORA!$B$4:$B$7322,"&lt;="&amp;$B$4)</f>
        <v>0</v>
      </c>
      <c r="AF293" s="165">
        <f>COUNTIFS(BITACORA!$C$4:$C$7322,$B$7:$B$501,BITACORA!$E$4:$E$7322,$E$6:$AM$6,BITACORA!$B$4:$B$7322,"&gt;="&amp;$B$3,BITACORA!$B$4:$B$7322,"&lt;="&amp;$B$4)</f>
        <v>0</v>
      </c>
      <c r="AG293" s="165">
        <f>COUNTIFS(BITACORA!$C$4:$C$7322,$B$7:$B$501,BITACORA!$E$4:$E$7322,$E$6:$AM$6,BITACORA!$B$4:$B$7322,"&gt;="&amp;$B$3,BITACORA!$B$4:$B$7322,"&lt;="&amp;$B$4)</f>
        <v>0</v>
      </c>
      <c r="AH293" s="165">
        <f>COUNTIFS(BITACORA!$C$4:$C$7322,$B$7:$B$501,BITACORA!$E$4:$E$7322,$E$6:$AM$6,BITACORA!$B$4:$B$7322,"&gt;="&amp;$B$3,BITACORA!$B$4:$B$7322,"&lt;="&amp;$B$4)</f>
        <v>0</v>
      </c>
      <c r="AI293" s="165">
        <f>COUNTIFS(BITACORA!$C$4:$C$7322,$B$7:$B$501,BITACORA!$E$4:$E$7322,$E$6:$AM$6,BITACORA!$B$4:$B$7322,"&gt;="&amp;$B$3,BITACORA!$B$4:$B$7322,"&lt;="&amp;$B$4)</f>
        <v>0</v>
      </c>
      <c r="AJ293" s="165">
        <f>COUNTIFS(BITACORA!$C$4:$C$7322,$B$7:$B$501,BITACORA!$E$4:$E$7322,$E$6:$AM$6,BITACORA!$B$4:$B$7322,"&gt;="&amp;$B$3,BITACORA!$B$4:$B$7322,"&lt;="&amp;$B$4)</f>
        <v>0</v>
      </c>
      <c r="AK293" s="165">
        <f>COUNTIFS(BITACORA!$C$4:$C$7322,$B$7:$B$501,BITACORA!$E$4:$E$7322,$E$6:$AM$6,BITACORA!$B$4:$B$7322,"&gt;="&amp;$B$3,BITACORA!$B$4:$B$7322,"&lt;="&amp;$B$4)</f>
        <v>0</v>
      </c>
      <c r="AL293" s="165">
        <f>COUNTIFS(BITACORA!$C$4:$C$7322,$B$7:$B$501,BITACORA!$E$4:$E$7322,$E$6:$AM$6,BITACORA!$B$4:$B$7322,"&gt;="&amp;$B$3,BITACORA!$B$4:$B$7322,"&lt;="&amp;$B$4)</f>
        <v>0</v>
      </c>
      <c r="AM293" s="165">
        <f>COUNTIFS(BITACORA!$C$4:$C$7322,$B$7:$B$501,BITACORA!$E$4:$E$7322,$E$6:$AM$6,BITACORA!$B$4:$B$7322,"&gt;="&amp;$B$3,BITACORA!$B$4:$B$7322,"&lt;="&amp;$B$4)</f>
        <v>0</v>
      </c>
    </row>
    <row r="294" spans="1:39">
      <c r="A294" s="141"/>
      <c r="B294" s="165"/>
      <c r="C294" s="165"/>
      <c r="D294" s="164">
        <f t="shared" si="0"/>
        <v>0</v>
      </c>
      <c r="E294" s="165">
        <f>COUNTIFS(BITACORA!$C$4:$C$7322,$B$7:$B$501,BITACORA!$E$4:$E$7322,$E$6:$AM$6,BITACORA!$B$4:$B$7322,"&gt;="&amp;$B$3,BITACORA!$B$4:$B$7322,"&lt;="&amp;$B$4)</f>
        <v>0</v>
      </c>
      <c r="F294" s="165">
        <f>COUNTIFS(BITACORA!$C$4:$C$7322,$B$7:$B$501,BITACORA!$E$4:$E$7322,$E$6:$AM$6,BITACORA!$B$4:$B$7322,"&gt;="&amp;$B$3,BITACORA!$B$4:$B$7322,"&lt;="&amp;$B$4)</f>
        <v>0</v>
      </c>
      <c r="G294" s="165">
        <f>COUNTIFS(BITACORA!$C$4:$C$7322,$B$7:$B$501,BITACORA!$E$4:$E$7322,$E$6:$AM$6,BITACORA!$B$4:$B$7322,"&gt;="&amp;$B$3,BITACORA!$B$4:$B$7322,"&lt;="&amp;$B$4)</f>
        <v>0</v>
      </c>
      <c r="H294" s="165">
        <f>COUNTIFS(BITACORA!$C$4:$C$7322,$B$7:$B$501,BITACORA!$E$4:$E$7322,$E$6:$AM$6,BITACORA!$B$4:$B$7322,"&gt;="&amp;$B$3,BITACORA!$B$4:$B$7322,"&lt;="&amp;$B$4)</f>
        <v>0</v>
      </c>
      <c r="I294" s="165">
        <f>COUNTIFS(BITACORA!$C$4:$C$7322,$B$7:$B$501,BITACORA!$E$4:$E$7322,$E$6:$AM$6,BITACORA!$B$4:$B$7322,"&gt;="&amp;$B$3,BITACORA!$B$4:$B$7322,"&lt;="&amp;$B$4)</f>
        <v>0</v>
      </c>
      <c r="J294" s="165">
        <f>COUNTIFS(BITACORA!$C$4:$C$7322,$B$7:$B$501,BITACORA!$E$4:$E$7322,$E$6:$AM$6,BITACORA!$B$4:$B$7322,"&gt;="&amp;$B$3,BITACORA!$B$4:$B$7322,"&lt;="&amp;$B$4)</f>
        <v>0</v>
      </c>
      <c r="K294" s="165">
        <f>COUNTIFS(BITACORA!$C$4:$C$7322,$B$7:$B$501,BITACORA!$E$4:$E$7322,$E$6:$AM$6,BITACORA!$B$4:$B$7322,"&gt;="&amp;$B$3,BITACORA!$B$4:$B$7322,"&lt;="&amp;$B$4)</f>
        <v>0</v>
      </c>
      <c r="L294" s="165">
        <f>COUNTIFS(BITACORA!$C$4:$C$7322,$B$7:$B$501,BITACORA!$E$4:$E$7322,$E$6:$AM$6,BITACORA!$B$4:$B$7322,"&gt;="&amp;$B$3,BITACORA!$B$4:$B$7322,"&lt;="&amp;$B$4)</f>
        <v>0</v>
      </c>
      <c r="M294" s="165">
        <f>COUNTIFS(BITACORA!$C$4:$C$7322,$B$7:$B$501,BITACORA!$E$4:$E$7322,$E$6:$AM$6,BITACORA!$B$4:$B$7322,"&gt;="&amp;$B$3,BITACORA!$B$4:$B$7322,"&lt;="&amp;$B$4)</f>
        <v>0</v>
      </c>
      <c r="N294" s="165">
        <f>COUNTIFS(BITACORA!$C$4:$C$7322,$B$7:$B$501,BITACORA!$E$4:$E$7322,$E$6:$AM$6,BITACORA!$B$4:$B$7322,"&gt;="&amp;$B$3,BITACORA!$B$4:$B$7322,"&lt;="&amp;$B$4)</f>
        <v>0</v>
      </c>
      <c r="O294" s="165">
        <f>COUNTIFS(BITACORA!$C$4:$C$7322,$B$7:$B$501,BITACORA!$E$4:$E$7322,$E$6:$AM$6,BITACORA!$B$4:$B$7322,"&gt;="&amp;$B$3,BITACORA!$B$4:$B$7322,"&lt;="&amp;$B$4)</f>
        <v>0</v>
      </c>
      <c r="P294" s="165">
        <f>COUNTIFS(BITACORA!$C$4:$C$7322,$B$7:$B$501,BITACORA!$E$4:$E$7322,$E$6:$AM$6,BITACORA!$B$4:$B$7322,"&gt;="&amp;$B$3,BITACORA!$B$4:$B$7322,"&lt;="&amp;$B$4)</f>
        <v>0</v>
      </c>
      <c r="Q294" s="165">
        <f>COUNTIFS(BITACORA!$C$4:$C$7322,$B$7:$B$501,BITACORA!$E$4:$E$7322,$E$6:$AM$6,BITACORA!$B$4:$B$7322,"&gt;="&amp;$B$3,BITACORA!$B$4:$B$7322,"&lt;="&amp;$B$4)</f>
        <v>0</v>
      </c>
      <c r="R294" s="165">
        <f>COUNTIFS(BITACORA!$C$4:$C$7322,$B$7:$B$501,BITACORA!$E$4:$E$7322,$E$6:$AM$6,BITACORA!$B$4:$B$7322,"&gt;="&amp;$B$3,BITACORA!$B$4:$B$7322,"&lt;="&amp;$B$4)</f>
        <v>0</v>
      </c>
      <c r="S294" s="165">
        <f>COUNTIFS(BITACORA!$C$4:$C$7322,$B$7:$B$501,BITACORA!$E$4:$E$7322,$E$6:$AM$6,BITACORA!$B$4:$B$7322,"&gt;="&amp;$B$3,BITACORA!$B$4:$B$7322,"&lt;="&amp;$B$4)</f>
        <v>0</v>
      </c>
      <c r="T294" s="165">
        <f>COUNTIFS(BITACORA!$C$4:$C$7322,$B$7:$B$501,BITACORA!$E$4:$E$7322,$E$6:$AM$6,BITACORA!$B$4:$B$7322,"&gt;="&amp;$B$3,BITACORA!$B$4:$B$7322,"&lt;="&amp;$B$4)</f>
        <v>0</v>
      </c>
      <c r="U294" s="165">
        <f>COUNTIFS(BITACORA!$C$4:$C$7322,$B$7:$B$501,BITACORA!$E$4:$E$7322,$E$6:$AM$6,BITACORA!$B$4:$B$7322,"&gt;="&amp;$B$3,BITACORA!$B$4:$B$7322,"&lt;="&amp;$B$4)</f>
        <v>0</v>
      </c>
      <c r="V294" s="165">
        <f>COUNTIFS(BITACORA!$C$4:$C$7322,$B$7:$B$501,BITACORA!$E$4:$E$7322,$E$6:$AM$6,BITACORA!$B$4:$B$7322,"&gt;="&amp;$B$3,BITACORA!$B$4:$B$7322,"&lt;="&amp;$B$4)</f>
        <v>0</v>
      </c>
      <c r="W294" s="165">
        <f>COUNTIFS(BITACORA!$C$4:$C$7322,$B$7:$B$501,BITACORA!$E$4:$E$7322,$E$6:$AM$6,BITACORA!$B$4:$B$7322,"&gt;="&amp;$B$3,BITACORA!$B$4:$B$7322,"&lt;="&amp;$B$4)</f>
        <v>0</v>
      </c>
      <c r="X294" s="165">
        <f>COUNTIFS(BITACORA!$C$4:$C$7322,$B$7:$B$501,BITACORA!$E$4:$E$7322,$E$6:$AM$6,BITACORA!$B$4:$B$7322,"&gt;="&amp;$B$3,BITACORA!$B$4:$B$7322,"&lt;="&amp;$B$4)</f>
        <v>0</v>
      </c>
      <c r="Y294" s="165">
        <f>COUNTIFS(BITACORA!$C$4:$C$7322,$B$7:$B$501,BITACORA!$E$4:$E$7322,$E$6:$AM$6,BITACORA!$B$4:$B$7322,"&gt;="&amp;$B$3,BITACORA!$B$4:$B$7322,"&lt;="&amp;$B$4)</f>
        <v>0</v>
      </c>
      <c r="Z294" s="165">
        <f>COUNTIFS(BITACORA!$C$4:$C$7322,$B$7:$B$501,BITACORA!$E$4:$E$7322,$E$6:$AM$6,BITACORA!$B$4:$B$7322,"&gt;="&amp;$B$3,BITACORA!$B$4:$B$7322,"&lt;="&amp;$B$4)</f>
        <v>0</v>
      </c>
      <c r="AA294" s="165">
        <f>COUNTIFS(BITACORA!$C$4:$C$7322,$B$7:$B$501,BITACORA!$E$4:$E$7322,$E$6:$AM$6,BITACORA!$B$4:$B$7322,"&gt;="&amp;$B$3,BITACORA!$B$4:$B$7322,"&lt;="&amp;$B$4)</f>
        <v>0</v>
      </c>
      <c r="AB294" s="165">
        <f>COUNTIFS(BITACORA!$C$4:$C$7322,$B$7:$B$501,BITACORA!$E$4:$E$7322,$E$6:$AM$6,BITACORA!$B$4:$B$7322,"&gt;="&amp;$B$3,BITACORA!$B$4:$B$7322,"&lt;="&amp;$B$4)</f>
        <v>0</v>
      </c>
      <c r="AC294" s="165">
        <f>COUNTIFS(BITACORA!$C$4:$C$7322,$B$7:$B$501,BITACORA!$E$4:$E$7322,$E$6:$AM$6,BITACORA!$B$4:$B$7322,"&gt;="&amp;$B$3,BITACORA!$B$4:$B$7322,"&lt;="&amp;$B$4)</f>
        <v>0</v>
      </c>
      <c r="AD294" s="165">
        <f>COUNTIFS(BITACORA!$C$4:$C$7322,$B$7:$B$501,BITACORA!$E$4:$E$7322,$E$6:$AM$6,BITACORA!$B$4:$B$7322,"&gt;="&amp;$B$3,BITACORA!$B$4:$B$7322,"&lt;="&amp;$B$4)</f>
        <v>0</v>
      </c>
      <c r="AE294" s="165">
        <f>COUNTIFS(BITACORA!$C$4:$C$7322,$B$7:$B$501,BITACORA!$E$4:$E$7322,$E$6:$AM$6,BITACORA!$B$4:$B$7322,"&gt;="&amp;$B$3,BITACORA!$B$4:$B$7322,"&lt;="&amp;$B$4)</f>
        <v>0</v>
      </c>
      <c r="AF294" s="165">
        <f>COUNTIFS(BITACORA!$C$4:$C$7322,$B$7:$B$501,BITACORA!$E$4:$E$7322,$E$6:$AM$6,BITACORA!$B$4:$B$7322,"&gt;="&amp;$B$3,BITACORA!$B$4:$B$7322,"&lt;="&amp;$B$4)</f>
        <v>0</v>
      </c>
      <c r="AG294" s="165">
        <f>COUNTIFS(BITACORA!$C$4:$C$7322,$B$7:$B$501,BITACORA!$E$4:$E$7322,$E$6:$AM$6,BITACORA!$B$4:$B$7322,"&gt;="&amp;$B$3,BITACORA!$B$4:$B$7322,"&lt;="&amp;$B$4)</f>
        <v>0</v>
      </c>
      <c r="AH294" s="165">
        <f>COUNTIFS(BITACORA!$C$4:$C$7322,$B$7:$B$501,BITACORA!$E$4:$E$7322,$E$6:$AM$6,BITACORA!$B$4:$B$7322,"&gt;="&amp;$B$3,BITACORA!$B$4:$B$7322,"&lt;="&amp;$B$4)</f>
        <v>0</v>
      </c>
      <c r="AI294" s="165">
        <f>COUNTIFS(BITACORA!$C$4:$C$7322,$B$7:$B$501,BITACORA!$E$4:$E$7322,$E$6:$AM$6,BITACORA!$B$4:$B$7322,"&gt;="&amp;$B$3,BITACORA!$B$4:$B$7322,"&lt;="&amp;$B$4)</f>
        <v>0</v>
      </c>
      <c r="AJ294" s="165">
        <f>COUNTIFS(BITACORA!$C$4:$C$7322,$B$7:$B$501,BITACORA!$E$4:$E$7322,$E$6:$AM$6,BITACORA!$B$4:$B$7322,"&gt;="&amp;$B$3,BITACORA!$B$4:$B$7322,"&lt;="&amp;$B$4)</f>
        <v>0</v>
      </c>
      <c r="AK294" s="165">
        <f>COUNTIFS(BITACORA!$C$4:$C$7322,$B$7:$B$501,BITACORA!$E$4:$E$7322,$E$6:$AM$6,BITACORA!$B$4:$B$7322,"&gt;="&amp;$B$3,BITACORA!$B$4:$B$7322,"&lt;="&amp;$B$4)</f>
        <v>0</v>
      </c>
      <c r="AL294" s="165">
        <f>COUNTIFS(BITACORA!$C$4:$C$7322,$B$7:$B$501,BITACORA!$E$4:$E$7322,$E$6:$AM$6,BITACORA!$B$4:$B$7322,"&gt;="&amp;$B$3,BITACORA!$B$4:$B$7322,"&lt;="&amp;$B$4)</f>
        <v>0</v>
      </c>
      <c r="AM294" s="165">
        <f>COUNTIFS(BITACORA!$C$4:$C$7322,$B$7:$B$501,BITACORA!$E$4:$E$7322,$E$6:$AM$6,BITACORA!$B$4:$B$7322,"&gt;="&amp;$B$3,BITACORA!$B$4:$B$7322,"&lt;="&amp;$B$4)</f>
        <v>0</v>
      </c>
    </row>
    <row r="295" spans="1:39">
      <c r="A295" s="141"/>
      <c r="B295" s="165"/>
      <c r="C295" s="165"/>
      <c r="D295" s="164">
        <f t="shared" si="0"/>
        <v>0</v>
      </c>
      <c r="E295" s="165">
        <f>COUNTIFS(BITACORA!$C$4:$C$7322,$B$7:$B$501,BITACORA!$E$4:$E$7322,$E$6:$AM$6,BITACORA!$B$4:$B$7322,"&gt;="&amp;$B$3,BITACORA!$B$4:$B$7322,"&lt;="&amp;$B$4)</f>
        <v>0</v>
      </c>
      <c r="F295" s="165">
        <f>COUNTIFS(BITACORA!$C$4:$C$7322,$B$7:$B$501,BITACORA!$E$4:$E$7322,$E$6:$AM$6,BITACORA!$B$4:$B$7322,"&gt;="&amp;$B$3,BITACORA!$B$4:$B$7322,"&lt;="&amp;$B$4)</f>
        <v>0</v>
      </c>
      <c r="G295" s="165">
        <f>COUNTIFS(BITACORA!$C$4:$C$7322,$B$7:$B$501,BITACORA!$E$4:$E$7322,$E$6:$AM$6,BITACORA!$B$4:$B$7322,"&gt;="&amp;$B$3,BITACORA!$B$4:$B$7322,"&lt;="&amp;$B$4)</f>
        <v>0</v>
      </c>
      <c r="H295" s="165">
        <f>COUNTIFS(BITACORA!$C$4:$C$7322,$B$7:$B$501,BITACORA!$E$4:$E$7322,$E$6:$AM$6,BITACORA!$B$4:$B$7322,"&gt;="&amp;$B$3,BITACORA!$B$4:$B$7322,"&lt;="&amp;$B$4)</f>
        <v>0</v>
      </c>
      <c r="I295" s="165">
        <f>COUNTIFS(BITACORA!$C$4:$C$7322,$B$7:$B$501,BITACORA!$E$4:$E$7322,$E$6:$AM$6,BITACORA!$B$4:$B$7322,"&gt;="&amp;$B$3,BITACORA!$B$4:$B$7322,"&lt;="&amp;$B$4)</f>
        <v>0</v>
      </c>
      <c r="J295" s="165">
        <f>COUNTIFS(BITACORA!$C$4:$C$7322,$B$7:$B$501,BITACORA!$E$4:$E$7322,$E$6:$AM$6,BITACORA!$B$4:$B$7322,"&gt;="&amp;$B$3,BITACORA!$B$4:$B$7322,"&lt;="&amp;$B$4)</f>
        <v>0</v>
      </c>
      <c r="K295" s="165">
        <f>COUNTIFS(BITACORA!$C$4:$C$7322,$B$7:$B$501,BITACORA!$E$4:$E$7322,$E$6:$AM$6,BITACORA!$B$4:$B$7322,"&gt;="&amp;$B$3,BITACORA!$B$4:$B$7322,"&lt;="&amp;$B$4)</f>
        <v>0</v>
      </c>
      <c r="L295" s="165">
        <f>COUNTIFS(BITACORA!$C$4:$C$7322,$B$7:$B$501,BITACORA!$E$4:$E$7322,$E$6:$AM$6,BITACORA!$B$4:$B$7322,"&gt;="&amp;$B$3,BITACORA!$B$4:$B$7322,"&lt;="&amp;$B$4)</f>
        <v>0</v>
      </c>
      <c r="M295" s="165">
        <f>COUNTIFS(BITACORA!$C$4:$C$7322,$B$7:$B$501,BITACORA!$E$4:$E$7322,$E$6:$AM$6,BITACORA!$B$4:$B$7322,"&gt;="&amp;$B$3,BITACORA!$B$4:$B$7322,"&lt;="&amp;$B$4)</f>
        <v>0</v>
      </c>
      <c r="N295" s="165">
        <f>COUNTIFS(BITACORA!$C$4:$C$7322,$B$7:$B$501,BITACORA!$E$4:$E$7322,$E$6:$AM$6,BITACORA!$B$4:$B$7322,"&gt;="&amp;$B$3,BITACORA!$B$4:$B$7322,"&lt;="&amp;$B$4)</f>
        <v>0</v>
      </c>
      <c r="O295" s="165">
        <f>COUNTIFS(BITACORA!$C$4:$C$7322,$B$7:$B$501,BITACORA!$E$4:$E$7322,$E$6:$AM$6,BITACORA!$B$4:$B$7322,"&gt;="&amp;$B$3,BITACORA!$B$4:$B$7322,"&lt;="&amp;$B$4)</f>
        <v>0</v>
      </c>
      <c r="P295" s="165">
        <f>COUNTIFS(BITACORA!$C$4:$C$7322,$B$7:$B$501,BITACORA!$E$4:$E$7322,$E$6:$AM$6,BITACORA!$B$4:$B$7322,"&gt;="&amp;$B$3,BITACORA!$B$4:$B$7322,"&lt;="&amp;$B$4)</f>
        <v>0</v>
      </c>
      <c r="Q295" s="165">
        <f>COUNTIFS(BITACORA!$C$4:$C$7322,$B$7:$B$501,BITACORA!$E$4:$E$7322,$E$6:$AM$6,BITACORA!$B$4:$B$7322,"&gt;="&amp;$B$3,BITACORA!$B$4:$B$7322,"&lt;="&amp;$B$4)</f>
        <v>0</v>
      </c>
      <c r="R295" s="165">
        <f>COUNTIFS(BITACORA!$C$4:$C$7322,$B$7:$B$501,BITACORA!$E$4:$E$7322,$E$6:$AM$6,BITACORA!$B$4:$B$7322,"&gt;="&amp;$B$3,BITACORA!$B$4:$B$7322,"&lt;="&amp;$B$4)</f>
        <v>0</v>
      </c>
      <c r="S295" s="165">
        <f>COUNTIFS(BITACORA!$C$4:$C$7322,$B$7:$B$501,BITACORA!$E$4:$E$7322,$E$6:$AM$6,BITACORA!$B$4:$B$7322,"&gt;="&amp;$B$3,BITACORA!$B$4:$B$7322,"&lt;="&amp;$B$4)</f>
        <v>0</v>
      </c>
      <c r="T295" s="165">
        <f>COUNTIFS(BITACORA!$C$4:$C$7322,$B$7:$B$501,BITACORA!$E$4:$E$7322,$E$6:$AM$6,BITACORA!$B$4:$B$7322,"&gt;="&amp;$B$3,BITACORA!$B$4:$B$7322,"&lt;="&amp;$B$4)</f>
        <v>0</v>
      </c>
      <c r="U295" s="165">
        <f>COUNTIFS(BITACORA!$C$4:$C$7322,$B$7:$B$501,BITACORA!$E$4:$E$7322,$E$6:$AM$6,BITACORA!$B$4:$B$7322,"&gt;="&amp;$B$3,BITACORA!$B$4:$B$7322,"&lt;="&amp;$B$4)</f>
        <v>0</v>
      </c>
      <c r="V295" s="165">
        <f>COUNTIFS(BITACORA!$C$4:$C$7322,$B$7:$B$501,BITACORA!$E$4:$E$7322,$E$6:$AM$6,BITACORA!$B$4:$B$7322,"&gt;="&amp;$B$3,BITACORA!$B$4:$B$7322,"&lt;="&amp;$B$4)</f>
        <v>0</v>
      </c>
      <c r="W295" s="165">
        <f>COUNTIFS(BITACORA!$C$4:$C$7322,$B$7:$B$501,BITACORA!$E$4:$E$7322,$E$6:$AM$6,BITACORA!$B$4:$B$7322,"&gt;="&amp;$B$3,BITACORA!$B$4:$B$7322,"&lt;="&amp;$B$4)</f>
        <v>0</v>
      </c>
      <c r="X295" s="165">
        <f>COUNTIFS(BITACORA!$C$4:$C$7322,$B$7:$B$501,BITACORA!$E$4:$E$7322,$E$6:$AM$6,BITACORA!$B$4:$B$7322,"&gt;="&amp;$B$3,BITACORA!$B$4:$B$7322,"&lt;="&amp;$B$4)</f>
        <v>0</v>
      </c>
      <c r="Y295" s="165">
        <f>COUNTIFS(BITACORA!$C$4:$C$7322,$B$7:$B$501,BITACORA!$E$4:$E$7322,$E$6:$AM$6,BITACORA!$B$4:$B$7322,"&gt;="&amp;$B$3,BITACORA!$B$4:$B$7322,"&lt;="&amp;$B$4)</f>
        <v>0</v>
      </c>
      <c r="Z295" s="165">
        <f>COUNTIFS(BITACORA!$C$4:$C$7322,$B$7:$B$501,BITACORA!$E$4:$E$7322,$E$6:$AM$6,BITACORA!$B$4:$B$7322,"&gt;="&amp;$B$3,BITACORA!$B$4:$B$7322,"&lt;="&amp;$B$4)</f>
        <v>0</v>
      </c>
      <c r="AA295" s="165">
        <f>COUNTIFS(BITACORA!$C$4:$C$7322,$B$7:$B$501,BITACORA!$E$4:$E$7322,$E$6:$AM$6,BITACORA!$B$4:$B$7322,"&gt;="&amp;$B$3,BITACORA!$B$4:$B$7322,"&lt;="&amp;$B$4)</f>
        <v>0</v>
      </c>
      <c r="AB295" s="165">
        <f>COUNTIFS(BITACORA!$C$4:$C$7322,$B$7:$B$501,BITACORA!$E$4:$E$7322,$E$6:$AM$6,BITACORA!$B$4:$B$7322,"&gt;="&amp;$B$3,BITACORA!$B$4:$B$7322,"&lt;="&amp;$B$4)</f>
        <v>0</v>
      </c>
      <c r="AC295" s="165">
        <f>COUNTIFS(BITACORA!$C$4:$C$7322,$B$7:$B$501,BITACORA!$E$4:$E$7322,$E$6:$AM$6,BITACORA!$B$4:$B$7322,"&gt;="&amp;$B$3,BITACORA!$B$4:$B$7322,"&lt;="&amp;$B$4)</f>
        <v>0</v>
      </c>
      <c r="AD295" s="165">
        <f>COUNTIFS(BITACORA!$C$4:$C$7322,$B$7:$B$501,BITACORA!$E$4:$E$7322,$E$6:$AM$6,BITACORA!$B$4:$B$7322,"&gt;="&amp;$B$3,BITACORA!$B$4:$B$7322,"&lt;="&amp;$B$4)</f>
        <v>0</v>
      </c>
      <c r="AE295" s="165">
        <f>COUNTIFS(BITACORA!$C$4:$C$7322,$B$7:$B$501,BITACORA!$E$4:$E$7322,$E$6:$AM$6,BITACORA!$B$4:$B$7322,"&gt;="&amp;$B$3,BITACORA!$B$4:$B$7322,"&lt;="&amp;$B$4)</f>
        <v>0</v>
      </c>
      <c r="AF295" s="165">
        <f>COUNTIFS(BITACORA!$C$4:$C$7322,$B$7:$B$501,BITACORA!$E$4:$E$7322,$E$6:$AM$6,BITACORA!$B$4:$B$7322,"&gt;="&amp;$B$3,BITACORA!$B$4:$B$7322,"&lt;="&amp;$B$4)</f>
        <v>0</v>
      </c>
      <c r="AG295" s="165">
        <f>COUNTIFS(BITACORA!$C$4:$C$7322,$B$7:$B$501,BITACORA!$E$4:$E$7322,$E$6:$AM$6,BITACORA!$B$4:$B$7322,"&gt;="&amp;$B$3,BITACORA!$B$4:$B$7322,"&lt;="&amp;$B$4)</f>
        <v>0</v>
      </c>
      <c r="AH295" s="165">
        <f>COUNTIFS(BITACORA!$C$4:$C$7322,$B$7:$B$501,BITACORA!$E$4:$E$7322,$E$6:$AM$6,BITACORA!$B$4:$B$7322,"&gt;="&amp;$B$3,BITACORA!$B$4:$B$7322,"&lt;="&amp;$B$4)</f>
        <v>0</v>
      </c>
      <c r="AI295" s="165">
        <f>COUNTIFS(BITACORA!$C$4:$C$7322,$B$7:$B$501,BITACORA!$E$4:$E$7322,$E$6:$AM$6,BITACORA!$B$4:$B$7322,"&gt;="&amp;$B$3,BITACORA!$B$4:$B$7322,"&lt;="&amp;$B$4)</f>
        <v>0</v>
      </c>
      <c r="AJ295" s="165">
        <f>COUNTIFS(BITACORA!$C$4:$C$7322,$B$7:$B$501,BITACORA!$E$4:$E$7322,$E$6:$AM$6,BITACORA!$B$4:$B$7322,"&gt;="&amp;$B$3,BITACORA!$B$4:$B$7322,"&lt;="&amp;$B$4)</f>
        <v>0</v>
      </c>
      <c r="AK295" s="165">
        <f>COUNTIFS(BITACORA!$C$4:$C$7322,$B$7:$B$501,BITACORA!$E$4:$E$7322,$E$6:$AM$6,BITACORA!$B$4:$B$7322,"&gt;="&amp;$B$3,BITACORA!$B$4:$B$7322,"&lt;="&amp;$B$4)</f>
        <v>0</v>
      </c>
      <c r="AL295" s="165">
        <f>COUNTIFS(BITACORA!$C$4:$C$7322,$B$7:$B$501,BITACORA!$E$4:$E$7322,$E$6:$AM$6,BITACORA!$B$4:$B$7322,"&gt;="&amp;$B$3,BITACORA!$B$4:$B$7322,"&lt;="&amp;$B$4)</f>
        <v>0</v>
      </c>
      <c r="AM295" s="165">
        <f>COUNTIFS(BITACORA!$C$4:$C$7322,$B$7:$B$501,BITACORA!$E$4:$E$7322,$E$6:$AM$6,BITACORA!$B$4:$B$7322,"&gt;="&amp;$B$3,BITACORA!$B$4:$B$7322,"&lt;="&amp;$B$4)</f>
        <v>0</v>
      </c>
    </row>
    <row r="296" spans="1:39">
      <c r="A296" s="141"/>
      <c r="B296" s="165"/>
      <c r="C296" s="165"/>
      <c r="D296" s="164">
        <f t="shared" si="0"/>
        <v>0</v>
      </c>
      <c r="E296" s="165">
        <f>COUNTIFS(BITACORA!$C$4:$C$7322,$B$7:$B$501,BITACORA!$E$4:$E$7322,$E$6:$AM$6,BITACORA!$B$4:$B$7322,"&gt;="&amp;$B$3,BITACORA!$B$4:$B$7322,"&lt;="&amp;$B$4)</f>
        <v>0</v>
      </c>
      <c r="F296" s="165">
        <f>COUNTIFS(BITACORA!$C$4:$C$7322,$B$7:$B$501,BITACORA!$E$4:$E$7322,$E$6:$AM$6,BITACORA!$B$4:$B$7322,"&gt;="&amp;$B$3,BITACORA!$B$4:$B$7322,"&lt;="&amp;$B$4)</f>
        <v>0</v>
      </c>
      <c r="G296" s="165">
        <f>COUNTIFS(BITACORA!$C$4:$C$7322,$B$7:$B$501,BITACORA!$E$4:$E$7322,$E$6:$AM$6,BITACORA!$B$4:$B$7322,"&gt;="&amp;$B$3,BITACORA!$B$4:$B$7322,"&lt;="&amp;$B$4)</f>
        <v>0</v>
      </c>
      <c r="H296" s="165">
        <f>COUNTIFS(BITACORA!$C$4:$C$7322,$B$7:$B$501,BITACORA!$E$4:$E$7322,$E$6:$AM$6,BITACORA!$B$4:$B$7322,"&gt;="&amp;$B$3,BITACORA!$B$4:$B$7322,"&lt;="&amp;$B$4)</f>
        <v>0</v>
      </c>
      <c r="I296" s="165">
        <f>COUNTIFS(BITACORA!$C$4:$C$7322,$B$7:$B$501,BITACORA!$E$4:$E$7322,$E$6:$AM$6,BITACORA!$B$4:$B$7322,"&gt;="&amp;$B$3,BITACORA!$B$4:$B$7322,"&lt;="&amp;$B$4)</f>
        <v>0</v>
      </c>
      <c r="J296" s="165">
        <f>COUNTIFS(BITACORA!$C$4:$C$7322,$B$7:$B$501,BITACORA!$E$4:$E$7322,$E$6:$AM$6,BITACORA!$B$4:$B$7322,"&gt;="&amp;$B$3,BITACORA!$B$4:$B$7322,"&lt;="&amp;$B$4)</f>
        <v>0</v>
      </c>
      <c r="K296" s="165">
        <f>COUNTIFS(BITACORA!$C$4:$C$7322,$B$7:$B$501,BITACORA!$E$4:$E$7322,$E$6:$AM$6,BITACORA!$B$4:$B$7322,"&gt;="&amp;$B$3,BITACORA!$B$4:$B$7322,"&lt;="&amp;$B$4)</f>
        <v>0</v>
      </c>
      <c r="L296" s="165">
        <f>COUNTIFS(BITACORA!$C$4:$C$7322,$B$7:$B$501,BITACORA!$E$4:$E$7322,$E$6:$AM$6,BITACORA!$B$4:$B$7322,"&gt;="&amp;$B$3,BITACORA!$B$4:$B$7322,"&lt;="&amp;$B$4)</f>
        <v>0</v>
      </c>
      <c r="M296" s="165">
        <f>COUNTIFS(BITACORA!$C$4:$C$7322,$B$7:$B$501,BITACORA!$E$4:$E$7322,$E$6:$AM$6,BITACORA!$B$4:$B$7322,"&gt;="&amp;$B$3,BITACORA!$B$4:$B$7322,"&lt;="&amp;$B$4)</f>
        <v>0</v>
      </c>
      <c r="N296" s="165">
        <f>COUNTIFS(BITACORA!$C$4:$C$7322,$B$7:$B$501,BITACORA!$E$4:$E$7322,$E$6:$AM$6,BITACORA!$B$4:$B$7322,"&gt;="&amp;$B$3,BITACORA!$B$4:$B$7322,"&lt;="&amp;$B$4)</f>
        <v>0</v>
      </c>
      <c r="O296" s="165">
        <f>COUNTIFS(BITACORA!$C$4:$C$7322,$B$7:$B$501,BITACORA!$E$4:$E$7322,$E$6:$AM$6,BITACORA!$B$4:$B$7322,"&gt;="&amp;$B$3,BITACORA!$B$4:$B$7322,"&lt;="&amp;$B$4)</f>
        <v>0</v>
      </c>
      <c r="P296" s="165">
        <f>COUNTIFS(BITACORA!$C$4:$C$7322,$B$7:$B$501,BITACORA!$E$4:$E$7322,$E$6:$AM$6,BITACORA!$B$4:$B$7322,"&gt;="&amp;$B$3,BITACORA!$B$4:$B$7322,"&lt;="&amp;$B$4)</f>
        <v>0</v>
      </c>
      <c r="Q296" s="165">
        <f>COUNTIFS(BITACORA!$C$4:$C$7322,$B$7:$B$501,BITACORA!$E$4:$E$7322,$E$6:$AM$6,BITACORA!$B$4:$B$7322,"&gt;="&amp;$B$3,BITACORA!$B$4:$B$7322,"&lt;="&amp;$B$4)</f>
        <v>0</v>
      </c>
      <c r="R296" s="165">
        <f>COUNTIFS(BITACORA!$C$4:$C$7322,$B$7:$B$501,BITACORA!$E$4:$E$7322,$E$6:$AM$6,BITACORA!$B$4:$B$7322,"&gt;="&amp;$B$3,BITACORA!$B$4:$B$7322,"&lt;="&amp;$B$4)</f>
        <v>0</v>
      </c>
      <c r="S296" s="165">
        <f>COUNTIFS(BITACORA!$C$4:$C$7322,$B$7:$B$501,BITACORA!$E$4:$E$7322,$E$6:$AM$6,BITACORA!$B$4:$B$7322,"&gt;="&amp;$B$3,BITACORA!$B$4:$B$7322,"&lt;="&amp;$B$4)</f>
        <v>0</v>
      </c>
      <c r="T296" s="165">
        <f>COUNTIFS(BITACORA!$C$4:$C$7322,$B$7:$B$501,BITACORA!$E$4:$E$7322,$E$6:$AM$6,BITACORA!$B$4:$B$7322,"&gt;="&amp;$B$3,BITACORA!$B$4:$B$7322,"&lt;="&amp;$B$4)</f>
        <v>0</v>
      </c>
      <c r="U296" s="165">
        <f>COUNTIFS(BITACORA!$C$4:$C$7322,$B$7:$B$501,BITACORA!$E$4:$E$7322,$E$6:$AM$6,BITACORA!$B$4:$B$7322,"&gt;="&amp;$B$3,BITACORA!$B$4:$B$7322,"&lt;="&amp;$B$4)</f>
        <v>0</v>
      </c>
      <c r="V296" s="165">
        <f>COUNTIFS(BITACORA!$C$4:$C$7322,$B$7:$B$501,BITACORA!$E$4:$E$7322,$E$6:$AM$6,BITACORA!$B$4:$B$7322,"&gt;="&amp;$B$3,BITACORA!$B$4:$B$7322,"&lt;="&amp;$B$4)</f>
        <v>0</v>
      </c>
      <c r="W296" s="165">
        <f>COUNTIFS(BITACORA!$C$4:$C$7322,$B$7:$B$501,BITACORA!$E$4:$E$7322,$E$6:$AM$6,BITACORA!$B$4:$B$7322,"&gt;="&amp;$B$3,BITACORA!$B$4:$B$7322,"&lt;="&amp;$B$4)</f>
        <v>0</v>
      </c>
      <c r="X296" s="165">
        <f>COUNTIFS(BITACORA!$C$4:$C$7322,$B$7:$B$501,BITACORA!$E$4:$E$7322,$E$6:$AM$6,BITACORA!$B$4:$B$7322,"&gt;="&amp;$B$3,BITACORA!$B$4:$B$7322,"&lt;="&amp;$B$4)</f>
        <v>0</v>
      </c>
      <c r="Y296" s="165">
        <f>COUNTIFS(BITACORA!$C$4:$C$7322,$B$7:$B$501,BITACORA!$E$4:$E$7322,$E$6:$AM$6,BITACORA!$B$4:$B$7322,"&gt;="&amp;$B$3,BITACORA!$B$4:$B$7322,"&lt;="&amp;$B$4)</f>
        <v>0</v>
      </c>
      <c r="Z296" s="165">
        <f>COUNTIFS(BITACORA!$C$4:$C$7322,$B$7:$B$501,BITACORA!$E$4:$E$7322,$E$6:$AM$6,BITACORA!$B$4:$B$7322,"&gt;="&amp;$B$3,BITACORA!$B$4:$B$7322,"&lt;="&amp;$B$4)</f>
        <v>0</v>
      </c>
      <c r="AA296" s="165">
        <f>COUNTIFS(BITACORA!$C$4:$C$7322,$B$7:$B$501,BITACORA!$E$4:$E$7322,$E$6:$AM$6,BITACORA!$B$4:$B$7322,"&gt;="&amp;$B$3,BITACORA!$B$4:$B$7322,"&lt;="&amp;$B$4)</f>
        <v>0</v>
      </c>
      <c r="AB296" s="165">
        <f>COUNTIFS(BITACORA!$C$4:$C$7322,$B$7:$B$501,BITACORA!$E$4:$E$7322,$E$6:$AM$6,BITACORA!$B$4:$B$7322,"&gt;="&amp;$B$3,BITACORA!$B$4:$B$7322,"&lt;="&amp;$B$4)</f>
        <v>0</v>
      </c>
      <c r="AC296" s="165">
        <f>COUNTIFS(BITACORA!$C$4:$C$7322,$B$7:$B$501,BITACORA!$E$4:$E$7322,$E$6:$AM$6,BITACORA!$B$4:$B$7322,"&gt;="&amp;$B$3,BITACORA!$B$4:$B$7322,"&lt;="&amp;$B$4)</f>
        <v>0</v>
      </c>
      <c r="AD296" s="165">
        <f>COUNTIFS(BITACORA!$C$4:$C$7322,$B$7:$B$501,BITACORA!$E$4:$E$7322,$E$6:$AM$6,BITACORA!$B$4:$B$7322,"&gt;="&amp;$B$3,BITACORA!$B$4:$B$7322,"&lt;="&amp;$B$4)</f>
        <v>0</v>
      </c>
      <c r="AE296" s="165">
        <f>COUNTIFS(BITACORA!$C$4:$C$7322,$B$7:$B$501,BITACORA!$E$4:$E$7322,$E$6:$AM$6,BITACORA!$B$4:$B$7322,"&gt;="&amp;$B$3,BITACORA!$B$4:$B$7322,"&lt;="&amp;$B$4)</f>
        <v>0</v>
      </c>
      <c r="AF296" s="165">
        <f>COUNTIFS(BITACORA!$C$4:$C$7322,$B$7:$B$501,BITACORA!$E$4:$E$7322,$E$6:$AM$6,BITACORA!$B$4:$B$7322,"&gt;="&amp;$B$3,BITACORA!$B$4:$B$7322,"&lt;="&amp;$B$4)</f>
        <v>0</v>
      </c>
      <c r="AG296" s="165">
        <f>COUNTIFS(BITACORA!$C$4:$C$7322,$B$7:$B$501,BITACORA!$E$4:$E$7322,$E$6:$AM$6,BITACORA!$B$4:$B$7322,"&gt;="&amp;$B$3,BITACORA!$B$4:$B$7322,"&lt;="&amp;$B$4)</f>
        <v>0</v>
      </c>
      <c r="AH296" s="165">
        <f>COUNTIFS(BITACORA!$C$4:$C$7322,$B$7:$B$501,BITACORA!$E$4:$E$7322,$E$6:$AM$6,BITACORA!$B$4:$B$7322,"&gt;="&amp;$B$3,BITACORA!$B$4:$B$7322,"&lt;="&amp;$B$4)</f>
        <v>0</v>
      </c>
      <c r="AI296" s="165">
        <f>COUNTIFS(BITACORA!$C$4:$C$7322,$B$7:$B$501,BITACORA!$E$4:$E$7322,$E$6:$AM$6,BITACORA!$B$4:$B$7322,"&gt;="&amp;$B$3,BITACORA!$B$4:$B$7322,"&lt;="&amp;$B$4)</f>
        <v>0</v>
      </c>
      <c r="AJ296" s="165">
        <f>COUNTIFS(BITACORA!$C$4:$C$7322,$B$7:$B$501,BITACORA!$E$4:$E$7322,$E$6:$AM$6,BITACORA!$B$4:$B$7322,"&gt;="&amp;$B$3,BITACORA!$B$4:$B$7322,"&lt;="&amp;$B$4)</f>
        <v>0</v>
      </c>
      <c r="AK296" s="165">
        <f>COUNTIFS(BITACORA!$C$4:$C$7322,$B$7:$B$501,BITACORA!$E$4:$E$7322,$E$6:$AM$6,BITACORA!$B$4:$B$7322,"&gt;="&amp;$B$3,BITACORA!$B$4:$B$7322,"&lt;="&amp;$B$4)</f>
        <v>0</v>
      </c>
      <c r="AL296" s="165">
        <f>COUNTIFS(BITACORA!$C$4:$C$7322,$B$7:$B$501,BITACORA!$E$4:$E$7322,$E$6:$AM$6,BITACORA!$B$4:$B$7322,"&gt;="&amp;$B$3,BITACORA!$B$4:$B$7322,"&lt;="&amp;$B$4)</f>
        <v>0</v>
      </c>
      <c r="AM296" s="165">
        <f>COUNTIFS(BITACORA!$C$4:$C$7322,$B$7:$B$501,BITACORA!$E$4:$E$7322,$E$6:$AM$6,BITACORA!$B$4:$B$7322,"&gt;="&amp;$B$3,BITACORA!$B$4:$B$7322,"&lt;="&amp;$B$4)</f>
        <v>0</v>
      </c>
    </row>
    <row r="297" spans="1:39">
      <c r="A297" s="141"/>
      <c r="B297" s="165"/>
      <c r="C297" s="165"/>
      <c r="D297" s="164">
        <f t="shared" si="0"/>
        <v>0</v>
      </c>
      <c r="E297" s="165">
        <f>COUNTIFS(BITACORA!$C$4:$C$7322,$B$7:$B$501,BITACORA!$E$4:$E$7322,$E$6:$AM$6,BITACORA!$B$4:$B$7322,"&gt;="&amp;$B$3,BITACORA!$B$4:$B$7322,"&lt;="&amp;$B$4)</f>
        <v>0</v>
      </c>
      <c r="F297" s="165">
        <f>COUNTIFS(BITACORA!$C$4:$C$7322,$B$7:$B$501,BITACORA!$E$4:$E$7322,$E$6:$AM$6,BITACORA!$B$4:$B$7322,"&gt;="&amp;$B$3,BITACORA!$B$4:$B$7322,"&lt;="&amp;$B$4)</f>
        <v>0</v>
      </c>
      <c r="G297" s="165">
        <f>COUNTIFS(BITACORA!$C$4:$C$7322,$B$7:$B$501,BITACORA!$E$4:$E$7322,$E$6:$AM$6,BITACORA!$B$4:$B$7322,"&gt;="&amp;$B$3,BITACORA!$B$4:$B$7322,"&lt;="&amp;$B$4)</f>
        <v>0</v>
      </c>
      <c r="H297" s="165">
        <f>COUNTIFS(BITACORA!$C$4:$C$7322,$B$7:$B$501,BITACORA!$E$4:$E$7322,$E$6:$AM$6,BITACORA!$B$4:$B$7322,"&gt;="&amp;$B$3,BITACORA!$B$4:$B$7322,"&lt;="&amp;$B$4)</f>
        <v>0</v>
      </c>
      <c r="I297" s="165">
        <f>COUNTIFS(BITACORA!$C$4:$C$7322,$B$7:$B$501,BITACORA!$E$4:$E$7322,$E$6:$AM$6,BITACORA!$B$4:$B$7322,"&gt;="&amp;$B$3,BITACORA!$B$4:$B$7322,"&lt;="&amp;$B$4)</f>
        <v>0</v>
      </c>
      <c r="J297" s="165">
        <f>COUNTIFS(BITACORA!$C$4:$C$7322,$B$7:$B$501,BITACORA!$E$4:$E$7322,$E$6:$AM$6,BITACORA!$B$4:$B$7322,"&gt;="&amp;$B$3,BITACORA!$B$4:$B$7322,"&lt;="&amp;$B$4)</f>
        <v>0</v>
      </c>
      <c r="K297" s="165">
        <f>COUNTIFS(BITACORA!$C$4:$C$7322,$B$7:$B$501,BITACORA!$E$4:$E$7322,$E$6:$AM$6,BITACORA!$B$4:$B$7322,"&gt;="&amp;$B$3,BITACORA!$B$4:$B$7322,"&lt;="&amp;$B$4)</f>
        <v>0</v>
      </c>
      <c r="L297" s="165">
        <f>COUNTIFS(BITACORA!$C$4:$C$7322,$B$7:$B$501,BITACORA!$E$4:$E$7322,$E$6:$AM$6,BITACORA!$B$4:$B$7322,"&gt;="&amp;$B$3,BITACORA!$B$4:$B$7322,"&lt;="&amp;$B$4)</f>
        <v>0</v>
      </c>
      <c r="M297" s="165">
        <f>COUNTIFS(BITACORA!$C$4:$C$7322,$B$7:$B$501,BITACORA!$E$4:$E$7322,$E$6:$AM$6,BITACORA!$B$4:$B$7322,"&gt;="&amp;$B$3,BITACORA!$B$4:$B$7322,"&lt;="&amp;$B$4)</f>
        <v>0</v>
      </c>
      <c r="N297" s="165">
        <f>COUNTIFS(BITACORA!$C$4:$C$7322,$B$7:$B$501,BITACORA!$E$4:$E$7322,$E$6:$AM$6,BITACORA!$B$4:$B$7322,"&gt;="&amp;$B$3,BITACORA!$B$4:$B$7322,"&lt;="&amp;$B$4)</f>
        <v>0</v>
      </c>
      <c r="O297" s="165">
        <f>COUNTIFS(BITACORA!$C$4:$C$7322,$B$7:$B$501,BITACORA!$E$4:$E$7322,$E$6:$AM$6,BITACORA!$B$4:$B$7322,"&gt;="&amp;$B$3,BITACORA!$B$4:$B$7322,"&lt;="&amp;$B$4)</f>
        <v>0</v>
      </c>
      <c r="P297" s="165">
        <f>COUNTIFS(BITACORA!$C$4:$C$7322,$B$7:$B$501,BITACORA!$E$4:$E$7322,$E$6:$AM$6,BITACORA!$B$4:$B$7322,"&gt;="&amp;$B$3,BITACORA!$B$4:$B$7322,"&lt;="&amp;$B$4)</f>
        <v>0</v>
      </c>
      <c r="Q297" s="165">
        <f>COUNTIFS(BITACORA!$C$4:$C$7322,$B$7:$B$501,BITACORA!$E$4:$E$7322,$E$6:$AM$6,BITACORA!$B$4:$B$7322,"&gt;="&amp;$B$3,BITACORA!$B$4:$B$7322,"&lt;="&amp;$B$4)</f>
        <v>0</v>
      </c>
      <c r="R297" s="165">
        <f>COUNTIFS(BITACORA!$C$4:$C$7322,$B$7:$B$501,BITACORA!$E$4:$E$7322,$E$6:$AM$6,BITACORA!$B$4:$B$7322,"&gt;="&amp;$B$3,BITACORA!$B$4:$B$7322,"&lt;="&amp;$B$4)</f>
        <v>0</v>
      </c>
      <c r="S297" s="165">
        <f>COUNTIFS(BITACORA!$C$4:$C$7322,$B$7:$B$501,BITACORA!$E$4:$E$7322,$E$6:$AM$6,BITACORA!$B$4:$B$7322,"&gt;="&amp;$B$3,BITACORA!$B$4:$B$7322,"&lt;="&amp;$B$4)</f>
        <v>0</v>
      </c>
      <c r="T297" s="165">
        <f>COUNTIFS(BITACORA!$C$4:$C$7322,$B$7:$B$501,BITACORA!$E$4:$E$7322,$E$6:$AM$6,BITACORA!$B$4:$B$7322,"&gt;="&amp;$B$3,BITACORA!$B$4:$B$7322,"&lt;="&amp;$B$4)</f>
        <v>0</v>
      </c>
      <c r="U297" s="165">
        <f>COUNTIFS(BITACORA!$C$4:$C$7322,$B$7:$B$501,BITACORA!$E$4:$E$7322,$E$6:$AM$6,BITACORA!$B$4:$B$7322,"&gt;="&amp;$B$3,BITACORA!$B$4:$B$7322,"&lt;="&amp;$B$4)</f>
        <v>0</v>
      </c>
      <c r="V297" s="165">
        <f>COUNTIFS(BITACORA!$C$4:$C$7322,$B$7:$B$501,BITACORA!$E$4:$E$7322,$E$6:$AM$6,BITACORA!$B$4:$B$7322,"&gt;="&amp;$B$3,BITACORA!$B$4:$B$7322,"&lt;="&amp;$B$4)</f>
        <v>0</v>
      </c>
      <c r="W297" s="165">
        <f>COUNTIFS(BITACORA!$C$4:$C$7322,$B$7:$B$501,BITACORA!$E$4:$E$7322,$E$6:$AM$6,BITACORA!$B$4:$B$7322,"&gt;="&amp;$B$3,BITACORA!$B$4:$B$7322,"&lt;="&amp;$B$4)</f>
        <v>0</v>
      </c>
      <c r="X297" s="165">
        <f>COUNTIFS(BITACORA!$C$4:$C$7322,$B$7:$B$501,BITACORA!$E$4:$E$7322,$E$6:$AM$6,BITACORA!$B$4:$B$7322,"&gt;="&amp;$B$3,BITACORA!$B$4:$B$7322,"&lt;="&amp;$B$4)</f>
        <v>0</v>
      </c>
      <c r="Y297" s="165">
        <f>COUNTIFS(BITACORA!$C$4:$C$7322,$B$7:$B$501,BITACORA!$E$4:$E$7322,$E$6:$AM$6,BITACORA!$B$4:$B$7322,"&gt;="&amp;$B$3,BITACORA!$B$4:$B$7322,"&lt;="&amp;$B$4)</f>
        <v>0</v>
      </c>
      <c r="Z297" s="165">
        <f>COUNTIFS(BITACORA!$C$4:$C$7322,$B$7:$B$501,BITACORA!$E$4:$E$7322,$E$6:$AM$6,BITACORA!$B$4:$B$7322,"&gt;="&amp;$B$3,BITACORA!$B$4:$B$7322,"&lt;="&amp;$B$4)</f>
        <v>0</v>
      </c>
      <c r="AA297" s="165">
        <f>COUNTIFS(BITACORA!$C$4:$C$7322,$B$7:$B$501,BITACORA!$E$4:$E$7322,$E$6:$AM$6,BITACORA!$B$4:$B$7322,"&gt;="&amp;$B$3,BITACORA!$B$4:$B$7322,"&lt;="&amp;$B$4)</f>
        <v>0</v>
      </c>
      <c r="AB297" s="165">
        <f>COUNTIFS(BITACORA!$C$4:$C$7322,$B$7:$B$501,BITACORA!$E$4:$E$7322,$E$6:$AM$6,BITACORA!$B$4:$B$7322,"&gt;="&amp;$B$3,BITACORA!$B$4:$B$7322,"&lt;="&amp;$B$4)</f>
        <v>0</v>
      </c>
      <c r="AC297" s="165">
        <f>COUNTIFS(BITACORA!$C$4:$C$7322,$B$7:$B$501,BITACORA!$E$4:$E$7322,$E$6:$AM$6,BITACORA!$B$4:$B$7322,"&gt;="&amp;$B$3,BITACORA!$B$4:$B$7322,"&lt;="&amp;$B$4)</f>
        <v>0</v>
      </c>
      <c r="AD297" s="165">
        <f>COUNTIFS(BITACORA!$C$4:$C$7322,$B$7:$B$501,BITACORA!$E$4:$E$7322,$E$6:$AM$6,BITACORA!$B$4:$B$7322,"&gt;="&amp;$B$3,BITACORA!$B$4:$B$7322,"&lt;="&amp;$B$4)</f>
        <v>0</v>
      </c>
      <c r="AE297" s="165">
        <f>COUNTIFS(BITACORA!$C$4:$C$7322,$B$7:$B$501,BITACORA!$E$4:$E$7322,$E$6:$AM$6,BITACORA!$B$4:$B$7322,"&gt;="&amp;$B$3,BITACORA!$B$4:$B$7322,"&lt;="&amp;$B$4)</f>
        <v>0</v>
      </c>
      <c r="AF297" s="165">
        <f>COUNTIFS(BITACORA!$C$4:$C$7322,$B$7:$B$501,BITACORA!$E$4:$E$7322,$E$6:$AM$6,BITACORA!$B$4:$B$7322,"&gt;="&amp;$B$3,BITACORA!$B$4:$B$7322,"&lt;="&amp;$B$4)</f>
        <v>0</v>
      </c>
      <c r="AG297" s="165">
        <f>COUNTIFS(BITACORA!$C$4:$C$7322,$B$7:$B$501,BITACORA!$E$4:$E$7322,$E$6:$AM$6,BITACORA!$B$4:$B$7322,"&gt;="&amp;$B$3,BITACORA!$B$4:$B$7322,"&lt;="&amp;$B$4)</f>
        <v>0</v>
      </c>
      <c r="AH297" s="165">
        <f>COUNTIFS(BITACORA!$C$4:$C$7322,$B$7:$B$501,BITACORA!$E$4:$E$7322,$E$6:$AM$6,BITACORA!$B$4:$B$7322,"&gt;="&amp;$B$3,BITACORA!$B$4:$B$7322,"&lt;="&amp;$B$4)</f>
        <v>0</v>
      </c>
      <c r="AI297" s="165">
        <f>COUNTIFS(BITACORA!$C$4:$C$7322,$B$7:$B$501,BITACORA!$E$4:$E$7322,$E$6:$AM$6,BITACORA!$B$4:$B$7322,"&gt;="&amp;$B$3,BITACORA!$B$4:$B$7322,"&lt;="&amp;$B$4)</f>
        <v>0</v>
      </c>
      <c r="AJ297" s="165">
        <f>COUNTIFS(BITACORA!$C$4:$C$7322,$B$7:$B$501,BITACORA!$E$4:$E$7322,$E$6:$AM$6,BITACORA!$B$4:$B$7322,"&gt;="&amp;$B$3,BITACORA!$B$4:$B$7322,"&lt;="&amp;$B$4)</f>
        <v>0</v>
      </c>
      <c r="AK297" s="165">
        <f>COUNTIFS(BITACORA!$C$4:$C$7322,$B$7:$B$501,BITACORA!$E$4:$E$7322,$E$6:$AM$6,BITACORA!$B$4:$B$7322,"&gt;="&amp;$B$3,BITACORA!$B$4:$B$7322,"&lt;="&amp;$B$4)</f>
        <v>0</v>
      </c>
      <c r="AL297" s="165">
        <f>COUNTIFS(BITACORA!$C$4:$C$7322,$B$7:$B$501,BITACORA!$E$4:$E$7322,$E$6:$AM$6,BITACORA!$B$4:$B$7322,"&gt;="&amp;$B$3,BITACORA!$B$4:$B$7322,"&lt;="&amp;$B$4)</f>
        <v>0</v>
      </c>
      <c r="AM297" s="165">
        <f>COUNTIFS(BITACORA!$C$4:$C$7322,$B$7:$B$501,BITACORA!$E$4:$E$7322,$E$6:$AM$6,BITACORA!$B$4:$B$7322,"&gt;="&amp;$B$3,BITACORA!$B$4:$B$7322,"&lt;="&amp;$B$4)</f>
        <v>0</v>
      </c>
    </row>
    <row r="298" spans="1:39">
      <c r="A298" s="141"/>
      <c r="B298" s="165"/>
      <c r="C298" s="165"/>
      <c r="D298" s="164">
        <f t="shared" si="0"/>
        <v>0</v>
      </c>
      <c r="E298" s="165">
        <f>COUNTIFS(BITACORA!$C$4:$C$7322,$B$7:$B$501,BITACORA!$E$4:$E$7322,$E$6:$AM$6,BITACORA!$B$4:$B$7322,"&gt;="&amp;$B$3,BITACORA!$B$4:$B$7322,"&lt;="&amp;$B$4)</f>
        <v>0</v>
      </c>
      <c r="F298" s="165">
        <f>COUNTIFS(BITACORA!$C$4:$C$7322,$B$7:$B$501,BITACORA!$E$4:$E$7322,$E$6:$AM$6,BITACORA!$B$4:$B$7322,"&gt;="&amp;$B$3,BITACORA!$B$4:$B$7322,"&lt;="&amp;$B$4)</f>
        <v>0</v>
      </c>
      <c r="G298" s="165">
        <f>COUNTIFS(BITACORA!$C$4:$C$7322,$B$7:$B$501,BITACORA!$E$4:$E$7322,$E$6:$AM$6,BITACORA!$B$4:$B$7322,"&gt;="&amp;$B$3,BITACORA!$B$4:$B$7322,"&lt;="&amp;$B$4)</f>
        <v>0</v>
      </c>
      <c r="H298" s="165">
        <f>COUNTIFS(BITACORA!$C$4:$C$7322,$B$7:$B$501,BITACORA!$E$4:$E$7322,$E$6:$AM$6,BITACORA!$B$4:$B$7322,"&gt;="&amp;$B$3,BITACORA!$B$4:$B$7322,"&lt;="&amp;$B$4)</f>
        <v>0</v>
      </c>
      <c r="I298" s="165">
        <f>COUNTIFS(BITACORA!$C$4:$C$7322,$B$7:$B$501,BITACORA!$E$4:$E$7322,$E$6:$AM$6,BITACORA!$B$4:$B$7322,"&gt;="&amp;$B$3,BITACORA!$B$4:$B$7322,"&lt;="&amp;$B$4)</f>
        <v>0</v>
      </c>
      <c r="J298" s="165">
        <f>COUNTIFS(BITACORA!$C$4:$C$7322,$B$7:$B$501,BITACORA!$E$4:$E$7322,$E$6:$AM$6,BITACORA!$B$4:$B$7322,"&gt;="&amp;$B$3,BITACORA!$B$4:$B$7322,"&lt;="&amp;$B$4)</f>
        <v>0</v>
      </c>
      <c r="K298" s="165">
        <f>COUNTIFS(BITACORA!$C$4:$C$7322,$B$7:$B$501,BITACORA!$E$4:$E$7322,$E$6:$AM$6,BITACORA!$B$4:$B$7322,"&gt;="&amp;$B$3,BITACORA!$B$4:$B$7322,"&lt;="&amp;$B$4)</f>
        <v>0</v>
      </c>
      <c r="L298" s="165">
        <f>COUNTIFS(BITACORA!$C$4:$C$7322,$B$7:$B$501,BITACORA!$E$4:$E$7322,$E$6:$AM$6,BITACORA!$B$4:$B$7322,"&gt;="&amp;$B$3,BITACORA!$B$4:$B$7322,"&lt;="&amp;$B$4)</f>
        <v>0</v>
      </c>
      <c r="M298" s="165">
        <f>COUNTIFS(BITACORA!$C$4:$C$7322,$B$7:$B$501,BITACORA!$E$4:$E$7322,$E$6:$AM$6,BITACORA!$B$4:$B$7322,"&gt;="&amp;$B$3,BITACORA!$B$4:$B$7322,"&lt;="&amp;$B$4)</f>
        <v>0</v>
      </c>
      <c r="N298" s="165">
        <f>COUNTIFS(BITACORA!$C$4:$C$7322,$B$7:$B$501,BITACORA!$E$4:$E$7322,$E$6:$AM$6,BITACORA!$B$4:$B$7322,"&gt;="&amp;$B$3,BITACORA!$B$4:$B$7322,"&lt;="&amp;$B$4)</f>
        <v>0</v>
      </c>
      <c r="O298" s="165">
        <f>COUNTIFS(BITACORA!$C$4:$C$7322,$B$7:$B$501,BITACORA!$E$4:$E$7322,$E$6:$AM$6,BITACORA!$B$4:$B$7322,"&gt;="&amp;$B$3,BITACORA!$B$4:$B$7322,"&lt;="&amp;$B$4)</f>
        <v>0</v>
      </c>
      <c r="P298" s="165">
        <f>COUNTIFS(BITACORA!$C$4:$C$7322,$B$7:$B$501,BITACORA!$E$4:$E$7322,$E$6:$AM$6,BITACORA!$B$4:$B$7322,"&gt;="&amp;$B$3,BITACORA!$B$4:$B$7322,"&lt;="&amp;$B$4)</f>
        <v>0</v>
      </c>
      <c r="Q298" s="165">
        <f>COUNTIFS(BITACORA!$C$4:$C$7322,$B$7:$B$501,BITACORA!$E$4:$E$7322,$E$6:$AM$6,BITACORA!$B$4:$B$7322,"&gt;="&amp;$B$3,BITACORA!$B$4:$B$7322,"&lt;="&amp;$B$4)</f>
        <v>0</v>
      </c>
      <c r="R298" s="165">
        <f>COUNTIFS(BITACORA!$C$4:$C$7322,$B$7:$B$501,BITACORA!$E$4:$E$7322,$E$6:$AM$6,BITACORA!$B$4:$B$7322,"&gt;="&amp;$B$3,BITACORA!$B$4:$B$7322,"&lt;="&amp;$B$4)</f>
        <v>0</v>
      </c>
      <c r="S298" s="165">
        <f>COUNTIFS(BITACORA!$C$4:$C$7322,$B$7:$B$501,BITACORA!$E$4:$E$7322,$E$6:$AM$6,BITACORA!$B$4:$B$7322,"&gt;="&amp;$B$3,BITACORA!$B$4:$B$7322,"&lt;="&amp;$B$4)</f>
        <v>0</v>
      </c>
      <c r="T298" s="165">
        <f>COUNTIFS(BITACORA!$C$4:$C$7322,$B$7:$B$501,BITACORA!$E$4:$E$7322,$E$6:$AM$6,BITACORA!$B$4:$B$7322,"&gt;="&amp;$B$3,BITACORA!$B$4:$B$7322,"&lt;="&amp;$B$4)</f>
        <v>0</v>
      </c>
      <c r="U298" s="165">
        <f>COUNTIFS(BITACORA!$C$4:$C$7322,$B$7:$B$501,BITACORA!$E$4:$E$7322,$E$6:$AM$6,BITACORA!$B$4:$B$7322,"&gt;="&amp;$B$3,BITACORA!$B$4:$B$7322,"&lt;="&amp;$B$4)</f>
        <v>0</v>
      </c>
      <c r="V298" s="165">
        <f>COUNTIFS(BITACORA!$C$4:$C$7322,$B$7:$B$501,BITACORA!$E$4:$E$7322,$E$6:$AM$6,BITACORA!$B$4:$B$7322,"&gt;="&amp;$B$3,BITACORA!$B$4:$B$7322,"&lt;="&amp;$B$4)</f>
        <v>0</v>
      </c>
      <c r="W298" s="165">
        <f>COUNTIFS(BITACORA!$C$4:$C$7322,$B$7:$B$501,BITACORA!$E$4:$E$7322,$E$6:$AM$6,BITACORA!$B$4:$B$7322,"&gt;="&amp;$B$3,BITACORA!$B$4:$B$7322,"&lt;="&amp;$B$4)</f>
        <v>0</v>
      </c>
      <c r="X298" s="165">
        <f>COUNTIFS(BITACORA!$C$4:$C$7322,$B$7:$B$501,BITACORA!$E$4:$E$7322,$E$6:$AM$6,BITACORA!$B$4:$B$7322,"&gt;="&amp;$B$3,BITACORA!$B$4:$B$7322,"&lt;="&amp;$B$4)</f>
        <v>0</v>
      </c>
      <c r="Y298" s="165">
        <f>COUNTIFS(BITACORA!$C$4:$C$7322,$B$7:$B$501,BITACORA!$E$4:$E$7322,$E$6:$AM$6,BITACORA!$B$4:$B$7322,"&gt;="&amp;$B$3,BITACORA!$B$4:$B$7322,"&lt;="&amp;$B$4)</f>
        <v>0</v>
      </c>
      <c r="Z298" s="165">
        <f>COUNTIFS(BITACORA!$C$4:$C$7322,$B$7:$B$501,BITACORA!$E$4:$E$7322,$E$6:$AM$6,BITACORA!$B$4:$B$7322,"&gt;="&amp;$B$3,BITACORA!$B$4:$B$7322,"&lt;="&amp;$B$4)</f>
        <v>0</v>
      </c>
      <c r="AA298" s="165">
        <f>COUNTIFS(BITACORA!$C$4:$C$7322,$B$7:$B$501,BITACORA!$E$4:$E$7322,$E$6:$AM$6,BITACORA!$B$4:$B$7322,"&gt;="&amp;$B$3,BITACORA!$B$4:$B$7322,"&lt;="&amp;$B$4)</f>
        <v>0</v>
      </c>
      <c r="AB298" s="165">
        <f>COUNTIFS(BITACORA!$C$4:$C$7322,$B$7:$B$501,BITACORA!$E$4:$E$7322,$E$6:$AM$6,BITACORA!$B$4:$B$7322,"&gt;="&amp;$B$3,BITACORA!$B$4:$B$7322,"&lt;="&amp;$B$4)</f>
        <v>0</v>
      </c>
      <c r="AC298" s="165">
        <f>COUNTIFS(BITACORA!$C$4:$C$7322,$B$7:$B$501,BITACORA!$E$4:$E$7322,$E$6:$AM$6,BITACORA!$B$4:$B$7322,"&gt;="&amp;$B$3,BITACORA!$B$4:$B$7322,"&lt;="&amp;$B$4)</f>
        <v>0</v>
      </c>
      <c r="AD298" s="165">
        <f>COUNTIFS(BITACORA!$C$4:$C$7322,$B$7:$B$501,BITACORA!$E$4:$E$7322,$E$6:$AM$6,BITACORA!$B$4:$B$7322,"&gt;="&amp;$B$3,BITACORA!$B$4:$B$7322,"&lt;="&amp;$B$4)</f>
        <v>0</v>
      </c>
      <c r="AE298" s="165">
        <f>COUNTIFS(BITACORA!$C$4:$C$7322,$B$7:$B$501,BITACORA!$E$4:$E$7322,$E$6:$AM$6,BITACORA!$B$4:$B$7322,"&gt;="&amp;$B$3,BITACORA!$B$4:$B$7322,"&lt;="&amp;$B$4)</f>
        <v>0</v>
      </c>
      <c r="AF298" s="165">
        <f>COUNTIFS(BITACORA!$C$4:$C$7322,$B$7:$B$501,BITACORA!$E$4:$E$7322,$E$6:$AM$6,BITACORA!$B$4:$B$7322,"&gt;="&amp;$B$3,BITACORA!$B$4:$B$7322,"&lt;="&amp;$B$4)</f>
        <v>0</v>
      </c>
      <c r="AG298" s="165">
        <f>COUNTIFS(BITACORA!$C$4:$C$7322,$B$7:$B$501,BITACORA!$E$4:$E$7322,$E$6:$AM$6,BITACORA!$B$4:$B$7322,"&gt;="&amp;$B$3,BITACORA!$B$4:$B$7322,"&lt;="&amp;$B$4)</f>
        <v>0</v>
      </c>
      <c r="AH298" s="165">
        <f>COUNTIFS(BITACORA!$C$4:$C$7322,$B$7:$B$501,BITACORA!$E$4:$E$7322,$E$6:$AM$6,BITACORA!$B$4:$B$7322,"&gt;="&amp;$B$3,BITACORA!$B$4:$B$7322,"&lt;="&amp;$B$4)</f>
        <v>0</v>
      </c>
      <c r="AI298" s="165">
        <f>COUNTIFS(BITACORA!$C$4:$C$7322,$B$7:$B$501,BITACORA!$E$4:$E$7322,$E$6:$AM$6,BITACORA!$B$4:$B$7322,"&gt;="&amp;$B$3,BITACORA!$B$4:$B$7322,"&lt;="&amp;$B$4)</f>
        <v>0</v>
      </c>
      <c r="AJ298" s="165">
        <f>COUNTIFS(BITACORA!$C$4:$C$7322,$B$7:$B$501,BITACORA!$E$4:$E$7322,$E$6:$AM$6,BITACORA!$B$4:$B$7322,"&gt;="&amp;$B$3,BITACORA!$B$4:$B$7322,"&lt;="&amp;$B$4)</f>
        <v>0</v>
      </c>
      <c r="AK298" s="165">
        <f>COUNTIFS(BITACORA!$C$4:$C$7322,$B$7:$B$501,BITACORA!$E$4:$E$7322,$E$6:$AM$6,BITACORA!$B$4:$B$7322,"&gt;="&amp;$B$3,BITACORA!$B$4:$B$7322,"&lt;="&amp;$B$4)</f>
        <v>0</v>
      </c>
      <c r="AL298" s="165">
        <f>COUNTIFS(BITACORA!$C$4:$C$7322,$B$7:$B$501,BITACORA!$E$4:$E$7322,$E$6:$AM$6,BITACORA!$B$4:$B$7322,"&gt;="&amp;$B$3,BITACORA!$B$4:$B$7322,"&lt;="&amp;$B$4)</f>
        <v>0</v>
      </c>
      <c r="AM298" s="165">
        <f>COUNTIFS(BITACORA!$C$4:$C$7322,$B$7:$B$501,BITACORA!$E$4:$E$7322,$E$6:$AM$6,BITACORA!$B$4:$B$7322,"&gt;="&amp;$B$3,BITACORA!$B$4:$B$7322,"&lt;="&amp;$B$4)</f>
        <v>0</v>
      </c>
    </row>
    <row r="299" spans="1:39">
      <c r="A299" s="141"/>
      <c r="B299" s="165"/>
      <c r="C299" s="165"/>
      <c r="D299" s="164">
        <f t="shared" si="0"/>
        <v>0</v>
      </c>
      <c r="E299" s="165">
        <f>COUNTIFS(BITACORA!$C$4:$C$7322,$B$7:$B$501,BITACORA!$E$4:$E$7322,$E$6:$AM$6,BITACORA!$B$4:$B$7322,"&gt;="&amp;$B$3,BITACORA!$B$4:$B$7322,"&lt;="&amp;$B$4)</f>
        <v>0</v>
      </c>
      <c r="F299" s="165">
        <f>COUNTIFS(BITACORA!$C$4:$C$7322,$B$7:$B$501,BITACORA!$E$4:$E$7322,$E$6:$AM$6,BITACORA!$B$4:$B$7322,"&gt;="&amp;$B$3,BITACORA!$B$4:$B$7322,"&lt;="&amp;$B$4)</f>
        <v>0</v>
      </c>
      <c r="G299" s="165">
        <f>COUNTIFS(BITACORA!$C$4:$C$7322,$B$7:$B$501,BITACORA!$E$4:$E$7322,$E$6:$AM$6,BITACORA!$B$4:$B$7322,"&gt;="&amp;$B$3,BITACORA!$B$4:$B$7322,"&lt;="&amp;$B$4)</f>
        <v>0</v>
      </c>
      <c r="H299" s="165">
        <f>COUNTIFS(BITACORA!$C$4:$C$7322,$B$7:$B$501,BITACORA!$E$4:$E$7322,$E$6:$AM$6,BITACORA!$B$4:$B$7322,"&gt;="&amp;$B$3,BITACORA!$B$4:$B$7322,"&lt;="&amp;$B$4)</f>
        <v>0</v>
      </c>
      <c r="I299" s="165">
        <f>COUNTIFS(BITACORA!$C$4:$C$7322,$B$7:$B$501,BITACORA!$E$4:$E$7322,$E$6:$AM$6,BITACORA!$B$4:$B$7322,"&gt;="&amp;$B$3,BITACORA!$B$4:$B$7322,"&lt;="&amp;$B$4)</f>
        <v>0</v>
      </c>
      <c r="J299" s="165">
        <f>COUNTIFS(BITACORA!$C$4:$C$7322,$B$7:$B$501,BITACORA!$E$4:$E$7322,$E$6:$AM$6,BITACORA!$B$4:$B$7322,"&gt;="&amp;$B$3,BITACORA!$B$4:$B$7322,"&lt;="&amp;$B$4)</f>
        <v>0</v>
      </c>
      <c r="K299" s="165">
        <f>COUNTIFS(BITACORA!$C$4:$C$7322,$B$7:$B$501,BITACORA!$E$4:$E$7322,$E$6:$AM$6,BITACORA!$B$4:$B$7322,"&gt;="&amp;$B$3,BITACORA!$B$4:$B$7322,"&lt;="&amp;$B$4)</f>
        <v>0</v>
      </c>
      <c r="L299" s="165">
        <f>COUNTIFS(BITACORA!$C$4:$C$7322,$B$7:$B$501,BITACORA!$E$4:$E$7322,$E$6:$AM$6,BITACORA!$B$4:$B$7322,"&gt;="&amp;$B$3,BITACORA!$B$4:$B$7322,"&lt;="&amp;$B$4)</f>
        <v>0</v>
      </c>
      <c r="M299" s="165">
        <f>COUNTIFS(BITACORA!$C$4:$C$7322,$B$7:$B$501,BITACORA!$E$4:$E$7322,$E$6:$AM$6,BITACORA!$B$4:$B$7322,"&gt;="&amp;$B$3,BITACORA!$B$4:$B$7322,"&lt;="&amp;$B$4)</f>
        <v>0</v>
      </c>
      <c r="N299" s="165">
        <f>COUNTIFS(BITACORA!$C$4:$C$7322,$B$7:$B$501,BITACORA!$E$4:$E$7322,$E$6:$AM$6,BITACORA!$B$4:$B$7322,"&gt;="&amp;$B$3,BITACORA!$B$4:$B$7322,"&lt;="&amp;$B$4)</f>
        <v>0</v>
      </c>
      <c r="O299" s="165">
        <f>COUNTIFS(BITACORA!$C$4:$C$7322,$B$7:$B$501,BITACORA!$E$4:$E$7322,$E$6:$AM$6,BITACORA!$B$4:$B$7322,"&gt;="&amp;$B$3,BITACORA!$B$4:$B$7322,"&lt;="&amp;$B$4)</f>
        <v>0</v>
      </c>
      <c r="P299" s="165">
        <f>COUNTIFS(BITACORA!$C$4:$C$7322,$B$7:$B$501,BITACORA!$E$4:$E$7322,$E$6:$AM$6,BITACORA!$B$4:$B$7322,"&gt;="&amp;$B$3,BITACORA!$B$4:$B$7322,"&lt;="&amp;$B$4)</f>
        <v>0</v>
      </c>
      <c r="Q299" s="165">
        <f>COUNTIFS(BITACORA!$C$4:$C$7322,$B$7:$B$501,BITACORA!$E$4:$E$7322,$E$6:$AM$6,BITACORA!$B$4:$B$7322,"&gt;="&amp;$B$3,BITACORA!$B$4:$B$7322,"&lt;="&amp;$B$4)</f>
        <v>0</v>
      </c>
      <c r="R299" s="165">
        <f>COUNTIFS(BITACORA!$C$4:$C$7322,$B$7:$B$501,BITACORA!$E$4:$E$7322,$E$6:$AM$6,BITACORA!$B$4:$B$7322,"&gt;="&amp;$B$3,BITACORA!$B$4:$B$7322,"&lt;="&amp;$B$4)</f>
        <v>0</v>
      </c>
      <c r="S299" s="165">
        <f>COUNTIFS(BITACORA!$C$4:$C$7322,$B$7:$B$501,BITACORA!$E$4:$E$7322,$E$6:$AM$6,BITACORA!$B$4:$B$7322,"&gt;="&amp;$B$3,BITACORA!$B$4:$B$7322,"&lt;="&amp;$B$4)</f>
        <v>0</v>
      </c>
      <c r="T299" s="165">
        <f>COUNTIFS(BITACORA!$C$4:$C$7322,$B$7:$B$501,BITACORA!$E$4:$E$7322,$E$6:$AM$6,BITACORA!$B$4:$B$7322,"&gt;="&amp;$B$3,BITACORA!$B$4:$B$7322,"&lt;="&amp;$B$4)</f>
        <v>0</v>
      </c>
      <c r="U299" s="165">
        <f>COUNTIFS(BITACORA!$C$4:$C$7322,$B$7:$B$501,BITACORA!$E$4:$E$7322,$E$6:$AM$6,BITACORA!$B$4:$B$7322,"&gt;="&amp;$B$3,BITACORA!$B$4:$B$7322,"&lt;="&amp;$B$4)</f>
        <v>0</v>
      </c>
      <c r="V299" s="165">
        <f>COUNTIFS(BITACORA!$C$4:$C$7322,$B$7:$B$501,BITACORA!$E$4:$E$7322,$E$6:$AM$6,BITACORA!$B$4:$B$7322,"&gt;="&amp;$B$3,BITACORA!$B$4:$B$7322,"&lt;="&amp;$B$4)</f>
        <v>0</v>
      </c>
      <c r="W299" s="165">
        <f>COUNTIFS(BITACORA!$C$4:$C$7322,$B$7:$B$501,BITACORA!$E$4:$E$7322,$E$6:$AM$6,BITACORA!$B$4:$B$7322,"&gt;="&amp;$B$3,BITACORA!$B$4:$B$7322,"&lt;="&amp;$B$4)</f>
        <v>0</v>
      </c>
      <c r="X299" s="165">
        <f>COUNTIFS(BITACORA!$C$4:$C$7322,$B$7:$B$501,BITACORA!$E$4:$E$7322,$E$6:$AM$6,BITACORA!$B$4:$B$7322,"&gt;="&amp;$B$3,BITACORA!$B$4:$B$7322,"&lt;="&amp;$B$4)</f>
        <v>0</v>
      </c>
      <c r="Y299" s="165">
        <f>COUNTIFS(BITACORA!$C$4:$C$7322,$B$7:$B$501,BITACORA!$E$4:$E$7322,$E$6:$AM$6,BITACORA!$B$4:$B$7322,"&gt;="&amp;$B$3,BITACORA!$B$4:$B$7322,"&lt;="&amp;$B$4)</f>
        <v>0</v>
      </c>
      <c r="Z299" s="165">
        <f>COUNTIFS(BITACORA!$C$4:$C$7322,$B$7:$B$501,BITACORA!$E$4:$E$7322,$E$6:$AM$6,BITACORA!$B$4:$B$7322,"&gt;="&amp;$B$3,BITACORA!$B$4:$B$7322,"&lt;="&amp;$B$4)</f>
        <v>0</v>
      </c>
      <c r="AA299" s="165">
        <f>COUNTIFS(BITACORA!$C$4:$C$7322,$B$7:$B$501,BITACORA!$E$4:$E$7322,$E$6:$AM$6,BITACORA!$B$4:$B$7322,"&gt;="&amp;$B$3,BITACORA!$B$4:$B$7322,"&lt;="&amp;$B$4)</f>
        <v>0</v>
      </c>
      <c r="AB299" s="165">
        <f>COUNTIFS(BITACORA!$C$4:$C$7322,$B$7:$B$501,BITACORA!$E$4:$E$7322,$E$6:$AM$6,BITACORA!$B$4:$B$7322,"&gt;="&amp;$B$3,BITACORA!$B$4:$B$7322,"&lt;="&amp;$B$4)</f>
        <v>0</v>
      </c>
      <c r="AC299" s="165">
        <f>COUNTIFS(BITACORA!$C$4:$C$7322,$B$7:$B$501,BITACORA!$E$4:$E$7322,$E$6:$AM$6,BITACORA!$B$4:$B$7322,"&gt;="&amp;$B$3,BITACORA!$B$4:$B$7322,"&lt;="&amp;$B$4)</f>
        <v>0</v>
      </c>
      <c r="AD299" s="165">
        <f>COUNTIFS(BITACORA!$C$4:$C$7322,$B$7:$B$501,BITACORA!$E$4:$E$7322,$E$6:$AM$6,BITACORA!$B$4:$B$7322,"&gt;="&amp;$B$3,BITACORA!$B$4:$B$7322,"&lt;="&amp;$B$4)</f>
        <v>0</v>
      </c>
      <c r="AE299" s="165">
        <f>COUNTIFS(BITACORA!$C$4:$C$7322,$B$7:$B$501,BITACORA!$E$4:$E$7322,$E$6:$AM$6,BITACORA!$B$4:$B$7322,"&gt;="&amp;$B$3,BITACORA!$B$4:$B$7322,"&lt;="&amp;$B$4)</f>
        <v>0</v>
      </c>
      <c r="AF299" s="165">
        <f>COUNTIFS(BITACORA!$C$4:$C$7322,$B$7:$B$501,BITACORA!$E$4:$E$7322,$E$6:$AM$6,BITACORA!$B$4:$B$7322,"&gt;="&amp;$B$3,BITACORA!$B$4:$B$7322,"&lt;="&amp;$B$4)</f>
        <v>0</v>
      </c>
      <c r="AG299" s="165">
        <f>COUNTIFS(BITACORA!$C$4:$C$7322,$B$7:$B$501,BITACORA!$E$4:$E$7322,$E$6:$AM$6,BITACORA!$B$4:$B$7322,"&gt;="&amp;$B$3,BITACORA!$B$4:$B$7322,"&lt;="&amp;$B$4)</f>
        <v>0</v>
      </c>
      <c r="AH299" s="165">
        <f>COUNTIFS(BITACORA!$C$4:$C$7322,$B$7:$B$501,BITACORA!$E$4:$E$7322,$E$6:$AM$6,BITACORA!$B$4:$B$7322,"&gt;="&amp;$B$3,BITACORA!$B$4:$B$7322,"&lt;="&amp;$B$4)</f>
        <v>0</v>
      </c>
      <c r="AI299" s="165">
        <f>COUNTIFS(BITACORA!$C$4:$C$7322,$B$7:$B$501,BITACORA!$E$4:$E$7322,$E$6:$AM$6,BITACORA!$B$4:$B$7322,"&gt;="&amp;$B$3,BITACORA!$B$4:$B$7322,"&lt;="&amp;$B$4)</f>
        <v>0</v>
      </c>
      <c r="AJ299" s="165">
        <f>COUNTIFS(BITACORA!$C$4:$C$7322,$B$7:$B$501,BITACORA!$E$4:$E$7322,$E$6:$AM$6,BITACORA!$B$4:$B$7322,"&gt;="&amp;$B$3,BITACORA!$B$4:$B$7322,"&lt;="&amp;$B$4)</f>
        <v>0</v>
      </c>
      <c r="AK299" s="165">
        <f>COUNTIFS(BITACORA!$C$4:$C$7322,$B$7:$B$501,BITACORA!$E$4:$E$7322,$E$6:$AM$6,BITACORA!$B$4:$B$7322,"&gt;="&amp;$B$3,BITACORA!$B$4:$B$7322,"&lt;="&amp;$B$4)</f>
        <v>0</v>
      </c>
      <c r="AL299" s="165">
        <f>COUNTIFS(BITACORA!$C$4:$C$7322,$B$7:$B$501,BITACORA!$E$4:$E$7322,$E$6:$AM$6,BITACORA!$B$4:$B$7322,"&gt;="&amp;$B$3,BITACORA!$B$4:$B$7322,"&lt;="&amp;$B$4)</f>
        <v>0</v>
      </c>
      <c r="AM299" s="165">
        <f>COUNTIFS(BITACORA!$C$4:$C$7322,$B$7:$B$501,BITACORA!$E$4:$E$7322,$E$6:$AM$6,BITACORA!$B$4:$B$7322,"&gt;="&amp;$B$3,BITACORA!$B$4:$B$7322,"&lt;="&amp;$B$4)</f>
        <v>0</v>
      </c>
    </row>
    <row r="300" spans="1:39">
      <c r="A300" s="141"/>
      <c r="B300" s="165"/>
      <c r="C300" s="165"/>
      <c r="D300" s="164">
        <f t="shared" si="0"/>
        <v>0</v>
      </c>
      <c r="E300" s="165">
        <f>COUNTIFS(BITACORA!$C$4:$C$7322,$B$7:$B$501,BITACORA!$E$4:$E$7322,$E$6:$AM$6,BITACORA!$B$4:$B$7322,"&gt;="&amp;$B$3,BITACORA!$B$4:$B$7322,"&lt;="&amp;$B$4)</f>
        <v>0</v>
      </c>
      <c r="F300" s="165">
        <f>COUNTIFS(BITACORA!$C$4:$C$7322,$B$7:$B$501,BITACORA!$E$4:$E$7322,$E$6:$AM$6,BITACORA!$B$4:$B$7322,"&gt;="&amp;$B$3,BITACORA!$B$4:$B$7322,"&lt;="&amp;$B$4)</f>
        <v>0</v>
      </c>
      <c r="G300" s="165">
        <f>COUNTIFS(BITACORA!$C$4:$C$7322,$B$7:$B$501,BITACORA!$E$4:$E$7322,$E$6:$AM$6,BITACORA!$B$4:$B$7322,"&gt;="&amp;$B$3,BITACORA!$B$4:$B$7322,"&lt;="&amp;$B$4)</f>
        <v>0</v>
      </c>
      <c r="H300" s="165">
        <f>COUNTIFS(BITACORA!$C$4:$C$7322,$B$7:$B$501,BITACORA!$E$4:$E$7322,$E$6:$AM$6,BITACORA!$B$4:$B$7322,"&gt;="&amp;$B$3,BITACORA!$B$4:$B$7322,"&lt;="&amp;$B$4)</f>
        <v>0</v>
      </c>
      <c r="I300" s="165">
        <f>COUNTIFS(BITACORA!$C$4:$C$7322,$B$7:$B$501,BITACORA!$E$4:$E$7322,$E$6:$AM$6,BITACORA!$B$4:$B$7322,"&gt;="&amp;$B$3,BITACORA!$B$4:$B$7322,"&lt;="&amp;$B$4)</f>
        <v>0</v>
      </c>
      <c r="J300" s="165">
        <f>COUNTIFS(BITACORA!$C$4:$C$7322,$B$7:$B$501,BITACORA!$E$4:$E$7322,$E$6:$AM$6,BITACORA!$B$4:$B$7322,"&gt;="&amp;$B$3,BITACORA!$B$4:$B$7322,"&lt;="&amp;$B$4)</f>
        <v>0</v>
      </c>
      <c r="K300" s="165">
        <f>COUNTIFS(BITACORA!$C$4:$C$7322,$B$7:$B$501,BITACORA!$E$4:$E$7322,$E$6:$AM$6,BITACORA!$B$4:$B$7322,"&gt;="&amp;$B$3,BITACORA!$B$4:$B$7322,"&lt;="&amp;$B$4)</f>
        <v>0</v>
      </c>
      <c r="L300" s="165">
        <f>COUNTIFS(BITACORA!$C$4:$C$7322,$B$7:$B$501,BITACORA!$E$4:$E$7322,$E$6:$AM$6,BITACORA!$B$4:$B$7322,"&gt;="&amp;$B$3,BITACORA!$B$4:$B$7322,"&lt;="&amp;$B$4)</f>
        <v>0</v>
      </c>
      <c r="M300" s="165">
        <f>COUNTIFS(BITACORA!$C$4:$C$7322,$B$7:$B$501,BITACORA!$E$4:$E$7322,$E$6:$AM$6,BITACORA!$B$4:$B$7322,"&gt;="&amp;$B$3,BITACORA!$B$4:$B$7322,"&lt;="&amp;$B$4)</f>
        <v>0</v>
      </c>
      <c r="N300" s="165">
        <f>COUNTIFS(BITACORA!$C$4:$C$7322,$B$7:$B$501,BITACORA!$E$4:$E$7322,$E$6:$AM$6,BITACORA!$B$4:$B$7322,"&gt;="&amp;$B$3,BITACORA!$B$4:$B$7322,"&lt;="&amp;$B$4)</f>
        <v>0</v>
      </c>
      <c r="O300" s="165">
        <f>COUNTIFS(BITACORA!$C$4:$C$7322,$B$7:$B$501,BITACORA!$E$4:$E$7322,$E$6:$AM$6,BITACORA!$B$4:$B$7322,"&gt;="&amp;$B$3,BITACORA!$B$4:$B$7322,"&lt;="&amp;$B$4)</f>
        <v>0</v>
      </c>
      <c r="P300" s="165">
        <f>COUNTIFS(BITACORA!$C$4:$C$7322,$B$7:$B$501,BITACORA!$E$4:$E$7322,$E$6:$AM$6,BITACORA!$B$4:$B$7322,"&gt;="&amp;$B$3,BITACORA!$B$4:$B$7322,"&lt;="&amp;$B$4)</f>
        <v>0</v>
      </c>
      <c r="Q300" s="165">
        <f>COUNTIFS(BITACORA!$C$4:$C$7322,$B$7:$B$501,BITACORA!$E$4:$E$7322,$E$6:$AM$6,BITACORA!$B$4:$B$7322,"&gt;="&amp;$B$3,BITACORA!$B$4:$B$7322,"&lt;="&amp;$B$4)</f>
        <v>0</v>
      </c>
      <c r="R300" s="165">
        <f>COUNTIFS(BITACORA!$C$4:$C$7322,$B$7:$B$501,BITACORA!$E$4:$E$7322,$E$6:$AM$6,BITACORA!$B$4:$B$7322,"&gt;="&amp;$B$3,BITACORA!$B$4:$B$7322,"&lt;="&amp;$B$4)</f>
        <v>0</v>
      </c>
      <c r="S300" s="165">
        <f>COUNTIFS(BITACORA!$C$4:$C$7322,$B$7:$B$501,BITACORA!$E$4:$E$7322,$E$6:$AM$6,BITACORA!$B$4:$B$7322,"&gt;="&amp;$B$3,BITACORA!$B$4:$B$7322,"&lt;="&amp;$B$4)</f>
        <v>0</v>
      </c>
      <c r="T300" s="165">
        <f>COUNTIFS(BITACORA!$C$4:$C$7322,$B$7:$B$501,BITACORA!$E$4:$E$7322,$E$6:$AM$6,BITACORA!$B$4:$B$7322,"&gt;="&amp;$B$3,BITACORA!$B$4:$B$7322,"&lt;="&amp;$B$4)</f>
        <v>0</v>
      </c>
      <c r="U300" s="165">
        <f>COUNTIFS(BITACORA!$C$4:$C$7322,$B$7:$B$501,BITACORA!$E$4:$E$7322,$E$6:$AM$6,BITACORA!$B$4:$B$7322,"&gt;="&amp;$B$3,BITACORA!$B$4:$B$7322,"&lt;="&amp;$B$4)</f>
        <v>0</v>
      </c>
      <c r="V300" s="165">
        <f>COUNTIFS(BITACORA!$C$4:$C$7322,$B$7:$B$501,BITACORA!$E$4:$E$7322,$E$6:$AM$6,BITACORA!$B$4:$B$7322,"&gt;="&amp;$B$3,BITACORA!$B$4:$B$7322,"&lt;="&amp;$B$4)</f>
        <v>0</v>
      </c>
      <c r="W300" s="165">
        <f>COUNTIFS(BITACORA!$C$4:$C$7322,$B$7:$B$501,BITACORA!$E$4:$E$7322,$E$6:$AM$6,BITACORA!$B$4:$B$7322,"&gt;="&amp;$B$3,BITACORA!$B$4:$B$7322,"&lt;="&amp;$B$4)</f>
        <v>0</v>
      </c>
      <c r="X300" s="165">
        <f>COUNTIFS(BITACORA!$C$4:$C$7322,$B$7:$B$501,BITACORA!$E$4:$E$7322,$E$6:$AM$6,BITACORA!$B$4:$B$7322,"&gt;="&amp;$B$3,BITACORA!$B$4:$B$7322,"&lt;="&amp;$B$4)</f>
        <v>0</v>
      </c>
      <c r="Y300" s="165">
        <f>COUNTIFS(BITACORA!$C$4:$C$7322,$B$7:$B$501,BITACORA!$E$4:$E$7322,$E$6:$AM$6,BITACORA!$B$4:$B$7322,"&gt;="&amp;$B$3,BITACORA!$B$4:$B$7322,"&lt;="&amp;$B$4)</f>
        <v>0</v>
      </c>
      <c r="Z300" s="165">
        <f>COUNTIFS(BITACORA!$C$4:$C$7322,$B$7:$B$501,BITACORA!$E$4:$E$7322,$E$6:$AM$6,BITACORA!$B$4:$B$7322,"&gt;="&amp;$B$3,BITACORA!$B$4:$B$7322,"&lt;="&amp;$B$4)</f>
        <v>0</v>
      </c>
      <c r="AA300" s="165">
        <f>COUNTIFS(BITACORA!$C$4:$C$7322,$B$7:$B$501,BITACORA!$E$4:$E$7322,$E$6:$AM$6,BITACORA!$B$4:$B$7322,"&gt;="&amp;$B$3,BITACORA!$B$4:$B$7322,"&lt;="&amp;$B$4)</f>
        <v>0</v>
      </c>
      <c r="AB300" s="165">
        <f>COUNTIFS(BITACORA!$C$4:$C$7322,$B$7:$B$501,BITACORA!$E$4:$E$7322,$E$6:$AM$6,BITACORA!$B$4:$B$7322,"&gt;="&amp;$B$3,BITACORA!$B$4:$B$7322,"&lt;="&amp;$B$4)</f>
        <v>0</v>
      </c>
      <c r="AC300" s="165">
        <f>COUNTIFS(BITACORA!$C$4:$C$7322,$B$7:$B$501,BITACORA!$E$4:$E$7322,$E$6:$AM$6,BITACORA!$B$4:$B$7322,"&gt;="&amp;$B$3,BITACORA!$B$4:$B$7322,"&lt;="&amp;$B$4)</f>
        <v>0</v>
      </c>
      <c r="AD300" s="165">
        <f>COUNTIFS(BITACORA!$C$4:$C$7322,$B$7:$B$501,BITACORA!$E$4:$E$7322,$E$6:$AM$6,BITACORA!$B$4:$B$7322,"&gt;="&amp;$B$3,BITACORA!$B$4:$B$7322,"&lt;="&amp;$B$4)</f>
        <v>0</v>
      </c>
      <c r="AE300" s="165">
        <f>COUNTIFS(BITACORA!$C$4:$C$7322,$B$7:$B$501,BITACORA!$E$4:$E$7322,$E$6:$AM$6,BITACORA!$B$4:$B$7322,"&gt;="&amp;$B$3,BITACORA!$B$4:$B$7322,"&lt;="&amp;$B$4)</f>
        <v>0</v>
      </c>
      <c r="AF300" s="165">
        <f>COUNTIFS(BITACORA!$C$4:$C$7322,$B$7:$B$501,BITACORA!$E$4:$E$7322,$E$6:$AM$6,BITACORA!$B$4:$B$7322,"&gt;="&amp;$B$3,BITACORA!$B$4:$B$7322,"&lt;="&amp;$B$4)</f>
        <v>0</v>
      </c>
      <c r="AG300" s="165">
        <f>COUNTIFS(BITACORA!$C$4:$C$7322,$B$7:$B$501,BITACORA!$E$4:$E$7322,$E$6:$AM$6,BITACORA!$B$4:$B$7322,"&gt;="&amp;$B$3,BITACORA!$B$4:$B$7322,"&lt;="&amp;$B$4)</f>
        <v>0</v>
      </c>
      <c r="AH300" s="165">
        <f>COUNTIFS(BITACORA!$C$4:$C$7322,$B$7:$B$501,BITACORA!$E$4:$E$7322,$E$6:$AM$6,BITACORA!$B$4:$B$7322,"&gt;="&amp;$B$3,BITACORA!$B$4:$B$7322,"&lt;="&amp;$B$4)</f>
        <v>0</v>
      </c>
      <c r="AI300" s="165">
        <f>COUNTIFS(BITACORA!$C$4:$C$7322,$B$7:$B$501,BITACORA!$E$4:$E$7322,$E$6:$AM$6,BITACORA!$B$4:$B$7322,"&gt;="&amp;$B$3,BITACORA!$B$4:$B$7322,"&lt;="&amp;$B$4)</f>
        <v>0</v>
      </c>
      <c r="AJ300" s="165">
        <f>COUNTIFS(BITACORA!$C$4:$C$7322,$B$7:$B$501,BITACORA!$E$4:$E$7322,$E$6:$AM$6,BITACORA!$B$4:$B$7322,"&gt;="&amp;$B$3,BITACORA!$B$4:$B$7322,"&lt;="&amp;$B$4)</f>
        <v>0</v>
      </c>
      <c r="AK300" s="165">
        <f>COUNTIFS(BITACORA!$C$4:$C$7322,$B$7:$B$501,BITACORA!$E$4:$E$7322,$E$6:$AM$6,BITACORA!$B$4:$B$7322,"&gt;="&amp;$B$3,BITACORA!$B$4:$B$7322,"&lt;="&amp;$B$4)</f>
        <v>0</v>
      </c>
      <c r="AL300" s="165">
        <f>COUNTIFS(BITACORA!$C$4:$C$7322,$B$7:$B$501,BITACORA!$E$4:$E$7322,$E$6:$AM$6,BITACORA!$B$4:$B$7322,"&gt;="&amp;$B$3,BITACORA!$B$4:$B$7322,"&lt;="&amp;$B$4)</f>
        <v>0</v>
      </c>
      <c r="AM300" s="165">
        <f>COUNTIFS(BITACORA!$C$4:$C$7322,$B$7:$B$501,BITACORA!$E$4:$E$7322,$E$6:$AM$6,BITACORA!$B$4:$B$7322,"&gt;="&amp;$B$3,BITACORA!$B$4:$B$7322,"&lt;="&amp;$B$4)</f>
        <v>0</v>
      </c>
    </row>
    <row r="301" spans="1:39">
      <c r="A301" s="141"/>
      <c r="B301" s="165"/>
      <c r="C301" s="165"/>
      <c r="D301" s="164">
        <f t="shared" si="0"/>
        <v>0</v>
      </c>
      <c r="E301" s="165">
        <f>COUNTIFS(BITACORA!$C$4:$C$7322,$B$7:$B$501,BITACORA!$E$4:$E$7322,$E$6:$AM$6,BITACORA!$B$4:$B$7322,"&gt;="&amp;$B$3,BITACORA!$B$4:$B$7322,"&lt;="&amp;$B$4)</f>
        <v>0</v>
      </c>
      <c r="F301" s="165">
        <f>COUNTIFS(BITACORA!$C$4:$C$7322,$B$7:$B$501,BITACORA!$E$4:$E$7322,$E$6:$AM$6,BITACORA!$B$4:$B$7322,"&gt;="&amp;$B$3,BITACORA!$B$4:$B$7322,"&lt;="&amp;$B$4)</f>
        <v>0</v>
      </c>
      <c r="G301" s="165">
        <f>COUNTIFS(BITACORA!$C$4:$C$7322,$B$7:$B$501,BITACORA!$E$4:$E$7322,$E$6:$AM$6,BITACORA!$B$4:$B$7322,"&gt;="&amp;$B$3,BITACORA!$B$4:$B$7322,"&lt;="&amp;$B$4)</f>
        <v>0</v>
      </c>
      <c r="H301" s="165">
        <f>COUNTIFS(BITACORA!$C$4:$C$7322,$B$7:$B$501,BITACORA!$E$4:$E$7322,$E$6:$AM$6,BITACORA!$B$4:$B$7322,"&gt;="&amp;$B$3,BITACORA!$B$4:$B$7322,"&lt;="&amp;$B$4)</f>
        <v>0</v>
      </c>
      <c r="I301" s="165">
        <f>COUNTIFS(BITACORA!$C$4:$C$7322,$B$7:$B$501,BITACORA!$E$4:$E$7322,$E$6:$AM$6,BITACORA!$B$4:$B$7322,"&gt;="&amp;$B$3,BITACORA!$B$4:$B$7322,"&lt;="&amp;$B$4)</f>
        <v>0</v>
      </c>
      <c r="J301" s="165">
        <f>COUNTIFS(BITACORA!$C$4:$C$7322,$B$7:$B$501,BITACORA!$E$4:$E$7322,$E$6:$AM$6,BITACORA!$B$4:$B$7322,"&gt;="&amp;$B$3,BITACORA!$B$4:$B$7322,"&lt;="&amp;$B$4)</f>
        <v>0</v>
      </c>
      <c r="K301" s="165">
        <f>COUNTIFS(BITACORA!$C$4:$C$7322,$B$7:$B$501,BITACORA!$E$4:$E$7322,$E$6:$AM$6,BITACORA!$B$4:$B$7322,"&gt;="&amp;$B$3,BITACORA!$B$4:$B$7322,"&lt;="&amp;$B$4)</f>
        <v>0</v>
      </c>
      <c r="L301" s="165">
        <f>COUNTIFS(BITACORA!$C$4:$C$7322,$B$7:$B$501,BITACORA!$E$4:$E$7322,$E$6:$AM$6,BITACORA!$B$4:$B$7322,"&gt;="&amp;$B$3,BITACORA!$B$4:$B$7322,"&lt;="&amp;$B$4)</f>
        <v>0</v>
      </c>
      <c r="M301" s="165">
        <f>COUNTIFS(BITACORA!$C$4:$C$7322,$B$7:$B$501,BITACORA!$E$4:$E$7322,$E$6:$AM$6,BITACORA!$B$4:$B$7322,"&gt;="&amp;$B$3,BITACORA!$B$4:$B$7322,"&lt;="&amp;$B$4)</f>
        <v>0</v>
      </c>
      <c r="N301" s="165">
        <f>COUNTIFS(BITACORA!$C$4:$C$7322,$B$7:$B$501,BITACORA!$E$4:$E$7322,$E$6:$AM$6,BITACORA!$B$4:$B$7322,"&gt;="&amp;$B$3,BITACORA!$B$4:$B$7322,"&lt;="&amp;$B$4)</f>
        <v>0</v>
      </c>
      <c r="O301" s="165">
        <f>COUNTIFS(BITACORA!$C$4:$C$7322,$B$7:$B$501,BITACORA!$E$4:$E$7322,$E$6:$AM$6,BITACORA!$B$4:$B$7322,"&gt;="&amp;$B$3,BITACORA!$B$4:$B$7322,"&lt;="&amp;$B$4)</f>
        <v>0</v>
      </c>
      <c r="P301" s="165">
        <f>COUNTIFS(BITACORA!$C$4:$C$7322,$B$7:$B$501,BITACORA!$E$4:$E$7322,$E$6:$AM$6,BITACORA!$B$4:$B$7322,"&gt;="&amp;$B$3,BITACORA!$B$4:$B$7322,"&lt;="&amp;$B$4)</f>
        <v>0</v>
      </c>
      <c r="Q301" s="165">
        <f>COUNTIFS(BITACORA!$C$4:$C$7322,$B$7:$B$501,BITACORA!$E$4:$E$7322,$E$6:$AM$6,BITACORA!$B$4:$B$7322,"&gt;="&amp;$B$3,BITACORA!$B$4:$B$7322,"&lt;="&amp;$B$4)</f>
        <v>0</v>
      </c>
      <c r="R301" s="165">
        <f>COUNTIFS(BITACORA!$C$4:$C$7322,$B$7:$B$501,BITACORA!$E$4:$E$7322,$E$6:$AM$6,BITACORA!$B$4:$B$7322,"&gt;="&amp;$B$3,BITACORA!$B$4:$B$7322,"&lt;="&amp;$B$4)</f>
        <v>0</v>
      </c>
      <c r="S301" s="165">
        <f>COUNTIFS(BITACORA!$C$4:$C$7322,$B$7:$B$501,BITACORA!$E$4:$E$7322,$E$6:$AM$6,BITACORA!$B$4:$B$7322,"&gt;="&amp;$B$3,BITACORA!$B$4:$B$7322,"&lt;="&amp;$B$4)</f>
        <v>0</v>
      </c>
      <c r="T301" s="165">
        <f>COUNTIFS(BITACORA!$C$4:$C$7322,$B$7:$B$501,BITACORA!$E$4:$E$7322,$E$6:$AM$6,BITACORA!$B$4:$B$7322,"&gt;="&amp;$B$3,BITACORA!$B$4:$B$7322,"&lt;="&amp;$B$4)</f>
        <v>0</v>
      </c>
      <c r="U301" s="165">
        <f>COUNTIFS(BITACORA!$C$4:$C$7322,$B$7:$B$501,BITACORA!$E$4:$E$7322,$E$6:$AM$6,BITACORA!$B$4:$B$7322,"&gt;="&amp;$B$3,BITACORA!$B$4:$B$7322,"&lt;="&amp;$B$4)</f>
        <v>0</v>
      </c>
      <c r="V301" s="165">
        <f>COUNTIFS(BITACORA!$C$4:$C$7322,$B$7:$B$501,BITACORA!$E$4:$E$7322,$E$6:$AM$6,BITACORA!$B$4:$B$7322,"&gt;="&amp;$B$3,BITACORA!$B$4:$B$7322,"&lt;="&amp;$B$4)</f>
        <v>0</v>
      </c>
      <c r="W301" s="165">
        <f>COUNTIFS(BITACORA!$C$4:$C$7322,$B$7:$B$501,BITACORA!$E$4:$E$7322,$E$6:$AM$6,BITACORA!$B$4:$B$7322,"&gt;="&amp;$B$3,BITACORA!$B$4:$B$7322,"&lt;="&amp;$B$4)</f>
        <v>0</v>
      </c>
      <c r="X301" s="165">
        <f>COUNTIFS(BITACORA!$C$4:$C$7322,$B$7:$B$501,BITACORA!$E$4:$E$7322,$E$6:$AM$6,BITACORA!$B$4:$B$7322,"&gt;="&amp;$B$3,BITACORA!$B$4:$B$7322,"&lt;="&amp;$B$4)</f>
        <v>0</v>
      </c>
      <c r="Y301" s="165">
        <f>COUNTIFS(BITACORA!$C$4:$C$7322,$B$7:$B$501,BITACORA!$E$4:$E$7322,$E$6:$AM$6,BITACORA!$B$4:$B$7322,"&gt;="&amp;$B$3,BITACORA!$B$4:$B$7322,"&lt;="&amp;$B$4)</f>
        <v>0</v>
      </c>
      <c r="Z301" s="165">
        <f>COUNTIFS(BITACORA!$C$4:$C$7322,$B$7:$B$501,BITACORA!$E$4:$E$7322,$E$6:$AM$6,BITACORA!$B$4:$B$7322,"&gt;="&amp;$B$3,BITACORA!$B$4:$B$7322,"&lt;="&amp;$B$4)</f>
        <v>0</v>
      </c>
      <c r="AA301" s="165">
        <f>COUNTIFS(BITACORA!$C$4:$C$7322,$B$7:$B$501,BITACORA!$E$4:$E$7322,$E$6:$AM$6,BITACORA!$B$4:$B$7322,"&gt;="&amp;$B$3,BITACORA!$B$4:$B$7322,"&lt;="&amp;$B$4)</f>
        <v>0</v>
      </c>
      <c r="AB301" s="165">
        <f>COUNTIFS(BITACORA!$C$4:$C$7322,$B$7:$B$501,BITACORA!$E$4:$E$7322,$E$6:$AM$6,BITACORA!$B$4:$B$7322,"&gt;="&amp;$B$3,BITACORA!$B$4:$B$7322,"&lt;="&amp;$B$4)</f>
        <v>0</v>
      </c>
      <c r="AC301" s="165">
        <f>COUNTIFS(BITACORA!$C$4:$C$7322,$B$7:$B$501,BITACORA!$E$4:$E$7322,$E$6:$AM$6,BITACORA!$B$4:$B$7322,"&gt;="&amp;$B$3,BITACORA!$B$4:$B$7322,"&lt;="&amp;$B$4)</f>
        <v>0</v>
      </c>
      <c r="AD301" s="165">
        <f>COUNTIFS(BITACORA!$C$4:$C$7322,$B$7:$B$501,BITACORA!$E$4:$E$7322,$E$6:$AM$6,BITACORA!$B$4:$B$7322,"&gt;="&amp;$B$3,BITACORA!$B$4:$B$7322,"&lt;="&amp;$B$4)</f>
        <v>0</v>
      </c>
      <c r="AE301" s="165">
        <f>COUNTIFS(BITACORA!$C$4:$C$7322,$B$7:$B$501,BITACORA!$E$4:$E$7322,$E$6:$AM$6,BITACORA!$B$4:$B$7322,"&gt;="&amp;$B$3,BITACORA!$B$4:$B$7322,"&lt;="&amp;$B$4)</f>
        <v>0</v>
      </c>
      <c r="AF301" s="165">
        <f>COUNTIFS(BITACORA!$C$4:$C$7322,$B$7:$B$501,BITACORA!$E$4:$E$7322,$E$6:$AM$6,BITACORA!$B$4:$B$7322,"&gt;="&amp;$B$3,BITACORA!$B$4:$B$7322,"&lt;="&amp;$B$4)</f>
        <v>0</v>
      </c>
      <c r="AG301" s="165">
        <f>COUNTIFS(BITACORA!$C$4:$C$7322,$B$7:$B$501,BITACORA!$E$4:$E$7322,$E$6:$AM$6,BITACORA!$B$4:$B$7322,"&gt;="&amp;$B$3,BITACORA!$B$4:$B$7322,"&lt;="&amp;$B$4)</f>
        <v>0</v>
      </c>
      <c r="AH301" s="165">
        <f>COUNTIFS(BITACORA!$C$4:$C$7322,$B$7:$B$501,BITACORA!$E$4:$E$7322,$E$6:$AM$6,BITACORA!$B$4:$B$7322,"&gt;="&amp;$B$3,BITACORA!$B$4:$B$7322,"&lt;="&amp;$B$4)</f>
        <v>0</v>
      </c>
      <c r="AI301" s="165">
        <f>COUNTIFS(BITACORA!$C$4:$C$7322,$B$7:$B$501,BITACORA!$E$4:$E$7322,$E$6:$AM$6,BITACORA!$B$4:$B$7322,"&gt;="&amp;$B$3,BITACORA!$B$4:$B$7322,"&lt;="&amp;$B$4)</f>
        <v>0</v>
      </c>
      <c r="AJ301" s="165">
        <f>COUNTIFS(BITACORA!$C$4:$C$7322,$B$7:$B$501,BITACORA!$E$4:$E$7322,$E$6:$AM$6,BITACORA!$B$4:$B$7322,"&gt;="&amp;$B$3,BITACORA!$B$4:$B$7322,"&lt;="&amp;$B$4)</f>
        <v>0</v>
      </c>
      <c r="AK301" s="165">
        <f>COUNTIFS(BITACORA!$C$4:$C$7322,$B$7:$B$501,BITACORA!$E$4:$E$7322,$E$6:$AM$6,BITACORA!$B$4:$B$7322,"&gt;="&amp;$B$3,BITACORA!$B$4:$B$7322,"&lt;="&amp;$B$4)</f>
        <v>0</v>
      </c>
      <c r="AL301" s="165">
        <f>COUNTIFS(BITACORA!$C$4:$C$7322,$B$7:$B$501,BITACORA!$E$4:$E$7322,$E$6:$AM$6,BITACORA!$B$4:$B$7322,"&gt;="&amp;$B$3,BITACORA!$B$4:$B$7322,"&lt;="&amp;$B$4)</f>
        <v>0</v>
      </c>
      <c r="AM301" s="165">
        <f>COUNTIFS(BITACORA!$C$4:$C$7322,$B$7:$B$501,BITACORA!$E$4:$E$7322,$E$6:$AM$6,BITACORA!$B$4:$B$7322,"&gt;="&amp;$B$3,BITACORA!$B$4:$B$7322,"&lt;="&amp;$B$4)</f>
        <v>0</v>
      </c>
    </row>
    <row r="302" spans="1:39">
      <c r="A302" s="141"/>
      <c r="B302" s="165"/>
      <c r="C302" s="165"/>
      <c r="D302" s="164">
        <f t="shared" si="0"/>
        <v>0</v>
      </c>
      <c r="E302" s="165">
        <f>COUNTIFS(BITACORA!$C$4:$C$7322,$B$7:$B$501,BITACORA!$E$4:$E$7322,$E$6:$AM$6,BITACORA!$B$4:$B$7322,"&gt;="&amp;$B$3,BITACORA!$B$4:$B$7322,"&lt;="&amp;$B$4)</f>
        <v>0</v>
      </c>
      <c r="F302" s="165">
        <f>COUNTIFS(BITACORA!$C$4:$C$7322,$B$7:$B$501,BITACORA!$E$4:$E$7322,$E$6:$AM$6,BITACORA!$B$4:$B$7322,"&gt;="&amp;$B$3,BITACORA!$B$4:$B$7322,"&lt;="&amp;$B$4)</f>
        <v>0</v>
      </c>
      <c r="G302" s="165">
        <f>COUNTIFS(BITACORA!$C$4:$C$7322,$B$7:$B$501,BITACORA!$E$4:$E$7322,$E$6:$AM$6,BITACORA!$B$4:$B$7322,"&gt;="&amp;$B$3,BITACORA!$B$4:$B$7322,"&lt;="&amp;$B$4)</f>
        <v>0</v>
      </c>
      <c r="H302" s="165">
        <f>COUNTIFS(BITACORA!$C$4:$C$7322,$B$7:$B$501,BITACORA!$E$4:$E$7322,$E$6:$AM$6,BITACORA!$B$4:$B$7322,"&gt;="&amp;$B$3,BITACORA!$B$4:$B$7322,"&lt;="&amp;$B$4)</f>
        <v>0</v>
      </c>
      <c r="I302" s="165">
        <f>COUNTIFS(BITACORA!$C$4:$C$7322,$B$7:$B$501,BITACORA!$E$4:$E$7322,$E$6:$AM$6,BITACORA!$B$4:$B$7322,"&gt;="&amp;$B$3,BITACORA!$B$4:$B$7322,"&lt;="&amp;$B$4)</f>
        <v>0</v>
      </c>
      <c r="J302" s="165">
        <f>COUNTIFS(BITACORA!$C$4:$C$7322,$B$7:$B$501,BITACORA!$E$4:$E$7322,$E$6:$AM$6,BITACORA!$B$4:$B$7322,"&gt;="&amp;$B$3,BITACORA!$B$4:$B$7322,"&lt;="&amp;$B$4)</f>
        <v>0</v>
      </c>
      <c r="K302" s="165">
        <f>COUNTIFS(BITACORA!$C$4:$C$7322,$B$7:$B$501,BITACORA!$E$4:$E$7322,$E$6:$AM$6,BITACORA!$B$4:$B$7322,"&gt;="&amp;$B$3,BITACORA!$B$4:$B$7322,"&lt;="&amp;$B$4)</f>
        <v>0</v>
      </c>
      <c r="L302" s="165">
        <f>COUNTIFS(BITACORA!$C$4:$C$7322,$B$7:$B$501,BITACORA!$E$4:$E$7322,$E$6:$AM$6,BITACORA!$B$4:$B$7322,"&gt;="&amp;$B$3,BITACORA!$B$4:$B$7322,"&lt;="&amp;$B$4)</f>
        <v>0</v>
      </c>
      <c r="M302" s="165">
        <f>COUNTIFS(BITACORA!$C$4:$C$7322,$B$7:$B$501,BITACORA!$E$4:$E$7322,$E$6:$AM$6,BITACORA!$B$4:$B$7322,"&gt;="&amp;$B$3,BITACORA!$B$4:$B$7322,"&lt;="&amp;$B$4)</f>
        <v>0</v>
      </c>
      <c r="N302" s="165">
        <f>COUNTIFS(BITACORA!$C$4:$C$7322,$B$7:$B$501,BITACORA!$E$4:$E$7322,$E$6:$AM$6,BITACORA!$B$4:$B$7322,"&gt;="&amp;$B$3,BITACORA!$B$4:$B$7322,"&lt;="&amp;$B$4)</f>
        <v>0</v>
      </c>
      <c r="O302" s="165">
        <f>COUNTIFS(BITACORA!$C$4:$C$7322,$B$7:$B$501,BITACORA!$E$4:$E$7322,$E$6:$AM$6,BITACORA!$B$4:$B$7322,"&gt;="&amp;$B$3,BITACORA!$B$4:$B$7322,"&lt;="&amp;$B$4)</f>
        <v>0</v>
      </c>
      <c r="P302" s="165">
        <f>COUNTIFS(BITACORA!$C$4:$C$7322,$B$7:$B$501,BITACORA!$E$4:$E$7322,$E$6:$AM$6,BITACORA!$B$4:$B$7322,"&gt;="&amp;$B$3,BITACORA!$B$4:$B$7322,"&lt;="&amp;$B$4)</f>
        <v>0</v>
      </c>
      <c r="Q302" s="165">
        <f>COUNTIFS(BITACORA!$C$4:$C$7322,$B$7:$B$501,BITACORA!$E$4:$E$7322,$E$6:$AM$6,BITACORA!$B$4:$B$7322,"&gt;="&amp;$B$3,BITACORA!$B$4:$B$7322,"&lt;="&amp;$B$4)</f>
        <v>0</v>
      </c>
      <c r="R302" s="165">
        <f>COUNTIFS(BITACORA!$C$4:$C$7322,$B$7:$B$501,BITACORA!$E$4:$E$7322,$E$6:$AM$6,BITACORA!$B$4:$B$7322,"&gt;="&amp;$B$3,BITACORA!$B$4:$B$7322,"&lt;="&amp;$B$4)</f>
        <v>0</v>
      </c>
      <c r="S302" s="165">
        <f>COUNTIFS(BITACORA!$C$4:$C$7322,$B$7:$B$501,BITACORA!$E$4:$E$7322,$E$6:$AM$6,BITACORA!$B$4:$B$7322,"&gt;="&amp;$B$3,BITACORA!$B$4:$B$7322,"&lt;="&amp;$B$4)</f>
        <v>0</v>
      </c>
      <c r="T302" s="165">
        <f>COUNTIFS(BITACORA!$C$4:$C$7322,$B$7:$B$501,BITACORA!$E$4:$E$7322,$E$6:$AM$6,BITACORA!$B$4:$B$7322,"&gt;="&amp;$B$3,BITACORA!$B$4:$B$7322,"&lt;="&amp;$B$4)</f>
        <v>0</v>
      </c>
      <c r="U302" s="165">
        <f>COUNTIFS(BITACORA!$C$4:$C$7322,$B$7:$B$501,BITACORA!$E$4:$E$7322,$E$6:$AM$6,BITACORA!$B$4:$B$7322,"&gt;="&amp;$B$3,BITACORA!$B$4:$B$7322,"&lt;="&amp;$B$4)</f>
        <v>0</v>
      </c>
      <c r="V302" s="165">
        <f>COUNTIFS(BITACORA!$C$4:$C$7322,$B$7:$B$501,BITACORA!$E$4:$E$7322,$E$6:$AM$6,BITACORA!$B$4:$B$7322,"&gt;="&amp;$B$3,BITACORA!$B$4:$B$7322,"&lt;="&amp;$B$4)</f>
        <v>0</v>
      </c>
      <c r="W302" s="165">
        <f>COUNTIFS(BITACORA!$C$4:$C$7322,$B$7:$B$501,BITACORA!$E$4:$E$7322,$E$6:$AM$6,BITACORA!$B$4:$B$7322,"&gt;="&amp;$B$3,BITACORA!$B$4:$B$7322,"&lt;="&amp;$B$4)</f>
        <v>0</v>
      </c>
      <c r="X302" s="165">
        <f>COUNTIFS(BITACORA!$C$4:$C$7322,$B$7:$B$501,BITACORA!$E$4:$E$7322,$E$6:$AM$6,BITACORA!$B$4:$B$7322,"&gt;="&amp;$B$3,BITACORA!$B$4:$B$7322,"&lt;="&amp;$B$4)</f>
        <v>0</v>
      </c>
      <c r="Y302" s="165">
        <f>COUNTIFS(BITACORA!$C$4:$C$7322,$B$7:$B$501,BITACORA!$E$4:$E$7322,$E$6:$AM$6,BITACORA!$B$4:$B$7322,"&gt;="&amp;$B$3,BITACORA!$B$4:$B$7322,"&lt;="&amp;$B$4)</f>
        <v>0</v>
      </c>
      <c r="Z302" s="165">
        <f>COUNTIFS(BITACORA!$C$4:$C$7322,$B$7:$B$501,BITACORA!$E$4:$E$7322,$E$6:$AM$6,BITACORA!$B$4:$B$7322,"&gt;="&amp;$B$3,BITACORA!$B$4:$B$7322,"&lt;="&amp;$B$4)</f>
        <v>0</v>
      </c>
      <c r="AA302" s="165">
        <f>COUNTIFS(BITACORA!$C$4:$C$7322,$B$7:$B$501,BITACORA!$E$4:$E$7322,$E$6:$AM$6,BITACORA!$B$4:$B$7322,"&gt;="&amp;$B$3,BITACORA!$B$4:$B$7322,"&lt;="&amp;$B$4)</f>
        <v>0</v>
      </c>
      <c r="AB302" s="165">
        <f>COUNTIFS(BITACORA!$C$4:$C$7322,$B$7:$B$501,BITACORA!$E$4:$E$7322,$E$6:$AM$6,BITACORA!$B$4:$B$7322,"&gt;="&amp;$B$3,BITACORA!$B$4:$B$7322,"&lt;="&amp;$B$4)</f>
        <v>0</v>
      </c>
      <c r="AC302" s="165">
        <f>COUNTIFS(BITACORA!$C$4:$C$7322,$B$7:$B$501,BITACORA!$E$4:$E$7322,$E$6:$AM$6,BITACORA!$B$4:$B$7322,"&gt;="&amp;$B$3,BITACORA!$B$4:$B$7322,"&lt;="&amp;$B$4)</f>
        <v>0</v>
      </c>
      <c r="AD302" s="165">
        <f>COUNTIFS(BITACORA!$C$4:$C$7322,$B$7:$B$501,BITACORA!$E$4:$E$7322,$E$6:$AM$6,BITACORA!$B$4:$B$7322,"&gt;="&amp;$B$3,BITACORA!$B$4:$B$7322,"&lt;="&amp;$B$4)</f>
        <v>0</v>
      </c>
      <c r="AE302" s="165">
        <f>COUNTIFS(BITACORA!$C$4:$C$7322,$B$7:$B$501,BITACORA!$E$4:$E$7322,$E$6:$AM$6,BITACORA!$B$4:$B$7322,"&gt;="&amp;$B$3,BITACORA!$B$4:$B$7322,"&lt;="&amp;$B$4)</f>
        <v>0</v>
      </c>
      <c r="AF302" s="165">
        <f>COUNTIFS(BITACORA!$C$4:$C$7322,$B$7:$B$501,BITACORA!$E$4:$E$7322,$E$6:$AM$6,BITACORA!$B$4:$B$7322,"&gt;="&amp;$B$3,BITACORA!$B$4:$B$7322,"&lt;="&amp;$B$4)</f>
        <v>0</v>
      </c>
      <c r="AG302" s="165">
        <f>COUNTIFS(BITACORA!$C$4:$C$7322,$B$7:$B$501,BITACORA!$E$4:$E$7322,$E$6:$AM$6,BITACORA!$B$4:$B$7322,"&gt;="&amp;$B$3,BITACORA!$B$4:$B$7322,"&lt;="&amp;$B$4)</f>
        <v>0</v>
      </c>
      <c r="AH302" s="165">
        <f>COUNTIFS(BITACORA!$C$4:$C$7322,$B$7:$B$501,BITACORA!$E$4:$E$7322,$E$6:$AM$6,BITACORA!$B$4:$B$7322,"&gt;="&amp;$B$3,BITACORA!$B$4:$B$7322,"&lt;="&amp;$B$4)</f>
        <v>0</v>
      </c>
      <c r="AI302" s="165">
        <f>COUNTIFS(BITACORA!$C$4:$C$7322,$B$7:$B$501,BITACORA!$E$4:$E$7322,$E$6:$AM$6,BITACORA!$B$4:$B$7322,"&gt;="&amp;$B$3,BITACORA!$B$4:$B$7322,"&lt;="&amp;$B$4)</f>
        <v>0</v>
      </c>
      <c r="AJ302" s="165">
        <f>COUNTIFS(BITACORA!$C$4:$C$7322,$B$7:$B$501,BITACORA!$E$4:$E$7322,$E$6:$AM$6,BITACORA!$B$4:$B$7322,"&gt;="&amp;$B$3,BITACORA!$B$4:$B$7322,"&lt;="&amp;$B$4)</f>
        <v>0</v>
      </c>
      <c r="AK302" s="165">
        <f>COUNTIFS(BITACORA!$C$4:$C$7322,$B$7:$B$501,BITACORA!$E$4:$E$7322,$E$6:$AM$6,BITACORA!$B$4:$B$7322,"&gt;="&amp;$B$3,BITACORA!$B$4:$B$7322,"&lt;="&amp;$B$4)</f>
        <v>0</v>
      </c>
      <c r="AL302" s="165">
        <f>COUNTIFS(BITACORA!$C$4:$C$7322,$B$7:$B$501,BITACORA!$E$4:$E$7322,$E$6:$AM$6,BITACORA!$B$4:$B$7322,"&gt;="&amp;$B$3,BITACORA!$B$4:$B$7322,"&lt;="&amp;$B$4)</f>
        <v>0</v>
      </c>
      <c r="AM302" s="165">
        <f>COUNTIFS(BITACORA!$C$4:$C$7322,$B$7:$B$501,BITACORA!$E$4:$E$7322,$E$6:$AM$6,BITACORA!$B$4:$B$7322,"&gt;="&amp;$B$3,BITACORA!$B$4:$B$7322,"&lt;="&amp;$B$4)</f>
        <v>0</v>
      </c>
    </row>
    <row r="303" spans="1:39">
      <c r="A303" s="141"/>
      <c r="B303" s="165"/>
      <c r="C303" s="165"/>
      <c r="D303" s="164">
        <f t="shared" si="0"/>
        <v>0</v>
      </c>
      <c r="E303" s="165">
        <f>COUNTIFS(BITACORA!$C$4:$C$7322,$B$7:$B$501,BITACORA!$E$4:$E$7322,$E$6:$AM$6,BITACORA!$B$4:$B$7322,"&gt;="&amp;$B$3,BITACORA!$B$4:$B$7322,"&lt;="&amp;$B$4)</f>
        <v>0</v>
      </c>
      <c r="F303" s="165">
        <f>COUNTIFS(BITACORA!$C$4:$C$7322,$B$7:$B$501,BITACORA!$E$4:$E$7322,$E$6:$AM$6,BITACORA!$B$4:$B$7322,"&gt;="&amp;$B$3,BITACORA!$B$4:$B$7322,"&lt;="&amp;$B$4)</f>
        <v>0</v>
      </c>
      <c r="G303" s="165">
        <f>COUNTIFS(BITACORA!$C$4:$C$7322,$B$7:$B$501,BITACORA!$E$4:$E$7322,$E$6:$AM$6,BITACORA!$B$4:$B$7322,"&gt;="&amp;$B$3,BITACORA!$B$4:$B$7322,"&lt;="&amp;$B$4)</f>
        <v>0</v>
      </c>
      <c r="H303" s="165">
        <f>COUNTIFS(BITACORA!$C$4:$C$7322,$B$7:$B$501,BITACORA!$E$4:$E$7322,$E$6:$AM$6,BITACORA!$B$4:$B$7322,"&gt;="&amp;$B$3,BITACORA!$B$4:$B$7322,"&lt;="&amp;$B$4)</f>
        <v>0</v>
      </c>
      <c r="I303" s="165">
        <f>COUNTIFS(BITACORA!$C$4:$C$7322,$B$7:$B$501,BITACORA!$E$4:$E$7322,$E$6:$AM$6,BITACORA!$B$4:$B$7322,"&gt;="&amp;$B$3,BITACORA!$B$4:$B$7322,"&lt;="&amp;$B$4)</f>
        <v>0</v>
      </c>
      <c r="J303" s="165">
        <f>COUNTIFS(BITACORA!$C$4:$C$7322,$B$7:$B$501,BITACORA!$E$4:$E$7322,$E$6:$AM$6,BITACORA!$B$4:$B$7322,"&gt;="&amp;$B$3,BITACORA!$B$4:$B$7322,"&lt;="&amp;$B$4)</f>
        <v>0</v>
      </c>
      <c r="K303" s="165">
        <f>COUNTIFS(BITACORA!$C$4:$C$7322,$B$7:$B$501,BITACORA!$E$4:$E$7322,$E$6:$AM$6,BITACORA!$B$4:$B$7322,"&gt;="&amp;$B$3,BITACORA!$B$4:$B$7322,"&lt;="&amp;$B$4)</f>
        <v>0</v>
      </c>
      <c r="L303" s="165">
        <f>COUNTIFS(BITACORA!$C$4:$C$7322,$B$7:$B$501,BITACORA!$E$4:$E$7322,$E$6:$AM$6,BITACORA!$B$4:$B$7322,"&gt;="&amp;$B$3,BITACORA!$B$4:$B$7322,"&lt;="&amp;$B$4)</f>
        <v>0</v>
      </c>
      <c r="M303" s="165">
        <f>COUNTIFS(BITACORA!$C$4:$C$7322,$B$7:$B$501,BITACORA!$E$4:$E$7322,$E$6:$AM$6,BITACORA!$B$4:$B$7322,"&gt;="&amp;$B$3,BITACORA!$B$4:$B$7322,"&lt;="&amp;$B$4)</f>
        <v>0</v>
      </c>
      <c r="N303" s="165">
        <f>COUNTIFS(BITACORA!$C$4:$C$7322,$B$7:$B$501,BITACORA!$E$4:$E$7322,$E$6:$AM$6,BITACORA!$B$4:$B$7322,"&gt;="&amp;$B$3,BITACORA!$B$4:$B$7322,"&lt;="&amp;$B$4)</f>
        <v>0</v>
      </c>
      <c r="O303" s="165">
        <f>COUNTIFS(BITACORA!$C$4:$C$7322,$B$7:$B$501,BITACORA!$E$4:$E$7322,$E$6:$AM$6,BITACORA!$B$4:$B$7322,"&gt;="&amp;$B$3,BITACORA!$B$4:$B$7322,"&lt;="&amp;$B$4)</f>
        <v>0</v>
      </c>
      <c r="P303" s="165">
        <f>COUNTIFS(BITACORA!$C$4:$C$7322,$B$7:$B$501,BITACORA!$E$4:$E$7322,$E$6:$AM$6,BITACORA!$B$4:$B$7322,"&gt;="&amp;$B$3,BITACORA!$B$4:$B$7322,"&lt;="&amp;$B$4)</f>
        <v>0</v>
      </c>
      <c r="Q303" s="165">
        <f>COUNTIFS(BITACORA!$C$4:$C$7322,$B$7:$B$501,BITACORA!$E$4:$E$7322,$E$6:$AM$6,BITACORA!$B$4:$B$7322,"&gt;="&amp;$B$3,BITACORA!$B$4:$B$7322,"&lt;="&amp;$B$4)</f>
        <v>0</v>
      </c>
      <c r="R303" s="165">
        <f>COUNTIFS(BITACORA!$C$4:$C$7322,$B$7:$B$501,BITACORA!$E$4:$E$7322,$E$6:$AM$6,BITACORA!$B$4:$B$7322,"&gt;="&amp;$B$3,BITACORA!$B$4:$B$7322,"&lt;="&amp;$B$4)</f>
        <v>0</v>
      </c>
      <c r="S303" s="165">
        <f>COUNTIFS(BITACORA!$C$4:$C$7322,$B$7:$B$501,BITACORA!$E$4:$E$7322,$E$6:$AM$6,BITACORA!$B$4:$B$7322,"&gt;="&amp;$B$3,BITACORA!$B$4:$B$7322,"&lt;="&amp;$B$4)</f>
        <v>0</v>
      </c>
      <c r="T303" s="165">
        <f>COUNTIFS(BITACORA!$C$4:$C$7322,$B$7:$B$501,BITACORA!$E$4:$E$7322,$E$6:$AM$6,BITACORA!$B$4:$B$7322,"&gt;="&amp;$B$3,BITACORA!$B$4:$B$7322,"&lt;="&amp;$B$4)</f>
        <v>0</v>
      </c>
      <c r="U303" s="165">
        <f>COUNTIFS(BITACORA!$C$4:$C$7322,$B$7:$B$501,BITACORA!$E$4:$E$7322,$E$6:$AM$6,BITACORA!$B$4:$B$7322,"&gt;="&amp;$B$3,BITACORA!$B$4:$B$7322,"&lt;="&amp;$B$4)</f>
        <v>0</v>
      </c>
      <c r="V303" s="165">
        <f>COUNTIFS(BITACORA!$C$4:$C$7322,$B$7:$B$501,BITACORA!$E$4:$E$7322,$E$6:$AM$6,BITACORA!$B$4:$B$7322,"&gt;="&amp;$B$3,BITACORA!$B$4:$B$7322,"&lt;="&amp;$B$4)</f>
        <v>0</v>
      </c>
      <c r="W303" s="165">
        <f>COUNTIFS(BITACORA!$C$4:$C$7322,$B$7:$B$501,BITACORA!$E$4:$E$7322,$E$6:$AM$6,BITACORA!$B$4:$B$7322,"&gt;="&amp;$B$3,BITACORA!$B$4:$B$7322,"&lt;="&amp;$B$4)</f>
        <v>0</v>
      </c>
      <c r="X303" s="165">
        <f>COUNTIFS(BITACORA!$C$4:$C$7322,$B$7:$B$501,BITACORA!$E$4:$E$7322,$E$6:$AM$6,BITACORA!$B$4:$B$7322,"&gt;="&amp;$B$3,BITACORA!$B$4:$B$7322,"&lt;="&amp;$B$4)</f>
        <v>0</v>
      </c>
      <c r="Y303" s="165">
        <f>COUNTIFS(BITACORA!$C$4:$C$7322,$B$7:$B$501,BITACORA!$E$4:$E$7322,$E$6:$AM$6,BITACORA!$B$4:$B$7322,"&gt;="&amp;$B$3,BITACORA!$B$4:$B$7322,"&lt;="&amp;$B$4)</f>
        <v>0</v>
      </c>
      <c r="Z303" s="165">
        <f>COUNTIFS(BITACORA!$C$4:$C$7322,$B$7:$B$501,BITACORA!$E$4:$E$7322,$E$6:$AM$6,BITACORA!$B$4:$B$7322,"&gt;="&amp;$B$3,BITACORA!$B$4:$B$7322,"&lt;="&amp;$B$4)</f>
        <v>0</v>
      </c>
      <c r="AA303" s="165">
        <f>COUNTIFS(BITACORA!$C$4:$C$7322,$B$7:$B$501,BITACORA!$E$4:$E$7322,$E$6:$AM$6,BITACORA!$B$4:$B$7322,"&gt;="&amp;$B$3,BITACORA!$B$4:$B$7322,"&lt;="&amp;$B$4)</f>
        <v>0</v>
      </c>
      <c r="AB303" s="165">
        <f>COUNTIFS(BITACORA!$C$4:$C$7322,$B$7:$B$501,BITACORA!$E$4:$E$7322,$E$6:$AM$6,BITACORA!$B$4:$B$7322,"&gt;="&amp;$B$3,BITACORA!$B$4:$B$7322,"&lt;="&amp;$B$4)</f>
        <v>0</v>
      </c>
      <c r="AC303" s="165">
        <f>COUNTIFS(BITACORA!$C$4:$C$7322,$B$7:$B$501,BITACORA!$E$4:$E$7322,$E$6:$AM$6,BITACORA!$B$4:$B$7322,"&gt;="&amp;$B$3,BITACORA!$B$4:$B$7322,"&lt;="&amp;$B$4)</f>
        <v>0</v>
      </c>
      <c r="AD303" s="165">
        <f>COUNTIFS(BITACORA!$C$4:$C$7322,$B$7:$B$501,BITACORA!$E$4:$E$7322,$E$6:$AM$6,BITACORA!$B$4:$B$7322,"&gt;="&amp;$B$3,BITACORA!$B$4:$B$7322,"&lt;="&amp;$B$4)</f>
        <v>0</v>
      </c>
      <c r="AE303" s="165">
        <f>COUNTIFS(BITACORA!$C$4:$C$7322,$B$7:$B$501,BITACORA!$E$4:$E$7322,$E$6:$AM$6,BITACORA!$B$4:$B$7322,"&gt;="&amp;$B$3,BITACORA!$B$4:$B$7322,"&lt;="&amp;$B$4)</f>
        <v>0</v>
      </c>
      <c r="AF303" s="165">
        <f>COUNTIFS(BITACORA!$C$4:$C$7322,$B$7:$B$501,BITACORA!$E$4:$E$7322,$E$6:$AM$6,BITACORA!$B$4:$B$7322,"&gt;="&amp;$B$3,BITACORA!$B$4:$B$7322,"&lt;="&amp;$B$4)</f>
        <v>0</v>
      </c>
      <c r="AG303" s="165">
        <f>COUNTIFS(BITACORA!$C$4:$C$7322,$B$7:$B$501,BITACORA!$E$4:$E$7322,$E$6:$AM$6,BITACORA!$B$4:$B$7322,"&gt;="&amp;$B$3,BITACORA!$B$4:$B$7322,"&lt;="&amp;$B$4)</f>
        <v>0</v>
      </c>
      <c r="AH303" s="165">
        <f>COUNTIFS(BITACORA!$C$4:$C$7322,$B$7:$B$501,BITACORA!$E$4:$E$7322,$E$6:$AM$6,BITACORA!$B$4:$B$7322,"&gt;="&amp;$B$3,BITACORA!$B$4:$B$7322,"&lt;="&amp;$B$4)</f>
        <v>0</v>
      </c>
      <c r="AI303" s="165">
        <f>COUNTIFS(BITACORA!$C$4:$C$7322,$B$7:$B$501,BITACORA!$E$4:$E$7322,$E$6:$AM$6,BITACORA!$B$4:$B$7322,"&gt;="&amp;$B$3,BITACORA!$B$4:$B$7322,"&lt;="&amp;$B$4)</f>
        <v>0</v>
      </c>
      <c r="AJ303" s="165">
        <f>COUNTIFS(BITACORA!$C$4:$C$7322,$B$7:$B$501,BITACORA!$E$4:$E$7322,$E$6:$AM$6,BITACORA!$B$4:$B$7322,"&gt;="&amp;$B$3,BITACORA!$B$4:$B$7322,"&lt;="&amp;$B$4)</f>
        <v>0</v>
      </c>
      <c r="AK303" s="165">
        <f>COUNTIFS(BITACORA!$C$4:$C$7322,$B$7:$B$501,BITACORA!$E$4:$E$7322,$E$6:$AM$6,BITACORA!$B$4:$B$7322,"&gt;="&amp;$B$3,BITACORA!$B$4:$B$7322,"&lt;="&amp;$B$4)</f>
        <v>0</v>
      </c>
      <c r="AL303" s="165">
        <f>COUNTIFS(BITACORA!$C$4:$C$7322,$B$7:$B$501,BITACORA!$E$4:$E$7322,$E$6:$AM$6,BITACORA!$B$4:$B$7322,"&gt;="&amp;$B$3,BITACORA!$B$4:$B$7322,"&lt;="&amp;$B$4)</f>
        <v>0</v>
      </c>
      <c r="AM303" s="165">
        <f>COUNTIFS(BITACORA!$C$4:$C$7322,$B$7:$B$501,BITACORA!$E$4:$E$7322,$E$6:$AM$6,BITACORA!$B$4:$B$7322,"&gt;="&amp;$B$3,BITACORA!$B$4:$B$7322,"&lt;="&amp;$B$4)</f>
        <v>0</v>
      </c>
    </row>
    <row r="304" spans="1:39">
      <c r="A304" s="141"/>
      <c r="B304" s="165"/>
      <c r="C304" s="165"/>
      <c r="D304" s="164">
        <f t="shared" si="0"/>
        <v>0</v>
      </c>
      <c r="E304" s="165">
        <f>COUNTIFS(BITACORA!$C$4:$C$7322,$B$7:$B$501,BITACORA!$E$4:$E$7322,$E$6:$AM$6,BITACORA!$B$4:$B$7322,"&gt;="&amp;$B$3,BITACORA!$B$4:$B$7322,"&lt;="&amp;$B$4)</f>
        <v>0</v>
      </c>
      <c r="F304" s="165">
        <f>COUNTIFS(BITACORA!$C$4:$C$7322,$B$7:$B$501,BITACORA!$E$4:$E$7322,$E$6:$AM$6,BITACORA!$B$4:$B$7322,"&gt;="&amp;$B$3,BITACORA!$B$4:$B$7322,"&lt;="&amp;$B$4)</f>
        <v>0</v>
      </c>
      <c r="G304" s="165">
        <f>COUNTIFS(BITACORA!$C$4:$C$7322,$B$7:$B$501,BITACORA!$E$4:$E$7322,$E$6:$AM$6,BITACORA!$B$4:$B$7322,"&gt;="&amp;$B$3,BITACORA!$B$4:$B$7322,"&lt;="&amp;$B$4)</f>
        <v>0</v>
      </c>
      <c r="H304" s="165">
        <f>COUNTIFS(BITACORA!$C$4:$C$7322,$B$7:$B$501,BITACORA!$E$4:$E$7322,$E$6:$AM$6,BITACORA!$B$4:$B$7322,"&gt;="&amp;$B$3,BITACORA!$B$4:$B$7322,"&lt;="&amp;$B$4)</f>
        <v>0</v>
      </c>
      <c r="I304" s="165">
        <f>COUNTIFS(BITACORA!$C$4:$C$7322,$B$7:$B$501,BITACORA!$E$4:$E$7322,$E$6:$AM$6,BITACORA!$B$4:$B$7322,"&gt;="&amp;$B$3,BITACORA!$B$4:$B$7322,"&lt;="&amp;$B$4)</f>
        <v>0</v>
      </c>
      <c r="J304" s="165">
        <f>COUNTIFS(BITACORA!$C$4:$C$7322,$B$7:$B$501,BITACORA!$E$4:$E$7322,$E$6:$AM$6,BITACORA!$B$4:$B$7322,"&gt;="&amp;$B$3,BITACORA!$B$4:$B$7322,"&lt;="&amp;$B$4)</f>
        <v>0</v>
      </c>
      <c r="K304" s="165">
        <f>COUNTIFS(BITACORA!$C$4:$C$7322,$B$7:$B$501,BITACORA!$E$4:$E$7322,$E$6:$AM$6,BITACORA!$B$4:$B$7322,"&gt;="&amp;$B$3,BITACORA!$B$4:$B$7322,"&lt;="&amp;$B$4)</f>
        <v>0</v>
      </c>
      <c r="L304" s="165">
        <f>COUNTIFS(BITACORA!$C$4:$C$7322,$B$7:$B$501,BITACORA!$E$4:$E$7322,$E$6:$AM$6,BITACORA!$B$4:$B$7322,"&gt;="&amp;$B$3,BITACORA!$B$4:$B$7322,"&lt;="&amp;$B$4)</f>
        <v>0</v>
      </c>
      <c r="M304" s="165">
        <f>COUNTIFS(BITACORA!$C$4:$C$7322,$B$7:$B$501,BITACORA!$E$4:$E$7322,$E$6:$AM$6,BITACORA!$B$4:$B$7322,"&gt;="&amp;$B$3,BITACORA!$B$4:$B$7322,"&lt;="&amp;$B$4)</f>
        <v>0</v>
      </c>
      <c r="N304" s="165">
        <f>COUNTIFS(BITACORA!$C$4:$C$7322,$B$7:$B$501,BITACORA!$E$4:$E$7322,$E$6:$AM$6,BITACORA!$B$4:$B$7322,"&gt;="&amp;$B$3,BITACORA!$B$4:$B$7322,"&lt;="&amp;$B$4)</f>
        <v>0</v>
      </c>
      <c r="O304" s="165">
        <f>COUNTIFS(BITACORA!$C$4:$C$7322,$B$7:$B$501,BITACORA!$E$4:$E$7322,$E$6:$AM$6,BITACORA!$B$4:$B$7322,"&gt;="&amp;$B$3,BITACORA!$B$4:$B$7322,"&lt;="&amp;$B$4)</f>
        <v>0</v>
      </c>
      <c r="P304" s="165">
        <f>COUNTIFS(BITACORA!$C$4:$C$7322,$B$7:$B$501,BITACORA!$E$4:$E$7322,$E$6:$AM$6,BITACORA!$B$4:$B$7322,"&gt;="&amp;$B$3,BITACORA!$B$4:$B$7322,"&lt;="&amp;$B$4)</f>
        <v>0</v>
      </c>
      <c r="Q304" s="165">
        <f>COUNTIFS(BITACORA!$C$4:$C$7322,$B$7:$B$501,BITACORA!$E$4:$E$7322,$E$6:$AM$6,BITACORA!$B$4:$B$7322,"&gt;="&amp;$B$3,BITACORA!$B$4:$B$7322,"&lt;="&amp;$B$4)</f>
        <v>0</v>
      </c>
      <c r="R304" s="165">
        <f>COUNTIFS(BITACORA!$C$4:$C$7322,$B$7:$B$501,BITACORA!$E$4:$E$7322,$E$6:$AM$6,BITACORA!$B$4:$B$7322,"&gt;="&amp;$B$3,BITACORA!$B$4:$B$7322,"&lt;="&amp;$B$4)</f>
        <v>0</v>
      </c>
      <c r="S304" s="165">
        <f>COUNTIFS(BITACORA!$C$4:$C$7322,$B$7:$B$501,BITACORA!$E$4:$E$7322,$E$6:$AM$6,BITACORA!$B$4:$B$7322,"&gt;="&amp;$B$3,BITACORA!$B$4:$B$7322,"&lt;="&amp;$B$4)</f>
        <v>0</v>
      </c>
      <c r="T304" s="165">
        <f>COUNTIFS(BITACORA!$C$4:$C$7322,$B$7:$B$501,BITACORA!$E$4:$E$7322,$E$6:$AM$6,BITACORA!$B$4:$B$7322,"&gt;="&amp;$B$3,BITACORA!$B$4:$B$7322,"&lt;="&amp;$B$4)</f>
        <v>0</v>
      </c>
      <c r="U304" s="165">
        <f>COUNTIFS(BITACORA!$C$4:$C$7322,$B$7:$B$501,BITACORA!$E$4:$E$7322,$E$6:$AM$6,BITACORA!$B$4:$B$7322,"&gt;="&amp;$B$3,BITACORA!$B$4:$B$7322,"&lt;="&amp;$B$4)</f>
        <v>0</v>
      </c>
      <c r="V304" s="165">
        <f>COUNTIFS(BITACORA!$C$4:$C$7322,$B$7:$B$501,BITACORA!$E$4:$E$7322,$E$6:$AM$6,BITACORA!$B$4:$B$7322,"&gt;="&amp;$B$3,BITACORA!$B$4:$B$7322,"&lt;="&amp;$B$4)</f>
        <v>0</v>
      </c>
      <c r="W304" s="165">
        <f>COUNTIFS(BITACORA!$C$4:$C$7322,$B$7:$B$501,BITACORA!$E$4:$E$7322,$E$6:$AM$6,BITACORA!$B$4:$B$7322,"&gt;="&amp;$B$3,BITACORA!$B$4:$B$7322,"&lt;="&amp;$B$4)</f>
        <v>0</v>
      </c>
      <c r="X304" s="165">
        <f>COUNTIFS(BITACORA!$C$4:$C$7322,$B$7:$B$501,BITACORA!$E$4:$E$7322,$E$6:$AM$6,BITACORA!$B$4:$B$7322,"&gt;="&amp;$B$3,BITACORA!$B$4:$B$7322,"&lt;="&amp;$B$4)</f>
        <v>0</v>
      </c>
      <c r="Y304" s="165">
        <f>COUNTIFS(BITACORA!$C$4:$C$7322,$B$7:$B$501,BITACORA!$E$4:$E$7322,$E$6:$AM$6,BITACORA!$B$4:$B$7322,"&gt;="&amp;$B$3,BITACORA!$B$4:$B$7322,"&lt;="&amp;$B$4)</f>
        <v>0</v>
      </c>
      <c r="Z304" s="165">
        <f>COUNTIFS(BITACORA!$C$4:$C$7322,$B$7:$B$501,BITACORA!$E$4:$E$7322,$E$6:$AM$6,BITACORA!$B$4:$B$7322,"&gt;="&amp;$B$3,BITACORA!$B$4:$B$7322,"&lt;="&amp;$B$4)</f>
        <v>0</v>
      </c>
      <c r="AA304" s="165">
        <f>COUNTIFS(BITACORA!$C$4:$C$7322,$B$7:$B$501,BITACORA!$E$4:$E$7322,$E$6:$AM$6,BITACORA!$B$4:$B$7322,"&gt;="&amp;$B$3,BITACORA!$B$4:$B$7322,"&lt;="&amp;$B$4)</f>
        <v>0</v>
      </c>
      <c r="AB304" s="165">
        <f>COUNTIFS(BITACORA!$C$4:$C$7322,$B$7:$B$501,BITACORA!$E$4:$E$7322,$E$6:$AM$6,BITACORA!$B$4:$B$7322,"&gt;="&amp;$B$3,BITACORA!$B$4:$B$7322,"&lt;="&amp;$B$4)</f>
        <v>0</v>
      </c>
      <c r="AC304" s="165">
        <f>COUNTIFS(BITACORA!$C$4:$C$7322,$B$7:$B$501,BITACORA!$E$4:$E$7322,$E$6:$AM$6,BITACORA!$B$4:$B$7322,"&gt;="&amp;$B$3,BITACORA!$B$4:$B$7322,"&lt;="&amp;$B$4)</f>
        <v>0</v>
      </c>
      <c r="AD304" s="165">
        <f>COUNTIFS(BITACORA!$C$4:$C$7322,$B$7:$B$501,BITACORA!$E$4:$E$7322,$E$6:$AM$6,BITACORA!$B$4:$B$7322,"&gt;="&amp;$B$3,BITACORA!$B$4:$B$7322,"&lt;="&amp;$B$4)</f>
        <v>0</v>
      </c>
      <c r="AE304" s="165">
        <f>COUNTIFS(BITACORA!$C$4:$C$7322,$B$7:$B$501,BITACORA!$E$4:$E$7322,$E$6:$AM$6,BITACORA!$B$4:$B$7322,"&gt;="&amp;$B$3,BITACORA!$B$4:$B$7322,"&lt;="&amp;$B$4)</f>
        <v>0</v>
      </c>
      <c r="AF304" s="165">
        <f>COUNTIFS(BITACORA!$C$4:$C$7322,$B$7:$B$501,BITACORA!$E$4:$E$7322,$E$6:$AM$6,BITACORA!$B$4:$B$7322,"&gt;="&amp;$B$3,BITACORA!$B$4:$B$7322,"&lt;="&amp;$B$4)</f>
        <v>0</v>
      </c>
      <c r="AG304" s="165">
        <f>COUNTIFS(BITACORA!$C$4:$C$7322,$B$7:$B$501,BITACORA!$E$4:$E$7322,$E$6:$AM$6,BITACORA!$B$4:$B$7322,"&gt;="&amp;$B$3,BITACORA!$B$4:$B$7322,"&lt;="&amp;$B$4)</f>
        <v>0</v>
      </c>
      <c r="AH304" s="165">
        <f>COUNTIFS(BITACORA!$C$4:$C$7322,$B$7:$B$501,BITACORA!$E$4:$E$7322,$E$6:$AM$6,BITACORA!$B$4:$B$7322,"&gt;="&amp;$B$3,BITACORA!$B$4:$B$7322,"&lt;="&amp;$B$4)</f>
        <v>0</v>
      </c>
      <c r="AI304" s="165">
        <f>COUNTIFS(BITACORA!$C$4:$C$7322,$B$7:$B$501,BITACORA!$E$4:$E$7322,$E$6:$AM$6,BITACORA!$B$4:$B$7322,"&gt;="&amp;$B$3,BITACORA!$B$4:$B$7322,"&lt;="&amp;$B$4)</f>
        <v>0</v>
      </c>
      <c r="AJ304" s="165">
        <f>COUNTIFS(BITACORA!$C$4:$C$7322,$B$7:$B$501,BITACORA!$E$4:$E$7322,$E$6:$AM$6,BITACORA!$B$4:$B$7322,"&gt;="&amp;$B$3,BITACORA!$B$4:$B$7322,"&lt;="&amp;$B$4)</f>
        <v>0</v>
      </c>
      <c r="AK304" s="165">
        <f>COUNTIFS(BITACORA!$C$4:$C$7322,$B$7:$B$501,BITACORA!$E$4:$E$7322,$E$6:$AM$6,BITACORA!$B$4:$B$7322,"&gt;="&amp;$B$3,BITACORA!$B$4:$B$7322,"&lt;="&amp;$B$4)</f>
        <v>0</v>
      </c>
      <c r="AL304" s="165">
        <f>COUNTIFS(BITACORA!$C$4:$C$7322,$B$7:$B$501,BITACORA!$E$4:$E$7322,$E$6:$AM$6,BITACORA!$B$4:$B$7322,"&gt;="&amp;$B$3,BITACORA!$B$4:$B$7322,"&lt;="&amp;$B$4)</f>
        <v>0</v>
      </c>
      <c r="AM304" s="165">
        <f>COUNTIFS(BITACORA!$C$4:$C$7322,$B$7:$B$501,BITACORA!$E$4:$E$7322,$E$6:$AM$6,BITACORA!$B$4:$B$7322,"&gt;="&amp;$B$3,BITACORA!$B$4:$B$7322,"&lt;="&amp;$B$4)</f>
        <v>0</v>
      </c>
    </row>
    <row r="305" spans="1:39">
      <c r="A305" s="141"/>
      <c r="B305" s="165"/>
      <c r="C305" s="165"/>
      <c r="D305" s="164">
        <f t="shared" si="0"/>
        <v>0</v>
      </c>
      <c r="E305" s="165">
        <f>COUNTIFS(BITACORA!$C$4:$C$7322,$B$7:$B$501,BITACORA!$E$4:$E$7322,$E$6:$AM$6,BITACORA!$B$4:$B$7322,"&gt;="&amp;$B$3,BITACORA!$B$4:$B$7322,"&lt;="&amp;$B$4)</f>
        <v>0</v>
      </c>
      <c r="F305" s="165">
        <f>COUNTIFS(BITACORA!$C$4:$C$7322,$B$7:$B$501,BITACORA!$E$4:$E$7322,$E$6:$AM$6,BITACORA!$B$4:$B$7322,"&gt;="&amp;$B$3,BITACORA!$B$4:$B$7322,"&lt;="&amp;$B$4)</f>
        <v>0</v>
      </c>
      <c r="G305" s="165">
        <f>COUNTIFS(BITACORA!$C$4:$C$7322,$B$7:$B$501,BITACORA!$E$4:$E$7322,$E$6:$AM$6,BITACORA!$B$4:$B$7322,"&gt;="&amp;$B$3,BITACORA!$B$4:$B$7322,"&lt;="&amp;$B$4)</f>
        <v>0</v>
      </c>
      <c r="H305" s="165">
        <f>COUNTIFS(BITACORA!$C$4:$C$7322,$B$7:$B$501,BITACORA!$E$4:$E$7322,$E$6:$AM$6,BITACORA!$B$4:$B$7322,"&gt;="&amp;$B$3,BITACORA!$B$4:$B$7322,"&lt;="&amp;$B$4)</f>
        <v>0</v>
      </c>
      <c r="I305" s="165">
        <f>COUNTIFS(BITACORA!$C$4:$C$7322,$B$7:$B$501,BITACORA!$E$4:$E$7322,$E$6:$AM$6,BITACORA!$B$4:$B$7322,"&gt;="&amp;$B$3,BITACORA!$B$4:$B$7322,"&lt;="&amp;$B$4)</f>
        <v>0</v>
      </c>
      <c r="J305" s="165">
        <f>COUNTIFS(BITACORA!$C$4:$C$7322,$B$7:$B$501,BITACORA!$E$4:$E$7322,$E$6:$AM$6,BITACORA!$B$4:$B$7322,"&gt;="&amp;$B$3,BITACORA!$B$4:$B$7322,"&lt;="&amp;$B$4)</f>
        <v>0</v>
      </c>
      <c r="K305" s="165">
        <f>COUNTIFS(BITACORA!$C$4:$C$7322,$B$7:$B$501,BITACORA!$E$4:$E$7322,$E$6:$AM$6,BITACORA!$B$4:$B$7322,"&gt;="&amp;$B$3,BITACORA!$B$4:$B$7322,"&lt;="&amp;$B$4)</f>
        <v>0</v>
      </c>
      <c r="L305" s="165">
        <f>COUNTIFS(BITACORA!$C$4:$C$7322,$B$7:$B$501,BITACORA!$E$4:$E$7322,$E$6:$AM$6,BITACORA!$B$4:$B$7322,"&gt;="&amp;$B$3,BITACORA!$B$4:$B$7322,"&lt;="&amp;$B$4)</f>
        <v>0</v>
      </c>
      <c r="M305" s="165">
        <f>COUNTIFS(BITACORA!$C$4:$C$7322,$B$7:$B$501,BITACORA!$E$4:$E$7322,$E$6:$AM$6,BITACORA!$B$4:$B$7322,"&gt;="&amp;$B$3,BITACORA!$B$4:$B$7322,"&lt;="&amp;$B$4)</f>
        <v>0</v>
      </c>
      <c r="N305" s="165">
        <f>COUNTIFS(BITACORA!$C$4:$C$7322,$B$7:$B$501,BITACORA!$E$4:$E$7322,$E$6:$AM$6,BITACORA!$B$4:$B$7322,"&gt;="&amp;$B$3,BITACORA!$B$4:$B$7322,"&lt;="&amp;$B$4)</f>
        <v>0</v>
      </c>
      <c r="O305" s="165">
        <f>COUNTIFS(BITACORA!$C$4:$C$7322,$B$7:$B$501,BITACORA!$E$4:$E$7322,$E$6:$AM$6,BITACORA!$B$4:$B$7322,"&gt;="&amp;$B$3,BITACORA!$B$4:$B$7322,"&lt;="&amp;$B$4)</f>
        <v>0</v>
      </c>
      <c r="P305" s="165">
        <f>COUNTIFS(BITACORA!$C$4:$C$7322,$B$7:$B$501,BITACORA!$E$4:$E$7322,$E$6:$AM$6,BITACORA!$B$4:$B$7322,"&gt;="&amp;$B$3,BITACORA!$B$4:$B$7322,"&lt;="&amp;$B$4)</f>
        <v>0</v>
      </c>
      <c r="Q305" s="165">
        <f>COUNTIFS(BITACORA!$C$4:$C$7322,$B$7:$B$501,BITACORA!$E$4:$E$7322,$E$6:$AM$6,BITACORA!$B$4:$B$7322,"&gt;="&amp;$B$3,BITACORA!$B$4:$B$7322,"&lt;="&amp;$B$4)</f>
        <v>0</v>
      </c>
      <c r="R305" s="165">
        <f>COUNTIFS(BITACORA!$C$4:$C$7322,$B$7:$B$501,BITACORA!$E$4:$E$7322,$E$6:$AM$6,BITACORA!$B$4:$B$7322,"&gt;="&amp;$B$3,BITACORA!$B$4:$B$7322,"&lt;="&amp;$B$4)</f>
        <v>0</v>
      </c>
      <c r="S305" s="165">
        <f>COUNTIFS(BITACORA!$C$4:$C$7322,$B$7:$B$501,BITACORA!$E$4:$E$7322,$E$6:$AM$6,BITACORA!$B$4:$B$7322,"&gt;="&amp;$B$3,BITACORA!$B$4:$B$7322,"&lt;="&amp;$B$4)</f>
        <v>0</v>
      </c>
      <c r="T305" s="165">
        <f>COUNTIFS(BITACORA!$C$4:$C$7322,$B$7:$B$501,BITACORA!$E$4:$E$7322,$E$6:$AM$6,BITACORA!$B$4:$B$7322,"&gt;="&amp;$B$3,BITACORA!$B$4:$B$7322,"&lt;="&amp;$B$4)</f>
        <v>0</v>
      </c>
      <c r="U305" s="165">
        <f>COUNTIFS(BITACORA!$C$4:$C$7322,$B$7:$B$501,BITACORA!$E$4:$E$7322,$E$6:$AM$6,BITACORA!$B$4:$B$7322,"&gt;="&amp;$B$3,BITACORA!$B$4:$B$7322,"&lt;="&amp;$B$4)</f>
        <v>0</v>
      </c>
      <c r="V305" s="165">
        <f>COUNTIFS(BITACORA!$C$4:$C$7322,$B$7:$B$501,BITACORA!$E$4:$E$7322,$E$6:$AM$6,BITACORA!$B$4:$B$7322,"&gt;="&amp;$B$3,BITACORA!$B$4:$B$7322,"&lt;="&amp;$B$4)</f>
        <v>0</v>
      </c>
      <c r="W305" s="165">
        <f>COUNTIFS(BITACORA!$C$4:$C$7322,$B$7:$B$501,BITACORA!$E$4:$E$7322,$E$6:$AM$6,BITACORA!$B$4:$B$7322,"&gt;="&amp;$B$3,BITACORA!$B$4:$B$7322,"&lt;="&amp;$B$4)</f>
        <v>0</v>
      </c>
      <c r="X305" s="165">
        <f>COUNTIFS(BITACORA!$C$4:$C$7322,$B$7:$B$501,BITACORA!$E$4:$E$7322,$E$6:$AM$6,BITACORA!$B$4:$B$7322,"&gt;="&amp;$B$3,BITACORA!$B$4:$B$7322,"&lt;="&amp;$B$4)</f>
        <v>0</v>
      </c>
      <c r="Y305" s="165">
        <f>COUNTIFS(BITACORA!$C$4:$C$7322,$B$7:$B$501,BITACORA!$E$4:$E$7322,$E$6:$AM$6,BITACORA!$B$4:$B$7322,"&gt;="&amp;$B$3,BITACORA!$B$4:$B$7322,"&lt;="&amp;$B$4)</f>
        <v>0</v>
      </c>
      <c r="Z305" s="165">
        <f>COUNTIFS(BITACORA!$C$4:$C$7322,$B$7:$B$501,BITACORA!$E$4:$E$7322,$E$6:$AM$6,BITACORA!$B$4:$B$7322,"&gt;="&amp;$B$3,BITACORA!$B$4:$B$7322,"&lt;="&amp;$B$4)</f>
        <v>0</v>
      </c>
      <c r="AA305" s="165">
        <f>COUNTIFS(BITACORA!$C$4:$C$7322,$B$7:$B$501,BITACORA!$E$4:$E$7322,$E$6:$AM$6,BITACORA!$B$4:$B$7322,"&gt;="&amp;$B$3,BITACORA!$B$4:$B$7322,"&lt;="&amp;$B$4)</f>
        <v>0</v>
      </c>
      <c r="AB305" s="165">
        <f>COUNTIFS(BITACORA!$C$4:$C$7322,$B$7:$B$501,BITACORA!$E$4:$E$7322,$E$6:$AM$6,BITACORA!$B$4:$B$7322,"&gt;="&amp;$B$3,BITACORA!$B$4:$B$7322,"&lt;="&amp;$B$4)</f>
        <v>0</v>
      </c>
      <c r="AC305" s="165">
        <f>COUNTIFS(BITACORA!$C$4:$C$7322,$B$7:$B$501,BITACORA!$E$4:$E$7322,$E$6:$AM$6,BITACORA!$B$4:$B$7322,"&gt;="&amp;$B$3,BITACORA!$B$4:$B$7322,"&lt;="&amp;$B$4)</f>
        <v>0</v>
      </c>
      <c r="AD305" s="165">
        <f>COUNTIFS(BITACORA!$C$4:$C$7322,$B$7:$B$501,BITACORA!$E$4:$E$7322,$E$6:$AM$6,BITACORA!$B$4:$B$7322,"&gt;="&amp;$B$3,BITACORA!$B$4:$B$7322,"&lt;="&amp;$B$4)</f>
        <v>0</v>
      </c>
      <c r="AE305" s="165">
        <f>COUNTIFS(BITACORA!$C$4:$C$7322,$B$7:$B$501,BITACORA!$E$4:$E$7322,$E$6:$AM$6,BITACORA!$B$4:$B$7322,"&gt;="&amp;$B$3,BITACORA!$B$4:$B$7322,"&lt;="&amp;$B$4)</f>
        <v>0</v>
      </c>
      <c r="AF305" s="165">
        <f>COUNTIFS(BITACORA!$C$4:$C$7322,$B$7:$B$501,BITACORA!$E$4:$E$7322,$E$6:$AM$6,BITACORA!$B$4:$B$7322,"&gt;="&amp;$B$3,BITACORA!$B$4:$B$7322,"&lt;="&amp;$B$4)</f>
        <v>0</v>
      </c>
      <c r="AG305" s="165">
        <f>COUNTIFS(BITACORA!$C$4:$C$7322,$B$7:$B$501,BITACORA!$E$4:$E$7322,$E$6:$AM$6,BITACORA!$B$4:$B$7322,"&gt;="&amp;$B$3,BITACORA!$B$4:$B$7322,"&lt;="&amp;$B$4)</f>
        <v>0</v>
      </c>
      <c r="AH305" s="165">
        <f>COUNTIFS(BITACORA!$C$4:$C$7322,$B$7:$B$501,BITACORA!$E$4:$E$7322,$E$6:$AM$6,BITACORA!$B$4:$B$7322,"&gt;="&amp;$B$3,BITACORA!$B$4:$B$7322,"&lt;="&amp;$B$4)</f>
        <v>0</v>
      </c>
      <c r="AI305" s="165">
        <f>COUNTIFS(BITACORA!$C$4:$C$7322,$B$7:$B$501,BITACORA!$E$4:$E$7322,$E$6:$AM$6,BITACORA!$B$4:$B$7322,"&gt;="&amp;$B$3,BITACORA!$B$4:$B$7322,"&lt;="&amp;$B$4)</f>
        <v>0</v>
      </c>
      <c r="AJ305" s="165">
        <f>COUNTIFS(BITACORA!$C$4:$C$7322,$B$7:$B$501,BITACORA!$E$4:$E$7322,$E$6:$AM$6,BITACORA!$B$4:$B$7322,"&gt;="&amp;$B$3,BITACORA!$B$4:$B$7322,"&lt;="&amp;$B$4)</f>
        <v>0</v>
      </c>
      <c r="AK305" s="165">
        <f>COUNTIFS(BITACORA!$C$4:$C$7322,$B$7:$B$501,BITACORA!$E$4:$E$7322,$E$6:$AM$6,BITACORA!$B$4:$B$7322,"&gt;="&amp;$B$3,BITACORA!$B$4:$B$7322,"&lt;="&amp;$B$4)</f>
        <v>0</v>
      </c>
      <c r="AL305" s="165">
        <f>COUNTIFS(BITACORA!$C$4:$C$7322,$B$7:$B$501,BITACORA!$E$4:$E$7322,$E$6:$AM$6,BITACORA!$B$4:$B$7322,"&gt;="&amp;$B$3,BITACORA!$B$4:$B$7322,"&lt;="&amp;$B$4)</f>
        <v>0</v>
      </c>
      <c r="AM305" s="165">
        <f>COUNTIFS(BITACORA!$C$4:$C$7322,$B$7:$B$501,BITACORA!$E$4:$E$7322,$E$6:$AM$6,BITACORA!$B$4:$B$7322,"&gt;="&amp;$B$3,BITACORA!$B$4:$B$7322,"&lt;="&amp;$B$4)</f>
        <v>0</v>
      </c>
    </row>
    <row r="306" spans="1:39">
      <c r="A306" s="141"/>
      <c r="B306" s="165"/>
      <c r="C306" s="165"/>
      <c r="D306" s="164">
        <f t="shared" si="0"/>
        <v>0</v>
      </c>
      <c r="E306" s="165">
        <f>COUNTIFS(BITACORA!$C$4:$C$7322,$B$7:$B$501,BITACORA!$E$4:$E$7322,$E$6:$AM$6,BITACORA!$B$4:$B$7322,"&gt;="&amp;$B$3,BITACORA!$B$4:$B$7322,"&lt;="&amp;$B$4)</f>
        <v>0</v>
      </c>
      <c r="F306" s="165">
        <f>COUNTIFS(BITACORA!$C$4:$C$7322,$B$7:$B$501,BITACORA!$E$4:$E$7322,$E$6:$AM$6,BITACORA!$B$4:$B$7322,"&gt;="&amp;$B$3,BITACORA!$B$4:$B$7322,"&lt;="&amp;$B$4)</f>
        <v>0</v>
      </c>
      <c r="G306" s="165">
        <f>COUNTIFS(BITACORA!$C$4:$C$7322,$B$7:$B$501,BITACORA!$E$4:$E$7322,$E$6:$AM$6,BITACORA!$B$4:$B$7322,"&gt;="&amp;$B$3,BITACORA!$B$4:$B$7322,"&lt;="&amp;$B$4)</f>
        <v>0</v>
      </c>
      <c r="H306" s="165">
        <f>COUNTIFS(BITACORA!$C$4:$C$7322,$B$7:$B$501,BITACORA!$E$4:$E$7322,$E$6:$AM$6,BITACORA!$B$4:$B$7322,"&gt;="&amp;$B$3,BITACORA!$B$4:$B$7322,"&lt;="&amp;$B$4)</f>
        <v>0</v>
      </c>
      <c r="I306" s="165">
        <f>COUNTIFS(BITACORA!$C$4:$C$7322,$B$7:$B$501,BITACORA!$E$4:$E$7322,$E$6:$AM$6,BITACORA!$B$4:$B$7322,"&gt;="&amp;$B$3,BITACORA!$B$4:$B$7322,"&lt;="&amp;$B$4)</f>
        <v>0</v>
      </c>
      <c r="J306" s="165">
        <f>COUNTIFS(BITACORA!$C$4:$C$7322,$B$7:$B$501,BITACORA!$E$4:$E$7322,$E$6:$AM$6,BITACORA!$B$4:$B$7322,"&gt;="&amp;$B$3,BITACORA!$B$4:$B$7322,"&lt;="&amp;$B$4)</f>
        <v>0</v>
      </c>
      <c r="K306" s="165">
        <f>COUNTIFS(BITACORA!$C$4:$C$7322,$B$7:$B$501,BITACORA!$E$4:$E$7322,$E$6:$AM$6,BITACORA!$B$4:$B$7322,"&gt;="&amp;$B$3,BITACORA!$B$4:$B$7322,"&lt;="&amp;$B$4)</f>
        <v>0</v>
      </c>
      <c r="L306" s="165">
        <f>COUNTIFS(BITACORA!$C$4:$C$7322,$B$7:$B$501,BITACORA!$E$4:$E$7322,$E$6:$AM$6,BITACORA!$B$4:$B$7322,"&gt;="&amp;$B$3,BITACORA!$B$4:$B$7322,"&lt;="&amp;$B$4)</f>
        <v>0</v>
      </c>
      <c r="M306" s="165">
        <f>COUNTIFS(BITACORA!$C$4:$C$7322,$B$7:$B$501,BITACORA!$E$4:$E$7322,$E$6:$AM$6,BITACORA!$B$4:$B$7322,"&gt;="&amp;$B$3,BITACORA!$B$4:$B$7322,"&lt;="&amp;$B$4)</f>
        <v>0</v>
      </c>
      <c r="N306" s="165">
        <f>COUNTIFS(BITACORA!$C$4:$C$7322,$B$7:$B$501,BITACORA!$E$4:$E$7322,$E$6:$AM$6,BITACORA!$B$4:$B$7322,"&gt;="&amp;$B$3,BITACORA!$B$4:$B$7322,"&lt;="&amp;$B$4)</f>
        <v>0</v>
      </c>
      <c r="O306" s="165">
        <f>COUNTIFS(BITACORA!$C$4:$C$7322,$B$7:$B$501,BITACORA!$E$4:$E$7322,$E$6:$AM$6,BITACORA!$B$4:$B$7322,"&gt;="&amp;$B$3,BITACORA!$B$4:$B$7322,"&lt;="&amp;$B$4)</f>
        <v>0</v>
      </c>
      <c r="P306" s="165">
        <f>COUNTIFS(BITACORA!$C$4:$C$7322,$B$7:$B$501,BITACORA!$E$4:$E$7322,$E$6:$AM$6,BITACORA!$B$4:$B$7322,"&gt;="&amp;$B$3,BITACORA!$B$4:$B$7322,"&lt;="&amp;$B$4)</f>
        <v>0</v>
      </c>
      <c r="Q306" s="165">
        <f>COUNTIFS(BITACORA!$C$4:$C$7322,$B$7:$B$501,BITACORA!$E$4:$E$7322,$E$6:$AM$6,BITACORA!$B$4:$B$7322,"&gt;="&amp;$B$3,BITACORA!$B$4:$B$7322,"&lt;="&amp;$B$4)</f>
        <v>0</v>
      </c>
      <c r="R306" s="165">
        <f>COUNTIFS(BITACORA!$C$4:$C$7322,$B$7:$B$501,BITACORA!$E$4:$E$7322,$E$6:$AM$6,BITACORA!$B$4:$B$7322,"&gt;="&amp;$B$3,BITACORA!$B$4:$B$7322,"&lt;="&amp;$B$4)</f>
        <v>0</v>
      </c>
      <c r="S306" s="165">
        <f>COUNTIFS(BITACORA!$C$4:$C$7322,$B$7:$B$501,BITACORA!$E$4:$E$7322,$E$6:$AM$6,BITACORA!$B$4:$B$7322,"&gt;="&amp;$B$3,BITACORA!$B$4:$B$7322,"&lt;="&amp;$B$4)</f>
        <v>0</v>
      </c>
      <c r="T306" s="165">
        <f>COUNTIFS(BITACORA!$C$4:$C$7322,$B$7:$B$501,BITACORA!$E$4:$E$7322,$E$6:$AM$6,BITACORA!$B$4:$B$7322,"&gt;="&amp;$B$3,BITACORA!$B$4:$B$7322,"&lt;="&amp;$B$4)</f>
        <v>0</v>
      </c>
      <c r="U306" s="165">
        <f>COUNTIFS(BITACORA!$C$4:$C$7322,$B$7:$B$501,BITACORA!$E$4:$E$7322,$E$6:$AM$6,BITACORA!$B$4:$B$7322,"&gt;="&amp;$B$3,BITACORA!$B$4:$B$7322,"&lt;="&amp;$B$4)</f>
        <v>0</v>
      </c>
      <c r="V306" s="165">
        <f>COUNTIFS(BITACORA!$C$4:$C$7322,$B$7:$B$501,BITACORA!$E$4:$E$7322,$E$6:$AM$6,BITACORA!$B$4:$B$7322,"&gt;="&amp;$B$3,BITACORA!$B$4:$B$7322,"&lt;="&amp;$B$4)</f>
        <v>0</v>
      </c>
      <c r="W306" s="165">
        <f>COUNTIFS(BITACORA!$C$4:$C$7322,$B$7:$B$501,BITACORA!$E$4:$E$7322,$E$6:$AM$6,BITACORA!$B$4:$B$7322,"&gt;="&amp;$B$3,BITACORA!$B$4:$B$7322,"&lt;="&amp;$B$4)</f>
        <v>0</v>
      </c>
      <c r="X306" s="165">
        <f>COUNTIFS(BITACORA!$C$4:$C$7322,$B$7:$B$501,BITACORA!$E$4:$E$7322,$E$6:$AM$6,BITACORA!$B$4:$B$7322,"&gt;="&amp;$B$3,BITACORA!$B$4:$B$7322,"&lt;="&amp;$B$4)</f>
        <v>0</v>
      </c>
      <c r="Y306" s="165">
        <f>COUNTIFS(BITACORA!$C$4:$C$7322,$B$7:$B$501,BITACORA!$E$4:$E$7322,$E$6:$AM$6,BITACORA!$B$4:$B$7322,"&gt;="&amp;$B$3,BITACORA!$B$4:$B$7322,"&lt;="&amp;$B$4)</f>
        <v>0</v>
      </c>
      <c r="Z306" s="165">
        <f>COUNTIFS(BITACORA!$C$4:$C$7322,$B$7:$B$501,BITACORA!$E$4:$E$7322,$E$6:$AM$6,BITACORA!$B$4:$B$7322,"&gt;="&amp;$B$3,BITACORA!$B$4:$B$7322,"&lt;="&amp;$B$4)</f>
        <v>0</v>
      </c>
      <c r="AA306" s="165">
        <f>COUNTIFS(BITACORA!$C$4:$C$7322,$B$7:$B$501,BITACORA!$E$4:$E$7322,$E$6:$AM$6,BITACORA!$B$4:$B$7322,"&gt;="&amp;$B$3,BITACORA!$B$4:$B$7322,"&lt;="&amp;$B$4)</f>
        <v>0</v>
      </c>
      <c r="AB306" s="165">
        <f>COUNTIFS(BITACORA!$C$4:$C$7322,$B$7:$B$501,BITACORA!$E$4:$E$7322,$E$6:$AM$6,BITACORA!$B$4:$B$7322,"&gt;="&amp;$B$3,BITACORA!$B$4:$B$7322,"&lt;="&amp;$B$4)</f>
        <v>0</v>
      </c>
      <c r="AC306" s="165">
        <f>COUNTIFS(BITACORA!$C$4:$C$7322,$B$7:$B$501,BITACORA!$E$4:$E$7322,$E$6:$AM$6,BITACORA!$B$4:$B$7322,"&gt;="&amp;$B$3,BITACORA!$B$4:$B$7322,"&lt;="&amp;$B$4)</f>
        <v>0</v>
      </c>
      <c r="AD306" s="165">
        <f>COUNTIFS(BITACORA!$C$4:$C$7322,$B$7:$B$501,BITACORA!$E$4:$E$7322,$E$6:$AM$6,BITACORA!$B$4:$B$7322,"&gt;="&amp;$B$3,BITACORA!$B$4:$B$7322,"&lt;="&amp;$B$4)</f>
        <v>0</v>
      </c>
      <c r="AE306" s="165">
        <f>COUNTIFS(BITACORA!$C$4:$C$7322,$B$7:$B$501,BITACORA!$E$4:$E$7322,$E$6:$AM$6,BITACORA!$B$4:$B$7322,"&gt;="&amp;$B$3,BITACORA!$B$4:$B$7322,"&lt;="&amp;$B$4)</f>
        <v>0</v>
      </c>
      <c r="AF306" s="165">
        <f>COUNTIFS(BITACORA!$C$4:$C$7322,$B$7:$B$501,BITACORA!$E$4:$E$7322,$E$6:$AM$6,BITACORA!$B$4:$B$7322,"&gt;="&amp;$B$3,BITACORA!$B$4:$B$7322,"&lt;="&amp;$B$4)</f>
        <v>0</v>
      </c>
      <c r="AG306" s="165">
        <f>COUNTIFS(BITACORA!$C$4:$C$7322,$B$7:$B$501,BITACORA!$E$4:$E$7322,$E$6:$AM$6,BITACORA!$B$4:$B$7322,"&gt;="&amp;$B$3,BITACORA!$B$4:$B$7322,"&lt;="&amp;$B$4)</f>
        <v>0</v>
      </c>
      <c r="AH306" s="165">
        <f>COUNTIFS(BITACORA!$C$4:$C$7322,$B$7:$B$501,BITACORA!$E$4:$E$7322,$E$6:$AM$6,BITACORA!$B$4:$B$7322,"&gt;="&amp;$B$3,BITACORA!$B$4:$B$7322,"&lt;="&amp;$B$4)</f>
        <v>0</v>
      </c>
      <c r="AI306" s="165">
        <f>COUNTIFS(BITACORA!$C$4:$C$7322,$B$7:$B$501,BITACORA!$E$4:$E$7322,$E$6:$AM$6,BITACORA!$B$4:$B$7322,"&gt;="&amp;$B$3,BITACORA!$B$4:$B$7322,"&lt;="&amp;$B$4)</f>
        <v>0</v>
      </c>
      <c r="AJ306" s="165">
        <f>COUNTIFS(BITACORA!$C$4:$C$7322,$B$7:$B$501,BITACORA!$E$4:$E$7322,$E$6:$AM$6,BITACORA!$B$4:$B$7322,"&gt;="&amp;$B$3,BITACORA!$B$4:$B$7322,"&lt;="&amp;$B$4)</f>
        <v>0</v>
      </c>
      <c r="AK306" s="165">
        <f>COUNTIFS(BITACORA!$C$4:$C$7322,$B$7:$B$501,BITACORA!$E$4:$E$7322,$E$6:$AM$6,BITACORA!$B$4:$B$7322,"&gt;="&amp;$B$3,BITACORA!$B$4:$B$7322,"&lt;="&amp;$B$4)</f>
        <v>0</v>
      </c>
      <c r="AL306" s="165">
        <f>COUNTIFS(BITACORA!$C$4:$C$7322,$B$7:$B$501,BITACORA!$E$4:$E$7322,$E$6:$AM$6,BITACORA!$B$4:$B$7322,"&gt;="&amp;$B$3,BITACORA!$B$4:$B$7322,"&lt;="&amp;$B$4)</f>
        <v>0</v>
      </c>
      <c r="AM306" s="165">
        <f>COUNTIFS(BITACORA!$C$4:$C$7322,$B$7:$B$501,BITACORA!$E$4:$E$7322,$E$6:$AM$6,BITACORA!$B$4:$B$7322,"&gt;="&amp;$B$3,BITACORA!$B$4:$B$7322,"&lt;="&amp;$B$4)</f>
        <v>0</v>
      </c>
    </row>
    <row r="307" spans="1:39">
      <c r="A307" s="141"/>
      <c r="B307" s="165"/>
      <c r="C307" s="165"/>
      <c r="D307" s="164">
        <f t="shared" si="0"/>
        <v>0</v>
      </c>
      <c r="E307" s="165">
        <f>COUNTIFS(BITACORA!$C$4:$C$7322,$B$7:$B$501,BITACORA!$E$4:$E$7322,$E$6:$AM$6,BITACORA!$B$4:$B$7322,"&gt;="&amp;$B$3,BITACORA!$B$4:$B$7322,"&lt;="&amp;$B$4)</f>
        <v>0</v>
      </c>
      <c r="F307" s="165">
        <f>COUNTIFS(BITACORA!$C$4:$C$7322,$B$7:$B$501,BITACORA!$E$4:$E$7322,$E$6:$AM$6,BITACORA!$B$4:$B$7322,"&gt;="&amp;$B$3,BITACORA!$B$4:$B$7322,"&lt;="&amp;$B$4)</f>
        <v>0</v>
      </c>
      <c r="G307" s="165">
        <f>COUNTIFS(BITACORA!$C$4:$C$7322,$B$7:$B$501,BITACORA!$E$4:$E$7322,$E$6:$AM$6,BITACORA!$B$4:$B$7322,"&gt;="&amp;$B$3,BITACORA!$B$4:$B$7322,"&lt;="&amp;$B$4)</f>
        <v>0</v>
      </c>
      <c r="H307" s="165">
        <f>COUNTIFS(BITACORA!$C$4:$C$7322,$B$7:$B$501,BITACORA!$E$4:$E$7322,$E$6:$AM$6,BITACORA!$B$4:$B$7322,"&gt;="&amp;$B$3,BITACORA!$B$4:$B$7322,"&lt;="&amp;$B$4)</f>
        <v>0</v>
      </c>
      <c r="I307" s="165">
        <f>COUNTIFS(BITACORA!$C$4:$C$7322,$B$7:$B$501,BITACORA!$E$4:$E$7322,$E$6:$AM$6,BITACORA!$B$4:$B$7322,"&gt;="&amp;$B$3,BITACORA!$B$4:$B$7322,"&lt;="&amp;$B$4)</f>
        <v>0</v>
      </c>
      <c r="J307" s="165">
        <f>COUNTIFS(BITACORA!$C$4:$C$7322,$B$7:$B$501,BITACORA!$E$4:$E$7322,$E$6:$AM$6,BITACORA!$B$4:$B$7322,"&gt;="&amp;$B$3,BITACORA!$B$4:$B$7322,"&lt;="&amp;$B$4)</f>
        <v>0</v>
      </c>
      <c r="K307" s="165">
        <f>COUNTIFS(BITACORA!$C$4:$C$7322,$B$7:$B$501,BITACORA!$E$4:$E$7322,$E$6:$AM$6,BITACORA!$B$4:$B$7322,"&gt;="&amp;$B$3,BITACORA!$B$4:$B$7322,"&lt;="&amp;$B$4)</f>
        <v>0</v>
      </c>
      <c r="L307" s="165">
        <f>COUNTIFS(BITACORA!$C$4:$C$7322,$B$7:$B$501,BITACORA!$E$4:$E$7322,$E$6:$AM$6,BITACORA!$B$4:$B$7322,"&gt;="&amp;$B$3,BITACORA!$B$4:$B$7322,"&lt;="&amp;$B$4)</f>
        <v>0</v>
      </c>
      <c r="M307" s="165">
        <f>COUNTIFS(BITACORA!$C$4:$C$7322,$B$7:$B$501,BITACORA!$E$4:$E$7322,$E$6:$AM$6,BITACORA!$B$4:$B$7322,"&gt;="&amp;$B$3,BITACORA!$B$4:$B$7322,"&lt;="&amp;$B$4)</f>
        <v>0</v>
      </c>
      <c r="N307" s="165">
        <f>COUNTIFS(BITACORA!$C$4:$C$7322,$B$7:$B$501,BITACORA!$E$4:$E$7322,$E$6:$AM$6,BITACORA!$B$4:$B$7322,"&gt;="&amp;$B$3,BITACORA!$B$4:$B$7322,"&lt;="&amp;$B$4)</f>
        <v>0</v>
      </c>
      <c r="O307" s="165">
        <f>COUNTIFS(BITACORA!$C$4:$C$7322,$B$7:$B$501,BITACORA!$E$4:$E$7322,$E$6:$AM$6,BITACORA!$B$4:$B$7322,"&gt;="&amp;$B$3,BITACORA!$B$4:$B$7322,"&lt;="&amp;$B$4)</f>
        <v>0</v>
      </c>
      <c r="P307" s="165">
        <f>COUNTIFS(BITACORA!$C$4:$C$7322,$B$7:$B$501,BITACORA!$E$4:$E$7322,$E$6:$AM$6,BITACORA!$B$4:$B$7322,"&gt;="&amp;$B$3,BITACORA!$B$4:$B$7322,"&lt;="&amp;$B$4)</f>
        <v>0</v>
      </c>
      <c r="Q307" s="165">
        <f>COUNTIFS(BITACORA!$C$4:$C$7322,$B$7:$B$501,BITACORA!$E$4:$E$7322,$E$6:$AM$6,BITACORA!$B$4:$B$7322,"&gt;="&amp;$B$3,BITACORA!$B$4:$B$7322,"&lt;="&amp;$B$4)</f>
        <v>0</v>
      </c>
      <c r="R307" s="165">
        <f>COUNTIFS(BITACORA!$C$4:$C$7322,$B$7:$B$501,BITACORA!$E$4:$E$7322,$E$6:$AM$6,BITACORA!$B$4:$B$7322,"&gt;="&amp;$B$3,BITACORA!$B$4:$B$7322,"&lt;="&amp;$B$4)</f>
        <v>0</v>
      </c>
      <c r="S307" s="165">
        <f>COUNTIFS(BITACORA!$C$4:$C$7322,$B$7:$B$501,BITACORA!$E$4:$E$7322,$E$6:$AM$6,BITACORA!$B$4:$B$7322,"&gt;="&amp;$B$3,BITACORA!$B$4:$B$7322,"&lt;="&amp;$B$4)</f>
        <v>0</v>
      </c>
      <c r="T307" s="165">
        <f>COUNTIFS(BITACORA!$C$4:$C$7322,$B$7:$B$501,BITACORA!$E$4:$E$7322,$E$6:$AM$6,BITACORA!$B$4:$B$7322,"&gt;="&amp;$B$3,BITACORA!$B$4:$B$7322,"&lt;="&amp;$B$4)</f>
        <v>0</v>
      </c>
      <c r="U307" s="165">
        <f>COUNTIFS(BITACORA!$C$4:$C$7322,$B$7:$B$501,BITACORA!$E$4:$E$7322,$E$6:$AM$6,BITACORA!$B$4:$B$7322,"&gt;="&amp;$B$3,BITACORA!$B$4:$B$7322,"&lt;="&amp;$B$4)</f>
        <v>0</v>
      </c>
      <c r="V307" s="165">
        <f>COUNTIFS(BITACORA!$C$4:$C$7322,$B$7:$B$501,BITACORA!$E$4:$E$7322,$E$6:$AM$6,BITACORA!$B$4:$B$7322,"&gt;="&amp;$B$3,BITACORA!$B$4:$B$7322,"&lt;="&amp;$B$4)</f>
        <v>0</v>
      </c>
      <c r="W307" s="165">
        <f>COUNTIFS(BITACORA!$C$4:$C$7322,$B$7:$B$501,BITACORA!$E$4:$E$7322,$E$6:$AM$6,BITACORA!$B$4:$B$7322,"&gt;="&amp;$B$3,BITACORA!$B$4:$B$7322,"&lt;="&amp;$B$4)</f>
        <v>0</v>
      </c>
      <c r="X307" s="165">
        <f>COUNTIFS(BITACORA!$C$4:$C$7322,$B$7:$B$501,BITACORA!$E$4:$E$7322,$E$6:$AM$6,BITACORA!$B$4:$B$7322,"&gt;="&amp;$B$3,BITACORA!$B$4:$B$7322,"&lt;="&amp;$B$4)</f>
        <v>0</v>
      </c>
      <c r="Y307" s="165">
        <f>COUNTIFS(BITACORA!$C$4:$C$7322,$B$7:$B$501,BITACORA!$E$4:$E$7322,$E$6:$AM$6,BITACORA!$B$4:$B$7322,"&gt;="&amp;$B$3,BITACORA!$B$4:$B$7322,"&lt;="&amp;$B$4)</f>
        <v>0</v>
      </c>
      <c r="Z307" s="165">
        <f>COUNTIFS(BITACORA!$C$4:$C$7322,$B$7:$B$501,BITACORA!$E$4:$E$7322,$E$6:$AM$6,BITACORA!$B$4:$B$7322,"&gt;="&amp;$B$3,BITACORA!$B$4:$B$7322,"&lt;="&amp;$B$4)</f>
        <v>0</v>
      </c>
      <c r="AA307" s="165">
        <f>COUNTIFS(BITACORA!$C$4:$C$7322,$B$7:$B$501,BITACORA!$E$4:$E$7322,$E$6:$AM$6,BITACORA!$B$4:$B$7322,"&gt;="&amp;$B$3,BITACORA!$B$4:$B$7322,"&lt;="&amp;$B$4)</f>
        <v>0</v>
      </c>
      <c r="AB307" s="165">
        <f>COUNTIFS(BITACORA!$C$4:$C$7322,$B$7:$B$501,BITACORA!$E$4:$E$7322,$E$6:$AM$6,BITACORA!$B$4:$B$7322,"&gt;="&amp;$B$3,BITACORA!$B$4:$B$7322,"&lt;="&amp;$B$4)</f>
        <v>0</v>
      </c>
      <c r="AC307" s="165">
        <f>COUNTIFS(BITACORA!$C$4:$C$7322,$B$7:$B$501,BITACORA!$E$4:$E$7322,$E$6:$AM$6,BITACORA!$B$4:$B$7322,"&gt;="&amp;$B$3,BITACORA!$B$4:$B$7322,"&lt;="&amp;$B$4)</f>
        <v>0</v>
      </c>
      <c r="AD307" s="165">
        <f>COUNTIFS(BITACORA!$C$4:$C$7322,$B$7:$B$501,BITACORA!$E$4:$E$7322,$E$6:$AM$6,BITACORA!$B$4:$B$7322,"&gt;="&amp;$B$3,BITACORA!$B$4:$B$7322,"&lt;="&amp;$B$4)</f>
        <v>0</v>
      </c>
      <c r="AE307" s="165">
        <f>COUNTIFS(BITACORA!$C$4:$C$7322,$B$7:$B$501,BITACORA!$E$4:$E$7322,$E$6:$AM$6,BITACORA!$B$4:$B$7322,"&gt;="&amp;$B$3,BITACORA!$B$4:$B$7322,"&lt;="&amp;$B$4)</f>
        <v>0</v>
      </c>
      <c r="AF307" s="165">
        <f>COUNTIFS(BITACORA!$C$4:$C$7322,$B$7:$B$501,BITACORA!$E$4:$E$7322,$E$6:$AM$6,BITACORA!$B$4:$B$7322,"&gt;="&amp;$B$3,BITACORA!$B$4:$B$7322,"&lt;="&amp;$B$4)</f>
        <v>0</v>
      </c>
      <c r="AG307" s="165">
        <f>COUNTIFS(BITACORA!$C$4:$C$7322,$B$7:$B$501,BITACORA!$E$4:$E$7322,$E$6:$AM$6,BITACORA!$B$4:$B$7322,"&gt;="&amp;$B$3,BITACORA!$B$4:$B$7322,"&lt;="&amp;$B$4)</f>
        <v>0</v>
      </c>
      <c r="AH307" s="165">
        <f>COUNTIFS(BITACORA!$C$4:$C$7322,$B$7:$B$501,BITACORA!$E$4:$E$7322,$E$6:$AM$6,BITACORA!$B$4:$B$7322,"&gt;="&amp;$B$3,BITACORA!$B$4:$B$7322,"&lt;="&amp;$B$4)</f>
        <v>0</v>
      </c>
      <c r="AI307" s="165">
        <f>COUNTIFS(BITACORA!$C$4:$C$7322,$B$7:$B$501,BITACORA!$E$4:$E$7322,$E$6:$AM$6,BITACORA!$B$4:$B$7322,"&gt;="&amp;$B$3,BITACORA!$B$4:$B$7322,"&lt;="&amp;$B$4)</f>
        <v>0</v>
      </c>
      <c r="AJ307" s="165">
        <f>COUNTIFS(BITACORA!$C$4:$C$7322,$B$7:$B$501,BITACORA!$E$4:$E$7322,$E$6:$AM$6,BITACORA!$B$4:$B$7322,"&gt;="&amp;$B$3,BITACORA!$B$4:$B$7322,"&lt;="&amp;$B$4)</f>
        <v>0</v>
      </c>
      <c r="AK307" s="165">
        <f>COUNTIFS(BITACORA!$C$4:$C$7322,$B$7:$B$501,BITACORA!$E$4:$E$7322,$E$6:$AM$6,BITACORA!$B$4:$B$7322,"&gt;="&amp;$B$3,BITACORA!$B$4:$B$7322,"&lt;="&amp;$B$4)</f>
        <v>0</v>
      </c>
      <c r="AL307" s="165">
        <f>COUNTIFS(BITACORA!$C$4:$C$7322,$B$7:$B$501,BITACORA!$E$4:$E$7322,$E$6:$AM$6,BITACORA!$B$4:$B$7322,"&gt;="&amp;$B$3,BITACORA!$B$4:$B$7322,"&lt;="&amp;$B$4)</f>
        <v>0</v>
      </c>
      <c r="AM307" s="165">
        <f>COUNTIFS(BITACORA!$C$4:$C$7322,$B$7:$B$501,BITACORA!$E$4:$E$7322,$E$6:$AM$6,BITACORA!$B$4:$B$7322,"&gt;="&amp;$B$3,BITACORA!$B$4:$B$7322,"&lt;="&amp;$B$4)</f>
        <v>0</v>
      </c>
    </row>
    <row r="308" spans="1:39">
      <c r="A308" s="141"/>
      <c r="B308" s="165"/>
      <c r="C308" s="165"/>
      <c r="D308" s="164">
        <f t="shared" si="0"/>
        <v>0</v>
      </c>
      <c r="E308" s="165">
        <f>COUNTIFS(BITACORA!$C$4:$C$7322,$B$7:$B$501,BITACORA!$E$4:$E$7322,$E$6:$AM$6,BITACORA!$B$4:$B$7322,"&gt;="&amp;$B$3,BITACORA!$B$4:$B$7322,"&lt;="&amp;$B$4)</f>
        <v>0</v>
      </c>
      <c r="F308" s="165">
        <f>COUNTIFS(BITACORA!$C$4:$C$7322,$B$7:$B$501,BITACORA!$E$4:$E$7322,$E$6:$AM$6,BITACORA!$B$4:$B$7322,"&gt;="&amp;$B$3,BITACORA!$B$4:$B$7322,"&lt;="&amp;$B$4)</f>
        <v>0</v>
      </c>
      <c r="G308" s="165">
        <f>COUNTIFS(BITACORA!$C$4:$C$7322,$B$7:$B$501,BITACORA!$E$4:$E$7322,$E$6:$AM$6,BITACORA!$B$4:$B$7322,"&gt;="&amp;$B$3,BITACORA!$B$4:$B$7322,"&lt;="&amp;$B$4)</f>
        <v>0</v>
      </c>
      <c r="H308" s="165">
        <f>COUNTIFS(BITACORA!$C$4:$C$7322,$B$7:$B$501,BITACORA!$E$4:$E$7322,$E$6:$AM$6,BITACORA!$B$4:$B$7322,"&gt;="&amp;$B$3,BITACORA!$B$4:$B$7322,"&lt;="&amp;$B$4)</f>
        <v>0</v>
      </c>
      <c r="I308" s="165">
        <f>COUNTIFS(BITACORA!$C$4:$C$7322,$B$7:$B$501,BITACORA!$E$4:$E$7322,$E$6:$AM$6,BITACORA!$B$4:$B$7322,"&gt;="&amp;$B$3,BITACORA!$B$4:$B$7322,"&lt;="&amp;$B$4)</f>
        <v>0</v>
      </c>
      <c r="J308" s="165">
        <f>COUNTIFS(BITACORA!$C$4:$C$7322,$B$7:$B$501,BITACORA!$E$4:$E$7322,$E$6:$AM$6,BITACORA!$B$4:$B$7322,"&gt;="&amp;$B$3,BITACORA!$B$4:$B$7322,"&lt;="&amp;$B$4)</f>
        <v>0</v>
      </c>
      <c r="K308" s="165">
        <f>COUNTIFS(BITACORA!$C$4:$C$7322,$B$7:$B$501,BITACORA!$E$4:$E$7322,$E$6:$AM$6,BITACORA!$B$4:$B$7322,"&gt;="&amp;$B$3,BITACORA!$B$4:$B$7322,"&lt;="&amp;$B$4)</f>
        <v>0</v>
      </c>
      <c r="L308" s="165">
        <f>COUNTIFS(BITACORA!$C$4:$C$7322,$B$7:$B$501,BITACORA!$E$4:$E$7322,$E$6:$AM$6,BITACORA!$B$4:$B$7322,"&gt;="&amp;$B$3,BITACORA!$B$4:$B$7322,"&lt;="&amp;$B$4)</f>
        <v>0</v>
      </c>
      <c r="M308" s="165">
        <f>COUNTIFS(BITACORA!$C$4:$C$7322,$B$7:$B$501,BITACORA!$E$4:$E$7322,$E$6:$AM$6,BITACORA!$B$4:$B$7322,"&gt;="&amp;$B$3,BITACORA!$B$4:$B$7322,"&lt;="&amp;$B$4)</f>
        <v>0</v>
      </c>
      <c r="N308" s="165">
        <f>COUNTIFS(BITACORA!$C$4:$C$7322,$B$7:$B$501,BITACORA!$E$4:$E$7322,$E$6:$AM$6,BITACORA!$B$4:$B$7322,"&gt;="&amp;$B$3,BITACORA!$B$4:$B$7322,"&lt;="&amp;$B$4)</f>
        <v>0</v>
      </c>
      <c r="O308" s="165">
        <f>COUNTIFS(BITACORA!$C$4:$C$7322,$B$7:$B$501,BITACORA!$E$4:$E$7322,$E$6:$AM$6,BITACORA!$B$4:$B$7322,"&gt;="&amp;$B$3,BITACORA!$B$4:$B$7322,"&lt;="&amp;$B$4)</f>
        <v>0</v>
      </c>
      <c r="P308" s="165">
        <f>COUNTIFS(BITACORA!$C$4:$C$7322,$B$7:$B$501,BITACORA!$E$4:$E$7322,$E$6:$AM$6,BITACORA!$B$4:$B$7322,"&gt;="&amp;$B$3,BITACORA!$B$4:$B$7322,"&lt;="&amp;$B$4)</f>
        <v>0</v>
      </c>
      <c r="Q308" s="165">
        <f>COUNTIFS(BITACORA!$C$4:$C$7322,$B$7:$B$501,BITACORA!$E$4:$E$7322,$E$6:$AM$6,BITACORA!$B$4:$B$7322,"&gt;="&amp;$B$3,BITACORA!$B$4:$B$7322,"&lt;="&amp;$B$4)</f>
        <v>0</v>
      </c>
      <c r="R308" s="165">
        <f>COUNTIFS(BITACORA!$C$4:$C$7322,$B$7:$B$501,BITACORA!$E$4:$E$7322,$E$6:$AM$6,BITACORA!$B$4:$B$7322,"&gt;="&amp;$B$3,BITACORA!$B$4:$B$7322,"&lt;="&amp;$B$4)</f>
        <v>0</v>
      </c>
      <c r="S308" s="165">
        <f>COUNTIFS(BITACORA!$C$4:$C$7322,$B$7:$B$501,BITACORA!$E$4:$E$7322,$E$6:$AM$6,BITACORA!$B$4:$B$7322,"&gt;="&amp;$B$3,BITACORA!$B$4:$B$7322,"&lt;="&amp;$B$4)</f>
        <v>0</v>
      </c>
      <c r="T308" s="165">
        <f>COUNTIFS(BITACORA!$C$4:$C$7322,$B$7:$B$501,BITACORA!$E$4:$E$7322,$E$6:$AM$6,BITACORA!$B$4:$B$7322,"&gt;="&amp;$B$3,BITACORA!$B$4:$B$7322,"&lt;="&amp;$B$4)</f>
        <v>0</v>
      </c>
      <c r="U308" s="165">
        <f>COUNTIFS(BITACORA!$C$4:$C$7322,$B$7:$B$501,BITACORA!$E$4:$E$7322,$E$6:$AM$6,BITACORA!$B$4:$B$7322,"&gt;="&amp;$B$3,BITACORA!$B$4:$B$7322,"&lt;="&amp;$B$4)</f>
        <v>0</v>
      </c>
      <c r="V308" s="165">
        <f>COUNTIFS(BITACORA!$C$4:$C$7322,$B$7:$B$501,BITACORA!$E$4:$E$7322,$E$6:$AM$6,BITACORA!$B$4:$B$7322,"&gt;="&amp;$B$3,BITACORA!$B$4:$B$7322,"&lt;="&amp;$B$4)</f>
        <v>0</v>
      </c>
      <c r="W308" s="165">
        <f>COUNTIFS(BITACORA!$C$4:$C$7322,$B$7:$B$501,BITACORA!$E$4:$E$7322,$E$6:$AM$6,BITACORA!$B$4:$B$7322,"&gt;="&amp;$B$3,BITACORA!$B$4:$B$7322,"&lt;="&amp;$B$4)</f>
        <v>0</v>
      </c>
      <c r="X308" s="165">
        <f>COUNTIFS(BITACORA!$C$4:$C$7322,$B$7:$B$501,BITACORA!$E$4:$E$7322,$E$6:$AM$6,BITACORA!$B$4:$B$7322,"&gt;="&amp;$B$3,BITACORA!$B$4:$B$7322,"&lt;="&amp;$B$4)</f>
        <v>0</v>
      </c>
      <c r="Y308" s="165">
        <f>COUNTIFS(BITACORA!$C$4:$C$7322,$B$7:$B$501,BITACORA!$E$4:$E$7322,$E$6:$AM$6,BITACORA!$B$4:$B$7322,"&gt;="&amp;$B$3,BITACORA!$B$4:$B$7322,"&lt;="&amp;$B$4)</f>
        <v>0</v>
      </c>
      <c r="Z308" s="165">
        <f>COUNTIFS(BITACORA!$C$4:$C$7322,$B$7:$B$501,BITACORA!$E$4:$E$7322,$E$6:$AM$6,BITACORA!$B$4:$B$7322,"&gt;="&amp;$B$3,BITACORA!$B$4:$B$7322,"&lt;="&amp;$B$4)</f>
        <v>0</v>
      </c>
      <c r="AA308" s="165">
        <f>COUNTIFS(BITACORA!$C$4:$C$7322,$B$7:$B$501,BITACORA!$E$4:$E$7322,$E$6:$AM$6,BITACORA!$B$4:$B$7322,"&gt;="&amp;$B$3,BITACORA!$B$4:$B$7322,"&lt;="&amp;$B$4)</f>
        <v>0</v>
      </c>
      <c r="AB308" s="165">
        <f>COUNTIFS(BITACORA!$C$4:$C$7322,$B$7:$B$501,BITACORA!$E$4:$E$7322,$E$6:$AM$6,BITACORA!$B$4:$B$7322,"&gt;="&amp;$B$3,BITACORA!$B$4:$B$7322,"&lt;="&amp;$B$4)</f>
        <v>0</v>
      </c>
      <c r="AC308" s="165">
        <f>COUNTIFS(BITACORA!$C$4:$C$7322,$B$7:$B$501,BITACORA!$E$4:$E$7322,$E$6:$AM$6,BITACORA!$B$4:$B$7322,"&gt;="&amp;$B$3,BITACORA!$B$4:$B$7322,"&lt;="&amp;$B$4)</f>
        <v>0</v>
      </c>
      <c r="AD308" s="165">
        <f>COUNTIFS(BITACORA!$C$4:$C$7322,$B$7:$B$501,BITACORA!$E$4:$E$7322,$E$6:$AM$6,BITACORA!$B$4:$B$7322,"&gt;="&amp;$B$3,BITACORA!$B$4:$B$7322,"&lt;="&amp;$B$4)</f>
        <v>0</v>
      </c>
      <c r="AE308" s="165">
        <f>COUNTIFS(BITACORA!$C$4:$C$7322,$B$7:$B$501,BITACORA!$E$4:$E$7322,$E$6:$AM$6,BITACORA!$B$4:$B$7322,"&gt;="&amp;$B$3,BITACORA!$B$4:$B$7322,"&lt;="&amp;$B$4)</f>
        <v>0</v>
      </c>
      <c r="AF308" s="165">
        <f>COUNTIFS(BITACORA!$C$4:$C$7322,$B$7:$B$501,BITACORA!$E$4:$E$7322,$E$6:$AM$6,BITACORA!$B$4:$B$7322,"&gt;="&amp;$B$3,BITACORA!$B$4:$B$7322,"&lt;="&amp;$B$4)</f>
        <v>0</v>
      </c>
      <c r="AG308" s="165">
        <f>COUNTIFS(BITACORA!$C$4:$C$7322,$B$7:$B$501,BITACORA!$E$4:$E$7322,$E$6:$AM$6,BITACORA!$B$4:$B$7322,"&gt;="&amp;$B$3,BITACORA!$B$4:$B$7322,"&lt;="&amp;$B$4)</f>
        <v>0</v>
      </c>
      <c r="AH308" s="165">
        <f>COUNTIFS(BITACORA!$C$4:$C$7322,$B$7:$B$501,BITACORA!$E$4:$E$7322,$E$6:$AM$6,BITACORA!$B$4:$B$7322,"&gt;="&amp;$B$3,BITACORA!$B$4:$B$7322,"&lt;="&amp;$B$4)</f>
        <v>0</v>
      </c>
      <c r="AI308" s="165">
        <f>COUNTIFS(BITACORA!$C$4:$C$7322,$B$7:$B$501,BITACORA!$E$4:$E$7322,$E$6:$AM$6,BITACORA!$B$4:$B$7322,"&gt;="&amp;$B$3,BITACORA!$B$4:$B$7322,"&lt;="&amp;$B$4)</f>
        <v>0</v>
      </c>
      <c r="AJ308" s="165">
        <f>COUNTIFS(BITACORA!$C$4:$C$7322,$B$7:$B$501,BITACORA!$E$4:$E$7322,$E$6:$AM$6,BITACORA!$B$4:$B$7322,"&gt;="&amp;$B$3,BITACORA!$B$4:$B$7322,"&lt;="&amp;$B$4)</f>
        <v>0</v>
      </c>
      <c r="AK308" s="165">
        <f>COUNTIFS(BITACORA!$C$4:$C$7322,$B$7:$B$501,BITACORA!$E$4:$E$7322,$E$6:$AM$6,BITACORA!$B$4:$B$7322,"&gt;="&amp;$B$3,BITACORA!$B$4:$B$7322,"&lt;="&amp;$B$4)</f>
        <v>0</v>
      </c>
      <c r="AL308" s="165">
        <f>COUNTIFS(BITACORA!$C$4:$C$7322,$B$7:$B$501,BITACORA!$E$4:$E$7322,$E$6:$AM$6,BITACORA!$B$4:$B$7322,"&gt;="&amp;$B$3,BITACORA!$B$4:$B$7322,"&lt;="&amp;$B$4)</f>
        <v>0</v>
      </c>
      <c r="AM308" s="165">
        <f>COUNTIFS(BITACORA!$C$4:$C$7322,$B$7:$B$501,BITACORA!$E$4:$E$7322,$E$6:$AM$6,BITACORA!$B$4:$B$7322,"&gt;="&amp;$B$3,BITACORA!$B$4:$B$7322,"&lt;="&amp;$B$4)</f>
        <v>0</v>
      </c>
    </row>
    <row r="309" spans="1:39">
      <c r="A309" s="141"/>
      <c r="B309" s="165"/>
      <c r="C309" s="165"/>
      <c r="D309" s="164">
        <f t="shared" si="0"/>
        <v>0</v>
      </c>
      <c r="E309" s="165">
        <f>COUNTIFS(BITACORA!$C$4:$C$7322,$B$7:$B$501,BITACORA!$E$4:$E$7322,$E$6:$AM$6,BITACORA!$B$4:$B$7322,"&gt;="&amp;$B$3,BITACORA!$B$4:$B$7322,"&lt;="&amp;$B$4)</f>
        <v>0</v>
      </c>
      <c r="F309" s="165">
        <f>COUNTIFS(BITACORA!$C$4:$C$7322,$B$7:$B$501,BITACORA!$E$4:$E$7322,$E$6:$AM$6,BITACORA!$B$4:$B$7322,"&gt;="&amp;$B$3,BITACORA!$B$4:$B$7322,"&lt;="&amp;$B$4)</f>
        <v>0</v>
      </c>
      <c r="G309" s="165">
        <f>COUNTIFS(BITACORA!$C$4:$C$7322,$B$7:$B$501,BITACORA!$E$4:$E$7322,$E$6:$AM$6,BITACORA!$B$4:$B$7322,"&gt;="&amp;$B$3,BITACORA!$B$4:$B$7322,"&lt;="&amp;$B$4)</f>
        <v>0</v>
      </c>
      <c r="H309" s="165">
        <f>COUNTIFS(BITACORA!$C$4:$C$7322,$B$7:$B$501,BITACORA!$E$4:$E$7322,$E$6:$AM$6,BITACORA!$B$4:$B$7322,"&gt;="&amp;$B$3,BITACORA!$B$4:$B$7322,"&lt;="&amp;$B$4)</f>
        <v>0</v>
      </c>
      <c r="I309" s="165">
        <f>COUNTIFS(BITACORA!$C$4:$C$7322,$B$7:$B$501,BITACORA!$E$4:$E$7322,$E$6:$AM$6,BITACORA!$B$4:$B$7322,"&gt;="&amp;$B$3,BITACORA!$B$4:$B$7322,"&lt;="&amp;$B$4)</f>
        <v>0</v>
      </c>
      <c r="J309" s="165">
        <f>COUNTIFS(BITACORA!$C$4:$C$7322,$B$7:$B$501,BITACORA!$E$4:$E$7322,$E$6:$AM$6,BITACORA!$B$4:$B$7322,"&gt;="&amp;$B$3,BITACORA!$B$4:$B$7322,"&lt;="&amp;$B$4)</f>
        <v>0</v>
      </c>
      <c r="K309" s="165">
        <f>COUNTIFS(BITACORA!$C$4:$C$7322,$B$7:$B$501,BITACORA!$E$4:$E$7322,$E$6:$AM$6,BITACORA!$B$4:$B$7322,"&gt;="&amp;$B$3,BITACORA!$B$4:$B$7322,"&lt;="&amp;$B$4)</f>
        <v>0</v>
      </c>
      <c r="L309" s="165">
        <f>COUNTIFS(BITACORA!$C$4:$C$7322,$B$7:$B$501,BITACORA!$E$4:$E$7322,$E$6:$AM$6,BITACORA!$B$4:$B$7322,"&gt;="&amp;$B$3,BITACORA!$B$4:$B$7322,"&lt;="&amp;$B$4)</f>
        <v>0</v>
      </c>
      <c r="M309" s="165">
        <f>COUNTIFS(BITACORA!$C$4:$C$7322,$B$7:$B$501,BITACORA!$E$4:$E$7322,$E$6:$AM$6,BITACORA!$B$4:$B$7322,"&gt;="&amp;$B$3,BITACORA!$B$4:$B$7322,"&lt;="&amp;$B$4)</f>
        <v>0</v>
      </c>
      <c r="N309" s="165">
        <f>COUNTIFS(BITACORA!$C$4:$C$7322,$B$7:$B$501,BITACORA!$E$4:$E$7322,$E$6:$AM$6,BITACORA!$B$4:$B$7322,"&gt;="&amp;$B$3,BITACORA!$B$4:$B$7322,"&lt;="&amp;$B$4)</f>
        <v>0</v>
      </c>
      <c r="O309" s="165">
        <f>COUNTIFS(BITACORA!$C$4:$C$7322,$B$7:$B$501,BITACORA!$E$4:$E$7322,$E$6:$AM$6,BITACORA!$B$4:$B$7322,"&gt;="&amp;$B$3,BITACORA!$B$4:$B$7322,"&lt;="&amp;$B$4)</f>
        <v>0</v>
      </c>
      <c r="P309" s="165">
        <f>COUNTIFS(BITACORA!$C$4:$C$7322,$B$7:$B$501,BITACORA!$E$4:$E$7322,$E$6:$AM$6,BITACORA!$B$4:$B$7322,"&gt;="&amp;$B$3,BITACORA!$B$4:$B$7322,"&lt;="&amp;$B$4)</f>
        <v>0</v>
      </c>
      <c r="Q309" s="165">
        <f>COUNTIFS(BITACORA!$C$4:$C$7322,$B$7:$B$501,BITACORA!$E$4:$E$7322,$E$6:$AM$6,BITACORA!$B$4:$B$7322,"&gt;="&amp;$B$3,BITACORA!$B$4:$B$7322,"&lt;="&amp;$B$4)</f>
        <v>0</v>
      </c>
      <c r="R309" s="165">
        <f>COUNTIFS(BITACORA!$C$4:$C$7322,$B$7:$B$501,BITACORA!$E$4:$E$7322,$E$6:$AM$6,BITACORA!$B$4:$B$7322,"&gt;="&amp;$B$3,BITACORA!$B$4:$B$7322,"&lt;="&amp;$B$4)</f>
        <v>0</v>
      </c>
      <c r="S309" s="165">
        <f>COUNTIFS(BITACORA!$C$4:$C$7322,$B$7:$B$501,BITACORA!$E$4:$E$7322,$E$6:$AM$6,BITACORA!$B$4:$B$7322,"&gt;="&amp;$B$3,BITACORA!$B$4:$B$7322,"&lt;="&amp;$B$4)</f>
        <v>0</v>
      </c>
      <c r="T309" s="165">
        <f>COUNTIFS(BITACORA!$C$4:$C$7322,$B$7:$B$501,BITACORA!$E$4:$E$7322,$E$6:$AM$6,BITACORA!$B$4:$B$7322,"&gt;="&amp;$B$3,BITACORA!$B$4:$B$7322,"&lt;="&amp;$B$4)</f>
        <v>0</v>
      </c>
      <c r="U309" s="165">
        <f>COUNTIFS(BITACORA!$C$4:$C$7322,$B$7:$B$501,BITACORA!$E$4:$E$7322,$E$6:$AM$6,BITACORA!$B$4:$B$7322,"&gt;="&amp;$B$3,BITACORA!$B$4:$B$7322,"&lt;="&amp;$B$4)</f>
        <v>0</v>
      </c>
      <c r="V309" s="165">
        <f>COUNTIFS(BITACORA!$C$4:$C$7322,$B$7:$B$501,BITACORA!$E$4:$E$7322,$E$6:$AM$6,BITACORA!$B$4:$B$7322,"&gt;="&amp;$B$3,BITACORA!$B$4:$B$7322,"&lt;="&amp;$B$4)</f>
        <v>0</v>
      </c>
      <c r="W309" s="165">
        <f>COUNTIFS(BITACORA!$C$4:$C$7322,$B$7:$B$501,BITACORA!$E$4:$E$7322,$E$6:$AM$6,BITACORA!$B$4:$B$7322,"&gt;="&amp;$B$3,BITACORA!$B$4:$B$7322,"&lt;="&amp;$B$4)</f>
        <v>0</v>
      </c>
      <c r="X309" s="165">
        <f>COUNTIFS(BITACORA!$C$4:$C$7322,$B$7:$B$501,BITACORA!$E$4:$E$7322,$E$6:$AM$6,BITACORA!$B$4:$B$7322,"&gt;="&amp;$B$3,BITACORA!$B$4:$B$7322,"&lt;="&amp;$B$4)</f>
        <v>0</v>
      </c>
      <c r="Y309" s="165">
        <f>COUNTIFS(BITACORA!$C$4:$C$7322,$B$7:$B$501,BITACORA!$E$4:$E$7322,$E$6:$AM$6,BITACORA!$B$4:$B$7322,"&gt;="&amp;$B$3,BITACORA!$B$4:$B$7322,"&lt;="&amp;$B$4)</f>
        <v>0</v>
      </c>
      <c r="Z309" s="165">
        <f>COUNTIFS(BITACORA!$C$4:$C$7322,$B$7:$B$501,BITACORA!$E$4:$E$7322,$E$6:$AM$6,BITACORA!$B$4:$B$7322,"&gt;="&amp;$B$3,BITACORA!$B$4:$B$7322,"&lt;="&amp;$B$4)</f>
        <v>0</v>
      </c>
      <c r="AA309" s="165">
        <f>COUNTIFS(BITACORA!$C$4:$C$7322,$B$7:$B$501,BITACORA!$E$4:$E$7322,$E$6:$AM$6,BITACORA!$B$4:$B$7322,"&gt;="&amp;$B$3,BITACORA!$B$4:$B$7322,"&lt;="&amp;$B$4)</f>
        <v>0</v>
      </c>
      <c r="AB309" s="165">
        <f>COUNTIFS(BITACORA!$C$4:$C$7322,$B$7:$B$501,BITACORA!$E$4:$E$7322,$E$6:$AM$6,BITACORA!$B$4:$B$7322,"&gt;="&amp;$B$3,BITACORA!$B$4:$B$7322,"&lt;="&amp;$B$4)</f>
        <v>0</v>
      </c>
      <c r="AC309" s="165">
        <f>COUNTIFS(BITACORA!$C$4:$C$7322,$B$7:$B$501,BITACORA!$E$4:$E$7322,$E$6:$AM$6,BITACORA!$B$4:$B$7322,"&gt;="&amp;$B$3,BITACORA!$B$4:$B$7322,"&lt;="&amp;$B$4)</f>
        <v>0</v>
      </c>
      <c r="AD309" s="165">
        <f>COUNTIFS(BITACORA!$C$4:$C$7322,$B$7:$B$501,BITACORA!$E$4:$E$7322,$E$6:$AM$6,BITACORA!$B$4:$B$7322,"&gt;="&amp;$B$3,BITACORA!$B$4:$B$7322,"&lt;="&amp;$B$4)</f>
        <v>0</v>
      </c>
      <c r="AE309" s="165">
        <f>COUNTIFS(BITACORA!$C$4:$C$7322,$B$7:$B$501,BITACORA!$E$4:$E$7322,$E$6:$AM$6,BITACORA!$B$4:$B$7322,"&gt;="&amp;$B$3,BITACORA!$B$4:$B$7322,"&lt;="&amp;$B$4)</f>
        <v>0</v>
      </c>
      <c r="AF309" s="165">
        <f>COUNTIFS(BITACORA!$C$4:$C$7322,$B$7:$B$501,BITACORA!$E$4:$E$7322,$E$6:$AM$6,BITACORA!$B$4:$B$7322,"&gt;="&amp;$B$3,BITACORA!$B$4:$B$7322,"&lt;="&amp;$B$4)</f>
        <v>0</v>
      </c>
      <c r="AG309" s="165">
        <f>COUNTIFS(BITACORA!$C$4:$C$7322,$B$7:$B$501,BITACORA!$E$4:$E$7322,$E$6:$AM$6,BITACORA!$B$4:$B$7322,"&gt;="&amp;$B$3,BITACORA!$B$4:$B$7322,"&lt;="&amp;$B$4)</f>
        <v>0</v>
      </c>
      <c r="AH309" s="165">
        <f>COUNTIFS(BITACORA!$C$4:$C$7322,$B$7:$B$501,BITACORA!$E$4:$E$7322,$E$6:$AM$6,BITACORA!$B$4:$B$7322,"&gt;="&amp;$B$3,BITACORA!$B$4:$B$7322,"&lt;="&amp;$B$4)</f>
        <v>0</v>
      </c>
      <c r="AI309" s="165">
        <f>COUNTIFS(BITACORA!$C$4:$C$7322,$B$7:$B$501,BITACORA!$E$4:$E$7322,$E$6:$AM$6,BITACORA!$B$4:$B$7322,"&gt;="&amp;$B$3,BITACORA!$B$4:$B$7322,"&lt;="&amp;$B$4)</f>
        <v>0</v>
      </c>
      <c r="AJ309" s="165">
        <f>COUNTIFS(BITACORA!$C$4:$C$7322,$B$7:$B$501,BITACORA!$E$4:$E$7322,$E$6:$AM$6,BITACORA!$B$4:$B$7322,"&gt;="&amp;$B$3,BITACORA!$B$4:$B$7322,"&lt;="&amp;$B$4)</f>
        <v>0</v>
      </c>
      <c r="AK309" s="165">
        <f>COUNTIFS(BITACORA!$C$4:$C$7322,$B$7:$B$501,BITACORA!$E$4:$E$7322,$E$6:$AM$6,BITACORA!$B$4:$B$7322,"&gt;="&amp;$B$3,BITACORA!$B$4:$B$7322,"&lt;="&amp;$B$4)</f>
        <v>0</v>
      </c>
      <c r="AL309" s="165">
        <f>COUNTIFS(BITACORA!$C$4:$C$7322,$B$7:$B$501,BITACORA!$E$4:$E$7322,$E$6:$AM$6,BITACORA!$B$4:$B$7322,"&gt;="&amp;$B$3,BITACORA!$B$4:$B$7322,"&lt;="&amp;$B$4)</f>
        <v>0</v>
      </c>
      <c r="AM309" s="165">
        <f>COUNTIFS(BITACORA!$C$4:$C$7322,$B$7:$B$501,BITACORA!$E$4:$E$7322,$E$6:$AM$6,BITACORA!$B$4:$B$7322,"&gt;="&amp;$B$3,BITACORA!$B$4:$B$7322,"&lt;="&amp;$B$4)</f>
        <v>0</v>
      </c>
    </row>
    <row r="310" spans="1:39">
      <c r="A310" s="141"/>
      <c r="B310" s="165"/>
      <c r="C310" s="165"/>
      <c r="D310" s="164">
        <f t="shared" si="0"/>
        <v>0</v>
      </c>
      <c r="E310" s="165">
        <f>COUNTIFS(BITACORA!$C$4:$C$7322,$B$7:$B$501,BITACORA!$E$4:$E$7322,$E$6:$AM$6,BITACORA!$B$4:$B$7322,"&gt;="&amp;$B$3,BITACORA!$B$4:$B$7322,"&lt;="&amp;$B$4)</f>
        <v>0</v>
      </c>
      <c r="F310" s="165">
        <f>COUNTIFS(BITACORA!$C$4:$C$7322,$B$7:$B$501,BITACORA!$E$4:$E$7322,$E$6:$AM$6,BITACORA!$B$4:$B$7322,"&gt;="&amp;$B$3,BITACORA!$B$4:$B$7322,"&lt;="&amp;$B$4)</f>
        <v>0</v>
      </c>
      <c r="G310" s="165">
        <f>COUNTIFS(BITACORA!$C$4:$C$7322,$B$7:$B$501,BITACORA!$E$4:$E$7322,$E$6:$AM$6,BITACORA!$B$4:$B$7322,"&gt;="&amp;$B$3,BITACORA!$B$4:$B$7322,"&lt;="&amp;$B$4)</f>
        <v>0</v>
      </c>
      <c r="H310" s="165">
        <f>COUNTIFS(BITACORA!$C$4:$C$7322,$B$7:$B$501,BITACORA!$E$4:$E$7322,$E$6:$AM$6,BITACORA!$B$4:$B$7322,"&gt;="&amp;$B$3,BITACORA!$B$4:$B$7322,"&lt;="&amp;$B$4)</f>
        <v>0</v>
      </c>
      <c r="I310" s="165">
        <f>COUNTIFS(BITACORA!$C$4:$C$7322,$B$7:$B$501,BITACORA!$E$4:$E$7322,$E$6:$AM$6,BITACORA!$B$4:$B$7322,"&gt;="&amp;$B$3,BITACORA!$B$4:$B$7322,"&lt;="&amp;$B$4)</f>
        <v>0</v>
      </c>
      <c r="J310" s="165">
        <f>COUNTIFS(BITACORA!$C$4:$C$7322,$B$7:$B$501,BITACORA!$E$4:$E$7322,$E$6:$AM$6,BITACORA!$B$4:$B$7322,"&gt;="&amp;$B$3,BITACORA!$B$4:$B$7322,"&lt;="&amp;$B$4)</f>
        <v>0</v>
      </c>
      <c r="K310" s="165">
        <f>COUNTIFS(BITACORA!$C$4:$C$7322,$B$7:$B$501,BITACORA!$E$4:$E$7322,$E$6:$AM$6,BITACORA!$B$4:$B$7322,"&gt;="&amp;$B$3,BITACORA!$B$4:$B$7322,"&lt;="&amp;$B$4)</f>
        <v>0</v>
      </c>
      <c r="L310" s="165">
        <f>COUNTIFS(BITACORA!$C$4:$C$7322,$B$7:$B$501,BITACORA!$E$4:$E$7322,$E$6:$AM$6,BITACORA!$B$4:$B$7322,"&gt;="&amp;$B$3,BITACORA!$B$4:$B$7322,"&lt;="&amp;$B$4)</f>
        <v>0</v>
      </c>
      <c r="M310" s="165">
        <f>COUNTIFS(BITACORA!$C$4:$C$7322,$B$7:$B$501,BITACORA!$E$4:$E$7322,$E$6:$AM$6,BITACORA!$B$4:$B$7322,"&gt;="&amp;$B$3,BITACORA!$B$4:$B$7322,"&lt;="&amp;$B$4)</f>
        <v>0</v>
      </c>
      <c r="N310" s="165">
        <f>COUNTIFS(BITACORA!$C$4:$C$7322,$B$7:$B$501,BITACORA!$E$4:$E$7322,$E$6:$AM$6,BITACORA!$B$4:$B$7322,"&gt;="&amp;$B$3,BITACORA!$B$4:$B$7322,"&lt;="&amp;$B$4)</f>
        <v>0</v>
      </c>
      <c r="O310" s="165">
        <f>COUNTIFS(BITACORA!$C$4:$C$7322,$B$7:$B$501,BITACORA!$E$4:$E$7322,$E$6:$AM$6,BITACORA!$B$4:$B$7322,"&gt;="&amp;$B$3,BITACORA!$B$4:$B$7322,"&lt;="&amp;$B$4)</f>
        <v>0</v>
      </c>
      <c r="P310" s="165">
        <f>COUNTIFS(BITACORA!$C$4:$C$7322,$B$7:$B$501,BITACORA!$E$4:$E$7322,$E$6:$AM$6,BITACORA!$B$4:$B$7322,"&gt;="&amp;$B$3,BITACORA!$B$4:$B$7322,"&lt;="&amp;$B$4)</f>
        <v>0</v>
      </c>
      <c r="Q310" s="165">
        <f>COUNTIFS(BITACORA!$C$4:$C$7322,$B$7:$B$501,BITACORA!$E$4:$E$7322,$E$6:$AM$6,BITACORA!$B$4:$B$7322,"&gt;="&amp;$B$3,BITACORA!$B$4:$B$7322,"&lt;="&amp;$B$4)</f>
        <v>0</v>
      </c>
      <c r="R310" s="165">
        <f>COUNTIFS(BITACORA!$C$4:$C$7322,$B$7:$B$501,BITACORA!$E$4:$E$7322,$E$6:$AM$6,BITACORA!$B$4:$B$7322,"&gt;="&amp;$B$3,BITACORA!$B$4:$B$7322,"&lt;="&amp;$B$4)</f>
        <v>0</v>
      </c>
      <c r="S310" s="165">
        <f>COUNTIFS(BITACORA!$C$4:$C$7322,$B$7:$B$501,BITACORA!$E$4:$E$7322,$E$6:$AM$6,BITACORA!$B$4:$B$7322,"&gt;="&amp;$B$3,BITACORA!$B$4:$B$7322,"&lt;="&amp;$B$4)</f>
        <v>0</v>
      </c>
      <c r="T310" s="165">
        <f>COUNTIFS(BITACORA!$C$4:$C$7322,$B$7:$B$501,BITACORA!$E$4:$E$7322,$E$6:$AM$6,BITACORA!$B$4:$B$7322,"&gt;="&amp;$B$3,BITACORA!$B$4:$B$7322,"&lt;="&amp;$B$4)</f>
        <v>0</v>
      </c>
      <c r="U310" s="165">
        <f>COUNTIFS(BITACORA!$C$4:$C$7322,$B$7:$B$501,BITACORA!$E$4:$E$7322,$E$6:$AM$6,BITACORA!$B$4:$B$7322,"&gt;="&amp;$B$3,BITACORA!$B$4:$B$7322,"&lt;="&amp;$B$4)</f>
        <v>0</v>
      </c>
      <c r="V310" s="165">
        <f>COUNTIFS(BITACORA!$C$4:$C$7322,$B$7:$B$501,BITACORA!$E$4:$E$7322,$E$6:$AM$6,BITACORA!$B$4:$B$7322,"&gt;="&amp;$B$3,BITACORA!$B$4:$B$7322,"&lt;="&amp;$B$4)</f>
        <v>0</v>
      </c>
      <c r="W310" s="165">
        <f>COUNTIFS(BITACORA!$C$4:$C$7322,$B$7:$B$501,BITACORA!$E$4:$E$7322,$E$6:$AM$6,BITACORA!$B$4:$B$7322,"&gt;="&amp;$B$3,BITACORA!$B$4:$B$7322,"&lt;="&amp;$B$4)</f>
        <v>0</v>
      </c>
      <c r="X310" s="165">
        <f>COUNTIFS(BITACORA!$C$4:$C$7322,$B$7:$B$501,BITACORA!$E$4:$E$7322,$E$6:$AM$6,BITACORA!$B$4:$B$7322,"&gt;="&amp;$B$3,BITACORA!$B$4:$B$7322,"&lt;="&amp;$B$4)</f>
        <v>0</v>
      </c>
      <c r="Y310" s="165">
        <f>COUNTIFS(BITACORA!$C$4:$C$7322,$B$7:$B$501,BITACORA!$E$4:$E$7322,$E$6:$AM$6,BITACORA!$B$4:$B$7322,"&gt;="&amp;$B$3,BITACORA!$B$4:$B$7322,"&lt;="&amp;$B$4)</f>
        <v>0</v>
      </c>
      <c r="Z310" s="165">
        <f>COUNTIFS(BITACORA!$C$4:$C$7322,$B$7:$B$501,BITACORA!$E$4:$E$7322,$E$6:$AM$6,BITACORA!$B$4:$B$7322,"&gt;="&amp;$B$3,BITACORA!$B$4:$B$7322,"&lt;="&amp;$B$4)</f>
        <v>0</v>
      </c>
      <c r="AA310" s="165">
        <f>COUNTIFS(BITACORA!$C$4:$C$7322,$B$7:$B$501,BITACORA!$E$4:$E$7322,$E$6:$AM$6,BITACORA!$B$4:$B$7322,"&gt;="&amp;$B$3,BITACORA!$B$4:$B$7322,"&lt;="&amp;$B$4)</f>
        <v>0</v>
      </c>
      <c r="AB310" s="165">
        <f>COUNTIFS(BITACORA!$C$4:$C$7322,$B$7:$B$501,BITACORA!$E$4:$E$7322,$E$6:$AM$6,BITACORA!$B$4:$B$7322,"&gt;="&amp;$B$3,BITACORA!$B$4:$B$7322,"&lt;="&amp;$B$4)</f>
        <v>0</v>
      </c>
      <c r="AC310" s="165">
        <f>COUNTIFS(BITACORA!$C$4:$C$7322,$B$7:$B$501,BITACORA!$E$4:$E$7322,$E$6:$AM$6,BITACORA!$B$4:$B$7322,"&gt;="&amp;$B$3,BITACORA!$B$4:$B$7322,"&lt;="&amp;$B$4)</f>
        <v>0</v>
      </c>
      <c r="AD310" s="165">
        <f>COUNTIFS(BITACORA!$C$4:$C$7322,$B$7:$B$501,BITACORA!$E$4:$E$7322,$E$6:$AM$6,BITACORA!$B$4:$B$7322,"&gt;="&amp;$B$3,BITACORA!$B$4:$B$7322,"&lt;="&amp;$B$4)</f>
        <v>0</v>
      </c>
      <c r="AE310" s="165">
        <f>COUNTIFS(BITACORA!$C$4:$C$7322,$B$7:$B$501,BITACORA!$E$4:$E$7322,$E$6:$AM$6,BITACORA!$B$4:$B$7322,"&gt;="&amp;$B$3,BITACORA!$B$4:$B$7322,"&lt;="&amp;$B$4)</f>
        <v>0</v>
      </c>
      <c r="AF310" s="165">
        <f>COUNTIFS(BITACORA!$C$4:$C$7322,$B$7:$B$501,BITACORA!$E$4:$E$7322,$E$6:$AM$6,BITACORA!$B$4:$B$7322,"&gt;="&amp;$B$3,BITACORA!$B$4:$B$7322,"&lt;="&amp;$B$4)</f>
        <v>0</v>
      </c>
      <c r="AG310" s="165">
        <f>COUNTIFS(BITACORA!$C$4:$C$7322,$B$7:$B$501,BITACORA!$E$4:$E$7322,$E$6:$AM$6,BITACORA!$B$4:$B$7322,"&gt;="&amp;$B$3,BITACORA!$B$4:$B$7322,"&lt;="&amp;$B$4)</f>
        <v>0</v>
      </c>
      <c r="AH310" s="165">
        <f>COUNTIFS(BITACORA!$C$4:$C$7322,$B$7:$B$501,BITACORA!$E$4:$E$7322,$E$6:$AM$6,BITACORA!$B$4:$B$7322,"&gt;="&amp;$B$3,BITACORA!$B$4:$B$7322,"&lt;="&amp;$B$4)</f>
        <v>0</v>
      </c>
      <c r="AI310" s="165">
        <f>COUNTIFS(BITACORA!$C$4:$C$7322,$B$7:$B$501,BITACORA!$E$4:$E$7322,$E$6:$AM$6,BITACORA!$B$4:$B$7322,"&gt;="&amp;$B$3,BITACORA!$B$4:$B$7322,"&lt;="&amp;$B$4)</f>
        <v>0</v>
      </c>
      <c r="AJ310" s="165">
        <f>COUNTIFS(BITACORA!$C$4:$C$7322,$B$7:$B$501,BITACORA!$E$4:$E$7322,$E$6:$AM$6,BITACORA!$B$4:$B$7322,"&gt;="&amp;$B$3,BITACORA!$B$4:$B$7322,"&lt;="&amp;$B$4)</f>
        <v>0</v>
      </c>
      <c r="AK310" s="165">
        <f>COUNTIFS(BITACORA!$C$4:$C$7322,$B$7:$B$501,BITACORA!$E$4:$E$7322,$E$6:$AM$6,BITACORA!$B$4:$B$7322,"&gt;="&amp;$B$3,BITACORA!$B$4:$B$7322,"&lt;="&amp;$B$4)</f>
        <v>0</v>
      </c>
      <c r="AL310" s="165">
        <f>COUNTIFS(BITACORA!$C$4:$C$7322,$B$7:$B$501,BITACORA!$E$4:$E$7322,$E$6:$AM$6,BITACORA!$B$4:$B$7322,"&gt;="&amp;$B$3,BITACORA!$B$4:$B$7322,"&lt;="&amp;$B$4)</f>
        <v>0</v>
      </c>
      <c r="AM310" s="165">
        <f>COUNTIFS(BITACORA!$C$4:$C$7322,$B$7:$B$501,BITACORA!$E$4:$E$7322,$E$6:$AM$6,BITACORA!$B$4:$B$7322,"&gt;="&amp;$B$3,BITACORA!$B$4:$B$7322,"&lt;="&amp;$B$4)</f>
        <v>0</v>
      </c>
    </row>
    <row r="311" spans="1:39">
      <c r="A311" s="141"/>
      <c r="B311" s="165"/>
      <c r="C311" s="165"/>
      <c r="D311" s="164">
        <f t="shared" si="0"/>
        <v>0</v>
      </c>
      <c r="E311" s="165">
        <f>COUNTIFS(BITACORA!$C$4:$C$7322,$B$7:$B$501,BITACORA!$E$4:$E$7322,$E$6:$AM$6,BITACORA!$B$4:$B$7322,"&gt;="&amp;$B$3,BITACORA!$B$4:$B$7322,"&lt;="&amp;$B$4)</f>
        <v>0</v>
      </c>
      <c r="F311" s="165">
        <f>COUNTIFS(BITACORA!$C$4:$C$7322,$B$7:$B$501,BITACORA!$E$4:$E$7322,$E$6:$AM$6,BITACORA!$B$4:$B$7322,"&gt;="&amp;$B$3,BITACORA!$B$4:$B$7322,"&lt;="&amp;$B$4)</f>
        <v>0</v>
      </c>
      <c r="G311" s="165">
        <f>COUNTIFS(BITACORA!$C$4:$C$7322,$B$7:$B$501,BITACORA!$E$4:$E$7322,$E$6:$AM$6,BITACORA!$B$4:$B$7322,"&gt;="&amp;$B$3,BITACORA!$B$4:$B$7322,"&lt;="&amp;$B$4)</f>
        <v>0</v>
      </c>
      <c r="H311" s="165">
        <f>COUNTIFS(BITACORA!$C$4:$C$7322,$B$7:$B$501,BITACORA!$E$4:$E$7322,$E$6:$AM$6,BITACORA!$B$4:$B$7322,"&gt;="&amp;$B$3,BITACORA!$B$4:$B$7322,"&lt;="&amp;$B$4)</f>
        <v>0</v>
      </c>
      <c r="I311" s="165">
        <f>COUNTIFS(BITACORA!$C$4:$C$7322,$B$7:$B$501,BITACORA!$E$4:$E$7322,$E$6:$AM$6,BITACORA!$B$4:$B$7322,"&gt;="&amp;$B$3,BITACORA!$B$4:$B$7322,"&lt;="&amp;$B$4)</f>
        <v>0</v>
      </c>
      <c r="J311" s="165">
        <f>COUNTIFS(BITACORA!$C$4:$C$7322,$B$7:$B$501,BITACORA!$E$4:$E$7322,$E$6:$AM$6,BITACORA!$B$4:$B$7322,"&gt;="&amp;$B$3,BITACORA!$B$4:$B$7322,"&lt;="&amp;$B$4)</f>
        <v>0</v>
      </c>
      <c r="K311" s="165">
        <f>COUNTIFS(BITACORA!$C$4:$C$7322,$B$7:$B$501,BITACORA!$E$4:$E$7322,$E$6:$AM$6,BITACORA!$B$4:$B$7322,"&gt;="&amp;$B$3,BITACORA!$B$4:$B$7322,"&lt;="&amp;$B$4)</f>
        <v>0</v>
      </c>
      <c r="L311" s="165">
        <f>COUNTIFS(BITACORA!$C$4:$C$7322,$B$7:$B$501,BITACORA!$E$4:$E$7322,$E$6:$AM$6,BITACORA!$B$4:$B$7322,"&gt;="&amp;$B$3,BITACORA!$B$4:$B$7322,"&lt;="&amp;$B$4)</f>
        <v>0</v>
      </c>
      <c r="M311" s="165">
        <f>COUNTIFS(BITACORA!$C$4:$C$7322,$B$7:$B$501,BITACORA!$E$4:$E$7322,$E$6:$AM$6,BITACORA!$B$4:$B$7322,"&gt;="&amp;$B$3,BITACORA!$B$4:$B$7322,"&lt;="&amp;$B$4)</f>
        <v>0</v>
      </c>
      <c r="N311" s="165">
        <f>COUNTIFS(BITACORA!$C$4:$C$7322,$B$7:$B$501,BITACORA!$E$4:$E$7322,$E$6:$AM$6,BITACORA!$B$4:$B$7322,"&gt;="&amp;$B$3,BITACORA!$B$4:$B$7322,"&lt;="&amp;$B$4)</f>
        <v>0</v>
      </c>
      <c r="O311" s="165">
        <f>COUNTIFS(BITACORA!$C$4:$C$7322,$B$7:$B$501,BITACORA!$E$4:$E$7322,$E$6:$AM$6,BITACORA!$B$4:$B$7322,"&gt;="&amp;$B$3,BITACORA!$B$4:$B$7322,"&lt;="&amp;$B$4)</f>
        <v>0</v>
      </c>
      <c r="P311" s="165">
        <f>COUNTIFS(BITACORA!$C$4:$C$7322,$B$7:$B$501,BITACORA!$E$4:$E$7322,$E$6:$AM$6,BITACORA!$B$4:$B$7322,"&gt;="&amp;$B$3,BITACORA!$B$4:$B$7322,"&lt;="&amp;$B$4)</f>
        <v>0</v>
      </c>
      <c r="Q311" s="165">
        <f>COUNTIFS(BITACORA!$C$4:$C$7322,$B$7:$B$501,BITACORA!$E$4:$E$7322,$E$6:$AM$6,BITACORA!$B$4:$B$7322,"&gt;="&amp;$B$3,BITACORA!$B$4:$B$7322,"&lt;="&amp;$B$4)</f>
        <v>0</v>
      </c>
      <c r="R311" s="165">
        <f>COUNTIFS(BITACORA!$C$4:$C$7322,$B$7:$B$501,BITACORA!$E$4:$E$7322,$E$6:$AM$6,BITACORA!$B$4:$B$7322,"&gt;="&amp;$B$3,BITACORA!$B$4:$B$7322,"&lt;="&amp;$B$4)</f>
        <v>0</v>
      </c>
      <c r="S311" s="165">
        <f>COUNTIFS(BITACORA!$C$4:$C$7322,$B$7:$B$501,BITACORA!$E$4:$E$7322,$E$6:$AM$6,BITACORA!$B$4:$B$7322,"&gt;="&amp;$B$3,BITACORA!$B$4:$B$7322,"&lt;="&amp;$B$4)</f>
        <v>0</v>
      </c>
      <c r="T311" s="165">
        <f>COUNTIFS(BITACORA!$C$4:$C$7322,$B$7:$B$501,BITACORA!$E$4:$E$7322,$E$6:$AM$6,BITACORA!$B$4:$B$7322,"&gt;="&amp;$B$3,BITACORA!$B$4:$B$7322,"&lt;="&amp;$B$4)</f>
        <v>0</v>
      </c>
      <c r="U311" s="165">
        <f>COUNTIFS(BITACORA!$C$4:$C$7322,$B$7:$B$501,BITACORA!$E$4:$E$7322,$E$6:$AM$6,BITACORA!$B$4:$B$7322,"&gt;="&amp;$B$3,BITACORA!$B$4:$B$7322,"&lt;="&amp;$B$4)</f>
        <v>0</v>
      </c>
      <c r="V311" s="165">
        <f>COUNTIFS(BITACORA!$C$4:$C$7322,$B$7:$B$501,BITACORA!$E$4:$E$7322,$E$6:$AM$6,BITACORA!$B$4:$B$7322,"&gt;="&amp;$B$3,BITACORA!$B$4:$B$7322,"&lt;="&amp;$B$4)</f>
        <v>0</v>
      </c>
      <c r="W311" s="165">
        <f>COUNTIFS(BITACORA!$C$4:$C$7322,$B$7:$B$501,BITACORA!$E$4:$E$7322,$E$6:$AM$6,BITACORA!$B$4:$B$7322,"&gt;="&amp;$B$3,BITACORA!$B$4:$B$7322,"&lt;="&amp;$B$4)</f>
        <v>0</v>
      </c>
      <c r="X311" s="165">
        <f>COUNTIFS(BITACORA!$C$4:$C$7322,$B$7:$B$501,BITACORA!$E$4:$E$7322,$E$6:$AM$6,BITACORA!$B$4:$B$7322,"&gt;="&amp;$B$3,BITACORA!$B$4:$B$7322,"&lt;="&amp;$B$4)</f>
        <v>0</v>
      </c>
      <c r="Y311" s="165">
        <f>COUNTIFS(BITACORA!$C$4:$C$7322,$B$7:$B$501,BITACORA!$E$4:$E$7322,$E$6:$AM$6,BITACORA!$B$4:$B$7322,"&gt;="&amp;$B$3,BITACORA!$B$4:$B$7322,"&lt;="&amp;$B$4)</f>
        <v>0</v>
      </c>
      <c r="Z311" s="165">
        <f>COUNTIFS(BITACORA!$C$4:$C$7322,$B$7:$B$501,BITACORA!$E$4:$E$7322,$E$6:$AM$6,BITACORA!$B$4:$B$7322,"&gt;="&amp;$B$3,BITACORA!$B$4:$B$7322,"&lt;="&amp;$B$4)</f>
        <v>0</v>
      </c>
      <c r="AA311" s="165">
        <f>COUNTIFS(BITACORA!$C$4:$C$7322,$B$7:$B$501,BITACORA!$E$4:$E$7322,$E$6:$AM$6,BITACORA!$B$4:$B$7322,"&gt;="&amp;$B$3,BITACORA!$B$4:$B$7322,"&lt;="&amp;$B$4)</f>
        <v>0</v>
      </c>
      <c r="AB311" s="165">
        <f>COUNTIFS(BITACORA!$C$4:$C$7322,$B$7:$B$501,BITACORA!$E$4:$E$7322,$E$6:$AM$6,BITACORA!$B$4:$B$7322,"&gt;="&amp;$B$3,BITACORA!$B$4:$B$7322,"&lt;="&amp;$B$4)</f>
        <v>0</v>
      </c>
      <c r="AC311" s="165">
        <f>COUNTIFS(BITACORA!$C$4:$C$7322,$B$7:$B$501,BITACORA!$E$4:$E$7322,$E$6:$AM$6,BITACORA!$B$4:$B$7322,"&gt;="&amp;$B$3,BITACORA!$B$4:$B$7322,"&lt;="&amp;$B$4)</f>
        <v>0</v>
      </c>
      <c r="AD311" s="165">
        <f>COUNTIFS(BITACORA!$C$4:$C$7322,$B$7:$B$501,BITACORA!$E$4:$E$7322,$E$6:$AM$6,BITACORA!$B$4:$B$7322,"&gt;="&amp;$B$3,BITACORA!$B$4:$B$7322,"&lt;="&amp;$B$4)</f>
        <v>0</v>
      </c>
      <c r="AE311" s="165">
        <f>COUNTIFS(BITACORA!$C$4:$C$7322,$B$7:$B$501,BITACORA!$E$4:$E$7322,$E$6:$AM$6,BITACORA!$B$4:$B$7322,"&gt;="&amp;$B$3,BITACORA!$B$4:$B$7322,"&lt;="&amp;$B$4)</f>
        <v>0</v>
      </c>
      <c r="AF311" s="165">
        <f>COUNTIFS(BITACORA!$C$4:$C$7322,$B$7:$B$501,BITACORA!$E$4:$E$7322,$E$6:$AM$6,BITACORA!$B$4:$B$7322,"&gt;="&amp;$B$3,BITACORA!$B$4:$B$7322,"&lt;="&amp;$B$4)</f>
        <v>0</v>
      </c>
      <c r="AG311" s="165">
        <f>COUNTIFS(BITACORA!$C$4:$C$7322,$B$7:$B$501,BITACORA!$E$4:$E$7322,$E$6:$AM$6,BITACORA!$B$4:$B$7322,"&gt;="&amp;$B$3,BITACORA!$B$4:$B$7322,"&lt;="&amp;$B$4)</f>
        <v>0</v>
      </c>
      <c r="AH311" s="165">
        <f>COUNTIFS(BITACORA!$C$4:$C$7322,$B$7:$B$501,BITACORA!$E$4:$E$7322,$E$6:$AM$6,BITACORA!$B$4:$B$7322,"&gt;="&amp;$B$3,BITACORA!$B$4:$B$7322,"&lt;="&amp;$B$4)</f>
        <v>0</v>
      </c>
      <c r="AI311" s="165">
        <f>COUNTIFS(BITACORA!$C$4:$C$7322,$B$7:$B$501,BITACORA!$E$4:$E$7322,$E$6:$AM$6,BITACORA!$B$4:$B$7322,"&gt;="&amp;$B$3,BITACORA!$B$4:$B$7322,"&lt;="&amp;$B$4)</f>
        <v>0</v>
      </c>
      <c r="AJ311" s="165">
        <f>COUNTIFS(BITACORA!$C$4:$C$7322,$B$7:$B$501,BITACORA!$E$4:$E$7322,$E$6:$AM$6,BITACORA!$B$4:$B$7322,"&gt;="&amp;$B$3,BITACORA!$B$4:$B$7322,"&lt;="&amp;$B$4)</f>
        <v>0</v>
      </c>
      <c r="AK311" s="165">
        <f>COUNTIFS(BITACORA!$C$4:$C$7322,$B$7:$B$501,BITACORA!$E$4:$E$7322,$E$6:$AM$6,BITACORA!$B$4:$B$7322,"&gt;="&amp;$B$3,BITACORA!$B$4:$B$7322,"&lt;="&amp;$B$4)</f>
        <v>0</v>
      </c>
      <c r="AL311" s="165">
        <f>COUNTIFS(BITACORA!$C$4:$C$7322,$B$7:$B$501,BITACORA!$E$4:$E$7322,$E$6:$AM$6,BITACORA!$B$4:$B$7322,"&gt;="&amp;$B$3,BITACORA!$B$4:$B$7322,"&lt;="&amp;$B$4)</f>
        <v>0</v>
      </c>
      <c r="AM311" s="165">
        <f>COUNTIFS(BITACORA!$C$4:$C$7322,$B$7:$B$501,BITACORA!$E$4:$E$7322,$E$6:$AM$6,BITACORA!$B$4:$B$7322,"&gt;="&amp;$B$3,BITACORA!$B$4:$B$7322,"&lt;="&amp;$B$4)</f>
        <v>0</v>
      </c>
    </row>
    <row r="312" spans="1:39">
      <c r="A312" s="141"/>
      <c r="B312" s="165"/>
      <c r="C312" s="165"/>
      <c r="D312" s="164">
        <f t="shared" si="0"/>
        <v>0</v>
      </c>
      <c r="E312" s="165">
        <f>COUNTIFS(BITACORA!$C$4:$C$7322,$B$7:$B$501,BITACORA!$E$4:$E$7322,$E$6:$AM$6,BITACORA!$B$4:$B$7322,"&gt;="&amp;$B$3,BITACORA!$B$4:$B$7322,"&lt;="&amp;$B$4)</f>
        <v>0</v>
      </c>
      <c r="F312" s="165">
        <f>COUNTIFS(BITACORA!$C$4:$C$7322,$B$7:$B$501,BITACORA!$E$4:$E$7322,$E$6:$AM$6,BITACORA!$B$4:$B$7322,"&gt;="&amp;$B$3,BITACORA!$B$4:$B$7322,"&lt;="&amp;$B$4)</f>
        <v>0</v>
      </c>
      <c r="G312" s="165">
        <f>COUNTIFS(BITACORA!$C$4:$C$7322,$B$7:$B$501,BITACORA!$E$4:$E$7322,$E$6:$AM$6,BITACORA!$B$4:$B$7322,"&gt;="&amp;$B$3,BITACORA!$B$4:$B$7322,"&lt;="&amp;$B$4)</f>
        <v>0</v>
      </c>
      <c r="H312" s="165">
        <f>COUNTIFS(BITACORA!$C$4:$C$7322,$B$7:$B$501,BITACORA!$E$4:$E$7322,$E$6:$AM$6,BITACORA!$B$4:$B$7322,"&gt;="&amp;$B$3,BITACORA!$B$4:$B$7322,"&lt;="&amp;$B$4)</f>
        <v>0</v>
      </c>
      <c r="I312" s="165">
        <f>COUNTIFS(BITACORA!$C$4:$C$7322,$B$7:$B$501,BITACORA!$E$4:$E$7322,$E$6:$AM$6,BITACORA!$B$4:$B$7322,"&gt;="&amp;$B$3,BITACORA!$B$4:$B$7322,"&lt;="&amp;$B$4)</f>
        <v>0</v>
      </c>
      <c r="J312" s="165">
        <f>COUNTIFS(BITACORA!$C$4:$C$7322,$B$7:$B$501,BITACORA!$E$4:$E$7322,$E$6:$AM$6,BITACORA!$B$4:$B$7322,"&gt;="&amp;$B$3,BITACORA!$B$4:$B$7322,"&lt;="&amp;$B$4)</f>
        <v>0</v>
      </c>
      <c r="K312" s="165">
        <f>COUNTIFS(BITACORA!$C$4:$C$7322,$B$7:$B$501,BITACORA!$E$4:$E$7322,$E$6:$AM$6,BITACORA!$B$4:$B$7322,"&gt;="&amp;$B$3,BITACORA!$B$4:$B$7322,"&lt;="&amp;$B$4)</f>
        <v>0</v>
      </c>
      <c r="L312" s="165">
        <f>COUNTIFS(BITACORA!$C$4:$C$7322,$B$7:$B$501,BITACORA!$E$4:$E$7322,$E$6:$AM$6,BITACORA!$B$4:$B$7322,"&gt;="&amp;$B$3,BITACORA!$B$4:$B$7322,"&lt;="&amp;$B$4)</f>
        <v>0</v>
      </c>
      <c r="M312" s="165">
        <f>COUNTIFS(BITACORA!$C$4:$C$7322,$B$7:$B$501,BITACORA!$E$4:$E$7322,$E$6:$AM$6,BITACORA!$B$4:$B$7322,"&gt;="&amp;$B$3,BITACORA!$B$4:$B$7322,"&lt;="&amp;$B$4)</f>
        <v>0</v>
      </c>
      <c r="N312" s="165">
        <f>COUNTIFS(BITACORA!$C$4:$C$7322,$B$7:$B$501,BITACORA!$E$4:$E$7322,$E$6:$AM$6,BITACORA!$B$4:$B$7322,"&gt;="&amp;$B$3,BITACORA!$B$4:$B$7322,"&lt;="&amp;$B$4)</f>
        <v>0</v>
      </c>
      <c r="O312" s="165">
        <f>COUNTIFS(BITACORA!$C$4:$C$7322,$B$7:$B$501,BITACORA!$E$4:$E$7322,$E$6:$AM$6,BITACORA!$B$4:$B$7322,"&gt;="&amp;$B$3,BITACORA!$B$4:$B$7322,"&lt;="&amp;$B$4)</f>
        <v>0</v>
      </c>
      <c r="P312" s="165">
        <f>COUNTIFS(BITACORA!$C$4:$C$7322,$B$7:$B$501,BITACORA!$E$4:$E$7322,$E$6:$AM$6,BITACORA!$B$4:$B$7322,"&gt;="&amp;$B$3,BITACORA!$B$4:$B$7322,"&lt;="&amp;$B$4)</f>
        <v>0</v>
      </c>
      <c r="Q312" s="165">
        <f>COUNTIFS(BITACORA!$C$4:$C$7322,$B$7:$B$501,BITACORA!$E$4:$E$7322,$E$6:$AM$6,BITACORA!$B$4:$B$7322,"&gt;="&amp;$B$3,BITACORA!$B$4:$B$7322,"&lt;="&amp;$B$4)</f>
        <v>0</v>
      </c>
      <c r="R312" s="165">
        <f>COUNTIFS(BITACORA!$C$4:$C$7322,$B$7:$B$501,BITACORA!$E$4:$E$7322,$E$6:$AM$6,BITACORA!$B$4:$B$7322,"&gt;="&amp;$B$3,BITACORA!$B$4:$B$7322,"&lt;="&amp;$B$4)</f>
        <v>0</v>
      </c>
      <c r="S312" s="165">
        <f>COUNTIFS(BITACORA!$C$4:$C$7322,$B$7:$B$501,BITACORA!$E$4:$E$7322,$E$6:$AM$6,BITACORA!$B$4:$B$7322,"&gt;="&amp;$B$3,BITACORA!$B$4:$B$7322,"&lt;="&amp;$B$4)</f>
        <v>0</v>
      </c>
      <c r="T312" s="165">
        <f>COUNTIFS(BITACORA!$C$4:$C$7322,$B$7:$B$501,BITACORA!$E$4:$E$7322,$E$6:$AM$6,BITACORA!$B$4:$B$7322,"&gt;="&amp;$B$3,BITACORA!$B$4:$B$7322,"&lt;="&amp;$B$4)</f>
        <v>0</v>
      </c>
      <c r="U312" s="165">
        <f>COUNTIFS(BITACORA!$C$4:$C$7322,$B$7:$B$501,BITACORA!$E$4:$E$7322,$E$6:$AM$6,BITACORA!$B$4:$B$7322,"&gt;="&amp;$B$3,BITACORA!$B$4:$B$7322,"&lt;="&amp;$B$4)</f>
        <v>0</v>
      </c>
      <c r="V312" s="165">
        <f>COUNTIFS(BITACORA!$C$4:$C$7322,$B$7:$B$501,BITACORA!$E$4:$E$7322,$E$6:$AM$6,BITACORA!$B$4:$B$7322,"&gt;="&amp;$B$3,BITACORA!$B$4:$B$7322,"&lt;="&amp;$B$4)</f>
        <v>0</v>
      </c>
      <c r="W312" s="165">
        <f>COUNTIFS(BITACORA!$C$4:$C$7322,$B$7:$B$501,BITACORA!$E$4:$E$7322,$E$6:$AM$6,BITACORA!$B$4:$B$7322,"&gt;="&amp;$B$3,BITACORA!$B$4:$B$7322,"&lt;="&amp;$B$4)</f>
        <v>0</v>
      </c>
      <c r="X312" s="165">
        <f>COUNTIFS(BITACORA!$C$4:$C$7322,$B$7:$B$501,BITACORA!$E$4:$E$7322,$E$6:$AM$6,BITACORA!$B$4:$B$7322,"&gt;="&amp;$B$3,BITACORA!$B$4:$B$7322,"&lt;="&amp;$B$4)</f>
        <v>0</v>
      </c>
      <c r="Y312" s="165">
        <f>COUNTIFS(BITACORA!$C$4:$C$7322,$B$7:$B$501,BITACORA!$E$4:$E$7322,$E$6:$AM$6,BITACORA!$B$4:$B$7322,"&gt;="&amp;$B$3,BITACORA!$B$4:$B$7322,"&lt;="&amp;$B$4)</f>
        <v>0</v>
      </c>
      <c r="Z312" s="165">
        <f>COUNTIFS(BITACORA!$C$4:$C$7322,$B$7:$B$501,BITACORA!$E$4:$E$7322,$E$6:$AM$6,BITACORA!$B$4:$B$7322,"&gt;="&amp;$B$3,BITACORA!$B$4:$B$7322,"&lt;="&amp;$B$4)</f>
        <v>0</v>
      </c>
      <c r="AA312" s="165">
        <f>COUNTIFS(BITACORA!$C$4:$C$7322,$B$7:$B$501,BITACORA!$E$4:$E$7322,$E$6:$AM$6,BITACORA!$B$4:$B$7322,"&gt;="&amp;$B$3,BITACORA!$B$4:$B$7322,"&lt;="&amp;$B$4)</f>
        <v>0</v>
      </c>
      <c r="AB312" s="165">
        <f>COUNTIFS(BITACORA!$C$4:$C$7322,$B$7:$B$501,BITACORA!$E$4:$E$7322,$E$6:$AM$6,BITACORA!$B$4:$B$7322,"&gt;="&amp;$B$3,BITACORA!$B$4:$B$7322,"&lt;="&amp;$B$4)</f>
        <v>0</v>
      </c>
      <c r="AC312" s="165">
        <f>COUNTIFS(BITACORA!$C$4:$C$7322,$B$7:$B$501,BITACORA!$E$4:$E$7322,$E$6:$AM$6,BITACORA!$B$4:$B$7322,"&gt;="&amp;$B$3,BITACORA!$B$4:$B$7322,"&lt;="&amp;$B$4)</f>
        <v>0</v>
      </c>
      <c r="AD312" s="165">
        <f>COUNTIFS(BITACORA!$C$4:$C$7322,$B$7:$B$501,BITACORA!$E$4:$E$7322,$E$6:$AM$6,BITACORA!$B$4:$B$7322,"&gt;="&amp;$B$3,BITACORA!$B$4:$B$7322,"&lt;="&amp;$B$4)</f>
        <v>0</v>
      </c>
      <c r="AE312" s="165">
        <f>COUNTIFS(BITACORA!$C$4:$C$7322,$B$7:$B$501,BITACORA!$E$4:$E$7322,$E$6:$AM$6,BITACORA!$B$4:$B$7322,"&gt;="&amp;$B$3,BITACORA!$B$4:$B$7322,"&lt;="&amp;$B$4)</f>
        <v>0</v>
      </c>
      <c r="AF312" s="165">
        <f>COUNTIFS(BITACORA!$C$4:$C$7322,$B$7:$B$501,BITACORA!$E$4:$E$7322,$E$6:$AM$6,BITACORA!$B$4:$B$7322,"&gt;="&amp;$B$3,BITACORA!$B$4:$B$7322,"&lt;="&amp;$B$4)</f>
        <v>0</v>
      </c>
      <c r="AG312" s="165">
        <f>COUNTIFS(BITACORA!$C$4:$C$7322,$B$7:$B$501,BITACORA!$E$4:$E$7322,$E$6:$AM$6,BITACORA!$B$4:$B$7322,"&gt;="&amp;$B$3,BITACORA!$B$4:$B$7322,"&lt;="&amp;$B$4)</f>
        <v>0</v>
      </c>
      <c r="AH312" s="165">
        <f>COUNTIFS(BITACORA!$C$4:$C$7322,$B$7:$B$501,BITACORA!$E$4:$E$7322,$E$6:$AM$6,BITACORA!$B$4:$B$7322,"&gt;="&amp;$B$3,BITACORA!$B$4:$B$7322,"&lt;="&amp;$B$4)</f>
        <v>0</v>
      </c>
      <c r="AI312" s="165">
        <f>COUNTIFS(BITACORA!$C$4:$C$7322,$B$7:$B$501,BITACORA!$E$4:$E$7322,$E$6:$AM$6,BITACORA!$B$4:$B$7322,"&gt;="&amp;$B$3,BITACORA!$B$4:$B$7322,"&lt;="&amp;$B$4)</f>
        <v>0</v>
      </c>
      <c r="AJ312" s="165">
        <f>COUNTIFS(BITACORA!$C$4:$C$7322,$B$7:$B$501,BITACORA!$E$4:$E$7322,$E$6:$AM$6,BITACORA!$B$4:$B$7322,"&gt;="&amp;$B$3,BITACORA!$B$4:$B$7322,"&lt;="&amp;$B$4)</f>
        <v>0</v>
      </c>
      <c r="AK312" s="165">
        <f>COUNTIFS(BITACORA!$C$4:$C$7322,$B$7:$B$501,BITACORA!$E$4:$E$7322,$E$6:$AM$6,BITACORA!$B$4:$B$7322,"&gt;="&amp;$B$3,BITACORA!$B$4:$B$7322,"&lt;="&amp;$B$4)</f>
        <v>0</v>
      </c>
      <c r="AL312" s="165">
        <f>COUNTIFS(BITACORA!$C$4:$C$7322,$B$7:$B$501,BITACORA!$E$4:$E$7322,$E$6:$AM$6,BITACORA!$B$4:$B$7322,"&gt;="&amp;$B$3,BITACORA!$B$4:$B$7322,"&lt;="&amp;$B$4)</f>
        <v>0</v>
      </c>
      <c r="AM312" s="165">
        <f>COUNTIFS(BITACORA!$C$4:$C$7322,$B$7:$B$501,BITACORA!$E$4:$E$7322,$E$6:$AM$6,BITACORA!$B$4:$B$7322,"&gt;="&amp;$B$3,BITACORA!$B$4:$B$7322,"&lt;="&amp;$B$4)</f>
        <v>0</v>
      </c>
    </row>
    <row r="313" spans="1:39">
      <c r="A313" s="141"/>
      <c r="B313" s="165"/>
      <c r="C313" s="165"/>
      <c r="D313" s="164">
        <f t="shared" si="0"/>
        <v>0</v>
      </c>
      <c r="E313" s="165">
        <f>COUNTIFS(BITACORA!$C$4:$C$7322,$B$7:$B$501,BITACORA!$E$4:$E$7322,$E$6:$AM$6,BITACORA!$B$4:$B$7322,"&gt;="&amp;$B$3,BITACORA!$B$4:$B$7322,"&lt;="&amp;$B$4)</f>
        <v>0</v>
      </c>
      <c r="F313" s="165">
        <f>COUNTIFS(BITACORA!$C$4:$C$7322,$B$7:$B$501,BITACORA!$E$4:$E$7322,$E$6:$AM$6,BITACORA!$B$4:$B$7322,"&gt;="&amp;$B$3,BITACORA!$B$4:$B$7322,"&lt;="&amp;$B$4)</f>
        <v>0</v>
      </c>
      <c r="G313" s="165">
        <f>COUNTIFS(BITACORA!$C$4:$C$7322,$B$7:$B$501,BITACORA!$E$4:$E$7322,$E$6:$AM$6,BITACORA!$B$4:$B$7322,"&gt;="&amp;$B$3,BITACORA!$B$4:$B$7322,"&lt;="&amp;$B$4)</f>
        <v>0</v>
      </c>
      <c r="H313" s="165">
        <f>COUNTIFS(BITACORA!$C$4:$C$7322,$B$7:$B$501,BITACORA!$E$4:$E$7322,$E$6:$AM$6,BITACORA!$B$4:$B$7322,"&gt;="&amp;$B$3,BITACORA!$B$4:$B$7322,"&lt;="&amp;$B$4)</f>
        <v>0</v>
      </c>
      <c r="I313" s="165">
        <f>COUNTIFS(BITACORA!$C$4:$C$7322,$B$7:$B$501,BITACORA!$E$4:$E$7322,$E$6:$AM$6,BITACORA!$B$4:$B$7322,"&gt;="&amp;$B$3,BITACORA!$B$4:$B$7322,"&lt;="&amp;$B$4)</f>
        <v>0</v>
      </c>
      <c r="J313" s="165">
        <f>COUNTIFS(BITACORA!$C$4:$C$7322,$B$7:$B$501,BITACORA!$E$4:$E$7322,$E$6:$AM$6,BITACORA!$B$4:$B$7322,"&gt;="&amp;$B$3,BITACORA!$B$4:$B$7322,"&lt;="&amp;$B$4)</f>
        <v>0</v>
      </c>
      <c r="K313" s="165">
        <f>COUNTIFS(BITACORA!$C$4:$C$7322,$B$7:$B$501,BITACORA!$E$4:$E$7322,$E$6:$AM$6,BITACORA!$B$4:$B$7322,"&gt;="&amp;$B$3,BITACORA!$B$4:$B$7322,"&lt;="&amp;$B$4)</f>
        <v>0</v>
      </c>
      <c r="L313" s="165">
        <f>COUNTIFS(BITACORA!$C$4:$C$7322,$B$7:$B$501,BITACORA!$E$4:$E$7322,$E$6:$AM$6,BITACORA!$B$4:$B$7322,"&gt;="&amp;$B$3,BITACORA!$B$4:$B$7322,"&lt;="&amp;$B$4)</f>
        <v>0</v>
      </c>
      <c r="M313" s="165">
        <f>COUNTIFS(BITACORA!$C$4:$C$7322,$B$7:$B$501,BITACORA!$E$4:$E$7322,$E$6:$AM$6,BITACORA!$B$4:$B$7322,"&gt;="&amp;$B$3,BITACORA!$B$4:$B$7322,"&lt;="&amp;$B$4)</f>
        <v>0</v>
      </c>
      <c r="N313" s="165">
        <f>COUNTIFS(BITACORA!$C$4:$C$7322,$B$7:$B$501,BITACORA!$E$4:$E$7322,$E$6:$AM$6,BITACORA!$B$4:$B$7322,"&gt;="&amp;$B$3,BITACORA!$B$4:$B$7322,"&lt;="&amp;$B$4)</f>
        <v>0</v>
      </c>
      <c r="O313" s="165">
        <f>COUNTIFS(BITACORA!$C$4:$C$7322,$B$7:$B$501,BITACORA!$E$4:$E$7322,$E$6:$AM$6,BITACORA!$B$4:$B$7322,"&gt;="&amp;$B$3,BITACORA!$B$4:$B$7322,"&lt;="&amp;$B$4)</f>
        <v>0</v>
      </c>
      <c r="P313" s="165">
        <f>COUNTIFS(BITACORA!$C$4:$C$7322,$B$7:$B$501,BITACORA!$E$4:$E$7322,$E$6:$AM$6,BITACORA!$B$4:$B$7322,"&gt;="&amp;$B$3,BITACORA!$B$4:$B$7322,"&lt;="&amp;$B$4)</f>
        <v>0</v>
      </c>
      <c r="Q313" s="165">
        <f>COUNTIFS(BITACORA!$C$4:$C$7322,$B$7:$B$501,BITACORA!$E$4:$E$7322,$E$6:$AM$6,BITACORA!$B$4:$B$7322,"&gt;="&amp;$B$3,BITACORA!$B$4:$B$7322,"&lt;="&amp;$B$4)</f>
        <v>0</v>
      </c>
      <c r="R313" s="165">
        <f>COUNTIFS(BITACORA!$C$4:$C$7322,$B$7:$B$501,BITACORA!$E$4:$E$7322,$E$6:$AM$6,BITACORA!$B$4:$B$7322,"&gt;="&amp;$B$3,BITACORA!$B$4:$B$7322,"&lt;="&amp;$B$4)</f>
        <v>0</v>
      </c>
      <c r="S313" s="165">
        <f>COUNTIFS(BITACORA!$C$4:$C$7322,$B$7:$B$501,BITACORA!$E$4:$E$7322,$E$6:$AM$6,BITACORA!$B$4:$B$7322,"&gt;="&amp;$B$3,BITACORA!$B$4:$B$7322,"&lt;="&amp;$B$4)</f>
        <v>0</v>
      </c>
      <c r="T313" s="165">
        <f>COUNTIFS(BITACORA!$C$4:$C$7322,$B$7:$B$501,BITACORA!$E$4:$E$7322,$E$6:$AM$6,BITACORA!$B$4:$B$7322,"&gt;="&amp;$B$3,BITACORA!$B$4:$B$7322,"&lt;="&amp;$B$4)</f>
        <v>0</v>
      </c>
      <c r="U313" s="165">
        <f>COUNTIFS(BITACORA!$C$4:$C$7322,$B$7:$B$501,BITACORA!$E$4:$E$7322,$E$6:$AM$6,BITACORA!$B$4:$B$7322,"&gt;="&amp;$B$3,BITACORA!$B$4:$B$7322,"&lt;="&amp;$B$4)</f>
        <v>0</v>
      </c>
      <c r="V313" s="165">
        <f>COUNTIFS(BITACORA!$C$4:$C$7322,$B$7:$B$501,BITACORA!$E$4:$E$7322,$E$6:$AM$6,BITACORA!$B$4:$B$7322,"&gt;="&amp;$B$3,BITACORA!$B$4:$B$7322,"&lt;="&amp;$B$4)</f>
        <v>0</v>
      </c>
      <c r="W313" s="165">
        <f>COUNTIFS(BITACORA!$C$4:$C$7322,$B$7:$B$501,BITACORA!$E$4:$E$7322,$E$6:$AM$6,BITACORA!$B$4:$B$7322,"&gt;="&amp;$B$3,BITACORA!$B$4:$B$7322,"&lt;="&amp;$B$4)</f>
        <v>0</v>
      </c>
      <c r="X313" s="165">
        <f>COUNTIFS(BITACORA!$C$4:$C$7322,$B$7:$B$501,BITACORA!$E$4:$E$7322,$E$6:$AM$6,BITACORA!$B$4:$B$7322,"&gt;="&amp;$B$3,BITACORA!$B$4:$B$7322,"&lt;="&amp;$B$4)</f>
        <v>0</v>
      </c>
      <c r="Y313" s="165">
        <f>COUNTIFS(BITACORA!$C$4:$C$7322,$B$7:$B$501,BITACORA!$E$4:$E$7322,$E$6:$AM$6,BITACORA!$B$4:$B$7322,"&gt;="&amp;$B$3,BITACORA!$B$4:$B$7322,"&lt;="&amp;$B$4)</f>
        <v>0</v>
      </c>
      <c r="Z313" s="165">
        <f>COUNTIFS(BITACORA!$C$4:$C$7322,$B$7:$B$501,BITACORA!$E$4:$E$7322,$E$6:$AM$6,BITACORA!$B$4:$B$7322,"&gt;="&amp;$B$3,BITACORA!$B$4:$B$7322,"&lt;="&amp;$B$4)</f>
        <v>0</v>
      </c>
      <c r="AA313" s="165">
        <f>COUNTIFS(BITACORA!$C$4:$C$7322,$B$7:$B$501,BITACORA!$E$4:$E$7322,$E$6:$AM$6,BITACORA!$B$4:$B$7322,"&gt;="&amp;$B$3,BITACORA!$B$4:$B$7322,"&lt;="&amp;$B$4)</f>
        <v>0</v>
      </c>
      <c r="AB313" s="165">
        <f>COUNTIFS(BITACORA!$C$4:$C$7322,$B$7:$B$501,BITACORA!$E$4:$E$7322,$E$6:$AM$6,BITACORA!$B$4:$B$7322,"&gt;="&amp;$B$3,BITACORA!$B$4:$B$7322,"&lt;="&amp;$B$4)</f>
        <v>0</v>
      </c>
      <c r="AC313" s="165">
        <f>COUNTIFS(BITACORA!$C$4:$C$7322,$B$7:$B$501,BITACORA!$E$4:$E$7322,$E$6:$AM$6,BITACORA!$B$4:$B$7322,"&gt;="&amp;$B$3,BITACORA!$B$4:$B$7322,"&lt;="&amp;$B$4)</f>
        <v>0</v>
      </c>
      <c r="AD313" s="165">
        <f>COUNTIFS(BITACORA!$C$4:$C$7322,$B$7:$B$501,BITACORA!$E$4:$E$7322,$E$6:$AM$6,BITACORA!$B$4:$B$7322,"&gt;="&amp;$B$3,BITACORA!$B$4:$B$7322,"&lt;="&amp;$B$4)</f>
        <v>0</v>
      </c>
      <c r="AE313" s="165">
        <f>COUNTIFS(BITACORA!$C$4:$C$7322,$B$7:$B$501,BITACORA!$E$4:$E$7322,$E$6:$AM$6,BITACORA!$B$4:$B$7322,"&gt;="&amp;$B$3,BITACORA!$B$4:$B$7322,"&lt;="&amp;$B$4)</f>
        <v>0</v>
      </c>
      <c r="AF313" s="165">
        <f>COUNTIFS(BITACORA!$C$4:$C$7322,$B$7:$B$501,BITACORA!$E$4:$E$7322,$E$6:$AM$6,BITACORA!$B$4:$B$7322,"&gt;="&amp;$B$3,BITACORA!$B$4:$B$7322,"&lt;="&amp;$B$4)</f>
        <v>0</v>
      </c>
      <c r="AG313" s="165">
        <f>COUNTIFS(BITACORA!$C$4:$C$7322,$B$7:$B$501,BITACORA!$E$4:$E$7322,$E$6:$AM$6,BITACORA!$B$4:$B$7322,"&gt;="&amp;$B$3,BITACORA!$B$4:$B$7322,"&lt;="&amp;$B$4)</f>
        <v>0</v>
      </c>
      <c r="AH313" s="165">
        <f>COUNTIFS(BITACORA!$C$4:$C$7322,$B$7:$B$501,BITACORA!$E$4:$E$7322,$E$6:$AM$6,BITACORA!$B$4:$B$7322,"&gt;="&amp;$B$3,BITACORA!$B$4:$B$7322,"&lt;="&amp;$B$4)</f>
        <v>0</v>
      </c>
      <c r="AI313" s="165">
        <f>COUNTIFS(BITACORA!$C$4:$C$7322,$B$7:$B$501,BITACORA!$E$4:$E$7322,$E$6:$AM$6,BITACORA!$B$4:$B$7322,"&gt;="&amp;$B$3,BITACORA!$B$4:$B$7322,"&lt;="&amp;$B$4)</f>
        <v>0</v>
      </c>
      <c r="AJ313" s="165">
        <f>COUNTIFS(BITACORA!$C$4:$C$7322,$B$7:$B$501,BITACORA!$E$4:$E$7322,$E$6:$AM$6,BITACORA!$B$4:$B$7322,"&gt;="&amp;$B$3,BITACORA!$B$4:$B$7322,"&lt;="&amp;$B$4)</f>
        <v>0</v>
      </c>
      <c r="AK313" s="165">
        <f>COUNTIFS(BITACORA!$C$4:$C$7322,$B$7:$B$501,BITACORA!$E$4:$E$7322,$E$6:$AM$6,BITACORA!$B$4:$B$7322,"&gt;="&amp;$B$3,BITACORA!$B$4:$B$7322,"&lt;="&amp;$B$4)</f>
        <v>0</v>
      </c>
      <c r="AL313" s="165">
        <f>COUNTIFS(BITACORA!$C$4:$C$7322,$B$7:$B$501,BITACORA!$E$4:$E$7322,$E$6:$AM$6,BITACORA!$B$4:$B$7322,"&gt;="&amp;$B$3,BITACORA!$B$4:$B$7322,"&lt;="&amp;$B$4)</f>
        <v>0</v>
      </c>
      <c r="AM313" s="165">
        <f>COUNTIFS(BITACORA!$C$4:$C$7322,$B$7:$B$501,BITACORA!$E$4:$E$7322,$E$6:$AM$6,BITACORA!$B$4:$B$7322,"&gt;="&amp;$B$3,BITACORA!$B$4:$B$7322,"&lt;="&amp;$B$4)</f>
        <v>0</v>
      </c>
    </row>
    <row r="314" spans="1:39">
      <c r="A314" s="141"/>
      <c r="B314" s="165"/>
      <c r="C314" s="165"/>
      <c r="D314" s="164">
        <f t="shared" si="0"/>
        <v>0</v>
      </c>
      <c r="E314" s="165">
        <f>COUNTIFS(BITACORA!$C$4:$C$7322,$B$7:$B$501,BITACORA!$E$4:$E$7322,$E$6:$AM$6,BITACORA!$B$4:$B$7322,"&gt;="&amp;$B$3,BITACORA!$B$4:$B$7322,"&lt;="&amp;$B$4)</f>
        <v>0</v>
      </c>
      <c r="F314" s="165">
        <f>COUNTIFS(BITACORA!$C$4:$C$7322,$B$7:$B$501,BITACORA!$E$4:$E$7322,$E$6:$AM$6,BITACORA!$B$4:$B$7322,"&gt;="&amp;$B$3,BITACORA!$B$4:$B$7322,"&lt;="&amp;$B$4)</f>
        <v>0</v>
      </c>
      <c r="G314" s="165">
        <f>COUNTIFS(BITACORA!$C$4:$C$7322,$B$7:$B$501,BITACORA!$E$4:$E$7322,$E$6:$AM$6,BITACORA!$B$4:$B$7322,"&gt;="&amp;$B$3,BITACORA!$B$4:$B$7322,"&lt;="&amp;$B$4)</f>
        <v>0</v>
      </c>
      <c r="H314" s="165">
        <f>COUNTIFS(BITACORA!$C$4:$C$7322,$B$7:$B$501,BITACORA!$E$4:$E$7322,$E$6:$AM$6,BITACORA!$B$4:$B$7322,"&gt;="&amp;$B$3,BITACORA!$B$4:$B$7322,"&lt;="&amp;$B$4)</f>
        <v>0</v>
      </c>
      <c r="I314" s="165">
        <f>COUNTIFS(BITACORA!$C$4:$C$7322,$B$7:$B$501,BITACORA!$E$4:$E$7322,$E$6:$AM$6,BITACORA!$B$4:$B$7322,"&gt;="&amp;$B$3,BITACORA!$B$4:$B$7322,"&lt;="&amp;$B$4)</f>
        <v>0</v>
      </c>
      <c r="J314" s="165">
        <f>COUNTIFS(BITACORA!$C$4:$C$7322,$B$7:$B$501,BITACORA!$E$4:$E$7322,$E$6:$AM$6,BITACORA!$B$4:$B$7322,"&gt;="&amp;$B$3,BITACORA!$B$4:$B$7322,"&lt;="&amp;$B$4)</f>
        <v>0</v>
      </c>
      <c r="K314" s="165">
        <f>COUNTIFS(BITACORA!$C$4:$C$7322,$B$7:$B$501,BITACORA!$E$4:$E$7322,$E$6:$AM$6,BITACORA!$B$4:$B$7322,"&gt;="&amp;$B$3,BITACORA!$B$4:$B$7322,"&lt;="&amp;$B$4)</f>
        <v>0</v>
      </c>
      <c r="L314" s="165">
        <f>COUNTIFS(BITACORA!$C$4:$C$7322,$B$7:$B$501,BITACORA!$E$4:$E$7322,$E$6:$AM$6,BITACORA!$B$4:$B$7322,"&gt;="&amp;$B$3,BITACORA!$B$4:$B$7322,"&lt;="&amp;$B$4)</f>
        <v>0</v>
      </c>
      <c r="M314" s="165">
        <f>COUNTIFS(BITACORA!$C$4:$C$7322,$B$7:$B$501,BITACORA!$E$4:$E$7322,$E$6:$AM$6,BITACORA!$B$4:$B$7322,"&gt;="&amp;$B$3,BITACORA!$B$4:$B$7322,"&lt;="&amp;$B$4)</f>
        <v>0</v>
      </c>
      <c r="N314" s="165">
        <f>COUNTIFS(BITACORA!$C$4:$C$7322,$B$7:$B$501,BITACORA!$E$4:$E$7322,$E$6:$AM$6,BITACORA!$B$4:$B$7322,"&gt;="&amp;$B$3,BITACORA!$B$4:$B$7322,"&lt;="&amp;$B$4)</f>
        <v>0</v>
      </c>
      <c r="O314" s="165">
        <f>COUNTIFS(BITACORA!$C$4:$C$7322,$B$7:$B$501,BITACORA!$E$4:$E$7322,$E$6:$AM$6,BITACORA!$B$4:$B$7322,"&gt;="&amp;$B$3,BITACORA!$B$4:$B$7322,"&lt;="&amp;$B$4)</f>
        <v>0</v>
      </c>
      <c r="P314" s="165">
        <f>COUNTIFS(BITACORA!$C$4:$C$7322,$B$7:$B$501,BITACORA!$E$4:$E$7322,$E$6:$AM$6,BITACORA!$B$4:$B$7322,"&gt;="&amp;$B$3,BITACORA!$B$4:$B$7322,"&lt;="&amp;$B$4)</f>
        <v>0</v>
      </c>
      <c r="Q314" s="165">
        <f>COUNTIFS(BITACORA!$C$4:$C$7322,$B$7:$B$501,BITACORA!$E$4:$E$7322,$E$6:$AM$6,BITACORA!$B$4:$B$7322,"&gt;="&amp;$B$3,BITACORA!$B$4:$B$7322,"&lt;="&amp;$B$4)</f>
        <v>0</v>
      </c>
      <c r="R314" s="165">
        <f>COUNTIFS(BITACORA!$C$4:$C$7322,$B$7:$B$501,BITACORA!$E$4:$E$7322,$E$6:$AM$6,BITACORA!$B$4:$B$7322,"&gt;="&amp;$B$3,BITACORA!$B$4:$B$7322,"&lt;="&amp;$B$4)</f>
        <v>0</v>
      </c>
      <c r="S314" s="165">
        <f>COUNTIFS(BITACORA!$C$4:$C$7322,$B$7:$B$501,BITACORA!$E$4:$E$7322,$E$6:$AM$6,BITACORA!$B$4:$B$7322,"&gt;="&amp;$B$3,BITACORA!$B$4:$B$7322,"&lt;="&amp;$B$4)</f>
        <v>0</v>
      </c>
      <c r="T314" s="165">
        <f>COUNTIFS(BITACORA!$C$4:$C$7322,$B$7:$B$501,BITACORA!$E$4:$E$7322,$E$6:$AM$6,BITACORA!$B$4:$B$7322,"&gt;="&amp;$B$3,BITACORA!$B$4:$B$7322,"&lt;="&amp;$B$4)</f>
        <v>0</v>
      </c>
      <c r="U314" s="165">
        <f>COUNTIFS(BITACORA!$C$4:$C$7322,$B$7:$B$501,BITACORA!$E$4:$E$7322,$E$6:$AM$6,BITACORA!$B$4:$B$7322,"&gt;="&amp;$B$3,BITACORA!$B$4:$B$7322,"&lt;="&amp;$B$4)</f>
        <v>0</v>
      </c>
      <c r="V314" s="165">
        <f>COUNTIFS(BITACORA!$C$4:$C$7322,$B$7:$B$501,BITACORA!$E$4:$E$7322,$E$6:$AM$6,BITACORA!$B$4:$B$7322,"&gt;="&amp;$B$3,BITACORA!$B$4:$B$7322,"&lt;="&amp;$B$4)</f>
        <v>0</v>
      </c>
      <c r="W314" s="165">
        <f>COUNTIFS(BITACORA!$C$4:$C$7322,$B$7:$B$501,BITACORA!$E$4:$E$7322,$E$6:$AM$6,BITACORA!$B$4:$B$7322,"&gt;="&amp;$B$3,BITACORA!$B$4:$B$7322,"&lt;="&amp;$B$4)</f>
        <v>0</v>
      </c>
      <c r="X314" s="165">
        <f>COUNTIFS(BITACORA!$C$4:$C$7322,$B$7:$B$501,BITACORA!$E$4:$E$7322,$E$6:$AM$6,BITACORA!$B$4:$B$7322,"&gt;="&amp;$B$3,BITACORA!$B$4:$B$7322,"&lt;="&amp;$B$4)</f>
        <v>0</v>
      </c>
      <c r="Y314" s="165">
        <f>COUNTIFS(BITACORA!$C$4:$C$7322,$B$7:$B$501,BITACORA!$E$4:$E$7322,$E$6:$AM$6,BITACORA!$B$4:$B$7322,"&gt;="&amp;$B$3,BITACORA!$B$4:$B$7322,"&lt;="&amp;$B$4)</f>
        <v>0</v>
      </c>
      <c r="Z314" s="165">
        <f>COUNTIFS(BITACORA!$C$4:$C$7322,$B$7:$B$501,BITACORA!$E$4:$E$7322,$E$6:$AM$6,BITACORA!$B$4:$B$7322,"&gt;="&amp;$B$3,BITACORA!$B$4:$B$7322,"&lt;="&amp;$B$4)</f>
        <v>0</v>
      </c>
      <c r="AA314" s="165">
        <f>COUNTIFS(BITACORA!$C$4:$C$7322,$B$7:$B$501,BITACORA!$E$4:$E$7322,$E$6:$AM$6,BITACORA!$B$4:$B$7322,"&gt;="&amp;$B$3,BITACORA!$B$4:$B$7322,"&lt;="&amp;$B$4)</f>
        <v>0</v>
      </c>
      <c r="AB314" s="165">
        <f>COUNTIFS(BITACORA!$C$4:$C$7322,$B$7:$B$501,BITACORA!$E$4:$E$7322,$E$6:$AM$6,BITACORA!$B$4:$B$7322,"&gt;="&amp;$B$3,BITACORA!$B$4:$B$7322,"&lt;="&amp;$B$4)</f>
        <v>0</v>
      </c>
      <c r="AC314" s="165">
        <f>COUNTIFS(BITACORA!$C$4:$C$7322,$B$7:$B$501,BITACORA!$E$4:$E$7322,$E$6:$AM$6,BITACORA!$B$4:$B$7322,"&gt;="&amp;$B$3,BITACORA!$B$4:$B$7322,"&lt;="&amp;$B$4)</f>
        <v>0</v>
      </c>
      <c r="AD314" s="165">
        <f>COUNTIFS(BITACORA!$C$4:$C$7322,$B$7:$B$501,BITACORA!$E$4:$E$7322,$E$6:$AM$6,BITACORA!$B$4:$B$7322,"&gt;="&amp;$B$3,BITACORA!$B$4:$B$7322,"&lt;="&amp;$B$4)</f>
        <v>0</v>
      </c>
      <c r="AE314" s="165">
        <f>COUNTIFS(BITACORA!$C$4:$C$7322,$B$7:$B$501,BITACORA!$E$4:$E$7322,$E$6:$AM$6,BITACORA!$B$4:$B$7322,"&gt;="&amp;$B$3,BITACORA!$B$4:$B$7322,"&lt;="&amp;$B$4)</f>
        <v>0</v>
      </c>
      <c r="AF314" s="165">
        <f>COUNTIFS(BITACORA!$C$4:$C$7322,$B$7:$B$501,BITACORA!$E$4:$E$7322,$E$6:$AM$6,BITACORA!$B$4:$B$7322,"&gt;="&amp;$B$3,BITACORA!$B$4:$B$7322,"&lt;="&amp;$B$4)</f>
        <v>0</v>
      </c>
      <c r="AG314" s="165">
        <f>COUNTIFS(BITACORA!$C$4:$C$7322,$B$7:$B$501,BITACORA!$E$4:$E$7322,$E$6:$AM$6,BITACORA!$B$4:$B$7322,"&gt;="&amp;$B$3,BITACORA!$B$4:$B$7322,"&lt;="&amp;$B$4)</f>
        <v>0</v>
      </c>
      <c r="AH314" s="165">
        <f>COUNTIFS(BITACORA!$C$4:$C$7322,$B$7:$B$501,BITACORA!$E$4:$E$7322,$E$6:$AM$6,BITACORA!$B$4:$B$7322,"&gt;="&amp;$B$3,BITACORA!$B$4:$B$7322,"&lt;="&amp;$B$4)</f>
        <v>0</v>
      </c>
      <c r="AI314" s="165">
        <f>COUNTIFS(BITACORA!$C$4:$C$7322,$B$7:$B$501,BITACORA!$E$4:$E$7322,$E$6:$AM$6,BITACORA!$B$4:$B$7322,"&gt;="&amp;$B$3,BITACORA!$B$4:$B$7322,"&lt;="&amp;$B$4)</f>
        <v>0</v>
      </c>
      <c r="AJ314" s="165">
        <f>COUNTIFS(BITACORA!$C$4:$C$7322,$B$7:$B$501,BITACORA!$E$4:$E$7322,$E$6:$AM$6,BITACORA!$B$4:$B$7322,"&gt;="&amp;$B$3,BITACORA!$B$4:$B$7322,"&lt;="&amp;$B$4)</f>
        <v>0</v>
      </c>
      <c r="AK314" s="165">
        <f>COUNTIFS(BITACORA!$C$4:$C$7322,$B$7:$B$501,BITACORA!$E$4:$E$7322,$E$6:$AM$6,BITACORA!$B$4:$B$7322,"&gt;="&amp;$B$3,BITACORA!$B$4:$B$7322,"&lt;="&amp;$B$4)</f>
        <v>0</v>
      </c>
      <c r="AL314" s="165">
        <f>COUNTIFS(BITACORA!$C$4:$C$7322,$B$7:$B$501,BITACORA!$E$4:$E$7322,$E$6:$AM$6,BITACORA!$B$4:$B$7322,"&gt;="&amp;$B$3,BITACORA!$B$4:$B$7322,"&lt;="&amp;$B$4)</f>
        <v>0</v>
      </c>
      <c r="AM314" s="165">
        <f>COUNTIFS(BITACORA!$C$4:$C$7322,$B$7:$B$501,BITACORA!$E$4:$E$7322,$E$6:$AM$6,BITACORA!$B$4:$B$7322,"&gt;="&amp;$B$3,BITACORA!$B$4:$B$7322,"&lt;="&amp;$B$4)</f>
        <v>0</v>
      </c>
    </row>
    <row r="315" spans="1:39">
      <c r="A315" s="141"/>
      <c r="B315" s="165"/>
      <c r="C315" s="165"/>
      <c r="D315" s="164">
        <f t="shared" si="0"/>
        <v>0</v>
      </c>
      <c r="E315" s="165">
        <f>COUNTIFS(BITACORA!$C$4:$C$7322,$B$7:$B$501,BITACORA!$E$4:$E$7322,$E$6:$AM$6,BITACORA!$B$4:$B$7322,"&gt;="&amp;$B$3,BITACORA!$B$4:$B$7322,"&lt;="&amp;$B$4)</f>
        <v>0</v>
      </c>
      <c r="F315" s="165">
        <f>COUNTIFS(BITACORA!$C$4:$C$7322,$B$7:$B$501,BITACORA!$E$4:$E$7322,$E$6:$AM$6,BITACORA!$B$4:$B$7322,"&gt;="&amp;$B$3,BITACORA!$B$4:$B$7322,"&lt;="&amp;$B$4)</f>
        <v>0</v>
      </c>
      <c r="G315" s="165">
        <f>COUNTIFS(BITACORA!$C$4:$C$7322,$B$7:$B$501,BITACORA!$E$4:$E$7322,$E$6:$AM$6,BITACORA!$B$4:$B$7322,"&gt;="&amp;$B$3,BITACORA!$B$4:$B$7322,"&lt;="&amp;$B$4)</f>
        <v>0</v>
      </c>
      <c r="H315" s="165">
        <f>COUNTIFS(BITACORA!$C$4:$C$7322,$B$7:$B$501,BITACORA!$E$4:$E$7322,$E$6:$AM$6,BITACORA!$B$4:$B$7322,"&gt;="&amp;$B$3,BITACORA!$B$4:$B$7322,"&lt;="&amp;$B$4)</f>
        <v>0</v>
      </c>
      <c r="I315" s="165">
        <f>COUNTIFS(BITACORA!$C$4:$C$7322,$B$7:$B$501,BITACORA!$E$4:$E$7322,$E$6:$AM$6,BITACORA!$B$4:$B$7322,"&gt;="&amp;$B$3,BITACORA!$B$4:$B$7322,"&lt;="&amp;$B$4)</f>
        <v>0</v>
      </c>
      <c r="J315" s="165">
        <f>COUNTIFS(BITACORA!$C$4:$C$7322,$B$7:$B$501,BITACORA!$E$4:$E$7322,$E$6:$AM$6,BITACORA!$B$4:$B$7322,"&gt;="&amp;$B$3,BITACORA!$B$4:$B$7322,"&lt;="&amp;$B$4)</f>
        <v>0</v>
      </c>
      <c r="K315" s="165">
        <f>COUNTIFS(BITACORA!$C$4:$C$7322,$B$7:$B$501,BITACORA!$E$4:$E$7322,$E$6:$AM$6,BITACORA!$B$4:$B$7322,"&gt;="&amp;$B$3,BITACORA!$B$4:$B$7322,"&lt;="&amp;$B$4)</f>
        <v>0</v>
      </c>
      <c r="L315" s="165">
        <f>COUNTIFS(BITACORA!$C$4:$C$7322,$B$7:$B$501,BITACORA!$E$4:$E$7322,$E$6:$AM$6,BITACORA!$B$4:$B$7322,"&gt;="&amp;$B$3,BITACORA!$B$4:$B$7322,"&lt;="&amp;$B$4)</f>
        <v>0</v>
      </c>
      <c r="M315" s="165">
        <f>COUNTIFS(BITACORA!$C$4:$C$7322,$B$7:$B$501,BITACORA!$E$4:$E$7322,$E$6:$AM$6,BITACORA!$B$4:$B$7322,"&gt;="&amp;$B$3,BITACORA!$B$4:$B$7322,"&lt;="&amp;$B$4)</f>
        <v>0</v>
      </c>
      <c r="N315" s="165">
        <f>COUNTIFS(BITACORA!$C$4:$C$7322,$B$7:$B$501,BITACORA!$E$4:$E$7322,$E$6:$AM$6,BITACORA!$B$4:$B$7322,"&gt;="&amp;$B$3,BITACORA!$B$4:$B$7322,"&lt;="&amp;$B$4)</f>
        <v>0</v>
      </c>
      <c r="O315" s="165">
        <f>COUNTIFS(BITACORA!$C$4:$C$7322,$B$7:$B$501,BITACORA!$E$4:$E$7322,$E$6:$AM$6,BITACORA!$B$4:$B$7322,"&gt;="&amp;$B$3,BITACORA!$B$4:$B$7322,"&lt;="&amp;$B$4)</f>
        <v>0</v>
      </c>
      <c r="P315" s="165">
        <f>COUNTIFS(BITACORA!$C$4:$C$7322,$B$7:$B$501,BITACORA!$E$4:$E$7322,$E$6:$AM$6,BITACORA!$B$4:$B$7322,"&gt;="&amp;$B$3,BITACORA!$B$4:$B$7322,"&lt;="&amp;$B$4)</f>
        <v>0</v>
      </c>
      <c r="Q315" s="165">
        <f>COUNTIFS(BITACORA!$C$4:$C$7322,$B$7:$B$501,BITACORA!$E$4:$E$7322,$E$6:$AM$6,BITACORA!$B$4:$B$7322,"&gt;="&amp;$B$3,BITACORA!$B$4:$B$7322,"&lt;="&amp;$B$4)</f>
        <v>0</v>
      </c>
      <c r="R315" s="165">
        <f>COUNTIFS(BITACORA!$C$4:$C$7322,$B$7:$B$501,BITACORA!$E$4:$E$7322,$E$6:$AM$6,BITACORA!$B$4:$B$7322,"&gt;="&amp;$B$3,BITACORA!$B$4:$B$7322,"&lt;="&amp;$B$4)</f>
        <v>0</v>
      </c>
      <c r="S315" s="165">
        <f>COUNTIFS(BITACORA!$C$4:$C$7322,$B$7:$B$501,BITACORA!$E$4:$E$7322,$E$6:$AM$6,BITACORA!$B$4:$B$7322,"&gt;="&amp;$B$3,BITACORA!$B$4:$B$7322,"&lt;="&amp;$B$4)</f>
        <v>0</v>
      </c>
      <c r="T315" s="165">
        <f>COUNTIFS(BITACORA!$C$4:$C$7322,$B$7:$B$501,BITACORA!$E$4:$E$7322,$E$6:$AM$6,BITACORA!$B$4:$B$7322,"&gt;="&amp;$B$3,BITACORA!$B$4:$B$7322,"&lt;="&amp;$B$4)</f>
        <v>0</v>
      </c>
      <c r="U315" s="165">
        <f>COUNTIFS(BITACORA!$C$4:$C$7322,$B$7:$B$501,BITACORA!$E$4:$E$7322,$E$6:$AM$6,BITACORA!$B$4:$B$7322,"&gt;="&amp;$B$3,BITACORA!$B$4:$B$7322,"&lt;="&amp;$B$4)</f>
        <v>0</v>
      </c>
      <c r="V315" s="165">
        <f>COUNTIFS(BITACORA!$C$4:$C$7322,$B$7:$B$501,BITACORA!$E$4:$E$7322,$E$6:$AM$6,BITACORA!$B$4:$B$7322,"&gt;="&amp;$B$3,BITACORA!$B$4:$B$7322,"&lt;="&amp;$B$4)</f>
        <v>0</v>
      </c>
      <c r="W315" s="165">
        <f>COUNTIFS(BITACORA!$C$4:$C$7322,$B$7:$B$501,BITACORA!$E$4:$E$7322,$E$6:$AM$6,BITACORA!$B$4:$B$7322,"&gt;="&amp;$B$3,BITACORA!$B$4:$B$7322,"&lt;="&amp;$B$4)</f>
        <v>0</v>
      </c>
      <c r="X315" s="165">
        <f>COUNTIFS(BITACORA!$C$4:$C$7322,$B$7:$B$501,BITACORA!$E$4:$E$7322,$E$6:$AM$6,BITACORA!$B$4:$B$7322,"&gt;="&amp;$B$3,BITACORA!$B$4:$B$7322,"&lt;="&amp;$B$4)</f>
        <v>0</v>
      </c>
      <c r="Y315" s="165">
        <f>COUNTIFS(BITACORA!$C$4:$C$7322,$B$7:$B$501,BITACORA!$E$4:$E$7322,$E$6:$AM$6,BITACORA!$B$4:$B$7322,"&gt;="&amp;$B$3,BITACORA!$B$4:$B$7322,"&lt;="&amp;$B$4)</f>
        <v>0</v>
      </c>
      <c r="Z315" s="165">
        <f>COUNTIFS(BITACORA!$C$4:$C$7322,$B$7:$B$501,BITACORA!$E$4:$E$7322,$E$6:$AM$6,BITACORA!$B$4:$B$7322,"&gt;="&amp;$B$3,BITACORA!$B$4:$B$7322,"&lt;="&amp;$B$4)</f>
        <v>0</v>
      </c>
      <c r="AA315" s="165">
        <f>COUNTIFS(BITACORA!$C$4:$C$7322,$B$7:$B$501,BITACORA!$E$4:$E$7322,$E$6:$AM$6,BITACORA!$B$4:$B$7322,"&gt;="&amp;$B$3,BITACORA!$B$4:$B$7322,"&lt;="&amp;$B$4)</f>
        <v>0</v>
      </c>
      <c r="AB315" s="165">
        <f>COUNTIFS(BITACORA!$C$4:$C$7322,$B$7:$B$501,BITACORA!$E$4:$E$7322,$E$6:$AM$6,BITACORA!$B$4:$B$7322,"&gt;="&amp;$B$3,BITACORA!$B$4:$B$7322,"&lt;="&amp;$B$4)</f>
        <v>0</v>
      </c>
      <c r="AC315" s="165">
        <f>COUNTIFS(BITACORA!$C$4:$C$7322,$B$7:$B$501,BITACORA!$E$4:$E$7322,$E$6:$AM$6,BITACORA!$B$4:$B$7322,"&gt;="&amp;$B$3,BITACORA!$B$4:$B$7322,"&lt;="&amp;$B$4)</f>
        <v>0</v>
      </c>
      <c r="AD315" s="165">
        <f>COUNTIFS(BITACORA!$C$4:$C$7322,$B$7:$B$501,BITACORA!$E$4:$E$7322,$E$6:$AM$6,BITACORA!$B$4:$B$7322,"&gt;="&amp;$B$3,BITACORA!$B$4:$B$7322,"&lt;="&amp;$B$4)</f>
        <v>0</v>
      </c>
      <c r="AE315" s="165">
        <f>COUNTIFS(BITACORA!$C$4:$C$7322,$B$7:$B$501,BITACORA!$E$4:$E$7322,$E$6:$AM$6,BITACORA!$B$4:$B$7322,"&gt;="&amp;$B$3,BITACORA!$B$4:$B$7322,"&lt;="&amp;$B$4)</f>
        <v>0</v>
      </c>
      <c r="AF315" s="165">
        <f>COUNTIFS(BITACORA!$C$4:$C$7322,$B$7:$B$501,BITACORA!$E$4:$E$7322,$E$6:$AM$6,BITACORA!$B$4:$B$7322,"&gt;="&amp;$B$3,BITACORA!$B$4:$B$7322,"&lt;="&amp;$B$4)</f>
        <v>0</v>
      </c>
      <c r="AG315" s="165">
        <f>COUNTIFS(BITACORA!$C$4:$C$7322,$B$7:$B$501,BITACORA!$E$4:$E$7322,$E$6:$AM$6,BITACORA!$B$4:$B$7322,"&gt;="&amp;$B$3,BITACORA!$B$4:$B$7322,"&lt;="&amp;$B$4)</f>
        <v>0</v>
      </c>
      <c r="AH315" s="165">
        <f>COUNTIFS(BITACORA!$C$4:$C$7322,$B$7:$B$501,BITACORA!$E$4:$E$7322,$E$6:$AM$6,BITACORA!$B$4:$B$7322,"&gt;="&amp;$B$3,BITACORA!$B$4:$B$7322,"&lt;="&amp;$B$4)</f>
        <v>0</v>
      </c>
      <c r="AI315" s="165">
        <f>COUNTIFS(BITACORA!$C$4:$C$7322,$B$7:$B$501,BITACORA!$E$4:$E$7322,$E$6:$AM$6,BITACORA!$B$4:$B$7322,"&gt;="&amp;$B$3,BITACORA!$B$4:$B$7322,"&lt;="&amp;$B$4)</f>
        <v>0</v>
      </c>
      <c r="AJ315" s="165">
        <f>COUNTIFS(BITACORA!$C$4:$C$7322,$B$7:$B$501,BITACORA!$E$4:$E$7322,$E$6:$AM$6,BITACORA!$B$4:$B$7322,"&gt;="&amp;$B$3,BITACORA!$B$4:$B$7322,"&lt;="&amp;$B$4)</f>
        <v>0</v>
      </c>
      <c r="AK315" s="165">
        <f>COUNTIFS(BITACORA!$C$4:$C$7322,$B$7:$B$501,BITACORA!$E$4:$E$7322,$E$6:$AM$6,BITACORA!$B$4:$B$7322,"&gt;="&amp;$B$3,BITACORA!$B$4:$B$7322,"&lt;="&amp;$B$4)</f>
        <v>0</v>
      </c>
      <c r="AL315" s="165">
        <f>COUNTIFS(BITACORA!$C$4:$C$7322,$B$7:$B$501,BITACORA!$E$4:$E$7322,$E$6:$AM$6,BITACORA!$B$4:$B$7322,"&gt;="&amp;$B$3,BITACORA!$B$4:$B$7322,"&lt;="&amp;$B$4)</f>
        <v>0</v>
      </c>
      <c r="AM315" s="165">
        <f>COUNTIFS(BITACORA!$C$4:$C$7322,$B$7:$B$501,BITACORA!$E$4:$E$7322,$E$6:$AM$6,BITACORA!$B$4:$B$7322,"&gt;="&amp;$B$3,BITACORA!$B$4:$B$7322,"&lt;="&amp;$B$4)</f>
        <v>0</v>
      </c>
    </row>
    <row r="316" spans="1:39">
      <c r="A316" s="141"/>
      <c r="B316" s="165"/>
      <c r="C316" s="165"/>
      <c r="D316" s="164">
        <f t="shared" si="0"/>
        <v>0</v>
      </c>
      <c r="E316" s="165">
        <f>COUNTIFS(BITACORA!$C$4:$C$7322,$B$7:$B$501,BITACORA!$E$4:$E$7322,$E$6:$AM$6,BITACORA!$B$4:$B$7322,"&gt;="&amp;$B$3,BITACORA!$B$4:$B$7322,"&lt;="&amp;$B$4)</f>
        <v>0</v>
      </c>
      <c r="F316" s="165">
        <f>COUNTIFS(BITACORA!$C$4:$C$7322,$B$7:$B$501,BITACORA!$E$4:$E$7322,$E$6:$AM$6,BITACORA!$B$4:$B$7322,"&gt;="&amp;$B$3,BITACORA!$B$4:$B$7322,"&lt;="&amp;$B$4)</f>
        <v>0</v>
      </c>
      <c r="G316" s="165">
        <f>COUNTIFS(BITACORA!$C$4:$C$7322,$B$7:$B$501,BITACORA!$E$4:$E$7322,$E$6:$AM$6,BITACORA!$B$4:$B$7322,"&gt;="&amp;$B$3,BITACORA!$B$4:$B$7322,"&lt;="&amp;$B$4)</f>
        <v>0</v>
      </c>
      <c r="H316" s="165">
        <f>COUNTIFS(BITACORA!$C$4:$C$7322,$B$7:$B$501,BITACORA!$E$4:$E$7322,$E$6:$AM$6,BITACORA!$B$4:$B$7322,"&gt;="&amp;$B$3,BITACORA!$B$4:$B$7322,"&lt;="&amp;$B$4)</f>
        <v>0</v>
      </c>
      <c r="I316" s="165">
        <f>COUNTIFS(BITACORA!$C$4:$C$7322,$B$7:$B$501,BITACORA!$E$4:$E$7322,$E$6:$AM$6,BITACORA!$B$4:$B$7322,"&gt;="&amp;$B$3,BITACORA!$B$4:$B$7322,"&lt;="&amp;$B$4)</f>
        <v>0</v>
      </c>
      <c r="J316" s="165">
        <f>COUNTIFS(BITACORA!$C$4:$C$7322,$B$7:$B$501,BITACORA!$E$4:$E$7322,$E$6:$AM$6,BITACORA!$B$4:$B$7322,"&gt;="&amp;$B$3,BITACORA!$B$4:$B$7322,"&lt;="&amp;$B$4)</f>
        <v>0</v>
      </c>
      <c r="K316" s="165">
        <f>COUNTIFS(BITACORA!$C$4:$C$7322,$B$7:$B$501,BITACORA!$E$4:$E$7322,$E$6:$AM$6,BITACORA!$B$4:$B$7322,"&gt;="&amp;$B$3,BITACORA!$B$4:$B$7322,"&lt;="&amp;$B$4)</f>
        <v>0</v>
      </c>
      <c r="L316" s="165">
        <f>COUNTIFS(BITACORA!$C$4:$C$7322,$B$7:$B$501,BITACORA!$E$4:$E$7322,$E$6:$AM$6,BITACORA!$B$4:$B$7322,"&gt;="&amp;$B$3,BITACORA!$B$4:$B$7322,"&lt;="&amp;$B$4)</f>
        <v>0</v>
      </c>
      <c r="M316" s="165">
        <f>COUNTIFS(BITACORA!$C$4:$C$7322,$B$7:$B$501,BITACORA!$E$4:$E$7322,$E$6:$AM$6,BITACORA!$B$4:$B$7322,"&gt;="&amp;$B$3,BITACORA!$B$4:$B$7322,"&lt;="&amp;$B$4)</f>
        <v>0</v>
      </c>
      <c r="N316" s="165">
        <f>COUNTIFS(BITACORA!$C$4:$C$7322,$B$7:$B$501,BITACORA!$E$4:$E$7322,$E$6:$AM$6,BITACORA!$B$4:$B$7322,"&gt;="&amp;$B$3,BITACORA!$B$4:$B$7322,"&lt;="&amp;$B$4)</f>
        <v>0</v>
      </c>
      <c r="O316" s="165">
        <f>COUNTIFS(BITACORA!$C$4:$C$7322,$B$7:$B$501,BITACORA!$E$4:$E$7322,$E$6:$AM$6,BITACORA!$B$4:$B$7322,"&gt;="&amp;$B$3,BITACORA!$B$4:$B$7322,"&lt;="&amp;$B$4)</f>
        <v>0</v>
      </c>
      <c r="P316" s="165">
        <f>COUNTIFS(BITACORA!$C$4:$C$7322,$B$7:$B$501,BITACORA!$E$4:$E$7322,$E$6:$AM$6,BITACORA!$B$4:$B$7322,"&gt;="&amp;$B$3,BITACORA!$B$4:$B$7322,"&lt;="&amp;$B$4)</f>
        <v>0</v>
      </c>
      <c r="Q316" s="165">
        <f>COUNTIFS(BITACORA!$C$4:$C$7322,$B$7:$B$501,BITACORA!$E$4:$E$7322,$E$6:$AM$6,BITACORA!$B$4:$B$7322,"&gt;="&amp;$B$3,BITACORA!$B$4:$B$7322,"&lt;="&amp;$B$4)</f>
        <v>0</v>
      </c>
      <c r="R316" s="165">
        <f>COUNTIFS(BITACORA!$C$4:$C$7322,$B$7:$B$501,BITACORA!$E$4:$E$7322,$E$6:$AM$6,BITACORA!$B$4:$B$7322,"&gt;="&amp;$B$3,BITACORA!$B$4:$B$7322,"&lt;="&amp;$B$4)</f>
        <v>0</v>
      </c>
      <c r="S316" s="165">
        <f>COUNTIFS(BITACORA!$C$4:$C$7322,$B$7:$B$501,BITACORA!$E$4:$E$7322,$E$6:$AM$6,BITACORA!$B$4:$B$7322,"&gt;="&amp;$B$3,BITACORA!$B$4:$B$7322,"&lt;="&amp;$B$4)</f>
        <v>0</v>
      </c>
      <c r="T316" s="165">
        <f>COUNTIFS(BITACORA!$C$4:$C$7322,$B$7:$B$501,BITACORA!$E$4:$E$7322,$E$6:$AM$6,BITACORA!$B$4:$B$7322,"&gt;="&amp;$B$3,BITACORA!$B$4:$B$7322,"&lt;="&amp;$B$4)</f>
        <v>0</v>
      </c>
      <c r="U316" s="165">
        <f>COUNTIFS(BITACORA!$C$4:$C$7322,$B$7:$B$501,BITACORA!$E$4:$E$7322,$E$6:$AM$6,BITACORA!$B$4:$B$7322,"&gt;="&amp;$B$3,BITACORA!$B$4:$B$7322,"&lt;="&amp;$B$4)</f>
        <v>0</v>
      </c>
      <c r="V316" s="165">
        <f>COUNTIFS(BITACORA!$C$4:$C$7322,$B$7:$B$501,BITACORA!$E$4:$E$7322,$E$6:$AM$6,BITACORA!$B$4:$B$7322,"&gt;="&amp;$B$3,BITACORA!$B$4:$B$7322,"&lt;="&amp;$B$4)</f>
        <v>0</v>
      </c>
      <c r="W316" s="165">
        <f>COUNTIFS(BITACORA!$C$4:$C$7322,$B$7:$B$501,BITACORA!$E$4:$E$7322,$E$6:$AM$6,BITACORA!$B$4:$B$7322,"&gt;="&amp;$B$3,BITACORA!$B$4:$B$7322,"&lt;="&amp;$B$4)</f>
        <v>0</v>
      </c>
      <c r="X316" s="165">
        <f>COUNTIFS(BITACORA!$C$4:$C$7322,$B$7:$B$501,BITACORA!$E$4:$E$7322,$E$6:$AM$6,BITACORA!$B$4:$B$7322,"&gt;="&amp;$B$3,BITACORA!$B$4:$B$7322,"&lt;="&amp;$B$4)</f>
        <v>0</v>
      </c>
      <c r="Y316" s="165">
        <f>COUNTIFS(BITACORA!$C$4:$C$7322,$B$7:$B$501,BITACORA!$E$4:$E$7322,$E$6:$AM$6,BITACORA!$B$4:$B$7322,"&gt;="&amp;$B$3,BITACORA!$B$4:$B$7322,"&lt;="&amp;$B$4)</f>
        <v>0</v>
      </c>
      <c r="Z316" s="165">
        <f>COUNTIFS(BITACORA!$C$4:$C$7322,$B$7:$B$501,BITACORA!$E$4:$E$7322,$E$6:$AM$6,BITACORA!$B$4:$B$7322,"&gt;="&amp;$B$3,BITACORA!$B$4:$B$7322,"&lt;="&amp;$B$4)</f>
        <v>0</v>
      </c>
      <c r="AA316" s="165">
        <f>COUNTIFS(BITACORA!$C$4:$C$7322,$B$7:$B$501,BITACORA!$E$4:$E$7322,$E$6:$AM$6,BITACORA!$B$4:$B$7322,"&gt;="&amp;$B$3,BITACORA!$B$4:$B$7322,"&lt;="&amp;$B$4)</f>
        <v>0</v>
      </c>
      <c r="AB316" s="165">
        <f>COUNTIFS(BITACORA!$C$4:$C$7322,$B$7:$B$501,BITACORA!$E$4:$E$7322,$E$6:$AM$6,BITACORA!$B$4:$B$7322,"&gt;="&amp;$B$3,BITACORA!$B$4:$B$7322,"&lt;="&amp;$B$4)</f>
        <v>0</v>
      </c>
      <c r="AC316" s="165">
        <f>COUNTIFS(BITACORA!$C$4:$C$7322,$B$7:$B$501,BITACORA!$E$4:$E$7322,$E$6:$AM$6,BITACORA!$B$4:$B$7322,"&gt;="&amp;$B$3,BITACORA!$B$4:$B$7322,"&lt;="&amp;$B$4)</f>
        <v>0</v>
      </c>
      <c r="AD316" s="165">
        <f>COUNTIFS(BITACORA!$C$4:$C$7322,$B$7:$B$501,BITACORA!$E$4:$E$7322,$E$6:$AM$6,BITACORA!$B$4:$B$7322,"&gt;="&amp;$B$3,BITACORA!$B$4:$B$7322,"&lt;="&amp;$B$4)</f>
        <v>0</v>
      </c>
      <c r="AE316" s="165">
        <f>COUNTIFS(BITACORA!$C$4:$C$7322,$B$7:$B$501,BITACORA!$E$4:$E$7322,$E$6:$AM$6,BITACORA!$B$4:$B$7322,"&gt;="&amp;$B$3,BITACORA!$B$4:$B$7322,"&lt;="&amp;$B$4)</f>
        <v>0</v>
      </c>
      <c r="AF316" s="165">
        <f>COUNTIFS(BITACORA!$C$4:$C$7322,$B$7:$B$501,BITACORA!$E$4:$E$7322,$E$6:$AM$6,BITACORA!$B$4:$B$7322,"&gt;="&amp;$B$3,BITACORA!$B$4:$B$7322,"&lt;="&amp;$B$4)</f>
        <v>0</v>
      </c>
      <c r="AG316" s="165">
        <f>COUNTIFS(BITACORA!$C$4:$C$7322,$B$7:$B$501,BITACORA!$E$4:$E$7322,$E$6:$AM$6,BITACORA!$B$4:$B$7322,"&gt;="&amp;$B$3,BITACORA!$B$4:$B$7322,"&lt;="&amp;$B$4)</f>
        <v>0</v>
      </c>
      <c r="AH316" s="165">
        <f>COUNTIFS(BITACORA!$C$4:$C$7322,$B$7:$B$501,BITACORA!$E$4:$E$7322,$E$6:$AM$6,BITACORA!$B$4:$B$7322,"&gt;="&amp;$B$3,BITACORA!$B$4:$B$7322,"&lt;="&amp;$B$4)</f>
        <v>0</v>
      </c>
      <c r="AI316" s="165">
        <f>COUNTIFS(BITACORA!$C$4:$C$7322,$B$7:$B$501,BITACORA!$E$4:$E$7322,$E$6:$AM$6,BITACORA!$B$4:$B$7322,"&gt;="&amp;$B$3,BITACORA!$B$4:$B$7322,"&lt;="&amp;$B$4)</f>
        <v>0</v>
      </c>
      <c r="AJ316" s="165">
        <f>COUNTIFS(BITACORA!$C$4:$C$7322,$B$7:$B$501,BITACORA!$E$4:$E$7322,$E$6:$AM$6,BITACORA!$B$4:$B$7322,"&gt;="&amp;$B$3,BITACORA!$B$4:$B$7322,"&lt;="&amp;$B$4)</f>
        <v>0</v>
      </c>
      <c r="AK316" s="165">
        <f>COUNTIFS(BITACORA!$C$4:$C$7322,$B$7:$B$501,BITACORA!$E$4:$E$7322,$E$6:$AM$6,BITACORA!$B$4:$B$7322,"&gt;="&amp;$B$3,BITACORA!$B$4:$B$7322,"&lt;="&amp;$B$4)</f>
        <v>0</v>
      </c>
      <c r="AL316" s="165">
        <f>COUNTIFS(BITACORA!$C$4:$C$7322,$B$7:$B$501,BITACORA!$E$4:$E$7322,$E$6:$AM$6,BITACORA!$B$4:$B$7322,"&gt;="&amp;$B$3,BITACORA!$B$4:$B$7322,"&lt;="&amp;$B$4)</f>
        <v>0</v>
      </c>
      <c r="AM316" s="165">
        <f>COUNTIFS(BITACORA!$C$4:$C$7322,$B$7:$B$501,BITACORA!$E$4:$E$7322,$E$6:$AM$6,BITACORA!$B$4:$B$7322,"&gt;="&amp;$B$3,BITACORA!$B$4:$B$7322,"&lt;="&amp;$B$4)</f>
        <v>0</v>
      </c>
    </row>
    <row r="317" spans="1:39">
      <c r="A317" s="141"/>
      <c r="B317" s="165"/>
      <c r="C317" s="165"/>
      <c r="D317" s="164">
        <f t="shared" si="0"/>
        <v>0</v>
      </c>
      <c r="E317" s="165">
        <f>COUNTIFS(BITACORA!$C$4:$C$7322,$B$7:$B$501,BITACORA!$E$4:$E$7322,$E$6:$AM$6,BITACORA!$B$4:$B$7322,"&gt;="&amp;$B$3,BITACORA!$B$4:$B$7322,"&lt;="&amp;$B$4)</f>
        <v>0</v>
      </c>
      <c r="F317" s="165">
        <f>COUNTIFS(BITACORA!$C$4:$C$7322,$B$7:$B$501,BITACORA!$E$4:$E$7322,$E$6:$AM$6,BITACORA!$B$4:$B$7322,"&gt;="&amp;$B$3,BITACORA!$B$4:$B$7322,"&lt;="&amp;$B$4)</f>
        <v>0</v>
      </c>
      <c r="G317" s="165">
        <f>COUNTIFS(BITACORA!$C$4:$C$7322,$B$7:$B$501,BITACORA!$E$4:$E$7322,$E$6:$AM$6,BITACORA!$B$4:$B$7322,"&gt;="&amp;$B$3,BITACORA!$B$4:$B$7322,"&lt;="&amp;$B$4)</f>
        <v>0</v>
      </c>
      <c r="H317" s="165">
        <f>COUNTIFS(BITACORA!$C$4:$C$7322,$B$7:$B$501,BITACORA!$E$4:$E$7322,$E$6:$AM$6,BITACORA!$B$4:$B$7322,"&gt;="&amp;$B$3,BITACORA!$B$4:$B$7322,"&lt;="&amp;$B$4)</f>
        <v>0</v>
      </c>
      <c r="I317" s="165">
        <f>COUNTIFS(BITACORA!$C$4:$C$7322,$B$7:$B$501,BITACORA!$E$4:$E$7322,$E$6:$AM$6,BITACORA!$B$4:$B$7322,"&gt;="&amp;$B$3,BITACORA!$B$4:$B$7322,"&lt;="&amp;$B$4)</f>
        <v>0</v>
      </c>
      <c r="J317" s="165">
        <f>COUNTIFS(BITACORA!$C$4:$C$7322,$B$7:$B$501,BITACORA!$E$4:$E$7322,$E$6:$AM$6,BITACORA!$B$4:$B$7322,"&gt;="&amp;$B$3,BITACORA!$B$4:$B$7322,"&lt;="&amp;$B$4)</f>
        <v>0</v>
      </c>
      <c r="K317" s="165">
        <f>COUNTIFS(BITACORA!$C$4:$C$7322,$B$7:$B$501,BITACORA!$E$4:$E$7322,$E$6:$AM$6,BITACORA!$B$4:$B$7322,"&gt;="&amp;$B$3,BITACORA!$B$4:$B$7322,"&lt;="&amp;$B$4)</f>
        <v>0</v>
      </c>
      <c r="L317" s="165">
        <f>COUNTIFS(BITACORA!$C$4:$C$7322,$B$7:$B$501,BITACORA!$E$4:$E$7322,$E$6:$AM$6,BITACORA!$B$4:$B$7322,"&gt;="&amp;$B$3,BITACORA!$B$4:$B$7322,"&lt;="&amp;$B$4)</f>
        <v>0</v>
      </c>
      <c r="M317" s="165">
        <f>COUNTIFS(BITACORA!$C$4:$C$7322,$B$7:$B$501,BITACORA!$E$4:$E$7322,$E$6:$AM$6,BITACORA!$B$4:$B$7322,"&gt;="&amp;$B$3,BITACORA!$B$4:$B$7322,"&lt;="&amp;$B$4)</f>
        <v>0</v>
      </c>
      <c r="N317" s="165">
        <f>COUNTIFS(BITACORA!$C$4:$C$7322,$B$7:$B$501,BITACORA!$E$4:$E$7322,$E$6:$AM$6,BITACORA!$B$4:$B$7322,"&gt;="&amp;$B$3,BITACORA!$B$4:$B$7322,"&lt;="&amp;$B$4)</f>
        <v>0</v>
      </c>
      <c r="O317" s="165">
        <f>COUNTIFS(BITACORA!$C$4:$C$7322,$B$7:$B$501,BITACORA!$E$4:$E$7322,$E$6:$AM$6,BITACORA!$B$4:$B$7322,"&gt;="&amp;$B$3,BITACORA!$B$4:$B$7322,"&lt;="&amp;$B$4)</f>
        <v>0</v>
      </c>
      <c r="P317" s="165">
        <f>COUNTIFS(BITACORA!$C$4:$C$7322,$B$7:$B$501,BITACORA!$E$4:$E$7322,$E$6:$AM$6,BITACORA!$B$4:$B$7322,"&gt;="&amp;$B$3,BITACORA!$B$4:$B$7322,"&lt;="&amp;$B$4)</f>
        <v>0</v>
      </c>
      <c r="Q317" s="165">
        <f>COUNTIFS(BITACORA!$C$4:$C$7322,$B$7:$B$501,BITACORA!$E$4:$E$7322,$E$6:$AM$6,BITACORA!$B$4:$B$7322,"&gt;="&amp;$B$3,BITACORA!$B$4:$B$7322,"&lt;="&amp;$B$4)</f>
        <v>0</v>
      </c>
      <c r="R317" s="165">
        <f>COUNTIFS(BITACORA!$C$4:$C$7322,$B$7:$B$501,BITACORA!$E$4:$E$7322,$E$6:$AM$6,BITACORA!$B$4:$B$7322,"&gt;="&amp;$B$3,BITACORA!$B$4:$B$7322,"&lt;="&amp;$B$4)</f>
        <v>0</v>
      </c>
      <c r="S317" s="165">
        <f>COUNTIFS(BITACORA!$C$4:$C$7322,$B$7:$B$501,BITACORA!$E$4:$E$7322,$E$6:$AM$6,BITACORA!$B$4:$B$7322,"&gt;="&amp;$B$3,BITACORA!$B$4:$B$7322,"&lt;="&amp;$B$4)</f>
        <v>0</v>
      </c>
      <c r="T317" s="165">
        <f>COUNTIFS(BITACORA!$C$4:$C$7322,$B$7:$B$501,BITACORA!$E$4:$E$7322,$E$6:$AM$6,BITACORA!$B$4:$B$7322,"&gt;="&amp;$B$3,BITACORA!$B$4:$B$7322,"&lt;="&amp;$B$4)</f>
        <v>0</v>
      </c>
      <c r="U317" s="165">
        <f>COUNTIFS(BITACORA!$C$4:$C$7322,$B$7:$B$501,BITACORA!$E$4:$E$7322,$E$6:$AM$6,BITACORA!$B$4:$B$7322,"&gt;="&amp;$B$3,BITACORA!$B$4:$B$7322,"&lt;="&amp;$B$4)</f>
        <v>0</v>
      </c>
      <c r="V317" s="165">
        <f>COUNTIFS(BITACORA!$C$4:$C$7322,$B$7:$B$501,BITACORA!$E$4:$E$7322,$E$6:$AM$6,BITACORA!$B$4:$B$7322,"&gt;="&amp;$B$3,BITACORA!$B$4:$B$7322,"&lt;="&amp;$B$4)</f>
        <v>0</v>
      </c>
      <c r="W317" s="165">
        <f>COUNTIFS(BITACORA!$C$4:$C$7322,$B$7:$B$501,BITACORA!$E$4:$E$7322,$E$6:$AM$6,BITACORA!$B$4:$B$7322,"&gt;="&amp;$B$3,BITACORA!$B$4:$B$7322,"&lt;="&amp;$B$4)</f>
        <v>0</v>
      </c>
      <c r="X317" s="165">
        <f>COUNTIFS(BITACORA!$C$4:$C$7322,$B$7:$B$501,BITACORA!$E$4:$E$7322,$E$6:$AM$6,BITACORA!$B$4:$B$7322,"&gt;="&amp;$B$3,BITACORA!$B$4:$B$7322,"&lt;="&amp;$B$4)</f>
        <v>0</v>
      </c>
      <c r="Y317" s="165">
        <f>COUNTIFS(BITACORA!$C$4:$C$7322,$B$7:$B$501,BITACORA!$E$4:$E$7322,$E$6:$AM$6,BITACORA!$B$4:$B$7322,"&gt;="&amp;$B$3,BITACORA!$B$4:$B$7322,"&lt;="&amp;$B$4)</f>
        <v>0</v>
      </c>
      <c r="Z317" s="165">
        <f>COUNTIFS(BITACORA!$C$4:$C$7322,$B$7:$B$501,BITACORA!$E$4:$E$7322,$E$6:$AM$6,BITACORA!$B$4:$B$7322,"&gt;="&amp;$B$3,BITACORA!$B$4:$B$7322,"&lt;="&amp;$B$4)</f>
        <v>0</v>
      </c>
      <c r="AA317" s="165">
        <f>COUNTIFS(BITACORA!$C$4:$C$7322,$B$7:$B$501,BITACORA!$E$4:$E$7322,$E$6:$AM$6,BITACORA!$B$4:$B$7322,"&gt;="&amp;$B$3,BITACORA!$B$4:$B$7322,"&lt;="&amp;$B$4)</f>
        <v>0</v>
      </c>
      <c r="AB317" s="165">
        <f>COUNTIFS(BITACORA!$C$4:$C$7322,$B$7:$B$501,BITACORA!$E$4:$E$7322,$E$6:$AM$6,BITACORA!$B$4:$B$7322,"&gt;="&amp;$B$3,BITACORA!$B$4:$B$7322,"&lt;="&amp;$B$4)</f>
        <v>0</v>
      </c>
      <c r="AC317" s="165">
        <f>COUNTIFS(BITACORA!$C$4:$C$7322,$B$7:$B$501,BITACORA!$E$4:$E$7322,$E$6:$AM$6,BITACORA!$B$4:$B$7322,"&gt;="&amp;$B$3,BITACORA!$B$4:$B$7322,"&lt;="&amp;$B$4)</f>
        <v>0</v>
      </c>
      <c r="AD317" s="165">
        <f>COUNTIFS(BITACORA!$C$4:$C$7322,$B$7:$B$501,BITACORA!$E$4:$E$7322,$E$6:$AM$6,BITACORA!$B$4:$B$7322,"&gt;="&amp;$B$3,BITACORA!$B$4:$B$7322,"&lt;="&amp;$B$4)</f>
        <v>0</v>
      </c>
      <c r="AE317" s="165">
        <f>COUNTIFS(BITACORA!$C$4:$C$7322,$B$7:$B$501,BITACORA!$E$4:$E$7322,$E$6:$AM$6,BITACORA!$B$4:$B$7322,"&gt;="&amp;$B$3,BITACORA!$B$4:$B$7322,"&lt;="&amp;$B$4)</f>
        <v>0</v>
      </c>
      <c r="AF317" s="165">
        <f>COUNTIFS(BITACORA!$C$4:$C$7322,$B$7:$B$501,BITACORA!$E$4:$E$7322,$E$6:$AM$6,BITACORA!$B$4:$B$7322,"&gt;="&amp;$B$3,BITACORA!$B$4:$B$7322,"&lt;="&amp;$B$4)</f>
        <v>0</v>
      </c>
      <c r="AG317" s="165">
        <f>COUNTIFS(BITACORA!$C$4:$C$7322,$B$7:$B$501,BITACORA!$E$4:$E$7322,$E$6:$AM$6,BITACORA!$B$4:$B$7322,"&gt;="&amp;$B$3,BITACORA!$B$4:$B$7322,"&lt;="&amp;$B$4)</f>
        <v>0</v>
      </c>
      <c r="AH317" s="165">
        <f>COUNTIFS(BITACORA!$C$4:$C$7322,$B$7:$B$501,BITACORA!$E$4:$E$7322,$E$6:$AM$6,BITACORA!$B$4:$B$7322,"&gt;="&amp;$B$3,BITACORA!$B$4:$B$7322,"&lt;="&amp;$B$4)</f>
        <v>0</v>
      </c>
      <c r="AI317" s="165">
        <f>COUNTIFS(BITACORA!$C$4:$C$7322,$B$7:$B$501,BITACORA!$E$4:$E$7322,$E$6:$AM$6,BITACORA!$B$4:$B$7322,"&gt;="&amp;$B$3,BITACORA!$B$4:$B$7322,"&lt;="&amp;$B$4)</f>
        <v>0</v>
      </c>
      <c r="AJ317" s="165">
        <f>COUNTIFS(BITACORA!$C$4:$C$7322,$B$7:$B$501,BITACORA!$E$4:$E$7322,$E$6:$AM$6,BITACORA!$B$4:$B$7322,"&gt;="&amp;$B$3,BITACORA!$B$4:$B$7322,"&lt;="&amp;$B$4)</f>
        <v>0</v>
      </c>
      <c r="AK317" s="165">
        <f>COUNTIFS(BITACORA!$C$4:$C$7322,$B$7:$B$501,BITACORA!$E$4:$E$7322,$E$6:$AM$6,BITACORA!$B$4:$B$7322,"&gt;="&amp;$B$3,BITACORA!$B$4:$B$7322,"&lt;="&amp;$B$4)</f>
        <v>0</v>
      </c>
      <c r="AL317" s="165">
        <f>COUNTIFS(BITACORA!$C$4:$C$7322,$B$7:$B$501,BITACORA!$E$4:$E$7322,$E$6:$AM$6,BITACORA!$B$4:$B$7322,"&gt;="&amp;$B$3,BITACORA!$B$4:$B$7322,"&lt;="&amp;$B$4)</f>
        <v>0</v>
      </c>
      <c r="AM317" s="165">
        <f>COUNTIFS(BITACORA!$C$4:$C$7322,$B$7:$B$501,BITACORA!$E$4:$E$7322,$E$6:$AM$6,BITACORA!$B$4:$B$7322,"&gt;="&amp;$B$3,BITACORA!$B$4:$B$7322,"&lt;="&amp;$B$4)</f>
        <v>0</v>
      </c>
    </row>
    <row r="318" spans="1:39">
      <c r="A318" s="141"/>
      <c r="B318" s="165"/>
      <c r="C318" s="165"/>
      <c r="D318" s="164">
        <f t="shared" si="0"/>
        <v>0</v>
      </c>
      <c r="E318" s="165">
        <f>COUNTIFS(BITACORA!$C$4:$C$7322,$B$7:$B$501,BITACORA!$E$4:$E$7322,$E$6:$AM$6,BITACORA!$B$4:$B$7322,"&gt;="&amp;$B$3,BITACORA!$B$4:$B$7322,"&lt;="&amp;$B$4)</f>
        <v>0</v>
      </c>
      <c r="F318" s="165">
        <f>COUNTIFS(BITACORA!$C$4:$C$7322,$B$7:$B$501,BITACORA!$E$4:$E$7322,$E$6:$AM$6,BITACORA!$B$4:$B$7322,"&gt;="&amp;$B$3,BITACORA!$B$4:$B$7322,"&lt;="&amp;$B$4)</f>
        <v>0</v>
      </c>
      <c r="G318" s="165">
        <f>COUNTIFS(BITACORA!$C$4:$C$7322,$B$7:$B$501,BITACORA!$E$4:$E$7322,$E$6:$AM$6,BITACORA!$B$4:$B$7322,"&gt;="&amp;$B$3,BITACORA!$B$4:$B$7322,"&lt;="&amp;$B$4)</f>
        <v>0</v>
      </c>
      <c r="H318" s="165">
        <f>COUNTIFS(BITACORA!$C$4:$C$7322,$B$7:$B$501,BITACORA!$E$4:$E$7322,$E$6:$AM$6,BITACORA!$B$4:$B$7322,"&gt;="&amp;$B$3,BITACORA!$B$4:$B$7322,"&lt;="&amp;$B$4)</f>
        <v>0</v>
      </c>
      <c r="I318" s="165">
        <f>COUNTIFS(BITACORA!$C$4:$C$7322,$B$7:$B$501,BITACORA!$E$4:$E$7322,$E$6:$AM$6,BITACORA!$B$4:$B$7322,"&gt;="&amp;$B$3,BITACORA!$B$4:$B$7322,"&lt;="&amp;$B$4)</f>
        <v>0</v>
      </c>
      <c r="J318" s="165">
        <f>COUNTIFS(BITACORA!$C$4:$C$7322,$B$7:$B$501,BITACORA!$E$4:$E$7322,$E$6:$AM$6,BITACORA!$B$4:$B$7322,"&gt;="&amp;$B$3,BITACORA!$B$4:$B$7322,"&lt;="&amp;$B$4)</f>
        <v>0</v>
      </c>
      <c r="K318" s="165">
        <f>COUNTIFS(BITACORA!$C$4:$C$7322,$B$7:$B$501,BITACORA!$E$4:$E$7322,$E$6:$AM$6,BITACORA!$B$4:$B$7322,"&gt;="&amp;$B$3,BITACORA!$B$4:$B$7322,"&lt;="&amp;$B$4)</f>
        <v>0</v>
      </c>
      <c r="L318" s="165">
        <f>COUNTIFS(BITACORA!$C$4:$C$7322,$B$7:$B$501,BITACORA!$E$4:$E$7322,$E$6:$AM$6,BITACORA!$B$4:$B$7322,"&gt;="&amp;$B$3,BITACORA!$B$4:$B$7322,"&lt;="&amp;$B$4)</f>
        <v>0</v>
      </c>
      <c r="M318" s="165">
        <f>COUNTIFS(BITACORA!$C$4:$C$7322,$B$7:$B$501,BITACORA!$E$4:$E$7322,$E$6:$AM$6,BITACORA!$B$4:$B$7322,"&gt;="&amp;$B$3,BITACORA!$B$4:$B$7322,"&lt;="&amp;$B$4)</f>
        <v>0</v>
      </c>
      <c r="N318" s="165">
        <f>COUNTIFS(BITACORA!$C$4:$C$7322,$B$7:$B$501,BITACORA!$E$4:$E$7322,$E$6:$AM$6,BITACORA!$B$4:$B$7322,"&gt;="&amp;$B$3,BITACORA!$B$4:$B$7322,"&lt;="&amp;$B$4)</f>
        <v>0</v>
      </c>
      <c r="O318" s="165">
        <f>COUNTIFS(BITACORA!$C$4:$C$7322,$B$7:$B$501,BITACORA!$E$4:$E$7322,$E$6:$AM$6,BITACORA!$B$4:$B$7322,"&gt;="&amp;$B$3,BITACORA!$B$4:$B$7322,"&lt;="&amp;$B$4)</f>
        <v>0</v>
      </c>
      <c r="P318" s="165">
        <f>COUNTIFS(BITACORA!$C$4:$C$7322,$B$7:$B$501,BITACORA!$E$4:$E$7322,$E$6:$AM$6,BITACORA!$B$4:$B$7322,"&gt;="&amp;$B$3,BITACORA!$B$4:$B$7322,"&lt;="&amp;$B$4)</f>
        <v>0</v>
      </c>
      <c r="Q318" s="165">
        <f>COUNTIFS(BITACORA!$C$4:$C$7322,$B$7:$B$501,BITACORA!$E$4:$E$7322,$E$6:$AM$6,BITACORA!$B$4:$B$7322,"&gt;="&amp;$B$3,BITACORA!$B$4:$B$7322,"&lt;="&amp;$B$4)</f>
        <v>0</v>
      </c>
      <c r="R318" s="165">
        <f>COUNTIFS(BITACORA!$C$4:$C$7322,$B$7:$B$501,BITACORA!$E$4:$E$7322,$E$6:$AM$6,BITACORA!$B$4:$B$7322,"&gt;="&amp;$B$3,BITACORA!$B$4:$B$7322,"&lt;="&amp;$B$4)</f>
        <v>0</v>
      </c>
      <c r="S318" s="165">
        <f>COUNTIFS(BITACORA!$C$4:$C$7322,$B$7:$B$501,BITACORA!$E$4:$E$7322,$E$6:$AM$6,BITACORA!$B$4:$B$7322,"&gt;="&amp;$B$3,BITACORA!$B$4:$B$7322,"&lt;="&amp;$B$4)</f>
        <v>0</v>
      </c>
      <c r="T318" s="165">
        <f>COUNTIFS(BITACORA!$C$4:$C$7322,$B$7:$B$501,BITACORA!$E$4:$E$7322,$E$6:$AM$6,BITACORA!$B$4:$B$7322,"&gt;="&amp;$B$3,BITACORA!$B$4:$B$7322,"&lt;="&amp;$B$4)</f>
        <v>0</v>
      </c>
      <c r="U318" s="165">
        <f>COUNTIFS(BITACORA!$C$4:$C$7322,$B$7:$B$501,BITACORA!$E$4:$E$7322,$E$6:$AM$6,BITACORA!$B$4:$B$7322,"&gt;="&amp;$B$3,BITACORA!$B$4:$B$7322,"&lt;="&amp;$B$4)</f>
        <v>0</v>
      </c>
      <c r="V318" s="165">
        <f>COUNTIFS(BITACORA!$C$4:$C$7322,$B$7:$B$501,BITACORA!$E$4:$E$7322,$E$6:$AM$6,BITACORA!$B$4:$B$7322,"&gt;="&amp;$B$3,BITACORA!$B$4:$B$7322,"&lt;="&amp;$B$4)</f>
        <v>0</v>
      </c>
      <c r="W318" s="165">
        <f>COUNTIFS(BITACORA!$C$4:$C$7322,$B$7:$B$501,BITACORA!$E$4:$E$7322,$E$6:$AM$6,BITACORA!$B$4:$B$7322,"&gt;="&amp;$B$3,BITACORA!$B$4:$B$7322,"&lt;="&amp;$B$4)</f>
        <v>0</v>
      </c>
      <c r="X318" s="165">
        <f>COUNTIFS(BITACORA!$C$4:$C$7322,$B$7:$B$501,BITACORA!$E$4:$E$7322,$E$6:$AM$6,BITACORA!$B$4:$B$7322,"&gt;="&amp;$B$3,BITACORA!$B$4:$B$7322,"&lt;="&amp;$B$4)</f>
        <v>0</v>
      </c>
      <c r="Y318" s="165">
        <f>COUNTIFS(BITACORA!$C$4:$C$7322,$B$7:$B$501,BITACORA!$E$4:$E$7322,$E$6:$AM$6,BITACORA!$B$4:$B$7322,"&gt;="&amp;$B$3,BITACORA!$B$4:$B$7322,"&lt;="&amp;$B$4)</f>
        <v>0</v>
      </c>
      <c r="Z318" s="165">
        <f>COUNTIFS(BITACORA!$C$4:$C$7322,$B$7:$B$501,BITACORA!$E$4:$E$7322,$E$6:$AM$6,BITACORA!$B$4:$B$7322,"&gt;="&amp;$B$3,BITACORA!$B$4:$B$7322,"&lt;="&amp;$B$4)</f>
        <v>0</v>
      </c>
      <c r="AA318" s="165">
        <f>COUNTIFS(BITACORA!$C$4:$C$7322,$B$7:$B$501,BITACORA!$E$4:$E$7322,$E$6:$AM$6,BITACORA!$B$4:$B$7322,"&gt;="&amp;$B$3,BITACORA!$B$4:$B$7322,"&lt;="&amp;$B$4)</f>
        <v>0</v>
      </c>
      <c r="AB318" s="165">
        <f>COUNTIFS(BITACORA!$C$4:$C$7322,$B$7:$B$501,BITACORA!$E$4:$E$7322,$E$6:$AM$6,BITACORA!$B$4:$B$7322,"&gt;="&amp;$B$3,BITACORA!$B$4:$B$7322,"&lt;="&amp;$B$4)</f>
        <v>0</v>
      </c>
      <c r="AC318" s="165">
        <f>COUNTIFS(BITACORA!$C$4:$C$7322,$B$7:$B$501,BITACORA!$E$4:$E$7322,$E$6:$AM$6,BITACORA!$B$4:$B$7322,"&gt;="&amp;$B$3,BITACORA!$B$4:$B$7322,"&lt;="&amp;$B$4)</f>
        <v>0</v>
      </c>
      <c r="AD318" s="165">
        <f>COUNTIFS(BITACORA!$C$4:$C$7322,$B$7:$B$501,BITACORA!$E$4:$E$7322,$E$6:$AM$6,BITACORA!$B$4:$B$7322,"&gt;="&amp;$B$3,BITACORA!$B$4:$B$7322,"&lt;="&amp;$B$4)</f>
        <v>0</v>
      </c>
      <c r="AE318" s="165">
        <f>COUNTIFS(BITACORA!$C$4:$C$7322,$B$7:$B$501,BITACORA!$E$4:$E$7322,$E$6:$AM$6,BITACORA!$B$4:$B$7322,"&gt;="&amp;$B$3,BITACORA!$B$4:$B$7322,"&lt;="&amp;$B$4)</f>
        <v>0</v>
      </c>
      <c r="AF318" s="165">
        <f>COUNTIFS(BITACORA!$C$4:$C$7322,$B$7:$B$501,BITACORA!$E$4:$E$7322,$E$6:$AM$6,BITACORA!$B$4:$B$7322,"&gt;="&amp;$B$3,BITACORA!$B$4:$B$7322,"&lt;="&amp;$B$4)</f>
        <v>0</v>
      </c>
      <c r="AG318" s="165">
        <f>COUNTIFS(BITACORA!$C$4:$C$7322,$B$7:$B$501,BITACORA!$E$4:$E$7322,$E$6:$AM$6,BITACORA!$B$4:$B$7322,"&gt;="&amp;$B$3,BITACORA!$B$4:$B$7322,"&lt;="&amp;$B$4)</f>
        <v>0</v>
      </c>
      <c r="AH318" s="165">
        <f>COUNTIFS(BITACORA!$C$4:$C$7322,$B$7:$B$501,BITACORA!$E$4:$E$7322,$E$6:$AM$6,BITACORA!$B$4:$B$7322,"&gt;="&amp;$B$3,BITACORA!$B$4:$B$7322,"&lt;="&amp;$B$4)</f>
        <v>0</v>
      </c>
      <c r="AI318" s="165">
        <f>COUNTIFS(BITACORA!$C$4:$C$7322,$B$7:$B$501,BITACORA!$E$4:$E$7322,$E$6:$AM$6,BITACORA!$B$4:$B$7322,"&gt;="&amp;$B$3,BITACORA!$B$4:$B$7322,"&lt;="&amp;$B$4)</f>
        <v>0</v>
      </c>
      <c r="AJ318" s="165">
        <f>COUNTIFS(BITACORA!$C$4:$C$7322,$B$7:$B$501,BITACORA!$E$4:$E$7322,$E$6:$AM$6,BITACORA!$B$4:$B$7322,"&gt;="&amp;$B$3,BITACORA!$B$4:$B$7322,"&lt;="&amp;$B$4)</f>
        <v>0</v>
      </c>
      <c r="AK318" s="165">
        <f>COUNTIFS(BITACORA!$C$4:$C$7322,$B$7:$B$501,BITACORA!$E$4:$E$7322,$E$6:$AM$6,BITACORA!$B$4:$B$7322,"&gt;="&amp;$B$3,BITACORA!$B$4:$B$7322,"&lt;="&amp;$B$4)</f>
        <v>0</v>
      </c>
      <c r="AL318" s="165">
        <f>COUNTIFS(BITACORA!$C$4:$C$7322,$B$7:$B$501,BITACORA!$E$4:$E$7322,$E$6:$AM$6,BITACORA!$B$4:$B$7322,"&gt;="&amp;$B$3,BITACORA!$B$4:$B$7322,"&lt;="&amp;$B$4)</f>
        <v>0</v>
      </c>
      <c r="AM318" s="165">
        <f>COUNTIFS(BITACORA!$C$4:$C$7322,$B$7:$B$501,BITACORA!$E$4:$E$7322,$E$6:$AM$6,BITACORA!$B$4:$B$7322,"&gt;="&amp;$B$3,BITACORA!$B$4:$B$7322,"&lt;="&amp;$B$4)</f>
        <v>0</v>
      </c>
    </row>
    <row r="319" spans="1:39">
      <c r="A319" s="141"/>
      <c r="B319" s="165"/>
      <c r="C319" s="165"/>
      <c r="D319" s="164">
        <f t="shared" si="0"/>
        <v>0</v>
      </c>
      <c r="E319" s="165">
        <f>COUNTIFS(BITACORA!$C$4:$C$7322,$B$7:$B$501,BITACORA!$E$4:$E$7322,$E$6:$AM$6,BITACORA!$B$4:$B$7322,"&gt;="&amp;$B$3,BITACORA!$B$4:$B$7322,"&lt;="&amp;$B$4)</f>
        <v>0</v>
      </c>
      <c r="F319" s="165">
        <f>COUNTIFS(BITACORA!$C$4:$C$7322,$B$7:$B$501,BITACORA!$E$4:$E$7322,$E$6:$AM$6,BITACORA!$B$4:$B$7322,"&gt;="&amp;$B$3,BITACORA!$B$4:$B$7322,"&lt;="&amp;$B$4)</f>
        <v>0</v>
      </c>
      <c r="G319" s="165">
        <f>COUNTIFS(BITACORA!$C$4:$C$7322,$B$7:$B$501,BITACORA!$E$4:$E$7322,$E$6:$AM$6,BITACORA!$B$4:$B$7322,"&gt;="&amp;$B$3,BITACORA!$B$4:$B$7322,"&lt;="&amp;$B$4)</f>
        <v>0</v>
      </c>
      <c r="H319" s="165">
        <f>COUNTIFS(BITACORA!$C$4:$C$7322,$B$7:$B$501,BITACORA!$E$4:$E$7322,$E$6:$AM$6,BITACORA!$B$4:$B$7322,"&gt;="&amp;$B$3,BITACORA!$B$4:$B$7322,"&lt;="&amp;$B$4)</f>
        <v>0</v>
      </c>
      <c r="I319" s="165">
        <f>COUNTIFS(BITACORA!$C$4:$C$7322,$B$7:$B$501,BITACORA!$E$4:$E$7322,$E$6:$AM$6,BITACORA!$B$4:$B$7322,"&gt;="&amp;$B$3,BITACORA!$B$4:$B$7322,"&lt;="&amp;$B$4)</f>
        <v>0</v>
      </c>
      <c r="J319" s="165">
        <f>COUNTIFS(BITACORA!$C$4:$C$7322,$B$7:$B$501,BITACORA!$E$4:$E$7322,$E$6:$AM$6,BITACORA!$B$4:$B$7322,"&gt;="&amp;$B$3,BITACORA!$B$4:$B$7322,"&lt;="&amp;$B$4)</f>
        <v>0</v>
      </c>
      <c r="K319" s="165">
        <f>COUNTIFS(BITACORA!$C$4:$C$7322,$B$7:$B$501,BITACORA!$E$4:$E$7322,$E$6:$AM$6,BITACORA!$B$4:$B$7322,"&gt;="&amp;$B$3,BITACORA!$B$4:$B$7322,"&lt;="&amp;$B$4)</f>
        <v>0</v>
      </c>
      <c r="L319" s="165">
        <f>COUNTIFS(BITACORA!$C$4:$C$7322,$B$7:$B$501,BITACORA!$E$4:$E$7322,$E$6:$AM$6,BITACORA!$B$4:$B$7322,"&gt;="&amp;$B$3,BITACORA!$B$4:$B$7322,"&lt;="&amp;$B$4)</f>
        <v>0</v>
      </c>
      <c r="M319" s="165">
        <f>COUNTIFS(BITACORA!$C$4:$C$7322,$B$7:$B$501,BITACORA!$E$4:$E$7322,$E$6:$AM$6,BITACORA!$B$4:$B$7322,"&gt;="&amp;$B$3,BITACORA!$B$4:$B$7322,"&lt;="&amp;$B$4)</f>
        <v>0</v>
      </c>
      <c r="N319" s="165">
        <f>COUNTIFS(BITACORA!$C$4:$C$7322,$B$7:$B$501,BITACORA!$E$4:$E$7322,$E$6:$AM$6,BITACORA!$B$4:$B$7322,"&gt;="&amp;$B$3,BITACORA!$B$4:$B$7322,"&lt;="&amp;$B$4)</f>
        <v>0</v>
      </c>
      <c r="O319" s="165">
        <f>COUNTIFS(BITACORA!$C$4:$C$7322,$B$7:$B$501,BITACORA!$E$4:$E$7322,$E$6:$AM$6,BITACORA!$B$4:$B$7322,"&gt;="&amp;$B$3,BITACORA!$B$4:$B$7322,"&lt;="&amp;$B$4)</f>
        <v>0</v>
      </c>
      <c r="P319" s="165">
        <f>COUNTIFS(BITACORA!$C$4:$C$7322,$B$7:$B$501,BITACORA!$E$4:$E$7322,$E$6:$AM$6,BITACORA!$B$4:$B$7322,"&gt;="&amp;$B$3,BITACORA!$B$4:$B$7322,"&lt;="&amp;$B$4)</f>
        <v>0</v>
      </c>
      <c r="Q319" s="165">
        <f>COUNTIFS(BITACORA!$C$4:$C$7322,$B$7:$B$501,BITACORA!$E$4:$E$7322,$E$6:$AM$6,BITACORA!$B$4:$B$7322,"&gt;="&amp;$B$3,BITACORA!$B$4:$B$7322,"&lt;="&amp;$B$4)</f>
        <v>0</v>
      </c>
      <c r="R319" s="165">
        <f>COUNTIFS(BITACORA!$C$4:$C$7322,$B$7:$B$501,BITACORA!$E$4:$E$7322,$E$6:$AM$6,BITACORA!$B$4:$B$7322,"&gt;="&amp;$B$3,BITACORA!$B$4:$B$7322,"&lt;="&amp;$B$4)</f>
        <v>0</v>
      </c>
      <c r="S319" s="165">
        <f>COUNTIFS(BITACORA!$C$4:$C$7322,$B$7:$B$501,BITACORA!$E$4:$E$7322,$E$6:$AM$6,BITACORA!$B$4:$B$7322,"&gt;="&amp;$B$3,BITACORA!$B$4:$B$7322,"&lt;="&amp;$B$4)</f>
        <v>0</v>
      </c>
      <c r="T319" s="165">
        <f>COUNTIFS(BITACORA!$C$4:$C$7322,$B$7:$B$501,BITACORA!$E$4:$E$7322,$E$6:$AM$6,BITACORA!$B$4:$B$7322,"&gt;="&amp;$B$3,BITACORA!$B$4:$B$7322,"&lt;="&amp;$B$4)</f>
        <v>0</v>
      </c>
      <c r="U319" s="165">
        <f>COUNTIFS(BITACORA!$C$4:$C$7322,$B$7:$B$501,BITACORA!$E$4:$E$7322,$E$6:$AM$6,BITACORA!$B$4:$B$7322,"&gt;="&amp;$B$3,BITACORA!$B$4:$B$7322,"&lt;="&amp;$B$4)</f>
        <v>0</v>
      </c>
      <c r="V319" s="165">
        <f>COUNTIFS(BITACORA!$C$4:$C$7322,$B$7:$B$501,BITACORA!$E$4:$E$7322,$E$6:$AM$6,BITACORA!$B$4:$B$7322,"&gt;="&amp;$B$3,BITACORA!$B$4:$B$7322,"&lt;="&amp;$B$4)</f>
        <v>0</v>
      </c>
      <c r="W319" s="165">
        <f>COUNTIFS(BITACORA!$C$4:$C$7322,$B$7:$B$501,BITACORA!$E$4:$E$7322,$E$6:$AM$6,BITACORA!$B$4:$B$7322,"&gt;="&amp;$B$3,BITACORA!$B$4:$B$7322,"&lt;="&amp;$B$4)</f>
        <v>0</v>
      </c>
      <c r="X319" s="165">
        <f>COUNTIFS(BITACORA!$C$4:$C$7322,$B$7:$B$501,BITACORA!$E$4:$E$7322,$E$6:$AM$6,BITACORA!$B$4:$B$7322,"&gt;="&amp;$B$3,BITACORA!$B$4:$B$7322,"&lt;="&amp;$B$4)</f>
        <v>0</v>
      </c>
      <c r="Y319" s="165">
        <f>COUNTIFS(BITACORA!$C$4:$C$7322,$B$7:$B$501,BITACORA!$E$4:$E$7322,$E$6:$AM$6,BITACORA!$B$4:$B$7322,"&gt;="&amp;$B$3,BITACORA!$B$4:$B$7322,"&lt;="&amp;$B$4)</f>
        <v>0</v>
      </c>
      <c r="Z319" s="165">
        <f>COUNTIFS(BITACORA!$C$4:$C$7322,$B$7:$B$501,BITACORA!$E$4:$E$7322,$E$6:$AM$6,BITACORA!$B$4:$B$7322,"&gt;="&amp;$B$3,BITACORA!$B$4:$B$7322,"&lt;="&amp;$B$4)</f>
        <v>0</v>
      </c>
      <c r="AA319" s="165">
        <f>COUNTIFS(BITACORA!$C$4:$C$7322,$B$7:$B$501,BITACORA!$E$4:$E$7322,$E$6:$AM$6,BITACORA!$B$4:$B$7322,"&gt;="&amp;$B$3,BITACORA!$B$4:$B$7322,"&lt;="&amp;$B$4)</f>
        <v>0</v>
      </c>
      <c r="AB319" s="165">
        <f>COUNTIFS(BITACORA!$C$4:$C$7322,$B$7:$B$501,BITACORA!$E$4:$E$7322,$E$6:$AM$6,BITACORA!$B$4:$B$7322,"&gt;="&amp;$B$3,BITACORA!$B$4:$B$7322,"&lt;="&amp;$B$4)</f>
        <v>0</v>
      </c>
      <c r="AC319" s="165">
        <f>COUNTIFS(BITACORA!$C$4:$C$7322,$B$7:$B$501,BITACORA!$E$4:$E$7322,$E$6:$AM$6,BITACORA!$B$4:$B$7322,"&gt;="&amp;$B$3,BITACORA!$B$4:$B$7322,"&lt;="&amp;$B$4)</f>
        <v>0</v>
      </c>
      <c r="AD319" s="165">
        <f>COUNTIFS(BITACORA!$C$4:$C$7322,$B$7:$B$501,BITACORA!$E$4:$E$7322,$E$6:$AM$6,BITACORA!$B$4:$B$7322,"&gt;="&amp;$B$3,BITACORA!$B$4:$B$7322,"&lt;="&amp;$B$4)</f>
        <v>0</v>
      </c>
      <c r="AE319" s="165">
        <f>COUNTIFS(BITACORA!$C$4:$C$7322,$B$7:$B$501,BITACORA!$E$4:$E$7322,$E$6:$AM$6,BITACORA!$B$4:$B$7322,"&gt;="&amp;$B$3,BITACORA!$B$4:$B$7322,"&lt;="&amp;$B$4)</f>
        <v>0</v>
      </c>
      <c r="AF319" s="165">
        <f>COUNTIFS(BITACORA!$C$4:$C$7322,$B$7:$B$501,BITACORA!$E$4:$E$7322,$E$6:$AM$6,BITACORA!$B$4:$B$7322,"&gt;="&amp;$B$3,BITACORA!$B$4:$B$7322,"&lt;="&amp;$B$4)</f>
        <v>0</v>
      </c>
      <c r="AG319" s="165">
        <f>COUNTIFS(BITACORA!$C$4:$C$7322,$B$7:$B$501,BITACORA!$E$4:$E$7322,$E$6:$AM$6,BITACORA!$B$4:$B$7322,"&gt;="&amp;$B$3,BITACORA!$B$4:$B$7322,"&lt;="&amp;$B$4)</f>
        <v>0</v>
      </c>
      <c r="AH319" s="165">
        <f>COUNTIFS(BITACORA!$C$4:$C$7322,$B$7:$B$501,BITACORA!$E$4:$E$7322,$E$6:$AM$6,BITACORA!$B$4:$B$7322,"&gt;="&amp;$B$3,BITACORA!$B$4:$B$7322,"&lt;="&amp;$B$4)</f>
        <v>0</v>
      </c>
      <c r="AI319" s="165">
        <f>COUNTIFS(BITACORA!$C$4:$C$7322,$B$7:$B$501,BITACORA!$E$4:$E$7322,$E$6:$AM$6,BITACORA!$B$4:$B$7322,"&gt;="&amp;$B$3,BITACORA!$B$4:$B$7322,"&lt;="&amp;$B$4)</f>
        <v>0</v>
      </c>
      <c r="AJ319" s="165">
        <f>COUNTIFS(BITACORA!$C$4:$C$7322,$B$7:$B$501,BITACORA!$E$4:$E$7322,$E$6:$AM$6,BITACORA!$B$4:$B$7322,"&gt;="&amp;$B$3,BITACORA!$B$4:$B$7322,"&lt;="&amp;$B$4)</f>
        <v>0</v>
      </c>
      <c r="AK319" s="165">
        <f>COUNTIFS(BITACORA!$C$4:$C$7322,$B$7:$B$501,BITACORA!$E$4:$E$7322,$E$6:$AM$6,BITACORA!$B$4:$B$7322,"&gt;="&amp;$B$3,BITACORA!$B$4:$B$7322,"&lt;="&amp;$B$4)</f>
        <v>0</v>
      </c>
      <c r="AL319" s="165">
        <f>COUNTIFS(BITACORA!$C$4:$C$7322,$B$7:$B$501,BITACORA!$E$4:$E$7322,$E$6:$AM$6,BITACORA!$B$4:$B$7322,"&gt;="&amp;$B$3,BITACORA!$B$4:$B$7322,"&lt;="&amp;$B$4)</f>
        <v>0</v>
      </c>
      <c r="AM319" s="165">
        <f>COUNTIFS(BITACORA!$C$4:$C$7322,$B$7:$B$501,BITACORA!$E$4:$E$7322,$E$6:$AM$6,BITACORA!$B$4:$B$7322,"&gt;="&amp;$B$3,BITACORA!$B$4:$B$7322,"&lt;="&amp;$B$4)</f>
        <v>0</v>
      </c>
    </row>
    <row r="320" spans="1:39">
      <c r="A320" s="141"/>
      <c r="B320" s="165"/>
      <c r="C320" s="165"/>
      <c r="D320" s="164">
        <f t="shared" si="0"/>
        <v>0</v>
      </c>
      <c r="E320" s="165">
        <f>COUNTIFS(BITACORA!$C$4:$C$7322,$B$7:$B$501,BITACORA!$E$4:$E$7322,$E$6:$AM$6,BITACORA!$B$4:$B$7322,"&gt;="&amp;$B$3,BITACORA!$B$4:$B$7322,"&lt;="&amp;$B$4)</f>
        <v>0</v>
      </c>
      <c r="F320" s="165">
        <f>COUNTIFS(BITACORA!$C$4:$C$7322,$B$7:$B$501,BITACORA!$E$4:$E$7322,$E$6:$AM$6,BITACORA!$B$4:$B$7322,"&gt;="&amp;$B$3,BITACORA!$B$4:$B$7322,"&lt;="&amp;$B$4)</f>
        <v>0</v>
      </c>
      <c r="G320" s="165">
        <f>COUNTIFS(BITACORA!$C$4:$C$7322,$B$7:$B$501,BITACORA!$E$4:$E$7322,$E$6:$AM$6,BITACORA!$B$4:$B$7322,"&gt;="&amp;$B$3,BITACORA!$B$4:$B$7322,"&lt;="&amp;$B$4)</f>
        <v>0</v>
      </c>
      <c r="H320" s="165">
        <f>COUNTIFS(BITACORA!$C$4:$C$7322,$B$7:$B$501,BITACORA!$E$4:$E$7322,$E$6:$AM$6,BITACORA!$B$4:$B$7322,"&gt;="&amp;$B$3,BITACORA!$B$4:$B$7322,"&lt;="&amp;$B$4)</f>
        <v>0</v>
      </c>
      <c r="I320" s="165">
        <f>COUNTIFS(BITACORA!$C$4:$C$7322,$B$7:$B$501,BITACORA!$E$4:$E$7322,$E$6:$AM$6,BITACORA!$B$4:$B$7322,"&gt;="&amp;$B$3,BITACORA!$B$4:$B$7322,"&lt;="&amp;$B$4)</f>
        <v>0</v>
      </c>
      <c r="J320" s="165">
        <f>COUNTIFS(BITACORA!$C$4:$C$7322,$B$7:$B$501,BITACORA!$E$4:$E$7322,$E$6:$AM$6,BITACORA!$B$4:$B$7322,"&gt;="&amp;$B$3,BITACORA!$B$4:$B$7322,"&lt;="&amp;$B$4)</f>
        <v>0</v>
      </c>
      <c r="K320" s="165">
        <f>COUNTIFS(BITACORA!$C$4:$C$7322,$B$7:$B$501,BITACORA!$E$4:$E$7322,$E$6:$AM$6,BITACORA!$B$4:$B$7322,"&gt;="&amp;$B$3,BITACORA!$B$4:$B$7322,"&lt;="&amp;$B$4)</f>
        <v>0</v>
      </c>
      <c r="L320" s="165">
        <f>COUNTIFS(BITACORA!$C$4:$C$7322,$B$7:$B$501,BITACORA!$E$4:$E$7322,$E$6:$AM$6,BITACORA!$B$4:$B$7322,"&gt;="&amp;$B$3,BITACORA!$B$4:$B$7322,"&lt;="&amp;$B$4)</f>
        <v>0</v>
      </c>
      <c r="M320" s="165">
        <f>COUNTIFS(BITACORA!$C$4:$C$7322,$B$7:$B$501,BITACORA!$E$4:$E$7322,$E$6:$AM$6,BITACORA!$B$4:$B$7322,"&gt;="&amp;$B$3,BITACORA!$B$4:$B$7322,"&lt;="&amp;$B$4)</f>
        <v>0</v>
      </c>
      <c r="N320" s="165">
        <f>COUNTIFS(BITACORA!$C$4:$C$7322,$B$7:$B$501,BITACORA!$E$4:$E$7322,$E$6:$AM$6,BITACORA!$B$4:$B$7322,"&gt;="&amp;$B$3,BITACORA!$B$4:$B$7322,"&lt;="&amp;$B$4)</f>
        <v>0</v>
      </c>
      <c r="O320" s="165">
        <f>COUNTIFS(BITACORA!$C$4:$C$7322,$B$7:$B$501,BITACORA!$E$4:$E$7322,$E$6:$AM$6,BITACORA!$B$4:$B$7322,"&gt;="&amp;$B$3,BITACORA!$B$4:$B$7322,"&lt;="&amp;$B$4)</f>
        <v>0</v>
      </c>
      <c r="P320" s="165">
        <f>COUNTIFS(BITACORA!$C$4:$C$7322,$B$7:$B$501,BITACORA!$E$4:$E$7322,$E$6:$AM$6,BITACORA!$B$4:$B$7322,"&gt;="&amp;$B$3,BITACORA!$B$4:$B$7322,"&lt;="&amp;$B$4)</f>
        <v>0</v>
      </c>
      <c r="Q320" s="165">
        <f>COUNTIFS(BITACORA!$C$4:$C$7322,$B$7:$B$501,BITACORA!$E$4:$E$7322,$E$6:$AM$6,BITACORA!$B$4:$B$7322,"&gt;="&amp;$B$3,BITACORA!$B$4:$B$7322,"&lt;="&amp;$B$4)</f>
        <v>0</v>
      </c>
      <c r="R320" s="165">
        <f>COUNTIFS(BITACORA!$C$4:$C$7322,$B$7:$B$501,BITACORA!$E$4:$E$7322,$E$6:$AM$6,BITACORA!$B$4:$B$7322,"&gt;="&amp;$B$3,BITACORA!$B$4:$B$7322,"&lt;="&amp;$B$4)</f>
        <v>0</v>
      </c>
      <c r="S320" s="165">
        <f>COUNTIFS(BITACORA!$C$4:$C$7322,$B$7:$B$501,BITACORA!$E$4:$E$7322,$E$6:$AM$6,BITACORA!$B$4:$B$7322,"&gt;="&amp;$B$3,BITACORA!$B$4:$B$7322,"&lt;="&amp;$B$4)</f>
        <v>0</v>
      </c>
      <c r="T320" s="165">
        <f>COUNTIFS(BITACORA!$C$4:$C$7322,$B$7:$B$501,BITACORA!$E$4:$E$7322,$E$6:$AM$6,BITACORA!$B$4:$B$7322,"&gt;="&amp;$B$3,BITACORA!$B$4:$B$7322,"&lt;="&amp;$B$4)</f>
        <v>0</v>
      </c>
      <c r="U320" s="165">
        <f>COUNTIFS(BITACORA!$C$4:$C$7322,$B$7:$B$501,BITACORA!$E$4:$E$7322,$E$6:$AM$6,BITACORA!$B$4:$B$7322,"&gt;="&amp;$B$3,BITACORA!$B$4:$B$7322,"&lt;="&amp;$B$4)</f>
        <v>0</v>
      </c>
      <c r="V320" s="165">
        <f>COUNTIFS(BITACORA!$C$4:$C$7322,$B$7:$B$501,BITACORA!$E$4:$E$7322,$E$6:$AM$6,BITACORA!$B$4:$B$7322,"&gt;="&amp;$B$3,BITACORA!$B$4:$B$7322,"&lt;="&amp;$B$4)</f>
        <v>0</v>
      </c>
      <c r="W320" s="165">
        <f>COUNTIFS(BITACORA!$C$4:$C$7322,$B$7:$B$501,BITACORA!$E$4:$E$7322,$E$6:$AM$6,BITACORA!$B$4:$B$7322,"&gt;="&amp;$B$3,BITACORA!$B$4:$B$7322,"&lt;="&amp;$B$4)</f>
        <v>0</v>
      </c>
      <c r="X320" s="165">
        <f>COUNTIFS(BITACORA!$C$4:$C$7322,$B$7:$B$501,BITACORA!$E$4:$E$7322,$E$6:$AM$6,BITACORA!$B$4:$B$7322,"&gt;="&amp;$B$3,BITACORA!$B$4:$B$7322,"&lt;="&amp;$B$4)</f>
        <v>0</v>
      </c>
      <c r="Y320" s="165">
        <f>COUNTIFS(BITACORA!$C$4:$C$7322,$B$7:$B$501,BITACORA!$E$4:$E$7322,$E$6:$AM$6,BITACORA!$B$4:$B$7322,"&gt;="&amp;$B$3,BITACORA!$B$4:$B$7322,"&lt;="&amp;$B$4)</f>
        <v>0</v>
      </c>
      <c r="Z320" s="165">
        <f>COUNTIFS(BITACORA!$C$4:$C$7322,$B$7:$B$501,BITACORA!$E$4:$E$7322,$E$6:$AM$6,BITACORA!$B$4:$B$7322,"&gt;="&amp;$B$3,BITACORA!$B$4:$B$7322,"&lt;="&amp;$B$4)</f>
        <v>0</v>
      </c>
      <c r="AA320" s="165">
        <f>COUNTIFS(BITACORA!$C$4:$C$7322,$B$7:$B$501,BITACORA!$E$4:$E$7322,$E$6:$AM$6,BITACORA!$B$4:$B$7322,"&gt;="&amp;$B$3,BITACORA!$B$4:$B$7322,"&lt;="&amp;$B$4)</f>
        <v>0</v>
      </c>
      <c r="AB320" s="165">
        <f>COUNTIFS(BITACORA!$C$4:$C$7322,$B$7:$B$501,BITACORA!$E$4:$E$7322,$E$6:$AM$6,BITACORA!$B$4:$B$7322,"&gt;="&amp;$B$3,BITACORA!$B$4:$B$7322,"&lt;="&amp;$B$4)</f>
        <v>0</v>
      </c>
      <c r="AC320" s="165">
        <f>COUNTIFS(BITACORA!$C$4:$C$7322,$B$7:$B$501,BITACORA!$E$4:$E$7322,$E$6:$AM$6,BITACORA!$B$4:$B$7322,"&gt;="&amp;$B$3,BITACORA!$B$4:$B$7322,"&lt;="&amp;$B$4)</f>
        <v>0</v>
      </c>
      <c r="AD320" s="165">
        <f>COUNTIFS(BITACORA!$C$4:$C$7322,$B$7:$B$501,BITACORA!$E$4:$E$7322,$E$6:$AM$6,BITACORA!$B$4:$B$7322,"&gt;="&amp;$B$3,BITACORA!$B$4:$B$7322,"&lt;="&amp;$B$4)</f>
        <v>0</v>
      </c>
      <c r="AE320" s="165">
        <f>COUNTIFS(BITACORA!$C$4:$C$7322,$B$7:$B$501,BITACORA!$E$4:$E$7322,$E$6:$AM$6,BITACORA!$B$4:$B$7322,"&gt;="&amp;$B$3,BITACORA!$B$4:$B$7322,"&lt;="&amp;$B$4)</f>
        <v>0</v>
      </c>
      <c r="AF320" s="165">
        <f>COUNTIFS(BITACORA!$C$4:$C$7322,$B$7:$B$501,BITACORA!$E$4:$E$7322,$E$6:$AM$6,BITACORA!$B$4:$B$7322,"&gt;="&amp;$B$3,BITACORA!$B$4:$B$7322,"&lt;="&amp;$B$4)</f>
        <v>0</v>
      </c>
      <c r="AG320" s="165">
        <f>COUNTIFS(BITACORA!$C$4:$C$7322,$B$7:$B$501,BITACORA!$E$4:$E$7322,$E$6:$AM$6,BITACORA!$B$4:$B$7322,"&gt;="&amp;$B$3,BITACORA!$B$4:$B$7322,"&lt;="&amp;$B$4)</f>
        <v>0</v>
      </c>
      <c r="AH320" s="165">
        <f>COUNTIFS(BITACORA!$C$4:$C$7322,$B$7:$B$501,BITACORA!$E$4:$E$7322,$E$6:$AM$6,BITACORA!$B$4:$B$7322,"&gt;="&amp;$B$3,BITACORA!$B$4:$B$7322,"&lt;="&amp;$B$4)</f>
        <v>0</v>
      </c>
      <c r="AI320" s="165">
        <f>COUNTIFS(BITACORA!$C$4:$C$7322,$B$7:$B$501,BITACORA!$E$4:$E$7322,$E$6:$AM$6,BITACORA!$B$4:$B$7322,"&gt;="&amp;$B$3,BITACORA!$B$4:$B$7322,"&lt;="&amp;$B$4)</f>
        <v>0</v>
      </c>
      <c r="AJ320" s="165">
        <f>COUNTIFS(BITACORA!$C$4:$C$7322,$B$7:$B$501,BITACORA!$E$4:$E$7322,$E$6:$AM$6,BITACORA!$B$4:$B$7322,"&gt;="&amp;$B$3,BITACORA!$B$4:$B$7322,"&lt;="&amp;$B$4)</f>
        <v>0</v>
      </c>
      <c r="AK320" s="165">
        <f>COUNTIFS(BITACORA!$C$4:$C$7322,$B$7:$B$501,BITACORA!$E$4:$E$7322,$E$6:$AM$6,BITACORA!$B$4:$B$7322,"&gt;="&amp;$B$3,BITACORA!$B$4:$B$7322,"&lt;="&amp;$B$4)</f>
        <v>0</v>
      </c>
      <c r="AL320" s="165">
        <f>COUNTIFS(BITACORA!$C$4:$C$7322,$B$7:$B$501,BITACORA!$E$4:$E$7322,$E$6:$AM$6,BITACORA!$B$4:$B$7322,"&gt;="&amp;$B$3,BITACORA!$B$4:$B$7322,"&lt;="&amp;$B$4)</f>
        <v>0</v>
      </c>
      <c r="AM320" s="165">
        <f>COUNTIFS(BITACORA!$C$4:$C$7322,$B$7:$B$501,BITACORA!$E$4:$E$7322,$E$6:$AM$6,BITACORA!$B$4:$B$7322,"&gt;="&amp;$B$3,BITACORA!$B$4:$B$7322,"&lt;="&amp;$B$4)</f>
        <v>0</v>
      </c>
    </row>
    <row r="321" spans="1:39">
      <c r="A321" s="141"/>
      <c r="B321" s="165"/>
      <c r="C321" s="165"/>
      <c r="D321" s="164">
        <f t="shared" si="0"/>
        <v>0</v>
      </c>
      <c r="E321" s="165">
        <f>COUNTIFS(BITACORA!$C$4:$C$7322,$B$7:$B$501,BITACORA!$E$4:$E$7322,$E$6:$AM$6,BITACORA!$B$4:$B$7322,"&gt;="&amp;$B$3,BITACORA!$B$4:$B$7322,"&lt;="&amp;$B$4)</f>
        <v>0</v>
      </c>
      <c r="F321" s="165">
        <f>COUNTIFS(BITACORA!$C$4:$C$7322,$B$7:$B$501,BITACORA!$E$4:$E$7322,$E$6:$AM$6,BITACORA!$B$4:$B$7322,"&gt;="&amp;$B$3,BITACORA!$B$4:$B$7322,"&lt;="&amp;$B$4)</f>
        <v>0</v>
      </c>
      <c r="G321" s="165">
        <f>COUNTIFS(BITACORA!$C$4:$C$7322,$B$7:$B$501,BITACORA!$E$4:$E$7322,$E$6:$AM$6,BITACORA!$B$4:$B$7322,"&gt;="&amp;$B$3,BITACORA!$B$4:$B$7322,"&lt;="&amp;$B$4)</f>
        <v>0</v>
      </c>
      <c r="H321" s="165">
        <f>COUNTIFS(BITACORA!$C$4:$C$7322,$B$7:$B$501,BITACORA!$E$4:$E$7322,$E$6:$AM$6,BITACORA!$B$4:$B$7322,"&gt;="&amp;$B$3,BITACORA!$B$4:$B$7322,"&lt;="&amp;$B$4)</f>
        <v>0</v>
      </c>
      <c r="I321" s="165">
        <f>COUNTIFS(BITACORA!$C$4:$C$7322,$B$7:$B$501,BITACORA!$E$4:$E$7322,$E$6:$AM$6,BITACORA!$B$4:$B$7322,"&gt;="&amp;$B$3,BITACORA!$B$4:$B$7322,"&lt;="&amp;$B$4)</f>
        <v>0</v>
      </c>
      <c r="J321" s="165">
        <f>COUNTIFS(BITACORA!$C$4:$C$7322,$B$7:$B$501,BITACORA!$E$4:$E$7322,$E$6:$AM$6,BITACORA!$B$4:$B$7322,"&gt;="&amp;$B$3,BITACORA!$B$4:$B$7322,"&lt;="&amp;$B$4)</f>
        <v>0</v>
      </c>
      <c r="K321" s="165">
        <f>COUNTIFS(BITACORA!$C$4:$C$7322,$B$7:$B$501,BITACORA!$E$4:$E$7322,$E$6:$AM$6,BITACORA!$B$4:$B$7322,"&gt;="&amp;$B$3,BITACORA!$B$4:$B$7322,"&lt;="&amp;$B$4)</f>
        <v>0</v>
      </c>
      <c r="L321" s="165">
        <f>COUNTIFS(BITACORA!$C$4:$C$7322,$B$7:$B$501,BITACORA!$E$4:$E$7322,$E$6:$AM$6,BITACORA!$B$4:$B$7322,"&gt;="&amp;$B$3,BITACORA!$B$4:$B$7322,"&lt;="&amp;$B$4)</f>
        <v>0</v>
      </c>
      <c r="M321" s="165">
        <f>COUNTIFS(BITACORA!$C$4:$C$7322,$B$7:$B$501,BITACORA!$E$4:$E$7322,$E$6:$AM$6,BITACORA!$B$4:$B$7322,"&gt;="&amp;$B$3,BITACORA!$B$4:$B$7322,"&lt;="&amp;$B$4)</f>
        <v>0</v>
      </c>
      <c r="N321" s="165">
        <f>COUNTIFS(BITACORA!$C$4:$C$7322,$B$7:$B$501,BITACORA!$E$4:$E$7322,$E$6:$AM$6,BITACORA!$B$4:$B$7322,"&gt;="&amp;$B$3,BITACORA!$B$4:$B$7322,"&lt;="&amp;$B$4)</f>
        <v>0</v>
      </c>
      <c r="O321" s="165">
        <f>COUNTIFS(BITACORA!$C$4:$C$7322,$B$7:$B$501,BITACORA!$E$4:$E$7322,$E$6:$AM$6,BITACORA!$B$4:$B$7322,"&gt;="&amp;$B$3,BITACORA!$B$4:$B$7322,"&lt;="&amp;$B$4)</f>
        <v>0</v>
      </c>
      <c r="P321" s="165">
        <f>COUNTIFS(BITACORA!$C$4:$C$7322,$B$7:$B$501,BITACORA!$E$4:$E$7322,$E$6:$AM$6,BITACORA!$B$4:$B$7322,"&gt;="&amp;$B$3,BITACORA!$B$4:$B$7322,"&lt;="&amp;$B$4)</f>
        <v>0</v>
      </c>
      <c r="Q321" s="165">
        <f>COUNTIFS(BITACORA!$C$4:$C$7322,$B$7:$B$501,BITACORA!$E$4:$E$7322,$E$6:$AM$6,BITACORA!$B$4:$B$7322,"&gt;="&amp;$B$3,BITACORA!$B$4:$B$7322,"&lt;="&amp;$B$4)</f>
        <v>0</v>
      </c>
      <c r="R321" s="165">
        <f>COUNTIFS(BITACORA!$C$4:$C$7322,$B$7:$B$501,BITACORA!$E$4:$E$7322,$E$6:$AM$6,BITACORA!$B$4:$B$7322,"&gt;="&amp;$B$3,BITACORA!$B$4:$B$7322,"&lt;="&amp;$B$4)</f>
        <v>0</v>
      </c>
      <c r="S321" s="165">
        <f>COUNTIFS(BITACORA!$C$4:$C$7322,$B$7:$B$501,BITACORA!$E$4:$E$7322,$E$6:$AM$6,BITACORA!$B$4:$B$7322,"&gt;="&amp;$B$3,BITACORA!$B$4:$B$7322,"&lt;="&amp;$B$4)</f>
        <v>0</v>
      </c>
      <c r="T321" s="165">
        <f>COUNTIFS(BITACORA!$C$4:$C$7322,$B$7:$B$501,BITACORA!$E$4:$E$7322,$E$6:$AM$6,BITACORA!$B$4:$B$7322,"&gt;="&amp;$B$3,BITACORA!$B$4:$B$7322,"&lt;="&amp;$B$4)</f>
        <v>0</v>
      </c>
      <c r="U321" s="165">
        <f>COUNTIFS(BITACORA!$C$4:$C$7322,$B$7:$B$501,BITACORA!$E$4:$E$7322,$E$6:$AM$6,BITACORA!$B$4:$B$7322,"&gt;="&amp;$B$3,BITACORA!$B$4:$B$7322,"&lt;="&amp;$B$4)</f>
        <v>0</v>
      </c>
      <c r="V321" s="165">
        <f>COUNTIFS(BITACORA!$C$4:$C$7322,$B$7:$B$501,BITACORA!$E$4:$E$7322,$E$6:$AM$6,BITACORA!$B$4:$B$7322,"&gt;="&amp;$B$3,BITACORA!$B$4:$B$7322,"&lt;="&amp;$B$4)</f>
        <v>0</v>
      </c>
      <c r="W321" s="165">
        <f>COUNTIFS(BITACORA!$C$4:$C$7322,$B$7:$B$501,BITACORA!$E$4:$E$7322,$E$6:$AM$6,BITACORA!$B$4:$B$7322,"&gt;="&amp;$B$3,BITACORA!$B$4:$B$7322,"&lt;="&amp;$B$4)</f>
        <v>0</v>
      </c>
      <c r="X321" s="165">
        <f>COUNTIFS(BITACORA!$C$4:$C$7322,$B$7:$B$501,BITACORA!$E$4:$E$7322,$E$6:$AM$6,BITACORA!$B$4:$B$7322,"&gt;="&amp;$B$3,BITACORA!$B$4:$B$7322,"&lt;="&amp;$B$4)</f>
        <v>0</v>
      </c>
      <c r="Y321" s="165">
        <f>COUNTIFS(BITACORA!$C$4:$C$7322,$B$7:$B$501,BITACORA!$E$4:$E$7322,$E$6:$AM$6,BITACORA!$B$4:$B$7322,"&gt;="&amp;$B$3,BITACORA!$B$4:$B$7322,"&lt;="&amp;$B$4)</f>
        <v>0</v>
      </c>
      <c r="Z321" s="165">
        <f>COUNTIFS(BITACORA!$C$4:$C$7322,$B$7:$B$501,BITACORA!$E$4:$E$7322,$E$6:$AM$6,BITACORA!$B$4:$B$7322,"&gt;="&amp;$B$3,BITACORA!$B$4:$B$7322,"&lt;="&amp;$B$4)</f>
        <v>0</v>
      </c>
      <c r="AA321" s="165">
        <f>COUNTIFS(BITACORA!$C$4:$C$7322,$B$7:$B$501,BITACORA!$E$4:$E$7322,$E$6:$AM$6,BITACORA!$B$4:$B$7322,"&gt;="&amp;$B$3,BITACORA!$B$4:$B$7322,"&lt;="&amp;$B$4)</f>
        <v>0</v>
      </c>
      <c r="AB321" s="165">
        <f>COUNTIFS(BITACORA!$C$4:$C$7322,$B$7:$B$501,BITACORA!$E$4:$E$7322,$E$6:$AM$6,BITACORA!$B$4:$B$7322,"&gt;="&amp;$B$3,BITACORA!$B$4:$B$7322,"&lt;="&amp;$B$4)</f>
        <v>0</v>
      </c>
      <c r="AC321" s="165">
        <f>COUNTIFS(BITACORA!$C$4:$C$7322,$B$7:$B$501,BITACORA!$E$4:$E$7322,$E$6:$AM$6,BITACORA!$B$4:$B$7322,"&gt;="&amp;$B$3,BITACORA!$B$4:$B$7322,"&lt;="&amp;$B$4)</f>
        <v>0</v>
      </c>
      <c r="AD321" s="165">
        <f>COUNTIFS(BITACORA!$C$4:$C$7322,$B$7:$B$501,BITACORA!$E$4:$E$7322,$E$6:$AM$6,BITACORA!$B$4:$B$7322,"&gt;="&amp;$B$3,BITACORA!$B$4:$B$7322,"&lt;="&amp;$B$4)</f>
        <v>0</v>
      </c>
      <c r="AE321" s="165">
        <f>COUNTIFS(BITACORA!$C$4:$C$7322,$B$7:$B$501,BITACORA!$E$4:$E$7322,$E$6:$AM$6,BITACORA!$B$4:$B$7322,"&gt;="&amp;$B$3,BITACORA!$B$4:$B$7322,"&lt;="&amp;$B$4)</f>
        <v>0</v>
      </c>
      <c r="AF321" s="165">
        <f>COUNTIFS(BITACORA!$C$4:$C$7322,$B$7:$B$501,BITACORA!$E$4:$E$7322,$E$6:$AM$6,BITACORA!$B$4:$B$7322,"&gt;="&amp;$B$3,BITACORA!$B$4:$B$7322,"&lt;="&amp;$B$4)</f>
        <v>0</v>
      </c>
      <c r="AG321" s="165">
        <f>COUNTIFS(BITACORA!$C$4:$C$7322,$B$7:$B$501,BITACORA!$E$4:$E$7322,$E$6:$AM$6,BITACORA!$B$4:$B$7322,"&gt;="&amp;$B$3,BITACORA!$B$4:$B$7322,"&lt;="&amp;$B$4)</f>
        <v>0</v>
      </c>
      <c r="AH321" s="165">
        <f>COUNTIFS(BITACORA!$C$4:$C$7322,$B$7:$B$501,BITACORA!$E$4:$E$7322,$E$6:$AM$6,BITACORA!$B$4:$B$7322,"&gt;="&amp;$B$3,BITACORA!$B$4:$B$7322,"&lt;="&amp;$B$4)</f>
        <v>0</v>
      </c>
      <c r="AI321" s="165">
        <f>COUNTIFS(BITACORA!$C$4:$C$7322,$B$7:$B$501,BITACORA!$E$4:$E$7322,$E$6:$AM$6,BITACORA!$B$4:$B$7322,"&gt;="&amp;$B$3,BITACORA!$B$4:$B$7322,"&lt;="&amp;$B$4)</f>
        <v>0</v>
      </c>
      <c r="AJ321" s="165">
        <f>COUNTIFS(BITACORA!$C$4:$C$7322,$B$7:$B$501,BITACORA!$E$4:$E$7322,$E$6:$AM$6,BITACORA!$B$4:$B$7322,"&gt;="&amp;$B$3,BITACORA!$B$4:$B$7322,"&lt;="&amp;$B$4)</f>
        <v>0</v>
      </c>
      <c r="AK321" s="165">
        <f>COUNTIFS(BITACORA!$C$4:$C$7322,$B$7:$B$501,BITACORA!$E$4:$E$7322,$E$6:$AM$6,BITACORA!$B$4:$B$7322,"&gt;="&amp;$B$3,BITACORA!$B$4:$B$7322,"&lt;="&amp;$B$4)</f>
        <v>0</v>
      </c>
      <c r="AL321" s="165">
        <f>COUNTIFS(BITACORA!$C$4:$C$7322,$B$7:$B$501,BITACORA!$E$4:$E$7322,$E$6:$AM$6,BITACORA!$B$4:$B$7322,"&gt;="&amp;$B$3,BITACORA!$B$4:$B$7322,"&lt;="&amp;$B$4)</f>
        <v>0</v>
      </c>
      <c r="AM321" s="165">
        <f>COUNTIFS(BITACORA!$C$4:$C$7322,$B$7:$B$501,BITACORA!$E$4:$E$7322,$E$6:$AM$6,BITACORA!$B$4:$B$7322,"&gt;="&amp;$B$3,BITACORA!$B$4:$B$7322,"&lt;="&amp;$B$4)</f>
        <v>0</v>
      </c>
    </row>
    <row r="322" spans="1:39">
      <c r="A322" s="141"/>
      <c r="B322" s="165"/>
      <c r="C322" s="165"/>
      <c r="D322" s="164">
        <f t="shared" si="0"/>
        <v>0</v>
      </c>
      <c r="E322" s="165">
        <f>COUNTIFS(BITACORA!$C$4:$C$7322,$B$7:$B$501,BITACORA!$E$4:$E$7322,$E$6:$AM$6,BITACORA!$B$4:$B$7322,"&gt;="&amp;$B$3,BITACORA!$B$4:$B$7322,"&lt;="&amp;$B$4)</f>
        <v>0</v>
      </c>
      <c r="F322" s="165">
        <f>COUNTIFS(BITACORA!$C$4:$C$7322,$B$7:$B$501,BITACORA!$E$4:$E$7322,$E$6:$AM$6,BITACORA!$B$4:$B$7322,"&gt;="&amp;$B$3,BITACORA!$B$4:$B$7322,"&lt;="&amp;$B$4)</f>
        <v>0</v>
      </c>
      <c r="G322" s="165">
        <f>COUNTIFS(BITACORA!$C$4:$C$7322,$B$7:$B$501,BITACORA!$E$4:$E$7322,$E$6:$AM$6,BITACORA!$B$4:$B$7322,"&gt;="&amp;$B$3,BITACORA!$B$4:$B$7322,"&lt;="&amp;$B$4)</f>
        <v>0</v>
      </c>
      <c r="H322" s="165">
        <f>COUNTIFS(BITACORA!$C$4:$C$7322,$B$7:$B$501,BITACORA!$E$4:$E$7322,$E$6:$AM$6,BITACORA!$B$4:$B$7322,"&gt;="&amp;$B$3,BITACORA!$B$4:$B$7322,"&lt;="&amp;$B$4)</f>
        <v>0</v>
      </c>
      <c r="I322" s="165">
        <f>COUNTIFS(BITACORA!$C$4:$C$7322,$B$7:$B$501,BITACORA!$E$4:$E$7322,$E$6:$AM$6,BITACORA!$B$4:$B$7322,"&gt;="&amp;$B$3,BITACORA!$B$4:$B$7322,"&lt;="&amp;$B$4)</f>
        <v>0</v>
      </c>
      <c r="J322" s="165">
        <f>COUNTIFS(BITACORA!$C$4:$C$7322,$B$7:$B$501,BITACORA!$E$4:$E$7322,$E$6:$AM$6,BITACORA!$B$4:$B$7322,"&gt;="&amp;$B$3,BITACORA!$B$4:$B$7322,"&lt;="&amp;$B$4)</f>
        <v>0</v>
      </c>
      <c r="K322" s="165">
        <f>COUNTIFS(BITACORA!$C$4:$C$7322,$B$7:$B$501,BITACORA!$E$4:$E$7322,$E$6:$AM$6,BITACORA!$B$4:$B$7322,"&gt;="&amp;$B$3,BITACORA!$B$4:$B$7322,"&lt;="&amp;$B$4)</f>
        <v>0</v>
      </c>
      <c r="L322" s="165">
        <f>COUNTIFS(BITACORA!$C$4:$C$7322,$B$7:$B$501,BITACORA!$E$4:$E$7322,$E$6:$AM$6,BITACORA!$B$4:$B$7322,"&gt;="&amp;$B$3,BITACORA!$B$4:$B$7322,"&lt;="&amp;$B$4)</f>
        <v>0</v>
      </c>
      <c r="M322" s="165">
        <f>COUNTIFS(BITACORA!$C$4:$C$7322,$B$7:$B$501,BITACORA!$E$4:$E$7322,$E$6:$AM$6,BITACORA!$B$4:$B$7322,"&gt;="&amp;$B$3,BITACORA!$B$4:$B$7322,"&lt;="&amp;$B$4)</f>
        <v>0</v>
      </c>
      <c r="N322" s="165">
        <f>COUNTIFS(BITACORA!$C$4:$C$7322,$B$7:$B$501,BITACORA!$E$4:$E$7322,$E$6:$AM$6,BITACORA!$B$4:$B$7322,"&gt;="&amp;$B$3,BITACORA!$B$4:$B$7322,"&lt;="&amp;$B$4)</f>
        <v>0</v>
      </c>
      <c r="O322" s="165">
        <f>COUNTIFS(BITACORA!$C$4:$C$7322,$B$7:$B$501,BITACORA!$E$4:$E$7322,$E$6:$AM$6,BITACORA!$B$4:$B$7322,"&gt;="&amp;$B$3,BITACORA!$B$4:$B$7322,"&lt;="&amp;$B$4)</f>
        <v>0</v>
      </c>
      <c r="P322" s="165">
        <f>COUNTIFS(BITACORA!$C$4:$C$7322,$B$7:$B$501,BITACORA!$E$4:$E$7322,$E$6:$AM$6,BITACORA!$B$4:$B$7322,"&gt;="&amp;$B$3,BITACORA!$B$4:$B$7322,"&lt;="&amp;$B$4)</f>
        <v>0</v>
      </c>
      <c r="Q322" s="165">
        <f>COUNTIFS(BITACORA!$C$4:$C$7322,$B$7:$B$501,BITACORA!$E$4:$E$7322,$E$6:$AM$6,BITACORA!$B$4:$B$7322,"&gt;="&amp;$B$3,BITACORA!$B$4:$B$7322,"&lt;="&amp;$B$4)</f>
        <v>0</v>
      </c>
      <c r="R322" s="165">
        <f>COUNTIFS(BITACORA!$C$4:$C$7322,$B$7:$B$501,BITACORA!$E$4:$E$7322,$E$6:$AM$6,BITACORA!$B$4:$B$7322,"&gt;="&amp;$B$3,BITACORA!$B$4:$B$7322,"&lt;="&amp;$B$4)</f>
        <v>0</v>
      </c>
      <c r="S322" s="165">
        <f>COUNTIFS(BITACORA!$C$4:$C$7322,$B$7:$B$501,BITACORA!$E$4:$E$7322,$E$6:$AM$6,BITACORA!$B$4:$B$7322,"&gt;="&amp;$B$3,BITACORA!$B$4:$B$7322,"&lt;="&amp;$B$4)</f>
        <v>0</v>
      </c>
      <c r="T322" s="165">
        <f>COUNTIFS(BITACORA!$C$4:$C$7322,$B$7:$B$501,BITACORA!$E$4:$E$7322,$E$6:$AM$6,BITACORA!$B$4:$B$7322,"&gt;="&amp;$B$3,BITACORA!$B$4:$B$7322,"&lt;="&amp;$B$4)</f>
        <v>0</v>
      </c>
      <c r="U322" s="165">
        <f>COUNTIFS(BITACORA!$C$4:$C$7322,$B$7:$B$501,BITACORA!$E$4:$E$7322,$E$6:$AM$6,BITACORA!$B$4:$B$7322,"&gt;="&amp;$B$3,BITACORA!$B$4:$B$7322,"&lt;="&amp;$B$4)</f>
        <v>0</v>
      </c>
      <c r="V322" s="165">
        <f>COUNTIFS(BITACORA!$C$4:$C$7322,$B$7:$B$501,BITACORA!$E$4:$E$7322,$E$6:$AM$6,BITACORA!$B$4:$B$7322,"&gt;="&amp;$B$3,BITACORA!$B$4:$B$7322,"&lt;="&amp;$B$4)</f>
        <v>0</v>
      </c>
      <c r="W322" s="165">
        <f>COUNTIFS(BITACORA!$C$4:$C$7322,$B$7:$B$501,BITACORA!$E$4:$E$7322,$E$6:$AM$6,BITACORA!$B$4:$B$7322,"&gt;="&amp;$B$3,BITACORA!$B$4:$B$7322,"&lt;="&amp;$B$4)</f>
        <v>0</v>
      </c>
      <c r="X322" s="165">
        <f>COUNTIFS(BITACORA!$C$4:$C$7322,$B$7:$B$501,BITACORA!$E$4:$E$7322,$E$6:$AM$6,BITACORA!$B$4:$B$7322,"&gt;="&amp;$B$3,BITACORA!$B$4:$B$7322,"&lt;="&amp;$B$4)</f>
        <v>0</v>
      </c>
      <c r="Y322" s="165">
        <f>COUNTIFS(BITACORA!$C$4:$C$7322,$B$7:$B$501,BITACORA!$E$4:$E$7322,$E$6:$AM$6,BITACORA!$B$4:$B$7322,"&gt;="&amp;$B$3,BITACORA!$B$4:$B$7322,"&lt;="&amp;$B$4)</f>
        <v>0</v>
      </c>
      <c r="Z322" s="165">
        <f>COUNTIFS(BITACORA!$C$4:$C$7322,$B$7:$B$501,BITACORA!$E$4:$E$7322,$E$6:$AM$6,BITACORA!$B$4:$B$7322,"&gt;="&amp;$B$3,BITACORA!$B$4:$B$7322,"&lt;="&amp;$B$4)</f>
        <v>0</v>
      </c>
      <c r="AA322" s="165">
        <f>COUNTIFS(BITACORA!$C$4:$C$7322,$B$7:$B$501,BITACORA!$E$4:$E$7322,$E$6:$AM$6,BITACORA!$B$4:$B$7322,"&gt;="&amp;$B$3,BITACORA!$B$4:$B$7322,"&lt;="&amp;$B$4)</f>
        <v>0</v>
      </c>
      <c r="AB322" s="165">
        <f>COUNTIFS(BITACORA!$C$4:$C$7322,$B$7:$B$501,BITACORA!$E$4:$E$7322,$E$6:$AM$6,BITACORA!$B$4:$B$7322,"&gt;="&amp;$B$3,BITACORA!$B$4:$B$7322,"&lt;="&amp;$B$4)</f>
        <v>0</v>
      </c>
      <c r="AC322" s="165">
        <f>COUNTIFS(BITACORA!$C$4:$C$7322,$B$7:$B$501,BITACORA!$E$4:$E$7322,$E$6:$AM$6,BITACORA!$B$4:$B$7322,"&gt;="&amp;$B$3,BITACORA!$B$4:$B$7322,"&lt;="&amp;$B$4)</f>
        <v>0</v>
      </c>
      <c r="AD322" s="165">
        <f>COUNTIFS(BITACORA!$C$4:$C$7322,$B$7:$B$501,BITACORA!$E$4:$E$7322,$E$6:$AM$6,BITACORA!$B$4:$B$7322,"&gt;="&amp;$B$3,BITACORA!$B$4:$B$7322,"&lt;="&amp;$B$4)</f>
        <v>0</v>
      </c>
      <c r="AE322" s="165">
        <f>COUNTIFS(BITACORA!$C$4:$C$7322,$B$7:$B$501,BITACORA!$E$4:$E$7322,$E$6:$AM$6,BITACORA!$B$4:$B$7322,"&gt;="&amp;$B$3,BITACORA!$B$4:$B$7322,"&lt;="&amp;$B$4)</f>
        <v>0</v>
      </c>
      <c r="AF322" s="165">
        <f>COUNTIFS(BITACORA!$C$4:$C$7322,$B$7:$B$501,BITACORA!$E$4:$E$7322,$E$6:$AM$6,BITACORA!$B$4:$B$7322,"&gt;="&amp;$B$3,BITACORA!$B$4:$B$7322,"&lt;="&amp;$B$4)</f>
        <v>0</v>
      </c>
      <c r="AG322" s="165">
        <f>COUNTIFS(BITACORA!$C$4:$C$7322,$B$7:$B$501,BITACORA!$E$4:$E$7322,$E$6:$AM$6,BITACORA!$B$4:$B$7322,"&gt;="&amp;$B$3,BITACORA!$B$4:$B$7322,"&lt;="&amp;$B$4)</f>
        <v>0</v>
      </c>
      <c r="AH322" s="165">
        <f>COUNTIFS(BITACORA!$C$4:$C$7322,$B$7:$B$501,BITACORA!$E$4:$E$7322,$E$6:$AM$6,BITACORA!$B$4:$B$7322,"&gt;="&amp;$B$3,BITACORA!$B$4:$B$7322,"&lt;="&amp;$B$4)</f>
        <v>0</v>
      </c>
      <c r="AI322" s="165">
        <f>COUNTIFS(BITACORA!$C$4:$C$7322,$B$7:$B$501,BITACORA!$E$4:$E$7322,$E$6:$AM$6,BITACORA!$B$4:$B$7322,"&gt;="&amp;$B$3,BITACORA!$B$4:$B$7322,"&lt;="&amp;$B$4)</f>
        <v>0</v>
      </c>
      <c r="AJ322" s="165">
        <f>COUNTIFS(BITACORA!$C$4:$C$7322,$B$7:$B$501,BITACORA!$E$4:$E$7322,$E$6:$AM$6,BITACORA!$B$4:$B$7322,"&gt;="&amp;$B$3,BITACORA!$B$4:$B$7322,"&lt;="&amp;$B$4)</f>
        <v>0</v>
      </c>
      <c r="AK322" s="165">
        <f>COUNTIFS(BITACORA!$C$4:$C$7322,$B$7:$B$501,BITACORA!$E$4:$E$7322,$E$6:$AM$6,BITACORA!$B$4:$B$7322,"&gt;="&amp;$B$3,BITACORA!$B$4:$B$7322,"&lt;="&amp;$B$4)</f>
        <v>0</v>
      </c>
      <c r="AL322" s="165">
        <f>COUNTIFS(BITACORA!$C$4:$C$7322,$B$7:$B$501,BITACORA!$E$4:$E$7322,$E$6:$AM$6,BITACORA!$B$4:$B$7322,"&gt;="&amp;$B$3,BITACORA!$B$4:$B$7322,"&lt;="&amp;$B$4)</f>
        <v>0</v>
      </c>
      <c r="AM322" s="165">
        <f>COUNTIFS(BITACORA!$C$4:$C$7322,$B$7:$B$501,BITACORA!$E$4:$E$7322,$E$6:$AM$6,BITACORA!$B$4:$B$7322,"&gt;="&amp;$B$3,BITACORA!$B$4:$B$7322,"&lt;="&amp;$B$4)</f>
        <v>0</v>
      </c>
    </row>
    <row r="323" spans="1:39">
      <c r="A323" s="141"/>
      <c r="B323" s="165"/>
      <c r="C323" s="165"/>
      <c r="D323" s="164">
        <f t="shared" si="0"/>
        <v>0</v>
      </c>
      <c r="E323" s="165">
        <f>COUNTIFS(BITACORA!$C$4:$C$7322,$B$7:$B$501,BITACORA!$E$4:$E$7322,$E$6:$AM$6,BITACORA!$B$4:$B$7322,"&gt;="&amp;$B$3,BITACORA!$B$4:$B$7322,"&lt;="&amp;$B$4)</f>
        <v>0</v>
      </c>
      <c r="F323" s="165">
        <f>COUNTIFS(BITACORA!$C$4:$C$7322,$B$7:$B$501,BITACORA!$E$4:$E$7322,$E$6:$AM$6,BITACORA!$B$4:$B$7322,"&gt;="&amp;$B$3,BITACORA!$B$4:$B$7322,"&lt;="&amp;$B$4)</f>
        <v>0</v>
      </c>
      <c r="G323" s="165">
        <f>COUNTIFS(BITACORA!$C$4:$C$7322,$B$7:$B$501,BITACORA!$E$4:$E$7322,$E$6:$AM$6,BITACORA!$B$4:$B$7322,"&gt;="&amp;$B$3,BITACORA!$B$4:$B$7322,"&lt;="&amp;$B$4)</f>
        <v>0</v>
      </c>
      <c r="H323" s="165">
        <f>COUNTIFS(BITACORA!$C$4:$C$7322,$B$7:$B$501,BITACORA!$E$4:$E$7322,$E$6:$AM$6,BITACORA!$B$4:$B$7322,"&gt;="&amp;$B$3,BITACORA!$B$4:$B$7322,"&lt;="&amp;$B$4)</f>
        <v>0</v>
      </c>
      <c r="I323" s="165">
        <f>COUNTIFS(BITACORA!$C$4:$C$7322,$B$7:$B$501,BITACORA!$E$4:$E$7322,$E$6:$AM$6,BITACORA!$B$4:$B$7322,"&gt;="&amp;$B$3,BITACORA!$B$4:$B$7322,"&lt;="&amp;$B$4)</f>
        <v>0</v>
      </c>
      <c r="J323" s="165">
        <f>COUNTIFS(BITACORA!$C$4:$C$7322,$B$7:$B$501,BITACORA!$E$4:$E$7322,$E$6:$AM$6,BITACORA!$B$4:$B$7322,"&gt;="&amp;$B$3,BITACORA!$B$4:$B$7322,"&lt;="&amp;$B$4)</f>
        <v>0</v>
      </c>
      <c r="K323" s="165">
        <f>COUNTIFS(BITACORA!$C$4:$C$7322,$B$7:$B$501,BITACORA!$E$4:$E$7322,$E$6:$AM$6,BITACORA!$B$4:$B$7322,"&gt;="&amp;$B$3,BITACORA!$B$4:$B$7322,"&lt;="&amp;$B$4)</f>
        <v>0</v>
      </c>
      <c r="L323" s="165">
        <f>COUNTIFS(BITACORA!$C$4:$C$7322,$B$7:$B$501,BITACORA!$E$4:$E$7322,$E$6:$AM$6,BITACORA!$B$4:$B$7322,"&gt;="&amp;$B$3,BITACORA!$B$4:$B$7322,"&lt;="&amp;$B$4)</f>
        <v>0</v>
      </c>
      <c r="M323" s="165">
        <f>COUNTIFS(BITACORA!$C$4:$C$7322,$B$7:$B$501,BITACORA!$E$4:$E$7322,$E$6:$AM$6,BITACORA!$B$4:$B$7322,"&gt;="&amp;$B$3,BITACORA!$B$4:$B$7322,"&lt;="&amp;$B$4)</f>
        <v>0</v>
      </c>
      <c r="N323" s="165">
        <f>COUNTIFS(BITACORA!$C$4:$C$7322,$B$7:$B$501,BITACORA!$E$4:$E$7322,$E$6:$AM$6,BITACORA!$B$4:$B$7322,"&gt;="&amp;$B$3,BITACORA!$B$4:$B$7322,"&lt;="&amp;$B$4)</f>
        <v>0</v>
      </c>
      <c r="O323" s="165">
        <f>COUNTIFS(BITACORA!$C$4:$C$7322,$B$7:$B$501,BITACORA!$E$4:$E$7322,$E$6:$AM$6,BITACORA!$B$4:$B$7322,"&gt;="&amp;$B$3,BITACORA!$B$4:$B$7322,"&lt;="&amp;$B$4)</f>
        <v>0</v>
      </c>
      <c r="P323" s="165">
        <f>COUNTIFS(BITACORA!$C$4:$C$7322,$B$7:$B$501,BITACORA!$E$4:$E$7322,$E$6:$AM$6,BITACORA!$B$4:$B$7322,"&gt;="&amp;$B$3,BITACORA!$B$4:$B$7322,"&lt;="&amp;$B$4)</f>
        <v>0</v>
      </c>
      <c r="Q323" s="165">
        <f>COUNTIFS(BITACORA!$C$4:$C$7322,$B$7:$B$501,BITACORA!$E$4:$E$7322,$E$6:$AM$6,BITACORA!$B$4:$B$7322,"&gt;="&amp;$B$3,BITACORA!$B$4:$B$7322,"&lt;="&amp;$B$4)</f>
        <v>0</v>
      </c>
      <c r="R323" s="165">
        <f>COUNTIFS(BITACORA!$C$4:$C$7322,$B$7:$B$501,BITACORA!$E$4:$E$7322,$E$6:$AM$6,BITACORA!$B$4:$B$7322,"&gt;="&amp;$B$3,BITACORA!$B$4:$B$7322,"&lt;="&amp;$B$4)</f>
        <v>0</v>
      </c>
      <c r="S323" s="165">
        <f>COUNTIFS(BITACORA!$C$4:$C$7322,$B$7:$B$501,BITACORA!$E$4:$E$7322,$E$6:$AM$6,BITACORA!$B$4:$B$7322,"&gt;="&amp;$B$3,BITACORA!$B$4:$B$7322,"&lt;="&amp;$B$4)</f>
        <v>0</v>
      </c>
      <c r="T323" s="165">
        <f>COUNTIFS(BITACORA!$C$4:$C$7322,$B$7:$B$501,BITACORA!$E$4:$E$7322,$E$6:$AM$6,BITACORA!$B$4:$B$7322,"&gt;="&amp;$B$3,BITACORA!$B$4:$B$7322,"&lt;="&amp;$B$4)</f>
        <v>0</v>
      </c>
      <c r="U323" s="165">
        <f>COUNTIFS(BITACORA!$C$4:$C$7322,$B$7:$B$501,BITACORA!$E$4:$E$7322,$E$6:$AM$6,BITACORA!$B$4:$B$7322,"&gt;="&amp;$B$3,BITACORA!$B$4:$B$7322,"&lt;="&amp;$B$4)</f>
        <v>0</v>
      </c>
      <c r="V323" s="165">
        <f>COUNTIFS(BITACORA!$C$4:$C$7322,$B$7:$B$501,BITACORA!$E$4:$E$7322,$E$6:$AM$6,BITACORA!$B$4:$B$7322,"&gt;="&amp;$B$3,BITACORA!$B$4:$B$7322,"&lt;="&amp;$B$4)</f>
        <v>0</v>
      </c>
      <c r="W323" s="165">
        <f>COUNTIFS(BITACORA!$C$4:$C$7322,$B$7:$B$501,BITACORA!$E$4:$E$7322,$E$6:$AM$6,BITACORA!$B$4:$B$7322,"&gt;="&amp;$B$3,BITACORA!$B$4:$B$7322,"&lt;="&amp;$B$4)</f>
        <v>0</v>
      </c>
      <c r="X323" s="165">
        <f>COUNTIFS(BITACORA!$C$4:$C$7322,$B$7:$B$501,BITACORA!$E$4:$E$7322,$E$6:$AM$6,BITACORA!$B$4:$B$7322,"&gt;="&amp;$B$3,BITACORA!$B$4:$B$7322,"&lt;="&amp;$B$4)</f>
        <v>0</v>
      </c>
      <c r="Y323" s="165">
        <f>COUNTIFS(BITACORA!$C$4:$C$7322,$B$7:$B$501,BITACORA!$E$4:$E$7322,$E$6:$AM$6,BITACORA!$B$4:$B$7322,"&gt;="&amp;$B$3,BITACORA!$B$4:$B$7322,"&lt;="&amp;$B$4)</f>
        <v>0</v>
      </c>
      <c r="Z323" s="165">
        <f>COUNTIFS(BITACORA!$C$4:$C$7322,$B$7:$B$501,BITACORA!$E$4:$E$7322,$E$6:$AM$6,BITACORA!$B$4:$B$7322,"&gt;="&amp;$B$3,BITACORA!$B$4:$B$7322,"&lt;="&amp;$B$4)</f>
        <v>0</v>
      </c>
      <c r="AA323" s="165">
        <f>COUNTIFS(BITACORA!$C$4:$C$7322,$B$7:$B$501,BITACORA!$E$4:$E$7322,$E$6:$AM$6,BITACORA!$B$4:$B$7322,"&gt;="&amp;$B$3,BITACORA!$B$4:$B$7322,"&lt;="&amp;$B$4)</f>
        <v>0</v>
      </c>
      <c r="AB323" s="165">
        <f>COUNTIFS(BITACORA!$C$4:$C$7322,$B$7:$B$501,BITACORA!$E$4:$E$7322,$E$6:$AM$6,BITACORA!$B$4:$B$7322,"&gt;="&amp;$B$3,BITACORA!$B$4:$B$7322,"&lt;="&amp;$B$4)</f>
        <v>0</v>
      </c>
      <c r="AC323" s="165">
        <f>COUNTIFS(BITACORA!$C$4:$C$7322,$B$7:$B$501,BITACORA!$E$4:$E$7322,$E$6:$AM$6,BITACORA!$B$4:$B$7322,"&gt;="&amp;$B$3,BITACORA!$B$4:$B$7322,"&lt;="&amp;$B$4)</f>
        <v>0</v>
      </c>
      <c r="AD323" s="165">
        <f>COUNTIFS(BITACORA!$C$4:$C$7322,$B$7:$B$501,BITACORA!$E$4:$E$7322,$E$6:$AM$6,BITACORA!$B$4:$B$7322,"&gt;="&amp;$B$3,BITACORA!$B$4:$B$7322,"&lt;="&amp;$B$4)</f>
        <v>0</v>
      </c>
      <c r="AE323" s="165">
        <f>COUNTIFS(BITACORA!$C$4:$C$7322,$B$7:$B$501,BITACORA!$E$4:$E$7322,$E$6:$AM$6,BITACORA!$B$4:$B$7322,"&gt;="&amp;$B$3,BITACORA!$B$4:$B$7322,"&lt;="&amp;$B$4)</f>
        <v>0</v>
      </c>
      <c r="AF323" s="165">
        <f>COUNTIFS(BITACORA!$C$4:$C$7322,$B$7:$B$501,BITACORA!$E$4:$E$7322,$E$6:$AM$6,BITACORA!$B$4:$B$7322,"&gt;="&amp;$B$3,BITACORA!$B$4:$B$7322,"&lt;="&amp;$B$4)</f>
        <v>0</v>
      </c>
      <c r="AG323" s="165">
        <f>COUNTIFS(BITACORA!$C$4:$C$7322,$B$7:$B$501,BITACORA!$E$4:$E$7322,$E$6:$AM$6,BITACORA!$B$4:$B$7322,"&gt;="&amp;$B$3,BITACORA!$B$4:$B$7322,"&lt;="&amp;$B$4)</f>
        <v>0</v>
      </c>
      <c r="AH323" s="165">
        <f>COUNTIFS(BITACORA!$C$4:$C$7322,$B$7:$B$501,BITACORA!$E$4:$E$7322,$E$6:$AM$6,BITACORA!$B$4:$B$7322,"&gt;="&amp;$B$3,BITACORA!$B$4:$B$7322,"&lt;="&amp;$B$4)</f>
        <v>0</v>
      </c>
      <c r="AI323" s="165">
        <f>COUNTIFS(BITACORA!$C$4:$C$7322,$B$7:$B$501,BITACORA!$E$4:$E$7322,$E$6:$AM$6,BITACORA!$B$4:$B$7322,"&gt;="&amp;$B$3,BITACORA!$B$4:$B$7322,"&lt;="&amp;$B$4)</f>
        <v>0</v>
      </c>
      <c r="AJ323" s="165">
        <f>COUNTIFS(BITACORA!$C$4:$C$7322,$B$7:$B$501,BITACORA!$E$4:$E$7322,$E$6:$AM$6,BITACORA!$B$4:$B$7322,"&gt;="&amp;$B$3,BITACORA!$B$4:$B$7322,"&lt;="&amp;$B$4)</f>
        <v>0</v>
      </c>
      <c r="AK323" s="165">
        <f>COUNTIFS(BITACORA!$C$4:$C$7322,$B$7:$B$501,BITACORA!$E$4:$E$7322,$E$6:$AM$6,BITACORA!$B$4:$B$7322,"&gt;="&amp;$B$3,BITACORA!$B$4:$B$7322,"&lt;="&amp;$B$4)</f>
        <v>0</v>
      </c>
      <c r="AL323" s="165">
        <f>COUNTIFS(BITACORA!$C$4:$C$7322,$B$7:$B$501,BITACORA!$E$4:$E$7322,$E$6:$AM$6,BITACORA!$B$4:$B$7322,"&gt;="&amp;$B$3,BITACORA!$B$4:$B$7322,"&lt;="&amp;$B$4)</f>
        <v>0</v>
      </c>
      <c r="AM323" s="165">
        <f>COUNTIFS(BITACORA!$C$4:$C$7322,$B$7:$B$501,BITACORA!$E$4:$E$7322,$E$6:$AM$6,BITACORA!$B$4:$B$7322,"&gt;="&amp;$B$3,BITACORA!$B$4:$B$7322,"&lt;="&amp;$B$4)</f>
        <v>0</v>
      </c>
    </row>
    <row r="324" spans="1:39">
      <c r="A324" s="141"/>
      <c r="B324" s="165"/>
      <c r="C324" s="165"/>
      <c r="D324" s="164">
        <f t="shared" si="0"/>
        <v>0</v>
      </c>
      <c r="E324" s="165">
        <f>COUNTIFS(BITACORA!$C$4:$C$7322,$B$7:$B$501,BITACORA!$E$4:$E$7322,$E$6:$AM$6,BITACORA!$B$4:$B$7322,"&gt;="&amp;$B$3,BITACORA!$B$4:$B$7322,"&lt;="&amp;$B$4)</f>
        <v>0</v>
      </c>
      <c r="F324" s="165">
        <f>COUNTIFS(BITACORA!$C$4:$C$7322,$B$7:$B$501,BITACORA!$E$4:$E$7322,$E$6:$AM$6,BITACORA!$B$4:$B$7322,"&gt;="&amp;$B$3,BITACORA!$B$4:$B$7322,"&lt;="&amp;$B$4)</f>
        <v>0</v>
      </c>
      <c r="G324" s="165">
        <f>COUNTIFS(BITACORA!$C$4:$C$7322,$B$7:$B$501,BITACORA!$E$4:$E$7322,$E$6:$AM$6,BITACORA!$B$4:$B$7322,"&gt;="&amp;$B$3,BITACORA!$B$4:$B$7322,"&lt;="&amp;$B$4)</f>
        <v>0</v>
      </c>
      <c r="H324" s="165">
        <f>COUNTIFS(BITACORA!$C$4:$C$7322,$B$7:$B$501,BITACORA!$E$4:$E$7322,$E$6:$AM$6,BITACORA!$B$4:$B$7322,"&gt;="&amp;$B$3,BITACORA!$B$4:$B$7322,"&lt;="&amp;$B$4)</f>
        <v>0</v>
      </c>
      <c r="I324" s="165">
        <f>COUNTIFS(BITACORA!$C$4:$C$7322,$B$7:$B$501,BITACORA!$E$4:$E$7322,$E$6:$AM$6,BITACORA!$B$4:$B$7322,"&gt;="&amp;$B$3,BITACORA!$B$4:$B$7322,"&lt;="&amp;$B$4)</f>
        <v>0</v>
      </c>
      <c r="J324" s="165">
        <f>COUNTIFS(BITACORA!$C$4:$C$7322,$B$7:$B$501,BITACORA!$E$4:$E$7322,$E$6:$AM$6,BITACORA!$B$4:$B$7322,"&gt;="&amp;$B$3,BITACORA!$B$4:$B$7322,"&lt;="&amp;$B$4)</f>
        <v>0</v>
      </c>
      <c r="K324" s="165">
        <f>COUNTIFS(BITACORA!$C$4:$C$7322,$B$7:$B$501,BITACORA!$E$4:$E$7322,$E$6:$AM$6,BITACORA!$B$4:$B$7322,"&gt;="&amp;$B$3,BITACORA!$B$4:$B$7322,"&lt;="&amp;$B$4)</f>
        <v>0</v>
      </c>
      <c r="L324" s="165">
        <f>COUNTIFS(BITACORA!$C$4:$C$7322,$B$7:$B$501,BITACORA!$E$4:$E$7322,$E$6:$AM$6,BITACORA!$B$4:$B$7322,"&gt;="&amp;$B$3,BITACORA!$B$4:$B$7322,"&lt;="&amp;$B$4)</f>
        <v>0</v>
      </c>
      <c r="M324" s="165">
        <f>COUNTIFS(BITACORA!$C$4:$C$7322,$B$7:$B$501,BITACORA!$E$4:$E$7322,$E$6:$AM$6,BITACORA!$B$4:$B$7322,"&gt;="&amp;$B$3,BITACORA!$B$4:$B$7322,"&lt;="&amp;$B$4)</f>
        <v>0</v>
      </c>
      <c r="N324" s="165">
        <f>COUNTIFS(BITACORA!$C$4:$C$7322,$B$7:$B$501,BITACORA!$E$4:$E$7322,$E$6:$AM$6,BITACORA!$B$4:$B$7322,"&gt;="&amp;$B$3,BITACORA!$B$4:$B$7322,"&lt;="&amp;$B$4)</f>
        <v>0</v>
      </c>
      <c r="O324" s="165">
        <f>COUNTIFS(BITACORA!$C$4:$C$7322,$B$7:$B$501,BITACORA!$E$4:$E$7322,$E$6:$AM$6,BITACORA!$B$4:$B$7322,"&gt;="&amp;$B$3,BITACORA!$B$4:$B$7322,"&lt;="&amp;$B$4)</f>
        <v>0</v>
      </c>
      <c r="P324" s="165">
        <f>COUNTIFS(BITACORA!$C$4:$C$7322,$B$7:$B$501,BITACORA!$E$4:$E$7322,$E$6:$AM$6,BITACORA!$B$4:$B$7322,"&gt;="&amp;$B$3,BITACORA!$B$4:$B$7322,"&lt;="&amp;$B$4)</f>
        <v>0</v>
      </c>
      <c r="Q324" s="165">
        <f>COUNTIFS(BITACORA!$C$4:$C$7322,$B$7:$B$501,BITACORA!$E$4:$E$7322,$E$6:$AM$6,BITACORA!$B$4:$B$7322,"&gt;="&amp;$B$3,BITACORA!$B$4:$B$7322,"&lt;="&amp;$B$4)</f>
        <v>0</v>
      </c>
      <c r="R324" s="165">
        <f>COUNTIFS(BITACORA!$C$4:$C$7322,$B$7:$B$501,BITACORA!$E$4:$E$7322,$E$6:$AM$6,BITACORA!$B$4:$B$7322,"&gt;="&amp;$B$3,BITACORA!$B$4:$B$7322,"&lt;="&amp;$B$4)</f>
        <v>0</v>
      </c>
      <c r="S324" s="165">
        <f>COUNTIFS(BITACORA!$C$4:$C$7322,$B$7:$B$501,BITACORA!$E$4:$E$7322,$E$6:$AM$6,BITACORA!$B$4:$B$7322,"&gt;="&amp;$B$3,BITACORA!$B$4:$B$7322,"&lt;="&amp;$B$4)</f>
        <v>0</v>
      </c>
      <c r="T324" s="165">
        <f>COUNTIFS(BITACORA!$C$4:$C$7322,$B$7:$B$501,BITACORA!$E$4:$E$7322,$E$6:$AM$6,BITACORA!$B$4:$B$7322,"&gt;="&amp;$B$3,BITACORA!$B$4:$B$7322,"&lt;="&amp;$B$4)</f>
        <v>0</v>
      </c>
      <c r="U324" s="165">
        <f>COUNTIFS(BITACORA!$C$4:$C$7322,$B$7:$B$501,BITACORA!$E$4:$E$7322,$E$6:$AM$6,BITACORA!$B$4:$B$7322,"&gt;="&amp;$B$3,BITACORA!$B$4:$B$7322,"&lt;="&amp;$B$4)</f>
        <v>0</v>
      </c>
      <c r="V324" s="165">
        <f>COUNTIFS(BITACORA!$C$4:$C$7322,$B$7:$B$501,BITACORA!$E$4:$E$7322,$E$6:$AM$6,BITACORA!$B$4:$B$7322,"&gt;="&amp;$B$3,BITACORA!$B$4:$B$7322,"&lt;="&amp;$B$4)</f>
        <v>0</v>
      </c>
      <c r="W324" s="165">
        <f>COUNTIFS(BITACORA!$C$4:$C$7322,$B$7:$B$501,BITACORA!$E$4:$E$7322,$E$6:$AM$6,BITACORA!$B$4:$B$7322,"&gt;="&amp;$B$3,BITACORA!$B$4:$B$7322,"&lt;="&amp;$B$4)</f>
        <v>0</v>
      </c>
      <c r="X324" s="165">
        <f>COUNTIFS(BITACORA!$C$4:$C$7322,$B$7:$B$501,BITACORA!$E$4:$E$7322,$E$6:$AM$6,BITACORA!$B$4:$B$7322,"&gt;="&amp;$B$3,BITACORA!$B$4:$B$7322,"&lt;="&amp;$B$4)</f>
        <v>0</v>
      </c>
      <c r="Y324" s="165">
        <f>COUNTIFS(BITACORA!$C$4:$C$7322,$B$7:$B$501,BITACORA!$E$4:$E$7322,$E$6:$AM$6,BITACORA!$B$4:$B$7322,"&gt;="&amp;$B$3,BITACORA!$B$4:$B$7322,"&lt;="&amp;$B$4)</f>
        <v>0</v>
      </c>
      <c r="Z324" s="165">
        <f>COUNTIFS(BITACORA!$C$4:$C$7322,$B$7:$B$501,BITACORA!$E$4:$E$7322,$E$6:$AM$6,BITACORA!$B$4:$B$7322,"&gt;="&amp;$B$3,BITACORA!$B$4:$B$7322,"&lt;="&amp;$B$4)</f>
        <v>0</v>
      </c>
      <c r="AA324" s="165">
        <f>COUNTIFS(BITACORA!$C$4:$C$7322,$B$7:$B$501,BITACORA!$E$4:$E$7322,$E$6:$AM$6,BITACORA!$B$4:$B$7322,"&gt;="&amp;$B$3,BITACORA!$B$4:$B$7322,"&lt;="&amp;$B$4)</f>
        <v>0</v>
      </c>
      <c r="AB324" s="165">
        <f>COUNTIFS(BITACORA!$C$4:$C$7322,$B$7:$B$501,BITACORA!$E$4:$E$7322,$E$6:$AM$6,BITACORA!$B$4:$B$7322,"&gt;="&amp;$B$3,BITACORA!$B$4:$B$7322,"&lt;="&amp;$B$4)</f>
        <v>0</v>
      </c>
      <c r="AC324" s="165">
        <f>COUNTIFS(BITACORA!$C$4:$C$7322,$B$7:$B$501,BITACORA!$E$4:$E$7322,$E$6:$AM$6,BITACORA!$B$4:$B$7322,"&gt;="&amp;$B$3,BITACORA!$B$4:$B$7322,"&lt;="&amp;$B$4)</f>
        <v>0</v>
      </c>
      <c r="AD324" s="165">
        <f>COUNTIFS(BITACORA!$C$4:$C$7322,$B$7:$B$501,BITACORA!$E$4:$E$7322,$E$6:$AM$6,BITACORA!$B$4:$B$7322,"&gt;="&amp;$B$3,BITACORA!$B$4:$B$7322,"&lt;="&amp;$B$4)</f>
        <v>0</v>
      </c>
      <c r="AE324" s="165">
        <f>COUNTIFS(BITACORA!$C$4:$C$7322,$B$7:$B$501,BITACORA!$E$4:$E$7322,$E$6:$AM$6,BITACORA!$B$4:$B$7322,"&gt;="&amp;$B$3,BITACORA!$B$4:$B$7322,"&lt;="&amp;$B$4)</f>
        <v>0</v>
      </c>
      <c r="AF324" s="165">
        <f>COUNTIFS(BITACORA!$C$4:$C$7322,$B$7:$B$501,BITACORA!$E$4:$E$7322,$E$6:$AM$6,BITACORA!$B$4:$B$7322,"&gt;="&amp;$B$3,BITACORA!$B$4:$B$7322,"&lt;="&amp;$B$4)</f>
        <v>0</v>
      </c>
      <c r="AG324" s="165">
        <f>COUNTIFS(BITACORA!$C$4:$C$7322,$B$7:$B$501,BITACORA!$E$4:$E$7322,$E$6:$AM$6,BITACORA!$B$4:$B$7322,"&gt;="&amp;$B$3,BITACORA!$B$4:$B$7322,"&lt;="&amp;$B$4)</f>
        <v>0</v>
      </c>
      <c r="AH324" s="165">
        <f>COUNTIFS(BITACORA!$C$4:$C$7322,$B$7:$B$501,BITACORA!$E$4:$E$7322,$E$6:$AM$6,BITACORA!$B$4:$B$7322,"&gt;="&amp;$B$3,BITACORA!$B$4:$B$7322,"&lt;="&amp;$B$4)</f>
        <v>0</v>
      </c>
      <c r="AI324" s="165">
        <f>COUNTIFS(BITACORA!$C$4:$C$7322,$B$7:$B$501,BITACORA!$E$4:$E$7322,$E$6:$AM$6,BITACORA!$B$4:$B$7322,"&gt;="&amp;$B$3,BITACORA!$B$4:$B$7322,"&lt;="&amp;$B$4)</f>
        <v>0</v>
      </c>
      <c r="AJ324" s="165">
        <f>COUNTIFS(BITACORA!$C$4:$C$7322,$B$7:$B$501,BITACORA!$E$4:$E$7322,$E$6:$AM$6,BITACORA!$B$4:$B$7322,"&gt;="&amp;$B$3,BITACORA!$B$4:$B$7322,"&lt;="&amp;$B$4)</f>
        <v>0</v>
      </c>
      <c r="AK324" s="165">
        <f>COUNTIFS(BITACORA!$C$4:$C$7322,$B$7:$B$501,BITACORA!$E$4:$E$7322,$E$6:$AM$6,BITACORA!$B$4:$B$7322,"&gt;="&amp;$B$3,BITACORA!$B$4:$B$7322,"&lt;="&amp;$B$4)</f>
        <v>0</v>
      </c>
      <c r="AL324" s="165">
        <f>COUNTIFS(BITACORA!$C$4:$C$7322,$B$7:$B$501,BITACORA!$E$4:$E$7322,$E$6:$AM$6,BITACORA!$B$4:$B$7322,"&gt;="&amp;$B$3,BITACORA!$B$4:$B$7322,"&lt;="&amp;$B$4)</f>
        <v>0</v>
      </c>
      <c r="AM324" s="165">
        <f>COUNTIFS(BITACORA!$C$4:$C$7322,$B$7:$B$501,BITACORA!$E$4:$E$7322,$E$6:$AM$6,BITACORA!$B$4:$B$7322,"&gt;="&amp;$B$3,BITACORA!$B$4:$B$7322,"&lt;="&amp;$B$4)</f>
        <v>0</v>
      </c>
    </row>
    <row r="325" spans="1:39">
      <c r="A325" s="141"/>
      <c r="B325" s="165"/>
      <c r="C325" s="165"/>
      <c r="D325" s="164">
        <f t="shared" si="0"/>
        <v>0</v>
      </c>
      <c r="E325" s="165">
        <f>COUNTIFS(BITACORA!$C$4:$C$7322,$B$7:$B$501,BITACORA!$E$4:$E$7322,$E$6:$AM$6,BITACORA!$B$4:$B$7322,"&gt;="&amp;$B$3,BITACORA!$B$4:$B$7322,"&lt;="&amp;$B$4)</f>
        <v>0</v>
      </c>
      <c r="F325" s="165">
        <f>COUNTIFS(BITACORA!$C$4:$C$7322,$B$7:$B$501,BITACORA!$E$4:$E$7322,$E$6:$AM$6,BITACORA!$B$4:$B$7322,"&gt;="&amp;$B$3,BITACORA!$B$4:$B$7322,"&lt;="&amp;$B$4)</f>
        <v>0</v>
      </c>
      <c r="G325" s="165">
        <f>COUNTIFS(BITACORA!$C$4:$C$7322,$B$7:$B$501,BITACORA!$E$4:$E$7322,$E$6:$AM$6,BITACORA!$B$4:$B$7322,"&gt;="&amp;$B$3,BITACORA!$B$4:$B$7322,"&lt;="&amp;$B$4)</f>
        <v>0</v>
      </c>
      <c r="H325" s="165">
        <f>COUNTIFS(BITACORA!$C$4:$C$7322,$B$7:$B$501,BITACORA!$E$4:$E$7322,$E$6:$AM$6,BITACORA!$B$4:$B$7322,"&gt;="&amp;$B$3,BITACORA!$B$4:$B$7322,"&lt;="&amp;$B$4)</f>
        <v>0</v>
      </c>
      <c r="I325" s="165">
        <f>COUNTIFS(BITACORA!$C$4:$C$7322,$B$7:$B$501,BITACORA!$E$4:$E$7322,$E$6:$AM$6,BITACORA!$B$4:$B$7322,"&gt;="&amp;$B$3,BITACORA!$B$4:$B$7322,"&lt;="&amp;$B$4)</f>
        <v>0</v>
      </c>
      <c r="J325" s="165">
        <f>COUNTIFS(BITACORA!$C$4:$C$7322,$B$7:$B$501,BITACORA!$E$4:$E$7322,$E$6:$AM$6,BITACORA!$B$4:$B$7322,"&gt;="&amp;$B$3,BITACORA!$B$4:$B$7322,"&lt;="&amp;$B$4)</f>
        <v>0</v>
      </c>
      <c r="K325" s="165">
        <f>COUNTIFS(BITACORA!$C$4:$C$7322,$B$7:$B$501,BITACORA!$E$4:$E$7322,$E$6:$AM$6,BITACORA!$B$4:$B$7322,"&gt;="&amp;$B$3,BITACORA!$B$4:$B$7322,"&lt;="&amp;$B$4)</f>
        <v>0</v>
      </c>
      <c r="L325" s="165">
        <f>COUNTIFS(BITACORA!$C$4:$C$7322,$B$7:$B$501,BITACORA!$E$4:$E$7322,$E$6:$AM$6,BITACORA!$B$4:$B$7322,"&gt;="&amp;$B$3,BITACORA!$B$4:$B$7322,"&lt;="&amp;$B$4)</f>
        <v>0</v>
      </c>
      <c r="M325" s="165">
        <f>COUNTIFS(BITACORA!$C$4:$C$7322,$B$7:$B$501,BITACORA!$E$4:$E$7322,$E$6:$AM$6,BITACORA!$B$4:$B$7322,"&gt;="&amp;$B$3,BITACORA!$B$4:$B$7322,"&lt;="&amp;$B$4)</f>
        <v>0</v>
      </c>
      <c r="N325" s="165">
        <f>COUNTIFS(BITACORA!$C$4:$C$7322,$B$7:$B$501,BITACORA!$E$4:$E$7322,$E$6:$AM$6,BITACORA!$B$4:$B$7322,"&gt;="&amp;$B$3,BITACORA!$B$4:$B$7322,"&lt;="&amp;$B$4)</f>
        <v>0</v>
      </c>
      <c r="O325" s="165">
        <f>COUNTIFS(BITACORA!$C$4:$C$7322,$B$7:$B$501,BITACORA!$E$4:$E$7322,$E$6:$AM$6,BITACORA!$B$4:$B$7322,"&gt;="&amp;$B$3,BITACORA!$B$4:$B$7322,"&lt;="&amp;$B$4)</f>
        <v>0</v>
      </c>
      <c r="P325" s="165">
        <f>COUNTIFS(BITACORA!$C$4:$C$7322,$B$7:$B$501,BITACORA!$E$4:$E$7322,$E$6:$AM$6,BITACORA!$B$4:$B$7322,"&gt;="&amp;$B$3,BITACORA!$B$4:$B$7322,"&lt;="&amp;$B$4)</f>
        <v>0</v>
      </c>
      <c r="Q325" s="165">
        <f>COUNTIFS(BITACORA!$C$4:$C$7322,$B$7:$B$501,BITACORA!$E$4:$E$7322,$E$6:$AM$6,BITACORA!$B$4:$B$7322,"&gt;="&amp;$B$3,BITACORA!$B$4:$B$7322,"&lt;="&amp;$B$4)</f>
        <v>0</v>
      </c>
      <c r="R325" s="165">
        <f>COUNTIFS(BITACORA!$C$4:$C$7322,$B$7:$B$501,BITACORA!$E$4:$E$7322,$E$6:$AM$6,BITACORA!$B$4:$B$7322,"&gt;="&amp;$B$3,BITACORA!$B$4:$B$7322,"&lt;="&amp;$B$4)</f>
        <v>0</v>
      </c>
      <c r="S325" s="165">
        <f>COUNTIFS(BITACORA!$C$4:$C$7322,$B$7:$B$501,BITACORA!$E$4:$E$7322,$E$6:$AM$6,BITACORA!$B$4:$B$7322,"&gt;="&amp;$B$3,BITACORA!$B$4:$B$7322,"&lt;="&amp;$B$4)</f>
        <v>0</v>
      </c>
      <c r="T325" s="165">
        <f>COUNTIFS(BITACORA!$C$4:$C$7322,$B$7:$B$501,BITACORA!$E$4:$E$7322,$E$6:$AM$6,BITACORA!$B$4:$B$7322,"&gt;="&amp;$B$3,BITACORA!$B$4:$B$7322,"&lt;="&amp;$B$4)</f>
        <v>0</v>
      </c>
      <c r="U325" s="165">
        <f>COUNTIFS(BITACORA!$C$4:$C$7322,$B$7:$B$501,BITACORA!$E$4:$E$7322,$E$6:$AM$6,BITACORA!$B$4:$B$7322,"&gt;="&amp;$B$3,BITACORA!$B$4:$B$7322,"&lt;="&amp;$B$4)</f>
        <v>0</v>
      </c>
      <c r="V325" s="165">
        <f>COUNTIFS(BITACORA!$C$4:$C$7322,$B$7:$B$501,BITACORA!$E$4:$E$7322,$E$6:$AM$6,BITACORA!$B$4:$B$7322,"&gt;="&amp;$B$3,BITACORA!$B$4:$B$7322,"&lt;="&amp;$B$4)</f>
        <v>0</v>
      </c>
      <c r="W325" s="165">
        <f>COUNTIFS(BITACORA!$C$4:$C$7322,$B$7:$B$501,BITACORA!$E$4:$E$7322,$E$6:$AM$6,BITACORA!$B$4:$B$7322,"&gt;="&amp;$B$3,BITACORA!$B$4:$B$7322,"&lt;="&amp;$B$4)</f>
        <v>0</v>
      </c>
      <c r="X325" s="165">
        <f>COUNTIFS(BITACORA!$C$4:$C$7322,$B$7:$B$501,BITACORA!$E$4:$E$7322,$E$6:$AM$6,BITACORA!$B$4:$B$7322,"&gt;="&amp;$B$3,BITACORA!$B$4:$B$7322,"&lt;="&amp;$B$4)</f>
        <v>0</v>
      </c>
      <c r="Y325" s="165">
        <f>COUNTIFS(BITACORA!$C$4:$C$7322,$B$7:$B$501,BITACORA!$E$4:$E$7322,$E$6:$AM$6,BITACORA!$B$4:$B$7322,"&gt;="&amp;$B$3,BITACORA!$B$4:$B$7322,"&lt;="&amp;$B$4)</f>
        <v>0</v>
      </c>
      <c r="Z325" s="165">
        <f>COUNTIFS(BITACORA!$C$4:$C$7322,$B$7:$B$501,BITACORA!$E$4:$E$7322,$E$6:$AM$6,BITACORA!$B$4:$B$7322,"&gt;="&amp;$B$3,BITACORA!$B$4:$B$7322,"&lt;="&amp;$B$4)</f>
        <v>0</v>
      </c>
      <c r="AA325" s="165">
        <f>COUNTIFS(BITACORA!$C$4:$C$7322,$B$7:$B$501,BITACORA!$E$4:$E$7322,$E$6:$AM$6,BITACORA!$B$4:$B$7322,"&gt;="&amp;$B$3,BITACORA!$B$4:$B$7322,"&lt;="&amp;$B$4)</f>
        <v>0</v>
      </c>
      <c r="AB325" s="165">
        <f>COUNTIFS(BITACORA!$C$4:$C$7322,$B$7:$B$501,BITACORA!$E$4:$E$7322,$E$6:$AM$6,BITACORA!$B$4:$B$7322,"&gt;="&amp;$B$3,BITACORA!$B$4:$B$7322,"&lt;="&amp;$B$4)</f>
        <v>0</v>
      </c>
      <c r="AC325" s="165">
        <f>COUNTIFS(BITACORA!$C$4:$C$7322,$B$7:$B$501,BITACORA!$E$4:$E$7322,$E$6:$AM$6,BITACORA!$B$4:$B$7322,"&gt;="&amp;$B$3,BITACORA!$B$4:$B$7322,"&lt;="&amp;$B$4)</f>
        <v>0</v>
      </c>
      <c r="AD325" s="165">
        <f>COUNTIFS(BITACORA!$C$4:$C$7322,$B$7:$B$501,BITACORA!$E$4:$E$7322,$E$6:$AM$6,BITACORA!$B$4:$B$7322,"&gt;="&amp;$B$3,BITACORA!$B$4:$B$7322,"&lt;="&amp;$B$4)</f>
        <v>0</v>
      </c>
      <c r="AE325" s="165">
        <f>COUNTIFS(BITACORA!$C$4:$C$7322,$B$7:$B$501,BITACORA!$E$4:$E$7322,$E$6:$AM$6,BITACORA!$B$4:$B$7322,"&gt;="&amp;$B$3,BITACORA!$B$4:$B$7322,"&lt;="&amp;$B$4)</f>
        <v>0</v>
      </c>
      <c r="AF325" s="165">
        <f>COUNTIFS(BITACORA!$C$4:$C$7322,$B$7:$B$501,BITACORA!$E$4:$E$7322,$E$6:$AM$6,BITACORA!$B$4:$B$7322,"&gt;="&amp;$B$3,BITACORA!$B$4:$B$7322,"&lt;="&amp;$B$4)</f>
        <v>0</v>
      </c>
      <c r="AG325" s="165">
        <f>COUNTIFS(BITACORA!$C$4:$C$7322,$B$7:$B$501,BITACORA!$E$4:$E$7322,$E$6:$AM$6,BITACORA!$B$4:$B$7322,"&gt;="&amp;$B$3,BITACORA!$B$4:$B$7322,"&lt;="&amp;$B$4)</f>
        <v>0</v>
      </c>
      <c r="AH325" s="165">
        <f>COUNTIFS(BITACORA!$C$4:$C$7322,$B$7:$B$501,BITACORA!$E$4:$E$7322,$E$6:$AM$6,BITACORA!$B$4:$B$7322,"&gt;="&amp;$B$3,BITACORA!$B$4:$B$7322,"&lt;="&amp;$B$4)</f>
        <v>0</v>
      </c>
      <c r="AI325" s="165">
        <f>COUNTIFS(BITACORA!$C$4:$C$7322,$B$7:$B$501,BITACORA!$E$4:$E$7322,$E$6:$AM$6,BITACORA!$B$4:$B$7322,"&gt;="&amp;$B$3,BITACORA!$B$4:$B$7322,"&lt;="&amp;$B$4)</f>
        <v>0</v>
      </c>
      <c r="AJ325" s="165">
        <f>COUNTIFS(BITACORA!$C$4:$C$7322,$B$7:$B$501,BITACORA!$E$4:$E$7322,$E$6:$AM$6,BITACORA!$B$4:$B$7322,"&gt;="&amp;$B$3,BITACORA!$B$4:$B$7322,"&lt;="&amp;$B$4)</f>
        <v>0</v>
      </c>
      <c r="AK325" s="165">
        <f>COUNTIFS(BITACORA!$C$4:$C$7322,$B$7:$B$501,BITACORA!$E$4:$E$7322,$E$6:$AM$6,BITACORA!$B$4:$B$7322,"&gt;="&amp;$B$3,BITACORA!$B$4:$B$7322,"&lt;="&amp;$B$4)</f>
        <v>0</v>
      </c>
      <c r="AL325" s="165">
        <f>COUNTIFS(BITACORA!$C$4:$C$7322,$B$7:$B$501,BITACORA!$E$4:$E$7322,$E$6:$AM$6,BITACORA!$B$4:$B$7322,"&gt;="&amp;$B$3,BITACORA!$B$4:$B$7322,"&lt;="&amp;$B$4)</f>
        <v>0</v>
      </c>
      <c r="AM325" s="165">
        <f>COUNTIFS(BITACORA!$C$4:$C$7322,$B$7:$B$501,BITACORA!$E$4:$E$7322,$E$6:$AM$6,BITACORA!$B$4:$B$7322,"&gt;="&amp;$B$3,BITACORA!$B$4:$B$7322,"&lt;="&amp;$B$4)</f>
        <v>0</v>
      </c>
    </row>
    <row r="326" spans="1:39">
      <c r="A326" s="141"/>
      <c r="B326" s="165"/>
      <c r="C326" s="165"/>
      <c r="D326" s="164">
        <f t="shared" si="0"/>
        <v>0</v>
      </c>
      <c r="E326" s="165">
        <f>COUNTIFS(BITACORA!$C$4:$C$7322,$B$7:$B$501,BITACORA!$E$4:$E$7322,$E$6:$AM$6,BITACORA!$B$4:$B$7322,"&gt;="&amp;$B$3,BITACORA!$B$4:$B$7322,"&lt;="&amp;$B$4)</f>
        <v>0</v>
      </c>
      <c r="F326" s="165">
        <f>COUNTIFS(BITACORA!$C$4:$C$7322,$B$7:$B$501,BITACORA!$E$4:$E$7322,$E$6:$AM$6,BITACORA!$B$4:$B$7322,"&gt;="&amp;$B$3,BITACORA!$B$4:$B$7322,"&lt;="&amp;$B$4)</f>
        <v>0</v>
      </c>
      <c r="G326" s="165">
        <f>COUNTIFS(BITACORA!$C$4:$C$7322,$B$7:$B$501,BITACORA!$E$4:$E$7322,$E$6:$AM$6,BITACORA!$B$4:$B$7322,"&gt;="&amp;$B$3,BITACORA!$B$4:$B$7322,"&lt;="&amp;$B$4)</f>
        <v>0</v>
      </c>
      <c r="H326" s="165">
        <f>COUNTIFS(BITACORA!$C$4:$C$7322,$B$7:$B$501,BITACORA!$E$4:$E$7322,$E$6:$AM$6,BITACORA!$B$4:$B$7322,"&gt;="&amp;$B$3,BITACORA!$B$4:$B$7322,"&lt;="&amp;$B$4)</f>
        <v>0</v>
      </c>
      <c r="I326" s="165">
        <f>COUNTIFS(BITACORA!$C$4:$C$7322,$B$7:$B$501,BITACORA!$E$4:$E$7322,$E$6:$AM$6,BITACORA!$B$4:$B$7322,"&gt;="&amp;$B$3,BITACORA!$B$4:$B$7322,"&lt;="&amp;$B$4)</f>
        <v>0</v>
      </c>
      <c r="J326" s="165">
        <f>COUNTIFS(BITACORA!$C$4:$C$7322,$B$7:$B$501,BITACORA!$E$4:$E$7322,$E$6:$AM$6,BITACORA!$B$4:$B$7322,"&gt;="&amp;$B$3,BITACORA!$B$4:$B$7322,"&lt;="&amp;$B$4)</f>
        <v>0</v>
      </c>
      <c r="K326" s="165">
        <f>COUNTIFS(BITACORA!$C$4:$C$7322,$B$7:$B$501,BITACORA!$E$4:$E$7322,$E$6:$AM$6,BITACORA!$B$4:$B$7322,"&gt;="&amp;$B$3,BITACORA!$B$4:$B$7322,"&lt;="&amp;$B$4)</f>
        <v>0</v>
      </c>
      <c r="L326" s="165">
        <f>COUNTIFS(BITACORA!$C$4:$C$7322,$B$7:$B$501,BITACORA!$E$4:$E$7322,$E$6:$AM$6,BITACORA!$B$4:$B$7322,"&gt;="&amp;$B$3,BITACORA!$B$4:$B$7322,"&lt;="&amp;$B$4)</f>
        <v>0</v>
      </c>
      <c r="M326" s="165">
        <f>COUNTIFS(BITACORA!$C$4:$C$7322,$B$7:$B$501,BITACORA!$E$4:$E$7322,$E$6:$AM$6,BITACORA!$B$4:$B$7322,"&gt;="&amp;$B$3,BITACORA!$B$4:$B$7322,"&lt;="&amp;$B$4)</f>
        <v>0</v>
      </c>
      <c r="N326" s="165">
        <f>COUNTIFS(BITACORA!$C$4:$C$7322,$B$7:$B$501,BITACORA!$E$4:$E$7322,$E$6:$AM$6,BITACORA!$B$4:$B$7322,"&gt;="&amp;$B$3,BITACORA!$B$4:$B$7322,"&lt;="&amp;$B$4)</f>
        <v>0</v>
      </c>
      <c r="O326" s="165">
        <f>COUNTIFS(BITACORA!$C$4:$C$7322,$B$7:$B$501,BITACORA!$E$4:$E$7322,$E$6:$AM$6,BITACORA!$B$4:$B$7322,"&gt;="&amp;$B$3,BITACORA!$B$4:$B$7322,"&lt;="&amp;$B$4)</f>
        <v>0</v>
      </c>
      <c r="P326" s="165">
        <f>COUNTIFS(BITACORA!$C$4:$C$7322,$B$7:$B$501,BITACORA!$E$4:$E$7322,$E$6:$AM$6,BITACORA!$B$4:$B$7322,"&gt;="&amp;$B$3,BITACORA!$B$4:$B$7322,"&lt;="&amp;$B$4)</f>
        <v>0</v>
      </c>
      <c r="Q326" s="165">
        <f>COUNTIFS(BITACORA!$C$4:$C$7322,$B$7:$B$501,BITACORA!$E$4:$E$7322,$E$6:$AM$6,BITACORA!$B$4:$B$7322,"&gt;="&amp;$B$3,BITACORA!$B$4:$B$7322,"&lt;="&amp;$B$4)</f>
        <v>0</v>
      </c>
      <c r="R326" s="165">
        <f>COUNTIFS(BITACORA!$C$4:$C$7322,$B$7:$B$501,BITACORA!$E$4:$E$7322,$E$6:$AM$6,BITACORA!$B$4:$B$7322,"&gt;="&amp;$B$3,BITACORA!$B$4:$B$7322,"&lt;="&amp;$B$4)</f>
        <v>0</v>
      </c>
      <c r="S326" s="165">
        <f>COUNTIFS(BITACORA!$C$4:$C$7322,$B$7:$B$501,BITACORA!$E$4:$E$7322,$E$6:$AM$6,BITACORA!$B$4:$B$7322,"&gt;="&amp;$B$3,BITACORA!$B$4:$B$7322,"&lt;="&amp;$B$4)</f>
        <v>0</v>
      </c>
      <c r="T326" s="165">
        <f>COUNTIFS(BITACORA!$C$4:$C$7322,$B$7:$B$501,BITACORA!$E$4:$E$7322,$E$6:$AM$6,BITACORA!$B$4:$B$7322,"&gt;="&amp;$B$3,BITACORA!$B$4:$B$7322,"&lt;="&amp;$B$4)</f>
        <v>0</v>
      </c>
      <c r="U326" s="165">
        <f>COUNTIFS(BITACORA!$C$4:$C$7322,$B$7:$B$501,BITACORA!$E$4:$E$7322,$E$6:$AM$6,BITACORA!$B$4:$B$7322,"&gt;="&amp;$B$3,BITACORA!$B$4:$B$7322,"&lt;="&amp;$B$4)</f>
        <v>0</v>
      </c>
      <c r="V326" s="165">
        <f>COUNTIFS(BITACORA!$C$4:$C$7322,$B$7:$B$501,BITACORA!$E$4:$E$7322,$E$6:$AM$6,BITACORA!$B$4:$B$7322,"&gt;="&amp;$B$3,BITACORA!$B$4:$B$7322,"&lt;="&amp;$B$4)</f>
        <v>0</v>
      </c>
      <c r="W326" s="165">
        <f>COUNTIFS(BITACORA!$C$4:$C$7322,$B$7:$B$501,BITACORA!$E$4:$E$7322,$E$6:$AM$6,BITACORA!$B$4:$B$7322,"&gt;="&amp;$B$3,BITACORA!$B$4:$B$7322,"&lt;="&amp;$B$4)</f>
        <v>0</v>
      </c>
      <c r="X326" s="165">
        <f>COUNTIFS(BITACORA!$C$4:$C$7322,$B$7:$B$501,BITACORA!$E$4:$E$7322,$E$6:$AM$6,BITACORA!$B$4:$B$7322,"&gt;="&amp;$B$3,BITACORA!$B$4:$B$7322,"&lt;="&amp;$B$4)</f>
        <v>0</v>
      </c>
      <c r="Y326" s="165">
        <f>COUNTIFS(BITACORA!$C$4:$C$7322,$B$7:$B$501,BITACORA!$E$4:$E$7322,$E$6:$AM$6,BITACORA!$B$4:$B$7322,"&gt;="&amp;$B$3,BITACORA!$B$4:$B$7322,"&lt;="&amp;$B$4)</f>
        <v>0</v>
      </c>
      <c r="Z326" s="165">
        <f>COUNTIFS(BITACORA!$C$4:$C$7322,$B$7:$B$501,BITACORA!$E$4:$E$7322,$E$6:$AM$6,BITACORA!$B$4:$B$7322,"&gt;="&amp;$B$3,BITACORA!$B$4:$B$7322,"&lt;="&amp;$B$4)</f>
        <v>0</v>
      </c>
      <c r="AA326" s="165">
        <f>COUNTIFS(BITACORA!$C$4:$C$7322,$B$7:$B$501,BITACORA!$E$4:$E$7322,$E$6:$AM$6,BITACORA!$B$4:$B$7322,"&gt;="&amp;$B$3,BITACORA!$B$4:$B$7322,"&lt;="&amp;$B$4)</f>
        <v>0</v>
      </c>
      <c r="AB326" s="165">
        <f>COUNTIFS(BITACORA!$C$4:$C$7322,$B$7:$B$501,BITACORA!$E$4:$E$7322,$E$6:$AM$6,BITACORA!$B$4:$B$7322,"&gt;="&amp;$B$3,BITACORA!$B$4:$B$7322,"&lt;="&amp;$B$4)</f>
        <v>0</v>
      </c>
      <c r="AC326" s="165">
        <f>COUNTIFS(BITACORA!$C$4:$C$7322,$B$7:$B$501,BITACORA!$E$4:$E$7322,$E$6:$AM$6,BITACORA!$B$4:$B$7322,"&gt;="&amp;$B$3,BITACORA!$B$4:$B$7322,"&lt;="&amp;$B$4)</f>
        <v>0</v>
      </c>
      <c r="AD326" s="165">
        <f>COUNTIFS(BITACORA!$C$4:$C$7322,$B$7:$B$501,BITACORA!$E$4:$E$7322,$E$6:$AM$6,BITACORA!$B$4:$B$7322,"&gt;="&amp;$B$3,BITACORA!$B$4:$B$7322,"&lt;="&amp;$B$4)</f>
        <v>0</v>
      </c>
      <c r="AE326" s="165">
        <f>COUNTIFS(BITACORA!$C$4:$C$7322,$B$7:$B$501,BITACORA!$E$4:$E$7322,$E$6:$AM$6,BITACORA!$B$4:$B$7322,"&gt;="&amp;$B$3,BITACORA!$B$4:$B$7322,"&lt;="&amp;$B$4)</f>
        <v>0</v>
      </c>
      <c r="AF326" s="165">
        <f>COUNTIFS(BITACORA!$C$4:$C$7322,$B$7:$B$501,BITACORA!$E$4:$E$7322,$E$6:$AM$6,BITACORA!$B$4:$B$7322,"&gt;="&amp;$B$3,BITACORA!$B$4:$B$7322,"&lt;="&amp;$B$4)</f>
        <v>0</v>
      </c>
      <c r="AG326" s="165">
        <f>COUNTIFS(BITACORA!$C$4:$C$7322,$B$7:$B$501,BITACORA!$E$4:$E$7322,$E$6:$AM$6,BITACORA!$B$4:$B$7322,"&gt;="&amp;$B$3,BITACORA!$B$4:$B$7322,"&lt;="&amp;$B$4)</f>
        <v>0</v>
      </c>
      <c r="AH326" s="165">
        <f>COUNTIFS(BITACORA!$C$4:$C$7322,$B$7:$B$501,BITACORA!$E$4:$E$7322,$E$6:$AM$6,BITACORA!$B$4:$B$7322,"&gt;="&amp;$B$3,BITACORA!$B$4:$B$7322,"&lt;="&amp;$B$4)</f>
        <v>0</v>
      </c>
      <c r="AI326" s="165">
        <f>COUNTIFS(BITACORA!$C$4:$C$7322,$B$7:$B$501,BITACORA!$E$4:$E$7322,$E$6:$AM$6,BITACORA!$B$4:$B$7322,"&gt;="&amp;$B$3,BITACORA!$B$4:$B$7322,"&lt;="&amp;$B$4)</f>
        <v>0</v>
      </c>
      <c r="AJ326" s="165">
        <f>COUNTIFS(BITACORA!$C$4:$C$7322,$B$7:$B$501,BITACORA!$E$4:$E$7322,$E$6:$AM$6,BITACORA!$B$4:$B$7322,"&gt;="&amp;$B$3,BITACORA!$B$4:$B$7322,"&lt;="&amp;$B$4)</f>
        <v>0</v>
      </c>
      <c r="AK326" s="165">
        <f>COUNTIFS(BITACORA!$C$4:$C$7322,$B$7:$B$501,BITACORA!$E$4:$E$7322,$E$6:$AM$6,BITACORA!$B$4:$B$7322,"&gt;="&amp;$B$3,BITACORA!$B$4:$B$7322,"&lt;="&amp;$B$4)</f>
        <v>0</v>
      </c>
      <c r="AL326" s="165">
        <f>COUNTIFS(BITACORA!$C$4:$C$7322,$B$7:$B$501,BITACORA!$E$4:$E$7322,$E$6:$AM$6,BITACORA!$B$4:$B$7322,"&gt;="&amp;$B$3,BITACORA!$B$4:$B$7322,"&lt;="&amp;$B$4)</f>
        <v>0</v>
      </c>
      <c r="AM326" s="165">
        <f>COUNTIFS(BITACORA!$C$4:$C$7322,$B$7:$B$501,BITACORA!$E$4:$E$7322,$E$6:$AM$6,BITACORA!$B$4:$B$7322,"&gt;="&amp;$B$3,BITACORA!$B$4:$B$7322,"&lt;="&amp;$B$4)</f>
        <v>0</v>
      </c>
    </row>
    <row r="327" spans="1:39">
      <c r="A327" s="141"/>
      <c r="B327" s="165"/>
      <c r="C327" s="165"/>
      <c r="D327" s="164">
        <f t="shared" si="0"/>
        <v>0</v>
      </c>
      <c r="E327" s="165">
        <f>COUNTIFS(BITACORA!$C$4:$C$7322,$B$7:$B$501,BITACORA!$E$4:$E$7322,$E$6:$AM$6,BITACORA!$B$4:$B$7322,"&gt;="&amp;$B$3,BITACORA!$B$4:$B$7322,"&lt;="&amp;$B$4)</f>
        <v>0</v>
      </c>
      <c r="F327" s="165">
        <f>COUNTIFS(BITACORA!$C$4:$C$7322,$B$7:$B$501,BITACORA!$E$4:$E$7322,$E$6:$AM$6,BITACORA!$B$4:$B$7322,"&gt;="&amp;$B$3,BITACORA!$B$4:$B$7322,"&lt;="&amp;$B$4)</f>
        <v>0</v>
      </c>
      <c r="G327" s="165">
        <f>COUNTIFS(BITACORA!$C$4:$C$7322,$B$7:$B$501,BITACORA!$E$4:$E$7322,$E$6:$AM$6,BITACORA!$B$4:$B$7322,"&gt;="&amp;$B$3,BITACORA!$B$4:$B$7322,"&lt;="&amp;$B$4)</f>
        <v>0</v>
      </c>
      <c r="H327" s="165">
        <f>COUNTIFS(BITACORA!$C$4:$C$7322,$B$7:$B$501,BITACORA!$E$4:$E$7322,$E$6:$AM$6,BITACORA!$B$4:$B$7322,"&gt;="&amp;$B$3,BITACORA!$B$4:$B$7322,"&lt;="&amp;$B$4)</f>
        <v>0</v>
      </c>
      <c r="I327" s="165">
        <f>COUNTIFS(BITACORA!$C$4:$C$7322,$B$7:$B$501,BITACORA!$E$4:$E$7322,$E$6:$AM$6,BITACORA!$B$4:$B$7322,"&gt;="&amp;$B$3,BITACORA!$B$4:$B$7322,"&lt;="&amp;$B$4)</f>
        <v>0</v>
      </c>
      <c r="J327" s="165">
        <f>COUNTIFS(BITACORA!$C$4:$C$7322,$B$7:$B$501,BITACORA!$E$4:$E$7322,$E$6:$AM$6,BITACORA!$B$4:$B$7322,"&gt;="&amp;$B$3,BITACORA!$B$4:$B$7322,"&lt;="&amp;$B$4)</f>
        <v>0</v>
      </c>
      <c r="K327" s="165">
        <f>COUNTIFS(BITACORA!$C$4:$C$7322,$B$7:$B$501,BITACORA!$E$4:$E$7322,$E$6:$AM$6,BITACORA!$B$4:$B$7322,"&gt;="&amp;$B$3,BITACORA!$B$4:$B$7322,"&lt;="&amp;$B$4)</f>
        <v>0</v>
      </c>
      <c r="L327" s="165">
        <f>COUNTIFS(BITACORA!$C$4:$C$7322,$B$7:$B$501,BITACORA!$E$4:$E$7322,$E$6:$AM$6,BITACORA!$B$4:$B$7322,"&gt;="&amp;$B$3,BITACORA!$B$4:$B$7322,"&lt;="&amp;$B$4)</f>
        <v>0</v>
      </c>
      <c r="M327" s="165">
        <f>COUNTIFS(BITACORA!$C$4:$C$7322,$B$7:$B$501,BITACORA!$E$4:$E$7322,$E$6:$AM$6,BITACORA!$B$4:$B$7322,"&gt;="&amp;$B$3,BITACORA!$B$4:$B$7322,"&lt;="&amp;$B$4)</f>
        <v>0</v>
      </c>
      <c r="N327" s="165">
        <f>COUNTIFS(BITACORA!$C$4:$C$7322,$B$7:$B$501,BITACORA!$E$4:$E$7322,$E$6:$AM$6,BITACORA!$B$4:$B$7322,"&gt;="&amp;$B$3,BITACORA!$B$4:$B$7322,"&lt;="&amp;$B$4)</f>
        <v>0</v>
      </c>
      <c r="O327" s="165">
        <f>COUNTIFS(BITACORA!$C$4:$C$7322,$B$7:$B$501,BITACORA!$E$4:$E$7322,$E$6:$AM$6,BITACORA!$B$4:$B$7322,"&gt;="&amp;$B$3,BITACORA!$B$4:$B$7322,"&lt;="&amp;$B$4)</f>
        <v>0</v>
      </c>
      <c r="P327" s="165">
        <f>COUNTIFS(BITACORA!$C$4:$C$7322,$B$7:$B$501,BITACORA!$E$4:$E$7322,$E$6:$AM$6,BITACORA!$B$4:$B$7322,"&gt;="&amp;$B$3,BITACORA!$B$4:$B$7322,"&lt;="&amp;$B$4)</f>
        <v>0</v>
      </c>
      <c r="Q327" s="165">
        <f>COUNTIFS(BITACORA!$C$4:$C$7322,$B$7:$B$501,BITACORA!$E$4:$E$7322,$E$6:$AM$6,BITACORA!$B$4:$B$7322,"&gt;="&amp;$B$3,BITACORA!$B$4:$B$7322,"&lt;="&amp;$B$4)</f>
        <v>0</v>
      </c>
      <c r="R327" s="165">
        <f>COUNTIFS(BITACORA!$C$4:$C$7322,$B$7:$B$501,BITACORA!$E$4:$E$7322,$E$6:$AM$6,BITACORA!$B$4:$B$7322,"&gt;="&amp;$B$3,BITACORA!$B$4:$B$7322,"&lt;="&amp;$B$4)</f>
        <v>0</v>
      </c>
      <c r="S327" s="165">
        <f>COUNTIFS(BITACORA!$C$4:$C$7322,$B$7:$B$501,BITACORA!$E$4:$E$7322,$E$6:$AM$6,BITACORA!$B$4:$B$7322,"&gt;="&amp;$B$3,BITACORA!$B$4:$B$7322,"&lt;="&amp;$B$4)</f>
        <v>0</v>
      </c>
      <c r="T327" s="165">
        <f>COUNTIFS(BITACORA!$C$4:$C$7322,$B$7:$B$501,BITACORA!$E$4:$E$7322,$E$6:$AM$6,BITACORA!$B$4:$B$7322,"&gt;="&amp;$B$3,BITACORA!$B$4:$B$7322,"&lt;="&amp;$B$4)</f>
        <v>0</v>
      </c>
      <c r="U327" s="165">
        <f>COUNTIFS(BITACORA!$C$4:$C$7322,$B$7:$B$501,BITACORA!$E$4:$E$7322,$E$6:$AM$6,BITACORA!$B$4:$B$7322,"&gt;="&amp;$B$3,BITACORA!$B$4:$B$7322,"&lt;="&amp;$B$4)</f>
        <v>0</v>
      </c>
      <c r="V327" s="165">
        <f>COUNTIFS(BITACORA!$C$4:$C$7322,$B$7:$B$501,BITACORA!$E$4:$E$7322,$E$6:$AM$6,BITACORA!$B$4:$B$7322,"&gt;="&amp;$B$3,BITACORA!$B$4:$B$7322,"&lt;="&amp;$B$4)</f>
        <v>0</v>
      </c>
      <c r="W327" s="165">
        <f>COUNTIFS(BITACORA!$C$4:$C$7322,$B$7:$B$501,BITACORA!$E$4:$E$7322,$E$6:$AM$6,BITACORA!$B$4:$B$7322,"&gt;="&amp;$B$3,BITACORA!$B$4:$B$7322,"&lt;="&amp;$B$4)</f>
        <v>0</v>
      </c>
      <c r="X327" s="165">
        <f>COUNTIFS(BITACORA!$C$4:$C$7322,$B$7:$B$501,BITACORA!$E$4:$E$7322,$E$6:$AM$6,BITACORA!$B$4:$B$7322,"&gt;="&amp;$B$3,BITACORA!$B$4:$B$7322,"&lt;="&amp;$B$4)</f>
        <v>0</v>
      </c>
      <c r="Y327" s="165">
        <f>COUNTIFS(BITACORA!$C$4:$C$7322,$B$7:$B$501,BITACORA!$E$4:$E$7322,$E$6:$AM$6,BITACORA!$B$4:$B$7322,"&gt;="&amp;$B$3,BITACORA!$B$4:$B$7322,"&lt;="&amp;$B$4)</f>
        <v>0</v>
      </c>
      <c r="Z327" s="165">
        <f>COUNTIFS(BITACORA!$C$4:$C$7322,$B$7:$B$501,BITACORA!$E$4:$E$7322,$E$6:$AM$6,BITACORA!$B$4:$B$7322,"&gt;="&amp;$B$3,BITACORA!$B$4:$B$7322,"&lt;="&amp;$B$4)</f>
        <v>0</v>
      </c>
      <c r="AA327" s="165">
        <f>COUNTIFS(BITACORA!$C$4:$C$7322,$B$7:$B$501,BITACORA!$E$4:$E$7322,$E$6:$AM$6,BITACORA!$B$4:$B$7322,"&gt;="&amp;$B$3,BITACORA!$B$4:$B$7322,"&lt;="&amp;$B$4)</f>
        <v>0</v>
      </c>
      <c r="AB327" s="165">
        <f>COUNTIFS(BITACORA!$C$4:$C$7322,$B$7:$B$501,BITACORA!$E$4:$E$7322,$E$6:$AM$6,BITACORA!$B$4:$B$7322,"&gt;="&amp;$B$3,BITACORA!$B$4:$B$7322,"&lt;="&amp;$B$4)</f>
        <v>0</v>
      </c>
      <c r="AC327" s="165">
        <f>COUNTIFS(BITACORA!$C$4:$C$7322,$B$7:$B$501,BITACORA!$E$4:$E$7322,$E$6:$AM$6,BITACORA!$B$4:$B$7322,"&gt;="&amp;$B$3,BITACORA!$B$4:$B$7322,"&lt;="&amp;$B$4)</f>
        <v>0</v>
      </c>
      <c r="AD327" s="165">
        <f>COUNTIFS(BITACORA!$C$4:$C$7322,$B$7:$B$501,BITACORA!$E$4:$E$7322,$E$6:$AM$6,BITACORA!$B$4:$B$7322,"&gt;="&amp;$B$3,BITACORA!$B$4:$B$7322,"&lt;="&amp;$B$4)</f>
        <v>0</v>
      </c>
      <c r="AE327" s="165">
        <f>COUNTIFS(BITACORA!$C$4:$C$7322,$B$7:$B$501,BITACORA!$E$4:$E$7322,$E$6:$AM$6,BITACORA!$B$4:$B$7322,"&gt;="&amp;$B$3,BITACORA!$B$4:$B$7322,"&lt;="&amp;$B$4)</f>
        <v>0</v>
      </c>
      <c r="AF327" s="165">
        <f>COUNTIFS(BITACORA!$C$4:$C$7322,$B$7:$B$501,BITACORA!$E$4:$E$7322,$E$6:$AM$6,BITACORA!$B$4:$B$7322,"&gt;="&amp;$B$3,BITACORA!$B$4:$B$7322,"&lt;="&amp;$B$4)</f>
        <v>0</v>
      </c>
      <c r="AG327" s="165">
        <f>COUNTIFS(BITACORA!$C$4:$C$7322,$B$7:$B$501,BITACORA!$E$4:$E$7322,$E$6:$AM$6,BITACORA!$B$4:$B$7322,"&gt;="&amp;$B$3,BITACORA!$B$4:$B$7322,"&lt;="&amp;$B$4)</f>
        <v>0</v>
      </c>
      <c r="AH327" s="165">
        <f>COUNTIFS(BITACORA!$C$4:$C$7322,$B$7:$B$501,BITACORA!$E$4:$E$7322,$E$6:$AM$6,BITACORA!$B$4:$B$7322,"&gt;="&amp;$B$3,BITACORA!$B$4:$B$7322,"&lt;="&amp;$B$4)</f>
        <v>0</v>
      </c>
      <c r="AI327" s="165">
        <f>COUNTIFS(BITACORA!$C$4:$C$7322,$B$7:$B$501,BITACORA!$E$4:$E$7322,$E$6:$AM$6,BITACORA!$B$4:$B$7322,"&gt;="&amp;$B$3,BITACORA!$B$4:$B$7322,"&lt;="&amp;$B$4)</f>
        <v>0</v>
      </c>
      <c r="AJ327" s="165">
        <f>COUNTIFS(BITACORA!$C$4:$C$7322,$B$7:$B$501,BITACORA!$E$4:$E$7322,$E$6:$AM$6,BITACORA!$B$4:$B$7322,"&gt;="&amp;$B$3,BITACORA!$B$4:$B$7322,"&lt;="&amp;$B$4)</f>
        <v>0</v>
      </c>
      <c r="AK327" s="165">
        <f>COUNTIFS(BITACORA!$C$4:$C$7322,$B$7:$B$501,BITACORA!$E$4:$E$7322,$E$6:$AM$6,BITACORA!$B$4:$B$7322,"&gt;="&amp;$B$3,BITACORA!$B$4:$B$7322,"&lt;="&amp;$B$4)</f>
        <v>0</v>
      </c>
      <c r="AL327" s="165">
        <f>COUNTIFS(BITACORA!$C$4:$C$7322,$B$7:$B$501,BITACORA!$E$4:$E$7322,$E$6:$AM$6,BITACORA!$B$4:$B$7322,"&gt;="&amp;$B$3,BITACORA!$B$4:$B$7322,"&lt;="&amp;$B$4)</f>
        <v>0</v>
      </c>
      <c r="AM327" s="165">
        <f>COUNTIFS(BITACORA!$C$4:$C$7322,$B$7:$B$501,BITACORA!$E$4:$E$7322,$E$6:$AM$6,BITACORA!$B$4:$B$7322,"&gt;="&amp;$B$3,BITACORA!$B$4:$B$7322,"&lt;="&amp;$B$4)</f>
        <v>0</v>
      </c>
    </row>
    <row r="328" spans="1:39">
      <c r="A328" s="141"/>
      <c r="B328" s="165"/>
      <c r="C328" s="165"/>
      <c r="D328" s="164">
        <f t="shared" si="0"/>
        <v>0</v>
      </c>
      <c r="E328" s="165">
        <f>COUNTIFS(BITACORA!$C$4:$C$7322,$B$7:$B$501,BITACORA!$E$4:$E$7322,$E$6:$AM$6,BITACORA!$B$4:$B$7322,"&gt;="&amp;$B$3,BITACORA!$B$4:$B$7322,"&lt;="&amp;$B$4)</f>
        <v>0</v>
      </c>
      <c r="F328" s="165">
        <f>COUNTIFS(BITACORA!$C$4:$C$7322,$B$7:$B$501,BITACORA!$E$4:$E$7322,$E$6:$AM$6,BITACORA!$B$4:$B$7322,"&gt;="&amp;$B$3,BITACORA!$B$4:$B$7322,"&lt;="&amp;$B$4)</f>
        <v>0</v>
      </c>
      <c r="G328" s="165">
        <f>COUNTIFS(BITACORA!$C$4:$C$7322,$B$7:$B$501,BITACORA!$E$4:$E$7322,$E$6:$AM$6,BITACORA!$B$4:$B$7322,"&gt;="&amp;$B$3,BITACORA!$B$4:$B$7322,"&lt;="&amp;$B$4)</f>
        <v>0</v>
      </c>
      <c r="H328" s="165">
        <f>COUNTIFS(BITACORA!$C$4:$C$7322,$B$7:$B$501,BITACORA!$E$4:$E$7322,$E$6:$AM$6,BITACORA!$B$4:$B$7322,"&gt;="&amp;$B$3,BITACORA!$B$4:$B$7322,"&lt;="&amp;$B$4)</f>
        <v>0</v>
      </c>
      <c r="I328" s="165">
        <f>COUNTIFS(BITACORA!$C$4:$C$7322,$B$7:$B$501,BITACORA!$E$4:$E$7322,$E$6:$AM$6,BITACORA!$B$4:$B$7322,"&gt;="&amp;$B$3,BITACORA!$B$4:$B$7322,"&lt;="&amp;$B$4)</f>
        <v>0</v>
      </c>
      <c r="J328" s="165">
        <f>COUNTIFS(BITACORA!$C$4:$C$7322,$B$7:$B$501,BITACORA!$E$4:$E$7322,$E$6:$AM$6,BITACORA!$B$4:$B$7322,"&gt;="&amp;$B$3,BITACORA!$B$4:$B$7322,"&lt;="&amp;$B$4)</f>
        <v>0</v>
      </c>
      <c r="K328" s="165">
        <f>COUNTIFS(BITACORA!$C$4:$C$7322,$B$7:$B$501,BITACORA!$E$4:$E$7322,$E$6:$AM$6,BITACORA!$B$4:$B$7322,"&gt;="&amp;$B$3,BITACORA!$B$4:$B$7322,"&lt;="&amp;$B$4)</f>
        <v>0</v>
      </c>
      <c r="L328" s="165">
        <f>COUNTIFS(BITACORA!$C$4:$C$7322,$B$7:$B$501,BITACORA!$E$4:$E$7322,$E$6:$AM$6,BITACORA!$B$4:$B$7322,"&gt;="&amp;$B$3,BITACORA!$B$4:$B$7322,"&lt;="&amp;$B$4)</f>
        <v>0</v>
      </c>
      <c r="M328" s="165">
        <f>COUNTIFS(BITACORA!$C$4:$C$7322,$B$7:$B$501,BITACORA!$E$4:$E$7322,$E$6:$AM$6,BITACORA!$B$4:$B$7322,"&gt;="&amp;$B$3,BITACORA!$B$4:$B$7322,"&lt;="&amp;$B$4)</f>
        <v>0</v>
      </c>
      <c r="N328" s="165">
        <f>COUNTIFS(BITACORA!$C$4:$C$7322,$B$7:$B$501,BITACORA!$E$4:$E$7322,$E$6:$AM$6,BITACORA!$B$4:$B$7322,"&gt;="&amp;$B$3,BITACORA!$B$4:$B$7322,"&lt;="&amp;$B$4)</f>
        <v>0</v>
      </c>
      <c r="O328" s="165">
        <f>COUNTIFS(BITACORA!$C$4:$C$7322,$B$7:$B$501,BITACORA!$E$4:$E$7322,$E$6:$AM$6,BITACORA!$B$4:$B$7322,"&gt;="&amp;$B$3,BITACORA!$B$4:$B$7322,"&lt;="&amp;$B$4)</f>
        <v>0</v>
      </c>
      <c r="P328" s="165">
        <f>COUNTIFS(BITACORA!$C$4:$C$7322,$B$7:$B$501,BITACORA!$E$4:$E$7322,$E$6:$AM$6,BITACORA!$B$4:$B$7322,"&gt;="&amp;$B$3,BITACORA!$B$4:$B$7322,"&lt;="&amp;$B$4)</f>
        <v>0</v>
      </c>
      <c r="Q328" s="165">
        <f>COUNTIFS(BITACORA!$C$4:$C$7322,$B$7:$B$501,BITACORA!$E$4:$E$7322,$E$6:$AM$6,BITACORA!$B$4:$B$7322,"&gt;="&amp;$B$3,BITACORA!$B$4:$B$7322,"&lt;="&amp;$B$4)</f>
        <v>0</v>
      </c>
      <c r="R328" s="165">
        <f>COUNTIFS(BITACORA!$C$4:$C$7322,$B$7:$B$501,BITACORA!$E$4:$E$7322,$E$6:$AM$6,BITACORA!$B$4:$B$7322,"&gt;="&amp;$B$3,BITACORA!$B$4:$B$7322,"&lt;="&amp;$B$4)</f>
        <v>0</v>
      </c>
      <c r="S328" s="165">
        <f>COUNTIFS(BITACORA!$C$4:$C$7322,$B$7:$B$501,BITACORA!$E$4:$E$7322,$E$6:$AM$6,BITACORA!$B$4:$B$7322,"&gt;="&amp;$B$3,BITACORA!$B$4:$B$7322,"&lt;="&amp;$B$4)</f>
        <v>0</v>
      </c>
      <c r="T328" s="165">
        <f>COUNTIFS(BITACORA!$C$4:$C$7322,$B$7:$B$501,BITACORA!$E$4:$E$7322,$E$6:$AM$6,BITACORA!$B$4:$B$7322,"&gt;="&amp;$B$3,BITACORA!$B$4:$B$7322,"&lt;="&amp;$B$4)</f>
        <v>0</v>
      </c>
      <c r="U328" s="165">
        <f>COUNTIFS(BITACORA!$C$4:$C$7322,$B$7:$B$501,BITACORA!$E$4:$E$7322,$E$6:$AM$6,BITACORA!$B$4:$B$7322,"&gt;="&amp;$B$3,BITACORA!$B$4:$B$7322,"&lt;="&amp;$B$4)</f>
        <v>0</v>
      </c>
      <c r="V328" s="165">
        <f>COUNTIFS(BITACORA!$C$4:$C$7322,$B$7:$B$501,BITACORA!$E$4:$E$7322,$E$6:$AM$6,BITACORA!$B$4:$B$7322,"&gt;="&amp;$B$3,BITACORA!$B$4:$B$7322,"&lt;="&amp;$B$4)</f>
        <v>0</v>
      </c>
      <c r="W328" s="165">
        <f>COUNTIFS(BITACORA!$C$4:$C$7322,$B$7:$B$501,BITACORA!$E$4:$E$7322,$E$6:$AM$6,BITACORA!$B$4:$B$7322,"&gt;="&amp;$B$3,BITACORA!$B$4:$B$7322,"&lt;="&amp;$B$4)</f>
        <v>0</v>
      </c>
      <c r="X328" s="165">
        <f>COUNTIFS(BITACORA!$C$4:$C$7322,$B$7:$B$501,BITACORA!$E$4:$E$7322,$E$6:$AM$6,BITACORA!$B$4:$B$7322,"&gt;="&amp;$B$3,BITACORA!$B$4:$B$7322,"&lt;="&amp;$B$4)</f>
        <v>0</v>
      </c>
      <c r="Y328" s="165">
        <f>COUNTIFS(BITACORA!$C$4:$C$7322,$B$7:$B$501,BITACORA!$E$4:$E$7322,$E$6:$AM$6,BITACORA!$B$4:$B$7322,"&gt;="&amp;$B$3,BITACORA!$B$4:$B$7322,"&lt;="&amp;$B$4)</f>
        <v>0</v>
      </c>
      <c r="Z328" s="165">
        <f>COUNTIFS(BITACORA!$C$4:$C$7322,$B$7:$B$501,BITACORA!$E$4:$E$7322,$E$6:$AM$6,BITACORA!$B$4:$B$7322,"&gt;="&amp;$B$3,BITACORA!$B$4:$B$7322,"&lt;="&amp;$B$4)</f>
        <v>0</v>
      </c>
      <c r="AA328" s="165">
        <f>COUNTIFS(BITACORA!$C$4:$C$7322,$B$7:$B$501,BITACORA!$E$4:$E$7322,$E$6:$AM$6,BITACORA!$B$4:$B$7322,"&gt;="&amp;$B$3,BITACORA!$B$4:$B$7322,"&lt;="&amp;$B$4)</f>
        <v>0</v>
      </c>
      <c r="AB328" s="165">
        <f>COUNTIFS(BITACORA!$C$4:$C$7322,$B$7:$B$501,BITACORA!$E$4:$E$7322,$E$6:$AM$6,BITACORA!$B$4:$B$7322,"&gt;="&amp;$B$3,BITACORA!$B$4:$B$7322,"&lt;="&amp;$B$4)</f>
        <v>0</v>
      </c>
      <c r="AC328" s="165">
        <f>COUNTIFS(BITACORA!$C$4:$C$7322,$B$7:$B$501,BITACORA!$E$4:$E$7322,$E$6:$AM$6,BITACORA!$B$4:$B$7322,"&gt;="&amp;$B$3,BITACORA!$B$4:$B$7322,"&lt;="&amp;$B$4)</f>
        <v>0</v>
      </c>
      <c r="AD328" s="165">
        <f>COUNTIFS(BITACORA!$C$4:$C$7322,$B$7:$B$501,BITACORA!$E$4:$E$7322,$E$6:$AM$6,BITACORA!$B$4:$B$7322,"&gt;="&amp;$B$3,BITACORA!$B$4:$B$7322,"&lt;="&amp;$B$4)</f>
        <v>0</v>
      </c>
      <c r="AE328" s="165">
        <f>COUNTIFS(BITACORA!$C$4:$C$7322,$B$7:$B$501,BITACORA!$E$4:$E$7322,$E$6:$AM$6,BITACORA!$B$4:$B$7322,"&gt;="&amp;$B$3,BITACORA!$B$4:$B$7322,"&lt;="&amp;$B$4)</f>
        <v>0</v>
      </c>
      <c r="AF328" s="165">
        <f>COUNTIFS(BITACORA!$C$4:$C$7322,$B$7:$B$501,BITACORA!$E$4:$E$7322,$E$6:$AM$6,BITACORA!$B$4:$B$7322,"&gt;="&amp;$B$3,BITACORA!$B$4:$B$7322,"&lt;="&amp;$B$4)</f>
        <v>0</v>
      </c>
      <c r="AG328" s="165">
        <f>COUNTIFS(BITACORA!$C$4:$C$7322,$B$7:$B$501,BITACORA!$E$4:$E$7322,$E$6:$AM$6,BITACORA!$B$4:$B$7322,"&gt;="&amp;$B$3,BITACORA!$B$4:$B$7322,"&lt;="&amp;$B$4)</f>
        <v>0</v>
      </c>
      <c r="AH328" s="165">
        <f>COUNTIFS(BITACORA!$C$4:$C$7322,$B$7:$B$501,BITACORA!$E$4:$E$7322,$E$6:$AM$6,BITACORA!$B$4:$B$7322,"&gt;="&amp;$B$3,BITACORA!$B$4:$B$7322,"&lt;="&amp;$B$4)</f>
        <v>0</v>
      </c>
      <c r="AI328" s="165">
        <f>COUNTIFS(BITACORA!$C$4:$C$7322,$B$7:$B$501,BITACORA!$E$4:$E$7322,$E$6:$AM$6,BITACORA!$B$4:$B$7322,"&gt;="&amp;$B$3,BITACORA!$B$4:$B$7322,"&lt;="&amp;$B$4)</f>
        <v>0</v>
      </c>
      <c r="AJ328" s="165">
        <f>COUNTIFS(BITACORA!$C$4:$C$7322,$B$7:$B$501,BITACORA!$E$4:$E$7322,$E$6:$AM$6,BITACORA!$B$4:$B$7322,"&gt;="&amp;$B$3,BITACORA!$B$4:$B$7322,"&lt;="&amp;$B$4)</f>
        <v>0</v>
      </c>
      <c r="AK328" s="165">
        <f>COUNTIFS(BITACORA!$C$4:$C$7322,$B$7:$B$501,BITACORA!$E$4:$E$7322,$E$6:$AM$6,BITACORA!$B$4:$B$7322,"&gt;="&amp;$B$3,BITACORA!$B$4:$B$7322,"&lt;="&amp;$B$4)</f>
        <v>0</v>
      </c>
      <c r="AL328" s="165">
        <f>COUNTIFS(BITACORA!$C$4:$C$7322,$B$7:$B$501,BITACORA!$E$4:$E$7322,$E$6:$AM$6,BITACORA!$B$4:$B$7322,"&gt;="&amp;$B$3,BITACORA!$B$4:$B$7322,"&lt;="&amp;$B$4)</f>
        <v>0</v>
      </c>
      <c r="AM328" s="165">
        <f>COUNTIFS(BITACORA!$C$4:$C$7322,$B$7:$B$501,BITACORA!$E$4:$E$7322,$E$6:$AM$6,BITACORA!$B$4:$B$7322,"&gt;="&amp;$B$3,BITACORA!$B$4:$B$7322,"&lt;="&amp;$B$4)</f>
        <v>0</v>
      </c>
    </row>
    <row r="329" spans="1:39">
      <c r="A329" s="141"/>
      <c r="B329" s="165"/>
      <c r="C329" s="165"/>
      <c r="D329" s="164">
        <f t="shared" si="0"/>
        <v>0</v>
      </c>
      <c r="E329" s="165">
        <f>COUNTIFS(BITACORA!$C$4:$C$7322,$B$7:$B$501,BITACORA!$E$4:$E$7322,$E$6:$AM$6,BITACORA!$B$4:$B$7322,"&gt;="&amp;$B$3,BITACORA!$B$4:$B$7322,"&lt;="&amp;$B$4)</f>
        <v>0</v>
      </c>
      <c r="F329" s="165">
        <f>COUNTIFS(BITACORA!$C$4:$C$7322,$B$7:$B$501,BITACORA!$E$4:$E$7322,$E$6:$AM$6,BITACORA!$B$4:$B$7322,"&gt;="&amp;$B$3,BITACORA!$B$4:$B$7322,"&lt;="&amp;$B$4)</f>
        <v>0</v>
      </c>
      <c r="G329" s="165">
        <f>COUNTIFS(BITACORA!$C$4:$C$7322,$B$7:$B$501,BITACORA!$E$4:$E$7322,$E$6:$AM$6,BITACORA!$B$4:$B$7322,"&gt;="&amp;$B$3,BITACORA!$B$4:$B$7322,"&lt;="&amp;$B$4)</f>
        <v>0</v>
      </c>
      <c r="H329" s="165">
        <f>COUNTIFS(BITACORA!$C$4:$C$7322,$B$7:$B$501,BITACORA!$E$4:$E$7322,$E$6:$AM$6,BITACORA!$B$4:$B$7322,"&gt;="&amp;$B$3,BITACORA!$B$4:$B$7322,"&lt;="&amp;$B$4)</f>
        <v>0</v>
      </c>
      <c r="I329" s="165">
        <f>COUNTIFS(BITACORA!$C$4:$C$7322,$B$7:$B$501,BITACORA!$E$4:$E$7322,$E$6:$AM$6,BITACORA!$B$4:$B$7322,"&gt;="&amp;$B$3,BITACORA!$B$4:$B$7322,"&lt;="&amp;$B$4)</f>
        <v>0</v>
      </c>
      <c r="J329" s="165">
        <f>COUNTIFS(BITACORA!$C$4:$C$7322,$B$7:$B$501,BITACORA!$E$4:$E$7322,$E$6:$AM$6,BITACORA!$B$4:$B$7322,"&gt;="&amp;$B$3,BITACORA!$B$4:$B$7322,"&lt;="&amp;$B$4)</f>
        <v>0</v>
      </c>
      <c r="K329" s="165">
        <f>COUNTIFS(BITACORA!$C$4:$C$7322,$B$7:$B$501,BITACORA!$E$4:$E$7322,$E$6:$AM$6,BITACORA!$B$4:$B$7322,"&gt;="&amp;$B$3,BITACORA!$B$4:$B$7322,"&lt;="&amp;$B$4)</f>
        <v>0</v>
      </c>
      <c r="L329" s="165">
        <f>COUNTIFS(BITACORA!$C$4:$C$7322,$B$7:$B$501,BITACORA!$E$4:$E$7322,$E$6:$AM$6,BITACORA!$B$4:$B$7322,"&gt;="&amp;$B$3,BITACORA!$B$4:$B$7322,"&lt;="&amp;$B$4)</f>
        <v>0</v>
      </c>
      <c r="M329" s="165">
        <f>COUNTIFS(BITACORA!$C$4:$C$7322,$B$7:$B$501,BITACORA!$E$4:$E$7322,$E$6:$AM$6,BITACORA!$B$4:$B$7322,"&gt;="&amp;$B$3,BITACORA!$B$4:$B$7322,"&lt;="&amp;$B$4)</f>
        <v>0</v>
      </c>
      <c r="N329" s="165">
        <f>COUNTIFS(BITACORA!$C$4:$C$7322,$B$7:$B$501,BITACORA!$E$4:$E$7322,$E$6:$AM$6,BITACORA!$B$4:$B$7322,"&gt;="&amp;$B$3,BITACORA!$B$4:$B$7322,"&lt;="&amp;$B$4)</f>
        <v>0</v>
      </c>
      <c r="O329" s="165">
        <f>COUNTIFS(BITACORA!$C$4:$C$7322,$B$7:$B$501,BITACORA!$E$4:$E$7322,$E$6:$AM$6,BITACORA!$B$4:$B$7322,"&gt;="&amp;$B$3,BITACORA!$B$4:$B$7322,"&lt;="&amp;$B$4)</f>
        <v>0</v>
      </c>
      <c r="P329" s="165">
        <f>COUNTIFS(BITACORA!$C$4:$C$7322,$B$7:$B$501,BITACORA!$E$4:$E$7322,$E$6:$AM$6,BITACORA!$B$4:$B$7322,"&gt;="&amp;$B$3,BITACORA!$B$4:$B$7322,"&lt;="&amp;$B$4)</f>
        <v>0</v>
      </c>
      <c r="Q329" s="165">
        <f>COUNTIFS(BITACORA!$C$4:$C$7322,$B$7:$B$501,BITACORA!$E$4:$E$7322,$E$6:$AM$6,BITACORA!$B$4:$B$7322,"&gt;="&amp;$B$3,BITACORA!$B$4:$B$7322,"&lt;="&amp;$B$4)</f>
        <v>0</v>
      </c>
      <c r="R329" s="165">
        <f>COUNTIFS(BITACORA!$C$4:$C$7322,$B$7:$B$501,BITACORA!$E$4:$E$7322,$E$6:$AM$6,BITACORA!$B$4:$B$7322,"&gt;="&amp;$B$3,BITACORA!$B$4:$B$7322,"&lt;="&amp;$B$4)</f>
        <v>0</v>
      </c>
      <c r="S329" s="165">
        <f>COUNTIFS(BITACORA!$C$4:$C$7322,$B$7:$B$501,BITACORA!$E$4:$E$7322,$E$6:$AM$6,BITACORA!$B$4:$B$7322,"&gt;="&amp;$B$3,BITACORA!$B$4:$B$7322,"&lt;="&amp;$B$4)</f>
        <v>0</v>
      </c>
      <c r="T329" s="165">
        <f>COUNTIFS(BITACORA!$C$4:$C$7322,$B$7:$B$501,BITACORA!$E$4:$E$7322,$E$6:$AM$6,BITACORA!$B$4:$B$7322,"&gt;="&amp;$B$3,BITACORA!$B$4:$B$7322,"&lt;="&amp;$B$4)</f>
        <v>0</v>
      </c>
      <c r="U329" s="165">
        <f>COUNTIFS(BITACORA!$C$4:$C$7322,$B$7:$B$501,BITACORA!$E$4:$E$7322,$E$6:$AM$6,BITACORA!$B$4:$B$7322,"&gt;="&amp;$B$3,BITACORA!$B$4:$B$7322,"&lt;="&amp;$B$4)</f>
        <v>0</v>
      </c>
      <c r="V329" s="165">
        <f>COUNTIFS(BITACORA!$C$4:$C$7322,$B$7:$B$501,BITACORA!$E$4:$E$7322,$E$6:$AM$6,BITACORA!$B$4:$B$7322,"&gt;="&amp;$B$3,BITACORA!$B$4:$B$7322,"&lt;="&amp;$B$4)</f>
        <v>0</v>
      </c>
      <c r="W329" s="165">
        <f>COUNTIFS(BITACORA!$C$4:$C$7322,$B$7:$B$501,BITACORA!$E$4:$E$7322,$E$6:$AM$6,BITACORA!$B$4:$B$7322,"&gt;="&amp;$B$3,BITACORA!$B$4:$B$7322,"&lt;="&amp;$B$4)</f>
        <v>0</v>
      </c>
      <c r="X329" s="165">
        <f>COUNTIFS(BITACORA!$C$4:$C$7322,$B$7:$B$501,BITACORA!$E$4:$E$7322,$E$6:$AM$6,BITACORA!$B$4:$B$7322,"&gt;="&amp;$B$3,BITACORA!$B$4:$B$7322,"&lt;="&amp;$B$4)</f>
        <v>0</v>
      </c>
      <c r="Y329" s="165">
        <f>COUNTIFS(BITACORA!$C$4:$C$7322,$B$7:$B$501,BITACORA!$E$4:$E$7322,$E$6:$AM$6,BITACORA!$B$4:$B$7322,"&gt;="&amp;$B$3,BITACORA!$B$4:$B$7322,"&lt;="&amp;$B$4)</f>
        <v>0</v>
      </c>
      <c r="Z329" s="165">
        <f>COUNTIFS(BITACORA!$C$4:$C$7322,$B$7:$B$501,BITACORA!$E$4:$E$7322,$E$6:$AM$6,BITACORA!$B$4:$B$7322,"&gt;="&amp;$B$3,BITACORA!$B$4:$B$7322,"&lt;="&amp;$B$4)</f>
        <v>0</v>
      </c>
      <c r="AA329" s="165">
        <f>COUNTIFS(BITACORA!$C$4:$C$7322,$B$7:$B$501,BITACORA!$E$4:$E$7322,$E$6:$AM$6,BITACORA!$B$4:$B$7322,"&gt;="&amp;$B$3,BITACORA!$B$4:$B$7322,"&lt;="&amp;$B$4)</f>
        <v>0</v>
      </c>
      <c r="AB329" s="165">
        <f>COUNTIFS(BITACORA!$C$4:$C$7322,$B$7:$B$501,BITACORA!$E$4:$E$7322,$E$6:$AM$6,BITACORA!$B$4:$B$7322,"&gt;="&amp;$B$3,BITACORA!$B$4:$B$7322,"&lt;="&amp;$B$4)</f>
        <v>0</v>
      </c>
      <c r="AC329" s="165">
        <f>COUNTIFS(BITACORA!$C$4:$C$7322,$B$7:$B$501,BITACORA!$E$4:$E$7322,$E$6:$AM$6,BITACORA!$B$4:$B$7322,"&gt;="&amp;$B$3,BITACORA!$B$4:$B$7322,"&lt;="&amp;$B$4)</f>
        <v>0</v>
      </c>
      <c r="AD329" s="165">
        <f>COUNTIFS(BITACORA!$C$4:$C$7322,$B$7:$B$501,BITACORA!$E$4:$E$7322,$E$6:$AM$6,BITACORA!$B$4:$B$7322,"&gt;="&amp;$B$3,BITACORA!$B$4:$B$7322,"&lt;="&amp;$B$4)</f>
        <v>0</v>
      </c>
      <c r="AE329" s="165">
        <f>COUNTIFS(BITACORA!$C$4:$C$7322,$B$7:$B$501,BITACORA!$E$4:$E$7322,$E$6:$AM$6,BITACORA!$B$4:$B$7322,"&gt;="&amp;$B$3,BITACORA!$B$4:$B$7322,"&lt;="&amp;$B$4)</f>
        <v>0</v>
      </c>
      <c r="AF329" s="165">
        <f>COUNTIFS(BITACORA!$C$4:$C$7322,$B$7:$B$501,BITACORA!$E$4:$E$7322,$E$6:$AM$6,BITACORA!$B$4:$B$7322,"&gt;="&amp;$B$3,BITACORA!$B$4:$B$7322,"&lt;="&amp;$B$4)</f>
        <v>0</v>
      </c>
      <c r="AG329" s="165">
        <f>COUNTIFS(BITACORA!$C$4:$C$7322,$B$7:$B$501,BITACORA!$E$4:$E$7322,$E$6:$AM$6,BITACORA!$B$4:$B$7322,"&gt;="&amp;$B$3,BITACORA!$B$4:$B$7322,"&lt;="&amp;$B$4)</f>
        <v>0</v>
      </c>
      <c r="AH329" s="165">
        <f>COUNTIFS(BITACORA!$C$4:$C$7322,$B$7:$B$501,BITACORA!$E$4:$E$7322,$E$6:$AM$6,BITACORA!$B$4:$B$7322,"&gt;="&amp;$B$3,BITACORA!$B$4:$B$7322,"&lt;="&amp;$B$4)</f>
        <v>0</v>
      </c>
      <c r="AI329" s="165">
        <f>COUNTIFS(BITACORA!$C$4:$C$7322,$B$7:$B$501,BITACORA!$E$4:$E$7322,$E$6:$AM$6,BITACORA!$B$4:$B$7322,"&gt;="&amp;$B$3,BITACORA!$B$4:$B$7322,"&lt;="&amp;$B$4)</f>
        <v>0</v>
      </c>
      <c r="AJ329" s="165">
        <f>COUNTIFS(BITACORA!$C$4:$C$7322,$B$7:$B$501,BITACORA!$E$4:$E$7322,$E$6:$AM$6,BITACORA!$B$4:$B$7322,"&gt;="&amp;$B$3,BITACORA!$B$4:$B$7322,"&lt;="&amp;$B$4)</f>
        <v>0</v>
      </c>
      <c r="AK329" s="165">
        <f>COUNTIFS(BITACORA!$C$4:$C$7322,$B$7:$B$501,BITACORA!$E$4:$E$7322,$E$6:$AM$6,BITACORA!$B$4:$B$7322,"&gt;="&amp;$B$3,BITACORA!$B$4:$B$7322,"&lt;="&amp;$B$4)</f>
        <v>0</v>
      </c>
      <c r="AL329" s="165">
        <f>COUNTIFS(BITACORA!$C$4:$C$7322,$B$7:$B$501,BITACORA!$E$4:$E$7322,$E$6:$AM$6,BITACORA!$B$4:$B$7322,"&gt;="&amp;$B$3,BITACORA!$B$4:$B$7322,"&lt;="&amp;$B$4)</f>
        <v>0</v>
      </c>
      <c r="AM329" s="165">
        <f>COUNTIFS(BITACORA!$C$4:$C$7322,$B$7:$B$501,BITACORA!$E$4:$E$7322,$E$6:$AM$6,BITACORA!$B$4:$B$7322,"&gt;="&amp;$B$3,BITACORA!$B$4:$B$7322,"&lt;="&amp;$B$4)</f>
        <v>0</v>
      </c>
    </row>
    <row r="330" spans="1:39">
      <c r="A330" s="141"/>
      <c r="B330" s="165"/>
      <c r="C330" s="165"/>
      <c r="D330" s="164">
        <f t="shared" si="0"/>
        <v>0</v>
      </c>
      <c r="E330" s="165">
        <f>COUNTIFS(BITACORA!$C$4:$C$7322,$B$7:$B$501,BITACORA!$E$4:$E$7322,$E$6:$AM$6,BITACORA!$B$4:$B$7322,"&gt;="&amp;$B$3,BITACORA!$B$4:$B$7322,"&lt;="&amp;$B$4)</f>
        <v>0</v>
      </c>
      <c r="F330" s="165">
        <f>COUNTIFS(BITACORA!$C$4:$C$7322,$B$7:$B$501,BITACORA!$E$4:$E$7322,$E$6:$AM$6,BITACORA!$B$4:$B$7322,"&gt;="&amp;$B$3,BITACORA!$B$4:$B$7322,"&lt;="&amp;$B$4)</f>
        <v>0</v>
      </c>
      <c r="G330" s="165">
        <f>COUNTIFS(BITACORA!$C$4:$C$7322,$B$7:$B$501,BITACORA!$E$4:$E$7322,$E$6:$AM$6,BITACORA!$B$4:$B$7322,"&gt;="&amp;$B$3,BITACORA!$B$4:$B$7322,"&lt;="&amp;$B$4)</f>
        <v>0</v>
      </c>
      <c r="H330" s="165">
        <f>COUNTIFS(BITACORA!$C$4:$C$7322,$B$7:$B$501,BITACORA!$E$4:$E$7322,$E$6:$AM$6,BITACORA!$B$4:$B$7322,"&gt;="&amp;$B$3,BITACORA!$B$4:$B$7322,"&lt;="&amp;$B$4)</f>
        <v>0</v>
      </c>
      <c r="I330" s="165">
        <f>COUNTIFS(BITACORA!$C$4:$C$7322,$B$7:$B$501,BITACORA!$E$4:$E$7322,$E$6:$AM$6,BITACORA!$B$4:$B$7322,"&gt;="&amp;$B$3,BITACORA!$B$4:$B$7322,"&lt;="&amp;$B$4)</f>
        <v>0</v>
      </c>
      <c r="J330" s="165">
        <f>COUNTIFS(BITACORA!$C$4:$C$7322,$B$7:$B$501,BITACORA!$E$4:$E$7322,$E$6:$AM$6,BITACORA!$B$4:$B$7322,"&gt;="&amp;$B$3,BITACORA!$B$4:$B$7322,"&lt;="&amp;$B$4)</f>
        <v>0</v>
      </c>
      <c r="K330" s="165">
        <f>COUNTIFS(BITACORA!$C$4:$C$7322,$B$7:$B$501,BITACORA!$E$4:$E$7322,$E$6:$AM$6,BITACORA!$B$4:$B$7322,"&gt;="&amp;$B$3,BITACORA!$B$4:$B$7322,"&lt;="&amp;$B$4)</f>
        <v>0</v>
      </c>
      <c r="L330" s="165">
        <f>COUNTIFS(BITACORA!$C$4:$C$7322,$B$7:$B$501,BITACORA!$E$4:$E$7322,$E$6:$AM$6,BITACORA!$B$4:$B$7322,"&gt;="&amp;$B$3,BITACORA!$B$4:$B$7322,"&lt;="&amp;$B$4)</f>
        <v>0</v>
      </c>
      <c r="M330" s="165">
        <f>COUNTIFS(BITACORA!$C$4:$C$7322,$B$7:$B$501,BITACORA!$E$4:$E$7322,$E$6:$AM$6,BITACORA!$B$4:$B$7322,"&gt;="&amp;$B$3,BITACORA!$B$4:$B$7322,"&lt;="&amp;$B$4)</f>
        <v>0</v>
      </c>
      <c r="N330" s="165">
        <f>COUNTIFS(BITACORA!$C$4:$C$7322,$B$7:$B$501,BITACORA!$E$4:$E$7322,$E$6:$AM$6,BITACORA!$B$4:$B$7322,"&gt;="&amp;$B$3,BITACORA!$B$4:$B$7322,"&lt;="&amp;$B$4)</f>
        <v>0</v>
      </c>
      <c r="O330" s="165">
        <f>COUNTIFS(BITACORA!$C$4:$C$7322,$B$7:$B$501,BITACORA!$E$4:$E$7322,$E$6:$AM$6,BITACORA!$B$4:$B$7322,"&gt;="&amp;$B$3,BITACORA!$B$4:$B$7322,"&lt;="&amp;$B$4)</f>
        <v>0</v>
      </c>
      <c r="P330" s="165">
        <f>COUNTIFS(BITACORA!$C$4:$C$7322,$B$7:$B$501,BITACORA!$E$4:$E$7322,$E$6:$AM$6,BITACORA!$B$4:$B$7322,"&gt;="&amp;$B$3,BITACORA!$B$4:$B$7322,"&lt;="&amp;$B$4)</f>
        <v>0</v>
      </c>
      <c r="Q330" s="165">
        <f>COUNTIFS(BITACORA!$C$4:$C$7322,$B$7:$B$501,BITACORA!$E$4:$E$7322,$E$6:$AM$6,BITACORA!$B$4:$B$7322,"&gt;="&amp;$B$3,BITACORA!$B$4:$B$7322,"&lt;="&amp;$B$4)</f>
        <v>0</v>
      </c>
      <c r="R330" s="165">
        <f>COUNTIFS(BITACORA!$C$4:$C$7322,$B$7:$B$501,BITACORA!$E$4:$E$7322,$E$6:$AM$6,BITACORA!$B$4:$B$7322,"&gt;="&amp;$B$3,BITACORA!$B$4:$B$7322,"&lt;="&amp;$B$4)</f>
        <v>0</v>
      </c>
      <c r="S330" s="165">
        <f>COUNTIFS(BITACORA!$C$4:$C$7322,$B$7:$B$501,BITACORA!$E$4:$E$7322,$E$6:$AM$6,BITACORA!$B$4:$B$7322,"&gt;="&amp;$B$3,BITACORA!$B$4:$B$7322,"&lt;="&amp;$B$4)</f>
        <v>0</v>
      </c>
      <c r="T330" s="165">
        <f>COUNTIFS(BITACORA!$C$4:$C$7322,$B$7:$B$501,BITACORA!$E$4:$E$7322,$E$6:$AM$6,BITACORA!$B$4:$B$7322,"&gt;="&amp;$B$3,BITACORA!$B$4:$B$7322,"&lt;="&amp;$B$4)</f>
        <v>0</v>
      </c>
      <c r="U330" s="165">
        <f>COUNTIFS(BITACORA!$C$4:$C$7322,$B$7:$B$501,BITACORA!$E$4:$E$7322,$E$6:$AM$6,BITACORA!$B$4:$B$7322,"&gt;="&amp;$B$3,BITACORA!$B$4:$B$7322,"&lt;="&amp;$B$4)</f>
        <v>0</v>
      </c>
      <c r="V330" s="165">
        <f>COUNTIFS(BITACORA!$C$4:$C$7322,$B$7:$B$501,BITACORA!$E$4:$E$7322,$E$6:$AM$6,BITACORA!$B$4:$B$7322,"&gt;="&amp;$B$3,BITACORA!$B$4:$B$7322,"&lt;="&amp;$B$4)</f>
        <v>0</v>
      </c>
      <c r="W330" s="165">
        <f>COUNTIFS(BITACORA!$C$4:$C$7322,$B$7:$B$501,BITACORA!$E$4:$E$7322,$E$6:$AM$6,BITACORA!$B$4:$B$7322,"&gt;="&amp;$B$3,BITACORA!$B$4:$B$7322,"&lt;="&amp;$B$4)</f>
        <v>0</v>
      </c>
      <c r="X330" s="165">
        <f>COUNTIFS(BITACORA!$C$4:$C$7322,$B$7:$B$501,BITACORA!$E$4:$E$7322,$E$6:$AM$6,BITACORA!$B$4:$B$7322,"&gt;="&amp;$B$3,BITACORA!$B$4:$B$7322,"&lt;="&amp;$B$4)</f>
        <v>0</v>
      </c>
      <c r="Y330" s="165">
        <f>COUNTIFS(BITACORA!$C$4:$C$7322,$B$7:$B$501,BITACORA!$E$4:$E$7322,$E$6:$AM$6,BITACORA!$B$4:$B$7322,"&gt;="&amp;$B$3,BITACORA!$B$4:$B$7322,"&lt;="&amp;$B$4)</f>
        <v>0</v>
      </c>
      <c r="Z330" s="165">
        <f>COUNTIFS(BITACORA!$C$4:$C$7322,$B$7:$B$501,BITACORA!$E$4:$E$7322,$E$6:$AM$6,BITACORA!$B$4:$B$7322,"&gt;="&amp;$B$3,BITACORA!$B$4:$B$7322,"&lt;="&amp;$B$4)</f>
        <v>0</v>
      </c>
      <c r="AA330" s="165">
        <f>COUNTIFS(BITACORA!$C$4:$C$7322,$B$7:$B$501,BITACORA!$E$4:$E$7322,$E$6:$AM$6,BITACORA!$B$4:$B$7322,"&gt;="&amp;$B$3,BITACORA!$B$4:$B$7322,"&lt;="&amp;$B$4)</f>
        <v>0</v>
      </c>
      <c r="AB330" s="165">
        <f>COUNTIFS(BITACORA!$C$4:$C$7322,$B$7:$B$501,BITACORA!$E$4:$E$7322,$E$6:$AM$6,BITACORA!$B$4:$B$7322,"&gt;="&amp;$B$3,BITACORA!$B$4:$B$7322,"&lt;="&amp;$B$4)</f>
        <v>0</v>
      </c>
      <c r="AC330" s="165">
        <f>COUNTIFS(BITACORA!$C$4:$C$7322,$B$7:$B$501,BITACORA!$E$4:$E$7322,$E$6:$AM$6,BITACORA!$B$4:$B$7322,"&gt;="&amp;$B$3,BITACORA!$B$4:$B$7322,"&lt;="&amp;$B$4)</f>
        <v>0</v>
      </c>
      <c r="AD330" s="165">
        <f>COUNTIFS(BITACORA!$C$4:$C$7322,$B$7:$B$501,BITACORA!$E$4:$E$7322,$E$6:$AM$6,BITACORA!$B$4:$B$7322,"&gt;="&amp;$B$3,BITACORA!$B$4:$B$7322,"&lt;="&amp;$B$4)</f>
        <v>0</v>
      </c>
      <c r="AE330" s="165">
        <f>COUNTIFS(BITACORA!$C$4:$C$7322,$B$7:$B$501,BITACORA!$E$4:$E$7322,$E$6:$AM$6,BITACORA!$B$4:$B$7322,"&gt;="&amp;$B$3,BITACORA!$B$4:$B$7322,"&lt;="&amp;$B$4)</f>
        <v>0</v>
      </c>
      <c r="AF330" s="165">
        <f>COUNTIFS(BITACORA!$C$4:$C$7322,$B$7:$B$501,BITACORA!$E$4:$E$7322,$E$6:$AM$6,BITACORA!$B$4:$B$7322,"&gt;="&amp;$B$3,BITACORA!$B$4:$B$7322,"&lt;="&amp;$B$4)</f>
        <v>0</v>
      </c>
      <c r="AG330" s="165">
        <f>COUNTIFS(BITACORA!$C$4:$C$7322,$B$7:$B$501,BITACORA!$E$4:$E$7322,$E$6:$AM$6,BITACORA!$B$4:$B$7322,"&gt;="&amp;$B$3,BITACORA!$B$4:$B$7322,"&lt;="&amp;$B$4)</f>
        <v>0</v>
      </c>
      <c r="AH330" s="165">
        <f>COUNTIFS(BITACORA!$C$4:$C$7322,$B$7:$B$501,BITACORA!$E$4:$E$7322,$E$6:$AM$6,BITACORA!$B$4:$B$7322,"&gt;="&amp;$B$3,BITACORA!$B$4:$B$7322,"&lt;="&amp;$B$4)</f>
        <v>0</v>
      </c>
      <c r="AI330" s="165">
        <f>COUNTIFS(BITACORA!$C$4:$C$7322,$B$7:$B$501,BITACORA!$E$4:$E$7322,$E$6:$AM$6,BITACORA!$B$4:$B$7322,"&gt;="&amp;$B$3,BITACORA!$B$4:$B$7322,"&lt;="&amp;$B$4)</f>
        <v>0</v>
      </c>
      <c r="AJ330" s="165">
        <f>COUNTIFS(BITACORA!$C$4:$C$7322,$B$7:$B$501,BITACORA!$E$4:$E$7322,$E$6:$AM$6,BITACORA!$B$4:$B$7322,"&gt;="&amp;$B$3,BITACORA!$B$4:$B$7322,"&lt;="&amp;$B$4)</f>
        <v>0</v>
      </c>
      <c r="AK330" s="165">
        <f>COUNTIFS(BITACORA!$C$4:$C$7322,$B$7:$B$501,BITACORA!$E$4:$E$7322,$E$6:$AM$6,BITACORA!$B$4:$B$7322,"&gt;="&amp;$B$3,BITACORA!$B$4:$B$7322,"&lt;="&amp;$B$4)</f>
        <v>0</v>
      </c>
      <c r="AL330" s="165">
        <f>COUNTIFS(BITACORA!$C$4:$C$7322,$B$7:$B$501,BITACORA!$E$4:$E$7322,$E$6:$AM$6,BITACORA!$B$4:$B$7322,"&gt;="&amp;$B$3,BITACORA!$B$4:$B$7322,"&lt;="&amp;$B$4)</f>
        <v>0</v>
      </c>
      <c r="AM330" s="165">
        <f>COUNTIFS(BITACORA!$C$4:$C$7322,$B$7:$B$501,BITACORA!$E$4:$E$7322,$E$6:$AM$6,BITACORA!$B$4:$B$7322,"&gt;="&amp;$B$3,BITACORA!$B$4:$B$7322,"&lt;="&amp;$B$4)</f>
        <v>0</v>
      </c>
    </row>
    <row r="331" spans="1:39">
      <c r="A331" s="141"/>
      <c r="B331" s="165"/>
      <c r="C331" s="165"/>
      <c r="D331" s="164">
        <f t="shared" si="0"/>
        <v>0</v>
      </c>
      <c r="E331" s="165">
        <f>COUNTIFS(BITACORA!$C$4:$C$7322,$B$7:$B$501,BITACORA!$E$4:$E$7322,$E$6:$AM$6,BITACORA!$B$4:$B$7322,"&gt;="&amp;$B$3,BITACORA!$B$4:$B$7322,"&lt;="&amp;$B$4)</f>
        <v>0</v>
      </c>
      <c r="F331" s="165">
        <f>COUNTIFS(BITACORA!$C$4:$C$7322,$B$7:$B$501,BITACORA!$E$4:$E$7322,$E$6:$AM$6,BITACORA!$B$4:$B$7322,"&gt;="&amp;$B$3,BITACORA!$B$4:$B$7322,"&lt;="&amp;$B$4)</f>
        <v>0</v>
      </c>
      <c r="G331" s="165">
        <f>COUNTIFS(BITACORA!$C$4:$C$7322,$B$7:$B$501,BITACORA!$E$4:$E$7322,$E$6:$AM$6,BITACORA!$B$4:$B$7322,"&gt;="&amp;$B$3,BITACORA!$B$4:$B$7322,"&lt;="&amp;$B$4)</f>
        <v>0</v>
      </c>
      <c r="H331" s="165">
        <f>COUNTIFS(BITACORA!$C$4:$C$7322,$B$7:$B$501,BITACORA!$E$4:$E$7322,$E$6:$AM$6,BITACORA!$B$4:$B$7322,"&gt;="&amp;$B$3,BITACORA!$B$4:$B$7322,"&lt;="&amp;$B$4)</f>
        <v>0</v>
      </c>
      <c r="I331" s="165">
        <f>COUNTIFS(BITACORA!$C$4:$C$7322,$B$7:$B$501,BITACORA!$E$4:$E$7322,$E$6:$AM$6,BITACORA!$B$4:$B$7322,"&gt;="&amp;$B$3,BITACORA!$B$4:$B$7322,"&lt;="&amp;$B$4)</f>
        <v>0</v>
      </c>
      <c r="J331" s="165">
        <f>COUNTIFS(BITACORA!$C$4:$C$7322,$B$7:$B$501,BITACORA!$E$4:$E$7322,$E$6:$AM$6,BITACORA!$B$4:$B$7322,"&gt;="&amp;$B$3,BITACORA!$B$4:$B$7322,"&lt;="&amp;$B$4)</f>
        <v>0</v>
      </c>
      <c r="K331" s="165">
        <f>COUNTIFS(BITACORA!$C$4:$C$7322,$B$7:$B$501,BITACORA!$E$4:$E$7322,$E$6:$AM$6,BITACORA!$B$4:$B$7322,"&gt;="&amp;$B$3,BITACORA!$B$4:$B$7322,"&lt;="&amp;$B$4)</f>
        <v>0</v>
      </c>
      <c r="L331" s="165">
        <f>COUNTIFS(BITACORA!$C$4:$C$7322,$B$7:$B$501,BITACORA!$E$4:$E$7322,$E$6:$AM$6,BITACORA!$B$4:$B$7322,"&gt;="&amp;$B$3,BITACORA!$B$4:$B$7322,"&lt;="&amp;$B$4)</f>
        <v>0</v>
      </c>
      <c r="M331" s="165">
        <f>COUNTIFS(BITACORA!$C$4:$C$7322,$B$7:$B$501,BITACORA!$E$4:$E$7322,$E$6:$AM$6,BITACORA!$B$4:$B$7322,"&gt;="&amp;$B$3,BITACORA!$B$4:$B$7322,"&lt;="&amp;$B$4)</f>
        <v>0</v>
      </c>
      <c r="N331" s="165">
        <f>COUNTIFS(BITACORA!$C$4:$C$7322,$B$7:$B$501,BITACORA!$E$4:$E$7322,$E$6:$AM$6,BITACORA!$B$4:$B$7322,"&gt;="&amp;$B$3,BITACORA!$B$4:$B$7322,"&lt;="&amp;$B$4)</f>
        <v>0</v>
      </c>
      <c r="O331" s="165">
        <f>COUNTIFS(BITACORA!$C$4:$C$7322,$B$7:$B$501,BITACORA!$E$4:$E$7322,$E$6:$AM$6,BITACORA!$B$4:$B$7322,"&gt;="&amp;$B$3,BITACORA!$B$4:$B$7322,"&lt;="&amp;$B$4)</f>
        <v>0</v>
      </c>
      <c r="P331" s="165">
        <f>COUNTIFS(BITACORA!$C$4:$C$7322,$B$7:$B$501,BITACORA!$E$4:$E$7322,$E$6:$AM$6,BITACORA!$B$4:$B$7322,"&gt;="&amp;$B$3,BITACORA!$B$4:$B$7322,"&lt;="&amp;$B$4)</f>
        <v>0</v>
      </c>
      <c r="Q331" s="165">
        <f>COUNTIFS(BITACORA!$C$4:$C$7322,$B$7:$B$501,BITACORA!$E$4:$E$7322,$E$6:$AM$6,BITACORA!$B$4:$B$7322,"&gt;="&amp;$B$3,BITACORA!$B$4:$B$7322,"&lt;="&amp;$B$4)</f>
        <v>0</v>
      </c>
      <c r="R331" s="165">
        <f>COUNTIFS(BITACORA!$C$4:$C$7322,$B$7:$B$501,BITACORA!$E$4:$E$7322,$E$6:$AM$6,BITACORA!$B$4:$B$7322,"&gt;="&amp;$B$3,BITACORA!$B$4:$B$7322,"&lt;="&amp;$B$4)</f>
        <v>0</v>
      </c>
      <c r="S331" s="165">
        <f>COUNTIFS(BITACORA!$C$4:$C$7322,$B$7:$B$501,BITACORA!$E$4:$E$7322,$E$6:$AM$6,BITACORA!$B$4:$B$7322,"&gt;="&amp;$B$3,BITACORA!$B$4:$B$7322,"&lt;="&amp;$B$4)</f>
        <v>0</v>
      </c>
      <c r="T331" s="165">
        <f>COUNTIFS(BITACORA!$C$4:$C$7322,$B$7:$B$501,BITACORA!$E$4:$E$7322,$E$6:$AM$6,BITACORA!$B$4:$B$7322,"&gt;="&amp;$B$3,BITACORA!$B$4:$B$7322,"&lt;="&amp;$B$4)</f>
        <v>0</v>
      </c>
      <c r="U331" s="165">
        <f>COUNTIFS(BITACORA!$C$4:$C$7322,$B$7:$B$501,BITACORA!$E$4:$E$7322,$E$6:$AM$6,BITACORA!$B$4:$B$7322,"&gt;="&amp;$B$3,BITACORA!$B$4:$B$7322,"&lt;="&amp;$B$4)</f>
        <v>0</v>
      </c>
      <c r="V331" s="165">
        <f>COUNTIFS(BITACORA!$C$4:$C$7322,$B$7:$B$501,BITACORA!$E$4:$E$7322,$E$6:$AM$6,BITACORA!$B$4:$B$7322,"&gt;="&amp;$B$3,BITACORA!$B$4:$B$7322,"&lt;="&amp;$B$4)</f>
        <v>0</v>
      </c>
      <c r="W331" s="165">
        <f>COUNTIFS(BITACORA!$C$4:$C$7322,$B$7:$B$501,BITACORA!$E$4:$E$7322,$E$6:$AM$6,BITACORA!$B$4:$B$7322,"&gt;="&amp;$B$3,BITACORA!$B$4:$B$7322,"&lt;="&amp;$B$4)</f>
        <v>0</v>
      </c>
      <c r="X331" s="165">
        <f>COUNTIFS(BITACORA!$C$4:$C$7322,$B$7:$B$501,BITACORA!$E$4:$E$7322,$E$6:$AM$6,BITACORA!$B$4:$B$7322,"&gt;="&amp;$B$3,BITACORA!$B$4:$B$7322,"&lt;="&amp;$B$4)</f>
        <v>0</v>
      </c>
      <c r="Y331" s="165">
        <f>COUNTIFS(BITACORA!$C$4:$C$7322,$B$7:$B$501,BITACORA!$E$4:$E$7322,$E$6:$AM$6,BITACORA!$B$4:$B$7322,"&gt;="&amp;$B$3,BITACORA!$B$4:$B$7322,"&lt;="&amp;$B$4)</f>
        <v>0</v>
      </c>
      <c r="Z331" s="165">
        <f>COUNTIFS(BITACORA!$C$4:$C$7322,$B$7:$B$501,BITACORA!$E$4:$E$7322,$E$6:$AM$6,BITACORA!$B$4:$B$7322,"&gt;="&amp;$B$3,BITACORA!$B$4:$B$7322,"&lt;="&amp;$B$4)</f>
        <v>0</v>
      </c>
      <c r="AA331" s="165">
        <f>COUNTIFS(BITACORA!$C$4:$C$7322,$B$7:$B$501,BITACORA!$E$4:$E$7322,$E$6:$AM$6,BITACORA!$B$4:$B$7322,"&gt;="&amp;$B$3,BITACORA!$B$4:$B$7322,"&lt;="&amp;$B$4)</f>
        <v>0</v>
      </c>
      <c r="AB331" s="165">
        <f>COUNTIFS(BITACORA!$C$4:$C$7322,$B$7:$B$501,BITACORA!$E$4:$E$7322,$E$6:$AM$6,BITACORA!$B$4:$B$7322,"&gt;="&amp;$B$3,BITACORA!$B$4:$B$7322,"&lt;="&amp;$B$4)</f>
        <v>0</v>
      </c>
      <c r="AC331" s="165">
        <f>COUNTIFS(BITACORA!$C$4:$C$7322,$B$7:$B$501,BITACORA!$E$4:$E$7322,$E$6:$AM$6,BITACORA!$B$4:$B$7322,"&gt;="&amp;$B$3,BITACORA!$B$4:$B$7322,"&lt;="&amp;$B$4)</f>
        <v>0</v>
      </c>
      <c r="AD331" s="165">
        <f>COUNTIFS(BITACORA!$C$4:$C$7322,$B$7:$B$501,BITACORA!$E$4:$E$7322,$E$6:$AM$6,BITACORA!$B$4:$B$7322,"&gt;="&amp;$B$3,BITACORA!$B$4:$B$7322,"&lt;="&amp;$B$4)</f>
        <v>0</v>
      </c>
      <c r="AE331" s="165">
        <f>COUNTIFS(BITACORA!$C$4:$C$7322,$B$7:$B$501,BITACORA!$E$4:$E$7322,$E$6:$AM$6,BITACORA!$B$4:$B$7322,"&gt;="&amp;$B$3,BITACORA!$B$4:$B$7322,"&lt;="&amp;$B$4)</f>
        <v>0</v>
      </c>
      <c r="AF331" s="165">
        <f>COUNTIFS(BITACORA!$C$4:$C$7322,$B$7:$B$501,BITACORA!$E$4:$E$7322,$E$6:$AM$6,BITACORA!$B$4:$B$7322,"&gt;="&amp;$B$3,BITACORA!$B$4:$B$7322,"&lt;="&amp;$B$4)</f>
        <v>0</v>
      </c>
      <c r="AG331" s="165">
        <f>COUNTIFS(BITACORA!$C$4:$C$7322,$B$7:$B$501,BITACORA!$E$4:$E$7322,$E$6:$AM$6,BITACORA!$B$4:$B$7322,"&gt;="&amp;$B$3,BITACORA!$B$4:$B$7322,"&lt;="&amp;$B$4)</f>
        <v>0</v>
      </c>
      <c r="AH331" s="165">
        <f>COUNTIFS(BITACORA!$C$4:$C$7322,$B$7:$B$501,BITACORA!$E$4:$E$7322,$E$6:$AM$6,BITACORA!$B$4:$B$7322,"&gt;="&amp;$B$3,BITACORA!$B$4:$B$7322,"&lt;="&amp;$B$4)</f>
        <v>0</v>
      </c>
      <c r="AI331" s="165">
        <f>COUNTIFS(BITACORA!$C$4:$C$7322,$B$7:$B$501,BITACORA!$E$4:$E$7322,$E$6:$AM$6,BITACORA!$B$4:$B$7322,"&gt;="&amp;$B$3,BITACORA!$B$4:$B$7322,"&lt;="&amp;$B$4)</f>
        <v>0</v>
      </c>
      <c r="AJ331" s="165">
        <f>COUNTIFS(BITACORA!$C$4:$C$7322,$B$7:$B$501,BITACORA!$E$4:$E$7322,$E$6:$AM$6,BITACORA!$B$4:$B$7322,"&gt;="&amp;$B$3,BITACORA!$B$4:$B$7322,"&lt;="&amp;$B$4)</f>
        <v>0</v>
      </c>
      <c r="AK331" s="165">
        <f>COUNTIFS(BITACORA!$C$4:$C$7322,$B$7:$B$501,BITACORA!$E$4:$E$7322,$E$6:$AM$6,BITACORA!$B$4:$B$7322,"&gt;="&amp;$B$3,BITACORA!$B$4:$B$7322,"&lt;="&amp;$B$4)</f>
        <v>0</v>
      </c>
      <c r="AL331" s="165">
        <f>COUNTIFS(BITACORA!$C$4:$C$7322,$B$7:$B$501,BITACORA!$E$4:$E$7322,$E$6:$AM$6,BITACORA!$B$4:$B$7322,"&gt;="&amp;$B$3,BITACORA!$B$4:$B$7322,"&lt;="&amp;$B$4)</f>
        <v>0</v>
      </c>
      <c r="AM331" s="165">
        <f>COUNTIFS(BITACORA!$C$4:$C$7322,$B$7:$B$501,BITACORA!$E$4:$E$7322,$E$6:$AM$6,BITACORA!$B$4:$B$7322,"&gt;="&amp;$B$3,BITACORA!$B$4:$B$7322,"&lt;="&amp;$B$4)</f>
        <v>0</v>
      </c>
    </row>
    <row r="332" spans="1:39">
      <c r="A332" s="141"/>
      <c r="B332" s="165"/>
      <c r="C332" s="165"/>
      <c r="D332" s="164">
        <f t="shared" si="0"/>
        <v>0</v>
      </c>
      <c r="E332" s="165">
        <f>COUNTIFS(BITACORA!$C$4:$C$7322,$B$7:$B$501,BITACORA!$E$4:$E$7322,$E$6:$AM$6,BITACORA!$B$4:$B$7322,"&gt;="&amp;$B$3,BITACORA!$B$4:$B$7322,"&lt;="&amp;$B$4)</f>
        <v>0</v>
      </c>
      <c r="F332" s="165">
        <f>COUNTIFS(BITACORA!$C$4:$C$7322,$B$7:$B$501,BITACORA!$E$4:$E$7322,$E$6:$AM$6,BITACORA!$B$4:$B$7322,"&gt;="&amp;$B$3,BITACORA!$B$4:$B$7322,"&lt;="&amp;$B$4)</f>
        <v>0</v>
      </c>
      <c r="G332" s="165">
        <f>COUNTIFS(BITACORA!$C$4:$C$7322,$B$7:$B$501,BITACORA!$E$4:$E$7322,$E$6:$AM$6,BITACORA!$B$4:$B$7322,"&gt;="&amp;$B$3,BITACORA!$B$4:$B$7322,"&lt;="&amp;$B$4)</f>
        <v>0</v>
      </c>
      <c r="H332" s="165">
        <f>COUNTIFS(BITACORA!$C$4:$C$7322,$B$7:$B$501,BITACORA!$E$4:$E$7322,$E$6:$AM$6,BITACORA!$B$4:$B$7322,"&gt;="&amp;$B$3,BITACORA!$B$4:$B$7322,"&lt;="&amp;$B$4)</f>
        <v>0</v>
      </c>
      <c r="I332" s="165">
        <f>COUNTIFS(BITACORA!$C$4:$C$7322,$B$7:$B$501,BITACORA!$E$4:$E$7322,$E$6:$AM$6,BITACORA!$B$4:$B$7322,"&gt;="&amp;$B$3,BITACORA!$B$4:$B$7322,"&lt;="&amp;$B$4)</f>
        <v>0</v>
      </c>
      <c r="J332" s="165">
        <f>COUNTIFS(BITACORA!$C$4:$C$7322,$B$7:$B$501,BITACORA!$E$4:$E$7322,$E$6:$AM$6,BITACORA!$B$4:$B$7322,"&gt;="&amp;$B$3,BITACORA!$B$4:$B$7322,"&lt;="&amp;$B$4)</f>
        <v>0</v>
      </c>
      <c r="K332" s="165">
        <f>COUNTIFS(BITACORA!$C$4:$C$7322,$B$7:$B$501,BITACORA!$E$4:$E$7322,$E$6:$AM$6,BITACORA!$B$4:$B$7322,"&gt;="&amp;$B$3,BITACORA!$B$4:$B$7322,"&lt;="&amp;$B$4)</f>
        <v>0</v>
      </c>
      <c r="L332" s="165">
        <f>COUNTIFS(BITACORA!$C$4:$C$7322,$B$7:$B$501,BITACORA!$E$4:$E$7322,$E$6:$AM$6,BITACORA!$B$4:$B$7322,"&gt;="&amp;$B$3,BITACORA!$B$4:$B$7322,"&lt;="&amp;$B$4)</f>
        <v>0</v>
      </c>
      <c r="M332" s="165">
        <f>COUNTIFS(BITACORA!$C$4:$C$7322,$B$7:$B$501,BITACORA!$E$4:$E$7322,$E$6:$AM$6,BITACORA!$B$4:$B$7322,"&gt;="&amp;$B$3,BITACORA!$B$4:$B$7322,"&lt;="&amp;$B$4)</f>
        <v>0</v>
      </c>
      <c r="N332" s="165">
        <f>COUNTIFS(BITACORA!$C$4:$C$7322,$B$7:$B$501,BITACORA!$E$4:$E$7322,$E$6:$AM$6,BITACORA!$B$4:$B$7322,"&gt;="&amp;$B$3,BITACORA!$B$4:$B$7322,"&lt;="&amp;$B$4)</f>
        <v>0</v>
      </c>
      <c r="O332" s="165">
        <f>COUNTIFS(BITACORA!$C$4:$C$7322,$B$7:$B$501,BITACORA!$E$4:$E$7322,$E$6:$AM$6,BITACORA!$B$4:$B$7322,"&gt;="&amp;$B$3,BITACORA!$B$4:$B$7322,"&lt;="&amp;$B$4)</f>
        <v>0</v>
      </c>
      <c r="P332" s="165">
        <f>COUNTIFS(BITACORA!$C$4:$C$7322,$B$7:$B$501,BITACORA!$E$4:$E$7322,$E$6:$AM$6,BITACORA!$B$4:$B$7322,"&gt;="&amp;$B$3,BITACORA!$B$4:$B$7322,"&lt;="&amp;$B$4)</f>
        <v>0</v>
      </c>
      <c r="Q332" s="165">
        <f>COUNTIFS(BITACORA!$C$4:$C$7322,$B$7:$B$501,BITACORA!$E$4:$E$7322,$E$6:$AM$6,BITACORA!$B$4:$B$7322,"&gt;="&amp;$B$3,BITACORA!$B$4:$B$7322,"&lt;="&amp;$B$4)</f>
        <v>0</v>
      </c>
      <c r="R332" s="165">
        <f>COUNTIFS(BITACORA!$C$4:$C$7322,$B$7:$B$501,BITACORA!$E$4:$E$7322,$E$6:$AM$6,BITACORA!$B$4:$B$7322,"&gt;="&amp;$B$3,BITACORA!$B$4:$B$7322,"&lt;="&amp;$B$4)</f>
        <v>0</v>
      </c>
      <c r="S332" s="165">
        <f>COUNTIFS(BITACORA!$C$4:$C$7322,$B$7:$B$501,BITACORA!$E$4:$E$7322,$E$6:$AM$6,BITACORA!$B$4:$B$7322,"&gt;="&amp;$B$3,BITACORA!$B$4:$B$7322,"&lt;="&amp;$B$4)</f>
        <v>0</v>
      </c>
      <c r="T332" s="165">
        <f>COUNTIFS(BITACORA!$C$4:$C$7322,$B$7:$B$501,BITACORA!$E$4:$E$7322,$E$6:$AM$6,BITACORA!$B$4:$B$7322,"&gt;="&amp;$B$3,BITACORA!$B$4:$B$7322,"&lt;="&amp;$B$4)</f>
        <v>0</v>
      </c>
      <c r="U332" s="165">
        <f>COUNTIFS(BITACORA!$C$4:$C$7322,$B$7:$B$501,BITACORA!$E$4:$E$7322,$E$6:$AM$6,BITACORA!$B$4:$B$7322,"&gt;="&amp;$B$3,BITACORA!$B$4:$B$7322,"&lt;="&amp;$B$4)</f>
        <v>0</v>
      </c>
      <c r="V332" s="165">
        <f>COUNTIFS(BITACORA!$C$4:$C$7322,$B$7:$B$501,BITACORA!$E$4:$E$7322,$E$6:$AM$6,BITACORA!$B$4:$B$7322,"&gt;="&amp;$B$3,BITACORA!$B$4:$B$7322,"&lt;="&amp;$B$4)</f>
        <v>0</v>
      </c>
      <c r="W332" s="165">
        <f>COUNTIFS(BITACORA!$C$4:$C$7322,$B$7:$B$501,BITACORA!$E$4:$E$7322,$E$6:$AM$6,BITACORA!$B$4:$B$7322,"&gt;="&amp;$B$3,BITACORA!$B$4:$B$7322,"&lt;="&amp;$B$4)</f>
        <v>0</v>
      </c>
      <c r="X332" s="165">
        <f>COUNTIFS(BITACORA!$C$4:$C$7322,$B$7:$B$501,BITACORA!$E$4:$E$7322,$E$6:$AM$6,BITACORA!$B$4:$B$7322,"&gt;="&amp;$B$3,BITACORA!$B$4:$B$7322,"&lt;="&amp;$B$4)</f>
        <v>0</v>
      </c>
      <c r="Y332" s="165">
        <f>COUNTIFS(BITACORA!$C$4:$C$7322,$B$7:$B$501,BITACORA!$E$4:$E$7322,$E$6:$AM$6,BITACORA!$B$4:$B$7322,"&gt;="&amp;$B$3,BITACORA!$B$4:$B$7322,"&lt;="&amp;$B$4)</f>
        <v>0</v>
      </c>
      <c r="Z332" s="165">
        <f>COUNTIFS(BITACORA!$C$4:$C$7322,$B$7:$B$501,BITACORA!$E$4:$E$7322,$E$6:$AM$6,BITACORA!$B$4:$B$7322,"&gt;="&amp;$B$3,BITACORA!$B$4:$B$7322,"&lt;="&amp;$B$4)</f>
        <v>0</v>
      </c>
      <c r="AA332" s="165">
        <f>COUNTIFS(BITACORA!$C$4:$C$7322,$B$7:$B$501,BITACORA!$E$4:$E$7322,$E$6:$AM$6,BITACORA!$B$4:$B$7322,"&gt;="&amp;$B$3,BITACORA!$B$4:$B$7322,"&lt;="&amp;$B$4)</f>
        <v>0</v>
      </c>
      <c r="AB332" s="165">
        <f>COUNTIFS(BITACORA!$C$4:$C$7322,$B$7:$B$501,BITACORA!$E$4:$E$7322,$E$6:$AM$6,BITACORA!$B$4:$B$7322,"&gt;="&amp;$B$3,BITACORA!$B$4:$B$7322,"&lt;="&amp;$B$4)</f>
        <v>0</v>
      </c>
      <c r="AC332" s="165">
        <f>COUNTIFS(BITACORA!$C$4:$C$7322,$B$7:$B$501,BITACORA!$E$4:$E$7322,$E$6:$AM$6,BITACORA!$B$4:$B$7322,"&gt;="&amp;$B$3,BITACORA!$B$4:$B$7322,"&lt;="&amp;$B$4)</f>
        <v>0</v>
      </c>
      <c r="AD332" s="165">
        <f>COUNTIFS(BITACORA!$C$4:$C$7322,$B$7:$B$501,BITACORA!$E$4:$E$7322,$E$6:$AM$6,BITACORA!$B$4:$B$7322,"&gt;="&amp;$B$3,BITACORA!$B$4:$B$7322,"&lt;="&amp;$B$4)</f>
        <v>0</v>
      </c>
      <c r="AE332" s="165">
        <f>COUNTIFS(BITACORA!$C$4:$C$7322,$B$7:$B$501,BITACORA!$E$4:$E$7322,$E$6:$AM$6,BITACORA!$B$4:$B$7322,"&gt;="&amp;$B$3,BITACORA!$B$4:$B$7322,"&lt;="&amp;$B$4)</f>
        <v>0</v>
      </c>
      <c r="AF332" s="165">
        <f>COUNTIFS(BITACORA!$C$4:$C$7322,$B$7:$B$501,BITACORA!$E$4:$E$7322,$E$6:$AM$6,BITACORA!$B$4:$B$7322,"&gt;="&amp;$B$3,BITACORA!$B$4:$B$7322,"&lt;="&amp;$B$4)</f>
        <v>0</v>
      </c>
      <c r="AG332" s="165">
        <f>COUNTIFS(BITACORA!$C$4:$C$7322,$B$7:$B$501,BITACORA!$E$4:$E$7322,$E$6:$AM$6,BITACORA!$B$4:$B$7322,"&gt;="&amp;$B$3,BITACORA!$B$4:$B$7322,"&lt;="&amp;$B$4)</f>
        <v>0</v>
      </c>
      <c r="AH332" s="165">
        <f>COUNTIFS(BITACORA!$C$4:$C$7322,$B$7:$B$501,BITACORA!$E$4:$E$7322,$E$6:$AM$6,BITACORA!$B$4:$B$7322,"&gt;="&amp;$B$3,BITACORA!$B$4:$B$7322,"&lt;="&amp;$B$4)</f>
        <v>0</v>
      </c>
      <c r="AI332" s="165">
        <f>COUNTIFS(BITACORA!$C$4:$C$7322,$B$7:$B$501,BITACORA!$E$4:$E$7322,$E$6:$AM$6,BITACORA!$B$4:$B$7322,"&gt;="&amp;$B$3,BITACORA!$B$4:$B$7322,"&lt;="&amp;$B$4)</f>
        <v>0</v>
      </c>
      <c r="AJ332" s="165">
        <f>COUNTIFS(BITACORA!$C$4:$C$7322,$B$7:$B$501,BITACORA!$E$4:$E$7322,$E$6:$AM$6,BITACORA!$B$4:$B$7322,"&gt;="&amp;$B$3,BITACORA!$B$4:$B$7322,"&lt;="&amp;$B$4)</f>
        <v>0</v>
      </c>
      <c r="AK332" s="165">
        <f>COUNTIFS(BITACORA!$C$4:$C$7322,$B$7:$B$501,BITACORA!$E$4:$E$7322,$E$6:$AM$6,BITACORA!$B$4:$B$7322,"&gt;="&amp;$B$3,BITACORA!$B$4:$B$7322,"&lt;="&amp;$B$4)</f>
        <v>0</v>
      </c>
      <c r="AL332" s="165">
        <f>COUNTIFS(BITACORA!$C$4:$C$7322,$B$7:$B$501,BITACORA!$E$4:$E$7322,$E$6:$AM$6,BITACORA!$B$4:$B$7322,"&gt;="&amp;$B$3,BITACORA!$B$4:$B$7322,"&lt;="&amp;$B$4)</f>
        <v>0</v>
      </c>
      <c r="AM332" s="165">
        <f>COUNTIFS(BITACORA!$C$4:$C$7322,$B$7:$B$501,BITACORA!$E$4:$E$7322,$E$6:$AM$6,BITACORA!$B$4:$B$7322,"&gt;="&amp;$B$3,BITACORA!$B$4:$B$7322,"&lt;="&amp;$B$4)</f>
        <v>0</v>
      </c>
    </row>
    <row r="333" spans="1:39">
      <c r="A333" s="141"/>
      <c r="B333" s="165"/>
      <c r="C333" s="165"/>
      <c r="D333" s="164">
        <f t="shared" si="0"/>
        <v>0</v>
      </c>
      <c r="E333" s="165">
        <f>COUNTIFS(BITACORA!$C$4:$C$7322,$B$7:$B$501,BITACORA!$E$4:$E$7322,$E$6:$AM$6,BITACORA!$B$4:$B$7322,"&gt;="&amp;$B$3,BITACORA!$B$4:$B$7322,"&lt;="&amp;$B$4)</f>
        <v>0</v>
      </c>
      <c r="F333" s="165">
        <f>COUNTIFS(BITACORA!$C$4:$C$7322,$B$7:$B$501,BITACORA!$E$4:$E$7322,$E$6:$AM$6,BITACORA!$B$4:$B$7322,"&gt;="&amp;$B$3,BITACORA!$B$4:$B$7322,"&lt;="&amp;$B$4)</f>
        <v>0</v>
      </c>
      <c r="G333" s="165">
        <f>COUNTIFS(BITACORA!$C$4:$C$7322,$B$7:$B$501,BITACORA!$E$4:$E$7322,$E$6:$AM$6,BITACORA!$B$4:$B$7322,"&gt;="&amp;$B$3,BITACORA!$B$4:$B$7322,"&lt;="&amp;$B$4)</f>
        <v>0</v>
      </c>
      <c r="H333" s="165">
        <f>COUNTIFS(BITACORA!$C$4:$C$7322,$B$7:$B$501,BITACORA!$E$4:$E$7322,$E$6:$AM$6,BITACORA!$B$4:$B$7322,"&gt;="&amp;$B$3,BITACORA!$B$4:$B$7322,"&lt;="&amp;$B$4)</f>
        <v>0</v>
      </c>
      <c r="I333" s="165">
        <f>COUNTIFS(BITACORA!$C$4:$C$7322,$B$7:$B$501,BITACORA!$E$4:$E$7322,$E$6:$AM$6,BITACORA!$B$4:$B$7322,"&gt;="&amp;$B$3,BITACORA!$B$4:$B$7322,"&lt;="&amp;$B$4)</f>
        <v>0</v>
      </c>
      <c r="J333" s="165">
        <f>COUNTIFS(BITACORA!$C$4:$C$7322,$B$7:$B$501,BITACORA!$E$4:$E$7322,$E$6:$AM$6,BITACORA!$B$4:$B$7322,"&gt;="&amp;$B$3,BITACORA!$B$4:$B$7322,"&lt;="&amp;$B$4)</f>
        <v>0</v>
      </c>
      <c r="K333" s="165">
        <f>COUNTIFS(BITACORA!$C$4:$C$7322,$B$7:$B$501,BITACORA!$E$4:$E$7322,$E$6:$AM$6,BITACORA!$B$4:$B$7322,"&gt;="&amp;$B$3,BITACORA!$B$4:$B$7322,"&lt;="&amp;$B$4)</f>
        <v>0</v>
      </c>
      <c r="L333" s="165">
        <f>COUNTIFS(BITACORA!$C$4:$C$7322,$B$7:$B$501,BITACORA!$E$4:$E$7322,$E$6:$AM$6,BITACORA!$B$4:$B$7322,"&gt;="&amp;$B$3,BITACORA!$B$4:$B$7322,"&lt;="&amp;$B$4)</f>
        <v>0</v>
      </c>
      <c r="M333" s="165">
        <f>COUNTIFS(BITACORA!$C$4:$C$7322,$B$7:$B$501,BITACORA!$E$4:$E$7322,$E$6:$AM$6,BITACORA!$B$4:$B$7322,"&gt;="&amp;$B$3,BITACORA!$B$4:$B$7322,"&lt;="&amp;$B$4)</f>
        <v>0</v>
      </c>
      <c r="N333" s="165">
        <f>COUNTIFS(BITACORA!$C$4:$C$7322,$B$7:$B$501,BITACORA!$E$4:$E$7322,$E$6:$AM$6,BITACORA!$B$4:$B$7322,"&gt;="&amp;$B$3,BITACORA!$B$4:$B$7322,"&lt;="&amp;$B$4)</f>
        <v>0</v>
      </c>
      <c r="O333" s="165">
        <f>COUNTIFS(BITACORA!$C$4:$C$7322,$B$7:$B$501,BITACORA!$E$4:$E$7322,$E$6:$AM$6,BITACORA!$B$4:$B$7322,"&gt;="&amp;$B$3,BITACORA!$B$4:$B$7322,"&lt;="&amp;$B$4)</f>
        <v>0</v>
      </c>
      <c r="P333" s="165">
        <f>COUNTIFS(BITACORA!$C$4:$C$7322,$B$7:$B$501,BITACORA!$E$4:$E$7322,$E$6:$AM$6,BITACORA!$B$4:$B$7322,"&gt;="&amp;$B$3,BITACORA!$B$4:$B$7322,"&lt;="&amp;$B$4)</f>
        <v>0</v>
      </c>
      <c r="Q333" s="165">
        <f>COUNTIFS(BITACORA!$C$4:$C$7322,$B$7:$B$501,BITACORA!$E$4:$E$7322,$E$6:$AM$6,BITACORA!$B$4:$B$7322,"&gt;="&amp;$B$3,BITACORA!$B$4:$B$7322,"&lt;="&amp;$B$4)</f>
        <v>0</v>
      </c>
      <c r="R333" s="165">
        <f>COUNTIFS(BITACORA!$C$4:$C$7322,$B$7:$B$501,BITACORA!$E$4:$E$7322,$E$6:$AM$6,BITACORA!$B$4:$B$7322,"&gt;="&amp;$B$3,BITACORA!$B$4:$B$7322,"&lt;="&amp;$B$4)</f>
        <v>0</v>
      </c>
      <c r="S333" s="165">
        <f>COUNTIFS(BITACORA!$C$4:$C$7322,$B$7:$B$501,BITACORA!$E$4:$E$7322,$E$6:$AM$6,BITACORA!$B$4:$B$7322,"&gt;="&amp;$B$3,BITACORA!$B$4:$B$7322,"&lt;="&amp;$B$4)</f>
        <v>0</v>
      </c>
      <c r="T333" s="165">
        <f>COUNTIFS(BITACORA!$C$4:$C$7322,$B$7:$B$501,BITACORA!$E$4:$E$7322,$E$6:$AM$6,BITACORA!$B$4:$B$7322,"&gt;="&amp;$B$3,BITACORA!$B$4:$B$7322,"&lt;="&amp;$B$4)</f>
        <v>0</v>
      </c>
      <c r="U333" s="165">
        <f>COUNTIFS(BITACORA!$C$4:$C$7322,$B$7:$B$501,BITACORA!$E$4:$E$7322,$E$6:$AM$6,BITACORA!$B$4:$B$7322,"&gt;="&amp;$B$3,BITACORA!$B$4:$B$7322,"&lt;="&amp;$B$4)</f>
        <v>0</v>
      </c>
      <c r="V333" s="165">
        <f>COUNTIFS(BITACORA!$C$4:$C$7322,$B$7:$B$501,BITACORA!$E$4:$E$7322,$E$6:$AM$6,BITACORA!$B$4:$B$7322,"&gt;="&amp;$B$3,BITACORA!$B$4:$B$7322,"&lt;="&amp;$B$4)</f>
        <v>0</v>
      </c>
      <c r="W333" s="165">
        <f>COUNTIFS(BITACORA!$C$4:$C$7322,$B$7:$B$501,BITACORA!$E$4:$E$7322,$E$6:$AM$6,BITACORA!$B$4:$B$7322,"&gt;="&amp;$B$3,BITACORA!$B$4:$B$7322,"&lt;="&amp;$B$4)</f>
        <v>0</v>
      </c>
      <c r="X333" s="165">
        <f>COUNTIFS(BITACORA!$C$4:$C$7322,$B$7:$B$501,BITACORA!$E$4:$E$7322,$E$6:$AM$6,BITACORA!$B$4:$B$7322,"&gt;="&amp;$B$3,BITACORA!$B$4:$B$7322,"&lt;="&amp;$B$4)</f>
        <v>0</v>
      </c>
      <c r="Y333" s="165">
        <f>COUNTIFS(BITACORA!$C$4:$C$7322,$B$7:$B$501,BITACORA!$E$4:$E$7322,$E$6:$AM$6,BITACORA!$B$4:$B$7322,"&gt;="&amp;$B$3,BITACORA!$B$4:$B$7322,"&lt;="&amp;$B$4)</f>
        <v>0</v>
      </c>
      <c r="Z333" s="165">
        <f>COUNTIFS(BITACORA!$C$4:$C$7322,$B$7:$B$501,BITACORA!$E$4:$E$7322,$E$6:$AM$6,BITACORA!$B$4:$B$7322,"&gt;="&amp;$B$3,BITACORA!$B$4:$B$7322,"&lt;="&amp;$B$4)</f>
        <v>0</v>
      </c>
      <c r="AA333" s="165">
        <f>COUNTIFS(BITACORA!$C$4:$C$7322,$B$7:$B$501,BITACORA!$E$4:$E$7322,$E$6:$AM$6,BITACORA!$B$4:$B$7322,"&gt;="&amp;$B$3,BITACORA!$B$4:$B$7322,"&lt;="&amp;$B$4)</f>
        <v>0</v>
      </c>
      <c r="AB333" s="165">
        <f>COUNTIFS(BITACORA!$C$4:$C$7322,$B$7:$B$501,BITACORA!$E$4:$E$7322,$E$6:$AM$6,BITACORA!$B$4:$B$7322,"&gt;="&amp;$B$3,BITACORA!$B$4:$B$7322,"&lt;="&amp;$B$4)</f>
        <v>0</v>
      </c>
      <c r="AC333" s="165">
        <f>COUNTIFS(BITACORA!$C$4:$C$7322,$B$7:$B$501,BITACORA!$E$4:$E$7322,$E$6:$AM$6,BITACORA!$B$4:$B$7322,"&gt;="&amp;$B$3,BITACORA!$B$4:$B$7322,"&lt;="&amp;$B$4)</f>
        <v>0</v>
      </c>
      <c r="AD333" s="165">
        <f>COUNTIFS(BITACORA!$C$4:$C$7322,$B$7:$B$501,BITACORA!$E$4:$E$7322,$E$6:$AM$6,BITACORA!$B$4:$B$7322,"&gt;="&amp;$B$3,BITACORA!$B$4:$B$7322,"&lt;="&amp;$B$4)</f>
        <v>0</v>
      </c>
      <c r="AE333" s="165">
        <f>COUNTIFS(BITACORA!$C$4:$C$7322,$B$7:$B$501,BITACORA!$E$4:$E$7322,$E$6:$AM$6,BITACORA!$B$4:$B$7322,"&gt;="&amp;$B$3,BITACORA!$B$4:$B$7322,"&lt;="&amp;$B$4)</f>
        <v>0</v>
      </c>
      <c r="AF333" s="165">
        <f>COUNTIFS(BITACORA!$C$4:$C$7322,$B$7:$B$501,BITACORA!$E$4:$E$7322,$E$6:$AM$6,BITACORA!$B$4:$B$7322,"&gt;="&amp;$B$3,BITACORA!$B$4:$B$7322,"&lt;="&amp;$B$4)</f>
        <v>0</v>
      </c>
      <c r="AG333" s="165">
        <f>COUNTIFS(BITACORA!$C$4:$C$7322,$B$7:$B$501,BITACORA!$E$4:$E$7322,$E$6:$AM$6,BITACORA!$B$4:$B$7322,"&gt;="&amp;$B$3,BITACORA!$B$4:$B$7322,"&lt;="&amp;$B$4)</f>
        <v>0</v>
      </c>
      <c r="AH333" s="165">
        <f>COUNTIFS(BITACORA!$C$4:$C$7322,$B$7:$B$501,BITACORA!$E$4:$E$7322,$E$6:$AM$6,BITACORA!$B$4:$B$7322,"&gt;="&amp;$B$3,BITACORA!$B$4:$B$7322,"&lt;="&amp;$B$4)</f>
        <v>0</v>
      </c>
      <c r="AI333" s="165">
        <f>COUNTIFS(BITACORA!$C$4:$C$7322,$B$7:$B$501,BITACORA!$E$4:$E$7322,$E$6:$AM$6,BITACORA!$B$4:$B$7322,"&gt;="&amp;$B$3,BITACORA!$B$4:$B$7322,"&lt;="&amp;$B$4)</f>
        <v>0</v>
      </c>
      <c r="AJ333" s="165">
        <f>COUNTIFS(BITACORA!$C$4:$C$7322,$B$7:$B$501,BITACORA!$E$4:$E$7322,$E$6:$AM$6,BITACORA!$B$4:$B$7322,"&gt;="&amp;$B$3,BITACORA!$B$4:$B$7322,"&lt;="&amp;$B$4)</f>
        <v>0</v>
      </c>
      <c r="AK333" s="165">
        <f>COUNTIFS(BITACORA!$C$4:$C$7322,$B$7:$B$501,BITACORA!$E$4:$E$7322,$E$6:$AM$6,BITACORA!$B$4:$B$7322,"&gt;="&amp;$B$3,BITACORA!$B$4:$B$7322,"&lt;="&amp;$B$4)</f>
        <v>0</v>
      </c>
      <c r="AL333" s="165">
        <f>COUNTIFS(BITACORA!$C$4:$C$7322,$B$7:$B$501,BITACORA!$E$4:$E$7322,$E$6:$AM$6,BITACORA!$B$4:$B$7322,"&gt;="&amp;$B$3,BITACORA!$B$4:$B$7322,"&lt;="&amp;$B$4)</f>
        <v>0</v>
      </c>
      <c r="AM333" s="165">
        <f>COUNTIFS(BITACORA!$C$4:$C$7322,$B$7:$B$501,BITACORA!$E$4:$E$7322,$E$6:$AM$6,BITACORA!$B$4:$B$7322,"&gt;="&amp;$B$3,BITACORA!$B$4:$B$7322,"&lt;="&amp;$B$4)</f>
        <v>0</v>
      </c>
    </row>
    <row r="334" spans="1:39">
      <c r="A334" s="141"/>
      <c r="B334" s="165"/>
      <c r="C334" s="165"/>
      <c r="D334" s="164">
        <f t="shared" si="0"/>
        <v>0</v>
      </c>
      <c r="E334" s="165">
        <f>COUNTIFS(BITACORA!$C$4:$C$7322,$B$7:$B$501,BITACORA!$E$4:$E$7322,$E$6:$AM$6,BITACORA!$B$4:$B$7322,"&gt;="&amp;$B$3,BITACORA!$B$4:$B$7322,"&lt;="&amp;$B$4)</f>
        <v>0</v>
      </c>
      <c r="F334" s="165">
        <f>COUNTIFS(BITACORA!$C$4:$C$7322,$B$7:$B$501,BITACORA!$E$4:$E$7322,$E$6:$AM$6,BITACORA!$B$4:$B$7322,"&gt;="&amp;$B$3,BITACORA!$B$4:$B$7322,"&lt;="&amp;$B$4)</f>
        <v>0</v>
      </c>
      <c r="G334" s="165">
        <f>COUNTIFS(BITACORA!$C$4:$C$7322,$B$7:$B$501,BITACORA!$E$4:$E$7322,$E$6:$AM$6,BITACORA!$B$4:$B$7322,"&gt;="&amp;$B$3,BITACORA!$B$4:$B$7322,"&lt;="&amp;$B$4)</f>
        <v>0</v>
      </c>
      <c r="H334" s="165">
        <f>COUNTIFS(BITACORA!$C$4:$C$7322,$B$7:$B$501,BITACORA!$E$4:$E$7322,$E$6:$AM$6,BITACORA!$B$4:$B$7322,"&gt;="&amp;$B$3,BITACORA!$B$4:$B$7322,"&lt;="&amp;$B$4)</f>
        <v>0</v>
      </c>
      <c r="I334" s="165">
        <f>COUNTIFS(BITACORA!$C$4:$C$7322,$B$7:$B$501,BITACORA!$E$4:$E$7322,$E$6:$AM$6,BITACORA!$B$4:$B$7322,"&gt;="&amp;$B$3,BITACORA!$B$4:$B$7322,"&lt;="&amp;$B$4)</f>
        <v>0</v>
      </c>
      <c r="J334" s="165">
        <f>COUNTIFS(BITACORA!$C$4:$C$7322,$B$7:$B$501,BITACORA!$E$4:$E$7322,$E$6:$AM$6,BITACORA!$B$4:$B$7322,"&gt;="&amp;$B$3,BITACORA!$B$4:$B$7322,"&lt;="&amp;$B$4)</f>
        <v>0</v>
      </c>
      <c r="K334" s="165">
        <f>COUNTIFS(BITACORA!$C$4:$C$7322,$B$7:$B$501,BITACORA!$E$4:$E$7322,$E$6:$AM$6,BITACORA!$B$4:$B$7322,"&gt;="&amp;$B$3,BITACORA!$B$4:$B$7322,"&lt;="&amp;$B$4)</f>
        <v>0</v>
      </c>
      <c r="L334" s="165">
        <f>COUNTIFS(BITACORA!$C$4:$C$7322,$B$7:$B$501,BITACORA!$E$4:$E$7322,$E$6:$AM$6,BITACORA!$B$4:$B$7322,"&gt;="&amp;$B$3,BITACORA!$B$4:$B$7322,"&lt;="&amp;$B$4)</f>
        <v>0</v>
      </c>
      <c r="M334" s="165">
        <f>COUNTIFS(BITACORA!$C$4:$C$7322,$B$7:$B$501,BITACORA!$E$4:$E$7322,$E$6:$AM$6,BITACORA!$B$4:$B$7322,"&gt;="&amp;$B$3,BITACORA!$B$4:$B$7322,"&lt;="&amp;$B$4)</f>
        <v>0</v>
      </c>
      <c r="N334" s="165">
        <f>COUNTIFS(BITACORA!$C$4:$C$7322,$B$7:$B$501,BITACORA!$E$4:$E$7322,$E$6:$AM$6,BITACORA!$B$4:$B$7322,"&gt;="&amp;$B$3,BITACORA!$B$4:$B$7322,"&lt;="&amp;$B$4)</f>
        <v>0</v>
      </c>
      <c r="O334" s="165">
        <f>COUNTIFS(BITACORA!$C$4:$C$7322,$B$7:$B$501,BITACORA!$E$4:$E$7322,$E$6:$AM$6,BITACORA!$B$4:$B$7322,"&gt;="&amp;$B$3,BITACORA!$B$4:$B$7322,"&lt;="&amp;$B$4)</f>
        <v>0</v>
      </c>
      <c r="P334" s="165">
        <f>COUNTIFS(BITACORA!$C$4:$C$7322,$B$7:$B$501,BITACORA!$E$4:$E$7322,$E$6:$AM$6,BITACORA!$B$4:$B$7322,"&gt;="&amp;$B$3,BITACORA!$B$4:$B$7322,"&lt;="&amp;$B$4)</f>
        <v>0</v>
      </c>
      <c r="Q334" s="165">
        <f>COUNTIFS(BITACORA!$C$4:$C$7322,$B$7:$B$501,BITACORA!$E$4:$E$7322,$E$6:$AM$6,BITACORA!$B$4:$B$7322,"&gt;="&amp;$B$3,BITACORA!$B$4:$B$7322,"&lt;="&amp;$B$4)</f>
        <v>0</v>
      </c>
      <c r="R334" s="165">
        <f>COUNTIFS(BITACORA!$C$4:$C$7322,$B$7:$B$501,BITACORA!$E$4:$E$7322,$E$6:$AM$6,BITACORA!$B$4:$B$7322,"&gt;="&amp;$B$3,BITACORA!$B$4:$B$7322,"&lt;="&amp;$B$4)</f>
        <v>0</v>
      </c>
      <c r="S334" s="165">
        <f>COUNTIFS(BITACORA!$C$4:$C$7322,$B$7:$B$501,BITACORA!$E$4:$E$7322,$E$6:$AM$6,BITACORA!$B$4:$B$7322,"&gt;="&amp;$B$3,BITACORA!$B$4:$B$7322,"&lt;="&amp;$B$4)</f>
        <v>0</v>
      </c>
      <c r="T334" s="165">
        <f>COUNTIFS(BITACORA!$C$4:$C$7322,$B$7:$B$501,BITACORA!$E$4:$E$7322,$E$6:$AM$6,BITACORA!$B$4:$B$7322,"&gt;="&amp;$B$3,BITACORA!$B$4:$B$7322,"&lt;="&amp;$B$4)</f>
        <v>0</v>
      </c>
      <c r="U334" s="165">
        <f>COUNTIFS(BITACORA!$C$4:$C$7322,$B$7:$B$501,BITACORA!$E$4:$E$7322,$E$6:$AM$6,BITACORA!$B$4:$B$7322,"&gt;="&amp;$B$3,BITACORA!$B$4:$B$7322,"&lt;="&amp;$B$4)</f>
        <v>0</v>
      </c>
      <c r="V334" s="165">
        <f>COUNTIFS(BITACORA!$C$4:$C$7322,$B$7:$B$501,BITACORA!$E$4:$E$7322,$E$6:$AM$6,BITACORA!$B$4:$B$7322,"&gt;="&amp;$B$3,BITACORA!$B$4:$B$7322,"&lt;="&amp;$B$4)</f>
        <v>0</v>
      </c>
      <c r="W334" s="165">
        <f>COUNTIFS(BITACORA!$C$4:$C$7322,$B$7:$B$501,BITACORA!$E$4:$E$7322,$E$6:$AM$6,BITACORA!$B$4:$B$7322,"&gt;="&amp;$B$3,BITACORA!$B$4:$B$7322,"&lt;="&amp;$B$4)</f>
        <v>0</v>
      </c>
      <c r="X334" s="165">
        <f>COUNTIFS(BITACORA!$C$4:$C$7322,$B$7:$B$501,BITACORA!$E$4:$E$7322,$E$6:$AM$6,BITACORA!$B$4:$B$7322,"&gt;="&amp;$B$3,BITACORA!$B$4:$B$7322,"&lt;="&amp;$B$4)</f>
        <v>0</v>
      </c>
      <c r="Y334" s="165">
        <f>COUNTIFS(BITACORA!$C$4:$C$7322,$B$7:$B$501,BITACORA!$E$4:$E$7322,$E$6:$AM$6,BITACORA!$B$4:$B$7322,"&gt;="&amp;$B$3,BITACORA!$B$4:$B$7322,"&lt;="&amp;$B$4)</f>
        <v>0</v>
      </c>
      <c r="Z334" s="165">
        <f>COUNTIFS(BITACORA!$C$4:$C$7322,$B$7:$B$501,BITACORA!$E$4:$E$7322,$E$6:$AM$6,BITACORA!$B$4:$B$7322,"&gt;="&amp;$B$3,BITACORA!$B$4:$B$7322,"&lt;="&amp;$B$4)</f>
        <v>0</v>
      </c>
      <c r="AA334" s="165">
        <f>COUNTIFS(BITACORA!$C$4:$C$7322,$B$7:$B$501,BITACORA!$E$4:$E$7322,$E$6:$AM$6,BITACORA!$B$4:$B$7322,"&gt;="&amp;$B$3,BITACORA!$B$4:$B$7322,"&lt;="&amp;$B$4)</f>
        <v>0</v>
      </c>
      <c r="AB334" s="165">
        <f>COUNTIFS(BITACORA!$C$4:$C$7322,$B$7:$B$501,BITACORA!$E$4:$E$7322,$E$6:$AM$6,BITACORA!$B$4:$B$7322,"&gt;="&amp;$B$3,BITACORA!$B$4:$B$7322,"&lt;="&amp;$B$4)</f>
        <v>0</v>
      </c>
      <c r="AC334" s="165">
        <f>COUNTIFS(BITACORA!$C$4:$C$7322,$B$7:$B$501,BITACORA!$E$4:$E$7322,$E$6:$AM$6,BITACORA!$B$4:$B$7322,"&gt;="&amp;$B$3,BITACORA!$B$4:$B$7322,"&lt;="&amp;$B$4)</f>
        <v>0</v>
      </c>
      <c r="AD334" s="165">
        <f>COUNTIFS(BITACORA!$C$4:$C$7322,$B$7:$B$501,BITACORA!$E$4:$E$7322,$E$6:$AM$6,BITACORA!$B$4:$B$7322,"&gt;="&amp;$B$3,BITACORA!$B$4:$B$7322,"&lt;="&amp;$B$4)</f>
        <v>0</v>
      </c>
      <c r="AE334" s="165">
        <f>COUNTIFS(BITACORA!$C$4:$C$7322,$B$7:$B$501,BITACORA!$E$4:$E$7322,$E$6:$AM$6,BITACORA!$B$4:$B$7322,"&gt;="&amp;$B$3,BITACORA!$B$4:$B$7322,"&lt;="&amp;$B$4)</f>
        <v>0</v>
      </c>
      <c r="AF334" s="165">
        <f>COUNTIFS(BITACORA!$C$4:$C$7322,$B$7:$B$501,BITACORA!$E$4:$E$7322,$E$6:$AM$6,BITACORA!$B$4:$B$7322,"&gt;="&amp;$B$3,BITACORA!$B$4:$B$7322,"&lt;="&amp;$B$4)</f>
        <v>0</v>
      </c>
      <c r="AG334" s="165">
        <f>COUNTIFS(BITACORA!$C$4:$C$7322,$B$7:$B$501,BITACORA!$E$4:$E$7322,$E$6:$AM$6,BITACORA!$B$4:$B$7322,"&gt;="&amp;$B$3,BITACORA!$B$4:$B$7322,"&lt;="&amp;$B$4)</f>
        <v>0</v>
      </c>
      <c r="AH334" s="165">
        <f>COUNTIFS(BITACORA!$C$4:$C$7322,$B$7:$B$501,BITACORA!$E$4:$E$7322,$E$6:$AM$6,BITACORA!$B$4:$B$7322,"&gt;="&amp;$B$3,BITACORA!$B$4:$B$7322,"&lt;="&amp;$B$4)</f>
        <v>0</v>
      </c>
      <c r="AI334" s="165">
        <f>COUNTIFS(BITACORA!$C$4:$C$7322,$B$7:$B$501,BITACORA!$E$4:$E$7322,$E$6:$AM$6,BITACORA!$B$4:$B$7322,"&gt;="&amp;$B$3,BITACORA!$B$4:$B$7322,"&lt;="&amp;$B$4)</f>
        <v>0</v>
      </c>
      <c r="AJ334" s="165">
        <f>COUNTIFS(BITACORA!$C$4:$C$7322,$B$7:$B$501,BITACORA!$E$4:$E$7322,$E$6:$AM$6,BITACORA!$B$4:$B$7322,"&gt;="&amp;$B$3,BITACORA!$B$4:$B$7322,"&lt;="&amp;$B$4)</f>
        <v>0</v>
      </c>
      <c r="AK334" s="165">
        <f>COUNTIFS(BITACORA!$C$4:$C$7322,$B$7:$B$501,BITACORA!$E$4:$E$7322,$E$6:$AM$6,BITACORA!$B$4:$B$7322,"&gt;="&amp;$B$3,BITACORA!$B$4:$B$7322,"&lt;="&amp;$B$4)</f>
        <v>0</v>
      </c>
      <c r="AL334" s="165">
        <f>COUNTIFS(BITACORA!$C$4:$C$7322,$B$7:$B$501,BITACORA!$E$4:$E$7322,$E$6:$AM$6,BITACORA!$B$4:$B$7322,"&gt;="&amp;$B$3,BITACORA!$B$4:$B$7322,"&lt;="&amp;$B$4)</f>
        <v>0</v>
      </c>
      <c r="AM334" s="165">
        <f>COUNTIFS(BITACORA!$C$4:$C$7322,$B$7:$B$501,BITACORA!$E$4:$E$7322,$E$6:$AM$6,BITACORA!$B$4:$B$7322,"&gt;="&amp;$B$3,BITACORA!$B$4:$B$7322,"&lt;="&amp;$B$4)</f>
        <v>0</v>
      </c>
    </row>
    <row r="335" spans="1:39">
      <c r="A335" s="141"/>
      <c r="B335" s="165"/>
      <c r="C335" s="165"/>
      <c r="D335" s="164">
        <f t="shared" si="0"/>
        <v>0</v>
      </c>
      <c r="E335" s="165">
        <f>COUNTIFS(BITACORA!$C$4:$C$7322,$B$7:$B$501,BITACORA!$E$4:$E$7322,$E$6:$AM$6,BITACORA!$B$4:$B$7322,"&gt;="&amp;$B$3,BITACORA!$B$4:$B$7322,"&lt;="&amp;$B$4)</f>
        <v>0</v>
      </c>
      <c r="F335" s="165">
        <f>COUNTIFS(BITACORA!$C$4:$C$7322,$B$7:$B$501,BITACORA!$E$4:$E$7322,$E$6:$AM$6,BITACORA!$B$4:$B$7322,"&gt;="&amp;$B$3,BITACORA!$B$4:$B$7322,"&lt;="&amp;$B$4)</f>
        <v>0</v>
      </c>
      <c r="G335" s="165">
        <f>COUNTIFS(BITACORA!$C$4:$C$7322,$B$7:$B$501,BITACORA!$E$4:$E$7322,$E$6:$AM$6,BITACORA!$B$4:$B$7322,"&gt;="&amp;$B$3,BITACORA!$B$4:$B$7322,"&lt;="&amp;$B$4)</f>
        <v>0</v>
      </c>
      <c r="H335" s="165">
        <f>COUNTIFS(BITACORA!$C$4:$C$7322,$B$7:$B$501,BITACORA!$E$4:$E$7322,$E$6:$AM$6,BITACORA!$B$4:$B$7322,"&gt;="&amp;$B$3,BITACORA!$B$4:$B$7322,"&lt;="&amp;$B$4)</f>
        <v>0</v>
      </c>
      <c r="I335" s="165">
        <f>COUNTIFS(BITACORA!$C$4:$C$7322,$B$7:$B$501,BITACORA!$E$4:$E$7322,$E$6:$AM$6,BITACORA!$B$4:$B$7322,"&gt;="&amp;$B$3,BITACORA!$B$4:$B$7322,"&lt;="&amp;$B$4)</f>
        <v>0</v>
      </c>
      <c r="J335" s="165">
        <f>COUNTIFS(BITACORA!$C$4:$C$7322,$B$7:$B$501,BITACORA!$E$4:$E$7322,$E$6:$AM$6,BITACORA!$B$4:$B$7322,"&gt;="&amp;$B$3,BITACORA!$B$4:$B$7322,"&lt;="&amp;$B$4)</f>
        <v>0</v>
      </c>
      <c r="K335" s="165">
        <f>COUNTIFS(BITACORA!$C$4:$C$7322,$B$7:$B$501,BITACORA!$E$4:$E$7322,$E$6:$AM$6,BITACORA!$B$4:$B$7322,"&gt;="&amp;$B$3,BITACORA!$B$4:$B$7322,"&lt;="&amp;$B$4)</f>
        <v>0</v>
      </c>
      <c r="L335" s="165">
        <f>COUNTIFS(BITACORA!$C$4:$C$7322,$B$7:$B$501,BITACORA!$E$4:$E$7322,$E$6:$AM$6,BITACORA!$B$4:$B$7322,"&gt;="&amp;$B$3,BITACORA!$B$4:$B$7322,"&lt;="&amp;$B$4)</f>
        <v>0</v>
      </c>
      <c r="M335" s="165">
        <f>COUNTIFS(BITACORA!$C$4:$C$7322,$B$7:$B$501,BITACORA!$E$4:$E$7322,$E$6:$AM$6,BITACORA!$B$4:$B$7322,"&gt;="&amp;$B$3,BITACORA!$B$4:$B$7322,"&lt;="&amp;$B$4)</f>
        <v>0</v>
      </c>
      <c r="N335" s="165">
        <f>COUNTIFS(BITACORA!$C$4:$C$7322,$B$7:$B$501,BITACORA!$E$4:$E$7322,$E$6:$AM$6,BITACORA!$B$4:$B$7322,"&gt;="&amp;$B$3,BITACORA!$B$4:$B$7322,"&lt;="&amp;$B$4)</f>
        <v>0</v>
      </c>
      <c r="O335" s="165">
        <f>COUNTIFS(BITACORA!$C$4:$C$7322,$B$7:$B$501,BITACORA!$E$4:$E$7322,$E$6:$AM$6,BITACORA!$B$4:$B$7322,"&gt;="&amp;$B$3,BITACORA!$B$4:$B$7322,"&lt;="&amp;$B$4)</f>
        <v>0</v>
      </c>
      <c r="P335" s="165">
        <f>COUNTIFS(BITACORA!$C$4:$C$7322,$B$7:$B$501,BITACORA!$E$4:$E$7322,$E$6:$AM$6,BITACORA!$B$4:$B$7322,"&gt;="&amp;$B$3,BITACORA!$B$4:$B$7322,"&lt;="&amp;$B$4)</f>
        <v>0</v>
      </c>
      <c r="Q335" s="165">
        <f>COUNTIFS(BITACORA!$C$4:$C$7322,$B$7:$B$501,BITACORA!$E$4:$E$7322,$E$6:$AM$6,BITACORA!$B$4:$B$7322,"&gt;="&amp;$B$3,BITACORA!$B$4:$B$7322,"&lt;="&amp;$B$4)</f>
        <v>0</v>
      </c>
      <c r="R335" s="165">
        <f>COUNTIFS(BITACORA!$C$4:$C$7322,$B$7:$B$501,BITACORA!$E$4:$E$7322,$E$6:$AM$6,BITACORA!$B$4:$B$7322,"&gt;="&amp;$B$3,BITACORA!$B$4:$B$7322,"&lt;="&amp;$B$4)</f>
        <v>0</v>
      </c>
      <c r="S335" s="165">
        <f>COUNTIFS(BITACORA!$C$4:$C$7322,$B$7:$B$501,BITACORA!$E$4:$E$7322,$E$6:$AM$6,BITACORA!$B$4:$B$7322,"&gt;="&amp;$B$3,BITACORA!$B$4:$B$7322,"&lt;="&amp;$B$4)</f>
        <v>0</v>
      </c>
      <c r="T335" s="165">
        <f>COUNTIFS(BITACORA!$C$4:$C$7322,$B$7:$B$501,BITACORA!$E$4:$E$7322,$E$6:$AM$6,BITACORA!$B$4:$B$7322,"&gt;="&amp;$B$3,BITACORA!$B$4:$B$7322,"&lt;="&amp;$B$4)</f>
        <v>0</v>
      </c>
      <c r="U335" s="165">
        <f>COUNTIFS(BITACORA!$C$4:$C$7322,$B$7:$B$501,BITACORA!$E$4:$E$7322,$E$6:$AM$6,BITACORA!$B$4:$B$7322,"&gt;="&amp;$B$3,BITACORA!$B$4:$B$7322,"&lt;="&amp;$B$4)</f>
        <v>0</v>
      </c>
      <c r="V335" s="165">
        <f>COUNTIFS(BITACORA!$C$4:$C$7322,$B$7:$B$501,BITACORA!$E$4:$E$7322,$E$6:$AM$6,BITACORA!$B$4:$B$7322,"&gt;="&amp;$B$3,BITACORA!$B$4:$B$7322,"&lt;="&amp;$B$4)</f>
        <v>0</v>
      </c>
      <c r="W335" s="165">
        <f>COUNTIFS(BITACORA!$C$4:$C$7322,$B$7:$B$501,BITACORA!$E$4:$E$7322,$E$6:$AM$6,BITACORA!$B$4:$B$7322,"&gt;="&amp;$B$3,BITACORA!$B$4:$B$7322,"&lt;="&amp;$B$4)</f>
        <v>0</v>
      </c>
      <c r="X335" s="165">
        <f>COUNTIFS(BITACORA!$C$4:$C$7322,$B$7:$B$501,BITACORA!$E$4:$E$7322,$E$6:$AM$6,BITACORA!$B$4:$B$7322,"&gt;="&amp;$B$3,BITACORA!$B$4:$B$7322,"&lt;="&amp;$B$4)</f>
        <v>0</v>
      </c>
      <c r="Y335" s="165">
        <f>COUNTIFS(BITACORA!$C$4:$C$7322,$B$7:$B$501,BITACORA!$E$4:$E$7322,$E$6:$AM$6,BITACORA!$B$4:$B$7322,"&gt;="&amp;$B$3,BITACORA!$B$4:$B$7322,"&lt;="&amp;$B$4)</f>
        <v>0</v>
      </c>
      <c r="Z335" s="165">
        <f>COUNTIFS(BITACORA!$C$4:$C$7322,$B$7:$B$501,BITACORA!$E$4:$E$7322,$E$6:$AM$6,BITACORA!$B$4:$B$7322,"&gt;="&amp;$B$3,BITACORA!$B$4:$B$7322,"&lt;="&amp;$B$4)</f>
        <v>0</v>
      </c>
      <c r="AA335" s="165">
        <f>COUNTIFS(BITACORA!$C$4:$C$7322,$B$7:$B$501,BITACORA!$E$4:$E$7322,$E$6:$AM$6,BITACORA!$B$4:$B$7322,"&gt;="&amp;$B$3,BITACORA!$B$4:$B$7322,"&lt;="&amp;$B$4)</f>
        <v>0</v>
      </c>
      <c r="AB335" s="165">
        <f>COUNTIFS(BITACORA!$C$4:$C$7322,$B$7:$B$501,BITACORA!$E$4:$E$7322,$E$6:$AM$6,BITACORA!$B$4:$B$7322,"&gt;="&amp;$B$3,BITACORA!$B$4:$B$7322,"&lt;="&amp;$B$4)</f>
        <v>0</v>
      </c>
      <c r="AC335" s="165">
        <f>COUNTIFS(BITACORA!$C$4:$C$7322,$B$7:$B$501,BITACORA!$E$4:$E$7322,$E$6:$AM$6,BITACORA!$B$4:$B$7322,"&gt;="&amp;$B$3,BITACORA!$B$4:$B$7322,"&lt;="&amp;$B$4)</f>
        <v>0</v>
      </c>
      <c r="AD335" s="165">
        <f>COUNTIFS(BITACORA!$C$4:$C$7322,$B$7:$B$501,BITACORA!$E$4:$E$7322,$E$6:$AM$6,BITACORA!$B$4:$B$7322,"&gt;="&amp;$B$3,BITACORA!$B$4:$B$7322,"&lt;="&amp;$B$4)</f>
        <v>0</v>
      </c>
      <c r="AE335" s="165">
        <f>COUNTIFS(BITACORA!$C$4:$C$7322,$B$7:$B$501,BITACORA!$E$4:$E$7322,$E$6:$AM$6,BITACORA!$B$4:$B$7322,"&gt;="&amp;$B$3,BITACORA!$B$4:$B$7322,"&lt;="&amp;$B$4)</f>
        <v>0</v>
      </c>
      <c r="AF335" s="165">
        <f>COUNTIFS(BITACORA!$C$4:$C$7322,$B$7:$B$501,BITACORA!$E$4:$E$7322,$E$6:$AM$6,BITACORA!$B$4:$B$7322,"&gt;="&amp;$B$3,BITACORA!$B$4:$B$7322,"&lt;="&amp;$B$4)</f>
        <v>0</v>
      </c>
      <c r="AG335" s="165">
        <f>COUNTIFS(BITACORA!$C$4:$C$7322,$B$7:$B$501,BITACORA!$E$4:$E$7322,$E$6:$AM$6,BITACORA!$B$4:$B$7322,"&gt;="&amp;$B$3,BITACORA!$B$4:$B$7322,"&lt;="&amp;$B$4)</f>
        <v>0</v>
      </c>
      <c r="AH335" s="165">
        <f>COUNTIFS(BITACORA!$C$4:$C$7322,$B$7:$B$501,BITACORA!$E$4:$E$7322,$E$6:$AM$6,BITACORA!$B$4:$B$7322,"&gt;="&amp;$B$3,BITACORA!$B$4:$B$7322,"&lt;="&amp;$B$4)</f>
        <v>0</v>
      </c>
      <c r="AI335" s="165">
        <f>COUNTIFS(BITACORA!$C$4:$C$7322,$B$7:$B$501,BITACORA!$E$4:$E$7322,$E$6:$AM$6,BITACORA!$B$4:$B$7322,"&gt;="&amp;$B$3,BITACORA!$B$4:$B$7322,"&lt;="&amp;$B$4)</f>
        <v>0</v>
      </c>
      <c r="AJ335" s="165">
        <f>COUNTIFS(BITACORA!$C$4:$C$7322,$B$7:$B$501,BITACORA!$E$4:$E$7322,$E$6:$AM$6,BITACORA!$B$4:$B$7322,"&gt;="&amp;$B$3,BITACORA!$B$4:$B$7322,"&lt;="&amp;$B$4)</f>
        <v>0</v>
      </c>
      <c r="AK335" s="165">
        <f>COUNTIFS(BITACORA!$C$4:$C$7322,$B$7:$B$501,BITACORA!$E$4:$E$7322,$E$6:$AM$6,BITACORA!$B$4:$B$7322,"&gt;="&amp;$B$3,BITACORA!$B$4:$B$7322,"&lt;="&amp;$B$4)</f>
        <v>0</v>
      </c>
      <c r="AL335" s="165">
        <f>COUNTIFS(BITACORA!$C$4:$C$7322,$B$7:$B$501,BITACORA!$E$4:$E$7322,$E$6:$AM$6,BITACORA!$B$4:$B$7322,"&gt;="&amp;$B$3,BITACORA!$B$4:$B$7322,"&lt;="&amp;$B$4)</f>
        <v>0</v>
      </c>
      <c r="AM335" s="165">
        <f>COUNTIFS(BITACORA!$C$4:$C$7322,$B$7:$B$501,BITACORA!$E$4:$E$7322,$E$6:$AM$6,BITACORA!$B$4:$B$7322,"&gt;="&amp;$B$3,BITACORA!$B$4:$B$7322,"&lt;="&amp;$B$4)</f>
        <v>0</v>
      </c>
    </row>
    <row r="336" spans="1:39">
      <c r="A336" s="141"/>
      <c r="B336" s="165"/>
      <c r="C336" s="165"/>
      <c r="D336" s="164">
        <f t="shared" si="0"/>
        <v>0</v>
      </c>
      <c r="E336" s="165">
        <f>COUNTIFS(BITACORA!$C$4:$C$7322,$B$7:$B$501,BITACORA!$E$4:$E$7322,$E$6:$AM$6,BITACORA!$B$4:$B$7322,"&gt;="&amp;$B$3,BITACORA!$B$4:$B$7322,"&lt;="&amp;$B$4)</f>
        <v>0</v>
      </c>
      <c r="F336" s="165">
        <f>COUNTIFS(BITACORA!$C$4:$C$7322,$B$7:$B$501,BITACORA!$E$4:$E$7322,$E$6:$AM$6,BITACORA!$B$4:$B$7322,"&gt;="&amp;$B$3,BITACORA!$B$4:$B$7322,"&lt;="&amp;$B$4)</f>
        <v>0</v>
      </c>
      <c r="G336" s="165">
        <f>COUNTIFS(BITACORA!$C$4:$C$7322,$B$7:$B$501,BITACORA!$E$4:$E$7322,$E$6:$AM$6,BITACORA!$B$4:$B$7322,"&gt;="&amp;$B$3,BITACORA!$B$4:$B$7322,"&lt;="&amp;$B$4)</f>
        <v>0</v>
      </c>
      <c r="H336" s="165">
        <f>COUNTIFS(BITACORA!$C$4:$C$7322,$B$7:$B$501,BITACORA!$E$4:$E$7322,$E$6:$AM$6,BITACORA!$B$4:$B$7322,"&gt;="&amp;$B$3,BITACORA!$B$4:$B$7322,"&lt;="&amp;$B$4)</f>
        <v>0</v>
      </c>
      <c r="I336" s="165">
        <f>COUNTIFS(BITACORA!$C$4:$C$7322,$B$7:$B$501,BITACORA!$E$4:$E$7322,$E$6:$AM$6,BITACORA!$B$4:$B$7322,"&gt;="&amp;$B$3,BITACORA!$B$4:$B$7322,"&lt;="&amp;$B$4)</f>
        <v>0</v>
      </c>
      <c r="J336" s="165">
        <f>COUNTIFS(BITACORA!$C$4:$C$7322,$B$7:$B$501,BITACORA!$E$4:$E$7322,$E$6:$AM$6,BITACORA!$B$4:$B$7322,"&gt;="&amp;$B$3,BITACORA!$B$4:$B$7322,"&lt;="&amp;$B$4)</f>
        <v>0</v>
      </c>
      <c r="K336" s="165">
        <f>COUNTIFS(BITACORA!$C$4:$C$7322,$B$7:$B$501,BITACORA!$E$4:$E$7322,$E$6:$AM$6,BITACORA!$B$4:$B$7322,"&gt;="&amp;$B$3,BITACORA!$B$4:$B$7322,"&lt;="&amp;$B$4)</f>
        <v>0</v>
      </c>
      <c r="L336" s="165">
        <f>COUNTIFS(BITACORA!$C$4:$C$7322,$B$7:$B$501,BITACORA!$E$4:$E$7322,$E$6:$AM$6,BITACORA!$B$4:$B$7322,"&gt;="&amp;$B$3,BITACORA!$B$4:$B$7322,"&lt;="&amp;$B$4)</f>
        <v>0</v>
      </c>
      <c r="M336" s="165">
        <f>COUNTIFS(BITACORA!$C$4:$C$7322,$B$7:$B$501,BITACORA!$E$4:$E$7322,$E$6:$AM$6,BITACORA!$B$4:$B$7322,"&gt;="&amp;$B$3,BITACORA!$B$4:$B$7322,"&lt;="&amp;$B$4)</f>
        <v>0</v>
      </c>
      <c r="N336" s="165">
        <f>COUNTIFS(BITACORA!$C$4:$C$7322,$B$7:$B$501,BITACORA!$E$4:$E$7322,$E$6:$AM$6,BITACORA!$B$4:$B$7322,"&gt;="&amp;$B$3,BITACORA!$B$4:$B$7322,"&lt;="&amp;$B$4)</f>
        <v>0</v>
      </c>
      <c r="O336" s="165">
        <f>COUNTIFS(BITACORA!$C$4:$C$7322,$B$7:$B$501,BITACORA!$E$4:$E$7322,$E$6:$AM$6,BITACORA!$B$4:$B$7322,"&gt;="&amp;$B$3,BITACORA!$B$4:$B$7322,"&lt;="&amp;$B$4)</f>
        <v>0</v>
      </c>
      <c r="P336" s="165">
        <f>COUNTIFS(BITACORA!$C$4:$C$7322,$B$7:$B$501,BITACORA!$E$4:$E$7322,$E$6:$AM$6,BITACORA!$B$4:$B$7322,"&gt;="&amp;$B$3,BITACORA!$B$4:$B$7322,"&lt;="&amp;$B$4)</f>
        <v>0</v>
      </c>
      <c r="Q336" s="165">
        <f>COUNTIFS(BITACORA!$C$4:$C$7322,$B$7:$B$501,BITACORA!$E$4:$E$7322,$E$6:$AM$6,BITACORA!$B$4:$B$7322,"&gt;="&amp;$B$3,BITACORA!$B$4:$B$7322,"&lt;="&amp;$B$4)</f>
        <v>0</v>
      </c>
      <c r="R336" s="165">
        <f>COUNTIFS(BITACORA!$C$4:$C$7322,$B$7:$B$501,BITACORA!$E$4:$E$7322,$E$6:$AM$6,BITACORA!$B$4:$B$7322,"&gt;="&amp;$B$3,BITACORA!$B$4:$B$7322,"&lt;="&amp;$B$4)</f>
        <v>0</v>
      </c>
      <c r="S336" s="165">
        <f>COUNTIFS(BITACORA!$C$4:$C$7322,$B$7:$B$501,BITACORA!$E$4:$E$7322,$E$6:$AM$6,BITACORA!$B$4:$B$7322,"&gt;="&amp;$B$3,BITACORA!$B$4:$B$7322,"&lt;="&amp;$B$4)</f>
        <v>0</v>
      </c>
      <c r="T336" s="165">
        <f>COUNTIFS(BITACORA!$C$4:$C$7322,$B$7:$B$501,BITACORA!$E$4:$E$7322,$E$6:$AM$6,BITACORA!$B$4:$B$7322,"&gt;="&amp;$B$3,BITACORA!$B$4:$B$7322,"&lt;="&amp;$B$4)</f>
        <v>0</v>
      </c>
      <c r="U336" s="165">
        <f>COUNTIFS(BITACORA!$C$4:$C$7322,$B$7:$B$501,BITACORA!$E$4:$E$7322,$E$6:$AM$6,BITACORA!$B$4:$B$7322,"&gt;="&amp;$B$3,BITACORA!$B$4:$B$7322,"&lt;="&amp;$B$4)</f>
        <v>0</v>
      </c>
      <c r="V336" s="165">
        <f>COUNTIFS(BITACORA!$C$4:$C$7322,$B$7:$B$501,BITACORA!$E$4:$E$7322,$E$6:$AM$6,BITACORA!$B$4:$B$7322,"&gt;="&amp;$B$3,BITACORA!$B$4:$B$7322,"&lt;="&amp;$B$4)</f>
        <v>0</v>
      </c>
      <c r="W336" s="165">
        <f>COUNTIFS(BITACORA!$C$4:$C$7322,$B$7:$B$501,BITACORA!$E$4:$E$7322,$E$6:$AM$6,BITACORA!$B$4:$B$7322,"&gt;="&amp;$B$3,BITACORA!$B$4:$B$7322,"&lt;="&amp;$B$4)</f>
        <v>0</v>
      </c>
      <c r="X336" s="165">
        <f>COUNTIFS(BITACORA!$C$4:$C$7322,$B$7:$B$501,BITACORA!$E$4:$E$7322,$E$6:$AM$6,BITACORA!$B$4:$B$7322,"&gt;="&amp;$B$3,BITACORA!$B$4:$B$7322,"&lt;="&amp;$B$4)</f>
        <v>0</v>
      </c>
      <c r="Y336" s="165">
        <f>COUNTIFS(BITACORA!$C$4:$C$7322,$B$7:$B$501,BITACORA!$E$4:$E$7322,$E$6:$AM$6,BITACORA!$B$4:$B$7322,"&gt;="&amp;$B$3,BITACORA!$B$4:$B$7322,"&lt;="&amp;$B$4)</f>
        <v>0</v>
      </c>
      <c r="Z336" s="165">
        <f>COUNTIFS(BITACORA!$C$4:$C$7322,$B$7:$B$501,BITACORA!$E$4:$E$7322,$E$6:$AM$6,BITACORA!$B$4:$B$7322,"&gt;="&amp;$B$3,BITACORA!$B$4:$B$7322,"&lt;="&amp;$B$4)</f>
        <v>0</v>
      </c>
      <c r="AA336" s="165">
        <f>COUNTIFS(BITACORA!$C$4:$C$7322,$B$7:$B$501,BITACORA!$E$4:$E$7322,$E$6:$AM$6,BITACORA!$B$4:$B$7322,"&gt;="&amp;$B$3,BITACORA!$B$4:$B$7322,"&lt;="&amp;$B$4)</f>
        <v>0</v>
      </c>
      <c r="AB336" s="165">
        <f>COUNTIFS(BITACORA!$C$4:$C$7322,$B$7:$B$501,BITACORA!$E$4:$E$7322,$E$6:$AM$6,BITACORA!$B$4:$B$7322,"&gt;="&amp;$B$3,BITACORA!$B$4:$B$7322,"&lt;="&amp;$B$4)</f>
        <v>0</v>
      </c>
      <c r="AC336" s="165">
        <f>COUNTIFS(BITACORA!$C$4:$C$7322,$B$7:$B$501,BITACORA!$E$4:$E$7322,$E$6:$AM$6,BITACORA!$B$4:$B$7322,"&gt;="&amp;$B$3,BITACORA!$B$4:$B$7322,"&lt;="&amp;$B$4)</f>
        <v>0</v>
      </c>
      <c r="AD336" s="165">
        <f>COUNTIFS(BITACORA!$C$4:$C$7322,$B$7:$B$501,BITACORA!$E$4:$E$7322,$E$6:$AM$6,BITACORA!$B$4:$B$7322,"&gt;="&amp;$B$3,BITACORA!$B$4:$B$7322,"&lt;="&amp;$B$4)</f>
        <v>0</v>
      </c>
      <c r="AE336" s="165">
        <f>COUNTIFS(BITACORA!$C$4:$C$7322,$B$7:$B$501,BITACORA!$E$4:$E$7322,$E$6:$AM$6,BITACORA!$B$4:$B$7322,"&gt;="&amp;$B$3,BITACORA!$B$4:$B$7322,"&lt;="&amp;$B$4)</f>
        <v>0</v>
      </c>
      <c r="AF336" s="165">
        <f>COUNTIFS(BITACORA!$C$4:$C$7322,$B$7:$B$501,BITACORA!$E$4:$E$7322,$E$6:$AM$6,BITACORA!$B$4:$B$7322,"&gt;="&amp;$B$3,BITACORA!$B$4:$B$7322,"&lt;="&amp;$B$4)</f>
        <v>0</v>
      </c>
      <c r="AG336" s="165">
        <f>COUNTIFS(BITACORA!$C$4:$C$7322,$B$7:$B$501,BITACORA!$E$4:$E$7322,$E$6:$AM$6,BITACORA!$B$4:$B$7322,"&gt;="&amp;$B$3,BITACORA!$B$4:$B$7322,"&lt;="&amp;$B$4)</f>
        <v>0</v>
      </c>
      <c r="AH336" s="165">
        <f>COUNTIFS(BITACORA!$C$4:$C$7322,$B$7:$B$501,BITACORA!$E$4:$E$7322,$E$6:$AM$6,BITACORA!$B$4:$B$7322,"&gt;="&amp;$B$3,BITACORA!$B$4:$B$7322,"&lt;="&amp;$B$4)</f>
        <v>0</v>
      </c>
      <c r="AI336" s="165">
        <f>COUNTIFS(BITACORA!$C$4:$C$7322,$B$7:$B$501,BITACORA!$E$4:$E$7322,$E$6:$AM$6,BITACORA!$B$4:$B$7322,"&gt;="&amp;$B$3,BITACORA!$B$4:$B$7322,"&lt;="&amp;$B$4)</f>
        <v>0</v>
      </c>
      <c r="AJ336" s="165">
        <f>COUNTIFS(BITACORA!$C$4:$C$7322,$B$7:$B$501,BITACORA!$E$4:$E$7322,$E$6:$AM$6,BITACORA!$B$4:$B$7322,"&gt;="&amp;$B$3,BITACORA!$B$4:$B$7322,"&lt;="&amp;$B$4)</f>
        <v>0</v>
      </c>
      <c r="AK336" s="165">
        <f>COUNTIFS(BITACORA!$C$4:$C$7322,$B$7:$B$501,BITACORA!$E$4:$E$7322,$E$6:$AM$6,BITACORA!$B$4:$B$7322,"&gt;="&amp;$B$3,BITACORA!$B$4:$B$7322,"&lt;="&amp;$B$4)</f>
        <v>0</v>
      </c>
      <c r="AL336" s="165">
        <f>COUNTIFS(BITACORA!$C$4:$C$7322,$B$7:$B$501,BITACORA!$E$4:$E$7322,$E$6:$AM$6,BITACORA!$B$4:$B$7322,"&gt;="&amp;$B$3,BITACORA!$B$4:$B$7322,"&lt;="&amp;$B$4)</f>
        <v>0</v>
      </c>
      <c r="AM336" s="165">
        <f>COUNTIFS(BITACORA!$C$4:$C$7322,$B$7:$B$501,BITACORA!$E$4:$E$7322,$E$6:$AM$6,BITACORA!$B$4:$B$7322,"&gt;="&amp;$B$3,BITACORA!$B$4:$B$7322,"&lt;="&amp;$B$4)</f>
        <v>0</v>
      </c>
    </row>
    <row r="337" spans="1:39">
      <c r="A337" s="141"/>
      <c r="B337" s="165"/>
      <c r="C337" s="165"/>
      <c r="D337" s="164">
        <f t="shared" si="0"/>
        <v>0</v>
      </c>
      <c r="E337" s="165">
        <f>COUNTIFS(BITACORA!$C$4:$C$7322,$B$7:$B$501,BITACORA!$E$4:$E$7322,$E$6:$AM$6,BITACORA!$B$4:$B$7322,"&gt;="&amp;$B$3,BITACORA!$B$4:$B$7322,"&lt;="&amp;$B$4)</f>
        <v>0</v>
      </c>
      <c r="F337" s="165">
        <f>COUNTIFS(BITACORA!$C$4:$C$7322,$B$7:$B$501,BITACORA!$E$4:$E$7322,$E$6:$AM$6,BITACORA!$B$4:$B$7322,"&gt;="&amp;$B$3,BITACORA!$B$4:$B$7322,"&lt;="&amp;$B$4)</f>
        <v>0</v>
      </c>
      <c r="G337" s="165">
        <f>COUNTIFS(BITACORA!$C$4:$C$7322,$B$7:$B$501,BITACORA!$E$4:$E$7322,$E$6:$AM$6,BITACORA!$B$4:$B$7322,"&gt;="&amp;$B$3,BITACORA!$B$4:$B$7322,"&lt;="&amp;$B$4)</f>
        <v>0</v>
      </c>
      <c r="H337" s="165">
        <f>COUNTIFS(BITACORA!$C$4:$C$7322,$B$7:$B$501,BITACORA!$E$4:$E$7322,$E$6:$AM$6,BITACORA!$B$4:$B$7322,"&gt;="&amp;$B$3,BITACORA!$B$4:$B$7322,"&lt;="&amp;$B$4)</f>
        <v>0</v>
      </c>
      <c r="I337" s="165">
        <f>COUNTIFS(BITACORA!$C$4:$C$7322,$B$7:$B$501,BITACORA!$E$4:$E$7322,$E$6:$AM$6,BITACORA!$B$4:$B$7322,"&gt;="&amp;$B$3,BITACORA!$B$4:$B$7322,"&lt;="&amp;$B$4)</f>
        <v>0</v>
      </c>
      <c r="J337" s="165">
        <f>COUNTIFS(BITACORA!$C$4:$C$7322,$B$7:$B$501,BITACORA!$E$4:$E$7322,$E$6:$AM$6,BITACORA!$B$4:$B$7322,"&gt;="&amp;$B$3,BITACORA!$B$4:$B$7322,"&lt;="&amp;$B$4)</f>
        <v>0</v>
      </c>
      <c r="K337" s="165">
        <f>COUNTIFS(BITACORA!$C$4:$C$7322,$B$7:$B$501,BITACORA!$E$4:$E$7322,$E$6:$AM$6,BITACORA!$B$4:$B$7322,"&gt;="&amp;$B$3,BITACORA!$B$4:$B$7322,"&lt;="&amp;$B$4)</f>
        <v>0</v>
      </c>
      <c r="L337" s="165">
        <f>COUNTIFS(BITACORA!$C$4:$C$7322,$B$7:$B$501,BITACORA!$E$4:$E$7322,$E$6:$AM$6,BITACORA!$B$4:$B$7322,"&gt;="&amp;$B$3,BITACORA!$B$4:$B$7322,"&lt;="&amp;$B$4)</f>
        <v>0</v>
      </c>
      <c r="M337" s="165">
        <f>COUNTIFS(BITACORA!$C$4:$C$7322,$B$7:$B$501,BITACORA!$E$4:$E$7322,$E$6:$AM$6,BITACORA!$B$4:$B$7322,"&gt;="&amp;$B$3,BITACORA!$B$4:$B$7322,"&lt;="&amp;$B$4)</f>
        <v>0</v>
      </c>
      <c r="N337" s="165">
        <f>COUNTIFS(BITACORA!$C$4:$C$7322,$B$7:$B$501,BITACORA!$E$4:$E$7322,$E$6:$AM$6,BITACORA!$B$4:$B$7322,"&gt;="&amp;$B$3,BITACORA!$B$4:$B$7322,"&lt;="&amp;$B$4)</f>
        <v>0</v>
      </c>
      <c r="O337" s="165">
        <f>COUNTIFS(BITACORA!$C$4:$C$7322,$B$7:$B$501,BITACORA!$E$4:$E$7322,$E$6:$AM$6,BITACORA!$B$4:$B$7322,"&gt;="&amp;$B$3,BITACORA!$B$4:$B$7322,"&lt;="&amp;$B$4)</f>
        <v>0</v>
      </c>
      <c r="P337" s="165">
        <f>COUNTIFS(BITACORA!$C$4:$C$7322,$B$7:$B$501,BITACORA!$E$4:$E$7322,$E$6:$AM$6,BITACORA!$B$4:$B$7322,"&gt;="&amp;$B$3,BITACORA!$B$4:$B$7322,"&lt;="&amp;$B$4)</f>
        <v>0</v>
      </c>
      <c r="Q337" s="165">
        <f>COUNTIFS(BITACORA!$C$4:$C$7322,$B$7:$B$501,BITACORA!$E$4:$E$7322,$E$6:$AM$6,BITACORA!$B$4:$B$7322,"&gt;="&amp;$B$3,BITACORA!$B$4:$B$7322,"&lt;="&amp;$B$4)</f>
        <v>0</v>
      </c>
      <c r="R337" s="165">
        <f>COUNTIFS(BITACORA!$C$4:$C$7322,$B$7:$B$501,BITACORA!$E$4:$E$7322,$E$6:$AM$6,BITACORA!$B$4:$B$7322,"&gt;="&amp;$B$3,BITACORA!$B$4:$B$7322,"&lt;="&amp;$B$4)</f>
        <v>0</v>
      </c>
      <c r="S337" s="165">
        <f>COUNTIFS(BITACORA!$C$4:$C$7322,$B$7:$B$501,BITACORA!$E$4:$E$7322,$E$6:$AM$6,BITACORA!$B$4:$B$7322,"&gt;="&amp;$B$3,BITACORA!$B$4:$B$7322,"&lt;="&amp;$B$4)</f>
        <v>0</v>
      </c>
      <c r="T337" s="165">
        <f>COUNTIFS(BITACORA!$C$4:$C$7322,$B$7:$B$501,BITACORA!$E$4:$E$7322,$E$6:$AM$6,BITACORA!$B$4:$B$7322,"&gt;="&amp;$B$3,BITACORA!$B$4:$B$7322,"&lt;="&amp;$B$4)</f>
        <v>0</v>
      </c>
      <c r="U337" s="165">
        <f>COUNTIFS(BITACORA!$C$4:$C$7322,$B$7:$B$501,BITACORA!$E$4:$E$7322,$E$6:$AM$6,BITACORA!$B$4:$B$7322,"&gt;="&amp;$B$3,BITACORA!$B$4:$B$7322,"&lt;="&amp;$B$4)</f>
        <v>0</v>
      </c>
      <c r="V337" s="165">
        <f>COUNTIFS(BITACORA!$C$4:$C$7322,$B$7:$B$501,BITACORA!$E$4:$E$7322,$E$6:$AM$6,BITACORA!$B$4:$B$7322,"&gt;="&amp;$B$3,BITACORA!$B$4:$B$7322,"&lt;="&amp;$B$4)</f>
        <v>0</v>
      </c>
      <c r="W337" s="165">
        <f>COUNTIFS(BITACORA!$C$4:$C$7322,$B$7:$B$501,BITACORA!$E$4:$E$7322,$E$6:$AM$6,BITACORA!$B$4:$B$7322,"&gt;="&amp;$B$3,BITACORA!$B$4:$B$7322,"&lt;="&amp;$B$4)</f>
        <v>0</v>
      </c>
      <c r="X337" s="165">
        <f>COUNTIFS(BITACORA!$C$4:$C$7322,$B$7:$B$501,BITACORA!$E$4:$E$7322,$E$6:$AM$6,BITACORA!$B$4:$B$7322,"&gt;="&amp;$B$3,BITACORA!$B$4:$B$7322,"&lt;="&amp;$B$4)</f>
        <v>0</v>
      </c>
      <c r="Y337" s="165">
        <f>COUNTIFS(BITACORA!$C$4:$C$7322,$B$7:$B$501,BITACORA!$E$4:$E$7322,$E$6:$AM$6,BITACORA!$B$4:$B$7322,"&gt;="&amp;$B$3,BITACORA!$B$4:$B$7322,"&lt;="&amp;$B$4)</f>
        <v>0</v>
      </c>
      <c r="Z337" s="165">
        <f>COUNTIFS(BITACORA!$C$4:$C$7322,$B$7:$B$501,BITACORA!$E$4:$E$7322,$E$6:$AM$6,BITACORA!$B$4:$B$7322,"&gt;="&amp;$B$3,BITACORA!$B$4:$B$7322,"&lt;="&amp;$B$4)</f>
        <v>0</v>
      </c>
      <c r="AA337" s="165">
        <f>COUNTIFS(BITACORA!$C$4:$C$7322,$B$7:$B$501,BITACORA!$E$4:$E$7322,$E$6:$AM$6,BITACORA!$B$4:$B$7322,"&gt;="&amp;$B$3,BITACORA!$B$4:$B$7322,"&lt;="&amp;$B$4)</f>
        <v>0</v>
      </c>
      <c r="AB337" s="165">
        <f>COUNTIFS(BITACORA!$C$4:$C$7322,$B$7:$B$501,BITACORA!$E$4:$E$7322,$E$6:$AM$6,BITACORA!$B$4:$B$7322,"&gt;="&amp;$B$3,BITACORA!$B$4:$B$7322,"&lt;="&amp;$B$4)</f>
        <v>0</v>
      </c>
      <c r="AC337" s="165">
        <f>COUNTIFS(BITACORA!$C$4:$C$7322,$B$7:$B$501,BITACORA!$E$4:$E$7322,$E$6:$AM$6,BITACORA!$B$4:$B$7322,"&gt;="&amp;$B$3,BITACORA!$B$4:$B$7322,"&lt;="&amp;$B$4)</f>
        <v>0</v>
      </c>
      <c r="AD337" s="165">
        <f>COUNTIFS(BITACORA!$C$4:$C$7322,$B$7:$B$501,BITACORA!$E$4:$E$7322,$E$6:$AM$6,BITACORA!$B$4:$B$7322,"&gt;="&amp;$B$3,BITACORA!$B$4:$B$7322,"&lt;="&amp;$B$4)</f>
        <v>0</v>
      </c>
      <c r="AE337" s="165">
        <f>COUNTIFS(BITACORA!$C$4:$C$7322,$B$7:$B$501,BITACORA!$E$4:$E$7322,$E$6:$AM$6,BITACORA!$B$4:$B$7322,"&gt;="&amp;$B$3,BITACORA!$B$4:$B$7322,"&lt;="&amp;$B$4)</f>
        <v>0</v>
      </c>
      <c r="AF337" s="165">
        <f>COUNTIFS(BITACORA!$C$4:$C$7322,$B$7:$B$501,BITACORA!$E$4:$E$7322,$E$6:$AM$6,BITACORA!$B$4:$B$7322,"&gt;="&amp;$B$3,BITACORA!$B$4:$B$7322,"&lt;="&amp;$B$4)</f>
        <v>0</v>
      </c>
      <c r="AG337" s="165">
        <f>COUNTIFS(BITACORA!$C$4:$C$7322,$B$7:$B$501,BITACORA!$E$4:$E$7322,$E$6:$AM$6,BITACORA!$B$4:$B$7322,"&gt;="&amp;$B$3,BITACORA!$B$4:$B$7322,"&lt;="&amp;$B$4)</f>
        <v>0</v>
      </c>
      <c r="AH337" s="165">
        <f>COUNTIFS(BITACORA!$C$4:$C$7322,$B$7:$B$501,BITACORA!$E$4:$E$7322,$E$6:$AM$6,BITACORA!$B$4:$B$7322,"&gt;="&amp;$B$3,BITACORA!$B$4:$B$7322,"&lt;="&amp;$B$4)</f>
        <v>0</v>
      </c>
      <c r="AI337" s="165">
        <f>COUNTIFS(BITACORA!$C$4:$C$7322,$B$7:$B$501,BITACORA!$E$4:$E$7322,$E$6:$AM$6,BITACORA!$B$4:$B$7322,"&gt;="&amp;$B$3,BITACORA!$B$4:$B$7322,"&lt;="&amp;$B$4)</f>
        <v>0</v>
      </c>
      <c r="AJ337" s="165">
        <f>COUNTIFS(BITACORA!$C$4:$C$7322,$B$7:$B$501,BITACORA!$E$4:$E$7322,$E$6:$AM$6,BITACORA!$B$4:$B$7322,"&gt;="&amp;$B$3,BITACORA!$B$4:$B$7322,"&lt;="&amp;$B$4)</f>
        <v>0</v>
      </c>
      <c r="AK337" s="165">
        <f>COUNTIFS(BITACORA!$C$4:$C$7322,$B$7:$B$501,BITACORA!$E$4:$E$7322,$E$6:$AM$6,BITACORA!$B$4:$B$7322,"&gt;="&amp;$B$3,BITACORA!$B$4:$B$7322,"&lt;="&amp;$B$4)</f>
        <v>0</v>
      </c>
      <c r="AL337" s="165">
        <f>COUNTIFS(BITACORA!$C$4:$C$7322,$B$7:$B$501,BITACORA!$E$4:$E$7322,$E$6:$AM$6,BITACORA!$B$4:$B$7322,"&gt;="&amp;$B$3,BITACORA!$B$4:$B$7322,"&lt;="&amp;$B$4)</f>
        <v>0</v>
      </c>
      <c r="AM337" s="165">
        <f>COUNTIFS(BITACORA!$C$4:$C$7322,$B$7:$B$501,BITACORA!$E$4:$E$7322,$E$6:$AM$6,BITACORA!$B$4:$B$7322,"&gt;="&amp;$B$3,BITACORA!$B$4:$B$7322,"&lt;="&amp;$B$4)</f>
        <v>0</v>
      </c>
    </row>
    <row r="338" spans="1:39">
      <c r="A338" s="141"/>
      <c r="B338" s="165"/>
      <c r="C338" s="165"/>
      <c r="D338" s="164">
        <f t="shared" si="0"/>
        <v>0</v>
      </c>
      <c r="E338" s="165">
        <f>COUNTIFS(BITACORA!$C$4:$C$7322,$B$7:$B$501,BITACORA!$E$4:$E$7322,$E$6:$AM$6,BITACORA!$B$4:$B$7322,"&gt;="&amp;$B$3,BITACORA!$B$4:$B$7322,"&lt;="&amp;$B$4)</f>
        <v>0</v>
      </c>
      <c r="F338" s="165">
        <f>COUNTIFS(BITACORA!$C$4:$C$7322,$B$7:$B$501,BITACORA!$E$4:$E$7322,$E$6:$AM$6,BITACORA!$B$4:$B$7322,"&gt;="&amp;$B$3,BITACORA!$B$4:$B$7322,"&lt;="&amp;$B$4)</f>
        <v>0</v>
      </c>
      <c r="G338" s="165">
        <f>COUNTIFS(BITACORA!$C$4:$C$7322,$B$7:$B$501,BITACORA!$E$4:$E$7322,$E$6:$AM$6,BITACORA!$B$4:$B$7322,"&gt;="&amp;$B$3,BITACORA!$B$4:$B$7322,"&lt;="&amp;$B$4)</f>
        <v>0</v>
      </c>
      <c r="H338" s="165">
        <f>COUNTIFS(BITACORA!$C$4:$C$7322,$B$7:$B$501,BITACORA!$E$4:$E$7322,$E$6:$AM$6,BITACORA!$B$4:$B$7322,"&gt;="&amp;$B$3,BITACORA!$B$4:$B$7322,"&lt;="&amp;$B$4)</f>
        <v>0</v>
      </c>
      <c r="I338" s="165">
        <f>COUNTIFS(BITACORA!$C$4:$C$7322,$B$7:$B$501,BITACORA!$E$4:$E$7322,$E$6:$AM$6,BITACORA!$B$4:$B$7322,"&gt;="&amp;$B$3,BITACORA!$B$4:$B$7322,"&lt;="&amp;$B$4)</f>
        <v>0</v>
      </c>
      <c r="J338" s="165">
        <f>COUNTIFS(BITACORA!$C$4:$C$7322,$B$7:$B$501,BITACORA!$E$4:$E$7322,$E$6:$AM$6,BITACORA!$B$4:$B$7322,"&gt;="&amp;$B$3,BITACORA!$B$4:$B$7322,"&lt;="&amp;$B$4)</f>
        <v>0</v>
      </c>
      <c r="K338" s="165">
        <f>COUNTIFS(BITACORA!$C$4:$C$7322,$B$7:$B$501,BITACORA!$E$4:$E$7322,$E$6:$AM$6,BITACORA!$B$4:$B$7322,"&gt;="&amp;$B$3,BITACORA!$B$4:$B$7322,"&lt;="&amp;$B$4)</f>
        <v>0</v>
      </c>
      <c r="L338" s="165">
        <f>COUNTIFS(BITACORA!$C$4:$C$7322,$B$7:$B$501,BITACORA!$E$4:$E$7322,$E$6:$AM$6,BITACORA!$B$4:$B$7322,"&gt;="&amp;$B$3,BITACORA!$B$4:$B$7322,"&lt;="&amp;$B$4)</f>
        <v>0</v>
      </c>
      <c r="M338" s="165">
        <f>COUNTIFS(BITACORA!$C$4:$C$7322,$B$7:$B$501,BITACORA!$E$4:$E$7322,$E$6:$AM$6,BITACORA!$B$4:$B$7322,"&gt;="&amp;$B$3,BITACORA!$B$4:$B$7322,"&lt;="&amp;$B$4)</f>
        <v>0</v>
      </c>
      <c r="N338" s="165">
        <f>COUNTIFS(BITACORA!$C$4:$C$7322,$B$7:$B$501,BITACORA!$E$4:$E$7322,$E$6:$AM$6,BITACORA!$B$4:$B$7322,"&gt;="&amp;$B$3,BITACORA!$B$4:$B$7322,"&lt;="&amp;$B$4)</f>
        <v>0</v>
      </c>
      <c r="O338" s="165">
        <f>COUNTIFS(BITACORA!$C$4:$C$7322,$B$7:$B$501,BITACORA!$E$4:$E$7322,$E$6:$AM$6,BITACORA!$B$4:$B$7322,"&gt;="&amp;$B$3,BITACORA!$B$4:$B$7322,"&lt;="&amp;$B$4)</f>
        <v>0</v>
      </c>
      <c r="P338" s="165">
        <f>COUNTIFS(BITACORA!$C$4:$C$7322,$B$7:$B$501,BITACORA!$E$4:$E$7322,$E$6:$AM$6,BITACORA!$B$4:$B$7322,"&gt;="&amp;$B$3,BITACORA!$B$4:$B$7322,"&lt;="&amp;$B$4)</f>
        <v>0</v>
      </c>
      <c r="Q338" s="165">
        <f>COUNTIFS(BITACORA!$C$4:$C$7322,$B$7:$B$501,BITACORA!$E$4:$E$7322,$E$6:$AM$6,BITACORA!$B$4:$B$7322,"&gt;="&amp;$B$3,BITACORA!$B$4:$B$7322,"&lt;="&amp;$B$4)</f>
        <v>0</v>
      </c>
      <c r="R338" s="165">
        <f>COUNTIFS(BITACORA!$C$4:$C$7322,$B$7:$B$501,BITACORA!$E$4:$E$7322,$E$6:$AM$6,BITACORA!$B$4:$B$7322,"&gt;="&amp;$B$3,BITACORA!$B$4:$B$7322,"&lt;="&amp;$B$4)</f>
        <v>0</v>
      </c>
      <c r="S338" s="165">
        <f>COUNTIFS(BITACORA!$C$4:$C$7322,$B$7:$B$501,BITACORA!$E$4:$E$7322,$E$6:$AM$6,BITACORA!$B$4:$B$7322,"&gt;="&amp;$B$3,BITACORA!$B$4:$B$7322,"&lt;="&amp;$B$4)</f>
        <v>0</v>
      </c>
      <c r="T338" s="165">
        <f>COUNTIFS(BITACORA!$C$4:$C$7322,$B$7:$B$501,BITACORA!$E$4:$E$7322,$E$6:$AM$6,BITACORA!$B$4:$B$7322,"&gt;="&amp;$B$3,BITACORA!$B$4:$B$7322,"&lt;="&amp;$B$4)</f>
        <v>0</v>
      </c>
      <c r="U338" s="165">
        <f>COUNTIFS(BITACORA!$C$4:$C$7322,$B$7:$B$501,BITACORA!$E$4:$E$7322,$E$6:$AM$6,BITACORA!$B$4:$B$7322,"&gt;="&amp;$B$3,BITACORA!$B$4:$B$7322,"&lt;="&amp;$B$4)</f>
        <v>0</v>
      </c>
      <c r="V338" s="165">
        <f>COUNTIFS(BITACORA!$C$4:$C$7322,$B$7:$B$501,BITACORA!$E$4:$E$7322,$E$6:$AM$6,BITACORA!$B$4:$B$7322,"&gt;="&amp;$B$3,BITACORA!$B$4:$B$7322,"&lt;="&amp;$B$4)</f>
        <v>0</v>
      </c>
      <c r="W338" s="165">
        <f>COUNTIFS(BITACORA!$C$4:$C$7322,$B$7:$B$501,BITACORA!$E$4:$E$7322,$E$6:$AM$6,BITACORA!$B$4:$B$7322,"&gt;="&amp;$B$3,BITACORA!$B$4:$B$7322,"&lt;="&amp;$B$4)</f>
        <v>0</v>
      </c>
      <c r="X338" s="165">
        <f>COUNTIFS(BITACORA!$C$4:$C$7322,$B$7:$B$501,BITACORA!$E$4:$E$7322,$E$6:$AM$6,BITACORA!$B$4:$B$7322,"&gt;="&amp;$B$3,BITACORA!$B$4:$B$7322,"&lt;="&amp;$B$4)</f>
        <v>0</v>
      </c>
      <c r="Y338" s="165">
        <f>COUNTIFS(BITACORA!$C$4:$C$7322,$B$7:$B$501,BITACORA!$E$4:$E$7322,$E$6:$AM$6,BITACORA!$B$4:$B$7322,"&gt;="&amp;$B$3,BITACORA!$B$4:$B$7322,"&lt;="&amp;$B$4)</f>
        <v>0</v>
      </c>
      <c r="Z338" s="165">
        <f>COUNTIFS(BITACORA!$C$4:$C$7322,$B$7:$B$501,BITACORA!$E$4:$E$7322,$E$6:$AM$6,BITACORA!$B$4:$B$7322,"&gt;="&amp;$B$3,BITACORA!$B$4:$B$7322,"&lt;="&amp;$B$4)</f>
        <v>0</v>
      </c>
      <c r="AA338" s="165">
        <f>COUNTIFS(BITACORA!$C$4:$C$7322,$B$7:$B$501,BITACORA!$E$4:$E$7322,$E$6:$AM$6,BITACORA!$B$4:$B$7322,"&gt;="&amp;$B$3,BITACORA!$B$4:$B$7322,"&lt;="&amp;$B$4)</f>
        <v>0</v>
      </c>
      <c r="AB338" s="165">
        <f>COUNTIFS(BITACORA!$C$4:$C$7322,$B$7:$B$501,BITACORA!$E$4:$E$7322,$E$6:$AM$6,BITACORA!$B$4:$B$7322,"&gt;="&amp;$B$3,BITACORA!$B$4:$B$7322,"&lt;="&amp;$B$4)</f>
        <v>0</v>
      </c>
      <c r="AC338" s="165">
        <f>COUNTIFS(BITACORA!$C$4:$C$7322,$B$7:$B$501,BITACORA!$E$4:$E$7322,$E$6:$AM$6,BITACORA!$B$4:$B$7322,"&gt;="&amp;$B$3,BITACORA!$B$4:$B$7322,"&lt;="&amp;$B$4)</f>
        <v>0</v>
      </c>
      <c r="AD338" s="165">
        <f>COUNTIFS(BITACORA!$C$4:$C$7322,$B$7:$B$501,BITACORA!$E$4:$E$7322,$E$6:$AM$6,BITACORA!$B$4:$B$7322,"&gt;="&amp;$B$3,BITACORA!$B$4:$B$7322,"&lt;="&amp;$B$4)</f>
        <v>0</v>
      </c>
      <c r="AE338" s="165">
        <f>COUNTIFS(BITACORA!$C$4:$C$7322,$B$7:$B$501,BITACORA!$E$4:$E$7322,$E$6:$AM$6,BITACORA!$B$4:$B$7322,"&gt;="&amp;$B$3,BITACORA!$B$4:$B$7322,"&lt;="&amp;$B$4)</f>
        <v>0</v>
      </c>
      <c r="AF338" s="165">
        <f>COUNTIFS(BITACORA!$C$4:$C$7322,$B$7:$B$501,BITACORA!$E$4:$E$7322,$E$6:$AM$6,BITACORA!$B$4:$B$7322,"&gt;="&amp;$B$3,BITACORA!$B$4:$B$7322,"&lt;="&amp;$B$4)</f>
        <v>0</v>
      </c>
      <c r="AG338" s="165">
        <f>COUNTIFS(BITACORA!$C$4:$C$7322,$B$7:$B$501,BITACORA!$E$4:$E$7322,$E$6:$AM$6,BITACORA!$B$4:$B$7322,"&gt;="&amp;$B$3,BITACORA!$B$4:$B$7322,"&lt;="&amp;$B$4)</f>
        <v>0</v>
      </c>
      <c r="AH338" s="165">
        <f>COUNTIFS(BITACORA!$C$4:$C$7322,$B$7:$B$501,BITACORA!$E$4:$E$7322,$E$6:$AM$6,BITACORA!$B$4:$B$7322,"&gt;="&amp;$B$3,BITACORA!$B$4:$B$7322,"&lt;="&amp;$B$4)</f>
        <v>0</v>
      </c>
      <c r="AI338" s="165">
        <f>COUNTIFS(BITACORA!$C$4:$C$7322,$B$7:$B$501,BITACORA!$E$4:$E$7322,$E$6:$AM$6,BITACORA!$B$4:$B$7322,"&gt;="&amp;$B$3,BITACORA!$B$4:$B$7322,"&lt;="&amp;$B$4)</f>
        <v>0</v>
      </c>
      <c r="AJ338" s="165">
        <f>COUNTIFS(BITACORA!$C$4:$C$7322,$B$7:$B$501,BITACORA!$E$4:$E$7322,$E$6:$AM$6,BITACORA!$B$4:$B$7322,"&gt;="&amp;$B$3,BITACORA!$B$4:$B$7322,"&lt;="&amp;$B$4)</f>
        <v>0</v>
      </c>
      <c r="AK338" s="165">
        <f>COUNTIFS(BITACORA!$C$4:$C$7322,$B$7:$B$501,BITACORA!$E$4:$E$7322,$E$6:$AM$6,BITACORA!$B$4:$B$7322,"&gt;="&amp;$B$3,BITACORA!$B$4:$B$7322,"&lt;="&amp;$B$4)</f>
        <v>0</v>
      </c>
      <c r="AL338" s="165">
        <f>COUNTIFS(BITACORA!$C$4:$C$7322,$B$7:$B$501,BITACORA!$E$4:$E$7322,$E$6:$AM$6,BITACORA!$B$4:$B$7322,"&gt;="&amp;$B$3,BITACORA!$B$4:$B$7322,"&lt;="&amp;$B$4)</f>
        <v>0</v>
      </c>
      <c r="AM338" s="165">
        <f>COUNTIFS(BITACORA!$C$4:$C$7322,$B$7:$B$501,BITACORA!$E$4:$E$7322,$E$6:$AM$6,BITACORA!$B$4:$B$7322,"&gt;="&amp;$B$3,BITACORA!$B$4:$B$7322,"&lt;="&amp;$B$4)</f>
        <v>0</v>
      </c>
    </row>
    <row r="339" spans="1:39">
      <c r="A339" s="141"/>
      <c r="B339" s="165"/>
      <c r="C339" s="165"/>
      <c r="D339" s="164">
        <f t="shared" si="0"/>
        <v>0</v>
      </c>
      <c r="E339" s="165">
        <f>COUNTIFS(BITACORA!$C$4:$C$7322,$B$7:$B$501,BITACORA!$E$4:$E$7322,$E$6:$AM$6,BITACORA!$B$4:$B$7322,"&gt;="&amp;$B$3,BITACORA!$B$4:$B$7322,"&lt;="&amp;$B$4)</f>
        <v>0</v>
      </c>
      <c r="F339" s="165">
        <f>COUNTIFS(BITACORA!$C$4:$C$7322,$B$7:$B$501,BITACORA!$E$4:$E$7322,$E$6:$AM$6,BITACORA!$B$4:$B$7322,"&gt;="&amp;$B$3,BITACORA!$B$4:$B$7322,"&lt;="&amp;$B$4)</f>
        <v>0</v>
      </c>
      <c r="G339" s="165">
        <f>COUNTIFS(BITACORA!$C$4:$C$7322,$B$7:$B$501,BITACORA!$E$4:$E$7322,$E$6:$AM$6,BITACORA!$B$4:$B$7322,"&gt;="&amp;$B$3,BITACORA!$B$4:$B$7322,"&lt;="&amp;$B$4)</f>
        <v>0</v>
      </c>
      <c r="H339" s="165">
        <f>COUNTIFS(BITACORA!$C$4:$C$7322,$B$7:$B$501,BITACORA!$E$4:$E$7322,$E$6:$AM$6,BITACORA!$B$4:$B$7322,"&gt;="&amp;$B$3,BITACORA!$B$4:$B$7322,"&lt;="&amp;$B$4)</f>
        <v>0</v>
      </c>
      <c r="I339" s="165">
        <f>COUNTIFS(BITACORA!$C$4:$C$7322,$B$7:$B$501,BITACORA!$E$4:$E$7322,$E$6:$AM$6,BITACORA!$B$4:$B$7322,"&gt;="&amp;$B$3,BITACORA!$B$4:$B$7322,"&lt;="&amp;$B$4)</f>
        <v>0</v>
      </c>
      <c r="J339" s="165">
        <f>COUNTIFS(BITACORA!$C$4:$C$7322,$B$7:$B$501,BITACORA!$E$4:$E$7322,$E$6:$AM$6,BITACORA!$B$4:$B$7322,"&gt;="&amp;$B$3,BITACORA!$B$4:$B$7322,"&lt;="&amp;$B$4)</f>
        <v>0</v>
      </c>
      <c r="K339" s="165">
        <f>COUNTIFS(BITACORA!$C$4:$C$7322,$B$7:$B$501,BITACORA!$E$4:$E$7322,$E$6:$AM$6,BITACORA!$B$4:$B$7322,"&gt;="&amp;$B$3,BITACORA!$B$4:$B$7322,"&lt;="&amp;$B$4)</f>
        <v>0</v>
      </c>
      <c r="L339" s="165">
        <f>COUNTIFS(BITACORA!$C$4:$C$7322,$B$7:$B$501,BITACORA!$E$4:$E$7322,$E$6:$AM$6,BITACORA!$B$4:$B$7322,"&gt;="&amp;$B$3,BITACORA!$B$4:$B$7322,"&lt;="&amp;$B$4)</f>
        <v>0</v>
      </c>
      <c r="M339" s="165">
        <f>COUNTIFS(BITACORA!$C$4:$C$7322,$B$7:$B$501,BITACORA!$E$4:$E$7322,$E$6:$AM$6,BITACORA!$B$4:$B$7322,"&gt;="&amp;$B$3,BITACORA!$B$4:$B$7322,"&lt;="&amp;$B$4)</f>
        <v>0</v>
      </c>
      <c r="N339" s="165">
        <f>COUNTIFS(BITACORA!$C$4:$C$7322,$B$7:$B$501,BITACORA!$E$4:$E$7322,$E$6:$AM$6,BITACORA!$B$4:$B$7322,"&gt;="&amp;$B$3,BITACORA!$B$4:$B$7322,"&lt;="&amp;$B$4)</f>
        <v>0</v>
      </c>
      <c r="O339" s="165">
        <f>COUNTIFS(BITACORA!$C$4:$C$7322,$B$7:$B$501,BITACORA!$E$4:$E$7322,$E$6:$AM$6,BITACORA!$B$4:$B$7322,"&gt;="&amp;$B$3,BITACORA!$B$4:$B$7322,"&lt;="&amp;$B$4)</f>
        <v>0</v>
      </c>
      <c r="P339" s="165">
        <f>COUNTIFS(BITACORA!$C$4:$C$7322,$B$7:$B$501,BITACORA!$E$4:$E$7322,$E$6:$AM$6,BITACORA!$B$4:$B$7322,"&gt;="&amp;$B$3,BITACORA!$B$4:$B$7322,"&lt;="&amp;$B$4)</f>
        <v>0</v>
      </c>
      <c r="Q339" s="165">
        <f>COUNTIFS(BITACORA!$C$4:$C$7322,$B$7:$B$501,BITACORA!$E$4:$E$7322,$E$6:$AM$6,BITACORA!$B$4:$B$7322,"&gt;="&amp;$B$3,BITACORA!$B$4:$B$7322,"&lt;="&amp;$B$4)</f>
        <v>0</v>
      </c>
      <c r="R339" s="165">
        <f>COUNTIFS(BITACORA!$C$4:$C$7322,$B$7:$B$501,BITACORA!$E$4:$E$7322,$E$6:$AM$6,BITACORA!$B$4:$B$7322,"&gt;="&amp;$B$3,BITACORA!$B$4:$B$7322,"&lt;="&amp;$B$4)</f>
        <v>0</v>
      </c>
      <c r="S339" s="165">
        <f>COUNTIFS(BITACORA!$C$4:$C$7322,$B$7:$B$501,BITACORA!$E$4:$E$7322,$E$6:$AM$6,BITACORA!$B$4:$B$7322,"&gt;="&amp;$B$3,BITACORA!$B$4:$B$7322,"&lt;="&amp;$B$4)</f>
        <v>0</v>
      </c>
      <c r="T339" s="165">
        <f>COUNTIFS(BITACORA!$C$4:$C$7322,$B$7:$B$501,BITACORA!$E$4:$E$7322,$E$6:$AM$6,BITACORA!$B$4:$B$7322,"&gt;="&amp;$B$3,BITACORA!$B$4:$B$7322,"&lt;="&amp;$B$4)</f>
        <v>0</v>
      </c>
      <c r="U339" s="165">
        <f>COUNTIFS(BITACORA!$C$4:$C$7322,$B$7:$B$501,BITACORA!$E$4:$E$7322,$E$6:$AM$6,BITACORA!$B$4:$B$7322,"&gt;="&amp;$B$3,BITACORA!$B$4:$B$7322,"&lt;="&amp;$B$4)</f>
        <v>0</v>
      </c>
      <c r="V339" s="165">
        <f>COUNTIFS(BITACORA!$C$4:$C$7322,$B$7:$B$501,BITACORA!$E$4:$E$7322,$E$6:$AM$6,BITACORA!$B$4:$B$7322,"&gt;="&amp;$B$3,BITACORA!$B$4:$B$7322,"&lt;="&amp;$B$4)</f>
        <v>0</v>
      </c>
      <c r="W339" s="165">
        <f>COUNTIFS(BITACORA!$C$4:$C$7322,$B$7:$B$501,BITACORA!$E$4:$E$7322,$E$6:$AM$6,BITACORA!$B$4:$B$7322,"&gt;="&amp;$B$3,BITACORA!$B$4:$B$7322,"&lt;="&amp;$B$4)</f>
        <v>0</v>
      </c>
      <c r="X339" s="165">
        <f>COUNTIFS(BITACORA!$C$4:$C$7322,$B$7:$B$501,BITACORA!$E$4:$E$7322,$E$6:$AM$6,BITACORA!$B$4:$B$7322,"&gt;="&amp;$B$3,BITACORA!$B$4:$B$7322,"&lt;="&amp;$B$4)</f>
        <v>0</v>
      </c>
      <c r="Y339" s="165">
        <f>COUNTIFS(BITACORA!$C$4:$C$7322,$B$7:$B$501,BITACORA!$E$4:$E$7322,$E$6:$AM$6,BITACORA!$B$4:$B$7322,"&gt;="&amp;$B$3,BITACORA!$B$4:$B$7322,"&lt;="&amp;$B$4)</f>
        <v>0</v>
      </c>
      <c r="Z339" s="165">
        <f>COUNTIFS(BITACORA!$C$4:$C$7322,$B$7:$B$501,BITACORA!$E$4:$E$7322,$E$6:$AM$6,BITACORA!$B$4:$B$7322,"&gt;="&amp;$B$3,BITACORA!$B$4:$B$7322,"&lt;="&amp;$B$4)</f>
        <v>0</v>
      </c>
      <c r="AA339" s="165">
        <f>COUNTIFS(BITACORA!$C$4:$C$7322,$B$7:$B$501,BITACORA!$E$4:$E$7322,$E$6:$AM$6,BITACORA!$B$4:$B$7322,"&gt;="&amp;$B$3,BITACORA!$B$4:$B$7322,"&lt;="&amp;$B$4)</f>
        <v>0</v>
      </c>
      <c r="AB339" s="165">
        <f>COUNTIFS(BITACORA!$C$4:$C$7322,$B$7:$B$501,BITACORA!$E$4:$E$7322,$E$6:$AM$6,BITACORA!$B$4:$B$7322,"&gt;="&amp;$B$3,BITACORA!$B$4:$B$7322,"&lt;="&amp;$B$4)</f>
        <v>0</v>
      </c>
      <c r="AC339" s="165">
        <f>COUNTIFS(BITACORA!$C$4:$C$7322,$B$7:$B$501,BITACORA!$E$4:$E$7322,$E$6:$AM$6,BITACORA!$B$4:$B$7322,"&gt;="&amp;$B$3,BITACORA!$B$4:$B$7322,"&lt;="&amp;$B$4)</f>
        <v>0</v>
      </c>
      <c r="AD339" s="165">
        <f>COUNTIFS(BITACORA!$C$4:$C$7322,$B$7:$B$501,BITACORA!$E$4:$E$7322,$E$6:$AM$6,BITACORA!$B$4:$B$7322,"&gt;="&amp;$B$3,BITACORA!$B$4:$B$7322,"&lt;="&amp;$B$4)</f>
        <v>0</v>
      </c>
      <c r="AE339" s="165">
        <f>COUNTIFS(BITACORA!$C$4:$C$7322,$B$7:$B$501,BITACORA!$E$4:$E$7322,$E$6:$AM$6,BITACORA!$B$4:$B$7322,"&gt;="&amp;$B$3,BITACORA!$B$4:$B$7322,"&lt;="&amp;$B$4)</f>
        <v>0</v>
      </c>
      <c r="AF339" s="165">
        <f>COUNTIFS(BITACORA!$C$4:$C$7322,$B$7:$B$501,BITACORA!$E$4:$E$7322,$E$6:$AM$6,BITACORA!$B$4:$B$7322,"&gt;="&amp;$B$3,BITACORA!$B$4:$B$7322,"&lt;="&amp;$B$4)</f>
        <v>0</v>
      </c>
      <c r="AG339" s="165">
        <f>COUNTIFS(BITACORA!$C$4:$C$7322,$B$7:$B$501,BITACORA!$E$4:$E$7322,$E$6:$AM$6,BITACORA!$B$4:$B$7322,"&gt;="&amp;$B$3,BITACORA!$B$4:$B$7322,"&lt;="&amp;$B$4)</f>
        <v>0</v>
      </c>
      <c r="AH339" s="165">
        <f>COUNTIFS(BITACORA!$C$4:$C$7322,$B$7:$B$501,BITACORA!$E$4:$E$7322,$E$6:$AM$6,BITACORA!$B$4:$B$7322,"&gt;="&amp;$B$3,BITACORA!$B$4:$B$7322,"&lt;="&amp;$B$4)</f>
        <v>0</v>
      </c>
      <c r="AI339" s="165">
        <f>COUNTIFS(BITACORA!$C$4:$C$7322,$B$7:$B$501,BITACORA!$E$4:$E$7322,$E$6:$AM$6,BITACORA!$B$4:$B$7322,"&gt;="&amp;$B$3,BITACORA!$B$4:$B$7322,"&lt;="&amp;$B$4)</f>
        <v>0</v>
      </c>
      <c r="AJ339" s="165">
        <f>COUNTIFS(BITACORA!$C$4:$C$7322,$B$7:$B$501,BITACORA!$E$4:$E$7322,$E$6:$AM$6,BITACORA!$B$4:$B$7322,"&gt;="&amp;$B$3,BITACORA!$B$4:$B$7322,"&lt;="&amp;$B$4)</f>
        <v>0</v>
      </c>
      <c r="AK339" s="165">
        <f>COUNTIFS(BITACORA!$C$4:$C$7322,$B$7:$B$501,BITACORA!$E$4:$E$7322,$E$6:$AM$6,BITACORA!$B$4:$B$7322,"&gt;="&amp;$B$3,BITACORA!$B$4:$B$7322,"&lt;="&amp;$B$4)</f>
        <v>0</v>
      </c>
      <c r="AL339" s="165">
        <f>COUNTIFS(BITACORA!$C$4:$C$7322,$B$7:$B$501,BITACORA!$E$4:$E$7322,$E$6:$AM$6,BITACORA!$B$4:$B$7322,"&gt;="&amp;$B$3,BITACORA!$B$4:$B$7322,"&lt;="&amp;$B$4)</f>
        <v>0</v>
      </c>
      <c r="AM339" s="165">
        <f>COUNTIFS(BITACORA!$C$4:$C$7322,$B$7:$B$501,BITACORA!$E$4:$E$7322,$E$6:$AM$6,BITACORA!$B$4:$B$7322,"&gt;="&amp;$B$3,BITACORA!$B$4:$B$7322,"&lt;="&amp;$B$4)</f>
        <v>0</v>
      </c>
    </row>
    <row r="340" spans="1:39">
      <c r="A340" s="141"/>
      <c r="B340" s="165"/>
      <c r="C340" s="165"/>
      <c r="D340" s="164">
        <f t="shared" si="0"/>
        <v>0</v>
      </c>
      <c r="E340" s="165">
        <f>COUNTIFS(BITACORA!$C$4:$C$7322,$B$7:$B$501,BITACORA!$E$4:$E$7322,$E$6:$AM$6,BITACORA!$B$4:$B$7322,"&gt;="&amp;$B$3,BITACORA!$B$4:$B$7322,"&lt;="&amp;$B$4)</f>
        <v>0</v>
      </c>
      <c r="F340" s="165">
        <f>COUNTIFS(BITACORA!$C$4:$C$7322,$B$7:$B$501,BITACORA!$E$4:$E$7322,$E$6:$AM$6,BITACORA!$B$4:$B$7322,"&gt;="&amp;$B$3,BITACORA!$B$4:$B$7322,"&lt;="&amp;$B$4)</f>
        <v>0</v>
      </c>
      <c r="G340" s="165">
        <f>COUNTIFS(BITACORA!$C$4:$C$7322,$B$7:$B$501,BITACORA!$E$4:$E$7322,$E$6:$AM$6,BITACORA!$B$4:$B$7322,"&gt;="&amp;$B$3,BITACORA!$B$4:$B$7322,"&lt;="&amp;$B$4)</f>
        <v>0</v>
      </c>
      <c r="H340" s="165">
        <f>COUNTIFS(BITACORA!$C$4:$C$7322,$B$7:$B$501,BITACORA!$E$4:$E$7322,$E$6:$AM$6,BITACORA!$B$4:$B$7322,"&gt;="&amp;$B$3,BITACORA!$B$4:$B$7322,"&lt;="&amp;$B$4)</f>
        <v>0</v>
      </c>
      <c r="I340" s="165">
        <f>COUNTIFS(BITACORA!$C$4:$C$7322,$B$7:$B$501,BITACORA!$E$4:$E$7322,$E$6:$AM$6,BITACORA!$B$4:$B$7322,"&gt;="&amp;$B$3,BITACORA!$B$4:$B$7322,"&lt;="&amp;$B$4)</f>
        <v>0</v>
      </c>
      <c r="J340" s="165">
        <f>COUNTIFS(BITACORA!$C$4:$C$7322,$B$7:$B$501,BITACORA!$E$4:$E$7322,$E$6:$AM$6,BITACORA!$B$4:$B$7322,"&gt;="&amp;$B$3,BITACORA!$B$4:$B$7322,"&lt;="&amp;$B$4)</f>
        <v>0</v>
      </c>
      <c r="K340" s="165">
        <f>COUNTIFS(BITACORA!$C$4:$C$7322,$B$7:$B$501,BITACORA!$E$4:$E$7322,$E$6:$AM$6,BITACORA!$B$4:$B$7322,"&gt;="&amp;$B$3,BITACORA!$B$4:$B$7322,"&lt;="&amp;$B$4)</f>
        <v>0</v>
      </c>
      <c r="L340" s="165">
        <f>COUNTIFS(BITACORA!$C$4:$C$7322,$B$7:$B$501,BITACORA!$E$4:$E$7322,$E$6:$AM$6,BITACORA!$B$4:$B$7322,"&gt;="&amp;$B$3,BITACORA!$B$4:$B$7322,"&lt;="&amp;$B$4)</f>
        <v>0</v>
      </c>
      <c r="M340" s="165">
        <f>COUNTIFS(BITACORA!$C$4:$C$7322,$B$7:$B$501,BITACORA!$E$4:$E$7322,$E$6:$AM$6,BITACORA!$B$4:$B$7322,"&gt;="&amp;$B$3,BITACORA!$B$4:$B$7322,"&lt;="&amp;$B$4)</f>
        <v>0</v>
      </c>
      <c r="N340" s="165">
        <f>COUNTIFS(BITACORA!$C$4:$C$7322,$B$7:$B$501,BITACORA!$E$4:$E$7322,$E$6:$AM$6,BITACORA!$B$4:$B$7322,"&gt;="&amp;$B$3,BITACORA!$B$4:$B$7322,"&lt;="&amp;$B$4)</f>
        <v>0</v>
      </c>
      <c r="O340" s="165">
        <f>COUNTIFS(BITACORA!$C$4:$C$7322,$B$7:$B$501,BITACORA!$E$4:$E$7322,$E$6:$AM$6,BITACORA!$B$4:$B$7322,"&gt;="&amp;$B$3,BITACORA!$B$4:$B$7322,"&lt;="&amp;$B$4)</f>
        <v>0</v>
      </c>
      <c r="P340" s="165">
        <f>COUNTIFS(BITACORA!$C$4:$C$7322,$B$7:$B$501,BITACORA!$E$4:$E$7322,$E$6:$AM$6,BITACORA!$B$4:$B$7322,"&gt;="&amp;$B$3,BITACORA!$B$4:$B$7322,"&lt;="&amp;$B$4)</f>
        <v>0</v>
      </c>
      <c r="Q340" s="165">
        <f>COUNTIFS(BITACORA!$C$4:$C$7322,$B$7:$B$501,BITACORA!$E$4:$E$7322,$E$6:$AM$6,BITACORA!$B$4:$B$7322,"&gt;="&amp;$B$3,BITACORA!$B$4:$B$7322,"&lt;="&amp;$B$4)</f>
        <v>0</v>
      </c>
      <c r="R340" s="165">
        <f>COUNTIFS(BITACORA!$C$4:$C$7322,$B$7:$B$501,BITACORA!$E$4:$E$7322,$E$6:$AM$6,BITACORA!$B$4:$B$7322,"&gt;="&amp;$B$3,BITACORA!$B$4:$B$7322,"&lt;="&amp;$B$4)</f>
        <v>0</v>
      </c>
      <c r="S340" s="165">
        <f>COUNTIFS(BITACORA!$C$4:$C$7322,$B$7:$B$501,BITACORA!$E$4:$E$7322,$E$6:$AM$6,BITACORA!$B$4:$B$7322,"&gt;="&amp;$B$3,BITACORA!$B$4:$B$7322,"&lt;="&amp;$B$4)</f>
        <v>0</v>
      </c>
      <c r="T340" s="165">
        <f>COUNTIFS(BITACORA!$C$4:$C$7322,$B$7:$B$501,BITACORA!$E$4:$E$7322,$E$6:$AM$6,BITACORA!$B$4:$B$7322,"&gt;="&amp;$B$3,BITACORA!$B$4:$B$7322,"&lt;="&amp;$B$4)</f>
        <v>0</v>
      </c>
      <c r="U340" s="165">
        <f>COUNTIFS(BITACORA!$C$4:$C$7322,$B$7:$B$501,BITACORA!$E$4:$E$7322,$E$6:$AM$6,BITACORA!$B$4:$B$7322,"&gt;="&amp;$B$3,BITACORA!$B$4:$B$7322,"&lt;="&amp;$B$4)</f>
        <v>0</v>
      </c>
      <c r="V340" s="165">
        <f>COUNTIFS(BITACORA!$C$4:$C$7322,$B$7:$B$501,BITACORA!$E$4:$E$7322,$E$6:$AM$6,BITACORA!$B$4:$B$7322,"&gt;="&amp;$B$3,BITACORA!$B$4:$B$7322,"&lt;="&amp;$B$4)</f>
        <v>0</v>
      </c>
      <c r="W340" s="165">
        <f>COUNTIFS(BITACORA!$C$4:$C$7322,$B$7:$B$501,BITACORA!$E$4:$E$7322,$E$6:$AM$6,BITACORA!$B$4:$B$7322,"&gt;="&amp;$B$3,BITACORA!$B$4:$B$7322,"&lt;="&amp;$B$4)</f>
        <v>0</v>
      </c>
      <c r="X340" s="165">
        <f>COUNTIFS(BITACORA!$C$4:$C$7322,$B$7:$B$501,BITACORA!$E$4:$E$7322,$E$6:$AM$6,BITACORA!$B$4:$B$7322,"&gt;="&amp;$B$3,BITACORA!$B$4:$B$7322,"&lt;="&amp;$B$4)</f>
        <v>0</v>
      </c>
      <c r="Y340" s="165">
        <f>COUNTIFS(BITACORA!$C$4:$C$7322,$B$7:$B$501,BITACORA!$E$4:$E$7322,$E$6:$AM$6,BITACORA!$B$4:$B$7322,"&gt;="&amp;$B$3,BITACORA!$B$4:$B$7322,"&lt;="&amp;$B$4)</f>
        <v>0</v>
      </c>
      <c r="Z340" s="165">
        <f>COUNTIFS(BITACORA!$C$4:$C$7322,$B$7:$B$501,BITACORA!$E$4:$E$7322,$E$6:$AM$6,BITACORA!$B$4:$B$7322,"&gt;="&amp;$B$3,BITACORA!$B$4:$B$7322,"&lt;="&amp;$B$4)</f>
        <v>0</v>
      </c>
      <c r="AA340" s="165">
        <f>COUNTIFS(BITACORA!$C$4:$C$7322,$B$7:$B$501,BITACORA!$E$4:$E$7322,$E$6:$AM$6,BITACORA!$B$4:$B$7322,"&gt;="&amp;$B$3,BITACORA!$B$4:$B$7322,"&lt;="&amp;$B$4)</f>
        <v>0</v>
      </c>
      <c r="AB340" s="165">
        <f>COUNTIFS(BITACORA!$C$4:$C$7322,$B$7:$B$501,BITACORA!$E$4:$E$7322,$E$6:$AM$6,BITACORA!$B$4:$B$7322,"&gt;="&amp;$B$3,BITACORA!$B$4:$B$7322,"&lt;="&amp;$B$4)</f>
        <v>0</v>
      </c>
      <c r="AC340" s="165">
        <f>COUNTIFS(BITACORA!$C$4:$C$7322,$B$7:$B$501,BITACORA!$E$4:$E$7322,$E$6:$AM$6,BITACORA!$B$4:$B$7322,"&gt;="&amp;$B$3,BITACORA!$B$4:$B$7322,"&lt;="&amp;$B$4)</f>
        <v>0</v>
      </c>
      <c r="AD340" s="165">
        <f>COUNTIFS(BITACORA!$C$4:$C$7322,$B$7:$B$501,BITACORA!$E$4:$E$7322,$E$6:$AM$6,BITACORA!$B$4:$B$7322,"&gt;="&amp;$B$3,BITACORA!$B$4:$B$7322,"&lt;="&amp;$B$4)</f>
        <v>0</v>
      </c>
      <c r="AE340" s="165">
        <f>COUNTIFS(BITACORA!$C$4:$C$7322,$B$7:$B$501,BITACORA!$E$4:$E$7322,$E$6:$AM$6,BITACORA!$B$4:$B$7322,"&gt;="&amp;$B$3,BITACORA!$B$4:$B$7322,"&lt;="&amp;$B$4)</f>
        <v>0</v>
      </c>
      <c r="AF340" s="165">
        <f>COUNTIFS(BITACORA!$C$4:$C$7322,$B$7:$B$501,BITACORA!$E$4:$E$7322,$E$6:$AM$6,BITACORA!$B$4:$B$7322,"&gt;="&amp;$B$3,BITACORA!$B$4:$B$7322,"&lt;="&amp;$B$4)</f>
        <v>0</v>
      </c>
      <c r="AG340" s="165">
        <f>COUNTIFS(BITACORA!$C$4:$C$7322,$B$7:$B$501,BITACORA!$E$4:$E$7322,$E$6:$AM$6,BITACORA!$B$4:$B$7322,"&gt;="&amp;$B$3,BITACORA!$B$4:$B$7322,"&lt;="&amp;$B$4)</f>
        <v>0</v>
      </c>
      <c r="AH340" s="165">
        <f>COUNTIFS(BITACORA!$C$4:$C$7322,$B$7:$B$501,BITACORA!$E$4:$E$7322,$E$6:$AM$6,BITACORA!$B$4:$B$7322,"&gt;="&amp;$B$3,BITACORA!$B$4:$B$7322,"&lt;="&amp;$B$4)</f>
        <v>0</v>
      </c>
      <c r="AI340" s="165">
        <f>COUNTIFS(BITACORA!$C$4:$C$7322,$B$7:$B$501,BITACORA!$E$4:$E$7322,$E$6:$AM$6,BITACORA!$B$4:$B$7322,"&gt;="&amp;$B$3,BITACORA!$B$4:$B$7322,"&lt;="&amp;$B$4)</f>
        <v>0</v>
      </c>
      <c r="AJ340" s="165">
        <f>COUNTIFS(BITACORA!$C$4:$C$7322,$B$7:$B$501,BITACORA!$E$4:$E$7322,$E$6:$AM$6,BITACORA!$B$4:$B$7322,"&gt;="&amp;$B$3,BITACORA!$B$4:$B$7322,"&lt;="&amp;$B$4)</f>
        <v>0</v>
      </c>
      <c r="AK340" s="165">
        <f>COUNTIFS(BITACORA!$C$4:$C$7322,$B$7:$B$501,BITACORA!$E$4:$E$7322,$E$6:$AM$6,BITACORA!$B$4:$B$7322,"&gt;="&amp;$B$3,BITACORA!$B$4:$B$7322,"&lt;="&amp;$B$4)</f>
        <v>0</v>
      </c>
      <c r="AL340" s="165">
        <f>COUNTIFS(BITACORA!$C$4:$C$7322,$B$7:$B$501,BITACORA!$E$4:$E$7322,$E$6:$AM$6,BITACORA!$B$4:$B$7322,"&gt;="&amp;$B$3,BITACORA!$B$4:$B$7322,"&lt;="&amp;$B$4)</f>
        <v>0</v>
      </c>
      <c r="AM340" s="165">
        <f>COUNTIFS(BITACORA!$C$4:$C$7322,$B$7:$B$501,BITACORA!$E$4:$E$7322,$E$6:$AM$6,BITACORA!$B$4:$B$7322,"&gt;="&amp;$B$3,BITACORA!$B$4:$B$7322,"&lt;="&amp;$B$4)</f>
        <v>0</v>
      </c>
    </row>
    <row r="341" spans="1:39">
      <c r="A341" s="141"/>
      <c r="B341" s="165"/>
      <c r="C341" s="165"/>
      <c r="D341" s="164">
        <f t="shared" si="0"/>
        <v>0</v>
      </c>
      <c r="E341" s="165">
        <f>COUNTIFS(BITACORA!$C$4:$C$7322,$B$7:$B$501,BITACORA!$E$4:$E$7322,$E$6:$AM$6,BITACORA!$B$4:$B$7322,"&gt;="&amp;$B$3,BITACORA!$B$4:$B$7322,"&lt;="&amp;$B$4)</f>
        <v>0</v>
      </c>
      <c r="F341" s="165">
        <f>COUNTIFS(BITACORA!$C$4:$C$7322,$B$7:$B$501,BITACORA!$E$4:$E$7322,$E$6:$AM$6,BITACORA!$B$4:$B$7322,"&gt;="&amp;$B$3,BITACORA!$B$4:$B$7322,"&lt;="&amp;$B$4)</f>
        <v>0</v>
      </c>
      <c r="G341" s="165">
        <f>COUNTIFS(BITACORA!$C$4:$C$7322,$B$7:$B$501,BITACORA!$E$4:$E$7322,$E$6:$AM$6,BITACORA!$B$4:$B$7322,"&gt;="&amp;$B$3,BITACORA!$B$4:$B$7322,"&lt;="&amp;$B$4)</f>
        <v>0</v>
      </c>
      <c r="H341" s="165">
        <f>COUNTIFS(BITACORA!$C$4:$C$7322,$B$7:$B$501,BITACORA!$E$4:$E$7322,$E$6:$AM$6,BITACORA!$B$4:$B$7322,"&gt;="&amp;$B$3,BITACORA!$B$4:$B$7322,"&lt;="&amp;$B$4)</f>
        <v>0</v>
      </c>
      <c r="I341" s="165">
        <f>COUNTIFS(BITACORA!$C$4:$C$7322,$B$7:$B$501,BITACORA!$E$4:$E$7322,$E$6:$AM$6,BITACORA!$B$4:$B$7322,"&gt;="&amp;$B$3,BITACORA!$B$4:$B$7322,"&lt;="&amp;$B$4)</f>
        <v>0</v>
      </c>
      <c r="J341" s="165">
        <f>COUNTIFS(BITACORA!$C$4:$C$7322,$B$7:$B$501,BITACORA!$E$4:$E$7322,$E$6:$AM$6,BITACORA!$B$4:$B$7322,"&gt;="&amp;$B$3,BITACORA!$B$4:$B$7322,"&lt;="&amp;$B$4)</f>
        <v>0</v>
      </c>
      <c r="K341" s="165">
        <f>COUNTIFS(BITACORA!$C$4:$C$7322,$B$7:$B$501,BITACORA!$E$4:$E$7322,$E$6:$AM$6,BITACORA!$B$4:$B$7322,"&gt;="&amp;$B$3,BITACORA!$B$4:$B$7322,"&lt;="&amp;$B$4)</f>
        <v>0</v>
      </c>
      <c r="L341" s="165">
        <f>COUNTIFS(BITACORA!$C$4:$C$7322,$B$7:$B$501,BITACORA!$E$4:$E$7322,$E$6:$AM$6,BITACORA!$B$4:$B$7322,"&gt;="&amp;$B$3,BITACORA!$B$4:$B$7322,"&lt;="&amp;$B$4)</f>
        <v>0</v>
      </c>
      <c r="M341" s="165">
        <f>COUNTIFS(BITACORA!$C$4:$C$7322,$B$7:$B$501,BITACORA!$E$4:$E$7322,$E$6:$AM$6,BITACORA!$B$4:$B$7322,"&gt;="&amp;$B$3,BITACORA!$B$4:$B$7322,"&lt;="&amp;$B$4)</f>
        <v>0</v>
      </c>
      <c r="N341" s="165">
        <f>COUNTIFS(BITACORA!$C$4:$C$7322,$B$7:$B$501,BITACORA!$E$4:$E$7322,$E$6:$AM$6,BITACORA!$B$4:$B$7322,"&gt;="&amp;$B$3,BITACORA!$B$4:$B$7322,"&lt;="&amp;$B$4)</f>
        <v>0</v>
      </c>
      <c r="O341" s="165">
        <f>COUNTIFS(BITACORA!$C$4:$C$7322,$B$7:$B$501,BITACORA!$E$4:$E$7322,$E$6:$AM$6,BITACORA!$B$4:$B$7322,"&gt;="&amp;$B$3,BITACORA!$B$4:$B$7322,"&lt;="&amp;$B$4)</f>
        <v>0</v>
      </c>
      <c r="P341" s="165">
        <f>COUNTIFS(BITACORA!$C$4:$C$7322,$B$7:$B$501,BITACORA!$E$4:$E$7322,$E$6:$AM$6,BITACORA!$B$4:$B$7322,"&gt;="&amp;$B$3,BITACORA!$B$4:$B$7322,"&lt;="&amp;$B$4)</f>
        <v>0</v>
      </c>
      <c r="Q341" s="165">
        <f>COUNTIFS(BITACORA!$C$4:$C$7322,$B$7:$B$501,BITACORA!$E$4:$E$7322,$E$6:$AM$6,BITACORA!$B$4:$B$7322,"&gt;="&amp;$B$3,BITACORA!$B$4:$B$7322,"&lt;="&amp;$B$4)</f>
        <v>0</v>
      </c>
      <c r="R341" s="165">
        <f>COUNTIFS(BITACORA!$C$4:$C$7322,$B$7:$B$501,BITACORA!$E$4:$E$7322,$E$6:$AM$6,BITACORA!$B$4:$B$7322,"&gt;="&amp;$B$3,BITACORA!$B$4:$B$7322,"&lt;="&amp;$B$4)</f>
        <v>0</v>
      </c>
      <c r="S341" s="165">
        <f>COUNTIFS(BITACORA!$C$4:$C$7322,$B$7:$B$501,BITACORA!$E$4:$E$7322,$E$6:$AM$6,BITACORA!$B$4:$B$7322,"&gt;="&amp;$B$3,BITACORA!$B$4:$B$7322,"&lt;="&amp;$B$4)</f>
        <v>0</v>
      </c>
      <c r="T341" s="165">
        <f>COUNTIFS(BITACORA!$C$4:$C$7322,$B$7:$B$501,BITACORA!$E$4:$E$7322,$E$6:$AM$6,BITACORA!$B$4:$B$7322,"&gt;="&amp;$B$3,BITACORA!$B$4:$B$7322,"&lt;="&amp;$B$4)</f>
        <v>0</v>
      </c>
      <c r="U341" s="165">
        <f>COUNTIFS(BITACORA!$C$4:$C$7322,$B$7:$B$501,BITACORA!$E$4:$E$7322,$E$6:$AM$6,BITACORA!$B$4:$B$7322,"&gt;="&amp;$B$3,BITACORA!$B$4:$B$7322,"&lt;="&amp;$B$4)</f>
        <v>0</v>
      </c>
      <c r="V341" s="165">
        <f>COUNTIFS(BITACORA!$C$4:$C$7322,$B$7:$B$501,BITACORA!$E$4:$E$7322,$E$6:$AM$6,BITACORA!$B$4:$B$7322,"&gt;="&amp;$B$3,BITACORA!$B$4:$B$7322,"&lt;="&amp;$B$4)</f>
        <v>0</v>
      </c>
      <c r="W341" s="165">
        <f>COUNTIFS(BITACORA!$C$4:$C$7322,$B$7:$B$501,BITACORA!$E$4:$E$7322,$E$6:$AM$6,BITACORA!$B$4:$B$7322,"&gt;="&amp;$B$3,BITACORA!$B$4:$B$7322,"&lt;="&amp;$B$4)</f>
        <v>0</v>
      </c>
      <c r="X341" s="165">
        <f>COUNTIFS(BITACORA!$C$4:$C$7322,$B$7:$B$501,BITACORA!$E$4:$E$7322,$E$6:$AM$6,BITACORA!$B$4:$B$7322,"&gt;="&amp;$B$3,BITACORA!$B$4:$B$7322,"&lt;="&amp;$B$4)</f>
        <v>0</v>
      </c>
      <c r="Y341" s="165">
        <f>COUNTIFS(BITACORA!$C$4:$C$7322,$B$7:$B$501,BITACORA!$E$4:$E$7322,$E$6:$AM$6,BITACORA!$B$4:$B$7322,"&gt;="&amp;$B$3,BITACORA!$B$4:$B$7322,"&lt;="&amp;$B$4)</f>
        <v>0</v>
      </c>
      <c r="Z341" s="165">
        <f>COUNTIFS(BITACORA!$C$4:$C$7322,$B$7:$B$501,BITACORA!$E$4:$E$7322,$E$6:$AM$6,BITACORA!$B$4:$B$7322,"&gt;="&amp;$B$3,BITACORA!$B$4:$B$7322,"&lt;="&amp;$B$4)</f>
        <v>0</v>
      </c>
      <c r="AA341" s="165">
        <f>COUNTIFS(BITACORA!$C$4:$C$7322,$B$7:$B$501,BITACORA!$E$4:$E$7322,$E$6:$AM$6,BITACORA!$B$4:$B$7322,"&gt;="&amp;$B$3,BITACORA!$B$4:$B$7322,"&lt;="&amp;$B$4)</f>
        <v>0</v>
      </c>
      <c r="AB341" s="165">
        <f>COUNTIFS(BITACORA!$C$4:$C$7322,$B$7:$B$501,BITACORA!$E$4:$E$7322,$E$6:$AM$6,BITACORA!$B$4:$B$7322,"&gt;="&amp;$B$3,BITACORA!$B$4:$B$7322,"&lt;="&amp;$B$4)</f>
        <v>0</v>
      </c>
      <c r="AC341" s="165">
        <f>COUNTIFS(BITACORA!$C$4:$C$7322,$B$7:$B$501,BITACORA!$E$4:$E$7322,$E$6:$AM$6,BITACORA!$B$4:$B$7322,"&gt;="&amp;$B$3,BITACORA!$B$4:$B$7322,"&lt;="&amp;$B$4)</f>
        <v>0</v>
      </c>
      <c r="AD341" s="165">
        <f>COUNTIFS(BITACORA!$C$4:$C$7322,$B$7:$B$501,BITACORA!$E$4:$E$7322,$E$6:$AM$6,BITACORA!$B$4:$B$7322,"&gt;="&amp;$B$3,BITACORA!$B$4:$B$7322,"&lt;="&amp;$B$4)</f>
        <v>0</v>
      </c>
      <c r="AE341" s="165">
        <f>COUNTIFS(BITACORA!$C$4:$C$7322,$B$7:$B$501,BITACORA!$E$4:$E$7322,$E$6:$AM$6,BITACORA!$B$4:$B$7322,"&gt;="&amp;$B$3,BITACORA!$B$4:$B$7322,"&lt;="&amp;$B$4)</f>
        <v>0</v>
      </c>
      <c r="AF341" s="165">
        <f>COUNTIFS(BITACORA!$C$4:$C$7322,$B$7:$B$501,BITACORA!$E$4:$E$7322,$E$6:$AM$6,BITACORA!$B$4:$B$7322,"&gt;="&amp;$B$3,BITACORA!$B$4:$B$7322,"&lt;="&amp;$B$4)</f>
        <v>0</v>
      </c>
      <c r="AG341" s="165">
        <f>COUNTIFS(BITACORA!$C$4:$C$7322,$B$7:$B$501,BITACORA!$E$4:$E$7322,$E$6:$AM$6,BITACORA!$B$4:$B$7322,"&gt;="&amp;$B$3,BITACORA!$B$4:$B$7322,"&lt;="&amp;$B$4)</f>
        <v>0</v>
      </c>
      <c r="AH341" s="165">
        <f>COUNTIFS(BITACORA!$C$4:$C$7322,$B$7:$B$501,BITACORA!$E$4:$E$7322,$E$6:$AM$6,BITACORA!$B$4:$B$7322,"&gt;="&amp;$B$3,BITACORA!$B$4:$B$7322,"&lt;="&amp;$B$4)</f>
        <v>0</v>
      </c>
      <c r="AI341" s="165">
        <f>COUNTIFS(BITACORA!$C$4:$C$7322,$B$7:$B$501,BITACORA!$E$4:$E$7322,$E$6:$AM$6,BITACORA!$B$4:$B$7322,"&gt;="&amp;$B$3,BITACORA!$B$4:$B$7322,"&lt;="&amp;$B$4)</f>
        <v>0</v>
      </c>
      <c r="AJ341" s="165">
        <f>COUNTIFS(BITACORA!$C$4:$C$7322,$B$7:$B$501,BITACORA!$E$4:$E$7322,$E$6:$AM$6,BITACORA!$B$4:$B$7322,"&gt;="&amp;$B$3,BITACORA!$B$4:$B$7322,"&lt;="&amp;$B$4)</f>
        <v>0</v>
      </c>
      <c r="AK341" s="165">
        <f>COUNTIFS(BITACORA!$C$4:$C$7322,$B$7:$B$501,BITACORA!$E$4:$E$7322,$E$6:$AM$6,BITACORA!$B$4:$B$7322,"&gt;="&amp;$B$3,BITACORA!$B$4:$B$7322,"&lt;="&amp;$B$4)</f>
        <v>0</v>
      </c>
      <c r="AL341" s="165">
        <f>COUNTIFS(BITACORA!$C$4:$C$7322,$B$7:$B$501,BITACORA!$E$4:$E$7322,$E$6:$AM$6,BITACORA!$B$4:$B$7322,"&gt;="&amp;$B$3,BITACORA!$B$4:$B$7322,"&lt;="&amp;$B$4)</f>
        <v>0</v>
      </c>
      <c r="AM341" s="165">
        <f>COUNTIFS(BITACORA!$C$4:$C$7322,$B$7:$B$501,BITACORA!$E$4:$E$7322,$E$6:$AM$6,BITACORA!$B$4:$B$7322,"&gt;="&amp;$B$3,BITACORA!$B$4:$B$7322,"&lt;="&amp;$B$4)</f>
        <v>0</v>
      </c>
    </row>
    <row r="342" spans="1:39">
      <c r="A342" s="141"/>
      <c r="B342" s="165"/>
      <c r="C342" s="165"/>
      <c r="D342" s="164">
        <f t="shared" si="0"/>
        <v>0</v>
      </c>
      <c r="E342" s="165">
        <f>COUNTIFS(BITACORA!$C$4:$C$7322,$B$7:$B$501,BITACORA!$E$4:$E$7322,$E$6:$AM$6,BITACORA!$B$4:$B$7322,"&gt;="&amp;$B$3,BITACORA!$B$4:$B$7322,"&lt;="&amp;$B$4)</f>
        <v>0</v>
      </c>
      <c r="F342" s="165">
        <f>COUNTIFS(BITACORA!$C$4:$C$7322,$B$7:$B$501,BITACORA!$E$4:$E$7322,$E$6:$AM$6,BITACORA!$B$4:$B$7322,"&gt;="&amp;$B$3,BITACORA!$B$4:$B$7322,"&lt;="&amp;$B$4)</f>
        <v>0</v>
      </c>
      <c r="G342" s="165">
        <f>COUNTIFS(BITACORA!$C$4:$C$7322,$B$7:$B$501,BITACORA!$E$4:$E$7322,$E$6:$AM$6,BITACORA!$B$4:$B$7322,"&gt;="&amp;$B$3,BITACORA!$B$4:$B$7322,"&lt;="&amp;$B$4)</f>
        <v>0</v>
      </c>
      <c r="H342" s="165">
        <f>COUNTIFS(BITACORA!$C$4:$C$7322,$B$7:$B$501,BITACORA!$E$4:$E$7322,$E$6:$AM$6,BITACORA!$B$4:$B$7322,"&gt;="&amp;$B$3,BITACORA!$B$4:$B$7322,"&lt;="&amp;$B$4)</f>
        <v>0</v>
      </c>
      <c r="I342" s="165">
        <f>COUNTIFS(BITACORA!$C$4:$C$7322,$B$7:$B$501,BITACORA!$E$4:$E$7322,$E$6:$AM$6,BITACORA!$B$4:$B$7322,"&gt;="&amp;$B$3,BITACORA!$B$4:$B$7322,"&lt;="&amp;$B$4)</f>
        <v>0</v>
      </c>
      <c r="J342" s="165">
        <f>COUNTIFS(BITACORA!$C$4:$C$7322,$B$7:$B$501,BITACORA!$E$4:$E$7322,$E$6:$AM$6,BITACORA!$B$4:$B$7322,"&gt;="&amp;$B$3,BITACORA!$B$4:$B$7322,"&lt;="&amp;$B$4)</f>
        <v>0</v>
      </c>
      <c r="K342" s="165">
        <f>COUNTIFS(BITACORA!$C$4:$C$7322,$B$7:$B$501,BITACORA!$E$4:$E$7322,$E$6:$AM$6,BITACORA!$B$4:$B$7322,"&gt;="&amp;$B$3,BITACORA!$B$4:$B$7322,"&lt;="&amp;$B$4)</f>
        <v>0</v>
      </c>
      <c r="L342" s="165">
        <f>COUNTIFS(BITACORA!$C$4:$C$7322,$B$7:$B$501,BITACORA!$E$4:$E$7322,$E$6:$AM$6,BITACORA!$B$4:$B$7322,"&gt;="&amp;$B$3,BITACORA!$B$4:$B$7322,"&lt;="&amp;$B$4)</f>
        <v>0</v>
      </c>
      <c r="M342" s="165">
        <f>COUNTIFS(BITACORA!$C$4:$C$7322,$B$7:$B$501,BITACORA!$E$4:$E$7322,$E$6:$AM$6,BITACORA!$B$4:$B$7322,"&gt;="&amp;$B$3,BITACORA!$B$4:$B$7322,"&lt;="&amp;$B$4)</f>
        <v>0</v>
      </c>
      <c r="N342" s="165">
        <f>COUNTIFS(BITACORA!$C$4:$C$7322,$B$7:$B$501,BITACORA!$E$4:$E$7322,$E$6:$AM$6,BITACORA!$B$4:$B$7322,"&gt;="&amp;$B$3,BITACORA!$B$4:$B$7322,"&lt;="&amp;$B$4)</f>
        <v>0</v>
      </c>
      <c r="O342" s="165">
        <f>COUNTIFS(BITACORA!$C$4:$C$7322,$B$7:$B$501,BITACORA!$E$4:$E$7322,$E$6:$AM$6,BITACORA!$B$4:$B$7322,"&gt;="&amp;$B$3,BITACORA!$B$4:$B$7322,"&lt;="&amp;$B$4)</f>
        <v>0</v>
      </c>
      <c r="P342" s="165">
        <f>COUNTIFS(BITACORA!$C$4:$C$7322,$B$7:$B$501,BITACORA!$E$4:$E$7322,$E$6:$AM$6,BITACORA!$B$4:$B$7322,"&gt;="&amp;$B$3,BITACORA!$B$4:$B$7322,"&lt;="&amp;$B$4)</f>
        <v>0</v>
      </c>
      <c r="Q342" s="165">
        <f>COUNTIFS(BITACORA!$C$4:$C$7322,$B$7:$B$501,BITACORA!$E$4:$E$7322,$E$6:$AM$6,BITACORA!$B$4:$B$7322,"&gt;="&amp;$B$3,BITACORA!$B$4:$B$7322,"&lt;="&amp;$B$4)</f>
        <v>0</v>
      </c>
      <c r="R342" s="165">
        <f>COUNTIFS(BITACORA!$C$4:$C$7322,$B$7:$B$501,BITACORA!$E$4:$E$7322,$E$6:$AM$6,BITACORA!$B$4:$B$7322,"&gt;="&amp;$B$3,BITACORA!$B$4:$B$7322,"&lt;="&amp;$B$4)</f>
        <v>0</v>
      </c>
      <c r="S342" s="165">
        <f>COUNTIFS(BITACORA!$C$4:$C$7322,$B$7:$B$501,BITACORA!$E$4:$E$7322,$E$6:$AM$6,BITACORA!$B$4:$B$7322,"&gt;="&amp;$B$3,BITACORA!$B$4:$B$7322,"&lt;="&amp;$B$4)</f>
        <v>0</v>
      </c>
      <c r="T342" s="165">
        <f>COUNTIFS(BITACORA!$C$4:$C$7322,$B$7:$B$501,BITACORA!$E$4:$E$7322,$E$6:$AM$6,BITACORA!$B$4:$B$7322,"&gt;="&amp;$B$3,BITACORA!$B$4:$B$7322,"&lt;="&amp;$B$4)</f>
        <v>0</v>
      </c>
      <c r="U342" s="165">
        <f>COUNTIFS(BITACORA!$C$4:$C$7322,$B$7:$B$501,BITACORA!$E$4:$E$7322,$E$6:$AM$6,BITACORA!$B$4:$B$7322,"&gt;="&amp;$B$3,BITACORA!$B$4:$B$7322,"&lt;="&amp;$B$4)</f>
        <v>0</v>
      </c>
      <c r="V342" s="165">
        <f>COUNTIFS(BITACORA!$C$4:$C$7322,$B$7:$B$501,BITACORA!$E$4:$E$7322,$E$6:$AM$6,BITACORA!$B$4:$B$7322,"&gt;="&amp;$B$3,BITACORA!$B$4:$B$7322,"&lt;="&amp;$B$4)</f>
        <v>0</v>
      </c>
      <c r="W342" s="165">
        <f>COUNTIFS(BITACORA!$C$4:$C$7322,$B$7:$B$501,BITACORA!$E$4:$E$7322,$E$6:$AM$6,BITACORA!$B$4:$B$7322,"&gt;="&amp;$B$3,BITACORA!$B$4:$B$7322,"&lt;="&amp;$B$4)</f>
        <v>0</v>
      </c>
      <c r="X342" s="165">
        <f>COUNTIFS(BITACORA!$C$4:$C$7322,$B$7:$B$501,BITACORA!$E$4:$E$7322,$E$6:$AM$6,BITACORA!$B$4:$B$7322,"&gt;="&amp;$B$3,BITACORA!$B$4:$B$7322,"&lt;="&amp;$B$4)</f>
        <v>0</v>
      </c>
      <c r="Y342" s="165">
        <f>COUNTIFS(BITACORA!$C$4:$C$7322,$B$7:$B$501,BITACORA!$E$4:$E$7322,$E$6:$AM$6,BITACORA!$B$4:$B$7322,"&gt;="&amp;$B$3,BITACORA!$B$4:$B$7322,"&lt;="&amp;$B$4)</f>
        <v>0</v>
      </c>
      <c r="Z342" s="165">
        <f>COUNTIFS(BITACORA!$C$4:$C$7322,$B$7:$B$501,BITACORA!$E$4:$E$7322,$E$6:$AM$6,BITACORA!$B$4:$B$7322,"&gt;="&amp;$B$3,BITACORA!$B$4:$B$7322,"&lt;="&amp;$B$4)</f>
        <v>0</v>
      </c>
      <c r="AA342" s="165">
        <f>COUNTIFS(BITACORA!$C$4:$C$7322,$B$7:$B$501,BITACORA!$E$4:$E$7322,$E$6:$AM$6,BITACORA!$B$4:$B$7322,"&gt;="&amp;$B$3,BITACORA!$B$4:$B$7322,"&lt;="&amp;$B$4)</f>
        <v>0</v>
      </c>
      <c r="AB342" s="165">
        <f>COUNTIFS(BITACORA!$C$4:$C$7322,$B$7:$B$501,BITACORA!$E$4:$E$7322,$E$6:$AM$6,BITACORA!$B$4:$B$7322,"&gt;="&amp;$B$3,BITACORA!$B$4:$B$7322,"&lt;="&amp;$B$4)</f>
        <v>0</v>
      </c>
      <c r="AC342" s="165">
        <f>COUNTIFS(BITACORA!$C$4:$C$7322,$B$7:$B$501,BITACORA!$E$4:$E$7322,$E$6:$AM$6,BITACORA!$B$4:$B$7322,"&gt;="&amp;$B$3,BITACORA!$B$4:$B$7322,"&lt;="&amp;$B$4)</f>
        <v>0</v>
      </c>
      <c r="AD342" s="165">
        <f>COUNTIFS(BITACORA!$C$4:$C$7322,$B$7:$B$501,BITACORA!$E$4:$E$7322,$E$6:$AM$6,BITACORA!$B$4:$B$7322,"&gt;="&amp;$B$3,BITACORA!$B$4:$B$7322,"&lt;="&amp;$B$4)</f>
        <v>0</v>
      </c>
      <c r="AE342" s="165">
        <f>COUNTIFS(BITACORA!$C$4:$C$7322,$B$7:$B$501,BITACORA!$E$4:$E$7322,$E$6:$AM$6,BITACORA!$B$4:$B$7322,"&gt;="&amp;$B$3,BITACORA!$B$4:$B$7322,"&lt;="&amp;$B$4)</f>
        <v>0</v>
      </c>
      <c r="AF342" s="165">
        <f>COUNTIFS(BITACORA!$C$4:$C$7322,$B$7:$B$501,BITACORA!$E$4:$E$7322,$E$6:$AM$6,BITACORA!$B$4:$B$7322,"&gt;="&amp;$B$3,BITACORA!$B$4:$B$7322,"&lt;="&amp;$B$4)</f>
        <v>0</v>
      </c>
      <c r="AG342" s="165">
        <f>COUNTIFS(BITACORA!$C$4:$C$7322,$B$7:$B$501,BITACORA!$E$4:$E$7322,$E$6:$AM$6,BITACORA!$B$4:$B$7322,"&gt;="&amp;$B$3,BITACORA!$B$4:$B$7322,"&lt;="&amp;$B$4)</f>
        <v>0</v>
      </c>
      <c r="AH342" s="165">
        <f>COUNTIFS(BITACORA!$C$4:$C$7322,$B$7:$B$501,BITACORA!$E$4:$E$7322,$E$6:$AM$6,BITACORA!$B$4:$B$7322,"&gt;="&amp;$B$3,BITACORA!$B$4:$B$7322,"&lt;="&amp;$B$4)</f>
        <v>0</v>
      </c>
      <c r="AI342" s="165">
        <f>COUNTIFS(BITACORA!$C$4:$C$7322,$B$7:$B$501,BITACORA!$E$4:$E$7322,$E$6:$AM$6,BITACORA!$B$4:$B$7322,"&gt;="&amp;$B$3,BITACORA!$B$4:$B$7322,"&lt;="&amp;$B$4)</f>
        <v>0</v>
      </c>
      <c r="AJ342" s="165">
        <f>COUNTIFS(BITACORA!$C$4:$C$7322,$B$7:$B$501,BITACORA!$E$4:$E$7322,$E$6:$AM$6,BITACORA!$B$4:$B$7322,"&gt;="&amp;$B$3,BITACORA!$B$4:$B$7322,"&lt;="&amp;$B$4)</f>
        <v>0</v>
      </c>
      <c r="AK342" s="165">
        <f>COUNTIFS(BITACORA!$C$4:$C$7322,$B$7:$B$501,BITACORA!$E$4:$E$7322,$E$6:$AM$6,BITACORA!$B$4:$B$7322,"&gt;="&amp;$B$3,BITACORA!$B$4:$B$7322,"&lt;="&amp;$B$4)</f>
        <v>0</v>
      </c>
      <c r="AL342" s="165">
        <f>COUNTIFS(BITACORA!$C$4:$C$7322,$B$7:$B$501,BITACORA!$E$4:$E$7322,$E$6:$AM$6,BITACORA!$B$4:$B$7322,"&gt;="&amp;$B$3,BITACORA!$B$4:$B$7322,"&lt;="&amp;$B$4)</f>
        <v>0</v>
      </c>
      <c r="AM342" s="165">
        <f>COUNTIFS(BITACORA!$C$4:$C$7322,$B$7:$B$501,BITACORA!$E$4:$E$7322,$E$6:$AM$6,BITACORA!$B$4:$B$7322,"&gt;="&amp;$B$3,BITACORA!$B$4:$B$7322,"&lt;="&amp;$B$4)</f>
        <v>0</v>
      </c>
    </row>
    <row r="343" spans="1:39">
      <c r="A343" s="141"/>
      <c r="B343" s="165"/>
      <c r="C343" s="165"/>
      <c r="D343" s="164">
        <f t="shared" si="0"/>
        <v>0</v>
      </c>
      <c r="E343" s="165">
        <f>COUNTIFS(BITACORA!$C$4:$C$7322,$B$7:$B$501,BITACORA!$E$4:$E$7322,$E$6:$AM$6,BITACORA!$B$4:$B$7322,"&gt;="&amp;$B$3,BITACORA!$B$4:$B$7322,"&lt;="&amp;$B$4)</f>
        <v>0</v>
      </c>
      <c r="F343" s="165">
        <f>COUNTIFS(BITACORA!$C$4:$C$7322,$B$7:$B$501,BITACORA!$E$4:$E$7322,$E$6:$AM$6,BITACORA!$B$4:$B$7322,"&gt;="&amp;$B$3,BITACORA!$B$4:$B$7322,"&lt;="&amp;$B$4)</f>
        <v>0</v>
      </c>
      <c r="G343" s="165">
        <f>COUNTIFS(BITACORA!$C$4:$C$7322,$B$7:$B$501,BITACORA!$E$4:$E$7322,$E$6:$AM$6,BITACORA!$B$4:$B$7322,"&gt;="&amp;$B$3,BITACORA!$B$4:$B$7322,"&lt;="&amp;$B$4)</f>
        <v>0</v>
      </c>
      <c r="H343" s="165">
        <f>COUNTIFS(BITACORA!$C$4:$C$7322,$B$7:$B$501,BITACORA!$E$4:$E$7322,$E$6:$AM$6,BITACORA!$B$4:$B$7322,"&gt;="&amp;$B$3,BITACORA!$B$4:$B$7322,"&lt;="&amp;$B$4)</f>
        <v>0</v>
      </c>
      <c r="I343" s="165">
        <f>COUNTIFS(BITACORA!$C$4:$C$7322,$B$7:$B$501,BITACORA!$E$4:$E$7322,$E$6:$AM$6,BITACORA!$B$4:$B$7322,"&gt;="&amp;$B$3,BITACORA!$B$4:$B$7322,"&lt;="&amp;$B$4)</f>
        <v>0</v>
      </c>
      <c r="J343" s="165">
        <f>COUNTIFS(BITACORA!$C$4:$C$7322,$B$7:$B$501,BITACORA!$E$4:$E$7322,$E$6:$AM$6,BITACORA!$B$4:$B$7322,"&gt;="&amp;$B$3,BITACORA!$B$4:$B$7322,"&lt;="&amp;$B$4)</f>
        <v>0</v>
      </c>
      <c r="K343" s="165">
        <f>COUNTIFS(BITACORA!$C$4:$C$7322,$B$7:$B$501,BITACORA!$E$4:$E$7322,$E$6:$AM$6,BITACORA!$B$4:$B$7322,"&gt;="&amp;$B$3,BITACORA!$B$4:$B$7322,"&lt;="&amp;$B$4)</f>
        <v>0</v>
      </c>
      <c r="L343" s="165">
        <f>COUNTIFS(BITACORA!$C$4:$C$7322,$B$7:$B$501,BITACORA!$E$4:$E$7322,$E$6:$AM$6,BITACORA!$B$4:$B$7322,"&gt;="&amp;$B$3,BITACORA!$B$4:$B$7322,"&lt;="&amp;$B$4)</f>
        <v>0</v>
      </c>
      <c r="M343" s="165">
        <f>COUNTIFS(BITACORA!$C$4:$C$7322,$B$7:$B$501,BITACORA!$E$4:$E$7322,$E$6:$AM$6,BITACORA!$B$4:$B$7322,"&gt;="&amp;$B$3,BITACORA!$B$4:$B$7322,"&lt;="&amp;$B$4)</f>
        <v>0</v>
      </c>
      <c r="N343" s="165">
        <f>COUNTIFS(BITACORA!$C$4:$C$7322,$B$7:$B$501,BITACORA!$E$4:$E$7322,$E$6:$AM$6,BITACORA!$B$4:$B$7322,"&gt;="&amp;$B$3,BITACORA!$B$4:$B$7322,"&lt;="&amp;$B$4)</f>
        <v>0</v>
      </c>
      <c r="O343" s="165">
        <f>COUNTIFS(BITACORA!$C$4:$C$7322,$B$7:$B$501,BITACORA!$E$4:$E$7322,$E$6:$AM$6,BITACORA!$B$4:$B$7322,"&gt;="&amp;$B$3,BITACORA!$B$4:$B$7322,"&lt;="&amp;$B$4)</f>
        <v>0</v>
      </c>
      <c r="P343" s="165">
        <f>COUNTIFS(BITACORA!$C$4:$C$7322,$B$7:$B$501,BITACORA!$E$4:$E$7322,$E$6:$AM$6,BITACORA!$B$4:$B$7322,"&gt;="&amp;$B$3,BITACORA!$B$4:$B$7322,"&lt;="&amp;$B$4)</f>
        <v>0</v>
      </c>
      <c r="Q343" s="165">
        <f>COUNTIFS(BITACORA!$C$4:$C$7322,$B$7:$B$501,BITACORA!$E$4:$E$7322,$E$6:$AM$6,BITACORA!$B$4:$B$7322,"&gt;="&amp;$B$3,BITACORA!$B$4:$B$7322,"&lt;="&amp;$B$4)</f>
        <v>0</v>
      </c>
      <c r="R343" s="165">
        <f>COUNTIFS(BITACORA!$C$4:$C$7322,$B$7:$B$501,BITACORA!$E$4:$E$7322,$E$6:$AM$6,BITACORA!$B$4:$B$7322,"&gt;="&amp;$B$3,BITACORA!$B$4:$B$7322,"&lt;="&amp;$B$4)</f>
        <v>0</v>
      </c>
      <c r="S343" s="165">
        <f>COUNTIFS(BITACORA!$C$4:$C$7322,$B$7:$B$501,BITACORA!$E$4:$E$7322,$E$6:$AM$6,BITACORA!$B$4:$B$7322,"&gt;="&amp;$B$3,BITACORA!$B$4:$B$7322,"&lt;="&amp;$B$4)</f>
        <v>0</v>
      </c>
      <c r="T343" s="165">
        <f>COUNTIFS(BITACORA!$C$4:$C$7322,$B$7:$B$501,BITACORA!$E$4:$E$7322,$E$6:$AM$6,BITACORA!$B$4:$B$7322,"&gt;="&amp;$B$3,BITACORA!$B$4:$B$7322,"&lt;="&amp;$B$4)</f>
        <v>0</v>
      </c>
      <c r="U343" s="165">
        <f>COUNTIFS(BITACORA!$C$4:$C$7322,$B$7:$B$501,BITACORA!$E$4:$E$7322,$E$6:$AM$6,BITACORA!$B$4:$B$7322,"&gt;="&amp;$B$3,BITACORA!$B$4:$B$7322,"&lt;="&amp;$B$4)</f>
        <v>0</v>
      </c>
      <c r="V343" s="165">
        <f>COUNTIFS(BITACORA!$C$4:$C$7322,$B$7:$B$501,BITACORA!$E$4:$E$7322,$E$6:$AM$6,BITACORA!$B$4:$B$7322,"&gt;="&amp;$B$3,BITACORA!$B$4:$B$7322,"&lt;="&amp;$B$4)</f>
        <v>0</v>
      </c>
      <c r="W343" s="165">
        <f>COUNTIFS(BITACORA!$C$4:$C$7322,$B$7:$B$501,BITACORA!$E$4:$E$7322,$E$6:$AM$6,BITACORA!$B$4:$B$7322,"&gt;="&amp;$B$3,BITACORA!$B$4:$B$7322,"&lt;="&amp;$B$4)</f>
        <v>0</v>
      </c>
      <c r="X343" s="165">
        <f>COUNTIFS(BITACORA!$C$4:$C$7322,$B$7:$B$501,BITACORA!$E$4:$E$7322,$E$6:$AM$6,BITACORA!$B$4:$B$7322,"&gt;="&amp;$B$3,BITACORA!$B$4:$B$7322,"&lt;="&amp;$B$4)</f>
        <v>0</v>
      </c>
      <c r="Y343" s="165">
        <f>COUNTIFS(BITACORA!$C$4:$C$7322,$B$7:$B$501,BITACORA!$E$4:$E$7322,$E$6:$AM$6,BITACORA!$B$4:$B$7322,"&gt;="&amp;$B$3,BITACORA!$B$4:$B$7322,"&lt;="&amp;$B$4)</f>
        <v>0</v>
      </c>
      <c r="Z343" s="165">
        <f>COUNTIFS(BITACORA!$C$4:$C$7322,$B$7:$B$501,BITACORA!$E$4:$E$7322,$E$6:$AM$6,BITACORA!$B$4:$B$7322,"&gt;="&amp;$B$3,BITACORA!$B$4:$B$7322,"&lt;="&amp;$B$4)</f>
        <v>0</v>
      </c>
      <c r="AA343" s="165">
        <f>COUNTIFS(BITACORA!$C$4:$C$7322,$B$7:$B$501,BITACORA!$E$4:$E$7322,$E$6:$AM$6,BITACORA!$B$4:$B$7322,"&gt;="&amp;$B$3,BITACORA!$B$4:$B$7322,"&lt;="&amp;$B$4)</f>
        <v>0</v>
      </c>
      <c r="AB343" s="165">
        <f>COUNTIFS(BITACORA!$C$4:$C$7322,$B$7:$B$501,BITACORA!$E$4:$E$7322,$E$6:$AM$6,BITACORA!$B$4:$B$7322,"&gt;="&amp;$B$3,BITACORA!$B$4:$B$7322,"&lt;="&amp;$B$4)</f>
        <v>0</v>
      </c>
      <c r="AC343" s="165">
        <f>COUNTIFS(BITACORA!$C$4:$C$7322,$B$7:$B$501,BITACORA!$E$4:$E$7322,$E$6:$AM$6,BITACORA!$B$4:$B$7322,"&gt;="&amp;$B$3,BITACORA!$B$4:$B$7322,"&lt;="&amp;$B$4)</f>
        <v>0</v>
      </c>
      <c r="AD343" s="165">
        <f>COUNTIFS(BITACORA!$C$4:$C$7322,$B$7:$B$501,BITACORA!$E$4:$E$7322,$E$6:$AM$6,BITACORA!$B$4:$B$7322,"&gt;="&amp;$B$3,BITACORA!$B$4:$B$7322,"&lt;="&amp;$B$4)</f>
        <v>0</v>
      </c>
      <c r="AE343" s="165">
        <f>COUNTIFS(BITACORA!$C$4:$C$7322,$B$7:$B$501,BITACORA!$E$4:$E$7322,$E$6:$AM$6,BITACORA!$B$4:$B$7322,"&gt;="&amp;$B$3,BITACORA!$B$4:$B$7322,"&lt;="&amp;$B$4)</f>
        <v>0</v>
      </c>
      <c r="AF343" s="165">
        <f>COUNTIFS(BITACORA!$C$4:$C$7322,$B$7:$B$501,BITACORA!$E$4:$E$7322,$E$6:$AM$6,BITACORA!$B$4:$B$7322,"&gt;="&amp;$B$3,BITACORA!$B$4:$B$7322,"&lt;="&amp;$B$4)</f>
        <v>0</v>
      </c>
      <c r="AG343" s="165">
        <f>COUNTIFS(BITACORA!$C$4:$C$7322,$B$7:$B$501,BITACORA!$E$4:$E$7322,$E$6:$AM$6,BITACORA!$B$4:$B$7322,"&gt;="&amp;$B$3,BITACORA!$B$4:$B$7322,"&lt;="&amp;$B$4)</f>
        <v>0</v>
      </c>
      <c r="AH343" s="165">
        <f>COUNTIFS(BITACORA!$C$4:$C$7322,$B$7:$B$501,BITACORA!$E$4:$E$7322,$E$6:$AM$6,BITACORA!$B$4:$B$7322,"&gt;="&amp;$B$3,BITACORA!$B$4:$B$7322,"&lt;="&amp;$B$4)</f>
        <v>0</v>
      </c>
      <c r="AI343" s="165">
        <f>COUNTIFS(BITACORA!$C$4:$C$7322,$B$7:$B$501,BITACORA!$E$4:$E$7322,$E$6:$AM$6,BITACORA!$B$4:$B$7322,"&gt;="&amp;$B$3,BITACORA!$B$4:$B$7322,"&lt;="&amp;$B$4)</f>
        <v>0</v>
      </c>
      <c r="AJ343" s="165">
        <f>COUNTIFS(BITACORA!$C$4:$C$7322,$B$7:$B$501,BITACORA!$E$4:$E$7322,$E$6:$AM$6,BITACORA!$B$4:$B$7322,"&gt;="&amp;$B$3,BITACORA!$B$4:$B$7322,"&lt;="&amp;$B$4)</f>
        <v>0</v>
      </c>
      <c r="AK343" s="165">
        <f>COUNTIFS(BITACORA!$C$4:$C$7322,$B$7:$B$501,BITACORA!$E$4:$E$7322,$E$6:$AM$6,BITACORA!$B$4:$B$7322,"&gt;="&amp;$B$3,BITACORA!$B$4:$B$7322,"&lt;="&amp;$B$4)</f>
        <v>0</v>
      </c>
      <c r="AL343" s="165">
        <f>COUNTIFS(BITACORA!$C$4:$C$7322,$B$7:$B$501,BITACORA!$E$4:$E$7322,$E$6:$AM$6,BITACORA!$B$4:$B$7322,"&gt;="&amp;$B$3,BITACORA!$B$4:$B$7322,"&lt;="&amp;$B$4)</f>
        <v>0</v>
      </c>
      <c r="AM343" s="165">
        <f>COUNTIFS(BITACORA!$C$4:$C$7322,$B$7:$B$501,BITACORA!$E$4:$E$7322,$E$6:$AM$6,BITACORA!$B$4:$B$7322,"&gt;="&amp;$B$3,BITACORA!$B$4:$B$7322,"&lt;="&amp;$B$4)</f>
        <v>0</v>
      </c>
    </row>
    <row r="344" spans="1:39">
      <c r="A344" s="141"/>
      <c r="B344" s="165"/>
      <c r="C344" s="165"/>
      <c r="D344" s="164">
        <f t="shared" si="0"/>
        <v>0</v>
      </c>
      <c r="E344" s="165">
        <f>COUNTIFS(BITACORA!$C$4:$C$7322,$B$7:$B$501,BITACORA!$E$4:$E$7322,$E$6:$AM$6,BITACORA!$B$4:$B$7322,"&gt;="&amp;$B$3,BITACORA!$B$4:$B$7322,"&lt;="&amp;$B$4)</f>
        <v>0</v>
      </c>
      <c r="F344" s="165">
        <f>COUNTIFS(BITACORA!$C$4:$C$7322,$B$7:$B$501,BITACORA!$E$4:$E$7322,$E$6:$AM$6,BITACORA!$B$4:$B$7322,"&gt;="&amp;$B$3,BITACORA!$B$4:$B$7322,"&lt;="&amp;$B$4)</f>
        <v>0</v>
      </c>
      <c r="G344" s="165">
        <f>COUNTIFS(BITACORA!$C$4:$C$7322,$B$7:$B$501,BITACORA!$E$4:$E$7322,$E$6:$AM$6,BITACORA!$B$4:$B$7322,"&gt;="&amp;$B$3,BITACORA!$B$4:$B$7322,"&lt;="&amp;$B$4)</f>
        <v>0</v>
      </c>
      <c r="H344" s="165">
        <f>COUNTIFS(BITACORA!$C$4:$C$7322,$B$7:$B$501,BITACORA!$E$4:$E$7322,$E$6:$AM$6,BITACORA!$B$4:$B$7322,"&gt;="&amp;$B$3,BITACORA!$B$4:$B$7322,"&lt;="&amp;$B$4)</f>
        <v>0</v>
      </c>
      <c r="I344" s="165">
        <f>COUNTIFS(BITACORA!$C$4:$C$7322,$B$7:$B$501,BITACORA!$E$4:$E$7322,$E$6:$AM$6,BITACORA!$B$4:$B$7322,"&gt;="&amp;$B$3,BITACORA!$B$4:$B$7322,"&lt;="&amp;$B$4)</f>
        <v>0</v>
      </c>
      <c r="J344" s="165">
        <f>COUNTIFS(BITACORA!$C$4:$C$7322,$B$7:$B$501,BITACORA!$E$4:$E$7322,$E$6:$AM$6,BITACORA!$B$4:$B$7322,"&gt;="&amp;$B$3,BITACORA!$B$4:$B$7322,"&lt;="&amp;$B$4)</f>
        <v>0</v>
      </c>
      <c r="K344" s="165">
        <f>COUNTIFS(BITACORA!$C$4:$C$7322,$B$7:$B$501,BITACORA!$E$4:$E$7322,$E$6:$AM$6,BITACORA!$B$4:$B$7322,"&gt;="&amp;$B$3,BITACORA!$B$4:$B$7322,"&lt;="&amp;$B$4)</f>
        <v>0</v>
      </c>
      <c r="L344" s="165">
        <f>COUNTIFS(BITACORA!$C$4:$C$7322,$B$7:$B$501,BITACORA!$E$4:$E$7322,$E$6:$AM$6,BITACORA!$B$4:$B$7322,"&gt;="&amp;$B$3,BITACORA!$B$4:$B$7322,"&lt;="&amp;$B$4)</f>
        <v>0</v>
      </c>
      <c r="M344" s="165">
        <f>COUNTIFS(BITACORA!$C$4:$C$7322,$B$7:$B$501,BITACORA!$E$4:$E$7322,$E$6:$AM$6,BITACORA!$B$4:$B$7322,"&gt;="&amp;$B$3,BITACORA!$B$4:$B$7322,"&lt;="&amp;$B$4)</f>
        <v>0</v>
      </c>
      <c r="N344" s="165">
        <f>COUNTIFS(BITACORA!$C$4:$C$7322,$B$7:$B$501,BITACORA!$E$4:$E$7322,$E$6:$AM$6,BITACORA!$B$4:$B$7322,"&gt;="&amp;$B$3,BITACORA!$B$4:$B$7322,"&lt;="&amp;$B$4)</f>
        <v>0</v>
      </c>
      <c r="O344" s="165">
        <f>COUNTIFS(BITACORA!$C$4:$C$7322,$B$7:$B$501,BITACORA!$E$4:$E$7322,$E$6:$AM$6,BITACORA!$B$4:$B$7322,"&gt;="&amp;$B$3,BITACORA!$B$4:$B$7322,"&lt;="&amp;$B$4)</f>
        <v>0</v>
      </c>
      <c r="P344" s="165">
        <f>COUNTIFS(BITACORA!$C$4:$C$7322,$B$7:$B$501,BITACORA!$E$4:$E$7322,$E$6:$AM$6,BITACORA!$B$4:$B$7322,"&gt;="&amp;$B$3,BITACORA!$B$4:$B$7322,"&lt;="&amp;$B$4)</f>
        <v>0</v>
      </c>
      <c r="Q344" s="165">
        <f>COUNTIFS(BITACORA!$C$4:$C$7322,$B$7:$B$501,BITACORA!$E$4:$E$7322,$E$6:$AM$6,BITACORA!$B$4:$B$7322,"&gt;="&amp;$B$3,BITACORA!$B$4:$B$7322,"&lt;="&amp;$B$4)</f>
        <v>0</v>
      </c>
      <c r="R344" s="165">
        <f>COUNTIFS(BITACORA!$C$4:$C$7322,$B$7:$B$501,BITACORA!$E$4:$E$7322,$E$6:$AM$6,BITACORA!$B$4:$B$7322,"&gt;="&amp;$B$3,BITACORA!$B$4:$B$7322,"&lt;="&amp;$B$4)</f>
        <v>0</v>
      </c>
      <c r="S344" s="165">
        <f>COUNTIFS(BITACORA!$C$4:$C$7322,$B$7:$B$501,BITACORA!$E$4:$E$7322,$E$6:$AM$6,BITACORA!$B$4:$B$7322,"&gt;="&amp;$B$3,BITACORA!$B$4:$B$7322,"&lt;="&amp;$B$4)</f>
        <v>0</v>
      </c>
      <c r="T344" s="165">
        <f>COUNTIFS(BITACORA!$C$4:$C$7322,$B$7:$B$501,BITACORA!$E$4:$E$7322,$E$6:$AM$6,BITACORA!$B$4:$B$7322,"&gt;="&amp;$B$3,BITACORA!$B$4:$B$7322,"&lt;="&amp;$B$4)</f>
        <v>0</v>
      </c>
      <c r="U344" s="165">
        <f>COUNTIFS(BITACORA!$C$4:$C$7322,$B$7:$B$501,BITACORA!$E$4:$E$7322,$E$6:$AM$6,BITACORA!$B$4:$B$7322,"&gt;="&amp;$B$3,BITACORA!$B$4:$B$7322,"&lt;="&amp;$B$4)</f>
        <v>0</v>
      </c>
      <c r="V344" s="165">
        <f>COUNTIFS(BITACORA!$C$4:$C$7322,$B$7:$B$501,BITACORA!$E$4:$E$7322,$E$6:$AM$6,BITACORA!$B$4:$B$7322,"&gt;="&amp;$B$3,BITACORA!$B$4:$B$7322,"&lt;="&amp;$B$4)</f>
        <v>0</v>
      </c>
      <c r="W344" s="165">
        <f>COUNTIFS(BITACORA!$C$4:$C$7322,$B$7:$B$501,BITACORA!$E$4:$E$7322,$E$6:$AM$6,BITACORA!$B$4:$B$7322,"&gt;="&amp;$B$3,BITACORA!$B$4:$B$7322,"&lt;="&amp;$B$4)</f>
        <v>0</v>
      </c>
      <c r="X344" s="165">
        <f>COUNTIFS(BITACORA!$C$4:$C$7322,$B$7:$B$501,BITACORA!$E$4:$E$7322,$E$6:$AM$6,BITACORA!$B$4:$B$7322,"&gt;="&amp;$B$3,BITACORA!$B$4:$B$7322,"&lt;="&amp;$B$4)</f>
        <v>0</v>
      </c>
      <c r="Y344" s="165">
        <f>COUNTIFS(BITACORA!$C$4:$C$7322,$B$7:$B$501,BITACORA!$E$4:$E$7322,$E$6:$AM$6,BITACORA!$B$4:$B$7322,"&gt;="&amp;$B$3,BITACORA!$B$4:$B$7322,"&lt;="&amp;$B$4)</f>
        <v>0</v>
      </c>
      <c r="Z344" s="165">
        <f>COUNTIFS(BITACORA!$C$4:$C$7322,$B$7:$B$501,BITACORA!$E$4:$E$7322,$E$6:$AM$6,BITACORA!$B$4:$B$7322,"&gt;="&amp;$B$3,BITACORA!$B$4:$B$7322,"&lt;="&amp;$B$4)</f>
        <v>0</v>
      </c>
      <c r="AA344" s="165">
        <f>COUNTIFS(BITACORA!$C$4:$C$7322,$B$7:$B$501,BITACORA!$E$4:$E$7322,$E$6:$AM$6,BITACORA!$B$4:$B$7322,"&gt;="&amp;$B$3,BITACORA!$B$4:$B$7322,"&lt;="&amp;$B$4)</f>
        <v>0</v>
      </c>
      <c r="AB344" s="165">
        <f>COUNTIFS(BITACORA!$C$4:$C$7322,$B$7:$B$501,BITACORA!$E$4:$E$7322,$E$6:$AM$6,BITACORA!$B$4:$B$7322,"&gt;="&amp;$B$3,BITACORA!$B$4:$B$7322,"&lt;="&amp;$B$4)</f>
        <v>0</v>
      </c>
      <c r="AC344" s="165">
        <f>COUNTIFS(BITACORA!$C$4:$C$7322,$B$7:$B$501,BITACORA!$E$4:$E$7322,$E$6:$AM$6,BITACORA!$B$4:$B$7322,"&gt;="&amp;$B$3,BITACORA!$B$4:$B$7322,"&lt;="&amp;$B$4)</f>
        <v>0</v>
      </c>
      <c r="AD344" s="165">
        <f>COUNTIFS(BITACORA!$C$4:$C$7322,$B$7:$B$501,BITACORA!$E$4:$E$7322,$E$6:$AM$6,BITACORA!$B$4:$B$7322,"&gt;="&amp;$B$3,BITACORA!$B$4:$B$7322,"&lt;="&amp;$B$4)</f>
        <v>0</v>
      </c>
      <c r="AE344" s="165">
        <f>COUNTIFS(BITACORA!$C$4:$C$7322,$B$7:$B$501,BITACORA!$E$4:$E$7322,$E$6:$AM$6,BITACORA!$B$4:$B$7322,"&gt;="&amp;$B$3,BITACORA!$B$4:$B$7322,"&lt;="&amp;$B$4)</f>
        <v>0</v>
      </c>
      <c r="AF344" s="165">
        <f>COUNTIFS(BITACORA!$C$4:$C$7322,$B$7:$B$501,BITACORA!$E$4:$E$7322,$E$6:$AM$6,BITACORA!$B$4:$B$7322,"&gt;="&amp;$B$3,BITACORA!$B$4:$B$7322,"&lt;="&amp;$B$4)</f>
        <v>0</v>
      </c>
      <c r="AG344" s="165">
        <f>COUNTIFS(BITACORA!$C$4:$C$7322,$B$7:$B$501,BITACORA!$E$4:$E$7322,$E$6:$AM$6,BITACORA!$B$4:$B$7322,"&gt;="&amp;$B$3,BITACORA!$B$4:$B$7322,"&lt;="&amp;$B$4)</f>
        <v>0</v>
      </c>
      <c r="AH344" s="165">
        <f>COUNTIFS(BITACORA!$C$4:$C$7322,$B$7:$B$501,BITACORA!$E$4:$E$7322,$E$6:$AM$6,BITACORA!$B$4:$B$7322,"&gt;="&amp;$B$3,BITACORA!$B$4:$B$7322,"&lt;="&amp;$B$4)</f>
        <v>0</v>
      </c>
      <c r="AI344" s="165">
        <f>COUNTIFS(BITACORA!$C$4:$C$7322,$B$7:$B$501,BITACORA!$E$4:$E$7322,$E$6:$AM$6,BITACORA!$B$4:$B$7322,"&gt;="&amp;$B$3,BITACORA!$B$4:$B$7322,"&lt;="&amp;$B$4)</f>
        <v>0</v>
      </c>
      <c r="AJ344" s="165">
        <f>COUNTIFS(BITACORA!$C$4:$C$7322,$B$7:$B$501,BITACORA!$E$4:$E$7322,$E$6:$AM$6,BITACORA!$B$4:$B$7322,"&gt;="&amp;$B$3,BITACORA!$B$4:$B$7322,"&lt;="&amp;$B$4)</f>
        <v>0</v>
      </c>
      <c r="AK344" s="165">
        <f>COUNTIFS(BITACORA!$C$4:$C$7322,$B$7:$B$501,BITACORA!$E$4:$E$7322,$E$6:$AM$6,BITACORA!$B$4:$B$7322,"&gt;="&amp;$B$3,BITACORA!$B$4:$B$7322,"&lt;="&amp;$B$4)</f>
        <v>0</v>
      </c>
      <c r="AL344" s="165">
        <f>COUNTIFS(BITACORA!$C$4:$C$7322,$B$7:$B$501,BITACORA!$E$4:$E$7322,$E$6:$AM$6,BITACORA!$B$4:$B$7322,"&gt;="&amp;$B$3,BITACORA!$B$4:$B$7322,"&lt;="&amp;$B$4)</f>
        <v>0</v>
      </c>
      <c r="AM344" s="165">
        <f>COUNTIFS(BITACORA!$C$4:$C$7322,$B$7:$B$501,BITACORA!$E$4:$E$7322,$E$6:$AM$6,BITACORA!$B$4:$B$7322,"&gt;="&amp;$B$3,BITACORA!$B$4:$B$7322,"&lt;="&amp;$B$4)</f>
        <v>0</v>
      </c>
    </row>
    <row r="345" spans="1:39">
      <c r="A345" s="141"/>
      <c r="B345" s="165"/>
      <c r="C345" s="165"/>
      <c r="D345" s="164">
        <f t="shared" si="0"/>
        <v>0</v>
      </c>
      <c r="E345" s="165">
        <f>COUNTIFS(BITACORA!$C$4:$C$7322,$B$7:$B$501,BITACORA!$E$4:$E$7322,$E$6:$AM$6,BITACORA!$B$4:$B$7322,"&gt;="&amp;$B$3,BITACORA!$B$4:$B$7322,"&lt;="&amp;$B$4)</f>
        <v>0</v>
      </c>
      <c r="F345" s="165">
        <f>COUNTIFS(BITACORA!$C$4:$C$7322,$B$7:$B$501,BITACORA!$E$4:$E$7322,$E$6:$AM$6,BITACORA!$B$4:$B$7322,"&gt;="&amp;$B$3,BITACORA!$B$4:$B$7322,"&lt;="&amp;$B$4)</f>
        <v>0</v>
      </c>
      <c r="G345" s="165">
        <f>COUNTIFS(BITACORA!$C$4:$C$7322,$B$7:$B$501,BITACORA!$E$4:$E$7322,$E$6:$AM$6,BITACORA!$B$4:$B$7322,"&gt;="&amp;$B$3,BITACORA!$B$4:$B$7322,"&lt;="&amp;$B$4)</f>
        <v>0</v>
      </c>
      <c r="H345" s="165">
        <f>COUNTIFS(BITACORA!$C$4:$C$7322,$B$7:$B$501,BITACORA!$E$4:$E$7322,$E$6:$AM$6,BITACORA!$B$4:$B$7322,"&gt;="&amp;$B$3,BITACORA!$B$4:$B$7322,"&lt;="&amp;$B$4)</f>
        <v>0</v>
      </c>
      <c r="I345" s="165">
        <f>COUNTIFS(BITACORA!$C$4:$C$7322,$B$7:$B$501,BITACORA!$E$4:$E$7322,$E$6:$AM$6,BITACORA!$B$4:$B$7322,"&gt;="&amp;$B$3,BITACORA!$B$4:$B$7322,"&lt;="&amp;$B$4)</f>
        <v>0</v>
      </c>
      <c r="J345" s="165">
        <f>COUNTIFS(BITACORA!$C$4:$C$7322,$B$7:$B$501,BITACORA!$E$4:$E$7322,$E$6:$AM$6,BITACORA!$B$4:$B$7322,"&gt;="&amp;$B$3,BITACORA!$B$4:$B$7322,"&lt;="&amp;$B$4)</f>
        <v>0</v>
      </c>
      <c r="K345" s="165">
        <f>COUNTIFS(BITACORA!$C$4:$C$7322,$B$7:$B$501,BITACORA!$E$4:$E$7322,$E$6:$AM$6,BITACORA!$B$4:$B$7322,"&gt;="&amp;$B$3,BITACORA!$B$4:$B$7322,"&lt;="&amp;$B$4)</f>
        <v>0</v>
      </c>
      <c r="L345" s="165">
        <f>COUNTIFS(BITACORA!$C$4:$C$7322,$B$7:$B$501,BITACORA!$E$4:$E$7322,$E$6:$AM$6,BITACORA!$B$4:$B$7322,"&gt;="&amp;$B$3,BITACORA!$B$4:$B$7322,"&lt;="&amp;$B$4)</f>
        <v>0</v>
      </c>
      <c r="M345" s="165">
        <f>COUNTIFS(BITACORA!$C$4:$C$7322,$B$7:$B$501,BITACORA!$E$4:$E$7322,$E$6:$AM$6,BITACORA!$B$4:$B$7322,"&gt;="&amp;$B$3,BITACORA!$B$4:$B$7322,"&lt;="&amp;$B$4)</f>
        <v>0</v>
      </c>
      <c r="N345" s="165">
        <f>COUNTIFS(BITACORA!$C$4:$C$7322,$B$7:$B$501,BITACORA!$E$4:$E$7322,$E$6:$AM$6,BITACORA!$B$4:$B$7322,"&gt;="&amp;$B$3,BITACORA!$B$4:$B$7322,"&lt;="&amp;$B$4)</f>
        <v>0</v>
      </c>
      <c r="O345" s="165">
        <f>COUNTIFS(BITACORA!$C$4:$C$7322,$B$7:$B$501,BITACORA!$E$4:$E$7322,$E$6:$AM$6,BITACORA!$B$4:$B$7322,"&gt;="&amp;$B$3,BITACORA!$B$4:$B$7322,"&lt;="&amp;$B$4)</f>
        <v>0</v>
      </c>
      <c r="P345" s="165">
        <f>COUNTIFS(BITACORA!$C$4:$C$7322,$B$7:$B$501,BITACORA!$E$4:$E$7322,$E$6:$AM$6,BITACORA!$B$4:$B$7322,"&gt;="&amp;$B$3,BITACORA!$B$4:$B$7322,"&lt;="&amp;$B$4)</f>
        <v>0</v>
      </c>
      <c r="Q345" s="165">
        <f>COUNTIFS(BITACORA!$C$4:$C$7322,$B$7:$B$501,BITACORA!$E$4:$E$7322,$E$6:$AM$6,BITACORA!$B$4:$B$7322,"&gt;="&amp;$B$3,BITACORA!$B$4:$B$7322,"&lt;="&amp;$B$4)</f>
        <v>0</v>
      </c>
      <c r="R345" s="165">
        <f>COUNTIFS(BITACORA!$C$4:$C$7322,$B$7:$B$501,BITACORA!$E$4:$E$7322,$E$6:$AM$6,BITACORA!$B$4:$B$7322,"&gt;="&amp;$B$3,BITACORA!$B$4:$B$7322,"&lt;="&amp;$B$4)</f>
        <v>0</v>
      </c>
      <c r="S345" s="165">
        <f>COUNTIFS(BITACORA!$C$4:$C$7322,$B$7:$B$501,BITACORA!$E$4:$E$7322,$E$6:$AM$6,BITACORA!$B$4:$B$7322,"&gt;="&amp;$B$3,BITACORA!$B$4:$B$7322,"&lt;="&amp;$B$4)</f>
        <v>0</v>
      </c>
      <c r="T345" s="165">
        <f>COUNTIFS(BITACORA!$C$4:$C$7322,$B$7:$B$501,BITACORA!$E$4:$E$7322,$E$6:$AM$6,BITACORA!$B$4:$B$7322,"&gt;="&amp;$B$3,BITACORA!$B$4:$B$7322,"&lt;="&amp;$B$4)</f>
        <v>0</v>
      </c>
      <c r="U345" s="165">
        <f>COUNTIFS(BITACORA!$C$4:$C$7322,$B$7:$B$501,BITACORA!$E$4:$E$7322,$E$6:$AM$6,BITACORA!$B$4:$B$7322,"&gt;="&amp;$B$3,BITACORA!$B$4:$B$7322,"&lt;="&amp;$B$4)</f>
        <v>0</v>
      </c>
      <c r="V345" s="165">
        <f>COUNTIFS(BITACORA!$C$4:$C$7322,$B$7:$B$501,BITACORA!$E$4:$E$7322,$E$6:$AM$6,BITACORA!$B$4:$B$7322,"&gt;="&amp;$B$3,BITACORA!$B$4:$B$7322,"&lt;="&amp;$B$4)</f>
        <v>0</v>
      </c>
      <c r="W345" s="165">
        <f>COUNTIFS(BITACORA!$C$4:$C$7322,$B$7:$B$501,BITACORA!$E$4:$E$7322,$E$6:$AM$6,BITACORA!$B$4:$B$7322,"&gt;="&amp;$B$3,BITACORA!$B$4:$B$7322,"&lt;="&amp;$B$4)</f>
        <v>0</v>
      </c>
      <c r="X345" s="165">
        <f>COUNTIFS(BITACORA!$C$4:$C$7322,$B$7:$B$501,BITACORA!$E$4:$E$7322,$E$6:$AM$6,BITACORA!$B$4:$B$7322,"&gt;="&amp;$B$3,BITACORA!$B$4:$B$7322,"&lt;="&amp;$B$4)</f>
        <v>0</v>
      </c>
      <c r="Y345" s="165">
        <f>COUNTIFS(BITACORA!$C$4:$C$7322,$B$7:$B$501,BITACORA!$E$4:$E$7322,$E$6:$AM$6,BITACORA!$B$4:$B$7322,"&gt;="&amp;$B$3,BITACORA!$B$4:$B$7322,"&lt;="&amp;$B$4)</f>
        <v>0</v>
      </c>
      <c r="Z345" s="165">
        <f>COUNTIFS(BITACORA!$C$4:$C$7322,$B$7:$B$501,BITACORA!$E$4:$E$7322,$E$6:$AM$6,BITACORA!$B$4:$B$7322,"&gt;="&amp;$B$3,BITACORA!$B$4:$B$7322,"&lt;="&amp;$B$4)</f>
        <v>0</v>
      </c>
      <c r="AA345" s="165">
        <f>COUNTIFS(BITACORA!$C$4:$C$7322,$B$7:$B$501,BITACORA!$E$4:$E$7322,$E$6:$AM$6,BITACORA!$B$4:$B$7322,"&gt;="&amp;$B$3,BITACORA!$B$4:$B$7322,"&lt;="&amp;$B$4)</f>
        <v>0</v>
      </c>
      <c r="AB345" s="165">
        <f>COUNTIFS(BITACORA!$C$4:$C$7322,$B$7:$B$501,BITACORA!$E$4:$E$7322,$E$6:$AM$6,BITACORA!$B$4:$B$7322,"&gt;="&amp;$B$3,BITACORA!$B$4:$B$7322,"&lt;="&amp;$B$4)</f>
        <v>0</v>
      </c>
      <c r="AC345" s="165">
        <f>COUNTIFS(BITACORA!$C$4:$C$7322,$B$7:$B$501,BITACORA!$E$4:$E$7322,$E$6:$AM$6,BITACORA!$B$4:$B$7322,"&gt;="&amp;$B$3,BITACORA!$B$4:$B$7322,"&lt;="&amp;$B$4)</f>
        <v>0</v>
      </c>
      <c r="AD345" s="165">
        <f>COUNTIFS(BITACORA!$C$4:$C$7322,$B$7:$B$501,BITACORA!$E$4:$E$7322,$E$6:$AM$6,BITACORA!$B$4:$B$7322,"&gt;="&amp;$B$3,BITACORA!$B$4:$B$7322,"&lt;="&amp;$B$4)</f>
        <v>0</v>
      </c>
      <c r="AE345" s="165">
        <f>COUNTIFS(BITACORA!$C$4:$C$7322,$B$7:$B$501,BITACORA!$E$4:$E$7322,$E$6:$AM$6,BITACORA!$B$4:$B$7322,"&gt;="&amp;$B$3,BITACORA!$B$4:$B$7322,"&lt;="&amp;$B$4)</f>
        <v>0</v>
      </c>
      <c r="AF345" s="165">
        <f>COUNTIFS(BITACORA!$C$4:$C$7322,$B$7:$B$501,BITACORA!$E$4:$E$7322,$E$6:$AM$6,BITACORA!$B$4:$B$7322,"&gt;="&amp;$B$3,BITACORA!$B$4:$B$7322,"&lt;="&amp;$B$4)</f>
        <v>0</v>
      </c>
      <c r="AG345" s="165">
        <f>COUNTIFS(BITACORA!$C$4:$C$7322,$B$7:$B$501,BITACORA!$E$4:$E$7322,$E$6:$AM$6,BITACORA!$B$4:$B$7322,"&gt;="&amp;$B$3,BITACORA!$B$4:$B$7322,"&lt;="&amp;$B$4)</f>
        <v>0</v>
      </c>
      <c r="AH345" s="165">
        <f>COUNTIFS(BITACORA!$C$4:$C$7322,$B$7:$B$501,BITACORA!$E$4:$E$7322,$E$6:$AM$6,BITACORA!$B$4:$B$7322,"&gt;="&amp;$B$3,BITACORA!$B$4:$B$7322,"&lt;="&amp;$B$4)</f>
        <v>0</v>
      </c>
      <c r="AI345" s="165">
        <f>COUNTIFS(BITACORA!$C$4:$C$7322,$B$7:$B$501,BITACORA!$E$4:$E$7322,$E$6:$AM$6,BITACORA!$B$4:$B$7322,"&gt;="&amp;$B$3,BITACORA!$B$4:$B$7322,"&lt;="&amp;$B$4)</f>
        <v>0</v>
      </c>
      <c r="AJ345" s="165">
        <f>COUNTIFS(BITACORA!$C$4:$C$7322,$B$7:$B$501,BITACORA!$E$4:$E$7322,$E$6:$AM$6,BITACORA!$B$4:$B$7322,"&gt;="&amp;$B$3,BITACORA!$B$4:$B$7322,"&lt;="&amp;$B$4)</f>
        <v>0</v>
      </c>
      <c r="AK345" s="165">
        <f>COUNTIFS(BITACORA!$C$4:$C$7322,$B$7:$B$501,BITACORA!$E$4:$E$7322,$E$6:$AM$6,BITACORA!$B$4:$B$7322,"&gt;="&amp;$B$3,BITACORA!$B$4:$B$7322,"&lt;="&amp;$B$4)</f>
        <v>0</v>
      </c>
      <c r="AL345" s="165">
        <f>COUNTIFS(BITACORA!$C$4:$C$7322,$B$7:$B$501,BITACORA!$E$4:$E$7322,$E$6:$AM$6,BITACORA!$B$4:$B$7322,"&gt;="&amp;$B$3,BITACORA!$B$4:$B$7322,"&lt;="&amp;$B$4)</f>
        <v>0</v>
      </c>
      <c r="AM345" s="165">
        <f>COUNTIFS(BITACORA!$C$4:$C$7322,$B$7:$B$501,BITACORA!$E$4:$E$7322,$E$6:$AM$6,BITACORA!$B$4:$B$7322,"&gt;="&amp;$B$3,BITACORA!$B$4:$B$7322,"&lt;="&amp;$B$4)</f>
        <v>0</v>
      </c>
    </row>
    <row r="346" spans="1:39">
      <c r="A346" s="141"/>
      <c r="B346" s="165"/>
      <c r="C346" s="165"/>
      <c r="D346" s="164">
        <f t="shared" si="0"/>
        <v>0</v>
      </c>
      <c r="E346" s="165">
        <f>COUNTIFS(BITACORA!$C$4:$C$7322,$B$7:$B$501,BITACORA!$E$4:$E$7322,$E$6:$AM$6,BITACORA!$B$4:$B$7322,"&gt;="&amp;$B$3,BITACORA!$B$4:$B$7322,"&lt;="&amp;$B$4)</f>
        <v>0</v>
      </c>
      <c r="F346" s="165">
        <f>COUNTIFS(BITACORA!$C$4:$C$7322,$B$7:$B$501,BITACORA!$E$4:$E$7322,$E$6:$AM$6,BITACORA!$B$4:$B$7322,"&gt;="&amp;$B$3,BITACORA!$B$4:$B$7322,"&lt;="&amp;$B$4)</f>
        <v>0</v>
      </c>
      <c r="G346" s="165">
        <f>COUNTIFS(BITACORA!$C$4:$C$7322,$B$7:$B$501,BITACORA!$E$4:$E$7322,$E$6:$AM$6,BITACORA!$B$4:$B$7322,"&gt;="&amp;$B$3,BITACORA!$B$4:$B$7322,"&lt;="&amp;$B$4)</f>
        <v>0</v>
      </c>
      <c r="H346" s="165">
        <f>COUNTIFS(BITACORA!$C$4:$C$7322,$B$7:$B$501,BITACORA!$E$4:$E$7322,$E$6:$AM$6,BITACORA!$B$4:$B$7322,"&gt;="&amp;$B$3,BITACORA!$B$4:$B$7322,"&lt;="&amp;$B$4)</f>
        <v>0</v>
      </c>
      <c r="I346" s="165">
        <f>COUNTIFS(BITACORA!$C$4:$C$7322,$B$7:$B$501,BITACORA!$E$4:$E$7322,$E$6:$AM$6,BITACORA!$B$4:$B$7322,"&gt;="&amp;$B$3,BITACORA!$B$4:$B$7322,"&lt;="&amp;$B$4)</f>
        <v>0</v>
      </c>
      <c r="J346" s="165">
        <f>COUNTIFS(BITACORA!$C$4:$C$7322,$B$7:$B$501,BITACORA!$E$4:$E$7322,$E$6:$AM$6,BITACORA!$B$4:$B$7322,"&gt;="&amp;$B$3,BITACORA!$B$4:$B$7322,"&lt;="&amp;$B$4)</f>
        <v>0</v>
      </c>
      <c r="K346" s="165">
        <f>COUNTIFS(BITACORA!$C$4:$C$7322,$B$7:$B$501,BITACORA!$E$4:$E$7322,$E$6:$AM$6,BITACORA!$B$4:$B$7322,"&gt;="&amp;$B$3,BITACORA!$B$4:$B$7322,"&lt;="&amp;$B$4)</f>
        <v>0</v>
      </c>
      <c r="L346" s="165">
        <f>COUNTIFS(BITACORA!$C$4:$C$7322,$B$7:$B$501,BITACORA!$E$4:$E$7322,$E$6:$AM$6,BITACORA!$B$4:$B$7322,"&gt;="&amp;$B$3,BITACORA!$B$4:$B$7322,"&lt;="&amp;$B$4)</f>
        <v>0</v>
      </c>
      <c r="M346" s="165">
        <f>COUNTIFS(BITACORA!$C$4:$C$7322,$B$7:$B$501,BITACORA!$E$4:$E$7322,$E$6:$AM$6,BITACORA!$B$4:$B$7322,"&gt;="&amp;$B$3,BITACORA!$B$4:$B$7322,"&lt;="&amp;$B$4)</f>
        <v>0</v>
      </c>
      <c r="N346" s="165">
        <f>COUNTIFS(BITACORA!$C$4:$C$7322,$B$7:$B$501,BITACORA!$E$4:$E$7322,$E$6:$AM$6,BITACORA!$B$4:$B$7322,"&gt;="&amp;$B$3,BITACORA!$B$4:$B$7322,"&lt;="&amp;$B$4)</f>
        <v>0</v>
      </c>
      <c r="O346" s="165">
        <f>COUNTIFS(BITACORA!$C$4:$C$7322,$B$7:$B$501,BITACORA!$E$4:$E$7322,$E$6:$AM$6,BITACORA!$B$4:$B$7322,"&gt;="&amp;$B$3,BITACORA!$B$4:$B$7322,"&lt;="&amp;$B$4)</f>
        <v>0</v>
      </c>
      <c r="P346" s="165">
        <f>COUNTIFS(BITACORA!$C$4:$C$7322,$B$7:$B$501,BITACORA!$E$4:$E$7322,$E$6:$AM$6,BITACORA!$B$4:$B$7322,"&gt;="&amp;$B$3,BITACORA!$B$4:$B$7322,"&lt;="&amp;$B$4)</f>
        <v>0</v>
      </c>
      <c r="Q346" s="165">
        <f>COUNTIFS(BITACORA!$C$4:$C$7322,$B$7:$B$501,BITACORA!$E$4:$E$7322,$E$6:$AM$6,BITACORA!$B$4:$B$7322,"&gt;="&amp;$B$3,BITACORA!$B$4:$B$7322,"&lt;="&amp;$B$4)</f>
        <v>0</v>
      </c>
      <c r="R346" s="165">
        <f>COUNTIFS(BITACORA!$C$4:$C$7322,$B$7:$B$501,BITACORA!$E$4:$E$7322,$E$6:$AM$6,BITACORA!$B$4:$B$7322,"&gt;="&amp;$B$3,BITACORA!$B$4:$B$7322,"&lt;="&amp;$B$4)</f>
        <v>0</v>
      </c>
      <c r="S346" s="165">
        <f>COUNTIFS(BITACORA!$C$4:$C$7322,$B$7:$B$501,BITACORA!$E$4:$E$7322,$E$6:$AM$6,BITACORA!$B$4:$B$7322,"&gt;="&amp;$B$3,BITACORA!$B$4:$B$7322,"&lt;="&amp;$B$4)</f>
        <v>0</v>
      </c>
      <c r="T346" s="165">
        <f>COUNTIFS(BITACORA!$C$4:$C$7322,$B$7:$B$501,BITACORA!$E$4:$E$7322,$E$6:$AM$6,BITACORA!$B$4:$B$7322,"&gt;="&amp;$B$3,BITACORA!$B$4:$B$7322,"&lt;="&amp;$B$4)</f>
        <v>0</v>
      </c>
      <c r="U346" s="165">
        <f>COUNTIFS(BITACORA!$C$4:$C$7322,$B$7:$B$501,BITACORA!$E$4:$E$7322,$E$6:$AM$6,BITACORA!$B$4:$B$7322,"&gt;="&amp;$B$3,BITACORA!$B$4:$B$7322,"&lt;="&amp;$B$4)</f>
        <v>0</v>
      </c>
      <c r="V346" s="165">
        <f>COUNTIFS(BITACORA!$C$4:$C$7322,$B$7:$B$501,BITACORA!$E$4:$E$7322,$E$6:$AM$6,BITACORA!$B$4:$B$7322,"&gt;="&amp;$B$3,BITACORA!$B$4:$B$7322,"&lt;="&amp;$B$4)</f>
        <v>0</v>
      </c>
      <c r="W346" s="165">
        <f>COUNTIFS(BITACORA!$C$4:$C$7322,$B$7:$B$501,BITACORA!$E$4:$E$7322,$E$6:$AM$6,BITACORA!$B$4:$B$7322,"&gt;="&amp;$B$3,BITACORA!$B$4:$B$7322,"&lt;="&amp;$B$4)</f>
        <v>0</v>
      </c>
      <c r="X346" s="165">
        <f>COUNTIFS(BITACORA!$C$4:$C$7322,$B$7:$B$501,BITACORA!$E$4:$E$7322,$E$6:$AM$6,BITACORA!$B$4:$B$7322,"&gt;="&amp;$B$3,BITACORA!$B$4:$B$7322,"&lt;="&amp;$B$4)</f>
        <v>0</v>
      </c>
      <c r="Y346" s="165">
        <f>COUNTIFS(BITACORA!$C$4:$C$7322,$B$7:$B$501,BITACORA!$E$4:$E$7322,$E$6:$AM$6,BITACORA!$B$4:$B$7322,"&gt;="&amp;$B$3,BITACORA!$B$4:$B$7322,"&lt;="&amp;$B$4)</f>
        <v>0</v>
      </c>
      <c r="Z346" s="165">
        <f>COUNTIFS(BITACORA!$C$4:$C$7322,$B$7:$B$501,BITACORA!$E$4:$E$7322,$E$6:$AM$6,BITACORA!$B$4:$B$7322,"&gt;="&amp;$B$3,BITACORA!$B$4:$B$7322,"&lt;="&amp;$B$4)</f>
        <v>0</v>
      </c>
      <c r="AA346" s="165">
        <f>COUNTIFS(BITACORA!$C$4:$C$7322,$B$7:$B$501,BITACORA!$E$4:$E$7322,$E$6:$AM$6,BITACORA!$B$4:$B$7322,"&gt;="&amp;$B$3,BITACORA!$B$4:$B$7322,"&lt;="&amp;$B$4)</f>
        <v>0</v>
      </c>
      <c r="AB346" s="165">
        <f>COUNTIFS(BITACORA!$C$4:$C$7322,$B$7:$B$501,BITACORA!$E$4:$E$7322,$E$6:$AM$6,BITACORA!$B$4:$B$7322,"&gt;="&amp;$B$3,BITACORA!$B$4:$B$7322,"&lt;="&amp;$B$4)</f>
        <v>0</v>
      </c>
      <c r="AC346" s="165">
        <f>COUNTIFS(BITACORA!$C$4:$C$7322,$B$7:$B$501,BITACORA!$E$4:$E$7322,$E$6:$AM$6,BITACORA!$B$4:$B$7322,"&gt;="&amp;$B$3,BITACORA!$B$4:$B$7322,"&lt;="&amp;$B$4)</f>
        <v>0</v>
      </c>
      <c r="AD346" s="165">
        <f>COUNTIFS(BITACORA!$C$4:$C$7322,$B$7:$B$501,BITACORA!$E$4:$E$7322,$E$6:$AM$6,BITACORA!$B$4:$B$7322,"&gt;="&amp;$B$3,BITACORA!$B$4:$B$7322,"&lt;="&amp;$B$4)</f>
        <v>0</v>
      </c>
      <c r="AE346" s="165">
        <f>COUNTIFS(BITACORA!$C$4:$C$7322,$B$7:$B$501,BITACORA!$E$4:$E$7322,$E$6:$AM$6,BITACORA!$B$4:$B$7322,"&gt;="&amp;$B$3,BITACORA!$B$4:$B$7322,"&lt;="&amp;$B$4)</f>
        <v>0</v>
      </c>
      <c r="AF346" s="165">
        <f>COUNTIFS(BITACORA!$C$4:$C$7322,$B$7:$B$501,BITACORA!$E$4:$E$7322,$E$6:$AM$6,BITACORA!$B$4:$B$7322,"&gt;="&amp;$B$3,BITACORA!$B$4:$B$7322,"&lt;="&amp;$B$4)</f>
        <v>0</v>
      </c>
      <c r="AG346" s="165">
        <f>COUNTIFS(BITACORA!$C$4:$C$7322,$B$7:$B$501,BITACORA!$E$4:$E$7322,$E$6:$AM$6,BITACORA!$B$4:$B$7322,"&gt;="&amp;$B$3,BITACORA!$B$4:$B$7322,"&lt;="&amp;$B$4)</f>
        <v>0</v>
      </c>
      <c r="AH346" s="165">
        <f>COUNTIFS(BITACORA!$C$4:$C$7322,$B$7:$B$501,BITACORA!$E$4:$E$7322,$E$6:$AM$6,BITACORA!$B$4:$B$7322,"&gt;="&amp;$B$3,BITACORA!$B$4:$B$7322,"&lt;="&amp;$B$4)</f>
        <v>0</v>
      </c>
      <c r="AI346" s="165">
        <f>COUNTIFS(BITACORA!$C$4:$C$7322,$B$7:$B$501,BITACORA!$E$4:$E$7322,$E$6:$AM$6,BITACORA!$B$4:$B$7322,"&gt;="&amp;$B$3,BITACORA!$B$4:$B$7322,"&lt;="&amp;$B$4)</f>
        <v>0</v>
      </c>
      <c r="AJ346" s="165">
        <f>COUNTIFS(BITACORA!$C$4:$C$7322,$B$7:$B$501,BITACORA!$E$4:$E$7322,$E$6:$AM$6,BITACORA!$B$4:$B$7322,"&gt;="&amp;$B$3,BITACORA!$B$4:$B$7322,"&lt;="&amp;$B$4)</f>
        <v>0</v>
      </c>
      <c r="AK346" s="165">
        <f>COUNTIFS(BITACORA!$C$4:$C$7322,$B$7:$B$501,BITACORA!$E$4:$E$7322,$E$6:$AM$6,BITACORA!$B$4:$B$7322,"&gt;="&amp;$B$3,BITACORA!$B$4:$B$7322,"&lt;="&amp;$B$4)</f>
        <v>0</v>
      </c>
      <c r="AL346" s="165">
        <f>COUNTIFS(BITACORA!$C$4:$C$7322,$B$7:$B$501,BITACORA!$E$4:$E$7322,$E$6:$AM$6,BITACORA!$B$4:$B$7322,"&gt;="&amp;$B$3,BITACORA!$B$4:$B$7322,"&lt;="&amp;$B$4)</f>
        <v>0</v>
      </c>
      <c r="AM346" s="165">
        <f>COUNTIFS(BITACORA!$C$4:$C$7322,$B$7:$B$501,BITACORA!$E$4:$E$7322,$E$6:$AM$6,BITACORA!$B$4:$B$7322,"&gt;="&amp;$B$3,BITACORA!$B$4:$B$7322,"&lt;="&amp;$B$4)</f>
        <v>0</v>
      </c>
    </row>
    <row r="347" spans="1:39">
      <c r="A347" s="141"/>
      <c r="B347" s="165"/>
      <c r="C347" s="165"/>
      <c r="D347" s="164">
        <f t="shared" si="0"/>
        <v>0</v>
      </c>
      <c r="E347" s="165">
        <f>COUNTIFS(BITACORA!$C$4:$C$7322,$B$7:$B$501,BITACORA!$E$4:$E$7322,$E$6:$AM$6,BITACORA!$B$4:$B$7322,"&gt;="&amp;$B$3,BITACORA!$B$4:$B$7322,"&lt;="&amp;$B$4)</f>
        <v>0</v>
      </c>
      <c r="F347" s="165">
        <f>COUNTIFS(BITACORA!$C$4:$C$7322,$B$7:$B$501,BITACORA!$E$4:$E$7322,$E$6:$AM$6,BITACORA!$B$4:$B$7322,"&gt;="&amp;$B$3,BITACORA!$B$4:$B$7322,"&lt;="&amp;$B$4)</f>
        <v>0</v>
      </c>
      <c r="G347" s="165">
        <f>COUNTIFS(BITACORA!$C$4:$C$7322,$B$7:$B$501,BITACORA!$E$4:$E$7322,$E$6:$AM$6,BITACORA!$B$4:$B$7322,"&gt;="&amp;$B$3,BITACORA!$B$4:$B$7322,"&lt;="&amp;$B$4)</f>
        <v>0</v>
      </c>
      <c r="H347" s="165">
        <f>COUNTIFS(BITACORA!$C$4:$C$7322,$B$7:$B$501,BITACORA!$E$4:$E$7322,$E$6:$AM$6,BITACORA!$B$4:$B$7322,"&gt;="&amp;$B$3,BITACORA!$B$4:$B$7322,"&lt;="&amp;$B$4)</f>
        <v>0</v>
      </c>
      <c r="I347" s="165">
        <f>COUNTIFS(BITACORA!$C$4:$C$7322,$B$7:$B$501,BITACORA!$E$4:$E$7322,$E$6:$AM$6,BITACORA!$B$4:$B$7322,"&gt;="&amp;$B$3,BITACORA!$B$4:$B$7322,"&lt;="&amp;$B$4)</f>
        <v>0</v>
      </c>
      <c r="J347" s="165">
        <f>COUNTIFS(BITACORA!$C$4:$C$7322,$B$7:$B$501,BITACORA!$E$4:$E$7322,$E$6:$AM$6,BITACORA!$B$4:$B$7322,"&gt;="&amp;$B$3,BITACORA!$B$4:$B$7322,"&lt;="&amp;$B$4)</f>
        <v>0</v>
      </c>
      <c r="K347" s="165">
        <f>COUNTIFS(BITACORA!$C$4:$C$7322,$B$7:$B$501,BITACORA!$E$4:$E$7322,$E$6:$AM$6,BITACORA!$B$4:$B$7322,"&gt;="&amp;$B$3,BITACORA!$B$4:$B$7322,"&lt;="&amp;$B$4)</f>
        <v>0</v>
      </c>
      <c r="L347" s="165">
        <f>COUNTIFS(BITACORA!$C$4:$C$7322,$B$7:$B$501,BITACORA!$E$4:$E$7322,$E$6:$AM$6,BITACORA!$B$4:$B$7322,"&gt;="&amp;$B$3,BITACORA!$B$4:$B$7322,"&lt;="&amp;$B$4)</f>
        <v>0</v>
      </c>
      <c r="M347" s="165">
        <f>COUNTIFS(BITACORA!$C$4:$C$7322,$B$7:$B$501,BITACORA!$E$4:$E$7322,$E$6:$AM$6,BITACORA!$B$4:$B$7322,"&gt;="&amp;$B$3,BITACORA!$B$4:$B$7322,"&lt;="&amp;$B$4)</f>
        <v>0</v>
      </c>
      <c r="N347" s="165">
        <f>COUNTIFS(BITACORA!$C$4:$C$7322,$B$7:$B$501,BITACORA!$E$4:$E$7322,$E$6:$AM$6,BITACORA!$B$4:$B$7322,"&gt;="&amp;$B$3,BITACORA!$B$4:$B$7322,"&lt;="&amp;$B$4)</f>
        <v>0</v>
      </c>
      <c r="O347" s="165">
        <f>COUNTIFS(BITACORA!$C$4:$C$7322,$B$7:$B$501,BITACORA!$E$4:$E$7322,$E$6:$AM$6,BITACORA!$B$4:$B$7322,"&gt;="&amp;$B$3,BITACORA!$B$4:$B$7322,"&lt;="&amp;$B$4)</f>
        <v>0</v>
      </c>
      <c r="P347" s="165">
        <f>COUNTIFS(BITACORA!$C$4:$C$7322,$B$7:$B$501,BITACORA!$E$4:$E$7322,$E$6:$AM$6,BITACORA!$B$4:$B$7322,"&gt;="&amp;$B$3,BITACORA!$B$4:$B$7322,"&lt;="&amp;$B$4)</f>
        <v>0</v>
      </c>
      <c r="Q347" s="165">
        <f>COUNTIFS(BITACORA!$C$4:$C$7322,$B$7:$B$501,BITACORA!$E$4:$E$7322,$E$6:$AM$6,BITACORA!$B$4:$B$7322,"&gt;="&amp;$B$3,BITACORA!$B$4:$B$7322,"&lt;="&amp;$B$4)</f>
        <v>0</v>
      </c>
      <c r="R347" s="165">
        <f>COUNTIFS(BITACORA!$C$4:$C$7322,$B$7:$B$501,BITACORA!$E$4:$E$7322,$E$6:$AM$6,BITACORA!$B$4:$B$7322,"&gt;="&amp;$B$3,BITACORA!$B$4:$B$7322,"&lt;="&amp;$B$4)</f>
        <v>0</v>
      </c>
      <c r="S347" s="165">
        <f>COUNTIFS(BITACORA!$C$4:$C$7322,$B$7:$B$501,BITACORA!$E$4:$E$7322,$E$6:$AM$6,BITACORA!$B$4:$B$7322,"&gt;="&amp;$B$3,BITACORA!$B$4:$B$7322,"&lt;="&amp;$B$4)</f>
        <v>0</v>
      </c>
      <c r="T347" s="165">
        <f>COUNTIFS(BITACORA!$C$4:$C$7322,$B$7:$B$501,BITACORA!$E$4:$E$7322,$E$6:$AM$6,BITACORA!$B$4:$B$7322,"&gt;="&amp;$B$3,BITACORA!$B$4:$B$7322,"&lt;="&amp;$B$4)</f>
        <v>0</v>
      </c>
      <c r="U347" s="165">
        <f>COUNTIFS(BITACORA!$C$4:$C$7322,$B$7:$B$501,BITACORA!$E$4:$E$7322,$E$6:$AM$6,BITACORA!$B$4:$B$7322,"&gt;="&amp;$B$3,BITACORA!$B$4:$B$7322,"&lt;="&amp;$B$4)</f>
        <v>0</v>
      </c>
      <c r="V347" s="165">
        <f>COUNTIFS(BITACORA!$C$4:$C$7322,$B$7:$B$501,BITACORA!$E$4:$E$7322,$E$6:$AM$6,BITACORA!$B$4:$B$7322,"&gt;="&amp;$B$3,BITACORA!$B$4:$B$7322,"&lt;="&amp;$B$4)</f>
        <v>0</v>
      </c>
      <c r="W347" s="165">
        <f>COUNTIFS(BITACORA!$C$4:$C$7322,$B$7:$B$501,BITACORA!$E$4:$E$7322,$E$6:$AM$6,BITACORA!$B$4:$B$7322,"&gt;="&amp;$B$3,BITACORA!$B$4:$B$7322,"&lt;="&amp;$B$4)</f>
        <v>0</v>
      </c>
      <c r="X347" s="165">
        <f>COUNTIFS(BITACORA!$C$4:$C$7322,$B$7:$B$501,BITACORA!$E$4:$E$7322,$E$6:$AM$6,BITACORA!$B$4:$B$7322,"&gt;="&amp;$B$3,BITACORA!$B$4:$B$7322,"&lt;="&amp;$B$4)</f>
        <v>0</v>
      </c>
      <c r="Y347" s="165">
        <f>COUNTIFS(BITACORA!$C$4:$C$7322,$B$7:$B$501,BITACORA!$E$4:$E$7322,$E$6:$AM$6,BITACORA!$B$4:$B$7322,"&gt;="&amp;$B$3,BITACORA!$B$4:$B$7322,"&lt;="&amp;$B$4)</f>
        <v>0</v>
      </c>
      <c r="Z347" s="165">
        <f>COUNTIFS(BITACORA!$C$4:$C$7322,$B$7:$B$501,BITACORA!$E$4:$E$7322,$E$6:$AM$6,BITACORA!$B$4:$B$7322,"&gt;="&amp;$B$3,BITACORA!$B$4:$B$7322,"&lt;="&amp;$B$4)</f>
        <v>0</v>
      </c>
      <c r="AA347" s="165">
        <f>COUNTIFS(BITACORA!$C$4:$C$7322,$B$7:$B$501,BITACORA!$E$4:$E$7322,$E$6:$AM$6,BITACORA!$B$4:$B$7322,"&gt;="&amp;$B$3,BITACORA!$B$4:$B$7322,"&lt;="&amp;$B$4)</f>
        <v>0</v>
      </c>
      <c r="AB347" s="165">
        <f>COUNTIFS(BITACORA!$C$4:$C$7322,$B$7:$B$501,BITACORA!$E$4:$E$7322,$E$6:$AM$6,BITACORA!$B$4:$B$7322,"&gt;="&amp;$B$3,BITACORA!$B$4:$B$7322,"&lt;="&amp;$B$4)</f>
        <v>0</v>
      </c>
      <c r="AC347" s="165">
        <f>COUNTIFS(BITACORA!$C$4:$C$7322,$B$7:$B$501,BITACORA!$E$4:$E$7322,$E$6:$AM$6,BITACORA!$B$4:$B$7322,"&gt;="&amp;$B$3,BITACORA!$B$4:$B$7322,"&lt;="&amp;$B$4)</f>
        <v>0</v>
      </c>
      <c r="AD347" s="165">
        <f>COUNTIFS(BITACORA!$C$4:$C$7322,$B$7:$B$501,BITACORA!$E$4:$E$7322,$E$6:$AM$6,BITACORA!$B$4:$B$7322,"&gt;="&amp;$B$3,BITACORA!$B$4:$B$7322,"&lt;="&amp;$B$4)</f>
        <v>0</v>
      </c>
      <c r="AE347" s="165">
        <f>COUNTIFS(BITACORA!$C$4:$C$7322,$B$7:$B$501,BITACORA!$E$4:$E$7322,$E$6:$AM$6,BITACORA!$B$4:$B$7322,"&gt;="&amp;$B$3,BITACORA!$B$4:$B$7322,"&lt;="&amp;$B$4)</f>
        <v>0</v>
      </c>
      <c r="AF347" s="165">
        <f>COUNTIFS(BITACORA!$C$4:$C$7322,$B$7:$B$501,BITACORA!$E$4:$E$7322,$E$6:$AM$6,BITACORA!$B$4:$B$7322,"&gt;="&amp;$B$3,BITACORA!$B$4:$B$7322,"&lt;="&amp;$B$4)</f>
        <v>0</v>
      </c>
      <c r="AG347" s="165">
        <f>COUNTIFS(BITACORA!$C$4:$C$7322,$B$7:$B$501,BITACORA!$E$4:$E$7322,$E$6:$AM$6,BITACORA!$B$4:$B$7322,"&gt;="&amp;$B$3,BITACORA!$B$4:$B$7322,"&lt;="&amp;$B$4)</f>
        <v>0</v>
      </c>
      <c r="AH347" s="165">
        <f>COUNTIFS(BITACORA!$C$4:$C$7322,$B$7:$B$501,BITACORA!$E$4:$E$7322,$E$6:$AM$6,BITACORA!$B$4:$B$7322,"&gt;="&amp;$B$3,BITACORA!$B$4:$B$7322,"&lt;="&amp;$B$4)</f>
        <v>0</v>
      </c>
      <c r="AI347" s="165">
        <f>COUNTIFS(BITACORA!$C$4:$C$7322,$B$7:$B$501,BITACORA!$E$4:$E$7322,$E$6:$AM$6,BITACORA!$B$4:$B$7322,"&gt;="&amp;$B$3,BITACORA!$B$4:$B$7322,"&lt;="&amp;$B$4)</f>
        <v>0</v>
      </c>
      <c r="AJ347" s="165">
        <f>COUNTIFS(BITACORA!$C$4:$C$7322,$B$7:$B$501,BITACORA!$E$4:$E$7322,$E$6:$AM$6,BITACORA!$B$4:$B$7322,"&gt;="&amp;$B$3,BITACORA!$B$4:$B$7322,"&lt;="&amp;$B$4)</f>
        <v>0</v>
      </c>
      <c r="AK347" s="165">
        <f>COUNTIFS(BITACORA!$C$4:$C$7322,$B$7:$B$501,BITACORA!$E$4:$E$7322,$E$6:$AM$6,BITACORA!$B$4:$B$7322,"&gt;="&amp;$B$3,BITACORA!$B$4:$B$7322,"&lt;="&amp;$B$4)</f>
        <v>0</v>
      </c>
      <c r="AL347" s="165">
        <f>COUNTIFS(BITACORA!$C$4:$C$7322,$B$7:$B$501,BITACORA!$E$4:$E$7322,$E$6:$AM$6,BITACORA!$B$4:$B$7322,"&gt;="&amp;$B$3,BITACORA!$B$4:$B$7322,"&lt;="&amp;$B$4)</f>
        <v>0</v>
      </c>
      <c r="AM347" s="165">
        <f>COUNTIFS(BITACORA!$C$4:$C$7322,$B$7:$B$501,BITACORA!$E$4:$E$7322,$E$6:$AM$6,BITACORA!$B$4:$B$7322,"&gt;="&amp;$B$3,BITACORA!$B$4:$B$7322,"&lt;="&amp;$B$4)</f>
        <v>0</v>
      </c>
    </row>
    <row r="348" spans="1:39">
      <c r="A348" s="141"/>
      <c r="B348" s="165"/>
      <c r="C348" s="165"/>
      <c r="D348" s="164">
        <f t="shared" si="0"/>
        <v>0</v>
      </c>
      <c r="E348" s="165">
        <f>COUNTIFS(BITACORA!$C$4:$C$7322,$B$7:$B$501,BITACORA!$E$4:$E$7322,$E$6:$AM$6,BITACORA!$B$4:$B$7322,"&gt;="&amp;$B$3,BITACORA!$B$4:$B$7322,"&lt;="&amp;$B$4)</f>
        <v>0</v>
      </c>
      <c r="F348" s="165">
        <f>COUNTIFS(BITACORA!$C$4:$C$7322,$B$7:$B$501,BITACORA!$E$4:$E$7322,$E$6:$AM$6,BITACORA!$B$4:$B$7322,"&gt;="&amp;$B$3,BITACORA!$B$4:$B$7322,"&lt;="&amp;$B$4)</f>
        <v>0</v>
      </c>
      <c r="G348" s="165">
        <f>COUNTIFS(BITACORA!$C$4:$C$7322,$B$7:$B$501,BITACORA!$E$4:$E$7322,$E$6:$AM$6,BITACORA!$B$4:$B$7322,"&gt;="&amp;$B$3,BITACORA!$B$4:$B$7322,"&lt;="&amp;$B$4)</f>
        <v>0</v>
      </c>
      <c r="H348" s="165">
        <f>COUNTIFS(BITACORA!$C$4:$C$7322,$B$7:$B$501,BITACORA!$E$4:$E$7322,$E$6:$AM$6,BITACORA!$B$4:$B$7322,"&gt;="&amp;$B$3,BITACORA!$B$4:$B$7322,"&lt;="&amp;$B$4)</f>
        <v>0</v>
      </c>
      <c r="I348" s="165">
        <f>COUNTIFS(BITACORA!$C$4:$C$7322,$B$7:$B$501,BITACORA!$E$4:$E$7322,$E$6:$AM$6,BITACORA!$B$4:$B$7322,"&gt;="&amp;$B$3,BITACORA!$B$4:$B$7322,"&lt;="&amp;$B$4)</f>
        <v>0</v>
      </c>
      <c r="J348" s="165">
        <f>COUNTIFS(BITACORA!$C$4:$C$7322,$B$7:$B$501,BITACORA!$E$4:$E$7322,$E$6:$AM$6,BITACORA!$B$4:$B$7322,"&gt;="&amp;$B$3,BITACORA!$B$4:$B$7322,"&lt;="&amp;$B$4)</f>
        <v>0</v>
      </c>
      <c r="K348" s="165">
        <f>COUNTIFS(BITACORA!$C$4:$C$7322,$B$7:$B$501,BITACORA!$E$4:$E$7322,$E$6:$AM$6,BITACORA!$B$4:$B$7322,"&gt;="&amp;$B$3,BITACORA!$B$4:$B$7322,"&lt;="&amp;$B$4)</f>
        <v>0</v>
      </c>
      <c r="L348" s="165">
        <f>COUNTIFS(BITACORA!$C$4:$C$7322,$B$7:$B$501,BITACORA!$E$4:$E$7322,$E$6:$AM$6,BITACORA!$B$4:$B$7322,"&gt;="&amp;$B$3,BITACORA!$B$4:$B$7322,"&lt;="&amp;$B$4)</f>
        <v>0</v>
      </c>
      <c r="M348" s="165">
        <f>COUNTIFS(BITACORA!$C$4:$C$7322,$B$7:$B$501,BITACORA!$E$4:$E$7322,$E$6:$AM$6,BITACORA!$B$4:$B$7322,"&gt;="&amp;$B$3,BITACORA!$B$4:$B$7322,"&lt;="&amp;$B$4)</f>
        <v>0</v>
      </c>
      <c r="N348" s="165">
        <f>COUNTIFS(BITACORA!$C$4:$C$7322,$B$7:$B$501,BITACORA!$E$4:$E$7322,$E$6:$AM$6,BITACORA!$B$4:$B$7322,"&gt;="&amp;$B$3,BITACORA!$B$4:$B$7322,"&lt;="&amp;$B$4)</f>
        <v>0</v>
      </c>
      <c r="O348" s="165">
        <f>COUNTIFS(BITACORA!$C$4:$C$7322,$B$7:$B$501,BITACORA!$E$4:$E$7322,$E$6:$AM$6,BITACORA!$B$4:$B$7322,"&gt;="&amp;$B$3,BITACORA!$B$4:$B$7322,"&lt;="&amp;$B$4)</f>
        <v>0</v>
      </c>
      <c r="P348" s="165">
        <f>COUNTIFS(BITACORA!$C$4:$C$7322,$B$7:$B$501,BITACORA!$E$4:$E$7322,$E$6:$AM$6,BITACORA!$B$4:$B$7322,"&gt;="&amp;$B$3,BITACORA!$B$4:$B$7322,"&lt;="&amp;$B$4)</f>
        <v>0</v>
      </c>
      <c r="Q348" s="165">
        <f>COUNTIFS(BITACORA!$C$4:$C$7322,$B$7:$B$501,BITACORA!$E$4:$E$7322,$E$6:$AM$6,BITACORA!$B$4:$B$7322,"&gt;="&amp;$B$3,BITACORA!$B$4:$B$7322,"&lt;="&amp;$B$4)</f>
        <v>0</v>
      </c>
      <c r="R348" s="165">
        <f>COUNTIFS(BITACORA!$C$4:$C$7322,$B$7:$B$501,BITACORA!$E$4:$E$7322,$E$6:$AM$6,BITACORA!$B$4:$B$7322,"&gt;="&amp;$B$3,BITACORA!$B$4:$B$7322,"&lt;="&amp;$B$4)</f>
        <v>0</v>
      </c>
      <c r="S348" s="165">
        <f>COUNTIFS(BITACORA!$C$4:$C$7322,$B$7:$B$501,BITACORA!$E$4:$E$7322,$E$6:$AM$6,BITACORA!$B$4:$B$7322,"&gt;="&amp;$B$3,BITACORA!$B$4:$B$7322,"&lt;="&amp;$B$4)</f>
        <v>0</v>
      </c>
      <c r="T348" s="165">
        <f>COUNTIFS(BITACORA!$C$4:$C$7322,$B$7:$B$501,BITACORA!$E$4:$E$7322,$E$6:$AM$6,BITACORA!$B$4:$B$7322,"&gt;="&amp;$B$3,BITACORA!$B$4:$B$7322,"&lt;="&amp;$B$4)</f>
        <v>0</v>
      </c>
      <c r="U348" s="165">
        <f>COUNTIFS(BITACORA!$C$4:$C$7322,$B$7:$B$501,BITACORA!$E$4:$E$7322,$E$6:$AM$6,BITACORA!$B$4:$B$7322,"&gt;="&amp;$B$3,BITACORA!$B$4:$B$7322,"&lt;="&amp;$B$4)</f>
        <v>0</v>
      </c>
      <c r="V348" s="165">
        <f>COUNTIFS(BITACORA!$C$4:$C$7322,$B$7:$B$501,BITACORA!$E$4:$E$7322,$E$6:$AM$6,BITACORA!$B$4:$B$7322,"&gt;="&amp;$B$3,BITACORA!$B$4:$B$7322,"&lt;="&amp;$B$4)</f>
        <v>0</v>
      </c>
      <c r="W348" s="165">
        <f>COUNTIFS(BITACORA!$C$4:$C$7322,$B$7:$B$501,BITACORA!$E$4:$E$7322,$E$6:$AM$6,BITACORA!$B$4:$B$7322,"&gt;="&amp;$B$3,BITACORA!$B$4:$B$7322,"&lt;="&amp;$B$4)</f>
        <v>0</v>
      </c>
      <c r="X348" s="165">
        <f>COUNTIFS(BITACORA!$C$4:$C$7322,$B$7:$B$501,BITACORA!$E$4:$E$7322,$E$6:$AM$6,BITACORA!$B$4:$B$7322,"&gt;="&amp;$B$3,BITACORA!$B$4:$B$7322,"&lt;="&amp;$B$4)</f>
        <v>0</v>
      </c>
      <c r="Y348" s="165">
        <f>COUNTIFS(BITACORA!$C$4:$C$7322,$B$7:$B$501,BITACORA!$E$4:$E$7322,$E$6:$AM$6,BITACORA!$B$4:$B$7322,"&gt;="&amp;$B$3,BITACORA!$B$4:$B$7322,"&lt;="&amp;$B$4)</f>
        <v>0</v>
      </c>
      <c r="Z348" s="165">
        <f>COUNTIFS(BITACORA!$C$4:$C$7322,$B$7:$B$501,BITACORA!$E$4:$E$7322,$E$6:$AM$6,BITACORA!$B$4:$B$7322,"&gt;="&amp;$B$3,BITACORA!$B$4:$B$7322,"&lt;="&amp;$B$4)</f>
        <v>0</v>
      </c>
      <c r="AA348" s="165">
        <f>COUNTIFS(BITACORA!$C$4:$C$7322,$B$7:$B$501,BITACORA!$E$4:$E$7322,$E$6:$AM$6,BITACORA!$B$4:$B$7322,"&gt;="&amp;$B$3,BITACORA!$B$4:$B$7322,"&lt;="&amp;$B$4)</f>
        <v>0</v>
      </c>
      <c r="AB348" s="165">
        <f>COUNTIFS(BITACORA!$C$4:$C$7322,$B$7:$B$501,BITACORA!$E$4:$E$7322,$E$6:$AM$6,BITACORA!$B$4:$B$7322,"&gt;="&amp;$B$3,BITACORA!$B$4:$B$7322,"&lt;="&amp;$B$4)</f>
        <v>0</v>
      </c>
      <c r="AC348" s="165">
        <f>COUNTIFS(BITACORA!$C$4:$C$7322,$B$7:$B$501,BITACORA!$E$4:$E$7322,$E$6:$AM$6,BITACORA!$B$4:$B$7322,"&gt;="&amp;$B$3,BITACORA!$B$4:$B$7322,"&lt;="&amp;$B$4)</f>
        <v>0</v>
      </c>
      <c r="AD348" s="165">
        <f>COUNTIFS(BITACORA!$C$4:$C$7322,$B$7:$B$501,BITACORA!$E$4:$E$7322,$E$6:$AM$6,BITACORA!$B$4:$B$7322,"&gt;="&amp;$B$3,BITACORA!$B$4:$B$7322,"&lt;="&amp;$B$4)</f>
        <v>0</v>
      </c>
      <c r="AE348" s="165">
        <f>COUNTIFS(BITACORA!$C$4:$C$7322,$B$7:$B$501,BITACORA!$E$4:$E$7322,$E$6:$AM$6,BITACORA!$B$4:$B$7322,"&gt;="&amp;$B$3,BITACORA!$B$4:$B$7322,"&lt;="&amp;$B$4)</f>
        <v>0</v>
      </c>
      <c r="AF348" s="165">
        <f>COUNTIFS(BITACORA!$C$4:$C$7322,$B$7:$B$501,BITACORA!$E$4:$E$7322,$E$6:$AM$6,BITACORA!$B$4:$B$7322,"&gt;="&amp;$B$3,BITACORA!$B$4:$B$7322,"&lt;="&amp;$B$4)</f>
        <v>0</v>
      </c>
      <c r="AG348" s="165">
        <f>COUNTIFS(BITACORA!$C$4:$C$7322,$B$7:$B$501,BITACORA!$E$4:$E$7322,$E$6:$AM$6,BITACORA!$B$4:$B$7322,"&gt;="&amp;$B$3,BITACORA!$B$4:$B$7322,"&lt;="&amp;$B$4)</f>
        <v>0</v>
      </c>
      <c r="AH348" s="165">
        <f>COUNTIFS(BITACORA!$C$4:$C$7322,$B$7:$B$501,BITACORA!$E$4:$E$7322,$E$6:$AM$6,BITACORA!$B$4:$B$7322,"&gt;="&amp;$B$3,BITACORA!$B$4:$B$7322,"&lt;="&amp;$B$4)</f>
        <v>0</v>
      </c>
      <c r="AI348" s="165">
        <f>COUNTIFS(BITACORA!$C$4:$C$7322,$B$7:$B$501,BITACORA!$E$4:$E$7322,$E$6:$AM$6,BITACORA!$B$4:$B$7322,"&gt;="&amp;$B$3,BITACORA!$B$4:$B$7322,"&lt;="&amp;$B$4)</f>
        <v>0</v>
      </c>
      <c r="AJ348" s="165">
        <f>COUNTIFS(BITACORA!$C$4:$C$7322,$B$7:$B$501,BITACORA!$E$4:$E$7322,$E$6:$AM$6,BITACORA!$B$4:$B$7322,"&gt;="&amp;$B$3,BITACORA!$B$4:$B$7322,"&lt;="&amp;$B$4)</f>
        <v>0</v>
      </c>
      <c r="AK348" s="165">
        <f>COUNTIFS(BITACORA!$C$4:$C$7322,$B$7:$B$501,BITACORA!$E$4:$E$7322,$E$6:$AM$6,BITACORA!$B$4:$B$7322,"&gt;="&amp;$B$3,BITACORA!$B$4:$B$7322,"&lt;="&amp;$B$4)</f>
        <v>0</v>
      </c>
      <c r="AL348" s="165">
        <f>COUNTIFS(BITACORA!$C$4:$C$7322,$B$7:$B$501,BITACORA!$E$4:$E$7322,$E$6:$AM$6,BITACORA!$B$4:$B$7322,"&gt;="&amp;$B$3,BITACORA!$B$4:$B$7322,"&lt;="&amp;$B$4)</f>
        <v>0</v>
      </c>
      <c r="AM348" s="165">
        <f>COUNTIFS(BITACORA!$C$4:$C$7322,$B$7:$B$501,BITACORA!$E$4:$E$7322,$E$6:$AM$6,BITACORA!$B$4:$B$7322,"&gt;="&amp;$B$3,BITACORA!$B$4:$B$7322,"&lt;="&amp;$B$4)</f>
        <v>0</v>
      </c>
    </row>
    <row r="349" spans="1:39">
      <c r="A349" s="141"/>
      <c r="B349" s="165"/>
      <c r="C349" s="165"/>
      <c r="D349" s="164">
        <f t="shared" si="0"/>
        <v>0</v>
      </c>
      <c r="E349" s="165">
        <f>COUNTIFS(BITACORA!$C$4:$C$7322,$B$7:$B$501,BITACORA!$E$4:$E$7322,$E$6:$AM$6,BITACORA!$B$4:$B$7322,"&gt;="&amp;$B$3,BITACORA!$B$4:$B$7322,"&lt;="&amp;$B$4)</f>
        <v>0</v>
      </c>
      <c r="F349" s="165">
        <f>COUNTIFS(BITACORA!$C$4:$C$7322,$B$7:$B$501,BITACORA!$E$4:$E$7322,$E$6:$AM$6,BITACORA!$B$4:$B$7322,"&gt;="&amp;$B$3,BITACORA!$B$4:$B$7322,"&lt;="&amp;$B$4)</f>
        <v>0</v>
      </c>
      <c r="G349" s="165">
        <f>COUNTIFS(BITACORA!$C$4:$C$7322,$B$7:$B$501,BITACORA!$E$4:$E$7322,$E$6:$AM$6,BITACORA!$B$4:$B$7322,"&gt;="&amp;$B$3,BITACORA!$B$4:$B$7322,"&lt;="&amp;$B$4)</f>
        <v>0</v>
      </c>
      <c r="H349" s="165">
        <f>COUNTIFS(BITACORA!$C$4:$C$7322,$B$7:$B$501,BITACORA!$E$4:$E$7322,$E$6:$AM$6,BITACORA!$B$4:$B$7322,"&gt;="&amp;$B$3,BITACORA!$B$4:$B$7322,"&lt;="&amp;$B$4)</f>
        <v>0</v>
      </c>
      <c r="I349" s="165">
        <f>COUNTIFS(BITACORA!$C$4:$C$7322,$B$7:$B$501,BITACORA!$E$4:$E$7322,$E$6:$AM$6,BITACORA!$B$4:$B$7322,"&gt;="&amp;$B$3,BITACORA!$B$4:$B$7322,"&lt;="&amp;$B$4)</f>
        <v>0</v>
      </c>
      <c r="J349" s="165">
        <f>COUNTIFS(BITACORA!$C$4:$C$7322,$B$7:$B$501,BITACORA!$E$4:$E$7322,$E$6:$AM$6,BITACORA!$B$4:$B$7322,"&gt;="&amp;$B$3,BITACORA!$B$4:$B$7322,"&lt;="&amp;$B$4)</f>
        <v>0</v>
      </c>
      <c r="K349" s="165">
        <f>COUNTIFS(BITACORA!$C$4:$C$7322,$B$7:$B$501,BITACORA!$E$4:$E$7322,$E$6:$AM$6,BITACORA!$B$4:$B$7322,"&gt;="&amp;$B$3,BITACORA!$B$4:$B$7322,"&lt;="&amp;$B$4)</f>
        <v>0</v>
      </c>
      <c r="L349" s="165">
        <f>COUNTIFS(BITACORA!$C$4:$C$7322,$B$7:$B$501,BITACORA!$E$4:$E$7322,$E$6:$AM$6,BITACORA!$B$4:$B$7322,"&gt;="&amp;$B$3,BITACORA!$B$4:$B$7322,"&lt;="&amp;$B$4)</f>
        <v>0</v>
      </c>
      <c r="M349" s="165">
        <f>COUNTIFS(BITACORA!$C$4:$C$7322,$B$7:$B$501,BITACORA!$E$4:$E$7322,$E$6:$AM$6,BITACORA!$B$4:$B$7322,"&gt;="&amp;$B$3,BITACORA!$B$4:$B$7322,"&lt;="&amp;$B$4)</f>
        <v>0</v>
      </c>
      <c r="N349" s="165">
        <f>COUNTIFS(BITACORA!$C$4:$C$7322,$B$7:$B$501,BITACORA!$E$4:$E$7322,$E$6:$AM$6,BITACORA!$B$4:$B$7322,"&gt;="&amp;$B$3,BITACORA!$B$4:$B$7322,"&lt;="&amp;$B$4)</f>
        <v>0</v>
      </c>
      <c r="O349" s="165">
        <f>COUNTIFS(BITACORA!$C$4:$C$7322,$B$7:$B$501,BITACORA!$E$4:$E$7322,$E$6:$AM$6,BITACORA!$B$4:$B$7322,"&gt;="&amp;$B$3,BITACORA!$B$4:$B$7322,"&lt;="&amp;$B$4)</f>
        <v>0</v>
      </c>
      <c r="P349" s="165">
        <f>COUNTIFS(BITACORA!$C$4:$C$7322,$B$7:$B$501,BITACORA!$E$4:$E$7322,$E$6:$AM$6,BITACORA!$B$4:$B$7322,"&gt;="&amp;$B$3,BITACORA!$B$4:$B$7322,"&lt;="&amp;$B$4)</f>
        <v>0</v>
      </c>
      <c r="Q349" s="165">
        <f>COUNTIFS(BITACORA!$C$4:$C$7322,$B$7:$B$501,BITACORA!$E$4:$E$7322,$E$6:$AM$6,BITACORA!$B$4:$B$7322,"&gt;="&amp;$B$3,BITACORA!$B$4:$B$7322,"&lt;="&amp;$B$4)</f>
        <v>0</v>
      </c>
      <c r="R349" s="165">
        <f>COUNTIFS(BITACORA!$C$4:$C$7322,$B$7:$B$501,BITACORA!$E$4:$E$7322,$E$6:$AM$6,BITACORA!$B$4:$B$7322,"&gt;="&amp;$B$3,BITACORA!$B$4:$B$7322,"&lt;="&amp;$B$4)</f>
        <v>0</v>
      </c>
      <c r="S349" s="165">
        <f>COUNTIFS(BITACORA!$C$4:$C$7322,$B$7:$B$501,BITACORA!$E$4:$E$7322,$E$6:$AM$6,BITACORA!$B$4:$B$7322,"&gt;="&amp;$B$3,BITACORA!$B$4:$B$7322,"&lt;="&amp;$B$4)</f>
        <v>0</v>
      </c>
      <c r="T349" s="165">
        <f>COUNTIFS(BITACORA!$C$4:$C$7322,$B$7:$B$501,BITACORA!$E$4:$E$7322,$E$6:$AM$6,BITACORA!$B$4:$B$7322,"&gt;="&amp;$B$3,BITACORA!$B$4:$B$7322,"&lt;="&amp;$B$4)</f>
        <v>0</v>
      </c>
      <c r="U349" s="165">
        <f>COUNTIFS(BITACORA!$C$4:$C$7322,$B$7:$B$501,BITACORA!$E$4:$E$7322,$E$6:$AM$6,BITACORA!$B$4:$B$7322,"&gt;="&amp;$B$3,BITACORA!$B$4:$B$7322,"&lt;="&amp;$B$4)</f>
        <v>0</v>
      </c>
      <c r="V349" s="165">
        <f>COUNTIFS(BITACORA!$C$4:$C$7322,$B$7:$B$501,BITACORA!$E$4:$E$7322,$E$6:$AM$6,BITACORA!$B$4:$B$7322,"&gt;="&amp;$B$3,BITACORA!$B$4:$B$7322,"&lt;="&amp;$B$4)</f>
        <v>0</v>
      </c>
      <c r="W349" s="165">
        <f>COUNTIFS(BITACORA!$C$4:$C$7322,$B$7:$B$501,BITACORA!$E$4:$E$7322,$E$6:$AM$6,BITACORA!$B$4:$B$7322,"&gt;="&amp;$B$3,BITACORA!$B$4:$B$7322,"&lt;="&amp;$B$4)</f>
        <v>0</v>
      </c>
      <c r="X349" s="165">
        <f>COUNTIFS(BITACORA!$C$4:$C$7322,$B$7:$B$501,BITACORA!$E$4:$E$7322,$E$6:$AM$6,BITACORA!$B$4:$B$7322,"&gt;="&amp;$B$3,BITACORA!$B$4:$B$7322,"&lt;="&amp;$B$4)</f>
        <v>0</v>
      </c>
      <c r="Y349" s="165">
        <f>COUNTIFS(BITACORA!$C$4:$C$7322,$B$7:$B$501,BITACORA!$E$4:$E$7322,$E$6:$AM$6,BITACORA!$B$4:$B$7322,"&gt;="&amp;$B$3,BITACORA!$B$4:$B$7322,"&lt;="&amp;$B$4)</f>
        <v>0</v>
      </c>
      <c r="Z349" s="165">
        <f>COUNTIFS(BITACORA!$C$4:$C$7322,$B$7:$B$501,BITACORA!$E$4:$E$7322,$E$6:$AM$6,BITACORA!$B$4:$B$7322,"&gt;="&amp;$B$3,BITACORA!$B$4:$B$7322,"&lt;="&amp;$B$4)</f>
        <v>0</v>
      </c>
      <c r="AA349" s="165">
        <f>COUNTIFS(BITACORA!$C$4:$C$7322,$B$7:$B$501,BITACORA!$E$4:$E$7322,$E$6:$AM$6,BITACORA!$B$4:$B$7322,"&gt;="&amp;$B$3,BITACORA!$B$4:$B$7322,"&lt;="&amp;$B$4)</f>
        <v>0</v>
      </c>
      <c r="AB349" s="165">
        <f>COUNTIFS(BITACORA!$C$4:$C$7322,$B$7:$B$501,BITACORA!$E$4:$E$7322,$E$6:$AM$6,BITACORA!$B$4:$B$7322,"&gt;="&amp;$B$3,BITACORA!$B$4:$B$7322,"&lt;="&amp;$B$4)</f>
        <v>0</v>
      </c>
      <c r="AC349" s="165">
        <f>COUNTIFS(BITACORA!$C$4:$C$7322,$B$7:$B$501,BITACORA!$E$4:$E$7322,$E$6:$AM$6,BITACORA!$B$4:$B$7322,"&gt;="&amp;$B$3,BITACORA!$B$4:$B$7322,"&lt;="&amp;$B$4)</f>
        <v>0</v>
      </c>
      <c r="AD349" s="165">
        <f>COUNTIFS(BITACORA!$C$4:$C$7322,$B$7:$B$501,BITACORA!$E$4:$E$7322,$E$6:$AM$6,BITACORA!$B$4:$B$7322,"&gt;="&amp;$B$3,BITACORA!$B$4:$B$7322,"&lt;="&amp;$B$4)</f>
        <v>0</v>
      </c>
      <c r="AE349" s="165">
        <f>COUNTIFS(BITACORA!$C$4:$C$7322,$B$7:$B$501,BITACORA!$E$4:$E$7322,$E$6:$AM$6,BITACORA!$B$4:$B$7322,"&gt;="&amp;$B$3,BITACORA!$B$4:$B$7322,"&lt;="&amp;$B$4)</f>
        <v>0</v>
      </c>
      <c r="AF349" s="165">
        <f>COUNTIFS(BITACORA!$C$4:$C$7322,$B$7:$B$501,BITACORA!$E$4:$E$7322,$E$6:$AM$6,BITACORA!$B$4:$B$7322,"&gt;="&amp;$B$3,BITACORA!$B$4:$B$7322,"&lt;="&amp;$B$4)</f>
        <v>0</v>
      </c>
      <c r="AG349" s="165">
        <f>COUNTIFS(BITACORA!$C$4:$C$7322,$B$7:$B$501,BITACORA!$E$4:$E$7322,$E$6:$AM$6,BITACORA!$B$4:$B$7322,"&gt;="&amp;$B$3,BITACORA!$B$4:$B$7322,"&lt;="&amp;$B$4)</f>
        <v>0</v>
      </c>
      <c r="AH349" s="165">
        <f>COUNTIFS(BITACORA!$C$4:$C$7322,$B$7:$B$501,BITACORA!$E$4:$E$7322,$E$6:$AM$6,BITACORA!$B$4:$B$7322,"&gt;="&amp;$B$3,BITACORA!$B$4:$B$7322,"&lt;="&amp;$B$4)</f>
        <v>0</v>
      </c>
      <c r="AI349" s="165">
        <f>COUNTIFS(BITACORA!$C$4:$C$7322,$B$7:$B$501,BITACORA!$E$4:$E$7322,$E$6:$AM$6,BITACORA!$B$4:$B$7322,"&gt;="&amp;$B$3,BITACORA!$B$4:$B$7322,"&lt;="&amp;$B$4)</f>
        <v>0</v>
      </c>
      <c r="AJ349" s="165">
        <f>COUNTIFS(BITACORA!$C$4:$C$7322,$B$7:$B$501,BITACORA!$E$4:$E$7322,$E$6:$AM$6,BITACORA!$B$4:$B$7322,"&gt;="&amp;$B$3,BITACORA!$B$4:$B$7322,"&lt;="&amp;$B$4)</f>
        <v>0</v>
      </c>
      <c r="AK349" s="165">
        <f>COUNTIFS(BITACORA!$C$4:$C$7322,$B$7:$B$501,BITACORA!$E$4:$E$7322,$E$6:$AM$6,BITACORA!$B$4:$B$7322,"&gt;="&amp;$B$3,BITACORA!$B$4:$B$7322,"&lt;="&amp;$B$4)</f>
        <v>0</v>
      </c>
      <c r="AL349" s="165">
        <f>COUNTIFS(BITACORA!$C$4:$C$7322,$B$7:$B$501,BITACORA!$E$4:$E$7322,$E$6:$AM$6,BITACORA!$B$4:$B$7322,"&gt;="&amp;$B$3,BITACORA!$B$4:$B$7322,"&lt;="&amp;$B$4)</f>
        <v>0</v>
      </c>
      <c r="AM349" s="165">
        <f>COUNTIFS(BITACORA!$C$4:$C$7322,$B$7:$B$501,BITACORA!$E$4:$E$7322,$E$6:$AM$6,BITACORA!$B$4:$B$7322,"&gt;="&amp;$B$3,BITACORA!$B$4:$B$7322,"&lt;="&amp;$B$4)</f>
        <v>0</v>
      </c>
    </row>
    <row r="350" spans="1:39">
      <c r="A350" s="141"/>
      <c r="B350" s="165"/>
      <c r="C350" s="165"/>
      <c r="D350" s="164">
        <f t="shared" si="0"/>
        <v>0</v>
      </c>
      <c r="E350" s="165">
        <f>COUNTIFS(BITACORA!$C$4:$C$7322,$B$7:$B$501,BITACORA!$E$4:$E$7322,$E$6:$AM$6,BITACORA!$B$4:$B$7322,"&gt;="&amp;$B$3,BITACORA!$B$4:$B$7322,"&lt;="&amp;$B$4)</f>
        <v>0</v>
      </c>
      <c r="F350" s="165">
        <f>COUNTIFS(BITACORA!$C$4:$C$7322,$B$7:$B$501,BITACORA!$E$4:$E$7322,$E$6:$AM$6,BITACORA!$B$4:$B$7322,"&gt;="&amp;$B$3,BITACORA!$B$4:$B$7322,"&lt;="&amp;$B$4)</f>
        <v>0</v>
      </c>
      <c r="G350" s="165">
        <f>COUNTIFS(BITACORA!$C$4:$C$7322,$B$7:$B$501,BITACORA!$E$4:$E$7322,$E$6:$AM$6,BITACORA!$B$4:$B$7322,"&gt;="&amp;$B$3,BITACORA!$B$4:$B$7322,"&lt;="&amp;$B$4)</f>
        <v>0</v>
      </c>
      <c r="H350" s="165">
        <f>COUNTIFS(BITACORA!$C$4:$C$7322,$B$7:$B$501,BITACORA!$E$4:$E$7322,$E$6:$AM$6,BITACORA!$B$4:$B$7322,"&gt;="&amp;$B$3,BITACORA!$B$4:$B$7322,"&lt;="&amp;$B$4)</f>
        <v>0</v>
      </c>
      <c r="I350" s="165">
        <f>COUNTIFS(BITACORA!$C$4:$C$7322,$B$7:$B$501,BITACORA!$E$4:$E$7322,$E$6:$AM$6,BITACORA!$B$4:$B$7322,"&gt;="&amp;$B$3,BITACORA!$B$4:$B$7322,"&lt;="&amp;$B$4)</f>
        <v>0</v>
      </c>
      <c r="J350" s="165">
        <f>COUNTIFS(BITACORA!$C$4:$C$7322,$B$7:$B$501,BITACORA!$E$4:$E$7322,$E$6:$AM$6,BITACORA!$B$4:$B$7322,"&gt;="&amp;$B$3,BITACORA!$B$4:$B$7322,"&lt;="&amp;$B$4)</f>
        <v>0</v>
      </c>
      <c r="K350" s="165">
        <f>COUNTIFS(BITACORA!$C$4:$C$7322,$B$7:$B$501,BITACORA!$E$4:$E$7322,$E$6:$AM$6,BITACORA!$B$4:$B$7322,"&gt;="&amp;$B$3,BITACORA!$B$4:$B$7322,"&lt;="&amp;$B$4)</f>
        <v>0</v>
      </c>
      <c r="L350" s="165">
        <f>COUNTIFS(BITACORA!$C$4:$C$7322,$B$7:$B$501,BITACORA!$E$4:$E$7322,$E$6:$AM$6,BITACORA!$B$4:$B$7322,"&gt;="&amp;$B$3,BITACORA!$B$4:$B$7322,"&lt;="&amp;$B$4)</f>
        <v>0</v>
      </c>
      <c r="M350" s="165">
        <f>COUNTIFS(BITACORA!$C$4:$C$7322,$B$7:$B$501,BITACORA!$E$4:$E$7322,$E$6:$AM$6,BITACORA!$B$4:$B$7322,"&gt;="&amp;$B$3,BITACORA!$B$4:$B$7322,"&lt;="&amp;$B$4)</f>
        <v>0</v>
      </c>
      <c r="N350" s="165">
        <f>COUNTIFS(BITACORA!$C$4:$C$7322,$B$7:$B$501,BITACORA!$E$4:$E$7322,$E$6:$AM$6,BITACORA!$B$4:$B$7322,"&gt;="&amp;$B$3,BITACORA!$B$4:$B$7322,"&lt;="&amp;$B$4)</f>
        <v>0</v>
      </c>
      <c r="O350" s="165">
        <f>COUNTIFS(BITACORA!$C$4:$C$7322,$B$7:$B$501,BITACORA!$E$4:$E$7322,$E$6:$AM$6,BITACORA!$B$4:$B$7322,"&gt;="&amp;$B$3,BITACORA!$B$4:$B$7322,"&lt;="&amp;$B$4)</f>
        <v>0</v>
      </c>
      <c r="P350" s="165">
        <f>COUNTIFS(BITACORA!$C$4:$C$7322,$B$7:$B$501,BITACORA!$E$4:$E$7322,$E$6:$AM$6,BITACORA!$B$4:$B$7322,"&gt;="&amp;$B$3,BITACORA!$B$4:$B$7322,"&lt;="&amp;$B$4)</f>
        <v>0</v>
      </c>
      <c r="Q350" s="165">
        <f>COUNTIFS(BITACORA!$C$4:$C$7322,$B$7:$B$501,BITACORA!$E$4:$E$7322,$E$6:$AM$6,BITACORA!$B$4:$B$7322,"&gt;="&amp;$B$3,BITACORA!$B$4:$B$7322,"&lt;="&amp;$B$4)</f>
        <v>0</v>
      </c>
      <c r="R350" s="165">
        <f>COUNTIFS(BITACORA!$C$4:$C$7322,$B$7:$B$501,BITACORA!$E$4:$E$7322,$E$6:$AM$6,BITACORA!$B$4:$B$7322,"&gt;="&amp;$B$3,BITACORA!$B$4:$B$7322,"&lt;="&amp;$B$4)</f>
        <v>0</v>
      </c>
      <c r="S350" s="165">
        <f>COUNTIFS(BITACORA!$C$4:$C$7322,$B$7:$B$501,BITACORA!$E$4:$E$7322,$E$6:$AM$6,BITACORA!$B$4:$B$7322,"&gt;="&amp;$B$3,BITACORA!$B$4:$B$7322,"&lt;="&amp;$B$4)</f>
        <v>0</v>
      </c>
      <c r="T350" s="165">
        <f>COUNTIFS(BITACORA!$C$4:$C$7322,$B$7:$B$501,BITACORA!$E$4:$E$7322,$E$6:$AM$6,BITACORA!$B$4:$B$7322,"&gt;="&amp;$B$3,BITACORA!$B$4:$B$7322,"&lt;="&amp;$B$4)</f>
        <v>0</v>
      </c>
      <c r="U350" s="165">
        <f>COUNTIFS(BITACORA!$C$4:$C$7322,$B$7:$B$501,BITACORA!$E$4:$E$7322,$E$6:$AM$6,BITACORA!$B$4:$B$7322,"&gt;="&amp;$B$3,BITACORA!$B$4:$B$7322,"&lt;="&amp;$B$4)</f>
        <v>0</v>
      </c>
      <c r="V350" s="165">
        <f>COUNTIFS(BITACORA!$C$4:$C$7322,$B$7:$B$501,BITACORA!$E$4:$E$7322,$E$6:$AM$6,BITACORA!$B$4:$B$7322,"&gt;="&amp;$B$3,BITACORA!$B$4:$B$7322,"&lt;="&amp;$B$4)</f>
        <v>0</v>
      </c>
      <c r="W350" s="165">
        <f>COUNTIFS(BITACORA!$C$4:$C$7322,$B$7:$B$501,BITACORA!$E$4:$E$7322,$E$6:$AM$6,BITACORA!$B$4:$B$7322,"&gt;="&amp;$B$3,BITACORA!$B$4:$B$7322,"&lt;="&amp;$B$4)</f>
        <v>0</v>
      </c>
      <c r="X350" s="165">
        <f>COUNTIFS(BITACORA!$C$4:$C$7322,$B$7:$B$501,BITACORA!$E$4:$E$7322,$E$6:$AM$6,BITACORA!$B$4:$B$7322,"&gt;="&amp;$B$3,BITACORA!$B$4:$B$7322,"&lt;="&amp;$B$4)</f>
        <v>0</v>
      </c>
      <c r="Y350" s="165">
        <f>COUNTIFS(BITACORA!$C$4:$C$7322,$B$7:$B$501,BITACORA!$E$4:$E$7322,$E$6:$AM$6,BITACORA!$B$4:$B$7322,"&gt;="&amp;$B$3,BITACORA!$B$4:$B$7322,"&lt;="&amp;$B$4)</f>
        <v>0</v>
      </c>
      <c r="Z350" s="165">
        <f>COUNTIFS(BITACORA!$C$4:$C$7322,$B$7:$B$501,BITACORA!$E$4:$E$7322,$E$6:$AM$6,BITACORA!$B$4:$B$7322,"&gt;="&amp;$B$3,BITACORA!$B$4:$B$7322,"&lt;="&amp;$B$4)</f>
        <v>0</v>
      </c>
      <c r="AA350" s="165">
        <f>COUNTIFS(BITACORA!$C$4:$C$7322,$B$7:$B$501,BITACORA!$E$4:$E$7322,$E$6:$AM$6,BITACORA!$B$4:$B$7322,"&gt;="&amp;$B$3,BITACORA!$B$4:$B$7322,"&lt;="&amp;$B$4)</f>
        <v>0</v>
      </c>
      <c r="AB350" s="165">
        <f>COUNTIFS(BITACORA!$C$4:$C$7322,$B$7:$B$501,BITACORA!$E$4:$E$7322,$E$6:$AM$6,BITACORA!$B$4:$B$7322,"&gt;="&amp;$B$3,BITACORA!$B$4:$B$7322,"&lt;="&amp;$B$4)</f>
        <v>0</v>
      </c>
      <c r="AC350" s="165">
        <f>COUNTIFS(BITACORA!$C$4:$C$7322,$B$7:$B$501,BITACORA!$E$4:$E$7322,$E$6:$AM$6,BITACORA!$B$4:$B$7322,"&gt;="&amp;$B$3,BITACORA!$B$4:$B$7322,"&lt;="&amp;$B$4)</f>
        <v>0</v>
      </c>
      <c r="AD350" s="165">
        <f>COUNTIFS(BITACORA!$C$4:$C$7322,$B$7:$B$501,BITACORA!$E$4:$E$7322,$E$6:$AM$6,BITACORA!$B$4:$B$7322,"&gt;="&amp;$B$3,BITACORA!$B$4:$B$7322,"&lt;="&amp;$B$4)</f>
        <v>0</v>
      </c>
      <c r="AE350" s="165">
        <f>COUNTIFS(BITACORA!$C$4:$C$7322,$B$7:$B$501,BITACORA!$E$4:$E$7322,$E$6:$AM$6,BITACORA!$B$4:$B$7322,"&gt;="&amp;$B$3,BITACORA!$B$4:$B$7322,"&lt;="&amp;$B$4)</f>
        <v>0</v>
      </c>
      <c r="AF350" s="165">
        <f>COUNTIFS(BITACORA!$C$4:$C$7322,$B$7:$B$501,BITACORA!$E$4:$E$7322,$E$6:$AM$6,BITACORA!$B$4:$B$7322,"&gt;="&amp;$B$3,BITACORA!$B$4:$B$7322,"&lt;="&amp;$B$4)</f>
        <v>0</v>
      </c>
      <c r="AG350" s="165">
        <f>COUNTIFS(BITACORA!$C$4:$C$7322,$B$7:$B$501,BITACORA!$E$4:$E$7322,$E$6:$AM$6,BITACORA!$B$4:$B$7322,"&gt;="&amp;$B$3,BITACORA!$B$4:$B$7322,"&lt;="&amp;$B$4)</f>
        <v>0</v>
      </c>
      <c r="AH350" s="165">
        <f>COUNTIFS(BITACORA!$C$4:$C$7322,$B$7:$B$501,BITACORA!$E$4:$E$7322,$E$6:$AM$6,BITACORA!$B$4:$B$7322,"&gt;="&amp;$B$3,BITACORA!$B$4:$B$7322,"&lt;="&amp;$B$4)</f>
        <v>0</v>
      </c>
      <c r="AI350" s="165">
        <f>COUNTIFS(BITACORA!$C$4:$C$7322,$B$7:$B$501,BITACORA!$E$4:$E$7322,$E$6:$AM$6,BITACORA!$B$4:$B$7322,"&gt;="&amp;$B$3,BITACORA!$B$4:$B$7322,"&lt;="&amp;$B$4)</f>
        <v>0</v>
      </c>
      <c r="AJ350" s="165">
        <f>COUNTIFS(BITACORA!$C$4:$C$7322,$B$7:$B$501,BITACORA!$E$4:$E$7322,$E$6:$AM$6,BITACORA!$B$4:$B$7322,"&gt;="&amp;$B$3,BITACORA!$B$4:$B$7322,"&lt;="&amp;$B$4)</f>
        <v>0</v>
      </c>
      <c r="AK350" s="165">
        <f>COUNTIFS(BITACORA!$C$4:$C$7322,$B$7:$B$501,BITACORA!$E$4:$E$7322,$E$6:$AM$6,BITACORA!$B$4:$B$7322,"&gt;="&amp;$B$3,BITACORA!$B$4:$B$7322,"&lt;="&amp;$B$4)</f>
        <v>0</v>
      </c>
      <c r="AL350" s="165">
        <f>COUNTIFS(BITACORA!$C$4:$C$7322,$B$7:$B$501,BITACORA!$E$4:$E$7322,$E$6:$AM$6,BITACORA!$B$4:$B$7322,"&gt;="&amp;$B$3,BITACORA!$B$4:$B$7322,"&lt;="&amp;$B$4)</f>
        <v>0</v>
      </c>
      <c r="AM350" s="165">
        <f>COUNTIFS(BITACORA!$C$4:$C$7322,$B$7:$B$501,BITACORA!$E$4:$E$7322,$E$6:$AM$6,BITACORA!$B$4:$B$7322,"&gt;="&amp;$B$3,BITACORA!$B$4:$B$7322,"&lt;="&amp;$B$4)</f>
        <v>0</v>
      </c>
    </row>
    <row r="351" spans="1:39">
      <c r="A351" s="141"/>
      <c r="B351" s="165"/>
      <c r="C351" s="165"/>
      <c r="D351" s="164">
        <f t="shared" si="0"/>
        <v>0</v>
      </c>
      <c r="E351" s="165">
        <f>COUNTIFS(BITACORA!$C$4:$C$7322,$B$7:$B$501,BITACORA!$E$4:$E$7322,$E$6:$AM$6,BITACORA!$B$4:$B$7322,"&gt;="&amp;$B$3,BITACORA!$B$4:$B$7322,"&lt;="&amp;$B$4)</f>
        <v>0</v>
      </c>
      <c r="F351" s="165">
        <f>COUNTIFS(BITACORA!$C$4:$C$7322,$B$7:$B$501,BITACORA!$E$4:$E$7322,$E$6:$AM$6,BITACORA!$B$4:$B$7322,"&gt;="&amp;$B$3,BITACORA!$B$4:$B$7322,"&lt;="&amp;$B$4)</f>
        <v>0</v>
      </c>
      <c r="G351" s="165">
        <f>COUNTIFS(BITACORA!$C$4:$C$7322,$B$7:$B$501,BITACORA!$E$4:$E$7322,$E$6:$AM$6,BITACORA!$B$4:$B$7322,"&gt;="&amp;$B$3,BITACORA!$B$4:$B$7322,"&lt;="&amp;$B$4)</f>
        <v>0</v>
      </c>
      <c r="H351" s="165">
        <f>COUNTIFS(BITACORA!$C$4:$C$7322,$B$7:$B$501,BITACORA!$E$4:$E$7322,$E$6:$AM$6,BITACORA!$B$4:$B$7322,"&gt;="&amp;$B$3,BITACORA!$B$4:$B$7322,"&lt;="&amp;$B$4)</f>
        <v>0</v>
      </c>
      <c r="I351" s="165">
        <f>COUNTIFS(BITACORA!$C$4:$C$7322,$B$7:$B$501,BITACORA!$E$4:$E$7322,$E$6:$AM$6,BITACORA!$B$4:$B$7322,"&gt;="&amp;$B$3,BITACORA!$B$4:$B$7322,"&lt;="&amp;$B$4)</f>
        <v>0</v>
      </c>
      <c r="J351" s="165">
        <f>COUNTIFS(BITACORA!$C$4:$C$7322,$B$7:$B$501,BITACORA!$E$4:$E$7322,$E$6:$AM$6,BITACORA!$B$4:$B$7322,"&gt;="&amp;$B$3,BITACORA!$B$4:$B$7322,"&lt;="&amp;$B$4)</f>
        <v>0</v>
      </c>
      <c r="K351" s="165">
        <f>COUNTIFS(BITACORA!$C$4:$C$7322,$B$7:$B$501,BITACORA!$E$4:$E$7322,$E$6:$AM$6,BITACORA!$B$4:$B$7322,"&gt;="&amp;$B$3,BITACORA!$B$4:$B$7322,"&lt;="&amp;$B$4)</f>
        <v>0</v>
      </c>
      <c r="L351" s="165">
        <f>COUNTIFS(BITACORA!$C$4:$C$7322,$B$7:$B$501,BITACORA!$E$4:$E$7322,$E$6:$AM$6,BITACORA!$B$4:$B$7322,"&gt;="&amp;$B$3,BITACORA!$B$4:$B$7322,"&lt;="&amp;$B$4)</f>
        <v>0</v>
      </c>
      <c r="M351" s="165">
        <f>COUNTIFS(BITACORA!$C$4:$C$7322,$B$7:$B$501,BITACORA!$E$4:$E$7322,$E$6:$AM$6,BITACORA!$B$4:$B$7322,"&gt;="&amp;$B$3,BITACORA!$B$4:$B$7322,"&lt;="&amp;$B$4)</f>
        <v>0</v>
      </c>
      <c r="N351" s="165">
        <f>COUNTIFS(BITACORA!$C$4:$C$7322,$B$7:$B$501,BITACORA!$E$4:$E$7322,$E$6:$AM$6,BITACORA!$B$4:$B$7322,"&gt;="&amp;$B$3,BITACORA!$B$4:$B$7322,"&lt;="&amp;$B$4)</f>
        <v>0</v>
      </c>
      <c r="O351" s="165">
        <f>COUNTIFS(BITACORA!$C$4:$C$7322,$B$7:$B$501,BITACORA!$E$4:$E$7322,$E$6:$AM$6,BITACORA!$B$4:$B$7322,"&gt;="&amp;$B$3,BITACORA!$B$4:$B$7322,"&lt;="&amp;$B$4)</f>
        <v>0</v>
      </c>
      <c r="P351" s="165">
        <f>COUNTIFS(BITACORA!$C$4:$C$7322,$B$7:$B$501,BITACORA!$E$4:$E$7322,$E$6:$AM$6,BITACORA!$B$4:$B$7322,"&gt;="&amp;$B$3,BITACORA!$B$4:$B$7322,"&lt;="&amp;$B$4)</f>
        <v>0</v>
      </c>
      <c r="Q351" s="165">
        <f>COUNTIFS(BITACORA!$C$4:$C$7322,$B$7:$B$501,BITACORA!$E$4:$E$7322,$E$6:$AM$6,BITACORA!$B$4:$B$7322,"&gt;="&amp;$B$3,BITACORA!$B$4:$B$7322,"&lt;="&amp;$B$4)</f>
        <v>0</v>
      </c>
      <c r="R351" s="165">
        <f>COUNTIFS(BITACORA!$C$4:$C$7322,$B$7:$B$501,BITACORA!$E$4:$E$7322,$E$6:$AM$6,BITACORA!$B$4:$B$7322,"&gt;="&amp;$B$3,BITACORA!$B$4:$B$7322,"&lt;="&amp;$B$4)</f>
        <v>0</v>
      </c>
      <c r="S351" s="165">
        <f>COUNTIFS(BITACORA!$C$4:$C$7322,$B$7:$B$501,BITACORA!$E$4:$E$7322,$E$6:$AM$6,BITACORA!$B$4:$B$7322,"&gt;="&amp;$B$3,BITACORA!$B$4:$B$7322,"&lt;="&amp;$B$4)</f>
        <v>0</v>
      </c>
      <c r="T351" s="165">
        <f>COUNTIFS(BITACORA!$C$4:$C$7322,$B$7:$B$501,BITACORA!$E$4:$E$7322,$E$6:$AM$6,BITACORA!$B$4:$B$7322,"&gt;="&amp;$B$3,BITACORA!$B$4:$B$7322,"&lt;="&amp;$B$4)</f>
        <v>0</v>
      </c>
      <c r="U351" s="165">
        <f>COUNTIFS(BITACORA!$C$4:$C$7322,$B$7:$B$501,BITACORA!$E$4:$E$7322,$E$6:$AM$6,BITACORA!$B$4:$B$7322,"&gt;="&amp;$B$3,BITACORA!$B$4:$B$7322,"&lt;="&amp;$B$4)</f>
        <v>0</v>
      </c>
      <c r="V351" s="165">
        <f>COUNTIFS(BITACORA!$C$4:$C$7322,$B$7:$B$501,BITACORA!$E$4:$E$7322,$E$6:$AM$6,BITACORA!$B$4:$B$7322,"&gt;="&amp;$B$3,BITACORA!$B$4:$B$7322,"&lt;="&amp;$B$4)</f>
        <v>0</v>
      </c>
      <c r="W351" s="165">
        <f>COUNTIFS(BITACORA!$C$4:$C$7322,$B$7:$B$501,BITACORA!$E$4:$E$7322,$E$6:$AM$6,BITACORA!$B$4:$B$7322,"&gt;="&amp;$B$3,BITACORA!$B$4:$B$7322,"&lt;="&amp;$B$4)</f>
        <v>0</v>
      </c>
      <c r="X351" s="165">
        <f>COUNTIFS(BITACORA!$C$4:$C$7322,$B$7:$B$501,BITACORA!$E$4:$E$7322,$E$6:$AM$6,BITACORA!$B$4:$B$7322,"&gt;="&amp;$B$3,BITACORA!$B$4:$B$7322,"&lt;="&amp;$B$4)</f>
        <v>0</v>
      </c>
      <c r="Y351" s="165">
        <f>COUNTIFS(BITACORA!$C$4:$C$7322,$B$7:$B$501,BITACORA!$E$4:$E$7322,$E$6:$AM$6,BITACORA!$B$4:$B$7322,"&gt;="&amp;$B$3,BITACORA!$B$4:$B$7322,"&lt;="&amp;$B$4)</f>
        <v>0</v>
      </c>
      <c r="Z351" s="165">
        <f>COUNTIFS(BITACORA!$C$4:$C$7322,$B$7:$B$501,BITACORA!$E$4:$E$7322,$E$6:$AM$6,BITACORA!$B$4:$B$7322,"&gt;="&amp;$B$3,BITACORA!$B$4:$B$7322,"&lt;="&amp;$B$4)</f>
        <v>0</v>
      </c>
      <c r="AA351" s="165">
        <f>COUNTIFS(BITACORA!$C$4:$C$7322,$B$7:$B$501,BITACORA!$E$4:$E$7322,$E$6:$AM$6,BITACORA!$B$4:$B$7322,"&gt;="&amp;$B$3,BITACORA!$B$4:$B$7322,"&lt;="&amp;$B$4)</f>
        <v>0</v>
      </c>
      <c r="AB351" s="165">
        <f>COUNTIFS(BITACORA!$C$4:$C$7322,$B$7:$B$501,BITACORA!$E$4:$E$7322,$E$6:$AM$6,BITACORA!$B$4:$B$7322,"&gt;="&amp;$B$3,BITACORA!$B$4:$B$7322,"&lt;="&amp;$B$4)</f>
        <v>0</v>
      </c>
      <c r="AC351" s="165">
        <f>COUNTIFS(BITACORA!$C$4:$C$7322,$B$7:$B$501,BITACORA!$E$4:$E$7322,$E$6:$AM$6,BITACORA!$B$4:$B$7322,"&gt;="&amp;$B$3,BITACORA!$B$4:$B$7322,"&lt;="&amp;$B$4)</f>
        <v>0</v>
      </c>
      <c r="AD351" s="165">
        <f>COUNTIFS(BITACORA!$C$4:$C$7322,$B$7:$B$501,BITACORA!$E$4:$E$7322,$E$6:$AM$6,BITACORA!$B$4:$B$7322,"&gt;="&amp;$B$3,BITACORA!$B$4:$B$7322,"&lt;="&amp;$B$4)</f>
        <v>0</v>
      </c>
      <c r="AE351" s="165">
        <f>COUNTIFS(BITACORA!$C$4:$C$7322,$B$7:$B$501,BITACORA!$E$4:$E$7322,$E$6:$AM$6,BITACORA!$B$4:$B$7322,"&gt;="&amp;$B$3,BITACORA!$B$4:$B$7322,"&lt;="&amp;$B$4)</f>
        <v>0</v>
      </c>
      <c r="AF351" s="165">
        <f>COUNTIFS(BITACORA!$C$4:$C$7322,$B$7:$B$501,BITACORA!$E$4:$E$7322,$E$6:$AM$6,BITACORA!$B$4:$B$7322,"&gt;="&amp;$B$3,BITACORA!$B$4:$B$7322,"&lt;="&amp;$B$4)</f>
        <v>0</v>
      </c>
      <c r="AG351" s="165">
        <f>COUNTIFS(BITACORA!$C$4:$C$7322,$B$7:$B$501,BITACORA!$E$4:$E$7322,$E$6:$AM$6,BITACORA!$B$4:$B$7322,"&gt;="&amp;$B$3,BITACORA!$B$4:$B$7322,"&lt;="&amp;$B$4)</f>
        <v>0</v>
      </c>
      <c r="AH351" s="165">
        <f>COUNTIFS(BITACORA!$C$4:$C$7322,$B$7:$B$501,BITACORA!$E$4:$E$7322,$E$6:$AM$6,BITACORA!$B$4:$B$7322,"&gt;="&amp;$B$3,BITACORA!$B$4:$B$7322,"&lt;="&amp;$B$4)</f>
        <v>0</v>
      </c>
      <c r="AI351" s="165">
        <f>COUNTIFS(BITACORA!$C$4:$C$7322,$B$7:$B$501,BITACORA!$E$4:$E$7322,$E$6:$AM$6,BITACORA!$B$4:$B$7322,"&gt;="&amp;$B$3,BITACORA!$B$4:$B$7322,"&lt;="&amp;$B$4)</f>
        <v>0</v>
      </c>
      <c r="AJ351" s="165">
        <f>COUNTIFS(BITACORA!$C$4:$C$7322,$B$7:$B$501,BITACORA!$E$4:$E$7322,$E$6:$AM$6,BITACORA!$B$4:$B$7322,"&gt;="&amp;$B$3,BITACORA!$B$4:$B$7322,"&lt;="&amp;$B$4)</f>
        <v>0</v>
      </c>
      <c r="AK351" s="165">
        <f>COUNTIFS(BITACORA!$C$4:$C$7322,$B$7:$B$501,BITACORA!$E$4:$E$7322,$E$6:$AM$6,BITACORA!$B$4:$B$7322,"&gt;="&amp;$B$3,BITACORA!$B$4:$B$7322,"&lt;="&amp;$B$4)</f>
        <v>0</v>
      </c>
      <c r="AL351" s="165">
        <f>COUNTIFS(BITACORA!$C$4:$C$7322,$B$7:$B$501,BITACORA!$E$4:$E$7322,$E$6:$AM$6,BITACORA!$B$4:$B$7322,"&gt;="&amp;$B$3,BITACORA!$B$4:$B$7322,"&lt;="&amp;$B$4)</f>
        <v>0</v>
      </c>
      <c r="AM351" s="165">
        <f>COUNTIFS(BITACORA!$C$4:$C$7322,$B$7:$B$501,BITACORA!$E$4:$E$7322,$E$6:$AM$6,BITACORA!$B$4:$B$7322,"&gt;="&amp;$B$3,BITACORA!$B$4:$B$7322,"&lt;="&amp;$B$4)</f>
        <v>0</v>
      </c>
    </row>
    <row r="352" spans="1:39">
      <c r="A352" s="141"/>
      <c r="B352" s="165"/>
      <c r="C352" s="165"/>
      <c r="D352" s="164">
        <f t="shared" si="0"/>
        <v>0</v>
      </c>
      <c r="E352" s="165">
        <f>COUNTIFS(BITACORA!$C$4:$C$7322,$B$7:$B$501,BITACORA!$E$4:$E$7322,$E$6:$AM$6,BITACORA!$B$4:$B$7322,"&gt;="&amp;$B$3,BITACORA!$B$4:$B$7322,"&lt;="&amp;$B$4)</f>
        <v>0</v>
      </c>
      <c r="F352" s="165">
        <f>COUNTIFS(BITACORA!$C$4:$C$7322,$B$7:$B$501,BITACORA!$E$4:$E$7322,$E$6:$AM$6,BITACORA!$B$4:$B$7322,"&gt;="&amp;$B$3,BITACORA!$B$4:$B$7322,"&lt;="&amp;$B$4)</f>
        <v>0</v>
      </c>
      <c r="G352" s="165">
        <f>COUNTIFS(BITACORA!$C$4:$C$7322,$B$7:$B$501,BITACORA!$E$4:$E$7322,$E$6:$AM$6,BITACORA!$B$4:$B$7322,"&gt;="&amp;$B$3,BITACORA!$B$4:$B$7322,"&lt;="&amp;$B$4)</f>
        <v>0</v>
      </c>
      <c r="H352" s="165">
        <f>COUNTIFS(BITACORA!$C$4:$C$7322,$B$7:$B$501,BITACORA!$E$4:$E$7322,$E$6:$AM$6,BITACORA!$B$4:$B$7322,"&gt;="&amp;$B$3,BITACORA!$B$4:$B$7322,"&lt;="&amp;$B$4)</f>
        <v>0</v>
      </c>
      <c r="I352" s="165">
        <f>COUNTIFS(BITACORA!$C$4:$C$7322,$B$7:$B$501,BITACORA!$E$4:$E$7322,$E$6:$AM$6,BITACORA!$B$4:$B$7322,"&gt;="&amp;$B$3,BITACORA!$B$4:$B$7322,"&lt;="&amp;$B$4)</f>
        <v>0</v>
      </c>
      <c r="J352" s="165">
        <f>COUNTIFS(BITACORA!$C$4:$C$7322,$B$7:$B$501,BITACORA!$E$4:$E$7322,$E$6:$AM$6,BITACORA!$B$4:$B$7322,"&gt;="&amp;$B$3,BITACORA!$B$4:$B$7322,"&lt;="&amp;$B$4)</f>
        <v>0</v>
      </c>
      <c r="K352" s="165">
        <f>COUNTIFS(BITACORA!$C$4:$C$7322,$B$7:$B$501,BITACORA!$E$4:$E$7322,$E$6:$AM$6,BITACORA!$B$4:$B$7322,"&gt;="&amp;$B$3,BITACORA!$B$4:$B$7322,"&lt;="&amp;$B$4)</f>
        <v>0</v>
      </c>
      <c r="L352" s="165">
        <f>COUNTIFS(BITACORA!$C$4:$C$7322,$B$7:$B$501,BITACORA!$E$4:$E$7322,$E$6:$AM$6,BITACORA!$B$4:$B$7322,"&gt;="&amp;$B$3,BITACORA!$B$4:$B$7322,"&lt;="&amp;$B$4)</f>
        <v>0</v>
      </c>
      <c r="M352" s="165">
        <f>COUNTIFS(BITACORA!$C$4:$C$7322,$B$7:$B$501,BITACORA!$E$4:$E$7322,$E$6:$AM$6,BITACORA!$B$4:$B$7322,"&gt;="&amp;$B$3,BITACORA!$B$4:$B$7322,"&lt;="&amp;$B$4)</f>
        <v>0</v>
      </c>
      <c r="N352" s="165">
        <f>COUNTIFS(BITACORA!$C$4:$C$7322,$B$7:$B$501,BITACORA!$E$4:$E$7322,$E$6:$AM$6,BITACORA!$B$4:$B$7322,"&gt;="&amp;$B$3,BITACORA!$B$4:$B$7322,"&lt;="&amp;$B$4)</f>
        <v>0</v>
      </c>
      <c r="O352" s="165">
        <f>COUNTIFS(BITACORA!$C$4:$C$7322,$B$7:$B$501,BITACORA!$E$4:$E$7322,$E$6:$AM$6,BITACORA!$B$4:$B$7322,"&gt;="&amp;$B$3,BITACORA!$B$4:$B$7322,"&lt;="&amp;$B$4)</f>
        <v>0</v>
      </c>
      <c r="P352" s="165">
        <f>COUNTIFS(BITACORA!$C$4:$C$7322,$B$7:$B$501,BITACORA!$E$4:$E$7322,$E$6:$AM$6,BITACORA!$B$4:$B$7322,"&gt;="&amp;$B$3,BITACORA!$B$4:$B$7322,"&lt;="&amp;$B$4)</f>
        <v>0</v>
      </c>
      <c r="Q352" s="165">
        <f>COUNTIFS(BITACORA!$C$4:$C$7322,$B$7:$B$501,BITACORA!$E$4:$E$7322,$E$6:$AM$6,BITACORA!$B$4:$B$7322,"&gt;="&amp;$B$3,BITACORA!$B$4:$B$7322,"&lt;="&amp;$B$4)</f>
        <v>0</v>
      </c>
      <c r="R352" s="165">
        <f>COUNTIFS(BITACORA!$C$4:$C$7322,$B$7:$B$501,BITACORA!$E$4:$E$7322,$E$6:$AM$6,BITACORA!$B$4:$B$7322,"&gt;="&amp;$B$3,BITACORA!$B$4:$B$7322,"&lt;="&amp;$B$4)</f>
        <v>0</v>
      </c>
      <c r="S352" s="165">
        <f>COUNTIFS(BITACORA!$C$4:$C$7322,$B$7:$B$501,BITACORA!$E$4:$E$7322,$E$6:$AM$6,BITACORA!$B$4:$B$7322,"&gt;="&amp;$B$3,BITACORA!$B$4:$B$7322,"&lt;="&amp;$B$4)</f>
        <v>0</v>
      </c>
      <c r="T352" s="165">
        <f>COUNTIFS(BITACORA!$C$4:$C$7322,$B$7:$B$501,BITACORA!$E$4:$E$7322,$E$6:$AM$6,BITACORA!$B$4:$B$7322,"&gt;="&amp;$B$3,BITACORA!$B$4:$B$7322,"&lt;="&amp;$B$4)</f>
        <v>0</v>
      </c>
      <c r="U352" s="165">
        <f>COUNTIFS(BITACORA!$C$4:$C$7322,$B$7:$B$501,BITACORA!$E$4:$E$7322,$E$6:$AM$6,BITACORA!$B$4:$B$7322,"&gt;="&amp;$B$3,BITACORA!$B$4:$B$7322,"&lt;="&amp;$B$4)</f>
        <v>0</v>
      </c>
      <c r="V352" s="165">
        <f>COUNTIFS(BITACORA!$C$4:$C$7322,$B$7:$B$501,BITACORA!$E$4:$E$7322,$E$6:$AM$6,BITACORA!$B$4:$B$7322,"&gt;="&amp;$B$3,BITACORA!$B$4:$B$7322,"&lt;="&amp;$B$4)</f>
        <v>0</v>
      </c>
      <c r="W352" s="165">
        <f>COUNTIFS(BITACORA!$C$4:$C$7322,$B$7:$B$501,BITACORA!$E$4:$E$7322,$E$6:$AM$6,BITACORA!$B$4:$B$7322,"&gt;="&amp;$B$3,BITACORA!$B$4:$B$7322,"&lt;="&amp;$B$4)</f>
        <v>0</v>
      </c>
      <c r="X352" s="165">
        <f>COUNTIFS(BITACORA!$C$4:$C$7322,$B$7:$B$501,BITACORA!$E$4:$E$7322,$E$6:$AM$6,BITACORA!$B$4:$B$7322,"&gt;="&amp;$B$3,BITACORA!$B$4:$B$7322,"&lt;="&amp;$B$4)</f>
        <v>0</v>
      </c>
      <c r="Y352" s="165">
        <f>COUNTIFS(BITACORA!$C$4:$C$7322,$B$7:$B$501,BITACORA!$E$4:$E$7322,$E$6:$AM$6,BITACORA!$B$4:$B$7322,"&gt;="&amp;$B$3,BITACORA!$B$4:$B$7322,"&lt;="&amp;$B$4)</f>
        <v>0</v>
      </c>
      <c r="Z352" s="165">
        <f>COUNTIFS(BITACORA!$C$4:$C$7322,$B$7:$B$501,BITACORA!$E$4:$E$7322,$E$6:$AM$6,BITACORA!$B$4:$B$7322,"&gt;="&amp;$B$3,BITACORA!$B$4:$B$7322,"&lt;="&amp;$B$4)</f>
        <v>0</v>
      </c>
      <c r="AA352" s="165">
        <f>COUNTIFS(BITACORA!$C$4:$C$7322,$B$7:$B$501,BITACORA!$E$4:$E$7322,$E$6:$AM$6,BITACORA!$B$4:$B$7322,"&gt;="&amp;$B$3,BITACORA!$B$4:$B$7322,"&lt;="&amp;$B$4)</f>
        <v>0</v>
      </c>
      <c r="AB352" s="165">
        <f>COUNTIFS(BITACORA!$C$4:$C$7322,$B$7:$B$501,BITACORA!$E$4:$E$7322,$E$6:$AM$6,BITACORA!$B$4:$B$7322,"&gt;="&amp;$B$3,BITACORA!$B$4:$B$7322,"&lt;="&amp;$B$4)</f>
        <v>0</v>
      </c>
      <c r="AC352" s="165">
        <f>COUNTIFS(BITACORA!$C$4:$C$7322,$B$7:$B$501,BITACORA!$E$4:$E$7322,$E$6:$AM$6,BITACORA!$B$4:$B$7322,"&gt;="&amp;$B$3,BITACORA!$B$4:$B$7322,"&lt;="&amp;$B$4)</f>
        <v>0</v>
      </c>
      <c r="AD352" s="165">
        <f>COUNTIFS(BITACORA!$C$4:$C$7322,$B$7:$B$501,BITACORA!$E$4:$E$7322,$E$6:$AM$6,BITACORA!$B$4:$B$7322,"&gt;="&amp;$B$3,BITACORA!$B$4:$B$7322,"&lt;="&amp;$B$4)</f>
        <v>0</v>
      </c>
      <c r="AE352" s="165">
        <f>COUNTIFS(BITACORA!$C$4:$C$7322,$B$7:$B$501,BITACORA!$E$4:$E$7322,$E$6:$AM$6,BITACORA!$B$4:$B$7322,"&gt;="&amp;$B$3,BITACORA!$B$4:$B$7322,"&lt;="&amp;$B$4)</f>
        <v>0</v>
      </c>
      <c r="AF352" s="165">
        <f>COUNTIFS(BITACORA!$C$4:$C$7322,$B$7:$B$501,BITACORA!$E$4:$E$7322,$E$6:$AM$6,BITACORA!$B$4:$B$7322,"&gt;="&amp;$B$3,BITACORA!$B$4:$B$7322,"&lt;="&amp;$B$4)</f>
        <v>0</v>
      </c>
      <c r="AG352" s="165">
        <f>COUNTIFS(BITACORA!$C$4:$C$7322,$B$7:$B$501,BITACORA!$E$4:$E$7322,$E$6:$AM$6,BITACORA!$B$4:$B$7322,"&gt;="&amp;$B$3,BITACORA!$B$4:$B$7322,"&lt;="&amp;$B$4)</f>
        <v>0</v>
      </c>
      <c r="AH352" s="165">
        <f>COUNTIFS(BITACORA!$C$4:$C$7322,$B$7:$B$501,BITACORA!$E$4:$E$7322,$E$6:$AM$6,BITACORA!$B$4:$B$7322,"&gt;="&amp;$B$3,BITACORA!$B$4:$B$7322,"&lt;="&amp;$B$4)</f>
        <v>0</v>
      </c>
      <c r="AI352" s="165">
        <f>COUNTIFS(BITACORA!$C$4:$C$7322,$B$7:$B$501,BITACORA!$E$4:$E$7322,$E$6:$AM$6,BITACORA!$B$4:$B$7322,"&gt;="&amp;$B$3,BITACORA!$B$4:$B$7322,"&lt;="&amp;$B$4)</f>
        <v>0</v>
      </c>
      <c r="AJ352" s="165">
        <f>COUNTIFS(BITACORA!$C$4:$C$7322,$B$7:$B$501,BITACORA!$E$4:$E$7322,$E$6:$AM$6,BITACORA!$B$4:$B$7322,"&gt;="&amp;$B$3,BITACORA!$B$4:$B$7322,"&lt;="&amp;$B$4)</f>
        <v>0</v>
      </c>
      <c r="AK352" s="165">
        <f>COUNTIFS(BITACORA!$C$4:$C$7322,$B$7:$B$501,BITACORA!$E$4:$E$7322,$E$6:$AM$6,BITACORA!$B$4:$B$7322,"&gt;="&amp;$B$3,BITACORA!$B$4:$B$7322,"&lt;="&amp;$B$4)</f>
        <v>0</v>
      </c>
      <c r="AL352" s="165">
        <f>COUNTIFS(BITACORA!$C$4:$C$7322,$B$7:$B$501,BITACORA!$E$4:$E$7322,$E$6:$AM$6,BITACORA!$B$4:$B$7322,"&gt;="&amp;$B$3,BITACORA!$B$4:$B$7322,"&lt;="&amp;$B$4)</f>
        <v>0</v>
      </c>
      <c r="AM352" s="165">
        <f>COUNTIFS(BITACORA!$C$4:$C$7322,$B$7:$B$501,BITACORA!$E$4:$E$7322,$E$6:$AM$6,BITACORA!$B$4:$B$7322,"&gt;="&amp;$B$3,BITACORA!$B$4:$B$7322,"&lt;="&amp;$B$4)</f>
        <v>0</v>
      </c>
    </row>
    <row r="353" spans="1:39">
      <c r="A353" s="141"/>
      <c r="B353" s="165"/>
      <c r="C353" s="165"/>
      <c r="D353" s="164">
        <f t="shared" si="0"/>
        <v>0</v>
      </c>
      <c r="E353" s="165">
        <f>COUNTIFS(BITACORA!$C$4:$C$7322,$B$7:$B$501,BITACORA!$E$4:$E$7322,$E$6:$AM$6,BITACORA!$B$4:$B$7322,"&gt;="&amp;$B$3,BITACORA!$B$4:$B$7322,"&lt;="&amp;$B$4)</f>
        <v>0</v>
      </c>
      <c r="F353" s="165">
        <f>COUNTIFS(BITACORA!$C$4:$C$7322,$B$7:$B$501,BITACORA!$E$4:$E$7322,$E$6:$AM$6,BITACORA!$B$4:$B$7322,"&gt;="&amp;$B$3,BITACORA!$B$4:$B$7322,"&lt;="&amp;$B$4)</f>
        <v>0</v>
      </c>
      <c r="G353" s="165">
        <f>COUNTIFS(BITACORA!$C$4:$C$7322,$B$7:$B$501,BITACORA!$E$4:$E$7322,$E$6:$AM$6,BITACORA!$B$4:$B$7322,"&gt;="&amp;$B$3,BITACORA!$B$4:$B$7322,"&lt;="&amp;$B$4)</f>
        <v>0</v>
      </c>
      <c r="H353" s="165">
        <f>COUNTIFS(BITACORA!$C$4:$C$7322,$B$7:$B$501,BITACORA!$E$4:$E$7322,$E$6:$AM$6,BITACORA!$B$4:$B$7322,"&gt;="&amp;$B$3,BITACORA!$B$4:$B$7322,"&lt;="&amp;$B$4)</f>
        <v>0</v>
      </c>
      <c r="I353" s="165">
        <f>COUNTIFS(BITACORA!$C$4:$C$7322,$B$7:$B$501,BITACORA!$E$4:$E$7322,$E$6:$AM$6,BITACORA!$B$4:$B$7322,"&gt;="&amp;$B$3,BITACORA!$B$4:$B$7322,"&lt;="&amp;$B$4)</f>
        <v>0</v>
      </c>
      <c r="J353" s="165">
        <f>COUNTIFS(BITACORA!$C$4:$C$7322,$B$7:$B$501,BITACORA!$E$4:$E$7322,$E$6:$AM$6,BITACORA!$B$4:$B$7322,"&gt;="&amp;$B$3,BITACORA!$B$4:$B$7322,"&lt;="&amp;$B$4)</f>
        <v>0</v>
      </c>
      <c r="K353" s="165">
        <f>COUNTIFS(BITACORA!$C$4:$C$7322,$B$7:$B$501,BITACORA!$E$4:$E$7322,$E$6:$AM$6,BITACORA!$B$4:$B$7322,"&gt;="&amp;$B$3,BITACORA!$B$4:$B$7322,"&lt;="&amp;$B$4)</f>
        <v>0</v>
      </c>
      <c r="L353" s="165">
        <f>COUNTIFS(BITACORA!$C$4:$C$7322,$B$7:$B$501,BITACORA!$E$4:$E$7322,$E$6:$AM$6,BITACORA!$B$4:$B$7322,"&gt;="&amp;$B$3,BITACORA!$B$4:$B$7322,"&lt;="&amp;$B$4)</f>
        <v>0</v>
      </c>
      <c r="M353" s="165">
        <f>COUNTIFS(BITACORA!$C$4:$C$7322,$B$7:$B$501,BITACORA!$E$4:$E$7322,$E$6:$AM$6,BITACORA!$B$4:$B$7322,"&gt;="&amp;$B$3,BITACORA!$B$4:$B$7322,"&lt;="&amp;$B$4)</f>
        <v>0</v>
      </c>
      <c r="N353" s="165">
        <f>COUNTIFS(BITACORA!$C$4:$C$7322,$B$7:$B$501,BITACORA!$E$4:$E$7322,$E$6:$AM$6,BITACORA!$B$4:$B$7322,"&gt;="&amp;$B$3,BITACORA!$B$4:$B$7322,"&lt;="&amp;$B$4)</f>
        <v>0</v>
      </c>
      <c r="O353" s="165">
        <f>COUNTIFS(BITACORA!$C$4:$C$7322,$B$7:$B$501,BITACORA!$E$4:$E$7322,$E$6:$AM$6,BITACORA!$B$4:$B$7322,"&gt;="&amp;$B$3,BITACORA!$B$4:$B$7322,"&lt;="&amp;$B$4)</f>
        <v>0</v>
      </c>
      <c r="P353" s="165">
        <f>COUNTIFS(BITACORA!$C$4:$C$7322,$B$7:$B$501,BITACORA!$E$4:$E$7322,$E$6:$AM$6,BITACORA!$B$4:$B$7322,"&gt;="&amp;$B$3,BITACORA!$B$4:$B$7322,"&lt;="&amp;$B$4)</f>
        <v>0</v>
      </c>
      <c r="Q353" s="165">
        <f>COUNTIFS(BITACORA!$C$4:$C$7322,$B$7:$B$501,BITACORA!$E$4:$E$7322,$E$6:$AM$6,BITACORA!$B$4:$B$7322,"&gt;="&amp;$B$3,BITACORA!$B$4:$B$7322,"&lt;="&amp;$B$4)</f>
        <v>0</v>
      </c>
      <c r="R353" s="165">
        <f>COUNTIFS(BITACORA!$C$4:$C$7322,$B$7:$B$501,BITACORA!$E$4:$E$7322,$E$6:$AM$6,BITACORA!$B$4:$B$7322,"&gt;="&amp;$B$3,BITACORA!$B$4:$B$7322,"&lt;="&amp;$B$4)</f>
        <v>0</v>
      </c>
      <c r="S353" s="165">
        <f>COUNTIFS(BITACORA!$C$4:$C$7322,$B$7:$B$501,BITACORA!$E$4:$E$7322,$E$6:$AM$6,BITACORA!$B$4:$B$7322,"&gt;="&amp;$B$3,BITACORA!$B$4:$B$7322,"&lt;="&amp;$B$4)</f>
        <v>0</v>
      </c>
      <c r="T353" s="165">
        <f>COUNTIFS(BITACORA!$C$4:$C$7322,$B$7:$B$501,BITACORA!$E$4:$E$7322,$E$6:$AM$6,BITACORA!$B$4:$B$7322,"&gt;="&amp;$B$3,BITACORA!$B$4:$B$7322,"&lt;="&amp;$B$4)</f>
        <v>0</v>
      </c>
      <c r="U353" s="165">
        <f>COUNTIFS(BITACORA!$C$4:$C$7322,$B$7:$B$501,BITACORA!$E$4:$E$7322,$E$6:$AM$6,BITACORA!$B$4:$B$7322,"&gt;="&amp;$B$3,BITACORA!$B$4:$B$7322,"&lt;="&amp;$B$4)</f>
        <v>0</v>
      </c>
      <c r="V353" s="165">
        <f>COUNTIFS(BITACORA!$C$4:$C$7322,$B$7:$B$501,BITACORA!$E$4:$E$7322,$E$6:$AM$6,BITACORA!$B$4:$B$7322,"&gt;="&amp;$B$3,BITACORA!$B$4:$B$7322,"&lt;="&amp;$B$4)</f>
        <v>0</v>
      </c>
      <c r="W353" s="165">
        <f>COUNTIFS(BITACORA!$C$4:$C$7322,$B$7:$B$501,BITACORA!$E$4:$E$7322,$E$6:$AM$6,BITACORA!$B$4:$B$7322,"&gt;="&amp;$B$3,BITACORA!$B$4:$B$7322,"&lt;="&amp;$B$4)</f>
        <v>0</v>
      </c>
      <c r="X353" s="165">
        <f>COUNTIFS(BITACORA!$C$4:$C$7322,$B$7:$B$501,BITACORA!$E$4:$E$7322,$E$6:$AM$6,BITACORA!$B$4:$B$7322,"&gt;="&amp;$B$3,BITACORA!$B$4:$B$7322,"&lt;="&amp;$B$4)</f>
        <v>0</v>
      </c>
      <c r="Y353" s="165">
        <f>COUNTIFS(BITACORA!$C$4:$C$7322,$B$7:$B$501,BITACORA!$E$4:$E$7322,$E$6:$AM$6,BITACORA!$B$4:$B$7322,"&gt;="&amp;$B$3,BITACORA!$B$4:$B$7322,"&lt;="&amp;$B$4)</f>
        <v>0</v>
      </c>
      <c r="Z353" s="165">
        <f>COUNTIFS(BITACORA!$C$4:$C$7322,$B$7:$B$501,BITACORA!$E$4:$E$7322,$E$6:$AM$6,BITACORA!$B$4:$B$7322,"&gt;="&amp;$B$3,BITACORA!$B$4:$B$7322,"&lt;="&amp;$B$4)</f>
        <v>0</v>
      </c>
      <c r="AA353" s="165">
        <f>COUNTIFS(BITACORA!$C$4:$C$7322,$B$7:$B$501,BITACORA!$E$4:$E$7322,$E$6:$AM$6,BITACORA!$B$4:$B$7322,"&gt;="&amp;$B$3,BITACORA!$B$4:$B$7322,"&lt;="&amp;$B$4)</f>
        <v>0</v>
      </c>
      <c r="AB353" s="165">
        <f>COUNTIFS(BITACORA!$C$4:$C$7322,$B$7:$B$501,BITACORA!$E$4:$E$7322,$E$6:$AM$6,BITACORA!$B$4:$B$7322,"&gt;="&amp;$B$3,BITACORA!$B$4:$B$7322,"&lt;="&amp;$B$4)</f>
        <v>0</v>
      </c>
      <c r="AC353" s="165">
        <f>COUNTIFS(BITACORA!$C$4:$C$7322,$B$7:$B$501,BITACORA!$E$4:$E$7322,$E$6:$AM$6,BITACORA!$B$4:$B$7322,"&gt;="&amp;$B$3,BITACORA!$B$4:$B$7322,"&lt;="&amp;$B$4)</f>
        <v>0</v>
      </c>
      <c r="AD353" s="165">
        <f>COUNTIFS(BITACORA!$C$4:$C$7322,$B$7:$B$501,BITACORA!$E$4:$E$7322,$E$6:$AM$6,BITACORA!$B$4:$B$7322,"&gt;="&amp;$B$3,BITACORA!$B$4:$B$7322,"&lt;="&amp;$B$4)</f>
        <v>0</v>
      </c>
      <c r="AE353" s="165">
        <f>COUNTIFS(BITACORA!$C$4:$C$7322,$B$7:$B$501,BITACORA!$E$4:$E$7322,$E$6:$AM$6,BITACORA!$B$4:$B$7322,"&gt;="&amp;$B$3,BITACORA!$B$4:$B$7322,"&lt;="&amp;$B$4)</f>
        <v>0</v>
      </c>
      <c r="AF353" s="165">
        <f>COUNTIFS(BITACORA!$C$4:$C$7322,$B$7:$B$501,BITACORA!$E$4:$E$7322,$E$6:$AM$6,BITACORA!$B$4:$B$7322,"&gt;="&amp;$B$3,BITACORA!$B$4:$B$7322,"&lt;="&amp;$B$4)</f>
        <v>0</v>
      </c>
      <c r="AG353" s="165">
        <f>COUNTIFS(BITACORA!$C$4:$C$7322,$B$7:$B$501,BITACORA!$E$4:$E$7322,$E$6:$AM$6,BITACORA!$B$4:$B$7322,"&gt;="&amp;$B$3,BITACORA!$B$4:$B$7322,"&lt;="&amp;$B$4)</f>
        <v>0</v>
      </c>
      <c r="AH353" s="165">
        <f>COUNTIFS(BITACORA!$C$4:$C$7322,$B$7:$B$501,BITACORA!$E$4:$E$7322,$E$6:$AM$6,BITACORA!$B$4:$B$7322,"&gt;="&amp;$B$3,BITACORA!$B$4:$B$7322,"&lt;="&amp;$B$4)</f>
        <v>0</v>
      </c>
      <c r="AI353" s="165">
        <f>COUNTIFS(BITACORA!$C$4:$C$7322,$B$7:$B$501,BITACORA!$E$4:$E$7322,$E$6:$AM$6,BITACORA!$B$4:$B$7322,"&gt;="&amp;$B$3,BITACORA!$B$4:$B$7322,"&lt;="&amp;$B$4)</f>
        <v>0</v>
      </c>
      <c r="AJ353" s="165">
        <f>COUNTIFS(BITACORA!$C$4:$C$7322,$B$7:$B$501,BITACORA!$E$4:$E$7322,$E$6:$AM$6,BITACORA!$B$4:$B$7322,"&gt;="&amp;$B$3,BITACORA!$B$4:$B$7322,"&lt;="&amp;$B$4)</f>
        <v>0</v>
      </c>
      <c r="AK353" s="165">
        <f>COUNTIFS(BITACORA!$C$4:$C$7322,$B$7:$B$501,BITACORA!$E$4:$E$7322,$E$6:$AM$6,BITACORA!$B$4:$B$7322,"&gt;="&amp;$B$3,BITACORA!$B$4:$B$7322,"&lt;="&amp;$B$4)</f>
        <v>0</v>
      </c>
      <c r="AL353" s="165">
        <f>COUNTIFS(BITACORA!$C$4:$C$7322,$B$7:$B$501,BITACORA!$E$4:$E$7322,$E$6:$AM$6,BITACORA!$B$4:$B$7322,"&gt;="&amp;$B$3,BITACORA!$B$4:$B$7322,"&lt;="&amp;$B$4)</f>
        <v>0</v>
      </c>
      <c r="AM353" s="165">
        <f>COUNTIFS(BITACORA!$C$4:$C$7322,$B$7:$B$501,BITACORA!$E$4:$E$7322,$E$6:$AM$6,BITACORA!$B$4:$B$7322,"&gt;="&amp;$B$3,BITACORA!$B$4:$B$7322,"&lt;="&amp;$B$4)</f>
        <v>0</v>
      </c>
    </row>
    <row r="354" spans="1:39">
      <c r="A354" s="141"/>
      <c r="B354" s="165"/>
      <c r="C354" s="165"/>
      <c r="D354" s="164">
        <f t="shared" si="0"/>
        <v>0</v>
      </c>
      <c r="E354" s="165">
        <f>COUNTIFS(BITACORA!$C$4:$C$7322,$B$7:$B$501,BITACORA!$E$4:$E$7322,$E$6:$AM$6,BITACORA!$B$4:$B$7322,"&gt;="&amp;$B$3,BITACORA!$B$4:$B$7322,"&lt;="&amp;$B$4)</f>
        <v>0</v>
      </c>
      <c r="F354" s="165">
        <f>COUNTIFS(BITACORA!$C$4:$C$7322,$B$7:$B$501,BITACORA!$E$4:$E$7322,$E$6:$AM$6,BITACORA!$B$4:$B$7322,"&gt;="&amp;$B$3,BITACORA!$B$4:$B$7322,"&lt;="&amp;$B$4)</f>
        <v>0</v>
      </c>
      <c r="G354" s="165">
        <f>COUNTIFS(BITACORA!$C$4:$C$7322,$B$7:$B$501,BITACORA!$E$4:$E$7322,$E$6:$AM$6,BITACORA!$B$4:$B$7322,"&gt;="&amp;$B$3,BITACORA!$B$4:$B$7322,"&lt;="&amp;$B$4)</f>
        <v>0</v>
      </c>
      <c r="H354" s="165">
        <f>COUNTIFS(BITACORA!$C$4:$C$7322,$B$7:$B$501,BITACORA!$E$4:$E$7322,$E$6:$AM$6,BITACORA!$B$4:$B$7322,"&gt;="&amp;$B$3,BITACORA!$B$4:$B$7322,"&lt;="&amp;$B$4)</f>
        <v>0</v>
      </c>
      <c r="I354" s="165">
        <f>COUNTIFS(BITACORA!$C$4:$C$7322,$B$7:$B$501,BITACORA!$E$4:$E$7322,$E$6:$AM$6,BITACORA!$B$4:$B$7322,"&gt;="&amp;$B$3,BITACORA!$B$4:$B$7322,"&lt;="&amp;$B$4)</f>
        <v>0</v>
      </c>
      <c r="J354" s="165">
        <f>COUNTIFS(BITACORA!$C$4:$C$7322,$B$7:$B$501,BITACORA!$E$4:$E$7322,$E$6:$AM$6,BITACORA!$B$4:$B$7322,"&gt;="&amp;$B$3,BITACORA!$B$4:$B$7322,"&lt;="&amp;$B$4)</f>
        <v>0</v>
      </c>
      <c r="K354" s="165">
        <f>COUNTIFS(BITACORA!$C$4:$C$7322,$B$7:$B$501,BITACORA!$E$4:$E$7322,$E$6:$AM$6,BITACORA!$B$4:$B$7322,"&gt;="&amp;$B$3,BITACORA!$B$4:$B$7322,"&lt;="&amp;$B$4)</f>
        <v>0</v>
      </c>
      <c r="L354" s="165">
        <f>COUNTIFS(BITACORA!$C$4:$C$7322,$B$7:$B$501,BITACORA!$E$4:$E$7322,$E$6:$AM$6,BITACORA!$B$4:$B$7322,"&gt;="&amp;$B$3,BITACORA!$B$4:$B$7322,"&lt;="&amp;$B$4)</f>
        <v>0</v>
      </c>
      <c r="M354" s="165">
        <f>COUNTIFS(BITACORA!$C$4:$C$7322,$B$7:$B$501,BITACORA!$E$4:$E$7322,$E$6:$AM$6,BITACORA!$B$4:$B$7322,"&gt;="&amp;$B$3,BITACORA!$B$4:$B$7322,"&lt;="&amp;$B$4)</f>
        <v>0</v>
      </c>
      <c r="N354" s="165">
        <f>COUNTIFS(BITACORA!$C$4:$C$7322,$B$7:$B$501,BITACORA!$E$4:$E$7322,$E$6:$AM$6,BITACORA!$B$4:$B$7322,"&gt;="&amp;$B$3,BITACORA!$B$4:$B$7322,"&lt;="&amp;$B$4)</f>
        <v>0</v>
      </c>
      <c r="O354" s="165">
        <f>COUNTIFS(BITACORA!$C$4:$C$7322,$B$7:$B$501,BITACORA!$E$4:$E$7322,$E$6:$AM$6,BITACORA!$B$4:$B$7322,"&gt;="&amp;$B$3,BITACORA!$B$4:$B$7322,"&lt;="&amp;$B$4)</f>
        <v>0</v>
      </c>
      <c r="P354" s="165">
        <f>COUNTIFS(BITACORA!$C$4:$C$7322,$B$7:$B$501,BITACORA!$E$4:$E$7322,$E$6:$AM$6,BITACORA!$B$4:$B$7322,"&gt;="&amp;$B$3,BITACORA!$B$4:$B$7322,"&lt;="&amp;$B$4)</f>
        <v>0</v>
      </c>
      <c r="Q354" s="165">
        <f>COUNTIFS(BITACORA!$C$4:$C$7322,$B$7:$B$501,BITACORA!$E$4:$E$7322,$E$6:$AM$6,BITACORA!$B$4:$B$7322,"&gt;="&amp;$B$3,BITACORA!$B$4:$B$7322,"&lt;="&amp;$B$4)</f>
        <v>0</v>
      </c>
      <c r="R354" s="165">
        <f>COUNTIFS(BITACORA!$C$4:$C$7322,$B$7:$B$501,BITACORA!$E$4:$E$7322,$E$6:$AM$6,BITACORA!$B$4:$B$7322,"&gt;="&amp;$B$3,BITACORA!$B$4:$B$7322,"&lt;="&amp;$B$4)</f>
        <v>0</v>
      </c>
      <c r="S354" s="165">
        <f>COUNTIFS(BITACORA!$C$4:$C$7322,$B$7:$B$501,BITACORA!$E$4:$E$7322,$E$6:$AM$6,BITACORA!$B$4:$B$7322,"&gt;="&amp;$B$3,BITACORA!$B$4:$B$7322,"&lt;="&amp;$B$4)</f>
        <v>0</v>
      </c>
      <c r="T354" s="165">
        <f>COUNTIFS(BITACORA!$C$4:$C$7322,$B$7:$B$501,BITACORA!$E$4:$E$7322,$E$6:$AM$6,BITACORA!$B$4:$B$7322,"&gt;="&amp;$B$3,BITACORA!$B$4:$B$7322,"&lt;="&amp;$B$4)</f>
        <v>0</v>
      </c>
      <c r="U354" s="165">
        <f>COUNTIFS(BITACORA!$C$4:$C$7322,$B$7:$B$501,BITACORA!$E$4:$E$7322,$E$6:$AM$6,BITACORA!$B$4:$B$7322,"&gt;="&amp;$B$3,BITACORA!$B$4:$B$7322,"&lt;="&amp;$B$4)</f>
        <v>0</v>
      </c>
      <c r="V354" s="165">
        <f>COUNTIFS(BITACORA!$C$4:$C$7322,$B$7:$B$501,BITACORA!$E$4:$E$7322,$E$6:$AM$6,BITACORA!$B$4:$B$7322,"&gt;="&amp;$B$3,BITACORA!$B$4:$B$7322,"&lt;="&amp;$B$4)</f>
        <v>0</v>
      </c>
      <c r="W354" s="165">
        <f>COUNTIFS(BITACORA!$C$4:$C$7322,$B$7:$B$501,BITACORA!$E$4:$E$7322,$E$6:$AM$6,BITACORA!$B$4:$B$7322,"&gt;="&amp;$B$3,BITACORA!$B$4:$B$7322,"&lt;="&amp;$B$4)</f>
        <v>0</v>
      </c>
      <c r="X354" s="165">
        <f>COUNTIFS(BITACORA!$C$4:$C$7322,$B$7:$B$501,BITACORA!$E$4:$E$7322,$E$6:$AM$6,BITACORA!$B$4:$B$7322,"&gt;="&amp;$B$3,BITACORA!$B$4:$B$7322,"&lt;="&amp;$B$4)</f>
        <v>0</v>
      </c>
      <c r="Y354" s="165">
        <f>COUNTIFS(BITACORA!$C$4:$C$7322,$B$7:$B$501,BITACORA!$E$4:$E$7322,$E$6:$AM$6,BITACORA!$B$4:$B$7322,"&gt;="&amp;$B$3,BITACORA!$B$4:$B$7322,"&lt;="&amp;$B$4)</f>
        <v>0</v>
      </c>
      <c r="Z354" s="165">
        <f>COUNTIFS(BITACORA!$C$4:$C$7322,$B$7:$B$501,BITACORA!$E$4:$E$7322,$E$6:$AM$6,BITACORA!$B$4:$B$7322,"&gt;="&amp;$B$3,BITACORA!$B$4:$B$7322,"&lt;="&amp;$B$4)</f>
        <v>0</v>
      </c>
      <c r="AA354" s="165">
        <f>COUNTIFS(BITACORA!$C$4:$C$7322,$B$7:$B$501,BITACORA!$E$4:$E$7322,$E$6:$AM$6,BITACORA!$B$4:$B$7322,"&gt;="&amp;$B$3,BITACORA!$B$4:$B$7322,"&lt;="&amp;$B$4)</f>
        <v>0</v>
      </c>
      <c r="AB354" s="165">
        <f>COUNTIFS(BITACORA!$C$4:$C$7322,$B$7:$B$501,BITACORA!$E$4:$E$7322,$E$6:$AM$6,BITACORA!$B$4:$B$7322,"&gt;="&amp;$B$3,BITACORA!$B$4:$B$7322,"&lt;="&amp;$B$4)</f>
        <v>0</v>
      </c>
      <c r="AC354" s="165">
        <f>COUNTIFS(BITACORA!$C$4:$C$7322,$B$7:$B$501,BITACORA!$E$4:$E$7322,$E$6:$AM$6,BITACORA!$B$4:$B$7322,"&gt;="&amp;$B$3,BITACORA!$B$4:$B$7322,"&lt;="&amp;$B$4)</f>
        <v>0</v>
      </c>
      <c r="AD354" s="165">
        <f>COUNTIFS(BITACORA!$C$4:$C$7322,$B$7:$B$501,BITACORA!$E$4:$E$7322,$E$6:$AM$6,BITACORA!$B$4:$B$7322,"&gt;="&amp;$B$3,BITACORA!$B$4:$B$7322,"&lt;="&amp;$B$4)</f>
        <v>0</v>
      </c>
      <c r="AE354" s="165">
        <f>COUNTIFS(BITACORA!$C$4:$C$7322,$B$7:$B$501,BITACORA!$E$4:$E$7322,$E$6:$AM$6,BITACORA!$B$4:$B$7322,"&gt;="&amp;$B$3,BITACORA!$B$4:$B$7322,"&lt;="&amp;$B$4)</f>
        <v>0</v>
      </c>
      <c r="AF354" s="165">
        <f>COUNTIFS(BITACORA!$C$4:$C$7322,$B$7:$B$501,BITACORA!$E$4:$E$7322,$E$6:$AM$6,BITACORA!$B$4:$B$7322,"&gt;="&amp;$B$3,BITACORA!$B$4:$B$7322,"&lt;="&amp;$B$4)</f>
        <v>0</v>
      </c>
      <c r="AG354" s="165">
        <f>COUNTIFS(BITACORA!$C$4:$C$7322,$B$7:$B$501,BITACORA!$E$4:$E$7322,$E$6:$AM$6,BITACORA!$B$4:$B$7322,"&gt;="&amp;$B$3,BITACORA!$B$4:$B$7322,"&lt;="&amp;$B$4)</f>
        <v>0</v>
      </c>
      <c r="AH354" s="165">
        <f>COUNTIFS(BITACORA!$C$4:$C$7322,$B$7:$B$501,BITACORA!$E$4:$E$7322,$E$6:$AM$6,BITACORA!$B$4:$B$7322,"&gt;="&amp;$B$3,BITACORA!$B$4:$B$7322,"&lt;="&amp;$B$4)</f>
        <v>0</v>
      </c>
      <c r="AI354" s="165">
        <f>COUNTIFS(BITACORA!$C$4:$C$7322,$B$7:$B$501,BITACORA!$E$4:$E$7322,$E$6:$AM$6,BITACORA!$B$4:$B$7322,"&gt;="&amp;$B$3,BITACORA!$B$4:$B$7322,"&lt;="&amp;$B$4)</f>
        <v>0</v>
      </c>
      <c r="AJ354" s="165">
        <f>COUNTIFS(BITACORA!$C$4:$C$7322,$B$7:$B$501,BITACORA!$E$4:$E$7322,$E$6:$AM$6,BITACORA!$B$4:$B$7322,"&gt;="&amp;$B$3,BITACORA!$B$4:$B$7322,"&lt;="&amp;$B$4)</f>
        <v>0</v>
      </c>
      <c r="AK354" s="165">
        <f>COUNTIFS(BITACORA!$C$4:$C$7322,$B$7:$B$501,BITACORA!$E$4:$E$7322,$E$6:$AM$6,BITACORA!$B$4:$B$7322,"&gt;="&amp;$B$3,BITACORA!$B$4:$B$7322,"&lt;="&amp;$B$4)</f>
        <v>0</v>
      </c>
      <c r="AL354" s="165">
        <f>COUNTIFS(BITACORA!$C$4:$C$7322,$B$7:$B$501,BITACORA!$E$4:$E$7322,$E$6:$AM$6,BITACORA!$B$4:$B$7322,"&gt;="&amp;$B$3,BITACORA!$B$4:$B$7322,"&lt;="&amp;$B$4)</f>
        <v>0</v>
      </c>
      <c r="AM354" s="165">
        <f>COUNTIFS(BITACORA!$C$4:$C$7322,$B$7:$B$501,BITACORA!$E$4:$E$7322,$E$6:$AM$6,BITACORA!$B$4:$B$7322,"&gt;="&amp;$B$3,BITACORA!$B$4:$B$7322,"&lt;="&amp;$B$4)</f>
        <v>0</v>
      </c>
    </row>
    <row r="355" spans="1:39">
      <c r="A355" s="141"/>
      <c r="B355" s="165"/>
      <c r="C355" s="165"/>
      <c r="D355" s="164">
        <f t="shared" si="0"/>
        <v>0</v>
      </c>
      <c r="E355" s="165">
        <f>COUNTIFS(BITACORA!$C$4:$C$7322,$B$7:$B$501,BITACORA!$E$4:$E$7322,$E$6:$AM$6,BITACORA!$B$4:$B$7322,"&gt;="&amp;$B$3,BITACORA!$B$4:$B$7322,"&lt;="&amp;$B$4)</f>
        <v>0</v>
      </c>
      <c r="F355" s="165">
        <f>COUNTIFS(BITACORA!$C$4:$C$7322,$B$7:$B$501,BITACORA!$E$4:$E$7322,$E$6:$AM$6,BITACORA!$B$4:$B$7322,"&gt;="&amp;$B$3,BITACORA!$B$4:$B$7322,"&lt;="&amp;$B$4)</f>
        <v>0</v>
      </c>
      <c r="G355" s="165">
        <f>COUNTIFS(BITACORA!$C$4:$C$7322,$B$7:$B$501,BITACORA!$E$4:$E$7322,$E$6:$AM$6,BITACORA!$B$4:$B$7322,"&gt;="&amp;$B$3,BITACORA!$B$4:$B$7322,"&lt;="&amp;$B$4)</f>
        <v>0</v>
      </c>
      <c r="H355" s="165">
        <f>COUNTIFS(BITACORA!$C$4:$C$7322,$B$7:$B$501,BITACORA!$E$4:$E$7322,$E$6:$AM$6,BITACORA!$B$4:$B$7322,"&gt;="&amp;$B$3,BITACORA!$B$4:$B$7322,"&lt;="&amp;$B$4)</f>
        <v>0</v>
      </c>
      <c r="I355" s="165">
        <f>COUNTIFS(BITACORA!$C$4:$C$7322,$B$7:$B$501,BITACORA!$E$4:$E$7322,$E$6:$AM$6,BITACORA!$B$4:$B$7322,"&gt;="&amp;$B$3,BITACORA!$B$4:$B$7322,"&lt;="&amp;$B$4)</f>
        <v>0</v>
      </c>
      <c r="J355" s="165">
        <f>COUNTIFS(BITACORA!$C$4:$C$7322,$B$7:$B$501,BITACORA!$E$4:$E$7322,$E$6:$AM$6,BITACORA!$B$4:$B$7322,"&gt;="&amp;$B$3,BITACORA!$B$4:$B$7322,"&lt;="&amp;$B$4)</f>
        <v>0</v>
      </c>
      <c r="K355" s="165">
        <f>COUNTIFS(BITACORA!$C$4:$C$7322,$B$7:$B$501,BITACORA!$E$4:$E$7322,$E$6:$AM$6,BITACORA!$B$4:$B$7322,"&gt;="&amp;$B$3,BITACORA!$B$4:$B$7322,"&lt;="&amp;$B$4)</f>
        <v>0</v>
      </c>
      <c r="L355" s="165">
        <f>COUNTIFS(BITACORA!$C$4:$C$7322,$B$7:$B$501,BITACORA!$E$4:$E$7322,$E$6:$AM$6,BITACORA!$B$4:$B$7322,"&gt;="&amp;$B$3,BITACORA!$B$4:$B$7322,"&lt;="&amp;$B$4)</f>
        <v>0</v>
      </c>
      <c r="M355" s="165">
        <f>COUNTIFS(BITACORA!$C$4:$C$7322,$B$7:$B$501,BITACORA!$E$4:$E$7322,$E$6:$AM$6,BITACORA!$B$4:$B$7322,"&gt;="&amp;$B$3,BITACORA!$B$4:$B$7322,"&lt;="&amp;$B$4)</f>
        <v>0</v>
      </c>
      <c r="N355" s="165">
        <f>COUNTIFS(BITACORA!$C$4:$C$7322,$B$7:$B$501,BITACORA!$E$4:$E$7322,$E$6:$AM$6,BITACORA!$B$4:$B$7322,"&gt;="&amp;$B$3,BITACORA!$B$4:$B$7322,"&lt;="&amp;$B$4)</f>
        <v>0</v>
      </c>
      <c r="O355" s="165">
        <f>COUNTIFS(BITACORA!$C$4:$C$7322,$B$7:$B$501,BITACORA!$E$4:$E$7322,$E$6:$AM$6,BITACORA!$B$4:$B$7322,"&gt;="&amp;$B$3,BITACORA!$B$4:$B$7322,"&lt;="&amp;$B$4)</f>
        <v>0</v>
      </c>
      <c r="P355" s="165">
        <f>COUNTIFS(BITACORA!$C$4:$C$7322,$B$7:$B$501,BITACORA!$E$4:$E$7322,$E$6:$AM$6,BITACORA!$B$4:$B$7322,"&gt;="&amp;$B$3,BITACORA!$B$4:$B$7322,"&lt;="&amp;$B$4)</f>
        <v>0</v>
      </c>
      <c r="Q355" s="165">
        <f>COUNTIFS(BITACORA!$C$4:$C$7322,$B$7:$B$501,BITACORA!$E$4:$E$7322,$E$6:$AM$6,BITACORA!$B$4:$B$7322,"&gt;="&amp;$B$3,BITACORA!$B$4:$B$7322,"&lt;="&amp;$B$4)</f>
        <v>0</v>
      </c>
      <c r="R355" s="165">
        <f>COUNTIFS(BITACORA!$C$4:$C$7322,$B$7:$B$501,BITACORA!$E$4:$E$7322,$E$6:$AM$6,BITACORA!$B$4:$B$7322,"&gt;="&amp;$B$3,BITACORA!$B$4:$B$7322,"&lt;="&amp;$B$4)</f>
        <v>0</v>
      </c>
      <c r="S355" s="165">
        <f>COUNTIFS(BITACORA!$C$4:$C$7322,$B$7:$B$501,BITACORA!$E$4:$E$7322,$E$6:$AM$6,BITACORA!$B$4:$B$7322,"&gt;="&amp;$B$3,BITACORA!$B$4:$B$7322,"&lt;="&amp;$B$4)</f>
        <v>0</v>
      </c>
      <c r="T355" s="165">
        <f>COUNTIFS(BITACORA!$C$4:$C$7322,$B$7:$B$501,BITACORA!$E$4:$E$7322,$E$6:$AM$6,BITACORA!$B$4:$B$7322,"&gt;="&amp;$B$3,BITACORA!$B$4:$B$7322,"&lt;="&amp;$B$4)</f>
        <v>0</v>
      </c>
      <c r="U355" s="165">
        <f>COUNTIFS(BITACORA!$C$4:$C$7322,$B$7:$B$501,BITACORA!$E$4:$E$7322,$E$6:$AM$6,BITACORA!$B$4:$B$7322,"&gt;="&amp;$B$3,BITACORA!$B$4:$B$7322,"&lt;="&amp;$B$4)</f>
        <v>0</v>
      </c>
      <c r="V355" s="165">
        <f>COUNTIFS(BITACORA!$C$4:$C$7322,$B$7:$B$501,BITACORA!$E$4:$E$7322,$E$6:$AM$6,BITACORA!$B$4:$B$7322,"&gt;="&amp;$B$3,BITACORA!$B$4:$B$7322,"&lt;="&amp;$B$4)</f>
        <v>0</v>
      </c>
      <c r="W355" s="165">
        <f>COUNTIFS(BITACORA!$C$4:$C$7322,$B$7:$B$501,BITACORA!$E$4:$E$7322,$E$6:$AM$6,BITACORA!$B$4:$B$7322,"&gt;="&amp;$B$3,BITACORA!$B$4:$B$7322,"&lt;="&amp;$B$4)</f>
        <v>0</v>
      </c>
      <c r="X355" s="165">
        <f>COUNTIFS(BITACORA!$C$4:$C$7322,$B$7:$B$501,BITACORA!$E$4:$E$7322,$E$6:$AM$6,BITACORA!$B$4:$B$7322,"&gt;="&amp;$B$3,BITACORA!$B$4:$B$7322,"&lt;="&amp;$B$4)</f>
        <v>0</v>
      </c>
      <c r="Y355" s="165">
        <f>COUNTIFS(BITACORA!$C$4:$C$7322,$B$7:$B$501,BITACORA!$E$4:$E$7322,$E$6:$AM$6,BITACORA!$B$4:$B$7322,"&gt;="&amp;$B$3,BITACORA!$B$4:$B$7322,"&lt;="&amp;$B$4)</f>
        <v>0</v>
      </c>
      <c r="Z355" s="165">
        <f>COUNTIFS(BITACORA!$C$4:$C$7322,$B$7:$B$501,BITACORA!$E$4:$E$7322,$E$6:$AM$6,BITACORA!$B$4:$B$7322,"&gt;="&amp;$B$3,BITACORA!$B$4:$B$7322,"&lt;="&amp;$B$4)</f>
        <v>0</v>
      </c>
      <c r="AA355" s="165">
        <f>COUNTIFS(BITACORA!$C$4:$C$7322,$B$7:$B$501,BITACORA!$E$4:$E$7322,$E$6:$AM$6,BITACORA!$B$4:$B$7322,"&gt;="&amp;$B$3,BITACORA!$B$4:$B$7322,"&lt;="&amp;$B$4)</f>
        <v>0</v>
      </c>
      <c r="AB355" s="165">
        <f>COUNTIFS(BITACORA!$C$4:$C$7322,$B$7:$B$501,BITACORA!$E$4:$E$7322,$E$6:$AM$6,BITACORA!$B$4:$B$7322,"&gt;="&amp;$B$3,BITACORA!$B$4:$B$7322,"&lt;="&amp;$B$4)</f>
        <v>0</v>
      </c>
      <c r="AC355" s="165">
        <f>COUNTIFS(BITACORA!$C$4:$C$7322,$B$7:$B$501,BITACORA!$E$4:$E$7322,$E$6:$AM$6,BITACORA!$B$4:$B$7322,"&gt;="&amp;$B$3,BITACORA!$B$4:$B$7322,"&lt;="&amp;$B$4)</f>
        <v>0</v>
      </c>
      <c r="AD355" s="165">
        <f>COUNTIFS(BITACORA!$C$4:$C$7322,$B$7:$B$501,BITACORA!$E$4:$E$7322,$E$6:$AM$6,BITACORA!$B$4:$B$7322,"&gt;="&amp;$B$3,BITACORA!$B$4:$B$7322,"&lt;="&amp;$B$4)</f>
        <v>0</v>
      </c>
      <c r="AE355" s="165">
        <f>COUNTIFS(BITACORA!$C$4:$C$7322,$B$7:$B$501,BITACORA!$E$4:$E$7322,$E$6:$AM$6,BITACORA!$B$4:$B$7322,"&gt;="&amp;$B$3,BITACORA!$B$4:$B$7322,"&lt;="&amp;$B$4)</f>
        <v>0</v>
      </c>
      <c r="AF355" s="165">
        <f>COUNTIFS(BITACORA!$C$4:$C$7322,$B$7:$B$501,BITACORA!$E$4:$E$7322,$E$6:$AM$6,BITACORA!$B$4:$B$7322,"&gt;="&amp;$B$3,BITACORA!$B$4:$B$7322,"&lt;="&amp;$B$4)</f>
        <v>0</v>
      </c>
      <c r="AG355" s="165">
        <f>COUNTIFS(BITACORA!$C$4:$C$7322,$B$7:$B$501,BITACORA!$E$4:$E$7322,$E$6:$AM$6,BITACORA!$B$4:$B$7322,"&gt;="&amp;$B$3,BITACORA!$B$4:$B$7322,"&lt;="&amp;$B$4)</f>
        <v>0</v>
      </c>
      <c r="AH355" s="165">
        <f>COUNTIFS(BITACORA!$C$4:$C$7322,$B$7:$B$501,BITACORA!$E$4:$E$7322,$E$6:$AM$6,BITACORA!$B$4:$B$7322,"&gt;="&amp;$B$3,BITACORA!$B$4:$B$7322,"&lt;="&amp;$B$4)</f>
        <v>0</v>
      </c>
      <c r="AI355" s="165">
        <f>COUNTIFS(BITACORA!$C$4:$C$7322,$B$7:$B$501,BITACORA!$E$4:$E$7322,$E$6:$AM$6,BITACORA!$B$4:$B$7322,"&gt;="&amp;$B$3,BITACORA!$B$4:$B$7322,"&lt;="&amp;$B$4)</f>
        <v>0</v>
      </c>
      <c r="AJ355" s="165">
        <f>COUNTIFS(BITACORA!$C$4:$C$7322,$B$7:$B$501,BITACORA!$E$4:$E$7322,$E$6:$AM$6,BITACORA!$B$4:$B$7322,"&gt;="&amp;$B$3,BITACORA!$B$4:$B$7322,"&lt;="&amp;$B$4)</f>
        <v>0</v>
      </c>
      <c r="AK355" s="165">
        <f>COUNTIFS(BITACORA!$C$4:$C$7322,$B$7:$B$501,BITACORA!$E$4:$E$7322,$E$6:$AM$6,BITACORA!$B$4:$B$7322,"&gt;="&amp;$B$3,BITACORA!$B$4:$B$7322,"&lt;="&amp;$B$4)</f>
        <v>0</v>
      </c>
      <c r="AL355" s="165">
        <f>COUNTIFS(BITACORA!$C$4:$C$7322,$B$7:$B$501,BITACORA!$E$4:$E$7322,$E$6:$AM$6,BITACORA!$B$4:$B$7322,"&gt;="&amp;$B$3,BITACORA!$B$4:$B$7322,"&lt;="&amp;$B$4)</f>
        <v>0</v>
      </c>
      <c r="AM355" s="165">
        <f>COUNTIFS(BITACORA!$C$4:$C$7322,$B$7:$B$501,BITACORA!$E$4:$E$7322,$E$6:$AM$6,BITACORA!$B$4:$B$7322,"&gt;="&amp;$B$3,BITACORA!$B$4:$B$7322,"&lt;="&amp;$B$4)</f>
        <v>0</v>
      </c>
    </row>
    <row r="356" spans="1:39">
      <c r="A356" s="141"/>
      <c r="B356" s="165"/>
      <c r="C356" s="165"/>
      <c r="D356" s="164">
        <f t="shared" si="0"/>
        <v>0</v>
      </c>
      <c r="E356" s="165">
        <f>COUNTIFS(BITACORA!$C$4:$C$7322,$B$7:$B$501,BITACORA!$E$4:$E$7322,$E$6:$AM$6,BITACORA!$B$4:$B$7322,"&gt;="&amp;$B$3,BITACORA!$B$4:$B$7322,"&lt;="&amp;$B$4)</f>
        <v>0</v>
      </c>
      <c r="F356" s="165">
        <f>COUNTIFS(BITACORA!$C$4:$C$7322,$B$7:$B$501,BITACORA!$E$4:$E$7322,$E$6:$AM$6,BITACORA!$B$4:$B$7322,"&gt;="&amp;$B$3,BITACORA!$B$4:$B$7322,"&lt;="&amp;$B$4)</f>
        <v>0</v>
      </c>
      <c r="G356" s="165">
        <f>COUNTIFS(BITACORA!$C$4:$C$7322,$B$7:$B$501,BITACORA!$E$4:$E$7322,$E$6:$AM$6,BITACORA!$B$4:$B$7322,"&gt;="&amp;$B$3,BITACORA!$B$4:$B$7322,"&lt;="&amp;$B$4)</f>
        <v>0</v>
      </c>
      <c r="H356" s="165">
        <f>COUNTIFS(BITACORA!$C$4:$C$7322,$B$7:$B$501,BITACORA!$E$4:$E$7322,$E$6:$AM$6,BITACORA!$B$4:$B$7322,"&gt;="&amp;$B$3,BITACORA!$B$4:$B$7322,"&lt;="&amp;$B$4)</f>
        <v>0</v>
      </c>
      <c r="I356" s="165">
        <f>COUNTIFS(BITACORA!$C$4:$C$7322,$B$7:$B$501,BITACORA!$E$4:$E$7322,$E$6:$AM$6,BITACORA!$B$4:$B$7322,"&gt;="&amp;$B$3,BITACORA!$B$4:$B$7322,"&lt;="&amp;$B$4)</f>
        <v>0</v>
      </c>
      <c r="J356" s="165">
        <f>COUNTIFS(BITACORA!$C$4:$C$7322,$B$7:$B$501,BITACORA!$E$4:$E$7322,$E$6:$AM$6,BITACORA!$B$4:$B$7322,"&gt;="&amp;$B$3,BITACORA!$B$4:$B$7322,"&lt;="&amp;$B$4)</f>
        <v>0</v>
      </c>
      <c r="K356" s="165">
        <f>COUNTIFS(BITACORA!$C$4:$C$7322,$B$7:$B$501,BITACORA!$E$4:$E$7322,$E$6:$AM$6,BITACORA!$B$4:$B$7322,"&gt;="&amp;$B$3,BITACORA!$B$4:$B$7322,"&lt;="&amp;$B$4)</f>
        <v>0</v>
      </c>
      <c r="L356" s="165">
        <f>COUNTIFS(BITACORA!$C$4:$C$7322,$B$7:$B$501,BITACORA!$E$4:$E$7322,$E$6:$AM$6,BITACORA!$B$4:$B$7322,"&gt;="&amp;$B$3,BITACORA!$B$4:$B$7322,"&lt;="&amp;$B$4)</f>
        <v>0</v>
      </c>
      <c r="M356" s="165">
        <f>COUNTIFS(BITACORA!$C$4:$C$7322,$B$7:$B$501,BITACORA!$E$4:$E$7322,$E$6:$AM$6,BITACORA!$B$4:$B$7322,"&gt;="&amp;$B$3,BITACORA!$B$4:$B$7322,"&lt;="&amp;$B$4)</f>
        <v>0</v>
      </c>
      <c r="N356" s="165">
        <f>COUNTIFS(BITACORA!$C$4:$C$7322,$B$7:$B$501,BITACORA!$E$4:$E$7322,$E$6:$AM$6,BITACORA!$B$4:$B$7322,"&gt;="&amp;$B$3,BITACORA!$B$4:$B$7322,"&lt;="&amp;$B$4)</f>
        <v>0</v>
      </c>
      <c r="O356" s="165">
        <f>COUNTIFS(BITACORA!$C$4:$C$7322,$B$7:$B$501,BITACORA!$E$4:$E$7322,$E$6:$AM$6,BITACORA!$B$4:$B$7322,"&gt;="&amp;$B$3,BITACORA!$B$4:$B$7322,"&lt;="&amp;$B$4)</f>
        <v>0</v>
      </c>
      <c r="P356" s="165">
        <f>COUNTIFS(BITACORA!$C$4:$C$7322,$B$7:$B$501,BITACORA!$E$4:$E$7322,$E$6:$AM$6,BITACORA!$B$4:$B$7322,"&gt;="&amp;$B$3,BITACORA!$B$4:$B$7322,"&lt;="&amp;$B$4)</f>
        <v>0</v>
      </c>
      <c r="Q356" s="165">
        <f>COUNTIFS(BITACORA!$C$4:$C$7322,$B$7:$B$501,BITACORA!$E$4:$E$7322,$E$6:$AM$6,BITACORA!$B$4:$B$7322,"&gt;="&amp;$B$3,BITACORA!$B$4:$B$7322,"&lt;="&amp;$B$4)</f>
        <v>0</v>
      </c>
      <c r="R356" s="165">
        <f>COUNTIFS(BITACORA!$C$4:$C$7322,$B$7:$B$501,BITACORA!$E$4:$E$7322,$E$6:$AM$6,BITACORA!$B$4:$B$7322,"&gt;="&amp;$B$3,BITACORA!$B$4:$B$7322,"&lt;="&amp;$B$4)</f>
        <v>0</v>
      </c>
      <c r="S356" s="165">
        <f>COUNTIFS(BITACORA!$C$4:$C$7322,$B$7:$B$501,BITACORA!$E$4:$E$7322,$E$6:$AM$6,BITACORA!$B$4:$B$7322,"&gt;="&amp;$B$3,BITACORA!$B$4:$B$7322,"&lt;="&amp;$B$4)</f>
        <v>0</v>
      </c>
      <c r="T356" s="165">
        <f>COUNTIFS(BITACORA!$C$4:$C$7322,$B$7:$B$501,BITACORA!$E$4:$E$7322,$E$6:$AM$6,BITACORA!$B$4:$B$7322,"&gt;="&amp;$B$3,BITACORA!$B$4:$B$7322,"&lt;="&amp;$B$4)</f>
        <v>0</v>
      </c>
      <c r="U356" s="165">
        <f>COUNTIFS(BITACORA!$C$4:$C$7322,$B$7:$B$501,BITACORA!$E$4:$E$7322,$E$6:$AM$6,BITACORA!$B$4:$B$7322,"&gt;="&amp;$B$3,BITACORA!$B$4:$B$7322,"&lt;="&amp;$B$4)</f>
        <v>0</v>
      </c>
      <c r="V356" s="165">
        <f>COUNTIFS(BITACORA!$C$4:$C$7322,$B$7:$B$501,BITACORA!$E$4:$E$7322,$E$6:$AM$6,BITACORA!$B$4:$B$7322,"&gt;="&amp;$B$3,BITACORA!$B$4:$B$7322,"&lt;="&amp;$B$4)</f>
        <v>0</v>
      </c>
      <c r="W356" s="165">
        <f>COUNTIFS(BITACORA!$C$4:$C$7322,$B$7:$B$501,BITACORA!$E$4:$E$7322,$E$6:$AM$6,BITACORA!$B$4:$B$7322,"&gt;="&amp;$B$3,BITACORA!$B$4:$B$7322,"&lt;="&amp;$B$4)</f>
        <v>0</v>
      </c>
      <c r="X356" s="165">
        <f>COUNTIFS(BITACORA!$C$4:$C$7322,$B$7:$B$501,BITACORA!$E$4:$E$7322,$E$6:$AM$6,BITACORA!$B$4:$B$7322,"&gt;="&amp;$B$3,BITACORA!$B$4:$B$7322,"&lt;="&amp;$B$4)</f>
        <v>0</v>
      </c>
      <c r="Y356" s="165">
        <f>COUNTIFS(BITACORA!$C$4:$C$7322,$B$7:$B$501,BITACORA!$E$4:$E$7322,$E$6:$AM$6,BITACORA!$B$4:$B$7322,"&gt;="&amp;$B$3,BITACORA!$B$4:$B$7322,"&lt;="&amp;$B$4)</f>
        <v>0</v>
      </c>
      <c r="Z356" s="165">
        <f>COUNTIFS(BITACORA!$C$4:$C$7322,$B$7:$B$501,BITACORA!$E$4:$E$7322,$E$6:$AM$6,BITACORA!$B$4:$B$7322,"&gt;="&amp;$B$3,BITACORA!$B$4:$B$7322,"&lt;="&amp;$B$4)</f>
        <v>0</v>
      </c>
      <c r="AA356" s="165">
        <f>COUNTIFS(BITACORA!$C$4:$C$7322,$B$7:$B$501,BITACORA!$E$4:$E$7322,$E$6:$AM$6,BITACORA!$B$4:$B$7322,"&gt;="&amp;$B$3,BITACORA!$B$4:$B$7322,"&lt;="&amp;$B$4)</f>
        <v>0</v>
      </c>
      <c r="AB356" s="165">
        <f>COUNTIFS(BITACORA!$C$4:$C$7322,$B$7:$B$501,BITACORA!$E$4:$E$7322,$E$6:$AM$6,BITACORA!$B$4:$B$7322,"&gt;="&amp;$B$3,BITACORA!$B$4:$B$7322,"&lt;="&amp;$B$4)</f>
        <v>0</v>
      </c>
      <c r="AC356" s="165">
        <f>COUNTIFS(BITACORA!$C$4:$C$7322,$B$7:$B$501,BITACORA!$E$4:$E$7322,$E$6:$AM$6,BITACORA!$B$4:$B$7322,"&gt;="&amp;$B$3,BITACORA!$B$4:$B$7322,"&lt;="&amp;$B$4)</f>
        <v>0</v>
      </c>
      <c r="AD356" s="165">
        <f>COUNTIFS(BITACORA!$C$4:$C$7322,$B$7:$B$501,BITACORA!$E$4:$E$7322,$E$6:$AM$6,BITACORA!$B$4:$B$7322,"&gt;="&amp;$B$3,BITACORA!$B$4:$B$7322,"&lt;="&amp;$B$4)</f>
        <v>0</v>
      </c>
      <c r="AE356" s="165">
        <f>COUNTIFS(BITACORA!$C$4:$C$7322,$B$7:$B$501,BITACORA!$E$4:$E$7322,$E$6:$AM$6,BITACORA!$B$4:$B$7322,"&gt;="&amp;$B$3,BITACORA!$B$4:$B$7322,"&lt;="&amp;$B$4)</f>
        <v>0</v>
      </c>
      <c r="AF356" s="165">
        <f>COUNTIFS(BITACORA!$C$4:$C$7322,$B$7:$B$501,BITACORA!$E$4:$E$7322,$E$6:$AM$6,BITACORA!$B$4:$B$7322,"&gt;="&amp;$B$3,BITACORA!$B$4:$B$7322,"&lt;="&amp;$B$4)</f>
        <v>0</v>
      </c>
      <c r="AG356" s="165">
        <f>COUNTIFS(BITACORA!$C$4:$C$7322,$B$7:$B$501,BITACORA!$E$4:$E$7322,$E$6:$AM$6,BITACORA!$B$4:$B$7322,"&gt;="&amp;$B$3,BITACORA!$B$4:$B$7322,"&lt;="&amp;$B$4)</f>
        <v>0</v>
      </c>
      <c r="AH356" s="165">
        <f>COUNTIFS(BITACORA!$C$4:$C$7322,$B$7:$B$501,BITACORA!$E$4:$E$7322,$E$6:$AM$6,BITACORA!$B$4:$B$7322,"&gt;="&amp;$B$3,BITACORA!$B$4:$B$7322,"&lt;="&amp;$B$4)</f>
        <v>0</v>
      </c>
      <c r="AI356" s="165">
        <f>COUNTIFS(BITACORA!$C$4:$C$7322,$B$7:$B$501,BITACORA!$E$4:$E$7322,$E$6:$AM$6,BITACORA!$B$4:$B$7322,"&gt;="&amp;$B$3,BITACORA!$B$4:$B$7322,"&lt;="&amp;$B$4)</f>
        <v>0</v>
      </c>
      <c r="AJ356" s="165">
        <f>COUNTIFS(BITACORA!$C$4:$C$7322,$B$7:$B$501,BITACORA!$E$4:$E$7322,$E$6:$AM$6,BITACORA!$B$4:$B$7322,"&gt;="&amp;$B$3,BITACORA!$B$4:$B$7322,"&lt;="&amp;$B$4)</f>
        <v>0</v>
      </c>
      <c r="AK356" s="165">
        <f>COUNTIFS(BITACORA!$C$4:$C$7322,$B$7:$B$501,BITACORA!$E$4:$E$7322,$E$6:$AM$6,BITACORA!$B$4:$B$7322,"&gt;="&amp;$B$3,BITACORA!$B$4:$B$7322,"&lt;="&amp;$B$4)</f>
        <v>0</v>
      </c>
      <c r="AL356" s="165">
        <f>COUNTIFS(BITACORA!$C$4:$C$7322,$B$7:$B$501,BITACORA!$E$4:$E$7322,$E$6:$AM$6,BITACORA!$B$4:$B$7322,"&gt;="&amp;$B$3,BITACORA!$B$4:$B$7322,"&lt;="&amp;$B$4)</f>
        <v>0</v>
      </c>
      <c r="AM356" s="165">
        <f>COUNTIFS(BITACORA!$C$4:$C$7322,$B$7:$B$501,BITACORA!$E$4:$E$7322,$E$6:$AM$6,BITACORA!$B$4:$B$7322,"&gt;="&amp;$B$3,BITACORA!$B$4:$B$7322,"&lt;="&amp;$B$4)</f>
        <v>0</v>
      </c>
    </row>
    <row r="357" spans="1:39">
      <c r="A357" s="141"/>
      <c r="B357" s="165"/>
      <c r="C357" s="165"/>
      <c r="D357" s="164">
        <f t="shared" si="0"/>
        <v>0</v>
      </c>
      <c r="E357" s="165">
        <f>COUNTIFS(BITACORA!$C$4:$C$7322,$B$7:$B$501,BITACORA!$E$4:$E$7322,$E$6:$AM$6,BITACORA!$B$4:$B$7322,"&gt;="&amp;$B$3,BITACORA!$B$4:$B$7322,"&lt;="&amp;$B$4)</f>
        <v>0</v>
      </c>
      <c r="F357" s="165">
        <f>COUNTIFS(BITACORA!$C$4:$C$7322,$B$7:$B$501,BITACORA!$E$4:$E$7322,$E$6:$AM$6,BITACORA!$B$4:$B$7322,"&gt;="&amp;$B$3,BITACORA!$B$4:$B$7322,"&lt;="&amp;$B$4)</f>
        <v>0</v>
      </c>
      <c r="G357" s="165">
        <f>COUNTIFS(BITACORA!$C$4:$C$7322,$B$7:$B$501,BITACORA!$E$4:$E$7322,$E$6:$AM$6,BITACORA!$B$4:$B$7322,"&gt;="&amp;$B$3,BITACORA!$B$4:$B$7322,"&lt;="&amp;$B$4)</f>
        <v>0</v>
      </c>
      <c r="H357" s="165">
        <f>COUNTIFS(BITACORA!$C$4:$C$7322,$B$7:$B$501,BITACORA!$E$4:$E$7322,$E$6:$AM$6,BITACORA!$B$4:$B$7322,"&gt;="&amp;$B$3,BITACORA!$B$4:$B$7322,"&lt;="&amp;$B$4)</f>
        <v>0</v>
      </c>
      <c r="I357" s="165">
        <f>COUNTIFS(BITACORA!$C$4:$C$7322,$B$7:$B$501,BITACORA!$E$4:$E$7322,$E$6:$AM$6,BITACORA!$B$4:$B$7322,"&gt;="&amp;$B$3,BITACORA!$B$4:$B$7322,"&lt;="&amp;$B$4)</f>
        <v>0</v>
      </c>
      <c r="J357" s="165">
        <f>COUNTIFS(BITACORA!$C$4:$C$7322,$B$7:$B$501,BITACORA!$E$4:$E$7322,$E$6:$AM$6,BITACORA!$B$4:$B$7322,"&gt;="&amp;$B$3,BITACORA!$B$4:$B$7322,"&lt;="&amp;$B$4)</f>
        <v>0</v>
      </c>
      <c r="K357" s="165">
        <f>COUNTIFS(BITACORA!$C$4:$C$7322,$B$7:$B$501,BITACORA!$E$4:$E$7322,$E$6:$AM$6,BITACORA!$B$4:$B$7322,"&gt;="&amp;$B$3,BITACORA!$B$4:$B$7322,"&lt;="&amp;$B$4)</f>
        <v>0</v>
      </c>
      <c r="L357" s="165">
        <f>COUNTIFS(BITACORA!$C$4:$C$7322,$B$7:$B$501,BITACORA!$E$4:$E$7322,$E$6:$AM$6,BITACORA!$B$4:$B$7322,"&gt;="&amp;$B$3,BITACORA!$B$4:$B$7322,"&lt;="&amp;$B$4)</f>
        <v>0</v>
      </c>
      <c r="M357" s="165">
        <f>COUNTIFS(BITACORA!$C$4:$C$7322,$B$7:$B$501,BITACORA!$E$4:$E$7322,$E$6:$AM$6,BITACORA!$B$4:$B$7322,"&gt;="&amp;$B$3,BITACORA!$B$4:$B$7322,"&lt;="&amp;$B$4)</f>
        <v>0</v>
      </c>
      <c r="N357" s="165">
        <f>COUNTIFS(BITACORA!$C$4:$C$7322,$B$7:$B$501,BITACORA!$E$4:$E$7322,$E$6:$AM$6,BITACORA!$B$4:$B$7322,"&gt;="&amp;$B$3,BITACORA!$B$4:$B$7322,"&lt;="&amp;$B$4)</f>
        <v>0</v>
      </c>
      <c r="O357" s="165">
        <f>COUNTIFS(BITACORA!$C$4:$C$7322,$B$7:$B$501,BITACORA!$E$4:$E$7322,$E$6:$AM$6,BITACORA!$B$4:$B$7322,"&gt;="&amp;$B$3,BITACORA!$B$4:$B$7322,"&lt;="&amp;$B$4)</f>
        <v>0</v>
      </c>
      <c r="P357" s="165">
        <f>COUNTIFS(BITACORA!$C$4:$C$7322,$B$7:$B$501,BITACORA!$E$4:$E$7322,$E$6:$AM$6,BITACORA!$B$4:$B$7322,"&gt;="&amp;$B$3,BITACORA!$B$4:$B$7322,"&lt;="&amp;$B$4)</f>
        <v>0</v>
      </c>
      <c r="Q357" s="165">
        <f>COUNTIFS(BITACORA!$C$4:$C$7322,$B$7:$B$501,BITACORA!$E$4:$E$7322,$E$6:$AM$6,BITACORA!$B$4:$B$7322,"&gt;="&amp;$B$3,BITACORA!$B$4:$B$7322,"&lt;="&amp;$B$4)</f>
        <v>0</v>
      </c>
      <c r="R357" s="165">
        <f>COUNTIFS(BITACORA!$C$4:$C$7322,$B$7:$B$501,BITACORA!$E$4:$E$7322,$E$6:$AM$6,BITACORA!$B$4:$B$7322,"&gt;="&amp;$B$3,BITACORA!$B$4:$B$7322,"&lt;="&amp;$B$4)</f>
        <v>0</v>
      </c>
      <c r="S357" s="165">
        <f>COUNTIFS(BITACORA!$C$4:$C$7322,$B$7:$B$501,BITACORA!$E$4:$E$7322,$E$6:$AM$6,BITACORA!$B$4:$B$7322,"&gt;="&amp;$B$3,BITACORA!$B$4:$B$7322,"&lt;="&amp;$B$4)</f>
        <v>0</v>
      </c>
      <c r="T357" s="165">
        <f>COUNTIFS(BITACORA!$C$4:$C$7322,$B$7:$B$501,BITACORA!$E$4:$E$7322,$E$6:$AM$6,BITACORA!$B$4:$B$7322,"&gt;="&amp;$B$3,BITACORA!$B$4:$B$7322,"&lt;="&amp;$B$4)</f>
        <v>0</v>
      </c>
      <c r="U357" s="165">
        <f>COUNTIFS(BITACORA!$C$4:$C$7322,$B$7:$B$501,BITACORA!$E$4:$E$7322,$E$6:$AM$6,BITACORA!$B$4:$B$7322,"&gt;="&amp;$B$3,BITACORA!$B$4:$B$7322,"&lt;="&amp;$B$4)</f>
        <v>0</v>
      </c>
      <c r="V357" s="165">
        <f>COUNTIFS(BITACORA!$C$4:$C$7322,$B$7:$B$501,BITACORA!$E$4:$E$7322,$E$6:$AM$6,BITACORA!$B$4:$B$7322,"&gt;="&amp;$B$3,BITACORA!$B$4:$B$7322,"&lt;="&amp;$B$4)</f>
        <v>0</v>
      </c>
      <c r="W357" s="165">
        <f>COUNTIFS(BITACORA!$C$4:$C$7322,$B$7:$B$501,BITACORA!$E$4:$E$7322,$E$6:$AM$6,BITACORA!$B$4:$B$7322,"&gt;="&amp;$B$3,BITACORA!$B$4:$B$7322,"&lt;="&amp;$B$4)</f>
        <v>0</v>
      </c>
      <c r="X357" s="165">
        <f>COUNTIFS(BITACORA!$C$4:$C$7322,$B$7:$B$501,BITACORA!$E$4:$E$7322,$E$6:$AM$6,BITACORA!$B$4:$B$7322,"&gt;="&amp;$B$3,BITACORA!$B$4:$B$7322,"&lt;="&amp;$B$4)</f>
        <v>0</v>
      </c>
      <c r="Y357" s="165">
        <f>COUNTIFS(BITACORA!$C$4:$C$7322,$B$7:$B$501,BITACORA!$E$4:$E$7322,$E$6:$AM$6,BITACORA!$B$4:$B$7322,"&gt;="&amp;$B$3,BITACORA!$B$4:$B$7322,"&lt;="&amp;$B$4)</f>
        <v>0</v>
      </c>
      <c r="Z357" s="165">
        <f>COUNTIFS(BITACORA!$C$4:$C$7322,$B$7:$B$501,BITACORA!$E$4:$E$7322,$E$6:$AM$6,BITACORA!$B$4:$B$7322,"&gt;="&amp;$B$3,BITACORA!$B$4:$B$7322,"&lt;="&amp;$B$4)</f>
        <v>0</v>
      </c>
      <c r="AA357" s="165">
        <f>COUNTIFS(BITACORA!$C$4:$C$7322,$B$7:$B$501,BITACORA!$E$4:$E$7322,$E$6:$AM$6,BITACORA!$B$4:$B$7322,"&gt;="&amp;$B$3,BITACORA!$B$4:$B$7322,"&lt;="&amp;$B$4)</f>
        <v>0</v>
      </c>
      <c r="AB357" s="165">
        <f>COUNTIFS(BITACORA!$C$4:$C$7322,$B$7:$B$501,BITACORA!$E$4:$E$7322,$E$6:$AM$6,BITACORA!$B$4:$B$7322,"&gt;="&amp;$B$3,BITACORA!$B$4:$B$7322,"&lt;="&amp;$B$4)</f>
        <v>0</v>
      </c>
      <c r="AC357" s="165">
        <f>COUNTIFS(BITACORA!$C$4:$C$7322,$B$7:$B$501,BITACORA!$E$4:$E$7322,$E$6:$AM$6,BITACORA!$B$4:$B$7322,"&gt;="&amp;$B$3,BITACORA!$B$4:$B$7322,"&lt;="&amp;$B$4)</f>
        <v>0</v>
      </c>
      <c r="AD357" s="165">
        <f>COUNTIFS(BITACORA!$C$4:$C$7322,$B$7:$B$501,BITACORA!$E$4:$E$7322,$E$6:$AM$6,BITACORA!$B$4:$B$7322,"&gt;="&amp;$B$3,BITACORA!$B$4:$B$7322,"&lt;="&amp;$B$4)</f>
        <v>0</v>
      </c>
      <c r="AE357" s="165">
        <f>COUNTIFS(BITACORA!$C$4:$C$7322,$B$7:$B$501,BITACORA!$E$4:$E$7322,$E$6:$AM$6,BITACORA!$B$4:$B$7322,"&gt;="&amp;$B$3,BITACORA!$B$4:$B$7322,"&lt;="&amp;$B$4)</f>
        <v>0</v>
      </c>
      <c r="AF357" s="165">
        <f>COUNTIFS(BITACORA!$C$4:$C$7322,$B$7:$B$501,BITACORA!$E$4:$E$7322,$E$6:$AM$6,BITACORA!$B$4:$B$7322,"&gt;="&amp;$B$3,BITACORA!$B$4:$B$7322,"&lt;="&amp;$B$4)</f>
        <v>0</v>
      </c>
      <c r="AG357" s="165">
        <f>COUNTIFS(BITACORA!$C$4:$C$7322,$B$7:$B$501,BITACORA!$E$4:$E$7322,$E$6:$AM$6,BITACORA!$B$4:$B$7322,"&gt;="&amp;$B$3,BITACORA!$B$4:$B$7322,"&lt;="&amp;$B$4)</f>
        <v>0</v>
      </c>
      <c r="AH357" s="165">
        <f>COUNTIFS(BITACORA!$C$4:$C$7322,$B$7:$B$501,BITACORA!$E$4:$E$7322,$E$6:$AM$6,BITACORA!$B$4:$B$7322,"&gt;="&amp;$B$3,BITACORA!$B$4:$B$7322,"&lt;="&amp;$B$4)</f>
        <v>0</v>
      </c>
      <c r="AI357" s="165">
        <f>COUNTIFS(BITACORA!$C$4:$C$7322,$B$7:$B$501,BITACORA!$E$4:$E$7322,$E$6:$AM$6,BITACORA!$B$4:$B$7322,"&gt;="&amp;$B$3,BITACORA!$B$4:$B$7322,"&lt;="&amp;$B$4)</f>
        <v>0</v>
      </c>
      <c r="AJ357" s="165">
        <f>COUNTIFS(BITACORA!$C$4:$C$7322,$B$7:$B$501,BITACORA!$E$4:$E$7322,$E$6:$AM$6,BITACORA!$B$4:$B$7322,"&gt;="&amp;$B$3,BITACORA!$B$4:$B$7322,"&lt;="&amp;$B$4)</f>
        <v>0</v>
      </c>
      <c r="AK357" s="165">
        <f>COUNTIFS(BITACORA!$C$4:$C$7322,$B$7:$B$501,BITACORA!$E$4:$E$7322,$E$6:$AM$6,BITACORA!$B$4:$B$7322,"&gt;="&amp;$B$3,BITACORA!$B$4:$B$7322,"&lt;="&amp;$B$4)</f>
        <v>0</v>
      </c>
      <c r="AL357" s="165">
        <f>COUNTIFS(BITACORA!$C$4:$C$7322,$B$7:$B$501,BITACORA!$E$4:$E$7322,$E$6:$AM$6,BITACORA!$B$4:$B$7322,"&gt;="&amp;$B$3,BITACORA!$B$4:$B$7322,"&lt;="&amp;$B$4)</f>
        <v>0</v>
      </c>
      <c r="AM357" s="165">
        <f>COUNTIFS(BITACORA!$C$4:$C$7322,$B$7:$B$501,BITACORA!$E$4:$E$7322,$E$6:$AM$6,BITACORA!$B$4:$B$7322,"&gt;="&amp;$B$3,BITACORA!$B$4:$B$7322,"&lt;="&amp;$B$4)</f>
        <v>0</v>
      </c>
    </row>
    <row r="358" spans="1:39">
      <c r="A358" s="141"/>
      <c r="B358" s="165"/>
      <c r="C358" s="165"/>
      <c r="D358" s="164">
        <f t="shared" si="0"/>
        <v>0</v>
      </c>
      <c r="E358" s="165">
        <f>COUNTIFS(BITACORA!$C$4:$C$7322,$B$7:$B$501,BITACORA!$E$4:$E$7322,$E$6:$AM$6,BITACORA!$B$4:$B$7322,"&gt;="&amp;$B$3,BITACORA!$B$4:$B$7322,"&lt;="&amp;$B$4)</f>
        <v>0</v>
      </c>
      <c r="F358" s="165">
        <f>COUNTIFS(BITACORA!$C$4:$C$7322,$B$7:$B$501,BITACORA!$E$4:$E$7322,$E$6:$AM$6,BITACORA!$B$4:$B$7322,"&gt;="&amp;$B$3,BITACORA!$B$4:$B$7322,"&lt;="&amp;$B$4)</f>
        <v>0</v>
      </c>
      <c r="G358" s="165">
        <f>COUNTIFS(BITACORA!$C$4:$C$7322,$B$7:$B$501,BITACORA!$E$4:$E$7322,$E$6:$AM$6,BITACORA!$B$4:$B$7322,"&gt;="&amp;$B$3,BITACORA!$B$4:$B$7322,"&lt;="&amp;$B$4)</f>
        <v>0</v>
      </c>
      <c r="H358" s="165">
        <f>COUNTIFS(BITACORA!$C$4:$C$7322,$B$7:$B$501,BITACORA!$E$4:$E$7322,$E$6:$AM$6,BITACORA!$B$4:$B$7322,"&gt;="&amp;$B$3,BITACORA!$B$4:$B$7322,"&lt;="&amp;$B$4)</f>
        <v>0</v>
      </c>
      <c r="I358" s="165">
        <f>COUNTIFS(BITACORA!$C$4:$C$7322,$B$7:$B$501,BITACORA!$E$4:$E$7322,$E$6:$AM$6,BITACORA!$B$4:$B$7322,"&gt;="&amp;$B$3,BITACORA!$B$4:$B$7322,"&lt;="&amp;$B$4)</f>
        <v>0</v>
      </c>
      <c r="J358" s="165">
        <f>COUNTIFS(BITACORA!$C$4:$C$7322,$B$7:$B$501,BITACORA!$E$4:$E$7322,$E$6:$AM$6,BITACORA!$B$4:$B$7322,"&gt;="&amp;$B$3,BITACORA!$B$4:$B$7322,"&lt;="&amp;$B$4)</f>
        <v>0</v>
      </c>
      <c r="K358" s="165">
        <f>COUNTIFS(BITACORA!$C$4:$C$7322,$B$7:$B$501,BITACORA!$E$4:$E$7322,$E$6:$AM$6,BITACORA!$B$4:$B$7322,"&gt;="&amp;$B$3,BITACORA!$B$4:$B$7322,"&lt;="&amp;$B$4)</f>
        <v>0</v>
      </c>
      <c r="L358" s="165">
        <f>COUNTIFS(BITACORA!$C$4:$C$7322,$B$7:$B$501,BITACORA!$E$4:$E$7322,$E$6:$AM$6,BITACORA!$B$4:$B$7322,"&gt;="&amp;$B$3,BITACORA!$B$4:$B$7322,"&lt;="&amp;$B$4)</f>
        <v>0</v>
      </c>
      <c r="M358" s="165">
        <f>COUNTIFS(BITACORA!$C$4:$C$7322,$B$7:$B$501,BITACORA!$E$4:$E$7322,$E$6:$AM$6,BITACORA!$B$4:$B$7322,"&gt;="&amp;$B$3,BITACORA!$B$4:$B$7322,"&lt;="&amp;$B$4)</f>
        <v>0</v>
      </c>
      <c r="N358" s="165">
        <f>COUNTIFS(BITACORA!$C$4:$C$7322,$B$7:$B$501,BITACORA!$E$4:$E$7322,$E$6:$AM$6,BITACORA!$B$4:$B$7322,"&gt;="&amp;$B$3,BITACORA!$B$4:$B$7322,"&lt;="&amp;$B$4)</f>
        <v>0</v>
      </c>
      <c r="O358" s="165">
        <f>COUNTIFS(BITACORA!$C$4:$C$7322,$B$7:$B$501,BITACORA!$E$4:$E$7322,$E$6:$AM$6,BITACORA!$B$4:$B$7322,"&gt;="&amp;$B$3,BITACORA!$B$4:$B$7322,"&lt;="&amp;$B$4)</f>
        <v>0</v>
      </c>
      <c r="P358" s="165">
        <f>COUNTIFS(BITACORA!$C$4:$C$7322,$B$7:$B$501,BITACORA!$E$4:$E$7322,$E$6:$AM$6,BITACORA!$B$4:$B$7322,"&gt;="&amp;$B$3,BITACORA!$B$4:$B$7322,"&lt;="&amp;$B$4)</f>
        <v>0</v>
      </c>
      <c r="Q358" s="165">
        <f>COUNTIFS(BITACORA!$C$4:$C$7322,$B$7:$B$501,BITACORA!$E$4:$E$7322,$E$6:$AM$6,BITACORA!$B$4:$B$7322,"&gt;="&amp;$B$3,BITACORA!$B$4:$B$7322,"&lt;="&amp;$B$4)</f>
        <v>0</v>
      </c>
      <c r="R358" s="165">
        <f>COUNTIFS(BITACORA!$C$4:$C$7322,$B$7:$B$501,BITACORA!$E$4:$E$7322,$E$6:$AM$6,BITACORA!$B$4:$B$7322,"&gt;="&amp;$B$3,BITACORA!$B$4:$B$7322,"&lt;="&amp;$B$4)</f>
        <v>0</v>
      </c>
      <c r="S358" s="165">
        <f>COUNTIFS(BITACORA!$C$4:$C$7322,$B$7:$B$501,BITACORA!$E$4:$E$7322,$E$6:$AM$6,BITACORA!$B$4:$B$7322,"&gt;="&amp;$B$3,BITACORA!$B$4:$B$7322,"&lt;="&amp;$B$4)</f>
        <v>0</v>
      </c>
      <c r="T358" s="165">
        <f>COUNTIFS(BITACORA!$C$4:$C$7322,$B$7:$B$501,BITACORA!$E$4:$E$7322,$E$6:$AM$6,BITACORA!$B$4:$B$7322,"&gt;="&amp;$B$3,BITACORA!$B$4:$B$7322,"&lt;="&amp;$B$4)</f>
        <v>0</v>
      </c>
      <c r="U358" s="165">
        <f>COUNTIFS(BITACORA!$C$4:$C$7322,$B$7:$B$501,BITACORA!$E$4:$E$7322,$E$6:$AM$6,BITACORA!$B$4:$B$7322,"&gt;="&amp;$B$3,BITACORA!$B$4:$B$7322,"&lt;="&amp;$B$4)</f>
        <v>0</v>
      </c>
      <c r="V358" s="165">
        <f>COUNTIFS(BITACORA!$C$4:$C$7322,$B$7:$B$501,BITACORA!$E$4:$E$7322,$E$6:$AM$6,BITACORA!$B$4:$B$7322,"&gt;="&amp;$B$3,BITACORA!$B$4:$B$7322,"&lt;="&amp;$B$4)</f>
        <v>0</v>
      </c>
      <c r="W358" s="165">
        <f>COUNTIFS(BITACORA!$C$4:$C$7322,$B$7:$B$501,BITACORA!$E$4:$E$7322,$E$6:$AM$6,BITACORA!$B$4:$B$7322,"&gt;="&amp;$B$3,BITACORA!$B$4:$B$7322,"&lt;="&amp;$B$4)</f>
        <v>0</v>
      </c>
      <c r="X358" s="165">
        <f>COUNTIFS(BITACORA!$C$4:$C$7322,$B$7:$B$501,BITACORA!$E$4:$E$7322,$E$6:$AM$6,BITACORA!$B$4:$B$7322,"&gt;="&amp;$B$3,BITACORA!$B$4:$B$7322,"&lt;="&amp;$B$4)</f>
        <v>0</v>
      </c>
      <c r="Y358" s="165">
        <f>COUNTIFS(BITACORA!$C$4:$C$7322,$B$7:$B$501,BITACORA!$E$4:$E$7322,$E$6:$AM$6,BITACORA!$B$4:$B$7322,"&gt;="&amp;$B$3,BITACORA!$B$4:$B$7322,"&lt;="&amp;$B$4)</f>
        <v>0</v>
      </c>
      <c r="Z358" s="165">
        <f>COUNTIFS(BITACORA!$C$4:$C$7322,$B$7:$B$501,BITACORA!$E$4:$E$7322,$E$6:$AM$6,BITACORA!$B$4:$B$7322,"&gt;="&amp;$B$3,BITACORA!$B$4:$B$7322,"&lt;="&amp;$B$4)</f>
        <v>0</v>
      </c>
      <c r="AA358" s="165">
        <f>COUNTIFS(BITACORA!$C$4:$C$7322,$B$7:$B$501,BITACORA!$E$4:$E$7322,$E$6:$AM$6,BITACORA!$B$4:$B$7322,"&gt;="&amp;$B$3,BITACORA!$B$4:$B$7322,"&lt;="&amp;$B$4)</f>
        <v>0</v>
      </c>
      <c r="AB358" s="165">
        <f>COUNTIFS(BITACORA!$C$4:$C$7322,$B$7:$B$501,BITACORA!$E$4:$E$7322,$E$6:$AM$6,BITACORA!$B$4:$B$7322,"&gt;="&amp;$B$3,BITACORA!$B$4:$B$7322,"&lt;="&amp;$B$4)</f>
        <v>0</v>
      </c>
      <c r="AC358" s="165">
        <f>COUNTIFS(BITACORA!$C$4:$C$7322,$B$7:$B$501,BITACORA!$E$4:$E$7322,$E$6:$AM$6,BITACORA!$B$4:$B$7322,"&gt;="&amp;$B$3,BITACORA!$B$4:$B$7322,"&lt;="&amp;$B$4)</f>
        <v>0</v>
      </c>
      <c r="AD358" s="165">
        <f>COUNTIFS(BITACORA!$C$4:$C$7322,$B$7:$B$501,BITACORA!$E$4:$E$7322,$E$6:$AM$6,BITACORA!$B$4:$B$7322,"&gt;="&amp;$B$3,BITACORA!$B$4:$B$7322,"&lt;="&amp;$B$4)</f>
        <v>0</v>
      </c>
      <c r="AE358" s="165">
        <f>COUNTIFS(BITACORA!$C$4:$C$7322,$B$7:$B$501,BITACORA!$E$4:$E$7322,$E$6:$AM$6,BITACORA!$B$4:$B$7322,"&gt;="&amp;$B$3,BITACORA!$B$4:$B$7322,"&lt;="&amp;$B$4)</f>
        <v>0</v>
      </c>
      <c r="AF358" s="165">
        <f>COUNTIFS(BITACORA!$C$4:$C$7322,$B$7:$B$501,BITACORA!$E$4:$E$7322,$E$6:$AM$6,BITACORA!$B$4:$B$7322,"&gt;="&amp;$B$3,BITACORA!$B$4:$B$7322,"&lt;="&amp;$B$4)</f>
        <v>0</v>
      </c>
      <c r="AG358" s="165">
        <f>COUNTIFS(BITACORA!$C$4:$C$7322,$B$7:$B$501,BITACORA!$E$4:$E$7322,$E$6:$AM$6,BITACORA!$B$4:$B$7322,"&gt;="&amp;$B$3,BITACORA!$B$4:$B$7322,"&lt;="&amp;$B$4)</f>
        <v>0</v>
      </c>
      <c r="AH358" s="165">
        <f>COUNTIFS(BITACORA!$C$4:$C$7322,$B$7:$B$501,BITACORA!$E$4:$E$7322,$E$6:$AM$6,BITACORA!$B$4:$B$7322,"&gt;="&amp;$B$3,BITACORA!$B$4:$B$7322,"&lt;="&amp;$B$4)</f>
        <v>0</v>
      </c>
      <c r="AI358" s="165">
        <f>COUNTIFS(BITACORA!$C$4:$C$7322,$B$7:$B$501,BITACORA!$E$4:$E$7322,$E$6:$AM$6,BITACORA!$B$4:$B$7322,"&gt;="&amp;$B$3,BITACORA!$B$4:$B$7322,"&lt;="&amp;$B$4)</f>
        <v>0</v>
      </c>
      <c r="AJ358" s="165">
        <f>COUNTIFS(BITACORA!$C$4:$C$7322,$B$7:$B$501,BITACORA!$E$4:$E$7322,$E$6:$AM$6,BITACORA!$B$4:$B$7322,"&gt;="&amp;$B$3,BITACORA!$B$4:$B$7322,"&lt;="&amp;$B$4)</f>
        <v>0</v>
      </c>
      <c r="AK358" s="165">
        <f>COUNTIFS(BITACORA!$C$4:$C$7322,$B$7:$B$501,BITACORA!$E$4:$E$7322,$E$6:$AM$6,BITACORA!$B$4:$B$7322,"&gt;="&amp;$B$3,BITACORA!$B$4:$B$7322,"&lt;="&amp;$B$4)</f>
        <v>0</v>
      </c>
      <c r="AL358" s="165">
        <f>COUNTIFS(BITACORA!$C$4:$C$7322,$B$7:$B$501,BITACORA!$E$4:$E$7322,$E$6:$AM$6,BITACORA!$B$4:$B$7322,"&gt;="&amp;$B$3,BITACORA!$B$4:$B$7322,"&lt;="&amp;$B$4)</f>
        <v>0</v>
      </c>
      <c r="AM358" s="165">
        <f>COUNTIFS(BITACORA!$C$4:$C$7322,$B$7:$B$501,BITACORA!$E$4:$E$7322,$E$6:$AM$6,BITACORA!$B$4:$B$7322,"&gt;="&amp;$B$3,BITACORA!$B$4:$B$7322,"&lt;="&amp;$B$4)</f>
        <v>0</v>
      </c>
    </row>
    <row r="359" spans="1:39">
      <c r="A359" s="141"/>
      <c r="B359" s="165"/>
      <c r="C359" s="165"/>
      <c r="D359" s="164">
        <f t="shared" si="0"/>
        <v>0</v>
      </c>
      <c r="E359" s="165">
        <f>COUNTIFS(BITACORA!$C$4:$C$7322,$B$7:$B$501,BITACORA!$E$4:$E$7322,$E$6:$AM$6,BITACORA!$B$4:$B$7322,"&gt;="&amp;$B$3,BITACORA!$B$4:$B$7322,"&lt;="&amp;$B$4)</f>
        <v>0</v>
      </c>
      <c r="F359" s="165">
        <f>COUNTIFS(BITACORA!$C$4:$C$7322,$B$7:$B$501,BITACORA!$E$4:$E$7322,$E$6:$AM$6,BITACORA!$B$4:$B$7322,"&gt;="&amp;$B$3,BITACORA!$B$4:$B$7322,"&lt;="&amp;$B$4)</f>
        <v>0</v>
      </c>
      <c r="G359" s="165">
        <f>COUNTIFS(BITACORA!$C$4:$C$7322,$B$7:$B$501,BITACORA!$E$4:$E$7322,$E$6:$AM$6,BITACORA!$B$4:$B$7322,"&gt;="&amp;$B$3,BITACORA!$B$4:$B$7322,"&lt;="&amp;$B$4)</f>
        <v>0</v>
      </c>
      <c r="H359" s="165">
        <f>COUNTIFS(BITACORA!$C$4:$C$7322,$B$7:$B$501,BITACORA!$E$4:$E$7322,$E$6:$AM$6,BITACORA!$B$4:$B$7322,"&gt;="&amp;$B$3,BITACORA!$B$4:$B$7322,"&lt;="&amp;$B$4)</f>
        <v>0</v>
      </c>
      <c r="I359" s="165">
        <f>COUNTIFS(BITACORA!$C$4:$C$7322,$B$7:$B$501,BITACORA!$E$4:$E$7322,$E$6:$AM$6,BITACORA!$B$4:$B$7322,"&gt;="&amp;$B$3,BITACORA!$B$4:$B$7322,"&lt;="&amp;$B$4)</f>
        <v>0</v>
      </c>
      <c r="J359" s="165">
        <f>COUNTIFS(BITACORA!$C$4:$C$7322,$B$7:$B$501,BITACORA!$E$4:$E$7322,$E$6:$AM$6,BITACORA!$B$4:$B$7322,"&gt;="&amp;$B$3,BITACORA!$B$4:$B$7322,"&lt;="&amp;$B$4)</f>
        <v>0</v>
      </c>
      <c r="K359" s="165">
        <f>COUNTIFS(BITACORA!$C$4:$C$7322,$B$7:$B$501,BITACORA!$E$4:$E$7322,$E$6:$AM$6,BITACORA!$B$4:$B$7322,"&gt;="&amp;$B$3,BITACORA!$B$4:$B$7322,"&lt;="&amp;$B$4)</f>
        <v>0</v>
      </c>
      <c r="L359" s="165">
        <f>COUNTIFS(BITACORA!$C$4:$C$7322,$B$7:$B$501,BITACORA!$E$4:$E$7322,$E$6:$AM$6,BITACORA!$B$4:$B$7322,"&gt;="&amp;$B$3,BITACORA!$B$4:$B$7322,"&lt;="&amp;$B$4)</f>
        <v>0</v>
      </c>
      <c r="M359" s="165">
        <f>COUNTIFS(BITACORA!$C$4:$C$7322,$B$7:$B$501,BITACORA!$E$4:$E$7322,$E$6:$AM$6,BITACORA!$B$4:$B$7322,"&gt;="&amp;$B$3,BITACORA!$B$4:$B$7322,"&lt;="&amp;$B$4)</f>
        <v>0</v>
      </c>
      <c r="N359" s="165">
        <f>COUNTIFS(BITACORA!$C$4:$C$7322,$B$7:$B$501,BITACORA!$E$4:$E$7322,$E$6:$AM$6,BITACORA!$B$4:$B$7322,"&gt;="&amp;$B$3,BITACORA!$B$4:$B$7322,"&lt;="&amp;$B$4)</f>
        <v>0</v>
      </c>
      <c r="O359" s="165">
        <f>COUNTIFS(BITACORA!$C$4:$C$7322,$B$7:$B$501,BITACORA!$E$4:$E$7322,$E$6:$AM$6,BITACORA!$B$4:$B$7322,"&gt;="&amp;$B$3,BITACORA!$B$4:$B$7322,"&lt;="&amp;$B$4)</f>
        <v>0</v>
      </c>
      <c r="P359" s="165">
        <f>COUNTIFS(BITACORA!$C$4:$C$7322,$B$7:$B$501,BITACORA!$E$4:$E$7322,$E$6:$AM$6,BITACORA!$B$4:$B$7322,"&gt;="&amp;$B$3,BITACORA!$B$4:$B$7322,"&lt;="&amp;$B$4)</f>
        <v>0</v>
      </c>
      <c r="Q359" s="165">
        <f>COUNTIFS(BITACORA!$C$4:$C$7322,$B$7:$B$501,BITACORA!$E$4:$E$7322,$E$6:$AM$6,BITACORA!$B$4:$B$7322,"&gt;="&amp;$B$3,BITACORA!$B$4:$B$7322,"&lt;="&amp;$B$4)</f>
        <v>0</v>
      </c>
      <c r="R359" s="165">
        <f>COUNTIFS(BITACORA!$C$4:$C$7322,$B$7:$B$501,BITACORA!$E$4:$E$7322,$E$6:$AM$6,BITACORA!$B$4:$B$7322,"&gt;="&amp;$B$3,BITACORA!$B$4:$B$7322,"&lt;="&amp;$B$4)</f>
        <v>0</v>
      </c>
      <c r="S359" s="165">
        <f>COUNTIFS(BITACORA!$C$4:$C$7322,$B$7:$B$501,BITACORA!$E$4:$E$7322,$E$6:$AM$6,BITACORA!$B$4:$B$7322,"&gt;="&amp;$B$3,BITACORA!$B$4:$B$7322,"&lt;="&amp;$B$4)</f>
        <v>0</v>
      </c>
      <c r="T359" s="165">
        <f>COUNTIFS(BITACORA!$C$4:$C$7322,$B$7:$B$501,BITACORA!$E$4:$E$7322,$E$6:$AM$6,BITACORA!$B$4:$B$7322,"&gt;="&amp;$B$3,BITACORA!$B$4:$B$7322,"&lt;="&amp;$B$4)</f>
        <v>0</v>
      </c>
      <c r="U359" s="165">
        <f>COUNTIFS(BITACORA!$C$4:$C$7322,$B$7:$B$501,BITACORA!$E$4:$E$7322,$E$6:$AM$6,BITACORA!$B$4:$B$7322,"&gt;="&amp;$B$3,BITACORA!$B$4:$B$7322,"&lt;="&amp;$B$4)</f>
        <v>0</v>
      </c>
      <c r="V359" s="165">
        <f>COUNTIFS(BITACORA!$C$4:$C$7322,$B$7:$B$501,BITACORA!$E$4:$E$7322,$E$6:$AM$6,BITACORA!$B$4:$B$7322,"&gt;="&amp;$B$3,BITACORA!$B$4:$B$7322,"&lt;="&amp;$B$4)</f>
        <v>0</v>
      </c>
      <c r="W359" s="165">
        <f>COUNTIFS(BITACORA!$C$4:$C$7322,$B$7:$B$501,BITACORA!$E$4:$E$7322,$E$6:$AM$6,BITACORA!$B$4:$B$7322,"&gt;="&amp;$B$3,BITACORA!$B$4:$B$7322,"&lt;="&amp;$B$4)</f>
        <v>0</v>
      </c>
      <c r="X359" s="165">
        <f>COUNTIFS(BITACORA!$C$4:$C$7322,$B$7:$B$501,BITACORA!$E$4:$E$7322,$E$6:$AM$6,BITACORA!$B$4:$B$7322,"&gt;="&amp;$B$3,BITACORA!$B$4:$B$7322,"&lt;="&amp;$B$4)</f>
        <v>0</v>
      </c>
      <c r="Y359" s="165">
        <f>COUNTIFS(BITACORA!$C$4:$C$7322,$B$7:$B$501,BITACORA!$E$4:$E$7322,$E$6:$AM$6,BITACORA!$B$4:$B$7322,"&gt;="&amp;$B$3,BITACORA!$B$4:$B$7322,"&lt;="&amp;$B$4)</f>
        <v>0</v>
      </c>
      <c r="Z359" s="165">
        <f>COUNTIFS(BITACORA!$C$4:$C$7322,$B$7:$B$501,BITACORA!$E$4:$E$7322,$E$6:$AM$6,BITACORA!$B$4:$B$7322,"&gt;="&amp;$B$3,BITACORA!$B$4:$B$7322,"&lt;="&amp;$B$4)</f>
        <v>0</v>
      </c>
      <c r="AA359" s="165">
        <f>COUNTIFS(BITACORA!$C$4:$C$7322,$B$7:$B$501,BITACORA!$E$4:$E$7322,$E$6:$AM$6,BITACORA!$B$4:$B$7322,"&gt;="&amp;$B$3,BITACORA!$B$4:$B$7322,"&lt;="&amp;$B$4)</f>
        <v>0</v>
      </c>
      <c r="AB359" s="165">
        <f>COUNTIFS(BITACORA!$C$4:$C$7322,$B$7:$B$501,BITACORA!$E$4:$E$7322,$E$6:$AM$6,BITACORA!$B$4:$B$7322,"&gt;="&amp;$B$3,BITACORA!$B$4:$B$7322,"&lt;="&amp;$B$4)</f>
        <v>0</v>
      </c>
      <c r="AC359" s="165">
        <f>COUNTIFS(BITACORA!$C$4:$C$7322,$B$7:$B$501,BITACORA!$E$4:$E$7322,$E$6:$AM$6,BITACORA!$B$4:$B$7322,"&gt;="&amp;$B$3,BITACORA!$B$4:$B$7322,"&lt;="&amp;$B$4)</f>
        <v>0</v>
      </c>
      <c r="AD359" s="165">
        <f>COUNTIFS(BITACORA!$C$4:$C$7322,$B$7:$B$501,BITACORA!$E$4:$E$7322,$E$6:$AM$6,BITACORA!$B$4:$B$7322,"&gt;="&amp;$B$3,BITACORA!$B$4:$B$7322,"&lt;="&amp;$B$4)</f>
        <v>0</v>
      </c>
      <c r="AE359" s="165">
        <f>COUNTIFS(BITACORA!$C$4:$C$7322,$B$7:$B$501,BITACORA!$E$4:$E$7322,$E$6:$AM$6,BITACORA!$B$4:$B$7322,"&gt;="&amp;$B$3,BITACORA!$B$4:$B$7322,"&lt;="&amp;$B$4)</f>
        <v>0</v>
      </c>
      <c r="AF359" s="165">
        <f>COUNTIFS(BITACORA!$C$4:$C$7322,$B$7:$B$501,BITACORA!$E$4:$E$7322,$E$6:$AM$6,BITACORA!$B$4:$B$7322,"&gt;="&amp;$B$3,BITACORA!$B$4:$B$7322,"&lt;="&amp;$B$4)</f>
        <v>0</v>
      </c>
      <c r="AG359" s="165">
        <f>COUNTIFS(BITACORA!$C$4:$C$7322,$B$7:$B$501,BITACORA!$E$4:$E$7322,$E$6:$AM$6,BITACORA!$B$4:$B$7322,"&gt;="&amp;$B$3,BITACORA!$B$4:$B$7322,"&lt;="&amp;$B$4)</f>
        <v>0</v>
      </c>
      <c r="AH359" s="165">
        <f>COUNTIFS(BITACORA!$C$4:$C$7322,$B$7:$B$501,BITACORA!$E$4:$E$7322,$E$6:$AM$6,BITACORA!$B$4:$B$7322,"&gt;="&amp;$B$3,BITACORA!$B$4:$B$7322,"&lt;="&amp;$B$4)</f>
        <v>0</v>
      </c>
      <c r="AI359" s="165">
        <f>COUNTIFS(BITACORA!$C$4:$C$7322,$B$7:$B$501,BITACORA!$E$4:$E$7322,$E$6:$AM$6,BITACORA!$B$4:$B$7322,"&gt;="&amp;$B$3,BITACORA!$B$4:$B$7322,"&lt;="&amp;$B$4)</f>
        <v>0</v>
      </c>
      <c r="AJ359" s="165">
        <f>COUNTIFS(BITACORA!$C$4:$C$7322,$B$7:$B$501,BITACORA!$E$4:$E$7322,$E$6:$AM$6,BITACORA!$B$4:$B$7322,"&gt;="&amp;$B$3,BITACORA!$B$4:$B$7322,"&lt;="&amp;$B$4)</f>
        <v>0</v>
      </c>
      <c r="AK359" s="165">
        <f>COUNTIFS(BITACORA!$C$4:$C$7322,$B$7:$B$501,BITACORA!$E$4:$E$7322,$E$6:$AM$6,BITACORA!$B$4:$B$7322,"&gt;="&amp;$B$3,BITACORA!$B$4:$B$7322,"&lt;="&amp;$B$4)</f>
        <v>0</v>
      </c>
      <c r="AL359" s="165">
        <f>COUNTIFS(BITACORA!$C$4:$C$7322,$B$7:$B$501,BITACORA!$E$4:$E$7322,$E$6:$AM$6,BITACORA!$B$4:$B$7322,"&gt;="&amp;$B$3,BITACORA!$B$4:$B$7322,"&lt;="&amp;$B$4)</f>
        <v>0</v>
      </c>
      <c r="AM359" s="165">
        <f>COUNTIFS(BITACORA!$C$4:$C$7322,$B$7:$B$501,BITACORA!$E$4:$E$7322,$E$6:$AM$6,BITACORA!$B$4:$B$7322,"&gt;="&amp;$B$3,BITACORA!$B$4:$B$7322,"&lt;="&amp;$B$4)</f>
        <v>0</v>
      </c>
    </row>
    <row r="360" spans="1:39">
      <c r="A360" s="141"/>
      <c r="B360" s="165"/>
      <c r="C360" s="165"/>
      <c r="D360" s="164">
        <f t="shared" si="0"/>
        <v>0</v>
      </c>
      <c r="E360" s="165">
        <f>COUNTIFS(BITACORA!$C$4:$C$7322,$B$7:$B$501,BITACORA!$E$4:$E$7322,$E$6:$AM$6,BITACORA!$B$4:$B$7322,"&gt;="&amp;$B$3,BITACORA!$B$4:$B$7322,"&lt;="&amp;$B$4)</f>
        <v>0</v>
      </c>
      <c r="F360" s="165">
        <f>COUNTIFS(BITACORA!$C$4:$C$7322,$B$7:$B$501,BITACORA!$E$4:$E$7322,$E$6:$AM$6,BITACORA!$B$4:$B$7322,"&gt;="&amp;$B$3,BITACORA!$B$4:$B$7322,"&lt;="&amp;$B$4)</f>
        <v>0</v>
      </c>
      <c r="G360" s="165">
        <f>COUNTIFS(BITACORA!$C$4:$C$7322,$B$7:$B$501,BITACORA!$E$4:$E$7322,$E$6:$AM$6,BITACORA!$B$4:$B$7322,"&gt;="&amp;$B$3,BITACORA!$B$4:$B$7322,"&lt;="&amp;$B$4)</f>
        <v>0</v>
      </c>
      <c r="H360" s="165">
        <f>COUNTIFS(BITACORA!$C$4:$C$7322,$B$7:$B$501,BITACORA!$E$4:$E$7322,$E$6:$AM$6,BITACORA!$B$4:$B$7322,"&gt;="&amp;$B$3,BITACORA!$B$4:$B$7322,"&lt;="&amp;$B$4)</f>
        <v>0</v>
      </c>
      <c r="I360" s="165">
        <f>COUNTIFS(BITACORA!$C$4:$C$7322,$B$7:$B$501,BITACORA!$E$4:$E$7322,$E$6:$AM$6,BITACORA!$B$4:$B$7322,"&gt;="&amp;$B$3,BITACORA!$B$4:$B$7322,"&lt;="&amp;$B$4)</f>
        <v>0</v>
      </c>
      <c r="J360" s="165">
        <f>COUNTIFS(BITACORA!$C$4:$C$7322,$B$7:$B$501,BITACORA!$E$4:$E$7322,$E$6:$AM$6,BITACORA!$B$4:$B$7322,"&gt;="&amp;$B$3,BITACORA!$B$4:$B$7322,"&lt;="&amp;$B$4)</f>
        <v>0</v>
      </c>
      <c r="K360" s="165">
        <f>COUNTIFS(BITACORA!$C$4:$C$7322,$B$7:$B$501,BITACORA!$E$4:$E$7322,$E$6:$AM$6,BITACORA!$B$4:$B$7322,"&gt;="&amp;$B$3,BITACORA!$B$4:$B$7322,"&lt;="&amp;$B$4)</f>
        <v>0</v>
      </c>
      <c r="L360" s="165">
        <f>COUNTIFS(BITACORA!$C$4:$C$7322,$B$7:$B$501,BITACORA!$E$4:$E$7322,$E$6:$AM$6,BITACORA!$B$4:$B$7322,"&gt;="&amp;$B$3,BITACORA!$B$4:$B$7322,"&lt;="&amp;$B$4)</f>
        <v>0</v>
      </c>
      <c r="M360" s="165">
        <f>COUNTIFS(BITACORA!$C$4:$C$7322,$B$7:$B$501,BITACORA!$E$4:$E$7322,$E$6:$AM$6,BITACORA!$B$4:$B$7322,"&gt;="&amp;$B$3,BITACORA!$B$4:$B$7322,"&lt;="&amp;$B$4)</f>
        <v>0</v>
      </c>
      <c r="N360" s="165">
        <f>COUNTIFS(BITACORA!$C$4:$C$7322,$B$7:$B$501,BITACORA!$E$4:$E$7322,$E$6:$AM$6,BITACORA!$B$4:$B$7322,"&gt;="&amp;$B$3,BITACORA!$B$4:$B$7322,"&lt;="&amp;$B$4)</f>
        <v>0</v>
      </c>
      <c r="O360" s="165">
        <f>COUNTIFS(BITACORA!$C$4:$C$7322,$B$7:$B$501,BITACORA!$E$4:$E$7322,$E$6:$AM$6,BITACORA!$B$4:$B$7322,"&gt;="&amp;$B$3,BITACORA!$B$4:$B$7322,"&lt;="&amp;$B$4)</f>
        <v>0</v>
      </c>
      <c r="P360" s="165">
        <f>COUNTIFS(BITACORA!$C$4:$C$7322,$B$7:$B$501,BITACORA!$E$4:$E$7322,$E$6:$AM$6,BITACORA!$B$4:$B$7322,"&gt;="&amp;$B$3,BITACORA!$B$4:$B$7322,"&lt;="&amp;$B$4)</f>
        <v>0</v>
      </c>
      <c r="Q360" s="165">
        <f>COUNTIFS(BITACORA!$C$4:$C$7322,$B$7:$B$501,BITACORA!$E$4:$E$7322,$E$6:$AM$6,BITACORA!$B$4:$B$7322,"&gt;="&amp;$B$3,BITACORA!$B$4:$B$7322,"&lt;="&amp;$B$4)</f>
        <v>0</v>
      </c>
      <c r="R360" s="165">
        <f>COUNTIFS(BITACORA!$C$4:$C$7322,$B$7:$B$501,BITACORA!$E$4:$E$7322,$E$6:$AM$6,BITACORA!$B$4:$B$7322,"&gt;="&amp;$B$3,BITACORA!$B$4:$B$7322,"&lt;="&amp;$B$4)</f>
        <v>0</v>
      </c>
      <c r="S360" s="165">
        <f>COUNTIFS(BITACORA!$C$4:$C$7322,$B$7:$B$501,BITACORA!$E$4:$E$7322,$E$6:$AM$6,BITACORA!$B$4:$B$7322,"&gt;="&amp;$B$3,BITACORA!$B$4:$B$7322,"&lt;="&amp;$B$4)</f>
        <v>0</v>
      </c>
      <c r="T360" s="165">
        <f>COUNTIFS(BITACORA!$C$4:$C$7322,$B$7:$B$501,BITACORA!$E$4:$E$7322,$E$6:$AM$6,BITACORA!$B$4:$B$7322,"&gt;="&amp;$B$3,BITACORA!$B$4:$B$7322,"&lt;="&amp;$B$4)</f>
        <v>0</v>
      </c>
      <c r="U360" s="165">
        <f>COUNTIFS(BITACORA!$C$4:$C$7322,$B$7:$B$501,BITACORA!$E$4:$E$7322,$E$6:$AM$6,BITACORA!$B$4:$B$7322,"&gt;="&amp;$B$3,BITACORA!$B$4:$B$7322,"&lt;="&amp;$B$4)</f>
        <v>0</v>
      </c>
      <c r="V360" s="165">
        <f>COUNTIFS(BITACORA!$C$4:$C$7322,$B$7:$B$501,BITACORA!$E$4:$E$7322,$E$6:$AM$6,BITACORA!$B$4:$B$7322,"&gt;="&amp;$B$3,BITACORA!$B$4:$B$7322,"&lt;="&amp;$B$4)</f>
        <v>0</v>
      </c>
      <c r="W360" s="165">
        <f>COUNTIFS(BITACORA!$C$4:$C$7322,$B$7:$B$501,BITACORA!$E$4:$E$7322,$E$6:$AM$6,BITACORA!$B$4:$B$7322,"&gt;="&amp;$B$3,BITACORA!$B$4:$B$7322,"&lt;="&amp;$B$4)</f>
        <v>0</v>
      </c>
      <c r="X360" s="165">
        <f>COUNTIFS(BITACORA!$C$4:$C$7322,$B$7:$B$501,BITACORA!$E$4:$E$7322,$E$6:$AM$6,BITACORA!$B$4:$B$7322,"&gt;="&amp;$B$3,BITACORA!$B$4:$B$7322,"&lt;="&amp;$B$4)</f>
        <v>0</v>
      </c>
      <c r="Y360" s="165">
        <f>COUNTIFS(BITACORA!$C$4:$C$7322,$B$7:$B$501,BITACORA!$E$4:$E$7322,$E$6:$AM$6,BITACORA!$B$4:$B$7322,"&gt;="&amp;$B$3,BITACORA!$B$4:$B$7322,"&lt;="&amp;$B$4)</f>
        <v>0</v>
      </c>
      <c r="Z360" s="165">
        <f>COUNTIFS(BITACORA!$C$4:$C$7322,$B$7:$B$501,BITACORA!$E$4:$E$7322,$E$6:$AM$6,BITACORA!$B$4:$B$7322,"&gt;="&amp;$B$3,BITACORA!$B$4:$B$7322,"&lt;="&amp;$B$4)</f>
        <v>0</v>
      </c>
      <c r="AA360" s="165">
        <f>COUNTIFS(BITACORA!$C$4:$C$7322,$B$7:$B$501,BITACORA!$E$4:$E$7322,$E$6:$AM$6,BITACORA!$B$4:$B$7322,"&gt;="&amp;$B$3,BITACORA!$B$4:$B$7322,"&lt;="&amp;$B$4)</f>
        <v>0</v>
      </c>
      <c r="AB360" s="165">
        <f>COUNTIFS(BITACORA!$C$4:$C$7322,$B$7:$B$501,BITACORA!$E$4:$E$7322,$E$6:$AM$6,BITACORA!$B$4:$B$7322,"&gt;="&amp;$B$3,BITACORA!$B$4:$B$7322,"&lt;="&amp;$B$4)</f>
        <v>0</v>
      </c>
      <c r="AC360" s="165">
        <f>COUNTIFS(BITACORA!$C$4:$C$7322,$B$7:$B$501,BITACORA!$E$4:$E$7322,$E$6:$AM$6,BITACORA!$B$4:$B$7322,"&gt;="&amp;$B$3,BITACORA!$B$4:$B$7322,"&lt;="&amp;$B$4)</f>
        <v>0</v>
      </c>
      <c r="AD360" s="165">
        <f>COUNTIFS(BITACORA!$C$4:$C$7322,$B$7:$B$501,BITACORA!$E$4:$E$7322,$E$6:$AM$6,BITACORA!$B$4:$B$7322,"&gt;="&amp;$B$3,BITACORA!$B$4:$B$7322,"&lt;="&amp;$B$4)</f>
        <v>0</v>
      </c>
      <c r="AE360" s="165">
        <f>COUNTIFS(BITACORA!$C$4:$C$7322,$B$7:$B$501,BITACORA!$E$4:$E$7322,$E$6:$AM$6,BITACORA!$B$4:$B$7322,"&gt;="&amp;$B$3,BITACORA!$B$4:$B$7322,"&lt;="&amp;$B$4)</f>
        <v>0</v>
      </c>
      <c r="AF360" s="165">
        <f>COUNTIFS(BITACORA!$C$4:$C$7322,$B$7:$B$501,BITACORA!$E$4:$E$7322,$E$6:$AM$6,BITACORA!$B$4:$B$7322,"&gt;="&amp;$B$3,BITACORA!$B$4:$B$7322,"&lt;="&amp;$B$4)</f>
        <v>0</v>
      </c>
      <c r="AG360" s="165">
        <f>COUNTIFS(BITACORA!$C$4:$C$7322,$B$7:$B$501,BITACORA!$E$4:$E$7322,$E$6:$AM$6,BITACORA!$B$4:$B$7322,"&gt;="&amp;$B$3,BITACORA!$B$4:$B$7322,"&lt;="&amp;$B$4)</f>
        <v>0</v>
      </c>
      <c r="AH360" s="165">
        <f>COUNTIFS(BITACORA!$C$4:$C$7322,$B$7:$B$501,BITACORA!$E$4:$E$7322,$E$6:$AM$6,BITACORA!$B$4:$B$7322,"&gt;="&amp;$B$3,BITACORA!$B$4:$B$7322,"&lt;="&amp;$B$4)</f>
        <v>0</v>
      </c>
      <c r="AI360" s="165">
        <f>COUNTIFS(BITACORA!$C$4:$C$7322,$B$7:$B$501,BITACORA!$E$4:$E$7322,$E$6:$AM$6,BITACORA!$B$4:$B$7322,"&gt;="&amp;$B$3,BITACORA!$B$4:$B$7322,"&lt;="&amp;$B$4)</f>
        <v>0</v>
      </c>
      <c r="AJ360" s="165">
        <f>COUNTIFS(BITACORA!$C$4:$C$7322,$B$7:$B$501,BITACORA!$E$4:$E$7322,$E$6:$AM$6,BITACORA!$B$4:$B$7322,"&gt;="&amp;$B$3,BITACORA!$B$4:$B$7322,"&lt;="&amp;$B$4)</f>
        <v>0</v>
      </c>
      <c r="AK360" s="165">
        <f>COUNTIFS(BITACORA!$C$4:$C$7322,$B$7:$B$501,BITACORA!$E$4:$E$7322,$E$6:$AM$6,BITACORA!$B$4:$B$7322,"&gt;="&amp;$B$3,BITACORA!$B$4:$B$7322,"&lt;="&amp;$B$4)</f>
        <v>0</v>
      </c>
      <c r="AL360" s="165">
        <f>COUNTIFS(BITACORA!$C$4:$C$7322,$B$7:$B$501,BITACORA!$E$4:$E$7322,$E$6:$AM$6,BITACORA!$B$4:$B$7322,"&gt;="&amp;$B$3,BITACORA!$B$4:$B$7322,"&lt;="&amp;$B$4)</f>
        <v>0</v>
      </c>
      <c r="AM360" s="165">
        <f>COUNTIFS(BITACORA!$C$4:$C$7322,$B$7:$B$501,BITACORA!$E$4:$E$7322,$E$6:$AM$6,BITACORA!$B$4:$B$7322,"&gt;="&amp;$B$3,BITACORA!$B$4:$B$7322,"&lt;="&amp;$B$4)</f>
        <v>0</v>
      </c>
    </row>
    <row r="361" spans="1:39">
      <c r="A361" s="141"/>
      <c r="B361" s="165"/>
      <c r="C361" s="165"/>
      <c r="D361" s="164">
        <f t="shared" si="0"/>
        <v>0</v>
      </c>
      <c r="E361" s="165">
        <f>COUNTIFS(BITACORA!$C$4:$C$7322,$B$7:$B$501,BITACORA!$E$4:$E$7322,$E$6:$AM$6,BITACORA!$B$4:$B$7322,"&gt;="&amp;$B$3,BITACORA!$B$4:$B$7322,"&lt;="&amp;$B$4)</f>
        <v>0</v>
      </c>
      <c r="F361" s="165">
        <f>COUNTIFS(BITACORA!$C$4:$C$7322,$B$7:$B$501,BITACORA!$E$4:$E$7322,$E$6:$AM$6,BITACORA!$B$4:$B$7322,"&gt;="&amp;$B$3,BITACORA!$B$4:$B$7322,"&lt;="&amp;$B$4)</f>
        <v>0</v>
      </c>
      <c r="G361" s="165">
        <f>COUNTIFS(BITACORA!$C$4:$C$7322,$B$7:$B$501,BITACORA!$E$4:$E$7322,$E$6:$AM$6,BITACORA!$B$4:$B$7322,"&gt;="&amp;$B$3,BITACORA!$B$4:$B$7322,"&lt;="&amp;$B$4)</f>
        <v>0</v>
      </c>
      <c r="H361" s="165">
        <f>COUNTIFS(BITACORA!$C$4:$C$7322,$B$7:$B$501,BITACORA!$E$4:$E$7322,$E$6:$AM$6,BITACORA!$B$4:$B$7322,"&gt;="&amp;$B$3,BITACORA!$B$4:$B$7322,"&lt;="&amp;$B$4)</f>
        <v>0</v>
      </c>
      <c r="I361" s="165">
        <f>COUNTIFS(BITACORA!$C$4:$C$7322,$B$7:$B$501,BITACORA!$E$4:$E$7322,$E$6:$AM$6,BITACORA!$B$4:$B$7322,"&gt;="&amp;$B$3,BITACORA!$B$4:$B$7322,"&lt;="&amp;$B$4)</f>
        <v>0</v>
      </c>
      <c r="J361" s="165">
        <f>COUNTIFS(BITACORA!$C$4:$C$7322,$B$7:$B$501,BITACORA!$E$4:$E$7322,$E$6:$AM$6,BITACORA!$B$4:$B$7322,"&gt;="&amp;$B$3,BITACORA!$B$4:$B$7322,"&lt;="&amp;$B$4)</f>
        <v>0</v>
      </c>
      <c r="K361" s="165">
        <f>COUNTIFS(BITACORA!$C$4:$C$7322,$B$7:$B$501,BITACORA!$E$4:$E$7322,$E$6:$AM$6,BITACORA!$B$4:$B$7322,"&gt;="&amp;$B$3,BITACORA!$B$4:$B$7322,"&lt;="&amp;$B$4)</f>
        <v>0</v>
      </c>
      <c r="L361" s="165">
        <f>COUNTIFS(BITACORA!$C$4:$C$7322,$B$7:$B$501,BITACORA!$E$4:$E$7322,$E$6:$AM$6,BITACORA!$B$4:$B$7322,"&gt;="&amp;$B$3,BITACORA!$B$4:$B$7322,"&lt;="&amp;$B$4)</f>
        <v>0</v>
      </c>
      <c r="M361" s="165">
        <f>COUNTIFS(BITACORA!$C$4:$C$7322,$B$7:$B$501,BITACORA!$E$4:$E$7322,$E$6:$AM$6,BITACORA!$B$4:$B$7322,"&gt;="&amp;$B$3,BITACORA!$B$4:$B$7322,"&lt;="&amp;$B$4)</f>
        <v>0</v>
      </c>
      <c r="N361" s="165">
        <f>COUNTIFS(BITACORA!$C$4:$C$7322,$B$7:$B$501,BITACORA!$E$4:$E$7322,$E$6:$AM$6,BITACORA!$B$4:$B$7322,"&gt;="&amp;$B$3,BITACORA!$B$4:$B$7322,"&lt;="&amp;$B$4)</f>
        <v>0</v>
      </c>
      <c r="O361" s="165">
        <f>COUNTIFS(BITACORA!$C$4:$C$7322,$B$7:$B$501,BITACORA!$E$4:$E$7322,$E$6:$AM$6,BITACORA!$B$4:$B$7322,"&gt;="&amp;$B$3,BITACORA!$B$4:$B$7322,"&lt;="&amp;$B$4)</f>
        <v>0</v>
      </c>
      <c r="P361" s="165">
        <f>COUNTIFS(BITACORA!$C$4:$C$7322,$B$7:$B$501,BITACORA!$E$4:$E$7322,$E$6:$AM$6,BITACORA!$B$4:$B$7322,"&gt;="&amp;$B$3,BITACORA!$B$4:$B$7322,"&lt;="&amp;$B$4)</f>
        <v>0</v>
      </c>
      <c r="Q361" s="165">
        <f>COUNTIFS(BITACORA!$C$4:$C$7322,$B$7:$B$501,BITACORA!$E$4:$E$7322,$E$6:$AM$6,BITACORA!$B$4:$B$7322,"&gt;="&amp;$B$3,BITACORA!$B$4:$B$7322,"&lt;="&amp;$B$4)</f>
        <v>0</v>
      </c>
      <c r="R361" s="165">
        <f>COUNTIFS(BITACORA!$C$4:$C$7322,$B$7:$B$501,BITACORA!$E$4:$E$7322,$E$6:$AM$6,BITACORA!$B$4:$B$7322,"&gt;="&amp;$B$3,BITACORA!$B$4:$B$7322,"&lt;="&amp;$B$4)</f>
        <v>0</v>
      </c>
      <c r="S361" s="165">
        <f>COUNTIFS(BITACORA!$C$4:$C$7322,$B$7:$B$501,BITACORA!$E$4:$E$7322,$E$6:$AM$6,BITACORA!$B$4:$B$7322,"&gt;="&amp;$B$3,BITACORA!$B$4:$B$7322,"&lt;="&amp;$B$4)</f>
        <v>0</v>
      </c>
      <c r="T361" s="165">
        <f>COUNTIFS(BITACORA!$C$4:$C$7322,$B$7:$B$501,BITACORA!$E$4:$E$7322,$E$6:$AM$6,BITACORA!$B$4:$B$7322,"&gt;="&amp;$B$3,BITACORA!$B$4:$B$7322,"&lt;="&amp;$B$4)</f>
        <v>0</v>
      </c>
      <c r="U361" s="165">
        <f>COUNTIFS(BITACORA!$C$4:$C$7322,$B$7:$B$501,BITACORA!$E$4:$E$7322,$E$6:$AM$6,BITACORA!$B$4:$B$7322,"&gt;="&amp;$B$3,BITACORA!$B$4:$B$7322,"&lt;="&amp;$B$4)</f>
        <v>0</v>
      </c>
      <c r="V361" s="165">
        <f>COUNTIFS(BITACORA!$C$4:$C$7322,$B$7:$B$501,BITACORA!$E$4:$E$7322,$E$6:$AM$6,BITACORA!$B$4:$B$7322,"&gt;="&amp;$B$3,BITACORA!$B$4:$B$7322,"&lt;="&amp;$B$4)</f>
        <v>0</v>
      </c>
      <c r="W361" s="165">
        <f>COUNTIFS(BITACORA!$C$4:$C$7322,$B$7:$B$501,BITACORA!$E$4:$E$7322,$E$6:$AM$6,BITACORA!$B$4:$B$7322,"&gt;="&amp;$B$3,BITACORA!$B$4:$B$7322,"&lt;="&amp;$B$4)</f>
        <v>0</v>
      </c>
      <c r="X361" s="165">
        <f>COUNTIFS(BITACORA!$C$4:$C$7322,$B$7:$B$501,BITACORA!$E$4:$E$7322,$E$6:$AM$6,BITACORA!$B$4:$B$7322,"&gt;="&amp;$B$3,BITACORA!$B$4:$B$7322,"&lt;="&amp;$B$4)</f>
        <v>0</v>
      </c>
      <c r="Y361" s="165">
        <f>COUNTIFS(BITACORA!$C$4:$C$7322,$B$7:$B$501,BITACORA!$E$4:$E$7322,$E$6:$AM$6,BITACORA!$B$4:$B$7322,"&gt;="&amp;$B$3,BITACORA!$B$4:$B$7322,"&lt;="&amp;$B$4)</f>
        <v>0</v>
      </c>
      <c r="Z361" s="165">
        <f>COUNTIFS(BITACORA!$C$4:$C$7322,$B$7:$B$501,BITACORA!$E$4:$E$7322,$E$6:$AM$6,BITACORA!$B$4:$B$7322,"&gt;="&amp;$B$3,BITACORA!$B$4:$B$7322,"&lt;="&amp;$B$4)</f>
        <v>0</v>
      </c>
      <c r="AA361" s="165">
        <f>COUNTIFS(BITACORA!$C$4:$C$7322,$B$7:$B$501,BITACORA!$E$4:$E$7322,$E$6:$AM$6,BITACORA!$B$4:$B$7322,"&gt;="&amp;$B$3,BITACORA!$B$4:$B$7322,"&lt;="&amp;$B$4)</f>
        <v>0</v>
      </c>
      <c r="AB361" s="165">
        <f>COUNTIFS(BITACORA!$C$4:$C$7322,$B$7:$B$501,BITACORA!$E$4:$E$7322,$E$6:$AM$6,BITACORA!$B$4:$B$7322,"&gt;="&amp;$B$3,BITACORA!$B$4:$B$7322,"&lt;="&amp;$B$4)</f>
        <v>0</v>
      </c>
      <c r="AC361" s="165">
        <f>COUNTIFS(BITACORA!$C$4:$C$7322,$B$7:$B$501,BITACORA!$E$4:$E$7322,$E$6:$AM$6,BITACORA!$B$4:$B$7322,"&gt;="&amp;$B$3,BITACORA!$B$4:$B$7322,"&lt;="&amp;$B$4)</f>
        <v>0</v>
      </c>
      <c r="AD361" s="165">
        <f>COUNTIFS(BITACORA!$C$4:$C$7322,$B$7:$B$501,BITACORA!$E$4:$E$7322,$E$6:$AM$6,BITACORA!$B$4:$B$7322,"&gt;="&amp;$B$3,BITACORA!$B$4:$B$7322,"&lt;="&amp;$B$4)</f>
        <v>0</v>
      </c>
      <c r="AE361" s="165">
        <f>COUNTIFS(BITACORA!$C$4:$C$7322,$B$7:$B$501,BITACORA!$E$4:$E$7322,$E$6:$AM$6,BITACORA!$B$4:$B$7322,"&gt;="&amp;$B$3,BITACORA!$B$4:$B$7322,"&lt;="&amp;$B$4)</f>
        <v>0</v>
      </c>
      <c r="AF361" s="165">
        <f>COUNTIFS(BITACORA!$C$4:$C$7322,$B$7:$B$501,BITACORA!$E$4:$E$7322,$E$6:$AM$6,BITACORA!$B$4:$B$7322,"&gt;="&amp;$B$3,BITACORA!$B$4:$B$7322,"&lt;="&amp;$B$4)</f>
        <v>0</v>
      </c>
      <c r="AG361" s="165">
        <f>COUNTIFS(BITACORA!$C$4:$C$7322,$B$7:$B$501,BITACORA!$E$4:$E$7322,$E$6:$AM$6,BITACORA!$B$4:$B$7322,"&gt;="&amp;$B$3,BITACORA!$B$4:$B$7322,"&lt;="&amp;$B$4)</f>
        <v>0</v>
      </c>
      <c r="AH361" s="165">
        <f>COUNTIFS(BITACORA!$C$4:$C$7322,$B$7:$B$501,BITACORA!$E$4:$E$7322,$E$6:$AM$6,BITACORA!$B$4:$B$7322,"&gt;="&amp;$B$3,BITACORA!$B$4:$B$7322,"&lt;="&amp;$B$4)</f>
        <v>0</v>
      </c>
      <c r="AI361" s="165">
        <f>COUNTIFS(BITACORA!$C$4:$C$7322,$B$7:$B$501,BITACORA!$E$4:$E$7322,$E$6:$AM$6,BITACORA!$B$4:$B$7322,"&gt;="&amp;$B$3,BITACORA!$B$4:$B$7322,"&lt;="&amp;$B$4)</f>
        <v>0</v>
      </c>
      <c r="AJ361" s="165">
        <f>COUNTIFS(BITACORA!$C$4:$C$7322,$B$7:$B$501,BITACORA!$E$4:$E$7322,$E$6:$AM$6,BITACORA!$B$4:$B$7322,"&gt;="&amp;$B$3,BITACORA!$B$4:$B$7322,"&lt;="&amp;$B$4)</f>
        <v>0</v>
      </c>
      <c r="AK361" s="165">
        <f>COUNTIFS(BITACORA!$C$4:$C$7322,$B$7:$B$501,BITACORA!$E$4:$E$7322,$E$6:$AM$6,BITACORA!$B$4:$B$7322,"&gt;="&amp;$B$3,BITACORA!$B$4:$B$7322,"&lt;="&amp;$B$4)</f>
        <v>0</v>
      </c>
      <c r="AL361" s="165">
        <f>COUNTIFS(BITACORA!$C$4:$C$7322,$B$7:$B$501,BITACORA!$E$4:$E$7322,$E$6:$AM$6,BITACORA!$B$4:$B$7322,"&gt;="&amp;$B$3,BITACORA!$B$4:$B$7322,"&lt;="&amp;$B$4)</f>
        <v>0</v>
      </c>
      <c r="AM361" s="165">
        <f>COUNTIFS(BITACORA!$C$4:$C$7322,$B$7:$B$501,BITACORA!$E$4:$E$7322,$E$6:$AM$6,BITACORA!$B$4:$B$7322,"&gt;="&amp;$B$3,BITACORA!$B$4:$B$7322,"&lt;="&amp;$B$4)</f>
        <v>0</v>
      </c>
    </row>
    <row r="362" spans="1:39">
      <c r="A362" s="141"/>
      <c r="B362" s="165"/>
      <c r="C362" s="165"/>
      <c r="D362" s="164">
        <f t="shared" si="0"/>
        <v>0</v>
      </c>
      <c r="E362" s="165">
        <f>COUNTIFS(BITACORA!$C$4:$C$7322,$B$7:$B$501,BITACORA!$E$4:$E$7322,$E$6:$AM$6,BITACORA!$B$4:$B$7322,"&gt;="&amp;$B$3,BITACORA!$B$4:$B$7322,"&lt;="&amp;$B$4)</f>
        <v>0</v>
      </c>
      <c r="F362" s="165">
        <f>COUNTIFS(BITACORA!$C$4:$C$7322,$B$7:$B$501,BITACORA!$E$4:$E$7322,$E$6:$AM$6,BITACORA!$B$4:$B$7322,"&gt;="&amp;$B$3,BITACORA!$B$4:$B$7322,"&lt;="&amp;$B$4)</f>
        <v>0</v>
      </c>
      <c r="G362" s="165">
        <f>COUNTIFS(BITACORA!$C$4:$C$7322,$B$7:$B$501,BITACORA!$E$4:$E$7322,$E$6:$AM$6,BITACORA!$B$4:$B$7322,"&gt;="&amp;$B$3,BITACORA!$B$4:$B$7322,"&lt;="&amp;$B$4)</f>
        <v>0</v>
      </c>
      <c r="H362" s="165">
        <f>COUNTIFS(BITACORA!$C$4:$C$7322,$B$7:$B$501,BITACORA!$E$4:$E$7322,$E$6:$AM$6,BITACORA!$B$4:$B$7322,"&gt;="&amp;$B$3,BITACORA!$B$4:$B$7322,"&lt;="&amp;$B$4)</f>
        <v>0</v>
      </c>
      <c r="I362" s="165">
        <f>COUNTIFS(BITACORA!$C$4:$C$7322,$B$7:$B$501,BITACORA!$E$4:$E$7322,$E$6:$AM$6,BITACORA!$B$4:$B$7322,"&gt;="&amp;$B$3,BITACORA!$B$4:$B$7322,"&lt;="&amp;$B$4)</f>
        <v>0</v>
      </c>
      <c r="J362" s="165">
        <f>COUNTIFS(BITACORA!$C$4:$C$7322,$B$7:$B$501,BITACORA!$E$4:$E$7322,$E$6:$AM$6,BITACORA!$B$4:$B$7322,"&gt;="&amp;$B$3,BITACORA!$B$4:$B$7322,"&lt;="&amp;$B$4)</f>
        <v>0</v>
      </c>
      <c r="K362" s="165">
        <f>COUNTIFS(BITACORA!$C$4:$C$7322,$B$7:$B$501,BITACORA!$E$4:$E$7322,$E$6:$AM$6,BITACORA!$B$4:$B$7322,"&gt;="&amp;$B$3,BITACORA!$B$4:$B$7322,"&lt;="&amp;$B$4)</f>
        <v>0</v>
      </c>
      <c r="L362" s="165">
        <f>COUNTIFS(BITACORA!$C$4:$C$7322,$B$7:$B$501,BITACORA!$E$4:$E$7322,$E$6:$AM$6,BITACORA!$B$4:$B$7322,"&gt;="&amp;$B$3,BITACORA!$B$4:$B$7322,"&lt;="&amp;$B$4)</f>
        <v>0</v>
      </c>
      <c r="M362" s="165">
        <f>COUNTIFS(BITACORA!$C$4:$C$7322,$B$7:$B$501,BITACORA!$E$4:$E$7322,$E$6:$AM$6,BITACORA!$B$4:$B$7322,"&gt;="&amp;$B$3,BITACORA!$B$4:$B$7322,"&lt;="&amp;$B$4)</f>
        <v>0</v>
      </c>
      <c r="N362" s="165">
        <f>COUNTIFS(BITACORA!$C$4:$C$7322,$B$7:$B$501,BITACORA!$E$4:$E$7322,$E$6:$AM$6,BITACORA!$B$4:$B$7322,"&gt;="&amp;$B$3,BITACORA!$B$4:$B$7322,"&lt;="&amp;$B$4)</f>
        <v>0</v>
      </c>
      <c r="O362" s="165">
        <f>COUNTIFS(BITACORA!$C$4:$C$7322,$B$7:$B$501,BITACORA!$E$4:$E$7322,$E$6:$AM$6,BITACORA!$B$4:$B$7322,"&gt;="&amp;$B$3,BITACORA!$B$4:$B$7322,"&lt;="&amp;$B$4)</f>
        <v>0</v>
      </c>
      <c r="P362" s="165">
        <f>COUNTIFS(BITACORA!$C$4:$C$7322,$B$7:$B$501,BITACORA!$E$4:$E$7322,$E$6:$AM$6,BITACORA!$B$4:$B$7322,"&gt;="&amp;$B$3,BITACORA!$B$4:$B$7322,"&lt;="&amp;$B$4)</f>
        <v>0</v>
      </c>
      <c r="Q362" s="165">
        <f>COUNTIFS(BITACORA!$C$4:$C$7322,$B$7:$B$501,BITACORA!$E$4:$E$7322,$E$6:$AM$6,BITACORA!$B$4:$B$7322,"&gt;="&amp;$B$3,BITACORA!$B$4:$B$7322,"&lt;="&amp;$B$4)</f>
        <v>0</v>
      </c>
      <c r="R362" s="165">
        <f>COUNTIFS(BITACORA!$C$4:$C$7322,$B$7:$B$501,BITACORA!$E$4:$E$7322,$E$6:$AM$6,BITACORA!$B$4:$B$7322,"&gt;="&amp;$B$3,BITACORA!$B$4:$B$7322,"&lt;="&amp;$B$4)</f>
        <v>0</v>
      </c>
      <c r="S362" s="165">
        <f>COUNTIFS(BITACORA!$C$4:$C$7322,$B$7:$B$501,BITACORA!$E$4:$E$7322,$E$6:$AM$6,BITACORA!$B$4:$B$7322,"&gt;="&amp;$B$3,BITACORA!$B$4:$B$7322,"&lt;="&amp;$B$4)</f>
        <v>0</v>
      </c>
      <c r="T362" s="165">
        <f>COUNTIFS(BITACORA!$C$4:$C$7322,$B$7:$B$501,BITACORA!$E$4:$E$7322,$E$6:$AM$6,BITACORA!$B$4:$B$7322,"&gt;="&amp;$B$3,BITACORA!$B$4:$B$7322,"&lt;="&amp;$B$4)</f>
        <v>0</v>
      </c>
      <c r="U362" s="165">
        <f>COUNTIFS(BITACORA!$C$4:$C$7322,$B$7:$B$501,BITACORA!$E$4:$E$7322,$E$6:$AM$6,BITACORA!$B$4:$B$7322,"&gt;="&amp;$B$3,BITACORA!$B$4:$B$7322,"&lt;="&amp;$B$4)</f>
        <v>0</v>
      </c>
      <c r="V362" s="165">
        <f>COUNTIFS(BITACORA!$C$4:$C$7322,$B$7:$B$501,BITACORA!$E$4:$E$7322,$E$6:$AM$6,BITACORA!$B$4:$B$7322,"&gt;="&amp;$B$3,BITACORA!$B$4:$B$7322,"&lt;="&amp;$B$4)</f>
        <v>0</v>
      </c>
      <c r="W362" s="165">
        <f>COUNTIFS(BITACORA!$C$4:$C$7322,$B$7:$B$501,BITACORA!$E$4:$E$7322,$E$6:$AM$6,BITACORA!$B$4:$B$7322,"&gt;="&amp;$B$3,BITACORA!$B$4:$B$7322,"&lt;="&amp;$B$4)</f>
        <v>0</v>
      </c>
      <c r="X362" s="165">
        <f>COUNTIFS(BITACORA!$C$4:$C$7322,$B$7:$B$501,BITACORA!$E$4:$E$7322,$E$6:$AM$6,BITACORA!$B$4:$B$7322,"&gt;="&amp;$B$3,BITACORA!$B$4:$B$7322,"&lt;="&amp;$B$4)</f>
        <v>0</v>
      </c>
      <c r="Y362" s="165">
        <f>COUNTIFS(BITACORA!$C$4:$C$7322,$B$7:$B$501,BITACORA!$E$4:$E$7322,$E$6:$AM$6,BITACORA!$B$4:$B$7322,"&gt;="&amp;$B$3,BITACORA!$B$4:$B$7322,"&lt;="&amp;$B$4)</f>
        <v>0</v>
      </c>
      <c r="Z362" s="165">
        <f>COUNTIFS(BITACORA!$C$4:$C$7322,$B$7:$B$501,BITACORA!$E$4:$E$7322,$E$6:$AM$6,BITACORA!$B$4:$B$7322,"&gt;="&amp;$B$3,BITACORA!$B$4:$B$7322,"&lt;="&amp;$B$4)</f>
        <v>0</v>
      </c>
      <c r="AA362" s="165">
        <f>COUNTIFS(BITACORA!$C$4:$C$7322,$B$7:$B$501,BITACORA!$E$4:$E$7322,$E$6:$AM$6,BITACORA!$B$4:$B$7322,"&gt;="&amp;$B$3,BITACORA!$B$4:$B$7322,"&lt;="&amp;$B$4)</f>
        <v>0</v>
      </c>
      <c r="AB362" s="165">
        <f>COUNTIFS(BITACORA!$C$4:$C$7322,$B$7:$B$501,BITACORA!$E$4:$E$7322,$E$6:$AM$6,BITACORA!$B$4:$B$7322,"&gt;="&amp;$B$3,BITACORA!$B$4:$B$7322,"&lt;="&amp;$B$4)</f>
        <v>0</v>
      </c>
      <c r="AC362" s="165">
        <f>COUNTIFS(BITACORA!$C$4:$C$7322,$B$7:$B$501,BITACORA!$E$4:$E$7322,$E$6:$AM$6,BITACORA!$B$4:$B$7322,"&gt;="&amp;$B$3,BITACORA!$B$4:$B$7322,"&lt;="&amp;$B$4)</f>
        <v>0</v>
      </c>
      <c r="AD362" s="165">
        <f>COUNTIFS(BITACORA!$C$4:$C$7322,$B$7:$B$501,BITACORA!$E$4:$E$7322,$E$6:$AM$6,BITACORA!$B$4:$B$7322,"&gt;="&amp;$B$3,BITACORA!$B$4:$B$7322,"&lt;="&amp;$B$4)</f>
        <v>0</v>
      </c>
      <c r="AE362" s="165">
        <f>COUNTIFS(BITACORA!$C$4:$C$7322,$B$7:$B$501,BITACORA!$E$4:$E$7322,$E$6:$AM$6,BITACORA!$B$4:$B$7322,"&gt;="&amp;$B$3,BITACORA!$B$4:$B$7322,"&lt;="&amp;$B$4)</f>
        <v>0</v>
      </c>
      <c r="AF362" s="165">
        <f>COUNTIFS(BITACORA!$C$4:$C$7322,$B$7:$B$501,BITACORA!$E$4:$E$7322,$E$6:$AM$6,BITACORA!$B$4:$B$7322,"&gt;="&amp;$B$3,BITACORA!$B$4:$B$7322,"&lt;="&amp;$B$4)</f>
        <v>0</v>
      </c>
      <c r="AG362" s="165">
        <f>COUNTIFS(BITACORA!$C$4:$C$7322,$B$7:$B$501,BITACORA!$E$4:$E$7322,$E$6:$AM$6,BITACORA!$B$4:$B$7322,"&gt;="&amp;$B$3,BITACORA!$B$4:$B$7322,"&lt;="&amp;$B$4)</f>
        <v>0</v>
      </c>
      <c r="AH362" s="165">
        <f>COUNTIFS(BITACORA!$C$4:$C$7322,$B$7:$B$501,BITACORA!$E$4:$E$7322,$E$6:$AM$6,BITACORA!$B$4:$B$7322,"&gt;="&amp;$B$3,BITACORA!$B$4:$B$7322,"&lt;="&amp;$B$4)</f>
        <v>0</v>
      </c>
      <c r="AI362" s="165">
        <f>COUNTIFS(BITACORA!$C$4:$C$7322,$B$7:$B$501,BITACORA!$E$4:$E$7322,$E$6:$AM$6,BITACORA!$B$4:$B$7322,"&gt;="&amp;$B$3,BITACORA!$B$4:$B$7322,"&lt;="&amp;$B$4)</f>
        <v>0</v>
      </c>
      <c r="AJ362" s="165">
        <f>COUNTIFS(BITACORA!$C$4:$C$7322,$B$7:$B$501,BITACORA!$E$4:$E$7322,$E$6:$AM$6,BITACORA!$B$4:$B$7322,"&gt;="&amp;$B$3,BITACORA!$B$4:$B$7322,"&lt;="&amp;$B$4)</f>
        <v>0</v>
      </c>
      <c r="AK362" s="165">
        <f>COUNTIFS(BITACORA!$C$4:$C$7322,$B$7:$B$501,BITACORA!$E$4:$E$7322,$E$6:$AM$6,BITACORA!$B$4:$B$7322,"&gt;="&amp;$B$3,BITACORA!$B$4:$B$7322,"&lt;="&amp;$B$4)</f>
        <v>0</v>
      </c>
      <c r="AL362" s="165">
        <f>COUNTIFS(BITACORA!$C$4:$C$7322,$B$7:$B$501,BITACORA!$E$4:$E$7322,$E$6:$AM$6,BITACORA!$B$4:$B$7322,"&gt;="&amp;$B$3,BITACORA!$B$4:$B$7322,"&lt;="&amp;$B$4)</f>
        <v>0</v>
      </c>
      <c r="AM362" s="165">
        <f>COUNTIFS(BITACORA!$C$4:$C$7322,$B$7:$B$501,BITACORA!$E$4:$E$7322,$E$6:$AM$6,BITACORA!$B$4:$B$7322,"&gt;="&amp;$B$3,BITACORA!$B$4:$B$7322,"&lt;="&amp;$B$4)</f>
        <v>0</v>
      </c>
    </row>
    <row r="363" spans="1:39">
      <c r="A363" s="141"/>
      <c r="B363" s="165"/>
      <c r="C363" s="165"/>
      <c r="D363" s="164">
        <f t="shared" si="0"/>
        <v>0</v>
      </c>
      <c r="E363" s="165">
        <f>COUNTIFS(BITACORA!$C$4:$C$7322,$B$7:$B$501,BITACORA!$E$4:$E$7322,$E$6:$AM$6,BITACORA!$B$4:$B$7322,"&gt;="&amp;$B$3,BITACORA!$B$4:$B$7322,"&lt;="&amp;$B$4)</f>
        <v>0</v>
      </c>
      <c r="F363" s="165">
        <f>COUNTIFS(BITACORA!$C$4:$C$7322,$B$7:$B$501,BITACORA!$E$4:$E$7322,$E$6:$AM$6,BITACORA!$B$4:$B$7322,"&gt;="&amp;$B$3,BITACORA!$B$4:$B$7322,"&lt;="&amp;$B$4)</f>
        <v>0</v>
      </c>
      <c r="G363" s="165">
        <f>COUNTIFS(BITACORA!$C$4:$C$7322,$B$7:$B$501,BITACORA!$E$4:$E$7322,$E$6:$AM$6,BITACORA!$B$4:$B$7322,"&gt;="&amp;$B$3,BITACORA!$B$4:$B$7322,"&lt;="&amp;$B$4)</f>
        <v>0</v>
      </c>
      <c r="H363" s="165">
        <f>COUNTIFS(BITACORA!$C$4:$C$7322,$B$7:$B$501,BITACORA!$E$4:$E$7322,$E$6:$AM$6,BITACORA!$B$4:$B$7322,"&gt;="&amp;$B$3,BITACORA!$B$4:$B$7322,"&lt;="&amp;$B$4)</f>
        <v>0</v>
      </c>
      <c r="I363" s="165">
        <f>COUNTIFS(BITACORA!$C$4:$C$7322,$B$7:$B$501,BITACORA!$E$4:$E$7322,$E$6:$AM$6,BITACORA!$B$4:$B$7322,"&gt;="&amp;$B$3,BITACORA!$B$4:$B$7322,"&lt;="&amp;$B$4)</f>
        <v>0</v>
      </c>
      <c r="J363" s="165">
        <f>COUNTIFS(BITACORA!$C$4:$C$7322,$B$7:$B$501,BITACORA!$E$4:$E$7322,$E$6:$AM$6,BITACORA!$B$4:$B$7322,"&gt;="&amp;$B$3,BITACORA!$B$4:$B$7322,"&lt;="&amp;$B$4)</f>
        <v>0</v>
      </c>
      <c r="K363" s="165">
        <f>COUNTIFS(BITACORA!$C$4:$C$7322,$B$7:$B$501,BITACORA!$E$4:$E$7322,$E$6:$AM$6,BITACORA!$B$4:$B$7322,"&gt;="&amp;$B$3,BITACORA!$B$4:$B$7322,"&lt;="&amp;$B$4)</f>
        <v>0</v>
      </c>
      <c r="L363" s="165">
        <f>COUNTIFS(BITACORA!$C$4:$C$7322,$B$7:$B$501,BITACORA!$E$4:$E$7322,$E$6:$AM$6,BITACORA!$B$4:$B$7322,"&gt;="&amp;$B$3,BITACORA!$B$4:$B$7322,"&lt;="&amp;$B$4)</f>
        <v>0</v>
      </c>
      <c r="M363" s="165">
        <f>COUNTIFS(BITACORA!$C$4:$C$7322,$B$7:$B$501,BITACORA!$E$4:$E$7322,$E$6:$AM$6,BITACORA!$B$4:$B$7322,"&gt;="&amp;$B$3,BITACORA!$B$4:$B$7322,"&lt;="&amp;$B$4)</f>
        <v>0</v>
      </c>
      <c r="N363" s="165">
        <f>COUNTIFS(BITACORA!$C$4:$C$7322,$B$7:$B$501,BITACORA!$E$4:$E$7322,$E$6:$AM$6,BITACORA!$B$4:$B$7322,"&gt;="&amp;$B$3,BITACORA!$B$4:$B$7322,"&lt;="&amp;$B$4)</f>
        <v>0</v>
      </c>
      <c r="O363" s="165">
        <f>COUNTIFS(BITACORA!$C$4:$C$7322,$B$7:$B$501,BITACORA!$E$4:$E$7322,$E$6:$AM$6,BITACORA!$B$4:$B$7322,"&gt;="&amp;$B$3,BITACORA!$B$4:$B$7322,"&lt;="&amp;$B$4)</f>
        <v>0</v>
      </c>
      <c r="P363" s="165">
        <f>COUNTIFS(BITACORA!$C$4:$C$7322,$B$7:$B$501,BITACORA!$E$4:$E$7322,$E$6:$AM$6,BITACORA!$B$4:$B$7322,"&gt;="&amp;$B$3,BITACORA!$B$4:$B$7322,"&lt;="&amp;$B$4)</f>
        <v>0</v>
      </c>
      <c r="Q363" s="165">
        <f>COUNTIFS(BITACORA!$C$4:$C$7322,$B$7:$B$501,BITACORA!$E$4:$E$7322,$E$6:$AM$6,BITACORA!$B$4:$B$7322,"&gt;="&amp;$B$3,BITACORA!$B$4:$B$7322,"&lt;="&amp;$B$4)</f>
        <v>0</v>
      </c>
      <c r="R363" s="165">
        <f>COUNTIFS(BITACORA!$C$4:$C$7322,$B$7:$B$501,BITACORA!$E$4:$E$7322,$E$6:$AM$6,BITACORA!$B$4:$B$7322,"&gt;="&amp;$B$3,BITACORA!$B$4:$B$7322,"&lt;="&amp;$B$4)</f>
        <v>0</v>
      </c>
      <c r="S363" s="165">
        <f>COUNTIFS(BITACORA!$C$4:$C$7322,$B$7:$B$501,BITACORA!$E$4:$E$7322,$E$6:$AM$6,BITACORA!$B$4:$B$7322,"&gt;="&amp;$B$3,BITACORA!$B$4:$B$7322,"&lt;="&amp;$B$4)</f>
        <v>0</v>
      </c>
      <c r="T363" s="165">
        <f>COUNTIFS(BITACORA!$C$4:$C$7322,$B$7:$B$501,BITACORA!$E$4:$E$7322,$E$6:$AM$6,BITACORA!$B$4:$B$7322,"&gt;="&amp;$B$3,BITACORA!$B$4:$B$7322,"&lt;="&amp;$B$4)</f>
        <v>0</v>
      </c>
      <c r="U363" s="165">
        <f>COUNTIFS(BITACORA!$C$4:$C$7322,$B$7:$B$501,BITACORA!$E$4:$E$7322,$E$6:$AM$6,BITACORA!$B$4:$B$7322,"&gt;="&amp;$B$3,BITACORA!$B$4:$B$7322,"&lt;="&amp;$B$4)</f>
        <v>0</v>
      </c>
      <c r="V363" s="165">
        <f>COUNTIFS(BITACORA!$C$4:$C$7322,$B$7:$B$501,BITACORA!$E$4:$E$7322,$E$6:$AM$6,BITACORA!$B$4:$B$7322,"&gt;="&amp;$B$3,BITACORA!$B$4:$B$7322,"&lt;="&amp;$B$4)</f>
        <v>0</v>
      </c>
      <c r="W363" s="165">
        <f>COUNTIFS(BITACORA!$C$4:$C$7322,$B$7:$B$501,BITACORA!$E$4:$E$7322,$E$6:$AM$6,BITACORA!$B$4:$B$7322,"&gt;="&amp;$B$3,BITACORA!$B$4:$B$7322,"&lt;="&amp;$B$4)</f>
        <v>0</v>
      </c>
      <c r="X363" s="165">
        <f>COUNTIFS(BITACORA!$C$4:$C$7322,$B$7:$B$501,BITACORA!$E$4:$E$7322,$E$6:$AM$6,BITACORA!$B$4:$B$7322,"&gt;="&amp;$B$3,BITACORA!$B$4:$B$7322,"&lt;="&amp;$B$4)</f>
        <v>0</v>
      </c>
      <c r="Y363" s="165">
        <f>COUNTIFS(BITACORA!$C$4:$C$7322,$B$7:$B$501,BITACORA!$E$4:$E$7322,$E$6:$AM$6,BITACORA!$B$4:$B$7322,"&gt;="&amp;$B$3,BITACORA!$B$4:$B$7322,"&lt;="&amp;$B$4)</f>
        <v>0</v>
      </c>
      <c r="Z363" s="165">
        <f>COUNTIFS(BITACORA!$C$4:$C$7322,$B$7:$B$501,BITACORA!$E$4:$E$7322,$E$6:$AM$6,BITACORA!$B$4:$B$7322,"&gt;="&amp;$B$3,BITACORA!$B$4:$B$7322,"&lt;="&amp;$B$4)</f>
        <v>0</v>
      </c>
      <c r="AA363" s="165">
        <f>COUNTIFS(BITACORA!$C$4:$C$7322,$B$7:$B$501,BITACORA!$E$4:$E$7322,$E$6:$AM$6,BITACORA!$B$4:$B$7322,"&gt;="&amp;$B$3,BITACORA!$B$4:$B$7322,"&lt;="&amp;$B$4)</f>
        <v>0</v>
      </c>
      <c r="AB363" s="165">
        <f>COUNTIFS(BITACORA!$C$4:$C$7322,$B$7:$B$501,BITACORA!$E$4:$E$7322,$E$6:$AM$6,BITACORA!$B$4:$B$7322,"&gt;="&amp;$B$3,BITACORA!$B$4:$B$7322,"&lt;="&amp;$B$4)</f>
        <v>0</v>
      </c>
      <c r="AC363" s="165">
        <f>COUNTIFS(BITACORA!$C$4:$C$7322,$B$7:$B$501,BITACORA!$E$4:$E$7322,$E$6:$AM$6,BITACORA!$B$4:$B$7322,"&gt;="&amp;$B$3,BITACORA!$B$4:$B$7322,"&lt;="&amp;$B$4)</f>
        <v>0</v>
      </c>
      <c r="AD363" s="165">
        <f>COUNTIFS(BITACORA!$C$4:$C$7322,$B$7:$B$501,BITACORA!$E$4:$E$7322,$E$6:$AM$6,BITACORA!$B$4:$B$7322,"&gt;="&amp;$B$3,BITACORA!$B$4:$B$7322,"&lt;="&amp;$B$4)</f>
        <v>0</v>
      </c>
      <c r="AE363" s="165">
        <f>COUNTIFS(BITACORA!$C$4:$C$7322,$B$7:$B$501,BITACORA!$E$4:$E$7322,$E$6:$AM$6,BITACORA!$B$4:$B$7322,"&gt;="&amp;$B$3,BITACORA!$B$4:$B$7322,"&lt;="&amp;$B$4)</f>
        <v>0</v>
      </c>
      <c r="AF363" s="165">
        <f>COUNTIFS(BITACORA!$C$4:$C$7322,$B$7:$B$501,BITACORA!$E$4:$E$7322,$E$6:$AM$6,BITACORA!$B$4:$B$7322,"&gt;="&amp;$B$3,BITACORA!$B$4:$B$7322,"&lt;="&amp;$B$4)</f>
        <v>0</v>
      </c>
      <c r="AG363" s="165">
        <f>COUNTIFS(BITACORA!$C$4:$C$7322,$B$7:$B$501,BITACORA!$E$4:$E$7322,$E$6:$AM$6,BITACORA!$B$4:$B$7322,"&gt;="&amp;$B$3,BITACORA!$B$4:$B$7322,"&lt;="&amp;$B$4)</f>
        <v>0</v>
      </c>
      <c r="AH363" s="165">
        <f>COUNTIFS(BITACORA!$C$4:$C$7322,$B$7:$B$501,BITACORA!$E$4:$E$7322,$E$6:$AM$6,BITACORA!$B$4:$B$7322,"&gt;="&amp;$B$3,BITACORA!$B$4:$B$7322,"&lt;="&amp;$B$4)</f>
        <v>0</v>
      </c>
      <c r="AI363" s="165">
        <f>COUNTIFS(BITACORA!$C$4:$C$7322,$B$7:$B$501,BITACORA!$E$4:$E$7322,$E$6:$AM$6,BITACORA!$B$4:$B$7322,"&gt;="&amp;$B$3,BITACORA!$B$4:$B$7322,"&lt;="&amp;$B$4)</f>
        <v>0</v>
      </c>
      <c r="AJ363" s="165">
        <f>COUNTIFS(BITACORA!$C$4:$C$7322,$B$7:$B$501,BITACORA!$E$4:$E$7322,$E$6:$AM$6,BITACORA!$B$4:$B$7322,"&gt;="&amp;$B$3,BITACORA!$B$4:$B$7322,"&lt;="&amp;$B$4)</f>
        <v>0</v>
      </c>
      <c r="AK363" s="165">
        <f>COUNTIFS(BITACORA!$C$4:$C$7322,$B$7:$B$501,BITACORA!$E$4:$E$7322,$E$6:$AM$6,BITACORA!$B$4:$B$7322,"&gt;="&amp;$B$3,BITACORA!$B$4:$B$7322,"&lt;="&amp;$B$4)</f>
        <v>0</v>
      </c>
      <c r="AL363" s="165">
        <f>COUNTIFS(BITACORA!$C$4:$C$7322,$B$7:$B$501,BITACORA!$E$4:$E$7322,$E$6:$AM$6,BITACORA!$B$4:$B$7322,"&gt;="&amp;$B$3,BITACORA!$B$4:$B$7322,"&lt;="&amp;$B$4)</f>
        <v>0</v>
      </c>
      <c r="AM363" s="165">
        <f>COUNTIFS(BITACORA!$C$4:$C$7322,$B$7:$B$501,BITACORA!$E$4:$E$7322,$E$6:$AM$6,BITACORA!$B$4:$B$7322,"&gt;="&amp;$B$3,BITACORA!$B$4:$B$7322,"&lt;="&amp;$B$4)</f>
        <v>0</v>
      </c>
    </row>
    <row r="364" spans="1:39">
      <c r="A364" s="141"/>
      <c r="B364" s="165"/>
      <c r="C364" s="165"/>
      <c r="D364" s="164">
        <f t="shared" si="0"/>
        <v>0</v>
      </c>
      <c r="E364" s="165">
        <f>COUNTIFS(BITACORA!$C$4:$C$7322,$B$7:$B$501,BITACORA!$E$4:$E$7322,$E$6:$AM$6,BITACORA!$B$4:$B$7322,"&gt;="&amp;$B$3,BITACORA!$B$4:$B$7322,"&lt;="&amp;$B$4)</f>
        <v>0</v>
      </c>
      <c r="F364" s="165">
        <f>COUNTIFS(BITACORA!$C$4:$C$7322,$B$7:$B$501,BITACORA!$E$4:$E$7322,$E$6:$AM$6,BITACORA!$B$4:$B$7322,"&gt;="&amp;$B$3,BITACORA!$B$4:$B$7322,"&lt;="&amp;$B$4)</f>
        <v>0</v>
      </c>
      <c r="G364" s="165">
        <f>COUNTIFS(BITACORA!$C$4:$C$7322,$B$7:$B$501,BITACORA!$E$4:$E$7322,$E$6:$AM$6,BITACORA!$B$4:$B$7322,"&gt;="&amp;$B$3,BITACORA!$B$4:$B$7322,"&lt;="&amp;$B$4)</f>
        <v>0</v>
      </c>
      <c r="H364" s="165">
        <f>COUNTIFS(BITACORA!$C$4:$C$7322,$B$7:$B$501,BITACORA!$E$4:$E$7322,$E$6:$AM$6,BITACORA!$B$4:$B$7322,"&gt;="&amp;$B$3,BITACORA!$B$4:$B$7322,"&lt;="&amp;$B$4)</f>
        <v>0</v>
      </c>
      <c r="I364" s="165">
        <f>COUNTIFS(BITACORA!$C$4:$C$7322,$B$7:$B$501,BITACORA!$E$4:$E$7322,$E$6:$AM$6,BITACORA!$B$4:$B$7322,"&gt;="&amp;$B$3,BITACORA!$B$4:$B$7322,"&lt;="&amp;$B$4)</f>
        <v>0</v>
      </c>
      <c r="J364" s="165">
        <f>COUNTIFS(BITACORA!$C$4:$C$7322,$B$7:$B$501,BITACORA!$E$4:$E$7322,$E$6:$AM$6,BITACORA!$B$4:$B$7322,"&gt;="&amp;$B$3,BITACORA!$B$4:$B$7322,"&lt;="&amp;$B$4)</f>
        <v>0</v>
      </c>
      <c r="K364" s="165">
        <f>COUNTIFS(BITACORA!$C$4:$C$7322,$B$7:$B$501,BITACORA!$E$4:$E$7322,$E$6:$AM$6,BITACORA!$B$4:$B$7322,"&gt;="&amp;$B$3,BITACORA!$B$4:$B$7322,"&lt;="&amp;$B$4)</f>
        <v>0</v>
      </c>
      <c r="L364" s="165">
        <f>COUNTIFS(BITACORA!$C$4:$C$7322,$B$7:$B$501,BITACORA!$E$4:$E$7322,$E$6:$AM$6,BITACORA!$B$4:$B$7322,"&gt;="&amp;$B$3,BITACORA!$B$4:$B$7322,"&lt;="&amp;$B$4)</f>
        <v>0</v>
      </c>
      <c r="M364" s="165">
        <f>COUNTIFS(BITACORA!$C$4:$C$7322,$B$7:$B$501,BITACORA!$E$4:$E$7322,$E$6:$AM$6,BITACORA!$B$4:$B$7322,"&gt;="&amp;$B$3,BITACORA!$B$4:$B$7322,"&lt;="&amp;$B$4)</f>
        <v>0</v>
      </c>
      <c r="N364" s="165">
        <f>COUNTIFS(BITACORA!$C$4:$C$7322,$B$7:$B$501,BITACORA!$E$4:$E$7322,$E$6:$AM$6,BITACORA!$B$4:$B$7322,"&gt;="&amp;$B$3,BITACORA!$B$4:$B$7322,"&lt;="&amp;$B$4)</f>
        <v>0</v>
      </c>
      <c r="O364" s="165">
        <f>COUNTIFS(BITACORA!$C$4:$C$7322,$B$7:$B$501,BITACORA!$E$4:$E$7322,$E$6:$AM$6,BITACORA!$B$4:$B$7322,"&gt;="&amp;$B$3,BITACORA!$B$4:$B$7322,"&lt;="&amp;$B$4)</f>
        <v>0</v>
      </c>
      <c r="P364" s="165">
        <f>COUNTIFS(BITACORA!$C$4:$C$7322,$B$7:$B$501,BITACORA!$E$4:$E$7322,$E$6:$AM$6,BITACORA!$B$4:$B$7322,"&gt;="&amp;$B$3,BITACORA!$B$4:$B$7322,"&lt;="&amp;$B$4)</f>
        <v>0</v>
      </c>
      <c r="Q364" s="165">
        <f>COUNTIFS(BITACORA!$C$4:$C$7322,$B$7:$B$501,BITACORA!$E$4:$E$7322,$E$6:$AM$6,BITACORA!$B$4:$B$7322,"&gt;="&amp;$B$3,BITACORA!$B$4:$B$7322,"&lt;="&amp;$B$4)</f>
        <v>0</v>
      </c>
      <c r="R364" s="165">
        <f>COUNTIFS(BITACORA!$C$4:$C$7322,$B$7:$B$501,BITACORA!$E$4:$E$7322,$E$6:$AM$6,BITACORA!$B$4:$B$7322,"&gt;="&amp;$B$3,BITACORA!$B$4:$B$7322,"&lt;="&amp;$B$4)</f>
        <v>0</v>
      </c>
      <c r="S364" s="165">
        <f>COUNTIFS(BITACORA!$C$4:$C$7322,$B$7:$B$501,BITACORA!$E$4:$E$7322,$E$6:$AM$6,BITACORA!$B$4:$B$7322,"&gt;="&amp;$B$3,BITACORA!$B$4:$B$7322,"&lt;="&amp;$B$4)</f>
        <v>0</v>
      </c>
      <c r="T364" s="165">
        <f>COUNTIFS(BITACORA!$C$4:$C$7322,$B$7:$B$501,BITACORA!$E$4:$E$7322,$E$6:$AM$6,BITACORA!$B$4:$B$7322,"&gt;="&amp;$B$3,BITACORA!$B$4:$B$7322,"&lt;="&amp;$B$4)</f>
        <v>0</v>
      </c>
      <c r="U364" s="165">
        <f>COUNTIFS(BITACORA!$C$4:$C$7322,$B$7:$B$501,BITACORA!$E$4:$E$7322,$E$6:$AM$6,BITACORA!$B$4:$B$7322,"&gt;="&amp;$B$3,BITACORA!$B$4:$B$7322,"&lt;="&amp;$B$4)</f>
        <v>0</v>
      </c>
      <c r="V364" s="165">
        <f>COUNTIFS(BITACORA!$C$4:$C$7322,$B$7:$B$501,BITACORA!$E$4:$E$7322,$E$6:$AM$6,BITACORA!$B$4:$B$7322,"&gt;="&amp;$B$3,BITACORA!$B$4:$B$7322,"&lt;="&amp;$B$4)</f>
        <v>0</v>
      </c>
      <c r="W364" s="165">
        <f>COUNTIFS(BITACORA!$C$4:$C$7322,$B$7:$B$501,BITACORA!$E$4:$E$7322,$E$6:$AM$6,BITACORA!$B$4:$B$7322,"&gt;="&amp;$B$3,BITACORA!$B$4:$B$7322,"&lt;="&amp;$B$4)</f>
        <v>0</v>
      </c>
      <c r="X364" s="165">
        <f>COUNTIFS(BITACORA!$C$4:$C$7322,$B$7:$B$501,BITACORA!$E$4:$E$7322,$E$6:$AM$6,BITACORA!$B$4:$B$7322,"&gt;="&amp;$B$3,BITACORA!$B$4:$B$7322,"&lt;="&amp;$B$4)</f>
        <v>0</v>
      </c>
      <c r="Y364" s="165">
        <f>COUNTIFS(BITACORA!$C$4:$C$7322,$B$7:$B$501,BITACORA!$E$4:$E$7322,$E$6:$AM$6,BITACORA!$B$4:$B$7322,"&gt;="&amp;$B$3,BITACORA!$B$4:$B$7322,"&lt;="&amp;$B$4)</f>
        <v>0</v>
      </c>
      <c r="Z364" s="165">
        <f>COUNTIFS(BITACORA!$C$4:$C$7322,$B$7:$B$501,BITACORA!$E$4:$E$7322,$E$6:$AM$6,BITACORA!$B$4:$B$7322,"&gt;="&amp;$B$3,BITACORA!$B$4:$B$7322,"&lt;="&amp;$B$4)</f>
        <v>0</v>
      </c>
      <c r="AA364" s="165">
        <f>COUNTIFS(BITACORA!$C$4:$C$7322,$B$7:$B$501,BITACORA!$E$4:$E$7322,$E$6:$AM$6,BITACORA!$B$4:$B$7322,"&gt;="&amp;$B$3,BITACORA!$B$4:$B$7322,"&lt;="&amp;$B$4)</f>
        <v>0</v>
      </c>
      <c r="AB364" s="165">
        <f>COUNTIFS(BITACORA!$C$4:$C$7322,$B$7:$B$501,BITACORA!$E$4:$E$7322,$E$6:$AM$6,BITACORA!$B$4:$B$7322,"&gt;="&amp;$B$3,BITACORA!$B$4:$B$7322,"&lt;="&amp;$B$4)</f>
        <v>0</v>
      </c>
      <c r="AC364" s="165">
        <f>COUNTIFS(BITACORA!$C$4:$C$7322,$B$7:$B$501,BITACORA!$E$4:$E$7322,$E$6:$AM$6,BITACORA!$B$4:$B$7322,"&gt;="&amp;$B$3,BITACORA!$B$4:$B$7322,"&lt;="&amp;$B$4)</f>
        <v>0</v>
      </c>
      <c r="AD364" s="165">
        <f>COUNTIFS(BITACORA!$C$4:$C$7322,$B$7:$B$501,BITACORA!$E$4:$E$7322,$E$6:$AM$6,BITACORA!$B$4:$B$7322,"&gt;="&amp;$B$3,BITACORA!$B$4:$B$7322,"&lt;="&amp;$B$4)</f>
        <v>0</v>
      </c>
      <c r="AE364" s="165">
        <f>COUNTIFS(BITACORA!$C$4:$C$7322,$B$7:$B$501,BITACORA!$E$4:$E$7322,$E$6:$AM$6,BITACORA!$B$4:$B$7322,"&gt;="&amp;$B$3,BITACORA!$B$4:$B$7322,"&lt;="&amp;$B$4)</f>
        <v>0</v>
      </c>
      <c r="AF364" s="165">
        <f>COUNTIFS(BITACORA!$C$4:$C$7322,$B$7:$B$501,BITACORA!$E$4:$E$7322,$E$6:$AM$6,BITACORA!$B$4:$B$7322,"&gt;="&amp;$B$3,BITACORA!$B$4:$B$7322,"&lt;="&amp;$B$4)</f>
        <v>0</v>
      </c>
      <c r="AG364" s="165">
        <f>COUNTIFS(BITACORA!$C$4:$C$7322,$B$7:$B$501,BITACORA!$E$4:$E$7322,$E$6:$AM$6,BITACORA!$B$4:$B$7322,"&gt;="&amp;$B$3,BITACORA!$B$4:$B$7322,"&lt;="&amp;$B$4)</f>
        <v>0</v>
      </c>
      <c r="AH364" s="165">
        <f>COUNTIFS(BITACORA!$C$4:$C$7322,$B$7:$B$501,BITACORA!$E$4:$E$7322,$E$6:$AM$6,BITACORA!$B$4:$B$7322,"&gt;="&amp;$B$3,BITACORA!$B$4:$B$7322,"&lt;="&amp;$B$4)</f>
        <v>0</v>
      </c>
      <c r="AI364" s="165">
        <f>COUNTIFS(BITACORA!$C$4:$C$7322,$B$7:$B$501,BITACORA!$E$4:$E$7322,$E$6:$AM$6,BITACORA!$B$4:$B$7322,"&gt;="&amp;$B$3,BITACORA!$B$4:$B$7322,"&lt;="&amp;$B$4)</f>
        <v>0</v>
      </c>
      <c r="AJ364" s="165">
        <f>COUNTIFS(BITACORA!$C$4:$C$7322,$B$7:$B$501,BITACORA!$E$4:$E$7322,$E$6:$AM$6,BITACORA!$B$4:$B$7322,"&gt;="&amp;$B$3,BITACORA!$B$4:$B$7322,"&lt;="&amp;$B$4)</f>
        <v>0</v>
      </c>
      <c r="AK364" s="165">
        <f>COUNTIFS(BITACORA!$C$4:$C$7322,$B$7:$B$501,BITACORA!$E$4:$E$7322,$E$6:$AM$6,BITACORA!$B$4:$B$7322,"&gt;="&amp;$B$3,BITACORA!$B$4:$B$7322,"&lt;="&amp;$B$4)</f>
        <v>0</v>
      </c>
      <c r="AL364" s="165">
        <f>COUNTIFS(BITACORA!$C$4:$C$7322,$B$7:$B$501,BITACORA!$E$4:$E$7322,$E$6:$AM$6,BITACORA!$B$4:$B$7322,"&gt;="&amp;$B$3,BITACORA!$B$4:$B$7322,"&lt;="&amp;$B$4)</f>
        <v>0</v>
      </c>
      <c r="AM364" s="165">
        <f>COUNTIFS(BITACORA!$C$4:$C$7322,$B$7:$B$501,BITACORA!$E$4:$E$7322,$E$6:$AM$6,BITACORA!$B$4:$B$7322,"&gt;="&amp;$B$3,BITACORA!$B$4:$B$7322,"&lt;="&amp;$B$4)</f>
        <v>0</v>
      </c>
    </row>
    <row r="365" spans="1:39">
      <c r="A365" s="141"/>
      <c r="B365" s="165"/>
      <c r="C365" s="165"/>
      <c r="D365" s="164">
        <f t="shared" si="0"/>
        <v>0</v>
      </c>
      <c r="E365" s="165">
        <f>COUNTIFS(BITACORA!$C$4:$C$7322,$B$7:$B$501,BITACORA!$E$4:$E$7322,$E$6:$AM$6,BITACORA!$B$4:$B$7322,"&gt;="&amp;$B$3,BITACORA!$B$4:$B$7322,"&lt;="&amp;$B$4)</f>
        <v>0</v>
      </c>
      <c r="F365" s="165">
        <f>COUNTIFS(BITACORA!$C$4:$C$7322,$B$7:$B$501,BITACORA!$E$4:$E$7322,$E$6:$AM$6,BITACORA!$B$4:$B$7322,"&gt;="&amp;$B$3,BITACORA!$B$4:$B$7322,"&lt;="&amp;$B$4)</f>
        <v>0</v>
      </c>
      <c r="G365" s="165">
        <f>COUNTIFS(BITACORA!$C$4:$C$7322,$B$7:$B$501,BITACORA!$E$4:$E$7322,$E$6:$AM$6,BITACORA!$B$4:$B$7322,"&gt;="&amp;$B$3,BITACORA!$B$4:$B$7322,"&lt;="&amp;$B$4)</f>
        <v>0</v>
      </c>
      <c r="H365" s="165">
        <f>COUNTIFS(BITACORA!$C$4:$C$7322,$B$7:$B$501,BITACORA!$E$4:$E$7322,$E$6:$AM$6,BITACORA!$B$4:$B$7322,"&gt;="&amp;$B$3,BITACORA!$B$4:$B$7322,"&lt;="&amp;$B$4)</f>
        <v>0</v>
      </c>
      <c r="I365" s="165">
        <f>COUNTIFS(BITACORA!$C$4:$C$7322,$B$7:$B$501,BITACORA!$E$4:$E$7322,$E$6:$AM$6,BITACORA!$B$4:$B$7322,"&gt;="&amp;$B$3,BITACORA!$B$4:$B$7322,"&lt;="&amp;$B$4)</f>
        <v>0</v>
      </c>
      <c r="J365" s="165">
        <f>COUNTIFS(BITACORA!$C$4:$C$7322,$B$7:$B$501,BITACORA!$E$4:$E$7322,$E$6:$AM$6,BITACORA!$B$4:$B$7322,"&gt;="&amp;$B$3,BITACORA!$B$4:$B$7322,"&lt;="&amp;$B$4)</f>
        <v>0</v>
      </c>
      <c r="K365" s="165">
        <f>COUNTIFS(BITACORA!$C$4:$C$7322,$B$7:$B$501,BITACORA!$E$4:$E$7322,$E$6:$AM$6,BITACORA!$B$4:$B$7322,"&gt;="&amp;$B$3,BITACORA!$B$4:$B$7322,"&lt;="&amp;$B$4)</f>
        <v>0</v>
      </c>
      <c r="L365" s="165">
        <f>COUNTIFS(BITACORA!$C$4:$C$7322,$B$7:$B$501,BITACORA!$E$4:$E$7322,$E$6:$AM$6,BITACORA!$B$4:$B$7322,"&gt;="&amp;$B$3,BITACORA!$B$4:$B$7322,"&lt;="&amp;$B$4)</f>
        <v>0</v>
      </c>
      <c r="M365" s="165">
        <f>COUNTIFS(BITACORA!$C$4:$C$7322,$B$7:$B$501,BITACORA!$E$4:$E$7322,$E$6:$AM$6,BITACORA!$B$4:$B$7322,"&gt;="&amp;$B$3,BITACORA!$B$4:$B$7322,"&lt;="&amp;$B$4)</f>
        <v>0</v>
      </c>
      <c r="N365" s="165">
        <f>COUNTIFS(BITACORA!$C$4:$C$7322,$B$7:$B$501,BITACORA!$E$4:$E$7322,$E$6:$AM$6,BITACORA!$B$4:$B$7322,"&gt;="&amp;$B$3,BITACORA!$B$4:$B$7322,"&lt;="&amp;$B$4)</f>
        <v>0</v>
      </c>
      <c r="O365" s="165">
        <f>COUNTIFS(BITACORA!$C$4:$C$7322,$B$7:$B$501,BITACORA!$E$4:$E$7322,$E$6:$AM$6,BITACORA!$B$4:$B$7322,"&gt;="&amp;$B$3,BITACORA!$B$4:$B$7322,"&lt;="&amp;$B$4)</f>
        <v>0</v>
      </c>
      <c r="P365" s="165">
        <f>COUNTIFS(BITACORA!$C$4:$C$7322,$B$7:$B$501,BITACORA!$E$4:$E$7322,$E$6:$AM$6,BITACORA!$B$4:$B$7322,"&gt;="&amp;$B$3,BITACORA!$B$4:$B$7322,"&lt;="&amp;$B$4)</f>
        <v>0</v>
      </c>
      <c r="Q365" s="165">
        <f>COUNTIFS(BITACORA!$C$4:$C$7322,$B$7:$B$501,BITACORA!$E$4:$E$7322,$E$6:$AM$6,BITACORA!$B$4:$B$7322,"&gt;="&amp;$B$3,BITACORA!$B$4:$B$7322,"&lt;="&amp;$B$4)</f>
        <v>0</v>
      </c>
      <c r="R365" s="165">
        <f>COUNTIFS(BITACORA!$C$4:$C$7322,$B$7:$B$501,BITACORA!$E$4:$E$7322,$E$6:$AM$6,BITACORA!$B$4:$B$7322,"&gt;="&amp;$B$3,BITACORA!$B$4:$B$7322,"&lt;="&amp;$B$4)</f>
        <v>0</v>
      </c>
      <c r="S365" s="165">
        <f>COUNTIFS(BITACORA!$C$4:$C$7322,$B$7:$B$501,BITACORA!$E$4:$E$7322,$E$6:$AM$6,BITACORA!$B$4:$B$7322,"&gt;="&amp;$B$3,BITACORA!$B$4:$B$7322,"&lt;="&amp;$B$4)</f>
        <v>0</v>
      </c>
      <c r="T365" s="165">
        <f>COUNTIFS(BITACORA!$C$4:$C$7322,$B$7:$B$501,BITACORA!$E$4:$E$7322,$E$6:$AM$6,BITACORA!$B$4:$B$7322,"&gt;="&amp;$B$3,BITACORA!$B$4:$B$7322,"&lt;="&amp;$B$4)</f>
        <v>0</v>
      </c>
      <c r="U365" s="165">
        <f>COUNTIFS(BITACORA!$C$4:$C$7322,$B$7:$B$501,BITACORA!$E$4:$E$7322,$E$6:$AM$6,BITACORA!$B$4:$B$7322,"&gt;="&amp;$B$3,BITACORA!$B$4:$B$7322,"&lt;="&amp;$B$4)</f>
        <v>0</v>
      </c>
      <c r="V365" s="165">
        <f>COUNTIFS(BITACORA!$C$4:$C$7322,$B$7:$B$501,BITACORA!$E$4:$E$7322,$E$6:$AM$6,BITACORA!$B$4:$B$7322,"&gt;="&amp;$B$3,BITACORA!$B$4:$B$7322,"&lt;="&amp;$B$4)</f>
        <v>0</v>
      </c>
      <c r="W365" s="165">
        <f>COUNTIFS(BITACORA!$C$4:$C$7322,$B$7:$B$501,BITACORA!$E$4:$E$7322,$E$6:$AM$6,BITACORA!$B$4:$B$7322,"&gt;="&amp;$B$3,BITACORA!$B$4:$B$7322,"&lt;="&amp;$B$4)</f>
        <v>0</v>
      </c>
      <c r="X365" s="165">
        <f>COUNTIFS(BITACORA!$C$4:$C$7322,$B$7:$B$501,BITACORA!$E$4:$E$7322,$E$6:$AM$6,BITACORA!$B$4:$B$7322,"&gt;="&amp;$B$3,BITACORA!$B$4:$B$7322,"&lt;="&amp;$B$4)</f>
        <v>0</v>
      </c>
      <c r="Y365" s="165">
        <f>COUNTIFS(BITACORA!$C$4:$C$7322,$B$7:$B$501,BITACORA!$E$4:$E$7322,$E$6:$AM$6,BITACORA!$B$4:$B$7322,"&gt;="&amp;$B$3,BITACORA!$B$4:$B$7322,"&lt;="&amp;$B$4)</f>
        <v>0</v>
      </c>
      <c r="Z365" s="165">
        <f>COUNTIFS(BITACORA!$C$4:$C$7322,$B$7:$B$501,BITACORA!$E$4:$E$7322,$E$6:$AM$6,BITACORA!$B$4:$B$7322,"&gt;="&amp;$B$3,BITACORA!$B$4:$B$7322,"&lt;="&amp;$B$4)</f>
        <v>0</v>
      </c>
      <c r="AA365" s="165">
        <f>COUNTIFS(BITACORA!$C$4:$C$7322,$B$7:$B$501,BITACORA!$E$4:$E$7322,$E$6:$AM$6,BITACORA!$B$4:$B$7322,"&gt;="&amp;$B$3,BITACORA!$B$4:$B$7322,"&lt;="&amp;$B$4)</f>
        <v>0</v>
      </c>
      <c r="AB365" s="165">
        <f>COUNTIFS(BITACORA!$C$4:$C$7322,$B$7:$B$501,BITACORA!$E$4:$E$7322,$E$6:$AM$6,BITACORA!$B$4:$B$7322,"&gt;="&amp;$B$3,BITACORA!$B$4:$B$7322,"&lt;="&amp;$B$4)</f>
        <v>0</v>
      </c>
      <c r="AC365" s="165">
        <f>COUNTIFS(BITACORA!$C$4:$C$7322,$B$7:$B$501,BITACORA!$E$4:$E$7322,$E$6:$AM$6,BITACORA!$B$4:$B$7322,"&gt;="&amp;$B$3,BITACORA!$B$4:$B$7322,"&lt;="&amp;$B$4)</f>
        <v>0</v>
      </c>
      <c r="AD365" s="165">
        <f>COUNTIFS(BITACORA!$C$4:$C$7322,$B$7:$B$501,BITACORA!$E$4:$E$7322,$E$6:$AM$6,BITACORA!$B$4:$B$7322,"&gt;="&amp;$B$3,BITACORA!$B$4:$B$7322,"&lt;="&amp;$B$4)</f>
        <v>0</v>
      </c>
      <c r="AE365" s="165">
        <f>COUNTIFS(BITACORA!$C$4:$C$7322,$B$7:$B$501,BITACORA!$E$4:$E$7322,$E$6:$AM$6,BITACORA!$B$4:$B$7322,"&gt;="&amp;$B$3,BITACORA!$B$4:$B$7322,"&lt;="&amp;$B$4)</f>
        <v>0</v>
      </c>
      <c r="AF365" s="165">
        <f>COUNTIFS(BITACORA!$C$4:$C$7322,$B$7:$B$501,BITACORA!$E$4:$E$7322,$E$6:$AM$6,BITACORA!$B$4:$B$7322,"&gt;="&amp;$B$3,BITACORA!$B$4:$B$7322,"&lt;="&amp;$B$4)</f>
        <v>0</v>
      </c>
      <c r="AG365" s="165">
        <f>COUNTIFS(BITACORA!$C$4:$C$7322,$B$7:$B$501,BITACORA!$E$4:$E$7322,$E$6:$AM$6,BITACORA!$B$4:$B$7322,"&gt;="&amp;$B$3,BITACORA!$B$4:$B$7322,"&lt;="&amp;$B$4)</f>
        <v>0</v>
      </c>
      <c r="AH365" s="165">
        <f>COUNTIFS(BITACORA!$C$4:$C$7322,$B$7:$B$501,BITACORA!$E$4:$E$7322,$E$6:$AM$6,BITACORA!$B$4:$B$7322,"&gt;="&amp;$B$3,BITACORA!$B$4:$B$7322,"&lt;="&amp;$B$4)</f>
        <v>0</v>
      </c>
      <c r="AI365" s="165">
        <f>COUNTIFS(BITACORA!$C$4:$C$7322,$B$7:$B$501,BITACORA!$E$4:$E$7322,$E$6:$AM$6,BITACORA!$B$4:$B$7322,"&gt;="&amp;$B$3,BITACORA!$B$4:$B$7322,"&lt;="&amp;$B$4)</f>
        <v>0</v>
      </c>
      <c r="AJ365" s="165">
        <f>COUNTIFS(BITACORA!$C$4:$C$7322,$B$7:$B$501,BITACORA!$E$4:$E$7322,$E$6:$AM$6,BITACORA!$B$4:$B$7322,"&gt;="&amp;$B$3,BITACORA!$B$4:$B$7322,"&lt;="&amp;$B$4)</f>
        <v>0</v>
      </c>
      <c r="AK365" s="165">
        <f>COUNTIFS(BITACORA!$C$4:$C$7322,$B$7:$B$501,BITACORA!$E$4:$E$7322,$E$6:$AM$6,BITACORA!$B$4:$B$7322,"&gt;="&amp;$B$3,BITACORA!$B$4:$B$7322,"&lt;="&amp;$B$4)</f>
        <v>0</v>
      </c>
      <c r="AL365" s="165">
        <f>COUNTIFS(BITACORA!$C$4:$C$7322,$B$7:$B$501,BITACORA!$E$4:$E$7322,$E$6:$AM$6,BITACORA!$B$4:$B$7322,"&gt;="&amp;$B$3,BITACORA!$B$4:$B$7322,"&lt;="&amp;$B$4)</f>
        <v>0</v>
      </c>
      <c r="AM365" s="165">
        <f>COUNTIFS(BITACORA!$C$4:$C$7322,$B$7:$B$501,BITACORA!$E$4:$E$7322,$E$6:$AM$6,BITACORA!$B$4:$B$7322,"&gt;="&amp;$B$3,BITACORA!$B$4:$B$7322,"&lt;="&amp;$B$4)</f>
        <v>0</v>
      </c>
    </row>
    <row r="366" spans="1:39">
      <c r="A366" s="141"/>
      <c r="B366" s="165"/>
      <c r="C366" s="165"/>
      <c r="D366" s="164">
        <f t="shared" si="0"/>
        <v>0</v>
      </c>
      <c r="E366" s="165">
        <f>COUNTIFS(BITACORA!$C$4:$C$7322,$B$7:$B$501,BITACORA!$E$4:$E$7322,$E$6:$AM$6,BITACORA!$B$4:$B$7322,"&gt;="&amp;$B$3,BITACORA!$B$4:$B$7322,"&lt;="&amp;$B$4)</f>
        <v>0</v>
      </c>
      <c r="F366" s="165">
        <f>COUNTIFS(BITACORA!$C$4:$C$7322,$B$7:$B$501,BITACORA!$E$4:$E$7322,$E$6:$AM$6,BITACORA!$B$4:$B$7322,"&gt;="&amp;$B$3,BITACORA!$B$4:$B$7322,"&lt;="&amp;$B$4)</f>
        <v>0</v>
      </c>
      <c r="G366" s="165">
        <f>COUNTIFS(BITACORA!$C$4:$C$7322,$B$7:$B$501,BITACORA!$E$4:$E$7322,$E$6:$AM$6,BITACORA!$B$4:$B$7322,"&gt;="&amp;$B$3,BITACORA!$B$4:$B$7322,"&lt;="&amp;$B$4)</f>
        <v>0</v>
      </c>
      <c r="H366" s="165">
        <f>COUNTIFS(BITACORA!$C$4:$C$7322,$B$7:$B$501,BITACORA!$E$4:$E$7322,$E$6:$AM$6,BITACORA!$B$4:$B$7322,"&gt;="&amp;$B$3,BITACORA!$B$4:$B$7322,"&lt;="&amp;$B$4)</f>
        <v>0</v>
      </c>
      <c r="I366" s="165">
        <f>COUNTIFS(BITACORA!$C$4:$C$7322,$B$7:$B$501,BITACORA!$E$4:$E$7322,$E$6:$AM$6,BITACORA!$B$4:$B$7322,"&gt;="&amp;$B$3,BITACORA!$B$4:$B$7322,"&lt;="&amp;$B$4)</f>
        <v>0</v>
      </c>
      <c r="J366" s="165">
        <f>COUNTIFS(BITACORA!$C$4:$C$7322,$B$7:$B$501,BITACORA!$E$4:$E$7322,$E$6:$AM$6,BITACORA!$B$4:$B$7322,"&gt;="&amp;$B$3,BITACORA!$B$4:$B$7322,"&lt;="&amp;$B$4)</f>
        <v>0</v>
      </c>
      <c r="K366" s="165">
        <f>COUNTIFS(BITACORA!$C$4:$C$7322,$B$7:$B$501,BITACORA!$E$4:$E$7322,$E$6:$AM$6,BITACORA!$B$4:$B$7322,"&gt;="&amp;$B$3,BITACORA!$B$4:$B$7322,"&lt;="&amp;$B$4)</f>
        <v>0</v>
      </c>
      <c r="L366" s="165">
        <f>COUNTIFS(BITACORA!$C$4:$C$7322,$B$7:$B$501,BITACORA!$E$4:$E$7322,$E$6:$AM$6,BITACORA!$B$4:$B$7322,"&gt;="&amp;$B$3,BITACORA!$B$4:$B$7322,"&lt;="&amp;$B$4)</f>
        <v>0</v>
      </c>
      <c r="M366" s="165">
        <f>COUNTIFS(BITACORA!$C$4:$C$7322,$B$7:$B$501,BITACORA!$E$4:$E$7322,$E$6:$AM$6,BITACORA!$B$4:$B$7322,"&gt;="&amp;$B$3,BITACORA!$B$4:$B$7322,"&lt;="&amp;$B$4)</f>
        <v>0</v>
      </c>
      <c r="N366" s="165">
        <f>COUNTIFS(BITACORA!$C$4:$C$7322,$B$7:$B$501,BITACORA!$E$4:$E$7322,$E$6:$AM$6,BITACORA!$B$4:$B$7322,"&gt;="&amp;$B$3,BITACORA!$B$4:$B$7322,"&lt;="&amp;$B$4)</f>
        <v>0</v>
      </c>
      <c r="O366" s="165">
        <f>COUNTIFS(BITACORA!$C$4:$C$7322,$B$7:$B$501,BITACORA!$E$4:$E$7322,$E$6:$AM$6,BITACORA!$B$4:$B$7322,"&gt;="&amp;$B$3,BITACORA!$B$4:$B$7322,"&lt;="&amp;$B$4)</f>
        <v>0</v>
      </c>
      <c r="P366" s="165">
        <f>COUNTIFS(BITACORA!$C$4:$C$7322,$B$7:$B$501,BITACORA!$E$4:$E$7322,$E$6:$AM$6,BITACORA!$B$4:$B$7322,"&gt;="&amp;$B$3,BITACORA!$B$4:$B$7322,"&lt;="&amp;$B$4)</f>
        <v>0</v>
      </c>
      <c r="Q366" s="165">
        <f>COUNTIFS(BITACORA!$C$4:$C$7322,$B$7:$B$501,BITACORA!$E$4:$E$7322,$E$6:$AM$6,BITACORA!$B$4:$B$7322,"&gt;="&amp;$B$3,BITACORA!$B$4:$B$7322,"&lt;="&amp;$B$4)</f>
        <v>0</v>
      </c>
      <c r="R366" s="165">
        <f>COUNTIFS(BITACORA!$C$4:$C$7322,$B$7:$B$501,BITACORA!$E$4:$E$7322,$E$6:$AM$6,BITACORA!$B$4:$B$7322,"&gt;="&amp;$B$3,BITACORA!$B$4:$B$7322,"&lt;="&amp;$B$4)</f>
        <v>0</v>
      </c>
      <c r="S366" s="165">
        <f>COUNTIFS(BITACORA!$C$4:$C$7322,$B$7:$B$501,BITACORA!$E$4:$E$7322,$E$6:$AM$6,BITACORA!$B$4:$B$7322,"&gt;="&amp;$B$3,BITACORA!$B$4:$B$7322,"&lt;="&amp;$B$4)</f>
        <v>0</v>
      </c>
      <c r="T366" s="165">
        <f>COUNTIFS(BITACORA!$C$4:$C$7322,$B$7:$B$501,BITACORA!$E$4:$E$7322,$E$6:$AM$6,BITACORA!$B$4:$B$7322,"&gt;="&amp;$B$3,BITACORA!$B$4:$B$7322,"&lt;="&amp;$B$4)</f>
        <v>0</v>
      </c>
      <c r="U366" s="165">
        <f>COUNTIFS(BITACORA!$C$4:$C$7322,$B$7:$B$501,BITACORA!$E$4:$E$7322,$E$6:$AM$6,BITACORA!$B$4:$B$7322,"&gt;="&amp;$B$3,BITACORA!$B$4:$B$7322,"&lt;="&amp;$B$4)</f>
        <v>0</v>
      </c>
      <c r="V366" s="165">
        <f>COUNTIFS(BITACORA!$C$4:$C$7322,$B$7:$B$501,BITACORA!$E$4:$E$7322,$E$6:$AM$6,BITACORA!$B$4:$B$7322,"&gt;="&amp;$B$3,BITACORA!$B$4:$B$7322,"&lt;="&amp;$B$4)</f>
        <v>0</v>
      </c>
      <c r="W366" s="165">
        <f>COUNTIFS(BITACORA!$C$4:$C$7322,$B$7:$B$501,BITACORA!$E$4:$E$7322,$E$6:$AM$6,BITACORA!$B$4:$B$7322,"&gt;="&amp;$B$3,BITACORA!$B$4:$B$7322,"&lt;="&amp;$B$4)</f>
        <v>0</v>
      </c>
      <c r="X366" s="165">
        <f>COUNTIFS(BITACORA!$C$4:$C$7322,$B$7:$B$501,BITACORA!$E$4:$E$7322,$E$6:$AM$6,BITACORA!$B$4:$B$7322,"&gt;="&amp;$B$3,BITACORA!$B$4:$B$7322,"&lt;="&amp;$B$4)</f>
        <v>0</v>
      </c>
      <c r="Y366" s="165">
        <f>COUNTIFS(BITACORA!$C$4:$C$7322,$B$7:$B$501,BITACORA!$E$4:$E$7322,$E$6:$AM$6,BITACORA!$B$4:$B$7322,"&gt;="&amp;$B$3,BITACORA!$B$4:$B$7322,"&lt;="&amp;$B$4)</f>
        <v>0</v>
      </c>
      <c r="Z366" s="165">
        <f>COUNTIFS(BITACORA!$C$4:$C$7322,$B$7:$B$501,BITACORA!$E$4:$E$7322,$E$6:$AM$6,BITACORA!$B$4:$B$7322,"&gt;="&amp;$B$3,BITACORA!$B$4:$B$7322,"&lt;="&amp;$B$4)</f>
        <v>0</v>
      </c>
      <c r="AA366" s="165">
        <f>COUNTIFS(BITACORA!$C$4:$C$7322,$B$7:$B$501,BITACORA!$E$4:$E$7322,$E$6:$AM$6,BITACORA!$B$4:$B$7322,"&gt;="&amp;$B$3,BITACORA!$B$4:$B$7322,"&lt;="&amp;$B$4)</f>
        <v>0</v>
      </c>
      <c r="AB366" s="165">
        <f>COUNTIFS(BITACORA!$C$4:$C$7322,$B$7:$B$501,BITACORA!$E$4:$E$7322,$E$6:$AM$6,BITACORA!$B$4:$B$7322,"&gt;="&amp;$B$3,BITACORA!$B$4:$B$7322,"&lt;="&amp;$B$4)</f>
        <v>0</v>
      </c>
      <c r="AC366" s="165">
        <f>COUNTIFS(BITACORA!$C$4:$C$7322,$B$7:$B$501,BITACORA!$E$4:$E$7322,$E$6:$AM$6,BITACORA!$B$4:$B$7322,"&gt;="&amp;$B$3,BITACORA!$B$4:$B$7322,"&lt;="&amp;$B$4)</f>
        <v>0</v>
      </c>
      <c r="AD366" s="165">
        <f>COUNTIFS(BITACORA!$C$4:$C$7322,$B$7:$B$501,BITACORA!$E$4:$E$7322,$E$6:$AM$6,BITACORA!$B$4:$B$7322,"&gt;="&amp;$B$3,BITACORA!$B$4:$B$7322,"&lt;="&amp;$B$4)</f>
        <v>0</v>
      </c>
      <c r="AE366" s="165">
        <f>COUNTIFS(BITACORA!$C$4:$C$7322,$B$7:$B$501,BITACORA!$E$4:$E$7322,$E$6:$AM$6,BITACORA!$B$4:$B$7322,"&gt;="&amp;$B$3,BITACORA!$B$4:$B$7322,"&lt;="&amp;$B$4)</f>
        <v>0</v>
      </c>
      <c r="AF366" s="165">
        <f>COUNTIFS(BITACORA!$C$4:$C$7322,$B$7:$B$501,BITACORA!$E$4:$E$7322,$E$6:$AM$6,BITACORA!$B$4:$B$7322,"&gt;="&amp;$B$3,BITACORA!$B$4:$B$7322,"&lt;="&amp;$B$4)</f>
        <v>0</v>
      </c>
      <c r="AG366" s="165">
        <f>COUNTIFS(BITACORA!$C$4:$C$7322,$B$7:$B$501,BITACORA!$E$4:$E$7322,$E$6:$AM$6,BITACORA!$B$4:$B$7322,"&gt;="&amp;$B$3,BITACORA!$B$4:$B$7322,"&lt;="&amp;$B$4)</f>
        <v>0</v>
      </c>
      <c r="AH366" s="165">
        <f>COUNTIFS(BITACORA!$C$4:$C$7322,$B$7:$B$501,BITACORA!$E$4:$E$7322,$E$6:$AM$6,BITACORA!$B$4:$B$7322,"&gt;="&amp;$B$3,BITACORA!$B$4:$B$7322,"&lt;="&amp;$B$4)</f>
        <v>0</v>
      </c>
      <c r="AI366" s="165">
        <f>COUNTIFS(BITACORA!$C$4:$C$7322,$B$7:$B$501,BITACORA!$E$4:$E$7322,$E$6:$AM$6,BITACORA!$B$4:$B$7322,"&gt;="&amp;$B$3,BITACORA!$B$4:$B$7322,"&lt;="&amp;$B$4)</f>
        <v>0</v>
      </c>
      <c r="AJ366" s="165">
        <f>COUNTIFS(BITACORA!$C$4:$C$7322,$B$7:$B$501,BITACORA!$E$4:$E$7322,$E$6:$AM$6,BITACORA!$B$4:$B$7322,"&gt;="&amp;$B$3,BITACORA!$B$4:$B$7322,"&lt;="&amp;$B$4)</f>
        <v>0</v>
      </c>
      <c r="AK366" s="165">
        <f>COUNTIFS(BITACORA!$C$4:$C$7322,$B$7:$B$501,BITACORA!$E$4:$E$7322,$E$6:$AM$6,BITACORA!$B$4:$B$7322,"&gt;="&amp;$B$3,BITACORA!$B$4:$B$7322,"&lt;="&amp;$B$4)</f>
        <v>0</v>
      </c>
      <c r="AL366" s="165">
        <f>COUNTIFS(BITACORA!$C$4:$C$7322,$B$7:$B$501,BITACORA!$E$4:$E$7322,$E$6:$AM$6,BITACORA!$B$4:$B$7322,"&gt;="&amp;$B$3,BITACORA!$B$4:$B$7322,"&lt;="&amp;$B$4)</f>
        <v>0</v>
      </c>
      <c r="AM366" s="165">
        <f>COUNTIFS(BITACORA!$C$4:$C$7322,$B$7:$B$501,BITACORA!$E$4:$E$7322,$E$6:$AM$6,BITACORA!$B$4:$B$7322,"&gt;="&amp;$B$3,BITACORA!$B$4:$B$7322,"&lt;="&amp;$B$4)</f>
        <v>0</v>
      </c>
    </row>
    <row r="367" spans="1:39">
      <c r="A367" s="141"/>
      <c r="B367" s="165"/>
      <c r="C367" s="165"/>
      <c r="D367" s="164">
        <f t="shared" si="0"/>
        <v>0</v>
      </c>
      <c r="E367" s="165">
        <f>COUNTIFS(BITACORA!$C$4:$C$7322,$B$7:$B$501,BITACORA!$E$4:$E$7322,$E$6:$AM$6,BITACORA!$B$4:$B$7322,"&gt;="&amp;$B$3,BITACORA!$B$4:$B$7322,"&lt;="&amp;$B$4)</f>
        <v>0</v>
      </c>
      <c r="F367" s="165">
        <f>COUNTIFS(BITACORA!$C$4:$C$7322,$B$7:$B$501,BITACORA!$E$4:$E$7322,$E$6:$AM$6,BITACORA!$B$4:$B$7322,"&gt;="&amp;$B$3,BITACORA!$B$4:$B$7322,"&lt;="&amp;$B$4)</f>
        <v>0</v>
      </c>
      <c r="G367" s="165">
        <f>COUNTIFS(BITACORA!$C$4:$C$7322,$B$7:$B$501,BITACORA!$E$4:$E$7322,$E$6:$AM$6,BITACORA!$B$4:$B$7322,"&gt;="&amp;$B$3,BITACORA!$B$4:$B$7322,"&lt;="&amp;$B$4)</f>
        <v>0</v>
      </c>
      <c r="H367" s="165">
        <f>COUNTIFS(BITACORA!$C$4:$C$7322,$B$7:$B$501,BITACORA!$E$4:$E$7322,$E$6:$AM$6,BITACORA!$B$4:$B$7322,"&gt;="&amp;$B$3,BITACORA!$B$4:$B$7322,"&lt;="&amp;$B$4)</f>
        <v>0</v>
      </c>
      <c r="I367" s="165">
        <f>COUNTIFS(BITACORA!$C$4:$C$7322,$B$7:$B$501,BITACORA!$E$4:$E$7322,$E$6:$AM$6,BITACORA!$B$4:$B$7322,"&gt;="&amp;$B$3,BITACORA!$B$4:$B$7322,"&lt;="&amp;$B$4)</f>
        <v>0</v>
      </c>
      <c r="J367" s="165">
        <f>COUNTIFS(BITACORA!$C$4:$C$7322,$B$7:$B$501,BITACORA!$E$4:$E$7322,$E$6:$AM$6,BITACORA!$B$4:$B$7322,"&gt;="&amp;$B$3,BITACORA!$B$4:$B$7322,"&lt;="&amp;$B$4)</f>
        <v>0</v>
      </c>
      <c r="K367" s="165">
        <f>COUNTIFS(BITACORA!$C$4:$C$7322,$B$7:$B$501,BITACORA!$E$4:$E$7322,$E$6:$AM$6,BITACORA!$B$4:$B$7322,"&gt;="&amp;$B$3,BITACORA!$B$4:$B$7322,"&lt;="&amp;$B$4)</f>
        <v>0</v>
      </c>
      <c r="L367" s="165">
        <f>COUNTIFS(BITACORA!$C$4:$C$7322,$B$7:$B$501,BITACORA!$E$4:$E$7322,$E$6:$AM$6,BITACORA!$B$4:$B$7322,"&gt;="&amp;$B$3,BITACORA!$B$4:$B$7322,"&lt;="&amp;$B$4)</f>
        <v>0</v>
      </c>
      <c r="M367" s="165">
        <f>COUNTIFS(BITACORA!$C$4:$C$7322,$B$7:$B$501,BITACORA!$E$4:$E$7322,$E$6:$AM$6,BITACORA!$B$4:$B$7322,"&gt;="&amp;$B$3,BITACORA!$B$4:$B$7322,"&lt;="&amp;$B$4)</f>
        <v>0</v>
      </c>
      <c r="N367" s="165">
        <f>COUNTIFS(BITACORA!$C$4:$C$7322,$B$7:$B$501,BITACORA!$E$4:$E$7322,$E$6:$AM$6,BITACORA!$B$4:$B$7322,"&gt;="&amp;$B$3,BITACORA!$B$4:$B$7322,"&lt;="&amp;$B$4)</f>
        <v>0</v>
      </c>
      <c r="O367" s="165">
        <f>COUNTIFS(BITACORA!$C$4:$C$7322,$B$7:$B$501,BITACORA!$E$4:$E$7322,$E$6:$AM$6,BITACORA!$B$4:$B$7322,"&gt;="&amp;$B$3,BITACORA!$B$4:$B$7322,"&lt;="&amp;$B$4)</f>
        <v>0</v>
      </c>
      <c r="P367" s="165">
        <f>COUNTIFS(BITACORA!$C$4:$C$7322,$B$7:$B$501,BITACORA!$E$4:$E$7322,$E$6:$AM$6,BITACORA!$B$4:$B$7322,"&gt;="&amp;$B$3,BITACORA!$B$4:$B$7322,"&lt;="&amp;$B$4)</f>
        <v>0</v>
      </c>
      <c r="Q367" s="165">
        <f>COUNTIFS(BITACORA!$C$4:$C$7322,$B$7:$B$501,BITACORA!$E$4:$E$7322,$E$6:$AM$6,BITACORA!$B$4:$B$7322,"&gt;="&amp;$B$3,BITACORA!$B$4:$B$7322,"&lt;="&amp;$B$4)</f>
        <v>0</v>
      </c>
      <c r="R367" s="165">
        <f>COUNTIFS(BITACORA!$C$4:$C$7322,$B$7:$B$501,BITACORA!$E$4:$E$7322,$E$6:$AM$6,BITACORA!$B$4:$B$7322,"&gt;="&amp;$B$3,BITACORA!$B$4:$B$7322,"&lt;="&amp;$B$4)</f>
        <v>0</v>
      </c>
      <c r="S367" s="165">
        <f>COUNTIFS(BITACORA!$C$4:$C$7322,$B$7:$B$501,BITACORA!$E$4:$E$7322,$E$6:$AM$6,BITACORA!$B$4:$B$7322,"&gt;="&amp;$B$3,BITACORA!$B$4:$B$7322,"&lt;="&amp;$B$4)</f>
        <v>0</v>
      </c>
      <c r="T367" s="165">
        <f>COUNTIFS(BITACORA!$C$4:$C$7322,$B$7:$B$501,BITACORA!$E$4:$E$7322,$E$6:$AM$6,BITACORA!$B$4:$B$7322,"&gt;="&amp;$B$3,BITACORA!$B$4:$B$7322,"&lt;="&amp;$B$4)</f>
        <v>0</v>
      </c>
      <c r="U367" s="165">
        <f>COUNTIFS(BITACORA!$C$4:$C$7322,$B$7:$B$501,BITACORA!$E$4:$E$7322,$E$6:$AM$6,BITACORA!$B$4:$B$7322,"&gt;="&amp;$B$3,BITACORA!$B$4:$B$7322,"&lt;="&amp;$B$4)</f>
        <v>0</v>
      </c>
      <c r="V367" s="165">
        <f>COUNTIFS(BITACORA!$C$4:$C$7322,$B$7:$B$501,BITACORA!$E$4:$E$7322,$E$6:$AM$6,BITACORA!$B$4:$B$7322,"&gt;="&amp;$B$3,BITACORA!$B$4:$B$7322,"&lt;="&amp;$B$4)</f>
        <v>0</v>
      </c>
      <c r="W367" s="165">
        <f>COUNTIFS(BITACORA!$C$4:$C$7322,$B$7:$B$501,BITACORA!$E$4:$E$7322,$E$6:$AM$6,BITACORA!$B$4:$B$7322,"&gt;="&amp;$B$3,BITACORA!$B$4:$B$7322,"&lt;="&amp;$B$4)</f>
        <v>0</v>
      </c>
      <c r="X367" s="165">
        <f>COUNTIFS(BITACORA!$C$4:$C$7322,$B$7:$B$501,BITACORA!$E$4:$E$7322,$E$6:$AM$6,BITACORA!$B$4:$B$7322,"&gt;="&amp;$B$3,BITACORA!$B$4:$B$7322,"&lt;="&amp;$B$4)</f>
        <v>0</v>
      </c>
      <c r="Y367" s="165">
        <f>COUNTIFS(BITACORA!$C$4:$C$7322,$B$7:$B$501,BITACORA!$E$4:$E$7322,$E$6:$AM$6,BITACORA!$B$4:$B$7322,"&gt;="&amp;$B$3,BITACORA!$B$4:$B$7322,"&lt;="&amp;$B$4)</f>
        <v>0</v>
      </c>
      <c r="Z367" s="165">
        <f>COUNTIFS(BITACORA!$C$4:$C$7322,$B$7:$B$501,BITACORA!$E$4:$E$7322,$E$6:$AM$6,BITACORA!$B$4:$B$7322,"&gt;="&amp;$B$3,BITACORA!$B$4:$B$7322,"&lt;="&amp;$B$4)</f>
        <v>0</v>
      </c>
      <c r="AA367" s="165">
        <f>COUNTIFS(BITACORA!$C$4:$C$7322,$B$7:$B$501,BITACORA!$E$4:$E$7322,$E$6:$AM$6,BITACORA!$B$4:$B$7322,"&gt;="&amp;$B$3,BITACORA!$B$4:$B$7322,"&lt;="&amp;$B$4)</f>
        <v>0</v>
      </c>
      <c r="AB367" s="165">
        <f>COUNTIFS(BITACORA!$C$4:$C$7322,$B$7:$B$501,BITACORA!$E$4:$E$7322,$E$6:$AM$6,BITACORA!$B$4:$B$7322,"&gt;="&amp;$B$3,BITACORA!$B$4:$B$7322,"&lt;="&amp;$B$4)</f>
        <v>0</v>
      </c>
      <c r="AC367" s="165">
        <f>COUNTIFS(BITACORA!$C$4:$C$7322,$B$7:$B$501,BITACORA!$E$4:$E$7322,$E$6:$AM$6,BITACORA!$B$4:$B$7322,"&gt;="&amp;$B$3,BITACORA!$B$4:$B$7322,"&lt;="&amp;$B$4)</f>
        <v>0</v>
      </c>
      <c r="AD367" s="165">
        <f>COUNTIFS(BITACORA!$C$4:$C$7322,$B$7:$B$501,BITACORA!$E$4:$E$7322,$E$6:$AM$6,BITACORA!$B$4:$B$7322,"&gt;="&amp;$B$3,BITACORA!$B$4:$B$7322,"&lt;="&amp;$B$4)</f>
        <v>0</v>
      </c>
      <c r="AE367" s="165">
        <f>COUNTIFS(BITACORA!$C$4:$C$7322,$B$7:$B$501,BITACORA!$E$4:$E$7322,$E$6:$AM$6,BITACORA!$B$4:$B$7322,"&gt;="&amp;$B$3,BITACORA!$B$4:$B$7322,"&lt;="&amp;$B$4)</f>
        <v>0</v>
      </c>
      <c r="AF367" s="165">
        <f>COUNTIFS(BITACORA!$C$4:$C$7322,$B$7:$B$501,BITACORA!$E$4:$E$7322,$E$6:$AM$6,BITACORA!$B$4:$B$7322,"&gt;="&amp;$B$3,BITACORA!$B$4:$B$7322,"&lt;="&amp;$B$4)</f>
        <v>0</v>
      </c>
      <c r="AG367" s="165">
        <f>COUNTIFS(BITACORA!$C$4:$C$7322,$B$7:$B$501,BITACORA!$E$4:$E$7322,$E$6:$AM$6,BITACORA!$B$4:$B$7322,"&gt;="&amp;$B$3,BITACORA!$B$4:$B$7322,"&lt;="&amp;$B$4)</f>
        <v>0</v>
      </c>
      <c r="AH367" s="165">
        <f>COUNTIFS(BITACORA!$C$4:$C$7322,$B$7:$B$501,BITACORA!$E$4:$E$7322,$E$6:$AM$6,BITACORA!$B$4:$B$7322,"&gt;="&amp;$B$3,BITACORA!$B$4:$B$7322,"&lt;="&amp;$B$4)</f>
        <v>0</v>
      </c>
      <c r="AI367" s="165">
        <f>COUNTIFS(BITACORA!$C$4:$C$7322,$B$7:$B$501,BITACORA!$E$4:$E$7322,$E$6:$AM$6,BITACORA!$B$4:$B$7322,"&gt;="&amp;$B$3,BITACORA!$B$4:$B$7322,"&lt;="&amp;$B$4)</f>
        <v>0</v>
      </c>
      <c r="AJ367" s="165">
        <f>COUNTIFS(BITACORA!$C$4:$C$7322,$B$7:$B$501,BITACORA!$E$4:$E$7322,$E$6:$AM$6,BITACORA!$B$4:$B$7322,"&gt;="&amp;$B$3,BITACORA!$B$4:$B$7322,"&lt;="&amp;$B$4)</f>
        <v>0</v>
      </c>
      <c r="AK367" s="165">
        <f>COUNTIFS(BITACORA!$C$4:$C$7322,$B$7:$B$501,BITACORA!$E$4:$E$7322,$E$6:$AM$6,BITACORA!$B$4:$B$7322,"&gt;="&amp;$B$3,BITACORA!$B$4:$B$7322,"&lt;="&amp;$B$4)</f>
        <v>0</v>
      </c>
      <c r="AL367" s="165">
        <f>COUNTIFS(BITACORA!$C$4:$C$7322,$B$7:$B$501,BITACORA!$E$4:$E$7322,$E$6:$AM$6,BITACORA!$B$4:$B$7322,"&gt;="&amp;$B$3,BITACORA!$B$4:$B$7322,"&lt;="&amp;$B$4)</f>
        <v>0</v>
      </c>
      <c r="AM367" s="165">
        <f>COUNTIFS(BITACORA!$C$4:$C$7322,$B$7:$B$501,BITACORA!$E$4:$E$7322,$E$6:$AM$6,BITACORA!$B$4:$B$7322,"&gt;="&amp;$B$3,BITACORA!$B$4:$B$7322,"&lt;="&amp;$B$4)</f>
        <v>0</v>
      </c>
    </row>
    <row r="368" spans="1:39">
      <c r="A368" s="141"/>
      <c r="B368" s="165"/>
      <c r="C368" s="165"/>
      <c r="D368" s="164">
        <f t="shared" si="0"/>
        <v>0</v>
      </c>
      <c r="E368" s="165">
        <f>COUNTIFS(BITACORA!$C$4:$C$7322,$B$7:$B$501,BITACORA!$E$4:$E$7322,$E$6:$AM$6,BITACORA!$B$4:$B$7322,"&gt;="&amp;$B$3,BITACORA!$B$4:$B$7322,"&lt;="&amp;$B$4)</f>
        <v>0</v>
      </c>
      <c r="F368" s="165">
        <f>COUNTIFS(BITACORA!$C$4:$C$7322,$B$7:$B$501,BITACORA!$E$4:$E$7322,$E$6:$AM$6,BITACORA!$B$4:$B$7322,"&gt;="&amp;$B$3,BITACORA!$B$4:$B$7322,"&lt;="&amp;$B$4)</f>
        <v>0</v>
      </c>
      <c r="G368" s="165">
        <f>COUNTIFS(BITACORA!$C$4:$C$7322,$B$7:$B$501,BITACORA!$E$4:$E$7322,$E$6:$AM$6,BITACORA!$B$4:$B$7322,"&gt;="&amp;$B$3,BITACORA!$B$4:$B$7322,"&lt;="&amp;$B$4)</f>
        <v>0</v>
      </c>
      <c r="H368" s="165">
        <f>COUNTIFS(BITACORA!$C$4:$C$7322,$B$7:$B$501,BITACORA!$E$4:$E$7322,$E$6:$AM$6,BITACORA!$B$4:$B$7322,"&gt;="&amp;$B$3,BITACORA!$B$4:$B$7322,"&lt;="&amp;$B$4)</f>
        <v>0</v>
      </c>
      <c r="I368" s="165">
        <f>COUNTIFS(BITACORA!$C$4:$C$7322,$B$7:$B$501,BITACORA!$E$4:$E$7322,$E$6:$AM$6,BITACORA!$B$4:$B$7322,"&gt;="&amp;$B$3,BITACORA!$B$4:$B$7322,"&lt;="&amp;$B$4)</f>
        <v>0</v>
      </c>
      <c r="J368" s="165">
        <f>COUNTIFS(BITACORA!$C$4:$C$7322,$B$7:$B$501,BITACORA!$E$4:$E$7322,$E$6:$AM$6,BITACORA!$B$4:$B$7322,"&gt;="&amp;$B$3,BITACORA!$B$4:$B$7322,"&lt;="&amp;$B$4)</f>
        <v>0</v>
      </c>
      <c r="K368" s="165">
        <f>COUNTIFS(BITACORA!$C$4:$C$7322,$B$7:$B$501,BITACORA!$E$4:$E$7322,$E$6:$AM$6,BITACORA!$B$4:$B$7322,"&gt;="&amp;$B$3,BITACORA!$B$4:$B$7322,"&lt;="&amp;$B$4)</f>
        <v>0</v>
      </c>
      <c r="L368" s="165">
        <f>COUNTIFS(BITACORA!$C$4:$C$7322,$B$7:$B$501,BITACORA!$E$4:$E$7322,$E$6:$AM$6,BITACORA!$B$4:$B$7322,"&gt;="&amp;$B$3,BITACORA!$B$4:$B$7322,"&lt;="&amp;$B$4)</f>
        <v>0</v>
      </c>
      <c r="M368" s="165">
        <f>COUNTIFS(BITACORA!$C$4:$C$7322,$B$7:$B$501,BITACORA!$E$4:$E$7322,$E$6:$AM$6,BITACORA!$B$4:$B$7322,"&gt;="&amp;$B$3,BITACORA!$B$4:$B$7322,"&lt;="&amp;$B$4)</f>
        <v>0</v>
      </c>
      <c r="N368" s="165">
        <f>COUNTIFS(BITACORA!$C$4:$C$7322,$B$7:$B$501,BITACORA!$E$4:$E$7322,$E$6:$AM$6,BITACORA!$B$4:$B$7322,"&gt;="&amp;$B$3,BITACORA!$B$4:$B$7322,"&lt;="&amp;$B$4)</f>
        <v>0</v>
      </c>
      <c r="O368" s="165">
        <f>COUNTIFS(BITACORA!$C$4:$C$7322,$B$7:$B$501,BITACORA!$E$4:$E$7322,$E$6:$AM$6,BITACORA!$B$4:$B$7322,"&gt;="&amp;$B$3,BITACORA!$B$4:$B$7322,"&lt;="&amp;$B$4)</f>
        <v>0</v>
      </c>
      <c r="P368" s="165">
        <f>COUNTIFS(BITACORA!$C$4:$C$7322,$B$7:$B$501,BITACORA!$E$4:$E$7322,$E$6:$AM$6,BITACORA!$B$4:$B$7322,"&gt;="&amp;$B$3,BITACORA!$B$4:$B$7322,"&lt;="&amp;$B$4)</f>
        <v>0</v>
      </c>
      <c r="Q368" s="165">
        <f>COUNTIFS(BITACORA!$C$4:$C$7322,$B$7:$B$501,BITACORA!$E$4:$E$7322,$E$6:$AM$6,BITACORA!$B$4:$B$7322,"&gt;="&amp;$B$3,BITACORA!$B$4:$B$7322,"&lt;="&amp;$B$4)</f>
        <v>0</v>
      </c>
      <c r="R368" s="165">
        <f>COUNTIFS(BITACORA!$C$4:$C$7322,$B$7:$B$501,BITACORA!$E$4:$E$7322,$E$6:$AM$6,BITACORA!$B$4:$B$7322,"&gt;="&amp;$B$3,BITACORA!$B$4:$B$7322,"&lt;="&amp;$B$4)</f>
        <v>0</v>
      </c>
      <c r="S368" s="165">
        <f>COUNTIFS(BITACORA!$C$4:$C$7322,$B$7:$B$501,BITACORA!$E$4:$E$7322,$E$6:$AM$6,BITACORA!$B$4:$B$7322,"&gt;="&amp;$B$3,BITACORA!$B$4:$B$7322,"&lt;="&amp;$B$4)</f>
        <v>0</v>
      </c>
      <c r="T368" s="165">
        <f>COUNTIFS(BITACORA!$C$4:$C$7322,$B$7:$B$501,BITACORA!$E$4:$E$7322,$E$6:$AM$6,BITACORA!$B$4:$B$7322,"&gt;="&amp;$B$3,BITACORA!$B$4:$B$7322,"&lt;="&amp;$B$4)</f>
        <v>0</v>
      </c>
      <c r="U368" s="165">
        <f>COUNTIFS(BITACORA!$C$4:$C$7322,$B$7:$B$501,BITACORA!$E$4:$E$7322,$E$6:$AM$6,BITACORA!$B$4:$B$7322,"&gt;="&amp;$B$3,BITACORA!$B$4:$B$7322,"&lt;="&amp;$B$4)</f>
        <v>0</v>
      </c>
      <c r="V368" s="165">
        <f>COUNTIFS(BITACORA!$C$4:$C$7322,$B$7:$B$501,BITACORA!$E$4:$E$7322,$E$6:$AM$6,BITACORA!$B$4:$B$7322,"&gt;="&amp;$B$3,BITACORA!$B$4:$B$7322,"&lt;="&amp;$B$4)</f>
        <v>0</v>
      </c>
      <c r="W368" s="165">
        <f>COUNTIFS(BITACORA!$C$4:$C$7322,$B$7:$B$501,BITACORA!$E$4:$E$7322,$E$6:$AM$6,BITACORA!$B$4:$B$7322,"&gt;="&amp;$B$3,BITACORA!$B$4:$B$7322,"&lt;="&amp;$B$4)</f>
        <v>0</v>
      </c>
      <c r="X368" s="165">
        <f>COUNTIFS(BITACORA!$C$4:$C$7322,$B$7:$B$501,BITACORA!$E$4:$E$7322,$E$6:$AM$6,BITACORA!$B$4:$B$7322,"&gt;="&amp;$B$3,BITACORA!$B$4:$B$7322,"&lt;="&amp;$B$4)</f>
        <v>0</v>
      </c>
      <c r="Y368" s="165">
        <f>COUNTIFS(BITACORA!$C$4:$C$7322,$B$7:$B$501,BITACORA!$E$4:$E$7322,$E$6:$AM$6,BITACORA!$B$4:$B$7322,"&gt;="&amp;$B$3,BITACORA!$B$4:$B$7322,"&lt;="&amp;$B$4)</f>
        <v>0</v>
      </c>
      <c r="Z368" s="165">
        <f>COUNTIFS(BITACORA!$C$4:$C$7322,$B$7:$B$501,BITACORA!$E$4:$E$7322,$E$6:$AM$6,BITACORA!$B$4:$B$7322,"&gt;="&amp;$B$3,BITACORA!$B$4:$B$7322,"&lt;="&amp;$B$4)</f>
        <v>0</v>
      </c>
      <c r="AA368" s="165">
        <f>COUNTIFS(BITACORA!$C$4:$C$7322,$B$7:$B$501,BITACORA!$E$4:$E$7322,$E$6:$AM$6,BITACORA!$B$4:$B$7322,"&gt;="&amp;$B$3,BITACORA!$B$4:$B$7322,"&lt;="&amp;$B$4)</f>
        <v>0</v>
      </c>
      <c r="AB368" s="165">
        <f>COUNTIFS(BITACORA!$C$4:$C$7322,$B$7:$B$501,BITACORA!$E$4:$E$7322,$E$6:$AM$6,BITACORA!$B$4:$B$7322,"&gt;="&amp;$B$3,BITACORA!$B$4:$B$7322,"&lt;="&amp;$B$4)</f>
        <v>0</v>
      </c>
      <c r="AC368" s="165">
        <f>COUNTIFS(BITACORA!$C$4:$C$7322,$B$7:$B$501,BITACORA!$E$4:$E$7322,$E$6:$AM$6,BITACORA!$B$4:$B$7322,"&gt;="&amp;$B$3,BITACORA!$B$4:$B$7322,"&lt;="&amp;$B$4)</f>
        <v>0</v>
      </c>
      <c r="AD368" s="165">
        <f>COUNTIFS(BITACORA!$C$4:$C$7322,$B$7:$B$501,BITACORA!$E$4:$E$7322,$E$6:$AM$6,BITACORA!$B$4:$B$7322,"&gt;="&amp;$B$3,BITACORA!$B$4:$B$7322,"&lt;="&amp;$B$4)</f>
        <v>0</v>
      </c>
      <c r="AE368" s="165">
        <f>COUNTIFS(BITACORA!$C$4:$C$7322,$B$7:$B$501,BITACORA!$E$4:$E$7322,$E$6:$AM$6,BITACORA!$B$4:$B$7322,"&gt;="&amp;$B$3,BITACORA!$B$4:$B$7322,"&lt;="&amp;$B$4)</f>
        <v>0</v>
      </c>
      <c r="AF368" s="165">
        <f>COUNTIFS(BITACORA!$C$4:$C$7322,$B$7:$B$501,BITACORA!$E$4:$E$7322,$E$6:$AM$6,BITACORA!$B$4:$B$7322,"&gt;="&amp;$B$3,BITACORA!$B$4:$B$7322,"&lt;="&amp;$B$4)</f>
        <v>0</v>
      </c>
      <c r="AG368" s="165">
        <f>COUNTIFS(BITACORA!$C$4:$C$7322,$B$7:$B$501,BITACORA!$E$4:$E$7322,$E$6:$AM$6,BITACORA!$B$4:$B$7322,"&gt;="&amp;$B$3,BITACORA!$B$4:$B$7322,"&lt;="&amp;$B$4)</f>
        <v>0</v>
      </c>
      <c r="AH368" s="165">
        <f>COUNTIFS(BITACORA!$C$4:$C$7322,$B$7:$B$501,BITACORA!$E$4:$E$7322,$E$6:$AM$6,BITACORA!$B$4:$B$7322,"&gt;="&amp;$B$3,BITACORA!$B$4:$B$7322,"&lt;="&amp;$B$4)</f>
        <v>0</v>
      </c>
      <c r="AI368" s="165">
        <f>COUNTIFS(BITACORA!$C$4:$C$7322,$B$7:$B$501,BITACORA!$E$4:$E$7322,$E$6:$AM$6,BITACORA!$B$4:$B$7322,"&gt;="&amp;$B$3,BITACORA!$B$4:$B$7322,"&lt;="&amp;$B$4)</f>
        <v>0</v>
      </c>
      <c r="AJ368" s="165">
        <f>COUNTIFS(BITACORA!$C$4:$C$7322,$B$7:$B$501,BITACORA!$E$4:$E$7322,$E$6:$AM$6,BITACORA!$B$4:$B$7322,"&gt;="&amp;$B$3,BITACORA!$B$4:$B$7322,"&lt;="&amp;$B$4)</f>
        <v>0</v>
      </c>
      <c r="AK368" s="165">
        <f>COUNTIFS(BITACORA!$C$4:$C$7322,$B$7:$B$501,BITACORA!$E$4:$E$7322,$E$6:$AM$6,BITACORA!$B$4:$B$7322,"&gt;="&amp;$B$3,BITACORA!$B$4:$B$7322,"&lt;="&amp;$B$4)</f>
        <v>0</v>
      </c>
      <c r="AL368" s="165">
        <f>COUNTIFS(BITACORA!$C$4:$C$7322,$B$7:$B$501,BITACORA!$E$4:$E$7322,$E$6:$AM$6,BITACORA!$B$4:$B$7322,"&gt;="&amp;$B$3,BITACORA!$B$4:$B$7322,"&lt;="&amp;$B$4)</f>
        <v>0</v>
      </c>
      <c r="AM368" s="165">
        <f>COUNTIFS(BITACORA!$C$4:$C$7322,$B$7:$B$501,BITACORA!$E$4:$E$7322,$E$6:$AM$6,BITACORA!$B$4:$B$7322,"&gt;="&amp;$B$3,BITACORA!$B$4:$B$7322,"&lt;="&amp;$B$4)</f>
        <v>0</v>
      </c>
    </row>
    <row r="369" spans="1:39">
      <c r="A369" s="141"/>
      <c r="B369" s="165"/>
      <c r="C369" s="165"/>
      <c r="D369" s="164">
        <f t="shared" si="0"/>
        <v>0</v>
      </c>
      <c r="E369" s="165">
        <f>COUNTIFS(BITACORA!$C$4:$C$7322,$B$7:$B$501,BITACORA!$E$4:$E$7322,$E$6:$AM$6,BITACORA!$B$4:$B$7322,"&gt;="&amp;$B$3,BITACORA!$B$4:$B$7322,"&lt;="&amp;$B$4)</f>
        <v>0</v>
      </c>
      <c r="F369" s="165">
        <f>COUNTIFS(BITACORA!$C$4:$C$7322,$B$7:$B$501,BITACORA!$E$4:$E$7322,$E$6:$AM$6,BITACORA!$B$4:$B$7322,"&gt;="&amp;$B$3,BITACORA!$B$4:$B$7322,"&lt;="&amp;$B$4)</f>
        <v>0</v>
      </c>
      <c r="G369" s="165">
        <f>COUNTIFS(BITACORA!$C$4:$C$7322,$B$7:$B$501,BITACORA!$E$4:$E$7322,$E$6:$AM$6,BITACORA!$B$4:$B$7322,"&gt;="&amp;$B$3,BITACORA!$B$4:$B$7322,"&lt;="&amp;$B$4)</f>
        <v>0</v>
      </c>
      <c r="H369" s="165">
        <f>COUNTIFS(BITACORA!$C$4:$C$7322,$B$7:$B$501,BITACORA!$E$4:$E$7322,$E$6:$AM$6,BITACORA!$B$4:$B$7322,"&gt;="&amp;$B$3,BITACORA!$B$4:$B$7322,"&lt;="&amp;$B$4)</f>
        <v>0</v>
      </c>
      <c r="I369" s="165">
        <f>COUNTIFS(BITACORA!$C$4:$C$7322,$B$7:$B$501,BITACORA!$E$4:$E$7322,$E$6:$AM$6,BITACORA!$B$4:$B$7322,"&gt;="&amp;$B$3,BITACORA!$B$4:$B$7322,"&lt;="&amp;$B$4)</f>
        <v>0</v>
      </c>
      <c r="J369" s="165">
        <f>COUNTIFS(BITACORA!$C$4:$C$7322,$B$7:$B$501,BITACORA!$E$4:$E$7322,$E$6:$AM$6,BITACORA!$B$4:$B$7322,"&gt;="&amp;$B$3,BITACORA!$B$4:$B$7322,"&lt;="&amp;$B$4)</f>
        <v>0</v>
      </c>
      <c r="K369" s="165">
        <f>COUNTIFS(BITACORA!$C$4:$C$7322,$B$7:$B$501,BITACORA!$E$4:$E$7322,$E$6:$AM$6,BITACORA!$B$4:$B$7322,"&gt;="&amp;$B$3,BITACORA!$B$4:$B$7322,"&lt;="&amp;$B$4)</f>
        <v>0</v>
      </c>
      <c r="L369" s="165">
        <f>COUNTIFS(BITACORA!$C$4:$C$7322,$B$7:$B$501,BITACORA!$E$4:$E$7322,$E$6:$AM$6,BITACORA!$B$4:$B$7322,"&gt;="&amp;$B$3,BITACORA!$B$4:$B$7322,"&lt;="&amp;$B$4)</f>
        <v>0</v>
      </c>
      <c r="M369" s="165">
        <f>COUNTIFS(BITACORA!$C$4:$C$7322,$B$7:$B$501,BITACORA!$E$4:$E$7322,$E$6:$AM$6,BITACORA!$B$4:$B$7322,"&gt;="&amp;$B$3,BITACORA!$B$4:$B$7322,"&lt;="&amp;$B$4)</f>
        <v>0</v>
      </c>
      <c r="N369" s="165">
        <f>COUNTIFS(BITACORA!$C$4:$C$7322,$B$7:$B$501,BITACORA!$E$4:$E$7322,$E$6:$AM$6,BITACORA!$B$4:$B$7322,"&gt;="&amp;$B$3,BITACORA!$B$4:$B$7322,"&lt;="&amp;$B$4)</f>
        <v>0</v>
      </c>
      <c r="O369" s="165">
        <f>COUNTIFS(BITACORA!$C$4:$C$7322,$B$7:$B$501,BITACORA!$E$4:$E$7322,$E$6:$AM$6,BITACORA!$B$4:$B$7322,"&gt;="&amp;$B$3,BITACORA!$B$4:$B$7322,"&lt;="&amp;$B$4)</f>
        <v>0</v>
      </c>
      <c r="P369" s="165">
        <f>COUNTIFS(BITACORA!$C$4:$C$7322,$B$7:$B$501,BITACORA!$E$4:$E$7322,$E$6:$AM$6,BITACORA!$B$4:$B$7322,"&gt;="&amp;$B$3,BITACORA!$B$4:$B$7322,"&lt;="&amp;$B$4)</f>
        <v>0</v>
      </c>
      <c r="Q369" s="165">
        <f>COUNTIFS(BITACORA!$C$4:$C$7322,$B$7:$B$501,BITACORA!$E$4:$E$7322,$E$6:$AM$6,BITACORA!$B$4:$B$7322,"&gt;="&amp;$B$3,BITACORA!$B$4:$B$7322,"&lt;="&amp;$B$4)</f>
        <v>0</v>
      </c>
      <c r="R369" s="165">
        <f>COUNTIFS(BITACORA!$C$4:$C$7322,$B$7:$B$501,BITACORA!$E$4:$E$7322,$E$6:$AM$6,BITACORA!$B$4:$B$7322,"&gt;="&amp;$B$3,BITACORA!$B$4:$B$7322,"&lt;="&amp;$B$4)</f>
        <v>0</v>
      </c>
      <c r="S369" s="165">
        <f>COUNTIFS(BITACORA!$C$4:$C$7322,$B$7:$B$501,BITACORA!$E$4:$E$7322,$E$6:$AM$6,BITACORA!$B$4:$B$7322,"&gt;="&amp;$B$3,BITACORA!$B$4:$B$7322,"&lt;="&amp;$B$4)</f>
        <v>0</v>
      </c>
      <c r="T369" s="165">
        <f>COUNTIFS(BITACORA!$C$4:$C$7322,$B$7:$B$501,BITACORA!$E$4:$E$7322,$E$6:$AM$6,BITACORA!$B$4:$B$7322,"&gt;="&amp;$B$3,BITACORA!$B$4:$B$7322,"&lt;="&amp;$B$4)</f>
        <v>0</v>
      </c>
      <c r="U369" s="165">
        <f>COUNTIFS(BITACORA!$C$4:$C$7322,$B$7:$B$501,BITACORA!$E$4:$E$7322,$E$6:$AM$6,BITACORA!$B$4:$B$7322,"&gt;="&amp;$B$3,BITACORA!$B$4:$B$7322,"&lt;="&amp;$B$4)</f>
        <v>0</v>
      </c>
      <c r="V369" s="165">
        <f>COUNTIFS(BITACORA!$C$4:$C$7322,$B$7:$B$501,BITACORA!$E$4:$E$7322,$E$6:$AM$6,BITACORA!$B$4:$B$7322,"&gt;="&amp;$B$3,BITACORA!$B$4:$B$7322,"&lt;="&amp;$B$4)</f>
        <v>0</v>
      </c>
      <c r="W369" s="165">
        <f>COUNTIFS(BITACORA!$C$4:$C$7322,$B$7:$B$501,BITACORA!$E$4:$E$7322,$E$6:$AM$6,BITACORA!$B$4:$B$7322,"&gt;="&amp;$B$3,BITACORA!$B$4:$B$7322,"&lt;="&amp;$B$4)</f>
        <v>0</v>
      </c>
      <c r="X369" s="165">
        <f>COUNTIFS(BITACORA!$C$4:$C$7322,$B$7:$B$501,BITACORA!$E$4:$E$7322,$E$6:$AM$6,BITACORA!$B$4:$B$7322,"&gt;="&amp;$B$3,BITACORA!$B$4:$B$7322,"&lt;="&amp;$B$4)</f>
        <v>0</v>
      </c>
      <c r="Y369" s="165">
        <f>COUNTIFS(BITACORA!$C$4:$C$7322,$B$7:$B$501,BITACORA!$E$4:$E$7322,$E$6:$AM$6,BITACORA!$B$4:$B$7322,"&gt;="&amp;$B$3,BITACORA!$B$4:$B$7322,"&lt;="&amp;$B$4)</f>
        <v>0</v>
      </c>
      <c r="Z369" s="165">
        <f>COUNTIFS(BITACORA!$C$4:$C$7322,$B$7:$B$501,BITACORA!$E$4:$E$7322,$E$6:$AM$6,BITACORA!$B$4:$B$7322,"&gt;="&amp;$B$3,BITACORA!$B$4:$B$7322,"&lt;="&amp;$B$4)</f>
        <v>0</v>
      </c>
      <c r="AA369" s="165">
        <f>COUNTIFS(BITACORA!$C$4:$C$7322,$B$7:$B$501,BITACORA!$E$4:$E$7322,$E$6:$AM$6,BITACORA!$B$4:$B$7322,"&gt;="&amp;$B$3,BITACORA!$B$4:$B$7322,"&lt;="&amp;$B$4)</f>
        <v>0</v>
      </c>
      <c r="AB369" s="165">
        <f>COUNTIFS(BITACORA!$C$4:$C$7322,$B$7:$B$501,BITACORA!$E$4:$E$7322,$E$6:$AM$6,BITACORA!$B$4:$B$7322,"&gt;="&amp;$B$3,BITACORA!$B$4:$B$7322,"&lt;="&amp;$B$4)</f>
        <v>0</v>
      </c>
      <c r="AC369" s="165">
        <f>COUNTIFS(BITACORA!$C$4:$C$7322,$B$7:$B$501,BITACORA!$E$4:$E$7322,$E$6:$AM$6,BITACORA!$B$4:$B$7322,"&gt;="&amp;$B$3,BITACORA!$B$4:$B$7322,"&lt;="&amp;$B$4)</f>
        <v>0</v>
      </c>
      <c r="AD369" s="165">
        <f>COUNTIFS(BITACORA!$C$4:$C$7322,$B$7:$B$501,BITACORA!$E$4:$E$7322,$E$6:$AM$6,BITACORA!$B$4:$B$7322,"&gt;="&amp;$B$3,BITACORA!$B$4:$B$7322,"&lt;="&amp;$B$4)</f>
        <v>0</v>
      </c>
      <c r="AE369" s="165">
        <f>COUNTIFS(BITACORA!$C$4:$C$7322,$B$7:$B$501,BITACORA!$E$4:$E$7322,$E$6:$AM$6,BITACORA!$B$4:$B$7322,"&gt;="&amp;$B$3,BITACORA!$B$4:$B$7322,"&lt;="&amp;$B$4)</f>
        <v>0</v>
      </c>
      <c r="AF369" s="165">
        <f>COUNTIFS(BITACORA!$C$4:$C$7322,$B$7:$B$501,BITACORA!$E$4:$E$7322,$E$6:$AM$6,BITACORA!$B$4:$B$7322,"&gt;="&amp;$B$3,BITACORA!$B$4:$B$7322,"&lt;="&amp;$B$4)</f>
        <v>0</v>
      </c>
      <c r="AG369" s="165">
        <f>COUNTIFS(BITACORA!$C$4:$C$7322,$B$7:$B$501,BITACORA!$E$4:$E$7322,$E$6:$AM$6,BITACORA!$B$4:$B$7322,"&gt;="&amp;$B$3,BITACORA!$B$4:$B$7322,"&lt;="&amp;$B$4)</f>
        <v>0</v>
      </c>
      <c r="AH369" s="165">
        <f>COUNTIFS(BITACORA!$C$4:$C$7322,$B$7:$B$501,BITACORA!$E$4:$E$7322,$E$6:$AM$6,BITACORA!$B$4:$B$7322,"&gt;="&amp;$B$3,BITACORA!$B$4:$B$7322,"&lt;="&amp;$B$4)</f>
        <v>0</v>
      </c>
      <c r="AI369" s="165">
        <f>COUNTIFS(BITACORA!$C$4:$C$7322,$B$7:$B$501,BITACORA!$E$4:$E$7322,$E$6:$AM$6,BITACORA!$B$4:$B$7322,"&gt;="&amp;$B$3,BITACORA!$B$4:$B$7322,"&lt;="&amp;$B$4)</f>
        <v>0</v>
      </c>
      <c r="AJ369" s="165">
        <f>COUNTIFS(BITACORA!$C$4:$C$7322,$B$7:$B$501,BITACORA!$E$4:$E$7322,$E$6:$AM$6,BITACORA!$B$4:$B$7322,"&gt;="&amp;$B$3,BITACORA!$B$4:$B$7322,"&lt;="&amp;$B$4)</f>
        <v>0</v>
      </c>
      <c r="AK369" s="165">
        <f>COUNTIFS(BITACORA!$C$4:$C$7322,$B$7:$B$501,BITACORA!$E$4:$E$7322,$E$6:$AM$6,BITACORA!$B$4:$B$7322,"&gt;="&amp;$B$3,BITACORA!$B$4:$B$7322,"&lt;="&amp;$B$4)</f>
        <v>0</v>
      </c>
      <c r="AL369" s="165">
        <f>COUNTIFS(BITACORA!$C$4:$C$7322,$B$7:$B$501,BITACORA!$E$4:$E$7322,$E$6:$AM$6,BITACORA!$B$4:$B$7322,"&gt;="&amp;$B$3,BITACORA!$B$4:$B$7322,"&lt;="&amp;$B$4)</f>
        <v>0</v>
      </c>
      <c r="AM369" s="165">
        <f>COUNTIFS(BITACORA!$C$4:$C$7322,$B$7:$B$501,BITACORA!$E$4:$E$7322,$E$6:$AM$6,BITACORA!$B$4:$B$7322,"&gt;="&amp;$B$3,BITACORA!$B$4:$B$7322,"&lt;="&amp;$B$4)</f>
        <v>0</v>
      </c>
    </row>
    <row r="370" spans="1:39">
      <c r="A370" s="141"/>
      <c r="B370" s="165"/>
      <c r="C370" s="165"/>
      <c r="D370" s="164">
        <f t="shared" si="0"/>
        <v>0</v>
      </c>
      <c r="E370" s="165">
        <f>COUNTIFS(BITACORA!$C$4:$C$7322,$B$7:$B$501,BITACORA!$E$4:$E$7322,$E$6:$AM$6,BITACORA!$B$4:$B$7322,"&gt;="&amp;$B$3,BITACORA!$B$4:$B$7322,"&lt;="&amp;$B$4)</f>
        <v>0</v>
      </c>
      <c r="F370" s="165">
        <f>COUNTIFS(BITACORA!$C$4:$C$7322,$B$7:$B$501,BITACORA!$E$4:$E$7322,$E$6:$AM$6,BITACORA!$B$4:$B$7322,"&gt;="&amp;$B$3,BITACORA!$B$4:$B$7322,"&lt;="&amp;$B$4)</f>
        <v>0</v>
      </c>
      <c r="G370" s="165">
        <f>COUNTIFS(BITACORA!$C$4:$C$7322,$B$7:$B$501,BITACORA!$E$4:$E$7322,$E$6:$AM$6,BITACORA!$B$4:$B$7322,"&gt;="&amp;$B$3,BITACORA!$B$4:$B$7322,"&lt;="&amp;$B$4)</f>
        <v>0</v>
      </c>
      <c r="H370" s="165">
        <f>COUNTIFS(BITACORA!$C$4:$C$7322,$B$7:$B$501,BITACORA!$E$4:$E$7322,$E$6:$AM$6,BITACORA!$B$4:$B$7322,"&gt;="&amp;$B$3,BITACORA!$B$4:$B$7322,"&lt;="&amp;$B$4)</f>
        <v>0</v>
      </c>
      <c r="I370" s="165">
        <f>COUNTIFS(BITACORA!$C$4:$C$7322,$B$7:$B$501,BITACORA!$E$4:$E$7322,$E$6:$AM$6,BITACORA!$B$4:$B$7322,"&gt;="&amp;$B$3,BITACORA!$B$4:$B$7322,"&lt;="&amp;$B$4)</f>
        <v>0</v>
      </c>
      <c r="J370" s="165">
        <f>COUNTIFS(BITACORA!$C$4:$C$7322,$B$7:$B$501,BITACORA!$E$4:$E$7322,$E$6:$AM$6,BITACORA!$B$4:$B$7322,"&gt;="&amp;$B$3,BITACORA!$B$4:$B$7322,"&lt;="&amp;$B$4)</f>
        <v>0</v>
      </c>
      <c r="K370" s="165">
        <f>COUNTIFS(BITACORA!$C$4:$C$7322,$B$7:$B$501,BITACORA!$E$4:$E$7322,$E$6:$AM$6,BITACORA!$B$4:$B$7322,"&gt;="&amp;$B$3,BITACORA!$B$4:$B$7322,"&lt;="&amp;$B$4)</f>
        <v>0</v>
      </c>
      <c r="L370" s="165">
        <f>COUNTIFS(BITACORA!$C$4:$C$7322,$B$7:$B$501,BITACORA!$E$4:$E$7322,$E$6:$AM$6,BITACORA!$B$4:$B$7322,"&gt;="&amp;$B$3,BITACORA!$B$4:$B$7322,"&lt;="&amp;$B$4)</f>
        <v>0</v>
      </c>
      <c r="M370" s="165">
        <f>COUNTIFS(BITACORA!$C$4:$C$7322,$B$7:$B$501,BITACORA!$E$4:$E$7322,$E$6:$AM$6,BITACORA!$B$4:$B$7322,"&gt;="&amp;$B$3,BITACORA!$B$4:$B$7322,"&lt;="&amp;$B$4)</f>
        <v>0</v>
      </c>
      <c r="N370" s="165">
        <f>COUNTIFS(BITACORA!$C$4:$C$7322,$B$7:$B$501,BITACORA!$E$4:$E$7322,$E$6:$AM$6,BITACORA!$B$4:$B$7322,"&gt;="&amp;$B$3,BITACORA!$B$4:$B$7322,"&lt;="&amp;$B$4)</f>
        <v>0</v>
      </c>
      <c r="O370" s="165">
        <f>COUNTIFS(BITACORA!$C$4:$C$7322,$B$7:$B$501,BITACORA!$E$4:$E$7322,$E$6:$AM$6,BITACORA!$B$4:$B$7322,"&gt;="&amp;$B$3,BITACORA!$B$4:$B$7322,"&lt;="&amp;$B$4)</f>
        <v>0</v>
      </c>
      <c r="P370" s="165">
        <f>COUNTIFS(BITACORA!$C$4:$C$7322,$B$7:$B$501,BITACORA!$E$4:$E$7322,$E$6:$AM$6,BITACORA!$B$4:$B$7322,"&gt;="&amp;$B$3,BITACORA!$B$4:$B$7322,"&lt;="&amp;$B$4)</f>
        <v>0</v>
      </c>
      <c r="Q370" s="165">
        <f>COUNTIFS(BITACORA!$C$4:$C$7322,$B$7:$B$501,BITACORA!$E$4:$E$7322,$E$6:$AM$6,BITACORA!$B$4:$B$7322,"&gt;="&amp;$B$3,BITACORA!$B$4:$B$7322,"&lt;="&amp;$B$4)</f>
        <v>0</v>
      </c>
      <c r="R370" s="165">
        <f>COUNTIFS(BITACORA!$C$4:$C$7322,$B$7:$B$501,BITACORA!$E$4:$E$7322,$E$6:$AM$6,BITACORA!$B$4:$B$7322,"&gt;="&amp;$B$3,BITACORA!$B$4:$B$7322,"&lt;="&amp;$B$4)</f>
        <v>0</v>
      </c>
      <c r="S370" s="165">
        <f>COUNTIFS(BITACORA!$C$4:$C$7322,$B$7:$B$501,BITACORA!$E$4:$E$7322,$E$6:$AM$6,BITACORA!$B$4:$B$7322,"&gt;="&amp;$B$3,BITACORA!$B$4:$B$7322,"&lt;="&amp;$B$4)</f>
        <v>0</v>
      </c>
      <c r="T370" s="165">
        <f>COUNTIFS(BITACORA!$C$4:$C$7322,$B$7:$B$501,BITACORA!$E$4:$E$7322,$E$6:$AM$6,BITACORA!$B$4:$B$7322,"&gt;="&amp;$B$3,BITACORA!$B$4:$B$7322,"&lt;="&amp;$B$4)</f>
        <v>0</v>
      </c>
      <c r="U370" s="165">
        <f>COUNTIFS(BITACORA!$C$4:$C$7322,$B$7:$B$501,BITACORA!$E$4:$E$7322,$E$6:$AM$6,BITACORA!$B$4:$B$7322,"&gt;="&amp;$B$3,BITACORA!$B$4:$B$7322,"&lt;="&amp;$B$4)</f>
        <v>0</v>
      </c>
      <c r="V370" s="165">
        <f>COUNTIFS(BITACORA!$C$4:$C$7322,$B$7:$B$501,BITACORA!$E$4:$E$7322,$E$6:$AM$6,BITACORA!$B$4:$B$7322,"&gt;="&amp;$B$3,BITACORA!$B$4:$B$7322,"&lt;="&amp;$B$4)</f>
        <v>0</v>
      </c>
      <c r="W370" s="165">
        <f>COUNTIFS(BITACORA!$C$4:$C$7322,$B$7:$B$501,BITACORA!$E$4:$E$7322,$E$6:$AM$6,BITACORA!$B$4:$B$7322,"&gt;="&amp;$B$3,BITACORA!$B$4:$B$7322,"&lt;="&amp;$B$4)</f>
        <v>0</v>
      </c>
      <c r="X370" s="165">
        <f>COUNTIFS(BITACORA!$C$4:$C$7322,$B$7:$B$501,BITACORA!$E$4:$E$7322,$E$6:$AM$6,BITACORA!$B$4:$B$7322,"&gt;="&amp;$B$3,BITACORA!$B$4:$B$7322,"&lt;="&amp;$B$4)</f>
        <v>0</v>
      </c>
      <c r="Y370" s="165">
        <f>COUNTIFS(BITACORA!$C$4:$C$7322,$B$7:$B$501,BITACORA!$E$4:$E$7322,$E$6:$AM$6,BITACORA!$B$4:$B$7322,"&gt;="&amp;$B$3,BITACORA!$B$4:$B$7322,"&lt;="&amp;$B$4)</f>
        <v>0</v>
      </c>
      <c r="Z370" s="165">
        <f>COUNTIFS(BITACORA!$C$4:$C$7322,$B$7:$B$501,BITACORA!$E$4:$E$7322,$E$6:$AM$6,BITACORA!$B$4:$B$7322,"&gt;="&amp;$B$3,BITACORA!$B$4:$B$7322,"&lt;="&amp;$B$4)</f>
        <v>0</v>
      </c>
      <c r="AA370" s="165">
        <f>COUNTIFS(BITACORA!$C$4:$C$7322,$B$7:$B$501,BITACORA!$E$4:$E$7322,$E$6:$AM$6,BITACORA!$B$4:$B$7322,"&gt;="&amp;$B$3,BITACORA!$B$4:$B$7322,"&lt;="&amp;$B$4)</f>
        <v>0</v>
      </c>
      <c r="AB370" s="165">
        <f>COUNTIFS(BITACORA!$C$4:$C$7322,$B$7:$B$501,BITACORA!$E$4:$E$7322,$E$6:$AM$6,BITACORA!$B$4:$B$7322,"&gt;="&amp;$B$3,BITACORA!$B$4:$B$7322,"&lt;="&amp;$B$4)</f>
        <v>0</v>
      </c>
      <c r="AC370" s="165">
        <f>COUNTIFS(BITACORA!$C$4:$C$7322,$B$7:$B$501,BITACORA!$E$4:$E$7322,$E$6:$AM$6,BITACORA!$B$4:$B$7322,"&gt;="&amp;$B$3,BITACORA!$B$4:$B$7322,"&lt;="&amp;$B$4)</f>
        <v>0</v>
      </c>
      <c r="AD370" s="165">
        <f>COUNTIFS(BITACORA!$C$4:$C$7322,$B$7:$B$501,BITACORA!$E$4:$E$7322,$E$6:$AM$6,BITACORA!$B$4:$B$7322,"&gt;="&amp;$B$3,BITACORA!$B$4:$B$7322,"&lt;="&amp;$B$4)</f>
        <v>0</v>
      </c>
      <c r="AE370" s="165">
        <f>COUNTIFS(BITACORA!$C$4:$C$7322,$B$7:$B$501,BITACORA!$E$4:$E$7322,$E$6:$AM$6,BITACORA!$B$4:$B$7322,"&gt;="&amp;$B$3,BITACORA!$B$4:$B$7322,"&lt;="&amp;$B$4)</f>
        <v>0</v>
      </c>
      <c r="AF370" s="165">
        <f>COUNTIFS(BITACORA!$C$4:$C$7322,$B$7:$B$501,BITACORA!$E$4:$E$7322,$E$6:$AM$6,BITACORA!$B$4:$B$7322,"&gt;="&amp;$B$3,BITACORA!$B$4:$B$7322,"&lt;="&amp;$B$4)</f>
        <v>0</v>
      </c>
      <c r="AG370" s="165">
        <f>COUNTIFS(BITACORA!$C$4:$C$7322,$B$7:$B$501,BITACORA!$E$4:$E$7322,$E$6:$AM$6,BITACORA!$B$4:$B$7322,"&gt;="&amp;$B$3,BITACORA!$B$4:$B$7322,"&lt;="&amp;$B$4)</f>
        <v>0</v>
      </c>
      <c r="AH370" s="165">
        <f>COUNTIFS(BITACORA!$C$4:$C$7322,$B$7:$B$501,BITACORA!$E$4:$E$7322,$E$6:$AM$6,BITACORA!$B$4:$B$7322,"&gt;="&amp;$B$3,BITACORA!$B$4:$B$7322,"&lt;="&amp;$B$4)</f>
        <v>0</v>
      </c>
      <c r="AI370" s="165">
        <f>COUNTIFS(BITACORA!$C$4:$C$7322,$B$7:$B$501,BITACORA!$E$4:$E$7322,$E$6:$AM$6,BITACORA!$B$4:$B$7322,"&gt;="&amp;$B$3,BITACORA!$B$4:$B$7322,"&lt;="&amp;$B$4)</f>
        <v>0</v>
      </c>
      <c r="AJ370" s="165">
        <f>COUNTIFS(BITACORA!$C$4:$C$7322,$B$7:$B$501,BITACORA!$E$4:$E$7322,$E$6:$AM$6,BITACORA!$B$4:$B$7322,"&gt;="&amp;$B$3,BITACORA!$B$4:$B$7322,"&lt;="&amp;$B$4)</f>
        <v>0</v>
      </c>
      <c r="AK370" s="165">
        <f>COUNTIFS(BITACORA!$C$4:$C$7322,$B$7:$B$501,BITACORA!$E$4:$E$7322,$E$6:$AM$6,BITACORA!$B$4:$B$7322,"&gt;="&amp;$B$3,BITACORA!$B$4:$B$7322,"&lt;="&amp;$B$4)</f>
        <v>0</v>
      </c>
      <c r="AL370" s="165">
        <f>COUNTIFS(BITACORA!$C$4:$C$7322,$B$7:$B$501,BITACORA!$E$4:$E$7322,$E$6:$AM$6,BITACORA!$B$4:$B$7322,"&gt;="&amp;$B$3,BITACORA!$B$4:$B$7322,"&lt;="&amp;$B$4)</f>
        <v>0</v>
      </c>
      <c r="AM370" s="165">
        <f>COUNTIFS(BITACORA!$C$4:$C$7322,$B$7:$B$501,BITACORA!$E$4:$E$7322,$E$6:$AM$6,BITACORA!$B$4:$B$7322,"&gt;="&amp;$B$3,BITACORA!$B$4:$B$7322,"&lt;="&amp;$B$4)</f>
        <v>0</v>
      </c>
    </row>
    <row r="371" spans="1:39">
      <c r="A371" s="141"/>
      <c r="B371" s="165"/>
      <c r="C371" s="165"/>
      <c r="D371" s="164">
        <f t="shared" si="0"/>
        <v>0</v>
      </c>
      <c r="E371" s="165">
        <f>COUNTIFS(BITACORA!$C$4:$C$7322,$B$7:$B$501,BITACORA!$E$4:$E$7322,$E$6:$AM$6,BITACORA!$B$4:$B$7322,"&gt;="&amp;$B$3,BITACORA!$B$4:$B$7322,"&lt;="&amp;$B$4)</f>
        <v>0</v>
      </c>
      <c r="F371" s="165">
        <f>COUNTIFS(BITACORA!$C$4:$C$7322,$B$7:$B$501,BITACORA!$E$4:$E$7322,$E$6:$AM$6,BITACORA!$B$4:$B$7322,"&gt;="&amp;$B$3,BITACORA!$B$4:$B$7322,"&lt;="&amp;$B$4)</f>
        <v>0</v>
      </c>
      <c r="G371" s="165">
        <f>COUNTIFS(BITACORA!$C$4:$C$7322,$B$7:$B$501,BITACORA!$E$4:$E$7322,$E$6:$AM$6,BITACORA!$B$4:$B$7322,"&gt;="&amp;$B$3,BITACORA!$B$4:$B$7322,"&lt;="&amp;$B$4)</f>
        <v>0</v>
      </c>
      <c r="H371" s="165">
        <f>COUNTIFS(BITACORA!$C$4:$C$7322,$B$7:$B$501,BITACORA!$E$4:$E$7322,$E$6:$AM$6,BITACORA!$B$4:$B$7322,"&gt;="&amp;$B$3,BITACORA!$B$4:$B$7322,"&lt;="&amp;$B$4)</f>
        <v>0</v>
      </c>
      <c r="I371" s="165">
        <f>COUNTIFS(BITACORA!$C$4:$C$7322,$B$7:$B$501,BITACORA!$E$4:$E$7322,$E$6:$AM$6,BITACORA!$B$4:$B$7322,"&gt;="&amp;$B$3,BITACORA!$B$4:$B$7322,"&lt;="&amp;$B$4)</f>
        <v>0</v>
      </c>
      <c r="J371" s="165">
        <f>COUNTIFS(BITACORA!$C$4:$C$7322,$B$7:$B$501,BITACORA!$E$4:$E$7322,$E$6:$AM$6,BITACORA!$B$4:$B$7322,"&gt;="&amp;$B$3,BITACORA!$B$4:$B$7322,"&lt;="&amp;$B$4)</f>
        <v>0</v>
      </c>
      <c r="K371" s="165">
        <f>COUNTIFS(BITACORA!$C$4:$C$7322,$B$7:$B$501,BITACORA!$E$4:$E$7322,$E$6:$AM$6,BITACORA!$B$4:$B$7322,"&gt;="&amp;$B$3,BITACORA!$B$4:$B$7322,"&lt;="&amp;$B$4)</f>
        <v>0</v>
      </c>
      <c r="L371" s="165">
        <f>COUNTIFS(BITACORA!$C$4:$C$7322,$B$7:$B$501,BITACORA!$E$4:$E$7322,$E$6:$AM$6,BITACORA!$B$4:$B$7322,"&gt;="&amp;$B$3,BITACORA!$B$4:$B$7322,"&lt;="&amp;$B$4)</f>
        <v>0</v>
      </c>
      <c r="M371" s="165">
        <f>COUNTIFS(BITACORA!$C$4:$C$7322,$B$7:$B$501,BITACORA!$E$4:$E$7322,$E$6:$AM$6,BITACORA!$B$4:$B$7322,"&gt;="&amp;$B$3,BITACORA!$B$4:$B$7322,"&lt;="&amp;$B$4)</f>
        <v>0</v>
      </c>
      <c r="N371" s="165">
        <f>COUNTIFS(BITACORA!$C$4:$C$7322,$B$7:$B$501,BITACORA!$E$4:$E$7322,$E$6:$AM$6,BITACORA!$B$4:$B$7322,"&gt;="&amp;$B$3,BITACORA!$B$4:$B$7322,"&lt;="&amp;$B$4)</f>
        <v>0</v>
      </c>
      <c r="O371" s="165">
        <f>COUNTIFS(BITACORA!$C$4:$C$7322,$B$7:$B$501,BITACORA!$E$4:$E$7322,$E$6:$AM$6,BITACORA!$B$4:$B$7322,"&gt;="&amp;$B$3,BITACORA!$B$4:$B$7322,"&lt;="&amp;$B$4)</f>
        <v>0</v>
      </c>
      <c r="P371" s="165">
        <f>COUNTIFS(BITACORA!$C$4:$C$7322,$B$7:$B$501,BITACORA!$E$4:$E$7322,$E$6:$AM$6,BITACORA!$B$4:$B$7322,"&gt;="&amp;$B$3,BITACORA!$B$4:$B$7322,"&lt;="&amp;$B$4)</f>
        <v>0</v>
      </c>
      <c r="Q371" s="165">
        <f>COUNTIFS(BITACORA!$C$4:$C$7322,$B$7:$B$501,BITACORA!$E$4:$E$7322,$E$6:$AM$6,BITACORA!$B$4:$B$7322,"&gt;="&amp;$B$3,BITACORA!$B$4:$B$7322,"&lt;="&amp;$B$4)</f>
        <v>0</v>
      </c>
      <c r="R371" s="165">
        <f>COUNTIFS(BITACORA!$C$4:$C$7322,$B$7:$B$501,BITACORA!$E$4:$E$7322,$E$6:$AM$6,BITACORA!$B$4:$B$7322,"&gt;="&amp;$B$3,BITACORA!$B$4:$B$7322,"&lt;="&amp;$B$4)</f>
        <v>0</v>
      </c>
      <c r="S371" s="165">
        <f>COUNTIFS(BITACORA!$C$4:$C$7322,$B$7:$B$501,BITACORA!$E$4:$E$7322,$E$6:$AM$6,BITACORA!$B$4:$B$7322,"&gt;="&amp;$B$3,BITACORA!$B$4:$B$7322,"&lt;="&amp;$B$4)</f>
        <v>0</v>
      </c>
      <c r="T371" s="165">
        <f>COUNTIFS(BITACORA!$C$4:$C$7322,$B$7:$B$501,BITACORA!$E$4:$E$7322,$E$6:$AM$6,BITACORA!$B$4:$B$7322,"&gt;="&amp;$B$3,BITACORA!$B$4:$B$7322,"&lt;="&amp;$B$4)</f>
        <v>0</v>
      </c>
      <c r="U371" s="165">
        <f>COUNTIFS(BITACORA!$C$4:$C$7322,$B$7:$B$501,BITACORA!$E$4:$E$7322,$E$6:$AM$6,BITACORA!$B$4:$B$7322,"&gt;="&amp;$B$3,BITACORA!$B$4:$B$7322,"&lt;="&amp;$B$4)</f>
        <v>0</v>
      </c>
      <c r="V371" s="165">
        <f>COUNTIFS(BITACORA!$C$4:$C$7322,$B$7:$B$501,BITACORA!$E$4:$E$7322,$E$6:$AM$6,BITACORA!$B$4:$B$7322,"&gt;="&amp;$B$3,BITACORA!$B$4:$B$7322,"&lt;="&amp;$B$4)</f>
        <v>0</v>
      </c>
      <c r="W371" s="165">
        <f>COUNTIFS(BITACORA!$C$4:$C$7322,$B$7:$B$501,BITACORA!$E$4:$E$7322,$E$6:$AM$6,BITACORA!$B$4:$B$7322,"&gt;="&amp;$B$3,BITACORA!$B$4:$B$7322,"&lt;="&amp;$B$4)</f>
        <v>0</v>
      </c>
      <c r="X371" s="165">
        <f>COUNTIFS(BITACORA!$C$4:$C$7322,$B$7:$B$501,BITACORA!$E$4:$E$7322,$E$6:$AM$6,BITACORA!$B$4:$B$7322,"&gt;="&amp;$B$3,BITACORA!$B$4:$B$7322,"&lt;="&amp;$B$4)</f>
        <v>0</v>
      </c>
      <c r="Y371" s="165">
        <f>COUNTIFS(BITACORA!$C$4:$C$7322,$B$7:$B$501,BITACORA!$E$4:$E$7322,$E$6:$AM$6,BITACORA!$B$4:$B$7322,"&gt;="&amp;$B$3,BITACORA!$B$4:$B$7322,"&lt;="&amp;$B$4)</f>
        <v>0</v>
      </c>
      <c r="Z371" s="165">
        <f>COUNTIFS(BITACORA!$C$4:$C$7322,$B$7:$B$501,BITACORA!$E$4:$E$7322,$E$6:$AM$6,BITACORA!$B$4:$B$7322,"&gt;="&amp;$B$3,BITACORA!$B$4:$B$7322,"&lt;="&amp;$B$4)</f>
        <v>0</v>
      </c>
      <c r="AA371" s="165">
        <f>COUNTIFS(BITACORA!$C$4:$C$7322,$B$7:$B$501,BITACORA!$E$4:$E$7322,$E$6:$AM$6,BITACORA!$B$4:$B$7322,"&gt;="&amp;$B$3,BITACORA!$B$4:$B$7322,"&lt;="&amp;$B$4)</f>
        <v>0</v>
      </c>
      <c r="AB371" s="165">
        <f>COUNTIFS(BITACORA!$C$4:$C$7322,$B$7:$B$501,BITACORA!$E$4:$E$7322,$E$6:$AM$6,BITACORA!$B$4:$B$7322,"&gt;="&amp;$B$3,BITACORA!$B$4:$B$7322,"&lt;="&amp;$B$4)</f>
        <v>0</v>
      </c>
      <c r="AC371" s="165">
        <f>COUNTIFS(BITACORA!$C$4:$C$7322,$B$7:$B$501,BITACORA!$E$4:$E$7322,$E$6:$AM$6,BITACORA!$B$4:$B$7322,"&gt;="&amp;$B$3,BITACORA!$B$4:$B$7322,"&lt;="&amp;$B$4)</f>
        <v>0</v>
      </c>
      <c r="AD371" s="165">
        <f>COUNTIFS(BITACORA!$C$4:$C$7322,$B$7:$B$501,BITACORA!$E$4:$E$7322,$E$6:$AM$6,BITACORA!$B$4:$B$7322,"&gt;="&amp;$B$3,BITACORA!$B$4:$B$7322,"&lt;="&amp;$B$4)</f>
        <v>0</v>
      </c>
      <c r="AE371" s="165">
        <f>COUNTIFS(BITACORA!$C$4:$C$7322,$B$7:$B$501,BITACORA!$E$4:$E$7322,$E$6:$AM$6,BITACORA!$B$4:$B$7322,"&gt;="&amp;$B$3,BITACORA!$B$4:$B$7322,"&lt;="&amp;$B$4)</f>
        <v>0</v>
      </c>
      <c r="AF371" s="165">
        <f>COUNTIFS(BITACORA!$C$4:$C$7322,$B$7:$B$501,BITACORA!$E$4:$E$7322,$E$6:$AM$6,BITACORA!$B$4:$B$7322,"&gt;="&amp;$B$3,BITACORA!$B$4:$B$7322,"&lt;="&amp;$B$4)</f>
        <v>0</v>
      </c>
      <c r="AG371" s="165">
        <f>COUNTIFS(BITACORA!$C$4:$C$7322,$B$7:$B$501,BITACORA!$E$4:$E$7322,$E$6:$AM$6,BITACORA!$B$4:$B$7322,"&gt;="&amp;$B$3,BITACORA!$B$4:$B$7322,"&lt;="&amp;$B$4)</f>
        <v>0</v>
      </c>
      <c r="AH371" s="165">
        <f>COUNTIFS(BITACORA!$C$4:$C$7322,$B$7:$B$501,BITACORA!$E$4:$E$7322,$E$6:$AM$6,BITACORA!$B$4:$B$7322,"&gt;="&amp;$B$3,BITACORA!$B$4:$B$7322,"&lt;="&amp;$B$4)</f>
        <v>0</v>
      </c>
      <c r="AI371" s="165">
        <f>COUNTIFS(BITACORA!$C$4:$C$7322,$B$7:$B$501,BITACORA!$E$4:$E$7322,$E$6:$AM$6,BITACORA!$B$4:$B$7322,"&gt;="&amp;$B$3,BITACORA!$B$4:$B$7322,"&lt;="&amp;$B$4)</f>
        <v>0</v>
      </c>
      <c r="AJ371" s="165">
        <f>COUNTIFS(BITACORA!$C$4:$C$7322,$B$7:$B$501,BITACORA!$E$4:$E$7322,$E$6:$AM$6,BITACORA!$B$4:$B$7322,"&gt;="&amp;$B$3,BITACORA!$B$4:$B$7322,"&lt;="&amp;$B$4)</f>
        <v>0</v>
      </c>
      <c r="AK371" s="165">
        <f>COUNTIFS(BITACORA!$C$4:$C$7322,$B$7:$B$501,BITACORA!$E$4:$E$7322,$E$6:$AM$6,BITACORA!$B$4:$B$7322,"&gt;="&amp;$B$3,BITACORA!$B$4:$B$7322,"&lt;="&amp;$B$4)</f>
        <v>0</v>
      </c>
      <c r="AL371" s="165">
        <f>COUNTIFS(BITACORA!$C$4:$C$7322,$B$7:$B$501,BITACORA!$E$4:$E$7322,$E$6:$AM$6,BITACORA!$B$4:$B$7322,"&gt;="&amp;$B$3,BITACORA!$B$4:$B$7322,"&lt;="&amp;$B$4)</f>
        <v>0</v>
      </c>
      <c r="AM371" s="165">
        <f>COUNTIFS(BITACORA!$C$4:$C$7322,$B$7:$B$501,BITACORA!$E$4:$E$7322,$E$6:$AM$6,BITACORA!$B$4:$B$7322,"&gt;="&amp;$B$3,BITACORA!$B$4:$B$7322,"&lt;="&amp;$B$4)</f>
        <v>0</v>
      </c>
    </row>
    <row r="372" spans="1:39">
      <c r="A372" s="141"/>
      <c r="B372" s="165"/>
      <c r="C372" s="165"/>
      <c r="D372" s="164">
        <f t="shared" si="0"/>
        <v>0</v>
      </c>
      <c r="E372" s="165">
        <f>COUNTIFS(BITACORA!$C$4:$C$7322,$B$7:$B$501,BITACORA!$E$4:$E$7322,$E$6:$AM$6,BITACORA!$B$4:$B$7322,"&gt;="&amp;$B$3,BITACORA!$B$4:$B$7322,"&lt;="&amp;$B$4)</f>
        <v>0</v>
      </c>
      <c r="F372" s="165">
        <f>COUNTIFS(BITACORA!$C$4:$C$7322,$B$7:$B$501,BITACORA!$E$4:$E$7322,$E$6:$AM$6,BITACORA!$B$4:$B$7322,"&gt;="&amp;$B$3,BITACORA!$B$4:$B$7322,"&lt;="&amp;$B$4)</f>
        <v>0</v>
      </c>
      <c r="G372" s="165">
        <f>COUNTIFS(BITACORA!$C$4:$C$7322,$B$7:$B$501,BITACORA!$E$4:$E$7322,$E$6:$AM$6,BITACORA!$B$4:$B$7322,"&gt;="&amp;$B$3,BITACORA!$B$4:$B$7322,"&lt;="&amp;$B$4)</f>
        <v>0</v>
      </c>
      <c r="H372" s="165">
        <f>COUNTIFS(BITACORA!$C$4:$C$7322,$B$7:$B$501,BITACORA!$E$4:$E$7322,$E$6:$AM$6,BITACORA!$B$4:$B$7322,"&gt;="&amp;$B$3,BITACORA!$B$4:$B$7322,"&lt;="&amp;$B$4)</f>
        <v>0</v>
      </c>
      <c r="I372" s="165">
        <f>COUNTIFS(BITACORA!$C$4:$C$7322,$B$7:$B$501,BITACORA!$E$4:$E$7322,$E$6:$AM$6,BITACORA!$B$4:$B$7322,"&gt;="&amp;$B$3,BITACORA!$B$4:$B$7322,"&lt;="&amp;$B$4)</f>
        <v>0</v>
      </c>
      <c r="J372" s="165">
        <f>COUNTIFS(BITACORA!$C$4:$C$7322,$B$7:$B$501,BITACORA!$E$4:$E$7322,$E$6:$AM$6,BITACORA!$B$4:$B$7322,"&gt;="&amp;$B$3,BITACORA!$B$4:$B$7322,"&lt;="&amp;$B$4)</f>
        <v>0</v>
      </c>
      <c r="K372" s="165">
        <f>COUNTIFS(BITACORA!$C$4:$C$7322,$B$7:$B$501,BITACORA!$E$4:$E$7322,$E$6:$AM$6,BITACORA!$B$4:$B$7322,"&gt;="&amp;$B$3,BITACORA!$B$4:$B$7322,"&lt;="&amp;$B$4)</f>
        <v>0</v>
      </c>
      <c r="L372" s="165">
        <f>COUNTIFS(BITACORA!$C$4:$C$7322,$B$7:$B$501,BITACORA!$E$4:$E$7322,$E$6:$AM$6,BITACORA!$B$4:$B$7322,"&gt;="&amp;$B$3,BITACORA!$B$4:$B$7322,"&lt;="&amp;$B$4)</f>
        <v>0</v>
      </c>
      <c r="M372" s="165">
        <f>COUNTIFS(BITACORA!$C$4:$C$7322,$B$7:$B$501,BITACORA!$E$4:$E$7322,$E$6:$AM$6,BITACORA!$B$4:$B$7322,"&gt;="&amp;$B$3,BITACORA!$B$4:$B$7322,"&lt;="&amp;$B$4)</f>
        <v>0</v>
      </c>
      <c r="N372" s="165">
        <f>COUNTIFS(BITACORA!$C$4:$C$7322,$B$7:$B$501,BITACORA!$E$4:$E$7322,$E$6:$AM$6,BITACORA!$B$4:$B$7322,"&gt;="&amp;$B$3,BITACORA!$B$4:$B$7322,"&lt;="&amp;$B$4)</f>
        <v>0</v>
      </c>
      <c r="O372" s="165">
        <f>COUNTIFS(BITACORA!$C$4:$C$7322,$B$7:$B$501,BITACORA!$E$4:$E$7322,$E$6:$AM$6,BITACORA!$B$4:$B$7322,"&gt;="&amp;$B$3,BITACORA!$B$4:$B$7322,"&lt;="&amp;$B$4)</f>
        <v>0</v>
      </c>
      <c r="P372" s="165">
        <f>COUNTIFS(BITACORA!$C$4:$C$7322,$B$7:$B$501,BITACORA!$E$4:$E$7322,$E$6:$AM$6,BITACORA!$B$4:$B$7322,"&gt;="&amp;$B$3,BITACORA!$B$4:$B$7322,"&lt;="&amp;$B$4)</f>
        <v>0</v>
      </c>
      <c r="Q372" s="165">
        <f>COUNTIFS(BITACORA!$C$4:$C$7322,$B$7:$B$501,BITACORA!$E$4:$E$7322,$E$6:$AM$6,BITACORA!$B$4:$B$7322,"&gt;="&amp;$B$3,BITACORA!$B$4:$B$7322,"&lt;="&amp;$B$4)</f>
        <v>0</v>
      </c>
      <c r="R372" s="165">
        <f>COUNTIFS(BITACORA!$C$4:$C$7322,$B$7:$B$501,BITACORA!$E$4:$E$7322,$E$6:$AM$6,BITACORA!$B$4:$B$7322,"&gt;="&amp;$B$3,BITACORA!$B$4:$B$7322,"&lt;="&amp;$B$4)</f>
        <v>0</v>
      </c>
      <c r="S372" s="165">
        <f>COUNTIFS(BITACORA!$C$4:$C$7322,$B$7:$B$501,BITACORA!$E$4:$E$7322,$E$6:$AM$6,BITACORA!$B$4:$B$7322,"&gt;="&amp;$B$3,BITACORA!$B$4:$B$7322,"&lt;="&amp;$B$4)</f>
        <v>0</v>
      </c>
      <c r="T372" s="165">
        <f>COUNTIFS(BITACORA!$C$4:$C$7322,$B$7:$B$501,BITACORA!$E$4:$E$7322,$E$6:$AM$6,BITACORA!$B$4:$B$7322,"&gt;="&amp;$B$3,BITACORA!$B$4:$B$7322,"&lt;="&amp;$B$4)</f>
        <v>0</v>
      </c>
      <c r="U372" s="165">
        <f>COUNTIFS(BITACORA!$C$4:$C$7322,$B$7:$B$501,BITACORA!$E$4:$E$7322,$E$6:$AM$6,BITACORA!$B$4:$B$7322,"&gt;="&amp;$B$3,BITACORA!$B$4:$B$7322,"&lt;="&amp;$B$4)</f>
        <v>0</v>
      </c>
      <c r="V372" s="165">
        <f>COUNTIFS(BITACORA!$C$4:$C$7322,$B$7:$B$501,BITACORA!$E$4:$E$7322,$E$6:$AM$6,BITACORA!$B$4:$B$7322,"&gt;="&amp;$B$3,BITACORA!$B$4:$B$7322,"&lt;="&amp;$B$4)</f>
        <v>0</v>
      </c>
      <c r="W372" s="165">
        <f>COUNTIFS(BITACORA!$C$4:$C$7322,$B$7:$B$501,BITACORA!$E$4:$E$7322,$E$6:$AM$6,BITACORA!$B$4:$B$7322,"&gt;="&amp;$B$3,BITACORA!$B$4:$B$7322,"&lt;="&amp;$B$4)</f>
        <v>0</v>
      </c>
      <c r="X372" s="165">
        <f>COUNTIFS(BITACORA!$C$4:$C$7322,$B$7:$B$501,BITACORA!$E$4:$E$7322,$E$6:$AM$6,BITACORA!$B$4:$B$7322,"&gt;="&amp;$B$3,BITACORA!$B$4:$B$7322,"&lt;="&amp;$B$4)</f>
        <v>0</v>
      </c>
      <c r="Y372" s="165">
        <f>COUNTIFS(BITACORA!$C$4:$C$7322,$B$7:$B$501,BITACORA!$E$4:$E$7322,$E$6:$AM$6,BITACORA!$B$4:$B$7322,"&gt;="&amp;$B$3,BITACORA!$B$4:$B$7322,"&lt;="&amp;$B$4)</f>
        <v>0</v>
      </c>
      <c r="Z372" s="165">
        <f>COUNTIFS(BITACORA!$C$4:$C$7322,$B$7:$B$501,BITACORA!$E$4:$E$7322,$E$6:$AM$6,BITACORA!$B$4:$B$7322,"&gt;="&amp;$B$3,BITACORA!$B$4:$B$7322,"&lt;="&amp;$B$4)</f>
        <v>0</v>
      </c>
      <c r="AA372" s="165">
        <f>COUNTIFS(BITACORA!$C$4:$C$7322,$B$7:$B$501,BITACORA!$E$4:$E$7322,$E$6:$AM$6,BITACORA!$B$4:$B$7322,"&gt;="&amp;$B$3,BITACORA!$B$4:$B$7322,"&lt;="&amp;$B$4)</f>
        <v>0</v>
      </c>
      <c r="AB372" s="165">
        <f>COUNTIFS(BITACORA!$C$4:$C$7322,$B$7:$B$501,BITACORA!$E$4:$E$7322,$E$6:$AM$6,BITACORA!$B$4:$B$7322,"&gt;="&amp;$B$3,BITACORA!$B$4:$B$7322,"&lt;="&amp;$B$4)</f>
        <v>0</v>
      </c>
      <c r="AC372" s="165">
        <f>COUNTIFS(BITACORA!$C$4:$C$7322,$B$7:$B$501,BITACORA!$E$4:$E$7322,$E$6:$AM$6,BITACORA!$B$4:$B$7322,"&gt;="&amp;$B$3,BITACORA!$B$4:$B$7322,"&lt;="&amp;$B$4)</f>
        <v>0</v>
      </c>
      <c r="AD372" s="165">
        <f>COUNTIFS(BITACORA!$C$4:$C$7322,$B$7:$B$501,BITACORA!$E$4:$E$7322,$E$6:$AM$6,BITACORA!$B$4:$B$7322,"&gt;="&amp;$B$3,BITACORA!$B$4:$B$7322,"&lt;="&amp;$B$4)</f>
        <v>0</v>
      </c>
      <c r="AE372" s="165">
        <f>COUNTIFS(BITACORA!$C$4:$C$7322,$B$7:$B$501,BITACORA!$E$4:$E$7322,$E$6:$AM$6,BITACORA!$B$4:$B$7322,"&gt;="&amp;$B$3,BITACORA!$B$4:$B$7322,"&lt;="&amp;$B$4)</f>
        <v>0</v>
      </c>
      <c r="AF372" s="165">
        <f>COUNTIFS(BITACORA!$C$4:$C$7322,$B$7:$B$501,BITACORA!$E$4:$E$7322,$E$6:$AM$6,BITACORA!$B$4:$B$7322,"&gt;="&amp;$B$3,BITACORA!$B$4:$B$7322,"&lt;="&amp;$B$4)</f>
        <v>0</v>
      </c>
      <c r="AG372" s="165">
        <f>COUNTIFS(BITACORA!$C$4:$C$7322,$B$7:$B$501,BITACORA!$E$4:$E$7322,$E$6:$AM$6,BITACORA!$B$4:$B$7322,"&gt;="&amp;$B$3,BITACORA!$B$4:$B$7322,"&lt;="&amp;$B$4)</f>
        <v>0</v>
      </c>
      <c r="AH372" s="165">
        <f>COUNTIFS(BITACORA!$C$4:$C$7322,$B$7:$B$501,BITACORA!$E$4:$E$7322,$E$6:$AM$6,BITACORA!$B$4:$B$7322,"&gt;="&amp;$B$3,BITACORA!$B$4:$B$7322,"&lt;="&amp;$B$4)</f>
        <v>0</v>
      </c>
      <c r="AI372" s="165">
        <f>COUNTIFS(BITACORA!$C$4:$C$7322,$B$7:$B$501,BITACORA!$E$4:$E$7322,$E$6:$AM$6,BITACORA!$B$4:$B$7322,"&gt;="&amp;$B$3,BITACORA!$B$4:$B$7322,"&lt;="&amp;$B$4)</f>
        <v>0</v>
      </c>
      <c r="AJ372" s="165">
        <f>COUNTIFS(BITACORA!$C$4:$C$7322,$B$7:$B$501,BITACORA!$E$4:$E$7322,$E$6:$AM$6,BITACORA!$B$4:$B$7322,"&gt;="&amp;$B$3,BITACORA!$B$4:$B$7322,"&lt;="&amp;$B$4)</f>
        <v>0</v>
      </c>
      <c r="AK372" s="165">
        <f>COUNTIFS(BITACORA!$C$4:$C$7322,$B$7:$B$501,BITACORA!$E$4:$E$7322,$E$6:$AM$6,BITACORA!$B$4:$B$7322,"&gt;="&amp;$B$3,BITACORA!$B$4:$B$7322,"&lt;="&amp;$B$4)</f>
        <v>0</v>
      </c>
      <c r="AL372" s="165">
        <f>COUNTIFS(BITACORA!$C$4:$C$7322,$B$7:$B$501,BITACORA!$E$4:$E$7322,$E$6:$AM$6,BITACORA!$B$4:$B$7322,"&gt;="&amp;$B$3,BITACORA!$B$4:$B$7322,"&lt;="&amp;$B$4)</f>
        <v>0</v>
      </c>
      <c r="AM372" s="165">
        <f>COUNTIFS(BITACORA!$C$4:$C$7322,$B$7:$B$501,BITACORA!$E$4:$E$7322,$E$6:$AM$6,BITACORA!$B$4:$B$7322,"&gt;="&amp;$B$3,BITACORA!$B$4:$B$7322,"&lt;="&amp;$B$4)</f>
        <v>0</v>
      </c>
    </row>
    <row r="373" spans="1:39">
      <c r="A373" s="141"/>
      <c r="B373" s="165"/>
      <c r="C373" s="165"/>
      <c r="D373" s="164">
        <f t="shared" si="0"/>
        <v>0</v>
      </c>
      <c r="E373" s="165">
        <f>COUNTIFS(BITACORA!$C$4:$C$7322,$B$7:$B$501,BITACORA!$E$4:$E$7322,$E$6:$AM$6,BITACORA!$B$4:$B$7322,"&gt;="&amp;$B$3,BITACORA!$B$4:$B$7322,"&lt;="&amp;$B$4)</f>
        <v>0</v>
      </c>
      <c r="F373" s="165">
        <f>COUNTIFS(BITACORA!$C$4:$C$7322,$B$7:$B$501,BITACORA!$E$4:$E$7322,$E$6:$AM$6,BITACORA!$B$4:$B$7322,"&gt;="&amp;$B$3,BITACORA!$B$4:$B$7322,"&lt;="&amp;$B$4)</f>
        <v>0</v>
      </c>
      <c r="G373" s="165">
        <f>COUNTIFS(BITACORA!$C$4:$C$7322,$B$7:$B$501,BITACORA!$E$4:$E$7322,$E$6:$AM$6,BITACORA!$B$4:$B$7322,"&gt;="&amp;$B$3,BITACORA!$B$4:$B$7322,"&lt;="&amp;$B$4)</f>
        <v>0</v>
      </c>
      <c r="H373" s="165">
        <f>COUNTIFS(BITACORA!$C$4:$C$7322,$B$7:$B$501,BITACORA!$E$4:$E$7322,$E$6:$AM$6,BITACORA!$B$4:$B$7322,"&gt;="&amp;$B$3,BITACORA!$B$4:$B$7322,"&lt;="&amp;$B$4)</f>
        <v>0</v>
      </c>
      <c r="I373" s="165">
        <f>COUNTIFS(BITACORA!$C$4:$C$7322,$B$7:$B$501,BITACORA!$E$4:$E$7322,$E$6:$AM$6,BITACORA!$B$4:$B$7322,"&gt;="&amp;$B$3,BITACORA!$B$4:$B$7322,"&lt;="&amp;$B$4)</f>
        <v>0</v>
      </c>
      <c r="J373" s="165">
        <f>COUNTIFS(BITACORA!$C$4:$C$7322,$B$7:$B$501,BITACORA!$E$4:$E$7322,$E$6:$AM$6,BITACORA!$B$4:$B$7322,"&gt;="&amp;$B$3,BITACORA!$B$4:$B$7322,"&lt;="&amp;$B$4)</f>
        <v>0</v>
      </c>
      <c r="K373" s="165">
        <f>COUNTIFS(BITACORA!$C$4:$C$7322,$B$7:$B$501,BITACORA!$E$4:$E$7322,$E$6:$AM$6,BITACORA!$B$4:$B$7322,"&gt;="&amp;$B$3,BITACORA!$B$4:$B$7322,"&lt;="&amp;$B$4)</f>
        <v>0</v>
      </c>
      <c r="L373" s="165">
        <f>COUNTIFS(BITACORA!$C$4:$C$7322,$B$7:$B$501,BITACORA!$E$4:$E$7322,$E$6:$AM$6,BITACORA!$B$4:$B$7322,"&gt;="&amp;$B$3,BITACORA!$B$4:$B$7322,"&lt;="&amp;$B$4)</f>
        <v>0</v>
      </c>
      <c r="M373" s="165">
        <f>COUNTIFS(BITACORA!$C$4:$C$7322,$B$7:$B$501,BITACORA!$E$4:$E$7322,$E$6:$AM$6,BITACORA!$B$4:$B$7322,"&gt;="&amp;$B$3,BITACORA!$B$4:$B$7322,"&lt;="&amp;$B$4)</f>
        <v>0</v>
      </c>
      <c r="N373" s="165">
        <f>COUNTIFS(BITACORA!$C$4:$C$7322,$B$7:$B$501,BITACORA!$E$4:$E$7322,$E$6:$AM$6,BITACORA!$B$4:$B$7322,"&gt;="&amp;$B$3,BITACORA!$B$4:$B$7322,"&lt;="&amp;$B$4)</f>
        <v>0</v>
      </c>
      <c r="O373" s="165">
        <f>COUNTIFS(BITACORA!$C$4:$C$7322,$B$7:$B$501,BITACORA!$E$4:$E$7322,$E$6:$AM$6,BITACORA!$B$4:$B$7322,"&gt;="&amp;$B$3,BITACORA!$B$4:$B$7322,"&lt;="&amp;$B$4)</f>
        <v>0</v>
      </c>
      <c r="P373" s="165">
        <f>COUNTIFS(BITACORA!$C$4:$C$7322,$B$7:$B$501,BITACORA!$E$4:$E$7322,$E$6:$AM$6,BITACORA!$B$4:$B$7322,"&gt;="&amp;$B$3,BITACORA!$B$4:$B$7322,"&lt;="&amp;$B$4)</f>
        <v>0</v>
      </c>
      <c r="Q373" s="165">
        <f>COUNTIFS(BITACORA!$C$4:$C$7322,$B$7:$B$501,BITACORA!$E$4:$E$7322,$E$6:$AM$6,BITACORA!$B$4:$B$7322,"&gt;="&amp;$B$3,BITACORA!$B$4:$B$7322,"&lt;="&amp;$B$4)</f>
        <v>0</v>
      </c>
      <c r="R373" s="165">
        <f>COUNTIFS(BITACORA!$C$4:$C$7322,$B$7:$B$501,BITACORA!$E$4:$E$7322,$E$6:$AM$6,BITACORA!$B$4:$B$7322,"&gt;="&amp;$B$3,BITACORA!$B$4:$B$7322,"&lt;="&amp;$B$4)</f>
        <v>0</v>
      </c>
      <c r="S373" s="165">
        <f>COUNTIFS(BITACORA!$C$4:$C$7322,$B$7:$B$501,BITACORA!$E$4:$E$7322,$E$6:$AM$6,BITACORA!$B$4:$B$7322,"&gt;="&amp;$B$3,BITACORA!$B$4:$B$7322,"&lt;="&amp;$B$4)</f>
        <v>0</v>
      </c>
      <c r="T373" s="165">
        <f>COUNTIFS(BITACORA!$C$4:$C$7322,$B$7:$B$501,BITACORA!$E$4:$E$7322,$E$6:$AM$6,BITACORA!$B$4:$B$7322,"&gt;="&amp;$B$3,BITACORA!$B$4:$B$7322,"&lt;="&amp;$B$4)</f>
        <v>0</v>
      </c>
      <c r="U373" s="165">
        <f>COUNTIFS(BITACORA!$C$4:$C$7322,$B$7:$B$501,BITACORA!$E$4:$E$7322,$E$6:$AM$6,BITACORA!$B$4:$B$7322,"&gt;="&amp;$B$3,BITACORA!$B$4:$B$7322,"&lt;="&amp;$B$4)</f>
        <v>0</v>
      </c>
      <c r="V373" s="165">
        <f>COUNTIFS(BITACORA!$C$4:$C$7322,$B$7:$B$501,BITACORA!$E$4:$E$7322,$E$6:$AM$6,BITACORA!$B$4:$B$7322,"&gt;="&amp;$B$3,BITACORA!$B$4:$B$7322,"&lt;="&amp;$B$4)</f>
        <v>0</v>
      </c>
      <c r="W373" s="165">
        <f>COUNTIFS(BITACORA!$C$4:$C$7322,$B$7:$B$501,BITACORA!$E$4:$E$7322,$E$6:$AM$6,BITACORA!$B$4:$B$7322,"&gt;="&amp;$B$3,BITACORA!$B$4:$B$7322,"&lt;="&amp;$B$4)</f>
        <v>0</v>
      </c>
      <c r="X373" s="165">
        <f>COUNTIFS(BITACORA!$C$4:$C$7322,$B$7:$B$501,BITACORA!$E$4:$E$7322,$E$6:$AM$6,BITACORA!$B$4:$B$7322,"&gt;="&amp;$B$3,BITACORA!$B$4:$B$7322,"&lt;="&amp;$B$4)</f>
        <v>0</v>
      </c>
      <c r="Y373" s="165">
        <f>COUNTIFS(BITACORA!$C$4:$C$7322,$B$7:$B$501,BITACORA!$E$4:$E$7322,$E$6:$AM$6,BITACORA!$B$4:$B$7322,"&gt;="&amp;$B$3,BITACORA!$B$4:$B$7322,"&lt;="&amp;$B$4)</f>
        <v>0</v>
      </c>
      <c r="Z373" s="165">
        <f>COUNTIFS(BITACORA!$C$4:$C$7322,$B$7:$B$501,BITACORA!$E$4:$E$7322,$E$6:$AM$6,BITACORA!$B$4:$B$7322,"&gt;="&amp;$B$3,BITACORA!$B$4:$B$7322,"&lt;="&amp;$B$4)</f>
        <v>0</v>
      </c>
      <c r="AA373" s="165">
        <f>COUNTIFS(BITACORA!$C$4:$C$7322,$B$7:$B$501,BITACORA!$E$4:$E$7322,$E$6:$AM$6,BITACORA!$B$4:$B$7322,"&gt;="&amp;$B$3,BITACORA!$B$4:$B$7322,"&lt;="&amp;$B$4)</f>
        <v>0</v>
      </c>
      <c r="AB373" s="165">
        <f>COUNTIFS(BITACORA!$C$4:$C$7322,$B$7:$B$501,BITACORA!$E$4:$E$7322,$E$6:$AM$6,BITACORA!$B$4:$B$7322,"&gt;="&amp;$B$3,BITACORA!$B$4:$B$7322,"&lt;="&amp;$B$4)</f>
        <v>0</v>
      </c>
      <c r="AC373" s="165">
        <f>COUNTIFS(BITACORA!$C$4:$C$7322,$B$7:$B$501,BITACORA!$E$4:$E$7322,$E$6:$AM$6,BITACORA!$B$4:$B$7322,"&gt;="&amp;$B$3,BITACORA!$B$4:$B$7322,"&lt;="&amp;$B$4)</f>
        <v>0</v>
      </c>
      <c r="AD373" s="165">
        <f>COUNTIFS(BITACORA!$C$4:$C$7322,$B$7:$B$501,BITACORA!$E$4:$E$7322,$E$6:$AM$6,BITACORA!$B$4:$B$7322,"&gt;="&amp;$B$3,BITACORA!$B$4:$B$7322,"&lt;="&amp;$B$4)</f>
        <v>0</v>
      </c>
      <c r="AE373" s="165">
        <f>COUNTIFS(BITACORA!$C$4:$C$7322,$B$7:$B$501,BITACORA!$E$4:$E$7322,$E$6:$AM$6,BITACORA!$B$4:$B$7322,"&gt;="&amp;$B$3,BITACORA!$B$4:$B$7322,"&lt;="&amp;$B$4)</f>
        <v>0</v>
      </c>
      <c r="AF373" s="165">
        <f>COUNTIFS(BITACORA!$C$4:$C$7322,$B$7:$B$501,BITACORA!$E$4:$E$7322,$E$6:$AM$6,BITACORA!$B$4:$B$7322,"&gt;="&amp;$B$3,BITACORA!$B$4:$B$7322,"&lt;="&amp;$B$4)</f>
        <v>0</v>
      </c>
      <c r="AG373" s="165">
        <f>COUNTIFS(BITACORA!$C$4:$C$7322,$B$7:$B$501,BITACORA!$E$4:$E$7322,$E$6:$AM$6,BITACORA!$B$4:$B$7322,"&gt;="&amp;$B$3,BITACORA!$B$4:$B$7322,"&lt;="&amp;$B$4)</f>
        <v>0</v>
      </c>
      <c r="AH373" s="165">
        <f>COUNTIFS(BITACORA!$C$4:$C$7322,$B$7:$B$501,BITACORA!$E$4:$E$7322,$E$6:$AM$6,BITACORA!$B$4:$B$7322,"&gt;="&amp;$B$3,BITACORA!$B$4:$B$7322,"&lt;="&amp;$B$4)</f>
        <v>0</v>
      </c>
      <c r="AI373" s="165">
        <f>COUNTIFS(BITACORA!$C$4:$C$7322,$B$7:$B$501,BITACORA!$E$4:$E$7322,$E$6:$AM$6,BITACORA!$B$4:$B$7322,"&gt;="&amp;$B$3,BITACORA!$B$4:$B$7322,"&lt;="&amp;$B$4)</f>
        <v>0</v>
      </c>
      <c r="AJ373" s="165">
        <f>COUNTIFS(BITACORA!$C$4:$C$7322,$B$7:$B$501,BITACORA!$E$4:$E$7322,$E$6:$AM$6,BITACORA!$B$4:$B$7322,"&gt;="&amp;$B$3,BITACORA!$B$4:$B$7322,"&lt;="&amp;$B$4)</f>
        <v>0</v>
      </c>
      <c r="AK373" s="165">
        <f>COUNTIFS(BITACORA!$C$4:$C$7322,$B$7:$B$501,BITACORA!$E$4:$E$7322,$E$6:$AM$6,BITACORA!$B$4:$B$7322,"&gt;="&amp;$B$3,BITACORA!$B$4:$B$7322,"&lt;="&amp;$B$4)</f>
        <v>0</v>
      </c>
      <c r="AL373" s="165">
        <f>COUNTIFS(BITACORA!$C$4:$C$7322,$B$7:$B$501,BITACORA!$E$4:$E$7322,$E$6:$AM$6,BITACORA!$B$4:$B$7322,"&gt;="&amp;$B$3,BITACORA!$B$4:$B$7322,"&lt;="&amp;$B$4)</f>
        <v>0</v>
      </c>
      <c r="AM373" s="165">
        <f>COUNTIFS(BITACORA!$C$4:$C$7322,$B$7:$B$501,BITACORA!$E$4:$E$7322,$E$6:$AM$6,BITACORA!$B$4:$B$7322,"&gt;="&amp;$B$3,BITACORA!$B$4:$B$7322,"&lt;="&amp;$B$4)</f>
        <v>0</v>
      </c>
    </row>
    <row r="374" spans="1:39">
      <c r="A374" s="141"/>
      <c r="B374" s="165"/>
      <c r="C374" s="165"/>
      <c r="D374" s="164">
        <f t="shared" si="0"/>
        <v>0</v>
      </c>
      <c r="E374" s="165">
        <f>COUNTIFS(BITACORA!$C$4:$C$7322,$B$7:$B$501,BITACORA!$E$4:$E$7322,$E$6:$AM$6,BITACORA!$B$4:$B$7322,"&gt;="&amp;$B$3,BITACORA!$B$4:$B$7322,"&lt;="&amp;$B$4)</f>
        <v>0</v>
      </c>
      <c r="F374" s="165">
        <f>COUNTIFS(BITACORA!$C$4:$C$7322,$B$7:$B$501,BITACORA!$E$4:$E$7322,$E$6:$AM$6,BITACORA!$B$4:$B$7322,"&gt;="&amp;$B$3,BITACORA!$B$4:$B$7322,"&lt;="&amp;$B$4)</f>
        <v>0</v>
      </c>
      <c r="G374" s="165">
        <f>COUNTIFS(BITACORA!$C$4:$C$7322,$B$7:$B$501,BITACORA!$E$4:$E$7322,$E$6:$AM$6,BITACORA!$B$4:$B$7322,"&gt;="&amp;$B$3,BITACORA!$B$4:$B$7322,"&lt;="&amp;$B$4)</f>
        <v>0</v>
      </c>
      <c r="H374" s="165">
        <f>COUNTIFS(BITACORA!$C$4:$C$7322,$B$7:$B$501,BITACORA!$E$4:$E$7322,$E$6:$AM$6,BITACORA!$B$4:$B$7322,"&gt;="&amp;$B$3,BITACORA!$B$4:$B$7322,"&lt;="&amp;$B$4)</f>
        <v>0</v>
      </c>
      <c r="I374" s="165">
        <f>COUNTIFS(BITACORA!$C$4:$C$7322,$B$7:$B$501,BITACORA!$E$4:$E$7322,$E$6:$AM$6,BITACORA!$B$4:$B$7322,"&gt;="&amp;$B$3,BITACORA!$B$4:$B$7322,"&lt;="&amp;$B$4)</f>
        <v>0</v>
      </c>
      <c r="J374" s="165">
        <f>COUNTIFS(BITACORA!$C$4:$C$7322,$B$7:$B$501,BITACORA!$E$4:$E$7322,$E$6:$AM$6,BITACORA!$B$4:$B$7322,"&gt;="&amp;$B$3,BITACORA!$B$4:$B$7322,"&lt;="&amp;$B$4)</f>
        <v>0</v>
      </c>
      <c r="K374" s="165">
        <f>COUNTIFS(BITACORA!$C$4:$C$7322,$B$7:$B$501,BITACORA!$E$4:$E$7322,$E$6:$AM$6,BITACORA!$B$4:$B$7322,"&gt;="&amp;$B$3,BITACORA!$B$4:$B$7322,"&lt;="&amp;$B$4)</f>
        <v>0</v>
      </c>
      <c r="L374" s="165">
        <f>COUNTIFS(BITACORA!$C$4:$C$7322,$B$7:$B$501,BITACORA!$E$4:$E$7322,$E$6:$AM$6,BITACORA!$B$4:$B$7322,"&gt;="&amp;$B$3,BITACORA!$B$4:$B$7322,"&lt;="&amp;$B$4)</f>
        <v>0</v>
      </c>
      <c r="M374" s="165">
        <f>COUNTIFS(BITACORA!$C$4:$C$7322,$B$7:$B$501,BITACORA!$E$4:$E$7322,$E$6:$AM$6,BITACORA!$B$4:$B$7322,"&gt;="&amp;$B$3,BITACORA!$B$4:$B$7322,"&lt;="&amp;$B$4)</f>
        <v>0</v>
      </c>
      <c r="N374" s="165">
        <f>COUNTIFS(BITACORA!$C$4:$C$7322,$B$7:$B$501,BITACORA!$E$4:$E$7322,$E$6:$AM$6,BITACORA!$B$4:$B$7322,"&gt;="&amp;$B$3,BITACORA!$B$4:$B$7322,"&lt;="&amp;$B$4)</f>
        <v>0</v>
      </c>
      <c r="O374" s="165">
        <f>COUNTIFS(BITACORA!$C$4:$C$7322,$B$7:$B$501,BITACORA!$E$4:$E$7322,$E$6:$AM$6,BITACORA!$B$4:$B$7322,"&gt;="&amp;$B$3,BITACORA!$B$4:$B$7322,"&lt;="&amp;$B$4)</f>
        <v>0</v>
      </c>
      <c r="P374" s="165">
        <f>COUNTIFS(BITACORA!$C$4:$C$7322,$B$7:$B$501,BITACORA!$E$4:$E$7322,$E$6:$AM$6,BITACORA!$B$4:$B$7322,"&gt;="&amp;$B$3,BITACORA!$B$4:$B$7322,"&lt;="&amp;$B$4)</f>
        <v>0</v>
      </c>
      <c r="Q374" s="165">
        <f>COUNTIFS(BITACORA!$C$4:$C$7322,$B$7:$B$501,BITACORA!$E$4:$E$7322,$E$6:$AM$6,BITACORA!$B$4:$B$7322,"&gt;="&amp;$B$3,BITACORA!$B$4:$B$7322,"&lt;="&amp;$B$4)</f>
        <v>0</v>
      </c>
      <c r="R374" s="165">
        <f>COUNTIFS(BITACORA!$C$4:$C$7322,$B$7:$B$501,BITACORA!$E$4:$E$7322,$E$6:$AM$6,BITACORA!$B$4:$B$7322,"&gt;="&amp;$B$3,BITACORA!$B$4:$B$7322,"&lt;="&amp;$B$4)</f>
        <v>0</v>
      </c>
      <c r="S374" s="165">
        <f>COUNTIFS(BITACORA!$C$4:$C$7322,$B$7:$B$501,BITACORA!$E$4:$E$7322,$E$6:$AM$6,BITACORA!$B$4:$B$7322,"&gt;="&amp;$B$3,BITACORA!$B$4:$B$7322,"&lt;="&amp;$B$4)</f>
        <v>0</v>
      </c>
      <c r="T374" s="165">
        <f>COUNTIFS(BITACORA!$C$4:$C$7322,$B$7:$B$501,BITACORA!$E$4:$E$7322,$E$6:$AM$6,BITACORA!$B$4:$B$7322,"&gt;="&amp;$B$3,BITACORA!$B$4:$B$7322,"&lt;="&amp;$B$4)</f>
        <v>0</v>
      </c>
      <c r="U374" s="165">
        <f>COUNTIFS(BITACORA!$C$4:$C$7322,$B$7:$B$501,BITACORA!$E$4:$E$7322,$E$6:$AM$6,BITACORA!$B$4:$B$7322,"&gt;="&amp;$B$3,BITACORA!$B$4:$B$7322,"&lt;="&amp;$B$4)</f>
        <v>0</v>
      </c>
      <c r="V374" s="165">
        <f>COUNTIFS(BITACORA!$C$4:$C$7322,$B$7:$B$501,BITACORA!$E$4:$E$7322,$E$6:$AM$6,BITACORA!$B$4:$B$7322,"&gt;="&amp;$B$3,BITACORA!$B$4:$B$7322,"&lt;="&amp;$B$4)</f>
        <v>0</v>
      </c>
      <c r="W374" s="165">
        <f>COUNTIFS(BITACORA!$C$4:$C$7322,$B$7:$B$501,BITACORA!$E$4:$E$7322,$E$6:$AM$6,BITACORA!$B$4:$B$7322,"&gt;="&amp;$B$3,BITACORA!$B$4:$B$7322,"&lt;="&amp;$B$4)</f>
        <v>0</v>
      </c>
      <c r="X374" s="165">
        <f>COUNTIFS(BITACORA!$C$4:$C$7322,$B$7:$B$501,BITACORA!$E$4:$E$7322,$E$6:$AM$6,BITACORA!$B$4:$B$7322,"&gt;="&amp;$B$3,BITACORA!$B$4:$B$7322,"&lt;="&amp;$B$4)</f>
        <v>0</v>
      </c>
      <c r="Y374" s="165">
        <f>COUNTIFS(BITACORA!$C$4:$C$7322,$B$7:$B$501,BITACORA!$E$4:$E$7322,$E$6:$AM$6,BITACORA!$B$4:$B$7322,"&gt;="&amp;$B$3,BITACORA!$B$4:$B$7322,"&lt;="&amp;$B$4)</f>
        <v>0</v>
      </c>
      <c r="Z374" s="165">
        <f>COUNTIFS(BITACORA!$C$4:$C$7322,$B$7:$B$501,BITACORA!$E$4:$E$7322,$E$6:$AM$6,BITACORA!$B$4:$B$7322,"&gt;="&amp;$B$3,BITACORA!$B$4:$B$7322,"&lt;="&amp;$B$4)</f>
        <v>0</v>
      </c>
      <c r="AA374" s="165">
        <f>COUNTIFS(BITACORA!$C$4:$C$7322,$B$7:$B$501,BITACORA!$E$4:$E$7322,$E$6:$AM$6,BITACORA!$B$4:$B$7322,"&gt;="&amp;$B$3,BITACORA!$B$4:$B$7322,"&lt;="&amp;$B$4)</f>
        <v>0</v>
      </c>
      <c r="AB374" s="165">
        <f>COUNTIFS(BITACORA!$C$4:$C$7322,$B$7:$B$501,BITACORA!$E$4:$E$7322,$E$6:$AM$6,BITACORA!$B$4:$B$7322,"&gt;="&amp;$B$3,BITACORA!$B$4:$B$7322,"&lt;="&amp;$B$4)</f>
        <v>0</v>
      </c>
      <c r="AC374" s="165">
        <f>COUNTIFS(BITACORA!$C$4:$C$7322,$B$7:$B$501,BITACORA!$E$4:$E$7322,$E$6:$AM$6,BITACORA!$B$4:$B$7322,"&gt;="&amp;$B$3,BITACORA!$B$4:$B$7322,"&lt;="&amp;$B$4)</f>
        <v>0</v>
      </c>
      <c r="AD374" s="165">
        <f>COUNTIFS(BITACORA!$C$4:$C$7322,$B$7:$B$501,BITACORA!$E$4:$E$7322,$E$6:$AM$6,BITACORA!$B$4:$B$7322,"&gt;="&amp;$B$3,BITACORA!$B$4:$B$7322,"&lt;="&amp;$B$4)</f>
        <v>0</v>
      </c>
      <c r="AE374" s="165">
        <f>COUNTIFS(BITACORA!$C$4:$C$7322,$B$7:$B$501,BITACORA!$E$4:$E$7322,$E$6:$AM$6,BITACORA!$B$4:$B$7322,"&gt;="&amp;$B$3,BITACORA!$B$4:$B$7322,"&lt;="&amp;$B$4)</f>
        <v>0</v>
      </c>
      <c r="AF374" s="165">
        <f>COUNTIFS(BITACORA!$C$4:$C$7322,$B$7:$B$501,BITACORA!$E$4:$E$7322,$E$6:$AM$6,BITACORA!$B$4:$B$7322,"&gt;="&amp;$B$3,BITACORA!$B$4:$B$7322,"&lt;="&amp;$B$4)</f>
        <v>0</v>
      </c>
      <c r="AG374" s="165">
        <f>COUNTIFS(BITACORA!$C$4:$C$7322,$B$7:$B$501,BITACORA!$E$4:$E$7322,$E$6:$AM$6,BITACORA!$B$4:$B$7322,"&gt;="&amp;$B$3,BITACORA!$B$4:$B$7322,"&lt;="&amp;$B$4)</f>
        <v>0</v>
      </c>
      <c r="AH374" s="165">
        <f>COUNTIFS(BITACORA!$C$4:$C$7322,$B$7:$B$501,BITACORA!$E$4:$E$7322,$E$6:$AM$6,BITACORA!$B$4:$B$7322,"&gt;="&amp;$B$3,BITACORA!$B$4:$B$7322,"&lt;="&amp;$B$4)</f>
        <v>0</v>
      </c>
      <c r="AI374" s="165">
        <f>COUNTIFS(BITACORA!$C$4:$C$7322,$B$7:$B$501,BITACORA!$E$4:$E$7322,$E$6:$AM$6,BITACORA!$B$4:$B$7322,"&gt;="&amp;$B$3,BITACORA!$B$4:$B$7322,"&lt;="&amp;$B$4)</f>
        <v>0</v>
      </c>
      <c r="AJ374" s="165">
        <f>COUNTIFS(BITACORA!$C$4:$C$7322,$B$7:$B$501,BITACORA!$E$4:$E$7322,$E$6:$AM$6,BITACORA!$B$4:$B$7322,"&gt;="&amp;$B$3,BITACORA!$B$4:$B$7322,"&lt;="&amp;$B$4)</f>
        <v>0</v>
      </c>
      <c r="AK374" s="165">
        <f>COUNTIFS(BITACORA!$C$4:$C$7322,$B$7:$B$501,BITACORA!$E$4:$E$7322,$E$6:$AM$6,BITACORA!$B$4:$B$7322,"&gt;="&amp;$B$3,BITACORA!$B$4:$B$7322,"&lt;="&amp;$B$4)</f>
        <v>0</v>
      </c>
      <c r="AL374" s="165">
        <f>COUNTIFS(BITACORA!$C$4:$C$7322,$B$7:$B$501,BITACORA!$E$4:$E$7322,$E$6:$AM$6,BITACORA!$B$4:$B$7322,"&gt;="&amp;$B$3,BITACORA!$B$4:$B$7322,"&lt;="&amp;$B$4)</f>
        <v>0</v>
      </c>
      <c r="AM374" s="165">
        <f>COUNTIFS(BITACORA!$C$4:$C$7322,$B$7:$B$501,BITACORA!$E$4:$E$7322,$E$6:$AM$6,BITACORA!$B$4:$B$7322,"&gt;="&amp;$B$3,BITACORA!$B$4:$B$7322,"&lt;="&amp;$B$4)</f>
        <v>0</v>
      </c>
    </row>
    <row r="375" spans="1:39">
      <c r="A375" s="141"/>
      <c r="B375" s="165"/>
      <c r="C375" s="165"/>
      <c r="D375" s="164">
        <f t="shared" si="0"/>
        <v>0</v>
      </c>
      <c r="E375" s="165">
        <f>COUNTIFS(BITACORA!$C$4:$C$7322,$B$7:$B$501,BITACORA!$E$4:$E$7322,$E$6:$AM$6,BITACORA!$B$4:$B$7322,"&gt;="&amp;$B$3,BITACORA!$B$4:$B$7322,"&lt;="&amp;$B$4)</f>
        <v>0</v>
      </c>
      <c r="F375" s="165">
        <f>COUNTIFS(BITACORA!$C$4:$C$7322,$B$7:$B$501,BITACORA!$E$4:$E$7322,$E$6:$AM$6,BITACORA!$B$4:$B$7322,"&gt;="&amp;$B$3,BITACORA!$B$4:$B$7322,"&lt;="&amp;$B$4)</f>
        <v>0</v>
      </c>
      <c r="G375" s="165">
        <f>COUNTIFS(BITACORA!$C$4:$C$7322,$B$7:$B$501,BITACORA!$E$4:$E$7322,$E$6:$AM$6,BITACORA!$B$4:$B$7322,"&gt;="&amp;$B$3,BITACORA!$B$4:$B$7322,"&lt;="&amp;$B$4)</f>
        <v>0</v>
      </c>
      <c r="H375" s="165">
        <f>COUNTIFS(BITACORA!$C$4:$C$7322,$B$7:$B$501,BITACORA!$E$4:$E$7322,$E$6:$AM$6,BITACORA!$B$4:$B$7322,"&gt;="&amp;$B$3,BITACORA!$B$4:$B$7322,"&lt;="&amp;$B$4)</f>
        <v>0</v>
      </c>
      <c r="I375" s="165">
        <f>COUNTIFS(BITACORA!$C$4:$C$7322,$B$7:$B$501,BITACORA!$E$4:$E$7322,$E$6:$AM$6,BITACORA!$B$4:$B$7322,"&gt;="&amp;$B$3,BITACORA!$B$4:$B$7322,"&lt;="&amp;$B$4)</f>
        <v>0</v>
      </c>
      <c r="J375" s="165">
        <f>COUNTIFS(BITACORA!$C$4:$C$7322,$B$7:$B$501,BITACORA!$E$4:$E$7322,$E$6:$AM$6,BITACORA!$B$4:$B$7322,"&gt;="&amp;$B$3,BITACORA!$B$4:$B$7322,"&lt;="&amp;$B$4)</f>
        <v>0</v>
      </c>
      <c r="K375" s="165">
        <f>COUNTIFS(BITACORA!$C$4:$C$7322,$B$7:$B$501,BITACORA!$E$4:$E$7322,$E$6:$AM$6,BITACORA!$B$4:$B$7322,"&gt;="&amp;$B$3,BITACORA!$B$4:$B$7322,"&lt;="&amp;$B$4)</f>
        <v>0</v>
      </c>
      <c r="L375" s="165">
        <f>COUNTIFS(BITACORA!$C$4:$C$7322,$B$7:$B$501,BITACORA!$E$4:$E$7322,$E$6:$AM$6,BITACORA!$B$4:$B$7322,"&gt;="&amp;$B$3,BITACORA!$B$4:$B$7322,"&lt;="&amp;$B$4)</f>
        <v>0</v>
      </c>
      <c r="M375" s="165">
        <f>COUNTIFS(BITACORA!$C$4:$C$7322,$B$7:$B$501,BITACORA!$E$4:$E$7322,$E$6:$AM$6,BITACORA!$B$4:$B$7322,"&gt;="&amp;$B$3,BITACORA!$B$4:$B$7322,"&lt;="&amp;$B$4)</f>
        <v>0</v>
      </c>
      <c r="N375" s="165">
        <f>COUNTIFS(BITACORA!$C$4:$C$7322,$B$7:$B$501,BITACORA!$E$4:$E$7322,$E$6:$AM$6,BITACORA!$B$4:$B$7322,"&gt;="&amp;$B$3,BITACORA!$B$4:$B$7322,"&lt;="&amp;$B$4)</f>
        <v>0</v>
      </c>
      <c r="O375" s="165">
        <f>COUNTIFS(BITACORA!$C$4:$C$7322,$B$7:$B$501,BITACORA!$E$4:$E$7322,$E$6:$AM$6,BITACORA!$B$4:$B$7322,"&gt;="&amp;$B$3,BITACORA!$B$4:$B$7322,"&lt;="&amp;$B$4)</f>
        <v>0</v>
      </c>
      <c r="P375" s="165">
        <f>COUNTIFS(BITACORA!$C$4:$C$7322,$B$7:$B$501,BITACORA!$E$4:$E$7322,$E$6:$AM$6,BITACORA!$B$4:$B$7322,"&gt;="&amp;$B$3,BITACORA!$B$4:$B$7322,"&lt;="&amp;$B$4)</f>
        <v>0</v>
      </c>
      <c r="Q375" s="165">
        <f>COUNTIFS(BITACORA!$C$4:$C$7322,$B$7:$B$501,BITACORA!$E$4:$E$7322,$E$6:$AM$6,BITACORA!$B$4:$B$7322,"&gt;="&amp;$B$3,BITACORA!$B$4:$B$7322,"&lt;="&amp;$B$4)</f>
        <v>0</v>
      </c>
      <c r="R375" s="165">
        <f>COUNTIFS(BITACORA!$C$4:$C$7322,$B$7:$B$501,BITACORA!$E$4:$E$7322,$E$6:$AM$6,BITACORA!$B$4:$B$7322,"&gt;="&amp;$B$3,BITACORA!$B$4:$B$7322,"&lt;="&amp;$B$4)</f>
        <v>0</v>
      </c>
      <c r="S375" s="165">
        <f>COUNTIFS(BITACORA!$C$4:$C$7322,$B$7:$B$501,BITACORA!$E$4:$E$7322,$E$6:$AM$6,BITACORA!$B$4:$B$7322,"&gt;="&amp;$B$3,BITACORA!$B$4:$B$7322,"&lt;="&amp;$B$4)</f>
        <v>0</v>
      </c>
      <c r="T375" s="165">
        <f>COUNTIFS(BITACORA!$C$4:$C$7322,$B$7:$B$501,BITACORA!$E$4:$E$7322,$E$6:$AM$6,BITACORA!$B$4:$B$7322,"&gt;="&amp;$B$3,BITACORA!$B$4:$B$7322,"&lt;="&amp;$B$4)</f>
        <v>0</v>
      </c>
      <c r="U375" s="165">
        <f>COUNTIFS(BITACORA!$C$4:$C$7322,$B$7:$B$501,BITACORA!$E$4:$E$7322,$E$6:$AM$6,BITACORA!$B$4:$B$7322,"&gt;="&amp;$B$3,BITACORA!$B$4:$B$7322,"&lt;="&amp;$B$4)</f>
        <v>0</v>
      </c>
      <c r="V375" s="165">
        <f>COUNTIFS(BITACORA!$C$4:$C$7322,$B$7:$B$501,BITACORA!$E$4:$E$7322,$E$6:$AM$6,BITACORA!$B$4:$B$7322,"&gt;="&amp;$B$3,BITACORA!$B$4:$B$7322,"&lt;="&amp;$B$4)</f>
        <v>0</v>
      </c>
      <c r="W375" s="165">
        <f>COUNTIFS(BITACORA!$C$4:$C$7322,$B$7:$B$501,BITACORA!$E$4:$E$7322,$E$6:$AM$6,BITACORA!$B$4:$B$7322,"&gt;="&amp;$B$3,BITACORA!$B$4:$B$7322,"&lt;="&amp;$B$4)</f>
        <v>0</v>
      </c>
      <c r="X375" s="165">
        <f>COUNTIFS(BITACORA!$C$4:$C$7322,$B$7:$B$501,BITACORA!$E$4:$E$7322,$E$6:$AM$6,BITACORA!$B$4:$B$7322,"&gt;="&amp;$B$3,BITACORA!$B$4:$B$7322,"&lt;="&amp;$B$4)</f>
        <v>0</v>
      </c>
      <c r="Y375" s="165">
        <f>COUNTIFS(BITACORA!$C$4:$C$7322,$B$7:$B$501,BITACORA!$E$4:$E$7322,$E$6:$AM$6,BITACORA!$B$4:$B$7322,"&gt;="&amp;$B$3,BITACORA!$B$4:$B$7322,"&lt;="&amp;$B$4)</f>
        <v>0</v>
      </c>
      <c r="Z375" s="165">
        <f>COUNTIFS(BITACORA!$C$4:$C$7322,$B$7:$B$501,BITACORA!$E$4:$E$7322,$E$6:$AM$6,BITACORA!$B$4:$B$7322,"&gt;="&amp;$B$3,BITACORA!$B$4:$B$7322,"&lt;="&amp;$B$4)</f>
        <v>0</v>
      </c>
      <c r="AA375" s="165">
        <f>COUNTIFS(BITACORA!$C$4:$C$7322,$B$7:$B$501,BITACORA!$E$4:$E$7322,$E$6:$AM$6,BITACORA!$B$4:$B$7322,"&gt;="&amp;$B$3,BITACORA!$B$4:$B$7322,"&lt;="&amp;$B$4)</f>
        <v>0</v>
      </c>
      <c r="AB375" s="165">
        <f>COUNTIFS(BITACORA!$C$4:$C$7322,$B$7:$B$501,BITACORA!$E$4:$E$7322,$E$6:$AM$6,BITACORA!$B$4:$B$7322,"&gt;="&amp;$B$3,BITACORA!$B$4:$B$7322,"&lt;="&amp;$B$4)</f>
        <v>0</v>
      </c>
      <c r="AC375" s="165">
        <f>COUNTIFS(BITACORA!$C$4:$C$7322,$B$7:$B$501,BITACORA!$E$4:$E$7322,$E$6:$AM$6,BITACORA!$B$4:$B$7322,"&gt;="&amp;$B$3,BITACORA!$B$4:$B$7322,"&lt;="&amp;$B$4)</f>
        <v>0</v>
      </c>
      <c r="AD375" s="165">
        <f>COUNTIFS(BITACORA!$C$4:$C$7322,$B$7:$B$501,BITACORA!$E$4:$E$7322,$E$6:$AM$6,BITACORA!$B$4:$B$7322,"&gt;="&amp;$B$3,BITACORA!$B$4:$B$7322,"&lt;="&amp;$B$4)</f>
        <v>0</v>
      </c>
      <c r="AE375" s="165">
        <f>COUNTIFS(BITACORA!$C$4:$C$7322,$B$7:$B$501,BITACORA!$E$4:$E$7322,$E$6:$AM$6,BITACORA!$B$4:$B$7322,"&gt;="&amp;$B$3,BITACORA!$B$4:$B$7322,"&lt;="&amp;$B$4)</f>
        <v>0</v>
      </c>
      <c r="AF375" s="165">
        <f>COUNTIFS(BITACORA!$C$4:$C$7322,$B$7:$B$501,BITACORA!$E$4:$E$7322,$E$6:$AM$6,BITACORA!$B$4:$B$7322,"&gt;="&amp;$B$3,BITACORA!$B$4:$B$7322,"&lt;="&amp;$B$4)</f>
        <v>0</v>
      </c>
      <c r="AG375" s="165">
        <f>COUNTIFS(BITACORA!$C$4:$C$7322,$B$7:$B$501,BITACORA!$E$4:$E$7322,$E$6:$AM$6,BITACORA!$B$4:$B$7322,"&gt;="&amp;$B$3,BITACORA!$B$4:$B$7322,"&lt;="&amp;$B$4)</f>
        <v>0</v>
      </c>
      <c r="AH375" s="165">
        <f>COUNTIFS(BITACORA!$C$4:$C$7322,$B$7:$B$501,BITACORA!$E$4:$E$7322,$E$6:$AM$6,BITACORA!$B$4:$B$7322,"&gt;="&amp;$B$3,BITACORA!$B$4:$B$7322,"&lt;="&amp;$B$4)</f>
        <v>0</v>
      </c>
      <c r="AI375" s="165">
        <f>COUNTIFS(BITACORA!$C$4:$C$7322,$B$7:$B$501,BITACORA!$E$4:$E$7322,$E$6:$AM$6,BITACORA!$B$4:$B$7322,"&gt;="&amp;$B$3,BITACORA!$B$4:$B$7322,"&lt;="&amp;$B$4)</f>
        <v>0</v>
      </c>
      <c r="AJ375" s="165">
        <f>COUNTIFS(BITACORA!$C$4:$C$7322,$B$7:$B$501,BITACORA!$E$4:$E$7322,$E$6:$AM$6,BITACORA!$B$4:$B$7322,"&gt;="&amp;$B$3,BITACORA!$B$4:$B$7322,"&lt;="&amp;$B$4)</f>
        <v>0</v>
      </c>
      <c r="AK375" s="165">
        <f>COUNTIFS(BITACORA!$C$4:$C$7322,$B$7:$B$501,BITACORA!$E$4:$E$7322,$E$6:$AM$6,BITACORA!$B$4:$B$7322,"&gt;="&amp;$B$3,BITACORA!$B$4:$B$7322,"&lt;="&amp;$B$4)</f>
        <v>0</v>
      </c>
      <c r="AL375" s="165">
        <f>COUNTIFS(BITACORA!$C$4:$C$7322,$B$7:$B$501,BITACORA!$E$4:$E$7322,$E$6:$AM$6,BITACORA!$B$4:$B$7322,"&gt;="&amp;$B$3,BITACORA!$B$4:$B$7322,"&lt;="&amp;$B$4)</f>
        <v>0</v>
      </c>
      <c r="AM375" s="165">
        <f>COUNTIFS(BITACORA!$C$4:$C$7322,$B$7:$B$501,BITACORA!$E$4:$E$7322,$E$6:$AM$6,BITACORA!$B$4:$B$7322,"&gt;="&amp;$B$3,BITACORA!$B$4:$B$7322,"&lt;="&amp;$B$4)</f>
        <v>0</v>
      </c>
    </row>
    <row r="376" spans="1:39">
      <c r="A376" s="141"/>
      <c r="B376" s="165"/>
      <c r="C376" s="165"/>
      <c r="D376" s="164">
        <f t="shared" si="0"/>
        <v>0</v>
      </c>
      <c r="E376" s="165">
        <f>COUNTIFS(BITACORA!$C$4:$C$7322,$B$7:$B$501,BITACORA!$E$4:$E$7322,$E$6:$AM$6,BITACORA!$B$4:$B$7322,"&gt;="&amp;$B$3,BITACORA!$B$4:$B$7322,"&lt;="&amp;$B$4)</f>
        <v>0</v>
      </c>
      <c r="F376" s="165">
        <f>COUNTIFS(BITACORA!$C$4:$C$7322,$B$7:$B$501,BITACORA!$E$4:$E$7322,$E$6:$AM$6,BITACORA!$B$4:$B$7322,"&gt;="&amp;$B$3,BITACORA!$B$4:$B$7322,"&lt;="&amp;$B$4)</f>
        <v>0</v>
      </c>
      <c r="G376" s="165">
        <f>COUNTIFS(BITACORA!$C$4:$C$7322,$B$7:$B$501,BITACORA!$E$4:$E$7322,$E$6:$AM$6,BITACORA!$B$4:$B$7322,"&gt;="&amp;$B$3,BITACORA!$B$4:$B$7322,"&lt;="&amp;$B$4)</f>
        <v>0</v>
      </c>
      <c r="H376" s="165">
        <f>COUNTIFS(BITACORA!$C$4:$C$7322,$B$7:$B$501,BITACORA!$E$4:$E$7322,$E$6:$AM$6,BITACORA!$B$4:$B$7322,"&gt;="&amp;$B$3,BITACORA!$B$4:$B$7322,"&lt;="&amp;$B$4)</f>
        <v>0</v>
      </c>
      <c r="I376" s="165">
        <f>COUNTIFS(BITACORA!$C$4:$C$7322,$B$7:$B$501,BITACORA!$E$4:$E$7322,$E$6:$AM$6,BITACORA!$B$4:$B$7322,"&gt;="&amp;$B$3,BITACORA!$B$4:$B$7322,"&lt;="&amp;$B$4)</f>
        <v>0</v>
      </c>
      <c r="J376" s="165">
        <f>COUNTIFS(BITACORA!$C$4:$C$7322,$B$7:$B$501,BITACORA!$E$4:$E$7322,$E$6:$AM$6,BITACORA!$B$4:$B$7322,"&gt;="&amp;$B$3,BITACORA!$B$4:$B$7322,"&lt;="&amp;$B$4)</f>
        <v>0</v>
      </c>
      <c r="K376" s="165">
        <f>COUNTIFS(BITACORA!$C$4:$C$7322,$B$7:$B$501,BITACORA!$E$4:$E$7322,$E$6:$AM$6,BITACORA!$B$4:$B$7322,"&gt;="&amp;$B$3,BITACORA!$B$4:$B$7322,"&lt;="&amp;$B$4)</f>
        <v>0</v>
      </c>
      <c r="L376" s="165">
        <f>COUNTIFS(BITACORA!$C$4:$C$7322,$B$7:$B$501,BITACORA!$E$4:$E$7322,$E$6:$AM$6,BITACORA!$B$4:$B$7322,"&gt;="&amp;$B$3,BITACORA!$B$4:$B$7322,"&lt;="&amp;$B$4)</f>
        <v>0</v>
      </c>
      <c r="M376" s="165">
        <f>COUNTIFS(BITACORA!$C$4:$C$7322,$B$7:$B$501,BITACORA!$E$4:$E$7322,$E$6:$AM$6,BITACORA!$B$4:$B$7322,"&gt;="&amp;$B$3,BITACORA!$B$4:$B$7322,"&lt;="&amp;$B$4)</f>
        <v>0</v>
      </c>
      <c r="N376" s="165">
        <f>COUNTIFS(BITACORA!$C$4:$C$7322,$B$7:$B$501,BITACORA!$E$4:$E$7322,$E$6:$AM$6,BITACORA!$B$4:$B$7322,"&gt;="&amp;$B$3,BITACORA!$B$4:$B$7322,"&lt;="&amp;$B$4)</f>
        <v>0</v>
      </c>
      <c r="O376" s="165">
        <f>COUNTIFS(BITACORA!$C$4:$C$7322,$B$7:$B$501,BITACORA!$E$4:$E$7322,$E$6:$AM$6,BITACORA!$B$4:$B$7322,"&gt;="&amp;$B$3,BITACORA!$B$4:$B$7322,"&lt;="&amp;$B$4)</f>
        <v>0</v>
      </c>
      <c r="P376" s="165">
        <f>COUNTIFS(BITACORA!$C$4:$C$7322,$B$7:$B$501,BITACORA!$E$4:$E$7322,$E$6:$AM$6,BITACORA!$B$4:$B$7322,"&gt;="&amp;$B$3,BITACORA!$B$4:$B$7322,"&lt;="&amp;$B$4)</f>
        <v>0</v>
      </c>
      <c r="Q376" s="165">
        <f>COUNTIFS(BITACORA!$C$4:$C$7322,$B$7:$B$501,BITACORA!$E$4:$E$7322,$E$6:$AM$6,BITACORA!$B$4:$B$7322,"&gt;="&amp;$B$3,BITACORA!$B$4:$B$7322,"&lt;="&amp;$B$4)</f>
        <v>0</v>
      </c>
      <c r="R376" s="165">
        <f>COUNTIFS(BITACORA!$C$4:$C$7322,$B$7:$B$501,BITACORA!$E$4:$E$7322,$E$6:$AM$6,BITACORA!$B$4:$B$7322,"&gt;="&amp;$B$3,BITACORA!$B$4:$B$7322,"&lt;="&amp;$B$4)</f>
        <v>0</v>
      </c>
      <c r="S376" s="165">
        <f>COUNTIFS(BITACORA!$C$4:$C$7322,$B$7:$B$501,BITACORA!$E$4:$E$7322,$E$6:$AM$6,BITACORA!$B$4:$B$7322,"&gt;="&amp;$B$3,BITACORA!$B$4:$B$7322,"&lt;="&amp;$B$4)</f>
        <v>0</v>
      </c>
      <c r="T376" s="165">
        <f>COUNTIFS(BITACORA!$C$4:$C$7322,$B$7:$B$501,BITACORA!$E$4:$E$7322,$E$6:$AM$6,BITACORA!$B$4:$B$7322,"&gt;="&amp;$B$3,BITACORA!$B$4:$B$7322,"&lt;="&amp;$B$4)</f>
        <v>0</v>
      </c>
      <c r="U376" s="165">
        <f>COUNTIFS(BITACORA!$C$4:$C$7322,$B$7:$B$501,BITACORA!$E$4:$E$7322,$E$6:$AM$6,BITACORA!$B$4:$B$7322,"&gt;="&amp;$B$3,BITACORA!$B$4:$B$7322,"&lt;="&amp;$B$4)</f>
        <v>0</v>
      </c>
      <c r="V376" s="165">
        <f>COUNTIFS(BITACORA!$C$4:$C$7322,$B$7:$B$501,BITACORA!$E$4:$E$7322,$E$6:$AM$6,BITACORA!$B$4:$B$7322,"&gt;="&amp;$B$3,BITACORA!$B$4:$B$7322,"&lt;="&amp;$B$4)</f>
        <v>0</v>
      </c>
      <c r="W376" s="165">
        <f>COUNTIFS(BITACORA!$C$4:$C$7322,$B$7:$B$501,BITACORA!$E$4:$E$7322,$E$6:$AM$6,BITACORA!$B$4:$B$7322,"&gt;="&amp;$B$3,BITACORA!$B$4:$B$7322,"&lt;="&amp;$B$4)</f>
        <v>0</v>
      </c>
      <c r="X376" s="165">
        <f>COUNTIFS(BITACORA!$C$4:$C$7322,$B$7:$B$501,BITACORA!$E$4:$E$7322,$E$6:$AM$6,BITACORA!$B$4:$B$7322,"&gt;="&amp;$B$3,BITACORA!$B$4:$B$7322,"&lt;="&amp;$B$4)</f>
        <v>0</v>
      </c>
      <c r="Y376" s="165">
        <f>COUNTIFS(BITACORA!$C$4:$C$7322,$B$7:$B$501,BITACORA!$E$4:$E$7322,$E$6:$AM$6,BITACORA!$B$4:$B$7322,"&gt;="&amp;$B$3,BITACORA!$B$4:$B$7322,"&lt;="&amp;$B$4)</f>
        <v>0</v>
      </c>
      <c r="Z376" s="165">
        <f>COUNTIFS(BITACORA!$C$4:$C$7322,$B$7:$B$501,BITACORA!$E$4:$E$7322,$E$6:$AM$6,BITACORA!$B$4:$B$7322,"&gt;="&amp;$B$3,BITACORA!$B$4:$B$7322,"&lt;="&amp;$B$4)</f>
        <v>0</v>
      </c>
      <c r="AA376" s="165">
        <f>COUNTIFS(BITACORA!$C$4:$C$7322,$B$7:$B$501,BITACORA!$E$4:$E$7322,$E$6:$AM$6,BITACORA!$B$4:$B$7322,"&gt;="&amp;$B$3,BITACORA!$B$4:$B$7322,"&lt;="&amp;$B$4)</f>
        <v>0</v>
      </c>
      <c r="AB376" s="165">
        <f>COUNTIFS(BITACORA!$C$4:$C$7322,$B$7:$B$501,BITACORA!$E$4:$E$7322,$E$6:$AM$6,BITACORA!$B$4:$B$7322,"&gt;="&amp;$B$3,BITACORA!$B$4:$B$7322,"&lt;="&amp;$B$4)</f>
        <v>0</v>
      </c>
      <c r="AC376" s="165">
        <f>COUNTIFS(BITACORA!$C$4:$C$7322,$B$7:$B$501,BITACORA!$E$4:$E$7322,$E$6:$AM$6,BITACORA!$B$4:$B$7322,"&gt;="&amp;$B$3,BITACORA!$B$4:$B$7322,"&lt;="&amp;$B$4)</f>
        <v>0</v>
      </c>
      <c r="AD376" s="165">
        <f>COUNTIFS(BITACORA!$C$4:$C$7322,$B$7:$B$501,BITACORA!$E$4:$E$7322,$E$6:$AM$6,BITACORA!$B$4:$B$7322,"&gt;="&amp;$B$3,BITACORA!$B$4:$B$7322,"&lt;="&amp;$B$4)</f>
        <v>0</v>
      </c>
      <c r="AE376" s="165">
        <f>COUNTIFS(BITACORA!$C$4:$C$7322,$B$7:$B$501,BITACORA!$E$4:$E$7322,$E$6:$AM$6,BITACORA!$B$4:$B$7322,"&gt;="&amp;$B$3,BITACORA!$B$4:$B$7322,"&lt;="&amp;$B$4)</f>
        <v>0</v>
      </c>
      <c r="AF376" s="165">
        <f>COUNTIFS(BITACORA!$C$4:$C$7322,$B$7:$B$501,BITACORA!$E$4:$E$7322,$E$6:$AM$6,BITACORA!$B$4:$B$7322,"&gt;="&amp;$B$3,BITACORA!$B$4:$B$7322,"&lt;="&amp;$B$4)</f>
        <v>0</v>
      </c>
      <c r="AG376" s="165">
        <f>COUNTIFS(BITACORA!$C$4:$C$7322,$B$7:$B$501,BITACORA!$E$4:$E$7322,$E$6:$AM$6,BITACORA!$B$4:$B$7322,"&gt;="&amp;$B$3,BITACORA!$B$4:$B$7322,"&lt;="&amp;$B$4)</f>
        <v>0</v>
      </c>
      <c r="AH376" s="165">
        <f>COUNTIFS(BITACORA!$C$4:$C$7322,$B$7:$B$501,BITACORA!$E$4:$E$7322,$E$6:$AM$6,BITACORA!$B$4:$B$7322,"&gt;="&amp;$B$3,BITACORA!$B$4:$B$7322,"&lt;="&amp;$B$4)</f>
        <v>0</v>
      </c>
      <c r="AI376" s="165">
        <f>COUNTIFS(BITACORA!$C$4:$C$7322,$B$7:$B$501,BITACORA!$E$4:$E$7322,$E$6:$AM$6,BITACORA!$B$4:$B$7322,"&gt;="&amp;$B$3,BITACORA!$B$4:$B$7322,"&lt;="&amp;$B$4)</f>
        <v>0</v>
      </c>
      <c r="AJ376" s="165">
        <f>COUNTIFS(BITACORA!$C$4:$C$7322,$B$7:$B$501,BITACORA!$E$4:$E$7322,$E$6:$AM$6,BITACORA!$B$4:$B$7322,"&gt;="&amp;$B$3,BITACORA!$B$4:$B$7322,"&lt;="&amp;$B$4)</f>
        <v>0</v>
      </c>
      <c r="AK376" s="165">
        <f>COUNTIFS(BITACORA!$C$4:$C$7322,$B$7:$B$501,BITACORA!$E$4:$E$7322,$E$6:$AM$6,BITACORA!$B$4:$B$7322,"&gt;="&amp;$B$3,BITACORA!$B$4:$B$7322,"&lt;="&amp;$B$4)</f>
        <v>0</v>
      </c>
      <c r="AL376" s="165">
        <f>COUNTIFS(BITACORA!$C$4:$C$7322,$B$7:$B$501,BITACORA!$E$4:$E$7322,$E$6:$AM$6,BITACORA!$B$4:$B$7322,"&gt;="&amp;$B$3,BITACORA!$B$4:$B$7322,"&lt;="&amp;$B$4)</f>
        <v>0</v>
      </c>
      <c r="AM376" s="165">
        <f>COUNTIFS(BITACORA!$C$4:$C$7322,$B$7:$B$501,BITACORA!$E$4:$E$7322,$E$6:$AM$6,BITACORA!$B$4:$B$7322,"&gt;="&amp;$B$3,BITACORA!$B$4:$B$7322,"&lt;="&amp;$B$4)</f>
        <v>0</v>
      </c>
    </row>
    <row r="377" spans="1:39">
      <c r="A377" s="141"/>
      <c r="B377" s="165"/>
      <c r="C377" s="165"/>
      <c r="D377" s="164">
        <f t="shared" si="0"/>
        <v>0</v>
      </c>
      <c r="E377" s="165">
        <f>COUNTIFS(BITACORA!$C$4:$C$7322,$B$7:$B$501,BITACORA!$E$4:$E$7322,$E$6:$AM$6,BITACORA!$B$4:$B$7322,"&gt;="&amp;$B$3,BITACORA!$B$4:$B$7322,"&lt;="&amp;$B$4)</f>
        <v>0</v>
      </c>
      <c r="F377" s="165">
        <f>COUNTIFS(BITACORA!$C$4:$C$7322,$B$7:$B$501,BITACORA!$E$4:$E$7322,$E$6:$AM$6,BITACORA!$B$4:$B$7322,"&gt;="&amp;$B$3,BITACORA!$B$4:$B$7322,"&lt;="&amp;$B$4)</f>
        <v>0</v>
      </c>
      <c r="G377" s="165">
        <f>COUNTIFS(BITACORA!$C$4:$C$7322,$B$7:$B$501,BITACORA!$E$4:$E$7322,$E$6:$AM$6,BITACORA!$B$4:$B$7322,"&gt;="&amp;$B$3,BITACORA!$B$4:$B$7322,"&lt;="&amp;$B$4)</f>
        <v>0</v>
      </c>
      <c r="H377" s="165">
        <f>COUNTIFS(BITACORA!$C$4:$C$7322,$B$7:$B$501,BITACORA!$E$4:$E$7322,$E$6:$AM$6,BITACORA!$B$4:$B$7322,"&gt;="&amp;$B$3,BITACORA!$B$4:$B$7322,"&lt;="&amp;$B$4)</f>
        <v>0</v>
      </c>
      <c r="I377" s="165">
        <f>COUNTIFS(BITACORA!$C$4:$C$7322,$B$7:$B$501,BITACORA!$E$4:$E$7322,$E$6:$AM$6,BITACORA!$B$4:$B$7322,"&gt;="&amp;$B$3,BITACORA!$B$4:$B$7322,"&lt;="&amp;$B$4)</f>
        <v>0</v>
      </c>
      <c r="J377" s="165">
        <f>COUNTIFS(BITACORA!$C$4:$C$7322,$B$7:$B$501,BITACORA!$E$4:$E$7322,$E$6:$AM$6,BITACORA!$B$4:$B$7322,"&gt;="&amp;$B$3,BITACORA!$B$4:$B$7322,"&lt;="&amp;$B$4)</f>
        <v>0</v>
      </c>
      <c r="K377" s="165">
        <f>COUNTIFS(BITACORA!$C$4:$C$7322,$B$7:$B$501,BITACORA!$E$4:$E$7322,$E$6:$AM$6,BITACORA!$B$4:$B$7322,"&gt;="&amp;$B$3,BITACORA!$B$4:$B$7322,"&lt;="&amp;$B$4)</f>
        <v>0</v>
      </c>
      <c r="L377" s="165">
        <f>COUNTIFS(BITACORA!$C$4:$C$7322,$B$7:$B$501,BITACORA!$E$4:$E$7322,$E$6:$AM$6,BITACORA!$B$4:$B$7322,"&gt;="&amp;$B$3,BITACORA!$B$4:$B$7322,"&lt;="&amp;$B$4)</f>
        <v>0</v>
      </c>
      <c r="M377" s="165">
        <f>COUNTIFS(BITACORA!$C$4:$C$7322,$B$7:$B$501,BITACORA!$E$4:$E$7322,$E$6:$AM$6,BITACORA!$B$4:$B$7322,"&gt;="&amp;$B$3,BITACORA!$B$4:$B$7322,"&lt;="&amp;$B$4)</f>
        <v>0</v>
      </c>
      <c r="N377" s="165">
        <f>COUNTIFS(BITACORA!$C$4:$C$7322,$B$7:$B$501,BITACORA!$E$4:$E$7322,$E$6:$AM$6,BITACORA!$B$4:$B$7322,"&gt;="&amp;$B$3,BITACORA!$B$4:$B$7322,"&lt;="&amp;$B$4)</f>
        <v>0</v>
      </c>
      <c r="O377" s="165">
        <f>COUNTIFS(BITACORA!$C$4:$C$7322,$B$7:$B$501,BITACORA!$E$4:$E$7322,$E$6:$AM$6,BITACORA!$B$4:$B$7322,"&gt;="&amp;$B$3,BITACORA!$B$4:$B$7322,"&lt;="&amp;$B$4)</f>
        <v>0</v>
      </c>
      <c r="P377" s="165">
        <f>COUNTIFS(BITACORA!$C$4:$C$7322,$B$7:$B$501,BITACORA!$E$4:$E$7322,$E$6:$AM$6,BITACORA!$B$4:$B$7322,"&gt;="&amp;$B$3,BITACORA!$B$4:$B$7322,"&lt;="&amp;$B$4)</f>
        <v>0</v>
      </c>
      <c r="Q377" s="165">
        <f>COUNTIFS(BITACORA!$C$4:$C$7322,$B$7:$B$501,BITACORA!$E$4:$E$7322,$E$6:$AM$6,BITACORA!$B$4:$B$7322,"&gt;="&amp;$B$3,BITACORA!$B$4:$B$7322,"&lt;="&amp;$B$4)</f>
        <v>0</v>
      </c>
      <c r="R377" s="165">
        <f>COUNTIFS(BITACORA!$C$4:$C$7322,$B$7:$B$501,BITACORA!$E$4:$E$7322,$E$6:$AM$6,BITACORA!$B$4:$B$7322,"&gt;="&amp;$B$3,BITACORA!$B$4:$B$7322,"&lt;="&amp;$B$4)</f>
        <v>0</v>
      </c>
      <c r="S377" s="165">
        <f>COUNTIFS(BITACORA!$C$4:$C$7322,$B$7:$B$501,BITACORA!$E$4:$E$7322,$E$6:$AM$6,BITACORA!$B$4:$B$7322,"&gt;="&amp;$B$3,BITACORA!$B$4:$B$7322,"&lt;="&amp;$B$4)</f>
        <v>0</v>
      </c>
      <c r="T377" s="165">
        <f>COUNTIFS(BITACORA!$C$4:$C$7322,$B$7:$B$501,BITACORA!$E$4:$E$7322,$E$6:$AM$6,BITACORA!$B$4:$B$7322,"&gt;="&amp;$B$3,BITACORA!$B$4:$B$7322,"&lt;="&amp;$B$4)</f>
        <v>0</v>
      </c>
      <c r="U377" s="165">
        <f>COUNTIFS(BITACORA!$C$4:$C$7322,$B$7:$B$501,BITACORA!$E$4:$E$7322,$E$6:$AM$6,BITACORA!$B$4:$B$7322,"&gt;="&amp;$B$3,BITACORA!$B$4:$B$7322,"&lt;="&amp;$B$4)</f>
        <v>0</v>
      </c>
      <c r="V377" s="165">
        <f>COUNTIFS(BITACORA!$C$4:$C$7322,$B$7:$B$501,BITACORA!$E$4:$E$7322,$E$6:$AM$6,BITACORA!$B$4:$B$7322,"&gt;="&amp;$B$3,BITACORA!$B$4:$B$7322,"&lt;="&amp;$B$4)</f>
        <v>0</v>
      </c>
      <c r="W377" s="165">
        <f>COUNTIFS(BITACORA!$C$4:$C$7322,$B$7:$B$501,BITACORA!$E$4:$E$7322,$E$6:$AM$6,BITACORA!$B$4:$B$7322,"&gt;="&amp;$B$3,BITACORA!$B$4:$B$7322,"&lt;="&amp;$B$4)</f>
        <v>0</v>
      </c>
      <c r="X377" s="165">
        <f>COUNTIFS(BITACORA!$C$4:$C$7322,$B$7:$B$501,BITACORA!$E$4:$E$7322,$E$6:$AM$6,BITACORA!$B$4:$B$7322,"&gt;="&amp;$B$3,BITACORA!$B$4:$B$7322,"&lt;="&amp;$B$4)</f>
        <v>0</v>
      </c>
      <c r="Y377" s="165">
        <f>COUNTIFS(BITACORA!$C$4:$C$7322,$B$7:$B$501,BITACORA!$E$4:$E$7322,$E$6:$AM$6,BITACORA!$B$4:$B$7322,"&gt;="&amp;$B$3,BITACORA!$B$4:$B$7322,"&lt;="&amp;$B$4)</f>
        <v>0</v>
      </c>
      <c r="Z377" s="165">
        <f>COUNTIFS(BITACORA!$C$4:$C$7322,$B$7:$B$501,BITACORA!$E$4:$E$7322,$E$6:$AM$6,BITACORA!$B$4:$B$7322,"&gt;="&amp;$B$3,BITACORA!$B$4:$B$7322,"&lt;="&amp;$B$4)</f>
        <v>0</v>
      </c>
      <c r="AA377" s="165">
        <f>COUNTIFS(BITACORA!$C$4:$C$7322,$B$7:$B$501,BITACORA!$E$4:$E$7322,$E$6:$AM$6,BITACORA!$B$4:$B$7322,"&gt;="&amp;$B$3,BITACORA!$B$4:$B$7322,"&lt;="&amp;$B$4)</f>
        <v>0</v>
      </c>
      <c r="AB377" s="165">
        <f>COUNTIFS(BITACORA!$C$4:$C$7322,$B$7:$B$501,BITACORA!$E$4:$E$7322,$E$6:$AM$6,BITACORA!$B$4:$B$7322,"&gt;="&amp;$B$3,BITACORA!$B$4:$B$7322,"&lt;="&amp;$B$4)</f>
        <v>0</v>
      </c>
      <c r="AC377" s="165">
        <f>COUNTIFS(BITACORA!$C$4:$C$7322,$B$7:$B$501,BITACORA!$E$4:$E$7322,$E$6:$AM$6,BITACORA!$B$4:$B$7322,"&gt;="&amp;$B$3,BITACORA!$B$4:$B$7322,"&lt;="&amp;$B$4)</f>
        <v>0</v>
      </c>
      <c r="AD377" s="165">
        <f>COUNTIFS(BITACORA!$C$4:$C$7322,$B$7:$B$501,BITACORA!$E$4:$E$7322,$E$6:$AM$6,BITACORA!$B$4:$B$7322,"&gt;="&amp;$B$3,BITACORA!$B$4:$B$7322,"&lt;="&amp;$B$4)</f>
        <v>0</v>
      </c>
      <c r="AE377" s="165">
        <f>COUNTIFS(BITACORA!$C$4:$C$7322,$B$7:$B$501,BITACORA!$E$4:$E$7322,$E$6:$AM$6,BITACORA!$B$4:$B$7322,"&gt;="&amp;$B$3,BITACORA!$B$4:$B$7322,"&lt;="&amp;$B$4)</f>
        <v>0</v>
      </c>
      <c r="AF377" s="165">
        <f>COUNTIFS(BITACORA!$C$4:$C$7322,$B$7:$B$501,BITACORA!$E$4:$E$7322,$E$6:$AM$6,BITACORA!$B$4:$B$7322,"&gt;="&amp;$B$3,BITACORA!$B$4:$B$7322,"&lt;="&amp;$B$4)</f>
        <v>0</v>
      </c>
      <c r="AG377" s="165">
        <f>COUNTIFS(BITACORA!$C$4:$C$7322,$B$7:$B$501,BITACORA!$E$4:$E$7322,$E$6:$AM$6,BITACORA!$B$4:$B$7322,"&gt;="&amp;$B$3,BITACORA!$B$4:$B$7322,"&lt;="&amp;$B$4)</f>
        <v>0</v>
      </c>
      <c r="AH377" s="165">
        <f>COUNTIFS(BITACORA!$C$4:$C$7322,$B$7:$B$501,BITACORA!$E$4:$E$7322,$E$6:$AM$6,BITACORA!$B$4:$B$7322,"&gt;="&amp;$B$3,BITACORA!$B$4:$B$7322,"&lt;="&amp;$B$4)</f>
        <v>0</v>
      </c>
      <c r="AI377" s="165">
        <f>COUNTIFS(BITACORA!$C$4:$C$7322,$B$7:$B$501,BITACORA!$E$4:$E$7322,$E$6:$AM$6,BITACORA!$B$4:$B$7322,"&gt;="&amp;$B$3,BITACORA!$B$4:$B$7322,"&lt;="&amp;$B$4)</f>
        <v>0</v>
      </c>
      <c r="AJ377" s="165">
        <f>COUNTIFS(BITACORA!$C$4:$C$7322,$B$7:$B$501,BITACORA!$E$4:$E$7322,$E$6:$AM$6,BITACORA!$B$4:$B$7322,"&gt;="&amp;$B$3,BITACORA!$B$4:$B$7322,"&lt;="&amp;$B$4)</f>
        <v>0</v>
      </c>
      <c r="AK377" s="165">
        <f>COUNTIFS(BITACORA!$C$4:$C$7322,$B$7:$B$501,BITACORA!$E$4:$E$7322,$E$6:$AM$6,BITACORA!$B$4:$B$7322,"&gt;="&amp;$B$3,BITACORA!$B$4:$B$7322,"&lt;="&amp;$B$4)</f>
        <v>0</v>
      </c>
      <c r="AL377" s="165">
        <f>COUNTIFS(BITACORA!$C$4:$C$7322,$B$7:$B$501,BITACORA!$E$4:$E$7322,$E$6:$AM$6,BITACORA!$B$4:$B$7322,"&gt;="&amp;$B$3,BITACORA!$B$4:$B$7322,"&lt;="&amp;$B$4)</f>
        <v>0</v>
      </c>
      <c r="AM377" s="165">
        <f>COUNTIFS(BITACORA!$C$4:$C$7322,$B$7:$B$501,BITACORA!$E$4:$E$7322,$E$6:$AM$6,BITACORA!$B$4:$B$7322,"&gt;="&amp;$B$3,BITACORA!$B$4:$B$7322,"&lt;="&amp;$B$4)</f>
        <v>0</v>
      </c>
    </row>
    <row r="378" spans="1:39">
      <c r="A378" s="141"/>
      <c r="B378" s="165"/>
      <c r="C378" s="165"/>
      <c r="D378" s="164">
        <f t="shared" si="0"/>
        <v>0</v>
      </c>
      <c r="E378" s="165">
        <f>COUNTIFS(BITACORA!$C$4:$C$7322,$B$7:$B$501,BITACORA!$E$4:$E$7322,$E$6:$AM$6,BITACORA!$B$4:$B$7322,"&gt;="&amp;$B$3,BITACORA!$B$4:$B$7322,"&lt;="&amp;$B$4)</f>
        <v>0</v>
      </c>
      <c r="F378" s="165">
        <f>COUNTIFS(BITACORA!$C$4:$C$7322,$B$7:$B$501,BITACORA!$E$4:$E$7322,$E$6:$AM$6,BITACORA!$B$4:$B$7322,"&gt;="&amp;$B$3,BITACORA!$B$4:$B$7322,"&lt;="&amp;$B$4)</f>
        <v>0</v>
      </c>
      <c r="G378" s="165">
        <f>COUNTIFS(BITACORA!$C$4:$C$7322,$B$7:$B$501,BITACORA!$E$4:$E$7322,$E$6:$AM$6,BITACORA!$B$4:$B$7322,"&gt;="&amp;$B$3,BITACORA!$B$4:$B$7322,"&lt;="&amp;$B$4)</f>
        <v>0</v>
      </c>
      <c r="H378" s="165">
        <f>COUNTIFS(BITACORA!$C$4:$C$7322,$B$7:$B$501,BITACORA!$E$4:$E$7322,$E$6:$AM$6,BITACORA!$B$4:$B$7322,"&gt;="&amp;$B$3,BITACORA!$B$4:$B$7322,"&lt;="&amp;$B$4)</f>
        <v>0</v>
      </c>
      <c r="I378" s="165">
        <f>COUNTIFS(BITACORA!$C$4:$C$7322,$B$7:$B$501,BITACORA!$E$4:$E$7322,$E$6:$AM$6,BITACORA!$B$4:$B$7322,"&gt;="&amp;$B$3,BITACORA!$B$4:$B$7322,"&lt;="&amp;$B$4)</f>
        <v>0</v>
      </c>
      <c r="J378" s="165">
        <f>COUNTIFS(BITACORA!$C$4:$C$7322,$B$7:$B$501,BITACORA!$E$4:$E$7322,$E$6:$AM$6,BITACORA!$B$4:$B$7322,"&gt;="&amp;$B$3,BITACORA!$B$4:$B$7322,"&lt;="&amp;$B$4)</f>
        <v>0</v>
      </c>
      <c r="K378" s="165">
        <f>COUNTIFS(BITACORA!$C$4:$C$7322,$B$7:$B$501,BITACORA!$E$4:$E$7322,$E$6:$AM$6,BITACORA!$B$4:$B$7322,"&gt;="&amp;$B$3,BITACORA!$B$4:$B$7322,"&lt;="&amp;$B$4)</f>
        <v>0</v>
      </c>
      <c r="L378" s="165">
        <f>COUNTIFS(BITACORA!$C$4:$C$7322,$B$7:$B$501,BITACORA!$E$4:$E$7322,$E$6:$AM$6,BITACORA!$B$4:$B$7322,"&gt;="&amp;$B$3,BITACORA!$B$4:$B$7322,"&lt;="&amp;$B$4)</f>
        <v>0</v>
      </c>
      <c r="M378" s="165">
        <f>COUNTIFS(BITACORA!$C$4:$C$7322,$B$7:$B$501,BITACORA!$E$4:$E$7322,$E$6:$AM$6,BITACORA!$B$4:$B$7322,"&gt;="&amp;$B$3,BITACORA!$B$4:$B$7322,"&lt;="&amp;$B$4)</f>
        <v>0</v>
      </c>
      <c r="N378" s="165">
        <f>COUNTIFS(BITACORA!$C$4:$C$7322,$B$7:$B$501,BITACORA!$E$4:$E$7322,$E$6:$AM$6,BITACORA!$B$4:$B$7322,"&gt;="&amp;$B$3,BITACORA!$B$4:$B$7322,"&lt;="&amp;$B$4)</f>
        <v>0</v>
      </c>
      <c r="O378" s="165">
        <f>COUNTIFS(BITACORA!$C$4:$C$7322,$B$7:$B$501,BITACORA!$E$4:$E$7322,$E$6:$AM$6,BITACORA!$B$4:$B$7322,"&gt;="&amp;$B$3,BITACORA!$B$4:$B$7322,"&lt;="&amp;$B$4)</f>
        <v>0</v>
      </c>
      <c r="P378" s="165">
        <f>COUNTIFS(BITACORA!$C$4:$C$7322,$B$7:$B$501,BITACORA!$E$4:$E$7322,$E$6:$AM$6,BITACORA!$B$4:$B$7322,"&gt;="&amp;$B$3,BITACORA!$B$4:$B$7322,"&lt;="&amp;$B$4)</f>
        <v>0</v>
      </c>
      <c r="Q378" s="165">
        <f>COUNTIFS(BITACORA!$C$4:$C$7322,$B$7:$B$501,BITACORA!$E$4:$E$7322,$E$6:$AM$6,BITACORA!$B$4:$B$7322,"&gt;="&amp;$B$3,BITACORA!$B$4:$B$7322,"&lt;="&amp;$B$4)</f>
        <v>0</v>
      </c>
      <c r="R378" s="165">
        <f>COUNTIFS(BITACORA!$C$4:$C$7322,$B$7:$B$501,BITACORA!$E$4:$E$7322,$E$6:$AM$6,BITACORA!$B$4:$B$7322,"&gt;="&amp;$B$3,BITACORA!$B$4:$B$7322,"&lt;="&amp;$B$4)</f>
        <v>0</v>
      </c>
      <c r="S378" s="165">
        <f>COUNTIFS(BITACORA!$C$4:$C$7322,$B$7:$B$501,BITACORA!$E$4:$E$7322,$E$6:$AM$6,BITACORA!$B$4:$B$7322,"&gt;="&amp;$B$3,BITACORA!$B$4:$B$7322,"&lt;="&amp;$B$4)</f>
        <v>0</v>
      </c>
      <c r="T378" s="165">
        <f>COUNTIFS(BITACORA!$C$4:$C$7322,$B$7:$B$501,BITACORA!$E$4:$E$7322,$E$6:$AM$6,BITACORA!$B$4:$B$7322,"&gt;="&amp;$B$3,BITACORA!$B$4:$B$7322,"&lt;="&amp;$B$4)</f>
        <v>0</v>
      </c>
      <c r="U378" s="165">
        <f>COUNTIFS(BITACORA!$C$4:$C$7322,$B$7:$B$501,BITACORA!$E$4:$E$7322,$E$6:$AM$6,BITACORA!$B$4:$B$7322,"&gt;="&amp;$B$3,BITACORA!$B$4:$B$7322,"&lt;="&amp;$B$4)</f>
        <v>0</v>
      </c>
      <c r="V378" s="165">
        <f>COUNTIFS(BITACORA!$C$4:$C$7322,$B$7:$B$501,BITACORA!$E$4:$E$7322,$E$6:$AM$6,BITACORA!$B$4:$B$7322,"&gt;="&amp;$B$3,BITACORA!$B$4:$B$7322,"&lt;="&amp;$B$4)</f>
        <v>0</v>
      </c>
      <c r="W378" s="165">
        <f>COUNTIFS(BITACORA!$C$4:$C$7322,$B$7:$B$501,BITACORA!$E$4:$E$7322,$E$6:$AM$6,BITACORA!$B$4:$B$7322,"&gt;="&amp;$B$3,BITACORA!$B$4:$B$7322,"&lt;="&amp;$B$4)</f>
        <v>0</v>
      </c>
      <c r="X378" s="165">
        <f>COUNTIFS(BITACORA!$C$4:$C$7322,$B$7:$B$501,BITACORA!$E$4:$E$7322,$E$6:$AM$6,BITACORA!$B$4:$B$7322,"&gt;="&amp;$B$3,BITACORA!$B$4:$B$7322,"&lt;="&amp;$B$4)</f>
        <v>0</v>
      </c>
      <c r="Y378" s="165">
        <f>COUNTIFS(BITACORA!$C$4:$C$7322,$B$7:$B$501,BITACORA!$E$4:$E$7322,$E$6:$AM$6,BITACORA!$B$4:$B$7322,"&gt;="&amp;$B$3,BITACORA!$B$4:$B$7322,"&lt;="&amp;$B$4)</f>
        <v>0</v>
      </c>
      <c r="Z378" s="165">
        <f>COUNTIFS(BITACORA!$C$4:$C$7322,$B$7:$B$501,BITACORA!$E$4:$E$7322,$E$6:$AM$6,BITACORA!$B$4:$B$7322,"&gt;="&amp;$B$3,BITACORA!$B$4:$B$7322,"&lt;="&amp;$B$4)</f>
        <v>0</v>
      </c>
      <c r="AA378" s="165">
        <f>COUNTIFS(BITACORA!$C$4:$C$7322,$B$7:$B$501,BITACORA!$E$4:$E$7322,$E$6:$AM$6,BITACORA!$B$4:$B$7322,"&gt;="&amp;$B$3,BITACORA!$B$4:$B$7322,"&lt;="&amp;$B$4)</f>
        <v>0</v>
      </c>
      <c r="AB378" s="165">
        <f>COUNTIFS(BITACORA!$C$4:$C$7322,$B$7:$B$501,BITACORA!$E$4:$E$7322,$E$6:$AM$6,BITACORA!$B$4:$B$7322,"&gt;="&amp;$B$3,BITACORA!$B$4:$B$7322,"&lt;="&amp;$B$4)</f>
        <v>0</v>
      </c>
      <c r="AC378" s="165">
        <f>COUNTIFS(BITACORA!$C$4:$C$7322,$B$7:$B$501,BITACORA!$E$4:$E$7322,$E$6:$AM$6,BITACORA!$B$4:$B$7322,"&gt;="&amp;$B$3,BITACORA!$B$4:$B$7322,"&lt;="&amp;$B$4)</f>
        <v>0</v>
      </c>
      <c r="AD378" s="165">
        <f>COUNTIFS(BITACORA!$C$4:$C$7322,$B$7:$B$501,BITACORA!$E$4:$E$7322,$E$6:$AM$6,BITACORA!$B$4:$B$7322,"&gt;="&amp;$B$3,BITACORA!$B$4:$B$7322,"&lt;="&amp;$B$4)</f>
        <v>0</v>
      </c>
      <c r="AE378" s="165">
        <f>COUNTIFS(BITACORA!$C$4:$C$7322,$B$7:$B$501,BITACORA!$E$4:$E$7322,$E$6:$AM$6,BITACORA!$B$4:$B$7322,"&gt;="&amp;$B$3,BITACORA!$B$4:$B$7322,"&lt;="&amp;$B$4)</f>
        <v>0</v>
      </c>
      <c r="AF378" s="165">
        <f>COUNTIFS(BITACORA!$C$4:$C$7322,$B$7:$B$501,BITACORA!$E$4:$E$7322,$E$6:$AM$6,BITACORA!$B$4:$B$7322,"&gt;="&amp;$B$3,BITACORA!$B$4:$B$7322,"&lt;="&amp;$B$4)</f>
        <v>0</v>
      </c>
      <c r="AG378" s="165">
        <f>COUNTIFS(BITACORA!$C$4:$C$7322,$B$7:$B$501,BITACORA!$E$4:$E$7322,$E$6:$AM$6,BITACORA!$B$4:$B$7322,"&gt;="&amp;$B$3,BITACORA!$B$4:$B$7322,"&lt;="&amp;$B$4)</f>
        <v>0</v>
      </c>
      <c r="AH378" s="165">
        <f>COUNTIFS(BITACORA!$C$4:$C$7322,$B$7:$B$501,BITACORA!$E$4:$E$7322,$E$6:$AM$6,BITACORA!$B$4:$B$7322,"&gt;="&amp;$B$3,BITACORA!$B$4:$B$7322,"&lt;="&amp;$B$4)</f>
        <v>0</v>
      </c>
      <c r="AI378" s="165">
        <f>COUNTIFS(BITACORA!$C$4:$C$7322,$B$7:$B$501,BITACORA!$E$4:$E$7322,$E$6:$AM$6,BITACORA!$B$4:$B$7322,"&gt;="&amp;$B$3,BITACORA!$B$4:$B$7322,"&lt;="&amp;$B$4)</f>
        <v>0</v>
      </c>
      <c r="AJ378" s="165">
        <f>COUNTIFS(BITACORA!$C$4:$C$7322,$B$7:$B$501,BITACORA!$E$4:$E$7322,$E$6:$AM$6,BITACORA!$B$4:$B$7322,"&gt;="&amp;$B$3,BITACORA!$B$4:$B$7322,"&lt;="&amp;$B$4)</f>
        <v>0</v>
      </c>
      <c r="AK378" s="165">
        <f>COUNTIFS(BITACORA!$C$4:$C$7322,$B$7:$B$501,BITACORA!$E$4:$E$7322,$E$6:$AM$6,BITACORA!$B$4:$B$7322,"&gt;="&amp;$B$3,BITACORA!$B$4:$B$7322,"&lt;="&amp;$B$4)</f>
        <v>0</v>
      </c>
      <c r="AL378" s="165">
        <f>COUNTIFS(BITACORA!$C$4:$C$7322,$B$7:$B$501,BITACORA!$E$4:$E$7322,$E$6:$AM$6,BITACORA!$B$4:$B$7322,"&gt;="&amp;$B$3,BITACORA!$B$4:$B$7322,"&lt;="&amp;$B$4)</f>
        <v>0</v>
      </c>
      <c r="AM378" s="165">
        <f>COUNTIFS(BITACORA!$C$4:$C$7322,$B$7:$B$501,BITACORA!$E$4:$E$7322,$E$6:$AM$6,BITACORA!$B$4:$B$7322,"&gt;="&amp;$B$3,BITACORA!$B$4:$B$7322,"&lt;="&amp;$B$4)</f>
        <v>0</v>
      </c>
    </row>
    <row r="379" spans="1:39">
      <c r="A379" s="141"/>
      <c r="B379" s="165"/>
      <c r="C379" s="165"/>
      <c r="D379" s="164">
        <f t="shared" si="0"/>
        <v>0</v>
      </c>
      <c r="E379" s="165">
        <f>COUNTIFS(BITACORA!$C$4:$C$7322,$B$7:$B$501,BITACORA!$E$4:$E$7322,$E$6:$AM$6,BITACORA!$B$4:$B$7322,"&gt;="&amp;$B$3,BITACORA!$B$4:$B$7322,"&lt;="&amp;$B$4)</f>
        <v>0</v>
      </c>
      <c r="F379" s="165">
        <f>COUNTIFS(BITACORA!$C$4:$C$7322,$B$7:$B$501,BITACORA!$E$4:$E$7322,$E$6:$AM$6,BITACORA!$B$4:$B$7322,"&gt;="&amp;$B$3,BITACORA!$B$4:$B$7322,"&lt;="&amp;$B$4)</f>
        <v>0</v>
      </c>
      <c r="G379" s="165">
        <f>COUNTIFS(BITACORA!$C$4:$C$7322,$B$7:$B$501,BITACORA!$E$4:$E$7322,$E$6:$AM$6,BITACORA!$B$4:$B$7322,"&gt;="&amp;$B$3,BITACORA!$B$4:$B$7322,"&lt;="&amp;$B$4)</f>
        <v>0</v>
      </c>
      <c r="H379" s="165">
        <f>COUNTIFS(BITACORA!$C$4:$C$7322,$B$7:$B$501,BITACORA!$E$4:$E$7322,$E$6:$AM$6,BITACORA!$B$4:$B$7322,"&gt;="&amp;$B$3,BITACORA!$B$4:$B$7322,"&lt;="&amp;$B$4)</f>
        <v>0</v>
      </c>
      <c r="I379" s="165">
        <f>COUNTIFS(BITACORA!$C$4:$C$7322,$B$7:$B$501,BITACORA!$E$4:$E$7322,$E$6:$AM$6,BITACORA!$B$4:$B$7322,"&gt;="&amp;$B$3,BITACORA!$B$4:$B$7322,"&lt;="&amp;$B$4)</f>
        <v>0</v>
      </c>
      <c r="J379" s="165">
        <f>COUNTIFS(BITACORA!$C$4:$C$7322,$B$7:$B$501,BITACORA!$E$4:$E$7322,$E$6:$AM$6,BITACORA!$B$4:$B$7322,"&gt;="&amp;$B$3,BITACORA!$B$4:$B$7322,"&lt;="&amp;$B$4)</f>
        <v>0</v>
      </c>
      <c r="K379" s="165">
        <f>COUNTIFS(BITACORA!$C$4:$C$7322,$B$7:$B$501,BITACORA!$E$4:$E$7322,$E$6:$AM$6,BITACORA!$B$4:$B$7322,"&gt;="&amp;$B$3,BITACORA!$B$4:$B$7322,"&lt;="&amp;$B$4)</f>
        <v>0</v>
      </c>
      <c r="L379" s="165">
        <f>COUNTIFS(BITACORA!$C$4:$C$7322,$B$7:$B$501,BITACORA!$E$4:$E$7322,$E$6:$AM$6,BITACORA!$B$4:$B$7322,"&gt;="&amp;$B$3,BITACORA!$B$4:$B$7322,"&lt;="&amp;$B$4)</f>
        <v>0</v>
      </c>
      <c r="M379" s="165">
        <f>COUNTIFS(BITACORA!$C$4:$C$7322,$B$7:$B$501,BITACORA!$E$4:$E$7322,$E$6:$AM$6,BITACORA!$B$4:$B$7322,"&gt;="&amp;$B$3,BITACORA!$B$4:$B$7322,"&lt;="&amp;$B$4)</f>
        <v>0</v>
      </c>
      <c r="N379" s="165">
        <f>COUNTIFS(BITACORA!$C$4:$C$7322,$B$7:$B$501,BITACORA!$E$4:$E$7322,$E$6:$AM$6,BITACORA!$B$4:$B$7322,"&gt;="&amp;$B$3,BITACORA!$B$4:$B$7322,"&lt;="&amp;$B$4)</f>
        <v>0</v>
      </c>
      <c r="O379" s="165">
        <f>COUNTIFS(BITACORA!$C$4:$C$7322,$B$7:$B$501,BITACORA!$E$4:$E$7322,$E$6:$AM$6,BITACORA!$B$4:$B$7322,"&gt;="&amp;$B$3,BITACORA!$B$4:$B$7322,"&lt;="&amp;$B$4)</f>
        <v>0</v>
      </c>
      <c r="P379" s="165">
        <f>COUNTIFS(BITACORA!$C$4:$C$7322,$B$7:$B$501,BITACORA!$E$4:$E$7322,$E$6:$AM$6,BITACORA!$B$4:$B$7322,"&gt;="&amp;$B$3,BITACORA!$B$4:$B$7322,"&lt;="&amp;$B$4)</f>
        <v>0</v>
      </c>
      <c r="Q379" s="165">
        <f>COUNTIFS(BITACORA!$C$4:$C$7322,$B$7:$B$501,BITACORA!$E$4:$E$7322,$E$6:$AM$6,BITACORA!$B$4:$B$7322,"&gt;="&amp;$B$3,BITACORA!$B$4:$B$7322,"&lt;="&amp;$B$4)</f>
        <v>0</v>
      </c>
      <c r="R379" s="165">
        <f>COUNTIFS(BITACORA!$C$4:$C$7322,$B$7:$B$501,BITACORA!$E$4:$E$7322,$E$6:$AM$6,BITACORA!$B$4:$B$7322,"&gt;="&amp;$B$3,BITACORA!$B$4:$B$7322,"&lt;="&amp;$B$4)</f>
        <v>0</v>
      </c>
      <c r="S379" s="165">
        <f>COUNTIFS(BITACORA!$C$4:$C$7322,$B$7:$B$501,BITACORA!$E$4:$E$7322,$E$6:$AM$6,BITACORA!$B$4:$B$7322,"&gt;="&amp;$B$3,BITACORA!$B$4:$B$7322,"&lt;="&amp;$B$4)</f>
        <v>0</v>
      </c>
      <c r="T379" s="165">
        <f>COUNTIFS(BITACORA!$C$4:$C$7322,$B$7:$B$501,BITACORA!$E$4:$E$7322,$E$6:$AM$6,BITACORA!$B$4:$B$7322,"&gt;="&amp;$B$3,BITACORA!$B$4:$B$7322,"&lt;="&amp;$B$4)</f>
        <v>0</v>
      </c>
      <c r="U379" s="165">
        <f>COUNTIFS(BITACORA!$C$4:$C$7322,$B$7:$B$501,BITACORA!$E$4:$E$7322,$E$6:$AM$6,BITACORA!$B$4:$B$7322,"&gt;="&amp;$B$3,BITACORA!$B$4:$B$7322,"&lt;="&amp;$B$4)</f>
        <v>0</v>
      </c>
      <c r="V379" s="165">
        <f>COUNTIFS(BITACORA!$C$4:$C$7322,$B$7:$B$501,BITACORA!$E$4:$E$7322,$E$6:$AM$6,BITACORA!$B$4:$B$7322,"&gt;="&amp;$B$3,BITACORA!$B$4:$B$7322,"&lt;="&amp;$B$4)</f>
        <v>0</v>
      </c>
      <c r="W379" s="165">
        <f>COUNTIFS(BITACORA!$C$4:$C$7322,$B$7:$B$501,BITACORA!$E$4:$E$7322,$E$6:$AM$6,BITACORA!$B$4:$B$7322,"&gt;="&amp;$B$3,BITACORA!$B$4:$B$7322,"&lt;="&amp;$B$4)</f>
        <v>0</v>
      </c>
      <c r="X379" s="165">
        <f>COUNTIFS(BITACORA!$C$4:$C$7322,$B$7:$B$501,BITACORA!$E$4:$E$7322,$E$6:$AM$6,BITACORA!$B$4:$B$7322,"&gt;="&amp;$B$3,BITACORA!$B$4:$B$7322,"&lt;="&amp;$B$4)</f>
        <v>0</v>
      </c>
      <c r="Y379" s="165">
        <f>COUNTIFS(BITACORA!$C$4:$C$7322,$B$7:$B$501,BITACORA!$E$4:$E$7322,$E$6:$AM$6,BITACORA!$B$4:$B$7322,"&gt;="&amp;$B$3,BITACORA!$B$4:$B$7322,"&lt;="&amp;$B$4)</f>
        <v>0</v>
      </c>
      <c r="Z379" s="165">
        <f>COUNTIFS(BITACORA!$C$4:$C$7322,$B$7:$B$501,BITACORA!$E$4:$E$7322,$E$6:$AM$6,BITACORA!$B$4:$B$7322,"&gt;="&amp;$B$3,BITACORA!$B$4:$B$7322,"&lt;="&amp;$B$4)</f>
        <v>0</v>
      </c>
      <c r="AA379" s="165">
        <f>COUNTIFS(BITACORA!$C$4:$C$7322,$B$7:$B$501,BITACORA!$E$4:$E$7322,$E$6:$AM$6,BITACORA!$B$4:$B$7322,"&gt;="&amp;$B$3,BITACORA!$B$4:$B$7322,"&lt;="&amp;$B$4)</f>
        <v>0</v>
      </c>
      <c r="AB379" s="165">
        <f>COUNTIFS(BITACORA!$C$4:$C$7322,$B$7:$B$501,BITACORA!$E$4:$E$7322,$E$6:$AM$6,BITACORA!$B$4:$B$7322,"&gt;="&amp;$B$3,BITACORA!$B$4:$B$7322,"&lt;="&amp;$B$4)</f>
        <v>0</v>
      </c>
      <c r="AC379" s="165">
        <f>COUNTIFS(BITACORA!$C$4:$C$7322,$B$7:$B$501,BITACORA!$E$4:$E$7322,$E$6:$AM$6,BITACORA!$B$4:$B$7322,"&gt;="&amp;$B$3,BITACORA!$B$4:$B$7322,"&lt;="&amp;$B$4)</f>
        <v>0</v>
      </c>
      <c r="AD379" s="165">
        <f>COUNTIFS(BITACORA!$C$4:$C$7322,$B$7:$B$501,BITACORA!$E$4:$E$7322,$E$6:$AM$6,BITACORA!$B$4:$B$7322,"&gt;="&amp;$B$3,BITACORA!$B$4:$B$7322,"&lt;="&amp;$B$4)</f>
        <v>0</v>
      </c>
      <c r="AE379" s="165">
        <f>COUNTIFS(BITACORA!$C$4:$C$7322,$B$7:$B$501,BITACORA!$E$4:$E$7322,$E$6:$AM$6,BITACORA!$B$4:$B$7322,"&gt;="&amp;$B$3,BITACORA!$B$4:$B$7322,"&lt;="&amp;$B$4)</f>
        <v>0</v>
      </c>
      <c r="AF379" s="165">
        <f>COUNTIFS(BITACORA!$C$4:$C$7322,$B$7:$B$501,BITACORA!$E$4:$E$7322,$E$6:$AM$6,BITACORA!$B$4:$B$7322,"&gt;="&amp;$B$3,BITACORA!$B$4:$B$7322,"&lt;="&amp;$B$4)</f>
        <v>0</v>
      </c>
      <c r="AG379" s="165">
        <f>COUNTIFS(BITACORA!$C$4:$C$7322,$B$7:$B$501,BITACORA!$E$4:$E$7322,$E$6:$AM$6,BITACORA!$B$4:$B$7322,"&gt;="&amp;$B$3,BITACORA!$B$4:$B$7322,"&lt;="&amp;$B$4)</f>
        <v>0</v>
      </c>
      <c r="AH379" s="165">
        <f>COUNTIFS(BITACORA!$C$4:$C$7322,$B$7:$B$501,BITACORA!$E$4:$E$7322,$E$6:$AM$6,BITACORA!$B$4:$B$7322,"&gt;="&amp;$B$3,BITACORA!$B$4:$B$7322,"&lt;="&amp;$B$4)</f>
        <v>0</v>
      </c>
      <c r="AI379" s="165">
        <f>COUNTIFS(BITACORA!$C$4:$C$7322,$B$7:$B$501,BITACORA!$E$4:$E$7322,$E$6:$AM$6,BITACORA!$B$4:$B$7322,"&gt;="&amp;$B$3,BITACORA!$B$4:$B$7322,"&lt;="&amp;$B$4)</f>
        <v>0</v>
      </c>
      <c r="AJ379" s="165">
        <f>COUNTIFS(BITACORA!$C$4:$C$7322,$B$7:$B$501,BITACORA!$E$4:$E$7322,$E$6:$AM$6,BITACORA!$B$4:$B$7322,"&gt;="&amp;$B$3,BITACORA!$B$4:$B$7322,"&lt;="&amp;$B$4)</f>
        <v>0</v>
      </c>
      <c r="AK379" s="165">
        <f>COUNTIFS(BITACORA!$C$4:$C$7322,$B$7:$B$501,BITACORA!$E$4:$E$7322,$E$6:$AM$6,BITACORA!$B$4:$B$7322,"&gt;="&amp;$B$3,BITACORA!$B$4:$B$7322,"&lt;="&amp;$B$4)</f>
        <v>0</v>
      </c>
      <c r="AL379" s="165">
        <f>COUNTIFS(BITACORA!$C$4:$C$7322,$B$7:$B$501,BITACORA!$E$4:$E$7322,$E$6:$AM$6,BITACORA!$B$4:$B$7322,"&gt;="&amp;$B$3,BITACORA!$B$4:$B$7322,"&lt;="&amp;$B$4)</f>
        <v>0</v>
      </c>
      <c r="AM379" s="165">
        <f>COUNTIFS(BITACORA!$C$4:$C$7322,$B$7:$B$501,BITACORA!$E$4:$E$7322,$E$6:$AM$6,BITACORA!$B$4:$B$7322,"&gt;="&amp;$B$3,BITACORA!$B$4:$B$7322,"&lt;="&amp;$B$4)</f>
        <v>0</v>
      </c>
    </row>
    <row r="380" spans="1:39">
      <c r="A380" s="141"/>
      <c r="B380" s="165"/>
      <c r="C380" s="165"/>
      <c r="D380" s="164">
        <f t="shared" si="0"/>
        <v>0</v>
      </c>
      <c r="E380" s="165">
        <f>COUNTIFS(BITACORA!$C$4:$C$7322,$B$7:$B$501,BITACORA!$E$4:$E$7322,$E$6:$AM$6,BITACORA!$B$4:$B$7322,"&gt;="&amp;$B$3,BITACORA!$B$4:$B$7322,"&lt;="&amp;$B$4)</f>
        <v>0</v>
      </c>
      <c r="F380" s="165">
        <f>COUNTIFS(BITACORA!$C$4:$C$7322,$B$7:$B$501,BITACORA!$E$4:$E$7322,$E$6:$AM$6,BITACORA!$B$4:$B$7322,"&gt;="&amp;$B$3,BITACORA!$B$4:$B$7322,"&lt;="&amp;$B$4)</f>
        <v>0</v>
      </c>
      <c r="G380" s="165">
        <f>COUNTIFS(BITACORA!$C$4:$C$7322,$B$7:$B$501,BITACORA!$E$4:$E$7322,$E$6:$AM$6,BITACORA!$B$4:$B$7322,"&gt;="&amp;$B$3,BITACORA!$B$4:$B$7322,"&lt;="&amp;$B$4)</f>
        <v>0</v>
      </c>
      <c r="H380" s="165">
        <f>COUNTIFS(BITACORA!$C$4:$C$7322,$B$7:$B$501,BITACORA!$E$4:$E$7322,$E$6:$AM$6,BITACORA!$B$4:$B$7322,"&gt;="&amp;$B$3,BITACORA!$B$4:$B$7322,"&lt;="&amp;$B$4)</f>
        <v>0</v>
      </c>
      <c r="I380" s="165">
        <f>COUNTIFS(BITACORA!$C$4:$C$7322,$B$7:$B$501,BITACORA!$E$4:$E$7322,$E$6:$AM$6,BITACORA!$B$4:$B$7322,"&gt;="&amp;$B$3,BITACORA!$B$4:$B$7322,"&lt;="&amp;$B$4)</f>
        <v>0</v>
      </c>
      <c r="J380" s="165">
        <f>COUNTIFS(BITACORA!$C$4:$C$7322,$B$7:$B$501,BITACORA!$E$4:$E$7322,$E$6:$AM$6,BITACORA!$B$4:$B$7322,"&gt;="&amp;$B$3,BITACORA!$B$4:$B$7322,"&lt;="&amp;$B$4)</f>
        <v>0</v>
      </c>
      <c r="K380" s="165">
        <f>COUNTIFS(BITACORA!$C$4:$C$7322,$B$7:$B$501,BITACORA!$E$4:$E$7322,$E$6:$AM$6,BITACORA!$B$4:$B$7322,"&gt;="&amp;$B$3,BITACORA!$B$4:$B$7322,"&lt;="&amp;$B$4)</f>
        <v>0</v>
      </c>
      <c r="L380" s="165">
        <f>COUNTIFS(BITACORA!$C$4:$C$7322,$B$7:$B$501,BITACORA!$E$4:$E$7322,$E$6:$AM$6,BITACORA!$B$4:$B$7322,"&gt;="&amp;$B$3,BITACORA!$B$4:$B$7322,"&lt;="&amp;$B$4)</f>
        <v>0</v>
      </c>
      <c r="M380" s="165">
        <f>COUNTIFS(BITACORA!$C$4:$C$7322,$B$7:$B$501,BITACORA!$E$4:$E$7322,$E$6:$AM$6,BITACORA!$B$4:$B$7322,"&gt;="&amp;$B$3,BITACORA!$B$4:$B$7322,"&lt;="&amp;$B$4)</f>
        <v>0</v>
      </c>
      <c r="N380" s="165">
        <f>COUNTIFS(BITACORA!$C$4:$C$7322,$B$7:$B$501,BITACORA!$E$4:$E$7322,$E$6:$AM$6,BITACORA!$B$4:$B$7322,"&gt;="&amp;$B$3,BITACORA!$B$4:$B$7322,"&lt;="&amp;$B$4)</f>
        <v>0</v>
      </c>
      <c r="O380" s="165">
        <f>COUNTIFS(BITACORA!$C$4:$C$7322,$B$7:$B$501,BITACORA!$E$4:$E$7322,$E$6:$AM$6,BITACORA!$B$4:$B$7322,"&gt;="&amp;$B$3,BITACORA!$B$4:$B$7322,"&lt;="&amp;$B$4)</f>
        <v>0</v>
      </c>
      <c r="P380" s="165">
        <f>COUNTIFS(BITACORA!$C$4:$C$7322,$B$7:$B$501,BITACORA!$E$4:$E$7322,$E$6:$AM$6,BITACORA!$B$4:$B$7322,"&gt;="&amp;$B$3,BITACORA!$B$4:$B$7322,"&lt;="&amp;$B$4)</f>
        <v>0</v>
      </c>
      <c r="Q380" s="165">
        <f>COUNTIFS(BITACORA!$C$4:$C$7322,$B$7:$B$501,BITACORA!$E$4:$E$7322,$E$6:$AM$6,BITACORA!$B$4:$B$7322,"&gt;="&amp;$B$3,BITACORA!$B$4:$B$7322,"&lt;="&amp;$B$4)</f>
        <v>0</v>
      </c>
      <c r="R380" s="165">
        <f>COUNTIFS(BITACORA!$C$4:$C$7322,$B$7:$B$501,BITACORA!$E$4:$E$7322,$E$6:$AM$6,BITACORA!$B$4:$B$7322,"&gt;="&amp;$B$3,BITACORA!$B$4:$B$7322,"&lt;="&amp;$B$4)</f>
        <v>0</v>
      </c>
      <c r="S380" s="165">
        <f>COUNTIFS(BITACORA!$C$4:$C$7322,$B$7:$B$501,BITACORA!$E$4:$E$7322,$E$6:$AM$6,BITACORA!$B$4:$B$7322,"&gt;="&amp;$B$3,BITACORA!$B$4:$B$7322,"&lt;="&amp;$B$4)</f>
        <v>0</v>
      </c>
      <c r="T380" s="165">
        <f>COUNTIFS(BITACORA!$C$4:$C$7322,$B$7:$B$501,BITACORA!$E$4:$E$7322,$E$6:$AM$6,BITACORA!$B$4:$B$7322,"&gt;="&amp;$B$3,BITACORA!$B$4:$B$7322,"&lt;="&amp;$B$4)</f>
        <v>0</v>
      </c>
      <c r="U380" s="165">
        <f>COUNTIFS(BITACORA!$C$4:$C$7322,$B$7:$B$501,BITACORA!$E$4:$E$7322,$E$6:$AM$6,BITACORA!$B$4:$B$7322,"&gt;="&amp;$B$3,BITACORA!$B$4:$B$7322,"&lt;="&amp;$B$4)</f>
        <v>0</v>
      </c>
      <c r="V380" s="165">
        <f>COUNTIFS(BITACORA!$C$4:$C$7322,$B$7:$B$501,BITACORA!$E$4:$E$7322,$E$6:$AM$6,BITACORA!$B$4:$B$7322,"&gt;="&amp;$B$3,BITACORA!$B$4:$B$7322,"&lt;="&amp;$B$4)</f>
        <v>0</v>
      </c>
      <c r="W380" s="165">
        <f>COUNTIFS(BITACORA!$C$4:$C$7322,$B$7:$B$501,BITACORA!$E$4:$E$7322,$E$6:$AM$6,BITACORA!$B$4:$B$7322,"&gt;="&amp;$B$3,BITACORA!$B$4:$B$7322,"&lt;="&amp;$B$4)</f>
        <v>0</v>
      </c>
      <c r="X380" s="165">
        <f>COUNTIFS(BITACORA!$C$4:$C$7322,$B$7:$B$501,BITACORA!$E$4:$E$7322,$E$6:$AM$6,BITACORA!$B$4:$B$7322,"&gt;="&amp;$B$3,BITACORA!$B$4:$B$7322,"&lt;="&amp;$B$4)</f>
        <v>0</v>
      </c>
      <c r="Y380" s="165">
        <f>COUNTIFS(BITACORA!$C$4:$C$7322,$B$7:$B$501,BITACORA!$E$4:$E$7322,$E$6:$AM$6,BITACORA!$B$4:$B$7322,"&gt;="&amp;$B$3,BITACORA!$B$4:$B$7322,"&lt;="&amp;$B$4)</f>
        <v>0</v>
      </c>
      <c r="Z380" s="165">
        <f>COUNTIFS(BITACORA!$C$4:$C$7322,$B$7:$B$501,BITACORA!$E$4:$E$7322,$E$6:$AM$6,BITACORA!$B$4:$B$7322,"&gt;="&amp;$B$3,BITACORA!$B$4:$B$7322,"&lt;="&amp;$B$4)</f>
        <v>0</v>
      </c>
      <c r="AA380" s="165">
        <f>COUNTIFS(BITACORA!$C$4:$C$7322,$B$7:$B$501,BITACORA!$E$4:$E$7322,$E$6:$AM$6,BITACORA!$B$4:$B$7322,"&gt;="&amp;$B$3,BITACORA!$B$4:$B$7322,"&lt;="&amp;$B$4)</f>
        <v>0</v>
      </c>
      <c r="AB380" s="165">
        <f>COUNTIFS(BITACORA!$C$4:$C$7322,$B$7:$B$501,BITACORA!$E$4:$E$7322,$E$6:$AM$6,BITACORA!$B$4:$B$7322,"&gt;="&amp;$B$3,BITACORA!$B$4:$B$7322,"&lt;="&amp;$B$4)</f>
        <v>0</v>
      </c>
      <c r="AC380" s="165">
        <f>COUNTIFS(BITACORA!$C$4:$C$7322,$B$7:$B$501,BITACORA!$E$4:$E$7322,$E$6:$AM$6,BITACORA!$B$4:$B$7322,"&gt;="&amp;$B$3,BITACORA!$B$4:$B$7322,"&lt;="&amp;$B$4)</f>
        <v>0</v>
      </c>
      <c r="AD380" s="165">
        <f>COUNTIFS(BITACORA!$C$4:$C$7322,$B$7:$B$501,BITACORA!$E$4:$E$7322,$E$6:$AM$6,BITACORA!$B$4:$B$7322,"&gt;="&amp;$B$3,BITACORA!$B$4:$B$7322,"&lt;="&amp;$B$4)</f>
        <v>0</v>
      </c>
      <c r="AE380" s="165">
        <f>COUNTIFS(BITACORA!$C$4:$C$7322,$B$7:$B$501,BITACORA!$E$4:$E$7322,$E$6:$AM$6,BITACORA!$B$4:$B$7322,"&gt;="&amp;$B$3,BITACORA!$B$4:$B$7322,"&lt;="&amp;$B$4)</f>
        <v>0</v>
      </c>
      <c r="AF380" s="165">
        <f>COUNTIFS(BITACORA!$C$4:$C$7322,$B$7:$B$501,BITACORA!$E$4:$E$7322,$E$6:$AM$6,BITACORA!$B$4:$B$7322,"&gt;="&amp;$B$3,BITACORA!$B$4:$B$7322,"&lt;="&amp;$B$4)</f>
        <v>0</v>
      </c>
      <c r="AG380" s="165">
        <f>COUNTIFS(BITACORA!$C$4:$C$7322,$B$7:$B$501,BITACORA!$E$4:$E$7322,$E$6:$AM$6,BITACORA!$B$4:$B$7322,"&gt;="&amp;$B$3,BITACORA!$B$4:$B$7322,"&lt;="&amp;$B$4)</f>
        <v>0</v>
      </c>
      <c r="AH380" s="165">
        <f>COUNTIFS(BITACORA!$C$4:$C$7322,$B$7:$B$501,BITACORA!$E$4:$E$7322,$E$6:$AM$6,BITACORA!$B$4:$B$7322,"&gt;="&amp;$B$3,BITACORA!$B$4:$B$7322,"&lt;="&amp;$B$4)</f>
        <v>0</v>
      </c>
      <c r="AI380" s="165">
        <f>COUNTIFS(BITACORA!$C$4:$C$7322,$B$7:$B$501,BITACORA!$E$4:$E$7322,$E$6:$AM$6,BITACORA!$B$4:$B$7322,"&gt;="&amp;$B$3,BITACORA!$B$4:$B$7322,"&lt;="&amp;$B$4)</f>
        <v>0</v>
      </c>
      <c r="AJ380" s="165">
        <f>COUNTIFS(BITACORA!$C$4:$C$7322,$B$7:$B$501,BITACORA!$E$4:$E$7322,$E$6:$AM$6,BITACORA!$B$4:$B$7322,"&gt;="&amp;$B$3,BITACORA!$B$4:$B$7322,"&lt;="&amp;$B$4)</f>
        <v>0</v>
      </c>
      <c r="AK380" s="165">
        <f>COUNTIFS(BITACORA!$C$4:$C$7322,$B$7:$B$501,BITACORA!$E$4:$E$7322,$E$6:$AM$6,BITACORA!$B$4:$B$7322,"&gt;="&amp;$B$3,BITACORA!$B$4:$B$7322,"&lt;="&amp;$B$4)</f>
        <v>0</v>
      </c>
      <c r="AL380" s="165">
        <f>COUNTIFS(BITACORA!$C$4:$C$7322,$B$7:$B$501,BITACORA!$E$4:$E$7322,$E$6:$AM$6,BITACORA!$B$4:$B$7322,"&gt;="&amp;$B$3,BITACORA!$B$4:$B$7322,"&lt;="&amp;$B$4)</f>
        <v>0</v>
      </c>
      <c r="AM380" s="165">
        <f>COUNTIFS(BITACORA!$C$4:$C$7322,$B$7:$B$501,BITACORA!$E$4:$E$7322,$E$6:$AM$6,BITACORA!$B$4:$B$7322,"&gt;="&amp;$B$3,BITACORA!$B$4:$B$7322,"&lt;="&amp;$B$4)</f>
        <v>0</v>
      </c>
    </row>
    <row r="381" spans="1:39">
      <c r="A381" s="141"/>
      <c r="B381" s="165"/>
      <c r="C381" s="165"/>
      <c r="D381" s="164">
        <f t="shared" si="0"/>
        <v>0</v>
      </c>
      <c r="E381" s="165">
        <f>COUNTIFS(BITACORA!$C$4:$C$7322,$B$7:$B$501,BITACORA!$E$4:$E$7322,$E$6:$AM$6,BITACORA!$B$4:$B$7322,"&gt;="&amp;$B$3,BITACORA!$B$4:$B$7322,"&lt;="&amp;$B$4)</f>
        <v>0</v>
      </c>
      <c r="F381" s="165">
        <f>COUNTIFS(BITACORA!$C$4:$C$7322,$B$7:$B$501,BITACORA!$E$4:$E$7322,$E$6:$AM$6,BITACORA!$B$4:$B$7322,"&gt;="&amp;$B$3,BITACORA!$B$4:$B$7322,"&lt;="&amp;$B$4)</f>
        <v>0</v>
      </c>
      <c r="G381" s="165">
        <f>COUNTIFS(BITACORA!$C$4:$C$7322,$B$7:$B$501,BITACORA!$E$4:$E$7322,$E$6:$AM$6,BITACORA!$B$4:$B$7322,"&gt;="&amp;$B$3,BITACORA!$B$4:$B$7322,"&lt;="&amp;$B$4)</f>
        <v>0</v>
      </c>
      <c r="H381" s="165">
        <f>COUNTIFS(BITACORA!$C$4:$C$7322,$B$7:$B$501,BITACORA!$E$4:$E$7322,$E$6:$AM$6,BITACORA!$B$4:$B$7322,"&gt;="&amp;$B$3,BITACORA!$B$4:$B$7322,"&lt;="&amp;$B$4)</f>
        <v>0</v>
      </c>
      <c r="I381" s="165">
        <f>COUNTIFS(BITACORA!$C$4:$C$7322,$B$7:$B$501,BITACORA!$E$4:$E$7322,$E$6:$AM$6,BITACORA!$B$4:$B$7322,"&gt;="&amp;$B$3,BITACORA!$B$4:$B$7322,"&lt;="&amp;$B$4)</f>
        <v>0</v>
      </c>
      <c r="J381" s="165">
        <f>COUNTIFS(BITACORA!$C$4:$C$7322,$B$7:$B$501,BITACORA!$E$4:$E$7322,$E$6:$AM$6,BITACORA!$B$4:$B$7322,"&gt;="&amp;$B$3,BITACORA!$B$4:$B$7322,"&lt;="&amp;$B$4)</f>
        <v>0</v>
      </c>
      <c r="K381" s="165">
        <f>COUNTIFS(BITACORA!$C$4:$C$7322,$B$7:$B$501,BITACORA!$E$4:$E$7322,$E$6:$AM$6,BITACORA!$B$4:$B$7322,"&gt;="&amp;$B$3,BITACORA!$B$4:$B$7322,"&lt;="&amp;$B$4)</f>
        <v>0</v>
      </c>
      <c r="L381" s="165">
        <f>COUNTIFS(BITACORA!$C$4:$C$7322,$B$7:$B$501,BITACORA!$E$4:$E$7322,$E$6:$AM$6,BITACORA!$B$4:$B$7322,"&gt;="&amp;$B$3,BITACORA!$B$4:$B$7322,"&lt;="&amp;$B$4)</f>
        <v>0</v>
      </c>
      <c r="M381" s="165">
        <f>COUNTIFS(BITACORA!$C$4:$C$7322,$B$7:$B$501,BITACORA!$E$4:$E$7322,$E$6:$AM$6,BITACORA!$B$4:$B$7322,"&gt;="&amp;$B$3,BITACORA!$B$4:$B$7322,"&lt;="&amp;$B$4)</f>
        <v>0</v>
      </c>
      <c r="N381" s="165">
        <f>COUNTIFS(BITACORA!$C$4:$C$7322,$B$7:$B$501,BITACORA!$E$4:$E$7322,$E$6:$AM$6,BITACORA!$B$4:$B$7322,"&gt;="&amp;$B$3,BITACORA!$B$4:$B$7322,"&lt;="&amp;$B$4)</f>
        <v>0</v>
      </c>
      <c r="O381" s="165">
        <f>COUNTIFS(BITACORA!$C$4:$C$7322,$B$7:$B$501,BITACORA!$E$4:$E$7322,$E$6:$AM$6,BITACORA!$B$4:$B$7322,"&gt;="&amp;$B$3,BITACORA!$B$4:$B$7322,"&lt;="&amp;$B$4)</f>
        <v>0</v>
      </c>
      <c r="P381" s="165">
        <f>COUNTIFS(BITACORA!$C$4:$C$7322,$B$7:$B$501,BITACORA!$E$4:$E$7322,$E$6:$AM$6,BITACORA!$B$4:$B$7322,"&gt;="&amp;$B$3,BITACORA!$B$4:$B$7322,"&lt;="&amp;$B$4)</f>
        <v>0</v>
      </c>
      <c r="Q381" s="165">
        <f>COUNTIFS(BITACORA!$C$4:$C$7322,$B$7:$B$501,BITACORA!$E$4:$E$7322,$E$6:$AM$6,BITACORA!$B$4:$B$7322,"&gt;="&amp;$B$3,BITACORA!$B$4:$B$7322,"&lt;="&amp;$B$4)</f>
        <v>0</v>
      </c>
      <c r="R381" s="165">
        <f>COUNTIFS(BITACORA!$C$4:$C$7322,$B$7:$B$501,BITACORA!$E$4:$E$7322,$E$6:$AM$6,BITACORA!$B$4:$B$7322,"&gt;="&amp;$B$3,BITACORA!$B$4:$B$7322,"&lt;="&amp;$B$4)</f>
        <v>0</v>
      </c>
      <c r="S381" s="165">
        <f>COUNTIFS(BITACORA!$C$4:$C$7322,$B$7:$B$501,BITACORA!$E$4:$E$7322,$E$6:$AM$6,BITACORA!$B$4:$B$7322,"&gt;="&amp;$B$3,BITACORA!$B$4:$B$7322,"&lt;="&amp;$B$4)</f>
        <v>0</v>
      </c>
      <c r="T381" s="165">
        <f>COUNTIFS(BITACORA!$C$4:$C$7322,$B$7:$B$501,BITACORA!$E$4:$E$7322,$E$6:$AM$6,BITACORA!$B$4:$B$7322,"&gt;="&amp;$B$3,BITACORA!$B$4:$B$7322,"&lt;="&amp;$B$4)</f>
        <v>0</v>
      </c>
      <c r="U381" s="165">
        <f>COUNTIFS(BITACORA!$C$4:$C$7322,$B$7:$B$501,BITACORA!$E$4:$E$7322,$E$6:$AM$6,BITACORA!$B$4:$B$7322,"&gt;="&amp;$B$3,BITACORA!$B$4:$B$7322,"&lt;="&amp;$B$4)</f>
        <v>0</v>
      </c>
      <c r="V381" s="165">
        <f>COUNTIFS(BITACORA!$C$4:$C$7322,$B$7:$B$501,BITACORA!$E$4:$E$7322,$E$6:$AM$6,BITACORA!$B$4:$B$7322,"&gt;="&amp;$B$3,BITACORA!$B$4:$B$7322,"&lt;="&amp;$B$4)</f>
        <v>0</v>
      </c>
      <c r="W381" s="165">
        <f>COUNTIFS(BITACORA!$C$4:$C$7322,$B$7:$B$501,BITACORA!$E$4:$E$7322,$E$6:$AM$6,BITACORA!$B$4:$B$7322,"&gt;="&amp;$B$3,BITACORA!$B$4:$B$7322,"&lt;="&amp;$B$4)</f>
        <v>0</v>
      </c>
      <c r="X381" s="165">
        <f>COUNTIFS(BITACORA!$C$4:$C$7322,$B$7:$B$501,BITACORA!$E$4:$E$7322,$E$6:$AM$6,BITACORA!$B$4:$B$7322,"&gt;="&amp;$B$3,BITACORA!$B$4:$B$7322,"&lt;="&amp;$B$4)</f>
        <v>0</v>
      </c>
      <c r="Y381" s="165">
        <f>COUNTIFS(BITACORA!$C$4:$C$7322,$B$7:$B$501,BITACORA!$E$4:$E$7322,$E$6:$AM$6,BITACORA!$B$4:$B$7322,"&gt;="&amp;$B$3,BITACORA!$B$4:$B$7322,"&lt;="&amp;$B$4)</f>
        <v>0</v>
      </c>
      <c r="Z381" s="165">
        <f>COUNTIFS(BITACORA!$C$4:$C$7322,$B$7:$B$501,BITACORA!$E$4:$E$7322,$E$6:$AM$6,BITACORA!$B$4:$B$7322,"&gt;="&amp;$B$3,BITACORA!$B$4:$B$7322,"&lt;="&amp;$B$4)</f>
        <v>0</v>
      </c>
      <c r="AA381" s="165">
        <f>COUNTIFS(BITACORA!$C$4:$C$7322,$B$7:$B$501,BITACORA!$E$4:$E$7322,$E$6:$AM$6,BITACORA!$B$4:$B$7322,"&gt;="&amp;$B$3,BITACORA!$B$4:$B$7322,"&lt;="&amp;$B$4)</f>
        <v>0</v>
      </c>
      <c r="AB381" s="165">
        <f>COUNTIFS(BITACORA!$C$4:$C$7322,$B$7:$B$501,BITACORA!$E$4:$E$7322,$E$6:$AM$6,BITACORA!$B$4:$B$7322,"&gt;="&amp;$B$3,BITACORA!$B$4:$B$7322,"&lt;="&amp;$B$4)</f>
        <v>0</v>
      </c>
      <c r="AC381" s="165">
        <f>COUNTIFS(BITACORA!$C$4:$C$7322,$B$7:$B$501,BITACORA!$E$4:$E$7322,$E$6:$AM$6,BITACORA!$B$4:$B$7322,"&gt;="&amp;$B$3,BITACORA!$B$4:$B$7322,"&lt;="&amp;$B$4)</f>
        <v>0</v>
      </c>
      <c r="AD381" s="165">
        <f>COUNTIFS(BITACORA!$C$4:$C$7322,$B$7:$B$501,BITACORA!$E$4:$E$7322,$E$6:$AM$6,BITACORA!$B$4:$B$7322,"&gt;="&amp;$B$3,BITACORA!$B$4:$B$7322,"&lt;="&amp;$B$4)</f>
        <v>0</v>
      </c>
      <c r="AE381" s="165">
        <f>COUNTIFS(BITACORA!$C$4:$C$7322,$B$7:$B$501,BITACORA!$E$4:$E$7322,$E$6:$AM$6,BITACORA!$B$4:$B$7322,"&gt;="&amp;$B$3,BITACORA!$B$4:$B$7322,"&lt;="&amp;$B$4)</f>
        <v>0</v>
      </c>
      <c r="AF381" s="165">
        <f>COUNTIFS(BITACORA!$C$4:$C$7322,$B$7:$B$501,BITACORA!$E$4:$E$7322,$E$6:$AM$6,BITACORA!$B$4:$B$7322,"&gt;="&amp;$B$3,BITACORA!$B$4:$B$7322,"&lt;="&amp;$B$4)</f>
        <v>0</v>
      </c>
      <c r="AG381" s="165">
        <f>COUNTIFS(BITACORA!$C$4:$C$7322,$B$7:$B$501,BITACORA!$E$4:$E$7322,$E$6:$AM$6,BITACORA!$B$4:$B$7322,"&gt;="&amp;$B$3,BITACORA!$B$4:$B$7322,"&lt;="&amp;$B$4)</f>
        <v>0</v>
      </c>
      <c r="AH381" s="165">
        <f>COUNTIFS(BITACORA!$C$4:$C$7322,$B$7:$B$501,BITACORA!$E$4:$E$7322,$E$6:$AM$6,BITACORA!$B$4:$B$7322,"&gt;="&amp;$B$3,BITACORA!$B$4:$B$7322,"&lt;="&amp;$B$4)</f>
        <v>0</v>
      </c>
      <c r="AI381" s="165">
        <f>COUNTIFS(BITACORA!$C$4:$C$7322,$B$7:$B$501,BITACORA!$E$4:$E$7322,$E$6:$AM$6,BITACORA!$B$4:$B$7322,"&gt;="&amp;$B$3,BITACORA!$B$4:$B$7322,"&lt;="&amp;$B$4)</f>
        <v>0</v>
      </c>
      <c r="AJ381" s="165">
        <f>COUNTIFS(BITACORA!$C$4:$C$7322,$B$7:$B$501,BITACORA!$E$4:$E$7322,$E$6:$AM$6,BITACORA!$B$4:$B$7322,"&gt;="&amp;$B$3,BITACORA!$B$4:$B$7322,"&lt;="&amp;$B$4)</f>
        <v>0</v>
      </c>
      <c r="AK381" s="165">
        <f>COUNTIFS(BITACORA!$C$4:$C$7322,$B$7:$B$501,BITACORA!$E$4:$E$7322,$E$6:$AM$6,BITACORA!$B$4:$B$7322,"&gt;="&amp;$B$3,BITACORA!$B$4:$B$7322,"&lt;="&amp;$B$4)</f>
        <v>0</v>
      </c>
      <c r="AL381" s="165">
        <f>COUNTIFS(BITACORA!$C$4:$C$7322,$B$7:$B$501,BITACORA!$E$4:$E$7322,$E$6:$AM$6,BITACORA!$B$4:$B$7322,"&gt;="&amp;$B$3,BITACORA!$B$4:$B$7322,"&lt;="&amp;$B$4)</f>
        <v>0</v>
      </c>
      <c r="AM381" s="165">
        <f>COUNTIFS(BITACORA!$C$4:$C$7322,$B$7:$B$501,BITACORA!$E$4:$E$7322,$E$6:$AM$6,BITACORA!$B$4:$B$7322,"&gt;="&amp;$B$3,BITACORA!$B$4:$B$7322,"&lt;="&amp;$B$4)</f>
        <v>0</v>
      </c>
    </row>
    <row r="382" spans="1:39">
      <c r="A382" s="141"/>
      <c r="B382" s="165"/>
      <c r="C382" s="165"/>
      <c r="D382" s="164">
        <f t="shared" si="0"/>
        <v>0</v>
      </c>
      <c r="E382" s="165">
        <f>COUNTIFS(BITACORA!$C$4:$C$7322,$B$7:$B$501,BITACORA!$E$4:$E$7322,$E$6:$AM$6,BITACORA!$B$4:$B$7322,"&gt;="&amp;$B$3,BITACORA!$B$4:$B$7322,"&lt;="&amp;$B$4)</f>
        <v>0</v>
      </c>
      <c r="F382" s="165">
        <f>COUNTIFS(BITACORA!$C$4:$C$7322,$B$7:$B$501,BITACORA!$E$4:$E$7322,$E$6:$AM$6,BITACORA!$B$4:$B$7322,"&gt;="&amp;$B$3,BITACORA!$B$4:$B$7322,"&lt;="&amp;$B$4)</f>
        <v>0</v>
      </c>
      <c r="G382" s="165">
        <f>COUNTIFS(BITACORA!$C$4:$C$7322,$B$7:$B$501,BITACORA!$E$4:$E$7322,$E$6:$AM$6,BITACORA!$B$4:$B$7322,"&gt;="&amp;$B$3,BITACORA!$B$4:$B$7322,"&lt;="&amp;$B$4)</f>
        <v>0</v>
      </c>
      <c r="H382" s="165">
        <f>COUNTIFS(BITACORA!$C$4:$C$7322,$B$7:$B$501,BITACORA!$E$4:$E$7322,$E$6:$AM$6,BITACORA!$B$4:$B$7322,"&gt;="&amp;$B$3,BITACORA!$B$4:$B$7322,"&lt;="&amp;$B$4)</f>
        <v>0</v>
      </c>
      <c r="I382" s="165">
        <f>COUNTIFS(BITACORA!$C$4:$C$7322,$B$7:$B$501,BITACORA!$E$4:$E$7322,$E$6:$AM$6,BITACORA!$B$4:$B$7322,"&gt;="&amp;$B$3,BITACORA!$B$4:$B$7322,"&lt;="&amp;$B$4)</f>
        <v>0</v>
      </c>
      <c r="J382" s="165">
        <f>COUNTIFS(BITACORA!$C$4:$C$7322,$B$7:$B$501,BITACORA!$E$4:$E$7322,$E$6:$AM$6,BITACORA!$B$4:$B$7322,"&gt;="&amp;$B$3,BITACORA!$B$4:$B$7322,"&lt;="&amp;$B$4)</f>
        <v>0</v>
      </c>
      <c r="K382" s="165">
        <f>COUNTIFS(BITACORA!$C$4:$C$7322,$B$7:$B$501,BITACORA!$E$4:$E$7322,$E$6:$AM$6,BITACORA!$B$4:$B$7322,"&gt;="&amp;$B$3,BITACORA!$B$4:$B$7322,"&lt;="&amp;$B$4)</f>
        <v>0</v>
      </c>
      <c r="L382" s="165">
        <f>COUNTIFS(BITACORA!$C$4:$C$7322,$B$7:$B$501,BITACORA!$E$4:$E$7322,$E$6:$AM$6,BITACORA!$B$4:$B$7322,"&gt;="&amp;$B$3,BITACORA!$B$4:$B$7322,"&lt;="&amp;$B$4)</f>
        <v>0</v>
      </c>
      <c r="M382" s="165">
        <f>COUNTIFS(BITACORA!$C$4:$C$7322,$B$7:$B$501,BITACORA!$E$4:$E$7322,$E$6:$AM$6,BITACORA!$B$4:$B$7322,"&gt;="&amp;$B$3,BITACORA!$B$4:$B$7322,"&lt;="&amp;$B$4)</f>
        <v>0</v>
      </c>
      <c r="N382" s="165">
        <f>COUNTIFS(BITACORA!$C$4:$C$7322,$B$7:$B$501,BITACORA!$E$4:$E$7322,$E$6:$AM$6,BITACORA!$B$4:$B$7322,"&gt;="&amp;$B$3,BITACORA!$B$4:$B$7322,"&lt;="&amp;$B$4)</f>
        <v>0</v>
      </c>
      <c r="O382" s="165">
        <f>COUNTIFS(BITACORA!$C$4:$C$7322,$B$7:$B$501,BITACORA!$E$4:$E$7322,$E$6:$AM$6,BITACORA!$B$4:$B$7322,"&gt;="&amp;$B$3,BITACORA!$B$4:$B$7322,"&lt;="&amp;$B$4)</f>
        <v>0</v>
      </c>
      <c r="P382" s="165">
        <f>COUNTIFS(BITACORA!$C$4:$C$7322,$B$7:$B$501,BITACORA!$E$4:$E$7322,$E$6:$AM$6,BITACORA!$B$4:$B$7322,"&gt;="&amp;$B$3,BITACORA!$B$4:$B$7322,"&lt;="&amp;$B$4)</f>
        <v>0</v>
      </c>
      <c r="Q382" s="165">
        <f>COUNTIFS(BITACORA!$C$4:$C$7322,$B$7:$B$501,BITACORA!$E$4:$E$7322,$E$6:$AM$6,BITACORA!$B$4:$B$7322,"&gt;="&amp;$B$3,BITACORA!$B$4:$B$7322,"&lt;="&amp;$B$4)</f>
        <v>0</v>
      </c>
      <c r="R382" s="165">
        <f>COUNTIFS(BITACORA!$C$4:$C$7322,$B$7:$B$501,BITACORA!$E$4:$E$7322,$E$6:$AM$6,BITACORA!$B$4:$B$7322,"&gt;="&amp;$B$3,BITACORA!$B$4:$B$7322,"&lt;="&amp;$B$4)</f>
        <v>0</v>
      </c>
      <c r="S382" s="165">
        <f>COUNTIFS(BITACORA!$C$4:$C$7322,$B$7:$B$501,BITACORA!$E$4:$E$7322,$E$6:$AM$6,BITACORA!$B$4:$B$7322,"&gt;="&amp;$B$3,BITACORA!$B$4:$B$7322,"&lt;="&amp;$B$4)</f>
        <v>0</v>
      </c>
      <c r="T382" s="165">
        <f>COUNTIFS(BITACORA!$C$4:$C$7322,$B$7:$B$501,BITACORA!$E$4:$E$7322,$E$6:$AM$6,BITACORA!$B$4:$B$7322,"&gt;="&amp;$B$3,BITACORA!$B$4:$B$7322,"&lt;="&amp;$B$4)</f>
        <v>0</v>
      </c>
      <c r="U382" s="165">
        <f>COUNTIFS(BITACORA!$C$4:$C$7322,$B$7:$B$501,BITACORA!$E$4:$E$7322,$E$6:$AM$6,BITACORA!$B$4:$B$7322,"&gt;="&amp;$B$3,BITACORA!$B$4:$B$7322,"&lt;="&amp;$B$4)</f>
        <v>0</v>
      </c>
      <c r="V382" s="165">
        <f>COUNTIFS(BITACORA!$C$4:$C$7322,$B$7:$B$501,BITACORA!$E$4:$E$7322,$E$6:$AM$6,BITACORA!$B$4:$B$7322,"&gt;="&amp;$B$3,BITACORA!$B$4:$B$7322,"&lt;="&amp;$B$4)</f>
        <v>0</v>
      </c>
      <c r="W382" s="165">
        <f>COUNTIFS(BITACORA!$C$4:$C$7322,$B$7:$B$501,BITACORA!$E$4:$E$7322,$E$6:$AM$6,BITACORA!$B$4:$B$7322,"&gt;="&amp;$B$3,BITACORA!$B$4:$B$7322,"&lt;="&amp;$B$4)</f>
        <v>0</v>
      </c>
      <c r="X382" s="165">
        <f>COUNTIFS(BITACORA!$C$4:$C$7322,$B$7:$B$501,BITACORA!$E$4:$E$7322,$E$6:$AM$6,BITACORA!$B$4:$B$7322,"&gt;="&amp;$B$3,BITACORA!$B$4:$B$7322,"&lt;="&amp;$B$4)</f>
        <v>0</v>
      </c>
      <c r="Y382" s="165">
        <f>COUNTIFS(BITACORA!$C$4:$C$7322,$B$7:$B$501,BITACORA!$E$4:$E$7322,$E$6:$AM$6,BITACORA!$B$4:$B$7322,"&gt;="&amp;$B$3,BITACORA!$B$4:$B$7322,"&lt;="&amp;$B$4)</f>
        <v>0</v>
      </c>
      <c r="Z382" s="165">
        <f>COUNTIFS(BITACORA!$C$4:$C$7322,$B$7:$B$501,BITACORA!$E$4:$E$7322,$E$6:$AM$6,BITACORA!$B$4:$B$7322,"&gt;="&amp;$B$3,BITACORA!$B$4:$B$7322,"&lt;="&amp;$B$4)</f>
        <v>0</v>
      </c>
      <c r="AA382" s="165">
        <f>COUNTIFS(BITACORA!$C$4:$C$7322,$B$7:$B$501,BITACORA!$E$4:$E$7322,$E$6:$AM$6,BITACORA!$B$4:$B$7322,"&gt;="&amp;$B$3,BITACORA!$B$4:$B$7322,"&lt;="&amp;$B$4)</f>
        <v>0</v>
      </c>
      <c r="AB382" s="165">
        <f>COUNTIFS(BITACORA!$C$4:$C$7322,$B$7:$B$501,BITACORA!$E$4:$E$7322,$E$6:$AM$6,BITACORA!$B$4:$B$7322,"&gt;="&amp;$B$3,BITACORA!$B$4:$B$7322,"&lt;="&amp;$B$4)</f>
        <v>0</v>
      </c>
      <c r="AC382" s="165">
        <f>COUNTIFS(BITACORA!$C$4:$C$7322,$B$7:$B$501,BITACORA!$E$4:$E$7322,$E$6:$AM$6,BITACORA!$B$4:$B$7322,"&gt;="&amp;$B$3,BITACORA!$B$4:$B$7322,"&lt;="&amp;$B$4)</f>
        <v>0</v>
      </c>
      <c r="AD382" s="165">
        <f>COUNTIFS(BITACORA!$C$4:$C$7322,$B$7:$B$501,BITACORA!$E$4:$E$7322,$E$6:$AM$6,BITACORA!$B$4:$B$7322,"&gt;="&amp;$B$3,BITACORA!$B$4:$B$7322,"&lt;="&amp;$B$4)</f>
        <v>0</v>
      </c>
      <c r="AE382" s="165">
        <f>COUNTIFS(BITACORA!$C$4:$C$7322,$B$7:$B$501,BITACORA!$E$4:$E$7322,$E$6:$AM$6,BITACORA!$B$4:$B$7322,"&gt;="&amp;$B$3,BITACORA!$B$4:$B$7322,"&lt;="&amp;$B$4)</f>
        <v>0</v>
      </c>
      <c r="AF382" s="165">
        <f>COUNTIFS(BITACORA!$C$4:$C$7322,$B$7:$B$501,BITACORA!$E$4:$E$7322,$E$6:$AM$6,BITACORA!$B$4:$B$7322,"&gt;="&amp;$B$3,BITACORA!$B$4:$B$7322,"&lt;="&amp;$B$4)</f>
        <v>0</v>
      </c>
      <c r="AG382" s="165">
        <f>COUNTIFS(BITACORA!$C$4:$C$7322,$B$7:$B$501,BITACORA!$E$4:$E$7322,$E$6:$AM$6,BITACORA!$B$4:$B$7322,"&gt;="&amp;$B$3,BITACORA!$B$4:$B$7322,"&lt;="&amp;$B$4)</f>
        <v>0</v>
      </c>
      <c r="AH382" s="165">
        <f>COUNTIFS(BITACORA!$C$4:$C$7322,$B$7:$B$501,BITACORA!$E$4:$E$7322,$E$6:$AM$6,BITACORA!$B$4:$B$7322,"&gt;="&amp;$B$3,BITACORA!$B$4:$B$7322,"&lt;="&amp;$B$4)</f>
        <v>0</v>
      </c>
      <c r="AI382" s="165">
        <f>COUNTIFS(BITACORA!$C$4:$C$7322,$B$7:$B$501,BITACORA!$E$4:$E$7322,$E$6:$AM$6,BITACORA!$B$4:$B$7322,"&gt;="&amp;$B$3,BITACORA!$B$4:$B$7322,"&lt;="&amp;$B$4)</f>
        <v>0</v>
      </c>
      <c r="AJ382" s="165">
        <f>COUNTIFS(BITACORA!$C$4:$C$7322,$B$7:$B$501,BITACORA!$E$4:$E$7322,$E$6:$AM$6,BITACORA!$B$4:$B$7322,"&gt;="&amp;$B$3,BITACORA!$B$4:$B$7322,"&lt;="&amp;$B$4)</f>
        <v>0</v>
      </c>
      <c r="AK382" s="165">
        <f>COUNTIFS(BITACORA!$C$4:$C$7322,$B$7:$B$501,BITACORA!$E$4:$E$7322,$E$6:$AM$6,BITACORA!$B$4:$B$7322,"&gt;="&amp;$B$3,BITACORA!$B$4:$B$7322,"&lt;="&amp;$B$4)</f>
        <v>0</v>
      </c>
      <c r="AL382" s="165">
        <f>COUNTIFS(BITACORA!$C$4:$C$7322,$B$7:$B$501,BITACORA!$E$4:$E$7322,$E$6:$AM$6,BITACORA!$B$4:$B$7322,"&gt;="&amp;$B$3,BITACORA!$B$4:$B$7322,"&lt;="&amp;$B$4)</f>
        <v>0</v>
      </c>
      <c r="AM382" s="165">
        <f>COUNTIFS(BITACORA!$C$4:$C$7322,$B$7:$B$501,BITACORA!$E$4:$E$7322,$E$6:$AM$6,BITACORA!$B$4:$B$7322,"&gt;="&amp;$B$3,BITACORA!$B$4:$B$7322,"&lt;="&amp;$B$4)</f>
        <v>0</v>
      </c>
    </row>
    <row r="383" spans="1:39">
      <c r="A383" s="141"/>
      <c r="B383" s="165"/>
      <c r="C383" s="165"/>
      <c r="D383" s="164">
        <f t="shared" si="0"/>
        <v>0</v>
      </c>
      <c r="E383" s="165">
        <f>COUNTIFS(BITACORA!$C$4:$C$7322,$B$7:$B$501,BITACORA!$E$4:$E$7322,$E$6:$AM$6,BITACORA!$B$4:$B$7322,"&gt;="&amp;$B$3,BITACORA!$B$4:$B$7322,"&lt;="&amp;$B$4)</f>
        <v>0</v>
      </c>
      <c r="F383" s="165">
        <f>COUNTIFS(BITACORA!$C$4:$C$7322,$B$7:$B$501,BITACORA!$E$4:$E$7322,$E$6:$AM$6,BITACORA!$B$4:$B$7322,"&gt;="&amp;$B$3,BITACORA!$B$4:$B$7322,"&lt;="&amp;$B$4)</f>
        <v>0</v>
      </c>
      <c r="G383" s="165">
        <f>COUNTIFS(BITACORA!$C$4:$C$7322,$B$7:$B$501,BITACORA!$E$4:$E$7322,$E$6:$AM$6,BITACORA!$B$4:$B$7322,"&gt;="&amp;$B$3,BITACORA!$B$4:$B$7322,"&lt;="&amp;$B$4)</f>
        <v>0</v>
      </c>
      <c r="H383" s="165">
        <f>COUNTIFS(BITACORA!$C$4:$C$7322,$B$7:$B$501,BITACORA!$E$4:$E$7322,$E$6:$AM$6,BITACORA!$B$4:$B$7322,"&gt;="&amp;$B$3,BITACORA!$B$4:$B$7322,"&lt;="&amp;$B$4)</f>
        <v>0</v>
      </c>
      <c r="I383" s="165">
        <f>COUNTIFS(BITACORA!$C$4:$C$7322,$B$7:$B$501,BITACORA!$E$4:$E$7322,$E$6:$AM$6,BITACORA!$B$4:$B$7322,"&gt;="&amp;$B$3,BITACORA!$B$4:$B$7322,"&lt;="&amp;$B$4)</f>
        <v>0</v>
      </c>
      <c r="J383" s="165">
        <f>COUNTIFS(BITACORA!$C$4:$C$7322,$B$7:$B$501,BITACORA!$E$4:$E$7322,$E$6:$AM$6,BITACORA!$B$4:$B$7322,"&gt;="&amp;$B$3,BITACORA!$B$4:$B$7322,"&lt;="&amp;$B$4)</f>
        <v>0</v>
      </c>
      <c r="K383" s="165">
        <f>COUNTIFS(BITACORA!$C$4:$C$7322,$B$7:$B$501,BITACORA!$E$4:$E$7322,$E$6:$AM$6,BITACORA!$B$4:$B$7322,"&gt;="&amp;$B$3,BITACORA!$B$4:$B$7322,"&lt;="&amp;$B$4)</f>
        <v>0</v>
      </c>
      <c r="L383" s="165">
        <f>COUNTIFS(BITACORA!$C$4:$C$7322,$B$7:$B$501,BITACORA!$E$4:$E$7322,$E$6:$AM$6,BITACORA!$B$4:$B$7322,"&gt;="&amp;$B$3,BITACORA!$B$4:$B$7322,"&lt;="&amp;$B$4)</f>
        <v>0</v>
      </c>
      <c r="M383" s="165">
        <f>COUNTIFS(BITACORA!$C$4:$C$7322,$B$7:$B$501,BITACORA!$E$4:$E$7322,$E$6:$AM$6,BITACORA!$B$4:$B$7322,"&gt;="&amp;$B$3,BITACORA!$B$4:$B$7322,"&lt;="&amp;$B$4)</f>
        <v>0</v>
      </c>
      <c r="N383" s="165">
        <f>COUNTIFS(BITACORA!$C$4:$C$7322,$B$7:$B$501,BITACORA!$E$4:$E$7322,$E$6:$AM$6,BITACORA!$B$4:$B$7322,"&gt;="&amp;$B$3,BITACORA!$B$4:$B$7322,"&lt;="&amp;$B$4)</f>
        <v>0</v>
      </c>
      <c r="O383" s="165">
        <f>COUNTIFS(BITACORA!$C$4:$C$7322,$B$7:$B$501,BITACORA!$E$4:$E$7322,$E$6:$AM$6,BITACORA!$B$4:$B$7322,"&gt;="&amp;$B$3,BITACORA!$B$4:$B$7322,"&lt;="&amp;$B$4)</f>
        <v>0</v>
      </c>
      <c r="P383" s="165">
        <f>COUNTIFS(BITACORA!$C$4:$C$7322,$B$7:$B$501,BITACORA!$E$4:$E$7322,$E$6:$AM$6,BITACORA!$B$4:$B$7322,"&gt;="&amp;$B$3,BITACORA!$B$4:$B$7322,"&lt;="&amp;$B$4)</f>
        <v>0</v>
      </c>
      <c r="Q383" s="165">
        <f>COUNTIFS(BITACORA!$C$4:$C$7322,$B$7:$B$501,BITACORA!$E$4:$E$7322,$E$6:$AM$6,BITACORA!$B$4:$B$7322,"&gt;="&amp;$B$3,BITACORA!$B$4:$B$7322,"&lt;="&amp;$B$4)</f>
        <v>0</v>
      </c>
      <c r="R383" s="165">
        <f>COUNTIFS(BITACORA!$C$4:$C$7322,$B$7:$B$501,BITACORA!$E$4:$E$7322,$E$6:$AM$6,BITACORA!$B$4:$B$7322,"&gt;="&amp;$B$3,BITACORA!$B$4:$B$7322,"&lt;="&amp;$B$4)</f>
        <v>0</v>
      </c>
      <c r="S383" s="165">
        <f>COUNTIFS(BITACORA!$C$4:$C$7322,$B$7:$B$501,BITACORA!$E$4:$E$7322,$E$6:$AM$6,BITACORA!$B$4:$B$7322,"&gt;="&amp;$B$3,BITACORA!$B$4:$B$7322,"&lt;="&amp;$B$4)</f>
        <v>0</v>
      </c>
      <c r="T383" s="165">
        <f>COUNTIFS(BITACORA!$C$4:$C$7322,$B$7:$B$501,BITACORA!$E$4:$E$7322,$E$6:$AM$6,BITACORA!$B$4:$B$7322,"&gt;="&amp;$B$3,BITACORA!$B$4:$B$7322,"&lt;="&amp;$B$4)</f>
        <v>0</v>
      </c>
      <c r="U383" s="165">
        <f>COUNTIFS(BITACORA!$C$4:$C$7322,$B$7:$B$501,BITACORA!$E$4:$E$7322,$E$6:$AM$6,BITACORA!$B$4:$B$7322,"&gt;="&amp;$B$3,BITACORA!$B$4:$B$7322,"&lt;="&amp;$B$4)</f>
        <v>0</v>
      </c>
      <c r="V383" s="165">
        <f>COUNTIFS(BITACORA!$C$4:$C$7322,$B$7:$B$501,BITACORA!$E$4:$E$7322,$E$6:$AM$6,BITACORA!$B$4:$B$7322,"&gt;="&amp;$B$3,BITACORA!$B$4:$B$7322,"&lt;="&amp;$B$4)</f>
        <v>0</v>
      </c>
      <c r="W383" s="165">
        <f>COUNTIFS(BITACORA!$C$4:$C$7322,$B$7:$B$501,BITACORA!$E$4:$E$7322,$E$6:$AM$6,BITACORA!$B$4:$B$7322,"&gt;="&amp;$B$3,BITACORA!$B$4:$B$7322,"&lt;="&amp;$B$4)</f>
        <v>0</v>
      </c>
      <c r="X383" s="165">
        <f>COUNTIFS(BITACORA!$C$4:$C$7322,$B$7:$B$501,BITACORA!$E$4:$E$7322,$E$6:$AM$6,BITACORA!$B$4:$B$7322,"&gt;="&amp;$B$3,BITACORA!$B$4:$B$7322,"&lt;="&amp;$B$4)</f>
        <v>0</v>
      </c>
      <c r="Y383" s="165">
        <f>COUNTIFS(BITACORA!$C$4:$C$7322,$B$7:$B$501,BITACORA!$E$4:$E$7322,$E$6:$AM$6,BITACORA!$B$4:$B$7322,"&gt;="&amp;$B$3,BITACORA!$B$4:$B$7322,"&lt;="&amp;$B$4)</f>
        <v>0</v>
      </c>
      <c r="Z383" s="165">
        <f>COUNTIFS(BITACORA!$C$4:$C$7322,$B$7:$B$501,BITACORA!$E$4:$E$7322,$E$6:$AM$6,BITACORA!$B$4:$B$7322,"&gt;="&amp;$B$3,BITACORA!$B$4:$B$7322,"&lt;="&amp;$B$4)</f>
        <v>0</v>
      </c>
      <c r="AA383" s="165">
        <f>COUNTIFS(BITACORA!$C$4:$C$7322,$B$7:$B$501,BITACORA!$E$4:$E$7322,$E$6:$AM$6,BITACORA!$B$4:$B$7322,"&gt;="&amp;$B$3,BITACORA!$B$4:$B$7322,"&lt;="&amp;$B$4)</f>
        <v>0</v>
      </c>
      <c r="AB383" s="165">
        <f>COUNTIFS(BITACORA!$C$4:$C$7322,$B$7:$B$501,BITACORA!$E$4:$E$7322,$E$6:$AM$6,BITACORA!$B$4:$B$7322,"&gt;="&amp;$B$3,BITACORA!$B$4:$B$7322,"&lt;="&amp;$B$4)</f>
        <v>0</v>
      </c>
      <c r="AC383" s="165">
        <f>COUNTIFS(BITACORA!$C$4:$C$7322,$B$7:$B$501,BITACORA!$E$4:$E$7322,$E$6:$AM$6,BITACORA!$B$4:$B$7322,"&gt;="&amp;$B$3,BITACORA!$B$4:$B$7322,"&lt;="&amp;$B$4)</f>
        <v>0</v>
      </c>
      <c r="AD383" s="165">
        <f>COUNTIFS(BITACORA!$C$4:$C$7322,$B$7:$B$501,BITACORA!$E$4:$E$7322,$E$6:$AM$6,BITACORA!$B$4:$B$7322,"&gt;="&amp;$B$3,BITACORA!$B$4:$B$7322,"&lt;="&amp;$B$4)</f>
        <v>0</v>
      </c>
      <c r="AE383" s="165">
        <f>COUNTIFS(BITACORA!$C$4:$C$7322,$B$7:$B$501,BITACORA!$E$4:$E$7322,$E$6:$AM$6,BITACORA!$B$4:$B$7322,"&gt;="&amp;$B$3,BITACORA!$B$4:$B$7322,"&lt;="&amp;$B$4)</f>
        <v>0</v>
      </c>
      <c r="AF383" s="165">
        <f>COUNTIFS(BITACORA!$C$4:$C$7322,$B$7:$B$501,BITACORA!$E$4:$E$7322,$E$6:$AM$6,BITACORA!$B$4:$B$7322,"&gt;="&amp;$B$3,BITACORA!$B$4:$B$7322,"&lt;="&amp;$B$4)</f>
        <v>0</v>
      </c>
      <c r="AG383" s="165">
        <f>COUNTIFS(BITACORA!$C$4:$C$7322,$B$7:$B$501,BITACORA!$E$4:$E$7322,$E$6:$AM$6,BITACORA!$B$4:$B$7322,"&gt;="&amp;$B$3,BITACORA!$B$4:$B$7322,"&lt;="&amp;$B$4)</f>
        <v>0</v>
      </c>
      <c r="AH383" s="165">
        <f>COUNTIFS(BITACORA!$C$4:$C$7322,$B$7:$B$501,BITACORA!$E$4:$E$7322,$E$6:$AM$6,BITACORA!$B$4:$B$7322,"&gt;="&amp;$B$3,BITACORA!$B$4:$B$7322,"&lt;="&amp;$B$4)</f>
        <v>0</v>
      </c>
      <c r="AI383" s="165">
        <f>COUNTIFS(BITACORA!$C$4:$C$7322,$B$7:$B$501,BITACORA!$E$4:$E$7322,$E$6:$AM$6,BITACORA!$B$4:$B$7322,"&gt;="&amp;$B$3,BITACORA!$B$4:$B$7322,"&lt;="&amp;$B$4)</f>
        <v>0</v>
      </c>
      <c r="AJ383" s="165">
        <f>COUNTIFS(BITACORA!$C$4:$C$7322,$B$7:$B$501,BITACORA!$E$4:$E$7322,$E$6:$AM$6,BITACORA!$B$4:$B$7322,"&gt;="&amp;$B$3,BITACORA!$B$4:$B$7322,"&lt;="&amp;$B$4)</f>
        <v>0</v>
      </c>
      <c r="AK383" s="165">
        <f>COUNTIFS(BITACORA!$C$4:$C$7322,$B$7:$B$501,BITACORA!$E$4:$E$7322,$E$6:$AM$6,BITACORA!$B$4:$B$7322,"&gt;="&amp;$B$3,BITACORA!$B$4:$B$7322,"&lt;="&amp;$B$4)</f>
        <v>0</v>
      </c>
      <c r="AL383" s="165">
        <f>COUNTIFS(BITACORA!$C$4:$C$7322,$B$7:$B$501,BITACORA!$E$4:$E$7322,$E$6:$AM$6,BITACORA!$B$4:$B$7322,"&gt;="&amp;$B$3,BITACORA!$B$4:$B$7322,"&lt;="&amp;$B$4)</f>
        <v>0</v>
      </c>
      <c r="AM383" s="165">
        <f>COUNTIFS(BITACORA!$C$4:$C$7322,$B$7:$B$501,BITACORA!$E$4:$E$7322,$E$6:$AM$6,BITACORA!$B$4:$B$7322,"&gt;="&amp;$B$3,BITACORA!$B$4:$B$7322,"&lt;="&amp;$B$4)</f>
        <v>0</v>
      </c>
    </row>
    <row r="384" spans="1:39">
      <c r="A384" s="141"/>
      <c r="B384" s="165"/>
      <c r="C384" s="165"/>
      <c r="D384" s="164">
        <f t="shared" si="0"/>
        <v>0</v>
      </c>
      <c r="E384" s="165">
        <f>COUNTIFS(BITACORA!$C$4:$C$7322,$B$7:$B$501,BITACORA!$E$4:$E$7322,$E$6:$AM$6,BITACORA!$B$4:$B$7322,"&gt;="&amp;$B$3,BITACORA!$B$4:$B$7322,"&lt;="&amp;$B$4)</f>
        <v>0</v>
      </c>
      <c r="F384" s="165">
        <f>COUNTIFS(BITACORA!$C$4:$C$7322,$B$7:$B$501,BITACORA!$E$4:$E$7322,$E$6:$AM$6,BITACORA!$B$4:$B$7322,"&gt;="&amp;$B$3,BITACORA!$B$4:$B$7322,"&lt;="&amp;$B$4)</f>
        <v>0</v>
      </c>
      <c r="G384" s="165">
        <f>COUNTIFS(BITACORA!$C$4:$C$7322,$B$7:$B$501,BITACORA!$E$4:$E$7322,$E$6:$AM$6,BITACORA!$B$4:$B$7322,"&gt;="&amp;$B$3,BITACORA!$B$4:$B$7322,"&lt;="&amp;$B$4)</f>
        <v>0</v>
      </c>
      <c r="H384" s="165">
        <f>COUNTIFS(BITACORA!$C$4:$C$7322,$B$7:$B$501,BITACORA!$E$4:$E$7322,$E$6:$AM$6,BITACORA!$B$4:$B$7322,"&gt;="&amp;$B$3,BITACORA!$B$4:$B$7322,"&lt;="&amp;$B$4)</f>
        <v>0</v>
      </c>
      <c r="I384" s="165">
        <f>COUNTIFS(BITACORA!$C$4:$C$7322,$B$7:$B$501,BITACORA!$E$4:$E$7322,$E$6:$AM$6,BITACORA!$B$4:$B$7322,"&gt;="&amp;$B$3,BITACORA!$B$4:$B$7322,"&lt;="&amp;$B$4)</f>
        <v>0</v>
      </c>
      <c r="J384" s="165">
        <f>COUNTIFS(BITACORA!$C$4:$C$7322,$B$7:$B$501,BITACORA!$E$4:$E$7322,$E$6:$AM$6,BITACORA!$B$4:$B$7322,"&gt;="&amp;$B$3,BITACORA!$B$4:$B$7322,"&lt;="&amp;$B$4)</f>
        <v>0</v>
      </c>
      <c r="K384" s="165">
        <f>COUNTIFS(BITACORA!$C$4:$C$7322,$B$7:$B$501,BITACORA!$E$4:$E$7322,$E$6:$AM$6,BITACORA!$B$4:$B$7322,"&gt;="&amp;$B$3,BITACORA!$B$4:$B$7322,"&lt;="&amp;$B$4)</f>
        <v>0</v>
      </c>
      <c r="L384" s="165">
        <f>COUNTIFS(BITACORA!$C$4:$C$7322,$B$7:$B$501,BITACORA!$E$4:$E$7322,$E$6:$AM$6,BITACORA!$B$4:$B$7322,"&gt;="&amp;$B$3,BITACORA!$B$4:$B$7322,"&lt;="&amp;$B$4)</f>
        <v>0</v>
      </c>
      <c r="M384" s="165">
        <f>COUNTIFS(BITACORA!$C$4:$C$7322,$B$7:$B$501,BITACORA!$E$4:$E$7322,$E$6:$AM$6,BITACORA!$B$4:$B$7322,"&gt;="&amp;$B$3,BITACORA!$B$4:$B$7322,"&lt;="&amp;$B$4)</f>
        <v>0</v>
      </c>
      <c r="N384" s="165">
        <f>COUNTIFS(BITACORA!$C$4:$C$7322,$B$7:$B$501,BITACORA!$E$4:$E$7322,$E$6:$AM$6,BITACORA!$B$4:$B$7322,"&gt;="&amp;$B$3,BITACORA!$B$4:$B$7322,"&lt;="&amp;$B$4)</f>
        <v>0</v>
      </c>
      <c r="O384" s="165">
        <f>COUNTIFS(BITACORA!$C$4:$C$7322,$B$7:$B$501,BITACORA!$E$4:$E$7322,$E$6:$AM$6,BITACORA!$B$4:$B$7322,"&gt;="&amp;$B$3,BITACORA!$B$4:$B$7322,"&lt;="&amp;$B$4)</f>
        <v>0</v>
      </c>
      <c r="P384" s="165">
        <f>COUNTIFS(BITACORA!$C$4:$C$7322,$B$7:$B$501,BITACORA!$E$4:$E$7322,$E$6:$AM$6,BITACORA!$B$4:$B$7322,"&gt;="&amp;$B$3,BITACORA!$B$4:$B$7322,"&lt;="&amp;$B$4)</f>
        <v>0</v>
      </c>
      <c r="Q384" s="165">
        <f>COUNTIFS(BITACORA!$C$4:$C$7322,$B$7:$B$501,BITACORA!$E$4:$E$7322,$E$6:$AM$6,BITACORA!$B$4:$B$7322,"&gt;="&amp;$B$3,BITACORA!$B$4:$B$7322,"&lt;="&amp;$B$4)</f>
        <v>0</v>
      </c>
      <c r="R384" s="165">
        <f>COUNTIFS(BITACORA!$C$4:$C$7322,$B$7:$B$501,BITACORA!$E$4:$E$7322,$E$6:$AM$6,BITACORA!$B$4:$B$7322,"&gt;="&amp;$B$3,BITACORA!$B$4:$B$7322,"&lt;="&amp;$B$4)</f>
        <v>0</v>
      </c>
      <c r="S384" s="165">
        <f>COUNTIFS(BITACORA!$C$4:$C$7322,$B$7:$B$501,BITACORA!$E$4:$E$7322,$E$6:$AM$6,BITACORA!$B$4:$B$7322,"&gt;="&amp;$B$3,BITACORA!$B$4:$B$7322,"&lt;="&amp;$B$4)</f>
        <v>0</v>
      </c>
      <c r="T384" s="165">
        <f>COUNTIFS(BITACORA!$C$4:$C$7322,$B$7:$B$501,BITACORA!$E$4:$E$7322,$E$6:$AM$6,BITACORA!$B$4:$B$7322,"&gt;="&amp;$B$3,BITACORA!$B$4:$B$7322,"&lt;="&amp;$B$4)</f>
        <v>0</v>
      </c>
      <c r="U384" s="165">
        <f>COUNTIFS(BITACORA!$C$4:$C$7322,$B$7:$B$501,BITACORA!$E$4:$E$7322,$E$6:$AM$6,BITACORA!$B$4:$B$7322,"&gt;="&amp;$B$3,BITACORA!$B$4:$B$7322,"&lt;="&amp;$B$4)</f>
        <v>0</v>
      </c>
      <c r="V384" s="165">
        <f>COUNTIFS(BITACORA!$C$4:$C$7322,$B$7:$B$501,BITACORA!$E$4:$E$7322,$E$6:$AM$6,BITACORA!$B$4:$B$7322,"&gt;="&amp;$B$3,BITACORA!$B$4:$B$7322,"&lt;="&amp;$B$4)</f>
        <v>0</v>
      </c>
      <c r="W384" s="165">
        <f>COUNTIFS(BITACORA!$C$4:$C$7322,$B$7:$B$501,BITACORA!$E$4:$E$7322,$E$6:$AM$6,BITACORA!$B$4:$B$7322,"&gt;="&amp;$B$3,BITACORA!$B$4:$B$7322,"&lt;="&amp;$B$4)</f>
        <v>0</v>
      </c>
      <c r="X384" s="165">
        <f>COUNTIFS(BITACORA!$C$4:$C$7322,$B$7:$B$501,BITACORA!$E$4:$E$7322,$E$6:$AM$6,BITACORA!$B$4:$B$7322,"&gt;="&amp;$B$3,BITACORA!$B$4:$B$7322,"&lt;="&amp;$B$4)</f>
        <v>0</v>
      </c>
      <c r="Y384" s="165">
        <f>COUNTIFS(BITACORA!$C$4:$C$7322,$B$7:$B$501,BITACORA!$E$4:$E$7322,$E$6:$AM$6,BITACORA!$B$4:$B$7322,"&gt;="&amp;$B$3,BITACORA!$B$4:$B$7322,"&lt;="&amp;$B$4)</f>
        <v>0</v>
      </c>
      <c r="Z384" s="165">
        <f>COUNTIFS(BITACORA!$C$4:$C$7322,$B$7:$B$501,BITACORA!$E$4:$E$7322,$E$6:$AM$6,BITACORA!$B$4:$B$7322,"&gt;="&amp;$B$3,BITACORA!$B$4:$B$7322,"&lt;="&amp;$B$4)</f>
        <v>0</v>
      </c>
      <c r="AA384" s="165">
        <f>COUNTIFS(BITACORA!$C$4:$C$7322,$B$7:$B$501,BITACORA!$E$4:$E$7322,$E$6:$AM$6,BITACORA!$B$4:$B$7322,"&gt;="&amp;$B$3,BITACORA!$B$4:$B$7322,"&lt;="&amp;$B$4)</f>
        <v>0</v>
      </c>
      <c r="AB384" s="165">
        <f>COUNTIFS(BITACORA!$C$4:$C$7322,$B$7:$B$501,BITACORA!$E$4:$E$7322,$E$6:$AM$6,BITACORA!$B$4:$B$7322,"&gt;="&amp;$B$3,BITACORA!$B$4:$B$7322,"&lt;="&amp;$B$4)</f>
        <v>0</v>
      </c>
      <c r="AC384" s="165">
        <f>COUNTIFS(BITACORA!$C$4:$C$7322,$B$7:$B$501,BITACORA!$E$4:$E$7322,$E$6:$AM$6,BITACORA!$B$4:$B$7322,"&gt;="&amp;$B$3,BITACORA!$B$4:$B$7322,"&lt;="&amp;$B$4)</f>
        <v>0</v>
      </c>
      <c r="AD384" s="165">
        <f>COUNTIFS(BITACORA!$C$4:$C$7322,$B$7:$B$501,BITACORA!$E$4:$E$7322,$E$6:$AM$6,BITACORA!$B$4:$B$7322,"&gt;="&amp;$B$3,BITACORA!$B$4:$B$7322,"&lt;="&amp;$B$4)</f>
        <v>0</v>
      </c>
      <c r="AE384" s="165">
        <f>COUNTIFS(BITACORA!$C$4:$C$7322,$B$7:$B$501,BITACORA!$E$4:$E$7322,$E$6:$AM$6,BITACORA!$B$4:$B$7322,"&gt;="&amp;$B$3,BITACORA!$B$4:$B$7322,"&lt;="&amp;$B$4)</f>
        <v>0</v>
      </c>
      <c r="AF384" s="165">
        <f>COUNTIFS(BITACORA!$C$4:$C$7322,$B$7:$B$501,BITACORA!$E$4:$E$7322,$E$6:$AM$6,BITACORA!$B$4:$B$7322,"&gt;="&amp;$B$3,BITACORA!$B$4:$B$7322,"&lt;="&amp;$B$4)</f>
        <v>0</v>
      </c>
      <c r="AG384" s="165">
        <f>COUNTIFS(BITACORA!$C$4:$C$7322,$B$7:$B$501,BITACORA!$E$4:$E$7322,$E$6:$AM$6,BITACORA!$B$4:$B$7322,"&gt;="&amp;$B$3,BITACORA!$B$4:$B$7322,"&lt;="&amp;$B$4)</f>
        <v>0</v>
      </c>
      <c r="AH384" s="165">
        <f>COUNTIFS(BITACORA!$C$4:$C$7322,$B$7:$B$501,BITACORA!$E$4:$E$7322,$E$6:$AM$6,BITACORA!$B$4:$B$7322,"&gt;="&amp;$B$3,BITACORA!$B$4:$B$7322,"&lt;="&amp;$B$4)</f>
        <v>0</v>
      </c>
      <c r="AI384" s="165">
        <f>COUNTIFS(BITACORA!$C$4:$C$7322,$B$7:$B$501,BITACORA!$E$4:$E$7322,$E$6:$AM$6,BITACORA!$B$4:$B$7322,"&gt;="&amp;$B$3,BITACORA!$B$4:$B$7322,"&lt;="&amp;$B$4)</f>
        <v>0</v>
      </c>
      <c r="AJ384" s="165">
        <f>COUNTIFS(BITACORA!$C$4:$C$7322,$B$7:$B$501,BITACORA!$E$4:$E$7322,$E$6:$AM$6,BITACORA!$B$4:$B$7322,"&gt;="&amp;$B$3,BITACORA!$B$4:$B$7322,"&lt;="&amp;$B$4)</f>
        <v>0</v>
      </c>
      <c r="AK384" s="165">
        <f>COUNTIFS(BITACORA!$C$4:$C$7322,$B$7:$B$501,BITACORA!$E$4:$E$7322,$E$6:$AM$6,BITACORA!$B$4:$B$7322,"&gt;="&amp;$B$3,BITACORA!$B$4:$B$7322,"&lt;="&amp;$B$4)</f>
        <v>0</v>
      </c>
      <c r="AL384" s="165">
        <f>COUNTIFS(BITACORA!$C$4:$C$7322,$B$7:$B$501,BITACORA!$E$4:$E$7322,$E$6:$AM$6,BITACORA!$B$4:$B$7322,"&gt;="&amp;$B$3,BITACORA!$B$4:$B$7322,"&lt;="&amp;$B$4)</f>
        <v>0</v>
      </c>
      <c r="AM384" s="165">
        <f>COUNTIFS(BITACORA!$C$4:$C$7322,$B$7:$B$501,BITACORA!$E$4:$E$7322,$E$6:$AM$6,BITACORA!$B$4:$B$7322,"&gt;="&amp;$B$3,BITACORA!$B$4:$B$7322,"&lt;="&amp;$B$4)</f>
        <v>0</v>
      </c>
    </row>
    <row r="385" spans="1:39">
      <c r="A385" s="141"/>
      <c r="B385" s="165"/>
      <c r="C385" s="165"/>
      <c r="D385" s="164">
        <f t="shared" si="0"/>
        <v>0</v>
      </c>
      <c r="E385" s="165">
        <f>COUNTIFS(BITACORA!$C$4:$C$7322,$B$7:$B$501,BITACORA!$E$4:$E$7322,$E$6:$AM$6,BITACORA!$B$4:$B$7322,"&gt;="&amp;$B$3,BITACORA!$B$4:$B$7322,"&lt;="&amp;$B$4)</f>
        <v>0</v>
      </c>
      <c r="F385" s="165">
        <f>COUNTIFS(BITACORA!$C$4:$C$7322,$B$7:$B$501,BITACORA!$E$4:$E$7322,$E$6:$AM$6,BITACORA!$B$4:$B$7322,"&gt;="&amp;$B$3,BITACORA!$B$4:$B$7322,"&lt;="&amp;$B$4)</f>
        <v>0</v>
      </c>
      <c r="G385" s="165">
        <f>COUNTIFS(BITACORA!$C$4:$C$7322,$B$7:$B$501,BITACORA!$E$4:$E$7322,$E$6:$AM$6,BITACORA!$B$4:$B$7322,"&gt;="&amp;$B$3,BITACORA!$B$4:$B$7322,"&lt;="&amp;$B$4)</f>
        <v>0</v>
      </c>
      <c r="H385" s="165">
        <f>COUNTIFS(BITACORA!$C$4:$C$7322,$B$7:$B$501,BITACORA!$E$4:$E$7322,$E$6:$AM$6,BITACORA!$B$4:$B$7322,"&gt;="&amp;$B$3,BITACORA!$B$4:$B$7322,"&lt;="&amp;$B$4)</f>
        <v>0</v>
      </c>
      <c r="I385" s="165">
        <f>COUNTIFS(BITACORA!$C$4:$C$7322,$B$7:$B$501,BITACORA!$E$4:$E$7322,$E$6:$AM$6,BITACORA!$B$4:$B$7322,"&gt;="&amp;$B$3,BITACORA!$B$4:$B$7322,"&lt;="&amp;$B$4)</f>
        <v>0</v>
      </c>
      <c r="J385" s="165">
        <f>COUNTIFS(BITACORA!$C$4:$C$7322,$B$7:$B$501,BITACORA!$E$4:$E$7322,$E$6:$AM$6,BITACORA!$B$4:$B$7322,"&gt;="&amp;$B$3,BITACORA!$B$4:$B$7322,"&lt;="&amp;$B$4)</f>
        <v>0</v>
      </c>
      <c r="K385" s="165">
        <f>COUNTIFS(BITACORA!$C$4:$C$7322,$B$7:$B$501,BITACORA!$E$4:$E$7322,$E$6:$AM$6,BITACORA!$B$4:$B$7322,"&gt;="&amp;$B$3,BITACORA!$B$4:$B$7322,"&lt;="&amp;$B$4)</f>
        <v>0</v>
      </c>
      <c r="L385" s="165">
        <f>COUNTIFS(BITACORA!$C$4:$C$7322,$B$7:$B$501,BITACORA!$E$4:$E$7322,$E$6:$AM$6,BITACORA!$B$4:$B$7322,"&gt;="&amp;$B$3,BITACORA!$B$4:$B$7322,"&lt;="&amp;$B$4)</f>
        <v>0</v>
      </c>
      <c r="M385" s="165">
        <f>COUNTIFS(BITACORA!$C$4:$C$7322,$B$7:$B$501,BITACORA!$E$4:$E$7322,$E$6:$AM$6,BITACORA!$B$4:$B$7322,"&gt;="&amp;$B$3,BITACORA!$B$4:$B$7322,"&lt;="&amp;$B$4)</f>
        <v>0</v>
      </c>
      <c r="N385" s="165">
        <f>COUNTIFS(BITACORA!$C$4:$C$7322,$B$7:$B$501,BITACORA!$E$4:$E$7322,$E$6:$AM$6,BITACORA!$B$4:$B$7322,"&gt;="&amp;$B$3,BITACORA!$B$4:$B$7322,"&lt;="&amp;$B$4)</f>
        <v>0</v>
      </c>
      <c r="O385" s="165">
        <f>COUNTIFS(BITACORA!$C$4:$C$7322,$B$7:$B$501,BITACORA!$E$4:$E$7322,$E$6:$AM$6,BITACORA!$B$4:$B$7322,"&gt;="&amp;$B$3,BITACORA!$B$4:$B$7322,"&lt;="&amp;$B$4)</f>
        <v>0</v>
      </c>
      <c r="P385" s="165">
        <f>COUNTIFS(BITACORA!$C$4:$C$7322,$B$7:$B$501,BITACORA!$E$4:$E$7322,$E$6:$AM$6,BITACORA!$B$4:$B$7322,"&gt;="&amp;$B$3,BITACORA!$B$4:$B$7322,"&lt;="&amp;$B$4)</f>
        <v>0</v>
      </c>
      <c r="Q385" s="165">
        <f>COUNTIFS(BITACORA!$C$4:$C$7322,$B$7:$B$501,BITACORA!$E$4:$E$7322,$E$6:$AM$6,BITACORA!$B$4:$B$7322,"&gt;="&amp;$B$3,BITACORA!$B$4:$B$7322,"&lt;="&amp;$B$4)</f>
        <v>0</v>
      </c>
      <c r="R385" s="165">
        <f>COUNTIFS(BITACORA!$C$4:$C$7322,$B$7:$B$501,BITACORA!$E$4:$E$7322,$E$6:$AM$6,BITACORA!$B$4:$B$7322,"&gt;="&amp;$B$3,BITACORA!$B$4:$B$7322,"&lt;="&amp;$B$4)</f>
        <v>0</v>
      </c>
      <c r="S385" s="165">
        <f>COUNTIFS(BITACORA!$C$4:$C$7322,$B$7:$B$501,BITACORA!$E$4:$E$7322,$E$6:$AM$6,BITACORA!$B$4:$B$7322,"&gt;="&amp;$B$3,BITACORA!$B$4:$B$7322,"&lt;="&amp;$B$4)</f>
        <v>0</v>
      </c>
      <c r="T385" s="165">
        <f>COUNTIFS(BITACORA!$C$4:$C$7322,$B$7:$B$501,BITACORA!$E$4:$E$7322,$E$6:$AM$6,BITACORA!$B$4:$B$7322,"&gt;="&amp;$B$3,BITACORA!$B$4:$B$7322,"&lt;="&amp;$B$4)</f>
        <v>0</v>
      </c>
      <c r="U385" s="165">
        <f>COUNTIFS(BITACORA!$C$4:$C$7322,$B$7:$B$501,BITACORA!$E$4:$E$7322,$E$6:$AM$6,BITACORA!$B$4:$B$7322,"&gt;="&amp;$B$3,BITACORA!$B$4:$B$7322,"&lt;="&amp;$B$4)</f>
        <v>0</v>
      </c>
      <c r="V385" s="165">
        <f>COUNTIFS(BITACORA!$C$4:$C$7322,$B$7:$B$501,BITACORA!$E$4:$E$7322,$E$6:$AM$6,BITACORA!$B$4:$B$7322,"&gt;="&amp;$B$3,BITACORA!$B$4:$B$7322,"&lt;="&amp;$B$4)</f>
        <v>0</v>
      </c>
      <c r="W385" s="165">
        <f>COUNTIFS(BITACORA!$C$4:$C$7322,$B$7:$B$501,BITACORA!$E$4:$E$7322,$E$6:$AM$6,BITACORA!$B$4:$B$7322,"&gt;="&amp;$B$3,BITACORA!$B$4:$B$7322,"&lt;="&amp;$B$4)</f>
        <v>0</v>
      </c>
      <c r="X385" s="165">
        <f>COUNTIFS(BITACORA!$C$4:$C$7322,$B$7:$B$501,BITACORA!$E$4:$E$7322,$E$6:$AM$6,BITACORA!$B$4:$B$7322,"&gt;="&amp;$B$3,BITACORA!$B$4:$B$7322,"&lt;="&amp;$B$4)</f>
        <v>0</v>
      </c>
      <c r="Y385" s="165">
        <f>COUNTIFS(BITACORA!$C$4:$C$7322,$B$7:$B$501,BITACORA!$E$4:$E$7322,$E$6:$AM$6,BITACORA!$B$4:$B$7322,"&gt;="&amp;$B$3,BITACORA!$B$4:$B$7322,"&lt;="&amp;$B$4)</f>
        <v>0</v>
      </c>
      <c r="Z385" s="165">
        <f>COUNTIFS(BITACORA!$C$4:$C$7322,$B$7:$B$501,BITACORA!$E$4:$E$7322,$E$6:$AM$6,BITACORA!$B$4:$B$7322,"&gt;="&amp;$B$3,BITACORA!$B$4:$B$7322,"&lt;="&amp;$B$4)</f>
        <v>0</v>
      </c>
      <c r="AA385" s="165">
        <f>COUNTIFS(BITACORA!$C$4:$C$7322,$B$7:$B$501,BITACORA!$E$4:$E$7322,$E$6:$AM$6,BITACORA!$B$4:$B$7322,"&gt;="&amp;$B$3,BITACORA!$B$4:$B$7322,"&lt;="&amp;$B$4)</f>
        <v>0</v>
      </c>
      <c r="AB385" s="165">
        <f>COUNTIFS(BITACORA!$C$4:$C$7322,$B$7:$B$501,BITACORA!$E$4:$E$7322,$E$6:$AM$6,BITACORA!$B$4:$B$7322,"&gt;="&amp;$B$3,BITACORA!$B$4:$B$7322,"&lt;="&amp;$B$4)</f>
        <v>0</v>
      </c>
      <c r="AC385" s="165">
        <f>COUNTIFS(BITACORA!$C$4:$C$7322,$B$7:$B$501,BITACORA!$E$4:$E$7322,$E$6:$AM$6,BITACORA!$B$4:$B$7322,"&gt;="&amp;$B$3,BITACORA!$B$4:$B$7322,"&lt;="&amp;$B$4)</f>
        <v>0</v>
      </c>
      <c r="AD385" s="165">
        <f>COUNTIFS(BITACORA!$C$4:$C$7322,$B$7:$B$501,BITACORA!$E$4:$E$7322,$E$6:$AM$6,BITACORA!$B$4:$B$7322,"&gt;="&amp;$B$3,BITACORA!$B$4:$B$7322,"&lt;="&amp;$B$4)</f>
        <v>0</v>
      </c>
      <c r="AE385" s="165">
        <f>COUNTIFS(BITACORA!$C$4:$C$7322,$B$7:$B$501,BITACORA!$E$4:$E$7322,$E$6:$AM$6,BITACORA!$B$4:$B$7322,"&gt;="&amp;$B$3,BITACORA!$B$4:$B$7322,"&lt;="&amp;$B$4)</f>
        <v>0</v>
      </c>
      <c r="AF385" s="165">
        <f>COUNTIFS(BITACORA!$C$4:$C$7322,$B$7:$B$501,BITACORA!$E$4:$E$7322,$E$6:$AM$6,BITACORA!$B$4:$B$7322,"&gt;="&amp;$B$3,BITACORA!$B$4:$B$7322,"&lt;="&amp;$B$4)</f>
        <v>0</v>
      </c>
      <c r="AG385" s="165">
        <f>COUNTIFS(BITACORA!$C$4:$C$7322,$B$7:$B$501,BITACORA!$E$4:$E$7322,$E$6:$AM$6,BITACORA!$B$4:$B$7322,"&gt;="&amp;$B$3,BITACORA!$B$4:$B$7322,"&lt;="&amp;$B$4)</f>
        <v>0</v>
      </c>
      <c r="AH385" s="165">
        <f>COUNTIFS(BITACORA!$C$4:$C$7322,$B$7:$B$501,BITACORA!$E$4:$E$7322,$E$6:$AM$6,BITACORA!$B$4:$B$7322,"&gt;="&amp;$B$3,BITACORA!$B$4:$B$7322,"&lt;="&amp;$B$4)</f>
        <v>0</v>
      </c>
      <c r="AI385" s="165">
        <f>COUNTIFS(BITACORA!$C$4:$C$7322,$B$7:$B$501,BITACORA!$E$4:$E$7322,$E$6:$AM$6,BITACORA!$B$4:$B$7322,"&gt;="&amp;$B$3,BITACORA!$B$4:$B$7322,"&lt;="&amp;$B$4)</f>
        <v>0</v>
      </c>
      <c r="AJ385" s="165">
        <f>COUNTIFS(BITACORA!$C$4:$C$7322,$B$7:$B$501,BITACORA!$E$4:$E$7322,$E$6:$AM$6,BITACORA!$B$4:$B$7322,"&gt;="&amp;$B$3,BITACORA!$B$4:$B$7322,"&lt;="&amp;$B$4)</f>
        <v>0</v>
      </c>
      <c r="AK385" s="165">
        <f>COUNTIFS(BITACORA!$C$4:$C$7322,$B$7:$B$501,BITACORA!$E$4:$E$7322,$E$6:$AM$6,BITACORA!$B$4:$B$7322,"&gt;="&amp;$B$3,BITACORA!$B$4:$B$7322,"&lt;="&amp;$B$4)</f>
        <v>0</v>
      </c>
      <c r="AL385" s="165">
        <f>COUNTIFS(BITACORA!$C$4:$C$7322,$B$7:$B$501,BITACORA!$E$4:$E$7322,$E$6:$AM$6,BITACORA!$B$4:$B$7322,"&gt;="&amp;$B$3,BITACORA!$B$4:$B$7322,"&lt;="&amp;$B$4)</f>
        <v>0</v>
      </c>
      <c r="AM385" s="165">
        <f>COUNTIFS(BITACORA!$C$4:$C$7322,$B$7:$B$501,BITACORA!$E$4:$E$7322,$E$6:$AM$6,BITACORA!$B$4:$B$7322,"&gt;="&amp;$B$3,BITACORA!$B$4:$B$7322,"&lt;="&amp;$B$4)</f>
        <v>0</v>
      </c>
    </row>
    <row r="386" spans="1:39">
      <c r="A386" s="141"/>
      <c r="B386" s="165"/>
      <c r="C386" s="165"/>
      <c r="D386" s="164">
        <f t="shared" si="0"/>
        <v>0</v>
      </c>
      <c r="E386" s="165">
        <f>COUNTIFS(BITACORA!$C$4:$C$7322,$B$7:$B$501,BITACORA!$E$4:$E$7322,$E$6:$AM$6,BITACORA!$B$4:$B$7322,"&gt;="&amp;$B$3,BITACORA!$B$4:$B$7322,"&lt;="&amp;$B$4)</f>
        <v>0</v>
      </c>
      <c r="F386" s="165">
        <f>COUNTIFS(BITACORA!$C$4:$C$7322,$B$7:$B$501,BITACORA!$E$4:$E$7322,$E$6:$AM$6,BITACORA!$B$4:$B$7322,"&gt;="&amp;$B$3,BITACORA!$B$4:$B$7322,"&lt;="&amp;$B$4)</f>
        <v>0</v>
      </c>
      <c r="G386" s="165">
        <f>COUNTIFS(BITACORA!$C$4:$C$7322,$B$7:$B$501,BITACORA!$E$4:$E$7322,$E$6:$AM$6,BITACORA!$B$4:$B$7322,"&gt;="&amp;$B$3,BITACORA!$B$4:$B$7322,"&lt;="&amp;$B$4)</f>
        <v>0</v>
      </c>
      <c r="H386" s="165">
        <f>COUNTIFS(BITACORA!$C$4:$C$7322,$B$7:$B$501,BITACORA!$E$4:$E$7322,$E$6:$AM$6,BITACORA!$B$4:$B$7322,"&gt;="&amp;$B$3,BITACORA!$B$4:$B$7322,"&lt;="&amp;$B$4)</f>
        <v>0</v>
      </c>
      <c r="I386" s="165">
        <f>COUNTIFS(BITACORA!$C$4:$C$7322,$B$7:$B$501,BITACORA!$E$4:$E$7322,$E$6:$AM$6,BITACORA!$B$4:$B$7322,"&gt;="&amp;$B$3,BITACORA!$B$4:$B$7322,"&lt;="&amp;$B$4)</f>
        <v>0</v>
      </c>
      <c r="J386" s="165">
        <f>COUNTIFS(BITACORA!$C$4:$C$7322,$B$7:$B$501,BITACORA!$E$4:$E$7322,$E$6:$AM$6,BITACORA!$B$4:$B$7322,"&gt;="&amp;$B$3,BITACORA!$B$4:$B$7322,"&lt;="&amp;$B$4)</f>
        <v>0</v>
      </c>
      <c r="K386" s="165">
        <f>COUNTIFS(BITACORA!$C$4:$C$7322,$B$7:$B$501,BITACORA!$E$4:$E$7322,$E$6:$AM$6,BITACORA!$B$4:$B$7322,"&gt;="&amp;$B$3,BITACORA!$B$4:$B$7322,"&lt;="&amp;$B$4)</f>
        <v>0</v>
      </c>
      <c r="L386" s="165">
        <f>COUNTIFS(BITACORA!$C$4:$C$7322,$B$7:$B$501,BITACORA!$E$4:$E$7322,$E$6:$AM$6,BITACORA!$B$4:$B$7322,"&gt;="&amp;$B$3,BITACORA!$B$4:$B$7322,"&lt;="&amp;$B$4)</f>
        <v>0</v>
      </c>
      <c r="M386" s="165">
        <f>COUNTIFS(BITACORA!$C$4:$C$7322,$B$7:$B$501,BITACORA!$E$4:$E$7322,$E$6:$AM$6,BITACORA!$B$4:$B$7322,"&gt;="&amp;$B$3,BITACORA!$B$4:$B$7322,"&lt;="&amp;$B$4)</f>
        <v>0</v>
      </c>
      <c r="N386" s="165">
        <f>COUNTIFS(BITACORA!$C$4:$C$7322,$B$7:$B$501,BITACORA!$E$4:$E$7322,$E$6:$AM$6,BITACORA!$B$4:$B$7322,"&gt;="&amp;$B$3,BITACORA!$B$4:$B$7322,"&lt;="&amp;$B$4)</f>
        <v>0</v>
      </c>
      <c r="O386" s="165">
        <f>COUNTIFS(BITACORA!$C$4:$C$7322,$B$7:$B$501,BITACORA!$E$4:$E$7322,$E$6:$AM$6,BITACORA!$B$4:$B$7322,"&gt;="&amp;$B$3,BITACORA!$B$4:$B$7322,"&lt;="&amp;$B$4)</f>
        <v>0</v>
      </c>
      <c r="P386" s="165">
        <f>COUNTIFS(BITACORA!$C$4:$C$7322,$B$7:$B$501,BITACORA!$E$4:$E$7322,$E$6:$AM$6,BITACORA!$B$4:$B$7322,"&gt;="&amp;$B$3,BITACORA!$B$4:$B$7322,"&lt;="&amp;$B$4)</f>
        <v>0</v>
      </c>
      <c r="Q386" s="165">
        <f>COUNTIFS(BITACORA!$C$4:$C$7322,$B$7:$B$501,BITACORA!$E$4:$E$7322,$E$6:$AM$6,BITACORA!$B$4:$B$7322,"&gt;="&amp;$B$3,BITACORA!$B$4:$B$7322,"&lt;="&amp;$B$4)</f>
        <v>0</v>
      </c>
      <c r="R386" s="165">
        <f>COUNTIFS(BITACORA!$C$4:$C$7322,$B$7:$B$501,BITACORA!$E$4:$E$7322,$E$6:$AM$6,BITACORA!$B$4:$B$7322,"&gt;="&amp;$B$3,BITACORA!$B$4:$B$7322,"&lt;="&amp;$B$4)</f>
        <v>0</v>
      </c>
      <c r="S386" s="165">
        <f>COUNTIFS(BITACORA!$C$4:$C$7322,$B$7:$B$501,BITACORA!$E$4:$E$7322,$E$6:$AM$6,BITACORA!$B$4:$B$7322,"&gt;="&amp;$B$3,BITACORA!$B$4:$B$7322,"&lt;="&amp;$B$4)</f>
        <v>0</v>
      </c>
      <c r="T386" s="165">
        <f>COUNTIFS(BITACORA!$C$4:$C$7322,$B$7:$B$501,BITACORA!$E$4:$E$7322,$E$6:$AM$6,BITACORA!$B$4:$B$7322,"&gt;="&amp;$B$3,BITACORA!$B$4:$B$7322,"&lt;="&amp;$B$4)</f>
        <v>0</v>
      </c>
      <c r="U386" s="165">
        <f>COUNTIFS(BITACORA!$C$4:$C$7322,$B$7:$B$501,BITACORA!$E$4:$E$7322,$E$6:$AM$6,BITACORA!$B$4:$B$7322,"&gt;="&amp;$B$3,BITACORA!$B$4:$B$7322,"&lt;="&amp;$B$4)</f>
        <v>0</v>
      </c>
      <c r="V386" s="165">
        <f>COUNTIFS(BITACORA!$C$4:$C$7322,$B$7:$B$501,BITACORA!$E$4:$E$7322,$E$6:$AM$6,BITACORA!$B$4:$B$7322,"&gt;="&amp;$B$3,BITACORA!$B$4:$B$7322,"&lt;="&amp;$B$4)</f>
        <v>0</v>
      </c>
      <c r="W386" s="165">
        <f>COUNTIFS(BITACORA!$C$4:$C$7322,$B$7:$B$501,BITACORA!$E$4:$E$7322,$E$6:$AM$6,BITACORA!$B$4:$B$7322,"&gt;="&amp;$B$3,BITACORA!$B$4:$B$7322,"&lt;="&amp;$B$4)</f>
        <v>0</v>
      </c>
      <c r="X386" s="165">
        <f>COUNTIFS(BITACORA!$C$4:$C$7322,$B$7:$B$501,BITACORA!$E$4:$E$7322,$E$6:$AM$6,BITACORA!$B$4:$B$7322,"&gt;="&amp;$B$3,BITACORA!$B$4:$B$7322,"&lt;="&amp;$B$4)</f>
        <v>0</v>
      </c>
      <c r="Y386" s="165">
        <f>COUNTIFS(BITACORA!$C$4:$C$7322,$B$7:$B$501,BITACORA!$E$4:$E$7322,$E$6:$AM$6,BITACORA!$B$4:$B$7322,"&gt;="&amp;$B$3,BITACORA!$B$4:$B$7322,"&lt;="&amp;$B$4)</f>
        <v>0</v>
      </c>
      <c r="Z386" s="165">
        <f>COUNTIFS(BITACORA!$C$4:$C$7322,$B$7:$B$501,BITACORA!$E$4:$E$7322,$E$6:$AM$6,BITACORA!$B$4:$B$7322,"&gt;="&amp;$B$3,BITACORA!$B$4:$B$7322,"&lt;="&amp;$B$4)</f>
        <v>0</v>
      </c>
      <c r="AA386" s="165">
        <f>COUNTIFS(BITACORA!$C$4:$C$7322,$B$7:$B$501,BITACORA!$E$4:$E$7322,$E$6:$AM$6,BITACORA!$B$4:$B$7322,"&gt;="&amp;$B$3,BITACORA!$B$4:$B$7322,"&lt;="&amp;$B$4)</f>
        <v>0</v>
      </c>
      <c r="AB386" s="165">
        <f>COUNTIFS(BITACORA!$C$4:$C$7322,$B$7:$B$501,BITACORA!$E$4:$E$7322,$E$6:$AM$6,BITACORA!$B$4:$B$7322,"&gt;="&amp;$B$3,BITACORA!$B$4:$B$7322,"&lt;="&amp;$B$4)</f>
        <v>0</v>
      </c>
      <c r="AC386" s="165">
        <f>COUNTIFS(BITACORA!$C$4:$C$7322,$B$7:$B$501,BITACORA!$E$4:$E$7322,$E$6:$AM$6,BITACORA!$B$4:$B$7322,"&gt;="&amp;$B$3,BITACORA!$B$4:$B$7322,"&lt;="&amp;$B$4)</f>
        <v>0</v>
      </c>
      <c r="AD386" s="165">
        <f>COUNTIFS(BITACORA!$C$4:$C$7322,$B$7:$B$501,BITACORA!$E$4:$E$7322,$E$6:$AM$6,BITACORA!$B$4:$B$7322,"&gt;="&amp;$B$3,BITACORA!$B$4:$B$7322,"&lt;="&amp;$B$4)</f>
        <v>0</v>
      </c>
      <c r="AE386" s="165">
        <f>COUNTIFS(BITACORA!$C$4:$C$7322,$B$7:$B$501,BITACORA!$E$4:$E$7322,$E$6:$AM$6,BITACORA!$B$4:$B$7322,"&gt;="&amp;$B$3,BITACORA!$B$4:$B$7322,"&lt;="&amp;$B$4)</f>
        <v>0</v>
      </c>
      <c r="AF386" s="165">
        <f>COUNTIFS(BITACORA!$C$4:$C$7322,$B$7:$B$501,BITACORA!$E$4:$E$7322,$E$6:$AM$6,BITACORA!$B$4:$B$7322,"&gt;="&amp;$B$3,BITACORA!$B$4:$B$7322,"&lt;="&amp;$B$4)</f>
        <v>0</v>
      </c>
      <c r="AG386" s="165">
        <f>COUNTIFS(BITACORA!$C$4:$C$7322,$B$7:$B$501,BITACORA!$E$4:$E$7322,$E$6:$AM$6,BITACORA!$B$4:$B$7322,"&gt;="&amp;$B$3,BITACORA!$B$4:$B$7322,"&lt;="&amp;$B$4)</f>
        <v>0</v>
      </c>
      <c r="AH386" s="165">
        <f>COUNTIFS(BITACORA!$C$4:$C$7322,$B$7:$B$501,BITACORA!$E$4:$E$7322,$E$6:$AM$6,BITACORA!$B$4:$B$7322,"&gt;="&amp;$B$3,BITACORA!$B$4:$B$7322,"&lt;="&amp;$B$4)</f>
        <v>0</v>
      </c>
      <c r="AI386" s="165">
        <f>COUNTIFS(BITACORA!$C$4:$C$7322,$B$7:$B$501,BITACORA!$E$4:$E$7322,$E$6:$AM$6,BITACORA!$B$4:$B$7322,"&gt;="&amp;$B$3,BITACORA!$B$4:$B$7322,"&lt;="&amp;$B$4)</f>
        <v>0</v>
      </c>
      <c r="AJ386" s="165">
        <f>COUNTIFS(BITACORA!$C$4:$C$7322,$B$7:$B$501,BITACORA!$E$4:$E$7322,$E$6:$AM$6,BITACORA!$B$4:$B$7322,"&gt;="&amp;$B$3,BITACORA!$B$4:$B$7322,"&lt;="&amp;$B$4)</f>
        <v>0</v>
      </c>
      <c r="AK386" s="165">
        <f>COUNTIFS(BITACORA!$C$4:$C$7322,$B$7:$B$501,BITACORA!$E$4:$E$7322,$E$6:$AM$6,BITACORA!$B$4:$B$7322,"&gt;="&amp;$B$3,BITACORA!$B$4:$B$7322,"&lt;="&amp;$B$4)</f>
        <v>0</v>
      </c>
      <c r="AL386" s="165">
        <f>COUNTIFS(BITACORA!$C$4:$C$7322,$B$7:$B$501,BITACORA!$E$4:$E$7322,$E$6:$AM$6,BITACORA!$B$4:$B$7322,"&gt;="&amp;$B$3,BITACORA!$B$4:$B$7322,"&lt;="&amp;$B$4)</f>
        <v>0</v>
      </c>
      <c r="AM386" s="165">
        <f>COUNTIFS(BITACORA!$C$4:$C$7322,$B$7:$B$501,BITACORA!$E$4:$E$7322,$E$6:$AM$6,BITACORA!$B$4:$B$7322,"&gt;="&amp;$B$3,BITACORA!$B$4:$B$7322,"&lt;="&amp;$B$4)</f>
        <v>0</v>
      </c>
    </row>
    <row r="387" spans="1:39">
      <c r="A387" s="141"/>
      <c r="B387" s="165"/>
      <c r="C387" s="165"/>
      <c r="D387" s="164">
        <f t="shared" si="0"/>
        <v>0</v>
      </c>
      <c r="E387" s="165">
        <f>COUNTIFS(BITACORA!$C$4:$C$7322,$B$7:$B$501,BITACORA!$E$4:$E$7322,$E$6:$AM$6,BITACORA!$B$4:$B$7322,"&gt;="&amp;$B$3,BITACORA!$B$4:$B$7322,"&lt;="&amp;$B$4)</f>
        <v>0</v>
      </c>
      <c r="F387" s="165">
        <f>COUNTIFS(BITACORA!$C$4:$C$7322,$B$7:$B$501,BITACORA!$E$4:$E$7322,$E$6:$AM$6,BITACORA!$B$4:$B$7322,"&gt;="&amp;$B$3,BITACORA!$B$4:$B$7322,"&lt;="&amp;$B$4)</f>
        <v>0</v>
      </c>
      <c r="G387" s="165">
        <f>COUNTIFS(BITACORA!$C$4:$C$7322,$B$7:$B$501,BITACORA!$E$4:$E$7322,$E$6:$AM$6,BITACORA!$B$4:$B$7322,"&gt;="&amp;$B$3,BITACORA!$B$4:$B$7322,"&lt;="&amp;$B$4)</f>
        <v>0</v>
      </c>
      <c r="H387" s="165">
        <f>COUNTIFS(BITACORA!$C$4:$C$7322,$B$7:$B$501,BITACORA!$E$4:$E$7322,$E$6:$AM$6,BITACORA!$B$4:$B$7322,"&gt;="&amp;$B$3,BITACORA!$B$4:$B$7322,"&lt;="&amp;$B$4)</f>
        <v>0</v>
      </c>
      <c r="I387" s="165">
        <f>COUNTIFS(BITACORA!$C$4:$C$7322,$B$7:$B$501,BITACORA!$E$4:$E$7322,$E$6:$AM$6,BITACORA!$B$4:$B$7322,"&gt;="&amp;$B$3,BITACORA!$B$4:$B$7322,"&lt;="&amp;$B$4)</f>
        <v>0</v>
      </c>
      <c r="J387" s="165">
        <f>COUNTIFS(BITACORA!$C$4:$C$7322,$B$7:$B$501,BITACORA!$E$4:$E$7322,$E$6:$AM$6,BITACORA!$B$4:$B$7322,"&gt;="&amp;$B$3,BITACORA!$B$4:$B$7322,"&lt;="&amp;$B$4)</f>
        <v>0</v>
      </c>
      <c r="K387" s="165">
        <f>COUNTIFS(BITACORA!$C$4:$C$7322,$B$7:$B$501,BITACORA!$E$4:$E$7322,$E$6:$AM$6,BITACORA!$B$4:$B$7322,"&gt;="&amp;$B$3,BITACORA!$B$4:$B$7322,"&lt;="&amp;$B$4)</f>
        <v>0</v>
      </c>
      <c r="L387" s="165">
        <f>COUNTIFS(BITACORA!$C$4:$C$7322,$B$7:$B$501,BITACORA!$E$4:$E$7322,$E$6:$AM$6,BITACORA!$B$4:$B$7322,"&gt;="&amp;$B$3,BITACORA!$B$4:$B$7322,"&lt;="&amp;$B$4)</f>
        <v>0</v>
      </c>
      <c r="M387" s="165">
        <f>COUNTIFS(BITACORA!$C$4:$C$7322,$B$7:$B$501,BITACORA!$E$4:$E$7322,$E$6:$AM$6,BITACORA!$B$4:$B$7322,"&gt;="&amp;$B$3,BITACORA!$B$4:$B$7322,"&lt;="&amp;$B$4)</f>
        <v>0</v>
      </c>
      <c r="N387" s="165">
        <f>COUNTIFS(BITACORA!$C$4:$C$7322,$B$7:$B$501,BITACORA!$E$4:$E$7322,$E$6:$AM$6,BITACORA!$B$4:$B$7322,"&gt;="&amp;$B$3,BITACORA!$B$4:$B$7322,"&lt;="&amp;$B$4)</f>
        <v>0</v>
      </c>
      <c r="O387" s="165">
        <f>COUNTIFS(BITACORA!$C$4:$C$7322,$B$7:$B$501,BITACORA!$E$4:$E$7322,$E$6:$AM$6,BITACORA!$B$4:$B$7322,"&gt;="&amp;$B$3,BITACORA!$B$4:$B$7322,"&lt;="&amp;$B$4)</f>
        <v>0</v>
      </c>
      <c r="P387" s="165">
        <f>COUNTIFS(BITACORA!$C$4:$C$7322,$B$7:$B$501,BITACORA!$E$4:$E$7322,$E$6:$AM$6,BITACORA!$B$4:$B$7322,"&gt;="&amp;$B$3,BITACORA!$B$4:$B$7322,"&lt;="&amp;$B$4)</f>
        <v>0</v>
      </c>
      <c r="Q387" s="165">
        <f>COUNTIFS(BITACORA!$C$4:$C$7322,$B$7:$B$501,BITACORA!$E$4:$E$7322,$E$6:$AM$6,BITACORA!$B$4:$B$7322,"&gt;="&amp;$B$3,BITACORA!$B$4:$B$7322,"&lt;="&amp;$B$4)</f>
        <v>0</v>
      </c>
      <c r="R387" s="165">
        <f>COUNTIFS(BITACORA!$C$4:$C$7322,$B$7:$B$501,BITACORA!$E$4:$E$7322,$E$6:$AM$6,BITACORA!$B$4:$B$7322,"&gt;="&amp;$B$3,BITACORA!$B$4:$B$7322,"&lt;="&amp;$B$4)</f>
        <v>0</v>
      </c>
      <c r="S387" s="165">
        <f>COUNTIFS(BITACORA!$C$4:$C$7322,$B$7:$B$501,BITACORA!$E$4:$E$7322,$E$6:$AM$6,BITACORA!$B$4:$B$7322,"&gt;="&amp;$B$3,BITACORA!$B$4:$B$7322,"&lt;="&amp;$B$4)</f>
        <v>0</v>
      </c>
      <c r="T387" s="165">
        <f>COUNTIFS(BITACORA!$C$4:$C$7322,$B$7:$B$501,BITACORA!$E$4:$E$7322,$E$6:$AM$6,BITACORA!$B$4:$B$7322,"&gt;="&amp;$B$3,BITACORA!$B$4:$B$7322,"&lt;="&amp;$B$4)</f>
        <v>0</v>
      </c>
      <c r="U387" s="165">
        <f>COUNTIFS(BITACORA!$C$4:$C$7322,$B$7:$B$501,BITACORA!$E$4:$E$7322,$E$6:$AM$6,BITACORA!$B$4:$B$7322,"&gt;="&amp;$B$3,BITACORA!$B$4:$B$7322,"&lt;="&amp;$B$4)</f>
        <v>0</v>
      </c>
      <c r="V387" s="165">
        <f>COUNTIFS(BITACORA!$C$4:$C$7322,$B$7:$B$501,BITACORA!$E$4:$E$7322,$E$6:$AM$6,BITACORA!$B$4:$B$7322,"&gt;="&amp;$B$3,BITACORA!$B$4:$B$7322,"&lt;="&amp;$B$4)</f>
        <v>0</v>
      </c>
      <c r="W387" s="165">
        <f>COUNTIFS(BITACORA!$C$4:$C$7322,$B$7:$B$501,BITACORA!$E$4:$E$7322,$E$6:$AM$6,BITACORA!$B$4:$B$7322,"&gt;="&amp;$B$3,BITACORA!$B$4:$B$7322,"&lt;="&amp;$B$4)</f>
        <v>0</v>
      </c>
      <c r="X387" s="165">
        <f>COUNTIFS(BITACORA!$C$4:$C$7322,$B$7:$B$501,BITACORA!$E$4:$E$7322,$E$6:$AM$6,BITACORA!$B$4:$B$7322,"&gt;="&amp;$B$3,BITACORA!$B$4:$B$7322,"&lt;="&amp;$B$4)</f>
        <v>0</v>
      </c>
      <c r="Y387" s="165">
        <f>COUNTIFS(BITACORA!$C$4:$C$7322,$B$7:$B$501,BITACORA!$E$4:$E$7322,$E$6:$AM$6,BITACORA!$B$4:$B$7322,"&gt;="&amp;$B$3,BITACORA!$B$4:$B$7322,"&lt;="&amp;$B$4)</f>
        <v>0</v>
      </c>
      <c r="Z387" s="165">
        <f>COUNTIFS(BITACORA!$C$4:$C$7322,$B$7:$B$501,BITACORA!$E$4:$E$7322,$E$6:$AM$6,BITACORA!$B$4:$B$7322,"&gt;="&amp;$B$3,BITACORA!$B$4:$B$7322,"&lt;="&amp;$B$4)</f>
        <v>0</v>
      </c>
      <c r="AA387" s="165">
        <f>COUNTIFS(BITACORA!$C$4:$C$7322,$B$7:$B$501,BITACORA!$E$4:$E$7322,$E$6:$AM$6,BITACORA!$B$4:$B$7322,"&gt;="&amp;$B$3,BITACORA!$B$4:$B$7322,"&lt;="&amp;$B$4)</f>
        <v>0</v>
      </c>
      <c r="AB387" s="165">
        <f>COUNTIFS(BITACORA!$C$4:$C$7322,$B$7:$B$501,BITACORA!$E$4:$E$7322,$E$6:$AM$6,BITACORA!$B$4:$B$7322,"&gt;="&amp;$B$3,BITACORA!$B$4:$B$7322,"&lt;="&amp;$B$4)</f>
        <v>0</v>
      </c>
      <c r="AC387" s="165">
        <f>COUNTIFS(BITACORA!$C$4:$C$7322,$B$7:$B$501,BITACORA!$E$4:$E$7322,$E$6:$AM$6,BITACORA!$B$4:$B$7322,"&gt;="&amp;$B$3,BITACORA!$B$4:$B$7322,"&lt;="&amp;$B$4)</f>
        <v>0</v>
      </c>
      <c r="AD387" s="165">
        <f>COUNTIFS(BITACORA!$C$4:$C$7322,$B$7:$B$501,BITACORA!$E$4:$E$7322,$E$6:$AM$6,BITACORA!$B$4:$B$7322,"&gt;="&amp;$B$3,BITACORA!$B$4:$B$7322,"&lt;="&amp;$B$4)</f>
        <v>0</v>
      </c>
      <c r="AE387" s="165">
        <f>COUNTIFS(BITACORA!$C$4:$C$7322,$B$7:$B$501,BITACORA!$E$4:$E$7322,$E$6:$AM$6,BITACORA!$B$4:$B$7322,"&gt;="&amp;$B$3,BITACORA!$B$4:$B$7322,"&lt;="&amp;$B$4)</f>
        <v>0</v>
      </c>
      <c r="AF387" s="165">
        <f>COUNTIFS(BITACORA!$C$4:$C$7322,$B$7:$B$501,BITACORA!$E$4:$E$7322,$E$6:$AM$6,BITACORA!$B$4:$B$7322,"&gt;="&amp;$B$3,BITACORA!$B$4:$B$7322,"&lt;="&amp;$B$4)</f>
        <v>0</v>
      </c>
      <c r="AG387" s="165">
        <f>COUNTIFS(BITACORA!$C$4:$C$7322,$B$7:$B$501,BITACORA!$E$4:$E$7322,$E$6:$AM$6,BITACORA!$B$4:$B$7322,"&gt;="&amp;$B$3,BITACORA!$B$4:$B$7322,"&lt;="&amp;$B$4)</f>
        <v>0</v>
      </c>
      <c r="AH387" s="165">
        <f>COUNTIFS(BITACORA!$C$4:$C$7322,$B$7:$B$501,BITACORA!$E$4:$E$7322,$E$6:$AM$6,BITACORA!$B$4:$B$7322,"&gt;="&amp;$B$3,BITACORA!$B$4:$B$7322,"&lt;="&amp;$B$4)</f>
        <v>0</v>
      </c>
      <c r="AI387" s="165">
        <f>COUNTIFS(BITACORA!$C$4:$C$7322,$B$7:$B$501,BITACORA!$E$4:$E$7322,$E$6:$AM$6,BITACORA!$B$4:$B$7322,"&gt;="&amp;$B$3,BITACORA!$B$4:$B$7322,"&lt;="&amp;$B$4)</f>
        <v>0</v>
      </c>
      <c r="AJ387" s="165">
        <f>COUNTIFS(BITACORA!$C$4:$C$7322,$B$7:$B$501,BITACORA!$E$4:$E$7322,$E$6:$AM$6,BITACORA!$B$4:$B$7322,"&gt;="&amp;$B$3,BITACORA!$B$4:$B$7322,"&lt;="&amp;$B$4)</f>
        <v>0</v>
      </c>
      <c r="AK387" s="165">
        <f>COUNTIFS(BITACORA!$C$4:$C$7322,$B$7:$B$501,BITACORA!$E$4:$E$7322,$E$6:$AM$6,BITACORA!$B$4:$B$7322,"&gt;="&amp;$B$3,BITACORA!$B$4:$B$7322,"&lt;="&amp;$B$4)</f>
        <v>0</v>
      </c>
      <c r="AL387" s="165">
        <f>COUNTIFS(BITACORA!$C$4:$C$7322,$B$7:$B$501,BITACORA!$E$4:$E$7322,$E$6:$AM$6,BITACORA!$B$4:$B$7322,"&gt;="&amp;$B$3,BITACORA!$B$4:$B$7322,"&lt;="&amp;$B$4)</f>
        <v>0</v>
      </c>
      <c r="AM387" s="165">
        <f>COUNTIFS(BITACORA!$C$4:$C$7322,$B$7:$B$501,BITACORA!$E$4:$E$7322,$E$6:$AM$6,BITACORA!$B$4:$B$7322,"&gt;="&amp;$B$3,BITACORA!$B$4:$B$7322,"&lt;="&amp;$B$4)</f>
        <v>0</v>
      </c>
    </row>
    <row r="388" spans="1:39">
      <c r="A388" s="141"/>
      <c r="B388" s="165"/>
      <c r="C388" s="165"/>
      <c r="D388" s="164">
        <f t="shared" si="0"/>
        <v>0</v>
      </c>
      <c r="E388" s="165">
        <f>COUNTIFS(BITACORA!$C$4:$C$7322,$B$7:$B$501,BITACORA!$E$4:$E$7322,$E$6:$AM$6,BITACORA!$B$4:$B$7322,"&gt;="&amp;$B$3,BITACORA!$B$4:$B$7322,"&lt;="&amp;$B$4)</f>
        <v>0</v>
      </c>
      <c r="F388" s="165">
        <f>COUNTIFS(BITACORA!$C$4:$C$7322,$B$7:$B$501,BITACORA!$E$4:$E$7322,$E$6:$AM$6,BITACORA!$B$4:$B$7322,"&gt;="&amp;$B$3,BITACORA!$B$4:$B$7322,"&lt;="&amp;$B$4)</f>
        <v>0</v>
      </c>
      <c r="G388" s="165">
        <f>COUNTIFS(BITACORA!$C$4:$C$7322,$B$7:$B$501,BITACORA!$E$4:$E$7322,$E$6:$AM$6,BITACORA!$B$4:$B$7322,"&gt;="&amp;$B$3,BITACORA!$B$4:$B$7322,"&lt;="&amp;$B$4)</f>
        <v>0</v>
      </c>
      <c r="H388" s="165">
        <f>COUNTIFS(BITACORA!$C$4:$C$7322,$B$7:$B$501,BITACORA!$E$4:$E$7322,$E$6:$AM$6,BITACORA!$B$4:$B$7322,"&gt;="&amp;$B$3,BITACORA!$B$4:$B$7322,"&lt;="&amp;$B$4)</f>
        <v>0</v>
      </c>
      <c r="I388" s="165">
        <f>COUNTIFS(BITACORA!$C$4:$C$7322,$B$7:$B$501,BITACORA!$E$4:$E$7322,$E$6:$AM$6,BITACORA!$B$4:$B$7322,"&gt;="&amp;$B$3,BITACORA!$B$4:$B$7322,"&lt;="&amp;$B$4)</f>
        <v>0</v>
      </c>
      <c r="J388" s="165">
        <f>COUNTIFS(BITACORA!$C$4:$C$7322,$B$7:$B$501,BITACORA!$E$4:$E$7322,$E$6:$AM$6,BITACORA!$B$4:$B$7322,"&gt;="&amp;$B$3,BITACORA!$B$4:$B$7322,"&lt;="&amp;$B$4)</f>
        <v>0</v>
      </c>
      <c r="K388" s="165">
        <f>COUNTIFS(BITACORA!$C$4:$C$7322,$B$7:$B$501,BITACORA!$E$4:$E$7322,$E$6:$AM$6,BITACORA!$B$4:$B$7322,"&gt;="&amp;$B$3,BITACORA!$B$4:$B$7322,"&lt;="&amp;$B$4)</f>
        <v>0</v>
      </c>
      <c r="L388" s="165">
        <f>COUNTIFS(BITACORA!$C$4:$C$7322,$B$7:$B$501,BITACORA!$E$4:$E$7322,$E$6:$AM$6,BITACORA!$B$4:$B$7322,"&gt;="&amp;$B$3,BITACORA!$B$4:$B$7322,"&lt;="&amp;$B$4)</f>
        <v>0</v>
      </c>
      <c r="M388" s="165">
        <f>COUNTIFS(BITACORA!$C$4:$C$7322,$B$7:$B$501,BITACORA!$E$4:$E$7322,$E$6:$AM$6,BITACORA!$B$4:$B$7322,"&gt;="&amp;$B$3,BITACORA!$B$4:$B$7322,"&lt;="&amp;$B$4)</f>
        <v>0</v>
      </c>
      <c r="N388" s="165">
        <f>COUNTIFS(BITACORA!$C$4:$C$7322,$B$7:$B$501,BITACORA!$E$4:$E$7322,$E$6:$AM$6,BITACORA!$B$4:$B$7322,"&gt;="&amp;$B$3,BITACORA!$B$4:$B$7322,"&lt;="&amp;$B$4)</f>
        <v>0</v>
      </c>
      <c r="O388" s="165">
        <f>COUNTIFS(BITACORA!$C$4:$C$7322,$B$7:$B$501,BITACORA!$E$4:$E$7322,$E$6:$AM$6,BITACORA!$B$4:$B$7322,"&gt;="&amp;$B$3,BITACORA!$B$4:$B$7322,"&lt;="&amp;$B$4)</f>
        <v>0</v>
      </c>
      <c r="P388" s="165">
        <f>COUNTIFS(BITACORA!$C$4:$C$7322,$B$7:$B$501,BITACORA!$E$4:$E$7322,$E$6:$AM$6,BITACORA!$B$4:$B$7322,"&gt;="&amp;$B$3,BITACORA!$B$4:$B$7322,"&lt;="&amp;$B$4)</f>
        <v>0</v>
      </c>
      <c r="Q388" s="165">
        <f>COUNTIFS(BITACORA!$C$4:$C$7322,$B$7:$B$501,BITACORA!$E$4:$E$7322,$E$6:$AM$6,BITACORA!$B$4:$B$7322,"&gt;="&amp;$B$3,BITACORA!$B$4:$B$7322,"&lt;="&amp;$B$4)</f>
        <v>0</v>
      </c>
      <c r="R388" s="165">
        <f>COUNTIFS(BITACORA!$C$4:$C$7322,$B$7:$B$501,BITACORA!$E$4:$E$7322,$E$6:$AM$6,BITACORA!$B$4:$B$7322,"&gt;="&amp;$B$3,BITACORA!$B$4:$B$7322,"&lt;="&amp;$B$4)</f>
        <v>0</v>
      </c>
      <c r="S388" s="165">
        <f>COUNTIFS(BITACORA!$C$4:$C$7322,$B$7:$B$501,BITACORA!$E$4:$E$7322,$E$6:$AM$6,BITACORA!$B$4:$B$7322,"&gt;="&amp;$B$3,BITACORA!$B$4:$B$7322,"&lt;="&amp;$B$4)</f>
        <v>0</v>
      </c>
      <c r="T388" s="165">
        <f>COUNTIFS(BITACORA!$C$4:$C$7322,$B$7:$B$501,BITACORA!$E$4:$E$7322,$E$6:$AM$6,BITACORA!$B$4:$B$7322,"&gt;="&amp;$B$3,BITACORA!$B$4:$B$7322,"&lt;="&amp;$B$4)</f>
        <v>0</v>
      </c>
      <c r="U388" s="165">
        <f>COUNTIFS(BITACORA!$C$4:$C$7322,$B$7:$B$501,BITACORA!$E$4:$E$7322,$E$6:$AM$6,BITACORA!$B$4:$B$7322,"&gt;="&amp;$B$3,BITACORA!$B$4:$B$7322,"&lt;="&amp;$B$4)</f>
        <v>0</v>
      </c>
      <c r="V388" s="165">
        <f>COUNTIFS(BITACORA!$C$4:$C$7322,$B$7:$B$501,BITACORA!$E$4:$E$7322,$E$6:$AM$6,BITACORA!$B$4:$B$7322,"&gt;="&amp;$B$3,BITACORA!$B$4:$B$7322,"&lt;="&amp;$B$4)</f>
        <v>0</v>
      </c>
      <c r="W388" s="165">
        <f>COUNTIFS(BITACORA!$C$4:$C$7322,$B$7:$B$501,BITACORA!$E$4:$E$7322,$E$6:$AM$6,BITACORA!$B$4:$B$7322,"&gt;="&amp;$B$3,BITACORA!$B$4:$B$7322,"&lt;="&amp;$B$4)</f>
        <v>0</v>
      </c>
      <c r="X388" s="165">
        <f>COUNTIFS(BITACORA!$C$4:$C$7322,$B$7:$B$501,BITACORA!$E$4:$E$7322,$E$6:$AM$6,BITACORA!$B$4:$B$7322,"&gt;="&amp;$B$3,BITACORA!$B$4:$B$7322,"&lt;="&amp;$B$4)</f>
        <v>0</v>
      </c>
      <c r="Y388" s="165">
        <f>COUNTIFS(BITACORA!$C$4:$C$7322,$B$7:$B$501,BITACORA!$E$4:$E$7322,$E$6:$AM$6,BITACORA!$B$4:$B$7322,"&gt;="&amp;$B$3,BITACORA!$B$4:$B$7322,"&lt;="&amp;$B$4)</f>
        <v>0</v>
      </c>
      <c r="Z388" s="165">
        <f>COUNTIFS(BITACORA!$C$4:$C$7322,$B$7:$B$501,BITACORA!$E$4:$E$7322,$E$6:$AM$6,BITACORA!$B$4:$B$7322,"&gt;="&amp;$B$3,BITACORA!$B$4:$B$7322,"&lt;="&amp;$B$4)</f>
        <v>0</v>
      </c>
      <c r="AA388" s="165">
        <f>COUNTIFS(BITACORA!$C$4:$C$7322,$B$7:$B$501,BITACORA!$E$4:$E$7322,$E$6:$AM$6,BITACORA!$B$4:$B$7322,"&gt;="&amp;$B$3,BITACORA!$B$4:$B$7322,"&lt;="&amp;$B$4)</f>
        <v>0</v>
      </c>
      <c r="AB388" s="165">
        <f>COUNTIFS(BITACORA!$C$4:$C$7322,$B$7:$B$501,BITACORA!$E$4:$E$7322,$E$6:$AM$6,BITACORA!$B$4:$B$7322,"&gt;="&amp;$B$3,BITACORA!$B$4:$B$7322,"&lt;="&amp;$B$4)</f>
        <v>0</v>
      </c>
      <c r="AC388" s="165">
        <f>COUNTIFS(BITACORA!$C$4:$C$7322,$B$7:$B$501,BITACORA!$E$4:$E$7322,$E$6:$AM$6,BITACORA!$B$4:$B$7322,"&gt;="&amp;$B$3,BITACORA!$B$4:$B$7322,"&lt;="&amp;$B$4)</f>
        <v>0</v>
      </c>
      <c r="AD388" s="165">
        <f>COUNTIFS(BITACORA!$C$4:$C$7322,$B$7:$B$501,BITACORA!$E$4:$E$7322,$E$6:$AM$6,BITACORA!$B$4:$B$7322,"&gt;="&amp;$B$3,BITACORA!$B$4:$B$7322,"&lt;="&amp;$B$4)</f>
        <v>0</v>
      </c>
      <c r="AE388" s="165">
        <f>COUNTIFS(BITACORA!$C$4:$C$7322,$B$7:$B$501,BITACORA!$E$4:$E$7322,$E$6:$AM$6,BITACORA!$B$4:$B$7322,"&gt;="&amp;$B$3,BITACORA!$B$4:$B$7322,"&lt;="&amp;$B$4)</f>
        <v>0</v>
      </c>
      <c r="AF388" s="165">
        <f>COUNTIFS(BITACORA!$C$4:$C$7322,$B$7:$B$501,BITACORA!$E$4:$E$7322,$E$6:$AM$6,BITACORA!$B$4:$B$7322,"&gt;="&amp;$B$3,BITACORA!$B$4:$B$7322,"&lt;="&amp;$B$4)</f>
        <v>0</v>
      </c>
      <c r="AG388" s="165">
        <f>COUNTIFS(BITACORA!$C$4:$C$7322,$B$7:$B$501,BITACORA!$E$4:$E$7322,$E$6:$AM$6,BITACORA!$B$4:$B$7322,"&gt;="&amp;$B$3,BITACORA!$B$4:$B$7322,"&lt;="&amp;$B$4)</f>
        <v>0</v>
      </c>
      <c r="AH388" s="165">
        <f>COUNTIFS(BITACORA!$C$4:$C$7322,$B$7:$B$501,BITACORA!$E$4:$E$7322,$E$6:$AM$6,BITACORA!$B$4:$B$7322,"&gt;="&amp;$B$3,BITACORA!$B$4:$B$7322,"&lt;="&amp;$B$4)</f>
        <v>0</v>
      </c>
      <c r="AI388" s="165">
        <f>COUNTIFS(BITACORA!$C$4:$C$7322,$B$7:$B$501,BITACORA!$E$4:$E$7322,$E$6:$AM$6,BITACORA!$B$4:$B$7322,"&gt;="&amp;$B$3,BITACORA!$B$4:$B$7322,"&lt;="&amp;$B$4)</f>
        <v>0</v>
      </c>
      <c r="AJ388" s="165">
        <f>COUNTIFS(BITACORA!$C$4:$C$7322,$B$7:$B$501,BITACORA!$E$4:$E$7322,$E$6:$AM$6,BITACORA!$B$4:$B$7322,"&gt;="&amp;$B$3,BITACORA!$B$4:$B$7322,"&lt;="&amp;$B$4)</f>
        <v>0</v>
      </c>
      <c r="AK388" s="165">
        <f>COUNTIFS(BITACORA!$C$4:$C$7322,$B$7:$B$501,BITACORA!$E$4:$E$7322,$E$6:$AM$6,BITACORA!$B$4:$B$7322,"&gt;="&amp;$B$3,BITACORA!$B$4:$B$7322,"&lt;="&amp;$B$4)</f>
        <v>0</v>
      </c>
      <c r="AL388" s="165">
        <f>COUNTIFS(BITACORA!$C$4:$C$7322,$B$7:$B$501,BITACORA!$E$4:$E$7322,$E$6:$AM$6,BITACORA!$B$4:$B$7322,"&gt;="&amp;$B$3,BITACORA!$B$4:$B$7322,"&lt;="&amp;$B$4)</f>
        <v>0</v>
      </c>
      <c r="AM388" s="165">
        <f>COUNTIFS(BITACORA!$C$4:$C$7322,$B$7:$B$501,BITACORA!$E$4:$E$7322,$E$6:$AM$6,BITACORA!$B$4:$B$7322,"&gt;="&amp;$B$3,BITACORA!$B$4:$B$7322,"&lt;="&amp;$B$4)</f>
        <v>0</v>
      </c>
    </row>
    <row r="389" spans="1:39">
      <c r="A389" s="141"/>
      <c r="B389" s="165"/>
      <c r="C389" s="165"/>
      <c r="D389" s="164">
        <f t="shared" si="0"/>
        <v>0</v>
      </c>
      <c r="E389" s="165">
        <f>COUNTIFS(BITACORA!$C$4:$C$7322,$B$7:$B$501,BITACORA!$E$4:$E$7322,$E$6:$AM$6,BITACORA!$B$4:$B$7322,"&gt;="&amp;$B$3,BITACORA!$B$4:$B$7322,"&lt;="&amp;$B$4)</f>
        <v>0</v>
      </c>
      <c r="F389" s="165">
        <f>COUNTIFS(BITACORA!$C$4:$C$7322,$B$7:$B$501,BITACORA!$E$4:$E$7322,$E$6:$AM$6,BITACORA!$B$4:$B$7322,"&gt;="&amp;$B$3,BITACORA!$B$4:$B$7322,"&lt;="&amp;$B$4)</f>
        <v>0</v>
      </c>
      <c r="G389" s="165">
        <f>COUNTIFS(BITACORA!$C$4:$C$7322,$B$7:$B$501,BITACORA!$E$4:$E$7322,$E$6:$AM$6,BITACORA!$B$4:$B$7322,"&gt;="&amp;$B$3,BITACORA!$B$4:$B$7322,"&lt;="&amp;$B$4)</f>
        <v>0</v>
      </c>
      <c r="H389" s="165">
        <f>COUNTIFS(BITACORA!$C$4:$C$7322,$B$7:$B$501,BITACORA!$E$4:$E$7322,$E$6:$AM$6,BITACORA!$B$4:$B$7322,"&gt;="&amp;$B$3,BITACORA!$B$4:$B$7322,"&lt;="&amp;$B$4)</f>
        <v>0</v>
      </c>
      <c r="I389" s="165">
        <f>COUNTIFS(BITACORA!$C$4:$C$7322,$B$7:$B$501,BITACORA!$E$4:$E$7322,$E$6:$AM$6,BITACORA!$B$4:$B$7322,"&gt;="&amp;$B$3,BITACORA!$B$4:$B$7322,"&lt;="&amp;$B$4)</f>
        <v>0</v>
      </c>
      <c r="J389" s="165">
        <f>COUNTIFS(BITACORA!$C$4:$C$7322,$B$7:$B$501,BITACORA!$E$4:$E$7322,$E$6:$AM$6,BITACORA!$B$4:$B$7322,"&gt;="&amp;$B$3,BITACORA!$B$4:$B$7322,"&lt;="&amp;$B$4)</f>
        <v>0</v>
      </c>
      <c r="K389" s="165">
        <f>COUNTIFS(BITACORA!$C$4:$C$7322,$B$7:$B$501,BITACORA!$E$4:$E$7322,$E$6:$AM$6,BITACORA!$B$4:$B$7322,"&gt;="&amp;$B$3,BITACORA!$B$4:$B$7322,"&lt;="&amp;$B$4)</f>
        <v>0</v>
      </c>
      <c r="L389" s="165">
        <f>COUNTIFS(BITACORA!$C$4:$C$7322,$B$7:$B$501,BITACORA!$E$4:$E$7322,$E$6:$AM$6,BITACORA!$B$4:$B$7322,"&gt;="&amp;$B$3,BITACORA!$B$4:$B$7322,"&lt;="&amp;$B$4)</f>
        <v>0</v>
      </c>
      <c r="M389" s="165">
        <f>COUNTIFS(BITACORA!$C$4:$C$7322,$B$7:$B$501,BITACORA!$E$4:$E$7322,$E$6:$AM$6,BITACORA!$B$4:$B$7322,"&gt;="&amp;$B$3,BITACORA!$B$4:$B$7322,"&lt;="&amp;$B$4)</f>
        <v>0</v>
      </c>
      <c r="N389" s="165">
        <f>COUNTIFS(BITACORA!$C$4:$C$7322,$B$7:$B$501,BITACORA!$E$4:$E$7322,$E$6:$AM$6,BITACORA!$B$4:$B$7322,"&gt;="&amp;$B$3,BITACORA!$B$4:$B$7322,"&lt;="&amp;$B$4)</f>
        <v>0</v>
      </c>
      <c r="O389" s="165">
        <f>COUNTIFS(BITACORA!$C$4:$C$7322,$B$7:$B$501,BITACORA!$E$4:$E$7322,$E$6:$AM$6,BITACORA!$B$4:$B$7322,"&gt;="&amp;$B$3,BITACORA!$B$4:$B$7322,"&lt;="&amp;$B$4)</f>
        <v>0</v>
      </c>
      <c r="P389" s="165">
        <f>COUNTIFS(BITACORA!$C$4:$C$7322,$B$7:$B$501,BITACORA!$E$4:$E$7322,$E$6:$AM$6,BITACORA!$B$4:$B$7322,"&gt;="&amp;$B$3,BITACORA!$B$4:$B$7322,"&lt;="&amp;$B$4)</f>
        <v>0</v>
      </c>
      <c r="Q389" s="165">
        <f>COUNTIFS(BITACORA!$C$4:$C$7322,$B$7:$B$501,BITACORA!$E$4:$E$7322,$E$6:$AM$6,BITACORA!$B$4:$B$7322,"&gt;="&amp;$B$3,BITACORA!$B$4:$B$7322,"&lt;="&amp;$B$4)</f>
        <v>0</v>
      </c>
      <c r="R389" s="165">
        <f>COUNTIFS(BITACORA!$C$4:$C$7322,$B$7:$B$501,BITACORA!$E$4:$E$7322,$E$6:$AM$6,BITACORA!$B$4:$B$7322,"&gt;="&amp;$B$3,BITACORA!$B$4:$B$7322,"&lt;="&amp;$B$4)</f>
        <v>0</v>
      </c>
      <c r="S389" s="165">
        <f>COUNTIFS(BITACORA!$C$4:$C$7322,$B$7:$B$501,BITACORA!$E$4:$E$7322,$E$6:$AM$6,BITACORA!$B$4:$B$7322,"&gt;="&amp;$B$3,BITACORA!$B$4:$B$7322,"&lt;="&amp;$B$4)</f>
        <v>0</v>
      </c>
      <c r="T389" s="165">
        <f>COUNTIFS(BITACORA!$C$4:$C$7322,$B$7:$B$501,BITACORA!$E$4:$E$7322,$E$6:$AM$6,BITACORA!$B$4:$B$7322,"&gt;="&amp;$B$3,BITACORA!$B$4:$B$7322,"&lt;="&amp;$B$4)</f>
        <v>0</v>
      </c>
      <c r="U389" s="165">
        <f>COUNTIFS(BITACORA!$C$4:$C$7322,$B$7:$B$501,BITACORA!$E$4:$E$7322,$E$6:$AM$6,BITACORA!$B$4:$B$7322,"&gt;="&amp;$B$3,BITACORA!$B$4:$B$7322,"&lt;="&amp;$B$4)</f>
        <v>0</v>
      </c>
      <c r="V389" s="165">
        <f>COUNTIFS(BITACORA!$C$4:$C$7322,$B$7:$B$501,BITACORA!$E$4:$E$7322,$E$6:$AM$6,BITACORA!$B$4:$B$7322,"&gt;="&amp;$B$3,BITACORA!$B$4:$B$7322,"&lt;="&amp;$B$4)</f>
        <v>0</v>
      </c>
      <c r="W389" s="165">
        <f>COUNTIFS(BITACORA!$C$4:$C$7322,$B$7:$B$501,BITACORA!$E$4:$E$7322,$E$6:$AM$6,BITACORA!$B$4:$B$7322,"&gt;="&amp;$B$3,BITACORA!$B$4:$B$7322,"&lt;="&amp;$B$4)</f>
        <v>0</v>
      </c>
      <c r="X389" s="165">
        <f>COUNTIFS(BITACORA!$C$4:$C$7322,$B$7:$B$501,BITACORA!$E$4:$E$7322,$E$6:$AM$6,BITACORA!$B$4:$B$7322,"&gt;="&amp;$B$3,BITACORA!$B$4:$B$7322,"&lt;="&amp;$B$4)</f>
        <v>0</v>
      </c>
      <c r="Y389" s="165">
        <f>COUNTIFS(BITACORA!$C$4:$C$7322,$B$7:$B$501,BITACORA!$E$4:$E$7322,$E$6:$AM$6,BITACORA!$B$4:$B$7322,"&gt;="&amp;$B$3,BITACORA!$B$4:$B$7322,"&lt;="&amp;$B$4)</f>
        <v>0</v>
      </c>
      <c r="Z389" s="165">
        <f>COUNTIFS(BITACORA!$C$4:$C$7322,$B$7:$B$501,BITACORA!$E$4:$E$7322,$E$6:$AM$6,BITACORA!$B$4:$B$7322,"&gt;="&amp;$B$3,BITACORA!$B$4:$B$7322,"&lt;="&amp;$B$4)</f>
        <v>0</v>
      </c>
      <c r="AA389" s="165">
        <f>COUNTIFS(BITACORA!$C$4:$C$7322,$B$7:$B$501,BITACORA!$E$4:$E$7322,$E$6:$AM$6,BITACORA!$B$4:$B$7322,"&gt;="&amp;$B$3,BITACORA!$B$4:$B$7322,"&lt;="&amp;$B$4)</f>
        <v>0</v>
      </c>
      <c r="AB389" s="165">
        <f>COUNTIFS(BITACORA!$C$4:$C$7322,$B$7:$B$501,BITACORA!$E$4:$E$7322,$E$6:$AM$6,BITACORA!$B$4:$B$7322,"&gt;="&amp;$B$3,BITACORA!$B$4:$B$7322,"&lt;="&amp;$B$4)</f>
        <v>0</v>
      </c>
      <c r="AC389" s="165">
        <f>COUNTIFS(BITACORA!$C$4:$C$7322,$B$7:$B$501,BITACORA!$E$4:$E$7322,$E$6:$AM$6,BITACORA!$B$4:$B$7322,"&gt;="&amp;$B$3,BITACORA!$B$4:$B$7322,"&lt;="&amp;$B$4)</f>
        <v>0</v>
      </c>
      <c r="AD389" s="165">
        <f>COUNTIFS(BITACORA!$C$4:$C$7322,$B$7:$B$501,BITACORA!$E$4:$E$7322,$E$6:$AM$6,BITACORA!$B$4:$B$7322,"&gt;="&amp;$B$3,BITACORA!$B$4:$B$7322,"&lt;="&amp;$B$4)</f>
        <v>0</v>
      </c>
      <c r="AE389" s="165">
        <f>COUNTIFS(BITACORA!$C$4:$C$7322,$B$7:$B$501,BITACORA!$E$4:$E$7322,$E$6:$AM$6,BITACORA!$B$4:$B$7322,"&gt;="&amp;$B$3,BITACORA!$B$4:$B$7322,"&lt;="&amp;$B$4)</f>
        <v>0</v>
      </c>
      <c r="AF389" s="165">
        <f>COUNTIFS(BITACORA!$C$4:$C$7322,$B$7:$B$501,BITACORA!$E$4:$E$7322,$E$6:$AM$6,BITACORA!$B$4:$B$7322,"&gt;="&amp;$B$3,BITACORA!$B$4:$B$7322,"&lt;="&amp;$B$4)</f>
        <v>0</v>
      </c>
      <c r="AG389" s="165">
        <f>COUNTIFS(BITACORA!$C$4:$C$7322,$B$7:$B$501,BITACORA!$E$4:$E$7322,$E$6:$AM$6,BITACORA!$B$4:$B$7322,"&gt;="&amp;$B$3,BITACORA!$B$4:$B$7322,"&lt;="&amp;$B$4)</f>
        <v>0</v>
      </c>
      <c r="AH389" s="165">
        <f>COUNTIFS(BITACORA!$C$4:$C$7322,$B$7:$B$501,BITACORA!$E$4:$E$7322,$E$6:$AM$6,BITACORA!$B$4:$B$7322,"&gt;="&amp;$B$3,BITACORA!$B$4:$B$7322,"&lt;="&amp;$B$4)</f>
        <v>0</v>
      </c>
      <c r="AI389" s="165">
        <f>COUNTIFS(BITACORA!$C$4:$C$7322,$B$7:$B$501,BITACORA!$E$4:$E$7322,$E$6:$AM$6,BITACORA!$B$4:$B$7322,"&gt;="&amp;$B$3,BITACORA!$B$4:$B$7322,"&lt;="&amp;$B$4)</f>
        <v>0</v>
      </c>
      <c r="AJ389" s="165">
        <f>COUNTIFS(BITACORA!$C$4:$C$7322,$B$7:$B$501,BITACORA!$E$4:$E$7322,$E$6:$AM$6,BITACORA!$B$4:$B$7322,"&gt;="&amp;$B$3,BITACORA!$B$4:$B$7322,"&lt;="&amp;$B$4)</f>
        <v>0</v>
      </c>
      <c r="AK389" s="165">
        <f>COUNTIFS(BITACORA!$C$4:$C$7322,$B$7:$B$501,BITACORA!$E$4:$E$7322,$E$6:$AM$6,BITACORA!$B$4:$B$7322,"&gt;="&amp;$B$3,BITACORA!$B$4:$B$7322,"&lt;="&amp;$B$4)</f>
        <v>0</v>
      </c>
      <c r="AL389" s="165">
        <f>COUNTIFS(BITACORA!$C$4:$C$7322,$B$7:$B$501,BITACORA!$E$4:$E$7322,$E$6:$AM$6,BITACORA!$B$4:$B$7322,"&gt;="&amp;$B$3,BITACORA!$B$4:$B$7322,"&lt;="&amp;$B$4)</f>
        <v>0</v>
      </c>
      <c r="AM389" s="165">
        <f>COUNTIFS(BITACORA!$C$4:$C$7322,$B$7:$B$501,BITACORA!$E$4:$E$7322,$E$6:$AM$6,BITACORA!$B$4:$B$7322,"&gt;="&amp;$B$3,BITACORA!$B$4:$B$7322,"&lt;="&amp;$B$4)</f>
        <v>0</v>
      </c>
    </row>
    <row r="390" spans="1:39">
      <c r="A390" s="141"/>
      <c r="B390" s="165"/>
      <c r="C390" s="165"/>
      <c r="D390" s="164">
        <f t="shared" si="0"/>
        <v>0</v>
      </c>
      <c r="E390" s="165">
        <f>COUNTIFS(BITACORA!$C$4:$C$7322,$B$7:$B$501,BITACORA!$E$4:$E$7322,$E$6:$AM$6,BITACORA!$B$4:$B$7322,"&gt;="&amp;$B$3,BITACORA!$B$4:$B$7322,"&lt;="&amp;$B$4)</f>
        <v>0</v>
      </c>
      <c r="F390" s="165">
        <f>COUNTIFS(BITACORA!$C$4:$C$7322,$B$7:$B$501,BITACORA!$E$4:$E$7322,$E$6:$AM$6,BITACORA!$B$4:$B$7322,"&gt;="&amp;$B$3,BITACORA!$B$4:$B$7322,"&lt;="&amp;$B$4)</f>
        <v>0</v>
      </c>
      <c r="G390" s="165">
        <f>COUNTIFS(BITACORA!$C$4:$C$7322,$B$7:$B$501,BITACORA!$E$4:$E$7322,$E$6:$AM$6,BITACORA!$B$4:$B$7322,"&gt;="&amp;$B$3,BITACORA!$B$4:$B$7322,"&lt;="&amp;$B$4)</f>
        <v>0</v>
      </c>
      <c r="H390" s="165">
        <f>COUNTIFS(BITACORA!$C$4:$C$7322,$B$7:$B$501,BITACORA!$E$4:$E$7322,$E$6:$AM$6,BITACORA!$B$4:$B$7322,"&gt;="&amp;$B$3,BITACORA!$B$4:$B$7322,"&lt;="&amp;$B$4)</f>
        <v>0</v>
      </c>
      <c r="I390" s="165">
        <f>COUNTIFS(BITACORA!$C$4:$C$7322,$B$7:$B$501,BITACORA!$E$4:$E$7322,$E$6:$AM$6,BITACORA!$B$4:$B$7322,"&gt;="&amp;$B$3,BITACORA!$B$4:$B$7322,"&lt;="&amp;$B$4)</f>
        <v>0</v>
      </c>
      <c r="J390" s="165">
        <f>COUNTIFS(BITACORA!$C$4:$C$7322,$B$7:$B$501,BITACORA!$E$4:$E$7322,$E$6:$AM$6,BITACORA!$B$4:$B$7322,"&gt;="&amp;$B$3,BITACORA!$B$4:$B$7322,"&lt;="&amp;$B$4)</f>
        <v>0</v>
      </c>
      <c r="K390" s="165">
        <f>COUNTIFS(BITACORA!$C$4:$C$7322,$B$7:$B$501,BITACORA!$E$4:$E$7322,$E$6:$AM$6,BITACORA!$B$4:$B$7322,"&gt;="&amp;$B$3,BITACORA!$B$4:$B$7322,"&lt;="&amp;$B$4)</f>
        <v>0</v>
      </c>
      <c r="L390" s="165">
        <f>COUNTIFS(BITACORA!$C$4:$C$7322,$B$7:$B$501,BITACORA!$E$4:$E$7322,$E$6:$AM$6,BITACORA!$B$4:$B$7322,"&gt;="&amp;$B$3,BITACORA!$B$4:$B$7322,"&lt;="&amp;$B$4)</f>
        <v>0</v>
      </c>
      <c r="M390" s="165">
        <f>COUNTIFS(BITACORA!$C$4:$C$7322,$B$7:$B$501,BITACORA!$E$4:$E$7322,$E$6:$AM$6,BITACORA!$B$4:$B$7322,"&gt;="&amp;$B$3,BITACORA!$B$4:$B$7322,"&lt;="&amp;$B$4)</f>
        <v>0</v>
      </c>
      <c r="N390" s="165">
        <f>COUNTIFS(BITACORA!$C$4:$C$7322,$B$7:$B$501,BITACORA!$E$4:$E$7322,$E$6:$AM$6,BITACORA!$B$4:$B$7322,"&gt;="&amp;$B$3,BITACORA!$B$4:$B$7322,"&lt;="&amp;$B$4)</f>
        <v>0</v>
      </c>
      <c r="O390" s="165">
        <f>COUNTIFS(BITACORA!$C$4:$C$7322,$B$7:$B$501,BITACORA!$E$4:$E$7322,$E$6:$AM$6,BITACORA!$B$4:$B$7322,"&gt;="&amp;$B$3,BITACORA!$B$4:$B$7322,"&lt;="&amp;$B$4)</f>
        <v>0</v>
      </c>
      <c r="P390" s="165">
        <f>COUNTIFS(BITACORA!$C$4:$C$7322,$B$7:$B$501,BITACORA!$E$4:$E$7322,$E$6:$AM$6,BITACORA!$B$4:$B$7322,"&gt;="&amp;$B$3,BITACORA!$B$4:$B$7322,"&lt;="&amp;$B$4)</f>
        <v>0</v>
      </c>
      <c r="Q390" s="165">
        <f>COUNTIFS(BITACORA!$C$4:$C$7322,$B$7:$B$501,BITACORA!$E$4:$E$7322,$E$6:$AM$6,BITACORA!$B$4:$B$7322,"&gt;="&amp;$B$3,BITACORA!$B$4:$B$7322,"&lt;="&amp;$B$4)</f>
        <v>0</v>
      </c>
      <c r="R390" s="165">
        <f>COUNTIFS(BITACORA!$C$4:$C$7322,$B$7:$B$501,BITACORA!$E$4:$E$7322,$E$6:$AM$6,BITACORA!$B$4:$B$7322,"&gt;="&amp;$B$3,BITACORA!$B$4:$B$7322,"&lt;="&amp;$B$4)</f>
        <v>0</v>
      </c>
      <c r="S390" s="165">
        <f>COUNTIFS(BITACORA!$C$4:$C$7322,$B$7:$B$501,BITACORA!$E$4:$E$7322,$E$6:$AM$6,BITACORA!$B$4:$B$7322,"&gt;="&amp;$B$3,BITACORA!$B$4:$B$7322,"&lt;="&amp;$B$4)</f>
        <v>0</v>
      </c>
      <c r="T390" s="165">
        <f>COUNTIFS(BITACORA!$C$4:$C$7322,$B$7:$B$501,BITACORA!$E$4:$E$7322,$E$6:$AM$6,BITACORA!$B$4:$B$7322,"&gt;="&amp;$B$3,BITACORA!$B$4:$B$7322,"&lt;="&amp;$B$4)</f>
        <v>0</v>
      </c>
      <c r="U390" s="165">
        <f>COUNTIFS(BITACORA!$C$4:$C$7322,$B$7:$B$501,BITACORA!$E$4:$E$7322,$E$6:$AM$6,BITACORA!$B$4:$B$7322,"&gt;="&amp;$B$3,BITACORA!$B$4:$B$7322,"&lt;="&amp;$B$4)</f>
        <v>0</v>
      </c>
      <c r="V390" s="165">
        <f>COUNTIFS(BITACORA!$C$4:$C$7322,$B$7:$B$501,BITACORA!$E$4:$E$7322,$E$6:$AM$6,BITACORA!$B$4:$B$7322,"&gt;="&amp;$B$3,BITACORA!$B$4:$B$7322,"&lt;="&amp;$B$4)</f>
        <v>0</v>
      </c>
      <c r="W390" s="165">
        <f>COUNTIFS(BITACORA!$C$4:$C$7322,$B$7:$B$501,BITACORA!$E$4:$E$7322,$E$6:$AM$6,BITACORA!$B$4:$B$7322,"&gt;="&amp;$B$3,BITACORA!$B$4:$B$7322,"&lt;="&amp;$B$4)</f>
        <v>0</v>
      </c>
      <c r="X390" s="165">
        <f>COUNTIFS(BITACORA!$C$4:$C$7322,$B$7:$B$501,BITACORA!$E$4:$E$7322,$E$6:$AM$6,BITACORA!$B$4:$B$7322,"&gt;="&amp;$B$3,BITACORA!$B$4:$B$7322,"&lt;="&amp;$B$4)</f>
        <v>0</v>
      </c>
      <c r="Y390" s="165">
        <f>COUNTIFS(BITACORA!$C$4:$C$7322,$B$7:$B$501,BITACORA!$E$4:$E$7322,$E$6:$AM$6,BITACORA!$B$4:$B$7322,"&gt;="&amp;$B$3,BITACORA!$B$4:$B$7322,"&lt;="&amp;$B$4)</f>
        <v>0</v>
      </c>
      <c r="Z390" s="165">
        <f>COUNTIFS(BITACORA!$C$4:$C$7322,$B$7:$B$501,BITACORA!$E$4:$E$7322,$E$6:$AM$6,BITACORA!$B$4:$B$7322,"&gt;="&amp;$B$3,BITACORA!$B$4:$B$7322,"&lt;="&amp;$B$4)</f>
        <v>0</v>
      </c>
      <c r="AA390" s="165">
        <f>COUNTIFS(BITACORA!$C$4:$C$7322,$B$7:$B$501,BITACORA!$E$4:$E$7322,$E$6:$AM$6,BITACORA!$B$4:$B$7322,"&gt;="&amp;$B$3,BITACORA!$B$4:$B$7322,"&lt;="&amp;$B$4)</f>
        <v>0</v>
      </c>
      <c r="AB390" s="165">
        <f>COUNTIFS(BITACORA!$C$4:$C$7322,$B$7:$B$501,BITACORA!$E$4:$E$7322,$E$6:$AM$6,BITACORA!$B$4:$B$7322,"&gt;="&amp;$B$3,BITACORA!$B$4:$B$7322,"&lt;="&amp;$B$4)</f>
        <v>0</v>
      </c>
      <c r="AC390" s="165">
        <f>COUNTIFS(BITACORA!$C$4:$C$7322,$B$7:$B$501,BITACORA!$E$4:$E$7322,$E$6:$AM$6,BITACORA!$B$4:$B$7322,"&gt;="&amp;$B$3,BITACORA!$B$4:$B$7322,"&lt;="&amp;$B$4)</f>
        <v>0</v>
      </c>
      <c r="AD390" s="165">
        <f>COUNTIFS(BITACORA!$C$4:$C$7322,$B$7:$B$501,BITACORA!$E$4:$E$7322,$E$6:$AM$6,BITACORA!$B$4:$B$7322,"&gt;="&amp;$B$3,BITACORA!$B$4:$B$7322,"&lt;="&amp;$B$4)</f>
        <v>0</v>
      </c>
      <c r="AE390" s="165">
        <f>COUNTIFS(BITACORA!$C$4:$C$7322,$B$7:$B$501,BITACORA!$E$4:$E$7322,$E$6:$AM$6,BITACORA!$B$4:$B$7322,"&gt;="&amp;$B$3,BITACORA!$B$4:$B$7322,"&lt;="&amp;$B$4)</f>
        <v>0</v>
      </c>
      <c r="AF390" s="165">
        <f>COUNTIFS(BITACORA!$C$4:$C$7322,$B$7:$B$501,BITACORA!$E$4:$E$7322,$E$6:$AM$6,BITACORA!$B$4:$B$7322,"&gt;="&amp;$B$3,BITACORA!$B$4:$B$7322,"&lt;="&amp;$B$4)</f>
        <v>0</v>
      </c>
      <c r="AG390" s="165">
        <f>COUNTIFS(BITACORA!$C$4:$C$7322,$B$7:$B$501,BITACORA!$E$4:$E$7322,$E$6:$AM$6,BITACORA!$B$4:$B$7322,"&gt;="&amp;$B$3,BITACORA!$B$4:$B$7322,"&lt;="&amp;$B$4)</f>
        <v>0</v>
      </c>
      <c r="AH390" s="165">
        <f>COUNTIFS(BITACORA!$C$4:$C$7322,$B$7:$B$501,BITACORA!$E$4:$E$7322,$E$6:$AM$6,BITACORA!$B$4:$B$7322,"&gt;="&amp;$B$3,BITACORA!$B$4:$B$7322,"&lt;="&amp;$B$4)</f>
        <v>0</v>
      </c>
      <c r="AI390" s="165">
        <f>COUNTIFS(BITACORA!$C$4:$C$7322,$B$7:$B$501,BITACORA!$E$4:$E$7322,$E$6:$AM$6,BITACORA!$B$4:$B$7322,"&gt;="&amp;$B$3,BITACORA!$B$4:$B$7322,"&lt;="&amp;$B$4)</f>
        <v>0</v>
      </c>
      <c r="AJ390" s="165">
        <f>COUNTIFS(BITACORA!$C$4:$C$7322,$B$7:$B$501,BITACORA!$E$4:$E$7322,$E$6:$AM$6,BITACORA!$B$4:$B$7322,"&gt;="&amp;$B$3,BITACORA!$B$4:$B$7322,"&lt;="&amp;$B$4)</f>
        <v>0</v>
      </c>
      <c r="AK390" s="165">
        <f>COUNTIFS(BITACORA!$C$4:$C$7322,$B$7:$B$501,BITACORA!$E$4:$E$7322,$E$6:$AM$6,BITACORA!$B$4:$B$7322,"&gt;="&amp;$B$3,BITACORA!$B$4:$B$7322,"&lt;="&amp;$B$4)</f>
        <v>0</v>
      </c>
      <c r="AL390" s="165">
        <f>COUNTIFS(BITACORA!$C$4:$C$7322,$B$7:$B$501,BITACORA!$E$4:$E$7322,$E$6:$AM$6,BITACORA!$B$4:$B$7322,"&gt;="&amp;$B$3,BITACORA!$B$4:$B$7322,"&lt;="&amp;$B$4)</f>
        <v>0</v>
      </c>
      <c r="AM390" s="165">
        <f>COUNTIFS(BITACORA!$C$4:$C$7322,$B$7:$B$501,BITACORA!$E$4:$E$7322,$E$6:$AM$6,BITACORA!$B$4:$B$7322,"&gt;="&amp;$B$3,BITACORA!$B$4:$B$7322,"&lt;="&amp;$B$4)</f>
        <v>0</v>
      </c>
    </row>
    <row r="391" spans="1:39">
      <c r="A391" s="141"/>
      <c r="B391" s="165"/>
      <c r="C391" s="165"/>
      <c r="D391" s="164">
        <f t="shared" si="0"/>
        <v>0</v>
      </c>
      <c r="E391" s="165">
        <f>COUNTIFS(BITACORA!$C$4:$C$7322,$B$7:$B$501,BITACORA!$E$4:$E$7322,$E$6:$AM$6,BITACORA!$B$4:$B$7322,"&gt;="&amp;$B$3,BITACORA!$B$4:$B$7322,"&lt;="&amp;$B$4)</f>
        <v>0</v>
      </c>
      <c r="F391" s="165">
        <f>COUNTIFS(BITACORA!$C$4:$C$7322,$B$7:$B$501,BITACORA!$E$4:$E$7322,$E$6:$AM$6,BITACORA!$B$4:$B$7322,"&gt;="&amp;$B$3,BITACORA!$B$4:$B$7322,"&lt;="&amp;$B$4)</f>
        <v>0</v>
      </c>
      <c r="G391" s="165">
        <f>COUNTIFS(BITACORA!$C$4:$C$7322,$B$7:$B$501,BITACORA!$E$4:$E$7322,$E$6:$AM$6,BITACORA!$B$4:$B$7322,"&gt;="&amp;$B$3,BITACORA!$B$4:$B$7322,"&lt;="&amp;$B$4)</f>
        <v>0</v>
      </c>
      <c r="H391" s="165">
        <f>COUNTIFS(BITACORA!$C$4:$C$7322,$B$7:$B$501,BITACORA!$E$4:$E$7322,$E$6:$AM$6,BITACORA!$B$4:$B$7322,"&gt;="&amp;$B$3,BITACORA!$B$4:$B$7322,"&lt;="&amp;$B$4)</f>
        <v>0</v>
      </c>
      <c r="I391" s="165">
        <f>COUNTIFS(BITACORA!$C$4:$C$7322,$B$7:$B$501,BITACORA!$E$4:$E$7322,$E$6:$AM$6,BITACORA!$B$4:$B$7322,"&gt;="&amp;$B$3,BITACORA!$B$4:$B$7322,"&lt;="&amp;$B$4)</f>
        <v>0</v>
      </c>
      <c r="J391" s="165">
        <f>COUNTIFS(BITACORA!$C$4:$C$7322,$B$7:$B$501,BITACORA!$E$4:$E$7322,$E$6:$AM$6,BITACORA!$B$4:$B$7322,"&gt;="&amp;$B$3,BITACORA!$B$4:$B$7322,"&lt;="&amp;$B$4)</f>
        <v>0</v>
      </c>
      <c r="K391" s="165">
        <f>COUNTIFS(BITACORA!$C$4:$C$7322,$B$7:$B$501,BITACORA!$E$4:$E$7322,$E$6:$AM$6,BITACORA!$B$4:$B$7322,"&gt;="&amp;$B$3,BITACORA!$B$4:$B$7322,"&lt;="&amp;$B$4)</f>
        <v>0</v>
      </c>
      <c r="L391" s="165">
        <f>COUNTIFS(BITACORA!$C$4:$C$7322,$B$7:$B$501,BITACORA!$E$4:$E$7322,$E$6:$AM$6,BITACORA!$B$4:$B$7322,"&gt;="&amp;$B$3,BITACORA!$B$4:$B$7322,"&lt;="&amp;$B$4)</f>
        <v>0</v>
      </c>
      <c r="M391" s="165">
        <f>COUNTIFS(BITACORA!$C$4:$C$7322,$B$7:$B$501,BITACORA!$E$4:$E$7322,$E$6:$AM$6,BITACORA!$B$4:$B$7322,"&gt;="&amp;$B$3,BITACORA!$B$4:$B$7322,"&lt;="&amp;$B$4)</f>
        <v>0</v>
      </c>
      <c r="N391" s="165">
        <f>COUNTIFS(BITACORA!$C$4:$C$7322,$B$7:$B$501,BITACORA!$E$4:$E$7322,$E$6:$AM$6,BITACORA!$B$4:$B$7322,"&gt;="&amp;$B$3,BITACORA!$B$4:$B$7322,"&lt;="&amp;$B$4)</f>
        <v>0</v>
      </c>
      <c r="O391" s="165">
        <f>COUNTIFS(BITACORA!$C$4:$C$7322,$B$7:$B$501,BITACORA!$E$4:$E$7322,$E$6:$AM$6,BITACORA!$B$4:$B$7322,"&gt;="&amp;$B$3,BITACORA!$B$4:$B$7322,"&lt;="&amp;$B$4)</f>
        <v>0</v>
      </c>
      <c r="P391" s="165">
        <f>COUNTIFS(BITACORA!$C$4:$C$7322,$B$7:$B$501,BITACORA!$E$4:$E$7322,$E$6:$AM$6,BITACORA!$B$4:$B$7322,"&gt;="&amp;$B$3,BITACORA!$B$4:$B$7322,"&lt;="&amp;$B$4)</f>
        <v>0</v>
      </c>
      <c r="Q391" s="165">
        <f>COUNTIFS(BITACORA!$C$4:$C$7322,$B$7:$B$501,BITACORA!$E$4:$E$7322,$E$6:$AM$6,BITACORA!$B$4:$B$7322,"&gt;="&amp;$B$3,BITACORA!$B$4:$B$7322,"&lt;="&amp;$B$4)</f>
        <v>0</v>
      </c>
      <c r="R391" s="165">
        <f>COUNTIFS(BITACORA!$C$4:$C$7322,$B$7:$B$501,BITACORA!$E$4:$E$7322,$E$6:$AM$6,BITACORA!$B$4:$B$7322,"&gt;="&amp;$B$3,BITACORA!$B$4:$B$7322,"&lt;="&amp;$B$4)</f>
        <v>0</v>
      </c>
      <c r="S391" s="165">
        <f>COUNTIFS(BITACORA!$C$4:$C$7322,$B$7:$B$501,BITACORA!$E$4:$E$7322,$E$6:$AM$6,BITACORA!$B$4:$B$7322,"&gt;="&amp;$B$3,BITACORA!$B$4:$B$7322,"&lt;="&amp;$B$4)</f>
        <v>0</v>
      </c>
      <c r="T391" s="165">
        <f>COUNTIFS(BITACORA!$C$4:$C$7322,$B$7:$B$501,BITACORA!$E$4:$E$7322,$E$6:$AM$6,BITACORA!$B$4:$B$7322,"&gt;="&amp;$B$3,BITACORA!$B$4:$B$7322,"&lt;="&amp;$B$4)</f>
        <v>0</v>
      </c>
      <c r="U391" s="165">
        <f>COUNTIFS(BITACORA!$C$4:$C$7322,$B$7:$B$501,BITACORA!$E$4:$E$7322,$E$6:$AM$6,BITACORA!$B$4:$B$7322,"&gt;="&amp;$B$3,BITACORA!$B$4:$B$7322,"&lt;="&amp;$B$4)</f>
        <v>0</v>
      </c>
      <c r="V391" s="165">
        <f>COUNTIFS(BITACORA!$C$4:$C$7322,$B$7:$B$501,BITACORA!$E$4:$E$7322,$E$6:$AM$6,BITACORA!$B$4:$B$7322,"&gt;="&amp;$B$3,BITACORA!$B$4:$B$7322,"&lt;="&amp;$B$4)</f>
        <v>0</v>
      </c>
      <c r="W391" s="165">
        <f>COUNTIFS(BITACORA!$C$4:$C$7322,$B$7:$B$501,BITACORA!$E$4:$E$7322,$E$6:$AM$6,BITACORA!$B$4:$B$7322,"&gt;="&amp;$B$3,BITACORA!$B$4:$B$7322,"&lt;="&amp;$B$4)</f>
        <v>0</v>
      </c>
      <c r="X391" s="165">
        <f>COUNTIFS(BITACORA!$C$4:$C$7322,$B$7:$B$501,BITACORA!$E$4:$E$7322,$E$6:$AM$6,BITACORA!$B$4:$B$7322,"&gt;="&amp;$B$3,BITACORA!$B$4:$B$7322,"&lt;="&amp;$B$4)</f>
        <v>0</v>
      </c>
      <c r="Y391" s="165">
        <f>COUNTIFS(BITACORA!$C$4:$C$7322,$B$7:$B$501,BITACORA!$E$4:$E$7322,$E$6:$AM$6,BITACORA!$B$4:$B$7322,"&gt;="&amp;$B$3,BITACORA!$B$4:$B$7322,"&lt;="&amp;$B$4)</f>
        <v>0</v>
      </c>
      <c r="Z391" s="165">
        <f>COUNTIFS(BITACORA!$C$4:$C$7322,$B$7:$B$501,BITACORA!$E$4:$E$7322,$E$6:$AM$6,BITACORA!$B$4:$B$7322,"&gt;="&amp;$B$3,BITACORA!$B$4:$B$7322,"&lt;="&amp;$B$4)</f>
        <v>0</v>
      </c>
      <c r="AA391" s="165">
        <f>COUNTIFS(BITACORA!$C$4:$C$7322,$B$7:$B$501,BITACORA!$E$4:$E$7322,$E$6:$AM$6,BITACORA!$B$4:$B$7322,"&gt;="&amp;$B$3,BITACORA!$B$4:$B$7322,"&lt;="&amp;$B$4)</f>
        <v>0</v>
      </c>
      <c r="AB391" s="165">
        <f>COUNTIFS(BITACORA!$C$4:$C$7322,$B$7:$B$501,BITACORA!$E$4:$E$7322,$E$6:$AM$6,BITACORA!$B$4:$B$7322,"&gt;="&amp;$B$3,BITACORA!$B$4:$B$7322,"&lt;="&amp;$B$4)</f>
        <v>0</v>
      </c>
      <c r="AC391" s="165">
        <f>COUNTIFS(BITACORA!$C$4:$C$7322,$B$7:$B$501,BITACORA!$E$4:$E$7322,$E$6:$AM$6,BITACORA!$B$4:$B$7322,"&gt;="&amp;$B$3,BITACORA!$B$4:$B$7322,"&lt;="&amp;$B$4)</f>
        <v>0</v>
      </c>
      <c r="AD391" s="165">
        <f>COUNTIFS(BITACORA!$C$4:$C$7322,$B$7:$B$501,BITACORA!$E$4:$E$7322,$E$6:$AM$6,BITACORA!$B$4:$B$7322,"&gt;="&amp;$B$3,BITACORA!$B$4:$B$7322,"&lt;="&amp;$B$4)</f>
        <v>0</v>
      </c>
      <c r="AE391" s="165">
        <f>COUNTIFS(BITACORA!$C$4:$C$7322,$B$7:$B$501,BITACORA!$E$4:$E$7322,$E$6:$AM$6,BITACORA!$B$4:$B$7322,"&gt;="&amp;$B$3,BITACORA!$B$4:$B$7322,"&lt;="&amp;$B$4)</f>
        <v>0</v>
      </c>
      <c r="AF391" s="165">
        <f>COUNTIFS(BITACORA!$C$4:$C$7322,$B$7:$B$501,BITACORA!$E$4:$E$7322,$E$6:$AM$6,BITACORA!$B$4:$B$7322,"&gt;="&amp;$B$3,BITACORA!$B$4:$B$7322,"&lt;="&amp;$B$4)</f>
        <v>0</v>
      </c>
      <c r="AG391" s="165">
        <f>COUNTIFS(BITACORA!$C$4:$C$7322,$B$7:$B$501,BITACORA!$E$4:$E$7322,$E$6:$AM$6,BITACORA!$B$4:$B$7322,"&gt;="&amp;$B$3,BITACORA!$B$4:$B$7322,"&lt;="&amp;$B$4)</f>
        <v>0</v>
      </c>
      <c r="AH391" s="165">
        <f>COUNTIFS(BITACORA!$C$4:$C$7322,$B$7:$B$501,BITACORA!$E$4:$E$7322,$E$6:$AM$6,BITACORA!$B$4:$B$7322,"&gt;="&amp;$B$3,BITACORA!$B$4:$B$7322,"&lt;="&amp;$B$4)</f>
        <v>0</v>
      </c>
      <c r="AI391" s="165">
        <f>COUNTIFS(BITACORA!$C$4:$C$7322,$B$7:$B$501,BITACORA!$E$4:$E$7322,$E$6:$AM$6,BITACORA!$B$4:$B$7322,"&gt;="&amp;$B$3,BITACORA!$B$4:$B$7322,"&lt;="&amp;$B$4)</f>
        <v>0</v>
      </c>
      <c r="AJ391" s="165">
        <f>COUNTIFS(BITACORA!$C$4:$C$7322,$B$7:$B$501,BITACORA!$E$4:$E$7322,$E$6:$AM$6,BITACORA!$B$4:$B$7322,"&gt;="&amp;$B$3,BITACORA!$B$4:$B$7322,"&lt;="&amp;$B$4)</f>
        <v>0</v>
      </c>
      <c r="AK391" s="165">
        <f>COUNTIFS(BITACORA!$C$4:$C$7322,$B$7:$B$501,BITACORA!$E$4:$E$7322,$E$6:$AM$6,BITACORA!$B$4:$B$7322,"&gt;="&amp;$B$3,BITACORA!$B$4:$B$7322,"&lt;="&amp;$B$4)</f>
        <v>0</v>
      </c>
      <c r="AL391" s="165">
        <f>COUNTIFS(BITACORA!$C$4:$C$7322,$B$7:$B$501,BITACORA!$E$4:$E$7322,$E$6:$AM$6,BITACORA!$B$4:$B$7322,"&gt;="&amp;$B$3,BITACORA!$B$4:$B$7322,"&lt;="&amp;$B$4)</f>
        <v>0</v>
      </c>
      <c r="AM391" s="165">
        <f>COUNTIFS(BITACORA!$C$4:$C$7322,$B$7:$B$501,BITACORA!$E$4:$E$7322,$E$6:$AM$6,BITACORA!$B$4:$B$7322,"&gt;="&amp;$B$3,BITACORA!$B$4:$B$7322,"&lt;="&amp;$B$4)</f>
        <v>0</v>
      </c>
    </row>
    <row r="392" spans="1:39">
      <c r="A392" s="141"/>
      <c r="B392" s="165"/>
      <c r="C392" s="165"/>
      <c r="D392" s="164">
        <f t="shared" si="0"/>
        <v>0</v>
      </c>
      <c r="E392" s="165">
        <f>COUNTIFS(BITACORA!$C$4:$C$7322,$B$7:$B$501,BITACORA!$E$4:$E$7322,$E$6:$AM$6,BITACORA!$B$4:$B$7322,"&gt;="&amp;$B$3,BITACORA!$B$4:$B$7322,"&lt;="&amp;$B$4)</f>
        <v>0</v>
      </c>
      <c r="F392" s="165">
        <f>COUNTIFS(BITACORA!$C$4:$C$7322,$B$7:$B$501,BITACORA!$E$4:$E$7322,$E$6:$AM$6,BITACORA!$B$4:$B$7322,"&gt;="&amp;$B$3,BITACORA!$B$4:$B$7322,"&lt;="&amp;$B$4)</f>
        <v>0</v>
      </c>
      <c r="G392" s="165">
        <f>COUNTIFS(BITACORA!$C$4:$C$7322,$B$7:$B$501,BITACORA!$E$4:$E$7322,$E$6:$AM$6,BITACORA!$B$4:$B$7322,"&gt;="&amp;$B$3,BITACORA!$B$4:$B$7322,"&lt;="&amp;$B$4)</f>
        <v>0</v>
      </c>
      <c r="H392" s="165">
        <f>COUNTIFS(BITACORA!$C$4:$C$7322,$B$7:$B$501,BITACORA!$E$4:$E$7322,$E$6:$AM$6,BITACORA!$B$4:$B$7322,"&gt;="&amp;$B$3,BITACORA!$B$4:$B$7322,"&lt;="&amp;$B$4)</f>
        <v>0</v>
      </c>
      <c r="I392" s="165">
        <f>COUNTIFS(BITACORA!$C$4:$C$7322,$B$7:$B$501,BITACORA!$E$4:$E$7322,$E$6:$AM$6,BITACORA!$B$4:$B$7322,"&gt;="&amp;$B$3,BITACORA!$B$4:$B$7322,"&lt;="&amp;$B$4)</f>
        <v>0</v>
      </c>
      <c r="J392" s="165">
        <f>COUNTIFS(BITACORA!$C$4:$C$7322,$B$7:$B$501,BITACORA!$E$4:$E$7322,$E$6:$AM$6,BITACORA!$B$4:$B$7322,"&gt;="&amp;$B$3,BITACORA!$B$4:$B$7322,"&lt;="&amp;$B$4)</f>
        <v>0</v>
      </c>
      <c r="K392" s="165">
        <f>COUNTIFS(BITACORA!$C$4:$C$7322,$B$7:$B$501,BITACORA!$E$4:$E$7322,$E$6:$AM$6,BITACORA!$B$4:$B$7322,"&gt;="&amp;$B$3,BITACORA!$B$4:$B$7322,"&lt;="&amp;$B$4)</f>
        <v>0</v>
      </c>
      <c r="L392" s="165">
        <f>COUNTIFS(BITACORA!$C$4:$C$7322,$B$7:$B$501,BITACORA!$E$4:$E$7322,$E$6:$AM$6,BITACORA!$B$4:$B$7322,"&gt;="&amp;$B$3,BITACORA!$B$4:$B$7322,"&lt;="&amp;$B$4)</f>
        <v>0</v>
      </c>
      <c r="M392" s="165">
        <f>COUNTIFS(BITACORA!$C$4:$C$7322,$B$7:$B$501,BITACORA!$E$4:$E$7322,$E$6:$AM$6,BITACORA!$B$4:$B$7322,"&gt;="&amp;$B$3,BITACORA!$B$4:$B$7322,"&lt;="&amp;$B$4)</f>
        <v>0</v>
      </c>
      <c r="N392" s="165">
        <f>COUNTIFS(BITACORA!$C$4:$C$7322,$B$7:$B$501,BITACORA!$E$4:$E$7322,$E$6:$AM$6,BITACORA!$B$4:$B$7322,"&gt;="&amp;$B$3,BITACORA!$B$4:$B$7322,"&lt;="&amp;$B$4)</f>
        <v>0</v>
      </c>
      <c r="O392" s="165">
        <f>COUNTIFS(BITACORA!$C$4:$C$7322,$B$7:$B$501,BITACORA!$E$4:$E$7322,$E$6:$AM$6,BITACORA!$B$4:$B$7322,"&gt;="&amp;$B$3,BITACORA!$B$4:$B$7322,"&lt;="&amp;$B$4)</f>
        <v>0</v>
      </c>
      <c r="P392" s="165">
        <f>COUNTIFS(BITACORA!$C$4:$C$7322,$B$7:$B$501,BITACORA!$E$4:$E$7322,$E$6:$AM$6,BITACORA!$B$4:$B$7322,"&gt;="&amp;$B$3,BITACORA!$B$4:$B$7322,"&lt;="&amp;$B$4)</f>
        <v>0</v>
      </c>
      <c r="Q392" s="165">
        <f>COUNTIFS(BITACORA!$C$4:$C$7322,$B$7:$B$501,BITACORA!$E$4:$E$7322,$E$6:$AM$6,BITACORA!$B$4:$B$7322,"&gt;="&amp;$B$3,BITACORA!$B$4:$B$7322,"&lt;="&amp;$B$4)</f>
        <v>0</v>
      </c>
      <c r="R392" s="165">
        <f>COUNTIFS(BITACORA!$C$4:$C$7322,$B$7:$B$501,BITACORA!$E$4:$E$7322,$E$6:$AM$6,BITACORA!$B$4:$B$7322,"&gt;="&amp;$B$3,BITACORA!$B$4:$B$7322,"&lt;="&amp;$B$4)</f>
        <v>0</v>
      </c>
      <c r="S392" s="165">
        <f>COUNTIFS(BITACORA!$C$4:$C$7322,$B$7:$B$501,BITACORA!$E$4:$E$7322,$E$6:$AM$6,BITACORA!$B$4:$B$7322,"&gt;="&amp;$B$3,BITACORA!$B$4:$B$7322,"&lt;="&amp;$B$4)</f>
        <v>0</v>
      </c>
      <c r="T392" s="165">
        <f>COUNTIFS(BITACORA!$C$4:$C$7322,$B$7:$B$501,BITACORA!$E$4:$E$7322,$E$6:$AM$6,BITACORA!$B$4:$B$7322,"&gt;="&amp;$B$3,BITACORA!$B$4:$B$7322,"&lt;="&amp;$B$4)</f>
        <v>0</v>
      </c>
      <c r="U392" s="165">
        <f>COUNTIFS(BITACORA!$C$4:$C$7322,$B$7:$B$501,BITACORA!$E$4:$E$7322,$E$6:$AM$6,BITACORA!$B$4:$B$7322,"&gt;="&amp;$B$3,BITACORA!$B$4:$B$7322,"&lt;="&amp;$B$4)</f>
        <v>0</v>
      </c>
      <c r="V392" s="165">
        <f>COUNTIFS(BITACORA!$C$4:$C$7322,$B$7:$B$501,BITACORA!$E$4:$E$7322,$E$6:$AM$6,BITACORA!$B$4:$B$7322,"&gt;="&amp;$B$3,BITACORA!$B$4:$B$7322,"&lt;="&amp;$B$4)</f>
        <v>0</v>
      </c>
      <c r="W392" s="165">
        <f>COUNTIFS(BITACORA!$C$4:$C$7322,$B$7:$B$501,BITACORA!$E$4:$E$7322,$E$6:$AM$6,BITACORA!$B$4:$B$7322,"&gt;="&amp;$B$3,BITACORA!$B$4:$B$7322,"&lt;="&amp;$B$4)</f>
        <v>0</v>
      </c>
      <c r="X392" s="165">
        <f>COUNTIFS(BITACORA!$C$4:$C$7322,$B$7:$B$501,BITACORA!$E$4:$E$7322,$E$6:$AM$6,BITACORA!$B$4:$B$7322,"&gt;="&amp;$B$3,BITACORA!$B$4:$B$7322,"&lt;="&amp;$B$4)</f>
        <v>0</v>
      </c>
      <c r="Y392" s="165">
        <f>COUNTIFS(BITACORA!$C$4:$C$7322,$B$7:$B$501,BITACORA!$E$4:$E$7322,$E$6:$AM$6,BITACORA!$B$4:$B$7322,"&gt;="&amp;$B$3,BITACORA!$B$4:$B$7322,"&lt;="&amp;$B$4)</f>
        <v>0</v>
      </c>
      <c r="Z392" s="165">
        <f>COUNTIFS(BITACORA!$C$4:$C$7322,$B$7:$B$501,BITACORA!$E$4:$E$7322,$E$6:$AM$6,BITACORA!$B$4:$B$7322,"&gt;="&amp;$B$3,BITACORA!$B$4:$B$7322,"&lt;="&amp;$B$4)</f>
        <v>0</v>
      </c>
      <c r="AA392" s="165">
        <f>COUNTIFS(BITACORA!$C$4:$C$7322,$B$7:$B$501,BITACORA!$E$4:$E$7322,$E$6:$AM$6,BITACORA!$B$4:$B$7322,"&gt;="&amp;$B$3,BITACORA!$B$4:$B$7322,"&lt;="&amp;$B$4)</f>
        <v>0</v>
      </c>
      <c r="AB392" s="165">
        <f>COUNTIFS(BITACORA!$C$4:$C$7322,$B$7:$B$501,BITACORA!$E$4:$E$7322,$E$6:$AM$6,BITACORA!$B$4:$B$7322,"&gt;="&amp;$B$3,BITACORA!$B$4:$B$7322,"&lt;="&amp;$B$4)</f>
        <v>0</v>
      </c>
      <c r="AC392" s="165">
        <f>COUNTIFS(BITACORA!$C$4:$C$7322,$B$7:$B$501,BITACORA!$E$4:$E$7322,$E$6:$AM$6,BITACORA!$B$4:$B$7322,"&gt;="&amp;$B$3,BITACORA!$B$4:$B$7322,"&lt;="&amp;$B$4)</f>
        <v>0</v>
      </c>
      <c r="AD392" s="165">
        <f>COUNTIFS(BITACORA!$C$4:$C$7322,$B$7:$B$501,BITACORA!$E$4:$E$7322,$E$6:$AM$6,BITACORA!$B$4:$B$7322,"&gt;="&amp;$B$3,BITACORA!$B$4:$B$7322,"&lt;="&amp;$B$4)</f>
        <v>0</v>
      </c>
      <c r="AE392" s="165">
        <f>COUNTIFS(BITACORA!$C$4:$C$7322,$B$7:$B$501,BITACORA!$E$4:$E$7322,$E$6:$AM$6,BITACORA!$B$4:$B$7322,"&gt;="&amp;$B$3,BITACORA!$B$4:$B$7322,"&lt;="&amp;$B$4)</f>
        <v>0</v>
      </c>
      <c r="AF392" s="165">
        <f>COUNTIFS(BITACORA!$C$4:$C$7322,$B$7:$B$501,BITACORA!$E$4:$E$7322,$E$6:$AM$6,BITACORA!$B$4:$B$7322,"&gt;="&amp;$B$3,BITACORA!$B$4:$B$7322,"&lt;="&amp;$B$4)</f>
        <v>0</v>
      </c>
      <c r="AG392" s="165">
        <f>COUNTIFS(BITACORA!$C$4:$C$7322,$B$7:$B$501,BITACORA!$E$4:$E$7322,$E$6:$AM$6,BITACORA!$B$4:$B$7322,"&gt;="&amp;$B$3,BITACORA!$B$4:$B$7322,"&lt;="&amp;$B$4)</f>
        <v>0</v>
      </c>
      <c r="AH392" s="165">
        <f>COUNTIFS(BITACORA!$C$4:$C$7322,$B$7:$B$501,BITACORA!$E$4:$E$7322,$E$6:$AM$6,BITACORA!$B$4:$B$7322,"&gt;="&amp;$B$3,BITACORA!$B$4:$B$7322,"&lt;="&amp;$B$4)</f>
        <v>0</v>
      </c>
      <c r="AI392" s="165">
        <f>COUNTIFS(BITACORA!$C$4:$C$7322,$B$7:$B$501,BITACORA!$E$4:$E$7322,$E$6:$AM$6,BITACORA!$B$4:$B$7322,"&gt;="&amp;$B$3,BITACORA!$B$4:$B$7322,"&lt;="&amp;$B$4)</f>
        <v>0</v>
      </c>
      <c r="AJ392" s="165">
        <f>COUNTIFS(BITACORA!$C$4:$C$7322,$B$7:$B$501,BITACORA!$E$4:$E$7322,$E$6:$AM$6,BITACORA!$B$4:$B$7322,"&gt;="&amp;$B$3,BITACORA!$B$4:$B$7322,"&lt;="&amp;$B$4)</f>
        <v>0</v>
      </c>
      <c r="AK392" s="165">
        <f>COUNTIFS(BITACORA!$C$4:$C$7322,$B$7:$B$501,BITACORA!$E$4:$E$7322,$E$6:$AM$6,BITACORA!$B$4:$B$7322,"&gt;="&amp;$B$3,BITACORA!$B$4:$B$7322,"&lt;="&amp;$B$4)</f>
        <v>0</v>
      </c>
      <c r="AL392" s="165">
        <f>COUNTIFS(BITACORA!$C$4:$C$7322,$B$7:$B$501,BITACORA!$E$4:$E$7322,$E$6:$AM$6,BITACORA!$B$4:$B$7322,"&gt;="&amp;$B$3,BITACORA!$B$4:$B$7322,"&lt;="&amp;$B$4)</f>
        <v>0</v>
      </c>
      <c r="AM392" s="165">
        <f>COUNTIFS(BITACORA!$C$4:$C$7322,$B$7:$B$501,BITACORA!$E$4:$E$7322,$E$6:$AM$6,BITACORA!$B$4:$B$7322,"&gt;="&amp;$B$3,BITACORA!$B$4:$B$7322,"&lt;="&amp;$B$4)</f>
        <v>0</v>
      </c>
    </row>
    <row r="393" spans="1:39">
      <c r="A393" s="141"/>
      <c r="B393" s="165"/>
      <c r="C393" s="165"/>
      <c r="D393" s="164">
        <f t="shared" si="0"/>
        <v>0</v>
      </c>
      <c r="E393" s="165">
        <f>COUNTIFS(BITACORA!$C$4:$C$7322,$B$7:$B$501,BITACORA!$E$4:$E$7322,$E$6:$AM$6,BITACORA!$B$4:$B$7322,"&gt;="&amp;$B$3,BITACORA!$B$4:$B$7322,"&lt;="&amp;$B$4)</f>
        <v>0</v>
      </c>
      <c r="F393" s="165">
        <f>COUNTIFS(BITACORA!$C$4:$C$7322,$B$7:$B$501,BITACORA!$E$4:$E$7322,$E$6:$AM$6,BITACORA!$B$4:$B$7322,"&gt;="&amp;$B$3,BITACORA!$B$4:$B$7322,"&lt;="&amp;$B$4)</f>
        <v>0</v>
      </c>
      <c r="G393" s="165">
        <f>COUNTIFS(BITACORA!$C$4:$C$7322,$B$7:$B$501,BITACORA!$E$4:$E$7322,$E$6:$AM$6,BITACORA!$B$4:$B$7322,"&gt;="&amp;$B$3,BITACORA!$B$4:$B$7322,"&lt;="&amp;$B$4)</f>
        <v>0</v>
      </c>
      <c r="H393" s="165">
        <f>COUNTIFS(BITACORA!$C$4:$C$7322,$B$7:$B$501,BITACORA!$E$4:$E$7322,$E$6:$AM$6,BITACORA!$B$4:$B$7322,"&gt;="&amp;$B$3,BITACORA!$B$4:$B$7322,"&lt;="&amp;$B$4)</f>
        <v>0</v>
      </c>
      <c r="I393" s="165">
        <f>COUNTIFS(BITACORA!$C$4:$C$7322,$B$7:$B$501,BITACORA!$E$4:$E$7322,$E$6:$AM$6,BITACORA!$B$4:$B$7322,"&gt;="&amp;$B$3,BITACORA!$B$4:$B$7322,"&lt;="&amp;$B$4)</f>
        <v>0</v>
      </c>
      <c r="J393" s="165">
        <f>COUNTIFS(BITACORA!$C$4:$C$7322,$B$7:$B$501,BITACORA!$E$4:$E$7322,$E$6:$AM$6,BITACORA!$B$4:$B$7322,"&gt;="&amp;$B$3,BITACORA!$B$4:$B$7322,"&lt;="&amp;$B$4)</f>
        <v>0</v>
      </c>
      <c r="K393" s="165">
        <f>COUNTIFS(BITACORA!$C$4:$C$7322,$B$7:$B$501,BITACORA!$E$4:$E$7322,$E$6:$AM$6,BITACORA!$B$4:$B$7322,"&gt;="&amp;$B$3,BITACORA!$B$4:$B$7322,"&lt;="&amp;$B$4)</f>
        <v>0</v>
      </c>
      <c r="L393" s="165">
        <f>COUNTIFS(BITACORA!$C$4:$C$7322,$B$7:$B$501,BITACORA!$E$4:$E$7322,$E$6:$AM$6,BITACORA!$B$4:$B$7322,"&gt;="&amp;$B$3,BITACORA!$B$4:$B$7322,"&lt;="&amp;$B$4)</f>
        <v>0</v>
      </c>
      <c r="M393" s="165">
        <f>COUNTIFS(BITACORA!$C$4:$C$7322,$B$7:$B$501,BITACORA!$E$4:$E$7322,$E$6:$AM$6,BITACORA!$B$4:$B$7322,"&gt;="&amp;$B$3,BITACORA!$B$4:$B$7322,"&lt;="&amp;$B$4)</f>
        <v>0</v>
      </c>
      <c r="N393" s="165">
        <f>COUNTIFS(BITACORA!$C$4:$C$7322,$B$7:$B$501,BITACORA!$E$4:$E$7322,$E$6:$AM$6,BITACORA!$B$4:$B$7322,"&gt;="&amp;$B$3,BITACORA!$B$4:$B$7322,"&lt;="&amp;$B$4)</f>
        <v>0</v>
      </c>
      <c r="O393" s="165">
        <f>COUNTIFS(BITACORA!$C$4:$C$7322,$B$7:$B$501,BITACORA!$E$4:$E$7322,$E$6:$AM$6,BITACORA!$B$4:$B$7322,"&gt;="&amp;$B$3,BITACORA!$B$4:$B$7322,"&lt;="&amp;$B$4)</f>
        <v>0</v>
      </c>
      <c r="P393" s="165">
        <f>COUNTIFS(BITACORA!$C$4:$C$7322,$B$7:$B$501,BITACORA!$E$4:$E$7322,$E$6:$AM$6,BITACORA!$B$4:$B$7322,"&gt;="&amp;$B$3,BITACORA!$B$4:$B$7322,"&lt;="&amp;$B$4)</f>
        <v>0</v>
      </c>
      <c r="Q393" s="165">
        <f>COUNTIFS(BITACORA!$C$4:$C$7322,$B$7:$B$501,BITACORA!$E$4:$E$7322,$E$6:$AM$6,BITACORA!$B$4:$B$7322,"&gt;="&amp;$B$3,BITACORA!$B$4:$B$7322,"&lt;="&amp;$B$4)</f>
        <v>0</v>
      </c>
      <c r="R393" s="165">
        <f>COUNTIFS(BITACORA!$C$4:$C$7322,$B$7:$B$501,BITACORA!$E$4:$E$7322,$E$6:$AM$6,BITACORA!$B$4:$B$7322,"&gt;="&amp;$B$3,BITACORA!$B$4:$B$7322,"&lt;="&amp;$B$4)</f>
        <v>0</v>
      </c>
      <c r="S393" s="165">
        <f>COUNTIFS(BITACORA!$C$4:$C$7322,$B$7:$B$501,BITACORA!$E$4:$E$7322,$E$6:$AM$6,BITACORA!$B$4:$B$7322,"&gt;="&amp;$B$3,BITACORA!$B$4:$B$7322,"&lt;="&amp;$B$4)</f>
        <v>0</v>
      </c>
      <c r="T393" s="165">
        <f>COUNTIFS(BITACORA!$C$4:$C$7322,$B$7:$B$501,BITACORA!$E$4:$E$7322,$E$6:$AM$6,BITACORA!$B$4:$B$7322,"&gt;="&amp;$B$3,BITACORA!$B$4:$B$7322,"&lt;="&amp;$B$4)</f>
        <v>0</v>
      </c>
      <c r="U393" s="165">
        <f>COUNTIFS(BITACORA!$C$4:$C$7322,$B$7:$B$501,BITACORA!$E$4:$E$7322,$E$6:$AM$6,BITACORA!$B$4:$B$7322,"&gt;="&amp;$B$3,BITACORA!$B$4:$B$7322,"&lt;="&amp;$B$4)</f>
        <v>0</v>
      </c>
      <c r="V393" s="165">
        <f>COUNTIFS(BITACORA!$C$4:$C$7322,$B$7:$B$501,BITACORA!$E$4:$E$7322,$E$6:$AM$6,BITACORA!$B$4:$B$7322,"&gt;="&amp;$B$3,BITACORA!$B$4:$B$7322,"&lt;="&amp;$B$4)</f>
        <v>0</v>
      </c>
      <c r="W393" s="165">
        <f>COUNTIFS(BITACORA!$C$4:$C$7322,$B$7:$B$501,BITACORA!$E$4:$E$7322,$E$6:$AM$6,BITACORA!$B$4:$B$7322,"&gt;="&amp;$B$3,BITACORA!$B$4:$B$7322,"&lt;="&amp;$B$4)</f>
        <v>0</v>
      </c>
      <c r="X393" s="165">
        <f>COUNTIFS(BITACORA!$C$4:$C$7322,$B$7:$B$501,BITACORA!$E$4:$E$7322,$E$6:$AM$6,BITACORA!$B$4:$B$7322,"&gt;="&amp;$B$3,BITACORA!$B$4:$B$7322,"&lt;="&amp;$B$4)</f>
        <v>0</v>
      </c>
      <c r="Y393" s="165">
        <f>COUNTIFS(BITACORA!$C$4:$C$7322,$B$7:$B$501,BITACORA!$E$4:$E$7322,$E$6:$AM$6,BITACORA!$B$4:$B$7322,"&gt;="&amp;$B$3,BITACORA!$B$4:$B$7322,"&lt;="&amp;$B$4)</f>
        <v>0</v>
      </c>
      <c r="Z393" s="165">
        <f>COUNTIFS(BITACORA!$C$4:$C$7322,$B$7:$B$501,BITACORA!$E$4:$E$7322,$E$6:$AM$6,BITACORA!$B$4:$B$7322,"&gt;="&amp;$B$3,BITACORA!$B$4:$B$7322,"&lt;="&amp;$B$4)</f>
        <v>0</v>
      </c>
      <c r="AA393" s="165">
        <f>COUNTIFS(BITACORA!$C$4:$C$7322,$B$7:$B$501,BITACORA!$E$4:$E$7322,$E$6:$AM$6,BITACORA!$B$4:$B$7322,"&gt;="&amp;$B$3,BITACORA!$B$4:$B$7322,"&lt;="&amp;$B$4)</f>
        <v>0</v>
      </c>
      <c r="AB393" s="165">
        <f>COUNTIFS(BITACORA!$C$4:$C$7322,$B$7:$B$501,BITACORA!$E$4:$E$7322,$E$6:$AM$6,BITACORA!$B$4:$B$7322,"&gt;="&amp;$B$3,BITACORA!$B$4:$B$7322,"&lt;="&amp;$B$4)</f>
        <v>0</v>
      </c>
      <c r="AC393" s="165">
        <f>COUNTIFS(BITACORA!$C$4:$C$7322,$B$7:$B$501,BITACORA!$E$4:$E$7322,$E$6:$AM$6,BITACORA!$B$4:$B$7322,"&gt;="&amp;$B$3,BITACORA!$B$4:$B$7322,"&lt;="&amp;$B$4)</f>
        <v>0</v>
      </c>
      <c r="AD393" s="165">
        <f>COUNTIFS(BITACORA!$C$4:$C$7322,$B$7:$B$501,BITACORA!$E$4:$E$7322,$E$6:$AM$6,BITACORA!$B$4:$B$7322,"&gt;="&amp;$B$3,BITACORA!$B$4:$B$7322,"&lt;="&amp;$B$4)</f>
        <v>0</v>
      </c>
      <c r="AE393" s="165">
        <f>COUNTIFS(BITACORA!$C$4:$C$7322,$B$7:$B$501,BITACORA!$E$4:$E$7322,$E$6:$AM$6,BITACORA!$B$4:$B$7322,"&gt;="&amp;$B$3,BITACORA!$B$4:$B$7322,"&lt;="&amp;$B$4)</f>
        <v>0</v>
      </c>
      <c r="AF393" s="165">
        <f>COUNTIFS(BITACORA!$C$4:$C$7322,$B$7:$B$501,BITACORA!$E$4:$E$7322,$E$6:$AM$6,BITACORA!$B$4:$B$7322,"&gt;="&amp;$B$3,BITACORA!$B$4:$B$7322,"&lt;="&amp;$B$4)</f>
        <v>0</v>
      </c>
      <c r="AG393" s="165">
        <f>COUNTIFS(BITACORA!$C$4:$C$7322,$B$7:$B$501,BITACORA!$E$4:$E$7322,$E$6:$AM$6,BITACORA!$B$4:$B$7322,"&gt;="&amp;$B$3,BITACORA!$B$4:$B$7322,"&lt;="&amp;$B$4)</f>
        <v>0</v>
      </c>
      <c r="AH393" s="165">
        <f>COUNTIFS(BITACORA!$C$4:$C$7322,$B$7:$B$501,BITACORA!$E$4:$E$7322,$E$6:$AM$6,BITACORA!$B$4:$B$7322,"&gt;="&amp;$B$3,BITACORA!$B$4:$B$7322,"&lt;="&amp;$B$4)</f>
        <v>0</v>
      </c>
      <c r="AI393" s="165">
        <f>COUNTIFS(BITACORA!$C$4:$C$7322,$B$7:$B$501,BITACORA!$E$4:$E$7322,$E$6:$AM$6,BITACORA!$B$4:$B$7322,"&gt;="&amp;$B$3,BITACORA!$B$4:$B$7322,"&lt;="&amp;$B$4)</f>
        <v>0</v>
      </c>
      <c r="AJ393" s="165">
        <f>COUNTIFS(BITACORA!$C$4:$C$7322,$B$7:$B$501,BITACORA!$E$4:$E$7322,$E$6:$AM$6,BITACORA!$B$4:$B$7322,"&gt;="&amp;$B$3,BITACORA!$B$4:$B$7322,"&lt;="&amp;$B$4)</f>
        <v>0</v>
      </c>
      <c r="AK393" s="165">
        <f>COUNTIFS(BITACORA!$C$4:$C$7322,$B$7:$B$501,BITACORA!$E$4:$E$7322,$E$6:$AM$6,BITACORA!$B$4:$B$7322,"&gt;="&amp;$B$3,BITACORA!$B$4:$B$7322,"&lt;="&amp;$B$4)</f>
        <v>0</v>
      </c>
      <c r="AL393" s="165">
        <f>COUNTIFS(BITACORA!$C$4:$C$7322,$B$7:$B$501,BITACORA!$E$4:$E$7322,$E$6:$AM$6,BITACORA!$B$4:$B$7322,"&gt;="&amp;$B$3,BITACORA!$B$4:$B$7322,"&lt;="&amp;$B$4)</f>
        <v>0</v>
      </c>
      <c r="AM393" s="165">
        <f>COUNTIFS(BITACORA!$C$4:$C$7322,$B$7:$B$501,BITACORA!$E$4:$E$7322,$E$6:$AM$6,BITACORA!$B$4:$B$7322,"&gt;="&amp;$B$3,BITACORA!$B$4:$B$7322,"&lt;="&amp;$B$4)</f>
        <v>0</v>
      </c>
    </row>
    <row r="394" spans="1:39">
      <c r="A394" s="141"/>
      <c r="B394" s="165"/>
      <c r="C394" s="165"/>
      <c r="D394" s="164">
        <f t="shared" si="0"/>
        <v>0</v>
      </c>
      <c r="E394" s="165">
        <f>COUNTIFS(BITACORA!$C$4:$C$7322,$B$7:$B$501,BITACORA!$E$4:$E$7322,$E$6:$AM$6,BITACORA!$B$4:$B$7322,"&gt;="&amp;$B$3,BITACORA!$B$4:$B$7322,"&lt;="&amp;$B$4)</f>
        <v>0</v>
      </c>
      <c r="F394" s="165">
        <f>COUNTIFS(BITACORA!$C$4:$C$7322,$B$7:$B$501,BITACORA!$E$4:$E$7322,$E$6:$AM$6,BITACORA!$B$4:$B$7322,"&gt;="&amp;$B$3,BITACORA!$B$4:$B$7322,"&lt;="&amp;$B$4)</f>
        <v>0</v>
      </c>
      <c r="G394" s="165">
        <f>COUNTIFS(BITACORA!$C$4:$C$7322,$B$7:$B$501,BITACORA!$E$4:$E$7322,$E$6:$AM$6,BITACORA!$B$4:$B$7322,"&gt;="&amp;$B$3,BITACORA!$B$4:$B$7322,"&lt;="&amp;$B$4)</f>
        <v>0</v>
      </c>
      <c r="H394" s="165">
        <f>COUNTIFS(BITACORA!$C$4:$C$7322,$B$7:$B$501,BITACORA!$E$4:$E$7322,$E$6:$AM$6,BITACORA!$B$4:$B$7322,"&gt;="&amp;$B$3,BITACORA!$B$4:$B$7322,"&lt;="&amp;$B$4)</f>
        <v>0</v>
      </c>
      <c r="I394" s="165">
        <f>COUNTIFS(BITACORA!$C$4:$C$7322,$B$7:$B$501,BITACORA!$E$4:$E$7322,$E$6:$AM$6,BITACORA!$B$4:$B$7322,"&gt;="&amp;$B$3,BITACORA!$B$4:$B$7322,"&lt;="&amp;$B$4)</f>
        <v>0</v>
      </c>
      <c r="J394" s="165">
        <f>COUNTIFS(BITACORA!$C$4:$C$7322,$B$7:$B$501,BITACORA!$E$4:$E$7322,$E$6:$AM$6,BITACORA!$B$4:$B$7322,"&gt;="&amp;$B$3,BITACORA!$B$4:$B$7322,"&lt;="&amp;$B$4)</f>
        <v>0</v>
      </c>
      <c r="K394" s="165">
        <f>COUNTIFS(BITACORA!$C$4:$C$7322,$B$7:$B$501,BITACORA!$E$4:$E$7322,$E$6:$AM$6,BITACORA!$B$4:$B$7322,"&gt;="&amp;$B$3,BITACORA!$B$4:$B$7322,"&lt;="&amp;$B$4)</f>
        <v>0</v>
      </c>
      <c r="L394" s="165">
        <f>COUNTIFS(BITACORA!$C$4:$C$7322,$B$7:$B$501,BITACORA!$E$4:$E$7322,$E$6:$AM$6,BITACORA!$B$4:$B$7322,"&gt;="&amp;$B$3,BITACORA!$B$4:$B$7322,"&lt;="&amp;$B$4)</f>
        <v>0</v>
      </c>
      <c r="M394" s="165">
        <f>COUNTIFS(BITACORA!$C$4:$C$7322,$B$7:$B$501,BITACORA!$E$4:$E$7322,$E$6:$AM$6,BITACORA!$B$4:$B$7322,"&gt;="&amp;$B$3,BITACORA!$B$4:$B$7322,"&lt;="&amp;$B$4)</f>
        <v>0</v>
      </c>
      <c r="N394" s="165">
        <f>COUNTIFS(BITACORA!$C$4:$C$7322,$B$7:$B$501,BITACORA!$E$4:$E$7322,$E$6:$AM$6,BITACORA!$B$4:$B$7322,"&gt;="&amp;$B$3,BITACORA!$B$4:$B$7322,"&lt;="&amp;$B$4)</f>
        <v>0</v>
      </c>
      <c r="O394" s="165">
        <f>COUNTIFS(BITACORA!$C$4:$C$7322,$B$7:$B$501,BITACORA!$E$4:$E$7322,$E$6:$AM$6,BITACORA!$B$4:$B$7322,"&gt;="&amp;$B$3,BITACORA!$B$4:$B$7322,"&lt;="&amp;$B$4)</f>
        <v>0</v>
      </c>
      <c r="P394" s="165">
        <f>COUNTIFS(BITACORA!$C$4:$C$7322,$B$7:$B$501,BITACORA!$E$4:$E$7322,$E$6:$AM$6,BITACORA!$B$4:$B$7322,"&gt;="&amp;$B$3,BITACORA!$B$4:$B$7322,"&lt;="&amp;$B$4)</f>
        <v>0</v>
      </c>
      <c r="Q394" s="165">
        <f>COUNTIFS(BITACORA!$C$4:$C$7322,$B$7:$B$501,BITACORA!$E$4:$E$7322,$E$6:$AM$6,BITACORA!$B$4:$B$7322,"&gt;="&amp;$B$3,BITACORA!$B$4:$B$7322,"&lt;="&amp;$B$4)</f>
        <v>0</v>
      </c>
      <c r="R394" s="165">
        <f>COUNTIFS(BITACORA!$C$4:$C$7322,$B$7:$B$501,BITACORA!$E$4:$E$7322,$E$6:$AM$6,BITACORA!$B$4:$B$7322,"&gt;="&amp;$B$3,BITACORA!$B$4:$B$7322,"&lt;="&amp;$B$4)</f>
        <v>0</v>
      </c>
      <c r="S394" s="165">
        <f>COUNTIFS(BITACORA!$C$4:$C$7322,$B$7:$B$501,BITACORA!$E$4:$E$7322,$E$6:$AM$6,BITACORA!$B$4:$B$7322,"&gt;="&amp;$B$3,BITACORA!$B$4:$B$7322,"&lt;="&amp;$B$4)</f>
        <v>0</v>
      </c>
      <c r="T394" s="165">
        <f>COUNTIFS(BITACORA!$C$4:$C$7322,$B$7:$B$501,BITACORA!$E$4:$E$7322,$E$6:$AM$6,BITACORA!$B$4:$B$7322,"&gt;="&amp;$B$3,BITACORA!$B$4:$B$7322,"&lt;="&amp;$B$4)</f>
        <v>0</v>
      </c>
      <c r="U394" s="165">
        <f>COUNTIFS(BITACORA!$C$4:$C$7322,$B$7:$B$501,BITACORA!$E$4:$E$7322,$E$6:$AM$6,BITACORA!$B$4:$B$7322,"&gt;="&amp;$B$3,BITACORA!$B$4:$B$7322,"&lt;="&amp;$B$4)</f>
        <v>0</v>
      </c>
      <c r="V394" s="165">
        <f>COUNTIFS(BITACORA!$C$4:$C$7322,$B$7:$B$501,BITACORA!$E$4:$E$7322,$E$6:$AM$6,BITACORA!$B$4:$B$7322,"&gt;="&amp;$B$3,BITACORA!$B$4:$B$7322,"&lt;="&amp;$B$4)</f>
        <v>0</v>
      </c>
      <c r="W394" s="165">
        <f>COUNTIFS(BITACORA!$C$4:$C$7322,$B$7:$B$501,BITACORA!$E$4:$E$7322,$E$6:$AM$6,BITACORA!$B$4:$B$7322,"&gt;="&amp;$B$3,BITACORA!$B$4:$B$7322,"&lt;="&amp;$B$4)</f>
        <v>0</v>
      </c>
      <c r="X394" s="165">
        <f>COUNTIFS(BITACORA!$C$4:$C$7322,$B$7:$B$501,BITACORA!$E$4:$E$7322,$E$6:$AM$6,BITACORA!$B$4:$B$7322,"&gt;="&amp;$B$3,BITACORA!$B$4:$B$7322,"&lt;="&amp;$B$4)</f>
        <v>0</v>
      </c>
      <c r="Y394" s="165">
        <f>COUNTIFS(BITACORA!$C$4:$C$7322,$B$7:$B$501,BITACORA!$E$4:$E$7322,$E$6:$AM$6,BITACORA!$B$4:$B$7322,"&gt;="&amp;$B$3,BITACORA!$B$4:$B$7322,"&lt;="&amp;$B$4)</f>
        <v>0</v>
      </c>
      <c r="Z394" s="165">
        <f>COUNTIFS(BITACORA!$C$4:$C$7322,$B$7:$B$501,BITACORA!$E$4:$E$7322,$E$6:$AM$6,BITACORA!$B$4:$B$7322,"&gt;="&amp;$B$3,BITACORA!$B$4:$B$7322,"&lt;="&amp;$B$4)</f>
        <v>0</v>
      </c>
      <c r="AA394" s="165">
        <f>COUNTIFS(BITACORA!$C$4:$C$7322,$B$7:$B$501,BITACORA!$E$4:$E$7322,$E$6:$AM$6,BITACORA!$B$4:$B$7322,"&gt;="&amp;$B$3,BITACORA!$B$4:$B$7322,"&lt;="&amp;$B$4)</f>
        <v>0</v>
      </c>
      <c r="AB394" s="165">
        <f>COUNTIFS(BITACORA!$C$4:$C$7322,$B$7:$B$501,BITACORA!$E$4:$E$7322,$E$6:$AM$6,BITACORA!$B$4:$B$7322,"&gt;="&amp;$B$3,BITACORA!$B$4:$B$7322,"&lt;="&amp;$B$4)</f>
        <v>0</v>
      </c>
      <c r="AC394" s="165">
        <f>COUNTIFS(BITACORA!$C$4:$C$7322,$B$7:$B$501,BITACORA!$E$4:$E$7322,$E$6:$AM$6,BITACORA!$B$4:$B$7322,"&gt;="&amp;$B$3,BITACORA!$B$4:$B$7322,"&lt;="&amp;$B$4)</f>
        <v>0</v>
      </c>
      <c r="AD394" s="165">
        <f>COUNTIFS(BITACORA!$C$4:$C$7322,$B$7:$B$501,BITACORA!$E$4:$E$7322,$E$6:$AM$6,BITACORA!$B$4:$B$7322,"&gt;="&amp;$B$3,BITACORA!$B$4:$B$7322,"&lt;="&amp;$B$4)</f>
        <v>0</v>
      </c>
      <c r="AE394" s="165">
        <f>COUNTIFS(BITACORA!$C$4:$C$7322,$B$7:$B$501,BITACORA!$E$4:$E$7322,$E$6:$AM$6,BITACORA!$B$4:$B$7322,"&gt;="&amp;$B$3,BITACORA!$B$4:$B$7322,"&lt;="&amp;$B$4)</f>
        <v>0</v>
      </c>
      <c r="AF394" s="165">
        <f>COUNTIFS(BITACORA!$C$4:$C$7322,$B$7:$B$501,BITACORA!$E$4:$E$7322,$E$6:$AM$6,BITACORA!$B$4:$B$7322,"&gt;="&amp;$B$3,BITACORA!$B$4:$B$7322,"&lt;="&amp;$B$4)</f>
        <v>0</v>
      </c>
      <c r="AG394" s="165">
        <f>COUNTIFS(BITACORA!$C$4:$C$7322,$B$7:$B$501,BITACORA!$E$4:$E$7322,$E$6:$AM$6,BITACORA!$B$4:$B$7322,"&gt;="&amp;$B$3,BITACORA!$B$4:$B$7322,"&lt;="&amp;$B$4)</f>
        <v>0</v>
      </c>
      <c r="AH394" s="165">
        <f>COUNTIFS(BITACORA!$C$4:$C$7322,$B$7:$B$501,BITACORA!$E$4:$E$7322,$E$6:$AM$6,BITACORA!$B$4:$B$7322,"&gt;="&amp;$B$3,BITACORA!$B$4:$B$7322,"&lt;="&amp;$B$4)</f>
        <v>0</v>
      </c>
      <c r="AI394" s="165">
        <f>COUNTIFS(BITACORA!$C$4:$C$7322,$B$7:$B$501,BITACORA!$E$4:$E$7322,$E$6:$AM$6,BITACORA!$B$4:$B$7322,"&gt;="&amp;$B$3,BITACORA!$B$4:$B$7322,"&lt;="&amp;$B$4)</f>
        <v>0</v>
      </c>
      <c r="AJ394" s="165">
        <f>COUNTIFS(BITACORA!$C$4:$C$7322,$B$7:$B$501,BITACORA!$E$4:$E$7322,$E$6:$AM$6,BITACORA!$B$4:$B$7322,"&gt;="&amp;$B$3,BITACORA!$B$4:$B$7322,"&lt;="&amp;$B$4)</f>
        <v>0</v>
      </c>
      <c r="AK394" s="165">
        <f>COUNTIFS(BITACORA!$C$4:$C$7322,$B$7:$B$501,BITACORA!$E$4:$E$7322,$E$6:$AM$6,BITACORA!$B$4:$B$7322,"&gt;="&amp;$B$3,BITACORA!$B$4:$B$7322,"&lt;="&amp;$B$4)</f>
        <v>0</v>
      </c>
      <c r="AL394" s="165">
        <f>COUNTIFS(BITACORA!$C$4:$C$7322,$B$7:$B$501,BITACORA!$E$4:$E$7322,$E$6:$AM$6,BITACORA!$B$4:$B$7322,"&gt;="&amp;$B$3,BITACORA!$B$4:$B$7322,"&lt;="&amp;$B$4)</f>
        <v>0</v>
      </c>
      <c r="AM394" s="165">
        <f>COUNTIFS(BITACORA!$C$4:$C$7322,$B$7:$B$501,BITACORA!$E$4:$E$7322,$E$6:$AM$6,BITACORA!$B$4:$B$7322,"&gt;="&amp;$B$3,BITACORA!$B$4:$B$7322,"&lt;="&amp;$B$4)</f>
        <v>0</v>
      </c>
    </row>
    <row r="395" spans="1:39">
      <c r="A395" s="141"/>
      <c r="B395" s="165"/>
      <c r="C395" s="165"/>
      <c r="D395" s="164">
        <f t="shared" si="0"/>
        <v>0</v>
      </c>
      <c r="E395" s="165">
        <f>COUNTIFS(BITACORA!$C$4:$C$7322,$B$7:$B$501,BITACORA!$E$4:$E$7322,$E$6:$AM$6,BITACORA!$B$4:$B$7322,"&gt;="&amp;$B$3,BITACORA!$B$4:$B$7322,"&lt;="&amp;$B$4)</f>
        <v>0</v>
      </c>
      <c r="F395" s="165">
        <f>COUNTIFS(BITACORA!$C$4:$C$7322,$B$7:$B$501,BITACORA!$E$4:$E$7322,$E$6:$AM$6,BITACORA!$B$4:$B$7322,"&gt;="&amp;$B$3,BITACORA!$B$4:$B$7322,"&lt;="&amp;$B$4)</f>
        <v>0</v>
      </c>
      <c r="G395" s="165">
        <f>COUNTIFS(BITACORA!$C$4:$C$7322,$B$7:$B$501,BITACORA!$E$4:$E$7322,$E$6:$AM$6,BITACORA!$B$4:$B$7322,"&gt;="&amp;$B$3,BITACORA!$B$4:$B$7322,"&lt;="&amp;$B$4)</f>
        <v>0</v>
      </c>
      <c r="H395" s="165">
        <f>COUNTIFS(BITACORA!$C$4:$C$7322,$B$7:$B$501,BITACORA!$E$4:$E$7322,$E$6:$AM$6,BITACORA!$B$4:$B$7322,"&gt;="&amp;$B$3,BITACORA!$B$4:$B$7322,"&lt;="&amp;$B$4)</f>
        <v>0</v>
      </c>
      <c r="I395" s="165">
        <f>COUNTIFS(BITACORA!$C$4:$C$7322,$B$7:$B$501,BITACORA!$E$4:$E$7322,$E$6:$AM$6,BITACORA!$B$4:$B$7322,"&gt;="&amp;$B$3,BITACORA!$B$4:$B$7322,"&lt;="&amp;$B$4)</f>
        <v>0</v>
      </c>
      <c r="J395" s="165">
        <f>COUNTIFS(BITACORA!$C$4:$C$7322,$B$7:$B$501,BITACORA!$E$4:$E$7322,$E$6:$AM$6,BITACORA!$B$4:$B$7322,"&gt;="&amp;$B$3,BITACORA!$B$4:$B$7322,"&lt;="&amp;$B$4)</f>
        <v>0</v>
      </c>
      <c r="K395" s="165">
        <f>COUNTIFS(BITACORA!$C$4:$C$7322,$B$7:$B$501,BITACORA!$E$4:$E$7322,$E$6:$AM$6,BITACORA!$B$4:$B$7322,"&gt;="&amp;$B$3,BITACORA!$B$4:$B$7322,"&lt;="&amp;$B$4)</f>
        <v>0</v>
      </c>
      <c r="L395" s="165">
        <f>COUNTIFS(BITACORA!$C$4:$C$7322,$B$7:$B$501,BITACORA!$E$4:$E$7322,$E$6:$AM$6,BITACORA!$B$4:$B$7322,"&gt;="&amp;$B$3,BITACORA!$B$4:$B$7322,"&lt;="&amp;$B$4)</f>
        <v>0</v>
      </c>
      <c r="M395" s="165">
        <f>COUNTIFS(BITACORA!$C$4:$C$7322,$B$7:$B$501,BITACORA!$E$4:$E$7322,$E$6:$AM$6,BITACORA!$B$4:$B$7322,"&gt;="&amp;$B$3,BITACORA!$B$4:$B$7322,"&lt;="&amp;$B$4)</f>
        <v>0</v>
      </c>
      <c r="N395" s="165">
        <f>COUNTIFS(BITACORA!$C$4:$C$7322,$B$7:$B$501,BITACORA!$E$4:$E$7322,$E$6:$AM$6,BITACORA!$B$4:$B$7322,"&gt;="&amp;$B$3,BITACORA!$B$4:$B$7322,"&lt;="&amp;$B$4)</f>
        <v>0</v>
      </c>
      <c r="O395" s="165">
        <f>COUNTIFS(BITACORA!$C$4:$C$7322,$B$7:$B$501,BITACORA!$E$4:$E$7322,$E$6:$AM$6,BITACORA!$B$4:$B$7322,"&gt;="&amp;$B$3,BITACORA!$B$4:$B$7322,"&lt;="&amp;$B$4)</f>
        <v>0</v>
      </c>
      <c r="P395" s="165">
        <f>COUNTIFS(BITACORA!$C$4:$C$7322,$B$7:$B$501,BITACORA!$E$4:$E$7322,$E$6:$AM$6,BITACORA!$B$4:$B$7322,"&gt;="&amp;$B$3,BITACORA!$B$4:$B$7322,"&lt;="&amp;$B$4)</f>
        <v>0</v>
      </c>
      <c r="Q395" s="165">
        <f>COUNTIFS(BITACORA!$C$4:$C$7322,$B$7:$B$501,BITACORA!$E$4:$E$7322,$E$6:$AM$6,BITACORA!$B$4:$B$7322,"&gt;="&amp;$B$3,BITACORA!$B$4:$B$7322,"&lt;="&amp;$B$4)</f>
        <v>0</v>
      </c>
      <c r="R395" s="165">
        <f>COUNTIFS(BITACORA!$C$4:$C$7322,$B$7:$B$501,BITACORA!$E$4:$E$7322,$E$6:$AM$6,BITACORA!$B$4:$B$7322,"&gt;="&amp;$B$3,BITACORA!$B$4:$B$7322,"&lt;="&amp;$B$4)</f>
        <v>0</v>
      </c>
      <c r="S395" s="165">
        <f>COUNTIFS(BITACORA!$C$4:$C$7322,$B$7:$B$501,BITACORA!$E$4:$E$7322,$E$6:$AM$6,BITACORA!$B$4:$B$7322,"&gt;="&amp;$B$3,BITACORA!$B$4:$B$7322,"&lt;="&amp;$B$4)</f>
        <v>0</v>
      </c>
      <c r="T395" s="165">
        <f>COUNTIFS(BITACORA!$C$4:$C$7322,$B$7:$B$501,BITACORA!$E$4:$E$7322,$E$6:$AM$6,BITACORA!$B$4:$B$7322,"&gt;="&amp;$B$3,BITACORA!$B$4:$B$7322,"&lt;="&amp;$B$4)</f>
        <v>0</v>
      </c>
      <c r="U395" s="165">
        <f>COUNTIFS(BITACORA!$C$4:$C$7322,$B$7:$B$501,BITACORA!$E$4:$E$7322,$E$6:$AM$6,BITACORA!$B$4:$B$7322,"&gt;="&amp;$B$3,BITACORA!$B$4:$B$7322,"&lt;="&amp;$B$4)</f>
        <v>0</v>
      </c>
      <c r="V395" s="165">
        <f>COUNTIFS(BITACORA!$C$4:$C$7322,$B$7:$B$501,BITACORA!$E$4:$E$7322,$E$6:$AM$6,BITACORA!$B$4:$B$7322,"&gt;="&amp;$B$3,BITACORA!$B$4:$B$7322,"&lt;="&amp;$B$4)</f>
        <v>0</v>
      </c>
      <c r="W395" s="165">
        <f>COUNTIFS(BITACORA!$C$4:$C$7322,$B$7:$B$501,BITACORA!$E$4:$E$7322,$E$6:$AM$6,BITACORA!$B$4:$B$7322,"&gt;="&amp;$B$3,BITACORA!$B$4:$B$7322,"&lt;="&amp;$B$4)</f>
        <v>0</v>
      </c>
      <c r="X395" s="165">
        <f>COUNTIFS(BITACORA!$C$4:$C$7322,$B$7:$B$501,BITACORA!$E$4:$E$7322,$E$6:$AM$6,BITACORA!$B$4:$B$7322,"&gt;="&amp;$B$3,BITACORA!$B$4:$B$7322,"&lt;="&amp;$B$4)</f>
        <v>0</v>
      </c>
      <c r="Y395" s="165">
        <f>COUNTIFS(BITACORA!$C$4:$C$7322,$B$7:$B$501,BITACORA!$E$4:$E$7322,$E$6:$AM$6,BITACORA!$B$4:$B$7322,"&gt;="&amp;$B$3,BITACORA!$B$4:$B$7322,"&lt;="&amp;$B$4)</f>
        <v>0</v>
      </c>
      <c r="Z395" s="165">
        <f>COUNTIFS(BITACORA!$C$4:$C$7322,$B$7:$B$501,BITACORA!$E$4:$E$7322,$E$6:$AM$6,BITACORA!$B$4:$B$7322,"&gt;="&amp;$B$3,BITACORA!$B$4:$B$7322,"&lt;="&amp;$B$4)</f>
        <v>0</v>
      </c>
      <c r="AA395" s="165">
        <f>COUNTIFS(BITACORA!$C$4:$C$7322,$B$7:$B$501,BITACORA!$E$4:$E$7322,$E$6:$AM$6,BITACORA!$B$4:$B$7322,"&gt;="&amp;$B$3,BITACORA!$B$4:$B$7322,"&lt;="&amp;$B$4)</f>
        <v>0</v>
      </c>
      <c r="AB395" s="165">
        <f>COUNTIFS(BITACORA!$C$4:$C$7322,$B$7:$B$501,BITACORA!$E$4:$E$7322,$E$6:$AM$6,BITACORA!$B$4:$B$7322,"&gt;="&amp;$B$3,BITACORA!$B$4:$B$7322,"&lt;="&amp;$B$4)</f>
        <v>0</v>
      </c>
      <c r="AC395" s="165">
        <f>COUNTIFS(BITACORA!$C$4:$C$7322,$B$7:$B$501,BITACORA!$E$4:$E$7322,$E$6:$AM$6,BITACORA!$B$4:$B$7322,"&gt;="&amp;$B$3,BITACORA!$B$4:$B$7322,"&lt;="&amp;$B$4)</f>
        <v>0</v>
      </c>
      <c r="AD395" s="165">
        <f>COUNTIFS(BITACORA!$C$4:$C$7322,$B$7:$B$501,BITACORA!$E$4:$E$7322,$E$6:$AM$6,BITACORA!$B$4:$B$7322,"&gt;="&amp;$B$3,BITACORA!$B$4:$B$7322,"&lt;="&amp;$B$4)</f>
        <v>0</v>
      </c>
      <c r="AE395" s="165">
        <f>COUNTIFS(BITACORA!$C$4:$C$7322,$B$7:$B$501,BITACORA!$E$4:$E$7322,$E$6:$AM$6,BITACORA!$B$4:$B$7322,"&gt;="&amp;$B$3,BITACORA!$B$4:$B$7322,"&lt;="&amp;$B$4)</f>
        <v>0</v>
      </c>
      <c r="AF395" s="165">
        <f>COUNTIFS(BITACORA!$C$4:$C$7322,$B$7:$B$501,BITACORA!$E$4:$E$7322,$E$6:$AM$6,BITACORA!$B$4:$B$7322,"&gt;="&amp;$B$3,BITACORA!$B$4:$B$7322,"&lt;="&amp;$B$4)</f>
        <v>0</v>
      </c>
      <c r="AG395" s="165">
        <f>COUNTIFS(BITACORA!$C$4:$C$7322,$B$7:$B$501,BITACORA!$E$4:$E$7322,$E$6:$AM$6,BITACORA!$B$4:$B$7322,"&gt;="&amp;$B$3,BITACORA!$B$4:$B$7322,"&lt;="&amp;$B$4)</f>
        <v>0</v>
      </c>
      <c r="AH395" s="165">
        <f>COUNTIFS(BITACORA!$C$4:$C$7322,$B$7:$B$501,BITACORA!$E$4:$E$7322,$E$6:$AM$6,BITACORA!$B$4:$B$7322,"&gt;="&amp;$B$3,BITACORA!$B$4:$B$7322,"&lt;="&amp;$B$4)</f>
        <v>0</v>
      </c>
      <c r="AI395" s="165">
        <f>COUNTIFS(BITACORA!$C$4:$C$7322,$B$7:$B$501,BITACORA!$E$4:$E$7322,$E$6:$AM$6,BITACORA!$B$4:$B$7322,"&gt;="&amp;$B$3,BITACORA!$B$4:$B$7322,"&lt;="&amp;$B$4)</f>
        <v>0</v>
      </c>
      <c r="AJ395" s="165">
        <f>COUNTIFS(BITACORA!$C$4:$C$7322,$B$7:$B$501,BITACORA!$E$4:$E$7322,$E$6:$AM$6,BITACORA!$B$4:$B$7322,"&gt;="&amp;$B$3,BITACORA!$B$4:$B$7322,"&lt;="&amp;$B$4)</f>
        <v>0</v>
      </c>
      <c r="AK395" s="165">
        <f>COUNTIFS(BITACORA!$C$4:$C$7322,$B$7:$B$501,BITACORA!$E$4:$E$7322,$E$6:$AM$6,BITACORA!$B$4:$B$7322,"&gt;="&amp;$B$3,BITACORA!$B$4:$B$7322,"&lt;="&amp;$B$4)</f>
        <v>0</v>
      </c>
      <c r="AL395" s="165">
        <f>COUNTIFS(BITACORA!$C$4:$C$7322,$B$7:$B$501,BITACORA!$E$4:$E$7322,$E$6:$AM$6,BITACORA!$B$4:$B$7322,"&gt;="&amp;$B$3,BITACORA!$B$4:$B$7322,"&lt;="&amp;$B$4)</f>
        <v>0</v>
      </c>
      <c r="AM395" s="165">
        <f>COUNTIFS(BITACORA!$C$4:$C$7322,$B$7:$B$501,BITACORA!$E$4:$E$7322,$E$6:$AM$6,BITACORA!$B$4:$B$7322,"&gt;="&amp;$B$3,BITACORA!$B$4:$B$7322,"&lt;="&amp;$B$4)</f>
        <v>0</v>
      </c>
    </row>
    <row r="396" spans="1:39">
      <c r="A396" s="141"/>
      <c r="B396" s="165"/>
      <c r="C396" s="165"/>
      <c r="D396" s="164">
        <f t="shared" si="0"/>
        <v>0</v>
      </c>
      <c r="E396" s="165">
        <f>COUNTIFS(BITACORA!$C$4:$C$7322,$B$7:$B$501,BITACORA!$E$4:$E$7322,$E$6:$AM$6,BITACORA!$B$4:$B$7322,"&gt;="&amp;$B$3,BITACORA!$B$4:$B$7322,"&lt;="&amp;$B$4)</f>
        <v>0</v>
      </c>
      <c r="F396" s="165">
        <f>COUNTIFS(BITACORA!$C$4:$C$7322,$B$7:$B$501,BITACORA!$E$4:$E$7322,$E$6:$AM$6,BITACORA!$B$4:$B$7322,"&gt;="&amp;$B$3,BITACORA!$B$4:$B$7322,"&lt;="&amp;$B$4)</f>
        <v>0</v>
      </c>
      <c r="G396" s="165">
        <f>COUNTIFS(BITACORA!$C$4:$C$7322,$B$7:$B$501,BITACORA!$E$4:$E$7322,$E$6:$AM$6,BITACORA!$B$4:$B$7322,"&gt;="&amp;$B$3,BITACORA!$B$4:$B$7322,"&lt;="&amp;$B$4)</f>
        <v>0</v>
      </c>
      <c r="H396" s="165">
        <f>COUNTIFS(BITACORA!$C$4:$C$7322,$B$7:$B$501,BITACORA!$E$4:$E$7322,$E$6:$AM$6,BITACORA!$B$4:$B$7322,"&gt;="&amp;$B$3,BITACORA!$B$4:$B$7322,"&lt;="&amp;$B$4)</f>
        <v>0</v>
      </c>
      <c r="I396" s="165">
        <f>COUNTIFS(BITACORA!$C$4:$C$7322,$B$7:$B$501,BITACORA!$E$4:$E$7322,$E$6:$AM$6,BITACORA!$B$4:$B$7322,"&gt;="&amp;$B$3,BITACORA!$B$4:$B$7322,"&lt;="&amp;$B$4)</f>
        <v>0</v>
      </c>
      <c r="J396" s="165">
        <f>COUNTIFS(BITACORA!$C$4:$C$7322,$B$7:$B$501,BITACORA!$E$4:$E$7322,$E$6:$AM$6,BITACORA!$B$4:$B$7322,"&gt;="&amp;$B$3,BITACORA!$B$4:$B$7322,"&lt;="&amp;$B$4)</f>
        <v>0</v>
      </c>
      <c r="K396" s="165">
        <f>COUNTIFS(BITACORA!$C$4:$C$7322,$B$7:$B$501,BITACORA!$E$4:$E$7322,$E$6:$AM$6,BITACORA!$B$4:$B$7322,"&gt;="&amp;$B$3,BITACORA!$B$4:$B$7322,"&lt;="&amp;$B$4)</f>
        <v>0</v>
      </c>
      <c r="L396" s="165">
        <f>COUNTIFS(BITACORA!$C$4:$C$7322,$B$7:$B$501,BITACORA!$E$4:$E$7322,$E$6:$AM$6,BITACORA!$B$4:$B$7322,"&gt;="&amp;$B$3,BITACORA!$B$4:$B$7322,"&lt;="&amp;$B$4)</f>
        <v>0</v>
      </c>
      <c r="M396" s="165">
        <f>COUNTIFS(BITACORA!$C$4:$C$7322,$B$7:$B$501,BITACORA!$E$4:$E$7322,$E$6:$AM$6,BITACORA!$B$4:$B$7322,"&gt;="&amp;$B$3,BITACORA!$B$4:$B$7322,"&lt;="&amp;$B$4)</f>
        <v>0</v>
      </c>
      <c r="N396" s="165">
        <f>COUNTIFS(BITACORA!$C$4:$C$7322,$B$7:$B$501,BITACORA!$E$4:$E$7322,$E$6:$AM$6,BITACORA!$B$4:$B$7322,"&gt;="&amp;$B$3,BITACORA!$B$4:$B$7322,"&lt;="&amp;$B$4)</f>
        <v>0</v>
      </c>
      <c r="O396" s="165">
        <f>COUNTIFS(BITACORA!$C$4:$C$7322,$B$7:$B$501,BITACORA!$E$4:$E$7322,$E$6:$AM$6,BITACORA!$B$4:$B$7322,"&gt;="&amp;$B$3,BITACORA!$B$4:$B$7322,"&lt;="&amp;$B$4)</f>
        <v>0</v>
      </c>
      <c r="P396" s="165">
        <f>COUNTIFS(BITACORA!$C$4:$C$7322,$B$7:$B$501,BITACORA!$E$4:$E$7322,$E$6:$AM$6,BITACORA!$B$4:$B$7322,"&gt;="&amp;$B$3,BITACORA!$B$4:$B$7322,"&lt;="&amp;$B$4)</f>
        <v>0</v>
      </c>
      <c r="Q396" s="165">
        <f>COUNTIFS(BITACORA!$C$4:$C$7322,$B$7:$B$501,BITACORA!$E$4:$E$7322,$E$6:$AM$6,BITACORA!$B$4:$B$7322,"&gt;="&amp;$B$3,BITACORA!$B$4:$B$7322,"&lt;="&amp;$B$4)</f>
        <v>0</v>
      </c>
      <c r="R396" s="165">
        <f>COUNTIFS(BITACORA!$C$4:$C$7322,$B$7:$B$501,BITACORA!$E$4:$E$7322,$E$6:$AM$6,BITACORA!$B$4:$B$7322,"&gt;="&amp;$B$3,BITACORA!$B$4:$B$7322,"&lt;="&amp;$B$4)</f>
        <v>0</v>
      </c>
      <c r="S396" s="165">
        <f>COUNTIFS(BITACORA!$C$4:$C$7322,$B$7:$B$501,BITACORA!$E$4:$E$7322,$E$6:$AM$6,BITACORA!$B$4:$B$7322,"&gt;="&amp;$B$3,BITACORA!$B$4:$B$7322,"&lt;="&amp;$B$4)</f>
        <v>0</v>
      </c>
      <c r="T396" s="165">
        <f>COUNTIFS(BITACORA!$C$4:$C$7322,$B$7:$B$501,BITACORA!$E$4:$E$7322,$E$6:$AM$6,BITACORA!$B$4:$B$7322,"&gt;="&amp;$B$3,BITACORA!$B$4:$B$7322,"&lt;="&amp;$B$4)</f>
        <v>0</v>
      </c>
      <c r="U396" s="165">
        <f>COUNTIFS(BITACORA!$C$4:$C$7322,$B$7:$B$501,BITACORA!$E$4:$E$7322,$E$6:$AM$6,BITACORA!$B$4:$B$7322,"&gt;="&amp;$B$3,BITACORA!$B$4:$B$7322,"&lt;="&amp;$B$4)</f>
        <v>0</v>
      </c>
      <c r="V396" s="165">
        <f>COUNTIFS(BITACORA!$C$4:$C$7322,$B$7:$B$501,BITACORA!$E$4:$E$7322,$E$6:$AM$6,BITACORA!$B$4:$B$7322,"&gt;="&amp;$B$3,BITACORA!$B$4:$B$7322,"&lt;="&amp;$B$4)</f>
        <v>0</v>
      </c>
      <c r="W396" s="165">
        <f>COUNTIFS(BITACORA!$C$4:$C$7322,$B$7:$B$501,BITACORA!$E$4:$E$7322,$E$6:$AM$6,BITACORA!$B$4:$B$7322,"&gt;="&amp;$B$3,BITACORA!$B$4:$B$7322,"&lt;="&amp;$B$4)</f>
        <v>0</v>
      </c>
      <c r="X396" s="165">
        <f>COUNTIFS(BITACORA!$C$4:$C$7322,$B$7:$B$501,BITACORA!$E$4:$E$7322,$E$6:$AM$6,BITACORA!$B$4:$B$7322,"&gt;="&amp;$B$3,BITACORA!$B$4:$B$7322,"&lt;="&amp;$B$4)</f>
        <v>0</v>
      </c>
      <c r="Y396" s="165">
        <f>COUNTIFS(BITACORA!$C$4:$C$7322,$B$7:$B$501,BITACORA!$E$4:$E$7322,$E$6:$AM$6,BITACORA!$B$4:$B$7322,"&gt;="&amp;$B$3,BITACORA!$B$4:$B$7322,"&lt;="&amp;$B$4)</f>
        <v>0</v>
      </c>
      <c r="Z396" s="165">
        <f>COUNTIFS(BITACORA!$C$4:$C$7322,$B$7:$B$501,BITACORA!$E$4:$E$7322,$E$6:$AM$6,BITACORA!$B$4:$B$7322,"&gt;="&amp;$B$3,BITACORA!$B$4:$B$7322,"&lt;="&amp;$B$4)</f>
        <v>0</v>
      </c>
      <c r="AA396" s="165">
        <f>COUNTIFS(BITACORA!$C$4:$C$7322,$B$7:$B$501,BITACORA!$E$4:$E$7322,$E$6:$AM$6,BITACORA!$B$4:$B$7322,"&gt;="&amp;$B$3,BITACORA!$B$4:$B$7322,"&lt;="&amp;$B$4)</f>
        <v>0</v>
      </c>
      <c r="AB396" s="165">
        <f>COUNTIFS(BITACORA!$C$4:$C$7322,$B$7:$B$501,BITACORA!$E$4:$E$7322,$E$6:$AM$6,BITACORA!$B$4:$B$7322,"&gt;="&amp;$B$3,BITACORA!$B$4:$B$7322,"&lt;="&amp;$B$4)</f>
        <v>0</v>
      </c>
      <c r="AC396" s="165">
        <f>COUNTIFS(BITACORA!$C$4:$C$7322,$B$7:$B$501,BITACORA!$E$4:$E$7322,$E$6:$AM$6,BITACORA!$B$4:$B$7322,"&gt;="&amp;$B$3,BITACORA!$B$4:$B$7322,"&lt;="&amp;$B$4)</f>
        <v>0</v>
      </c>
      <c r="AD396" s="165">
        <f>COUNTIFS(BITACORA!$C$4:$C$7322,$B$7:$B$501,BITACORA!$E$4:$E$7322,$E$6:$AM$6,BITACORA!$B$4:$B$7322,"&gt;="&amp;$B$3,BITACORA!$B$4:$B$7322,"&lt;="&amp;$B$4)</f>
        <v>0</v>
      </c>
      <c r="AE396" s="165">
        <f>COUNTIFS(BITACORA!$C$4:$C$7322,$B$7:$B$501,BITACORA!$E$4:$E$7322,$E$6:$AM$6,BITACORA!$B$4:$B$7322,"&gt;="&amp;$B$3,BITACORA!$B$4:$B$7322,"&lt;="&amp;$B$4)</f>
        <v>0</v>
      </c>
      <c r="AF396" s="165">
        <f>COUNTIFS(BITACORA!$C$4:$C$7322,$B$7:$B$501,BITACORA!$E$4:$E$7322,$E$6:$AM$6,BITACORA!$B$4:$B$7322,"&gt;="&amp;$B$3,BITACORA!$B$4:$B$7322,"&lt;="&amp;$B$4)</f>
        <v>0</v>
      </c>
      <c r="AG396" s="165">
        <f>COUNTIFS(BITACORA!$C$4:$C$7322,$B$7:$B$501,BITACORA!$E$4:$E$7322,$E$6:$AM$6,BITACORA!$B$4:$B$7322,"&gt;="&amp;$B$3,BITACORA!$B$4:$B$7322,"&lt;="&amp;$B$4)</f>
        <v>0</v>
      </c>
      <c r="AH396" s="165">
        <f>COUNTIFS(BITACORA!$C$4:$C$7322,$B$7:$B$501,BITACORA!$E$4:$E$7322,$E$6:$AM$6,BITACORA!$B$4:$B$7322,"&gt;="&amp;$B$3,BITACORA!$B$4:$B$7322,"&lt;="&amp;$B$4)</f>
        <v>0</v>
      </c>
      <c r="AI396" s="165">
        <f>COUNTIFS(BITACORA!$C$4:$C$7322,$B$7:$B$501,BITACORA!$E$4:$E$7322,$E$6:$AM$6,BITACORA!$B$4:$B$7322,"&gt;="&amp;$B$3,BITACORA!$B$4:$B$7322,"&lt;="&amp;$B$4)</f>
        <v>0</v>
      </c>
      <c r="AJ396" s="165">
        <f>COUNTIFS(BITACORA!$C$4:$C$7322,$B$7:$B$501,BITACORA!$E$4:$E$7322,$E$6:$AM$6,BITACORA!$B$4:$B$7322,"&gt;="&amp;$B$3,BITACORA!$B$4:$B$7322,"&lt;="&amp;$B$4)</f>
        <v>0</v>
      </c>
      <c r="AK396" s="165">
        <f>COUNTIFS(BITACORA!$C$4:$C$7322,$B$7:$B$501,BITACORA!$E$4:$E$7322,$E$6:$AM$6,BITACORA!$B$4:$B$7322,"&gt;="&amp;$B$3,BITACORA!$B$4:$B$7322,"&lt;="&amp;$B$4)</f>
        <v>0</v>
      </c>
      <c r="AL396" s="165">
        <f>COUNTIFS(BITACORA!$C$4:$C$7322,$B$7:$B$501,BITACORA!$E$4:$E$7322,$E$6:$AM$6,BITACORA!$B$4:$B$7322,"&gt;="&amp;$B$3,BITACORA!$B$4:$B$7322,"&lt;="&amp;$B$4)</f>
        <v>0</v>
      </c>
      <c r="AM396" s="165">
        <f>COUNTIFS(BITACORA!$C$4:$C$7322,$B$7:$B$501,BITACORA!$E$4:$E$7322,$E$6:$AM$6,BITACORA!$B$4:$B$7322,"&gt;="&amp;$B$3,BITACORA!$B$4:$B$7322,"&lt;="&amp;$B$4)</f>
        <v>0</v>
      </c>
    </row>
    <row r="397" spans="1:39">
      <c r="A397" s="141"/>
      <c r="B397" s="165"/>
      <c r="C397" s="165"/>
      <c r="D397" s="164">
        <f t="shared" si="0"/>
        <v>0</v>
      </c>
      <c r="E397" s="165">
        <f>COUNTIFS(BITACORA!$C$4:$C$7322,$B$7:$B$501,BITACORA!$E$4:$E$7322,$E$6:$AM$6,BITACORA!$B$4:$B$7322,"&gt;="&amp;$B$3,BITACORA!$B$4:$B$7322,"&lt;="&amp;$B$4)</f>
        <v>0</v>
      </c>
      <c r="F397" s="165">
        <f>COUNTIFS(BITACORA!$C$4:$C$7322,$B$7:$B$501,BITACORA!$E$4:$E$7322,$E$6:$AM$6,BITACORA!$B$4:$B$7322,"&gt;="&amp;$B$3,BITACORA!$B$4:$B$7322,"&lt;="&amp;$B$4)</f>
        <v>0</v>
      </c>
      <c r="G397" s="165">
        <f>COUNTIFS(BITACORA!$C$4:$C$7322,$B$7:$B$501,BITACORA!$E$4:$E$7322,$E$6:$AM$6,BITACORA!$B$4:$B$7322,"&gt;="&amp;$B$3,BITACORA!$B$4:$B$7322,"&lt;="&amp;$B$4)</f>
        <v>0</v>
      </c>
      <c r="H397" s="165">
        <f>COUNTIFS(BITACORA!$C$4:$C$7322,$B$7:$B$501,BITACORA!$E$4:$E$7322,$E$6:$AM$6,BITACORA!$B$4:$B$7322,"&gt;="&amp;$B$3,BITACORA!$B$4:$B$7322,"&lt;="&amp;$B$4)</f>
        <v>0</v>
      </c>
      <c r="I397" s="165">
        <f>COUNTIFS(BITACORA!$C$4:$C$7322,$B$7:$B$501,BITACORA!$E$4:$E$7322,$E$6:$AM$6,BITACORA!$B$4:$B$7322,"&gt;="&amp;$B$3,BITACORA!$B$4:$B$7322,"&lt;="&amp;$B$4)</f>
        <v>0</v>
      </c>
      <c r="J397" s="165">
        <f>COUNTIFS(BITACORA!$C$4:$C$7322,$B$7:$B$501,BITACORA!$E$4:$E$7322,$E$6:$AM$6,BITACORA!$B$4:$B$7322,"&gt;="&amp;$B$3,BITACORA!$B$4:$B$7322,"&lt;="&amp;$B$4)</f>
        <v>0</v>
      </c>
      <c r="K397" s="165">
        <f>COUNTIFS(BITACORA!$C$4:$C$7322,$B$7:$B$501,BITACORA!$E$4:$E$7322,$E$6:$AM$6,BITACORA!$B$4:$B$7322,"&gt;="&amp;$B$3,BITACORA!$B$4:$B$7322,"&lt;="&amp;$B$4)</f>
        <v>0</v>
      </c>
      <c r="L397" s="165">
        <f>COUNTIFS(BITACORA!$C$4:$C$7322,$B$7:$B$501,BITACORA!$E$4:$E$7322,$E$6:$AM$6,BITACORA!$B$4:$B$7322,"&gt;="&amp;$B$3,BITACORA!$B$4:$B$7322,"&lt;="&amp;$B$4)</f>
        <v>0</v>
      </c>
      <c r="M397" s="165">
        <f>COUNTIFS(BITACORA!$C$4:$C$7322,$B$7:$B$501,BITACORA!$E$4:$E$7322,$E$6:$AM$6,BITACORA!$B$4:$B$7322,"&gt;="&amp;$B$3,BITACORA!$B$4:$B$7322,"&lt;="&amp;$B$4)</f>
        <v>0</v>
      </c>
      <c r="N397" s="165">
        <f>COUNTIFS(BITACORA!$C$4:$C$7322,$B$7:$B$501,BITACORA!$E$4:$E$7322,$E$6:$AM$6,BITACORA!$B$4:$B$7322,"&gt;="&amp;$B$3,BITACORA!$B$4:$B$7322,"&lt;="&amp;$B$4)</f>
        <v>0</v>
      </c>
      <c r="O397" s="165">
        <f>COUNTIFS(BITACORA!$C$4:$C$7322,$B$7:$B$501,BITACORA!$E$4:$E$7322,$E$6:$AM$6,BITACORA!$B$4:$B$7322,"&gt;="&amp;$B$3,BITACORA!$B$4:$B$7322,"&lt;="&amp;$B$4)</f>
        <v>0</v>
      </c>
      <c r="P397" s="165">
        <f>COUNTIFS(BITACORA!$C$4:$C$7322,$B$7:$B$501,BITACORA!$E$4:$E$7322,$E$6:$AM$6,BITACORA!$B$4:$B$7322,"&gt;="&amp;$B$3,BITACORA!$B$4:$B$7322,"&lt;="&amp;$B$4)</f>
        <v>0</v>
      </c>
      <c r="Q397" s="165">
        <f>COUNTIFS(BITACORA!$C$4:$C$7322,$B$7:$B$501,BITACORA!$E$4:$E$7322,$E$6:$AM$6,BITACORA!$B$4:$B$7322,"&gt;="&amp;$B$3,BITACORA!$B$4:$B$7322,"&lt;="&amp;$B$4)</f>
        <v>0</v>
      </c>
      <c r="R397" s="165">
        <f>COUNTIFS(BITACORA!$C$4:$C$7322,$B$7:$B$501,BITACORA!$E$4:$E$7322,$E$6:$AM$6,BITACORA!$B$4:$B$7322,"&gt;="&amp;$B$3,BITACORA!$B$4:$B$7322,"&lt;="&amp;$B$4)</f>
        <v>0</v>
      </c>
      <c r="S397" s="165">
        <f>COUNTIFS(BITACORA!$C$4:$C$7322,$B$7:$B$501,BITACORA!$E$4:$E$7322,$E$6:$AM$6,BITACORA!$B$4:$B$7322,"&gt;="&amp;$B$3,BITACORA!$B$4:$B$7322,"&lt;="&amp;$B$4)</f>
        <v>0</v>
      </c>
      <c r="T397" s="165">
        <f>COUNTIFS(BITACORA!$C$4:$C$7322,$B$7:$B$501,BITACORA!$E$4:$E$7322,$E$6:$AM$6,BITACORA!$B$4:$B$7322,"&gt;="&amp;$B$3,BITACORA!$B$4:$B$7322,"&lt;="&amp;$B$4)</f>
        <v>0</v>
      </c>
      <c r="U397" s="165">
        <f>COUNTIFS(BITACORA!$C$4:$C$7322,$B$7:$B$501,BITACORA!$E$4:$E$7322,$E$6:$AM$6,BITACORA!$B$4:$B$7322,"&gt;="&amp;$B$3,BITACORA!$B$4:$B$7322,"&lt;="&amp;$B$4)</f>
        <v>0</v>
      </c>
      <c r="V397" s="165">
        <f>COUNTIFS(BITACORA!$C$4:$C$7322,$B$7:$B$501,BITACORA!$E$4:$E$7322,$E$6:$AM$6,BITACORA!$B$4:$B$7322,"&gt;="&amp;$B$3,BITACORA!$B$4:$B$7322,"&lt;="&amp;$B$4)</f>
        <v>0</v>
      </c>
      <c r="W397" s="165">
        <f>COUNTIFS(BITACORA!$C$4:$C$7322,$B$7:$B$501,BITACORA!$E$4:$E$7322,$E$6:$AM$6,BITACORA!$B$4:$B$7322,"&gt;="&amp;$B$3,BITACORA!$B$4:$B$7322,"&lt;="&amp;$B$4)</f>
        <v>0</v>
      </c>
      <c r="X397" s="165">
        <f>COUNTIFS(BITACORA!$C$4:$C$7322,$B$7:$B$501,BITACORA!$E$4:$E$7322,$E$6:$AM$6,BITACORA!$B$4:$B$7322,"&gt;="&amp;$B$3,BITACORA!$B$4:$B$7322,"&lt;="&amp;$B$4)</f>
        <v>0</v>
      </c>
      <c r="Y397" s="165">
        <f>COUNTIFS(BITACORA!$C$4:$C$7322,$B$7:$B$501,BITACORA!$E$4:$E$7322,$E$6:$AM$6,BITACORA!$B$4:$B$7322,"&gt;="&amp;$B$3,BITACORA!$B$4:$B$7322,"&lt;="&amp;$B$4)</f>
        <v>0</v>
      </c>
      <c r="Z397" s="165">
        <f>COUNTIFS(BITACORA!$C$4:$C$7322,$B$7:$B$501,BITACORA!$E$4:$E$7322,$E$6:$AM$6,BITACORA!$B$4:$B$7322,"&gt;="&amp;$B$3,BITACORA!$B$4:$B$7322,"&lt;="&amp;$B$4)</f>
        <v>0</v>
      </c>
      <c r="AA397" s="165">
        <f>COUNTIFS(BITACORA!$C$4:$C$7322,$B$7:$B$501,BITACORA!$E$4:$E$7322,$E$6:$AM$6,BITACORA!$B$4:$B$7322,"&gt;="&amp;$B$3,BITACORA!$B$4:$B$7322,"&lt;="&amp;$B$4)</f>
        <v>0</v>
      </c>
      <c r="AB397" s="165">
        <f>COUNTIFS(BITACORA!$C$4:$C$7322,$B$7:$B$501,BITACORA!$E$4:$E$7322,$E$6:$AM$6,BITACORA!$B$4:$B$7322,"&gt;="&amp;$B$3,BITACORA!$B$4:$B$7322,"&lt;="&amp;$B$4)</f>
        <v>0</v>
      </c>
      <c r="AC397" s="165">
        <f>COUNTIFS(BITACORA!$C$4:$C$7322,$B$7:$B$501,BITACORA!$E$4:$E$7322,$E$6:$AM$6,BITACORA!$B$4:$B$7322,"&gt;="&amp;$B$3,BITACORA!$B$4:$B$7322,"&lt;="&amp;$B$4)</f>
        <v>0</v>
      </c>
      <c r="AD397" s="165">
        <f>COUNTIFS(BITACORA!$C$4:$C$7322,$B$7:$B$501,BITACORA!$E$4:$E$7322,$E$6:$AM$6,BITACORA!$B$4:$B$7322,"&gt;="&amp;$B$3,BITACORA!$B$4:$B$7322,"&lt;="&amp;$B$4)</f>
        <v>0</v>
      </c>
      <c r="AE397" s="165">
        <f>COUNTIFS(BITACORA!$C$4:$C$7322,$B$7:$B$501,BITACORA!$E$4:$E$7322,$E$6:$AM$6,BITACORA!$B$4:$B$7322,"&gt;="&amp;$B$3,BITACORA!$B$4:$B$7322,"&lt;="&amp;$B$4)</f>
        <v>0</v>
      </c>
      <c r="AF397" s="165">
        <f>COUNTIFS(BITACORA!$C$4:$C$7322,$B$7:$B$501,BITACORA!$E$4:$E$7322,$E$6:$AM$6,BITACORA!$B$4:$B$7322,"&gt;="&amp;$B$3,BITACORA!$B$4:$B$7322,"&lt;="&amp;$B$4)</f>
        <v>0</v>
      </c>
      <c r="AG397" s="165">
        <f>COUNTIFS(BITACORA!$C$4:$C$7322,$B$7:$B$501,BITACORA!$E$4:$E$7322,$E$6:$AM$6,BITACORA!$B$4:$B$7322,"&gt;="&amp;$B$3,BITACORA!$B$4:$B$7322,"&lt;="&amp;$B$4)</f>
        <v>0</v>
      </c>
      <c r="AH397" s="165">
        <f>COUNTIFS(BITACORA!$C$4:$C$7322,$B$7:$B$501,BITACORA!$E$4:$E$7322,$E$6:$AM$6,BITACORA!$B$4:$B$7322,"&gt;="&amp;$B$3,BITACORA!$B$4:$B$7322,"&lt;="&amp;$B$4)</f>
        <v>0</v>
      </c>
      <c r="AI397" s="165">
        <f>COUNTIFS(BITACORA!$C$4:$C$7322,$B$7:$B$501,BITACORA!$E$4:$E$7322,$E$6:$AM$6,BITACORA!$B$4:$B$7322,"&gt;="&amp;$B$3,BITACORA!$B$4:$B$7322,"&lt;="&amp;$B$4)</f>
        <v>0</v>
      </c>
      <c r="AJ397" s="165">
        <f>COUNTIFS(BITACORA!$C$4:$C$7322,$B$7:$B$501,BITACORA!$E$4:$E$7322,$E$6:$AM$6,BITACORA!$B$4:$B$7322,"&gt;="&amp;$B$3,BITACORA!$B$4:$B$7322,"&lt;="&amp;$B$4)</f>
        <v>0</v>
      </c>
      <c r="AK397" s="165">
        <f>COUNTIFS(BITACORA!$C$4:$C$7322,$B$7:$B$501,BITACORA!$E$4:$E$7322,$E$6:$AM$6,BITACORA!$B$4:$B$7322,"&gt;="&amp;$B$3,BITACORA!$B$4:$B$7322,"&lt;="&amp;$B$4)</f>
        <v>0</v>
      </c>
      <c r="AL397" s="165">
        <f>COUNTIFS(BITACORA!$C$4:$C$7322,$B$7:$B$501,BITACORA!$E$4:$E$7322,$E$6:$AM$6,BITACORA!$B$4:$B$7322,"&gt;="&amp;$B$3,BITACORA!$B$4:$B$7322,"&lt;="&amp;$B$4)</f>
        <v>0</v>
      </c>
      <c r="AM397" s="165">
        <f>COUNTIFS(BITACORA!$C$4:$C$7322,$B$7:$B$501,BITACORA!$E$4:$E$7322,$E$6:$AM$6,BITACORA!$B$4:$B$7322,"&gt;="&amp;$B$3,BITACORA!$B$4:$B$7322,"&lt;="&amp;$B$4)</f>
        <v>0</v>
      </c>
    </row>
    <row r="398" spans="1:39">
      <c r="A398" s="141"/>
      <c r="B398" s="165"/>
      <c r="C398" s="165"/>
      <c r="D398" s="164">
        <f t="shared" si="0"/>
        <v>0</v>
      </c>
      <c r="E398" s="165">
        <f>COUNTIFS(BITACORA!$C$4:$C$7322,$B$7:$B$501,BITACORA!$E$4:$E$7322,$E$6:$AM$6,BITACORA!$B$4:$B$7322,"&gt;="&amp;$B$3,BITACORA!$B$4:$B$7322,"&lt;="&amp;$B$4)</f>
        <v>0</v>
      </c>
      <c r="F398" s="165">
        <f>COUNTIFS(BITACORA!$C$4:$C$7322,$B$7:$B$501,BITACORA!$E$4:$E$7322,$E$6:$AM$6,BITACORA!$B$4:$B$7322,"&gt;="&amp;$B$3,BITACORA!$B$4:$B$7322,"&lt;="&amp;$B$4)</f>
        <v>0</v>
      </c>
      <c r="G398" s="165">
        <f>COUNTIFS(BITACORA!$C$4:$C$7322,$B$7:$B$501,BITACORA!$E$4:$E$7322,$E$6:$AM$6,BITACORA!$B$4:$B$7322,"&gt;="&amp;$B$3,BITACORA!$B$4:$B$7322,"&lt;="&amp;$B$4)</f>
        <v>0</v>
      </c>
      <c r="H398" s="165">
        <f>COUNTIFS(BITACORA!$C$4:$C$7322,$B$7:$B$501,BITACORA!$E$4:$E$7322,$E$6:$AM$6,BITACORA!$B$4:$B$7322,"&gt;="&amp;$B$3,BITACORA!$B$4:$B$7322,"&lt;="&amp;$B$4)</f>
        <v>0</v>
      </c>
      <c r="I398" s="165">
        <f>COUNTIFS(BITACORA!$C$4:$C$7322,$B$7:$B$501,BITACORA!$E$4:$E$7322,$E$6:$AM$6,BITACORA!$B$4:$B$7322,"&gt;="&amp;$B$3,BITACORA!$B$4:$B$7322,"&lt;="&amp;$B$4)</f>
        <v>0</v>
      </c>
      <c r="J398" s="165">
        <f>COUNTIFS(BITACORA!$C$4:$C$7322,$B$7:$B$501,BITACORA!$E$4:$E$7322,$E$6:$AM$6,BITACORA!$B$4:$B$7322,"&gt;="&amp;$B$3,BITACORA!$B$4:$B$7322,"&lt;="&amp;$B$4)</f>
        <v>0</v>
      </c>
      <c r="K398" s="165">
        <f>COUNTIFS(BITACORA!$C$4:$C$7322,$B$7:$B$501,BITACORA!$E$4:$E$7322,$E$6:$AM$6,BITACORA!$B$4:$B$7322,"&gt;="&amp;$B$3,BITACORA!$B$4:$B$7322,"&lt;="&amp;$B$4)</f>
        <v>0</v>
      </c>
      <c r="L398" s="165">
        <f>COUNTIFS(BITACORA!$C$4:$C$7322,$B$7:$B$501,BITACORA!$E$4:$E$7322,$E$6:$AM$6,BITACORA!$B$4:$B$7322,"&gt;="&amp;$B$3,BITACORA!$B$4:$B$7322,"&lt;="&amp;$B$4)</f>
        <v>0</v>
      </c>
      <c r="M398" s="165">
        <f>COUNTIFS(BITACORA!$C$4:$C$7322,$B$7:$B$501,BITACORA!$E$4:$E$7322,$E$6:$AM$6,BITACORA!$B$4:$B$7322,"&gt;="&amp;$B$3,BITACORA!$B$4:$B$7322,"&lt;="&amp;$B$4)</f>
        <v>0</v>
      </c>
      <c r="N398" s="165">
        <f>COUNTIFS(BITACORA!$C$4:$C$7322,$B$7:$B$501,BITACORA!$E$4:$E$7322,$E$6:$AM$6,BITACORA!$B$4:$B$7322,"&gt;="&amp;$B$3,BITACORA!$B$4:$B$7322,"&lt;="&amp;$B$4)</f>
        <v>0</v>
      </c>
      <c r="O398" s="165">
        <f>COUNTIFS(BITACORA!$C$4:$C$7322,$B$7:$B$501,BITACORA!$E$4:$E$7322,$E$6:$AM$6,BITACORA!$B$4:$B$7322,"&gt;="&amp;$B$3,BITACORA!$B$4:$B$7322,"&lt;="&amp;$B$4)</f>
        <v>0</v>
      </c>
      <c r="P398" s="165">
        <f>COUNTIFS(BITACORA!$C$4:$C$7322,$B$7:$B$501,BITACORA!$E$4:$E$7322,$E$6:$AM$6,BITACORA!$B$4:$B$7322,"&gt;="&amp;$B$3,BITACORA!$B$4:$B$7322,"&lt;="&amp;$B$4)</f>
        <v>0</v>
      </c>
      <c r="Q398" s="165">
        <f>COUNTIFS(BITACORA!$C$4:$C$7322,$B$7:$B$501,BITACORA!$E$4:$E$7322,$E$6:$AM$6,BITACORA!$B$4:$B$7322,"&gt;="&amp;$B$3,BITACORA!$B$4:$B$7322,"&lt;="&amp;$B$4)</f>
        <v>0</v>
      </c>
      <c r="R398" s="165">
        <f>COUNTIFS(BITACORA!$C$4:$C$7322,$B$7:$B$501,BITACORA!$E$4:$E$7322,$E$6:$AM$6,BITACORA!$B$4:$B$7322,"&gt;="&amp;$B$3,BITACORA!$B$4:$B$7322,"&lt;="&amp;$B$4)</f>
        <v>0</v>
      </c>
      <c r="S398" s="165">
        <f>COUNTIFS(BITACORA!$C$4:$C$7322,$B$7:$B$501,BITACORA!$E$4:$E$7322,$E$6:$AM$6,BITACORA!$B$4:$B$7322,"&gt;="&amp;$B$3,BITACORA!$B$4:$B$7322,"&lt;="&amp;$B$4)</f>
        <v>0</v>
      </c>
      <c r="T398" s="165">
        <f>COUNTIFS(BITACORA!$C$4:$C$7322,$B$7:$B$501,BITACORA!$E$4:$E$7322,$E$6:$AM$6,BITACORA!$B$4:$B$7322,"&gt;="&amp;$B$3,BITACORA!$B$4:$B$7322,"&lt;="&amp;$B$4)</f>
        <v>0</v>
      </c>
      <c r="U398" s="165">
        <f>COUNTIFS(BITACORA!$C$4:$C$7322,$B$7:$B$501,BITACORA!$E$4:$E$7322,$E$6:$AM$6,BITACORA!$B$4:$B$7322,"&gt;="&amp;$B$3,BITACORA!$B$4:$B$7322,"&lt;="&amp;$B$4)</f>
        <v>0</v>
      </c>
      <c r="V398" s="165">
        <f>COUNTIFS(BITACORA!$C$4:$C$7322,$B$7:$B$501,BITACORA!$E$4:$E$7322,$E$6:$AM$6,BITACORA!$B$4:$B$7322,"&gt;="&amp;$B$3,BITACORA!$B$4:$B$7322,"&lt;="&amp;$B$4)</f>
        <v>0</v>
      </c>
      <c r="W398" s="165">
        <f>COUNTIFS(BITACORA!$C$4:$C$7322,$B$7:$B$501,BITACORA!$E$4:$E$7322,$E$6:$AM$6,BITACORA!$B$4:$B$7322,"&gt;="&amp;$B$3,BITACORA!$B$4:$B$7322,"&lt;="&amp;$B$4)</f>
        <v>0</v>
      </c>
      <c r="X398" s="165">
        <f>COUNTIFS(BITACORA!$C$4:$C$7322,$B$7:$B$501,BITACORA!$E$4:$E$7322,$E$6:$AM$6,BITACORA!$B$4:$B$7322,"&gt;="&amp;$B$3,BITACORA!$B$4:$B$7322,"&lt;="&amp;$B$4)</f>
        <v>0</v>
      </c>
      <c r="Y398" s="165">
        <f>COUNTIFS(BITACORA!$C$4:$C$7322,$B$7:$B$501,BITACORA!$E$4:$E$7322,$E$6:$AM$6,BITACORA!$B$4:$B$7322,"&gt;="&amp;$B$3,BITACORA!$B$4:$B$7322,"&lt;="&amp;$B$4)</f>
        <v>0</v>
      </c>
      <c r="Z398" s="165">
        <f>COUNTIFS(BITACORA!$C$4:$C$7322,$B$7:$B$501,BITACORA!$E$4:$E$7322,$E$6:$AM$6,BITACORA!$B$4:$B$7322,"&gt;="&amp;$B$3,BITACORA!$B$4:$B$7322,"&lt;="&amp;$B$4)</f>
        <v>0</v>
      </c>
      <c r="AA398" s="165">
        <f>COUNTIFS(BITACORA!$C$4:$C$7322,$B$7:$B$501,BITACORA!$E$4:$E$7322,$E$6:$AM$6,BITACORA!$B$4:$B$7322,"&gt;="&amp;$B$3,BITACORA!$B$4:$B$7322,"&lt;="&amp;$B$4)</f>
        <v>0</v>
      </c>
      <c r="AB398" s="165">
        <f>COUNTIFS(BITACORA!$C$4:$C$7322,$B$7:$B$501,BITACORA!$E$4:$E$7322,$E$6:$AM$6,BITACORA!$B$4:$B$7322,"&gt;="&amp;$B$3,BITACORA!$B$4:$B$7322,"&lt;="&amp;$B$4)</f>
        <v>0</v>
      </c>
      <c r="AC398" s="165">
        <f>COUNTIFS(BITACORA!$C$4:$C$7322,$B$7:$B$501,BITACORA!$E$4:$E$7322,$E$6:$AM$6,BITACORA!$B$4:$B$7322,"&gt;="&amp;$B$3,BITACORA!$B$4:$B$7322,"&lt;="&amp;$B$4)</f>
        <v>0</v>
      </c>
      <c r="AD398" s="165">
        <f>COUNTIFS(BITACORA!$C$4:$C$7322,$B$7:$B$501,BITACORA!$E$4:$E$7322,$E$6:$AM$6,BITACORA!$B$4:$B$7322,"&gt;="&amp;$B$3,BITACORA!$B$4:$B$7322,"&lt;="&amp;$B$4)</f>
        <v>0</v>
      </c>
      <c r="AE398" s="165">
        <f>COUNTIFS(BITACORA!$C$4:$C$7322,$B$7:$B$501,BITACORA!$E$4:$E$7322,$E$6:$AM$6,BITACORA!$B$4:$B$7322,"&gt;="&amp;$B$3,BITACORA!$B$4:$B$7322,"&lt;="&amp;$B$4)</f>
        <v>0</v>
      </c>
      <c r="AF398" s="165">
        <f>COUNTIFS(BITACORA!$C$4:$C$7322,$B$7:$B$501,BITACORA!$E$4:$E$7322,$E$6:$AM$6,BITACORA!$B$4:$B$7322,"&gt;="&amp;$B$3,BITACORA!$B$4:$B$7322,"&lt;="&amp;$B$4)</f>
        <v>0</v>
      </c>
      <c r="AG398" s="165">
        <f>COUNTIFS(BITACORA!$C$4:$C$7322,$B$7:$B$501,BITACORA!$E$4:$E$7322,$E$6:$AM$6,BITACORA!$B$4:$B$7322,"&gt;="&amp;$B$3,BITACORA!$B$4:$B$7322,"&lt;="&amp;$B$4)</f>
        <v>0</v>
      </c>
      <c r="AH398" s="165">
        <f>COUNTIFS(BITACORA!$C$4:$C$7322,$B$7:$B$501,BITACORA!$E$4:$E$7322,$E$6:$AM$6,BITACORA!$B$4:$B$7322,"&gt;="&amp;$B$3,BITACORA!$B$4:$B$7322,"&lt;="&amp;$B$4)</f>
        <v>0</v>
      </c>
      <c r="AI398" s="165">
        <f>COUNTIFS(BITACORA!$C$4:$C$7322,$B$7:$B$501,BITACORA!$E$4:$E$7322,$E$6:$AM$6,BITACORA!$B$4:$B$7322,"&gt;="&amp;$B$3,BITACORA!$B$4:$B$7322,"&lt;="&amp;$B$4)</f>
        <v>0</v>
      </c>
      <c r="AJ398" s="165">
        <f>COUNTIFS(BITACORA!$C$4:$C$7322,$B$7:$B$501,BITACORA!$E$4:$E$7322,$E$6:$AM$6,BITACORA!$B$4:$B$7322,"&gt;="&amp;$B$3,BITACORA!$B$4:$B$7322,"&lt;="&amp;$B$4)</f>
        <v>0</v>
      </c>
      <c r="AK398" s="165">
        <f>COUNTIFS(BITACORA!$C$4:$C$7322,$B$7:$B$501,BITACORA!$E$4:$E$7322,$E$6:$AM$6,BITACORA!$B$4:$B$7322,"&gt;="&amp;$B$3,BITACORA!$B$4:$B$7322,"&lt;="&amp;$B$4)</f>
        <v>0</v>
      </c>
      <c r="AL398" s="165">
        <f>COUNTIFS(BITACORA!$C$4:$C$7322,$B$7:$B$501,BITACORA!$E$4:$E$7322,$E$6:$AM$6,BITACORA!$B$4:$B$7322,"&gt;="&amp;$B$3,BITACORA!$B$4:$B$7322,"&lt;="&amp;$B$4)</f>
        <v>0</v>
      </c>
      <c r="AM398" s="165">
        <f>COUNTIFS(BITACORA!$C$4:$C$7322,$B$7:$B$501,BITACORA!$E$4:$E$7322,$E$6:$AM$6,BITACORA!$B$4:$B$7322,"&gt;="&amp;$B$3,BITACORA!$B$4:$B$7322,"&lt;="&amp;$B$4)</f>
        <v>0</v>
      </c>
    </row>
    <row r="399" spans="1:39">
      <c r="A399" s="141"/>
      <c r="B399" s="165"/>
      <c r="C399" s="165"/>
      <c r="D399" s="164">
        <f t="shared" si="0"/>
        <v>0</v>
      </c>
      <c r="E399" s="165">
        <f>COUNTIFS(BITACORA!$C$4:$C$7322,$B$7:$B$501,BITACORA!$E$4:$E$7322,$E$6:$AM$6,BITACORA!$B$4:$B$7322,"&gt;="&amp;$B$3,BITACORA!$B$4:$B$7322,"&lt;="&amp;$B$4)</f>
        <v>0</v>
      </c>
      <c r="F399" s="165">
        <f>COUNTIFS(BITACORA!$C$4:$C$7322,$B$7:$B$501,BITACORA!$E$4:$E$7322,$E$6:$AM$6,BITACORA!$B$4:$B$7322,"&gt;="&amp;$B$3,BITACORA!$B$4:$B$7322,"&lt;="&amp;$B$4)</f>
        <v>0</v>
      </c>
      <c r="G399" s="165">
        <f>COUNTIFS(BITACORA!$C$4:$C$7322,$B$7:$B$501,BITACORA!$E$4:$E$7322,$E$6:$AM$6,BITACORA!$B$4:$B$7322,"&gt;="&amp;$B$3,BITACORA!$B$4:$B$7322,"&lt;="&amp;$B$4)</f>
        <v>0</v>
      </c>
      <c r="H399" s="165">
        <f>COUNTIFS(BITACORA!$C$4:$C$7322,$B$7:$B$501,BITACORA!$E$4:$E$7322,$E$6:$AM$6,BITACORA!$B$4:$B$7322,"&gt;="&amp;$B$3,BITACORA!$B$4:$B$7322,"&lt;="&amp;$B$4)</f>
        <v>0</v>
      </c>
      <c r="I399" s="165">
        <f>COUNTIFS(BITACORA!$C$4:$C$7322,$B$7:$B$501,BITACORA!$E$4:$E$7322,$E$6:$AM$6,BITACORA!$B$4:$B$7322,"&gt;="&amp;$B$3,BITACORA!$B$4:$B$7322,"&lt;="&amp;$B$4)</f>
        <v>0</v>
      </c>
      <c r="J399" s="165">
        <f>COUNTIFS(BITACORA!$C$4:$C$7322,$B$7:$B$501,BITACORA!$E$4:$E$7322,$E$6:$AM$6,BITACORA!$B$4:$B$7322,"&gt;="&amp;$B$3,BITACORA!$B$4:$B$7322,"&lt;="&amp;$B$4)</f>
        <v>0</v>
      </c>
      <c r="K399" s="165">
        <f>COUNTIFS(BITACORA!$C$4:$C$7322,$B$7:$B$501,BITACORA!$E$4:$E$7322,$E$6:$AM$6,BITACORA!$B$4:$B$7322,"&gt;="&amp;$B$3,BITACORA!$B$4:$B$7322,"&lt;="&amp;$B$4)</f>
        <v>0</v>
      </c>
      <c r="L399" s="165">
        <f>COUNTIFS(BITACORA!$C$4:$C$7322,$B$7:$B$501,BITACORA!$E$4:$E$7322,$E$6:$AM$6,BITACORA!$B$4:$B$7322,"&gt;="&amp;$B$3,BITACORA!$B$4:$B$7322,"&lt;="&amp;$B$4)</f>
        <v>0</v>
      </c>
      <c r="M399" s="165">
        <f>COUNTIFS(BITACORA!$C$4:$C$7322,$B$7:$B$501,BITACORA!$E$4:$E$7322,$E$6:$AM$6,BITACORA!$B$4:$B$7322,"&gt;="&amp;$B$3,BITACORA!$B$4:$B$7322,"&lt;="&amp;$B$4)</f>
        <v>0</v>
      </c>
      <c r="N399" s="165">
        <f>COUNTIFS(BITACORA!$C$4:$C$7322,$B$7:$B$501,BITACORA!$E$4:$E$7322,$E$6:$AM$6,BITACORA!$B$4:$B$7322,"&gt;="&amp;$B$3,BITACORA!$B$4:$B$7322,"&lt;="&amp;$B$4)</f>
        <v>0</v>
      </c>
      <c r="O399" s="165">
        <f>COUNTIFS(BITACORA!$C$4:$C$7322,$B$7:$B$501,BITACORA!$E$4:$E$7322,$E$6:$AM$6,BITACORA!$B$4:$B$7322,"&gt;="&amp;$B$3,BITACORA!$B$4:$B$7322,"&lt;="&amp;$B$4)</f>
        <v>0</v>
      </c>
      <c r="P399" s="165">
        <f>COUNTIFS(BITACORA!$C$4:$C$7322,$B$7:$B$501,BITACORA!$E$4:$E$7322,$E$6:$AM$6,BITACORA!$B$4:$B$7322,"&gt;="&amp;$B$3,BITACORA!$B$4:$B$7322,"&lt;="&amp;$B$4)</f>
        <v>0</v>
      </c>
      <c r="Q399" s="165">
        <f>COUNTIFS(BITACORA!$C$4:$C$7322,$B$7:$B$501,BITACORA!$E$4:$E$7322,$E$6:$AM$6,BITACORA!$B$4:$B$7322,"&gt;="&amp;$B$3,BITACORA!$B$4:$B$7322,"&lt;="&amp;$B$4)</f>
        <v>0</v>
      </c>
      <c r="R399" s="165">
        <f>COUNTIFS(BITACORA!$C$4:$C$7322,$B$7:$B$501,BITACORA!$E$4:$E$7322,$E$6:$AM$6,BITACORA!$B$4:$B$7322,"&gt;="&amp;$B$3,BITACORA!$B$4:$B$7322,"&lt;="&amp;$B$4)</f>
        <v>0</v>
      </c>
      <c r="S399" s="165">
        <f>COUNTIFS(BITACORA!$C$4:$C$7322,$B$7:$B$501,BITACORA!$E$4:$E$7322,$E$6:$AM$6,BITACORA!$B$4:$B$7322,"&gt;="&amp;$B$3,BITACORA!$B$4:$B$7322,"&lt;="&amp;$B$4)</f>
        <v>0</v>
      </c>
      <c r="T399" s="165">
        <f>COUNTIFS(BITACORA!$C$4:$C$7322,$B$7:$B$501,BITACORA!$E$4:$E$7322,$E$6:$AM$6,BITACORA!$B$4:$B$7322,"&gt;="&amp;$B$3,BITACORA!$B$4:$B$7322,"&lt;="&amp;$B$4)</f>
        <v>0</v>
      </c>
      <c r="U399" s="165">
        <f>COUNTIFS(BITACORA!$C$4:$C$7322,$B$7:$B$501,BITACORA!$E$4:$E$7322,$E$6:$AM$6,BITACORA!$B$4:$B$7322,"&gt;="&amp;$B$3,BITACORA!$B$4:$B$7322,"&lt;="&amp;$B$4)</f>
        <v>0</v>
      </c>
      <c r="V399" s="165">
        <f>COUNTIFS(BITACORA!$C$4:$C$7322,$B$7:$B$501,BITACORA!$E$4:$E$7322,$E$6:$AM$6,BITACORA!$B$4:$B$7322,"&gt;="&amp;$B$3,BITACORA!$B$4:$B$7322,"&lt;="&amp;$B$4)</f>
        <v>0</v>
      </c>
      <c r="W399" s="165">
        <f>COUNTIFS(BITACORA!$C$4:$C$7322,$B$7:$B$501,BITACORA!$E$4:$E$7322,$E$6:$AM$6,BITACORA!$B$4:$B$7322,"&gt;="&amp;$B$3,BITACORA!$B$4:$B$7322,"&lt;="&amp;$B$4)</f>
        <v>0</v>
      </c>
      <c r="X399" s="165">
        <f>COUNTIFS(BITACORA!$C$4:$C$7322,$B$7:$B$501,BITACORA!$E$4:$E$7322,$E$6:$AM$6,BITACORA!$B$4:$B$7322,"&gt;="&amp;$B$3,BITACORA!$B$4:$B$7322,"&lt;="&amp;$B$4)</f>
        <v>0</v>
      </c>
      <c r="Y399" s="165">
        <f>COUNTIFS(BITACORA!$C$4:$C$7322,$B$7:$B$501,BITACORA!$E$4:$E$7322,$E$6:$AM$6,BITACORA!$B$4:$B$7322,"&gt;="&amp;$B$3,BITACORA!$B$4:$B$7322,"&lt;="&amp;$B$4)</f>
        <v>0</v>
      </c>
      <c r="Z399" s="165">
        <f>COUNTIFS(BITACORA!$C$4:$C$7322,$B$7:$B$501,BITACORA!$E$4:$E$7322,$E$6:$AM$6,BITACORA!$B$4:$B$7322,"&gt;="&amp;$B$3,BITACORA!$B$4:$B$7322,"&lt;="&amp;$B$4)</f>
        <v>0</v>
      </c>
      <c r="AA399" s="165">
        <f>COUNTIFS(BITACORA!$C$4:$C$7322,$B$7:$B$501,BITACORA!$E$4:$E$7322,$E$6:$AM$6,BITACORA!$B$4:$B$7322,"&gt;="&amp;$B$3,BITACORA!$B$4:$B$7322,"&lt;="&amp;$B$4)</f>
        <v>0</v>
      </c>
      <c r="AB399" s="165">
        <f>COUNTIFS(BITACORA!$C$4:$C$7322,$B$7:$B$501,BITACORA!$E$4:$E$7322,$E$6:$AM$6,BITACORA!$B$4:$B$7322,"&gt;="&amp;$B$3,BITACORA!$B$4:$B$7322,"&lt;="&amp;$B$4)</f>
        <v>0</v>
      </c>
      <c r="AC399" s="165">
        <f>COUNTIFS(BITACORA!$C$4:$C$7322,$B$7:$B$501,BITACORA!$E$4:$E$7322,$E$6:$AM$6,BITACORA!$B$4:$B$7322,"&gt;="&amp;$B$3,BITACORA!$B$4:$B$7322,"&lt;="&amp;$B$4)</f>
        <v>0</v>
      </c>
      <c r="AD399" s="165">
        <f>COUNTIFS(BITACORA!$C$4:$C$7322,$B$7:$B$501,BITACORA!$E$4:$E$7322,$E$6:$AM$6,BITACORA!$B$4:$B$7322,"&gt;="&amp;$B$3,BITACORA!$B$4:$B$7322,"&lt;="&amp;$B$4)</f>
        <v>0</v>
      </c>
      <c r="AE399" s="165">
        <f>COUNTIFS(BITACORA!$C$4:$C$7322,$B$7:$B$501,BITACORA!$E$4:$E$7322,$E$6:$AM$6,BITACORA!$B$4:$B$7322,"&gt;="&amp;$B$3,BITACORA!$B$4:$B$7322,"&lt;="&amp;$B$4)</f>
        <v>0</v>
      </c>
      <c r="AF399" s="165">
        <f>COUNTIFS(BITACORA!$C$4:$C$7322,$B$7:$B$501,BITACORA!$E$4:$E$7322,$E$6:$AM$6,BITACORA!$B$4:$B$7322,"&gt;="&amp;$B$3,BITACORA!$B$4:$B$7322,"&lt;="&amp;$B$4)</f>
        <v>0</v>
      </c>
      <c r="AG399" s="165">
        <f>COUNTIFS(BITACORA!$C$4:$C$7322,$B$7:$B$501,BITACORA!$E$4:$E$7322,$E$6:$AM$6,BITACORA!$B$4:$B$7322,"&gt;="&amp;$B$3,BITACORA!$B$4:$B$7322,"&lt;="&amp;$B$4)</f>
        <v>0</v>
      </c>
      <c r="AH399" s="165">
        <f>COUNTIFS(BITACORA!$C$4:$C$7322,$B$7:$B$501,BITACORA!$E$4:$E$7322,$E$6:$AM$6,BITACORA!$B$4:$B$7322,"&gt;="&amp;$B$3,BITACORA!$B$4:$B$7322,"&lt;="&amp;$B$4)</f>
        <v>0</v>
      </c>
      <c r="AI399" s="165">
        <f>COUNTIFS(BITACORA!$C$4:$C$7322,$B$7:$B$501,BITACORA!$E$4:$E$7322,$E$6:$AM$6,BITACORA!$B$4:$B$7322,"&gt;="&amp;$B$3,BITACORA!$B$4:$B$7322,"&lt;="&amp;$B$4)</f>
        <v>0</v>
      </c>
      <c r="AJ399" s="165">
        <f>COUNTIFS(BITACORA!$C$4:$C$7322,$B$7:$B$501,BITACORA!$E$4:$E$7322,$E$6:$AM$6,BITACORA!$B$4:$B$7322,"&gt;="&amp;$B$3,BITACORA!$B$4:$B$7322,"&lt;="&amp;$B$4)</f>
        <v>0</v>
      </c>
      <c r="AK399" s="165">
        <f>COUNTIFS(BITACORA!$C$4:$C$7322,$B$7:$B$501,BITACORA!$E$4:$E$7322,$E$6:$AM$6,BITACORA!$B$4:$B$7322,"&gt;="&amp;$B$3,BITACORA!$B$4:$B$7322,"&lt;="&amp;$B$4)</f>
        <v>0</v>
      </c>
      <c r="AL399" s="165">
        <f>COUNTIFS(BITACORA!$C$4:$C$7322,$B$7:$B$501,BITACORA!$E$4:$E$7322,$E$6:$AM$6,BITACORA!$B$4:$B$7322,"&gt;="&amp;$B$3,BITACORA!$B$4:$B$7322,"&lt;="&amp;$B$4)</f>
        <v>0</v>
      </c>
      <c r="AM399" s="165">
        <f>COUNTIFS(BITACORA!$C$4:$C$7322,$B$7:$B$501,BITACORA!$E$4:$E$7322,$E$6:$AM$6,BITACORA!$B$4:$B$7322,"&gt;="&amp;$B$3,BITACORA!$B$4:$B$7322,"&lt;="&amp;$B$4)</f>
        <v>0</v>
      </c>
    </row>
    <row r="400" spans="1:39">
      <c r="A400" s="141"/>
      <c r="B400" s="165"/>
      <c r="C400" s="165"/>
      <c r="D400" s="164">
        <f t="shared" si="0"/>
        <v>0</v>
      </c>
      <c r="E400" s="165">
        <f>COUNTIFS(BITACORA!$C$4:$C$7322,$B$7:$B$501,BITACORA!$E$4:$E$7322,$E$6:$AM$6,BITACORA!$B$4:$B$7322,"&gt;="&amp;$B$3,BITACORA!$B$4:$B$7322,"&lt;="&amp;$B$4)</f>
        <v>0</v>
      </c>
      <c r="F400" s="165">
        <f>COUNTIFS(BITACORA!$C$4:$C$7322,$B$7:$B$501,BITACORA!$E$4:$E$7322,$E$6:$AM$6,BITACORA!$B$4:$B$7322,"&gt;="&amp;$B$3,BITACORA!$B$4:$B$7322,"&lt;="&amp;$B$4)</f>
        <v>0</v>
      </c>
      <c r="G400" s="165">
        <f>COUNTIFS(BITACORA!$C$4:$C$7322,$B$7:$B$501,BITACORA!$E$4:$E$7322,$E$6:$AM$6,BITACORA!$B$4:$B$7322,"&gt;="&amp;$B$3,BITACORA!$B$4:$B$7322,"&lt;="&amp;$B$4)</f>
        <v>0</v>
      </c>
      <c r="H400" s="165">
        <f>COUNTIFS(BITACORA!$C$4:$C$7322,$B$7:$B$501,BITACORA!$E$4:$E$7322,$E$6:$AM$6,BITACORA!$B$4:$B$7322,"&gt;="&amp;$B$3,BITACORA!$B$4:$B$7322,"&lt;="&amp;$B$4)</f>
        <v>0</v>
      </c>
      <c r="I400" s="165">
        <f>COUNTIFS(BITACORA!$C$4:$C$7322,$B$7:$B$501,BITACORA!$E$4:$E$7322,$E$6:$AM$6,BITACORA!$B$4:$B$7322,"&gt;="&amp;$B$3,BITACORA!$B$4:$B$7322,"&lt;="&amp;$B$4)</f>
        <v>0</v>
      </c>
      <c r="J400" s="165">
        <f>COUNTIFS(BITACORA!$C$4:$C$7322,$B$7:$B$501,BITACORA!$E$4:$E$7322,$E$6:$AM$6,BITACORA!$B$4:$B$7322,"&gt;="&amp;$B$3,BITACORA!$B$4:$B$7322,"&lt;="&amp;$B$4)</f>
        <v>0</v>
      </c>
      <c r="K400" s="165">
        <f>COUNTIFS(BITACORA!$C$4:$C$7322,$B$7:$B$501,BITACORA!$E$4:$E$7322,$E$6:$AM$6,BITACORA!$B$4:$B$7322,"&gt;="&amp;$B$3,BITACORA!$B$4:$B$7322,"&lt;="&amp;$B$4)</f>
        <v>0</v>
      </c>
      <c r="L400" s="165">
        <f>COUNTIFS(BITACORA!$C$4:$C$7322,$B$7:$B$501,BITACORA!$E$4:$E$7322,$E$6:$AM$6,BITACORA!$B$4:$B$7322,"&gt;="&amp;$B$3,BITACORA!$B$4:$B$7322,"&lt;="&amp;$B$4)</f>
        <v>0</v>
      </c>
      <c r="M400" s="165">
        <f>COUNTIFS(BITACORA!$C$4:$C$7322,$B$7:$B$501,BITACORA!$E$4:$E$7322,$E$6:$AM$6,BITACORA!$B$4:$B$7322,"&gt;="&amp;$B$3,BITACORA!$B$4:$B$7322,"&lt;="&amp;$B$4)</f>
        <v>0</v>
      </c>
      <c r="N400" s="165">
        <f>COUNTIFS(BITACORA!$C$4:$C$7322,$B$7:$B$501,BITACORA!$E$4:$E$7322,$E$6:$AM$6,BITACORA!$B$4:$B$7322,"&gt;="&amp;$B$3,BITACORA!$B$4:$B$7322,"&lt;="&amp;$B$4)</f>
        <v>0</v>
      </c>
      <c r="O400" s="165">
        <f>COUNTIFS(BITACORA!$C$4:$C$7322,$B$7:$B$501,BITACORA!$E$4:$E$7322,$E$6:$AM$6,BITACORA!$B$4:$B$7322,"&gt;="&amp;$B$3,BITACORA!$B$4:$B$7322,"&lt;="&amp;$B$4)</f>
        <v>0</v>
      </c>
      <c r="P400" s="165">
        <f>COUNTIFS(BITACORA!$C$4:$C$7322,$B$7:$B$501,BITACORA!$E$4:$E$7322,$E$6:$AM$6,BITACORA!$B$4:$B$7322,"&gt;="&amp;$B$3,BITACORA!$B$4:$B$7322,"&lt;="&amp;$B$4)</f>
        <v>0</v>
      </c>
      <c r="Q400" s="165">
        <f>COUNTIFS(BITACORA!$C$4:$C$7322,$B$7:$B$501,BITACORA!$E$4:$E$7322,$E$6:$AM$6,BITACORA!$B$4:$B$7322,"&gt;="&amp;$B$3,BITACORA!$B$4:$B$7322,"&lt;="&amp;$B$4)</f>
        <v>0</v>
      </c>
      <c r="R400" s="165">
        <f>COUNTIFS(BITACORA!$C$4:$C$7322,$B$7:$B$501,BITACORA!$E$4:$E$7322,$E$6:$AM$6,BITACORA!$B$4:$B$7322,"&gt;="&amp;$B$3,BITACORA!$B$4:$B$7322,"&lt;="&amp;$B$4)</f>
        <v>0</v>
      </c>
      <c r="S400" s="165">
        <f>COUNTIFS(BITACORA!$C$4:$C$7322,$B$7:$B$501,BITACORA!$E$4:$E$7322,$E$6:$AM$6,BITACORA!$B$4:$B$7322,"&gt;="&amp;$B$3,BITACORA!$B$4:$B$7322,"&lt;="&amp;$B$4)</f>
        <v>0</v>
      </c>
      <c r="T400" s="165">
        <f>COUNTIFS(BITACORA!$C$4:$C$7322,$B$7:$B$501,BITACORA!$E$4:$E$7322,$E$6:$AM$6,BITACORA!$B$4:$B$7322,"&gt;="&amp;$B$3,BITACORA!$B$4:$B$7322,"&lt;="&amp;$B$4)</f>
        <v>0</v>
      </c>
      <c r="U400" s="165">
        <f>COUNTIFS(BITACORA!$C$4:$C$7322,$B$7:$B$501,BITACORA!$E$4:$E$7322,$E$6:$AM$6,BITACORA!$B$4:$B$7322,"&gt;="&amp;$B$3,BITACORA!$B$4:$B$7322,"&lt;="&amp;$B$4)</f>
        <v>0</v>
      </c>
      <c r="V400" s="165">
        <f>COUNTIFS(BITACORA!$C$4:$C$7322,$B$7:$B$501,BITACORA!$E$4:$E$7322,$E$6:$AM$6,BITACORA!$B$4:$B$7322,"&gt;="&amp;$B$3,BITACORA!$B$4:$B$7322,"&lt;="&amp;$B$4)</f>
        <v>0</v>
      </c>
      <c r="W400" s="165">
        <f>COUNTIFS(BITACORA!$C$4:$C$7322,$B$7:$B$501,BITACORA!$E$4:$E$7322,$E$6:$AM$6,BITACORA!$B$4:$B$7322,"&gt;="&amp;$B$3,BITACORA!$B$4:$B$7322,"&lt;="&amp;$B$4)</f>
        <v>0</v>
      </c>
      <c r="X400" s="165">
        <f>COUNTIFS(BITACORA!$C$4:$C$7322,$B$7:$B$501,BITACORA!$E$4:$E$7322,$E$6:$AM$6,BITACORA!$B$4:$B$7322,"&gt;="&amp;$B$3,BITACORA!$B$4:$B$7322,"&lt;="&amp;$B$4)</f>
        <v>0</v>
      </c>
      <c r="Y400" s="165">
        <f>COUNTIFS(BITACORA!$C$4:$C$7322,$B$7:$B$501,BITACORA!$E$4:$E$7322,$E$6:$AM$6,BITACORA!$B$4:$B$7322,"&gt;="&amp;$B$3,BITACORA!$B$4:$B$7322,"&lt;="&amp;$B$4)</f>
        <v>0</v>
      </c>
      <c r="Z400" s="165">
        <f>COUNTIFS(BITACORA!$C$4:$C$7322,$B$7:$B$501,BITACORA!$E$4:$E$7322,$E$6:$AM$6,BITACORA!$B$4:$B$7322,"&gt;="&amp;$B$3,BITACORA!$B$4:$B$7322,"&lt;="&amp;$B$4)</f>
        <v>0</v>
      </c>
      <c r="AA400" s="165">
        <f>COUNTIFS(BITACORA!$C$4:$C$7322,$B$7:$B$501,BITACORA!$E$4:$E$7322,$E$6:$AM$6,BITACORA!$B$4:$B$7322,"&gt;="&amp;$B$3,BITACORA!$B$4:$B$7322,"&lt;="&amp;$B$4)</f>
        <v>0</v>
      </c>
      <c r="AB400" s="165">
        <f>COUNTIFS(BITACORA!$C$4:$C$7322,$B$7:$B$501,BITACORA!$E$4:$E$7322,$E$6:$AM$6,BITACORA!$B$4:$B$7322,"&gt;="&amp;$B$3,BITACORA!$B$4:$B$7322,"&lt;="&amp;$B$4)</f>
        <v>0</v>
      </c>
      <c r="AC400" s="165">
        <f>COUNTIFS(BITACORA!$C$4:$C$7322,$B$7:$B$501,BITACORA!$E$4:$E$7322,$E$6:$AM$6,BITACORA!$B$4:$B$7322,"&gt;="&amp;$B$3,BITACORA!$B$4:$B$7322,"&lt;="&amp;$B$4)</f>
        <v>0</v>
      </c>
      <c r="AD400" s="165">
        <f>COUNTIFS(BITACORA!$C$4:$C$7322,$B$7:$B$501,BITACORA!$E$4:$E$7322,$E$6:$AM$6,BITACORA!$B$4:$B$7322,"&gt;="&amp;$B$3,BITACORA!$B$4:$B$7322,"&lt;="&amp;$B$4)</f>
        <v>0</v>
      </c>
      <c r="AE400" s="165">
        <f>COUNTIFS(BITACORA!$C$4:$C$7322,$B$7:$B$501,BITACORA!$E$4:$E$7322,$E$6:$AM$6,BITACORA!$B$4:$B$7322,"&gt;="&amp;$B$3,BITACORA!$B$4:$B$7322,"&lt;="&amp;$B$4)</f>
        <v>0</v>
      </c>
      <c r="AF400" s="165">
        <f>COUNTIFS(BITACORA!$C$4:$C$7322,$B$7:$B$501,BITACORA!$E$4:$E$7322,$E$6:$AM$6,BITACORA!$B$4:$B$7322,"&gt;="&amp;$B$3,BITACORA!$B$4:$B$7322,"&lt;="&amp;$B$4)</f>
        <v>0</v>
      </c>
      <c r="AG400" s="165">
        <f>COUNTIFS(BITACORA!$C$4:$C$7322,$B$7:$B$501,BITACORA!$E$4:$E$7322,$E$6:$AM$6,BITACORA!$B$4:$B$7322,"&gt;="&amp;$B$3,BITACORA!$B$4:$B$7322,"&lt;="&amp;$B$4)</f>
        <v>0</v>
      </c>
      <c r="AH400" s="165">
        <f>COUNTIFS(BITACORA!$C$4:$C$7322,$B$7:$B$501,BITACORA!$E$4:$E$7322,$E$6:$AM$6,BITACORA!$B$4:$B$7322,"&gt;="&amp;$B$3,BITACORA!$B$4:$B$7322,"&lt;="&amp;$B$4)</f>
        <v>0</v>
      </c>
      <c r="AI400" s="165">
        <f>COUNTIFS(BITACORA!$C$4:$C$7322,$B$7:$B$501,BITACORA!$E$4:$E$7322,$E$6:$AM$6,BITACORA!$B$4:$B$7322,"&gt;="&amp;$B$3,BITACORA!$B$4:$B$7322,"&lt;="&amp;$B$4)</f>
        <v>0</v>
      </c>
      <c r="AJ400" s="165">
        <f>COUNTIFS(BITACORA!$C$4:$C$7322,$B$7:$B$501,BITACORA!$E$4:$E$7322,$E$6:$AM$6,BITACORA!$B$4:$B$7322,"&gt;="&amp;$B$3,BITACORA!$B$4:$B$7322,"&lt;="&amp;$B$4)</f>
        <v>0</v>
      </c>
      <c r="AK400" s="165">
        <f>COUNTIFS(BITACORA!$C$4:$C$7322,$B$7:$B$501,BITACORA!$E$4:$E$7322,$E$6:$AM$6,BITACORA!$B$4:$B$7322,"&gt;="&amp;$B$3,BITACORA!$B$4:$B$7322,"&lt;="&amp;$B$4)</f>
        <v>0</v>
      </c>
      <c r="AL400" s="165">
        <f>COUNTIFS(BITACORA!$C$4:$C$7322,$B$7:$B$501,BITACORA!$E$4:$E$7322,$E$6:$AM$6,BITACORA!$B$4:$B$7322,"&gt;="&amp;$B$3,BITACORA!$B$4:$B$7322,"&lt;="&amp;$B$4)</f>
        <v>0</v>
      </c>
      <c r="AM400" s="165">
        <f>COUNTIFS(BITACORA!$C$4:$C$7322,$B$7:$B$501,BITACORA!$E$4:$E$7322,$E$6:$AM$6,BITACORA!$B$4:$B$7322,"&gt;="&amp;$B$3,BITACORA!$B$4:$B$7322,"&lt;="&amp;$B$4)</f>
        <v>0</v>
      </c>
    </row>
    <row r="401" spans="1:39">
      <c r="A401" s="141"/>
      <c r="B401" s="165"/>
      <c r="C401" s="165"/>
      <c r="D401" s="164">
        <f t="shared" si="0"/>
        <v>0</v>
      </c>
      <c r="E401" s="165">
        <f>COUNTIFS(BITACORA!$C$4:$C$7322,$B$7:$B$501,BITACORA!$E$4:$E$7322,$E$6:$AM$6,BITACORA!$B$4:$B$7322,"&gt;="&amp;$B$3,BITACORA!$B$4:$B$7322,"&lt;="&amp;$B$4)</f>
        <v>0</v>
      </c>
      <c r="F401" s="165">
        <f>COUNTIFS(BITACORA!$C$4:$C$7322,$B$7:$B$501,BITACORA!$E$4:$E$7322,$E$6:$AM$6,BITACORA!$B$4:$B$7322,"&gt;="&amp;$B$3,BITACORA!$B$4:$B$7322,"&lt;="&amp;$B$4)</f>
        <v>0</v>
      </c>
      <c r="G401" s="165">
        <f>COUNTIFS(BITACORA!$C$4:$C$7322,$B$7:$B$501,BITACORA!$E$4:$E$7322,$E$6:$AM$6,BITACORA!$B$4:$B$7322,"&gt;="&amp;$B$3,BITACORA!$B$4:$B$7322,"&lt;="&amp;$B$4)</f>
        <v>0</v>
      </c>
      <c r="H401" s="165">
        <f>COUNTIFS(BITACORA!$C$4:$C$7322,$B$7:$B$501,BITACORA!$E$4:$E$7322,$E$6:$AM$6,BITACORA!$B$4:$B$7322,"&gt;="&amp;$B$3,BITACORA!$B$4:$B$7322,"&lt;="&amp;$B$4)</f>
        <v>0</v>
      </c>
      <c r="I401" s="165">
        <f>COUNTIFS(BITACORA!$C$4:$C$7322,$B$7:$B$501,BITACORA!$E$4:$E$7322,$E$6:$AM$6,BITACORA!$B$4:$B$7322,"&gt;="&amp;$B$3,BITACORA!$B$4:$B$7322,"&lt;="&amp;$B$4)</f>
        <v>0</v>
      </c>
      <c r="J401" s="165">
        <f>COUNTIFS(BITACORA!$C$4:$C$7322,$B$7:$B$501,BITACORA!$E$4:$E$7322,$E$6:$AM$6,BITACORA!$B$4:$B$7322,"&gt;="&amp;$B$3,BITACORA!$B$4:$B$7322,"&lt;="&amp;$B$4)</f>
        <v>0</v>
      </c>
      <c r="K401" s="165">
        <f>COUNTIFS(BITACORA!$C$4:$C$7322,$B$7:$B$501,BITACORA!$E$4:$E$7322,$E$6:$AM$6,BITACORA!$B$4:$B$7322,"&gt;="&amp;$B$3,BITACORA!$B$4:$B$7322,"&lt;="&amp;$B$4)</f>
        <v>0</v>
      </c>
      <c r="L401" s="165">
        <f>COUNTIFS(BITACORA!$C$4:$C$7322,$B$7:$B$501,BITACORA!$E$4:$E$7322,$E$6:$AM$6,BITACORA!$B$4:$B$7322,"&gt;="&amp;$B$3,BITACORA!$B$4:$B$7322,"&lt;="&amp;$B$4)</f>
        <v>0</v>
      </c>
      <c r="M401" s="165">
        <f>COUNTIFS(BITACORA!$C$4:$C$7322,$B$7:$B$501,BITACORA!$E$4:$E$7322,$E$6:$AM$6,BITACORA!$B$4:$B$7322,"&gt;="&amp;$B$3,BITACORA!$B$4:$B$7322,"&lt;="&amp;$B$4)</f>
        <v>0</v>
      </c>
      <c r="N401" s="165">
        <f>COUNTIFS(BITACORA!$C$4:$C$7322,$B$7:$B$501,BITACORA!$E$4:$E$7322,$E$6:$AM$6,BITACORA!$B$4:$B$7322,"&gt;="&amp;$B$3,BITACORA!$B$4:$B$7322,"&lt;="&amp;$B$4)</f>
        <v>0</v>
      </c>
      <c r="O401" s="165">
        <f>COUNTIFS(BITACORA!$C$4:$C$7322,$B$7:$B$501,BITACORA!$E$4:$E$7322,$E$6:$AM$6,BITACORA!$B$4:$B$7322,"&gt;="&amp;$B$3,BITACORA!$B$4:$B$7322,"&lt;="&amp;$B$4)</f>
        <v>0</v>
      </c>
      <c r="P401" s="165">
        <f>COUNTIFS(BITACORA!$C$4:$C$7322,$B$7:$B$501,BITACORA!$E$4:$E$7322,$E$6:$AM$6,BITACORA!$B$4:$B$7322,"&gt;="&amp;$B$3,BITACORA!$B$4:$B$7322,"&lt;="&amp;$B$4)</f>
        <v>0</v>
      </c>
      <c r="Q401" s="165">
        <f>COUNTIFS(BITACORA!$C$4:$C$7322,$B$7:$B$501,BITACORA!$E$4:$E$7322,$E$6:$AM$6,BITACORA!$B$4:$B$7322,"&gt;="&amp;$B$3,BITACORA!$B$4:$B$7322,"&lt;="&amp;$B$4)</f>
        <v>0</v>
      </c>
      <c r="R401" s="165">
        <f>COUNTIFS(BITACORA!$C$4:$C$7322,$B$7:$B$501,BITACORA!$E$4:$E$7322,$E$6:$AM$6,BITACORA!$B$4:$B$7322,"&gt;="&amp;$B$3,BITACORA!$B$4:$B$7322,"&lt;="&amp;$B$4)</f>
        <v>0</v>
      </c>
      <c r="S401" s="165">
        <f>COUNTIFS(BITACORA!$C$4:$C$7322,$B$7:$B$501,BITACORA!$E$4:$E$7322,$E$6:$AM$6,BITACORA!$B$4:$B$7322,"&gt;="&amp;$B$3,BITACORA!$B$4:$B$7322,"&lt;="&amp;$B$4)</f>
        <v>0</v>
      </c>
      <c r="T401" s="165">
        <f>COUNTIFS(BITACORA!$C$4:$C$7322,$B$7:$B$501,BITACORA!$E$4:$E$7322,$E$6:$AM$6,BITACORA!$B$4:$B$7322,"&gt;="&amp;$B$3,BITACORA!$B$4:$B$7322,"&lt;="&amp;$B$4)</f>
        <v>0</v>
      </c>
      <c r="U401" s="165">
        <f>COUNTIFS(BITACORA!$C$4:$C$7322,$B$7:$B$501,BITACORA!$E$4:$E$7322,$E$6:$AM$6,BITACORA!$B$4:$B$7322,"&gt;="&amp;$B$3,BITACORA!$B$4:$B$7322,"&lt;="&amp;$B$4)</f>
        <v>0</v>
      </c>
      <c r="V401" s="165">
        <f>COUNTIFS(BITACORA!$C$4:$C$7322,$B$7:$B$501,BITACORA!$E$4:$E$7322,$E$6:$AM$6,BITACORA!$B$4:$B$7322,"&gt;="&amp;$B$3,BITACORA!$B$4:$B$7322,"&lt;="&amp;$B$4)</f>
        <v>0</v>
      </c>
      <c r="W401" s="165">
        <f>COUNTIFS(BITACORA!$C$4:$C$7322,$B$7:$B$501,BITACORA!$E$4:$E$7322,$E$6:$AM$6,BITACORA!$B$4:$B$7322,"&gt;="&amp;$B$3,BITACORA!$B$4:$B$7322,"&lt;="&amp;$B$4)</f>
        <v>0</v>
      </c>
      <c r="X401" s="165">
        <f>COUNTIFS(BITACORA!$C$4:$C$7322,$B$7:$B$501,BITACORA!$E$4:$E$7322,$E$6:$AM$6,BITACORA!$B$4:$B$7322,"&gt;="&amp;$B$3,BITACORA!$B$4:$B$7322,"&lt;="&amp;$B$4)</f>
        <v>0</v>
      </c>
      <c r="Y401" s="165">
        <f>COUNTIFS(BITACORA!$C$4:$C$7322,$B$7:$B$501,BITACORA!$E$4:$E$7322,$E$6:$AM$6,BITACORA!$B$4:$B$7322,"&gt;="&amp;$B$3,BITACORA!$B$4:$B$7322,"&lt;="&amp;$B$4)</f>
        <v>0</v>
      </c>
      <c r="Z401" s="165">
        <f>COUNTIFS(BITACORA!$C$4:$C$7322,$B$7:$B$501,BITACORA!$E$4:$E$7322,$E$6:$AM$6,BITACORA!$B$4:$B$7322,"&gt;="&amp;$B$3,BITACORA!$B$4:$B$7322,"&lt;="&amp;$B$4)</f>
        <v>0</v>
      </c>
      <c r="AA401" s="165">
        <f>COUNTIFS(BITACORA!$C$4:$C$7322,$B$7:$B$501,BITACORA!$E$4:$E$7322,$E$6:$AM$6,BITACORA!$B$4:$B$7322,"&gt;="&amp;$B$3,BITACORA!$B$4:$B$7322,"&lt;="&amp;$B$4)</f>
        <v>0</v>
      </c>
      <c r="AB401" s="165">
        <f>COUNTIFS(BITACORA!$C$4:$C$7322,$B$7:$B$501,BITACORA!$E$4:$E$7322,$E$6:$AM$6,BITACORA!$B$4:$B$7322,"&gt;="&amp;$B$3,BITACORA!$B$4:$B$7322,"&lt;="&amp;$B$4)</f>
        <v>0</v>
      </c>
      <c r="AC401" s="165">
        <f>COUNTIFS(BITACORA!$C$4:$C$7322,$B$7:$B$501,BITACORA!$E$4:$E$7322,$E$6:$AM$6,BITACORA!$B$4:$B$7322,"&gt;="&amp;$B$3,BITACORA!$B$4:$B$7322,"&lt;="&amp;$B$4)</f>
        <v>0</v>
      </c>
      <c r="AD401" s="165">
        <f>COUNTIFS(BITACORA!$C$4:$C$7322,$B$7:$B$501,BITACORA!$E$4:$E$7322,$E$6:$AM$6,BITACORA!$B$4:$B$7322,"&gt;="&amp;$B$3,BITACORA!$B$4:$B$7322,"&lt;="&amp;$B$4)</f>
        <v>0</v>
      </c>
      <c r="AE401" s="165">
        <f>COUNTIFS(BITACORA!$C$4:$C$7322,$B$7:$B$501,BITACORA!$E$4:$E$7322,$E$6:$AM$6,BITACORA!$B$4:$B$7322,"&gt;="&amp;$B$3,BITACORA!$B$4:$B$7322,"&lt;="&amp;$B$4)</f>
        <v>0</v>
      </c>
      <c r="AF401" s="165">
        <f>COUNTIFS(BITACORA!$C$4:$C$7322,$B$7:$B$501,BITACORA!$E$4:$E$7322,$E$6:$AM$6,BITACORA!$B$4:$B$7322,"&gt;="&amp;$B$3,BITACORA!$B$4:$B$7322,"&lt;="&amp;$B$4)</f>
        <v>0</v>
      </c>
      <c r="AG401" s="165">
        <f>COUNTIFS(BITACORA!$C$4:$C$7322,$B$7:$B$501,BITACORA!$E$4:$E$7322,$E$6:$AM$6,BITACORA!$B$4:$B$7322,"&gt;="&amp;$B$3,BITACORA!$B$4:$B$7322,"&lt;="&amp;$B$4)</f>
        <v>0</v>
      </c>
      <c r="AH401" s="165">
        <f>COUNTIFS(BITACORA!$C$4:$C$7322,$B$7:$B$501,BITACORA!$E$4:$E$7322,$E$6:$AM$6,BITACORA!$B$4:$B$7322,"&gt;="&amp;$B$3,BITACORA!$B$4:$B$7322,"&lt;="&amp;$B$4)</f>
        <v>0</v>
      </c>
      <c r="AI401" s="165">
        <f>COUNTIFS(BITACORA!$C$4:$C$7322,$B$7:$B$501,BITACORA!$E$4:$E$7322,$E$6:$AM$6,BITACORA!$B$4:$B$7322,"&gt;="&amp;$B$3,BITACORA!$B$4:$B$7322,"&lt;="&amp;$B$4)</f>
        <v>0</v>
      </c>
      <c r="AJ401" s="165">
        <f>COUNTIFS(BITACORA!$C$4:$C$7322,$B$7:$B$501,BITACORA!$E$4:$E$7322,$E$6:$AM$6,BITACORA!$B$4:$B$7322,"&gt;="&amp;$B$3,BITACORA!$B$4:$B$7322,"&lt;="&amp;$B$4)</f>
        <v>0</v>
      </c>
      <c r="AK401" s="165">
        <f>COUNTIFS(BITACORA!$C$4:$C$7322,$B$7:$B$501,BITACORA!$E$4:$E$7322,$E$6:$AM$6,BITACORA!$B$4:$B$7322,"&gt;="&amp;$B$3,BITACORA!$B$4:$B$7322,"&lt;="&amp;$B$4)</f>
        <v>0</v>
      </c>
      <c r="AL401" s="165">
        <f>COUNTIFS(BITACORA!$C$4:$C$7322,$B$7:$B$501,BITACORA!$E$4:$E$7322,$E$6:$AM$6,BITACORA!$B$4:$B$7322,"&gt;="&amp;$B$3,BITACORA!$B$4:$B$7322,"&lt;="&amp;$B$4)</f>
        <v>0</v>
      </c>
      <c r="AM401" s="165">
        <f>COUNTIFS(BITACORA!$C$4:$C$7322,$B$7:$B$501,BITACORA!$E$4:$E$7322,$E$6:$AM$6,BITACORA!$B$4:$B$7322,"&gt;="&amp;$B$3,BITACORA!$B$4:$B$7322,"&lt;="&amp;$B$4)</f>
        <v>0</v>
      </c>
    </row>
    <row r="402" spans="1:39">
      <c r="A402" s="141"/>
      <c r="B402" s="165"/>
      <c r="C402" s="165"/>
      <c r="D402" s="164">
        <f t="shared" si="0"/>
        <v>0</v>
      </c>
      <c r="E402" s="165">
        <f>COUNTIFS(BITACORA!$C$4:$C$7322,$B$7:$B$501,BITACORA!$E$4:$E$7322,$E$6:$AM$6,BITACORA!$B$4:$B$7322,"&gt;="&amp;$B$3,BITACORA!$B$4:$B$7322,"&lt;="&amp;$B$4)</f>
        <v>0</v>
      </c>
      <c r="F402" s="165">
        <f>COUNTIFS(BITACORA!$C$4:$C$7322,$B$7:$B$501,BITACORA!$E$4:$E$7322,$E$6:$AM$6,BITACORA!$B$4:$B$7322,"&gt;="&amp;$B$3,BITACORA!$B$4:$B$7322,"&lt;="&amp;$B$4)</f>
        <v>0</v>
      </c>
      <c r="G402" s="165">
        <f>COUNTIFS(BITACORA!$C$4:$C$7322,$B$7:$B$501,BITACORA!$E$4:$E$7322,$E$6:$AM$6,BITACORA!$B$4:$B$7322,"&gt;="&amp;$B$3,BITACORA!$B$4:$B$7322,"&lt;="&amp;$B$4)</f>
        <v>0</v>
      </c>
      <c r="H402" s="165">
        <f>COUNTIFS(BITACORA!$C$4:$C$7322,$B$7:$B$501,BITACORA!$E$4:$E$7322,$E$6:$AM$6,BITACORA!$B$4:$B$7322,"&gt;="&amp;$B$3,BITACORA!$B$4:$B$7322,"&lt;="&amp;$B$4)</f>
        <v>0</v>
      </c>
      <c r="I402" s="165">
        <f>COUNTIFS(BITACORA!$C$4:$C$7322,$B$7:$B$501,BITACORA!$E$4:$E$7322,$E$6:$AM$6,BITACORA!$B$4:$B$7322,"&gt;="&amp;$B$3,BITACORA!$B$4:$B$7322,"&lt;="&amp;$B$4)</f>
        <v>0</v>
      </c>
      <c r="J402" s="165">
        <f>COUNTIFS(BITACORA!$C$4:$C$7322,$B$7:$B$501,BITACORA!$E$4:$E$7322,$E$6:$AM$6,BITACORA!$B$4:$B$7322,"&gt;="&amp;$B$3,BITACORA!$B$4:$B$7322,"&lt;="&amp;$B$4)</f>
        <v>0</v>
      </c>
      <c r="K402" s="165">
        <f>COUNTIFS(BITACORA!$C$4:$C$7322,$B$7:$B$501,BITACORA!$E$4:$E$7322,$E$6:$AM$6,BITACORA!$B$4:$B$7322,"&gt;="&amp;$B$3,BITACORA!$B$4:$B$7322,"&lt;="&amp;$B$4)</f>
        <v>0</v>
      </c>
      <c r="L402" s="165">
        <f>COUNTIFS(BITACORA!$C$4:$C$7322,$B$7:$B$501,BITACORA!$E$4:$E$7322,$E$6:$AM$6,BITACORA!$B$4:$B$7322,"&gt;="&amp;$B$3,BITACORA!$B$4:$B$7322,"&lt;="&amp;$B$4)</f>
        <v>0</v>
      </c>
      <c r="M402" s="165">
        <f>COUNTIFS(BITACORA!$C$4:$C$7322,$B$7:$B$501,BITACORA!$E$4:$E$7322,$E$6:$AM$6,BITACORA!$B$4:$B$7322,"&gt;="&amp;$B$3,BITACORA!$B$4:$B$7322,"&lt;="&amp;$B$4)</f>
        <v>0</v>
      </c>
      <c r="N402" s="165">
        <f>COUNTIFS(BITACORA!$C$4:$C$7322,$B$7:$B$501,BITACORA!$E$4:$E$7322,$E$6:$AM$6,BITACORA!$B$4:$B$7322,"&gt;="&amp;$B$3,BITACORA!$B$4:$B$7322,"&lt;="&amp;$B$4)</f>
        <v>0</v>
      </c>
      <c r="O402" s="165">
        <f>COUNTIFS(BITACORA!$C$4:$C$7322,$B$7:$B$501,BITACORA!$E$4:$E$7322,$E$6:$AM$6,BITACORA!$B$4:$B$7322,"&gt;="&amp;$B$3,BITACORA!$B$4:$B$7322,"&lt;="&amp;$B$4)</f>
        <v>0</v>
      </c>
      <c r="P402" s="165">
        <f>COUNTIFS(BITACORA!$C$4:$C$7322,$B$7:$B$501,BITACORA!$E$4:$E$7322,$E$6:$AM$6,BITACORA!$B$4:$B$7322,"&gt;="&amp;$B$3,BITACORA!$B$4:$B$7322,"&lt;="&amp;$B$4)</f>
        <v>0</v>
      </c>
      <c r="Q402" s="165">
        <f>COUNTIFS(BITACORA!$C$4:$C$7322,$B$7:$B$501,BITACORA!$E$4:$E$7322,$E$6:$AM$6,BITACORA!$B$4:$B$7322,"&gt;="&amp;$B$3,BITACORA!$B$4:$B$7322,"&lt;="&amp;$B$4)</f>
        <v>0</v>
      </c>
      <c r="R402" s="165">
        <f>COUNTIFS(BITACORA!$C$4:$C$7322,$B$7:$B$501,BITACORA!$E$4:$E$7322,$E$6:$AM$6,BITACORA!$B$4:$B$7322,"&gt;="&amp;$B$3,BITACORA!$B$4:$B$7322,"&lt;="&amp;$B$4)</f>
        <v>0</v>
      </c>
      <c r="S402" s="165">
        <f>COUNTIFS(BITACORA!$C$4:$C$7322,$B$7:$B$501,BITACORA!$E$4:$E$7322,$E$6:$AM$6,BITACORA!$B$4:$B$7322,"&gt;="&amp;$B$3,BITACORA!$B$4:$B$7322,"&lt;="&amp;$B$4)</f>
        <v>0</v>
      </c>
      <c r="T402" s="165">
        <f>COUNTIFS(BITACORA!$C$4:$C$7322,$B$7:$B$501,BITACORA!$E$4:$E$7322,$E$6:$AM$6,BITACORA!$B$4:$B$7322,"&gt;="&amp;$B$3,BITACORA!$B$4:$B$7322,"&lt;="&amp;$B$4)</f>
        <v>0</v>
      </c>
      <c r="U402" s="165">
        <f>COUNTIFS(BITACORA!$C$4:$C$7322,$B$7:$B$501,BITACORA!$E$4:$E$7322,$E$6:$AM$6,BITACORA!$B$4:$B$7322,"&gt;="&amp;$B$3,BITACORA!$B$4:$B$7322,"&lt;="&amp;$B$4)</f>
        <v>0</v>
      </c>
      <c r="V402" s="165">
        <f>COUNTIFS(BITACORA!$C$4:$C$7322,$B$7:$B$501,BITACORA!$E$4:$E$7322,$E$6:$AM$6,BITACORA!$B$4:$B$7322,"&gt;="&amp;$B$3,BITACORA!$B$4:$B$7322,"&lt;="&amp;$B$4)</f>
        <v>0</v>
      </c>
      <c r="W402" s="165">
        <f>COUNTIFS(BITACORA!$C$4:$C$7322,$B$7:$B$501,BITACORA!$E$4:$E$7322,$E$6:$AM$6,BITACORA!$B$4:$B$7322,"&gt;="&amp;$B$3,BITACORA!$B$4:$B$7322,"&lt;="&amp;$B$4)</f>
        <v>0</v>
      </c>
      <c r="X402" s="165">
        <f>COUNTIFS(BITACORA!$C$4:$C$7322,$B$7:$B$501,BITACORA!$E$4:$E$7322,$E$6:$AM$6,BITACORA!$B$4:$B$7322,"&gt;="&amp;$B$3,BITACORA!$B$4:$B$7322,"&lt;="&amp;$B$4)</f>
        <v>0</v>
      </c>
      <c r="Y402" s="165">
        <f>COUNTIFS(BITACORA!$C$4:$C$7322,$B$7:$B$501,BITACORA!$E$4:$E$7322,$E$6:$AM$6,BITACORA!$B$4:$B$7322,"&gt;="&amp;$B$3,BITACORA!$B$4:$B$7322,"&lt;="&amp;$B$4)</f>
        <v>0</v>
      </c>
      <c r="Z402" s="165">
        <f>COUNTIFS(BITACORA!$C$4:$C$7322,$B$7:$B$501,BITACORA!$E$4:$E$7322,$E$6:$AM$6,BITACORA!$B$4:$B$7322,"&gt;="&amp;$B$3,BITACORA!$B$4:$B$7322,"&lt;="&amp;$B$4)</f>
        <v>0</v>
      </c>
      <c r="AA402" s="165">
        <f>COUNTIFS(BITACORA!$C$4:$C$7322,$B$7:$B$501,BITACORA!$E$4:$E$7322,$E$6:$AM$6,BITACORA!$B$4:$B$7322,"&gt;="&amp;$B$3,BITACORA!$B$4:$B$7322,"&lt;="&amp;$B$4)</f>
        <v>0</v>
      </c>
      <c r="AB402" s="165">
        <f>COUNTIFS(BITACORA!$C$4:$C$7322,$B$7:$B$501,BITACORA!$E$4:$E$7322,$E$6:$AM$6,BITACORA!$B$4:$B$7322,"&gt;="&amp;$B$3,BITACORA!$B$4:$B$7322,"&lt;="&amp;$B$4)</f>
        <v>0</v>
      </c>
      <c r="AC402" s="165">
        <f>COUNTIFS(BITACORA!$C$4:$C$7322,$B$7:$B$501,BITACORA!$E$4:$E$7322,$E$6:$AM$6,BITACORA!$B$4:$B$7322,"&gt;="&amp;$B$3,BITACORA!$B$4:$B$7322,"&lt;="&amp;$B$4)</f>
        <v>0</v>
      </c>
      <c r="AD402" s="165">
        <f>COUNTIFS(BITACORA!$C$4:$C$7322,$B$7:$B$501,BITACORA!$E$4:$E$7322,$E$6:$AM$6,BITACORA!$B$4:$B$7322,"&gt;="&amp;$B$3,BITACORA!$B$4:$B$7322,"&lt;="&amp;$B$4)</f>
        <v>0</v>
      </c>
      <c r="AE402" s="165">
        <f>COUNTIFS(BITACORA!$C$4:$C$7322,$B$7:$B$501,BITACORA!$E$4:$E$7322,$E$6:$AM$6,BITACORA!$B$4:$B$7322,"&gt;="&amp;$B$3,BITACORA!$B$4:$B$7322,"&lt;="&amp;$B$4)</f>
        <v>0</v>
      </c>
      <c r="AF402" s="165">
        <f>COUNTIFS(BITACORA!$C$4:$C$7322,$B$7:$B$501,BITACORA!$E$4:$E$7322,$E$6:$AM$6,BITACORA!$B$4:$B$7322,"&gt;="&amp;$B$3,BITACORA!$B$4:$B$7322,"&lt;="&amp;$B$4)</f>
        <v>0</v>
      </c>
      <c r="AG402" s="165">
        <f>COUNTIFS(BITACORA!$C$4:$C$7322,$B$7:$B$501,BITACORA!$E$4:$E$7322,$E$6:$AM$6,BITACORA!$B$4:$B$7322,"&gt;="&amp;$B$3,BITACORA!$B$4:$B$7322,"&lt;="&amp;$B$4)</f>
        <v>0</v>
      </c>
      <c r="AH402" s="165">
        <f>COUNTIFS(BITACORA!$C$4:$C$7322,$B$7:$B$501,BITACORA!$E$4:$E$7322,$E$6:$AM$6,BITACORA!$B$4:$B$7322,"&gt;="&amp;$B$3,BITACORA!$B$4:$B$7322,"&lt;="&amp;$B$4)</f>
        <v>0</v>
      </c>
      <c r="AI402" s="165">
        <f>COUNTIFS(BITACORA!$C$4:$C$7322,$B$7:$B$501,BITACORA!$E$4:$E$7322,$E$6:$AM$6,BITACORA!$B$4:$B$7322,"&gt;="&amp;$B$3,BITACORA!$B$4:$B$7322,"&lt;="&amp;$B$4)</f>
        <v>0</v>
      </c>
      <c r="AJ402" s="165">
        <f>COUNTIFS(BITACORA!$C$4:$C$7322,$B$7:$B$501,BITACORA!$E$4:$E$7322,$E$6:$AM$6,BITACORA!$B$4:$B$7322,"&gt;="&amp;$B$3,BITACORA!$B$4:$B$7322,"&lt;="&amp;$B$4)</f>
        <v>0</v>
      </c>
      <c r="AK402" s="165">
        <f>COUNTIFS(BITACORA!$C$4:$C$7322,$B$7:$B$501,BITACORA!$E$4:$E$7322,$E$6:$AM$6,BITACORA!$B$4:$B$7322,"&gt;="&amp;$B$3,BITACORA!$B$4:$B$7322,"&lt;="&amp;$B$4)</f>
        <v>0</v>
      </c>
      <c r="AL402" s="165">
        <f>COUNTIFS(BITACORA!$C$4:$C$7322,$B$7:$B$501,BITACORA!$E$4:$E$7322,$E$6:$AM$6,BITACORA!$B$4:$B$7322,"&gt;="&amp;$B$3,BITACORA!$B$4:$B$7322,"&lt;="&amp;$B$4)</f>
        <v>0</v>
      </c>
      <c r="AM402" s="165">
        <f>COUNTIFS(BITACORA!$C$4:$C$7322,$B$7:$B$501,BITACORA!$E$4:$E$7322,$E$6:$AM$6,BITACORA!$B$4:$B$7322,"&gt;="&amp;$B$3,BITACORA!$B$4:$B$7322,"&lt;="&amp;$B$4)</f>
        <v>0</v>
      </c>
    </row>
    <row r="403" spans="1:39">
      <c r="A403" s="141"/>
      <c r="B403" s="165"/>
      <c r="C403" s="165"/>
      <c r="D403" s="164">
        <f t="shared" si="0"/>
        <v>0</v>
      </c>
      <c r="E403" s="165">
        <f>COUNTIFS(BITACORA!$C$4:$C$7322,$B$7:$B$501,BITACORA!$E$4:$E$7322,$E$6:$AM$6,BITACORA!$B$4:$B$7322,"&gt;="&amp;$B$3,BITACORA!$B$4:$B$7322,"&lt;="&amp;$B$4)</f>
        <v>0</v>
      </c>
      <c r="F403" s="165">
        <f>COUNTIFS(BITACORA!$C$4:$C$7322,$B$7:$B$501,BITACORA!$E$4:$E$7322,$E$6:$AM$6,BITACORA!$B$4:$B$7322,"&gt;="&amp;$B$3,BITACORA!$B$4:$B$7322,"&lt;="&amp;$B$4)</f>
        <v>0</v>
      </c>
      <c r="G403" s="165">
        <f>COUNTIFS(BITACORA!$C$4:$C$7322,$B$7:$B$501,BITACORA!$E$4:$E$7322,$E$6:$AM$6,BITACORA!$B$4:$B$7322,"&gt;="&amp;$B$3,BITACORA!$B$4:$B$7322,"&lt;="&amp;$B$4)</f>
        <v>0</v>
      </c>
      <c r="H403" s="165">
        <f>COUNTIFS(BITACORA!$C$4:$C$7322,$B$7:$B$501,BITACORA!$E$4:$E$7322,$E$6:$AM$6,BITACORA!$B$4:$B$7322,"&gt;="&amp;$B$3,BITACORA!$B$4:$B$7322,"&lt;="&amp;$B$4)</f>
        <v>0</v>
      </c>
      <c r="I403" s="165">
        <f>COUNTIFS(BITACORA!$C$4:$C$7322,$B$7:$B$501,BITACORA!$E$4:$E$7322,$E$6:$AM$6,BITACORA!$B$4:$B$7322,"&gt;="&amp;$B$3,BITACORA!$B$4:$B$7322,"&lt;="&amp;$B$4)</f>
        <v>0</v>
      </c>
      <c r="J403" s="165">
        <f>COUNTIFS(BITACORA!$C$4:$C$7322,$B$7:$B$501,BITACORA!$E$4:$E$7322,$E$6:$AM$6,BITACORA!$B$4:$B$7322,"&gt;="&amp;$B$3,BITACORA!$B$4:$B$7322,"&lt;="&amp;$B$4)</f>
        <v>0</v>
      </c>
      <c r="K403" s="165">
        <f>COUNTIFS(BITACORA!$C$4:$C$7322,$B$7:$B$501,BITACORA!$E$4:$E$7322,$E$6:$AM$6,BITACORA!$B$4:$B$7322,"&gt;="&amp;$B$3,BITACORA!$B$4:$B$7322,"&lt;="&amp;$B$4)</f>
        <v>0</v>
      </c>
      <c r="L403" s="165">
        <f>COUNTIFS(BITACORA!$C$4:$C$7322,$B$7:$B$501,BITACORA!$E$4:$E$7322,$E$6:$AM$6,BITACORA!$B$4:$B$7322,"&gt;="&amp;$B$3,BITACORA!$B$4:$B$7322,"&lt;="&amp;$B$4)</f>
        <v>0</v>
      </c>
      <c r="M403" s="165">
        <f>COUNTIFS(BITACORA!$C$4:$C$7322,$B$7:$B$501,BITACORA!$E$4:$E$7322,$E$6:$AM$6,BITACORA!$B$4:$B$7322,"&gt;="&amp;$B$3,BITACORA!$B$4:$B$7322,"&lt;="&amp;$B$4)</f>
        <v>0</v>
      </c>
      <c r="N403" s="165">
        <f>COUNTIFS(BITACORA!$C$4:$C$7322,$B$7:$B$501,BITACORA!$E$4:$E$7322,$E$6:$AM$6,BITACORA!$B$4:$B$7322,"&gt;="&amp;$B$3,BITACORA!$B$4:$B$7322,"&lt;="&amp;$B$4)</f>
        <v>0</v>
      </c>
      <c r="O403" s="165">
        <f>COUNTIFS(BITACORA!$C$4:$C$7322,$B$7:$B$501,BITACORA!$E$4:$E$7322,$E$6:$AM$6,BITACORA!$B$4:$B$7322,"&gt;="&amp;$B$3,BITACORA!$B$4:$B$7322,"&lt;="&amp;$B$4)</f>
        <v>0</v>
      </c>
      <c r="P403" s="165">
        <f>COUNTIFS(BITACORA!$C$4:$C$7322,$B$7:$B$501,BITACORA!$E$4:$E$7322,$E$6:$AM$6,BITACORA!$B$4:$B$7322,"&gt;="&amp;$B$3,BITACORA!$B$4:$B$7322,"&lt;="&amp;$B$4)</f>
        <v>0</v>
      </c>
      <c r="Q403" s="165">
        <f>COUNTIFS(BITACORA!$C$4:$C$7322,$B$7:$B$501,BITACORA!$E$4:$E$7322,$E$6:$AM$6,BITACORA!$B$4:$B$7322,"&gt;="&amp;$B$3,BITACORA!$B$4:$B$7322,"&lt;="&amp;$B$4)</f>
        <v>0</v>
      </c>
      <c r="R403" s="165">
        <f>COUNTIFS(BITACORA!$C$4:$C$7322,$B$7:$B$501,BITACORA!$E$4:$E$7322,$E$6:$AM$6,BITACORA!$B$4:$B$7322,"&gt;="&amp;$B$3,BITACORA!$B$4:$B$7322,"&lt;="&amp;$B$4)</f>
        <v>0</v>
      </c>
      <c r="S403" s="165">
        <f>COUNTIFS(BITACORA!$C$4:$C$7322,$B$7:$B$501,BITACORA!$E$4:$E$7322,$E$6:$AM$6,BITACORA!$B$4:$B$7322,"&gt;="&amp;$B$3,BITACORA!$B$4:$B$7322,"&lt;="&amp;$B$4)</f>
        <v>0</v>
      </c>
      <c r="T403" s="165">
        <f>COUNTIFS(BITACORA!$C$4:$C$7322,$B$7:$B$501,BITACORA!$E$4:$E$7322,$E$6:$AM$6,BITACORA!$B$4:$B$7322,"&gt;="&amp;$B$3,BITACORA!$B$4:$B$7322,"&lt;="&amp;$B$4)</f>
        <v>0</v>
      </c>
      <c r="U403" s="165">
        <f>COUNTIFS(BITACORA!$C$4:$C$7322,$B$7:$B$501,BITACORA!$E$4:$E$7322,$E$6:$AM$6,BITACORA!$B$4:$B$7322,"&gt;="&amp;$B$3,BITACORA!$B$4:$B$7322,"&lt;="&amp;$B$4)</f>
        <v>0</v>
      </c>
      <c r="V403" s="165">
        <f>COUNTIFS(BITACORA!$C$4:$C$7322,$B$7:$B$501,BITACORA!$E$4:$E$7322,$E$6:$AM$6,BITACORA!$B$4:$B$7322,"&gt;="&amp;$B$3,BITACORA!$B$4:$B$7322,"&lt;="&amp;$B$4)</f>
        <v>0</v>
      </c>
      <c r="W403" s="165">
        <f>COUNTIFS(BITACORA!$C$4:$C$7322,$B$7:$B$501,BITACORA!$E$4:$E$7322,$E$6:$AM$6,BITACORA!$B$4:$B$7322,"&gt;="&amp;$B$3,BITACORA!$B$4:$B$7322,"&lt;="&amp;$B$4)</f>
        <v>0</v>
      </c>
      <c r="X403" s="165">
        <f>COUNTIFS(BITACORA!$C$4:$C$7322,$B$7:$B$501,BITACORA!$E$4:$E$7322,$E$6:$AM$6,BITACORA!$B$4:$B$7322,"&gt;="&amp;$B$3,BITACORA!$B$4:$B$7322,"&lt;="&amp;$B$4)</f>
        <v>0</v>
      </c>
      <c r="Y403" s="165">
        <f>COUNTIFS(BITACORA!$C$4:$C$7322,$B$7:$B$501,BITACORA!$E$4:$E$7322,$E$6:$AM$6,BITACORA!$B$4:$B$7322,"&gt;="&amp;$B$3,BITACORA!$B$4:$B$7322,"&lt;="&amp;$B$4)</f>
        <v>0</v>
      </c>
      <c r="Z403" s="165">
        <f>COUNTIFS(BITACORA!$C$4:$C$7322,$B$7:$B$501,BITACORA!$E$4:$E$7322,$E$6:$AM$6,BITACORA!$B$4:$B$7322,"&gt;="&amp;$B$3,BITACORA!$B$4:$B$7322,"&lt;="&amp;$B$4)</f>
        <v>0</v>
      </c>
      <c r="AA403" s="165">
        <f>COUNTIFS(BITACORA!$C$4:$C$7322,$B$7:$B$501,BITACORA!$E$4:$E$7322,$E$6:$AM$6,BITACORA!$B$4:$B$7322,"&gt;="&amp;$B$3,BITACORA!$B$4:$B$7322,"&lt;="&amp;$B$4)</f>
        <v>0</v>
      </c>
      <c r="AB403" s="165">
        <f>COUNTIFS(BITACORA!$C$4:$C$7322,$B$7:$B$501,BITACORA!$E$4:$E$7322,$E$6:$AM$6,BITACORA!$B$4:$B$7322,"&gt;="&amp;$B$3,BITACORA!$B$4:$B$7322,"&lt;="&amp;$B$4)</f>
        <v>0</v>
      </c>
      <c r="AC403" s="165">
        <f>COUNTIFS(BITACORA!$C$4:$C$7322,$B$7:$B$501,BITACORA!$E$4:$E$7322,$E$6:$AM$6,BITACORA!$B$4:$B$7322,"&gt;="&amp;$B$3,BITACORA!$B$4:$B$7322,"&lt;="&amp;$B$4)</f>
        <v>0</v>
      </c>
      <c r="AD403" s="165">
        <f>COUNTIFS(BITACORA!$C$4:$C$7322,$B$7:$B$501,BITACORA!$E$4:$E$7322,$E$6:$AM$6,BITACORA!$B$4:$B$7322,"&gt;="&amp;$B$3,BITACORA!$B$4:$B$7322,"&lt;="&amp;$B$4)</f>
        <v>0</v>
      </c>
      <c r="AE403" s="165">
        <f>COUNTIFS(BITACORA!$C$4:$C$7322,$B$7:$B$501,BITACORA!$E$4:$E$7322,$E$6:$AM$6,BITACORA!$B$4:$B$7322,"&gt;="&amp;$B$3,BITACORA!$B$4:$B$7322,"&lt;="&amp;$B$4)</f>
        <v>0</v>
      </c>
      <c r="AF403" s="165">
        <f>COUNTIFS(BITACORA!$C$4:$C$7322,$B$7:$B$501,BITACORA!$E$4:$E$7322,$E$6:$AM$6,BITACORA!$B$4:$B$7322,"&gt;="&amp;$B$3,BITACORA!$B$4:$B$7322,"&lt;="&amp;$B$4)</f>
        <v>0</v>
      </c>
      <c r="AG403" s="165">
        <f>COUNTIFS(BITACORA!$C$4:$C$7322,$B$7:$B$501,BITACORA!$E$4:$E$7322,$E$6:$AM$6,BITACORA!$B$4:$B$7322,"&gt;="&amp;$B$3,BITACORA!$B$4:$B$7322,"&lt;="&amp;$B$4)</f>
        <v>0</v>
      </c>
      <c r="AH403" s="165">
        <f>COUNTIFS(BITACORA!$C$4:$C$7322,$B$7:$B$501,BITACORA!$E$4:$E$7322,$E$6:$AM$6,BITACORA!$B$4:$B$7322,"&gt;="&amp;$B$3,BITACORA!$B$4:$B$7322,"&lt;="&amp;$B$4)</f>
        <v>0</v>
      </c>
      <c r="AI403" s="165">
        <f>COUNTIFS(BITACORA!$C$4:$C$7322,$B$7:$B$501,BITACORA!$E$4:$E$7322,$E$6:$AM$6,BITACORA!$B$4:$B$7322,"&gt;="&amp;$B$3,BITACORA!$B$4:$B$7322,"&lt;="&amp;$B$4)</f>
        <v>0</v>
      </c>
      <c r="AJ403" s="165">
        <f>COUNTIFS(BITACORA!$C$4:$C$7322,$B$7:$B$501,BITACORA!$E$4:$E$7322,$E$6:$AM$6,BITACORA!$B$4:$B$7322,"&gt;="&amp;$B$3,BITACORA!$B$4:$B$7322,"&lt;="&amp;$B$4)</f>
        <v>0</v>
      </c>
      <c r="AK403" s="165">
        <f>COUNTIFS(BITACORA!$C$4:$C$7322,$B$7:$B$501,BITACORA!$E$4:$E$7322,$E$6:$AM$6,BITACORA!$B$4:$B$7322,"&gt;="&amp;$B$3,BITACORA!$B$4:$B$7322,"&lt;="&amp;$B$4)</f>
        <v>0</v>
      </c>
      <c r="AL403" s="165">
        <f>COUNTIFS(BITACORA!$C$4:$C$7322,$B$7:$B$501,BITACORA!$E$4:$E$7322,$E$6:$AM$6,BITACORA!$B$4:$B$7322,"&gt;="&amp;$B$3,BITACORA!$B$4:$B$7322,"&lt;="&amp;$B$4)</f>
        <v>0</v>
      </c>
      <c r="AM403" s="165">
        <f>COUNTIFS(BITACORA!$C$4:$C$7322,$B$7:$B$501,BITACORA!$E$4:$E$7322,$E$6:$AM$6,BITACORA!$B$4:$B$7322,"&gt;="&amp;$B$3,BITACORA!$B$4:$B$7322,"&lt;="&amp;$B$4)</f>
        <v>0</v>
      </c>
    </row>
    <row r="404" spans="1:39">
      <c r="A404" s="141"/>
      <c r="B404" s="165"/>
      <c r="C404" s="165"/>
      <c r="D404" s="164">
        <f t="shared" si="0"/>
        <v>0</v>
      </c>
      <c r="E404" s="165">
        <f>COUNTIFS(BITACORA!$C$4:$C$7322,$B$7:$B$501,BITACORA!$E$4:$E$7322,$E$6:$AM$6,BITACORA!$B$4:$B$7322,"&gt;="&amp;$B$3,BITACORA!$B$4:$B$7322,"&lt;="&amp;$B$4)</f>
        <v>0</v>
      </c>
      <c r="F404" s="165">
        <f>COUNTIFS(BITACORA!$C$4:$C$7322,$B$7:$B$501,BITACORA!$E$4:$E$7322,$E$6:$AM$6,BITACORA!$B$4:$B$7322,"&gt;="&amp;$B$3,BITACORA!$B$4:$B$7322,"&lt;="&amp;$B$4)</f>
        <v>0</v>
      </c>
      <c r="G404" s="165">
        <f>COUNTIFS(BITACORA!$C$4:$C$7322,$B$7:$B$501,BITACORA!$E$4:$E$7322,$E$6:$AM$6,BITACORA!$B$4:$B$7322,"&gt;="&amp;$B$3,BITACORA!$B$4:$B$7322,"&lt;="&amp;$B$4)</f>
        <v>0</v>
      </c>
      <c r="H404" s="165">
        <f>COUNTIFS(BITACORA!$C$4:$C$7322,$B$7:$B$501,BITACORA!$E$4:$E$7322,$E$6:$AM$6,BITACORA!$B$4:$B$7322,"&gt;="&amp;$B$3,BITACORA!$B$4:$B$7322,"&lt;="&amp;$B$4)</f>
        <v>0</v>
      </c>
      <c r="I404" s="165">
        <f>COUNTIFS(BITACORA!$C$4:$C$7322,$B$7:$B$501,BITACORA!$E$4:$E$7322,$E$6:$AM$6,BITACORA!$B$4:$B$7322,"&gt;="&amp;$B$3,BITACORA!$B$4:$B$7322,"&lt;="&amp;$B$4)</f>
        <v>0</v>
      </c>
      <c r="J404" s="165">
        <f>COUNTIFS(BITACORA!$C$4:$C$7322,$B$7:$B$501,BITACORA!$E$4:$E$7322,$E$6:$AM$6,BITACORA!$B$4:$B$7322,"&gt;="&amp;$B$3,BITACORA!$B$4:$B$7322,"&lt;="&amp;$B$4)</f>
        <v>0</v>
      </c>
      <c r="K404" s="165">
        <f>COUNTIFS(BITACORA!$C$4:$C$7322,$B$7:$B$501,BITACORA!$E$4:$E$7322,$E$6:$AM$6,BITACORA!$B$4:$B$7322,"&gt;="&amp;$B$3,BITACORA!$B$4:$B$7322,"&lt;="&amp;$B$4)</f>
        <v>0</v>
      </c>
      <c r="L404" s="165">
        <f>COUNTIFS(BITACORA!$C$4:$C$7322,$B$7:$B$501,BITACORA!$E$4:$E$7322,$E$6:$AM$6,BITACORA!$B$4:$B$7322,"&gt;="&amp;$B$3,BITACORA!$B$4:$B$7322,"&lt;="&amp;$B$4)</f>
        <v>0</v>
      </c>
      <c r="M404" s="165">
        <f>COUNTIFS(BITACORA!$C$4:$C$7322,$B$7:$B$501,BITACORA!$E$4:$E$7322,$E$6:$AM$6,BITACORA!$B$4:$B$7322,"&gt;="&amp;$B$3,BITACORA!$B$4:$B$7322,"&lt;="&amp;$B$4)</f>
        <v>0</v>
      </c>
      <c r="N404" s="165">
        <f>COUNTIFS(BITACORA!$C$4:$C$7322,$B$7:$B$501,BITACORA!$E$4:$E$7322,$E$6:$AM$6,BITACORA!$B$4:$B$7322,"&gt;="&amp;$B$3,BITACORA!$B$4:$B$7322,"&lt;="&amp;$B$4)</f>
        <v>0</v>
      </c>
      <c r="O404" s="165">
        <f>COUNTIFS(BITACORA!$C$4:$C$7322,$B$7:$B$501,BITACORA!$E$4:$E$7322,$E$6:$AM$6,BITACORA!$B$4:$B$7322,"&gt;="&amp;$B$3,BITACORA!$B$4:$B$7322,"&lt;="&amp;$B$4)</f>
        <v>0</v>
      </c>
      <c r="P404" s="165">
        <f>COUNTIFS(BITACORA!$C$4:$C$7322,$B$7:$B$501,BITACORA!$E$4:$E$7322,$E$6:$AM$6,BITACORA!$B$4:$B$7322,"&gt;="&amp;$B$3,BITACORA!$B$4:$B$7322,"&lt;="&amp;$B$4)</f>
        <v>0</v>
      </c>
      <c r="Q404" s="165">
        <f>COUNTIFS(BITACORA!$C$4:$C$7322,$B$7:$B$501,BITACORA!$E$4:$E$7322,$E$6:$AM$6,BITACORA!$B$4:$B$7322,"&gt;="&amp;$B$3,BITACORA!$B$4:$B$7322,"&lt;="&amp;$B$4)</f>
        <v>0</v>
      </c>
      <c r="R404" s="165">
        <f>COUNTIFS(BITACORA!$C$4:$C$7322,$B$7:$B$501,BITACORA!$E$4:$E$7322,$E$6:$AM$6,BITACORA!$B$4:$B$7322,"&gt;="&amp;$B$3,BITACORA!$B$4:$B$7322,"&lt;="&amp;$B$4)</f>
        <v>0</v>
      </c>
      <c r="S404" s="165">
        <f>COUNTIFS(BITACORA!$C$4:$C$7322,$B$7:$B$501,BITACORA!$E$4:$E$7322,$E$6:$AM$6,BITACORA!$B$4:$B$7322,"&gt;="&amp;$B$3,BITACORA!$B$4:$B$7322,"&lt;="&amp;$B$4)</f>
        <v>0</v>
      </c>
      <c r="T404" s="165">
        <f>COUNTIFS(BITACORA!$C$4:$C$7322,$B$7:$B$501,BITACORA!$E$4:$E$7322,$E$6:$AM$6,BITACORA!$B$4:$B$7322,"&gt;="&amp;$B$3,BITACORA!$B$4:$B$7322,"&lt;="&amp;$B$4)</f>
        <v>0</v>
      </c>
      <c r="U404" s="165">
        <f>COUNTIFS(BITACORA!$C$4:$C$7322,$B$7:$B$501,BITACORA!$E$4:$E$7322,$E$6:$AM$6,BITACORA!$B$4:$B$7322,"&gt;="&amp;$B$3,BITACORA!$B$4:$B$7322,"&lt;="&amp;$B$4)</f>
        <v>0</v>
      </c>
      <c r="V404" s="165">
        <f>COUNTIFS(BITACORA!$C$4:$C$7322,$B$7:$B$501,BITACORA!$E$4:$E$7322,$E$6:$AM$6,BITACORA!$B$4:$B$7322,"&gt;="&amp;$B$3,BITACORA!$B$4:$B$7322,"&lt;="&amp;$B$4)</f>
        <v>0</v>
      </c>
      <c r="W404" s="165">
        <f>COUNTIFS(BITACORA!$C$4:$C$7322,$B$7:$B$501,BITACORA!$E$4:$E$7322,$E$6:$AM$6,BITACORA!$B$4:$B$7322,"&gt;="&amp;$B$3,BITACORA!$B$4:$B$7322,"&lt;="&amp;$B$4)</f>
        <v>0</v>
      </c>
      <c r="X404" s="165">
        <f>COUNTIFS(BITACORA!$C$4:$C$7322,$B$7:$B$501,BITACORA!$E$4:$E$7322,$E$6:$AM$6,BITACORA!$B$4:$B$7322,"&gt;="&amp;$B$3,BITACORA!$B$4:$B$7322,"&lt;="&amp;$B$4)</f>
        <v>0</v>
      </c>
      <c r="Y404" s="165">
        <f>COUNTIFS(BITACORA!$C$4:$C$7322,$B$7:$B$501,BITACORA!$E$4:$E$7322,$E$6:$AM$6,BITACORA!$B$4:$B$7322,"&gt;="&amp;$B$3,BITACORA!$B$4:$B$7322,"&lt;="&amp;$B$4)</f>
        <v>0</v>
      </c>
      <c r="Z404" s="165">
        <f>COUNTIFS(BITACORA!$C$4:$C$7322,$B$7:$B$501,BITACORA!$E$4:$E$7322,$E$6:$AM$6,BITACORA!$B$4:$B$7322,"&gt;="&amp;$B$3,BITACORA!$B$4:$B$7322,"&lt;="&amp;$B$4)</f>
        <v>0</v>
      </c>
      <c r="AA404" s="165">
        <f>COUNTIFS(BITACORA!$C$4:$C$7322,$B$7:$B$501,BITACORA!$E$4:$E$7322,$E$6:$AM$6,BITACORA!$B$4:$B$7322,"&gt;="&amp;$B$3,BITACORA!$B$4:$B$7322,"&lt;="&amp;$B$4)</f>
        <v>0</v>
      </c>
      <c r="AB404" s="165">
        <f>COUNTIFS(BITACORA!$C$4:$C$7322,$B$7:$B$501,BITACORA!$E$4:$E$7322,$E$6:$AM$6,BITACORA!$B$4:$B$7322,"&gt;="&amp;$B$3,BITACORA!$B$4:$B$7322,"&lt;="&amp;$B$4)</f>
        <v>0</v>
      </c>
      <c r="AC404" s="165">
        <f>COUNTIFS(BITACORA!$C$4:$C$7322,$B$7:$B$501,BITACORA!$E$4:$E$7322,$E$6:$AM$6,BITACORA!$B$4:$B$7322,"&gt;="&amp;$B$3,BITACORA!$B$4:$B$7322,"&lt;="&amp;$B$4)</f>
        <v>0</v>
      </c>
      <c r="AD404" s="165">
        <f>COUNTIFS(BITACORA!$C$4:$C$7322,$B$7:$B$501,BITACORA!$E$4:$E$7322,$E$6:$AM$6,BITACORA!$B$4:$B$7322,"&gt;="&amp;$B$3,BITACORA!$B$4:$B$7322,"&lt;="&amp;$B$4)</f>
        <v>0</v>
      </c>
      <c r="AE404" s="165">
        <f>COUNTIFS(BITACORA!$C$4:$C$7322,$B$7:$B$501,BITACORA!$E$4:$E$7322,$E$6:$AM$6,BITACORA!$B$4:$B$7322,"&gt;="&amp;$B$3,BITACORA!$B$4:$B$7322,"&lt;="&amp;$B$4)</f>
        <v>0</v>
      </c>
      <c r="AF404" s="165">
        <f>COUNTIFS(BITACORA!$C$4:$C$7322,$B$7:$B$501,BITACORA!$E$4:$E$7322,$E$6:$AM$6,BITACORA!$B$4:$B$7322,"&gt;="&amp;$B$3,BITACORA!$B$4:$B$7322,"&lt;="&amp;$B$4)</f>
        <v>0</v>
      </c>
      <c r="AG404" s="165">
        <f>COUNTIFS(BITACORA!$C$4:$C$7322,$B$7:$B$501,BITACORA!$E$4:$E$7322,$E$6:$AM$6,BITACORA!$B$4:$B$7322,"&gt;="&amp;$B$3,BITACORA!$B$4:$B$7322,"&lt;="&amp;$B$4)</f>
        <v>0</v>
      </c>
      <c r="AH404" s="165">
        <f>COUNTIFS(BITACORA!$C$4:$C$7322,$B$7:$B$501,BITACORA!$E$4:$E$7322,$E$6:$AM$6,BITACORA!$B$4:$B$7322,"&gt;="&amp;$B$3,BITACORA!$B$4:$B$7322,"&lt;="&amp;$B$4)</f>
        <v>0</v>
      </c>
      <c r="AI404" s="165">
        <f>COUNTIFS(BITACORA!$C$4:$C$7322,$B$7:$B$501,BITACORA!$E$4:$E$7322,$E$6:$AM$6,BITACORA!$B$4:$B$7322,"&gt;="&amp;$B$3,BITACORA!$B$4:$B$7322,"&lt;="&amp;$B$4)</f>
        <v>0</v>
      </c>
      <c r="AJ404" s="165">
        <f>COUNTIFS(BITACORA!$C$4:$C$7322,$B$7:$B$501,BITACORA!$E$4:$E$7322,$E$6:$AM$6,BITACORA!$B$4:$B$7322,"&gt;="&amp;$B$3,BITACORA!$B$4:$B$7322,"&lt;="&amp;$B$4)</f>
        <v>0</v>
      </c>
      <c r="AK404" s="165">
        <f>COUNTIFS(BITACORA!$C$4:$C$7322,$B$7:$B$501,BITACORA!$E$4:$E$7322,$E$6:$AM$6,BITACORA!$B$4:$B$7322,"&gt;="&amp;$B$3,BITACORA!$B$4:$B$7322,"&lt;="&amp;$B$4)</f>
        <v>0</v>
      </c>
      <c r="AL404" s="165">
        <f>COUNTIFS(BITACORA!$C$4:$C$7322,$B$7:$B$501,BITACORA!$E$4:$E$7322,$E$6:$AM$6,BITACORA!$B$4:$B$7322,"&gt;="&amp;$B$3,BITACORA!$B$4:$B$7322,"&lt;="&amp;$B$4)</f>
        <v>0</v>
      </c>
      <c r="AM404" s="165">
        <f>COUNTIFS(BITACORA!$C$4:$C$7322,$B$7:$B$501,BITACORA!$E$4:$E$7322,$E$6:$AM$6,BITACORA!$B$4:$B$7322,"&gt;="&amp;$B$3,BITACORA!$B$4:$B$7322,"&lt;="&amp;$B$4)</f>
        <v>0</v>
      </c>
    </row>
    <row r="405" spans="1:39">
      <c r="A405" s="141"/>
      <c r="B405" s="165"/>
      <c r="C405" s="165"/>
      <c r="D405" s="164">
        <f t="shared" si="0"/>
        <v>0</v>
      </c>
      <c r="E405" s="165">
        <f>COUNTIFS(BITACORA!$C$4:$C$7322,$B$7:$B$501,BITACORA!$E$4:$E$7322,$E$6:$AM$6,BITACORA!$B$4:$B$7322,"&gt;="&amp;$B$3,BITACORA!$B$4:$B$7322,"&lt;="&amp;$B$4)</f>
        <v>0</v>
      </c>
      <c r="F405" s="165">
        <f>COUNTIFS(BITACORA!$C$4:$C$7322,$B$7:$B$501,BITACORA!$E$4:$E$7322,$E$6:$AM$6,BITACORA!$B$4:$B$7322,"&gt;="&amp;$B$3,BITACORA!$B$4:$B$7322,"&lt;="&amp;$B$4)</f>
        <v>0</v>
      </c>
      <c r="G405" s="165">
        <f>COUNTIFS(BITACORA!$C$4:$C$7322,$B$7:$B$501,BITACORA!$E$4:$E$7322,$E$6:$AM$6,BITACORA!$B$4:$B$7322,"&gt;="&amp;$B$3,BITACORA!$B$4:$B$7322,"&lt;="&amp;$B$4)</f>
        <v>0</v>
      </c>
      <c r="H405" s="165">
        <f>COUNTIFS(BITACORA!$C$4:$C$7322,$B$7:$B$501,BITACORA!$E$4:$E$7322,$E$6:$AM$6,BITACORA!$B$4:$B$7322,"&gt;="&amp;$B$3,BITACORA!$B$4:$B$7322,"&lt;="&amp;$B$4)</f>
        <v>0</v>
      </c>
      <c r="I405" s="165">
        <f>COUNTIFS(BITACORA!$C$4:$C$7322,$B$7:$B$501,BITACORA!$E$4:$E$7322,$E$6:$AM$6,BITACORA!$B$4:$B$7322,"&gt;="&amp;$B$3,BITACORA!$B$4:$B$7322,"&lt;="&amp;$B$4)</f>
        <v>0</v>
      </c>
      <c r="J405" s="165">
        <f>COUNTIFS(BITACORA!$C$4:$C$7322,$B$7:$B$501,BITACORA!$E$4:$E$7322,$E$6:$AM$6,BITACORA!$B$4:$B$7322,"&gt;="&amp;$B$3,BITACORA!$B$4:$B$7322,"&lt;="&amp;$B$4)</f>
        <v>0</v>
      </c>
      <c r="K405" s="165">
        <f>COUNTIFS(BITACORA!$C$4:$C$7322,$B$7:$B$501,BITACORA!$E$4:$E$7322,$E$6:$AM$6,BITACORA!$B$4:$B$7322,"&gt;="&amp;$B$3,BITACORA!$B$4:$B$7322,"&lt;="&amp;$B$4)</f>
        <v>0</v>
      </c>
      <c r="L405" s="165">
        <f>COUNTIFS(BITACORA!$C$4:$C$7322,$B$7:$B$501,BITACORA!$E$4:$E$7322,$E$6:$AM$6,BITACORA!$B$4:$B$7322,"&gt;="&amp;$B$3,BITACORA!$B$4:$B$7322,"&lt;="&amp;$B$4)</f>
        <v>0</v>
      </c>
      <c r="M405" s="165">
        <f>COUNTIFS(BITACORA!$C$4:$C$7322,$B$7:$B$501,BITACORA!$E$4:$E$7322,$E$6:$AM$6,BITACORA!$B$4:$B$7322,"&gt;="&amp;$B$3,BITACORA!$B$4:$B$7322,"&lt;="&amp;$B$4)</f>
        <v>0</v>
      </c>
      <c r="N405" s="165">
        <f>COUNTIFS(BITACORA!$C$4:$C$7322,$B$7:$B$501,BITACORA!$E$4:$E$7322,$E$6:$AM$6,BITACORA!$B$4:$B$7322,"&gt;="&amp;$B$3,BITACORA!$B$4:$B$7322,"&lt;="&amp;$B$4)</f>
        <v>0</v>
      </c>
      <c r="O405" s="165">
        <f>COUNTIFS(BITACORA!$C$4:$C$7322,$B$7:$B$501,BITACORA!$E$4:$E$7322,$E$6:$AM$6,BITACORA!$B$4:$B$7322,"&gt;="&amp;$B$3,BITACORA!$B$4:$B$7322,"&lt;="&amp;$B$4)</f>
        <v>0</v>
      </c>
      <c r="P405" s="165">
        <f>COUNTIFS(BITACORA!$C$4:$C$7322,$B$7:$B$501,BITACORA!$E$4:$E$7322,$E$6:$AM$6,BITACORA!$B$4:$B$7322,"&gt;="&amp;$B$3,BITACORA!$B$4:$B$7322,"&lt;="&amp;$B$4)</f>
        <v>0</v>
      </c>
      <c r="Q405" s="165">
        <f>COUNTIFS(BITACORA!$C$4:$C$7322,$B$7:$B$501,BITACORA!$E$4:$E$7322,$E$6:$AM$6,BITACORA!$B$4:$B$7322,"&gt;="&amp;$B$3,BITACORA!$B$4:$B$7322,"&lt;="&amp;$B$4)</f>
        <v>0</v>
      </c>
      <c r="R405" s="165">
        <f>COUNTIFS(BITACORA!$C$4:$C$7322,$B$7:$B$501,BITACORA!$E$4:$E$7322,$E$6:$AM$6,BITACORA!$B$4:$B$7322,"&gt;="&amp;$B$3,BITACORA!$B$4:$B$7322,"&lt;="&amp;$B$4)</f>
        <v>0</v>
      </c>
      <c r="S405" s="165">
        <f>COUNTIFS(BITACORA!$C$4:$C$7322,$B$7:$B$501,BITACORA!$E$4:$E$7322,$E$6:$AM$6,BITACORA!$B$4:$B$7322,"&gt;="&amp;$B$3,BITACORA!$B$4:$B$7322,"&lt;="&amp;$B$4)</f>
        <v>0</v>
      </c>
      <c r="T405" s="165">
        <f>COUNTIFS(BITACORA!$C$4:$C$7322,$B$7:$B$501,BITACORA!$E$4:$E$7322,$E$6:$AM$6,BITACORA!$B$4:$B$7322,"&gt;="&amp;$B$3,BITACORA!$B$4:$B$7322,"&lt;="&amp;$B$4)</f>
        <v>0</v>
      </c>
      <c r="U405" s="165">
        <f>COUNTIFS(BITACORA!$C$4:$C$7322,$B$7:$B$501,BITACORA!$E$4:$E$7322,$E$6:$AM$6,BITACORA!$B$4:$B$7322,"&gt;="&amp;$B$3,BITACORA!$B$4:$B$7322,"&lt;="&amp;$B$4)</f>
        <v>0</v>
      </c>
      <c r="V405" s="165">
        <f>COUNTIFS(BITACORA!$C$4:$C$7322,$B$7:$B$501,BITACORA!$E$4:$E$7322,$E$6:$AM$6,BITACORA!$B$4:$B$7322,"&gt;="&amp;$B$3,BITACORA!$B$4:$B$7322,"&lt;="&amp;$B$4)</f>
        <v>0</v>
      </c>
      <c r="W405" s="165">
        <f>COUNTIFS(BITACORA!$C$4:$C$7322,$B$7:$B$501,BITACORA!$E$4:$E$7322,$E$6:$AM$6,BITACORA!$B$4:$B$7322,"&gt;="&amp;$B$3,BITACORA!$B$4:$B$7322,"&lt;="&amp;$B$4)</f>
        <v>0</v>
      </c>
      <c r="X405" s="165">
        <f>COUNTIFS(BITACORA!$C$4:$C$7322,$B$7:$B$501,BITACORA!$E$4:$E$7322,$E$6:$AM$6,BITACORA!$B$4:$B$7322,"&gt;="&amp;$B$3,BITACORA!$B$4:$B$7322,"&lt;="&amp;$B$4)</f>
        <v>0</v>
      </c>
      <c r="Y405" s="165">
        <f>COUNTIFS(BITACORA!$C$4:$C$7322,$B$7:$B$501,BITACORA!$E$4:$E$7322,$E$6:$AM$6,BITACORA!$B$4:$B$7322,"&gt;="&amp;$B$3,BITACORA!$B$4:$B$7322,"&lt;="&amp;$B$4)</f>
        <v>0</v>
      </c>
      <c r="Z405" s="165">
        <f>COUNTIFS(BITACORA!$C$4:$C$7322,$B$7:$B$501,BITACORA!$E$4:$E$7322,$E$6:$AM$6,BITACORA!$B$4:$B$7322,"&gt;="&amp;$B$3,BITACORA!$B$4:$B$7322,"&lt;="&amp;$B$4)</f>
        <v>0</v>
      </c>
      <c r="AA405" s="165">
        <f>COUNTIFS(BITACORA!$C$4:$C$7322,$B$7:$B$501,BITACORA!$E$4:$E$7322,$E$6:$AM$6,BITACORA!$B$4:$B$7322,"&gt;="&amp;$B$3,BITACORA!$B$4:$B$7322,"&lt;="&amp;$B$4)</f>
        <v>0</v>
      </c>
      <c r="AB405" s="165">
        <f>COUNTIFS(BITACORA!$C$4:$C$7322,$B$7:$B$501,BITACORA!$E$4:$E$7322,$E$6:$AM$6,BITACORA!$B$4:$B$7322,"&gt;="&amp;$B$3,BITACORA!$B$4:$B$7322,"&lt;="&amp;$B$4)</f>
        <v>0</v>
      </c>
      <c r="AC405" s="165">
        <f>COUNTIFS(BITACORA!$C$4:$C$7322,$B$7:$B$501,BITACORA!$E$4:$E$7322,$E$6:$AM$6,BITACORA!$B$4:$B$7322,"&gt;="&amp;$B$3,BITACORA!$B$4:$B$7322,"&lt;="&amp;$B$4)</f>
        <v>0</v>
      </c>
      <c r="AD405" s="165">
        <f>COUNTIFS(BITACORA!$C$4:$C$7322,$B$7:$B$501,BITACORA!$E$4:$E$7322,$E$6:$AM$6,BITACORA!$B$4:$B$7322,"&gt;="&amp;$B$3,BITACORA!$B$4:$B$7322,"&lt;="&amp;$B$4)</f>
        <v>0</v>
      </c>
      <c r="AE405" s="165">
        <f>COUNTIFS(BITACORA!$C$4:$C$7322,$B$7:$B$501,BITACORA!$E$4:$E$7322,$E$6:$AM$6,BITACORA!$B$4:$B$7322,"&gt;="&amp;$B$3,BITACORA!$B$4:$B$7322,"&lt;="&amp;$B$4)</f>
        <v>0</v>
      </c>
      <c r="AF405" s="165">
        <f>COUNTIFS(BITACORA!$C$4:$C$7322,$B$7:$B$501,BITACORA!$E$4:$E$7322,$E$6:$AM$6,BITACORA!$B$4:$B$7322,"&gt;="&amp;$B$3,BITACORA!$B$4:$B$7322,"&lt;="&amp;$B$4)</f>
        <v>0</v>
      </c>
      <c r="AG405" s="165">
        <f>COUNTIFS(BITACORA!$C$4:$C$7322,$B$7:$B$501,BITACORA!$E$4:$E$7322,$E$6:$AM$6,BITACORA!$B$4:$B$7322,"&gt;="&amp;$B$3,BITACORA!$B$4:$B$7322,"&lt;="&amp;$B$4)</f>
        <v>0</v>
      </c>
      <c r="AH405" s="165">
        <f>COUNTIFS(BITACORA!$C$4:$C$7322,$B$7:$B$501,BITACORA!$E$4:$E$7322,$E$6:$AM$6,BITACORA!$B$4:$B$7322,"&gt;="&amp;$B$3,BITACORA!$B$4:$B$7322,"&lt;="&amp;$B$4)</f>
        <v>0</v>
      </c>
      <c r="AI405" s="165">
        <f>COUNTIFS(BITACORA!$C$4:$C$7322,$B$7:$B$501,BITACORA!$E$4:$E$7322,$E$6:$AM$6,BITACORA!$B$4:$B$7322,"&gt;="&amp;$B$3,BITACORA!$B$4:$B$7322,"&lt;="&amp;$B$4)</f>
        <v>0</v>
      </c>
      <c r="AJ405" s="165">
        <f>COUNTIFS(BITACORA!$C$4:$C$7322,$B$7:$B$501,BITACORA!$E$4:$E$7322,$E$6:$AM$6,BITACORA!$B$4:$B$7322,"&gt;="&amp;$B$3,BITACORA!$B$4:$B$7322,"&lt;="&amp;$B$4)</f>
        <v>0</v>
      </c>
      <c r="AK405" s="165">
        <f>COUNTIFS(BITACORA!$C$4:$C$7322,$B$7:$B$501,BITACORA!$E$4:$E$7322,$E$6:$AM$6,BITACORA!$B$4:$B$7322,"&gt;="&amp;$B$3,BITACORA!$B$4:$B$7322,"&lt;="&amp;$B$4)</f>
        <v>0</v>
      </c>
      <c r="AL405" s="165">
        <f>COUNTIFS(BITACORA!$C$4:$C$7322,$B$7:$B$501,BITACORA!$E$4:$E$7322,$E$6:$AM$6,BITACORA!$B$4:$B$7322,"&gt;="&amp;$B$3,BITACORA!$B$4:$B$7322,"&lt;="&amp;$B$4)</f>
        <v>0</v>
      </c>
      <c r="AM405" s="165">
        <f>COUNTIFS(BITACORA!$C$4:$C$7322,$B$7:$B$501,BITACORA!$E$4:$E$7322,$E$6:$AM$6,BITACORA!$B$4:$B$7322,"&gt;="&amp;$B$3,BITACORA!$B$4:$B$7322,"&lt;="&amp;$B$4)</f>
        <v>0</v>
      </c>
    </row>
    <row r="406" spans="1:39">
      <c r="A406" s="141"/>
      <c r="B406" s="165"/>
      <c r="C406" s="165"/>
      <c r="D406" s="164">
        <f t="shared" si="0"/>
        <v>0</v>
      </c>
      <c r="E406" s="165">
        <f>COUNTIFS(BITACORA!$C$4:$C$7322,$B$7:$B$501,BITACORA!$E$4:$E$7322,$E$6:$AM$6,BITACORA!$B$4:$B$7322,"&gt;="&amp;$B$3,BITACORA!$B$4:$B$7322,"&lt;="&amp;$B$4)</f>
        <v>0</v>
      </c>
      <c r="F406" s="165">
        <f>COUNTIFS(BITACORA!$C$4:$C$7322,$B$7:$B$501,BITACORA!$E$4:$E$7322,$E$6:$AM$6,BITACORA!$B$4:$B$7322,"&gt;="&amp;$B$3,BITACORA!$B$4:$B$7322,"&lt;="&amp;$B$4)</f>
        <v>0</v>
      </c>
      <c r="G406" s="165">
        <f>COUNTIFS(BITACORA!$C$4:$C$7322,$B$7:$B$501,BITACORA!$E$4:$E$7322,$E$6:$AM$6,BITACORA!$B$4:$B$7322,"&gt;="&amp;$B$3,BITACORA!$B$4:$B$7322,"&lt;="&amp;$B$4)</f>
        <v>0</v>
      </c>
      <c r="H406" s="165">
        <f>COUNTIFS(BITACORA!$C$4:$C$7322,$B$7:$B$501,BITACORA!$E$4:$E$7322,$E$6:$AM$6,BITACORA!$B$4:$B$7322,"&gt;="&amp;$B$3,BITACORA!$B$4:$B$7322,"&lt;="&amp;$B$4)</f>
        <v>0</v>
      </c>
      <c r="I406" s="165">
        <f>COUNTIFS(BITACORA!$C$4:$C$7322,$B$7:$B$501,BITACORA!$E$4:$E$7322,$E$6:$AM$6,BITACORA!$B$4:$B$7322,"&gt;="&amp;$B$3,BITACORA!$B$4:$B$7322,"&lt;="&amp;$B$4)</f>
        <v>0</v>
      </c>
      <c r="J406" s="165">
        <f>COUNTIFS(BITACORA!$C$4:$C$7322,$B$7:$B$501,BITACORA!$E$4:$E$7322,$E$6:$AM$6,BITACORA!$B$4:$B$7322,"&gt;="&amp;$B$3,BITACORA!$B$4:$B$7322,"&lt;="&amp;$B$4)</f>
        <v>0</v>
      </c>
      <c r="K406" s="165">
        <f>COUNTIFS(BITACORA!$C$4:$C$7322,$B$7:$B$501,BITACORA!$E$4:$E$7322,$E$6:$AM$6,BITACORA!$B$4:$B$7322,"&gt;="&amp;$B$3,BITACORA!$B$4:$B$7322,"&lt;="&amp;$B$4)</f>
        <v>0</v>
      </c>
      <c r="L406" s="165">
        <f>COUNTIFS(BITACORA!$C$4:$C$7322,$B$7:$B$501,BITACORA!$E$4:$E$7322,$E$6:$AM$6,BITACORA!$B$4:$B$7322,"&gt;="&amp;$B$3,BITACORA!$B$4:$B$7322,"&lt;="&amp;$B$4)</f>
        <v>0</v>
      </c>
      <c r="M406" s="165">
        <f>COUNTIFS(BITACORA!$C$4:$C$7322,$B$7:$B$501,BITACORA!$E$4:$E$7322,$E$6:$AM$6,BITACORA!$B$4:$B$7322,"&gt;="&amp;$B$3,BITACORA!$B$4:$B$7322,"&lt;="&amp;$B$4)</f>
        <v>0</v>
      </c>
      <c r="N406" s="165">
        <f>COUNTIFS(BITACORA!$C$4:$C$7322,$B$7:$B$501,BITACORA!$E$4:$E$7322,$E$6:$AM$6,BITACORA!$B$4:$B$7322,"&gt;="&amp;$B$3,BITACORA!$B$4:$B$7322,"&lt;="&amp;$B$4)</f>
        <v>0</v>
      </c>
      <c r="O406" s="165">
        <f>COUNTIFS(BITACORA!$C$4:$C$7322,$B$7:$B$501,BITACORA!$E$4:$E$7322,$E$6:$AM$6,BITACORA!$B$4:$B$7322,"&gt;="&amp;$B$3,BITACORA!$B$4:$B$7322,"&lt;="&amp;$B$4)</f>
        <v>0</v>
      </c>
      <c r="P406" s="165">
        <f>COUNTIFS(BITACORA!$C$4:$C$7322,$B$7:$B$501,BITACORA!$E$4:$E$7322,$E$6:$AM$6,BITACORA!$B$4:$B$7322,"&gt;="&amp;$B$3,BITACORA!$B$4:$B$7322,"&lt;="&amp;$B$4)</f>
        <v>0</v>
      </c>
      <c r="Q406" s="165">
        <f>COUNTIFS(BITACORA!$C$4:$C$7322,$B$7:$B$501,BITACORA!$E$4:$E$7322,$E$6:$AM$6,BITACORA!$B$4:$B$7322,"&gt;="&amp;$B$3,BITACORA!$B$4:$B$7322,"&lt;="&amp;$B$4)</f>
        <v>0</v>
      </c>
      <c r="R406" s="165">
        <f>COUNTIFS(BITACORA!$C$4:$C$7322,$B$7:$B$501,BITACORA!$E$4:$E$7322,$E$6:$AM$6,BITACORA!$B$4:$B$7322,"&gt;="&amp;$B$3,BITACORA!$B$4:$B$7322,"&lt;="&amp;$B$4)</f>
        <v>0</v>
      </c>
      <c r="S406" s="165">
        <f>COUNTIFS(BITACORA!$C$4:$C$7322,$B$7:$B$501,BITACORA!$E$4:$E$7322,$E$6:$AM$6,BITACORA!$B$4:$B$7322,"&gt;="&amp;$B$3,BITACORA!$B$4:$B$7322,"&lt;="&amp;$B$4)</f>
        <v>0</v>
      </c>
      <c r="T406" s="165">
        <f>COUNTIFS(BITACORA!$C$4:$C$7322,$B$7:$B$501,BITACORA!$E$4:$E$7322,$E$6:$AM$6,BITACORA!$B$4:$B$7322,"&gt;="&amp;$B$3,BITACORA!$B$4:$B$7322,"&lt;="&amp;$B$4)</f>
        <v>0</v>
      </c>
      <c r="U406" s="165">
        <f>COUNTIFS(BITACORA!$C$4:$C$7322,$B$7:$B$501,BITACORA!$E$4:$E$7322,$E$6:$AM$6,BITACORA!$B$4:$B$7322,"&gt;="&amp;$B$3,BITACORA!$B$4:$B$7322,"&lt;="&amp;$B$4)</f>
        <v>0</v>
      </c>
      <c r="V406" s="165">
        <f>COUNTIFS(BITACORA!$C$4:$C$7322,$B$7:$B$501,BITACORA!$E$4:$E$7322,$E$6:$AM$6,BITACORA!$B$4:$B$7322,"&gt;="&amp;$B$3,BITACORA!$B$4:$B$7322,"&lt;="&amp;$B$4)</f>
        <v>0</v>
      </c>
      <c r="W406" s="165">
        <f>COUNTIFS(BITACORA!$C$4:$C$7322,$B$7:$B$501,BITACORA!$E$4:$E$7322,$E$6:$AM$6,BITACORA!$B$4:$B$7322,"&gt;="&amp;$B$3,BITACORA!$B$4:$B$7322,"&lt;="&amp;$B$4)</f>
        <v>0</v>
      </c>
      <c r="X406" s="165">
        <f>COUNTIFS(BITACORA!$C$4:$C$7322,$B$7:$B$501,BITACORA!$E$4:$E$7322,$E$6:$AM$6,BITACORA!$B$4:$B$7322,"&gt;="&amp;$B$3,BITACORA!$B$4:$B$7322,"&lt;="&amp;$B$4)</f>
        <v>0</v>
      </c>
      <c r="Y406" s="165">
        <f>COUNTIFS(BITACORA!$C$4:$C$7322,$B$7:$B$501,BITACORA!$E$4:$E$7322,$E$6:$AM$6,BITACORA!$B$4:$B$7322,"&gt;="&amp;$B$3,BITACORA!$B$4:$B$7322,"&lt;="&amp;$B$4)</f>
        <v>0</v>
      </c>
      <c r="Z406" s="165">
        <f>COUNTIFS(BITACORA!$C$4:$C$7322,$B$7:$B$501,BITACORA!$E$4:$E$7322,$E$6:$AM$6,BITACORA!$B$4:$B$7322,"&gt;="&amp;$B$3,BITACORA!$B$4:$B$7322,"&lt;="&amp;$B$4)</f>
        <v>0</v>
      </c>
      <c r="AA406" s="165">
        <f>COUNTIFS(BITACORA!$C$4:$C$7322,$B$7:$B$501,BITACORA!$E$4:$E$7322,$E$6:$AM$6,BITACORA!$B$4:$B$7322,"&gt;="&amp;$B$3,BITACORA!$B$4:$B$7322,"&lt;="&amp;$B$4)</f>
        <v>0</v>
      </c>
      <c r="AB406" s="165">
        <f>COUNTIFS(BITACORA!$C$4:$C$7322,$B$7:$B$501,BITACORA!$E$4:$E$7322,$E$6:$AM$6,BITACORA!$B$4:$B$7322,"&gt;="&amp;$B$3,BITACORA!$B$4:$B$7322,"&lt;="&amp;$B$4)</f>
        <v>0</v>
      </c>
      <c r="AC406" s="165">
        <f>COUNTIFS(BITACORA!$C$4:$C$7322,$B$7:$B$501,BITACORA!$E$4:$E$7322,$E$6:$AM$6,BITACORA!$B$4:$B$7322,"&gt;="&amp;$B$3,BITACORA!$B$4:$B$7322,"&lt;="&amp;$B$4)</f>
        <v>0</v>
      </c>
      <c r="AD406" s="165">
        <f>COUNTIFS(BITACORA!$C$4:$C$7322,$B$7:$B$501,BITACORA!$E$4:$E$7322,$E$6:$AM$6,BITACORA!$B$4:$B$7322,"&gt;="&amp;$B$3,BITACORA!$B$4:$B$7322,"&lt;="&amp;$B$4)</f>
        <v>0</v>
      </c>
      <c r="AE406" s="165">
        <f>COUNTIFS(BITACORA!$C$4:$C$7322,$B$7:$B$501,BITACORA!$E$4:$E$7322,$E$6:$AM$6,BITACORA!$B$4:$B$7322,"&gt;="&amp;$B$3,BITACORA!$B$4:$B$7322,"&lt;="&amp;$B$4)</f>
        <v>0</v>
      </c>
      <c r="AF406" s="165">
        <f>COUNTIFS(BITACORA!$C$4:$C$7322,$B$7:$B$501,BITACORA!$E$4:$E$7322,$E$6:$AM$6,BITACORA!$B$4:$B$7322,"&gt;="&amp;$B$3,BITACORA!$B$4:$B$7322,"&lt;="&amp;$B$4)</f>
        <v>0</v>
      </c>
      <c r="AG406" s="165">
        <f>COUNTIFS(BITACORA!$C$4:$C$7322,$B$7:$B$501,BITACORA!$E$4:$E$7322,$E$6:$AM$6,BITACORA!$B$4:$B$7322,"&gt;="&amp;$B$3,BITACORA!$B$4:$B$7322,"&lt;="&amp;$B$4)</f>
        <v>0</v>
      </c>
      <c r="AH406" s="165">
        <f>COUNTIFS(BITACORA!$C$4:$C$7322,$B$7:$B$501,BITACORA!$E$4:$E$7322,$E$6:$AM$6,BITACORA!$B$4:$B$7322,"&gt;="&amp;$B$3,BITACORA!$B$4:$B$7322,"&lt;="&amp;$B$4)</f>
        <v>0</v>
      </c>
      <c r="AI406" s="165">
        <f>COUNTIFS(BITACORA!$C$4:$C$7322,$B$7:$B$501,BITACORA!$E$4:$E$7322,$E$6:$AM$6,BITACORA!$B$4:$B$7322,"&gt;="&amp;$B$3,BITACORA!$B$4:$B$7322,"&lt;="&amp;$B$4)</f>
        <v>0</v>
      </c>
      <c r="AJ406" s="165">
        <f>COUNTIFS(BITACORA!$C$4:$C$7322,$B$7:$B$501,BITACORA!$E$4:$E$7322,$E$6:$AM$6,BITACORA!$B$4:$B$7322,"&gt;="&amp;$B$3,BITACORA!$B$4:$B$7322,"&lt;="&amp;$B$4)</f>
        <v>0</v>
      </c>
      <c r="AK406" s="165">
        <f>COUNTIFS(BITACORA!$C$4:$C$7322,$B$7:$B$501,BITACORA!$E$4:$E$7322,$E$6:$AM$6,BITACORA!$B$4:$B$7322,"&gt;="&amp;$B$3,BITACORA!$B$4:$B$7322,"&lt;="&amp;$B$4)</f>
        <v>0</v>
      </c>
      <c r="AL406" s="165">
        <f>COUNTIFS(BITACORA!$C$4:$C$7322,$B$7:$B$501,BITACORA!$E$4:$E$7322,$E$6:$AM$6,BITACORA!$B$4:$B$7322,"&gt;="&amp;$B$3,BITACORA!$B$4:$B$7322,"&lt;="&amp;$B$4)</f>
        <v>0</v>
      </c>
      <c r="AM406" s="165">
        <f>COUNTIFS(BITACORA!$C$4:$C$7322,$B$7:$B$501,BITACORA!$E$4:$E$7322,$E$6:$AM$6,BITACORA!$B$4:$B$7322,"&gt;="&amp;$B$3,BITACORA!$B$4:$B$7322,"&lt;="&amp;$B$4)</f>
        <v>0</v>
      </c>
    </row>
    <row r="407" spans="1:39">
      <c r="A407" s="141"/>
      <c r="B407" s="165"/>
      <c r="C407" s="165"/>
      <c r="D407" s="164">
        <f t="shared" si="0"/>
        <v>0</v>
      </c>
      <c r="E407" s="165">
        <f>COUNTIFS(BITACORA!$C$4:$C$7322,$B$7:$B$501,BITACORA!$E$4:$E$7322,$E$6:$AM$6,BITACORA!$B$4:$B$7322,"&gt;="&amp;$B$3,BITACORA!$B$4:$B$7322,"&lt;="&amp;$B$4)</f>
        <v>0</v>
      </c>
      <c r="F407" s="165">
        <f>COUNTIFS(BITACORA!$C$4:$C$7322,$B$7:$B$501,BITACORA!$E$4:$E$7322,$E$6:$AM$6,BITACORA!$B$4:$B$7322,"&gt;="&amp;$B$3,BITACORA!$B$4:$B$7322,"&lt;="&amp;$B$4)</f>
        <v>0</v>
      </c>
      <c r="G407" s="165">
        <f>COUNTIFS(BITACORA!$C$4:$C$7322,$B$7:$B$501,BITACORA!$E$4:$E$7322,$E$6:$AM$6,BITACORA!$B$4:$B$7322,"&gt;="&amp;$B$3,BITACORA!$B$4:$B$7322,"&lt;="&amp;$B$4)</f>
        <v>0</v>
      </c>
      <c r="H407" s="165">
        <f>COUNTIFS(BITACORA!$C$4:$C$7322,$B$7:$B$501,BITACORA!$E$4:$E$7322,$E$6:$AM$6,BITACORA!$B$4:$B$7322,"&gt;="&amp;$B$3,BITACORA!$B$4:$B$7322,"&lt;="&amp;$B$4)</f>
        <v>0</v>
      </c>
      <c r="I407" s="165">
        <f>COUNTIFS(BITACORA!$C$4:$C$7322,$B$7:$B$501,BITACORA!$E$4:$E$7322,$E$6:$AM$6,BITACORA!$B$4:$B$7322,"&gt;="&amp;$B$3,BITACORA!$B$4:$B$7322,"&lt;="&amp;$B$4)</f>
        <v>0</v>
      </c>
      <c r="J407" s="165">
        <f>COUNTIFS(BITACORA!$C$4:$C$7322,$B$7:$B$501,BITACORA!$E$4:$E$7322,$E$6:$AM$6,BITACORA!$B$4:$B$7322,"&gt;="&amp;$B$3,BITACORA!$B$4:$B$7322,"&lt;="&amp;$B$4)</f>
        <v>0</v>
      </c>
      <c r="K407" s="165">
        <f>COUNTIFS(BITACORA!$C$4:$C$7322,$B$7:$B$501,BITACORA!$E$4:$E$7322,$E$6:$AM$6,BITACORA!$B$4:$B$7322,"&gt;="&amp;$B$3,BITACORA!$B$4:$B$7322,"&lt;="&amp;$B$4)</f>
        <v>0</v>
      </c>
      <c r="L407" s="165">
        <f>COUNTIFS(BITACORA!$C$4:$C$7322,$B$7:$B$501,BITACORA!$E$4:$E$7322,$E$6:$AM$6,BITACORA!$B$4:$B$7322,"&gt;="&amp;$B$3,BITACORA!$B$4:$B$7322,"&lt;="&amp;$B$4)</f>
        <v>0</v>
      </c>
      <c r="M407" s="165">
        <f>COUNTIFS(BITACORA!$C$4:$C$7322,$B$7:$B$501,BITACORA!$E$4:$E$7322,$E$6:$AM$6,BITACORA!$B$4:$B$7322,"&gt;="&amp;$B$3,BITACORA!$B$4:$B$7322,"&lt;="&amp;$B$4)</f>
        <v>0</v>
      </c>
      <c r="N407" s="165">
        <f>COUNTIFS(BITACORA!$C$4:$C$7322,$B$7:$B$501,BITACORA!$E$4:$E$7322,$E$6:$AM$6,BITACORA!$B$4:$B$7322,"&gt;="&amp;$B$3,BITACORA!$B$4:$B$7322,"&lt;="&amp;$B$4)</f>
        <v>0</v>
      </c>
      <c r="O407" s="165">
        <f>COUNTIFS(BITACORA!$C$4:$C$7322,$B$7:$B$501,BITACORA!$E$4:$E$7322,$E$6:$AM$6,BITACORA!$B$4:$B$7322,"&gt;="&amp;$B$3,BITACORA!$B$4:$B$7322,"&lt;="&amp;$B$4)</f>
        <v>0</v>
      </c>
      <c r="P407" s="165">
        <f>COUNTIFS(BITACORA!$C$4:$C$7322,$B$7:$B$501,BITACORA!$E$4:$E$7322,$E$6:$AM$6,BITACORA!$B$4:$B$7322,"&gt;="&amp;$B$3,BITACORA!$B$4:$B$7322,"&lt;="&amp;$B$4)</f>
        <v>0</v>
      </c>
      <c r="Q407" s="165">
        <f>COUNTIFS(BITACORA!$C$4:$C$7322,$B$7:$B$501,BITACORA!$E$4:$E$7322,$E$6:$AM$6,BITACORA!$B$4:$B$7322,"&gt;="&amp;$B$3,BITACORA!$B$4:$B$7322,"&lt;="&amp;$B$4)</f>
        <v>0</v>
      </c>
      <c r="R407" s="165">
        <f>COUNTIFS(BITACORA!$C$4:$C$7322,$B$7:$B$501,BITACORA!$E$4:$E$7322,$E$6:$AM$6,BITACORA!$B$4:$B$7322,"&gt;="&amp;$B$3,BITACORA!$B$4:$B$7322,"&lt;="&amp;$B$4)</f>
        <v>0</v>
      </c>
      <c r="S407" s="165">
        <f>COUNTIFS(BITACORA!$C$4:$C$7322,$B$7:$B$501,BITACORA!$E$4:$E$7322,$E$6:$AM$6,BITACORA!$B$4:$B$7322,"&gt;="&amp;$B$3,BITACORA!$B$4:$B$7322,"&lt;="&amp;$B$4)</f>
        <v>0</v>
      </c>
      <c r="T407" s="165">
        <f>COUNTIFS(BITACORA!$C$4:$C$7322,$B$7:$B$501,BITACORA!$E$4:$E$7322,$E$6:$AM$6,BITACORA!$B$4:$B$7322,"&gt;="&amp;$B$3,BITACORA!$B$4:$B$7322,"&lt;="&amp;$B$4)</f>
        <v>0</v>
      </c>
      <c r="U407" s="165">
        <f>COUNTIFS(BITACORA!$C$4:$C$7322,$B$7:$B$501,BITACORA!$E$4:$E$7322,$E$6:$AM$6,BITACORA!$B$4:$B$7322,"&gt;="&amp;$B$3,BITACORA!$B$4:$B$7322,"&lt;="&amp;$B$4)</f>
        <v>0</v>
      </c>
      <c r="V407" s="165">
        <f>COUNTIFS(BITACORA!$C$4:$C$7322,$B$7:$B$501,BITACORA!$E$4:$E$7322,$E$6:$AM$6,BITACORA!$B$4:$B$7322,"&gt;="&amp;$B$3,BITACORA!$B$4:$B$7322,"&lt;="&amp;$B$4)</f>
        <v>0</v>
      </c>
      <c r="W407" s="165">
        <f>COUNTIFS(BITACORA!$C$4:$C$7322,$B$7:$B$501,BITACORA!$E$4:$E$7322,$E$6:$AM$6,BITACORA!$B$4:$B$7322,"&gt;="&amp;$B$3,BITACORA!$B$4:$B$7322,"&lt;="&amp;$B$4)</f>
        <v>0</v>
      </c>
      <c r="X407" s="165">
        <f>COUNTIFS(BITACORA!$C$4:$C$7322,$B$7:$B$501,BITACORA!$E$4:$E$7322,$E$6:$AM$6,BITACORA!$B$4:$B$7322,"&gt;="&amp;$B$3,BITACORA!$B$4:$B$7322,"&lt;="&amp;$B$4)</f>
        <v>0</v>
      </c>
      <c r="Y407" s="165">
        <f>COUNTIFS(BITACORA!$C$4:$C$7322,$B$7:$B$501,BITACORA!$E$4:$E$7322,$E$6:$AM$6,BITACORA!$B$4:$B$7322,"&gt;="&amp;$B$3,BITACORA!$B$4:$B$7322,"&lt;="&amp;$B$4)</f>
        <v>0</v>
      </c>
      <c r="Z407" s="165">
        <f>COUNTIFS(BITACORA!$C$4:$C$7322,$B$7:$B$501,BITACORA!$E$4:$E$7322,$E$6:$AM$6,BITACORA!$B$4:$B$7322,"&gt;="&amp;$B$3,BITACORA!$B$4:$B$7322,"&lt;="&amp;$B$4)</f>
        <v>0</v>
      </c>
      <c r="AA407" s="165">
        <f>COUNTIFS(BITACORA!$C$4:$C$7322,$B$7:$B$501,BITACORA!$E$4:$E$7322,$E$6:$AM$6,BITACORA!$B$4:$B$7322,"&gt;="&amp;$B$3,BITACORA!$B$4:$B$7322,"&lt;="&amp;$B$4)</f>
        <v>0</v>
      </c>
      <c r="AB407" s="165">
        <f>COUNTIFS(BITACORA!$C$4:$C$7322,$B$7:$B$501,BITACORA!$E$4:$E$7322,$E$6:$AM$6,BITACORA!$B$4:$B$7322,"&gt;="&amp;$B$3,BITACORA!$B$4:$B$7322,"&lt;="&amp;$B$4)</f>
        <v>0</v>
      </c>
      <c r="AC407" s="165">
        <f>COUNTIFS(BITACORA!$C$4:$C$7322,$B$7:$B$501,BITACORA!$E$4:$E$7322,$E$6:$AM$6,BITACORA!$B$4:$B$7322,"&gt;="&amp;$B$3,BITACORA!$B$4:$B$7322,"&lt;="&amp;$B$4)</f>
        <v>0</v>
      </c>
      <c r="AD407" s="165">
        <f>COUNTIFS(BITACORA!$C$4:$C$7322,$B$7:$B$501,BITACORA!$E$4:$E$7322,$E$6:$AM$6,BITACORA!$B$4:$B$7322,"&gt;="&amp;$B$3,BITACORA!$B$4:$B$7322,"&lt;="&amp;$B$4)</f>
        <v>0</v>
      </c>
      <c r="AE407" s="165">
        <f>COUNTIFS(BITACORA!$C$4:$C$7322,$B$7:$B$501,BITACORA!$E$4:$E$7322,$E$6:$AM$6,BITACORA!$B$4:$B$7322,"&gt;="&amp;$B$3,BITACORA!$B$4:$B$7322,"&lt;="&amp;$B$4)</f>
        <v>0</v>
      </c>
      <c r="AF407" s="165">
        <f>COUNTIFS(BITACORA!$C$4:$C$7322,$B$7:$B$501,BITACORA!$E$4:$E$7322,$E$6:$AM$6,BITACORA!$B$4:$B$7322,"&gt;="&amp;$B$3,BITACORA!$B$4:$B$7322,"&lt;="&amp;$B$4)</f>
        <v>0</v>
      </c>
      <c r="AG407" s="165">
        <f>COUNTIFS(BITACORA!$C$4:$C$7322,$B$7:$B$501,BITACORA!$E$4:$E$7322,$E$6:$AM$6,BITACORA!$B$4:$B$7322,"&gt;="&amp;$B$3,BITACORA!$B$4:$B$7322,"&lt;="&amp;$B$4)</f>
        <v>0</v>
      </c>
      <c r="AH407" s="165">
        <f>COUNTIFS(BITACORA!$C$4:$C$7322,$B$7:$B$501,BITACORA!$E$4:$E$7322,$E$6:$AM$6,BITACORA!$B$4:$B$7322,"&gt;="&amp;$B$3,BITACORA!$B$4:$B$7322,"&lt;="&amp;$B$4)</f>
        <v>0</v>
      </c>
      <c r="AI407" s="165">
        <f>COUNTIFS(BITACORA!$C$4:$C$7322,$B$7:$B$501,BITACORA!$E$4:$E$7322,$E$6:$AM$6,BITACORA!$B$4:$B$7322,"&gt;="&amp;$B$3,BITACORA!$B$4:$B$7322,"&lt;="&amp;$B$4)</f>
        <v>0</v>
      </c>
      <c r="AJ407" s="165">
        <f>COUNTIFS(BITACORA!$C$4:$C$7322,$B$7:$B$501,BITACORA!$E$4:$E$7322,$E$6:$AM$6,BITACORA!$B$4:$B$7322,"&gt;="&amp;$B$3,BITACORA!$B$4:$B$7322,"&lt;="&amp;$B$4)</f>
        <v>0</v>
      </c>
      <c r="AK407" s="165">
        <f>COUNTIFS(BITACORA!$C$4:$C$7322,$B$7:$B$501,BITACORA!$E$4:$E$7322,$E$6:$AM$6,BITACORA!$B$4:$B$7322,"&gt;="&amp;$B$3,BITACORA!$B$4:$B$7322,"&lt;="&amp;$B$4)</f>
        <v>0</v>
      </c>
      <c r="AL407" s="165">
        <f>COUNTIFS(BITACORA!$C$4:$C$7322,$B$7:$B$501,BITACORA!$E$4:$E$7322,$E$6:$AM$6,BITACORA!$B$4:$B$7322,"&gt;="&amp;$B$3,BITACORA!$B$4:$B$7322,"&lt;="&amp;$B$4)</f>
        <v>0</v>
      </c>
      <c r="AM407" s="165">
        <f>COUNTIFS(BITACORA!$C$4:$C$7322,$B$7:$B$501,BITACORA!$E$4:$E$7322,$E$6:$AM$6,BITACORA!$B$4:$B$7322,"&gt;="&amp;$B$3,BITACORA!$B$4:$B$7322,"&lt;="&amp;$B$4)</f>
        <v>0</v>
      </c>
    </row>
    <row r="408" spans="1:39">
      <c r="A408" s="141"/>
      <c r="B408" s="165"/>
      <c r="C408" s="165"/>
      <c r="D408" s="164">
        <f t="shared" si="0"/>
        <v>0</v>
      </c>
      <c r="E408" s="165">
        <f>COUNTIFS(BITACORA!$C$4:$C$7322,$B$7:$B$501,BITACORA!$E$4:$E$7322,$E$6:$AM$6,BITACORA!$B$4:$B$7322,"&gt;="&amp;$B$3,BITACORA!$B$4:$B$7322,"&lt;="&amp;$B$4)</f>
        <v>0</v>
      </c>
      <c r="F408" s="165">
        <f>COUNTIFS(BITACORA!$C$4:$C$7322,$B$7:$B$501,BITACORA!$E$4:$E$7322,$E$6:$AM$6,BITACORA!$B$4:$B$7322,"&gt;="&amp;$B$3,BITACORA!$B$4:$B$7322,"&lt;="&amp;$B$4)</f>
        <v>0</v>
      </c>
      <c r="G408" s="165">
        <f>COUNTIFS(BITACORA!$C$4:$C$7322,$B$7:$B$501,BITACORA!$E$4:$E$7322,$E$6:$AM$6,BITACORA!$B$4:$B$7322,"&gt;="&amp;$B$3,BITACORA!$B$4:$B$7322,"&lt;="&amp;$B$4)</f>
        <v>0</v>
      </c>
      <c r="H408" s="165">
        <f>COUNTIFS(BITACORA!$C$4:$C$7322,$B$7:$B$501,BITACORA!$E$4:$E$7322,$E$6:$AM$6,BITACORA!$B$4:$B$7322,"&gt;="&amp;$B$3,BITACORA!$B$4:$B$7322,"&lt;="&amp;$B$4)</f>
        <v>0</v>
      </c>
      <c r="I408" s="165">
        <f>COUNTIFS(BITACORA!$C$4:$C$7322,$B$7:$B$501,BITACORA!$E$4:$E$7322,$E$6:$AM$6,BITACORA!$B$4:$B$7322,"&gt;="&amp;$B$3,BITACORA!$B$4:$B$7322,"&lt;="&amp;$B$4)</f>
        <v>0</v>
      </c>
      <c r="J408" s="165">
        <f>COUNTIFS(BITACORA!$C$4:$C$7322,$B$7:$B$501,BITACORA!$E$4:$E$7322,$E$6:$AM$6,BITACORA!$B$4:$B$7322,"&gt;="&amp;$B$3,BITACORA!$B$4:$B$7322,"&lt;="&amp;$B$4)</f>
        <v>0</v>
      </c>
      <c r="K408" s="165">
        <f>COUNTIFS(BITACORA!$C$4:$C$7322,$B$7:$B$501,BITACORA!$E$4:$E$7322,$E$6:$AM$6,BITACORA!$B$4:$B$7322,"&gt;="&amp;$B$3,BITACORA!$B$4:$B$7322,"&lt;="&amp;$B$4)</f>
        <v>0</v>
      </c>
      <c r="L408" s="165">
        <f>COUNTIFS(BITACORA!$C$4:$C$7322,$B$7:$B$501,BITACORA!$E$4:$E$7322,$E$6:$AM$6,BITACORA!$B$4:$B$7322,"&gt;="&amp;$B$3,BITACORA!$B$4:$B$7322,"&lt;="&amp;$B$4)</f>
        <v>0</v>
      </c>
      <c r="M408" s="165">
        <f>COUNTIFS(BITACORA!$C$4:$C$7322,$B$7:$B$501,BITACORA!$E$4:$E$7322,$E$6:$AM$6,BITACORA!$B$4:$B$7322,"&gt;="&amp;$B$3,BITACORA!$B$4:$B$7322,"&lt;="&amp;$B$4)</f>
        <v>0</v>
      </c>
      <c r="N408" s="165">
        <f>COUNTIFS(BITACORA!$C$4:$C$7322,$B$7:$B$501,BITACORA!$E$4:$E$7322,$E$6:$AM$6,BITACORA!$B$4:$B$7322,"&gt;="&amp;$B$3,BITACORA!$B$4:$B$7322,"&lt;="&amp;$B$4)</f>
        <v>0</v>
      </c>
      <c r="O408" s="165">
        <f>COUNTIFS(BITACORA!$C$4:$C$7322,$B$7:$B$501,BITACORA!$E$4:$E$7322,$E$6:$AM$6,BITACORA!$B$4:$B$7322,"&gt;="&amp;$B$3,BITACORA!$B$4:$B$7322,"&lt;="&amp;$B$4)</f>
        <v>0</v>
      </c>
      <c r="P408" s="165">
        <f>COUNTIFS(BITACORA!$C$4:$C$7322,$B$7:$B$501,BITACORA!$E$4:$E$7322,$E$6:$AM$6,BITACORA!$B$4:$B$7322,"&gt;="&amp;$B$3,BITACORA!$B$4:$B$7322,"&lt;="&amp;$B$4)</f>
        <v>0</v>
      </c>
      <c r="Q408" s="165">
        <f>COUNTIFS(BITACORA!$C$4:$C$7322,$B$7:$B$501,BITACORA!$E$4:$E$7322,$E$6:$AM$6,BITACORA!$B$4:$B$7322,"&gt;="&amp;$B$3,BITACORA!$B$4:$B$7322,"&lt;="&amp;$B$4)</f>
        <v>0</v>
      </c>
      <c r="R408" s="165">
        <f>COUNTIFS(BITACORA!$C$4:$C$7322,$B$7:$B$501,BITACORA!$E$4:$E$7322,$E$6:$AM$6,BITACORA!$B$4:$B$7322,"&gt;="&amp;$B$3,BITACORA!$B$4:$B$7322,"&lt;="&amp;$B$4)</f>
        <v>0</v>
      </c>
      <c r="S408" s="165">
        <f>COUNTIFS(BITACORA!$C$4:$C$7322,$B$7:$B$501,BITACORA!$E$4:$E$7322,$E$6:$AM$6,BITACORA!$B$4:$B$7322,"&gt;="&amp;$B$3,BITACORA!$B$4:$B$7322,"&lt;="&amp;$B$4)</f>
        <v>0</v>
      </c>
      <c r="T408" s="165">
        <f>COUNTIFS(BITACORA!$C$4:$C$7322,$B$7:$B$501,BITACORA!$E$4:$E$7322,$E$6:$AM$6,BITACORA!$B$4:$B$7322,"&gt;="&amp;$B$3,BITACORA!$B$4:$B$7322,"&lt;="&amp;$B$4)</f>
        <v>0</v>
      </c>
      <c r="U408" s="165">
        <f>COUNTIFS(BITACORA!$C$4:$C$7322,$B$7:$B$501,BITACORA!$E$4:$E$7322,$E$6:$AM$6,BITACORA!$B$4:$B$7322,"&gt;="&amp;$B$3,BITACORA!$B$4:$B$7322,"&lt;="&amp;$B$4)</f>
        <v>0</v>
      </c>
      <c r="V408" s="165">
        <f>COUNTIFS(BITACORA!$C$4:$C$7322,$B$7:$B$501,BITACORA!$E$4:$E$7322,$E$6:$AM$6,BITACORA!$B$4:$B$7322,"&gt;="&amp;$B$3,BITACORA!$B$4:$B$7322,"&lt;="&amp;$B$4)</f>
        <v>0</v>
      </c>
      <c r="W408" s="165">
        <f>COUNTIFS(BITACORA!$C$4:$C$7322,$B$7:$B$501,BITACORA!$E$4:$E$7322,$E$6:$AM$6,BITACORA!$B$4:$B$7322,"&gt;="&amp;$B$3,BITACORA!$B$4:$B$7322,"&lt;="&amp;$B$4)</f>
        <v>0</v>
      </c>
      <c r="X408" s="165">
        <f>COUNTIFS(BITACORA!$C$4:$C$7322,$B$7:$B$501,BITACORA!$E$4:$E$7322,$E$6:$AM$6,BITACORA!$B$4:$B$7322,"&gt;="&amp;$B$3,BITACORA!$B$4:$B$7322,"&lt;="&amp;$B$4)</f>
        <v>0</v>
      </c>
      <c r="Y408" s="165">
        <f>COUNTIFS(BITACORA!$C$4:$C$7322,$B$7:$B$501,BITACORA!$E$4:$E$7322,$E$6:$AM$6,BITACORA!$B$4:$B$7322,"&gt;="&amp;$B$3,BITACORA!$B$4:$B$7322,"&lt;="&amp;$B$4)</f>
        <v>0</v>
      </c>
      <c r="Z408" s="165">
        <f>COUNTIFS(BITACORA!$C$4:$C$7322,$B$7:$B$501,BITACORA!$E$4:$E$7322,$E$6:$AM$6,BITACORA!$B$4:$B$7322,"&gt;="&amp;$B$3,BITACORA!$B$4:$B$7322,"&lt;="&amp;$B$4)</f>
        <v>0</v>
      </c>
      <c r="AA408" s="165">
        <f>COUNTIFS(BITACORA!$C$4:$C$7322,$B$7:$B$501,BITACORA!$E$4:$E$7322,$E$6:$AM$6,BITACORA!$B$4:$B$7322,"&gt;="&amp;$B$3,BITACORA!$B$4:$B$7322,"&lt;="&amp;$B$4)</f>
        <v>0</v>
      </c>
      <c r="AB408" s="165">
        <f>COUNTIFS(BITACORA!$C$4:$C$7322,$B$7:$B$501,BITACORA!$E$4:$E$7322,$E$6:$AM$6,BITACORA!$B$4:$B$7322,"&gt;="&amp;$B$3,BITACORA!$B$4:$B$7322,"&lt;="&amp;$B$4)</f>
        <v>0</v>
      </c>
      <c r="AC408" s="165">
        <f>COUNTIFS(BITACORA!$C$4:$C$7322,$B$7:$B$501,BITACORA!$E$4:$E$7322,$E$6:$AM$6,BITACORA!$B$4:$B$7322,"&gt;="&amp;$B$3,BITACORA!$B$4:$B$7322,"&lt;="&amp;$B$4)</f>
        <v>0</v>
      </c>
      <c r="AD408" s="165">
        <f>COUNTIFS(BITACORA!$C$4:$C$7322,$B$7:$B$501,BITACORA!$E$4:$E$7322,$E$6:$AM$6,BITACORA!$B$4:$B$7322,"&gt;="&amp;$B$3,BITACORA!$B$4:$B$7322,"&lt;="&amp;$B$4)</f>
        <v>0</v>
      </c>
      <c r="AE408" s="165">
        <f>COUNTIFS(BITACORA!$C$4:$C$7322,$B$7:$B$501,BITACORA!$E$4:$E$7322,$E$6:$AM$6,BITACORA!$B$4:$B$7322,"&gt;="&amp;$B$3,BITACORA!$B$4:$B$7322,"&lt;="&amp;$B$4)</f>
        <v>0</v>
      </c>
      <c r="AF408" s="165">
        <f>COUNTIFS(BITACORA!$C$4:$C$7322,$B$7:$B$501,BITACORA!$E$4:$E$7322,$E$6:$AM$6,BITACORA!$B$4:$B$7322,"&gt;="&amp;$B$3,BITACORA!$B$4:$B$7322,"&lt;="&amp;$B$4)</f>
        <v>0</v>
      </c>
      <c r="AG408" s="165">
        <f>COUNTIFS(BITACORA!$C$4:$C$7322,$B$7:$B$501,BITACORA!$E$4:$E$7322,$E$6:$AM$6,BITACORA!$B$4:$B$7322,"&gt;="&amp;$B$3,BITACORA!$B$4:$B$7322,"&lt;="&amp;$B$4)</f>
        <v>0</v>
      </c>
      <c r="AH408" s="165">
        <f>COUNTIFS(BITACORA!$C$4:$C$7322,$B$7:$B$501,BITACORA!$E$4:$E$7322,$E$6:$AM$6,BITACORA!$B$4:$B$7322,"&gt;="&amp;$B$3,BITACORA!$B$4:$B$7322,"&lt;="&amp;$B$4)</f>
        <v>0</v>
      </c>
      <c r="AI408" s="165">
        <f>COUNTIFS(BITACORA!$C$4:$C$7322,$B$7:$B$501,BITACORA!$E$4:$E$7322,$E$6:$AM$6,BITACORA!$B$4:$B$7322,"&gt;="&amp;$B$3,BITACORA!$B$4:$B$7322,"&lt;="&amp;$B$4)</f>
        <v>0</v>
      </c>
      <c r="AJ408" s="165">
        <f>COUNTIFS(BITACORA!$C$4:$C$7322,$B$7:$B$501,BITACORA!$E$4:$E$7322,$E$6:$AM$6,BITACORA!$B$4:$B$7322,"&gt;="&amp;$B$3,BITACORA!$B$4:$B$7322,"&lt;="&amp;$B$4)</f>
        <v>0</v>
      </c>
      <c r="AK408" s="165">
        <f>COUNTIFS(BITACORA!$C$4:$C$7322,$B$7:$B$501,BITACORA!$E$4:$E$7322,$E$6:$AM$6,BITACORA!$B$4:$B$7322,"&gt;="&amp;$B$3,BITACORA!$B$4:$B$7322,"&lt;="&amp;$B$4)</f>
        <v>0</v>
      </c>
      <c r="AL408" s="165">
        <f>COUNTIFS(BITACORA!$C$4:$C$7322,$B$7:$B$501,BITACORA!$E$4:$E$7322,$E$6:$AM$6,BITACORA!$B$4:$B$7322,"&gt;="&amp;$B$3,BITACORA!$B$4:$B$7322,"&lt;="&amp;$B$4)</f>
        <v>0</v>
      </c>
      <c r="AM408" s="165">
        <f>COUNTIFS(BITACORA!$C$4:$C$7322,$B$7:$B$501,BITACORA!$E$4:$E$7322,$E$6:$AM$6,BITACORA!$B$4:$B$7322,"&gt;="&amp;$B$3,BITACORA!$B$4:$B$7322,"&lt;="&amp;$B$4)</f>
        <v>0</v>
      </c>
    </row>
    <row r="409" spans="1:39">
      <c r="A409" s="141"/>
      <c r="B409" s="165"/>
      <c r="C409" s="165"/>
      <c r="D409" s="164">
        <f t="shared" si="0"/>
        <v>0</v>
      </c>
      <c r="E409" s="165">
        <f>COUNTIFS(BITACORA!$C$4:$C$7322,$B$7:$B$501,BITACORA!$E$4:$E$7322,$E$6:$AM$6,BITACORA!$B$4:$B$7322,"&gt;="&amp;$B$3,BITACORA!$B$4:$B$7322,"&lt;="&amp;$B$4)</f>
        <v>0</v>
      </c>
      <c r="F409" s="165">
        <f>COUNTIFS(BITACORA!$C$4:$C$7322,$B$7:$B$501,BITACORA!$E$4:$E$7322,$E$6:$AM$6,BITACORA!$B$4:$B$7322,"&gt;="&amp;$B$3,BITACORA!$B$4:$B$7322,"&lt;="&amp;$B$4)</f>
        <v>0</v>
      </c>
      <c r="G409" s="165">
        <f>COUNTIFS(BITACORA!$C$4:$C$7322,$B$7:$B$501,BITACORA!$E$4:$E$7322,$E$6:$AM$6,BITACORA!$B$4:$B$7322,"&gt;="&amp;$B$3,BITACORA!$B$4:$B$7322,"&lt;="&amp;$B$4)</f>
        <v>0</v>
      </c>
      <c r="H409" s="165">
        <f>COUNTIFS(BITACORA!$C$4:$C$7322,$B$7:$B$501,BITACORA!$E$4:$E$7322,$E$6:$AM$6,BITACORA!$B$4:$B$7322,"&gt;="&amp;$B$3,BITACORA!$B$4:$B$7322,"&lt;="&amp;$B$4)</f>
        <v>0</v>
      </c>
      <c r="I409" s="165">
        <f>COUNTIFS(BITACORA!$C$4:$C$7322,$B$7:$B$501,BITACORA!$E$4:$E$7322,$E$6:$AM$6,BITACORA!$B$4:$B$7322,"&gt;="&amp;$B$3,BITACORA!$B$4:$B$7322,"&lt;="&amp;$B$4)</f>
        <v>0</v>
      </c>
      <c r="J409" s="165">
        <f>COUNTIFS(BITACORA!$C$4:$C$7322,$B$7:$B$501,BITACORA!$E$4:$E$7322,$E$6:$AM$6,BITACORA!$B$4:$B$7322,"&gt;="&amp;$B$3,BITACORA!$B$4:$B$7322,"&lt;="&amp;$B$4)</f>
        <v>0</v>
      </c>
      <c r="K409" s="165">
        <f>COUNTIFS(BITACORA!$C$4:$C$7322,$B$7:$B$501,BITACORA!$E$4:$E$7322,$E$6:$AM$6,BITACORA!$B$4:$B$7322,"&gt;="&amp;$B$3,BITACORA!$B$4:$B$7322,"&lt;="&amp;$B$4)</f>
        <v>0</v>
      </c>
      <c r="L409" s="165">
        <f>COUNTIFS(BITACORA!$C$4:$C$7322,$B$7:$B$501,BITACORA!$E$4:$E$7322,$E$6:$AM$6,BITACORA!$B$4:$B$7322,"&gt;="&amp;$B$3,BITACORA!$B$4:$B$7322,"&lt;="&amp;$B$4)</f>
        <v>0</v>
      </c>
      <c r="M409" s="165">
        <f>COUNTIFS(BITACORA!$C$4:$C$7322,$B$7:$B$501,BITACORA!$E$4:$E$7322,$E$6:$AM$6,BITACORA!$B$4:$B$7322,"&gt;="&amp;$B$3,BITACORA!$B$4:$B$7322,"&lt;="&amp;$B$4)</f>
        <v>0</v>
      </c>
      <c r="N409" s="165">
        <f>COUNTIFS(BITACORA!$C$4:$C$7322,$B$7:$B$501,BITACORA!$E$4:$E$7322,$E$6:$AM$6,BITACORA!$B$4:$B$7322,"&gt;="&amp;$B$3,BITACORA!$B$4:$B$7322,"&lt;="&amp;$B$4)</f>
        <v>0</v>
      </c>
      <c r="O409" s="165">
        <f>COUNTIFS(BITACORA!$C$4:$C$7322,$B$7:$B$501,BITACORA!$E$4:$E$7322,$E$6:$AM$6,BITACORA!$B$4:$B$7322,"&gt;="&amp;$B$3,BITACORA!$B$4:$B$7322,"&lt;="&amp;$B$4)</f>
        <v>0</v>
      </c>
      <c r="P409" s="165">
        <f>COUNTIFS(BITACORA!$C$4:$C$7322,$B$7:$B$501,BITACORA!$E$4:$E$7322,$E$6:$AM$6,BITACORA!$B$4:$B$7322,"&gt;="&amp;$B$3,BITACORA!$B$4:$B$7322,"&lt;="&amp;$B$4)</f>
        <v>0</v>
      </c>
      <c r="Q409" s="165">
        <f>COUNTIFS(BITACORA!$C$4:$C$7322,$B$7:$B$501,BITACORA!$E$4:$E$7322,$E$6:$AM$6,BITACORA!$B$4:$B$7322,"&gt;="&amp;$B$3,BITACORA!$B$4:$B$7322,"&lt;="&amp;$B$4)</f>
        <v>0</v>
      </c>
      <c r="R409" s="165">
        <f>COUNTIFS(BITACORA!$C$4:$C$7322,$B$7:$B$501,BITACORA!$E$4:$E$7322,$E$6:$AM$6,BITACORA!$B$4:$B$7322,"&gt;="&amp;$B$3,BITACORA!$B$4:$B$7322,"&lt;="&amp;$B$4)</f>
        <v>0</v>
      </c>
      <c r="S409" s="165">
        <f>COUNTIFS(BITACORA!$C$4:$C$7322,$B$7:$B$501,BITACORA!$E$4:$E$7322,$E$6:$AM$6,BITACORA!$B$4:$B$7322,"&gt;="&amp;$B$3,BITACORA!$B$4:$B$7322,"&lt;="&amp;$B$4)</f>
        <v>0</v>
      </c>
      <c r="T409" s="165">
        <f>COUNTIFS(BITACORA!$C$4:$C$7322,$B$7:$B$501,BITACORA!$E$4:$E$7322,$E$6:$AM$6,BITACORA!$B$4:$B$7322,"&gt;="&amp;$B$3,BITACORA!$B$4:$B$7322,"&lt;="&amp;$B$4)</f>
        <v>0</v>
      </c>
      <c r="U409" s="165">
        <f>COUNTIFS(BITACORA!$C$4:$C$7322,$B$7:$B$501,BITACORA!$E$4:$E$7322,$E$6:$AM$6,BITACORA!$B$4:$B$7322,"&gt;="&amp;$B$3,BITACORA!$B$4:$B$7322,"&lt;="&amp;$B$4)</f>
        <v>0</v>
      </c>
      <c r="V409" s="165">
        <f>COUNTIFS(BITACORA!$C$4:$C$7322,$B$7:$B$501,BITACORA!$E$4:$E$7322,$E$6:$AM$6,BITACORA!$B$4:$B$7322,"&gt;="&amp;$B$3,BITACORA!$B$4:$B$7322,"&lt;="&amp;$B$4)</f>
        <v>0</v>
      </c>
      <c r="W409" s="165">
        <f>COUNTIFS(BITACORA!$C$4:$C$7322,$B$7:$B$501,BITACORA!$E$4:$E$7322,$E$6:$AM$6,BITACORA!$B$4:$B$7322,"&gt;="&amp;$B$3,BITACORA!$B$4:$B$7322,"&lt;="&amp;$B$4)</f>
        <v>0</v>
      </c>
      <c r="X409" s="165">
        <f>COUNTIFS(BITACORA!$C$4:$C$7322,$B$7:$B$501,BITACORA!$E$4:$E$7322,$E$6:$AM$6,BITACORA!$B$4:$B$7322,"&gt;="&amp;$B$3,BITACORA!$B$4:$B$7322,"&lt;="&amp;$B$4)</f>
        <v>0</v>
      </c>
      <c r="Y409" s="165">
        <f>COUNTIFS(BITACORA!$C$4:$C$7322,$B$7:$B$501,BITACORA!$E$4:$E$7322,$E$6:$AM$6,BITACORA!$B$4:$B$7322,"&gt;="&amp;$B$3,BITACORA!$B$4:$B$7322,"&lt;="&amp;$B$4)</f>
        <v>0</v>
      </c>
      <c r="Z409" s="165">
        <f>COUNTIFS(BITACORA!$C$4:$C$7322,$B$7:$B$501,BITACORA!$E$4:$E$7322,$E$6:$AM$6,BITACORA!$B$4:$B$7322,"&gt;="&amp;$B$3,BITACORA!$B$4:$B$7322,"&lt;="&amp;$B$4)</f>
        <v>0</v>
      </c>
      <c r="AA409" s="165">
        <f>COUNTIFS(BITACORA!$C$4:$C$7322,$B$7:$B$501,BITACORA!$E$4:$E$7322,$E$6:$AM$6,BITACORA!$B$4:$B$7322,"&gt;="&amp;$B$3,BITACORA!$B$4:$B$7322,"&lt;="&amp;$B$4)</f>
        <v>0</v>
      </c>
      <c r="AB409" s="165">
        <f>COUNTIFS(BITACORA!$C$4:$C$7322,$B$7:$B$501,BITACORA!$E$4:$E$7322,$E$6:$AM$6,BITACORA!$B$4:$B$7322,"&gt;="&amp;$B$3,BITACORA!$B$4:$B$7322,"&lt;="&amp;$B$4)</f>
        <v>0</v>
      </c>
      <c r="AC409" s="165">
        <f>COUNTIFS(BITACORA!$C$4:$C$7322,$B$7:$B$501,BITACORA!$E$4:$E$7322,$E$6:$AM$6,BITACORA!$B$4:$B$7322,"&gt;="&amp;$B$3,BITACORA!$B$4:$B$7322,"&lt;="&amp;$B$4)</f>
        <v>0</v>
      </c>
      <c r="AD409" s="165">
        <f>COUNTIFS(BITACORA!$C$4:$C$7322,$B$7:$B$501,BITACORA!$E$4:$E$7322,$E$6:$AM$6,BITACORA!$B$4:$B$7322,"&gt;="&amp;$B$3,BITACORA!$B$4:$B$7322,"&lt;="&amp;$B$4)</f>
        <v>0</v>
      </c>
      <c r="AE409" s="165">
        <f>COUNTIFS(BITACORA!$C$4:$C$7322,$B$7:$B$501,BITACORA!$E$4:$E$7322,$E$6:$AM$6,BITACORA!$B$4:$B$7322,"&gt;="&amp;$B$3,BITACORA!$B$4:$B$7322,"&lt;="&amp;$B$4)</f>
        <v>0</v>
      </c>
      <c r="AF409" s="165">
        <f>COUNTIFS(BITACORA!$C$4:$C$7322,$B$7:$B$501,BITACORA!$E$4:$E$7322,$E$6:$AM$6,BITACORA!$B$4:$B$7322,"&gt;="&amp;$B$3,BITACORA!$B$4:$B$7322,"&lt;="&amp;$B$4)</f>
        <v>0</v>
      </c>
      <c r="AG409" s="165">
        <f>COUNTIFS(BITACORA!$C$4:$C$7322,$B$7:$B$501,BITACORA!$E$4:$E$7322,$E$6:$AM$6,BITACORA!$B$4:$B$7322,"&gt;="&amp;$B$3,BITACORA!$B$4:$B$7322,"&lt;="&amp;$B$4)</f>
        <v>0</v>
      </c>
      <c r="AH409" s="165">
        <f>COUNTIFS(BITACORA!$C$4:$C$7322,$B$7:$B$501,BITACORA!$E$4:$E$7322,$E$6:$AM$6,BITACORA!$B$4:$B$7322,"&gt;="&amp;$B$3,BITACORA!$B$4:$B$7322,"&lt;="&amp;$B$4)</f>
        <v>0</v>
      </c>
      <c r="AI409" s="165">
        <f>COUNTIFS(BITACORA!$C$4:$C$7322,$B$7:$B$501,BITACORA!$E$4:$E$7322,$E$6:$AM$6,BITACORA!$B$4:$B$7322,"&gt;="&amp;$B$3,BITACORA!$B$4:$B$7322,"&lt;="&amp;$B$4)</f>
        <v>0</v>
      </c>
      <c r="AJ409" s="165">
        <f>COUNTIFS(BITACORA!$C$4:$C$7322,$B$7:$B$501,BITACORA!$E$4:$E$7322,$E$6:$AM$6,BITACORA!$B$4:$B$7322,"&gt;="&amp;$B$3,BITACORA!$B$4:$B$7322,"&lt;="&amp;$B$4)</f>
        <v>0</v>
      </c>
      <c r="AK409" s="165">
        <f>COUNTIFS(BITACORA!$C$4:$C$7322,$B$7:$B$501,BITACORA!$E$4:$E$7322,$E$6:$AM$6,BITACORA!$B$4:$B$7322,"&gt;="&amp;$B$3,BITACORA!$B$4:$B$7322,"&lt;="&amp;$B$4)</f>
        <v>0</v>
      </c>
      <c r="AL409" s="165">
        <f>COUNTIFS(BITACORA!$C$4:$C$7322,$B$7:$B$501,BITACORA!$E$4:$E$7322,$E$6:$AM$6,BITACORA!$B$4:$B$7322,"&gt;="&amp;$B$3,BITACORA!$B$4:$B$7322,"&lt;="&amp;$B$4)</f>
        <v>0</v>
      </c>
      <c r="AM409" s="165">
        <f>COUNTIFS(BITACORA!$C$4:$C$7322,$B$7:$B$501,BITACORA!$E$4:$E$7322,$E$6:$AM$6,BITACORA!$B$4:$B$7322,"&gt;="&amp;$B$3,BITACORA!$B$4:$B$7322,"&lt;="&amp;$B$4)</f>
        <v>0</v>
      </c>
    </row>
    <row r="410" spans="1:39">
      <c r="A410" s="141"/>
      <c r="B410" s="165"/>
      <c r="C410" s="165"/>
      <c r="D410" s="164">
        <f t="shared" si="0"/>
        <v>0</v>
      </c>
      <c r="E410" s="165">
        <f>COUNTIFS(BITACORA!$C$4:$C$7322,$B$7:$B$501,BITACORA!$E$4:$E$7322,$E$6:$AM$6,BITACORA!$B$4:$B$7322,"&gt;="&amp;$B$3,BITACORA!$B$4:$B$7322,"&lt;="&amp;$B$4)</f>
        <v>0</v>
      </c>
      <c r="F410" s="165">
        <f>COUNTIFS(BITACORA!$C$4:$C$7322,$B$7:$B$501,BITACORA!$E$4:$E$7322,$E$6:$AM$6,BITACORA!$B$4:$B$7322,"&gt;="&amp;$B$3,BITACORA!$B$4:$B$7322,"&lt;="&amp;$B$4)</f>
        <v>0</v>
      </c>
      <c r="G410" s="165">
        <f>COUNTIFS(BITACORA!$C$4:$C$7322,$B$7:$B$501,BITACORA!$E$4:$E$7322,$E$6:$AM$6,BITACORA!$B$4:$B$7322,"&gt;="&amp;$B$3,BITACORA!$B$4:$B$7322,"&lt;="&amp;$B$4)</f>
        <v>0</v>
      </c>
      <c r="H410" s="165">
        <f>COUNTIFS(BITACORA!$C$4:$C$7322,$B$7:$B$501,BITACORA!$E$4:$E$7322,$E$6:$AM$6,BITACORA!$B$4:$B$7322,"&gt;="&amp;$B$3,BITACORA!$B$4:$B$7322,"&lt;="&amp;$B$4)</f>
        <v>0</v>
      </c>
      <c r="I410" s="165">
        <f>COUNTIFS(BITACORA!$C$4:$C$7322,$B$7:$B$501,BITACORA!$E$4:$E$7322,$E$6:$AM$6,BITACORA!$B$4:$B$7322,"&gt;="&amp;$B$3,BITACORA!$B$4:$B$7322,"&lt;="&amp;$B$4)</f>
        <v>0</v>
      </c>
      <c r="J410" s="165">
        <f>COUNTIFS(BITACORA!$C$4:$C$7322,$B$7:$B$501,BITACORA!$E$4:$E$7322,$E$6:$AM$6,BITACORA!$B$4:$B$7322,"&gt;="&amp;$B$3,BITACORA!$B$4:$B$7322,"&lt;="&amp;$B$4)</f>
        <v>0</v>
      </c>
      <c r="K410" s="165">
        <f>COUNTIFS(BITACORA!$C$4:$C$7322,$B$7:$B$501,BITACORA!$E$4:$E$7322,$E$6:$AM$6,BITACORA!$B$4:$B$7322,"&gt;="&amp;$B$3,BITACORA!$B$4:$B$7322,"&lt;="&amp;$B$4)</f>
        <v>0</v>
      </c>
      <c r="L410" s="165">
        <f>COUNTIFS(BITACORA!$C$4:$C$7322,$B$7:$B$501,BITACORA!$E$4:$E$7322,$E$6:$AM$6,BITACORA!$B$4:$B$7322,"&gt;="&amp;$B$3,BITACORA!$B$4:$B$7322,"&lt;="&amp;$B$4)</f>
        <v>0</v>
      </c>
      <c r="M410" s="165">
        <f>COUNTIFS(BITACORA!$C$4:$C$7322,$B$7:$B$501,BITACORA!$E$4:$E$7322,$E$6:$AM$6,BITACORA!$B$4:$B$7322,"&gt;="&amp;$B$3,BITACORA!$B$4:$B$7322,"&lt;="&amp;$B$4)</f>
        <v>0</v>
      </c>
      <c r="N410" s="165">
        <f>COUNTIFS(BITACORA!$C$4:$C$7322,$B$7:$B$501,BITACORA!$E$4:$E$7322,$E$6:$AM$6,BITACORA!$B$4:$B$7322,"&gt;="&amp;$B$3,BITACORA!$B$4:$B$7322,"&lt;="&amp;$B$4)</f>
        <v>0</v>
      </c>
      <c r="O410" s="165">
        <f>COUNTIFS(BITACORA!$C$4:$C$7322,$B$7:$B$501,BITACORA!$E$4:$E$7322,$E$6:$AM$6,BITACORA!$B$4:$B$7322,"&gt;="&amp;$B$3,BITACORA!$B$4:$B$7322,"&lt;="&amp;$B$4)</f>
        <v>0</v>
      </c>
      <c r="P410" s="165">
        <f>COUNTIFS(BITACORA!$C$4:$C$7322,$B$7:$B$501,BITACORA!$E$4:$E$7322,$E$6:$AM$6,BITACORA!$B$4:$B$7322,"&gt;="&amp;$B$3,BITACORA!$B$4:$B$7322,"&lt;="&amp;$B$4)</f>
        <v>0</v>
      </c>
      <c r="Q410" s="165">
        <f>COUNTIFS(BITACORA!$C$4:$C$7322,$B$7:$B$501,BITACORA!$E$4:$E$7322,$E$6:$AM$6,BITACORA!$B$4:$B$7322,"&gt;="&amp;$B$3,BITACORA!$B$4:$B$7322,"&lt;="&amp;$B$4)</f>
        <v>0</v>
      </c>
      <c r="R410" s="165">
        <f>COUNTIFS(BITACORA!$C$4:$C$7322,$B$7:$B$501,BITACORA!$E$4:$E$7322,$E$6:$AM$6,BITACORA!$B$4:$B$7322,"&gt;="&amp;$B$3,BITACORA!$B$4:$B$7322,"&lt;="&amp;$B$4)</f>
        <v>0</v>
      </c>
      <c r="S410" s="165">
        <f>COUNTIFS(BITACORA!$C$4:$C$7322,$B$7:$B$501,BITACORA!$E$4:$E$7322,$E$6:$AM$6,BITACORA!$B$4:$B$7322,"&gt;="&amp;$B$3,BITACORA!$B$4:$B$7322,"&lt;="&amp;$B$4)</f>
        <v>0</v>
      </c>
      <c r="T410" s="165">
        <f>COUNTIFS(BITACORA!$C$4:$C$7322,$B$7:$B$501,BITACORA!$E$4:$E$7322,$E$6:$AM$6,BITACORA!$B$4:$B$7322,"&gt;="&amp;$B$3,BITACORA!$B$4:$B$7322,"&lt;="&amp;$B$4)</f>
        <v>0</v>
      </c>
      <c r="U410" s="165">
        <f>COUNTIFS(BITACORA!$C$4:$C$7322,$B$7:$B$501,BITACORA!$E$4:$E$7322,$E$6:$AM$6,BITACORA!$B$4:$B$7322,"&gt;="&amp;$B$3,BITACORA!$B$4:$B$7322,"&lt;="&amp;$B$4)</f>
        <v>0</v>
      </c>
      <c r="V410" s="165">
        <f>COUNTIFS(BITACORA!$C$4:$C$7322,$B$7:$B$501,BITACORA!$E$4:$E$7322,$E$6:$AM$6,BITACORA!$B$4:$B$7322,"&gt;="&amp;$B$3,BITACORA!$B$4:$B$7322,"&lt;="&amp;$B$4)</f>
        <v>0</v>
      </c>
      <c r="W410" s="165">
        <f>COUNTIFS(BITACORA!$C$4:$C$7322,$B$7:$B$501,BITACORA!$E$4:$E$7322,$E$6:$AM$6,BITACORA!$B$4:$B$7322,"&gt;="&amp;$B$3,BITACORA!$B$4:$B$7322,"&lt;="&amp;$B$4)</f>
        <v>0</v>
      </c>
      <c r="X410" s="165">
        <f>COUNTIFS(BITACORA!$C$4:$C$7322,$B$7:$B$501,BITACORA!$E$4:$E$7322,$E$6:$AM$6,BITACORA!$B$4:$B$7322,"&gt;="&amp;$B$3,BITACORA!$B$4:$B$7322,"&lt;="&amp;$B$4)</f>
        <v>0</v>
      </c>
      <c r="Y410" s="165">
        <f>COUNTIFS(BITACORA!$C$4:$C$7322,$B$7:$B$501,BITACORA!$E$4:$E$7322,$E$6:$AM$6,BITACORA!$B$4:$B$7322,"&gt;="&amp;$B$3,BITACORA!$B$4:$B$7322,"&lt;="&amp;$B$4)</f>
        <v>0</v>
      </c>
      <c r="Z410" s="165">
        <f>COUNTIFS(BITACORA!$C$4:$C$7322,$B$7:$B$501,BITACORA!$E$4:$E$7322,$E$6:$AM$6,BITACORA!$B$4:$B$7322,"&gt;="&amp;$B$3,BITACORA!$B$4:$B$7322,"&lt;="&amp;$B$4)</f>
        <v>0</v>
      </c>
      <c r="AA410" s="165">
        <f>COUNTIFS(BITACORA!$C$4:$C$7322,$B$7:$B$501,BITACORA!$E$4:$E$7322,$E$6:$AM$6,BITACORA!$B$4:$B$7322,"&gt;="&amp;$B$3,BITACORA!$B$4:$B$7322,"&lt;="&amp;$B$4)</f>
        <v>0</v>
      </c>
      <c r="AB410" s="165">
        <f>COUNTIFS(BITACORA!$C$4:$C$7322,$B$7:$B$501,BITACORA!$E$4:$E$7322,$E$6:$AM$6,BITACORA!$B$4:$B$7322,"&gt;="&amp;$B$3,BITACORA!$B$4:$B$7322,"&lt;="&amp;$B$4)</f>
        <v>0</v>
      </c>
      <c r="AC410" s="165">
        <f>COUNTIFS(BITACORA!$C$4:$C$7322,$B$7:$B$501,BITACORA!$E$4:$E$7322,$E$6:$AM$6,BITACORA!$B$4:$B$7322,"&gt;="&amp;$B$3,BITACORA!$B$4:$B$7322,"&lt;="&amp;$B$4)</f>
        <v>0</v>
      </c>
      <c r="AD410" s="165">
        <f>COUNTIFS(BITACORA!$C$4:$C$7322,$B$7:$B$501,BITACORA!$E$4:$E$7322,$E$6:$AM$6,BITACORA!$B$4:$B$7322,"&gt;="&amp;$B$3,BITACORA!$B$4:$B$7322,"&lt;="&amp;$B$4)</f>
        <v>0</v>
      </c>
      <c r="AE410" s="165">
        <f>COUNTIFS(BITACORA!$C$4:$C$7322,$B$7:$B$501,BITACORA!$E$4:$E$7322,$E$6:$AM$6,BITACORA!$B$4:$B$7322,"&gt;="&amp;$B$3,BITACORA!$B$4:$B$7322,"&lt;="&amp;$B$4)</f>
        <v>0</v>
      </c>
      <c r="AF410" s="165">
        <f>COUNTIFS(BITACORA!$C$4:$C$7322,$B$7:$B$501,BITACORA!$E$4:$E$7322,$E$6:$AM$6,BITACORA!$B$4:$B$7322,"&gt;="&amp;$B$3,BITACORA!$B$4:$B$7322,"&lt;="&amp;$B$4)</f>
        <v>0</v>
      </c>
      <c r="AG410" s="165">
        <f>COUNTIFS(BITACORA!$C$4:$C$7322,$B$7:$B$501,BITACORA!$E$4:$E$7322,$E$6:$AM$6,BITACORA!$B$4:$B$7322,"&gt;="&amp;$B$3,BITACORA!$B$4:$B$7322,"&lt;="&amp;$B$4)</f>
        <v>0</v>
      </c>
      <c r="AH410" s="165">
        <f>COUNTIFS(BITACORA!$C$4:$C$7322,$B$7:$B$501,BITACORA!$E$4:$E$7322,$E$6:$AM$6,BITACORA!$B$4:$B$7322,"&gt;="&amp;$B$3,BITACORA!$B$4:$B$7322,"&lt;="&amp;$B$4)</f>
        <v>0</v>
      </c>
      <c r="AI410" s="165">
        <f>COUNTIFS(BITACORA!$C$4:$C$7322,$B$7:$B$501,BITACORA!$E$4:$E$7322,$E$6:$AM$6,BITACORA!$B$4:$B$7322,"&gt;="&amp;$B$3,BITACORA!$B$4:$B$7322,"&lt;="&amp;$B$4)</f>
        <v>0</v>
      </c>
      <c r="AJ410" s="165">
        <f>COUNTIFS(BITACORA!$C$4:$C$7322,$B$7:$B$501,BITACORA!$E$4:$E$7322,$E$6:$AM$6,BITACORA!$B$4:$B$7322,"&gt;="&amp;$B$3,BITACORA!$B$4:$B$7322,"&lt;="&amp;$B$4)</f>
        <v>0</v>
      </c>
      <c r="AK410" s="165">
        <f>COUNTIFS(BITACORA!$C$4:$C$7322,$B$7:$B$501,BITACORA!$E$4:$E$7322,$E$6:$AM$6,BITACORA!$B$4:$B$7322,"&gt;="&amp;$B$3,BITACORA!$B$4:$B$7322,"&lt;="&amp;$B$4)</f>
        <v>0</v>
      </c>
      <c r="AL410" s="165">
        <f>COUNTIFS(BITACORA!$C$4:$C$7322,$B$7:$B$501,BITACORA!$E$4:$E$7322,$E$6:$AM$6,BITACORA!$B$4:$B$7322,"&gt;="&amp;$B$3,BITACORA!$B$4:$B$7322,"&lt;="&amp;$B$4)</f>
        <v>0</v>
      </c>
      <c r="AM410" s="165">
        <f>COUNTIFS(BITACORA!$C$4:$C$7322,$B$7:$B$501,BITACORA!$E$4:$E$7322,$E$6:$AM$6,BITACORA!$B$4:$B$7322,"&gt;="&amp;$B$3,BITACORA!$B$4:$B$7322,"&lt;="&amp;$B$4)</f>
        <v>0</v>
      </c>
    </row>
    <row r="411" spans="1:39">
      <c r="A411" s="141"/>
      <c r="B411" s="165"/>
      <c r="C411" s="165"/>
      <c r="D411" s="164">
        <f t="shared" si="0"/>
        <v>0</v>
      </c>
      <c r="E411" s="165">
        <f>COUNTIFS(BITACORA!$C$4:$C$7322,$B$7:$B$501,BITACORA!$E$4:$E$7322,$E$6:$AM$6,BITACORA!$B$4:$B$7322,"&gt;="&amp;$B$3,BITACORA!$B$4:$B$7322,"&lt;="&amp;$B$4)</f>
        <v>0</v>
      </c>
      <c r="F411" s="165">
        <f>COUNTIFS(BITACORA!$C$4:$C$7322,$B$7:$B$501,BITACORA!$E$4:$E$7322,$E$6:$AM$6,BITACORA!$B$4:$B$7322,"&gt;="&amp;$B$3,BITACORA!$B$4:$B$7322,"&lt;="&amp;$B$4)</f>
        <v>0</v>
      </c>
      <c r="G411" s="165">
        <f>COUNTIFS(BITACORA!$C$4:$C$7322,$B$7:$B$501,BITACORA!$E$4:$E$7322,$E$6:$AM$6,BITACORA!$B$4:$B$7322,"&gt;="&amp;$B$3,BITACORA!$B$4:$B$7322,"&lt;="&amp;$B$4)</f>
        <v>0</v>
      </c>
      <c r="H411" s="165">
        <f>COUNTIFS(BITACORA!$C$4:$C$7322,$B$7:$B$501,BITACORA!$E$4:$E$7322,$E$6:$AM$6,BITACORA!$B$4:$B$7322,"&gt;="&amp;$B$3,BITACORA!$B$4:$B$7322,"&lt;="&amp;$B$4)</f>
        <v>0</v>
      </c>
      <c r="I411" s="165">
        <f>COUNTIFS(BITACORA!$C$4:$C$7322,$B$7:$B$501,BITACORA!$E$4:$E$7322,$E$6:$AM$6,BITACORA!$B$4:$B$7322,"&gt;="&amp;$B$3,BITACORA!$B$4:$B$7322,"&lt;="&amp;$B$4)</f>
        <v>0</v>
      </c>
      <c r="J411" s="165">
        <f>COUNTIFS(BITACORA!$C$4:$C$7322,$B$7:$B$501,BITACORA!$E$4:$E$7322,$E$6:$AM$6,BITACORA!$B$4:$B$7322,"&gt;="&amp;$B$3,BITACORA!$B$4:$B$7322,"&lt;="&amp;$B$4)</f>
        <v>0</v>
      </c>
      <c r="K411" s="165">
        <f>COUNTIFS(BITACORA!$C$4:$C$7322,$B$7:$B$501,BITACORA!$E$4:$E$7322,$E$6:$AM$6,BITACORA!$B$4:$B$7322,"&gt;="&amp;$B$3,BITACORA!$B$4:$B$7322,"&lt;="&amp;$B$4)</f>
        <v>0</v>
      </c>
      <c r="L411" s="165">
        <f>COUNTIFS(BITACORA!$C$4:$C$7322,$B$7:$B$501,BITACORA!$E$4:$E$7322,$E$6:$AM$6,BITACORA!$B$4:$B$7322,"&gt;="&amp;$B$3,BITACORA!$B$4:$B$7322,"&lt;="&amp;$B$4)</f>
        <v>0</v>
      </c>
      <c r="M411" s="165">
        <f>COUNTIFS(BITACORA!$C$4:$C$7322,$B$7:$B$501,BITACORA!$E$4:$E$7322,$E$6:$AM$6,BITACORA!$B$4:$B$7322,"&gt;="&amp;$B$3,BITACORA!$B$4:$B$7322,"&lt;="&amp;$B$4)</f>
        <v>0</v>
      </c>
      <c r="N411" s="165">
        <f>COUNTIFS(BITACORA!$C$4:$C$7322,$B$7:$B$501,BITACORA!$E$4:$E$7322,$E$6:$AM$6,BITACORA!$B$4:$B$7322,"&gt;="&amp;$B$3,BITACORA!$B$4:$B$7322,"&lt;="&amp;$B$4)</f>
        <v>0</v>
      </c>
      <c r="O411" s="165">
        <f>COUNTIFS(BITACORA!$C$4:$C$7322,$B$7:$B$501,BITACORA!$E$4:$E$7322,$E$6:$AM$6,BITACORA!$B$4:$B$7322,"&gt;="&amp;$B$3,BITACORA!$B$4:$B$7322,"&lt;="&amp;$B$4)</f>
        <v>0</v>
      </c>
      <c r="P411" s="165">
        <f>COUNTIFS(BITACORA!$C$4:$C$7322,$B$7:$B$501,BITACORA!$E$4:$E$7322,$E$6:$AM$6,BITACORA!$B$4:$B$7322,"&gt;="&amp;$B$3,BITACORA!$B$4:$B$7322,"&lt;="&amp;$B$4)</f>
        <v>0</v>
      </c>
      <c r="Q411" s="165">
        <f>COUNTIFS(BITACORA!$C$4:$C$7322,$B$7:$B$501,BITACORA!$E$4:$E$7322,$E$6:$AM$6,BITACORA!$B$4:$B$7322,"&gt;="&amp;$B$3,BITACORA!$B$4:$B$7322,"&lt;="&amp;$B$4)</f>
        <v>0</v>
      </c>
      <c r="R411" s="165">
        <f>COUNTIFS(BITACORA!$C$4:$C$7322,$B$7:$B$501,BITACORA!$E$4:$E$7322,$E$6:$AM$6,BITACORA!$B$4:$B$7322,"&gt;="&amp;$B$3,BITACORA!$B$4:$B$7322,"&lt;="&amp;$B$4)</f>
        <v>0</v>
      </c>
      <c r="S411" s="165">
        <f>COUNTIFS(BITACORA!$C$4:$C$7322,$B$7:$B$501,BITACORA!$E$4:$E$7322,$E$6:$AM$6,BITACORA!$B$4:$B$7322,"&gt;="&amp;$B$3,BITACORA!$B$4:$B$7322,"&lt;="&amp;$B$4)</f>
        <v>0</v>
      </c>
      <c r="T411" s="165">
        <f>COUNTIFS(BITACORA!$C$4:$C$7322,$B$7:$B$501,BITACORA!$E$4:$E$7322,$E$6:$AM$6,BITACORA!$B$4:$B$7322,"&gt;="&amp;$B$3,BITACORA!$B$4:$B$7322,"&lt;="&amp;$B$4)</f>
        <v>0</v>
      </c>
      <c r="U411" s="165">
        <f>COUNTIFS(BITACORA!$C$4:$C$7322,$B$7:$B$501,BITACORA!$E$4:$E$7322,$E$6:$AM$6,BITACORA!$B$4:$B$7322,"&gt;="&amp;$B$3,BITACORA!$B$4:$B$7322,"&lt;="&amp;$B$4)</f>
        <v>0</v>
      </c>
      <c r="V411" s="165">
        <f>COUNTIFS(BITACORA!$C$4:$C$7322,$B$7:$B$501,BITACORA!$E$4:$E$7322,$E$6:$AM$6,BITACORA!$B$4:$B$7322,"&gt;="&amp;$B$3,BITACORA!$B$4:$B$7322,"&lt;="&amp;$B$4)</f>
        <v>0</v>
      </c>
      <c r="W411" s="165">
        <f>COUNTIFS(BITACORA!$C$4:$C$7322,$B$7:$B$501,BITACORA!$E$4:$E$7322,$E$6:$AM$6,BITACORA!$B$4:$B$7322,"&gt;="&amp;$B$3,BITACORA!$B$4:$B$7322,"&lt;="&amp;$B$4)</f>
        <v>0</v>
      </c>
      <c r="X411" s="165">
        <f>COUNTIFS(BITACORA!$C$4:$C$7322,$B$7:$B$501,BITACORA!$E$4:$E$7322,$E$6:$AM$6,BITACORA!$B$4:$B$7322,"&gt;="&amp;$B$3,BITACORA!$B$4:$B$7322,"&lt;="&amp;$B$4)</f>
        <v>0</v>
      </c>
      <c r="Y411" s="165">
        <f>COUNTIFS(BITACORA!$C$4:$C$7322,$B$7:$B$501,BITACORA!$E$4:$E$7322,$E$6:$AM$6,BITACORA!$B$4:$B$7322,"&gt;="&amp;$B$3,BITACORA!$B$4:$B$7322,"&lt;="&amp;$B$4)</f>
        <v>0</v>
      </c>
      <c r="Z411" s="165">
        <f>COUNTIFS(BITACORA!$C$4:$C$7322,$B$7:$B$501,BITACORA!$E$4:$E$7322,$E$6:$AM$6,BITACORA!$B$4:$B$7322,"&gt;="&amp;$B$3,BITACORA!$B$4:$B$7322,"&lt;="&amp;$B$4)</f>
        <v>0</v>
      </c>
      <c r="AA411" s="165">
        <f>COUNTIFS(BITACORA!$C$4:$C$7322,$B$7:$B$501,BITACORA!$E$4:$E$7322,$E$6:$AM$6,BITACORA!$B$4:$B$7322,"&gt;="&amp;$B$3,BITACORA!$B$4:$B$7322,"&lt;="&amp;$B$4)</f>
        <v>0</v>
      </c>
      <c r="AB411" s="165">
        <f>COUNTIFS(BITACORA!$C$4:$C$7322,$B$7:$B$501,BITACORA!$E$4:$E$7322,$E$6:$AM$6,BITACORA!$B$4:$B$7322,"&gt;="&amp;$B$3,BITACORA!$B$4:$B$7322,"&lt;="&amp;$B$4)</f>
        <v>0</v>
      </c>
      <c r="AC411" s="165">
        <f>COUNTIFS(BITACORA!$C$4:$C$7322,$B$7:$B$501,BITACORA!$E$4:$E$7322,$E$6:$AM$6,BITACORA!$B$4:$B$7322,"&gt;="&amp;$B$3,BITACORA!$B$4:$B$7322,"&lt;="&amp;$B$4)</f>
        <v>0</v>
      </c>
      <c r="AD411" s="165">
        <f>COUNTIFS(BITACORA!$C$4:$C$7322,$B$7:$B$501,BITACORA!$E$4:$E$7322,$E$6:$AM$6,BITACORA!$B$4:$B$7322,"&gt;="&amp;$B$3,BITACORA!$B$4:$B$7322,"&lt;="&amp;$B$4)</f>
        <v>0</v>
      </c>
      <c r="AE411" s="165">
        <f>COUNTIFS(BITACORA!$C$4:$C$7322,$B$7:$B$501,BITACORA!$E$4:$E$7322,$E$6:$AM$6,BITACORA!$B$4:$B$7322,"&gt;="&amp;$B$3,BITACORA!$B$4:$B$7322,"&lt;="&amp;$B$4)</f>
        <v>0</v>
      </c>
      <c r="AF411" s="165">
        <f>COUNTIFS(BITACORA!$C$4:$C$7322,$B$7:$B$501,BITACORA!$E$4:$E$7322,$E$6:$AM$6,BITACORA!$B$4:$B$7322,"&gt;="&amp;$B$3,BITACORA!$B$4:$B$7322,"&lt;="&amp;$B$4)</f>
        <v>0</v>
      </c>
      <c r="AG411" s="165">
        <f>COUNTIFS(BITACORA!$C$4:$C$7322,$B$7:$B$501,BITACORA!$E$4:$E$7322,$E$6:$AM$6,BITACORA!$B$4:$B$7322,"&gt;="&amp;$B$3,BITACORA!$B$4:$B$7322,"&lt;="&amp;$B$4)</f>
        <v>0</v>
      </c>
      <c r="AH411" s="165">
        <f>COUNTIFS(BITACORA!$C$4:$C$7322,$B$7:$B$501,BITACORA!$E$4:$E$7322,$E$6:$AM$6,BITACORA!$B$4:$B$7322,"&gt;="&amp;$B$3,BITACORA!$B$4:$B$7322,"&lt;="&amp;$B$4)</f>
        <v>0</v>
      </c>
      <c r="AI411" s="165">
        <f>COUNTIFS(BITACORA!$C$4:$C$7322,$B$7:$B$501,BITACORA!$E$4:$E$7322,$E$6:$AM$6,BITACORA!$B$4:$B$7322,"&gt;="&amp;$B$3,BITACORA!$B$4:$B$7322,"&lt;="&amp;$B$4)</f>
        <v>0</v>
      </c>
      <c r="AJ411" s="165">
        <f>COUNTIFS(BITACORA!$C$4:$C$7322,$B$7:$B$501,BITACORA!$E$4:$E$7322,$E$6:$AM$6,BITACORA!$B$4:$B$7322,"&gt;="&amp;$B$3,BITACORA!$B$4:$B$7322,"&lt;="&amp;$B$4)</f>
        <v>0</v>
      </c>
      <c r="AK411" s="165">
        <f>COUNTIFS(BITACORA!$C$4:$C$7322,$B$7:$B$501,BITACORA!$E$4:$E$7322,$E$6:$AM$6,BITACORA!$B$4:$B$7322,"&gt;="&amp;$B$3,BITACORA!$B$4:$B$7322,"&lt;="&amp;$B$4)</f>
        <v>0</v>
      </c>
      <c r="AL411" s="165">
        <f>COUNTIFS(BITACORA!$C$4:$C$7322,$B$7:$B$501,BITACORA!$E$4:$E$7322,$E$6:$AM$6,BITACORA!$B$4:$B$7322,"&gt;="&amp;$B$3,BITACORA!$B$4:$B$7322,"&lt;="&amp;$B$4)</f>
        <v>0</v>
      </c>
      <c r="AM411" s="165">
        <f>COUNTIFS(BITACORA!$C$4:$C$7322,$B$7:$B$501,BITACORA!$E$4:$E$7322,$E$6:$AM$6,BITACORA!$B$4:$B$7322,"&gt;="&amp;$B$3,BITACORA!$B$4:$B$7322,"&lt;="&amp;$B$4)</f>
        <v>0</v>
      </c>
    </row>
    <row r="412" spans="1:39">
      <c r="A412" s="141"/>
      <c r="B412" s="165"/>
      <c r="C412" s="165"/>
      <c r="D412" s="164">
        <f t="shared" si="0"/>
        <v>0</v>
      </c>
      <c r="E412" s="165">
        <f>COUNTIFS(BITACORA!$C$4:$C$7322,$B$7:$B$501,BITACORA!$E$4:$E$7322,$E$6:$AM$6,BITACORA!$B$4:$B$7322,"&gt;="&amp;$B$3,BITACORA!$B$4:$B$7322,"&lt;="&amp;$B$4)</f>
        <v>0</v>
      </c>
      <c r="F412" s="165">
        <f>COUNTIFS(BITACORA!$C$4:$C$7322,$B$7:$B$501,BITACORA!$E$4:$E$7322,$E$6:$AM$6,BITACORA!$B$4:$B$7322,"&gt;="&amp;$B$3,BITACORA!$B$4:$B$7322,"&lt;="&amp;$B$4)</f>
        <v>0</v>
      </c>
      <c r="G412" s="165">
        <f>COUNTIFS(BITACORA!$C$4:$C$7322,$B$7:$B$501,BITACORA!$E$4:$E$7322,$E$6:$AM$6,BITACORA!$B$4:$B$7322,"&gt;="&amp;$B$3,BITACORA!$B$4:$B$7322,"&lt;="&amp;$B$4)</f>
        <v>0</v>
      </c>
      <c r="H412" s="165">
        <f>COUNTIFS(BITACORA!$C$4:$C$7322,$B$7:$B$501,BITACORA!$E$4:$E$7322,$E$6:$AM$6,BITACORA!$B$4:$B$7322,"&gt;="&amp;$B$3,BITACORA!$B$4:$B$7322,"&lt;="&amp;$B$4)</f>
        <v>0</v>
      </c>
      <c r="I412" s="165">
        <f>COUNTIFS(BITACORA!$C$4:$C$7322,$B$7:$B$501,BITACORA!$E$4:$E$7322,$E$6:$AM$6,BITACORA!$B$4:$B$7322,"&gt;="&amp;$B$3,BITACORA!$B$4:$B$7322,"&lt;="&amp;$B$4)</f>
        <v>0</v>
      </c>
      <c r="J412" s="165">
        <f>COUNTIFS(BITACORA!$C$4:$C$7322,$B$7:$B$501,BITACORA!$E$4:$E$7322,$E$6:$AM$6,BITACORA!$B$4:$B$7322,"&gt;="&amp;$B$3,BITACORA!$B$4:$B$7322,"&lt;="&amp;$B$4)</f>
        <v>0</v>
      </c>
      <c r="K412" s="165">
        <f>COUNTIFS(BITACORA!$C$4:$C$7322,$B$7:$B$501,BITACORA!$E$4:$E$7322,$E$6:$AM$6,BITACORA!$B$4:$B$7322,"&gt;="&amp;$B$3,BITACORA!$B$4:$B$7322,"&lt;="&amp;$B$4)</f>
        <v>0</v>
      </c>
      <c r="L412" s="165">
        <f>COUNTIFS(BITACORA!$C$4:$C$7322,$B$7:$B$501,BITACORA!$E$4:$E$7322,$E$6:$AM$6,BITACORA!$B$4:$B$7322,"&gt;="&amp;$B$3,BITACORA!$B$4:$B$7322,"&lt;="&amp;$B$4)</f>
        <v>0</v>
      </c>
      <c r="M412" s="165">
        <f>COUNTIFS(BITACORA!$C$4:$C$7322,$B$7:$B$501,BITACORA!$E$4:$E$7322,$E$6:$AM$6,BITACORA!$B$4:$B$7322,"&gt;="&amp;$B$3,BITACORA!$B$4:$B$7322,"&lt;="&amp;$B$4)</f>
        <v>0</v>
      </c>
      <c r="N412" s="165">
        <f>COUNTIFS(BITACORA!$C$4:$C$7322,$B$7:$B$501,BITACORA!$E$4:$E$7322,$E$6:$AM$6,BITACORA!$B$4:$B$7322,"&gt;="&amp;$B$3,BITACORA!$B$4:$B$7322,"&lt;="&amp;$B$4)</f>
        <v>0</v>
      </c>
      <c r="O412" s="165">
        <f>COUNTIFS(BITACORA!$C$4:$C$7322,$B$7:$B$501,BITACORA!$E$4:$E$7322,$E$6:$AM$6,BITACORA!$B$4:$B$7322,"&gt;="&amp;$B$3,BITACORA!$B$4:$B$7322,"&lt;="&amp;$B$4)</f>
        <v>0</v>
      </c>
      <c r="P412" s="165">
        <f>COUNTIFS(BITACORA!$C$4:$C$7322,$B$7:$B$501,BITACORA!$E$4:$E$7322,$E$6:$AM$6,BITACORA!$B$4:$B$7322,"&gt;="&amp;$B$3,BITACORA!$B$4:$B$7322,"&lt;="&amp;$B$4)</f>
        <v>0</v>
      </c>
      <c r="Q412" s="165">
        <f>COUNTIFS(BITACORA!$C$4:$C$7322,$B$7:$B$501,BITACORA!$E$4:$E$7322,$E$6:$AM$6,BITACORA!$B$4:$B$7322,"&gt;="&amp;$B$3,BITACORA!$B$4:$B$7322,"&lt;="&amp;$B$4)</f>
        <v>0</v>
      </c>
      <c r="R412" s="165">
        <f>COUNTIFS(BITACORA!$C$4:$C$7322,$B$7:$B$501,BITACORA!$E$4:$E$7322,$E$6:$AM$6,BITACORA!$B$4:$B$7322,"&gt;="&amp;$B$3,BITACORA!$B$4:$B$7322,"&lt;="&amp;$B$4)</f>
        <v>0</v>
      </c>
      <c r="S412" s="165">
        <f>COUNTIFS(BITACORA!$C$4:$C$7322,$B$7:$B$501,BITACORA!$E$4:$E$7322,$E$6:$AM$6,BITACORA!$B$4:$B$7322,"&gt;="&amp;$B$3,BITACORA!$B$4:$B$7322,"&lt;="&amp;$B$4)</f>
        <v>0</v>
      </c>
      <c r="T412" s="165">
        <f>COUNTIFS(BITACORA!$C$4:$C$7322,$B$7:$B$501,BITACORA!$E$4:$E$7322,$E$6:$AM$6,BITACORA!$B$4:$B$7322,"&gt;="&amp;$B$3,BITACORA!$B$4:$B$7322,"&lt;="&amp;$B$4)</f>
        <v>0</v>
      </c>
      <c r="U412" s="165">
        <f>COUNTIFS(BITACORA!$C$4:$C$7322,$B$7:$B$501,BITACORA!$E$4:$E$7322,$E$6:$AM$6,BITACORA!$B$4:$B$7322,"&gt;="&amp;$B$3,BITACORA!$B$4:$B$7322,"&lt;="&amp;$B$4)</f>
        <v>0</v>
      </c>
      <c r="V412" s="165">
        <f>COUNTIFS(BITACORA!$C$4:$C$7322,$B$7:$B$501,BITACORA!$E$4:$E$7322,$E$6:$AM$6,BITACORA!$B$4:$B$7322,"&gt;="&amp;$B$3,BITACORA!$B$4:$B$7322,"&lt;="&amp;$B$4)</f>
        <v>0</v>
      </c>
      <c r="W412" s="165">
        <f>COUNTIFS(BITACORA!$C$4:$C$7322,$B$7:$B$501,BITACORA!$E$4:$E$7322,$E$6:$AM$6,BITACORA!$B$4:$B$7322,"&gt;="&amp;$B$3,BITACORA!$B$4:$B$7322,"&lt;="&amp;$B$4)</f>
        <v>0</v>
      </c>
      <c r="X412" s="165">
        <f>COUNTIFS(BITACORA!$C$4:$C$7322,$B$7:$B$501,BITACORA!$E$4:$E$7322,$E$6:$AM$6,BITACORA!$B$4:$B$7322,"&gt;="&amp;$B$3,BITACORA!$B$4:$B$7322,"&lt;="&amp;$B$4)</f>
        <v>0</v>
      </c>
      <c r="Y412" s="165">
        <f>COUNTIFS(BITACORA!$C$4:$C$7322,$B$7:$B$501,BITACORA!$E$4:$E$7322,$E$6:$AM$6,BITACORA!$B$4:$B$7322,"&gt;="&amp;$B$3,BITACORA!$B$4:$B$7322,"&lt;="&amp;$B$4)</f>
        <v>0</v>
      </c>
      <c r="Z412" s="165">
        <f>COUNTIFS(BITACORA!$C$4:$C$7322,$B$7:$B$501,BITACORA!$E$4:$E$7322,$E$6:$AM$6,BITACORA!$B$4:$B$7322,"&gt;="&amp;$B$3,BITACORA!$B$4:$B$7322,"&lt;="&amp;$B$4)</f>
        <v>0</v>
      </c>
      <c r="AA412" s="165">
        <f>COUNTIFS(BITACORA!$C$4:$C$7322,$B$7:$B$501,BITACORA!$E$4:$E$7322,$E$6:$AM$6,BITACORA!$B$4:$B$7322,"&gt;="&amp;$B$3,BITACORA!$B$4:$B$7322,"&lt;="&amp;$B$4)</f>
        <v>0</v>
      </c>
      <c r="AB412" s="165">
        <f>COUNTIFS(BITACORA!$C$4:$C$7322,$B$7:$B$501,BITACORA!$E$4:$E$7322,$E$6:$AM$6,BITACORA!$B$4:$B$7322,"&gt;="&amp;$B$3,BITACORA!$B$4:$B$7322,"&lt;="&amp;$B$4)</f>
        <v>0</v>
      </c>
      <c r="AC412" s="165">
        <f>COUNTIFS(BITACORA!$C$4:$C$7322,$B$7:$B$501,BITACORA!$E$4:$E$7322,$E$6:$AM$6,BITACORA!$B$4:$B$7322,"&gt;="&amp;$B$3,BITACORA!$B$4:$B$7322,"&lt;="&amp;$B$4)</f>
        <v>0</v>
      </c>
      <c r="AD412" s="165">
        <f>COUNTIFS(BITACORA!$C$4:$C$7322,$B$7:$B$501,BITACORA!$E$4:$E$7322,$E$6:$AM$6,BITACORA!$B$4:$B$7322,"&gt;="&amp;$B$3,BITACORA!$B$4:$B$7322,"&lt;="&amp;$B$4)</f>
        <v>0</v>
      </c>
      <c r="AE412" s="165">
        <f>COUNTIFS(BITACORA!$C$4:$C$7322,$B$7:$B$501,BITACORA!$E$4:$E$7322,$E$6:$AM$6,BITACORA!$B$4:$B$7322,"&gt;="&amp;$B$3,BITACORA!$B$4:$B$7322,"&lt;="&amp;$B$4)</f>
        <v>0</v>
      </c>
      <c r="AF412" s="165">
        <f>COUNTIFS(BITACORA!$C$4:$C$7322,$B$7:$B$501,BITACORA!$E$4:$E$7322,$E$6:$AM$6,BITACORA!$B$4:$B$7322,"&gt;="&amp;$B$3,BITACORA!$B$4:$B$7322,"&lt;="&amp;$B$4)</f>
        <v>0</v>
      </c>
      <c r="AG412" s="165">
        <f>COUNTIFS(BITACORA!$C$4:$C$7322,$B$7:$B$501,BITACORA!$E$4:$E$7322,$E$6:$AM$6,BITACORA!$B$4:$B$7322,"&gt;="&amp;$B$3,BITACORA!$B$4:$B$7322,"&lt;="&amp;$B$4)</f>
        <v>0</v>
      </c>
      <c r="AH412" s="165">
        <f>COUNTIFS(BITACORA!$C$4:$C$7322,$B$7:$B$501,BITACORA!$E$4:$E$7322,$E$6:$AM$6,BITACORA!$B$4:$B$7322,"&gt;="&amp;$B$3,BITACORA!$B$4:$B$7322,"&lt;="&amp;$B$4)</f>
        <v>0</v>
      </c>
      <c r="AI412" s="165">
        <f>COUNTIFS(BITACORA!$C$4:$C$7322,$B$7:$B$501,BITACORA!$E$4:$E$7322,$E$6:$AM$6,BITACORA!$B$4:$B$7322,"&gt;="&amp;$B$3,BITACORA!$B$4:$B$7322,"&lt;="&amp;$B$4)</f>
        <v>0</v>
      </c>
      <c r="AJ412" s="165">
        <f>COUNTIFS(BITACORA!$C$4:$C$7322,$B$7:$B$501,BITACORA!$E$4:$E$7322,$E$6:$AM$6,BITACORA!$B$4:$B$7322,"&gt;="&amp;$B$3,BITACORA!$B$4:$B$7322,"&lt;="&amp;$B$4)</f>
        <v>0</v>
      </c>
      <c r="AK412" s="165">
        <f>COUNTIFS(BITACORA!$C$4:$C$7322,$B$7:$B$501,BITACORA!$E$4:$E$7322,$E$6:$AM$6,BITACORA!$B$4:$B$7322,"&gt;="&amp;$B$3,BITACORA!$B$4:$B$7322,"&lt;="&amp;$B$4)</f>
        <v>0</v>
      </c>
      <c r="AL412" s="165">
        <f>COUNTIFS(BITACORA!$C$4:$C$7322,$B$7:$B$501,BITACORA!$E$4:$E$7322,$E$6:$AM$6,BITACORA!$B$4:$B$7322,"&gt;="&amp;$B$3,BITACORA!$B$4:$B$7322,"&lt;="&amp;$B$4)</f>
        <v>0</v>
      </c>
      <c r="AM412" s="165">
        <f>COUNTIFS(BITACORA!$C$4:$C$7322,$B$7:$B$501,BITACORA!$E$4:$E$7322,$E$6:$AM$6,BITACORA!$B$4:$B$7322,"&gt;="&amp;$B$3,BITACORA!$B$4:$B$7322,"&lt;="&amp;$B$4)</f>
        <v>0</v>
      </c>
    </row>
    <row r="413" spans="1:39">
      <c r="A413" s="141"/>
      <c r="B413" s="165"/>
      <c r="C413" s="165"/>
      <c r="D413" s="164">
        <f t="shared" si="0"/>
        <v>0</v>
      </c>
      <c r="E413" s="165">
        <f>COUNTIFS(BITACORA!$C$4:$C$7322,$B$7:$B$501,BITACORA!$E$4:$E$7322,$E$6:$AM$6,BITACORA!$B$4:$B$7322,"&gt;="&amp;$B$3,BITACORA!$B$4:$B$7322,"&lt;="&amp;$B$4)</f>
        <v>0</v>
      </c>
      <c r="F413" s="165">
        <f>COUNTIFS(BITACORA!$C$4:$C$7322,$B$7:$B$501,BITACORA!$E$4:$E$7322,$E$6:$AM$6,BITACORA!$B$4:$B$7322,"&gt;="&amp;$B$3,BITACORA!$B$4:$B$7322,"&lt;="&amp;$B$4)</f>
        <v>0</v>
      </c>
      <c r="G413" s="165">
        <f>COUNTIFS(BITACORA!$C$4:$C$7322,$B$7:$B$501,BITACORA!$E$4:$E$7322,$E$6:$AM$6,BITACORA!$B$4:$B$7322,"&gt;="&amp;$B$3,BITACORA!$B$4:$B$7322,"&lt;="&amp;$B$4)</f>
        <v>0</v>
      </c>
      <c r="H413" s="165">
        <f>COUNTIFS(BITACORA!$C$4:$C$7322,$B$7:$B$501,BITACORA!$E$4:$E$7322,$E$6:$AM$6,BITACORA!$B$4:$B$7322,"&gt;="&amp;$B$3,BITACORA!$B$4:$B$7322,"&lt;="&amp;$B$4)</f>
        <v>0</v>
      </c>
      <c r="I413" s="165">
        <f>COUNTIFS(BITACORA!$C$4:$C$7322,$B$7:$B$501,BITACORA!$E$4:$E$7322,$E$6:$AM$6,BITACORA!$B$4:$B$7322,"&gt;="&amp;$B$3,BITACORA!$B$4:$B$7322,"&lt;="&amp;$B$4)</f>
        <v>0</v>
      </c>
      <c r="J413" s="165">
        <f>COUNTIFS(BITACORA!$C$4:$C$7322,$B$7:$B$501,BITACORA!$E$4:$E$7322,$E$6:$AM$6,BITACORA!$B$4:$B$7322,"&gt;="&amp;$B$3,BITACORA!$B$4:$B$7322,"&lt;="&amp;$B$4)</f>
        <v>0</v>
      </c>
      <c r="K413" s="165">
        <f>COUNTIFS(BITACORA!$C$4:$C$7322,$B$7:$B$501,BITACORA!$E$4:$E$7322,$E$6:$AM$6,BITACORA!$B$4:$B$7322,"&gt;="&amp;$B$3,BITACORA!$B$4:$B$7322,"&lt;="&amp;$B$4)</f>
        <v>0</v>
      </c>
      <c r="L413" s="165">
        <f>COUNTIFS(BITACORA!$C$4:$C$7322,$B$7:$B$501,BITACORA!$E$4:$E$7322,$E$6:$AM$6,BITACORA!$B$4:$B$7322,"&gt;="&amp;$B$3,BITACORA!$B$4:$B$7322,"&lt;="&amp;$B$4)</f>
        <v>0</v>
      </c>
      <c r="M413" s="165">
        <f>COUNTIFS(BITACORA!$C$4:$C$7322,$B$7:$B$501,BITACORA!$E$4:$E$7322,$E$6:$AM$6,BITACORA!$B$4:$B$7322,"&gt;="&amp;$B$3,BITACORA!$B$4:$B$7322,"&lt;="&amp;$B$4)</f>
        <v>0</v>
      </c>
      <c r="N413" s="165">
        <f>COUNTIFS(BITACORA!$C$4:$C$7322,$B$7:$B$501,BITACORA!$E$4:$E$7322,$E$6:$AM$6,BITACORA!$B$4:$B$7322,"&gt;="&amp;$B$3,BITACORA!$B$4:$B$7322,"&lt;="&amp;$B$4)</f>
        <v>0</v>
      </c>
      <c r="O413" s="165">
        <f>COUNTIFS(BITACORA!$C$4:$C$7322,$B$7:$B$501,BITACORA!$E$4:$E$7322,$E$6:$AM$6,BITACORA!$B$4:$B$7322,"&gt;="&amp;$B$3,BITACORA!$B$4:$B$7322,"&lt;="&amp;$B$4)</f>
        <v>0</v>
      </c>
      <c r="P413" s="165">
        <f>COUNTIFS(BITACORA!$C$4:$C$7322,$B$7:$B$501,BITACORA!$E$4:$E$7322,$E$6:$AM$6,BITACORA!$B$4:$B$7322,"&gt;="&amp;$B$3,BITACORA!$B$4:$B$7322,"&lt;="&amp;$B$4)</f>
        <v>0</v>
      </c>
      <c r="Q413" s="165">
        <f>COUNTIFS(BITACORA!$C$4:$C$7322,$B$7:$B$501,BITACORA!$E$4:$E$7322,$E$6:$AM$6,BITACORA!$B$4:$B$7322,"&gt;="&amp;$B$3,BITACORA!$B$4:$B$7322,"&lt;="&amp;$B$4)</f>
        <v>0</v>
      </c>
      <c r="R413" s="165">
        <f>COUNTIFS(BITACORA!$C$4:$C$7322,$B$7:$B$501,BITACORA!$E$4:$E$7322,$E$6:$AM$6,BITACORA!$B$4:$B$7322,"&gt;="&amp;$B$3,BITACORA!$B$4:$B$7322,"&lt;="&amp;$B$4)</f>
        <v>0</v>
      </c>
      <c r="S413" s="165">
        <f>COUNTIFS(BITACORA!$C$4:$C$7322,$B$7:$B$501,BITACORA!$E$4:$E$7322,$E$6:$AM$6,BITACORA!$B$4:$B$7322,"&gt;="&amp;$B$3,BITACORA!$B$4:$B$7322,"&lt;="&amp;$B$4)</f>
        <v>0</v>
      </c>
      <c r="T413" s="165">
        <f>COUNTIFS(BITACORA!$C$4:$C$7322,$B$7:$B$501,BITACORA!$E$4:$E$7322,$E$6:$AM$6,BITACORA!$B$4:$B$7322,"&gt;="&amp;$B$3,BITACORA!$B$4:$B$7322,"&lt;="&amp;$B$4)</f>
        <v>0</v>
      </c>
      <c r="U413" s="165">
        <f>COUNTIFS(BITACORA!$C$4:$C$7322,$B$7:$B$501,BITACORA!$E$4:$E$7322,$E$6:$AM$6,BITACORA!$B$4:$B$7322,"&gt;="&amp;$B$3,BITACORA!$B$4:$B$7322,"&lt;="&amp;$B$4)</f>
        <v>0</v>
      </c>
      <c r="V413" s="165">
        <f>COUNTIFS(BITACORA!$C$4:$C$7322,$B$7:$B$501,BITACORA!$E$4:$E$7322,$E$6:$AM$6,BITACORA!$B$4:$B$7322,"&gt;="&amp;$B$3,BITACORA!$B$4:$B$7322,"&lt;="&amp;$B$4)</f>
        <v>0</v>
      </c>
      <c r="W413" s="165">
        <f>COUNTIFS(BITACORA!$C$4:$C$7322,$B$7:$B$501,BITACORA!$E$4:$E$7322,$E$6:$AM$6,BITACORA!$B$4:$B$7322,"&gt;="&amp;$B$3,BITACORA!$B$4:$B$7322,"&lt;="&amp;$B$4)</f>
        <v>0</v>
      </c>
      <c r="X413" s="165">
        <f>COUNTIFS(BITACORA!$C$4:$C$7322,$B$7:$B$501,BITACORA!$E$4:$E$7322,$E$6:$AM$6,BITACORA!$B$4:$B$7322,"&gt;="&amp;$B$3,BITACORA!$B$4:$B$7322,"&lt;="&amp;$B$4)</f>
        <v>0</v>
      </c>
      <c r="Y413" s="165">
        <f>COUNTIFS(BITACORA!$C$4:$C$7322,$B$7:$B$501,BITACORA!$E$4:$E$7322,$E$6:$AM$6,BITACORA!$B$4:$B$7322,"&gt;="&amp;$B$3,BITACORA!$B$4:$B$7322,"&lt;="&amp;$B$4)</f>
        <v>0</v>
      </c>
      <c r="Z413" s="165">
        <f>COUNTIFS(BITACORA!$C$4:$C$7322,$B$7:$B$501,BITACORA!$E$4:$E$7322,$E$6:$AM$6,BITACORA!$B$4:$B$7322,"&gt;="&amp;$B$3,BITACORA!$B$4:$B$7322,"&lt;="&amp;$B$4)</f>
        <v>0</v>
      </c>
      <c r="AA413" s="165">
        <f>COUNTIFS(BITACORA!$C$4:$C$7322,$B$7:$B$501,BITACORA!$E$4:$E$7322,$E$6:$AM$6,BITACORA!$B$4:$B$7322,"&gt;="&amp;$B$3,BITACORA!$B$4:$B$7322,"&lt;="&amp;$B$4)</f>
        <v>0</v>
      </c>
      <c r="AB413" s="165">
        <f>COUNTIFS(BITACORA!$C$4:$C$7322,$B$7:$B$501,BITACORA!$E$4:$E$7322,$E$6:$AM$6,BITACORA!$B$4:$B$7322,"&gt;="&amp;$B$3,BITACORA!$B$4:$B$7322,"&lt;="&amp;$B$4)</f>
        <v>0</v>
      </c>
      <c r="AC413" s="165">
        <f>COUNTIFS(BITACORA!$C$4:$C$7322,$B$7:$B$501,BITACORA!$E$4:$E$7322,$E$6:$AM$6,BITACORA!$B$4:$B$7322,"&gt;="&amp;$B$3,BITACORA!$B$4:$B$7322,"&lt;="&amp;$B$4)</f>
        <v>0</v>
      </c>
      <c r="AD413" s="165">
        <f>COUNTIFS(BITACORA!$C$4:$C$7322,$B$7:$B$501,BITACORA!$E$4:$E$7322,$E$6:$AM$6,BITACORA!$B$4:$B$7322,"&gt;="&amp;$B$3,BITACORA!$B$4:$B$7322,"&lt;="&amp;$B$4)</f>
        <v>0</v>
      </c>
      <c r="AE413" s="165">
        <f>COUNTIFS(BITACORA!$C$4:$C$7322,$B$7:$B$501,BITACORA!$E$4:$E$7322,$E$6:$AM$6,BITACORA!$B$4:$B$7322,"&gt;="&amp;$B$3,BITACORA!$B$4:$B$7322,"&lt;="&amp;$B$4)</f>
        <v>0</v>
      </c>
      <c r="AF413" s="165">
        <f>COUNTIFS(BITACORA!$C$4:$C$7322,$B$7:$B$501,BITACORA!$E$4:$E$7322,$E$6:$AM$6,BITACORA!$B$4:$B$7322,"&gt;="&amp;$B$3,BITACORA!$B$4:$B$7322,"&lt;="&amp;$B$4)</f>
        <v>0</v>
      </c>
      <c r="AG413" s="165">
        <f>COUNTIFS(BITACORA!$C$4:$C$7322,$B$7:$B$501,BITACORA!$E$4:$E$7322,$E$6:$AM$6,BITACORA!$B$4:$B$7322,"&gt;="&amp;$B$3,BITACORA!$B$4:$B$7322,"&lt;="&amp;$B$4)</f>
        <v>0</v>
      </c>
      <c r="AH413" s="165">
        <f>COUNTIFS(BITACORA!$C$4:$C$7322,$B$7:$B$501,BITACORA!$E$4:$E$7322,$E$6:$AM$6,BITACORA!$B$4:$B$7322,"&gt;="&amp;$B$3,BITACORA!$B$4:$B$7322,"&lt;="&amp;$B$4)</f>
        <v>0</v>
      </c>
      <c r="AI413" s="165">
        <f>COUNTIFS(BITACORA!$C$4:$C$7322,$B$7:$B$501,BITACORA!$E$4:$E$7322,$E$6:$AM$6,BITACORA!$B$4:$B$7322,"&gt;="&amp;$B$3,BITACORA!$B$4:$B$7322,"&lt;="&amp;$B$4)</f>
        <v>0</v>
      </c>
      <c r="AJ413" s="165">
        <f>COUNTIFS(BITACORA!$C$4:$C$7322,$B$7:$B$501,BITACORA!$E$4:$E$7322,$E$6:$AM$6,BITACORA!$B$4:$B$7322,"&gt;="&amp;$B$3,BITACORA!$B$4:$B$7322,"&lt;="&amp;$B$4)</f>
        <v>0</v>
      </c>
      <c r="AK413" s="165">
        <f>COUNTIFS(BITACORA!$C$4:$C$7322,$B$7:$B$501,BITACORA!$E$4:$E$7322,$E$6:$AM$6,BITACORA!$B$4:$B$7322,"&gt;="&amp;$B$3,BITACORA!$B$4:$B$7322,"&lt;="&amp;$B$4)</f>
        <v>0</v>
      </c>
      <c r="AL413" s="165">
        <f>COUNTIFS(BITACORA!$C$4:$C$7322,$B$7:$B$501,BITACORA!$E$4:$E$7322,$E$6:$AM$6,BITACORA!$B$4:$B$7322,"&gt;="&amp;$B$3,BITACORA!$B$4:$B$7322,"&lt;="&amp;$B$4)</f>
        <v>0</v>
      </c>
      <c r="AM413" s="165">
        <f>COUNTIFS(BITACORA!$C$4:$C$7322,$B$7:$B$501,BITACORA!$E$4:$E$7322,$E$6:$AM$6,BITACORA!$B$4:$B$7322,"&gt;="&amp;$B$3,BITACORA!$B$4:$B$7322,"&lt;="&amp;$B$4)</f>
        <v>0</v>
      </c>
    </row>
    <row r="414" spans="1:39">
      <c r="A414" s="141"/>
      <c r="B414" s="165"/>
      <c r="C414" s="165"/>
      <c r="D414" s="164">
        <f t="shared" si="0"/>
        <v>0</v>
      </c>
      <c r="E414" s="165">
        <f>COUNTIFS(BITACORA!$C$4:$C$7322,$B$7:$B$501,BITACORA!$E$4:$E$7322,$E$6:$AM$6,BITACORA!$B$4:$B$7322,"&gt;="&amp;$B$3,BITACORA!$B$4:$B$7322,"&lt;="&amp;$B$4)</f>
        <v>0</v>
      </c>
      <c r="F414" s="165">
        <f>COUNTIFS(BITACORA!$C$4:$C$7322,$B$7:$B$501,BITACORA!$E$4:$E$7322,$E$6:$AM$6,BITACORA!$B$4:$B$7322,"&gt;="&amp;$B$3,BITACORA!$B$4:$B$7322,"&lt;="&amp;$B$4)</f>
        <v>0</v>
      </c>
      <c r="G414" s="165">
        <f>COUNTIFS(BITACORA!$C$4:$C$7322,$B$7:$B$501,BITACORA!$E$4:$E$7322,$E$6:$AM$6,BITACORA!$B$4:$B$7322,"&gt;="&amp;$B$3,BITACORA!$B$4:$B$7322,"&lt;="&amp;$B$4)</f>
        <v>0</v>
      </c>
      <c r="H414" s="165">
        <f>COUNTIFS(BITACORA!$C$4:$C$7322,$B$7:$B$501,BITACORA!$E$4:$E$7322,$E$6:$AM$6,BITACORA!$B$4:$B$7322,"&gt;="&amp;$B$3,BITACORA!$B$4:$B$7322,"&lt;="&amp;$B$4)</f>
        <v>0</v>
      </c>
      <c r="I414" s="165">
        <f>COUNTIFS(BITACORA!$C$4:$C$7322,$B$7:$B$501,BITACORA!$E$4:$E$7322,$E$6:$AM$6,BITACORA!$B$4:$B$7322,"&gt;="&amp;$B$3,BITACORA!$B$4:$B$7322,"&lt;="&amp;$B$4)</f>
        <v>0</v>
      </c>
      <c r="J414" s="165">
        <f>COUNTIFS(BITACORA!$C$4:$C$7322,$B$7:$B$501,BITACORA!$E$4:$E$7322,$E$6:$AM$6,BITACORA!$B$4:$B$7322,"&gt;="&amp;$B$3,BITACORA!$B$4:$B$7322,"&lt;="&amp;$B$4)</f>
        <v>0</v>
      </c>
      <c r="K414" s="165">
        <f>COUNTIFS(BITACORA!$C$4:$C$7322,$B$7:$B$501,BITACORA!$E$4:$E$7322,$E$6:$AM$6,BITACORA!$B$4:$B$7322,"&gt;="&amp;$B$3,BITACORA!$B$4:$B$7322,"&lt;="&amp;$B$4)</f>
        <v>0</v>
      </c>
      <c r="L414" s="165">
        <f>COUNTIFS(BITACORA!$C$4:$C$7322,$B$7:$B$501,BITACORA!$E$4:$E$7322,$E$6:$AM$6,BITACORA!$B$4:$B$7322,"&gt;="&amp;$B$3,BITACORA!$B$4:$B$7322,"&lt;="&amp;$B$4)</f>
        <v>0</v>
      </c>
      <c r="M414" s="165">
        <f>COUNTIFS(BITACORA!$C$4:$C$7322,$B$7:$B$501,BITACORA!$E$4:$E$7322,$E$6:$AM$6,BITACORA!$B$4:$B$7322,"&gt;="&amp;$B$3,BITACORA!$B$4:$B$7322,"&lt;="&amp;$B$4)</f>
        <v>0</v>
      </c>
      <c r="N414" s="165">
        <f>COUNTIFS(BITACORA!$C$4:$C$7322,$B$7:$B$501,BITACORA!$E$4:$E$7322,$E$6:$AM$6,BITACORA!$B$4:$B$7322,"&gt;="&amp;$B$3,BITACORA!$B$4:$B$7322,"&lt;="&amp;$B$4)</f>
        <v>0</v>
      </c>
      <c r="O414" s="165">
        <f>COUNTIFS(BITACORA!$C$4:$C$7322,$B$7:$B$501,BITACORA!$E$4:$E$7322,$E$6:$AM$6,BITACORA!$B$4:$B$7322,"&gt;="&amp;$B$3,BITACORA!$B$4:$B$7322,"&lt;="&amp;$B$4)</f>
        <v>0</v>
      </c>
      <c r="P414" s="165">
        <f>COUNTIFS(BITACORA!$C$4:$C$7322,$B$7:$B$501,BITACORA!$E$4:$E$7322,$E$6:$AM$6,BITACORA!$B$4:$B$7322,"&gt;="&amp;$B$3,BITACORA!$B$4:$B$7322,"&lt;="&amp;$B$4)</f>
        <v>0</v>
      </c>
      <c r="Q414" s="165">
        <f>COUNTIFS(BITACORA!$C$4:$C$7322,$B$7:$B$501,BITACORA!$E$4:$E$7322,$E$6:$AM$6,BITACORA!$B$4:$B$7322,"&gt;="&amp;$B$3,BITACORA!$B$4:$B$7322,"&lt;="&amp;$B$4)</f>
        <v>0</v>
      </c>
      <c r="R414" s="165">
        <f>COUNTIFS(BITACORA!$C$4:$C$7322,$B$7:$B$501,BITACORA!$E$4:$E$7322,$E$6:$AM$6,BITACORA!$B$4:$B$7322,"&gt;="&amp;$B$3,BITACORA!$B$4:$B$7322,"&lt;="&amp;$B$4)</f>
        <v>0</v>
      </c>
      <c r="S414" s="165">
        <f>COUNTIFS(BITACORA!$C$4:$C$7322,$B$7:$B$501,BITACORA!$E$4:$E$7322,$E$6:$AM$6,BITACORA!$B$4:$B$7322,"&gt;="&amp;$B$3,BITACORA!$B$4:$B$7322,"&lt;="&amp;$B$4)</f>
        <v>0</v>
      </c>
      <c r="T414" s="165">
        <f>COUNTIFS(BITACORA!$C$4:$C$7322,$B$7:$B$501,BITACORA!$E$4:$E$7322,$E$6:$AM$6,BITACORA!$B$4:$B$7322,"&gt;="&amp;$B$3,BITACORA!$B$4:$B$7322,"&lt;="&amp;$B$4)</f>
        <v>0</v>
      </c>
      <c r="U414" s="165">
        <f>COUNTIFS(BITACORA!$C$4:$C$7322,$B$7:$B$501,BITACORA!$E$4:$E$7322,$E$6:$AM$6,BITACORA!$B$4:$B$7322,"&gt;="&amp;$B$3,BITACORA!$B$4:$B$7322,"&lt;="&amp;$B$4)</f>
        <v>0</v>
      </c>
      <c r="V414" s="165">
        <f>COUNTIFS(BITACORA!$C$4:$C$7322,$B$7:$B$501,BITACORA!$E$4:$E$7322,$E$6:$AM$6,BITACORA!$B$4:$B$7322,"&gt;="&amp;$B$3,BITACORA!$B$4:$B$7322,"&lt;="&amp;$B$4)</f>
        <v>0</v>
      </c>
      <c r="W414" s="165">
        <f>COUNTIFS(BITACORA!$C$4:$C$7322,$B$7:$B$501,BITACORA!$E$4:$E$7322,$E$6:$AM$6,BITACORA!$B$4:$B$7322,"&gt;="&amp;$B$3,BITACORA!$B$4:$B$7322,"&lt;="&amp;$B$4)</f>
        <v>0</v>
      </c>
      <c r="X414" s="165">
        <f>COUNTIFS(BITACORA!$C$4:$C$7322,$B$7:$B$501,BITACORA!$E$4:$E$7322,$E$6:$AM$6,BITACORA!$B$4:$B$7322,"&gt;="&amp;$B$3,BITACORA!$B$4:$B$7322,"&lt;="&amp;$B$4)</f>
        <v>0</v>
      </c>
      <c r="Y414" s="165">
        <f>COUNTIFS(BITACORA!$C$4:$C$7322,$B$7:$B$501,BITACORA!$E$4:$E$7322,$E$6:$AM$6,BITACORA!$B$4:$B$7322,"&gt;="&amp;$B$3,BITACORA!$B$4:$B$7322,"&lt;="&amp;$B$4)</f>
        <v>0</v>
      </c>
      <c r="Z414" s="165">
        <f>COUNTIFS(BITACORA!$C$4:$C$7322,$B$7:$B$501,BITACORA!$E$4:$E$7322,$E$6:$AM$6,BITACORA!$B$4:$B$7322,"&gt;="&amp;$B$3,BITACORA!$B$4:$B$7322,"&lt;="&amp;$B$4)</f>
        <v>0</v>
      </c>
      <c r="AA414" s="165">
        <f>COUNTIFS(BITACORA!$C$4:$C$7322,$B$7:$B$501,BITACORA!$E$4:$E$7322,$E$6:$AM$6,BITACORA!$B$4:$B$7322,"&gt;="&amp;$B$3,BITACORA!$B$4:$B$7322,"&lt;="&amp;$B$4)</f>
        <v>0</v>
      </c>
      <c r="AB414" s="165">
        <f>COUNTIFS(BITACORA!$C$4:$C$7322,$B$7:$B$501,BITACORA!$E$4:$E$7322,$E$6:$AM$6,BITACORA!$B$4:$B$7322,"&gt;="&amp;$B$3,BITACORA!$B$4:$B$7322,"&lt;="&amp;$B$4)</f>
        <v>0</v>
      </c>
      <c r="AC414" s="165">
        <f>COUNTIFS(BITACORA!$C$4:$C$7322,$B$7:$B$501,BITACORA!$E$4:$E$7322,$E$6:$AM$6,BITACORA!$B$4:$B$7322,"&gt;="&amp;$B$3,BITACORA!$B$4:$B$7322,"&lt;="&amp;$B$4)</f>
        <v>0</v>
      </c>
      <c r="AD414" s="165">
        <f>COUNTIFS(BITACORA!$C$4:$C$7322,$B$7:$B$501,BITACORA!$E$4:$E$7322,$E$6:$AM$6,BITACORA!$B$4:$B$7322,"&gt;="&amp;$B$3,BITACORA!$B$4:$B$7322,"&lt;="&amp;$B$4)</f>
        <v>0</v>
      </c>
      <c r="AE414" s="165">
        <f>COUNTIFS(BITACORA!$C$4:$C$7322,$B$7:$B$501,BITACORA!$E$4:$E$7322,$E$6:$AM$6,BITACORA!$B$4:$B$7322,"&gt;="&amp;$B$3,BITACORA!$B$4:$B$7322,"&lt;="&amp;$B$4)</f>
        <v>0</v>
      </c>
      <c r="AF414" s="165">
        <f>COUNTIFS(BITACORA!$C$4:$C$7322,$B$7:$B$501,BITACORA!$E$4:$E$7322,$E$6:$AM$6,BITACORA!$B$4:$B$7322,"&gt;="&amp;$B$3,BITACORA!$B$4:$B$7322,"&lt;="&amp;$B$4)</f>
        <v>0</v>
      </c>
      <c r="AG414" s="165">
        <f>COUNTIFS(BITACORA!$C$4:$C$7322,$B$7:$B$501,BITACORA!$E$4:$E$7322,$E$6:$AM$6,BITACORA!$B$4:$B$7322,"&gt;="&amp;$B$3,BITACORA!$B$4:$B$7322,"&lt;="&amp;$B$4)</f>
        <v>0</v>
      </c>
      <c r="AH414" s="165">
        <f>COUNTIFS(BITACORA!$C$4:$C$7322,$B$7:$B$501,BITACORA!$E$4:$E$7322,$E$6:$AM$6,BITACORA!$B$4:$B$7322,"&gt;="&amp;$B$3,BITACORA!$B$4:$B$7322,"&lt;="&amp;$B$4)</f>
        <v>0</v>
      </c>
      <c r="AI414" s="165">
        <f>COUNTIFS(BITACORA!$C$4:$C$7322,$B$7:$B$501,BITACORA!$E$4:$E$7322,$E$6:$AM$6,BITACORA!$B$4:$B$7322,"&gt;="&amp;$B$3,BITACORA!$B$4:$B$7322,"&lt;="&amp;$B$4)</f>
        <v>0</v>
      </c>
      <c r="AJ414" s="165">
        <f>COUNTIFS(BITACORA!$C$4:$C$7322,$B$7:$B$501,BITACORA!$E$4:$E$7322,$E$6:$AM$6,BITACORA!$B$4:$B$7322,"&gt;="&amp;$B$3,BITACORA!$B$4:$B$7322,"&lt;="&amp;$B$4)</f>
        <v>0</v>
      </c>
      <c r="AK414" s="165">
        <f>COUNTIFS(BITACORA!$C$4:$C$7322,$B$7:$B$501,BITACORA!$E$4:$E$7322,$E$6:$AM$6,BITACORA!$B$4:$B$7322,"&gt;="&amp;$B$3,BITACORA!$B$4:$B$7322,"&lt;="&amp;$B$4)</f>
        <v>0</v>
      </c>
      <c r="AL414" s="165">
        <f>COUNTIFS(BITACORA!$C$4:$C$7322,$B$7:$B$501,BITACORA!$E$4:$E$7322,$E$6:$AM$6,BITACORA!$B$4:$B$7322,"&gt;="&amp;$B$3,BITACORA!$B$4:$B$7322,"&lt;="&amp;$B$4)</f>
        <v>0</v>
      </c>
      <c r="AM414" s="165">
        <f>COUNTIFS(BITACORA!$C$4:$C$7322,$B$7:$B$501,BITACORA!$E$4:$E$7322,$E$6:$AM$6,BITACORA!$B$4:$B$7322,"&gt;="&amp;$B$3,BITACORA!$B$4:$B$7322,"&lt;="&amp;$B$4)</f>
        <v>0</v>
      </c>
    </row>
    <row r="415" spans="1:39">
      <c r="A415" s="141"/>
      <c r="B415" s="165"/>
      <c r="C415" s="165"/>
      <c r="D415" s="164">
        <f t="shared" si="0"/>
        <v>0</v>
      </c>
      <c r="E415" s="165">
        <f>COUNTIFS(BITACORA!$C$4:$C$7322,$B$7:$B$501,BITACORA!$E$4:$E$7322,$E$6:$AM$6,BITACORA!$B$4:$B$7322,"&gt;="&amp;$B$3,BITACORA!$B$4:$B$7322,"&lt;="&amp;$B$4)</f>
        <v>0</v>
      </c>
      <c r="F415" s="165">
        <f>COUNTIFS(BITACORA!$C$4:$C$7322,$B$7:$B$501,BITACORA!$E$4:$E$7322,$E$6:$AM$6,BITACORA!$B$4:$B$7322,"&gt;="&amp;$B$3,BITACORA!$B$4:$B$7322,"&lt;="&amp;$B$4)</f>
        <v>0</v>
      </c>
      <c r="G415" s="165">
        <f>COUNTIFS(BITACORA!$C$4:$C$7322,$B$7:$B$501,BITACORA!$E$4:$E$7322,$E$6:$AM$6,BITACORA!$B$4:$B$7322,"&gt;="&amp;$B$3,BITACORA!$B$4:$B$7322,"&lt;="&amp;$B$4)</f>
        <v>0</v>
      </c>
      <c r="H415" s="165">
        <f>COUNTIFS(BITACORA!$C$4:$C$7322,$B$7:$B$501,BITACORA!$E$4:$E$7322,$E$6:$AM$6,BITACORA!$B$4:$B$7322,"&gt;="&amp;$B$3,BITACORA!$B$4:$B$7322,"&lt;="&amp;$B$4)</f>
        <v>0</v>
      </c>
      <c r="I415" s="165">
        <f>COUNTIFS(BITACORA!$C$4:$C$7322,$B$7:$B$501,BITACORA!$E$4:$E$7322,$E$6:$AM$6,BITACORA!$B$4:$B$7322,"&gt;="&amp;$B$3,BITACORA!$B$4:$B$7322,"&lt;="&amp;$B$4)</f>
        <v>0</v>
      </c>
      <c r="J415" s="165">
        <f>COUNTIFS(BITACORA!$C$4:$C$7322,$B$7:$B$501,BITACORA!$E$4:$E$7322,$E$6:$AM$6,BITACORA!$B$4:$B$7322,"&gt;="&amp;$B$3,BITACORA!$B$4:$B$7322,"&lt;="&amp;$B$4)</f>
        <v>0</v>
      </c>
      <c r="K415" s="165">
        <f>COUNTIFS(BITACORA!$C$4:$C$7322,$B$7:$B$501,BITACORA!$E$4:$E$7322,$E$6:$AM$6,BITACORA!$B$4:$B$7322,"&gt;="&amp;$B$3,BITACORA!$B$4:$B$7322,"&lt;="&amp;$B$4)</f>
        <v>0</v>
      </c>
      <c r="L415" s="165">
        <f>COUNTIFS(BITACORA!$C$4:$C$7322,$B$7:$B$501,BITACORA!$E$4:$E$7322,$E$6:$AM$6,BITACORA!$B$4:$B$7322,"&gt;="&amp;$B$3,BITACORA!$B$4:$B$7322,"&lt;="&amp;$B$4)</f>
        <v>0</v>
      </c>
      <c r="M415" s="165">
        <f>COUNTIFS(BITACORA!$C$4:$C$7322,$B$7:$B$501,BITACORA!$E$4:$E$7322,$E$6:$AM$6,BITACORA!$B$4:$B$7322,"&gt;="&amp;$B$3,BITACORA!$B$4:$B$7322,"&lt;="&amp;$B$4)</f>
        <v>0</v>
      </c>
      <c r="N415" s="165">
        <f>COUNTIFS(BITACORA!$C$4:$C$7322,$B$7:$B$501,BITACORA!$E$4:$E$7322,$E$6:$AM$6,BITACORA!$B$4:$B$7322,"&gt;="&amp;$B$3,BITACORA!$B$4:$B$7322,"&lt;="&amp;$B$4)</f>
        <v>0</v>
      </c>
      <c r="O415" s="165">
        <f>COUNTIFS(BITACORA!$C$4:$C$7322,$B$7:$B$501,BITACORA!$E$4:$E$7322,$E$6:$AM$6,BITACORA!$B$4:$B$7322,"&gt;="&amp;$B$3,BITACORA!$B$4:$B$7322,"&lt;="&amp;$B$4)</f>
        <v>0</v>
      </c>
      <c r="P415" s="165">
        <f>COUNTIFS(BITACORA!$C$4:$C$7322,$B$7:$B$501,BITACORA!$E$4:$E$7322,$E$6:$AM$6,BITACORA!$B$4:$B$7322,"&gt;="&amp;$B$3,BITACORA!$B$4:$B$7322,"&lt;="&amp;$B$4)</f>
        <v>0</v>
      </c>
      <c r="Q415" s="165">
        <f>COUNTIFS(BITACORA!$C$4:$C$7322,$B$7:$B$501,BITACORA!$E$4:$E$7322,$E$6:$AM$6,BITACORA!$B$4:$B$7322,"&gt;="&amp;$B$3,BITACORA!$B$4:$B$7322,"&lt;="&amp;$B$4)</f>
        <v>0</v>
      </c>
      <c r="R415" s="165">
        <f>COUNTIFS(BITACORA!$C$4:$C$7322,$B$7:$B$501,BITACORA!$E$4:$E$7322,$E$6:$AM$6,BITACORA!$B$4:$B$7322,"&gt;="&amp;$B$3,BITACORA!$B$4:$B$7322,"&lt;="&amp;$B$4)</f>
        <v>0</v>
      </c>
      <c r="S415" s="165">
        <f>COUNTIFS(BITACORA!$C$4:$C$7322,$B$7:$B$501,BITACORA!$E$4:$E$7322,$E$6:$AM$6,BITACORA!$B$4:$B$7322,"&gt;="&amp;$B$3,BITACORA!$B$4:$B$7322,"&lt;="&amp;$B$4)</f>
        <v>0</v>
      </c>
      <c r="T415" s="165">
        <f>COUNTIFS(BITACORA!$C$4:$C$7322,$B$7:$B$501,BITACORA!$E$4:$E$7322,$E$6:$AM$6,BITACORA!$B$4:$B$7322,"&gt;="&amp;$B$3,BITACORA!$B$4:$B$7322,"&lt;="&amp;$B$4)</f>
        <v>0</v>
      </c>
      <c r="U415" s="165">
        <f>COUNTIFS(BITACORA!$C$4:$C$7322,$B$7:$B$501,BITACORA!$E$4:$E$7322,$E$6:$AM$6,BITACORA!$B$4:$B$7322,"&gt;="&amp;$B$3,BITACORA!$B$4:$B$7322,"&lt;="&amp;$B$4)</f>
        <v>0</v>
      </c>
      <c r="V415" s="165">
        <f>COUNTIFS(BITACORA!$C$4:$C$7322,$B$7:$B$501,BITACORA!$E$4:$E$7322,$E$6:$AM$6,BITACORA!$B$4:$B$7322,"&gt;="&amp;$B$3,BITACORA!$B$4:$B$7322,"&lt;="&amp;$B$4)</f>
        <v>0</v>
      </c>
      <c r="W415" s="165">
        <f>COUNTIFS(BITACORA!$C$4:$C$7322,$B$7:$B$501,BITACORA!$E$4:$E$7322,$E$6:$AM$6,BITACORA!$B$4:$B$7322,"&gt;="&amp;$B$3,BITACORA!$B$4:$B$7322,"&lt;="&amp;$B$4)</f>
        <v>0</v>
      </c>
      <c r="X415" s="165">
        <f>COUNTIFS(BITACORA!$C$4:$C$7322,$B$7:$B$501,BITACORA!$E$4:$E$7322,$E$6:$AM$6,BITACORA!$B$4:$B$7322,"&gt;="&amp;$B$3,BITACORA!$B$4:$B$7322,"&lt;="&amp;$B$4)</f>
        <v>0</v>
      </c>
      <c r="Y415" s="165">
        <f>COUNTIFS(BITACORA!$C$4:$C$7322,$B$7:$B$501,BITACORA!$E$4:$E$7322,$E$6:$AM$6,BITACORA!$B$4:$B$7322,"&gt;="&amp;$B$3,BITACORA!$B$4:$B$7322,"&lt;="&amp;$B$4)</f>
        <v>0</v>
      </c>
      <c r="Z415" s="165">
        <f>COUNTIFS(BITACORA!$C$4:$C$7322,$B$7:$B$501,BITACORA!$E$4:$E$7322,$E$6:$AM$6,BITACORA!$B$4:$B$7322,"&gt;="&amp;$B$3,BITACORA!$B$4:$B$7322,"&lt;="&amp;$B$4)</f>
        <v>0</v>
      </c>
      <c r="AA415" s="165">
        <f>COUNTIFS(BITACORA!$C$4:$C$7322,$B$7:$B$501,BITACORA!$E$4:$E$7322,$E$6:$AM$6,BITACORA!$B$4:$B$7322,"&gt;="&amp;$B$3,BITACORA!$B$4:$B$7322,"&lt;="&amp;$B$4)</f>
        <v>0</v>
      </c>
      <c r="AB415" s="165">
        <f>COUNTIFS(BITACORA!$C$4:$C$7322,$B$7:$B$501,BITACORA!$E$4:$E$7322,$E$6:$AM$6,BITACORA!$B$4:$B$7322,"&gt;="&amp;$B$3,BITACORA!$B$4:$B$7322,"&lt;="&amp;$B$4)</f>
        <v>0</v>
      </c>
      <c r="AC415" s="165">
        <f>COUNTIFS(BITACORA!$C$4:$C$7322,$B$7:$B$501,BITACORA!$E$4:$E$7322,$E$6:$AM$6,BITACORA!$B$4:$B$7322,"&gt;="&amp;$B$3,BITACORA!$B$4:$B$7322,"&lt;="&amp;$B$4)</f>
        <v>0</v>
      </c>
      <c r="AD415" s="165">
        <f>COUNTIFS(BITACORA!$C$4:$C$7322,$B$7:$B$501,BITACORA!$E$4:$E$7322,$E$6:$AM$6,BITACORA!$B$4:$B$7322,"&gt;="&amp;$B$3,BITACORA!$B$4:$B$7322,"&lt;="&amp;$B$4)</f>
        <v>0</v>
      </c>
      <c r="AE415" s="165">
        <f>COUNTIFS(BITACORA!$C$4:$C$7322,$B$7:$B$501,BITACORA!$E$4:$E$7322,$E$6:$AM$6,BITACORA!$B$4:$B$7322,"&gt;="&amp;$B$3,BITACORA!$B$4:$B$7322,"&lt;="&amp;$B$4)</f>
        <v>0</v>
      </c>
      <c r="AF415" s="165">
        <f>COUNTIFS(BITACORA!$C$4:$C$7322,$B$7:$B$501,BITACORA!$E$4:$E$7322,$E$6:$AM$6,BITACORA!$B$4:$B$7322,"&gt;="&amp;$B$3,BITACORA!$B$4:$B$7322,"&lt;="&amp;$B$4)</f>
        <v>0</v>
      </c>
      <c r="AG415" s="165">
        <f>COUNTIFS(BITACORA!$C$4:$C$7322,$B$7:$B$501,BITACORA!$E$4:$E$7322,$E$6:$AM$6,BITACORA!$B$4:$B$7322,"&gt;="&amp;$B$3,BITACORA!$B$4:$B$7322,"&lt;="&amp;$B$4)</f>
        <v>0</v>
      </c>
      <c r="AH415" s="165">
        <f>COUNTIFS(BITACORA!$C$4:$C$7322,$B$7:$B$501,BITACORA!$E$4:$E$7322,$E$6:$AM$6,BITACORA!$B$4:$B$7322,"&gt;="&amp;$B$3,BITACORA!$B$4:$B$7322,"&lt;="&amp;$B$4)</f>
        <v>0</v>
      </c>
      <c r="AI415" s="165">
        <f>COUNTIFS(BITACORA!$C$4:$C$7322,$B$7:$B$501,BITACORA!$E$4:$E$7322,$E$6:$AM$6,BITACORA!$B$4:$B$7322,"&gt;="&amp;$B$3,BITACORA!$B$4:$B$7322,"&lt;="&amp;$B$4)</f>
        <v>0</v>
      </c>
      <c r="AJ415" s="165">
        <f>COUNTIFS(BITACORA!$C$4:$C$7322,$B$7:$B$501,BITACORA!$E$4:$E$7322,$E$6:$AM$6,BITACORA!$B$4:$B$7322,"&gt;="&amp;$B$3,BITACORA!$B$4:$B$7322,"&lt;="&amp;$B$4)</f>
        <v>0</v>
      </c>
      <c r="AK415" s="165">
        <f>COUNTIFS(BITACORA!$C$4:$C$7322,$B$7:$B$501,BITACORA!$E$4:$E$7322,$E$6:$AM$6,BITACORA!$B$4:$B$7322,"&gt;="&amp;$B$3,BITACORA!$B$4:$B$7322,"&lt;="&amp;$B$4)</f>
        <v>0</v>
      </c>
      <c r="AL415" s="165">
        <f>COUNTIFS(BITACORA!$C$4:$C$7322,$B$7:$B$501,BITACORA!$E$4:$E$7322,$E$6:$AM$6,BITACORA!$B$4:$B$7322,"&gt;="&amp;$B$3,BITACORA!$B$4:$B$7322,"&lt;="&amp;$B$4)</f>
        <v>0</v>
      </c>
      <c r="AM415" s="165">
        <f>COUNTIFS(BITACORA!$C$4:$C$7322,$B$7:$B$501,BITACORA!$E$4:$E$7322,$E$6:$AM$6,BITACORA!$B$4:$B$7322,"&gt;="&amp;$B$3,BITACORA!$B$4:$B$7322,"&lt;="&amp;$B$4)</f>
        <v>0</v>
      </c>
    </row>
    <row r="416" spans="1:39">
      <c r="A416" s="141"/>
      <c r="B416" s="165"/>
      <c r="C416" s="165"/>
      <c r="D416" s="164">
        <f t="shared" si="0"/>
        <v>0</v>
      </c>
      <c r="E416" s="165">
        <f>COUNTIFS(BITACORA!$C$4:$C$7322,$B$7:$B$501,BITACORA!$E$4:$E$7322,$E$6:$AM$6,BITACORA!$B$4:$B$7322,"&gt;="&amp;$B$3,BITACORA!$B$4:$B$7322,"&lt;="&amp;$B$4)</f>
        <v>0</v>
      </c>
      <c r="F416" s="165">
        <f>COUNTIFS(BITACORA!$C$4:$C$7322,$B$7:$B$501,BITACORA!$E$4:$E$7322,$E$6:$AM$6,BITACORA!$B$4:$B$7322,"&gt;="&amp;$B$3,BITACORA!$B$4:$B$7322,"&lt;="&amp;$B$4)</f>
        <v>0</v>
      </c>
      <c r="G416" s="165">
        <f>COUNTIFS(BITACORA!$C$4:$C$7322,$B$7:$B$501,BITACORA!$E$4:$E$7322,$E$6:$AM$6,BITACORA!$B$4:$B$7322,"&gt;="&amp;$B$3,BITACORA!$B$4:$B$7322,"&lt;="&amp;$B$4)</f>
        <v>0</v>
      </c>
      <c r="H416" s="165">
        <f>COUNTIFS(BITACORA!$C$4:$C$7322,$B$7:$B$501,BITACORA!$E$4:$E$7322,$E$6:$AM$6,BITACORA!$B$4:$B$7322,"&gt;="&amp;$B$3,BITACORA!$B$4:$B$7322,"&lt;="&amp;$B$4)</f>
        <v>0</v>
      </c>
      <c r="I416" s="165">
        <f>COUNTIFS(BITACORA!$C$4:$C$7322,$B$7:$B$501,BITACORA!$E$4:$E$7322,$E$6:$AM$6,BITACORA!$B$4:$B$7322,"&gt;="&amp;$B$3,BITACORA!$B$4:$B$7322,"&lt;="&amp;$B$4)</f>
        <v>0</v>
      </c>
      <c r="J416" s="165">
        <f>COUNTIFS(BITACORA!$C$4:$C$7322,$B$7:$B$501,BITACORA!$E$4:$E$7322,$E$6:$AM$6,BITACORA!$B$4:$B$7322,"&gt;="&amp;$B$3,BITACORA!$B$4:$B$7322,"&lt;="&amp;$B$4)</f>
        <v>0</v>
      </c>
      <c r="K416" s="165">
        <f>COUNTIFS(BITACORA!$C$4:$C$7322,$B$7:$B$501,BITACORA!$E$4:$E$7322,$E$6:$AM$6,BITACORA!$B$4:$B$7322,"&gt;="&amp;$B$3,BITACORA!$B$4:$B$7322,"&lt;="&amp;$B$4)</f>
        <v>0</v>
      </c>
      <c r="L416" s="165">
        <f>COUNTIFS(BITACORA!$C$4:$C$7322,$B$7:$B$501,BITACORA!$E$4:$E$7322,$E$6:$AM$6,BITACORA!$B$4:$B$7322,"&gt;="&amp;$B$3,BITACORA!$B$4:$B$7322,"&lt;="&amp;$B$4)</f>
        <v>0</v>
      </c>
      <c r="M416" s="165">
        <f>COUNTIFS(BITACORA!$C$4:$C$7322,$B$7:$B$501,BITACORA!$E$4:$E$7322,$E$6:$AM$6,BITACORA!$B$4:$B$7322,"&gt;="&amp;$B$3,BITACORA!$B$4:$B$7322,"&lt;="&amp;$B$4)</f>
        <v>0</v>
      </c>
      <c r="N416" s="165">
        <f>COUNTIFS(BITACORA!$C$4:$C$7322,$B$7:$B$501,BITACORA!$E$4:$E$7322,$E$6:$AM$6,BITACORA!$B$4:$B$7322,"&gt;="&amp;$B$3,BITACORA!$B$4:$B$7322,"&lt;="&amp;$B$4)</f>
        <v>0</v>
      </c>
      <c r="O416" s="165">
        <f>COUNTIFS(BITACORA!$C$4:$C$7322,$B$7:$B$501,BITACORA!$E$4:$E$7322,$E$6:$AM$6,BITACORA!$B$4:$B$7322,"&gt;="&amp;$B$3,BITACORA!$B$4:$B$7322,"&lt;="&amp;$B$4)</f>
        <v>0</v>
      </c>
      <c r="P416" s="165">
        <f>COUNTIFS(BITACORA!$C$4:$C$7322,$B$7:$B$501,BITACORA!$E$4:$E$7322,$E$6:$AM$6,BITACORA!$B$4:$B$7322,"&gt;="&amp;$B$3,BITACORA!$B$4:$B$7322,"&lt;="&amp;$B$4)</f>
        <v>0</v>
      </c>
      <c r="Q416" s="165">
        <f>COUNTIFS(BITACORA!$C$4:$C$7322,$B$7:$B$501,BITACORA!$E$4:$E$7322,$E$6:$AM$6,BITACORA!$B$4:$B$7322,"&gt;="&amp;$B$3,BITACORA!$B$4:$B$7322,"&lt;="&amp;$B$4)</f>
        <v>0</v>
      </c>
      <c r="R416" s="165">
        <f>COUNTIFS(BITACORA!$C$4:$C$7322,$B$7:$B$501,BITACORA!$E$4:$E$7322,$E$6:$AM$6,BITACORA!$B$4:$B$7322,"&gt;="&amp;$B$3,BITACORA!$B$4:$B$7322,"&lt;="&amp;$B$4)</f>
        <v>0</v>
      </c>
      <c r="S416" s="165">
        <f>COUNTIFS(BITACORA!$C$4:$C$7322,$B$7:$B$501,BITACORA!$E$4:$E$7322,$E$6:$AM$6,BITACORA!$B$4:$B$7322,"&gt;="&amp;$B$3,BITACORA!$B$4:$B$7322,"&lt;="&amp;$B$4)</f>
        <v>0</v>
      </c>
      <c r="T416" s="165">
        <f>COUNTIFS(BITACORA!$C$4:$C$7322,$B$7:$B$501,BITACORA!$E$4:$E$7322,$E$6:$AM$6,BITACORA!$B$4:$B$7322,"&gt;="&amp;$B$3,BITACORA!$B$4:$B$7322,"&lt;="&amp;$B$4)</f>
        <v>0</v>
      </c>
      <c r="U416" s="165">
        <f>COUNTIFS(BITACORA!$C$4:$C$7322,$B$7:$B$501,BITACORA!$E$4:$E$7322,$E$6:$AM$6,BITACORA!$B$4:$B$7322,"&gt;="&amp;$B$3,BITACORA!$B$4:$B$7322,"&lt;="&amp;$B$4)</f>
        <v>0</v>
      </c>
      <c r="V416" s="165">
        <f>COUNTIFS(BITACORA!$C$4:$C$7322,$B$7:$B$501,BITACORA!$E$4:$E$7322,$E$6:$AM$6,BITACORA!$B$4:$B$7322,"&gt;="&amp;$B$3,BITACORA!$B$4:$B$7322,"&lt;="&amp;$B$4)</f>
        <v>0</v>
      </c>
      <c r="W416" s="165">
        <f>COUNTIFS(BITACORA!$C$4:$C$7322,$B$7:$B$501,BITACORA!$E$4:$E$7322,$E$6:$AM$6,BITACORA!$B$4:$B$7322,"&gt;="&amp;$B$3,BITACORA!$B$4:$B$7322,"&lt;="&amp;$B$4)</f>
        <v>0</v>
      </c>
      <c r="X416" s="165">
        <f>COUNTIFS(BITACORA!$C$4:$C$7322,$B$7:$B$501,BITACORA!$E$4:$E$7322,$E$6:$AM$6,BITACORA!$B$4:$B$7322,"&gt;="&amp;$B$3,BITACORA!$B$4:$B$7322,"&lt;="&amp;$B$4)</f>
        <v>0</v>
      </c>
      <c r="Y416" s="165">
        <f>COUNTIFS(BITACORA!$C$4:$C$7322,$B$7:$B$501,BITACORA!$E$4:$E$7322,$E$6:$AM$6,BITACORA!$B$4:$B$7322,"&gt;="&amp;$B$3,BITACORA!$B$4:$B$7322,"&lt;="&amp;$B$4)</f>
        <v>0</v>
      </c>
      <c r="Z416" s="165">
        <f>COUNTIFS(BITACORA!$C$4:$C$7322,$B$7:$B$501,BITACORA!$E$4:$E$7322,$E$6:$AM$6,BITACORA!$B$4:$B$7322,"&gt;="&amp;$B$3,BITACORA!$B$4:$B$7322,"&lt;="&amp;$B$4)</f>
        <v>0</v>
      </c>
      <c r="AA416" s="165">
        <f>COUNTIFS(BITACORA!$C$4:$C$7322,$B$7:$B$501,BITACORA!$E$4:$E$7322,$E$6:$AM$6,BITACORA!$B$4:$B$7322,"&gt;="&amp;$B$3,BITACORA!$B$4:$B$7322,"&lt;="&amp;$B$4)</f>
        <v>0</v>
      </c>
      <c r="AB416" s="165">
        <f>COUNTIFS(BITACORA!$C$4:$C$7322,$B$7:$B$501,BITACORA!$E$4:$E$7322,$E$6:$AM$6,BITACORA!$B$4:$B$7322,"&gt;="&amp;$B$3,BITACORA!$B$4:$B$7322,"&lt;="&amp;$B$4)</f>
        <v>0</v>
      </c>
      <c r="AC416" s="165">
        <f>COUNTIFS(BITACORA!$C$4:$C$7322,$B$7:$B$501,BITACORA!$E$4:$E$7322,$E$6:$AM$6,BITACORA!$B$4:$B$7322,"&gt;="&amp;$B$3,BITACORA!$B$4:$B$7322,"&lt;="&amp;$B$4)</f>
        <v>0</v>
      </c>
      <c r="AD416" s="165">
        <f>COUNTIFS(BITACORA!$C$4:$C$7322,$B$7:$B$501,BITACORA!$E$4:$E$7322,$E$6:$AM$6,BITACORA!$B$4:$B$7322,"&gt;="&amp;$B$3,BITACORA!$B$4:$B$7322,"&lt;="&amp;$B$4)</f>
        <v>0</v>
      </c>
      <c r="AE416" s="165">
        <f>COUNTIFS(BITACORA!$C$4:$C$7322,$B$7:$B$501,BITACORA!$E$4:$E$7322,$E$6:$AM$6,BITACORA!$B$4:$B$7322,"&gt;="&amp;$B$3,BITACORA!$B$4:$B$7322,"&lt;="&amp;$B$4)</f>
        <v>0</v>
      </c>
      <c r="AF416" s="165">
        <f>COUNTIFS(BITACORA!$C$4:$C$7322,$B$7:$B$501,BITACORA!$E$4:$E$7322,$E$6:$AM$6,BITACORA!$B$4:$B$7322,"&gt;="&amp;$B$3,BITACORA!$B$4:$B$7322,"&lt;="&amp;$B$4)</f>
        <v>0</v>
      </c>
      <c r="AG416" s="165">
        <f>COUNTIFS(BITACORA!$C$4:$C$7322,$B$7:$B$501,BITACORA!$E$4:$E$7322,$E$6:$AM$6,BITACORA!$B$4:$B$7322,"&gt;="&amp;$B$3,BITACORA!$B$4:$B$7322,"&lt;="&amp;$B$4)</f>
        <v>0</v>
      </c>
      <c r="AH416" s="165">
        <f>COUNTIFS(BITACORA!$C$4:$C$7322,$B$7:$B$501,BITACORA!$E$4:$E$7322,$E$6:$AM$6,BITACORA!$B$4:$B$7322,"&gt;="&amp;$B$3,BITACORA!$B$4:$B$7322,"&lt;="&amp;$B$4)</f>
        <v>0</v>
      </c>
      <c r="AI416" s="165">
        <f>COUNTIFS(BITACORA!$C$4:$C$7322,$B$7:$B$501,BITACORA!$E$4:$E$7322,$E$6:$AM$6,BITACORA!$B$4:$B$7322,"&gt;="&amp;$B$3,BITACORA!$B$4:$B$7322,"&lt;="&amp;$B$4)</f>
        <v>0</v>
      </c>
      <c r="AJ416" s="165">
        <f>COUNTIFS(BITACORA!$C$4:$C$7322,$B$7:$B$501,BITACORA!$E$4:$E$7322,$E$6:$AM$6,BITACORA!$B$4:$B$7322,"&gt;="&amp;$B$3,BITACORA!$B$4:$B$7322,"&lt;="&amp;$B$4)</f>
        <v>0</v>
      </c>
      <c r="AK416" s="165">
        <f>COUNTIFS(BITACORA!$C$4:$C$7322,$B$7:$B$501,BITACORA!$E$4:$E$7322,$E$6:$AM$6,BITACORA!$B$4:$B$7322,"&gt;="&amp;$B$3,BITACORA!$B$4:$B$7322,"&lt;="&amp;$B$4)</f>
        <v>0</v>
      </c>
      <c r="AL416" s="165">
        <f>COUNTIFS(BITACORA!$C$4:$C$7322,$B$7:$B$501,BITACORA!$E$4:$E$7322,$E$6:$AM$6,BITACORA!$B$4:$B$7322,"&gt;="&amp;$B$3,BITACORA!$B$4:$B$7322,"&lt;="&amp;$B$4)</f>
        <v>0</v>
      </c>
      <c r="AM416" s="165">
        <f>COUNTIFS(BITACORA!$C$4:$C$7322,$B$7:$B$501,BITACORA!$E$4:$E$7322,$E$6:$AM$6,BITACORA!$B$4:$B$7322,"&gt;="&amp;$B$3,BITACORA!$B$4:$B$7322,"&lt;="&amp;$B$4)</f>
        <v>0</v>
      </c>
    </row>
    <row r="417" spans="1:39">
      <c r="A417" s="141"/>
      <c r="B417" s="165"/>
      <c r="C417" s="165"/>
      <c r="D417" s="164">
        <f t="shared" si="0"/>
        <v>0</v>
      </c>
      <c r="E417" s="165">
        <f>COUNTIFS(BITACORA!$C$4:$C$7322,$B$7:$B$501,BITACORA!$E$4:$E$7322,$E$6:$AM$6,BITACORA!$B$4:$B$7322,"&gt;="&amp;$B$3,BITACORA!$B$4:$B$7322,"&lt;="&amp;$B$4)</f>
        <v>0</v>
      </c>
      <c r="F417" s="165">
        <f>COUNTIFS(BITACORA!$C$4:$C$7322,$B$7:$B$501,BITACORA!$E$4:$E$7322,$E$6:$AM$6,BITACORA!$B$4:$B$7322,"&gt;="&amp;$B$3,BITACORA!$B$4:$B$7322,"&lt;="&amp;$B$4)</f>
        <v>0</v>
      </c>
      <c r="G417" s="165">
        <f>COUNTIFS(BITACORA!$C$4:$C$7322,$B$7:$B$501,BITACORA!$E$4:$E$7322,$E$6:$AM$6,BITACORA!$B$4:$B$7322,"&gt;="&amp;$B$3,BITACORA!$B$4:$B$7322,"&lt;="&amp;$B$4)</f>
        <v>0</v>
      </c>
      <c r="H417" s="165">
        <f>COUNTIFS(BITACORA!$C$4:$C$7322,$B$7:$B$501,BITACORA!$E$4:$E$7322,$E$6:$AM$6,BITACORA!$B$4:$B$7322,"&gt;="&amp;$B$3,BITACORA!$B$4:$B$7322,"&lt;="&amp;$B$4)</f>
        <v>0</v>
      </c>
      <c r="I417" s="165">
        <f>COUNTIFS(BITACORA!$C$4:$C$7322,$B$7:$B$501,BITACORA!$E$4:$E$7322,$E$6:$AM$6,BITACORA!$B$4:$B$7322,"&gt;="&amp;$B$3,BITACORA!$B$4:$B$7322,"&lt;="&amp;$B$4)</f>
        <v>0</v>
      </c>
      <c r="J417" s="165">
        <f>COUNTIFS(BITACORA!$C$4:$C$7322,$B$7:$B$501,BITACORA!$E$4:$E$7322,$E$6:$AM$6,BITACORA!$B$4:$B$7322,"&gt;="&amp;$B$3,BITACORA!$B$4:$B$7322,"&lt;="&amp;$B$4)</f>
        <v>0</v>
      </c>
      <c r="K417" s="165">
        <f>COUNTIFS(BITACORA!$C$4:$C$7322,$B$7:$B$501,BITACORA!$E$4:$E$7322,$E$6:$AM$6,BITACORA!$B$4:$B$7322,"&gt;="&amp;$B$3,BITACORA!$B$4:$B$7322,"&lt;="&amp;$B$4)</f>
        <v>0</v>
      </c>
      <c r="L417" s="165">
        <f>COUNTIFS(BITACORA!$C$4:$C$7322,$B$7:$B$501,BITACORA!$E$4:$E$7322,$E$6:$AM$6,BITACORA!$B$4:$B$7322,"&gt;="&amp;$B$3,BITACORA!$B$4:$B$7322,"&lt;="&amp;$B$4)</f>
        <v>0</v>
      </c>
      <c r="M417" s="165">
        <f>COUNTIFS(BITACORA!$C$4:$C$7322,$B$7:$B$501,BITACORA!$E$4:$E$7322,$E$6:$AM$6,BITACORA!$B$4:$B$7322,"&gt;="&amp;$B$3,BITACORA!$B$4:$B$7322,"&lt;="&amp;$B$4)</f>
        <v>0</v>
      </c>
      <c r="N417" s="165">
        <f>COUNTIFS(BITACORA!$C$4:$C$7322,$B$7:$B$501,BITACORA!$E$4:$E$7322,$E$6:$AM$6,BITACORA!$B$4:$B$7322,"&gt;="&amp;$B$3,BITACORA!$B$4:$B$7322,"&lt;="&amp;$B$4)</f>
        <v>0</v>
      </c>
      <c r="O417" s="165">
        <f>COUNTIFS(BITACORA!$C$4:$C$7322,$B$7:$B$501,BITACORA!$E$4:$E$7322,$E$6:$AM$6,BITACORA!$B$4:$B$7322,"&gt;="&amp;$B$3,BITACORA!$B$4:$B$7322,"&lt;="&amp;$B$4)</f>
        <v>0</v>
      </c>
      <c r="P417" s="165">
        <f>COUNTIFS(BITACORA!$C$4:$C$7322,$B$7:$B$501,BITACORA!$E$4:$E$7322,$E$6:$AM$6,BITACORA!$B$4:$B$7322,"&gt;="&amp;$B$3,BITACORA!$B$4:$B$7322,"&lt;="&amp;$B$4)</f>
        <v>0</v>
      </c>
      <c r="Q417" s="165">
        <f>COUNTIFS(BITACORA!$C$4:$C$7322,$B$7:$B$501,BITACORA!$E$4:$E$7322,$E$6:$AM$6,BITACORA!$B$4:$B$7322,"&gt;="&amp;$B$3,BITACORA!$B$4:$B$7322,"&lt;="&amp;$B$4)</f>
        <v>0</v>
      </c>
      <c r="R417" s="165">
        <f>COUNTIFS(BITACORA!$C$4:$C$7322,$B$7:$B$501,BITACORA!$E$4:$E$7322,$E$6:$AM$6,BITACORA!$B$4:$B$7322,"&gt;="&amp;$B$3,BITACORA!$B$4:$B$7322,"&lt;="&amp;$B$4)</f>
        <v>0</v>
      </c>
      <c r="S417" s="165">
        <f>COUNTIFS(BITACORA!$C$4:$C$7322,$B$7:$B$501,BITACORA!$E$4:$E$7322,$E$6:$AM$6,BITACORA!$B$4:$B$7322,"&gt;="&amp;$B$3,BITACORA!$B$4:$B$7322,"&lt;="&amp;$B$4)</f>
        <v>0</v>
      </c>
      <c r="T417" s="165">
        <f>COUNTIFS(BITACORA!$C$4:$C$7322,$B$7:$B$501,BITACORA!$E$4:$E$7322,$E$6:$AM$6,BITACORA!$B$4:$B$7322,"&gt;="&amp;$B$3,BITACORA!$B$4:$B$7322,"&lt;="&amp;$B$4)</f>
        <v>0</v>
      </c>
      <c r="U417" s="165">
        <f>COUNTIFS(BITACORA!$C$4:$C$7322,$B$7:$B$501,BITACORA!$E$4:$E$7322,$E$6:$AM$6,BITACORA!$B$4:$B$7322,"&gt;="&amp;$B$3,BITACORA!$B$4:$B$7322,"&lt;="&amp;$B$4)</f>
        <v>0</v>
      </c>
      <c r="V417" s="165">
        <f>COUNTIFS(BITACORA!$C$4:$C$7322,$B$7:$B$501,BITACORA!$E$4:$E$7322,$E$6:$AM$6,BITACORA!$B$4:$B$7322,"&gt;="&amp;$B$3,BITACORA!$B$4:$B$7322,"&lt;="&amp;$B$4)</f>
        <v>0</v>
      </c>
      <c r="W417" s="165">
        <f>COUNTIFS(BITACORA!$C$4:$C$7322,$B$7:$B$501,BITACORA!$E$4:$E$7322,$E$6:$AM$6,BITACORA!$B$4:$B$7322,"&gt;="&amp;$B$3,BITACORA!$B$4:$B$7322,"&lt;="&amp;$B$4)</f>
        <v>0</v>
      </c>
      <c r="X417" s="165">
        <f>COUNTIFS(BITACORA!$C$4:$C$7322,$B$7:$B$501,BITACORA!$E$4:$E$7322,$E$6:$AM$6,BITACORA!$B$4:$B$7322,"&gt;="&amp;$B$3,BITACORA!$B$4:$B$7322,"&lt;="&amp;$B$4)</f>
        <v>0</v>
      </c>
      <c r="Y417" s="165">
        <f>COUNTIFS(BITACORA!$C$4:$C$7322,$B$7:$B$501,BITACORA!$E$4:$E$7322,$E$6:$AM$6,BITACORA!$B$4:$B$7322,"&gt;="&amp;$B$3,BITACORA!$B$4:$B$7322,"&lt;="&amp;$B$4)</f>
        <v>0</v>
      </c>
      <c r="Z417" s="165">
        <f>COUNTIFS(BITACORA!$C$4:$C$7322,$B$7:$B$501,BITACORA!$E$4:$E$7322,$E$6:$AM$6,BITACORA!$B$4:$B$7322,"&gt;="&amp;$B$3,BITACORA!$B$4:$B$7322,"&lt;="&amp;$B$4)</f>
        <v>0</v>
      </c>
      <c r="AA417" s="165">
        <f>COUNTIFS(BITACORA!$C$4:$C$7322,$B$7:$B$501,BITACORA!$E$4:$E$7322,$E$6:$AM$6,BITACORA!$B$4:$B$7322,"&gt;="&amp;$B$3,BITACORA!$B$4:$B$7322,"&lt;="&amp;$B$4)</f>
        <v>0</v>
      </c>
      <c r="AB417" s="165">
        <f>COUNTIFS(BITACORA!$C$4:$C$7322,$B$7:$B$501,BITACORA!$E$4:$E$7322,$E$6:$AM$6,BITACORA!$B$4:$B$7322,"&gt;="&amp;$B$3,BITACORA!$B$4:$B$7322,"&lt;="&amp;$B$4)</f>
        <v>0</v>
      </c>
      <c r="AC417" s="165">
        <f>COUNTIFS(BITACORA!$C$4:$C$7322,$B$7:$B$501,BITACORA!$E$4:$E$7322,$E$6:$AM$6,BITACORA!$B$4:$B$7322,"&gt;="&amp;$B$3,BITACORA!$B$4:$B$7322,"&lt;="&amp;$B$4)</f>
        <v>0</v>
      </c>
      <c r="AD417" s="165">
        <f>COUNTIFS(BITACORA!$C$4:$C$7322,$B$7:$B$501,BITACORA!$E$4:$E$7322,$E$6:$AM$6,BITACORA!$B$4:$B$7322,"&gt;="&amp;$B$3,BITACORA!$B$4:$B$7322,"&lt;="&amp;$B$4)</f>
        <v>0</v>
      </c>
      <c r="AE417" s="165">
        <f>COUNTIFS(BITACORA!$C$4:$C$7322,$B$7:$B$501,BITACORA!$E$4:$E$7322,$E$6:$AM$6,BITACORA!$B$4:$B$7322,"&gt;="&amp;$B$3,BITACORA!$B$4:$B$7322,"&lt;="&amp;$B$4)</f>
        <v>0</v>
      </c>
      <c r="AF417" s="165">
        <f>COUNTIFS(BITACORA!$C$4:$C$7322,$B$7:$B$501,BITACORA!$E$4:$E$7322,$E$6:$AM$6,BITACORA!$B$4:$B$7322,"&gt;="&amp;$B$3,BITACORA!$B$4:$B$7322,"&lt;="&amp;$B$4)</f>
        <v>0</v>
      </c>
      <c r="AG417" s="165">
        <f>COUNTIFS(BITACORA!$C$4:$C$7322,$B$7:$B$501,BITACORA!$E$4:$E$7322,$E$6:$AM$6,BITACORA!$B$4:$B$7322,"&gt;="&amp;$B$3,BITACORA!$B$4:$B$7322,"&lt;="&amp;$B$4)</f>
        <v>0</v>
      </c>
      <c r="AH417" s="165">
        <f>COUNTIFS(BITACORA!$C$4:$C$7322,$B$7:$B$501,BITACORA!$E$4:$E$7322,$E$6:$AM$6,BITACORA!$B$4:$B$7322,"&gt;="&amp;$B$3,BITACORA!$B$4:$B$7322,"&lt;="&amp;$B$4)</f>
        <v>0</v>
      </c>
      <c r="AI417" s="165">
        <f>COUNTIFS(BITACORA!$C$4:$C$7322,$B$7:$B$501,BITACORA!$E$4:$E$7322,$E$6:$AM$6,BITACORA!$B$4:$B$7322,"&gt;="&amp;$B$3,BITACORA!$B$4:$B$7322,"&lt;="&amp;$B$4)</f>
        <v>0</v>
      </c>
      <c r="AJ417" s="165">
        <f>COUNTIFS(BITACORA!$C$4:$C$7322,$B$7:$B$501,BITACORA!$E$4:$E$7322,$E$6:$AM$6,BITACORA!$B$4:$B$7322,"&gt;="&amp;$B$3,BITACORA!$B$4:$B$7322,"&lt;="&amp;$B$4)</f>
        <v>0</v>
      </c>
      <c r="AK417" s="165">
        <f>COUNTIFS(BITACORA!$C$4:$C$7322,$B$7:$B$501,BITACORA!$E$4:$E$7322,$E$6:$AM$6,BITACORA!$B$4:$B$7322,"&gt;="&amp;$B$3,BITACORA!$B$4:$B$7322,"&lt;="&amp;$B$4)</f>
        <v>0</v>
      </c>
      <c r="AL417" s="165">
        <f>COUNTIFS(BITACORA!$C$4:$C$7322,$B$7:$B$501,BITACORA!$E$4:$E$7322,$E$6:$AM$6,BITACORA!$B$4:$B$7322,"&gt;="&amp;$B$3,BITACORA!$B$4:$B$7322,"&lt;="&amp;$B$4)</f>
        <v>0</v>
      </c>
      <c r="AM417" s="165">
        <f>COUNTIFS(BITACORA!$C$4:$C$7322,$B$7:$B$501,BITACORA!$E$4:$E$7322,$E$6:$AM$6,BITACORA!$B$4:$B$7322,"&gt;="&amp;$B$3,BITACORA!$B$4:$B$7322,"&lt;="&amp;$B$4)</f>
        <v>0</v>
      </c>
    </row>
    <row r="418" spans="1:39">
      <c r="A418" s="141"/>
      <c r="B418" s="165"/>
      <c r="C418" s="165"/>
      <c r="D418" s="164">
        <f t="shared" si="0"/>
        <v>0</v>
      </c>
      <c r="E418" s="165">
        <f>COUNTIFS(BITACORA!$C$4:$C$7322,$B$7:$B$501,BITACORA!$E$4:$E$7322,$E$6:$AM$6,BITACORA!$B$4:$B$7322,"&gt;="&amp;$B$3,BITACORA!$B$4:$B$7322,"&lt;="&amp;$B$4)</f>
        <v>0</v>
      </c>
      <c r="F418" s="165">
        <f>COUNTIFS(BITACORA!$C$4:$C$7322,$B$7:$B$501,BITACORA!$E$4:$E$7322,$E$6:$AM$6,BITACORA!$B$4:$B$7322,"&gt;="&amp;$B$3,BITACORA!$B$4:$B$7322,"&lt;="&amp;$B$4)</f>
        <v>0</v>
      </c>
      <c r="G418" s="165">
        <f>COUNTIFS(BITACORA!$C$4:$C$7322,$B$7:$B$501,BITACORA!$E$4:$E$7322,$E$6:$AM$6,BITACORA!$B$4:$B$7322,"&gt;="&amp;$B$3,BITACORA!$B$4:$B$7322,"&lt;="&amp;$B$4)</f>
        <v>0</v>
      </c>
      <c r="H418" s="165">
        <f>COUNTIFS(BITACORA!$C$4:$C$7322,$B$7:$B$501,BITACORA!$E$4:$E$7322,$E$6:$AM$6,BITACORA!$B$4:$B$7322,"&gt;="&amp;$B$3,BITACORA!$B$4:$B$7322,"&lt;="&amp;$B$4)</f>
        <v>0</v>
      </c>
      <c r="I418" s="165">
        <f>COUNTIFS(BITACORA!$C$4:$C$7322,$B$7:$B$501,BITACORA!$E$4:$E$7322,$E$6:$AM$6,BITACORA!$B$4:$B$7322,"&gt;="&amp;$B$3,BITACORA!$B$4:$B$7322,"&lt;="&amp;$B$4)</f>
        <v>0</v>
      </c>
      <c r="J418" s="165">
        <f>COUNTIFS(BITACORA!$C$4:$C$7322,$B$7:$B$501,BITACORA!$E$4:$E$7322,$E$6:$AM$6,BITACORA!$B$4:$B$7322,"&gt;="&amp;$B$3,BITACORA!$B$4:$B$7322,"&lt;="&amp;$B$4)</f>
        <v>0</v>
      </c>
      <c r="K418" s="165">
        <f>COUNTIFS(BITACORA!$C$4:$C$7322,$B$7:$B$501,BITACORA!$E$4:$E$7322,$E$6:$AM$6,BITACORA!$B$4:$B$7322,"&gt;="&amp;$B$3,BITACORA!$B$4:$B$7322,"&lt;="&amp;$B$4)</f>
        <v>0</v>
      </c>
      <c r="L418" s="165">
        <f>COUNTIFS(BITACORA!$C$4:$C$7322,$B$7:$B$501,BITACORA!$E$4:$E$7322,$E$6:$AM$6,BITACORA!$B$4:$B$7322,"&gt;="&amp;$B$3,BITACORA!$B$4:$B$7322,"&lt;="&amp;$B$4)</f>
        <v>0</v>
      </c>
      <c r="M418" s="165">
        <f>COUNTIFS(BITACORA!$C$4:$C$7322,$B$7:$B$501,BITACORA!$E$4:$E$7322,$E$6:$AM$6,BITACORA!$B$4:$B$7322,"&gt;="&amp;$B$3,BITACORA!$B$4:$B$7322,"&lt;="&amp;$B$4)</f>
        <v>0</v>
      </c>
      <c r="N418" s="165">
        <f>COUNTIFS(BITACORA!$C$4:$C$7322,$B$7:$B$501,BITACORA!$E$4:$E$7322,$E$6:$AM$6,BITACORA!$B$4:$B$7322,"&gt;="&amp;$B$3,BITACORA!$B$4:$B$7322,"&lt;="&amp;$B$4)</f>
        <v>0</v>
      </c>
      <c r="O418" s="165">
        <f>COUNTIFS(BITACORA!$C$4:$C$7322,$B$7:$B$501,BITACORA!$E$4:$E$7322,$E$6:$AM$6,BITACORA!$B$4:$B$7322,"&gt;="&amp;$B$3,BITACORA!$B$4:$B$7322,"&lt;="&amp;$B$4)</f>
        <v>0</v>
      </c>
      <c r="P418" s="165">
        <f>COUNTIFS(BITACORA!$C$4:$C$7322,$B$7:$B$501,BITACORA!$E$4:$E$7322,$E$6:$AM$6,BITACORA!$B$4:$B$7322,"&gt;="&amp;$B$3,BITACORA!$B$4:$B$7322,"&lt;="&amp;$B$4)</f>
        <v>0</v>
      </c>
      <c r="Q418" s="165">
        <f>COUNTIFS(BITACORA!$C$4:$C$7322,$B$7:$B$501,BITACORA!$E$4:$E$7322,$E$6:$AM$6,BITACORA!$B$4:$B$7322,"&gt;="&amp;$B$3,BITACORA!$B$4:$B$7322,"&lt;="&amp;$B$4)</f>
        <v>0</v>
      </c>
      <c r="R418" s="165">
        <f>COUNTIFS(BITACORA!$C$4:$C$7322,$B$7:$B$501,BITACORA!$E$4:$E$7322,$E$6:$AM$6,BITACORA!$B$4:$B$7322,"&gt;="&amp;$B$3,BITACORA!$B$4:$B$7322,"&lt;="&amp;$B$4)</f>
        <v>0</v>
      </c>
      <c r="S418" s="165">
        <f>COUNTIFS(BITACORA!$C$4:$C$7322,$B$7:$B$501,BITACORA!$E$4:$E$7322,$E$6:$AM$6,BITACORA!$B$4:$B$7322,"&gt;="&amp;$B$3,BITACORA!$B$4:$B$7322,"&lt;="&amp;$B$4)</f>
        <v>0</v>
      </c>
      <c r="T418" s="165">
        <f>COUNTIFS(BITACORA!$C$4:$C$7322,$B$7:$B$501,BITACORA!$E$4:$E$7322,$E$6:$AM$6,BITACORA!$B$4:$B$7322,"&gt;="&amp;$B$3,BITACORA!$B$4:$B$7322,"&lt;="&amp;$B$4)</f>
        <v>0</v>
      </c>
      <c r="U418" s="165">
        <f>COUNTIFS(BITACORA!$C$4:$C$7322,$B$7:$B$501,BITACORA!$E$4:$E$7322,$E$6:$AM$6,BITACORA!$B$4:$B$7322,"&gt;="&amp;$B$3,BITACORA!$B$4:$B$7322,"&lt;="&amp;$B$4)</f>
        <v>0</v>
      </c>
      <c r="V418" s="165">
        <f>COUNTIFS(BITACORA!$C$4:$C$7322,$B$7:$B$501,BITACORA!$E$4:$E$7322,$E$6:$AM$6,BITACORA!$B$4:$B$7322,"&gt;="&amp;$B$3,BITACORA!$B$4:$B$7322,"&lt;="&amp;$B$4)</f>
        <v>0</v>
      </c>
      <c r="W418" s="165">
        <f>COUNTIFS(BITACORA!$C$4:$C$7322,$B$7:$B$501,BITACORA!$E$4:$E$7322,$E$6:$AM$6,BITACORA!$B$4:$B$7322,"&gt;="&amp;$B$3,BITACORA!$B$4:$B$7322,"&lt;="&amp;$B$4)</f>
        <v>0</v>
      </c>
      <c r="X418" s="165">
        <f>COUNTIFS(BITACORA!$C$4:$C$7322,$B$7:$B$501,BITACORA!$E$4:$E$7322,$E$6:$AM$6,BITACORA!$B$4:$B$7322,"&gt;="&amp;$B$3,BITACORA!$B$4:$B$7322,"&lt;="&amp;$B$4)</f>
        <v>0</v>
      </c>
      <c r="Y418" s="165">
        <f>COUNTIFS(BITACORA!$C$4:$C$7322,$B$7:$B$501,BITACORA!$E$4:$E$7322,$E$6:$AM$6,BITACORA!$B$4:$B$7322,"&gt;="&amp;$B$3,BITACORA!$B$4:$B$7322,"&lt;="&amp;$B$4)</f>
        <v>0</v>
      </c>
      <c r="Z418" s="165">
        <f>COUNTIFS(BITACORA!$C$4:$C$7322,$B$7:$B$501,BITACORA!$E$4:$E$7322,$E$6:$AM$6,BITACORA!$B$4:$B$7322,"&gt;="&amp;$B$3,BITACORA!$B$4:$B$7322,"&lt;="&amp;$B$4)</f>
        <v>0</v>
      </c>
      <c r="AA418" s="165">
        <f>COUNTIFS(BITACORA!$C$4:$C$7322,$B$7:$B$501,BITACORA!$E$4:$E$7322,$E$6:$AM$6,BITACORA!$B$4:$B$7322,"&gt;="&amp;$B$3,BITACORA!$B$4:$B$7322,"&lt;="&amp;$B$4)</f>
        <v>0</v>
      </c>
      <c r="AB418" s="165">
        <f>COUNTIFS(BITACORA!$C$4:$C$7322,$B$7:$B$501,BITACORA!$E$4:$E$7322,$E$6:$AM$6,BITACORA!$B$4:$B$7322,"&gt;="&amp;$B$3,BITACORA!$B$4:$B$7322,"&lt;="&amp;$B$4)</f>
        <v>0</v>
      </c>
      <c r="AC418" s="165">
        <f>COUNTIFS(BITACORA!$C$4:$C$7322,$B$7:$B$501,BITACORA!$E$4:$E$7322,$E$6:$AM$6,BITACORA!$B$4:$B$7322,"&gt;="&amp;$B$3,BITACORA!$B$4:$B$7322,"&lt;="&amp;$B$4)</f>
        <v>0</v>
      </c>
      <c r="AD418" s="165">
        <f>COUNTIFS(BITACORA!$C$4:$C$7322,$B$7:$B$501,BITACORA!$E$4:$E$7322,$E$6:$AM$6,BITACORA!$B$4:$B$7322,"&gt;="&amp;$B$3,BITACORA!$B$4:$B$7322,"&lt;="&amp;$B$4)</f>
        <v>0</v>
      </c>
      <c r="AE418" s="165">
        <f>COUNTIFS(BITACORA!$C$4:$C$7322,$B$7:$B$501,BITACORA!$E$4:$E$7322,$E$6:$AM$6,BITACORA!$B$4:$B$7322,"&gt;="&amp;$B$3,BITACORA!$B$4:$B$7322,"&lt;="&amp;$B$4)</f>
        <v>0</v>
      </c>
      <c r="AF418" s="165">
        <f>COUNTIFS(BITACORA!$C$4:$C$7322,$B$7:$B$501,BITACORA!$E$4:$E$7322,$E$6:$AM$6,BITACORA!$B$4:$B$7322,"&gt;="&amp;$B$3,BITACORA!$B$4:$B$7322,"&lt;="&amp;$B$4)</f>
        <v>0</v>
      </c>
      <c r="AG418" s="165">
        <f>COUNTIFS(BITACORA!$C$4:$C$7322,$B$7:$B$501,BITACORA!$E$4:$E$7322,$E$6:$AM$6,BITACORA!$B$4:$B$7322,"&gt;="&amp;$B$3,BITACORA!$B$4:$B$7322,"&lt;="&amp;$B$4)</f>
        <v>0</v>
      </c>
      <c r="AH418" s="165">
        <f>COUNTIFS(BITACORA!$C$4:$C$7322,$B$7:$B$501,BITACORA!$E$4:$E$7322,$E$6:$AM$6,BITACORA!$B$4:$B$7322,"&gt;="&amp;$B$3,BITACORA!$B$4:$B$7322,"&lt;="&amp;$B$4)</f>
        <v>0</v>
      </c>
      <c r="AI418" s="165">
        <f>COUNTIFS(BITACORA!$C$4:$C$7322,$B$7:$B$501,BITACORA!$E$4:$E$7322,$E$6:$AM$6,BITACORA!$B$4:$B$7322,"&gt;="&amp;$B$3,BITACORA!$B$4:$B$7322,"&lt;="&amp;$B$4)</f>
        <v>0</v>
      </c>
      <c r="AJ418" s="165">
        <f>COUNTIFS(BITACORA!$C$4:$C$7322,$B$7:$B$501,BITACORA!$E$4:$E$7322,$E$6:$AM$6,BITACORA!$B$4:$B$7322,"&gt;="&amp;$B$3,BITACORA!$B$4:$B$7322,"&lt;="&amp;$B$4)</f>
        <v>0</v>
      </c>
      <c r="AK418" s="165">
        <f>COUNTIFS(BITACORA!$C$4:$C$7322,$B$7:$B$501,BITACORA!$E$4:$E$7322,$E$6:$AM$6,BITACORA!$B$4:$B$7322,"&gt;="&amp;$B$3,BITACORA!$B$4:$B$7322,"&lt;="&amp;$B$4)</f>
        <v>0</v>
      </c>
      <c r="AL418" s="165">
        <f>COUNTIFS(BITACORA!$C$4:$C$7322,$B$7:$B$501,BITACORA!$E$4:$E$7322,$E$6:$AM$6,BITACORA!$B$4:$B$7322,"&gt;="&amp;$B$3,BITACORA!$B$4:$B$7322,"&lt;="&amp;$B$4)</f>
        <v>0</v>
      </c>
      <c r="AM418" s="165">
        <f>COUNTIFS(BITACORA!$C$4:$C$7322,$B$7:$B$501,BITACORA!$E$4:$E$7322,$E$6:$AM$6,BITACORA!$B$4:$B$7322,"&gt;="&amp;$B$3,BITACORA!$B$4:$B$7322,"&lt;="&amp;$B$4)</f>
        <v>0</v>
      </c>
    </row>
    <row r="419" spans="1:39">
      <c r="A419" s="141"/>
      <c r="B419" s="165"/>
      <c r="C419" s="165"/>
      <c r="D419" s="164">
        <f t="shared" si="0"/>
        <v>0</v>
      </c>
      <c r="E419" s="165">
        <f>COUNTIFS(BITACORA!$C$4:$C$7322,$B$7:$B$501,BITACORA!$E$4:$E$7322,$E$6:$AM$6,BITACORA!$B$4:$B$7322,"&gt;="&amp;$B$3,BITACORA!$B$4:$B$7322,"&lt;="&amp;$B$4)</f>
        <v>0</v>
      </c>
      <c r="F419" s="165">
        <f>COUNTIFS(BITACORA!$C$4:$C$7322,$B$7:$B$501,BITACORA!$E$4:$E$7322,$E$6:$AM$6,BITACORA!$B$4:$B$7322,"&gt;="&amp;$B$3,BITACORA!$B$4:$B$7322,"&lt;="&amp;$B$4)</f>
        <v>0</v>
      </c>
      <c r="G419" s="165">
        <f>COUNTIFS(BITACORA!$C$4:$C$7322,$B$7:$B$501,BITACORA!$E$4:$E$7322,$E$6:$AM$6,BITACORA!$B$4:$B$7322,"&gt;="&amp;$B$3,BITACORA!$B$4:$B$7322,"&lt;="&amp;$B$4)</f>
        <v>0</v>
      </c>
      <c r="H419" s="165">
        <f>COUNTIFS(BITACORA!$C$4:$C$7322,$B$7:$B$501,BITACORA!$E$4:$E$7322,$E$6:$AM$6,BITACORA!$B$4:$B$7322,"&gt;="&amp;$B$3,BITACORA!$B$4:$B$7322,"&lt;="&amp;$B$4)</f>
        <v>0</v>
      </c>
      <c r="I419" s="165">
        <f>COUNTIFS(BITACORA!$C$4:$C$7322,$B$7:$B$501,BITACORA!$E$4:$E$7322,$E$6:$AM$6,BITACORA!$B$4:$B$7322,"&gt;="&amp;$B$3,BITACORA!$B$4:$B$7322,"&lt;="&amp;$B$4)</f>
        <v>0</v>
      </c>
      <c r="J419" s="165">
        <f>COUNTIFS(BITACORA!$C$4:$C$7322,$B$7:$B$501,BITACORA!$E$4:$E$7322,$E$6:$AM$6,BITACORA!$B$4:$B$7322,"&gt;="&amp;$B$3,BITACORA!$B$4:$B$7322,"&lt;="&amp;$B$4)</f>
        <v>0</v>
      </c>
      <c r="K419" s="165">
        <f>COUNTIFS(BITACORA!$C$4:$C$7322,$B$7:$B$501,BITACORA!$E$4:$E$7322,$E$6:$AM$6,BITACORA!$B$4:$B$7322,"&gt;="&amp;$B$3,BITACORA!$B$4:$B$7322,"&lt;="&amp;$B$4)</f>
        <v>0</v>
      </c>
      <c r="L419" s="165">
        <f>COUNTIFS(BITACORA!$C$4:$C$7322,$B$7:$B$501,BITACORA!$E$4:$E$7322,$E$6:$AM$6,BITACORA!$B$4:$B$7322,"&gt;="&amp;$B$3,BITACORA!$B$4:$B$7322,"&lt;="&amp;$B$4)</f>
        <v>0</v>
      </c>
      <c r="M419" s="165">
        <f>COUNTIFS(BITACORA!$C$4:$C$7322,$B$7:$B$501,BITACORA!$E$4:$E$7322,$E$6:$AM$6,BITACORA!$B$4:$B$7322,"&gt;="&amp;$B$3,BITACORA!$B$4:$B$7322,"&lt;="&amp;$B$4)</f>
        <v>0</v>
      </c>
      <c r="N419" s="165">
        <f>COUNTIFS(BITACORA!$C$4:$C$7322,$B$7:$B$501,BITACORA!$E$4:$E$7322,$E$6:$AM$6,BITACORA!$B$4:$B$7322,"&gt;="&amp;$B$3,BITACORA!$B$4:$B$7322,"&lt;="&amp;$B$4)</f>
        <v>0</v>
      </c>
      <c r="O419" s="165">
        <f>COUNTIFS(BITACORA!$C$4:$C$7322,$B$7:$B$501,BITACORA!$E$4:$E$7322,$E$6:$AM$6,BITACORA!$B$4:$B$7322,"&gt;="&amp;$B$3,BITACORA!$B$4:$B$7322,"&lt;="&amp;$B$4)</f>
        <v>0</v>
      </c>
      <c r="P419" s="165">
        <f>COUNTIFS(BITACORA!$C$4:$C$7322,$B$7:$B$501,BITACORA!$E$4:$E$7322,$E$6:$AM$6,BITACORA!$B$4:$B$7322,"&gt;="&amp;$B$3,BITACORA!$B$4:$B$7322,"&lt;="&amp;$B$4)</f>
        <v>0</v>
      </c>
      <c r="Q419" s="165">
        <f>COUNTIFS(BITACORA!$C$4:$C$7322,$B$7:$B$501,BITACORA!$E$4:$E$7322,$E$6:$AM$6,BITACORA!$B$4:$B$7322,"&gt;="&amp;$B$3,BITACORA!$B$4:$B$7322,"&lt;="&amp;$B$4)</f>
        <v>0</v>
      </c>
      <c r="R419" s="165">
        <f>COUNTIFS(BITACORA!$C$4:$C$7322,$B$7:$B$501,BITACORA!$E$4:$E$7322,$E$6:$AM$6,BITACORA!$B$4:$B$7322,"&gt;="&amp;$B$3,BITACORA!$B$4:$B$7322,"&lt;="&amp;$B$4)</f>
        <v>0</v>
      </c>
      <c r="S419" s="165">
        <f>COUNTIFS(BITACORA!$C$4:$C$7322,$B$7:$B$501,BITACORA!$E$4:$E$7322,$E$6:$AM$6,BITACORA!$B$4:$B$7322,"&gt;="&amp;$B$3,BITACORA!$B$4:$B$7322,"&lt;="&amp;$B$4)</f>
        <v>0</v>
      </c>
      <c r="T419" s="165">
        <f>COUNTIFS(BITACORA!$C$4:$C$7322,$B$7:$B$501,BITACORA!$E$4:$E$7322,$E$6:$AM$6,BITACORA!$B$4:$B$7322,"&gt;="&amp;$B$3,BITACORA!$B$4:$B$7322,"&lt;="&amp;$B$4)</f>
        <v>0</v>
      </c>
      <c r="U419" s="165">
        <f>COUNTIFS(BITACORA!$C$4:$C$7322,$B$7:$B$501,BITACORA!$E$4:$E$7322,$E$6:$AM$6,BITACORA!$B$4:$B$7322,"&gt;="&amp;$B$3,BITACORA!$B$4:$B$7322,"&lt;="&amp;$B$4)</f>
        <v>0</v>
      </c>
      <c r="V419" s="165">
        <f>COUNTIFS(BITACORA!$C$4:$C$7322,$B$7:$B$501,BITACORA!$E$4:$E$7322,$E$6:$AM$6,BITACORA!$B$4:$B$7322,"&gt;="&amp;$B$3,BITACORA!$B$4:$B$7322,"&lt;="&amp;$B$4)</f>
        <v>0</v>
      </c>
      <c r="W419" s="165">
        <f>COUNTIFS(BITACORA!$C$4:$C$7322,$B$7:$B$501,BITACORA!$E$4:$E$7322,$E$6:$AM$6,BITACORA!$B$4:$B$7322,"&gt;="&amp;$B$3,BITACORA!$B$4:$B$7322,"&lt;="&amp;$B$4)</f>
        <v>0</v>
      </c>
      <c r="X419" s="165">
        <f>COUNTIFS(BITACORA!$C$4:$C$7322,$B$7:$B$501,BITACORA!$E$4:$E$7322,$E$6:$AM$6,BITACORA!$B$4:$B$7322,"&gt;="&amp;$B$3,BITACORA!$B$4:$B$7322,"&lt;="&amp;$B$4)</f>
        <v>0</v>
      </c>
      <c r="Y419" s="165">
        <f>COUNTIFS(BITACORA!$C$4:$C$7322,$B$7:$B$501,BITACORA!$E$4:$E$7322,$E$6:$AM$6,BITACORA!$B$4:$B$7322,"&gt;="&amp;$B$3,BITACORA!$B$4:$B$7322,"&lt;="&amp;$B$4)</f>
        <v>0</v>
      </c>
      <c r="Z419" s="165">
        <f>COUNTIFS(BITACORA!$C$4:$C$7322,$B$7:$B$501,BITACORA!$E$4:$E$7322,$E$6:$AM$6,BITACORA!$B$4:$B$7322,"&gt;="&amp;$B$3,BITACORA!$B$4:$B$7322,"&lt;="&amp;$B$4)</f>
        <v>0</v>
      </c>
      <c r="AA419" s="165">
        <f>COUNTIFS(BITACORA!$C$4:$C$7322,$B$7:$B$501,BITACORA!$E$4:$E$7322,$E$6:$AM$6,BITACORA!$B$4:$B$7322,"&gt;="&amp;$B$3,BITACORA!$B$4:$B$7322,"&lt;="&amp;$B$4)</f>
        <v>0</v>
      </c>
      <c r="AB419" s="165">
        <f>COUNTIFS(BITACORA!$C$4:$C$7322,$B$7:$B$501,BITACORA!$E$4:$E$7322,$E$6:$AM$6,BITACORA!$B$4:$B$7322,"&gt;="&amp;$B$3,BITACORA!$B$4:$B$7322,"&lt;="&amp;$B$4)</f>
        <v>0</v>
      </c>
      <c r="AC419" s="165">
        <f>COUNTIFS(BITACORA!$C$4:$C$7322,$B$7:$B$501,BITACORA!$E$4:$E$7322,$E$6:$AM$6,BITACORA!$B$4:$B$7322,"&gt;="&amp;$B$3,BITACORA!$B$4:$B$7322,"&lt;="&amp;$B$4)</f>
        <v>0</v>
      </c>
      <c r="AD419" s="165">
        <f>COUNTIFS(BITACORA!$C$4:$C$7322,$B$7:$B$501,BITACORA!$E$4:$E$7322,$E$6:$AM$6,BITACORA!$B$4:$B$7322,"&gt;="&amp;$B$3,BITACORA!$B$4:$B$7322,"&lt;="&amp;$B$4)</f>
        <v>0</v>
      </c>
      <c r="AE419" s="165">
        <f>COUNTIFS(BITACORA!$C$4:$C$7322,$B$7:$B$501,BITACORA!$E$4:$E$7322,$E$6:$AM$6,BITACORA!$B$4:$B$7322,"&gt;="&amp;$B$3,BITACORA!$B$4:$B$7322,"&lt;="&amp;$B$4)</f>
        <v>0</v>
      </c>
      <c r="AF419" s="165">
        <f>COUNTIFS(BITACORA!$C$4:$C$7322,$B$7:$B$501,BITACORA!$E$4:$E$7322,$E$6:$AM$6,BITACORA!$B$4:$B$7322,"&gt;="&amp;$B$3,BITACORA!$B$4:$B$7322,"&lt;="&amp;$B$4)</f>
        <v>0</v>
      </c>
      <c r="AG419" s="165">
        <f>COUNTIFS(BITACORA!$C$4:$C$7322,$B$7:$B$501,BITACORA!$E$4:$E$7322,$E$6:$AM$6,BITACORA!$B$4:$B$7322,"&gt;="&amp;$B$3,BITACORA!$B$4:$B$7322,"&lt;="&amp;$B$4)</f>
        <v>0</v>
      </c>
      <c r="AH419" s="165">
        <f>COUNTIFS(BITACORA!$C$4:$C$7322,$B$7:$B$501,BITACORA!$E$4:$E$7322,$E$6:$AM$6,BITACORA!$B$4:$B$7322,"&gt;="&amp;$B$3,BITACORA!$B$4:$B$7322,"&lt;="&amp;$B$4)</f>
        <v>0</v>
      </c>
      <c r="AI419" s="165">
        <f>COUNTIFS(BITACORA!$C$4:$C$7322,$B$7:$B$501,BITACORA!$E$4:$E$7322,$E$6:$AM$6,BITACORA!$B$4:$B$7322,"&gt;="&amp;$B$3,BITACORA!$B$4:$B$7322,"&lt;="&amp;$B$4)</f>
        <v>0</v>
      </c>
      <c r="AJ419" s="165">
        <f>COUNTIFS(BITACORA!$C$4:$C$7322,$B$7:$B$501,BITACORA!$E$4:$E$7322,$E$6:$AM$6,BITACORA!$B$4:$B$7322,"&gt;="&amp;$B$3,BITACORA!$B$4:$B$7322,"&lt;="&amp;$B$4)</f>
        <v>0</v>
      </c>
      <c r="AK419" s="165">
        <f>COUNTIFS(BITACORA!$C$4:$C$7322,$B$7:$B$501,BITACORA!$E$4:$E$7322,$E$6:$AM$6,BITACORA!$B$4:$B$7322,"&gt;="&amp;$B$3,BITACORA!$B$4:$B$7322,"&lt;="&amp;$B$4)</f>
        <v>0</v>
      </c>
      <c r="AL419" s="165">
        <f>COUNTIFS(BITACORA!$C$4:$C$7322,$B$7:$B$501,BITACORA!$E$4:$E$7322,$E$6:$AM$6,BITACORA!$B$4:$B$7322,"&gt;="&amp;$B$3,BITACORA!$B$4:$B$7322,"&lt;="&amp;$B$4)</f>
        <v>0</v>
      </c>
      <c r="AM419" s="165">
        <f>COUNTIFS(BITACORA!$C$4:$C$7322,$B$7:$B$501,BITACORA!$E$4:$E$7322,$E$6:$AM$6,BITACORA!$B$4:$B$7322,"&gt;="&amp;$B$3,BITACORA!$B$4:$B$7322,"&lt;="&amp;$B$4)</f>
        <v>0</v>
      </c>
    </row>
    <row r="420" spans="1:39">
      <c r="A420" s="141"/>
      <c r="B420" s="165"/>
      <c r="C420" s="165"/>
      <c r="D420" s="164">
        <f t="shared" si="0"/>
        <v>0</v>
      </c>
      <c r="E420" s="165">
        <f>COUNTIFS(BITACORA!$C$4:$C$7322,$B$7:$B$501,BITACORA!$E$4:$E$7322,$E$6:$AM$6,BITACORA!$B$4:$B$7322,"&gt;="&amp;$B$3,BITACORA!$B$4:$B$7322,"&lt;="&amp;$B$4)</f>
        <v>0</v>
      </c>
      <c r="F420" s="165">
        <f>COUNTIFS(BITACORA!$C$4:$C$7322,$B$7:$B$501,BITACORA!$E$4:$E$7322,$E$6:$AM$6,BITACORA!$B$4:$B$7322,"&gt;="&amp;$B$3,BITACORA!$B$4:$B$7322,"&lt;="&amp;$B$4)</f>
        <v>0</v>
      </c>
      <c r="G420" s="165">
        <f>COUNTIFS(BITACORA!$C$4:$C$7322,$B$7:$B$501,BITACORA!$E$4:$E$7322,$E$6:$AM$6,BITACORA!$B$4:$B$7322,"&gt;="&amp;$B$3,BITACORA!$B$4:$B$7322,"&lt;="&amp;$B$4)</f>
        <v>0</v>
      </c>
      <c r="H420" s="165">
        <f>COUNTIFS(BITACORA!$C$4:$C$7322,$B$7:$B$501,BITACORA!$E$4:$E$7322,$E$6:$AM$6,BITACORA!$B$4:$B$7322,"&gt;="&amp;$B$3,BITACORA!$B$4:$B$7322,"&lt;="&amp;$B$4)</f>
        <v>0</v>
      </c>
      <c r="I420" s="165">
        <f>COUNTIFS(BITACORA!$C$4:$C$7322,$B$7:$B$501,BITACORA!$E$4:$E$7322,$E$6:$AM$6,BITACORA!$B$4:$B$7322,"&gt;="&amp;$B$3,BITACORA!$B$4:$B$7322,"&lt;="&amp;$B$4)</f>
        <v>0</v>
      </c>
      <c r="J420" s="165">
        <f>COUNTIFS(BITACORA!$C$4:$C$7322,$B$7:$B$501,BITACORA!$E$4:$E$7322,$E$6:$AM$6,BITACORA!$B$4:$B$7322,"&gt;="&amp;$B$3,BITACORA!$B$4:$B$7322,"&lt;="&amp;$B$4)</f>
        <v>0</v>
      </c>
      <c r="K420" s="165">
        <f>COUNTIFS(BITACORA!$C$4:$C$7322,$B$7:$B$501,BITACORA!$E$4:$E$7322,$E$6:$AM$6,BITACORA!$B$4:$B$7322,"&gt;="&amp;$B$3,BITACORA!$B$4:$B$7322,"&lt;="&amp;$B$4)</f>
        <v>0</v>
      </c>
      <c r="L420" s="165">
        <f>COUNTIFS(BITACORA!$C$4:$C$7322,$B$7:$B$501,BITACORA!$E$4:$E$7322,$E$6:$AM$6,BITACORA!$B$4:$B$7322,"&gt;="&amp;$B$3,BITACORA!$B$4:$B$7322,"&lt;="&amp;$B$4)</f>
        <v>0</v>
      </c>
      <c r="M420" s="165">
        <f>COUNTIFS(BITACORA!$C$4:$C$7322,$B$7:$B$501,BITACORA!$E$4:$E$7322,$E$6:$AM$6,BITACORA!$B$4:$B$7322,"&gt;="&amp;$B$3,BITACORA!$B$4:$B$7322,"&lt;="&amp;$B$4)</f>
        <v>0</v>
      </c>
      <c r="N420" s="165">
        <f>COUNTIFS(BITACORA!$C$4:$C$7322,$B$7:$B$501,BITACORA!$E$4:$E$7322,$E$6:$AM$6,BITACORA!$B$4:$B$7322,"&gt;="&amp;$B$3,BITACORA!$B$4:$B$7322,"&lt;="&amp;$B$4)</f>
        <v>0</v>
      </c>
      <c r="O420" s="165">
        <f>COUNTIFS(BITACORA!$C$4:$C$7322,$B$7:$B$501,BITACORA!$E$4:$E$7322,$E$6:$AM$6,BITACORA!$B$4:$B$7322,"&gt;="&amp;$B$3,BITACORA!$B$4:$B$7322,"&lt;="&amp;$B$4)</f>
        <v>0</v>
      </c>
      <c r="P420" s="165">
        <f>COUNTIFS(BITACORA!$C$4:$C$7322,$B$7:$B$501,BITACORA!$E$4:$E$7322,$E$6:$AM$6,BITACORA!$B$4:$B$7322,"&gt;="&amp;$B$3,BITACORA!$B$4:$B$7322,"&lt;="&amp;$B$4)</f>
        <v>0</v>
      </c>
      <c r="Q420" s="165">
        <f>COUNTIFS(BITACORA!$C$4:$C$7322,$B$7:$B$501,BITACORA!$E$4:$E$7322,$E$6:$AM$6,BITACORA!$B$4:$B$7322,"&gt;="&amp;$B$3,BITACORA!$B$4:$B$7322,"&lt;="&amp;$B$4)</f>
        <v>0</v>
      </c>
      <c r="R420" s="165">
        <f>COUNTIFS(BITACORA!$C$4:$C$7322,$B$7:$B$501,BITACORA!$E$4:$E$7322,$E$6:$AM$6,BITACORA!$B$4:$B$7322,"&gt;="&amp;$B$3,BITACORA!$B$4:$B$7322,"&lt;="&amp;$B$4)</f>
        <v>0</v>
      </c>
      <c r="S420" s="165">
        <f>COUNTIFS(BITACORA!$C$4:$C$7322,$B$7:$B$501,BITACORA!$E$4:$E$7322,$E$6:$AM$6,BITACORA!$B$4:$B$7322,"&gt;="&amp;$B$3,BITACORA!$B$4:$B$7322,"&lt;="&amp;$B$4)</f>
        <v>0</v>
      </c>
      <c r="T420" s="165">
        <f>COUNTIFS(BITACORA!$C$4:$C$7322,$B$7:$B$501,BITACORA!$E$4:$E$7322,$E$6:$AM$6,BITACORA!$B$4:$B$7322,"&gt;="&amp;$B$3,BITACORA!$B$4:$B$7322,"&lt;="&amp;$B$4)</f>
        <v>0</v>
      </c>
      <c r="U420" s="165">
        <f>COUNTIFS(BITACORA!$C$4:$C$7322,$B$7:$B$501,BITACORA!$E$4:$E$7322,$E$6:$AM$6,BITACORA!$B$4:$B$7322,"&gt;="&amp;$B$3,BITACORA!$B$4:$B$7322,"&lt;="&amp;$B$4)</f>
        <v>0</v>
      </c>
      <c r="V420" s="165">
        <f>COUNTIFS(BITACORA!$C$4:$C$7322,$B$7:$B$501,BITACORA!$E$4:$E$7322,$E$6:$AM$6,BITACORA!$B$4:$B$7322,"&gt;="&amp;$B$3,BITACORA!$B$4:$B$7322,"&lt;="&amp;$B$4)</f>
        <v>0</v>
      </c>
      <c r="W420" s="165">
        <f>COUNTIFS(BITACORA!$C$4:$C$7322,$B$7:$B$501,BITACORA!$E$4:$E$7322,$E$6:$AM$6,BITACORA!$B$4:$B$7322,"&gt;="&amp;$B$3,BITACORA!$B$4:$B$7322,"&lt;="&amp;$B$4)</f>
        <v>0</v>
      </c>
      <c r="X420" s="165">
        <f>COUNTIFS(BITACORA!$C$4:$C$7322,$B$7:$B$501,BITACORA!$E$4:$E$7322,$E$6:$AM$6,BITACORA!$B$4:$B$7322,"&gt;="&amp;$B$3,BITACORA!$B$4:$B$7322,"&lt;="&amp;$B$4)</f>
        <v>0</v>
      </c>
      <c r="Y420" s="165">
        <f>COUNTIFS(BITACORA!$C$4:$C$7322,$B$7:$B$501,BITACORA!$E$4:$E$7322,$E$6:$AM$6,BITACORA!$B$4:$B$7322,"&gt;="&amp;$B$3,BITACORA!$B$4:$B$7322,"&lt;="&amp;$B$4)</f>
        <v>0</v>
      </c>
      <c r="Z420" s="165">
        <f>COUNTIFS(BITACORA!$C$4:$C$7322,$B$7:$B$501,BITACORA!$E$4:$E$7322,$E$6:$AM$6,BITACORA!$B$4:$B$7322,"&gt;="&amp;$B$3,BITACORA!$B$4:$B$7322,"&lt;="&amp;$B$4)</f>
        <v>0</v>
      </c>
      <c r="AA420" s="165">
        <f>COUNTIFS(BITACORA!$C$4:$C$7322,$B$7:$B$501,BITACORA!$E$4:$E$7322,$E$6:$AM$6,BITACORA!$B$4:$B$7322,"&gt;="&amp;$B$3,BITACORA!$B$4:$B$7322,"&lt;="&amp;$B$4)</f>
        <v>0</v>
      </c>
      <c r="AB420" s="165">
        <f>COUNTIFS(BITACORA!$C$4:$C$7322,$B$7:$B$501,BITACORA!$E$4:$E$7322,$E$6:$AM$6,BITACORA!$B$4:$B$7322,"&gt;="&amp;$B$3,BITACORA!$B$4:$B$7322,"&lt;="&amp;$B$4)</f>
        <v>0</v>
      </c>
      <c r="AC420" s="165">
        <f>COUNTIFS(BITACORA!$C$4:$C$7322,$B$7:$B$501,BITACORA!$E$4:$E$7322,$E$6:$AM$6,BITACORA!$B$4:$B$7322,"&gt;="&amp;$B$3,BITACORA!$B$4:$B$7322,"&lt;="&amp;$B$4)</f>
        <v>0</v>
      </c>
      <c r="AD420" s="165">
        <f>COUNTIFS(BITACORA!$C$4:$C$7322,$B$7:$B$501,BITACORA!$E$4:$E$7322,$E$6:$AM$6,BITACORA!$B$4:$B$7322,"&gt;="&amp;$B$3,BITACORA!$B$4:$B$7322,"&lt;="&amp;$B$4)</f>
        <v>0</v>
      </c>
      <c r="AE420" s="165">
        <f>COUNTIFS(BITACORA!$C$4:$C$7322,$B$7:$B$501,BITACORA!$E$4:$E$7322,$E$6:$AM$6,BITACORA!$B$4:$B$7322,"&gt;="&amp;$B$3,BITACORA!$B$4:$B$7322,"&lt;="&amp;$B$4)</f>
        <v>0</v>
      </c>
      <c r="AF420" s="165">
        <f>COUNTIFS(BITACORA!$C$4:$C$7322,$B$7:$B$501,BITACORA!$E$4:$E$7322,$E$6:$AM$6,BITACORA!$B$4:$B$7322,"&gt;="&amp;$B$3,BITACORA!$B$4:$B$7322,"&lt;="&amp;$B$4)</f>
        <v>0</v>
      </c>
      <c r="AG420" s="165">
        <f>COUNTIFS(BITACORA!$C$4:$C$7322,$B$7:$B$501,BITACORA!$E$4:$E$7322,$E$6:$AM$6,BITACORA!$B$4:$B$7322,"&gt;="&amp;$B$3,BITACORA!$B$4:$B$7322,"&lt;="&amp;$B$4)</f>
        <v>0</v>
      </c>
      <c r="AH420" s="165">
        <f>COUNTIFS(BITACORA!$C$4:$C$7322,$B$7:$B$501,BITACORA!$E$4:$E$7322,$E$6:$AM$6,BITACORA!$B$4:$B$7322,"&gt;="&amp;$B$3,BITACORA!$B$4:$B$7322,"&lt;="&amp;$B$4)</f>
        <v>0</v>
      </c>
      <c r="AI420" s="165">
        <f>COUNTIFS(BITACORA!$C$4:$C$7322,$B$7:$B$501,BITACORA!$E$4:$E$7322,$E$6:$AM$6,BITACORA!$B$4:$B$7322,"&gt;="&amp;$B$3,BITACORA!$B$4:$B$7322,"&lt;="&amp;$B$4)</f>
        <v>0</v>
      </c>
      <c r="AJ420" s="165">
        <f>COUNTIFS(BITACORA!$C$4:$C$7322,$B$7:$B$501,BITACORA!$E$4:$E$7322,$E$6:$AM$6,BITACORA!$B$4:$B$7322,"&gt;="&amp;$B$3,BITACORA!$B$4:$B$7322,"&lt;="&amp;$B$4)</f>
        <v>0</v>
      </c>
      <c r="AK420" s="165">
        <f>COUNTIFS(BITACORA!$C$4:$C$7322,$B$7:$B$501,BITACORA!$E$4:$E$7322,$E$6:$AM$6,BITACORA!$B$4:$B$7322,"&gt;="&amp;$B$3,BITACORA!$B$4:$B$7322,"&lt;="&amp;$B$4)</f>
        <v>0</v>
      </c>
      <c r="AL420" s="165">
        <f>COUNTIFS(BITACORA!$C$4:$C$7322,$B$7:$B$501,BITACORA!$E$4:$E$7322,$E$6:$AM$6,BITACORA!$B$4:$B$7322,"&gt;="&amp;$B$3,BITACORA!$B$4:$B$7322,"&lt;="&amp;$B$4)</f>
        <v>0</v>
      </c>
      <c r="AM420" s="165">
        <f>COUNTIFS(BITACORA!$C$4:$C$7322,$B$7:$B$501,BITACORA!$E$4:$E$7322,$E$6:$AM$6,BITACORA!$B$4:$B$7322,"&gt;="&amp;$B$3,BITACORA!$B$4:$B$7322,"&lt;="&amp;$B$4)</f>
        <v>0</v>
      </c>
    </row>
    <row r="421" spans="1:39">
      <c r="A421" s="141"/>
      <c r="B421" s="165"/>
      <c r="C421" s="165"/>
      <c r="D421" s="164">
        <f t="shared" si="0"/>
        <v>0</v>
      </c>
      <c r="E421" s="165">
        <f>COUNTIFS(BITACORA!$C$4:$C$7322,$B$7:$B$501,BITACORA!$E$4:$E$7322,$E$6:$AM$6,BITACORA!$B$4:$B$7322,"&gt;="&amp;$B$3,BITACORA!$B$4:$B$7322,"&lt;="&amp;$B$4)</f>
        <v>0</v>
      </c>
      <c r="F421" s="165">
        <f>COUNTIFS(BITACORA!$C$4:$C$7322,$B$7:$B$501,BITACORA!$E$4:$E$7322,$E$6:$AM$6,BITACORA!$B$4:$B$7322,"&gt;="&amp;$B$3,BITACORA!$B$4:$B$7322,"&lt;="&amp;$B$4)</f>
        <v>0</v>
      </c>
      <c r="G421" s="165">
        <f>COUNTIFS(BITACORA!$C$4:$C$7322,$B$7:$B$501,BITACORA!$E$4:$E$7322,$E$6:$AM$6,BITACORA!$B$4:$B$7322,"&gt;="&amp;$B$3,BITACORA!$B$4:$B$7322,"&lt;="&amp;$B$4)</f>
        <v>0</v>
      </c>
      <c r="H421" s="165">
        <f>COUNTIFS(BITACORA!$C$4:$C$7322,$B$7:$B$501,BITACORA!$E$4:$E$7322,$E$6:$AM$6,BITACORA!$B$4:$B$7322,"&gt;="&amp;$B$3,BITACORA!$B$4:$B$7322,"&lt;="&amp;$B$4)</f>
        <v>0</v>
      </c>
      <c r="I421" s="165">
        <f>COUNTIFS(BITACORA!$C$4:$C$7322,$B$7:$B$501,BITACORA!$E$4:$E$7322,$E$6:$AM$6,BITACORA!$B$4:$B$7322,"&gt;="&amp;$B$3,BITACORA!$B$4:$B$7322,"&lt;="&amp;$B$4)</f>
        <v>0</v>
      </c>
      <c r="J421" s="165">
        <f>COUNTIFS(BITACORA!$C$4:$C$7322,$B$7:$B$501,BITACORA!$E$4:$E$7322,$E$6:$AM$6,BITACORA!$B$4:$B$7322,"&gt;="&amp;$B$3,BITACORA!$B$4:$B$7322,"&lt;="&amp;$B$4)</f>
        <v>0</v>
      </c>
      <c r="K421" s="165">
        <f>COUNTIFS(BITACORA!$C$4:$C$7322,$B$7:$B$501,BITACORA!$E$4:$E$7322,$E$6:$AM$6,BITACORA!$B$4:$B$7322,"&gt;="&amp;$B$3,BITACORA!$B$4:$B$7322,"&lt;="&amp;$B$4)</f>
        <v>0</v>
      </c>
      <c r="L421" s="165">
        <f>COUNTIFS(BITACORA!$C$4:$C$7322,$B$7:$B$501,BITACORA!$E$4:$E$7322,$E$6:$AM$6,BITACORA!$B$4:$B$7322,"&gt;="&amp;$B$3,BITACORA!$B$4:$B$7322,"&lt;="&amp;$B$4)</f>
        <v>0</v>
      </c>
      <c r="M421" s="165">
        <f>COUNTIFS(BITACORA!$C$4:$C$7322,$B$7:$B$501,BITACORA!$E$4:$E$7322,$E$6:$AM$6,BITACORA!$B$4:$B$7322,"&gt;="&amp;$B$3,BITACORA!$B$4:$B$7322,"&lt;="&amp;$B$4)</f>
        <v>0</v>
      </c>
      <c r="N421" s="165">
        <f>COUNTIFS(BITACORA!$C$4:$C$7322,$B$7:$B$501,BITACORA!$E$4:$E$7322,$E$6:$AM$6,BITACORA!$B$4:$B$7322,"&gt;="&amp;$B$3,BITACORA!$B$4:$B$7322,"&lt;="&amp;$B$4)</f>
        <v>0</v>
      </c>
      <c r="O421" s="165">
        <f>COUNTIFS(BITACORA!$C$4:$C$7322,$B$7:$B$501,BITACORA!$E$4:$E$7322,$E$6:$AM$6,BITACORA!$B$4:$B$7322,"&gt;="&amp;$B$3,BITACORA!$B$4:$B$7322,"&lt;="&amp;$B$4)</f>
        <v>0</v>
      </c>
      <c r="P421" s="165">
        <f>COUNTIFS(BITACORA!$C$4:$C$7322,$B$7:$B$501,BITACORA!$E$4:$E$7322,$E$6:$AM$6,BITACORA!$B$4:$B$7322,"&gt;="&amp;$B$3,BITACORA!$B$4:$B$7322,"&lt;="&amp;$B$4)</f>
        <v>0</v>
      </c>
      <c r="Q421" s="165">
        <f>COUNTIFS(BITACORA!$C$4:$C$7322,$B$7:$B$501,BITACORA!$E$4:$E$7322,$E$6:$AM$6,BITACORA!$B$4:$B$7322,"&gt;="&amp;$B$3,BITACORA!$B$4:$B$7322,"&lt;="&amp;$B$4)</f>
        <v>0</v>
      </c>
      <c r="R421" s="165">
        <f>COUNTIFS(BITACORA!$C$4:$C$7322,$B$7:$B$501,BITACORA!$E$4:$E$7322,$E$6:$AM$6,BITACORA!$B$4:$B$7322,"&gt;="&amp;$B$3,BITACORA!$B$4:$B$7322,"&lt;="&amp;$B$4)</f>
        <v>0</v>
      </c>
      <c r="S421" s="165">
        <f>COUNTIFS(BITACORA!$C$4:$C$7322,$B$7:$B$501,BITACORA!$E$4:$E$7322,$E$6:$AM$6,BITACORA!$B$4:$B$7322,"&gt;="&amp;$B$3,BITACORA!$B$4:$B$7322,"&lt;="&amp;$B$4)</f>
        <v>0</v>
      </c>
      <c r="T421" s="165">
        <f>COUNTIFS(BITACORA!$C$4:$C$7322,$B$7:$B$501,BITACORA!$E$4:$E$7322,$E$6:$AM$6,BITACORA!$B$4:$B$7322,"&gt;="&amp;$B$3,BITACORA!$B$4:$B$7322,"&lt;="&amp;$B$4)</f>
        <v>0</v>
      </c>
      <c r="U421" s="165">
        <f>COUNTIFS(BITACORA!$C$4:$C$7322,$B$7:$B$501,BITACORA!$E$4:$E$7322,$E$6:$AM$6,BITACORA!$B$4:$B$7322,"&gt;="&amp;$B$3,BITACORA!$B$4:$B$7322,"&lt;="&amp;$B$4)</f>
        <v>0</v>
      </c>
      <c r="V421" s="165">
        <f>COUNTIFS(BITACORA!$C$4:$C$7322,$B$7:$B$501,BITACORA!$E$4:$E$7322,$E$6:$AM$6,BITACORA!$B$4:$B$7322,"&gt;="&amp;$B$3,BITACORA!$B$4:$B$7322,"&lt;="&amp;$B$4)</f>
        <v>0</v>
      </c>
      <c r="W421" s="165">
        <f>COUNTIFS(BITACORA!$C$4:$C$7322,$B$7:$B$501,BITACORA!$E$4:$E$7322,$E$6:$AM$6,BITACORA!$B$4:$B$7322,"&gt;="&amp;$B$3,BITACORA!$B$4:$B$7322,"&lt;="&amp;$B$4)</f>
        <v>0</v>
      </c>
      <c r="X421" s="165">
        <f>COUNTIFS(BITACORA!$C$4:$C$7322,$B$7:$B$501,BITACORA!$E$4:$E$7322,$E$6:$AM$6,BITACORA!$B$4:$B$7322,"&gt;="&amp;$B$3,BITACORA!$B$4:$B$7322,"&lt;="&amp;$B$4)</f>
        <v>0</v>
      </c>
      <c r="Y421" s="165">
        <f>COUNTIFS(BITACORA!$C$4:$C$7322,$B$7:$B$501,BITACORA!$E$4:$E$7322,$E$6:$AM$6,BITACORA!$B$4:$B$7322,"&gt;="&amp;$B$3,BITACORA!$B$4:$B$7322,"&lt;="&amp;$B$4)</f>
        <v>0</v>
      </c>
      <c r="Z421" s="165">
        <f>COUNTIFS(BITACORA!$C$4:$C$7322,$B$7:$B$501,BITACORA!$E$4:$E$7322,$E$6:$AM$6,BITACORA!$B$4:$B$7322,"&gt;="&amp;$B$3,BITACORA!$B$4:$B$7322,"&lt;="&amp;$B$4)</f>
        <v>0</v>
      </c>
      <c r="AA421" s="165">
        <f>COUNTIFS(BITACORA!$C$4:$C$7322,$B$7:$B$501,BITACORA!$E$4:$E$7322,$E$6:$AM$6,BITACORA!$B$4:$B$7322,"&gt;="&amp;$B$3,BITACORA!$B$4:$B$7322,"&lt;="&amp;$B$4)</f>
        <v>0</v>
      </c>
      <c r="AB421" s="165">
        <f>COUNTIFS(BITACORA!$C$4:$C$7322,$B$7:$B$501,BITACORA!$E$4:$E$7322,$E$6:$AM$6,BITACORA!$B$4:$B$7322,"&gt;="&amp;$B$3,BITACORA!$B$4:$B$7322,"&lt;="&amp;$B$4)</f>
        <v>0</v>
      </c>
      <c r="AC421" s="165">
        <f>COUNTIFS(BITACORA!$C$4:$C$7322,$B$7:$B$501,BITACORA!$E$4:$E$7322,$E$6:$AM$6,BITACORA!$B$4:$B$7322,"&gt;="&amp;$B$3,BITACORA!$B$4:$B$7322,"&lt;="&amp;$B$4)</f>
        <v>0</v>
      </c>
      <c r="AD421" s="165">
        <f>COUNTIFS(BITACORA!$C$4:$C$7322,$B$7:$B$501,BITACORA!$E$4:$E$7322,$E$6:$AM$6,BITACORA!$B$4:$B$7322,"&gt;="&amp;$B$3,BITACORA!$B$4:$B$7322,"&lt;="&amp;$B$4)</f>
        <v>0</v>
      </c>
      <c r="AE421" s="165">
        <f>COUNTIFS(BITACORA!$C$4:$C$7322,$B$7:$B$501,BITACORA!$E$4:$E$7322,$E$6:$AM$6,BITACORA!$B$4:$B$7322,"&gt;="&amp;$B$3,BITACORA!$B$4:$B$7322,"&lt;="&amp;$B$4)</f>
        <v>0</v>
      </c>
      <c r="AF421" s="165">
        <f>COUNTIFS(BITACORA!$C$4:$C$7322,$B$7:$B$501,BITACORA!$E$4:$E$7322,$E$6:$AM$6,BITACORA!$B$4:$B$7322,"&gt;="&amp;$B$3,BITACORA!$B$4:$B$7322,"&lt;="&amp;$B$4)</f>
        <v>0</v>
      </c>
      <c r="AG421" s="165">
        <f>COUNTIFS(BITACORA!$C$4:$C$7322,$B$7:$B$501,BITACORA!$E$4:$E$7322,$E$6:$AM$6,BITACORA!$B$4:$B$7322,"&gt;="&amp;$B$3,BITACORA!$B$4:$B$7322,"&lt;="&amp;$B$4)</f>
        <v>0</v>
      </c>
      <c r="AH421" s="165">
        <f>COUNTIFS(BITACORA!$C$4:$C$7322,$B$7:$B$501,BITACORA!$E$4:$E$7322,$E$6:$AM$6,BITACORA!$B$4:$B$7322,"&gt;="&amp;$B$3,BITACORA!$B$4:$B$7322,"&lt;="&amp;$B$4)</f>
        <v>0</v>
      </c>
      <c r="AI421" s="165">
        <f>COUNTIFS(BITACORA!$C$4:$C$7322,$B$7:$B$501,BITACORA!$E$4:$E$7322,$E$6:$AM$6,BITACORA!$B$4:$B$7322,"&gt;="&amp;$B$3,BITACORA!$B$4:$B$7322,"&lt;="&amp;$B$4)</f>
        <v>0</v>
      </c>
      <c r="AJ421" s="165">
        <f>COUNTIFS(BITACORA!$C$4:$C$7322,$B$7:$B$501,BITACORA!$E$4:$E$7322,$E$6:$AM$6,BITACORA!$B$4:$B$7322,"&gt;="&amp;$B$3,BITACORA!$B$4:$B$7322,"&lt;="&amp;$B$4)</f>
        <v>0</v>
      </c>
      <c r="AK421" s="165">
        <f>COUNTIFS(BITACORA!$C$4:$C$7322,$B$7:$B$501,BITACORA!$E$4:$E$7322,$E$6:$AM$6,BITACORA!$B$4:$B$7322,"&gt;="&amp;$B$3,BITACORA!$B$4:$B$7322,"&lt;="&amp;$B$4)</f>
        <v>0</v>
      </c>
      <c r="AL421" s="165">
        <f>COUNTIFS(BITACORA!$C$4:$C$7322,$B$7:$B$501,BITACORA!$E$4:$E$7322,$E$6:$AM$6,BITACORA!$B$4:$B$7322,"&gt;="&amp;$B$3,BITACORA!$B$4:$B$7322,"&lt;="&amp;$B$4)</f>
        <v>0</v>
      </c>
      <c r="AM421" s="165">
        <f>COUNTIFS(BITACORA!$C$4:$C$7322,$B$7:$B$501,BITACORA!$E$4:$E$7322,$E$6:$AM$6,BITACORA!$B$4:$B$7322,"&gt;="&amp;$B$3,BITACORA!$B$4:$B$7322,"&lt;="&amp;$B$4)</f>
        <v>0</v>
      </c>
    </row>
    <row r="422" spans="1:39">
      <c r="A422" s="141"/>
      <c r="B422" s="165"/>
      <c r="C422" s="165"/>
      <c r="D422" s="164">
        <f t="shared" si="0"/>
        <v>0</v>
      </c>
      <c r="E422" s="165">
        <f>COUNTIFS(BITACORA!$C$4:$C$7322,$B$7:$B$501,BITACORA!$E$4:$E$7322,$E$6:$AM$6,BITACORA!$B$4:$B$7322,"&gt;="&amp;$B$3,BITACORA!$B$4:$B$7322,"&lt;="&amp;$B$4)</f>
        <v>0</v>
      </c>
      <c r="F422" s="165">
        <f>COUNTIFS(BITACORA!$C$4:$C$7322,$B$7:$B$501,BITACORA!$E$4:$E$7322,$E$6:$AM$6,BITACORA!$B$4:$B$7322,"&gt;="&amp;$B$3,BITACORA!$B$4:$B$7322,"&lt;="&amp;$B$4)</f>
        <v>0</v>
      </c>
      <c r="G422" s="165">
        <f>COUNTIFS(BITACORA!$C$4:$C$7322,$B$7:$B$501,BITACORA!$E$4:$E$7322,$E$6:$AM$6,BITACORA!$B$4:$B$7322,"&gt;="&amp;$B$3,BITACORA!$B$4:$B$7322,"&lt;="&amp;$B$4)</f>
        <v>0</v>
      </c>
      <c r="H422" s="165">
        <f>COUNTIFS(BITACORA!$C$4:$C$7322,$B$7:$B$501,BITACORA!$E$4:$E$7322,$E$6:$AM$6,BITACORA!$B$4:$B$7322,"&gt;="&amp;$B$3,BITACORA!$B$4:$B$7322,"&lt;="&amp;$B$4)</f>
        <v>0</v>
      </c>
      <c r="I422" s="165">
        <f>COUNTIFS(BITACORA!$C$4:$C$7322,$B$7:$B$501,BITACORA!$E$4:$E$7322,$E$6:$AM$6,BITACORA!$B$4:$B$7322,"&gt;="&amp;$B$3,BITACORA!$B$4:$B$7322,"&lt;="&amp;$B$4)</f>
        <v>0</v>
      </c>
      <c r="J422" s="165">
        <f>COUNTIFS(BITACORA!$C$4:$C$7322,$B$7:$B$501,BITACORA!$E$4:$E$7322,$E$6:$AM$6,BITACORA!$B$4:$B$7322,"&gt;="&amp;$B$3,BITACORA!$B$4:$B$7322,"&lt;="&amp;$B$4)</f>
        <v>0</v>
      </c>
      <c r="K422" s="165">
        <f>COUNTIFS(BITACORA!$C$4:$C$7322,$B$7:$B$501,BITACORA!$E$4:$E$7322,$E$6:$AM$6,BITACORA!$B$4:$B$7322,"&gt;="&amp;$B$3,BITACORA!$B$4:$B$7322,"&lt;="&amp;$B$4)</f>
        <v>0</v>
      </c>
      <c r="L422" s="165">
        <f>COUNTIFS(BITACORA!$C$4:$C$7322,$B$7:$B$501,BITACORA!$E$4:$E$7322,$E$6:$AM$6,BITACORA!$B$4:$B$7322,"&gt;="&amp;$B$3,BITACORA!$B$4:$B$7322,"&lt;="&amp;$B$4)</f>
        <v>0</v>
      </c>
      <c r="M422" s="165">
        <f>COUNTIFS(BITACORA!$C$4:$C$7322,$B$7:$B$501,BITACORA!$E$4:$E$7322,$E$6:$AM$6,BITACORA!$B$4:$B$7322,"&gt;="&amp;$B$3,BITACORA!$B$4:$B$7322,"&lt;="&amp;$B$4)</f>
        <v>0</v>
      </c>
      <c r="N422" s="165">
        <f>COUNTIFS(BITACORA!$C$4:$C$7322,$B$7:$B$501,BITACORA!$E$4:$E$7322,$E$6:$AM$6,BITACORA!$B$4:$B$7322,"&gt;="&amp;$B$3,BITACORA!$B$4:$B$7322,"&lt;="&amp;$B$4)</f>
        <v>0</v>
      </c>
      <c r="O422" s="165">
        <f>COUNTIFS(BITACORA!$C$4:$C$7322,$B$7:$B$501,BITACORA!$E$4:$E$7322,$E$6:$AM$6,BITACORA!$B$4:$B$7322,"&gt;="&amp;$B$3,BITACORA!$B$4:$B$7322,"&lt;="&amp;$B$4)</f>
        <v>0</v>
      </c>
      <c r="P422" s="165">
        <f>COUNTIFS(BITACORA!$C$4:$C$7322,$B$7:$B$501,BITACORA!$E$4:$E$7322,$E$6:$AM$6,BITACORA!$B$4:$B$7322,"&gt;="&amp;$B$3,BITACORA!$B$4:$B$7322,"&lt;="&amp;$B$4)</f>
        <v>0</v>
      </c>
      <c r="Q422" s="165">
        <f>COUNTIFS(BITACORA!$C$4:$C$7322,$B$7:$B$501,BITACORA!$E$4:$E$7322,$E$6:$AM$6,BITACORA!$B$4:$B$7322,"&gt;="&amp;$B$3,BITACORA!$B$4:$B$7322,"&lt;="&amp;$B$4)</f>
        <v>0</v>
      </c>
      <c r="R422" s="165">
        <f>COUNTIFS(BITACORA!$C$4:$C$7322,$B$7:$B$501,BITACORA!$E$4:$E$7322,$E$6:$AM$6,BITACORA!$B$4:$B$7322,"&gt;="&amp;$B$3,BITACORA!$B$4:$B$7322,"&lt;="&amp;$B$4)</f>
        <v>0</v>
      </c>
      <c r="S422" s="165">
        <f>COUNTIFS(BITACORA!$C$4:$C$7322,$B$7:$B$501,BITACORA!$E$4:$E$7322,$E$6:$AM$6,BITACORA!$B$4:$B$7322,"&gt;="&amp;$B$3,BITACORA!$B$4:$B$7322,"&lt;="&amp;$B$4)</f>
        <v>0</v>
      </c>
      <c r="T422" s="165">
        <f>COUNTIFS(BITACORA!$C$4:$C$7322,$B$7:$B$501,BITACORA!$E$4:$E$7322,$E$6:$AM$6,BITACORA!$B$4:$B$7322,"&gt;="&amp;$B$3,BITACORA!$B$4:$B$7322,"&lt;="&amp;$B$4)</f>
        <v>0</v>
      </c>
      <c r="U422" s="165">
        <f>COUNTIFS(BITACORA!$C$4:$C$7322,$B$7:$B$501,BITACORA!$E$4:$E$7322,$E$6:$AM$6,BITACORA!$B$4:$B$7322,"&gt;="&amp;$B$3,BITACORA!$B$4:$B$7322,"&lt;="&amp;$B$4)</f>
        <v>0</v>
      </c>
      <c r="V422" s="165">
        <f>COUNTIFS(BITACORA!$C$4:$C$7322,$B$7:$B$501,BITACORA!$E$4:$E$7322,$E$6:$AM$6,BITACORA!$B$4:$B$7322,"&gt;="&amp;$B$3,BITACORA!$B$4:$B$7322,"&lt;="&amp;$B$4)</f>
        <v>0</v>
      </c>
      <c r="W422" s="165">
        <f>COUNTIFS(BITACORA!$C$4:$C$7322,$B$7:$B$501,BITACORA!$E$4:$E$7322,$E$6:$AM$6,BITACORA!$B$4:$B$7322,"&gt;="&amp;$B$3,BITACORA!$B$4:$B$7322,"&lt;="&amp;$B$4)</f>
        <v>0</v>
      </c>
      <c r="X422" s="165">
        <f>COUNTIFS(BITACORA!$C$4:$C$7322,$B$7:$B$501,BITACORA!$E$4:$E$7322,$E$6:$AM$6,BITACORA!$B$4:$B$7322,"&gt;="&amp;$B$3,BITACORA!$B$4:$B$7322,"&lt;="&amp;$B$4)</f>
        <v>0</v>
      </c>
      <c r="Y422" s="165">
        <f>COUNTIFS(BITACORA!$C$4:$C$7322,$B$7:$B$501,BITACORA!$E$4:$E$7322,$E$6:$AM$6,BITACORA!$B$4:$B$7322,"&gt;="&amp;$B$3,BITACORA!$B$4:$B$7322,"&lt;="&amp;$B$4)</f>
        <v>0</v>
      </c>
      <c r="Z422" s="165">
        <f>COUNTIFS(BITACORA!$C$4:$C$7322,$B$7:$B$501,BITACORA!$E$4:$E$7322,$E$6:$AM$6,BITACORA!$B$4:$B$7322,"&gt;="&amp;$B$3,BITACORA!$B$4:$B$7322,"&lt;="&amp;$B$4)</f>
        <v>0</v>
      </c>
      <c r="AA422" s="165">
        <f>COUNTIFS(BITACORA!$C$4:$C$7322,$B$7:$B$501,BITACORA!$E$4:$E$7322,$E$6:$AM$6,BITACORA!$B$4:$B$7322,"&gt;="&amp;$B$3,BITACORA!$B$4:$B$7322,"&lt;="&amp;$B$4)</f>
        <v>0</v>
      </c>
      <c r="AB422" s="165">
        <f>COUNTIFS(BITACORA!$C$4:$C$7322,$B$7:$B$501,BITACORA!$E$4:$E$7322,$E$6:$AM$6,BITACORA!$B$4:$B$7322,"&gt;="&amp;$B$3,BITACORA!$B$4:$B$7322,"&lt;="&amp;$B$4)</f>
        <v>0</v>
      </c>
      <c r="AC422" s="165">
        <f>COUNTIFS(BITACORA!$C$4:$C$7322,$B$7:$B$501,BITACORA!$E$4:$E$7322,$E$6:$AM$6,BITACORA!$B$4:$B$7322,"&gt;="&amp;$B$3,BITACORA!$B$4:$B$7322,"&lt;="&amp;$B$4)</f>
        <v>0</v>
      </c>
      <c r="AD422" s="165">
        <f>COUNTIFS(BITACORA!$C$4:$C$7322,$B$7:$B$501,BITACORA!$E$4:$E$7322,$E$6:$AM$6,BITACORA!$B$4:$B$7322,"&gt;="&amp;$B$3,BITACORA!$B$4:$B$7322,"&lt;="&amp;$B$4)</f>
        <v>0</v>
      </c>
      <c r="AE422" s="165">
        <f>COUNTIFS(BITACORA!$C$4:$C$7322,$B$7:$B$501,BITACORA!$E$4:$E$7322,$E$6:$AM$6,BITACORA!$B$4:$B$7322,"&gt;="&amp;$B$3,BITACORA!$B$4:$B$7322,"&lt;="&amp;$B$4)</f>
        <v>0</v>
      </c>
      <c r="AF422" s="165">
        <f>COUNTIFS(BITACORA!$C$4:$C$7322,$B$7:$B$501,BITACORA!$E$4:$E$7322,$E$6:$AM$6,BITACORA!$B$4:$B$7322,"&gt;="&amp;$B$3,BITACORA!$B$4:$B$7322,"&lt;="&amp;$B$4)</f>
        <v>0</v>
      </c>
      <c r="AG422" s="165">
        <f>COUNTIFS(BITACORA!$C$4:$C$7322,$B$7:$B$501,BITACORA!$E$4:$E$7322,$E$6:$AM$6,BITACORA!$B$4:$B$7322,"&gt;="&amp;$B$3,BITACORA!$B$4:$B$7322,"&lt;="&amp;$B$4)</f>
        <v>0</v>
      </c>
      <c r="AH422" s="165">
        <f>COUNTIFS(BITACORA!$C$4:$C$7322,$B$7:$B$501,BITACORA!$E$4:$E$7322,$E$6:$AM$6,BITACORA!$B$4:$B$7322,"&gt;="&amp;$B$3,BITACORA!$B$4:$B$7322,"&lt;="&amp;$B$4)</f>
        <v>0</v>
      </c>
      <c r="AI422" s="165">
        <f>COUNTIFS(BITACORA!$C$4:$C$7322,$B$7:$B$501,BITACORA!$E$4:$E$7322,$E$6:$AM$6,BITACORA!$B$4:$B$7322,"&gt;="&amp;$B$3,BITACORA!$B$4:$B$7322,"&lt;="&amp;$B$4)</f>
        <v>0</v>
      </c>
      <c r="AJ422" s="165">
        <f>COUNTIFS(BITACORA!$C$4:$C$7322,$B$7:$B$501,BITACORA!$E$4:$E$7322,$E$6:$AM$6,BITACORA!$B$4:$B$7322,"&gt;="&amp;$B$3,BITACORA!$B$4:$B$7322,"&lt;="&amp;$B$4)</f>
        <v>0</v>
      </c>
      <c r="AK422" s="165">
        <f>COUNTIFS(BITACORA!$C$4:$C$7322,$B$7:$B$501,BITACORA!$E$4:$E$7322,$E$6:$AM$6,BITACORA!$B$4:$B$7322,"&gt;="&amp;$B$3,BITACORA!$B$4:$B$7322,"&lt;="&amp;$B$4)</f>
        <v>0</v>
      </c>
      <c r="AL422" s="165">
        <f>COUNTIFS(BITACORA!$C$4:$C$7322,$B$7:$B$501,BITACORA!$E$4:$E$7322,$E$6:$AM$6,BITACORA!$B$4:$B$7322,"&gt;="&amp;$B$3,BITACORA!$B$4:$B$7322,"&lt;="&amp;$B$4)</f>
        <v>0</v>
      </c>
      <c r="AM422" s="165">
        <f>COUNTIFS(BITACORA!$C$4:$C$7322,$B$7:$B$501,BITACORA!$E$4:$E$7322,$E$6:$AM$6,BITACORA!$B$4:$B$7322,"&gt;="&amp;$B$3,BITACORA!$B$4:$B$7322,"&lt;="&amp;$B$4)</f>
        <v>0</v>
      </c>
    </row>
    <row r="423" spans="1:39">
      <c r="A423" s="141"/>
      <c r="B423" s="165"/>
      <c r="C423" s="165"/>
      <c r="D423" s="164">
        <f t="shared" si="0"/>
        <v>0</v>
      </c>
      <c r="E423" s="165">
        <f>COUNTIFS(BITACORA!$C$4:$C$7322,$B$7:$B$501,BITACORA!$E$4:$E$7322,$E$6:$AM$6,BITACORA!$B$4:$B$7322,"&gt;="&amp;$B$3,BITACORA!$B$4:$B$7322,"&lt;="&amp;$B$4)</f>
        <v>0</v>
      </c>
      <c r="F423" s="165">
        <f>COUNTIFS(BITACORA!$C$4:$C$7322,$B$7:$B$501,BITACORA!$E$4:$E$7322,$E$6:$AM$6,BITACORA!$B$4:$B$7322,"&gt;="&amp;$B$3,BITACORA!$B$4:$B$7322,"&lt;="&amp;$B$4)</f>
        <v>0</v>
      </c>
      <c r="G423" s="165">
        <f>COUNTIFS(BITACORA!$C$4:$C$7322,$B$7:$B$501,BITACORA!$E$4:$E$7322,$E$6:$AM$6,BITACORA!$B$4:$B$7322,"&gt;="&amp;$B$3,BITACORA!$B$4:$B$7322,"&lt;="&amp;$B$4)</f>
        <v>0</v>
      </c>
      <c r="H423" s="165">
        <f>COUNTIFS(BITACORA!$C$4:$C$7322,$B$7:$B$501,BITACORA!$E$4:$E$7322,$E$6:$AM$6,BITACORA!$B$4:$B$7322,"&gt;="&amp;$B$3,BITACORA!$B$4:$B$7322,"&lt;="&amp;$B$4)</f>
        <v>0</v>
      </c>
      <c r="I423" s="165">
        <f>COUNTIFS(BITACORA!$C$4:$C$7322,$B$7:$B$501,BITACORA!$E$4:$E$7322,$E$6:$AM$6,BITACORA!$B$4:$B$7322,"&gt;="&amp;$B$3,BITACORA!$B$4:$B$7322,"&lt;="&amp;$B$4)</f>
        <v>0</v>
      </c>
      <c r="J423" s="165">
        <f>COUNTIFS(BITACORA!$C$4:$C$7322,$B$7:$B$501,BITACORA!$E$4:$E$7322,$E$6:$AM$6,BITACORA!$B$4:$B$7322,"&gt;="&amp;$B$3,BITACORA!$B$4:$B$7322,"&lt;="&amp;$B$4)</f>
        <v>0</v>
      </c>
      <c r="K423" s="165">
        <f>COUNTIFS(BITACORA!$C$4:$C$7322,$B$7:$B$501,BITACORA!$E$4:$E$7322,$E$6:$AM$6,BITACORA!$B$4:$B$7322,"&gt;="&amp;$B$3,BITACORA!$B$4:$B$7322,"&lt;="&amp;$B$4)</f>
        <v>0</v>
      </c>
      <c r="L423" s="165">
        <f>COUNTIFS(BITACORA!$C$4:$C$7322,$B$7:$B$501,BITACORA!$E$4:$E$7322,$E$6:$AM$6,BITACORA!$B$4:$B$7322,"&gt;="&amp;$B$3,BITACORA!$B$4:$B$7322,"&lt;="&amp;$B$4)</f>
        <v>0</v>
      </c>
      <c r="M423" s="165">
        <f>COUNTIFS(BITACORA!$C$4:$C$7322,$B$7:$B$501,BITACORA!$E$4:$E$7322,$E$6:$AM$6,BITACORA!$B$4:$B$7322,"&gt;="&amp;$B$3,BITACORA!$B$4:$B$7322,"&lt;="&amp;$B$4)</f>
        <v>0</v>
      </c>
      <c r="N423" s="165">
        <f>COUNTIFS(BITACORA!$C$4:$C$7322,$B$7:$B$501,BITACORA!$E$4:$E$7322,$E$6:$AM$6,BITACORA!$B$4:$B$7322,"&gt;="&amp;$B$3,BITACORA!$B$4:$B$7322,"&lt;="&amp;$B$4)</f>
        <v>0</v>
      </c>
      <c r="O423" s="165">
        <f>COUNTIFS(BITACORA!$C$4:$C$7322,$B$7:$B$501,BITACORA!$E$4:$E$7322,$E$6:$AM$6,BITACORA!$B$4:$B$7322,"&gt;="&amp;$B$3,BITACORA!$B$4:$B$7322,"&lt;="&amp;$B$4)</f>
        <v>0</v>
      </c>
      <c r="P423" s="165">
        <f>COUNTIFS(BITACORA!$C$4:$C$7322,$B$7:$B$501,BITACORA!$E$4:$E$7322,$E$6:$AM$6,BITACORA!$B$4:$B$7322,"&gt;="&amp;$B$3,BITACORA!$B$4:$B$7322,"&lt;="&amp;$B$4)</f>
        <v>0</v>
      </c>
      <c r="Q423" s="165">
        <f>COUNTIFS(BITACORA!$C$4:$C$7322,$B$7:$B$501,BITACORA!$E$4:$E$7322,$E$6:$AM$6,BITACORA!$B$4:$B$7322,"&gt;="&amp;$B$3,BITACORA!$B$4:$B$7322,"&lt;="&amp;$B$4)</f>
        <v>0</v>
      </c>
      <c r="R423" s="165">
        <f>COUNTIFS(BITACORA!$C$4:$C$7322,$B$7:$B$501,BITACORA!$E$4:$E$7322,$E$6:$AM$6,BITACORA!$B$4:$B$7322,"&gt;="&amp;$B$3,BITACORA!$B$4:$B$7322,"&lt;="&amp;$B$4)</f>
        <v>0</v>
      </c>
      <c r="S423" s="165">
        <f>COUNTIFS(BITACORA!$C$4:$C$7322,$B$7:$B$501,BITACORA!$E$4:$E$7322,$E$6:$AM$6,BITACORA!$B$4:$B$7322,"&gt;="&amp;$B$3,BITACORA!$B$4:$B$7322,"&lt;="&amp;$B$4)</f>
        <v>0</v>
      </c>
      <c r="T423" s="165">
        <f>COUNTIFS(BITACORA!$C$4:$C$7322,$B$7:$B$501,BITACORA!$E$4:$E$7322,$E$6:$AM$6,BITACORA!$B$4:$B$7322,"&gt;="&amp;$B$3,BITACORA!$B$4:$B$7322,"&lt;="&amp;$B$4)</f>
        <v>0</v>
      </c>
      <c r="U423" s="165">
        <f>COUNTIFS(BITACORA!$C$4:$C$7322,$B$7:$B$501,BITACORA!$E$4:$E$7322,$E$6:$AM$6,BITACORA!$B$4:$B$7322,"&gt;="&amp;$B$3,BITACORA!$B$4:$B$7322,"&lt;="&amp;$B$4)</f>
        <v>0</v>
      </c>
      <c r="V423" s="165">
        <f>COUNTIFS(BITACORA!$C$4:$C$7322,$B$7:$B$501,BITACORA!$E$4:$E$7322,$E$6:$AM$6,BITACORA!$B$4:$B$7322,"&gt;="&amp;$B$3,BITACORA!$B$4:$B$7322,"&lt;="&amp;$B$4)</f>
        <v>0</v>
      </c>
      <c r="W423" s="165">
        <f>COUNTIFS(BITACORA!$C$4:$C$7322,$B$7:$B$501,BITACORA!$E$4:$E$7322,$E$6:$AM$6,BITACORA!$B$4:$B$7322,"&gt;="&amp;$B$3,BITACORA!$B$4:$B$7322,"&lt;="&amp;$B$4)</f>
        <v>0</v>
      </c>
      <c r="X423" s="165">
        <f>COUNTIFS(BITACORA!$C$4:$C$7322,$B$7:$B$501,BITACORA!$E$4:$E$7322,$E$6:$AM$6,BITACORA!$B$4:$B$7322,"&gt;="&amp;$B$3,BITACORA!$B$4:$B$7322,"&lt;="&amp;$B$4)</f>
        <v>0</v>
      </c>
      <c r="Y423" s="165">
        <f>COUNTIFS(BITACORA!$C$4:$C$7322,$B$7:$B$501,BITACORA!$E$4:$E$7322,$E$6:$AM$6,BITACORA!$B$4:$B$7322,"&gt;="&amp;$B$3,BITACORA!$B$4:$B$7322,"&lt;="&amp;$B$4)</f>
        <v>0</v>
      </c>
      <c r="Z423" s="165">
        <f>COUNTIFS(BITACORA!$C$4:$C$7322,$B$7:$B$501,BITACORA!$E$4:$E$7322,$E$6:$AM$6,BITACORA!$B$4:$B$7322,"&gt;="&amp;$B$3,BITACORA!$B$4:$B$7322,"&lt;="&amp;$B$4)</f>
        <v>0</v>
      </c>
      <c r="AA423" s="165">
        <f>COUNTIFS(BITACORA!$C$4:$C$7322,$B$7:$B$501,BITACORA!$E$4:$E$7322,$E$6:$AM$6,BITACORA!$B$4:$B$7322,"&gt;="&amp;$B$3,BITACORA!$B$4:$B$7322,"&lt;="&amp;$B$4)</f>
        <v>0</v>
      </c>
      <c r="AB423" s="165">
        <f>COUNTIFS(BITACORA!$C$4:$C$7322,$B$7:$B$501,BITACORA!$E$4:$E$7322,$E$6:$AM$6,BITACORA!$B$4:$B$7322,"&gt;="&amp;$B$3,BITACORA!$B$4:$B$7322,"&lt;="&amp;$B$4)</f>
        <v>0</v>
      </c>
      <c r="AC423" s="165">
        <f>COUNTIFS(BITACORA!$C$4:$C$7322,$B$7:$B$501,BITACORA!$E$4:$E$7322,$E$6:$AM$6,BITACORA!$B$4:$B$7322,"&gt;="&amp;$B$3,BITACORA!$B$4:$B$7322,"&lt;="&amp;$B$4)</f>
        <v>0</v>
      </c>
      <c r="AD423" s="165">
        <f>COUNTIFS(BITACORA!$C$4:$C$7322,$B$7:$B$501,BITACORA!$E$4:$E$7322,$E$6:$AM$6,BITACORA!$B$4:$B$7322,"&gt;="&amp;$B$3,BITACORA!$B$4:$B$7322,"&lt;="&amp;$B$4)</f>
        <v>0</v>
      </c>
      <c r="AE423" s="165">
        <f>COUNTIFS(BITACORA!$C$4:$C$7322,$B$7:$B$501,BITACORA!$E$4:$E$7322,$E$6:$AM$6,BITACORA!$B$4:$B$7322,"&gt;="&amp;$B$3,BITACORA!$B$4:$B$7322,"&lt;="&amp;$B$4)</f>
        <v>0</v>
      </c>
      <c r="AF423" s="165">
        <f>COUNTIFS(BITACORA!$C$4:$C$7322,$B$7:$B$501,BITACORA!$E$4:$E$7322,$E$6:$AM$6,BITACORA!$B$4:$B$7322,"&gt;="&amp;$B$3,BITACORA!$B$4:$B$7322,"&lt;="&amp;$B$4)</f>
        <v>0</v>
      </c>
      <c r="AG423" s="165">
        <f>COUNTIFS(BITACORA!$C$4:$C$7322,$B$7:$B$501,BITACORA!$E$4:$E$7322,$E$6:$AM$6,BITACORA!$B$4:$B$7322,"&gt;="&amp;$B$3,BITACORA!$B$4:$B$7322,"&lt;="&amp;$B$4)</f>
        <v>0</v>
      </c>
      <c r="AH423" s="165">
        <f>COUNTIFS(BITACORA!$C$4:$C$7322,$B$7:$B$501,BITACORA!$E$4:$E$7322,$E$6:$AM$6,BITACORA!$B$4:$B$7322,"&gt;="&amp;$B$3,BITACORA!$B$4:$B$7322,"&lt;="&amp;$B$4)</f>
        <v>0</v>
      </c>
      <c r="AI423" s="165">
        <f>COUNTIFS(BITACORA!$C$4:$C$7322,$B$7:$B$501,BITACORA!$E$4:$E$7322,$E$6:$AM$6,BITACORA!$B$4:$B$7322,"&gt;="&amp;$B$3,BITACORA!$B$4:$B$7322,"&lt;="&amp;$B$4)</f>
        <v>0</v>
      </c>
      <c r="AJ423" s="165">
        <f>COUNTIFS(BITACORA!$C$4:$C$7322,$B$7:$B$501,BITACORA!$E$4:$E$7322,$E$6:$AM$6,BITACORA!$B$4:$B$7322,"&gt;="&amp;$B$3,BITACORA!$B$4:$B$7322,"&lt;="&amp;$B$4)</f>
        <v>0</v>
      </c>
      <c r="AK423" s="165">
        <f>COUNTIFS(BITACORA!$C$4:$C$7322,$B$7:$B$501,BITACORA!$E$4:$E$7322,$E$6:$AM$6,BITACORA!$B$4:$B$7322,"&gt;="&amp;$B$3,BITACORA!$B$4:$B$7322,"&lt;="&amp;$B$4)</f>
        <v>0</v>
      </c>
      <c r="AL423" s="165">
        <f>COUNTIFS(BITACORA!$C$4:$C$7322,$B$7:$B$501,BITACORA!$E$4:$E$7322,$E$6:$AM$6,BITACORA!$B$4:$B$7322,"&gt;="&amp;$B$3,BITACORA!$B$4:$B$7322,"&lt;="&amp;$B$4)</f>
        <v>0</v>
      </c>
      <c r="AM423" s="165">
        <f>COUNTIFS(BITACORA!$C$4:$C$7322,$B$7:$B$501,BITACORA!$E$4:$E$7322,$E$6:$AM$6,BITACORA!$B$4:$B$7322,"&gt;="&amp;$B$3,BITACORA!$B$4:$B$7322,"&lt;="&amp;$B$4)</f>
        <v>0</v>
      </c>
    </row>
    <row r="424" spans="1:39">
      <c r="A424" s="141"/>
      <c r="B424" s="165"/>
      <c r="C424" s="165"/>
      <c r="D424" s="164">
        <f t="shared" si="0"/>
        <v>0</v>
      </c>
      <c r="E424" s="165">
        <f>COUNTIFS(BITACORA!$C$4:$C$7322,$B$7:$B$501,BITACORA!$E$4:$E$7322,$E$6:$AM$6,BITACORA!$B$4:$B$7322,"&gt;="&amp;$B$3,BITACORA!$B$4:$B$7322,"&lt;="&amp;$B$4)</f>
        <v>0</v>
      </c>
      <c r="F424" s="165">
        <f>COUNTIFS(BITACORA!$C$4:$C$7322,$B$7:$B$501,BITACORA!$E$4:$E$7322,$E$6:$AM$6,BITACORA!$B$4:$B$7322,"&gt;="&amp;$B$3,BITACORA!$B$4:$B$7322,"&lt;="&amp;$B$4)</f>
        <v>0</v>
      </c>
      <c r="G424" s="165">
        <f>COUNTIFS(BITACORA!$C$4:$C$7322,$B$7:$B$501,BITACORA!$E$4:$E$7322,$E$6:$AM$6,BITACORA!$B$4:$B$7322,"&gt;="&amp;$B$3,BITACORA!$B$4:$B$7322,"&lt;="&amp;$B$4)</f>
        <v>0</v>
      </c>
      <c r="H424" s="165">
        <f>COUNTIFS(BITACORA!$C$4:$C$7322,$B$7:$B$501,BITACORA!$E$4:$E$7322,$E$6:$AM$6,BITACORA!$B$4:$B$7322,"&gt;="&amp;$B$3,BITACORA!$B$4:$B$7322,"&lt;="&amp;$B$4)</f>
        <v>0</v>
      </c>
      <c r="I424" s="165">
        <f>COUNTIFS(BITACORA!$C$4:$C$7322,$B$7:$B$501,BITACORA!$E$4:$E$7322,$E$6:$AM$6,BITACORA!$B$4:$B$7322,"&gt;="&amp;$B$3,BITACORA!$B$4:$B$7322,"&lt;="&amp;$B$4)</f>
        <v>0</v>
      </c>
      <c r="J424" s="165">
        <f>COUNTIFS(BITACORA!$C$4:$C$7322,$B$7:$B$501,BITACORA!$E$4:$E$7322,$E$6:$AM$6,BITACORA!$B$4:$B$7322,"&gt;="&amp;$B$3,BITACORA!$B$4:$B$7322,"&lt;="&amp;$B$4)</f>
        <v>0</v>
      </c>
      <c r="K424" s="165">
        <f>COUNTIFS(BITACORA!$C$4:$C$7322,$B$7:$B$501,BITACORA!$E$4:$E$7322,$E$6:$AM$6,BITACORA!$B$4:$B$7322,"&gt;="&amp;$B$3,BITACORA!$B$4:$B$7322,"&lt;="&amp;$B$4)</f>
        <v>0</v>
      </c>
      <c r="L424" s="165">
        <f>COUNTIFS(BITACORA!$C$4:$C$7322,$B$7:$B$501,BITACORA!$E$4:$E$7322,$E$6:$AM$6,BITACORA!$B$4:$B$7322,"&gt;="&amp;$B$3,BITACORA!$B$4:$B$7322,"&lt;="&amp;$B$4)</f>
        <v>0</v>
      </c>
      <c r="M424" s="165">
        <f>COUNTIFS(BITACORA!$C$4:$C$7322,$B$7:$B$501,BITACORA!$E$4:$E$7322,$E$6:$AM$6,BITACORA!$B$4:$B$7322,"&gt;="&amp;$B$3,BITACORA!$B$4:$B$7322,"&lt;="&amp;$B$4)</f>
        <v>0</v>
      </c>
      <c r="N424" s="165">
        <f>COUNTIFS(BITACORA!$C$4:$C$7322,$B$7:$B$501,BITACORA!$E$4:$E$7322,$E$6:$AM$6,BITACORA!$B$4:$B$7322,"&gt;="&amp;$B$3,BITACORA!$B$4:$B$7322,"&lt;="&amp;$B$4)</f>
        <v>0</v>
      </c>
      <c r="O424" s="165">
        <f>COUNTIFS(BITACORA!$C$4:$C$7322,$B$7:$B$501,BITACORA!$E$4:$E$7322,$E$6:$AM$6,BITACORA!$B$4:$B$7322,"&gt;="&amp;$B$3,BITACORA!$B$4:$B$7322,"&lt;="&amp;$B$4)</f>
        <v>0</v>
      </c>
      <c r="P424" s="165">
        <f>COUNTIFS(BITACORA!$C$4:$C$7322,$B$7:$B$501,BITACORA!$E$4:$E$7322,$E$6:$AM$6,BITACORA!$B$4:$B$7322,"&gt;="&amp;$B$3,BITACORA!$B$4:$B$7322,"&lt;="&amp;$B$4)</f>
        <v>0</v>
      </c>
      <c r="Q424" s="165">
        <f>COUNTIFS(BITACORA!$C$4:$C$7322,$B$7:$B$501,BITACORA!$E$4:$E$7322,$E$6:$AM$6,BITACORA!$B$4:$B$7322,"&gt;="&amp;$B$3,BITACORA!$B$4:$B$7322,"&lt;="&amp;$B$4)</f>
        <v>0</v>
      </c>
      <c r="R424" s="165">
        <f>COUNTIFS(BITACORA!$C$4:$C$7322,$B$7:$B$501,BITACORA!$E$4:$E$7322,$E$6:$AM$6,BITACORA!$B$4:$B$7322,"&gt;="&amp;$B$3,BITACORA!$B$4:$B$7322,"&lt;="&amp;$B$4)</f>
        <v>0</v>
      </c>
      <c r="S424" s="165">
        <f>COUNTIFS(BITACORA!$C$4:$C$7322,$B$7:$B$501,BITACORA!$E$4:$E$7322,$E$6:$AM$6,BITACORA!$B$4:$B$7322,"&gt;="&amp;$B$3,BITACORA!$B$4:$B$7322,"&lt;="&amp;$B$4)</f>
        <v>0</v>
      </c>
      <c r="T424" s="165">
        <f>COUNTIFS(BITACORA!$C$4:$C$7322,$B$7:$B$501,BITACORA!$E$4:$E$7322,$E$6:$AM$6,BITACORA!$B$4:$B$7322,"&gt;="&amp;$B$3,BITACORA!$B$4:$B$7322,"&lt;="&amp;$B$4)</f>
        <v>0</v>
      </c>
      <c r="U424" s="165">
        <f>COUNTIFS(BITACORA!$C$4:$C$7322,$B$7:$B$501,BITACORA!$E$4:$E$7322,$E$6:$AM$6,BITACORA!$B$4:$B$7322,"&gt;="&amp;$B$3,BITACORA!$B$4:$B$7322,"&lt;="&amp;$B$4)</f>
        <v>0</v>
      </c>
      <c r="V424" s="165">
        <f>COUNTIFS(BITACORA!$C$4:$C$7322,$B$7:$B$501,BITACORA!$E$4:$E$7322,$E$6:$AM$6,BITACORA!$B$4:$B$7322,"&gt;="&amp;$B$3,BITACORA!$B$4:$B$7322,"&lt;="&amp;$B$4)</f>
        <v>0</v>
      </c>
      <c r="W424" s="165">
        <f>COUNTIFS(BITACORA!$C$4:$C$7322,$B$7:$B$501,BITACORA!$E$4:$E$7322,$E$6:$AM$6,BITACORA!$B$4:$B$7322,"&gt;="&amp;$B$3,BITACORA!$B$4:$B$7322,"&lt;="&amp;$B$4)</f>
        <v>0</v>
      </c>
      <c r="X424" s="165">
        <f>COUNTIFS(BITACORA!$C$4:$C$7322,$B$7:$B$501,BITACORA!$E$4:$E$7322,$E$6:$AM$6,BITACORA!$B$4:$B$7322,"&gt;="&amp;$B$3,BITACORA!$B$4:$B$7322,"&lt;="&amp;$B$4)</f>
        <v>0</v>
      </c>
      <c r="Y424" s="165">
        <f>COUNTIFS(BITACORA!$C$4:$C$7322,$B$7:$B$501,BITACORA!$E$4:$E$7322,$E$6:$AM$6,BITACORA!$B$4:$B$7322,"&gt;="&amp;$B$3,BITACORA!$B$4:$B$7322,"&lt;="&amp;$B$4)</f>
        <v>0</v>
      </c>
      <c r="Z424" s="165">
        <f>COUNTIFS(BITACORA!$C$4:$C$7322,$B$7:$B$501,BITACORA!$E$4:$E$7322,$E$6:$AM$6,BITACORA!$B$4:$B$7322,"&gt;="&amp;$B$3,BITACORA!$B$4:$B$7322,"&lt;="&amp;$B$4)</f>
        <v>0</v>
      </c>
      <c r="AA424" s="165">
        <f>COUNTIFS(BITACORA!$C$4:$C$7322,$B$7:$B$501,BITACORA!$E$4:$E$7322,$E$6:$AM$6,BITACORA!$B$4:$B$7322,"&gt;="&amp;$B$3,BITACORA!$B$4:$B$7322,"&lt;="&amp;$B$4)</f>
        <v>0</v>
      </c>
      <c r="AB424" s="165">
        <f>COUNTIFS(BITACORA!$C$4:$C$7322,$B$7:$B$501,BITACORA!$E$4:$E$7322,$E$6:$AM$6,BITACORA!$B$4:$B$7322,"&gt;="&amp;$B$3,BITACORA!$B$4:$B$7322,"&lt;="&amp;$B$4)</f>
        <v>0</v>
      </c>
      <c r="AC424" s="165">
        <f>COUNTIFS(BITACORA!$C$4:$C$7322,$B$7:$B$501,BITACORA!$E$4:$E$7322,$E$6:$AM$6,BITACORA!$B$4:$B$7322,"&gt;="&amp;$B$3,BITACORA!$B$4:$B$7322,"&lt;="&amp;$B$4)</f>
        <v>0</v>
      </c>
      <c r="AD424" s="165">
        <f>COUNTIFS(BITACORA!$C$4:$C$7322,$B$7:$B$501,BITACORA!$E$4:$E$7322,$E$6:$AM$6,BITACORA!$B$4:$B$7322,"&gt;="&amp;$B$3,BITACORA!$B$4:$B$7322,"&lt;="&amp;$B$4)</f>
        <v>0</v>
      </c>
      <c r="AE424" s="165">
        <f>COUNTIFS(BITACORA!$C$4:$C$7322,$B$7:$B$501,BITACORA!$E$4:$E$7322,$E$6:$AM$6,BITACORA!$B$4:$B$7322,"&gt;="&amp;$B$3,BITACORA!$B$4:$B$7322,"&lt;="&amp;$B$4)</f>
        <v>0</v>
      </c>
      <c r="AF424" s="165">
        <f>COUNTIFS(BITACORA!$C$4:$C$7322,$B$7:$B$501,BITACORA!$E$4:$E$7322,$E$6:$AM$6,BITACORA!$B$4:$B$7322,"&gt;="&amp;$B$3,BITACORA!$B$4:$B$7322,"&lt;="&amp;$B$4)</f>
        <v>0</v>
      </c>
      <c r="AG424" s="165">
        <f>COUNTIFS(BITACORA!$C$4:$C$7322,$B$7:$B$501,BITACORA!$E$4:$E$7322,$E$6:$AM$6,BITACORA!$B$4:$B$7322,"&gt;="&amp;$B$3,BITACORA!$B$4:$B$7322,"&lt;="&amp;$B$4)</f>
        <v>0</v>
      </c>
      <c r="AH424" s="165">
        <f>COUNTIFS(BITACORA!$C$4:$C$7322,$B$7:$B$501,BITACORA!$E$4:$E$7322,$E$6:$AM$6,BITACORA!$B$4:$B$7322,"&gt;="&amp;$B$3,BITACORA!$B$4:$B$7322,"&lt;="&amp;$B$4)</f>
        <v>0</v>
      </c>
      <c r="AI424" s="165">
        <f>COUNTIFS(BITACORA!$C$4:$C$7322,$B$7:$B$501,BITACORA!$E$4:$E$7322,$E$6:$AM$6,BITACORA!$B$4:$B$7322,"&gt;="&amp;$B$3,BITACORA!$B$4:$B$7322,"&lt;="&amp;$B$4)</f>
        <v>0</v>
      </c>
      <c r="AJ424" s="165">
        <f>COUNTIFS(BITACORA!$C$4:$C$7322,$B$7:$B$501,BITACORA!$E$4:$E$7322,$E$6:$AM$6,BITACORA!$B$4:$B$7322,"&gt;="&amp;$B$3,BITACORA!$B$4:$B$7322,"&lt;="&amp;$B$4)</f>
        <v>0</v>
      </c>
      <c r="AK424" s="165">
        <f>COUNTIFS(BITACORA!$C$4:$C$7322,$B$7:$B$501,BITACORA!$E$4:$E$7322,$E$6:$AM$6,BITACORA!$B$4:$B$7322,"&gt;="&amp;$B$3,BITACORA!$B$4:$B$7322,"&lt;="&amp;$B$4)</f>
        <v>0</v>
      </c>
      <c r="AL424" s="165">
        <f>COUNTIFS(BITACORA!$C$4:$C$7322,$B$7:$B$501,BITACORA!$E$4:$E$7322,$E$6:$AM$6,BITACORA!$B$4:$B$7322,"&gt;="&amp;$B$3,BITACORA!$B$4:$B$7322,"&lt;="&amp;$B$4)</f>
        <v>0</v>
      </c>
      <c r="AM424" s="165">
        <f>COUNTIFS(BITACORA!$C$4:$C$7322,$B$7:$B$501,BITACORA!$E$4:$E$7322,$E$6:$AM$6,BITACORA!$B$4:$B$7322,"&gt;="&amp;$B$3,BITACORA!$B$4:$B$7322,"&lt;="&amp;$B$4)</f>
        <v>0</v>
      </c>
    </row>
    <row r="425" spans="1:39">
      <c r="A425" s="141"/>
      <c r="B425" s="165"/>
      <c r="C425" s="165"/>
      <c r="D425" s="164">
        <f t="shared" si="0"/>
        <v>0</v>
      </c>
      <c r="E425" s="165">
        <f>COUNTIFS(BITACORA!$C$4:$C$7322,$B$7:$B$501,BITACORA!$E$4:$E$7322,$E$6:$AM$6,BITACORA!$B$4:$B$7322,"&gt;="&amp;$B$3,BITACORA!$B$4:$B$7322,"&lt;="&amp;$B$4)</f>
        <v>0</v>
      </c>
      <c r="F425" s="165">
        <f>COUNTIFS(BITACORA!$C$4:$C$7322,$B$7:$B$501,BITACORA!$E$4:$E$7322,$E$6:$AM$6,BITACORA!$B$4:$B$7322,"&gt;="&amp;$B$3,BITACORA!$B$4:$B$7322,"&lt;="&amp;$B$4)</f>
        <v>0</v>
      </c>
      <c r="G425" s="165">
        <f>COUNTIFS(BITACORA!$C$4:$C$7322,$B$7:$B$501,BITACORA!$E$4:$E$7322,$E$6:$AM$6,BITACORA!$B$4:$B$7322,"&gt;="&amp;$B$3,BITACORA!$B$4:$B$7322,"&lt;="&amp;$B$4)</f>
        <v>0</v>
      </c>
      <c r="H425" s="165">
        <f>COUNTIFS(BITACORA!$C$4:$C$7322,$B$7:$B$501,BITACORA!$E$4:$E$7322,$E$6:$AM$6,BITACORA!$B$4:$B$7322,"&gt;="&amp;$B$3,BITACORA!$B$4:$B$7322,"&lt;="&amp;$B$4)</f>
        <v>0</v>
      </c>
      <c r="I425" s="165">
        <f>COUNTIFS(BITACORA!$C$4:$C$7322,$B$7:$B$501,BITACORA!$E$4:$E$7322,$E$6:$AM$6,BITACORA!$B$4:$B$7322,"&gt;="&amp;$B$3,BITACORA!$B$4:$B$7322,"&lt;="&amp;$B$4)</f>
        <v>0</v>
      </c>
      <c r="J425" s="165">
        <f>COUNTIFS(BITACORA!$C$4:$C$7322,$B$7:$B$501,BITACORA!$E$4:$E$7322,$E$6:$AM$6,BITACORA!$B$4:$B$7322,"&gt;="&amp;$B$3,BITACORA!$B$4:$B$7322,"&lt;="&amp;$B$4)</f>
        <v>0</v>
      </c>
      <c r="K425" s="165">
        <f>COUNTIFS(BITACORA!$C$4:$C$7322,$B$7:$B$501,BITACORA!$E$4:$E$7322,$E$6:$AM$6,BITACORA!$B$4:$B$7322,"&gt;="&amp;$B$3,BITACORA!$B$4:$B$7322,"&lt;="&amp;$B$4)</f>
        <v>0</v>
      </c>
      <c r="L425" s="165">
        <f>COUNTIFS(BITACORA!$C$4:$C$7322,$B$7:$B$501,BITACORA!$E$4:$E$7322,$E$6:$AM$6,BITACORA!$B$4:$B$7322,"&gt;="&amp;$B$3,BITACORA!$B$4:$B$7322,"&lt;="&amp;$B$4)</f>
        <v>0</v>
      </c>
      <c r="M425" s="165">
        <f>COUNTIFS(BITACORA!$C$4:$C$7322,$B$7:$B$501,BITACORA!$E$4:$E$7322,$E$6:$AM$6,BITACORA!$B$4:$B$7322,"&gt;="&amp;$B$3,BITACORA!$B$4:$B$7322,"&lt;="&amp;$B$4)</f>
        <v>0</v>
      </c>
      <c r="N425" s="165">
        <f>COUNTIFS(BITACORA!$C$4:$C$7322,$B$7:$B$501,BITACORA!$E$4:$E$7322,$E$6:$AM$6,BITACORA!$B$4:$B$7322,"&gt;="&amp;$B$3,BITACORA!$B$4:$B$7322,"&lt;="&amp;$B$4)</f>
        <v>0</v>
      </c>
      <c r="O425" s="165">
        <f>COUNTIFS(BITACORA!$C$4:$C$7322,$B$7:$B$501,BITACORA!$E$4:$E$7322,$E$6:$AM$6,BITACORA!$B$4:$B$7322,"&gt;="&amp;$B$3,BITACORA!$B$4:$B$7322,"&lt;="&amp;$B$4)</f>
        <v>0</v>
      </c>
      <c r="P425" s="165">
        <f>COUNTIFS(BITACORA!$C$4:$C$7322,$B$7:$B$501,BITACORA!$E$4:$E$7322,$E$6:$AM$6,BITACORA!$B$4:$B$7322,"&gt;="&amp;$B$3,BITACORA!$B$4:$B$7322,"&lt;="&amp;$B$4)</f>
        <v>0</v>
      </c>
      <c r="Q425" s="165">
        <f>COUNTIFS(BITACORA!$C$4:$C$7322,$B$7:$B$501,BITACORA!$E$4:$E$7322,$E$6:$AM$6,BITACORA!$B$4:$B$7322,"&gt;="&amp;$B$3,BITACORA!$B$4:$B$7322,"&lt;="&amp;$B$4)</f>
        <v>0</v>
      </c>
      <c r="R425" s="165">
        <f>COUNTIFS(BITACORA!$C$4:$C$7322,$B$7:$B$501,BITACORA!$E$4:$E$7322,$E$6:$AM$6,BITACORA!$B$4:$B$7322,"&gt;="&amp;$B$3,BITACORA!$B$4:$B$7322,"&lt;="&amp;$B$4)</f>
        <v>0</v>
      </c>
      <c r="S425" s="165">
        <f>COUNTIFS(BITACORA!$C$4:$C$7322,$B$7:$B$501,BITACORA!$E$4:$E$7322,$E$6:$AM$6,BITACORA!$B$4:$B$7322,"&gt;="&amp;$B$3,BITACORA!$B$4:$B$7322,"&lt;="&amp;$B$4)</f>
        <v>0</v>
      </c>
      <c r="T425" s="165">
        <f>COUNTIFS(BITACORA!$C$4:$C$7322,$B$7:$B$501,BITACORA!$E$4:$E$7322,$E$6:$AM$6,BITACORA!$B$4:$B$7322,"&gt;="&amp;$B$3,BITACORA!$B$4:$B$7322,"&lt;="&amp;$B$4)</f>
        <v>0</v>
      </c>
      <c r="U425" s="165">
        <f>COUNTIFS(BITACORA!$C$4:$C$7322,$B$7:$B$501,BITACORA!$E$4:$E$7322,$E$6:$AM$6,BITACORA!$B$4:$B$7322,"&gt;="&amp;$B$3,BITACORA!$B$4:$B$7322,"&lt;="&amp;$B$4)</f>
        <v>0</v>
      </c>
      <c r="V425" s="165">
        <f>COUNTIFS(BITACORA!$C$4:$C$7322,$B$7:$B$501,BITACORA!$E$4:$E$7322,$E$6:$AM$6,BITACORA!$B$4:$B$7322,"&gt;="&amp;$B$3,BITACORA!$B$4:$B$7322,"&lt;="&amp;$B$4)</f>
        <v>0</v>
      </c>
      <c r="W425" s="165">
        <f>COUNTIFS(BITACORA!$C$4:$C$7322,$B$7:$B$501,BITACORA!$E$4:$E$7322,$E$6:$AM$6,BITACORA!$B$4:$B$7322,"&gt;="&amp;$B$3,BITACORA!$B$4:$B$7322,"&lt;="&amp;$B$4)</f>
        <v>0</v>
      </c>
      <c r="X425" s="165">
        <f>COUNTIFS(BITACORA!$C$4:$C$7322,$B$7:$B$501,BITACORA!$E$4:$E$7322,$E$6:$AM$6,BITACORA!$B$4:$B$7322,"&gt;="&amp;$B$3,BITACORA!$B$4:$B$7322,"&lt;="&amp;$B$4)</f>
        <v>0</v>
      </c>
      <c r="Y425" s="165">
        <f>COUNTIFS(BITACORA!$C$4:$C$7322,$B$7:$B$501,BITACORA!$E$4:$E$7322,$E$6:$AM$6,BITACORA!$B$4:$B$7322,"&gt;="&amp;$B$3,BITACORA!$B$4:$B$7322,"&lt;="&amp;$B$4)</f>
        <v>0</v>
      </c>
      <c r="Z425" s="165">
        <f>COUNTIFS(BITACORA!$C$4:$C$7322,$B$7:$B$501,BITACORA!$E$4:$E$7322,$E$6:$AM$6,BITACORA!$B$4:$B$7322,"&gt;="&amp;$B$3,BITACORA!$B$4:$B$7322,"&lt;="&amp;$B$4)</f>
        <v>0</v>
      </c>
      <c r="AA425" s="165">
        <f>COUNTIFS(BITACORA!$C$4:$C$7322,$B$7:$B$501,BITACORA!$E$4:$E$7322,$E$6:$AM$6,BITACORA!$B$4:$B$7322,"&gt;="&amp;$B$3,BITACORA!$B$4:$B$7322,"&lt;="&amp;$B$4)</f>
        <v>0</v>
      </c>
      <c r="AB425" s="165">
        <f>COUNTIFS(BITACORA!$C$4:$C$7322,$B$7:$B$501,BITACORA!$E$4:$E$7322,$E$6:$AM$6,BITACORA!$B$4:$B$7322,"&gt;="&amp;$B$3,BITACORA!$B$4:$B$7322,"&lt;="&amp;$B$4)</f>
        <v>0</v>
      </c>
      <c r="AC425" s="165">
        <f>COUNTIFS(BITACORA!$C$4:$C$7322,$B$7:$B$501,BITACORA!$E$4:$E$7322,$E$6:$AM$6,BITACORA!$B$4:$B$7322,"&gt;="&amp;$B$3,BITACORA!$B$4:$B$7322,"&lt;="&amp;$B$4)</f>
        <v>0</v>
      </c>
      <c r="AD425" s="165">
        <f>COUNTIFS(BITACORA!$C$4:$C$7322,$B$7:$B$501,BITACORA!$E$4:$E$7322,$E$6:$AM$6,BITACORA!$B$4:$B$7322,"&gt;="&amp;$B$3,BITACORA!$B$4:$B$7322,"&lt;="&amp;$B$4)</f>
        <v>0</v>
      </c>
      <c r="AE425" s="165">
        <f>COUNTIFS(BITACORA!$C$4:$C$7322,$B$7:$B$501,BITACORA!$E$4:$E$7322,$E$6:$AM$6,BITACORA!$B$4:$B$7322,"&gt;="&amp;$B$3,BITACORA!$B$4:$B$7322,"&lt;="&amp;$B$4)</f>
        <v>0</v>
      </c>
      <c r="AF425" s="165">
        <f>COUNTIFS(BITACORA!$C$4:$C$7322,$B$7:$B$501,BITACORA!$E$4:$E$7322,$E$6:$AM$6,BITACORA!$B$4:$B$7322,"&gt;="&amp;$B$3,BITACORA!$B$4:$B$7322,"&lt;="&amp;$B$4)</f>
        <v>0</v>
      </c>
      <c r="AG425" s="165">
        <f>COUNTIFS(BITACORA!$C$4:$C$7322,$B$7:$B$501,BITACORA!$E$4:$E$7322,$E$6:$AM$6,BITACORA!$B$4:$B$7322,"&gt;="&amp;$B$3,BITACORA!$B$4:$B$7322,"&lt;="&amp;$B$4)</f>
        <v>0</v>
      </c>
      <c r="AH425" s="165">
        <f>COUNTIFS(BITACORA!$C$4:$C$7322,$B$7:$B$501,BITACORA!$E$4:$E$7322,$E$6:$AM$6,BITACORA!$B$4:$B$7322,"&gt;="&amp;$B$3,BITACORA!$B$4:$B$7322,"&lt;="&amp;$B$4)</f>
        <v>0</v>
      </c>
      <c r="AI425" s="165">
        <f>COUNTIFS(BITACORA!$C$4:$C$7322,$B$7:$B$501,BITACORA!$E$4:$E$7322,$E$6:$AM$6,BITACORA!$B$4:$B$7322,"&gt;="&amp;$B$3,BITACORA!$B$4:$B$7322,"&lt;="&amp;$B$4)</f>
        <v>0</v>
      </c>
      <c r="AJ425" s="165">
        <f>COUNTIFS(BITACORA!$C$4:$C$7322,$B$7:$B$501,BITACORA!$E$4:$E$7322,$E$6:$AM$6,BITACORA!$B$4:$B$7322,"&gt;="&amp;$B$3,BITACORA!$B$4:$B$7322,"&lt;="&amp;$B$4)</f>
        <v>0</v>
      </c>
      <c r="AK425" s="165">
        <f>COUNTIFS(BITACORA!$C$4:$C$7322,$B$7:$B$501,BITACORA!$E$4:$E$7322,$E$6:$AM$6,BITACORA!$B$4:$B$7322,"&gt;="&amp;$B$3,BITACORA!$B$4:$B$7322,"&lt;="&amp;$B$4)</f>
        <v>0</v>
      </c>
      <c r="AL425" s="165">
        <f>COUNTIFS(BITACORA!$C$4:$C$7322,$B$7:$B$501,BITACORA!$E$4:$E$7322,$E$6:$AM$6,BITACORA!$B$4:$B$7322,"&gt;="&amp;$B$3,BITACORA!$B$4:$B$7322,"&lt;="&amp;$B$4)</f>
        <v>0</v>
      </c>
      <c r="AM425" s="165">
        <f>COUNTIFS(BITACORA!$C$4:$C$7322,$B$7:$B$501,BITACORA!$E$4:$E$7322,$E$6:$AM$6,BITACORA!$B$4:$B$7322,"&gt;="&amp;$B$3,BITACORA!$B$4:$B$7322,"&lt;="&amp;$B$4)</f>
        <v>0</v>
      </c>
    </row>
    <row r="426" spans="1:39">
      <c r="A426" s="141"/>
      <c r="B426" s="165"/>
      <c r="C426" s="165"/>
      <c r="D426" s="164">
        <f t="shared" si="0"/>
        <v>0</v>
      </c>
      <c r="E426" s="165">
        <f>COUNTIFS(BITACORA!$C$4:$C$7322,$B$7:$B$501,BITACORA!$E$4:$E$7322,$E$6:$AM$6,BITACORA!$B$4:$B$7322,"&gt;="&amp;$B$3,BITACORA!$B$4:$B$7322,"&lt;="&amp;$B$4)</f>
        <v>0</v>
      </c>
      <c r="F426" s="165">
        <f>COUNTIFS(BITACORA!$C$4:$C$7322,$B$7:$B$501,BITACORA!$E$4:$E$7322,$E$6:$AM$6,BITACORA!$B$4:$B$7322,"&gt;="&amp;$B$3,BITACORA!$B$4:$B$7322,"&lt;="&amp;$B$4)</f>
        <v>0</v>
      </c>
      <c r="G426" s="165">
        <f>COUNTIFS(BITACORA!$C$4:$C$7322,$B$7:$B$501,BITACORA!$E$4:$E$7322,$E$6:$AM$6,BITACORA!$B$4:$B$7322,"&gt;="&amp;$B$3,BITACORA!$B$4:$B$7322,"&lt;="&amp;$B$4)</f>
        <v>0</v>
      </c>
      <c r="H426" s="165">
        <f>COUNTIFS(BITACORA!$C$4:$C$7322,$B$7:$B$501,BITACORA!$E$4:$E$7322,$E$6:$AM$6,BITACORA!$B$4:$B$7322,"&gt;="&amp;$B$3,BITACORA!$B$4:$B$7322,"&lt;="&amp;$B$4)</f>
        <v>0</v>
      </c>
      <c r="I426" s="165">
        <f>COUNTIFS(BITACORA!$C$4:$C$7322,$B$7:$B$501,BITACORA!$E$4:$E$7322,$E$6:$AM$6,BITACORA!$B$4:$B$7322,"&gt;="&amp;$B$3,BITACORA!$B$4:$B$7322,"&lt;="&amp;$B$4)</f>
        <v>0</v>
      </c>
      <c r="J426" s="165">
        <f>COUNTIFS(BITACORA!$C$4:$C$7322,$B$7:$B$501,BITACORA!$E$4:$E$7322,$E$6:$AM$6,BITACORA!$B$4:$B$7322,"&gt;="&amp;$B$3,BITACORA!$B$4:$B$7322,"&lt;="&amp;$B$4)</f>
        <v>0</v>
      </c>
      <c r="K426" s="165">
        <f>COUNTIFS(BITACORA!$C$4:$C$7322,$B$7:$B$501,BITACORA!$E$4:$E$7322,$E$6:$AM$6,BITACORA!$B$4:$B$7322,"&gt;="&amp;$B$3,BITACORA!$B$4:$B$7322,"&lt;="&amp;$B$4)</f>
        <v>0</v>
      </c>
      <c r="L426" s="165">
        <f>COUNTIFS(BITACORA!$C$4:$C$7322,$B$7:$B$501,BITACORA!$E$4:$E$7322,$E$6:$AM$6,BITACORA!$B$4:$B$7322,"&gt;="&amp;$B$3,BITACORA!$B$4:$B$7322,"&lt;="&amp;$B$4)</f>
        <v>0</v>
      </c>
      <c r="M426" s="165">
        <f>COUNTIFS(BITACORA!$C$4:$C$7322,$B$7:$B$501,BITACORA!$E$4:$E$7322,$E$6:$AM$6,BITACORA!$B$4:$B$7322,"&gt;="&amp;$B$3,BITACORA!$B$4:$B$7322,"&lt;="&amp;$B$4)</f>
        <v>0</v>
      </c>
      <c r="N426" s="165">
        <f>COUNTIFS(BITACORA!$C$4:$C$7322,$B$7:$B$501,BITACORA!$E$4:$E$7322,$E$6:$AM$6,BITACORA!$B$4:$B$7322,"&gt;="&amp;$B$3,BITACORA!$B$4:$B$7322,"&lt;="&amp;$B$4)</f>
        <v>0</v>
      </c>
      <c r="O426" s="165">
        <f>COUNTIFS(BITACORA!$C$4:$C$7322,$B$7:$B$501,BITACORA!$E$4:$E$7322,$E$6:$AM$6,BITACORA!$B$4:$B$7322,"&gt;="&amp;$B$3,BITACORA!$B$4:$B$7322,"&lt;="&amp;$B$4)</f>
        <v>0</v>
      </c>
      <c r="P426" s="165">
        <f>COUNTIFS(BITACORA!$C$4:$C$7322,$B$7:$B$501,BITACORA!$E$4:$E$7322,$E$6:$AM$6,BITACORA!$B$4:$B$7322,"&gt;="&amp;$B$3,BITACORA!$B$4:$B$7322,"&lt;="&amp;$B$4)</f>
        <v>0</v>
      </c>
      <c r="Q426" s="165">
        <f>COUNTIFS(BITACORA!$C$4:$C$7322,$B$7:$B$501,BITACORA!$E$4:$E$7322,$E$6:$AM$6,BITACORA!$B$4:$B$7322,"&gt;="&amp;$B$3,BITACORA!$B$4:$B$7322,"&lt;="&amp;$B$4)</f>
        <v>0</v>
      </c>
      <c r="R426" s="165">
        <f>COUNTIFS(BITACORA!$C$4:$C$7322,$B$7:$B$501,BITACORA!$E$4:$E$7322,$E$6:$AM$6,BITACORA!$B$4:$B$7322,"&gt;="&amp;$B$3,BITACORA!$B$4:$B$7322,"&lt;="&amp;$B$4)</f>
        <v>0</v>
      </c>
      <c r="S426" s="165">
        <f>COUNTIFS(BITACORA!$C$4:$C$7322,$B$7:$B$501,BITACORA!$E$4:$E$7322,$E$6:$AM$6,BITACORA!$B$4:$B$7322,"&gt;="&amp;$B$3,BITACORA!$B$4:$B$7322,"&lt;="&amp;$B$4)</f>
        <v>0</v>
      </c>
      <c r="T426" s="165">
        <f>COUNTIFS(BITACORA!$C$4:$C$7322,$B$7:$B$501,BITACORA!$E$4:$E$7322,$E$6:$AM$6,BITACORA!$B$4:$B$7322,"&gt;="&amp;$B$3,BITACORA!$B$4:$B$7322,"&lt;="&amp;$B$4)</f>
        <v>0</v>
      </c>
      <c r="U426" s="165">
        <f>COUNTIFS(BITACORA!$C$4:$C$7322,$B$7:$B$501,BITACORA!$E$4:$E$7322,$E$6:$AM$6,BITACORA!$B$4:$B$7322,"&gt;="&amp;$B$3,BITACORA!$B$4:$B$7322,"&lt;="&amp;$B$4)</f>
        <v>0</v>
      </c>
      <c r="V426" s="165">
        <f>COUNTIFS(BITACORA!$C$4:$C$7322,$B$7:$B$501,BITACORA!$E$4:$E$7322,$E$6:$AM$6,BITACORA!$B$4:$B$7322,"&gt;="&amp;$B$3,BITACORA!$B$4:$B$7322,"&lt;="&amp;$B$4)</f>
        <v>0</v>
      </c>
      <c r="W426" s="165">
        <f>COUNTIFS(BITACORA!$C$4:$C$7322,$B$7:$B$501,BITACORA!$E$4:$E$7322,$E$6:$AM$6,BITACORA!$B$4:$B$7322,"&gt;="&amp;$B$3,BITACORA!$B$4:$B$7322,"&lt;="&amp;$B$4)</f>
        <v>0</v>
      </c>
      <c r="X426" s="165">
        <f>COUNTIFS(BITACORA!$C$4:$C$7322,$B$7:$B$501,BITACORA!$E$4:$E$7322,$E$6:$AM$6,BITACORA!$B$4:$B$7322,"&gt;="&amp;$B$3,BITACORA!$B$4:$B$7322,"&lt;="&amp;$B$4)</f>
        <v>0</v>
      </c>
      <c r="Y426" s="165">
        <f>COUNTIFS(BITACORA!$C$4:$C$7322,$B$7:$B$501,BITACORA!$E$4:$E$7322,$E$6:$AM$6,BITACORA!$B$4:$B$7322,"&gt;="&amp;$B$3,BITACORA!$B$4:$B$7322,"&lt;="&amp;$B$4)</f>
        <v>0</v>
      </c>
      <c r="Z426" s="165">
        <f>COUNTIFS(BITACORA!$C$4:$C$7322,$B$7:$B$501,BITACORA!$E$4:$E$7322,$E$6:$AM$6,BITACORA!$B$4:$B$7322,"&gt;="&amp;$B$3,BITACORA!$B$4:$B$7322,"&lt;="&amp;$B$4)</f>
        <v>0</v>
      </c>
      <c r="AA426" s="165">
        <f>COUNTIFS(BITACORA!$C$4:$C$7322,$B$7:$B$501,BITACORA!$E$4:$E$7322,$E$6:$AM$6,BITACORA!$B$4:$B$7322,"&gt;="&amp;$B$3,BITACORA!$B$4:$B$7322,"&lt;="&amp;$B$4)</f>
        <v>0</v>
      </c>
      <c r="AB426" s="165">
        <f>COUNTIFS(BITACORA!$C$4:$C$7322,$B$7:$B$501,BITACORA!$E$4:$E$7322,$E$6:$AM$6,BITACORA!$B$4:$B$7322,"&gt;="&amp;$B$3,BITACORA!$B$4:$B$7322,"&lt;="&amp;$B$4)</f>
        <v>0</v>
      </c>
      <c r="AC426" s="165">
        <f>COUNTIFS(BITACORA!$C$4:$C$7322,$B$7:$B$501,BITACORA!$E$4:$E$7322,$E$6:$AM$6,BITACORA!$B$4:$B$7322,"&gt;="&amp;$B$3,BITACORA!$B$4:$B$7322,"&lt;="&amp;$B$4)</f>
        <v>0</v>
      </c>
      <c r="AD426" s="165">
        <f>COUNTIFS(BITACORA!$C$4:$C$7322,$B$7:$B$501,BITACORA!$E$4:$E$7322,$E$6:$AM$6,BITACORA!$B$4:$B$7322,"&gt;="&amp;$B$3,BITACORA!$B$4:$B$7322,"&lt;="&amp;$B$4)</f>
        <v>0</v>
      </c>
      <c r="AE426" s="165">
        <f>COUNTIFS(BITACORA!$C$4:$C$7322,$B$7:$B$501,BITACORA!$E$4:$E$7322,$E$6:$AM$6,BITACORA!$B$4:$B$7322,"&gt;="&amp;$B$3,BITACORA!$B$4:$B$7322,"&lt;="&amp;$B$4)</f>
        <v>0</v>
      </c>
      <c r="AF426" s="165">
        <f>COUNTIFS(BITACORA!$C$4:$C$7322,$B$7:$B$501,BITACORA!$E$4:$E$7322,$E$6:$AM$6,BITACORA!$B$4:$B$7322,"&gt;="&amp;$B$3,BITACORA!$B$4:$B$7322,"&lt;="&amp;$B$4)</f>
        <v>0</v>
      </c>
      <c r="AG426" s="165">
        <f>COUNTIFS(BITACORA!$C$4:$C$7322,$B$7:$B$501,BITACORA!$E$4:$E$7322,$E$6:$AM$6,BITACORA!$B$4:$B$7322,"&gt;="&amp;$B$3,BITACORA!$B$4:$B$7322,"&lt;="&amp;$B$4)</f>
        <v>0</v>
      </c>
      <c r="AH426" s="165">
        <f>COUNTIFS(BITACORA!$C$4:$C$7322,$B$7:$B$501,BITACORA!$E$4:$E$7322,$E$6:$AM$6,BITACORA!$B$4:$B$7322,"&gt;="&amp;$B$3,BITACORA!$B$4:$B$7322,"&lt;="&amp;$B$4)</f>
        <v>0</v>
      </c>
      <c r="AI426" s="165">
        <f>COUNTIFS(BITACORA!$C$4:$C$7322,$B$7:$B$501,BITACORA!$E$4:$E$7322,$E$6:$AM$6,BITACORA!$B$4:$B$7322,"&gt;="&amp;$B$3,BITACORA!$B$4:$B$7322,"&lt;="&amp;$B$4)</f>
        <v>0</v>
      </c>
      <c r="AJ426" s="165">
        <f>COUNTIFS(BITACORA!$C$4:$C$7322,$B$7:$B$501,BITACORA!$E$4:$E$7322,$E$6:$AM$6,BITACORA!$B$4:$B$7322,"&gt;="&amp;$B$3,BITACORA!$B$4:$B$7322,"&lt;="&amp;$B$4)</f>
        <v>0</v>
      </c>
      <c r="AK426" s="165">
        <f>COUNTIFS(BITACORA!$C$4:$C$7322,$B$7:$B$501,BITACORA!$E$4:$E$7322,$E$6:$AM$6,BITACORA!$B$4:$B$7322,"&gt;="&amp;$B$3,BITACORA!$B$4:$B$7322,"&lt;="&amp;$B$4)</f>
        <v>0</v>
      </c>
      <c r="AL426" s="165">
        <f>COUNTIFS(BITACORA!$C$4:$C$7322,$B$7:$B$501,BITACORA!$E$4:$E$7322,$E$6:$AM$6,BITACORA!$B$4:$B$7322,"&gt;="&amp;$B$3,BITACORA!$B$4:$B$7322,"&lt;="&amp;$B$4)</f>
        <v>0</v>
      </c>
      <c r="AM426" s="165">
        <f>COUNTIFS(BITACORA!$C$4:$C$7322,$B$7:$B$501,BITACORA!$E$4:$E$7322,$E$6:$AM$6,BITACORA!$B$4:$B$7322,"&gt;="&amp;$B$3,BITACORA!$B$4:$B$7322,"&lt;="&amp;$B$4)</f>
        <v>0</v>
      </c>
    </row>
    <row r="427" spans="1:39">
      <c r="A427" s="141"/>
      <c r="B427" s="165"/>
      <c r="C427" s="165"/>
      <c r="D427" s="164">
        <f t="shared" si="0"/>
        <v>0</v>
      </c>
      <c r="E427" s="165">
        <f>COUNTIFS(BITACORA!$C$4:$C$7322,$B$7:$B$501,BITACORA!$E$4:$E$7322,$E$6:$AM$6,BITACORA!$B$4:$B$7322,"&gt;="&amp;$B$3,BITACORA!$B$4:$B$7322,"&lt;="&amp;$B$4)</f>
        <v>0</v>
      </c>
      <c r="F427" s="165">
        <f>COUNTIFS(BITACORA!$C$4:$C$7322,$B$7:$B$501,BITACORA!$E$4:$E$7322,$E$6:$AM$6,BITACORA!$B$4:$B$7322,"&gt;="&amp;$B$3,BITACORA!$B$4:$B$7322,"&lt;="&amp;$B$4)</f>
        <v>0</v>
      </c>
      <c r="G427" s="165">
        <f>COUNTIFS(BITACORA!$C$4:$C$7322,$B$7:$B$501,BITACORA!$E$4:$E$7322,$E$6:$AM$6,BITACORA!$B$4:$B$7322,"&gt;="&amp;$B$3,BITACORA!$B$4:$B$7322,"&lt;="&amp;$B$4)</f>
        <v>0</v>
      </c>
      <c r="H427" s="165">
        <f>COUNTIFS(BITACORA!$C$4:$C$7322,$B$7:$B$501,BITACORA!$E$4:$E$7322,$E$6:$AM$6,BITACORA!$B$4:$B$7322,"&gt;="&amp;$B$3,BITACORA!$B$4:$B$7322,"&lt;="&amp;$B$4)</f>
        <v>0</v>
      </c>
      <c r="I427" s="165">
        <f>COUNTIFS(BITACORA!$C$4:$C$7322,$B$7:$B$501,BITACORA!$E$4:$E$7322,$E$6:$AM$6,BITACORA!$B$4:$B$7322,"&gt;="&amp;$B$3,BITACORA!$B$4:$B$7322,"&lt;="&amp;$B$4)</f>
        <v>0</v>
      </c>
      <c r="J427" s="165">
        <f>COUNTIFS(BITACORA!$C$4:$C$7322,$B$7:$B$501,BITACORA!$E$4:$E$7322,$E$6:$AM$6,BITACORA!$B$4:$B$7322,"&gt;="&amp;$B$3,BITACORA!$B$4:$B$7322,"&lt;="&amp;$B$4)</f>
        <v>0</v>
      </c>
      <c r="K427" s="165">
        <f>COUNTIFS(BITACORA!$C$4:$C$7322,$B$7:$B$501,BITACORA!$E$4:$E$7322,$E$6:$AM$6,BITACORA!$B$4:$B$7322,"&gt;="&amp;$B$3,BITACORA!$B$4:$B$7322,"&lt;="&amp;$B$4)</f>
        <v>0</v>
      </c>
      <c r="L427" s="165">
        <f>COUNTIFS(BITACORA!$C$4:$C$7322,$B$7:$B$501,BITACORA!$E$4:$E$7322,$E$6:$AM$6,BITACORA!$B$4:$B$7322,"&gt;="&amp;$B$3,BITACORA!$B$4:$B$7322,"&lt;="&amp;$B$4)</f>
        <v>0</v>
      </c>
      <c r="M427" s="165">
        <f>COUNTIFS(BITACORA!$C$4:$C$7322,$B$7:$B$501,BITACORA!$E$4:$E$7322,$E$6:$AM$6,BITACORA!$B$4:$B$7322,"&gt;="&amp;$B$3,BITACORA!$B$4:$B$7322,"&lt;="&amp;$B$4)</f>
        <v>0</v>
      </c>
      <c r="N427" s="165">
        <f>COUNTIFS(BITACORA!$C$4:$C$7322,$B$7:$B$501,BITACORA!$E$4:$E$7322,$E$6:$AM$6,BITACORA!$B$4:$B$7322,"&gt;="&amp;$B$3,BITACORA!$B$4:$B$7322,"&lt;="&amp;$B$4)</f>
        <v>0</v>
      </c>
      <c r="O427" s="165">
        <f>COUNTIFS(BITACORA!$C$4:$C$7322,$B$7:$B$501,BITACORA!$E$4:$E$7322,$E$6:$AM$6,BITACORA!$B$4:$B$7322,"&gt;="&amp;$B$3,BITACORA!$B$4:$B$7322,"&lt;="&amp;$B$4)</f>
        <v>0</v>
      </c>
      <c r="P427" s="165">
        <f>COUNTIFS(BITACORA!$C$4:$C$7322,$B$7:$B$501,BITACORA!$E$4:$E$7322,$E$6:$AM$6,BITACORA!$B$4:$B$7322,"&gt;="&amp;$B$3,BITACORA!$B$4:$B$7322,"&lt;="&amp;$B$4)</f>
        <v>0</v>
      </c>
      <c r="Q427" s="165">
        <f>COUNTIFS(BITACORA!$C$4:$C$7322,$B$7:$B$501,BITACORA!$E$4:$E$7322,$E$6:$AM$6,BITACORA!$B$4:$B$7322,"&gt;="&amp;$B$3,BITACORA!$B$4:$B$7322,"&lt;="&amp;$B$4)</f>
        <v>0</v>
      </c>
      <c r="R427" s="165">
        <f>COUNTIFS(BITACORA!$C$4:$C$7322,$B$7:$B$501,BITACORA!$E$4:$E$7322,$E$6:$AM$6,BITACORA!$B$4:$B$7322,"&gt;="&amp;$B$3,BITACORA!$B$4:$B$7322,"&lt;="&amp;$B$4)</f>
        <v>0</v>
      </c>
      <c r="S427" s="165">
        <f>COUNTIFS(BITACORA!$C$4:$C$7322,$B$7:$B$501,BITACORA!$E$4:$E$7322,$E$6:$AM$6,BITACORA!$B$4:$B$7322,"&gt;="&amp;$B$3,BITACORA!$B$4:$B$7322,"&lt;="&amp;$B$4)</f>
        <v>0</v>
      </c>
      <c r="T427" s="165">
        <f>COUNTIFS(BITACORA!$C$4:$C$7322,$B$7:$B$501,BITACORA!$E$4:$E$7322,$E$6:$AM$6,BITACORA!$B$4:$B$7322,"&gt;="&amp;$B$3,BITACORA!$B$4:$B$7322,"&lt;="&amp;$B$4)</f>
        <v>0</v>
      </c>
      <c r="U427" s="165">
        <f>COUNTIFS(BITACORA!$C$4:$C$7322,$B$7:$B$501,BITACORA!$E$4:$E$7322,$E$6:$AM$6,BITACORA!$B$4:$B$7322,"&gt;="&amp;$B$3,BITACORA!$B$4:$B$7322,"&lt;="&amp;$B$4)</f>
        <v>0</v>
      </c>
      <c r="V427" s="165">
        <f>COUNTIFS(BITACORA!$C$4:$C$7322,$B$7:$B$501,BITACORA!$E$4:$E$7322,$E$6:$AM$6,BITACORA!$B$4:$B$7322,"&gt;="&amp;$B$3,BITACORA!$B$4:$B$7322,"&lt;="&amp;$B$4)</f>
        <v>0</v>
      </c>
      <c r="W427" s="165">
        <f>COUNTIFS(BITACORA!$C$4:$C$7322,$B$7:$B$501,BITACORA!$E$4:$E$7322,$E$6:$AM$6,BITACORA!$B$4:$B$7322,"&gt;="&amp;$B$3,BITACORA!$B$4:$B$7322,"&lt;="&amp;$B$4)</f>
        <v>0</v>
      </c>
      <c r="X427" s="165">
        <f>COUNTIFS(BITACORA!$C$4:$C$7322,$B$7:$B$501,BITACORA!$E$4:$E$7322,$E$6:$AM$6,BITACORA!$B$4:$B$7322,"&gt;="&amp;$B$3,BITACORA!$B$4:$B$7322,"&lt;="&amp;$B$4)</f>
        <v>0</v>
      </c>
      <c r="Y427" s="165">
        <f>COUNTIFS(BITACORA!$C$4:$C$7322,$B$7:$B$501,BITACORA!$E$4:$E$7322,$E$6:$AM$6,BITACORA!$B$4:$B$7322,"&gt;="&amp;$B$3,BITACORA!$B$4:$B$7322,"&lt;="&amp;$B$4)</f>
        <v>0</v>
      </c>
      <c r="Z427" s="165">
        <f>COUNTIFS(BITACORA!$C$4:$C$7322,$B$7:$B$501,BITACORA!$E$4:$E$7322,$E$6:$AM$6,BITACORA!$B$4:$B$7322,"&gt;="&amp;$B$3,BITACORA!$B$4:$B$7322,"&lt;="&amp;$B$4)</f>
        <v>0</v>
      </c>
      <c r="AA427" s="165">
        <f>COUNTIFS(BITACORA!$C$4:$C$7322,$B$7:$B$501,BITACORA!$E$4:$E$7322,$E$6:$AM$6,BITACORA!$B$4:$B$7322,"&gt;="&amp;$B$3,BITACORA!$B$4:$B$7322,"&lt;="&amp;$B$4)</f>
        <v>0</v>
      </c>
      <c r="AB427" s="165">
        <f>COUNTIFS(BITACORA!$C$4:$C$7322,$B$7:$B$501,BITACORA!$E$4:$E$7322,$E$6:$AM$6,BITACORA!$B$4:$B$7322,"&gt;="&amp;$B$3,BITACORA!$B$4:$B$7322,"&lt;="&amp;$B$4)</f>
        <v>0</v>
      </c>
      <c r="AC427" s="165">
        <f>COUNTIFS(BITACORA!$C$4:$C$7322,$B$7:$B$501,BITACORA!$E$4:$E$7322,$E$6:$AM$6,BITACORA!$B$4:$B$7322,"&gt;="&amp;$B$3,BITACORA!$B$4:$B$7322,"&lt;="&amp;$B$4)</f>
        <v>0</v>
      </c>
      <c r="AD427" s="165">
        <f>COUNTIFS(BITACORA!$C$4:$C$7322,$B$7:$B$501,BITACORA!$E$4:$E$7322,$E$6:$AM$6,BITACORA!$B$4:$B$7322,"&gt;="&amp;$B$3,BITACORA!$B$4:$B$7322,"&lt;="&amp;$B$4)</f>
        <v>0</v>
      </c>
      <c r="AE427" s="165">
        <f>COUNTIFS(BITACORA!$C$4:$C$7322,$B$7:$B$501,BITACORA!$E$4:$E$7322,$E$6:$AM$6,BITACORA!$B$4:$B$7322,"&gt;="&amp;$B$3,BITACORA!$B$4:$B$7322,"&lt;="&amp;$B$4)</f>
        <v>0</v>
      </c>
      <c r="AF427" s="165">
        <f>COUNTIFS(BITACORA!$C$4:$C$7322,$B$7:$B$501,BITACORA!$E$4:$E$7322,$E$6:$AM$6,BITACORA!$B$4:$B$7322,"&gt;="&amp;$B$3,BITACORA!$B$4:$B$7322,"&lt;="&amp;$B$4)</f>
        <v>0</v>
      </c>
      <c r="AG427" s="165">
        <f>COUNTIFS(BITACORA!$C$4:$C$7322,$B$7:$B$501,BITACORA!$E$4:$E$7322,$E$6:$AM$6,BITACORA!$B$4:$B$7322,"&gt;="&amp;$B$3,BITACORA!$B$4:$B$7322,"&lt;="&amp;$B$4)</f>
        <v>0</v>
      </c>
      <c r="AH427" s="165">
        <f>COUNTIFS(BITACORA!$C$4:$C$7322,$B$7:$B$501,BITACORA!$E$4:$E$7322,$E$6:$AM$6,BITACORA!$B$4:$B$7322,"&gt;="&amp;$B$3,BITACORA!$B$4:$B$7322,"&lt;="&amp;$B$4)</f>
        <v>0</v>
      </c>
      <c r="AI427" s="165">
        <f>COUNTIFS(BITACORA!$C$4:$C$7322,$B$7:$B$501,BITACORA!$E$4:$E$7322,$E$6:$AM$6,BITACORA!$B$4:$B$7322,"&gt;="&amp;$B$3,BITACORA!$B$4:$B$7322,"&lt;="&amp;$B$4)</f>
        <v>0</v>
      </c>
      <c r="AJ427" s="165">
        <f>COUNTIFS(BITACORA!$C$4:$C$7322,$B$7:$B$501,BITACORA!$E$4:$E$7322,$E$6:$AM$6,BITACORA!$B$4:$B$7322,"&gt;="&amp;$B$3,BITACORA!$B$4:$B$7322,"&lt;="&amp;$B$4)</f>
        <v>0</v>
      </c>
      <c r="AK427" s="165">
        <f>COUNTIFS(BITACORA!$C$4:$C$7322,$B$7:$B$501,BITACORA!$E$4:$E$7322,$E$6:$AM$6,BITACORA!$B$4:$B$7322,"&gt;="&amp;$B$3,BITACORA!$B$4:$B$7322,"&lt;="&amp;$B$4)</f>
        <v>0</v>
      </c>
      <c r="AL427" s="165">
        <f>COUNTIFS(BITACORA!$C$4:$C$7322,$B$7:$B$501,BITACORA!$E$4:$E$7322,$E$6:$AM$6,BITACORA!$B$4:$B$7322,"&gt;="&amp;$B$3,BITACORA!$B$4:$B$7322,"&lt;="&amp;$B$4)</f>
        <v>0</v>
      </c>
      <c r="AM427" s="165">
        <f>COUNTIFS(BITACORA!$C$4:$C$7322,$B$7:$B$501,BITACORA!$E$4:$E$7322,$E$6:$AM$6,BITACORA!$B$4:$B$7322,"&gt;="&amp;$B$3,BITACORA!$B$4:$B$7322,"&lt;="&amp;$B$4)</f>
        <v>0</v>
      </c>
    </row>
    <row r="428" spans="1:39">
      <c r="A428" s="141"/>
      <c r="B428" s="165"/>
      <c r="C428" s="165"/>
      <c r="D428" s="164">
        <f t="shared" si="0"/>
        <v>0</v>
      </c>
      <c r="E428" s="165">
        <f>COUNTIFS(BITACORA!$C$4:$C$7322,$B$7:$B$501,BITACORA!$E$4:$E$7322,$E$6:$AM$6,BITACORA!$B$4:$B$7322,"&gt;="&amp;$B$3,BITACORA!$B$4:$B$7322,"&lt;="&amp;$B$4)</f>
        <v>0</v>
      </c>
      <c r="F428" s="165">
        <f>COUNTIFS(BITACORA!$C$4:$C$7322,$B$7:$B$501,BITACORA!$E$4:$E$7322,$E$6:$AM$6,BITACORA!$B$4:$B$7322,"&gt;="&amp;$B$3,BITACORA!$B$4:$B$7322,"&lt;="&amp;$B$4)</f>
        <v>0</v>
      </c>
      <c r="G428" s="165">
        <f>COUNTIFS(BITACORA!$C$4:$C$7322,$B$7:$B$501,BITACORA!$E$4:$E$7322,$E$6:$AM$6,BITACORA!$B$4:$B$7322,"&gt;="&amp;$B$3,BITACORA!$B$4:$B$7322,"&lt;="&amp;$B$4)</f>
        <v>0</v>
      </c>
      <c r="H428" s="165">
        <f>COUNTIFS(BITACORA!$C$4:$C$7322,$B$7:$B$501,BITACORA!$E$4:$E$7322,$E$6:$AM$6,BITACORA!$B$4:$B$7322,"&gt;="&amp;$B$3,BITACORA!$B$4:$B$7322,"&lt;="&amp;$B$4)</f>
        <v>0</v>
      </c>
      <c r="I428" s="165">
        <f>COUNTIFS(BITACORA!$C$4:$C$7322,$B$7:$B$501,BITACORA!$E$4:$E$7322,$E$6:$AM$6,BITACORA!$B$4:$B$7322,"&gt;="&amp;$B$3,BITACORA!$B$4:$B$7322,"&lt;="&amp;$B$4)</f>
        <v>0</v>
      </c>
      <c r="J428" s="165">
        <f>COUNTIFS(BITACORA!$C$4:$C$7322,$B$7:$B$501,BITACORA!$E$4:$E$7322,$E$6:$AM$6,BITACORA!$B$4:$B$7322,"&gt;="&amp;$B$3,BITACORA!$B$4:$B$7322,"&lt;="&amp;$B$4)</f>
        <v>0</v>
      </c>
      <c r="K428" s="165">
        <f>COUNTIFS(BITACORA!$C$4:$C$7322,$B$7:$B$501,BITACORA!$E$4:$E$7322,$E$6:$AM$6,BITACORA!$B$4:$B$7322,"&gt;="&amp;$B$3,BITACORA!$B$4:$B$7322,"&lt;="&amp;$B$4)</f>
        <v>0</v>
      </c>
      <c r="L428" s="165">
        <f>COUNTIFS(BITACORA!$C$4:$C$7322,$B$7:$B$501,BITACORA!$E$4:$E$7322,$E$6:$AM$6,BITACORA!$B$4:$B$7322,"&gt;="&amp;$B$3,BITACORA!$B$4:$B$7322,"&lt;="&amp;$B$4)</f>
        <v>0</v>
      </c>
      <c r="M428" s="165">
        <f>COUNTIFS(BITACORA!$C$4:$C$7322,$B$7:$B$501,BITACORA!$E$4:$E$7322,$E$6:$AM$6,BITACORA!$B$4:$B$7322,"&gt;="&amp;$B$3,BITACORA!$B$4:$B$7322,"&lt;="&amp;$B$4)</f>
        <v>0</v>
      </c>
      <c r="N428" s="165">
        <f>COUNTIFS(BITACORA!$C$4:$C$7322,$B$7:$B$501,BITACORA!$E$4:$E$7322,$E$6:$AM$6,BITACORA!$B$4:$B$7322,"&gt;="&amp;$B$3,BITACORA!$B$4:$B$7322,"&lt;="&amp;$B$4)</f>
        <v>0</v>
      </c>
      <c r="O428" s="165">
        <f>COUNTIFS(BITACORA!$C$4:$C$7322,$B$7:$B$501,BITACORA!$E$4:$E$7322,$E$6:$AM$6,BITACORA!$B$4:$B$7322,"&gt;="&amp;$B$3,BITACORA!$B$4:$B$7322,"&lt;="&amp;$B$4)</f>
        <v>0</v>
      </c>
      <c r="P428" s="165">
        <f>COUNTIFS(BITACORA!$C$4:$C$7322,$B$7:$B$501,BITACORA!$E$4:$E$7322,$E$6:$AM$6,BITACORA!$B$4:$B$7322,"&gt;="&amp;$B$3,BITACORA!$B$4:$B$7322,"&lt;="&amp;$B$4)</f>
        <v>0</v>
      </c>
      <c r="Q428" s="165">
        <f>COUNTIFS(BITACORA!$C$4:$C$7322,$B$7:$B$501,BITACORA!$E$4:$E$7322,$E$6:$AM$6,BITACORA!$B$4:$B$7322,"&gt;="&amp;$B$3,BITACORA!$B$4:$B$7322,"&lt;="&amp;$B$4)</f>
        <v>0</v>
      </c>
      <c r="R428" s="165">
        <f>COUNTIFS(BITACORA!$C$4:$C$7322,$B$7:$B$501,BITACORA!$E$4:$E$7322,$E$6:$AM$6,BITACORA!$B$4:$B$7322,"&gt;="&amp;$B$3,BITACORA!$B$4:$B$7322,"&lt;="&amp;$B$4)</f>
        <v>0</v>
      </c>
      <c r="S428" s="165">
        <f>COUNTIFS(BITACORA!$C$4:$C$7322,$B$7:$B$501,BITACORA!$E$4:$E$7322,$E$6:$AM$6,BITACORA!$B$4:$B$7322,"&gt;="&amp;$B$3,BITACORA!$B$4:$B$7322,"&lt;="&amp;$B$4)</f>
        <v>0</v>
      </c>
      <c r="T428" s="165">
        <f>COUNTIFS(BITACORA!$C$4:$C$7322,$B$7:$B$501,BITACORA!$E$4:$E$7322,$E$6:$AM$6,BITACORA!$B$4:$B$7322,"&gt;="&amp;$B$3,BITACORA!$B$4:$B$7322,"&lt;="&amp;$B$4)</f>
        <v>0</v>
      </c>
      <c r="U428" s="165">
        <f>COUNTIFS(BITACORA!$C$4:$C$7322,$B$7:$B$501,BITACORA!$E$4:$E$7322,$E$6:$AM$6,BITACORA!$B$4:$B$7322,"&gt;="&amp;$B$3,BITACORA!$B$4:$B$7322,"&lt;="&amp;$B$4)</f>
        <v>0</v>
      </c>
      <c r="V428" s="165">
        <f>COUNTIFS(BITACORA!$C$4:$C$7322,$B$7:$B$501,BITACORA!$E$4:$E$7322,$E$6:$AM$6,BITACORA!$B$4:$B$7322,"&gt;="&amp;$B$3,BITACORA!$B$4:$B$7322,"&lt;="&amp;$B$4)</f>
        <v>0</v>
      </c>
      <c r="W428" s="165">
        <f>COUNTIFS(BITACORA!$C$4:$C$7322,$B$7:$B$501,BITACORA!$E$4:$E$7322,$E$6:$AM$6,BITACORA!$B$4:$B$7322,"&gt;="&amp;$B$3,BITACORA!$B$4:$B$7322,"&lt;="&amp;$B$4)</f>
        <v>0</v>
      </c>
      <c r="X428" s="165">
        <f>COUNTIFS(BITACORA!$C$4:$C$7322,$B$7:$B$501,BITACORA!$E$4:$E$7322,$E$6:$AM$6,BITACORA!$B$4:$B$7322,"&gt;="&amp;$B$3,BITACORA!$B$4:$B$7322,"&lt;="&amp;$B$4)</f>
        <v>0</v>
      </c>
      <c r="Y428" s="165">
        <f>COUNTIFS(BITACORA!$C$4:$C$7322,$B$7:$B$501,BITACORA!$E$4:$E$7322,$E$6:$AM$6,BITACORA!$B$4:$B$7322,"&gt;="&amp;$B$3,BITACORA!$B$4:$B$7322,"&lt;="&amp;$B$4)</f>
        <v>0</v>
      </c>
      <c r="Z428" s="165">
        <f>COUNTIFS(BITACORA!$C$4:$C$7322,$B$7:$B$501,BITACORA!$E$4:$E$7322,$E$6:$AM$6,BITACORA!$B$4:$B$7322,"&gt;="&amp;$B$3,BITACORA!$B$4:$B$7322,"&lt;="&amp;$B$4)</f>
        <v>0</v>
      </c>
      <c r="AA428" s="165">
        <f>COUNTIFS(BITACORA!$C$4:$C$7322,$B$7:$B$501,BITACORA!$E$4:$E$7322,$E$6:$AM$6,BITACORA!$B$4:$B$7322,"&gt;="&amp;$B$3,BITACORA!$B$4:$B$7322,"&lt;="&amp;$B$4)</f>
        <v>0</v>
      </c>
      <c r="AB428" s="165">
        <f>COUNTIFS(BITACORA!$C$4:$C$7322,$B$7:$B$501,BITACORA!$E$4:$E$7322,$E$6:$AM$6,BITACORA!$B$4:$B$7322,"&gt;="&amp;$B$3,BITACORA!$B$4:$B$7322,"&lt;="&amp;$B$4)</f>
        <v>0</v>
      </c>
      <c r="AC428" s="165">
        <f>COUNTIFS(BITACORA!$C$4:$C$7322,$B$7:$B$501,BITACORA!$E$4:$E$7322,$E$6:$AM$6,BITACORA!$B$4:$B$7322,"&gt;="&amp;$B$3,BITACORA!$B$4:$B$7322,"&lt;="&amp;$B$4)</f>
        <v>0</v>
      </c>
      <c r="AD428" s="165">
        <f>COUNTIFS(BITACORA!$C$4:$C$7322,$B$7:$B$501,BITACORA!$E$4:$E$7322,$E$6:$AM$6,BITACORA!$B$4:$B$7322,"&gt;="&amp;$B$3,BITACORA!$B$4:$B$7322,"&lt;="&amp;$B$4)</f>
        <v>0</v>
      </c>
      <c r="AE428" s="165">
        <f>COUNTIFS(BITACORA!$C$4:$C$7322,$B$7:$B$501,BITACORA!$E$4:$E$7322,$E$6:$AM$6,BITACORA!$B$4:$B$7322,"&gt;="&amp;$B$3,BITACORA!$B$4:$B$7322,"&lt;="&amp;$B$4)</f>
        <v>0</v>
      </c>
      <c r="AF428" s="165">
        <f>COUNTIFS(BITACORA!$C$4:$C$7322,$B$7:$B$501,BITACORA!$E$4:$E$7322,$E$6:$AM$6,BITACORA!$B$4:$B$7322,"&gt;="&amp;$B$3,BITACORA!$B$4:$B$7322,"&lt;="&amp;$B$4)</f>
        <v>0</v>
      </c>
      <c r="AG428" s="165">
        <f>COUNTIFS(BITACORA!$C$4:$C$7322,$B$7:$B$501,BITACORA!$E$4:$E$7322,$E$6:$AM$6,BITACORA!$B$4:$B$7322,"&gt;="&amp;$B$3,BITACORA!$B$4:$B$7322,"&lt;="&amp;$B$4)</f>
        <v>0</v>
      </c>
      <c r="AH428" s="165">
        <f>COUNTIFS(BITACORA!$C$4:$C$7322,$B$7:$B$501,BITACORA!$E$4:$E$7322,$E$6:$AM$6,BITACORA!$B$4:$B$7322,"&gt;="&amp;$B$3,BITACORA!$B$4:$B$7322,"&lt;="&amp;$B$4)</f>
        <v>0</v>
      </c>
      <c r="AI428" s="165">
        <f>COUNTIFS(BITACORA!$C$4:$C$7322,$B$7:$B$501,BITACORA!$E$4:$E$7322,$E$6:$AM$6,BITACORA!$B$4:$B$7322,"&gt;="&amp;$B$3,BITACORA!$B$4:$B$7322,"&lt;="&amp;$B$4)</f>
        <v>0</v>
      </c>
      <c r="AJ428" s="165">
        <f>COUNTIFS(BITACORA!$C$4:$C$7322,$B$7:$B$501,BITACORA!$E$4:$E$7322,$E$6:$AM$6,BITACORA!$B$4:$B$7322,"&gt;="&amp;$B$3,BITACORA!$B$4:$B$7322,"&lt;="&amp;$B$4)</f>
        <v>0</v>
      </c>
      <c r="AK428" s="165">
        <f>COUNTIFS(BITACORA!$C$4:$C$7322,$B$7:$B$501,BITACORA!$E$4:$E$7322,$E$6:$AM$6,BITACORA!$B$4:$B$7322,"&gt;="&amp;$B$3,BITACORA!$B$4:$B$7322,"&lt;="&amp;$B$4)</f>
        <v>0</v>
      </c>
      <c r="AL428" s="165">
        <f>COUNTIFS(BITACORA!$C$4:$C$7322,$B$7:$B$501,BITACORA!$E$4:$E$7322,$E$6:$AM$6,BITACORA!$B$4:$B$7322,"&gt;="&amp;$B$3,BITACORA!$B$4:$B$7322,"&lt;="&amp;$B$4)</f>
        <v>0</v>
      </c>
      <c r="AM428" s="165">
        <f>COUNTIFS(BITACORA!$C$4:$C$7322,$B$7:$B$501,BITACORA!$E$4:$E$7322,$E$6:$AM$6,BITACORA!$B$4:$B$7322,"&gt;="&amp;$B$3,BITACORA!$B$4:$B$7322,"&lt;="&amp;$B$4)</f>
        <v>0</v>
      </c>
    </row>
    <row r="429" spans="1:39">
      <c r="A429" s="141"/>
      <c r="B429" s="165"/>
      <c r="C429" s="165"/>
      <c r="D429" s="164">
        <f t="shared" si="0"/>
        <v>0</v>
      </c>
      <c r="E429" s="165">
        <f>COUNTIFS(BITACORA!$C$4:$C$7322,$B$7:$B$501,BITACORA!$E$4:$E$7322,$E$6:$AM$6,BITACORA!$B$4:$B$7322,"&gt;="&amp;$B$3,BITACORA!$B$4:$B$7322,"&lt;="&amp;$B$4)</f>
        <v>0</v>
      </c>
      <c r="F429" s="165">
        <f>COUNTIFS(BITACORA!$C$4:$C$7322,$B$7:$B$501,BITACORA!$E$4:$E$7322,$E$6:$AM$6,BITACORA!$B$4:$B$7322,"&gt;="&amp;$B$3,BITACORA!$B$4:$B$7322,"&lt;="&amp;$B$4)</f>
        <v>0</v>
      </c>
      <c r="G429" s="165">
        <f>COUNTIFS(BITACORA!$C$4:$C$7322,$B$7:$B$501,BITACORA!$E$4:$E$7322,$E$6:$AM$6,BITACORA!$B$4:$B$7322,"&gt;="&amp;$B$3,BITACORA!$B$4:$B$7322,"&lt;="&amp;$B$4)</f>
        <v>0</v>
      </c>
      <c r="H429" s="165">
        <f>COUNTIFS(BITACORA!$C$4:$C$7322,$B$7:$B$501,BITACORA!$E$4:$E$7322,$E$6:$AM$6,BITACORA!$B$4:$B$7322,"&gt;="&amp;$B$3,BITACORA!$B$4:$B$7322,"&lt;="&amp;$B$4)</f>
        <v>0</v>
      </c>
      <c r="I429" s="165">
        <f>COUNTIFS(BITACORA!$C$4:$C$7322,$B$7:$B$501,BITACORA!$E$4:$E$7322,$E$6:$AM$6,BITACORA!$B$4:$B$7322,"&gt;="&amp;$B$3,BITACORA!$B$4:$B$7322,"&lt;="&amp;$B$4)</f>
        <v>0</v>
      </c>
      <c r="J429" s="165">
        <f>COUNTIFS(BITACORA!$C$4:$C$7322,$B$7:$B$501,BITACORA!$E$4:$E$7322,$E$6:$AM$6,BITACORA!$B$4:$B$7322,"&gt;="&amp;$B$3,BITACORA!$B$4:$B$7322,"&lt;="&amp;$B$4)</f>
        <v>0</v>
      </c>
      <c r="K429" s="165">
        <f>COUNTIFS(BITACORA!$C$4:$C$7322,$B$7:$B$501,BITACORA!$E$4:$E$7322,$E$6:$AM$6,BITACORA!$B$4:$B$7322,"&gt;="&amp;$B$3,BITACORA!$B$4:$B$7322,"&lt;="&amp;$B$4)</f>
        <v>0</v>
      </c>
      <c r="L429" s="165">
        <f>COUNTIFS(BITACORA!$C$4:$C$7322,$B$7:$B$501,BITACORA!$E$4:$E$7322,$E$6:$AM$6,BITACORA!$B$4:$B$7322,"&gt;="&amp;$B$3,BITACORA!$B$4:$B$7322,"&lt;="&amp;$B$4)</f>
        <v>0</v>
      </c>
      <c r="M429" s="165">
        <f>COUNTIFS(BITACORA!$C$4:$C$7322,$B$7:$B$501,BITACORA!$E$4:$E$7322,$E$6:$AM$6,BITACORA!$B$4:$B$7322,"&gt;="&amp;$B$3,BITACORA!$B$4:$B$7322,"&lt;="&amp;$B$4)</f>
        <v>0</v>
      </c>
      <c r="N429" s="165">
        <f>COUNTIFS(BITACORA!$C$4:$C$7322,$B$7:$B$501,BITACORA!$E$4:$E$7322,$E$6:$AM$6,BITACORA!$B$4:$B$7322,"&gt;="&amp;$B$3,BITACORA!$B$4:$B$7322,"&lt;="&amp;$B$4)</f>
        <v>0</v>
      </c>
      <c r="O429" s="165">
        <f>COUNTIFS(BITACORA!$C$4:$C$7322,$B$7:$B$501,BITACORA!$E$4:$E$7322,$E$6:$AM$6,BITACORA!$B$4:$B$7322,"&gt;="&amp;$B$3,BITACORA!$B$4:$B$7322,"&lt;="&amp;$B$4)</f>
        <v>0</v>
      </c>
      <c r="P429" s="165">
        <f>COUNTIFS(BITACORA!$C$4:$C$7322,$B$7:$B$501,BITACORA!$E$4:$E$7322,$E$6:$AM$6,BITACORA!$B$4:$B$7322,"&gt;="&amp;$B$3,BITACORA!$B$4:$B$7322,"&lt;="&amp;$B$4)</f>
        <v>0</v>
      </c>
      <c r="Q429" s="165">
        <f>COUNTIFS(BITACORA!$C$4:$C$7322,$B$7:$B$501,BITACORA!$E$4:$E$7322,$E$6:$AM$6,BITACORA!$B$4:$B$7322,"&gt;="&amp;$B$3,BITACORA!$B$4:$B$7322,"&lt;="&amp;$B$4)</f>
        <v>0</v>
      </c>
      <c r="R429" s="165">
        <f>COUNTIFS(BITACORA!$C$4:$C$7322,$B$7:$B$501,BITACORA!$E$4:$E$7322,$E$6:$AM$6,BITACORA!$B$4:$B$7322,"&gt;="&amp;$B$3,BITACORA!$B$4:$B$7322,"&lt;="&amp;$B$4)</f>
        <v>0</v>
      </c>
      <c r="S429" s="165">
        <f>COUNTIFS(BITACORA!$C$4:$C$7322,$B$7:$B$501,BITACORA!$E$4:$E$7322,$E$6:$AM$6,BITACORA!$B$4:$B$7322,"&gt;="&amp;$B$3,BITACORA!$B$4:$B$7322,"&lt;="&amp;$B$4)</f>
        <v>0</v>
      </c>
      <c r="T429" s="165">
        <f>COUNTIFS(BITACORA!$C$4:$C$7322,$B$7:$B$501,BITACORA!$E$4:$E$7322,$E$6:$AM$6,BITACORA!$B$4:$B$7322,"&gt;="&amp;$B$3,BITACORA!$B$4:$B$7322,"&lt;="&amp;$B$4)</f>
        <v>0</v>
      </c>
      <c r="U429" s="165">
        <f>COUNTIFS(BITACORA!$C$4:$C$7322,$B$7:$B$501,BITACORA!$E$4:$E$7322,$E$6:$AM$6,BITACORA!$B$4:$B$7322,"&gt;="&amp;$B$3,BITACORA!$B$4:$B$7322,"&lt;="&amp;$B$4)</f>
        <v>0</v>
      </c>
      <c r="V429" s="165">
        <f>COUNTIFS(BITACORA!$C$4:$C$7322,$B$7:$B$501,BITACORA!$E$4:$E$7322,$E$6:$AM$6,BITACORA!$B$4:$B$7322,"&gt;="&amp;$B$3,BITACORA!$B$4:$B$7322,"&lt;="&amp;$B$4)</f>
        <v>0</v>
      </c>
      <c r="W429" s="165">
        <f>COUNTIFS(BITACORA!$C$4:$C$7322,$B$7:$B$501,BITACORA!$E$4:$E$7322,$E$6:$AM$6,BITACORA!$B$4:$B$7322,"&gt;="&amp;$B$3,BITACORA!$B$4:$B$7322,"&lt;="&amp;$B$4)</f>
        <v>0</v>
      </c>
      <c r="X429" s="165">
        <f>COUNTIFS(BITACORA!$C$4:$C$7322,$B$7:$B$501,BITACORA!$E$4:$E$7322,$E$6:$AM$6,BITACORA!$B$4:$B$7322,"&gt;="&amp;$B$3,BITACORA!$B$4:$B$7322,"&lt;="&amp;$B$4)</f>
        <v>0</v>
      </c>
      <c r="Y429" s="165">
        <f>COUNTIFS(BITACORA!$C$4:$C$7322,$B$7:$B$501,BITACORA!$E$4:$E$7322,$E$6:$AM$6,BITACORA!$B$4:$B$7322,"&gt;="&amp;$B$3,BITACORA!$B$4:$B$7322,"&lt;="&amp;$B$4)</f>
        <v>0</v>
      </c>
      <c r="Z429" s="165">
        <f>COUNTIFS(BITACORA!$C$4:$C$7322,$B$7:$B$501,BITACORA!$E$4:$E$7322,$E$6:$AM$6,BITACORA!$B$4:$B$7322,"&gt;="&amp;$B$3,BITACORA!$B$4:$B$7322,"&lt;="&amp;$B$4)</f>
        <v>0</v>
      </c>
      <c r="AA429" s="165">
        <f>COUNTIFS(BITACORA!$C$4:$C$7322,$B$7:$B$501,BITACORA!$E$4:$E$7322,$E$6:$AM$6,BITACORA!$B$4:$B$7322,"&gt;="&amp;$B$3,BITACORA!$B$4:$B$7322,"&lt;="&amp;$B$4)</f>
        <v>0</v>
      </c>
      <c r="AB429" s="165">
        <f>COUNTIFS(BITACORA!$C$4:$C$7322,$B$7:$B$501,BITACORA!$E$4:$E$7322,$E$6:$AM$6,BITACORA!$B$4:$B$7322,"&gt;="&amp;$B$3,BITACORA!$B$4:$B$7322,"&lt;="&amp;$B$4)</f>
        <v>0</v>
      </c>
      <c r="AC429" s="165">
        <f>COUNTIFS(BITACORA!$C$4:$C$7322,$B$7:$B$501,BITACORA!$E$4:$E$7322,$E$6:$AM$6,BITACORA!$B$4:$B$7322,"&gt;="&amp;$B$3,BITACORA!$B$4:$B$7322,"&lt;="&amp;$B$4)</f>
        <v>0</v>
      </c>
      <c r="AD429" s="165">
        <f>COUNTIFS(BITACORA!$C$4:$C$7322,$B$7:$B$501,BITACORA!$E$4:$E$7322,$E$6:$AM$6,BITACORA!$B$4:$B$7322,"&gt;="&amp;$B$3,BITACORA!$B$4:$B$7322,"&lt;="&amp;$B$4)</f>
        <v>0</v>
      </c>
      <c r="AE429" s="165">
        <f>COUNTIFS(BITACORA!$C$4:$C$7322,$B$7:$B$501,BITACORA!$E$4:$E$7322,$E$6:$AM$6,BITACORA!$B$4:$B$7322,"&gt;="&amp;$B$3,BITACORA!$B$4:$B$7322,"&lt;="&amp;$B$4)</f>
        <v>0</v>
      </c>
      <c r="AF429" s="165">
        <f>COUNTIFS(BITACORA!$C$4:$C$7322,$B$7:$B$501,BITACORA!$E$4:$E$7322,$E$6:$AM$6,BITACORA!$B$4:$B$7322,"&gt;="&amp;$B$3,BITACORA!$B$4:$B$7322,"&lt;="&amp;$B$4)</f>
        <v>0</v>
      </c>
      <c r="AG429" s="165">
        <f>COUNTIFS(BITACORA!$C$4:$C$7322,$B$7:$B$501,BITACORA!$E$4:$E$7322,$E$6:$AM$6,BITACORA!$B$4:$B$7322,"&gt;="&amp;$B$3,BITACORA!$B$4:$B$7322,"&lt;="&amp;$B$4)</f>
        <v>0</v>
      </c>
      <c r="AH429" s="165">
        <f>COUNTIFS(BITACORA!$C$4:$C$7322,$B$7:$B$501,BITACORA!$E$4:$E$7322,$E$6:$AM$6,BITACORA!$B$4:$B$7322,"&gt;="&amp;$B$3,BITACORA!$B$4:$B$7322,"&lt;="&amp;$B$4)</f>
        <v>0</v>
      </c>
      <c r="AI429" s="165">
        <f>COUNTIFS(BITACORA!$C$4:$C$7322,$B$7:$B$501,BITACORA!$E$4:$E$7322,$E$6:$AM$6,BITACORA!$B$4:$B$7322,"&gt;="&amp;$B$3,BITACORA!$B$4:$B$7322,"&lt;="&amp;$B$4)</f>
        <v>0</v>
      </c>
      <c r="AJ429" s="165">
        <f>COUNTIFS(BITACORA!$C$4:$C$7322,$B$7:$B$501,BITACORA!$E$4:$E$7322,$E$6:$AM$6,BITACORA!$B$4:$B$7322,"&gt;="&amp;$B$3,BITACORA!$B$4:$B$7322,"&lt;="&amp;$B$4)</f>
        <v>0</v>
      </c>
      <c r="AK429" s="165">
        <f>COUNTIFS(BITACORA!$C$4:$C$7322,$B$7:$B$501,BITACORA!$E$4:$E$7322,$E$6:$AM$6,BITACORA!$B$4:$B$7322,"&gt;="&amp;$B$3,BITACORA!$B$4:$B$7322,"&lt;="&amp;$B$4)</f>
        <v>0</v>
      </c>
      <c r="AL429" s="165">
        <f>COUNTIFS(BITACORA!$C$4:$C$7322,$B$7:$B$501,BITACORA!$E$4:$E$7322,$E$6:$AM$6,BITACORA!$B$4:$B$7322,"&gt;="&amp;$B$3,BITACORA!$B$4:$B$7322,"&lt;="&amp;$B$4)</f>
        <v>0</v>
      </c>
      <c r="AM429" s="165">
        <f>COUNTIFS(BITACORA!$C$4:$C$7322,$B$7:$B$501,BITACORA!$E$4:$E$7322,$E$6:$AM$6,BITACORA!$B$4:$B$7322,"&gt;="&amp;$B$3,BITACORA!$B$4:$B$7322,"&lt;="&amp;$B$4)</f>
        <v>0</v>
      </c>
    </row>
    <row r="430" spans="1:39">
      <c r="A430" s="141"/>
      <c r="B430" s="165"/>
      <c r="C430" s="165"/>
      <c r="D430" s="164">
        <f t="shared" si="0"/>
        <v>0</v>
      </c>
      <c r="E430" s="165">
        <f>COUNTIFS(BITACORA!$C$4:$C$7322,$B$7:$B$501,BITACORA!$E$4:$E$7322,$E$6:$AM$6,BITACORA!$B$4:$B$7322,"&gt;="&amp;$B$3,BITACORA!$B$4:$B$7322,"&lt;="&amp;$B$4)</f>
        <v>0</v>
      </c>
      <c r="F430" s="165">
        <f>COUNTIFS(BITACORA!$C$4:$C$7322,$B$7:$B$501,BITACORA!$E$4:$E$7322,$E$6:$AM$6,BITACORA!$B$4:$B$7322,"&gt;="&amp;$B$3,BITACORA!$B$4:$B$7322,"&lt;="&amp;$B$4)</f>
        <v>0</v>
      </c>
      <c r="G430" s="165">
        <f>COUNTIFS(BITACORA!$C$4:$C$7322,$B$7:$B$501,BITACORA!$E$4:$E$7322,$E$6:$AM$6,BITACORA!$B$4:$B$7322,"&gt;="&amp;$B$3,BITACORA!$B$4:$B$7322,"&lt;="&amp;$B$4)</f>
        <v>0</v>
      </c>
      <c r="H430" s="165">
        <f>COUNTIFS(BITACORA!$C$4:$C$7322,$B$7:$B$501,BITACORA!$E$4:$E$7322,$E$6:$AM$6,BITACORA!$B$4:$B$7322,"&gt;="&amp;$B$3,BITACORA!$B$4:$B$7322,"&lt;="&amp;$B$4)</f>
        <v>0</v>
      </c>
      <c r="I430" s="165">
        <f>COUNTIFS(BITACORA!$C$4:$C$7322,$B$7:$B$501,BITACORA!$E$4:$E$7322,$E$6:$AM$6,BITACORA!$B$4:$B$7322,"&gt;="&amp;$B$3,BITACORA!$B$4:$B$7322,"&lt;="&amp;$B$4)</f>
        <v>0</v>
      </c>
      <c r="J430" s="165">
        <f>COUNTIFS(BITACORA!$C$4:$C$7322,$B$7:$B$501,BITACORA!$E$4:$E$7322,$E$6:$AM$6,BITACORA!$B$4:$B$7322,"&gt;="&amp;$B$3,BITACORA!$B$4:$B$7322,"&lt;="&amp;$B$4)</f>
        <v>0</v>
      </c>
      <c r="K430" s="165">
        <f>COUNTIFS(BITACORA!$C$4:$C$7322,$B$7:$B$501,BITACORA!$E$4:$E$7322,$E$6:$AM$6,BITACORA!$B$4:$B$7322,"&gt;="&amp;$B$3,BITACORA!$B$4:$B$7322,"&lt;="&amp;$B$4)</f>
        <v>0</v>
      </c>
      <c r="L430" s="165">
        <f>COUNTIFS(BITACORA!$C$4:$C$7322,$B$7:$B$501,BITACORA!$E$4:$E$7322,$E$6:$AM$6,BITACORA!$B$4:$B$7322,"&gt;="&amp;$B$3,BITACORA!$B$4:$B$7322,"&lt;="&amp;$B$4)</f>
        <v>0</v>
      </c>
      <c r="M430" s="165">
        <f>COUNTIFS(BITACORA!$C$4:$C$7322,$B$7:$B$501,BITACORA!$E$4:$E$7322,$E$6:$AM$6,BITACORA!$B$4:$B$7322,"&gt;="&amp;$B$3,BITACORA!$B$4:$B$7322,"&lt;="&amp;$B$4)</f>
        <v>0</v>
      </c>
      <c r="N430" s="165">
        <f>COUNTIFS(BITACORA!$C$4:$C$7322,$B$7:$B$501,BITACORA!$E$4:$E$7322,$E$6:$AM$6,BITACORA!$B$4:$B$7322,"&gt;="&amp;$B$3,BITACORA!$B$4:$B$7322,"&lt;="&amp;$B$4)</f>
        <v>0</v>
      </c>
      <c r="O430" s="165">
        <f>COUNTIFS(BITACORA!$C$4:$C$7322,$B$7:$B$501,BITACORA!$E$4:$E$7322,$E$6:$AM$6,BITACORA!$B$4:$B$7322,"&gt;="&amp;$B$3,BITACORA!$B$4:$B$7322,"&lt;="&amp;$B$4)</f>
        <v>0</v>
      </c>
      <c r="P430" s="165">
        <f>COUNTIFS(BITACORA!$C$4:$C$7322,$B$7:$B$501,BITACORA!$E$4:$E$7322,$E$6:$AM$6,BITACORA!$B$4:$B$7322,"&gt;="&amp;$B$3,BITACORA!$B$4:$B$7322,"&lt;="&amp;$B$4)</f>
        <v>0</v>
      </c>
      <c r="Q430" s="165">
        <f>COUNTIFS(BITACORA!$C$4:$C$7322,$B$7:$B$501,BITACORA!$E$4:$E$7322,$E$6:$AM$6,BITACORA!$B$4:$B$7322,"&gt;="&amp;$B$3,BITACORA!$B$4:$B$7322,"&lt;="&amp;$B$4)</f>
        <v>0</v>
      </c>
      <c r="R430" s="165">
        <f>COUNTIFS(BITACORA!$C$4:$C$7322,$B$7:$B$501,BITACORA!$E$4:$E$7322,$E$6:$AM$6,BITACORA!$B$4:$B$7322,"&gt;="&amp;$B$3,BITACORA!$B$4:$B$7322,"&lt;="&amp;$B$4)</f>
        <v>0</v>
      </c>
      <c r="S430" s="165">
        <f>COUNTIFS(BITACORA!$C$4:$C$7322,$B$7:$B$501,BITACORA!$E$4:$E$7322,$E$6:$AM$6,BITACORA!$B$4:$B$7322,"&gt;="&amp;$B$3,BITACORA!$B$4:$B$7322,"&lt;="&amp;$B$4)</f>
        <v>0</v>
      </c>
      <c r="T430" s="165">
        <f>COUNTIFS(BITACORA!$C$4:$C$7322,$B$7:$B$501,BITACORA!$E$4:$E$7322,$E$6:$AM$6,BITACORA!$B$4:$B$7322,"&gt;="&amp;$B$3,BITACORA!$B$4:$B$7322,"&lt;="&amp;$B$4)</f>
        <v>0</v>
      </c>
      <c r="U430" s="165">
        <f>COUNTIFS(BITACORA!$C$4:$C$7322,$B$7:$B$501,BITACORA!$E$4:$E$7322,$E$6:$AM$6,BITACORA!$B$4:$B$7322,"&gt;="&amp;$B$3,BITACORA!$B$4:$B$7322,"&lt;="&amp;$B$4)</f>
        <v>0</v>
      </c>
      <c r="V430" s="165">
        <f>COUNTIFS(BITACORA!$C$4:$C$7322,$B$7:$B$501,BITACORA!$E$4:$E$7322,$E$6:$AM$6,BITACORA!$B$4:$B$7322,"&gt;="&amp;$B$3,BITACORA!$B$4:$B$7322,"&lt;="&amp;$B$4)</f>
        <v>0</v>
      </c>
      <c r="W430" s="165">
        <f>COUNTIFS(BITACORA!$C$4:$C$7322,$B$7:$B$501,BITACORA!$E$4:$E$7322,$E$6:$AM$6,BITACORA!$B$4:$B$7322,"&gt;="&amp;$B$3,BITACORA!$B$4:$B$7322,"&lt;="&amp;$B$4)</f>
        <v>0</v>
      </c>
      <c r="X430" s="165">
        <f>COUNTIFS(BITACORA!$C$4:$C$7322,$B$7:$B$501,BITACORA!$E$4:$E$7322,$E$6:$AM$6,BITACORA!$B$4:$B$7322,"&gt;="&amp;$B$3,BITACORA!$B$4:$B$7322,"&lt;="&amp;$B$4)</f>
        <v>0</v>
      </c>
      <c r="Y430" s="165">
        <f>COUNTIFS(BITACORA!$C$4:$C$7322,$B$7:$B$501,BITACORA!$E$4:$E$7322,$E$6:$AM$6,BITACORA!$B$4:$B$7322,"&gt;="&amp;$B$3,BITACORA!$B$4:$B$7322,"&lt;="&amp;$B$4)</f>
        <v>0</v>
      </c>
      <c r="Z430" s="165">
        <f>COUNTIFS(BITACORA!$C$4:$C$7322,$B$7:$B$501,BITACORA!$E$4:$E$7322,$E$6:$AM$6,BITACORA!$B$4:$B$7322,"&gt;="&amp;$B$3,BITACORA!$B$4:$B$7322,"&lt;="&amp;$B$4)</f>
        <v>0</v>
      </c>
      <c r="AA430" s="165">
        <f>COUNTIFS(BITACORA!$C$4:$C$7322,$B$7:$B$501,BITACORA!$E$4:$E$7322,$E$6:$AM$6,BITACORA!$B$4:$B$7322,"&gt;="&amp;$B$3,BITACORA!$B$4:$B$7322,"&lt;="&amp;$B$4)</f>
        <v>0</v>
      </c>
      <c r="AB430" s="165">
        <f>COUNTIFS(BITACORA!$C$4:$C$7322,$B$7:$B$501,BITACORA!$E$4:$E$7322,$E$6:$AM$6,BITACORA!$B$4:$B$7322,"&gt;="&amp;$B$3,BITACORA!$B$4:$B$7322,"&lt;="&amp;$B$4)</f>
        <v>0</v>
      </c>
      <c r="AC430" s="165">
        <f>COUNTIFS(BITACORA!$C$4:$C$7322,$B$7:$B$501,BITACORA!$E$4:$E$7322,$E$6:$AM$6,BITACORA!$B$4:$B$7322,"&gt;="&amp;$B$3,BITACORA!$B$4:$B$7322,"&lt;="&amp;$B$4)</f>
        <v>0</v>
      </c>
      <c r="AD430" s="165">
        <f>COUNTIFS(BITACORA!$C$4:$C$7322,$B$7:$B$501,BITACORA!$E$4:$E$7322,$E$6:$AM$6,BITACORA!$B$4:$B$7322,"&gt;="&amp;$B$3,BITACORA!$B$4:$B$7322,"&lt;="&amp;$B$4)</f>
        <v>0</v>
      </c>
      <c r="AE430" s="165">
        <f>COUNTIFS(BITACORA!$C$4:$C$7322,$B$7:$B$501,BITACORA!$E$4:$E$7322,$E$6:$AM$6,BITACORA!$B$4:$B$7322,"&gt;="&amp;$B$3,BITACORA!$B$4:$B$7322,"&lt;="&amp;$B$4)</f>
        <v>0</v>
      </c>
      <c r="AF430" s="165">
        <f>COUNTIFS(BITACORA!$C$4:$C$7322,$B$7:$B$501,BITACORA!$E$4:$E$7322,$E$6:$AM$6,BITACORA!$B$4:$B$7322,"&gt;="&amp;$B$3,BITACORA!$B$4:$B$7322,"&lt;="&amp;$B$4)</f>
        <v>0</v>
      </c>
      <c r="AG430" s="165">
        <f>COUNTIFS(BITACORA!$C$4:$C$7322,$B$7:$B$501,BITACORA!$E$4:$E$7322,$E$6:$AM$6,BITACORA!$B$4:$B$7322,"&gt;="&amp;$B$3,BITACORA!$B$4:$B$7322,"&lt;="&amp;$B$4)</f>
        <v>0</v>
      </c>
      <c r="AH430" s="165">
        <f>COUNTIFS(BITACORA!$C$4:$C$7322,$B$7:$B$501,BITACORA!$E$4:$E$7322,$E$6:$AM$6,BITACORA!$B$4:$B$7322,"&gt;="&amp;$B$3,BITACORA!$B$4:$B$7322,"&lt;="&amp;$B$4)</f>
        <v>0</v>
      </c>
      <c r="AI430" s="165">
        <f>COUNTIFS(BITACORA!$C$4:$C$7322,$B$7:$B$501,BITACORA!$E$4:$E$7322,$E$6:$AM$6,BITACORA!$B$4:$B$7322,"&gt;="&amp;$B$3,BITACORA!$B$4:$B$7322,"&lt;="&amp;$B$4)</f>
        <v>0</v>
      </c>
      <c r="AJ430" s="165">
        <f>COUNTIFS(BITACORA!$C$4:$C$7322,$B$7:$B$501,BITACORA!$E$4:$E$7322,$E$6:$AM$6,BITACORA!$B$4:$B$7322,"&gt;="&amp;$B$3,BITACORA!$B$4:$B$7322,"&lt;="&amp;$B$4)</f>
        <v>0</v>
      </c>
      <c r="AK430" s="165">
        <f>COUNTIFS(BITACORA!$C$4:$C$7322,$B$7:$B$501,BITACORA!$E$4:$E$7322,$E$6:$AM$6,BITACORA!$B$4:$B$7322,"&gt;="&amp;$B$3,BITACORA!$B$4:$B$7322,"&lt;="&amp;$B$4)</f>
        <v>0</v>
      </c>
      <c r="AL430" s="165">
        <f>COUNTIFS(BITACORA!$C$4:$C$7322,$B$7:$B$501,BITACORA!$E$4:$E$7322,$E$6:$AM$6,BITACORA!$B$4:$B$7322,"&gt;="&amp;$B$3,BITACORA!$B$4:$B$7322,"&lt;="&amp;$B$4)</f>
        <v>0</v>
      </c>
      <c r="AM430" s="165">
        <f>COUNTIFS(BITACORA!$C$4:$C$7322,$B$7:$B$501,BITACORA!$E$4:$E$7322,$E$6:$AM$6,BITACORA!$B$4:$B$7322,"&gt;="&amp;$B$3,BITACORA!$B$4:$B$7322,"&lt;="&amp;$B$4)</f>
        <v>0</v>
      </c>
    </row>
    <row r="431" spans="1:39">
      <c r="A431" s="141"/>
      <c r="B431" s="165"/>
      <c r="C431" s="165"/>
      <c r="D431" s="164">
        <f t="shared" si="0"/>
        <v>0</v>
      </c>
      <c r="E431" s="165">
        <f>COUNTIFS(BITACORA!$C$4:$C$7322,$B$7:$B$501,BITACORA!$E$4:$E$7322,$E$6:$AM$6,BITACORA!$B$4:$B$7322,"&gt;="&amp;$B$3,BITACORA!$B$4:$B$7322,"&lt;="&amp;$B$4)</f>
        <v>0</v>
      </c>
      <c r="F431" s="165">
        <f>COUNTIFS(BITACORA!$C$4:$C$7322,$B$7:$B$501,BITACORA!$E$4:$E$7322,$E$6:$AM$6,BITACORA!$B$4:$B$7322,"&gt;="&amp;$B$3,BITACORA!$B$4:$B$7322,"&lt;="&amp;$B$4)</f>
        <v>0</v>
      </c>
      <c r="G431" s="165">
        <f>COUNTIFS(BITACORA!$C$4:$C$7322,$B$7:$B$501,BITACORA!$E$4:$E$7322,$E$6:$AM$6,BITACORA!$B$4:$B$7322,"&gt;="&amp;$B$3,BITACORA!$B$4:$B$7322,"&lt;="&amp;$B$4)</f>
        <v>0</v>
      </c>
      <c r="H431" s="165">
        <f>COUNTIFS(BITACORA!$C$4:$C$7322,$B$7:$B$501,BITACORA!$E$4:$E$7322,$E$6:$AM$6,BITACORA!$B$4:$B$7322,"&gt;="&amp;$B$3,BITACORA!$B$4:$B$7322,"&lt;="&amp;$B$4)</f>
        <v>0</v>
      </c>
      <c r="I431" s="165">
        <f>COUNTIFS(BITACORA!$C$4:$C$7322,$B$7:$B$501,BITACORA!$E$4:$E$7322,$E$6:$AM$6,BITACORA!$B$4:$B$7322,"&gt;="&amp;$B$3,BITACORA!$B$4:$B$7322,"&lt;="&amp;$B$4)</f>
        <v>0</v>
      </c>
      <c r="J431" s="165">
        <f>COUNTIFS(BITACORA!$C$4:$C$7322,$B$7:$B$501,BITACORA!$E$4:$E$7322,$E$6:$AM$6,BITACORA!$B$4:$B$7322,"&gt;="&amp;$B$3,BITACORA!$B$4:$B$7322,"&lt;="&amp;$B$4)</f>
        <v>0</v>
      </c>
      <c r="K431" s="165">
        <f>COUNTIFS(BITACORA!$C$4:$C$7322,$B$7:$B$501,BITACORA!$E$4:$E$7322,$E$6:$AM$6,BITACORA!$B$4:$B$7322,"&gt;="&amp;$B$3,BITACORA!$B$4:$B$7322,"&lt;="&amp;$B$4)</f>
        <v>0</v>
      </c>
      <c r="L431" s="165">
        <f>COUNTIFS(BITACORA!$C$4:$C$7322,$B$7:$B$501,BITACORA!$E$4:$E$7322,$E$6:$AM$6,BITACORA!$B$4:$B$7322,"&gt;="&amp;$B$3,BITACORA!$B$4:$B$7322,"&lt;="&amp;$B$4)</f>
        <v>0</v>
      </c>
      <c r="M431" s="165">
        <f>COUNTIFS(BITACORA!$C$4:$C$7322,$B$7:$B$501,BITACORA!$E$4:$E$7322,$E$6:$AM$6,BITACORA!$B$4:$B$7322,"&gt;="&amp;$B$3,BITACORA!$B$4:$B$7322,"&lt;="&amp;$B$4)</f>
        <v>0</v>
      </c>
      <c r="N431" s="165">
        <f>COUNTIFS(BITACORA!$C$4:$C$7322,$B$7:$B$501,BITACORA!$E$4:$E$7322,$E$6:$AM$6,BITACORA!$B$4:$B$7322,"&gt;="&amp;$B$3,BITACORA!$B$4:$B$7322,"&lt;="&amp;$B$4)</f>
        <v>0</v>
      </c>
      <c r="O431" s="165">
        <f>COUNTIFS(BITACORA!$C$4:$C$7322,$B$7:$B$501,BITACORA!$E$4:$E$7322,$E$6:$AM$6,BITACORA!$B$4:$B$7322,"&gt;="&amp;$B$3,BITACORA!$B$4:$B$7322,"&lt;="&amp;$B$4)</f>
        <v>0</v>
      </c>
      <c r="P431" s="165">
        <f>COUNTIFS(BITACORA!$C$4:$C$7322,$B$7:$B$501,BITACORA!$E$4:$E$7322,$E$6:$AM$6,BITACORA!$B$4:$B$7322,"&gt;="&amp;$B$3,BITACORA!$B$4:$B$7322,"&lt;="&amp;$B$4)</f>
        <v>0</v>
      </c>
      <c r="Q431" s="165">
        <f>COUNTIFS(BITACORA!$C$4:$C$7322,$B$7:$B$501,BITACORA!$E$4:$E$7322,$E$6:$AM$6,BITACORA!$B$4:$B$7322,"&gt;="&amp;$B$3,BITACORA!$B$4:$B$7322,"&lt;="&amp;$B$4)</f>
        <v>0</v>
      </c>
      <c r="R431" s="165">
        <f>COUNTIFS(BITACORA!$C$4:$C$7322,$B$7:$B$501,BITACORA!$E$4:$E$7322,$E$6:$AM$6,BITACORA!$B$4:$B$7322,"&gt;="&amp;$B$3,BITACORA!$B$4:$B$7322,"&lt;="&amp;$B$4)</f>
        <v>0</v>
      </c>
      <c r="S431" s="165">
        <f>COUNTIFS(BITACORA!$C$4:$C$7322,$B$7:$B$501,BITACORA!$E$4:$E$7322,$E$6:$AM$6,BITACORA!$B$4:$B$7322,"&gt;="&amp;$B$3,BITACORA!$B$4:$B$7322,"&lt;="&amp;$B$4)</f>
        <v>0</v>
      </c>
      <c r="T431" s="165">
        <f>COUNTIFS(BITACORA!$C$4:$C$7322,$B$7:$B$501,BITACORA!$E$4:$E$7322,$E$6:$AM$6,BITACORA!$B$4:$B$7322,"&gt;="&amp;$B$3,BITACORA!$B$4:$B$7322,"&lt;="&amp;$B$4)</f>
        <v>0</v>
      </c>
      <c r="U431" s="165">
        <f>COUNTIFS(BITACORA!$C$4:$C$7322,$B$7:$B$501,BITACORA!$E$4:$E$7322,$E$6:$AM$6,BITACORA!$B$4:$B$7322,"&gt;="&amp;$B$3,BITACORA!$B$4:$B$7322,"&lt;="&amp;$B$4)</f>
        <v>0</v>
      </c>
      <c r="V431" s="165">
        <f>COUNTIFS(BITACORA!$C$4:$C$7322,$B$7:$B$501,BITACORA!$E$4:$E$7322,$E$6:$AM$6,BITACORA!$B$4:$B$7322,"&gt;="&amp;$B$3,BITACORA!$B$4:$B$7322,"&lt;="&amp;$B$4)</f>
        <v>0</v>
      </c>
      <c r="W431" s="165">
        <f>COUNTIFS(BITACORA!$C$4:$C$7322,$B$7:$B$501,BITACORA!$E$4:$E$7322,$E$6:$AM$6,BITACORA!$B$4:$B$7322,"&gt;="&amp;$B$3,BITACORA!$B$4:$B$7322,"&lt;="&amp;$B$4)</f>
        <v>0</v>
      </c>
      <c r="X431" s="165">
        <f>COUNTIFS(BITACORA!$C$4:$C$7322,$B$7:$B$501,BITACORA!$E$4:$E$7322,$E$6:$AM$6,BITACORA!$B$4:$B$7322,"&gt;="&amp;$B$3,BITACORA!$B$4:$B$7322,"&lt;="&amp;$B$4)</f>
        <v>0</v>
      </c>
      <c r="Y431" s="165">
        <f>COUNTIFS(BITACORA!$C$4:$C$7322,$B$7:$B$501,BITACORA!$E$4:$E$7322,$E$6:$AM$6,BITACORA!$B$4:$B$7322,"&gt;="&amp;$B$3,BITACORA!$B$4:$B$7322,"&lt;="&amp;$B$4)</f>
        <v>0</v>
      </c>
      <c r="Z431" s="165">
        <f>COUNTIFS(BITACORA!$C$4:$C$7322,$B$7:$B$501,BITACORA!$E$4:$E$7322,$E$6:$AM$6,BITACORA!$B$4:$B$7322,"&gt;="&amp;$B$3,BITACORA!$B$4:$B$7322,"&lt;="&amp;$B$4)</f>
        <v>0</v>
      </c>
      <c r="AA431" s="165">
        <f>COUNTIFS(BITACORA!$C$4:$C$7322,$B$7:$B$501,BITACORA!$E$4:$E$7322,$E$6:$AM$6,BITACORA!$B$4:$B$7322,"&gt;="&amp;$B$3,BITACORA!$B$4:$B$7322,"&lt;="&amp;$B$4)</f>
        <v>0</v>
      </c>
      <c r="AB431" s="165">
        <f>COUNTIFS(BITACORA!$C$4:$C$7322,$B$7:$B$501,BITACORA!$E$4:$E$7322,$E$6:$AM$6,BITACORA!$B$4:$B$7322,"&gt;="&amp;$B$3,BITACORA!$B$4:$B$7322,"&lt;="&amp;$B$4)</f>
        <v>0</v>
      </c>
      <c r="AC431" s="165">
        <f>COUNTIFS(BITACORA!$C$4:$C$7322,$B$7:$B$501,BITACORA!$E$4:$E$7322,$E$6:$AM$6,BITACORA!$B$4:$B$7322,"&gt;="&amp;$B$3,BITACORA!$B$4:$B$7322,"&lt;="&amp;$B$4)</f>
        <v>0</v>
      </c>
      <c r="AD431" s="165">
        <f>COUNTIFS(BITACORA!$C$4:$C$7322,$B$7:$B$501,BITACORA!$E$4:$E$7322,$E$6:$AM$6,BITACORA!$B$4:$B$7322,"&gt;="&amp;$B$3,BITACORA!$B$4:$B$7322,"&lt;="&amp;$B$4)</f>
        <v>0</v>
      </c>
      <c r="AE431" s="165">
        <f>COUNTIFS(BITACORA!$C$4:$C$7322,$B$7:$B$501,BITACORA!$E$4:$E$7322,$E$6:$AM$6,BITACORA!$B$4:$B$7322,"&gt;="&amp;$B$3,BITACORA!$B$4:$B$7322,"&lt;="&amp;$B$4)</f>
        <v>0</v>
      </c>
      <c r="AF431" s="165">
        <f>COUNTIFS(BITACORA!$C$4:$C$7322,$B$7:$B$501,BITACORA!$E$4:$E$7322,$E$6:$AM$6,BITACORA!$B$4:$B$7322,"&gt;="&amp;$B$3,BITACORA!$B$4:$B$7322,"&lt;="&amp;$B$4)</f>
        <v>0</v>
      </c>
      <c r="AG431" s="165">
        <f>COUNTIFS(BITACORA!$C$4:$C$7322,$B$7:$B$501,BITACORA!$E$4:$E$7322,$E$6:$AM$6,BITACORA!$B$4:$B$7322,"&gt;="&amp;$B$3,BITACORA!$B$4:$B$7322,"&lt;="&amp;$B$4)</f>
        <v>0</v>
      </c>
      <c r="AH431" s="165">
        <f>COUNTIFS(BITACORA!$C$4:$C$7322,$B$7:$B$501,BITACORA!$E$4:$E$7322,$E$6:$AM$6,BITACORA!$B$4:$B$7322,"&gt;="&amp;$B$3,BITACORA!$B$4:$B$7322,"&lt;="&amp;$B$4)</f>
        <v>0</v>
      </c>
      <c r="AI431" s="165">
        <f>COUNTIFS(BITACORA!$C$4:$C$7322,$B$7:$B$501,BITACORA!$E$4:$E$7322,$E$6:$AM$6,BITACORA!$B$4:$B$7322,"&gt;="&amp;$B$3,BITACORA!$B$4:$B$7322,"&lt;="&amp;$B$4)</f>
        <v>0</v>
      </c>
      <c r="AJ431" s="165">
        <f>COUNTIFS(BITACORA!$C$4:$C$7322,$B$7:$B$501,BITACORA!$E$4:$E$7322,$E$6:$AM$6,BITACORA!$B$4:$B$7322,"&gt;="&amp;$B$3,BITACORA!$B$4:$B$7322,"&lt;="&amp;$B$4)</f>
        <v>0</v>
      </c>
      <c r="AK431" s="165">
        <f>COUNTIFS(BITACORA!$C$4:$C$7322,$B$7:$B$501,BITACORA!$E$4:$E$7322,$E$6:$AM$6,BITACORA!$B$4:$B$7322,"&gt;="&amp;$B$3,BITACORA!$B$4:$B$7322,"&lt;="&amp;$B$4)</f>
        <v>0</v>
      </c>
      <c r="AL431" s="165">
        <f>COUNTIFS(BITACORA!$C$4:$C$7322,$B$7:$B$501,BITACORA!$E$4:$E$7322,$E$6:$AM$6,BITACORA!$B$4:$B$7322,"&gt;="&amp;$B$3,BITACORA!$B$4:$B$7322,"&lt;="&amp;$B$4)</f>
        <v>0</v>
      </c>
      <c r="AM431" s="165">
        <f>COUNTIFS(BITACORA!$C$4:$C$7322,$B$7:$B$501,BITACORA!$E$4:$E$7322,$E$6:$AM$6,BITACORA!$B$4:$B$7322,"&gt;="&amp;$B$3,BITACORA!$B$4:$B$7322,"&lt;="&amp;$B$4)</f>
        <v>0</v>
      </c>
    </row>
    <row r="432" spans="1:39">
      <c r="A432" s="141"/>
      <c r="B432" s="165"/>
      <c r="C432" s="165"/>
      <c r="D432" s="164">
        <f t="shared" si="0"/>
        <v>0</v>
      </c>
      <c r="E432" s="165">
        <f>COUNTIFS(BITACORA!$C$4:$C$7322,$B$7:$B$501,BITACORA!$E$4:$E$7322,$E$6:$AM$6,BITACORA!$B$4:$B$7322,"&gt;="&amp;$B$3,BITACORA!$B$4:$B$7322,"&lt;="&amp;$B$4)</f>
        <v>0</v>
      </c>
      <c r="F432" s="165">
        <f>COUNTIFS(BITACORA!$C$4:$C$7322,$B$7:$B$501,BITACORA!$E$4:$E$7322,$E$6:$AM$6,BITACORA!$B$4:$B$7322,"&gt;="&amp;$B$3,BITACORA!$B$4:$B$7322,"&lt;="&amp;$B$4)</f>
        <v>0</v>
      </c>
      <c r="G432" s="165">
        <f>COUNTIFS(BITACORA!$C$4:$C$7322,$B$7:$B$501,BITACORA!$E$4:$E$7322,$E$6:$AM$6,BITACORA!$B$4:$B$7322,"&gt;="&amp;$B$3,BITACORA!$B$4:$B$7322,"&lt;="&amp;$B$4)</f>
        <v>0</v>
      </c>
      <c r="H432" s="165">
        <f>COUNTIFS(BITACORA!$C$4:$C$7322,$B$7:$B$501,BITACORA!$E$4:$E$7322,$E$6:$AM$6,BITACORA!$B$4:$B$7322,"&gt;="&amp;$B$3,BITACORA!$B$4:$B$7322,"&lt;="&amp;$B$4)</f>
        <v>0</v>
      </c>
      <c r="I432" s="165">
        <f>COUNTIFS(BITACORA!$C$4:$C$7322,$B$7:$B$501,BITACORA!$E$4:$E$7322,$E$6:$AM$6,BITACORA!$B$4:$B$7322,"&gt;="&amp;$B$3,BITACORA!$B$4:$B$7322,"&lt;="&amp;$B$4)</f>
        <v>0</v>
      </c>
      <c r="J432" s="165">
        <f>COUNTIFS(BITACORA!$C$4:$C$7322,$B$7:$B$501,BITACORA!$E$4:$E$7322,$E$6:$AM$6,BITACORA!$B$4:$B$7322,"&gt;="&amp;$B$3,BITACORA!$B$4:$B$7322,"&lt;="&amp;$B$4)</f>
        <v>0</v>
      </c>
      <c r="K432" s="165">
        <f>COUNTIFS(BITACORA!$C$4:$C$7322,$B$7:$B$501,BITACORA!$E$4:$E$7322,$E$6:$AM$6,BITACORA!$B$4:$B$7322,"&gt;="&amp;$B$3,BITACORA!$B$4:$B$7322,"&lt;="&amp;$B$4)</f>
        <v>0</v>
      </c>
      <c r="L432" s="165">
        <f>COUNTIFS(BITACORA!$C$4:$C$7322,$B$7:$B$501,BITACORA!$E$4:$E$7322,$E$6:$AM$6,BITACORA!$B$4:$B$7322,"&gt;="&amp;$B$3,BITACORA!$B$4:$B$7322,"&lt;="&amp;$B$4)</f>
        <v>0</v>
      </c>
      <c r="M432" s="165">
        <f>COUNTIFS(BITACORA!$C$4:$C$7322,$B$7:$B$501,BITACORA!$E$4:$E$7322,$E$6:$AM$6,BITACORA!$B$4:$B$7322,"&gt;="&amp;$B$3,BITACORA!$B$4:$B$7322,"&lt;="&amp;$B$4)</f>
        <v>0</v>
      </c>
      <c r="N432" s="165">
        <f>COUNTIFS(BITACORA!$C$4:$C$7322,$B$7:$B$501,BITACORA!$E$4:$E$7322,$E$6:$AM$6,BITACORA!$B$4:$B$7322,"&gt;="&amp;$B$3,BITACORA!$B$4:$B$7322,"&lt;="&amp;$B$4)</f>
        <v>0</v>
      </c>
      <c r="O432" s="165">
        <f>COUNTIFS(BITACORA!$C$4:$C$7322,$B$7:$B$501,BITACORA!$E$4:$E$7322,$E$6:$AM$6,BITACORA!$B$4:$B$7322,"&gt;="&amp;$B$3,BITACORA!$B$4:$B$7322,"&lt;="&amp;$B$4)</f>
        <v>0</v>
      </c>
      <c r="P432" s="165">
        <f>COUNTIFS(BITACORA!$C$4:$C$7322,$B$7:$B$501,BITACORA!$E$4:$E$7322,$E$6:$AM$6,BITACORA!$B$4:$B$7322,"&gt;="&amp;$B$3,BITACORA!$B$4:$B$7322,"&lt;="&amp;$B$4)</f>
        <v>0</v>
      </c>
      <c r="Q432" s="165">
        <f>COUNTIFS(BITACORA!$C$4:$C$7322,$B$7:$B$501,BITACORA!$E$4:$E$7322,$E$6:$AM$6,BITACORA!$B$4:$B$7322,"&gt;="&amp;$B$3,BITACORA!$B$4:$B$7322,"&lt;="&amp;$B$4)</f>
        <v>0</v>
      </c>
      <c r="R432" s="165">
        <f>COUNTIFS(BITACORA!$C$4:$C$7322,$B$7:$B$501,BITACORA!$E$4:$E$7322,$E$6:$AM$6,BITACORA!$B$4:$B$7322,"&gt;="&amp;$B$3,BITACORA!$B$4:$B$7322,"&lt;="&amp;$B$4)</f>
        <v>0</v>
      </c>
      <c r="S432" s="165">
        <f>COUNTIFS(BITACORA!$C$4:$C$7322,$B$7:$B$501,BITACORA!$E$4:$E$7322,$E$6:$AM$6,BITACORA!$B$4:$B$7322,"&gt;="&amp;$B$3,BITACORA!$B$4:$B$7322,"&lt;="&amp;$B$4)</f>
        <v>0</v>
      </c>
      <c r="T432" s="165">
        <f>COUNTIFS(BITACORA!$C$4:$C$7322,$B$7:$B$501,BITACORA!$E$4:$E$7322,$E$6:$AM$6,BITACORA!$B$4:$B$7322,"&gt;="&amp;$B$3,BITACORA!$B$4:$B$7322,"&lt;="&amp;$B$4)</f>
        <v>0</v>
      </c>
      <c r="U432" s="165">
        <f>COUNTIFS(BITACORA!$C$4:$C$7322,$B$7:$B$501,BITACORA!$E$4:$E$7322,$E$6:$AM$6,BITACORA!$B$4:$B$7322,"&gt;="&amp;$B$3,BITACORA!$B$4:$B$7322,"&lt;="&amp;$B$4)</f>
        <v>0</v>
      </c>
      <c r="V432" s="165">
        <f>COUNTIFS(BITACORA!$C$4:$C$7322,$B$7:$B$501,BITACORA!$E$4:$E$7322,$E$6:$AM$6,BITACORA!$B$4:$B$7322,"&gt;="&amp;$B$3,BITACORA!$B$4:$B$7322,"&lt;="&amp;$B$4)</f>
        <v>0</v>
      </c>
      <c r="W432" s="165">
        <f>COUNTIFS(BITACORA!$C$4:$C$7322,$B$7:$B$501,BITACORA!$E$4:$E$7322,$E$6:$AM$6,BITACORA!$B$4:$B$7322,"&gt;="&amp;$B$3,BITACORA!$B$4:$B$7322,"&lt;="&amp;$B$4)</f>
        <v>0</v>
      </c>
      <c r="X432" s="165">
        <f>COUNTIFS(BITACORA!$C$4:$C$7322,$B$7:$B$501,BITACORA!$E$4:$E$7322,$E$6:$AM$6,BITACORA!$B$4:$B$7322,"&gt;="&amp;$B$3,BITACORA!$B$4:$B$7322,"&lt;="&amp;$B$4)</f>
        <v>0</v>
      </c>
      <c r="Y432" s="165">
        <f>COUNTIFS(BITACORA!$C$4:$C$7322,$B$7:$B$501,BITACORA!$E$4:$E$7322,$E$6:$AM$6,BITACORA!$B$4:$B$7322,"&gt;="&amp;$B$3,BITACORA!$B$4:$B$7322,"&lt;="&amp;$B$4)</f>
        <v>0</v>
      </c>
      <c r="Z432" s="165">
        <f>COUNTIFS(BITACORA!$C$4:$C$7322,$B$7:$B$501,BITACORA!$E$4:$E$7322,$E$6:$AM$6,BITACORA!$B$4:$B$7322,"&gt;="&amp;$B$3,BITACORA!$B$4:$B$7322,"&lt;="&amp;$B$4)</f>
        <v>0</v>
      </c>
      <c r="AA432" s="165">
        <f>COUNTIFS(BITACORA!$C$4:$C$7322,$B$7:$B$501,BITACORA!$E$4:$E$7322,$E$6:$AM$6,BITACORA!$B$4:$B$7322,"&gt;="&amp;$B$3,BITACORA!$B$4:$B$7322,"&lt;="&amp;$B$4)</f>
        <v>0</v>
      </c>
      <c r="AB432" s="165">
        <f>COUNTIFS(BITACORA!$C$4:$C$7322,$B$7:$B$501,BITACORA!$E$4:$E$7322,$E$6:$AM$6,BITACORA!$B$4:$B$7322,"&gt;="&amp;$B$3,BITACORA!$B$4:$B$7322,"&lt;="&amp;$B$4)</f>
        <v>0</v>
      </c>
      <c r="AC432" s="165">
        <f>COUNTIFS(BITACORA!$C$4:$C$7322,$B$7:$B$501,BITACORA!$E$4:$E$7322,$E$6:$AM$6,BITACORA!$B$4:$B$7322,"&gt;="&amp;$B$3,BITACORA!$B$4:$B$7322,"&lt;="&amp;$B$4)</f>
        <v>0</v>
      </c>
      <c r="AD432" s="165">
        <f>COUNTIFS(BITACORA!$C$4:$C$7322,$B$7:$B$501,BITACORA!$E$4:$E$7322,$E$6:$AM$6,BITACORA!$B$4:$B$7322,"&gt;="&amp;$B$3,BITACORA!$B$4:$B$7322,"&lt;="&amp;$B$4)</f>
        <v>0</v>
      </c>
      <c r="AE432" s="165">
        <f>COUNTIFS(BITACORA!$C$4:$C$7322,$B$7:$B$501,BITACORA!$E$4:$E$7322,$E$6:$AM$6,BITACORA!$B$4:$B$7322,"&gt;="&amp;$B$3,BITACORA!$B$4:$B$7322,"&lt;="&amp;$B$4)</f>
        <v>0</v>
      </c>
      <c r="AF432" s="165">
        <f>COUNTIFS(BITACORA!$C$4:$C$7322,$B$7:$B$501,BITACORA!$E$4:$E$7322,$E$6:$AM$6,BITACORA!$B$4:$B$7322,"&gt;="&amp;$B$3,BITACORA!$B$4:$B$7322,"&lt;="&amp;$B$4)</f>
        <v>0</v>
      </c>
      <c r="AG432" s="165">
        <f>COUNTIFS(BITACORA!$C$4:$C$7322,$B$7:$B$501,BITACORA!$E$4:$E$7322,$E$6:$AM$6,BITACORA!$B$4:$B$7322,"&gt;="&amp;$B$3,BITACORA!$B$4:$B$7322,"&lt;="&amp;$B$4)</f>
        <v>0</v>
      </c>
      <c r="AH432" s="165">
        <f>COUNTIFS(BITACORA!$C$4:$C$7322,$B$7:$B$501,BITACORA!$E$4:$E$7322,$E$6:$AM$6,BITACORA!$B$4:$B$7322,"&gt;="&amp;$B$3,BITACORA!$B$4:$B$7322,"&lt;="&amp;$B$4)</f>
        <v>0</v>
      </c>
      <c r="AI432" s="165">
        <f>COUNTIFS(BITACORA!$C$4:$C$7322,$B$7:$B$501,BITACORA!$E$4:$E$7322,$E$6:$AM$6,BITACORA!$B$4:$B$7322,"&gt;="&amp;$B$3,BITACORA!$B$4:$B$7322,"&lt;="&amp;$B$4)</f>
        <v>0</v>
      </c>
      <c r="AJ432" s="165">
        <f>COUNTIFS(BITACORA!$C$4:$C$7322,$B$7:$B$501,BITACORA!$E$4:$E$7322,$E$6:$AM$6,BITACORA!$B$4:$B$7322,"&gt;="&amp;$B$3,BITACORA!$B$4:$B$7322,"&lt;="&amp;$B$4)</f>
        <v>0</v>
      </c>
      <c r="AK432" s="165">
        <f>COUNTIFS(BITACORA!$C$4:$C$7322,$B$7:$B$501,BITACORA!$E$4:$E$7322,$E$6:$AM$6,BITACORA!$B$4:$B$7322,"&gt;="&amp;$B$3,BITACORA!$B$4:$B$7322,"&lt;="&amp;$B$4)</f>
        <v>0</v>
      </c>
      <c r="AL432" s="165">
        <f>COUNTIFS(BITACORA!$C$4:$C$7322,$B$7:$B$501,BITACORA!$E$4:$E$7322,$E$6:$AM$6,BITACORA!$B$4:$B$7322,"&gt;="&amp;$B$3,BITACORA!$B$4:$B$7322,"&lt;="&amp;$B$4)</f>
        <v>0</v>
      </c>
      <c r="AM432" s="165">
        <f>COUNTIFS(BITACORA!$C$4:$C$7322,$B$7:$B$501,BITACORA!$E$4:$E$7322,$E$6:$AM$6,BITACORA!$B$4:$B$7322,"&gt;="&amp;$B$3,BITACORA!$B$4:$B$7322,"&lt;="&amp;$B$4)</f>
        <v>0</v>
      </c>
    </row>
    <row r="433" spans="1:39">
      <c r="A433" s="141"/>
      <c r="B433" s="165"/>
      <c r="C433" s="165"/>
      <c r="D433" s="164">
        <f t="shared" si="0"/>
        <v>0</v>
      </c>
      <c r="E433" s="165">
        <f>COUNTIFS(BITACORA!$C$4:$C$7322,$B$7:$B$501,BITACORA!$E$4:$E$7322,$E$6:$AM$6,BITACORA!$B$4:$B$7322,"&gt;="&amp;$B$3,BITACORA!$B$4:$B$7322,"&lt;="&amp;$B$4)</f>
        <v>0</v>
      </c>
      <c r="F433" s="165">
        <f>COUNTIFS(BITACORA!$C$4:$C$7322,$B$7:$B$501,BITACORA!$E$4:$E$7322,$E$6:$AM$6,BITACORA!$B$4:$B$7322,"&gt;="&amp;$B$3,BITACORA!$B$4:$B$7322,"&lt;="&amp;$B$4)</f>
        <v>0</v>
      </c>
      <c r="G433" s="165">
        <f>COUNTIFS(BITACORA!$C$4:$C$7322,$B$7:$B$501,BITACORA!$E$4:$E$7322,$E$6:$AM$6,BITACORA!$B$4:$B$7322,"&gt;="&amp;$B$3,BITACORA!$B$4:$B$7322,"&lt;="&amp;$B$4)</f>
        <v>0</v>
      </c>
      <c r="H433" s="165">
        <f>COUNTIFS(BITACORA!$C$4:$C$7322,$B$7:$B$501,BITACORA!$E$4:$E$7322,$E$6:$AM$6,BITACORA!$B$4:$B$7322,"&gt;="&amp;$B$3,BITACORA!$B$4:$B$7322,"&lt;="&amp;$B$4)</f>
        <v>0</v>
      </c>
      <c r="I433" s="165">
        <f>COUNTIFS(BITACORA!$C$4:$C$7322,$B$7:$B$501,BITACORA!$E$4:$E$7322,$E$6:$AM$6,BITACORA!$B$4:$B$7322,"&gt;="&amp;$B$3,BITACORA!$B$4:$B$7322,"&lt;="&amp;$B$4)</f>
        <v>0</v>
      </c>
      <c r="J433" s="165">
        <f>COUNTIFS(BITACORA!$C$4:$C$7322,$B$7:$B$501,BITACORA!$E$4:$E$7322,$E$6:$AM$6,BITACORA!$B$4:$B$7322,"&gt;="&amp;$B$3,BITACORA!$B$4:$B$7322,"&lt;="&amp;$B$4)</f>
        <v>0</v>
      </c>
      <c r="K433" s="165">
        <f>COUNTIFS(BITACORA!$C$4:$C$7322,$B$7:$B$501,BITACORA!$E$4:$E$7322,$E$6:$AM$6,BITACORA!$B$4:$B$7322,"&gt;="&amp;$B$3,BITACORA!$B$4:$B$7322,"&lt;="&amp;$B$4)</f>
        <v>0</v>
      </c>
      <c r="L433" s="165">
        <f>COUNTIFS(BITACORA!$C$4:$C$7322,$B$7:$B$501,BITACORA!$E$4:$E$7322,$E$6:$AM$6,BITACORA!$B$4:$B$7322,"&gt;="&amp;$B$3,BITACORA!$B$4:$B$7322,"&lt;="&amp;$B$4)</f>
        <v>0</v>
      </c>
      <c r="M433" s="165">
        <f>COUNTIFS(BITACORA!$C$4:$C$7322,$B$7:$B$501,BITACORA!$E$4:$E$7322,$E$6:$AM$6,BITACORA!$B$4:$B$7322,"&gt;="&amp;$B$3,BITACORA!$B$4:$B$7322,"&lt;="&amp;$B$4)</f>
        <v>0</v>
      </c>
      <c r="N433" s="165">
        <f>COUNTIFS(BITACORA!$C$4:$C$7322,$B$7:$B$501,BITACORA!$E$4:$E$7322,$E$6:$AM$6,BITACORA!$B$4:$B$7322,"&gt;="&amp;$B$3,BITACORA!$B$4:$B$7322,"&lt;="&amp;$B$4)</f>
        <v>0</v>
      </c>
      <c r="O433" s="165">
        <f>COUNTIFS(BITACORA!$C$4:$C$7322,$B$7:$B$501,BITACORA!$E$4:$E$7322,$E$6:$AM$6,BITACORA!$B$4:$B$7322,"&gt;="&amp;$B$3,BITACORA!$B$4:$B$7322,"&lt;="&amp;$B$4)</f>
        <v>0</v>
      </c>
      <c r="P433" s="165">
        <f>COUNTIFS(BITACORA!$C$4:$C$7322,$B$7:$B$501,BITACORA!$E$4:$E$7322,$E$6:$AM$6,BITACORA!$B$4:$B$7322,"&gt;="&amp;$B$3,BITACORA!$B$4:$B$7322,"&lt;="&amp;$B$4)</f>
        <v>0</v>
      </c>
      <c r="Q433" s="165">
        <f>COUNTIFS(BITACORA!$C$4:$C$7322,$B$7:$B$501,BITACORA!$E$4:$E$7322,$E$6:$AM$6,BITACORA!$B$4:$B$7322,"&gt;="&amp;$B$3,BITACORA!$B$4:$B$7322,"&lt;="&amp;$B$4)</f>
        <v>0</v>
      </c>
      <c r="R433" s="165">
        <f>COUNTIFS(BITACORA!$C$4:$C$7322,$B$7:$B$501,BITACORA!$E$4:$E$7322,$E$6:$AM$6,BITACORA!$B$4:$B$7322,"&gt;="&amp;$B$3,BITACORA!$B$4:$B$7322,"&lt;="&amp;$B$4)</f>
        <v>0</v>
      </c>
      <c r="S433" s="165">
        <f>COUNTIFS(BITACORA!$C$4:$C$7322,$B$7:$B$501,BITACORA!$E$4:$E$7322,$E$6:$AM$6,BITACORA!$B$4:$B$7322,"&gt;="&amp;$B$3,BITACORA!$B$4:$B$7322,"&lt;="&amp;$B$4)</f>
        <v>0</v>
      </c>
      <c r="T433" s="165">
        <f>COUNTIFS(BITACORA!$C$4:$C$7322,$B$7:$B$501,BITACORA!$E$4:$E$7322,$E$6:$AM$6,BITACORA!$B$4:$B$7322,"&gt;="&amp;$B$3,BITACORA!$B$4:$B$7322,"&lt;="&amp;$B$4)</f>
        <v>0</v>
      </c>
      <c r="U433" s="165">
        <f>COUNTIFS(BITACORA!$C$4:$C$7322,$B$7:$B$501,BITACORA!$E$4:$E$7322,$E$6:$AM$6,BITACORA!$B$4:$B$7322,"&gt;="&amp;$B$3,BITACORA!$B$4:$B$7322,"&lt;="&amp;$B$4)</f>
        <v>0</v>
      </c>
      <c r="V433" s="165">
        <f>COUNTIFS(BITACORA!$C$4:$C$7322,$B$7:$B$501,BITACORA!$E$4:$E$7322,$E$6:$AM$6,BITACORA!$B$4:$B$7322,"&gt;="&amp;$B$3,BITACORA!$B$4:$B$7322,"&lt;="&amp;$B$4)</f>
        <v>0</v>
      </c>
      <c r="W433" s="165">
        <f>COUNTIFS(BITACORA!$C$4:$C$7322,$B$7:$B$501,BITACORA!$E$4:$E$7322,$E$6:$AM$6,BITACORA!$B$4:$B$7322,"&gt;="&amp;$B$3,BITACORA!$B$4:$B$7322,"&lt;="&amp;$B$4)</f>
        <v>0</v>
      </c>
      <c r="X433" s="165">
        <f>COUNTIFS(BITACORA!$C$4:$C$7322,$B$7:$B$501,BITACORA!$E$4:$E$7322,$E$6:$AM$6,BITACORA!$B$4:$B$7322,"&gt;="&amp;$B$3,BITACORA!$B$4:$B$7322,"&lt;="&amp;$B$4)</f>
        <v>0</v>
      </c>
      <c r="Y433" s="165">
        <f>COUNTIFS(BITACORA!$C$4:$C$7322,$B$7:$B$501,BITACORA!$E$4:$E$7322,$E$6:$AM$6,BITACORA!$B$4:$B$7322,"&gt;="&amp;$B$3,BITACORA!$B$4:$B$7322,"&lt;="&amp;$B$4)</f>
        <v>0</v>
      </c>
      <c r="Z433" s="165">
        <f>COUNTIFS(BITACORA!$C$4:$C$7322,$B$7:$B$501,BITACORA!$E$4:$E$7322,$E$6:$AM$6,BITACORA!$B$4:$B$7322,"&gt;="&amp;$B$3,BITACORA!$B$4:$B$7322,"&lt;="&amp;$B$4)</f>
        <v>0</v>
      </c>
      <c r="AA433" s="165">
        <f>COUNTIFS(BITACORA!$C$4:$C$7322,$B$7:$B$501,BITACORA!$E$4:$E$7322,$E$6:$AM$6,BITACORA!$B$4:$B$7322,"&gt;="&amp;$B$3,BITACORA!$B$4:$B$7322,"&lt;="&amp;$B$4)</f>
        <v>0</v>
      </c>
      <c r="AB433" s="165">
        <f>COUNTIFS(BITACORA!$C$4:$C$7322,$B$7:$B$501,BITACORA!$E$4:$E$7322,$E$6:$AM$6,BITACORA!$B$4:$B$7322,"&gt;="&amp;$B$3,BITACORA!$B$4:$B$7322,"&lt;="&amp;$B$4)</f>
        <v>0</v>
      </c>
      <c r="AC433" s="165">
        <f>COUNTIFS(BITACORA!$C$4:$C$7322,$B$7:$B$501,BITACORA!$E$4:$E$7322,$E$6:$AM$6,BITACORA!$B$4:$B$7322,"&gt;="&amp;$B$3,BITACORA!$B$4:$B$7322,"&lt;="&amp;$B$4)</f>
        <v>0</v>
      </c>
      <c r="AD433" s="165">
        <f>COUNTIFS(BITACORA!$C$4:$C$7322,$B$7:$B$501,BITACORA!$E$4:$E$7322,$E$6:$AM$6,BITACORA!$B$4:$B$7322,"&gt;="&amp;$B$3,BITACORA!$B$4:$B$7322,"&lt;="&amp;$B$4)</f>
        <v>0</v>
      </c>
      <c r="AE433" s="165">
        <f>COUNTIFS(BITACORA!$C$4:$C$7322,$B$7:$B$501,BITACORA!$E$4:$E$7322,$E$6:$AM$6,BITACORA!$B$4:$B$7322,"&gt;="&amp;$B$3,BITACORA!$B$4:$B$7322,"&lt;="&amp;$B$4)</f>
        <v>0</v>
      </c>
      <c r="AF433" s="165">
        <f>COUNTIFS(BITACORA!$C$4:$C$7322,$B$7:$B$501,BITACORA!$E$4:$E$7322,$E$6:$AM$6,BITACORA!$B$4:$B$7322,"&gt;="&amp;$B$3,BITACORA!$B$4:$B$7322,"&lt;="&amp;$B$4)</f>
        <v>0</v>
      </c>
      <c r="AG433" s="165">
        <f>COUNTIFS(BITACORA!$C$4:$C$7322,$B$7:$B$501,BITACORA!$E$4:$E$7322,$E$6:$AM$6,BITACORA!$B$4:$B$7322,"&gt;="&amp;$B$3,BITACORA!$B$4:$B$7322,"&lt;="&amp;$B$4)</f>
        <v>0</v>
      </c>
      <c r="AH433" s="165">
        <f>COUNTIFS(BITACORA!$C$4:$C$7322,$B$7:$B$501,BITACORA!$E$4:$E$7322,$E$6:$AM$6,BITACORA!$B$4:$B$7322,"&gt;="&amp;$B$3,BITACORA!$B$4:$B$7322,"&lt;="&amp;$B$4)</f>
        <v>0</v>
      </c>
      <c r="AI433" s="165">
        <f>COUNTIFS(BITACORA!$C$4:$C$7322,$B$7:$B$501,BITACORA!$E$4:$E$7322,$E$6:$AM$6,BITACORA!$B$4:$B$7322,"&gt;="&amp;$B$3,BITACORA!$B$4:$B$7322,"&lt;="&amp;$B$4)</f>
        <v>0</v>
      </c>
      <c r="AJ433" s="165">
        <f>COUNTIFS(BITACORA!$C$4:$C$7322,$B$7:$B$501,BITACORA!$E$4:$E$7322,$E$6:$AM$6,BITACORA!$B$4:$B$7322,"&gt;="&amp;$B$3,BITACORA!$B$4:$B$7322,"&lt;="&amp;$B$4)</f>
        <v>0</v>
      </c>
      <c r="AK433" s="165">
        <f>COUNTIFS(BITACORA!$C$4:$C$7322,$B$7:$B$501,BITACORA!$E$4:$E$7322,$E$6:$AM$6,BITACORA!$B$4:$B$7322,"&gt;="&amp;$B$3,BITACORA!$B$4:$B$7322,"&lt;="&amp;$B$4)</f>
        <v>0</v>
      </c>
      <c r="AL433" s="165">
        <f>COUNTIFS(BITACORA!$C$4:$C$7322,$B$7:$B$501,BITACORA!$E$4:$E$7322,$E$6:$AM$6,BITACORA!$B$4:$B$7322,"&gt;="&amp;$B$3,BITACORA!$B$4:$B$7322,"&lt;="&amp;$B$4)</f>
        <v>0</v>
      </c>
      <c r="AM433" s="165">
        <f>COUNTIFS(BITACORA!$C$4:$C$7322,$B$7:$B$501,BITACORA!$E$4:$E$7322,$E$6:$AM$6,BITACORA!$B$4:$B$7322,"&gt;="&amp;$B$3,BITACORA!$B$4:$B$7322,"&lt;="&amp;$B$4)</f>
        <v>0</v>
      </c>
    </row>
    <row r="434" spans="1:39">
      <c r="A434" s="141"/>
      <c r="B434" s="165"/>
      <c r="C434" s="165"/>
      <c r="D434" s="164">
        <f t="shared" si="0"/>
        <v>0</v>
      </c>
      <c r="E434" s="165">
        <f>COUNTIFS(BITACORA!$C$4:$C$7322,$B$7:$B$501,BITACORA!$E$4:$E$7322,$E$6:$AM$6,BITACORA!$B$4:$B$7322,"&gt;="&amp;$B$3,BITACORA!$B$4:$B$7322,"&lt;="&amp;$B$4)</f>
        <v>0</v>
      </c>
      <c r="F434" s="165">
        <f>COUNTIFS(BITACORA!$C$4:$C$7322,$B$7:$B$501,BITACORA!$E$4:$E$7322,$E$6:$AM$6,BITACORA!$B$4:$B$7322,"&gt;="&amp;$B$3,BITACORA!$B$4:$B$7322,"&lt;="&amp;$B$4)</f>
        <v>0</v>
      </c>
      <c r="G434" s="165">
        <f>COUNTIFS(BITACORA!$C$4:$C$7322,$B$7:$B$501,BITACORA!$E$4:$E$7322,$E$6:$AM$6,BITACORA!$B$4:$B$7322,"&gt;="&amp;$B$3,BITACORA!$B$4:$B$7322,"&lt;="&amp;$B$4)</f>
        <v>0</v>
      </c>
      <c r="H434" s="165">
        <f>COUNTIFS(BITACORA!$C$4:$C$7322,$B$7:$B$501,BITACORA!$E$4:$E$7322,$E$6:$AM$6,BITACORA!$B$4:$B$7322,"&gt;="&amp;$B$3,BITACORA!$B$4:$B$7322,"&lt;="&amp;$B$4)</f>
        <v>0</v>
      </c>
      <c r="I434" s="165">
        <f>COUNTIFS(BITACORA!$C$4:$C$7322,$B$7:$B$501,BITACORA!$E$4:$E$7322,$E$6:$AM$6,BITACORA!$B$4:$B$7322,"&gt;="&amp;$B$3,BITACORA!$B$4:$B$7322,"&lt;="&amp;$B$4)</f>
        <v>0</v>
      </c>
      <c r="J434" s="165">
        <f>COUNTIFS(BITACORA!$C$4:$C$7322,$B$7:$B$501,BITACORA!$E$4:$E$7322,$E$6:$AM$6,BITACORA!$B$4:$B$7322,"&gt;="&amp;$B$3,BITACORA!$B$4:$B$7322,"&lt;="&amp;$B$4)</f>
        <v>0</v>
      </c>
      <c r="K434" s="165">
        <f>COUNTIFS(BITACORA!$C$4:$C$7322,$B$7:$B$501,BITACORA!$E$4:$E$7322,$E$6:$AM$6,BITACORA!$B$4:$B$7322,"&gt;="&amp;$B$3,BITACORA!$B$4:$B$7322,"&lt;="&amp;$B$4)</f>
        <v>0</v>
      </c>
      <c r="L434" s="165">
        <f>COUNTIFS(BITACORA!$C$4:$C$7322,$B$7:$B$501,BITACORA!$E$4:$E$7322,$E$6:$AM$6,BITACORA!$B$4:$B$7322,"&gt;="&amp;$B$3,BITACORA!$B$4:$B$7322,"&lt;="&amp;$B$4)</f>
        <v>0</v>
      </c>
      <c r="M434" s="165">
        <f>COUNTIFS(BITACORA!$C$4:$C$7322,$B$7:$B$501,BITACORA!$E$4:$E$7322,$E$6:$AM$6,BITACORA!$B$4:$B$7322,"&gt;="&amp;$B$3,BITACORA!$B$4:$B$7322,"&lt;="&amp;$B$4)</f>
        <v>0</v>
      </c>
      <c r="N434" s="165">
        <f>COUNTIFS(BITACORA!$C$4:$C$7322,$B$7:$B$501,BITACORA!$E$4:$E$7322,$E$6:$AM$6,BITACORA!$B$4:$B$7322,"&gt;="&amp;$B$3,BITACORA!$B$4:$B$7322,"&lt;="&amp;$B$4)</f>
        <v>0</v>
      </c>
      <c r="O434" s="165">
        <f>COUNTIFS(BITACORA!$C$4:$C$7322,$B$7:$B$501,BITACORA!$E$4:$E$7322,$E$6:$AM$6,BITACORA!$B$4:$B$7322,"&gt;="&amp;$B$3,BITACORA!$B$4:$B$7322,"&lt;="&amp;$B$4)</f>
        <v>0</v>
      </c>
      <c r="P434" s="165">
        <f>COUNTIFS(BITACORA!$C$4:$C$7322,$B$7:$B$501,BITACORA!$E$4:$E$7322,$E$6:$AM$6,BITACORA!$B$4:$B$7322,"&gt;="&amp;$B$3,BITACORA!$B$4:$B$7322,"&lt;="&amp;$B$4)</f>
        <v>0</v>
      </c>
      <c r="Q434" s="165">
        <f>COUNTIFS(BITACORA!$C$4:$C$7322,$B$7:$B$501,BITACORA!$E$4:$E$7322,$E$6:$AM$6,BITACORA!$B$4:$B$7322,"&gt;="&amp;$B$3,BITACORA!$B$4:$B$7322,"&lt;="&amp;$B$4)</f>
        <v>0</v>
      </c>
      <c r="R434" s="165">
        <f>COUNTIFS(BITACORA!$C$4:$C$7322,$B$7:$B$501,BITACORA!$E$4:$E$7322,$E$6:$AM$6,BITACORA!$B$4:$B$7322,"&gt;="&amp;$B$3,BITACORA!$B$4:$B$7322,"&lt;="&amp;$B$4)</f>
        <v>0</v>
      </c>
      <c r="S434" s="165">
        <f>COUNTIFS(BITACORA!$C$4:$C$7322,$B$7:$B$501,BITACORA!$E$4:$E$7322,$E$6:$AM$6,BITACORA!$B$4:$B$7322,"&gt;="&amp;$B$3,BITACORA!$B$4:$B$7322,"&lt;="&amp;$B$4)</f>
        <v>0</v>
      </c>
      <c r="T434" s="165">
        <f>COUNTIFS(BITACORA!$C$4:$C$7322,$B$7:$B$501,BITACORA!$E$4:$E$7322,$E$6:$AM$6,BITACORA!$B$4:$B$7322,"&gt;="&amp;$B$3,BITACORA!$B$4:$B$7322,"&lt;="&amp;$B$4)</f>
        <v>0</v>
      </c>
      <c r="U434" s="165">
        <f>COUNTIFS(BITACORA!$C$4:$C$7322,$B$7:$B$501,BITACORA!$E$4:$E$7322,$E$6:$AM$6,BITACORA!$B$4:$B$7322,"&gt;="&amp;$B$3,BITACORA!$B$4:$B$7322,"&lt;="&amp;$B$4)</f>
        <v>0</v>
      </c>
      <c r="V434" s="165">
        <f>COUNTIFS(BITACORA!$C$4:$C$7322,$B$7:$B$501,BITACORA!$E$4:$E$7322,$E$6:$AM$6,BITACORA!$B$4:$B$7322,"&gt;="&amp;$B$3,BITACORA!$B$4:$B$7322,"&lt;="&amp;$B$4)</f>
        <v>0</v>
      </c>
      <c r="W434" s="165">
        <f>COUNTIFS(BITACORA!$C$4:$C$7322,$B$7:$B$501,BITACORA!$E$4:$E$7322,$E$6:$AM$6,BITACORA!$B$4:$B$7322,"&gt;="&amp;$B$3,BITACORA!$B$4:$B$7322,"&lt;="&amp;$B$4)</f>
        <v>0</v>
      </c>
      <c r="X434" s="165">
        <f>COUNTIFS(BITACORA!$C$4:$C$7322,$B$7:$B$501,BITACORA!$E$4:$E$7322,$E$6:$AM$6,BITACORA!$B$4:$B$7322,"&gt;="&amp;$B$3,BITACORA!$B$4:$B$7322,"&lt;="&amp;$B$4)</f>
        <v>0</v>
      </c>
      <c r="Y434" s="165">
        <f>COUNTIFS(BITACORA!$C$4:$C$7322,$B$7:$B$501,BITACORA!$E$4:$E$7322,$E$6:$AM$6,BITACORA!$B$4:$B$7322,"&gt;="&amp;$B$3,BITACORA!$B$4:$B$7322,"&lt;="&amp;$B$4)</f>
        <v>0</v>
      </c>
      <c r="Z434" s="165">
        <f>COUNTIFS(BITACORA!$C$4:$C$7322,$B$7:$B$501,BITACORA!$E$4:$E$7322,$E$6:$AM$6,BITACORA!$B$4:$B$7322,"&gt;="&amp;$B$3,BITACORA!$B$4:$B$7322,"&lt;="&amp;$B$4)</f>
        <v>0</v>
      </c>
      <c r="AA434" s="165">
        <f>COUNTIFS(BITACORA!$C$4:$C$7322,$B$7:$B$501,BITACORA!$E$4:$E$7322,$E$6:$AM$6,BITACORA!$B$4:$B$7322,"&gt;="&amp;$B$3,BITACORA!$B$4:$B$7322,"&lt;="&amp;$B$4)</f>
        <v>0</v>
      </c>
      <c r="AB434" s="165">
        <f>COUNTIFS(BITACORA!$C$4:$C$7322,$B$7:$B$501,BITACORA!$E$4:$E$7322,$E$6:$AM$6,BITACORA!$B$4:$B$7322,"&gt;="&amp;$B$3,BITACORA!$B$4:$B$7322,"&lt;="&amp;$B$4)</f>
        <v>0</v>
      </c>
      <c r="AC434" s="165">
        <f>COUNTIFS(BITACORA!$C$4:$C$7322,$B$7:$B$501,BITACORA!$E$4:$E$7322,$E$6:$AM$6,BITACORA!$B$4:$B$7322,"&gt;="&amp;$B$3,BITACORA!$B$4:$B$7322,"&lt;="&amp;$B$4)</f>
        <v>0</v>
      </c>
      <c r="AD434" s="165">
        <f>COUNTIFS(BITACORA!$C$4:$C$7322,$B$7:$B$501,BITACORA!$E$4:$E$7322,$E$6:$AM$6,BITACORA!$B$4:$B$7322,"&gt;="&amp;$B$3,BITACORA!$B$4:$B$7322,"&lt;="&amp;$B$4)</f>
        <v>0</v>
      </c>
      <c r="AE434" s="165">
        <f>COUNTIFS(BITACORA!$C$4:$C$7322,$B$7:$B$501,BITACORA!$E$4:$E$7322,$E$6:$AM$6,BITACORA!$B$4:$B$7322,"&gt;="&amp;$B$3,BITACORA!$B$4:$B$7322,"&lt;="&amp;$B$4)</f>
        <v>0</v>
      </c>
      <c r="AF434" s="165">
        <f>COUNTIFS(BITACORA!$C$4:$C$7322,$B$7:$B$501,BITACORA!$E$4:$E$7322,$E$6:$AM$6,BITACORA!$B$4:$B$7322,"&gt;="&amp;$B$3,BITACORA!$B$4:$B$7322,"&lt;="&amp;$B$4)</f>
        <v>0</v>
      </c>
      <c r="AG434" s="165">
        <f>COUNTIFS(BITACORA!$C$4:$C$7322,$B$7:$B$501,BITACORA!$E$4:$E$7322,$E$6:$AM$6,BITACORA!$B$4:$B$7322,"&gt;="&amp;$B$3,BITACORA!$B$4:$B$7322,"&lt;="&amp;$B$4)</f>
        <v>0</v>
      </c>
      <c r="AH434" s="165">
        <f>COUNTIFS(BITACORA!$C$4:$C$7322,$B$7:$B$501,BITACORA!$E$4:$E$7322,$E$6:$AM$6,BITACORA!$B$4:$B$7322,"&gt;="&amp;$B$3,BITACORA!$B$4:$B$7322,"&lt;="&amp;$B$4)</f>
        <v>0</v>
      </c>
      <c r="AI434" s="165">
        <f>COUNTIFS(BITACORA!$C$4:$C$7322,$B$7:$B$501,BITACORA!$E$4:$E$7322,$E$6:$AM$6,BITACORA!$B$4:$B$7322,"&gt;="&amp;$B$3,BITACORA!$B$4:$B$7322,"&lt;="&amp;$B$4)</f>
        <v>0</v>
      </c>
      <c r="AJ434" s="165">
        <f>COUNTIFS(BITACORA!$C$4:$C$7322,$B$7:$B$501,BITACORA!$E$4:$E$7322,$E$6:$AM$6,BITACORA!$B$4:$B$7322,"&gt;="&amp;$B$3,BITACORA!$B$4:$B$7322,"&lt;="&amp;$B$4)</f>
        <v>0</v>
      </c>
      <c r="AK434" s="165">
        <f>COUNTIFS(BITACORA!$C$4:$C$7322,$B$7:$B$501,BITACORA!$E$4:$E$7322,$E$6:$AM$6,BITACORA!$B$4:$B$7322,"&gt;="&amp;$B$3,BITACORA!$B$4:$B$7322,"&lt;="&amp;$B$4)</f>
        <v>0</v>
      </c>
      <c r="AL434" s="165">
        <f>COUNTIFS(BITACORA!$C$4:$C$7322,$B$7:$B$501,BITACORA!$E$4:$E$7322,$E$6:$AM$6,BITACORA!$B$4:$B$7322,"&gt;="&amp;$B$3,BITACORA!$B$4:$B$7322,"&lt;="&amp;$B$4)</f>
        <v>0</v>
      </c>
      <c r="AM434" s="165">
        <f>COUNTIFS(BITACORA!$C$4:$C$7322,$B$7:$B$501,BITACORA!$E$4:$E$7322,$E$6:$AM$6,BITACORA!$B$4:$B$7322,"&gt;="&amp;$B$3,BITACORA!$B$4:$B$7322,"&lt;="&amp;$B$4)</f>
        <v>0</v>
      </c>
    </row>
    <row r="435" spans="1:39">
      <c r="A435" s="141"/>
      <c r="B435" s="165"/>
      <c r="C435" s="165"/>
      <c r="D435" s="164">
        <f t="shared" si="0"/>
        <v>0</v>
      </c>
      <c r="E435" s="165">
        <f>COUNTIFS(BITACORA!$C$4:$C$7322,$B$7:$B$501,BITACORA!$E$4:$E$7322,$E$6:$AM$6,BITACORA!$B$4:$B$7322,"&gt;="&amp;$B$3,BITACORA!$B$4:$B$7322,"&lt;="&amp;$B$4)</f>
        <v>0</v>
      </c>
      <c r="F435" s="165">
        <f>COUNTIFS(BITACORA!$C$4:$C$7322,$B$7:$B$501,BITACORA!$E$4:$E$7322,$E$6:$AM$6,BITACORA!$B$4:$B$7322,"&gt;="&amp;$B$3,BITACORA!$B$4:$B$7322,"&lt;="&amp;$B$4)</f>
        <v>0</v>
      </c>
      <c r="G435" s="165">
        <f>COUNTIFS(BITACORA!$C$4:$C$7322,$B$7:$B$501,BITACORA!$E$4:$E$7322,$E$6:$AM$6,BITACORA!$B$4:$B$7322,"&gt;="&amp;$B$3,BITACORA!$B$4:$B$7322,"&lt;="&amp;$B$4)</f>
        <v>0</v>
      </c>
      <c r="H435" s="165">
        <f>COUNTIFS(BITACORA!$C$4:$C$7322,$B$7:$B$501,BITACORA!$E$4:$E$7322,$E$6:$AM$6,BITACORA!$B$4:$B$7322,"&gt;="&amp;$B$3,BITACORA!$B$4:$B$7322,"&lt;="&amp;$B$4)</f>
        <v>0</v>
      </c>
      <c r="I435" s="165">
        <f>COUNTIFS(BITACORA!$C$4:$C$7322,$B$7:$B$501,BITACORA!$E$4:$E$7322,$E$6:$AM$6,BITACORA!$B$4:$B$7322,"&gt;="&amp;$B$3,BITACORA!$B$4:$B$7322,"&lt;="&amp;$B$4)</f>
        <v>0</v>
      </c>
      <c r="J435" s="165">
        <f>COUNTIFS(BITACORA!$C$4:$C$7322,$B$7:$B$501,BITACORA!$E$4:$E$7322,$E$6:$AM$6,BITACORA!$B$4:$B$7322,"&gt;="&amp;$B$3,BITACORA!$B$4:$B$7322,"&lt;="&amp;$B$4)</f>
        <v>0</v>
      </c>
      <c r="K435" s="165">
        <f>COUNTIFS(BITACORA!$C$4:$C$7322,$B$7:$B$501,BITACORA!$E$4:$E$7322,$E$6:$AM$6,BITACORA!$B$4:$B$7322,"&gt;="&amp;$B$3,BITACORA!$B$4:$B$7322,"&lt;="&amp;$B$4)</f>
        <v>0</v>
      </c>
      <c r="L435" s="165">
        <f>COUNTIFS(BITACORA!$C$4:$C$7322,$B$7:$B$501,BITACORA!$E$4:$E$7322,$E$6:$AM$6,BITACORA!$B$4:$B$7322,"&gt;="&amp;$B$3,BITACORA!$B$4:$B$7322,"&lt;="&amp;$B$4)</f>
        <v>0</v>
      </c>
      <c r="M435" s="165">
        <f>COUNTIFS(BITACORA!$C$4:$C$7322,$B$7:$B$501,BITACORA!$E$4:$E$7322,$E$6:$AM$6,BITACORA!$B$4:$B$7322,"&gt;="&amp;$B$3,BITACORA!$B$4:$B$7322,"&lt;="&amp;$B$4)</f>
        <v>0</v>
      </c>
      <c r="N435" s="165">
        <f>COUNTIFS(BITACORA!$C$4:$C$7322,$B$7:$B$501,BITACORA!$E$4:$E$7322,$E$6:$AM$6,BITACORA!$B$4:$B$7322,"&gt;="&amp;$B$3,BITACORA!$B$4:$B$7322,"&lt;="&amp;$B$4)</f>
        <v>0</v>
      </c>
      <c r="O435" s="165">
        <f>COUNTIFS(BITACORA!$C$4:$C$7322,$B$7:$B$501,BITACORA!$E$4:$E$7322,$E$6:$AM$6,BITACORA!$B$4:$B$7322,"&gt;="&amp;$B$3,BITACORA!$B$4:$B$7322,"&lt;="&amp;$B$4)</f>
        <v>0</v>
      </c>
      <c r="P435" s="165">
        <f>COUNTIFS(BITACORA!$C$4:$C$7322,$B$7:$B$501,BITACORA!$E$4:$E$7322,$E$6:$AM$6,BITACORA!$B$4:$B$7322,"&gt;="&amp;$B$3,BITACORA!$B$4:$B$7322,"&lt;="&amp;$B$4)</f>
        <v>0</v>
      </c>
      <c r="Q435" s="165">
        <f>COUNTIFS(BITACORA!$C$4:$C$7322,$B$7:$B$501,BITACORA!$E$4:$E$7322,$E$6:$AM$6,BITACORA!$B$4:$B$7322,"&gt;="&amp;$B$3,BITACORA!$B$4:$B$7322,"&lt;="&amp;$B$4)</f>
        <v>0</v>
      </c>
      <c r="R435" s="165">
        <f>COUNTIFS(BITACORA!$C$4:$C$7322,$B$7:$B$501,BITACORA!$E$4:$E$7322,$E$6:$AM$6,BITACORA!$B$4:$B$7322,"&gt;="&amp;$B$3,BITACORA!$B$4:$B$7322,"&lt;="&amp;$B$4)</f>
        <v>0</v>
      </c>
      <c r="S435" s="165">
        <f>COUNTIFS(BITACORA!$C$4:$C$7322,$B$7:$B$501,BITACORA!$E$4:$E$7322,$E$6:$AM$6,BITACORA!$B$4:$B$7322,"&gt;="&amp;$B$3,BITACORA!$B$4:$B$7322,"&lt;="&amp;$B$4)</f>
        <v>0</v>
      </c>
      <c r="T435" s="165">
        <f>COUNTIFS(BITACORA!$C$4:$C$7322,$B$7:$B$501,BITACORA!$E$4:$E$7322,$E$6:$AM$6,BITACORA!$B$4:$B$7322,"&gt;="&amp;$B$3,BITACORA!$B$4:$B$7322,"&lt;="&amp;$B$4)</f>
        <v>0</v>
      </c>
      <c r="U435" s="165">
        <f>COUNTIFS(BITACORA!$C$4:$C$7322,$B$7:$B$501,BITACORA!$E$4:$E$7322,$E$6:$AM$6,BITACORA!$B$4:$B$7322,"&gt;="&amp;$B$3,BITACORA!$B$4:$B$7322,"&lt;="&amp;$B$4)</f>
        <v>0</v>
      </c>
      <c r="V435" s="165">
        <f>COUNTIFS(BITACORA!$C$4:$C$7322,$B$7:$B$501,BITACORA!$E$4:$E$7322,$E$6:$AM$6,BITACORA!$B$4:$B$7322,"&gt;="&amp;$B$3,BITACORA!$B$4:$B$7322,"&lt;="&amp;$B$4)</f>
        <v>0</v>
      </c>
      <c r="W435" s="165">
        <f>COUNTIFS(BITACORA!$C$4:$C$7322,$B$7:$B$501,BITACORA!$E$4:$E$7322,$E$6:$AM$6,BITACORA!$B$4:$B$7322,"&gt;="&amp;$B$3,BITACORA!$B$4:$B$7322,"&lt;="&amp;$B$4)</f>
        <v>0</v>
      </c>
      <c r="X435" s="165">
        <f>COUNTIFS(BITACORA!$C$4:$C$7322,$B$7:$B$501,BITACORA!$E$4:$E$7322,$E$6:$AM$6,BITACORA!$B$4:$B$7322,"&gt;="&amp;$B$3,BITACORA!$B$4:$B$7322,"&lt;="&amp;$B$4)</f>
        <v>0</v>
      </c>
      <c r="Y435" s="165">
        <f>COUNTIFS(BITACORA!$C$4:$C$7322,$B$7:$B$501,BITACORA!$E$4:$E$7322,$E$6:$AM$6,BITACORA!$B$4:$B$7322,"&gt;="&amp;$B$3,BITACORA!$B$4:$B$7322,"&lt;="&amp;$B$4)</f>
        <v>0</v>
      </c>
      <c r="Z435" s="165">
        <f>COUNTIFS(BITACORA!$C$4:$C$7322,$B$7:$B$501,BITACORA!$E$4:$E$7322,$E$6:$AM$6,BITACORA!$B$4:$B$7322,"&gt;="&amp;$B$3,BITACORA!$B$4:$B$7322,"&lt;="&amp;$B$4)</f>
        <v>0</v>
      </c>
      <c r="AA435" s="165">
        <f>COUNTIFS(BITACORA!$C$4:$C$7322,$B$7:$B$501,BITACORA!$E$4:$E$7322,$E$6:$AM$6,BITACORA!$B$4:$B$7322,"&gt;="&amp;$B$3,BITACORA!$B$4:$B$7322,"&lt;="&amp;$B$4)</f>
        <v>0</v>
      </c>
      <c r="AB435" s="165">
        <f>COUNTIFS(BITACORA!$C$4:$C$7322,$B$7:$B$501,BITACORA!$E$4:$E$7322,$E$6:$AM$6,BITACORA!$B$4:$B$7322,"&gt;="&amp;$B$3,BITACORA!$B$4:$B$7322,"&lt;="&amp;$B$4)</f>
        <v>0</v>
      </c>
      <c r="AC435" s="165">
        <f>COUNTIFS(BITACORA!$C$4:$C$7322,$B$7:$B$501,BITACORA!$E$4:$E$7322,$E$6:$AM$6,BITACORA!$B$4:$B$7322,"&gt;="&amp;$B$3,BITACORA!$B$4:$B$7322,"&lt;="&amp;$B$4)</f>
        <v>0</v>
      </c>
      <c r="AD435" s="165">
        <f>COUNTIFS(BITACORA!$C$4:$C$7322,$B$7:$B$501,BITACORA!$E$4:$E$7322,$E$6:$AM$6,BITACORA!$B$4:$B$7322,"&gt;="&amp;$B$3,BITACORA!$B$4:$B$7322,"&lt;="&amp;$B$4)</f>
        <v>0</v>
      </c>
      <c r="AE435" s="165">
        <f>COUNTIFS(BITACORA!$C$4:$C$7322,$B$7:$B$501,BITACORA!$E$4:$E$7322,$E$6:$AM$6,BITACORA!$B$4:$B$7322,"&gt;="&amp;$B$3,BITACORA!$B$4:$B$7322,"&lt;="&amp;$B$4)</f>
        <v>0</v>
      </c>
      <c r="AF435" s="165">
        <f>COUNTIFS(BITACORA!$C$4:$C$7322,$B$7:$B$501,BITACORA!$E$4:$E$7322,$E$6:$AM$6,BITACORA!$B$4:$B$7322,"&gt;="&amp;$B$3,BITACORA!$B$4:$B$7322,"&lt;="&amp;$B$4)</f>
        <v>0</v>
      </c>
      <c r="AG435" s="165">
        <f>COUNTIFS(BITACORA!$C$4:$C$7322,$B$7:$B$501,BITACORA!$E$4:$E$7322,$E$6:$AM$6,BITACORA!$B$4:$B$7322,"&gt;="&amp;$B$3,BITACORA!$B$4:$B$7322,"&lt;="&amp;$B$4)</f>
        <v>0</v>
      </c>
      <c r="AH435" s="165">
        <f>COUNTIFS(BITACORA!$C$4:$C$7322,$B$7:$B$501,BITACORA!$E$4:$E$7322,$E$6:$AM$6,BITACORA!$B$4:$B$7322,"&gt;="&amp;$B$3,BITACORA!$B$4:$B$7322,"&lt;="&amp;$B$4)</f>
        <v>0</v>
      </c>
      <c r="AI435" s="165">
        <f>COUNTIFS(BITACORA!$C$4:$C$7322,$B$7:$B$501,BITACORA!$E$4:$E$7322,$E$6:$AM$6,BITACORA!$B$4:$B$7322,"&gt;="&amp;$B$3,BITACORA!$B$4:$B$7322,"&lt;="&amp;$B$4)</f>
        <v>0</v>
      </c>
      <c r="AJ435" s="165">
        <f>COUNTIFS(BITACORA!$C$4:$C$7322,$B$7:$B$501,BITACORA!$E$4:$E$7322,$E$6:$AM$6,BITACORA!$B$4:$B$7322,"&gt;="&amp;$B$3,BITACORA!$B$4:$B$7322,"&lt;="&amp;$B$4)</f>
        <v>0</v>
      </c>
      <c r="AK435" s="165">
        <f>COUNTIFS(BITACORA!$C$4:$C$7322,$B$7:$B$501,BITACORA!$E$4:$E$7322,$E$6:$AM$6,BITACORA!$B$4:$B$7322,"&gt;="&amp;$B$3,BITACORA!$B$4:$B$7322,"&lt;="&amp;$B$4)</f>
        <v>0</v>
      </c>
      <c r="AL435" s="165">
        <f>COUNTIFS(BITACORA!$C$4:$C$7322,$B$7:$B$501,BITACORA!$E$4:$E$7322,$E$6:$AM$6,BITACORA!$B$4:$B$7322,"&gt;="&amp;$B$3,BITACORA!$B$4:$B$7322,"&lt;="&amp;$B$4)</f>
        <v>0</v>
      </c>
      <c r="AM435" s="165">
        <f>COUNTIFS(BITACORA!$C$4:$C$7322,$B$7:$B$501,BITACORA!$E$4:$E$7322,$E$6:$AM$6,BITACORA!$B$4:$B$7322,"&gt;="&amp;$B$3,BITACORA!$B$4:$B$7322,"&lt;="&amp;$B$4)</f>
        <v>0</v>
      </c>
    </row>
    <row r="436" spans="1:39">
      <c r="A436" s="141"/>
      <c r="B436" s="165"/>
      <c r="C436" s="165"/>
      <c r="D436" s="164">
        <f t="shared" si="0"/>
        <v>0</v>
      </c>
      <c r="E436" s="165">
        <f>COUNTIFS(BITACORA!$C$4:$C$7322,$B$7:$B$501,BITACORA!$E$4:$E$7322,$E$6:$AM$6,BITACORA!$B$4:$B$7322,"&gt;="&amp;$B$3,BITACORA!$B$4:$B$7322,"&lt;="&amp;$B$4)</f>
        <v>0</v>
      </c>
      <c r="F436" s="165">
        <f>COUNTIFS(BITACORA!$C$4:$C$7322,$B$7:$B$501,BITACORA!$E$4:$E$7322,$E$6:$AM$6,BITACORA!$B$4:$B$7322,"&gt;="&amp;$B$3,BITACORA!$B$4:$B$7322,"&lt;="&amp;$B$4)</f>
        <v>0</v>
      </c>
      <c r="G436" s="165">
        <f>COUNTIFS(BITACORA!$C$4:$C$7322,$B$7:$B$501,BITACORA!$E$4:$E$7322,$E$6:$AM$6,BITACORA!$B$4:$B$7322,"&gt;="&amp;$B$3,BITACORA!$B$4:$B$7322,"&lt;="&amp;$B$4)</f>
        <v>0</v>
      </c>
      <c r="H436" s="165">
        <f>COUNTIFS(BITACORA!$C$4:$C$7322,$B$7:$B$501,BITACORA!$E$4:$E$7322,$E$6:$AM$6,BITACORA!$B$4:$B$7322,"&gt;="&amp;$B$3,BITACORA!$B$4:$B$7322,"&lt;="&amp;$B$4)</f>
        <v>0</v>
      </c>
      <c r="I436" s="165">
        <f>COUNTIFS(BITACORA!$C$4:$C$7322,$B$7:$B$501,BITACORA!$E$4:$E$7322,$E$6:$AM$6,BITACORA!$B$4:$B$7322,"&gt;="&amp;$B$3,BITACORA!$B$4:$B$7322,"&lt;="&amp;$B$4)</f>
        <v>0</v>
      </c>
      <c r="J436" s="165">
        <f>COUNTIFS(BITACORA!$C$4:$C$7322,$B$7:$B$501,BITACORA!$E$4:$E$7322,$E$6:$AM$6,BITACORA!$B$4:$B$7322,"&gt;="&amp;$B$3,BITACORA!$B$4:$B$7322,"&lt;="&amp;$B$4)</f>
        <v>0</v>
      </c>
      <c r="K436" s="165">
        <f>COUNTIFS(BITACORA!$C$4:$C$7322,$B$7:$B$501,BITACORA!$E$4:$E$7322,$E$6:$AM$6,BITACORA!$B$4:$B$7322,"&gt;="&amp;$B$3,BITACORA!$B$4:$B$7322,"&lt;="&amp;$B$4)</f>
        <v>0</v>
      </c>
      <c r="L436" s="165">
        <f>COUNTIFS(BITACORA!$C$4:$C$7322,$B$7:$B$501,BITACORA!$E$4:$E$7322,$E$6:$AM$6,BITACORA!$B$4:$B$7322,"&gt;="&amp;$B$3,BITACORA!$B$4:$B$7322,"&lt;="&amp;$B$4)</f>
        <v>0</v>
      </c>
      <c r="M436" s="165">
        <f>COUNTIFS(BITACORA!$C$4:$C$7322,$B$7:$B$501,BITACORA!$E$4:$E$7322,$E$6:$AM$6,BITACORA!$B$4:$B$7322,"&gt;="&amp;$B$3,BITACORA!$B$4:$B$7322,"&lt;="&amp;$B$4)</f>
        <v>0</v>
      </c>
      <c r="N436" s="165">
        <f>COUNTIFS(BITACORA!$C$4:$C$7322,$B$7:$B$501,BITACORA!$E$4:$E$7322,$E$6:$AM$6,BITACORA!$B$4:$B$7322,"&gt;="&amp;$B$3,BITACORA!$B$4:$B$7322,"&lt;="&amp;$B$4)</f>
        <v>0</v>
      </c>
      <c r="O436" s="165">
        <f>COUNTIFS(BITACORA!$C$4:$C$7322,$B$7:$B$501,BITACORA!$E$4:$E$7322,$E$6:$AM$6,BITACORA!$B$4:$B$7322,"&gt;="&amp;$B$3,BITACORA!$B$4:$B$7322,"&lt;="&amp;$B$4)</f>
        <v>0</v>
      </c>
      <c r="P436" s="165">
        <f>COUNTIFS(BITACORA!$C$4:$C$7322,$B$7:$B$501,BITACORA!$E$4:$E$7322,$E$6:$AM$6,BITACORA!$B$4:$B$7322,"&gt;="&amp;$B$3,BITACORA!$B$4:$B$7322,"&lt;="&amp;$B$4)</f>
        <v>0</v>
      </c>
      <c r="Q436" s="165">
        <f>COUNTIFS(BITACORA!$C$4:$C$7322,$B$7:$B$501,BITACORA!$E$4:$E$7322,$E$6:$AM$6,BITACORA!$B$4:$B$7322,"&gt;="&amp;$B$3,BITACORA!$B$4:$B$7322,"&lt;="&amp;$B$4)</f>
        <v>0</v>
      </c>
      <c r="R436" s="165">
        <f>COUNTIFS(BITACORA!$C$4:$C$7322,$B$7:$B$501,BITACORA!$E$4:$E$7322,$E$6:$AM$6,BITACORA!$B$4:$B$7322,"&gt;="&amp;$B$3,BITACORA!$B$4:$B$7322,"&lt;="&amp;$B$4)</f>
        <v>0</v>
      </c>
      <c r="S436" s="165">
        <f>COUNTIFS(BITACORA!$C$4:$C$7322,$B$7:$B$501,BITACORA!$E$4:$E$7322,$E$6:$AM$6,BITACORA!$B$4:$B$7322,"&gt;="&amp;$B$3,BITACORA!$B$4:$B$7322,"&lt;="&amp;$B$4)</f>
        <v>0</v>
      </c>
      <c r="T436" s="165">
        <f>COUNTIFS(BITACORA!$C$4:$C$7322,$B$7:$B$501,BITACORA!$E$4:$E$7322,$E$6:$AM$6,BITACORA!$B$4:$B$7322,"&gt;="&amp;$B$3,BITACORA!$B$4:$B$7322,"&lt;="&amp;$B$4)</f>
        <v>0</v>
      </c>
      <c r="U436" s="165">
        <f>COUNTIFS(BITACORA!$C$4:$C$7322,$B$7:$B$501,BITACORA!$E$4:$E$7322,$E$6:$AM$6,BITACORA!$B$4:$B$7322,"&gt;="&amp;$B$3,BITACORA!$B$4:$B$7322,"&lt;="&amp;$B$4)</f>
        <v>0</v>
      </c>
      <c r="V436" s="165">
        <f>COUNTIFS(BITACORA!$C$4:$C$7322,$B$7:$B$501,BITACORA!$E$4:$E$7322,$E$6:$AM$6,BITACORA!$B$4:$B$7322,"&gt;="&amp;$B$3,BITACORA!$B$4:$B$7322,"&lt;="&amp;$B$4)</f>
        <v>0</v>
      </c>
      <c r="W436" s="165">
        <f>COUNTIFS(BITACORA!$C$4:$C$7322,$B$7:$B$501,BITACORA!$E$4:$E$7322,$E$6:$AM$6,BITACORA!$B$4:$B$7322,"&gt;="&amp;$B$3,BITACORA!$B$4:$B$7322,"&lt;="&amp;$B$4)</f>
        <v>0</v>
      </c>
      <c r="X436" s="165">
        <f>COUNTIFS(BITACORA!$C$4:$C$7322,$B$7:$B$501,BITACORA!$E$4:$E$7322,$E$6:$AM$6,BITACORA!$B$4:$B$7322,"&gt;="&amp;$B$3,BITACORA!$B$4:$B$7322,"&lt;="&amp;$B$4)</f>
        <v>0</v>
      </c>
      <c r="Y436" s="165">
        <f>COUNTIFS(BITACORA!$C$4:$C$7322,$B$7:$B$501,BITACORA!$E$4:$E$7322,$E$6:$AM$6,BITACORA!$B$4:$B$7322,"&gt;="&amp;$B$3,BITACORA!$B$4:$B$7322,"&lt;="&amp;$B$4)</f>
        <v>0</v>
      </c>
      <c r="Z436" s="165">
        <f>COUNTIFS(BITACORA!$C$4:$C$7322,$B$7:$B$501,BITACORA!$E$4:$E$7322,$E$6:$AM$6,BITACORA!$B$4:$B$7322,"&gt;="&amp;$B$3,BITACORA!$B$4:$B$7322,"&lt;="&amp;$B$4)</f>
        <v>0</v>
      </c>
      <c r="AA436" s="165">
        <f>COUNTIFS(BITACORA!$C$4:$C$7322,$B$7:$B$501,BITACORA!$E$4:$E$7322,$E$6:$AM$6,BITACORA!$B$4:$B$7322,"&gt;="&amp;$B$3,BITACORA!$B$4:$B$7322,"&lt;="&amp;$B$4)</f>
        <v>0</v>
      </c>
      <c r="AB436" s="165">
        <f>COUNTIFS(BITACORA!$C$4:$C$7322,$B$7:$B$501,BITACORA!$E$4:$E$7322,$E$6:$AM$6,BITACORA!$B$4:$B$7322,"&gt;="&amp;$B$3,BITACORA!$B$4:$B$7322,"&lt;="&amp;$B$4)</f>
        <v>0</v>
      </c>
      <c r="AC436" s="165">
        <f>COUNTIFS(BITACORA!$C$4:$C$7322,$B$7:$B$501,BITACORA!$E$4:$E$7322,$E$6:$AM$6,BITACORA!$B$4:$B$7322,"&gt;="&amp;$B$3,BITACORA!$B$4:$B$7322,"&lt;="&amp;$B$4)</f>
        <v>0</v>
      </c>
      <c r="AD436" s="165">
        <f>COUNTIFS(BITACORA!$C$4:$C$7322,$B$7:$B$501,BITACORA!$E$4:$E$7322,$E$6:$AM$6,BITACORA!$B$4:$B$7322,"&gt;="&amp;$B$3,BITACORA!$B$4:$B$7322,"&lt;="&amp;$B$4)</f>
        <v>0</v>
      </c>
      <c r="AE436" s="165">
        <f>COUNTIFS(BITACORA!$C$4:$C$7322,$B$7:$B$501,BITACORA!$E$4:$E$7322,$E$6:$AM$6,BITACORA!$B$4:$B$7322,"&gt;="&amp;$B$3,BITACORA!$B$4:$B$7322,"&lt;="&amp;$B$4)</f>
        <v>0</v>
      </c>
      <c r="AF436" s="165">
        <f>COUNTIFS(BITACORA!$C$4:$C$7322,$B$7:$B$501,BITACORA!$E$4:$E$7322,$E$6:$AM$6,BITACORA!$B$4:$B$7322,"&gt;="&amp;$B$3,BITACORA!$B$4:$B$7322,"&lt;="&amp;$B$4)</f>
        <v>0</v>
      </c>
      <c r="AG436" s="165">
        <f>COUNTIFS(BITACORA!$C$4:$C$7322,$B$7:$B$501,BITACORA!$E$4:$E$7322,$E$6:$AM$6,BITACORA!$B$4:$B$7322,"&gt;="&amp;$B$3,BITACORA!$B$4:$B$7322,"&lt;="&amp;$B$4)</f>
        <v>0</v>
      </c>
      <c r="AH436" s="165">
        <f>COUNTIFS(BITACORA!$C$4:$C$7322,$B$7:$B$501,BITACORA!$E$4:$E$7322,$E$6:$AM$6,BITACORA!$B$4:$B$7322,"&gt;="&amp;$B$3,BITACORA!$B$4:$B$7322,"&lt;="&amp;$B$4)</f>
        <v>0</v>
      </c>
      <c r="AI436" s="165">
        <f>COUNTIFS(BITACORA!$C$4:$C$7322,$B$7:$B$501,BITACORA!$E$4:$E$7322,$E$6:$AM$6,BITACORA!$B$4:$B$7322,"&gt;="&amp;$B$3,BITACORA!$B$4:$B$7322,"&lt;="&amp;$B$4)</f>
        <v>0</v>
      </c>
      <c r="AJ436" s="165">
        <f>COUNTIFS(BITACORA!$C$4:$C$7322,$B$7:$B$501,BITACORA!$E$4:$E$7322,$E$6:$AM$6,BITACORA!$B$4:$B$7322,"&gt;="&amp;$B$3,BITACORA!$B$4:$B$7322,"&lt;="&amp;$B$4)</f>
        <v>0</v>
      </c>
      <c r="AK436" s="165">
        <f>COUNTIFS(BITACORA!$C$4:$C$7322,$B$7:$B$501,BITACORA!$E$4:$E$7322,$E$6:$AM$6,BITACORA!$B$4:$B$7322,"&gt;="&amp;$B$3,BITACORA!$B$4:$B$7322,"&lt;="&amp;$B$4)</f>
        <v>0</v>
      </c>
      <c r="AL436" s="165">
        <f>COUNTIFS(BITACORA!$C$4:$C$7322,$B$7:$B$501,BITACORA!$E$4:$E$7322,$E$6:$AM$6,BITACORA!$B$4:$B$7322,"&gt;="&amp;$B$3,BITACORA!$B$4:$B$7322,"&lt;="&amp;$B$4)</f>
        <v>0</v>
      </c>
      <c r="AM436" s="165">
        <f>COUNTIFS(BITACORA!$C$4:$C$7322,$B$7:$B$501,BITACORA!$E$4:$E$7322,$E$6:$AM$6,BITACORA!$B$4:$B$7322,"&gt;="&amp;$B$3,BITACORA!$B$4:$B$7322,"&lt;="&amp;$B$4)</f>
        <v>0</v>
      </c>
    </row>
    <row r="437" spans="1:39">
      <c r="A437" s="141"/>
      <c r="B437" s="165"/>
      <c r="C437" s="165"/>
      <c r="D437" s="164">
        <f t="shared" si="0"/>
        <v>0</v>
      </c>
      <c r="E437" s="165">
        <f>COUNTIFS(BITACORA!$C$4:$C$7322,$B$7:$B$501,BITACORA!$E$4:$E$7322,$E$6:$AM$6,BITACORA!$B$4:$B$7322,"&gt;="&amp;$B$3,BITACORA!$B$4:$B$7322,"&lt;="&amp;$B$4)</f>
        <v>0</v>
      </c>
      <c r="F437" s="165">
        <f>COUNTIFS(BITACORA!$C$4:$C$7322,$B$7:$B$501,BITACORA!$E$4:$E$7322,$E$6:$AM$6,BITACORA!$B$4:$B$7322,"&gt;="&amp;$B$3,BITACORA!$B$4:$B$7322,"&lt;="&amp;$B$4)</f>
        <v>0</v>
      </c>
      <c r="G437" s="165">
        <f>COUNTIFS(BITACORA!$C$4:$C$7322,$B$7:$B$501,BITACORA!$E$4:$E$7322,$E$6:$AM$6,BITACORA!$B$4:$B$7322,"&gt;="&amp;$B$3,BITACORA!$B$4:$B$7322,"&lt;="&amp;$B$4)</f>
        <v>0</v>
      </c>
      <c r="H437" s="165">
        <f>COUNTIFS(BITACORA!$C$4:$C$7322,$B$7:$B$501,BITACORA!$E$4:$E$7322,$E$6:$AM$6,BITACORA!$B$4:$B$7322,"&gt;="&amp;$B$3,BITACORA!$B$4:$B$7322,"&lt;="&amp;$B$4)</f>
        <v>0</v>
      </c>
      <c r="I437" s="165">
        <f>COUNTIFS(BITACORA!$C$4:$C$7322,$B$7:$B$501,BITACORA!$E$4:$E$7322,$E$6:$AM$6,BITACORA!$B$4:$B$7322,"&gt;="&amp;$B$3,BITACORA!$B$4:$B$7322,"&lt;="&amp;$B$4)</f>
        <v>0</v>
      </c>
      <c r="J437" s="165">
        <f>COUNTIFS(BITACORA!$C$4:$C$7322,$B$7:$B$501,BITACORA!$E$4:$E$7322,$E$6:$AM$6,BITACORA!$B$4:$B$7322,"&gt;="&amp;$B$3,BITACORA!$B$4:$B$7322,"&lt;="&amp;$B$4)</f>
        <v>0</v>
      </c>
      <c r="K437" s="165">
        <f>COUNTIFS(BITACORA!$C$4:$C$7322,$B$7:$B$501,BITACORA!$E$4:$E$7322,$E$6:$AM$6,BITACORA!$B$4:$B$7322,"&gt;="&amp;$B$3,BITACORA!$B$4:$B$7322,"&lt;="&amp;$B$4)</f>
        <v>0</v>
      </c>
      <c r="L437" s="165">
        <f>COUNTIFS(BITACORA!$C$4:$C$7322,$B$7:$B$501,BITACORA!$E$4:$E$7322,$E$6:$AM$6,BITACORA!$B$4:$B$7322,"&gt;="&amp;$B$3,BITACORA!$B$4:$B$7322,"&lt;="&amp;$B$4)</f>
        <v>0</v>
      </c>
      <c r="M437" s="165">
        <f>COUNTIFS(BITACORA!$C$4:$C$7322,$B$7:$B$501,BITACORA!$E$4:$E$7322,$E$6:$AM$6,BITACORA!$B$4:$B$7322,"&gt;="&amp;$B$3,BITACORA!$B$4:$B$7322,"&lt;="&amp;$B$4)</f>
        <v>0</v>
      </c>
      <c r="N437" s="165">
        <f>COUNTIFS(BITACORA!$C$4:$C$7322,$B$7:$B$501,BITACORA!$E$4:$E$7322,$E$6:$AM$6,BITACORA!$B$4:$B$7322,"&gt;="&amp;$B$3,BITACORA!$B$4:$B$7322,"&lt;="&amp;$B$4)</f>
        <v>0</v>
      </c>
      <c r="O437" s="165">
        <f>COUNTIFS(BITACORA!$C$4:$C$7322,$B$7:$B$501,BITACORA!$E$4:$E$7322,$E$6:$AM$6,BITACORA!$B$4:$B$7322,"&gt;="&amp;$B$3,BITACORA!$B$4:$B$7322,"&lt;="&amp;$B$4)</f>
        <v>0</v>
      </c>
      <c r="P437" s="165">
        <f>COUNTIFS(BITACORA!$C$4:$C$7322,$B$7:$B$501,BITACORA!$E$4:$E$7322,$E$6:$AM$6,BITACORA!$B$4:$B$7322,"&gt;="&amp;$B$3,BITACORA!$B$4:$B$7322,"&lt;="&amp;$B$4)</f>
        <v>0</v>
      </c>
      <c r="Q437" s="165">
        <f>COUNTIFS(BITACORA!$C$4:$C$7322,$B$7:$B$501,BITACORA!$E$4:$E$7322,$E$6:$AM$6,BITACORA!$B$4:$B$7322,"&gt;="&amp;$B$3,BITACORA!$B$4:$B$7322,"&lt;="&amp;$B$4)</f>
        <v>0</v>
      </c>
      <c r="R437" s="165">
        <f>COUNTIFS(BITACORA!$C$4:$C$7322,$B$7:$B$501,BITACORA!$E$4:$E$7322,$E$6:$AM$6,BITACORA!$B$4:$B$7322,"&gt;="&amp;$B$3,BITACORA!$B$4:$B$7322,"&lt;="&amp;$B$4)</f>
        <v>0</v>
      </c>
      <c r="S437" s="165">
        <f>COUNTIFS(BITACORA!$C$4:$C$7322,$B$7:$B$501,BITACORA!$E$4:$E$7322,$E$6:$AM$6,BITACORA!$B$4:$B$7322,"&gt;="&amp;$B$3,BITACORA!$B$4:$B$7322,"&lt;="&amp;$B$4)</f>
        <v>0</v>
      </c>
      <c r="T437" s="165">
        <f>COUNTIFS(BITACORA!$C$4:$C$7322,$B$7:$B$501,BITACORA!$E$4:$E$7322,$E$6:$AM$6,BITACORA!$B$4:$B$7322,"&gt;="&amp;$B$3,BITACORA!$B$4:$B$7322,"&lt;="&amp;$B$4)</f>
        <v>0</v>
      </c>
      <c r="U437" s="165">
        <f>COUNTIFS(BITACORA!$C$4:$C$7322,$B$7:$B$501,BITACORA!$E$4:$E$7322,$E$6:$AM$6,BITACORA!$B$4:$B$7322,"&gt;="&amp;$B$3,BITACORA!$B$4:$B$7322,"&lt;="&amp;$B$4)</f>
        <v>0</v>
      </c>
      <c r="V437" s="165">
        <f>COUNTIFS(BITACORA!$C$4:$C$7322,$B$7:$B$501,BITACORA!$E$4:$E$7322,$E$6:$AM$6,BITACORA!$B$4:$B$7322,"&gt;="&amp;$B$3,BITACORA!$B$4:$B$7322,"&lt;="&amp;$B$4)</f>
        <v>0</v>
      </c>
      <c r="W437" s="165">
        <f>COUNTIFS(BITACORA!$C$4:$C$7322,$B$7:$B$501,BITACORA!$E$4:$E$7322,$E$6:$AM$6,BITACORA!$B$4:$B$7322,"&gt;="&amp;$B$3,BITACORA!$B$4:$B$7322,"&lt;="&amp;$B$4)</f>
        <v>0</v>
      </c>
      <c r="X437" s="165">
        <f>COUNTIFS(BITACORA!$C$4:$C$7322,$B$7:$B$501,BITACORA!$E$4:$E$7322,$E$6:$AM$6,BITACORA!$B$4:$B$7322,"&gt;="&amp;$B$3,BITACORA!$B$4:$B$7322,"&lt;="&amp;$B$4)</f>
        <v>0</v>
      </c>
      <c r="Y437" s="165">
        <f>COUNTIFS(BITACORA!$C$4:$C$7322,$B$7:$B$501,BITACORA!$E$4:$E$7322,$E$6:$AM$6,BITACORA!$B$4:$B$7322,"&gt;="&amp;$B$3,BITACORA!$B$4:$B$7322,"&lt;="&amp;$B$4)</f>
        <v>0</v>
      </c>
      <c r="Z437" s="165">
        <f>COUNTIFS(BITACORA!$C$4:$C$7322,$B$7:$B$501,BITACORA!$E$4:$E$7322,$E$6:$AM$6,BITACORA!$B$4:$B$7322,"&gt;="&amp;$B$3,BITACORA!$B$4:$B$7322,"&lt;="&amp;$B$4)</f>
        <v>0</v>
      </c>
      <c r="AA437" s="165">
        <f>COUNTIFS(BITACORA!$C$4:$C$7322,$B$7:$B$501,BITACORA!$E$4:$E$7322,$E$6:$AM$6,BITACORA!$B$4:$B$7322,"&gt;="&amp;$B$3,BITACORA!$B$4:$B$7322,"&lt;="&amp;$B$4)</f>
        <v>0</v>
      </c>
      <c r="AB437" s="165">
        <f>COUNTIFS(BITACORA!$C$4:$C$7322,$B$7:$B$501,BITACORA!$E$4:$E$7322,$E$6:$AM$6,BITACORA!$B$4:$B$7322,"&gt;="&amp;$B$3,BITACORA!$B$4:$B$7322,"&lt;="&amp;$B$4)</f>
        <v>0</v>
      </c>
      <c r="AC437" s="165">
        <f>COUNTIFS(BITACORA!$C$4:$C$7322,$B$7:$B$501,BITACORA!$E$4:$E$7322,$E$6:$AM$6,BITACORA!$B$4:$B$7322,"&gt;="&amp;$B$3,BITACORA!$B$4:$B$7322,"&lt;="&amp;$B$4)</f>
        <v>0</v>
      </c>
      <c r="AD437" s="165">
        <f>COUNTIFS(BITACORA!$C$4:$C$7322,$B$7:$B$501,BITACORA!$E$4:$E$7322,$E$6:$AM$6,BITACORA!$B$4:$B$7322,"&gt;="&amp;$B$3,BITACORA!$B$4:$B$7322,"&lt;="&amp;$B$4)</f>
        <v>0</v>
      </c>
      <c r="AE437" s="165">
        <f>COUNTIFS(BITACORA!$C$4:$C$7322,$B$7:$B$501,BITACORA!$E$4:$E$7322,$E$6:$AM$6,BITACORA!$B$4:$B$7322,"&gt;="&amp;$B$3,BITACORA!$B$4:$B$7322,"&lt;="&amp;$B$4)</f>
        <v>0</v>
      </c>
      <c r="AF437" s="165">
        <f>COUNTIFS(BITACORA!$C$4:$C$7322,$B$7:$B$501,BITACORA!$E$4:$E$7322,$E$6:$AM$6,BITACORA!$B$4:$B$7322,"&gt;="&amp;$B$3,BITACORA!$B$4:$B$7322,"&lt;="&amp;$B$4)</f>
        <v>0</v>
      </c>
      <c r="AG437" s="165">
        <f>COUNTIFS(BITACORA!$C$4:$C$7322,$B$7:$B$501,BITACORA!$E$4:$E$7322,$E$6:$AM$6,BITACORA!$B$4:$B$7322,"&gt;="&amp;$B$3,BITACORA!$B$4:$B$7322,"&lt;="&amp;$B$4)</f>
        <v>0</v>
      </c>
      <c r="AH437" s="165">
        <f>COUNTIFS(BITACORA!$C$4:$C$7322,$B$7:$B$501,BITACORA!$E$4:$E$7322,$E$6:$AM$6,BITACORA!$B$4:$B$7322,"&gt;="&amp;$B$3,BITACORA!$B$4:$B$7322,"&lt;="&amp;$B$4)</f>
        <v>0</v>
      </c>
      <c r="AI437" s="165">
        <f>COUNTIFS(BITACORA!$C$4:$C$7322,$B$7:$B$501,BITACORA!$E$4:$E$7322,$E$6:$AM$6,BITACORA!$B$4:$B$7322,"&gt;="&amp;$B$3,BITACORA!$B$4:$B$7322,"&lt;="&amp;$B$4)</f>
        <v>0</v>
      </c>
      <c r="AJ437" s="165">
        <f>COUNTIFS(BITACORA!$C$4:$C$7322,$B$7:$B$501,BITACORA!$E$4:$E$7322,$E$6:$AM$6,BITACORA!$B$4:$B$7322,"&gt;="&amp;$B$3,BITACORA!$B$4:$B$7322,"&lt;="&amp;$B$4)</f>
        <v>0</v>
      </c>
      <c r="AK437" s="165">
        <f>COUNTIFS(BITACORA!$C$4:$C$7322,$B$7:$B$501,BITACORA!$E$4:$E$7322,$E$6:$AM$6,BITACORA!$B$4:$B$7322,"&gt;="&amp;$B$3,BITACORA!$B$4:$B$7322,"&lt;="&amp;$B$4)</f>
        <v>0</v>
      </c>
      <c r="AL437" s="165">
        <f>COUNTIFS(BITACORA!$C$4:$C$7322,$B$7:$B$501,BITACORA!$E$4:$E$7322,$E$6:$AM$6,BITACORA!$B$4:$B$7322,"&gt;="&amp;$B$3,BITACORA!$B$4:$B$7322,"&lt;="&amp;$B$4)</f>
        <v>0</v>
      </c>
      <c r="AM437" s="165">
        <f>COUNTIFS(BITACORA!$C$4:$C$7322,$B$7:$B$501,BITACORA!$E$4:$E$7322,$E$6:$AM$6,BITACORA!$B$4:$B$7322,"&gt;="&amp;$B$3,BITACORA!$B$4:$B$7322,"&lt;="&amp;$B$4)</f>
        <v>0</v>
      </c>
    </row>
    <row r="438" spans="1:39">
      <c r="A438" s="141"/>
      <c r="B438" s="165"/>
      <c r="C438" s="165"/>
      <c r="D438" s="164">
        <f t="shared" si="0"/>
        <v>0</v>
      </c>
      <c r="E438" s="165">
        <f>COUNTIFS(BITACORA!$C$4:$C$7322,$B$7:$B$501,BITACORA!$E$4:$E$7322,$E$6:$AM$6,BITACORA!$B$4:$B$7322,"&gt;="&amp;$B$3,BITACORA!$B$4:$B$7322,"&lt;="&amp;$B$4)</f>
        <v>0</v>
      </c>
      <c r="F438" s="165">
        <f>COUNTIFS(BITACORA!$C$4:$C$7322,$B$7:$B$501,BITACORA!$E$4:$E$7322,$E$6:$AM$6,BITACORA!$B$4:$B$7322,"&gt;="&amp;$B$3,BITACORA!$B$4:$B$7322,"&lt;="&amp;$B$4)</f>
        <v>0</v>
      </c>
      <c r="G438" s="165">
        <f>COUNTIFS(BITACORA!$C$4:$C$7322,$B$7:$B$501,BITACORA!$E$4:$E$7322,$E$6:$AM$6,BITACORA!$B$4:$B$7322,"&gt;="&amp;$B$3,BITACORA!$B$4:$B$7322,"&lt;="&amp;$B$4)</f>
        <v>0</v>
      </c>
      <c r="H438" s="165">
        <f>COUNTIFS(BITACORA!$C$4:$C$7322,$B$7:$B$501,BITACORA!$E$4:$E$7322,$E$6:$AM$6,BITACORA!$B$4:$B$7322,"&gt;="&amp;$B$3,BITACORA!$B$4:$B$7322,"&lt;="&amp;$B$4)</f>
        <v>0</v>
      </c>
      <c r="I438" s="165">
        <f>COUNTIFS(BITACORA!$C$4:$C$7322,$B$7:$B$501,BITACORA!$E$4:$E$7322,$E$6:$AM$6,BITACORA!$B$4:$B$7322,"&gt;="&amp;$B$3,BITACORA!$B$4:$B$7322,"&lt;="&amp;$B$4)</f>
        <v>0</v>
      </c>
      <c r="J438" s="165">
        <f>COUNTIFS(BITACORA!$C$4:$C$7322,$B$7:$B$501,BITACORA!$E$4:$E$7322,$E$6:$AM$6,BITACORA!$B$4:$B$7322,"&gt;="&amp;$B$3,BITACORA!$B$4:$B$7322,"&lt;="&amp;$B$4)</f>
        <v>0</v>
      </c>
      <c r="K438" s="165">
        <f>COUNTIFS(BITACORA!$C$4:$C$7322,$B$7:$B$501,BITACORA!$E$4:$E$7322,$E$6:$AM$6,BITACORA!$B$4:$B$7322,"&gt;="&amp;$B$3,BITACORA!$B$4:$B$7322,"&lt;="&amp;$B$4)</f>
        <v>0</v>
      </c>
      <c r="L438" s="165">
        <f>COUNTIFS(BITACORA!$C$4:$C$7322,$B$7:$B$501,BITACORA!$E$4:$E$7322,$E$6:$AM$6,BITACORA!$B$4:$B$7322,"&gt;="&amp;$B$3,BITACORA!$B$4:$B$7322,"&lt;="&amp;$B$4)</f>
        <v>0</v>
      </c>
      <c r="M438" s="165">
        <f>COUNTIFS(BITACORA!$C$4:$C$7322,$B$7:$B$501,BITACORA!$E$4:$E$7322,$E$6:$AM$6,BITACORA!$B$4:$B$7322,"&gt;="&amp;$B$3,BITACORA!$B$4:$B$7322,"&lt;="&amp;$B$4)</f>
        <v>0</v>
      </c>
      <c r="N438" s="165">
        <f>COUNTIFS(BITACORA!$C$4:$C$7322,$B$7:$B$501,BITACORA!$E$4:$E$7322,$E$6:$AM$6,BITACORA!$B$4:$B$7322,"&gt;="&amp;$B$3,BITACORA!$B$4:$B$7322,"&lt;="&amp;$B$4)</f>
        <v>0</v>
      </c>
      <c r="O438" s="165">
        <f>COUNTIFS(BITACORA!$C$4:$C$7322,$B$7:$B$501,BITACORA!$E$4:$E$7322,$E$6:$AM$6,BITACORA!$B$4:$B$7322,"&gt;="&amp;$B$3,BITACORA!$B$4:$B$7322,"&lt;="&amp;$B$4)</f>
        <v>0</v>
      </c>
      <c r="P438" s="165">
        <f>COUNTIFS(BITACORA!$C$4:$C$7322,$B$7:$B$501,BITACORA!$E$4:$E$7322,$E$6:$AM$6,BITACORA!$B$4:$B$7322,"&gt;="&amp;$B$3,BITACORA!$B$4:$B$7322,"&lt;="&amp;$B$4)</f>
        <v>0</v>
      </c>
      <c r="Q438" s="165">
        <f>COUNTIFS(BITACORA!$C$4:$C$7322,$B$7:$B$501,BITACORA!$E$4:$E$7322,$E$6:$AM$6,BITACORA!$B$4:$B$7322,"&gt;="&amp;$B$3,BITACORA!$B$4:$B$7322,"&lt;="&amp;$B$4)</f>
        <v>0</v>
      </c>
      <c r="R438" s="165">
        <f>COUNTIFS(BITACORA!$C$4:$C$7322,$B$7:$B$501,BITACORA!$E$4:$E$7322,$E$6:$AM$6,BITACORA!$B$4:$B$7322,"&gt;="&amp;$B$3,BITACORA!$B$4:$B$7322,"&lt;="&amp;$B$4)</f>
        <v>0</v>
      </c>
      <c r="S438" s="165">
        <f>COUNTIFS(BITACORA!$C$4:$C$7322,$B$7:$B$501,BITACORA!$E$4:$E$7322,$E$6:$AM$6,BITACORA!$B$4:$B$7322,"&gt;="&amp;$B$3,BITACORA!$B$4:$B$7322,"&lt;="&amp;$B$4)</f>
        <v>0</v>
      </c>
      <c r="T438" s="165">
        <f>COUNTIFS(BITACORA!$C$4:$C$7322,$B$7:$B$501,BITACORA!$E$4:$E$7322,$E$6:$AM$6,BITACORA!$B$4:$B$7322,"&gt;="&amp;$B$3,BITACORA!$B$4:$B$7322,"&lt;="&amp;$B$4)</f>
        <v>0</v>
      </c>
      <c r="U438" s="165">
        <f>COUNTIFS(BITACORA!$C$4:$C$7322,$B$7:$B$501,BITACORA!$E$4:$E$7322,$E$6:$AM$6,BITACORA!$B$4:$B$7322,"&gt;="&amp;$B$3,BITACORA!$B$4:$B$7322,"&lt;="&amp;$B$4)</f>
        <v>0</v>
      </c>
      <c r="V438" s="165">
        <f>COUNTIFS(BITACORA!$C$4:$C$7322,$B$7:$B$501,BITACORA!$E$4:$E$7322,$E$6:$AM$6,BITACORA!$B$4:$B$7322,"&gt;="&amp;$B$3,BITACORA!$B$4:$B$7322,"&lt;="&amp;$B$4)</f>
        <v>0</v>
      </c>
      <c r="W438" s="165">
        <f>COUNTIFS(BITACORA!$C$4:$C$7322,$B$7:$B$501,BITACORA!$E$4:$E$7322,$E$6:$AM$6,BITACORA!$B$4:$B$7322,"&gt;="&amp;$B$3,BITACORA!$B$4:$B$7322,"&lt;="&amp;$B$4)</f>
        <v>0</v>
      </c>
      <c r="X438" s="165">
        <f>COUNTIFS(BITACORA!$C$4:$C$7322,$B$7:$B$501,BITACORA!$E$4:$E$7322,$E$6:$AM$6,BITACORA!$B$4:$B$7322,"&gt;="&amp;$B$3,BITACORA!$B$4:$B$7322,"&lt;="&amp;$B$4)</f>
        <v>0</v>
      </c>
      <c r="Y438" s="165">
        <f>COUNTIFS(BITACORA!$C$4:$C$7322,$B$7:$B$501,BITACORA!$E$4:$E$7322,$E$6:$AM$6,BITACORA!$B$4:$B$7322,"&gt;="&amp;$B$3,BITACORA!$B$4:$B$7322,"&lt;="&amp;$B$4)</f>
        <v>0</v>
      </c>
      <c r="Z438" s="165">
        <f>COUNTIFS(BITACORA!$C$4:$C$7322,$B$7:$B$501,BITACORA!$E$4:$E$7322,$E$6:$AM$6,BITACORA!$B$4:$B$7322,"&gt;="&amp;$B$3,BITACORA!$B$4:$B$7322,"&lt;="&amp;$B$4)</f>
        <v>0</v>
      </c>
      <c r="AA438" s="165">
        <f>COUNTIFS(BITACORA!$C$4:$C$7322,$B$7:$B$501,BITACORA!$E$4:$E$7322,$E$6:$AM$6,BITACORA!$B$4:$B$7322,"&gt;="&amp;$B$3,BITACORA!$B$4:$B$7322,"&lt;="&amp;$B$4)</f>
        <v>0</v>
      </c>
      <c r="AB438" s="165">
        <f>COUNTIFS(BITACORA!$C$4:$C$7322,$B$7:$B$501,BITACORA!$E$4:$E$7322,$E$6:$AM$6,BITACORA!$B$4:$B$7322,"&gt;="&amp;$B$3,BITACORA!$B$4:$B$7322,"&lt;="&amp;$B$4)</f>
        <v>0</v>
      </c>
      <c r="AC438" s="165">
        <f>COUNTIFS(BITACORA!$C$4:$C$7322,$B$7:$B$501,BITACORA!$E$4:$E$7322,$E$6:$AM$6,BITACORA!$B$4:$B$7322,"&gt;="&amp;$B$3,BITACORA!$B$4:$B$7322,"&lt;="&amp;$B$4)</f>
        <v>0</v>
      </c>
      <c r="AD438" s="165">
        <f>COUNTIFS(BITACORA!$C$4:$C$7322,$B$7:$B$501,BITACORA!$E$4:$E$7322,$E$6:$AM$6,BITACORA!$B$4:$B$7322,"&gt;="&amp;$B$3,BITACORA!$B$4:$B$7322,"&lt;="&amp;$B$4)</f>
        <v>0</v>
      </c>
      <c r="AE438" s="165">
        <f>COUNTIFS(BITACORA!$C$4:$C$7322,$B$7:$B$501,BITACORA!$E$4:$E$7322,$E$6:$AM$6,BITACORA!$B$4:$B$7322,"&gt;="&amp;$B$3,BITACORA!$B$4:$B$7322,"&lt;="&amp;$B$4)</f>
        <v>0</v>
      </c>
      <c r="AF438" s="165">
        <f>COUNTIFS(BITACORA!$C$4:$C$7322,$B$7:$B$501,BITACORA!$E$4:$E$7322,$E$6:$AM$6,BITACORA!$B$4:$B$7322,"&gt;="&amp;$B$3,BITACORA!$B$4:$B$7322,"&lt;="&amp;$B$4)</f>
        <v>0</v>
      </c>
      <c r="AG438" s="165">
        <f>COUNTIFS(BITACORA!$C$4:$C$7322,$B$7:$B$501,BITACORA!$E$4:$E$7322,$E$6:$AM$6,BITACORA!$B$4:$B$7322,"&gt;="&amp;$B$3,BITACORA!$B$4:$B$7322,"&lt;="&amp;$B$4)</f>
        <v>0</v>
      </c>
      <c r="AH438" s="165">
        <f>COUNTIFS(BITACORA!$C$4:$C$7322,$B$7:$B$501,BITACORA!$E$4:$E$7322,$E$6:$AM$6,BITACORA!$B$4:$B$7322,"&gt;="&amp;$B$3,BITACORA!$B$4:$B$7322,"&lt;="&amp;$B$4)</f>
        <v>0</v>
      </c>
      <c r="AI438" s="165">
        <f>COUNTIFS(BITACORA!$C$4:$C$7322,$B$7:$B$501,BITACORA!$E$4:$E$7322,$E$6:$AM$6,BITACORA!$B$4:$B$7322,"&gt;="&amp;$B$3,BITACORA!$B$4:$B$7322,"&lt;="&amp;$B$4)</f>
        <v>0</v>
      </c>
      <c r="AJ438" s="165">
        <f>COUNTIFS(BITACORA!$C$4:$C$7322,$B$7:$B$501,BITACORA!$E$4:$E$7322,$E$6:$AM$6,BITACORA!$B$4:$B$7322,"&gt;="&amp;$B$3,BITACORA!$B$4:$B$7322,"&lt;="&amp;$B$4)</f>
        <v>0</v>
      </c>
      <c r="AK438" s="165">
        <f>COUNTIFS(BITACORA!$C$4:$C$7322,$B$7:$B$501,BITACORA!$E$4:$E$7322,$E$6:$AM$6,BITACORA!$B$4:$B$7322,"&gt;="&amp;$B$3,BITACORA!$B$4:$B$7322,"&lt;="&amp;$B$4)</f>
        <v>0</v>
      </c>
      <c r="AL438" s="165">
        <f>COUNTIFS(BITACORA!$C$4:$C$7322,$B$7:$B$501,BITACORA!$E$4:$E$7322,$E$6:$AM$6,BITACORA!$B$4:$B$7322,"&gt;="&amp;$B$3,BITACORA!$B$4:$B$7322,"&lt;="&amp;$B$4)</f>
        <v>0</v>
      </c>
      <c r="AM438" s="165">
        <f>COUNTIFS(BITACORA!$C$4:$C$7322,$B$7:$B$501,BITACORA!$E$4:$E$7322,$E$6:$AM$6,BITACORA!$B$4:$B$7322,"&gt;="&amp;$B$3,BITACORA!$B$4:$B$7322,"&lt;="&amp;$B$4)</f>
        <v>0</v>
      </c>
    </row>
    <row r="439" spans="1:39">
      <c r="A439" s="141"/>
      <c r="B439" s="165"/>
      <c r="C439" s="165"/>
      <c r="D439" s="164">
        <f t="shared" si="0"/>
        <v>0</v>
      </c>
      <c r="E439" s="165">
        <f>COUNTIFS(BITACORA!$C$4:$C$7322,$B$7:$B$501,BITACORA!$E$4:$E$7322,$E$6:$AM$6,BITACORA!$B$4:$B$7322,"&gt;="&amp;$B$3,BITACORA!$B$4:$B$7322,"&lt;="&amp;$B$4)</f>
        <v>0</v>
      </c>
      <c r="F439" s="165">
        <f>COUNTIFS(BITACORA!$C$4:$C$7322,$B$7:$B$501,BITACORA!$E$4:$E$7322,$E$6:$AM$6,BITACORA!$B$4:$B$7322,"&gt;="&amp;$B$3,BITACORA!$B$4:$B$7322,"&lt;="&amp;$B$4)</f>
        <v>0</v>
      </c>
      <c r="G439" s="165">
        <f>COUNTIFS(BITACORA!$C$4:$C$7322,$B$7:$B$501,BITACORA!$E$4:$E$7322,$E$6:$AM$6,BITACORA!$B$4:$B$7322,"&gt;="&amp;$B$3,BITACORA!$B$4:$B$7322,"&lt;="&amp;$B$4)</f>
        <v>0</v>
      </c>
      <c r="H439" s="165">
        <f>COUNTIFS(BITACORA!$C$4:$C$7322,$B$7:$B$501,BITACORA!$E$4:$E$7322,$E$6:$AM$6,BITACORA!$B$4:$B$7322,"&gt;="&amp;$B$3,BITACORA!$B$4:$B$7322,"&lt;="&amp;$B$4)</f>
        <v>0</v>
      </c>
      <c r="I439" s="165">
        <f>COUNTIFS(BITACORA!$C$4:$C$7322,$B$7:$B$501,BITACORA!$E$4:$E$7322,$E$6:$AM$6,BITACORA!$B$4:$B$7322,"&gt;="&amp;$B$3,BITACORA!$B$4:$B$7322,"&lt;="&amp;$B$4)</f>
        <v>0</v>
      </c>
      <c r="J439" s="165">
        <f>COUNTIFS(BITACORA!$C$4:$C$7322,$B$7:$B$501,BITACORA!$E$4:$E$7322,$E$6:$AM$6,BITACORA!$B$4:$B$7322,"&gt;="&amp;$B$3,BITACORA!$B$4:$B$7322,"&lt;="&amp;$B$4)</f>
        <v>0</v>
      </c>
      <c r="K439" s="165">
        <f>COUNTIFS(BITACORA!$C$4:$C$7322,$B$7:$B$501,BITACORA!$E$4:$E$7322,$E$6:$AM$6,BITACORA!$B$4:$B$7322,"&gt;="&amp;$B$3,BITACORA!$B$4:$B$7322,"&lt;="&amp;$B$4)</f>
        <v>0</v>
      </c>
      <c r="L439" s="165">
        <f>COUNTIFS(BITACORA!$C$4:$C$7322,$B$7:$B$501,BITACORA!$E$4:$E$7322,$E$6:$AM$6,BITACORA!$B$4:$B$7322,"&gt;="&amp;$B$3,BITACORA!$B$4:$B$7322,"&lt;="&amp;$B$4)</f>
        <v>0</v>
      </c>
      <c r="M439" s="165">
        <f>COUNTIFS(BITACORA!$C$4:$C$7322,$B$7:$B$501,BITACORA!$E$4:$E$7322,$E$6:$AM$6,BITACORA!$B$4:$B$7322,"&gt;="&amp;$B$3,BITACORA!$B$4:$B$7322,"&lt;="&amp;$B$4)</f>
        <v>0</v>
      </c>
      <c r="N439" s="165">
        <f>COUNTIFS(BITACORA!$C$4:$C$7322,$B$7:$B$501,BITACORA!$E$4:$E$7322,$E$6:$AM$6,BITACORA!$B$4:$B$7322,"&gt;="&amp;$B$3,BITACORA!$B$4:$B$7322,"&lt;="&amp;$B$4)</f>
        <v>0</v>
      </c>
      <c r="O439" s="165">
        <f>COUNTIFS(BITACORA!$C$4:$C$7322,$B$7:$B$501,BITACORA!$E$4:$E$7322,$E$6:$AM$6,BITACORA!$B$4:$B$7322,"&gt;="&amp;$B$3,BITACORA!$B$4:$B$7322,"&lt;="&amp;$B$4)</f>
        <v>0</v>
      </c>
      <c r="P439" s="165">
        <f>COUNTIFS(BITACORA!$C$4:$C$7322,$B$7:$B$501,BITACORA!$E$4:$E$7322,$E$6:$AM$6,BITACORA!$B$4:$B$7322,"&gt;="&amp;$B$3,BITACORA!$B$4:$B$7322,"&lt;="&amp;$B$4)</f>
        <v>0</v>
      </c>
      <c r="Q439" s="165">
        <f>COUNTIFS(BITACORA!$C$4:$C$7322,$B$7:$B$501,BITACORA!$E$4:$E$7322,$E$6:$AM$6,BITACORA!$B$4:$B$7322,"&gt;="&amp;$B$3,BITACORA!$B$4:$B$7322,"&lt;="&amp;$B$4)</f>
        <v>0</v>
      </c>
      <c r="R439" s="165">
        <f>COUNTIFS(BITACORA!$C$4:$C$7322,$B$7:$B$501,BITACORA!$E$4:$E$7322,$E$6:$AM$6,BITACORA!$B$4:$B$7322,"&gt;="&amp;$B$3,BITACORA!$B$4:$B$7322,"&lt;="&amp;$B$4)</f>
        <v>0</v>
      </c>
      <c r="S439" s="165">
        <f>COUNTIFS(BITACORA!$C$4:$C$7322,$B$7:$B$501,BITACORA!$E$4:$E$7322,$E$6:$AM$6,BITACORA!$B$4:$B$7322,"&gt;="&amp;$B$3,BITACORA!$B$4:$B$7322,"&lt;="&amp;$B$4)</f>
        <v>0</v>
      </c>
      <c r="T439" s="165">
        <f>COUNTIFS(BITACORA!$C$4:$C$7322,$B$7:$B$501,BITACORA!$E$4:$E$7322,$E$6:$AM$6,BITACORA!$B$4:$B$7322,"&gt;="&amp;$B$3,BITACORA!$B$4:$B$7322,"&lt;="&amp;$B$4)</f>
        <v>0</v>
      </c>
      <c r="U439" s="165">
        <f>COUNTIFS(BITACORA!$C$4:$C$7322,$B$7:$B$501,BITACORA!$E$4:$E$7322,$E$6:$AM$6,BITACORA!$B$4:$B$7322,"&gt;="&amp;$B$3,BITACORA!$B$4:$B$7322,"&lt;="&amp;$B$4)</f>
        <v>0</v>
      </c>
      <c r="V439" s="165">
        <f>COUNTIFS(BITACORA!$C$4:$C$7322,$B$7:$B$501,BITACORA!$E$4:$E$7322,$E$6:$AM$6,BITACORA!$B$4:$B$7322,"&gt;="&amp;$B$3,BITACORA!$B$4:$B$7322,"&lt;="&amp;$B$4)</f>
        <v>0</v>
      </c>
      <c r="W439" s="165">
        <f>COUNTIFS(BITACORA!$C$4:$C$7322,$B$7:$B$501,BITACORA!$E$4:$E$7322,$E$6:$AM$6,BITACORA!$B$4:$B$7322,"&gt;="&amp;$B$3,BITACORA!$B$4:$B$7322,"&lt;="&amp;$B$4)</f>
        <v>0</v>
      </c>
      <c r="X439" s="165">
        <f>COUNTIFS(BITACORA!$C$4:$C$7322,$B$7:$B$501,BITACORA!$E$4:$E$7322,$E$6:$AM$6,BITACORA!$B$4:$B$7322,"&gt;="&amp;$B$3,BITACORA!$B$4:$B$7322,"&lt;="&amp;$B$4)</f>
        <v>0</v>
      </c>
      <c r="Y439" s="165">
        <f>COUNTIFS(BITACORA!$C$4:$C$7322,$B$7:$B$501,BITACORA!$E$4:$E$7322,$E$6:$AM$6,BITACORA!$B$4:$B$7322,"&gt;="&amp;$B$3,BITACORA!$B$4:$B$7322,"&lt;="&amp;$B$4)</f>
        <v>0</v>
      </c>
      <c r="Z439" s="165">
        <f>COUNTIFS(BITACORA!$C$4:$C$7322,$B$7:$B$501,BITACORA!$E$4:$E$7322,$E$6:$AM$6,BITACORA!$B$4:$B$7322,"&gt;="&amp;$B$3,BITACORA!$B$4:$B$7322,"&lt;="&amp;$B$4)</f>
        <v>0</v>
      </c>
      <c r="AA439" s="165">
        <f>COUNTIFS(BITACORA!$C$4:$C$7322,$B$7:$B$501,BITACORA!$E$4:$E$7322,$E$6:$AM$6,BITACORA!$B$4:$B$7322,"&gt;="&amp;$B$3,BITACORA!$B$4:$B$7322,"&lt;="&amp;$B$4)</f>
        <v>0</v>
      </c>
      <c r="AB439" s="165">
        <f>COUNTIFS(BITACORA!$C$4:$C$7322,$B$7:$B$501,BITACORA!$E$4:$E$7322,$E$6:$AM$6,BITACORA!$B$4:$B$7322,"&gt;="&amp;$B$3,BITACORA!$B$4:$B$7322,"&lt;="&amp;$B$4)</f>
        <v>0</v>
      </c>
      <c r="AC439" s="165">
        <f>COUNTIFS(BITACORA!$C$4:$C$7322,$B$7:$B$501,BITACORA!$E$4:$E$7322,$E$6:$AM$6,BITACORA!$B$4:$B$7322,"&gt;="&amp;$B$3,BITACORA!$B$4:$B$7322,"&lt;="&amp;$B$4)</f>
        <v>0</v>
      </c>
      <c r="AD439" s="165">
        <f>COUNTIFS(BITACORA!$C$4:$C$7322,$B$7:$B$501,BITACORA!$E$4:$E$7322,$E$6:$AM$6,BITACORA!$B$4:$B$7322,"&gt;="&amp;$B$3,BITACORA!$B$4:$B$7322,"&lt;="&amp;$B$4)</f>
        <v>0</v>
      </c>
      <c r="AE439" s="165">
        <f>COUNTIFS(BITACORA!$C$4:$C$7322,$B$7:$B$501,BITACORA!$E$4:$E$7322,$E$6:$AM$6,BITACORA!$B$4:$B$7322,"&gt;="&amp;$B$3,BITACORA!$B$4:$B$7322,"&lt;="&amp;$B$4)</f>
        <v>0</v>
      </c>
      <c r="AF439" s="165">
        <f>COUNTIFS(BITACORA!$C$4:$C$7322,$B$7:$B$501,BITACORA!$E$4:$E$7322,$E$6:$AM$6,BITACORA!$B$4:$B$7322,"&gt;="&amp;$B$3,BITACORA!$B$4:$B$7322,"&lt;="&amp;$B$4)</f>
        <v>0</v>
      </c>
      <c r="AG439" s="165">
        <f>COUNTIFS(BITACORA!$C$4:$C$7322,$B$7:$B$501,BITACORA!$E$4:$E$7322,$E$6:$AM$6,BITACORA!$B$4:$B$7322,"&gt;="&amp;$B$3,BITACORA!$B$4:$B$7322,"&lt;="&amp;$B$4)</f>
        <v>0</v>
      </c>
      <c r="AH439" s="165">
        <f>COUNTIFS(BITACORA!$C$4:$C$7322,$B$7:$B$501,BITACORA!$E$4:$E$7322,$E$6:$AM$6,BITACORA!$B$4:$B$7322,"&gt;="&amp;$B$3,BITACORA!$B$4:$B$7322,"&lt;="&amp;$B$4)</f>
        <v>0</v>
      </c>
      <c r="AI439" s="165">
        <f>COUNTIFS(BITACORA!$C$4:$C$7322,$B$7:$B$501,BITACORA!$E$4:$E$7322,$E$6:$AM$6,BITACORA!$B$4:$B$7322,"&gt;="&amp;$B$3,BITACORA!$B$4:$B$7322,"&lt;="&amp;$B$4)</f>
        <v>0</v>
      </c>
      <c r="AJ439" s="165">
        <f>COUNTIFS(BITACORA!$C$4:$C$7322,$B$7:$B$501,BITACORA!$E$4:$E$7322,$E$6:$AM$6,BITACORA!$B$4:$B$7322,"&gt;="&amp;$B$3,BITACORA!$B$4:$B$7322,"&lt;="&amp;$B$4)</f>
        <v>0</v>
      </c>
      <c r="AK439" s="165">
        <f>COUNTIFS(BITACORA!$C$4:$C$7322,$B$7:$B$501,BITACORA!$E$4:$E$7322,$E$6:$AM$6,BITACORA!$B$4:$B$7322,"&gt;="&amp;$B$3,BITACORA!$B$4:$B$7322,"&lt;="&amp;$B$4)</f>
        <v>0</v>
      </c>
      <c r="AL439" s="165">
        <f>COUNTIFS(BITACORA!$C$4:$C$7322,$B$7:$B$501,BITACORA!$E$4:$E$7322,$E$6:$AM$6,BITACORA!$B$4:$B$7322,"&gt;="&amp;$B$3,BITACORA!$B$4:$B$7322,"&lt;="&amp;$B$4)</f>
        <v>0</v>
      </c>
      <c r="AM439" s="165">
        <f>COUNTIFS(BITACORA!$C$4:$C$7322,$B$7:$B$501,BITACORA!$E$4:$E$7322,$E$6:$AM$6,BITACORA!$B$4:$B$7322,"&gt;="&amp;$B$3,BITACORA!$B$4:$B$7322,"&lt;="&amp;$B$4)</f>
        <v>0</v>
      </c>
    </row>
    <row r="440" spans="1:39">
      <c r="A440" s="141"/>
      <c r="B440" s="165"/>
      <c r="C440" s="165"/>
      <c r="D440" s="164">
        <f t="shared" si="0"/>
        <v>0</v>
      </c>
      <c r="E440" s="165">
        <f>COUNTIFS(BITACORA!$C$4:$C$7322,$B$7:$B$501,BITACORA!$E$4:$E$7322,$E$6:$AM$6,BITACORA!$B$4:$B$7322,"&gt;="&amp;$B$3,BITACORA!$B$4:$B$7322,"&lt;="&amp;$B$4)</f>
        <v>0</v>
      </c>
      <c r="F440" s="165">
        <f>COUNTIFS(BITACORA!$C$4:$C$7322,$B$7:$B$501,BITACORA!$E$4:$E$7322,$E$6:$AM$6,BITACORA!$B$4:$B$7322,"&gt;="&amp;$B$3,BITACORA!$B$4:$B$7322,"&lt;="&amp;$B$4)</f>
        <v>0</v>
      </c>
      <c r="G440" s="165">
        <f>COUNTIFS(BITACORA!$C$4:$C$7322,$B$7:$B$501,BITACORA!$E$4:$E$7322,$E$6:$AM$6,BITACORA!$B$4:$B$7322,"&gt;="&amp;$B$3,BITACORA!$B$4:$B$7322,"&lt;="&amp;$B$4)</f>
        <v>0</v>
      </c>
      <c r="H440" s="165">
        <f>COUNTIFS(BITACORA!$C$4:$C$7322,$B$7:$B$501,BITACORA!$E$4:$E$7322,$E$6:$AM$6,BITACORA!$B$4:$B$7322,"&gt;="&amp;$B$3,BITACORA!$B$4:$B$7322,"&lt;="&amp;$B$4)</f>
        <v>0</v>
      </c>
      <c r="I440" s="165">
        <f>COUNTIFS(BITACORA!$C$4:$C$7322,$B$7:$B$501,BITACORA!$E$4:$E$7322,$E$6:$AM$6,BITACORA!$B$4:$B$7322,"&gt;="&amp;$B$3,BITACORA!$B$4:$B$7322,"&lt;="&amp;$B$4)</f>
        <v>0</v>
      </c>
      <c r="J440" s="165">
        <f>COUNTIFS(BITACORA!$C$4:$C$7322,$B$7:$B$501,BITACORA!$E$4:$E$7322,$E$6:$AM$6,BITACORA!$B$4:$B$7322,"&gt;="&amp;$B$3,BITACORA!$B$4:$B$7322,"&lt;="&amp;$B$4)</f>
        <v>0</v>
      </c>
      <c r="K440" s="165">
        <f>COUNTIFS(BITACORA!$C$4:$C$7322,$B$7:$B$501,BITACORA!$E$4:$E$7322,$E$6:$AM$6,BITACORA!$B$4:$B$7322,"&gt;="&amp;$B$3,BITACORA!$B$4:$B$7322,"&lt;="&amp;$B$4)</f>
        <v>0</v>
      </c>
      <c r="L440" s="165">
        <f>COUNTIFS(BITACORA!$C$4:$C$7322,$B$7:$B$501,BITACORA!$E$4:$E$7322,$E$6:$AM$6,BITACORA!$B$4:$B$7322,"&gt;="&amp;$B$3,BITACORA!$B$4:$B$7322,"&lt;="&amp;$B$4)</f>
        <v>0</v>
      </c>
      <c r="M440" s="165">
        <f>COUNTIFS(BITACORA!$C$4:$C$7322,$B$7:$B$501,BITACORA!$E$4:$E$7322,$E$6:$AM$6,BITACORA!$B$4:$B$7322,"&gt;="&amp;$B$3,BITACORA!$B$4:$B$7322,"&lt;="&amp;$B$4)</f>
        <v>0</v>
      </c>
      <c r="N440" s="165">
        <f>COUNTIFS(BITACORA!$C$4:$C$7322,$B$7:$B$501,BITACORA!$E$4:$E$7322,$E$6:$AM$6,BITACORA!$B$4:$B$7322,"&gt;="&amp;$B$3,BITACORA!$B$4:$B$7322,"&lt;="&amp;$B$4)</f>
        <v>0</v>
      </c>
      <c r="O440" s="165">
        <f>COUNTIFS(BITACORA!$C$4:$C$7322,$B$7:$B$501,BITACORA!$E$4:$E$7322,$E$6:$AM$6,BITACORA!$B$4:$B$7322,"&gt;="&amp;$B$3,BITACORA!$B$4:$B$7322,"&lt;="&amp;$B$4)</f>
        <v>0</v>
      </c>
      <c r="P440" s="165">
        <f>COUNTIFS(BITACORA!$C$4:$C$7322,$B$7:$B$501,BITACORA!$E$4:$E$7322,$E$6:$AM$6,BITACORA!$B$4:$B$7322,"&gt;="&amp;$B$3,BITACORA!$B$4:$B$7322,"&lt;="&amp;$B$4)</f>
        <v>0</v>
      </c>
      <c r="Q440" s="165">
        <f>COUNTIFS(BITACORA!$C$4:$C$7322,$B$7:$B$501,BITACORA!$E$4:$E$7322,$E$6:$AM$6,BITACORA!$B$4:$B$7322,"&gt;="&amp;$B$3,BITACORA!$B$4:$B$7322,"&lt;="&amp;$B$4)</f>
        <v>0</v>
      </c>
      <c r="R440" s="165">
        <f>COUNTIFS(BITACORA!$C$4:$C$7322,$B$7:$B$501,BITACORA!$E$4:$E$7322,$E$6:$AM$6,BITACORA!$B$4:$B$7322,"&gt;="&amp;$B$3,BITACORA!$B$4:$B$7322,"&lt;="&amp;$B$4)</f>
        <v>0</v>
      </c>
      <c r="S440" s="165">
        <f>COUNTIFS(BITACORA!$C$4:$C$7322,$B$7:$B$501,BITACORA!$E$4:$E$7322,$E$6:$AM$6,BITACORA!$B$4:$B$7322,"&gt;="&amp;$B$3,BITACORA!$B$4:$B$7322,"&lt;="&amp;$B$4)</f>
        <v>0</v>
      </c>
      <c r="T440" s="165">
        <f>COUNTIFS(BITACORA!$C$4:$C$7322,$B$7:$B$501,BITACORA!$E$4:$E$7322,$E$6:$AM$6,BITACORA!$B$4:$B$7322,"&gt;="&amp;$B$3,BITACORA!$B$4:$B$7322,"&lt;="&amp;$B$4)</f>
        <v>0</v>
      </c>
      <c r="U440" s="165">
        <f>COUNTIFS(BITACORA!$C$4:$C$7322,$B$7:$B$501,BITACORA!$E$4:$E$7322,$E$6:$AM$6,BITACORA!$B$4:$B$7322,"&gt;="&amp;$B$3,BITACORA!$B$4:$B$7322,"&lt;="&amp;$B$4)</f>
        <v>0</v>
      </c>
      <c r="V440" s="165">
        <f>COUNTIFS(BITACORA!$C$4:$C$7322,$B$7:$B$501,BITACORA!$E$4:$E$7322,$E$6:$AM$6,BITACORA!$B$4:$B$7322,"&gt;="&amp;$B$3,BITACORA!$B$4:$B$7322,"&lt;="&amp;$B$4)</f>
        <v>0</v>
      </c>
      <c r="W440" s="165">
        <f>COUNTIFS(BITACORA!$C$4:$C$7322,$B$7:$B$501,BITACORA!$E$4:$E$7322,$E$6:$AM$6,BITACORA!$B$4:$B$7322,"&gt;="&amp;$B$3,BITACORA!$B$4:$B$7322,"&lt;="&amp;$B$4)</f>
        <v>0</v>
      </c>
      <c r="X440" s="165">
        <f>COUNTIFS(BITACORA!$C$4:$C$7322,$B$7:$B$501,BITACORA!$E$4:$E$7322,$E$6:$AM$6,BITACORA!$B$4:$B$7322,"&gt;="&amp;$B$3,BITACORA!$B$4:$B$7322,"&lt;="&amp;$B$4)</f>
        <v>0</v>
      </c>
      <c r="Y440" s="165">
        <f>COUNTIFS(BITACORA!$C$4:$C$7322,$B$7:$B$501,BITACORA!$E$4:$E$7322,$E$6:$AM$6,BITACORA!$B$4:$B$7322,"&gt;="&amp;$B$3,BITACORA!$B$4:$B$7322,"&lt;="&amp;$B$4)</f>
        <v>0</v>
      </c>
      <c r="Z440" s="165">
        <f>COUNTIFS(BITACORA!$C$4:$C$7322,$B$7:$B$501,BITACORA!$E$4:$E$7322,$E$6:$AM$6,BITACORA!$B$4:$B$7322,"&gt;="&amp;$B$3,BITACORA!$B$4:$B$7322,"&lt;="&amp;$B$4)</f>
        <v>0</v>
      </c>
      <c r="AA440" s="165">
        <f>COUNTIFS(BITACORA!$C$4:$C$7322,$B$7:$B$501,BITACORA!$E$4:$E$7322,$E$6:$AM$6,BITACORA!$B$4:$B$7322,"&gt;="&amp;$B$3,BITACORA!$B$4:$B$7322,"&lt;="&amp;$B$4)</f>
        <v>0</v>
      </c>
      <c r="AB440" s="165">
        <f>COUNTIFS(BITACORA!$C$4:$C$7322,$B$7:$B$501,BITACORA!$E$4:$E$7322,$E$6:$AM$6,BITACORA!$B$4:$B$7322,"&gt;="&amp;$B$3,BITACORA!$B$4:$B$7322,"&lt;="&amp;$B$4)</f>
        <v>0</v>
      </c>
      <c r="AC440" s="165">
        <f>COUNTIFS(BITACORA!$C$4:$C$7322,$B$7:$B$501,BITACORA!$E$4:$E$7322,$E$6:$AM$6,BITACORA!$B$4:$B$7322,"&gt;="&amp;$B$3,BITACORA!$B$4:$B$7322,"&lt;="&amp;$B$4)</f>
        <v>0</v>
      </c>
      <c r="AD440" s="165">
        <f>COUNTIFS(BITACORA!$C$4:$C$7322,$B$7:$B$501,BITACORA!$E$4:$E$7322,$E$6:$AM$6,BITACORA!$B$4:$B$7322,"&gt;="&amp;$B$3,BITACORA!$B$4:$B$7322,"&lt;="&amp;$B$4)</f>
        <v>0</v>
      </c>
      <c r="AE440" s="165">
        <f>COUNTIFS(BITACORA!$C$4:$C$7322,$B$7:$B$501,BITACORA!$E$4:$E$7322,$E$6:$AM$6,BITACORA!$B$4:$B$7322,"&gt;="&amp;$B$3,BITACORA!$B$4:$B$7322,"&lt;="&amp;$B$4)</f>
        <v>0</v>
      </c>
      <c r="AF440" s="165">
        <f>COUNTIFS(BITACORA!$C$4:$C$7322,$B$7:$B$501,BITACORA!$E$4:$E$7322,$E$6:$AM$6,BITACORA!$B$4:$B$7322,"&gt;="&amp;$B$3,BITACORA!$B$4:$B$7322,"&lt;="&amp;$B$4)</f>
        <v>0</v>
      </c>
      <c r="AG440" s="165">
        <f>COUNTIFS(BITACORA!$C$4:$C$7322,$B$7:$B$501,BITACORA!$E$4:$E$7322,$E$6:$AM$6,BITACORA!$B$4:$B$7322,"&gt;="&amp;$B$3,BITACORA!$B$4:$B$7322,"&lt;="&amp;$B$4)</f>
        <v>0</v>
      </c>
      <c r="AH440" s="165">
        <f>COUNTIFS(BITACORA!$C$4:$C$7322,$B$7:$B$501,BITACORA!$E$4:$E$7322,$E$6:$AM$6,BITACORA!$B$4:$B$7322,"&gt;="&amp;$B$3,BITACORA!$B$4:$B$7322,"&lt;="&amp;$B$4)</f>
        <v>0</v>
      </c>
      <c r="AI440" s="165">
        <f>COUNTIFS(BITACORA!$C$4:$C$7322,$B$7:$B$501,BITACORA!$E$4:$E$7322,$E$6:$AM$6,BITACORA!$B$4:$B$7322,"&gt;="&amp;$B$3,BITACORA!$B$4:$B$7322,"&lt;="&amp;$B$4)</f>
        <v>0</v>
      </c>
      <c r="AJ440" s="165">
        <f>COUNTIFS(BITACORA!$C$4:$C$7322,$B$7:$B$501,BITACORA!$E$4:$E$7322,$E$6:$AM$6,BITACORA!$B$4:$B$7322,"&gt;="&amp;$B$3,BITACORA!$B$4:$B$7322,"&lt;="&amp;$B$4)</f>
        <v>0</v>
      </c>
      <c r="AK440" s="165">
        <f>COUNTIFS(BITACORA!$C$4:$C$7322,$B$7:$B$501,BITACORA!$E$4:$E$7322,$E$6:$AM$6,BITACORA!$B$4:$B$7322,"&gt;="&amp;$B$3,BITACORA!$B$4:$B$7322,"&lt;="&amp;$B$4)</f>
        <v>0</v>
      </c>
      <c r="AL440" s="165">
        <f>COUNTIFS(BITACORA!$C$4:$C$7322,$B$7:$B$501,BITACORA!$E$4:$E$7322,$E$6:$AM$6,BITACORA!$B$4:$B$7322,"&gt;="&amp;$B$3,BITACORA!$B$4:$B$7322,"&lt;="&amp;$B$4)</f>
        <v>0</v>
      </c>
      <c r="AM440" s="165">
        <f>COUNTIFS(BITACORA!$C$4:$C$7322,$B$7:$B$501,BITACORA!$E$4:$E$7322,$E$6:$AM$6,BITACORA!$B$4:$B$7322,"&gt;="&amp;$B$3,BITACORA!$B$4:$B$7322,"&lt;="&amp;$B$4)</f>
        <v>0</v>
      </c>
    </row>
    <row r="441" spans="1:39">
      <c r="A441" s="141"/>
      <c r="B441" s="165"/>
      <c r="C441" s="165"/>
      <c r="D441" s="164">
        <f t="shared" si="0"/>
        <v>0</v>
      </c>
      <c r="E441" s="165">
        <f>COUNTIFS(BITACORA!$C$4:$C$7322,$B$7:$B$501,BITACORA!$E$4:$E$7322,$E$6:$AM$6,BITACORA!$B$4:$B$7322,"&gt;="&amp;$B$3,BITACORA!$B$4:$B$7322,"&lt;="&amp;$B$4)</f>
        <v>0</v>
      </c>
      <c r="F441" s="165">
        <f>COUNTIFS(BITACORA!$C$4:$C$7322,$B$7:$B$501,BITACORA!$E$4:$E$7322,$E$6:$AM$6,BITACORA!$B$4:$B$7322,"&gt;="&amp;$B$3,BITACORA!$B$4:$B$7322,"&lt;="&amp;$B$4)</f>
        <v>0</v>
      </c>
      <c r="G441" s="165">
        <f>COUNTIFS(BITACORA!$C$4:$C$7322,$B$7:$B$501,BITACORA!$E$4:$E$7322,$E$6:$AM$6,BITACORA!$B$4:$B$7322,"&gt;="&amp;$B$3,BITACORA!$B$4:$B$7322,"&lt;="&amp;$B$4)</f>
        <v>0</v>
      </c>
      <c r="H441" s="165">
        <f>COUNTIFS(BITACORA!$C$4:$C$7322,$B$7:$B$501,BITACORA!$E$4:$E$7322,$E$6:$AM$6,BITACORA!$B$4:$B$7322,"&gt;="&amp;$B$3,BITACORA!$B$4:$B$7322,"&lt;="&amp;$B$4)</f>
        <v>0</v>
      </c>
      <c r="I441" s="165">
        <f>COUNTIFS(BITACORA!$C$4:$C$7322,$B$7:$B$501,BITACORA!$E$4:$E$7322,$E$6:$AM$6,BITACORA!$B$4:$B$7322,"&gt;="&amp;$B$3,BITACORA!$B$4:$B$7322,"&lt;="&amp;$B$4)</f>
        <v>0</v>
      </c>
      <c r="J441" s="165">
        <f>COUNTIFS(BITACORA!$C$4:$C$7322,$B$7:$B$501,BITACORA!$E$4:$E$7322,$E$6:$AM$6,BITACORA!$B$4:$B$7322,"&gt;="&amp;$B$3,BITACORA!$B$4:$B$7322,"&lt;="&amp;$B$4)</f>
        <v>0</v>
      </c>
      <c r="K441" s="165">
        <f>COUNTIFS(BITACORA!$C$4:$C$7322,$B$7:$B$501,BITACORA!$E$4:$E$7322,$E$6:$AM$6,BITACORA!$B$4:$B$7322,"&gt;="&amp;$B$3,BITACORA!$B$4:$B$7322,"&lt;="&amp;$B$4)</f>
        <v>0</v>
      </c>
      <c r="L441" s="165">
        <f>COUNTIFS(BITACORA!$C$4:$C$7322,$B$7:$B$501,BITACORA!$E$4:$E$7322,$E$6:$AM$6,BITACORA!$B$4:$B$7322,"&gt;="&amp;$B$3,BITACORA!$B$4:$B$7322,"&lt;="&amp;$B$4)</f>
        <v>0</v>
      </c>
      <c r="M441" s="165">
        <f>COUNTIFS(BITACORA!$C$4:$C$7322,$B$7:$B$501,BITACORA!$E$4:$E$7322,$E$6:$AM$6,BITACORA!$B$4:$B$7322,"&gt;="&amp;$B$3,BITACORA!$B$4:$B$7322,"&lt;="&amp;$B$4)</f>
        <v>0</v>
      </c>
      <c r="N441" s="165">
        <f>COUNTIFS(BITACORA!$C$4:$C$7322,$B$7:$B$501,BITACORA!$E$4:$E$7322,$E$6:$AM$6,BITACORA!$B$4:$B$7322,"&gt;="&amp;$B$3,BITACORA!$B$4:$B$7322,"&lt;="&amp;$B$4)</f>
        <v>0</v>
      </c>
      <c r="O441" s="165">
        <f>COUNTIFS(BITACORA!$C$4:$C$7322,$B$7:$B$501,BITACORA!$E$4:$E$7322,$E$6:$AM$6,BITACORA!$B$4:$B$7322,"&gt;="&amp;$B$3,BITACORA!$B$4:$B$7322,"&lt;="&amp;$B$4)</f>
        <v>0</v>
      </c>
      <c r="P441" s="165">
        <f>COUNTIFS(BITACORA!$C$4:$C$7322,$B$7:$B$501,BITACORA!$E$4:$E$7322,$E$6:$AM$6,BITACORA!$B$4:$B$7322,"&gt;="&amp;$B$3,BITACORA!$B$4:$B$7322,"&lt;="&amp;$B$4)</f>
        <v>0</v>
      </c>
      <c r="Q441" s="165">
        <f>COUNTIFS(BITACORA!$C$4:$C$7322,$B$7:$B$501,BITACORA!$E$4:$E$7322,$E$6:$AM$6,BITACORA!$B$4:$B$7322,"&gt;="&amp;$B$3,BITACORA!$B$4:$B$7322,"&lt;="&amp;$B$4)</f>
        <v>0</v>
      </c>
      <c r="R441" s="165">
        <f>COUNTIFS(BITACORA!$C$4:$C$7322,$B$7:$B$501,BITACORA!$E$4:$E$7322,$E$6:$AM$6,BITACORA!$B$4:$B$7322,"&gt;="&amp;$B$3,BITACORA!$B$4:$B$7322,"&lt;="&amp;$B$4)</f>
        <v>0</v>
      </c>
      <c r="S441" s="165">
        <f>COUNTIFS(BITACORA!$C$4:$C$7322,$B$7:$B$501,BITACORA!$E$4:$E$7322,$E$6:$AM$6,BITACORA!$B$4:$B$7322,"&gt;="&amp;$B$3,BITACORA!$B$4:$B$7322,"&lt;="&amp;$B$4)</f>
        <v>0</v>
      </c>
      <c r="T441" s="165">
        <f>COUNTIFS(BITACORA!$C$4:$C$7322,$B$7:$B$501,BITACORA!$E$4:$E$7322,$E$6:$AM$6,BITACORA!$B$4:$B$7322,"&gt;="&amp;$B$3,BITACORA!$B$4:$B$7322,"&lt;="&amp;$B$4)</f>
        <v>0</v>
      </c>
      <c r="U441" s="165">
        <f>COUNTIFS(BITACORA!$C$4:$C$7322,$B$7:$B$501,BITACORA!$E$4:$E$7322,$E$6:$AM$6,BITACORA!$B$4:$B$7322,"&gt;="&amp;$B$3,BITACORA!$B$4:$B$7322,"&lt;="&amp;$B$4)</f>
        <v>0</v>
      </c>
      <c r="V441" s="165">
        <f>COUNTIFS(BITACORA!$C$4:$C$7322,$B$7:$B$501,BITACORA!$E$4:$E$7322,$E$6:$AM$6,BITACORA!$B$4:$B$7322,"&gt;="&amp;$B$3,BITACORA!$B$4:$B$7322,"&lt;="&amp;$B$4)</f>
        <v>0</v>
      </c>
      <c r="W441" s="165">
        <f>COUNTIFS(BITACORA!$C$4:$C$7322,$B$7:$B$501,BITACORA!$E$4:$E$7322,$E$6:$AM$6,BITACORA!$B$4:$B$7322,"&gt;="&amp;$B$3,BITACORA!$B$4:$B$7322,"&lt;="&amp;$B$4)</f>
        <v>0</v>
      </c>
      <c r="X441" s="165">
        <f>COUNTIFS(BITACORA!$C$4:$C$7322,$B$7:$B$501,BITACORA!$E$4:$E$7322,$E$6:$AM$6,BITACORA!$B$4:$B$7322,"&gt;="&amp;$B$3,BITACORA!$B$4:$B$7322,"&lt;="&amp;$B$4)</f>
        <v>0</v>
      </c>
      <c r="Y441" s="165">
        <f>COUNTIFS(BITACORA!$C$4:$C$7322,$B$7:$B$501,BITACORA!$E$4:$E$7322,$E$6:$AM$6,BITACORA!$B$4:$B$7322,"&gt;="&amp;$B$3,BITACORA!$B$4:$B$7322,"&lt;="&amp;$B$4)</f>
        <v>0</v>
      </c>
      <c r="Z441" s="165">
        <f>COUNTIFS(BITACORA!$C$4:$C$7322,$B$7:$B$501,BITACORA!$E$4:$E$7322,$E$6:$AM$6,BITACORA!$B$4:$B$7322,"&gt;="&amp;$B$3,BITACORA!$B$4:$B$7322,"&lt;="&amp;$B$4)</f>
        <v>0</v>
      </c>
      <c r="AA441" s="165">
        <f>COUNTIFS(BITACORA!$C$4:$C$7322,$B$7:$B$501,BITACORA!$E$4:$E$7322,$E$6:$AM$6,BITACORA!$B$4:$B$7322,"&gt;="&amp;$B$3,BITACORA!$B$4:$B$7322,"&lt;="&amp;$B$4)</f>
        <v>0</v>
      </c>
      <c r="AB441" s="165">
        <f>COUNTIFS(BITACORA!$C$4:$C$7322,$B$7:$B$501,BITACORA!$E$4:$E$7322,$E$6:$AM$6,BITACORA!$B$4:$B$7322,"&gt;="&amp;$B$3,BITACORA!$B$4:$B$7322,"&lt;="&amp;$B$4)</f>
        <v>0</v>
      </c>
      <c r="AC441" s="165">
        <f>COUNTIFS(BITACORA!$C$4:$C$7322,$B$7:$B$501,BITACORA!$E$4:$E$7322,$E$6:$AM$6,BITACORA!$B$4:$B$7322,"&gt;="&amp;$B$3,BITACORA!$B$4:$B$7322,"&lt;="&amp;$B$4)</f>
        <v>0</v>
      </c>
      <c r="AD441" s="165">
        <f>COUNTIFS(BITACORA!$C$4:$C$7322,$B$7:$B$501,BITACORA!$E$4:$E$7322,$E$6:$AM$6,BITACORA!$B$4:$B$7322,"&gt;="&amp;$B$3,BITACORA!$B$4:$B$7322,"&lt;="&amp;$B$4)</f>
        <v>0</v>
      </c>
      <c r="AE441" s="165">
        <f>COUNTIFS(BITACORA!$C$4:$C$7322,$B$7:$B$501,BITACORA!$E$4:$E$7322,$E$6:$AM$6,BITACORA!$B$4:$B$7322,"&gt;="&amp;$B$3,BITACORA!$B$4:$B$7322,"&lt;="&amp;$B$4)</f>
        <v>0</v>
      </c>
      <c r="AF441" s="165">
        <f>COUNTIFS(BITACORA!$C$4:$C$7322,$B$7:$B$501,BITACORA!$E$4:$E$7322,$E$6:$AM$6,BITACORA!$B$4:$B$7322,"&gt;="&amp;$B$3,BITACORA!$B$4:$B$7322,"&lt;="&amp;$B$4)</f>
        <v>0</v>
      </c>
      <c r="AG441" s="165">
        <f>COUNTIFS(BITACORA!$C$4:$C$7322,$B$7:$B$501,BITACORA!$E$4:$E$7322,$E$6:$AM$6,BITACORA!$B$4:$B$7322,"&gt;="&amp;$B$3,BITACORA!$B$4:$B$7322,"&lt;="&amp;$B$4)</f>
        <v>0</v>
      </c>
      <c r="AH441" s="165">
        <f>COUNTIFS(BITACORA!$C$4:$C$7322,$B$7:$B$501,BITACORA!$E$4:$E$7322,$E$6:$AM$6,BITACORA!$B$4:$B$7322,"&gt;="&amp;$B$3,BITACORA!$B$4:$B$7322,"&lt;="&amp;$B$4)</f>
        <v>0</v>
      </c>
      <c r="AI441" s="165">
        <f>COUNTIFS(BITACORA!$C$4:$C$7322,$B$7:$B$501,BITACORA!$E$4:$E$7322,$E$6:$AM$6,BITACORA!$B$4:$B$7322,"&gt;="&amp;$B$3,BITACORA!$B$4:$B$7322,"&lt;="&amp;$B$4)</f>
        <v>0</v>
      </c>
      <c r="AJ441" s="165">
        <f>COUNTIFS(BITACORA!$C$4:$C$7322,$B$7:$B$501,BITACORA!$E$4:$E$7322,$E$6:$AM$6,BITACORA!$B$4:$B$7322,"&gt;="&amp;$B$3,BITACORA!$B$4:$B$7322,"&lt;="&amp;$B$4)</f>
        <v>0</v>
      </c>
      <c r="AK441" s="165">
        <f>COUNTIFS(BITACORA!$C$4:$C$7322,$B$7:$B$501,BITACORA!$E$4:$E$7322,$E$6:$AM$6,BITACORA!$B$4:$B$7322,"&gt;="&amp;$B$3,BITACORA!$B$4:$B$7322,"&lt;="&amp;$B$4)</f>
        <v>0</v>
      </c>
      <c r="AL441" s="165">
        <f>COUNTIFS(BITACORA!$C$4:$C$7322,$B$7:$B$501,BITACORA!$E$4:$E$7322,$E$6:$AM$6,BITACORA!$B$4:$B$7322,"&gt;="&amp;$B$3,BITACORA!$B$4:$B$7322,"&lt;="&amp;$B$4)</f>
        <v>0</v>
      </c>
      <c r="AM441" s="165">
        <f>COUNTIFS(BITACORA!$C$4:$C$7322,$B$7:$B$501,BITACORA!$E$4:$E$7322,$E$6:$AM$6,BITACORA!$B$4:$B$7322,"&gt;="&amp;$B$3,BITACORA!$B$4:$B$7322,"&lt;="&amp;$B$4)</f>
        <v>0</v>
      </c>
    </row>
    <row r="442" spans="1:39">
      <c r="A442" s="141"/>
      <c r="B442" s="165"/>
      <c r="C442" s="165"/>
      <c r="D442" s="164">
        <f t="shared" si="0"/>
        <v>0</v>
      </c>
      <c r="E442" s="165">
        <f>COUNTIFS(BITACORA!$C$4:$C$7322,$B$7:$B$501,BITACORA!$E$4:$E$7322,$E$6:$AM$6,BITACORA!$B$4:$B$7322,"&gt;="&amp;$B$3,BITACORA!$B$4:$B$7322,"&lt;="&amp;$B$4)</f>
        <v>0</v>
      </c>
      <c r="F442" s="165">
        <f>COUNTIFS(BITACORA!$C$4:$C$7322,$B$7:$B$501,BITACORA!$E$4:$E$7322,$E$6:$AM$6,BITACORA!$B$4:$B$7322,"&gt;="&amp;$B$3,BITACORA!$B$4:$B$7322,"&lt;="&amp;$B$4)</f>
        <v>0</v>
      </c>
      <c r="G442" s="165">
        <f>COUNTIFS(BITACORA!$C$4:$C$7322,$B$7:$B$501,BITACORA!$E$4:$E$7322,$E$6:$AM$6,BITACORA!$B$4:$B$7322,"&gt;="&amp;$B$3,BITACORA!$B$4:$B$7322,"&lt;="&amp;$B$4)</f>
        <v>0</v>
      </c>
      <c r="H442" s="165">
        <f>COUNTIFS(BITACORA!$C$4:$C$7322,$B$7:$B$501,BITACORA!$E$4:$E$7322,$E$6:$AM$6,BITACORA!$B$4:$B$7322,"&gt;="&amp;$B$3,BITACORA!$B$4:$B$7322,"&lt;="&amp;$B$4)</f>
        <v>0</v>
      </c>
      <c r="I442" s="165">
        <f>COUNTIFS(BITACORA!$C$4:$C$7322,$B$7:$B$501,BITACORA!$E$4:$E$7322,$E$6:$AM$6,BITACORA!$B$4:$B$7322,"&gt;="&amp;$B$3,BITACORA!$B$4:$B$7322,"&lt;="&amp;$B$4)</f>
        <v>0</v>
      </c>
      <c r="J442" s="165">
        <f>COUNTIFS(BITACORA!$C$4:$C$7322,$B$7:$B$501,BITACORA!$E$4:$E$7322,$E$6:$AM$6,BITACORA!$B$4:$B$7322,"&gt;="&amp;$B$3,BITACORA!$B$4:$B$7322,"&lt;="&amp;$B$4)</f>
        <v>0</v>
      </c>
      <c r="K442" s="165">
        <f>COUNTIFS(BITACORA!$C$4:$C$7322,$B$7:$B$501,BITACORA!$E$4:$E$7322,$E$6:$AM$6,BITACORA!$B$4:$B$7322,"&gt;="&amp;$B$3,BITACORA!$B$4:$B$7322,"&lt;="&amp;$B$4)</f>
        <v>0</v>
      </c>
      <c r="L442" s="165">
        <f>COUNTIFS(BITACORA!$C$4:$C$7322,$B$7:$B$501,BITACORA!$E$4:$E$7322,$E$6:$AM$6,BITACORA!$B$4:$B$7322,"&gt;="&amp;$B$3,BITACORA!$B$4:$B$7322,"&lt;="&amp;$B$4)</f>
        <v>0</v>
      </c>
      <c r="M442" s="165">
        <f>COUNTIFS(BITACORA!$C$4:$C$7322,$B$7:$B$501,BITACORA!$E$4:$E$7322,$E$6:$AM$6,BITACORA!$B$4:$B$7322,"&gt;="&amp;$B$3,BITACORA!$B$4:$B$7322,"&lt;="&amp;$B$4)</f>
        <v>0</v>
      </c>
      <c r="N442" s="165">
        <f>COUNTIFS(BITACORA!$C$4:$C$7322,$B$7:$B$501,BITACORA!$E$4:$E$7322,$E$6:$AM$6,BITACORA!$B$4:$B$7322,"&gt;="&amp;$B$3,BITACORA!$B$4:$B$7322,"&lt;="&amp;$B$4)</f>
        <v>0</v>
      </c>
      <c r="O442" s="165">
        <f>COUNTIFS(BITACORA!$C$4:$C$7322,$B$7:$B$501,BITACORA!$E$4:$E$7322,$E$6:$AM$6,BITACORA!$B$4:$B$7322,"&gt;="&amp;$B$3,BITACORA!$B$4:$B$7322,"&lt;="&amp;$B$4)</f>
        <v>0</v>
      </c>
      <c r="P442" s="165">
        <f>COUNTIFS(BITACORA!$C$4:$C$7322,$B$7:$B$501,BITACORA!$E$4:$E$7322,$E$6:$AM$6,BITACORA!$B$4:$B$7322,"&gt;="&amp;$B$3,BITACORA!$B$4:$B$7322,"&lt;="&amp;$B$4)</f>
        <v>0</v>
      </c>
      <c r="Q442" s="165">
        <f>COUNTIFS(BITACORA!$C$4:$C$7322,$B$7:$B$501,BITACORA!$E$4:$E$7322,$E$6:$AM$6,BITACORA!$B$4:$B$7322,"&gt;="&amp;$B$3,BITACORA!$B$4:$B$7322,"&lt;="&amp;$B$4)</f>
        <v>0</v>
      </c>
      <c r="R442" s="165">
        <f>COUNTIFS(BITACORA!$C$4:$C$7322,$B$7:$B$501,BITACORA!$E$4:$E$7322,$E$6:$AM$6,BITACORA!$B$4:$B$7322,"&gt;="&amp;$B$3,BITACORA!$B$4:$B$7322,"&lt;="&amp;$B$4)</f>
        <v>0</v>
      </c>
      <c r="S442" s="165">
        <f>COUNTIFS(BITACORA!$C$4:$C$7322,$B$7:$B$501,BITACORA!$E$4:$E$7322,$E$6:$AM$6,BITACORA!$B$4:$B$7322,"&gt;="&amp;$B$3,BITACORA!$B$4:$B$7322,"&lt;="&amp;$B$4)</f>
        <v>0</v>
      </c>
      <c r="T442" s="165">
        <f>COUNTIFS(BITACORA!$C$4:$C$7322,$B$7:$B$501,BITACORA!$E$4:$E$7322,$E$6:$AM$6,BITACORA!$B$4:$B$7322,"&gt;="&amp;$B$3,BITACORA!$B$4:$B$7322,"&lt;="&amp;$B$4)</f>
        <v>0</v>
      </c>
      <c r="U442" s="165">
        <f>COUNTIFS(BITACORA!$C$4:$C$7322,$B$7:$B$501,BITACORA!$E$4:$E$7322,$E$6:$AM$6,BITACORA!$B$4:$B$7322,"&gt;="&amp;$B$3,BITACORA!$B$4:$B$7322,"&lt;="&amp;$B$4)</f>
        <v>0</v>
      </c>
      <c r="V442" s="165">
        <f>COUNTIFS(BITACORA!$C$4:$C$7322,$B$7:$B$501,BITACORA!$E$4:$E$7322,$E$6:$AM$6,BITACORA!$B$4:$B$7322,"&gt;="&amp;$B$3,BITACORA!$B$4:$B$7322,"&lt;="&amp;$B$4)</f>
        <v>0</v>
      </c>
      <c r="W442" s="165">
        <f>COUNTIFS(BITACORA!$C$4:$C$7322,$B$7:$B$501,BITACORA!$E$4:$E$7322,$E$6:$AM$6,BITACORA!$B$4:$B$7322,"&gt;="&amp;$B$3,BITACORA!$B$4:$B$7322,"&lt;="&amp;$B$4)</f>
        <v>0</v>
      </c>
      <c r="X442" s="165">
        <f>COUNTIFS(BITACORA!$C$4:$C$7322,$B$7:$B$501,BITACORA!$E$4:$E$7322,$E$6:$AM$6,BITACORA!$B$4:$B$7322,"&gt;="&amp;$B$3,BITACORA!$B$4:$B$7322,"&lt;="&amp;$B$4)</f>
        <v>0</v>
      </c>
      <c r="Y442" s="165">
        <f>COUNTIFS(BITACORA!$C$4:$C$7322,$B$7:$B$501,BITACORA!$E$4:$E$7322,$E$6:$AM$6,BITACORA!$B$4:$B$7322,"&gt;="&amp;$B$3,BITACORA!$B$4:$B$7322,"&lt;="&amp;$B$4)</f>
        <v>0</v>
      </c>
      <c r="Z442" s="165">
        <f>COUNTIFS(BITACORA!$C$4:$C$7322,$B$7:$B$501,BITACORA!$E$4:$E$7322,$E$6:$AM$6,BITACORA!$B$4:$B$7322,"&gt;="&amp;$B$3,BITACORA!$B$4:$B$7322,"&lt;="&amp;$B$4)</f>
        <v>0</v>
      </c>
      <c r="AA442" s="165">
        <f>COUNTIFS(BITACORA!$C$4:$C$7322,$B$7:$B$501,BITACORA!$E$4:$E$7322,$E$6:$AM$6,BITACORA!$B$4:$B$7322,"&gt;="&amp;$B$3,BITACORA!$B$4:$B$7322,"&lt;="&amp;$B$4)</f>
        <v>0</v>
      </c>
      <c r="AB442" s="165">
        <f>COUNTIFS(BITACORA!$C$4:$C$7322,$B$7:$B$501,BITACORA!$E$4:$E$7322,$E$6:$AM$6,BITACORA!$B$4:$B$7322,"&gt;="&amp;$B$3,BITACORA!$B$4:$B$7322,"&lt;="&amp;$B$4)</f>
        <v>0</v>
      </c>
      <c r="AC442" s="165">
        <f>COUNTIFS(BITACORA!$C$4:$C$7322,$B$7:$B$501,BITACORA!$E$4:$E$7322,$E$6:$AM$6,BITACORA!$B$4:$B$7322,"&gt;="&amp;$B$3,BITACORA!$B$4:$B$7322,"&lt;="&amp;$B$4)</f>
        <v>0</v>
      </c>
      <c r="AD442" s="165">
        <f>COUNTIFS(BITACORA!$C$4:$C$7322,$B$7:$B$501,BITACORA!$E$4:$E$7322,$E$6:$AM$6,BITACORA!$B$4:$B$7322,"&gt;="&amp;$B$3,BITACORA!$B$4:$B$7322,"&lt;="&amp;$B$4)</f>
        <v>0</v>
      </c>
      <c r="AE442" s="165">
        <f>COUNTIFS(BITACORA!$C$4:$C$7322,$B$7:$B$501,BITACORA!$E$4:$E$7322,$E$6:$AM$6,BITACORA!$B$4:$B$7322,"&gt;="&amp;$B$3,BITACORA!$B$4:$B$7322,"&lt;="&amp;$B$4)</f>
        <v>0</v>
      </c>
      <c r="AF442" s="165">
        <f>COUNTIFS(BITACORA!$C$4:$C$7322,$B$7:$B$501,BITACORA!$E$4:$E$7322,$E$6:$AM$6,BITACORA!$B$4:$B$7322,"&gt;="&amp;$B$3,BITACORA!$B$4:$B$7322,"&lt;="&amp;$B$4)</f>
        <v>0</v>
      </c>
      <c r="AG442" s="165">
        <f>COUNTIFS(BITACORA!$C$4:$C$7322,$B$7:$B$501,BITACORA!$E$4:$E$7322,$E$6:$AM$6,BITACORA!$B$4:$B$7322,"&gt;="&amp;$B$3,BITACORA!$B$4:$B$7322,"&lt;="&amp;$B$4)</f>
        <v>0</v>
      </c>
      <c r="AH442" s="165">
        <f>COUNTIFS(BITACORA!$C$4:$C$7322,$B$7:$B$501,BITACORA!$E$4:$E$7322,$E$6:$AM$6,BITACORA!$B$4:$B$7322,"&gt;="&amp;$B$3,BITACORA!$B$4:$B$7322,"&lt;="&amp;$B$4)</f>
        <v>0</v>
      </c>
      <c r="AI442" s="165">
        <f>COUNTIFS(BITACORA!$C$4:$C$7322,$B$7:$B$501,BITACORA!$E$4:$E$7322,$E$6:$AM$6,BITACORA!$B$4:$B$7322,"&gt;="&amp;$B$3,BITACORA!$B$4:$B$7322,"&lt;="&amp;$B$4)</f>
        <v>0</v>
      </c>
      <c r="AJ442" s="165">
        <f>COUNTIFS(BITACORA!$C$4:$C$7322,$B$7:$B$501,BITACORA!$E$4:$E$7322,$E$6:$AM$6,BITACORA!$B$4:$B$7322,"&gt;="&amp;$B$3,BITACORA!$B$4:$B$7322,"&lt;="&amp;$B$4)</f>
        <v>0</v>
      </c>
      <c r="AK442" s="165">
        <f>COUNTIFS(BITACORA!$C$4:$C$7322,$B$7:$B$501,BITACORA!$E$4:$E$7322,$E$6:$AM$6,BITACORA!$B$4:$B$7322,"&gt;="&amp;$B$3,BITACORA!$B$4:$B$7322,"&lt;="&amp;$B$4)</f>
        <v>0</v>
      </c>
      <c r="AL442" s="165">
        <f>COUNTIFS(BITACORA!$C$4:$C$7322,$B$7:$B$501,BITACORA!$E$4:$E$7322,$E$6:$AM$6,BITACORA!$B$4:$B$7322,"&gt;="&amp;$B$3,BITACORA!$B$4:$B$7322,"&lt;="&amp;$B$4)</f>
        <v>0</v>
      </c>
      <c r="AM442" s="165">
        <f>COUNTIFS(BITACORA!$C$4:$C$7322,$B$7:$B$501,BITACORA!$E$4:$E$7322,$E$6:$AM$6,BITACORA!$B$4:$B$7322,"&gt;="&amp;$B$3,BITACORA!$B$4:$B$7322,"&lt;="&amp;$B$4)</f>
        <v>0</v>
      </c>
    </row>
    <row r="443" spans="1:39">
      <c r="A443" s="141"/>
      <c r="B443" s="165"/>
      <c r="C443" s="165"/>
      <c r="D443" s="164">
        <f t="shared" si="0"/>
        <v>0</v>
      </c>
      <c r="E443" s="165">
        <f>COUNTIFS(BITACORA!$C$4:$C$7322,$B$7:$B$501,BITACORA!$E$4:$E$7322,$E$6:$AM$6,BITACORA!$B$4:$B$7322,"&gt;="&amp;$B$3,BITACORA!$B$4:$B$7322,"&lt;="&amp;$B$4)</f>
        <v>0</v>
      </c>
      <c r="F443" s="165">
        <f>COUNTIFS(BITACORA!$C$4:$C$7322,$B$7:$B$501,BITACORA!$E$4:$E$7322,$E$6:$AM$6,BITACORA!$B$4:$B$7322,"&gt;="&amp;$B$3,BITACORA!$B$4:$B$7322,"&lt;="&amp;$B$4)</f>
        <v>0</v>
      </c>
      <c r="G443" s="165">
        <f>COUNTIFS(BITACORA!$C$4:$C$7322,$B$7:$B$501,BITACORA!$E$4:$E$7322,$E$6:$AM$6,BITACORA!$B$4:$B$7322,"&gt;="&amp;$B$3,BITACORA!$B$4:$B$7322,"&lt;="&amp;$B$4)</f>
        <v>0</v>
      </c>
      <c r="H443" s="165">
        <f>COUNTIFS(BITACORA!$C$4:$C$7322,$B$7:$B$501,BITACORA!$E$4:$E$7322,$E$6:$AM$6,BITACORA!$B$4:$B$7322,"&gt;="&amp;$B$3,BITACORA!$B$4:$B$7322,"&lt;="&amp;$B$4)</f>
        <v>0</v>
      </c>
      <c r="I443" s="165">
        <f>COUNTIFS(BITACORA!$C$4:$C$7322,$B$7:$B$501,BITACORA!$E$4:$E$7322,$E$6:$AM$6,BITACORA!$B$4:$B$7322,"&gt;="&amp;$B$3,BITACORA!$B$4:$B$7322,"&lt;="&amp;$B$4)</f>
        <v>0</v>
      </c>
      <c r="J443" s="165">
        <f>COUNTIFS(BITACORA!$C$4:$C$7322,$B$7:$B$501,BITACORA!$E$4:$E$7322,$E$6:$AM$6,BITACORA!$B$4:$B$7322,"&gt;="&amp;$B$3,BITACORA!$B$4:$B$7322,"&lt;="&amp;$B$4)</f>
        <v>0</v>
      </c>
      <c r="K443" s="165">
        <f>COUNTIFS(BITACORA!$C$4:$C$7322,$B$7:$B$501,BITACORA!$E$4:$E$7322,$E$6:$AM$6,BITACORA!$B$4:$B$7322,"&gt;="&amp;$B$3,BITACORA!$B$4:$B$7322,"&lt;="&amp;$B$4)</f>
        <v>0</v>
      </c>
      <c r="L443" s="165">
        <f>COUNTIFS(BITACORA!$C$4:$C$7322,$B$7:$B$501,BITACORA!$E$4:$E$7322,$E$6:$AM$6,BITACORA!$B$4:$B$7322,"&gt;="&amp;$B$3,BITACORA!$B$4:$B$7322,"&lt;="&amp;$B$4)</f>
        <v>0</v>
      </c>
      <c r="M443" s="165">
        <f>COUNTIFS(BITACORA!$C$4:$C$7322,$B$7:$B$501,BITACORA!$E$4:$E$7322,$E$6:$AM$6,BITACORA!$B$4:$B$7322,"&gt;="&amp;$B$3,BITACORA!$B$4:$B$7322,"&lt;="&amp;$B$4)</f>
        <v>0</v>
      </c>
      <c r="N443" s="165">
        <f>COUNTIFS(BITACORA!$C$4:$C$7322,$B$7:$B$501,BITACORA!$E$4:$E$7322,$E$6:$AM$6,BITACORA!$B$4:$B$7322,"&gt;="&amp;$B$3,BITACORA!$B$4:$B$7322,"&lt;="&amp;$B$4)</f>
        <v>0</v>
      </c>
      <c r="O443" s="165">
        <f>COUNTIFS(BITACORA!$C$4:$C$7322,$B$7:$B$501,BITACORA!$E$4:$E$7322,$E$6:$AM$6,BITACORA!$B$4:$B$7322,"&gt;="&amp;$B$3,BITACORA!$B$4:$B$7322,"&lt;="&amp;$B$4)</f>
        <v>0</v>
      </c>
      <c r="P443" s="165">
        <f>COUNTIFS(BITACORA!$C$4:$C$7322,$B$7:$B$501,BITACORA!$E$4:$E$7322,$E$6:$AM$6,BITACORA!$B$4:$B$7322,"&gt;="&amp;$B$3,BITACORA!$B$4:$B$7322,"&lt;="&amp;$B$4)</f>
        <v>0</v>
      </c>
      <c r="Q443" s="165">
        <f>COUNTIFS(BITACORA!$C$4:$C$7322,$B$7:$B$501,BITACORA!$E$4:$E$7322,$E$6:$AM$6,BITACORA!$B$4:$B$7322,"&gt;="&amp;$B$3,BITACORA!$B$4:$B$7322,"&lt;="&amp;$B$4)</f>
        <v>0</v>
      </c>
      <c r="R443" s="165">
        <f>COUNTIFS(BITACORA!$C$4:$C$7322,$B$7:$B$501,BITACORA!$E$4:$E$7322,$E$6:$AM$6,BITACORA!$B$4:$B$7322,"&gt;="&amp;$B$3,BITACORA!$B$4:$B$7322,"&lt;="&amp;$B$4)</f>
        <v>0</v>
      </c>
      <c r="S443" s="165">
        <f>COUNTIFS(BITACORA!$C$4:$C$7322,$B$7:$B$501,BITACORA!$E$4:$E$7322,$E$6:$AM$6,BITACORA!$B$4:$B$7322,"&gt;="&amp;$B$3,BITACORA!$B$4:$B$7322,"&lt;="&amp;$B$4)</f>
        <v>0</v>
      </c>
      <c r="T443" s="165">
        <f>COUNTIFS(BITACORA!$C$4:$C$7322,$B$7:$B$501,BITACORA!$E$4:$E$7322,$E$6:$AM$6,BITACORA!$B$4:$B$7322,"&gt;="&amp;$B$3,BITACORA!$B$4:$B$7322,"&lt;="&amp;$B$4)</f>
        <v>0</v>
      </c>
      <c r="U443" s="165">
        <f>COUNTIFS(BITACORA!$C$4:$C$7322,$B$7:$B$501,BITACORA!$E$4:$E$7322,$E$6:$AM$6,BITACORA!$B$4:$B$7322,"&gt;="&amp;$B$3,BITACORA!$B$4:$B$7322,"&lt;="&amp;$B$4)</f>
        <v>0</v>
      </c>
      <c r="V443" s="165">
        <f>COUNTIFS(BITACORA!$C$4:$C$7322,$B$7:$B$501,BITACORA!$E$4:$E$7322,$E$6:$AM$6,BITACORA!$B$4:$B$7322,"&gt;="&amp;$B$3,BITACORA!$B$4:$B$7322,"&lt;="&amp;$B$4)</f>
        <v>0</v>
      </c>
      <c r="W443" s="165">
        <f>COUNTIFS(BITACORA!$C$4:$C$7322,$B$7:$B$501,BITACORA!$E$4:$E$7322,$E$6:$AM$6,BITACORA!$B$4:$B$7322,"&gt;="&amp;$B$3,BITACORA!$B$4:$B$7322,"&lt;="&amp;$B$4)</f>
        <v>0</v>
      </c>
      <c r="X443" s="165">
        <f>COUNTIFS(BITACORA!$C$4:$C$7322,$B$7:$B$501,BITACORA!$E$4:$E$7322,$E$6:$AM$6,BITACORA!$B$4:$B$7322,"&gt;="&amp;$B$3,BITACORA!$B$4:$B$7322,"&lt;="&amp;$B$4)</f>
        <v>0</v>
      </c>
      <c r="Y443" s="165">
        <f>COUNTIFS(BITACORA!$C$4:$C$7322,$B$7:$B$501,BITACORA!$E$4:$E$7322,$E$6:$AM$6,BITACORA!$B$4:$B$7322,"&gt;="&amp;$B$3,BITACORA!$B$4:$B$7322,"&lt;="&amp;$B$4)</f>
        <v>0</v>
      </c>
      <c r="Z443" s="165">
        <f>COUNTIFS(BITACORA!$C$4:$C$7322,$B$7:$B$501,BITACORA!$E$4:$E$7322,$E$6:$AM$6,BITACORA!$B$4:$B$7322,"&gt;="&amp;$B$3,BITACORA!$B$4:$B$7322,"&lt;="&amp;$B$4)</f>
        <v>0</v>
      </c>
      <c r="AA443" s="165">
        <f>COUNTIFS(BITACORA!$C$4:$C$7322,$B$7:$B$501,BITACORA!$E$4:$E$7322,$E$6:$AM$6,BITACORA!$B$4:$B$7322,"&gt;="&amp;$B$3,BITACORA!$B$4:$B$7322,"&lt;="&amp;$B$4)</f>
        <v>0</v>
      </c>
      <c r="AB443" s="165">
        <f>COUNTIFS(BITACORA!$C$4:$C$7322,$B$7:$B$501,BITACORA!$E$4:$E$7322,$E$6:$AM$6,BITACORA!$B$4:$B$7322,"&gt;="&amp;$B$3,BITACORA!$B$4:$B$7322,"&lt;="&amp;$B$4)</f>
        <v>0</v>
      </c>
      <c r="AC443" s="165">
        <f>COUNTIFS(BITACORA!$C$4:$C$7322,$B$7:$B$501,BITACORA!$E$4:$E$7322,$E$6:$AM$6,BITACORA!$B$4:$B$7322,"&gt;="&amp;$B$3,BITACORA!$B$4:$B$7322,"&lt;="&amp;$B$4)</f>
        <v>0</v>
      </c>
      <c r="AD443" s="165">
        <f>COUNTIFS(BITACORA!$C$4:$C$7322,$B$7:$B$501,BITACORA!$E$4:$E$7322,$E$6:$AM$6,BITACORA!$B$4:$B$7322,"&gt;="&amp;$B$3,BITACORA!$B$4:$B$7322,"&lt;="&amp;$B$4)</f>
        <v>0</v>
      </c>
      <c r="AE443" s="165">
        <f>COUNTIFS(BITACORA!$C$4:$C$7322,$B$7:$B$501,BITACORA!$E$4:$E$7322,$E$6:$AM$6,BITACORA!$B$4:$B$7322,"&gt;="&amp;$B$3,BITACORA!$B$4:$B$7322,"&lt;="&amp;$B$4)</f>
        <v>0</v>
      </c>
      <c r="AF443" s="165">
        <f>COUNTIFS(BITACORA!$C$4:$C$7322,$B$7:$B$501,BITACORA!$E$4:$E$7322,$E$6:$AM$6,BITACORA!$B$4:$B$7322,"&gt;="&amp;$B$3,BITACORA!$B$4:$B$7322,"&lt;="&amp;$B$4)</f>
        <v>0</v>
      </c>
      <c r="AG443" s="165">
        <f>COUNTIFS(BITACORA!$C$4:$C$7322,$B$7:$B$501,BITACORA!$E$4:$E$7322,$E$6:$AM$6,BITACORA!$B$4:$B$7322,"&gt;="&amp;$B$3,BITACORA!$B$4:$B$7322,"&lt;="&amp;$B$4)</f>
        <v>0</v>
      </c>
      <c r="AH443" s="165">
        <f>COUNTIFS(BITACORA!$C$4:$C$7322,$B$7:$B$501,BITACORA!$E$4:$E$7322,$E$6:$AM$6,BITACORA!$B$4:$B$7322,"&gt;="&amp;$B$3,BITACORA!$B$4:$B$7322,"&lt;="&amp;$B$4)</f>
        <v>0</v>
      </c>
      <c r="AI443" s="165">
        <f>COUNTIFS(BITACORA!$C$4:$C$7322,$B$7:$B$501,BITACORA!$E$4:$E$7322,$E$6:$AM$6,BITACORA!$B$4:$B$7322,"&gt;="&amp;$B$3,BITACORA!$B$4:$B$7322,"&lt;="&amp;$B$4)</f>
        <v>0</v>
      </c>
      <c r="AJ443" s="165">
        <f>COUNTIFS(BITACORA!$C$4:$C$7322,$B$7:$B$501,BITACORA!$E$4:$E$7322,$E$6:$AM$6,BITACORA!$B$4:$B$7322,"&gt;="&amp;$B$3,BITACORA!$B$4:$B$7322,"&lt;="&amp;$B$4)</f>
        <v>0</v>
      </c>
      <c r="AK443" s="165">
        <f>COUNTIFS(BITACORA!$C$4:$C$7322,$B$7:$B$501,BITACORA!$E$4:$E$7322,$E$6:$AM$6,BITACORA!$B$4:$B$7322,"&gt;="&amp;$B$3,BITACORA!$B$4:$B$7322,"&lt;="&amp;$B$4)</f>
        <v>0</v>
      </c>
      <c r="AL443" s="165">
        <f>COUNTIFS(BITACORA!$C$4:$C$7322,$B$7:$B$501,BITACORA!$E$4:$E$7322,$E$6:$AM$6,BITACORA!$B$4:$B$7322,"&gt;="&amp;$B$3,BITACORA!$B$4:$B$7322,"&lt;="&amp;$B$4)</f>
        <v>0</v>
      </c>
      <c r="AM443" s="165">
        <f>COUNTIFS(BITACORA!$C$4:$C$7322,$B$7:$B$501,BITACORA!$E$4:$E$7322,$E$6:$AM$6,BITACORA!$B$4:$B$7322,"&gt;="&amp;$B$3,BITACORA!$B$4:$B$7322,"&lt;="&amp;$B$4)</f>
        <v>0</v>
      </c>
    </row>
    <row r="444" spans="1:39">
      <c r="A444" s="141"/>
      <c r="B444" s="165"/>
      <c r="C444" s="165"/>
      <c r="D444" s="164">
        <f t="shared" si="0"/>
        <v>0</v>
      </c>
      <c r="E444" s="165">
        <f>COUNTIFS(BITACORA!$C$4:$C$7322,$B$7:$B$501,BITACORA!$E$4:$E$7322,$E$6:$AM$6,BITACORA!$B$4:$B$7322,"&gt;="&amp;$B$3,BITACORA!$B$4:$B$7322,"&lt;="&amp;$B$4)</f>
        <v>0</v>
      </c>
      <c r="F444" s="165">
        <f>COUNTIFS(BITACORA!$C$4:$C$7322,$B$7:$B$501,BITACORA!$E$4:$E$7322,$E$6:$AM$6,BITACORA!$B$4:$B$7322,"&gt;="&amp;$B$3,BITACORA!$B$4:$B$7322,"&lt;="&amp;$B$4)</f>
        <v>0</v>
      </c>
      <c r="G444" s="165">
        <f>COUNTIFS(BITACORA!$C$4:$C$7322,$B$7:$B$501,BITACORA!$E$4:$E$7322,$E$6:$AM$6,BITACORA!$B$4:$B$7322,"&gt;="&amp;$B$3,BITACORA!$B$4:$B$7322,"&lt;="&amp;$B$4)</f>
        <v>0</v>
      </c>
      <c r="H444" s="165">
        <f>COUNTIFS(BITACORA!$C$4:$C$7322,$B$7:$B$501,BITACORA!$E$4:$E$7322,$E$6:$AM$6,BITACORA!$B$4:$B$7322,"&gt;="&amp;$B$3,BITACORA!$B$4:$B$7322,"&lt;="&amp;$B$4)</f>
        <v>0</v>
      </c>
      <c r="I444" s="165">
        <f>COUNTIFS(BITACORA!$C$4:$C$7322,$B$7:$B$501,BITACORA!$E$4:$E$7322,$E$6:$AM$6,BITACORA!$B$4:$B$7322,"&gt;="&amp;$B$3,BITACORA!$B$4:$B$7322,"&lt;="&amp;$B$4)</f>
        <v>0</v>
      </c>
      <c r="J444" s="165">
        <f>COUNTIFS(BITACORA!$C$4:$C$7322,$B$7:$B$501,BITACORA!$E$4:$E$7322,$E$6:$AM$6,BITACORA!$B$4:$B$7322,"&gt;="&amp;$B$3,BITACORA!$B$4:$B$7322,"&lt;="&amp;$B$4)</f>
        <v>0</v>
      </c>
      <c r="K444" s="165">
        <f>COUNTIFS(BITACORA!$C$4:$C$7322,$B$7:$B$501,BITACORA!$E$4:$E$7322,$E$6:$AM$6,BITACORA!$B$4:$B$7322,"&gt;="&amp;$B$3,BITACORA!$B$4:$B$7322,"&lt;="&amp;$B$4)</f>
        <v>0</v>
      </c>
      <c r="L444" s="165">
        <f>COUNTIFS(BITACORA!$C$4:$C$7322,$B$7:$B$501,BITACORA!$E$4:$E$7322,$E$6:$AM$6,BITACORA!$B$4:$B$7322,"&gt;="&amp;$B$3,BITACORA!$B$4:$B$7322,"&lt;="&amp;$B$4)</f>
        <v>0</v>
      </c>
      <c r="M444" s="165">
        <f>COUNTIFS(BITACORA!$C$4:$C$7322,$B$7:$B$501,BITACORA!$E$4:$E$7322,$E$6:$AM$6,BITACORA!$B$4:$B$7322,"&gt;="&amp;$B$3,BITACORA!$B$4:$B$7322,"&lt;="&amp;$B$4)</f>
        <v>0</v>
      </c>
      <c r="N444" s="165">
        <f>COUNTIFS(BITACORA!$C$4:$C$7322,$B$7:$B$501,BITACORA!$E$4:$E$7322,$E$6:$AM$6,BITACORA!$B$4:$B$7322,"&gt;="&amp;$B$3,BITACORA!$B$4:$B$7322,"&lt;="&amp;$B$4)</f>
        <v>0</v>
      </c>
      <c r="O444" s="165">
        <f>COUNTIFS(BITACORA!$C$4:$C$7322,$B$7:$B$501,BITACORA!$E$4:$E$7322,$E$6:$AM$6,BITACORA!$B$4:$B$7322,"&gt;="&amp;$B$3,BITACORA!$B$4:$B$7322,"&lt;="&amp;$B$4)</f>
        <v>0</v>
      </c>
      <c r="P444" s="165">
        <f>COUNTIFS(BITACORA!$C$4:$C$7322,$B$7:$B$501,BITACORA!$E$4:$E$7322,$E$6:$AM$6,BITACORA!$B$4:$B$7322,"&gt;="&amp;$B$3,BITACORA!$B$4:$B$7322,"&lt;="&amp;$B$4)</f>
        <v>0</v>
      </c>
      <c r="Q444" s="165">
        <f>COUNTIFS(BITACORA!$C$4:$C$7322,$B$7:$B$501,BITACORA!$E$4:$E$7322,$E$6:$AM$6,BITACORA!$B$4:$B$7322,"&gt;="&amp;$B$3,BITACORA!$B$4:$B$7322,"&lt;="&amp;$B$4)</f>
        <v>0</v>
      </c>
      <c r="R444" s="165">
        <f>COUNTIFS(BITACORA!$C$4:$C$7322,$B$7:$B$501,BITACORA!$E$4:$E$7322,$E$6:$AM$6,BITACORA!$B$4:$B$7322,"&gt;="&amp;$B$3,BITACORA!$B$4:$B$7322,"&lt;="&amp;$B$4)</f>
        <v>0</v>
      </c>
      <c r="S444" s="165">
        <f>COUNTIFS(BITACORA!$C$4:$C$7322,$B$7:$B$501,BITACORA!$E$4:$E$7322,$E$6:$AM$6,BITACORA!$B$4:$B$7322,"&gt;="&amp;$B$3,BITACORA!$B$4:$B$7322,"&lt;="&amp;$B$4)</f>
        <v>0</v>
      </c>
      <c r="T444" s="165">
        <f>COUNTIFS(BITACORA!$C$4:$C$7322,$B$7:$B$501,BITACORA!$E$4:$E$7322,$E$6:$AM$6,BITACORA!$B$4:$B$7322,"&gt;="&amp;$B$3,BITACORA!$B$4:$B$7322,"&lt;="&amp;$B$4)</f>
        <v>0</v>
      </c>
      <c r="U444" s="165">
        <f>COUNTIFS(BITACORA!$C$4:$C$7322,$B$7:$B$501,BITACORA!$E$4:$E$7322,$E$6:$AM$6,BITACORA!$B$4:$B$7322,"&gt;="&amp;$B$3,BITACORA!$B$4:$B$7322,"&lt;="&amp;$B$4)</f>
        <v>0</v>
      </c>
      <c r="V444" s="165">
        <f>COUNTIFS(BITACORA!$C$4:$C$7322,$B$7:$B$501,BITACORA!$E$4:$E$7322,$E$6:$AM$6,BITACORA!$B$4:$B$7322,"&gt;="&amp;$B$3,BITACORA!$B$4:$B$7322,"&lt;="&amp;$B$4)</f>
        <v>0</v>
      </c>
      <c r="W444" s="165">
        <f>COUNTIFS(BITACORA!$C$4:$C$7322,$B$7:$B$501,BITACORA!$E$4:$E$7322,$E$6:$AM$6,BITACORA!$B$4:$B$7322,"&gt;="&amp;$B$3,BITACORA!$B$4:$B$7322,"&lt;="&amp;$B$4)</f>
        <v>0</v>
      </c>
      <c r="X444" s="165">
        <f>COUNTIFS(BITACORA!$C$4:$C$7322,$B$7:$B$501,BITACORA!$E$4:$E$7322,$E$6:$AM$6,BITACORA!$B$4:$B$7322,"&gt;="&amp;$B$3,BITACORA!$B$4:$B$7322,"&lt;="&amp;$B$4)</f>
        <v>0</v>
      </c>
      <c r="Y444" s="165">
        <f>COUNTIFS(BITACORA!$C$4:$C$7322,$B$7:$B$501,BITACORA!$E$4:$E$7322,$E$6:$AM$6,BITACORA!$B$4:$B$7322,"&gt;="&amp;$B$3,BITACORA!$B$4:$B$7322,"&lt;="&amp;$B$4)</f>
        <v>0</v>
      </c>
      <c r="Z444" s="165">
        <f>COUNTIFS(BITACORA!$C$4:$C$7322,$B$7:$B$501,BITACORA!$E$4:$E$7322,$E$6:$AM$6,BITACORA!$B$4:$B$7322,"&gt;="&amp;$B$3,BITACORA!$B$4:$B$7322,"&lt;="&amp;$B$4)</f>
        <v>0</v>
      </c>
      <c r="AA444" s="165">
        <f>COUNTIFS(BITACORA!$C$4:$C$7322,$B$7:$B$501,BITACORA!$E$4:$E$7322,$E$6:$AM$6,BITACORA!$B$4:$B$7322,"&gt;="&amp;$B$3,BITACORA!$B$4:$B$7322,"&lt;="&amp;$B$4)</f>
        <v>0</v>
      </c>
      <c r="AB444" s="165">
        <f>COUNTIFS(BITACORA!$C$4:$C$7322,$B$7:$B$501,BITACORA!$E$4:$E$7322,$E$6:$AM$6,BITACORA!$B$4:$B$7322,"&gt;="&amp;$B$3,BITACORA!$B$4:$B$7322,"&lt;="&amp;$B$4)</f>
        <v>0</v>
      </c>
      <c r="AC444" s="165">
        <f>COUNTIFS(BITACORA!$C$4:$C$7322,$B$7:$B$501,BITACORA!$E$4:$E$7322,$E$6:$AM$6,BITACORA!$B$4:$B$7322,"&gt;="&amp;$B$3,BITACORA!$B$4:$B$7322,"&lt;="&amp;$B$4)</f>
        <v>0</v>
      </c>
      <c r="AD444" s="165">
        <f>COUNTIFS(BITACORA!$C$4:$C$7322,$B$7:$B$501,BITACORA!$E$4:$E$7322,$E$6:$AM$6,BITACORA!$B$4:$B$7322,"&gt;="&amp;$B$3,BITACORA!$B$4:$B$7322,"&lt;="&amp;$B$4)</f>
        <v>0</v>
      </c>
      <c r="AE444" s="165">
        <f>COUNTIFS(BITACORA!$C$4:$C$7322,$B$7:$B$501,BITACORA!$E$4:$E$7322,$E$6:$AM$6,BITACORA!$B$4:$B$7322,"&gt;="&amp;$B$3,BITACORA!$B$4:$B$7322,"&lt;="&amp;$B$4)</f>
        <v>0</v>
      </c>
      <c r="AF444" s="165">
        <f>COUNTIFS(BITACORA!$C$4:$C$7322,$B$7:$B$501,BITACORA!$E$4:$E$7322,$E$6:$AM$6,BITACORA!$B$4:$B$7322,"&gt;="&amp;$B$3,BITACORA!$B$4:$B$7322,"&lt;="&amp;$B$4)</f>
        <v>0</v>
      </c>
      <c r="AG444" s="165">
        <f>COUNTIFS(BITACORA!$C$4:$C$7322,$B$7:$B$501,BITACORA!$E$4:$E$7322,$E$6:$AM$6,BITACORA!$B$4:$B$7322,"&gt;="&amp;$B$3,BITACORA!$B$4:$B$7322,"&lt;="&amp;$B$4)</f>
        <v>0</v>
      </c>
      <c r="AH444" s="165">
        <f>COUNTIFS(BITACORA!$C$4:$C$7322,$B$7:$B$501,BITACORA!$E$4:$E$7322,$E$6:$AM$6,BITACORA!$B$4:$B$7322,"&gt;="&amp;$B$3,BITACORA!$B$4:$B$7322,"&lt;="&amp;$B$4)</f>
        <v>0</v>
      </c>
      <c r="AI444" s="165">
        <f>COUNTIFS(BITACORA!$C$4:$C$7322,$B$7:$B$501,BITACORA!$E$4:$E$7322,$E$6:$AM$6,BITACORA!$B$4:$B$7322,"&gt;="&amp;$B$3,BITACORA!$B$4:$B$7322,"&lt;="&amp;$B$4)</f>
        <v>0</v>
      </c>
      <c r="AJ444" s="165">
        <f>COUNTIFS(BITACORA!$C$4:$C$7322,$B$7:$B$501,BITACORA!$E$4:$E$7322,$E$6:$AM$6,BITACORA!$B$4:$B$7322,"&gt;="&amp;$B$3,BITACORA!$B$4:$B$7322,"&lt;="&amp;$B$4)</f>
        <v>0</v>
      </c>
      <c r="AK444" s="165">
        <f>COUNTIFS(BITACORA!$C$4:$C$7322,$B$7:$B$501,BITACORA!$E$4:$E$7322,$E$6:$AM$6,BITACORA!$B$4:$B$7322,"&gt;="&amp;$B$3,BITACORA!$B$4:$B$7322,"&lt;="&amp;$B$4)</f>
        <v>0</v>
      </c>
      <c r="AL444" s="165">
        <f>COUNTIFS(BITACORA!$C$4:$C$7322,$B$7:$B$501,BITACORA!$E$4:$E$7322,$E$6:$AM$6,BITACORA!$B$4:$B$7322,"&gt;="&amp;$B$3,BITACORA!$B$4:$B$7322,"&lt;="&amp;$B$4)</f>
        <v>0</v>
      </c>
      <c r="AM444" s="165">
        <f>COUNTIFS(BITACORA!$C$4:$C$7322,$B$7:$B$501,BITACORA!$E$4:$E$7322,$E$6:$AM$6,BITACORA!$B$4:$B$7322,"&gt;="&amp;$B$3,BITACORA!$B$4:$B$7322,"&lt;="&amp;$B$4)</f>
        <v>0</v>
      </c>
    </row>
    <row r="445" spans="1:39">
      <c r="A445" s="141"/>
      <c r="B445" s="165"/>
      <c r="C445" s="165"/>
      <c r="D445" s="164">
        <f t="shared" si="0"/>
        <v>0</v>
      </c>
      <c r="E445" s="165">
        <f>COUNTIFS(BITACORA!$C$4:$C$7322,$B$7:$B$501,BITACORA!$E$4:$E$7322,$E$6:$AM$6,BITACORA!$B$4:$B$7322,"&gt;="&amp;$B$3,BITACORA!$B$4:$B$7322,"&lt;="&amp;$B$4)</f>
        <v>0</v>
      </c>
      <c r="F445" s="165">
        <f>COUNTIFS(BITACORA!$C$4:$C$7322,$B$7:$B$501,BITACORA!$E$4:$E$7322,$E$6:$AM$6,BITACORA!$B$4:$B$7322,"&gt;="&amp;$B$3,BITACORA!$B$4:$B$7322,"&lt;="&amp;$B$4)</f>
        <v>0</v>
      </c>
      <c r="G445" s="165">
        <f>COUNTIFS(BITACORA!$C$4:$C$7322,$B$7:$B$501,BITACORA!$E$4:$E$7322,$E$6:$AM$6,BITACORA!$B$4:$B$7322,"&gt;="&amp;$B$3,BITACORA!$B$4:$B$7322,"&lt;="&amp;$B$4)</f>
        <v>0</v>
      </c>
      <c r="H445" s="165">
        <f>COUNTIFS(BITACORA!$C$4:$C$7322,$B$7:$B$501,BITACORA!$E$4:$E$7322,$E$6:$AM$6,BITACORA!$B$4:$B$7322,"&gt;="&amp;$B$3,BITACORA!$B$4:$B$7322,"&lt;="&amp;$B$4)</f>
        <v>0</v>
      </c>
      <c r="I445" s="165">
        <f>COUNTIFS(BITACORA!$C$4:$C$7322,$B$7:$B$501,BITACORA!$E$4:$E$7322,$E$6:$AM$6,BITACORA!$B$4:$B$7322,"&gt;="&amp;$B$3,BITACORA!$B$4:$B$7322,"&lt;="&amp;$B$4)</f>
        <v>0</v>
      </c>
      <c r="J445" s="165">
        <f>COUNTIFS(BITACORA!$C$4:$C$7322,$B$7:$B$501,BITACORA!$E$4:$E$7322,$E$6:$AM$6,BITACORA!$B$4:$B$7322,"&gt;="&amp;$B$3,BITACORA!$B$4:$B$7322,"&lt;="&amp;$B$4)</f>
        <v>0</v>
      </c>
      <c r="K445" s="165">
        <f>COUNTIFS(BITACORA!$C$4:$C$7322,$B$7:$B$501,BITACORA!$E$4:$E$7322,$E$6:$AM$6,BITACORA!$B$4:$B$7322,"&gt;="&amp;$B$3,BITACORA!$B$4:$B$7322,"&lt;="&amp;$B$4)</f>
        <v>0</v>
      </c>
      <c r="L445" s="165">
        <f>COUNTIFS(BITACORA!$C$4:$C$7322,$B$7:$B$501,BITACORA!$E$4:$E$7322,$E$6:$AM$6,BITACORA!$B$4:$B$7322,"&gt;="&amp;$B$3,BITACORA!$B$4:$B$7322,"&lt;="&amp;$B$4)</f>
        <v>0</v>
      </c>
      <c r="M445" s="165">
        <f>COUNTIFS(BITACORA!$C$4:$C$7322,$B$7:$B$501,BITACORA!$E$4:$E$7322,$E$6:$AM$6,BITACORA!$B$4:$B$7322,"&gt;="&amp;$B$3,BITACORA!$B$4:$B$7322,"&lt;="&amp;$B$4)</f>
        <v>0</v>
      </c>
      <c r="N445" s="165">
        <f>COUNTIFS(BITACORA!$C$4:$C$7322,$B$7:$B$501,BITACORA!$E$4:$E$7322,$E$6:$AM$6,BITACORA!$B$4:$B$7322,"&gt;="&amp;$B$3,BITACORA!$B$4:$B$7322,"&lt;="&amp;$B$4)</f>
        <v>0</v>
      </c>
      <c r="O445" s="165">
        <f>COUNTIFS(BITACORA!$C$4:$C$7322,$B$7:$B$501,BITACORA!$E$4:$E$7322,$E$6:$AM$6,BITACORA!$B$4:$B$7322,"&gt;="&amp;$B$3,BITACORA!$B$4:$B$7322,"&lt;="&amp;$B$4)</f>
        <v>0</v>
      </c>
      <c r="P445" s="165">
        <f>COUNTIFS(BITACORA!$C$4:$C$7322,$B$7:$B$501,BITACORA!$E$4:$E$7322,$E$6:$AM$6,BITACORA!$B$4:$B$7322,"&gt;="&amp;$B$3,BITACORA!$B$4:$B$7322,"&lt;="&amp;$B$4)</f>
        <v>0</v>
      </c>
      <c r="Q445" s="165">
        <f>COUNTIFS(BITACORA!$C$4:$C$7322,$B$7:$B$501,BITACORA!$E$4:$E$7322,$E$6:$AM$6,BITACORA!$B$4:$B$7322,"&gt;="&amp;$B$3,BITACORA!$B$4:$B$7322,"&lt;="&amp;$B$4)</f>
        <v>0</v>
      </c>
      <c r="R445" s="165">
        <f>COUNTIFS(BITACORA!$C$4:$C$7322,$B$7:$B$501,BITACORA!$E$4:$E$7322,$E$6:$AM$6,BITACORA!$B$4:$B$7322,"&gt;="&amp;$B$3,BITACORA!$B$4:$B$7322,"&lt;="&amp;$B$4)</f>
        <v>0</v>
      </c>
      <c r="S445" s="165">
        <f>COUNTIFS(BITACORA!$C$4:$C$7322,$B$7:$B$501,BITACORA!$E$4:$E$7322,$E$6:$AM$6,BITACORA!$B$4:$B$7322,"&gt;="&amp;$B$3,BITACORA!$B$4:$B$7322,"&lt;="&amp;$B$4)</f>
        <v>0</v>
      </c>
      <c r="T445" s="165">
        <f>COUNTIFS(BITACORA!$C$4:$C$7322,$B$7:$B$501,BITACORA!$E$4:$E$7322,$E$6:$AM$6,BITACORA!$B$4:$B$7322,"&gt;="&amp;$B$3,BITACORA!$B$4:$B$7322,"&lt;="&amp;$B$4)</f>
        <v>0</v>
      </c>
      <c r="U445" s="165">
        <f>COUNTIFS(BITACORA!$C$4:$C$7322,$B$7:$B$501,BITACORA!$E$4:$E$7322,$E$6:$AM$6,BITACORA!$B$4:$B$7322,"&gt;="&amp;$B$3,BITACORA!$B$4:$B$7322,"&lt;="&amp;$B$4)</f>
        <v>0</v>
      </c>
      <c r="V445" s="165">
        <f>COUNTIFS(BITACORA!$C$4:$C$7322,$B$7:$B$501,BITACORA!$E$4:$E$7322,$E$6:$AM$6,BITACORA!$B$4:$B$7322,"&gt;="&amp;$B$3,BITACORA!$B$4:$B$7322,"&lt;="&amp;$B$4)</f>
        <v>0</v>
      </c>
      <c r="W445" s="165">
        <f>COUNTIFS(BITACORA!$C$4:$C$7322,$B$7:$B$501,BITACORA!$E$4:$E$7322,$E$6:$AM$6,BITACORA!$B$4:$B$7322,"&gt;="&amp;$B$3,BITACORA!$B$4:$B$7322,"&lt;="&amp;$B$4)</f>
        <v>0</v>
      </c>
      <c r="X445" s="165">
        <f>COUNTIFS(BITACORA!$C$4:$C$7322,$B$7:$B$501,BITACORA!$E$4:$E$7322,$E$6:$AM$6,BITACORA!$B$4:$B$7322,"&gt;="&amp;$B$3,BITACORA!$B$4:$B$7322,"&lt;="&amp;$B$4)</f>
        <v>0</v>
      </c>
      <c r="Y445" s="165">
        <f>COUNTIFS(BITACORA!$C$4:$C$7322,$B$7:$B$501,BITACORA!$E$4:$E$7322,$E$6:$AM$6,BITACORA!$B$4:$B$7322,"&gt;="&amp;$B$3,BITACORA!$B$4:$B$7322,"&lt;="&amp;$B$4)</f>
        <v>0</v>
      </c>
      <c r="Z445" s="165">
        <f>COUNTIFS(BITACORA!$C$4:$C$7322,$B$7:$B$501,BITACORA!$E$4:$E$7322,$E$6:$AM$6,BITACORA!$B$4:$B$7322,"&gt;="&amp;$B$3,BITACORA!$B$4:$B$7322,"&lt;="&amp;$B$4)</f>
        <v>0</v>
      </c>
      <c r="AA445" s="165">
        <f>COUNTIFS(BITACORA!$C$4:$C$7322,$B$7:$B$501,BITACORA!$E$4:$E$7322,$E$6:$AM$6,BITACORA!$B$4:$B$7322,"&gt;="&amp;$B$3,BITACORA!$B$4:$B$7322,"&lt;="&amp;$B$4)</f>
        <v>0</v>
      </c>
      <c r="AB445" s="165">
        <f>COUNTIFS(BITACORA!$C$4:$C$7322,$B$7:$B$501,BITACORA!$E$4:$E$7322,$E$6:$AM$6,BITACORA!$B$4:$B$7322,"&gt;="&amp;$B$3,BITACORA!$B$4:$B$7322,"&lt;="&amp;$B$4)</f>
        <v>0</v>
      </c>
      <c r="AC445" s="165">
        <f>COUNTIFS(BITACORA!$C$4:$C$7322,$B$7:$B$501,BITACORA!$E$4:$E$7322,$E$6:$AM$6,BITACORA!$B$4:$B$7322,"&gt;="&amp;$B$3,BITACORA!$B$4:$B$7322,"&lt;="&amp;$B$4)</f>
        <v>0</v>
      </c>
      <c r="AD445" s="165">
        <f>COUNTIFS(BITACORA!$C$4:$C$7322,$B$7:$B$501,BITACORA!$E$4:$E$7322,$E$6:$AM$6,BITACORA!$B$4:$B$7322,"&gt;="&amp;$B$3,BITACORA!$B$4:$B$7322,"&lt;="&amp;$B$4)</f>
        <v>0</v>
      </c>
      <c r="AE445" s="165">
        <f>COUNTIFS(BITACORA!$C$4:$C$7322,$B$7:$B$501,BITACORA!$E$4:$E$7322,$E$6:$AM$6,BITACORA!$B$4:$B$7322,"&gt;="&amp;$B$3,BITACORA!$B$4:$B$7322,"&lt;="&amp;$B$4)</f>
        <v>0</v>
      </c>
      <c r="AF445" s="165">
        <f>COUNTIFS(BITACORA!$C$4:$C$7322,$B$7:$B$501,BITACORA!$E$4:$E$7322,$E$6:$AM$6,BITACORA!$B$4:$B$7322,"&gt;="&amp;$B$3,BITACORA!$B$4:$B$7322,"&lt;="&amp;$B$4)</f>
        <v>0</v>
      </c>
      <c r="AG445" s="165">
        <f>COUNTIFS(BITACORA!$C$4:$C$7322,$B$7:$B$501,BITACORA!$E$4:$E$7322,$E$6:$AM$6,BITACORA!$B$4:$B$7322,"&gt;="&amp;$B$3,BITACORA!$B$4:$B$7322,"&lt;="&amp;$B$4)</f>
        <v>0</v>
      </c>
      <c r="AH445" s="165">
        <f>COUNTIFS(BITACORA!$C$4:$C$7322,$B$7:$B$501,BITACORA!$E$4:$E$7322,$E$6:$AM$6,BITACORA!$B$4:$B$7322,"&gt;="&amp;$B$3,BITACORA!$B$4:$B$7322,"&lt;="&amp;$B$4)</f>
        <v>0</v>
      </c>
      <c r="AI445" s="165">
        <f>COUNTIFS(BITACORA!$C$4:$C$7322,$B$7:$B$501,BITACORA!$E$4:$E$7322,$E$6:$AM$6,BITACORA!$B$4:$B$7322,"&gt;="&amp;$B$3,BITACORA!$B$4:$B$7322,"&lt;="&amp;$B$4)</f>
        <v>0</v>
      </c>
      <c r="AJ445" s="165">
        <f>COUNTIFS(BITACORA!$C$4:$C$7322,$B$7:$B$501,BITACORA!$E$4:$E$7322,$E$6:$AM$6,BITACORA!$B$4:$B$7322,"&gt;="&amp;$B$3,BITACORA!$B$4:$B$7322,"&lt;="&amp;$B$4)</f>
        <v>0</v>
      </c>
      <c r="AK445" s="165">
        <f>COUNTIFS(BITACORA!$C$4:$C$7322,$B$7:$B$501,BITACORA!$E$4:$E$7322,$E$6:$AM$6,BITACORA!$B$4:$B$7322,"&gt;="&amp;$B$3,BITACORA!$B$4:$B$7322,"&lt;="&amp;$B$4)</f>
        <v>0</v>
      </c>
      <c r="AL445" s="165">
        <f>COUNTIFS(BITACORA!$C$4:$C$7322,$B$7:$B$501,BITACORA!$E$4:$E$7322,$E$6:$AM$6,BITACORA!$B$4:$B$7322,"&gt;="&amp;$B$3,BITACORA!$B$4:$B$7322,"&lt;="&amp;$B$4)</f>
        <v>0</v>
      </c>
      <c r="AM445" s="165">
        <f>COUNTIFS(BITACORA!$C$4:$C$7322,$B$7:$B$501,BITACORA!$E$4:$E$7322,$E$6:$AM$6,BITACORA!$B$4:$B$7322,"&gt;="&amp;$B$3,BITACORA!$B$4:$B$7322,"&lt;="&amp;$B$4)</f>
        <v>0</v>
      </c>
    </row>
    <row r="446" spans="1:39">
      <c r="A446" s="141"/>
      <c r="B446" s="165"/>
      <c r="C446" s="165"/>
      <c r="D446" s="164">
        <f t="shared" si="0"/>
        <v>0</v>
      </c>
      <c r="E446" s="165">
        <f>COUNTIFS(BITACORA!$C$4:$C$7322,$B$7:$B$501,BITACORA!$E$4:$E$7322,$E$6:$AM$6,BITACORA!$B$4:$B$7322,"&gt;="&amp;$B$3,BITACORA!$B$4:$B$7322,"&lt;="&amp;$B$4)</f>
        <v>0</v>
      </c>
      <c r="F446" s="165">
        <f>COUNTIFS(BITACORA!$C$4:$C$7322,$B$7:$B$501,BITACORA!$E$4:$E$7322,$E$6:$AM$6,BITACORA!$B$4:$B$7322,"&gt;="&amp;$B$3,BITACORA!$B$4:$B$7322,"&lt;="&amp;$B$4)</f>
        <v>0</v>
      </c>
      <c r="G446" s="165">
        <f>COUNTIFS(BITACORA!$C$4:$C$7322,$B$7:$B$501,BITACORA!$E$4:$E$7322,$E$6:$AM$6,BITACORA!$B$4:$B$7322,"&gt;="&amp;$B$3,BITACORA!$B$4:$B$7322,"&lt;="&amp;$B$4)</f>
        <v>0</v>
      </c>
      <c r="H446" s="165">
        <f>COUNTIFS(BITACORA!$C$4:$C$7322,$B$7:$B$501,BITACORA!$E$4:$E$7322,$E$6:$AM$6,BITACORA!$B$4:$B$7322,"&gt;="&amp;$B$3,BITACORA!$B$4:$B$7322,"&lt;="&amp;$B$4)</f>
        <v>0</v>
      </c>
      <c r="I446" s="165">
        <f>COUNTIFS(BITACORA!$C$4:$C$7322,$B$7:$B$501,BITACORA!$E$4:$E$7322,$E$6:$AM$6,BITACORA!$B$4:$B$7322,"&gt;="&amp;$B$3,BITACORA!$B$4:$B$7322,"&lt;="&amp;$B$4)</f>
        <v>0</v>
      </c>
      <c r="J446" s="165">
        <f>COUNTIFS(BITACORA!$C$4:$C$7322,$B$7:$B$501,BITACORA!$E$4:$E$7322,$E$6:$AM$6,BITACORA!$B$4:$B$7322,"&gt;="&amp;$B$3,BITACORA!$B$4:$B$7322,"&lt;="&amp;$B$4)</f>
        <v>0</v>
      </c>
      <c r="K446" s="165">
        <f>COUNTIFS(BITACORA!$C$4:$C$7322,$B$7:$B$501,BITACORA!$E$4:$E$7322,$E$6:$AM$6,BITACORA!$B$4:$B$7322,"&gt;="&amp;$B$3,BITACORA!$B$4:$B$7322,"&lt;="&amp;$B$4)</f>
        <v>0</v>
      </c>
      <c r="L446" s="165">
        <f>COUNTIFS(BITACORA!$C$4:$C$7322,$B$7:$B$501,BITACORA!$E$4:$E$7322,$E$6:$AM$6,BITACORA!$B$4:$B$7322,"&gt;="&amp;$B$3,BITACORA!$B$4:$B$7322,"&lt;="&amp;$B$4)</f>
        <v>0</v>
      </c>
      <c r="M446" s="165">
        <f>COUNTIFS(BITACORA!$C$4:$C$7322,$B$7:$B$501,BITACORA!$E$4:$E$7322,$E$6:$AM$6,BITACORA!$B$4:$B$7322,"&gt;="&amp;$B$3,BITACORA!$B$4:$B$7322,"&lt;="&amp;$B$4)</f>
        <v>0</v>
      </c>
      <c r="N446" s="165">
        <f>COUNTIFS(BITACORA!$C$4:$C$7322,$B$7:$B$501,BITACORA!$E$4:$E$7322,$E$6:$AM$6,BITACORA!$B$4:$B$7322,"&gt;="&amp;$B$3,BITACORA!$B$4:$B$7322,"&lt;="&amp;$B$4)</f>
        <v>0</v>
      </c>
      <c r="O446" s="165">
        <f>COUNTIFS(BITACORA!$C$4:$C$7322,$B$7:$B$501,BITACORA!$E$4:$E$7322,$E$6:$AM$6,BITACORA!$B$4:$B$7322,"&gt;="&amp;$B$3,BITACORA!$B$4:$B$7322,"&lt;="&amp;$B$4)</f>
        <v>0</v>
      </c>
      <c r="P446" s="165">
        <f>COUNTIFS(BITACORA!$C$4:$C$7322,$B$7:$B$501,BITACORA!$E$4:$E$7322,$E$6:$AM$6,BITACORA!$B$4:$B$7322,"&gt;="&amp;$B$3,BITACORA!$B$4:$B$7322,"&lt;="&amp;$B$4)</f>
        <v>0</v>
      </c>
      <c r="Q446" s="165">
        <f>COUNTIFS(BITACORA!$C$4:$C$7322,$B$7:$B$501,BITACORA!$E$4:$E$7322,$E$6:$AM$6,BITACORA!$B$4:$B$7322,"&gt;="&amp;$B$3,BITACORA!$B$4:$B$7322,"&lt;="&amp;$B$4)</f>
        <v>0</v>
      </c>
      <c r="R446" s="165">
        <f>COUNTIFS(BITACORA!$C$4:$C$7322,$B$7:$B$501,BITACORA!$E$4:$E$7322,$E$6:$AM$6,BITACORA!$B$4:$B$7322,"&gt;="&amp;$B$3,BITACORA!$B$4:$B$7322,"&lt;="&amp;$B$4)</f>
        <v>0</v>
      </c>
      <c r="S446" s="165">
        <f>COUNTIFS(BITACORA!$C$4:$C$7322,$B$7:$B$501,BITACORA!$E$4:$E$7322,$E$6:$AM$6,BITACORA!$B$4:$B$7322,"&gt;="&amp;$B$3,BITACORA!$B$4:$B$7322,"&lt;="&amp;$B$4)</f>
        <v>0</v>
      </c>
      <c r="T446" s="165">
        <f>COUNTIFS(BITACORA!$C$4:$C$7322,$B$7:$B$501,BITACORA!$E$4:$E$7322,$E$6:$AM$6,BITACORA!$B$4:$B$7322,"&gt;="&amp;$B$3,BITACORA!$B$4:$B$7322,"&lt;="&amp;$B$4)</f>
        <v>0</v>
      </c>
      <c r="U446" s="165">
        <f>COUNTIFS(BITACORA!$C$4:$C$7322,$B$7:$B$501,BITACORA!$E$4:$E$7322,$E$6:$AM$6,BITACORA!$B$4:$B$7322,"&gt;="&amp;$B$3,BITACORA!$B$4:$B$7322,"&lt;="&amp;$B$4)</f>
        <v>0</v>
      </c>
      <c r="V446" s="165">
        <f>COUNTIFS(BITACORA!$C$4:$C$7322,$B$7:$B$501,BITACORA!$E$4:$E$7322,$E$6:$AM$6,BITACORA!$B$4:$B$7322,"&gt;="&amp;$B$3,BITACORA!$B$4:$B$7322,"&lt;="&amp;$B$4)</f>
        <v>0</v>
      </c>
      <c r="W446" s="165">
        <f>COUNTIFS(BITACORA!$C$4:$C$7322,$B$7:$B$501,BITACORA!$E$4:$E$7322,$E$6:$AM$6,BITACORA!$B$4:$B$7322,"&gt;="&amp;$B$3,BITACORA!$B$4:$B$7322,"&lt;="&amp;$B$4)</f>
        <v>0</v>
      </c>
      <c r="X446" s="165">
        <f>COUNTIFS(BITACORA!$C$4:$C$7322,$B$7:$B$501,BITACORA!$E$4:$E$7322,$E$6:$AM$6,BITACORA!$B$4:$B$7322,"&gt;="&amp;$B$3,BITACORA!$B$4:$B$7322,"&lt;="&amp;$B$4)</f>
        <v>0</v>
      </c>
      <c r="Y446" s="165">
        <f>COUNTIFS(BITACORA!$C$4:$C$7322,$B$7:$B$501,BITACORA!$E$4:$E$7322,$E$6:$AM$6,BITACORA!$B$4:$B$7322,"&gt;="&amp;$B$3,BITACORA!$B$4:$B$7322,"&lt;="&amp;$B$4)</f>
        <v>0</v>
      </c>
      <c r="Z446" s="165">
        <f>COUNTIFS(BITACORA!$C$4:$C$7322,$B$7:$B$501,BITACORA!$E$4:$E$7322,$E$6:$AM$6,BITACORA!$B$4:$B$7322,"&gt;="&amp;$B$3,BITACORA!$B$4:$B$7322,"&lt;="&amp;$B$4)</f>
        <v>0</v>
      </c>
      <c r="AA446" s="165">
        <f>COUNTIFS(BITACORA!$C$4:$C$7322,$B$7:$B$501,BITACORA!$E$4:$E$7322,$E$6:$AM$6,BITACORA!$B$4:$B$7322,"&gt;="&amp;$B$3,BITACORA!$B$4:$B$7322,"&lt;="&amp;$B$4)</f>
        <v>0</v>
      </c>
      <c r="AB446" s="165">
        <f>COUNTIFS(BITACORA!$C$4:$C$7322,$B$7:$B$501,BITACORA!$E$4:$E$7322,$E$6:$AM$6,BITACORA!$B$4:$B$7322,"&gt;="&amp;$B$3,BITACORA!$B$4:$B$7322,"&lt;="&amp;$B$4)</f>
        <v>0</v>
      </c>
      <c r="AC446" s="165">
        <f>COUNTIFS(BITACORA!$C$4:$C$7322,$B$7:$B$501,BITACORA!$E$4:$E$7322,$E$6:$AM$6,BITACORA!$B$4:$B$7322,"&gt;="&amp;$B$3,BITACORA!$B$4:$B$7322,"&lt;="&amp;$B$4)</f>
        <v>0</v>
      </c>
      <c r="AD446" s="165">
        <f>COUNTIFS(BITACORA!$C$4:$C$7322,$B$7:$B$501,BITACORA!$E$4:$E$7322,$E$6:$AM$6,BITACORA!$B$4:$B$7322,"&gt;="&amp;$B$3,BITACORA!$B$4:$B$7322,"&lt;="&amp;$B$4)</f>
        <v>0</v>
      </c>
      <c r="AE446" s="165">
        <f>COUNTIFS(BITACORA!$C$4:$C$7322,$B$7:$B$501,BITACORA!$E$4:$E$7322,$E$6:$AM$6,BITACORA!$B$4:$B$7322,"&gt;="&amp;$B$3,BITACORA!$B$4:$B$7322,"&lt;="&amp;$B$4)</f>
        <v>0</v>
      </c>
      <c r="AF446" s="165">
        <f>COUNTIFS(BITACORA!$C$4:$C$7322,$B$7:$B$501,BITACORA!$E$4:$E$7322,$E$6:$AM$6,BITACORA!$B$4:$B$7322,"&gt;="&amp;$B$3,BITACORA!$B$4:$B$7322,"&lt;="&amp;$B$4)</f>
        <v>0</v>
      </c>
      <c r="AG446" s="165">
        <f>COUNTIFS(BITACORA!$C$4:$C$7322,$B$7:$B$501,BITACORA!$E$4:$E$7322,$E$6:$AM$6,BITACORA!$B$4:$B$7322,"&gt;="&amp;$B$3,BITACORA!$B$4:$B$7322,"&lt;="&amp;$B$4)</f>
        <v>0</v>
      </c>
      <c r="AH446" s="165">
        <f>COUNTIFS(BITACORA!$C$4:$C$7322,$B$7:$B$501,BITACORA!$E$4:$E$7322,$E$6:$AM$6,BITACORA!$B$4:$B$7322,"&gt;="&amp;$B$3,BITACORA!$B$4:$B$7322,"&lt;="&amp;$B$4)</f>
        <v>0</v>
      </c>
      <c r="AI446" s="165">
        <f>COUNTIFS(BITACORA!$C$4:$C$7322,$B$7:$B$501,BITACORA!$E$4:$E$7322,$E$6:$AM$6,BITACORA!$B$4:$B$7322,"&gt;="&amp;$B$3,BITACORA!$B$4:$B$7322,"&lt;="&amp;$B$4)</f>
        <v>0</v>
      </c>
      <c r="AJ446" s="165">
        <f>COUNTIFS(BITACORA!$C$4:$C$7322,$B$7:$B$501,BITACORA!$E$4:$E$7322,$E$6:$AM$6,BITACORA!$B$4:$B$7322,"&gt;="&amp;$B$3,BITACORA!$B$4:$B$7322,"&lt;="&amp;$B$4)</f>
        <v>0</v>
      </c>
      <c r="AK446" s="165">
        <f>COUNTIFS(BITACORA!$C$4:$C$7322,$B$7:$B$501,BITACORA!$E$4:$E$7322,$E$6:$AM$6,BITACORA!$B$4:$B$7322,"&gt;="&amp;$B$3,BITACORA!$B$4:$B$7322,"&lt;="&amp;$B$4)</f>
        <v>0</v>
      </c>
      <c r="AL446" s="165">
        <f>COUNTIFS(BITACORA!$C$4:$C$7322,$B$7:$B$501,BITACORA!$E$4:$E$7322,$E$6:$AM$6,BITACORA!$B$4:$B$7322,"&gt;="&amp;$B$3,BITACORA!$B$4:$B$7322,"&lt;="&amp;$B$4)</f>
        <v>0</v>
      </c>
      <c r="AM446" s="165">
        <f>COUNTIFS(BITACORA!$C$4:$C$7322,$B$7:$B$501,BITACORA!$E$4:$E$7322,$E$6:$AM$6,BITACORA!$B$4:$B$7322,"&gt;="&amp;$B$3,BITACORA!$B$4:$B$7322,"&lt;="&amp;$B$4)</f>
        <v>0</v>
      </c>
    </row>
    <row r="447" spans="1:39">
      <c r="A447" s="141"/>
      <c r="B447" s="165"/>
      <c r="C447" s="165"/>
      <c r="D447" s="164">
        <f t="shared" si="0"/>
        <v>0</v>
      </c>
      <c r="E447" s="165">
        <f>COUNTIFS(BITACORA!$C$4:$C$7322,$B$7:$B$501,BITACORA!$E$4:$E$7322,$E$6:$AM$6,BITACORA!$B$4:$B$7322,"&gt;="&amp;$B$3,BITACORA!$B$4:$B$7322,"&lt;="&amp;$B$4)</f>
        <v>0</v>
      </c>
      <c r="F447" s="165">
        <f>COUNTIFS(BITACORA!$C$4:$C$7322,$B$7:$B$501,BITACORA!$E$4:$E$7322,$E$6:$AM$6,BITACORA!$B$4:$B$7322,"&gt;="&amp;$B$3,BITACORA!$B$4:$B$7322,"&lt;="&amp;$B$4)</f>
        <v>0</v>
      </c>
      <c r="G447" s="165">
        <f>COUNTIFS(BITACORA!$C$4:$C$7322,$B$7:$B$501,BITACORA!$E$4:$E$7322,$E$6:$AM$6,BITACORA!$B$4:$B$7322,"&gt;="&amp;$B$3,BITACORA!$B$4:$B$7322,"&lt;="&amp;$B$4)</f>
        <v>0</v>
      </c>
      <c r="H447" s="165">
        <f>COUNTIFS(BITACORA!$C$4:$C$7322,$B$7:$B$501,BITACORA!$E$4:$E$7322,$E$6:$AM$6,BITACORA!$B$4:$B$7322,"&gt;="&amp;$B$3,BITACORA!$B$4:$B$7322,"&lt;="&amp;$B$4)</f>
        <v>0</v>
      </c>
      <c r="I447" s="165">
        <f>COUNTIFS(BITACORA!$C$4:$C$7322,$B$7:$B$501,BITACORA!$E$4:$E$7322,$E$6:$AM$6,BITACORA!$B$4:$B$7322,"&gt;="&amp;$B$3,BITACORA!$B$4:$B$7322,"&lt;="&amp;$B$4)</f>
        <v>0</v>
      </c>
      <c r="J447" s="165">
        <f>COUNTIFS(BITACORA!$C$4:$C$7322,$B$7:$B$501,BITACORA!$E$4:$E$7322,$E$6:$AM$6,BITACORA!$B$4:$B$7322,"&gt;="&amp;$B$3,BITACORA!$B$4:$B$7322,"&lt;="&amp;$B$4)</f>
        <v>0</v>
      </c>
      <c r="K447" s="165">
        <f>COUNTIFS(BITACORA!$C$4:$C$7322,$B$7:$B$501,BITACORA!$E$4:$E$7322,$E$6:$AM$6,BITACORA!$B$4:$B$7322,"&gt;="&amp;$B$3,BITACORA!$B$4:$B$7322,"&lt;="&amp;$B$4)</f>
        <v>0</v>
      </c>
      <c r="L447" s="165">
        <f>COUNTIFS(BITACORA!$C$4:$C$7322,$B$7:$B$501,BITACORA!$E$4:$E$7322,$E$6:$AM$6,BITACORA!$B$4:$B$7322,"&gt;="&amp;$B$3,BITACORA!$B$4:$B$7322,"&lt;="&amp;$B$4)</f>
        <v>0</v>
      </c>
      <c r="M447" s="165">
        <f>COUNTIFS(BITACORA!$C$4:$C$7322,$B$7:$B$501,BITACORA!$E$4:$E$7322,$E$6:$AM$6,BITACORA!$B$4:$B$7322,"&gt;="&amp;$B$3,BITACORA!$B$4:$B$7322,"&lt;="&amp;$B$4)</f>
        <v>0</v>
      </c>
      <c r="N447" s="165">
        <f>COUNTIFS(BITACORA!$C$4:$C$7322,$B$7:$B$501,BITACORA!$E$4:$E$7322,$E$6:$AM$6,BITACORA!$B$4:$B$7322,"&gt;="&amp;$B$3,BITACORA!$B$4:$B$7322,"&lt;="&amp;$B$4)</f>
        <v>0</v>
      </c>
      <c r="O447" s="165">
        <f>COUNTIFS(BITACORA!$C$4:$C$7322,$B$7:$B$501,BITACORA!$E$4:$E$7322,$E$6:$AM$6,BITACORA!$B$4:$B$7322,"&gt;="&amp;$B$3,BITACORA!$B$4:$B$7322,"&lt;="&amp;$B$4)</f>
        <v>0</v>
      </c>
      <c r="P447" s="165">
        <f>COUNTIFS(BITACORA!$C$4:$C$7322,$B$7:$B$501,BITACORA!$E$4:$E$7322,$E$6:$AM$6,BITACORA!$B$4:$B$7322,"&gt;="&amp;$B$3,BITACORA!$B$4:$B$7322,"&lt;="&amp;$B$4)</f>
        <v>0</v>
      </c>
      <c r="Q447" s="165">
        <f>COUNTIFS(BITACORA!$C$4:$C$7322,$B$7:$B$501,BITACORA!$E$4:$E$7322,$E$6:$AM$6,BITACORA!$B$4:$B$7322,"&gt;="&amp;$B$3,BITACORA!$B$4:$B$7322,"&lt;="&amp;$B$4)</f>
        <v>0</v>
      </c>
      <c r="R447" s="165">
        <f>COUNTIFS(BITACORA!$C$4:$C$7322,$B$7:$B$501,BITACORA!$E$4:$E$7322,$E$6:$AM$6,BITACORA!$B$4:$B$7322,"&gt;="&amp;$B$3,BITACORA!$B$4:$B$7322,"&lt;="&amp;$B$4)</f>
        <v>0</v>
      </c>
      <c r="S447" s="165">
        <f>COUNTIFS(BITACORA!$C$4:$C$7322,$B$7:$B$501,BITACORA!$E$4:$E$7322,$E$6:$AM$6,BITACORA!$B$4:$B$7322,"&gt;="&amp;$B$3,BITACORA!$B$4:$B$7322,"&lt;="&amp;$B$4)</f>
        <v>0</v>
      </c>
      <c r="T447" s="165">
        <f>COUNTIFS(BITACORA!$C$4:$C$7322,$B$7:$B$501,BITACORA!$E$4:$E$7322,$E$6:$AM$6,BITACORA!$B$4:$B$7322,"&gt;="&amp;$B$3,BITACORA!$B$4:$B$7322,"&lt;="&amp;$B$4)</f>
        <v>0</v>
      </c>
      <c r="U447" s="165">
        <f>COUNTIFS(BITACORA!$C$4:$C$7322,$B$7:$B$501,BITACORA!$E$4:$E$7322,$E$6:$AM$6,BITACORA!$B$4:$B$7322,"&gt;="&amp;$B$3,BITACORA!$B$4:$B$7322,"&lt;="&amp;$B$4)</f>
        <v>0</v>
      </c>
      <c r="V447" s="165">
        <f>COUNTIFS(BITACORA!$C$4:$C$7322,$B$7:$B$501,BITACORA!$E$4:$E$7322,$E$6:$AM$6,BITACORA!$B$4:$B$7322,"&gt;="&amp;$B$3,BITACORA!$B$4:$B$7322,"&lt;="&amp;$B$4)</f>
        <v>0</v>
      </c>
      <c r="W447" s="165">
        <f>COUNTIFS(BITACORA!$C$4:$C$7322,$B$7:$B$501,BITACORA!$E$4:$E$7322,$E$6:$AM$6,BITACORA!$B$4:$B$7322,"&gt;="&amp;$B$3,BITACORA!$B$4:$B$7322,"&lt;="&amp;$B$4)</f>
        <v>0</v>
      </c>
      <c r="X447" s="165">
        <f>COUNTIFS(BITACORA!$C$4:$C$7322,$B$7:$B$501,BITACORA!$E$4:$E$7322,$E$6:$AM$6,BITACORA!$B$4:$B$7322,"&gt;="&amp;$B$3,BITACORA!$B$4:$B$7322,"&lt;="&amp;$B$4)</f>
        <v>0</v>
      </c>
      <c r="Y447" s="165">
        <f>COUNTIFS(BITACORA!$C$4:$C$7322,$B$7:$B$501,BITACORA!$E$4:$E$7322,$E$6:$AM$6,BITACORA!$B$4:$B$7322,"&gt;="&amp;$B$3,BITACORA!$B$4:$B$7322,"&lt;="&amp;$B$4)</f>
        <v>0</v>
      </c>
      <c r="Z447" s="165">
        <f>COUNTIFS(BITACORA!$C$4:$C$7322,$B$7:$B$501,BITACORA!$E$4:$E$7322,$E$6:$AM$6,BITACORA!$B$4:$B$7322,"&gt;="&amp;$B$3,BITACORA!$B$4:$B$7322,"&lt;="&amp;$B$4)</f>
        <v>0</v>
      </c>
      <c r="AA447" s="165">
        <f>COUNTIFS(BITACORA!$C$4:$C$7322,$B$7:$B$501,BITACORA!$E$4:$E$7322,$E$6:$AM$6,BITACORA!$B$4:$B$7322,"&gt;="&amp;$B$3,BITACORA!$B$4:$B$7322,"&lt;="&amp;$B$4)</f>
        <v>0</v>
      </c>
      <c r="AB447" s="165">
        <f>COUNTIFS(BITACORA!$C$4:$C$7322,$B$7:$B$501,BITACORA!$E$4:$E$7322,$E$6:$AM$6,BITACORA!$B$4:$B$7322,"&gt;="&amp;$B$3,BITACORA!$B$4:$B$7322,"&lt;="&amp;$B$4)</f>
        <v>0</v>
      </c>
      <c r="AC447" s="165">
        <f>COUNTIFS(BITACORA!$C$4:$C$7322,$B$7:$B$501,BITACORA!$E$4:$E$7322,$E$6:$AM$6,BITACORA!$B$4:$B$7322,"&gt;="&amp;$B$3,BITACORA!$B$4:$B$7322,"&lt;="&amp;$B$4)</f>
        <v>0</v>
      </c>
      <c r="AD447" s="165">
        <f>COUNTIFS(BITACORA!$C$4:$C$7322,$B$7:$B$501,BITACORA!$E$4:$E$7322,$E$6:$AM$6,BITACORA!$B$4:$B$7322,"&gt;="&amp;$B$3,BITACORA!$B$4:$B$7322,"&lt;="&amp;$B$4)</f>
        <v>0</v>
      </c>
      <c r="AE447" s="165">
        <f>COUNTIFS(BITACORA!$C$4:$C$7322,$B$7:$B$501,BITACORA!$E$4:$E$7322,$E$6:$AM$6,BITACORA!$B$4:$B$7322,"&gt;="&amp;$B$3,BITACORA!$B$4:$B$7322,"&lt;="&amp;$B$4)</f>
        <v>0</v>
      </c>
      <c r="AF447" s="165">
        <f>COUNTIFS(BITACORA!$C$4:$C$7322,$B$7:$B$501,BITACORA!$E$4:$E$7322,$E$6:$AM$6,BITACORA!$B$4:$B$7322,"&gt;="&amp;$B$3,BITACORA!$B$4:$B$7322,"&lt;="&amp;$B$4)</f>
        <v>0</v>
      </c>
      <c r="AG447" s="165">
        <f>COUNTIFS(BITACORA!$C$4:$C$7322,$B$7:$B$501,BITACORA!$E$4:$E$7322,$E$6:$AM$6,BITACORA!$B$4:$B$7322,"&gt;="&amp;$B$3,BITACORA!$B$4:$B$7322,"&lt;="&amp;$B$4)</f>
        <v>0</v>
      </c>
      <c r="AH447" s="165">
        <f>COUNTIFS(BITACORA!$C$4:$C$7322,$B$7:$B$501,BITACORA!$E$4:$E$7322,$E$6:$AM$6,BITACORA!$B$4:$B$7322,"&gt;="&amp;$B$3,BITACORA!$B$4:$B$7322,"&lt;="&amp;$B$4)</f>
        <v>0</v>
      </c>
      <c r="AI447" s="165">
        <f>COUNTIFS(BITACORA!$C$4:$C$7322,$B$7:$B$501,BITACORA!$E$4:$E$7322,$E$6:$AM$6,BITACORA!$B$4:$B$7322,"&gt;="&amp;$B$3,BITACORA!$B$4:$B$7322,"&lt;="&amp;$B$4)</f>
        <v>0</v>
      </c>
      <c r="AJ447" s="165">
        <f>COUNTIFS(BITACORA!$C$4:$C$7322,$B$7:$B$501,BITACORA!$E$4:$E$7322,$E$6:$AM$6,BITACORA!$B$4:$B$7322,"&gt;="&amp;$B$3,BITACORA!$B$4:$B$7322,"&lt;="&amp;$B$4)</f>
        <v>0</v>
      </c>
      <c r="AK447" s="165">
        <f>COUNTIFS(BITACORA!$C$4:$C$7322,$B$7:$B$501,BITACORA!$E$4:$E$7322,$E$6:$AM$6,BITACORA!$B$4:$B$7322,"&gt;="&amp;$B$3,BITACORA!$B$4:$B$7322,"&lt;="&amp;$B$4)</f>
        <v>0</v>
      </c>
      <c r="AL447" s="165">
        <f>COUNTIFS(BITACORA!$C$4:$C$7322,$B$7:$B$501,BITACORA!$E$4:$E$7322,$E$6:$AM$6,BITACORA!$B$4:$B$7322,"&gt;="&amp;$B$3,BITACORA!$B$4:$B$7322,"&lt;="&amp;$B$4)</f>
        <v>0</v>
      </c>
      <c r="AM447" s="165">
        <f>COUNTIFS(BITACORA!$C$4:$C$7322,$B$7:$B$501,BITACORA!$E$4:$E$7322,$E$6:$AM$6,BITACORA!$B$4:$B$7322,"&gt;="&amp;$B$3,BITACORA!$B$4:$B$7322,"&lt;="&amp;$B$4)</f>
        <v>0</v>
      </c>
    </row>
    <row r="448" spans="1:39">
      <c r="A448" s="141"/>
      <c r="B448" s="165"/>
      <c r="C448" s="165"/>
      <c r="D448" s="164">
        <f t="shared" si="0"/>
        <v>0</v>
      </c>
      <c r="E448" s="165">
        <f>COUNTIFS(BITACORA!$C$4:$C$7322,$B$7:$B$501,BITACORA!$E$4:$E$7322,$E$6:$AM$6,BITACORA!$B$4:$B$7322,"&gt;="&amp;$B$3,BITACORA!$B$4:$B$7322,"&lt;="&amp;$B$4)</f>
        <v>0</v>
      </c>
      <c r="F448" s="165">
        <f>COUNTIFS(BITACORA!$C$4:$C$7322,$B$7:$B$501,BITACORA!$E$4:$E$7322,$E$6:$AM$6,BITACORA!$B$4:$B$7322,"&gt;="&amp;$B$3,BITACORA!$B$4:$B$7322,"&lt;="&amp;$B$4)</f>
        <v>0</v>
      </c>
      <c r="G448" s="165">
        <f>COUNTIFS(BITACORA!$C$4:$C$7322,$B$7:$B$501,BITACORA!$E$4:$E$7322,$E$6:$AM$6,BITACORA!$B$4:$B$7322,"&gt;="&amp;$B$3,BITACORA!$B$4:$B$7322,"&lt;="&amp;$B$4)</f>
        <v>0</v>
      </c>
      <c r="H448" s="165">
        <f>COUNTIFS(BITACORA!$C$4:$C$7322,$B$7:$B$501,BITACORA!$E$4:$E$7322,$E$6:$AM$6,BITACORA!$B$4:$B$7322,"&gt;="&amp;$B$3,BITACORA!$B$4:$B$7322,"&lt;="&amp;$B$4)</f>
        <v>0</v>
      </c>
      <c r="I448" s="165">
        <f>COUNTIFS(BITACORA!$C$4:$C$7322,$B$7:$B$501,BITACORA!$E$4:$E$7322,$E$6:$AM$6,BITACORA!$B$4:$B$7322,"&gt;="&amp;$B$3,BITACORA!$B$4:$B$7322,"&lt;="&amp;$B$4)</f>
        <v>0</v>
      </c>
      <c r="J448" s="165">
        <f>COUNTIFS(BITACORA!$C$4:$C$7322,$B$7:$B$501,BITACORA!$E$4:$E$7322,$E$6:$AM$6,BITACORA!$B$4:$B$7322,"&gt;="&amp;$B$3,BITACORA!$B$4:$B$7322,"&lt;="&amp;$B$4)</f>
        <v>0</v>
      </c>
      <c r="K448" s="165">
        <f>COUNTIFS(BITACORA!$C$4:$C$7322,$B$7:$B$501,BITACORA!$E$4:$E$7322,$E$6:$AM$6,BITACORA!$B$4:$B$7322,"&gt;="&amp;$B$3,BITACORA!$B$4:$B$7322,"&lt;="&amp;$B$4)</f>
        <v>0</v>
      </c>
      <c r="L448" s="165">
        <f>COUNTIFS(BITACORA!$C$4:$C$7322,$B$7:$B$501,BITACORA!$E$4:$E$7322,$E$6:$AM$6,BITACORA!$B$4:$B$7322,"&gt;="&amp;$B$3,BITACORA!$B$4:$B$7322,"&lt;="&amp;$B$4)</f>
        <v>0</v>
      </c>
      <c r="M448" s="165">
        <f>COUNTIFS(BITACORA!$C$4:$C$7322,$B$7:$B$501,BITACORA!$E$4:$E$7322,$E$6:$AM$6,BITACORA!$B$4:$B$7322,"&gt;="&amp;$B$3,BITACORA!$B$4:$B$7322,"&lt;="&amp;$B$4)</f>
        <v>0</v>
      </c>
      <c r="N448" s="165">
        <f>COUNTIFS(BITACORA!$C$4:$C$7322,$B$7:$B$501,BITACORA!$E$4:$E$7322,$E$6:$AM$6,BITACORA!$B$4:$B$7322,"&gt;="&amp;$B$3,BITACORA!$B$4:$B$7322,"&lt;="&amp;$B$4)</f>
        <v>0</v>
      </c>
      <c r="O448" s="165">
        <f>COUNTIFS(BITACORA!$C$4:$C$7322,$B$7:$B$501,BITACORA!$E$4:$E$7322,$E$6:$AM$6,BITACORA!$B$4:$B$7322,"&gt;="&amp;$B$3,BITACORA!$B$4:$B$7322,"&lt;="&amp;$B$4)</f>
        <v>0</v>
      </c>
      <c r="P448" s="165">
        <f>COUNTIFS(BITACORA!$C$4:$C$7322,$B$7:$B$501,BITACORA!$E$4:$E$7322,$E$6:$AM$6,BITACORA!$B$4:$B$7322,"&gt;="&amp;$B$3,BITACORA!$B$4:$B$7322,"&lt;="&amp;$B$4)</f>
        <v>0</v>
      </c>
      <c r="Q448" s="165">
        <f>COUNTIFS(BITACORA!$C$4:$C$7322,$B$7:$B$501,BITACORA!$E$4:$E$7322,$E$6:$AM$6,BITACORA!$B$4:$B$7322,"&gt;="&amp;$B$3,BITACORA!$B$4:$B$7322,"&lt;="&amp;$B$4)</f>
        <v>0</v>
      </c>
      <c r="R448" s="165">
        <f>COUNTIFS(BITACORA!$C$4:$C$7322,$B$7:$B$501,BITACORA!$E$4:$E$7322,$E$6:$AM$6,BITACORA!$B$4:$B$7322,"&gt;="&amp;$B$3,BITACORA!$B$4:$B$7322,"&lt;="&amp;$B$4)</f>
        <v>0</v>
      </c>
      <c r="S448" s="165">
        <f>COUNTIFS(BITACORA!$C$4:$C$7322,$B$7:$B$501,BITACORA!$E$4:$E$7322,$E$6:$AM$6,BITACORA!$B$4:$B$7322,"&gt;="&amp;$B$3,BITACORA!$B$4:$B$7322,"&lt;="&amp;$B$4)</f>
        <v>0</v>
      </c>
      <c r="T448" s="165">
        <f>COUNTIFS(BITACORA!$C$4:$C$7322,$B$7:$B$501,BITACORA!$E$4:$E$7322,$E$6:$AM$6,BITACORA!$B$4:$B$7322,"&gt;="&amp;$B$3,BITACORA!$B$4:$B$7322,"&lt;="&amp;$B$4)</f>
        <v>0</v>
      </c>
      <c r="U448" s="165">
        <f>COUNTIFS(BITACORA!$C$4:$C$7322,$B$7:$B$501,BITACORA!$E$4:$E$7322,$E$6:$AM$6,BITACORA!$B$4:$B$7322,"&gt;="&amp;$B$3,BITACORA!$B$4:$B$7322,"&lt;="&amp;$B$4)</f>
        <v>0</v>
      </c>
      <c r="V448" s="165">
        <f>COUNTIFS(BITACORA!$C$4:$C$7322,$B$7:$B$501,BITACORA!$E$4:$E$7322,$E$6:$AM$6,BITACORA!$B$4:$B$7322,"&gt;="&amp;$B$3,BITACORA!$B$4:$B$7322,"&lt;="&amp;$B$4)</f>
        <v>0</v>
      </c>
      <c r="W448" s="165">
        <f>COUNTIFS(BITACORA!$C$4:$C$7322,$B$7:$B$501,BITACORA!$E$4:$E$7322,$E$6:$AM$6,BITACORA!$B$4:$B$7322,"&gt;="&amp;$B$3,BITACORA!$B$4:$B$7322,"&lt;="&amp;$B$4)</f>
        <v>0</v>
      </c>
      <c r="X448" s="165">
        <f>COUNTIFS(BITACORA!$C$4:$C$7322,$B$7:$B$501,BITACORA!$E$4:$E$7322,$E$6:$AM$6,BITACORA!$B$4:$B$7322,"&gt;="&amp;$B$3,BITACORA!$B$4:$B$7322,"&lt;="&amp;$B$4)</f>
        <v>0</v>
      </c>
      <c r="Y448" s="165">
        <f>COUNTIFS(BITACORA!$C$4:$C$7322,$B$7:$B$501,BITACORA!$E$4:$E$7322,$E$6:$AM$6,BITACORA!$B$4:$B$7322,"&gt;="&amp;$B$3,BITACORA!$B$4:$B$7322,"&lt;="&amp;$B$4)</f>
        <v>0</v>
      </c>
      <c r="Z448" s="165">
        <f>COUNTIFS(BITACORA!$C$4:$C$7322,$B$7:$B$501,BITACORA!$E$4:$E$7322,$E$6:$AM$6,BITACORA!$B$4:$B$7322,"&gt;="&amp;$B$3,BITACORA!$B$4:$B$7322,"&lt;="&amp;$B$4)</f>
        <v>0</v>
      </c>
      <c r="AA448" s="165">
        <f>COUNTIFS(BITACORA!$C$4:$C$7322,$B$7:$B$501,BITACORA!$E$4:$E$7322,$E$6:$AM$6,BITACORA!$B$4:$B$7322,"&gt;="&amp;$B$3,BITACORA!$B$4:$B$7322,"&lt;="&amp;$B$4)</f>
        <v>0</v>
      </c>
      <c r="AB448" s="165">
        <f>COUNTIFS(BITACORA!$C$4:$C$7322,$B$7:$B$501,BITACORA!$E$4:$E$7322,$E$6:$AM$6,BITACORA!$B$4:$B$7322,"&gt;="&amp;$B$3,BITACORA!$B$4:$B$7322,"&lt;="&amp;$B$4)</f>
        <v>0</v>
      </c>
      <c r="AC448" s="165">
        <f>COUNTIFS(BITACORA!$C$4:$C$7322,$B$7:$B$501,BITACORA!$E$4:$E$7322,$E$6:$AM$6,BITACORA!$B$4:$B$7322,"&gt;="&amp;$B$3,BITACORA!$B$4:$B$7322,"&lt;="&amp;$B$4)</f>
        <v>0</v>
      </c>
      <c r="AD448" s="165">
        <f>COUNTIFS(BITACORA!$C$4:$C$7322,$B$7:$B$501,BITACORA!$E$4:$E$7322,$E$6:$AM$6,BITACORA!$B$4:$B$7322,"&gt;="&amp;$B$3,BITACORA!$B$4:$B$7322,"&lt;="&amp;$B$4)</f>
        <v>0</v>
      </c>
      <c r="AE448" s="165">
        <f>COUNTIFS(BITACORA!$C$4:$C$7322,$B$7:$B$501,BITACORA!$E$4:$E$7322,$E$6:$AM$6,BITACORA!$B$4:$B$7322,"&gt;="&amp;$B$3,BITACORA!$B$4:$B$7322,"&lt;="&amp;$B$4)</f>
        <v>0</v>
      </c>
      <c r="AF448" s="165">
        <f>COUNTIFS(BITACORA!$C$4:$C$7322,$B$7:$B$501,BITACORA!$E$4:$E$7322,$E$6:$AM$6,BITACORA!$B$4:$B$7322,"&gt;="&amp;$B$3,BITACORA!$B$4:$B$7322,"&lt;="&amp;$B$4)</f>
        <v>0</v>
      </c>
      <c r="AG448" s="165">
        <f>COUNTIFS(BITACORA!$C$4:$C$7322,$B$7:$B$501,BITACORA!$E$4:$E$7322,$E$6:$AM$6,BITACORA!$B$4:$B$7322,"&gt;="&amp;$B$3,BITACORA!$B$4:$B$7322,"&lt;="&amp;$B$4)</f>
        <v>0</v>
      </c>
      <c r="AH448" s="165">
        <f>COUNTIFS(BITACORA!$C$4:$C$7322,$B$7:$B$501,BITACORA!$E$4:$E$7322,$E$6:$AM$6,BITACORA!$B$4:$B$7322,"&gt;="&amp;$B$3,BITACORA!$B$4:$B$7322,"&lt;="&amp;$B$4)</f>
        <v>0</v>
      </c>
      <c r="AI448" s="165">
        <f>COUNTIFS(BITACORA!$C$4:$C$7322,$B$7:$B$501,BITACORA!$E$4:$E$7322,$E$6:$AM$6,BITACORA!$B$4:$B$7322,"&gt;="&amp;$B$3,BITACORA!$B$4:$B$7322,"&lt;="&amp;$B$4)</f>
        <v>0</v>
      </c>
      <c r="AJ448" s="165">
        <f>COUNTIFS(BITACORA!$C$4:$C$7322,$B$7:$B$501,BITACORA!$E$4:$E$7322,$E$6:$AM$6,BITACORA!$B$4:$B$7322,"&gt;="&amp;$B$3,BITACORA!$B$4:$B$7322,"&lt;="&amp;$B$4)</f>
        <v>0</v>
      </c>
      <c r="AK448" s="165">
        <f>COUNTIFS(BITACORA!$C$4:$C$7322,$B$7:$B$501,BITACORA!$E$4:$E$7322,$E$6:$AM$6,BITACORA!$B$4:$B$7322,"&gt;="&amp;$B$3,BITACORA!$B$4:$B$7322,"&lt;="&amp;$B$4)</f>
        <v>0</v>
      </c>
      <c r="AL448" s="165">
        <f>COUNTIFS(BITACORA!$C$4:$C$7322,$B$7:$B$501,BITACORA!$E$4:$E$7322,$E$6:$AM$6,BITACORA!$B$4:$B$7322,"&gt;="&amp;$B$3,BITACORA!$B$4:$B$7322,"&lt;="&amp;$B$4)</f>
        <v>0</v>
      </c>
      <c r="AM448" s="165">
        <f>COUNTIFS(BITACORA!$C$4:$C$7322,$B$7:$B$501,BITACORA!$E$4:$E$7322,$E$6:$AM$6,BITACORA!$B$4:$B$7322,"&gt;="&amp;$B$3,BITACORA!$B$4:$B$7322,"&lt;="&amp;$B$4)</f>
        <v>0</v>
      </c>
    </row>
    <row r="449" spans="1:39">
      <c r="A449" s="141"/>
      <c r="B449" s="165"/>
      <c r="C449" s="165"/>
      <c r="D449" s="164">
        <f t="shared" si="0"/>
        <v>0</v>
      </c>
      <c r="E449" s="165">
        <f>COUNTIFS(BITACORA!$C$4:$C$7322,$B$7:$B$501,BITACORA!$E$4:$E$7322,$E$6:$AM$6,BITACORA!$B$4:$B$7322,"&gt;="&amp;$B$3,BITACORA!$B$4:$B$7322,"&lt;="&amp;$B$4)</f>
        <v>0</v>
      </c>
      <c r="F449" s="165">
        <f>COUNTIFS(BITACORA!$C$4:$C$7322,$B$7:$B$501,BITACORA!$E$4:$E$7322,$E$6:$AM$6,BITACORA!$B$4:$B$7322,"&gt;="&amp;$B$3,BITACORA!$B$4:$B$7322,"&lt;="&amp;$B$4)</f>
        <v>0</v>
      </c>
      <c r="G449" s="165">
        <f>COUNTIFS(BITACORA!$C$4:$C$7322,$B$7:$B$501,BITACORA!$E$4:$E$7322,$E$6:$AM$6,BITACORA!$B$4:$B$7322,"&gt;="&amp;$B$3,BITACORA!$B$4:$B$7322,"&lt;="&amp;$B$4)</f>
        <v>0</v>
      </c>
      <c r="H449" s="165">
        <f>COUNTIFS(BITACORA!$C$4:$C$7322,$B$7:$B$501,BITACORA!$E$4:$E$7322,$E$6:$AM$6,BITACORA!$B$4:$B$7322,"&gt;="&amp;$B$3,BITACORA!$B$4:$B$7322,"&lt;="&amp;$B$4)</f>
        <v>0</v>
      </c>
      <c r="I449" s="165">
        <f>COUNTIFS(BITACORA!$C$4:$C$7322,$B$7:$B$501,BITACORA!$E$4:$E$7322,$E$6:$AM$6,BITACORA!$B$4:$B$7322,"&gt;="&amp;$B$3,BITACORA!$B$4:$B$7322,"&lt;="&amp;$B$4)</f>
        <v>0</v>
      </c>
      <c r="J449" s="165">
        <f>COUNTIFS(BITACORA!$C$4:$C$7322,$B$7:$B$501,BITACORA!$E$4:$E$7322,$E$6:$AM$6,BITACORA!$B$4:$B$7322,"&gt;="&amp;$B$3,BITACORA!$B$4:$B$7322,"&lt;="&amp;$B$4)</f>
        <v>0</v>
      </c>
      <c r="K449" s="165">
        <f>COUNTIFS(BITACORA!$C$4:$C$7322,$B$7:$B$501,BITACORA!$E$4:$E$7322,$E$6:$AM$6,BITACORA!$B$4:$B$7322,"&gt;="&amp;$B$3,BITACORA!$B$4:$B$7322,"&lt;="&amp;$B$4)</f>
        <v>0</v>
      </c>
      <c r="L449" s="165">
        <f>COUNTIFS(BITACORA!$C$4:$C$7322,$B$7:$B$501,BITACORA!$E$4:$E$7322,$E$6:$AM$6,BITACORA!$B$4:$B$7322,"&gt;="&amp;$B$3,BITACORA!$B$4:$B$7322,"&lt;="&amp;$B$4)</f>
        <v>0</v>
      </c>
      <c r="M449" s="165">
        <f>COUNTIFS(BITACORA!$C$4:$C$7322,$B$7:$B$501,BITACORA!$E$4:$E$7322,$E$6:$AM$6,BITACORA!$B$4:$B$7322,"&gt;="&amp;$B$3,BITACORA!$B$4:$B$7322,"&lt;="&amp;$B$4)</f>
        <v>0</v>
      </c>
      <c r="N449" s="165">
        <f>COUNTIFS(BITACORA!$C$4:$C$7322,$B$7:$B$501,BITACORA!$E$4:$E$7322,$E$6:$AM$6,BITACORA!$B$4:$B$7322,"&gt;="&amp;$B$3,BITACORA!$B$4:$B$7322,"&lt;="&amp;$B$4)</f>
        <v>0</v>
      </c>
      <c r="O449" s="165">
        <f>COUNTIFS(BITACORA!$C$4:$C$7322,$B$7:$B$501,BITACORA!$E$4:$E$7322,$E$6:$AM$6,BITACORA!$B$4:$B$7322,"&gt;="&amp;$B$3,BITACORA!$B$4:$B$7322,"&lt;="&amp;$B$4)</f>
        <v>0</v>
      </c>
      <c r="P449" s="165">
        <f>COUNTIFS(BITACORA!$C$4:$C$7322,$B$7:$B$501,BITACORA!$E$4:$E$7322,$E$6:$AM$6,BITACORA!$B$4:$B$7322,"&gt;="&amp;$B$3,BITACORA!$B$4:$B$7322,"&lt;="&amp;$B$4)</f>
        <v>0</v>
      </c>
      <c r="Q449" s="165">
        <f>COUNTIFS(BITACORA!$C$4:$C$7322,$B$7:$B$501,BITACORA!$E$4:$E$7322,$E$6:$AM$6,BITACORA!$B$4:$B$7322,"&gt;="&amp;$B$3,BITACORA!$B$4:$B$7322,"&lt;="&amp;$B$4)</f>
        <v>0</v>
      </c>
      <c r="R449" s="165">
        <f>COUNTIFS(BITACORA!$C$4:$C$7322,$B$7:$B$501,BITACORA!$E$4:$E$7322,$E$6:$AM$6,BITACORA!$B$4:$B$7322,"&gt;="&amp;$B$3,BITACORA!$B$4:$B$7322,"&lt;="&amp;$B$4)</f>
        <v>0</v>
      </c>
      <c r="S449" s="165">
        <f>COUNTIFS(BITACORA!$C$4:$C$7322,$B$7:$B$501,BITACORA!$E$4:$E$7322,$E$6:$AM$6,BITACORA!$B$4:$B$7322,"&gt;="&amp;$B$3,BITACORA!$B$4:$B$7322,"&lt;="&amp;$B$4)</f>
        <v>0</v>
      </c>
      <c r="T449" s="165">
        <f>COUNTIFS(BITACORA!$C$4:$C$7322,$B$7:$B$501,BITACORA!$E$4:$E$7322,$E$6:$AM$6,BITACORA!$B$4:$B$7322,"&gt;="&amp;$B$3,BITACORA!$B$4:$B$7322,"&lt;="&amp;$B$4)</f>
        <v>0</v>
      </c>
      <c r="U449" s="165">
        <f>COUNTIFS(BITACORA!$C$4:$C$7322,$B$7:$B$501,BITACORA!$E$4:$E$7322,$E$6:$AM$6,BITACORA!$B$4:$B$7322,"&gt;="&amp;$B$3,BITACORA!$B$4:$B$7322,"&lt;="&amp;$B$4)</f>
        <v>0</v>
      </c>
      <c r="V449" s="165">
        <f>COUNTIFS(BITACORA!$C$4:$C$7322,$B$7:$B$501,BITACORA!$E$4:$E$7322,$E$6:$AM$6,BITACORA!$B$4:$B$7322,"&gt;="&amp;$B$3,BITACORA!$B$4:$B$7322,"&lt;="&amp;$B$4)</f>
        <v>0</v>
      </c>
      <c r="W449" s="165">
        <f>COUNTIFS(BITACORA!$C$4:$C$7322,$B$7:$B$501,BITACORA!$E$4:$E$7322,$E$6:$AM$6,BITACORA!$B$4:$B$7322,"&gt;="&amp;$B$3,BITACORA!$B$4:$B$7322,"&lt;="&amp;$B$4)</f>
        <v>0</v>
      </c>
      <c r="X449" s="165">
        <f>COUNTIFS(BITACORA!$C$4:$C$7322,$B$7:$B$501,BITACORA!$E$4:$E$7322,$E$6:$AM$6,BITACORA!$B$4:$B$7322,"&gt;="&amp;$B$3,BITACORA!$B$4:$B$7322,"&lt;="&amp;$B$4)</f>
        <v>0</v>
      </c>
      <c r="Y449" s="165">
        <f>COUNTIFS(BITACORA!$C$4:$C$7322,$B$7:$B$501,BITACORA!$E$4:$E$7322,$E$6:$AM$6,BITACORA!$B$4:$B$7322,"&gt;="&amp;$B$3,BITACORA!$B$4:$B$7322,"&lt;="&amp;$B$4)</f>
        <v>0</v>
      </c>
      <c r="Z449" s="165">
        <f>COUNTIFS(BITACORA!$C$4:$C$7322,$B$7:$B$501,BITACORA!$E$4:$E$7322,$E$6:$AM$6,BITACORA!$B$4:$B$7322,"&gt;="&amp;$B$3,BITACORA!$B$4:$B$7322,"&lt;="&amp;$B$4)</f>
        <v>0</v>
      </c>
      <c r="AA449" s="165">
        <f>COUNTIFS(BITACORA!$C$4:$C$7322,$B$7:$B$501,BITACORA!$E$4:$E$7322,$E$6:$AM$6,BITACORA!$B$4:$B$7322,"&gt;="&amp;$B$3,BITACORA!$B$4:$B$7322,"&lt;="&amp;$B$4)</f>
        <v>0</v>
      </c>
      <c r="AB449" s="165">
        <f>COUNTIFS(BITACORA!$C$4:$C$7322,$B$7:$B$501,BITACORA!$E$4:$E$7322,$E$6:$AM$6,BITACORA!$B$4:$B$7322,"&gt;="&amp;$B$3,BITACORA!$B$4:$B$7322,"&lt;="&amp;$B$4)</f>
        <v>0</v>
      </c>
      <c r="AC449" s="165">
        <f>COUNTIFS(BITACORA!$C$4:$C$7322,$B$7:$B$501,BITACORA!$E$4:$E$7322,$E$6:$AM$6,BITACORA!$B$4:$B$7322,"&gt;="&amp;$B$3,BITACORA!$B$4:$B$7322,"&lt;="&amp;$B$4)</f>
        <v>0</v>
      </c>
      <c r="AD449" s="165">
        <f>COUNTIFS(BITACORA!$C$4:$C$7322,$B$7:$B$501,BITACORA!$E$4:$E$7322,$E$6:$AM$6,BITACORA!$B$4:$B$7322,"&gt;="&amp;$B$3,BITACORA!$B$4:$B$7322,"&lt;="&amp;$B$4)</f>
        <v>0</v>
      </c>
      <c r="AE449" s="165">
        <f>COUNTIFS(BITACORA!$C$4:$C$7322,$B$7:$B$501,BITACORA!$E$4:$E$7322,$E$6:$AM$6,BITACORA!$B$4:$B$7322,"&gt;="&amp;$B$3,BITACORA!$B$4:$B$7322,"&lt;="&amp;$B$4)</f>
        <v>0</v>
      </c>
      <c r="AF449" s="165">
        <f>COUNTIFS(BITACORA!$C$4:$C$7322,$B$7:$B$501,BITACORA!$E$4:$E$7322,$E$6:$AM$6,BITACORA!$B$4:$B$7322,"&gt;="&amp;$B$3,BITACORA!$B$4:$B$7322,"&lt;="&amp;$B$4)</f>
        <v>0</v>
      </c>
      <c r="AG449" s="165">
        <f>COUNTIFS(BITACORA!$C$4:$C$7322,$B$7:$B$501,BITACORA!$E$4:$E$7322,$E$6:$AM$6,BITACORA!$B$4:$B$7322,"&gt;="&amp;$B$3,BITACORA!$B$4:$B$7322,"&lt;="&amp;$B$4)</f>
        <v>0</v>
      </c>
      <c r="AH449" s="165">
        <f>COUNTIFS(BITACORA!$C$4:$C$7322,$B$7:$B$501,BITACORA!$E$4:$E$7322,$E$6:$AM$6,BITACORA!$B$4:$B$7322,"&gt;="&amp;$B$3,BITACORA!$B$4:$B$7322,"&lt;="&amp;$B$4)</f>
        <v>0</v>
      </c>
      <c r="AI449" s="165">
        <f>COUNTIFS(BITACORA!$C$4:$C$7322,$B$7:$B$501,BITACORA!$E$4:$E$7322,$E$6:$AM$6,BITACORA!$B$4:$B$7322,"&gt;="&amp;$B$3,BITACORA!$B$4:$B$7322,"&lt;="&amp;$B$4)</f>
        <v>0</v>
      </c>
      <c r="AJ449" s="165">
        <f>COUNTIFS(BITACORA!$C$4:$C$7322,$B$7:$B$501,BITACORA!$E$4:$E$7322,$E$6:$AM$6,BITACORA!$B$4:$B$7322,"&gt;="&amp;$B$3,BITACORA!$B$4:$B$7322,"&lt;="&amp;$B$4)</f>
        <v>0</v>
      </c>
      <c r="AK449" s="165">
        <f>COUNTIFS(BITACORA!$C$4:$C$7322,$B$7:$B$501,BITACORA!$E$4:$E$7322,$E$6:$AM$6,BITACORA!$B$4:$B$7322,"&gt;="&amp;$B$3,BITACORA!$B$4:$B$7322,"&lt;="&amp;$B$4)</f>
        <v>0</v>
      </c>
      <c r="AL449" s="165">
        <f>COUNTIFS(BITACORA!$C$4:$C$7322,$B$7:$B$501,BITACORA!$E$4:$E$7322,$E$6:$AM$6,BITACORA!$B$4:$B$7322,"&gt;="&amp;$B$3,BITACORA!$B$4:$B$7322,"&lt;="&amp;$B$4)</f>
        <v>0</v>
      </c>
      <c r="AM449" s="165">
        <f>COUNTIFS(BITACORA!$C$4:$C$7322,$B$7:$B$501,BITACORA!$E$4:$E$7322,$E$6:$AM$6,BITACORA!$B$4:$B$7322,"&gt;="&amp;$B$3,BITACORA!$B$4:$B$7322,"&lt;="&amp;$B$4)</f>
        <v>0</v>
      </c>
    </row>
    <row r="450" spans="1:39">
      <c r="A450" s="141"/>
      <c r="B450" s="165"/>
      <c r="C450" s="165"/>
      <c r="D450" s="164">
        <f t="shared" si="0"/>
        <v>0</v>
      </c>
      <c r="E450" s="165">
        <f>COUNTIFS(BITACORA!$C$4:$C$7322,$B$7:$B$501,BITACORA!$E$4:$E$7322,$E$6:$AM$6,BITACORA!$B$4:$B$7322,"&gt;="&amp;$B$3,BITACORA!$B$4:$B$7322,"&lt;="&amp;$B$4)</f>
        <v>0</v>
      </c>
      <c r="F450" s="165">
        <f>COUNTIFS(BITACORA!$C$4:$C$7322,$B$7:$B$501,BITACORA!$E$4:$E$7322,$E$6:$AM$6,BITACORA!$B$4:$B$7322,"&gt;="&amp;$B$3,BITACORA!$B$4:$B$7322,"&lt;="&amp;$B$4)</f>
        <v>0</v>
      </c>
      <c r="G450" s="165">
        <f>COUNTIFS(BITACORA!$C$4:$C$7322,$B$7:$B$501,BITACORA!$E$4:$E$7322,$E$6:$AM$6,BITACORA!$B$4:$B$7322,"&gt;="&amp;$B$3,BITACORA!$B$4:$B$7322,"&lt;="&amp;$B$4)</f>
        <v>0</v>
      </c>
      <c r="H450" s="165">
        <f>COUNTIFS(BITACORA!$C$4:$C$7322,$B$7:$B$501,BITACORA!$E$4:$E$7322,$E$6:$AM$6,BITACORA!$B$4:$B$7322,"&gt;="&amp;$B$3,BITACORA!$B$4:$B$7322,"&lt;="&amp;$B$4)</f>
        <v>0</v>
      </c>
      <c r="I450" s="165">
        <f>COUNTIFS(BITACORA!$C$4:$C$7322,$B$7:$B$501,BITACORA!$E$4:$E$7322,$E$6:$AM$6,BITACORA!$B$4:$B$7322,"&gt;="&amp;$B$3,BITACORA!$B$4:$B$7322,"&lt;="&amp;$B$4)</f>
        <v>0</v>
      </c>
      <c r="J450" s="165">
        <f>COUNTIFS(BITACORA!$C$4:$C$7322,$B$7:$B$501,BITACORA!$E$4:$E$7322,$E$6:$AM$6,BITACORA!$B$4:$B$7322,"&gt;="&amp;$B$3,BITACORA!$B$4:$B$7322,"&lt;="&amp;$B$4)</f>
        <v>0</v>
      </c>
      <c r="K450" s="165">
        <f>COUNTIFS(BITACORA!$C$4:$C$7322,$B$7:$B$501,BITACORA!$E$4:$E$7322,$E$6:$AM$6,BITACORA!$B$4:$B$7322,"&gt;="&amp;$B$3,BITACORA!$B$4:$B$7322,"&lt;="&amp;$B$4)</f>
        <v>0</v>
      </c>
      <c r="L450" s="165">
        <f>COUNTIFS(BITACORA!$C$4:$C$7322,$B$7:$B$501,BITACORA!$E$4:$E$7322,$E$6:$AM$6,BITACORA!$B$4:$B$7322,"&gt;="&amp;$B$3,BITACORA!$B$4:$B$7322,"&lt;="&amp;$B$4)</f>
        <v>0</v>
      </c>
      <c r="M450" s="165">
        <f>COUNTIFS(BITACORA!$C$4:$C$7322,$B$7:$B$501,BITACORA!$E$4:$E$7322,$E$6:$AM$6,BITACORA!$B$4:$B$7322,"&gt;="&amp;$B$3,BITACORA!$B$4:$B$7322,"&lt;="&amp;$B$4)</f>
        <v>0</v>
      </c>
      <c r="N450" s="165">
        <f>COUNTIFS(BITACORA!$C$4:$C$7322,$B$7:$B$501,BITACORA!$E$4:$E$7322,$E$6:$AM$6,BITACORA!$B$4:$B$7322,"&gt;="&amp;$B$3,BITACORA!$B$4:$B$7322,"&lt;="&amp;$B$4)</f>
        <v>0</v>
      </c>
      <c r="O450" s="165">
        <f>COUNTIFS(BITACORA!$C$4:$C$7322,$B$7:$B$501,BITACORA!$E$4:$E$7322,$E$6:$AM$6,BITACORA!$B$4:$B$7322,"&gt;="&amp;$B$3,BITACORA!$B$4:$B$7322,"&lt;="&amp;$B$4)</f>
        <v>0</v>
      </c>
      <c r="P450" s="165">
        <f>COUNTIFS(BITACORA!$C$4:$C$7322,$B$7:$B$501,BITACORA!$E$4:$E$7322,$E$6:$AM$6,BITACORA!$B$4:$B$7322,"&gt;="&amp;$B$3,BITACORA!$B$4:$B$7322,"&lt;="&amp;$B$4)</f>
        <v>0</v>
      </c>
      <c r="Q450" s="165">
        <f>COUNTIFS(BITACORA!$C$4:$C$7322,$B$7:$B$501,BITACORA!$E$4:$E$7322,$E$6:$AM$6,BITACORA!$B$4:$B$7322,"&gt;="&amp;$B$3,BITACORA!$B$4:$B$7322,"&lt;="&amp;$B$4)</f>
        <v>0</v>
      </c>
      <c r="R450" s="165">
        <f>COUNTIFS(BITACORA!$C$4:$C$7322,$B$7:$B$501,BITACORA!$E$4:$E$7322,$E$6:$AM$6,BITACORA!$B$4:$B$7322,"&gt;="&amp;$B$3,BITACORA!$B$4:$B$7322,"&lt;="&amp;$B$4)</f>
        <v>0</v>
      </c>
      <c r="S450" s="165">
        <f>COUNTIFS(BITACORA!$C$4:$C$7322,$B$7:$B$501,BITACORA!$E$4:$E$7322,$E$6:$AM$6,BITACORA!$B$4:$B$7322,"&gt;="&amp;$B$3,BITACORA!$B$4:$B$7322,"&lt;="&amp;$B$4)</f>
        <v>0</v>
      </c>
      <c r="T450" s="165">
        <f>COUNTIFS(BITACORA!$C$4:$C$7322,$B$7:$B$501,BITACORA!$E$4:$E$7322,$E$6:$AM$6,BITACORA!$B$4:$B$7322,"&gt;="&amp;$B$3,BITACORA!$B$4:$B$7322,"&lt;="&amp;$B$4)</f>
        <v>0</v>
      </c>
      <c r="U450" s="165">
        <f>COUNTIFS(BITACORA!$C$4:$C$7322,$B$7:$B$501,BITACORA!$E$4:$E$7322,$E$6:$AM$6,BITACORA!$B$4:$B$7322,"&gt;="&amp;$B$3,BITACORA!$B$4:$B$7322,"&lt;="&amp;$B$4)</f>
        <v>0</v>
      </c>
      <c r="V450" s="165">
        <f>COUNTIFS(BITACORA!$C$4:$C$7322,$B$7:$B$501,BITACORA!$E$4:$E$7322,$E$6:$AM$6,BITACORA!$B$4:$B$7322,"&gt;="&amp;$B$3,BITACORA!$B$4:$B$7322,"&lt;="&amp;$B$4)</f>
        <v>0</v>
      </c>
      <c r="W450" s="165">
        <f>COUNTIFS(BITACORA!$C$4:$C$7322,$B$7:$B$501,BITACORA!$E$4:$E$7322,$E$6:$AM$6,BITACORA!$B$4:$B$7322,"&gt;="&amp;$B$3,BITACORA!$B$4:$B$7322,"&lt;="&amp;$B$4)</f>
        <v>0</v>
      </c>
      <c r="X450" s="165">
        <f>COUNTIFS(BITACORA!$C$4:$C$7322,$B$7:$B$501,BITACORA!$E$4:$E$7322,$E$6:$AM$6,BITACORA!$B$4:$B$7322,"&gt;="&amp;$B$3,BITACORA!$B$4:$B$7322,"&lt;="&amp;$B$4)</f>
        <v>0</v>
      </c>
      <c r="Y450" s="165">
        <f>COUNTIFS(BITACORA!$C$4:$C$7322,$B$7:$B$501,BITACORA!$E$4:$E$7322,$E$6:$AM$6,BITACORA!$B$4:$B$7322,"&gt;="&amp;$B$3,BITACORA!$B$4:$B$7322,"&lt;="&amp;$B$4)</f>
        <v>0</v>
      </c>
      <c r="Z450" s="165">
        <f>COUNTIFS(BITACORA!$C$4:$C$7322,$B$7:$B$501,BITACORA!$E$4:$E$7322,$E$6:$AM$6,BITACORA!$B$4:$B$7322,"&gt;="&amp;$B$3,BITACORA!$B$4:$B$7322,"&lt;="&amp;$B$4)</f>
        <v>0</v>
      </c>
      <c r="AA450" s="165">
        <f>COUNTIFS(BITACORA!$C$4:$C$7322,$B$7:$B$501,BITACORA!$E$4:$E$7322,$E$6:$AM$6,BITACORA!$B$4:$B$7322,"&gt;="&amp;$B$3,BITACORA!$B$4:$B$7322,"&lt;="&amp;$B$4)</f>
        <v>0</v>
      </c>
      <c r="AB450" s="165">
        <f>COUNTIFS(BITACORA!$C$4:$C$7322,$B$7:$B$501,BITACORA!$E$4:$E$7322,$E$6:$AM$6,BITACORA!$B$4:$B$7322,"&gt;="&amp;$B$3,BITACORA!$B$4:$B$7322,"&lt;="&amp;$B$4)</f>
        <v>0</v>
      </c>
      <c r="AC450" s="165">
        <f>COUNTIFS(BITACORA!$C$4:$C$7322,$B$7:$B$501,BITACORA!$E$4:$E$7322,$E$6:$AM$6,BITACORA!$B$4:$B$7322,"&gt;="&amp;$B$3,BITACORA!$B$4:$B$7322,"&lt;="&amp;$B$4)</f>
        <v>0</v>
      </c>
      <c r="AD450" s="165">
        <f>COUNTIFS(BITACORA!$C$4:$C$7322,$B$7:$B$501,BITACORA!$E$4:$E$7322,$E$6:$AM$6,BITACORA!$B$4:$B$7322,"&gt;="&amp;$B$3,BITACORA!$B$4:$B$7322,"&lt;="&amp;$B$4)</f>
        <v>0</v>
      </c>
      <c r="AE450" s="165">
        <f>COUNTIFS(BITACORA!$C$4:$C$7322,$B$7:$B$501,BITACORA!$E$4:$E$7322,$E$6:$AM$6,BITACORA!$B$4:$B$7322,"&gt;="&amp;$B$3,BITACORA!$B$4:$B$7322,"&lt;="&amp;$B$4)</f>
        <v>0</v>
      </c>
      <c r="AF450" s="165">
        <f>COUNTIFS(BITACORA!$C$4:$C$7322,$B$7:$B$501,BITACORA!$E$4:$E$7322,$E$6:$AM$6,BITACORA!$B$4:$B$7322,"&gt;="&amp;$B$3,BITACORA!$B$4:$B$7322,"&lt;="&amp;$B$4)</f>
        <v>0</v>
      </c>
      <c r="AG450" s="165">
        <f>COUNTIFS(BITACORA!$C$4:$C$7322,$B$7:$B$501,BITACORA!$E$4:$E$7322,$E$6:$AM$6,BITACORA!$B$4:$B$7322,"&gt;="&amp;$B$3,BITACORA!$B$4:$B$7322,"&lt;="&amp;$B$4)</f>
        <v>0</v>
      </c>
      <c r="AH450" s="165">
        <f>COUNTIFS(BITACORA!$C$4:$C$7322,$B$7:$B$501,BITACORA!$E$4:$E$7322,$E$6:$AM$6,BITACORA!$B$4:$B$7322,"&gt;="&amp;$B$3,BITACORA!$B$4:$B$7322,"&lt;="&amp;$B$4)</f>
        <v>0</v>
      </c>
      <c r="AI450" s="165">
        <f>COUNTIFS(BITACORA!$C$4:$C$7322,$B$7:$B$501,BITACORA!$E$4:$E$7322,$E$6:$AM$6,BITACORA!$B$4:$B$7322,"&gt;="&amp;$B$3,BITACORA!$B$4:$B$7322,"&lt;="&amp;$B$4)</f>
        <v>0</v>
      </c>
      <c r="AJ450" s="165">
        <f>COUNTIFS(BITACORA!$C$4:$C$7322,$B$7:$B$501,BITACORA!$E$4:$E$7322,$E$6:$AM$6,BITACORA!$B$4:$B$7322,"&gt;="&amp;$B$3,BITACORA!$B$4:$B$7322,"&lt;="&amp;$B$4)</f>
        <v>0</v>
      </c>
      <c r="AK450" s="165">
        <f>COUNTIFS(BITACORA!$C$4:$C$7322,$B$7:$B$501,BITACORA!$E$4:$E$7322,$E$6:$AM$6,BITACORA!$B$4:$B$7322,"&gt;="&amp;$B$3,BITACORA!$B$4:$B$7322,"&lt;="&amp;$B$4)</f>
        <v>0</v>
      </c>
      <c r="AL450" s="165">
        <f>COUNTIFS(BITACORA!$C$4:$C$7322,$B$7:$B$501,BITACORA!$E$4:$E$7322,$E$6:$AM$6,BITACORA!$B$4:$B$7322,"&gt;="&amp;$B$3,BITACORA!$B$4:$B$7322,"&lt;="&amp;$B$4)</f>
        <v>0</v>
      </c>
      <c r="AM450" s="165">
        <f>COUNTIFS(BITACORA!$C$4:$C$7322,$B$7:$B$501,BITACORA!$E$4:$E$7322,$E$6:$AM$6,BITACORA!$B$4:$B$7322,"&gt;="&amp;$B$3,BITACORA!$B$4:$B$7322,"&lt;="&amp;$B$4)</f>
        <v>0</v>
      </c>
    </row>
    <row r="451" spans="1:39">
      <c r="A451" s="141"/>
      <c r="B451" s="165"/>
      <c r="C451" s="165"/>
      <c r="D451" s="164">
        <f t="shared" si="0"/>
        <v>0</v>
      </c>
      <c r="E451" s="165">
        <f>COUNTIFS(BITACORA!$C$4:$C$7322,$B$7:$B$501,BITACORA!$E$4:$E$7322,$E$6:$AM$6,BITACORA!$B$4:$B$7322,"&gt;="&amp;$B$3,BITACORA!$B$4:$B$7322,"&lt;="&amp;$B$4)</f>
        <v>0</v>
      </c>
      <c r="F451" s="165">
        <f>COUNTIFS(BITACORA!$C$4:$C$7322,$B$7:$B$501,BITACORA!$E$4:$E$7322,$E$6:$AM$6,BITACORA!$B$4:$B$7322,"&gt;="&amp;$B$3,BITACORA!$B$4:$B$7322,"&lt;="&amp;$B$4)</f>
        <v>0</v>
      </c>
      <c r="G451" s="165">
        <f>COUNTIFS(BITACORA!$C$4:$C$7322,$B$7:$B$501,BITACORA!$E$4:$E$7322,$E$6:$AM$6,BITACORA!$B$4:$B$7322,"&gt;="&amp;$B$3,BITACORA!$B$4:$B$7322,"&lt;="&amp;$B$4)</f>
        <v>0</v>
      </c>
      <c r="H451" s="165">
        <f>COUNTIFS(BITACORA!$C$4:$C$7322,$B$7:$B$501,BITACORA!$E$4:$E$7322,$E$6:$AM$6,BITACORA!$B$4:$B$7322,"&gt;="&amp;$B$3,BITACORA!$B$4:$B$7322,"&lt;="&amp;$B$4)</f>
        <v>0</v>
      </c>
      <c r="I451" s="165">
        <f>COUNTIFS(BITACORA!$C$4:$C$7322,$B$7:$B$501,BITACORA!$E$4:$E$7322,$E$6:$AM$6,BITACORA!$B$4:$B$7322,"&gt;="&amp;$B$3,BITACORA!$B$4:$B$7322,"&lt;="&amp;$B$4)</f>
        <v>0</v>
      </c>
      <c r="J451" s="165">
        <f>COUNTIFS(BITACORA!$C$4:$C$7322,$B$7:$B$501,BITACORA!$E$4:$E$7322,$E$6:$AM$6,BITACORA!$B$4:$B$7322,"&gt;="&amp;$B$3,BITACORA!$B$4:$B$7322,"&lt;="&amp;$B$4)</f>
        <v>0</v>
      </c>
      <c r="K451" s="165">
        <f>COUNTIFS(BITACORA!$C$4:$C$7322,$B$7:$B$501,BITACORA!$E$4:$E$7322,$E$6:$AM$6,BITACORA!$B$4:$B$7322,"&gt;="&amp;$B$3,BITACORA!$B$4:$B$7322,"&lt;="&amp;$B$4)</f>
        <v>0</v>
      </c>
      <c r="L451" s="165">
        <f>COUNTIFS(BITACORA!$C$4:$C$7322,$B$7:$B$501,BITACORA!$E$4:$E$7322,$E$6:$AM$6,BITACORA!$B$4:$B$7322,"&gt;="&amp;$B$3,BITACORA!$B$4:$B$7322,"&lt;="&amp;$B$4)</f>
        <v>0</v>
      </c>
      <c r="M451" s="165">
        <f>COUNTIFS(BITACORA!$C$4:$C$7322,$B$7:$B$501,BITACORA!$E$4:$E$7322,$E$6:$AM$6,BITACORA!$B$4:$B$7322,"&gt;="&amp;$B$3,BITACORA!$B$4:$B$7322,"&lt;="&amp;$B$4)</f>
        <v>0</v>
      </c>
      <c r="N451" s="165">
        <f>COUNTIFS(BITACORA!$C$4:$C$7322,$B$7:$B$501,BITACORA!$E$4:$E$7322,$E$6:$AM$6,BITACORA!$B$4:$B$7322,"&gt;="&amp;$B$3,BITACORA!$B$4:$B$7322,"&lt;="&amp;$B$4)</f>
        <v>0</v>
      </c>
      <c r="O451" s="165">
        <f>COUNTIFS(BITACORA!$C$4:$C$7322,$B$7:$B$501,BITACORA!$E$4:$E$7322,$E$6:$AM$6,BITACORA!$B$4:$B$7322,"&gt;="&amp;$B$3,BITACORA!$B$4:$B$7322,"&lt;="&amp;$B$4)</f>
        <v>0</v>
      </c>
      <c r="P451" s="165">
        <f>COUNTIFS(BITACORA!$C$4:$C$7322,$B$7:$B$501,BITACORA!$E$4:$E$7322,$E$6:$AM$6,BITACORA!$B$4:$B$7322,"&gt;="&amp;$B$3,BITACORA!$B$4:$B$7322,"&lt;="&amp;$B$4)</f>
        <v>0</v>
      </c>
      <c r="Q451" s="165">
        <f>COUNTIFS(BITACORA!$C$4:$C$7322,$B$7:$B$501,BITACORA!$E$4:$E$7322,$E$6:$AM$6,BITACORA!$B$4:$B$7322,"&gt;="&amp;$B$3,BITACORA!$B$4:$B$7322,"&lt;="&amp;$B$4)</f>
        <v>0</v>
      </c>
      <c r="R451" s="165">
        <f>COUNTIFS(BITACORA!$C$4:$C$7322,$B$7:$B$501,BITACORA!$E$4:$E$7322,$E$6:$AM$6,BITACORA!$B$4:$B$7322,"&gt;="&amp;$B$3,BITACORA!$B$4:$B$7322,"&lt;="&amp;$B$4)</f>
        <v>0</v>
      </c>
      <c r="S451" s="165">
        <f>COUNTIFS(BITACORA!$C$4:$C$7322,$B$7:$B$501,BITACORA!$E$4:$E$7322,$E$6:$AM$6,BITACORA!$B$4:$B$7322,"&gt;="&amp;$B$3,BITACORA!$B$4:$B$7322,"&lt;="&amp;$B$4)</f>
        <v>0</v>
      </c>
      <c r="T451" s="165">
        <f>COUNTIFS(BITACORA!$C$4:$C$7322,$B$7:$B$501,BITACORA!$E$4:$E$7322,$E$6:$AM$6,BITACORA!$B$4:$B$7322,"&gt;="&amp;$B$3,BITACORA!$B$4:$B$7322,"&lt;="&amp;$B$4)</f>
        <v>0</v>
      </c>
      <c r="U451" s="165">
        <f>COUNTIFS(BITACORA!$C$4:$C$7322,$B$7:$B$501,BITACORA!$E$4:$E$7322,$E$6:$AM$6,BITACORA!$B$4:$B$7322,"&gt;="&amp;$B$3,BITACORA!$B$4:$B$7322,"&lt;="&amp;$B$4)</f>
        <v>0</v>
      </c>
      <c r="V451" s="165">
        <f>COUNTIFS(BITACORA!$C$4:$C$7322,$B$7:$B$501,BITACORA!$E$4:$E$7322,$E$6:$AM$6,BITACORA!$B$4:$B$7322,"&gt;="&amp;$B$3,BITACORA!$B$4:$B$7322,"&lt;="&amp;$B$4)</f>
        <v>0</v>
      </c>
      <c r="W451" s="165">
        <f>COUNTIFS(BITACORA!$C$4:$C$7322,$B$7:$B$501,BITACORA!$E$4:$E$7322,$E$6:$AM$6,BITACORA!$B$4:$B$7322,"&gt;="&amp;$B$3,BITACORA!$B$4:$B$7322,"&lt;="&amp;$B$4)</f>
        <v>0</v>
      </c>
      <c r="X451" s="165">
        <f>COUNTIFS(BITACORA!$C$4:$C$7322,$B$7:$B$501,BITACORA!$E$4:$E$7322,$E$6:$AM$6,BITACORA!$B$4:$B$7322,"&gt;="&amp;$B$3,BITACORA!$B$4:$B$7322,"&lt;="&amp;$B$4)</f>
        <v>0</v>
      </c>
      <c r="Y451" s="165">
        <f>COUNTIFS(BITACORA!$C$4:$C$7322,$B$7:$B$501,BITACORA!$E$4:$E$7322,$E$6:$AM$6,BITACORA!$B$4:$B$7322,"&gt;="&amp;$B$3,BITACORA!$B$4:$B$7322,"&lt;="&amp;$B$4)</f>
        <v>0</v>
      </c>
      <c r="Z451" s="165">
        <f>COUNTIFS(BITACORA!$C$4:$C$7322,$B$7:$B$501,BITACORA!$E$4:$E$7322,$E$6:$AM$6,BITACORA!$B$4:$B$7322,"&gt;="&amp;$B$3,BITACORA!$B$4:$B$7322,"&lt;="&amp;$B$4)</f>
        <v>0</v>
      </c>
      <c r="AA451" s="165">
        <f>COUNTIFS(BITACORA!$C$4:$C$7322,$B$7:$B$501,BITACORA!$E$4:$E$7322,$E$6:$AM$6,BITACORA!$B$4:$B$7322,"&gt;="&amp;$B$3,BITACORA!$B$4:$B$7322,"&lt;="&amp;$B$4)</f>
        <v>0</v>
      </c>
      <c r="AB451" s="165">
        <f>COUNTIFS(BITACORA!$C$4:$C$7322,$B$7:$B$501,BITACORA!$E$4:$E$7322,$E$6:$AM$6,BITACORA!$B$4:$B$7322,"&gt;="&amp;$B$3,BITACORA!$B$4:$B$7322,"&lt;="&amp;$B$4)</f>
        <v>0</v>
      </c>
      <c r="AC451" s="165">
        <f>COUNTIFS(BITACORA!$C$4:$C$7322,$B$7:$B$501,BITACORA!$E$4:$E$7322,$E$6:$AM$6,BITACORA!$B$4:$B$7322,"&gt;="&amp;$B$3,BITACORA!$B$4:$B$7322,"&lt;="&amp;$B$4)</f>
        <v>0</v>
      </c>
      <c r="AD451" s="165">
        <f>COUNTIFS(BITACORA!$C$4:$C$7322,$B$7:$B$501,BITACORA!$E$4:$E$7322,$E$6:$AM$6,BITACORA!$B$4:$B$7322,"&gt;="&amp;$B$3,BITACORA!$B$4:$B$7322,"&lt;="&amp;$B$4)</f>
        <v>0</v>
      </c>
      <c r="AE451" s="165">
        <f>COUNTIFS(BITACORA!$C$4:$C$7322,$B$7:$B$501,BITACORA!$E$4:$E$7322,$E$6:$AM$6,BITACORA!$B$4:$B$7322,"&gt;="&amp;$B$3,BITACORA!$B$4:$B$7322,"&lt;="&amp;$B$4)</f>
        <v>0</v>
      </c>
      <c r="AF451" s="165">
        <f>COUNTIFS(BITACORA!$C$4:$C$7322,$B$7:$B$501,BITACORA!$E$4:$E$7322,$E$6:$AM$6,BITACORA!$B$4:$B$7322,"&gt;="&amp;$B$3,BITACORA!$B$4:$B$7322,"&lt;="&amp;$B$4)</f>
        <v>0</v>
      </c>
      <c r="AG451" s="165">
        <f>COUNTIFS(BITACORA!$C$4:$C$7322,$B$7:$B$501,BITACORA!$E$4:$E$7322,$E$6:$AM$6,BITACORA!$B$4:$B$7322,"&gt;="&amp;$B$3,BITACORA!$B$4:$B$7322,"&lt;="&amp;$B$4)</f>
        <v>0</v>
      </c>
      <c r="AH451" s="165">
        <f>COUNTIFS(BITACORA!$C$4:$C$7322,$B$7:$B$501,BITACORA!$E$4:$E$7322,$E$6:$AM$6,BITACORA!$B$4:$B$7322,"&gt;="&amp;$B$3,BITACORA!$B$4:$B$7322,"&lt;="&amp;$B$4)</f>
        <v>0</v>
      </c>
      <c r="AI451" s="165">
        <f>COUNTIFS(BITACORA!$C$4:$C$7322,$B$7:$B$501,BITACORA!$E$4:$E$7322,$E$6:$AM$6,BITACORA!$B$4:$B$7322,"&gt;="&amp;$B$3,BITACORA!$B$4:$B$7322,"&lt;="&amp;$B$4)</f>
        <v>0</v>
      </c>
      <c r="AJ451" s="165">
        <f>COUNTIFS(BITACORA!$C$4:$C$7322,$B$7:$B$501,BITACORA!$E$4:$E$7322,$E$6:$AM$6,BITACORA!$B$4:$B$7322,"&gt;="&amp;$B$3,BITACORA!$B$4:$B$7322,"&lt;="&amp;$B$4)</f>
        <v>0</v>
      </c>
      <c r="AK451" s="165">
        <f>COUNTIFS(BITACORA!$C$4:$C$7322,$B$7:$B$501,BITACORA!$E$4:$E$7322,$E$6:$AM$6,BITACORA!$B$4:$B$7322,"&gt;="&amp;$B$3,BITACORA!$B$4:$B$7322,"&lt;="&amp;$B$4)</f>
        <v>0</v>
      </c>
      <c r="AL451" s="165">
        <f>COUNTIFS(BITACORA!$C$4:$C$7322,$B$7:$B$501,BITACORA!$E$4:$E$7322,$E$6:$AM$6,BITACORA!$B$4:$B$7322,"&gt;="&amp;$B$3,BITACORA!$B$4:$B$7322,"&lt;="&amp;$B$4)</f>
        <v>0</v>
      </c>
      <c r="AM451" s="165">
        <f>COUNTIFS(BITACORA!$C$4:$C$7322,$B$7:$B$501,BITACORA!$E$4:$E$7322,$E$6:$AM$6,BITACORA!$B$4:$B$7322,"&gt;="&amp;$B$3,BITACORA!$B$4:$B$7322,"&lt;="&amp;$B$4)</f>
        <v>0</v>
      </c>
    </row>
    <row r="452" spans="1:39">
      <c r="A452" s="141"/>
      <c r="B452" s="165"/>
      <c r="C452" s="165"/>
      <c r="D452" s="164">
        <f t="shared" si="0"/>
        <v>0</v>
      </c>
      <c r="E452" s="165">
        <f>COUNTIFS(BITACORA!$C$4:$C$7322,$B$7:$B$501,BITACORA!$E$4:$E$7322,$E$6:$AM$6,BITACORA!$B$4:$B$7322,"&gt;="&amp;$B$3,BITACORA!$B$4:$B$7322,"&lt;="&amp;$B$4)</f>
        <v>0</v>
      </c>
      <c r="F452" s="165">
        <f>COUNTIFS(BITACORA!$C$4:$C$7322,$B$7:$B$501,BITACORA!$E$4:$E$7322,$E$6:$AM$6,BITACORA!$B$4:$B$7322,"&gt;="&amp;$B$3,BITACORA!$B$4:$B$7322,"&lt;="&amp;$B$4)</f>
        <v>0</v>
      </c>
      <c r="G452" s="165">
        <f>COUNTIFS(BITACORA!$C$4:$C$7322,$B$7:$B$501,BITACORA!$E$4:$E$7322,$E$6:$AM$6,BITACORA!$B$4:$B$7322,"&gt;="&amp;$B$3,BITACORA!$B$4:$B$7322,"&lt;="&amp;$B$4)</f>
        <v>0</v>
      </c>
      <c r="H452" s="165">
        <f>COUNTIFS(BITACORA!$C$4:$C$7322,$B$7:$B$501,BITACORA!$E$4:$E$7322,$E$6:$AM$6,BITACORA!$B$4:$B$7322,"&gt;="&amp;$B$3,BITACORA!$B$4:$B$7322,"&lt;="&amp;$B$4)</f>
        <v>0</v>
      </c>
      <c r="I452" s="165">
        <f>COUNTIFS(BITACORA!$C$4:$C$7322,$B$7:$B$501,BITACORA!$E$4:$E$7322,$E$6:$AM$6,BITACORA!$B$4:$B$7322,"&gt;="&amp;$B$3,BITACORA!$B$4:$B$7322,"&lt;="&amp;$B$4)</f>
        <v>0</v>
      </c>
      <c r="J452" s="165">
        <f>COUNTIFS(BITACORA!$C$4:$C$7322,$B$7:$B$501,BITACORA!$E$4:$E$7322,$E$6:$AM$6,BITACORA!$B$4:$B$7322,"&gt;="&amp;$B$3,BITACORA!$B$4:$B$7322,"&lt;="&amp;$B$4)</f>
        <v>0</v>
      </c>
      <c r="K452" s="165">
        <f>COUNTIFS(BITACORA!$C$4:$C$7322,$B$7:$B$501,BITACORA!$E$4:$E$7322,$E$6:$AM$6,BITACORA!$B$4:$B$7322,"&gt;="&amp;$B$3,BITACORA!$B$4:$B$7322,"&lt;="&amp;$B$4)</f>
        <v>0</v>
      </c>
      <c r="L452" s="165">
        <f>COUNTIFS(BITACORA!$C$4:$C$7322,$B$7:$B$501,BITACORA!$E$4:$E$7322,$E$6:$AM$6,BITACORA!$B$4:$B$7322,"&gt;="&amp;$B$3,BITACORA!$B$4:$B$7322,"&lt;="&amp;$B$4)</f>
        <v>0</v>
      </c>
      <c r="M452" s="165">
        <f>COUNTIFS(BITACORA!$C$4:$C$7322,$B$7:$B$501,BITACORA!$E$4:$E$7322,$E$6:$AM$6,BITACORA!$B$4:$B$7322,"&gt;="&amp;$B$3,BITACORA!$B$4:$B$7322,"&lt;="&amp;$B$4)</f>
        <v>0</v>
      </c>
      <c r="N452" s="165">
        <f>COUNTIFS(BITACORA!$C$4:$C$7322,$B$7:$B$501,BITACORA!$E$4:$E$7322,$E$6:$AM$6,BITACORA!$B$4:$B$7322,"&gt;="&amp;$B$3,BITACORA!$B$4:$B$7322,"&lt;="&amp;$B$4)</f>
        <v>0</v>
      </c>
      <c r="O452" s="165">
        <f>COUNTIFS(BITACORA!$C$4:$C$7322,$B$7:$B$501,BITACORA!$E$4:$E$7322,$E$6:$AM$6,BITACORA!$B$4:$B$7322,"&gt;="&amp;$B$3,BITACORA!$B$4:$B$7322,"&lt;="&amp;$B$4)</f>
        <v>0</v>
      </c>
      <c r="P452" s="165">
        <f>COUNTIFS(BITACORA!$C$4:$C$7322,$B$7:$B$501,BITACORA!$E$4:$E$7322,$E$6:$AM$6,BITACORA!$B$4:$B$7322,"&gt;="&amp;$B$3,BITACORA!$B$4:$B$7322,"&lt;="&amp;$B$4)</f>
        <v>0</v>
      </c>
      <c r="Q452" s="165">
        <f>COUNTIFS(BITACORA!$C$4:$C$7322,$B$7:$B$501,BITACORA!$E$4:$E$7322,$E$6:$AM$6,BITACORA!$B$4:$B$7322,"&gt;="&amp;$B$3,BITACORA!$B$4:$B$7322,"&lt;="&amp;$B$4)</f>
        <v>0</v>
      </c>
      <c r="R452" s="165">
        <f>COUNTIFS(BITACORA!$C$4:$C$7322,$B$7:$B$501,BITACORA!$E$4:$E$7322,$E$6:$AM$6,BITACORA!$B$4:$B$7322,"&gt;="&amp;$B$3,BITACORA!$B$4:$B$7322,"&lt;="&amp;$B$4)</f>
        <v>0</v>
      </c>
      <c r="S452" s="165">
        <f>COUNTIFS(BITACORA!$C$4:$C$7322,$B$7:$B$501,BITACORA!$E$4:$E$7322,$E$6:$AM$6,BITACORA!$B$4:$B$7322,"&gt;="&amp;$B$3,BITACORA!$B$4:$B$7322,"&lt;="&amp;$B$4)</f>
        <v>0</v>
      </c>
      <c r="T452" s="165">
        <f>COUNTIFS(BITACORA!$C$4:$C$7322,$B$7:$B$501,BITACORA!$E$4:$E$7322,$E$6:$AM$6,BITACORA!$B$4:$B$7322,"&gt;="&amp;$B$3,BITACORA!$B$4:$B$7322,"&lt;="&amp;$B$4)</f>
        <v>0</v>
      </c>
      <c r="U452" s="165">
        <f>COUNTIFS(BITACORA!$C$4:$C$7322,$B$7:$B$501,BITACORA!$E$4:$E$7322,$E$6:$AM$6,BITACORA!$B$4:$B$7322,"&gt;="&amp;$B$3,BITACORA!$B$4:$B$7322,"&lt;="&amp;$B$4)</f>
        <v>0</v>
      </c>
      <c r="V452" s="165">
        <f>COUNTIFS(BITACORA!$C$4:$C$7322,$B$7:$B$501,BITACORA!$E$4:$E$7322,$E$6:$AM$6,BITACORA!$B$4:$B$7322,"&gt;="&amp;$B$3,BITACORA!$B$4:$B$7322,"&lt;="&amp;$B$4)</f>
        <v>0</v>
      </c>
      <c r="W452" s="165">
        <f>COUNTIFS(BITACORA!$C$4:$C$7322,$B$7:$B$501,BITACORA!$E$4:$E$7322,$E$6:$AM$6,BITACORA!$B$4:$B$7322,"&gt;="&amp;$B$3,BITACORA!$B$4:$B$7322,"&lt;="&amp;$B$4)</f>
        <v>0</v>
      </c>
      <c r="X452" s="165">
        <f>COUNTIFS(BITACORA!$C$4:$C$7322,$B$7:$B$501,BITACORA!$E$4:$E$7322,$E$6:$AM$6,BITACORA!$B$4:$B$7322,"&gt;="&amp;$B$3,BITACORA!$B$4:$B$7322,"&lt;="&amp;$B$4)</f>
        <v>0</v>
      </c>
      <c r="Y452" s="165">
        <f>COUNTIFS(BITACORA!$C$4:$C$7322,$B$7:$B$501,BITACORA!$E$4:$E$7322,$E$6:$AM$6,BITACORA!$B$4:$B$7322,"&gt;="&amp;$B$3,BITACORA!$B$4:$B$7322,"&lt;="&amp;$B$4)</f>
        <v>0</v>
      </c>
      <c r="Z452" s="165">
        <f>COUNTIFS(BITACORA!$C$4:$C$7322,$B$7:$B$501,BITACORA!$E$4:$E$7322,$E$6:$AM$6,BITACORA!$B$4:$B$7322,"&gt;="&amp;$B$3,BITACORA!$B$4:$B$7322,"&lt;="&amp;$B$4)</f>
        <v>0</v>
      </c>
      <c r="AA452" s="165">
        <f>COUNTIFS(BITACORA!$C$4:$C$7322,$B$7:$B$501,BITACORA!$E$4:$E$7322,$E$6:$AM$6,BITACORA!$B$4:$B$7322,"&gt;="&amp;$B$3,BITACORA!$B$4:$B$7322,"&lt;="&amp;$B$4)</f>
        <v>0</v>
      </c>
      <c r="AB452" s="165">
        <f>COUNTIFS(BITACORA!$C$4:$C$7322,$B$7:$B$501,BITACORA!$E$4:$E$7322,$E$6:$AM$6,BITACORA!$B$4:$B$7322,"&gt;="&amp;$B$3,BITACORA!$B$4:$B$7322,"&lt;="&amp;$B$4)</f>
        <v>0</v>
      </c>
      <c r="AC452" s="165">
        <f>COUNTIFS(BITACORA!$C$4:$C$7322,$B$7:$B$501,BITACORA!$E$4:$E$7322,$E$6:$AM$6,BITACORA!$B$4:$B$7322,"&gt;="&amp;$B$3,BITACORA!$B$4:$B$7322,"&lt;="&amp;$B$4)</f>
        <v>0</v>
      </c>
      <c r="AD452" s="165">
        <f>COUNTIFS(BITACORA!$C$4:$C$7322,$B$7:$B$501,BITACORA!$E$4:$E$7322,$E$6:$AM$6,BITACORA!$B$4:$B$7322,"&gt;="&amp;$B$3,BITACORA!$B$4:$B$7322,"&lt;="&amp;$B$4)</f>
        <v>0</v>
      </c>
      <c r="AE452" s="165">
        <f>COUNTIFS(BITACORA!$C$4:$C$7322,$B$7:$B$501,BITACORA!$E$4:$E$7322,$E$6:$AM$6,BITACORA!$B$4:$B$7322,"&gt;="&amp;$B$3,BITACORA!$B$4:$B$7322,"&lt;="&amp;$B$4)</f>
        <v>0</v>
      </c>
      <c r="AF452" s="165">
        <f>COUNTIFS(BITACORA!$C$4:$C$7322,$B$7:$B$501,BITACORA!$E$4:$E$7322,$E$6:$AM$6,BITACORA!$B$4:$B$7322,"&gt;="&amp;$B$3,BITACORA!$B$4:$B$7322,"&lt;="&amp;$B$4)</f>
        <v>0</v>
      </c>
      <c r="AG452" s="165">
        <f>COUNTIFS(BITACORA!$C$4:$C$7322,$B$7:$B$501,BITACORA!$E$4:$E$7322,$E$6:$AM$6,BITACORA!$B$4:$B$7322,"&gt;="&amp;$B$3,BITACORA!$B$4:$B$7322,"&lt;="&amp;$B$4)</f>
        <v>0</v>
      </c>
      <c r="AH452" s="165">
        <f>COUNTIFS(BITACORA!$C$4:$C$7322,$B$7:$B$501,BITACORA!$E$4:$E$7322,$E$6:$AM$6,BITACORA!$B$4:$B$7322,"&gt;="&amp;$B$3,BITACORA!$B$4:$B$7322,"&lt;="&amp;$B$4)</f>
        <v>0</v>
      </c>
      <c r="AI452" s="165">
        <f>COUNTIFS(BITACORA!$C$4:$C$7322,$B$7:$B$501,BITACORA!$E$4:$E$7322,$E$6:$AM$6,BITACORA!$B$4:$B$7322,"&gt;="&amp;$B$3,BITACORA!$B$4:$B$7322,"&lt;="&amp;$B$4)</f>
        <v>0</v>
      </c>
      <c r="AJ452" s="165">
        <f>COUNTIFS(BITACORA!$C$4:$C$7322,$B$7:$B$501,BITACORA!$E$4:$E$7322,$E$6:$AM$6,BITACORA!$B$4:$B$7322,"&gt;="&amp;$B$3,BITACORA!$B$4:$B$7322,"&lt;="&amp;$B$4)</f>
        <v>0</v>
      </c>
      <c r="AK452" s="165">
        <f>COUNTIFS(BITACORA!$C$4:$C$7322,$B$7:$B$501,BITACORA!$E$4:$E$7322,$E$6:$AM$6,BITACORA!$B$4:$B$7322,"&gt;="&amp;$B$3,BITACORA!$B$4:$B$7322,"&lt;="&amp;$B$4)</f>
        <v>0</v>
      </c>
      <c r="AL452" s="165">
        <f>COUNTIFS(BITACORA!$C$4:$C$7322,$B$7:$B$501,BITACORA!$E$4:$E$7322,$E$6:$AM$6,BITACORA!$B$4:$B$7322,"&gt;="&amp;$B$3,BITACORA!$B$4:$B$7322,"&lt;="&amp;$B$4)</f>
        <v>0</v>
      </c>
      <c r="AM452" s="165">
        <f>COUNTIFS(BITACORA!$C$4:$C$7322,$B$7:$B$501,BITACORA!$E$4:$E$7322,$E$6:$AM$6,BITACORA!$B$4:$B$7322,"&gt;="&amp;$B$3,BITACORA!$B$4:$B$7322,"&lt;="&amp;$B$4)</f>
        <v>0</v>
      </c>
    </row>
    <row r="453" spans="1:39">
      <c r="A453" s="141"/>
      <c r="B453" s="165"/>
      <c r="C453" s="165"/>
      <c r="D453" s="164">
        <f t="shared" si="0"/>
        <v>0</v>
      </c>
      <c r="E453" s="165">
        <f>COUNTIFS(BITACORA!$C$4:$C$7322,$B$7:$B$501,BITACORA!$E$4:$E$7322,$E$6:$AM$6,BITACORA!$B$4:$B$7322,"&gt;="&amp;$B$3,BITACORA!$B$4:$B$7322,"&lt;="&amp;$B$4)</f>
        <v>0</v>
      </c>
      <c r="F453" s="165">
        <f>COUNTIFS(BITACORA!$C$4:$C$7322,$B$7:$B$501,BITACORA!$E$4:$E$7322,$E$6:$AM$6,BITACORA!$B$4:$B$7322,"&gt;="&amp;$B$3,BITACORA!$B$4:$B$7322,"&lt;="&amp;$B$4)</f>
        <v>0</v>
      </c>
      <c r="G453" s="165">
        <f>COUNTIFS(BITACORA!$C$4:$C$7322,$B$7:$B$501,BITACORA!$E$4:$E$7322,$E$6:$AM$6,BITACORA!$B$4:$B$7322,"&gt;="&amp;$B$3,BITACORA!$B$4:$B$7322,"&lt;="&amp;$B$4)</f>
        <v>0</v>
      </c>
      <c r="H453" s="165">
        <f>COUNTIFS(BITACORA!$C$4:$C$7322,$B$7:$B$501,BITACORA!$E$4:$E$7322,$E$6:$AM$6,BITACORA!$B$4:$B$7322,"&gt;="&amp;$B$3,BITACORA!$B$4:$B$7322,"&lt;="&amp;$B$4)</f>
        <v>0</v>
      </c>
      <c r="I453" s="165">
        <f>COUNTIFS(BITACORA!$C$4:$C$7322,$B$7:$B$501,BITACORA!$E$4:$E$7322,$E$6:$AM$6,BITACORA!$B$4:$B$7322,"&gt;="&amp;$B$3,BITACORA!$B$4:$B$7322,"&lt;="&amp;$B$4)</f>
        <v>0</v>
      </c>
      <c r="J453" s="165">
        <f>COUNTIFS(BITACORA!$C$4:$C$7322,$B$7:$B$501,BITACORA!$E$4:$E$7322,$E$6:$AM$6,BITACORA!$B$4:$B$7322,"&gt;="&amp;$B$3,BITACORA!$B$4:$B$7322,"&lt;="&amp;$B$4)</f>
        <v>0</v>
      </c>
      <c r="K453" s="165">
        <f>COUNTIFS(BITACORA!$C$4:$C$7322,$B$7:$B$501,BITACORA!$E$4:$E$7322,$E$6:$AM$6,BITACORA!$B$4:$B$7322,"&gt;="&amp;$B$3,BITACORA!$B$4:$B$7322,"&lt;="&amp;$B$4)</f>
        <v>0</v>
      </c>
      <c r="L453" s="165">
        <f>COUNTIFS(BITACORA!$C$4:$C$7322,$B$7:$B$501,BITACORA!$E$4:$E$7322,$E$6:$AM$6,BITACORA!$B$4:$B$7322,"&gt;="&amp;$B$3,BITACORA!$B$4:$B$7322,"&lt;="&amp;$B$4)</f>
        <v>0</v>
      </c>
      <c r="M453" s="165">
        <f>COUNTIFS(BITACORA!$C$4:$C$7322,$B$7:$B$501,BITACORA!$E$4:$E$7322,$E$6:$AM$6,BITACORA!$B$4:$B$7322,"&gt;="&amp;$B$3,BITACORA!$B$4:$B$7322,"&lt;="&amp;$B$4)</f>
        <v>0</v>
      </c>
      <c r="N453" s="165">
        <f>COUNTIFS(BITACORA!$C$4:$C$7322,$B$7:$B$501,BITACORA!$E$4:$E$7322,$E$6:$AM$6,BITACORA!$B$4:$B$7322,"&gt;="&amp;$B$3,BITACORA!$B$4:$B$7322,"&lt;="&amp;$B$4)</f>
        <v>0</v>
      </c>
      <c r="O453" s="165">
        <f>COUNTIFS(BITACORA!$C$4:$C$7322,$B$7:$B$501,BITACORA!$E$4:$E$7322,$E$6:$AM$6,BITACORA!$B$4:$B$7322,"&gt;="&amp;$B$3,BITACORA!$B$4:$B$7322,"&lt;="&amp;$B$4)</f>
        <v>0</v>
      </c>
      <c r="P453" s="165">
        <f>COUNTIFS(BITACORA!$C$4:$C$7322,$B$7:$B$501,BITACORA!$E$4:$E$7322,$E$6:$AM$6,BITACORA!$B$4:$B$7322,"&gt;="&amp;$B$3,BITACORA!$B$4:$B$7322,"&lt;="&amp;$B$4)</f>
        <v>0</v>
      </c>
      <c r="Q453" s="165">
        <f>COUNTIFS(BITACORA!$C$4:$C$7322,$B$7:$B$501,BITACORA!$E$4:$E$7322,$E$6:$AM$6,BITACORA!$B$4:$B$7322,"&gt;="&amp;$B$3,BITACORA!$B$4:$B$7322,"&lt;="&amp;$B$4)</f>
        <v>0</v>
      </c>
      <c r="R453" s="165">
        <f>COUNTIFS(BITACORA!$C$4:$C$7322,$B$7:$B$501,BITACORA!$E$4:$E$7322,$E$6:$AM$6,BITACORA!$B$4:$B$7322,"&gt;="&amp;$B$3,BITACORA!$B$4:$B$7322,"&lt;="&amp;$B$4)</f>
        <v>0</v>
      </c>
      <c r="S453" s="165">
        <f>COUNTIFS(BITACORA!$C$4:$C$7322,$B$7:$B$501,BITACORA!$E$4:$E$7322,$E$6:$AM$6,BITACORA!$B$4:$B$7322,"&gt;="&amp;$B$3,BITACORA!$B$4:$B$7322,"&lt;="&amp;$B$4)</f>
        <v>0</v>
      </c>
      <c r="T453" s="165">
        <f>COUNTIFS(BITACORA!$C$4:$C$7322,$B$7:$B$501,BITACORA!$E$4:$E$7322,$E$6:$AM$6,BITACORA!$B$4:$B$7322,"&gt;="&amp;$B$3,BITACORA!$B$4:$B$7322,"&lt;="&amp;$B$4)</f>
        <v>0</v>
      </c>
      <c r="U453" s="165">
        <f>COUNTIFS(BITACORA!$C$4:$C$7322,$B$7:$B$501,BITACORA!$E$4:$E$7322,$E$6:$AM$6,BITACORA!$B$4:$B$7322,"&gt;="&amp;$B$3,BITACORA!$B$4:$B$7322,"&lt;="&amp;$B$4)</f>
        <v>0</v>
      </c>
      <c r="V453" s="165">
        <f>COUNTIFS(BITACORA!$C$4:$C$7322,$B$7:$B$501,BITACORA!$E$4:$E$7322,$E$6:$AM$6,BITACORA!$B$4:$B$7322,"&gt;="&amp;$B$3,BITACORA!$B$4:$B$7322,"&lt;="&amp;$B$4)</f>
        <v>0</v>
      </c>
      <c r="W453" s="165">
        <f>COUNTIFS(BITACORA!$C$4:$C$7322,$B$7:$B$501,BITACORA!$E$4:$E$7322,$E$6:$AM$6,BITACORA!$B$4:$B$7322,"&gt;="&amp;$B$3,BITACORA!$B$4:$B$7322,"&lt;="&amp;$B$4)</f>
        <v>0</v>
      </c>
      <c r="X453" s="165">
        <f>COUNTIFS(BITACORA!$C$4:$C$7322,$B$7:$B$501,BITACORA!$E$4:$E$7322,$E$6:$AM$6,BITACORA!$B$4:$B$7322,"&gt;="&amp;$B$3,BITACORA!$B$4:$B$7322,"&lt;="&amp;$B$4)</f>
        <v>0</v>
      </c>
      <c r="Y453" s="165">
        <f>COUNTIFS(BITACORA!$C$4:$C$7322,$B$7:$B$501,BITACORA!$E$4:$E$7322,$E$6:$AM$6,BITACORA!$B$4:$B$7322,"&gt;="&amp;$B$3,BITACORA!$B$4:$B$7322,"&lt;="&amp;$B$4)</f>
        <v>0</v>
      </c>
      <c r="Z453" s="165">
        <f>COUNTIFS(BITACORA!$C$4:$C$7322,$B$7:$B$501,BITACORA!$E$4:$E$7322,$E$6:$AM$6,BITACORA!$B$4:$B$7322,"&gt;="&amp;$B$3,BITACORA!$B$4:$B$7322,"&lt;="&amp;$B$4)</f>
        <v>0</v>
      </c>
      <c r="AA453" s="165">
        <f>COUNTIFS(BITACORA!$C$4:$C$7322,$B$7:$B$501,BITACORA!$E$4:$E$7322,$E$6:$AM$6,BITACORA!$B$4:$B$7322,"&gt;="&amp;$B$3,BITACORA!$B$4:$B$7322,"&lt;="&amp;$B$4)</f>
        <v>0</v>
      </c>
      <c r="AB453" s="165">
        <f>COUNTIFS(BITACORA!$C$4:$C$7322,$B$7:$B$501,BITACORA!$E$4:$E$7322,$E$6:$AM$6,BITACORA!$B$4:$B$7322,"&gt;="&amp;$B$3,BITACORA!$B$4:$B$7322,"&lt;="&amp;$B$4)</f>
        <v>0</v>
      </c>
      <c r="AC453" s="165">
        <f>COUNTIFS(BITACORA!$C$4:$C$7322,$B$7:$B$501,BITACORA!$E$4:$E$7322,$E$6:$AM$6,BITACORA!$B$4:$B$7322,"&gt;="&amp;$B$3,BITACORA!$B$4:$B$7322,"&lt;="&amp;$B$4)</f>
        <v>0</v>
      </c>
      <c r="AD453" s="165">
        <f>COUNTIFS(BITACORA!$C$4:$C$7322,$B$7:$B$501,BITACORA!$E$4:$E$7322,$E$6:$AM$6,BITACORA!$B$4:$B$7322,"&gt;="&amp;$B$3,BITACORA!$B$4:$B$7322,"&lt;="&amp;$B$4)</f>
        <v>0</v>
      </c>
      <c r="AE453" s="165">
        <f>COUNTIFS(BITACORA!$C$4:$C$7322,$B$7:$B$501,BITACORA!$E$4:$E$7322,$E$6:$AM$6,BITACORA!$B$4:$B$7322,"&gt;="&amp;$B$3,BITACORA!$B$4:$B$7322,"&lt;="&amp;$B$4)</f>
        <v>0</v>
      </c>
      <c r="AF453" s="165">
        <f>COUNTIFS(BITACORA!$C$4:$C$7322,$B$7:$B$501,BITACORA!$E$4:$E$7322,$E$6:$AM$6,BITACORA!$B$4:$B$7322,"&gt;="&amp;$B$3,BITACORA!$B$4:$B$7322,"&lt;="&amp;$B$4)</f>
        <v>0</v>
      </c>
      <c r="AG453" s="165">
        <f>COUNTIFS(BITACORA!$C$4:$C$7322,$B$7:$B$501,BITACORA!$E$4:$E$7322,$E$6:$AM$6,BITACORA!$B$4:$B$7322,"&gt;="&amp;$B$3,BITACORA!$B$4:$B$7322,"&lt;="&amp;$B$4)</f>
        <v>0</v>
      </c>
      <c r="AH453" s="165">
        <f>COUNTIFS(BITACORA!$C$4:$C$7322,$B$7:$B$501,BITACORA!$E$4:$E$7322,$E$6:$AM$6,BITACORA!$B$4:$B$7322,"&gt;="&amp;$B$3,BITACORA!$B$4:$B$7322,"&lt;="&amp;$B$4)</f>
        <v>0</v>
      </c>
      <c r="AI453" s="165">
        <f>COUNTIFS(BITACORA!$C$4:$C$7322,$B$7:$B$501,BITACORA!$E$4:$E$7322,$E$6:$AM$6,BITACORA!$B$4:$B$7322,"&gt;="&amp;$B$3,BITACORA!$B$4:$B$7322,"&lt;="&amp;$B$4)</f>
        <v>0</v>
      </c>
      <c r="AJ453" s="165">
        <f>COUNTIFS(BITACORA!$C$4:$C$7322,$B$7:$B$501,BITACORA!$E$4:$E$7322,$E$6:$AM$6,BITACORA!$B$4:$B$7322,"&gt;="&amp;$B$3,BITACORA!$B$4:$B$7322,"&lt;="&amp;$B$4)</f>
        <v>0</v>
      </c>
      <c r="AK453" s="165">
        <f>COUNTIFS(BITACORA!$C$4:$C$7322,$B$7:$B$501,BITACORA!$E$4:$E$7322,$E$6:$AM$6,BITACORA!$B$4:$B$7322,"&gt;="&amp;$B$3,BITACORA!$B$4:$B$7322,"&lt;="&amp;$B$4)</f>
        <v>0</v>
      </c>
      <c r="AL453" s="165">
        <f>COUNTIFS(BITACORA!$C$4:$C$7322,$B$7:$B$501,BITACORA!$E$4:$E$7322,$E$6:$AM$6,BITACORA!$B$4:$B$7322,"&gt;="&amp;$B$3,BITACORA!$B$4:$B$7322,"&lt;="&amp;$B$4)</f>
        <v>0</v>
      </c>
      <c r="AM453" s="165">
        <f>COUNTIFS(BITACORA!$C$4:$C$7322,$B$7:$B$501,BITACORA!$E$4:$E$7322,$E$6:$AM$6,BITACORA!$B$4:$B$7322,"&gt;="&amp;$B$3,BITACORA!$B$4:$B$7322,"&lt;="&amp;$B$4)</f>
        <v>0</v>
      </c>
    </row>
    <row r="454" spans="1:39">
      <c r="A454" s="141"/>
      <c r="B454" s="165"/>
      <c r="C454" s="165"/>
      <c r="D454" s="164">
        <f t="shared" si="0"/>
        <v>0</v>
      </c>
      <c r="E454" s="165">
        <f>COUNTIFS(BITACORA!$C$4:$C$7322,$B$7:$B$501,BITACORA!$E$4:$E$7322,$E$6:$AM$6,BITACORA!$B$4:$B$7322,"&gt;="&amp;$B$3,BITACORA!$B$4:$B$7322,"&lt;="&amp;$B$4)</f>
        <v>0</v>
      </c>
      <c r="F454" s="165">
        <f>COUNTIFS(BITACORA!$C$4:$C$7322,$B$7:$B$501,BITACORA!$E$4:$E$7322,$E$6:$AM$6,BITACORA!$B$4:$B$7322,"&gt;="&amp;$B$3,BITACORA!$B$4:$B$7322,"&lt;="&amp;$B$4)</f>
        <v>0</v>
      </c>
      <c r="G454" s="165">
        <f>COUNTIFS(BITACORA!$C$4:$C$7322,$B$7:$B$501,BITACORA!$E$4:$E$7322,$E$6:$AM$6,BITACORA!$B$4:$B$7322,"&gt;="&amp;$B$3,BITACORA!$B$4:$B$7322,"&lt;="&amp;$B$4)</f>
        <v>0</v>
      </c>
      <c r="H454" s="165">
        <f>COUNTIFS(BITACORA!$C$4:$C$7322,$B$7:$B$501,BITACORA!$E$4:$E$7322,$E$6:$AM$6,BITACORA!$B$4:$B$7322,"&gt;="&amp;$B$3,BITACORA!$B$4:$B$7322,"&lt;="&amp;$B$4)</f>
        <v>0</v>
      </c>
      <c r="I454" s="165">
        <f>COUNTIFS(BITACORA!$C$4:$C$7322,$B$7:$B$501,BITACORA!$E$4:$E$7322,$E$6:$AM$6,BITACORA!$B$4:$B$7322,"&gt;="&amp;$B$3,BITACORA!$B$4:$B$7322,"&lt;="&amp;$B$4)</f>
        <v>0</v>
      </c>
      <c r="J454" s="165">
        <f>COUNTIFS(BITACORA!$C$4:$C$7322,$B$7:$B$501,BITACORA!$E$4:$E$7322,$E$6:$AM$6,BITACORA!$B$4:$B$7322,"&gt;="&amp;$B$3,BITACORA!$B$4:$B$7322,"&lt;="&amp;$B$4)</f>
        <v>0</v>
      </c>
      <c r="K454" s="165">
        <f>COUNTIFS(BITACORA!$C$4:$C$7322,$B$7:$B$501,BITACORA!$E$4:$E$7322,$E$6:$AM$6,BITACORA!$B$4:$B$7322,"&gt;="&amp;$B$3,BITACORA!$B$4:$B$7322,"&lt;="&amp;$B$4)</f>
        <v>0</v>
      </c>
      <c r="L454" s="165">
        <f>COUNTIFS(BITACORA!$C$4:$C$7322,$B$7:$B$501,BITACORA!$E$4:$E$7322,$E$6:$AM$6,BITACORA!$B$4:$B$7322,"&gt;="&amp;$B$3,BITACORA!$B$4:$B$7322,"&lt;="&amp;$B$4)</f>
        <v>0</v>
      </c>
      <c r="M454" s="165">
        <f>COUNTIFS(BITACORA!$C$4:$C$7322,$B$7:$B$501,BITACORA!$E$4:$E$7322,$E$6:$AM$6,BITACORA!$B$4:$B$7322,"&gt;="&amp;$B$3,BITACORA!$B$4:$B$7322,"&lt;="&amp;$B$4)</f>
        <v>0</v>
      </c>
      <c r="N454" s="165">
        <f>COUNTIFS(BITACORA!$C$4:$C$7322,$B$7:$B$501,BITACORA!$E$4:$E$7322,$E$6:$AM$6,BITACORA!$B$4:$B$7322,"&gt;="&amp;$B$3,BITACORA!$B$4:$B$7322,"&lt;="&amp;$B$4)</f>
        <v>0</v>
      </c>
      <c r="O454" s="165">
        <f>COUNTIFS(BITACORA!$C$4:$C$7322,$B$7:$B$501,BITACORA!$E$4:$E$7322,$E$6:$AM$6,BITACORA!$B$4:$B$7322,"&gt;="&amp;$B$3,BITACORA!$B$4:$B$7322,"&lt;="&amp;$B$4)</f>
        <v>0</v>
      </c>
      <c r="P454" s="165">
        <f>COUNTIFS(BITACORA!$C$4:$C$7322,$B$7:$B$501,BITACORA!$E$4:$E$7322,$E$6:$AM$6,BITACORA!$B$4:$B$7322,"&gt;="&amp;$B$3,BITACORA!$B$4:$B$7322,"&lt;="&amp;$B$4)</f>
        <v>0</v>
      </c>
      <c r="Q454" s="165">
        <f>COUNTIFS(BITACORA!$C$4:$C$7322,$B$7:$B$501,BITACORA!$E$4:$E$7322,$E$6:$AM$6,BITACORA!$B$4:$B$7322,"&gt;="&amp;$B$3,BITACORA!$B$4:$B$7322,"&lt;="&amp;$B$4)</f>
        <v>0</v>
      </c>
      <c r="R454" s="165">
        <f>COUNTIFS(BITACORA!$C$4:$C$7322,$B$7:$B$501,BITACORA!$E$4:$E$7322,$E$6:$AM$6,BITACORA!$B$4:$B$7322,"&gt;="&amp;$B$3,BITACORA!$B$4:$B$7322,"&lt;="&amp;$B$4)</f>
        <v>0</v>
      </c>
      <c r="S454" s="165">
        <f>COUNTIFS(BITACORA!$C$4:$C$7322,$B$7:$B$501,BITACORA!$E$4:$E$7322,$E$6:$AM$6,BITACORA!$B$4:$B$7322,"&gt;="&amp;$B$3,BITACORA!$B$4:$B$7322,"&lt;="&amp;$B$4)</f>
        <v>0</v>
      </c>
      <c r="T454" s="165">
        <f>COUNTIFS(BITACORA!$C$4:$C$7322,$B$7:$B$501,BITACORA!$E$4:$E$7322,$E$6:$AM$6,BITACORA!$B$4:$B$7322,"&gt;="&amp;$B$3,BITACORA!$B$4:$B$7322,"&lt;="&amp;$B$4)</f>
        <v>0</v>
      </c>
      <c r="U454" s="165">
        <f>COUNTIFS(BITACORA!$C$4:$C$7322,$B$7:$B$501,BITACORA!$E$4:$E$7322,$E$6:$AM$6,BITACORA!$B$4:$B$7322,"&gt;="&amp;$B$3,BITACORA!$B$4:$B$7322,"&lt;="&amp;$B$4)</f>
        <v>0</v>
      </c>
      <c r="V454" s="165">
        <f>COUNTIFS(BITACORA!$C$4:$C$7322,$B$7:$B$501,BITACORA!$E$4:$E$7322,$E$6:$AM$6,BITACORA!$B$4:$B$7322,"&gt;="&amp;$B$3,BITACORA!$B$4:$B$7322,"&lt;="&amp;$B$4)</f>
        <v>0</v>
      </c>
      <c r="W454" s="165">
        <f>COUNTIFS(BITACORA!$C$4:$C$7322,$B$7:$B$501,BITACORA!$E$4:$E$7322,$E$6:$AM$6,BITACORA!$B$4:$B$7322,"&gt;="&amp;$B$3,BITACORA!$B$4:$B$7322,"&lt;="&amp;$B$4)</f>
        <v>0</v>
      </c>
      <c r="X454" s="165">
        <f>COUNTIFS(BITACORA!$C$4:$C$7322,$B$7:$B$501,BITACORA!$E$4:$E$7322,$E$6:$AM$6,BITACORA!$B$4:$B$7322,"&gt;="&amp;$B$3,BITACORA!$B$4:$B$7322,"&lt;="&amp;$B$4)</f>
        <v>0</v>
      </c>
      <c r="Y454" s="165">
        <f>COUNTIFS(BITACORA!$C$4:$C$7322,$B$7:$B$501,BITACORA!$E$4:$E$7322,$E$6:$AM$6,BITACORA!$B$4:$B$7322,"&gt;="&amp;$B$3,BITACORA!$B$4:$B$7322,"&lt;="&amp;$B$4)</f>
        <v>0</v>
      </c>
      <c r="Z454" s="165">
        <f>COUNTIFS(BITACORA!$C$4:$C$7322,$B$7:$B$501,BITACORA!$E$4:$E$7322,$E$6:$AM$6,BITACORA!$B$4:$B$7322,"&gt;="&amp;$B$3,BITACORA!$B$4:$B$7322,"&lt;="&amp;$B$4)</f>
        <v>0</v>
      </c>
      <c r="AA454" s="165">
        <f>COUNTIFS(BITACORA!$C$4:$C$7322,$B$7:$B$501,BITACORA!$E$4:$E$7322,$E$6:$AM$6,BITACORA!$B$4:$B$7322,"&gt;="&amp;$B$3,BITACORA!$B$4:$B$7322,"&lt;="&amp;$B$4)</f>
        <v>0</v>
      </c>
      <c r="AB454" s="165">
        <f>COUNTIFS(BITACORA!$C$4:$C$7322,$B$7:$B$501,BITACORA!$E$4:$E$7322,$E$6:$AM$6,BITACORA!$B$4:$B$7322,"&gt;="&amp;$B$3,BITACORA!$B$4:$B$7322,"&lt;="&amp;$B$4)</f>
        <v>0</v>
      </c>
      <c r="AC454" s="165">
        <f>COUNTIFS(BITACORA!$C$4:$C$7322,$B$7:$B$501,BITACORA!$E$4:$E$7322,$E$6:$AM$6,BITACORA!$B$4:$B$7322,"&gt;="&amp;$B$3,BITACORA!$B$4:$B$7322,"&lt;="&amp;$B$4)</f>
        <v>0</v>
      </c>
      <c r="AD454" s="165">
        <f>COUNTIFS(BITACORA!$C$4:$C$7322,$B$7:$B$501,BITACORA!$E$4:$E$7322,$E$6:$AM$6,BITACORA!$B$4:$B$7322,"&gt;="&amp;$B$3,BITACORA!$B$4:$B$7322,"&lt;="&amp;$B$4)</f>
        <v>0</v>
      </c>
      <c r="AE454" s="165">
        <f>COUNTIFS(BITACORA!$C$4:$C$7322,$B$7:$B$501,BITACORA!$E$4:$E$7322,$E$6:$AM$6,BITACORA!$B$4:$B$7322,"&gt;="&amp;$B$3,BITACORA!$B$4:$B$7322,"&lt;="&amp;$B$4)</f>
        <v>0</v>
      </c>
      <c r="AF454" s="165">
        <f>COUNTIFS(BITACORA!$C$4:$C$7322,$B$7:$B$501,BITACORA!$E$4:$E$7322,$E$6:$AM$6,BITACORA!$B$4:$B$7322,"&gt;="&amp;$B$3,BITACORA!$B$4:$B$7322,"&lt;="&amp;$B$4)</f>
        <v>0</v>
      </c>
      <c r="AG454" s="165">
        <f>COUNTIFS(BITACORA!$C$4:$C$7322,$B$7:$B$501,BITACORA!$E$4:$E$7322,$E$6:$AM$6,BITACORA!$B$4:$B$7322,"&gt;="&amp;$B$3,BITACORA!$B$4:$B$7322,"&lt;="&amp;$B$4)</f>
        <v>0</v>
      </c>
      <c r="AH454" s="165">
        <f>COUNTIFS(BITACORA!$C$4:$C$7322,$B$7:$B$501,BITACORA!$E$4:$E$7322,$E$6:$AM$6,BITACORA!$B$4:$B$7322,"&gt;="&amp;$B$3,BITACORA!$B$4:$B$7322,"&lt;="&amp;$B$4)</f>
        <v>0</v>
      </c>
      <c r="AI454" s="165">
        <f>COUNTIFS(BITACORA!$C$4:$C$7322,$B$7:$B$501,BITACORA!$E$4:$E$7322,$E$6:$AM$6,BITACORA!$B$4:$B$7322,"&gt;="&amp;$B$3,BITACORA!$B$4:$B$7322,"&lt;="&amp;$B$4)</f>
        <v>0</v>
      </c>
      <c r="AJ454" s="165">
        <f>COUNTIFS(BITACORA!$C$4:$C$7322,$B$7:$B$501,BITACORA!$E$4:$E$7322,$E$6:$AM$6,BITACORA!$B$4:$B$7322,"&gt;="&amp;$B$3,BITACORA!$B$4:$B$7322,"&lt;="&amp;$B$4)</f>
        <v>0</v>
      </c>
      <c r="AK454" s="165">
        <f>COUNTIFS(BITACORA!$C$4:$C$7322,$B$7:$B$501,BITACORA!$E$4:$E$7322,$E$6:$AM$6,BITACORA!$B$4:$B$7322,"&gt;="&amp;$B$3,BITACORA!$B$4:$B$7322,"&lt;="&amp;$B$4)</f>
        <v>0</v>
      </c>
      <c r="AL454" s="165">
        <f>COUNTIFS(BITACORA!$C$4:$C$7322,$B$7:$B$501,BITACORA!$E$4:$E$7322,$E$6:$AM$6,BITACORA!$B$4:$B$7322,"&gt;="&amp;$B$3,BITACORA!$B$4:$B$7322,"&lt;="&amp;$B$4)</f>
        <v>0</v>
      </c>
      <c r="AM454" s="165">
        <f>COUNTIFS(BITACORA!$C$4:$C$7322,$B$7:$B$501,BITACORA!$E$4:$E$7322,$E$6:$AM$6,BITACORA!$B$4:$B$7322,"&gt;="&amp;$B$3,BITACORA!$B$4:$B$7322,"&lt;="&amp;$B$4)</f>
        <v>0</v>
      </c>
    </row>
    <row r="455" spans="1:39">
      <c r="A455" s="141"/>
      <c r="B455" s="165"/>
      <c r="C455" s="165"/>
      <c r="D455" s="164">
        <f t="shared" si="0"/>
        <v>0</v>
      </c>
      <c r="E455" s="165">
        <f>COUNTIFS(BITACORA!$C$4:$C$7322,$B$7:$B$501,BITACORA!$E$4:$E$7322,$E$6:$AM$6,BITACORA!$B$4:$B$7322,"&gt;="&amp;$B$3,BITACORA!$B$4:$B$7322,"&lt;="&amp;$B$4)</f>
        <v>0</v>
      </c>
      <c r="F455" s="165">
        <f>COUNTIFS(BITACORA!$C$4:$C$7322,$B$7:$B$501,BITACORA!$E$4:$E$7322,$E$6:$AM$6,BITACORA!$B$4:$B$7322,"&gt;="&amp;$B$3,BITACORA!$B$4:$B$7322,"&lt;="&amp;$B$4)</f>
        <v>0</v>
      </c>
      <c r="G455" s="165">
        <f>COUNTIFS(BITACORA!$C$4:$C$7322,$B$7:$B$501,BITACORA!$E$4:$E$7322,$E$6:$AM$6,BITACORA!$B$4:$B$7322,"&gt;="&amp;$B$3,BITACORA!$B$4:$B$7322,"&lt;="&amp;$B$4)</f>
        <v>0</v>
      </c>
      <c r="H455" s="165">
        <f>COUNTIFS(BITACORA!$C$4:$C$7322,$B$7:$B$501,BITACORA!$E$4:$E$7322,$E$6:$AM$6,BITACORA!$B$4:$B$7322,"&gt;="&amp;$B$3,BITACORA!$B$4:$B$7322,"&lt;="&amp;$B$4)</f>
        <v>0</v>
      </c>
      <c r="I455" s="165">
        <f>COUNTIFS(BITACORA!$C$4:$C$7322,$B$7:$B$501,BITACORA!$E$4:$E$7322,$E$6:$AM$6,BITACORA!$B$4:$B$7322,"&gt;="&amp;$B$3,BITACORA!$B$4:$B$7322,"&lt;="&amp;$B$4)</f>
        <v>0</v>
      </c>
      <c r="J455" s="165">
        <f>COUNTIFS(BITACORA!$C$4:$C$7322,$B$7:$B$501,BITACORA!$E$4:$E$7322,$E$6:$AM$6,BITACORA!$B$4:$B$7322,"&gt;="&amp;$B$3,BITACORA!$B$4:$B$7322,"&lt;="&amp;$B$4)</f>
        <v>0</v>
      </c>
      <c r="K455" s="165">
        <f>COUNTIFS(BITACORA!$C$4:$C$7322,$B$7:$B$501,BITACORA!$E$4:$E$7322,$E$6:$AM$6,BITACORA!$B$4:$B$7322,"&gt;="&amp;$B$3,BITACORA!$B$4:$B$7322,"&lt;="&amp;$B$4)</f>
        <v>0</v>
      </c>
      <c r="L455" s="165">
        <f>COUNTIFS(BITACORA!$C$4:$C$7322,$B$7:$B$501,BITACORA!$E$4:$E$7322,$E$6:$AM$6,BITACORA!$B$4:$B$7322,"&gt;="&amp;$B$3,BITACORA!$B$4:$B$7322,"&lt;="&amp;$B$4)</f>
        <v>0</v>
      </c>
      <c r="M455" s="165">
        <f>COUNTIFS(BITACORA!$C$4:$C$7322,$B$7:$B$501,BITACORA!$E$4:$E$7322,$E$6:$AM$6,BITACORA!$B$4:$B$7322,"&gt;="&amp;$B$3,BITACORA!$B$4:$B$7322,"&lt;="&amp;$B$4)</f>
        <v>0</v>
      </c>
      <c r="N455" s="165">
        <f>COUNTIFS(BITACORA!$C$4:$C$7322,$B$7:$B$501,BITACORA!$E$4:$E$7322,$E$6:$AM$6,BITACORA!$B$4:$B$7322,"&gt;="&amp;$B$3,BITACORA!$B$4:$B$7322,"&lt;="&amp;$B$4)</f>
        <v>0</v>
      </c>
      <c r="O455" s="165">
        <f>COUNTIFS(BITACORA!$C$4:$C$7322,$B$7:$B$501,BITACORA!$E$4:$E$7322,$E$6:$AM$6,BITACORA!$B$4:$B$7322,"&gt;="&amp;$B$3,BITACORA!$B$4:$B$7322,"&lt;="&amp;$B$4)</f>
        <v>0</v>
      </c>
      <c r="P455" s="165">
        <f>COUNTIFS(BITACORA!$C$4:$C$7322,$B$7:$B$501,BITACORA!$E$4:$E$7322,$E$6:$AM$6,BITACORA!$B$4:$B$7322,"&gt;="&amp;$B$3,BITACORA!$B$4:$B$7322,"&lt;="&amp;$B$4)</f>
        <v>0</v>
      </c>
      <c r="Q455" s="165">
        <f>COUNTIFS(BITACORA!$C$4:$C$7322,$B$7:$B$501,BITACORA!$E$4:$E$7322,$E$6:$AM$6,BITACORA!$B$4:$B$7322,"&gt;="&amp;$B$3,BITACORA!$B$4:$B$7322,"&lt;="&amp;$B$4)</f>
        <v>0</v>
      </c>
      <c r="R455" s="165">
        <f>COUNTIFS(BITACORA!$C$4:$C$7322,$B$7:$B$501,BITACORA!$E$4:$E$7322,$E$6:$AM$6,BITACORA!$B$4:$B$7322,"&gt;="&amp;$B$3,BITACORA!$B$4:$B$7322,"&lt;="&amp;$B$4)</f>
        <v>0</v>
      </c>
      <c r="S455" s="165">
        <f>COUNTIFS(BITACORA!$C$4:$C$7322,$B$7:$B$501,BITACORA!$E$4:$E$7322,$E$6:$AM$6,BITACORA!$B$4:$B$7322,"&gt;="&amp;$B$3,BITACORA!$B$4:$B$7322,"&lt;="&amp;$B$4)</f>
        <v>0</v>
      </c>
      <c r="T455" s="165">
        <f>COUNTIFS(BITACORA!$C$4:$C$7322,$B$7:$B$501,BITACORA!$E$4:$E$7322,$E$6:$AM$6,BITACORA!$B$4:$B$7322,"&gt;="&amp;$B$3,BITACORA!$B$4:$B$7322,"&lt;="&amp;$B$4)</f>
        <v>0</v>
      </c>
      <c r="U455" s="165">
        <f>COUNTIFS(BITACORA!$C$4:$C$7322,$B$7:$B$501,BITACORA!$E$4:$E$7322,$E$6:$AM$6,BITACORA!$B$4:$B$7322,"&gt;="&amp;$B$3,BITACORA!$B$4:$B$7322,"&lt;="&amp;$B$4)</f>
        <v>0</v>
      </c>
      <c r="V455" s="165">
        <f>COUNTIFS(BITACORA!$C$4:$C$7322,$B$7:$B$501,BITACORA!$E$4:$E$7322,$E$6:$AM$6,BITACORA!$B$4:$B$7322,"&gt;="&amp;$B$3,BITACORA!$B$4:$B$7322,"&lt;="&amp;$B$4)</f>
        <v>0</v>
      </c>
      <c r="W455" s="165">
        <f>COUNTIFS(BITACORA!$C$4:$C$7322,$B$7:$B$501,BITACORA!$E$4:$E$7322,$E$6:$AM$6,BITACORA!$B$4:$B$7322,"&gt;="&amp;$B$3,BITACORA!$B$4:$B$7322,"&lt;="&amp;$B$4)</f>
        <v>0</v>
      </c>
      <c r="X455" s="165">
        <f>COUNTIFS(BITACORA!$C$4:$C$7322,$B$7:$B$501,BITACORA!$E$4:$E$7322,$E$6:$AM$6,BITACORA!$B$4:$B$7322,"&gt;="&amp;$B$3,BITACORA!$B$4:$B$7322,"&lt;="&amp;$B$4)</f>
        <v>0</v>
      </c>
      <c r="Y455" s="165">
        <f>COUNTIFS(BITACORA!$C$4:$C$7322,$B$7:$B$501,BITACORA!$E$4:$E$7322,$E$6:$AM$6,BITACORA!$B$4:$B$7322,"&gt;="&amp;$B$3,BITACORA!$B$4:$B$7322,"&lt;="&amp;$B$4)</f>
        <v>0</v>
      </c>
      <c r="Z455" s="165">
        <f>COUNTIFS(BITACORA!$C$4:$C$7322,$B$7:$B$501,BITACORA!$E$4:$E$7322,$E$6:$AM$6,BITACORA!$B$4:$B$7322,"&gt;="&amp;$B$3,BITACORA!$B$4:$B$7322,"&lt;="&amp;$B$4)</f>
        <v>0</v>
      </c>
      <c r="AA455" s="165">
        <f>COUNTIFS(BITACORA!$C$4:$C$7322,$B$7:$B$501,BITACORA!$E$4:$E$7322,$E$6:$AM$6,BITACORA!$B$4:$B$7322,"&gt;="&amp;$B$3,BITACORA!$B$4:$B$7322,"&lt;="&amp;$B$4)</f>
        <v>0</v>
      </c>
      <c r="AB455" s="165">
        <f>COUNTIFS(BITACORA!$C$4:$C$7322,$B$7:$B$501,BITACORA!$E$4:$E$7322,$E$6:$AM$6,BITACORA!$B$4:$B$7322,"&gt;="&amp;$B$3,BITACORA!$B$4:$B$7322,"&lt;="&amp;$B$4)</f>
        <v>0</v>
      </c>
      <c r="AC455" s="165">
        <f>COUNTIFS(BITACORA!$C$4:$C$7322,$B$7:$B$501,BITACORA!$E$4:$E$7322,$E$6:$AM$6,BITACORA!$B$4:$B$7322,"&gt;="&amp;$B$3,BITACORA!$B$4:$B$7322,"&lt;="&amp;$B$4)</f>
        <v>0</v>
      </c>
      <c r="AD455" s="165">
        <f>COUNTIFS(BITACORA!$C$4:$C$7322,$B$7:$B$501,BITACORA!$E$4:$E$7322,$E$6:$AM$6,BITACORA!$B$4:$B$7322,"&gt;="&amp;$B$3,BITACORA!$B$4:$B$7322,"&lt;="&amp;$B$4)</f>
        <v>0</v>
      </c>
      <c r="AE455" s="165">
        <f>COUNTIFS(BITACORA!$C$4:$C$7322,$B$7:$B$501,BITACORA!$E$4:$E$7322,$E$6:$AM$6,BITACORA!$B$4:$B$7322,"&gt;="&amp;$B$3,BITACORA!$B$4:$B$7322,"&lt;="&amp;$B$4)</f>
        <v>0</v>
      </c>
      <c r="AF455" s="165">
        <f>COUNTIFS(BITACORA!$C$4:$C$7322,$B$7:$B$501,BITACORA!$E$4:$E$7322,$E$6:$AM$6,BITACORA!$B$4:$B$7322,"&gt;="&amp;$B$3,BITACORA!$B$4:$B$7322,"&lt;="&amp;$B$4)</f>
        <v>0</v>
      </c>
      <c r="AG455" s="165">
        <f>COUNTIFS(BITACORA!$C$4:$C$7322,$B$7:$B$501,BITACORA!$E$4:$E$7322,$E$6:$AM$6,BITACORA!$B$4:$B$7322,"&gt;="&amp;$B$3,BITACORA!$B$4:$B$7322,"&lt;="&amp;$B$4)</f>
        <v>0</v>
      </c>
      <c r="AH455" s="165">
        <f>COUNTIFS(BITACORA!$C$4:$C$7322,$B$7:$B$501,BITACORA!$E$4:$E$7322,$E$6:$AM$6,BITACORA!$B$4:$B$7322,"&gt;="&amp;$B$3,BITACORA!$B$4:$B$7322,"&lt;="&amp;$B$4)</f>
        <v>0</v>
      </c>
      <c r="AI455" s="165">
        <f>COUNTIFS(BITACORA!$C$4:$C$7322,$B$7:$B$501,BITACORA!$E$4:$E$7322,$E$6:$AM$6,BITACORA!$B$4:$B$7322,"&gt;="&amp;$B$3,BITACORA!$B$4:$B$7322,"&lt;="&amp;$B$4)</f>
        <v>0</v>
      </c>
      <c r="AJ455" s="165">
        <f>COUNTIFS(BITACORA!$C$4:$C$7322,$B$7:$B$501,BITACORA!$E$4:$E$7322,$E$6:$AM$6,BITACORA!$B$4:$B$7322,"&gt;="&amp;$B$3,BITACORA!$B$4:$B$7322,"&lt;="&amp;$B$4)</f>
        <v>0</v>
      </c>
      <c r="AK455" s="165">
        <f>COUNTIFS(BITACORA!$C$4:$C$7322,$B$7:$B$501,BITACORA!$E$4:$E$7322,$E$6:$AM$6,BITACORA!$B$4:$B$7322,"&gt;="&amp;$B$3,BITACORA!$B$4:$B$7322,"&lt;="&amp;$B$4)</f>
        <v>0</v>
      </c>
      <c r="AL455" s="165">
        <f>COUNTIFS(BITACORA!$C$4:$C$7322,$B$7:$B$501,BITACORA!$E$4:$E$7322,$E$6:$AM$6,BITACORA!$B$4:$B$7322,"&gt;="&amp;$B$3,BITACORA!$B$4:$B$7322,"&lt;="&amp;$B$4)</f>
        <v>0</v>
      </c>
      <c r="AM455" s="165">
        <f>COUNTIFS(BITACORA!$C$4:$C$7322,$B$7:$B$501,BITACORA!$E$4:$E$7322,$E$6:$AM$6,BITACORA!$B$4:$B$7322,"&gt;="&amp;$B$3,BITACORA!$B$4:$B$7322,"&lt;="&amp;$B$4)</f>
        <v>0</v>
      </c>
    </row>
    <row r="456" spans="1:39">
      <c r="A456" s="141"/>
      <c r="B456" s="165"/>
      <c r="C456" s="165"/>
      <c r="D456" s="164">
        <f t="shared" si="0"/>
        <v>0</v>
      </c>
      <c r="E456" s="165">
        <f>COUNTIFS(BITACORA!$C$4:$C$7322,$B$7:$B$501,BITACORA!$E$4:$E$7322,$E$6:$AM$6,BITACORA!$B$4:$B$7322,"&gt;="&amp;$B$3,BITACORA!$B$4:$B$7322,"&lt;="&amp;$B$4)</f>
        <v>0</v>
      </c>
      <c r="F456" s="165">
        <f>COUNTIFS(BITACORA!$C$4:$C$7322,$B$7:$B$501,BITACORA!$E$4:$E$7322,$E$6:$AM$6,BITACORA!$B$4:$B$7322,"&gt;="&amp;$B$3,BITACORA!$B$4:$B$7322,"&lt;="&amp;$B$4)</f>
        <v>0</v>
      </c>
      <c r="G456" s="165">
        <f>COUNTIFS(BITACORA!$C$4:$C$7322,$B$7:$B$501,BITACORA!$E$4:$E$7322,$E$6:$AM$6,BITACORA!$B$4:$B$7322,"&gt;="&amp;$B$3,BITACORA!$B$4:$B$7322,"&lt;="&amp;$B$4)</f>
        <v>0</v>
      </c>
      <c r="H456" s="165">
        <f>COUNTIFS(BITACORA!$C$4:$C$7322,$B$7:$B$501,BITACORA!$E$4:$E$7322,$E$6:$AM$6,BITACORA!$B$4:$B$7322,"&gt;="&amp;$B$3,BITACORA!$B$4:$B$7322,"&lt;="&amp;$B$4)</f>
        <v>0</v>
      </c>
      <c r="I456" s="165">
        <f>COUNTIFS(BITACORA!$C$4:$C$7322,$B$7:$B$501,BITACORA!$E$4:$E$7322,$E$6:$AM$6,BITACORA!$B$4:$B$7322,"&gt;="&amp;$B$3,BITACORA!$B$4:$B$7322,"&lt;="&amp;$B$4)</f>
        <v>0</v>
      </c>
      <c r="J456" s="165">
        <f>COUNTIFS(BITACORA!$C$4:$C$7322,$B$7:$B$501,BITACORA!$E$4:$E$7322,$E$6:$AM$6,BITACORA!$B$4:$B$7322,"&gt;="&amp;$B$3,BITACORA!$B$4:$B$7322,"&lt;="&amp;$B$4)</f>
        <v>0</v>
      </c>
      <c r="K456" s="165">
        <f>COUNTIFS(BITACORA!$C$4:$C$7322,$B$7:$B$501,BITACORA!$E$4:$E$7322,$E$6:$AM$6,BITACORA!$B$4:$B$7322,"&gt;="&amp;$B$3,BITACORA!$B$4:$B$7322,"&lt;="&amp;$B$4)</f>
        <v>0</v>
      </c>
      <c r="L456" s="165">
        <f>COUNTIFS(BITACORA!$C$4:$C$7322,$B$7:$B$501,BITACORA!$E$4:$E$7322,$E$6:$AM$6,BITACORA!$B$4:$B$7322,"&gt;="&amp;$B$3,BITACORA!$B$4:$B$7322,"&lt;="&amp;$B$4)</f>
        <v>0</v>
      </c>
      <c r="M456" s="165">
        <f>COUNTIFS(BITACORA!$C$4:$C$7322,$B$7:$B$501,BITACORA!$E$4:$E$7322,$E$6:$AM$6,BITACORA!$B$4:$B$7322,"&gt;="&amp;$B$3,BITACORA!$B$4:$B$7322,"&lt;="&amp;$B$4)</f>
        <v>0</v>
      </c>
      <c r="N456" s="165">
        <f>COUNTIFS(BITACORA!$C$4:$C$7322,$B$7:$B$501,BITACORA!$E$4:$E$7322,$E$6:$AM$6,BITACORA!$B$4:$B$7322,"&gt;="&amp;$B$3,BITACORA!$B$4:$B$7322,"&lt;="&amp;$B$4)</f>
        <v>0</v>
      </c>
      <c r="O456" s="165">
        <f>COUNTIFS(BITACORA!$C$4:$C$7322,$B$7:$B$501,BITACORA!$E$4:$E$7322,$E$6:$AM$6,BITACORA!$B$4:$B$7322,"&gt;="&amp;$B$3,BITACORA!$B$4:$B$7322,"&lt;="&amp;$B$4)</f>
        <v>0</v>
      </c>
      <c r="P456" s="165">
        <f>COUNTIFS(BITACORA!$C$4:$C$7322,$B$7:$B$501,BITACORA!$E$4:$E$7322,$E$6:$AM$6,BITACORA!$B$4:$B$7322,"&gt;="&amp;$B$3,BITACORA!$B$4:$B$7322,"&lt;="&amp;$B$4)</f>
        <v>0</v>
      </c>
      <c r="Q456" s="165">
        <f>COUNTIFS(BITACORA!$C$4:$C$7322,$B$7:$B$501,BITACORA!$E$4:$E$7322,$E$6:$AM$6,BITACORA!$B$4:$B$7322,"&gt;="&amp;$B$3,BITACORA!$B$4:$B$7322,"&lt;="&amp;$B$4)</f>
        <v>0</v>
      </c>
      <c r="R456" s="165">
        <f>COUNTIFS(BITACORA!$C$4:$C$7322,$B$7:$B$501,BITACORA!$E$4:$E$7322,$E$6:$AM$6,BITACORA!$B$4:$B$7322,"&gt;="&amp;$B$3,BITACORA!$B$4:$B$7322,"&lt;="&amp;$B$4)</f>
        <v>0</v>
      </c>
      <c r="S456" s="165">
        <f>COUNTIFS(BITACORA!$C$4:$C$7322,$B$7:$B$501,BITACORA!$E$4:$E$7322,$E$6:$AM$6,BITACORA!$B$4:$B$7322,"&gt;="&amp;$B$3,BITACORA!$B$4:$B$7322,"&lt;="&amp;$B$4)</f>
        <v>0</v>
      </c>
      <c r="T456" s="165">
        <f>COUNTIFS(BITACORA!$C$4:$C$7322,$B$7:$B$501,BITACORA!$E$4:$E$7322,$E$6:$AM$6,BITACORA!$B$4:$B$7322,"&gt;="&amp;$B$3,BITACORA!$B$4:$B$7322,"&lt;="&amp;$B$4)</f>
        <v>0</v>
      </c>
      <c r="U456" s="165">
        <f>COUNTIFS(BITACORA!$C$4:$C$7322,$B$7:$B$501,BITACORA!$E$4:$E$7322,$E$6:$AM$6,BITACORA!$B$4:$B$7322,"&gt;="&amp;$B$3,BITACORA!$B$4:$B$7322,"&lt;="&amp;$B$4)</f>
        <v>0</v>
      </c>
      <c r="V456" s="165">
        <f>COUNTIFS(BITACORA!$C$4:$C$7322,$B$7:$B$501,BITACORA!$E$4:$E$7322,$E$6:$AM$6,BITACORA!$B$4:$B$7322,"&gt;="&amp;$B$3,BITACORA!$B$4:$B$7322,"&lt;="&amp;$B$4)</f>
        <v>0</v>
      </c>
      <c r="W456" s="165">
        <f>COUNTIFS(BITACORA!$C$4:$C$7322,$B$7:$B$501,BITACORA!$E$4:$E$7322,$E$6:$AM$6,BITACORA!$B$4:$B$7322,"&gt;="&amp;$B$3,BITACORA!$B$4:$B$7322,"&lt;="&amp;$B$4)</f>
        <v>0</v>
      </c>
      <c r="X456" s="165">
        <f>COUNTIFS(BITACORA!$C$4:$C$7322,$B$7:$B$501,BITACORA!$E$4:$E$7322,$E$6:$AM$6,BITACORA!$B$4:$B$7322,"&gt;="&amp;$B$3,BITACORA!$B$4:$B$7322,"&lt;="&amp;$B$4)</f>
        <v>0</v>
      </c>
      <c r="Y456" s="165">
        <f>COUNTIFS(BITACORA!$C$4:$C$7322,$B$7:$B$501,BITACORA!$E$4:$E$7322,$E$6:$AM$6,BITACORA!$B$4:$B$7322,"&gt;="&amp;$B$3,BITACORA!$B$4:$B$7322,"&lt;="&amp;$B$4)</f>
        <v>0</v>
      </c>
      <c r="Z456" s="165">
        <f>COUNTIFS(BITACORA!$C$4:$C$7322,$B$7:$B$501,BITACORA!$E$4:$E$7322,$E$6:$AM$6,BITACORA!$B$4:$B$7322,"&gt;="&amp;$B$3,BITACORA!$B$4:$B$7322,"&lt;="&amp;$B$4)</f>
        <v>0</v>
      </c>
      <c r="AA456" s="165">
        <f>COUNTIFS(BITACORA!$C$4:$C$7322,$B$7:$B$501,BITACORA!$E$4:$E$7322,$E$6:$AM$6,BITACORA!$B$4:$B$7322,"&gt;="&amp;$B$3,BITACORA!$B$4:$B$7322,"&lt;="&amp;$B$4)</f>
        <v>0</v>
      </c>
      <c r="AB456" s="165">
        <f>COUNTIFS(BITACORA!$C$4:$C$7322,$B$7:$B$501,BITACORA!$E$4:$E$7322,$E$6:$AM$6,BITACORA!$B$4:$B$7322,"&gt;="&amp;$B$3,BITACORA!$B$4:$B$7322,"&lt;="&amp;$B$4)</f>
        <v>0</v>
      </c>
      <c r="AC456" s="165">
        <f>COUNTIFS(BITACORA!$C$4:$C$7322,$B$7:$B$501,BITACORA!$E$4:$E$7322,$E$6:$AM$6,BITACORA!$B$4:$B$7322,"&gt;="&amp;$B$3,BITACORA!$B$4:$B$7322,"&lt;="&amp;$B$4)</f>
        <v>0</v>
      </c>
      <c r="AD456" s="165">
        <f>COUNTIFS(BITACORA!$C$4:$C$7322,$B$7:$B$501,BITACORA!$E$4:$E$7322,$E$6:$AM$6,BITACORA!$B$4:$B$7322,"&gt;="&amp;$B$3,BITACORA!$B$4:$B$7322,"&lt;="&amp;$B$4)</f>
        <v>0</v>
      </c>
      <c r="AE456" s="165">
        <f>COUNTIFS(BITACORA!$C$4:$C$7322,$B$7:$B$501,BITACORA!$E$4:$E$7322,$E$6:$AM$6,BITACORA!$B$4:$B$7322,"&gt;="&amp;$B$3,BITACORA!$B$4:$B$7322,"&lt;="&amp;$B$4)</f>
        <v>0</v>
      </c>
      <c r="AF456" s="165">
        <f>COUNTIFS(BITACORA!$C$4:$C$7322,$B$7:$B$501,BITACORA!$E$4:$E$7322,$E$6:$AM$6,BITACORA!$B$4:$B$7322,"&gt;="&amp;$B$3,BITACORA!$B$4:$B$7322,"&lt;="&amp;$B$4)</f>
        <v>0</v>
      </c>
      <c r="AG456" s="165">
        <f>COUNTIFS(BITACORA!$C$4:$C$7322,$B$7:$B$501,BITACORA!$E$4:$E$7322,$E$6:$AM$6,BITACORA!$B$4:$B$7322,"&gt;="&amp;$B$3,BITACORA!$B$4:$B$7322,"&lt;="&amp;$B$4)</f>
        <v>0</v>
      </c>
      <c r="AH456" s="165">
        <f>COUNTIFS(BITACORA!$C$4:$C$7322,$B$7:$B$501,BITACORA!$E$4:$E$7322,$E$6:$AM$6,BITACORA!$B$4:$B$7322,"&gt;="&amp;$B$3,BITACORA!$B$4:$B$7322,"&lt;="&amp;$B$4)</f>
        <v>0</v>
      </c>
      <c r="AI456" s="165">
        <f>COUNTIFS(BITACORA!$C$4:$C$7322,$B$7:$B$501,BITACORA!$E$4:$E$7322,$E$6:$AM$6,BITACORA!$B$4:$B$7322,"&gt;="&amp;$B$3,BITACORA!$B$4:$B$7322,"&lt;="&amp;$B$4)</f>
        <v>0</v>
      </c>
      <c r="AJ456" s="165">
        <f>COUNTIFS(BITACORA!$C$4:$C$7322,$B$7:$B$501,BITACORA!$E$4:$E$7322,$E$6:$AM$6,BITACORA!$B$4:$B$7322,"&gt;="&amp;$B$3,BITACORA!$B$4:$B$7322,"&lt;="&amp;$B$4)</f>
        <v>0</v>
      </c>
      <c r="AK456" s="165">
        <f>COUNTIFS(BITACORA!$C$4:$C$7322,$B$7:$B$501,BITACORA!$E$4:$E$7322,$E$6:$AM$6,BITACORA!$B$4:$B$7322,"&gt;="&amp;$B$3,BITACORA!$B$4:$B$7322,"&lt;="&amp;$B$4)</f>
        <v>0</v>
      </c>
      <c r="AL456" s="165">
        <f>COUNTIFS(BITACORA!$C$4:$C$7322,$B$7:$B$501,BITACORA!$E$4:$E$7322,$E$6:$AM$6,BITACORA!$B$4:$B$7322,"&gt;="&amp;$B$3,BITACORA!$B$4:$B$7322,"&lt;="&amp;$B$4)</f>
        <v>0</v>
      </c>
      <c r="AM456" s="165">
        <f>COUNTIFS(BITACORA!$C$4:$C$7322,$B$7:$B$501,BITACORA!$E$4:$E$7322,$E$6:$AM$6,BITACORA!$B$4:$B$7322,"&gt;="&amp;$B$3,BITACORA!$B$4:$B$7322,"&lt;="&amp;$B$4)</f>
        <v>0</v>
      </c>
    </row>
    <row r="457" spans="1:39">
      <c r="A457" s="141"/>
      <c r="B457" s="165"/>
      <c r="C457" s="165"/>
      <c r="D457" s="164">
        <f t="shared" si="0"/>
        <v>0</v>
      </c>
      <c r="E457" s="165">
        <f>COUNTIFS(BITACORA!$C$4:$C$7322,$B$7:$B$501,BITACORA!$E$4:$E$7322,$E$6:$AM$6,BITACORA!$B$4:$B$7322,"&gt;="&amp;$B$3,BITACORA!$B$4:$B$7322,"&lt;="&amp;$B$4)</f>
        <v>0</v>
      </c>
      <c r="F457" s="165">
        <f>COUNTIFS(BITACORA!$C$4:$C$7322,$B$7:$B$501,BITACORA!$E$4:$E$7322,$E$6:$AM$6,BITACORA!$B$4:$B$7322,"&gt;="&amp;$B$3,BITACORA!$B$4:$B$7322,"&lt;="&amp;$B$4)</f>
        <v>0</v>
      </c>
      <c r="G457" s="165">
        <f>COUNTIFS(BITACORA!$C$4:$C$7322,$B$7:$B$501,BITACORA!$E$4:$E$7322,$E$6:$AM$6,BITACORA!$B$4:$B$7322,"&gt;="&amp;$B$3,BITACORA!$B$4:$B$7322,"&lt;="&amp;$B$4)</f>
        <v>0</v>
      </c>
      <c r="H457" s="165">
        <f>COUNTIFS(BITACORA!$C$4:$C$7322,$B$7:$B$501,BITACORA!$E$4:$E$7322,$E$6:$AM$6,BITACORA!$B$4:$B$7322,"&gt;="&amp;$B$3,BITACORA!$B$4:$B$7322,"&lt;="&amp;$B$4)</f>
        <v>0</v>
      </c>
      <c r="I457" s="165">
        <f>COUNTIFS(BITACORA!$C$4:$C$7322,$B$7:$B$501,BITACORA!$E$4:$E$7322,$E$6:$AM$6,BITACORA!$B$4:$B$7322,"&gt;="&amp;$B$3,BITACORA!$B$4:$B$7322,"&lt;="&amp;$B$4)</f>
        <v>0</v>
      </c>
      <c r="J457" s="165">
        <f>COUNTIFS(BITACORA!$C$4:$C$7322,$B$7:$B$501,BITACORA!$E$4:$E$7322,$E$6:$AM$6,BITACORA!$B$4:$B$7322,"&gt;="&amp;$B$3,BITACORA!$B$4:$B$7322,"&lt;="&amp;$B$4)</f>
        <v>0</v>
      </c>
      <c r="K457" s="165">
        <f>COUNTIFS(BITACORA!$C$4:$C$7322,$B$7:$B$501,BITACORA!$E$4:$E$7322,$E$6:$AM$6,BITACORA!$B$4:$B$7322,"&gt;="&amp;$B$3,BITACORA!$B$4:$B$7322,"&lt;="&amp;$B$4)</f>
        <v>0</v>
      </c>
      <c r="L457" s="165">
        <f>COUNTIFS(BITACORA!$C$4:$C$7322,$B$7:$B$501,BITACORA!$E$4:$E$7322,$E$6:$AM$6,BITACORA!$B$4:$B$7322,"&gt;="&amp;$B$3,BITACORA!$B$4:$B$7322,"&lt;="&amp;$B$4)</f>
        <v>0</v>
      </c>
      <c r="M457" s="165">
        <f>COUNTIFS(BITACORA!$C$4:$C$7322,$B$7:$B$501,BITACORA!$E$4:$E$7322,$E$6:$AM$6,BITACORA!$B$4:$B$7322,"&gt;="&amp;$B$3,BITACORA!$B$4:$B$7322,"&lt;="&amp;$B$4)</f>
        <v>0</v>
      </c>
      <c r="N457" s="165">
        <f>COUNTIFS(BITACORA!$C$4:$C$7322,$B$7:$B$501,BITACORA!$E$4:$E$7322,$E$6:$AM$6,BITACORA!$B$4:$B$7322,"&gt;="&amp;$B$3,BITACORA!$B$4:$B$7322,"&lt;="&amp;$B$4)</f>
        <v>0</v>
      </c>
      <c r="O457" s="165">
        <f>COUNTIFS(BITACORA!$C$4:$C$7322,$B$7:$B$501,BITACORA!$E$4:$E$7322,$E$6:$AM$6,BITACORA!$B$4:$B$7322,"&gt;="&amp;$B$3,BITACORA!$B$4:$B$7322,"&lt;="&amp;$B$4)</f>
        <v>0</v>
      </c>
      <c r="P457" s="165">
        <f>COUNTIFS(BITACORA!$C$4:$C$7322,$B$7:$B$501,BITACORA!$E$4:$E$7322,$E$6:$AM$6,BITACORA!$B$4:$B$7322,"&gt;="&amp;$B$3,BITACORA!$B$4:$B$7322,"&lt;="&amp;$B$4)</f>
        <v>0</v>
      </c>
      <c r="Q457" s="165">
        <f>COUNTIFS(BITACORA!$C$4:$C$7322,$B$7:$B$501,BITACORA!$E$4:$E$7322,$E$6:$AM$6,BITACORA!$B$4:$B$7322,"&gt;="&amp;$B$3,BITACORA!$B$4:$B$7322,"&lt;="&amp;$B$4)</f>
        <v>0</v>
      </c>
      <c r="R457" s="165">
        <f>COUNTIFS(BITACORA!$C$4:$C$7322,$B$7:$B$501,BITACORA!$E$4:$E$7322,$E$6:$AM$6,BITACORA!$B$4:$B$7322,"&gt;="&amp;$B$3,BITACORA!$B$4:$B$7322,"&lt;="&amp;$B$4)</f>
        <v>0</v>
      </c>
      <c r="S457" s="165">
        <f>COUNTIFS(BITACORA!$C$4:$C$7322,$B$7:$B$501,BITACORA!$E$4:$E$7322,$E$6:$AM$6,BITACORA!$B$4:$B$7322,"&gt;="&amp;$B$3,BITACORA!$B$4:$B$7322,"&lt;="&amp;$B$4)</f>
        <v>0</v>
      </c>
      <c r="T457" s="165">
        <f>COUNTIFS(BITACORA!$C$4:$C$7322,$B$7:$B$501,BITACORA!$E$4:$E$7322,$E$6:$AM$6,BITACORA!$B$4:$B$7322,"&gt;="&amp;$B$3,BITACORA!$B$4:$B$7322,"&lt;="&amp;$B$4)</f>
        <v>0</v>
      </c>
      <c r="U457" s="165">
        <f>COUNTIFS(BITACORA!$C$4:$C$7322,$B$7:$B$501,BITACORA!$E$4:$E$7322,$E$6:$AM$6,BITACORA!$B$4:$B$7322,"&gt;="&amp;$B$3,BITACORA!$B$4:$B$7322,"&lt;="&amp;$B$4)</f>
        <v>0</v>
      </c>
      <c r="V457" s="165">
        <f>COUNTIFS(BITACORA!$C$4:$C$7322,$B$7:$B$501,BITACORA!$E$4:$E$7322,$E$6:$AM$6,BITACORA!$B$4:$B$7322,"&gt;="&amp;$B$3,BITACORA!$B$4:$B$7322,"&lt;="&amp;$B$4)</f>
        <v>0</v>
      </c>
      <c r="W457" s="165">
        <f>COUNTIFS(BITACORA!$C$4:$C$7322,$B$7:$B$501,BITACORA!$E$4:$E$7322,$E$6:$AM$6,BITACORA!$B$4:$B$7322,"&gt;="&amp;$B$3,BITACORA!$B$4:$B$7322,"&lt;="&amp;$B$4)</f>
        <v>0</v>
      </c>
      <c r="X457" s="165">
        <f>COUNTIFS(BITACORA!$C$4:$C$7322,$B$7:$B$501,BITACORA!$E$4:$E$7322,$E$6:$AM$6,BITACORA!$B$4:$B$7322,"&gt;="&amp;$B$3,BITACORA!$B$4:$B$7322,"&lt;="&amp;$B$4)</f>
        <v>0</v>
      </c>
      <c r="Y457" s="165">
        <f>COUNTIFS(BITACORA!$C$4:$C$7322,$B$7:$B$501,BITACORA!$E$4:$E$7322,$E$6:$AM$6,BITACORA!$B$4:$B$7322,"&gt;="&amp;$B$3,BITACORA!$B$4:$B$7322,"&lt;="&amp;$B$4)</f>
        <v>0</v>
      </c>
      <c r="Z457" s="165">
        <f>COUNTIFS(BITACORA!$C$4:$C$7322,$B$7:$B$501,BITACORA!$E$4:$E$7322,$E$6:$AM$6,BITACORA!$B$4:$B$7322,"&gt;="&amp;$B$3,BITACORA!$B$4:$B$7322,"&lt;="&amp;$B$4)</f>
        <v>0</v>
      </c>
      <c r="AA457" s="165">
        <f>COUNTIFS(BITACORA!$C$4:$C$7322,$B$7:$B$501,BITACORA!$E$4:$E$7322,$E$6:$AM$6,BITACORA!$B$4:$B$7322,"&gt;="&amp;$B$3,BITACORA!$B$4:$B$7322,"&lt;="&amp;$B$4)</f>
        <v>0</v>
      </c>
      <c r="AB457" s="165">
        <f>COUNTIFS(BITACORA!$C$4:$C$7322,$B$7:$B$501,BITACORA!$E$4:$E$7322,$E$6:$AM$6,BITACORA!$B$4:$B$7322,"&gt;="&amp;$B$3,BITACORA!$B$4:$B$7322,"&lt;="&amp;$B$4)</f>
        <v>0</v>
      </c>
      <c r="AC457" s="165">
        <f>COUNTIFS(BITACORA!$C$4:$C$7322,$B$7:$B$501,BITACORA!$E$4:$E$7322,$E$6:$AM$6,BITACORA!$B$4:$B$7322,"&gt;="&amp;$B$3,BITACORA!$B$4:$B$7322,"&lt;="&amp;$B$4)</f>
        <v>0</v>
      </c>
      <c r="AD457" s="165">
        <f>COUNTIFS(BITACORA!$C$4:$C$7322,$B$7:$B$501,BITACORA!$E$4:$E$7322,$E$6:$AM$6,BITACORA!$B$4:$B$7322,"&gt;="&amp;$B$3,BITACORA!$B$4:$B$7322,"&lt;="&amp;$B$4)</f>
        <v>0</v>
      </c>
      <c r="AE457" s="165">
        <f>COUNTIFS(BITACORA!$C$4:$C$7322,$B$7:$B$501,BITACORA!$E$4:$E$7322,$E$6:$AM$6,BITACORA!$B$4:$B$7322,"&gt;="&amp;$B$3,BITACORA!$B$4:$B$7322,"&lt;="&amp;$B$4)</f>
        <v>0</v>
      </c>
      <c r="AF457" s="165">
        <f>COUNTIFS(BITACORA!$C$4:$C$7322,$B$7:$B$501,BITACORA!$E$4:$E$7322,$E$6:$AM$6,BITACORA!$B$4:$B$7322,"&gt;="&amp;$B$3,BITACORA!$B$4:$B$7322,"&lt;="&amp;$B$4)</f>
        <v>0</v>
      </c>
      <c r="AG457" s="165">
        <f>COUNTIFS(BITACORA!$C$4:$C$7322,$B$7:$B$501,BITACORA!$E$4:$E$7322,$E$6:$AM$6,BITACORA!$B$4:$B$7322,"&gt;="&amp;$B$3,BITACORA!$B$4:$B$7322,"&lt;="&amp;$B$4)</f>
        <v>0</v>
      </c>
      <c r="AH457" s="165">
        <f>COUNTIFS(BITACORA!$C$4:$C$7322,$B$7:$B$501,BITACORA!$E$4:$E$7322,$E$6:$AM$6,BITACORA!$B$4:$B$7322,"&gt;="&amp;$B$3,BITACORA!$B$4:$B$7322,"&lt;="&amp;$B$4)</f>
        <v>0</v>
      </c>
      <c r="AI457" s="165">
        <f>COUNTIFS(BITACORA!$C$4:$C$7322,$B$7:$B$501,BITACORA!$E$4:$E$7322,$E$6:$AM$6,BITACORA!$B$4:$B$7322,"&gt;="&amp;$B$3,BITACORA!$B$4:$B$7322,"&lt;="&amp;$B$4)</f>
        <v>0</v>
      </c>
      <c r="AJ457" s="165">
        <f>COUNTIFS(BITACORA!$C$4:$C$7322,$B$7:$B$501,BITACORA!$E$4:$E$7322,$E$6:$AM$6,BITACORA!$B$4:$B$7322,"&gt;="&amp;$B$3,BITACORA!$B$4:$B$7322,"&lt;="&amp;$B$4)</f>
        <v>0</v>
      </c>
      <c r="AK457" s="165">
        <f>COUNTIFS(BITACORA!$C$4:$C$7322,$B$7:$B$501,BITACORA!$E$4:$E$7322,$E$6:$AM$6,BITACORA!$B$4:$B$7322,"&gt;="&amp;$B$3,BITACORA!$B$4:$B$7322,"&lt;="&amp;$B$4)</f>
        <v>0</v>
      </c>
      <c r="AL457" s="165">
        <f>COUNTIFS(BITACORA!$C$4:$C$7322,$B$7:$B$501,BITACORA!$E$4:$E$7322,$E$6:$AM$6,BITACORA!$B$4:$B$7322,"&gt;="&amp;$B$3,BITACORA!$B$4:$B$7322,"&lt;="&amp;$B$4)</f>
        <v>0</v>
      </c>
      <c r="AM457" s="165">
        <f>COUNTIFS(BITACORA!$C$4:$C$7322,$B$7:$B$501,BITACORA!$E$4:$E$7322,$E$6:$AM$6,BITACORA!$B$4:$B$7322,"&gt;="&amp;$B$3,BITACORA!$B$4:$B$7322,"&lt;="&amp;$B$4)</f>
        <v>0</v>
      </c>
    </row>
    <row r="458" spans="1:39">
      <c r="A458" s="141"/>
      <c r="B458" s="165"/>
      <c r="C458" s="165"/>
      <c r="D458" s="164">
        <f t="shared" si="0"/>
        <v>0</v>
      </c>
      <c r="E458" s="165">
        <f>COUNTIFS(BITACORA!$C$4:$C$7322,$B$7:$B$501,BITACORA!$E$4:$E$7322,$E$6:$AM$6,BITACORA!$B$4:$B$7322,"&gt;="&amp;$B$3,BITACORA!$B$4:$B$7322,"&lt;="&amp;$B$4)</f>
        <v>0</v>
      </c>
      <c r="F458" s="165">
        <f>COUNTIFS(BITACORA!$C$4:$C$7322,$B$7:$B$501,BITACORA!$E$4:$E$7322,$E$6:$AM$6,BITACORA!$B$4:$B$7322,"&gt;="&amp;$B$3,BITACORA!$B$4:$B$7322,"&lt;="&amp;$B$4)</f>
        <v>0</v>
      </c>
      <c r="G458" s="165">
        <f>COUNTIFS(BITACORA!$C$4:$C$7322,$B$7:$B$501,BITACORA!$E$4:$E$7322,$E$6:$AM$6,BITACORA!$B$4:$B$7322,"&gt;="&amp;$B$3,BITACORA!$B$4:$B$7322,"&lt;="&amp;$B$4)</f>
        <v>0</v>
      </c>
      <c r="H458" s="165">
        <f>COUNTIFS(BITACORA!$C$4:$C$7322,$B$7:$B$501,BITACORA!$E$4:$E$7322,$E$6:$AM$6,BITACORA!$B$4:$B$7322,"&gt;="&amp;$B$3,BITACORA!$B$4:$B$7322,"&lt;="&amp;$B$4)</f>
        <v>0</v>
      </c>
      <c r="I458" s="165">
        <f>COUNTIFS(BITACORA!$C$4:$C$7322,$B$7:$B$501,BITACORA!$E$4:$E$7322,$E$6:$AM$6,BITACORA!$B$4:$B$7322,"&gt;="&amp;$B$3,BITACORA!$B$4:$B$7322,"&lt;="&amp;$B$4)</f>
        <v>0</v>
      </c>
      <c r="J458" s="165">
        <f>COUNTIFS(BITACORA!$C$4:$C$7322,$B$7:$B$501,BITACORA!$E$4:$E$7322,$E$6:$AM$6,BITACORA!$B$4:$B$7322,"&gt;="&amp;$B$3,BITACORA!$B$4:$B$7322,"&lt;="&amp;$B$4)</f>
        <v>0</v>
      </c>
      <c r="K458" s="165">
        <f>COUNTIFS(BITACORA!$C$4:$C$7322,$B$7:$B$501,BITACORA!$E$4:$E$7322,$E$6:$AM$6,BITACORA!$B$4:$B$7322,"&gt;="&amp;$B$3,BITACORA!$B$4:$B$7322,"&lt;="&amp;$B$4)</f>
        <v>0</v>
      </c>
      <c r="L458" s="165">
        <f>COUNTIFS(BITACORA!$C$4:$C$7322,$B$7:$B$501,BITACORA!$E$4:$E$7322,$E$6:$AM$6,BITACORA!$B$4:$B$7322,"&gt;="&amp;$B$3,BITACORA!$B$4:$B$7322,"&lt;="&amp;$B$4)</f>
        <v>0</v>
      </c>
      <c r="M458" s="165">
        <f>COUNTIFS(BITACORA!$C$4:$C$7322,$B$7:$B$501,BITACORA!$E$4:$E$7322,$E$6:$AM$6,BITACORA!$B$4:$B$7322,"&gt;="&amp;$B$3,BITACORA!$B$4:$B$7322,"&lt;="&amp;$B$4)</f>
        <v>0</v>
      </c>
      <c r="N458" s="165">
        <f>COUNTIFS(BITACORA!$C$4:$C$7322,$B$7:$B$501,BITACORA!$E$4:$E$7322,$E$6:$AM$6,BITACORA!$B$4:$B$7322,"&gt;="&amp;$B$3,BITACORA!$B$4:$B$7322,"&lt;="&amp;$B$4)</f>
        <v>0</v>
      </c>
      <c r="O458" s="165">
        <f>COUNTIFS(BITACORA!$C$4:$C$7322,$B$7:$B$501,BITACORA!$E$4:$E$7322,$E$6:$AM$6,BITACORA!$B$4:$B$7322,"&gt;="&amp;$B$3,BITACORA!$B$4:$B$7322,"&lt;="&amp;$B$4)</f>
        <v>0</v>
      </c>
      <c r="P458" s="165">
        <f>COUNTIFS(BITACORA!$C$4:$C$7322,$B$7:$B$501,BITACORA!$E$4:$E$7322,$E$6:$AM$6,BITACORA!$B$4:$B$7322,"&gt;="&amp;$B$3,BITACORA!$B$4:$B$7322,"&lt;="&amp;$B$4)</f>
        <v>0</v>
      </c>
      <c r="Q458" s="165">
        <f>COUNTIFS(BITACORA!$C$4:$C$7322,$B$7:$B$501,BITACORA!$E$4:$E$7322,$E$6:$AM$6,BITACORA!$B$4:$B$7322,"&gt;="&amp;$B$3,BITACORA!$B$4:$B$7322,"&lt;="&amp;$B$4)</f>
        <v>0</v>
      </c>
      <c r="R458" s="165">
        <f>COUNTIFS(BITACORA!$C$4:$C$7322,$B$7:$B$501,BITACORA!$E$4:$E$7322,$E$6:$AM$6,BITACORA!$B$4:$B$7322,"&gt;="&amp;$B$3,BITACORA!$B$4:$B$7322,"&lt;="&amp;$B$4)</f>
        <v>0</v>
      </c>
      <c r="S458" s="165">
        <f>COUNTIFS(BITACORA!$C$4:$C$7322,$B$7:$B$501,BITACORA!$E$4:$E$7322,$E$6:$AM$6,BITACORA!$B$4:$B$7322,"&gt;="&amp;$B$3,BITACORA!$B$4:$B$7322,"&lt;="&amp;$B$4)</f>
        <v>0</v>
      </c>
      <c r="T458" s="165">
        <f>COUNTIFS(BITACORA!$C$4:$C$7322,$B$7:$B$501,BITACORA!$E$4:$E$7322,$E$6:$AM$6,BITACORA!$B$4:$B$7322,"&gt;="&amp;$B$3,BITACORA!$B$4:$B$7322,"&lt;="&amp;$B$4)</f>
        <v>0</v>
      </c>
      <c r="U458" s="165">
        <f>COUNTIFS(BITACORA!$C$4:$C$7322,$B$7:$B$501,BITACORA!$E$4:$E$7322,$E$6:$AM$6,BITACORA!$B$4:$B$7322,"&gt;="&amp;$B$3,BITACORA!$B$4:$B$7322,"&lt;="&amp;$B$4)</f>
        <v>0</v>
      </c>
      <c r="V458" s="165">
        <f>COUNTIFS(BITACORA!$C$4:$C$7322,$B$7:$B$501,BITACORA!$E$4:$E$7322,$E$6:$AM$6,BITACORA!$B$4:$B$7322,"&gt;="&amp;$B$3,BITACORA!$B$4:$B$7322,"&lt;="&amp;$B$4)</f>
        <v>0</v>
      </c>
      <c r="W458" s="165">
        <f>COUNTIFS(BITACORA!$C$4:$C$7322,$B$7:$B$501,BITACORA!$E$4:$E$7322,$E$6:$AM$6,BITACORA!$B$4:$B$7322,"&gt;="&amp;$B$3,BITACORA!$B$4:$B$7322,"&lt;="&amp;$B$4)</f>
        <v>0</v>
      </c>
      <c r="X458" s="165">
        <f>COUNTIFS(BITACORA!$C$4:$C$7322,$B$7:$B$501,BITACORA!$E$4:$E$7322,$E$6:$AM$6,BITACORA!$B$4:$B$7322,"&gt;="&amp;$B$3,BITACORA!$B$4:$B$7322,"&lt;="&amp;$B$4)</f>
        <v>0</v>
      </c>
      <c r="Y458" s="165">
        <f>COUNTIFS(BITACORA!$C$4:$C$7322,$B$7:$B$501,BITACORA!$E$4:$E$7322,$E$6:$AM$6,BITACORA!$B$4:$B$7322,"&gt;="&amp;$B$3,BITACORA!$B$4:$B$7322,"&lt;="&amp;$B$4)</f>
        <v>0</v>
      </c>
      <c r="Z458" s="165">
        <f>COUNTIFS(BITACORA!$C$4:$C$7322,$B$7:$B$501,BITACORA!$E$4:$E$7322,$E$6:$AM$6,BITACORA!$B$4:$B$7322,"&gt;="&amp;$B$3,BITACORA!$B$4:$B$7322,"&lt;="&amp;$B$4)</f>
        <v>0</v>
      </c>
      <c r="AA458" s="165">
        <f>COUNTIFS(BITACORA!$C$4:$C$7322,$B$7:$B$501,BITACORA!$E$4:$E$7322,$E$6:$AM$6,BITACORA!$B$4:$B$7322,"&gt;="&amp;$B$3,BITACORA!$B$4:$B$7322,"&lt;="&amp;$B$4)</f>
        <v>0</v>
      </c>
      <c r="AB458" s="165">
        <f>COUNTIFS(BITACORA!$C$4:$C$7322,$B$7:$B$501,BITACORA!$E$4:$E$7322,$E$6:$AM$6,BITACORA!$B$4:$B$7322,"&gt;="&amp;$B$3,BITACORA!$B$4:$B$7322,"&lt;="&amp;$B$4)</f>
        <v>0</v>
      </c>
      <c r="AC458" s="165">
        <f>COUNTIFS(BITACORA!$C$4:$C$7322,$B$7:$B$501,BITACORA!$E$4:$E$7322,$E$6:$AM$6,BITACORA!$B$4:$B$7322,"&gt;="&amp;$B$3,BITACORA!$B$4:$B$7322,"&lt;="&amp;$B$4)</f>
        <v>0</v>
      </c>
      <c r="AD458" s="165">
        <f>COUNTIFS(BITACORA!$C$4:$C$7322,$B$7:$B$501,BITACORA!$E$4:$E$7322,$E$6:$AM$6,BITACORA!$B$4:$B$7322,"&gt;="&amp;$B$3,BITACORA!$B$4:$B$7322,"&lt;="&amp;$B$4)</f>
        <v>0</v>
      </c>
      <c r="AE458" s="165">
        <f>COUNTIFS(BITACORA!$C$4:$C$7322,$B$7:$B$501,BITACORA!$E$4:$E$7322,$E$6:$AM$6,BITACORA!$B$4:$B$7322,"&gt;="&amp;$B$3,BITACORA!$B$4:$B$7322,"&lt;="&amp;$B$4)</f>
        <v>0</v>
      </c>
      <c r="AF458" s="165">
        <f>COUNTIFS(BITACORA!$C$4:$C$7322,$B$7:$B$501,BITACORA!$E$4:$E$7322,$E$6:$AM$6,BITACORA!$B$4:$B$7322,"&gt;="&amp;$B$3,BITACORA!$B$4:$B$7322,"&lt;="&amp;$B$4)</f>
        <v>0</v>
      </c>
      <c r="AG458" s="165">
        <f>COUNTIFS(BITACORA!$C$4:$C$7322,$B$7:$B$501,BITACORA!$E$4:$E$7322,$E$6:$AM$6,BITACORA!$B$4:$B$7322,"&gt;="&amp;$B$3,BITACORA!$B$4:$B$7322,"&lt;="&amp;$B$4)</f>
        <v>0</v>
      </c>
      <c r="AH458" s="165">
        <f>COUNTIFS(BITACORA!$C$4:$C$7322,$B$7:$B$501,BITACORA!$E$4:$E$7322,$E$6:$AM$6,BITACORA!$B$4:$B$7322,"&gt;="&amp;$B$3,BITACORA!$B$4:$B$7322,"&lt;="&amp;$B$4)</f>
        <v>0</v>
      </c>
      <c r="AI458" s="165">
        <f>COUNTIFS(BITACORA!$C$4:$C$7322,$B$7:$B$501,BITACORA!$E$4:$E$7322,$E$6:$AM$6,BITACORA!$B$4:$B$7322,"&gt;="&amp;$B$3,BITACORA!$B$4:$B$7322,"&lt;="&amp;$B$4)</f>
        <v>0</v>
      </c>
      <c r="AJ458" s="165">
        <f>COUNTIFS(BITACORA!$C$4:$C$7322,$B$7:$B$501,BITACORA!$E$4:$E$7322,$E$6:$AM$6,BITACORA!$B$4:$B$7322,"&gt;="&amp;$B$3,BITACORA!$B$4:$B$7322,"&lt;="&amp;$B$4)</f>
        <v>0</v>
      </c>
      <c r="AK458" s="165">
        <f>COUNTIFS(BITACORA!$C$4:$C$7322,$B$7:$B$501,BITACORA!$E$4:$E$7322,$E$6:$AM$6,BITACORA!$B$4:$B$7322,"&gt;="&amp;$B$3,BITACORA!$B$4:$B$7322,"&lt;="&amp;$B$4)</f>
        <v>0</v>
      </c>
      <c r="AL458" s="165">
        <f>COUNTIFS(BITACORA!$C$4:$C$7322,$B$7:$B$501,BITACORA!$E$4:$E$7322,$E$6:$AM$6,BITACORA!$B$4:$B$7322,"&gt;="&amp;$B$3,BITACORA!$B$4:$B$7322,"&lt;="&amp;$B$4)</f>
        <v>0</v>
      </c>
      <c r="AM458" s="165">
        <f>COUNTIFS(BITACORA!$C$4:$C$7322,$B$7:$B$501,BITACORA!$E$4:$E$7322,$E$6:$AM$6,BITACORA!$B$4:$B$7322,"&gt;="&amp;$B$3,BITACORA!$B$4:$B$7322,"&lt;="&amp;$B$4)</f>
        <v>0</v>
      </c>
    </row>
    <row r="459" spans="1:39">
      <c r="A459" s="141"/>
      <c r="B459" s="165"/>
      <c r="C459" s="165"/>
      <c r="D459" s="164">
        <f t="shared" si="0"/>
        <v>0</v>
      </c>
      <c r="E459" s="165">
        <f>COUNTIFS(BITACORA!$C$4:$C$7322,$B$7:$B$501,BITACORA!$E$4:$E$7322,$E$6:$AM$6,BITACORA!$B$4:$B$7322,"&gt;="&amp;$B$3,BITACORA!$B$4:$B$7322,"&lt;="&amp;$B$4)</f>
        <v>0</v>
      </c>
      <c r="F459" s="165">
        <f>COUNTIFS(BITACORA!$C$4:$C$7322,$B$7:$B$501,BITACORA!$E$4:$E$7322,$E$6:$AM$6,BITACORA!$B$4:$B$7322,"&gt;="&amp;$B$3,BITACORA!$B$4:$B$7322,"&lt;="&amp;$B$4)</f>
        <v>0</v>
      </c>
      <c r="G459" s="165">
        <f>COUNTIFS(BITACORA!$C$4:$C$7322,$B$7:$B$501,BITACORA!$E$4:$E$7322,$E$6:$AM$6,BITACORA!$B$4:$B$7322,"&gt;="&amp;$B$3,BITACORA!$B$4:$B$7322,"&lt;="&amp;$B$4)</f>
        <v>0</v>
      </c>
      <c r="H459" s="165">
        <f>COUNTIFS(BITACORA!$C$4:$C$7322,$B$7:$B$501,BITACORA!$E$4:$E$7322,$E$6:$AM$6,BITACORA!$B$4:$B$7322,"&gt;="&amp;$B$3,BITACORA!$B$4:$B$7322,"&lt;="&amp;$B$4)</f>
        <v>0</v>
      </c>
      <c r="I459" s="165">
        <f>COUNTIFS(BITACORA!$C$4:$C$7322,$B$7:$B$501,BITACORA!$E$4:$E$7322,$E$6:$AM$6,BITACORA!$B$4:$B$7322,"&gt;="&amp;$B$3,BITACORA!$B$4:$B$7322,"&lt;="&amp;$B$4)</f>
        <v>0</v>
      </c>
      <c r="J459" s="165">
        <f>COUNTIFS(BITACORA!$C$4:$C$7322,$B$7:$B$501,BITACORA!$E$4:$E$7322,$E$6:$AM$6,BITACORA!$B$4:$B$7322,"&gt;="&amp;$B$3,BITACORA!$B$4:$B$7322,"&lt;="&amp;$B$4)</f>
        <v>0</v>
      </c>
      <c r="K459" s="165">
        <f>COUNTIFS(BITACORA!$C$4:$C$7322,$B$7:$B$501,BITACORA!$E$4:$E$7322,$E$6:$AM$6,BITACORA!$B$4:$B$7322,"&gt;="&amp;$B$3,BITACORA!$B$4:$B$7322,"&lt;="&amp;$B$4)</f>
        <v>0</v>
      </c>
      <c r="L459" s="165">
        <f>COUNTIFS(BITACORA!$C$4:$C$7322,$B$7:$B$501,BITACORA!$E$4:$E$7322,$E$6:$AM$6,BITACORA!$B$4:$B$7322,"&gt;="&amp;$B$3,BITACORA!$B$4:$B$7322,"&lt;="&amp;$B$4)</f>
        <v>0</v>
      </c>
      <c r="M459" s="165">
        <f>COUNTIFS(BITACORA!$C$4:$C$7322,$B$7:$B$501,BITACORA!$E$4:$E$7322,$E$6:$AM$6,BITACORA!$B$4:$B$7322,"&gt;="&amp;$B$3,BITACORA!$B$4:$B$7322,"&lt;="&amp;$B$4)</f>
        <v>0</v>
      </c>
      <c r="N459" s="165">
        <f>COUNTIFS(BITACORA!$C$4:$C$7322,$B$7:$B$501,BITACORA!$E$4:$E$7322,$E$6:$AM$6,BITACORA!$B$4:$B$7322,"&gt;="&amp;$B$3,BITACORA!$B$4:$B$7322,"&lt;="&amp;$B$4)</f>
        <v>0</v>
      </c>
      <c r="O459" s="165">
        <f>COUNTIFS(BITACORA!$C$4:$C$7322,$B$7:$B$501,BITACORA!$E$4:$E$7322,$E$6:$AM$6,BITACORA!$B$4:$B$7322,"&gt;="&amp;$B$3,BITACORA!$B$4:$B$7322,"&lt;="&amp;$B$4)</f>
        <v>0</v>
      </c>
      <c r="P459" s="165">
        <f>COUNTIFS(BITACORA!$C$4:$C$7322,$B$7:$B$501,BITACORA!$E$4:$E$7322,$E$6:$AM$6,BITACORA!$B$4:$B$7322,"&gt;="&amp;$B$3,BITACORA!$B$4:$B$7322,"&lt;="&amp;$B$4)</f>
        <v>0</v>
      </c>
      <c r="Q459" s="165">
        <f>COUNTIFS(BITACORA!$C$4:$C$7322,$B$7:$B$501,BITACORA!$E$4:$E$7322,$E$6:$AM$6,BITACORA!$B$4:$B$7322,"&gt;="&amp;$B$3,BITACORA!$B$4:$B$7322,"&lt;="&amp;$B$4)</f>
        <v>0</v>
      </c>
      <c r="R459" s="165">
        <f>COUNTIFS(BITACORA!$C$4:$C$7322,$B$7:$B$501,BITACORA!$E$4:$E$7322,$E$6:$AM$6,BITACORA!$B$4:$B$7322,"&gt;="&amp;$B$3,BITACORA!$B$4:$B$7322,"&lt;="&amp;$B$4)</f>
        <v>0</v>
      </c>
      <c r="S459" s="165">
        <f>COUNTIFS(BITACORA!$C$4:$C$7322,$B$7:$B$501,BITACORA!$E$4:$E$7322,$E$6:$AM$6,BITACORA!$B$4:$B$7322,"&gt;="&amp;$B$3,BITACORA!$B$4:$B$7322,"&lt;="&amp;$B$4)</f>
        <v>0</v>
      </c>
      <c r="T459" s="165">
        <f>COUNTIFS(BITACORA!$C$4:$C$7322,$B$7:$B$501,BITACORA!$E$4:$E$7322,$E$6:$AM$6,BITACORA!$B$4:$B$7322,"&gt;="&amp;$B$3,BITACORA!$B$4:$B$7322,"&lt;="&amp;$B$4)</f>
        <v>0</v>
      </c>
      <c r="U459" s="165">
        <f>COUNTIFS(BITACORA!$C$4:$C$7322,$B$7:$B$501,BITACORA!$E$4:$E$7322,$E$6:$AM$6,BITACORA!$B$4:$B$7322,"&gt;="&amp;$B$3,BITACORA!$B$4:$B$7322,"&lt;="&amp;$B$4)</f>
        <v>0</v>
      </c>
      <c r="V459" s="165">
        <f>COUNTIFS(BITACORA!$C$4:$C$7322,$B$7:$B$501,BITACORA!$E$4:$E$7322,$E$6:$AM$6,BITACORA!$B$4:$B$7322,"&gt;="&amp;$B$3,BITACORA!$B$4:$B$7322,"&lt;="&amp;$B$4)</f>
        <v>0</v>
      </c>
      <c r="W459" s="165">
        <f>COUNTIFS(BITACORA!$C$4:$C$7322,$B$7:$B$501,BITACORA!$E$4:$E$7322,$E$6:$AM$6,BITACORA!$B$4:$B$7322,"&gt;="&amp;$B$3,BITACORA!$B$4:$B$7322,"&lt;="&amp;$B$4)</f>
        <v>0</v>
      </c>
      <c r="X459" s="165">
        <f>COUNTIFS(BITACORA!$C$4:$C$7322,$B$7:$B$501,BITACORA!$E$4:$E$7322,$E$6:$AM$6,BITACORA!$B$4:$B$7322,"&gt;="&amp;$B$3,BITACORA!$B$4:$B$7322,"&lt;="&amp;$B$4)</f>
        <v>0</v>
      </c>
      <c r="Y459" s="165">
        <f>COUNTIFS(BITACORA!$C$4:$C$7322,$B$7:$B$501,BITACORA!$E$4:$E$7322,$E$6:$AM$6,BITACORA!$B$4:$B$7322,"&gt;="&amp;$B$3,BITACORA!$B$4:$B$7322,"&lt;="&amp;$B$4)</f>
        <v>0</v>
      </c>
      <c r="Z459" s="165">
        <f>COUNTIFS(BITACORA!$C$4:$C$7322,$B$7:$B$501,BITACORA!$E$4:$E$7322,$E$6:$AM$6,BITACORA!$B$4:$B$7322,"&gt;="&amp;$B$3,BITACORA!$B$4:$B$7322,"&lt;="&amp;$B$4)</f>
        <v>0</v>
      </c>
      <c r="AA459" s="165">
        <f>COUNTIFS(BITACORA!$C$4:$C$7322,$B$7:$B$501,BITACORA!$E$4:$E$7322,$E$6:$AM$6,BITACORA!$B$4:$B$7322,"&gt;="&amp;$B$3,BITACORA!$B$4:$B$7322,"&lt;="&amp;$B$4)</f>
        <v>0</v>
      </c>
      <c r="AB459" s="165">
        <f>COUNTIFS(BITACORA!$C$4:$C$7322,$B$7:$B$501,BITACORA!$E$4:$E$7322,$E$6:$AM$6,BITACORA!$B$4:$B$7322,"&gt;="&amp;$B$3,BITACORA!$B$4:$B$7322,"&lt;="&amp;$B$4)</f>
        <v>0</v>
      </c>
      <c r="AC459" s="165">
        <f>COUNTIFS(BITACORA!$C$4:$C$7322,$B$7:$B$501,BITACORA!$E$4:$E$7322,$E$6:$AM$6,BITACORA!$B$4:$B$7322,"&gt;="&amp;$B$3,BITACORA!$B$4:$B$7322,"&lt;="&amp;$B$4)</f>
        <v>0</v>
      </c>
      <c r="AD459" s="165">
        <f>COUNTIFS(BITACORA!$C$4:$C$7322,$B$7:$B$501,BITACORA!$E$4:$E$7322,$E$6:$AM$6,BITACORA!$B$4:$B$7322,"&gt;="&amp;$B$3,BITACORA!$B$4:$B$7322,"&lt;="&amp;$B$4)</f>
        <v>0</v>
      </c>
      <c r="AE459" s="165">
        <f>COUNTIFS(BITACORA!$C$4:$C$7322,$B$7:$B$501,BITACORA!$E$4:$E$7322,$E$6:$AM$6,BITACORA!$B$4:$B$7322,"&gt;="&amp;$B$3,BITACORA!$B$4:$B$7322,"&lt;="&amp;$B$4)</f>
        <v>0</v>
      </c>
      <c r="AF459" s="165">
        <f>COUNTIFS(BITACORA!$C$4:$C$7322,$B$7:$B$501,BITACORA!$E$4:$E$7322,$E$6:$AM$6,BITACORA!$B$4:$B$7322,"&gt;="&amp;$B$3,BITACORA!$B$4:$B$7322,"&lt;="&amp;$B$4)</f>
        <v>0</v>
      </c>
      <c r="AG459" s="165">
        <f>COUNTIFS(BITACORA!$C$4:$C$7322,$B$7:$B$501,BITACORA!$E$4:$E$7322,$E$6:$AM$6,BITACORA!$B$4:$B$7322,"&gt;="&amp;$B$3,BITACORA!$B$4:$B$7322,"&lt;="&amp;$B$4)</f>
        <v>0</v>
      </c>
      <c r="AH459" s="165">
        <f>COUNTIFS(BITACORA!$C$4:$C$7322,$B$7:$B$501,BITACORA!$E$4:$E$7322,$E$6:$AM$6,BITACORA!$B$4:$B$7322,"&gt;="&amp;$B$3,BITACORA!$B$4:$B$7322,"&lt;="&amp;$B$4)</f>
        <v>0</v>
      </c>
      <c r="AI459" s="165">
        <f>COUNTIFS(BITACORA!$C$4:$C$7322,$B$7:$B$501,BITACORA!$E$4:$E$7322,$E$6:$AM$6,BITACORA!$B$4:$B$7322,"&gt;="&amp;$B$3,BITACORA!$B$4:$B$7322,"&lt;="&amp;$B$4)</f>
        <v>0</v>
      </c>
      <c r="AJ459" s="165">
        <f>COUNTIFS(BITACORA!$C$4:$C$7322,$B$7:$B$501,BITACORA!$E$4:$E$7322,$E$6:$AM$6,BITACORA!$B$4:$B$7322,"&gt;="&amp;$B$3,BITACORA!$B$4:$B$7322,"&lt;="&amp;$B$4)</f>
        <v>0</v>
      </c>
      <c r="AK459" s="165">
        <f>COUNTIFS(BITACORA!$C$4:$C$7322,$B$7:$B$501,BITACORA!$E$4:$E$7322,$E$6:$AM$6,BITACORA!$B$4:$B$7322,"&gt;="&amp;$B$3,BITACORA!$B$4:$B$7322,"&lt;="&amp;$B$4)</f>
        <v>0</v>
      </c>
      <c r="AL459" s="165">
        <f>COUNTIFS(BITACORA!$C$4:$C$7322,$B$7:$B$501,BITACORA!$E$4:$E$7322,$E$6:$AM$6,BITACORA!$B$4:$B$7322,"&gt;="&amp;$B$3,BITACORA!$B$4:$B$7322,"&lt;="&amp;$B$4)</f>
        <v>0</v>
      </c>
      <c r="AM459" s="165">
        <f>COUNTIFS(BITACORA!$C$4:$C$7322,$B$7:$B$501,BITACORA!$E$4:$E$7322,$E$6:$AM$6,BITACORA!$B$4:$B$7322,"&gt;="&amp;$B$3,BITACORA!$B$4:$B$7322,"&lt;="&amp;$B$4)</f>
        <v>0</v>
      </c>
    </row>
    <row r="460" spans="1:39">
      <c r="A460" s="141"/>
      <c r="B460" s="165"/>
      <c r="C460" s="165"/>
      <c r="D460" s="164">
        <f t="shared" si="0"/>
        <v>0</v>
      </c>
      <c r="E460" s="165">
        <f>COUNTIFS(BITACORA!$C$4:$C$7322,$B$7:$B$501,BITACORA!$E$4:$E$7322,$E$6:$AM$6,BITACORA!$B$4:$B$7322,"&gt;="&amp;$B$3,BITACORA!$B$4:$B$7322,"&lt;="&amp;$B$4)</f>
        <v>0</v>
      </c>
      <c r="F460" s="165">
        <f>COUNTIFS(BITACORA!$C$4:$C$7322,$B$7:$B$501,BITACORA!$E$4:$E$7322,$E$6:$AM$6,BITACORA!$B$4:$B$7322,"&gt;="&amp;$B$3,BITACORA!$B$4:$B$7322,"&lt;="&amp;$B$4)</f>
        <v>0</v>
      </c>
      <c r="G460" s="165">
        <f>COUNTIFS(BITACORA!$C$4:$C$7322,$B$7:$B$501,BITACORA!$E$4:$E$7322,$E$6:$AM$6,BITACORA!$B$4:$B$7322,"&gt;="&amp;$B$3,BITACORA!$B$4:$B$7322,"&lt;="&amp;$B$4)</f>
        <v>0</v>
      </c>
      <c r="H460" s="165">
        <f>COUNTIFS(BITACORA!$C$4:$C$7322,$B$7:$B$501,BITACORA!$E$4:$E$7322,$E$6:$AM$6,BITACORA!$B$4:$B$7322,"&gt;="&amp;$B$3,BITACORA!$B$4:$B$7322,"&lt;="&amp;$B$4)</f>
        <v>0</v>
      </c>
      <c r="I460" s="165">
        <f>COUNTIFS(BITACORA!$C$4:$C$7322,$B$7:$B$501,BITACORA!$E$4:$E$7322,$E$6:$AM$6,BITACORA!$B$4:$B$7322,"&gt;="&amp;$B$3,BITACORA!$B$4:$B$7322,"&lt;="&amp;$B$4)</f>
        <v>0</v>
      </c>
      <c r="J460" s="165">
        <f>COUNTIFS(BITACORA!$C$4:$C$7322,$B$7:$B$501,BITACORA!$E$4:$E$7322,$E$6:$AM$6,BITACORA!$B$4:$B$7322,"&gt;="&amp;$B$3,BITACORA!$B$4:$B$7322,"&lt;="&amp;$B$4)</f>
        <v>0</v>
      </c>
      <c r="K460" s="165">
        <f>COUNTIFS(BITACORA!$C$4:$C$7322,$B$7:$B$501,BITACORA!$E$4:$E$7322,$E$6:$AM$6,BITACORA!$B$4:$B$7322,"&gt;="&amp;$B$3,BITACORA!$B$4:$B$7322,"&lt;="&amp;$B$4)</f>
        <v>0</v>
      </c>
      <c r="L460" s="165">
        <f>COUNTIFS(BITACORA!$C$4:$C$7322,$B$7:$B$501,BITACORA!$E$4:$E$7322,$E$6:$AM$6,BITACORA!$B$4:$B$7322,"&gt;="&amp;$B$3,BITACORA!$B$4:$B$7322,"&lt;="&amp;$B$4)</f>
        <v>0</v>
      </c>
      <c r="M460" s="165">
        <f>COUNTIFS(BITACORA!$C$4:$C$7322,$B$7:$B$501,BITACORA!$E$4:$E$7322,$E$6:$AM$6,BITACORA!$B$4:$B$7322,"&gt;="&amp;$B$3,BITACORA!$B$4:$B$7322,"&lt;="&amp;$B$4)</f>
        <v>0</v>
      </c>
      <c r="N460" s="165">
        <f>COUNTIFS(BITACORA!$C$4:$C$7322,$B$7:$B$501,BITACORA!$E$4:$E$7322,$E$6:$AM$6,BITACORA!$B$4:$B$7322,"&gt;="&amp;$B$3,BITACORA!$B$4:$B$7322,"&lt;="&amp;$B$4)</f>
        <v>0</v>
      </c>
      <c r="O460" s="165">
        <f>COUNTIFS(BITACORA!$C$4:$C$7322,$B$7:$B$501,BITACORA!$E$4:$E$7322,$E$6:$AM$6,BITACORA!$B$4:$B$7322,"&gt;="&amp;$B$3,BITACORA!$B$4:$B$7322,"&lt;="&amp;$B$4)</f>
        <v>0</v>
      </c>
      <c r="P460" s="165">
        <f>COUNTIFS(BITACORA!$C$4:$C$7322,$B$7:$B$501,BITACORA!$E$4:$E$7322,$E$6:$AM$6,BITACORA!$B$4:$B$7322,"&gt;="&amp;$B$3,BITACORA!$B$4:$B$7322,"&lt;="&amp;$B$4)</f>
        <v>0</v>
      </c>
      <c r="Q460" s="165">
        <f>COUNTIFS(BITACORA!$C$4:$C$7322,$B$7:$B$501,BITACORA!$E$4:$E$7322,$E$6:$AM$6,BITACORA!$B$4:$B$7322,"&gt;="&amp;$B$3,BITACORA!$B$4:$B$7322,"&lt;="&amp;$B$4)</f>
        <v>0</v>
      </c>
      <c r="R460" s="165">
        <f>COUNTIFS(BITACORA!$C$4:$C$7322,$B$7:$B$501,BITACORA!$E$4:$E$7322,$E$6:$AM$6,BITACORA!$B$4:$B$7322,"&gt;="&amp;$B$3,BITACORA!$B$4:$B$7322,"&lt;="&amp;$B$4)</f>
        <v>0</v>
      </c>
      <c r="S460" s="165">
        <f>COUNTIFS(BITACORA!$C$4:$C$7322,$B$7:$B$501,BITACORA!$E$4:$E$7322,$E$6:$AM$6,BITACORA!$B$4:$B$7322,"&gt;="&amp;$B$3,BITACORA!$B$4:$B$7322,"&lt;="&amp;$B$4)</f>
        <v>0</v>
      </c>
      <c r="T460" s="165">
        <f>COUNTIFS(BITACORA!$C$4:$C$7322,$B$7:$B$501,BITACORA!$E$4:$E$7322,$E$6:$AM$6,BITACORA!$B$4:$B$7322,"&gt;="&amp;$B$3,BITACORA!$B$4:$B$7322,"&lt;="&amp;$B$4)</f>
        <v>0</v>
      </c>
      <c r="U460" s="165">
        <f>COUNTIFS(BITACORA!$C$4:$C$7322,$B$7:$B$501,BITACORA!$E$4:$E$7322,$E$6:$AM$6,BITACORA!$B$4:$B$7322,"&gt;="&amp;$B$3,BITACORA!$B$4:$B$7322,"&lt;="&amp;$B$4)</f>
        <v>0</v>
      </c>
      <c r="V460" s="165">
        <f>COUNTIFS(BITACORA!$C$4:$C$7322,$B$7:$B$501,BITACORA!$E$4:$E$7322,$E$6:$AM$6,BITACORA!$B$4:$B$7322,"&gt;="&amp;$B$3,BITACORA!$B$4:$B$7322,"&lt;="&amp;$B$4)</f>
        <v>0</v>
      </c>
      <c r="W460" s="165">
        <f>COUNTIFS(BITACORA!$C$4:$C$7322,$B$7:$B$501,BITACORA!$E$4:$E$7322,$E$6:$AM$6,BITACORA!$B$4:$B$7322,"&gt;="&amp;$B$3,BITACORA!$B$4:$B$7322,"&lt;="&amp;$B$4)</f>
        <v>0</v>
      </c>
      <c r="X460" s="165">
        <f>COUNTIFS(BITACORA!$C$4:$C$7322,$B$7:$B$501,BITACORA!$E$4:$E$7322,$E$6:$AM$6,BITACORA!$B$4:$B$7322,"&gt;="&amp;$B$3,BITACORA!$B$4:$B$7322,"&lt;="&amp;$B$4)</f>
        <v>0</v>
      </c>
      <c r="Y460" s="165">
        <f>COUNTIFS(BITACORA!$C$4:$C$7322,$B$7:$B$501,BITACORA!$E$4:$E$7322,$E$6:$AM$6,BITACORA!$B$4:$B$7322,"&gt;="&amp;$B$3,BITACORA!$B$4:$B$7322,"&lt;="&amp;$B$4)</f>
        <v>0</v>
      </c>
      <c r="Z460" s="165">
        <f>COUNTIFS(BITACORA!$C$4:$C$7322,$B$7:$B$501,BITACORA!$E$4:$E$7322,$E$6:$AM$6,BITACORA!$B$4:$B$7322,"&gt;="&amp;$B$3,BITACORA!$B$4:$B$7322,"&lt;="&amp;$B$4)</f>
        <v>0</v>
      </c>
      <c r="AA460" s="165">
        <f>COUNTIFS(BITACORA!$C$4:$C$7322,$B$7:$B$501,BITACORA!$E$4:$E$7322,$E$6:$AM$6,BITACORA!$B$4:$B$7322,"&gt;="&amp;$B$3,BITACORA!$B$4:$B$7322,"&lt;="&amp;$B$4)</f>
        <v>0</v>
      </c>
      <c r="AB460" s="165">
        <f>COUNTIFS(BITACORA!$C$4:$C$7322,$B$7:$B$501,BITACORA!$E$4:$E$7322,$E$6:$AM$6,BITACORA!$B$4:$B$7322,"&gt;="&amp;$B$3,BITACORA!$B$4:$B$7322,"&lt;="&amp;$B$4)</f>
        <v>0</v>
      </c>
      <c r="AC460" s="165">
        <f>COUNTIFS(BITACORA!$C$4:$C$7322,$B$7:$B$501,BITACORA!$E$4:$E$7322,$E$6:$AM$6,BITACORA!$B$4:$B$7322,"&gt;="&amp;$B$3,BITACORA!$B$4:$B$7322,"&lt;="&amp;$B$4)</f>
        <v>0</v>
      </c>
      <c r="AD460" s="165">
        <f>COUNTIFS(BITACORA!$C$4:$C$7322,$B$7:$B$501,BITACORA!$E$4:$E$7322,$E$6:$AM$6,BITACORA!$B$4:$B$7322,"&gt;="&amp;$B$3,BITACORA!$B$4:$B$7322,"&lt;="&amp;$B$4)</f>
        <v>0</v>
      </c>
      <c r="AE460" s="165">
        <f>COUNTIFS(BITACORA!$C$4:$C$7322,$B$7:$B$501,BITACORA!$E$4:$E$7322,$E$6:$AM$6,BITACORA!$B$4:$B$7322,"&gt;="&amp;$B$3,BITACORA!$B$4:$B$7322,"&lt;="&amp;$B$4)</f>
        <v>0</v>
      </c>
      <c r="AF460" s="165">
        <f>COUNTIFS(BITACORA!$C$4:$C$7322,$B$7:$B$501,BITACORA!$E$4:$E$7322,$E$6:$AM$6,BITACORA!$B$4:$B$7322,"&gt;="&amp;$B$3,BITACORA!$B$4:$B$7322,"&lt;="&amp;$B$4)</f>
        <v>0</v>
      </c>
      <c r="AG460" s="165">
        <f>COUNTIFS(BITACORA!$C$4:$C$7322,$B$7:$B$501,BITACORA!$E$4:$E$7322,$E$6:$AM$6,BITACORA!$B$4:$B$7322,"&gt;="&amp;$B$3,BITACORA!$B$4:$B$7322,"&lt;="&amp;$B$4)</f>
        <v>0</v>
      </c>
      <c r="AH460" s="165">
        <f>COUNTIFS(BITACORA!$C$4:$C$7322,$B$7:$B$501,BITACORA!$E$4:$E$7322,$E$6:$AM$6,BITACORA!$B$4:$B$7322,"&gt;="&amp;$B$3,BITACORA!$B$4:$B$7322,"&lt;="&amp;$B$4)</f>
        <v>0</v>
      </c>
      <c r="AI460" s="165">
        <f>COUNTIFS(BITACORA!$C$4:$C$7322,$B$7:$B$501,BITACORA!$E$4:$E$7322,$E$6:$AM$6,BITACORA!$B$4:$B$7322,"&gt;="&amp;$B$3,BITACORA!$B$4:$B$7322,"&lt;="&amp;$B$4)</f>
        <v>0</v>
      </c>
      <c r="AJ460" s="165">
        <f>COUNTIFS(BITACORA!$C$4:$C$7322,$B$7:$B$501,BITACORA!$E$4:$E$7322,$E$6:$AM$6,BITACORA!$B$4:$B$7322,"&gt;="&amp;$B$3,BITACORA!$B$4:$B$7322,"&lt;="&amp;$B$4)</f>
        <v>0</v>
      </c>
      <c r="AK460" s="165">
        <f>COUNTIFS(BITACORA!$C$4:$C$7322,$B$7:$B$501,BITACORA!$E$4:$E$7322,$E$6:$AM$6,BITACORA!$B$4:$B$7322,"&gt;="&amp;$B$3,BITACORA!$B$4:$B$7322,"&lt;="&amp;$B$4)</f>
        <v>0</v>
      </c>
      <c r="AL460" s="165">
        <f>COUNTIFS(BITACORA!$C$4:$C$7322,$B$7:$B$501,BITACORA!$E$4:$E$7322,$E$6:$AM$6,BITACORA!$B$4:$B$7322,"&gt;="&amp;$B$3,BITACORA!$B$4:$B$7322,"&lt;="&amp;$B$4)</f>
        <v>0</v>
      </c>
      <c r="AM460" s="165">
        <f>COUNTIFS(BITACORA!$C$4:$C$7322,$B$7:$B$501,BITACORA!$E$4:$E$7322,$E$6:$AM$6,BITACORA!$B$4:$B$7322,"&gt;="&amp;$B$3,BITACORA!$B$4:$B$7322,"&lt;="&amp;$B$4)</f>
        <v>0</v>
      </c>
    </row>
    <row r="461" spans="1:39">
      <c r="A461" s="141"/>
      <c r="B461" s="165"/>
      <c r="C461" s="165"/>
      <c r="D461" s="164">
        <f t="shared" si="0"/>
        <v>0</v>
      </c>
      <c r="E461" s="165">
        <f>COUNTIFS(BITACORA!$C$4:$C$7322,$B$7:$B$501,BITACORA!$E$4:$E$7322,$E$6:$AM$6,BITACORA!$B$4:$B$7322,"&gt;="&amp;$B$3,BITACORA!$B$4:$B$7322,"&lt;="&amp;$B$4)</f>
        <v>0</v>
      </c>
      <c r="F461" s="165">
        <f>COUNTIFS(BITACORA!$C$4:$C$7322,$B$7:$B$501,BITACORA!$E$4:$E$7322,$E$6:$AM$6,BITACORA!$B$4:$B$7322,"&gt;="&amp;$B$3,BITACORA!$B$4:$B$7322,"&lt;="&amp;$B$4)</f>
        <v>0</v>
      </c>
      <c r="G461" s="165">
        <f>COUNTIFS(BITACORA!$C$4:$C$7322,$B$7:$B$501,BITACORA!$E$4:$E$7322,$E$6:$AM$6,BITACORA!$B$4:$B$7322,"&gt;="&amp;$B$3,BITACORA!$B$4:$B$7322,"&lt;="&amp;$B$4)</f>
        <v>0</v>
      </c>
      <c r="H461" s="165">
        <f>COUNTIFS(BITACORA!$C$4:$C$7322,$B$7:$B$501,BITACORA!$E$4:$E$7322,$E$6:$AM$6,BITACORA!$B$4:$B$7322,"&gt;="&amp;$B$3,BITACORA!$B$4:$B$7322,"&lt;="&amp;$B$4)</f>
        <v>0</v>
      </c>
      <c r="I461" s="165">
        <f>COUNTIFS(BITACORA!$C$4:$C$7322,$B$7:$B$501,BITACORA!$E$4:$E$7322,$E$6:$AM$6,BITACORA!$B$4:$B$7322,"&gt;="&amp;$B$3,BITACORA!$B$4:$B$7322,"&lt;="&amp;$B$4)</f>
        <v>0</v>
      </c>
      <c r="J461" s="165">
        <f>COUNTIFS(BITACORA!$C$4:$C$7322,$B$7:$B$501,BITACORA!$E$4:$E$7322,$E$6:$AM$6,BITACORA!$B$4:$B$7322,"&gt;="&amp;$B$3,BITACORA!$B$4:$B$7322,"&lt;="&amp;$B$4)</f>
        <v>0</v>
      </c>
      <c r="K461" s="165">
        <f>COUNTIFS(BITACORA!$C$4:$C$7322,$B$7:$B$501,BITACORA!$E$4:$E$7322,$E$6:$AM$6,BITACORA!$B$4:$B$7322,"&gt;="&amp;$B$3,BITACORA!$B$4:$B$7322,"&lt;="&amp;$B$4)</f>
        <v>0</v>
      </c>
      <c r="L461" s="165">
        <f>COUNTIFS(BITACORA!$C$4:$C$7322,$B$7:$B$501,BITACORA!$E$4:$E$7322,$E$6:$AM$6,BITACORA!$B$4:$B$7322,"&gt;="&amp;$B$3,BITACORA!$B$4:$B$7322,"&lt;="&amp;$B$4)</f>
        <v>0</v>
      </c>
      <c r="M461" s="165">
        <f>COUNTIFS(BITACORA!$C$4:$C$7322,$B$7:$B$501,BITACORA!$E$4:$E$7322,$E$6:$AM$6,BITACORA!$B$4:$B$7322,"&gt;="&amp;$B$3,BITACORA!$B$4:$B$7322,"&lt;="&amp;$B$4)</f>
        <v>0</v>
      </c>
      <c r="N461" s="165">
        <f>COUNTIFS(BITACORA!$C$4:$C$7322,$B$7:$B$501,BITACORA!$E$4:$E$7322,$E$6:$AM$6,BITACORA!$B$4:$B$7322,"&gt;="&amp;$B$3,BITACORA!$B$4:$B$7322,"&lt;="&amp;$B$4)</f>
        <v>0</v>
      </c>
      <c r="O461" s="165">
        <f>COUNTIFS(BITACORA!$C$4:$C$7322,$B$7:$B$501,BITACORA!$E$4:$E$7322,$E$6:$AM$6,BITACORA!$B$4:$B$7322,"&gt;="&amp;$B$3,BITACORA!$B$4:$B$7322,"&lt;="&amp;$B$4)</f>
        <v>0</v>
      </c>
      <c r="P461" s="165">
        <f>COUNTIFS(BITACORA!$C$4:$C$7322,$B$7:$B$501,BITACORA!$E$4:$E$7322,$E$6:$AM$6,BITACORA!$B$4:$B$7322,"&gt;="&amp;$B$3,BITACORA!$B$4:$B$7322,"&lt;="&amp;$B$4)</f>
        <v>0</v>
      </c>
      <c r="Q461" s="165">
        <f>COUNTIFS(BITACORA!$C$4:$C$7322,$B$7:$B$501,BITACORA!$E$4:$E$7322,$E$6:$AM$6,BITACORA!$B$4:$B$7322,"&gt;="&amp;$B$3,BITACORA!$B$4:$B$7322,"&lt;="&amp;$B$4)</f>
        <v>0</v>
      </c>
      <c r="R461" s="165">
        <f>COUNTIFS(BITACORA!$C$4:$C$7322,$B$7:$B$501,BITACORA!$E$4:$E$7322,$E$6:$AM$6,BITACORA!$B$4:$B$7322,"&gt;="&amp;$B$3,BITACORA!$B$4:$B$7322,"&lt;="&amp;$B$4)</f>
        <v>0</v>
      </c>
      <c r="S461" s="165">
        <f>COUNTIFS(BITACORA!$C$4:$C$7322,$B$7:$B$501,BITACORA!$E$4:$E$7322,$E$6:$AM$6,BITACORA!$B$4:$B$7322,"&gt;="&amp;$B$3,BITACORA!$B$4:$B$7322,"&lt;="&amp;$B$4)</f>
        <v>0</v>
      </c>
      <c r="T461" s="165">
        <f>COUNTIFS(BITACORA!$C$4:$C$7322,$B$7:$B$501,BITACORA!$E$4:$E$7322,$E$6:$AM$6,BITACORA!$B$4:$B$7322,"&gt;="&amp;$B$3,BITACORA!$B$4:$B$7322,"&lt;="&amp;$B$4)</f>
        <v>0</v>
      </c>
      <c r="U461" s="165">
        <f>COUNTIFS(BITACORA!$C$4:$C$7322,$B$7:$B$501,BITACORA!$E$4:$E$7322,$E$6:$AM$6,BITACORA!$B$4:$B$7322,"&gt;="&amp;$B$3,BITACORA!$B$4:$B$7322,"&lt;="&amp;$B$4)</f>
        <v>0</v>
      </c>
      <c r="V461" s="165">
        <f>COUNTIFS(BITACORA!$C$4:$C$7322,$B$7:$B$501,BITACORA!$E$4:$E$7322,$E$6:$AM$6,BITACORA!$B$4:$B$7322,"&gt;="&amp;$B$3,BITACORA!$B$4:$B$7322,"&lt;="&amp;$B$4)</f>
        <v>0</v>
      </c>
      <c r="W461" s="165">
        <f>COUNTIFS(BITACORA!$C$4:$C$7322,$B$7:$B$501,BITACORA!$E$4:$E$7322,$E$6:$AM$6,BITACORA!$B$4:$B$7322,"&gt;="&amp;$B$3,BITACORA!$B$4:$B$7322,"&lt;="&amp;$B$4)</f>
        <v>0</v>
      </c>
      <c r="X461" s="165">
        <f>COUNTIFS(BITACORA!$C$4:$C$7322,$B$7:$B$501,BITACORA!$E$4:$E$7322,$E$6:$AM$6,BITACORA!$B$4:$B$7322,"&gt;="&amp;$B$3,BITACORA!$B$4:$B$7322,"&lt;="&amp;$B$4)</f>
        <v>0</v>
      </c>
      <c r="Y461" s="165">
        <f>COUNTIFS(BITACORA!$C$4:$C$7322,$B$7:$B$501,BITACORA!$E$4:$E$7322,$E$6:$AM$6,BITACORA!$B$4:$B$7322,"&gt;="&amp;$B$3,BITACORA!$B$4:$B$7322,"&lt;="&amp;$B$4)</f>
        <v>0</v>
      </c>
      <c r="Z461" s="165">
        <f>COUNTIFS(BITACORA!$C$4:$C$7322,$B$7:$B$501,BITACORA!$E$4:$E$7322,$E$6:$AM$6,BITACORA!$B$4:$B$7322,"&gt;="&amp;$B$3,BITACORA!$B$4:$B$7322,"&lt;="&amp;$B$4)</f>
        <v>0</v>
      </c>
      <c r="AA461" s="165">
        <f>COUNTIFS(BITACORA!$C$4:$C$7322,$B$7:$B$501,BITACORA!$E$4:$E$7322,$E$6:$AM$6,BITACORA!$B$4:$B$7322,"&gt;="&amp;$B$3,BITACORA!$B$4:$B$7322,"&lt;="&amp;$B$4)</f>
        <v>0</v>
      </c>
      <c r="AB461" s="165">
        <f>COUNTIFS(BITACORA!$C$4:$C$7322,$B$7:$B$501,BITACORA!$E$4:$E$7322,$E$6:$AM$6,BITACORA!$B$4:$B$7322,"&gt;="&amp;$B$3,BITACORA!$B$4:$B$7322,"&lt;="&amp;$B$4)</f>
        <v>0</v>
      </c>
      <c r="AC461" s="165">
        <f>COUNTIFS(BITACORA!$C$4:$C$7322,$B$7:$B$501,BITACORA!$E$4:$E$7322,$E$6:$AM$6,BITACORA!$B$4:$B$7322,"&gt;="&amp;$B$3,BITACORA!$B$4:$B$7322,"&lt;="&amp;$B$4)</f>
        <v>0</v>
      </c>
      <c r="AD461" s="165">
        <f>COUNTIFS(BITACORA!$C$4:$C$7322,$B$7:$B$501,BITACORA!$E$4:$E$7322,$E$6:$AM$6,BITACORA!$B$4:$B$7322,"&gt;="&amp;$B$3,BITACORA!$B$4:$B$7322,"&lt;="&amp;$B$4)</f>
        <v>0</v>
      </c>
      <c r="AE461" s="165">
        <f>COUNTIFS(BITACORA!$C$4:$C$7322,$B$7:$B$501,BITACORA!$E$4:$E$7322,$E$6:$AM$6,BITACORA!$B$4:$B$7322,"&gt;="&amp;$B$3,BITACORA!$B$4:$B$7322,"&lt;="&amp;$B$4)</f>
        <v>0</v>
      </c>
      <c r="AF461" s="165">
        <f>COUNTIFS(BITACORA!$C$4:$C$7322,$B$7:$B$501,BITACORA!$E$4:$E$7322,$E$6:$AM$6,BITACORA!$B$4:$B$7322,"&gt;="&amp;$B$3,BITACORA!$B$4:$B$7322,"&lt;="&amp;$B$4)</f>
        <v>0</v>
      </c>
      <c r="AG461" s="165">
        <f>COUNTIFS(BITACORA!$C$4:$C$7322,$B$7:$B$501,BITACORA!$E$4:$E$7322,$E$6:$AM$6,BITACORA!$B$4:$B$7322,"&gt;="&amp;$B$3,BITACORA!$B$4:$B$7322,"&lt;="&amp;$B$4)</f>
        <v>0</v>
      </c>
      <c r="AH461" s="165">
        <f>COUNTIFS(BITACORA!$C$4:$C$7322,$B$7:$B$501,BITACORA!$E$4:$E$7322,$E$6:$AM$6,BITACORA!$B$4:$B$7322,"&gt;="&amp;$B$3,BITACORA!$B$4:$B$7322,"&lt;="&amp;$B$4)</f>
        <v>0</v>
      </c>
      <c r="AI461" s="165">
        <f>COUNTIFS(BITACORA!$C$4:$C$7322,$B$7:$B$501,BITACORA!$E$4:$E$7322,$E$6:$AM$6,BITACORA!$B$4:$B$7322,"&gt;="&amp;$B$3,BITACORA!$B$4:$B$7322,"&lt;="&amp;$B$4)</f>
        <v>0</v>
      </c>
      <c r="AJ461" s="165">
        <f>COUNTIFS(BITACORA!$C$4:$C$7322,$B$7:$B$501,BITACORA!$E$4:$E$7322,$E$6:$AM$6,BITACORA!$B$4:$B$7322,"&gt;="&amp;$B$3,BITACORA!$B$4:$B$7322,"&lt;="&amp;$B$4)</f>
        <v>0</v>
      </c>
      <c r="AK461" s="165">
        <f>COUNTIFS(BITACORA!$C$4:$C$7322,$B$7:$B$501,BITACORA!$E$4:$E$7322,$E$6:$AM$6,BITACORA!$B$4:$B$7322,"&gt;="&amp;$B$3,BITACORA!$B$4:$B$7322,"&lt;="&amp;$B$4)</f>
        <v>0</v>
      </c>
      <c r="AL461" s="165">
        <f>COUNTIFS(BITACORA!$C$4:$C$7322,$B$7:$B$501,BITACORA!$E$4:$E$7322,$E$6:$AM$6,BITACORA!$B$4:$B$7322,"&gt;="&amp;$B$3,BITACORA!$B$4:$B$7322,"&lt;="&amp;$B$4)</f>
        <v>0</v>
      </c>
      <c r="AM461" s="165">
        <f>COUNTIFS(BITACORA!$C$4:$C$7322,$B$7:$B$501,BITACORA!$E$4:$E$7322,$E$6:$AM$6,BITACORA!$B$4:$B$7322,"&gt;="&amp;$B$3,BITACORA!$B$4:$B$7322,"&lt;="&amp;$B$4)</f>
        <v>0</v>
      </c>
    </row>
    <row r="462" spans="1:39">
      <c r="A462" s="141"/>
      <c r="B462" s="165"/>
      <c r="C462" s="165"/>
      <c r="D462" s="164">
        <f t="shared" si="0"/>
        <v>0</v>
      </c>
      <c r="E462" s="165">
        <f>COUNTIFS(BITACORA!$C$4:$C$7322,$B$7:$B$501,BITACORA!$E$4:$E$7322,$E$6:$AM$6,BITACORA!$B$4:$B$7322,"&gt;="&amp;$B$3,BITACORA!$B$4:$B$7322,"&lt;="&amp;$B$4)</f>
        <v>0</v>
      </c>
      <c r="F462" s="165">
        <f>COUNTIFS(BITACORA!$C$4:$C$7322,$B$7:$B$501,BITACORA!$E$4:$E$7322,$E$6:$AM$6,BITACORA!$B$4:$B$7322,"&gt;="&amp;$B$3,BITACORA!$B$4:$B$7322,"&lt;="&amp;$B$4)</f>
        <v>0</v>
      </c>
      <c r="G462" s="165">
        <f>COUNTIFS(BITACORA!$C$4:$C$7322,$B$7:$B$501,BITACORA!$E$4:$E$7322,$E$6:$AM$6,BITACORA!$B$4:$B$7322,"&gt;="&amp;$B$3,BITACORA!$B$4:$B$7322,"&lt;="&amp;$B$4)</f>
        <v>0</v>
      </c>
      <c r="H462" s="165">
        <f>COUNTIFS(BITACORA!$C$4:$C$7322,$B$7:$B$501,BITACORA!$E$4:$E$7322,$E$6:$AM$6,BITACORA!$B$4:$B$7322,"&gt;="&amp;$B$3,BITACORA!$B$4:$B$7322,"&lt;="&amp;$B$4)</f>
        <v>0</v>
      </c>
      <c r="I462" s="165">
        <f>COUNTIFS(BITACORA!$C$4:$C$7322,$B$7:$B$501,BITACORA!$E$4:$E$7322,$E$6:$AM$6,BITACORA!$B$4:$B$7322,"&gt;="&amp;$B$3,BITACORA!$B$4:$B$7322,"&lt;="&amp;$B$4)</f>
        <v>0</v>
      </c>
      <c r="J462" s="165">
        <f>COUNTIFS(BITACORA!$C$4:$C$7322,$B$7:$B$501,BITACORA!$E$4:$E$7322,$E$6:$AM$6,BITACORA!$B$4:$B$7322,"&gt;="&amp;$B$3,BITACORA!$B$4:$B$7322,"&lt;="&amp;$B$4)</f>
        <v>0</v>
      </c>
      <c r="K462" s="165">
        <f>COUNTIFS(BITACORA!$C$4:$C$7322,$B$7:$B$501,BITACORA!$E$4:$E$7322,$E$6:$AM$6,BITACORA!$B$4:$B$7322,"&gt;="&amp;$B$3,BITACORA!$B$4:$B$7322,"&lt;="&amp;$B$4)</f>
        <v>0</v>
      </c>
      <c r="L462" s="165">
        <f>COUNTIFS(BITACORA!$C$4:$C$7322,$B$7:$B$501,BITACORA!$E$4:$E$7322,$E$6:$AM$6,BITACORA!$B$4:$B$7322,"&gt;="&amp;$B$3,BITACORA!$B$4:$B$7322,"&lt;="&amp;$B$4)</f>
        <v>0</v>
      </c>
      <c r="M462" s="165">
        <f>COUNTIFS(BITACORA!$C$4:$C$7322,$B$7:$B$501,BITACORA!$E$4:$E$7322,$E$6:$AM$6,BITACORA!$B$4:$B$7322,"&gt;="&amp;$B$3,BITACORA!$B$4:$B$7322,"&lt;="&amp;$B$4)</f>
        <v>0</v>
      </c>
      <c r="N462" s="165">
        <f>COUNTIFS(BITACORA!$C$4:$C$7322,$B$7:$B$501,BITACORA!$E$4:$E$7322,$E$6:$AM$6,BITACORA!$B$4:$B$7322,"&gt;="&amp;$B$3,BITACORA!$B$4:$B$7322,"&lt;="&amp;$B$4)</f>
        <v>0</v>
      </c>
      <c r="O462" s="165">
        <f>COUNTIFS(BITACORA!$C$4:$C$7322,$B$7:$B$501,BITACORA!$E$4:$E$7322,$E$6:$AM$6,BITACORA!$B$4:$B$7322,"&gt;="&amp;$B$3,BITACORA!$B$4:$B$7322,"&lt;="&amp;$B$4)</f>
        <v>0</v>
      </c>
      <c r="P462" s="165">
        <f>COUNTIFS(BITACORA!$C$4:$C$7322,$B$7:$B$501,BITACORA!$E$4:$E$7322,$E$6:$AM$6,BITACORA!$B$4:$B$7322,"&gt;="&amp;$B$3,BITACORA!$B$4:$B$7322,"&lt;="&amp;$B$4)</f>
        <v>0</v>
      </c>
      <c r="Q462" s="165">
        <f>COUNTIFS(BITACORA!$C$4:$C$7322,$B$7:$B$501,BITACORA!$E$4:$E$7322,$E$6:$AM$6,BITACORA!$B$4:$B$7322,"&gt;="&amp;$B$3,BITACORA!$B$4:$B$7322,"&lt;="&amp;$B$4)</f>
        <v>0</v>
      </c>
      <c r="R462" s="165">
        <f>COUNTIFS(BITACORA!$C$4:$C$7322,$B$7:$B$501,BITACORA!$E$4:$E$7322,$E$6:$AM$6,BITACORA!$B$4:$B$7322,"&gt;="&amp;$B$3,BITACORA!$B$4:$B$7322,"&lt;="&amp;$B$4)</f>
        <v>0</v>
      </c>
      <c r="S462" s="165">
        <f>COUNTIFS(BITACORA!$C$4:$C$7322,$B$7:$B$501,BITACORA!$E$4:$E$7322,$E$6:$AM$6,BITACORA!$B$4:$B$7322,"&gt;="&amp;$B$3,BITACORA!$B$4:$B$7322,"&lt;="&amp;$B$4)</f>
        <v>0</v>
      </c>
      <c r="T462" s="165">
        <f>COUNTIFS(BITACORA!$C$4:$C$7322,$B$7:$B$501,BITACORA!$E$4:$E$7322,$E$6:$AM$6,BITACORA!$B$4:$B$7322,"&gt;="&amp;$B$3,BITACORA!$B$4:$B$7322,"&lt;="&amp;$B$4)</f>
        <v>0</v>
      </c>
      <c r="U462" s="165">
        <f>COUNTIFS(BITACORA!$C$4:$C$7322,$B$7:$B$501,BITACORA!$E$4:$E$7322,$E$6:$AM$6,BITACORA!$B$4:$B$7322,"&gt;="&amp;$B$3,BITACORA!$B$4:$B$7322,"&lt;="&amp;$B$4)</f>
        <v>0</v>
      </c>
      <c r="V462" s="165">
        <f>COUNTIFS(BITACORA!$C$4:$C$7322,$B$7:$B$501,BITACORA!$E$4:$E$7322,$E$6:$AM$6,BITACORA!$B$4:$B$7322,"&gt;="&amp;$B$3,BITACORA!$B$4:$B$7322,"&lt;="&amp;$B$4)</f>
        <v>0</v>
      </c>
      <c r="W462" s="165">
        <f>COUNTIFS(BITACORA!$C$4:$C$7322,$B$7:$B$501,BITACORA!$E$4:$E$7322,$E$6:$AM$6,BITACORA!$B$4:$B$7322,"&gt;="&amp;$B$3,BITACORA!$B$4:$B$7322,"&lt;="&amp;$B$4)</f>
        <v>0</v>
      </c>
      <c r="X462" s="165">
        <f>COUNTIFS(BITACORA!$C$4:$C$7322,$B$7:$B$501,BITACORA!$E$4:$E$7322,$E$6:$AM$6,BITACORA!$B$4:$B$7322,"&gt;="&amp;$B$3,BITACORA!$B$4:$B$7322,"&lt;="&amp;$B$4)</f>
        <v>0</v>
      </c>
      <c r="Y462" s="165">
        <f>COUNTIFS(BITACORA!$C$4:$C$7322,$B$7:$B$501,BITACORA!$E$4:$E$7322,$E$6:$AM$6,BITACORA!$B$4:$B$7322,"&gt;="&amp;$B$3,BITACORA!$B$4:$B$7322,"&lt;="&amp;$B$4)</f>
        <v>0</v>
      </c>
      <c r="Z462" s="165">
        <f>COUNTIFS(BITACORA!$C$4:$C$7322,$B$7:$B$501,BITACORA!$E$4:$E$7322,$E$6:$AM$6,BITACORA!$B$4:$B$7322,"&gt;="&amp;$B$3,BITACORA!$B$4:$B$7322,"&lt;="&amp;$B$4)</f>
        <v>0</v>
      </c>
      <c r="AA462" s="165">
        <f>COUNTIFS(BITACORA!$C$4:$C$7322,$B$7:$B$501,BITACORA!$E$4:$E$7322,$E$6:$AM$6,BITACORA!$B$4:$B$7322,"&gt;="&amp;$B$3,BITACORA!$B$4:$B$7322,"&lt;="&amp;$B$4)</f>
        <v>0</v>
      </c>
      <c r="AB462" s="165">
        <f>COUNTIFS(BITACORA!$C$4:$C$7322,$B$7:$B$501,BITACORA!$E$4:$E$7322,$E$6:$AM$6,BITACORA!$B$4:$B$7322,"&gt;="&amp;$B$3,BITACORA!$B$4:$B$7322,"&lt;="&amp;$B$4)</f>
        <v>0</v>
      </c>
      <c r="AC462" s="165">
        <f>COUNTIFS(BITACORA!$C$4:$C$7322,$B$7:$B$501,BITACORA!$E$4:$E$7322,$E$6:$AM$6,BITACORA!$B$4:$B$7322,"&gt;="&amp;$B$3,BITACORA!$B$4:$B$7322,"&lt;="&amp;$B$4)</f>
        <v>0</v>
      </c>
      <c r="AD462" s="165">
        <f>COUNTIFS(BITACORA!$C$4:$C$7322,$B$7:$B$501,BITACORA!$E$4:$E$7322,$E$6:$AM$6,BITACORA!$B$4:$B$7322,"&gt;="&amp;$B$3,BITACORA!$B$4:$B$7322,"&lt;="&amp;$B$4)</f>
        <v>0</v>
      </c>
      <c r="AE462" s="165">
        <f>COUNTIFS(BITACORA!$C$4:$C$7322,$B$7:$B$501,BITACORA!$E$4:$E$7322,$E$6:$AM$6,BITACORA!$B$4:$B$7322,"&gt;="&amp;$B$3,BITACORA!$B$4:$B$7322,"&lt;="&amp;$B$4)</f>
        <v>0</v>
      </c>
      <c r="AF462" s="165">
        <f>COUNTIFS(BITACORA!$C$4:$C$7322,$B$7:$B$501,BITACORA!$E$4:$E$7322,$E$6:$AM$6,BITACORA!$B$4:$B$7322,"&gt;="&amp;$B$3,BITACORA!$B$4:$B$7322,"&lt;="&amp;$B$4)</f>
        <v>0</v>
      </c>
      <c r="AG462" s="165">
        <f>COUNTIFS(BITACORA!$C$4:$C$7322,$B$7:$B$501,BITACORA!$E$4:$E$7322,$E$6:$AM$6,BITACORA!$B$4:$B$7322,"&gt;="&amp;$B$3,BITACORA!$B$4:$B$7322,"&lt;="&amp;$B$4)</f>
        <v>0</v>
      </c>
      <c r="AH462" s="165">
        <f>COUNTIFS(BITACORA!$C$4:$C$7322,$B$7:$B$501,BITACORA!$E$4:$E$7322,$E$6:$AM$6,BITACORA!$B$4:$B$7322,"&gt;="&amp;$B$3,BITACORA!$B$4:$B$7322,"&lt;="&amp;$B$4)</f>
        <v>0</v>
      </c>
      <c r="AI462" s="165">
        <f>COUNTIFS(BITACORA!$C$4:$C$7322,$B$7:$B$501,BITACORA!$E$4:$E$7322,$E$6:$AM$6,BITACORA!$B$4:$B$7322,"&gt;="&amp;$B$3,BITACORA!$B$4:$B$7322,"&lt;="&amp;$B$4)</f>
        <v>0</v>
      </c>
      <c r="AJ462" s="165">
        <f>COUNTIFS(BITACORA!$C$4:$C$7322,$B$7:$B$501,BITACORA!$E$4:$E$7322,$E$6:$AM$6,BITACORA!$B$4:$B$7322,"&gt;="&amp;$B$3,BITACORA!$B$4:$B$7322,"&lt;="&amp;$B$4)</f>
        <v>0</v>
      </c>
      <c r="AK462" s="165">
        <f>COUNTIFS(BITACORA!$C$4:$C$7322,$B$7:$B$501,BITACORA!$E$4:$E$7322,$E$6:$AM$6,BITACORA!$B$4:$B$7322,"&gt;="&amp;$B$3,BITACORA!$B$4:$B$7322,"&lt;="&amp;$B$4)</f>
        <v>0</v>
      </c>
      <c r="AL462" s="165">
        <f>COUNTIFS(BITACORA!$C$4:$C$7322,$B$7:$B$501,BITACORA!$E$4:$E$7322,$E$6:$AM$6,BITACORA!$B$4:$B$7322,"&gt;="&amp;$B$3,BITACORA!$B$4:$B$7322,"&lt;="&amp;$B$4)</f>
        <v>0</v>
      </c>
      <c r="AM462" s="165">
        <f>COUNTIFS(BITACORA!$C$4:$C$7322,$B$7:$B$501,BITACORA!$E$4:$E$7322,$E$6:$AM$6,BITACORA!$B$4:$B$7322,"&gt;="&amp;$B$3,BITACORA!$B$4:$B$7322,"&lt;="&amp;$B$4)</f>
        <v>0</v>
      </c>
    </row>
    <row r="463" spans="1:39">
      <c r="A463" s="141"/>
      <c r="B463" s="165"/>
      <c r="C463" s="165"/>
      <c r="D463" s="164">
        <f t="shared" si="0"/>
        <v>0</v>
      </c>
      <c r="E463" s="165">
        <f>COUNTIFS(BITACORA!$C$4:$C$7322,$B$7:$B$501,BITACORA!$E$4:$E$7322,$E$6:$AM$6,BITACORA!$B$4:$B$7322,"&gt;="&amp;$B$3,BITACORA!$B$4:$B$7322,"&lt;="&amp;$B$4)</f>
        <v>0</v>
      </c>
      <c r="F463" s="165">
        <f>COUNTIFS(BITACORA!$C$4:$C$7322,$B$7:$B$501,BITACORA!$E$4:$E$7322,$E$6:$AM$6,BITACORA!$B$4:$B$7322,"&gt;="&amp;$B$3,BITACORA!$B$4:$B$7322,"&lt;="&amp;$B$4)</f>
        <v>0</v>
      </c>
      <c r="G463" s="165">
        <f>COUNTIFS(BITACORA!$C$4:$C$7322,$B$7:$B$501,BITACORA!$E$4:$E$7322,$E$6:$AM$6,BITACORA!$B$4:$B$7322,"&gt;="&amp;$B$3,BITACORA!$B$4:$B$7322,"&lt;="&amp;$B$4)</f>
        <v>0</v>
      </c>
      <c r="H463" s="165">
        <f>COUNTIFS(BITACORA!$C$4:$C$7322,$B$7:$B$501,BITACORA!$E$4:$E$7322,$E$6:$AM$6,BITACORA!$B$4:$B$7322,"&gt;="&amp;$B$3,BITACORA!$B$4:$B$7322,"&lt;="&amp;$B$4)</f>
        <v>0</v>
      </c>
      <c r="I463" s="165">
        <f>COUNTIFS(BITACORA!$C$4:$C$7322,$B$7:$B$501,BITACORA!$E$4:$E$7322,$E$6:$AM$6,BITACORA!$B$4:$B$7322,"&gt;="&amp;$B$3,BITACORA!$B$4:$B$7322,"&lt;="&amp;$B$4)</f>
        <v>0</v>
      </c>
      <c r="J463" s="165">
        <f>COUNTIFS(BITACORA!$C$4:$C$7322,$B$7:$B$501,BITACORA!$E$4:$E$7322,$E$6:$AM$6,BITACORA!$B$4:$B$7322,"&gt;="&amp;$B$3,BITACORA!$B$4:$B$7322,"&lt;="&amp;$B$4)</f>
        <v>0</v>
      </c>
      <c r="K463" s="165">
        <f>COUNTIFS(BITACORA!$C$4:$C$7322,$B$7:$B$501,BITACORA!$E$4:$E$7322,$E$6:$AM$6,BITACORA!$B$4:$B$7322,"&gt;="&amp;$B$3,BITACORA!$B$4:$B$7322,"&lt;="&amp;$B$4)</f>
        <v>0</v>
      </c>
      <c r="L463" s="165">
        <f>COUNTIFS(BITACORA!$C$4:$C$7322,$B$7:$B$501,BITACORA!$E$4:$E$7322,$E$6:$AM$6,BITACORA!$B$4:$B$7322,"&gt;="&amp;$B$3,BITACORA!$B$4:$B$7322,"&lt;="&amp;$B$4)</f>
        <v>0</v>
      </c>
      <c r="M463" s="165">
        <f>COUNTIFS(BITACORA!$C$4:$C$7322,$B$7:$B$501,BITACORA!$E$4:$E$7322,$E$6:$AM$6,BITACORA!$B$4:$B$7322,"&gt;="&amp;$B$3,BITACORA!$B$4:$B$7322,"&lt;="&amp;$B$4)</f>
        <v>0</v>
      </c>
      <c r="N463" s="165">
        <f>COUNTIFS(BITACORA!$C$4:$C$7322,$B$7:$B$501,BITACORA!$E$4:$E$7322,$E$6:$AM$6,BITACORA!$B$4:$B$7322,"&gt;="&amp;$B$3,BITACORA!$B$4:$B$7322,"&lt;="&amp;$B$4)</f>
        <v>0</v>
      </c>
      <c r="O463" s="165">
        <f>COUNTIFS(BITACORA!$C$4:$C$7322,$B$7:$B$501,BITACORA!$E$4:$E$7322,$E$6:$AM$6,BITACORA!$B$4:$B$7322,"&gt;="&amp;$B$3,BITACORA!$B$4:$B$7322,"&lt;="&amp;$B$4)</f>
        <v>0</v>
      </c>
      <c r="P463" s="165">
        <f>COUNTIFS(BITACORA!$C$4:$C$7322,$B$7:$B$501,BITACORA!$E$4:$E$7322,$E$6:$AM$6,BITACORA!$B$4:$B$7322,"&gt;="&amp;$B$3,BITACORA!$B$4:$B$7322,"&lt;="&amp;$B$4)</f>
        <v>0</v>
      </c>
      <c r="Q463" s="165">
        <f>COUNTIFS(BITACORA!$C$4:$C$7322,$B$7:$B$501,BITACORA!$E$4:$E$7322,$E$6:$AM$6,BITACORA!$B$4:$B$7322,"&gt;="&amp;$B$3,BITACORA!$B$4:$B$7322,"&lt;="&amp;$B$4)</f>
        <v>0</v>
      </c>
      <c r="R463" s="165">
        <f>COUNTIFS(BITACORA!$C$4:$C$7322,$B$7:$B$501,BITACORA!$E$4:$E$7322,$E$6:$AM$6,BITACORA!$B$4:$B$7322,"&gt;="&amp;$B$3,BITACORA!$B$4:$B$7322,"&lt;="&amp;$B$4)</f>
        <v>0</v>
      </c>
      <c r="S463" s="165">
        <f>COUNTIFS(BITACORA!$C$4:$C$7322,$B$7:$B$501,BITACORA!$E$4:$E$7322,$E$6:$AM$6,BITACORA!$B$4:$B$7322,"&gt;="&amp;$B$3,BITACORA!$B$4:$B$7322,"&lt;="&amp;$B$4)</f>
        <v>0</v>
      </c>
      <c r="T463" s="165">
        <f>COUNTIFS(BITACORA!$C$4:$C$7322,$B$7:$B$501,BITACORA!$E$4:$E$7322,$E$6:$AM$6,BITACORA!$B$4:$B$7322,"&gt;="&amp;$B$3,BITACORA!$B$4:$B$7322,"&lt;="&amp;$B$4)</f>
        <v>0</v>
      </c>
      <c r="U463" s="165">
        <f>COUNTIFS(BITACORA!$C$4:$C$7322,$B$7:$B$501,BITACORA!$E$4:$E$7322,$E$6:$AM$6,BITACORA!$B$4:$B$7322,"&gt;="&amp;$B$3,BITACORA!$B$4:$B$7322,"&lt;="&amp;$B$4)</f>
        <v>0</v>
      </c>
      <c r="V463" s="165">
        <f>COUNTIFS(BITACORA!$C$4:$C$7322,$B$7:$B$501,BITACORA!$E$4:$E$7322,$E$6:$AM$6,BITACORA!$B$4:$B$7322,"&gt;="&amp;$B$3,BITACORA!$B$4:$B$7322,"&lt;="&amp;$B$4)</f>
        <v>0</v>
      </c>
      <c r="W463" s="165">
        <f>COUNTIFS(BITACORA!$C$4:$C$7322,$B$7:$B$501,BITACORA!$E$4:$E$7322,$E$6:$AM$6,BITACORA!$B$4:$B$7322,"&gt;="&amp;$B$3,BITACORA!$B$4:$B$7322,"&lt;="&amp;$B$4)</f>
        <v>0</v>
      </c>
      <c r="X463" s="165">
        <f>COUNTIFS(BITACORA!$C$4:$C$7322,$B$7:$B$501,BITACORA!$E$4:$E$7322,$E$6:$AM$6,BITACORA!$B$4:$B$7322,"&gt;="&amp;$B$3,BITACORA!$B$4:$B$7322,"&lt;="&amp;$B$4)</f>
        <v>0</v>
      </c>
      <c r="Y463" s="165">
        <f>COUNTIFS(BITACORA!$C$4:$C$7322,$B$7:$B$501,BITACORA!$E$4:$E$7322,$E$6:$AM$6,BITACORA!$B$4:$B$7322,"&gt;="&amp;$B$3,BITACORA!$B$4:$B$7322,"&lt;="&amp;$B$4)</f>
        <v>0</v>
      </c>
      <c r="Z463" s="165">
        <f>COUNTIFS(BITACORA!$C$4:$C$7322,$B$7:$B$501,BITACORA!$E$4:$E$7322,$E$6:$AM$6,BITACORA!$B$4:$B$7322,"&gt;="&amp;$B$3,BITACORA!$B$4:$B$7322,"&lt;="&amp;$B$4)</f>
        <v>0</v>
      </c>
      <c r="AA463" s="165">
        <f>COUNTIFS(BITACORA!$C$4:$C$7322,$B$7:$B$501,BITACORA!$E$4:$E$7322,$E$6:$AM$6,BITACORA!$B$4:$B$7322,"&gt;="&amp;$B$3,BITACORA!$B$4:$B$7322,"&lt;="&amp;$B$4)</f>
        <v>0</v>
      </c>
      <c r="AB463" s="165">
        <f>COUNTIFS(BITACORA!$C$4:$C$7322,$B$7:$B$501,BITACORA!$E$4:$E$7322,$E$6:$AM$6,BITACORA!$B$4:$B$7322,"&gt;="&amp;$B$3,BITACORA!$B$4:$B$7322,"&lt;="&amp;$B$4)</f>
        <v>0</v>
      </c>
      <c r="AC463" s="165">
        <f>COUNTIFS(BITACORA!$C$4:$C$7322,$B$7:$B$501,BITACORA!$E$4:$E$7322,$E$6:$AM$6,BITACORA!$B$4:$B$7322,"&gt;="&amp;$B$3,BITACORA!$B$4:$B$7322,"&lt;="&amp;$B$4)</f>
        <v>0</v>
      </c>
      <c r="AD463" s="165">
        <f>COUNTIFS(BITACORA!$C$4:$C$7322,$B$7:$B$501,BITACORA!$E$4:$E$7322,$E$6:$AM$6,BITACORA!$B$4:$B$7322,"&gt;="&amp;$B$3,BITACORA!$B$4:$B$7322,"&lt;="&amp;$B$4)</f>
        <v>0</v>
      </c>
      <c r="AE463" s="165">
        <f>COUNTIFS(BITACORA!$C$4:$C$7322,$B$7:$B$501,BITACORA!$E$4:$E$7322,$E$6:$AM$6,BITACORA!$B$4:$B$7322,"&gt;="&amp;$B$3,BITACORA!$B$4:$B$7322,"&lt;="&amp;$B$4)</f>
        <v>0</v>
      </c>
      <c r="AF463" s="165">
        <f>COUNTIFS(BITACORA!$C$4:$C$7322,$B$7:$B$501,BITACORA!$E$4:$E$7322,$E$6:$AM$6,BITACORA!$B$4:$B$7322,"&gt;="&amp;$B$3,BITACORA!$B$4:$B$7322,"&lt;="&amp;$B$4)</f>
        <v>0</v>
      </c>
      <c r="AG463" s="165">
        <f>COUNTIFS(BITACORA!$C$4:$C$7322,$B$7:$B$501,BITACORA!$E$4:$E$7322,$E$6:$AM$6,BITACORA!$B$4:$B$7322,"&gt;="&amp;$B$3,BITACORA!$B$4:$B$7322,"&lt;="&amp;$B$4)</f>
        <v>0</v>
      </c>
      <c r="AH463" s="165">
        <f>COUNTIFS(BITACORA!$C$4:$C$7322,$B$7:$B$501,BITACORA!$E$4:$E$7322,$E$6:$AM$6,BITACORA!$B$4:$B$7322,"&gt;="&amp;$B$3,BITACORA!$B$4:$B$7322,"&lt;="&amp;$B$4)</f>
        <v>0</v>
      </c>
      <c r="AI463" s="165">
        <f>COUNTIFS(BITACORA!$C$4:$C$7322,$B$7:$B$501,BITACORA!$E$4:$E$7322,$E$6:$AM$6,BITACORA!$B$4:$B$7322,"&gt;="&amp;$B$3,BITACORA!$B$4:$B$7322,"&lt;="&amp;$B$4)</f>
        <v>0</v>
      </c>
      <c r="AJ463" s="165">
        <f>COUNTIFS(BITACORA!$C$4:$C$7322,$B$7:$B$501,BITACORA!$E$4:$E$7322,$E$6:$AM$6,BITACORA!$B$4:$B$7322,"&gt;="&amp;$B$3,BITACORA!$B$4:$B$7322,"&lt;="&amp;$B$4)</f>
        <v>0</v>
      </c>
      <c r="AK463" s="165">
        <f>COUNTIFS(BITACORA!$C$4:$C$7322,$B$7:$B$501,BITACORA!$E$4:$E$7322,$E$6:$AM$6,BITACORA!$B$4:$B$7322,"&gt;="&amp;$B$3,BITACORA!$B$4:$B$7322,"&lt;="&amp;$B$4)</f>
        <v>0</v>
      </c>
      <c r="AL463" s="165">
        <f>COUNTIFS(BITACORA!$C$4:$C$7322,$B$7:$B$501,BITACORA!$E$4:$E$7322,$E$6:$AM$6,BITACORA!$B$4:$B$7322,"&gt;="&amp;$B$3,BITACORA!$B$4:$B$7322,"&lt;="&amp;$B$4)</f>
        <v>0</v>
      </c>
      <c r="AM463" s="165">
        <f>COUNTIFS(BITACORA!$C$4:$C$7322,$B$7:$B$501,BITACORA!$E$4:$E$7322,$E$6:$AM$6,BITACORA!$B$4:$B$7322,"&gt;="&amp;$B$3,BITACORA!$B$4:$B$7322,"&lt;="&amp;$B$4)</f>
        <v>0</v>
      </c>
    </row>
    <row r="464" spans="1:39">
      <c r="A464" s="141"/>
      <c r="B464" s="165"/>
      <c r="C464" s="165"/>
      <c r="D464" s="164">
        <f t="shared" si="0"/>
        <v>0</v>
      </c>
      <c r="E464" s="165">
        <f>COUNTIFS(BITACORA!$C$4:$C$7322,$B$7:$B$501,BITACORA!$E$4:$E$7322,$E$6:$AM$6,BITACORA!$B$4:$B$7322,"&gt;="&amp;$B$3,BITACORA!$B$4:$B$7322,"&lt;="&amp;$B$4)</f>
        <v>0</v>
      </c>
      <c r="F464" s="165">
        <f>COUNTIFS(BITACORA!$C$4:$C$7322,$B$7:$B$501,BITACORA!$E$4:$E$7322,$E$6:$AM$6,BITACORA!$B$4:$B$7322,"&gt;="&amp;$B$3,BITACORA!$B$4:$B$7322,"&lt;="&amp;$B$4)</f>
        <v>0</v>
      </c>
      <c r="G464" s="165">
        <f>COUNTIFS(BITACORA!$C$4:$C$7322,$B$7:$B$501,BITACORA!$E$4:$E$7322,$E$6:$AM$6,BITACORA!$B$4:$B$7322,"&gt;="&amp;$B$3,BITACORA!$B$4:$B$7322,"&lt;="&amp;$B$4)</f>
        <v>0</v>
      </c>
      <c r="H464" s="165">
        <f>COUNTIFS(BITACORA!$C$4:$C$7322,$B$7:$B$501,BITACORA!$E$4:$E$7322,$E$6:$AM$6,BITACORA!$B$4:$B$7322,"&gt;="&amp;$B$3,BITACORA!$B$4:$B$7322,"&lt;="&amp;$B$4)</f>
        <v>0</v>
      </c>
      <c r="I464" s="165">
        <f>COUNTIFS(BITACORA!$C$4:$C$7322,$B$7:$B$501,BITACORA!$E$4:$E$7322,$E$6:$AM$6,BITACORA!$B$4:$B$7322,"&gt;="&amp;$B$3,BITACORA!$B$4:$B$7322,"&lt;="&amp;$B$4)</f>
        <v>0</v>
      </c>
      <c r="J464" s="165">
        <f>COUNTIFS(BITACORA!$C$4:$C$7322,$B$7:$B$501,BITACORA!$E$4:$E$7322,$E$6:$AM$6,BITACORA!$B$4:$B$7322,"&gt;="&amp;$B$3,BITACORA!$B$4:$B$7322,"&lt;="&amp;$B$4)</f>
        <v>0</v>
      </c>
      <c r="K464" s="165">
        <f>COUNTIFS(BITACORA!$C$4:$C$7322,$B$7:$B$501,BITACORA!$E$4:$E$7322,$E$6:$AM$6,BITACORA!$B$4:$B$7322,"&gt;="&amp;$B$3,BITACORA!$B$4:$B$7322,"&lt;="&amp;$B$4)</f>
        <v>0</v>
      </c>
      <c r="L464" s="165">
        <f>COUNTIFS(BITACORA!$C$4:$C$7322,$B$7:$B$501,BITACORA!$E$4:$E$7322,$E$6:$AM$6,BITACORA!$B$4:$B$7322,"&gt;="&amp;$B$3,BITACORA!$B$4:$B$7322,"&lt;="&amp;$B$4)</f>
        <v>0</v>
      </c>
      <c r="M464" s="165">
        <f>COUNTIFS(BITACORA!$C$4:$C$7322,$B$7:$B$501,BITACORA!$E$4:$E$7322,$E$6:$AM$6,BITACORA!$B$4:$B$7322,"&gt;="&amp;$B$3,BITACORA!$B$4:$B$7322,"&lt;="&amp;$B$4)</f>
        <v>0</v>
      </c>
      <c r="N464" s="165">
        <f>COUNTIFS(BITACORA!$C$4:$C$7322,$B$7:$B$501,BITACORA!$E$4:$E$7322,$E$6:$AM$6,BITACORA!$B$4:$B$7322,"&gt;="&amp;$B$3,BITACORA!$B$4:$B$7322,"&lt;="&amp;$B$4)</f>
        <v>0</v>
      </c>
      <c r="O464" s="165">
        <f>COUNTIFS(BITACORA!$C$4:$C$7322,$B$7:$B$501,BITACORA!$E$4:$E$7322,$E$6:$AM$6,BITACORA!$B$4:$B$7322,"&gt;="&amp;$B$3,BITACORA!$B$4:$B$7322,"&lt;="&amp;$B$4)</f>
        <v>0</v>
      </c>
      <c r="P464" s="165">
        <f>COUNTIFS(BITACORA!$C$4:$C$7322,$B$7:$B$501,BITACORA!$E$4:$E$7322,$E$6:$AM$6,BITACORA!$B$4:$B$7322,"&gt;="&amp;$B$3,BITACORA!$B$4:$B$7322,"&lt;="&amp;$B$4)</f>
        <v>0</v>
      </c>
      <c r="Q464" s="165">
        <f>COUNTIFS(BITACORA!$C$4:$C$7322,$B$7:$B$501,BITACORA!$E$4:$E$7322,$E$6:$AM$6,BITACORA!$B$4:$B$7322,"&gt;="&amp;$B$3,BITACORA!$B$4:$B$7322,"&lt;="&amp;$B$4)</f>
        <v>0</v>
      </c>
      <c r="R464" s="165">
        <f>COUNTIFS(BITACORA!$C$4:$C$7322,$B$7:$B$501,BITACORA!$E$4:$E$7322,$E$6:$AM$6,BITACORA!$B$4:$B$7322,"&gt;="&amp;$B$3,BITACORA!$B$4:$B$7322,"&lt;="&amp;$B$4)</f>
        <v>0</v>
      </c>
      <c r="S464" s="165">
        <f>COUNTIFS(BITACORA!$C$4:$C$7322,$B$7:$B$501,BITACORA!$E$4:$E$7322,$E$6:$AM$6,BITACORA!$B$4:$B$7322,"&gt;="&amp;$B$3,BITACORA!$B$4:$B$7322,"&lt;="&amp;$B$4)</f>
        <v>0</v>
      </c>
      <c r="T464" s="165">
        <f>COUNTIFS(BITACORA!$C$4:$C$7322,$B$7:$B$501,BITACORA!$E$4:$E$7322,$E$6:$AM$6,BITACORA!$B$4:$B$7322,"&gt;="&amp;$B$3,BITACORA!$B$4:$B$7322,"&lt;="&amp;$B$4)</f>
        <v>0</v>
      </c>
      <c r="U464" s="165">
        <f>COUNTIFS(BITACORA!$C$4:$C$7322,$B$7:$B$501,BITACORA!$E$4:$E$7322,$E$6:$AM$6,BITACORA!$B$4:$B$7322,"&gt;="&amp;$B$3,BITACORA!$B$4:$B$7322,"&lt;="&amp;$B$4)</f>
        <v>0</v>
      </c>
      <c r="V464" s="165">
        <f>COUNTIFS(BITACORA!$C$4:$C$7322,$B$7:$B$501,BITACORA!$E$4:$E$7322,$E$6:$AM$6,BITACORA!$B$4:$B$7322,"&gt;="&amp;$B$3,BITACORA!$B$4:$B$7322,"&lt;="&amp;$B$4)</f>
        <v>0</v>
      </c>
      <c r="W464" s="165">
        <f>COUNTIFS(BITACORA!$C$4:$C$7322,$B$7:$B$501,BITACORA!$E$4:$E$7322,$E$6:$AM$6,BITACORA!$B$4:$B$7322,"&gt;="&amp;$B$3,BITACORA!$B$4:$B$7322,"&lt;="&amp;$B$4)</f>
        <v>0</v>
      </c>
      <c r="X464" s="165">
        <f>COUNTIFS(BITACORA!$C$4:$C$7322,$B$7:$B$501,BITACORA!$E$4:$E$7322,$E$6:$AM$6,BITACORA!$B$4:$B$7322,"&gt;="&amp;$B$3,BITACORA!$B$4:$B$7322,"&lt;="&amp;$B$4)</f>
        <v>0</v>
      </c>
      <c r="Y464" s="165">
        <f>COUNTIFS(BITACORA!$C$4:$C$7322,$B$7:$B$501,BITACORA!$E$4:$E$7322,$E$6:$AM$6,BITACORA!$B$4:$B$7322,"&gt;="&amp;$B$3,BITACORA!$B$4:$B$7322,"&lt;="&amp;$B$4)</f>
        <v>0</v>
      </c>
      <c r="Z464" s="165">
        <f>COUNTIFS(BITACORA!$C$4:$C$7322,$B$7:$B$501,BITACORA!$E$4:$E$7322,$E$6:$AM$6,BITACORA!$B$4:$B$7322,"&gt;="&amp;$B$3,BITACORA!$B$4:$B$7322,"&lt;="&amp;$B$4)</f>
        <v>0</v>
      </c>
      <c r="AA464" s="165">
        <f>COUNTIFS(BITACORA!$C$4:$C$7322,$B$7:$B$501,BITACORA!$E$4:$E$7322,$E$6:$AM$6,BITACORA!$B$4:$B$7322,"&gt;="&amp;$B$3,BITACORA!$B$4:$B$7322,"&lt;="&amp;$B$4)</f>
        <v>0</v>
      </c>
      <c r="AB464" s="165">
        <f>COUNTIFS(BITACORA!$C$4:$C$7322,$B$7:$B$501,BITACORA!$E$4:$E$7322,$E$6:$AM$6,BITACORA!$B$4:$B$7322,"&gt;="&amp;$B$3,BITACORA!$B$4:$B$7322,"&lt;="&amp;$B$4)</f>
        <v>0</v>
      </c>
      <c r="AC464" s="165">
        <f>COUNTIFS(BITACORA!$C$4:$C$7322,$B$7:$B$501,BITACORA!$E$4:$E$7322,$E$6:$AM$6,BITACORA!$B$4:$B$7322,"&gt;="&amp;$B$3,BITACORA!$B$4:$B$7322,"&lt;="&amp;$B$4)</f>
        <v>0</v>
      </c>
      <c r="AD464" s="165">
        <f>COUNTIFS(BITACORA!$C$4:$C$7322,$B$7:$B$501,BITACORA!$E$4:$E$7322,$E$6:$AM$6,BITACORA!$B$4:$B$7322,"&gt;="&amp;$B$3,BITACORA!$B$4:$B$7322,"&lt;="&amp;$B$4)</f>
        <v>0</v>
      </c>
      <c r="AE464" s="165">
        <f>COUNTIFS(BITACORA!$C$4:$C$7322,$B$7:$B$501,BITACORA!$E$4:$E$7322,$E$6:$AM$6,BITACORA!$B$4:$B$7322,"&gt;="&amp;$B$3,BITACORA!$B$4:$B$7322,"&lt;="&amp;$B$4)</f>
        <v>0</v>
      </c>
      <c r="AF464" s="165">
        <f>COUNTIFS(BITACORA!$C$4:$C$7322,$B$7:$B$501,BITACORA!$E$4:$E$7322,$E$6:$AM$6,BITACORA!$B$4:$B$7322,"&gt;="&amp;$B$3,BITACORA!$B$4:$B$7322,"&lt;="&amp;$B$4)</f>
        <v>0</v>
      </c>
      <c r="AG464" s="165">
        <f>COUNTIFS(BITACORA!$C$4:$C$7322,$B$7:$B$501,BITACORA!$E$4:$E$7322,$E$6:$AM$6,BITACORA!$B$4:$B$7322,"&gt;="&amp;$B$3,BITACORA!$B$4:$B$7322,"&lt;="&amp;$B$4)</f>
        <v>0</v>
      </c>
      <c r="AH464" s="165">
        <f>COUNTIFS(BITACORA!$C$4:$C$7322,$B$7:$B$501,BITACORA!$E$4:$E$7322,$E$6:$AM$6,BITACORA!$B$4:$B$7322,"&gt;="&amp;$B$3,BITACORA!$B$4:$B$7322,"&lt;="&amp;$B$4)</f>
        <v>0</v>
      </c>
      <c r="AI464" s="165">
        <f>COUNTIFS(BITACORA!$C$4:$C$7322,$B$7:$B$501,BITACORA!$E$4:$E$7322,$E$6:$AM$6,BITACORA!$B$4:$B$7322,"&gt;="&amp;$B$3,BITACORA!$B$4:$B$7322,"&lt;="&amp;$B$4)</f>
        <v>0</v>
      </c>
      <c r="AJ464" s="165">
        <f>COUNTIFS(BITACORA!$C$4:$C$7322,$B$7:$B$501,BITACORA!$E$4:$E$7322,$E$6:$AM$6,BITACORA!$B$4:$B$7322,"&gt;="&amp;$B$3,BITACORA!$B$4:$B$7322,"&lt;="&amp;$B$4)</f>
        <v>0</v>
      </c>
      <c r="AK464" s="165">
        <f>COUNTIFS(BITACORA!$C$4:$C$7322,$B$7:$B$501,BITACORA!$E$4:$E$7322,$E$6:$AM$6,BITACORA!$B$4:$B$7322,"&gt;="&amp;$B$3,BITACORA!$B$4:$B$7322,"&lt;="&amp;$B$4)</f>
        <v>0</v>
      </c>
      <c r="AL464" s="165">
        <f>COUNTIFS(BITACORA!$C$4:$C$7322,$B$7:$B$501,BITACORA!$E$4:$E$7322,$E$6:$AM$6,BITACORA!$B$4:$B$7322,"&gt;="&amp;$B$3,BITACORA!$B$4:$B$7322,"&lt;="&amp;$B$4)</f>
        <v>0</v>
      </c>
      <c r="AM464" s="165">
        <f>COUNTIFS(BITACORA!$C$4:$C$7322,$B$7:$B$501,BITACORA!$E$4:$E$7322,$E$6:$AM$6,BITACORA!$B$4:$B$7322,"&gt;="&amp;$B$3,BITACORA!$B$4:$B$7322,"&lt;="&amp;$B$4)</f>
        <v>0</v>
      </c>
    </row>
    <row r="465" spans="1:39">
      <c r="A465" s="141"/>
      <c r="B465" s="165"/>
      <c r="C465" s="165"/>
      <c r="D465" s="164">
        <f t="shared" si="0"/>
        <v>0</v>
      </c>
      <c r="E465" s="165">
        <f>COUNTIFS(BITACORA!$C$4:$C$7322,$B$7:$B$501,BITACORA!$E$4:$E$7322,$E$6:$AM$6,BITACORA!$B$4:$B$7322,"&gt;="&amp;$B$3,BITACORA!$B$4:$B$7322,"&lt;="&amp;$B$4)</f>
        <v>0</v>
      </c>
      <c r="F465" s="165">
        <f>COUNTIFS(BITACORA!$C$4:$C$7322,$B$7:$B$501,BITACORA!$E$4:$E$7322,$E$6:$AM$6,BITACORA!$B$4:$B$7322,"&gt;="&amp;$B$3,BITACORA!$B$4:$B$7322,"&lt;="&amp;$B$4)</f>
        <v>0</v>
      </c>
      <c r="G465" s="165">
        <f>COUNTIFS(BITACORA!$C$4:$C$7322,$B$7:$B$501,BITACORA!$E$4:$E$7322,$E$6:$AM$6,BITACORA!$B$4:$B$7322,"&gt;="&amp;$B$3,BITACORA!$B$4:$B$7322,"&lt;="&amp;$B$4)</f>
        <v>0</v>
      </c>
      <c r="H465" s="165">
        <f>COUNTIFS(BITACORA!$C$4:$C$7322,$B$7:$B$501,BITACORA!$E$4:$E$7322,$E$6:$AM$6,BITACORA!$B$4:$B$7322,"&gt;="&amp;$B$3,BITACORA!$B$4:$B$7322,"&lt;="&amp;$B$4)</f>
        <v>0</v>
      </c>
      <c r="I465" s="165">
        <f>COUNTIFS(BITACORA!$C$4:$C$7322,$B$7:$B$501,BITACORA!$E$4:$E$7322,$E$6:$AM$6,BITACORA!$B$4:$B$7322,"&gt;="&amp;$B$3,BITACORA!$B$4:$B$7322,"&lt;="&amp;$B$4)</f>
        <v>0</v>
      </c>
      <c r="J465" s="165">
        <f>COUNTIFS(BITACORA!$C$4:$C$7322,$B$7:$B$501,BITACORA!$E$4:$E$7322,$E$6:$AM$6,BITACORA!$B$4:$B$7322,"&gt;="&amp;$B$3,BITACORA!$B$4:$B$7322,"&lt;="&amp;$B$4)</f>
        <v>0</v>
      </c>
      <c r="K465" s="165">
        <f>COUNTIFS(BITACORA!$C$4:$C$7322,$B$7:$B$501,BITACORA!$E$4:$E$7322,$E$6:$AM$6,BITACORA!$B$4:$B$7322,"&gt;="&amp;$B$3,BITACORA!$B$4:$B$7322,"&lt;="&amp;$B$4)</f>
        <v>0</v>
      </c>
      <c r="L465" s="165">
        <f>COUNTIFS(BITACORA!$C$4:$C$7322,$B$7:$B$501,BITACORA!$E$4:$E$7322,$E$6:$AM$6,BITACORA!$B$4:$B$7322,"&gt;="&amp;$B$3,BITACORA!$B$4:$B$7322,"&lt;="&amp;$B$4)</f>
        <v>0</v>
      </c>
      <c r="M465" s="165">
        <f>COUNTIFS(BITACORA!$C$4:$C$7322,$B$7:$B$501,BITACORA!$E$4:$E$7322,$E$6:$AM$6,BITACORA!$B$4:$B$7322,"&gt;="&amp;$B$3,BITACORA!$B$4:$B$7322,"&lt;="&amp;$B$4)</f>
        <v>0</v>
      </c>
      <c r="N465" s="165">
        <f>COUNTIFS(BITACORA!$C$4:$C$7322,$B$7:$B$501,BITACORA!$E$4:$E$7322,$E$6:$AM$6,BITACORA!$B$4:$B$7322,"&gt;="&amp;$B$3,BITACORA!$B$4:$B$7322,"&lt;="&amp;$B$4)</f>
        <v>0</v>
      </c>
      <c r="O465" s="165">
        <f>COUNTIFS(BITACORA!$C$4:$C$7322,$B$7:$B$501,BITACORA!$E$4:$E$7322,$E$6:$AM$6,BITACORA!$B$4:$B$7322,"&gt;="&amp;$B$3,BITACORA!$B$4:$B$7322,"&lt;="&amp;$B$4)</f>
        <v>0</v>
      </c>
      <c r="P465" s="165">
        <f>COUNTIFS(BITACORA!$C$4:$C$7322,$B$7:$B$501,BITACORA!$E$4:$E$7322,$E$6:$AM$6,BITACORA!$B$4:$B$7322,"&gt;="&amp;$B$3,BITACORA!$B$4:$B$7322,"&lt;="&amp;$B$4)</f>
        <v>0</v>
      </c>
      <c r="Q465" s="165">
        <f>COUNTIFS(BITACORA!$C$4:$C$7322,$B$7:$B$501,BITACORA!$E$4:$E$7322,$E$6:$AM$6,BITACORA!$B$4:$B$7322,"&gt;="&amp;$B$3,BITACORA!$B$4:$B$7322,"&lt;="&amp;$B$4)</f>
        <v>0</v>
      </c>
      <c r="R465" s="165">
        <f>COUNTIFS(BITACORA!$C$4:$C$7322,$B$7:$B$501,BITACORA!$E$4:$E$7322,$E$6:$AM$6,BITACORA!$B$4:$B$7322,"&gt;="&amp;$B$3,BITACORA!$B$4:$B$7322,"&lt;="&amp;$B$4)</f>
        <v>0</v>
      </c>
      <c r="S465" s="165">
        <f>COUNTIFS(BITACORA!$C$4:$C$7322,$B$7:$B$501,BITACORA!$E$4:$E$7322,$E$6:$AM$6,BITACORA!$B$4:$B$7322,"&gt;="&amp;$B$3,BITACORA!$B$4:$B$7322,"&lt;="&amp;$B$4)</f>
        <v>0</v>
      </c>
      <c r="T465" s="165">
        <f>COUNTIFS(BITACORA!$C$4:$C$7322,$B$7:$B$501,BITACORA!$E$4:$E$7322,$E$6:$AM$6,BITACORA!$B$4:$B$7322,"&gt;="&amp;$B$3,BITACORA!$B$4:$B$7322,"&lt;="&amp;$B$4)</f>
        <v>0</v>
      </c>
      <c r="U465" s="165">
        <f>COUNTIFS(BITACORA!$C$4:$C$7322,$B$7:$B$501,BITACORA!$E$4:$E$7322,$E$6:$AM$6,BITACORA!$B$4:$B$7322,"&gt;="&amp;$B$3,BITACORA!$B$4:$B$7322,"&lt;="&amp;$B$4)</f>
        <v>0</v>
      </c>
      <c r="V465" s="165">
        <f>COUNTIFS(BITACORA!$C$4:$C$7322,$B$7:$B$501,BITACORA!$E$4:$E$7322,$E$6:$AM$6,BITACORA!$B$4:$B$7322,"&gt;="&amp;$B$3,BITACORA!$B$4:$B$7322,"&lt;="&amp;$B$4)</f>
        <v>0</v>
      </c>
      <c r="W465" s="165">
        <f>COUNTIFS(BITACORA!$C$4:$C$7322,$B$7:$B$501,BITACORA!$E$4:$E$7322,$E$6:$AM$6,BITACORA!$B$4:$B$7322,"&gt;="&amp;$B$3,BITACORA!$B$4:$B$7322,"&lt;="&amp;$B$4)</f>
        <v>0</v>
      </c>
      <c r="X465" s="165">
        <f>COUNTIFS(BITACORA!$C$4:$C$7322,$B$7:$B$501,BITACORA!$E$4:$E$7322,$E$6:$AM$6,BITACORA!$B$4:$B$7322,"&gt;="&amp;$B$3,BITACORA!$B$4:$B$7322,"&lt;="&amp;$B$4)</f>
        <v>0</v>
      </c>
      <c r="Y465" s="165">
        <f>COUNTIFS(BITACORA!$C$4:$C$7322,$B$7:$B$501,BITACORA!$E$4:$E$7322,$E$6:$AM$6,BITACORA!$B$4:$B$7322,"&gt;="&amp;$B$3,BITACORA!$B$4:$B$7322,"&lt;="&amp;$B$4)</f>
        <v>0</v>
      </c>
      <c r="Z465" s="165">
        <f>COUNTIFS(BITACORA!$C$4:$C$7322,$B$7:$B$501,BITACORA!$E$4:$E$7322,$E$6:$AM$6,BITACORA!$B$4:$B$7322,"&gt;="&amp;$B$3,BITACORA!$B$4:$B$7322,"&lt;="&amp;$B$4)</f>
        <v>0</v>
      </c>
      <c r="AA465" s="165">
        <f>COUNTIFS(BITACORA!$C$4:$C$7322,$B$7:$B$501,BITACORA!$E$4:$E$7322,$E$6:$AM$6,BITACORA!$B$4:$B$7322,"&gt;="&amp;$B$3,BITACORA!$B$4:$B$7322,"&lt;="&amp;$B$4)</f>
        <v>0</v>
      </c>
      <c r="AB465" s="165">
        <f>COUNTIFS(BITACORA!$C$4:$C$7322,$B$7:$B$501,BITACORA!$E$4:$E$7322,$E$6:$AM$6,BITACORA!$B$4:$B$7322,"&gt;="&amp;$B$3,BITACORA!$B$4:$B$7322,"&lt;="&amp;$B$4)</f>
        <v>0</v>
      </c>
      <c r="AC465" s="165">
        <f>COUNTIFS(BITACORA!$C$4:$C$7322,$B$7:$B$501,BITACORA!$E$4:$E$7322,$E$6:$AM$6,BITACORA!$B$4:$B$7322,"&gt;="&amp;$B$3,BITACORA!$B$4:$B$7322,"&lt;="&amp;$B$4)</f>
        <v>0</v>
      </c>
      <c r="AD465" s="165">
        <f>COUNTIFS(BITACORA!$C$4:$C$7322,$B$7:$B$501,BITACORA!$E$4:$E$7322,$E$6:$AM$6,BITACORA!$B$4:$B$7322,"&gt;="&amp;$B$3,BITACORA!$B$4:$B$7322,"&lt;="&amp;$B$4)</f>
        <v>0</v>
      </c>
      <c r="AE465" s="165">
        <f>COUNTIFS(BITACORA!$C$4:$C$7322,$B$7:$B$501,BITACORA!$E$4:$E$7322,$E$6:$AM$6,BITACORA!$B$4:$B$7322,"&gt;="&amp;$B$3,BITACORA!$B$4:$B$7322,"&lt;="&amp;$B$4)</f>
        <v>0</v>
      </c>
      <c r="AF465" s="165">
        <f>COUNTIFS(BITACORA!$C$4:$C$7322,$B$7:$B$501,BITACORA!$E$4:$E$7322,$E$6:$AM$6,BITACORA!$B$4:$B$7322,"&gt;="&amp;$B$3,BITACORA!$B$4:$B$7322,"&lt;="&amp;$B$4)</f>
        <v>0</v>
      </c>
      <c r="AG465" s="165">
        <f>COUNTIFS(BITACORA!$C$4:$C$7322,$B$7:$B$501,BITACORA!$E$4:$E$7322,$E$6:$AM$6,BITACORA!$B$4:$B$7322,"&gt;="&amp;$B$3,BITACORA!$B$4:$B$7322,"&lt;="&amp;$B$4)</f>
        <v>0</v>
      </c>
      <c r="AH465" s="165">
        <f>COUNTIFS(BITACORA!$C$4:$C$7322,$B$7:$B$501,BITACORA!$E$4:$E$7322,$E$6:$AM$6,BITACORA!$B$4:$B$7322,"&gt;="&amp;$B$3,BITACORA!$B$4:$B$7322,"&lt;="&amp;$B$4)</f>
        <v>0</v>
      </c>
      <c r="AI465" s="165">
        <f>COUNTIFS(BITACORA!$C$4:$C$7322,$B$7:$B$501,BITACORA!$E$4:$E$7322,$E$6:$AM$6,BITACORA!$B$4:$B$7322,"&gt;="&amp;$B$3,BITACORA!$B$4:$B$7322,"&lt;="&amp;$B$4)</f>
        <v>0</v>
      </c>
      <c r="AJ465" s="165">
        <f>COUNTIFS(BITACORA!$C$4:$C$7322,$B$7:$B$501,BITACORA!$E$4:$E$7322,$E$6:$AM$6,BITACORA!$B$4:$B$7322,"&gt;="&amp;$B$3,BITACORA!$B$4:$B$7322,"&lt;="&amp;$B$4)</f>
        <v>0</v>
      </c>
      <c r="AK465" s="165">
        <f>COUNTIFS(BITACORA!$C$4:$C$7322,$B$7:$B$501,BITACORA!$E$4:$E$7322,$E$6:$AM$6,BITACORA!$B$4:$B$7322,"&gt;="&amp;$B$3,BITACORA!$B$4:$B$7322,"&lt;="&amp;$B$4)</f>
        <v>0</v>
      </c>
      <c r="AL465" s="165">
        <f>COUNTIFS(BITACORA!$C$4:$C$7322,$B$7:$B$501,BITACORA!$E$4:$E$7322,$E$6:$AM$6,BITACORA!$B$4:$B$7322,"&gt;="&amp;$B$3,BITACORA!$B$4:$B$7322,"&lt;="&amp;$B$4)</f>
        <v>0</v>
      </c>
      <c r="AM465" s="165">
        <f>COUNTIFS(BITACORA!$C$4:$C$7322,$B$7:$B$501,BITACORA!$E$4:$E$7322,$E$6:$AM$6,BITACORA!$B$4:$B$7322,"&gt;="&amp;$B$3,BITACORA!$B$4:$B$7322,"&lt;="&amp;$B$4)</f>
        <v>0</v>
      </c>
    </row>
    <row r="466" spans="1:39">
      <c r="A466" s="141"/>
      <c r="B466" s="165"/>
      <c r="C466" s="165"/>
      <c r="D466" s="164">
        <f t="shared" si="0"/>
        <v>0</v>
      </c>
      <c r="E466" s="165">
        <f>COUNTIFS(BITACORA!$C$4:$C$7322,$B$7:$B$501,BITACORA!$E$4:$E$7322,$E$6:$AM$6,BITACORA!$B$4:$B$7322,"&gt;="&amp;$B$3,BITACORA!$B$4:$B$7322,"&lt;="&amp;$B$4)</f>
        <v>0</v>
      </c>
      <c r="F466" s="165">
        <f>COUNTIFS(BITACORA!$C$4:$C$7322,$B$7:$B$501,BITACORA!$E$4:$E$7322,$E$6:$AM$6,BITACORA!$B$4:$B$7322,"&gt;="&amp;$B$3,BITACORA!$B$4:$B$7322,"&lt;="&amp;$B$4)</f>
        <v>0</v>
      </c>
      <c r="G466" s="165">
        <f>COUNTIFS(BITACORA!$C$4:$C$7322,$B$7:$B$501,BITACORA!$E$4:$E$7322,$E$6:$AM$6,BITACORA!$B$4:$B$7322,"&gt;="&amp;$B$3,BITACORA!$B$4:$B$7322,"&lt;="&amp;$B$4)</f>
        <v>0</v>
      </c>
      <c r="H466" s="165">
        <f>COUNTIFS(BITACORA!$C$4:$C$7322,$B$7:$B$501,BITACORA!$E$4:$E$7322,$E$6:$AM$6,BITACORA!$B$4:$B$7322,"&gt;="&amp;$B$3,BITACORA!$B$4:$B$7322,"&lt;="&amp;$B$4)</f>
        <v>0</v>
      </c>
      <c r="I466" s="165">
        <f>COUNTIFS(BITACORA!$C$4:$C$7322,$B$7:$B$501,BITACORA!$E$4:$E$7322,$E$6:$AM$6,BITACORA!$B$4:$B$7322,"&gt;="&amp;$B$3,BITACORA!$B$4:$B$7322,"&lt;="&amp;$B$4)</f>
        <v>0</v>
      </c>
      <c r="J466" s="165">
        <f>COUNTIFS(BITACORA!$C$4:$C$7322,$B$7:$B$501,BITACORA!$E$4:$E$7322,$E$6:$AM$6,BITACORA!$B$4:$B$7322,"&gt;="&amp;$B$3,BITACORA!$B$4:$B$7322,"&lt;="&amp;$B$4)</f>
        <v>0</v>
      </c>
      <c r="K466" s="165">
        <f>COUNTIFS(BITACORA!$C$4:$C$7322,$B$7:$B$501,BITACORA!$E$4:$E$7322,$E$6:$AM$6,BITACORA!$B$4:$B$7322,"&gt;="&amp;$B$3,BITACORA!$B$4:$B$7322,"&lt;="&amp;$B$4)</f>
        <v>0</v>
      </c>
      <c r="L466" s="165">
        <f>COUNTIFS(BITACORA!$C$4:$C$7322,$B$7:$B$501,BITACORA!$E$4:$E$7322,$E$6:$AM$6,BITACORA!$B$4:$B$7322,"&gt;="&amp;$B$3,BITACORA!$B$4:$B$7322,"&lt;="&amp;$B$4)</f>
        <v>0</v>
      </c>
      <c r="M466" s="165">
        <f>COUNTIFS(BITACORA!$C$4:$C$7322,$B$7:$B$501,BITACORA!$E$4:$E$7322,$E$6:$AM$6,BITACORA!$B$4:$B$7322,"&gt;="&amp;$B$3,BITACORA!$B$4:$B$7322,"&lt;="&amp;$B$4)</f>
        <v>0</v>
      </c>
      <c r="N466" s="165">
        <f>COUNTIFS(BITACORA!$C$4:$C$7322,$B$7:$B$501,BITACORA!$E$4:$E$7322,$E$6:$AM$6,BITACORA!$B$4:$B$7322,"&gt;="&amp;$B$3,BITACORA!$B$4:$B$7322,"&lt;="&amp;$B$4)</f>
        <v>0</v>
      </c>
      <c r="O466" s="165">
        <f>COUNTIFS(BITACORA!$C$4:$C$7322,$B$7:$B$501,BITACORA!$E$4:$E$7322,$E$6:$AM$6,BITACORA!$B$4:$B$7322,"&gt;="&amp;$B$3,BITACORA!$B$4:$B$7322,"&lt;="&amp;$B$4)</f>
        <v>0</v>
      </c>
      <c r="P466" s="165">
        <f>COUNTIFS(BITACORA!$C$4:$C$7322,$B$7:$B$501,BITACORA!$E$4:$E$7322,$E$6:$AM$6,BITACORA!$B$4:$B$7322,"&gt;="&amp;$B$3,BITACORA!$B$4:$B$7322,"&lt;="&amp;$B$4)</f>
        <v>0</v>
      </c>
      <c r="Q466" s="165">
        <f>COUNTIFS(BITACORA!$C$4:$C$7322,$B$7:$B$501,BITACORA!$E$4:$E$7322,$E$6:$AM$6,BITACORA!$B$4:$B$7322,"&gt;="&amp;$B$3,BITACORA!$B$4:$B$7322,"&lt;="&amp;$B$4)</f>
        <v>0</v>
      </c>
      <c r="R466" s="165">
        <f>COUNTIFS(BITACORA!$C$4:$C$7322,$B$7:$B$501,BITACORA!$E$4:$E$7322,$E$6:$AM$6,BITACORA!$B$4:$B$7322,"&gt;="&amp;$B$3,BITACORA!$B$4:$B$7322,"&lt;="&amp;$B$4)</f>
        <v>0</v>
      </c>
      <c r="S466" s="165">
        <f>COUNTIFS(BITACORA!$C$4:$C$7322,$B$7:$B$501,BITACORA!$E$4:$E$7322,$E$6:$AM$6,BITACORA!$B$4:$B$7322,"&gt;="&amp;$B$3,BITACORA!$B$4:$B$7322,"&lt;="&amp;$B$4)</f>
        <v>0</v>
      </c>
      <c r="T466" s="165">
        <f>COUNTIFS(BITACORA!$C$4:$C$7322,$B$7:$B$501,BITACORA!$E$4:$E$7322,$E$6:$AM$6,BITACORA!$B$4:$B$7322,"&gt;="&amp;$B$3,BITACORA!$B$4:$B$7322,"&lt;="&amp;$B$4)</f>
        <v>0</v>
      </c>
      <c r="U466" s="165">
        <f>COUNTIFS(BITACORA!$C$4:$C$7322,$B$7:$B$501,BITACORA!$E$4:$E$7322,$E$6:$AM$6,BITACORA!$B$4:$B$7322,"&gt;="&amp;$B$3,BITACORA!$B$4:$B$7322,"&lt;="&amp;$B$4)</f>
        <v>0</v>
      </c>
      <c r="V466" s="165">
        <f>COUNTIFS(BITACORA!$C$4:$C$7322,$B$7:$B$501,BITACORA!$E$4:$E$7322,$E$6:$AM$6,BITACORA!$B$4:$B$7322,"&gt;="&amp;$B$3,BITACORA!$B$4:$B$7322,"&lt;="&amp;$B$4)</f>
        <v>0</v>
      </c>
      <c r="W466" s="165">
        <f>COUNTIFS(BITACORA!$C$4:$C$7322,$B$7:$B$501,BITACORA!$E$4:$E$7322,$E$6:$AM$6,BITACORA!$B$4:$B$7322,"&gt;="&amp;$B$3,BITACORA!$B$4:$B$7322,"&lt;="&amp;$B$4)</f>
        <v>0</v>
      </c>
      <c r="X466" s="165">
        <f>COUNTIFS(BITACORA!$C$4:$C$7322,$B$7:$B$501,BITACORA!$E$4:$E$7322,$E$6:$AM$6,BITACORA!$B$4:$B$7322,"&gt;="&amp;$B$3,BITACORA!$B$4:$B$7322,"&lt;="&amp;$B$4)</f>
        <v>0</v>
      </c>
      <c r="Y466" s="165">
        <f>COUNTIFS(BITACORA!$C$4:$C$7322,$B$7:$B$501,BITACORA!$E$4:$E$7322,$E$6:$AM$6,BITACORA!$B$4:$B$7322,"&gt;="&amp;$B$3,BITACORA!$B$4:$B$7322,"&lt;="&amp;$B$4)</f>
        <v>0</v>
      </c>
      <c r="Z466" s="165">
        <f>COUNTIFS(BITACORA!$C$4:$C$7322,$B$7:$B$501,BITACORA!$E$4:$E$7322,$E$6:$AM$6,BITACORA!$B$4:$B$7322,"&gt;="&amp;$B$3,BITACORA!$B$4:$B$7322,"&lt;="&amp;$B$4)</f>
        <v>0</v>
      </c>
      <c r="AA466" s="165">
        <f>COUNTIFS(BITACORA!$C$4:$C$7322,$B$7:$B$501,BITACORA!$E$4:$E$7322,$E$6:$AM$6,BITACORA!$B$4:$B$7322,"&gt;="&amp;$B$3,BITACORA!$B$4:$B$7322,"&lt;="&amp;$B$4)</f>
        <v>0</v>
      </c>
      <c r="AB466" s="165">
        <f>COUNTIFS(BITACORA!$C$4:$C$7322,$B$7:$B$501,BITACORA!$E$4:$E$7322,$E$6:$AM$6,BITACORA!$B$4:$B$7322,"&gt;="&amp;$B$3,BITACORA!$B$4:$B$7322,"&lt;="&amp;$B$4)</f>
        <v>0</v>
      </c>
      <c r="AC466" s="165">
        <f>COUNTIFS(BITACORA!$C$4:$C$7322,$B$7:$B$501,BITACORA!$E$4:$E$7322,$E$6:$AM$6,BITACORA!$B$4:$B$7322,"&gt;="&amp;$B$3,BITACORA!$B$4:$B$7322,"&lt;="&amp;$B$4)</f>
        <v>0</v>
      </c>
      <c r="AD466" s="165">
        <f>COUNTIFS(BITACORA!$C$4:$C$7322,$B$7:$B$501,BITACORA!$E$4:$E$7322,$E$6:$AM$6,BITACORA!$B$4:$B$7322,"&gt;="&amp;$B$3,BITACORA!$B$4:$B$7322,"&lt;="&amp;$B$4)</f>
        <v>0</v>
      </c>
      <c r="AE466" s="165">
        <f>COUNTIFS(BITACORA!$C$4:$C$7322,$B$7:$B$501,BITACORA!$E$4:$E$7322,$E$6:$AM$6,BITACORA!$B$4:$B$7322,"&gt;="&amp;$B$3,BITACORA!$B$4:$B$7322,"&lt;="&amp;$B$4)</f>
        <v>0</v>
      </c>
      <c r="AF466" s="165">
        <f>COUNTIFS(BITACORA!$C$4:$C$7322,$B$7:$B$501,BITACORA!$E$4:$E$7322,$E$6:$AM$6,BITACORA!$B$4:$B$7322,"&gt;="&amp;$B$3,BITACORA!$B$4:$B$7322,"&lt;="&amp;$B$4)</f>
        <v>0</v>
      </c>
      <c r="AG466" s="165">
        <f>COUNTIFS(BITACORA!$C$4:$C$7322,$B$7:$B$501,BITACORA!$E$4:$E$7322,$E$6:$AM$6,BITACORA!$B$4:$B$7322,"&gt;="&amp;$B$3,BITACORA!$B$4:$B$7322,"&lt;="&amp;$B$4)</f>
        <v>0</v>
      </c>
      <c r="AH466" s="165">
        <f>COUNTIFS(BITACORA!$C$4:$C$7322,$B$7:$B$501,BITACORA!$E$4:$E$7322,$E$6:$AM$6,BITACORA!$B$4:$B$7322,"&gt;="&amp;$B$3,BITACORA!$B$4:$B$7322,"&lt;="&amp;$B$4)</f>
        <v>0</v>
      </c>
      <c r="AI466" s="165">
        <f>COUNTIFS(BITACORA!$C$4:$C$7322,$B$7:$B$501,BITACORA!$E$4:$E$7322,$E$6:$AM$6,BITACORA!$B$4:$B$7322,"&gt;="&amp;$B$3,BITACORA!$B$4:$B$7322,"&lt;="&amp;$B$4)</f>
        <v>0</v>
      </c>
      <c r="AJ466" s="165">
        <f>COUNTIFS(BITACORA!$C$4:$C$7322,$B$7:$B$501,BITACORA!$E$4:$E$7322,$E$6:$AM$6,BITACORA!$B$4:$B$7322,"&gt;="&amp;$B$3,BITACORA!$B$4:$B$7322,"&lt;="&amp;$B$4)</f>
        <v>0</v>
      </c>
      <c r="AK466" s="165">
        <f>COUNTIFS(BITACORA!$C$4:$C$7322,$B$7:$B$501,BITACORA!$E$4:$E$7322,$E$6:$AM$6,BITACORA!$B$4:$B$7322,"&gt;="&amp;$B$3,BITACORA!$B$4:$B$7322,"&lt;="&amp;$B$4)</f>
        <v>0</v>
      </c>
      <c r="AL466" s="165">
        <f>COUNTIFS(BITACORA!$C$4:$C$7322,$B$7:$B$501,BITACORA!$E$4:$E$7322,$E$6:$AM$6,BITACORA!$B$4:$B$7322,"&gt;="&amp;$B$3,BITACORA!$B$4:$B$7322,"&lt;="&amp;$B$4)</f>
        <v>0</v>
      </c>
      <c r="AM466" s="165">
        <f>COUNTIFS(BITACORA!$C$4:$C$7322,$B$7:$B$501,BITACORA!$E$4:$E$7322,$E$6:$AM$6,BITACORA!$B$4:$B$7322,"&gt;="&amp;$B$3,BITACORA!$B$4:$B$7322,"&lt;="&amp;$B$4)</f>
        <v>0</v>
      </c>
    </row>
    <row r="467" spans="1:39">
      <c r="A467" s="141"/>
      <c r="B467" s="165"/>
      <c r="C467" s="165"/>
      <c r="D467" s="164">
        <f t="shared" si="0"/>
        <v>0</v>
      </c>
      <c r="E467" s="165">
        <f>COUNTIFS(BITACORA!$C$4:$C$7322,$B$7:$B$501,BITACORA!$E$4:$E$7322,$E$6:$AM$6,BITACORA!$B$4:$B$7322,"&gt;="&amp;$B$3,BITACORA!$B$4:$B$7322,"&lt;="&amp;$B$4)</f>
        <v>0</v>
      </c>
      <c r="F467" s="165">
        <f>COUNTIFS(BITACORA!$C$4:$C$7322,$B$7:$B$501,BITACORA!$E$4:$E$7322,$E$6:$AM$6,BITACORA!$B$4:$B$7322,"&gt;="&amp;$B$3,BITACORA!$B$4:$B$7322,"&lt;="&amp;$B$4)</f>
        <v>0</v>
      </c>
      <c r="G467" s="165">
        <f>COUNTIFS(BITACORA!$C$4:$C$7322,$B$7:$B$501,BITACORA!$E$4:$E$7322,$E$6:$AM$6,BITACORA!$B$4:$B$7322,"&gt;="&amp;$B$3,BITACORA!$B$4:$B$7322,"&lt;="&amp;$B$4)</f>
        <v>0</v>
      </c>
      <c r="H467" s="165">
        <f>COUNTIFS(BITACORA!$C$4:$C$7322,$B$7:$B$501,BITACORA!$E$4:$E$7322,$E$6:$AM$6,BITACORA!$B$4:$B$7322,"&gt;="&amp;$B$3,BITACORA!$B$4:$B$7322,"&lt;="&amp;$B$4)</f>
        <v>0</v>
      </c>
      <c r="I467" s="165">
        <f>COUNTIFS(BITACORA!$C$4:$C$7322,$B$7:$B$501,BITACORA!$E$4:$E$7322,$E$6:$AM$6,BITACORA!$B$4:$B$7322,"&gt;="&amp;$B$3,BITACORA!$B$4:$B$7322,"&lt;="&amp;$B$4)</f>
        <v>0</v>
      </c>
      <c r="J467" s="165">
        <f>COUNTIFS(BITACORA!$C$4:$C$7322,$B$7:$B$501,BITACORA!$E$4:$E$7322,$E$6:$AM$6,BITACORA!$B$4:$B$7322,"&gt;="&amp;$B$3,BITACORA!$B$4:$B$7322,"&lt;="&amp;$B$4)</f>
        <v>0</v>
      </c>
      <c r="K467" s="165">
        <f>COUNTIFS(BITACORA!$C$4:$C$7322,$B$7:$B$501,BITACORA!$E$4:$E$7322,$E$6:$AM$6,BITACORA!$B$4:$B$7322,"&gt;="&amp;$B$3,BITACORA!$B$4:$B$7322,"&lt;="&amp;$B$4)</f>
        <v>0</v>
      </c>
      <c r="L467" s="165">
        <f>COUNTIFS(BITACORA!$C$4:$C$7322,$B$7:$B$501,BITACORA!$E$4:$E$7322,$E$6:$AM$6,BITACORA!$B$4:$B$7322,"&gt;="&amp;$B$3,BITACORA!$B$4:$B$7322,"&lt;="&amp;$B$4)</f>
        <v>0</v>
      </c>
      <c r="M467" s="165">
        <f>COUNTIFS(BITACORA!$C$4:$C$7322,$B$7:$B$501,BITACORA!$E$4:$E$7322,$E$6:$AM$6,BITACORA!$B$4:$B$7322,"&gt;="&amp;$B$3,BITACORA!$B$4:$B$7322,"&lt;="&amp;$B$4)</f>
        <v>0</v>
      </c>
      <c r="N467" s="165">
        <f>COUNTIFS(BITACORA!$C$4:$C$7322,$B$7:$B$501,BITACORA!$E$4:$E$7322,$E$6:$AM$6,BITACORA!$B$4:$B$7322,"&gt;="&amp;$B$3,BITACORA!$B$4:$B$7322,"&lt;="&amp;$B$4)</f>
        <v>0</v>
      </c>
      <c r="O467" s="165">
        <f>COUNTIFS(BITACORA!$C$4:$C$7322,$B$7:$B$501,BITACORA!$E$4:$E$7322,$E$6:$AM$6,BITACORA!$B$4:$B$7322,"&gt;="&amp;$B$3,BITACORA!$B$4:$B$7322,"&lt;="&amp;$B$4)</f>
        <v>0</v>
      </c>
      <c r="P467" s="165">
        <f>COUNTIFS(BITACORA!$C$4:$C$7322,$B$7:$B$501,BITACORA!$E$4:$E$7322,$E$6:$AM$6,BITACORA!$B$4:$B$7322,"&gt;="&amp;$B$3,BITACORA!$B$4:$B$7322,"&lt;="&amp;$B$4)</f>
        <v>0</v>
      </c>
      <c r="Q467" s="165">
        <f>COUNTIFS(BITACORA!$C$4:$C$7322,$B$7:$B$501,BITACORA!$E$4:$E$7322,$E$6:$AM$6,BITACORA!$B$4:$B$7322,"&gt;="&amp;$B$3,BITACORA!$B$4:$B$7322,"&lt;="&amp;$B$4)</f>
        <v>0</v>
      </c>
      <c r="R467" s="165">
        <f>COUNTIFS(BITACORA!$C$4:$C$7322,$B$7:$B$501,BITACORA!$E$4:$E$7322,$E$6:$AM$6,BITACORA!$B$4:$B$7322,"&gt;="&amp;$B$3,BITACORA!$B$4:$B$7322,"&lt;="&amp;$B$4)</f>
        <v>0</v>
      </c>
      <c r="S467" s="165">
        <f>COUNTIFS(BITACORA!$C$4:$C$7322,$B$7:$B$501,BITACORA!$E$4:$E$7322,$E$6:$AM$6,BITACORA!$B$4:$B$7322,"&gt;="&amp;$B$3,BITACORA!$B$4:$B$7322,"&lt;="&amp;$B$4)</f>
        <v>0</v>
      </c>
      <c r="T467" s="165">
        <f>COUNTIFS(BITACORA!$C$4:$C$7322,$B$7:$B$501,BITACORA!$E$4:$E$7322,$E$6:$AM$6,BITACORA!$B$4:$B$7322,"&gt;="&amp;$B$3,BITACORA!$B$4:$B$7322,"&lt;="&amp;$B$4)</f>
        <v>0</v>
      </c>
      <c r="U467" s="165">
        <f>COUNTIFS(BITACORA!$C$4:$C$7322,$B$7:$B$501,BITACORA!$E$4:$E$7322,$E$6:$AM$6,BITACORA!$B$4:$B$7322,"&gt;="&amp;$B$3,BITACORA!$B$4:$B$7322,"&lt;="&amp;$B$4)</f>
        <v>0</v>
      </c>
      <c r="V467" s="165">
        <f>COUNTIFS(BITACORA!$C$4:$C$7322,$B$7:$B$501,BITACORA!$E$4:$E$7322,$E$6:$AM$6,BITACORA!$B$4:$B$7322,"&gt;="&amp;$B$3,BITACORA!$B$4:$B$7322,"&lt;="&amp;$B$4)</f>
        <v>0</v>
      </c>
      <c r="W467" s="165">
        <f>COUNTIFS(BITACORA!$C$4:$C$7322,$B$7:$B$501,BITACORA!$E$4:$E$7322,$E$6:$AM$6,BITACORA!$B$4:$B$7322,"&gt;="&amp;$B$3,BITACORA!$B$4:$B$7322,"&lt;="&amp;$B$4)</f>
        <v>0</v>
      </c>
      <c r="X467" s="165">
        <f>COUNTIFS(BITACORA!$C$4:$C$7322,$B$7:$B$501,BITACORA!$E$4:$E$7322,$E$6:$AM$6,BITACORA!$B$4:$B$7322,"&gt;="&amp;$B$3,BITACORA!$B$4:$B$7322,"&lt;="&amp;$B$4)</f>
        <v>0</v>
      </c>
      <c r="Y467" s="165">
        <f>COUNTIFS(BITACORA!$C$4:$C$7322,$B$7:$B$501,BITACORA!$E$4:$E$7322,$E$6:$AM$6,BITACORA!$B$4:$B$7322,"&gt;="&amp;$B$3,BITACORA!$B$4:$B$7322,"&lt;="&amp;$B$4)</f>
        <v>0</v>
      </c>
      <c r="Z467" s="165">
        <f>COUNTIFS(BITACORA!$C$4:$C$7322,$B$7:$B$501,BITACORA!$E$4:$E$7322,$E$6:$AM$6,BITACORA!$B$4:$B$7322,"&gt;="&amp;$B$3,BITACORA!$B$4:$B$7322,"&lt;="&amp;$B$4)</f>
        <v>0</v>
      </c>
      <c r="AA467" s="165">
        <f>COUNTIFS(BITACORA!$C$4:$C$7322,$B$7:$B$501,BITACORA!$E$4:$E$7322,$E$6:$AM$6,BITACORA!$B$4:$B$7322,"&gt;="&amp;$B$3,BITACORA!$B$4:$B$7322,"&lt;="&amp;$B$4)</f>
        <v>0</v>
      </c>
      <c r="AB467" s="165">
        <f>COUNTIFS(BITACORA!$C$4:$C$7322,$B$7:$B$501,BITACORA!$E$4:$E$7322,$E$6:$AM$6,BITACORA!$B$4:$B$7322,"&gt;="&amp;$B$3,BITACORA!$B$4:$B$7322,"&lt;="&amp;$B$4)</f>
        <v>0</v>
      </c>
      <c r="AC467" s="165">
        <f>COUNTIFS(BITACORA!$C$4:$C$7322,$B$7:$B$501,BITACORA!$E$4:$E$7322,$E$6:$AM$6,BITACORA!$B$4:$B$7322,"&gt;="&amp;$B$3,BITACORA!$B$4:$B$7322,"&lt;="&amp;$B$4)</f>
        <v>0</v>
      </c>
      <c r="AD467" s="165">
        <f>COUNTIFS(BITACORA!$C$4:$C$7322,$B$7:$B$501,BITACORA!$E$4:$E$7322,$E$6:$AM$6,BITACORA!$B$4:$B$7322,"&gt;="&amp;$B$3,BITACORA!$B$4:$B$7322,"&lt;="&amp;$B$4)</f>
        <v>0</v>
      </c>
      <c r="AE467" s="165">
        <f>COUNTIFS(BITACORA!$C$4:$C$7322,$B$7:$B$501,BITACORA!$E$4:$E$7322,$E$6:$AM$6,BITACORA!$B$4:$B$7322,"&gt;="&amp;$B$3,BITACORA!$B$4:$B$7322,"&lt;="&amp;$B$4)</f>
        <v>0</v>
      </c>
      <c r="AF467" s="165">
        <f>COUNTIFS(BITACORA!$C$4:$C$7322,$B$7:$B$501,BITACORA!$E$4:$E$7322,$E$6:$AM$6,BITACORA!$B$4:$B$7322,"&gt;="&amp;$B$3,BITACORA!$B$4:$B$7322,"&lt;="&amp;$B$4)</f>
        <v>0</v>
      </c>
      <c r="AG467" s="165">
        <f>COUNTIFS(BITACORA!$C$4:$C$7322,$B$7:$B$501,BITACORA!$E$4:$E$7322,$E$6:$AM$6,BITACORA!$B$4:$B$7322,"&gt;="&amp;$B$3,BITACORA!$B$4:$B$7322,"&lt;="&amp;$B$4)</f>
        <v>0</v>
      </c>
      <c r="AH467" s="165">
        <f>COUNTIFS(BITACORA!$C$4:$C$7322,$B$7:$B$501,BITACORA!$E$4:$E$7322,$E$6:$AM$6,BITACORA!$B$4:$B$7322,"&gt;="&amp;$B$3,BITACORA!$B$4:$B$7322,"&lt;="&amp;$B$4)</f>
        <v>0</v>
      </c>
      <c r="AI467" s="165">
        <f>COUNTIFS(BITACORA!$C$4:$C$7322,$B$7:$B$501,BITACORA!$E$4:$E$7322,$E$6:$AM$6,BITACORA!$B$4:$B$7322,"&gt;="&amp;$B$3,BITACORA!$B$4:$B$7322,"&lt;="&amp;$B$4)</f>
        <v>0</v>
      </c>
      <c r="AJ467" s="165">
        <f>COUNTIFS(BITACORA!$C$4:$C$7322,$B$7:$B$501,BITACORA!$E$4:$E$7322,$E$6:$AM$6,BITACORA!$B$4:$B$7322,"&gt;="&amp;$B$3,BITACORA!$B$4:$B$7322,"&lt;="&amp;$B$4)</f>
        <v>0</v>
      </c>
      <c r="AK467" s="165">
        <f>COUNTIFS(BITACORA!$C$4:$C$7322,$B$7:$B$501,BITACORA!$E$4:$E$7322,$E$6:$AM$6,BITACORA!$B$4:$B$7322,"&gt;="&amp;$B$3,BITACORA!$B$4:$B$7322,"&lt;="&amp;$B$4)</f>
        <v>0</v>
      </c>
      <c r="AL467" s="165">
        <f>COUNTIFS(BITACORA!$C$4:$C$7322,$B$7:$B$501,BITACORA!$E$4:$E$7322,$E$6:$AM$6,BITACORA!$B$4:$B$7322,"&gt;="&amp;$B$3,BITACORA!$B$4:$B$7322,"&lt;="&amp;$B$4)</f>
        <v>0</v>
      </c>
      <c r="AM467" s="165">
        <f>COUNTIFS(BITACORA!$C$4:$C$7322,$B$7:$B$501,BITACORA!$E$4:$E$7322,$E$6:$AM$6,BITACORA!$B$4:$B$7322,"&gt;="&amp;$B$3,BITACORA!$B$4:$B$7322,"&lt;="&amp;$B$4)</f>
        <v>0</v>
      </c>
    </row>
    <row r="468" spans="1:39">
      <c r="A468" s="141"/>
      <c r="B468" s="165"/>
      <c r="C468" s="165"/>
      <c r="D468" s="164">
        <f t="shared" si="0"/>
        <v>0</v>
      </c>
      <c r="E468" s="165">
        <f>COUNTIFS(BITACORA!$C$4:$C$7322,$B$7:$B$501,BITACORA!$E$4:$E$7322,$E$6:$AM$6,BITACORA!$B$4:$B$7322,"&gt;="&amp;$B$3,BITACORA!$B$4:$B$7322,"&lt;="&amp;$B$4)</f>
        <v>0</v>
      </c>
      <c r="F468" s="165">
        <f>COUNTIFS(BITACORA!$C$4:$C$7322,$B$7:$B$501,BITACORA!$E$4:$E$7322,$E$6:$AM$6,BITACORA!$B$4:$B$7322,"&gt;="&amp;$B$3,BITACORA!$B$4:$B$7322,"&lt;="&amp;$B$4)</f>
        <v>0</v>
      </c>
      <c r="G468" s="165">
        <f>COUNTIFS(BITACORA!$C$4:$C$7322,$B$7:$B$501,BITACORA!$E$4:$E$7322,$E$6:$AM$6,BITACORA!$B$4:$B$7322,"&gt;="&amp;$B$3,BITACORA!$B$4:$B$7322,"&lt;="&amp;$B$4)</f>
        <v>0</v>
      </c>
      <c r="H468" s="165">
        <f>COUNTIFS(BITACORA!$C$4:$C$7322,$B$7:$B$501,BITACORA!$E$4:$E$7322,$E$6:$AM$6,BITACORA!$B$4:$B$7322,"&gt;="&amp;$B$3,BITACORA!$B$4:$B$7322,"&lt;="&amp;$B$4)</f>
        <v>0</v>
      </c>
      <c r="I468" s="165">
        <f>COUNTIFS(BITACORA!$C$4:$C$7322,$B$7:$B$501,BITACORA!$E$4:$E$7322,$E$6:$AM$6,BITACORA!$B$4:$B$7322,"&gt;="&amp;$B$3,BITACORA!$B$4:$B$7322,"&lt;="&amp;$B$4)</f>
        <v>0</v>
      </c>
      <c r="J468" s="165">
        <f>COUNTIFS(BITACORA!$C$4:$C$7322,$B$7:$B$501,BITACORA!$E$4:$E$7322,$E$6:$AM$6,BITACORA!$B$4:$B$7322,"&gt;="&amp;$B$3,BITACORA!$B$4:$B$7322,"&lt;="&amp;$B$4)</f>
        <v>0</v>
      </c>
      <c r="K468" s="165">
        <f>COUNTIFS(BITACORA!$C$4:$C$7322,$B$7:$B$501,BITACORA!$E$4:$E$7322,$E$6:$AM$6,BITACORA!$B$4:$B$7322,"&gt;="&amp;$B$3,BITACORA!$B$4:$B$7322,"&lt;="&amp;$B$4)</f>
        <v>0</v>
      </c>
      <c r="L468" s="165">
        <f>COUNTIFS(BITACORA!$C$4:$C$7322,$B$7:$B$501,BITACORA!$E$4:$E$7322,$E$6:$AM$6,BITACORA!$B$4:$B$7322,"&gt;="&amp;$B$3,BITACORA!$B$4:$B$7322,"&lt;="&amp;$B$4)</f>
        <v>0</v>
      </c>
      <c r="M468" s="165">
        <f>COUNTIFS(BITACORA!$C$4:$C$7322,$B$7:$B$501,BITACORA!$E$4:$E$7322,$E$6:$AM$6,BITACORA!$B$4:$B$7322,"&gt;="&amp;$B$3,BITACORA!$B$4:$B$7322,"&lt;="&amp;$B$4)</f>
        <v>0</v>
      </c>
      <c r="N468" s="165">
        <f>COUNTIFS(BITACORA!$C$4:$C$7322,$B$7:$B$501,BITACORA!$E$4:$E$7322,$E$6:$AM$6,BITACORA!$B$4:$B$7322,"&gt;="&amp;$B$3,BITACORA!$B$4:$B$7322,"&lt;="&amp;$B$4)</f>
        <v>0</v>
      </c>
      <c r="O468" s="165">
        <f>COUNTIFS(BITACORA!$C$4:$C$7322,$B$7:$B$501,BITACORA!$E$4:$E$7322,$E$6:$AM$6,BITACORA!$B$4:$B$7322,"&gt;="&amp;$B$3,BITACORA!$B$4:$B$7322,"&lt;="&amp;$B$4)</f>
        <v>0</v>
      </c>
      <c r="P468" s="165">
        <f>COUNTIFS(BITACORA!$C$4:$C$7322,$B$7:$B$501,BITACORA!$E$4:$E$7322,$E$6:$AM$6,BITACORA!$B$4:$B$7322,"&gt;="&amp;$B$3,BITACORA!$B$4:$B$7322,"&lt;="&amp;$B$4)</f>
        <v>0</v>
      </c>
      <c r="Q468" s="165">
        <f>COUNTIFS(BITACORA!$C$4:$C$7322,$B$7:$B$501,BITACORA!$E$4:$E$7322,$E$6:$AM$6,BITACORA!$B$4:$B$7322,"&gt;="&amp;$B$3,BITACORA!$B$4:$B$7322,"&lt;="&amp;$B$4)</f>
        <v>0</v>
      </c>
      <c r="R468" s="165">
        <f>COUNTIFS(BITACORA!$C$4:$C$7322,$B$7:$B$501,BITACORA!$E$4:$E$7322,$E$6:$AM$6,BITACORA!$B$4:$B$7322,"&gt;="&amp;$B$3,BITACORA!$B$4:$B$7322,"&lt;="&amp;$B$4)</f>
        <v>0</v>
      </c>
      <c r="S468" s="165">
        <f>COUNTIFS(BITACORA!$C$4:$C$7322,$B$7:$B$501,BITACORA!$E$4:$E$7322,$E$6:$AM$6,BITACORA!$B$4:$B$7322,"&gt;="&amp;$B$3,BITACORA!$B$4:$B$7322,"&lt;="&amp;$B$4)</f>
        <v>0</v>
      </c>
      <c r="T468" s="165">
        <f>COUNTIFS(BITACORA!$C$4:$C$7322,$B$7:$B$501,BITACORA!$E$4:$E$7322,$E$6:$AM$6,BITACORA!$B$4:$B$7322,"&gt;="&amp;$B$3,BITACORA!$B$4:$B$7322,"&lt;="&amp;$B$4)</f>
        <v>0</v>
      </c>
      <c r="U468" s="165">
        <f>COUNTIFS(BITACORA!$C$4:$C$7322,$B$7:$B$501,BITACORA!$E$4:$E$7322,$E$6:$AM$6,BITACORA!$B$4:$B$7322,"&gt;="&amp;$B$3,BITACORA!$B$4:$B$7322,"&lt;="&amp;$B$4)</f>
        <v>0</v>
      </c>
      <c r="V468" s="165">
        <f>COUNTIFS(BITACORA!$C$4:$C$7322,$B$7:$B$501,BITACORA!$E$4:$E$7322,$E$6:$AM$6,BITACORA!$B$4:$B$7322,"&gt;="&amp;$B$3,BITACORA!$B$4:$B$7322,"&lt;="&amp;$B$4)</f>
        <v>0</v>
      </c>
      <c r="W468" s="165">
        <f>COUNTIFS(BITACORA!$C$4:$C$7322,$B$7:$B$501,BITACORA!$E$4:$E$7322,$E$6:$AM$6,BITACORA!$B$4:$B$7322,"&gt;="&amp;$B$3,BITACORA!$B$4:$B$7322,"&lt;="&amp;$B$4)</f>
        <v>0</v>
      </c>
      <c r="X468" s="165">
        <f>COUNTIFS(BITACORA!$C$4:$C$7322,$B$7:$B$501,BITACORA!$E$4:$E$7322,$E$6:$AM$6,BITACORA!$B$4:$B$7322,"&gt;="&amp;$B$3,BITACORA!$B$4:$B$7322,"&lt;="&amp;$B$4)</f>
        <v>0</v>
      </c>
      <c r="Y468" s="165">
        <f>COUNTIFS(BITACORA!$C$4:$C$7322,$B$7:$B$501,BITACORA!$E$4:$E$7322,$E$6:$AM$6,BITACORA!$B$4:$B$7322,"&gt;="&amp;$B$3,BITACORA!$B$4:$B$7322,"&lt;="&amp;$B$4)</f>
        <v>0</v>
      </c>
      <c r="Z468" s="165">
        <f>COUNTIFS(BITACORA!$C$4:$C$7322,$B$7:$B$501,BITACORA!$E$4:$E$7322,$E$6:$AM$6,BITACORA!$B$4:$B$7322,"&gt;="&amp;$B$3,BITACORA!$B$4:$B$7322,"&lt;="&amp;$B$4)</f>
        <v>0</v>
      </c>
      <c r="AA468" s="165">
        <f>COUNTIFS(BITACORA!$C$4:$C$7322,$B$7:$B$501,BITACORA!$E$4:$E$7322,$E$6:$AM$6,BITACORA!$B$4:$B$7322,"&gt;="&amp;$B$3,BITACORA!$B$4:$B$7322,"&lt;="&amp;$B$4)</f>
        <v>0</v>
      </c>
      <c r="AB468" s="165">
        <f>COUNTIFS(BITACORA!$C$4:$C$7322,$B$7:$B$501,BITACORA!$E$4:$E$7322,$E$6:$AM$6,BITACORA!$B$4:$B$7322,"&gt;="&amp;$B$3,BITACORA!$B$4:$B$7322,"&lt;="&amp;$B$4)</f>
        <v>0</v>
      </c>
      <c r="AC468" s="165">
        <f>COUNTIFS(BITACORA!$C$4:$C$7322,$B$7:$B$501,BITACORA!$E$4:$E$7322,$E$6:$AM$6,BITACORA!$B$4:$B$7322,"&gt;="&amp;$B$3,BITACORA!$B$4:$B$7322,"&lt;="&amp;$B$4)</f>
        <v>0</v>
      </c>
      <c r="AD468" s="165">
        <f>COUNTIFS(BITACORA!$C$4:$C$7322,$B$7:$B$501,BITACORA!$E$4:$E$7322,$E$6:$AM$6,BITACORA!$B$4:$B$7322,"&gt;="&amp;$B$3,BITACORA!$B$4:$B$7322,"&lt;="&amp;$B$4)</f>
        <v>0</v>
      </c>
      <c r="AE468" s="165">
        <f>COUNTIFS(BITACORA!$C$4:$C$7322,$B$7:$B$501,BITACORA!$E$4:$E$7322,$E$6:$AM$6,BITACORA!$B$4:$B$7322,"&gt;="&amp;$B$3,BITACORA!$B$4:$B$7322,"&lt;="&amp;$B$4)</f>
        <v>0</v>
      </c>
      <c r="AF468" s="165">
        <f>COUNTIFS(BITACORA!$C$4:$C$7322,$B$7:$B$501,BITACORA!$E$4:$E$7322,$E$6:$AM$6,BITACORA!$B$4:$B$7322,"&gt;="&amp;$B$3,BITACORA!$B$4:$B$7322,"&lt;="&amp;$B$4)</f>
        <v>0</v>
      </c>
      <c r="AG468" s="165">
        <f>COUNTIFS(BITACORA!$C$4:$C$7322,$B$7:$B$501,BITACORA!$E$4:$E$7322,$E$6:$AM$6,BITACORA!$B$4:$B$7322,"&gt;="&amp;$B$3,BITACORA!$B$4:$B$7322,"&lt;="&amp;$B$4)</f>
        <v>0</v>
      </c>
      <c r="AH468" s="165">
        <f>COUNTIFS(BITACORA!$C$4:$C$7322,$B$7:$B$501,BITACORA!$E$4:$E$7322,$E$6:$AM$6,BITACORA!$B$4:$B$7322,"&gt;="&amp;$B$3,BITACORA!$B$4:$B$7322,"&lt;="&amp;$B$4)</f>
        <v>0</v>
      </c>
      <c r="AI468" s="165">
        <f>COUNTIFS(BITACORA!$C$4:$C$7322,$B$7:$B$501,BITACORA!$E$4:$E$7322,$E$6:$AM$6,BITACORA!$B$4:$B$7322,"&gt;="&amp;$B$3,BITACORA!$B$4:$B$7322,"&lt;="&amp;$B$4)</f>
        <v>0</v>
      </c>
      <c r="AJ468" s="165">
        <f>COUNTIFS(BITACORA!$C$4:$C$7322,$B$7:$B$501,BITACORA!$E$4:$E$7322,$E$6:$AM$6,BITACORA!$B$4:$B$7322,"&gt;="&amp;$B$3,BITACORA!$B$4:$B$7322,"&lt;="&amp;$B$4)</f>
        <v>0</v>
      </c>
      <c r="AK468" s="165">
        <f>COUNTIFS(BITACORA!$C$4:$C$7322,$B$7:$B$501,BITACORA!$E$4:$E$7322,$E$6:$AM$6,BITACORA!$B$4:$B$7322,"&gt;="&amp;$B$3,BITACORA!$B$4:$B$7322,"&lt;="&amp;$B$4)</f>
        <v>0</v>
      </c>
      <c r="AL468" s="165">
        <f>COUNTIFS(BITACORA!$C$4:$C$7322,$B$7:$B$501,BITACORA!$E$4:$E$7322,$E$6:$AM$6,BITACORA!$B$4:$B$7322,"&gt;="&amp;$B$3,BITACORA!$B$4:$B$7322,"&lt;="&amp;$B$4)</f>
        <v>0</v>
      </c>
      <c r="AM468" s="165">
        <f>COUNTIFS(BITACORA!$C$4:$C$7322,$B$7:$B$501,BITACORA!$E$4:$E$7322,$E$6:$AM$6,BITACORA!$B$4:$B$7322,"&gt;="&amp;$B$3,BITACORA!$B$4:$B$7322,"&lt;="&amp;$B$4)</f>
        <v>0</v>
      </c>
    </row>
    <row r="469" spans="1:39">
      <c r="A469" s="141"/>
      <c r="B469" s="165"/>
      <c r="C469" s="165"/>
      <c r="D469" s="164">
        <f t="shared" si="0"/>
        <v>0</v>
      </c>
      <c r="E469" s="165">
        <f>COUNTIFS(BITACORA!$C$4:$C$7322,$B$7:$B$501,BITACORA!$E$4:$E$7322,$E$6:$AM$6,BITACORA!$B$4:$B$7322,"&gt;="&amp;$B$3,BITACORA!$B$4:$B$7322,"&lt;="&amp;$B$4)</f>
        <v>0</v>
      </c>
      <c r="F469" s="165">
        <f>COUNTIFS(BITACORA!$C$4:$C$7322,$B$7:$B$501,BITACORA!$E$4:$E$7322,$E$6:$AM$6,BITACORA!$B$4:$B$7322,"&gt;="&amp;$B$3,BITACORA!$B$4:$B$7322,"&lt;="&amp;$B$4)</f>
        <v>0</v>
      </c>
      <c r="G469" s="165">
        <f>COUNTIFS(BITACORA!$C$4:$C$7322,$B$7:$B$501,BITACORA!$E$4:$E$7322,$E$6:$AM$6,BITACORA!$B$4:$B$7322,"&gt;="&amp;$B$3,BITACORA!$B$4:$B$7322,"&lt;="&amp;$B$4)</f>
        <v>0</v>
      </c>
      <c r="H469" s="165">
        <f>COUNTIFS(BITACORA!$C$4:$C$7322,$B$7:$B$501,BITACORA!$E$4:$E$7322,$E$6:$AM$6,BITACORA!$B$4:$B$7322,"&gt;="&amp;$B$3,BITACORA!$B$4:$B$7322,"&lt;="&amp;$B$4)</f>
        <v>0</v>
      </c>
      <c r="I469" s="165">
        <f>COUNTIFS(BITACORA!$C$4:$C$7322,$B$7:$B$501,BITACORA!$E$4:$E$7322,$E$6:$AM$6,BITACORA!$B$4:$B$7322,"&gt;="&amp;$B$3,BITACORA!$B$4:$B$7322,"&lt;="&amp;$B$4)</f>
        <v>0</v>
      </c>
      <c r="J469" s="165">
        <f>COUNTIFS(BITACORA!$C$4:$C$7322,$B$7:$B$501,BITACORA!$E$4:$E$7322,$E$6:$AM$6,BITACORA!$B$4:$B$7322,"&gt;="&amp;$B$3,BITACORA!$B$4:$B$7322,"&lt;="&amp;$B$4)</f>
        <v>0</v>
      </c>
      <c r="K469" s="165">
        <f>COUNTIFS(BITACORA!$C$4:$C$7322,$B$7:$B$501,BITACORA!$E$4:$E$7322,$E$6:$AM$6,BITACORA!$B$4:$B$7322,"&gt;="&amp;$B$3,BITACORA!$B$4:$B$7322,"&lt;="&amp;$B$4)</f>
        <v>0</v>
      </c>
      <c r="L469" s="165">
        <f>COUNTIFS(BITACORA!$C$4:$C$7322,$B$7:$B$501,BITACORA!$E$4:$E$7322,$E$6:$AM$6,BITACORA!$B$4:$B$7322,"&gt;="&amp;$B$3,BITACORA!$B$4:$B$7322,"&lt;="&amp;$B$4)</f>
        <v>0</v>
      </c>
      <c r="M469" s="165">
        <f>COUNTIFS(BITACORA!$C$4:$C$7322,$B$7:$B$501,BITACORA!$E$4:$E$7322,$E$6:$AM$6,BITACORA!$B$4:$B$7322,"&gt;="&amp;$B$3,BITACORA!$B$4:$B$7322,"&lt;="&amp;$B$4)</f>
        <v>0</v>
      </c>
      <c r="N469" s="165">
        <f>COUNTIFS(BITACORA!$C$4:$C$7322,$B$7:$B$501,BITACORA!$E$4:$E$7322,$E$6:$AM$6,BITACORA!$B$4:$B$7322,"&gt;="&amp;$B$3,BITACORA!$B$4:$B$7322,"&lt;="&amp;$B$4)</f>
        <v>0</v>
      </c>
      <c r="O469" s="165">
        <f>COUNTIFS(BITACORA!$C$4:$C$7322,$B$7:$B$501,BITACORA!$E$4:$E$7322,$E$6:$AM$6,BITACORA!$B$4:$B$7322,"&gt;="&amp;$B$3,BITACORA!$B$4:$B$7322,"&lt;="&amp;$B$4)</f>
        <v>0</v>
      </c>
      <c r="P469" s="165">
        <f>COUNTIFS(BITACORA!$C$4:$C$7322,$B$7:$B$501,BITACORA!$E$4:$E$7322,$E$6:$AM$6,BITACORA!$B$4:$B$7322,"&gt;="&amp;$B$3,BITACORA!$B$4:$B$7322,"&lt;="&amp;$B$4)</f>
        <v>0</v>
      </c>
      <c r="Q469" s="165">
        <f>COUNTIFS(BITACORA!$C$4:$C$7322,$B$7:$B$501,BITACORA!$E$4:$E$7322,$E$6:$AM$6,BITACORA!$B$4:$B$7322,"&gt;="&amp;$B$3,BITACORA!$B$4:$B$7322,"&lt;="&amp;$B$4)</f>
        <v>0</v>
      </c>
      <c r="R469" s="165">
        <f>COUNTIFS(BITACORA!$C$4:$C$7322,$B$7:$B$501,BITACORA!$E$4:$E$7322,$E$6:$AM$6,BITACORA!$B$4:$B$7322,"&gt;="&amp;$B$3,BITACORA!$B$4:$B$7322,"&lt;="&amp;$B$4)</f>
        <v>0</v>
      </c>
      <c r="S469" s="165">
        <f>COUNTIFS(BITACORA!$C$4:$C$7322,$B$7:$B$501,BITACORA!$E$4:$E$7322,$E$6:$AM$6,BITACORA!$B$4:$B$7322,"&gt;="&amp;$B$3,BITACORA!$B$4:$B$7322,"&lt;="&amp;$B$4)</f>
        <v>0</v>
      </c>
      <c r="T469" s="165">
        <f>COUNTIFS(BITACORA!$C$4:$C$7322,$B$7:$B$501,BITACORA!$E$4:$E$7322,$E$6:$AM$6,BITACORA!$B$4:$B$7322,"&gt;="&amp;$B$3,BITACORA!$B$4:$B$7322,"&lt;="&amp;$B$4)</f>
        <v>0</v>
      </c>
      <c r="U469" s="165">
        <f>COUNTIFS(BITACORA!$C$4:$C$7322,$B$7:$B$501,BITACORA!$E$4:$E$7322,$E$6:$AM$6,BITACORA!$B$4:$B$7322,"&gt;="&amp;$B$3,BITACORA!$B$4:$B$7322,"&lt;="&amp;$B$4)</f>
        <v>0</v>
      </c>
      <c r="V469" s="165">
        <f>COUNTIFS(BITACORA!$C$4:$C$7322,$B$7:$B$501,BITACORA!$E$4:$E$7322,$E$6:$AM$6,BITACORA!$B$4:$B$7322,"&gt;="&amp;$B$3,BITACORA!$B$4:$B$7322,"&lt;="&amp;$B$4)</f>
        <v>0</v>
      </c>
      <c r="W469" s="165">
        <f>COUNTIFS(BITACORA!$C$4:$C$7322,$B$7:$B$501,BITACORA!$E$4:$E$7322,$E$6:$AM$6,BITACORA!$B$4:$B$7322,"&gt;="&amp;$B$3,BITACORA!$B$4:$B$7322,"&lt;="&amp;$B$4)</f>
        <v>0</v>
      </c>
      <c r="X469" s="165">
        <f>COUNTIFS(BITACORA!$C$4:$C$7322,$B$7:$B$501,BITACORA!$E$4:$E$7322,$E$6:$AM$6,BITACORA!$B$4:$B$7322,"&gt;="&amp;$B$3,BITACORA!$B$4:$B$7322,"&lt;="&amp;$B$4)</f>
        <v>0</v>
      </c>
      <c r="Y469" s="165">
        <f>COUNTIFS(BITACORA!$C$4:$C$7322,$B$7:$B$501,BITACORA!$E$4:$E$7322,$E$6:$AM$6,BITACORA!$B$4:$B$7322,"&gt;="&amp;$B$3,BITACORA!$B$4:$B$7322,"&lt;="&amp;$B$4)</f>
        <v>0</v>
      </c>
      <c r="Z469" s="165">
        <f>COUNTIFS(BITACORA!$C$4:$C$7322,$B$7:$B$501,BITACORA!$E$4:$E$7322,$E$6:$AM$6,BITACORA!$B$4:$B$7322,"&gt;="&amp;$B$3,BITACORA!$B$4:$B$7322,"&lt;="&amp;$B$4)</f>
        <v>0</v>
      </c>
      <c r="AA469" s="165">
        <f>COUNTIFS(BITACORA!$C$4:$C$7322,$B$7:$B$501,BITACORA!$E$4:$E$7322,$E$6:$AM$6,BITACORA!$B$4:$B$7322,"&gt;="&amp;$B$3,BITACORA!$B$4:$B$7322,"&lt;="&amp;$B$4)</f>
        <v>0</v>
      </c>
      <c r="AB469" s="165">
        <f>COUNTIFS(BITACORA!$C$4:$C$7322,$B$7:$B$501,BITACORA!$E$4:$E$7322,$E$6:$AM$6,BITACORA!$B$4:$B$7322,"&gt;="&amp;$B$3,BITACORA!$B$4:$B$7322,"&lt;="&amp;$B$4)</f>
        <v>0</v>
      </c>
      <c r="AC469" s="165">
        <f>COUNTIFS(BITACORA!$C$4:$C$7322,$B$7:$B$501,BITACORA!$E$4:$E$7322,$E$6:$AM$6,BITACORA!$B$4:$B$7322,"&gt;="&amp;$B$3,BITACORA!$B$4:$B$7322,"&lt;="&amp;$B$4)</f>
        <v>0</v>
      </c>
      <c r="AD469" s="165">
        <f>COUNTIFS(BITACORA!$C$4:$C$7322,$B$7:$B$501,BITACORA!$E$4:$E$7322,$E$6:$AM$6,BITACORA!$B$4:$B$7322,"&gt;="&amp;$B$3,BITACORA!$B$4:$B$7322,"&lt;="&amp;$B$4)</f>
        <v>0</v>
      </c>
      <c r="AE469" s="165">
        <f>COUNTIFS(BITACORA!$C$4:$C$7322,$B$7:$B$501,BITACORA!$E$4:$E$7322,$E$6:$AM$6,BITACORA!$B$4:$B$7322,"&gt;="&amp;$B$3,BITACORA!$B$4:$B$7322,"&lt;="&amp;$B$4)</f>
        <v>0</v>
      </c>
      <c r="AF469" s="165">
        <f>COUNTIFS(BITACORA!$C$4:$C$7322,$B$7:$B$501,BITACORA!$E$4:$E$7322,$E$6:$AM$6,BITACORA!$B$4:$B$7322,"&gt;="&amp;$B$3,BITACORA!$B$4:$B$7322,"&lt;="&amp;$B$4)</f>
        <v>0</v>
      </c>
      <c r="AG469" s="165">
        <f>COUNTIFS(BITACORA!$C$4:$C$7322,$B$7:$B$501,BITACORA!$E$4:$E$7322,$E$6:$AM$6,BITACORA!$B$4:$B$7322,"&gt;="&amp;$B$3,BITACORA!$B$4:$B$7322,"&lt;="&amp;$B$4)</f>
        <v>0</v>
      </c>
      <c r="AH469" s="165">
        <f>COUNTIFS(BITACORA!$C$4:$C$7322,$B$7:$B$501,BITACORA!$E$4:$E$7322,$E$6:$AM$6,BITACORA!$B$4:$B$7322,"&gt;="&amp;$B$3,BITACORA!$B$4:$B$7322,"&lt;="&amp;$B$4)</f>
        <v>0</v>
      </c>
      <c r="AI469" s="165">
        <f>COUNTIFS(BITACORA!$C$4:$C$7322,$B$7:$B$501,BITACORA!$E$4:$E$7322,$E$6:$AM$6,BITACORA!$B$4:$B$7322,"&gt;="&amp;$B$3,BITACORA!$B$4:$B$7322,"&lt;="&amp;$B$4)</f>
        <v>0</v>
      </c>
      <c r="AJ469" s="165">
        <f>COUNTIFS(BITACORA!$C$4:$C$7322,$B$7:$B$501,BITACORA!$E$4:$E$7322,$E$6:$AM$6,BITACORA!$B$4:$B$7322,"&gt;="&amp;$B$3,BITACORA!$B$4:$B$7322,"&lt;="&amp;$B$4)</f>
        <v>0</v>
      </c>
      <c r="AK469" s="165">
        <f>COUNTIFS(BITACORA!$C$4:$C$7322,$B$7:$B$501,BITACORA!$E$4:$E$7322,$E$6:$AM$6,BITACORA!$B$4:$B$7322,"&gt;="&amp;$B$3,BITACORA!$B$4:$B$7322,"&lt;="&amp;$B$4)</f>
        <v>0</v>
      </c>
      <c r="AL469" s="165">
        <f>COUNTIFS(BITACORA!$C$4:$C$7322,$B$7:$B$501,BITACORA!$E$4:$E$7322,$E$6:$AM$6,BITACORA!$B$4:$B$7322,"&gt;="&amp;$B$3,BITACORA!$B$4:$B$7322,"&lt;="&amp;$B$4)</f>
        <v>0</v>
      </c>
      <c r="AM469" s="165">
        <f>COUNTIFS(BITACORA!$C$4:$C$7322,$B$7:$B$501,BITACORA!$E$4:$E$7322,$E$6:$AM$6,BITACORA!$B$4:$B$7322,"&gt;="&amp;$B$3,BITACORA!$B$4:$B$7322,"&lt;="&amp;$B$4)</f>
        <v>0</v>
      </c>
    </row>
    <row r="470" spans="1:39">
      <c r="A470" s="141"/>
      <c r="B470" s="165"/>
      <c r="C470" s="165"/>
      <c r="D470" s="164">
        <f t="shared" si="0"/>
        <v>0</v>
      </c>
      <c r="E470" s="165">
        <f>COUNTIFS(BITACORA!$C$4:$C$7322,$B$7:$B$501,BITACORA!$E$4:$E$7322,$E$6:$AM$6,BITACORA!$B$4:$B$7322,"&gt;="&amp;$B$3,BITACORA!$B$4:$B$7322,"&lt;="&amp;$B$4)</f>
        <v>0</v>
      </c>
      <c r="F470" s="165">
        <f>COUNTIFS(BITACORA!$C$4:$C$7322,$B$7:$B$501,BITACORA!$E$4:$E$7322,$E$6:$AM$6,BITACORA!$B$4:$B$7322,"&gt;="&amp;$B$3,BITACORA!$B$4:$B$7322,"&lt;="&amp;$B$4)</f>
        <v>0</v>
      </c>
      <c r="G470" s="165">
        <f>COUNTIFS(BITACORA!$C$4:$C$7322,$B$7:$B$501,BITACORA!$E$4:$E$7322,$E$6:$AM$6,BITACORA!$B$4:$B$7322,"&gt;="&amp;$B$3,BITACORA!$B$4:$B$7322,"&lt;="&amp;$B$4)</f>
        <v>0</v>
      </c>
      <c r="H470" s="165">
        <f>COUNTIFS(BITACORA!$C$4:$C$7322,$B$7:$B$501,BITACORA!$E$4:$E$7322,$E$6:$AM$6,BITACORA!$B$4:$B$7322,"&gt;="&amp;$B$3,BITACORA!$B$4:$B$7322,"&lt;="&amp;$B$4)</f>
        <v>0</v>
      </c>
      <c r="I470" s="165">
        <f>COUNTIFS(BITACORA!$C$4:$C$7322,$B$7:$B$501,BITACORA!$E$4:$E$7322,$E$6:$AM$6,BITACORA!$B$4:$B$7322,"&gt;="&amp;$B$3,BITACORA!$B$4:$B$7322,"&lt;="&amp;$B$4)</f>
        <v>0</v>
      </c>
      <c r="J470" s="165">
        <f>COUNTIFS(BITACORA!$C$4:$C$7322,$B$7:$B$501,BITACORA!$E$4:$E$7322,$E$6:$AM$6,BITACORA!$B$4:$B$7322,"&gt;="&amp;$B$3,BITACORA!$B$4:$B$7322,"&lt;="&amp;$B$4)</f>
        <v>0</v>
      </c>
      <c r="K470" s="165">
        <f>COUNTIFS(BITACORA!$C$4:$C$7322,$B$7:$B$501,BITACORA!$E$4:$E$7322,$E$6:$AM$6,BITACORA!$B$4:$B$7322,"&gt;="&amp;$B$3,BITACORA!$B$4:$B$7322,"&lt;="&amp;$B$4)</f>
        <v>0</v>
      </c>
      <c r="L470" s="165">
        <f>COUNTIFS(BITACORA!$C$4:$C$7322,$B$7:$B$501,BITACORA!$E$4:$E$7322,$E$6:$AM$6,BITACORA!$B$4:$B$7322,"&gt;="&amp;$B$3,BITACORA!$B$4:$B$7322,"&lt;="&amp;$B$4)</f>
        <v>0</v>
      </c>
      <c r="M470" s="165">
        <f>COUNTIFS(BITACORA!$C$4:$C$7322,$B$7:$B$501,BITACORA!$E$4:$E$7322,$E$6:$AM$6,BITACORA!$B$4:$B$7322,"&gt;="&amp;$B$3,BITACORA!$B$4:$B$7322,"&lt;="&amp;$B$4)</f>
        <v>0</v>
      </c>
      <c r="N470" s="165">
        <f>COUNTIFS(BITACORA!$C$4:$C$7322,$B$7:$B$501,BITACORA!$E$4:$E$7322,$E$6:$AM$6,BITACORA!$B$4:$B$7322,"&gt;="&amp;$B$3,BITACORA!$B$4:$B$7322,"&lt;="&amp;$B$4)</f>
        <v>0</v>
      </c>
      <c r="O470" s="165">
        <f>COUNTIFS(BITACORA!$C$4:$C$7322,$B$7:$B$501,BITACORA!$E$4:$E$7322,$E$6:$AM$6,BITACORA!$B$4:$B$7322,"&gt;="&amp;$B$3,BITACORA!$B$4:$B$7322,"&lt;="&amp;$B$4)</f>
        <v>0</v>
      </c>
      <c r="P470" s="165">
        <f>COUNTIFS(BITACORA!$C$4:$C$7322,$B$7:$B$501,BITACORA!$E$4:$E$7322,$E$6:$AM$6,BITACORA!$B$4:$B$7322,"&gt;="&amp;$B$3,BITACORA!$B$4:$B$7322,"&lt;="&amp;$B$4)</f>
        <v>0</v>
      </c>
      <c r="Q470" s="165">
        <f>COUNTIFS(BITACORA!$C$4:$C$7322,$B$7:$B$501,BITACORA!$E$4:$E$7322,$E$6:$AM$6,BITACORA!$B$4:$B$7322,"&gt;="&amp;$B$3,BITACORA!$B$4:$B$7322,"&lt;="&amp;$B$4)</f>
        <v>0</v>
      </c>
      <c r="R470" s="165">
        <f>COUNTIFS(BITACORA!$C$4:$C$7322,$B$7:$B$501,BITACORA!$E$4:$E$7322,$E$6:$AM$6,BITACORA!$B$4:$B$7322,"&gt;="&amp;$B$3,BITACORA!$B$4:$B$7322,"&lt;="&amp;$B$4)</f>
        <v>0</v>
      </c>
      <c r="S470" s="165">
        <f>COUNTIFS(BITACORA!$C$4:$C$7322,$B$7:$B$501,BITACORA!$E$4:$E$7322,$E$6:$AM$6,BITACORA!$B$4:$B$7322,"&gt;="&amp;$B$3,BITACORA!$B$4:$B$7322,"&lt;="&amp;$B$4)</f>
        <v>0</v>
      </c>
      <c r="T470" s="165">
        <f>COUNTIFS(BITACORA!$C$4:$C$7322,$B$7:$B$501,BITACORA!$E$4:$E$7322,$E$6:$AM$6,BITACORA!$B$4:$B$7322,"&gt;="&amp;$B$3,BITACORA!$B$4:$B$7322,"&lt;="&amp;$B$4)</f>
        <v>0</v>
      </c>
      <c r="U470" s="165">
        <f>COUNTIFS(BITACORA!$C$4:$C$7322,$B$7:$B$501,BITACORA!$E$4:$E$7322,$E$6:$AM$6,BITACORA!$B$4:$B$7322,"&gt;="&amp;$B$3,BITACORA!$B$4:$B$7322,"&lt;="&amp;$B$4)</f>
        <v>0</v>
      </c>
      <c r="V470" s="165">
        <f>COUNTIFS(BITACORA!$C$4:$C$7322,$B$7:$B$501,BITACORA!$E$4:$E$7322,$E$6:$AM$6,BITACORA!$B$4:$B$7322,"&gt;="&amp;$B$3,BITACORA!$B$4:$B$7322,"&lt;="&amp;$B$4)</f>
        <v>0</v>
      </c>
      <c r="W470" s="165">
        <f>COUNTIFS(BITACORA!$C$4:$C$7322,$B$7:$B$501,BITACORA!$E$4:$E$7322,$E$6:$AM$6,BITACORA!$B$4:$B$7322,"&gt;="&amp;$B$3,BITACORA!$B$4:$B$7322,"&lt;="&amp;$B$4)</f>
        <v>0</v>
      </c>
      <c r="X470" s="165">
        <f>COUNTIFS(BITACORA!$C$4:$C$7322,$B$7:$B$501,BITACORA!$E$4:$E$7322,$E$6:$AM$6,BITACORA!$B$4:$B$7322,"&gt;="&amp;$B$3,BITACORA!$B$4:$B$7322,"&lt;="&amp;$B$4)</f>
        <v>0</v>
      </c>
      <c r="Y470" s="165">
        <f>COUNTIFS(BITACORA!$C$4:$C$7322,$B$7:$B$501,BITACORA!$E$4:$E$7322,$E$6:$AM$6,BITACORA!$B$4:$B$7322,"&gt;="&amp;$B$3,BITACORA!$B$4:$B$7322,"&lt;="&amp;$B$4)</f>
        <v>0</v>
      </c>
      <c r="Z470" s="165">
        <f>COUNTIFS(BITACORA!$C$4:$C$7322,$B$7:$B$501,BITACORA!$E$4:$E$7322,$E$6:$AM$6,BITACORA!$B$4:$B$7322,"&gt;="&amp;$B$3,BITACORA!$B$4:$B$7322,"&lt;="&amp;$B$4)</f>
        <v>0</v>
      </c>
      <c r="AA470" s="165">
        <f>COUNTIFS(BITACORA!$C$4:$C$7322,$B$7:$B$501,BITACORA!$E$4:$E$7322,$E$6:$AM$6,BITACORA!$B$4:$B$7322,"&gt;="&amp;$B$3,BITACORA!$B$4:$B$7322,"&lt;="&amp;$B$4)</f>
        <v>0</v>
      </c>
      <c r="AB470" s="165">
        <f>COUNTIFS(BITACORA!$C$4:$C$7322,$B$7:$B$501,BITACORA!$E$4:$E$7322,$E$6:$AM$6,BITACORA!$B$4:$B$7322,"&gt;="&amp;$B$3,BITACORA!$B$4:$B$7322,"&lt;="&amp;$B$4)</f>
        <v>0</v>
      </c>
      <c r="AC470" s="165">
        <f>COUNTIFS(BITACORA!$C$4:$C$7322,$B$7:$B$501,BITACORA!$E$4:$E$7322,$E$6:$AM$6,BITACORA!$B$4:$B$7322,"&gt;="&amp;$B$3,BITACORA!$B$4:$B$7322,"&lt;="&amp;$B$4)</f>
        <v>0</v>
      </c>
      <c r="AD470" s="165">
        <f>COUNTIFS(BITACORA!$C$4:$C$7322,$B$7:$B$501,BITACORA!$E$4:$E$7322,$E$6:$AM$6,BITACORA!$B$4:$B$7322,"&gt;="&amp;$B$3,BITACORA!$B$4:$B$7322,"&lt;="&amp;$B$4)</f>
        <v>0</v>
      </c>
      <c r="AE470" s="165">
        <f>COUNTIFS(BITACORA!$C$4:$C$7322,$B$7:$B$501,BITACORA!$E$4:$E$7322,$E$6:$AM$6,BITACORA!$B$4:$B$7322,"&gt;="&amp;$B$3,BITACORA!$B$4:$B$7322,"&lt;="&amp;$B$4)</f>
        <v>0</v>
      </c>
      <c r="AF470" s="165">
        <f>COUNTIFS(BITACORA!$C$4:$C$7322,$B$7:$B$501,BITACORA!$E$4:$E$7322,$E$6:$AM$6,BITACORA!$B$4:$B$7322,"&gt;="&amp;$B$3,BITACORA!$B$4:$B$7322,"&lt;="&amp;$B$4)</f>
        <v>0</v>
      </c>
      <c r="AG470" s="165">
        <f>COUNTIFS(BITACORA!$C$4:$C$7322,$B$7:$B$501,BITACORA!$E$4:$E$7322,$E$6:$AM$6,BITACORA!$B$4:$B$7322,"&gt;="&amp;$B$3,BITACORA!$B$4:$B$7322,"&lt;="&amp;$B$4)</f>
        <v>0</v>
      </c>
      <c r="AH470" s="165">
        <f>COUNTIFS(BITACORA!$C$4:$C$7322,$B$7:$B$501,BITACORA!$E$4:$E$7322,$E$6:$AM$6,BITACORA!$B$4:$B$7322,"&gt;="&amp;$B$3,BITACORA!$B$4:$B$7322,"&lt;="&amp;$B$4)</f>
        <v>0</v>
      </c>
      <c r="AI470" s="165">
        <f>COUNTIFS(BITACORA!$C$4:$C$7322,$B$7:$B$501,BITACORA!$E$4:$E$7322,$E$6:$AM$6,BITACORA!$B$4:$B$7322,"&gt;="&amp;$B$3,BITACORA!$B$4:$B$7322,"&lt;="&amp;$B$4)</f>
        <v>0</v>
      </c>
      <c r="AJ470" s="165">
        <f>COUNTIFS(BITACORA!$C$4:$C$7322,$B$7:$B$501,BITACORA!$E$4:$E$7322,$E$6:$AM$6,BITACORA!$B$4:$B$7322,"&gt;="&amp;$B$3,BITACORA!$B$4:$B$7322,"&lt;="&amp;$B$4)</f>
        <v>0</v>
      </c>
      <c r="AK470" s="165">
        <f>COUNTIFS(BITACORA!$C$4:$C$7322,$B$7:$B$501,BITACORA!$E$4:$E$7322,$E$6:$AM$6,BITACORA!$B$4:$B$7322,"&gt;="&amp;$B$3,BITACORA!$B$4:$B$7322,"&lt;="&amp;$B$4)</f>
        <v>0</v>
      </c>
      <c r="AL470" s="165">
        <f>COUNTIFS(BITACORA!$C$4:$C$7322,$B$7:$B$501,BITACORA!$E$4:$E$7322,$E$6:$AM$6,BITACORA!$B$4:$B$7322,"&gt;="&amp;$B$3,BITACORA!$B$4:$B$7322,"&lt;="&amp;$B$4)</f>
        <v>0</v>
      </c>
      <c r="AM470" s="165">
        <f>COUNTIFS(BITACORA!$C$4:$C$7322,$B$7:$B$501,BITACORA!$E$4:$E$7322,$E$6:$AM$6,BITACORA!$B$4:$B$7322,"&gt;="&amp;$B$3,BITACORA!$B$4:$B$7322,"&lt;="&amp;$B$4)</f>
        <v>0</v>
      </c>
    </row>
    <row r="471" spans="1:39">
      <c r="A471" s="141"/>
      <c r="B471" s="165"/>
      <c r="C471" s="165"/>
      <c r="D471" s="164">
        <f t="shared" si="0"/>
        <v>0</v>
      </c>
      <c r="E471" s="165">
        <f>COUNTIFS(BITACORA!$C$4:$C$7322,$B$7:$B$501,BITACORA!$E$4:$E$7322,$E$6:$AM$6,BITACORA!$B$4:$B$7322,"&gt;="&amp;$B$3,BITACORA!$B$4:$B$7322,"&lt;="&amp;$B$4)</f>
        <v>0</v>
      </c>
      <c r="F471" s="165">
        <f>COUNTIFS(BITACORA!$C$4:$C$7322,$B$7:$B$501,BITACORA!$E$4:$E$7322,$E$6:$AM$6,BITACORA!$B$4:$B$7322,"&gt;="&amp;$B$3,BITACORA!$B$4:$B$7322,"&lt;="&amp;$B$4)</f>
        <v>0</v>
      </c>
      <c r="G471" s="165">
        <f>COUNTIFS(BITACORA!$C$4:$C$7322,$B$7:$B$501,BITACORA!$E$4:$E$7322,$E$6:$AM$6,BITACORA!$B$4:$B$7322,"&gt;="&amp;$B$3,BITACORA!$B$4:$B$7322,"&lt;="&amp;$B$4)</f>
        <v>0</v>
      </c>
      <c r="H471" s="165">
        <f>COUNTIFS(BITACORA!$C$4:$C$7322,$B$7:$B$501,BITACORA!$E$4:$E$7322,$E$6:$AM$6,BITACORA!$B$4:$B$7322,"&gt;="&amp;$B$3,BITACORA!$B$4:$B$7322,"&lt;="&amp;$B$4)</f>
        <v>0</v>
      </c>
      <c r="I471" s="165">
        <f>COUNTIFS(BITACORA!$C$4:$C$7322,$B$7:$B$501,BITACORA!$E$4:$E$7322,$E$6:$AM$6,BITACORA!$B$4:$B$7322,"&gt;="&amp;$B$3,BITACORA!$B$4:$B$7322,"&lt;="&amp;$B$4)</f>
        <v>0</v>
      </c>
      <c r="J471" s="165">
        <f>COUNTIFS(BITACORA!$C$4:$C$7322,$B$7:$B$501,BITACORA!$E$4:$E$7322,$E$6:$AM$6,BITACORA!$B$4:$B$7322,"&gt;="&amp;$B$3,BITACORA!$B$4:$B$7322,"&lt;="&amp;$B$4)</f>
        <v>0</v>
      </c>
      <c r="K471" s="165">
        <f>COUNTIFS(BITACORA!$C$4:$C$7322,$B$7:$B$501,BITACORA!$E$4:$E$7322,$E$6:$AM$6,BITACORA!$B$4:$B$7322,"&gt;="&amp;$B$3,BITACORA!$B$4:$B$7322,"&lt;="&amp;$B$4)</f>
        <v>0</v>
      </c>
      <c r="L471" s="165">
        <f>COUNTIFS(BITACORA!$C$4:$C$7322,$B$7:$B$501,BITACORA!$E$4:$E$7322,$E$6:$AM$6,BITACORA!$B$4:$B$7322,"&gt;="&amp;$B$3,BITACORA!$B$4:$B$7322,"&lt;="&amp;$B$4)</f>
        <v>0</v>
      </c>
      <c r="M471" s="165">
        <f>COUNTIFS(BITACORA!$C$4:$C$7322,$B$7:$B$501,BITACORA!$E$4:$E$7322,$E$6:$AM$6,BITACORA!$B$4:$B$7322,"&gt;="&amp;$B$3,BITACORA!$B$4:$B$7322,"&lt;="&amp;$B$4)</f>
        <v>0</v>
      </c>
      <c r="N471" s="165">
        <f>COUNTIFS(BITACORA!$C$4:$C$7322,$B$7:$B$501,BITACORA!$E$4:$E$7322,$E$6:$AM$6,BITACORA!$B$4:$B$7322,"&gt;="&amp;$B$3,BITACORA!$B$4:$B$7322,"&lt;="&amp;$B$4)</f>
        <v>0</v>
      </c>
      <c r="O471" s="165">
        <f>COUNTIFS(BITACORA!$C$4:$C$7322,$B$7:$B$501,BITACORA!$E$4:$E$7322,$E$6:$AM$6,BITACORA!$B$4:$B$7322,"&gt;="&amp;$B$3,BITACORA!$B$4:$B$7322,"&lt;="&amp;$B$4)</f>
        <v>0</v>
      </c>
      <c r="P471" s="165">
        <f>COUNTIFS(BITACORA!$C$4:$C$7322,$B$7:$B$501,BITACORA!$E$4:$E$7322,$E$6:$AM$6,BITACORA!$B$4:$B$7322,"&gt;="&amp;$B$3,BITACORA!$B$4:$B$7322,"&lt;="&amp;$B$4)</f>
        <v>0</v>
      </c>
      <c r="Q471" s="165">
        <f>COUNTIFS(BITACORA!$C$4:$C$7322,$B$7:$B$501,BITACORA!$E$4:$E$7322,$E$6:$AM$6,BITACORA!$B$4:$B$7322,"&gt;="&amp;$B$3,BITACORA!$B$4:$B$7322,"&lt;="&amp;$B$4)</f>
        <v>0</v>
      </c>
      <c r="R471" s="165">
        <f>COUNTIFS(BITACORA!$C$4:$C$7322,$B$7:$B$501,BITACORA!$E$4:$E$7322,$E$6:$AM$6,BITACORA!$B$4:$B$7322,"&gt;="&amp;$B$3,BITACORA!$B$4:$B$7322,"&lt;="&amp;$B$4)</f>
        <v>0</v>
      </c>
      <c r="S471" s="165">
        <f>COUNTIFS(BITACORA!$C$4:$C$7322,$B$7:$B$501,BITACORA!$E$4:$E$7322,$E$6:$AM$6,BITACORA!$B$4:$B$7322,"&gt;="&amp;$B$3,BITACORA!$B$4:$B$7322,"&lt;="&amp;$B$4)</f>
        <v>0</v>
      </c>
      <c r="T471" s="165">
        <f>COUNTIFS(BITACORA!$C$4:$C$7322,$B$7:$B$501,BITACORA!$E$4:$E$7322,$E$6:$AM$6,BITACORA!$B$4:$B$7322,"&gt;="&amp;$B$3,BITACORA!$B$4:$B$7322,"&lt;="&amp;$B$4)</f>
        <v>0</v>
      </c>
      <c r="U471" s="165">
        <f>COUNTIFS(BITACORA!$C$4:$C$7322,$B$7:$B$501,BITACORA!$E$4:$E$7322,$E$6:$AM$6,BITACORA!$B$4:$B$7322,"&gt;="&amp;$B$3,BITACORA!$B$4:$B$7322,"&lt;="&amp;$B$4)</f>
        <v>0</v>
      </c>
      <c r="V471" s="165">
        <f>COUNTIFS(BITACORA!$C$4:$C$7322,$B$7:$B$501,BITACORA!$E$4:$E$7322,$E$6:$AM$6,BITACORA!$B$4:$B$7322,"&gt;="&amp;$B$3,BITACORA!$B$4:$B$7322,"&lt;="&amp;$B$4)</f>
        <v>0</v>
      </c>
      <c r="W471" s="165">
        <f>COUNTIFS(BITACORA!$C$4:$C$7322,$B$7:$B$501,BITACORA!$E$4:$E$7322,$E$6:$AM$6,BITACORA!$B$4:$B$7322,"&gt;="&amp;$B$3,BITACORA!$B$4:$B$7322,"&lt;="&amp;$B$4)</f>
        <v>0</v>
      </c>
      <c r="X471" s="165">
        <f>COUNTIFS(BITACORA!$C$4:$C$7322,$B$7:$B$501,BITACORA!$E$4:$E$7322,$E$6:$AM$6,BITACORA!$B$4:$B$7322,"&gt;="&amp;$B$3,BITACORA!$B$4:$B$7322,"&lt;="&amp;$B$4)</f>
        <v>0</v>
      </c>
      <c r="Y471" s="165">
        <f>COUNTIFS(BITACORA!$C$4:$C$7322,$B$7:$B$501,BITACORA!$E$4:$E$7322,$E$6:$AM$6,BITACORA!$B$4:$B$7322,"&gt;="&amp;$B$3,BITACORA!$B$4:$B$7322,"&lt;="&amp;$B$4)</f>
        <v>0</v>
      </c>
      <c r="Z471" s="165">
        <f>COUNTIFS(BITACORA!$C$4:$C$7322,$B$7:$B$501,BITACORA!$E$4:$E$7322,$E$6:$AM$6,BITACORA!$B$4:$B$7322,"&gt;="&amp;$B$3,BITACORA!$B$4:$B$7322,"&lt;="&amp;$B$4)</f>
        <v>0</v>
      </c>
      <c r="AA471" s="165">
        <f>COUNTIFS(BITACORA!$C$4:$C$7322,$B$7:$B$501,BITACORA!$E$4:$E$7322,$E$6:$AM$6,BITACORA!$B$4:$B$7322,"&gt;="&amp;$B$3,BITACORA!$B$4:$B$7322,"&lt;="&amp;$B$4)</f>
        <v>0</v>
      </c>
      <c r="AB471" s="165">
        <f>COUNTIFS(BITACORA!$C$4:$C$7322,$B$7:$B$501,BITACORA!$E$4:$E$7322,$E$6:$AM$6,BITACORA!$B$4:$B$7322,"&gt;="&amp;$B$3,BITACORA!$B$4:$B$7322,"&lt;="&amp;$B$4)</f>
        <v>0</v>
      </c>
      <c r="AC471" s="165">
        <f>COUNTIFS(BITACORA!$C$4:$C$7322,$B$7:$B$501,BITACORA!$E$4:$E$7322,$E$6:$AM$6,BITACORA!$B$4:$B$7322,"&gt;="&amp;$B$3,BITACORA!$B$4:$B$7322,"&lt;="&amp;$B$4)</f>
        <v>0</v>
      </c>
      <c r="AD471" s="165">
        <f>COUNTIFS(BITACORA!$C$4:$C$7322,$B$7:$B$501,BITACORA!$E$4:$E$7322,$E$6:$AM$6,BITACORA!$B$4:$B$7322,"&gt;="&amp;$B$3,BITACORA!$B$4:$B$7322,"&lt;="&amp;$B$4)</f>
        <v>0</v>
      </c>
      <c r="AE471" s="165">
        <f>COUNTIFS(BITACORA!$C$4:$C$7322,$B$7:$B$501,BITACORA!$E$4:$E$7322,$E$6:$AM$6,BITACORA!$B$4:$B$7322,"&gt;="&amp;$B$3,BITACORA!$B$4:$B$7322,"&lt;="&amp;$B$4)</f>
        <v>0</v>
      </c>
      <c r="AF471" s="165">
        <f>COUNTIFS(BITACORA!$C$4:$C$7322,$B$7:$B$501,BITACORA!$E$4:$E$7322,$E$6:$AM$6,BITACORA!$B$4:$B$7322,"&gt;="&amp;$B$3,BITACORA!$B$4:$B$7322,"&lt;="&amp;$B$4)</f>
        <v>0</v>
      </c>
      <c r="AG471" s="165">
        <f>COUNTIFS(BITACORA!$C$4:$C$7322,$B$7:$B$501,BITACORA!$E$4:$E$7322,$E$6:$AM$6,BITACORA!$B$4:$B$7322,"&gt;="&amp;$B$3,BITACORA!$B$4:$B$7322,"&lt;="&amp;$B$4)</f>
        <v>0</v>
      </c>
      <c r="AH471" s="165">
        <f>COUNTIFS(BITACORA!$C$4:$C$7322,$B$7:$B$501,BITACORA!$E$4:$E$7322,$E$6:$AM$6,BITACORA!$B$4:$B$7322,"&gt;="&amp;$B$3,BITACORA!$B$4:$B$7322,"&lt;="&amp;$B$4)</f>
        <v>0</v>
      </c>
      <c r="AI471" s="165">
        <f>COUNTIFS(BITACORA!$C$4:$C$7322,$B$7:$B$501,BITACORA!$E$4:$E$7322,$E$6:$AM$6,BITACORA!$B$4:$B$7322,"&gt;="&amp;$B$3,BITACORA!$B$4:$B$7322,"&lt;="&amp;$B$4)</f>
        <v>0</v>
      </c>
      <c r="AJ471" s="165">
        <f>COUNTIFS(BITACORA!$C$4:$C$7322,$B$7:$B$501,BITACORA!$E$4:$E$7322,$E$6:$AM$6,BITACORA!$B$4:$B$7322,"&gt;="&amp;$B$3,BITACORA!$B$4:$B$7322,"&lt;="&amp;$B$4)</f>
        <v>0</v>
      </c>
      <c r="AK471" s="165">
        <f>COUNTIFS(BITACORA!$C$4:$C$7322,$B$7:$B$501,BITACORA!$E$4:$E$7322,$E$6:$AM$6,BITACORA!$B$4:$B$7322,"&gt;="&amp;$B$3,BITACORA!$B$4:$B$7322,"&lt;="&amp;$B$4)</f>
        <v>0</v>
      </c>
      <c r="AL471" s="165">
        <f>COUNTIFS(BITACORA!$C$4:$C$7322,$B$7:$B$501,BITACORA!$E$4:$E$7322,$E$6:$AM$6,BITACORA!$B$4:$B$7322,"&gt;="&amp;$B$3,BITACORA!$B$4:$B$7322,"&lt;="&amp;$B$4)</f>
        <v>0</v>
      </c>
      <c r="AM471" s="165">
        <f>COUNTIFS(BITACORA!$C$4:$C$7322,$B$7:$B$501,BITACORA!$E$4:$E$7322,$E$6:$AM$6,BITACORA!$B$4:$B$7322,"&gt;="&amp;$B$3,BITACORA!$B$4:$B$7322,"&lt;="&amp;$B$4)</f>
        <v>0</v>
      </c>
    </row>
    <row r="472" spans="1:39">
      <c r="A472" s="141"/>
      <c r="B472" s="165"/>
      <c r="C472" s="165"/>
      <c r="D472" s="164">
        <f t="shared" si="0"/>
        <v>0</v>
      </c>
      <c r="E472" s="165">
        <f>COUNTIFS(BITACORA!$C$4:$C$7322,$B$7:$B$501,BITACORA!$E$4:$E$7322,$E$6:$AM$6,BITACORA!$B$4:$B$7322,"&gt;="&amp;$B$3,BITACORA!$B$4:$B$7322,"&lt;="&amp;$B$4)</f>
        <v>0</v>
      </c>
      <c r="F472" s="165">
        <f>COUNTIFS(BITACORA!$C$4:$C$7322,$B$7:$B$501,BITACORA!$E$4:$E$7322,$E$6:$AM$6,BITACORA!$B$4:$B$7322,"&gt;="&amp;$B$3,BITACORA!$B$4:$B$7322,"&lt;="&amp;$B$4)</f>
        <v>0</v>
      </c>
      <c r="G472" s="165">
        <f>COUNTIFS(BITACORA!$C$4:$C$7322,$B$7:$B$501,BITACORA!$E$4:$E$7322,$E$6:$AM$6,BITACORA!$B$4:$B$7322,"&gt;="&amp;$B$3,BITACORA!$B$4:$B$7322,"&lt;="&amp;$B$4)</f>
        <v>0</v>
      </c>
      <c r="H472" s="165">
        <f>COUNTIFS(BITACORA!$C$4:$C$7322,$B$7:$B$501,BITACORA!$E$4:$E$7322,$E$6:$AM$6,BITACORA!$B$4:$B$7322,"&gt;="&amp;$B$3,BITACORA!$B$4:$B$7322,"&lt;="&amp;$B$4)</f>
        <v>0</v>
      </c>
      <c r="I472" s="165">
        <f>COUNTIFS(BITACORA!$C$4:$C$7322,$B$7:$B$501,BITACORA!$E$4:$E$7322,$E$6:$AM$6,BITACORA!$B$4:$B$7322,"&gt;="&amp;$B$3,BITACORA!$B$4:$B$7322,"&lt;="&amp;$B$4)</f>
        <v>0</v>
      </c>
      <c r="J472" s="165">
        <f>COUNTIFS(BITACORA!$C$4:$C$7322,$B$7:$B$501,BITACORA!$E$4:$E$7322,$E$6:$AM$6,BITACORA!$B$4:$B$7322,"&gt;="&amp;$B$3,BITACORA!$B$4:$B$7322,"&lt;="&amp;$B$4)</f>
        <v>0</v>
      </c>
      <c r="K472" s="165">
        <f>COUNTIFS(BITACORA!$C$4:$C$7322,$B$7:$B$501,BITACORA!$E$4:$E$7322,$E$6:$AM$6,BITACORA!$B$4:$B$7322,"&gt;="&amp;$B$3,BITACORA!$B$4:$B$7322,"&lt;="&amp;$B$4)</f>
        <v>0</v>
      </c>
      <c r="L472" s="165">
        <f>COUNTIFS(BITACORA!$C$4:$C$7322,$B$7:$B$501,BITACORA!$E$4:$E$7322,$E$6:$AM$6,BITACORA!$B$4:$B$7322,"&gt;="&amp;$B$3,BITACORA!$B$4:$B$7322,"&lt;="&amp;$B$4)</f>
        <v>0</v>
      </c>
      <c r="M472" s="165">
        <f>COUNTIFS(BITACORA!$C$4:$C$7322,$B$7:$B$501,BITACORA!$E$4:$E$7322,$E$6:$AM$6,BITACORA!$B$4:$B$7322,"&gt;="&amp;$B$3,BITACORA!$B$4:$B$7322,"&lt;="&amp;$B$4)</f>
        <v>0</v>
      </c>
      <c r="N472" s="165">
        <f>COUNTIFS(BITACORA!$C$4:$C$7322,$B$7:$B$501,BITACORA!$E$4:$E$7322,$E$6:$AM$6,BITACORA!$B$4:$B$7322,"&gt;="&amp;$B$3,BITACORA!$B$4:$B$7322,"&lt;="&amp;$B$4)</f>
        <v>0</v>
      </c>
      <c r="O472" s="165">
        <f>COUNTIFS(BITACORA!$C$4:$C$7322,$B$7:$B$501,BITACORA!$E$4:$E$7322,$E$6:$AM$6,BITACORA!$B$4:$B$7322,"&gt;="&amp;$B$3,BITACORA!$B$4:$B$7322,"&lt;="&amp;$B$4)</f>
        <v>0</v>
      </c>
      <c r="P472" s="165">
        <f>COUNTIFS(BITACORA!$C$4:$C$7322,$B$7:$B$501,BITACORA!$E$4:$E$7322,$E$6:$AM$6,BITACORA!$B$4:$B$7322,"&gt;="&amp;$B$3,BITACORA!$B$4:$B$7322,"&lt;="&amp;$B$4)</f>
        <v>0</v>
      </c>
      <c r="Q472" s="165">
        <f>COUNTIFS(BITACORA!$C$4:$C$7322,$B$7:$B$501,BITACORA!$E$4:$E$7322,$E$6:$AM$6,BITACORA!$B$4:$B$7322,"&gt;="&amp;$B$3,BITACORA!$B$4:$B$7322,"&lt;="&amp;$B$4)</f>
        <v>0</v>
      </c>
      <c r="R472" s="165">
        <f>COUNTIFS(BITACORA!$C$4:$C$7322,$B$7:$B$501,BITACORA!$E$4:$E$7322,$E$6:$AM$6,BITACORA!$B$4:$B$7322,"&gt;="&amp;$B$3,BITACORA!$B$4:$B$7322,"&lt;="&amp;$B$4)</f>
        <v>0</v>
      </c>
      <c r="S472" s="165">
        <f>COUNTIFS(BITACORA!$C$4:$C$7322,$B$7:$B$501,BITACORA!$E$4:$E$7322,$E$6:$AM$6,BITACORA!$B$4:$B$7322,"&gt;="&amp;$B$3,BITACORA!$B$4:$B$7322,"&lt;="&amp;$B$4)</f>
        <v>0</v>
      </c>
      <c r="T472" s="165">
        <f>COUNTIFS(BITACORA!$C$4:$C$7322,$B$7:$B$501,BITACORA!$E$4:$E$7322,$E$6:$AM$6,BITACORA!$B$4:$B$7322,"&gt;="&amp;$B$3,BITACORA!$B$4:$B$7322,"&lt;="&amp;$B$4)</f>
        <v>0</v>
      </c>
      <c r="U472" s="165">
        <f>COUNTIFS(BITACORA!$C$4:$C$7322,$B$7:$B$501,BITACORA!$E$4:$E$7322,$E$6:$AM$6,BITACORA!$B$4:$B$7322,"&gt;="&amp;$B$3,BITACORA!$B$4:$B$7322,"&lt;="&amp;$B$4)</f>
        <v>0</v>
      </c>
      <c r="V472" s="165">
        <f>COUNTIFS(BITACORA!$C$4:$C$7322,$B$7:$B$501,BITACORA!$E$4:$E$7322,$E$6:$AM$6,BITACORA!$B$4:$B$7322,"&gt;="&amp;$B$3,BITACORA!$B$4:$B$7322,"&lt;="&amp;$B$4)</f>
        <v>0</v>
      </c>
      <c r="W472" s="165">
        <f>COUNTIFS(BITACORA!$C$4:$C$7322,$B$7:$B$501,BITACORA!$E$4:$E$7322,$E$6:$AM$6,BITACORA!$B$4:$B$7322,"&gt;="&amp;$B$3,BITACORA!$B$4:$B$7322,"&lt;="&amp;$B$4)</f>
        <v>0</v>
      </c>
      <c r="X472" s="165">
        <f>COUNTIFS(BITACORA!$C$4:$C$7322,$B$7:$B$501,BITACORA!$E$4:$E$7322,$E$6:$AM$6,BITACORA!$B$4:$B$7322,"&gt;="&amp;$B$3,BITACORA!$B$4:$B$7322,"&lt;="&amp;$B$4)</f>
        <v>0</v>
      </c>
      <c r="Y472" s="165">
        <f>COUNTIFS(BITACORA!$C$4:$C$7322,$B$7:$B$501,BITACORA!$E$4:$E$7322,$E$6:$AM$6,BITACORA!$B$4:$B$7322,"&gt;="&amp;$B$3,BITACORA!$B$4:$B$7322,"&lt;="&amp;$B$4)</f>
        <v>0</v>
      </c>
      <c r="Z472" s="165">
        <f>COUNTIFS(BITACORA!$C$4:$C$7322,$B$7:$B$501,BITACORA!$E$4:$E$7322,$E$6:$AM$6,BITACORA!$B$4:$B$7322,"&gt;="&amp;$B$3,BITACORA!$B$4:$B$7322,"&lt;="&amp;$B$4)</f>
        <v>0</v>
      </c>
      <c r="AA472" s="165">
        <f>COUNTIFS(BITACORA!$C$4:$C$7322,$B$7:$B$501,BITACORA!$E$4:$E$7322,$E$6:$AM$6,BITACORA!$B$4:$B$7322,"&gt;="&amp;$B$3,BITACORA!$B$4:$B$7322,"&lt;="&amp;$B$4)</f>
        <v>0</v>
      </c>
      <c r="AB472" s="165">
        <f>COUNTIFS(BITACORA!$C$4:$C$7322,$B$7:$B$501,BITACORA!$E$4:$E$7322,$E$6:$AM$6,BITACORA!$B$4:$B$7322,"&gt;="&amp;$B$3,BITACORA!$B$4:$B$7322,"&lt;="&amp;$B$4)</f>
        <v>0</v>
      </c>
      <c r="AC472" s="165">
        <f>COUNTIFS(BITACORA!$C$4:$C$7322,$B$7:$B$501,BITACORA!$E$4:$E$7322,$E$6:$AM$6,BITACORA!$B$4:$B$7322,"&gt;="&amp;$B$3,BITACORA!$B$4:$B$7322,"&lt;="&amp;$B$4)</f>
        <v>0</v>
      </c>
      <c r="AD472" s="165">
        <f>COUNTIFS(BITACORA!$C$4:$C$7322,$B$7:$B$501,BITACORA!$E$4:$E$7322,$E$6:$AM$6,BITACORA!$B$4:$B$7322,"&gt;="&amp;$B$3,BITACORA!$B$4:$B$7322,"&lt;="&amp;$B$4)</f>
        <v>0</v>
      </c>
      <c r="AE472" s="165">
        <f>COUNTIFS(BITACORA!$C$4:$C$7322,$B$7:$B$501,BITACORA!$E$4:$E$7322,$E$6:$AM$6,BITACORA!$B$4:$B$7322,"&gt;="&amp;$B$3,BITACORA!$B$4:$B$7322,"&lt;="&amp;$B$4)</f>
        <v>0</v>
      </c>
      <c r="AF472" s="165">
        <f>COUNTIFS(BITACORA!$C$4:$C$7322,$B$7:$B$501,BITACORA!$E$4:$E$7322,$E$6:$AM$6,BITACORA!$B$4:$B$7322,"&gt;="&amp;$B$3,BITACORA!$B$4:$B$7322,"&lt;="&amp;$B$4)</f>
        <v>0</v>
      </c>
      <c r="AG472" s="165">
        <f>COUNTIFS(BITACORA!$C$4:$C$7322,$B$7:$B$501,BITACORA!$E$4:$E$7322,$E$6:$AM$6,BITACORA!$B$4:$B$7322,"&gt;="&amp;$B$3,BITACORA!$B$4:$B$7322,"&lt;="&amp;$B$4)</f>
        <v>0</v>
      </c>
      <c r="AH472" s="165">
        <f>COUNTIFS(BITACORA!$C$4:$C$7322,$B$7:$B$501,BITACORA!$E$4:$E$7322,$E$6:$AM$6,BITACORA!$B$4:$B$7322,"&gt;="&amp;$B$3,BITACORA!$B$4:$B$7322,"&lt;="&amp;$B$4)</f>
        <v>0</v>
      </c>
      <c r="AI472" s="165">
        <f>COUNTIFS(BITACORA!$C$4:$C$7322,$B$7:$B$501,BITACORA!$E$4:$E$7322,$E$6:$AM$6,BITACORA!$B$4:$B$7322,"&gt;="&amp;$B$3,BITACORA!$B$4:$B$7322,"&lt;="&amp;$B$4)</f>
        <v>0</v>
      </c>
      <c r="AJ472" s="165">
        <f>COUNTIFS(BITACORA!$C$4:$C$7322,$B$7:$B$501,BITACORA!$E$4:$E$7322,$E$6:$AM$6,BITACORA!$B$4:$B$7322,"&gt;="&amp;$B$3,BITACORA!$B$4:$B$7322,"&lt;="&amp;$B$4)</f>
        <v>0</v>
      </c>
      <c r="AK472" s="165">
        <f>COUNTIFS(BITACORA!$C$4:$C$7322,$B$7:$B$501,BITACORA!$E$4:$E$7322,$E$6:$AM$6,BITACORA!$B$4:$B$7322,"&gt;="&amp;$B$3,BITACORA!$B$4:$B$7322,"&lt;="&amp;$B$4)</f>
        <v>0</v>
      </c>
      <c r="AL472" s="165">
        <f>COUNTIFS(BITACORA!$C$4:$C$7322,$B$7:$B$501,BITACORA!$E$4:$E$7322,$E$6:$AM$6,BITACORA!$B$4:$B$7322,"&gt;="&amp;$B$3,BITACORA!$B$4:$B$7322,"&lt;="&amp;$B$4)</f>
        <v>0</v>
      </c>
      <c r="AM472" s="165">
        <f>COUNTIFS(BITACORA!$C$4:$C$7322,$B$7:$B$501,BITACORA!$E$4:$E$7322,$E$6:$AM$6,BITACORA!$B$4:$B$7322,"&gt;="&amp;$B$3,BITACORA!$B$4:$B$7322,"&lt;="&amp;$B$4)</f>
        <v>0</v>
      </c>
    </row>
    <row r="473" spans="1:39">
      <c r="A473" s="141"/>
      <c r="B473" s="165"/>
      <c r="C473" s="165"/>
      <c r="D473" s="164">
        <f t="shared" si="0"/>
        <v>0</v>
      </c>
      <c r="E473" s="165">
        <f>COUNTIFS(BITACORA!$C$4:$C$7322,$B$7:$B$501,BITACORA!$E$4:$E$7322,$E$6:$AM$6,BITACORA!$B$4:$B$7322,"&gt;="&amp;$B$3,BITACORA!$B$4:$B$7322,"&lt;="&amp;$B$4)</f>
        <v>0</v>
      </c>
      <c r="F473" s="165">
        <f>COUNTIFS(BITACORA!$C$4:$C$7322,$B$7:$B$501,BITACORA!$E$4:$E$7322,$E$6:$AM$6,BITACORA!$B$4:$B$7322,"&gt;="&amp;$B$3,BITACORA!$B$4:$B$7322,"&lt;="&amp;$B$4)</f>
        <v>0</v>
      </c>
      <c r="G473" s="165">
        <f>COUNTIFS(BITACORA!$C$4:$C$7322,$B$7:$B$501,BITACORA!$E$4:$E$7322,$E$6:$AM$6,BITACORA!$B$4:$B$7322,"&gt;="&amp;$B$3,BITACORA!$B$4:$B$7322,"&lt;="&amp;$B$4)</f>
        <v>0</v>
      </c>
      <c r="H473" s="165">
        <f>COUNTIFS(BITACORA!$C$4:$C$7322,$B$7:$B$501,BITACORA!$E$4:$E$7322,$E$6:$AM$6,BITACORA!$B$4:$B$7322,"&gt;="&amp;$B$3,BITACORA!$B$4:$B$7322,"&lt;="&amp;$B$4)</f>
        <v>0</v>
      </c>
      <c r="I473" s="165">
        <f>COUNTIFS(BITACORA!$C$4:$C$7322,$B$7:$B$501,BITACORA!$E$4:$E$7322,$E$6:$AM$6,BITACORA!$B$4:$B$7322,"&gt;="&amp;$B$3,BITACORA!$B$4:$B$7322,"&lt;="&amp;$B$4)</f>
        <v>0</v>
      </c>
      <c r="J473" s="165">
        <f>COUNTIFS(BITACORA!$C$4:$C$7322,$B$7:$B$501,BITACORA!$E$4:$E$7322,$E$6:$AM$6,BITACORA!$B$4:$B$7322,"&gt;="&amp;$B$3,BITACORA!$B$4:$B$7322,"&lt;="&amp;$B$4)</f>
        <v>0</v>
      </c>
      <c r="K473" s="165">
        <f>COUNTIFS(BITACORA!$C$4:$C$7322,$B$7:$B$501,BITACORA!$E$4:$E$7322,$E$6:$AM$6,BITACORA!$B$4:$B$7322,"&gt;="&amp;$B$3,BITACORA!$B$4:$B$7322,"&lt;="&amp;$B$4)</f>
        <v>0</v>
      </c>
      <c r="L473" s="165">
        <f>COUNTIFS(BITACORA!$C$4:$C$7322,$B$7:$B$501,BITACORA!$E$4:$E$7322,$E$6:$AM$6,BITACORA!$B$4:$B$7322,"&gt;="&amp;$B$3,BITACORA!$B$4:$B$7322,"&lt;="&amp;$B$4)</f>
        <v>0</v>
      </c>
      <c r="M473" s="165">
        <f>COUNTIFS(BITACORA!$C$4:$C$7322,$B$7:$B$501,BITACORA!$E$4:$E$7322,$E$6:$AM$6,BITACORA!$B$4:$B$7322,"&gt;="&amp;$B$3,BITACORA!$B$4:$B$7322,"&lt;="&amp;$B$4)</f>
        <v>0</v>
      </c>
      <c r="N473" s="165">
        <f>COUNTIFS(BITACORA!$C$4:$C$7322,$B$7:$B$501,BITACORA!$E$4:$E$7322,$E$6:$AM$6,BITACORA!$B$4:$B$7322,"&gt;="&amp;$B$3,BITACORA!$B$4:$B$7322,"&lt;="&amp;$B$4)</f>
        <v>0</v>
      </c>
      <c r="O473" s="165">
        <f>COUNTIFS(BITACORA!$C$4:$C$7322,$B$7:$B$501,BITACORA!$E$4:$E$7322,$E$6:$AM$6,BITACORA!$B$4:$B$7322,"&gt;="&amp;$B$3,BITACORA!$B$4:$B$7322,"&lt;="&amp;$B$4)</f>
        <v>0</v>
      </c>
      <c r="P473" s="165">
        <f>COUNTIFS(BITACORA!$C$4:$C$7322,$B$7:$B$501,BITACORA!$E$4:$E$7322,$E$6:$AM$6,BITACORA!$B$4:$B$7322,"&gt;="&amp;$B$3,BITACORA!$B$4:$B$7322,"&lt;="&amp;$B$4)</f>
        <v>0</v>
      </c>
      <c r="Q473" s="165">
        <f>COUNTIFS(BITACORA!$C$4:$C$7322,$B$7:$B$501,BITACORA!$E$4:$E$7322,$E$6:$AM$6,BITACORA!$B$4:$B$7322,"&gt;="&amp;$B$3,BITACORA!$B$4:$B$7322,"&lt;="&amp;$B$4)</f>
        <v>0</v>
      </c>
      <c r="R473" s="165">
        <f>COUNTIFS(BITACORA!$C$4:$C$7322,$B$7:$B$501,BITACORA!$E$4:$E$7322,$E$6:$AM$6,BITACORA!$B$4:$B$7322,"&gt;="&amp;$B$3,BITACORA!$B$4:$B$7322,"&lt;="&amp;$B$4)</f>
        <v>0</v>
      </c>
      <c r="S473" s="165">
        <f>COUNTIFS(BITACORA!$C$4:$C$7322,$B$7:$B$501,BITACORA!$E$4:$E$7322,$E$6:$AM$6,BITACORA!$B$4:$B$7322,"&gt;="&amp;$B$3,BITACORA!$B$4:$B$7322,"&lt;="&amp;$B$4)</f>
        <v>0</v>
      </c>
      <c r="T473" s="165">
        <f>COUNTIFS(BITACORA!$C$4:$C$7322,$B$7:$B$501,BITACORA!$E$4:$E$7322,$E$6:$AM$6,BITACORA!$B$4:$B$7322,"&gt;="&amp;$B$3,BITACORA!$B$4:$B$7322,"&lt;="&amp;$B$4)</f>
        <v>0</v>
      </c>
      <c r="U473" s="165">
        <f>COUNTIFS(BITACORA!$C$4:$C$7322,$B$7:$B$501,BITACORA!$E$4:$E$7322,$E$6:$AM$6,BITACORA!$B$4:$B$7322,"&gt;="&amp;$B$3,BITACORA!$B$4:$B$7322,"&lt;="&amp;$B$4)</f>
        <v>0</v>
      </c>
      <c r="V473" s="165">
        <f>COUNTIFS(BITACORA!$C$4:$C$7322,$B$7:$B$501,BITACORA!$E$4:$E$7322,$E$6:$AM$6,BITACORA!$B$4:$B$7322,"&gt;="&amp;$B$3,BITACORA!$B$4:$B$7322,"&lt;="&amp;$B$4)</f>
        <v>0</v>
      </c>
      <c r="W473" s="165">
        <f>COUNTIFS(BITACORA!$C$4:$C$7322,$B$7:$B$501,BITACORA!$E$4:$E$7322,$E$6:$AM$6,BITACORA!$B$4:$B$7322,"&gt;="&amp;$B$3,BITACORA!$B$4:$B$7322,"&lt;="&amp;$B$4)</f>
        <v>0</v>
      </c>
      <c r="X473" s="165">
        <f>COUNTIFS(BITACORA!$C$4:$C$7322,$B$7:$B$501,BITACORA!$E$4:$E$7322,$E$6:$AM$6,BITACORA!$B$4:$B$7322,"&gt;="&amp;$B$3,BITACORA!$B$4:$B$7322,"&lt;="&amp;$B$4)</f>
        <v>0</v>
      </c>
      <c r="Y473" s="165">
        <f>COUNTIFS(BITACORA!$C$4:$C$7322,$B$7:$B$501,BITACORA!$E$4:$E$7322,$E$6:$AM$6,BITACORA!$B$4:$B$7322,"&gt;="&amp;$B$3,BITACORA!$B$4:$B$7322,"&lt;="&amp;$B$4)</f>
        <v>0</v>
      </c>
      <c r="Z473" s="165">
        <f>COUNTIFS(BITACORA!$C$4:$C$7322,$B$7:$B$501,BITACORA!$E$4:$E$7322,$E$6:$AM$6,BITACORA!$B$4:$B$7322,"&gt;="&amp;$B$3,BITACORA!$B$4:$B$7322,"&lt;="&amp;$B$4)</f>
        <v>0</v>
      </c>
      <c r="AA473" s="165">
        <f>COUNTIFS(BITACORA!$C$4:$C$7322,$B$7:$B$501,BITACORA!$E$4:$E$7322,$E$6:$AM$6,BITACORA!$B$4:$B$7322,"&gt;="&amp;$B$3,BITACORA!$B$4:$B$7322,"&lt;="&amp;$B$4)</f>
        <v>0</v>
      </c>
      <c r="AB473" s="165">
        <f>COUNTIFS(BITACORA!$C$4:$C$7322,$B$7:$B$501,BITACORA!$E$4:$E$7322,$E$6:$AM$6,BITACORA!$B$4:$B$7322,"&gt;="&amp;$B$3,BITACORA!$B$4:$B$7322,"&lt;="&amp;$B$4)</f>
        <v>0</v>
      </c>
      <c r="AC473" s="165">
        <f>COUNTIFS(BITACORA!$C$4:$C$7322,$B$7:$B$501,BITACORA!$E$4:$E$7322,$E$6:$AM$6,BITACORA!$B$4:$B$7322,"&gt;="&amp;$B$3,BITACORA!$B$4:$B$7322,"&lt;="&amp;$B$4)</f>
        <v>0</v>
      </c>
      <c r="AD473" s="165">
        <f>COUNTIFS(BITACORA!$C$4:$C$7322,$B$7:$B$501,BITACORA!$E$4:$E$7322,$E$6:$AM$6,BITACORA!$B$4:$B$7322,"&gt;="&amp;$B$3,BITACORA!$B$4:$B$7322,"&lt;="&amp;$B$4)</f>
        <v>0</v>
      </c>
      <c r="AE473" s="165">
        <f>COUNTIFS(BITACORA!$C$4:$C$7322,$B$7:$B$501,BITACORA!$E$4:$E$7322,$E$6:$AM$6,BITACORA!$B$4:$B$7322,"&gt;="&amp;$B$3,BITACORA!$B$4:$B$7322,"&lt;="&amp;$B$4)</f>
        <v>0</v>
      </c>
      <c r="AF473" s="165">
        <f>COUNTIFS(BITACORA!$C$4:$C$7322,$B$7:$B$501,BITACORA!$E$4:$E$7322,$E$6:$AM$6,BITACORA!$B$4:$B$7322,"&gt;="&amp;$B$3,BITACORA!$B$4:$B$7322,"&lt;="&amp;$B$4)</f>
        <v>0</v>
      </c>
      <c r="AG473" s="165">
        <f>COUNTIFS(BITACORA!$C$4:$C$7322,$B$7:$B$501,BITACORA!$E$4:$E$7322,$E$6:$AM$6,BITACORA!$B$4:$B$7322,"&gt;="&amp;$B$3,BITACORA!$B$4:$B$7322,"&lt;="&amp;$B$4)</f>
        <v>0</v>
      </c>
      <c r="AH473" s="165">
        <f>COUNTIFS(BITACORA!$C$4:$C$7322,$B$7:$B$501,BITACORA!$E$4:$E$7322,$E$6:$AM$6,BITACORA!$B$4:$B$7322,"&gt;="&amp;$B$3,BITACORA!$B$4:$B$7322,"&lt;="&amp;$B$4)</f>
        <v>0</v>
      </c>
      <c r="AI473" s="165">
        <f>COUNTIFS(BITACORA!$C$4:$C$7322,$B$7:$B$501,BITACORA!$E$4:$E$7322,$E$6:$AM$6,BITACORA!$B$4:$B$7322,"&gt;="&amp;$B$3,BITACORA!$B$4:$B$7322,"&lt;="&amp;$B$4)</f>
        <v>0</v>
      </c>
      <c r="AJ473" s="165">
        <f>COUNTIFS(BITACORA!$C$4:$C$7322,$B$7:$B$501,BITACORA!$E$4:$E$7322,$E$6:$AM$6,BITACORA!$B$4:$B$7322,"&gt;="&amp;$B$3,BITACORA!$B$4:$B$7322,"&lt;="&amp;$B$4)</f>
        <v>0</v>
      </c>
      <c r="AK473" s="165">
        <f>COUNTIFS(BITACORA!$C$4:$C$7322,$B$7:$B$501,BITACORA!$E$4:$E$7322,$E$6:$AM$6,BITACORA!$B$4:$B$7322,"&gt;="&amp;$B$3,BITACORA!$B$4:$B$7322,"&lt;="&amp;$B$4)</f>
        <v>0</v>
      </c>
      <c r="AL473" s="165">
        <f>COUNTIFS(BITACORA!$C$4:$C$7322,$B$7:$B$501,BITACORA!$E$4:$E$7322,$E$6:$AM$6,BITACORA!$B$4:$B$7322,"&gt;="&amp;$B$3,BITACORA!$B$4:$B$7322,"&lt;="&amp;$B$4)</f>
        <v>0</v>
      </c>
      <c r="AM473" s="165">
        <f>COUNTIFS(BITACORA!$C$4:$C$7322,$B$7:$B$501,BITACORA!$E$4:$E$7322,$E$6:$AM$6,BITACORA!$B$4:$B$7322,"&gt;="&amp;$B$3,BITACORA!$B$4:$B$7322,"&lt;="&amp;$B$4)</f>
        <v>0</v>
      </c>
    </row>
    <row r="474" spans="1:39">
      <c r="A474" s="141"/>
      <c r="B474" s="165"/>
      <c r="C474" s="165"/>
      <c r="D474" s="164">
        <f t="shared" si="0"/>
        <v>0</v>
      </c>
      <c r="E474" s="165">
        <f>COUNTIFS(BITACORA!$C$4:$C$7322,$B$7:$B$501,BITACORA!$E$4:$E$7322,$E$6:$AM$6,BITACORA!$B$4:$B$7322,"&gt;="&amp;$B$3,BITACORA!$B$4:$B$7322,"&lt;="&amp;$B$4)</f>
        <v>0</v>
      </c>
      <c r="F474" s="165">
        <f>COUNTIFS(BITACORA!$C$4:$C$7322,$B$7:$B$501,BITACORA!$E$4:$E$7322,$E$6:$AM$6,BITACORA!$B$4:$B$7322,"&gt;="&amp;$B$3,BITACORA!$B$4:$B$7322,"&lt;="&amp;$B$4)</f>
        <v>0</v>
      </c>
      <c r="G474" s="165">
        <f>COUNTIFS(BITACORA!$C$4:$C$7322,$B$7:$B$501,BITACORA!$E$4:$E$7322,$E$6:$AM$6,BITACORA!$B$4:$B$7322,"&gt;="&amp;$B$3,BITACORA!$B$4:$B$7322,"&lt;="&amp;$B$4)</f>
        <v>0</v>
      </c>
      <c r="H474" s="165">
        <f>COUNTIFS(BITACORA!$C$4:$C$7322,$B$7:$B$501,BITACORA!$E$4:$E$7322,$E$6:$AM$6,BITACORA!$B$4:$B$7322,"&gt;="&amp;$B$3,BITACORA!$B$4:$B$7322,"&lt;="&amp;$B$4)</f>
        <v>0</v>
      </c>
      <c r="I474" s="165">
        <f>COUNTIFS(BITACORA!$C$4:$C$7322,$B$7:$B$501,BITACORA!$E$4:$E$7322,$E$6:$AM$6,BITACORA!$B$4:$B$7322,"&gt;="&amp;$B$3,BITACORA!$B$4:$B$7322,"&lt;="&amp;$B$4)</f>
        <v>0</v>
      </c>
      <c r="J474" s="165">
        <f>COUNTIFS(BITACORA!$C$4:$C$7322,$B$7:$B$501,BITACORA!$E$4:$E$7322,$E$6:$AM$6,BITACORA!$B$4:$B$7322,"&gt;="&amp;$B$3,BITACORA!$B$4:$B$7322,"&lt;="&amp;$B$4)</f>
        <v>0</v>
      </c>
      <c r="K474" s="165">
        <f>COUNTIFS(BITACORA!$C$4:$C$7322,$B$7:$B$501,BITACORA!$E$4:$E$7322,$E$6:$AM$6,BITACORA!$B$4:$B$7322,"&gt;="&amp;$B$3,BITACORA!$B$4:$B$7322,"&lt;="&amp;$B$4)</f>
        <v>0</v>
      </c>
      <c r="L474" s="165">
        <f>COUNTIFS(BITACORA!$C$4:$C$7322,$B$7:$B$501,BITACORA!$E$4:$E$7322,$E$6:$AM$6,BITACORA!$B$4:$B$7322,"&gt;="&amp;$B$3,BITACORA!$B$4:$B$7322,"&lt;="&amp;$B$4)</f>
        <v>0</v>
      </c>
      <c r="M474" s="165">
        <f>COUNTIFS(BITACORA!$C$4:$C$7322,$B$7:$B$501,BITACORA!$E$4:$E$7322,$E$6:$AM$6,BITACORA!$B$4:$B$7322,"&gt;="&amp;$B$3,BITACORA!$B$4:$B$7322,"&lt;="&amp;$B$4)</f>
        <v>0</v>
      </c>
      <c r="N474" s="165">
        <f>COUNTIFS(BITACORA!$C$4:$C$7322,$B$7:$B$501,BITACORA!$E$4:$E$7322,$E$6:$AM$6,BITACORA!$B$4:$B$7322,"&gt;="&amp;$B$3,BITACORA!$B$4:$B$7322,"&lt;="&amp;$B$4)</f>
        <v>0</v>
      </c>
      <c r="O474" s="165">
        <f>COUNTIFS(BITACORA!$C$4:$C$7322,$B$7:$B$501,BITACORA!$E$4:$E$7322,$E$6:$AM$6,BITACORA!$B$4:$B$7322,"&gt;="&amp;$B$3,BITACORA!$B$4:$B$7322,"&lt;="&amp;$B$4)</f>
        <v>0</v>
      </c>
      <c r="P474" s="165">
        <f>COUNTIFS(BITACORA!$C$4:$C$7322,$B$7:$B$501,BITACORA!$E$4:$E$7322,$E$6:$AM$6,BITACORA!$B$4:$B$7322,"&gt;="&amp;$B$3,BITACORA!$B$4:$B$7322,"&lt;="&amp;$B$4)</f>
        <v>0</v>
      </c>
      <c r="Q474" s="165">
        <f>COUNTIFS(BITACORA!$C$4:$C$7322,$B$7:$B$501,BITACORA!$E$4:$E$7322,$E$6:$AM$6,BITACORA!$B$4:$B$7322,"&gt;="&amp;$B$3,BITACORA!$B$4:$B$7322,"&lt;="&amp;$B$4)</f>
        <v>0</v>
      </c>
      <c r="R474" s="165">
        <f>COUNTIFS(BITACORA!$C$4:$C$7322,$B$7:$B$501,BITACORA!$E$4:$E$7322,$E$6:$AM$6,BITACORA!$B$4:$B$7322,"&gt;="&amp;$B$3,BITACORA!$B$4:$B$7322,"&lt;="&amp;$B$4)</f>
        <v>0</v>
      </c>
      <c r="S474" s="165">
        <f>COUNTIFS(BITACORA!$C$4:$C$7322,$B$7:$B$501,BITACORA!$E$4:$E$7322,$E$6:$AM$6,BITACORA!$B$4:$B$7322,"&gt;="&amp;$B$3,BITACORA!$B$4:$B$7322,"&lt;="&amp;$B$4)</f>
        <v>0</v>
      </c>
      <c r="T474" s="165">
        <f>COUNTIFS(BITACORA!$C$4:$C$7322,$B$7:$B$501,BITACORA!$E$4:$E$7322,$E$6:$AM$6,BITACORA!$B$4:$B$7322,"&gt;="&amp;$B$3,BITACORA!$B$4:$B$7322,"&lt;="&amp;$B$4)</f>
        <v>0</v>
      </c>
      <c r="U474" s="165">
        <f>COUNTIFS(BITACORA!$C$4:$C$7322,$B$7:$B$501,BITACORA!$E$4:$E$7322,$E$6:$AM$6,BITACORA!$B$4:$B$7322,"&gt;="&amp;$B$3,BITACORA!$B$4:$B$7322,"&lt;="&amp;$B$4)</f>
        <v>0</v>
      </c>
      <c r="V474" s="165">
        <f>COUNTIFS(BITACORA!$C$4:$C$7322,$B$7:$B$501,BITACORA!$E$4:$E$7322,$E$6:$AM$6,BITACORA!$B$4:$B$7322,"&gt;="&amp;$B$3,BITACORA!$B$4:$B$7322,"&lt;="&amp;$B$4)</f>
        <v>0</v>
      </c>
      <c r="W474" s="165">
        <f>COUNTIFS(BITACORA!$C$4:$C$7322,$B$7:$B$501,BITACORA!$E$4:$E$7322,$E$6:$AM$6,BITACORA!$B$4:$B$7322,"&gt;="&amp;$B$3,BITACORA!$B$4:$B$7322,"&lt;="&amp;$B$4)</f>
        <v>0</v>
      </c>
      <c r="X474" s="165">
        <f>COUNTIFS(BITACORA!$C$4:$C$7322,$B$7:$B$501,BITACORA!$E$4:$E$7322,$E$6:$AM$6,BITACORA!$B$4:$B$7322,"&gt;="&amp;$B$3,BITACORA!$B$4:$B$7322,"&lt;="&amp;$B$4)</f>
        <v>0</v>
      </c>
      <c r="Y474" s="165">
        <f>COUNTIFS(BITACORA!$C$4:$C$7322,$B$7:$B$501,BITACORA!$E$4:$E$7322,$E$6:$AM$6,BITACORA!$B$4:$B$7322,"&gt;="&amp;$B$3,BITACORA!$B$4:$B$7322,"&lt;="&amp;$B$4)</f>
        <v>0</v>
      </c>
      <c r="Z474" s="165">
        <f>COUNTIFS(BITACORA!$C$4:$C$7322,$B$7:$B$501,BITACORA!$E$4:$E$7322,$E$6:$AM$6,BITACORA!$B$4:$B$7322,"&gt;="&amp;$B$3,BITACORA!$B$4:$B$7322,"&lt;="&amp;$B$4)</f>
        <v>0</v>
      </c>
      <c r="AA474" s="165">
        <f>COUNTIFS(BITACORA!$C$4:$C$7322,$B$7:$B$501,BITACORA!$E$4:$E$7322,$E$6:$AM$6,BITACORA!$B$4:$B$7322,"&gt;="&amp;$B$3,BITACORA!$B$4:$B$7322,"&lt;="&amp;$B$4)</f>
        <v>0</v>
      </c>
      <c r="AB474" s="165">
        <f>COUNTIFS(BITACORA!$C$4:$C$7322,$B$7:$B$501,BITACORA!$E$4:$E$7322,$E$6:$AM$6,BITACORA!$B$4:$B$7322,"&gt;="&amp;$B$3,BITACORA!$B$4:$B$7322,"&lt;="&amp;$B$4)</f>
        <v>0</v>
      </c>
      <c r="AC474" s="165">
        <f>COUNTIFS(BITACORA!$C$4:$C$7322,$B$7:$B$501,BITACORA!$E$4:$E$7322,$E$6:$AM$6,BITACORA!$B$4:$B$7322,"&gt;="&amp;$B$3,BITACORA!$B$4:$B$7322,"&lt;="&amp;$B$4)</f>
        <v>0</v>
      </c>
      <c r="AD474" s="165">
        <f>COUNTIFS(BITACORA!$C$4:$C$7322,$B$7:$B$501,BITACORA!$E$4:$E$7322,$E$6:$AM$6,BITACORA!$B$4:$B$7322,"&gt;="&amp;$B$3,BITACORA!$B$4:$B$7322,"&lt;="&amp;$B$4)</f>
        <v>0</v>
      </c>
      <c r="AE474" s="165">
        <f>COUNTIFS(BITACORA!$C$4:$C$7322,$B$7:$B$501,BITACORA!$E$4:$E$7322,$E$6:$AM$6,BITACORA!$B$4:$B$7322,"&gt;="&amp;$B$3,BITACORA!$B$4:$B$7322,"&lt;="&amp;$B$4)</f>
        <v>0</v>
      </c>
      <c r="AF474" s="165">
        <f>COUNTIFS(BITACORA!$C$4:$C$7322,$B$7:$B$501,BITACORA!$E$4:$E$7322,$E$6:$AM$6,BITACORA!$B$4:$B$7322,"&gt;="&amp;$B$3,BITACORA!$B$4:$B$7322,"&lt;="&amp;$B$4)</f>
        <v>0</v>
      </c>
      <c r="AG474" s="165">
        <f>COUNTIFS(BITACORA!$C$4:$C$7322,$B$7:$B$501,BITACORA!$E$4:$E$7322,$E$6:$AM$6,BITACORA!$B$4:$B$7322,"&gt;="&amp;$B$3,BITACORA!$B$4:$B$7322,"&lt;="&amp;$B$4)</f>
        <v>0</v>
      </c>
      <c r="AH474" s="165">
        <f>COUNTIFS(BITACORA!$C$4:$C$7322,$B$7:$B$501,BITACORA!$E$4:$E$7322,$E$6:$AM$6,BITACORA!$B$4:$B$7322,"&gt;="&amp;$B$3,BITACORA!$B$4:$B$7322,"&lt;="&amp;$B$4)</f>
        <v>0</v>
      </c>
      <c r="AI474" s="165">
        <f>COUNTIFS(BITACORA!$C$4:$C$7322,$B$7:$B$501,BITACORA!$E$4:$E$7322,$E$6:$AM$6,BITACORA!$B$4:$B$7322,"&gt;="&amp;$B$3,BITACORA!$B$4:$B$7322,"&lt;="&amp;$B$4)</f>
        <v>0</v>
      </c>
      <c r="AJ474" s="165">
        <f>COUNTIFS(BITACORA!$C$4:$C$7322,$B$7:$B$501,BITACORA!$E$4:$E$7322,$E$6:$AM$6,BITACORA!$B$4:$B$7322,"&gt;="&amp;$B$3,BITACORA!$B$4:$B$7322,"&lt;="&amp;$B$4)</f>
        <v>0</v>
      </c>
      <c r="AK474" s="165">
        <f>COUNTIFS(BITACORA!$C$4:$C$7322,$B$7:$B$501,BITACORA!$E$4:$E$7322,$E$6:$AM$6,BITACORA!$B$4:$B$7322,"&gt;="&amp;$B$3,BITACORA!$B$4:$B$7322,"&lt;="&amp;$B$4)</f>
        <v>0</v>
      </c>
      <c r="AL474" s="165">
        <f>COUNTIFS(BITACORA!$C$4:$C$7322,$B$7:$B$501,BITACORA!$E$4:$E$7322,$E$6:$AM$6,BITACORA!$B$4:$B$7322,"&gt;="&amp;$B$3,BITACORA!$B$4:$B$7322,"&lt;="&amp;$B$4)</f>
        <v>0</v>
      </c>
      <c r="AM474" s="165">
        <f>COUNTIFS(BITACORA!$C$4:$C$7322,$B$7:$B$501,BITACORA!$E$4:$E$7322,$E$6:$AM$6,BITACORA!$B$4:$B$7322,"&gt;="&amp;$B$3,BITACORA!$B$4:$B$7322,"&lt;="&amp;$B$4)</f>
        <v>0</v>
      </c>
    </row>
    <row r="475" spans="1:39">
      <c r="A475" s="141"/>
      <c r="B475" s="165"/>
      <c r="C475" s="165"/>
      <c r="D475" s="164">
        <f t="shared" si="0"/>
        <v>0</v>
      </c>
      <c r="E475" s="165">
        <f>COUNTIFS(BITACORA!$C$4:$C$7322,$B$7:$B$501,BITACORA!$E$4:$E$7322,$E$6:$AM$6,BITACORA!$B$4:$B$7322,"&gt;="&amp;$B$3,BITACORA!$B$4:$B$7322,"&lt;="&amp;$B$4)</f>
        <v>0</v>
      </c>
      <c r="F475" s="165">
        <f>COUNTIFS(BITACORA!$C$4:$C$7322,$B$7:$B$501,BITACORA!$E$4:$E$7322,$E$6:$AM$6,BITACORA!$B$4:$B$7322,"&gt;="&amp;$B$3,BITACORA!$B$4:$B$7322,"&lt;="&amp;$B$4)</f>
        <v>0</v>
      </c>
      <c r="G475" s="165">
        <f>COUNTIFS(BITACORA!$C$4:$C$7322,$B$7:$B$501,BITACORA!$E$4:$E$7322,$E$6:$AM$6,BITACORA!$B$4:$B$7322,"&gt;="&amp;$B$3,BITACORA!$B$4:$B$7322,"&lt;="&amp;$B$4)</f>
        <v>0</v>
      </c>
      <c r="H475" s="165">
        <f>COUNTIFS(BITACORA!$C$4:$C$7322,$B$7:$B$501,BITACORA!$E$4:$E$7322,$E$6:$AM$6,BITACORA!$B$4:$B$7322,"&gt;="&amp;$B$3,BITACORA!$B$4:$B$7322,"&lt;="&amp;$B$4)</f>
        <v>0</v>
      </c>
      <c r="I475" s="165">
        <f>COUNTIFS(BITACORA!$C$4:$C$7322,$B$7:$B$501,BITACORA!$E$4:$E$7322,$E$6:$AM$6,BITACORA!$B$4:$B$7322,"&gt;="&amp;$B$3,BITACORA!$B$4:$B$7322,"&lt;="&amp;$B$4)</f>
        <v>0</v>
      </c>
      <c r="J475" s="165">
        <f>COUNTIFS(BITACORA!$C$4:$C$7322,$B$7:$B$501,BITACORA!$E$4:$E$7322,$E$6:$AM$6,BITACORA!$B$4:$B$7322,"&gt;="&amp;$B$3,BITACORA!$B$4:$B$7322,"&lt;="&amp;$B$4)</f>
        <v>0</v>
      </c>
      <c r="K475" s="165">
        <f>COUNTIFS(BITACORA!$C$4:$C$7322,$B$7:$B$501,BITACORA!$E$4:$E$7322,$E$6:$AM$6,BITACORA!$B$4:$B$7322,"&gt;="&amp;$B$3,BITACORA!$B$4:$B$7322,"&lt;="&amp;$B$4)</f>
        <v>0</v>
      </c>
      <c r="L475" s="165">
        <f>COUNTIFS(BITACORA!$C$4:$C$7322,$B$7:$B$501,BITACORA!$E$4:$E$7322,$E$6:$AM$6,BITACORA!$B$4:$B$7322,"&gt;="&amp;$B$3,BITACORA!$B$4:$B$7322,"&lt;="&amp;$B$4)</f>
        <v>0</v>
      </c>
      <c r="M475" s="165">
        <f>COUNTIFS(BITACORA!$C$4:$C$7322,$B$7:$B$501,BITACORA!$E$4:$E$7322,$E$6:$AM$6,BITACORA!$B$4:$B$7322,"&gt;="&amp;$B$3,BITACORA!$B$4:$B$7322,"&lt;="&amp;$B$4)</f>
        <v>0</v>
      </c>
      <c r="N475" s="165">
        <f>COUNTIFS(BITACORA!$C$4:$C$7322,$B$7:$B$501,BITACORA!$E$4:$E$7322,$E$6:$AM$6,BITACORA!$B$4:$B$7322,"&gt;="&amp;$B$3,BITACORA!$B$4:$B$7322,"&lt;="&amp;$B$4)</f>
        <v>0</v>
      </c>
      <c r="O475" s="165">
        <f>COUNTIFS(BITACORA!$C$4:$C$7322,$B$7:$B$501,BITACORA!$E$4:$E$7322,$E$6:$AM$6,BITACORA!$B$4:$B$7322,"&gt;="&amp;$B$3,BITACORA!$B$4:$B$7322,"&lt;="&amp;$B$4)</f>
        <v>0</v>
      </c>
      <c r="P475" s="165">
        <f>COUNTIFS(BITACORA!$C$4:$C$7322,$B$7:$B$501,BITACORA!$E$4:$E$7322,$E$6:$AM$6,BITACORA!$B$4:$B$7322,"&gt;="&amp;$B$3,BITACORA!$B$4:$B$7322,"&lt;="&amp;$B$4)</f>
        <v>0</v>
      </c>
      <c r="Q475" s="165">
        <f>COUNTIFS(BITACORA!$C$4:$C$7322,$B$7:$B$501,BITACORA!$E$4:$E$7322,$E$6:$AM$6,BITACORA!$B$4:$B$7322,"&gt;="&amp;$B$3,BITACORA!$B$4:$B$7322,"&lt;="&amp;$B$4)</f>
        <v>0</v>
      </c>
      <c r="R475" s="165">
        <f>COUNTIFS(BITACORA!$C$4:$C$7322,$B$7:$B$501,BITACORA!$E$4:$E$7322,$E$6:$AM$6,BITACORA!$B$4:$B$7322,"&gt;="&amp;$B$3,BITACORA!$B$4:$B$7322,"&lt;="&amp;$B$4)</f>
        <v>0</v>
      </c>
      <c r="S475" s="165">
        <f>COUNTIFS(BITACORA!$C$4:$C$7322,$B$7:$B$501,BITACORA!$E$4:$E$7322,$E$6:$AM$6,BITACORA!$B$4:$B$7322,"&gt;="&amp;$B$3,BITACORA!$B$4:$B$7322,"&lt;="&amp;$B$4)</f>
        <v>0</v>
      </c>
      <c r="T475" s="165">
        <f>COUNTIFS(BITACORA!$C$4:$C$7322,$B$7:$B$501,BITACORA!$E$4:$E$7322,$E$6:$AM$6,BITACORA!$B$4:$B$7322,"&gt;="&amp;$B$3,BITACORA!$B$4:$B$7322,"&lt;="&amp;$B$4)</f>
        <v>0</v>
      </c>
      <c r="U475" s="165">
        <f>COUNTIFS(BITACORA!$C$4:$C$7322,$B$7:$B$501,BITACORA!$E$4:$E$7322,$E$6:$AM$6,BITACORA!$B$4:$B$7322,"&gt;="&amp;$B$3,BITACORA!$B$4:$B$7322,"&lt;="&amp;$B$4)</f>
        <v>0</v>
      </c>
      <c r="V475" s="165">
        <f>COUNTIFS(BITACORA!$C$4:$C$7322,$B$7:$B$501,BITACORA!$E$4:$E$7322,$E$6:$AM$6,BITACORA!$B$4:$B$7322,"&gt;="&amp;$B$3,BITACORA!$B$4:$B$7322,"&lt;="&amp;$B$4)</f>
        <v>0</v>
      </c>
      <c r="W475" s="165">
        <f>COUNTIFS(BITACORA!$C$4:$C$7322,$B$7:$B$501,BITACORA!$E$4:$E$7322,$E$6:$AM$6,BITACORA!$B$4:$B$7322,"&gt;="&amp;$B$3,BITACORA!$B$4:$B$7322,"&lt;="&amp;$B$4)</f>
        <v>0</v>
      </c>
      <c r="X475" s="165">
        <f>COUNTIFS(BITACORA!$C$4:$C$7322,$B$7:$B$501,BITACORA!$E$4:$E$7322,$E$6:$AM$6,BITACORA!$B$4:$B$7322,"&gt;="&amp;$B$3,BITACORA!$B$4:$B$7322,"&lt;="&amp;$B$4)</f>
        <v>0</v>
      </c>
      <c r="Y475" s="165">
        <f>COUNTIFS(BITACORA!$C$4:$C$7322,$B$7:$B$501,BITACORA!$E$4:$E$7322,$E$6:$AM$6,BITACORA!$B$4:$B$7322,"&gt;="&amp;$B$3,BITACORA!$B$4:$B$7322,"&lt;="&amp;$B$4)</f>
        <v>0</v>
      </c>
      <c r="Z475" s="165">
        <f>COUNTIFS(BITACORA!$C$4:$C$7322,$B$7:$B$501,BITACORA!$E$4:$E$7322,$E$6:$AM$6,BITACORA!$B$4:$B$7322,"&gt;="&amp;$B$3,BITACORA!$B$4:$B$7322,"&lt;="&amp;$B$4)</f>
        <v>0</v>
      </c>
      <c r="AA475" s="165">
        <f>COUNTIFS(BITACORA!$C$4:$C$7322,$B$7:$B$501,BITACORA!$E$4:$E$7322,$E$6:$AM$6,BITACORA!$B$4:$B$7322,"&gt;="&amp;$B$3,BITACORA!$B$4:$B$7322,"&lt;="&amp;$B$4)</f>
        <v>0</v>
      </c>
      <c r="AB475" s="165">
        <f>COUNTIFS(BITACORA!$C$4:$C$7322,$B$7:$B$501,BITACORA!$E$4:$E$7322,$E$6:$AM$6,BITACORA!$B$4:$B$7322,"&gt;="&amp;$B$3,BITACORA!$B$4:$B$7322,"&lt;="&amp;$B$4)</f>
        <v>0</v>
      </c>
      <c r="AC475" s="165">
        <f>COUNTIFS(BITACORA!$C$4:$C$7322,$B$7:$B$501,BITACORA!$E$4:$E$7322,$E$6:$AM$6,BITACORA!$B$4:$B$7322,"&gt;="&amp;$B$3,BITACORA!$B$4:$B$7322,"&lt;="&amp;$B$4)</f>
        <v>0</v>
      </c>
      <c r="AD475" s="165">
        <f>COUNTIFS(BITACORA!$C$4:$C$7322,$B$7:$B$501,BITACORA!$E$4:$E$7322,$E$6:$AM$6,BITACORA!$B$4:$B$7322,"&gt;="&amp;$B$3,BITACORA!$B$4:$B$7322,"&lt;="&amp;$B$4)</f>
        <v>0</v>
      </c>
      <c r="AE475" s="165">
        <f>COUNTIFS(BITACORA!$C$4:$C$7322,$B$7:$B$501,BITACORA!$E$4:$E$7322,$E$6:$AM$6,BITACORA!$B$4:$B$7322,"&gt;="&amp;$B$3,BITACORA!$B$4:$B$7322,"&lt;="&amp;$B$4)</f>
        <v>0</v>
      </c>
      <c r="AF475" s="165">
        <f>COUNTIFS(BITACORA!$C$4:$C$7322,$B$7:$B$501,BITACORA!$E$4:$E$7322,$E$6:$AM$6,BITACORA!$B$4:$B$7322,"&gt;="&amp;$B$3,BITACORA!$B$4:$B$7322,"&lt;="&amp;$B$4)</f>
        <v>0</v>
      </c>
      <c r="AG475" s="165">
        <f>COUNTIFS(BITACORA!$C$4:$C$7322,$B$7:$B$501,BITACORA!$E$4:$E$7322,$E$6:$AM$6,BITACORA!$B$4:$B$7322,"&gt;="&amp;$B$3,BITACORA!$B$4:$B$7322,"&lt;="&amp;$B$4)</f>
        <v>0</v>
      </c>
      <c r="AH475" s="165">
        <f>COUNTIFS(BITACORA!$C$4:$C$7322,$B$7:$B$501,BITACORA!$E$4:$E$7322,$E$6:$AM$6,BITACORA!$B$4:$B$7322,"&gt;="&amp;$B$3,BITACORA!$B$4:$B$7322,"&lt;="&amp;$B$4)</f>
        <v>0</v>
      </c>
      <c r="AI475" s="165">
        <f>COUNTIFS(BITACORA!$C$4:$C$7322,$B$7:$B$501,BITACORA!$E$4:$E$7322,$E$6:$AM$6,BITACORA!$B$4:$B$7322,"&gt;="&amp;$B$3,BITACORA!$B$4:$B$7322,"&lt;="&amp;$B$4)</f>
        <v>0</v>
      </c>
      <c r="AJ475" s="165">
        <f>COUNTIFS(BITACORA!$C$4:$C$7322,$B$7:$B$501,BITACORA!$E$4:$E$7322,$E$6:$AM$6,BITACORA!$B$4:$B$7322,"&gt;="&amp;$B$3,BITACORA!$B$4:$B$7322,"&lt;="&amp;$B$4)</f>
        <v>0</v>
      </c>
      <c r="AK475" s="165">
        <f>COUNTIFS(BITACORA!$C$4:$C$7322,$B$7:$B$501,BITACORA!$E$4:$E$7322,$E$6:$AM$6,BITACORA!$B$4:$B$7322,"&gt;="&amp;$B$3,BITACORA!$B$4:$B$7322,"&lt;="&amp;$B$4)</f>
        <v>0</v>
      </c>
      <c r="AL475" s="165">
        <f>COUNTIFS(BITACORA!$C$4:$C$7322,$B$7:$B$501,BITACORA!$E$4:$E$7322,$E$6:$AM$6,BITACORA!$B$4:$B$7322,"&gt;="&amp;$B$3,BITACORA!$B$4:$B$7322,"&lt;="&amp;$B$4)</f>
        <v>0</v>
      </c>
      <c r="AM475" s="165">
        <f>COUNTIFS(BITACORA!$C$4:$C$7322,$B$7:$B$501,BITACORA!$E$4:$E$7322,$E$6:$AM$6,BITACORA!$B$4:$B$7322,"&gt;="&amp;$B$3,BITACORA!$B$4:$B$7322,"&lt;="&amp;$B$4)</f>
        <v>0</v>
      </c>
    </row>
    <row r="476" spans="1:39">
      <c r="A476" s="141"/>
      <c r="B476" s="165"/>
      <c r="C476" s="165"/>
      <c r="D476" s="164">
        <f t="shared" si="0"/>
        <v>0</v>
      </c>
      <c r="E476" s="165">
        <f>COUNTIFS(BITACORA!$C$4:$C$7322,$B$7:$B$501,BITACORA!$E$4:$E$7322,$E$6:$AM$6,BITACORA!$B$4:$B$7322,"&gt;="&amp;$B$3,BITACORA!$B$4:$B$7322,"&lt;="&amp;$B$4)</f>
        <v>0</v>
      </c>
      <c r="F476" s="165">
        <f>COUNTIFS(BITACORA!$C$4:$C$7322,$B$7:$B$501,BITACORA!$E$4:$E$7322,$E$6:$AM$6,BITACORA!$B$4:$B$7322,"&gt;="&amp;$B$3,BITACORA!$B$4:$B$7322,"&lt;="&amp;$B$4)</f>
        <v>0</v>
      </c>
      <c r="G476" s="165">
        <f>COUNTIFS(BITACORA!$C$4:$C$7322,$B$7:$B$501,BITACORA!$E$4:$E$7322,$E$6:$AM$6,BITACORA!$B$4:$B$7322,"&gt;="&amp;$B$3,BITACORA!$B$4:$B$7322,"&lt;="&amp;$B$4)</f>
        <v>0</v>
      </c>
      <c r="H476" s="165">
        <f>COUNTIFS(BITACORA!$C$4:$C$7322,$B$7:$B$501,BITACORA!$E$4:$E$7322,$E$6:$AM$6,BITACORA!$B$4:$B$7322,"&gt;="&amp;$B$3,BITACORA!$B$4:$B$7322,"&lt;="&amp;$B$4)</f>
        <v>0</v>
      </c>
      <c r="I476" s="165">
        <f>COUNTIFS(BITACORA!$C$4:$C$7322,$B$7:$B$501,BITACORA!$E$4:$E$7322,$E$6:$AM$6,BITACORA!$B$4:$B$7322,"&gt;="&amp;$B$3,BITACORA!$B$4:$B$7322,"&lt;="&amp;$B$4)</f>
        <v>0</v>
      </c>
      <c r="J476" s="165">
        <f>COUNTIFS(BITACORA!$C$4:$C$7322,$B$7:$B$501,BITACORA!$E$4:$E$7322,$E$6:$AM$6,BITACORA!$B$4:$B$7322,"&gt;="&amp;$B$3,BITACORA!$B$4:$B$7322,"&lt;="&amp;$B$4)</f>
        <v>0</v>
      </c>
      <c r="K476" s="165">
        <f>COUNTIFS(BITACORA!$C$4:$C$7322,$B$7:$B$501,BITACORA!$E$4:$E$7322,$E$6:$AM$6,BITACORA!$B$4:$B$7322,"&gt;="&amp;$B$3,BITACORA!$B$4:$B$7322,"&lt;="&amp;$B$4)</f>
        <v>0</v>
      </c>
      <c r="L476" s="165">
        <f>COUNTIFS(BITACORA!$C$4:$C$7322,$B$7:$B$501,BITACORA!$E$4:$E$7322,$E$6:$AM$6,BITACORA!$B$4:$B$7322,"&gt;="&amp;$B$3,BITACORA!$B$4:$B$7322,"&lt;="&amp;$B$4)</f>
        <v>0</v>
      </c>
      <c r="M476" s="165">
        <f>COUNTIFS(BITACORA!$C$4:$C$7322,$B$7:$B$501,BITACORA!$E$4:$E$7322,$E$6:$AM$6,BITACORA!$B$4:$B$7322,"&gt;="&amp;$B$3,BITACORA!$B$4:$B$7322,"&lt;="&amp;$B$4)</f>
        <v>0</v>
      </c>
      <c r="N476" s="165">
        <f>COUNTIFS(BITACORA!$C$4:$C$7322,$B$7:$B$501,BITACORA!$E$4:$E$7322,$E$6:$AM$6,BITACORA!$B$4:$B$7322,"&gt;="&amp;$B$3,BITACORA!$B$4:$B$7322,"&lt;="&amp;$B$4)</f>
        <v>0</v>
      </c>
      <c r="O476" s="165">
        <f>COUNTIFS(BITACORA!$C$4:$C$7322,$B$7:$B$501,BITACORA!$E$4:$E$7322,$E$6:$AM$6,BITACORA!$B$4:$B$7322,"&gt;="&amp;$B$3,BITACORA!$B$4:$B$7322,"&lt;="&amp;$B$4)</f>
        <v>0</v>
      </c>
      <c r="P476" s="165">
        <f>COUNTIFS(BITACORA!$C$4:$C$7322,$B$7:$B$501,BITACORA!$E$4:$E$7322,$E$6:$AM$6,BITACORA!$B$4:$B$7322,"&gt;="&amp;$B$3,BITACORA!$B$4:$B$7322,"&lt;="&amp;$B$4)</f>
        <v>0</v>
      </c>
      <c r="Q476" s="165">
        <f>COUNTIFS(BITACORA!$C$4:$C$7322,$B$7:$B$501,BITACORA!$E$4:$E$7322,$E$6:$AM$6,BITACORA!$B$4:$B$7322,"&gt;="&amp;$B$3,BITACORA!$B$4:$B$7322,"&lt;="&amp;$B$4)</f>
        <v>0</v>
      </c>
      <c r="R476" s="165">
        <f>COUNTIFS(BITACORA!$C$4:$C$7322,$B$7:$B$501,BITACORA!$E$4:$E$7322,$E$6:$AM$6,BITACORA!$B$4:$B$7322,"&gt;="&amp;$B$3,BITACORA!$B$4:$B$7322,"&lt;="&amp;$B$4)</f>
        <v>0</v>
      </c>
      <c r="S476" s="165">
        <f>COUNTIFS(BITACORA!$C$4:$C$7322,$B$7:$B$501,BITACORA!$E$4:$E$7322,$E$6:$AM$6,BITACORA!$B$4:$B$7322,"&gt;="&amp;$B$3,BITACORA!$B$4:$B$7322,"&lt;="&amp;$B$4)</f>
        <v>0</v>
      </c>
      <c r="T476" s="165">
        <f>COUNTIFS(BITACORA!$C$4:$C$7322,$B$7:$B$501,BITACORA!$E$4:$E$7322,$E$6:$AM$6,BITACORA!$B$4:$B$7322,"&gt;="&amp;$B$3,BITACORA!$B$4:$B$7322,"&lt;="&amp;$B$4)</f>
        <v>0</v>
      </c>
      <c r="U476" s="165">
        <f>COUNTIFS(BITACORA!$C$4:$C$7322,$B$7:$B$501,BITACORA!$E$4:$E$7322,$E$6:$AM$6,BITACORA!$B$4:$B$7322,"&gt;="&amp;$B$3,BITACORA!$B$4:$B$7322,"&lt;="&amp;$B$4)</f>
        <v>0</v>
      </c>
      <c r="V476" s="165">
        <f>COUNTIFS(BITACORA!$C$4:$C$7322,$B$7:$B$501,BITACORA!$E$4:$E$7322,$E$6:$AM$6,BITACORA!$B$4:$B$7322,"&gt;="&amp;$B$3,BITACORA!$B$4:$B$7322,"&lt;="&amp;$B$4)</f>
        <v>0</v>
      </c>
      <c r="W476" s="165">
        <f>COUNTIFS(BITACORA!$C$4:$C$7322,$B$7:$B$501,BITACORA!$E$4:$E$7322,$E$6:$AM$6,BITACORA!$B$4:$B$7322,"&gt;="&amp;$B$3,BITACORA!$B$4:$B$7322,"&lt;="&amp;$B$4)</f>
        <v>0</v>
      </c>
      <c r="X476" s="165">
        <f>COUNTIFS(BITACORA!$C$4:$C$7322,$B$7:$B$501,BITACORA!$E$4:$E$7322,$E$6:$AM$6,BITACORA!$B$4:$B$7322,"&gt;="&amp;$B$3,BITACORA!$B$4:$B$7322,"&lt;="&amp;$B$4)</f>
        <v>0</v>
      </c>
      <c r="Y476" s="165">
        <f>COUNTIFS(BITACORA!$C$4:$C$7322,$B$7:$B$501,BITACORA!$E$4:$E$7322,$E$6:$AM$6,BITACORA!$B$4:$B$7322,"&gt;="&amp;$B$3,BITACORA!$B$4:$B$7322,"&lt;="&amp;$B$4)</f>
        <v>0</v>
      </c>
      <c r="Z476" s="165">
        <f>COUNTIFS(BITACORA!$C$4:$C$7322,$B$7:$B$501,BITACORA!$E$4:$E$7322,$E$6:$AM$6,BITACORA!$B$4:$B$7322,"&gt;="&amp;$B$3,BITACORA!$B$4:$B$7322,"&lt;="&amp;$B$4)</f>
        <v>0</v>
      </c>
      <c r="AA476" s="165">
        <f>COUNTIFS(BITACORA!$C$4:$C$7322,$B$7:$B$501,BITACORA!$E$4:$E$7322,$E$6:$AM$6,BITACORA!$B$4:$B$7322,"&gt;="&amp;$B$3,BITACORA!$B$4:$B$7322,"&lt;="&amp;$B$4)</f>
        <v>0</v>
      </c>
      <c r="AB476" s="165">
        <f>COUNTIFS(BITACORA!$C$4:$C$7322,$B$7:$B$501,BITACORA!$E$4:$E$7322,$E$6:$AM$6,BITACORA!$B$4:$B$7322,"&gt;="&amp;$B$3,BITACORA!$B$4:$B$7322,"&lt;="&amp;$B$4)</f>
        <v>0</v>
      </c>
      <c r="AC476" s="165">
        <f>COUNTIFS(BITACORA!$C$4:$C$7322,$B$7:$B$501,BITACORA!$E$4:$E$7322,$E$6:$AM$6,BITACORA!$B$4:$B$7322,"&gt;="&amp;$B$3,BITACORA!$B$4:$B$7322,"&lt;="&amp;$B$4)</f>
        <v>0</v>
      </c>
      <c r="AD476" s="165">
        <f>COUNTIFS(BITACORA!$C$4:$C$7322,$B$7:$B$501,BITACORA!$E$4:$E$7322,$E$6:$AM$6,BITACORA!$B$4:$B$7322,"&gt;="&amp;$B$3,BITACORA!$B$4:$B$7322,"&lt;="&amp;$B$4)</f>
        <v>0</v>
      </c>
      <c r="AE476" s="165">
        <f>COUNTIFS(BITACORA!$C$4:$C$7322,$B$7:$B$501,BITACORA!$E$4:$E$7322,$E$6:$AM$6,BITACORA!$B$4:$B$7322,"&gt;="&amp;$B$3,BITACORA!$B$4:$B$7322,"&lt;="&amp;$B$4)</f>
        <v>0</v>
      </c>
      <c r="AF476" s="165">
        <f>COUNTIFS(BITACORA!$C$4:$C$7322,$B$7:$B$501,BITACORA!$E$4:$E$7322,$E$6:$AM$6,BITACORA!$B$4:$B$7322,"&gt;="&amp;$B$3,BITACORA!$B$4:$B$7322,"&lt;="&amp;$B$4)</f>
        <v>0</v>
      </c>
      <c r="AG476" s="165">
        <f>COUNTIFS(BITACORA!$C$4:$C$7322,$B$7:$B$501,BITACORA!$E$4:$E$7322,$E$6:$AM$6,BITACORA!$B$4:$B$7322,"&gt;="&amp;$B$3,BITACORA!$B$4:$B$7322,"&lt;="&amp;$B$4)</f>
        <v>0</v>
      </c>
      <c r="AH476" s="165">
        <f>COUNTIFS(BITACORA!$C$4:$C$7322,$B$7:$B$501,BITACORA!$E$4:$E$7322,$E$6:$AM$6,BITACORA!$B$4:$B$7322,"&gt;="&amp;$B$3,BITACORA!$B$4:$B$7322,"&lt;="&amp;$B$4)</f>
        <v>0</v>
      </c>
      <c r="AI476" s="165">
        <f>COUNTIFS(BITACORA!$C$4:$C$7322,$B$7:$B$501,BITACORA!$E$4:$E$7322,$E$6:$AM$6,BITACORA!$B$4:$B$7322,"&gt;="&amp;$B$3,BITACORA!$B$4:$B$7322,"&lt;="&amp;$B$4)</f>
        <v>0</v>
      </c>
      <c r="AJ476" s="165">
        <f>COUNTIFS(BITACORA!$C$4:$C$7322,$B$7:$B$501,BITACORA!$E$4:$E$7322,$E$6:$AM$6,BITACORA!$B$4:$B$7322,"&gt;="&amp;$B$3,BITACORA!$B$4:$B$7322,"&lt;="&amp;$B$4)</f>
        <v>0</v>
      </c>
      <c r="AK476" s="165">
        <f>COUNTIFS(BITACORA!$C$4:$C$7322,$B$7:$B$501,BITACORA!$E$4:$E$7322,$E$6:$AM$6,BITACORA!$B$4:$B$7322,"&gt;="&amp;$B$3,BITACORA!$B$4:$B$7322,"&lt;="&amp;$B$4)</f>
        <v>0</v>
      </c>
      <c r="AL476" s="165">
        <f>COUNTIFS(BITACORA!$C$4:$C$7322,$B$7:$B$501,BITACORA!$E$4:$E$7322,$E$6:$AM$6,BITACORA!$B$4:$B$7322,"&gt;="&amp;$B$3,BITACORA!$B$4:$B$7322,"&lt;="&amp;$B$4)</f>
        <v>0</v>
      </c>
      <c r="AM476" s="165">
        <f>COUNTIFS(BITACORA!$C$4:$C$7322,$B$7:$B$501,BITACORA!$E$4:$E$7322,$E$6:$AM$6,BITACORA!$B$4:$B$7322,"&gt;="&amp;$B$3,BITACORA!$B$4:$B$7322,"&lt;="&amp;$B$4)</f>
        <v>0</v>
      </c>
    </row>
    <row r="477" spans="1:39">
      <c r="A477" s="141"/>
      <c r="B477" s="165"/>
      <c r="C477" s="165"/>
      <c r="D477" s="164">
        <f t="shared" si="0"/>
        <v>0</v>
      </c>
      <c r="E477" s="165">
        <f>COUNTIFS(BITACORA!$C$4:$C$7322,$B$7:$B$501,BITACORA!$E$4:$E$7322,$E$6:$AM$6,BITACORA!$B$4:$B$7322,"&gt;="&amp;$B$3,BITACORA!$B$4:$B$7322,"&lt;="&amp;$B$4)</f>
        <v>0</v>
      </c>
      <c r="F477" s="165">
        <f>COUNTIFS(BITACORA!$C$4:$C$7322,$B$7:$B$501,BITACORA!$E$4:$E$7322,$E$6:$AM$6,BITACORA!$B$4:$B$7322,"&gt;="&amp;$B$3,BITACORA!$B$4:$B$7322,"&lt;="&amp;$B$4)</f>
        <v>0</v>
      </c>
      <c r="G477" s="165">
        <f>COUNTIFS(BITACORA!$C$4:$C$7322,$B$7:$B$501,BITACORA!$E$4:$E$7322,$E$6:$AM$6,BITACORA!$B$4:$B$7322,"&gt;="&amp;$B$3,BITACORA!$B$4:$B$7322,"&lt;="&amp;$B$4)</f>
        <v>0</v>
      </c>
      <c r="H477" s="165">
        <f>COUNTIFS(BITACORA!$C$4:$C$7322,$B$7:$B$501,BITACORA!$E$4:$E$7322,$E$6:$AM$6,BITACORA!$B$4:$B$7322,"&gt;="&amp;$B$3,BITACORA!$B$4:$B$7322,"&lt;="&amp;$B$4)</f>
        <v>0</v>
      </c>
      <c r="I477" s="165">
        <f>COUNTIFS(BITACORA!$C$4:$C$7322,$B$7:$B$501,BITACORA!$E$4:$E$7322,$E$6:$AM$6,BITACORA!$B$4:$B$7322,"&gt;="&amp;$B$3,BITACORA!$B$4:$B$7322,"&lt;="&amp;$B$4)</f>
        <v>0</v>
      </c>
      <c r="J477" s="165">
        <f>COUNTIFS(BITACORA!$C$4:$C$7322,$B$7:$B$501,BITACORA!$E$4:$E$7322,$E$6:$AM$6,BITACORA!$B$4:$B$7322,"&gt;="&amp;$B$3,BITACORA!$B$4:$B$7322,"&lt;="&amp;$B$4)</f>
        <v>0</v>
      </c>
      <c r="K477" s="165">
        <f>COUNTIFS(BITACORA!$C$4:$C$7322,$B$7:$B$501,BITACORA!$E$4:$E$7322,$E$6:$AM$6,BITACORA!$B$4:$B$7322,"&gt;="&amp;$B$3,BITACORA!$B$4:$B$7322,"&lt;="&amp;$B$4)</f>
        <v>0</v>
      </c>
      <c r="L477" s="165">
        <f>COUNTIFS(BITACORA!$C$4:$C$7322,$B$7:$B$501,BITACORA!$E$4:$E$7322,$E$6:$AM$6,BITACORA!$B$4:$B$7322,"&gt;="&amp;$B$3,BITACORA!$B$4:$B$7322,"&lt;="&amp;$B$4)</f>
        <v>0</v>
      </c>
      <c r="M477" s="165">
        <f>COUNTIFS(BITACORA!$C$4:$C$7322,$B$7:$B$501,BITACORA!$E$4:$E$7322,$E$6:$AM$6,BITACORA!$B$4:$B$7322,"&gt;="&amp;$B$3,BITACORA!$B$4:$B$7322,"&lt;="&amp;$B$4)</f>
        <v>0</v>
      </c>
      <c r="N477" s="165">
        <f>COUNTIFS(BITACORA!$C$4:$C$7322,$B$7:$B$501,BITACORA!$E$4:$E$7322,$E$6:$AM$6,BITACORA!$B$4:$B$7322,"&gt;="&amp;$B$3,BITACORA!$B$4:$B$7322,"&lt;="&amp;$B$4)</f>
        <v>0</v>
      </c>
      <c r="O477" s="165">
        <f>COUNTIFS(BITACORA!$C$4:$C$7322,$B$7:$B$501,BITACORA!$E$4:$E$7322,$E$6:$AM$6,BITACORA!$B$4:$B$7322,"&gt;="&amp;$B$3,BITACORA!$B$4:$B$7322,"&lt;="&amp;$B$4)</f>
        <v>0</v>
      </c>
      <c r="P477" s="165">
        <f>COUNTIFS(BITACORA!$C$4:$C$7322,$B$7:$B$501,BITACORA!$E$4:$E$7322,$E$6:$AM$6,BITACORA!$B$4:$B$7322,"&gt;="&amp;$B$3,BITACORA!$B$4:$B$7322,"&lt;="&amp;$B$4)</f>
        <v>0</v>
      </c>
      <c r="Q477" s="165">
        <f>COUNTIFS(BITACORA!$C$4:$C$7322,$B$7:$B$501,BITACORA!$E$4:$E$7322,$E$6:$AM$6,BITACORA!$B$4:$B$7322,"&gt;="&amp;$B$3,BITACORA!$B$4:$B$7322,"&lt;="&amp;$B$4)</f>
        <v>0</v>
      </c>
      <c r="R477" s="165">
        <f>COUNTIFS(BITACORA!$C$4:$C$7322,$B$7:$B$501,BITACORA!$E$4:$E$7322,$E$6:$AM$6,BITACORA!$B$4:$B$7322,"&gt;="&amp;$B$3,BITACORA!$B$4:$B$7322,"&lt;="&amp;$B$4)</f>
        <v>0</v>
      </c>
      <c r="S477" s="165">
        <f>COUNTIFS(BITACORA!$C$4:$C$7322,$B$7:$B$501,BITACORA!$E$4:$E$7322,$E$6:$AM$6,BITACORA!$B$4:$B$7322,"&gt;="&amp;$B$3,BITACORA!$B$4:$B$7322,"&lt;="&amp;$B$4)</f>
        <v>0</v>
      </c>
      <c r="T477" s="165">
        <f>COUNTIFS(BITACORA!$C$4:$C$7322,$B$7:$B$501,BITACORA!$E$4:$E$7322,$E$6:$AM$6,BITACORA!$B$4:$B$7322,"&gt;="&amp;$B$3,BITACORA!$B$4:$B$7322,"&lt;="&amp;$B$4)</f>
        <v>0</v>
      </c>
      <c r="U477" s="165">
        <f>COUNTIFS(BITACORA!$C$4:$C$7322,$B$7:$B$501,BITACORA!$E$4:$E$7322,$E$6:$AM$6,BITACORA!$B$4:$B$7322,"&gt;="&amp;$B$3,BITACORA!$B$4:$B$7322,"&lt;="&amp;$B$4)</f>
        <v>0</v>
      </c>
      <c r="V477" s="165">
        <f>COUNTIFS(BITACORA!$C$4:$C$7322,$B$7:$B$501,BITACORA!$E$4:$E$7322,$E$6:$AM$6,BITACORA!$B$4:$B$7322,"&gt;="&amp;$B$3,BITACORA!$B$4:$B$7322,"&lt;="&amp;$B$4)</f>
        <v>0</v>
      </c>
      <c r="W477" s="165">
        <f>COUNTIFS(BITACORA!$C$4:$C$7322,$B$7:$B$501,BITACORA!$E$4:$E$7322,$E$6:$AM$6,BITACORA!$B$4:$B$7322,"&gt;="&amp;$B$3,BITACORA!$B$4:$B$7322,"&lt;="&amp;$B$4)</f>
        <v>0</v>
      </c>
      <c r="X477" s="165">
        <f>COUNTIFS(BITACORA!$C$4:$C$7322,$B$7:$B$501,BITACORA!$E$4:$E$7322,$E$6:$AM$6,BITACORA!$B$4:$B$7322,"&gt;="&amp;$B$3,BITACORA!$B$4:$B$7322,"&lt;="&amp;$B$4)</f>
        <v>0</v>
      </c>
      <c r="Y477" s="165">
        <f>COUNTIFS(BITACORA!$C$4:$C$7322,$B$7:$B$501,BITACORA!$E$4:$E$7322,$E$6:$AM$6,BITACORA!$B$4:$B$7322,"&gt;="&amp;$B$3,BITACORA!$B$4:$B$7322,"&lt;="&amp;$B$4)</f>
        <v>0</v>
      </c>
      <c r="Z477" s="165">
        <f>COUNTIFS(BITACORA!$C$4:$C$7322,$B$7:$B$501,BITACORA!$E$4:$E$7322,$E$6:$AM$6,BITACORA!$B$4:$B$7322,"&gt;="&amp;$B$3,BITACORA!$B$4:$B$7322,"&lt;="&amp;$B$4)</f>
        <v>0</v>
      </c>
      <c r="AA477" s="165">
        <f>COUNTIFS(BITACORA!$C$4:$C$7322,$B$7:$B$501,BITACORA!$E$4:$E$7322,$E$6:$AM$6,BITACORA!$B$4:$B$7322,"&gt;="&amp;$B$3,BITACORA!$B$4:$B$7322,"&lt;="&amp;$B$4)</f>
        <v>0</v>
      </c>
      <c r="AB477" s="165">
        <f>COUNTIFS(BITACORA!$C$4:$C$7322,$B$7:$B$501,BITACORA!$E$4:$E$7322,$E$6:$AM$6,BITACORA!$B$4:$B$7322,"&gt;="&amp;$B$3,BITACORA!$B$4:$B$7322,"&lt;="&amp;$B$4)</f>
        <v>0</v>
      </c>
      <c r="AC477" s="165">
        <f>COUNTIFS(BITACORA!$C$4:$C$7322,$B$7:$B$501,BITACORA!$E$4:$E$7322,$E$6:$AM$6,BITACORA!$B$4:$B$7322,"&gt;="&amp;$B$3,BITACORA!$B$4:$B$7322,"&lt;="&amp;$B$4)</f>
        <v>0</v>
      </c>
      <c r="AD477" s="165">
        <f>COUNTIFS(BITACORA!$C$4:$C$7322,$B$7:$B$501,BITACORA!$E$4:$E$7322,$E$6:$AM$6,BITACORA!$B$4:$B$7322,"&gt;="&amp;$B$3,BITACORA!$B$4:$B$7322,"&lt;="&amp;$B$4)</f>
        <v>0</v>
      </c>
      <c r="AE477" s="165">
        <f>COUNTIFS(BITACORA!$C$4:$C$7322,$B$7:$B$501,BITACORA!$E$4:$E$7322,$E$6:$AM$6,BITACORA!$B$4:$B$7322,"&gt;="&amp;$B$3,BITACORA!$B$4:$B$7322,"&lt;="&amp;$B$4)</f>
        <v>0</v>
      </c>
      <c r="AF477" s="165">
        <f>COUNTIFS(BITACORA!$C$4:$C$7322,$B$7:$B$501,BITACORA!$E$4:$E$7322,$E$6:$AM$6,BITACORA!$B$4:$B$7322,"&gt;="&amp;$B$3,BITACORA!$B$4:$B$7322,"&lt;="&amp;$B$4)</f>
        <v>0</v>
      </c>
      <c r="AG477" s="165">
        <f>COUNTIFS(BITACORA!$C$4:$C$7322,$B$7:$B$501,BITACORA!$E$4:$E$7322,$E$6:$AM$6,BITACORA!$B$4:$B$7322,"&gt;="&amp;$B$3,BITACORA!$B$4:$B$7322,"&lt;="&amp;$B$4)</f>
        <v>0</v>
      </c>
      <c r="AH477" s="165">
        <f>COUNTIFS(BITACORA!$C$4:$C$7322,$B$7:$B$501,BITACORA!$E$4:$E$7322,$E$6:$AM$6,BITACORA!$B$4:$B$7322,"&gt;="&amp;$B$3,BITACORA!$B$4:$B$7322,"&lt;="&amp;$B$4)</f>
        <v>0</v>
      </c>
      <c r="AI477" s="165">
        <f>COUNTIFS(BITACORA!$C$4:$C$7322,$B$7:$B$501,BITACORA!$E$4:$E$7322,$E$6:$AM$6,BITACORA!$B$4:$B$7322,"&gt;="&amp;$B$3,BITACORA!$B$4:$B$7322,"&lt;="&amp;$B$4)</f>
        <v>0</v>
      </c>
      <c r="AJ477" s="165">
        <f>COUNTIFS(BITACORA!$C$4:$C$7322,$B$7:$B$501,BITACORA!$E$4:$E$7322,$E$6:$AM$6,BITACORA!$B$4:$B$7322,"&gt;="&amp;$B$3,BITACORA!$B$4:$B$7322,"&lt;="&amp;$B$4)</f>
        <v>0</v>
      </c>
      <c r="AK477" s="165">
        <f>COUNTIFS(BITACORA!$C$4:$C$7322,$B$7:$B$501,BITACORA!$E$4:$E$7322,$E$6:$AM$6,BITACORA!$B$4:$B$7322,"&gt;="&amp;$B$3,BITACORA!$B$4:$B$7322,"&lt;="&amp;$B$4)</f>
        <v>0</v>
      </c>
      <c r="AL477" s="165">
        <f>COUNTIFS(BITACORA!$C$4:$C$7322,$B$7:$B$501,BITACORA!$E$4:$E$7322,$E$6:$AM$6,BITACORA!$B$4:$B$7322,"&gt;="&amp;$B$3,BITACORA!$B$4:$B$7322,"&lt;="&amp;$B$4)</f>
        <v>0</v>
      </c>
      <c r="AM477" s="165">
        <f>COUNTIFS(BITACORA!$C$4:$C$7322,$B$7:$B$501,BITACORA!$E$4:$E$7322,$E$6:$AM$6,BITACORA!$B$4:$B$7322,"&gt;="&amp;$B$3,BITACORA!$B$4:$B$7322,"&lt;="&amp;$B$4)</f>
        <v>0</v>
      </c>
    </row>
    <row r="478" spans="1:39">
      <c r="A478" s="141"/>
      <c r="B478" s="165"/>
      <c r="C478" s="165"/>
      <c r="D478" s="164">
        <f t="shared" si="0"/>
        <v>0</v>
      </c>
      <c r="E478" s="165">
        <f>COUNTIFS(BITACORA!$C$4:$C$7322,$B$7:$B$501,BITACORA!$E$4:$E$7322,$E$6:$AM$6,BITACORA!$B$4:$B$7322,"&gt;="&amp;$B$3,BITACORA!$B$4:$B$7322,"&lt;="&amp;$B$4)</f>
        <v>0</v>
      </c>
      <c r="F478" s="165">
        <f>COUNTIFS(BITACORA!$C$4:$C$7322,$B$7:$B$501,BITACORA!$E$4:$E$7322,$E$6:$AM$6,BITACORA!$B$4:$B$7322,"&gt;="&amp;$B$3,BITACORA!$B$4:$B$7322,"&lt;="&amp;$B$4)</f>
        <v>0</v>
      </c>
      <c r="G478" s="165">
        <f>COUNTIFS(BITACORA!$C$4:$C$7322,$B$7:$B$501,BITACORA!$E$4:$E$7322,$E$6:$AM$6,BITACORA!$B$4:$B$7322,"&gt;="&amp;$B$3,BITACORA!$B$4:$B$7322,"&lt;="&amp;$B$4)</f>
        <v>0</v>
      </c>
      <c r="H478" s="165">
        <f>COUNTIFS(BITACORA!$C$4:$C$7322,$B$7:$B$501,BITACORA!$E$4:$E$7322,$E$6:$AM$6,BITACORA!$B$4:$B$7322,"&gt;="&amp;$B$3,BITACORA!$B$4:$B$7322,"&lt;="&amp;$B$4)</f>
        <v>0</v>
      </c>
      <c r="I478" s="165">
        <f>COUNTIFS(BITACORA!$C$4:$C$7322,$B$7:$B$501,BITACORA!$E$4:$E$7322,$E$6:$AM$6,BITACORA!$B$4:$B$7322,"&gt;="&amp;$B$3,BITACORA!$B$4:$B$7322,"&lt;="&amp;$B$4)</f>
        <v>0</v>
      </c>
      <c r="J478" s="165">
        <f>COUNTIFS(BITACORA!$C$4:$C$7322,$B$7:$B$501,BITACORA!$E$4:$E$7322,$E$6:$AM$6,BITACORA!$B$4:$B$7322,"&gt;="&amp;$B$3,BITACORA!$B$4:$B$7322,"&lt;="&amp;$B$4)</f>
        <v>0</v>
      </c>
      <c r="K478" s="165">
        <f>COUNTIFS(BITACORA!$C$4:$C$7322,$B$7:$B$501,BITACORA!$E$4:$E$7322,$E$6:$AM$6,BITACORA!$B$4:$B$7322,"&gt;="&amp;$B$3,BITACORA!$B$4:$B$7322,"&lt;="&amp;$B$4)</f>
        <v>0</v>
      </c>
      <c r="L478" s="165">
        <f>COUNTIFS(BITACORA!$C$4:$C$7322,$B$7:$B$501,BITACORA!$E$4:$E$7322,$E$6:$AM$6,BITACORA!$B$4:$B$7322,"&gt;="&amp;$B$3,BITACORA!$B$4:$B$7322,"&lt;="&amp;$B$4)</f>
        <v>0</v>
      </c>
      <c r="M478" s="165">
        <f>COUNTIFS(BITACORA!$C$4:$C$7322,$B$7:$B$501,BITACORA!$E$4:$E$7322,$E$6:$AM$6,BITACORA!$B$4:$B$7322,"&gt;="&amp;$B$3,BITACORA!$B$4:$B$7322,"&lt;="&amp;$B$4)</f>
        <v>0</v>
      </c>
      <c r="N478" s="165">
        <f>COUNTIFS(BITACORA!$C$4:$C$7322,$B$7:$B$501,BITACORA!$E$4:$E$7322,$E$6:$AM$6,BITACORA!$B$4:$B$7322,"&gt;="&amp;$B$3,BITACORA!$B$4:$B$7322,"&lt;="&amp;$B$4)</f>
        <v>0</v>
      </c>
      <c r="O478" s="165">
        <f>COUNTIFS(BITACORA!$C$4:$C$7322,$B$7:$B$501,BITACORA!$E$4:$E$7322,$E$6:$AM$6,BITACORA!$B$4:$B$7322,"&gt;="&amp;$B$3,BITACORA!$B$4:$B$7322,"&lt;="&amp;$B$4)</f>
        <v>0</v>
      </c>
      <c r="P478" s="165">
        <f>COUNTIFS(BITACORA!$C$4:$C$7322,$B$7:$B$501,BITACORA!$E$4:$E$7322,$E$6:$AM$6,BITACORA!$B$4:$B$7322,"&gt;="&amp;$B$3,BITACORA!$B$4:$B$7322,"&lt;="&amp;$B$4)</f>
        <v>0</v>
      </c>
      <c r="Q478" s="165">
        <f>COUNTIFS(BITACORA!$C$4:$C$7322,$B$7:$B$501,BITACORA!$E$4:$E$7322,$E$6:$AM$6,BITACORA!$B$4:$B$7322,"&gt;="&amp;$B$3,BITACORA!$B$4:$B$7322,"&lt;="&amp;$B$4)</f>
        <v>0</v>
      </c>
      <c r="R478" s="165">
        <f>COUNTIFS(BITACORA!$C$4:$C$7322,$B$7:$B$501,BITACORA!$E$4:$E$7322,$E$6:$AM$6,BITACORA!$B$4:$B$7322,"&gt;="&amp;$B$3,BITACORA!$B$4:$B$7322,"&lt;="&amp;$B$4)</f>
        <v>0</v>
      </c>
      <c r="S478" s="165">
        <f>COUNTIFS(BITACORA!$C$4:$C$7322,$B$7:$B$501,BITACORA!$E$4:$E$7322,$E$6:$AM$6,BITACORA!$B$4:$B$7322,"&gt;="&amp;$B$3,BITACORA!$B$4:$B$7322,"&lt;="&amp;$B$4)</f>
        <v>0</v>
      </c>
      <c r="T478" s="165">
        <f>COUNTIFS(BITACORA!$C$4:$C$7322,$B$7:$B$501,BITACORA!$E$4:$E$7322,$E$6:$AM$6,BITACORA!$B$4:$B$7322,"&gt;="&amp;$B$3,BITACORA!$B$4:$B$7322,"&lt;="&amp;$B$4)</f>
        <v>0</v>
      </c>
      <c r="U478" s="165">
        <f>COUNTIFS(BITACORA!$C$4:$C$7322,$B$7:$B$501,BITACORA!$E$4:$E$7322,$E$6:$AM$6,BITACORA!$B$4:$B$7322,"&gt;="&amp;$B$3,BITACORA!$B$4:$B$7322,"&lt;="&amp;$B$4)</f>
        <v>0</v>
      </c>
      <c r="V478" s="165">
        <f>COUNTIFS(BITACORA!$C$4:$C$7322,$B$7:$B$501,BITACORA!$E$4:$E$7322,$E$6:$AM$6,BITACORA!$B$4:$B$7322,"&gt;="&amp;$B$3,BITACORA!$B$4:$B$7322,"&lt;="&amp;$B$4)</f>
        <v>0</v>
      </c>
      <c r="W478" s="165">
        <f>COUNTIFS(BITACORA!$C$4:$C$7322,$B$7:$B$501,BITACORA!$E$4:$E$7322,$E$6:$AM$6,BITACORA!$B$4:$B$7322,"&gt;="&amp;$B$3,BITACORA!$B$4:$B$7322,"&lt;="&amp;$B$4)</f>
        <v>0</v>
      </c>
      <c r="X478" s="165">
        <f>COUNTIFS(BITACORA!$C$4:$C$7322,$B$7:$B$501,BITACORA!$E$4:$E$7322,$E$6:$AM$6,BITACORA!$B$4:$B$7322,"&gt;="&amp;$B$3,BITACORA!$B$4:$B$7322,"&lt;="&amp;$B$4)</f>
        <v>0</v>
      </c>
      <c r="Y478" s="165">
        <f>COUNTIFS(BITACORA!$C$4:$C$7322,$B$7:$B$501,BITACORA!$E$4:$E$7322,$E$6:$AM$6,BITACORA!$B$4:$B$7322,"&gt;="&amp;$B$3,BITACORA!$B$4:$B$7322,"&lt;="&amp;$B$4)</f>
        <v>0</v>
      </c>
      <c r="Z478" s="165">
        <f>COUNTIFS(BITACORA!$C$4:$C$7322,$B$7:$B$501,BITACORA!$E$4:$E$7322,$E$6:$AM$6,BITACORA!$B$4:$B$7322,"&gt;="&amp;$B$3,BITACORA!$B$4:$B$7322,"&lt;="&amp;$B$4)</f>
        <v>0</v>
      </c>
      <c r="AA478" s="165">
        <f>COUNTIFS(BITACORA!$C$4:$C$7322,$B$7:$B$501,BITACORA!$E$4:$E$7322,$E$6:$AM$6,BITACORA!$B$4:$B$7322,"&gt;="&amp;$B$3,BITACORA!$B$4:$B$7322,"&lt;="&amp;$B$4)</f>
        <v>0</v>
      </c>
      <c r="AB478" s="165">
        <f>COUNTIFS(BITACORA!$C$4:$C$7322,$B$7:$B$501,BITACORA!$E$4:$E$7322,$E$6:$AM$6,BITACORA!$B$4:$B$7322,"&gt;="&amp;$B$3,BITACORA!$B$4:$B$7322,"&lt;="&amp;$B$4)</f>
        <v>0</v>
      </c>
      <c r="AC478" s="165">
        <f>COUNTIFS(BITACORA!$C$4:$C$7322,$B$7:$B$501,BITACORA!$E$4:$E$7322,$E$6:$AM$6,BITACORA!$B$4:$B$7322,"&gt;="&amp;$B$3,BITACORA!$B$4:$B$7322,"&lt;="&amp;$B$4)</f>
        <v>0</v>
      </c>
      <c r="AD478" s="165">
        <f>COUNTIFS(BITACORA!$C$4:$C$7322,$B$7:$B$501,BITACORA!$E$4:$E$7322,$E$6:$AM$6,BITACORA!$B$4:$B$7322,"&gt;="&amp;$B$3,BITACORA!$B$4:$B$7322,"&lt;="&amp;$B$4)</f>
        <v>0</v>
      </c>
      <c r="AE478" s="165">
        <f>COUNTIFS(BITACORA!$C$4:$C$7322,$B$7:$B$501,BITACORA!$E$4:$E$7322,$E$6:$AM$6,BITACORA!$B$4:$B$7322,"&gt;="&amp;$B$3,BITACORA!$B$4:$B$7322,"&lt;="&amp;$B$4)</f>
        <v>0</v>
      </c>
      <c r="AF478" s="165">
        <f>COUNTIFS(BITACORA!$C$4:$C$7322,$B$7:$B$501,BITACORA!$E$4:$E$7322,$E$6:$AM$6,BITACORA!$B$4:$B$7322,"&gt;="&amp;$B$3,BITACORA!$B$4:$B$7322,"&lt;="&amp;$B$4)</f>
        <v>0</v>
      </c>
      <c r="AG478" s="165">
        <f>COUNTIFS(BITACORA!$C$4:$C$7322,$B$7:$B$501,BITACORA!$E$4:$E$7322,$E$6:$AM$6,BITACORA!$B$4:$B$7322,"&gt;="&amp;$B$3,BITACORA!$B$4:$B$7322,"&lt;="&amp;$B$4)</f>
        <v>0</v>
      </c>
      <c r="AH478" s="165">
        <f>COUNTIFS(BITACORA!$C$4:$C$7322,$B$7:$B$501,BITACORA!$E$4:$E$7322,$E$6:$AM$6,BITACORA!$B$4:$B$7322,"&gt;="&amp;$B$3,BITACORA!$B$4:$B$7322,"&lt;="&amp;$B$4)</f>
        <v>0</v>
      </c>
      <c r="AI478" s="165">
        <f>COUNTIFS(BITACORA!$C$4:$C$7322,$B$7:$B$501,BITACORA!$E$4:$E$7322,$E$6:$AM$6,BITACORA!$B$4:$B$7322,"&gt;="&amp;$B$3,BITACORA!$B$4:$B$7322,"&lt;="&amp;$B$4)</f>
        <v>0</v>
      </c>
      <c r="AJ478" s="165">
        <f>COUNTIFS(BITACORA!$C$4:$C$7322,$B$7:$B$501,BITACORA!$E$4:$E$7322,$E$6:$AM$6,BITACORA!$B$4:$B$7322,"&gt;="&amp;$B$3,BITACORA!$B$4:$B$7322,"&lt;="&amp;$B$4)</f>
        <v>0</v>
      </c>
      <c r="AK478" s="165">
        <f>COUNTIFS(BITACORA!$C$4:$C$7322,$B$7:$B$501,BITACORA!$E$4:$E$7322,$E$6:$AM$6,BITACORA!$B$4:$B$7322,"&gt;="&amp;$B$3,BITACORA!$B$4:$B$7322,"&lt;="&amp;$B$4)</f>
        <v>0</v>
      </c>
      <c r="AL478" s="165">
        <f>COUNTIFS(BITACORA!$C$4:$C$7322,$B$7:$B$501,BITACORA!$E$4:$E$7322,$E$6:$AM$6,BITACORA!$B$4:$B$7322,"&gt;="&amp;$B$3,BITACORA!$B$4:$B$7322,"&lt;="&amp;$B$4)</f>
        <v>0</v>
      </c>
      <c r="AM478" s="165">
        <f>COUNTIFS(BITACORA!$C$4:$C$7322,$B$7:$B$501,BITACORA!$E$4:$E$7322,$E$6:$AM$6,BITACORA!$B$4:$B$7322,"&gt;="&amp;$B$3,BITACORA!$B$4:$B$7322,"&lt;="&amp;$B$4)</f>
        <v>0</v>
      </c>
    </row>
    <row r="479" spans="1:39">
      <c r="A479" s="141"/>
      <c r="B479" s="165"/>
      <c r="C479" s="165"/>
      <c r="D479" s="164">
        <f t="shared" si="0"/>
        <v>0</v>
      </c>
      <c r="E479" s="165">
        <f>COUNTIFS(BITACORA!$C$4:$C$7322,$B$7:$B$501,BITACORA!$E$4:$E$7322,$E$6:$AM$6,BITACORA!$B$4:$B$7322,"&gt;="&amp;$B$3,BITACORA!$B$4:$B$7322,"&lt;="&amp;$B$4)</f>
        <v>0</v>
      </c>
      <c r="F479" s="165">
        <f>COUNTIFS(BITACORA!$C$4:$C$7322,$B$7:$B$501,BITACORA!$E$4:$E$7322,$E$6:$AM$6,BITACORA!$B$4:$B$7322,"&gt;="&amp;$B$3,BITACORA!$B$4:$B$7322,"&lt;="&amp;$B$4)</f>
        <v>0</v>
      </c>
      <c r="G479" s="165">
        <f>COUNTIFS(BITACORA!$C$4:$C$7322,$B$7:$B$501,BITACORA!$E$4:$E$7322,$E$6:$AM$6,BITACORA!$B$4:$B$7322,"&gt;="&amp;$B$3,BITACORA!$B$4:$B$7322,"&lt;="&amp;$B$4)</f>
        <v>0</v>
      </c>
      <c r="H479" s="165">
        <f>COUNTIFS(BITACORA!$C$4:$C$7322,$B$7:$B$501,BITACORA!$E$4:$E$7322,$E$6:$AM$6,BITACORA!$B$4:$B$7322,"&gt;="&amp;$B$3,BITACORA!$B$4:$B$7322,"&lt;="&amp;$B$4)</f>
        <v>0</v>
      </c>
      <c r="I479" s="165">
        <f>COUNTIFS(BITACORA!$C$4:$C$7322,$B$7:$B$501,BITACORA!$E$4:$E$7322,$E$6:$AM$6,BITACORA!$B$4:$B$7322,"&gt;="&amp;$B$3,BITACORA!$B$4:$B$7322,"&lt;="&amp;$B$4)</f>
        <v>0</v>
      </c>
      <c r="J479" s="165">
        <f>COUNTIFS(BITACORA!$C$4:$C$7322,$B$7:$B$501,BITACORA!$E$4:$E$7322,$E$6:$AM$6,BITACORA!$B$4:$B$7322,"&gt;="&amp;$B$3,BITACORA!$B$4:$B$7322,"&lt;="&amp;$B$4)</f>
        <v>0</v>
      </c>
      <c r="K479" s="165">
        <f>COUNTIFS(BITACORA!$C$4:$C$7322,$B$7:$B$501,BITACORA!$E$4:$E$7322,$E$6:$AM$6,BITACORA!$B$4:$B$7322,"&gt;="&amp;$B$3,BITACORA!$B$4:$B$7322,"&lt;="&amp;$B$4)</f>
        <v>0</v>
      </c>
      <c r="L479" s="165">
        <f>COUNTIFS(BITACORA!$C$4:$C$7322,$B$7:$B$501,BITACORA!$E$4:$E$7322,$E$6:$AM$6,BITACORA!$B$4:$B$7322,"&gt;="&amp;$B$3,BITACORA!$B$4:$B$7322,"&lt;="&amp;$B$4)</f>
        <v>0</v>
      </c>
      <c r="M479" s="165">
        <f>COUNTIFS(BITACORA!$C$4:$C$7322,$B$7:$B$501,BITACORA!$E$4:$E$7322,$E$6:$AM$6,BITACORA!$B$4:$B$7322,"&gt;="&amp;$B$3,BITACORA!$B$4:$B$7322,"&lt;="&amp;$B$4)</f>
        <v>0</v>
      </c>
      <c r="N479" s="165">
        <f>COUNTIFS(BITACORA!$C$4:$C$7322,$B$7:$B$501,BITACORA!$E$4:$E$7322,$E$6:$AM$6,BITACORA!$B$4:$B$7322,"&gt;="&amp;$B$3,BITACORA!$B$4:$B$7322,"&lt;="&amp;$B$4)</f>
        <v>0</v>
      </c>
      <c r="O479" s="165">
        <f>COUNTIFS(BITACORA!$C$4:$C$7322,$B$7:$B$501,BITACORA!$E$4:$E$7322,$E$6:$AM$6,BITACORA!$B$4:$B$7322,"&gt;="&amp;$B$3,BITACORA!$B$4:$B$7322,"&lt;="&amp;$B$4)</f>
        <v>0</v>
      </c>
      <c r="P479" s="165">
        <f>COUNTIFS(BITACORA!$C$4:$C$7322,$B$7:$B$501,BITACORA!$E$4:$E$7322,$E$6:$AM$6,BITACORA!$B$4:$B$7322,"&gt;="&amp;$B$3,BITACORA!$B$4:$B$7322,"&lt;="&amp;$B$4)</f>
        <v>0</v>
      </c>
      <c r="Q479" s="165">
        <f>COUNTIFS(BITACORA!$C$4:$C$7322,$B$7:$B$501,BITACORA!$E$4:$E$7322,$E$6:$AM$6,BITACORA!$B$4:$B$7322,"&gt;="&amp;$B$3,BITACORA!$B$4:$B$7322,"&lt;="&amp;$B$4)</f>
        <v>0</v>
      </c>
      <c r="R479" s="165">
        <f>COUNTIFS(BITACORA!$C$4:$C$7322,$B$7:$B$501,BITACORA!$E$4:$E$7322,$E$6:$AM$6,BITACORA!$B$4:$B$7322,"&gt;="&amp;$B$3,BITACORA!$B$4:$B$7322,"&lt;="&amp;$B$4)</f>
        <v>0</v>
      </c>
      <c r="S479" s="165">
        <f>COUNTIFS(BITACORA!$C$4:$C$7322,$B$7:$B$501,BITACORA!$E$4:$E$7322,$E$6:$AM$6,BITACORA!$B$4:$B$7322,"&gt;="&amp;$B$3,BITACORA!$B$4:$B$7322,"&lt;="&amp;$B$4)</f>
        <v>0</v>
      </c>
      <c r="T479" s="165">
        <f>COUNTIFS(BITACORA!$C$4:$C$7322,$B$7:$B$501,BITACORA!$E$4:$E$7322,$E$6:$AM$6,BITACORA!$B$4:$B$7322,"&gt;="&amp;$B$3,BITACORA!$B$4:$B$7322,"&lt;="&amp;$B$4)</f>
        <v>0</v>
      </c>
      <c r="U479" s="165">
        <f>COUNTIFS(BITACORA!$C$4:$C$7322,$B$7:$B$501,BITACORA!$E$4:$E$7322,$E$6:$AM$6,BITACORA!$B$4:$B$7322,"&gt;="&amp;$B$3,BITACORA!$B$4:$B$7322,"&lt;="&amp;$B$4)</f>
        <v>0</v>
      </c>
      <c r="V479" s="165">
        <f>COUNTIFS(BITACORA!$C$4:$C$7322,$B$7:$B$501,BITACORA!$E$4:$E$7322,$E$6:$AM$6,BITACORA!$B$4:$B$7322,"&gt;="&amp;$B$3,BITACORA!$B$4:$B$7322,"&lt;="&amp;$B$4)</f>
        <v>0</v>
      </c>
      <c r="W479" s="165">
        <f>COUNTIFS(BITACORA!$C$4:$C$7322,$B$7:$B$501,BITACORA!$E$4:$E$7322,$E$6:$AM$6,BITACORA!$B$4:$B$7322,"&gt;="&amp;$B$3,BITACORA!$B$4:$B$7322,"&lt;="&amp;$B$4)</f>
        <v>0</v>
      </c>
      <c r="X479" s="165">
        <f>COUNTIFS(BITACORA!$C$4:$C$7322,$B$7:$B$501,BITACORA!$E$4:$E$7322,$E$6:$AM$6,BITACORA!$B$4:$B$7322,"&gt;="&amp;$B$3,BITACORA!$B$4:$B$7322,"&lt;="&amp;$B$4)</f>
        <v>0</v>
      </c>
      <c r="Y479" s="165">
        <f>COUNTIFS(BITACORA!$C$4:$C$7322,$B$7:$B$501,BITACORA!$E$4:$E$7322,$E$6:$AM$6,BITACORA!$B$4:$B$7322,"&gt;="&amp;$B$3,BITACORA!$B$4:$B$7322,"&lt;="&amp;$B$4)</f>
        <v>0</v>
      </c>
      <c r="Z479" s="165">
        <f>COUNTIFS(BITACORA!$C$4:$C$7322,$B$7:$B$501,BITACORA!$E$4:$E$7322,$E$6:$AM$6,BITACORA!$B$4:$B$7322,"&gt;="&amp;$B$3,BITACORA!$B$4:$B$7322,"&lt;="&amp;$B$4)</f>
        <v>0</v>
      </c>
      <c r="AA479" s="165">
        <f>COUNTIFS(BITACORA!$C$4:$C$7322,$B$7:$B$501,BITACORA!$E$4:$E$7322,$E$6:$AM$6,BITACORA!$B$4:$B$7322,"&gt;="&amp;$B$3,BITACORA!$B$4:$B$7322,"&lt;="&amp;$B$4)</f>
        <v>0</v>
      </c>
      <c r="AB479" s="165">
        <f>COUNTIFS(BITACORA!$C$4:$C$7322,$B$7:$B$501,BITACORA!$E$4:$E$7322,$E$6:$AM$6,BITACORA!$B$4:$B$7322,"&gt;="&amp;$B$3,BITACORA!$B$4:$B$7322,"&lt;="&amp;$B$4)</f>
        <v>0</v>
      </c>
      <c r="AC479" s="165">
        <f>COUNTIFS(BITACORA!$C$4:$C$7322,$B$7:$B$501,BITACORA!$E$4:$E$7322,$E$6:$AM$6,BITACORA!$B$4:$B$7322,"&gt;="&amp;$B$3,BITACORA!$B$4:$B$7322,"&lt;="&amp;$B$4)</f>
        <v>0</v>
      </c>
      <c r="AD479" s="165">
        <f>COUNTIFS(BITACORA!$C$4:$C$7322,$B$7:$B$501,BITACORA!$E$4:$E$7322,$E$6:$AM$6,BITACORA!$B$4:$B$7322,"&gt;="&amp;$B$3,BITACORA!$B$4:$B$7322,"&lt;="&amp;$B$4)</f>
        <v>0</v>
      </c>
      <c r="AE479" s="165">
        <f>COUNTIFS(BITACORA!$C$4:$C$7322,$B$7:$B$501,BITACORA!$E$4:$E$7322,$E$6:$AM$6,BITACORA!$B$4:$B$7322,"&gt;="&amp;$B$3,BITACORA!$B$4:$B$7322,"&lt;="&amp;$B$4)</f>
        <v>0</v>
      </c>
      <c r="AF479" s="165">
        <f>COUNTIFS(BITACORA!$C$4:$C$7322,$B$7:$B$501,BITACORA!$E$4:$E$7322,$E$6:$AM$6,BITACORA!$B$4:$B$7322,"&gt;="&amp;$B$3,BITACORA!$B$4:$B$7322,"&lt;="&amp;$B$4)</f>
        <v>0</v>
      </c>
      <c r="AG479" s="165">
        <f>COUNTIFS(BITACORA!$C$4:$C$7322,$B$7:$B$501,BITACORA!$E$4:$E$7322,$E$6:$AM$6,BITACORA!$B$4:$B$7322,"&gt;="&amp;$B$3,BITACORA!$B$4:$B$7322,"&lt;="&amp;$B$4)</f>
        <v>0</v>
      </c>
      <c r="AH479" s="165">
        <f>COUNTIFS(BITACORA!$C$4:$C$7322,$B$7:$B$501,BITACORA!$E$4:$E$7322,$E$6:$AM$6,BITACORA!$B$4:$B$7322,"&gt;="&amp;$B$3,BITACORA!$B$4:$B$7322,"&lt;="&amp;$B$4)</f>
        <v>0</v>
      </c>
      <c r="AI479" s="165">
        <f>COUNTIFS(BITACORA!$C$4:$C$7322,$B$7:$B$501,BITACORA!$E$4:$E$7322,$E$6:$AM$6,BITACORA!$B$4:$B$7322,"&gt;="&amp;$B$3,BITACORA!$B$4:$B$7322,"&lt;="&amp;$B$4)</f>
        <v>0</v>
      </c>
      <c r="AJ479" s="165">
        <f>COUNTIFS(BITACORA!$C$4:$C$7322,$B$7:$B$501,BITACORA!$E$4:$E$7322,$E$6:$AM$6,BITACORA!$B$4:$B$7322,"&gt;="&amp;$B$3,BITACORA!$B$4:$B$7322,"&lt;="&amp;$B$4)</f>
        <v>0</v>
      </c>
      <c r="AK479" s="165">
        <f>COUNTIFS(BITACORA!$C$4:$C$7322,$B$7:$B$501,BITACORA!$E$4:$E$7322,$E$6:$AM$6,BITACORA!$B$4:$B$7322,"&gt;="&amp;$B$3,BITACORA!$B$4:$B$7322,"&lt;="&amp;$B$4)</f>
        <v>0</v>
      </c>
      <c r="AL479" s="165">
        <f>COUNTIFS(BITACORA!$C$4:$C$7322,$B$7:$B$501,BITACORA!$E$4:$E$7322,$E$6:$AM$6,BITACORA!$B$4:$B$7322,"&gt;="&amp;$B$3,BITACORA!$B$4:$B$7322,"&lt;="&amp;$B$4)</f>
        <v>0</v>
      </c>
      <c r="AM479" s="165">
        <f>COUNTIFS(BITACORA!$C$4:$C$7322,$B$7:$B$501,BITACORA!$E$4:$E$7322,$E$6:$AM$6,BITACORA!$B$4:$B$7322,"&gt;="&amp;$B$3,BITACORA!$B$4:$B$7322,"&lt;="&amp;$B$4)</f>
        <v>0</v>
      </c>
    </row>
    <row r="480" spans="1:39">
      <c r="A480" s="141"/>
      <c r="B480" s="165"/>
      <c r="C480" s="165"/>
      <c r="D480" s="164">
        <f t="shared" si="0"/>
        <v>0</v>
      </c>
      <c r="E480" s="165">
        <f>COUNTIFS(BITACORA!$C$4:$C$7322,$B$7:$B$501,BITACORA!$E$4:$E$7322,$E$6:$AM$6,BITACORA!$B$4:$B$7322,"&gt;="&amp;$B$3,BITACORA!$B$4:$B$7322,"&lt;="&amp;$B$4)</f>
        <v>0</v>
      </c>
      <c r="F480" s="165">
        <f>COUNTIFS(BITACORA!$C$4:$C$7322,$B$7:$B$501,BITACORA!$E$4:$E$7322,$E$6:$AM$6,BITACORA!$B$4:$B$7322,"&gt;="&amp;$B$3,BITACORA!$B$4:$B$7322,"&lt;="&amp;$B$4)</f>
        <v>0</v>
      </c>
      <c r="G480" s="165">
        <f>COUNTIFS(BITACORA!$C$4:$C$7322,$B$7:$B$501,BITACORA!$E$4:$E$7322,$E$6:$AM$6,BITACORA!$B$4:$B$7322,"&gt;="&amp;$B$3,BITACORA!$B$4:$B$7322,"&lt;="&amp;$B$4)</f>
        <v>0</v>
      </c>
      <c r="H480" s="165">
        <f>COUNTIFS(BITACORA!$C$4:$C$7322,$B$7:$B$501,BITACORA!$E$4:$E$7322,$E$6:$AM$6,BITACORA!$B$4:$B$7322,"&gt;="&amp;$B$3,BITACORA!$B$4:$B$7322,"&lt;="&amp;$B$4)</f>
        <v>0</v>
      </c>
      <c r="I480" s="165">
        <f>COUNTIFS(BITACORA!$C$4:$C$7322,$B$7:$B$501,BITACORA!$E$4:$E$7322,$E$6:$AM$6,BITACORA!$B$4:$B$7322,"&gt;="&amp;$B$3,BITACORA!$B$4:$B$7322,"&lt;="&amp;$B$4)</f>
        <v>0</v>
      </c>
      <c r="J480" s="165">
        <f>COUNTIFS(BITACORA!$C$4:$C$7322,$B$7:$B$501,BITACORA!$E$4:$E$7322,$E$6:$AM$6,BITACORA!$B$4:$B$7322,"&gt;="&amp;$B$3,BITACORA!$B$4:$B$7322,"&lt;="&amp;$B$4)</f>
        <v>0</v>
      </c>
      <c r="K480" s="165">
        <f>COUNTIFS(BITACORA!$C$4:$C$7322,$B$7:$B$501,BITACORA!$E$4:$E$7322,$E$6:$AM$6,BITACORA!$B$4:$B$7322,"&gt;="&amp;$B$3,BITACORA!$B$4:$B$7322,"&lt;="&amp;$B$4)</f>
        <v>0</v>
      </c>
      <c r="L480" s="165">
        <f>COUNTIFS(BITACORA!$C$4:$C$7322,$B$7:$B$501,BITACORA!$E$4:$E$7322,$E$6:$AM$6,BITACORA!$B$4:$B$7322,"&gt;="&amp;$B$3,BITACORA!$B$4:$B$7322,"&lt;="&amp;$B$4)</f>
        <v>0</v>
      </c>
      <c r="M480" s="165">
        <f>COUNTIFS(BITACORA!$C$4:$C$7322,$B$7:$B$501,BITACORA!$E$4:$E$7322,$E$6:$AM$6,BITACORA!$B$4:$B$7322,"&gt;="&amp;$B$3,BITACORA!$B$4:$B$7322,"&lt;="&amp;$B$4)</f>
        <v>0</v>
      </c>
      <c r="N480" s="165">
        <f>COUNTIFS(BITACORA!$C$4:$C$7322,$B$7:$B$501,BITACORA!$E$4:$E$7322,$E$6:$AM$6,BITACORA!$B$4:$B$7322,"&gt;="&amp;$B$3,BITACORA!$B$4:$B$7322,"&lt;="&amp;$B$4)</f>
        <v>0</v>
      </c>
      <c r="O480" s="165">
        <f>COUNTIFS(BITACORA!$C$4:$C$7322,$B$7:$B$501,BITACORA!$E$4:$E$7322,$E$6:$AM$6,BITACORA!$B$4:$B$7322,"&gt;="&amp;$B$3,BITACORA!$B$4:$B$7322,"&lt;="&amp;$B$4)</f>
        <v>0</v>
      </c>
      <c r="P480" s="165">
        <f>COUNTIFS(BITACORA!$C$4:$C$7322,$B$7:$B$501,BITACORA!$E$4:$E$7322,$E$6:$AM$6,BITACORA!$B$4:$B$7322,"&gt;="&amp;$B$3,BITACORA!$B$4:$B$7322,"&lt;="&amp;$B$4)</f>
        <v>0</v>
      </c>
      <c r="Q480" s="165">
        <f>COUNTIFS(BITACORA!$C$4:$C$7322,$B$7:$B$501,BITACORA!$E$4:$E$7322,$E$6:$AM$6,BITACORA!$B$4:$B$7322,"&gt;="&amp;$B$3,BITACORA!$B$4:$B$7322,"&lt;="&amp;$B$4)</f>
        <v>0</v>
      </c>
      <c r="R480" s="165">
        <f>COUNTIFS(BITACORA!$C$4:$C$7322,$B$7:$B$501,BITACORA!$E$4:$E$7322,$E$6:$AM$6,BITACORA!$B$4:$B$7322,"&gt;="&amp;$B$3,BITACORA!$B$4:$B$7322,"&lt;="&amp;$B$4)</f>
        <v>0</v>
      </c>
      <c r="S480" s="165">
        <f>COUNTIFS(BITACORA!$C$4:$C$7322,$B$7:$B$501,BITACORA!$E$4:$E$7322,$E$6:$AM$6,BITACORA!$B$4:$B$7322,"&gt;="&amp;$B$3,BITACORA!$B$4:$B$7322,"&lt;="&amp;$B$4)</f>
        <v>0</v>
      </c>
      <c r="T480" s="165">
        <f>COUNTIFS(BITACORA!$C$4:$C$7322,$B$7:$B$501,BITACORA!$E$4:$E$7322,$E$6:$AM$6,BITACORA!$B$4:$B$7322,"&gt;="&amp;$B$3,BITACORA!$B$4:$B$7322,"&lt;="&amp;$B$4)</f>
        <v>0</v>
      </c>
      <c r="U480" s="165">
        <f>COUNTIFS(BITACORA!$C$4:$C$7322,$B$7:$B$501,BITACORA!$E$4:$E$7322,$E$6:$AM$6,BITACORA!$B$4:$B$7322,"&gt;="&amp;$B$3,BITACORA!$B$4:$B$7322,"&lt;="&amp;$B$4)</f>
        <v>0</v>
      </c>
      <c r="V480" s="165">
        <f>COUNTIFS(BITACORA!$C$4:$C$7322,$B$7:$B$501,BITACORA!$E$4:$E$7322,$E$6:$AM$6,BITACORA!$B$4:$B$7322,"&gt;="&amp;$B$3,BITACORA!$B$4:$B$7322,"&lt;="&amp;$B$4)</f>
        <v>0</v>
      </c>
      <c r="W480" s="165">
        <f>COUNTIFS(BITACORA!$C$4:$C$7322,$B$7:$B$501,BITACORA!$E$4:$E$7322,$E$6:$AM$6,BITACORA!$B$4:$B$7322,"&gt;="&amp;$B$3,BITACORA!$B$4:$B$7322,"&lt;="&amp;$B$4)</f>
        <v>0</v>
      </c>
      <c r="X480" s="165">
        <f>COUNTIFS(BITACORA!$C$4:$C$7322,$B$7:$B$501,BITACORA!$E$4:$E$7322,$E$6:$AM$6,BITACORA!$B$4:$B$7322,"&gt;="&amp;$B$3,BITACORA!$B$4:$B$7322,"&lt;="&amp;$B$4)</f>
        <v>0</v>
      </c>
      <c r="Y480" s="165">
        <f>COUNTIFS(BITACORA!$C$4:$C$7322,$B$7:$B$501,BITACORA!$E$4:$E$7322,$E$6:$AM$6,BITACORA!$B$4:$B$7322,"&gt;="&amp;$B$3,BITACORA!$B$4:$B$7322,"&lt;="&amp;$B$4)</f>
        <v>0</v>
      </c>
      <c r="Z480" s="165">
        <f>COUNTIFS(BITACORA!$C$4:$C$7322,$B$7:$B$501,BITACORA!$E$4:$E$7322,$E$6:$AM$6,BITACORA!$B$4:$B$7322,"&gt;="&amp;$B$3,BITACORA!$B$4:$B$7322,"&lt;="&amp;$B$4)</f>
        <v>0</v>
      </c>
      <c r="AA480" s="165">
        <f>COUNTIFS(BITACORA!$C$4:$C$7322,$B$7:$B$501,BITACORA!$E$4:$E$7322,$E$6:$AM$6,BITACORA!$B$4:$B$7322,"&gt;="&amp;$B$3,BITACORA!$B$4:$B$7322,"&lt;="&amp;$B$4)</f>
        <v>0</v>
      </c>
      <c r="AB480" s="165">
        <f>COUNTIFS(BITACORA!$C$4:$C$7322,$B$7:$B$501,BITACORA!$E$4:$E$7322,$E$6:$AM$6,BITACORA!$B$4:$B$7322,"&gt;="&amp;$B$3,BITACORA!$B$4:$B$7322,"&lt;="&amp;$B$4)</f>
        <v>0</v>
      </c>
      <c r="AC480" s="165">
        <f>COUNTIFS(BITACORA!$C$4:$C$7322,$B$7:$B$501,BITACORA!$E$4:$E$7322,$E$6:$AM$6,BITACORA!$B$4:$B$7322,"&gt;="&amp;$B$3,BITACORA!$B$4:$B$7322,"&lt;="&amp;$B$4)</f>
        <v>0</v>
      </c>
      <c r="AD480" s="165">
        <f>COUNTIFS(BITACORA!$C$4:$C$7322,$B$7:$B$501,BITACORA!$E$4:$E$7322,$E$6:$AM$6,BITACORA!$B$4:$B$7322,"&gt;="&amp;$B$3,BITACORA!$B$4:$B$7322,"&lt;="&amp;$B$4)</f>
        <v>0</v>
      </c>
      <c r="AE480" s="165">
        <f>COUNTIFS(BITACORA!$C$4:$C$7322,$B$7:$B$501,BITACORA!$E$4:$E$7322,$E$6:$AM$6,BITACORA!$B$4:$B$7322,"&gt;="&amp;$B$3,BITACORA!$B$4:$B$7322,"&lt;="&amp;$B$4)</f>
        <v>0</v>
      </c>
      <c r="AF480" s="165">
        <f>COUNTIFS(BITACORA!$C$4:$C$7322,$B$7:$B$501,BITACORA!$E$4:$E$7322,$E$6:$AM$6,BITACORA!$B$4:$B$7322,"&gt;="&amp;$B$3,BITACORA!$B$4:$B$7322,"&lt;="&amp;$B$4)</f>
        <v>0</v>
      </c>
      <c r="AG480" s="165">
        <f>COUNTIFS(BITACORA!$C$4:$C$7322,$B$7:$B$501,BITACORA!$E$4:$E$7322,$E$6:$AM$6,BITACORA!$B$4:$B$7322,"&gt;="&amp;$B$3,BITACORA!$B$4:$B$7322,"&lt;="&amp;$B$4)</f>
        <v>0</v>
      </c>
      <c r="AH480" s="165">
        <f>COUNTIFS(BITACORA!$C$4:$C$7322,$B$7:$B$501,BITACORA!$E$4:$E$7322,$E$6:$AM$6,BITACORA!$B$4:$B$7322,"&gt;="&amp;$B$3,BITACORA!$B$4:$B$7322,"&lt;="&amp;$B$4)</f>
        <v>0</v>
      </c>
      <c r="AI480" s="165">
        <f>COUNTIFS(BITACORA!$C$4:$C$7322,$B$7:$B$501,BITACORA!$E$4:$E$7322,$E$6:$AM$6,BITACORA!$B$4:$B$7322,"&gt;="&amp;$B$3,BITACORA!$B$4:$B$7322,"&lt;="&amp;$B$4)</f>
        <v>0</v>
      </c>
      <c r="AJ480" s="165">
        <f>COUNTIFS(BITACORA!$C$4:$C$7322,$B$7:$B$501,BITACORA!$E$4:$E$7322,$E$6:$AM$6,BITACORA!$B$4:$B$7322,"&gt;="&amp;$B$3,BITACORA!$B$4:$B$7322,"&lt;="&amp;$B$4)</f>
        <v>0</v>
      </c>
      <c r="AK480" s="165">
        <f>COUNTIFS(BITACORA!$C$4:$C$7322,$B$7:$B$501,BITACORA!$E$4:$E$7322,$E$6:$AM$6,BITACORA!$B$4:$B$7322,"&gt;="&amp;$B$3,BITACORA!$B$4:$B$7322,"&lt;="&amp;$B$4)</f>
        <v>0</v>
      </c>
      <c r="AL480" s="165">
        <f>COUNTIFS(BITACORA!$C$4:$C$7322,$B$7:$B$501,BITACORA!$E$4:$E$7322,$E$6:$AM$6,BITACORA!$B$4:$B$7322,"&gt;="&amp;$B$3,BITACORA!$B$4:$B$7322,"&lt;="&amp;$B$4)</f>
        <v>0</v>
      </c>
      <c r="AM480" s="165">
        <f>COUNTIFS(BITACORA!$C$4:$C$7322,$B$7:$B$501,BITACORA!$E$4:$E$7322,$E$6:$AM$6,BITACORA!$B$4:$B$7322,"&gt;="&amp;$B$3,BITACORA!$B$4:$B$7322,"&lt;="&amp;$B$4)</f>
        <v>0</v>
      </c>
    </row>
    <row r="481" spans="1:39">
      <c r="A481" s="141"/>
      <c r="B481" s="165"/>
      <c r="C481" s="165"/>
      <c r="D481" s="164">
        <f t="shared" si="0"/>
        <v>0</v>
      </c>
      <c r="E481" s="165">
        <f>COUNTIFS(BITACORA!$C$4:$C$7322,$B$7:$B$501,BITACORA!$E$4:$E$7322,$E$6:$AM$6,BITACORA!$B$4:$B$7322,"&gt;="&amp;$B$3,BITACORA!$B$4:$B$7322,"&lt;="&amp;$B$4)</f>
        <v>0</v>
      </c>
      <c r="F481" s="165">
        <f>COUNTIFS(BITACORA!$C$4:$C$7322,$B$7:$B$501,BITACORA!$E$4:$E$7322,$E$6:$AM$6,BITACORA!$B$4:$B$7322,"&gt;="&amp;$B$3,BITACORA!$B$4:$B$7322,"&lt;="&amp;$B$4)</f>
        <v>0</v>
      </c>
      <c r="G481" s="165">
        <f>COUNTIFS(BITACORA!$C$4:$C$7322,$B$7:$B$501,BITACORA!$E$4:$E$7322,$E$6:$AM$6,BITACORA!$B$4:$B$7322,"&gt;="&amp;$B$3,BITACORA!$B$4:$B$7322,"&lt;="&amp;$B$4)</f>
        <v>0</v>
      </c>
      <c r="H481" s="165">
        <f>COUNTIFS(BITACORA!$C$4:$C$7322,$B$7:$B$501,BITACORA!$E$4:$E$7322,$E$6:$AM$6,BITACORA!$B$4:$B$7322,"&gt;="&amp;$B$3,BITACORA!$B$4:$B$7322,"&lt;="&amp;$B$4)</f>
        <v>0</v>
      </c>
      <c r="I481" s="165">
        <f>COUNTIFS(BITACORA!$C$4:$C$7322,$B$7:$B$501,BITACORA!$E$4:$E$7322,$E$6:$AM$6,BITACORA!$B$4:$B$7322,"&gt;="&amp;$B$3,BITACORA!$B$4:$B$7322,"&lt;="&amp;$B$4)</f>
        <v>0</v>
      </c>
      <c r="J481" s="165">
        <f>COUNTIFS(BITACORA!$C$4:$C$7322,$B$7:$B$501,BITACORA!$E$4:$E$7322,$E$6:$AM$6,BITACORA!$B$4:$B$7322,"&gt;="&amp;$B$3,BITACORA!$B$4:$B$7322,"&lt;="&amp;$B$4)</f>
        <v>0</v>
      </c>
      <c r="K481" s="165">
        <f>COUNTIFS(BITACORA!$C$4:$C$7322,$B$7:$B$501,BITACORA!$E$4:$E$7322,$E$6:$AM$6,BITACORA!$B$4:$B$7322,"&gt;="&amp;$B$3,BITACORA!$B$4:$B$7322,"&lt;="&amp;$B$4)</f>
        <v>0</v>
      </c>
      <c r="L481" s="165">
        <f>COUNTIFS(BITACORA!$C$4:$C$7322,$B$7:$B$501,BITACORA!$E$4:$E$7322,$E$6:$AM$6,BITACORA!$B$4:$B$7322,"&gt;="&amp;$B$3,BITACORA!$B$4:$B$7322,"&lt;="&amp;$B$4)</f>
        <v>0</v>
      </c>
      <c r="M481" s="165">
        <f>COUNTIFS(BITACORA!$C$4:$C$7322,$B$7:$B$501,BITACORA!$E$4:$E$7322,$E$6:$AM$6,BITACORA!$B$4:$B$7322,"&gt;="&amp;$B$3,BITACORA!$B$4:$B$7322,"&lt;="&amp;$B$4)</f>
        <v>0</v>
      </c>
      <c r="N481" s="165">
        <f>COUNTIFS(BITACORA!$C$4:$C$7322,$B$7:$B$501,BITACORA!$E$4:$E$7322,$E$6:$AM$6,BITACORA!$B$4:$B$7322,"&gt;="&amp;$B$3,BITACORA!$B$4:$B$7322,"&lt;="&amp;$B$4)</f>
        <v>0</v>
      </c>
      <c r="O481" s="165">
        <f>COUNTIFS(BITACORA!$C$4:$C$7322,$B$7:$B$501,BITACORA!$E$4:$E$7322,$E$6:$AM$6,BITACORA!$B$4:$B$7322,"&gt;="&amp;$B$3,BITACORA!$B$4:$B$7322,"&lt;="&amp;$B$4)</f>
        <v>0</v>
      </c>
      <c r="P481" s="165">
        <f>COUNTIFS(BITACORA!$C$4:$C$7322,$B$7:$B$501,BITACORA!$E$4:$E$7322,$E$6:$AM$6,BITACORA!$B$4:$B$7322,"&gt;="&amp;$B$3,BITACORA!$B$4:$B$7322,"&lt;="&amp;$B$4)</f>
        <v>0</v>
      </c>
      <c r="Q481" s="165">
        <f>COUNTIFS(BITACORA!$C$4:$C$7322,$B$7:$B$501,BITACORA!$E$4:$E$7322,$E$6:$AM$6,BITACORA!$B$4:$B$7322,"&gt;="&amp;$B$3,BITACORA!$B$4:$B$7322,"&lt;="&amp;$B$4)</f>
        <v>0</v>
      </c>
      <c r="R481" s="165">
        <f>COUNTIFS(BITACORA!$C$4:$C$7322,$B$7:$B$501,BITACORA!$E$4:$E$7322,$E$6:$AM$6,BITACORA!$B$4:$B$7322,"&gt;="&amp;$B$3,BITACORA!$B$4:$B$7322,"&lt;="&amp;$B$4)</f>
        <v>0</v>
      </c>
      <c r="S481" s="165">
        <f>COUNTIFS(BITACORA!$C$4:$C$7322,$B$7:$B$501,BITACORA!$E$4:$E$7322,$E$6:$AM$6,BITACORA!$B$4:$B$7322,"&gt;="&amp;$B$3,BITACORA!$B$4:$B$7322,"&lt;="&amp;$B$4)</f>
        <v>0</v>
      </c>
      <c r="T481" s="165">
        <f>COUNTIFS(BITACORA!$C$4:$C$7322,$B$7:$B$501,BITACORA!$E$4:$E$7322,$E$6:$AM$6,BITACORA!$B$4:$B$7322,"&gt;="&amp;$B$3,BITACORA!$B$4:$B$7322,"&lt;="&amp;$B$4)</f>
        <v>0</v>
      </c>
      <c r="U481" s="165">
        <f>COUNTIFS(BITACORA!$C$4:$C$7322,$B$7:$B$501,BITACORA!$E$4:$E$7322,$E$6:$AM$6,BITACORA!$B$4:$B$7322,"&gt;="&amp;$B$3,BITACORA!$B$4:$B$7322,"&lt;="&amp;$B$4)</f>
        <v>0</v>
      </c>
      <c r="V481" s="165">
        <f>COUNTIFS(BITACORA!$C$4:$C$7322,$B$7:$B$501,BITACORA!$E$4:$E$7322,$E$6:$AM$6,BITACORA!$B$4:$B$7322,"&gt;="&amp;$B$3,BITACORA!$B$4:$B$7322,"&lt;="&amp;$B$4)</f>
        <v>0</v>
      </c>
      <c r="W481" s="165">
        <f>COUNTIFS(BITACORA!$C$4:$C$7322,$B$7:$B$501,BITACORA!$E$4:$E$7322,$E$6:$AM$6,BITACORA!$B$4:$B$7322,"&gt;="&amp;$B$3,BITACORA!$B$4:$B$7322,"&lt;="&amp;$B$4)</f>
        <v>0</v>
      </c>
      <c r="X481" s="165">
        <f>COUNTIFS(BITACORA!$C$4:$C$7322,$B$7:$B$501,BITACORA!$E$4:$E$7322,$E$6:$AM$6,BITACORA!$B$4:$B$7322,"&gt;="&amp;$B$3,BITACORA!$B$4:$B$7322,"&lt;="&amp;$B$4)</f>
        <v>0</v>
      </c>
      <c r="Y481" s="165">
        <f>COUNTIFS(BITACORA!$C$4:$C$7322,$B$7:$B$501,BITACORA!$E$4:$E$7322,$E$6:$AM$6,BITACORA!$B$4:$B$7322,"&gt;="&amp;$B$3,BITACORA!$B$4:$B$7322,"&lt;="&amp;$B$4)</f>
        <v>0</v>
      </c>
      <c r="Z481" s="165">
        <f>COUNTIFS(BITACORA!$C$4:$C$7322,$B$7:$B$501,BITACORA!$E$4:$E$7322,$E$6:$AM$6,BITACORA!$B$4:$B$7322,"&gt;="&amp;$B$3,BITACORA!$B$4:$B$7322,"&lt;="&amp;$B$4)</f>
        <v>0</v>
      </c>
      <c r="AA481" s="165">
        <f>COUNTIFS(BITACORA!$C$4:$C$7322,$B$7:$B$501,BITACORA!$E$4:$E$7322,$E$6:$AM$6,BITACORA!$B$4:$B$7322,"&gt;="&amp;$B$3,BITACORA!$B$4:$B$7322,"&lt;="&amp;$B$4)</f>
        <v>0</v>
      </c>
      <c r="AB481" s="165">
        <f>COUNTIFS(BITACORA!$C$4:$C$7322,$B$7:$B$501,BITACORA!$E$4:$E$7322,$E$6:$AM$6,BITACORA!$B$4:$B$7322,"&gt;="&amp;$B$3,BITACORA!$B$4:$B$7322,"&lt;="&amp;$B$4)</f>
        <v>0</v>
      </c>
      <c r="AC481" s="165">
        <f>COUNTIFS(BITACORA!$C$4:$C$7322,$B$7:$B$501,BITACORA!$E$4:$E$7322,$E$6:$AM$6,BITACORA!$B$4:$B$7322,"&gt;="&amp;$B$3,BITACORA!$B$4:$B$7322,"&lt;="&amp;$B$4)</f>
        <v>0</v>
      </c>
      <c r="AD481" s="165">
        <f>COUNTIFS(BITACORA!$C$4:$C$7322,$B$7:$B$501,BITACORA!$E$4:$E$7322,$E$6:$AM$6,BITACORA!$B$4:$B$7322,"&gt;="&amp;$B$3,BITACORA!$B$4:$B$7322,"&lt;="&amp;$B$4)</f>
        <v>0</v>
      </c>
      <c r="AE481" s="165">
        <f>COUNTIFS(BITACORA!$C$4:$C$7322,$B$7:$B$501,BITACORA!$E$4:$E$7322,$E$6:$AM$6,BITACORA!$B$4:$B$7322,"&gt;="&amp;$B$3,BITACORA!$B$4:$B$7322,"&lt;="&amp;$B$4)</f>
        <v>0</v>
      </c>
      <c r="AF481" s="165">
        <f>COUNTIFS(BITACORA!$C$4:$C$7322,$B$7:$B$501,BITACORA!$E$4:$E$7322,$E$6:$AM$6,BITACORA!$B$4:$B$7322,"&gt;="&amp;$B$3,BITACORA!$B$4:$B$7322,"&lt;="&amp;$B$4)</f>
        <v>0</v>
      </c>
      <c r="AG481" s="165">
        <f>COUNTIFS(BITACORA!$C$4:$C$7322,$B$7:$B$501,BITACORA!$E$4:$E$7322,$E$6:$AM$6,BITACORA!$B$4:$B$7322,"&gt;="&amp;$B$3,BITACORA!$B$4:$B$7322,"&lt;="&amp;$B$4)</f>
        <v>0</v>
      </c>
      <c r="AH481" s="165">
        <f>COUNTIFS(BITACORA!$C$4:$C$7322,$B$7:$B$501,BITACORA!$E$4:$E$7322,$E$6:$AM$6,BITACORA!$B$4:$B$7322,"&gt;="&amp;$B$3,BITACORA!$B$4:$B$7322,"&lt;="&amp;$B$4)</f>
        <v>0</v>
      </c>
      <c r="AI481" s="165">
        <f>COUNTIFS(BITACORA!$C$4:$C$7322,$B$7:$B$501,BITACORA!$E$4:$E$7322,$E$6:$AM$6,BITACORA!$B$4:$B$7322,"&gt;="&amp;$B$3,BITACORA!$B$4:$B$7322,"&lt;="&amp;$B$4)</f>
        <v>0</v>
      </c>
      <c r="AJ481" s="165">
        <f>COUNTIFS(BITACORA!$C$4:$C$7322,$B$7:$B$501,BITACORA!$E$4:$E$7322,$E$6:$AM$6,BITACORA!$B$4:$B$7322,"&gt;="&amp;$B$3,BITACORA!$B$4:$B$7322,"&lt;="&amp;$B$4)</f>
        <v>0</v>
      </c>
      <c r="AK481" s="165">
        <f>COUNTIFS(BITACORA!$C$4:$C$7322,$B$7:$B$501,BITACORA!$E$4:$E$7322,$E$6:$AM$6,BITACORA!$B$4:$B$7322,"&gt;="&amp;$B$3,BITACORA!$B$4:$B$7322,"&lt;="&amp;$B$4)</f>
        <v>0</v>
      </c>
      <c r="AL481" s="165">
        <f>COUNTIFS(BITACORA!$C$4:$C$7322,$B$7:$B$501,BITACORA!$E$4:$E$7322,$E$6:$AM$6,BITACORA!$B$4:$B$7322,"&gt;="&amp;$B$3,BITACORA!$B$4:$B$7322,"&lt;="&amp;$B$4)</f>
        <v>0</v>
      </c>
      <c r="AM481" s="165">
        <f>COUNTIFS(BITACORA!$C$4:$C$7322,$B$7:$B$501,BITACORA!$E$4:$E$7322,$E$6:$AM$6,BITACORA!$B$4:$B$7322,"&gt;="&amp;$B$3,BITACORA!$B$4:$B$7322,"&lt;="&amp;$B$4)</f>
        <v>0</v>
      </c>
    </row>
    <row r="482" spans="1:39">
      <c r="A482" s="141"/>
      <c r="B482" s="165"/>
      <c r="C482" s="165"/>
      <c r="D482" s="164">
        <f t="shared" si="0"/>
        <v>0</v>
      </c>
      <c r="E482" s="165">
        <f>COUNTIFS(BITACORA!$C$4:$C$7322,$B$7:$B$501,BITACORA!$E$4:$E$7322,$E$6:$AM$6,BITACORA!$B$4:$B$7322,"&gt;="&amp;$B$3,BITACORA!$B$4:$B$7322,"&lt;="&amp;$B$4)</f>
        <v>0</v>
      </c>
      <c r="F482" s="165">
        <f>COUNTIFS(BITACORA!$C$4:$C$7322,$B$7:$B$501,BITACORA!$E$4:$E$7322,$E$6:$AM$6,BITACORA!$B$4:$B$7322,"&gt;="&amp;$B$3,BITACORA!$B$4:$B$7322,"&lt;="&amp;$B$4)</f>
        <v>0</v>
      </c>
      <c r="G482" s="165">
        <f>COUNTIFS(BITACORA!$C$4:$C$7322,$B$7:$B$501,BITACORA!$E$4:$E$7322,$E$6:$AM$6,BITACORA!$B$4:$B$7322,"&gt;="&amp;$B$3,BITACORA!$B$4:$B$7322,"&lt;="&amp;$B$4)</f>
        <v>0</v>
      </c>
      <c r="H482" s="165">
        <f>COUNTIFS(BITACORA!$C$4:$C$7322,$B$7:$B$501,BITACORA!$E$4:$E$7322,$E$6:$AM$6,BITACORA!$B$4:$B$7322,"&gt;="&amp;$B$3,BITACORA!$B$4:$B$7322,"&lt;="&amp;$B$4)</f>
        <v>0</v>
      </c>
      <c r="I482" s="165">
        <f>COUNTIFS(BITACORA!$C$4:$C$7322,$B$7:$B$501,BITACORA!$E$4:$E$7322,$E$6:$AM$6,BITACORA!$B$4:$B$7322,"&gt;="&amp;$B$3,BITACORA!$B$4:$B$7322,"&lt;="&amp;$B$4)</f>
        <v>0</v>
      </c>
      <c r="J482" s="165">
        <f>COUNTIFS(BITACORA!$C$4:$C$7322,$B$7:$B$501,BITACORA!$E$4:$E$7322,$E$6:$AM$6,BITACORA!$B$4:$B$7322,"&gt;="&amp;$B$3,BITACORA!$B$4:$B$7322,"&lt;="&amp;$B$4)</f>
        <v>0</v>
      </c>
      <c r="K482" s="165">
        <f>COUNTIFS(BITACORA!$C$4:$C$7322,$B$7:$B$501,BITACORA!$E$4:$E$7322,$E$6:$AM$6,BITACORA!$B$4:$B$7322,"&gt;="&amp;$B$3,BITACORA!$B$4:$B$7322,"&lt;="&amp;$B$4)</f>
        <v>0</v>
      </c>
      <c r="L482" s="165">
        <f>COUNTIFS(BITACORA!$C$4:$C$7322,$B$7:$B$501,BITACORA!$E$4:$E$7322,$E$6:$AM$6,BITACORA!$B$4:$B$7322,"&gt;="&amp;$B$3,BITACORA!$B$4:$B$7322,"&lt;="&amp;$B$4)</f>
        <v>0</v>
      </c>
      <c r="M482" s="165">
        <f>COUNTIFS(BITACORA!$C$4:$C$7322,$B$7:$B$501,BITACORA!$E$4:$E$7322,$E$6:$AM$6,BITACORA!$B$4:$B$7322,"&gt;="&amp;$B$3,BITACORA!$B$4:$B$7322,"&lt;="&amp;$B$4)</f>
        <v>0</v>
      </c>
      <c r="N482" s="165">
        <f>COUNTIFS(BITACORA!$C$4:$C$7322,$B$7:$B$501,BITACORA!$E$4:$E$7322,$E$6:$AM$6,BITACORA!$B$4:$B$7322,"&gt;="&amp;$B$3,BITACORA!$B$4:$B$7322,"&lt;="&amp;$B$4)</f>
        <v>0</v>
      </c>
      <c r="O482" s="165">
        <f>COUNTIFS(BITACORA!$C$4:$C$7322,$B$7:$B$501,BITACORA!$E$4:$E$7322,$E$6:$AM$6,BITACORA!$B$4:$B$7322,"&gt;="&amp;$B$3,BITACORA!$B$4:$B$7322,"&lt;="&amp;$B$4)</f>
        <v>0</v>
      </c>
      <c r="P482" s="165">
        <f>COUNTIFS(BITACORA!$C$4:$C$7322,$B$7:$B$501,BITACORA!$E$4:$E$7322,$E$6:$AM$6,BITACORA!$B$4:$B$7322,"&gt;="&amp;$B$3,BITACORA!$B$4:$B$7322,"&lt;="&amp;$B$4)</f>
        <v>0</v>
      </c>
      <c r="Q482" s="165">
        <f>COUNTIFS(BITACORA!$C$4:$C$7322,$B$7:$B$501,BITACORA!$E$4:$E$7322,$E$6:$AM$6,BITACORA!$B$4:$B$7322,"&gt;="&amp;$B$3,BITACORA!$B$4:$B$7322,"&lt;="&amp;$B$4)</f>
        <v>0</v>
      </c>
      <c r="R482" s="165">
        <f>COUNTIFS(BITACORA!$C$4:$C$7322,$B$7:$B$501,BITACORA!$E$4:$E$7322,$E$6:$AM$6,BITACORA!$B$4:$B$7322,"&gt;="&amp;$B$3,BITACORA!$B$4:$B$7322,"&lt;="&amp;$B$4)</f>
        <v>0</v>
      </c>
      <c r="S482" s="165">
        <f>COUNTIFS(BITACORA!$C$4:$C$7322,$B$7:$B$501,BITACORA!$E$4:$E$7322,$E$6:$AM$6,BITACORA!$B$4:$B$7322,"&gt;="&amp;$B$3,BITACORA!$B$4:$B$7322,"&lt;="&amp;$B$4)</f>
        <v>0</v>
      </c>
      <c r="T482" s="165">
        <f>COUNTIFS(BITACORA!$C$4:$C$7322,$B$7:$B$501,BITACORA!$E$4:$E$7322,$E$6:$AM$6,BITACORA!$B$4:$B$7322,"&gt;="&amp;$B$3,BITACORA!$B$4:$B$7322,"&lt;="&amp;$B$4)</f>
        <v>0</v>
      </c>
      <c r="U482" s="165">
        <f>COUNTIFS(BITACORA!$C$4:$C$7322,$B$7:$B$501,BITACORA!$E$4:$E$7322,$E$6:$AM$6,BITACORA!$B$4:$B$7322,"&gt;="&amp;$B$3,BITACORA!$B$4:$B$7322,"&lt;="&amp;$B$4)</f>
        <v>0</v>
      </c>
      <c r="V482" s="165">
        <f>COUNTIFS(BITACORA!$C$4:$C$7322,$B$7:$B$501,BITACORA!$E$4:$E$7322,$E$6:$AM$6,BITACORA!$B$4:$B$7322,"&gt;="&amp;$B$3,BITACORA!$B$4:$B$7322,"&lt;="&amp;$B$4)</f>
        <v>0</v>
      </c>
      <c r="W482" s="165">
        <f>COUNTIFS(BITACORA!$C$4:$C$7322,$B$7:$B$501,BITACORA!$E$4:$E$7322,$E$6:$AM$6,BITACORA!$B$4:$B$7322,"&gt;="&amp;$B$3,BITACORA!$B$4:$B$7322,"&lt;="&amp;$B$4)</f>
        <v>0</v>
      </c>
      <c r="X482" s="165">
        <f>COUNTIFS(BITACORA!$C$4:$C$7322,$B$7:$B$501,BITACORA!$E$4:$E$7322,$E$6:$AM$6,BITACORA!$B$4:$B$7322,"&gt;="&amp;$B$3,BITACORA!$B$4:$B$7322,"&lt;="&amp;$B$4)</f>
        <v>0</v>
      </c>
      <c r="Y482" s="165">
        <f>COUNTIFS(BITACORA!$C$4:$C$7322,$B$7:$B$501,BITACORA!$E$4:$E$7322,$E$6:$AM$6,BITACORA!$B$4:$B$7322,"&gt;="&amp;$B$3,BITACORA!$B$4:$B$7322,"&lt;="&amp;$B$4)</f>
        <v>0</v>
      </c>
      <c r="Z482" s="165">
        <f>COUNTIFS(BITACORA!$C$4:$C$7322,$B$7:$B$501,BITACORA!$E$4:$E$7322,$E$6:$AM$6,BITACORA!$B$4:$B$7322,"&gt;="&amp;$B$3,BITACORA!$B$4:$B$7322,"&lt;="&amp;$B$4)</f>
        <v>0</v>
      </c>
      <c r="AA482" s="165">
        <f>COUNTIFS(BITACORA!$C$4:$C$7322,$B$7:$B$501,BITACORA!$E$4:$E$7322,$E$6:$AM$6,BITACORA!$B$4:$B$7322,"&gt;="&amp;$B$3,BITACORA!$B$4:$B$7322,"&lt;="&amp;$B$4)</f>
        <v>0</v>
      </c>
      <c r="AB482" s="165">
        <f>COUNTIFS(BITACORA!$C$4:$C$7322,$B$7:$B$501,BITACORA!$E$4:$E$7322,$E$6:$AM$6,BITACORA!$B$4:$B$7322,"&gt;="&amp;$B$3,BITACORA!$B$4:$B$7322,"&lt;="&amp;$B$4)</f>
        <v>0</v>
      </c>
      <c r="AC482" s="165">
        <f>COUNTIFS(BITACORA!$C$4:$C$7322,$B$7:$B$501,BITACORA!$E$4:$E$7322,$E$6:$AM$6,BITACORA!$B$4:$B$7322,"&gt;="&amp;$B$3,BITACORA!$B$4:$B$7322,"&lt;="&amp;$B$4)</f>
        <v>0</v>
      </c>
      <c r="AD482" s="165">
        <f>COUNTIFS(BITACORA!$C$4:$C$7322,$B$7:$B$501,BITACORA!$E$4:$E$7322,$E$6:$AM$6,BITACORA!$B$4:$B$7322,"&gt;="&amp;$B$3,BITACORA!$B$4:$B$7322,"&lt;="&amp;$B$4)</f>
        <v>0</v>
      </c>
      <c r="AE482" s="165">
        <f>COUNTIFS(BITACORA!$C$4:$C$7322,$B$7:$B$501,BITACORA!$E$4:$E$7322,$E$6:$AM$6,BITACORA!$B$4:$B$7322,"&gt;="&amp;$B$3,BITACORA!$B$4:$B$7322,"&lt;="&amp;$B$4)</f>
        <v>0</v>
      </c>
      <c r="AF482" s="165">
        <f>COUNTIFS(BITACORA!$C$4:$C$7322,$B$7:$B$501,BITACORA!$E$4:$E$7322,$E$6:$AM$6,BITACORA!$B$4:$B$7322,"&gt;="&amp;$B$3,BITACORA!$B$4:$B$7322,"&lt;="&amp;$B$4)</f>
        <v>0</v>
      </c>
      <c r="AG482" s="165">
        <f>COUNTIFS(BITACORA!$C$4:$C$7322,$B$7:$B$501,BITACORA!$E$4:$E$7322,$E$6:$AM$6,BITACORA!$B$4:$B$7322,"&gt;="&amp;$B$3,BITACORA!$B$4:$B$7322,"&lt;="&amp;$B$4)</f>
        <v>0</v>
      </c>
      <c r="AH482" s="165">
        <f>COUNTIFS(BITACORA!$C$4:$C$7322,$B$7:$B$501,BITACORA!$E$4:$E$7322,$E$6:$AM$6,BITACORA!$B$4:$B$7322,"&gt;="&amp;$B$3,BITACORA!$B$4:$B$7322,"&lt;="&amp;$B$4)</f>
        <v>0</v>
      </c>
      <c r="AI482" s="165">
        <f>COUNTIFS(BITACORA!$C$4:$C$7322,$B$7:$B$501,BITACORA!$E$4:$E$7322,$E$6:$AM$6,BITACORA!$B$4:$B$7322,"&gt;="&amp;$B$3,BITACORA!$B$4:$B$7322,"&lt;="&amp;$B$4)</f>
        <v>0</v>
      </c>
      <c r="AJ482" s="165">
        <f>COUNTIFS(BITACORA!$C$4:$C$7322,$B$7:$B$501,BITACORA!$E$4:$E$7322,$E$6:$AM$6,BITACORA!$B$4:$B$7322,"&gt;="&amp;$B$3,BITACORA!$B$4:$B$7322,"&lt;="&amp;$B$4)</f>
        <v>0</v>
      </c>
      <c r="AK482" s="165">
        <f>COUNTIFS(BITACORA!$C$4:$C$7322,$B$7:$B$501,BITACORA!$E$4:$E$7322,$E$6:$AM$6,BITACORA!$B$4:$B$7322,"&gt;="&amp;$B$3,BITACORA!$B$4:$B$7322,"&lt;="&amp;$B$4)</f>
        <v>0</v>
      </c>
      <c r="AL482" s="165">
        <f>COUNTIFS(BITACORA!$C$4:$C$7322,$B$7:$B$501,BITACORA!$E$4:$E$7322,$E$6:$AM$6,BITACORA!$B$4:$B$7322,"&gt;="&amp;$B$3,BITACORA!$B$4:$B$7322,"&lt;="&amp;$B$4)</f>
        <v>0</v>
      </c>
      <c r="AM482" s="165">
        <f>COUNTIFS(BITACORA!$C$4:$C$7322,$B$7:$B$501,BITACORA!$E$4:$E$7322,$E$6:$AM$6,BITACORA!$B$4:$B$7322,"&gt;="&amp;$B$3,BITACORA!$B$4:$B$7322,"&lt;="&amp;$B$4)</f>
        <v>0</v>
      </c>
    </row>
    <row r="483" spans="1:39">
      <c r="A483" s="141"/>
      <c r="B483" s="165"/>
      <c r="C483" s="165"/>
      <c r="D483" s="164">
        <f t="shared" si="0"/>
        <v>0</v>
      </c>
      <c r="E483" s="165">
        <f>COUNTIFS(BITACORA!$C$4:$C$7322,$B$7:$B$501,BITACORA!$E$4:$E$7322,$E$6:$AM$6,BITACORA!$B$4:$B$7322,"&gt;="&amp;$B$3,BITACORA!$B$4:$B$7322,"&lt;="&amp;$B$4)</f>
        <v>0</v>
      </c>
      <c r="F483" s="165">
        <f>COUNTIFS(BITACORA!$C$4:$C$7322,$B$7:$B$501,BITACORA!$E$4:$E$7322,$E$6:$AM$6,BITACORA!$B$4:$B$7322,"&gt;="&amp;$B$3,BITACORA!$B$4:$B$7322,"&lt;="&amp;$B$4)</f>
        <v>0</v>
      </c>
      <c r="G483" s="165">
        <f>COUNTIFS(BITACORA!$C$4:$C$7322,$B$7:$B$501,BITACORA!$E$4:$E$7322,$E$6:$AM$6,BITACORA!$B$4:$B$7322,"&gt;="&amp;$B$3,BITACORA!$B$4:$B$7322,"&lt;="&amp;$B$4)</f>
        <v>0</v>
      </c>
      <c r="H483" s="165">
        <f>COUNTIFS(BITACORA!$C$4:$C$7322,$B$7:$B$501,BITACORA!$E$4:$E$7322,$E$6:$AM$6,BITACORA!$B$4:$B$7322,"&gt;="&amp;$B$3,BITACORA!$B$4:$B$7322,"&lt;="&amp;$B$4)</f>
        <v>0</v>
      </c>
      <c r="I483" s="165">
        <f>COUNTIFS(BITACORA!$C$4:$C$7322,$B$7:$B$501,BITACORA!$E$4:$E$7322,$E$6:$AM$6,BITACORA!$B$4:$B$7322,"&gt;="&amp;$B$3,BITACORA!$B$4:$B$7322,"&lt;="&amp;$B$4)</f>
        <v>0</v>
      </c>
      <c r="J483" s="165">
        <f>COUNTIFS(BITACORA!$C$4:$C$7322,$B$7:$B$501,BITACORA!$E$4:$E$7322,$E$6:$AM$6,BITACORA!$B$4:$B$7322,"&gt;="&amp;$B$3,BITACORA!$B$4:$B$7322,"&lt;="&amp;$B$4)</f>
        <v>0</v>
      </c>
      <c r="K483" s="165">
        <f>COUNTIFS(BITACORA!$C$4:$C$7322,$B$7:$B$501,BITACORA!$E$4:$E$7322,$E$6:$AM$6,BITACORA!$B$4:$B$7322,"&gt;="&amp;$B$3,BITACORA!$B$4:$B$7322,"&lt;="&amp;$B$4)</f>
        <v>0</v>
      </c>
      <c r="L483" s="165">
        <f>COUNTIFS(BITACORA!$C$4:$C$7322,$B$7:$B$501,BITACORA!$E$4:$E$7322,$E$6:$AM$6,BITACORA!$B$4:$B$7322,"&gt;="&amp;$B$3,BITACORA!$B$4:$B$7322,"&lt;="&amp;$B$4)</f>
        <v>0</v>
      </c>
      <c r="M483" s="165">
        <f>COUNTIFS(BITACORA!$C$4:$C$7322,$B$7:$B$501,BITACORA!$E$4:$E$7322,$E$6:$AM$6,BITACORA!$B$4:$B$7322,"&gt;="&amp;$B$3,BITACORA!$B$4:$B$7322,"&lt;="&amp;$B$4)</f>
        <v>0</v>
      </c>
      <c r="N483" s="165">
        <f>COUNTIFS(BITACORA!$C$4:$C$7322,$B$7:$B$501,BITACORA!$E$4:$E$7322,$E$6:$AM$6,BITACORA!$B$4:$B$7322,"&gt;="&amp;$B$3,BITACORA!$B$4:$B$7322,"&lt;="&amp;$B$4)</f>
        <v>0</v>
      </c>
      <c r="O483" s="165">
        <f>COUNTIFS(BITACORA!$C$4:$C$7322,$B$7:$B$501,BITACORA!$E$4:$E$7322,$E$6:$AM$6,BITACORA!$B$4:$B$7322,"&gt;="&amp;$B$3,BITACORA!$B$4:$B$7322,"&lt;="&amp;$B$4)</f>
        <v>0</v>
      </c>
      <c r="P483" s="165">
        <f>COUNTIFS(BITACORA!$C$4:$C$7322,$B$7:$B$501,BITACORA!$E$4:$E$7322,$E$6:$AM$6,BITACORA!$B$4:$B$7322,"&gt;="&amp;$B$3,BITACORA!$B$4:$B$7322,"&lt;="&amp;$B$4)</f>
        <v>0</v>
      </c>
      <c r="Q483" s="165">
        <f>COUNTIFS(BITACORA!$C$4:$C$7322,$B$7:$B$501,BITACORA!$E$4:$E$7322,$E$6:$AM$6,BITACORA!$B$4:$B$7322,"&gt;="&amp;$B$3,BITACORA!$B$4:$B$7322,"&lt;="&amp;$B$4)</f>
        <v>0</v>
      </c>
      <c r="R483" s="165">
        <f>COUNTIFS(BITACORA!$C$4:$C$7322,$B$7:$B$501,BITACORA!$E$4:$E$7322,$E$6:$AM$6,BITACORA!$B$4:$B$7322,"&gt;="&amp;$B$3,BITACORA!$B$4:$B$7322,"&lt;="&amp;$B$4)</f>
        <v>0</v>
      </c>
      <c r="S483" s="165">
        <f>COUNTIFS(BITACORA!$C$4:$C$7322,$B$7:$B$501,BITACORA!$E$4:$E$7322,$E$6:$AM$6,BITACORA!$B$4:$B$7322,"&gt;="&amp;$B$3,BITACORA!$B$4:$B$7322,"&lt;="&amp;$B$4)</f>
        <v>0</v>
      </c>
      <c r="T483" s="165">
        <f>COUNTIFS(BITACORA!$C$4:$C$7322,$B$7:$B$501,BITACORA!$E$4:$E$7322,$E$6:$AM$6,BITACORA!$B$4:$B$7322,"&gt;="&amp;$B$3,BITACORA!$B$4:$B$7322,"&lt;="&amp;$B$4)</f>
        <v>0</v>
      </c>
      <c r="U483" s="165">
        <f>COUNTIFS(BITACORA!$C$4:$C$7322,$B$7:$B$501,BITACORA!$E$4:$E$7322,$E$6:$AM$6,BITACORA!$B$4:$B$7322,"&gt;="&amp;$B$3,BITACORA!$B$4:$B$7322,"&lt;="&amp;$B$4)</f>
        <v>0</v>
      </c>
      <c r="V483" s="165">
        <f>COUNTIFS(BITACORA!$C$4:$C$7322,$B$7:$B$501,BITACORA!$E$4:$E$7322,$E$6:$AM$6,BITACORA!$B$4:$B$7322,"&gt;="&amp;$B$3,BITACORA!$B$4:$B$7322,"&lt;="&amp;$B$4)</f>
        <v>0</v>
      </c>
      <c r="W483" s="165">
        <f>COUNTIFS(BITACORA!$C$4:$C$7322,$B$7:$B$501,BITACORA!$E$4:$E$7322,$E$6:$AM$6,BITACORA!$B$4:$B$7322,"&gt;="&amp;$B$3,BITACORA!$B$4:$B$7322,"&lt;="&amp;$B$4)</f>
        <v>0</v>
      </c>
      <c r="X483" s="165">
        <f>COUNTIFS(BITACORA!$C$4:$C$7322,$B$7:$B$501,BITACORA!$E$4:$E$7322,$E$6:$AM$6,BITACORA!$B$4:$B$7322,"&gt;="&amp;$B$3,BITACORA!$B$4:$B$7322,"&lt;="&amp;$B$4)</f>
        <v>0</v>
      </c>
      <c r="Y483" s="165">
        <f>COUNTIFS(BITACORA!$C$4:$C$7322,$B$7:$B$501,BITACORA!$E$4:$E$7322,$E$6:$AM$6,BITACORA!$B$4:$B$7322,"&gt;="&amp;$B$3,BITACORA!$B$4:$B$7322,"&lt;="&amp;$B$4)</f>
        <v>0</v>
      </c>
      <c r="Z483" s="165">
        <f>COUNTIFS(BITACORA!$C$4:$C$7322,$B$7:$B$501,BITACORA!$E$4:$E$7322,$E$6:$AM$6,BITACORA!$B$4:$B$7322,"&gt;="&amp;$B$3,BITACORA!$B$4:$B$7322,"&lt;="&amp;$B$4)</f>
        <v>0</v>
      </c>
      <c r="AA483" s="165">
        <f>COUNTIFS(BITACORA!$C$4:$C$7322,$B$7:$B$501,BITACORA!$E$4:$E$7322,$E$6:$AM$6,BITACORA!$B$4:$B$7322,"&gt;="&amp;$B$3,BITACORA!$B$4:$B$7322,"&lt;="&amp;$B$4)</f>
        <v>0</v>
      </c>
      <c r="AB483" s="165">
        <f>COUNTIFS(BITACORA!$C$4:$C$7322,$B$7:$B$501,BITACORA!$E$4:$E$7322,$E$6:$AM$6,BITACORA!$B$4:$B$7322,"&gt;="&amp;$B$3,BITACORA!$B$4:$B$7322,"&lt;="&amp;$B$4)</f>
        <v>0</v>
      </c>
      <c r="AC483" s="165">
        <f>COUNTIFS(BITACORA!$C$4:$C$7322,$B$7:$B$501,BITACORA!$E$4:$E$7322,$E$6:$AM$6,BITACORA!$B$4:$B$7322,"&gt;="&amp;$B$3,BITACORA!$B$4:$B$7322,"&lt;="&amp;$B$4)</f>
        <v>0</v>
      </c>
      <c r="AD483" s="165">
        <f>COUNTIFS(BITACORA!$C$4:$C$7322,$B$7:$B$501,BITACORA!$E$4:$E$7322,$E$6:$AM$6,BITACORA!$B$4:$B$7322,"&gt;="&amp;$B$3,BITACORA!$B$4:$B$7322,"&lt;="&amp;$B$4)</f>
        <v>0</v>
      </c>
      <c r="AE483" s="165">
        <f>COUNTIFS(BITACORA!$C$4:$C$7322,$B$7:$B$501,BITACORA!$E$4:$E$7322,$E$6:$AM$6,BITACORA!$B$4:$B$7322,"&gt;="&amp;$B$3,BITACORA!$B$4:$B$7322,"&lt;="&amp;$B$4)</f>
        <v>0</v>
      </c>
      <c r="AF483" s="165">
        <f>COUNTIFS(BITACORA!$C$4:$C$7322,$B$7:$B$501,BITACORA!$E$4:$E$7322,$E$6:$AM$6,BITACORA!$B$4:$B$7322,"&gt;="&amp;$B$3,BITACORA!$B$4:$B$7322,"&lt;="&amp;$B$4)</f>
        <v>0</v>
      </c>
      <c r="AG483" s="165">
        <f>COUNTIFS(BITACORA!$C$4:$C$7322,$B$7:$B$501,BITACORA!$E$4:$E$7322,$E$6:$AM$6,BITACORA!$B$4:$B$7322,"&gt;="&amp;$B$3,BITACORA!$B$4:$B$7322,"&lt;="&amp;$B$4)</f>
        <v>0</v>
      </c>
      <c r="AH483" s="165">
        <f>COUNTIFS(BITACORA!$C$4:$C$7322,$B$7:$B$501,BITACORA!$E$4:$E$7322,$E$6:$AM$6,BITACORA!$B$4:$B$7322,"&gt;="&amp;$B$3,BITACORA!$B$4:$B$7322,"&lt;="&amp;$B$4)</f>
        <v>0</v>
      </c>
      <c r="AI483" s="165">
        <f>COUNTIFS(BITACORA!$C$4:$C$7322,$B$7:$B$501,BITACORA!$E$4:$E$7322,$E$6:$AM$6,BITACORA!$B$4:$B$7322,"&gt;="&amp;$B$3,BITACORA!$B$4:$B$7322,"&lt;="&amp;$B$4)</f>
        <v>0</v>
      </c>
      <c r="AJ483" s="165">
        <f>COUNTIFS(BITACORA!$C$4:$C$7322,$B$7:$B$501,BITACORA!$E$4:$E$7322,$E$6:$AM$6,BITACORA!$B$4:$B$7322,"&gt;="&amp;$B$3,BITACORA!$B$4:$B$7322,"&lt;="&amp;$B$4)</f>
        <v>0</v>
      </c>
      <c r="AK483" s="165">
        <f>COUNTIFS(BITACORA!$C$4:$C$7322,$B$7:$B$501,BITACORA!$E$4:$E$7322,$E$6:$AM$6,BITACORA!$B$4:$B$7322,"&gt;="&amp;$B$3,BITACORA!$B$4:$B$7322,"&lt;="&amp;$B$4)</f>
        <v>0</v>
      </c>
      <c r="AL483" s="165">
        <f>COUNTIFS(BITACORA!$C$4:$C$7322,$B$7:$B$501,BITACORA!$E$4:$E$7322,$E$6:$AM$6,BITACORA!$B$4:$B$7322,"&gt;="&amp;$B$3,BITACORA!$B$4:$B$7322,"&lt;="&amp;$B$4)</f>
        <v>0</v>
      </c>
      <c r="AM483" s="165">
        <f>COUNTIFS(BITACORA!$C$4:$C$7322,$B$7:$B$501,BITACORA!$E$4:$E$7322,$E$6:$AM$6,BITACORA!$B$4:$B$7322,"&gt;="&amp;$B$3,BITACORA!$B$4:$B$7322,"&lt;="&amp;$B$4)</f>
        <v>0</v>
      </c>
    </row>
    <row r="484" spans="1:39">
      <c r="A484" s="141"/>
      <c r="B484" s="165"/>
      <c r="C484" s="165"/>
      <c r="D484" s="164">
        <f t="shared" si="0"/>
        <v>0</v>
      </c>
      <c r="E484" s="165">
        <f>COUNTIFS(BITACORA!$C$4:$C$7322,$B$7:$B$501,BITACORA!$E$4:$E$7322,$E$6:$AM$6,BITACORA!$B$4:$B$7322,"&gt;="&amp;$B$3,BITACORA!$B$4:$B$7322,"&lt;="&amp;$B$4)</f>
        <v>0</v>
      </c>
      <c r="F484" s="165">
        <f>COUNTIFS(BITACORA!$C$4:$C$7322,$B$7:$B$501,BITACORA!$E$4:$E$7322,$E$6:$AM$6,BITACORA!$B$4:$B$7322,"&gt;="&amp;$B$3,BITACORA!$B$4:$B$7322,"&lt;="&amp;$B$4)</f>
        <v>0</v>
      </c>
      <c r="G484" s="165">
        <f>COUNTIFS(BITACORA!$C$4:$C$7322,$B$7:$B$501,BITACORA!$E$4:$E$7322,$E$6:$AM$6,BITACORA!$B$4:$B$7322,"&gt;="&amp;$B$3,BITACORA!$B$4:$B$7322,"&lt;="&amp;$B$4)</f>
        <v>0</v>
      </c>
      <c r="H484" s="165">
        <f>COUNTIFS(BITACORA!$C$4:$C$7322,$B$7:$B$501,BITACORA!$E$4:$E$7322,$E$6:$AM$6,BITACORA!$B$4:$B$7322,"&gt;="&amp;$B$3,BITACORA!$B$4:$B$7322,"&lt;="&amp;$B$4)</f>
        <v>0</v>
      </c>
      <c r="I484" s="165">
        <f>COUNTIFS(BITACORA!$C$4:$C$7322,$B$7:$B$501,BITACORA!$E$4:$E$7322,$E$6:$AM$6,BITACORA!$B$4:$B$7322,"&gt;="&amp;$B$3,BITACORA!$B$4:$B$7322,"&lt;="&amp;$B$4)</f>
        <v>0</v>
      </c>
      <c r="J484" s="165">
        <f>COUNTIFS(BITACORA!$C$4:$C$7322,$B$7:$B$501,BITACORA!$E$4:$E$7322,$E$6:$AM$6,BITACORA!$B$4:$B$7322,"&gt;="&amp;$B$3,BITACORA!$B$4:$B$7322,"&lt;="&amp;$B$4)</f>
        <v>0</v>
      </c>
      <c r="K484" s="165">
        <f>COUNTIFS(BITACORA!$C$4:$C$7322,$B$7:$B$501,BITACORA!$E$4:$E$7322,$E$6:$AM$6,BITACORA!$B$4:$B$7322,"&gt;="&amp;$B$3,BITACORA!$B$4:$B$7322,"&lt;="&amp;$B$4)</f>
        <v>0</v>
      </c>
      <c r="L484" s="165">
        <f>COUNTIFS(BITACORA!$C$4:$C$7322,$B$7:$B$501,BITACORA!$E$4:$E$7322,$E$6:$AM$6,BITACORA!$B$4:$B$7322,"&gt;="&amp;$B$3,BITACORA!$B$4:$B$7322,"&lt;="&amp;$B$4)</f>
        <v>0</v>
      </c>
      <c r="M484" s="165">
        <f>COUNTIFS(BITACORA!$C$4:$C$7322,$B$7:$B$501,BITACORA!$E$4:$E$7322,$E$6:$AM$6,BITACORA!$B$4:$B$7322,"&gt;="&amp;$B$3,BITACORA!$B$4:$B$7322,"&lt;="&amp;$B$4)</f>
        <v>0</v>
      </c>
      <c r="N484" s="165">
        <f>COUNTIFS(BITACORA!$C$4:$C$7322,$B$7:$B$501,BITACORA!$E$4:$E$7322,$E$6:$AM$6,BITACORA!$B$4:$B$7322,"&gt;="&amp;$B$3,BITACORA!$B$4:$B$7322,"&lt;="&amp;$B$4)</f>
        <v>0</v>
      </c>
      <c r="O484" s="165">
        <f>COUNTIFS(BITACORA!$C$4:$C$7322,$B$7:$B$501,BITACORA!$E$4:$E$7322,$E$6:$AM$6,BITACORA!$B$4:$B$7322,"&gt;="&amp;$B$3,BITACORA!$B$4:$B$7322,"&lt;="&amp;$B$4)</f>
        <v>0</v>
      </c>
      <c r="P484" s="165">
        <f>COUNTIFS(BITACORA!$C$4:$C$7322,$B$7:$B$501,BITACORA!$E$4:$E$7322,$E$6:$AM$6,BITACORA!$B$4:$B$7322,"&gt;="&amp;$B$3,BITACORA!$B$4:$B$7322,"&lt;="&amp;$B$4)</f>
        <v>0</v>
      </c>
      <c r="Q484" s="165">
        <f>COUNTIFS(BITACORA!$C$4:$C$7322,$B$7:$B$501,BITACORA!$E$4:$E$7322,$E$6:$AM$6,BITACORA!$B$4:$B$7322,"&gt;="&amp;$B$3,BITACORA!$B$4:$B$7322,"&lt;="&amp;$B$4)</f>
        <v>0</v>
      </c>
      <c r="R484" s="165">
        <f>COUNTIFS(BITACORA!$C$4:$C$7322,$B$7:$B$501,BITACORA!$E$4:$E$7322,$E$6:$AM$6,BITACORA!$B$4:$B$7322,"&gt;="&amp;$B$3,BITACORA!$B$4:$B$7322,"&lt;="&amp;$B$4)</f>
        <v>0</v>
      </c>
      <c r="S484" s="165">
        <f>COUNTIFS(BITACORA!$C$4:$C$7322,$B$7:$B$501,BITACORA!$E$4:$E$7322,$E$6:$AM$6,BITACORA!$B$4:$B$7322,"&gt;="&amp;$B$3,BITACORA!$B$4:$B$7322,"&lt;="&amp;$B$4)</f>
        <v>0</v>
      </c>
      <c r="T484" s="165">
        <f>COUNTIFS(BITACORA!$C$4:$C$7322,$B$7:$B$501,BITACORA!$E$4:$E$7322,$E$6:$AM$6,BITACORA!$B$4:$B$7322,"&gt;="&amp;$B$3,BITACORA!$B$4:$B$7322,"&lt;="&amp;$B$4)</f>
        <v>0</v>
      </c>
      <c r="U484" s="165">
        <f>COUNTIFS(BITACORA!$C$4:$C$7322,$B$7:$B$501,BITACORA!$E$4:$E$7322,$E$6:$AM$6,BITACORA!$B$4:$B$7322,"&gt;="&amp;$B$3,BITACORA!$B$4:$B$7322,"&lt;="&amp;$B$4)</f>
        <v>0</v>
      </c>
      <c r="V484" s="165">
        <f>COUNTIFS(BITACORA!$C$4:$C$7322,$B$7:$B$501,BITACORA!$E$4:$E$7322,$E$6:$AM$6,BITACORA!$B$4:$B$7322,"&gt;="&amp;$B$3,BITACORA!$B$4:$B$7322,"&lt;="&amp;$B$4)</f>
        <v>0</v>
      </c>
      <c r="W484" s="165">
        <f>COUNTIFS(BITACORA!$C$4:$C$7322,$B$7:$B$501,BITACORA!$E$4:$E$7322,$E$6:$AM$6,BITACORA!$B$4:$B$7322,"&gt;="&amp;$B$3,BITACORA!$B$4:$B$7322,"&lt;="&amp;$B$4)</f>
        <v>0</v>
      </c>
      <c r="X484" s="165">
        <f>COUNTIFS(BITACORA!$C$4:$C$7322,$B$7:$B$501,BITACORA!$E$4:$E$7322,$E$6:$AM$6,BITACORA!$B$4:$B$7322,"&gt;="&amp;$B$3,BITACORA!$B$4:$B$7322,"&lt;="&amp;$B$4)</f>
        <v>0</v>
      </c>
      <c r="Y484" s="165">
        <f>COUNTIFS(BITACORA!$C$4:$C$7322,$B$7:$B$501,BITACORA!$E$4:$E$7322,$E$6:$AM$6,BITACORA!$B$4:$B$7322,"&gt;="&amp;$B$3,BITACORA!$B$4:$B$7322,"&lt;="&amp;$B$4)</f>
        <v>0</v>
      </c>
      <c r="Z484" s="165">
        <f>COUNTIFS(BITACORA!$C$4:$C$7322,$B$7:$B$501,BITACORA!$E$4:$E$7322,$E$6:$AM$6,BITACORA!$B$4:$B$7322,"&gt;="&amp;$B$3,BITACORA!$B$4:$B$7322,"&lt;="&amp;$B$4)</f>
        <v>0</v>
      </c>
      <c r="AA484" s="165">
        <f>COUNTIFS(BITACORA!$C$4:$C$7322,$B$7:$B$501,BITACORA!$E$4:$E$7322,$E$6:$AM$6,BITACORA!$B$4:$B$7322,"&gt;="&amp;$B$3,BITACORA!$B$4:$B$7322,"&lt;="&amp;$B$4)</f>
        <v>0</v>
      </c>
      <c r="AB484" s="165">
        <f>COUNTIFS(BITACORA!$C$4:$C$7322,$B$7:$B$501,BITACORA!$E$4:$E$7322,$E$6:$AM$6,BITACORA!$B$4:$B$7322,"&gt;="&amp;$B$3,BITACORA!$B$4:$B$7322,"&lt;="&amp;$B$4)</f>
        <v>0</v>
      </c>
      <c r="AC484" s="165">
        <f>COUNTIFS(BITACORA!$C$4:$C$7322,$B$7:$B$501,BITACORA!$E$4:$E$7322,$E$6:$AM$6,BITACORA!$B$4:$B$7322,"&gt;="&amp;$B$3,BITACORA!$B$4:$B$7322,"&lt;="&amp;$B$4)</f>
        <v>0</v>
      </c>
      <c r="AD484" s="165">
        <f>COUNTIFS(BITACORA!$C$4:$C$7322,$B$7:$B$501,BITACORA!$E$4:$E$7322,$E$6:$AM$6,BITACORA!$B$4:$B$7322,"&gt;="&amp;$B$3,BITACORA!$B$4:$B$7322,"&lt;="&amp;$B$4)</f>
        <v>0</v>
      </c>
      <c r="AE484" s="165">
        <f>COUNTIFS(BITACORA!$C$4:$C$7322,$B$7:$B$501,BITACORA!$E$4:$E$7322,$E$6:$AM$6,BITACORA!$B$4:$B$7322,"&gt;="&amp;$B$3,BITACORA!$B$4:$B$7322,"&lt;="&amp;$B$4)</f>
        <v>0</v>
      </c>
      <c r="AF484" s="165">
        <f>COUNTIFS(BITACORA!$C$4:$C$7322,$B$7:$B$501,BITACORA!$E$4:$E$7322,$E$6:$AM$6,BITACORA!$B$4:$B$7322,"&gt;="&amp;$B$3,BITACORA!$B$4:$B$7322,"&lt;="&amp;$B$4)</f>
        <v>0</v>
      </c>
      <c r="AG484" s="165">
        <f>COUNTIFS(BITACORA!$C$4:$C$7322,$B$7:$B$501,BITACORA!$E$4:$E$7322,$E$6:$AM$6,BITACORA!$B$4:$B$7322,"&gt;="&amp;$B$3,BITACORA!$B$4:$B$7322,"&lt;="&amp;$B$4)</f>
        <v>0</v>
      </c>
      <c r="AH484" s="165">
        <f>COUNTIFS(BITACORA!$C$4:$C$7322,$B$7:$B$501,BITACORA!$E$4:$E$7322,$E$6:$AM$6,BITACORA!$B$4:$B$7322,"&gt;="&amp;$B$3,BITACORA!$B$4:$B$7322,"&lt;="&amp;$B$4)</f>
        <v>0</v>
      </c>
      <c r="AI484" s="165">
        <f>COUNTIFS(BITACORA!$C$4:$C$7322,$B$7:$B$501,BITACORA!$E$4:$E$7322,$E$6:$AM$6,BITACORA!$B$4:$B$7322,"&gt;="&amp;$B$3,BITACORA!$B$4:$B$7322,"&lt;="&amp;$B$4)</f>
        <v>0</v>
      </c>
      <c r="AJ484" s="165">
        <f>COUNTIFS(BITACORA!$C$4:$C$7322,$B$7:$B$501,BITACORA!$E$4:$E$7322,$E$6:$AM$6,BITACORA!$B$4:$B$7322,"&gt;="&amp;$B$3,BITACORA!$B$4:$B$7322,"&lt;="&amp;$B$4)</f>
        <v>0</v>
      </c>
      <c r="AK484" s="165">
        <f>COUNTIFS(BITACORA!$C$4:$C$7322,$B$7:$B$501,BITACORA!$E$4:$E$7322,$E$6:$AM$6,BITACORA!$B$4:$B$7322,"&gt;="&amp;$B$3,BITACORA!$B$4:$B$7322,"&lt;="&amp;$B$4)</f>
        <v>0</v>
      </c>
      <c r="AL484" s="165">
        <f>COUNTIFS(BITACORA!$C$4:$C$7322,$B$7:$B$501,BITACORA!$E$4:$E$7322,$E$6:$AM$6,BITACORA!$B$4:$B$7322,"&gt;="&amp;$B$3,BITACORA!$B$4:$B$7322,"&lt;="&amp;$B$4)</f>
        <v>0</v>
      </c>
      <c r="AM484" s="165">
        <f>COUNTIFS(BITACORA!$C$4:$C$7322,$B$7:$B$501,BITACORA!$E$4:$E$7322,$E$6:$AM$6,BITACORA!$B$4:$B$7322,"&gt;="&amp;$B$3,BITACORA!$B$4:$B$7322,"&lt;="&amp;$B$4)</f>
        <v>0</v>
      </c>
    </row>
    <row r="485" spans="1:39">
      <c r="A485" s="141"/>
      <c r="B485" s="165"/>
      <c r="C485" s="165"/>
      <c r="D485" s="164">
        <f t="shared" si="0"/>
        <v>0</v>
      </c>
      <c r="E485" s="165">
        <f>COUNTIFS(BITACORA!$C$4:$C$7322,$B$7:$B$501,BITACORA!$E$4:$E$7322,$E$6:$AM$6,BITACORA!$B$4:$B$7322,"&gt;="&amp;$B$3,BITACORA!$B$4:$B$7322,"&lt;="&amp;$B$4)</f>
        <v>0</v>
      </c>
      <c r="F485" s="165">
        <f>COUNTIFS(BITACORA!$C$4:$C$7322,$B$7:$B$501,BITACORA!$E$4:$E$7322,$E$6:$AM$6,BITACORA!$B$4:$B$7322,"&gt;="&amp;$B$3,BITACORA!$B$4:$B$7322,"&lt;="&amp;$B$4)</f>
        <v>0</v>
      </c>
      <c r="G485" s="165">
        <f>COUNTIFS(BITACORA!$C$4:$C$7322,$B$7:$B$501,BITACORA!$E$4:$E$7322,$E$6:$AM$6,BITACORA!$B$4:$B$7322,"&gt;="&amp;$B$3,BITACORA!$B$4:$B$7322,"&lt;="&amp;$B$4)</f>
        <v>0</v>
      </c>
      <c r="H485" s="165">
        <f>COUNTIFS(BITACORA!$C$4:$C$7322,$B$7:$B$501,BITACORA!$E$4:$E$7322,$E$6:$AM$6,BITACORA!$B$4:$B$7322,"&gt;="&amp;$B$3,BITACORA!$B$4:$B$7322,"&lt;="&amp;$B$4)</f>
        <v>0</v>
      </c>
      <c r="I485" s="165">
        <f>COUNTIFS(BITACORA!$C$4:$C$7322,$B$7:$B$501,BITACORA!$E$4:$E$7322,$E$6:$AM$6,BITACORA!$B$4:$B$7322,"&gt;="&amp;$B$3,BITACORA!$B$4:$B$7322,"&lt;="&amp;$B$4)</f>
        <v>0</v>
      </c>
      <c r="J485" s="165">
        <f>COUNTIFS(BITACORA!$C$4:$C$7322,$B$7:$B$501,BITACORA!$E$4:$E$7322,$E$6:$AM$6,BITACORA!$B$4:$B$7322,"&gt;="&amp;$B$3,BITACORA!$B$4:$B$7322,"&lt;="&amp;$B$4)</f>
        <v>0</v>
      </c>
      <c r="K485" s="165">
        <f>COUNTIFS(BITACORA!$C$4:$C$7322,$B$7:$B$501,BITACORA!$E$4:$E$7322,$E$6:$AM$6,BITACORA!$B$4:$B$7322,"&gt;="&amp;$B$3,BITACORA!$B$4:$B$7322,"&lt;="&amp;$B$4)</f>
        <v>0</v>
      </c>
      <c r="L485" s="165">
        <f>COUNTIFS(BITACORA!$C$4:$C$7322,$B$7:$B$501,BITACORA!$E$4:$E$7322,$E$6:$AM$6,BITACORA!$B$4:$B$7322,"&gt;="&amp;$B$3,BITACORA!$B$4:$B$7322,"&lt;="&amp;$B$4)</f>
        <v>0</v>
      </c>
      <c r="M485" s="165">
        <f>COUNTIFS(BITACORA!$C$4:$C$7322,$B$7:$B$501,BITACORA!$E$4:$E$7322,$E$6:$AM$6,BITACORA!$B$4:$B$7322,"&gt;="&amp;$B$3,BITACORA!$B$4:$B$7322,"&lt;="&amp;$B$4)</f>
        <v>0</v>
      </c>
      <c r="N485" s="165">
        <f>COUNTIFS(BITACORA!$C$4:$C$7322,$B$7:$B$501,BITACORA!$E$4:$E$7322,$E$6:$AM$6,BITACORA!$B$4:$B$7322,"&gt;="&amp;$B$3,BITACORA!$B$4:$B$7322,"&lt;="&amp;$B$4)</f>
        <v>0</v>
      </c>
      <c r="O485" s="165">
        <f>COUNTIFS(BITACORA!$C$4:$C$7322,$B$7:$B$501,BITACORA!$E$4:$E$7322,$E$6:$AM$6,BITACORA!$B$4:$B$7322,"&gt;="&amp;$B$3,BITACORA!$B$4:$B$7322,"&lt;="&amp;$B$4)</f>
        <v>0</v>
      </c>
      <c r="P485" s="165">
        <f>COUNTIFS(BITACORA!$C$4:$C$7322,$B$7:$B$501,BITACORA!$E$4:$E$7322,$E$6:$AM$6,BITACORA!$B$4:$B$7322,"&gt;="&amp;$B$3,BITACORA!$B$4:$B$7322,"&lt;="&amp;$B$4)</f>
        <v>0</v>
      </c>
      <c r="Q485" s="165">
        <f>COUNTIFS(BITACORA!$C$4:$C$7322,$B$7:$B$501,BITACORA!$E$4:$E$7322,$E$6:$AM$6,BITACORA!$B$4:$B$7322,"&gt;="&amp;$B$3,BITACORA!$B$4:$B$7322,"&lt;="&amp;$B$4)</f>
        <v>0</v>
      </c>
      <c r="R485" s="165">
        <f>COUNTIFS(BITACORA!$C$4:$C$7322,$B$7:$B$501,BITACORA!$E$4:$E$7322,$E$6:$AM$6,BITACORA!$B$4:$B$7322,"&gt;="&amp;$B$3,BITACORA!$B$4:$B$7322,"&lt;="&amp;$B$4)</f>
        <v>0</v>
      </c>
      <c r="S485" s="165">
        <f>COUNTIFS(BITACORA!$C$4:$C$7322,$B$7:$B$501,BITACORA!$E$4:$E$7322,$E$6:$AM$6,BITACORA!$B$4:$B$7322,"&gt;="&amp;$B$3,BITACORA!$B$4:$B$7322,"&lt;="&amp;$B$4)</f>
        <v>0</v>
      </c>
      <c r="T485" s="165">
        <f>COUNTIFS(BITACORA!$C$4:$C$7322,$B$7:$B$501,BITACORA!$E$4:$E$7322,$E$6:$AM$6,BITACORA!$B$4:$B$7322,"&gt;="&amp;$B$3,BITACORA!$B$4:$B$7322,"&lt;="&amp;$B$4)</f>
        <v>0</v>
      </c>
      <c r="U485" s="165">
        <f>COUNTIFS(BITACORA!$C$4:$C$7322,$B$7:$B$501,BITACORA!$E$4:$E$7322,$E$6:$AM$6,BITACORA!$B$4:$B$7322,"&gt;="&amp;$B$3,BITACORA!$B$4:$B$7322,"&lt;="&amp;$B$4)</f>
        <v>0</v>
      </c>
      <c r="V485" s="165">
        <f>COUNTIFS(BITACORA!$C$4:$C$7322,$B$7:$B$501,BITACORA!$E$4:$E$7322,$E$6:$AM$6,BITACORA!$B$4:$B$7322,"&gt;="&amp;$B$3,BITACORA!$B$4:$B$7322,"&lt;="&amp;$B$4)</f>
        <v>0</v>
      </c>
      <c r="W485" s="165">
        <f>COUNTIFS(BITACORA!$C$4:$C$7322,$B$7:$B$501,BITACORA!$E$4:$E$7322,$E$6:$AM$6,BITACORA!$B$4:$B$7322,"&gt;="&amp;$B$3,BITACORA!$B$4:$B$7322,"&lt;="&amp;$B$4)</f>
        <v>0</v>
      </c>
      <c r="X485" s="165">
        <f>COUNTIFS(BITACORA!$C$4:$C$7322,$B$7:$B$501,BITACORA!$E$4:$E$7322,$E$6:$AM$6,BITACORA!$B$4:$B$7322,"&gt;="&amp;$B$3,BITACORA!$B$4:$B$7322,"&lt;="&amp;$B$4)</f>
        <v>0</v>
      </c>
      <c r="Y485" s="165">
        <f>COUNTIFS(BITACORA!$C$4:$C$7322,$B$7:$B$501,BITACORA!$E$4:$E$7322,$E$6:$AM$6,BITACORA!$B$4:$B$7322,"&gt;="&amp;$B$3,BITACORA!$B$4:$B$7322,"&lt;="&amp;$B$4)</f>
        <v>0</v>
      </c>
      <c r="Z485" s="165">
        <f>COUNTIFS(BITACORA!$C$4:$C$7322,$B$7:$B$501,BITACORA!$E$4:$E$7322,$E$6:$AM$6,BITACORA!$B$4:$B$7322,"&gt;="&amp;$B$3,BITACORA!$B$4:$B$7322,"&lt;="&amp;$B$4)</f>
        <v>0</v>
      </c>
      <c r="AA485" s="165">
        <f>COUNTIFS(BITACORA!$C$4:$C$7322,$B$7:$B$501,BITACORA!$E$4:$E$7322,$E$6:$AM$6,BITACORA!$B$4:$B$7322,"&gt;="&amp;$B$3,BITACORA!$B$4:$B$7322,"&lt;="&amp;$B$4)</f>
        <v>0</v>
      </c>
      <c r="AB485" s="165">
        <f>COUNTIFS(BITACORA!$C$4:$C$7322,$B$7:$B$501,BITACORA!$E$4:$E$7322,$E$6:$AM$6,BITACORA!$B$4:$B$7322,"&gt;="&amp;$B$3,BITACORA!$B$4:$B$7322,"&lt;="&amp;$B$4)</f>
        <v>0</v>
      </c>
      <c r="AC485" s="165">
        <f>COUNTIFS(BITACORA!$C$4:$C$7322,$B$7:$B$501,BITACORA!$E$4:$E$7322,$E$6:$AM$6,BITACORA!$B$4:$B$7322,"&gt;="&amp;$B$3,BITACORA!$B$4:$B$7322,"&lt;="&amp;$B$4)</f>
        <v>0</v>
      </c>
      <c r="AD485" s="165">
        <f>COUNTIFS(BITACORA!$C$4:$C$7322,$B$7:$B$501,BITACORA!$E$4:$E$7322,$E$6:$AM$6,BITACORA!$B$4:$B$7322,"&gt;="&amp;$B$3,BITACORA!$B$4:$B$7322,"&lt;="&amp;$B$4)</f>
        <v>0</v>
      </c>
      <c r="AE485" s="165">
        <f>COUNTIFS(BITACORA!$C$4:$C$7322,$B$7:$B$501,BITACORA!$E$4:$E$7322,$E$6:$AM$6,BITACORA!$B$4:$B$7322,"&gt;="&amp;$B$3,BITACORA!$B$4:$B$7322,"&lt;="&amp;$B$4)</f>
        <v>0</v>
      </c>
      <c r="AF485" s="165">
        <f>COUNTIFS(BITACORA!$C$4:$C$7322,$B$7:$B$501,BITACORA!$E$4:$E$7322,$E$6:$AM$6,BITACORA!$B$4:$B$7322,"&gt;="&amp;$B$3,BITACORA!$B$4:$B$7322,"&lt;="&amp;$B$4)</f>
        <v>0</v>
      </c>
      <c r="AG485" s="165">
        <f>COUNTIFS(BITACORA!$C$4:$C$7322,$B$7:$B$501,BITACORA!$E$4:$E$7322,$E$6:$AM$6,BITACORA!$B$4:$B$7322,"&gt;="&amp;$B$3,BITACORA!$B$4:$B$7322,"&lt;="&amp;$B$4)</f>
        <v>0</v>
      </c>
      <c r="AH485" s="165">
        <f>COUNTIFS(BITACORA!$C$4:$C$7322,$B$7:$B$501,BITACORA!$E$4:$E$7322,$E$6:$AM$6,BITACORA!$B$4:$B$7322,"&gt;="&amp;$B$3,BITACORA!$B$4:$B$7322,"&lt;="&amp;$B$4)</f>
        <v>0</v>
      </c>
      <c r="AI485" s="165">
        <f>COUNTIFS(BITACORA!$C$4:$C$7322,$B$7:$B$501,BITACORA!$E$4:$E$7322,$E$6:$AM$6,BITACORA!$B$4:$B$7322,"&gt;="&amp;$B$3,BITACORA!$B$4:$B$7322,"&lt;="&amp;$B$4)</f>
        <v>0</v>
      </c>
      <c r="AJ485" s="165">
        <f>COUNTIFS(BITACORA!$C$4:$C$7322,$B$7:$B$501,BITACORA!$E$4:$E$7322,$E$6:$AM$6,BITACORA!$B$4:$B$7322,"&gt;="&amp;$B$3,BITACORA!$B$4:$B$7322,"&lt;="&amp;$B$4)</f>
        <v>0</v>
      </c>
      <c r="AK485" s="165">
        <f>COUNTIFS(BITACORA!$C$4:$C$7322,$B$7:$B$501,BITACORA!$E$4:$E$7322,$E$6:$AM$6,BITACORA!$B$4:$B$7322,"&gt;="&amp;$B$3,BITACORA!$B$4:$B$7322,"&lt;="&amp;$B$4)</f>
        <v>0</v>
      </c>
      <c r="AL485" s="165">
        <f>COUNTIFS(BITACORA!$C$4:$C$7322,$B$7:$B$501,BITACORA!$E$4:$E$7322,$E$6:$AM$6,BITACORA!$B$4:$B$7322,"&gt;="&amp;$B$3,BITACORA!$B$4:$B$7322,"&lt;="&amp;$B$4)</f>
        <v>0</v>
      </c>
      <c r="AM485" s="165">
        <f>COUNTIFS(BITACORA!$C$4:$C$7322,$B$7:$B$501,BITACORA!$E$4:$E$7322,$E$6:$AM$6,BITACORA!$B$4:$B$7322,"&gt;="&amp;$B$3,BITACORA!$B$4:$B$7322,"&lt;="&amp;$B$4)</f>
        <v>0</v>
      </c>
    </row>
    <row r="486" spans="1:39">
      <c r="A486" s="141"/>
      <c r="B486" s="165"/>
      <c r="C486" s="165"/>
      <c r="D486" s="164">
        <f t="shared" si="0"/>
        <v>0</v>
      </c>
      <c r="E486" s="165">
        <f>COUNTIFS(BITACORA!$C$4:$C$7322,$B$7:$B$501,BITACORA!$E$4:$E$7322,$E$6:$AM$6,BITACORA!$B$4:$B$7322,"&gt;="&amp;$B$3,BITACORA!$B$4:$B$7322,"&lt;="&amp;$B$4)</f>
        <v>0</v>
      </c>
      <c r="F486" s="165">
        <f>COUNTIFS(BITACORA!$C$4:$C$7322,$B$7:$B$501,BITACORA!$E$4:$E$7322,$E$6:$AM$6,BITACORA!$B$4:$B$7322,"&gt;="&amp;$B$3,BITACORA!$B$4:$B$7322,"&lt;="&amp;$B$4)</f>
        <v>0</v>
      </c>
      <c r="G486" s="165">
        <f>COUNTIFS(BITACORA!$C$4:$C$7322,$B$7:$B$501,BITACORA!$E$4:$E$7322,$E$6:$AM$6,BITACORA!$B$4:$B$7322,"&gt;="&amp;$B$3,BITACORA!$B$4:$B$7322,"&lt;="&amp;$B$4)</f>
        <v>0</v>
      </c>
      <c r="H486" s="165">
        <f>COUNTIFS(BITACORA!$C$4:$C$7322,$B$7:$B$501,BITACORA!$E$4:$E$7322,$E$6:$AM$6,BITACORA!$B$4:$B$7322,"&gt;="&amp;$B$3,BITACORA!$B$4:$B$7322,"&lt;="&amp;$B$4)</f>
        <v>0</v>
      </c>
      <c r="I486" s="165">
        <f>COUNTIFS(BITACORA!$C$4:$C$7322,$B$7:$B$501,BITACORA!$E$4:$E$7322,$E$6:$AM$6,BITACORA!$B$4:$B$7322,"&gt;="&amp;$B$3,BITACORA!$B$4:$B$7322,"&lt;="&amp;$B$4)</f>
        <v>0</v>
      </c>
      <c r="J486" s="165">
        <f>COUNTIFS(BITACORA!$C$4:$C$7322,$B$7:$B$501,BITACORA!$E$4:$E$7322,$E$6:$AM$6,BITACORA!$B$4:$B$7322,"&gt;="&amp;$B$3,BITACORA!$B$4:$B$7322,"&lt;="&amp;$B$4)</f>
        <v>0</v>
      </c>
      <c r="K486" s="165">
        <f>COUNTIFS(BITACORA!$C$4:$C$7322,$B$7:$B$501,BITACORA!$E$4:$E$7322,$E$6:$AM$6,BITACORA!$B$4:$B$7322,"&gt;="&amp;$B$3,BITACORA!$B$4:$B$7322,"&lt;="&amp;$B$4)</f>
        <v>0</v>
      </c>
      <c r="L486" s="165">
        <f>COUNTIFS(BITACORA!$C$4:$C$7322,$B$7:$B$501,BITACORA!$E$4:$E$7322,$E$6:$AM$6,BITACORA!$B$4:$B$7322,"&gt;="&amp;$B$3,BITACORA!$B$4:$B$7322,"&lt;="&amp;$B$4)</f>
        <v>0</v>
      </c>
      <c r="M486" s="165">
        <f>COUNTIFS(BITACORA!$C$4:$C$7322,$B$7:$B$501,BITACORA!$E$4:$E$7322,$E$6:$AM$6,BITACORA!$B$4:$B$7322,"&gt;="&amp;$B$3,BITACORA!$B$4:$B$7322,"&lt;="&amp;$B$4)</f>
        <v>0</v>
      </c>
      <c r="N486" s="165">
        <f>COUNTIFS(BITACORA!$C$4:$C$7322,$B$7:$B$501,BITACORA!$E$4:$E$7322,$E$6:$AM$6,BITACORA!$B$4:$B$7322,"&gt;="&amp;$B$3,BITACORA!$B$4:$B$7322,"&lt;="&amp;$B$4)</f>
        <v>0</v>
      </c>
      <c r="O486" s="165">
        <f>COUNTIFS(BITACORA!$C$4:$C$7322,$B$7:$B$501,BITACORA!$E$4:$E$7322,$E$6:$AM$6,BITACORA!$B$4:$B$7322,"&gt;="&amp;$B$3,BITACORA!$B$4:$B$7322,"&lt;="&amp;$B$4)</f>
        <v>0</v>
      </c>
      <c r="P486" s="165">
        <f>COUNTIFS(BITACORA!$C$4:$C$7322,$B$7:$B$501,BITACORA!$E$4:$E$7322,$E$6:$AM$6,BITACORA!$B$4:$B$7322,"&gt;="&amp;$B$3,BITACORA!$B$4:$B$7322,"&lt;="&amp;$B$4)</f>
        <v>0</v>
      </c>
      <c r="Q486" s="165">
        <f>COUNTIFS(BITACORA!$C$4:$C$7322,$B$7:$B$501,BITACORA!$E$4:$E$7322,$E$6:$AM$6,BITACORA!$B$4:$B$7322,"&gt;="&amp;$B$3,BITACORA!$B$4:$B$7322,"&lt;="&amp;$B$4)</f>
        <v>0</v>
      </c>
      <c r="R486" s="165">
        <f>COUNTIFS(BITACORA!$C$4:$C$7322,$B$7:$B$501,BITACORA!$E$4:$E$7322,$E$6:$AM$6,BITACORA!$B$4:$B$7322,"&gt;="&amp;$B$3,BITACORA!$B$4:$B$7322,"&lt;="&amp;$B$4)</f>
        <v>0</v>
      </c>
      <c r="S486" s="165">
        <f>COUNTIFS(BITACORA!$C$4:$C$7322,$B$7:$B$501,BITACORA!$E$4:$E$7322,$E$6:$AM$6,BITACORA!$B$4:$B$7322,"&gt;="&amp;$B$3,BITACORA!$B$4:$B$7322,"&lt;="&amp;$B$4)</f>
        <v>0</v>
      </c>
      <c r="T486" s="165">
        <f>COUNTIFS(BITACORA!$C$4:$C$7322,$B$7:$B$501,BITACORA!$E$4:$E$7322,$E$6:$AM$6,BITACORA!$B$4:$B$7322,"&gt;="&amp;$B$3,BITACORA!$B$4:$B$7322,"&lt;="&amp;$B$4)</f>
        <v>0</v>
      </c>
      <c r="U486" s="165">
        <f>COUNTIFS(BITACORA!$C$4:$C$7322,$B$7:$B$501,BITACORA!$E$4:$E$7322,$E$6:$AM$6,BITACORA!$B$4:$B$7322,"&gt;="&amp;$B$3,BITACORA!$B$4:$B$7322,"&lt;="&amp;$B$4)</f>
        <v>0</v>
      </c>
      <c r="V486" s="165">
        <f>COUNTIFS(BITACORA!$C$4:$C$7322,$B$7:$B$501,BITACORA!$E$4:$E$7322,$E$6:$AM$6,BITACORA!$B$4:$B$7322,"&gt;="&amp;$B$3,BITACORA!$B$4:$B$7322,"&lt;="&amp;$B$4)</f>
        <v>0</v>
      </c>
      <c r="W486" s="165">
        <f>COUNTIFS(BITACORA!$C$4:$C$7322,$B$7:$B$501,BITACORA!$E$4:$E$7322,$E$6:$AM$6,BITACORA!$B$4:$B$7322,"&gt;="&amp;$B$3,BITACORA!$B$4:$B$7322,"&lt;="&amp;$B$4)</f>
        <v>0</v>
      </c>
      <c r="X486" s="165">
        <f>COUNTIFS(BITACORA!$C$4:$C$7322,$B$7:$B$501,BITACORA!$E$4:$E$7322,$E$6:$AM$6,BITACORA!$B$4:$B$7322,"&gt;="&amp;$B$3,BITACORA!$B$4:$B$7322,"&lt;="&amp;$B$4)</f>
        <v>0</v>
      </c>
      <c r="Y486" s="165">
        <f>COUNTIFS(BITACORA!$C$4:$C$7322,$B$7:$B$501,BITACORA!$E$4:$E$7322,$E$6:$AM$6,BITACORA!$B$4:$B$7322,"&gt;="&amp;$B$3,BITACORA!$B$4:$B$7322,"&lt;="&amp;$B$4)</f>
        <v>0</v>
      </c>
      <c r="Z486" s="165">
        <f>COUNTIFS(BITACORA!$C$4:$C$7322,$B$7:$B$501,BITACORA!$E$4:$E$7322,$E$6:$AM$6,BITACORA!$B$4:$B$7322,"&gt;="&amp;$B$3,BITACORA!$B$4:$B$7322,"&lt;="&amp;$B$4)</f>
        <v>0</v>
      </c>
      <c r="AA486" s="165">
        <f>COUNTIFS(BITACORA!$C$4:$C$7322,$B$7:$B$501,BITACORA!$E$4:$E$7322,$E$6:$AM$6,BITACORA!$B$4:$B$7322,"&gt;="&amp;$B$3,BITACORA!$B$4:$B$7322,"&lt;="&amp;$B$4)</f>
        <v>0</v>
      </c>
      <c r="AB486" s="165">
        <f>COUNTIFS(BITACORA!$C$4:$C$7322,$B$7:$B$501,BITACORA!$E$4:$E$7322,$E$6:$AM$6,BITACORA!$B$4:$B$7322,"&gt;="&amp;$B$3,BITACORA!$B$4:$B$7322,"&lt;="&amp;$B$4)</f>
        <v>0</v>
      </c>
      <c r="AC486" s="165">
        <f>COUNTIFS(BITACORA!$C$4:$C$7322,$B$7:$B$501,BITACORA!$E$4:$E$7322,$E$6:$AM$6,BITACORA!$B$4:$B$7322,"&gt;="&amp;$B$3,BITACORA!$B$4:$B$7322,"&lt;="&amp;$B$4)</f>
        <v>0</v>
      </c>
      <c r="AD486" s="165">
        <f>COUNTIFS(BITACORA!$C$4:$C$7322,$B$7:$B$501,BITACORA!$E$4:$E$7322,$E$6:$AM$6,BITACORA!$B$4:$B$7322,"&gt;="&amp;$B$3,BITACORA!$B$4:$B$7322,"&lt;="&amp;$B$4)</f>
        <v>0</v>
      </c>
      <c r="AE486" s="165">
        <f>COUNTIFS(BITACORA!$C$4:$C$7322,$B$7:$B$501,BITACORA!$E$4:$E$7322,$E$6:$AM$6,BITACORA!$B$4:$B$7322,"&gt;="&amp;$B$3,BITACORA!$B$4:$B$7322,"&lt;="&amp;$B$4)</f>
        <v>0</v>
      </c>
      <c r="AF486" s="165">
        <f>COUNTIFS(BITACORA!$C$4:$C$7322,$B$7:$B$501,BITACORA!$E$4:$E$7322,$E$6:$AM$6,BITACORA!$B$4:$B$7322,"&gt;="&amp;$B$3,BITACORA!$B$4:$B$7322,"&lt;="&amp;$B$4)</f>
        <v>0</v>
      </c>
      <c r="AG486" s="165">
        <f>COUNTIFS(BITACORA!$C$4:$C$7322,$B$7:$B$501,BITACORA!$E$4:$E$7322,$E$6:$AM$6,BITACORA!$B$4:$B$7322,"&gt;="&amp;$B$3,BITACORA!$B$4:$B$7322,"&lt;="&amp;$B$4)</f>
        <v>0</v>
      </c>
      <c r="AH486" s="165">
        <f>COUNTIFS(BITACORA!$C$4:$C$7322,$B$7:$B$501,BITACORA!$E$4:$E$7322,$E$6:$AM$6,BITACORA!$B$4:$B$7322,"&gt;="&amp;$B$3,BITACORA!$B$4:$B$7322,"&lt;="&amp;$B$4)</f>
        <v>0</v>
      </c>
      <c r="AI486" s="165">
        <f>COUNTIFS(BITACORA!$C$4:$C$7322,$B$7:$B$501,BITACORA!$E$4:$E$7322,$E$6:$AM$6,BITACORA!$B$4:$B$7322,"&gt;="&amp;$B$3,BITACORA!$B$4:$B$7322,"&lt;="&amp;$B$4)</f>
        <v>0</v>
      </c>
      <c r="AJ486" s="165">
        <f>COUNTIFS(BITACORA!$C$4:$C$7322,$B$7:$B$501,BITACORA!$E$4:$E$7322,$E$6:$AM$6,BITACORA!$B$4:$B$7322,"&gt;="&amp;$B$3,BITACORA!$B$4:$B$7322,"&lt;="&amp;$B$4)</f>
        <v>0</v>
      </c>
      <c r="AK486" s="165">
        <f>COUNTIFS(BITACORA!$C$4:$C$7322,$B$7:$B$501,BITACORA!$E$4:$E$7322,$E$6:$AM$6,BITACORA!$B$4:$B$7322,"&gt;="&amp;$B$3,BITACORA!$B$4:$B$7322,"&lt;="&amp;$B$4)</f>
        <v>0</v>
      </c>
      <c r="AL486" s="165">
        <f>COUNTIFS(BITACORA!$C$4:$C$7322,$B$7:$B$501,BITACORA!$E$4:$E$7322,$E$6:$AM$6,BITACORA!$B$4:$B$7322,"&gt;="&amp;$B$3,BITACORA!$B$4:$B$7322,"&lt;="&amp;$B$4)</f>
        <v>0</v>
      </c>
      <c r="AM486" s="165">
        <f>COUNTIFS(BITACORA!$C$4:$C$7322,$B$7:$B$501,BITACORA!$E$4:$E$7322,$E$6:$AM$6,BITACORA!$B$4:$B$7322,"&gt;="&amp;$B$3,BITACORA!$B$4:$B$7322,"&lt;="&amp;$B$4)</f>
        <v>0</v>
      </c>
    </row>
    <row r="487" spans="1:39">
      <c r="A487" s="141"/>
      <c r="B487" s="165"/>
      <c r="C487" s="165"/>
      <c r="D487" s="164">
        <f t="shared" si="0"/>
        <v>0</v>
      </c>
      <c r="E487" s="165">
        <f>COUNTIFS(BITACORA!$C$4:$C$7322,$B$7:$B$501,BITACORA!$E$4:$E$7322,$E$6:$AM$6,BITACORA!$B$4:$B$7322,"&gt;="&amp;$B$3,BITACORA!$B$4:$B$7322,"&lt;="&amp;$B$4)</f>
        <v>0</v>
      </c>
      <c r="F487" s="165">
        <f>COUNTIFS(BITACORA!$C$4:$C$7322,$B$7:$B$501,BITACORA!$E$4:$E$7322,$E$6:$AM$6,BITACORA!$B$4:$B$7322,"&gt;="&amp;$B$3,BITACORA!$B$4:$B$7322,"&lt;="&amp;$B$4)</f>
        <v>0</v>
      </c>
      <c r="G487" s="165">
        <f>COUNTIFS(BITACORA!$C$4:$C$7322,$B$7:$B$501,BITACORA!$E$4:$E$7322,$E$6:$AM$6,BITACORA!$B$4:$B$7322,"&gt;="&amp;$B$3,BITACORA!$B$4:$B$7322,"&lt;="&amp;$B$4)</f>
        <v>0</v>
      </c>
      <c r="H487" s="165">
        <f>COUNTIFS(BITACORA!$C$4:$C$7322,$B$7:$B$501,BITACORA!$E$4:$E$7322,$E$6:$AM$6,BITACORA!$B$4:$B$7322,"&gt;="&amp;$B$3,BITACORA!$B$4:$B$7322,"&lt;="&amp;$B$4)</f>
        <v>0</v>
      </c>
      <c r="I487" s="165">
        <f>COUNTIFS(BITACORA!$C$4:$C$7322,$B$7:$B$501,BITACORA!$E$4:$E$7322,$E$6:$AM$6,BITACORA!$B$4:$B$7322,"&gt;="&amp;$B$3,BITACORA!$B$4:$B$7322,"&lt;="&amp;$B$4)</f>
        <v>0</v>
      </c>
      <c r="J487" s="165">
        <f>COUNTIFS(BITACORA!$C$4:$C$7322,$B$7:$B$501,BITACORA!$E$4:$E$7322,$E$6:$AM$6,BITACORA!$B$4:$B$7322,"&gt;="&amp;$B$3,BITACORA!$B$4:$B$7322,"&lt;="&amp;$B$4)</f>
        <v>0</v>
      </c>
      <c r="K487" s="165">
        <f>COUNTIFS(BITACORA!$C$4:$C$7322,$B$7:$B$501,BITACORA!$E$4:$E$7322,$E$6:$AM$6,BITACORA!$B$4:$B$7322,"&gt;="&amp;$B$3,BITACORA!$B$4:$B$7322,"&lt;="&amp;$B$4)</f>
        <v>0</v>
      </c>
      <c r="L487" s="165">
        <f>COUNTIFS(BITACORA!$C$4:$C$7322,$B$7:$B$501,BITACORA!$E$4:$E$7322,$E$6:$AM$6,BITACORA!$B$4:$B$7322,"&gt;="&amp;$B$3,BITACORA!$B$4:$B$7322,"&lt;="&amp;$B$4)</f>
        <v>0</v>
      </c>
      <c r="M487" s="165">
        <f>COUNTIFS(BITACORA!$C$4:$C$7322,$B$7:$B$501,BITACORA!$E$4:$E$7322,$E$6:$AM$6,BITACORA!$B$4:$B$7322,"&gt;="&amp;$B$3,BITACORA!$B$4:$B$7322,"&lt;="&amp;$B$4)</f>
        <v>0</v>
      </c>
      <c r="N487" s="165">
        <f>COUNTIFS(BITACORA!$C$4:$C$7322,$B$7:$B$501,BITACORA!$E$4:$E$7322,$E$6:$AM$6,BITACORA!$B$4:$B$7322,"&gt;="&amp;$B$3,BITACORA!$B$4:$B$7322,"&lt;="&amp;$B$4)</f>
        <v>0</v>
      </c>
      <c r="O487" s="165">
        <f>COUNTIFS(BITACORA!$C$4:$C$7322,$B$7:$B$501,BITACORA!$E$4:$E$7322,$E$6:$AM$6,BITACORA!$B$4:$B$7322,"&gt;="&amp;$B$3,BITACORA!$B$4:$B$7322,"&lt;="&amp;$B$4)</f>
        <v>0</v>
      </c>
      <c r="P487" s="165">
        <f>COUNTIFS(BITACORA!$C$4:$C$7322,$B$7:$B$501,BITACORA!$E$4:$E$7322,$E$6:$AM$6,BITACORA!$B$4:$B$7322,"&gt;="&amp;$B$3,BITACORA!$B$4:$B$7322,"&lt;="&amp;$B$4)</f>
        <v>0</v>
      </c>
      <c r="Q487" s="165">
        <f>COUNTIFS(BITACORA!$C$4:$C$7322,$B$7:$B$501,BITACORA!$E$4:$E$7322,$E$6:$AM$6,BITACORA!$B$4:$B$7322,"&gt;="&amp;$B$3,BITACORA!$B$4:$B$7322,"&lt;="&amp;$B$4)</f>
        <v>0</v>
      </c>
      <c r="R487" s="165">
        <f>COUNTIFS(BITACORA!$C$4:$C$7322,$B$7:$B$501,BITACORA!$E$4:$E$7322,$E$6:$AM$6,BITACORA!$B$4:$B$7322,"&gt;="&amp;$B$3,BITACORA!$B$4:$B$7322,"&lt;="&amp;$B$4)</f>
        <v>0</v>
      </c>
      <c r="S487" s="165">
        <f>COUNTIFS(BITACORA!$C$4:$C$7322,$B$7:$B$501,BITACORA!$E$4:$E$7322,$E$6:$AM$6,BITACORA!$B$4:$B$7322,"&gt;="&amp;$B$3,BITACORA!$B$4:$B$7322,"&lt;="&amp;$B$4)</f>
        <v>0</v>
      </c>
      <c r="T487" s="165">
        <f>COUNTIFS(BITACORA!$C$4:$C$7322,$B$7:$B$501,BITACORA!$E$4:$E$7322,$E$6:$AM$6,BITACORA!$B$4:$B$7322,"&gt;="&amp;$B$3,BITACORA!$B$4:$B$7322,"&lt;="&amp;$B$4)</f>
        <v>0</v>
      </c>
      <c r="U487" s="165">
        <f>COUNTIFS(BITACORA!$C$4:$C$7322,$B$7:$B$501,BITACORA!$E$4:$E$7322,$E$6:$AM$6,BITACORA!$B$4:$B$7322,"&gt;="&amp;$B$3,BITACORA!$B$4:$B$7322,"&lt;="&amp;$B$4)</f>
        <v>0</v>
      </c>
      <c r="V487" s="165">
        <f>COUNTIFS(BITACORA!$C$4:$C$7322,$B$7:$B$501,BITACORA!$E$4:$E$7322,$E$6:$AM$6,BITACORA!$B$4:$B$7322,"&gt;="&amp;$B$3,BITACORA!$B$4:$B$7322,"&lt;="&amp;$B$4)</f>
        <v>0</v>
      </c>
      <c r="W487" s="165">
        <f>COUNTIFS(BITACORA!$C$4:$C$7322,$B$7:$B$501,BITACORA!$E$4:$E$7322,$E$6:$AM$6,BITACORA!$B$4:$B$7322,"&gt;="&amp;$B$3,BITACORA!$B$4:$B$7322,"&lt;="&amp;$B$4)</f>
        <v>0</v>
      </c>
      <c r="X487" s="165">
        <f>COUNTIFS(BITACORA!$C$4:$C$7322,$B$7:$B$501,BITACORA!$E$4:$E$7322,$E$6:$AM$6,BITACORA!$B$4:$B$7322,"&gt;="&amp;$B$3,BITACORA!$B$4:$B$7322,"&lt;="&amp;$B$4)</f>
        <v>0</v>
      </c>
      <c r="Y487" s="165">
        <f>COUNTIFS(BITACORA!$C$4:$C$7322,$B$7:$B$501,BITACORA!$E$4:$E$7322,$E$6:$AM$6,BITACORA!$B$4:$B$7322,"&gt;="&amp;$B$3,BITACORA!$B$4:$B$7322,"&lt;="&amp;$B$4)</f>
        <v>0</v>
      </c>
      <c r="Z487" s="165">
        <f>COUNTIFS(BITACORA!$C$4:$C$7322,$B$7:$B$501,BITACORA!$E$4:$E$7322,$E$6:$AM$6,BITACORA!$B$4:$B$7322,"&gt;="&amp;$B$3,BITACORA!$B$4:$B$7322,"&lt;="&amp;$B$4)</f>
        <v>0</v>
      </c>
      <c r="AA487" s="165">
        <f>COUNTIFS(BITACORA!$C$4:$C$7322,$B$7:$B$501,BITACORA!$E$4:$E$7322,$E$6:$AM$6,BITACORA!$B$4:$B$7322,"&gt;="&amp;$B$3,BITACORA!$B$4:$B$7322,"&lt;="&amp;$B$4)</f>
        <v>0</v>
      </c>
      <c r="AB487" s="165">
        <f>COUNTIFS(BITACORA!$C$4:$C$7322,$B$7:$B$501,BITACORA!$E$4:$E$7322,$E$6:$AM$6,BITACORA!$B$4:$B$7322,"&gt;="&amp;$B$3,BITACORA!$B$4:$B$7322,"&lt;="&amp;$B$4)</f>
        <v>0</v>
      </c>
      <c r="AC487" s="165">
        <f>COUNTIFS(BITACORA!$C$4:$C$7322,$B$7:$B$501,BITACORA!$E$4:$E$7322,$E$6:$AM$6,BITACORA!$B$4:$B$7322,"&gt;="&amp;$B$3,BITACORA!$B$4:$B$7322,"&lt;="&amp;$B$4)</f>
        <v>0</v>
      </c>
      <c r="AD487" s="165">
        <f>COUNTIFS(BITACORA!$C$4:$C$7322,$B$7:$B$501,BITACORA!$E$4:$E$7322,$E$6:$AM$6,BITACORA!$B$4:$B$7322,"&gt;="&amp;$B$3,BITACORA!$B$4:$B$7322,"&lt;="&amp;$B$4)</f>
        <v>0</v>
      </c>
      <c r="AE487" s="165">
        <f>COUNTIFS(BITACORA!$C$4:$C$7322,$B$7:$B$501,BITACORA!$E$4:$E$7322,$E$6:$AM$6,BITACORA!$B$4:$B$7322,"&gt;="&amp;$B$3,BITACORA!$B$4:$B$7322,"&lt;="&amp;$B$4)</f>
        <v>0</v>
      </c>
      <c r="AF487" s="165">
        <f>COUNTIFS(BITACORA!$C$4:$C$7322,$B$7:$B$501,BITACORA!$E$4:$E$7322,$E$6:$AM$6,BITACORA!$B$4:$B$7322,"&gt;="&amp;$B$3,BITACORA!$B$4:$B$7322,"&lt;="&amp;$B$4)</f>
        <v>0</v>
      </c>
      <c r="AG487" s="165">
        <f>COUNTIFS(BITACORA!$C$4:$C$7322,$B$7:$B$501,BITACORA!$E$4:$E$7322,$E$6:$AM$6,BITACORA!$B$4:$B$7322,"&gt;="&amp;$B$3,BITACORA!$B$4:$B$7322,"&lt;="&amp;$B$4)</f>
        <v>0</v>
      </c>
      <c r="AH487" s="165">
        <f>COUNTIFS(BITACORA!$C$4:$C$7322,$B$7:$B$501,BITACORA!$E$4:$E$7322,$E$6:$AM$6,BITACORA!$B$4:$B$7322,"&gt;="&amp;$B$3,BITACORA!$B$4:$B$7322,"&lt;="&amp;$B$4)</f>
        <v>0</v>
      </c>
      <c r="AI487" s="165">
        <f>COUNTIFS(BITACORA!$C$4:$C$7322,$B$7:$B$501,BITACORA!$E$4:$E$7322,$E$6:$AM$6,BITACORA!$B$4:$B$7322,"&gt;="&amp;$B$3,BITACORA!$B$4:$B$7322,"&lt;="&amp;$B$4)</f>
        <v>0</v>
      </c>
      <c r="AJ487" s="165">
        <f>COUNTIFS(BITACORA!$C$4:$C$7322,$B$7:$B$501,BITACORA!$E$4:$E$7322,$E$6:$AM$6,BITACORA!$B$4:$B$7322,"&gt;="&amp;$B$3,BITACORA!$B$4:$B$7322,"&lt;="&amp;$B$4)</f>
        <v>0</v>
      </c>
      <c r="AK487" s="165">
        <f>COUNTIFS(BITACORA!$C$4:$C$7322,$B$7:$B$501,BITACORA!$E$4:$E$7322,$E$6:$AM$6,BITACORA!$B$4:$B$7322,"&gt;="&amp;$B$3,BITACORA!$B$4:$B$7322,"&lt;="&amp;$B$4)</f>
        <v>0</v>
      </c>
      <c r="AL487" s="165">
        <f>COUNTIFS(BITACORA!$C$4:$C$7322,$B$7:$B$501,BITACORA!$E$4:$E$7322,$E$6:$AM$6,BITACORA!$B$4:$B$7322,"&gt;="&amp;$B$3,BITACORA!$B$4:$B$7322,"&lt;="&amp;$B$4)</f>
        <v>0</v>
      </c>
      <c r="AM487" s="165">
        <f>COUNTIFS(BITACORA!$C$4:$C$7322,$B$7:$B$501,BITACORA!$E$4:$E$7322,$E$6:$AM$6,BITACORA!$B$4:$B$7322,"&gt;="&amp;$B$3,BITACORA!$B$4:$B$7322,"&lt;="&amp;$B$4)</f>
        <v>0</v>
      </c>
    </row>
    <row r="488" spans="1:39">
      <c r="A488" s="141"/>
      <c r="B488" s="165"/>
      <c r="C488" s="165"/>
      <c r="D488" s="164">
        <f t="shared" si="0"/>
        <v>0</v>
      </c>
      <c r="E488" s="165">
        <f>COUNTIFS(BITACORA!$C$4:$C$7322,$B$7:$B$501,BITACORA!$E$4:$E$7322,$E$6:$AM$6,BITACORA!$B$4:$B$7322,"&gt;="&amp;$B$3,BITACORA!$B$4:$B$7322,"&lt;="&amp;$B$4)</f>
        <v>0</v>
      </c>
      <c r="F488" s="165">
        <f>COUNTIFS(BITACORA!$C$4:$C$7322,$B$7:$B$501,BITACORA!$E$4:$E$7322,$E$6:$AM$6,BITACORA!$B$4:$B$7322,"&gt;="&amp;$B$3,BITACORA!$B$4:$B$7322,"&lt;="&amp;$B$4)</f>
        <v>0</v>
      </c>
      <c r="G488" s="165">
        <f>COUNTIFS(BITACORA!$C$4:$C$7322,$B$7:$B$501,BITACORA!$E$4:$E$7322,$E$6:$AM$6,BITACORA!$B$4:$B$7322,"&gt;="&amp;$B$3,BITACORA!$B$4:$B$7322,"&lt;="&amp;$B$4)</f>
        <v>0</v>
      </c>
      <c r="H488" s="165">
        <f>COUNTIFS(BITACORA!$C$4:$C$7322,$B$7:$B$501,BITACORA!$E$4:$E$7322,$E$6:$AM$6,BITACORA!$B$4:$B$7322,"&gt;="&amp;$B$3,BITACORA!$B$4:$B$7322,"&lt;="&amp;$B$4)</f>
        <v>0</v>
      </c>
      <c r="I488" s="165">
        <f>COUNTIFS(BITACORA!$C$4:$C$7322,$B$7:$B$501,BITACORA!$E$4:$E$7322,$E$6:$AM$6,BITACORA!$B$4:$B$7322,"&gt;="&amp;$B$3,BITACORA!$B$4:$B$7322,"&lt;="&amp;$B$4)</f>
        <v>0</v>
      </c>
      <c r="J488" s="165">
        <f>COUNTIFS(BITACORA!$C$4:$C$7322,$B$7:$B$501,BITACORA!$E$4:$E$7322,$E$6:$AM$6,BITACORA!$B$4:$B$7322,"&gt;="&amp;$B$3,BITACORA!$B$4:$B$7322,"&lt;="&amp;$B$4)</f>
        <v>0</v>
      </c>
      <c r="K488" s="165">
        <f>COUNTIFS(BITACORA!$C$4:$C$7322,$B$7:$B$501,BITACORA!$E$4:$E$7322,$E$6:$AM$6,BITACORA!$B$4:$B$7322,"&gt;="&amp;$B$3,BITACORA!$B$4:$B$7322,"&lt;="&amp;$B$4)</f>
        <v>0</v>
      </c>
      <c r="L488" s="165">
        <f>COUNTIFS(BITACORA!$C$4:$C$7322,$B$7:$B$501,BITACORA!$E$4:$E$7322,$E$6:$AM$6,BITACORA!$B$4:$B$7322,"&gt;="&amp;$B$3,BITACORA!$B$4:$B$7322,"&lt;="&amp;$B$4)</f>
        <v>0</v>
      </c>
      <c r="M488" s="165">
        <f>COUNTIFS(BITACORA!$C$4:$C$7322,$B$7:$B$501,BITACORA!$E$4:$E$7322,$E$6:$AM$6,BITACORA!$B$4:$B$7322,"&gt;="&amp;$B$3,BITACORA!$B$4:$B$7322,"&lt;="&amp;$B$4)</f>
        <v>0</v>
      </c>
      <c r="N488" s="165">
        <f>COUNTIFS(BITACORA!$C$4:$C$7322,$B$7:$B$501,BITACORA!$E$4:$E$7322,$E$6:$AM$6,BITACORA!$B$4:$B$7322,"&gt;="&amp;$B$3,BITACORA!$B$4:$B$7322,"&lt;="&amp;$B$4)</f>
        <v>0</v>
      </c>
      <c r="O488" s="165">
        <f>COUNTIFS(BITACORA!$C$4:$C$7322,$B$7:$B$501,BITACORA!$E$4:$E$7322,$E$6:$AM$6,BITACORA!$B$4:$B$7322,"&gt;="&amp;$B$3,BITACORA!$B$4:$B$7322,"&lt;="&amp;$B$4)</f>
        <v>0</v>
      </c>
      <c r="P488" s="165">
        <f>COUNTIFS(BITACORA!$C$4:$C$7322,$B$7:$B$501,BITACORA!$E$4:$E$7322,$E$6:$AM$6,BITACORA!$B$4:$B$7322,"&gt;="&amp;$B$3,BITACORA!$B$4:$B$7322,"&lt;="&amp;$B$4)</f>
        <v>0</v>
      </c>
      <c r="Q488" s="165">
        <f>COUNTIFS(BITACORA!$C$4:$C$7322,$B$7:$B$501,BITACORA!$E$4:$E$7322,$E$6:$AM$6,BITACORA!$B$4:$B$7322,"&gt;="&amp;$B$3,BITACORA!$B$4:$B$7322,"&lt;="&amp;$B$4)</f>
        <v>0</v>
      </c>
      <c r="R488" s="165">
        <f>COUNTIFS(BITACORA!$C$4:$C$7322,$B$7:$B$501,BITACORA!$E$4:$E$7322,$E$6:$AM$6,BITACORA!$B$4:$B$7322,"&gt;="&amp;$B$3,BITACORA!$B$4:$B$7322,"&lt;="&amp;$B$4)</f>
        <v>0</v>
      </c>
      <c r="S488" s="165">
        <f>COUNTIFS(BITACORA!$C$4:$C$7322,$B$7:$B$501,BITACORA!$E$4:$E$7322,$E$6:$AM$6,BITACORA!$B$4:$B$7322,"&gt;="&amp;$B$3,BITACORA!$B$4:$B$7322,"&lt;="&amp;$B$4)</f>
        <v>0</v>
      </c>
      <c r="T488" s="165">
        <f>COUNTIFS(BITACORA!$C$4:$C$7322,$B$7:$B$501,BITACORA!$E$4:$E$7322,$E$6:$AM$6,BITACORA!$B$4:$B$7322,"&gt;="&amp;$B$3,BITACORA!$B$4:$B$7322,"&lt;="&amp;$B$4)</f>
        <v>0</v>
      </c>
      <c r="U488" s="165">
        <f>COUNTIFS(BITACORA!$C$4:$C$7322,$B$7:$B$501,BITACORA!$E$4:$E$7322,$E$6:$AM$6,BITACORA!$B$4:$B$7322,"&gt;="&amp;$B$3,BITACORA!$B$4:$B$7322,"&lt;="&amp;$B$4)</f>
        <v>0</v>
      </c>
      <c r="V488" s="165">
        <f>COUNTIFS(BITACORA!$C$4:$C$7322,$B$7:$B$501,BITACORA!$E$4:$E$7322,$E$6:$AM$6,BITACORA!$B$4:$B$7322,"&gt;="&amp;$B$3,BITACORA!$B$4:$B$7322,"&lt;="&amp;$B$4)</f>
        <v>0</v>
      </c>
      <c r="W488" s="165">
        <f>COUNTIFS(BITACORA!$C$4:$C$7322,$B$7:$B$501,BITACORA!$E$4:$E$7322,$E$6:$AM$6,BITACORA!$B$4:$B$7322,"&gt;="&amp;$B$3,BITACORA!$B$4:$B$7322,"&lt;="&amp;$B$4)</f>
        <v>0</v>
      </c>
      <c r="X488" s="165">
        <f>COUNTIFS(BITACORA!$C$4:$C$7322,$B$7:$B$501,BITACORA!$E$4:$E$7322,$E$6:$AM$6,BITACORA!$B$4:$B$7322,"&gt;="&amp;$B$3,BITACORA!$B$4:$B$7322,"&lt;="&amp;$B$4)</f>
        <v>0</v>
      </c>
      <c r="Y488" s="165">
        <f>COUNTIFS(BITACORA!$C$4:$C$7322,$B$7:$B$501,BITACORA!$E$4:$E$7322,$E$6:$AM$6,BITACORA!$B$4:$B$7322,"&gt;="&amp;$B$3,BITACORA!$B$4:$B$7322,"&lt;="&amp;$B$4)</f>
        <v>0</v>
      </c>
      <c r="Z488" s="165">
        <f>COUNTIFS(BITACORA!$C$4:$C$7322,$B$7:$B$501,BITACORA!$E$4:$E$7322,$E$6:$AM$6,BITACORA!$B$4:$B$7322,"&gt;="&amp;$B$3,BITACORA!$B$4:$B$7322,"&lt;="&amp;$B$4)</f>
        <v>0</v>
      </c>
      <c r="AA488" s="165">
        <f>COUNTIFS(BITACORA!$C$4:$C$7322,$B$7:$B$501,BITACORA!$E$4:$E$7322,$E$6:$AM$6,BITACORA!$B$4:$B$7322,"&gt;="&amp;$B$3,BITACORA!$B$4:$B$7322,"&lt;="&amp;$B$4)</f>
        <v>0</v>
      </c>
      <c r="AB488" s="165">
        <f>COUNTIFS(BITACORA!$C$4:$C$7322,$B$7:$B$501,BITACORA!$E$4:$E$7322,$E$6:$AM$6,BITACORA!$B$4:$B$7322,"&gt;="&amp;$B$3,BITACORA!$B$4:$B$7322,"&lt;="&amp;$B$4)</f>
        <v>0</v>
      </c>
      <c r="AC488" s="165">
        <f>COUNTIFS(BITACORA!$C$4:$C$7322,$B$7:$B$501,BITACORA!$E$4:$E$7322,$E$6:$AM$6,BITACORA!$B$4:$B$7322,"&gt;="&amp;$B$3,BITACORA!$B$4:$B$7322,"&lt;="&amp;$B$4)</f>
        <v>0</v>
      </c>
      <c r="AD488" s="165">
        <f>COUNTIFS(BITACORA!$C$4:$C$7322,$B$7:$B$501,BITACORA!$E$4:$E$7322,$E$6:$AM$6,BITACORA!$B$4:$B$7322,"&gt;="&amp;$B$3,BITACORA!$B$4:$B$7322,"&lt;="&amp;$B$4)</f>
        <v>0</v>
      </c>
      <c r="AE488" s="165">
        <f>COUNTIFS(BITACORA!$C$4:$C$7322,$B$7:$B$501,BITACORA!$E$4:$E$7322,$E$6:$AM$6,BITACORA!$B$4:$B$7322,"&gt;="&amp;$B$3,BITACORA!$B$4:$B$7322,"&lt;="&amp;$B$4)</f>
        <v>0</v>
      </c>
      <c r="AF488" s="165">
        <f>COUNTIFS(BITACORA!$C$4:$C$7322,$B$7:$B$501,BITACORA!$E$4:$E$7322,$E$6:$AM$6,BITACORA!$B$4:$B$7322,"&gt;="&amp;$B$3,BITACORA!$B$4:$B$7322,"&lt;="&amp;$B$4)</f>
        <v>0</v>
      </c>
      <c r="AG488" s="165">
        <f>COUNTIFS(BITACORA!$C$4:$C$7322,$B$7:$B$501,BITACORA!$E$4:$E$7322,$E$6:$AM$6,BITACORA!$B$4:$B$7322,"&gt;="&amp;$B$3,BITACORA!$B$4:$B$7322,"&lt;="&amp;$B$4)</f>
        <v>0</v>
      </c>
      <c r="AH488" s="165">
        <f>COUNTIFS(BITACORA!$C$4:$C$7322,$B$7:$B$501,BITACORA!$E$4:$E$7322,$E$6:$AM$6,BITACORA!$B$4:$B$7322,"&gt;="&amp;$B$3,BITACORA!$B$4:$B$7322,"&lt;="&amp;$B$4)</f>
        <v>0</v>
      </c>
      <c r="AI488" s="165">
        <f>COUNTIFS(BITACORA!$C$4:$C$7322,$B$7:$B$501,BITACORA!$E$4:$E$7322,$E$6:$AM$6,BITACORA!$B$4:$B$7322,"&gt;="&amp;$B$3,BITACORA!$B$4:$B$7322,"&lt;="&amp;$B$4)</f>
        <v>0</v>
      </c>
      <c r="AJ488" s="165">
        <f>COUNTIFS(BITACORA!$C$4:$C$7322,$B$7:$B$501,BITACORA!$E$4:$E$7322,$E$6:$AM$6,BITACORA!$B$4:$B$7322,"&gt;="&amp;$B$3,BITACORA!$B$4:$B$7322,"&lt;="&amp;$B$4)</f>
        <v>0</v>
      </c>
      <c r="AK488" s="165">
        <f>COUNTIFS(BITACORA!$C$4:$C$7322,$B$7:$B$501,BITACORA!$E$4:$E$7322,$E$6:$AM$6,BITACORA!$B$4:$B$7322,"&gt;="&amp;$B$3,BITACORA!$B$4:$B$7322,"&lt;="&amp;$B$4)</f>
        <v>0</v>
      </c>
      <c r="AL488" s="165">
        <f>COUNTIFS(BITACORA!$C$4:$C$7322,$B$7:$B$501,BITACORA!$E$4:$E$7322,$E$6:$AM$6,BITACORA!$B$4:$B$7322,"&gt;="&amp;$B$3,BITACORA!$B$4:$B$7322,"&lt;="&amp;$B$4)</f>
        <v>0</v>
      </c>
      <c r="AM488" s="165">
        <f>COUNTIFS(BITACORA!$C$4:$C$7322,$B$7:$B$501,BITACORA!$E$4:$E$7322,$E$6:$AM$6,BITACORA!$B$4:$B$7322,"&gt;="&amp;$B$3,BITACORA!$B$4:$B$7322,"&lt;="&amp;$B$4)</f>
        <v>0</v>
      </c>
    </row>
    <row r="489" spans="1:39">
      <c r="A489" s="141"/>
      <c r="B489" s="165"/>
      <c r="C489" s="165"/>
      <c r="D489" s="164">
        <f t="shared" si="0"/>
        <v>0</v>
      </c>
      <c r="E489" s="165">
        <f>COUNTIFS(BITACORA!$C$4:$C$7322,$B$7:$B$501,BITACORA!$E$4:$E$7322,$E$6:$AM$6,BITACORA!$B$4:$B$7322,"&gt;="&amp;$B$3,BITACORA!$B$4:$B$7322,"&lt;="&amp;$B$4)</f>
        <v>0</v>
      </c>
      <c r="F489" s="165">
        <f>COUNTIFS(BITACORA!$C$4:$C$7322,$B$7:$B$501,BITACORA!$E$4:$E$7322,$E$6:$AM$6,BITACORA!$B$4:$B$7322,"&gt;="&amp;$B$3,BITACORA!$B$4:$B$7322,"&lt;="&amp;$B$4)</f>
        <v>0</v>
      </c>
      <c r="G489" s="165">
        <f>COUNTIFS(BITACORA!$C$4:$C$7322,$B$7:$B$501,BITACORA!$E$4:$E$7322,$E$6:$AM$6,BITACORA!$B$4:$B$7322,"&gt;="&amp;$B$3,BITACORA!$B$4:$B$7322,"&lt;="&amp;$B$4)</f>
        <v>0</v>
      </c>
      <c r="H489" s="165">
        <f>COUNTIFS(BITACORA!$C$4:$C$7322,$B$7:$B$501,BITACORA!$E$4:$E$7322,$E$6:$AM$6,BITACORA!$B$4:$B$7322,"&gt;="&amp;$B$3,BITACORA!$B$4:$B$7322,"&lt;="&amp;$B$4)</f>
        <v>0</v>
      </c>
      <c r="I489" s="165">
        <f>COUNTIFS(BITACORA!$C$4:$C$7322,$B$7:$B$501,BITACORA!$E$4:$E$7322,$E$6:$AM$6,BITACORA!$B$4:$B$7322,"&gt;="&amp;$B$3,BITACORA!$B$4:$B$7322,"&lt;="&amp;$B$4)</f>
        <v>0</v>
      </c>
      <c r="J489" s="165">
        <f>COUNTIFS(BITACORA!$C$4:$C$7322,$B$7:$B$501,BITACORA!$E$4:$E$7322,$E$6:$AM$6,BITACORA!$B$4:$B$7322,"&gt;="&amp;$B$3,BITACORA!$B$4:$B$7322,"&lt;="&amp;$B$4)</f>
        <v>0</v>
      </c>
      <c r="K489" s="165">
        <f>COUNTIFS(BITACORA!$C$4:$C$7322,$B$7:$B$501,BITACORA!$E$4:$E$7322,$E$6:$AM$6,BITACORA!$B$4:$B$7322,"&gt;="&amp;$B$3,BITACORA!$B$4:$B$7322,"&lt;="&amp;$B$4)</f>
        <v>0</v>
      </c>
      <c r="L489" s="165">
        <f>COUNTIFS(BITACORA!$C$4:$C$7322,$B$7:$B$501,BITACORA!$E$4:$E$7322,$E$6:$AM$6,BITACORA!$B$4:$B$7322,"&gt;="&amp;$B$3,BITACORA!$B$4:$B$7322,"&lt;="&amp;$B$4)</f>
        <v>0</v>
      </c>
      <c r="M489" s="165">
        <f>COUNTIFS(BITACORA!$C$4:$C$7322,$B$7:$B$501,BITACORA!$E$4:$E$7322,$E$6:$AM$6,BITACORA!$B$4:$B$7322,"&gt;="&amp;$B$3,BITACORA!$B$4:$B$7322,"&lt;="&amp;$B$4)</f>
        <v>0</v>
      </c>
      <c r="N489" s="165">
        <f>COUNTIFS(BITACORA!$C$4:$C$7322,$B$7:$B$501,BITACORA!$E$4:$E$7322,$E$6:$AM$6,BITACORA!$B$4:$B$7322,"&gt;="&amp;$B$3,BITACORA!$B$4:$B$7322,"&lt;="&amp;$B$4)</f>
        <v>0</v>
      </c>
      <c r="O489" s="165">
        <f>COUNTIFS(BITACORA!$C$4:$C$7322,$B$7:$B$501,BITACORA!$E$4:$E$7322,$E$6:$AM$6,BITACORA!$B$4:$B$7322,"&gt;="&amp;$B$3,BITACORA!$B$4:$B$7322,"&lt;="&amp;$B$4)</f>
        <v>0</v>
      </c>
      <c r="P489" s="165">
        <f>COUNTIFS(BITACORA!$C$4:$C$7322,$B$7:$B$501,BITACORA!$E$4:$E$7322,$E$6:$AM$6,BITACORA!$B$4:$B$7322,"&gt;="&amp;$B$3,BITACORA!$B$4:$B$7322,"&lt;="&amp;$B$4)</f>
        <v>0</v>
      </c>
      <c r="Q489" s="165">
        <f>COUNTIFS(BITACORA!$C$4:$C$7322,$B$7:$B$501,BITACORA!$E$4:$E$7322,$E$6:$AM$6,BITACORA!$B$4:$B$7322,"&gt;="&amp;$B$3,BITACORA!$B$4:$B$7322,"&lt;="&amp;$B$4)</f>
        <v>0</v>
      </c>
      <c r="R489" s="165">
        <f>COUNTIFS(BITACORA!$C$4:$C$7322,$B$7:$B$501,BITACORA!$E$4:$E$7322,$E$6:$AM$6,BITACORA!$B$4:$B$7322,"&gt;="&amp;$B$3,BITACORA!$B$4:$B$7322,"&lt;="&amp;$B$4)</f>
        <v>0</v>
      </c>
      <c r="S489" s="165">
        <f>COUNTIFS(BITACORA!$C$4:$C$7322,$B$7:$B$501,BITACORA!$E$4:$E$7322,$E$6:$AM$6,BITACORA!$B$4:$B$7322,"&gt;="&amp;$B$3,BITACORA!$B$4:$B$7322,"&lt;="&amp;$B$4)</f>
        <v>0</v>
      </c>
      <c r="T489" s="165">
        <f>COUNTIFS(BITACORA!$C$4:$C$7322,$B$7:$B$501,BITACORA!$E$4:$E$7322,$E$6:$AM$6,BITACORA!$B$4:$B$7322,"&gt;="&amp;$B$3,BITACORA!$B$4:$B$7322,"&lt;="&amp;$B$4)</f>
        <v>0</v>
      </c>
      <c r="U489" s="165">
        <f>COUNTIFS(BITACORA!$C$4:$C$7322,$B$7:$B$501,BITACORA!$E$4:$E$7322,$E$6:$AM$6,BITACORA!$B$4:$B$7322,"&gt;="&amp;$B$3,BITACORA!$B$4:$B$7322,"&lt;="&amp;$B$4)</f>
        <v>0</v>
      </c>
      <c r="V489" s="165">
        <f>COUNTIFS(BITACORA!$C$4:$C$7322,$B$7:$B$501,BITACORA!$E$4:$E$7322,$E$6:$AM$6,BITACORA!$B$4:$B$7322,"&gt;="&amp;$B$3,BITACORA!$B$4:$B$7322,"&lt;="&amp;$B$4)</f>
        <v>0</v>
      </c>
      <c r="W489" s="165">
        <f>COUNTIFS(BITACORA!$C$4:$C$7322,$B$7:$B$501,BITACORA!$E$4:$E$7322,$E$6:$AM$6,BITACORA!$B$4:$B$7322,"&gt;="&amp;$B$3,BITACORA!$B$4:$B$7322,"&lt;="&amp;$B$4)</f>
        <v>0</v>
      </c>
      <c r="X489" s="165">
        <f>COUNTIFS(BITACORA!$C$4:$C$7322,$B$7:$B$501,BITACORA!$E$4:$E$7322,$E$6:$AM$6,BITACORA!$B$4:$B$7322,"&gt;="&amp;$B$3,BITACORA!$B$4:$B$7322,"&lt;="&amp;$B$4)</f>
        <v>0</v>
      </c>
      <c r="Y489" s="165">
        <f>COUNTIFS(BITACORA!$C$4:$C$7322,$B$7:$B$501,BITACORA!$E$4:$E$7322,$E$6:$AM$6,BITACORA!$B$4:$B$7322,"&gt;="&amp;$B$3,BITACORA!$B$4:$B$7322,"&lt;="&amp;$B$4)</f>
        <v>0</v>
      </c>
      <c r="Z489" s="165">
        <f>COUNTIFS(BITACORA!$C$4:$C$7322,$B$7:$B$501,BITACORA!$E$4:$E$7322,$E$6:$AM$6,BITACORA!$B$4:$B$7322,"&gt;="&amp;$B$3,BITACORA!$B$4:$B$7322,"&lt;="&amp;$B$4)</f>
        <v>0</v>
      </c>
      <c r="AA489" s="165">
        <f>COUNTIFS(BITACORA!$C$4:$C$7322,$B$7:$B$501,BITACORA!$E$4:$E$7322,$E$6:$AM$6,BITACORA!$B$4:$B$7322,"&gt;="&amp;$B$3,BITACORA!$B$4:$B$7322,"&lt;="&amp;$B$4)</f>
        <v>0</v>
      </c>
      <c r="AB489" s="165">
        <f>COUNTIFS(BITACORA!$C$4:$C$7322,$B$7:$B$501,BITACORA!$E$4:$E$7322,$E$6:$AM$6,BITACORA!$B$4:$B$7322,"&gt;="&amp;$B$3,BITACORA!$B$4:$B$7322,"&lt;="&amp;$B$4)</f>
        <v>0</v>
      </c>
      <c r="AC489" s="165">
        <f>COUNTIFS(BITACORA!$C$4:$C$7322,$B$7:$B$501,BITACORA!$E$4:$E$7322,$E$6:$AM$6,BITACORA!$B$4:$B$7322,"&gt;="&amp;$B$3,BITACORA!$B$4:$B$7322,"&lt;="&amp;$B$4)</f>
        <v>0</v>
      </c>
      <c r="AD489" s="165">
        <f>COUNTIFS(BITACORA!$C$4:$C$7322,$B$7:$B$501,BITACORA!$E$4:$E$7322,$E$6:$AM$6,BITACORA!$B$4:$B$7322,"&gt;="&amp;$B$3,BITACORA!$B$4:$B$7322,"&lt;="&amp;$B$4)</f>
        <v>0</v>
      </c>
      <c r="AE489" s="165">
        <f>COUNTIFS(BITACORA!$C$4:$C$7322,$B$7:$B$501,BITACORA!$E$4:$E$7322,$E$6:$AM$6,BITACORA!$B$4:$B$7322,"&gt;="&amp;$B$3,BITACORA!$B$4:$B$7322,"&lt;="&amp;$B$4)</f>
        <v>0</v>
      </c>
      <c r="AF489" s="165">
        <f>COUNTIFS(BITACORA!$C$4:$C$7322,$B$7:$B$501,BITACORA!$E$4:$E$7322,$E$6:$AM$6,BITACORA!$B$4:$B$7322,"&gt;="&amp;$B$3,BITACORA!$B$4:$B$7322,"&lt;="&amp;$B$4)</f>
        <v>0</v>
      </c>
      <c r="AG489" s="165">
        <f>COUNTIFS(BITACORA!$C$4:$C$7322,$B$7:$B$501,BITACORA!$E$4:$E$7322,$E$6:$AM$6,BITACORA!$B$4:$B$7322,"&gt;="&amp;$B$3,BITACORA!$B$4:$B$7322,"&lt;="&amp;$B$4)</f>
        <v>0</v>
      </c>
      <c r="AH489" s="165">
        <f>COUNTIFS(BITACORA!$C$4:$C$7322,$B$7:$B$501,BITACORA!$E$4:$E$7322,$E$6:$AM$6,BITACORA!$B$4:$B$7322,"&gt;="&amp;$B$3,BITACORA!$B$4:$B$7322,"&lt;="&amp;$B$4)</f>
        <v>0</v>
      </c>
      <c r="AI489" s="165">
        <f>COUNTIFS(BITACORA!$C$4:$C$7322,$B$7:$B$501,BITACORA!$E$4:$E$7322,$E$6:$AM$6,BITACORA!$B$4:$B$7322,"&gt;="&amp;$B$3,BITACORA!$B$4:$B$7322,"&lt;="&amp;$B$4)</f>
        <v>0</v>
      </c>
      <c r="AJ489" s="165">
        <f>COUNTIFS(BITACORA!$C$4:$C$7322,$B$7:$B$501,BITACORA!$E$4:$E$7322,$E$6:$AM$6,BITACORA!$B$4:$B$7322,"&gt;="&amp;$B$3,BITACORA!$B$4:$B$7322,"&lt;="&amp;$B$4)</f>
        <v>0</v>
      </c>
      <c r="AK489" s="165">
        <f>COUNTIFS(BITACORA!$C$4:$C$7322,$B$7:$B$501,BITACORA!$E$4:$E$7322,$E$6:$AM$6,BITACORA!$B$4:$B$7322,"&gt;="&amp;$B$3,BITACORA!$B$4:$B$7322,"&lt;="&amp;$B$4)</f>
        <v>0</v>
      </c>
      <c r="AL489" s="165">
        <f>COUNTIFS(BITACORA!$C$4:$C$7322,$B$7:$B$501,BITACORA!$E$4:$E$7322,$E$6:$AM$6,BITACORA!$B$4:$B$7322,"&gt;="&amp;$B$3,BITACORA!$B$4:$B$7322,"&lt;="&amp;$B$4)</f>
        <v>0</v>
      </c>
      <c r="AM489" s="165">
        <f>COUNTIFS(BITACORA!$C$4:$C$7322,$B$7:$B$501,BITACORA!$E$4:$E$7322,$E$6:$AM$6,BITACORA!$B$4:$B$7322,"&gt;="&amp;$B$3,BITACORA!$B$4:$B$7322,"&lt;="&amp;$B$4)</f>
        <v>0</v>
      </c>
    </row>
    <row r="490" spans="1:39">
      <c r="A490" s="141"/>
      <c r="B490" s="165"/>
      <c r="C490" s="165"/>
      <c r="D490" s="164">
        <f t="shared" si="0"/>
        <v>0</v>
      </c>
      <c r="E490" s="165">
        <f>COUNTIFS(BITACORA!$C$4:$C$7322,$B$7:$B$501,BITACORA!$E$4:$E$7322,$E$6:$AM$6,BITACORA!$B$4:$B$7322,"&gt;="&amp;$B$3,BITACORA!$B$4:$B$7322,"&lt;="&amp;$B$4)</f>
        <v>0</v>
      </c>
      <c r="F490" s="165">
        <f>COUNTIFS(BITACORA!$C$4:$C$7322,$B$7:$B$501,BITACORA!$E$4:$E$7322,$E$6:$AM$6,BITACORA!$B$4:$B$7322,"&gt;="&amp;$B$3,BITACORA!$B$4:$B$7322,"&lt;="&amp;$B$4)</f>
        <v>0</v>
      </c>
      <c r="G490" s="165">
        <f>COUNTIFS(BITACORA!$C$4:$C$7322,$B$7:$B$501,BITACORA!$E$4:$E$7322,$E$6:$AM$6,BITACORA!$B$4:$B$7322,"&gt;="&amp;$B$3,BITACORA!$B$4:$B$7322,"&lt;="&amp;$B$4)</f>
        <v>0</v>
      </c>
      <c r="H490" s="165">
        <f>COUNTIFS(BITACORA!$C$4:$C$7322,$B$7:$B$501,BITACORA!$E$4:$E$7322,$E$6:$AM$6,BITACORA!$B$4:$B$7322,"&gt;="&amp;$B$3,BITACORA!$B$4:$B$7322,"&lt;="&amp;$B$4)</f>
        <v>0</v>
      </c>
      <c r="I490" s="165">
        <f>COUNTIFS(BITACORA!$C$4:$C$7322,$B$7:$B$501,BITACORA!$E$4:$E$7322,$E$6:$AM$6,BITACORA!$B$4:$B$7322,"&gt;="&amp;$B$3,BITACORA!$B$4:$B$7322,"&lt;="&amp;$B$4)</f>
        <v>0</v>
      </c>
      <c r="J490" s="165">
        <f>COUNTIFS(BITACORA!$C$4:$C$7322,$B$7:$B$501,BITACORA!$E$4:$E$7322,$E$6:$AM$6,BITACORA!$B$4:$B$7322,"&gt;="&amp;$B$3,BITACORA!$B$4:$B$7322,"&lt;="&amp;$B$4)</f>
        <v>0</v>
      </c>
      <c r="K490" s="165">
        <f>COUNTIFS(BITACORA!$C$4:$C$7322,$B$7:$B$501,BITACORA!$E$4:$E$7322,$E$6:$AM$6,BITACORA!$B$4:$B$7322,"&gt;="&amp;$B$3,BITACORA!$B$4:$B$7322,"&lt;="&amp;$B$4)</f>
        <v>0</v>
      </c>
      <c r="L490" s="165">
        <f>COUNTIFS(BITACORA!$C$4:$C$7322,$B$7:$B$501,BITACORA!$E$4:$E$7322,$E$6:$AM$6,BITACORA!$B$4:$B$7322,"&gt;="&amp;$B$3,BITACORA!$B$4:$B$7322,"&lt;="&amp;$B$4)</f>
        <v>0</v>
      </c>
      <c r="M490" s="165">
        <f>COUNTIFS(BITACORA!$C$4:$C$7322,$B$7:$B$501,BITACORA!$E$4:$E$7322,$E$6:$AM$6,BITACORA!$B$4:$B$7322,"&gt;="&amp;$B$3,BITACORA!$B$4:$B$7322,"&lt;="&amp;$B$4)</f>
        <v>0</v>
      </c>
      <c r="N490" s="165">
        <f>COUNTIFS(BITACORA!$C$4:$C$7322,$B$7:$B$501,BITACORA!$E$4:$E$7322,$E$6:$AM$6,BITACORA!$B$4:$B$7322,"&gt;="&amp;$B$3,BITACORA!$B$4:$B$7322,"&lt;="&amp;$B$4)</f>
        <v>0</v>
      </c>
      <c r="O490" s="165">
        <f>COUNTIFS(BITACORA!$C$4:$C$7322,$B$7:$B$501,BITACORA!$E$4:$E$7322,$E$6:$AM$6,BITACORA!$B$4:$B$7322,"&gt;="&amp;$B$3,BITACORA!$B$4:$B$7322,"&lt;="&amp;$B$4)</f>
        <v>0</v>
      </c>
      <c r="P490" s="165">
        <f>COUNTIFS(BITACORA!$C$4:$C$7322,$B$7:$B$501,BITACORA!$E$4:$E$7322,$E$6:$AM$6,BITACORA!$B$4:$B$7322,"&gt;="&amp;$B$3,BITACORA!$B$4:$B$7322,"&lt;="&amp;$B$4)</f>
        <v>0</v>
      </c>
      <c r="Q490" s="165">
        <f>COUNTIFS(BITACORA!$C$4:$C$7322,$B$7:$B$501,BITACORA!$E$4:$E$7322,$E$6:$AM$6,BITACORA!$B$4:$B$7322,"&gt;="&amp;$B$3,BITACORA!$B$4:$B$7322,"&lt;="&amp;$B$4)</f>
        <v>0</v>
      </c>
      <c r="R490" s="165">
        <f>COUNTIFS(BITACORA!$C$4:$C$7322,$B$7:$B$501,BITACORA!$E$4:$E$7322,$E$6:$AM$6,BITACORA!$B$4:$B$7322,"&gt;="&amp;$B$3,BITACORA!$B$4:$B$7322,"&lt;="&amp;$B$4)</f>
        <v>0</v>
      </c>
      <c r="S490" s="165">
        <f>COUNTIFS(BITACORA!$C$4:$C$7322,$B$7:$B$501,BITACORA!$E$4:$E$7322,$E$6:$AM$6,BITACORA!$B$4:$B$7322,"&gt;="&amp;$B$3,BITACORA!$B$4:$B$7322,"&lt;="&amp;$B$4)</f>
        <v>0</v>
      </c>
      <c r="T490" s="165">
        <f>COUNTIFS(BITACORA!$C$4:$C$7322,$B$7:$B$501,BITACORA!$E$4:$E$7322,$E$6:$AM$6,BITACORA!$B$4:$B$7322,"&gt;="&amp;$B$3,BITACORA!$B$4:$B$7322,"&lt;="&amp;$B$4)</f>
        <v>0</v>
      </c>
      <c r="U490" s="165">
        <f>COUNTIFS(BITACORA!$C$4:$C$7322,$B$7:$B$501,BITACORA!$E$4:$E$7322,$E$6:$AM$6,BITACORA!$B$4:$B$7322,"&gt;="&amp;$B$3,BITACORA!$B$4:$B$7322,"&lt;="&amp;$B$4)</f>
        <v>0</v>
      </c>
      <c r="V490" s="165">
        <f>COUNTIFS(BITACORA!$C$4:$C$7322,$B$7:$B$501,BITACORA!$E$4:$E$7322,$E$6:$AM$6,BITACORA!$B$4:$B$7322,"&gt;="&amp;$B$3,BITACORA!$B$4:$B$7322,"&lt;="&amp;$B$4)</f>
        <v>0</v>
      </c>
      <c r="W490" s="165">
        <f>COUNTIFS(BITACORA!$C$4:$C$7322,$B$7:$B$501,BITACORA!$E$4:$E$7322,$E$6:$AM$6,BITACORA!$B$4:$B$7322,"&gt;="&amp;$B$3,BITACORA!$B$4:$B$7322,"&lt;="&amp;$B$4)</f>
        <v>0</v>
      </c>
      <c r="X490" s="165">
        <f>COUNTIFS(BITACORA!$C$4:$C$7322,$B$7:$B$501,BITACORA!$E$4:$E$7322,$E$6:$AM$6,BITACORA!$B$4:$B$7322,"&gt;="&amp;$B$3,BITACORA!$B$4:$B$7322,"&lt;="&amp;$B$4)</f>
        <v>0</v>
      </c>
      <c r="Y490" s="165">
        <f>COUNTIFS(BITACORA!$C$4:$C$7322,$B$7:$B$501,BITACORA!$E$4:$E$7322,$E$6:$AM$6,BITACORA!$B$4:$B$7322,"&gt;="&amp;$B$3,BITACORA!$B$4:$B$7322,"&lt;="&amp;$B$4)</f>
        <v>0</v>
      </c>
      <c r="Z490" s="165">
        <f>COUNTIFS(BITACORA!$C$4:$C$7322,$B$7:$B$501,BITACORA!$E$4:$E$7322,$E$6:$AM$6,BITACORA!$B$4:$B$7322,"&gt;="&amp;$B$3,BITACORA!$B$4:$B$7322,"&lt;="&amp;$B$4)</f>
        <v>0</v>
      </c>
      <c r="AA490" s="165">
        <f>COUNTIFS(BITACORA!$C$4:$C$7322,$B$7:$B$501,BITACORA!$E$4:$E$7322,$E$6:$AM$6,BITACORA!$B$4:$B$7322,"&gt;="&amp;$B$3,BITACORA!$B$4:$B$7322,"&lt;="&amp;$B$4)</f>
        <v>0</v>
      </c>
      <c r="AB490" s="165">
        <f>COUNTIFS(BITACORA!$C$4:$C$7322,$B$7:$B$501,BITACORA!$E$4:$E$7322,$E$6:$AM$6,BITACORA!$B$4:$B$7322,"&gt;="&amp;$B$3,BITACORA!$B$4:$B$7322,"&lt;="&amp;$B$4)</f>
        <v>0</v>
      </c>
      <c r="AC490" s="165">
        <f>COUNTIFS(BITACORA!$C$4:$C$7322,$B$7:$B$501,BITACORA!$E$4:$E$7322,$E$6:$AM$6,BITACORA!$B$4:$B$7322,"&gt;="&amp;$B$3,BITACORA!$B$4:$B$7322,"&lt;="&amp;$B$4)</f>
        <v>0</v>
      </c>
      <c r="AD490" s="165">
        <f>COUNTIFS(BITACORA!$C$4:$C$7322,$B$7:$B$501,BITACORA!$E$4:$E$7322,$E$6:$AM$6,BITACORA!$B$4:$B$7322,"&gt;="&amp;$B$3,BITACORA!$B$4:$B$7322,"&lt;="&amp;$B$4)</f>
        <v>0</v>
      </c>
      <c r="AE490" s="165">
        <f>COUNTIFS(BITACORA!$C$4:$C$7322,$B$7:$B$501,BITACORA!$E$4:$E$7322,$E$6:$AM$6,BITACORA!$B$4:$B$7322,"&gt;="&amp;$B$3,BITACORA!$B$4:$B$7322,"&lt;="&amp;$B$4)</f>
        <v>0</v>
      </c>
      <c r="AF490" s="165">
        <f>COUNTIFS(BITACORA!$C$4:$C$7322,$B$7:$B$501,BITACORA!$E$4:$E$7322,$E$6:$AM$6,BITACORA!$B$4:$B$7322,"&gt;="&amp;$B$3,BITACORA!$B$4:$B$7322,"&lt;="&amp;$B$4)</f>
        <v>0</v>
      </c>
      <c r="AG490" s="165">
        <f>COUNTIFS(BITACORA!$C$4:$C$7322,$B$7:$B$501,BITACORA!$E$4:$E$7322,$E$6:$AM$6,BITACORA!$B$4:$B$7322,"&gt;="&amp;$B$3,BITACORA!$B$4:$B$7322,"&lt;="&amp;$B$4)</f>
        <v>0</v>
      </c>
      <c r="AH490" s="165">
        <f>COUNTIFS(BITACORA!$C$4:$C$7322,$B$7:$B$501,BITACORA!$E$4:$E$7322,$E$6:$AM$6,BITACORA!$B$4:$B$7322,"&gt;="&amp;$B$3,BITACORA!$B$4:$B$7322,"&lt;="&amp;$B$4)</f>
        <v>0</v>
      </c>
      <c r="AI490" s="165">
        <f>COUNTIFS(BITACORA!$C$4:$C$7322,$B$7:$B$501,BITACORA!$E$4:$E$7322,$E$6:$AM$6,BITACORA!$B$4:$B$7322,"&gt;="&amp;$B$3,BITACORA!$B$4:$B$7322,"&lt;="&amp;$B$4)</f>
        <v>0</v>
      </c>
      <c r="AJ490" s="165">
        <f>COUNTIFS(BITACORA!$C$4:$C$7322,$B$7:$B$501,BITACORA!$E$4:$E$7322,$E$6:$AM$6,BITACORA!$B$4:$B$7322,"&gt;="&amp;$B$3,BITACORA!$B$4:$B$7322,"&lt;="&amp;$B$4)</f>
        <v>0</v>
      </c>
      <c r="AK490" s="165">
        <f>COUNTIFS(BITACORA!$C$4:$C$7322,$B$7:$B$501,BITACORA!$E$4:$E$7322,$E$6:$AM$6,BITACORA!$B$4:$B$7322,"&gt;="&amp;$B$3,BITACORA!$B$4:$B$7322,"&lt;="&amp;$B$4)</f>
        <v>0</v>
      </c>
      <c r="AL490" s="165">
        <f>COUNTIFS(BITACORA!$C$4:$C$7322,$B$7:$B$501,BITACORA!$E$4:$E$7322,$E$6:$AM$6,BITACORA!$B$4:$B$7322,"&gt;="&amp;$B$3,BITACORA!$B$4:$B$7322,"&lt;="&amp;$B$4)</f>
        <v>0</v>
      </c>
      <c r="AM490" s="165">
        <f>COUNTIFS(BITACORA!$C$4:$C$7322,$B$7:$B$501,BITACORA!$E$4:$E$7322,$E$6:$AM$6,BITACORA!$B$4:$B$7322,"&gt;="&amp;$B$3,BITACORA!$B$4:$B$7322,"&lt;="&amp;$B$4)</f>
        <v>0</v>
      </c>
    </row>
    <row r="491" spans="1:39">
      <c r="A491" s="141"/>
      <c r="B491" s="165"/>
      <c r="C491" s="165"/>
      <c r="D491" s="164">
        <f t="shared" si="0"/>
        <v>0</v>
      </c>
      <c r="E491" s="165">
        <f>COUNTIFS(BITACORA!$C$4:$C$7322,$B$7:$B$501,BITACORA!$E$4:$E$7322,$E$6:$AM$6,BITACORA!$B$4:$B$7322,"&gt;="&amp;$B$3,BITACORA!$B$4:$B$7322,"&lt;="&amp;$B$4)</f>
        <v>0</v>
      </c>
      <c r="F491" s="165">
        <f>COUNTIFS(BITACORA!$C$4:$C$7322,$B$7:$B$501,BITACORA!$E$4:$E$7322,$E$6:$AM$6,BITACORA!$B$4:$B$7322,"&gt;="&amp;$B$3,BITACORA!$B$4:$B$7322,"&lt;="&amp;$B$4)</f>
        <v>0</v>
      </c>
      <c r="G491" s="165">
        <f>COUNTIFS(BITACORA!$C$4:$C$7322,$B$7:$B$501,BITACORA!$E$4:$E$7322,$E$6:$AM$6,BITACORA!$B$4:$B$7322,"&gt;="&amp;$B$3,BITACORA!$B$4:$B$7322,"&lt;="&amp;$B$4)</f>
        <v>0</v>
      </c>
      <c r="H491" s="165">
        <f>COUNTIFS(BITACORA!$C$4:$C$7322,$B$7:$B$501,BITACORA!$E$4:$E$7322,$E$6:$AM$6,BITACORA!$B$4:$B$7322,"&gt;="&amp;$B$3,BITACORA!$B$4:$B$7322,"&lt;="&amp;$B$4)</f>
        <v>0</v>
      </c>
      <c r="I491" s="165">
        <f>COUNTIFS(BITACORA!$C$4:$C$7322,$B$7:$B$501,BITACORA!$E$4:$E$7322,$E$6:$AM$6,BITACORA!$B$4:$B$7322,"&gt;="&amp;$B$3,BITACORA!$B$4:$B$7322,"&lt;="&amp;$B$4)</f>
        <v>0</v>
      </c>
      <c r="J491" s="165">
        <f>COUNTIFS(BITACORA!$C$4:$C$7322,$B$7:$B$501,BITACORA!$E$4:$E$7322,$E$6:$AM$6,BITACORA!$B$4:$B$7322,"&gt;="&amp;$B$3,BITACORA!$B$4:$B$7322,"&lt;="&amp;$B$4)</f>
        <v>0</v>
      </c>
      <c r="K491" s="165">
        <f>COUNTIFS(BITACORA!$C$4:$C$7322,$B$7:$B$501,BITACORA!$E$4:$E$7322,$E$6:$AM$6,BITACORA!$B$4:$B$7322,"&gt;="&amp;$B$3,BITACORA!$B$4:$B$7322,"&lt;="&amp;$B$4)</f>
        <v>0</v>
      </c>
      <c r="L491" s="165">
        <f>COUNTIFS(BITACORA!$C$4:$C$7322,$B$7:$B$501,BITACORA!$E$4:$E$7322,$E$6:$AM$6,BITACORA!$B$4:$B$7322,"&gt;="&amp;$B$3,BITACORA!$B$4:$B$7322,"&lt;="&amp;$B$4)</f>
        <v>0</v>
      </c>
      <c r="M491" s="165">
        <f>COUNTIFS(BITACORA!$C$4:$C$7322,$B$7:$B$501,BITACORA!$E$4:$E$7322,$E$6:$AM$6,BITACORA!$B$4:$B$7322,"&gt;="&amp;$B$3,BITACORA!$B$4:$B$7322,"&lt;="&amp;$B$4)</f>
        <v>0</v>
      </c>
      <c r="N491" s="165">
        <f>COUNTIFS(BITACORA!$C$4:$C$7322,$B$7:$B$501,BITACORA!$E$4:$E$7322,$E$6:$AM$6,BITACORA!$B$4:$B$7322,"&gt;="&amp;$B$3,BITACORA!$B$4:$B$7322,"&lt;="&amp;$B$4)</f>
        <v>0</v>
      </c>
      <c r="O491" s="165">
        <f>COUNTIFS(BITACORA!$C$4:$C$7322,$B$7:$B$501,BITACORA!$E$4:$E$7322,$E$6:$AM$6,BITACORA!$B$4:$B$7322,"&gt;="&amp;$B$3,BITACORA!$B$4:$B$7322,"&lt;="&amp;$B$4)</f>
        <v>0</v>
      </c>
      <c r="P491" s="165">
        <f>COUNTIFS(BITACORA!$C$4:$C$7322,$B$7:$B$501,BITACORA!$E$4:$E$7322,$E$6:$AM$6,BITACORA!$B$4:$B$7322,"&gt;="&amp;$B$3,BITACORA!$B$4:$B$7322,"&lt;="&amp;$B$4)</f>
        <v>0</v>
      </c>
      <c r="Q491" s="165">
        <f>COUNTIFS(BITACORA!$C$4:$C$7322,$B$7:$B$501,BITACORA!$E$4:$E$7322,$E$6:$AM$6,BITACORA!$B$4:$B$7322,"&gt;="&amp;$B$3,BITACORA!$B$4:$B$7322,"&lt;="&amp;$B$4)</f>
        <v>0</v>
      </c>
      <c r="R491" s="165">
        <f>COUNTIFS(BITACORA!$C$4:$C$7322,$B$7:$B$501,BITACORA!$E$4:$E$7322,$E$6:$AM$6,BITACORA!$B$4:$B$7322,"&gt;="&amp;$B$3,BITACORA!$B$4:$B$7322,"&lt;="&amp;$B$4)</f>
        <v>0</v>
      </c>
      <c r="S491" s="165">
        <f>COUNTIFS(BITACORA!$C$4:$C$7322,$B$7:$B$501,BITACORA!$E$4:$E$7322,$E$6:$AM$6,BITACORA!$B$4:$B$7322,"&gt;="&amp;$B$3,BITACORA!$B$4:$B$7322,"&lt;="&amp;$B$4)</f>
        <v>0</v>
      </c>
      <c r="T491" s="165">
        <f>COUNTIFS(BITACORA!$C$4:$C$7322,$B$7:$B$501,BITACORA!$E$4:$E$7322,$E$6:$AM$6,BITACORA!$B$4:$B$7322,"&gt;="&amp;$B$3,BITACORA!$B$4:$B$7322,"&lt;="&amp;$B$4)</f>
        <v>0</v>
      </c>
      <c r="U491" s="165">
        <f>COUNTIFS(BITACORA!$C$4:$C$7322,$B$7:$B$501,BITACORA!$E$4:$E$7322,$E$6:$AM$6,BITACORA!$B$4:$B$7322,"&gt;="&amp;$B$3,BITACORA!$B$4:$B$7322,"&lt;="&amp;$B$4)</f>
        <v>0</v>
      </c>
      <c r="V491" s="165">
        <f>COUNTIFS(BITACORA!$C$4:$C$7322,$B$7:$B$501,BITACORA!$E$4:$E$7322,$E$6:$AM$6,BITACORA!$B$4:$B$7322,"&gt;="&amp;$B$3,BITACORA!$B$4:$B$7322,"&lt;="&amp;$B$4)</f>
        <v>0</v>
      </c>
      <c r="W491" s="165">
        <f>COUNTIFS(BITACORA!$C$4:$C$7322,$B$7:$B$501,BITACORA!$E$4:$E$7322,$E$6:$AM$6,BITACORA!$B$4:$B$7322,"&gt;="&amp;$B$3,BITACORA!$B$4:$B$7322,"&lt;="&amp;$B$4)</f>
        <v>0</v>
      </c>
      <c r="X491" s="165">
        <f>COUNTIFS(BITACORA!$C$4:$C$7322,$B$7:$B$501,BITACORA!$E$4:$E$7322,$E$6:$AM$6,BITACORA!$B$4:$B$7322,"&gt;="&amp;$B$3,BITACORA!$B$4:$B$7322,"&lt;="&amp;$B$4)</f>
        <v>0</v>
      </c>
      <c r="Y491" s="165">
        <f>COUNTIFS(BITACORA!$C$4:$C$7322,$B$7:$B$501,BITACORA!$E$4:$E$7322,$E$6:$AM$6,BITACORA!$B$4:$B$7322,"&gt;="&amp;$B$3,BITACORA!$B$4:$B$7322,"&lt;="&amp;$B$4)</f>
        <v>0</v>
      </c>
      <c r="Z491" s="165">
        <f>COUNTIFS(BITACORA!$C$4:$C$7322,$B$7:$B$501,BITACORA!$E$4:$E$7322,$E$6:$AM$6,BITACORA!$B$4:$B$7322,"&gt;="&amp;$B$3,BITACORA!$B$4:$B$7322,"&lt;="&amp;$B$4)</f>
        <v>0</v>
      </c>
      <c r="AA491" s="165">
        <f>COUNTIFS(BITACORA!$C$4:$C$7322,$B$7:$B$501,BITACORA!$E$4:$E$7322,$E$6:$AM$6,BITACORA!$B$4:$B$7322,"&gt;="&amp;$B$3,BITACORA!$B$4:$B$7322,"&lt;="&amp;$B$4)</f>
        <v>0</v>
      </c>
      <c r="AB491" s="165">
        <f>COUNTIFS(BITACORA!$C$4:$C$7322,$B$7:$B$501,BITACORA!$E$4:$E$7322,$E$6:$AM$6,BITACORA!$B$4:$B$7322,"&gt;="&amp;$B$3,BITACORA!$B$4:$B$7322,"&lt;="&amp;$B$4)</f>
        <v>0</v>
      </c>
      <c r="AC491" s="165">
        <f>COUNTIFS(BITACORA!$C$4:$C$7322,$B$7:$B$501,BITACORA!$E$4:$E$7322,$E$6:$AM$6,BITACORA!$B$4:$B$7322,"&gt;="&amp;$B$3,BITACORA!$B$4:$B$7322,"&lt;="&amp;$B$4)</f>
        <v>0</v>
      </c>
      <c r="AD491" s="165">
        <f>COUNTIFS(BITACORA!$C$4:$C$7322,$B$7:$B$501,BITACORA!$E$4:$E$7322,$E$6:$AM$6,BITACORA!$B$4:$B$7322,"&gt;="&amp;$B$3,BITACORA!$B$4:$B$7322,"&lt;="&amp;$B$4)</f>
        <v>0</v>
      </c>
      <c r="AE491" s="165">
        <f>COUNTIFS(BITACORA!$C$4:$C$7322,$B$7:$B$501,BITACORA!$E$4:$E$7322,$E$6:$AM$6,BITACORA!$B$4:$B$7322,"&gt;="&amp;$B$3,BITACORA!$B$4:$B$7322,"&lt;="&amp;$B$4)</f>
        <v>0</v>
      </c>
      <c r="AF491" s="165">
        <f>COUNTIFS(BITACORA!$C$4:$C$7322,$B$7:$B$501,BITACORA!$E$4:$E$7322,$E$6:$AM$6,BITACORA!$B$4:$B$7322,"&gt;="&amp;$B$3,BITACORA!$B$4:$B$7322,"&lt;="&amp;$B$4)</f>
        <v>0</v>
      </c>
      <c r="AG491" s="165">
        <f>COUNTIFS(BITACORA!$C$4:$C$7322,$B$7:$B$501,BITACORA!$E$4:$E$7322,$E$6:$AM$6,BITACORA!$B$4:$B$7322,"&gt;="&amp;$B$3,BITACORA!$B$4:$B$7322,"&lt;="&amp;$B$4)</f>
        <v>0</v>
      </c>
      <c r="AH491" s="165">
        <f>COUNTIFS(BITACORA!$C$4:$C$7322,$B$7:$B$501,BITACORA!$E$4:$E$7322,$E$6:$AM$6,BITACORA!$B$4:$B$7322,"&gt;="&amp;$B$3,BITACORA!$B$4:$B$7322,"&lt;="&amp;$B$4)</f>
        <v>0</v>
      </c>
      <c r="AI491" s="165">
        <f>COUNTIFS(BITACORA!$C$4:$C$7322,$B$7:$B$501,BITACORA!$E$4:$E$7322,$E$6:$AM$6,BITACORA!$B$4:$B$7322,"&gt;="&amp;$B$3,BITACORA!$B$4:$B$7322,"&lt;="&amp;$B$4)</f>
        <v>0</v>
      </c>
      <c r="AJ491" s="165">
        <f>COUNTIFS(BITACORA!$C$4:$C$7322,$B$7:$B$501,BITACORA!$E$4:$E$7322,$E$6:$AM$6,BITACORA!$B$4:$B$7322,"&gt;="&amp;$B$3,BITACORA!$B$4:$B$7322,"&lt;="&amp;$B$4)</f>
        <v>0</v>
      </c>
      <c r="AK491" s="165">
        <f>COUNTIFS(BITACORA!$C$4:$C$7322,$B$7:$B$501,BITACORA!$E$4:$E$7322,$E$6:$AM$6,BITACORA!$B$4:$B$7322,"&gt;="&amp;$B$3,BITACORA!$B$4:$B$7322,"&lt;="&amp;$B$4)</f>
        <v>0</v>
      </c>
      <c r="AL491" s="165">
        <f>COUNTIFS(BITACORA!$C$4:$C$7322,$B$7:$B$501,BITACORA!$E$4:$E$7322,$E$6:$AM$6,BITACORA!$B$4:$B$7322,"&gt;="&amp;$B$3,BITACORA!$B$4:$B$7322,"&lt;="&amp;$B$4)</f>
        <v>0</v>
      </c>
      <c r="AM491" s="165">
        <f>COUNTIFS(BITACORA!$C$4:$C$7322,$B$7:$B$501,BITACORA!$E$4:$E$7322,$E$6:$AM$6,BITACORA!$B$4:$B$7322,"&gt;="&amp;$B$3,BITACORA!$B$4:$B$7322,"&lt;="&amp;$B$4)</f>
        <v>0</v>
      </c>
    </row>
    <row r="492" spans="1:39">
      <c r="A492" s="141"/>
      <c r="B492" s="165"/>
      <c r="C492" s="165"/>
      <c r="D492" s="164">
        <f t="shared" si="0"/>
        <v>0</v>
      </c>
      <c r="E492" s="165">
        <f>COUNTIFS(BITACORA!$C$4:$C$7322,$B$7:$B$501,BITACORA!$E$4:$E$7322,$E$6:$AM$6,BITACORA!$B$4:$B$7322,"&gt;="&amp;$B$3,BITACORA!$B$4:$B$7322,"&lt;="&amp;$B$4)</f>
        <v>0</v>
      </c>
      <c r="F492" s="165">
        <f>COUNTIFS(BITACORA!$C$4:$C$7322,$B$7:$B$501,BITACORA!$E$4:$E$7322,$E$6:$AM$6,BITACORA!$B$4:$B$7322,"&gt;="&amp;$B$3,BITACORA!$B$4:$B$7322,"&lt;="&amp;$B$4)</f>
        <v>0</v>
      </c>
      <c r="G492" s="165">
        <f>COUNTIFS(BITACORA!$C$4:$C$7322,$B$7:$B$501,BITACORA!$E$4:$E$7322,$E$6:$AM$6,BITACORA!$B$4:$B$7322,"&gt;="&amp;$B$3,BITACORA!$B$4:$B$7322,"&lt;="&amp;$B$4)</f>
        <v>0</v>
      </c>
      <c r="H492" s="165">
        <f>COUNTIFS(BITACORA!$C$4:$C$7322,$B$7:$B$501,BITACORA!$E$4:$E$7322,$E$6:$AM$6,BITACORA!$B$4:$B$7322,"&gt;="&amp;$B$3,BITACORA!$B$4:$B$7322,"&lt;="&amp;$B$4)</f>
        <v>0</v>
      </c>
      <c r="I492" s="165">
        <f>COUNTIFS(BITACORA!$C$4:$C$7322,$B$7:$B$501,BITACORA!$E$4:$E$7322,$E$6:$AM$6,BITACORA!$B$4:$B$7322,"&gt;="&amp;$B$3,BITACORA!$B$4:$B$7322,"&lt;="&amp;$B$4)</f>
        <v>0</v>
      </c>
      <c r="J492" s="165">
        <f>COUNTIFS(BITACORA!$C$4:$C$7322,$B$7:$B$501,BITACORA!$E$4:$E$7322,$E$6:$AM$6,BITACORA!$B$4:$B$7322,"&gt;="&amp;$B$3,BITACORA!$B$4:$B$7322,"&lt;="&amp;$B$4)</f>
        <v>0</v>
      </c>
      <c r="K492" s="165">
        <f>COUNTIFS(BITACORA!$C$4:$C$7322,$B$7:$B$501,BITACORA!$E$4:$E$7322,$E$6:$AM$6,BITACORA!$B$4:$B$7322,"&gt;="&amp;$B$3,BITACORA!$B$4:$B$7322,"&lt;="&amp;$B$4)</f>
        <v>0</v>
      </c>
      <c r="L492" s="165">
        <f>COUNTIFS(BITACORA!$C$4:$C$7322,$B$7:$B$501,BITACORA!$E$4:$E$7322,$E$6:$AM$6,BITACORA!$B$4:$B$7322,"&gt;="&amp;$B$3,BITACORA!$B$4:$B$7322,"&lt;="&amp;$B$4)</f>
        <v>0</v>
      </c>
      <c r="M492" s="165">
        <f>COUNTIFS(BITACORA!$C$4:$C$7322,$B$7:$B$501,BITACORA!$E$4:$E$7322,$E$6:$AM$6,BITACORA!$B$4:$B$7322,"&gt;="&amp;$B$3,BITACORA!$B$4:$B$7322,"&lt;="&amp;$B$4)</f>
        <v>0</v>
      </c>
      <c r="N492" s="165">
        <f>COUNTIFS(BITACORA!$C$4:$C$7322,$B$7:$B$501,BITACORA!$E$4:$E$7322,$E$6:$AM$6,BITACORA!$B$4:$B$7322,"&gt;="&amp;$B$3,BITACORA!$B$4:$B$7322,"&lt;="&amp;$B$4)</f>
        <v>0</v>
      </c>
      <c r="O492" s="165">
        <f>COUNTIFS(BITACORA!$C$4:$C$7322,$B$7:$B$501,BITACORA!$E$4:$E$7322,$E$6:$AM$6,BITACORA!$B$4:$B$7322,"&gt;="&amp;$B$3,BITACORA!$B$4:$B$7322,"&lt;="&amp;$B$4)</f>
        <v>0</v>
      </c>
      <c r="P492" s="165">
        <f>COUNTIFS(BITACORA!$C$4:$C$7322,$B$7:$B$501,BITACORA!$E$4:$E$7322,$E$6:$AM$6,BITACORA!$B$4:$B$7322,"&gt;="&amp;$B$3,BITACORA!$B$4:$B$7322,"&lt;="&amp;$B$4)</f>
        <v>0</v>
      </c>
      <c r="Q492" s="165">
        <f>COUNTIFS(BITACORA!$C$4:$C$7322,$B$7:$B$501,BITACORA!$E$4:$E$7322,$E$6:$AM$6,BITACORA!$B$4:$B$7322,"&gt;="&amp;$B$3,BITACORA!$B$4:$B$7322,"&lt;="&amp;$B$4)</f>
        <v>0</v>
      </c>
      <c r="R492" s="165">
        <f>COUNTIFS(BITACORA!$C$4:$C$7322,$B$7:$B$501,BITACORA!$E$4:$E$7322,$E$6:$AM$6,BITACORA!$B$4:$B$7322,"&gt;="&amp;$B$3,BITACORA!$B$4:$B$7322,"&lt;="&amp;$B$4)</f>
        <v>0</v>
      </c>
      <c r="S492" s="165">
        <f>COUNTIFS(BITACORA!$C$4:$C$7322,$B$7:$B$501,BITACORA!$E$4:$E$7322,$E$6:$AM$6,BITACORA!$B$4:$B$7322,"&gt;="&amp;$B$3,BITACORA!$B$4:$B$7322,"&lt;="&amp;$B$4)</f>
        <v>0</v>
      </c>
      <c r="T492" s="165">
        <f>COUNTIFS(BITACORA!$C$4:$C$7322,$B$7:$B$501,BITACORA!$E$4:$E$7322,$E$6:$AM$6,BITACORA!$B$4:$B$7322,"&gt;="&amp;$B$3,BITACORA!$B$4:$B$7322,"&lt;="&amp;$B$4)</f>
        <v>0</v>
      </c>
      <c r="U492" s="165">
        <f>COUNTIFS(BITACORA!$C$4:$C$7322,$B$7:$B$501,BITACORA!$E$4:$E$7322,$E$6:$AM$6,BITACORA!$B$4:$B$7322,"&gt;="&amp;$B$3,BITACORA!$B$4:$B$7322,"&lt;="&amp;$B$4)</f>
        <v>0</v>
      </c>
      <c r="V492" s="165">
        <f>COUNTIFS(BITACORA!$C$4:$C$7322,$B$7:$B$501,BITACORA!$E$4:$E$7322,$E$6:$AM$6,BITACORA!$B$4:$B$7322,"&gt;="&amp;$B$3,BITACORA!$B$4:$B$7322,"&lt;="&amp;$B$4)</f>
        <v>0</v>
      </c>
      <c r="W492" s="165">
        <f>COUNTIFS(BITACORA!$C$4:$C$7322,$B$7:$B$501,BITACORA!$E$4:$E$7322,$E$6:$AM$6,BITACORA!$B$4:$B$7322,"&gt;="&amp;$B$3,BITACORA!$B$4:$B$7322,"&lt;="&amp;$B$4)</f>
        <v>0</v>
      </c>
      <c r="X492" s="165">
        <f>COUNTIFS(BITACORA!$C$4:$C$7322,$B$7:$B$501,BITACORA!$E$4:$E$7322,$E$6:$AM$6,BITACORA!$B$4:$B$7322,"&gt;="&amp;$B$3,BITACORA!$B$4:$B$7322,"&lt;="&amp;$B$4)</f>
        <v>0</v>
      </c>
      <c r="Y492" s="165">
        <f>COUNTIFS(BITACORA!$C$4:$C$7322,$B$7:$B$501,BITACORA!$E$4:$E$7322,$E$6:$AM$6,BITACORA!$B$4:$B$7322,"&gt;="&amp;$B$3,BITACORA!$B$4:$B$7322,"&lt;="&amp;$B$4)</f>
        <v>0</v>
      </c>
      <c r="Z492" s="165">
        <f>COUNTIFS(BITACORA!$C$4:$C$7322,$B$7:$B$501,BITACORA!$E$4:$E$7322,$E$6:$AM$6,BITACORA!$B$4:$B$7322,"&gt;="&amp;$B$3,BITACORA!$B$4:$B$7322,"&lt;="&amp;$B$4)</f>
        <v>0</v>
      </c>
      <c r="AA492" s="165">
        <f>COUNTIFS(BITACORA!$C$4:$C$7322,$B$7:$B$501,BITACORA!$E$4:$E$7322,$E$6:$AM$6,BITACORA!$B$4:$B$7322,"&gt;="&amp;$B$3,BITACORA!$B$4:$B$7322,"&lt;="&amp;$B$4)</f>
        <v>0</v>
      </c>
      <c r="AB492" s="165">
        <f>COUNTIFS(BITACORA!$C$4:$C$7322,$B$7:$B$501,BITACORA!$E$4:$E$7322,$E$6:$AM$6,BITACORA!$B$4:$B$7322,"&gt;="&amp;$B$3,BITACORA!$B$4:$B$7322,"&lt;="&amp;$B$4)</f>
        <v>0</v>
      </c>
      <c r="AC492" s="165">
        <f>COUNTIFS(BITACORA!$C$4:$C$7322,$B$7:$B$501,BITACORA!$E$4:$E$7322,$E$6:$AM$6,BITACORA!$B$4:$B$7322,"&gt;="&amp;$B$3,BITACORA!$B$4:$B$7322,"&lt;="&amp;$B$4)</f>
        <v>0</v>
      </c>
      <c r="AD492" s="165">
        <f>COUNTIFS(BITACORA!$C$4:$C$7322,$B$7:$B$501,BITACORA!$E$4:$E$7322,$E$6:$AM$6,BITACORA!$B$4:$B$7322,"&gt;="&amp;$B$3,BITACORA!$B$4:$B$7322,"&lt;="&amp;$B$4)</f>
        <v>0</v>
      </c>
      <c r="AE492" s="165">
        <f>COUNTIFS(BITACORA!$C$4:$C$7322,$B$7:$B$501,BITACORA!$E$4:$E$7322,$E$6:$AM$6,BITACORA!$B$4:$B$7322,"&gt;="&amp;$B$3,BITACORA!$B$4:$B$7322,"&lt;="&amp;$B$4)</f>
        <v>0</v>
      </c>
      <c r="AF492" s="165">
        <f>COUNTIFS(BITACORA!$C$4:$C$7322,$B$7:$B$501,BITACORA!$E$4:$E$7322,$E$6:$AM$6,BITACORA!$B$4:$B$7322,"&gt;="&amp;$B$3,BITACORA!$B$4:$B$7322,"&lt;="&amp;$B$4)</f>
        <v>0</v>
      </c>
      <c r="AG492" s="165">
        <f>COUNTIFS(BITACORA!$C$4:$C$7322,$B$7:$B$501,BITACORA!$E$4:$E$7322,$E$6:$AM$6,BITACORA!$B$4:$B$7322,"&gt;="&amp;$B$3,BITACORA!$B$4:$B$7322,"&lt;="&amp;$B$4)</f>
        <v>0</v>
      </c>
      <c r="AH492" s="165">
        <f>COUNTIFS(BITACORA!$C$4:$C$7322,$B$7:$B$501,BITACORA!$E$4:$E$7322,$E$6:$AM$6,BITACORA!$B$4:$B$7322,"&gt;="&amp;$B$3,BITACORA!$B$4:$B$7322,"&lt;="&amp;$B$4)</f>
        <v>0</v>
      </c>
      <c r="AI492" s="165">
        <f>COUNTIFS(BITACORA!$C$4:$C$7322,$B$7:$B$501,BITACORA!$E$4:$E$7322,$E$6:$AM$6,BITACORA!$B$4:$B$7322,"&gt;="&amp;$B$3,BITACORA!$B$4:$B$7322,"&lt;="&amp;$B$4)</f>
        <v>0</v>
      </c>
      <c r="AJ492" s="165">
        <f>COUNTIFS(BITACORA!$C$4:$C$7322,$B$7:$B$501,BITACORA!$E$4:$E$7322,$E$6:$AM$6,BITACORA!$B$4:$B$7322,"&gt;="&amp;$B$3,BITACORA!$B$4:$B$7322,"&lt;="&amp;$B$4)</f>
        <v>0</v>
      </c>
      <c r="AK492" s="165">
        <f>COUNTIFS(BITACORA!$C$4:$C$7322,$B$7:$B$501,BITACORA!$E$4:$E$7322,$E$6:$AM$6,BITACORA!$B$4:$B$7322,"&gt;="&amp;$B$3,BITACORA!$B$4:$B$7322,"&lt;="&amp;$B$4)</f>
        <v>0</v>
      </c>
      <c r="AL492" s="165">
        <f>COUNTIFS(BITACORA!$C$4:$C$7322,$B$7:$B$501,BITACORA!$E$4:$E$7322,$E$6:$AM$6,BITACORA!$B$4:$B$7322,"&gt;="&amp;$B$3,BITACORA!$B$4:$B$7322,"&lt;="&amp;$B$4)</f>
        <v>0</v>
      </c>
      <c r="AM492" s="165">
        <f>COUNTIFS(BITACORA!$C$4:$C$7322,$B$7:$B$501,BITACORA!$E$4:$E$7322,$E$6:$AM$6,BITACORA!$B$4:$B$7322,"&gt;="&amp;$B$3,BITACORA!$B$4:$B$7322,"&lt;="&amp;$B$4)</f>
        <v>0</v>
      </c>
    </row>
    <row r="493" spans="1:39">
      <c r="A493" s="141"/>
      <c r="B493" s="165"/>
      <c r="C493" s="165"/>
      <c r="D493" s="164">
        <f t="shared" si="0"/>
        <v>0</v>
      </c>
      <c r="E493" s="165">
        <f>COUNTIFS(BITACORA!$C$4:$C$7322,$B$7:$B$501,BITACORA!$E$4:$E$7322,$E$6:$AM$6,BITACORA!$B$4:$B$7322,"&gt;="&amp;$B$3,BITACORA!$B$4:$B$7322,"&lt;="&amp;$B$4)</f>
        <v>0</v>
      </c>
      <c r="F493" s="165">
        <f>COUNTIFS(BITACORA!$C$4:$C$7322,$B$7:$B$501,BITACORA!$E$4:$E$7322,$E$6:$AM$6,BITACORA!$B$4:$B$7322,"&gt;="&amp;$B$3,BITACORA!$B$4:$B$7322,"&lt;="&amp;$B$4)</f>
        <v>0</v>
      </c>
      <c r="G493" s="165">
        <f>COUNTIFS(BITACORA!$C$4:$C$7322,$B$7:$B$501,BITACORA!$E$4:$E$7322,$E$6:$AM$6,BITACORA!$B$4:$B$7322,"&gt;="&amp;$B$3,BITACORA!$B$4:$B$7322,"&lt;="&amp;$B$4)</f>
        <v>0</v>
      </c>
      <c r="H493" s="165">
        <f>COUNTIFS(BITACORA!$C$4:$C$7322,$B$7:$B$501,BITACORA!$E$4:$E$7322,$E$6:$AM$6,BITACORA!$B$4:$B$7322,"&gt;="&amp;$B$3,BITACORA!$B$4:$B$7322,"&lt;="&amp;$B$4)</f>
        <v>0</v>
      </c>
      <c r="I493" s="165">
        <f>COUNTIFS(BITACORA!$C$4:$C$7322,$B$7:$B$501,BITACORA!$E$4:$E$7322,$E$6:$AM$6,BITACORA!$B$4:$B$7322,"&gt;="&amp;$B$3,BITACORA!$B$4:$B$7322,"&lt;="&amp;$B$4)</f>
        <v>0</v>
      </c>
      <c r="J493" s="165">
        <f>COUNTIFS(BITACORA!$C$4:$C$7322,$B$7:$B$501,BITACORA!$E$4:$E$7322,$E$6:$AM$6,BITACORA!$B$4:$B$7322,"&gt;="&amp;$B$3,BITACORA!$B$4:$B$7322,"&lt;="&amp;$B$4)</f>
        <v>0</v>
      </c>
      <c r="K493" s="165">
        <f>COUNTIFS(BITACORA!$C$4:$C$7322,$B$7:$B$501,BITACORA!$E$4:$E$7322,$E$6:$AM$6,BITACORA!$B$4:$B$7322,"&gt;="&amp;$B$3,BITACORA!$B$4:$B$7322,"&lt;="&amp;$B$4)</f>
        <v>0</v>
      </c>
      <c r="L493" s="165">
        <f>COUNTIFS(BITACORA!$C$4:$C$7322,$B$7:$B$501,BITACORA!$E$4:$E$7322,$E$6:$AM$6,BITACORA!$B$4:$B$7322,"&gt;="&amp;$B$3,BITACORA!$B$4:$B$7322,"&lt;="&amp;$B$4)</f>
        <v>0</v>
      </c>
      <c r="M493" s="165">
        <f>COUNTIFS(BITACORA!$C$4:$C$7322,$B$7:$B$501,BITACORA!$E$4:$E$7322,$E$6:$AM$6,BITACORA!$B$4:$B$7322,"&gt;="&amp;$B$3,BITACORA!$B$4:$B$7322,"&lt;="&amp;$B$4)</f>
        <v>0</v>
      </c>
      <c r="N493" s="165">
        <f>COUNTIFS(BITACORA!$C$4:$C$7322,$B$7:$B$501,BITACORA!$E$4:$E$7322,$E$6:$AM$6,BITACORA!$B$4:$B$7322,"&gt;="&amp;$B$3,BITACORA!$B$4:$B$7322,"&lt;="&amp;$B$4)</f>
        <v>0</v>
      </c>
      <c r="O493" s="165">
        <f>COUNTIFS(BITACORA!$C$4:$C$7322,$B$7:$B$501,BITACORA!$E$4:$E$7322,$E$6:$AM$6,BITACORA!$B$4:$B$7322,"&gt;="&amp;$B$3,BITACORA!$B$4:$B$7322,"&lt;="&amp;$B$4)</f>
        <v>0</v>
      </c>
      <c r="P493" s="165">
        <f>COUNTIFS(BITACORA!$C$4:$C$7322,$B$7:$B$501,BITACORA!$E$4:$E$7322,$E$6:$AM$6,BITACORA!$B$4:$B$7322,"&gt;="&amp;$B$3,BITACORA!$B$4:$B$7322,"&lt;="&amp;$B$4)</f>
        <v>0</v>
      </c>
      <c r="Q493" s="165">
        <f>COUNTIFS(BITACORA!$C$4:$C$7322,$B$7:$B$501,BITACORA!$E$4:$E$7322,$E$6:$AM$6,BITACORA!$B$4:$B$7322,"&gt;="&amp;$B$3,BITACORA!$B$4:$B$7322,"&lt;="&amp;$B$4)</f>
        <v>0</v>
      </c>
      <c r="R493" s="165">
        <f>COUNTIFS(BITACORA!$C$4:$C$7322,$B$7:$B$501,BITACORA!$E$4:$E$7322,$E$6:$AM$6,BITACORA!$B$4:$B$7322,"&gt;="&amp;$B$3,BITACORA!$B$4:$B$7322,"&lt;="&amp;$B$4)</f>
        <v>0</v>
      </c>
      <c r="S493" s="165">
        <f>COUNTIFS(BITACORA!$C$4:$C$7322,$B$7:$B$501,BITACORA!$E$4:$E$7322,$E$6:$AM$6,BITACORA!$B$4:$B$7322,"&gt;="&amp;$B$3,BITACORA!$B$4:$B$7322,"&lt;="&amp;$B$4)</f>
        <v>0</v>
      </c>
      <c r="T493" s="165">
        <f>COUNTIFS(BITACORA!$C$4:$C$7322,$B$7:$B$501,BITACORA!$E$4:$E$7322,$E$6:$AM$6,BITACORA!$B$4:$B$7322,"&gt;="&amp;$B$3,BITACORA!$B$4:$B$7322,"&lt;="&amp;$B$4)</f>
        <v>0</v>
      </c>
      <c r="U493" s="165">
        <f>COUNTIFS(BITACORA!$C$4:$C$7322,$B$7:$B$501,BITACORA!$E$4:$E$7322,$E$6:$AM$6,BITACORA!$B$4:$B$7322,"&gt;="&amp;$B$3,BITACORA!$B$4:$B$7322,"&lt;="&amp;$B$4)</f>
        <v>0</v>
      </c>
      <c r="V493" s="165">
        <f>COUNTIFS(BITACORA!$C$4:$C$7322,$B$7:$B$501,BITACORA!$E$4:$E$7322,$E$6:$AM$6,BITACORA!$B$4:$B$7322,"&gt;="&amp;$B$3,BITACORA!$B$4:$B$7322,"&lt;="&amp;$B$4)</f>
        <v>0</v>
      </c>
      <c r="W493" s="165">
        <f>COUNTIFS(BITACORA!$C$4:$C$7322,$B$7:$B$501,BITACORA!$E$4:$E$7322,$E$6:$AM$6,BITACORA!$B$4:$B$7322,"&gt;="&amp;$B$3,BITACORA!$B$4:$B$7322,"&lt;="&amp;$B$4)</f>
        <v>0</v>
      </c>
      <c r="X493" s="165">
        <f>COUNTIFS(BITACORA!$C$4:$C$7322,$B$7:$B$501,BITACORA!$E$4:$E$7322,$E$6:$AM$6,BITACORA!$B$4:$B$7322,"&gt;="&amp;$B$3,BITACORA!$B$4:$B$7322,"&lt;="&amp;$B$4)</f>
        <v>0</v>
      </c>
      <c r="Y493" s="165">
        <f>COUNTIFS(BITACORA!$C$4:$C$7322,$B$7:$B$501,BITACORA!$E$4:$E$7322,$E$6:$AM$6,BITACORA!$B$4:$B$7322,"&gt;="&amp;$B$3,BITACORA!$B$4:$B$7322,"&lt;="&amp;$B$4)</f>
        <v>0</v>
      </c>
      <c r="Z493" s="165">
        <f>COUNTIFS(BITACORA!$C$4:$C$7322,$B$7:$B$501,BITACORA!$E$4:$E$7322,$E$6:$AM$6,BITACORA!$B$4:$B$7322,"&gt;="&amp;$B$3,BITACORA!$B$4:$B$7322,"&lt;="&amp;$B$4)</f>
        <v>0</v>
      </c>
      <c r="AA493" s="165">
        <f>COUNTIFS(BITACORA!$C$4:$C$7322,$B$7:$B$501,BITACORA!$E$4:$E$7322,$E$6:$AM$6,BITACORA!$B$4:$B$7322,"&gt;="&amp;$B$3,BITACORA!$B$4:$B$7322,"&lt;="&amp;$B$4)</f>
        <v>0</v>
      </c>
      <c r="AB493" s="165">
        <f>COUNTIFS(BITACORA!$C$4:$C$7322,$B$7:$B$501,BITACORA!$E$4:$E$7322,$E$6:$AM$6,BITACORA!$B$4:$B$7322,"&gt;="&amp;$B$3,BITACORA!$B$4:$B$7322,"&lt;="&amp;$B$4)</f>
        <v>0</v>
      </c>
      <c r="AC493" s="165">
        <f>COUNTIFS(BITACORA!$C$4:$C$7322,$B$7:$B$501,BITACORA!$E$4:$E$7322,$E$6:$AM$6,BITACORA!$B$4:$B$7322,"&gt;="&amp;$B$3,BITACORA!$B$4:$B$7322,"&lt;="&amp;$B$4)</f>
        <v>0</v>
      </c>
      <c r="AD493" s="165">
        <f>COUNTIFS(BITACORA!$C$4:$C$7322,$B$7:$B$501,BITACORA!$E$4:$E$7322,$E$6:$AM$6,BITACORA!$B$4:$B$7322,"&gt;="&amp;$B$3,BITACORA!$B$4:$B$7322,"&lt;="&amp;$B$4)</f>
        <v>0</v>
      </c>
      <c r="AE493" s="165">
        <f>COUNTIFS(BITACORA!$C$4:$C$7322,$B$7:$B$501,BITACORA!$E$4:$E$7322,$E$6:$AM$6,BITACORA!$B$4:$B$7322,"&gt;="&amp;$B$3,BITACORA!$B$4:$B$7322,"&lt;="&amp;$B$4)</f>
        <v>0</v>
      </c>
      <c r="AF493" s="165">
        <f>COUNTIFS(BITACORA!$C$4:$C$7322,$B$7:$B$501,BITACORA!$E$4:$E$7322,$E$6:$AM$6,BITACORA!$B$4:$B$7322,"&gt;="&amp;$B$3,BITACORA!$B$4:$B$7322,"&lt;="&amp;$B$4)</f>
        <v>0</v>
      </c>
      <c r="AG493" s="165">
        <f>COUNTIFS(BITACORA!$C$4:$C$7322,$B$7:$B$501,BITACORA!$E$4:$E$7322,$E$6:$AM$6,BITACORA!$B$4:$B$7322,"&gt;="&amp;$B$3,BITACORA!$B$4:$B$7322,"&lt;="&amp;$B$4)</f>
        <v>0</v>
      </c>
      <c r="AH493" s="165">
        <f>COUNTIFS(BITACORA!$C$4:$C$7322,$B$7:$B$501,BITACORA!$E$4:$E$7322,$E$6:$AM$6,BITACORA!$B$4:$B$7322,"&gt;="&amp;$B$3,BITACORA!$B$4:$B$7322,"&lt;="&amp;$B$4)</f>
        <v>0</v>
      </c>
      <c r="AI493" s="165">
        <f>COUNTIFS(BITACORA!$C$4:$C$7322,$B$7:$B$501,BITACORA!$E$4:$E$7322,$E$6:$AM$6,BITACORA!$B$4:$B$7322,"&gt;="&amp;$B$3,BITACORA!$B$4:$B$7322,"&lt;="&amp;$B$4)</f>
        <v>0</v>
      </c>
      <c r="AJ493" s="165">
        <f>COUNTIFS(BITACORA!$C$4:$C$7322,$B$7:$B$501,BITACORA!$E$4:$E$7322,$E$6:$AM$6,BITACORA!$B$4:$B$7322,"&gt;="&amp;$B$3,BITACORA!$B$4:$B$7322,"&lt;="&amp;$B$4)</f>
        <v>0</v>
      </c>
      <c r="AK493" s="165">
        <f>COUNTIFS(BITACORA!$C$4:$C$7322,$B$7:$B$501,BITACORA!$E$4:$E$7322,$E$6:$AM$6,BITACORA!$B$4:$B$7322,"&gt;="&amp;$B$3,BITACORA!$B$4:$B$7322,"&lt;="&amp;$B$4)</f>
        <v>0</v>
      </c>
      <c r="AL493" s="165">
        <f>COUNTIFS(BITACORA!$C$4:$C$7322,$B$7:$B$501,BITACORA!$E$4:$E$7322,$E$6:$AM$6,BITACORA!$B$4:$B$7322,"&gt;="&amp;$B$3,BITACORA!$B$4:$B$7322,"&lt;="&amp;$B$4)</f>
        <v>0</v>
      </c>
      <c r="AM493" s="165">
        <f>COUNTIFS(BITACORA!$C$4:$C$7322,$B$7:$B$501,BITACORA!$E$4:$E$7322,$E$6:$AM$6,BITACORA!$B$4:$B$7322,"&gt;="&amp;$B$3,BITACORA!$B$4:$B$7322,"&lt;="&amp;$B$4)</f>
        <v>0</v>
      </c>
    </row>
    <row r="494" spans="1:39">
      <c r="A494" s="141"/>
      <c r="B494" s="165"/>
      <c r="C494" s="165"/>
      <c r="D494" s="164">
        <f t="shared" si="0"/>
        <v>0</v>
      </c>
      <c r="E494" s="165">
        <f>COUNTIFS(BITACORA!$C$4:$C$7322,$B$7:$B$501,BITACORA!$E$4:$E$7322,$E$6:$AM$6,BITACORA!$B$4:$B$7322,"&gt;="&amp;$B$3,BITACORA!$B$4:$B$7322,"&lt;="&amp;$B$4)</f>
        <v>0</v>
      </c>
      <c r="F494" s="165">
        <f>COUNTIFS(BITACORA!$C$4:$C$7322,$B$7:$B$501,BITACORA!$E$4:$E$7322,$E$6:$AM$6,BITACORA!$B$4:$B$7322,"&gt;="&amp;$B$3,BITACORA!$B$4:$B$7322,"&lt;="&amp;$B$4)</f>
        <v>0</v>
      </c>
      <c r="G494" s="165">
        <f>COUNTIFS(BITACORA!$C$4:$C$7322,$B$7:$B$501,BITACORA!$E$4:$E$7322,$E$6:$AM$6,BITACORA!$B$4:$B$7322,"&gt;="&amp;$B$3,BITACORA!$B$4:$B$7322,"&lt;="&amp;$B$4)</f>
        <v>0</v>
      </c>
      <c r="H494" s="165">
        <f>COUNTIFS(BITACORA!$C$4:$C$7322,$B$7:$B$501,BITACORA!$E$4:$E$7322,$E$6:$AM$6,BITACORA!$B$4:$B$7322,"&gt;="&amp;$B$3,BITACORA!$B$4:$B$7322,"&lt;="&amp;$B$4)</f>
        <v>0</v>
      </c>
      <c r="I494" s="165">
        <f>COUNTIFS(BITACORA!$C$4:$C$7322,$B$7:$B$501,BITACORA!$E$4:$E$7322,$E$6:$AM$6,BITACORA!$B$4:$B$7322,"&gt;="&amp;$B$3,BITACORA!$B$4:$B$7322,"&lt;="&amp;$B$4)</f>
        <v>0</v>
      </c>
      <c r="J494" s="165">
        <f>COUNTIFS(BITACORA!$C$4:$C$7322,$B$7:$B$501,BITACORA!$E$4:$E$7322,$E$6:$AM$6,BITACORA!$B$4:$B$7322,"&gt;="&amp;$B$3,BITACORA!$B$4:$B$7322,"&lt;="&amp;$B$4)</f>
        <v>0</v>
      </c>
      <c r="K494" s="165">
        <f>COUNTIFS(BITACORA!$C$4:$C$7322,$B$7:$B$501,BITACORA!$E$4:$E$7322,$E$6:$AM$6,BITACORA!$B$4:$B$7322,"&gt;="&amp;$B$3,BITACORA!$B$4:$B$7322,"&lt;="&amp;$B$4)</f>
        <v>0</v>
      </c>
      <c r="L494" s="165">
        <f>COUNTIFS(BITACORA!$C$4:$C$7322,$B$7:$B$501,BITACORA!$E$4:$E$7322,$E$6:$AM$6,BITACORA!$B$4:$B$7322,"&gt;="&amp;$B$3,BITACORA!$B$4:$B$7322,"&lt;="&amp;$B$4)</f>
        <v>0</v>
      </c>
      <c r="M494" s="165">
        <f>COUNTIFS(BITACORA!$C$4:$C$7322,$B$7:$B$501,BITACORA!$E$4:$E$7322,$E$6:$AM$6,BITACORA!$B$4:$B$7322,"&gt;="&amp;$B$3,BITACORA!$B$4:$B$7322,"&lt;="&amp;$B$4)</f>
        <v>0</v>
      </c>
      <c r="N494" s="165">
        <f>COUNTIFS(BITACORA!$C$4:$C$7322,$B$7:$B$501,BITACORA!$E$4:$E$7322,$E$6:$AM$6,BITACORA!$B$4:$B$7322,"&gt;="&amp;$B$3,BITACORA!$B$4:$B$7322,"&lt;="&amp;$B$4)</f>
        <v>0</v>
      </c>
      <c r="O494" s="165">
        <f>COUNTIFS(BITACORA!$C$4:$C$7322,$B$7:$B$501,BITACORA!$E$4:$E$7322,$E$6:$AM$6,BITACORA!$B$4:$B$7322,"&gt;="&amp;$B$3,BITACORA!$B$4:$B$7322,"&lt;="&amp;$B$4)</f>
        <v>0</v>
      </c>
      <c r="P494" s="165">
        <f>COUNTIFS(BITACORA!$C$4:$C$7322,$B$7:$B$501,BITACORA!$E$4:$E$7322,$E$6:$AM$6,BITACORA!$B$4:$B$7322,"&gt;="&amp;$B$3,BITACORA!$B$4:$B$7322,"&lt;="&amp;$B$4)</f>
        <v>0</v>
      </c>
      <c r="Q494" s="165">
        <f>COUNTIFS(BITACORA!$C$4:$C$7322,$B$7:$B$501,BITACORA!$E$4:$E$7322,$E$6:$AM$6,BITACORA!$B$4:$B$7322,"&gt;="&amp;$B$3,BITACORA!$B$4:$B$7322,"&lt;="&amp;$B$4)</f>
        <v>0</v>
      </c>
      <c r="R494" s="165">
        <f>COUNTIFS(BITACORA!$C$4:$C$7322,$B$7:$B$501,BITACORA!$E$4:$E$7322,$E$6:$AM$6,BITACORA!$B$4:$B$7322,"&gt;="&amp;$B$3,BITACORA!$B$4:$B$7322,"&lt;="&amp;$B$4)</f>
        <v>0</v>
      </c>
      <c r="S494" s="165">
        <f>COUNTIFS(BITACORA!$C$4:$C$7322,$B$7:$B$501,BITACORA!$E$4:$E$7322,$E$6:$AM$6,BITACORA!$B$4:$B$7322,"&gt;="&amp;$B$3,BITACORA!$B$4:$B$7322,"&lt;="&amp;$B$4)</f>
        <v>0</v>
      </c>
      <c r="T494" s="165">
        <f>COUNTIFS(BITACORA!$C$4:$C$7322,$B$7:$B$501,BITACORA!$E$4:$E$7322,$E$6:$AM$6,BITACORA!$B$4:$B$7322,"&gt;="&amp;$B$3,BITACORA!$B$4:$B$7322,"&lt;="&amp;$B$4)</f>
        <v>0</v>
      </c>
      <c r="U494" s="165">
        <f>COUNTIFS(BITACORA!$C$4:$C$7322,$B$7:$B$501,BITACORA!$E$4:$E$7322,$E$6:$AM$6,BITACORA!$B$4:$B$7322,"&gt;="&amp;$B$3,BITACORA!$B$4:$B$7322,"&lt;="&amp;$B$4)</f>
        <v>0</v>
      </c>
      <c r="V494" s="165">
        <f>COUNTIFS(BITACORA!$C$4:$C$7322,$B$7:$B$501,BITACORA!$E$4:$E$7322,$E$6:$AM$6,BITACORA!$B$4:$B$7322,"&gt;="&amp;$B$3,BITACORA!$B$4:$B$7322,"&lt;="&amp;$B$4)</f>
        <v>0</v>
      </c>
      <c r="W494" s="165">
        <f>COUNTIFS(BITACORA!$C$4:$C$7322,$B$7:$B$501,BITACORA!$E$4:$E$7322,$E$6:$AM$6,BITACORA!$B$4:$B$7322,"&gt;="&amp;$B$3,BITACORA!$B$4:$B$7322,"&lt;="&amp;$B$4)</f>
        <v>0</v>
      </c>
      <c r="X494" s="165">
        <f>COUNTIFS(BITACORA!$C$4:$C$7322,$B$7:$B$501,BITACORA!$E$4:$E$7322,$E$6:$AM$6,BITACORA!$B$4:$B$7322,"&gt;="&amp;$B$3,BITACORA!$B$4:$B$7322,"&lt;="&amp;$B$4)</f>
        <v>0</v>
      </c>
      <c r="Y494" s="165">
        <f>COUNTIFS(BITACORA!$C$4:$C$7322,$B$7:$B$501,BITACORA!$E$4:$E$7322,$E$6:$AM$6,BITACORA!$B$4:$B$7322,"&gt;="&amp;$B$3,BITACORA!$B$4:$B$7322,"&lt;="&amp;$B$4)</f>
        <v>0</v>
      </c>
      <c r="Z494" s="165">
        <f>COUNTIFS(BITACORA!$C$4:$C$7322,$B$7:$B$501,BITACORA!$E$4:$E$7322,$E$6:$AM$6,BITACORA!$B$4:$B$7322,"&gt;="&amp;$B$3,BITACORA!$B$4:$B$7322,"&lt;="&amp;$B$4)</f>
        <v>0</v>
      </c>
      <c r="AA494" s="165">
        <f>COUNTIFS(BITACORA!$C$4:$C$7322,$B$7:$B$501,BITACORA!$E$4:$E$7322,$E$6:$AM$6,BITACORA!$B$4:$B$7322,"&gt;="&amp;$B$3,BITACORA!$B$4:$B$7322,"&lt;="&amp;$B$4)</f>
        <v>0</v>
      </c>
      <c r="AB494" s="165">
        <f>COUNTIFS(BITACORA!$C$4:$C$7322,$B$7:$B$501,BITACORA!$E$4:$E$7322,$E$6:$AM$6,BITACORA!$B$4:$B$7322,"&gt;="&amp;$B$3,BITACORA!$B$4:$B$7322,"&lt;="&amp;$B$4)</f>
        <v>0</v>
      </c>
      <c r="AC494" s="165">
        <f>COUNTIFS(BITACORA!$C$4:$C$7322,$B$7:$B$501,BITACORA!$E$4:$E$7322,$E$6:$AM$6,BITACORA!$B$4:$B$7322,"&gt;="&amp;$B$3,BITACORA!$B$4:$B$7322,"&lt;="&amp;$B$4)</f>
        <v>0</v>
      </c>
      <c r="AD494" s="165">
        <f>COUNTIFS(BITACORA!$C$4:$C$7322,$B$7:$B$501,BITACORA!$E$4:$E$7322,$E$6:$AM$6,BITACORA!$B$4:$B$7322,"&gt;="&amp;$B$3,BITACORA!$B$4:$B$7322,"&lt;="&amp;$B$4)</f>
        <v>0</v>
      </c>
      <c r="AE494" s="165">
        <f>COUNTIFS(BITACORA!$C$4:$C$7322,$B$7:$B$501,BITACORA!$E$4:$E$7322,$E$6:$AM$6,BITACORA!$B$4:$B$7322,"&gt;="&amp;$B$3,BITACORA!$B$4:$B$7322,"&lt;="&amp;$B$4)</f>
        <v>0</v>
      </c>
      <c r="AF494" s="165">
        <f>COUNTIFS(BITACORA!$C$4:$C$7322,$B$7:$B$501,BITACORA!$E$4:$E$7322,$E$6:$AM$6,BITACORA!$B$4:$B$7322,"&gt;="&amp;$B$3,BITACORA!$B$4:$B$7322,"&lt;="&amp;$B$4)</f>
        <v>0</v>
      </c>
      <c r="AG494" s="165">
        <f>COUNTIFS(BITACORA!$C$4:$C$7322,$B$7:$B$501,BITACORA!$E$4:$E$7322,$E$6:$AM$6,BITACORA!$B$4:$B$7322,"&gt;="&amp;$B$3,BITACORA!$B$4:$B$7322,"&lt;="&amp;$B$4)</f>
        <v>0</v>
      </c>
      <c r="AH494" s="165">
        <f>COUNTIFS(BITACORA!$C$4:$C$7322,$B$7:$B$501,BITACORA!$E$4:$E$7322,$E$6:$AM$6,BITACORA!$B$4:$B$7322,"&gt;="&amp;$B$3,BITACORA!$B$4:$B$7322,"&lt;="&amp;$B$4)</f>
        <v>0</v>
      </c>
      <c r="AI494" s="165">
        <f>COUNTIFS(BITACORA!$C$4:$C$7322,$B$7:$B$501,BITACORA!$E$4:$E$7322,$E$6:$AM$6,BITACORA!$B$4:$B$7322,"&gt;="&amp;$B$3,BITACORA!$B$4:$B$7322,"&lt;="&amp;$B$4)</f>
        <v>0</v>
      </c>
      <c r="AJ494" s="165">
        <f>COUNTIFS(BITACORA!$C$4:$C$7322,$B$7:$B$501,BITACORA!$E$4:$E$7322,$E$6:$AM$6,BITACORA!$B$4:$B$7322,"&gt;="&amp;$B$3,BITACORA!$B$4:$B$7322,"&lt;="&amp;$B$4)</f>
        <v>0</v>
      </c>
      <c r="AK494" s="165">
        <f>COUNTIFS(BITACORA!$C$4:$C$7322,$B$7:$B$501,BITACORA!$E$4:$E$7322,$E$6:$AM$6,BITACORA!$B$4:$B$7322,"&gt;="&amp;$B$3,BITACORA!$B$4:$B$7322,"&lt;="&amp;$B$4)</f>
        <v>0</v>
      </c>
      <c r="AL494" s="165">
        <f>COUNTIFS(BITACORA!$C$4:$C$7322,$B$7:$B$501,BITACORA!$E$4:$E$7322,$E$6:$AM$6,BITACORA!$B$4:$B$7322,"&gt;="&amp;$B$3,BITACORA!$B$4:$B$7322,"&lt;="&amp;$B$4)</f>
        <v>0</v>
      </c>
      <c r="AM494" s="165">
        <f>COUNTIFS(BITACORA!$C$4:$C$7322,$B$7:$B$501,BITACORA!$E$4:$E$7322,$E$6:$AM$6,BITACORA!$B$4:$B$7322,"&gt;="&amp;$B$3,BITACORA!$B$4:$B$7322,"&lt;="&amp;$B$4)</f>
        <v>0</v>
      </c>
    </row>
    <row r="495" spans="1:39">
      <c r="A495" s="141"/>
      <c r="B495" s="165"/>
      <c r="C495" s="165"/>
      <c r="D495" s="164">
        <f t="shared" si="0"/>
        <v>0</v>
      </c>
      <c r="E495" s="165">
        <f>COUNTIFS(BITACORA!$C$4:$C$7322,$B$7:$B$501,BITACORA!$E$4:$E$7322,$E$6:$AM$6,BITACORA!$B$4:$B$7322,"&gt;="&amp;$B$3,BITACORA!$B$4:$B$7322,"&lt;="&amp;$B$4)</f>
        <v>0</v>
      </c>
      <c r="F495" s="165">
        <f>COUNTIFS(BITACORA!$C$4:$C$7322,$B$7:$B$501,BITACORA!$E$4:$E$7322,$E$6:$AM$6,BITACORA!$B$4:$B$7322,"&gt;="&amp;$B$3,BITACORA!$B$4:$B$7322,"&lt;="&amp;$B$4)</f>
        <v>0</v>
      </c>
      <c r="G495" s="165">
        <f>COUNTIFS(BITACORA!$C$4:$C$7322,$B$7:$B$501,BITACORA!$E$4:$E$7322,$E$6:$AM$6,BITACORA!$B$4:$B$7322,"&gt;="&amp;$B$3,BITACORA!$B$4:$B$7322,"&lt;="&amp;$B$4)</f>
        <v>0</v>
      </c>
      <c r="H495" s="165">
        <f>COUNTIFS(BITACORA!$C$4:$C$7322,$B$7:$B$501,BITACORA!$E$4:$E$7322,$E$6:$AM$6,BITACORA!$B$4:$B$7322,"&gt;="&amp;$B$3,BITACORA!$B$4:$B$7322,"&lt;="&amp;$B$4)</f>
        <v>0</v>
      </c>
      <c r="I495" s="165">
        <f>COUNTIFS(BITACORA!$C$4:$C$7322,$B$7:$B$501,BITACORA!$E$4:$E$7322,$E$6:$AM$6,BITACORA!$B$4:$B$7322,"&gt;="&amp;$B$3,BITACORA!$B$4:$B$7322,"&lt;="&amp;$B$4)</f>
        <v>0</v>
      </c>
      <c r="J495" s="165">
        <f>COUNTIFS(BITACORA!$C$4:$C$7322,$B$7:$B$501,BITACORA!$E$4:$E$7322,$E$6:$AM$6,BITACORA!$B$4:$B$7322,"&gt;="&amp;$B$3,BITACORA!$B$4:$B$7322,"&lt;="&amp;$B$4)</f>
        <v>0</v>
      </c>
      <c r="K495" s="165">
        <f>COUNTIFS(BITACORA!$C$4:$C$7322,$B$7:$B$501,BITACORA!$E$4:$E$7322,$E$6:$AM$6,BITACORA!$B$4:$B$7322,"&gt;="&amp;$B$3,BITACORA!$B$4:$B$7322,"&lt;="&amp;$B$4)</f>
        <v>0</v>
      </c>
      <c r="L495" s="165">
        <f>COUNTIFS(BITACORA!$C$4:$C$7322,$B$7:$B$501,BITACORA!$E$4:$E$7322,$E$6:$AM$6,BITACORA!$B$4:$B$7322,"&gt;="&amp;$B$3,BITACORA!$B$4:$B$7322,"&lt;="&amp;$B$4)</f>
        <v>0</v>
      </c>
      <c r="M495" s="165">
        <f>COUNTIFS(BITACORA!$C$4:$C$7322,$B$7:$B$501,BITACORA!$E$4:$E$7322,$E$6:$AM$6,BITACORA!$B$4:$B$7322,"&gt;="&amp;$B$3,BITACORA!$B$4:$B$7322,"&lt;="&amp;$B$4)</f>
        <v>0</v>
      </c>
      <c r="N495" s="165">
        <f>COUNTIFS(BITACORA!$C$4:$C$7322,$B$7:$B$501,BITACORA!$E$4:$E$7322,$E$6:$AM$6,BITACORA!$B$4:$B$7322,"&gt;="&amp;$B$3,BITACORA!$B$4:$B$7322,"&lt;="&amp;$B$4)</f>
        <v>0</v>
      </c>
      <c r="O495" s="165">
        <f>COUNTIFS(BITACORA!$C$4:$C$7322,$B$7:$B$501,BITACORA!$E$4:$E$7322,$E$6:$AM$6,BITACORA!$B$4:$B$7322,"&gt;="&amp;$B$3,BITACORA!$B$4:$B$7322,"&lt;="&amp;$B$4)</f>
        <v>0</v>
      </c>
      <c r="P495" s="165">
        <f>COUNTIFS(BITACORA!$C$4:$C$7322,$B$7:$B$501,BITACORA!$E$4:$E$7322,$E$6:$AM$6,BITACORA!$B$4:$B$7322,"&gt;="&amp;$B$3,BITACORA!$B$4:$B$7322,"&lt;="&amp;$B$4)</f>
        <v>0</v>
      </c>
      <c r="Q495" s="165">
        <f>COUNTIFS(BITACORA!$C$4:$C$7322,$B$7:$B$501,BITACORA!$E$4:$E$7322,$E$6:$AM$6,BITACORA!$B$4:$B$7322,"&gt;="&amp;$B$3,BITACORA!$B$4:$B$7322,"&lt;="&amp;$B$4)</f>
        <v>0</v>
      </c>
      <c r="R495" s="165">
        <f>COUNTIFS(BITACORA!$C$4:$C$7322,$B$7:$B$501,BITACORA!$E$4:$E$7322,$E$6:$AM$6,BITACORA!$B$4:$B$7322,"&gt;="&amp;$B$3,BITACORA!$B$4:$B$7322,"&lt;="&amp;$B$4)</f>
        <v>0</v>
      </c>
      <c r="S495" s="165">
        <f>COUNTIFS(BITACORA!$C$4:$C$7322,$B$7:$B$501,BITACORA!$E$4:$E$7322,$E$6:$AM$6,BITACORA!$B$4:$B$7322,"&gt;="&amp;$B$3,BITACORA!$B$4:$B$7322,"&lt;="&amp;$B$4)</f>
        <v>0</v>
      </c>
      <c r="T495" s="165">
        <f>COUNTIFS(BITACORA!$C$4:$C$7322,$B$7:$B$501,BITACORA!$E$4:$E$7322,$E$6:$AM$6,BITACORA!$B$4:$B$7322,"&gt;="&amp;$B$3,BITACORA!$B$4:$B$7322,"&lt;="&amp;$B$4)</f>
        <v>0</v>
      </c>
      <c r="U495" s="165">
        <f>COUNTIFS(BITACORA!$C$4:$C$7322,$B$7:$B$501,BITACORA!$E$4:$E$7322,$E$6:$AM$6,BITACORA!$B$4:$B$7322,"&gt;="&amp;$B$3,BITACORA!$B$4:$B$7322,"&lt;="&amp;$B$4)</f>
        <v>0</v>
      </c>
      <c r="V495" s="165">
        <f>COUNTIFS(BITACORA!$C$4:$C$7322,$B$7:$B$501,BITACORA!$E$4:$E$7322,$E$6:$AM$6,BITACORA!$B$4:$B$7322,"&gt;="&amp;$B$3,BITACORA!$B$4:$B$7322,"&lt;="&amp;$B$4)</f>
        <v>0</v>
      </c>
      <c r="W495" s="165">
        <f>COUNTIFS(BITACORA!$C$4:$C$7322,$B$7:$B$501,BITACORA!$E$4:$E$7322,$E$6:$AM$6,BITACORA!$B$4:$B$7322,"&gt;="&amp;$B$3,BITACORA!$B$4:$B$7322,"&lt;="&amp;$B$4)</f>
        <v>0</v>
      </c>
      <c r="X495" s="165">
        <f>COUNTIFS(BITACORA!$C$4:$C$7322,$B$7:$B$501,BITACORA!$E$4:$E$7322,$E$6:$AM$6,BITACORA!$B$4:$B$7322,"&gt;="&amp;$B$3,BITACORA!$B$4:$B$7322,"&lt;="&amp;$B$4)</f>
        <v>0</v>
      </c>
      <c r="Y495" s="165">
        <f>COUNTIFS(BITACORA!$C$4:$C$7322,$B$7:$B$501,BITACORA!$E$4:$E$7322,$E$6:$AM$6,BITACORA!$B$4:$B$7322,"&gt;="&amp;$B$3,BITACORA!$B$4:$B$7322,"&lt;="&amp;$B$4)</f>
        <v>0</v>
      </c>
      <c r="Z495" s="165">
        <f>COUNTIFS(BITACORA!$C$4:$C$7322,$B$7:$B$501,BITACORA!$E$4:$E$7322,$E$6:$AM$6,BITACORA!$B$4:$B$7322,"&gt;="&amp;$B$3,BITACORA!$B$4:$B$7322,"&lt;="&amp;$B$4)</f>
        <v>0</v>
      </c>
      <c r="AA495" s="165">
        <f>COUNTIFS(BITACORA!$C$4:$C$7322,$B$7:$B$501,BITACORA!$E$4:$E$7322,$E$6:$AM$6,BITACORA!$B$4:$B$7322,"&gt;="&amp;$B$3,BITACORA!$B$4:$B$7322,"&lt;="&amp;$B$4)</f>
        <v>0</v>
      </c>
      <c r="AB495" s="165">
        <f>COUNTIFS(BITACORA!$C$4:$C$7322,$B$7:$B$501,BITACORA!$E$4:$E$7322,$E$6:$AM$6,BITACORA!$B$4:$B$7322,"&gt;="&amp;$B$3,BITACORA!$B$4:$B$7322,"&lt;="&amp;$B$4)</f>
        <v>0</v>
      </c>
      <c r="AC495" s="165">
        <f>COUNTIFS(BITACORA!$C$4:$C$7322,$B$7:$B$501,BITACORA!$E$4:$E$7322,$E$6:$AM$6,BITACORA!$B$4:$B$7322,"&gt;="&amp;$B$3,BITACORA!$B$4:$B$7322,"&lt;="&amp;$B$4)</f>
        <v>0</v>
      </c>
      <c r="AD495" s="165">
        <f>COUNTIFS(BITACORA!$C$4:$C$7322,$B$7:$B$501,BITACORA!$E$4:$E$7322,$E$6:$AM$6,BITACORA!$B$4:$B$7322,"&gt;="&amp;$B$3,BITACORA!$B$4:$B$7322,"&lt;="&amp;$B$4)</f>
        <v>0</v>
      </c>
      <c r="AE495" s="165">
        <f>COUNTIFS(BITACORA!$C$4:$C$7322,$B$7:$B$501,BITACORA!$E$4:$E$7322,$E$6:$AM$6,BITACORA!$B$4:$B$7322,"&gt;="&amp;$B$3,BITACORA!$B$4:$B$7322,"&lt;="&amp;$B$4)</f>
        <v>0</v>
      </c>
      <c r="AF495" s="165">
        <f>COUNTIFS(BITACORA!$C$4:$C$7322,$B$7:$B$501,BITACORA!$E$4:$E$7322,$E$6:$AM$6,BITACORA!$B$4:$B$7322,"&gt;="&amp;$B$3,BITACORA!$B$4:$B$7322,"&lt;="&amp;$B$4)</f>
        <v>0</v>
      </c>
      <c r="AG495" s="165">
        <f>COUNTIFS(BITACORA!$C$4:$C$7322,$B$7:$B$501,BITACORA!$E$4:$E$7322,$E$6:$AM$6,BITACORA!$B$4:$B$7322,"&gt;="&amp;$B$3,BITACORA!$B$4:$B$7322,"&lt;="&amp;$B$4)</f>
        <v>0</v>
      </c>
      <c r="AH495" s="165">
        <f>COUNTIFS(BITACORA!$C$4:$C$7322,$B$7:$B$501,BITACORA!$E$4:$E$7322,$E$6:$AM$6,BITACORA!$B$4:$B$7322,"&gt;="&amp;$B$3,BITACORA!$B$4:$B$7322,"&lt;="&amp;$B$4)</f>
        <v>0</v>
      </c>
      <c r="AI495" s="165">
        <f>COUNTIFS(BITACORA!$C$4:$C$7322,$B$7:$B$501,BITACORA!$E$4:$E$7322,$E$6:$AM$6,BITACORA!$B$4:$B$7322,"&gt;="&amp;$B$3,BITACORA!$B$4:$B$7322,"&lt;="&amp;$B$4)</f>
        <v>0</v>
      </c>
      <c r="AJ495" s="165">
        <f>COUNTIFS(BITACORA!$C$4:$C$7322,$B$7:$B$501,BITACORA!$E$4:$E$7322,$E$6:$AM$6,BITACORA!$B$4:$B$7322,"&gt;="&amp;$B$3,BITACORA!$B$4:$B$7322,"&lt;="&amp;$B$4)</f>
        <v>0</v>
      </c>
      <c r="AK495" s="165">
        <f>COUNTIFS(BITACORA!$C$4:$C$7322,$B$7:$B$501,BITACORA!$E$4:$E$7322,$E$6:$AM$6,BITACORA!$B$4:$B$7322,"&gt;="&amp;$B$3,BITACORA!$B$4:$B$7322,"&lt;="&amp;$B$4)</f>
        <v>0</v>
      </c>
      <c r="AL495" s="165">
        <f>COUNTIFS(BITACORA!$C$4:$C$7322,$B$7:$B$501,BITACORA!$E$4:$E$7322,$E$6:$AM$6,BITACORA!$B$4:$B$7322,"&gt;="&amp;$B$3,BITACORA!$B$4:$B$7322,"&lt;="&amp;$B$4)</f>
        <v>0</v>
      </c>
      <c r="AM495" s="165">
        <f>COUNTIFS(BITACORA!$C$4:$C$7322,$B$7:$B$501,BITACORA!$E$4:$E$7322,$E$6:$AM$6,BITACORA!$B$4:$B$7322,"&gt;="&amp;$B$3,BITACORA!$B$4:$B$7322,"&lt;="&amp;$B$4)</f>
        <v>0</v>
      </c>
    </row>
    <row r="496" spans="1:39">
      <c r="A496" s="141"/>
      <c r="B496" s="165"/>
      <c r="C496" s="165"/>
      <c r="D496" s="164">
        <f t="shared" si="0"/>
        <v>0</v>
      </c>
      <c r="E496" s="165">
        <f>COUNTIFS(BITACORA!$C$4:$C$7322,$B$7:$B$501,BITACORA!$E$4:$E$7322,$E$6:$AM$6,BITACORA!$B$4:$B$7322,"&gt;="&amp;$B$3,BITACORA!$B$4:$B$7322,"&lt;="&amp;$B$4)</f>
        <v>0</v>
      </c>
      <c r="F496" s="165">
        <f>COUNTIFS(BITACORA!$C$4:$C$7322,$B$7:$B$501,BITACORA!$E$4:$E$7322,$E$6:$AM$6,BITACORA!$B$4:$B$7322,"&gt;="&amp;$B$3,BITACORA!$B$4:$B$7322,"&lt;="&amp;$B$4)</f>
        <v>0</v>
      </c>
      <c r="G496" s="165">
        <f>COUNTIFS(BITACORA!$C$4:$C$7322,$B$7:$B$501,BITACORA!$E$4:$E$7322,$E$6:$AM$6,BITACORA!$B$4:$B$7322,"&gt;="&amp;$B$3,BITACORA!$B$4:$B$7322,"&lt;="&amp;$B$4)</f>
        <v>0</v>
      </c>
      <c r="H496" s="165">
        <f>COUNTIFS(BITACORA!$C$4:$C$7322,$B$7:$B$501,BITACORA!$E$4:$E$7322,$E$6:$AM$6,BITACORA!$B$4:$B$7322,"&gt;="&amp;$B$3,BITACORA!$B$4:$B$7322,"&lt;="&amp;$B$4)</f>
        <v>0</v>
      </c>
      <c r="I496" s="165">
        <f>COUNTIFS(BITACORA!$C$4:$C$7322,$B$7:$B$501,BITACORA!$E$4:$E$7322,$E$6:$AM$6,BITACORA!$B$4:$B$7322,"&gt;="&amp;$B$3,BITACORA!$B$4:$B$7322,"&lt;="&amp;$B$4)</f>
        <v>0</v>
      </c>
      <c r="J496" s="165">
        <f>COUNTIFS(BITACORA!$C$4:$C$7322,$B$7:$B$501,BITACORA!$E$4:$E$7322,$E$6:$AM$6,BITACORA!$B$4:$B$7322,"&gt;="&amp;$B$3,BITACORA!$B$4:$B$7322,"&lt;="&amp;$B$4)</f>
        <v>0</v>
      </c>
      <c r="K496" s="165">
        <f>COUNTIFS(BITACORA!$C$4:$C$7322,$B$7:$B$501,BITACORA!$E$4:$E$7322,$E$6:$AM$6,BITACORA!$B$4:$B$7322,"&gt;="&amp;$B$3,BITACORA!$B$4:$B$7322,"&lt;="&amp;$B$4)</f>
        <v>0</v>
      </c>
      <c r="L496" s="165">
        <f>COUNTIFS(BITACORA!$C$4:$C$7322,$B$7:$B$501,BITACORA!$E$4:$E$7322,$E$6:$AM$6,BITACORA!$B$4:$B$7322,"&gt;="&amp;$B$3,BITACORA!$B$4:$B$7322,"&lt;="&amp;$B$4)</f>
        <v>0</v>
      </c>
      <c r="M496" s="165">
        <f>COUNTIFS(BITACORA!$C$4:$C$7322,$B$7:$B$501,BITACORA!$E$4:$E$7322,$E$6:$AM$6,BITACORA!$B$4:$B$7322,"&gt;="&amp;$B$3,BITACORA!$B$4:$B$7322,"&lt;="&amp;$B$4)</f>
        <v>0</v>
      </c>
      <c r="N496" s="165">
        <f>COUNTIFS(BITACORA!$C$4:$C$7322,$B$7:$B$501,BITACORA!$E$4:$E$7322,$E$6:$AM$6,BITACORA!$B$4:$B$7322,"&gt;="&amp;$B$3,BITACORA!$B$4:$B$7322,"&lt;="&amp;$B$4)</f>
        <v>0</v>
      </c>
      <c r="O496" s="165">
        <f>COUNTIFS(BITACORA!$C$4:$C$7322,$B$7:$B$501,BITACORA!$E$4:$E$7322,$E$6:$AM$6,BITACORA!$B$4:$B$7322,"&gt;="&amp;$B$3,BITACORA!$B$4:$B$7322,"&lt;="&amp;$B$4)</f>
        <v>0</v>
      </c>
      <c r="P496" s="165">
        <f>COUNTIFS(BITACORA!$C$4:$C$7322,$B$7:$B$501,BITACORA!$E$4:$E$7322,$E$6:$AM$6,BITACORA!$B$4:$B$7322,"&gt;="&amp;$B$3,BITACORA!$B$4:$B$7322,"&lt;="&amp;$B$4)</f>
        <v>0</v>
      </c>
      <c r="Q496" s="165">
        <f>COUNTIFS(BITACORA!$C$4:$C$7322,$B$7:$B$501,BITACORA!$E$4:$E$7322,$E$6:$AM$6,BITACORA!$B$4:$B$7322,"&gt;="&amp;$B$3,BITACORA!$B$4:$B$7322,"&lt;="&amp;$B$4)</f>
        <v>0</v>
      </c>
      <c r="R496" s="165">
        <f>COUNTIFS(BITACORA!$C$4:$C$7322,$B$7:$B$501,BITACORA!$E$4:$E$7322,$E$6:$AM$6,BITACORA!$B$4:$B$7322,"&gt;="&amp;$B$3,BITACORA!$B$4:$B$7322,"&lt;="&amp;$B$4)</f>
        <v>0</v>
      </c>
      <c r="S496" s="165">
        <f>COUNTIFS(BITACORA!$C$4:$C$7322,$B$7:$B$501,BITACORA!$E$4:$E$7322,$E$6:$AM$6,BITACORA!$B$4:$B$7322,"&gt;="&amp;$B$3,BITACORA!$B$4:$B$7322,"&lt;="&amp;$B$4)</f>
        <v>0</v>
      </c>
      <c r="T496" s="165">
        <f>COUNTIFS(BITACORA!$C$4:$C$7322,$B$7:$B$501,BITACORA!$E$4:$E$7322,$E$6:$AM$6,BITACORA!$B$4:$B$7322,"&gt;="&amp;$B$3,BITACORA!$B$4:$B$7322,"&lt;="&amp;$B$4)</f>
        <v>0</v>
      </c>
      <c r="U496" s="165">
        <f>COUNTIFS(BITACORA!$C$4:$C$7322,$B$7:$B$501,BITACORA!$E$4:$E$7322,$E$6:$AM$6,BITACORA!$B$4:$B$7322,"&gt;="&amp;$B$3,BITACORA!$B$4:$B$7322,"&lt;="&amp;$B$4)</f>
        <v>0</v>
      </c>
      <c r="V496" s="165">
        <f>COUNTIFS(BITACORA!$C$4:$C$7322,$B$7:$B$501,BITACORA!$E$4:$E$7322,$E$6:$AM$6,BITACORA!$B$4:$B$7322,"&gt;="&amp;$B$3,BITACORA!$B$4:$B$7322,"&lt;="&amp;$B$4)</f>
        <v>0</v>
      </c>
      <c r="W496" s="165">
        <f>COUNTIFS(BITACORA!$C$4:$C$7322,$B$7:$B$501,BITACORA!$E$4:$E$7322,$E$6:$AM$6,BITACORA!$B$4:$B$7322,"&gt;="&amp;$B$3,BITACORA!$B$4:$B$7322,"&lt;="&amp;$B$4)</f>
        <v>0</v>
      </c>
      <c r="X496" s="165">
        <f>COUNTIFS(BITACORA!$C$4:$C$7322,$B$7:$B$501,BITACORA!$E$4:$E$7322,$E$6:$AM$6,BITACORA!$B$4:$B$7322,"&gt;="&amp;$B$3,BITACORA!$B$4:$B$7322,"&lt;="&amp;$B$4)</f>
        <v>0</v>
      </c>
      <c r="Y496" s="165">
        <f>COUNTIFS(BITACORA!$C$4:$C$7322,$B$7:$B$501,BITACORA!$E$4:$E$7322,$E$6:$AM$6,BITACORA!$B$4:$B$7322,"&gt;="&amp;$B$3,BITACORA!$B$4:$B$7322,"&lt;="&amp;$B$4)</f>
        <v>0</v>
      </c>
      <c r="Z496" s="165">
        <f>COUNTIFS(BITACORA!$C$4:$C$7322,$B$7:$B$501,BITACORA!$E$4:$E$7322,$E$6:$AM$6,BITACORA!$B$4:$B$7322,"&gt;="&amp;$B$3,BITACORA!$B$4:$B$7322,"&lt;="&amp;$B$4)</f>
        <v>0</v>
      </c>
      <c r="AA496" s="165">
        <f>COUNTIFS(BITACORA!$C$4:$C$7322,$B$7:$B$501,BITACORA!$E$4:$E$7322,$E$6:$AM$6,BITACORA!$B$4:$B$7322,"&gt;="&amp;$B$3,BITACORA!$B$4:$B$7322,"&lt;="&amp;$B$4)</f>
        <v>0</v>
      </c>
      <c r="AB496" s="165">
        <f>COUNTIFS(BITACORA!$C$4:$C$7322,$B$7:$B$501,BITACORA!$E$4:$E$7322,$E$6:$AM$6,BITACORA!$B$4:$B$7322,"&gt;="&amp;$B$3,BITACORA!$B$4:$B$7322,"&lt;="&amp;$B$4)</f>
        <v>0</v>
      </c>
      <c r="AC496" s="165">
        <f>COUNTIFS(BITACORA!$C$4:$C$7322,$B$7:$B$501,BITACORA!$E$4:$E$7322,$E$6:$AM$6,BITACORA!$B$4:$B$7322,"&gt;="&amp;$B$3,BITACORA!$B$4:$B$7322,"&lt;="&amp;$B$4)</f>
        <v>0</v>
      </c>
      <c r="AD496" s="165">
        <f>COUNTIFS(BITACORA!$C$4:$C$7322,$B$7:$B$501,BITACORA!$E$4:$E$7322,$E$6:$AM$6,BITACORA!$B$4:$B$7322,"&gt;="&amp;$B$3,BITACORA!$B$4:$B$7322,"&lt;="&amp;$B$4)</f>
        <v>0</v>
      </c>
      <c r="AE496" s="165">
        <f>COUNTIFS(BITACORA!$C$4:$C$7322,$B$7:$B$501,BITACORA!$E$4:$E$7322,$E$6:$AM$6,BITACORA!$B$4:$B$7322,"&gt;="&amp;$B$3,BITACORA!$B$4:$B$7322,"&lt;="&amp;$B$4)</f>
        <v>0</v>
      </c>
      <c r="AF496" s="165">
        <f>COUNTIFS(BITACORA!$C$4:$C$7322,$B$7:$B$501,BITACORA!$E$4:$E$7322,$E$6:$AM$6,BITACORA!$B$4:$B$7322,"&gt;="&amp;$B$3,BITACORA!$B$4:$B$7322,"&lt;="&amp;$B$4)</f>
        <v>0</v>
      </c>
      <c r="AG496" s="165">
        <f>COUNTIFS(BITACORA!$C$4:$C$7322,$B$7:$B$501,BITACORA!$E$4:$E$7322,$E$6:$AM$6,BITACORA!$B$4:$B$7322,"&gt;="&amp;$B$3,BITACORA!$B$4:$B$7322,"&lt;="&amp;$B$4)</f>
        <v>0</v>
      </c>
      <c r="AH496" s="165">
        <f>COUNTIFS(BITACORA!$C$4:$C$7322,$B$7:$B$501,BITACORA!$E$4:$E$7322,$E$6:$AM$6,BITACORA!$B$4:$B$7322,"&gt;="&amp;$B$3,BITACORA!$B$4:$B$7322,"&lt;="&amp;$B$4)</f>
        <v>0</v>
      </c>
      <c r="AI496" s="165">
        <f>COUNTIFS(BITACORA!$C$4:$C$7322,$B$7:$B$501,BITACORA!$E$4:$E$7322,$E$6:$AM$6,BITACORA!$B$4:$B$7322,"&gt;="&amp;$B$3,BITACORA!$B$4:$B$7322,"&lt;="&amp;$B$4)</f>
        <v>0</v>
      </c>
      <c r="AJ496" s="165">
        <f>COUNTIFS(BITACORA!$C$4:$C$7322,$B$7:$B$501,BITACORA!$E$4:$E$7322,$E$6:$AM$6,BITACORA!$B$4:$B$7322,"&gt;="&amp;$B$3,BITACORA!$B$4:$B$7322,"&lt;="&amp;$B$4)</f>
        <v>0</v>
      </c>
      <c r="AK496" s="165">
        <f>COUNTIFS(BITACORA!$C$4:$C$7322,$B$7:$B$501,BITACORA!$E$4:$E$7322,$E$6:$AM$6,BITACORA!$B$4:$B$7322,"&gt;="&amp;$B$3,BITACORA!$B$4:$B$7322,"&lt;="&amp;$B$4)</f>
        <v>0</v>
      </c>
      <c r="AL496" s="165">
        <f>COUNTIFS(BITACORA!$C$4:$C$7322,$B$7:$B$501,BITACORA!$E$4:$E$7322,$E$6:$AM$6,BITACORA!$B$4:$B$7322,"&gt;="&amp;$B$3,BITACORA!$B$4:$B$7322,"&lt;="&amp;$B$4)</f>
        <v>0</v>
      </c>
      <c r="AM496" s="165">
        <f>COUNTIFS(BITACORA!$C$4:$C$7322,$B$7:$B$501,BITACORA!$E$4:$E$7322,$E$6:$AM$6,BITACORA!$B$4:$B$7322,"&gt;="&amp;$B$3,BITACORA!$B$4:$B$7322,"&lt;="&amp;$B$4)</f>
        <v>0</v>
      </c>
    </row>
    <row r="497" spans="1:39">
      <c r="A497" s="141"/>
      <c r="B497" s="165"/>
      <c r="C497" s="165"/>
      <c r="D497" s="164">
        <f t="shared" si="0"/>
        <v>0</v>
      </c>
      <c r="E497" s="165">
        <f>COUNTIFS(BITACORA!$C$4:$C$7322,$B$7:$B$501,BITACORA!$E$4:$E$7322,$E$6:$AM$6,BITACORA!$B$4:$B$7322,"&gt;="&amp;$B$3,BITACORA!$B$4:$B$7322,"&lt;="&amp;$B$4)</f>
        <v>0</v>
      </c>
      <c r="F497" s="165">
        <f>COUNTIFS(BITACORA!$C$4:$C$7322,$B$7:$B$501,BITACORA!$E$4:$E$7322,$E$6:$AM$6,BITACORA!$B$4:$B$7322,"&gt;="&amp;$B$3,BITACORA!$B$4:$B$7322,"&lt;="&amp;$B$4)</f>
        <v>0</v>
      </c>
      <c r="G497" s="165">
        <f>COUNTIFS(BITACORA!$C$4:$C$7322,$B$7:$B$501,BITACORA!$E$4:$E$7322,$E$6:$AM$6,BITACORA!$B$4:$B$7322,"&gt;="&amp;$B$3,BITACORA!$B$4:$B$7322,"&lt;="&amp;$B$4)</f>
        <v>0</v>
      </c>
      <c r="H497" s="165">
        <f>COUNTIFS(BITACORA!$C$4:$C$7322,$B$7:$B$501,BITACORA!$E$4:$E$7322,$E$6:$AM$6,BITACORA!$B$4:$B$7322,"&gt;="&amp;$B$3,BITACORA!$B$4:$B$7322,"&lt;="&amp;$B$4)</f>
        <v>0</v>
      </c>
      <c r="I497" s="165">
        <f>COUNTIFS(BITACORA!$C$4:$C$7322,$B$7:$B$501,BITACORA!$E$4:$E$7322,$E$6:$AM$6,BITACORA!$B$4:$B$7322,"&gt;="&amp;$B$3,BITACORA!$B$4:$B$7322,"&lt;="&amp;$B$4)</f>
        <v>0</v>
      </c>
      <c r="J497" s="165">
        <f>COUNTIFS(BITACORA!$C$4:$C$7322,$B$7:$B$501,BITACORA!$E$4:$E$7322,$E$6:$AM$6,BITACORA!$B$4:$B$7322,"&gt;="&amp;$B$3,BITACORA!$B$4:$B$7322,"&lt;="&amp;$B$4)</f>
        <v>0</v>
      </c>
      <c r="K497" s="165">
        <f>COUNTIFS(BITACORA!$C$4:$C$7322,$B$7:$B$501,BITACORA!$E$4:$E$7322,$E$6:$AM$6,BITACORA!$B$4:$B$7322,"&gt;="&amp;$B$3,BITACORA!$B$4:$B$7322,"&lt;="&amp;$B$4)</f>
        <v>0</v>
      </c>
      <c r="L497" s="165">
        <f>COUNTIFS(BITACORA!$C$4:$C$7322,$B$7:$B$501,BITACORA!$E$4:$E$7322,$E$6:$AM$6,BITACORA!$B$4:$B$7322,"&gt;="&amp;$B$3,BITACORA!$B$4:$B$7322,"&lt;="&amp;$B$4)</f>
        <v>0</v>
      </c>
      <c r="M497" s="165">
        <f>COUNTIFS(BITACORA!$C$4:$C$7322,$B$7:$B$501,BITACORA!$E$4:$E$7322,$E$6:$AM$6,BITACORA!$B$4:$B$7322,"&gt;="&amp;$B$3,BITACORA!$B$4:$B$7322,"&lt;="&amp;$B$4)</f>
        <v>0</v>
      </c>
      <c r="N497" s="165">
        <f>COUNTIFS(BITACORA!$C$4:$C$7322,$B$7:$B$501,BITACORA!$E$4:$E$7322,$E$6:$AM$6,BITACORA!$B$4:$B$7322,"&gt;="&amp;$B$3,BITACORA!$B$4:$B$7322,"&lt;="&amp;$B$4)</f>
        <v>0</v>
      </c>
      <c r="O497" s="165">
        <f>COUNTIFS(BITACORA!$C$4:$C$7322,$B$7:$B$501,BITACORA!$E$4:$E$7322,$E$6:$AM$6,BITACORA!$B$4:$B$7322,"&gt;="&amp;$B$3,BITACORA!$B$4:$B$7322,"&lt;="&amp;$B$4)</f>
        <v>0</v>
      </c>
      <c r="P497" s="165">
        <f>COUNTIFS(BITACORA!$C$4:$C$7322,$B$7:$B$501,BITACORA!$E$4:$E$7322,$E$6:$AM$6,BITACORA!$B$4:$B$7322,"&gt;="&amp;$B$3,BITACORA!$B$4:$B$7322,"&lt;="&amp;$B$4)</f>
        <v>0</v>
      </c>
      <c r="Q497" s="165">
        <f>COUNTIFS(BITACORA!$C$4:$C$7322,$B$7:$B$501,BITACORA!$E$4:$E$7322,$E$6:$AM$6,BITACORA!$B$4:$B$7322,"&gt;="&amp;$B$3,BITACORA!$B$4:$B$7322,"&lt;="&amp;$B$4)</f>
        <v>0</v>
      </c>
      <c r="R497" s="165">
        <f>COUNTIFS(BITACORA!$C$4:$C$7322,$B$7:$B$501,BITACORA!$E$4:$E$7322,$E$6:$AM$6,BITACORA!$B$4:$B$7322,"&gt;="&amp;$B$3,BITACORA!$B$4:$B$7322,"&lt;="&amp;$B$4)</f>
        <v>0</v>
      </c>
      <c r="S497" s="165">
        <f>COUNTIFS(BITACORA!$C$4:$C$7322,$B$7:$B$501,BITACORA!$E$4:$E$7322,$E$6:$AM$6,BITACORA!$B$4:$B$7322,"&gt;="&amp;$B$3,BITACORA!$B$4:$B$7322,"&lt;="&amp;$B$4)</f>
        <v>0</v>
      </c>
      <c r="T497" s="165">
        <f>COUNTIFS(BITACORA!$C$4:$C$7322,$B$7:$B$501,BITACORA!$E$4:$E$7322,$E$6:$AM$6,BITACORA!$B$4:$B$7322,"&gt;="&amp;$B$3,BITACORA!$B$4:$B$7322,"&lt;="&amp;$B$4)</f>
        <v>0</v>
      </c>
      <c r="U497" s="165">
        <f>COUNTIFS(BITACORA!$C$4:$C$7322,$B$7:$B$501,BITACORA!$E$4:$E$7322,$E$6:$AM$6,BITACORA!$B$4:$B$7322,"&gt;="&amp;$B$3,BITACORA!$B$4:$B$7322,"&lt;="&amp;$B$4)</f>
        <v>0</v>
      </c>
      <c r="V497" s="165">
        <f>COUNTIFS(BITACORA!$C$4:$C$7322,$B$7:$B$501,BITACORA!$E$4:$E$7322,$E$6:$AM$6,BITACORA!$B$4:$B$7322,"&gt;="&amp;$B$3,BITACORA!$B$4:$B$7322,"&lt;="&amp;$B$4)</f>
        <v>0</v>
      </c>
      <c r="W497" s="165">
        <f>COUNTIFS(BITACORA!$C$4:$C$7322,$B$7:$B$501,BITACORA!$E$4:$E$7322,$E$6:$AM$6,BITACORA!$B$4:$B$7322,"&gt;="&amp;$B$3,BITACORA!$B$4:$B$7322,"&lt;="&amp;$B$4)</f>
        <v>0</v>
      </c>
      <c r="X497" s="165">
        <f>COUNTIFS(BITACORA!$C$4:$C$7322,$B$7:$B$501,BITACORA!$E$4:$E$7322,$E$6:$AM$6,BITACORA!$B$4:$B$7322,"&gt;="&amp;$B$3,BITACORA!$B$4:$B$7322,"&lt;="&amp;$B$4)</f>
        <v>0</v>
      </c>
      <c r="Y497" s="165">
        <f>COUNTIFS(BITACORA!$C$4:$C$7322,$B$7:$B$501,BITACORA!$E$4:$E$7322,$E$6:$AM$6,BITACORA!$B$4:$B$7322,"&gt;="&amp;$B$3,BITACORA!$B$4:$B$7322,"&lt;="&amp;$B$4)</f>
        <v>0</v>
      </c>
      <c r="Z497" s="165">
        <f>COUNTIFS(BITACORA!$C$4:$C$7322,$B$7:$B$501,BITACORA!$E$4:$E$7322,$E$6:$AM$6,BITACORA!$B$4:$B$7322,"&gt;="&amp;$B$3,BITACORA!$B$4:$B$7322,"&lt;="&amp;$B$4)</f>
        <v>0</v>
      </c>
      <c r="AA497" s="165">
        <f>COUNTIFS(BITACORA!$C$4:$C$7322,$B$7:$B$501,BITACORA!$E$4:$E$7322,$E$6:$AM$6,BITACORA!$B$4:$B$7322,"&gt;="&amp;$B$3,BITACORA!$B$4:$B$7322,"&lt;="&amp;$B$4)</f>
        <v>0</v>
      </c>
      <c r="AB497" s="165">
        <f>COUNTIFS(BITACORA!$C$4:$C$7322,$B$7:$B$501,BITACORA!$E$4:$E$7322,$E$6:$AM$6,BITACORA!$B$4:$B$7322,"&gt;="&amp;$B$3,BITACORA!$B$4:$B$7322,"&lt;="&amp;$B$4)</f>
        <v>0</v>
      </c>
      <c r="AC497" s="165">
        <f>COUNTIFS(BITACORA!$C$4:$C$7322,$B$7:$B$501,BITACORA!$E$4:$E$7322,$E$6:$AM$6,BITACORA!$B$4:$B$7322,"&gt;="&amp;$B$3,BITACORA!$B$4:$B$7322,"&lt;="&amp;$B$4)</f>
        <v>0</v>
      </c>
      <c r="AD497" s="165">
        <f>COUNTIFS(BITACORA!$C$4:$C$7322,$B$7:$B$501,BITACORA!$E$4:$E$7322,$E$6:$AM$6,BITACORA!$B$4:$B$7322,"&gt;="&amp;$B$3,BITACORA!$B$4:$B$7322,"&lt;="&amp;$B$4)</f>
        <v>0</v>
      </c>
      <c r="AE497" s="165">
        <f>COUNTIFS(BITACORA!$C$4:$C$7322,$B$7:$B$501,BITACORA!$E$4:$E$7322,$E$6:$AM$6,BITACORA!$B$4:$B$7322,"&gt;="&amp;$B$3,BITACORA!$B$4:$B$7322,"&lt;="&amp;$B$4)</f>
        <v>0</v>
      </c>
      <c r="AF497" s="165">
        <f>COUNTIFS(BITACORA!$C$4:$C$7322,$B$7:$B$501,BITACORA!$E$4:$E$7322,$E$6:$AM$6,BITACORA!$B$4:$B$7322,"&gt;="&amp;$B$3,BITACORA!$B$4:$B$7322,"&lt;="&amp;$B$4)</f>
        <v>0</v>
      </c>
      <c r="AG497" s="165">
        <f>COUNTIFS(BITACORA!$C$4:$C$7322,$B$7:$B$501,BITACORA!$E$4:$E$7322,$E$6:$AM$6,BITACORA!$B$4:$B$7322,"&gt;="&amp;$B$3,BITACORA!$B$4:$B$7322,"&lt;="&amp;$B$4)</f>
        <v>0</v>
      </c>
      <c r="AH497" s="165">
        <f>COUNTIFS(BITACORA!$C$4:$C$7322,$B$7:$B$501,BITACORA!$E$4:$E$7322,$E$6:$AM$6,BITACORA!$B$4:$B$7322,"&gt;="&amp;$B$3,BITACORA!$B$4:$B$7322,"&lt;="&amp;$B$4)</f>
        <v>0</v>
      </c>
      <c r="AI497" s="165">
        <f>COUNTIFS(BITACORA!$C$4:$C$7322,$B$7:$B$501,BITACORA!$E$4:$E$7322,$E$6:$AM$6,BITACORA!$B$4:$B$7322,"&gt;="&amp;$B$3,BITACORA!$B$4:$B$7322,"&lt;="&amp;$B$4)</f>
        <v>0</v>
      </c>
      <c r="AJ497" s="165">
        <f>COUNTIFS(BITACORA!$C$4:$C$7322,$B$7:$B$501,BITACORA!$E$4:$E$7322,$E$6:$AM$6,BITACORA!$B$4:$B$7322,"&gt;="&amp;$B$3,BITACORA!$B$4:$B$7322,"&lt;="&amp;$B$4)</f>
        <v>0</v>
      </c>
      <c r="AK497" s="165">
        <f>COUNTIFS(BITACORA!$C$4:$C$7322,$B$7:$B$501,BITACORA!$E$4:$E$7322,$E$6:$AM$6,BITACORA!$B$4:$B$7322,"&gt;="&amp;$B$3,BITACORA!$B$4:$B$7322,"&lt;="&amp;$B$4)</f>
        <v>0</v>
      </c>
      <c r="AL497" s="165">
        <f>COUNTIFS(BITACORA!$C$4:$C$7322,$B$7:$B$501,BITACORA!$E$4:$E$7322,$E$6:$AM$6,BITACORA!$B$4:$B$7322,"&gt;="&amp;$B$3,BITACORA!$B$4:$B$7322,"&lt;="&amp;$B$4)</f>
        <v>0</v>
      </c>
      <c r="AM497" s="165">
        <f>COUNTIFS(BITACORA!$C$4:$C$7322,$B$7:$B$501,BITACORA!$E$4:$E$7322,$E$6:$AM$6,BITACORA!$B$4:$B$7322,"&gt;="&amp;$B$3,BITACORA!$B$4:$B$7322,"&lt;="&amp;$B$4)</f>
        <v>0</v>
      </c>
    </row>
    <row r="498" spans="1:39">
      <c r="A498" s="141"/>
      <c r="B498" s="165"/>
      <c r="C498" s="165"/>
      <c r="D498" s="164">
        <f t="shared" si="0"/>
        <v>0</v>
      </c>
      <c r="E498" s="165">
        <f>COUNTIFS(BITACORA!$C$4:$C$7322,$B$7:$B$501,BITACORA!$E$4:$E$7322,$E$6:$AM$6,BITACORA!$B$4:$B$7322,"&gt;="&amp;$B$3,BITACORA!$B$4:$B$7322,"&lt;="&amp;$B$4)</f>
        <v>0</v>
      </c>
      <c r="F498" s="165">
        <f>COUNTIFS(BITACORA!$C$4:$C$7322,$B$7:$B$501,BITACORA!$E$4:$E$7322,$E$6:$AM$6,BITACORA!$B$4:$B$7322,"&gt;="&amp;$B$3,BITACORA!$B$4:$B$7322,"&lt;="&amp;$B$4)</f>
        <v>0</v>
      </c>
      <c r="G498" s="165">
        <f>COUNTIFS(BITACORA!$C$4:$C$7322,$B$7:$B$501,BITACORA!$E$4:$E$7322,$E$6:$AM$6,BITACORA!$B$4:$B$7322,"&gt;="&amp;$B$3,BITACORA!$B$4:$B$7322,"&lt;="&amp;$B$4)</f>
        <v>0</v>
      </c>
      <c r="H498" s="165">
        <f>COUNTIFS(BITACORA!$C$4:$C$7322,$B$7:$B$501,BITACORA!$E$4:$E$7322,$E$6:$AM$6,BITACORA!$B$4:$B$7322,"&gt;="&amp;$B$3,BITACORA!$B$4:$B$7322,"&lt;="&amp;$B$4)</f>
        <v>0</v>
      </c>
      <c r="I498" s="165">
        <f>COUNTIFS(BITACORA!$C$4:$C$7322,$B$7:$B$501,BITACORA!$E$4:$E$7322,$E$6:$AM$6,BITACORA!$B$4:$B$7322,"&gt;="&amp;$B$3,BITACORA!$B$4:$B$7322,"&lt;="&amp;$B$4)</f>
        <v>0</v>
      </c>
      <c r="J498" s="165">
        <f>COUNTIFS(BITACORA!$C$4:$C$7322,$B$7:$B$501,BITACORA!$E$4:$E$7322,$E$6:$AM$6,BITACORA!$B$4:$B$7322,"&gt;="&amp;$B$3,BITACORA!$B$4:$B$7322,"&lt;="&amp;$B$4)</f>
        <v>0</v>
      </c>
      <c r="K498" s="165">
        <f>COUNTIFS(BITACORA!$C$4:$C$7322,$B$7:$B$501,BITACORA!$E$4:$E$7322,$E$6:$AM$6,BITACORA!$B$4:$B$7322,"&gt;="&amp;$B$3,BITACORA!$B$4:$B$7322,"&lt;="&amp;$B$4)</f>
        <v>0</v>
      </c>
      <c r="L498" s="165">
        <f>COUNTIFS(BITACORA!$C$4:$C$7322,$B$7:$B$501,BITACORA!$E$4:$E$7322,$E$6:$AM$6,BITACORA!$B$4:$B$7322,"&gt;="&amp;$B$3,BITACORA!$B$4:$B$7322,"&lt;="&amp;$B$4)</f>
        <v>0</v>
      </c>
      <c r="M498" s="165">
        <f>COUNTIFS(BITACORA!$C$4:$C$7322,$B$7:$B$501,BITACORA!$E$4:$E$7322,$E$6:$AM$6,BITACORA!$B$4:$B$7322,"&gt;="&amp;$B$3,BITACORA!$B$4:$B$7322,"&lt;="&amp;$B$4)</f>
        <v>0</v>
      </c>
      <c r="N498" s="165">
        <f>COUNTIFS(BITACORA!$C$4:$C$7322,$B$7:$B$501,BITACORA!$E$4:$E$7322,$E$6:$AM$6,BITACORA!$B$4:$B$7322,"&gt;="&amp;$B$3,BITACORA!$B$4:$B$7322,"&lt;="&amp;$B$4)</f>
        <v>0</v>
      </c>
      <c r="O498" s="165">
        <f>COUNTIFS(BITACORA!$C$4:$C$7322,$B$7:$B$501,BITACORA!$E$4:$E$7322,$E$6:$AM$6,BITACORA!$B$4:$B$7322,"&gt;="&amp;$B$3,BITACORA!$B$4:$B$7322,"&lt;="&amp;$B$4)</f>
        <v>0</v>
      </c>
      <c r="P498" s="165">
        <f>COUNTIFS(BITACORA!$C$4:$C$7322,$B$7:$B$501,BITACORA!$E$4:$E$7322,$E$6:$AM$6,BITACORA!$B$4:$B$7322,"&gt;="&amp;$B$3,BITACORA!$B$4:$B$7322,"&lt;="&amp;$B$4)</f>
        <v>0</v>
      </c>
      <c r="Q498" s="165">
        <f>COUNTIFS(BITACORA!$C$4:$C$7322,$B$7:$B$501,BITACORA!$E$4:$E$7322,$E$6:$AM$6,BITACORA!$B$4:$B$7322,"&gt;="&amp;$B$3,BITACORA!$B$4:$B$7322,"&lt;="&amp;$B$4)</f>
        <v>0</v>
      </c>
      <c r="R498" s="165">
        <f>COUNTIFS(BITACORA!$C$4:$C$7322,$B$7:$B$501,BITACORA!$E$4:$E$7322,$E$6:$AM$6,BITACORA!$B$4:$B$7322,"&gt;="&amp;$B$3,BITACORA!$B$4:$B$7322,"&lt;="&amp;$B$4)</f>
        <v>0</v>
      </c>
      <c r="S498" s="165">
        <f>COUNTIFS(BITACORA!$C$4:$C$7322,$B$7:$B$501,BITACORA!$E$4:$E$7322,$E$6:$AM$6,BITACORA!$B$4:$B$7322,"&gt;="&amp;$B$3,BITACORA!$B$4:$B$7322,"&lt;="&amp;$B$4)</f>
        <v>0</v>
      </c>
      <c r="T498" s="165">
        <f>COUNTIFS(BITACORA!$C$4:$C$7322,$B$7:$B$501,BITACORA!$E$4:$E$7322,$E$6:$AM$6,BITACORA!$B$4:$B$7322,"&gt;="&amp;$B$3,BITACORA!$B$4:$B$7322,"&lt;="&amp;$B$4)</f>
        <v>0</v>
      </c>
      <c r="U498" s="165">
        <f>COUNTIFS(BITACORA!$C$4:$C$7322,$B$7:$B$501,BITACORA!$E$4:$E$7322,$E$6:$AM$6,BITACORA!$B$4:$B$7322,"&gt;="&amp;$B$3,BITACORA!$B$4:$B$7322,"&lt;="&amp;$B$4)</f>
        <v>0</v>
      </c>
      <c r="V498" s="165">
        <f>COUNTIFS(BITACORA!$C$4:$C$7322,$B$7:$B$501,BITACORA!$E$4:$E$7322,$E$6:$AM$6,BITACORA!$B$4:$B$7322,"&gt;="&amp;$B$3,BITACORA!$B$4:$B$7322,"&lt;="&amp;$B$4)</f>
        <v>0</v>
      </c>
      <c r="W498" s="165">
        <f>COUNTIFS(BITACORA!$C$4:$C$7322,$B$7:$B$501,BITACORA!$E$4:$E$7322,$E$6:$AM$6,BITACORA!$B$4:$B$7322,"&gt;="&amp;$B$3,BITACORA!$B$4:$B$7322,"&lt;="&amp;$B$4)</f>
        <v>0</v>
      </c>
      <c r="X498" s="165">
        <f>COUNTIFS(BITACORA!$C$4:$C$7322,$B$7:$B$501,BITACORA!$E$4:$E$7322,$E$6:$AM$6,BITACORA!$B$4:$B$7322,"&gt;="&amp;$B$3,BITACORA!$B$4:$B$7322,"&lt;="&amp;$B$4)</f>
        <v>0</v>
      </c>
      <c r="Y498" s="165">
        <f>COUNTIFS(BITACORA!$C$4:$C$7322,$B$7:$B$501,BITACORA!$E$4:$E$7322,$E$6:$AM$6,BITACORA!$B$4:$B$7322,"&gt;="&amp;$B$3,BITACORA!$B$4:$B$7322,"&lt;="&amp;$B$4)</f>
        <v>0</v>
      </c>
      <c r="Z498" s="165">
        <f>COUNTIFS(BITACORA!$C$4:$C$7322,$B$7:$B$501,BITACORA!$E$4:$E$7322,$E$6:$AM$6,BITACORA!$B$4:$B$7322,"&gt;="&amp;$B$3,BITACORA!$B$4:$B$7322,"&lt;="&amp;$B$4)</f>
        <v>0</v>
      </c>
      <c r="AA498" s="165">
        <f>COUNTIFS(BITACORA!$C$4:$C$7322,$B$7:$B$501,BITACORA!$E$4:$E$7322,$E$6:$AM$6,BITACORA!$B$4:$B$7322,"&gt;="&amp;$B$3,BITACORA!$B$4:$B$7322,"&lt;="&amp;$B$4)</f>
        <v>0</v>
      </c>
      <c r="AB498" s="165">
        <f>COUNTIFS(BITACORA!$C$4:$C$7322,$B$7:$B$501,BITACORA!$E$4:$E$7322,$E$6:$AM$6,BITACORA!$B$4:$B$7322,"&gt;="&amp;$B$3,BITACORA!$B$4:$B$7322,"&lt;="&amp;$B$4)</f>
        <v>0</v>
      </c>
      <c r="AC498" s="165">
        <f>COUNTIFS(BITACORA!$C$4:$C$7322,$B$7:$B$501,BITACORA!$E$4:$E$7322,$E$6:$AM$6,BITACORA!$B$4:$B$7322,"&gt;="&amp;$B$3,BITACORA!$B$4:$B$7322,"&lt;="&amp;$B$4)</f>
        <v>0</v>
      </c>
      <c r="AD498" s="165">
        <f>COUNTIFS(BITACORA!$C$4:$C$7322,$B$7:$B$501,BITACORA!$E$4:$E$7322,$E$6:$AM$6,BITACORA!$B$4:$B$7322,"&gt;="&amp;$B$3,BITACORA!$B$4:$B$7322,"&lt;="&amp;$B$4)</f>
        <v>0</v>
      </c>
      <c r="AE498" s="165">
        <f>COUNTIFS(BITACORA!$C$4:$C$7322,$B$7:$B$501,BITACORA!$E$4:$E$7322,$E$6:$AM$6,BITACORA!$B$4:$B$7322,"&gt;="&amp;$B$3,BITACORA!$B$4:$B$7322,"&lt;="&amp;$B$4)</f>
        <v>0</v>
      </c>
      <c r="AF498" s="165">
        <f>COUNTIFS(BITACORA!$C$4:$C$7322,$B$7:$B$501,BITACORA!$E$4:$E$7322,$E$6:$AM$6,BITACORA!$B$4:$B$7322,"&gt;="&amp;$B$3,BITACORA!$B$4:$B$7322,"&lt;="&amp;$B$4)</f>
        <v>0</v>
      </c>
      <c r="AG498" s="165">
        <f>COUNTIFS(BITACORA!$C$4:$C$7322,$B$7:$B$501,BITACORA!$E$4:$E$7322,$E$6:$AM$6,BITACORA!$B$4:$B$7322,"&gt;="&amp;$B$3,BITACORA!$B$4:$B$7322,"&lt;="&amp;$B$4)</f>
        <v>0</v>
      </c>
      <c r="AH498" s="165">
        <f>COUNTIFS(BITACORA!$C$4:$C$7322,$B$7:$B$501,BITACORA!$E$4:$E$7322,$E$6:$AM$6,BITACORA!$B$4:$B$7322,"&gt;="&amp;$B$3,BITACORA!$B$4:$B$7322,"&lt;="&amp;$B$4)</f>
        <v>0</v>
      </c>
      <c r="AI498" s="165">
        <f>COUNTIFS(BITACORA!$C$4:$C$7322,$B$7:$B$501,BITACORA!$E$4:$E$7322,$E$6:$AM$6,BITACORA!$B$4:$B$7322,"&gt;="&amp;$B$3,BITACORA!$B$4:$B$7322,"&lt;="&amp;$B$4)</f>
        <v>0</v>
      </c>
      <c r="AJ498" s="165">
        <f>COUNTIFS(BITACORA!$C$4:$C$7322,$B$7:$B$501,BITACORA!$E$4:$E$7322,$E$6:$AM$6,BITACORA!$B$4:$B$7322,"&gt;="&amp;$B$3,BITACORA!$B$4:$B$7322,"&lt;="&amp;$B$4)</f>
        <v>0</v>
      </c>
      <c r="AK498" s="165">
        <f>COUNTIFS(BITACORA!$C$4:$C$7322,$B$7:$B$501,BITACORA!$E$4:$E$7322,$E$6:$AM$6,BITACORA!$B$4:$B$7322,"&gt;="&amp;$B$3,BITACORA!$B$4:$B$7322,"&lt;="&amp;$B$4)</f>
        <v>0</v>
      </c>
      <c r="AL498" s="165">
        <f>COUNTIFS(BITACORA!$C$4:$C$7322,$B$7:$B$501,BITACORA!$E$4:$E$7322,$E$6:$AM$6,BITACORA!$B$4:$B$7322,"&gt;="&amp;$B$3,BITACORA!$B$4:$B$7322,"&lt;="&amp;$B$4)</f>
        <v>0</v>
      </c>
      <c r="AM498" s="165">
        <f>COUNTIFS(BITACORA!$C$4:$C$7322,$B$7:$B$501,BITACORA!$E$4:$E$7322,$E$6:$AM$6,BITACORA!$B$4:$B$7322,"&gt;="&amp;$B$3,BITACORA!$B$4:$B$7322,"&lt;="&amp;$B$4)</f>
        <v>0</v>
      </c>
    </row>
    <row r="499" spans="1:39">
      <c r="A499" s="141"/>
      <c r="B499" s="165"/>
      <c r="C499" s="165"/>
      <c r="D499" s="164">
        <f t="shared" si="0"/>
        <v>0</v>
      </c>
      <c r="E499" s="165">
        <f>COUNTIFS(BITACORA!$C$4:$C$7322,$B$7:$B$501,BITACORA!$E$4:$E$7322,$E$6:$AM$6,BITACORA!$B$4:$B$7322,"&gt;="&amp;$B$3,BITACORA!$B$4:$B$7322,"&lt;="&amp;$B$4)</f>
        <v>0</v>
      </c>
      <c r="F499" s="165">
        <f>COUNTIFS(BITACORA!$C$4:$C$7322,$B$7:$B$501,BITACORA!$E$4:$E$7322,$E$6:$AM$6,BITACORA!$B$4:$B$7322,"&gt;="&amp;$B$3,BITACORA!$B$4:$B$7322,"&lt;="&amp;$B$4)</f>
        <v>0</v>
      </c>
      <c r="G499" s="165">
        <f>COUNTIFS(BITACORA!$C$4:$C$7322,$B$7:$B$501,BITACORA!$E$4:$E$7322,$E$6:$AM$6,BITACORA!$B$4:$B$7322,"&gt;="&amp;$B$3,BITACORA!$B$4:$B$7322,"&lt;="&amp;$B$4)</f>
        <v>0</v>
      </c>
      <c r="H499" s="165">
        <f>COUNTIFS(BITACORA!$C$4:$C$7322,$B$7:$B$501,BITACORA!$E$4:$E$7322,$E$6:$AM$6,BITACORA!$B$4:$B$7322,"&gt;="&amp;$B$3,BITACORA!$B$4:$B$7322,"&lt;="&amp;$B$4)</f>
        <v>0</v>
      </c>
      <c r="I499" s="165">
        <f>COUNTIFS(BITACORA!$C$4:$C$7322,$B$7:$B$501,BITACORA!$E$4:$E$7322,$E$6:$AM$6,BITACORA!$B$4:$B$7322,"&gt;="&amp;$B$3,BITACORA!$B$4:$B$7322,"&lt;="&amp;$B$4)</f>
        <v>0</v>
      </c>
      <c r="J499" s="165">
        <f>COUNTIFS(BITACORA!$C$4:$C$7322,$B$7:$B$501,BITACORA!$E$4:$E$7322,$E$6:$AM$6,BITACORA!$B$4:$B$7322,"&gt;="&amp;$B$3,BITACORA!$B$4:$B$7322,"&lt;="&amp;$B$4)</f>
        <v>0</v>
      </c>
      <c r="K499" s="165">
        <f>COUNTIFS(BITACORA!$C$4:$C$7322,$B$7:$B$501,BITACORA!$E$4:$E$7322,$E$6:$AM$6,BITACORA!$B$4:$B$7322,"&gt;="&amp;$B$3,BITACORA!$B$4:$B$7322,"&lt;="&amp;$B$4)</f>
        <v>0</v>
      </c>
      <c r="L499" s="165">
        <f>COUNTIFS(BITACORA!$C$4:$C$7322,$B$7:$B$501,BITACORA!$E$4:$E$7322,$E$6:$AM$6,BITACORA!$B$4:$B$7322,"&gt;="&amp;$B$3,BITACORA!$B$4:$B$7322,"&lt;="&amp;$B$4)</f>
        <v>0</v>
      </c>
      <c r="M499" s="165">
        <f>COUNTIFS(BITACORA!$C$4:$C$7322,$B$7:$B$501,BITACORA!$E$4:$E$7322,$E$6:$AM$6,BITACORA!$B$4:$B$7322,"&gt;="&amp;$B$3,BITACORA!$B$4:$B$7322,"&lt;="&amp;$B$4)</f>
        <v>0</v>
      </c>
      <c r="N499" s="165">
        <f>COUNTIFS(BITACORA!$C$4:$C$7322,$B$7:$B$501,BITACORA!$E$4:$E$7322,$E$6:$AM$6,BITACORA!$B$4:$B$7322,"&gt;="&amp;$B$3,BITACORA!$B$4:$B$7322,"&lt;="&amp;$B$4)</f>
        <v>0</v>
      </c>
      <c r="O499" s="165">
        <f>COUNTIFS(BITACORA!$C$4:$C$7322,$B$7:$B$501,BITACORA!$E$4:$E$7322,$E$6:$AM$6,BITACORA!$B$4:$B$7322,"&gt;="&amp;$B$3,BITACORA!$B$4:$B$7322,"&lt;="&amp;$B$4)</f>
        <v>0</v>
      </c>
      <c r="P499" s="165">
        <f>COUNTIFS(BITACORA!$C$4:$C$7322,$B$7:$B$501,BITACORA!$E$4:$E$7322,$E$6:$AM$6,BITACORA!$B$4:$B$7322,"&gt;="&amp;$B$3,BITACORA!$B$4:$B$7322,"&lt;="&amp;$B$4)</f>
        <v>0</v>
      </c>
      <c r="Q499" s="165">
        <f>COUNTIFS(BITACORA!$C$4:$C$7322,$B$7:$B$501,BITACORA!$E$4:$E$7322,$E$6:$AM$6,BITACORA!$B$4:$B$7322,"&gt;="&amp;$B$3,BITACORA!$B$4:$B$7322,"&lt;="&amp;$B$4)</f>
        <v>0</v>
      </c>
      <c r="R499" s="165">
        <f>COUNTIFS(BITACORA!$C$4:$C$7322,$B$7:$B$501,BITACORA!$E$4:$E$7322,$E$6:$AM$6,BITACORA!$B$4:$B$7322,"&gt;="&amp;$B$3,BITACORA!$B$4:$B$7322,"&lt;="&amp;$B$4)</f>
        <v>0</v>
      </c>
      <c r="S499" s="165">
        <f>COUNTIFS(BITACORA!$C$4:$C$7322,$B$7:$B$501,BITACORA!$E$4:$E$7322,$E$6:$AM$6,BITACORA!$B$4:$B$7322,"&gt;="&amp;$B$3,BITACORA!$B$4:$B$7322,"&lt;="&amp;$B$4)</f>
        <v>0</v>
      </c>
      <c r="T499" s="165">
        <f>COUNTIFS(BITACORA!$C$4:$C$7322,$B$7:$B$501,BITACORA!$E$4:$E$7322,$E$6:$AM$6,BITACORA!$B$4:$B$7322,"&gt;="&amp;$B$3,BITACORA!$B$4:$B$7322,"&lt;="&amp;$B$4)</f>
        <v>0</v>
      </c>
      <c r="U499" s="165">
        <f>COUNTIFS(BITACORA!$C$4:$C$7322,$B$7:$B$501,BITACORA!$E$4:$E$7322,$E$6:$AM$6,BITACORA!$B$4:$B$7322,"&gt;="&amp;$B$3,BITACORA!$B$4:$B$7322,"&lt;="&amp;$B$4)</f>
        <v>0</v>
      </c>
      <c r="V499" s="165">
        <f>COUNTIFS(BITACORA!$C$4:$C$7322,$B$7:$B$501,BITACORA!$E$4:$E$7322,$E$6:$AM$6,BITACORA!$B$4:$B$7322,"&gt;="&amp;$B$3,BITACORA!$B$4:$B$7322,"&lt;="&amp;$B$4)</f>
        <v>0</v>
      </c>
      <c r="W499" s="165">
        <f>COUNTIFS(BITACORA!$C$4:$C$7322,$B$7:$B$501,BITACORA!$E$4:$E$7322,$E$6:$AM$6,BITACORA!$B$4:$B$7322,"&gt;="&amp;$B$3,BITACORA!$B$4:$B$7322,"&lt;="&amp;$B$4)</f>
        <v>0</v>
      </c>
      <c r="X499" s="165">
        <f>COUNTIFS(BITACORA!$C$4:$C$7322,$B$7:$B$501,BITACORA!$E$4:$E$7322,$E$6:$AM$6,BITACORA!$B$4:$B$7322,"&gt;="&amp;$B$3,BITACORA!$B$4:$B$7322,"&lt;="&amp;$B$4)</f>
        <v>0</v>
      </c>
      <c r="Y499" s="165">
        <f>COUNTIFS(BITACORA!$C$4:$C$7322,$B$7:$B$501,BITACORA!$E$4:$E$7322,$E$6:$AM$6,BITACORA!$B$4:$B$7322,"&gt;="&amp;$B$3,BITACORA!$B$4:$B$7322,"&lt;="&amp;$B$4)</f>
        <v>0</v>
      </c>
      <c r="Z499" s="165">
        <f>COUNTIFS(BITACORA!$C$4:$C$7322,$B$7:$B$501,BITACORA!$E$4:$E$7322,$E$6:$AM$6,BITACORA!$B$4:$B$7322,"&gt;="&amp;$B$3,BITACORA!$B$4:$B$7322,"&lt;="&amp;$B$4)</f>
        <v>0</v>
      </c>
      <c r="AA499" s="165">
        <f>COUNTIFS(BITACORA!$C$4:$C$7322,$B$7:$B$501,BITACORA!$E$4:$E$7322,$E$6:$AM$6,BITACORA!$B$4:$B$7322,"&gt;="&amp;$B$3,BITACORA!$B$4:$B$7322,"&lt;="&amp;$B$4)</f>
        <v>0</v>
      </c>
      <c r="AB499" s="165">
        <f>COUNTIFS(BITACORA!$C$4:$C$7322,$B$7:$B$501,BITACORA!$E$4:$E$7322,$E$6:$AM$6,BITACORA!$B$4:$B$7322,"&gt;="&amp;$B$3,BITACORA!$B$4:$B$7322,"&lt;="&amp;$B$4)</f>
        <v>0</v>
      </c>
      <c r="AC499" s="165">
        <f>COUNTIFS(BITACORA!$C$4:$C$7322,$B$7:$B$501,BITACORA!$E$4:$E$7322,$E$6:$AM$6,BITACORA!$B$4:$B$7322,"&gt;="&amp;$B$3,BITACORA!$B$4:$B$7322,"&lt;="&amp;$B$4)</f>
        <v>0</v>
      </c>
      <c r="AD499" s="165">
        <f>COUNTIFS(BITACORA!$C$4:$C$7322,$B$7:$B$501,BITACORA!$E$4:$E$7322,$E$6:$AM$6,BITACORA!$B$4:$B$7322,"&gt;="&amp;$B$3,BITACORA!$B$4:$B$7322,"&lt;="&amp;$B$4)</f>
        <v>0</v>
      </c>
      <c r="AE499" s="165">
        <f>COUNTIFS(BITACORA!$C$4:$C$7322,$B$7:$B$501,BITACORA!$E$4:$E$7322,$E$6:$AM$6,BITACORA!$B$4:$B$7322,"&gt;="&amp;$B$3,BITACORA!$B$4:$B$7322,"&lt;="&amp;$B$4)</f>
        <v>0</v>
      </c>
      <c r="AF499" s="165">
        <f>COUNTIFS(BITACORA!$C$4:$C$7322,$B$7:$B$501,BITACORA!$E$4:$E$7322,$E$6:$AM$6,BITACORA!$B$4:$B$7322,"&gt;="&amp;$B$3,BITACORA!$B$4:$B$7322,"&lt;="&amp;$B$4)</f>
        <v>0</v>
      </c>
      <c r="AG499" s="165">
        <f>COUNTIFS(BITACORA!$C$4:$C$7322,$B$7:$B$501,BITACORA!$E$4:$E$7322,$E$6:$AM$6,BITACORA!$B$4:$B$7322,"&gt;="&amp;$B$3,BITACORA!$B$4:$B$7322,"&lt;="&amp;$B$4)</f>
        <v>0</v>
      </c>
      <c r="AH499" s="165">
        <f>COUNTIFS(BITACORA!$C$4:$C$7322,$B$7:$B$501,BITACORA!$E$4:$E$7322,$E$6:$AM$6,BITACORA!$B$4:$B$7322,"&gt;="&amp;$B$3,BITACORA!$B$4:$B$7322,"&lt;="&amp;$B$4)</f>
        <v>0</v>
      </c>
      <c r="AI499" s="165">
        <f>COUNTIFS(BITACORA!$C$4:$C$7322,$B$7:$B$501,BITACORA!$E$4:$E$7322,$E$6:$AM$6,BITACORA!$B$4:$B$7322,"&gt;="&amp;$B$3,BITACORA!$B$4:$B$7322,"&lt;="&amp;$B$4)</f>
        <v>0</v>
      </c>
      <c r="AJ499" s="165">
        <f>COUNTIFS(BITACORA!$C$4:$C$7322,$B$7:$B$501,BITACORA!$E$4:$E$7322,$E$6:$AM$6,BITACORA!$B$4:$B$7322,"&gt;="&amp;$B$3,BITACORA!$B$4:$B$7322,"&lt;="&amp;$B$4)</f>
        <v>0</v>
      </c>
      <c r="AK499" s="165">
        <f>COUNTIFS(BITACORA!$C$4:$C$7322,$B$7:$B$501,BITACORA!$E$4:$E$7322,$E$6:$AM$6,BITACORA!$B$4:$B$7322,"&gt;="&amp;$B$3,BITACORA!$B$4:$B$7322,"&lt;="&amp;$B$4)</f>
        <v>0</v>
      </c>
      <c r="AL499" s="165">
        <f>COUNTIFS(BITACORA!$C$4:$C$7322,$B$7:$B$501,BITACORA!$E$4:$E$7322,$E$6:$AM$6,BITACORA!$B$4:$B$7322,"&gt;="&amp;$B$3,BITACORA!$B$4:$B$7322,"&lt;="&amp;$B$4)</f>
        <v>0</v>
      </c>
      <c r="AM499" s="165">
        <f>COUNTIFS(BITACORA!$C$4:$C$7322,$B$7:$B$501,BITACORA!$E$4:$E$7322,$E$6:$AM$6,BITACORA!$B$4:$B$7322,"&gt;="&amp;$B$3,BITACORA!$B$4:$B$7322,"&lt;="&amp;$B$4)</f>
        <v>0</v>
      </c>
    </row>
    <row r="500" spans="1:39">
      <c r="A500" s="141"/>
      <c r="B500" s="165"/>
      <c r="C500" s="165"/>
      <c r="D500" s="164">
        <f t="shared" si="0"/>
        <v>0</v>
      </c>
      <c r="E500" s="165">
        <f>COUNTIFS(BITACORA!$C$4:$C$7322,$B$7:$B$501,BITACORA!$E$4:$E$7322,$E$6:$AM$6,BITACORA!$B$4:$B$7322,"&gt;="&amp;$B$3,BITACORA!$B$4:$B$7322,"&lt;="&amp;$B$4)</f>
        <v>0</v>
      </c>
      <c r="F500" s="165">
        <f>COUNTIFS(BITACORA!$C$4:$C$7322,$B$7:$B$501,BITACORA!$E$4:$E$7322,$E$6:$AM$6,BITACORA!$B$4:$B$7322,"&gt;="&amp;$B$3,BITACORA!$B$4:$B$7322,"&lt;="&amp;$B$4)</f>
        <v>0</v>
      </c>
      <c r="G500" s="165">
        <f>COUNTIFS(BITACORA!$C$4:$C$7322,$B$7:$B$501,BITACORA!$E$4:$E$7322,$E$6:$AM$6,BITACORA!$B$4:$B$7322,"&gt;="&amp;$B$3,BITACORA!$B$4:$B$7322,"&lt;="&amp;$B$4)</f>
        <v>0</v>
      </c>
      <c r="H500" s="165">
        <f>COUNTIFS(BITACORA!$C$4:$C$7322,$B$7:$B$501,BITACORA!$E$4:$E$7322,$E$6:$AM$6,BITACORA!$B$4:$B$7322,"&gt;="&amp;$B$3,BITACORA!$B$4:$B$7322,"&lt;="&amp;$B$4)</f>
        <v>0</v>
      </c>
      <c r="I500" s="165">
        <f>COUNTIFS(BITACORA!$C$4:$C$7322,$B$7:$B$501,BITACORA!$E$4:$E$7322,$E$6:$AM$6,BITACORA!$B$4:$B$7322,"&gt;="&amp;$B$3,BITACORA!$B$4:$B$7322,"&lt;="&amp;$B$4)</f>
        <v>0</v>
      </c>
      <c r="J500" s="165">
        <f>COUNTIFS(BITACORA!$C$4:$C$7322,$B$7:$B$501,BITACORA!$E$4:$E$7322,$E$6:$AM$6,BITACORA!$B$4:$B$7322,"&gt;="&amp;$B$3,BITACORA!$B$4:$B$7322,"&lt;="&amp;$B$4)</f>
        <v>0</v>
      </c>
      <c r="K500" s="165">
        <f>COUNTIFS(BITACORA!$C$4:$C$7322,$B$7:$B$501,BITACORA!$E$4:$E$7322,$E$6:$AM$6,BITACORA!$B$4:$B$7322,"&gt;="&amp;$B$3,BITACORA!$B$4:$B$7322,"&lt;="&amp;$B$4)</f>
        <v>0</v>
      </c>
      <c r="L500" s="165">
        <f>COUNTIFS(BITACORA!$C$4:$C$7322,$B$7:$B$501,BITACORA!$E$4:$E$7322,$E$6:$AM$6,BITACORA!$B$4:$B$7322,"&gt;="&amp;$B$3,BITACORA!$B$4:$B$7322,"&lt;="&amp;$B$4)</f>
        <v>0</v>
      </c>
      <c r="M500" s="165">
        <f>COUNTIFS(BITACORA!$C$4:$C$7322,$B$7:$B$501,BITACORA!$E$4:$E$7322,$E$6:$AM$6,BITACORA!$B$4:$B$7322,"&gt;="&amp;$B$3,BITACORA!$B$4:$B$7322,"&lt;="&amp;$B$4)</f>
        <v>0</v>
      </c>
      <c r="N500" s="165">
        <f>COUNTIFS(BITACORA!$C$4:$C$7322,$B$7:$B$501,BITACORA!$E$4:$E$7322,$E$6:$AM$6,BITACORA!$B$4:$B$7322,"&gt;="&amp;$B$3,BITACORA!$B$4:$B$7322,"&lt;="&amp;$B$4)</f>
        <v>0</v>
      </c>
      <c r="O500" s="165">
        <f>COUNTIFS(BITACORA!$C$4:$C$7322,$B$7:$B$501,BITACORA!$E$4:$E$7322,$E$6:$AM$6,BITACORA!$B$4:$B$7322,"&gt;="&amp;$B$3,BITACORA!$B$4:$B$7322,"&lt;="&amp;$B$4)</f>
        <v>0</v>
      </c>
      <c r="P500" s="165">
        <f>COUNTIFS(BITACORA!$C$4:$C$7322,$B$7:$B$501,BITACORA!$E$4:$E$7322,$E$6:$AM$6,BITACORA!$B$4:$B$7322,"&gt;="&amp;$B$3,BITACORA!$B$4:$B$7322,"&lt;="&amp;$B$4)</f>
        <v>0</v>
      </c>
      <c r="Q500" s="165">
        <f>COUNTIFS(BITACORA!$C$4:$C$7322,$B$7:$B$501,BITACORA!$E$4:$E$7322,$E$6:$AM$6,BITACORA!$B$4:$B$7322,"&gt;="&amp;$B$3,BITACORA!$B$4:$B$7322,"&lt;="&amp;$B$4)</f>
        <v>0</v>
      </c>
      <c r="R500" s="165">
        <f>COUNTIFS(BITACORA!$C$4:$C$7322,$B$7:$B$501,BITACORA!$E$4:$E$7322,$E$6:$AM$6,BITACORA!$B$4:$B$7322,"&gt;="&amp;$B$3,BITACORA!$B$4:$B$7322,"&lt;="&amp;$B$4)</f>
        <v>0</v>
      </c>
      <c r="S500" s="165">
        <f>COUNTIFS(BITACORA!$C$4:$C$7322,$B$7:$B$501,BITACORA!$E$4:$E$7322,$E$6:$AM$6,BITACORA!$B$4:$B$7322,"&gt;="&amp;$B$3,BITACORA!$B$4:$B$7322,"&lt;="&amp;$B$4)</f>
        <v>0</v>
      </c>
      <c r="T500" s="165">
        <f>COUNTIFS(BITACORA!$C$4:$C$7322,$B$7:$B$501,BITACORA!$E$4:$E$7322,$E$6:$AM$6,BITACORA!$B$4:$B$7322,"&gt;="&amp;$B$3,BITACORA!$B$4:$B$7322,"&lt;="&amp;$B$4)</f>
        <v>0</v>
      </c>
      <c r="U500" s="165">
        <f>COUNTIFS(BITACORA!$C$4:$C$7322,$B$7:$B$501,BITACORA!$E$4:$E$7322,$E$6:$AM$6,BITACORA!$B$4:$B$7322,"&gt;="&amp;$B$3,BITACORA!$B$4:$B$7322,"&lt;="&amp;$B$4)</f>
        <v>0</v>
      </c>
      <c r="V500" s="165">
        <f>COUNTIFS(BITACORA!$C$4:$C$7322,$B$7:$B$501,BITACORA!$E$4:$E$7322,$E$6:$AM$6,BITACORA!$B$4:$B$7322,"&gt;="&amp;$B$3,BITACORA!$B$4:$B$7322,"&lt;="&amp;$B$4)</f>
        <v>0</v>
      </c>
      <c r="W500" s="165">
        <f>COUNTIFS(BITACORA!$C$4:$C$7322,$B$7:$B$501,BITACORA!$E$4:$E$7322,$E$6:$AM$6,BITACORA!$B$4:$B$7322,"&gt;="&amp;$B$3,BITACORA!$B$4:$B$7322,"&lt;="&amp;$B$4)</f>
        <v>0</v>
      </c>
      <c r="X500" s="165">
        <f>COUNTIFS(BITACORA!$C$4:$C$7322,$B$7:$B$501,BITACORA!$E$4:$E$7322,$E$6:$AM$6,BITACORA!$B$4:$B$7322,"&gt;="&amp;$B$3,BITACORA!$B$4:$B$7322,"&lt;="&amp;$B$4)</f>
        <v>0</v>
      </c>
      <c r="Y500" s="165">
        <f>COUNTIFS(BITACORA!$C$4:$C$7322,$B$7:$B$501,BITACORA!$E$4:$E$7322,$E$6:$AM$6,BITACORA!$B$4:$B$7322,"&gt;="&amp;$B$3,BITACORA!$B$4:$B$7322,"&lt;="&amp;$B$4)</f>
        <v>0</v>
      </c>
      <c r="Z500" s="165">
        <f>COUNTIFS(BITACORA!$C$4:$C$7322,$B$7:$B$501,BITACORA!$E$4:$E$7322,$E$6:$AM$6,BITACORA!$B$4:$B$7322,"&gt;="&amp;$B$3,BITACORA!$B$4:$B$7322,"&lt;="&amp;$B$4)</f>
        <v>0</v>
      </c>
      <c r="AA500" s="165">
        <f>COUNTIFS(BITACORA!$C$4:$C$7322,$B$7:$B$501,BITACORA!$E$4:$E$7322,$E$6:$AM$6,BITACORA!$B$4:$B$7322,"&gt;="&amp;$B$3,BITACORA!$B$4:$B$7322,"&lt;="&amp;$B$4)</f>
        <v>0</v>
      </c>
      <c r="AB500" s="165">
        <f>COUNTIFS(BITACORA!$C$4:$C$7322,$B$7:$B$501,BITACORA!$E$4:$E$7322,$E$6:$AM$6,BITACORA!$B$4:$B$7322,"&gt;="&amp;$B$3,BITACORA!$B$4:$B$7322,"&lt;="&amp;$B$4)</f>
        <v>0</v>
      </c>
      <c r="AC500" s="165">
        <f>COUNTIFS(BITACORA!$C$4:$C$7322,$B$7:$B$501,BITACORA!$E$4:$E$7322,$E$6:$AM$6,BITACORA!$B$4:$B$7322,"&gt;="&amp;$B$3,BITACORA!$B$4:$B$7322,"&lt;="&amp;$B$4)</f>
        <v>0</v>
      </c>
      <c r="AD500" s="165">
        <f>COUNTIFS(BITACORA!$C$4:$C$7322,$B$7:$B$501,BITACORA!$E$4:$E$7322,$E$6:$AM$6,BITACORA!$B$4:$B$7322,"&gt;="&amp;$B$3,BITACORA!$B$4:$B$7322,"&lt;="&amp;$B$4)</f>
        <v>0</v>
      </c>
      <c r="AE500" s="165">
        <f>COUNTIFS(BITACORA!$C$4:$C$7322,$B$7:$B$501,BITACORA!$E$4:$E$7322,$E$6:$AM$6,BITACORA!$B$4:$B$7322,"&gt;="&amp;$B$3,BITACORA!$B$4:$B$7322,"&lt;="&amp;$B$4)</f>
        <v>0</v>
      </c>
      <c r="AF500" s="165">
        <f>COUNTIFS(BITACORA!$C$4:$C$7322,$B$7:$B$501,BITACORA!$E$4:$E$7322,$E$6:$AM$6,BITACORA!$B$4:$B$7322,"&gt;="&amp;$B$3,BITACORA!$B$4:$B$7322,"&lt;="&amp;$B$4)</f>
        <v>0</v>
      </c>
      <c r="AG500" s="165">
        <f>COUNTIFS(BITACORA!$C$4:$C$7322,$B$7:$B$501,BITACORA!$E$4:$E$7322,$E$6:$AM$6,BITACORA!$B$4:$B$7322,"&gt;="&amp;$B$3,BITACORA!$B$4:$B$7322,"&lt;="&amp;$B$4)</f>
        <v>0</v>
      </c>
      <c r="AH500" s="165">
        <f>COUNTIFS(BITACORA!$C$4:$C$7322,$B$7:$B$501,BITACORA!$E$4:$E$7322,$E$6:$AM$6,BITACORA!$B$4:$B$7322,"&gt;="&amp;$B$3,BITACORA!$B$4:$B$7322,"&lt;="&amp;$B$4)</f>
        <v>0</v>
      </c>
      <c r="AI500" s="165">
        <f>COUNTIFS(BITACORA!$C$4:$C$7322,$B$7:$B$501,BITACORA!$E$4:$E$7322,$E$6:$AM$6,BITACORA!$B$4:$B$7322,"&gt;="&amp;$B$3,BITACORA!$B$4:$B$7322,"&lt;="&amp;$B$4)</f>
        <v>0</v>
      </c>
      <c r="AJ500" s="165">
        <f>COUNTIFS(BITACORA!$C$4:$C$7322,$B$7:$B$501,BITACORA!$E$4:$E$7322,$E$6:$AM$6,BITACORA!$B$4:$B$7322,"&gt;="&amp;$B$3,BITACORA!$B$4:$B$7322,"&lt;="&amp;$B$4)</f>
        <v>0</v>
      </c>
      <c r="AK500" s="165">
        <f>COUNTIFS(BITACORA!$C$4:$C$7322,$B$7:$B$501,BITACORA!$E$4:$E$7322,$E$6:$AM$6,BITACORA!$B$4:$B$7322,"&gt;="&amp;$B$3,BITACORA!$B$4:$B$7322,"&lt;="&amp;$B$4)</f>
        <v>0</v>
      </c>
      <c r="AL500" s="165">
        <f>COUNTIFS(BITACORA!$C$4:$C$7322,$B$7:$B$501,BITACORA!$E$4:$E$7322,$E$6:$AM$6,BITACORA!$B$4:$B$7322,"&gt;="&amp;$B$3,BITACORA!$B$4:$B$7322,"&lt;="&amp;$B$4)</f>
        <v>0</v>
      </c>
      <c r="AM500" s="165">
        <f>COUNTIFS(BITACORA!$C$4:$C$7322,$B$7:$B$501,BITACORA!$E$4:$E$7322,$E$6:$AM$6,BITACORA!$B$4:$B$7322,"&gt;="&amp;$B$3,BITACORA!$B$4:$B$7322,"&lt;="&amp;$B$4)</f>
        <v>0</v>
      </c>
    </row>
    <row r="501" spans="1:39">
      <c r="A501" s="141"/>
      <c r="B501" s="165"/>
      <c r="C501" s="165"/>
      <c r="D501" s="164">
        <f t="shared" si="0"/>
        <v>0</v>
      </c>
      <c r="E501" s="169">
        <f>COUNTIFS(BITACORA!$C$4:$C$7322,$B$7:$B$501,BITACORA!$E$4:$E$7322,$E$6:$AM$6,BITACORA!$B$4:$B$7322,"&gt;="&amp;$B$3,BITACORA!$B$4:$B$7322,"&lt;="&amp;$B$4)</f>
        <v>0</v>
      </c>
      <c r="F501" s="169">
        <f>COUNTIFS(BITACORA!$C$4:$C$7322,$B$7:$B$501,BITACORA!$E$4:$E$7322,$E$6:$AM$6,BITACORA!$B$4:$B$7322,"&gt;="&amp;$B$3,BITACORA!$B$4:$B$7322,"&lt;="&amp;$B$4)</f>
        <v>0</v>
      </c>
      <c r="G501" s="169">
        <f>COUNTIFS(BITACORA!$C$4:$C$7322,$B$7:$B$501,BITACORA!$E$4:$E$7322,$E$6:$AM$6,BITACORA!$B$4:$B$7322,"&gt;="&amp;$B$3,BITACORA!$B$4:$B$7322,"&lt;="&amp;$B$4)</f>
        <v>0</v>
      </c>
      <c r="H501" s="169">
        <f>COUNTIFS(BITACORA!$C$4:$C$7322,$B$7:$B$501,BITACORA!$E$4:$E$7322,$E$6:$AM$6,BITACORA!$B$4:$B$7322,"&gt;="&amp;$B$3,BITACORA!$B$4:$B$7322,"&lt;="&amp;$B$4)</f>
        <v>0</v>
      </c>
      <c r="I501" s="169">
        <f>COUNTIFS(BITACORA!$C$4:$C$7322,$B$7:$B$501,BITACORA!$E$4:$E$7322,$E$6:$AM$6,BITACORA!$B$4:$B$7322,"&gt;="&amp;$B$3,BITACORA!$B$4:$B$7322,"&lt;="&amp;$B$4)</f>
        <v>0</v>
      </c>
      <c r="J501" s="169">
        <f>COUNTIFS(BITACORA!$C$4:$C$7322,$B$7:$B$501,BITACORA!$E$4:$E$7322,$E$6:$AM$6,BITACORA!$B$4:$B$7322,"&gt;="&amp;$B$3,BITACORA!$B$4:$B$7322,"&lt;="&amp;$B$4)</f>
        <v>0</v>
      </c>
      <c r="K501" s="169">
        <f>COUNTIFS(BITACORA!$C$4:$C$7322,$B$7:$B$501,BITACORA!$E$4:$E$7322,$E$6:$AM$6,BITACORA!$B$4:$B$7322,"&gt;="&amp;$B$3,BITACORA!$B$4:$B$7322,"&lt;="&amp;$B$4)</f>
        <v>0</v>
      </c>
      <c r="L501" s="169">
        <f>COUNTIFS(BITACORA!$C$4:$C$7322,$B$7:$B$501,BITACORA!$E$4:$E$7322,$E$6:$AM$6,BITACORA!$B$4:$B$7322,"&gt;="&amp;$B$3,BITACORA!$B$4:$B$7322,"&lt;="&amp;$B$4)</f>
        <v>0</v>
      </c>
      <c r="M501" s="169">
        <f>COUNTIFS(BITACORA!$C$4:$C$7322,$B$7:$B$501,BITACORA!$E$4:$E$7322,$E$6:$AM$6,BITACORA!$B$4:$B$7322,"&gt;="&amp;$B$3,BITACORA!$B$4:$B$7322,"&lt;="&amp;$B$4)</f>
        <v>0</v>
      </c>
      <c r="N501" s="169">
        <f>COUNTIFS(BITACORA!$C$4:$C$7322,$B$7:$B$501,BITACORA!$E$4:$E$7322,$E$6:$AM$6,BITACORA!$B$4:$B$7322,"&gt;="&amp;$B$3,BITACORA!$B$4:$B$7322,"&lt;="&amp;$B$4)</f>
        <v>0</v>
      </c>
      <c r="O501" s="169">
        <f>COUNTIFS(BITACORA!$C$4:$C$7322,$B$7:$B$501,BITACORA!$E$4:$E$7322,$E$6:$AM$6,BITACORA!$B$4:$B$7322,"&gt;="&amp;$B$3,BITACORA!$B$4:$B$7322,"&lt;="&amp;$B$4)</f>
        <v>0</v>
      </c>
      <c r="P501" s="169">
        <f>COUNTIFS(BITACORA!$C$4:$C$7322,$B$7:$B$501,BITACORA!$E$4:$E$7322,$E$6:$AM$6,BITACORA!$B$4:$B$7322,"&gt;="&amp;$B$3,BITACORA!$B$4:$B$7322,"&lt;="&amp;$B$4)</f>
        <v>0</v>
      </c>
      <c r="Q501" s="169">
        <f>COUNTIFS(BITACORA!$C$4:$C$7322,$B$7:$B$501,BITACORA!$E$4:$E$7322,$E$6:$AM$6,BITACORA!$B$4:$B$7322,"&gt;="&amp;$B$3,BITACORA!$B$4:$B$7322,"&lt;="&amp;$B$4)</f>
        <v>0</v>
      </c>
      <c r="R501" s="169">
        <f>COUNTIFS(BITACORA!$C$4:$C$7322,$B$7:$B$501,BITACORA!$E$4:$E$7322,$E$6:$AM$6,BITACORA!$B$4:$B$7322,"&gt;="&amp;$B$3,BITACORA!$B$4:$B$7322,"&lt;="&amp;$B$4)</f>
        <v>0</v>
      </c>
      <c r="S501" s="169">
        <f>COUNTIFS(BITACORA!$C$4:$C$7322,$B$7:$B$501,BITACORA!$E$4:$E$7322,$E$6:$AM$6,BITACORA!$B$4:$B$7322,"&gt;="&amp;$B$3,BITACORA!$B$4:$B$7322,"&lt;="&amp;$B$4)</f>
        <v>0</v>
      </c>
      <c r="T501" s="169">
        <f>COUNTIFS(BITACORA!$C$4:$C$7322,$B$7:$B$501,BITACORA!$E$4:$E$7322,$E$6:$AM$6,BITACORA!$B$4:$B$7322,"&gt;="&amp;$B$3,BITACORA!$B$4:$B$7322,"&lt;="&amp;$B$4)</f>
        <v>0</v>
      </c>
      <c r="U501" s="169">
        <f>COUNTIFS(BITACORA!$C$4:$C$7322,$B$7:$B$501,BITACORA!$E$4:$E$7322,$E$6:$AM$6,BITACORA!$B$4:$B$7322,"&gt;="&amp;$B$3,BITACORA!$B$4:$B$7322,"&lt;="&amp;$B$4)</f>
        <v>0</v>
      </c>
      <c r="V501" s="169">
        <f>COUNTIFS(BITACORA!$C$4:$C$7322,$B$7:$B$501,BITACORA!$E$4:$E$7322,$E$6:$AM$6,BITACORA!$B$4:$B$7322,"&gt;="&amp;$B$3,BITACORA!$B$4:$B$7322,"&lt;="&amp;$B$4)</f>
        <v>0</v>
      </c>
      <c r="W501" s="169">
        <f>COUNTIFS(BITACORA!$C$4:$C$7322,$B$7:$B$501,BITACORA!$E$4:$E$7322,$E$6:$AM$6,BITACORA!$B$4:$B$7322,"&gt;="&amp;$B$3,BITACORA!$B$4:$B$7322,"&lt;="&amp;$B$4)</f>
        <v>0</v>
      </c>
      <c r="X501" s="169">
        <f>COUNTIFS(BITACORA!$C$4:$C$7322,$B$7:$B$501,BITACORA!$E$4:$E$7322,$E$6:$AM$6,BITACORA!$B$4:$B$7322,"&gt;="&amp;$B$3,BITACORA!$B$4:$B$7322,"&lt;="&amp;$B$4)</f>
        <v>0</v>
      </c>
      <c r="Y501" s="169">
        <f>COUNTIFS(BITACORA!$C$4:$C$7322,$B$7:$B$501,BITACORA!$E$4:$E$7322,$E$6:$AM$6,BITACORA!$B$4:$B$7322,"&gt;="&amp;$B$3,BITACORA!$B$4:$B$7322,"&lt;="&amp;$B$4)</f>
        <v>0</v>
      </c>
      <c r="Z501" s="169">
        <f>COUNTIFS(BITACORA!$C$4:$C$7322,$B$7:$B$501,BITACORA!$E$4:$E$7322,$E$6:$AM$6,BITACORA!$B$4:$B$7322,"&gt;="&amp;$B$3,BITACORA!$B$4:$B$7322,"&lt;="&amp;$B$4)</f>
        <v>0</v>
      </c>
      <c r="AA501" s="169">
        <f>COUNTIFS(BITACORA!$C$4:$C$7322,$B$7:$B$501,BITACORA!$E$4:$E$7322,$E$6:$AM$6,BITACORA!$B$4:$B$7322,"&gt;="&amp;$B$3,BITACORA!$B$4:$B$7322,"&lt;="&amp;$B$4)</f>
        <v>0</v>
      </c>
      <c r="AB501" s="169">
        <f>COUNTIFS(BITACORA!$C$4:$C$7322,$B$7:$B$501,BITACORA!$E$4:$E$7322,$E$6:$AM$6,BITACORA!$B$4:$B$7322,"&gt;="&amp;$B$3,BITACORA!$B$4:$B$7322,"&lt;="&amp;$B$4)</f>
        <v>0</v>
      </c>
      <c r="AC501" s="169">
        <f>COUNTIFS(BITACORA!$C$4:$C$7322,$B$7:$B$501,BITACORA!$E$4:$E$7322,$E$6:$AM$6,BITACORA!$B$4:$B$7322,"&gt;="&amp;$B$3,BITACORA!$B$4:$B$7322,"&lt;="&amp;$B$4)</f>
        <v>0</v>
      </c>
      <c r="AD501" s="169">
        <f>COUNTIFS(BITACORA!$C$4:$C$7322,$B$7:$B$501,BITACORA!$E$4:$E$7322,$E$6:$AM$6,BITACORA!$B$4:$B$7322,"&gt;="&amp;$B$3,BITACORA!$B$4:$B$7322,"&lt;="&amp;$B$4)</f>
        <v>0</v>
      </c>
      <c r="AE501" s="169">
        <f>COUNTIFS(BITACORA!$C$4:$C$7322,$B$7:$B$501,BITACORA!$E$4:$E$7322,$E$6:$AM$6,BITACORA!$B$4:$B$7322,"&gt;="&amp;$B$3,BITACORA!$B$4:$B$7322,"&lt;="&amp;$B$4)</f>
        <v>0</v>
      </c>
      <c r="AF501" s="169">
        <f>COUNTIFS(BITACORA!$C$4:$C$7322,$B$7:$B$501,BITACORA!$E$4:$E$7322,$E$6:$AM$6,BITACORA!$B$4:$B$7322,"&gt;="&amp;$B$3,BITACORA!$B$4:$B$7322,"&lt;="&amp;$B$4)</f>
        <v>0</v>
      </c>
      <c r="AG501" s="169">
        <f>COUNTIFS(BITACORA!$C$4:$C$7322,$B$7:$B$501,BITACORA!$E$4:$E$7322,$E$6:$AM$6,BITACORA!$B$4:$B$7322,"&gt;="&amp;$B$3,BITACORA!$B$4:$B$7322,"&lt;="&amp;$B$4)</f>
        <v>0</v>
      </c>
      <c r="AH501" s="169">
        <f>COUNTIFS(BITACORA!$C$4:$C$7322,$B$7:$B$501,BITACORA!$E$4:$E$7322,$E$6:$AM$6,BITACORA!$B$4:$B$7322,"&gt;="&amp;$B$3,BITACORA!$B$4:$B$7322,"&lt;="&amp;$B$4)</f>
        <v>0</v>
      </c>
      <c r="AI501" s="169">
        <f>COUNTIFS(BITACORA!$C$4:$C$7322,$B$7:$B$501,BITACORA!$E$4:$E$7322,$E$6:$AM$6,BITACORA!$B$4:$B$7322,"&gt;="&amp;$B$3,BITACORA!$B$4:$B$7322,"&lt;="&amp;$B$4)</f>
        <v>0</v>
      </c>
      <c r="AJ501" s="169">
        <f>COUNTIFS(BITACORA!$C$4:$C$7322,$B$7:$B$501,BITACORA!$E$4:$E$7322,$E$6:$AM$6,BITACORA!$B$4:$B$7322,"&gt;="&amp;$B$3,BITACORA!$B$4:$B$7322,"&lt;="&amp;$B$4)</f>
        <v>0</v>
      </c>
      <c r="AK501" s="169">
        <f>COUNTIFS(BITACORA!$C$4:$C$7322,$B$7:$B$501,BITACORA!$E$4:$E$7322,$E$6:$AM$6,BITACORA!$B$4:$B$7322,"&gt;="&amp;$B$3,BITACORA!$B$4:$B$7322,"&lt;="&amp;$B$4)</f>
        <v>0</v>
      </c>
      <c r="AL501" s="169">
        <f>COUNTIFS(BITACORA!$C$4:$C$7322,$B$7:$B$501,BITACORA!$E$4:$E$7322,$E$6:$AM$6,BITACORA!$B$4:$B$7322,"&gt;="&amp;$B$3,BITACORA!$B$4:$B$7322,"&lt;="&amp;$B$4)</f>
        <v>0</v>
      </c>
      <c r="AM501" s="169">
        <f>COUNTIFS(BITACORA!$C$4:$C$7322,$B$7:$B$501,BITACORA!$E$4:$E$7322,$E$6:$AM$6,BITACORA!$B$4:$B$7322,"&gt;="&amp;$B$3,BITACORA!$B$4:$B$7322,"&lt;="&amp;$B$4)</f>
        <v>0</v>
      </c>
    </row>
    <row r="502" spans="1:39">
      <c r="A502" s="141"/>
      <c r="B502" s="165"/>
      <c r="C502" s="165"/>
      <c r="D502" s="164">
        <f t="shared" si="0"/>
        <v>0</v>
      </c>
      <c r="E502" s="169">
        <f>COUNTIFS(BITACORA!$C$4:$C$7322,$B$7:$B$501,BITACORA!$E$4:$E$7322,$E$6:$AM$6,BITACORA!$B$4:$B$7322,"&gt;="&amp;$B$3,BITACORA!$B$4:$B$7322,"&lt;="&amp;$B$4)</f>
        <v>0</v>
      </c>
      <c r="F502" s="169">
        <f>COUNTIFS(BITACORA!$C$4:$C$7322,$B$7:$B$501,BITACORA!$E$4:$E$7322,$E$6:$AM$6,BITACORA!$B$4:$B$7322,"&gt;="&amp;$B$3,BITACORA!$B$4:$B$7322,"&lt;="&amp;$B$4)</f>
        <v>0</v>
      </c>
      <c r="G502" s="169">
        <f>COUNTIFS(BITACORA!$C$4:$C$7322,$B$7:$B$501,BITACORA!$E$4:$E$7322,$E$6:$AM$6,BITACORA!$B$4:$B$7322,"&gt;="&amp;$B$3,BITACORA!$B$4:$B$7322,"&lt;="&amp;$B$4)</f>
        <v>0</v>
      </c>
      <c r="H502" s="169">
        <f>COUNTIFS(BITACORA!$C$4:$C$7322,$B$7:$B$501,BITACORA!$E$4:$E$7322,$E$6:$AM$6,BITACORA!$B$4:$B$7322,"&gt;="&amp;$B$3,BITACORA!$B$4:$B$7322,"&lt;="&amp;$B$4)</f>
        <v>0</v>
      </c>
      <c r="I502" s="169">
        <f>COUNTIFS(BITACORA!$C$4:$C$7322,$B$7:$B$501,BITACORA!$E$4:$E$7322,$E$6:$AM$6,BITACORA!$B$4:$B$7322,"&gt;="&amp;$B$3,BITACORA!$B$4:$B$7322,"&lt;="&amp;$B$4)</f>
        <v>0</v>
      </c>
      <c r="J502" s="169">
        <f>COUNTIFS(BITACORA!$C$4:$C$7322,$B$7:$B$501,BITACORA!$E$4:$E$7322,$E$6:$AM$6,BITACORA!$B$4:$B$7322,"&gt;="&amp;$B$3,BITACORA!$B$4:$B$7322,"&lt;="&amp;$B$4)</f>
        <v>0</v>
      </c>
      <c r="K502" s="169">
        <f>COUNTIFS(BITACORA!$C$4:$C$7322,$B$7:$B$501,BITACORA!$E$4:$E$7322,$E$6:$AM$6,BITACORA!$B$4:$B$7322,"&gt;="&amp;$B$3,BITACORA!$B$4:$B$7322,"&lt;="&amp;$B$4)</f>
        <v>0</v>
      </c>
      <c r="L502" s="169">
        <f>COUNTIFS(BITACORA!$C$4:$C$7322,$B$7:$B$501,BITACORA!$E$4:$E$7322,$E$6:$AM$6,BITACORA!$B$4:$B$7322,"&gt;="&amp;$B$3,BITACORA!$B$4:$B$7322,"&lt;="&amp;$B$4)</f>
        <v>0</v>
      </c>
      <c r="M502" s="169">
        <f>COUNTIFS(BITACORA!$C$4:$C$7322,$B$7:$B$501,BITACORA!$E$4:$E$7322,$E$6:$AM$6,BITACORA!$B$4:$B$7322,"&gt;="&amp;$B$3,BITACORA!$B$4:$B$7322,"&lt;="&amp;$B$4)</f>
        <v>0</v>
      </c>
      <c r="N502" s="169">
        <f>COUNTIFS(BITACORA!$C$4:$C$7322,$B$7:$B$501,BITACORA!$E$4:$E$7322,$E$6:$AM$6,BITACORA!$B$4:$B$7322,"&gt;="&amp;$B$3,BITACORA!$B$4:$B$7322,"&lt;="&amp;$B$4)</f>
        <v>0</v>
      </c>
      <c r="O502" s="169">
        <f>COUNTIFS(BITACORA!$C$4:$C$7322,$B$7:$B$501,BITACORA!$E$4:$E$7322,$E$6:$AM$6,BITACORA!$B$4:$B$7322,"&gt;="&amp;$B$3,BITACORA!$B$4:$B$7322,"&lt;="&amp;$B$4)</f>
        <v>0</v>
      </c>
      <c r="P502" s="169">
        <f>COUNTIFS(BITACORA!$C$4:$C$7322,$B$7:$B$501,BITACORA!$E$4:$E$7322,$E$6:$AM$6,BITACORA!$B$4:$B$7322,"&gt;="&amp;$B$3,BITACORA!$B$4:$B$7322,"&lt;="&amp;$B$4)</f>
        <v>0</v>
      </c>
      <c r="Q502" s="169">
        <f>COUNTIFS(BITACORA!$C$4:$C$7322,$B$7:$B$501,BITACORA!$E$4:$E$7322,$E$6:$AM$6,BITACORA!$B$4:$B$7322,"&gt;="&amp;$B$3,BITACORA!$B$4:$B$7322,"&lt;="&amp;$B$4)</f>
        <v>0</v>
      </c>
      <c r="R502" s="169">
        <f>COUNTIFS(BITACORA!$C$4:$C$7322,$B$7:$B$501,BITACORA!$E$4:$E$7322,$E$6:$AM$6,BITACORA!$B$4:$B$7322,"&gt;="&amp;$B$3,BITACORA!$B$4:$B$7322,"&lt;="&amp;$B$4)</f>
        <v>0</v>
      </c>
      <c r="S502" s="169">
        <f>COUNTIFS(BITACORA!$C$4:$C$7322,$B$7:$B$501,BITACORA!$E$4:$E$7322,$E$6:$AM$6,BITACORA!$B$4:$B$7322,"&gt;="&amp;$B$3,BITACORA!$B$4:$B$7322,"&lt;="&amp;$B$4)</f>
        <v>0</v>
      </c>
      <c r="T502" s="169">
        <f>COUNTIFS(BITACORA!$C$4:$C$7322,$B$7:$B$501,BITACORA!$E$4:$E$7322,$E$6:$AM$6,BITACORA!$B$4:$B$7322,"&gt;="&amp;$B$3,BITACORA!$B$4:$B$7322,"&lt;="&amp;$B$4)</f>
        <v>0</v>
      </c>
      <c r="U502" s="169">
        <f>COUNTIFS(BITACORA!$C$4:$C$7322,$B$7:$B$501,BITACORA!$E$4:$E$7322,$E$6:$AM$6,BITACORA!$B$4:$B$7322,"&gt;="&amp;$B$3,BITACORA!$B$4:$B$7322,"&lt;="&amp;$B$4)</f>
        <v>0</v>
      </c>
      <c r="V502" s="169">
        <f>COUNTIFS(BITACORA!$C$4:$C$7322,$B$7:$B$501,BITACORA!$E$4:$E$7322,$E$6:$AM$6,BITACORA!$B$4:$B$7322,"&gt;="&amp;$B$3,BITACORA!$B$4:$B$7322,"&lt;="&amp;$B$4)</f>
        <v>0</v>
      </c>
      <c r="W502" s="169">
        <f>COUNTIFS(BITACORA!$C$4:$C$7322,$B$7:$B$501,BITACORA!$E$4:$E$7322,$E$6:$AM$6,BITACORA!$B$4:$B$7322,"&gt;="&amp;$B$3,BITACORA!$B$4:$B$7322,"&lt;="&amp;$B$4)</f>
        <v>0</v>
      </c>
      <c r="X502" s="169">
        <f>COUNTIFS(BITACORA!$C$4:$C$7322,$B$7:$B$501,BITACORA!$E$4:$E$7322,$E$6:$AM$6,BITACORA!$B$4:$B$7322,"&gt;="&amp;$B$3,BITACORA!$B$4:$B$7322,"&lt;="&amp;$B$4)</f>
        <v>0</v>
      </c>
      <c r="Y502" s="169">
        <f>COUNTIFS(BITACORA!$C$4:$C$7322,$B$7:$B$501,BITACORA!$E$4:$E$7322,$E$6:$AM$6,BITACORA!$B$4:$B$7322,"&gt;="&amp;$B$3,BITACORA!$B$4:$B$7322,"&lt;="&amp;$B$4)</f>
        <v>0</v>
      </c>
      <c r="Z502" s="169">
        <f>COUNTIFS(BITACORA!$C$4:$C$7322,$B$7:$B$501,BITACORA!$E$4:$E$7322,$E$6:$AM$6,BITACORA!$B$4:$B$7322,"&gt;="&amp;$B$3,BITACORA!$B$4:$B$7322,"&lt;="&amp;$B$4)</f>
        <v>0</v>
      </c>
      <c r="AA502" s="169">
        <f>COUNTIFS(BITACORA!$C$4:$C$7322,$B$7:$B$501,BITACORA!$E$4:$E$7322,$E$6:$AM$6,BITACORA!$B$4:$B$7322,"&gt;="&amp;$B$3,BITACORA!$B$4:$B$7322,"&lt;="&amp;$B$4)</f>
        <v>0</v>
      </c>
      <c r="AB502" s="169">
        <f>COUNTIFS(BITACORA!$C$4:$C$7322,$B$7:$B$501,BITACORA!$E$4:$E$7322,$E$6:$AM$6,BITACORA!$B$4:$B$7322,"&gt;="&amp;$B$3,BITACORA!$B$4:$B$7322,"&lt;="&amp;$B$4)</f>
        <v>0</v>
      </c>
      <c r="AC502" s="169">
        <f>COUNTIFS(BITACORA!$C$4:$C$7322,$B$7:$B$501,BITACORA!$E$4:$E$7322,$E$6:$AM$6,BITACORA!$B$4:$B$7322,"&gt;="&amp;$B$3,BITACORA!$B$4:$B$7322,"&lt;="&amp;$B$4)</f>
        <v>0</v>
      </c>
      <c r="AD502" s="169">
        <f>COUNTIFS(BITACORA!$C$4:$C$7322,$B$7:$B$501,BITACORA!$E$4:$E$7322,$E$6:$AM$6,BITACORA!$B$4:$B$7322,"&gt;="&amp;$B$3,BITACORA!$B$4:$B$7322,"&lt;="&amp;$B$4)</f>
        <v>0</v>
      </c>
      <c r="AE502" s="169">
        <f>COUNTIFS(BITACORA!$C$4:$C$7322,$B$7:$B$501,BITACORA!$E$4:$E$7322,$E$6:$AM$6,BITACORA!$B$4:$B$7322,"&gt;="&amp;$B$3,BITACORA!$B$4:$B$7322,"&lt;="&amp;$B$4)</f>
        <v>0</v>
      </c>
      <c r="AF502" s="169">
        <f>COUNTIFS(BITACORA!$C$4:$C$7322,$B$7:$B$501,BITACORA!$E$4:$E$7322,$E$6:$AM$6,BITACORA!$B$4:$B$7322,"&gt;="&amp;$B$3,BITACORA!$B$4:$B$7322,"&lt;="&amp;$B$4)</f>
        <v>0</v>
      </c>
      <c r="AG502" s="169">
        <f>COUNTIFS(BITACORA!$C$4:$C$7322,$B$7:$B$501,BITACORA!$E$4:$E$7322,$E$6:$AM$6,BITACORA!$B$4:$B$7322,"&gt;="&amp;$B$3,BITACORA!$B$4:$B$7322,"&lt;="&amp;$B$4)</f>
        <v>0</v>
      </c>
      <c r="AH502" s="169">
        <f>COUNTIFS(BITACORA!$C$4:$C$7322,$B$7:$B$501,BITACORA!$E$4:$E$7322,$E$6:$AM$6,BITACORA!$B$4:$B$7322,"&gt;="&amp;$B$3,BITACORA!$B$4:$B$7322,"&lt;="&amp;$B$4)</f>
        <v>0</v>
      </c>
      <c r="AI502" s="169">
        <f>COUNTIFS(BITACORA!$C$4:$C$7322,$B$7:$B$501,BITACORA!$E$4:$E$7322,$E$6:$AM$6,BITACORA!$B$4:$B$7322,"&gt;="&amp;$B$3,BITACORA!$B$4:$B$7322,"&lt;="&amp;$B$4)</f>
        <v>0</v>
      </c>
      <c r="AJ502" s="169">
        <f>COUNTIFS(BITACORA!$C$4:$C$7322,$B$7:$B$501,BITACORA!$E$4:$E$7322,$E$6:$AM$6,BITACORA!$B$4:$B$7322,"&gt;="&amp;$B$3,BITACORA!$B$4:$B$7322,"&lt;="&amp;$B$4)</f>
        <v>0</v>
      </c>
      <c r="AK502" s="169">
        <f>COUNTIFS(BITACORA!$C$4:$C$7322,$B$7:$B$501,BITACORA!$E$4:$E$7322,$E$6:$AM$6,BITACORA!$B$4:$B$7322,"&gt;="&amp;$B$3,BITACORA!$B$4:$B$7322,"&lt;="&amp;$B$4)</f>
        <v>0</v>
      </c>
      <c r="AL502" s="169">
        <f>COUNTIFS(BITACORA!$C$4:$C$7322,$B$7:$B$501,BITACORA!$E$4:$E$7322,$E$6:$AM$6,BITACORA!$B$4:$B$7322,"&gt;="&amp;$B$3,BITACORA!$B$4:$B$7322,"&lt;="&amp;$B$4)</f>
        <v>0</v>
      </c>
      <c r="AM502" s="169">
        <f>COUNTIFS(BITACORA!$C$4:$C$7322,$B$7:$B$501,BITACORA!$E$4:$E$7322,$E$6:$AM$6,BITACORA!$B$4:$B$7322,"&gt;="&amp;$B$3,BITACORA!$B$4:$B$7322,"&lt;="&amp;$B$4)</f>
        <v>0</v>
      </c>
    </row>
    <row r="503" spans="1:39">
      <c r="A503" s="141"/>
      <c r="B503" s="165"/>
      <c r="C503" s="165"/>
      <c r="D503" s="164">
        <f t="shared" si="0"/>
        <v>0</v>
      </c>
      <c r="E503" s="169">
        <f>COUNTIFS(BITACORA!$C$4:$C$7322,$B$7:$B$501,BITACORA!$E$4:$E$7322,$E$6:$AM$6,BITACORA!$B$4:$B$7322,"&gt;="&amp;$B$3,BITACORA!$B$4:$B$7322,"&lt;="&amp;$B$4)</f>
        <v>0</v>
      </c>
      <c r="F503" s="169">
        <f>COUNTIFS(BITACORA!$C$4:$C$7322,$B$7:$B$501,BITACORA!$E$4:$E$7322,$E$6:$AM$6,BITACORA!$B$4:$B$7322,"&gt;="&amp;$B$3,BITACORA!$B$4:$B$7322,"&lt;="&amp;$B$4)</f>
        <v>0</v>
      </c>
      <c r="G503" s="169">
        <f>COUNTIFS(BITACORA!$C$4:$C$7322,$B$7:$B$501,BITACORA!$E$4:$E$7322,$E$6:$AM$6,BITACORA!$B$4:$B$7322,"&gt;="&amp;$B$3,BITACORA!$B$4:$B$7322,"&lt;="&amp;$B$4)</f>
        <v>0</v>
      </c>
      <c r="H503" s="169">
        <f>COUNTIFS(BITACORA!$C$4:$C$7322,$B$7:$B$501,BITACORA!$E$4:$E$7322,$E$6:$AM$6,BITACORA!$B$4:$B$7322,"&gt;="&amp;$B$3,BITACORA!$B$4:$B$7322,"&lt;="&amp;$B$4)</f>
        <v>0</v>
      </c>
      <c r="I503" s="169">
        <f>COUNTIFS(BITACORA!$C$4:$C$7322,$B$7:$B$501,BITACORA!$E$4:$E$7322,$E$6:$AM$6,BITACORA!$B$4:$B$7322,"&gt;="&amp;$B$3,BITACORA!$B$4:$B$7322,"&lt;="&amp;$B$4)</f>
        <v>0</v>
      </c>
      <c r="J503" s="169">
        <f>COUNTIFS(BITACORA!$C$4:$C$7322,$B$7:$B$501,BITACORA!$E$4:$E$7322,$E$6:$AM$6,BITACORA!$B$4:$B$7322,"&gt;="&amp;$B$3,BITACORA!$B$4:$B$7322,"&lt;="&amp;$B$4)</f>
        <v>0</v>
      </c>
      <c r="K503" s="169">
        <f>COUNTIFS(BITACORA!$C$4:$C$7322,$B$7:$B$501,BITACORA!$E$4:$E$7322,$E$6:$AM$6,BITACORA!$B$4:$B$7322,"&gt;="&amp;$B$3,BITACORA!$B$4:$B$7322,"&lt;="&amp;$B$4)</f>
        <v>0</v>
      </c>
      <c r="L503" s="169">
        <f>COUNTIFS(BITACORA!$C$4:$C$7322,$B$7:$B$501,BITACORA!$E$4:$E$7322,$E$6:$AM$6,BITACORA!$B$4:$B$7322,"&gt;="&amp;$B$3,BITACORA!$B$4:$B$7322,"&lt;="&amp;$B$4)</f>
        <v>0</v>
      </c>
      <c r="M503" s="169">
        <f>COUNTIFS(BITACORA!$C$4:$C$7322,$B$7:$B$501,BITACORA!$E$4:$E$7322,$E$6:$AM$6,BITACORA!$B$4:$B$7322,"&gt;="&amp;$B$3,BITACORA!$B$4:$B$7322,"&lt;="&amp;$B$4)</f>
        <v>0</v>
      </c>
      <c r="N503" s="169">
        <f>COUNTIFS(BITACORA!$C$4:$C$7322,$B$7:$B$501,BITACORA!$E$4:$E$7322,$E$6:$AM$6,BITACORA!$B$4:$B$7322,"&gt;="&amp;$B$3,BITACORA!$B$4:$B$7322,"&lt;="&amp;$B$4)</f>
        <v>0</v>
      </c>
      <c r="O503" s="169">
        <f>COUNTIFS(BITACORA!$C$4:$C$7322,$B$7:$B$501,BITACORA!$E$4:$E$7322,$E$6:$AM$6,BITACORA!$B$4:$B$7322,"&gt;="&amp;$B$3,BITACORA!$B$4:$B$7322,"&lt;="&amp;$B$4)</f>
        <v>0</v>
      </c>
      <c r="P503" s="169">
        <f>COUNTIFS(BITACORA!$C$4:$C$7322,$B$7:$B$501,BITACORA!$E$4:$E$7322,$E$6:$AM$6,BITACORA!$B$4:$B$7322,"&gt;="&amp;$B$3,BITACORA!$B$4:$B$7322,"&lt;="&amp;$B$4)</f>
        <v>0</v>
      </c>
      <c r="Q503" s="169">
        <f>COUNTIFS(BITACORA!$C$4:$C$7322,$B$7:$B$501,BITACORA!$E$4:$E$7322,$E$6:$AM$6,BITACORA!$B$4:$B$7322,"&gt;="&amp;$B$3,BITACORA!$B$4:$B$7322,"&lt;="&amp;$B$4)</f>
        <v>0</v>
      </c>
      <c r="R503" s="169">
        <f>COUNTIFS(BITACORA!$C$4:$C$7322,$B$7:$B$501,BITACORA!$E$4:$E$7322,$E$6:$AM$6,BITACORA!$B$4:$B$7322,"&gt;="&amp;$B$3,BITACORA!$B$4:$B$7322,"&lt;="&amp;$B$4)</f>
        <v>0</v>
      </c>
      <c r="S503" s="169">
        <f>COUNTIFS(BITACORA!$C$4:$C$7322,$B$7:$B$501,BITACORA!$E$4:$E$7322,$E$6:$AM$6,BITACORA!$B$4:$B$7322,"&gt;="&amp;$B$3,BITACORA!$B$4:$B$7322,"&lt;="&amp;$B$4)</f>
        <v>0</v>
      </c>
      <c r="T503" s="169">
        <f>COUNTIFS(BITACORA!$C$4:$C$7322,$B$7:$B$501,BITACORA!$E$4:$E$7322,$E$6:$AM$6,BITACORA!$B$4:$B$7322,"&gt;="&amp;$B$3,BITACORA!$B$4:$B$7322,"&lt;="&amp;$B$4)</f>
        <v>0</v>
      </c>
      <c r="U503" s="169">
        <f>COUNTIFS(BITACORA!$C$4:$C$7322,$B$7:$B$501,BITACORA!$E$4:$E$7322,$E$6:$AM$6,BITACORA!$B$4:$B$7322,"&gt;="&amp;$B$3,BITACORA!$B$4:$B$7322,"&lt;="&amp;$B$4)</f>
        <v>0</v>
      </c>
      <c r="V503" s="169">
        <f>COUNTIFS(BITACORA!$C$4:$C$7322,$B$7:$B$501,BITACORA!$E$4:$E$7322,$E$6:$AM$6,BITACORA!$B$4:$B$7322,"&gt;="&amp;$B$3,BITACORA!$B$4:$B$7322,"&lt;="&amp;$B$4)</f>
        <v>0</v>
      </c>
      <c r="W503" s="169">
        <f>COUNTIFS(BITACORA!$C$4:$C$7322,$B$7:$B$501,BITACORA!$E$4:$E$7322,$E$6:$AM$6,BITACORA!$B$4:$B$7322,"&gt;="&amp;$B$3,BITACORA!$B$4:$B$7322,"&lt;="&amp;$B$4)</f>
        <v>0</v>
      </c>
      <c r="X503" s="169">
        <f>COUNTIFS(BITACORA!$C$4:$C$7322,$B$7:$B$501,BITACORA!$E$4:$E$7322,$E$6:$AM$6,BITACORA!$B$4:$B$7322,"&gt;="&amp;$B$3,BITACORA!$B$4:$B$7322,"&lt;="&amp;$B$4)</f>
        <v>0</v>
      </c>
      <c r="Y503" s="169">
        <f>COUNTIFS(BITACORA!$C$4:$C$7322,$B$7:$B$501,BITACORA!$E$4:$E$7322,$E$6:$AM$6,BITACORA!$B$4:$B$7322,"&gt;="&amp;$B$3,BITACORA!$B$4:$B$7322,"&lt;="&amp;$B$4)</f>
        <v>0</v>
      </c>
      <c r="Z503" s="169">
        <f>COUNTIFS(BITACORA!$C$4:$C$7322,$B$7:$B$501,BITACORA!$E$4:$E$7322,$E$6:$AM$6,BITACORA!$B$4:$B$7322,"&gt;="&amp;$B$3,BITACORA!$B$4:$B$7322,"&lt;="&amp;$B$4)</f>
        <v>0</v>
      </c>
      <c r="AA503" s="169">
        <f>COUNTIFS(BITACORA!$C$4:$C$7322,$B$7:$B$501,BITACORA!$E$4:$E$7322,$E$6:$AM$6,BITACORA!$B$4:$B$7322,"&gt;="&amp;$B$3,BITACORA!$B$4:$B$7322,"&lt;="&amp;$B$4)</f>
        <v>0</v>
      </c>
      <c r="AB503" s="169">
        <f>COUNTIFS(BITACORA!$C$4:$C$7322,$B$7:$B$501,BITACORA!$E$4:$E$7322,$E$6:$AM$6,BITACORA!$B$4:$B$7322,"&gt;="&amp;$B$3,BITACORA!$B$4:$B$7322,"&lt;="&amp;$B$4)</f>
        <v>0</v>
      </c>
      <c r="AC503" s="169">
        <f>COUNTIFS(BITACORA!$C$4:$C$7322,$B$7:$B$501,BITACORA!$E$4:$E$7322,$E$6:$AM$6,BITACORA!$B$4:$B$7322,"&gt;="&amp;$B$3,BITACORA!$B$4:$B$7322,"&lt;="&amp;$B$4)</f>
        <v>0</v>
      </c>
      <c r="AD503" s="169">
        <f>COUNTIFS(BITACORA!$C$4:$C$7322,$B$7:$B$501,BITACORA!$E$4:$E$7322,$E$6:$AM$6,BITACORA!$B$4:$B$7322,"&gt;="&amp;$B$3,BITACORA!$B$4:$B$7322,"&lt;="&amp;$B$4)</f>
        <v>0</v>
      </c>
      <c r="AE503" s="169">
        <f>COUNTIFS(BITACORA!$C$4:$C$7322,$B$7:$B$501,BITACORA!$E$4:$E$7322,$E$6:$AM$6,BITACORA!$B$4:$B$7322,"&gt;="&amp;$B$3,BITACORA!$B$4:$B$7322,"&lt;="&amp;$B$4)</f>
        <v>0</v>
      </c>
      <c r="AF503" s="169">
        <f>COUNTIFS(BITACORA!$C$4:$C$7322,$B$7:$B$501,BITACORA!$E$4:$E$7322,$E$6:$AM$6,BITACORA!$B$4:$B$7322,"&gt;="&amp;$B$3,BITACORA!$B$4:$B$7322,"&lt;="&amp;$B$4)</f>
        <v>0</v>
      </c>
      <c r="AG503" s="169">
        <f>COUNTIFS(BITACORA!$C$4:$C$7322,$B$7:$B$501,BITACORA!$E$4:$E$7322,$E$6:$AM$6,BITACORA!$B$4:$B$7322,"&gt;="&amp;$B$3,BITACORA!$B$4:$B$7322,"&lt;="&amp;$B$4)</f>
        <v>0</v>
      </c>
      <c r="AH503" s="169">
        <f>COUNTIFS(BITACORA!$C$4:$C$7322,$B$7:$B$501,BITACORA!$E$4:$E$7322,$E$6:$AM$6,BITACORA!$B$4:$B$7322,"&gt;="&amp;$B$3,BITACORA!$B$4:$B$7322,"&lt;="&amp;$B$4)</f>
        <v>0</v>
      </c>
      <c r="AI503" s="169">
        <f>COUNTIFS(BITACORA!$C$4:$C$7322,$B$7:$B$501,BITACORA!$E$4:$E$7322,$E$6:$AM$6,BITACORA!$B$4:$B$7322,"&gt;="&amp;$B$3,BITACORA!$B$4:$B$7322,"&lt;="&amp;$B$4)</f>
        <v>0</v>
      </c>
      <c r="AJ503" s="169">
        <f>COUNTIFS(BITACORA!$C$4:$C$7322,$B$7:$B$501,BITACORA!$E$4:$E$7322,$E$6:$AM$6,BITACORA!$B$4:$B$7322,"&gt;="&amp;$B$3,BITACORA!$B$4:$B$7322,"&lt;="&amp;$B$4)</f>
        <v>0</v>
      </c>
      <c r="AK503" s="169">
        <f>COUNTIFS(BITACORA!$C$4:$C$7322,$B$7:$B$501,BITACORA!$E$4:$E$7322,$E$6:$AM$6,BITACORA!$B$4:$B$7322,"&gt;="&amp;$B$3,BITACORA!$B$4:$B$7322,"&lt;="&amp;$B$4)</f>
        <v>0</v>
      </c>
      <c r="AL503" s="169">
        <f>COUNTIFS(BITACORA!$C$4:$C$7322,$B$7:$B$501,BITACORA!$E$4:$E$7322,$E$6:$AM$6,BITACORA!$B$4:$B$7322,"&gt;="&amp;$B$3,BITACORA!$B$4:$B$7322,"&lt;="&amp;$B$4)</f>
        <v>0</v>
      </c>
      <c r="AM503" s="169">
        <f>COUNTIFS(BITACORA!$C$4:$C$7322,$B$7:$B$501,BITACORA!$E$4:$E$7322,$E$6:$AM$6,BITACORA!$B$4:$B$7322,"&gt;="&amp;$B$3,BITACORA!$B$4:$B$7322,"&lt;="&amp;$B$4)</f>
        <v>0</v>
      </c>
    </row>
    <row r="504" spans="1:39">
      <c r="A504" s="141"/>
      <c r="B504" s="165"/>
      <c r="C504" s="165"/>
      <c r="D504" s="164">
        <f t="shared" si="0"/>
        <v>0</v>
      </c>
      <c r="E504" s="169">
        <f>COUNTIFS(BITACORA!$C$4:$C$7322,$B$7:$B$501,BITACORA!$E$4:$E$7322,$E$6:$AM$6,BITACORA!$B$4:$B$7322,"&gt;="&amp;$B$3,BITACORA!$B$4:$B$7322,"&lt;="&amp;$B$4)</f>
        <v>0</v>
      </c>
      <c r="F504" s="169">
        <f>COUNTIFS(BITACORA!$C$4:$C$7322,$B$7:$B$501,BITACORA!$E$4:$E$7322,$E$6:$AM$6,BITACORA!$B$4:$B$7322,"&gt;="&amp;$B$3,BITACORA!$B$4:$B$7322,"&lt;="&amp;$B$4)</f>
        <v>0</v>
      </c>
      <c r="G504" s="169">
        <f>COUNTIFS(BITACORA!$C$4:$C$7322,$B$7:$B$501,BITACORA!$E$4:$E$7322,$E$6:$AM$6,BITACORA!$B$4:$B$7322,"&gt;="&amp;$B$3,BITACORA!$B$4:$B$7322,"&lt;="&amp;$B$4)</f>
        <v>0</v>
      </c>
      <c r="H504" s="169">
        <f>COUNTIFS(BITACORA!$C$4:$C$7322,$B$7:$B$501,BITACORA!$E$4:$E$7322,$E$6:$AM$6,BITACORA!$B$4:$B$7322,"&gt;="&amp;$B$3,BITACORA!$B$4:$B$7322,"&lt;="&amp;$B$4)</f>
        <v>0</v>
      </c>
      <c r="I504" s="169">
        <f>COUNTIFS(BITACORA!$C$4:$C$7322,$B$7:$B$501,BITACORA!$E$4:$E$7322,$E$6:$AM$6,BITACORA!$B$4:$B$7322,"&gt;="&amp;$B$3,BITACORA!$B$4:$B$7322,"&lt;="&amp;$B$4)</f>
        <v>0</v>
      </c>
      <c r="J504" s="169">
        <f>COUNTIFS(BITACORA!$C$4:$C$7322,$B$7:$B$501,BITACORA!$E$4:$E$7322,$E$6:$AM$6,BITACORA!$B$4:$B$7322,"&gt;="&amp;$B$3,BITACORA!$B$4:$B$7322,"&lt;="&amp;$B$4)</f>
        <v>0</v>
      </c>
      <c r="K504" s="169">
        <f>COUNTIFS(BITACORA!$C$4:$C$7322,$B$7:$B$501,BITACORA!$E$4:$E$7322,$E$6:$AM$6,BITACORA!$B$4:$B$7322,"&gt;="&amp;$B$3,BITACORA!$B$4:$B$7322,"&lt;="&amp;$B$4)</f>
        <v>0</v>
      </c>
      <c r="L504" s="169">
        <f>COUNTIFS(BITACORA!$C$4:$C$7322,$B$7:$B$501,BITACORA!$E$4:$E$7322,$E$6:$AM$6,BITACORA!$B$4:$B$7322,"&gt;="&amp;$B$3,BITACORA!$B$4:$B$7322,"&lt;="&amp;$B$4)</f>
        <v>0</v>
      </c>
      <c r="M504" s="169">
        <f>COUNTIFS(BITACORA!$C$4:$C$7322,$B$7:$B$501,BITACORA!$E$4:$E$7322,$E$6:$AM$6,BITACORA!$B$4:$B$7322,"&gt;="&amp;$B$3,BITACORA!$B$4:$B$7322,"&lt;="&amp;$B$4)</f>
        <v>0</v>
      </c>
      <c r="N504" s="169">
        <f>COUNTIFS(BITACORA!$C$4:$C$7322,$B$7:$B$501,BITACORA!$E$4:$E$7322,$E$6:$AM$6,BITACORA!$B$4:$B$7322,"&gt;="&amp;$B$3,BITACORA!$B$4:$B$7322,"&lt;="&amp;$B$4)</f>
        <v>0</v>
      </c>
      <c r="O504" s="169">
        <f>COUNTIFS(BITACORA!$C$4:$C$7322,$B$7:$B$501,BITACORA!$E$4:$E$7322,$E$6:$AM$6,BITACORA!$B$4:$B$7322,"&gt;="&amp;$B$3,BITACORA!$B$4:$B$7322,"&lt;="&amp;$B$4)</f>
        <v>0</v>
      </c>
      <c r="P504" s="169">
        <f>COUNTIFS(BITACORA!$C$4:$C$7322,$B$7:$B$501,BITACORA!$E$4:$E$7322,$E$6:$AM$6,BITACORA!$B$4:$B$7322,"&gt;="&amp;$B$3,BITACORA!$B$4:$B$7322,"&lt;="&amp;$B$4)</f>
        <v>0</v>
      </c>
      <c r="Q504" s="169">
        <f>COUNTIFS(BITACORA!$C$4:$C$7322,$B$7:$B$501,BITACORA!$E$4:$E$7322,$E$6:$AM$6,BITACORA!$B$4:$B$7322,"&gt;="&amp;$B$3,BITACORA!$B$4:$B$7322,"&lt;="&amp;$B$4)</f>
        <v>0</v>
      </c>
      <c r="R504" s="169">
        <f>COUNTIFS(BITACORA!$C$4:$C$7322,$B$7:$B$501,BITACORA!$E$4:$E$7322,$E$6:$AM$6,BITACORA!$B$4:$B$7322,"&gt;="&amp;$B$3,BITACORA!$B$4:$B$7322,"&lt;="&amp;$B$4)</f>
        <v>0</v>
      </c>
      <c r="S504" s="169">
        <f>COUNTIFS(BITACORA!$C$4:$C$7322,$B$7:$B$501,BITACORA!$E$4:$E$7322,$E$6:$AM$6,BITACORA!$B$4:$B$7322,"&gt;="&amp;$B$3,BITACORA!$B$4:$B$7322,"&lt;="&amp;$B$4)</f>
        <v>0</v>
      </c>
      <c r="T504" s="169">
        <f>COUNTIFS(BITACORA!$C$4:$C$7322,$B$7:$B$501,BITACORA!$E$4:$E$7322,$E$6:$AM$6,BITACORA!$B$4:$B$7322,"&gt;="&amp;$B$3,BITACORA!$B$4:$B$7322,"&lt;="&amp;$B$4)</f>
        <v>0</v>
      </c>
      <c r="U504" s="169">
        <f>COUNTIFS(BITACORA!$C$4:$C$7322,$B$7:$B$501,BITACORA!$E$4:$E$7322,$E$6:$AM$6,BITACORA!$B$4:$B$7322,"&gt;="&amp;$B$3,BITACORA!$B$4:$B$7322,"&lt;="&amp;$B$4)</f>
        <v>0</v>
      </c>
      <c r="V504" s="169">
        <f>COUNTIFS(BITACORA!$C$4:$C$7322,$B$7:$B$501,BITACORA!$E$4:$E$7322,$E$6:$AM$6,BITACORA!$B$4:$B$7322,"&gt;="&amp;$B$3,BITACORA!$B$4:$B$7322,"&lt;="&amp;$B$4)</f>
        <v>0</v>
      </c>
      <c r="W504" s="169">
        <f>COUNTIFS(BITACORA!$C$4:$C$7322,$B$7:$B$501,BITACORA!$E$4:$E$7322,$E$6:$AM$6,BITACORA!$B$4:$B$7322,"&gt;="&amp;$B$3,BITACORA!$B$4:$B$7322,"&lt;="&amp;$B$4)</f>
        <v>0</v>
      </c>
      <c r="X504" s="169">
        <f>COUNTIFS(BITACORA!$C$4:$C$7322,$B$7:$B$501,BITACORA!$E$4:$E$7322,$E$6:$AM$6,BITACORA!$B$4:$B$7322,"&gt;="&amp;$B$3,BITACORA!$B$4:$B$7322,"&lt;="&amp;$B$4)</f>
        <v>0</v>
      </c>
      <c r="Y504" s="169">
        <f>COUNTIFS(BITACORA!$C$4:$C$7322,$B$7:$B$501,BITACORA!$E$4:$E$7322,$E$6:$AM$6,BITACORA!$B$4:$B$7322,"&gt;="&amp;$B$3,BITACORA!$B$4:$B$7322,"&lt;="&amp;$B$4)</f>
        <v>0</v>
      </c>
      <c r="Z504" s="169">
        <f>COUNTIFS(BITACORA!$C$4:$C$7322,$B$7:$B$501,BITACORA!$E$4:$E$7322,$E$6:$AM$6,BITACORA!$B$4:$B$7322,"&gt;="&amp;$B$3,BITACORA!$B$4:$B$7322,"&lt;="&amp;$B$4)</f>
        <v>0</v>
      </c>
      <c r="AA504" s="169">
        <f>COUNTIFS(BITACORA!$C$4:$C$7322,$B$7:$B$501,BITACORA!$E$4:$E$7322,$E$6:$AM$6,BITACORA!$B$4:$B$7322,"&gt;="&amp;$B$3,BITACORA!$B$4:$B$7322,"&lt;="&amp;$B$4)</f>
        <v>0</v>
      </c>
      <c r="AB504" s="169">
        <f>COUNTIFS(BITACORA!$C$4:$C$7322,$B$7:$B$501,BITACORA!$E$4:$E$7322,$E$6:$AM$6,BITACORA!$B$4:$B$7322,"&gt;="&amp;$B$3,BITACORA!$B$4:$B$7322,"&lt;="&amp;$B$4)</f>
        <v>0</v>
      </c>
      <c r="AC504" s="169">
        <f>COUNTIFS(BITACORA!$C$4:$C$7322,$B$7:$B$501,BITACORA!$E$4:$E$7322,$E$6:$AM$6,BITACORA!$B$4:$B$7322,"&gt;="&amp;$B$3,BITACORA!$B$4:$B$7322,"&lt;="&amp;$B$4)</f>
        <v>0</v>
      </c>
      <c r="AD504" s="169">
        <f>COUNTIFS(BITACORA!$C$4:$C$7322,$B$7:$B$501,BITACORA!$E$4:$E$7322,$E$6:$AM$6,BITACORA!$B$4:$B$7322,"&gt;="&amp;$B$3,BITACORA!$B$4:$B$7322,"&lt;="&amp;$B$4)</f>
        <v>0</v>
      </c>
      <c r="AE504" s="169">
        <f>COUNTIFS(BITACORA!$C$4:$C$7322,$B$7:$B$501,BITACORA!$E$4:$E$7322,$E$6:$AM$6,BITACORA!$B$4:$B$7322,"&gt;="&amp;$B$3,BITACORA!$B$4:$B$7322,"&lt;="&amp;$B$4)</f>
        <v>0</v>
      </c>
      <c r="AF504" s="169">
        <f>COUNTIFS(BITACORA!$C$4:$C$7322,$B$7:$B$501,BITACORA!$E$4:$E$7322,$E$6:$AM$6,BITACORA!$B$4:$B$7322,"&gt;="&amp;$B$3,BITACORA!$B$4:$B$7322,"&lt;="&amp;$B$4)</f>
        <v>0</v>
      </c>
      <c r="AG504" s="169">
        <f>COUNTIFS(BITACORA!$C$4:$C$7322,$B$7:$B$501,BITACORA!$E$4:$E$7322,$E$6:$AM$6,BITACORA!$B$4:$B$7322,"&gt;="&amp;$B$3,BITACORA!$B$4:$B$7322,"&lt;="&amp;$B$4)</f>
        <v>0</v>
      </c>
      <c r="AH504" s="169">
        <f>COUNTIFS(BITACORA!$C$4:$C$7322,$B$7:$B$501,BITACORA!$E$4:$E$7322,$E$6:$AM$6,BITACORA!$B$4:$B$7322,"&gt;="&amp;$B$3,BITACORA!$B$4:$B$7322,"&lt;="&amp;$B$4)</f>
        <v>0</v>
      </c>
      <c r="AI504" s="169">
        <f>COUNTIFS(BITACORA!$C$4:$C$7322,$B$7:$B$501,BITACORA!$E$4:$E$7322,$E$6:$AM$6,BITACORA!$B$4:$B$7322,"&gt;="&amp;$B$3,BITACORA!$B$4:$B$7322,"&lt;="&amp;$B$4)</f>
        <v>0</v>
      </c>
      <c r="AJ504" s="169">
        <f>COUNTIFS(BITACORA!$C$4:$C$7322,$B$7:$B$501,BITACORA!$E$4:$E$7322,$E$6:$AM$6,BITACORA!$B$4:$B$7322,"&gt;="&amp;$B$3,BITACORA!$B$4:$B$7322,"&lt;="&amp;$B$4)</f>
        <v>0</v>
      </c>
      <c r="AK504" s="169">
        <f>COUNTIFS(BITACORA!$C$4:$C$7322,$B$7:$B$501,BITACORA!$E$4:$E$7322,$E$6:$AM$6,BITACORA!$B$4:$B$7322,"&gt;="&amp;$B$3,BITACORA!$B$4:$B$7322,"&lt;="&amp;$B$4)</f>
        <v>0</v>
      </c>
      <c r="AL504" s="169">
        <f>COUNTIFS(BITACORA!$C$4:$C$7322,$B$7:$B$501,BITACORA!$E$4:$E$7322,$E$6:$AM$6,BITACORA!$B$4:$B$7322,"&gt;="&amp;$B$3,BITACORA!$B$4:$B$7322,"&lt;="&amp;$B$4)</f>
        <v>0</v>
      </c>
      <c r="AM504" s="169">
        <f>COUNTIFS(BITACORA!$C$4:$C$7322,$B$7:$B$501,BITACORA!$E$4:$E$7322,$E$6:$AM$6,BITACORA!$B$4:$B$7322,"&gt;="&amp;$B$3,BITACORA!$B$4:$B$7322,"&lt;="&amp;$B$4)</f>
        <v>0</v>
      </c>
    </row>
    <row r="505" spans="1:39">
      <c r="A505" s="1"/>
      <c r="B505" s="170"/>
      <c r="C505" s="170"/>
    </row>
    <row r="506" spans="1:39">
      <c r="A506" s="171"/>
      <c r="B506" s="172"/>
      <c r="C506" s="173"/>
      <c r="D506" s="174" t="s">
        <v>526</v>
      </c>
    </row>
    <row r="507" spans="1:39">
      <c r="A507" s="141"/>
      <c r="B507" s="175" t="s">
        <v>15</v>
      </c>
      <c r="C507" s="165"/>
    </row>
    <row r="508" spans="1:39">
      <c r="A508" s="141"/>
      <c r="B508" s="175" t="s">
        <v>22</v>
      </c>
      <c r="C508" s="165"/>
    </row>
    <row r="509" spans="1:39" ht="15.75" customHeight="1">
      <c r="A509" s="141"/>
      <c r="B509" s="37" t="s">
        <v>56</v>
      </c>
      <c r="C509" s="165"/>
    </row>
    <row r="510" spans="1:39">
      <c r="A510" s="141"/>
      <c r="B510" s="175" t="s">
        <v>39</v>
      </c>
      <c r="C510" s="165"/>
    </row>
    <row r="511" spans="1:39">
      <c r="A511" s="141"/>
      <c r="B511" s="175" t="s">
        <v>26</v>
      </c>
      <c r="C511" s="165"/>
    </row>
    <row r="512" spans="1:39">
      <c r="A512" s="141"/>
      <c r="B512" s="175" t="s">
        <v>95</v>
      </c>
      <c r="C512" s="165"/>
    </row>
    <row r="513" spans="1:3">
      <c r="A513" s="141"/>
      <c r="B513" s="175" t="s">
        <v>48</v>
      </c>
      <c r="C513" s="165"/>
    </row>
    <row r="514" spans="1:3">
      <c r="A514" s="141"/>
      <c r="B514" s="175" t="s">
        <v>68</v>
      </c>
      <c r="C514" s="165"/>
    </row>
    <row r="515" spans="1:3">
      <c r="A515" s="141"/>
      <c r="B515" s="176" t="s">
        <v>340</v>
      </c>
      <c r="C515" s="165"/>
    </row>
    <row r="516" spans="1:3">
      <c r="A516" s="141"/>
      <c r="B516" s="175" t="s">
        <v>53</v>
      </c>
      <c r="C516" s="165"/>
    </row>
    <row r="517" spans="1:3">
      <c r="A517" s="141"/>
      <c r="B517" s="175" t="s">
        <v>72</v>
      </c>
      <c r="C517" s="165"/>
    </row>
    <row r="518" spans="1:3">
      <c r="A518" s="141"/>
      <c r="B518" s="175" t="s">
        <v>76</v>
      </c>
      <c r="C518" s="165"/>
    </row>
    <row r="519" spans="1:3">
      <c r="A519" s="141"/>
      <c r="B519" s="175" t="s">
        <v>80</v>
      </c>
      <c r="C519" s="165"/>
    </row>
    <row r="520" spans="1:3">
      <c r="A520" s="141"/>
      <c r="B520" s="175" t="s">
        <v>86</v>
      </c>
      <c r="C520" s="165"/>
    </row>
    <row r="521" spans="1:3">
      <c r="A521" s="141"/>
      <c r="B521" s="175" t="s">
        <v>90</v>
      </c>
      <c r="C521" s="165"/>
    </row>
    <row r="522" spans="1:3">
      <c r="A522" s="141"/>
      <c r="B522" s="175" t="s">
        <v>92</v>
      </c>
      <c r="C522" s="165"/>
    </row>
    <row r="523" spans="1:3">
      <c r="A523" s="141"/>
      <c r="B523" s="175" t="s">
        <v>103</v>
      </c>
      <c r="C523" s="165"/>
    </row>
    <row r="524" spans="1:3">
      <c r="A524" s="141"/>
      <c r="B524" s="175" t="s">
        <v>26</v>
      </c>
      <c r="C524" s="165"/>
    </row>
    <row r="525" spans="1:3">
      <c r="A525" s="141"/>
      <c r="B525" s="175" t="s">
        <v>112</v>
      </c>
      <c r="C525" s="165"/>
    </row>
    <row r="526" spans="1:3">
      <c r="A526" s="141"/>
      <c r="B526" s="175" t="s">
        <v>117</v>
      </c>
      <c r="C526" s="165"/>
    </row>
    <row r="527" spans="1:3">
      <c r="A527" s="141"/>
      <c r="B527" s="175" t="s">
        <v>124</v>
      </c>
      <c r="C527" s="165"/>
    </row>
    <row r="528" spans="1:3">
      <c r="A528" s="141"/>
      <c r="B528" s="175" t="s">
        <v>136</v>
      </c>
      <c r="C528" s="165"/>
    </row>
    <row r="529" spans="1:3">
      <c r="A529" s="141"/>
      <c r="B529" s="175" t="s">
        <v>320</v>
      </c>
      <c r="C529" s="165"/>
    </row>
    <row r="530" spans="1:3">
      <c r="A530" s="141"/>
      <c r="B530" s="175" t="s">
        <v>145</v>
      </c>
      <c r="C530" s="165"/>
    </row>
    <row r="531" spans="1:3">
      <c r="A531" s="141"/>
      <c r="B531" s="175" t="s">
        <v>153</v>
      </c>
      <c r="C531" s="165"/>
    </row>
    <row r="532" spans="1:3">
      <c r="A532" s="141"/>
      <c r="B532" s="175" t="s">
        <v>140</v>
      </c>
      <c r="C532" s="165"/>
    </row>
    <row r="533" spans="1:3">
      <c r="A533" s="141"/>
      <c r="B533" s="175" t="s">
        <v>159</v>
      </c>
      <c r="C533" s="165"/>
    </row>
    <row r="534" spans="1:3">
      <c r="A534" s="141"/>
      <c r="B534" s="175" t="s">
        <v>164</v>
      </c>
      <c r="C534" s="165"/>
    </row>
    <row r="535" spans="1:3">
      <c r="A535" s="141"/>
      <c r="B535" s="175" t="s">
        <v>168</v>
      </c>
      <c r="C535" s="165"/>
    </row>
    <row r="536" spans="1:3">
      <c r="A536" s="141"/>
      <c r="B536" s="175" t="s">
        <v>172</v>
      </c>
      <c r="C536" s="165"/>
    </row>
    <row r="537" spans="1:3">
      <c r="A537" s="141"/>
      <c r="B537" s="175" t="s">
        <v>148</v>
      </c>
      <c r="C537" s="165"/>
    </row>
    <row r="538" spans="1:3">
      <c r="A538" s="141"/>
      <c r="B538" s="175" t="s">
        <v>216</v>
      </c>
      <c r="C538" s="165"/>
    </row>
    <row r="539" spans="1:3">
      <c r="A539" s="141"/>
      <c r="B539" s="175" t="s">
        <v>156</v>
      </c>
      <c r="C539" s="165"/>
    </row>
    <row r="540" spans="1:3">
      <c r="A540" s="141"/>
      <c r="B540" s="175" t="s">
        <v>197</v>
      </c>
      <c r="C540" s="165"/>
    </row>
    <row r="541" spans="1:3">
      <c r="A541" s="141"/>
      <c r="B541" s="175" t="s">
        <v>297</v>
      </c>
      <c r="C541" s="165"/>
    </row>
    <row r="542" spans="1:3">
      <c r="A542" s="141"/>
      <c r="B542" s="175" t="s">
        <v>250</v>
      </c>
      <c r="C542" s="165"/>
    </row>
    <row r="543" spans="1:3">
      <c r="A543" s="141"/>
      <c r="B543" s="175" t="s">
        <v>212</v>
      </c>
      <c r="C543" s="165"/>
    </row>
    <row r="544" spans="1:3">
      <c r="A544" s="141"/>
      <c r="B544" s="175" t="s">
        <v>229</v>
      </c>
      <c r="C544" s="165"/>
    </row>
    <row r="545" spans="1:3">
      <c r="A545" s="141"/>
      <c r="B545" s="175" t="s">
        <v>190</v>
      </c>
      <c r="C545" s="165"/>
    </row>
    <row r="546" spans="1:3">
      <c r="A546" s="141"/>
      <c r="B546" s="175" t="s">
        <v>276</v>
      </c>
      <c r="C546" s="165"/>
    </row>
    <row r="547" spans="1:3">
      <c r="A547" s="141"/>
      <c r="B547" s="175" t="s">
        <v>236</v>
      </c>
      <c r="C547" s="165"/>
    </row>
    <row r="548" spans="1:3">
      <c r="A548" s="141"/>
      <c r="B548" s="175" t="s">
        <v>241</v>
      </c>
      <c r="C548" s="165"/>
    </row>
    <row r="549" spans="1:3">
      <c r="A549" s="141"/>
      <c r="B549" s="175" t="s">
        <v>248</v>
      </c>
      <c r="C549" s="165"/>
    </row>
    <row r="550" spans="1:3">
      <c r="A550" s="141"/>
      <c r="B550" s="175" t="s">
        <v>257</v>
      </c>
      <c r="C550" s="165"/>
    </row>
    <row r="551" spans="1:3">
      <c r="A551" s="141"/>
      <c r="B551" s="175" t="s">
        <v>260</v>
      </c>
      <c r="C551" s="165"/>
    </row>
    <row r="552" spans="1:3">
      <c r="A552" s="141"/>
      <c r="B552" s="175" t="s">
        <v>267</v>
      </c>
      <c r="C552" s="165"/>
    </row>
    <row r="553" spans="1:3">
      <c r="A553" s="141"/>
      <c r="B553" s="175" t="s">
        <v>270</v>
      </c>
      <c r="C553" s="165"/>
    </row>
    <row r="554" spans="1:3">
      <c r="A554" s="141"/>
      <c r="B554" s="175" t="s">
        <v>274</v>
      </c>
      <c r="C554" s="165"/>
    </row>
    <row r="555" spans="1:3">
      <c r="A555" s="141"/>
      <c r="B555" s="175" t="s">
        <v>283</v>
      </c>
      <c r="C555" s="165"/>
    </row>
    <row r="556" spans="1:3">
      <c r="A556" s="141"/>
      <c r="B556" s="175" t="s">
        <v>286</v>
      </c>
      <c r="C556" s="165"/>
    </row>
    <row r="557" spans="1:3">
      <c r="A557" s="141"/>
      <c r="B557" s="175" t="s">
        <v>288</v>
      </c>
      <c r="C557" s="165"/>
    </row>
    <row r="558" spans="1:3">
      <c r="A558" s="141"/>
      <c r="B558" s="175" t="s">
        <v>290</v>
      </c>
      <c r="C558" s="165"/>
    </row>
    <row r="559" spans="1:3">
      <c r="A559" s="141"/>
      <c r="B559" s="175" t="s">
        <v>293</v>
      </c>
      <c r="C559" s="165"/>
    </row>
    <row r="560" spans="1:3">
      <c r="A560" s="141"/>
      <c r="B560" s="175" t="s">
        <v>223</v>
      </c>
      <c r="C560" s="165"/>
    </row>
    <row r="561" spans="1:3">
      <c r="A561" s="141"/>
      <c r="B561" s="175" t="s">
        <v>300</v>
      </c>
      <c r="C561" s="165"/>
    </row>
    <row r="562" spans="1:3">
      <c r="A562" s="141"/>
      <c r="B562" s="175" t="s">
        <v>310</v>
      </c>
      <c r="C562" s="165"/>
    </row>
    <row r="563" spans="1:3">
      <c r="A563" s="141"/>
      <c r="B563" s="175" t="s">
        <v>306</v>
      </c>
      <c r="C563" s="165"/>
    </row>
    <row r="564" spans="1:3">
      <c r="A564" s="141"/>
      <c r="B564" s="175" t="s">
        <v>317</v>
      </c>
      <c r="C564" s="165"/>
    </row>
    <row r="565" spans="1:3">
      <c r="A565" s="141"/>
      <c r="B565" s="175" t="s">
        <v>328</v>
      </c>
      <c r="C565" s="165"/>
    </row>
    <row r="566" spans="1:3">
      <c r="A566" s="141"/>
      <c r="B566" s="175" t="s">
        <v>334</v>
      </c>
      <c r="C566" s="165"/>
    </row>
    <row r="567" spans="1:3">
      <c r="A567" s="141"/>
      <c r="B567" s="175" t="s">
        <v>159</v>
      </c>
      <c r="C567" s="165"/>
    </row>
    <row r="568" spans="1:3">
      <c r="A568" s="141"/>
      <c r="B568" s="175" t="s">
        <v>349</v>
      </c>
      <c r="C568" s="165"/>
    </row>
    <row r="569" spans="1:3">
      <c r="A569" s="141"/>
      <c r="B569" s="175" t="s">
        <v>352</v>
      </c>
      <c r="C569" s="165"/>
    </row>
    <row r="570" spans="1:3">
      <c r="A570" s="141"/>
      <c r="B570" s="175" t="s">
        <v>359</v>
      </c>
      <c r="C570" s="165"/>
    </row>
    <row r="571" spans="1:3">
      <c r="A571" s="141"/>
      <c r="B571" s="175" t="s">
        <v>363</v>
      </c>
      <c r="C571" s="165"/>
    </row>
    <row r="572" spans="1:3">
      <c r="A572" s="141"/>
      <c r="B572" s="175" t="s">
        <v>372</v>
      </c>
      <c r="C572" s="165"/>
    </row>
    <row r="573" spans="1:3">
      <c r="A573" s="141"/>
      <c r="B573" s="175" t="s">
        <v>527</v>
      </c>
      <c r="C573" s="165"/>
    </row>
    <row r="574" spans="1:3">
      <c r="A574" s="141"/>
      <c r="B574" s="175" t="s">
        <v>377</v>
      </c>
      <c r="C574" s="165"/>
    </row>
    <row r="575" spans="1:3">
      <c r="A575" s="141"/>
      <c r="B575" s="175" t="s">
        <v>397</v>
      </c>
      <c r="C575" s="165"/>
    </row>
    <row r="576" spans="1:3">
      <c r="A576" s="141"/>
      <c r="B576" s="175" t="s">
        <v>404</v>
      </c>
      <c r="C576" s="165"/>
    </row>
    <row r="577" spans="1:3">
      <c r="A577" s="141"/>
      <c r="B577" s="175" t="s">
        <v>528</v>
      </c>
      <c r="C577" s="165"/>
    </row>
    <row r="578" spans="1:3">
      <c r="A578" s="141"/>
      <c r="B578" s="175" t="s">
        <v>434</v>
      </c>
      <c r="C578" s="165"/>
    </row>
    <row r="579" spans="1:3">
      <c r="A579" s="141"/>
      <c r="B579" s="175" t="s">
        <v>441</v>
      </c>
      <c r="C579" s="165"/>
    </row>
    <row r="580" spans="1:3">
      <c r="A580" s="141"/>
      <c r="B580" s="175" t="s">
        <v>451</v>
      </c>
      <c r="C580" s="165"/>
    </row>
    <row r="581" spans="1:3">
      <c r="A581" s="141"/>
      <c r="B581" s="175" t="s">
        <v>458</v>
      </c>
      <c r="C581" s="165"/>
    </row>
    <row r="582" spans="1:3">
      <c r="A582" s="141"/>
      <c r="B582" s="175" t="s">
        <v>454</v>
      </c>
      <c r="C582" s="165"/>
    </row>
    <row r="583" spans="1:3">
      <c r="A583" s="141"/>
      <c r="B583" s="167"/>
      <c r="C583" s="165"/>
    </row>
    <row r="584" spans="1:3">
      <c r="A584" s="141"/>
      <c r="B584" s="167"/>
      <c r="C584" s="165"/>
    </row>
    <row r="585" spans="1:3">
      <c r="A585" s="141"/>
      <c r="B585" s="167"/>
      <c r="C585" s="165"/>
    </row>
    <row r="586" spans="1:3">
      <c r="A586" s="141"/>
      <c r="B586" s="167"/>
      <c r="C586" s="165"/>
    </row>
    <row r="587" spans="1:3">
      <c r="A587" s="141"/>
      <c r="B587" s="167"/>
      <c r="C587" s="165"/>
    </row>
    <row r="588" spans="1:3">
      <c r="A588" s="141"/>
      <c r="B588" s="167"/>
      <c r="C588" s="165"/>
    </row>
    <row r="589" spans="1:3">
      <c r="A589" s="141"/>
      <c r="B589" s="167"/>
      <c r="C589" s="165"/>
    </row>
    <row r="590" spans="1:3">
      <c r="A590" s="141"/>
      <c r="B590" s="167"/>
      <c r="C590" s="165"/>
    </row>
    <row r="591" spans="1:3">
      <c r="A591" s="141"/>
      <c r="B591" s="167"/>
      <c r="C591" s="165"/>
    </row>
    <row r="592" spans="1:3">
      <c r="A592" s="141"/>
      <c r="B592" s="167"/>
      <c r="C592" s="165"/>
    </row>
    <row r="593" spans="1:3">
      <c r="A593" s="141"/>
      <c r="B593" s="167"/>
      <c r="C593" s="165"/>
    </row>
    <row r="594" spans="1:3">
      <c r="A594" s="141"/>
      <c r="B594" s="167"/>
      <c r="C594" s="165"/>
    </row>
    <row r="595" spans="1:3">
      <c r="A595" s="141"/>
      <c r="B595" s="167"/>
      <c r="C595" s="165"/>
    </row>
    <row r="596" spans="1:3">
      <c r="A596" s="141"/>
      <c r="B596" s="167"/>
      <c r="C596" s="165"/>
    </row>
    <row r="597" spans="1:3">
      <c r="A597" s="141"/>
      <c r="B597" s="167"/>
      <c r="C597" s="165"/>
    </row>
    <row r="598" spans="1:3">
      <c r="A598" s="141"/>
      <c r="B598" s="167"/>
      <c r="C598" s="165"/>
    </row>
    <row r="599" spans="1:3">
      <c r="A599" s="141"/>
      <c r="B599" s="167"/>
      <c r="C599" s="165"/>
    </row>
    <row r="600" spans="1:3">
      <c r="A600" s="141"/>
      <c r="B600" s="167"/>
      <c r="C600" s="165"/>
    </row>
    <row r="601" spans="1:3">
      <c r="A601" s="141"/>
      <c r="B601" s="167"/>
      <c r="C601" s="165"/>
    </row>
    <row r="602" spans="1:3">
      <c r="A602" s="141"/>
      <c r="B602" s="167"/>
      <c r="C602" s="165"/>
    </row>
    <row r="603" spans="1:3">
      <c r="A603" s="141"/>
      <c r="B603" s="167"/>
      <c r="C603" s="165"/>
    </row>
    <row r="604" spans="1:3">
      <c r="A604" s="141"/>
      <c r="B604" s="167"/>
      <c r="C604" s="165"/>
    </row>
    <row r="605" spans="1:3">
      <c r="A605" s="141"/>
      <c r="B605" s="167"/>
      <c r="C605" s="165"/>
    </row>
    <row r="606" spans="1:3">
      <c r="A606" s="141"/>
      <c r="B606" s="167"/>
      <c r="C606" s="165"/>
    </row>
    <row r="607" spans="1:3">
      <c r="A607" s="141"/>
      <c r="B607" s="167"/>
      <c r="C607" s="165"/>
    </row>
    <row r="608" spans="1:3">
      <c r="A608" s="141"/>
      <c r="B608" s="167"/>
      <c r="C608" s="165"/>
    </row>
    <row r="609" spans="1:3">
      <c r="A609" s="141"/>
      <c r="B609" s="167"/>
      <c r="C609" s="165"/>
    </row>
    <row r="610" spans="1:3">
      <c r="A610" s="141"/>
      <c r="B610" s="167"/>
      <c r="C610" s="165"/>
    </row>
    <row r="611" spans="1:3">
      <c r="A611" s="141"/>
      <c r="B611" s="167"/>
      <c r="C611" s="165"/>
    </row>
    <row r="612" spans="1:3">
      <c r="A612" s="141"/>
      <c r="B612" s="167"/>
      <c r="C612" s="165"/>
    </row>
    <row r="613" spans="1:3">
      <c r="A613" s="141"/>
      <c r="B613" s="167"/>
      <c r="C613" s="165"/>
    </row>
    <row r="614" spans="1:3">
      <c r="A614" s="141"/>
      <c r="B614" s="167"/>
      <c r="C614" s="165"/>
    </row>
    <row r="615" spans="1:3">
      <c r="A615" s="141"/>
      <c r="B615" s="167"/>
      <c r="C615" s="165"/>
    </row>
    <row r="616" spans="1:3">
      <c r="A616" s="141"/>
      <c r="B616" s="167"/>
      <c r="C616" s="165"/>
    </row>
    <row r="617" spans="1:3">
      <c r="A617" s="141"/>
      <c r="B617" s="167"/>
      <c r="C617" s="165"/>
    </row>
    <row r="618" spans="1:3">
      <c r="A618" s="141"/>
      <c r="B618" s="167"/>
      <c r="C618" s="165"/>
    </row>
    <row r="619" spans="1:3">
      <c r="A619" s="141"/>
      <c r="B619" s="167"/>
      <c r="C619" s="165"/>
    </row>
    <row r="620" spans="1:3">
      <c r="A620" s="141"/>
      <c r="B620" s="167"/>
      <c r="C620" s="165"/>
    </row>
    <row r="621" spans="1:3">
      <c r="A621" s="141"/>
      <c r="B621" s="167"/>
      <c r="C621" s="165"/>
    </row>
    <row r="622" spans="1:3">
      <c r="A622" s="141"/>
      <c r="B622" s="167"/>
      <c r="C622" s="165"/>
    </row>
    <row r="623" spans="1:3">
      <c r="A623" s="141"/>
      <c r="B623" s="167"/>
      <c r="C623" s="165"/>
    </row>
    <row r="624" spans="1:3">
      <c r="A624" s="141"/>
      <c r="B624" s="167"/>
      <c r="C624" s="165"/>
    </row>
    <row r="625" spans="1:3">
      <c r="A625" s="141"/>
      <c r="B625" s="167"/>
      <c r="C625" s="165"/>
    </row>
    <row r="626" spans="1:3">
      <c r="A626" s="141"/>
      <c r="B626" s="167"/>
      <c r="C626" s="165"/>
    </row>
    <row r="627" spans="1:3">
      <c r="A627" s="141"/>
      <c r="B627" s="167"/>
      <c r="C627" s="165"/>
    </row>
    <row r="628" spans="1:3">
      <c r="A628" s="141"/>
      <c r="B628" s="167"/>
      <c r="C628" s="165"/>
    </row>
    <row r="629" spans="1:3">
      <c r="A629" s="141"/>
      <c r="B629" s="167"/>
      <c r="C629" s="165"/>
    </row>
    <row r="630" spans="1:3">
      <c r="A630" s="141"/>
      <c r="B630" s="167"/>
      <c r="C630" s="165"/>
    </row>
    <row r="631" spans="1:3">
      <c r="A631" s="141"/>
      <c r="B631" s="167"/>
      <c r="C631" s="165"/>
    </row>
    <row r="632" spans="1:3">
      <c r="A632" s="141"/>
      <c r="B632" s="167"/>
      <c r="C632" s="165"/>
    </row>
    <row r="633" spans="1:3">
      <c r="A633" s="141"/>
      <c r="B633" s="167"/>
      <c r="C633" s="165"/>
    </row>
    <row r="634" spans="1:3">
      <c r="A634" s="141"/>
      <c r="B634" s="167"/>
      <c r="C634" s="165"/>
    </row>
    <row r="635" spans="1:3">
      <c r="A635" s="141"/>
      <c r="B635" s="167"/>
      <c r="C635" s="165"/>
    </row>
    <row r="636" spans="1:3">
      <c r="A636" s="141"/>
      <c r="B636" s="167"/>
      <c r="C636" s="165"/>
    </row>
    <row r="637" spans="1:3">
      <c r="A637" s="141"/>
      <c r="B637" s="167"/>
      <c r="C637" s="165"/>
    </row>
    <row r="638" spans="1:3">
      <c r="A638" s="141"/>
      <c r="B638" s="167"/>
      <c r="C638" s="165"/>
    </row>
    <row r="639" spans="1:3">
      <c r="A639" s="141"/>
      <c r="B639" s="167"/>
      <c r="C639" s="165"/>
    </row>
    <row r="640" spans="1:3">
      <c r="A640" s="141"/>
      <c r="B640" s="167"/>
      <c r="C640" s="165"/>
    </row>
    <row r="641" spans="1:3">
      <c r="A641" s="141"/>
      <c r="B641" s="167"/>
      <c r="C641" s="165"/>
    </row>
    <row r="642" spans="1:3">
      <c r="A642" s="141"/>
      <c r="B642" s="167"/>
      <c r="C642" s="165"/>
    </row>
    <row r="643" spans="1:3">
      <c r="A643" s="141"/>
      <c r="B643" s="167"/>
      <c r="C643" s="165"/>
    </row>
    <row r="644" spans="1:3">
      <c r="A644" s="141"/>
      <c r="B644" s="167"/>
      <c r="C644" s="165"/>
    </row>
    <row r="645" spans="1:3">
      <c r="A645" s="141"/>
      <c r="B645" s="167"/>
      <c r="C645" s="165"/>
    </row>
    <row r="646" spans="1:3">
      <c r="A646" s="141"/>
      <c r="B646" s="167"/>
      <c r="C646" s="165"/>
    </row>
    <row r="647" spans="1:3">
      <c r="A647" s="141"/>
      <c r="B647" s="167"/>
      <c r="C647" s="165"/>
    </row>
    <row r="648" spans="1:3">
      <c r="A648" s="141"/>
      <c r="B648" s="167"/>
      <c r="C648" s="165"/>
    </row>
    <row r="649" spans="1:3">
      <c r="A649" s="141"/>
      <c r="B649" s="167"/>
      <c r="C649" s="165"/>
    </row>
    <row r="650" spans="1:3">
      <c r="A650" s="141"/>
      <c r="B650" s="167"/>
      <c r="C650" s="165"/>
    </row>
    <row r="651" spans="1:3">
      <c r="A651" s="141"/>
      <c r="B651" s="167"/>
      <c r="C651" s="165"/>
    </row>
    <row r="652" spans="1:3">
      <c r="A652" s="141"/>
      <c r="B652" s="167"/>
      <c r="C652" s="165"/>
    </row>
    <row r="653" spans="1:3">
      <c r="A653" s="141"/>
      <c r="B653" s="167"/>
      <c r="C653" s="165"/>
    </row>
    <row r="654" spans="1:3">
      <c r="A654" s="141"/>
      <c r="B654" s="167"/>
      <c r="C654" s="165"/>
    </row>
    <row r="655" spans="1:3">
      <c r="A655" s="141"/>
      <c r="B655" s="167"/>
      <c r="C655" s="165"/>
    </row>
    <row r="656" spans="1:3">
      <c r="A656" s="141"/>
      <c r="B656" s="167"/>
      <c r="C656" s="165"/>
    </row>
    <row r="657" spans="1:3">
      <c r="A657" s="141"/>
      <c r="B657" s="167"/>
      <c r="C657" s="165"/>
    </row>
    <row r="658" spans="1:3">
      <c r="A658" s="141"/>
      <c r="B658" s="167"/>
      <c r="C658" s="165"/>
    </row>
    <row r="659" spans="1:3">
      <c r="A659" s="141"/>
      <c r="B659" s="167"/>
      <c r="C659" s="165"/>
    </row>
    <row r="660" spans="1:3">
      <c r="A660" s="141"/>
      <c r="B660" s="167"/>
      <c r="C660" s="165"/>
    </row>
    <row r="661" spans="1:3">
      <c r="A661" s="141"/>
      <c r="B661" s="167"/>
      <c r="C661" s="165"/>
    </row>
    <row r="662" spans="1:3">
      <c r="A662" s="141"/>
      <c r="B662" s="167"/>
      <c r="C662" s="165"/>
    </row>
    <row r="663" spans="1:3">
      <c r="A663" s="141"/>
      <c r="B663" s="167"/>
      <c r="C663" s="165"/>
    </row>
    <row r="664" spans="1:3">
      <c r="A664" s="141"/>
      <c r="B664" s="167"/>
      <c r="C664" s="165"/>
    </row>
    <row r="665" spans="1:3">
      <c r="A665" s="141"/>
      <c r="B665" s="167"/>
      <c r="C665" s="165"/>
    </row>
    <row r="666" spans="1:3">
      <c r="A666" s="141"/>
      <c r="B666" s="167"/>
      <c r="C666" s="165"/>
    </row>
    <row r="667" spans="1:3">
      <c r="A667" s="141"/>
      <c r="B667" s="167"/>
      <c r="C667" s="165"/>
    </row>
    <row r="668" spans="1:3">
      <c r="A668" s="141"/>
      <c r="B668" s="167"/>
      <c r="C668" s="165"/>
    </row>
    <row r="669" spans="1:3">
      <c r="A669" s="141"/>
      <c r="B669" s="167"/>
      <c r="C669" s="165"/>
    </row>
    <row r="670" spans="1:3">
      <c r="A670" s="141"/>
      <c r="B670" s="167"/>
      <c r="C670" s="165"/>
    </row>
    <row r="671" spans="1:3">
      <c r="A671" s="141"/>
      <c r="B671" s="167"/>
      <c r="C671" s="165"/>
    </row>
    <row r="672" spans="1:3">
      <c r="A672" s="141"/>
      <c r="B672" s="167"/>
      <c r="C672" s="165"/>
    </row>
    <row r="673" spans="1:3">
      <c r="A673" s="141"/>
      <c r="B673" s="167"/>
      <c r="C673" s="165"/>
    </row>
    <row r="674" spans="1:3">
      <c r="A674" s="141"/>
      <c r="B674" s="167"/>
      <c r="C674" s="165"/>
    </row>
    <row r="675" spans="1:3">
      <c r="A675" s="141"/>
      <c r="B675" s="167"/>
      <c r="C675" s="165"/>
    </row>
    <row r="676" spans="1:3">
      <c r="A676" s="141"/>
      <c r="B676" s="167"/>
      <c r="C676" s="165"/>
    </row>
    <row r="677" spans="1:3">
      <c r="A677" s="141"/>
      <c r="B677" s="167"/>
      <c r="C677" s="165"/>
    </row>
    <row r="678" spans="1:3">
      <c r="A678" s="141"/>
      <c r="B678" s="167"/>
      <c r="C678" s="165"/>
    </row>
    <row r="679" spans="1:3">
      <c r="A679" s="141"/>
      <c r="B679" s="167"/>
      <c r="C679" s="165"/>
    </row>
    <row r="680" spans="1:3">
      <c r="A680" s="141"/>
      <c r="B680" s="167"/>
      <c r="C680" s="165"/>
    </row>
    <row r="681" spans="1:3">
      <c r="A681" s="141"/>
      <c r="B681" s="167"/>
      <c r="C681" s="165"/>
    </row>
    <row r="682" spans="1:3">
      <c r="A682" s="141"/>
      <c r="B682" s="167"/>
      <c r="C682" s="165"/>
    </row>
    <row r="683" spans="1:3">
      <c r="A683" s="141"/>
      <c r="B683" s="167"/>
      <c r="C683" s="165"/>
    </row>
    <row r="684" spans="1:3">
      <c r="A684" s="141"/>
      <c r="B684" s="167"/>
      <c r="C684" s="165"/>
    </row>
    <row r="685" spans="1:3">
      <c r="A685" s="141"/>
      <c r="B685" s="167"/>
      <c r="C685" s="165"/>
    </row>
    <row r="686" spans="1:3">
      <c r="A686" s="141"/>
      <c r="B686" s="167"/>
      <c r="C686" s="165"/>
    </row>
    <row r="687" spans="1:3">
      <c r="A687" s="141"/>
      <c r="B687" s="167"/>
      <c r="C687" s="165"/>
    </row>
    <row r="688" spans="1:3">
      <c r="A688" s="141"/>
      <c r="B688" s="167"/>
      <c r="C688" s="165"/>
    </row>
    <row r="689" spans="1:3">
      <c r="A689" s="141"/>
      <c r="B689" s="167"/>
      <c r="C689" s="165"/>
    </row>
    <row r="690" spans="1:3">
      <c r="A690" s="141"/>
      <c r="B690" s="167"/>
      <c r="C690" s="165"/>
    </row>
    <row r="691" spans="1:3">
      <c r="A691" s="141"/>
      <c r="B691" s="167"/>
      <c r="C691" s="165"/>
    </row>
    <row r="692" spans="1:3">
      <c r="A692" s="141"/>
      <c r="B692" s="167"/>
      <c r="C692" s="165"/>
    </row>
    <row r="693" spans="1:3">
      <c r="A693" s="141"/>
      <c r="B693" s="167"/>
      <c r="C693" s="165"/>
    </row>
    <row r="694" spans="1:3">
      <c r="A694" s="141"/>
      <c r="B694" s="167"/>
      <c r="C694" s="165"/>
    </row>
    <row r="695" spans="1:3">
      <c r="A695" s="141"/>
      <c r="B695" s="167"/>
      <c r="C695" s="165"/>
    </row>
    <row r="696" spans="1:3">
      <c r="A696" s="141"/>
      <c r="B696" s="167"/>
      <c r="C696" s="165"/>
    </row>
    <row r="697" spans="1:3">
      <c r="A697" s="141"/>
      <c r="B697" s="167"/>
      <c r="C697" s="165"/>
    </row>
    <row r="698" spans="1:3">
      <c r="A698" s="141"/>
      <c r="B698" s="167"/>
      <c r="C698" s="165"/>
    </row>
    <row r="699" spans="1:3">
      <c r="A699" s="141"/>
      <c r="B699" s="167"/>
      <c r="C699" s="165"/>
    </row>
    <row r="700" spans="1:3">
      <c r="A700" s="141"/>
      <c r="B700" s="167"/>
      <c r="C700" s="165"/>
    </row>
    <row r="701" spans="1:3">
      <c r="A701" s="141"/>
      <c r="B701" s="167"/>
      <c r="C701" s="165"/>
    </row>
    <row r="702" spans="1:3">
      <c r="A702" s="141"/>
      <c r="B702" s="167"/>
      <c r="C702" s="165"/>
    </row>
    <row r="703" spans="1:3">
      <c r="A703" s="141"/>
      <c r="B703" s="167"/>
      <c r="C703" s="165"/>
    </row>
    <row r="704" spans="1:3">
      <c r="A704" s="141"/>
      <c r="B704" s="167"/>
      <c r="C704" s="165"/>
    </row>
    <row r="705" spans="1:3">
      <c r="A705" s="141"/>
      <c r="B705" s="167"/>
      <c r="C705" s="165"/>
    </row>
    <row r="706" spans="1:3">
      <c r="A706" s="141"/>
      <c r="B706" s="167"/>
      <c r="C706" s="165"/>
    </row>
    <row r="707" spans="1:3">
      <c r="A707" s="141"/>
      <c r="B707" s="167"/>
      <c r="C707" s="165"/>
    </row>
    <row r="708" spans="1:3">
      <c r="A708" s="141"/>
      <c r="B708" s="167"/>
      <c r="C708" s="165"/>
    </row>
    <row r="709" spans="1:3">
      <c r="A709" s="141"/>
      <c r="B709" s="167"/>
      <c r="C709" s="165"/>
    </row>
    <row r="710" spans="1:3">
      <c r="A710" s="141"/>
      <c r="B710" s="167"/>
      <c r="C710" s="165"/>
    </row>
    <row r="711" spans="1:3">
      <c r="A711" s="141"/>
      <c r="B711" s="167"/>
      <c r="C711" s="165"/>
    </row>
    <row r="712" spans="1:3">
      <c r="A712" s="141"/>
      <c r="B712" s="167"/>
      <c r="C712" s="165"/>
    </row>
    <row r="713" spans="1:3">
      <c r="A713" s="141"/>
      <c r="B713" s="167"/>
      <c r="C713" s="165"/>
    </row>
    <row r="714" spans="1:3">
      <c r="A714" s="141"/>
      <c r="B714" s="167"/>
      <c r="C714" s="165"/>
    </row>
    <row r="715" spans="1:3">
      <c r="A715" s="141"/>
      <c r="B715" s="167"/>
      <c r="C715" s="165"/>
    </row>
    <row r="716" spans="1:3">
      <c r="A716" s="141"/>
      <c r="B716" s="167"/>
      <c r="C716" s="165"/>
    </row>
    <row r="717" spans="1:3">
      <c r="A717" s="141"/>
      <c r="B717" s="167"/>
      <c r="C717" s="165"/>
    </row>
    <row r="718" spans="1:3">
      <c r="A718" s="141"/>
      <c r="B718" s="167"/>
      <c r="C718" s="165"/>
    </row>
    <row r="719" spans="1:3">
      <c r="A719" s="141"/>
      <c r="B719" s="167"/>
      <c r="C719" s="165"/>
    </row>
    <row r="720" spans="1:3">
      <c r="A720" s="141"/>
      <c r="B720" s="167"/>
      <c r="C720" s="165"/>
    </row>
    <row r="721" spans="1:3">
      <c r="A721" s="141"/>
      <c r="B721" s="167"/>
      <c r="C721" s="165"/>
    </row>
    <row r="722" spans="1:3">
      <c r="A722" s="141"/>
      <c r="B722" s="167"/>
      <c r="C722" s="165"/>
    </row>
    <row r="723" spans="1:3">
      <c r="A723" s="141"/>
      <c r="B723" s="167"/>
      <c r="C723" s="165"/>
    </row>
    <row r="724" spans="1:3">
      <c r="A724" s="141"/>
      <c r="B724" s="167"/>
      <c r="C724" s="165"/>
    </row>
    <row r="725" spans="1:3">
      <c r="A725" s="141"/>
      <c r="B725" s="167"/>
      <c r="C725" s="165"/>
    </row>
    <row r="726" spans="1:3">
      <c r="A726" s="141"/>
      <c r="B726" s="167"/>
      <c r="C726" s="165"/>
    </row>
    <row r="727" spans="1:3">
      <c r="A727" s="141"/>
      <c r="B727" s="167"/>
      <c r="C727" s="165"/>
    </row>
    <row r="728" spans="1:3">
      <c r="A728" s="141"/>
      <c r="B728" s="167"/>
      <c r="C728" s="165"/>
    </row>
    <row r="729" spans="1:3">
      <c r="A729" s="141"/>
      <c r="B729" s="167"/>
      <c r="C729" s="165"/>
    </row>
    <row r="730" spans="1:3">
      <c r="A730" s="141"/>
      <c r="B730" s="167"/>
      <c r="C730" s="165"/>
    </row>
    <row r="731" spans="1:3">
      <c r="A731" s="141"/>
      <c r="B731" s="167"/>
      <c r="C731" s="165"/>
    </row>
    <row r="732" spans="1:3">
      <c r="A732" s="141"/>
      <c r="B732" s="167"/>
      <c r="C732" s="165"/>
    </row>
    <row r="733" spans="1:3">
      <c r="A733" s="141"/>
      <c r="B733" s="167"/>
      <c r="C733" s="165"/>
    </row>
    <row r="734" spans="1:3">
      <c r="A734" s="141"/>
      <c r="B734" s="167"/>
      <c r="C734" s="165"/>
    </row>
    <row r="735" spans="1:3">
      <c r="A735" s="141"/>
      <c r="B735" s="167"/>
      <c r="C735" s="165"/>
    </row>
    <row r="736" spans="1:3">
      <c r="A736" s="141"/>
      <c r="B736" s="167"/>
      <c r="C736" s="165"/>
    </row>
    <row r="737" spans="1:3">
      <c r="A737" s="141"/>
      <c r="B737" s="167"/>
      <c r="C737" s="165"/>
    </row>
    <row r="738" spans="1:3">
      <c r="A738" s="141"/>
      <c r="B738" s="167"/>
      <c r="C738" s="165"/>
    </row>
    <row r="739" spans="1:3">
      <c r="A739" s="141"/>
      <c r="B739" s="167"/>
      <c r="C739" s="165"/>
    </row>
    <row r="740" spans="1:3">
      <c r="A740" s="141"/>
      <c r="B740" s="167"/>
      <c r="C740" s="165"/>
    </row>
    <row r="741" spans="1:3">
      <c r="A741" s="141"/>
      <c r="B741" s="167"/>
      <c r="C741" s="165"/>
    </row>
    <row r="742" spans="1:3">
      <c r="A742" s="141"/>
      <c r="B742" s="167"/>
      <c r="C742" s="165"/>
    </row>
    <row r="743" spans="1:3">
      <c r="A743" s="141"/>
      <c r="B743" s="167"/>
      <c r="C743" s="165"/>
    </row>
    <row r="744" spans="1:3">
      <c r="A744" s="141"/>
      <c r="B744" s="167"/>
      <c r="C744" s="165"/>
    </row>
    <row r="745" spans="1:3">
      <c r="A745" s="141"/>
      <c r="B745" s="167"/>
      <c r="C745" s="165"/>
    </row>
    <row r="746" spans="1:3">
      <c r="A746" s="141"/>
      <c r="B746" s="167"/>
      <c r="C746" s="165"/>
    </row>
    <row r="747" spans="1:3">
      <c r="A747" s="141"/>
      <c r="B747" s="167"/>
      <c r="C747" s="165"/>
    </row>
    <row r="748" spans="1:3">
      <c r="A748" s="141"/>
      <c r="B748" s="167"/>
      <c r="C748" s="165"/>
    </row>
    <row r="749" spans="1:3">
      <c r="A749" s="141"/>
      <c r="B749" s="167"/>
      <c r="C749" s="165"/>
    </row>
    <row r="750" spans="1:3">
      <c r="A750" s="141"/>
      <c r="B750" s="167"/>
      <c r="C750" s="165"/>
    </row>
    <row r="751" spans="1:3">
      <c r="A751" s="141"/>
      <c r="B751" s="167"/>
      <c r="C751" s="165"/>
    </row>
    <row r="752" spans="1:3">
      <c r="A752" s="141"/>
      <c r="B752" s="167"/>
      <c r="C752" s="165"/>
    </row>
    <row r="753" spans="1:3">
      <c r="A753" s="141"/>
      <c r="B753" s="167"/>
      <c r="C753" s="165"/>
    </row>
    <row r="754" spans="1:3">
      <c r="A754" s="141"/>
      <c r="B754" s="167"/>
      <c r="C754" s="165"/>
    </row>
    <row r="755" spans="1:3">
      <c r="A755" s="141"/>
      <c r="B755" s="167"/>
      <c r="C755" s="165"/>
    </row>
    <row r="756" spans="1:3">
      <c r="A756" s="141"/>
      <c r="B756" s="167"/>
      <c r="C756" s="165"/>
    </row>
    <row r="757" spans="1:3">
      <c r="A757" s="141"/>
      <c r="B757" s="167"/>
      <c r="C757" s="165"/>
    </row>
    <row r="758" spans="1:3">
      <c r="A758" s="141"/>
      <c r="B758" s="167"/>
      <c r="C758" s="165"/>
    </row>
    <row r="759" spans="1:3">
      <c r="A759" s="141"/>
      <c r="B759" s="167"/>
      <c r="C759" s="165"/>
    </row>
    <row r="760" spans="1:3">
      <c r="A760" s="141"/>
      <c r="B760" s="167"/>
      <c r="C760" s="165"/>
    </row>
    <row r="761" spans="1:3">
      <c r="A761" s="141"/>
      <c r="B761" s="167"/>
      <c r="C761" s="165"/>
    </row>
    <row r="762" spans="1:3">
      <c r="A762" s="141"/>
      <c r="B762" s="167"/>
      <c r="C762" s="165"/>
    </row>
    <row r="763" spans="1:3">
      <c r="A763" s="141"/>
      <c r="B763" s="167"/>
      <c r="C763" s="165"/>
    </row>
    <row r="764" spans="1:3">
      <c r="A764" s="141"/>
      <c r="B764" s="167"/>
      <c r="C764" s="165"/>
    </row>
    <row r="765" spans="1:3">
      <c r="A765" s="141"/>
      <c r="B765" s="167"/>
      <c r="C765" s="165"/>
    </row>
    <row r="766" spans="1:3">
      <c r="A766" s="141"/>
      <c r="B766" s="167"/>
      <c r="C766" s="165"/>
    </row>
    <row r="767" spans="1:3">
      <c r="A767" s="141"/>
      <c r="B767" s="167"/>
      <c r="C767" s="165"/>
    </row>
    <row r="768" spans="1:3">
      <c r="A768" s="141"/>
      <c r="B768" s="167"/>
      <c r="C768" s="165"/>
    </row>
    <row r="769" spans="1:3">
      <c r="A769" s="141"/>
      <c r="B769" s="167"/>
      <c r="C769" s="165"/>
    </row>
    <row r="770" spans="1:3">
      <c r="A770" s="141"/>
      <c r="B770" s="167"/>
      <c r="C770" s="165"/>
    </row>
    <row r="771" spans="1:3">
      <c r="A771" s="141"/>
      <c r="B771" s="167"/>
      <c r="C771" s="165"/>
    </row>
    <row r="772" spans="1:3">
      <c r="A772" s="141"/>
      <c r="B772" s="167"/>
      <c r="C772" s="165"/>
    </row>
    <row r="773" spans="1:3">
      <c r="A773" s="141"/>
      <c r="B773" s="167"/>
      <c r="C773" s="165"/>
    </row>
    <row r="774" spans="1:3">
      <c r="A774" s="141"/>
      <c r="B774" s="167"/>
      <c r="C774" s="165"/>
    </row>
    <row r="775" spans="1:3">
      <c r="A775" s="141"/>
      <c r="B775" s="167"/>
      <c r="C775" s="165"/>
    </row>
    <row r="776" spans="1:3">
      <c r="A776" s="141"/>
      <c r="B776" s="167"/>
      <c r="C776" s="165"/>
    </row>
    <row r="777" spans="1:3">
      <c r="A777" s="141"/>
      <c r="B777" s="167"/>
      <c r="C777" s="165"/>
    </row>
    <row r="778" spans="1:3">
      <c r="A778" s="141"/>
      <c r="B778" s="167"/>
      <c r="C778" s="165"/>
    </row>
    <row r="779" spans="1:3">
      <c r="A779" s="141"/>
      <c r="B779" s="167"/>
      <c r="C779" s="165"/>
    </row>
    <row r="780" spans="1:3">
      <c r="A780" s="141"/>
      <c r="B780" s="167"/>
      <c r="C780" s="165"/>
    </row>
    <row r="781" spans="1:3">
      <c r="A781" s="141"/>
      <c r="B781" s="167"/>
      <c r="C781" s="165"/>
    </row>
    <row r="782" spans="1:3">
      <c r="A782" s="141"/>
      <c r="B782" s="167"/>
      <c r="C782" s="165"/>
    </row>
    <row r="783" spans="1:3">
      <c r="A783" s="141"/>
      <c r="B783" s="167"/>
      <c r="C783" s="165"/>
    </row>
    <row r="784" spans="1:3">
      <c r="A784" s="141"/>
      <c r="B784" s="167"/>
      <c r="C784" s="165"/>
    </row>
    <row r="785" spans="1:3">
      <c r="A785" s="141"/>
      <c r="B785" s="167"/>
      <c r="C785" s="165"/>
    </row>
    <row r="786" spans="1:3">
      <c r="A786" s="141"/>
      <c r="B786" s="167"/>
      <c r="C786" s="165"/>
    </row>
    <row r="787" spans="1:3">
      <c r="A787" s="141"/>
      <c r="B787" s="167"/>
      <c r="C787" s="165"/>
    </row>
    <row r="788" spans="1:3">
      <c r="A788" s="141"/>
      <c r="B788" s="167"/>
      <c r="C788" s="165"/>
    </row>
    <row r="789" spans="1:3">
      <c r="A789" s="141"/>
      <c r="B789" s="167"/>
      <c r="C789" s="165"/>
    </row>
    <row r="790" spans="1:3">
      <c r="A790" s="141"/>
      <c r="B790" s="167"/>
      <c r="C790" s="165"/>
    </row>
    <row r="791" spans="1:3">
      <c r="A791" s="141"/>
      <c r="B791" s="167"/>
      <c r="C791" s="165"/>
    </row>
    <row r="792" spans="1:3">
      <c r="A792" s="141"/>
      <c r="B792" s="167"/>
      <c r="C792" s="165"/>
    </row>
    <row r="793" spans="1:3">
      <c r="A793" s="141"/>
      <c r="B793" s="167"/>
      <c r="C793" s="165"/>
    </row>
    <row r="794" spans="1:3">
      <c r="A794" s="141"/>
      <c r="B794" s="167"/>
      <c r="C794" s="165"/>
    </row>
    <row r="795" spans="1:3">
      <c r="A795" s="141"/>
      <c r="B795" s="167"/>
      <c r="C795" s="165"/>
    </row>
    <row r="796" spans="1:3">
      <c r="A796" s="141"/>
      <c r="B796" s="167"/>
      <c r="C796" s="165"/>
    </row>
    <row r="797" spans="1:3">
      <c r="A797" s="141"/>
      <c r="B797" s="167"/>
      <c r="C797" s="165"/>
    </row>
    <row r="798" spans="1:3">
      <c r="A798" s="141"/>
      <c r="B798" s="167"/>
      <c r="C798" s="165"/>
    </row>
    <row r="799" spans="1:3">
      <c r="A799" s="141"/>
      <c r="B799" s="167"/>
      <c r="C799" s="165"/>
    </row>
    <row r="800" spans="1:3">
      <c r="A800" s="141"/>
      <c r="B800" s="167"/>
      <c r="C800" s="165"/>
    </row>
    <row r="801" spans="1:3">
      <c r="A801" s="141"/>
      <c r="B801" s="167"/>
      <c r="C801" s="165"/>
    </row>
    <row r="802" spans="1:3">
      <c r="A802" s="141"/>
      <c r="B802" s="167"/>
      <c r="C802" s="165"/>
    </row>
    <row r="803" spans="1:3">
      <c r="A803" s="141"/>
      <c r="B803" s="167"/>
      <c r="C803" s="165"/>
    </row>
    <row r="804" spans="1:3">
      <c r="A804" s="141"/>
      <c r="B804" s="167"/>
      <c r="C804" s="165"/>
    </row>
    <row r="805" spans="1:3">
      <c r="A805" s="141"/>
      <c r="B805" s="167"/>
      <c r="C805" s="165"/>
    </row>
    <row r="806" spans="1:3">
      <c r="A806" s="141"/>
      <c r="B806" s="167"/>
      <c r="C806" s="165"/>
    </row>
    <row r="807" spans="1:3">
      <c r="A807" s="141"/>
      <c r="B807" s="167"/>
      <c r="C807" s="165"/>
    </row>
    <row r="808" spans="1:3">
      <c r="A808" s="141"/>
      <c r="B808" s="167"/>
      <c r="C808" s="165"/>
    </row>
    <row r="809" spans="1:3">
      <c r="A809" s="141"/>
      <c r="B809" s="167"/>
      <c r="C809" s="165"/>
    </row>
    <row r="810" spans="1:3">
      <c r="A810" s="141"/>
      <c r="B810" s="167"/>
      <c r="C810" s="165"/>
    </row>
    <row r="811" spans="1:3">
      <c r="A811" s="141"/>
      <c r="B811" s="167"/>
      <c r="C811" s="165"/>
    </row>
    <row r="812" spans="1:3">
      <c r="A812" s="141"/>
      <c r="B812" s="167"/>
      <c r="C812" s="165"/>
    </row>
    <row r="813" spans="1:3">
      <c r="A813" s="141"/>
      <c r="B813" s="167"/>
      <c r="C813" s="165"/>
    </row>
    <row r="814" spans="1:3">
      <c r="A814" s="141"/>
      <c r="B814" s="167"/>
      <c r="C814" s="165"/>
    </row>
    <row r="815" spans="1:3">
      <c r="A815" s="141"/>
      <c r="B815" s="167"/>
      <c r="C815" s="165"/>
    </row>
    <row r="816" spans="1:3">
      <c r="A816" s="141"/>
      <c r="B816" s="167"/>
      <c r="C816" s="165"/>
    </row>
    <row r="817" spans="1:3">
      <c r="A817" s="141"/>
      <c r="B817" s="167"/>
      <c r="C817" s="165"/>
    </row>
    <row r="818" spans="1:3">
      <c r="A818" s="141"/>
      <c r="B818" s="167"/>
      <c r="C818" s="165"/>
    </row>
    <row r="819" spans="1:3">
      <c r="A819" s="141"/>
      <c r="B819" s="167"/>
      <c r="C819" s="165"/>
    </row>
    <row r="820" spans="1:3">
      <c r="A820" s="141"/>
      <c r="B820" s="167"/>
      <c r="C820" s="165"/>
    </row>
    <row r="821" spans="1:3">
      <c r="A821" s="141"/>
      <c r="B821" s="167"/>
      <c r="C821" s="165"/>
    </row>
    <row r="822" spans="1:3">
      <c r="A822" s="141"/>
      <c r="B822" s="167"/>
      <c r="C822" s="165"/>
    </row>
    <row r="823" spans="1:3">
      <c r="A823" s="141"/>
      <c r="B823" s="167"/>
      <c r="C823" s="165"/>
    </row>
    <row r="824" spans="1:3">
      <c r="A824" s="141"/>
      <c r="B824" s="167"/>
      <c r="C824" s="165"/>
    </row>
    <row r="825" spans="1:3">
      <c r="A825" s="141"/>
      <c r="B825" s="167"/>
      <c r="C825" s="165"/>
    </row>
    <row r="826" spans="1:3">
      <c r="A826" s="141"/>
      <c r="B826" s="167"/>
      <c r="C826" s="165"/>
    </row>
    <row r="827" spans="1:3">
      <c r="A827" s="141"/>
      <c r="B827" s="167"/>
      <c r="C827" s="165"/>
    </row>
    <row r="828" spans="1:3">
      <c r="A828" s="141"/>
      <c r="B828" s="167"/>
      <c r="C828" s="165"/>
    </row>
    <row r="829" spans="1:3">
      <c r="A829" s="141"/>
      <c r="B829" s="167"/>
      <c r="C829" s="165"/>
    </row>
    <row r="830" spans="1:3">
      <c r="A830" s="141"/>
      <c r="B830" s="167"/>
      <c r="C830" s="165"/>
    </row>
    <row r="831" spans="1:3">
      <c r="A831" s="141"/>
      <c r="B831" s="167"/>
      <c r="C831" s="165"/>
    </row>
    <row r="832" spans="1:3">
      <c r="A832" s="141"/>
      <c r="B832" s="167"/>
      <c r="C832" s="165"/>
    </row>
    <row r="833" spans="1:3">
      <c r="A833" s="141"/>
      <c r="B833" s="167"/>
      <c r="C833" s="165"/>
    </row>
    <row r="834" spans="1:3">
      <c r="A834" s="141"/>
      <c r="B834" s="167"/>
      <c r="C834" s="165"/>
    </row>
    <row r="835" spans="1:3">
      <c r="A835" s="141"/>
      <c r="B835" s="167"/>
      <c r="C835" s="165"/>
    </row>
    <row r="836" spans="1:3">
      <c r="A836" s="141"/>
      <c r="B836" s="167"/>
      <c r="C836" s="165"/>
    </row>
    <row r="837" spans="1:3">
      <c r="A837" s="141"/>
      <c r="B837" s="167"/>
      <c r="C837" s="165"/>
    </row>
    <row r="838" spans="1:3">
      <c r="A838" s="141"/>
      <c r="B838" s="167"/>
      <c r="C838" s="165"/>
    </row>
    <row r="839" spans="1:3">
      <c r="A839" s="141"/>
      <c r="B839" s="167"/>
      <c r="C839" s="165"/>
    </row>
    <row r="840" spans="1:3">
      <c r="A840" s="141"/>
      <c r="B840" s="167"/>
      <c r="C840" s="165"/>
    </row>
    <row r="841" spans="1:3">
      <c r="A841" s="141"/>
      <c r="B841" s="167"/>
      <c r="C841" s="165"/>
    </row>
    <row r="842" spans="1:3">
      <c r="A842" s="141"/>
      <c r="B842" s="167"/>
      <c r="C842" s="165"/>
    </row>
    <row r="843" spans="1:3">
      <c r="A843" s="141"/>
      <c r="B843" s="167"/>
      <c r="C843" s="165"/>
    </row>
    <row r="844" spans="1:3">
      <c r="A844" s="141"/>
      <c r="B844" s="167"/>
      <c r="C844" s="165"/>
    </row>
    <row r="845" spans="1:3">
      <c r="A845" s="141"/>
      <c r="B845" s="167"/>
      <c r="C845" s="165"/>
    </row>
    <row r="846" spans="1:3">
      <c r="A846" s="141"/>
      <c r="B846" s="167"/>
      <c r="C846" s="165"/>
    </row>
    <row r="847" spans="1:3">
      <c r="A847" s="141"/>
      <c r="B847" s="167"/>
      <c r="C847" s="165"/>
    </row>
    <row r="848" spans="1:3">
      <c r="A848" s="141"/>
      <c r="B848" s="167"/>
      <c r="C848" s="165"/>
    </row>
    <row r="849" spans="1:3">
      <c r="A849" s="141"/>
      <c r="B849" s="167"/>
      <c r="C849" s="165"/>
    </row>
    <row r="850" spans="1:3">
      <c r="A850" s="141"/>
      <c r="B850" s="167"/>
      <c r="C850" s="165"/>
    </row>
    <row r="851" spans="1:3">
      <c r="A851" s="141"/>
      <c r="B851" s="167"/>
      <c r="C851" s="165"/>
    </row>
    <row r="852" spans="1:3">
      <c r="A852" s="141"/>
      <c r="B852" s="167"/>
      <c r="C852" s="165"/>
    </row>
    <row r="853" spans="1:3">
      <c r="A853" s="141"/>
      <c r="B853" s="167"/>
      <c r="C853" s="165"/>
    </row>
    <row r="854" spans="1:3">
      <c r="A854" s="141"/>
      <c r="B854" s="167"/>
      <c r="C854" s="165"/>
    </row>
    <row r="855" spans="1:3">
      <c r="A855" s="141"/>
      <c r="B855" s="167"/>
      <c r="C855" s="165"/>
    </row>
    <row r="856" spans="1:3">
      <c r="A856" s="141"/>
      <c r="B856" s="167"/>
      <c r="C856" s="165"/>
    </row>
    <row r="857" spans="1:3">
      <c r="A857" s="141"/>
      <c r="B857" s="167"/>
      <c r="C857" s="165"/>
    </row>
    <row r="858" spans="1:3">
      <c r="A858" s="141"/>
      <c r="B858" s="167"/>
      <c r="C858" s="165"/>
    </row>
    <row r="859" spans="1:3">
      <c r="A859" s="141"/>
      <c r="B859" s="167"/>
      <c r="C859" s="165"/>
    </row>
    <row r="860" spans="1:3">
      <c r="A860" s="141"/>
      <c r="B860" s="167"/>
      <c r="C860" s="165"/>
    </row>
    <row r="861" spans="1:3">
      <c r="A861" s="141"/>
      <c r="B861" s="167"/>
      <c r="C861" s="165"/>
    </row>
    <row r="862" spans="1:3">
      <c r="A862" s="141"/>
      <c r="B862" s="167"/>
      <c r="C862" s="165"/>
    </row>
    <row r="863" spans="1:3">
      <c r="A863" s="141"/>
      <c r="B863" s="167"/>
      <c r="C863" s="165"/>
    </row>
    <row r="864" spans="1:3">
      <c r="A864" s="141"/>
      <c r="B864" s="167"/>
      <c r="C864" s="165"/>
    </row>
    <row r="865" spans="1:3">
      <c r="A865" s="141"/>
      <c r="B865" s="167"/>
      <c r="C865" s="165"/>
    </row>
    <row r="866" spans="1:3">
      <c r="A866" s="141"/>
      <c r="B866" s="167"/>
      <c r="C866" s="165"/>
    </row>
    <row r="867" spans="1:3">
      <c r="A867" s="141"/>
      <c r="B867" s="167"/>
      <c r="C867" s="165"/>
    </row>
    <row r="868" spans="1:3">
      <c r="A868" s="141"/>
      <c r="B868" s="167"/>
      <c r="C868" s="165"/>
    </row>
    <row r="869" spans="1:3">
      <c r="A869" s="141"/>
      <c r="B869" s="167"/>
      <c r="C869" s="165"/>
    </row>
    <row r="870" spans="1:3">
      <c r="A870" s="141"/>
      <c r="B870" s="167"/>
      <c r="C870" s="165"/>
    </row>
    <row r="871" spans="1:3">
      <c r="A871" s="141"/>
      <c r="B871" s="167"/>
      <c r="C871" s="165"/>
    </row>
    <row r="872" spans="1:3">
      <c r="A872" s="141"/>
      <c r="B872" s="167"/>
      <c r="C872" s="165"/>
    </row>
    <row r="873" spans="1:3">
      <c r="A873" s="141"/>
      <c r="B873" s="167"/>
      <c r="C873" s="165"/>
    </row>
    <row r="874" spans="1:3">
      <c r="A874" s="141"/>
      <c r="B874" s="167"/>
      <c r="C874" s="165"/>
    </row>
    <row r="875" spans="1:3">
      <c r="A875" s="141"/>
      <c r="B875" s="167"/>
      <c r="C875" s="165"/>
    </row>
    <row r="876" spans="1:3">
      <c r="A876" s="141"/>
      <c r="B876" s="167"/>
      <c r="C876" s="165"/>
    </row>
    <row r="877" spans="1:3">
      <c r="A877" s="141"/>
      <c r="B877" s="167"/>
      <c r="C877" s="165"/>
    </row>
    <row r="878" spans="1:3">
      <c r="A878" s="141"/>
      <c r="B878" s="167"/>
      <c r="C878" s="165"/>
    </row>
    <row r="879" spans="1:3">
      <c r="A879" s="141"/>
      <c r="B879" s="167"/>
      <c r="C879" s="165"/>
    </row>
    <row r="880" spans="1:3">
      <c r="A880" s="141"/>
      <c r="B880" s="167"/>
      <c r="C880" s="165"/>
    </row>
    <row r="881" spans="1:3">
      <c r="A881" s="141"/>
      <c r="B881" s="167"/>
      <c r="C881" s="165"/>
    </row>
    <row r="882" spans="1:3">
      <c r="A882" s="141"/>
      <c r="B882" s="167"/>
      <c r="C882" s="165"/>
    </row>
    <row r="883" spans="1:3">
      <c r="A883" s="141"/>
      <c r="B883" s="167"/>
      <c r="C883" s="165"/>
    </row>
    <row r="884" spans="1:3">
      <c r="A884" s="141"/>
      <c r="B884" s="167"/>
      <c r="C884" s="165"/>
    </row>
    <row r="885" spans="1:3">
      <c r="A885" s="141"/>
      <c r="B885" s="167"/>
      <c r="C885" s="165"/>
    </row>
    <row r="886" spans="1:3">
      <c r="A886" s="141"/>
      <c r="B886" s="167"/>
      <c r="C886" s="165"/>
    </row>
    <row r="887" spans="1:3">
      <c r="A887" s="141"/>
      <c r="B887" s="167"/>
      <c r="C887" s="165"/>
    </row>
    <row r="888" spans="1:3">
      <c r="A888" s="141"/>
      <c r="B888" s="167"/>
      <c r="C888" s="165"/>
    </row>
    <row r="889" spans="1:3">
      <c r="A889" s="141"/>
      <c r="B889" s="167"/>
      <c r="C889" s="165"/>
    </row>
    <row r="890" spans="1:3">
      <c r="A890" s="141"/>
      <c r="B890" s="167"/>
      <c r="C890" s="165"/>
    </row>
    <row r="891" spans="1:3">
      <c r="A891" s="141"/>
      <c r="B891" s="167"/>
      <c r="C891" s="165"/>
    </row>
    <row r="892" spans="1:3">
      <c r="A892" s="141"/>
      <c r="B892" s="167"/>
      <c r="C892" s="165"/>
    </row>
    <row r="893" spans="1:3">
      <c r="A893" s="141"/>
      <c r="B893" s="167"/>
      <c r="C893" s="165"/>
    </row>
    <row r="894" spans="1:3">
      <c r="A894" s="141"/>
      <c r="B894" s="167"/>
      <c r="C894" s="165"/>
    </row>
    <row r="895" spans="1:3">
      <c r="A895" s="141"/>
      <c r="B895" s="167"/>
      <c r="C895" s="165"/>
    </row>
    <row r="896" spans="1:3">
      <c r="A896" s="141"/>
      <c r="B896" s="167"/>
      <c r="C896" s="165"/>
    </row>
    <row r="897" spans="1:3">
      <c r="A897" s="141"/>
      <c r="B897" s="167"/>
      <c r="C897" s="165"/>
    </row>
    <row r="898" spans="1:3">
      <c r="A898" s="141"/>
      <c r="B898" s="167"/>
      <c r="C898" s="165"/>
    </row>
    <row r="899" spans="1:3">
      <c r="A899" s="141"/>
      <c r="B899" s="167"/>
      <c r="C899" s="165"/>
    </row>
    <row r="900" spans="1:3">
      <c r="A900" s="141"/>
      <c r="B900" s="167"/>
      <c r="C900" s="165"/>
    </row>
    <row r="901" spans="1:3">
      <c r="A901" s="141"/>
      <c r="B901" s="167"/>
      <c r="C901" s="165"/>
    </row>
    <row r="902" spans="1:3">
      <c r="A902" s="141"/>
      <c r="B902" s="167"/>
      <c r="C902" s="165"/>
    </row>
    <row r="903" spans="1:3">
      <c r="A903" s="141"/>
      <c r="B903" s="167"/>
      <c r="C903" s="165"/>
    </row>
    <row r="904" spans="1:3">
      <c r="A904" s="141"/>
      <c r="B904" s="167"/>
      <c r="C904" s="165"/>
    </row>
    <row r="905" spans="1:3">
      <c r="A905" s="141"/>
      <c r="B905" s="167"/>
      <c r="C905" s="165"/>
    </row>
    <row r="906" spans="1:3">
      <c r="A906" s="141"/>
      <c r="B906" s="167"/>
      <c r="C906" s="165"/>
    </row>
    <row r="907" spans="1:3">
      <c r="A907" s="141"/>
      <c r="B907" s="167"/>
      <c r="C907" s="165"/>
    </row>
    <row r="908" spans="1:3">
      <c r="A908" s="141"/>
      <c r="B908" s="167"/>
      <c r="C908" s="165"/>
    </row>
    <row r="909" spans="1:3">
      <c r="A909" s="141"/>
      <c r="B909" s="167"/>
      <c r="C909" s="165"/>
    </row>
    <row r="910" spans="1:3">
      <c r="A910" s="141"/>
      <c r="B910" s="167"/>
      <c r="C910" s="165"/>
    </row>
    <row r="911" spans="1:3">
      <c r="A911" s="141"/>
      <c r="B911" s="167"/>
      <c r="C911" s="165"/>
    </row>
    <row r="912" spans="1:3">
      <c r="A912" s="141"/>
      <c r="B912" s="167"/>
      <c r="C912" s="165"/>
    </row>
    <row r="913" spans="1:3">
      <c r="A913" s="141"/>
      <c r="B913" s="167"/>
      <c r="C913" s="165"/>
    </row>
    <row r="914" spans="1:3">
      <c r="A914" s="141"/>
      <c r="B914" s="167"/>
      <c r="C914" s="165"/>
    </row>
    <row r="915" spans="1:3">
      <c r="A915" s="141"/>
      <c r="B915" s="167"/>
      <c r="C915" s="165"/>
    </row>
    <row r="916" spans="1:3">
      <c r="A916" s="141"/>
      <c r="B916" s="167"/>
      <c r="C916" s="165"/>
    </row>
    <row r="917" spans="1:3">
      <c r="A917" s="141"/>
      <c r="B917" s="167"/>
      <c r="C917" s="165"/>
    </row>
    <row r="918" spans="1:3">
      <c r="A918" s="141"/>
      <c r="B918" s="167"/>
      <c r="C918" s="165"/>
    </row>
    <row r="919" spans="1:3">
      <c r="A919" s="141"/>
      <c r="B919" s="167"/>
      <c r="C919" s="165"/>
    </row>
    <row r="920" spans="1:3">
      <c r="A920" s="141"/>
      <c r="B920" s="167"/>
      <c r="C920" s="165"/>
    </row>
    <row r="921" spans="1:3">
      <c r="A921" s="141"/>
      <c r="B921" s="167"/>
      <c r="C921" s="165"/>
    </row>
    <row r="922" spans="1:3">
      <c r="A922" s="141"/>
      <c r="B922" s="167"/>
      <c r="C922" s="165"/>
    </row>
    <row r="923" spans="1:3">
      <c r="A923" s="141"/>
      <c r="B923" s="167"/>
      <c r="C923" s="165"/>
    </row>
    <row r="924" spans="1:3">
      <c r="A924" s="141"/>
      <c r="B924" s="167"/>
      <c r="C924" s="165"/>
    </row>
    <row r="925" spans="1:3">
      <c r="A925" s="141"/>
      <c r="B925" s="167"/>
      <c r="C925" s="165"/>
    </row>
    <row r="926" spans="1:3">
      <c r="A926" s="141"/>
      <c r="B926" s="167"/>
      <c r="C926" s="165"/>
    </row>
    <row r="927" spans="1:3">
      <c r="A927" s="141"/>
      <c r="B927" s="167"/>
      <c r="C927" s="165"/>
    </row>
    <row r="928" spans="1:3">
      <c r="A928" s="141"/>
      <c r="B928" s="167"/>
      <c r="C928" s="165"/>
    </row>
    <row r="929" spans="1:3">
      <c r="A929" s="141"/>
      <c r="B929" s="167"/>
      <c r="C929" s="165"/>
    </row>
    <row r="930" spans="1:3">
      <c r="A930" s="141"/>
      <c r="B930" s="167"/>
      <c r="C930" s="165"/>
    </row>
    <row r="931" spans="1:3">
      <c r="A931" s="141"/>
      <c r="B931" s="167"/>
      <c r="C931" s="165"/>
    </row>
    <row r="932" spans="1:3">
      <c r="A932" s="141"/>
      <c r="B932" s="167"/>
      <c r="C932" s="165"/>
    </row>
    <row r="933" spans="1:3">
      <c r="A933" s="141"/>
      <c r="B933" s="167"/>
      <c r="C933" s="165"/>
    </row>
    <row r="934" spans="1:3">
      <c r="A934" s="141"/>
      <c r="B934" s="167"/>
      <c r="C934" s="165"/>
    </row>
    <row r="935" spans="1:3">
      <c r="A935" s="141"/>
      <c r="B935" s="167"/>
      <c r="C935" s="165"/>
    </row>
    <row r="936" spans="1:3">
      <c r="A936" s="141"/>
      <c r="B936" s="167"/>
      <c r="C936" s="165"/>
    </row>
    <row r="937" spans="1:3">
      <c r="A937" s="141"/>
      <c r="B937" s="167"/>
      <c r="C937" s="165"/>
    </row>
    <row r="938" spans="1:3">
      <c r="A938" s="141"/>
      <c r="B938" s="167"/>
      <c r="C938" s="165"/>
    </row>
    <row r="939" spans="1:3">
      <c r="A939" s="141"/>
      <c r="B939" s="167"/>
      <c r="C939" s="165"/>
    </row>
    <row r="940" spans="1:3">
      <c r="A940" s="141"/>
      <c r="B940" s="167"/>
      <c r="C940" s="165"/>
    </row>
    <row r="941" spans="1:3">
      <c r="A941" s="141"/>
      <c r="B941" s="167"/>
      <c r="C941" s="165"/>
    </row>
    <row r="942" spans="1:3">
      <c r="A942" s="141"/>
      <c r="B942" s="167"/>
      <c r="C942" s="165"/>
    </row>
    <row r="943" spans="1:3">
      <c r="A943" s="141"/>
      <c r="B943" s="167"/>
      <c r="C943" s="165"/>
    </row>
    <row r="944" spans="1:3">
      <c r="A944" s="141"/>
      <c r="B944" s="167"/>
      <c r="C944" s="165"/>
    </row>
    <row r="945" spans="1:3">
      <c r="A945" s="141"/>
      <c r="B945" s="167"/>
      <c r="C945" s="165"/>
    </row>
    <row r="946" spans="1:3">
      <c r="A946" s="141"/>
      <c r="B946" s="167"/>
      <c r="C946" s="165"/>
    </row>
    <row r="947" spans="1:3">
      <c r="A947" s="141"/>
      <c r="B947" s="167"/>
      <c r="C947" s="165"/>
    </row>
    <row r="948" spans="1:3">
      <c r="A948" s="141"/>
      <c r="B948" s="167"/>
      <c r="C948" s="165"/>
    </row>
    <row r="949" spans="1:3">
      <c r="A949" s="141"/>
      <c r="B949" s="167"/>
      <c r="C949" s="165"/>
    </row>
    <row r="950" spans="1:3">
      <c r="A950" s="141"/>
      <c r="B950" s="167"/>
      <c r="C950" s="165"/>
    </row>
    <row r="951" spans="1:3">
      <c r="A951" s="141"/>
      <c r="B951" s="167"/>
      <c r="C951" s="165"/>
    </row>
    <row r="952" spans="1:3">
      <c r="A952" s="141"/>
      <c r="B952" s="167"/>
      <c r="C952" s="165"/>
    </row>
    <row r="953" spans="1:3">
      <c r="A953" s="141"/>
      <c r="B953" s="167"/>
      <c r="C953" s="165"/>
    </row>
    <row r="954" spans="1:3">
      <c r="A954" s="141"/>
      <c r="B954" s="167"/>
      <c r="C954" s="165"/>
    </row>
    <row r="955" spans="1:3">
      <c r="A955" s="141"/>
      <c r="B955" s="167"/>
      <c r="C955" s="165"/>
    </row>
    <row r="956" spans="1:3">
      <c r="A956" s="141"/>
      <c r="B956" s="167"/>
      <c r="C956" s="165"/>
    </row>
    <row r="957" spans="1:3">
      <c r="A957" s="141"/>
      <c r="B957" s="167"/>
      <c r="C957" s="165"/>
    </row>
    <row r="958" spans="1:3">
      <c r="A958" s="141"/>
      <c r="B958" s="167"/>
      <c r="C958" s="165"/>
    </row>
    <row r="959" spans="1:3">
      <c r="A959" s="141"/>
      <c r="B959" s="167"/>
      <c r="C959" s="165"/>
    </row>
    <row r="960" spans="1:3">
      <c r="A960" s="141"/>
      <c r="B960" s="167"/>
      <c r="C960" s="165"/>
    </row>
    <row r="961" spans="1:3">
      <c r="A961" s="141"/>
      <c r="B961" s="167"/>
      <c r="C961" s="165"/>
    </row>
    <row r="962" spans="1:3">
      <c r="A962" s="141"/>
      <c r="B962" s="167"/>
      <c r="C962" s="165"/>
    </row>
    <row r="963" spans="1:3">
      <c r="A963" s="141"/>
      <c r="B963" s="167"/>
      <c r="C963" s="165"/>
    </row>
    <row r="964" spans="1:3">
      <c r="A964" s="141"/>
      <c r="B964" s="167"/>
      <c r="C964" s="165"/>
    </row>
    <row r="965" spans="1:3">
      <c r="A965" s="141"/>
      <c r="B965" s="167"/>
      <c r="C965" s="165"/>
    </row>
    <row r="966" spans="1:3">
      <c r="A966" s="141"/>
      <c r="B966" s="167"/>
      <c r="C966" s="165"/>
    </row>
    <row r="967" spans="1:3">
      <c r="A967" s="141"/>
      <c r="B967" s="167"/>
      <c r="C967" s="165"/>
    </row>
    <row r="968" spans="1:3">
      <c r="A968" s="141"/>
      <c r="B968" s="167"/>
      <c r="C968" s="165"/>
    </row>
    <row r="969" spans="1:3">
      <c r="A969" s="141"/>
      <c r="B969" s="167"/>
      <c r="C969" s="165"/>
    </row>
    <row r="970" spans="1:3">
      <c r="A970" s="141"/>
      <c r="B970" s="167"/>
      <c r="C970" s="165"/>
    </row>
    <row r="971" spans="1:3">
      <c r="A971" s="141"/>
      <c r="B971" s="167"/>
      <c r="C971" s="165"/>
    </row>
    <row r="972" spans="1:3">
      <c r="A972" s="141"/>
      <c r="B972" s="167"/>
      <c r="C972" s="165"/>
    </row>
    <row r="973" spans="1:3">
      <c r="A973" s="141"/>
      <c r="B973" s="167"/>
      <c r="C973" s="165"/>
    </row>
    <row r="974" spans="1:3">
      <c r="A974" s="141"/>
      <c r="B974" s="167"/>
      <c r="C974" s="165"/>
    </row>
    <row r="975" spans="1:3">
      <c r="A975" s="141"/>
      <c r="B975" s="167"/>
      <c r="C975" s="165"/>
    </row>
    <row r="976" spans="1:3">
      <c r="A976" s="141"/>
      <c r="B976" s="167"/>
      <c r="C976" s="165"/>
    </row>
    <row r="977" spans="1:3">
      <c r="A977" s="141"/>
      <c r="B977" s="167"/>
      <c r="C977" s="165"/>
    </row>
    <row r="978" spans="1:3">
      <c r="A978" s="141"/>
      <c r="B978" s="167"/>
      <c r="C978" s="165"/>
    </row>
    <row r="979" spans="1:3">
      <c r="A979" s="141"/>
      <c r="B979" s="167"/>
      <c r="C979" s="165"/>
    </row>
    <row r="980" spans="1:3">
      <c r="A980" s="141"/>
      <c r="B980" s="167"/>
      <c r="C980" s="165"/>
    </row>
    <row r="981" spans="1:3">
      <c r="A981" s="141"/>
      <c r="B981" s="167"/>
      <c r="C981" s="165"/>
    </row>
    <row r="982" spans="1:3">
      <c r="A982" s="141"/>
      <c r="B982" s="167"/>
      <c r="C982" s="165"/>
    </row>
    <row r="983" spans="1:3">
      <c r="A983" s="141"/>
      <c r="B983" s="167"/>
      <c r="C983" s="165"/>
    </row>
    <row r="984" spans="1:3">
      <c r="A984" s="141"/>
      <c r="B984" s="167"/>
      <c r="C984" s="165"/>
    </row>
    <row r="985" spans="1:3">
      <c r="A985" s="141"/>
      <c r="B985" s="167"/>
      <c r="C985" s="165"/>
    </row>
    <row r="986" spans="1:3">
      <c r="A986" s="141"/>
      <c r="B986" s="167"/>
      <c r="C986" s="165"/>
    </row>
    <row r="987" spans="1:3">
      <c r="A987" s="141"/>
      <c r="B987" s="167"/>
      <c r="C987" s="165"/>
    </row>
    <row r="988" spans="1:3">
      <c r="A988" s="141"/>
      <c r="B988" s="167"/>
      <c r="C988" s="165"/>
    </row>
    <row r="989" spans="1:3">
      <c r="A989" s="141"/>
      <c r="B989" s="167"/>
      <c r="C989" s="165"/>
    </row>
    <row r="990" spans="1:3">
      <c r="A990" s="141"/>
      <c r="B990" s="167"/>
      <c r="C990" s="165"/>
    </row>
    <row r="991" spans="1:3">
      <c r="A991" s="141"/>
      <c r="B991" s="167"/>
      <c r="C991" s="165"/>
    </row>
    <row r="992" spans="1:3">
      <c r="A992" s="141"/>
      <c r="B992" s="167"/>
      <c r="C992" s="165"/>
    </row>
    <row r="993" spans="1:3">
      <c r="A993" s="141"/>
      <c r="B993" s="167"/>
      <c r="C993" s="165"/>
    </row>
    <row r="994" spans="1:3">
      <c r="A994" s="141"/>
      <c r="B994" s="167"/>
      <c r="C994" s="165"/>
    </row>
    <row r="995" spans="1:3">
      <c r="A995" s="141"/>
      <c r="B995" s="167"/>
      <c r="C995" s="165"/>
    </row>
    <row r="996" spans="1:3">
      <c r="A996" s="141"/>
      <c r="B996" s="167"/>
      <c r="C996" s="165"/>
    </row>
    <row r="997" spans="1:3">
      <c r="A997" s="141"/>
      <c r="B997" s="167"/>
      <c r="C997" s="165"/>
    </row>
    <row r="998" spans="1:3">
      <c r="A998" s="141"/>
      <c r="B998" s="167"/>
      <c r="C998" s="165"/>
    </row>
    <row r="999" spans="1:3">
      <c r="A999" s="141"/>
      <c r="B999" s="167"/>
      <c r="C999" s="165"/>
    </row>
    <row r="1000" spans="1:3">
      <c r="A1000" s="141"/>
      <c r="B1000" s="167"/>
      <c r="C1000" s="165"/>
    </row>
    <row r="1001" spans="1:3">
      <c r="A1001" s="141"/>
      <c r="B1001" s="167"/>
      <c r="C1001" s="165"/>
    </row>
    <row r="1002" spans="1:3">
      <c r="A1002" s="141"/>
      <c r="B1002" s="167"/>
      <c r="C1002" s="165"/>
    </row>
    <row r="1003" spans="1:3">
      <c r="A1003" s="141"/>
      <c r="B1003" s="167"/>
      <c r="C1003" s="165"/>
    </row>
    <row r="1004" spans="1:3">
      <c r="A1004" s="141"/>
      <c r="B1004" s="167"/>
      <c r="C1004" s="165"/>
    </row>
    <row r="1005" spans="1:3">
      <c r="A1005" s="141"/>
      <c r="B1005" s="167"/>
      <c r="C1005" s="165"/>
    </row>
    <row r="1006" spans="1:3">
      <c r="A1006" s="141"/>
      <c r="B1006" s="167"/>
      <c r="C1006" s="165"/>
    </row>
  </sheetData>
  <autoFilter ref="A6:AM504" xr:uid="{00000000-0009-0000-0000-000004000000}"/>
  <mergeCells count="2">
    <mergeCell ref="A1:A2"/>
    <mergeCell ref="B1:B2"/>
  </mergeCells>
  <conditionalFormatting sqref="E7:AM504">
    <cfRule type="cellIs" dxfId="8" priority="1" operator="greaterThan">
      <formula>0</formula>
    </cfRule>
  </conditionalFormatting>
  <conditionalFormatting sqref="B3:B4">
    <cfRule type="notContainsBlanks" dxfId="7" priority="2">
      <formula>LEN(TRIM(B3))&gt;0</formula>
    </cfRule>
  </conditionalFormatting>
  <dataValidations count="2">
    <dataValidation type="decimal" allowBlank="1" showDropDown="1" showErrorMessage="1" sqref="C1" xr:uid="{00000000-0002-0000-0400-000000000000}">
      <formula1>0</formula1>
      <formula2>1000000</formula2>
    </dataValidation>
    <dataValidation type="custom" allowBlank="1" showDropDown="1" showErrorMessage="1" sqref="B3:B4" xr:uid="{00000000-0002-0000-0400-000001000000}">
      <formula1>OR(NOT(ISERROR(DATEVALUE(B3))), AND(ISNUMBER(B3), LEFT(CELL("format", B3))="D"))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100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42578125" defaultRowHeight="15.75" customHeight="1"/>
  <cols>
    <col min="1" max="1" width="39.140625" customWidth="1"/>
    <col min="2" max="2" width="25" customWidth="1"/>
    <col min="3" max="3" width="15.85546875" customWidth="1"/>
    <col min="4" max="4" width="29.42578125" customWidth="1"/>
    <col min="5" max="39" width="22.28515625" customWidth="1"/>
  </cols>
  <sheetData>
    <row r="1" spans="1:39">
      <c r="A1" s="186" t="s">
        <v>514</v>
      </c>
      <c r="B1" s="188" t="s">
        <v>523</v>
      </c>
      <c r="C1" s="143">
        <f>COUNTIFS(BITACORA!B4:B7322,"&gt;="&amp;B3,BITACORA!B4:B7322,"&lt;="&amp;B4)</f>
        <v>70</v>
      </c>
      <c r="D1" s="144"/>
      <c r="E1" s="145" t="s">
        <v>529</v>
      </c>
      <c r="F1" s="177" t="e">
        <f ca="1">SUM(D7:D504)</f>
        <v>#REF!</v>
      </c>
      <c r="G1" s="144"/>
      <c r="H1" s="144"/>
      <c r="I1" s="144"/>
      <c r="J1" s="144"/>
      <c r="K1" s="144"/>
    </row>
    <row r="2" spans="1:39">
      <c r="A2" s="187"/>
      <c r="B2" s="189"/>
      <c r="C2" s="147"/>
      <c r="D2" s="148">
        <v>3</v>
      </c>
      <c r="E2" s="149" t="e">
        <f>#REF!</f>
        <v>#REF!</v>
      </c>
      <c r="F2" s="149" t="e">
        <f>#REF!</f>
        <v>#REF!</v>
      </c>
      <c r="G2" s="149" t="e">
        <f>#REF!</f>
        <v>#REF!</v>
      </c>
      <c r="H2" s="149" t="e">
        <f>#REF!</f>
        <v>#REF!</v>
      </c>
      <c r="I2" s="149" t="e">
        <f>#REF!</f>
        <v>#REF!</v>
      </c>
      <c r="J2" s="149" t="e">
        <f>#REF!</f>
        <v>#REF!</v>
      </c>
      <c r="K2" s="149" t="e">
        <f>#REF!</f>
        <v>#REF!</v>
      </c>
      <c r="L2" s="149" t="e">
        <f>#REF!</f>
        <v>#REF!</v>
      </c>
      <c r="M2" s="149" t="e">
        <f>#REF!</f>
        <v>#REF!</v>
      </c>
      <c r="N2" s="149" t="e">
        <f>#REF!</f>
        <v>#REF!</v>
      </c>
      <c r="O2" s="149" t="e">
        <f>#REF!</f>
        <v>#REF!</v>
      </c>
      <c r="P2" s="149" t="e">
        <f>#REF!</f>
        <v>#REF!</v>
      </c>
      <c r="Q2" s="149" t="e">
        <f>#REF!</f>
        <v>#REF!</v>
      </c>
      <c r="R2" s="149" t="e">
        <f>#REF!</f>
        <v>#REF!</v>
      </c>
      <c r="S2" s="149" t="e">
        <f>#REF!</f>
        <v>#REF!</v>
      </c>
      <c r="T2" s="149" t="e">
        <f>#REF!</f>
        <v>#REF!</v>
      </c>
      <c r="U2" s="149" t="e">
        <f>#REF!</f>
        <v>#REF!</v>
      </c>
      <c r="V2" s="149" t="e">
        <f>#REF!</f>
        <v>#REF!</v>
      </c>
      <c r="W2" s="149" t="e">
        <f>#REF!</f>
        <v>#REF!</v>
      </c>
      <c r="X2" s="149" t="e">
        <f>#REF!</f>
        <v>#REF!</v>
      </c>
      <c r="Y2" s="149" t="e">
        <f>#REF!</f>
        <v>#REF!</v>
      </c>
      <c r="Z2" s="149" t="e">
        <f>#REF!</f>
        <v>#REF!</v>
      </c>
      <c r="AA2" s="149" t="e">
        <f>#REF!</f>
        <v>#REF!</v>
      </c>
      <c r="AB2" s="149" t="e">
        <f>#REF!</f>
        <v>#REF!</v>
      </c>
      <c r="AC2" s="149" t="e">
        <f>#REF!</f>
        <v>#REF!</v>
      </c>
      <c r="AD2" s="149" t="e">
        <f>#REF!</f>
        <v>#REF!</v>
      </c>
      <c r="AE2" s="149" t="e">
        <f>#REF!</f>
        <v>#REF!</v>
      </c>
      <c r="AF2" s="149" t="e">
        <f>#REF!</f>
        <v>#REF!</v>
      </c>
      <c r="AG2" s="149" t="e">
        <f>#REF!</f>
        <v>#REF!</v>
      </c>
      <c r="AH2" s="149" t="e">
        <f>#REF!</f>
        <v>#REF!</v>
      </c>
      <c r="AI2" s="149" t="e">
        <f>#REF!</f>
        <v>#REF!</v>
      </c>
      <c r="AJ2" s="149" t="e">
        <f>#REF!</f>
        <v>#REF!</v>
      </c>
      <c r="AK2" s="149" t="e">
        <f>#REF!</f>
        <v>#REF!</v>
      </c>
      <c r="AL2" s="149" t="e">
        <f>#REF!</f>
        <v>#REF!</v>
      </c>
      <c r="AM2" s="149" t="e">
        <f>#REF!</f>
        <v>#REF!</v>
      </c>
    </row>
    <row r="3" spans="1:39">
      <c r="A3" s="152" t="s">
        <v>516</v>
      </c>
      <c r="B3" s="153">
        <v>44348</v>
      </c>
      <c r="C3" s="147"/>
      <c r="D3" s="154">
        <v>4</v>
      </c>
      <c r="E3" s="149" t="e">
        <f>#REF!</f>
        <v>#REF!</v>
      </c>
      <c r="F3" s="149" t="e">
        <f>#REF!</f>
        <v>#REF!</v>
      </c>
      <c r="G3" s="149" t="e">
        <f>#REF!</f>
        <v>#REF!</v>
      </c>
      <c r="H3" s="149" t="e">
        <f>#REF!</f>
        <v>#REF!</v>
      </c>
      <c r="I3" s="149" t="e">
        <f>#REF!</f>
        <v>#REF!</v>
      </c>
      <c r="J3" s="149" t="e">
        <f>#REF!</f>
        <v>#REF!</v>
      </c>
      <c r="K3" s="149" t="e">
        <f>#REF!</f>
        <v>#REF!</v>
      </c>
      <c r="L3" s="149" t="e">
        <f>#REF!</f>
        <v>#REF!</v>
      </c>
      <c r="M3" s="149" t="e">
        <f>#REF!</f>
        <v>#REF!</v>
      </c>
      <c r="N3" s="149" t="e">
        <f>#REF!</f>
        <v>#REF!</v>
      </c>
      <c r="O3" s="149" t="e">
        <f>#REF!</f>
        <v>#REF!</v>
      </c>
      <c r="P3" s="149" t="e">
        <f>#REF!</f>
        <v>#REF!</v>
      </c>
      <c r="Q3" s="149" t="e">
        <f>#REF!</f>
        <v>#REF!</v>
      </c>
      <c r="R3" s="149" t="e">
        <f>#REF!</f>
        <v>#REF!</v>
      </c>
      <c r="S3" s="149" t="e">
        <f>#REF!</f>
        <v>#REF!</v>
      </c>
      <c r="T3" s="149" t="e">
        <f>#REF!</f>
        <v>#REF!</v>
      </c>
      <c r="U3" s="149" t="e">
        <f>#REF!</f>
        <v>#REF!</v>
      </c>
      <c r="V3" s="149" t="e">
        <f>#REF!</f>
        <v>#REF!</v>
      </c>
      <c r="W3" s="149" t="e">
        <f>#REF!</f>
        <v>#REF!</v>
      </c>
      <c r="X3" s="149" t="e">
        <f>#REF!</f>
        <v>#REF!</v>
      </c>
      <c r="Y3" s="149" t="e">
        <f>#REF!</f>
        <v>#REF!</v>
      </c>
      <c r="Z3" s="149" t="e">
        <f>#REF!</f>
        <v>#REF!</v>
      </c>
      <c r="AA3" s="149" t="e">
        <f>#REF!</f>
        <v>#REF!</v>
      </c>
      <c r="AB3" s="149" t="e">
        <f>#REF!</f>
        <v>#REF!</v>
      </c>
      <c r="AC3" s="149" t="e">
        <f>#REF!</f>
        <v>#REF!</v>
      </c>
      <c r="AD3" s="149" t="e">
        <f>#REF!</f>
        <v>#REF!</v>
      </c>
      <c r="AE3" s="149" t="e">
        <f>#REF!</f>
        <v>#REF!</v>
      </c>
      <c r="AF3" s="149" t="e">
        <f>#REF!</f>
        <v>#REF!</v>
      </c>
      <c r="AG3" s="149" t="e">
        <f>#REF!</f>
        <v>#REF!</v>
      </c>
      <c r="AH3" s="149" t="e">
        <f>#REF!</f>
        <v>#REF!</v>
      </c>
      <c r="AI3" s="149" t="e">
        <f>#REF!</f>
        <v>#REF!</v>
      </c>
      <c r="AJ3" s="149" t="e">
        <f>#REF!</f>
        <v>#REF!</v>
      </c>
      <c r="AK3" s="149" t="e">
        <f>#REF!</f>
        <v>#REF!</v>
      </c>
      <c r="AL3" s="149" t="e">
        <f>#REF!</f>
        <v>#REF!</v>
      </c>
      <c r="AM3" s="149" t="e">
        <f>#REF!</f>
        <v>#REF!</v>
      </c>
    </row>
    <row r="4" spans="1:39">
      <c r="A4" s="152" t="s">
        <v>517</v>
      </c>
      <c r="B4" s="153">
        <v>44377</v>
      </c>
      <c r="C4" s="147"/>
      <c r="D4" s="154">
        <v>5</v>
      </c>
      <c r="E4" s="149" t="e">
        <f>#REF!</f>
        <v>#REF!</v>
      </c>
      <c r="F4" s="149" t="e">
        <f>#REF!</f>
        <v>#REF!</v>
      </c>
      <c r="G4" s="149" t="e">
        <f>#REF!</f>
        <v>#REF!</v>
      </c>
      <c r="H4" s="149" t="e">
        <f>#REF!</f>
        <v>#REF!</v>
      </c>
      <c r="I4" s="149" t="e">
        <f>#REF!</f>
        <v>#REF!</v>
      </c>
      <c r="J4" s="149" t="e">
        <f>#REF!</f>
        <v>#REF!</v>
      </c>
      <c r="K4" s="149" t="e">
        <f>#REF!</f>
        <v>#REF!</v>
      </c>
      <c r="L4" s="149" t="e">
        <f>#REF!</f>
        <v>#REF!</v>
      </c>
      <c r="M4" s="149" t="e">
        <f>#REF!</f>
        <v>#REF!</v>
      </c>
      <c r="N4" s="149" t="e">
        <f>#REF!</f>
        <v>#REF!</v>
      </c>
      <c r="O4" s="149" t="e">
        <f>#REF!</f>
        <v>#REF!</v>
      </c>
      <c r="P4" s="149" t="e">
        <f>#REF!</f>
        <v>#REF!</v>
      </c>
      <c r="Q4" s="149" t="e">
        <f>#REF!</f>
        <v>#REF!</v>
      </c>
      <c r="R4" s="149" t="e">
        <f>#REF!</f>
        <v>#REF!</v>
      </c>
      <c r="S4" s="149" t="e">
        <f>#REF!</f>
        <v>#REF!</v>
      </c>
      <c r="T4" s="149" t="e">
        <f>#REF!</f>
        <v>#REF!</v>
      </c>
      <c r="U4" s="149" t="e">
        <f>#REF!</f>
        <v>#REF!</v>
      </c>
      <c r="V4" s="149" t="e">
        <f>#REF!</f>
        <v>#REF!</v>
      </c>
      <c r="W4" s="149" t="e">
        <f>#REF!</f>
        <v>#REF!</v>
      </c>
      <c r="X4" s="149" t="e">
        <f>#REF!</f>
        <v>#REF!</v>
      </c>
      <c r="Y4" s="149" t="e">
        <f>#REF!</f>
        <v>#REF!</v>
      </c>
      <c r="Z4" s="149" t="e">
        <f>#REF!</f>
        <v>#REF!</v>
      </c>
      <c r="AA4" s="149" t="e">
        <f>#REF!</f>
        <v>#REF!</v>
      </c>
      <c r="AB4" s="149" t="e">
        <f>#REF!</f>
        <v>#REF!</v>
      </c>
      <c r="AC4" s="149" t="e">
        <f>#REF!</f>
        <v>#REF!</v>
      </c>
      <c r="AD4" s="149" t="e">
        <f>#REF!</f>
        <v>#REF!</v>
      </c>
      <c r="AE4" s="149" t="e">
        <f>#REF!</f>
        <v>#REF!</v>
      </c>
      <c r="AF4" s="149" t="e">
        <f>#REF!</f>
        <v>#REF!</v>
      </c>
      <c r="AG4" s="149" t="e">
        <f>#REF!</f>
        <v>#REF!</v>
      </c>
      <c r="AH4" s="149" t="e">
        <f>#REF!</f>
        <v>#REF!</v>
      </c>
      <c r="AI4" s="149" t="e">
        <f>#REF!</f>
        <v>#REF!</v>
      </c>
      <c r="AJ4" s="149" t="e">
        <f>#REF!</f>
        <v>#REF!</v>
      </c>
      <c r="AK4" s="149" t="e">
        <f>#REF!</f>
        <v>#REF!</v>
      </c>
      <c r="AL4" s="149" t="e">
        <f>#REF!</f>
        <v>#REF!</v>
      </c>
      <c r="AM4" s="149" t="e">
        <f>#REF!</f>
        <v>#REF!</v>
      </c>
    </row>
    <row r="5" spans="1:39">
      <c r="A5" s="147"/>
      <c r="B5" s="147"/>
      <c r="C5" s="147"/>
      <c r="D5" s="154">
        <v>6</v>
      </c>
      <c r="E5" s="149" t="e">
        <f>#REF!</f>
        <v>#REF!</v>
      </c>
      <c r="F5" s="149" t="e">
        <f>#REF!</f>
        <v>#REF!</v>
      </c>
      <c r="G5" s="149" t="e">
        <f>#REF!</f>
        <v>#REF!</v>
      </c>
      <c r="H5" s="149" t="e">
        <f>#REF!</f>
        <v>#REF!</v>
      </c>
      <c r="I5" s="149" t="e">
        <f>#REF!</f>
        <v>#REF!</v>
      </c>
      <c r="J5" s="149" t="e">
        <f>#REF!</f>
        <v>#REF!</v>
      </c>
      <c r="K5" s="149" t="e">
        <f>#REF!</f>
        <v>#REF!</v>
      </c>
      <c r="L5" s="149" t="e">
        <f>#REF!</f>
        <v>#REF!</v>
      </c>
      <c r="M5" s="149" t="e">
        <f>#REF!</f>
        <v>#REF!</v>
      </c>
      <c r="N5" s="149" t="e">
        <f>#REF!</f>
        <v>#REF!</v>
      </c>
      <c r="O5" s="149" t="e">
        <f>#REF!</f>
        <v>#REF!</v>
      </c>
      <c r="P5" s="149" t="e">
        <f>#REF!</f>
        <v>#REF!</v>
      </c>
      <c r="Q5" s="149" t="e">
        <f>#REF!</f>
        <v>#REF!</v>
      </c>
      <c r="R5" s="149" t="e">
        <f>#REF!</f>
        <v>#REF!</v>
      </c>
      <c r="S5" s="149" t="e">
        <f>#REF!</f>
        <v>#REF!</v>
      </c>
      <c r="T5" s="149" t="e">
        <f>#REF!</f>
        <v>#REF!</v>
      </c>
      <c r="U5" s="149" t="e">
        <f>#REF!</f>
        <v>#REF!</v>
      </c>
      <c r="V5" s="149" t="e">
        <f>#REF!</f>
        <v>#REF!</v>
      </c>
      <c r="W5" s="149" t="e">
        <f>#REF!</f>
        <v>#REF!</v>
      </c>
      <c r="X5" s="149" t="e">
        <f>#REF!</f>
        <v>#REF!</v>
      </c>
      <c r="Y5" s="149" t="e">
        <f>#REF!</f>
        <v>#REF!</v>
      </c>
      <c r="Z5" s="149" t="e">
        <f>#REF!</f>
        <v>#REF!</v>
      </c>
      <c r="AA5" s="149" t="e">
        <f>#REF!</f>
        <v>#REF!</v>
      </c>
      <c r="AB5" s="149" t="e">
        <f>#REF!</f>
        <v>#REF!</v>
      </c>
      <c r="AC5" s="149" t="e">
        <f>#REF!</f>
        <v>#REF!</v>
      </c>
      <c r="AD5" s="149" t="e">
        <f>#REF!</f>
        <v>#REF!</v>
      </c>
      <c r="AE5" s="149" t="e">
        <f>#REF!</f>
        <v>#REF!</v>
      </c>
      <c r="AF5" s="149" t="e">
        <f>#REF!</f>
        <v>#REF!</v>
      </c>
      <c r="AG5" s="149" t="e">
        <f>#REF!</f>
        <v>#REF!</v>
      </c>
      <c r="AH5" s="149" t="e">
        <f>#REF!</f>
        <v>#REF!</v>
      </c>
      <c r="AI5" s="149" t="e">
        <f>#REF!</f>
        <v>#REF!</v>
      </c>
      <c r="AJ5" s="149" t="e">
        <f>#REF!</f>
        <v>#REF!</v>
      </c>
      <c r="AK5" s="149" t="e">
        <f>#REF!</f>
        <v>#REF!</v>
      </c>
      <c r="AL5" s="149" t="e">
        <f>#REF!</f>
        <v>#REF!</v>
      </c>
      <c r="AM5" s="149" t="e">
        <f>#REF!</f>
        <v>#REF!</v>
      </c>
    </row>
    <row r="6" spans="1:39">
      <c r="A6" s="158" t="str">
        <f ca="1">IFERROR(__xludf.DUMMYFUNCTION("IMPORTRANGE(""https://docs.google.com/spreadsheets/d/1utvdjsQjm2nB6A8-WaesD8IPx5qFCLXNwJxEgiS8wno/edit?usp=sharing"",""TRANSPORTISTAS!A1:C500"")"),"TRANSPORTISTA")</f>
        <v>TRANSPORTISTA</v>
      </c>
      <c r="B6" s="158" t="str">
        <f ca="1">IFERROR(__xludf.DUMMYFUNCTION("""COMPUTED_VALUE"""),"PLACA DEL VEHICULO")</f>
        <v>PLACA DEL VEHICULO</v>
      </c>
      <c r="C6" s="158" t="str">
        <f ca="1">IFERROR(__xludf.DUMMYFUNCTION("""COMPUTED_VALUE"""),"CAPACIDAD
(FILAS)")</f>
        <v>CAPACIDAD
(FILAS)</v>
      </c>
      <c r="D6" s="159" t="s">
        <v>530</v>
      </c>
      <c r="E6" s="160" t="str">
        <f>LISTAS!$B7</f>
        <v>TACHINA</v>
      </c>
      <c r="F6" s="160" t="str">
        <f>LISTAS!$B8</f>
        <v xml:space="preserve">TRES VIAS </v>
      </c>
      <c r="G6" s="160" t="str">
        <f>LISTAS!$B9</f>
        <v>QUININDE</v>
      </c>
      <c r="H6" s="160" t="str">
        <f>LISTAS!$B10</f>
        <v>TAISHA</v>
      </c>
      <c r="I6" s="160" t="str">
        <f>LISTAS!$B11</f>
        <v>ARAJUNO</v>
      </c>
      <c r="J6" s="160">
        <f>LISTAS!$B12</f>
        <v>0</v>
      </c>
      <c r="K6" s="160">
        <f>LISTAS!$B13</f>
        <v>0</v>
      </c>
      <c r="L6" s="160">
        <f>LISTAS!$B14</f>
        <v>0</v>
      </c>
      <c r="M6" s="160">
        <f>LISTAS!$B15</f>
        <v>0</v>
      </c>
      <c r="N6" s="160">
        <f>LISTAS!$B16</f>
        <v>0</v>
      </c>
      <c r="O6" s="160">
        <f>LISTAS!$B17</f>
        <v>0</v>
      </c>
      <c r="P6" s="160">
        <f>LISTAS!$B18</f>
        <v>0</v>
      </c>
      <c r="Q6" s="160">
        <f>LISTAS!$B19</f>
        <v>0</v>
      </c>
      <c r="R6" s="160">
        <f>LISTAS!$B20</f>
        <v>0</v>
      </c>
      <c r="S6" s="160">
        <f>LISTAS!$B21</f>
        <v>0</v>
      </c>
      <c r="T6" s="160">
        <f>LISTAS!$B22</f>
        <v>0</v>
      </c>
      <c r="U6" s="160">
        <f>LISTAS!$B23</f>
        <v>0</v>
      </c>
      <c r="V6" s="160" t="str">
        <f>LISTAS!$B24</f>
        <v>FINCA EN PLANTA</v>
      </c>
      <c r="W6" s="160" t="str">
        <f>LISTAS!$B25</f>
        <v xml:space="preserve">LA SANDIA </v>
      </c>
      <c r="X6" s="160">
        <f>LISTAS!$B26</f>
        <v>0</v>
      </c>
      <c r="Y6" s="160">
        <f>LISTAS!$B27</f>
        <v>0</v>
      </c>
      <c r="Z6" s="160">
        <f>LISTAS!$B28</f>
        <v>0</v>
      </c>
      <c r="AA6" s="160">
        <f>LISTAS!$B29</f>
        <v>0</v>
      </c>
      <c r="AB6" s="160">
        <f>LISTAS!$B30</f>
        <v>0</v>
      </c>
      <c r="AC6" s="160">
        <f>LISTAS!$B31</f>
        <v>0</v>
      </c>
      <c r="AD6" s="160">
        <f>LISTAS!$B32</f>
        <v>0</v>
      </c>
      <c r="AE6" s="160" t="str">
        <f>LISTAS!$B33</f>
        <v>RIO FRIO</v>
      </c>
      <c r="AF6" s="160" t="str">
        <f>LISTAS!$B34</f>
        <v>RIO FRIO ETAPA 2</v>
      </c>
      <c r="AG6" s="160" t="str">
        <f>LISTAS!$B35</f>
        <v xml:space="preserve">BOSQUE PUERTO NUEVO </v>
      </c>
      <c r="AH6" s="160">
        <f>LISTAS!$B36</f>
        <v>0</v>
      </c>
      <c r="AI6" s="160">
        <f>LISTAS!$B37</f>
        <v>0</v>
      </c>
      <c r="AJ6" s="160">
        <f>LISTAS!$B38</f>
        <v>0</v>
      </c>
      <c r="AK6" s="160">
        <f>LISTAS!$B39</f>
        <v>0</v>
      </c>
      <c r="AL6" s="160">
        <f>LISTAS!$B40</f>
        <v>0</v>
      </c>
      <c r="AM6" s="160">
        <f>LISTAS!$B41</f>
        <v>0</v>
      </c>
    </row>
    <row r="7" spans="1:39">
      <c r="A7" s="161" t="str">
        <f ca="1">IFERROR(__xludf.DUMMYFUNCTION("""COMPUTED_VALUE"""),"Klever Enrique Moreira Cedeño")</f>
        <v>Klever Enrique Moreira Cedeño</v>
      </c>
      <c r="B7" s="162" t="str">
        <f ca="1">IFERROR(__xludf.DUMMYFUNCTION("""COMPUTED_VALUE"""),"JAR4061")</f>
        <v>JAR4061</v>
      </c>
      <c r="C7" s="163">
        <f ca="1">IFERROR(__xludf.DUMMYFUNCTION("""COMPUTED_VALUE"""),3)</f>
        <v>3</v>
      </c>
      <c r="D7" s="178" t="e">
        <f t="shared" ref="D7:D504" ca="1" si="0">SUM(E7:AM7)</f>
        <v>#REF!</v>
      </c>
      <c r="E7" s="179" t="e">
        <f ca="1">IF($C7=$D$2,#REF!*E$2,IF($C7=$D$3,#REF!*E$3,IF($C7=$D$4,#REF!*E$4,IF($C7=$D$5,#REF!*E$5,0))))</f>
        <v>#REF!</v>
      </c>
      <c r="F7" s="179" t="e">
        <f ca="1">IF($C7=$D$2,#REF!*F$2,IF($C7=$D$3,#REF!*F$3,IF($C7=$D$4,#REF!*F$4,IF($C7=$D$5,#REF!*F$5,0))))</f>
        <v>#REF!</v>
      </c>
      <c r="G7" s="179" t="e">
        <f ca="1">IF($C7=$D$2,#REF!*G$2,IF($C7=$D$3,#REF!*G$3,IF($C7=$D$4,#REF!*G$4,IF($C7=$D$5,#REF!*G$5,0))))</f>
        <v>#REF!</v>
      </c>
      <c r="H7" s="179" t="e">
        <f ca="1">IF($C7=$D$2,#REF!*H$2,IF($C7=$D$3,#REF!*H$3,IF($C7=$D$4,#REF!*H$4,IF($C7=$D$5,#REF!*H$5,0))))</f>
        <v>#REF!</v>
      </c>
      <c r="I7" s="179" t="e">
        <f ca="1">IF($C7=$D$2,#REF!*I$2,IF($C7=$D$3,#REF!*I$3,IF($C7=$D$4,#REF!*I$4,IF($C7=$D$5,#REF!*I$5,0))))</f>
        <v>#REF!</v>
      </c>
      <c r="J7" s="179" t="e">
        <f ca="1">IF($C7=$D$2,#REF!*J$2,IF($C7=$D$3,#REF!*J$3,IF($C7=$D$4,#REF!*J$4,IF($C7=$D$5,#REF!*J$5,0))))</f>
        <v>#REF!</v>
      </c>
      <c r="K7" s="179" t="e">
        <f ca="1">IF($C7=$D$2,#REF!*K$2,IF($C7=$D$3,#REF!*K$3,IF($C7=$D$4,#REF!*K$4,IF($C7=$D$5,#REF!*K$5,0))))</f>
        <v>#REF!</v>
      </c>
      <c r="L7" s="179" t="e">
        <f ca="1">IF($C7=$D$2,#REF!*L$2,IF($C7=$D$3,#REF!*L$3,IF($C7=$D$4,#REF!*L$4,IF($C7=$D$5,#REF!*L$5,0))))</f>
        <v>#REF!</v>
      </c>
      <c r="M7" s="179" t="e">
        <f ca="1">IF($C7=$D$2,#REF!*M$2,IF($C7=$D$3,#REF!*M$3,IF($C7=$D$4,#REF!*M$4,IF($C7=$D$5,#REF!*M$5,0))))</f>
        <v>#REF!</v>
      </c>
      <c r="N7" s="179" t="e">
        <f ca="1">IF($C7=$D$2,#REF!*N$2,IF($C7=$D$3,#REF!*N$3,IF($C7=$D$4,#REF!*N$4,IF($C7=$D$5,#REF!*N$5,0))))</f>
        <v>#REF!</v>
      </c>
      <c r="O7" s="179" t="e">
        <f ca="1">IF($C7=$D$2,#REF!*O$2,IF($C7=$D$3,#REF!*O$3,IF($C7=$D$4,#REF!*O$4,IF($C7=$D$5,#REF!*O$5,0))))</f>
        <v>#REF!</v>
      </c>
      <c r="P7" s="179" t="e">
        <f ca="1">IF($C7=$D$2,#REF!*P$2,IF($C7=$D$3,#REF!*P$3,IF($C7=$D$4,#REF!*P$4,IF($C7=$D$5,#REF!*P$5,0))))</f>
        <v>#REF!</v>
      </c>
      <c r="Q7" s="179" t="e">
        <f ca="1">IF($C7=$D$2,#REF!*Q$2,IF($C7=$D$3,#REF!*Q$3,IF($C7=$D$4,#REF!*Q$4,IF($C7=$D$5,#REF!*Q$5,0))))</f>
        <v>#REF!</v>
      </c>
      <c r="R7" s="179" t="e">
        <f ca="1">IF($C7=$D$2,#REF!*R$2,IF($C7=$D$3,#REF!*R$3,IF($C7=$D$4,#REF!*R$4,IF($C7=$D$5,#REF!*R$5,0))))</f>
        <v>#REF!</v>
      </c>
      <c r="S7" s="179" t="e">
        <f ca="1">IF($C7=$D$2,#REF!*S$2,IF($C7=$D$3,#REF!*S$3,IF($C7=$D$4,#REF!*S$4,IF($C7=$D$5,#REF!*S$5,0))))</f>
        <v>#REF!</v>
      </c>
      <c r="T7" s="179" t="e">
        <f ca="1">IF($C7=$D$2,#REF!*T$2,IF($C7=$D$3,#REF!*T$3,IF($C7=$D$4,#REF!*T$4,IF($C7=$D$5,#REF!*T$5,0))))</f>
        <v>#REF!</v>
      </c>
      <c r="U7" s="179" t="e">
        <f ca="1">IF($C7=$D$2,#REF!*U$2,IF($C7=$D$3,#REF!*U$3,IF($C7=$D$4,#REF!*U$4,IF($C7=$D$5,#REF!*U$5,0))))</f>
        <v>#REF!</v>
      </c>
      <c r="V7" s="179" t="e">
        <f ca="1">IF($C7=$D$2,#REF!*V$2,IF($C7=$D$3,#REF!*V$3,IF($C7=$D$4,#REF!*V$4,IF($C7=$D$5,#REF!*V$5,0))))</f>
        <v>#REF!</v>
      </c>
      <c r="W7" s="179" t="e">
        <f ca="1">IF($C7=$D$2,#REF!*W$2,IF($C7=$D$3,#REF!*W$3,IF($C7=$D$4,#REF!*W$4,IF($C7=$D$5,#REF!*W$5,0))))</f>
        <v>#REF!</v>
      </c>
      <c r="X7" s="179" t="e">
        <f ca="1">IF($C7=$D$2,#REF!*X$2,IF($C7=$D$3,#REF!*X$3,IF($C7=$D$4,#REF!*X$4,IF($C7=$D$5,#REF!*X$5,0))))</f>
        <v>#REF!</v>
      </c>
      <c r="Y7" s="179" t="e">
        <f ca="1">IF($C7=$D$2,#REF!*Y$2,IF($C7=$D$3,#REF!*Y$3,IF($C7=$D$4,#REF!*Y$4,IF($C7=$D$5,#REF!*Y$5,0))))</f>
        <v>#REF!</v>
      </c>
      <c r="Z7" s="179" t="e">
        <f ca="1">IF($C7=$D$2,#REF!*Z$2,IF($C7=$D$3,#REF!*Z$3,IF($C7=$D$4,#REF!*Z$4,IF($C7=$D$5,#REF!*Z$5,0))))</f>
        <v>#REF!</v>
      </c>
      <c r="AA7" s="179" t="e">
        <f ca="1">IF($C7=$D$2,#REF!*AA$2,IF($C7=$D$3,#REF!*AA$3,IF($C7=$D$4,#REF!*AA$4,IF($C7=$D$5,#REF!*AA$5,0))))</f>
        <v>#REF!</v>
      </c>
      <c r="AB7" s="179" t="e">
        <f ca="1">IF($C7=$D$2,#REF!*AB$2,IF($C7=$D$3,#REF!*AB$3,IF($C7=$D$4,#REF!*AB$4,IF($C7=$D$5,#REF!*AB$5,0))))</f>
        <v>#REF!</v>
      </c>
      <c r="AC7" s="179" t="e">
        <f ca="1">IF($C7=$D$2,#REF!*AC$2,IF($C7=$D$3,#REF!*AC$3,IF($C7=$D$4,#REF!*AC$4,IF($C7=$D$5,#REF!*AC$5,0))))</f>
        <v>#REF!</v>
      </c>
      <c r="AD7" s="179" t="e">
        <f ca="1">IF($C7=$D$2,#REF!*AD$2,IF($C7=$D$3,#REF!*AD$3,IF($C7=$D$4,#REF!*AD$4,IF($C7=$D$5,#REF!*AD$5,0))))</f>
        <v>#REF!</v>
      </c>
      <c r="AE7" s="179" t="e">
        <f ca="1">IF($C7=$D$2,#REF!*AE$2,IF($C7=$D$3,#REF!*AE$3,IF($C7=$D$4,#REF!*AE$4,IF($C7=$D$5,#REF!*AE$5,0))))</f>
        <v>#REF!</v>
      </c>
      <c r="AF7" s="179" t="e">
        <f ca="1">IF($C7=$D$2,#REF!*AF$2,IF($C7=$D$3,#REF!*AF$3,IF($C7=$D$4,#REF!*AF$4,IF($C7=$D$5,#REF!*AF$5,0))))</f>
        <v>#REF!</v>
      </c>
      <c r="AG7" s="179" t="e">
        <f ca="1">IF($C7=$D$2,#REF!*AG$2,IF($C7=$D$3,#REF!*AG$3,IF($C7=$D$4,#REF!*AG$4,IF($C7=$D$5,#REF!*AG$5,0))))</f>
        <v>#REF!</v>
      </c>
      <c r="AH7" s="179" t="e">
        <f ca="1">IF($C7=$D$2,#REF!*AH$2,IF($C7=$D$3,#REF!*AH$3,IF($C7=$D$4,#REF!*AH$4,IF($C7=$D$5,#REF!*AH$5,0))))</f>
        <v>#REF!</v>
      </c>
      <c r="AI7" s="179" t="e">
        <f ca="1">IF($C7=$D$2,#REF!*AI$2,IF($C7=$D$3,#REF!*AI$3,IF($C7=$D$4,#REF!*AI$4,IF($C7=$D$5,#REF!*AI$5,0))))</f>
        <v>#REF!</v>
      </c>
      <c r="AJ7" s="179" t="e">
        <f ca="1">IF($C7=$D$2,#REF!*AJ$2,IF($C7=$D$3,#REF!*AJ$3,IF($C7=$D$4,#REF!*AJ$4,IF($C7=$D$5,#REF!*AJ$5,0))))</f>
        <v>#REF!</v>
      </c>
      <c r="AK7" s="179" t="e">
        <f ca="1">IF($C7=$D$2,#REF!*AK$2,IF($C7=$D$3,#REF!*AK$3,IF($C7=$D$4,#REF!*AK$4,IF($C7=$D$5,#REF!*AK$5,0))))</f>
        <v>#REF!</v>
      </c>
      <c r="AL7" s="179" t="e">
        <f ca="1">IF($C7=$D$2,#REF!*AL$2,IF($C7=$D$3,#REF!*AL$3,IF($C7=$D$4,#REF!*AL$4,IF($C7=$D$5,#REF!*AL$5,0))))</f>
        <v>#REF!</v>
      </c>
      <c r="AM7" s="179" t="e">
        <f ca="1">IF($C7=$D$2,#REF!*AM$2,IF($C7=$D$3,#REF!*AM$3,IF($C7=$D$4,#REF!*AM$4,IF($C7=$D$5,#REF!*AM$5,0))))</f>
        <v>#REF!</v>
      </c>
    </row>
    <row r="8" spans="1:39">
      <c r="A8" s="166" t="str">
        <f ca="1">IFERROR(__xludf.DUMMYFUNCTION("""COMPUTED_VALUE"""),"Ricardo Coveña Quintero")</f>
        <v>Ricardo Coveña Quintero</v>
      </c>
      <c r="B8" s="167" t="str">
        <f ca="1">IFERROR(__xludf.DUMMYFUNCTION("""COMPUTED_VALUE"""),"PPX0724")</f>
        <v>PPX0724</v>
      </c>
      <c r="C8" s="168">
        <f ca="1">IFERROR(__xludf.DUMMYFUNCTION("""COMPUTED_VALUE"""),3)</f>
        <v>3</v>
      </c>
      <c r="D8" s="178" t="e">
        <f t="shared" ca="1" si="0"/>
        <v>#REF!</v>
      </c>
      <c r="E8" s="179" t="e">
        <f ca="1">IF($C8=$D$2,#REF!*E$2,IF($C8=$D$3,#REF!*E$3,IF($C8=$D$4,#REF!*E$4,IF($C8=$D$5,#REF!*E$5,0))))</f>
        <v>#REF!</v>
      </c>
      <c r="F8" s="179" t="e">
        <f ca="1">IF($C8=$D$2,#REF!*F$2,IF($C8=$D$3,#REF!*F$3,IF($C8=$D$4,#REF!*F$4,IF($C8=$D$5,#REF!*F$5,0))))</f>
        <v>#REF!</v>
      </c>
      <c r="G8" s="179" t="e">
        <f ca="1">IF($C8=$D$2,#REF!*G$2,IF($C8=$D$3,#REF!*G$3,IF($C8=$D$4,#REF!*G$4,IF($C8=$D$5,#REF!*G$5,0))))</f>
        <v>#REF!</v>
      </c>
      <c r="H8" s="179" t="e">
        <f ca="1">IF($C8=$D$2,#REF!*H$2,IF($C8=$D$3,#REF!*H$3,IF($C8=$D$4,#REF!*H$4,IF($C8=$D$5,#REF!*H$5,0))))</f>
        <v>#REF!</v>
      </c>
      <c r="I8" s="179" t="e">
        <f ca="1">IF($C8=$D$2,#REF!*I$2,IF($C8=$D$3,#REF!*I$3,IF($C8=$D$4,#REF!*I$4,IF($C8=$D$5,#REF!*I$5,0))))</f>
        <v>#REF!</v>
      </c>
      <c r="J8" s="179" t="e">
        <f ca="1">IF($C8=$D$2,#REF!*J$2,IF($C8=$D$3,#REF!*J$3,IF($C8=$D$4,#REF!*J$4,IF($C8=$D$5,#REF!*J$5,0))))</f>
        <v>#REF!</v>
      </c>
      <c r="K8" s="179" t="e">
        <f ca="1">IF($C8=$D$2,#REF!*K$2,IF($C8=$D$3,#REF!*K$3,IF($C8=$D$4,#REF!*K$4,IF($C8=$D$5,#REF!*K$5,0))))</f>
        <v>#REF!</v>
      </c>
      <c r="L8" s="179" t="e">
        <f ca="1">IF($C8=$D$2,#REF!*L$2,IF($C8=$D$3,#REF!*L$3,IF($C8=$D$4,#REF!*L$4,IF($C8=$D$5,#REF!*L$5,0))))</f>
        <v>#REF!</v>
      </c>
      <c r="M8" s="179" t="e">
        <f ca="1">IF($C8=$D$2,#REF!*M$2,IF($C8=$D$3,#REF!*M$3,IF($C8=$D$4,#REF!*M$4,IF($C8=$D$5,#REF!*M$5,0))))</f>
        <v>#REF!</v>
      </c>
      <c r="N8" s="179" t="e">
        <f ca="1">IF($C8=$D$2,#REF!*N$2,IF($C8=$D$3,#REF!*N$3,IF($C8=$D$4,#REF!*N$4,IF($C8=$D$5,#REF!*N$5,0))))</f>
        <v>#REF!</v>
      </c>
      <c r="O8" s="179" t="e">
        <f ca="1">IF($C8=$D$2,#REF!*O$2,IF($C8=$D$3,#REF!*O$3,IF($C8=$D$4,#REF!*O$4,IF($C8=$D$5,#REF!*O$5,0))))</f>
        <v>#REF!</v>
      </c>
      <c r="P8" s="179" t="e">
        <f ca="1">IF($C8=$D$2,#REF!*P$2,IF($C8=$D$3,#REF!*P$3,IF($C8=$D$4,#REF!*P$4,IF($C8=$D$5,#REF!*P$5,0))))</f>
        <v>#REF!</v>
      </c>
      <c r="Q8" s="179" t="e">
        <f ca="1">IF($C8=$D$2,#REF!*Q$2,IF($C8=$D$3,#REF!*Q$3,IF($C8=$D$4,#REF!*Q$4,IF($C8=$D$5,#REF!*Q$5,0))))</f>
        <v>#REF!</v>
      </c>
      <c r="R8" s="179" t="e">
        <f ca="1">IF($C8=$D$2,#REF!*R$2,IF($C8=$D$3,#REF!*R$3,IF($C8=$D$4,#REF!*R$4,IF($C8=$D$5,#REF!*R$5,0))))</f>
        <v>#REF!</v>
      </c>
      <c r="S8" s="179" t="e">
        <f ca="1">IF($C8=$D$2,#REF!*S$2,IF($C8=$D$3,#REF!*S$3,IF($C8=$D$4,#REF!*S$4,IF($C8=$D$5,#REF!*S$5,0))))</f>
        <v>#REF!</v>
      </c>
      <c r="T8" s="179" t="e">
        <f ca="1">IF($C8=$D$2,#REF!*T$2,IF($C8=$D$3,#REF!*T$3,IF($C8=$D$4,#REF!*T$4,IF($C8=$D$5,#REF!*T$5,0))))</f>
        <v>#REF!</v>
      </c>
      <c r="U8" s="179" t="e">
        <f ca="1">IF($C8=$D$2,#REF!*U$2,IF($C8=$D$3,#REF!*U$3,IF($C8=$D$4,#REF!*U$4,IF($C8=$D$5,#REF!*U$5,0))))</f>
        <v>#REF!</v>
      </c>
      <c r="V8" s="179" t="e">
        <f ca="1">IF($C8=$D$2,#REF!*V$2,IF($C8=$D$3,#REF!*V$3,IF($C8=$D$4,#REF!*V$4,IF($C8=$D$5,#REF!*V$5,0))))</f>
        <v>#REF!</v>
      </c>
      <c r="W8" s="179" t="e">
        <f ca="1">IF($C8=$D$2,#REF!*W$2,IF($C8=$D$3,#REF!*W$3,IF($C8=$D$4,#REF!*W$4,IF($C8=$D$5,#REF!*W$5,0))))</f>
        <v>#REF!</v>
      </c>
      <c r="X8" s="179" t="e">
        <f ca="1">IF($C8=$D$2,#REF!*X$2,IF($C8=$D$3,#REF!*X$3,IF($C8=$D$4,#REF!*X$4,IF($C8=$D$5,#REF!*X$5,0))))</f>
        <v>#REF!</v>
      </c>
      <c r="Y8" s="179" t="e">
        <f ca="1">IF($C8=$D$2,#REF!*Y$2,IF($C8=$D$3,#REF!*Y$3,IF($C8=$D$4,#REF!*Y$4,IF($C8=$D$5,#REF!*Y$5,0))))</f>
        <v>#REF!</v>
      </c>
      <c r="Z8" s="179" t="e">
        <f ca="1">IF($C8=$D$2,#REF!*Z$2,IF($C8=$D$3,#REF!*Z$3,IF($C8=$D$4,#REF!*Z$4,IF($C8=$D$5,#REF!*Z$5,0))))</f>
        <v>#REF!</v>
      </c>
      <c r="AA8" s="179" t="e">
        <f ca="1">IF($C8=$D$2,#REF!*AA$2,IF($C8=$D$3,#REF!*AA$3,IF($C8=$D$4,#REF!*AA$4,IF($C8=$D$5,#REF!*AA$5,0))))</f>
        <v>#REF!</v>
      </c>
      <c r="AB8" s="179" t="e">
        <f ca="1">IF($C8=$D$2,#REF!*AB$2,IF($C8=$D$3,#REF!*AB$3,IF($C8=$D$4,#REF!*AB$4,IF($C8=$D$5,#REF!*AB$5,0))))</f>
        <v>#REF!</v>
      </c>
      <c r="AC8" s="179" t="e">
        <f ca="1">IF($C8=$D$2,#REF!*AC$2,IF($C8=$D$3,#REF!*AC$3,IF($C8=$D$4,#REF!*AC$4,IF($C8=$D$5,#REF!*AC$5,0))))</f>
        <v>#REF!</v>
      </c>
      <c r="AD8" s="179" t="e">
        <f ca="1">IF($C8=$D$2,#REF!*AD$2,IF($C8=$D$3,#REF!*AD$3,IF($C8=$D$4,#REF!*AD$4,IF($C8=$D$5,#REF!*AD$5,0))))</f>
        <v>#REF!</v>
      </c>
      <c r="AE8" s="179" t="e">
        <f ca="1">IF($C8=$D$2,#REF!*AE$2,IF($C8=$D$3,#REF!*AE$3,IF($C8=$D$4,#REF!*AE$4,IF($C8=$D$5,#REF!*AE$5,0))))</f>
        <v>#REF!</v>
      </c>
      <c r="AF8" s="179" t="e">
        <f ca="1">IF($C8=$D$2,#REF!*AF$2,IF($C8=$D$3,#REF!*AF$3,IF($C8=$D$4,#REF!*AF$4,IF($C8=$D$5,#REF!*AF$5,0))))</f>
        <v>#REF!</v>
      </c>
      <c r="AG8" s="179" t="e">
        <f ca="1">IF($C8=$D$2,#REF!*AG$2,IF($C8=$D$3,#REF!*AG$3,IF($C8=$D$4,#REF!*AG$4,IF($C8=$D$5,#REF!*AG$5,0))))</f>
        <v>#REF!</v>
      </c>
      <c r="AH8" s="179" t="e">
        <f ca="1">IF($C8=$D$2,#REF!*AH$2,IF($C8=$D$3,#REF!*AH$3,IF($C8=$D$4,#REF!*AH$4,IF($C8=$D$5,#REF!*AH$5,0))))</f>
        <v>#REF!</v>
      </c>
      <c r="AI8" s="179" t="e">
        <f ca="1">IF($C8=$D$2,#REF!*AI$2,IF($C8=$D$3,#REF!*AI$3,IF($C8=$D$4,#REF!*AI$4,IF($C8=$D$5,#REF!*AI$5,0))))</f>
        <v>#REF!</v>
      </c>
      <c r="AJ8" s="179" t="e">
        <f ca="1">IF($C8=$D$2,#REF!*AJ$2,IF($C8=$D$3,#REF!*AJ$3,IF($C8=$D$4,#REF!*AJ$4,IF($C8=$D$5,#REF!*AJ$5,0))))</f>
        <v>#REF!</v>
      </c>
      <c r="AK8" s="179" t="e">
        <f ca="1">IF($C8=$D$2,#REF!*AK$2,IF($C8=$D$3,#REF!*AK$3,IF($C8=$D$4,#REF!*AK$4,IF($C8=$D$5,#REF!*AK$5,0))))</f>
        <v>#REF!</v>
      </c>
      <c r="AL8" s="179" t="e">
        <f ca="1">IF($C8=$D$2,#REF!*AL$2,IF($C8=$D$3,#REF!*AL$3,IF($C8=$D$4,#REF!*AL$4,IF($C8=$D$5,#REF!*AL$5,0))))</f>
        <v>#REF!</v>
      </c>
      <c r="AM8" s="179" t="e">
        <f ca="1">IF($C8=$D$2,#REF!*AM$2,IF($C8=$D$3,#REF!*AM$3,IF($C8=$D$4,#REF!*AM$4,IF($C8=$D$5,#REF!*AM$5,0))))</f>
        <v>#REF!</v>
      </c>
    </row>
    <row r="9" spans="1:39">
      <c r="A9" s="166" t="str">
        <f ca="1">IFERROR(__xludf.DUMMYFUNCTION("""COMPUTED_VALUE"""),"Cesar Octavio Aguilar Loor")</f>
        <v>Cesar Octavio Aguilar Loor</v>
      </c>
      <c r="B9" s="167" t="str">
        <f ca="1">IFERROR(__xludf.DUMMYFUNCTION("""COMPUTED_VALUE"""),"MCW0186")</f>
        <v>MCW0186</v>
      </c>
      <c r="C9" s="168">
        <f ca="1">IFERROR(__xludf.DUMMYFUNCTION("""COMPUTED_VALUE"""),4)</f>
        <v>4</v>
      </c>
      <c r="D9" s="178" t="e">
        <f t="shared" ca="1" si="0"/>
        <v>#REF!</v>
      </c>
      <c r="E9" s="179" t="e">
        <f ca="1">IF($C9=$D$2,#REF!*E$2,IF($C9=$D$3,#REF!*E$3,IF($C9=$D$4,#REF!*E$4,IF($C9=$D$5,#REF!*E$5,0))))</f>
        <v>#REF!</v>
      </c>
      <c r="F9" s="179" t="e">
        <f ca="1">IF($C9=$D$2,#REF!*F$2,IF($C9=$D$3,#REF!*F$3,IF($C9=$D$4,#REF!*F$4,IF($C9=$D$5,#REF!*F$5,0))))</f>
        <v>#REF!</v>
      </c>
      <c r="G9" s="179" t="e">
        <f ca="1">IF($C9=$D$2,#REF!*G$2,IF($C9=$D$3,#REF!*G$3,IF($C9=$D$4,#REF!*G$4,IF($C9=$D$5,#REF!*G$5,0))))</f>
        <v>#REF!</v>
      </c>
      <c r="H9" s="179" t="e">
        <f ca="1">IF($C9=$D$2,#REF!*H$2,IF($C9=$D$3,#REF!*H$3,IF($C9=$D$4,#REF!*H$4,IF($C9=$D$5,#REF!*H$5,0))))</f>
        <v>#REF!</v>
      </c>
      <c r="I9" s="179" t="e">
        <f ca="1">IF($C9=$D$2,#REF!*I$2,IF($C9=$D$3,#REF!*I$3,IF($C9=$D$4,#REF!*I$4,IF($C9=$D$5,#REF!*I$5,0))))</f>
        <v>#REF!</v>
      </c>
      <c r="J9" s="179" t="e">
        <f ca="1">IF($C9=$D$2,#REF!*J$2,IF($C9=$D$3,#REF!*J$3,IF($C9=$D$4,#REF!*J$4,IF($C9=$D$5,#REF!*J$5,0))))</f>
        <v>#REF!</v>
      </c>
      <c r="K9" s="179" t="e">
        <f ca="1">IF($C9=$D$2,#REF!*K$2,IF($C9=$D$3,#REF!*K$3,IF($C9=$D$4,#REF!*K$4,IF($C9=$D$5,#REF!*K$5,0))))</f>
        <v>#REF!</v>
      </c>
      <c r="L9" s="179" t="e">
        <f ca="1">IF($C9=$D$2,#REF!*L$2,IF($C9=$D$3,#REF!*L$3,IF($C9=$D$4,#REF!*L$4,IF($C9=$D$5,#REF!*L$5,0))))</f>
        <v>#REF!</v>
      </c>
      <c r="M9" s="179" t="e">
        <f ca="1">IF($C9=$D$2,#REF!*M$2,IF($C9=$D$3,#REF!*M$3,IF($C9=$D$4,#REF!*M$4,IF($C9=$D$5,#REF!*M$5,0))))</f>
        <v>#REF!</v>
      </c>
      <c r="N9" s="179" t="e">
        <f ca="1">IF($C9=$D$2,#REF!*N$2,IF($C9=$D$3,#REF!*N$3,IF($C9=$D$4,#REF!*N$4,IF($C9=$D$5,#REF!*N$5,0))))</f>
        <v>#REF!</v>
      </c>
      <c r="O9" s="179" t="e">
        <f ca="1">IF($C9=$D$2,#REF!*O$2,IF($C9=$D$3,#REF!*O$3,IF($C9=$D$4,#REF!*O$4,IF($C9=$D$5,#REF!*O$5,0))))</f>
        <v>#REF!</v>
      </c>
      <c r="P9" s="179" t="e">
        <f ca="1">IF($C9=$D$2,#REF!*P$2,IF($C9=$D$3,#REF!*P$3,IF($C9=$D$4,#REF!*P$4,IF($C9=$D$5,#REF!*P$5,0))))</f>
        <v>#REF!</v>
      </c>
      <c r="Q9" s="179" t="e">
        <f ca="1">IF($C9=$D$2,#REF!*Q$2,IF($C9=$D$3,#REF!*Q$3,IF($C9=$D$4,#REF!*Q$4,IF($C9=$D$5,#REF!*Q$5,0))))</f>
        <v>#REF!</v>
      </c>
      <c r="R9" s="179" t="e">
        <f ca="1">IF($C9=$D$2,#REF!*R$2,IF($C9=$D$3,#REF!*R$3,IF($C9=$D$4,#REF!*R$4,IF($C9=$D$5,#REF!*R$5,0))))</f>
        <v>#REF!</v>
      </c>
      <c r="S9" s="179" t="e">
        <f ca="1">IF($C9=$D$2,#REF!*S$2,IF($C9=$D$3,#REF!*S$3,IF($C9=$D$4,#REF!*S$4,IF($C9=$D$5,#REF!*S$5,0))))</f>
        <v>#REF!</v>
      </c>
      <c r="T9" s="179" t="e">
        <f ca="1">IF($C9=$D$2,#REF!*T$2,IF($C9=$D$3,#REF!*T$3,IF($C9=$D$4,#REF!*T$4,IF($C9=$D$5,#REF!*T$5,0))))</f>
        <v>#REF!</v>
      </c>
      <c r="U9" s="179" t="e">
        <f ca="1">IF($C9=$D$2,#REF!*U$2,IF($C9=$D$3,#REF!*U$3,IF($C9=$D$4,#REF!*U$4,IF($C9=$D$5,#REF!*U$5,0))))</f>
        <v>#REF!</v>
      </c>
      <c r="V9" s="179" t="e">
        <f ca="1">IF($C9=$D$2,#REF!*V$2,IF($C9=$D$3,#REF!*V$3,IF($C9=$D$4,#REF!*V$4,IF($C9=$D$5,#REF!*V$5,0))))</f>
        <v>#REF!</v>
      </c>
      <c r="W9" s="179" t="e">
        <f ca="1">IF($C9=$D$2,#REF!*W$2,IF($C9=$D$3,#REF!*W$3,IF($C9=$D$4,#REF!*W$4,IF($C9=$D$5,#REF!*W$5,0))))</f>
        <v>#REF!</v>
      </c>
      <c r="X9" s="179" t="e">
        <f ca="1">IF($C9=$D$2,#REF!*X$2,IF($C9=$D$3,#REF!*X$3,IF($C9=$D$4,#REF!*X$4,IF($C9=$D$5,#REF!*X$5,0))))</f>
        <v>#REF!</v>
      </c>
      <c r="Y9" s="179" t="e">
        <f ca="1">IF($C9=$D$2,#REF!*Y$2,IF($C9=$D$3,#REF!*Y$3,IF($C9=$D$4,#REF!*Y$4,IF($C9=$D$5,#REF!*Y$5,0))))</f>
        <v>#REF!</v>
      </c>
      <c r="Z9" s="179" t="e">
        <f ca="1">IF($C9=$D$2,#REF!*Z$2,IF($C9=$D$3,#REF!*Z$3,IF($C9=$D$4,#REF!*Z$4,IF($C9=$D$5,#REF!*Z$5,0))))</f>
        <v>#REF!</v>
      </c>
      <c r="AA9" s="179" t="e">
        <f ca="1">IF($C9=$D$2,#REF!*AA$2,IF($C9=$D$3,#REF!*AA$3,IF($C9=$D$4,#REF!*AA$4,IF($C9=$D$5,#REF!*AA$5,0))))</f>
        <v>#REF!</v>
      </c>
      <c r="AB9" s="179" t="e">
        <f ca="1">IF($C9=$D$2,#REF!*AB$2,IF($C9=$D$3,#REF!*AB$3,IF($C9=$D$4,#REF!*AB$4,IF($C9=$D$5,#REF!*AB$5,0))))</f>
        <v>#REF!</v>
      </c>
      <c r="AC9" s="179" t="e">
        <f ca="1">IF($C9=$D$2,#REF!*AC$2,IF($C9=$D$3,#REF!*AC$3,IF($C9=$D$4,#REF!*AC$4,IF($C9=$D$5,#REF!*AC$5,0))))</f>
        <v>#REF!</v>
      </c>
      <c r="AD9" s="179" t="e">
        <f ca="1">IF($C9=$D$2,#REF!*AD$2,IF($C9=$D$3,#REF!*AD$3,IF($C9=$D$4,#REF!*AD$4,IF($C9=$D$5,#REF!*AD$5,0))))</f>
        <v>#REF!</v>
      </c>
      <c r="AE9" s="179" t="e">
        <f ca="1">IF($C9=$D$2,#REF!*AE$2,IF($C9=$D$3,#REF!*AE$3,IF($C9=$D$4,#REF!*AE$4,IF($C9=$D$5,#REF!*AE$5,0))))</f>
        <v>#REF!</v>
      </c>
      <c r="AF9" s="179" t="e">
        <f ca="1">IF($C9=$D$2,#REF!*AF$2,IF($C9=$D$3,#REF!*AF$3,IF($C9=$D$4,#REF!*AF$4,IF($C9=$D$5,#REF!*AF$5,0))))</f>
        <v>#REF!</v>
      </c>
      <c r="AG9" s="179" t="e">
        <f ca="1">IF($C9=$D$2,#REF!*AG$2,IF($C9=$D$3,#REF!*AG$3,IF($C9=$D$4,#REF!*AG$4,IF($C9=$D$5,#REF!*AG$5,0))))</f>
        <v>#REF!</v>
      </c>
      <c r="AH9" s="179" t="e">
        <f ca="1">IF($C9=$D$2,#REF!*AH$2,IF($C9=$D$3,#REF!*AH$3,IF($C9=$D$4,#REF!*AH$4,IF($C9=$D$5,#REF!*AH$5,0))))</f>
        <v>#REF!</v>
      </c>
      <c r="AI9" s="179" t="e">
        <f ca="1">IF($C9=$D$2,#REF!*AI$2,IF($C9=$D$3,#REF!*AI$3,IF($C9=$D$4,#REF!*AI$4,IF($C9=$D$5,#REF!*AI$5,0))))</f>
        <v>#REF!</v>
      </c>
      <c r="AJ9" s="179" t="e">
        <f ca="1">IF($C9=$D$2,#REF!*AJ$2,IF($C9=$D$3,#REF!*AJ$3,IF($C9=$D$4,#REF!*AJ$4,IF($C9=$D$5,#REF!*AJ$5,0))))</f>
        <v>#REF!</v>
      </c>
      <c r="AK9" s="179" t="e">
        <f ca="1">IF($C9=$D$2,#REF!*AK$2,IF($C9=$D$3,#REF!*AK$3,IF($C9=$D$4,#REF!*AK$4,IF($C9=$D$5,#REF!*AK$5,0))))</f>
        <v>#REF!</v>
      </c>
      <c r="AL9" s="179" t="e">
        <f ca="1">IF($C9=$D$2,#REF!*AL$2,IF($C9=$D$3,#REF!*AL$3,IF($C9=$D$4,#REF!*AL$4,IF($C9=$D$5,#REF!*AL$5,0))))</f>
        <v>#REF!</v>
      </c>
      <c r="AM9" s="179" t="e">
        <f ca="1">IF($C9=$D$2,#REF!*AM$2,IF($C9=$D$3,#REF!*AM$3,IF($C9=$D$4,#REF!*AM$4,IF($C9=$D$5,#REF!*AM$5,0))))</f>
        <v>#REF!</v>
      </c>
    </row>
    <row r="10" spans="1:39">
      <c r="A10" s="166" t="str">
        <f ca="1">IFERROR(__xludf.DUMMYFUNCTION("""COMPUTED_VALUE"""),"Jonathan Jehova Vera Mendoza")</f>
        <v>Jonathan Jehova Vera Mendoza</v>
      </c>
      <c r="B10" s="167" t="str">
        <f ca="1">IFERROR(__xludf.DUMMYFUNCTION("""COMPUTED_VALUE"""),"JAA3367")</f>
        <v>JAA3367</v>
      </c>
      <c r="C10" s="168">
        <f ca="1">IFERROR(__xludf.DUMMYFUNCTION("""COMPUTED_VALUE"""),4)</f>
        <v>4</v>
      </c>
      <c r="D10" s="178" t="e">
        <f t="shared" ca="1" si="0"/>
        <v>#REF!</v>
      </c>
      <c r="E10" s="179" t="e">
        <f ca="1">IF($C10=$D$2,#REF!*E$2,IF($C10=$D$3,#REF!*E$3,IF($C10=$D$4,#REF!*E$4,IF($C10=$D$5,#REF!*E$5,0))))</f>
        <v>#REF!</v>
      </c>
      <c r="F10" s="179" t="e">
        <f ca="1">IF($C10=$D$2,#REF!*F$2,IF($C10=$D$3,#REF!*F$3,IF($C10=$D$4,#REF!*F$4,IF($C10=$D$5,#REF!*F$5,0))))</f>
        <v>#REF!</v>
      </c>
      <c r="G10" s="179" t="e">
        <f ca="1">IF($C10=$D$2,#REF!*G$2,IF($C10=$D$3,#REF!*G$3,IF($C10=$D$4,#REF!*G$4,IF($C10=$D$5,#REF!*G$5,0))))</f>
        <v>#REF!</v>
      </c>
      <c r="H10" s="179" t="e">
        <f ca="1">IF($C10=$D$2,#REF!*H$2,IF($C10=$D$3,#REF!*H$3,IF($C10=$D$4,#REF!*H$4,IF($C10=$D$5,#REF!*H$5,0))))</f>
        <v>#REF!</v>
      </c>
      <c r="I10" s="179" t="e">
        <f ca="1">IF($C10=$D$2,#REF!*I$2,IF($C10=$D$3,#REF!*I$3,IF($C10=$D$4,#REF!*I$4,IF($C10=$D$5,#REF!*I$5,0))))</f>
        <v>#REF!</v>
      </c>
      <c r="J10" s="179" t="e">
        <f ca="1">IF($C10=$D$2,#REF!*J$2,IF($C10=$D$3,#REF!*J$3,IF($C10=$D$4,#REF!*J$4,IF($C10=$D$5,#REF!*J$5,0))))</f>
        <v>#REF!</v>
      </c>
      <c r="K10" s="179" t="e">
        <f ca="1">IF($C10=$D$2,#REF!*K$2,IF($C10=$D$3,#REF!*K$3,IF($C10=$D$4,#REF!*K$4,IF($C10=$D$5,#REF!*K$5,0))))</f>
        <v>#REF!</v>
      </c>
      <c r="L10" s="179" t="e">
        <f ca="1">IF($C10=$D$2,#REF!*L$2,IF($C10=$D$3,#REF!*L$3,IF($C10=$D$4,#REF!*L$4,IF($C10=$D$5,#REF!*L$5,0))))</f>
        <v>#REF!</v>
      </c>
      <c r="M10" s="179" t="e">
        <f ca="1">IF($C10=$D$2,#REF!*M$2,IF($C10=$D$3,#REF!*M$3,IF($C10=$D$4,#REF!*M$4,IF($C10=$D$5,#REF!*M$5,0))))</f>
        <v>#REF!</v>
      </c>
      <c r="N10" s="179" t="e">
        <f ca="1">IF($C10=$D$2,#REF!*N$2,IF($C10=$D$3,#REF!*N$3,IF($C10=$D$4,#REF!*N$4,IF($C10=$D$5,#REF!*N$5,0))))</f>
        <v>#REF!</v>
      </c>
      <c r="O10" s="179" t="e">
        <f ca="1">IF($C10=$D$2,#REF!*O$2,IF($C10=$D$3,#REF!*O$3,IF($C10=$D$4,#REF!*O$4,IF($C10=$D$5,#REF!*O$5,0))))</f>
        <v>#REF!</v>
      </c>
      <c r="P10" s="179" t="e">
        <f ca="1">IF($C10=$D$2,#REF!*P$2,IF($C10=$D$3,#REF!*P$3,IF($C10=$D$4,#REF!*P$4,IF($C10=$D$5,#REF!*P$5,0))))</f>
        <v>#REF!</v>
      </c>
      <c r="Q10" s="179" t="e">
        <f ca="1">IF($C10=$D$2,#REF!*Q$2,IF($C10=$D$3,#REF!*Q$3,IF($C10=$D$4,#REF!*Q$4,IF($C10=$D$5,#REF!*Q$5,0))))</f>
        <v>#REF!</v>
      </c>
      <c r="R10" s="179" t="e">
        <f ca="1">IF($C10=$D$2,#REF!*R$2,IF($C10=$D$3,#REF!*R$3,IF($C10=$D$4,#REF!*R$4,IF($C10=$D$5,#REF!*R$5,0))))</f>
        <v>#REF!</v>
      </c>
      <c r="S10" s="179" t="e">
        <f ca="1">IF($C10=$D$2,#REF!*S$2,IF($C10=$D$3,#REF!*S$3,IF($C10=$D$4,#REF!*S$4,IF($C10=$D$5,#REF!*S$5,0))))</f>
        <v>#REF!</v>
      </c>
      <c r="T10" s="179" t="e">
        <f ca="1">IF($C10=$D$2,#REF!*T$2,IF($C10=$D$3,#REF!*T$3,IF($C10=$D$4,#REF!*T$4,IF($C10=$D$5,#REF!*T$5,0))))</f>
        <v>#REF!</v>
      </c>
      <c r="U10" s="179" t="e">
        <f ca="1">IF($C10=$D$2,#REF!*U$2,IF($C10=$D$3,#REF!*U$3,IF($C10=$D$4,#REF!*U$4,IF($C10=$D$5,#REF!*U$5,0))))</f>
        <v>#REF!</v>
      </c>
      <c r="V10" s="179" t="e">
        <f ca="1">IF($C10=$D$2,#REF!*V$2,IF($C10=$D$3,#REF!*V$3,IF($C10=$D$4,#REF!*V$4,IF($C10=$D$5,#REF!*V$5,0))))</f>
        <v>#REF!</v>
      </c>
      <c r="W10" s="179" t="e">
        <f ca="1">IF($C10=$D$2,#REF!*W$2,IF($C10=$D$3,#REF!*W$3,IF($C10=$D$4,#REF!*W$4,IF($C10=$D$5,#REF!*W$5,0))))</f>
        <v>#REF!</v>
      </c>
      <c r="X10" s="179" t="e">
        <f ca="1">IF($C10=$D$2,#REF!*X$2,IF($C10=$D$3,#REF!*X$3,IF($C10=$D$4,#REF!*X$4,IF($C10=$D$5,#REF!*X$5,0))))</f>
        <v>#REF!</v>
      </c>
      <c r="Y10" s="179" t="e">
        <f ca="1">IF($C10=$D$2,#REF!*Y$2,IF($C10=$D$3,#REF!*Y$3,IF($C10=$D$4,#REF!*Y$4,IF($C10=$D$5,#REF!*Y$5,0))))</f>
        <v>#REF!</v>
      </c>
      <c r="Z10" s="179" t="e">
        <f ca="1">IF($C10=$D$2,#REF!*Z$2,IF($C10=$D$3,#REF!*Z$3,IF($C10=$D$4,#REF!*Z$4,IF($C10=$D$5,#REF!*Z$5,0))))</f>
        <v>#REF!</v>
      </c>
      <c r="AA10" s="179" t="e">
        <f ca="1">IF($C10=$D$2,#REF!*AA$2,IF($C10=$D$3,#REF!*AA$3,IF($C10=$D$4,#REF!*AA$4,IF($C10=$D$5,#REF!*AA$5,0))))</f>
        <v>#REF!</v>
      </c>
      <c r="AB10" s="179" t="e">
        <f ca="1">IF($C10=$D$2,#REF!*AB$2,IF($C10=$D$3,#REF!*AB$3,IF($C10=$D$4,#REF!*AB$4,IF($C10=$D$5,#REF!*AB$5,0))))</f>
        <v>#REF!</v>
      </c>
      <c r="AC10" s="179" t="e">
        <f ca="1">IF($C10=$D$2,#REF!*AC$2,IF($C10=$D$3,#REF!*AC$3,IF($C10=$D$4,#REF!*AC$4,IF($C10=$D$5,#REF!*AC$5,0))))</f>
        <v>#REF!</v>
      </c>
      <c r="AD10" s="179" t="e">
        <f ca="1">IF($C10=$D$2,#REF!*AD$2,IF($C10=$D$3,#REF!*AD$3,IF($C10=$D$4,#REF!*AD$4,IF($C10=$D$5,#REF!*AD$5,0))))</f>
        <v>#REF!</v>
      </c>
      <c r="AE10" s="179" t="e">
        <f ca="1">IF($C10=$D$2,#REF!*AE$2,IF($C10=$D$3,#REF!*AE$3,IF($C10=$D$4,#REF!*AE$4,IF($C10=$D$5,#REF!*AE$5,0))))</f>
        <v>#REF!</v>
      </c>
      <c r="AF10" s="179" t="e">
        <f ca="1">IF($C10=$D$2,#REF!*AF$2,IF($C10=$D$3,#REF!*AF$3,IF($C10=$D$4,#REF!*AF$4,IF($C10=$D$5,#REF!*AF$5,0))))</f>
        <v>#REF!</v>
      </c>
      <c r="AG10" s="179" t="e">
        <f ca="1">IF($C10=$D$2,#REF!*AG$2,IF($C10=$D$3,#REF!*AG$3,IF($C10=$D$4,#REF!*AG$4,IF($C10=$D$5,#REF!*AG$5,0))))</f>
        <v>#REF!</v>
      </c>
      <c r="AH10" s="179" t="e">
        <f ca="1">IF($C10=$D$2,#REF!*AH$2,IF($C10=$D$3,#REF!*AH$3,IF($C10=$D$4,#REF!*AH$4,IF($C10=$D$5,#REF!*AH$5,0))))</f>
        <v>#REF!</v>
      </c>
      <c r="AI10" s="179" t="e">
        <f ca="1">IF($C10=$D$2,#REF!*AI$2,IF($C10=$D$3,#REF!*AI$3,IF($C10=$D$4,#REF!*AI$4,IF($C10=$D$5,#REF!*AI$5,0))))</f>
        <v>#REF!</v>
      </c>
      <c r="AJ10" s="179" t="e">
        <f ca="1">IF($C10=$D$2,#REF!*AJ$2,IF($C10=$D$3,#REF!*AJ$3,IF($C10=$D$4,#REF!*AJ$4,IF($C10=$D$5,#REF!*AJ$5,0))))</f>
        <v>#REF!</v>
      </c>
      <c r="AK10" s="179" t="e">
        <f ca="1">IF($C10=$D$2,#REF!*AK$2,IF($C10=$D$3,#REF!*AK$3,IF($C10=$D$4,#REF!*AK$4,IF($C10=$D$5,#REF!*AK$5,0))))</f>
        <v>#REF!</v>
      </c>
      <c r="AL10" s="179" t="e">
        <f ca="1">IF($C10=$D$2,#REF!*AL$2,IF($C10=$D$3,#REF!*AL$3,IF($C10=$D$4,#REF!*AL$4,IF($C10=$D$5,#REF!*AL$5,0))))</f>
        <v>#REF!</v>
      </c>
      <c r="AM10" s="179" t="e">
        <f ca="1">IF($C10=$D$2,#REF!*AM$2,IF($C10=$D$3,#REF!*AM$3,IF($C10=$D$4,#REF!*AM$4,IF($C10=$D$5,#REF!*AM$5,0))))</f>
        <v>#REF!</v>
      </c>
    </row>
    <row r="11" spans="1:39">
      <c r="A11" s="166" t="str">
        <f ca="1">IFERROR(__xludf.DUMMYFUNCTION("""COMPUTED_VALUE"""),"Emerson Fabricio Moreira Alcivar")</f>
        <v>Emerson Fabricio Moreira Alcivar</v>
      </c>
      <c r="B11" s="167" t="str">
        <f ca="1">IFERROR(__xludf.DUMMYFUNCTION("""COMPUTED_VALUE"""),"JAA3375")</f>
        <v>JAA3375</v>
      </c>
      <c r="C11" s="168">
        <f ca="1">IFERROR(__xludf.DUMMYFUNCTION("""COMPUTED_VALUE"""),4)</f>
        <v>4</v>
      </c>
      <c r="D11" s="178" t="e">
        <f t="shared" ca="1" si="0"/>
        <v>#REF!</v>
      </c>
      <c r="E11" s="179" t="e">
        <f ca="1">IF($C11=$D$2,#REF!*E$2,IF($C11=$D$3,#REF!*E$3,IF($C11=$D$4,#REF!*E$4,IF($C11=$D$5,#REF!*E$5,0))))</f>
        <v>#REF!</v>
      </c>
      <c r="F11" s="179" t="e">
        <f ca="1">IF($C11=$D$2,#REF!*F$2,IF($C11=$D$3,#REF!*F$3,IF($C11=$D$4,#REF!*F$4,IF($C11=$D$5,#REF!*F$5,0))))</f>
        <v>#REF!</v>
      </c>
      <c r="G11" s="179" t="e">
        <f ca="1">IF($C11=$D$2,#REF!*G$2,IF($C11=$D$3,#REF!*G$3,IF($C11=$D$4,#REF!*G$4,IF($C11=$D$5,#REF!*G$5,0))))</f>
        <v>#REF!</v>
      </c>
      <c r="H11" s="179" t="e">
        <f ca="1">IF($C11=$D$2,#REF!*H$2,IF($C11=$D$3,#REF!*H$3,IF($C11=$D$4,#REF!*H$4,IF($C11=$D$5,#REF!*H$5,0))))</f>
        <v>#REF!</v>
      </c>
      <c r="I11" s="179" t="e">
        <f ca="1">IF($C11=$D$2,#REF!*I$2,IF($C11=$D$3,#REF!*I$3,IF($C11=$D$4,#REF!*I$4,IF($C11=$D$5,#REF!*I$5,0))))</f>
        <v>#REF!</v>
      </c>
      <c r="J11" s="179" t="e">
        <f ca="1">IF($C11=$D$2,#REF!*J$2,IF($C11=$D$3,#REF!*J$3,IF($C11=$D$4,#REF!*J$4,IF($C11=$D$5,#REF!*J$5,0))))</f>
        <v>#REF!</v>
      </c>
      <c r="K11" s="179" t="e">
        <f ca="1">IF($C11=$D$2,#REF!*K$2,IF($C11=$D$3,#REF!*K$3,IF($C11=$D$4,#REF!*K$4,IF($C11=$D$5,#REF!*K$5,0))))</f>
        <v>#REF!</v>
      </c>
      <c r="L11" s="179" t="e">
        <f ca="1">IF($C11=$D$2,#REF!*L$2,IF($C11=$D$3,#REF!*L$3,IF($C11=$D$4,#REF!*L$4,IF($C11=$D$5,#REF!*L$5,0))))</f>
        <v>#REF!</v>
      </c>
      <c r="M11" s="179" t="e">
        <f ca="1">IF($C11=$D$2,#REF!*M$2,IF($C11=$D$3,#REF!*M$3,IF($C11=$D$4,#REF!*M$4,IF($C11=$D$5,#REF!*M$5,0))))</f>
        <v>#REF!</v>
      </c>
      <c r="N11" s="179" t="e">
        <f ca="1">IF($C11=$D$2,#REF!*N$2,IF($C11=$D$3,#REF!*N$3,IF($C11=$D$4,#REF!*N$4,IF($C11=$D$5,#REF!*N$5,0))))</f>
        <v>#REF!</v>
      </c>
      <c r="O11" s="179" t="e">
        <f ca="1">IF($C11=$D$2,#REF!*O$2,IF($C11=$D$3,#REF!*O$3,IF($C11=$D$4,#REF!*O$4,IF($C11=$D$5,#REF!*O$5,0))))</f>
        <v>#REF!</v>
      </c>
      <c r="P11" s="179" t="e">
        <f ca="1">IF($C11=$D$2,#REF!*P$2,IF($C11=$D$3,#REF!*P$3,IF($C11=$D$4,#REF!*P$4,IF($C11=$D$5,#REF!*P$5,0))))</f>
        <v>#REF!</v>
      </c>
      <c r="Q11" s="179" t="e">
        <f ca="1">IF($C11=$D$2,#REF!*Q$2,IF($C11=$D$3,#REF!*Q$3,IF($C11=$D$4,#REF!*Q$4,IF($C11=$D$5,#REF!*Q$5,0))))</f>
        <v>#REF!</v>
      </c>
      <c r="R11" s="179" t="e">
        <f ca="1">IF($C11=$D$2,#REF!*R$2,IF($C11=$D$3,#REF!*R$3,IF($C11=$D$4,#REF!*R$4,IF($C11=$D$5,#REF!*R$5,0))))</f>
        <v>#REF!</v>
      </c>
      <c r="S11" s="179" t="e">
        <f ca="1">IF($C11=$D$2,#REF!*S$2,IF($C11=$D$3,#REF!*S$3,IF($C11=$D$4,#REF!*S$4,IF($C11=$D$5,#REF!*S$5,0))))</f>
        <v>#REF!</v>
      </c>
      <c r="T11" s="179" t="e">
        <f ca="1">IF($C11=$D$2,#REF!*T$2,IF($C11=$D$3,#REF!*T$3,IF($C11=$D$4,#REF!*T$4,IF($C11=$D$5,#REF!*T$5,0))))</f>
        <v>#REF!</v>
      </c>
      <c r="U11" s="179" t="e">
        <f ca="1">IF($C11=$D$2,#REF!*U$2,IF($C11=$D$3,#REF!*U$3,IF($C11=$D$4,#REF!*U$4,IF($C11=$D$5,#REF!*U$5,0))))</f>
        <v>#REF!</v>
      </c>
      <c r="V11" s="179" t="e">
        <f ca="1">IF($C11=$D$2,#REF!*V$2,IF($C11=$D$3,#REF!*V$3,IF($C11=$D$4,#REF!*V$4,IF($C11=$D$5,#REF!*V$5,0))))</f>
        <v>#REF!</v>
      </c>
      <c r="W11" s="179" t="e">
        <f ca="1">IF($C11=$D$2,#REF!*W$2,IF($C11=$D$3,#REF!*W$3,IF($C11=$D$4,#REF!*W$4,IF($C11=$D$5,#REF!*W$5,0))))</f>
        <v>#REF!</v>
      </c>
      <c r="X11" s="179" t="e">
        <f ca="1">IF($C11=$D$2,#REF!*X$2,IF($C11=$D$3,#REF!*X$3,IF($C11=$D$4,#REF!*X$4,IF($C11=$D$5,#REF!*X$5,0))))</f>
        <v>#REF!</v>
      </c>
      <c r="Y11" s="179" t="e">
        <f ca="1">IF($C11=$D$2,#REF!*Y$2,IF($C11=$D$3,#REF!*Y$3,IF($C11=$D$4,#REF!*Y$4,IF($C11=$D$5,#REF!*Y$5,0))))</f>
        <v>#REF!</v>
      </c>
      <c r="Z11" s="179" t="e">
        <f ca="1">IF($C11=$D$2,#REF!*Z$2,IF($C11=$D$3,#REF!*Z$3,IF($C11=$D$4,#REF!*Z$4,IF($C11=$D$5,#REF!*Z$5,0))))</f>
        <v>#REF!</v>
      </c>
      <c r="AA11" s="179" t="e">
        <f ca="1">IF($C11=$D$2,#REF!*AA$2,IF($C11=$D$3,#REF!*AA$3,IF($C11=$D$4,#REF!*AA$4,IF($C11=$D$5,#REF!*AA$5,0))))</f>
        <v>#REF!</v>
      </c>
      <c r="AB11" s="179" t="e">
        <f ca="1">IF($C11=$D$2,#REF!*AB$2,IF($C11=$D$3,#REF!*AB$3,IF($C11=$D$4,#REF!*AB$4,IF($C11=$D$5,#REF!*AB$5,0))))</f>
        <v>#REF!</v>
      </c>
      <c r="AC11" s="179" t="e">
        <f ca="1">IF($C11=$D$2,#REF!*AC$2,IF($C11=$D$3,#REF!*AC$3,IF($C11=$D$4,#REF!*AC$4,IF($C11=$D$5,#REF!*AC$5,0))))</f>
        <v>#REF!</v>
      </c>
      <c r="AD11" s="179" t="e">
        <f ca="1">IF($C11=$D$2,#REF!*AD$2,IF($C11=$D$3,#REF!*AD$3,IF($C11=$D$4,#REF!*AD$4,IF($C11=$D$5,#REF!*AD$5,0))))</f>
        <v>#REF!</v>
      </c>
      <c r="AE11" s="179" t="e">
        <f ca="1">IF($C11=$D$2,#REF!*AE$2,IF($C11=$D$3,#REF!*AE$3,IF($C11=$D$4,#REF!*AE$4,IF($C11=$D$5,#REF!*AE$5,0))))</f>
        <v>#REF!</v>
      </c>
      <c r="AF11" s="179" t="e">
        <f ca="1">IF($C11=$D$2,#REF!*AF$2,IF($C11=$D$3,#REF!*AF$3,IF($C11=$D$4,#REF!*AF$4,IF($C11=$D$5,#REF!*AF$5,0))))</f>
        <v>#REF!</v>
      </c>
      <c r="AG11" s="179" t="e">
        <f ca="1">IF($C11=$D$2,#REF!*AG$2,IF($C11=$D$3,#REF!*AG$3,IF($C11=$D$4,#REF!*AG$4,IF($C11=$D$5,#REF!*AG$5,0))))</f>
        <v>#REF!</v>
      </c>
      <c r="AH11" s="179" t="e">
        <f ca="1">IF($C11=$D$2,#REF!*AH$2,IF($C11=$D$3,#REF!*AH$3,IF($C11=$D$4,#REF!*AH$4,IF($C11=$D$5,#REF!*AH$5,0))))</f>
        <v>#REF!</v>
      </c>
      <c r="AI11" s="179" t="e">
        <f ca="1">IF($C11=$D$2,#REF!*AI$2,IF($C11=$D$3,#REF!*AI$3,IF($C11=$D$4,#REF!*AI$4,IF($C11=$D$5,#REF!*AI$5,0))))</f>
        <v>#REF!</v>
      </c>
      <c r="AJ11" s="179" t="e">
        <f ca="1">IF($C11=$D$2,#REF!*AJ$2,IF($C11=$D$3,#REF!*AJ$3,IF($C11=$D$4,#REF!*AJ$4,IF($C11=$D$5,#REF!*AJ$5,0))))</f>
        <v>#REF!</v>
      </c>
      <c r="AK11" s="179" t="e">
        <f ca="1">IF($C11=$D$2,#REF!*AK$2,IF($C11=$D$3,#REF!*AK$3,IF($C11=$D$4,#REF!*AK$4,IF($C11=$D$5,#REF!*AK$5,0))))</f>
        <v>#REF!</v>
      </c>
      <c r="AL11" s="179" t="e">
        <f ca="1">IF($C11=$D$2,#REF!*AL$2,IF($C11=$D$3,#REF!*AL$3,IF($C11=$D$4,#REF!*AL$4,IF($C11=$D$5,#REF!*AL$5,0))))</f>
        <v>#REF!</v>
      </c>
      <c r="AM11" s="179" t="e">
        <f ca="1">IF($C11=$D$2,#REF!*AM$2,IF($C11=$D$3,#REF!*AM$3,IF($C11=$D$4,#REF!*AM$4,IF($C11=$D$5,#REF!*AM$5,0))))</f>
        <v>#REF!</v>
      </c>
    </row>
    <row r="12" spans="1:39">
      <c r="A12" s="166" t="str">
        <f ca="1">IFERROR(__xludf.DUMMYFUNCTION("""COMPUTED_VALUE"""),"Cedeño Barveran Marcelo German")</f>
        <v>Cedeño Barveran Marcelo German</v>
      </c>
      <c r="B12" s="167" t="str">
        <f ca="1">IFERROR(__xludf.DUMMYFUNCTION("""COMPUTED_VALUE"""),"MAP0286")</f>
        <v>MAP0286</v>
      </c>
      <c r="C12" s="168">
        <f ca="1">IFERROR(__xludf.DUMMYFUNCTION("""COMPUTED_VALUE"""),4)</f>
        <v>4</v>
      </c>
      <c r="D12" s="178" t="e">
        <f t="shared" ca="1" si="0"/>
        <v>#REF!</v>
      </c>
      <c r="E12" s="179" t="e">
        <f ca="1">IF($C12=$D$2,#REF!*E$2,IF($C12=$D$3,#REF!*E$3,IF($C12=$D$4,#REF!*E$4,IF($C12=$D$5,#REF!*E$5,0))))</f>
        <v>#REF!</v>
      </c>
      <c r="F12" s="179" t="e">
        <f ca="1">IF($C12=$D$2,#REF!*F$2,IF($C12=$D$3,#REF!*F$3,IF($C12=$D$4,#REF!*F$4,IF($C12=$D$5,#REF!*F$5,0))))</f>
        <v>#REF!</v>
      </c>
      <c r="G12" s="179" t="e">
        <f ca="1">IF($C12=$D$2,#REF!*G$2,IF($C12=$D$3,#REF!*G$3,IF($C12=$D$4,#REF!*G$4,IF($C12=$D$5,#REF!*G$5,0))))</f>
        <v>#REF!</v>
      </c>
      <c r="H12" s="179" t="e">
        <f ca="1">IF($C12=$D$2,#REF!*H$2,IF($C12=$D$3,#REF!*H$3,IF($C12=$D$4,#REF!*H$4,IF($C12=$D$5,#REF!*H$5,0))))</f>
        <v>#REF!</v>
      </c>
      <c r="I12" s="179" t="e">
        <f ca="1">IF($C12=$D$2,#REF!*I$2,IF($C12=$D$3,#REF!*I$3,IF($C12=$D$4,#REF!*I$4,IF($C12=$D$5,#REF!*I$5,0))))</f>
        <v>#REF!</v>
      </c>
      <c r="J12" s="179" t="e">
        <f ca="1">IF($C12=$D$2,#REF!*J$2,IF($C12=$D$3,#REF!*J$3,IF($C12=$D$4,#REF!*J$4,IF($C12=$D$5,#REF!*J$5,0))))</f>
        <v>#REF!</v>
      </c>
      <c r="K12" s="179" t="e">
        <f ca="1">IF($C12=$D$2,#REF!*K$2,IF($C12=$D$3,#REF!*K$3,IF($C12=$D$4,#REF!*K$4,IF($C12=$D$5,#REF!*K$5,0))))</f>
        <v>#REF!</v>
      </c>
      <c r="L12" s="179" t="e">
        <f ca="1">IF($C12=$D$2,#REF!*L$2,IF($C12=$D$3,#REF!*L$3,IF($C12=$D$4,#REF!*L$4,IF($C12=$D$5,#REF!*L$5,0))))</f>
        <v>#REF!</v>
      </c>
      <c r="M12" s="179" t="e">
        <f ca="1">IF($C12=$D$2,#REF!*M$2,IF($C12=$D$3,#REF!*M$3,IF($C12=$D$4,#REF!*M$4,IF($C12=$D$5,#REF!*M$5,0))))</f>
        <v>#REF!</v>
      </c>
      <c r="N12" s="179" t="e">
        <f ca="1">IF($C12=$D$2,#REF!*N$2,IF($C12=$D$3,#REF!*N$3,IF($C12=$D$4,#REF!*N$4,IF($C12=$D$5,#REF!*N$5,0))))</f>
        <v>#REF!</v>
      </c>
      <c r="O12" s="179" t="e">
        <f ca="1">IF($C12=$D$2,#REF!*O$2,IF($C12=$D$3,#REF!*O$3,IF($C12=$D$4,#REF!*O$4,IF($C12=$D$5,#REF!*O$5,0))))</f>
        <v>#REF!</v>
      </c>
      <c r="P12" s="179" t="e">
        <f ca="1">IF($C12=$D$2,#REF!*P$2,IF($C12=$D$3,#REF!*P$3,IF($C12=$D$4,#REF!*P$4,IF($C12=$D$5,#REF!*P$5,0))))</f>
        <v>#REF!</v>
      </c>
      <c r="Q12" s="179" t="e">
        <f ca="1">IF($C12=$D$2,#REF!*Q$2,IF($C12=$D$3,#REF!*Q$3,IF($C12=$D$4,#REF!*Q$4,IF($C12=$D$5,#REF!*Q$5,0))))</f>
        <v>#REF!</v>
      </c>
      <c r="R12" s="179" t="e">
        <f ca="1">IF($C12=$D$2,#REF!*R$2,IF($C12=$D$3,#REF!*R$3,IF($C12=$D$4,#REF!*R$4,IF($C12=$D$5,#REF!*R$5,0))))</f>
        <v>#REF!</v>
      </c>
      <c r="S12" s="179" t="e">
        <f ca="1">IF($C12=$D$2,#REF!*S$2,IF($C12=$D$3,#REF!*S$3,IF($C12=$D$4,#REF!*S$4,IF($C12=$D$5,#REF!*S$5,0))))</f>
        <v>#REF!</v>
      </c>
      <c r="T12" s="179" t="e">
        <f ca="1">IF($C12=$D$2,#REF!*T$2,IF($C12=$D$3,#REF!*T$3,IF($C12=$D$4,#REF!*T$4,IF($C12=$D$5,#REF!*T$5,0))))</f>
        <v>#REF!</v>
      </c>
      <c r="U12" s="179" t="e">
        <f ca="1">IF($C12=$D$2,#REF!*U$2,IF($C12=$D$3,#REF!*U$3,IF($C12=$D$4,#REF!*U$4,IF($C12=$D$5,#REF!*U$5,0))))</f>
        <v>#REF!</v>
      </c>
      <c r="V12" s="179" t="e">
        <f ca="1">IF($C12=$D$2,#REF!*V$2,IF($C12=$D$3,#REF!*V$3,IF($C12=$D$4,#REF!*V$4,IF($C12=$D$5,#REF!*V$5,0))))</f>
        <v>#REF!</v>
      </c>
      <c r="W12" s="179" t="e">
        <f ca="1">IF($C12=$D$2,#REF!*W$2,IF($C12=$D$3,#REF!*W$3,IF($C12=$D$4,#REF!*W$4,IF($C12=$D$5,#REF!*W$5,0))))</f>
        <v>#REF!</v>
      </c>
      <c r="X12" s="179" t="e">
        <f ca="1">IF($C12=$D$2,#REF!*X$2,IF($C12=$D$3,#REF!*X$3,IF($C12=$D$4,#REF!*X$4,IF($C12=$D$5,#REF!*X$5,0))))</f>
        <v>#REF!</v>
      </c>
      <c r="Y12" s="179" t="e">
        <f ca="1">IF($C12=$D$2,#REF!*Y$2,IF($C12=$D$3,#REF!*Y$3,IF($C12=$D$4,#REF!*Y$4,IF($C12=$D$5,#REF!*Y$5,0))))</f>
        <v>#REF!</v>
      </c>
      <c r="Z12" s="179" t="e">
        <f ca="1">IF($C12=$D$2,#REF!*Z$2,IF($C12=$D$3,#REF!*Z$3,IF($C12=$D$4,#REF!*Z$4,IF($C12=$D$5,#REF!*Z$5,0))))</f>
        <v>#REF!</v>
      </c>
      <c r="AA12" s="179" t="e">
        <f ca="1">IF($C12=$D$2,#REF!*AA$2,IF($C12=$D$3,#REF!*AA$3,IF($C12=$D$4,#REF!*AA$4,IF($C12=$D$5,#REF!*AA$5,0))))</f>
        <v>#REF!</v>
      </c>
      <c r="AB12" s="179" t="e">
        <f ca="1">IF($C12=$D$2,#REF!*AB$2,IF($C12=$D$3,#REF!*AB$3,IF($C12=$D$4,#REF!*AB$4,IF($C12=$D$5,#REF!*AB$5,0))))</f>
        <v>#REF!</v>
      </c>
      <c r="AC12" s="179" t="e">
        <f ca="1">IF($C12=$D$2,#REF!*AC$2,IF($C12=$D$3,#REF!*AC$3,IF($C12=$D$4,#REF!*AC$4,IF($C12=$D$5,#REF!*AC$5,0))))</f>
        <v>#REF!</v>
      </c>
      <c r="AD12" s="179" t="e">
        <f ca="1">IF($C12=$D$2,#REF!*AD$2,IF($C12=$D$3,#REF!*AD$3,IF($C12=$D$4,#REF!*AD$4,IF($C12=$D$5,#REF!*AD$5,0))))</f>
        <v>#REF!</v>
      </c>
      <c r="AE12" s="179" t="e">
        <f ca="1">IF($C12=$D$2,#REF!*AE$2,IF($C12=$D$3,#REF!*AE$3,IF($C12=$D$4,#REF!*AE$4,IF($C12=$D$5,#REF!*AE$5,0))))</f>
        <v>#REF!</v>
      </c>
      <c r="AF12" s="179" t="e">
        <f ca="1">IF($C12=$D$2,#REF!*AF$2,IF($C12=$D$3,#REF!*AF$3,IF($C12=$D$4,#REF!*AF$4,IF($C12=$D$5,#REF!*AF$5,0))))</f>
        <v>#REF!</v>
      </c>
      <c r="AG12" s="179" t="e">
        <f ca="1">IF($C12=$D$2,#REF!*AG$2,IF($C12=$D$3,#REF!*AG$3,IF($C12=$D$4,#REF!*AG$4,IF($C12=$D$5,#REF!*AG$5,0))))</f>
        <v>#REF!</v>
      </c>
      <c r="AH12" s="179" t="e">
        <f ca="1">IF($C12=$D$2,#REF!*AH$2,IF($C12=$D$3,#REF!*AH$3,IF($C12=$D$4,#REF!*AH$4,IF($C12=$D$5,#REF!*AH$5,0))))</f>
        <v>#REF!</v>
      </c>
      <c r="AI12" s="179" t="e">
        <f ca="1">IF($C12=$D$2,#REF!*AI$2,IF($C12=$D$3,#REF!*AI$3,IF($C12=$D$4,#REF!*AI$4,IF($C12=$D$5,#REF!*AI$5,0))))</f>
        <v>#REF!</v>
      </c>
      <c r="AJ12" s="179" t="e">
        <f ca="1">IF($C12=$D$2,#REF!*AJ$2,IF($C12=$D$3,#REF!*AJ$3,IF($C12=$D$4,#REF!*AJ$4,IF($C12=$D$5,#REF!*AJ$5,0))))</f>
        <v>#REF!</v>
      </c>
      <c r="AK12" s="179" t="e">
        <f ca="1">IF($C12=$D$2,#REF!*AK$2,IF($C12=$D$3,#REF!*AK$3,IF($C12=$D$4,#REF!*AK$4,IF($C12=$D$5,#REF!*AK$5,0))))</f>
        <v>#REF!</v>
      </c>
      <c r="AL12" s="179" t="e">
        <f ca="1">IF($C12=$D$2,#REF!*AL$2,IF($C12=$D$3,#REF!*AL$3,IF($C12=$D$4,#REF!*AL$4,IF($C12=$D$5,#REF!*AL$5,0))))</f>
        <v>#REF!</v>
      </c>
      <c r="AM12" s="179" t="e">
        <f ca="1">IF($C12=$D$2,#REF!*AM$2,IF($C12=$D$3,#REF!*AM$3,IF($C12=$D$4,#REF!*AM$4,IF($C12=$D$5,#REF!*AM$5,0))))</f>
        <v>#REF!</v>
      </c>
    </row>
    <row r="13" spans="1:39">
      <c r="A13" s="166" t="str">
        <f ca="1">IFERROR(__xludf.DUMMYFUNCTION("""COMPUTED_VALUE"""),"Jonathan Alejandro Diaz Montes")</f>
        <v>Jonathan Alejandro Diaz Montes</v>
      </c>
      <c r="B13" s="167" t="str">
        <f ca="1">IFERROR(__xludf.DUMMYFUNCTION("""COMPUTED_VALUE"""),"PQX0243")</f>
        <v>PQX0243</v>
      </c>
      <c r="C13" s="168">
        <f ca="1">IFERROR(__xludf.DUMMYFUNCTION("""COMPUTED_VALUE"""),4)</f>
        <v>4</v>
      </c>
      <c r="D13" s="178" t="e">
        <f t="shared" ca="1" si="0"/>
        <v>#REF!</v>
      </c>
      <c r="E13" s="179" t="e">
        <f ca="1">IF($C13=$D$2,#REF!*E$2,IF($C13=$D$3,#REF!*E$3,IF($C13=$D$4,#REF!*E$4,IF($C13=$D$5,#REF!*E$5,0))))</f>
        <v>#REF!</v>
      </c>
      <c r="F13" s="179" t="e">
        <f ca="1">IF($C13=$D$2,#REF!*F$2,IF($C13=$D$3,#REF!*F$3,IF($C13=$D$4,#REF!*F$4,IF($C13=$D$5,#REF!*F$5,0))))</f>
        <v>#REF!</v>
      </c>
      <c r="G13" s="179" t="e">
        <f ca="1">IF($C13=$D$2,#REF!*G$2,IF($C13=$D$3,#REF!*G$3,IF($C13=$D$4,#REF!*G$4,IF($C13=$D$5,#REF!*G$5,0))))</f>
        <v>#REF!</v>
      </c>
      <c r="H13" s="179" t="e">
        <f ca="1">IF($C13=$D$2,#REF!*H$2,IF($C13=$D$3,#REF!*H$3,IF($C13=$D$4,#REF!*H$4,IF($C13=$D$5,#REF!*H$5,0))))</f>
        <v>#REF!</v>
      </c>
      <c r="I13" s="179" t="e">
        <f ca="1">IF($C13=$D$2,#REF!*I$2,IF($C13=$D$3,#REF!*I$3,IF($C13=$D$4,#REF!*I$4,IF($C13=$D$5,#REF!*I$5,0))))</f>
        <v>#REF!</v>
      </c>
      <c r="J13" s="179" t="e">
        <f ca="1">IF($C13=$D$2,#REF!*J$2,IF($C13=$D$3,#REF!*J$3,IF($C13=$D$4,#REF!*J$4,IF($C13=$D$5,#REF!*J$5,0))))</f>
        <v>#REF!</v>
      </c>
      <c r="K13" s="179" t="e">
        <f ca="1">IF($C13=$D$2,#REF!*K$2,IF($C13=$D$3,#REF!*K$3,IF($C13=$D$4,#REF!*K$4,IF($C13=$D$5,#REF!*K$5,0))))</f>
        <v>#REF!</v>
      </c>
      <c r="L13" s="179" t="e">
        <f ca="1">IF($C13=$D$2,#REF!*L$2,IF($C13=$D$3,#REF!*L$3,IF($C13=$D$4,#REF!*L$4,IF($C13=$D$5,#REF!*L$5,0))))</f>
        <v>#REF!</v>
      </c>
      <c r="M13" s="179" t="e">
        <f ca="1">IF($C13=$D$2,#REF!*M$2,IF($C13=$D$3,#REF!*M$3,IF($C13=$D$4,#REF!*M$4,IF($C13=$D$5,#REF!*M$5,0))))</f>
        <v>#REF!</v>
      </c>
      <c r="N13" s="179" t="e">
        <f ca="1">IF($C13=$D$2,#REF!*N$2,IF($C13=$D$3,#REF!*N$3,IF($C13=$D$4,#REF!*N$4,IF($C13=$D$5,#REF!*N$5,0))))</f>
        <v>#REF!</v>
      </c>
      <c r="O13" s="179" t="e">
        <f ca="1">IF($C13=$D$2,#REF!*O$2,IF($C13=$D$3,#REF!*O$3,IF($C13=$D$4,#REF!*O$4,IF($C13=$D$5,#REF!*O$5,0))))</f>
        <v>#REF!</v>
      </c>
      <c r="P13" s="179" t="e">
        <f ca="1">IF($C13=$D$2,#REF!*P$2,IF($C13=$D$3,#REF!*P$3,IF($C13=$D$4,#REF!*P$4,IF($C13=$D$5,#REF!*P$5,0))))</f>
        <v>#REF!</v>
      </c>
      <c r="Q13" s="179" t="e">
        <f ca="1">IF($C13=$D$2,#REF!*Q$2,IF($C13=$D$3,#REF!*Q$3,IF($C13=$D$4,#REF!*Q$4,IF($C13=$D$5,#REF!*Q$5,0))))</f>
        <v>#REF!</v>
      </c>
      <c r="R13" s="179" t="e">
        <f ca="1">IF($C13=$D$2,#REF!*R$2,IF($C13=$D$3,#REF!*R$3,IF($C13=$D$4,#REF!*R$4,IF($C13=$D$5,#REF!*R$5,0))))</f>
        <v>#REF!</v>
      </c>
      <c r="S13" s="179" t="e">
        <f ca="1">IF($C13=$D$2,#REF!*S$2,IF($C13=$D$3,#REF!*S$3,IF($C13=$D$4,#REF!*S$4,IF($C13=$D$5,#REF!*S$5,0))))</f>
        <v>#REF!</v>
      </c>
      <c r="T13" s="179" t="e">
        <f ca="1">IF($C13=$D$2,#REF!*T$2,IF($C13=$D$3,#REF!*T$3,IF($C13=$D$4,#REF!*T$4,IF($C13=$D$5,#REF!*T$5,0))))</f>
        <v>#REF!</v>
      </c>
      <c r="U13" s="179" t="e">
        <f ca="1">IF($C13=$D$2,#REF!*U$2,IF($C13=$D$3,#REF!*U$3,IF($C13=$D$4,#REF!*U$4,IF($C13=$D$5,#REF!*U$5,0))))</f>
        <v>#REF!</v>
      </c>
      <c r="V13" s="179" t="e">
        <f ca="1">IF($C13=$D$2,#REF!*V$2,IF($C13=$D$3,#REF!*V$3,IF($C13=$D$4,#REF!*V$4,IF($C13=$D$5,#REF!*V$5,0))))</f>
        <v>#REF!</v>
      </c>
      <c r="W13" s="179" t="e">
        <f ca="1">IF($C13=$D$2,#REF!*W$2,IF($C13=$D$3,#REF!*W$3,IF($C13=$D$4,#REF!*W$4,IF($C13=$D$5,#REF!*W$5,0))))</f>
        <v>#REF!</v>
      </c>
      <c r="X13" s="179" t="e">
        <f ca="1">IF($C13=$D$2,#REF!*X$2,IF($C13=$D$3,#REF!*X$3,IF($C13=$D$4,#REF!*X$4,IF($C13=$D$5,#REF!*X$5,0))))</f>
        <v>#REF!</v>
      </c>
      <c r="Y13" s="179" t="e">
        <f ca="1">IF($C13=$D$2,#REF!*Y$2,IF($C13=$D$3,#REF!*Y$3,IF($C13=$D$4,#REF!*Y$4,IF($C13=$D$5,#REF!*Y$5,0))))</f>
        <v>#REF!</v>
      </c>
      <c r="Z13" s="179" t="e">
        <f ca="1">IF($C13=$D$2,#REF!*Z$2,IF($C13=$D$3,#REF!*Z$3,IF($C13=$D$4,#REF!*Z$4,IF($C13=$D$5,#REF!*Z$5,0))))</f>
        <v>#REF!</v>
      </c>
      <c r="AA13" s="179" t="e">
        <f ca="1">IF($C13=$D$2,#REF!*AA$2,IF($C13=$D$3,#REF!*AA$3,IF($C13=$D$4,#REF!*AA$4,IF($C13=$D$5,#REF!*AA$5,0))))</f>
        <v>#REF!</v>
      </c>
      <c r="AB13" s="179" t="e">
        <f ca="1">IF($C13=$D$2,#REF!*AB$2,IF($C13=$D$3,#REF!*AB$3,IF($C13=$D$4,#REF!*AB$4,IF($C13=$D$5,#REF!*AB$5,0))))</f>
        <v>#REF!</v>
      </c>
      <c r="AC13" s="179" t="e">
        <f ca="1">IF($C13=$D$2,#REF!*AC$2,IF($C13=$D$3,#REF!*AC$3,IF($C13=$D$4,#REF!*AC$4,IF($C13=$D$5,#REF!*AC$5,0))))</f>
        <v>#REF!</v>
      </c>
      <c r="AD13" s="179" t="e">
        <f ca="1">IF($C13=$D$2,#REF!*AD$2,IF($C13=$D$3,#REF!*AD$3,IF($C13=$D$4,#REF!*AD$4,IF($C13=$D$5,#REF!*AD$5,0))))</f>
        <v>#REF!</v>
      </c>
      <c r="AE13" s="179" t="e">
        <f ca="1">IF($C13=$D$2,#REF!*AE$2,IF($C13=$D$3,#REF!*AE$3,IF($C13=$D$4,#REF!*AE$4,IF($C13=$D$5,#REF!*AE$5,0))))</f>
        <v>#REF!</v>
      </c>
      <c r="AF13" s="179" t="e">
        <f ca="1">IF($C13=$D$2,#REF!*AF$2,IF($C13=$D$3,#REF!*AF$3,IF($C13=$D$4,#REF!*AF$4,IF($C13=$D$5,#REF!*AF$5,0))))</f>
        <v>#REF!</v>
      </c>
      <c r="AG13" s="179" t="e">
        <f ca="1">IF($C13=$D$2,#REF!*AG$2,IF($C13=$D$3,#REF!*AG$3,IF($C13=$D$4,#REF!*AG$4,IF($C13=$D$5,#REF!*AG$5,0))))</f>
        <v>#REF!</v>
      </c>
      <c r="AH13" s="179" t="e">
        <f ca="1">IF($C13=$D$2,#REF!*AH$2,IF($C13=$D$3,#REF!*AH$3,IF($C13=$D$4,#REF!*AH$4,IF($C13=$D$5,#REF!*AH$5,0))))</f>
        <v>#REF!</v>
      </c>
      <c r="AI13" s="179" t="e">
        <f ca="1">IF($C13=$D$2,#REF!*AI$2,IF($C13=$D$3,#REF!*AI$3,IF($C13=$D$4,#REF!*AI$4,IF($C13=$D$5,#REF!*AI$5,0))))</f>
        <v>#REF!</v>
      </c>
      <c r="AJ13" s="179" t="e">
        <f ca="1">IF($C13=$D$2,#REF!*AJ$2,IF($C13=$D$3,#REF!*AJ$3,IF($C13=$D$4,#REF!*AJ$4,IF($C13=$D$5,#REF!*AJ$5,0))))</f>
        <v>#REF!</v>
      </c>
      <c r="AK13" s="179" t="e">
        <f ca="1">IF($C13=$D$2,#REF!*AK$2,IF($C13=$D$3,#REF!*AK$3,IF($C13=$D$4,#REF!*AK$4,IF($C13=$D$5,#REF!*AK$5,0))))</f>
        <v>#REF!</v>
      </c>
      <c r="AL13" s="179" t="e">
        <f ca="1">IF($C13=$D$2,#REF!*AL$2,IF($C13=$D$3,#REF!*AL$3,IF($C13=$D$4,#REF!*AL$4,IF($C13=$D$5,#REF!*AL$5,0))))</f>
        <v>#REF!</v>
      </c>
      <c r="AM13" s="179" t="e">
        <f ca="1">IF($C13=$D$2,#REF!*AM$2,IF($C13=$D$3,#REF!*AM$3,IF($C13=$D$4,#REF!*AM$4,IF($C13=$D$5,#REF!*AM$5,0))))</f>
        <v>#REF!</v>
      </c>
    </row>
    <row r="14" spans="1:39">
      <c r="A14" s="166" t="str">
        <f ca="1">IFERROR(__xludf.DUMMYFUNCTION("""COMPUTED_VALUE"""),"Freddy Amador Napa Rosado")</f>
        <v>Freddy Amador Napa Rosado</v>
      </c>
      <c r="B14" s="167" t="str">
        <f ca="1">IFERROR(__xludf.DUMMYFUNCTION("""COMPUTED_VALUE"""),"PIB0529")</f>
        <v>PIB0529</v>
      </c>
      <c r="C14" s="168">
        <f ca="1">IFERROR(__xludf.DUMMYFUNCTION("""COMPUTED_VALUE"""),4)</f>
        <v>4</v>
      </c>
      <c r="D14" s="178" t="e">
        <f t="shared" ca="1" si="0"/>
        <v>#REF!</v>
      </c>
      <c r="E14" s="179" t="e">
        <f ca="1">IF($C14=$D$2,#REF!*E$2,IF($C14=$D$3,#REF!*E$3,IF($C14=$D$4,#REF!*E$4,IF($C14=$D$5,#REF!*E$5,0))))</f>
        <v>#REF!</v>
      </c>
      <c r="F14" s="179" t="e">
        <f ca="1">IF($C14=$D$2,#REF!*F$2,IF($C14=$D$3,#REF!*F$3,IF($C14=$D$4,#REF!*F$4,IF($C14=$D$5,#REF!*F$5,0))))</f>
        <v>#REF!</v>
      </c>
      <c r="G14" s="179" t="e">
        <f ca="1">IF($C14=$D$2,#REF!*G$2,IF($C14=$D$3,#REF!*G$3,IF($C14=$D$4,#REF!*G$4,IF($C14=$D$5,#REF!*G$5,0))))</f>
        <v>#REF!</v>
      </c>
      <c r="H14" s="179" t="e">
        <f ca="1">IF($C14=$D$2,#REF!*H$2,IF($C14=$D$3,#REF!*H$3,IF($C14=$D$4,#REF!*H$4,IF($C14=$D$5,#REF!*H$5,0))))</f>
        <v>#REF!</v>
      </c>
      <c r="I14" s="179" t="e">
        <f ca="1">IF($C14=$D$2,#REF!*I$2,IF($C14=$D$3,#REF!*I$3,IF($C14=$D$4,#REF!*I$4,IF($C14=$D$5,#REF!*I$5,0))))</f>
        <v>#REF!</v>
      </c>
      <c r="J14" s="179" t="e">
        <f ca="1">IF($C14=$D$2,#REF!*J$2,IF($C14=$D$3,#REF!*J$3,IF($C14=$D$4,#REF!*J$4,IF($C14=$D$5,#REF!*J$5,0))))</f>
        <v>#REF!</v>
      </c>
      <c r="K14" s="179" t="e">
        <f ca="1">IF($C14=$D$2,#REF!*K$2,IF($C14=$D$3,#REF!*K$3,IF($C14=$D$4,#REF!*K$4,IF($C14=$D$5,#REF!*K$5,0))))</f>
        <v>#REF!</v>
      </c>
      <c r="L14" s="179" t="e">
        <f ca="1">IF($C14=$D$2,#REF!*L$2,IF($C14=$D$3,#REF!*L$3,IF($C14=$D$4,#REF!*L$4,IF($C14=$D$5,#REF!*L$5,0))))</f>
        <v>#REF!</v>
      </c>
      <c r="M14" s="179" t="e">
        <f ca="1">IF($C14=$D$2,#REF!*M$2,IF($C14=$D$3,#REF!*M$3,IF($C14=$D$4,#REF!*M$4,IF($C14=$D$5,#REF!*M$5,0))))</f>
        <v>#REF!</v>
      </c>
      <c r="N14" s="179" t="e">
        <f ca="1">IF($C14=$D$2,#REF!*N$2,IF($C14=$D$3,#REF!*N$3,IF($C14=$D$4,#REF!*N$4,IF($C14=$D$5,#REF!*N$5,0))))</f>
        <v>#REF!</v>
      </c>
      <c r="O14" s="179" t="e">
        <f ca="1">IF($C14=$D$2,#REF!*O$2,IF($C14=$D$3,#REF!*O$3,IF($C14=$D$4,#REF!*O$4,IF($C14=$D$5,#REF!*O$5,0))))</f>
        <v>#REF!</v>
      </c>
      <c r="P14" s="179" t="e">
        <f ca="1">IF($C14=$D$2,#REF!*P$2,IF($C14=$D$3,#REF!*P$3,IF($C14=$D$4,#REF!*P$4,IF($C14=$D$5,#REF!*P$5,0))))</f>
        <v>#REF!</v>
      </c>
      <c r="Q14" s="179" t="e">
        <f ca="1">IF($C14=$D$2,#REF!*Q$2,IF($C14=$D$3,#REF!*Q$3,IF($C14=$D$4,#REF!*Q$4,IF($C14=$D$5,#REF!*Q$5,0))))</f>
        <v>#REF!</v>
      </c>
      <c r="R14" s="179" t="e">
        <f ca="1">IF($C14=$D$2,#REF!*R$2,IF($C14=$D$3,#REF!*R$3,IF($C14=$D$4,#REF!*R$4,IF($C14=$D$5,#REF!*R$5,0))))</f>
        <v>#REF!</v>
      </c>
      <c r="S14" s="179" t="e">
        <f ca="1">IF($C14=$D$2,#REF!*S$2,IF($C14=$D$3,#REF!*S$3,IF($C14=$D$4,#REF!*S$4,IF($C14=$D$5,#REF!*S$5,0))))</f>
        <v>#REF!</v>
      </c>
      <c r="T14" s="179" t="e">
        <f ca="1">IF($C14=$D$2,#REF!*T$2,IF($C14=$D$3,#REF!*T$3,IF($C14=$D$4,#REF!*T$4,IF($C14=$D$5,#REF!*T$5,0))))</f>
        <v>#REF!</v>
      </c>
      <c r="U14" s="179" t="e">
        <f ca="1">IF($C14=$D$2,#REF!*U$2,IF($C14=$D$3,#REF!*U$3,IF($C14=$D$4,#REF!*U$4,IF($C14=$D$5,#REF!*U$5,0))))</f>
        <v>#REF!</v>
      </c>
      <c r="V14" s="179" t="e">
        <f ca="1">IF($C14=$D$2,#REF!*V$2,IF($C14=$D$3,#REF!*V$3,IF($C14=$D$4,#REF!*V$4,IF($C14=$D$5,#REF!*V$5,0))))</f>
        <v>#REF!</v>
      </c>
      <c r="W14" s="179" t="e">
        <f ca="1">IF($C14=$D$2,#REF!*W$2,IF($C14=$D$3,#REF!*W$3,IF($C14=$D$4,#REF!*W$4,IF($C14=$D$5,#REF!*W$5,0))))</f>
        <v>#REF!</v>
      </c>
      <c r="X14" s="179" t="e">
        <f ca="1">IF($C14=$D$2,#REF!*X$2,IF($C14=$D$3,#REF!*X$3,IF($C14=$D$4,#REF!*X$4,IF($C14=$D$5,#REF!*X$5,0))))</f>
        <v>#REF!</v>
      </c>
      <c r="Y14" s="179" t="e">
        <f ca="1">IF($C14=$D$2,#REF!*Y$2,IF($C14=$D$3,#REF!*Y$3,IF($C14=$D$4,#REF!*Y$4,IF($C14=$D$5,#REF!*Y$5,0))))</f>
        <v>#REF!</v>
      </c>
      <c r="Z14" s="179" t="e">
        <f ca="1">IF($C14=$D$2,#REF!*Z$2,IF($C14=$D$3,#REF!*Z$3,IF($C14=$D$4,#REF!*Z$4,IF($C14=$D$5,#REF!*Z$5,0))))</f>
        <v>#REF!</v>
      </c>
      <c r="AA14" s="179" t="e">
        <f ca="1">IF($C14=$D$2,#REF!*AA$2,IF($C14=$D$3,#REF!*AA$3,IF($C14=$D$4,#REF!*AA$4,IF($C14=$D$5,#REF!*AA$5,0))))</f>
        <v>#REF!</v>
      </c>
      <c r="AB14" s="179" t="e">
        <f ca="1">IF($C14=$D$2,#REF!*AB$2,IF($C14=$D$3,#REF!*AB$3,IF($C14=$D$4,#REF!*AB$4,IF($C14=$D$5,#REF!*AB$5,0))))</f>
        <v>#REF!</v>
      </c>
      <c r="AC14" s="179" t="e">
        <f ca="1">IF($C14=$D$2,#REF!*AC$2,IF($C14=$D$3,#REF!*AC$3,IF($C14=$D$4,#REF!*AC$4,IF($C14=$D$5,#REF!*AC$5,0))))</f>
        <v>#REF!</v>
      </c>
      <c r="AD14" s="179" t="e">
        <f ca="1">IF($C14=$D$2,#REF!*AD$2,IF($C14=$D$3,#REF!*AD$3,IF($C14=$D$4,#REF!*AD$4,IF($C14=$D$5,#REF!*AD$5,0))))</f>
        <v>#REF!</v>
      </c>
      <c r="AE14" s="179" t="e">
        <f ca="1">IF($C14=$D$2,#REF!*AE$2,IF($C14=$D$3,#REF!*AE$3,IF($C14=$D$4,#REF!*AE$4,IF($C14=$D$5,#REF!*AE$5,0))))</f>
        <v>#REF!</v>
      </c>
      <c r="AF14" s="179" t="e">
        <f ca="1">IF($C14=$D$2,#REF!*AF$2,IF($C14=$D$3,#REF!*AF$3,IF($C14=$D$4,#REF!*AF$4,IF($C14=$D$5,#REF!*AF$5,0))))</f>
        <v>#REF!</v>
      </c>
      <c r="AG14" s="179" t="e">
        <f ca="1">IF($C14=$D$2,#REF!*AG$2,IF($C14=$D$3,#REF!*AG$3,IF($C14=$D$4,#REF!*AG$4,IF($C14=$D$5,#REF!*AG$5,0))))</f>
        <v>#REF!</v>
      </c>
      <c r="AH14" s="179" t="e">
        <f ca="1">IF($C14=$D$2,#REF!*AH$2,IF($C14=$D$3,#REF!*AH$3,IF($C14=$D$4,#REF!*AH$4,IF($C14=$D$5,#REF!*AH$5,0))))</f>
        <v>#REF!</v>
      </c>
      <c r="AI14" s="179" t="e">
        <f ca="1">IF($C14=$D$2,#REF!*AI$2,IF($C14=$D$3,#REF!*AI$3,IF($C14=$D$4,#REF!*AI$4,IF($C14=$D$5,#REF!*AI$5,0))))</f>
        <v>#REF!</v>
      </c>
      <c r="AJ14" s="179" t="e">
        <f ca="1">IF($C14=$D$2,#REF!*AJ$2,IF($C14=$D$3,#REF!*AJ$3,IF($C14=$D$4,#REF!*AJ$4,IF($C14=$D$5,#REF!*AJ$5,0))))</f>
        <v>#REF!</v>
      </c>
      <c r="AK14" s="179" t="e">
        <f ca="1">IF($C14=$D$2,#REF!*AK$2,IF($C14=$D$3,#REF!*AK$3,IF($C14=$D$4,#REF!*AK$4,IF($C14=$D$5,#REF!*AK$5,0))))</f>
        <v>#REF!</v>
      </c>
      <c r="AL14" s="179" t="e">
        <f ca="1">IF($C14=$D$2,#REF!*AL$2,IF($C14=$D$3,#REF!*AL$3,IF($C14=$D$4,#REF!*AL$4,IF($C14=$D$5,#REF!*AL$5,0))))</f>
        <v>#REF!</v>
      </c>
      <c r="AM14" s="179" t="e">
        <f ca="1">IF($C14=$D$2,#REF!*AM$2,IF($C14=$D$3,#REF!*AM$3,IF($C14=$D$4,#REF!*AM$4,IF($C14=$D$5,#REF!*AM$5,0))))</f>
        <v>#REF!</v>
      </c>
    </row>
    <row r="15" spans="1:39">
      <c r="A15" s="166" t="str">
        <f ca="1">IFERROR(__xludf.DUMMYFUNCTION("""COMPUTED_VALUE"""),"Diego Adrian Mendoza Velez")</f>
        <v>Diego Adrian Mendoza Velez</v>
      </c>
      <c r="B15" s="167" t="str">
        <f ca="1">IFERROR(__xludf.DUMMYFUNCTION("""COMPUTED_VALUE"""),"JAA3376")</f>
        <v>JAA3376</v>
      </c>
      <c r="C15" s="168">
        <f ca="1">IFERROR(__xludf.DUMMYFUNCTION("""COMPUTED_VALUE"""),4)</f>
        <v>4</v>
      </c>
      <c r="D15" s="178" t="e">
        <f t="shared" ca="1" si="0"/>
        <v>#REF!</v>
      </c>
      <c r="E15" s="179" t="e">
        <f ca="1">IF($C15=$D$2,#REF!*E$2,IF($C15=$D$3,#REF!*E$3,IF($C15=$D$4,#REF!*E$4,IF($C15=$D$5,#REF!*E$5,0))))</f>
        <v>#REF!</v>
      </c>
      <c r="F15" s="179" t="e">
        <f ca="1">IF($C15=$D$2,#REF!*F$2,IF($C15=$D$3,#REF!*F$3,IF($C15=$D$4,#REF!*F$4,IF($C15=$D$5,#REF!*F$5,0))))</f>
        <v>#REF!</v>
      </c>
      <c r="G15" s="179" t="e">
        <f ca="1">IF($C15=$D$2,#REF!*G$2,IF($C15=$D$3,#REF!*G$3,IF($C15=$D$4,#REF!*G$4,IF($C15=$D$5,#REF!*G$5,0))))</f>
        <v>#REF!</v>
      </c>
      <c r="H15" s="179" t="e">
        <f ca="1">IF($C15=$D$2,#REF!*H$2,IF($C15=$D$3,#REF!*H$3,IF($C15=$D$4,#REF!*H$4,IF($C15=$D$5,#REF!*H$5,0))))</f>
        <v>#REF!</v>
      </c>
      <c r="I15" s="179" t="e">
        <f ca="1">IF($C15=$D$2,#REF!*I$2,IF($C15=$D$3,#REF!*I$3,IF($C15=$D$4,#REF!*I$4,IF($C15=$D$5,#REF!*I$5,0))))</f>
        <v>#REF!</v>
      </c>
      <c r="J15" s="179" t="e">
        <f ca="1">IF($C15=$D$2,#REF!*J$2,IF($C15=$D$3,#REF!*J$3,IF($C15=$D$4,#REF!*J$4,IF($C15=$D$5,#REF!*J$5,0))))</f>
        <v>#REF!</v>
      </c>
      <c r="K15" s="179" t="e">
        <f ca="1">IF($C15=$D$2,#REF!*K$2,IF($C15=$D$3,#REF!*K$3,IF($C15=$D$4,#REF!*K$4,IF($C15=$D$5,#REF!*K$5,0))))</f>
        <v>#REF!</v>
      </c>
      <c r="L15" s="179" t="e">
        <f ca="1">IF($C15=$D$2,#REF!*L$2,IF($C15=$D$3,#REF!*L$3,IF($C15=$D$4,#REF!*L$4,IF($C15=$D$5,#REF!*L$5,0))))</f>
        <v>#REF!</v>
      </c>
      <c r="M15" s="179" t="e">
        <f ca="1">IF($C15=$D$2,#REF!*M$2,IF($C15=$D$3,#REF!*M$3,IF($C15=$D$4,#REF!*M$4,IF($C15=$D$5,#REF!*M$5,0))))</f>
        <v>#REF!</v>
      </c>
      <c r="N15" s="179" t="e">
        <f ca="1">IF($C15=$D$2,#REF!*N$2,IF($C15=$D$3,#REF!*N$3,IF($C15=$D$4,#REF!*N$4,IF($C15=$D$5,#REF!*N$5,0))))</f>
        <v>#REF!</v>
      </c>
      <c r="O15" s="179" t="e">
        <f ca="1">IF($C15=$D$2,#REF!*O$2,IF($C15=$D$3,#REF!*O$3,IF($C15=$D$4,#REF!*O$4,IF($C15=$D$5,#REF!*O$5,0))))</f>
        <v>#REF!</v>
      </c>
      <c r="P15" s="179" t="e">
        <f ca="1">IF($C15=$D$2,#REF!*P$2,IF($C15=$D$3,#REF!*P$3,IF($C15=$D$4,#REF!*P$4,IF($C15=$D$5,#REF!*P$5,0))))</f>
        <v>#REF!</v>
      </c>
      <c r="Q15" s="179" t="e">
        <f ca="1">IF($C15=$D$2,#REF!*Q$2,IF($C15=$D$3,#REF!*Q$3,IF($C15=$D$4,#REF!*Q$4,IF($C15=$D$5,#REF!*Q$5,0))))</f>
        <v>#REF!</v>
      </c>
      <c r="R15" s="179" t="e">
        <f ca="1">IF($C15=$D$2,#REF!*R$2,IF($C15=$D$3,#REF!*R$3,IF($C15=$D$4,#REF!*R$4,IF($C15=$D$5,#REF!*R$5,0))))</f>
        <v>#REF!</v>
      </c>
      <c r="S15" s="179" t="e">
        <f ca="1">IF($C15=$D$2,#REF!*S$2,IF($C15=$D$3,#REF!*S$3,IF($C15=$D$4,#REF!*S$4,IF($C15=$D$5,#REF!*S$5,0))))</f>
        <v>#REF!</v>
      </c>
      <c r="T15" s="179" t="e">
        <f ca="1">IF($C15=$D$2,#REF!*T$2,IF($C15=$D$3,#REF!*T$3,IF($C15=$D$4,#REF!*T$4,IF($C15=$D$5,#REF!*T$5,0))))</f>
        <v>#REF!</v>
      </c>
      <c r="U15" s="179" t="e">
        <f ca="1">IF($C15=$D$2,#REF!*U$2,IF($C15=$D$3,#REF!*U$3,IF($C15=$D$4,#REF!*U$4,IF($C15=$D$5,#REF!*U$5,0))))</f>
        <v>#REF!</v>
      </c>
      <c r="V15" s="179" t="e">
        <f ca="1">IF($C15=$D$2,#REF!*V$2,IF($C15=$D$3,#REF!*V$3,IF($C15=$D$4,#REF!*V$4,IF($C15=$D$5,#REF!*V$5,0))))</f>
        <v>#REF!</v>
      </c>
      <c r="W15" s="179" t="e">
        <f ca="1">IF($C15=$D$2,#REF!*W$2,IF($C15=$D$3,#REF!*W$3,IF($C15=$D$4,#REF!*W$4,IF($C15=$D$5,#REF!*W$5,0))))</f>
        <v>#REF!</v>
      </c>
      <c r="X15" s="179" t="e">
        <f ca="1">IF($C15=$D$2,#REF!*X$2,IF($C15=$D$3,#REF!*X$3,IF($C15=$D$4,#REF!*X$4,IF($C15=$D$5,#REF!*X$5,0))))</f>
        <v>#REF!</v>
      </c>
      <c r="Y15" s="179" t="e">
        <f ca="1">IF($C15=$D$2,#REF!*Y$2,IF($C15=$D$3,#REF!*Y$3,IF($C15=$D$4,#REF!*Y$4,IF($C15=$D$5,#REF!*Y$5,0))))</f>
        <v>#REF!</v>
      </c>
      <c r="Z15" s="179" t="e">
        <f ca="1">IF($C15=$D$2,#REF!*Z$2,IF($C15=$D$3,#REF!*Z$3,IF($C15=$D$4,#REF!*Z$4,IF($C15=$D$5,#REF!*Z$5,0))))</f>
        <v>#REF!</v>
      </c>
      <c r="AA15" s="179" t="e">
        <f ca="1">IF($C15=$D$2,#REF!*AA$2,IF($C15=$D$3,#REF!*AA$3,IF($C15=$D$4,#REF!*AA$4,IF($C15=$D$5,#REF!*AA$5,0))))</f>
        <v>#REF!</v>
      </c>
      <c r="AB15" s="179" t="e">
        <f ca="1">IF($C15=$D$2,#REF!*AB$2,IF($C15=$D$3,#REF!*AB$3,IF($C15=$D$4,#REF!*AB$4,IF($C15=$D$5,#REF!*AB$5,0))))</f>
        <v>#REF!</v>
      </c>
      <c r="AC15" s="179" t="e">
        <f ca="1">IF($C15=$D$2,#REF!*AC$2,IF($C15=$D$3,#REF!*AC$3,IF($C15=$D$4,#REF!*AC$4,IF($C15=$D$5,#REF!*AC$5,0))))</f>
        <v>#REF!</v>
      </c>
      <c r="AD15" s="179" t="e">
        <f ca="1">IF($C15=$D$2,#REF!*AD$2,IF($C15=$D$3,#REF!*AD$3,IF($C15=$D$4,#REF!*AD$4,IF($C15=$D$5,#REF!*AD$5,0))))</f>
        <v>#REF!</v>
      </c>
      <c r="AE15" s="179" t="e">
        <f ca="1">IF($C15=$D$2,#REF!*AE$2,IF($C15=$D$3,#REF!*AE$3,IF($C15=$D$4,#REF!*AE$4,IF($C15=$D$5,#REF!*AE$5,0))))</f>
        <v>#REF!</v>
      </c>
      <c r="AF15" s="179" t="e">
        <f ca="1">IF($C15=$D$2,#REF!*AF$2,IF($C15=$D$3,#REF!*AF$3,IF($C15=$D$4,#REF!*AF$4,IF($C15=$D$5,#REF!*AF$5,0))))</f>
        <v>#REF!</v>
      </c>
      <c r="AG15" s="179" t="e">
        <f ca="1">IF($C15=$D$2,#REF!*AG$2,IF($C15=$D$3,#REF!*AG$3,IF($C15=$D$4,#REF!*AG$4,IF($C15=$D$5,#REF!*AG$5,0))))</f>
        <v>#REF!</v>
      </c>
      <c r="AH15" s="179" t="e">
        <f ca="1">IF($C15=$D$2,#REF!*AH$2,IF($C15=$D$3,#REF!*AH$3,IF($C15=$D$4,#REF!*AH$4,IF($C15=$D$5,#REF!*AH$5,0))))</f>
        <v>#REF!</v>
      </c>
      <c r="AI15" s="179" t="e">
        <f ca="1">IF($C15=$D$2,#REF!*AI$2,IF($C15=$D$3,#REF!*AI$3,IF($C15=$D$4,#REF!*AI$4,IF($C15=$D$5,#REF!*AI$5,0))))</f>
        <v>#REF!</v>
      </c>
      <c r="AJ15" s="179" t="e">
        <f ca="1">IF($C15=$D$2,#REF!*AJ$2,IF($C15=$D$3,#REF!*AJ$3,IF($C15=$D$4,#REF!*AJ$4,IF($C15=$D$5,#REF!*AJ$5,0))))</f>
        <v>#REF!</v>
      </c>
      <c r="AK15" s="179" t="e">
        <f ca="1">IF($C15=$D$2,#REF!*AK$2,IF($C15=$D$3,#REF!*AK$3,IF($C15=$D$4,#REF!*AK$4,IF($C15=$D$5,#REF!*AK$5,0))))</f>
        <v>#REF!</v>
      </c>
      <c r="AL15" s="179" t="e">
        <f ca="1">IF($C15=$D$2,#REF!*AL$2,IF($C15=$D$3,#REF!*AL$3,IF($C15=$D$4,#REF!*AL$4,IF($C15=$D$5,#REF!*AL$5,0))))</f>
        <v>#REF!</v>
      </c>
      <c r="AM15" s="179" t="e">
        <f ca="1">IF($C15=$D$2,#REF!*AM$2,IF($C15=$D$3,#REF!*AM$3,IF($C15=$D$4,#REF!*AM$4,IF($C15=$D$5,#REF!*AM$5,0))))</f>
        <v>#REF!</v>
      </c>
    </row>
    <row r="16" spans="1:39">
      <c r="A16" s="166" t="str">
        <f ca="1">IFERROR(__xludf.DUMMYFUNCTION("""COMPUTED_VALUE"""),"Oscar Jose Loor Basurto")</f>
        <v>Oscar Jose Loor Basurto</v>
      </c>
      <c r="B16" s="167" t="str">
        <f ca="1">IFERROR(__xludf.DUMMYFUNCTION("""COMPUTED_VALUE"""),"PJB0702")</f>
        <v>PJB0702</v>
      </c>
      <c r="C16" s="168">
        <f ca="1">IFERROR(__xludf.DUMMYFUNCTION("""COMPUTED_VALUE"""),4)</f>
        <v>4</v>
      </c>
      <c r="D16" s="178" t="e">
        <f t="shared" ca="1" si="0"/>
        <v>#REF!</v>
      </c>
      <c r="E16" s="179" t="e">
        <f ca="1">IF($C16=$D$2,#REF!*E$2,IF($C16=$D$3,#REF!*E$3,IF($C16=$D$4,#REF!*E$4,IF($C16=$D$5,#REF!*E$5,0))))</f>
        <v>#REF!</v>
      </c>
      <c r="F16" s="179" t="e">
        <f ca="1">IF($C16=$D$2,#REF!*F$2,IF($C16=$D$3,#REF!*F$3,IF($C16=$D$4,#REF!*F$4,IF($C16=$D$5,#REF!*F$5,0))))</f>
        <v>#REF!</v>
      </c>
      <c r="G16" s="179" t="e">
        <f ca="1">IF($C16=$D$2,#REF!*G$2,IF($C16=$D$3,#REF!*G$3,IF($C16=$D$4,#REF!*G$4,IF($C16=$D$5,#REF!*G$5,0))))</f>
        <v>#REF!</v>
      </c>
      <c r="H16" s="179" t="e">
        <f ca="1">IF($C16=$D$2,#REF!*H$2,IF($C16=$D$3,#REF!*H$3,IF($C16=$D$4,#REF!*H$4,IF($C16=$D$5,#REF!*H$5,0))))</f>
        <v>#REF!</v>
      </c>
      <c r="I16" s="179" t="e">
        <f ca="1">IF($C16=$D$2,#REF!*I$2,IF($C16=$D$3,#REF!*I$3,IF($C16=$D$4,#REF!*I$4,IF($C16=$D$5,#REF!*I$5,0))))</f>
        <v>#REF!</v>
      </c>
      <c r="J16" s="179" t="e">
        <f ca="1">IF($C16=$D$2,#REF!*J$2,IF($C16=$D$3,#REF!*J$3,IF($C16=$D$4,#REF!*J$4,IF($C16=$D$5,#REF!*J$5,0))))</f>
        <v>#REF!</v>
      </c>
      <c r="K16" s="179" t="e">
        <f ca="1">IF($C16=$D$2,#REF!*K$2,IF($C16=$D$3,#REF!*K$3,IF($C16=$D$4,#REF!*K$4,IF($C16=$D$5,#REF!*K$5,0))))</f>
        <v>#REF!</v>
      </c>
      <c r="L16" s="179" t="e">
        <f ca="1">IF($C16=$D$2,#REF!*L$2,IF($C16=$D$3,#REF!*L$3,IF($C16=$D$4,#REF!*L$4,IF($C16=$D$5,#REF!*L$5,0))))</f>
        <v>#REF!</v>
      </c>
      <c r="M16" s="179" t="e">
        <f ca="1">IF($C16=$D$2,#REF!*M$2,IF($C16=$D$3,#REF!*M$3,IF($C16=$D$4,#REF!*M$4,IF($C16=$D$5,#REF!*M$5,0))))</f>
        <v>#REF!</v>
      </c>
      <c r="N16" s="179" t="e">
        <f ca="1">IF($C16=$D$2,#REF!*N$2,IF($C16=$D$3,#REF!*N$3,IF($C16=$D$4,#REF!*N$4,IF($C16=$D$5,#REF!*N$5,0))))</f>
        <v>#REF!</v>
      </c>
      <c r="O16" s="179" t="e">
        <f ca="1">IF($C16=$D$2,#REF!*O$2,IF($C16=$D$3,#REF!*O$3,IF($C16=$D$4,#REF!*O$4,IF($C16=$D$5,#REF!*O$5,0))))</f>
        <v>#REF!</v>
      </c>
      <c r="P16" s="179" t="e">
        <f ca="1">IF($C16=$D$2,#REF!*P$2,IF($C16=$D$3,#REF!*P$3,IF($C16=$D$4,#REF!*P$4,IF($C16=$D$5,#REF!*P$5,0))))</f>
        <v>#REF!</v>
      </c>
      <c r="Q16" s="179" t="e">
        <f ca="1">IF($C16=$D$2,#REF!*Q$2,IF($C16=$D$3,#REF!*Q$3,IF($C16=$D$4,#REF!*Q$4,IF($C16=$D$5,#REF!*Q$5,0))))</f>
        <v>#REF!</v>
      </c>
      <c r="R16" s="179" t="e">
        <f ca="1">IF($C16=$D$2,#REF!*R$2,IF($C16=$D$3,#REF!*R$3,IF($C16=$D$4,#REF!*R$4,IF($C16=$D$5,#REF!*R$5,0))))</f>
        <v>#REF!</v>
      </c>
      <c r="S16" s="179" t="e">
        <f ca="1">IF($C16=$D$2,#REF!*S$2,IF($C16=$D$3,#REF!*S$3,IF($C16=$D$4,#REF!*S$4,IF($C16=$D$5,#REF!*S$5,0))))</f>
        <v>#REF!</v>
      </c>
      <c r="T16" s="179" t="e">
        <f ca="1">IF($C16=$D$2,#REF!*T$2,IF($C16=$D$3,#REF!*T$3,IF($C16=$D$4,#REF!*T$4,IF($C16=$D$5,#REF!*T$5,0))))</f>
        <v>#REF!</v>
      </c>
      <c r="U16" s="179" t="e">
        <f ca="1">IF($C16=$D$2,#REF!*U$2,IF($C16=$D$3,#REF!*U$3,IF($C16=$D$4,#REF!*U$4,IF($C16=$D$5,#REF!*U$5,0))))</f>
        <v>#REF!</v>
      </c>
      <c r="V16" s="179" t="e">
        <f ca="1">IF($C16=$D$2,#REF!*V$2,IF($C16=$D$3,#REF!*V$3,IF($C16=$D$4,#REF!*V$4,IF($C16=$D$5,#REF!*V$5,0))))</f>
        <v>#REF!</v>
      </c>
      <c r="W16" s="179" t="e">
        <f ca="1">IF($C16=$D$2,#REF!*W$2,IF($C16=$D$3,#REF!*W$3,IF($C16=$D$4,#REF!*W$4,IF($C16=$D$5,#REF!*W$5,0))))</f>
        <v>#REF!</v>
      </c>
      <c r="X16" s="179" t="e">
        <f ca="1">IF($C16=$D$2,#REF!*X$2,IF($C16=$D$3,#REF!*X$3,IF($C16=$D$4,#REF!*X$4,IF($C16=$D$5,#REF!*X$5,0))))</f>
        <v>#REF!</v>
      </c>
      <c r="Y16" s="179" t="e">
        <f ca="1">IF($C16=$D$2,#REF!*Y$2,IF($C16=$D$3,#REF!*Y$3,IF($C16=$D$4,#REF!*Y$4,IF($C16=$D$5,#REF!*Y$5,0))))</f>
        <v>#REF!</v>
      </c>
      <c r="Z16" s="179" t="e">
        <f ca="1">IF($C16=$D$2,#REF!*Z$2,IF($C16=$D$3,#REF!*Z$3,IF($C16=$D$4,#REF!*Z$4,IF($C16=$D$5,#REF!*Z$5,0))))</f>
        <v>#REF!</v>
      </c>
      <c r="AA16" s="179" t="e">
        <f ca="1">IF($C16=$D$2,#REF!*AA$2,IF($C16=$D$3,#REF!*AA$3,IF($C16=$D$4,#REF!*AA$4,IF($C16=$D$5,#REF!*AA$5,0))))</f>
        <v>#REF!</v>
      </c>
      <c r="AB16" s="179" t="e">
        <f ca="1">IF($C16=$D$2,#REF!*AB$2,IF($C16=$D$3,#REF!*AB$3,IF($C16=$D$4,#REF!*AB$4,IF($C16=$D$5,#REF!*AB$5,0))))</f>
        <v>#REF!</v>
      </c>
      <c r="AC16" s="179" t="e">
        <f ca="1">IF($C16=$D$2,#REF!*AC$2,IF($C16=$D$3,#REF!*AC$3,IF($C16=$D$4,#REF!*AC$4,IF($C16=$D$5,#REF!*AC$5,0))))</f>
        <v>#REF!</v>
      </c>
      <c r="AD16" s="179" t="e">
        <f ca="1">IF($C16=$D$2,#REF!*AD$2,IF($C16=$D$3,#REF!*AD$3,IF($C16=$D$4,#REF!*AD$4,IF($C16=$D$5,#REF!*AD$5,0))))</f>
        <v>#REF!</v>
      </c>
      <c r="AE16" s="179" t="e">
        <f ca="1">IF($C16=$D$2,#REF!*AE$2,IF($C16=$D$3,#REF!*AE$3,IF($C16=$D$4,#REF!*AE$4,IF($C16=$D$5,#REF!*AE$5,0))))</f>
        <v>#REF!</v>
      </c>
      <c r="AF16" s="179" t="e">
        <f ca="1">IF($C16=$D$2,#REF!*AF$2,IF($C16=$D$3,#REF!*AF$3,IF($C16=$D$4,#REF!*AF$4,IF($C16=$D$5,#REF!*AF$5,0))))</f>
        <v>#REF!</v>
      </c>
      <c r="AG16" s="179" t="e">
        <f ca="1">IF($C16=$D$2,#REF!*AG$2,IF($C16=$D$3,#REF!*AG$3,IF($C16=$D$4,#REF!*AG$4,IF($C16=$D$5,#REF!*AG$5,0))))</f>
        <v>#REF!</v>
      </c>
      <c r="AH16" s="179" t="e">
        <f ca="1">IF($C16=$D$2,#REF!*AH$2,IF($C16=$D$3,#REF!*AH$3,IF($C16=$D$4,#REF!*AH$4,IF($C16=$D$5,#REF!*AH$5,0))))</f>
        <v>#REF!</v>
      </c>
      <c r="AI16" s="179" t="e">
        <f ca="1">IF($C16=$D$2,#REF!*AI$2,IF($C16=$D$3,#REF!*AI$3,IF($C16=$D$4,#REF!*AI$4,IF($C16=$D$5,#REF!*AI$5,0))))</f>
        <v>#REF!</v>
      </c>
      <c r="AJ16" s="179" t="e">
        <f ca="1">IF($C16=$D$2,#REF!*AJ$2,IF($C16=$D$3,#REF!*AJ$3,IF($C16=$D$4,#REF!*AJ$4,IF($C16=$D$5,#REF!*AJ$5,0))))</f>
        <v>#REF!</v>
      </c>
      <c r="AK16" s="179" t="e">
        <f ca="1">IF($C16=$D$2,#REF!*AK$2,IF($C16=$D$3,#REF!*AK$3,IF($C16=$D$4,#REF!*AK$4,IF($C16=$D$5,#REF!*AK$5,0))))</f>
        <v>#REF!</v>
      </c>
      <c r="AL16" s="179" t="e">
        <f ca="1">IF($C16=$D$2,#REF!*AL$2,IF($C16=$D$3,#REF!*AL$3,IF($C16=$D$4,#REF!*AL$4,IF($C16=$D$5,#REF!*AL$5,0))))</f>
        <v>#REF!</v>
      </c>
      <c r="AM16" s="179" t="e">
        <f ca="1">IF($C16=$D$2,#REF!*AM$2,IF($C16=$D$3,#REF!*AM$3,IF($C16=$D$4,#REF!*AM$4,IF($C16=$D$5,#REF!*AM$5,0))))</f>
        <v>#REF!</v>
      </c>
    </row>
    <row r="17" spans="1:39">
      <c r="A17" s="166" t="str">
        <f ca="1">IFERROR(__xludf.DUMMYFUNCTION("""COMPUTED_VALUE"""),"Angulo Saltos Marlon Fabian")</f>
        <v>Angulo Saltos Marlon Fabian</v>
      </c>
      <c r="B17" s="167" t="str">
        <f ca="1">IFERROR(__xludf.DUMMYFUNCTION("""COMPUTED_VALUE"""),"GKX0511")</f>
        <v>GKX0511</v>
      </c>
      <c r="C17" s="168">
        <f ca="1">IFERROR(__xludf.DUMMYFUNCTION("""COMPUTED_VALUE"""),4)</f>
        <v>4</v>
      </c>
      <c r="D17" s="178" t="e">
        <f t="shared" ca="1" si="0"/>
        <v>#REF!</v>
      </c>
      <c r="E17" s="179" t="e">
        <f ca="1">IF($C17=$D$2,#REF!*E$2,IF($C17=$D$3,#REF!*E$3,IF($C17=$D$4,#REF!*E$4,IF($C17=$D$5,#REF!*E$5,0))))</f>
        <v>#REF!</v>
      </c>
      <c r="F17" s="179" t="e">
        <f ca="1">IF($C17=$D$2,#REF!*F$2,IF($C17=$D$3,#REF!*F$3,IF($C17=$D$4,#REF!*F$4,IF($C17=$D$5,#REF!*F$5,0))))</f>
        <v>#REF!</v>
      </c>
      <c r="G17" s="179" t="e">
        <f ca="1">IF($C17=$D$2,#REF!*G$2,IF($C17=$D$3,#REF!*G$3,IF($C17=$D$4,#REF!*G$4,IF($C17=$D$5,#REF!*G$5,0))))</f>
        <v>#REF!</v>
      </c>
      <c r="H17" s="179" t="e">
        <f ca="1">IF($C17=$D$2,#REF!*H$2,IF($C17=$D$3,#REF!*H$3,IF($C17=$D$4,#REF!*H$4,IF($C17=$D$5,#REF!*H$5,0))))</f>
        <v>#REF!</v>
      </c>
      <c r="I17" s="179" t="e">
        <f ca="1">IF($C17=$D$2,#REF!*I$2,IF($C17=$D$3,#REF!*I$3,IF($C17=$D$4,#REF!*I$4,IF($C17=$D$5,#REF!*I$5,0))))</f>
        <v>#REF!</v>
      </c>
      <c r="J17" s="179" t="e">
        <f ca="1">IF($C17=$D$2,#REF!*J$2,IF($C17=$D$3,#REF!*J$3,IF($C17=$D$4,#REF!*J$4,IF($C17=$D$5,#REF!*J$5,0))))</f>
        <v>#REF!</v>
      </c>
      <c r="K17" s="179" t="e">
        <f ca="1">IF($C17=$D$2,#REF!*K$2,IF($C17=$D$3,#REF!*K$3,IF($C17=$D$4,#REF!*K$4,IF($C17=$D$5,#REF!*K$5,0))))</f>
        <v>#REF!</v>
      </c>
      <c r="L17" s="179" t="e">
        <f ca="1">IF($C17=$D$2,#REF!*L$2,IF($C17=$D$3,#REF!*L$3,IF($C17=$D$4,#REF!*L$4,IF($C17=$D$5,#REF!*L$5,0))))</f>
        <v>#REF!</v>
      </c>
      <c r="M17" s="179" t="e">
        <f ca="1">IF($C17=$D$2,#REF!*M$2,IF($C17=$D$3,#REF!*M$3,IF($C17=$D$4,#REF!*M$4,IF($C17=$D$5,#REF!*M$5,0))))</f>
        <v>#REF!</v>
      </c>
      <c r="N17" s="179" t="e">
        <f ca="1">IF($C17=$D$2,#REF!*N$2,IF($C17=$D$3,#REF!*N$3,IF($C17=$D$4,#REF!*N$4,IF($C17=$D$5,#REF!*N$5,0))))</f>
        <v>#REF!</v>
      </c>
      <c r="O17" s="179" t="e">
        <f ca="1">IF($C17=$D$2,#REF!*O$2,IF($C17=$D$3,#REF!*O$3,IF($C17=$D$4,#REF!*O$4,IF($C17=$D$5,#REF!*O$5,0))))</f>
        <v>#REF!</v>
      </c>
      <c r="P17" s="179" t="e">
        <f ca="1">IF($C17=$D$2,#REF!*P$2,IF($C17=$D$3,#REF!*P$3,IF($C17=$D$4,#REF!*P$4,IF($C17=$D$5,#REF!*P$5,0))))</f>
        <v>#REF!</v>
      </c>
      <c r="Q17" s="179" t="e">
        <f ca="1">IF($C17=$D$2,#REF!*Q$2,IF($C17=$D$3,#REF!*Q$3,IF($C17=$D$4,#REF!*Q$4,IF($C17=$D$5,#REF!*Q$5,0))))</f>
        <v>#REF!</v>
      </c>
      <c r="R17" s="179" t="e">
        <f ca="1">IF($C17=$D$2,#REF!*R$2,IF($C17=$D$3,#REF!*R$3,IF($C17=$D$4,#REF!*R$4,IF($C17=$D$5,#REF!*R$5,0))))</f>
        <v>#REF!</v>
      </c>
      <c r="S17" s="179" t="e">
        <f ca="1">IF($C17=$D$2,#REF!*S$2,IF($C17=$D$3,#REF!*S$3,IF($C17=$D$4,#REF!*S$4,IF($C17=$D$5,#REF!*S$5,0))))</f>
        <v>#REF!</v>
      </c>
      <c r="T17" s="179" t="e">
        <f ca="1">IF($C17=$D$2,#REF!*T$2,IF($C17=$D$3,#REF!*T$3,IF($C17=$D$4,#REF!*T$4,IF($C17=$D$5,#REF!*T$5,0))))</f>
        <v>#REF!</v>
      </c>
      <c r="U17" s="179" t="e">
        <f ca="1">IF($C17=$D$2,#REF!*U$2,IF($C17=$D$3,#REF!*U$3,IF($C17=$D$4,#REF!*U$4,IF($C17=$D$5,#REF!*U$5,0))))</f>
        <v>#REF!</v>
      </c>
      <c r="V17" s="179" t="e">
        <f ca="1">IF($C17=$D$2,#REF!*V$2,IF($C17=$D$3,#REF!*V$3,IF($C17=$D$4,#REF!*V$4,IF($C17=$D$5,#REF!*V$5,0))))</f>
        <v>#REF!</v>
      </c>
      <c r="W17" s="179" t="e">
        <f ca="1">IF($C17=$D$2,#REF!*W$2,IF($C17=$D$3,#REF!*W$3,IF($C17=$D$4,#REF!*W$4,IF($C17=$D$5,#REF!*W$5,0))))</f>
        <v>#REF!</v>
      </c>
      <c r="X17" s="179" t="e">
        <f ca="1">IF($C17=$D$2,#REF!*X$2,IF($C17=$D$3,#REF!*X$3,IF($C17=$D$4,#REF!*X$4,IF($C17=$D$5,#REF!*X$5,0))))</f>
        <v>#REF!</v>
      </c>
      <c r="Y17" s="179" t="e">
        <f ca="1">IF($C17=$D$2,#REF!*Y$2,IF($C17=$D$3,#REF!*Y$3,IF($C17=$D$4,#REF!*Y$4,IF($C17=$D$5,#REF!*Y$5,0))))</f>
        <v>#REF!</v>
      </c>
      <c r="Z17" s="179" t="e">
        <f ca="1">IF($C17=$D$2,#REF!*Z$2,IF($C17=$D$3,#REF!*Z$3,IF($C17=$D$4,#REF!*Z$4,IF($C17=$D$5,#REF!*Z$5,0))))</f>
        <v>#REF!</v>
      </c>
      <c r="AA17" s="179" t="e">
        <f ca="1">IF($C17=$D$2,#REF!*AA$2,IF($C17=$D$3,#REF!*AA$3,IF($C17=$D$4,#REF!*AA$4,IF($C17=$D$5,#REF!*AA$5,0))))</f>
        <v>#REF!</v>
      </c>
      <c r="AB17" s="179" t="e">
        <f ca="1">IF($C17=$D$2,#REF!*AB$2,IF($C17=$D$3,#REF!*AB$3,IF($C17=$D$4,#REF!*AB$4,IF($C17=$D$5,#REF!*AB$5,0))))</f>
        <v>#REF!</v>
      </c>
      <c r="AC17" s="179" t="e">
        <f ca="1">IF($C17=$D$2,#REF!*AC$2,IF($C17=$D$3,#REF!*AC$3,IF($C17=$D$4,#REF!*AC$4,IF($C17=$D$5,#REF!*AC$5,0))))</f>
        <v>#REF!</v>
      </c>
      <c r="AD17" s="179" t="e">
        <f ca="1">IF($C17=$D$2,#REF!*AD$2,IF($C17=$D$3,#REF!*AD$3,IF($C17=$D$4,#REF!*AD$4,IF($C17=$D$5,#REF!*AD$5,0))))</f>
        <v>#REF!</v>
      </c>
      <c r="AE17" s="179" t="e">
        <f ca="1">IF($C17=$D$2,#REF!*AE$2,IF($C17=$D$3,#REF!*AE$3,IF($C17=$D$4,#REF!*AE$4,IF($C17=$D$5,#REF!*AE$5,0))))</f>
        <v>#REF!</v>
      </c>
      <c r="AF17" s="179" t="e">
        <f ca="1">IF($C17=$D$2,#REF!*AF$2,IF($C17=$D$3,#REF!*AF$3,IF($C17=$D$4,#REF!*AF$4,IF($C17=$D$5,#REF!*AF$5,0))))</f>
        <v>#REF!</v>
      </c>
      <c r="AG17" s="179" t="e">
        <f ca="1">IF($C17=$D$2,#REF!*AG$2,IF($C17=$D$3,#REF!*AG$3,IF($C17=$D$4,#REF!*AG$4,IF($C17=$D$5,#REF!*AG$5,0))))</f>
        <v>#REF!</v>
      </c>
      <c r="AH17" s="179" t="e">
        <f ca="1">IF($C17=$D$2,#REF!*AH$2,IF($C17=$D$3,#REF!*AH$3,IF($C17=$D$4,#REF!*AH$4,IF($C17=$D$5,#REF!*AH$5,0))))</f>
        <v>#REF!</v>
      </c>
      <c r="AI17" s="179" t="e">
        <f ca="1">IF($C17=$D$2,#REF!*AI$2,IF($C17=$D$3,#REF!*AI$3,IF($C17=$D$4,#REF!*AI$4,IF($C17=$D$5,#REF!*AI$5,0))))</f>
        <v>#REF!</v>
      </c>
      <c r="AJ17" s="179" t="e">
        <f ca="1">IF($C17=$D$2,#REF!*AJ$2,IF($C17=$D$3,#REF!*AJ$3,IF($C17=$D$4,#REF!*AJ$4,IF($C17=$D$5,#REF!*AJ$5,0))))</f>
        <v>#REF!</v>
      </c>
      <c r="AK17" s="179" t="e">
        <f ca="1">IF($C17=$D$2,#REF!*AK$2,IF($C17=$D$3,#REF!*AK$3,IF($C17=$D$4,#REF!*AK$4,IF($C17=$D$5,#REF!*AK$5,0))))</f>
        <v>#REF!</v>
      </c>
      <c r="AL17" s="179" t="e">
        <f ca="1">IF($C17=$D$2,#REF!*AL$2,IF($C17=$D$3,#REF!*AL$3,IF($C17=$D$4,#REF!*AL$4,IF($C17=$D$5,#REF!*AL$5,0))))</f>
        <v>#REF!</v>
      </c>
      <c r="AM17" s="179" t="e">
        <f ca="1">IF($C17=$D$2,#REF!*AM$2,IF($C17=$D$3,#REF!*AM$3,IF($C17=$D$4,#REF!*AM$4,IF($C17=$D$5,#REF!*AM$5,0))))</f>
        <v>#REF!</v>
      </c>
    </row>
    <row r="18" spans="1:39">
      <c r="A18" s="166" t="str">
        <f ca="1">IFERROR(__xludf.DUMMYFUNCTION("""COMPUTED_VALUE"""),"Enner Eliezer Cevallos Burgos")</f>
        <v>Enner Eliezer Cevallos Burgos</v>
      </c>
      <c r="B18" s="167" t="str">
        <f ca="1">IFERROR(__xludf.DUMMYFUNCTION("""COMPUTED_VALUE"""),"PZI0105")</f>
        <v>PZI0105</v>
      </c>
      <c r="C18" s="168">
        <f ca="1">IFERROR(__xludf.DUMMYFUNCTION("""COMPUTED_VALUE"""),5)</f>
        <v>5</v>
      </c>
      <c r="D18" s="178" t="e">
        <f t="shared" ca="1" si="0"/>
        <v>#REF!</v>
      </c>
      <c r="E18" s="179" t="e">
        <f ca="1">IF($C18=$D$2,#REF!*E$2,IF($C18=$D$3,#REF!*E$3,IF($C18=$D$4,#REF!*E$4,IF($C18=$D$5,#REF!*E$5,0))))</f>
        <v>#REF!</v>
      </c>
      <c r="F18" s="179" t="e">
        <f ca="1">IF($C18=$D$2,#REF!*F$2,IF($C18=$D$3,#REF!*F$3,IF($C18=$D$4,#REF!*F$4,IF($C18=$D$5,#REF!*F$5,0))))</f>
        <v>#REF!</v>
      </c>
      <c r="G18" s="179" t="e">
        <f ca="1">IF($C18=$D$2,#REF!*G$2,IF($C18=$D$3,#REF!*G$3,IF($C18=$D$4,#REF!*G$4,IF($C18=$D$5,#REF!*G$5,0))))</f>
        <v>#REF!</v>
      </c>
      <c r="H18" s="179" t="e">
        <f ca="1">IF($C18=$D$2,#REF!*H$2,IF($C18=$D$3,#REF!*H$3,IF($C18=$D$4,#REF!*H$4,IF($C18=$D$5,#REF!*H$5,0))))</f>
        <v>#REF!</v>
      </c>
      <c r="I18" s="179" t="e">
        <f ca="1">IF($C18=$D$2,#REF!*I$2,IF($C18=$D$3,#REF!*I$3,IF($C18=$D$4,#REF!*I$4,IF($C18=$D$5,#REF!*I$5,0))))</f>
        <v>#REF!</v>
      </c>
      <c r="J18" s="179" t="e">
        <f ca="1">IF($C18=$D$2,#REF!*J$2,IF($C18=$D$3,#REF!*J$3,IF($C18=$D$4,#REF!*J$4,IF($C18=$D$5,#REF!*J$5,0))))</f>
        <v>#REF!</v>
      </c>
      <c r="K18" s="179" t="e">
        <f ca="1">IF($C18=$D$2,#REF!*K$2,IF($C18=$D$3,#REF!*K$3,IF($C18=$D$4,#REF!*K$4,IF($C18=$D$5,#REF!*K$5,0))))</f>
        <v>#REF!</v>
      </c>
      <c r="L18" s="179" t="e">
        <f ca="1">IF($C18=$D$2,#REF!*L$2,IF($C18=$D$3,#REF!*L$3,IF($C18=$D$4,#REF!*L$4,IF($C18=$D$5,#REF!*L$5,0))))</f>
        <v>#REF!</v>
      </c>
      <c r="M18" s="179" t="e">
        <f ca="1">IF($C18=$D$2,#REF!*M$2,IF($C18=$D$3,#REF!*M$3,IF($C18=$D$4,#REF!*M$4,IF($C18=$D$5,#REF!*M$5,0))))</f>
        <v>#REF!</v>
      </c>
      <c r="N18" s="179" t="e">
        <f ca="1">IF($C18=$D$2,#REF!*N$2,IF($C18=$D$3,#REF!*N$3,IF($C18=$D$4,#REF!*N$4,IF($C18=$D$5,#REF!*N$5,0))))</f>
        <v>#REF!</v>
      </c>
      <c r="O18" s="179" t="e">
        <f ca="1">IF($C18=$D$2,#REF!*O$2,IF($C18=$D$3,#REF!*O$3,IF($C18=$D$4,#REF!*O$4,IF($C18=$D$5,#REF!*O$5,0))))</f>
        <v>#REF!</v>
      </c>
      <c r="P18" s="179" t="e">
        <f ca="1">IF($C18=$D$2,#REF!*P$2,IF($C18=$D$3,#REF!*P$3,IF($C18=$D$4,#REF!*P$4,IF($C18=$D$5,#REF!*P$5,0))))</f>
        <v>#REF!</v>
      </c>
      <c r="Q18" s="179" t="e">
        <f ca="1">IF($C18=$D$2,#REF!*Q$2,IF($C18=$D$3,#REF!*Q$3,IF($C18=$D$4,#REF!*Q$4,IF($C18=$D$5,#REF!*Q$5,0))))</f>
        <v>#REF!</v>
      </c>
      <c r="R18" s="179" t="e">
        <f ca="1">IF($C18=$D$2,#REF!*R$2,IF($C18=$D$3,#REF!*R$3,IF($C18=$D$4,#REF!*R$4,IF($C18=$D$5,#REF!*R$5,0))))</f>
        <v>#REF!</v>
      </c>
      <c r="S18" s="179" t="e">
        <f ca="1">IF($C18=$D$2,#REF!*S$2,IF($C18=$D$3,#REF!*S$3,IF($C18=$D$4,#REF!*S$4,IF($C18=$D$5,#REF!*S$5,0))))</f>
        <v>#REF!</v>
      </c>
      <c r="T18" s="179" t="e">
        <f ca="1">IF($C18=$D$2,#REF!*T$2,IF($C18=$D$3,#REF!*T$3,IF($C18=$D$4,#REF!*T$4,IF($C18=$D$5,#REF!*T$5,0))))</f>
        <v>#REF!</v>
      </c>
      <c r="U18" s="179" t="e">
        <f ca="1">IF($C18=$D$2,#REF!*U$2,IF($C18=$D$3,#REF!*U$3,IF($C18=$D$4,#REF!*U$4,IF($C18=$D$5,#REF!*U$5,0))))</f>
        <v>#REF!</v>
      </c>
      <c r="V18" s="179" t="e">
        <f ca="1">IF($C18=$D$2,#REF!*V$2,IF($C18=$D$3,#REF!*V$3,IF($C18=$D$4,#REF!*V$4,IF($C18=$D$5,#REF!*V$5,0))))</f>
        <v>#REF!</v>
      </c>
      <c r="W18" s="179" t="e">
        <f ca="1">IF($C18=$D$2,#REF!*W$2,IF($C18=$D$3,#REF!*W$3,IF($C18=$D$4,#REF!*W$4,IF($C18=$D$5,#REF!*W$5,0))))</f>
        <v>#REF!</v>
      </c>
      <c r="X18" s="179" t="e">
        <f ca="1">IF($C18=$D$2,#REF!*X$2,IF($C18=$D$3,#REF!*X$3,IF($C18=$D$4,#REF!*X$4,IF($C18=$D$5,#REF!*X$5,0))))</f>
        <v>#REF!</v>
      </c>
      <c r="Y18" s="179" t="e">
        <f ca="1">IF($C18=$D$2,#REF!*Y$2,IF($C18=$D$3,#REF!*Y$3,IF($C18=$D$4,#REF!*Y$4,IF($C18=$D$5,#REF!*Y$5,0))))</f>
        <v>#REF!</v>
      </c>
      <c r="Z18" s="179" t="e">
        <f ca="1">IF($C18=$D$2,#REF!*Z$2,IF($C18=$D$3,#REF!*Z$3,IF($C18=$D$4,#REF!*Z$4,IF($C18=$D$5,#REF!*Z$5,0))))</f>
        <v>#REF!</v>
      </c>
      <c r="AA18" s="179" t="e">
        <f ca="1">IF($C18=$D$2,#REF!*AA$2,IF($C18=$D$3,#REF!*AA$3,IF($C18=$D$4,#REF!*AA$4,IF($C18=$D$5,#REF!*AA$5,0))))</f>
        <v>#REF!</v>
      </c>
      <c r="AB18" s="179" t="e">
        <f ca="1">IF($C18=$D$2,#REF!*AB$2,IF($C18=$D$3,#REF!*AB$3,IF($C18=$D$4,#REF!*AB$4,IF($C18=$D$5,#REF!*AB$5,0))))</f>
        <v>#REF!</v>
      </c>
      <c r="AC18" s="179" t="e">
        <f ca="1">IF($C18=$D$2,#REF!*AC$2,IF($C18=$D$3,#REF!*AC$3,IF($C18=$D$4,#REF!*AC$4,IF($C18=$D$5,#REF!*AC$5,0))))</f>
        <v>#REF!</v>
      </c>
      <c r="AD18" s="179" t="e">
        <f ca="1">IF($C18=$D$2,#REF!*AD$2,IF($C18=$D$3,#REF!*AD$3,IF($C18=$D$4,#REF!*AD$4,IF($C18=$D$5,#REF!*AD$5,0))))</f>
        <v>#REF!</v>
      </c>
      <c r="AE18" s="179" t="e">
        <f ca="1">IF($C18=$D$2,#REF!*AE$2,IF($C18=$D$3,#REF!*AE$3,IF($C18=$D$4,#REF!*AE$4,IF($C18=$D$5,#REF!*AE$5,0))))</f>
        <v>#REF!</v>
      </c>
      <c r="AF18" s="179" t="e">
        <f ca="1">IF($C18=$D$2,#REF!*AF$2,IF($C18=$D$3,#REF!*AF$3,IF($C18=$D$4,#REF!*AF$4,IF($C18=$D$5,#REF!*AF$5,0))))</f>
        <v>#REF!</v>
      </c>
      <c r="AG18" s="179" t="e">
        <f ca="1">IF($C18=$D$2,#REF!*AG$2,IF($C18=$D$3,#REF!*AG$3,IF($C18=$D$4,#REF!*AG$4,IF($C18=$D$5,#REF!*AG$5,0))))</f>
        <v>#REF!</v>
      </c>
      <c r="AH18" s="179" t="e">
        <f ca="1">IF($C18=$D$2,#REF!*AH$2,IF($C18=$D$3,#REF!*AH$3,IF($C18=$D$4,#REF!*AH$4,IF($C18=$D$5,#REF!*AH$5,0))))</f>
        <v>#REF!</v>
      </c>
      <c r="AI18" s="179" t="e">
        <f ca="1">IF($C18=$D$2,#REF!*AI$2,IF($C18=$D$3,#REF!*AI$3,IF($C18=$D$4,#REF!*AI$4,IF($C18=$D$5,#REF!*AI$5,0))))</f>
        <v>#REF!</v>
      </c>
      <c r="AJ18" s="179" t="e">
        <f ca="1">IF($C18=$D$2,#REF!*AJ$2,IF($C18=$D$3,#REF!*AJ$3,IF($C18=$D$4,#REF!*AJ$4,IF($C18=$D$5,#REF!*AJ$5,0))))</f>
        <v>#REF!</v>
      </c>
      <c r="AK18" s="179" t="e">
        <f ca="1">IF($C18=$D$2,#REF!*AK$2,IF($C18=$D$3,#REF!*AK$3,IF($C18=$D$4,#REF!*AK$4,IF($C18=$D$5,#REF!*AK$5,0))))</f>
        <v>#REF!</v>
      </c>
      <c r="AL18" s="179" t="e">
        <f ca="1">IF($C18=$D$2,#REF!*AL$2,IF($C18=$D$3,#REF!*AL$3,IF($C18=$D$4,#REF!*AL$4,IF($C18=$D$5,#REF!*AL$5,0))))</f>
        <v>#REF!</v>
      </c>
      <c r="AM18" s="179" t="e">
        <f ca="1">IF($C18=$D$2,#REF!*AM$2,IF($C18=$D$3,#REF!*AM$3,IF($C18=$D$4,#REF!*AM$4,IF($C18=$D$5,#REF!*AM$5,0))))</f>
        <v>#REF!</v>
      </c>
    </row>
    <row r="19" spans="1:39">
      <c r="A19" s="166" t="str">
        <f ca="1">IFERROR(__xludf.DUMMYFUNCTION("""COMPUTED_VALUE"""),"Luis Javier Jaramillo Vera")</f>
        <v>Luis Javier Jaramillo Vera</v>
      </c>
      <c r="B19" s="167" t="str">
        <f ca="1">IFERROR(__xludf.DUMMYFUNCTION("""COMPUTED_VALUE"""),"HAJ0694")</f>
        <v>HAJ0694</v>
      </c>
      <c r="C19" s="168">
        <f ca="1">IFERROR(__xludf.DUMMYFUNCTION("""COMPUTED_VALUE"""),5)</f>
        <v>5</v>
      </c>
      <c r="D19" s="178" t="e">
        <f t="shared" ca="1" si="0"/>
        <v>#REF!</v>
      </c>
      <c r="E19" s="179" t="e">
        <f ca="1">IF($C19=$D$2,#REF!*E$2,IF($C19=$D$3,#REF!*E$3,IF($C19=$D$4,#REF!*E$4,IF($C19=$D$5,#REF!*E$5,0))))</f>
        <v>#REF!</v>
      </c>
      <c r="F19" s="179" t="e">
        <f ca="1">IF($C19=$D$2,#REF!*F$2,IF($C19=$D$3,#REF!*F$3,IF($C19=$D$4,#REF!*F$4,IF($C19=$D$5,#REF!*F$5,0))))</f>
        <v>#REF!</v>
      </c>
      <c r="G19" s="179" t="e">
        <f ca="1">IF($C19=$D$2,#REF!*G$2,IF($C19=$D$3,#REF!*G$3,IF($C19=$D$4,#REF!*G$4,IF($C19=$D$5,#REF!*G$5,0))))</f>
        <v>#REF!</v>
      </c>
      <c r="H19" s="179" t="e">
        <f ca="1">IF($C19=$D$2,#REF!*H$2,IF($C19=$D$3,#REF!*H$3,IF($C19=$D$4,#REF!*H$4,IF($C19=$D$5,#REF!*H$5,0))))</f>
        <v>#REF!</v>
      </c>
      <c r="I19" s="179" t="e">
        <f ca="1">IF($C19=$D$2,#REF!*I$2,IF($C19=$D$3,#REF!*I$3,IF($C19=$D$4,#REF!*I$4,IF($C19=$D$5,#REF!*I$5,0))))</f>
        <v>#REF!</v>
      </c>
      <c r="J19" s="179" t="e">
        <f ca="1">IF($C19=$D$2,#REF!*J$2,IF($C19=$D$3,#REF!*J$3,IF($C19=$D$4,#REF!*J$4,IF($C19=$D$5,#REF!*J$5,0))))</f>
        <v>#REF!</v>
      </c>
      <c r="K19" s="179" t="e">
        <f ca="1">IF($C19=$D$2,#REF!*K$2,IF($C19=$D$3,#REF!*K$3,IF($C19=$D$4,#REF!*K$4,IF($C19=$D$5,#REF!*K$5,0))))</f>
        <v>#REF!</v>
      </c>
      <c r="L19" s="179" t="e">
        <f ca="1">IF($C19=$D$2,#REF!*L$2,IF($C19=$D$3,#REF!*L$3,IF($C19=$D$4,#REF!*L$4,IF($C19=$D$5,#REF!*L$5,0))))</f>
        <v>#REF!</v>
      </c>
      <c r="M19" s="179" t="e">
        <f ca="1">IF($C19=$D$2,#REF!*M$2,IF($C19=$D$3,#REF!*M$3,IF($C19=$D$4,#REF!*M$4,IF($C19=$D$5,#REF!*M$5,0))))</f>
        <v>#REF!</v>
      </c>
      <c r="N19" s="179" t="e">
        <f ca="1">IF($C19=$D$2,#REF!*N$2,IF($C19=$D$3,#REF!*N$3,IF($C19=$D$4,#REF!*N$4,IF($C19=$D$5,#REF!*N$5,0))))</f>
        <v>#REF!</v>
      </c>
      <c r="O19" s="179" t="e">
        <f ca="1">IF($C19=$D$2,#REF!*O$2,IF($C19=$D$3,#REF!*O$3,IF($C19=$D$4,#REF!*O$4,IF($C19=$D$5,#REF!*O$5,0))))</f>
        <v>#REF!</v>
      </c>
      <c r="P19" s="179" t="e">
        <f ca="1">IF($C19=$D$2,#REF!*P$2,IF($C19=$D$3,#REF!*P$3,IF($C19=$D$4,#REF!*P$4,IF($C19=$D$5,#REF!*P$5,0))))</f>
        <v>#REF!</v>
      </c>
      <c r="Q19" s="179" t="e">
        <f ca="1">IF($C19=$D$2,#REF!*Q$2,IF($C19=$D$3,#REF!*Q$3,IF($C19=$D$4,#REF!*Q$4,IF($C19=$D$5,#REF!*Q$5,0))))</f>
        <v>#REF!</v>
      </c>
      <c r="R19" s="179" t="e">
        <f ca="1">IF($C19=$D$2,#REF!*R$2,IF($C19=$D$3,#REF!*R$3,IF($C19=$D$4,#REF!*R$4,IF($C19=$D$5,#REF!*R$5,0))))</f>
        <v>#REF!</v>
      </c>
      <c r="S19" s="179" t="e">
        <f ca="1">IF($C19=$D$2,#REF!*S$2,IF($C19=$D$3,#REF!*S$3,IF($C19=$D$4,#REF!*S$4,IF($C19=$D$5,#REF!*S$5,0))))</f>
        <v>#REF!</v>
      </c>
      <c r="T19" s="179" t="e">
        <f ca="1">IF($C19=$D$2,#REF!*T$2,IF($C19=$D$3,#REF!*T$3,IF($C19=$D$4,#REF!*T$4,IF($C19=$D$5,#REF!*T$5,0))))</f>
        <v>#REF!</v>
      </c>
      <c r="U19" s="179" t="e">
        <f ca="1">IF($C19=$D$2,#REF!*U$2,IF($C19=$D$3,#REF!*U$3,IF($C19=$D$4,#REF!*U$4,IF($C19=$D$5,#REF!*U$5,0))))</f>
        <v>#REF!</v>
      </c>
      <c r="V19" s="179" t="e">
        <f ca="1">IF($C19=$D$2,#REF!*V$2,IF($C19=$D$3,#REF!*V$3,IF($C19=$D$4,#REF!*V$4,IF($C19=$D$5,#REF!*V$5,0))))</f>
        <v>#REF!</v>
      </c>
      <c r="W19" s="179" t="e">
        <f ca="1">IF($C19=$D$2,#REF!*W$2,IF($C19=$D$3,#REF!*W$3,IF($C19=$D$4,#REF!*W$4,IF($C19=$D$5,#REF!*W$5,0))))</f>
        <v>#REF!</v>
      </c>
      <c r="X19" s="179" t="e">
        <f ca="1">IF($C19=$D$2,#REF!*X$2,IF($C19=$D$3,#REF!*X$3,IF($C19=$D$4,#REF!*X$4,IF($C19=$D$5,#REF!*X$5,0))))</f>
        <v>#REF!</v>
      </c>
      <c r="Y19" s="179" t="e">
        <f ca="1">IF($C19=$D$2,#REF!*Y$2,IF($C19=$D$3,#REF!*Y$3,IF($C19=$D$4,#REF!*Y$4,IF($C19=$D$5,#REF!*Y$5,0))))</f>
        <v>#REF!</v>
      </c>
      <c r="Z19" s="179" t="e">
        <f ca="1">IF($C19=$D$2,#REF!*Z$2,IF($C19=$D$3,#REF!*Z$3,IF($C19=$D$4,#REF!*Z$4,IF($C19=$D$5,#REF!*Z$5,0))))</f>
        <v>#REF!</v>
      </c>
      <c r="AA19" s="179" t="e">
        <f ca="1">IF($C19=$D$2,#REF!*AA$2,IF($C19=$D$3,#REF!*AA$3,IF($C19=$D$4,#REF!*AA$4,IF($C19=$D$5,#REF!*AA$5,0))))</f>
        <v>#REF!</v>
      </c>
      <c r="AB19" s="179" t="e">
        <f ca="1">IF($C19=$D$2,#REF!*AB$2,IF($C19=$D$3,#REF!*AB$3,IF($C19=$D$4,#REF!*AB$4,IF($C19=$D$5,#REF!*AB$5,0))))</f>
        <v>#REF!</v>
      </c>
      <c r="AC19" s="179" t="e">
        <f ca="1">IF($C19=$D$2,#REF!*AC$2,IF($C19=$D$3,#REF!*AC$3,IF($C19=$D$4,#REF!*AC$4,IF($C19=$D$5,#REF!*AC$5,0))))</f>
        <v>#REF!</v>
      </c>
      <c r="AD19" s="179" t="e">
        <f ca="1">IF($C19=$D$2,#REF!*AD$2,IF($C19=$D$3,#REF!*AD$3,IF($C19=$D$4,#REF!*AD$4,IF($C19=$D$5,#REF!*AD$5,0))))</f>
        <v>#REF!</v>
      </c>
      <c r="AE19" s="179" t="e">
        <f ca="1">IF($C19=$D$2,#REF!*AE$2,IF($C19=$D$3,#REF!*AE$3,IF($C19=$D$4,#REF!*AE$4,IF($C19=$D$5,#REF!*AE$5,0))))</f>
        <v>#REF!</v>
      </c>
      <c r="AF19" s="179" t="e">
        <f ca="1">IF($C19=$D$2,#REF!*AF$2,IF($C19=$D$3,#REF!*AF$3,IF($C19=$D$4,#REF!*AF$4,IF($C19=$D$5,#REF!*AF$5,0))))</f>
        <v>#REF!</v>
      </c>
      <c r="AG19" s="179" t="e">
        <f ca="1">IF($C19=$D$2,#REF!*AG$2,IF($C19=$D$3,#REF!*AG$3,IF($C19=$D$4,#REF!*AG$4,IF($C19=$D$5,#REF!*AG$5,0))))</f>
        <v>#REF!</v>
      </c>
      <c r="AH19" s="179" t="e">
        <f ca="1">IF($C19=$D$2,#REF!*AH$2,IF($C19=$D$3,#REF!*AH$3,IF($C19=$D$4,#REF!*AH$4,IF($C19=$D$5,#REF!*AH$5,0))))</f>
        <v>#REF!</v>
      </c>
      <c r="AI19" s="179" t="e">
        <f ca="1">IF($C19=$D$2,#REF!*AI$2,IF($C19=$D$3,#REF!*AI$3,IF($C19=$D$4,#REF!*AI$4,IF($C19=$D$5,#REF!*AI$5,0))))</f>
        <v>#REF!</v>
      </c>
      <c r="AJ19" s="179" t="e">
        <f ca="1">IF($C19=$D$2,#REF!*AJ$2,IF($C19=$D$3,#REF!*AJ$3,IF($C19=$D$4,#REF!*AJ$4,IF($C19=$D$5,#REF!*AJ$5,0))))</f>
        <v>#REF!</v>
      </c>
      <c r="AK19" s="179" t="e">
        <f ca="1">IF($C19=$D$2,#REF!*AK$2,IF($C19=$D$3,#REF!*AK$3,IF($C19=$D$4,#REF!*AK$4,IF($C19=$D$5,#REF!*AK$5,0))))</f>
        <v>#REF!</v>
      </c>
      <c r="AL19" s="179" t="e">
        <f ca="1">IF($C19=$D$2,#REF!*AL$2,IF($C19=$D$3,#REF!*AL$3,IF($C19=$D$4,#REF!*AL$4,IF($C19=$D$5,#REF!*AL$5,0))))</f>
        <v>#REF!</v>
      </c>
      <c r="AM19" s="179" t="e">
        <f ca="1">IF($C19=$D$2,#REF!*AM$2,IF($C19=$D$3,#REF!*AM$3,IF($C19=$D$4,#REF!*AM$4,IF($C19=$D$5,#REF!*AM$5,0))))</f>
        <v>#REF!</v>
      </c>
    </row>
    <row r="20" spans="1:39">
      <c r="A20" s="166" t="str">
        <f ca="1">IFERROR(__xludf.DUMMYFUNCTION("""COMPUTED_VALUE"""),"Gabriel Rolando Muentes Cornejo")</f>
        <v>Gabriel Rolando Muentes Cornejo</v>
      </c>
      <c r="B20" s="167" t="str">
        <f ca="1">IFERROR(__xludf.DUMMYFUNCTION("""COMPUTED_VALUE"""),"BAC0784")</f>
        <v>BAC0784</v>
      </c>
      <c r="C20" s="168">
        <f ca="1">IFERROR(__xludf.DUMMYFUNCTION("""COMPUTED_VALUE"""),5)</f>
        <v>5</v>
      </c>
      <c r="D20" s="178" t="e">
        <f t="shared" ca="1" si="0"/>
        <v>#REF!</v>
      </c>
      <c r="E20" s="179" t="e">
        <f ca="1">IF($C20=$D$2,#REF!*E$2,IF($C20=$D$3,#REF!*E$3,IF($C20=$D$4,#REF!*E$4,IF($C20=$D$5,#REF!*E$5,0))))</f>
        <v>#REF!</v>
      </c>
      <c r="F20" s="179" t="e">
        <f ca="1">IF($C20=$D$2,#REF!*F$2,IF($C20=$D$3,#REF!*F$3,IF($C20=$D$4,#REF!*F$4,IF($C20=$D$5,#REF!*F$5,0))))</f>
        <v>#REF!</v>
      </c>
      <c r="G20" s="179" t="e">
        <f ca="1">IF($C20=$D$2,#REF!*G$2,IF($C20=$D$3,#REF!*G$3,IF($C20=$D$4,#REF!*G$4,IF($C20=$D$5,#REF!*G$5,0))))</f>
        <v>#REF!</v>
      </c>
      <c r="H20" s="179" t="e">
        <f ca="1">IF($C20=$D$2,#REF!*H$2,IF($C20=$D$3,#REF!*H$3,IF($C20=$D$4,#REF!*H$4,IF($C20=$D$5,#REF!*H$5,0))))</f>
        <v>#REF!</v>
      </c>
      <c r="I20" s="179" t="e">
        <f ca="1">IF($C20=$D$2,#REF!*I$2,IF($C20=$D$3,#REF!*I$3,IF($C20=$D$4,#REF!*I$4,IF($C20=$D$5,#REF!*I$5,0))))</f>
        <v>#REF!</v>
      </c>
      <c r="J20" s="179" t="e">
        <f ca="1">IF($C20=$D$2,#REF!*J$2,IF($C20=$D$3,#REF!*J$3,IF($C20=$D$4,#REF!*J$4,IF($C20=$D$5,#REF!*J$5,0))))</f>
        <v>#REF!</v>
      </c>
      <c r="K20" s="179" t="e">
        <f ca="1">IF($C20=$D$2,#REF!*K$2,IF($C20=$D$3,#REF!*K$3,IF($C20=$D$4,#REF!*K$4,IF($C20=$D$5,#REF!*K$5,0))))</f>
        <v>#REF!</v>
      </c>
      <c r="L20" s="179" t="e">
        <f ca="1">IF($C20=$D$2,#REF!*L$2,IF($C20=$D$3,#REF!*L$3,IF($C20=$D$4,#REF!*L$4,IF($C20=$D$5,#REF!*L$5,0))))</f>
        <v>#REF!</v>
      </c>
      <c r="M20" s="179" t="e">
        <f ca="1">IF($C20=$D$2,#REF!*M$2,IF($C20=$D$3,#REF!*M$3,IF($C20=$D$4,#REF!*M$4,IF($C20=$D$5,#REF!*M$5,0))))</f>
        <v>#REF!</v>
      </c>
      <c r="N20" s="179" t="e">
        <f ca="1">IF($C20=$D$2,#REF!*N$2,IF($C20=$D$3,#REF!*N$3,IF($C20=$D$4,#REF!*N$4,IF($C20=$D$5,#REF!*N$5,0))))</f>
        <v>#REF!</v>
      </c>
      <c r="O20" s="179" t="e">
        <f ca="1">IF($C20=$D$2,#REF!*O$2,IF($C20=$D$3,#REF!*O$3,IF($C20=$D$4,#REF!*O$4,IF($C20=$D$5,#REF!*O$5,0))))</f>
        <v>#REF!</v>
      </c>
      <c r="P20" s="179" t="e">
        <f ca="1">IF($C20=$D$2,#REF!*P$2,IF($C20=$D$3,#REF!*P$3,IF($C20=$D$4,#REF!*P$4,IF($C20=$D$5,#REF!*P$5,0))))</f>
        <v>#REF!</v>
      </c>
      <c r="Q20" s="179" t="e">
        <f ca="1">IF($C20=$D$2,#REF!*Q$2,IF($C20=$D$3,#REF!*Q$3,IF($C20=$D$4,#REF!*Q$4,IF($C20=$D$5,#REF!*Q$5,0))))</f>
        <v>#REF!</v>
      </c>
      <c r="R20" s="179" t="e">
        <f ca="1">IF($C20=$D$2,#REF!*R$2,IF($C20=$D$3,#REF!*R$3,IF($C20=$D$4,#REF!*R$4,IF($C20=$D$5,#REF!*R$5,0))))</f>
        <v>#REF!</v>
      </c>
      <c r="S20" s="179" t="e">
        <f ca="1">IF($C20=$D$2,#REF!*S$2,IF($C20=$D$3,#REF!*S$3,IF($C20=$D$4,#REF!*S$4,IF($C20=$D$5,#REF!*S$5,0))))</f>
        <v>#REF!</v>
      </c>
      <c r="T20" s="179" t="e">
        <f ca="1">IF($C20=$D$2,#REF!*T$2,IF($C20=$D$3,#REF!*T$3,IF($C20=$D$4,#REF!*T$4,IF($C20=$D$5,#REF!*T$5,0))))</f>
        <v>#REF!</v>
      </c>
      <c r="U20" s="179" t="e">
        <f ca="1">IF($C20=$D$2,#REF!*U$2,IF($C20=$D$3,#REF!*U$3,IF($C20=$D$4,#REF!*U$4,IF($C20=$D$5,#REF!*U$5,0))))</f>
        <v>#REF!</v>
      </c>
      <c r="V20" s="179" t="e">
        <f ca="1">IF($C20=$D$2,#REF!*V$2,IF($C20=$D$3,#REF!*V$3,IF($C20=$D$4,#REF!*V$4,IF($C20=$D$5,#REF!*V$5,0))))</f>
        <v>#REF!</v>
      </c>
      <c r="W20" s="179" t="e">
        <f ca="1">IF($C20=$D$2,#REF!*W$2,IF($C20=$D$3,#REF!*W$3,IF($C20=$D$4,#REF!*W$4,IF($C20=$D$5,#REF!*W$5,0))))</f>
        <v>#REF!</v>
      </c>
      <c r="X20" s="179" t="e">
        <f ca="1">IF($C20=$D$2,#REF!*X$2,IF($C20=$D$3,#REF!*X$3,IF($C20=$D$4,#REF!*X$4,IF($C20=$D$5,#REF!*X$5,0))))</f>
        <v>#REF!</v>
      </c>
      <c r="Y20" s="179" t="e">
        <f ca="1">IF($C20=$D$2,#REF!*Y$2,IF($C20=$D$3,#REF!*Y$3,IF($C20=$D$4,#REF!*Y$4,IF($C20=$D$5,#REF!*Y$5,0))))</f>
        <v>#REF!</v>
      </c>
      <c r="Z20" s="179" t="e">
        <f ca="1">IF($C20=$D$2,#REF!*Z$2,IF($C20=$D$3,#REF!*Z$3,IF($C20=$D$4,#REF!*Z$4,IF($C20=$D$5,#REF!*Z$5,0))))</f>
        <v>#REF!</v>
      </c>
      <c r="AA20" s="179" t="e">
        <f ca="1">IF($C20=$D$2,#REF!*AA$2,IF($C20=$D$3,#REF!*AA$3,IF($C20=$D$4,#REF!*AA$4,IF($C20=$D$5,#REF!*AA$5,0))))</f>
        <v>#REF!</v>
      </c>
      <c r="AB20" s="179" t="e">
        <f ca="1">IF($C20=$D$2,#REF!*AB$2,IF($C20=$D$3,#REF!*AB$3,IF($C20=$D$4,#REF!*AB$4,IF($C20=$D$5,#REF!*AB$5,0))))</f>
        <v>#REF!</v>
      </c>
      <c r="AC20" s="179" t="e">
        <f ca="1">IF($C20=$D$2,#REF!*AC$2,IF($C20=$D$3,#REF!*AC$3,IF($C20=$D$4,#REF!*AC$4,IF($C20=$D$5,#REF!*AC$5,0))))</f>
        <v>#REF!</v>
      </c>
      <c r="AD20" s="179" t="e">
        <f ca="1">IF($C20=$D$2,#REF!*AD$2,IF($C20=$D$3,#REF!*AD$3,IF($C20=$D$4,#REF!*AD$4,IF($C20=$D$5,#REF!*AD$5,0))))</f>
        <v>#REF!</v>
      </c>
      <c r="AE20" s="179" t="e">
        <f ca="1">IF($C20=$D$2,#REF!*AE$2,IF($C20=$D$3,#REF!*AE$3,IF($C20=$D$4,#REF!*AE$4,IF($C20=$D$5,#REF!*AE$5,0))))</f>
        <v>#REF!</v>
      </c>
      <c r="AF20" s="179" t="e">
        <f ca="1">IF($C20=$D$2,#REF!*AF$2,IF($C20=$D$3,#REF!*AF$3,IF($C20=$D$4,#REF!*AF$4,IF($C20=$D$5,#REF!*AF$5,0))))</f>
        <v>#REF!</v>
      </c>
      <c r="AG20" s="179" t="e">
        <f ca="1">IF($C20=$D$2,#REF!*AG$2,IF($C20=$D$3,#REF!*AG$3,IF($C20=$D$4,#REF!*AG$4,IF($C20=$D$5,#REF!*AG$5,0))))</f>
        <v>#REF!</v>
      </c>
      <c r="AH20" s="179" t="e">
        <f ca="1">IF($C20=$D$2,#REF!*AH$2,IF($C20=$D$3,#REF!*AH$3,IF($C20=$D$4,#REF!*AH$4,IF($C20=$D$5,#REF!*AH$5,0))))</f>
        <v>#REF!</v>
      </c>
      <c r="AI20" s="179" t="e">
        <f ca="1">IF($C20=$D$2,#REF!*AI$2,IF($C20=$D$3,#REF!*AI$3,IF($C20=$D$4,#REF!*AI$4,IF($C20=$D$5,#REF!*AI$5,0))))</f>
        <v>#REF!</v>
      </c>
      <c r="AJ20" s="179" t="e">
        <f ca="1">IF($C20=$D$2,#REF!*AJ$2,IF($C20=$D$3,#REF!*AJ$3,IF($C20=$D$4,#REF!*AJ$4,IF($C20=$D$5,#REF!*AJ$5,0))))</f>
        <v>#REF!</v>
      </c>
      <c r="AK20" s="179" t="e">
        <f ca="1">IF($C20=$D$2,#REF!*AK$2,IF($C20=$D$3,#REF!*AK$3,IF($C20=$D$4,#REF!*AK$4,IF($C20=$D$5,#REF!*AK$5,0))))</f>
        <v>#REF!</v>
      </c>
      <c r="AL20" s="179" t="e">
        <f ca="1">IF($C20=$D$2,#REF!*AL$2,IF($C20=$D$3,#REF!*AL$3,IF($C20=$D$4,#REF!*AL$4,IF($C20=$D$5,#REF!*AL$5,0))))</f>
        <v>#REF!</v>
      </c>
      <c r="AM20" s="179" t="e">
        <f ca="1">IF($C20=$D$2,#REF!*AM$2,IF($C20=$D$3,#REF!*AM$3,IF($C20=$D$4,#REF!*AM$4,IF($C20=$D$5,#REF!*AM$5,0))))</f>
        <v>#REF!</v>
      </c>
    </row>
    <row r="21" spans="1:39">
      <c r="A21" s="166" t="str">
        <f ca="1">IFERROR(__xludf.DUMMYFUNCTION("""COMPUTED_VALUE"""),"Nexar Celestino Vargas Intrigo")</f>
        <v>Nexar Celestino Vargas Intrigo</v>
      </c>
      <c r="B21" s="167" t="str">
        <f ca="1">IFERROR(__xludf.DUMMYFUNCTION("""COMPUTED_VALUE"""),"MAA4517")</f>
        <v>MAA4517</v>
      </c>
      <c r="C21" s="168">
        <f ca="1">IFERROR(__xludf.DUMMYFUNCTION("""COMPUTED_VALUE"""),5)</f>
        <v>5</v>
      </c>
      <c r="D21" s="178" t="e">
        <f t="shared" ca="1" si="0"/>
        <v>#REF!</v>
      </c>
      <c r="E21" s="179" t="e">
        <f ca="1">IF($C21=$D$2,#REF!*E$2,IF($C21=$D$3,#REF!*E$3,IF($C21=$D$4,#REF!*E$4,IF($C21=$D$5,#REF!*E$5,0))))</f>
        <v>#REF!</v>
      </c>
      <c r="F21" s="179" t="e">
        <f ca="1">IF($C21=$D$2,#REF!*F$2,IF($C21=$D$3,#REF!*F$3,IF($C21=$D$4,#REF!*F$4,IF($C21=$D$5,#REF!*F$5,0))))</f>
        <v>#REF!</v>
      </c>
      <c r="G21" s="179" t="e">
        <f ca="1">IF($C21=$D$2,#REF!*G$2,IF($C21=$D$3,#REF!*G$3,IF($C21=$D$4,#REF!*G$4,IF($C21=$D$5,#REF!*G$5,0))))</f>
        <v>#REF!</v>
      </c>
      <c r="H21" s="179" t="e">
        <f ca="1">IF($C21=$D$2,#REF!*H$2,IF($C21=$D$3,#REF!*H$3,IF($C21=$D$4,#REF!*H$4,IF($C21=$D$5,#REF!*H$5,0))))</f>
        <v>#REF!</v>
      </c>
      <c r="I21" s="179" t="e">
        <f ca="1">IF($C21=$D$2,#REF!*I$2,IF($C21=$D$3,#REF!*I$3,IF($C21=$D$4,#REF!*I$4,IF($C21=$D$5,#REF!*I$5,0))))</f>
        <v>#REF!</v>
      </c>
      <c r="J21" s="179" t="e">
        <f ca="1">IF($C21=$D$2,#REF!*J$2,IF($C21=$D$3,#REF!*J$3,IF($C21=$D$4,#REF!*J$4,IF($C21=$D$5,#REF!*J$5,0))))</f>
        <v>#REF!</v>
      </c>
      <c r="K21" s="179" t="e">
        <f ca="1">IF($C21=$D$2,#REF!*K$2,IF($C21=$D$3,#REF!*K$3,IF($C21=$D$4,#REF!*K$4,IF($C21=$D$5,#REF!*K$5,0))))</f>
        <v>#REF!</v>
      </c>
      <c r="L21" s="179" t="e">
        <f ca="1">IF($C21=$D$2,#REF!*L$2,IF($C21=$D$3,#REF!*L$3,IF($C21=$D$4,#REF!*L$4,IF($C21=$D$5,#REF!*L$5,0))))</f>
        <v>#REF!</v>
      </c>
      <c r="M21" s="179" t="e">
        <f ca="1">IF($C21=$D$2,#REF!*M$2,IF($C21=$D$3,#REF!*M$3,IF($C21=$D$4,#REF!*M$4,IF($C21=$D$5,#REF!*M$5,0))))</f>
        <v>#REF!</v>
      </c>
      <c r="N21" s="179" t="e">
        <f ca="1">IF($C21=$D$2,#REF!*N$2,IF($C21=$D$3,#REF!*N$3,IF($C21=$D$4,#REF!*N$4,IF($C21=$D$5,#REF!*N$5,0))))</f>
        <v>#REF!</v>
      </c>
      <c r="O21" s="179" t="e">
        <f ca="1">IF($C21=$D$2,#REF!*O$2,IF($C21=$D$3,#REF!*O$3,IF($C21=$D$4,#REF!*O$4,IF($C21=$D$5,#REF!*O$5,0))))</f>
        <v>#REF!</v>
      </c>
      <c r="P21" s="179" t="e">
        <f ca="1">IF($C21=$D$2,#REF!*P$2,IF($C21=$D$3,#REF!*P$3,IF($C21=$D$4,#REF!*P$4,IF($C21=$D$5,#REF!*P$5,0))))</f>
        <v>#REF!</v>
      </c>
      <c r="Q21" s="179" t="e">
        <f ca="1">IF($C21=$D$2,#REF!*Q$2,IF($C21=$D$3,#REF!*Q$3,IF($C21=$D$4,#REF!*Q$4,IF($C21=$D$5,#REF!*Q$5,0))))</f>
        <v>#REF!</v>
      </c>
      <c r="R21" s="179" t="e">
        <f ca="1">IF($C21=$D$2,#REF!*R$2,IF($C21=$D$3,#REF!*R$3,IF($C21=$D$4,#REF!*R$4,IF($C21=$D$5,#REF!*R$5,0))))</f>
        <v>#REF!</v>
      </c>
      <c r="S21" s="179" t="e">
        <f ca="1">IF($C21=$D$2,#REF!*S$2,IF($C21=$D$3,#REF!*S$3,IF($C21=$D$4,#REF!*S$4,IF($C21=$D$5,#REF!*S$5,0))))</f>
        <v>#REF!</v>
      </c>
      <c r="T21" s="179" t="e">
        <f ca="1">IF($C21=$D$2,#REF!*T$2,IF($C21=$D$3,#REF!*T$3,IF($C21=$D$4,#REF!*T$4,IF($C21=$D$5,#REF!*T$5,0))))</f>
        <v>#REF!</v>
      </c>
      <c r="U21" s="179" t="e">
        <f ca="1">IF($C21=$D$2,#REF!*U$2,IF($C21=$D$3,#REF!*U$3,IF($C21=$D$4,#REF!*U$4,IF($C21=$D$5,#REF!*U$5,0))))</f>
        <v>#REF!</v>
      </c>
      <c r="V21" s="179" t="e">
        <f ca="1">IF($C21=$D$2,#REF!*V$2,IF($C21=$D$3,#REF!*V$3,IF($C21=$D$4,#REF!*V$4,IF($C21=$D$5,#REF!*V$5,0))))</f>
        <v>#REF!</v>
      </c>
      <c r="W21" s="179" t="e">
        <f ca="1">IF($C21=$D$2,#REF!*W$2,IF($C21=$D$3,#REF!*W$3,IF($C21=$D$4,#REF!*W$4,IF($C21=$D$5,#REF!*W$5,0))))</f>
        <v>#REF!</v>
      </c>
      <c r="X21" s="179" t="e">
        <f ca="1">IF($C21=$D$2,#REF!*X$2,IF($C21=$D$3,#REF!*X$3,IF($C21=$D$4,#REF!*X$4,IF($C21=$D$5,#REF!*X$5,0))))</f>
        <v>#REF!</v>
      </c>
      <c r="Y21" s="179" t="e">
        <f ca="1">IF($C21=$D$2,#REF!*Y$2,IF($C21=$D$3,#REF!*Y$3,IF($C21=$D$4,#REF!*Y$4,IF($C21=$D$5,#REF!*Y$5,0))))</f>
        <v>#REF!</v>
      </c>
      <c r="Z21" s="179" t="e">
        <f ca="1">IF($C21=$D$2,#REF!*Z$2,IF($C21=$D$3,#REF!*Z$3,IF($C21=$D$4,#REF!*Z$4,IF($C21=$D$5,#REF!*Z$5,0))))</f>
        <v>#REF!</v>
      </c>
      <c r="AA21" s="179" t="e">
        <f ca="1">IF($C21=$D$2,#REF!*AA$2,IF($C21=$D$3,#REF!*AA$3,IF($C21=$D$4,#REF!*AA$4,IF($C21=$D$5,#REF!*AA$5,0))))</f>
        <v>#REF!</v>
      </c>
      <c r="AB21" s="179" t="e">
        <f ca="1">IF($C21=$D$2,#REF!*AB$2,IF($C21=$D$3,#REF!*AB$3,IF($C21=$D$4,#REF!*AB$4,IF($C21=$D$5,#REF!*AB$5,0))))</f>
        <v>#REF!</v>
      </c>
      <c r="AC21" s="179" t="e">
        <f ca="1">IF($C21=$D$2,#REF!*AC$2,IF($C21=$D$3,#REF!*AC$3,IF($C21=$D$4,#REF!*AC$4,IF($C21=$D$5,#REF!*AC$5,0))))</f>
        <v>#REF!</v>
      </c>
      <c r="AD21" s="179" t="e">
        <f ca="1">IF($C21=$D$2,#REF!*AD$2,IF($C21=$D$3,#REF!*AD$3,IF($C21=$D$4,#REF!*AD$4,IF($C21=$D$5,#REF!*AD$5,0))))</f>
        <v>#REF!</v>
      </c>
      <c r="AE21" s="179" t="e">
        <f ca="1">IF($C21=$D$2,#REF!*AE$2,IF($C21=$D$3,#REF!*AE$3,IF($C21=$D$4,#REF!*AE$4,IF($C21=$D$5,#REF!*AE$5,0))))</f>
        <v>#REF!</v>
      </c>
      <c r="AF21" s="179" t="e">
        <f ca="1">IF($C21=$D$2,#REF!*AF$2,IF($C21=$D$3,#REF!*AF$3,IF($C21=$D$4,#REF!*AF$4,IF($C21=$D$5,#REF!*AF$5,0))))</f>
        <v>#REF!</v>
      </c>
      <c r="AG21" s="179" t="e">
        <f ca="1">IF($C21=$D$2,#REF!*AG$2,IF($C21=$D$3,#REF!*AG$3,IF($C21=$D$4,#REF!*AG$4,IF($C21=$D$5,#REF!*AG$5,0))))</f>
        <v>#REF!</v>
      </c>
      <c r="AH21" s="179" t="e">
        <f ca="1">IF($C21=$D$2,#REF!*AH$2,IF($C21=$D$3,#REF!*AH$3,IF($C21=$D$4,#REF!*AH$4,IF($C21=$D$5,#REF!*AH$5,0))))</f>
        <v>#REF!</v>
      </c>
      <c r="AI21" s="179" t="e">
        <f ca="1">IF($C21=$D$2,#REF!*AI$2,IF($C21=$D$3,#REF!*AI$3,IF($C21=$D$4,#REF!*AI$4,IF($C21=$D$5,#REF!*AI$5,0))))</f>
        <v>#REF!</v>
      </c>
      <c r="AJ21" s="179" t="e">
        <f ca="1">IF($C21=$D$2,#REF!*AJ$2,IF($C21=$D$3,#REF!*AJ$3,IF($C21=$D$4,#REF!*AJ$4,IF($C21=$D$5,#REF!*AJ$5,0))))</f>
        <v>#REF!</v>
      </c>
      <c r="AK21" s="179" t="e">
        <f ca="1">IF($C21=$D$2,#REF!*AK$2,IF($C21=$D$3,#REF!*AK$3,IF($C21=$D$4,#REF!*AK$4,IF($C21=$D$5,#REF!*AK$5,0))))</f>
        <v>#REF!</v>
      </c>
      <c r="AL21" s="179" t="e">
        <f ca="1">IF($C21=$D$2,#REF!*AL$2,IF($C21=$D$3,#REF!*AL$3,IF($C21=$D$4,#REF!*AL$4,IF($C21=$D$5,#REF!*AL$5,0))))</f>
        <v>#REF!</v>
      </c>
      <c r="AM21" s="179" t="e">
        <f ca="1">IF($C21=$D$2,#REF!*AM$2,IF($C21=$D$3,#REF!*AM$3,IF($C21=$D$4,#REF!*AM$4,IF($C21=$D$5,#REF!*AM$5,0))))</f>
        <v>#REF!</v>
      </c>
    </row>
    <row r="22" spans="1:39">
      <c r="A22" s="166" t="str">
        <f ca="1">IFERROR(__xludf.DUMMYFUNCTION("""COMPUTED_VALUE"""),"Edison Gabriel Aules Sanchez")</f>
        <v>Edison Gabriel Aules Sanchez</v>
      </c>
      <c r="B22" s="167" t="str">
        <f ca="1">IFERROR(__xludf.DUMMYFUNCTION("""COMPUTED_VALUE"""),"ABB2285")</f>
        <v>ABB2285</v>
      </c>
      <c r="C22" s="168">
        <f ca="1">IFERROR(__xludf.DUMMYFUNCTION("""COMPUTED_VALUE"""),5)</f>
        <v>5</v>
      </c>
      <c r="D22" s="178" t="e">
        <f t="shared" ca="1" si="0"/>
        <v>#REF!</v>
      </c>
      <c r="E22" s="179" t="e">
        <f ca="1">IF($C22=$D$2,#REF!*E$2,IF($C22=$D$3,#REF!*E$3,IF($C22=$D$4,#REF!*E$4,IF($C22=$D$5,#REF!*E$5,0))))</f>
        <v>#REF!</v>
      </c>
      <c r="F22" s="179" t="e">
        <f ca="1">IF($C22=$D$2,#REF!*F$2,IF($C22=$D$3,#REF!*F$3,IF($C22=$D$4,#REF!*F$4,IF($C22=$D$5,#REF!*F$5,0))))</f>
        <v>#REF!</v>
      </c>
      <c r="G22" s="179" t="e">
        <f ca="1">IF($C22=$D$2,#REF!*G$2,IF($C22=$D$3,#REF!*G$3,IF($C22=$D$4,#REF!*G$4,IF($C22=$D$5,#REF!*G$5,0))))</f>
        <v>#REF!</v>
      </c>
      <c r="H22" s="179" t="e">
        <f ca="1">IF($C22=$D$2,#REF!*H$2,IF($C22=$D$3,#REF!*H$3,IF($C22=$D$4,#REF!*H$4,IF($C22=$D$5,#REF!*H$5,0))))</f>
        <v>#REF!</v>
      </c>
      <c r="I22" s="179" t="e">
        <f ca="1">IF($C22=$D$2,#REF!*I$2,IF($C22=$D$3,#REF!*I$3,IF($C22=$D$4,#REF!*I$4,IF($C22=$D$5,#REF!*I$5,0))))</f>
        <v>#REF!</v>
      </c>
      <c r="J22" s="179" t="e">
        <f ca="1">IF($C22=$D$2,#REF!*J$2,IF($C22=$D$3,#REF!*J$3,IF($C22=$D$4,#REF!*J$4,IF($C22=$D$5,#REF!*J$5,0))))</f>
        <v>#REF!</v>
      </c>
      <c r="K22" s="179" t="e">
        <f ca="1">IF($C22=$D$2,#REF!*K$2,IF($C22=$D$3,#REF!*K$3,IF($C22=$D$4,#REF!*K$4,IF($C22=$D$5,#REF!*K$5,0))))</f>
        <v>#REF!</v>
      </c>
      <c r="L22" s="179" t="e">
        <f ca="1">IF($C22=$D$2,#REF!*L$2,IF($C22=$D$3,#REF!*L$3,IF($C22=$D$4,#REF!*L$4,IF($C22=$D$5,#REF!*L$5,0))))</f>
        <v>#REF!</v>
      </c>
      <c r="M22" s="179" t="e">
        <f ca="1">IF($C22=$D$2,#REF!*M$2,IF($C22=$D$3,#REF!*M$3,IF($C22=$D$4,#REF!*M$4,IF($C22=$D$5,#REF!*M$5,0))))</f>
        <v>#REF!</v>
      </c>
      <c r="N22" s="179" t="e">
        <f ca="1">IF($C22=$D$2,#REF!*N$2,IF($C22=$D$3,#REF!*N$3,IF($C22=$D$4,#REF!*N$4,IF($C22=$D$5,#REF!*N$5,0))))</f>
        <v>#REF!</v>
      </c>
      <c r="O22" s="179" t="e">
        <f ca="1">IF($C22=$D$2,#REF!*O$2,IF($C22=$D$3,#REF!*O$3,IF($C22=$D$4,#REF!*O$4,IF($C22=$D$5,#REF!*O$5,0))))</f>
        <v>#REF!</v>
      </c>
      <c r="P22" s="179" t="e">
        <f ca="1">IF($C22=$D$2,#REF!*P$2,IF($C22=$D$3,#REF!*P$3,IF($C22=$D$4,#REF!*P$4,IF($C22=$D$5,#REF!*P$5,0))))</f>
        <v>#REF!</v>
      </c>
      <c r="Q22" s="179" t="e">
        <f ca="1">IF($C22=$D$2,#REF!*Q$2,IF($C22=$D$3,#REF!*Q$3,IF($C22=$D$4,#REF!*Q$4,IF($C22=$D$5,#REF!*Q$5,0))))</f>
        <v>#REF!</v>
      </c>
      <c r="R22" s="179" t="e">
        <f ca="1">IF($C22=$D$2,#REF!*R$2,IF($C22=$D$3,#REF!*R$3,IF($C22=$D$4,#REF!*R$4,IF($C22=$D$5,#REF!*R$5,0))))</f>
        <v>#REF!</v>
      </c>
      <c r="S22" s="179" t="e">
        <f ca="1">IF($C22=$D$2,#REF!*S$2,IF($C22=$D$3,#REF!*S$3,IF($C22=$D$4,#REF!*S$4,IF($C22=$D$5,#REF!*S$5,0))))</f>
        <v>#REF!</v>
      </c>
      <c r="T22" s="179" t="e">
        <f ca="1">IF($C22=$D$2,#REF!*T$2,IF($C22=$D$3,#REF!*T$3,IF($C22=$D$4,#REF!*T$4,IF($C22=$D$5,#REF!*T$5,0))))</f>
        <v>#REF!</v>
      </c>
      <c r="U22" s="179" t="e">
        <f ca="1">IF($C22=$D$2,#REF!*U$2,IF($C22=$D$3,#REF!*U$3,IF($C22=$D$4,#REF!*U$4,IF($C22=$D$5,#REF!*U$5,0))))</f>
        <v>#REF!</v>
      </c>
      <c r="V22" s="179" t="e">
        <f ca="1">IF($C22=$D$2,#REF!*V$2,IF($C22=$D$3,#REF!*V$3,IF($C22=$D$4,#REF!*V$4,IF($C22=$D$5,#REF!*V$5,0))))</f>
        <v>#REF!</v>
      </c>
      <c r="W22" s="179" t="e">
        <f ca="1">IF($C22=$D$2,#REF!*W$2,IF($C22=$D$3,#REF!*W$3,IF($C22=$D$4,#REF!*W$4,IF($C22=$D$5,#REF!*W$5,0))))</f>
        <v>#REF!</v>
      </c>
      <c r="X22" s="179" t="e">
        <f ca="1">IF($C22=$D$2,#REF!*X$2,IF($C22=$D$3,#REF!*X$3,IF($C22=$D$4,#REF!*X$4,IF($C22=$D$5,#REF!*X$5,0))))</f>
        <v>#REF!</v>
      </c>
      <c r="Y22" s="179" t="e">
        <f ca="1">IF($C22=$D$2,#REF!*Y$2,IF($C22=$D$3,#REF!*Y$3,IF($C22=$D$4,#REF!*Y$4,IF($C22=$D$5,#REF!*Y$5,0))))</f>
        <v>#REF!</v>
      </c>
      <c r="Z22" s="179" t="e">
        <f ca="1">IF($C22=$D$2,#REF!*Z$2,IF($C22=$D$3,#REF!*Z$3,IF($C22=$D$4,#REF!*Z$4,IF($C22=$D$5,#REF!*Z$5,0))))</f>
        <v>#REF!</v>
      </c>
      <c r="AA22" s="179" t="e">
        <f ca="1">IF($C22=$D$2,#REF!*AA$2,IF($C22=$D$3,#REF!*AA$3,IF($C22=$D$4,#REF!*AA$4,IF($C22=$D$5,#REF!*AA$5,0))))</f>
        <v>#REF!</v>
      </c>
      <c r="AB22" s="179" t="e">
        <f ca="1">IF($C22=$D$2,#REF!*AB$2,IF($C22=$D$3,#REF!*AB$3,IF($C22=$D$4,#REF!*AB$4,IF($C22=$D$5,#REF!*AB$5,0))))</f>
        <v>#REF!</v>
      </c>
      <c r="AC22" s="179" t="e">
        <f ca="1">IF($C22=$D$2,#REF!*AC$2,IF($C22=$D$3,#REF!*AC$3,IF($C22=$D$4,#REF!*AC$4,IF($C22=$D$5,#REF!*AC$5,0))))</f>
        <v>#REF!</v>
      </c>
      <c r="AD22" s="179" t="e">
        <f ca="1">IF($C22=$D$2,#REF!*AD$2,IF($C22=$D$3,#REF!*AD$3,IF($C22=$D$4,#REF!*AD$4,IF($C22=$D$5,#REF!*AD$5,0))))</f>
        <v>#REF!</v>
      </c>
      <c r="AE22" s="179" t="e">
        <f ca="1">IF($C22=$D$2,#REF!*AE$2,IF($C22=$D$3,#REF!*AE$3,IF($C22=$D$4,#REF!*AE$4,IF($C22=$D$5,#REF!*AE$5,0))))</f>
        <v>#REF!</v>
      </c>
      <c r="AF22" s="179" t="e">
        <f ca="1">IF($C22=$D$2,#REF!*AF$2,IF($C22=$D$3,#REF!*AF$3,IF($C22=$D$4,#REF!*AF$4,IF($C22=$D$5,#REF!*AF$5,0))))</f>
        <v>#REF!</v>
      </c>
      <c r="AG22" s="179" t="e">
        <f ca="1">IF($C22=$D$2,#REF!*AG$2,IF($C22=$D$3,#REF!*AG$3,IF($C22=$D$4,#REF!*AG$4,IF($C22=$D$5,#REF!*AG$5,0))))</f>
        <v>#REF!</v>
      </c>
      <c r="AH22" s="179" t="e">
        <f ca="1">IF($C22=$D$2,#REF!*AH$2,IF($C22=$D$3,#REF!*AH$3,IF($C22=$D$4,#REF!*AH$4,IF($C22=$D$5,#REF!*AH$5,0))))</f>
        <v>#REF!</v>
      </c>
      <c r="AI22" s="179" t="e">
        <f ca="1">IF($C22=$D$2,#REF!*AI$2,IF($C22=$D$3,#REF!*AI$3,IF($C22=$D$4,#REF!*AI$4,IF($C22=$D$5,#REF!*AI$5,0))))</f>
        <v>#REF!</v>
      </c>
      <c r="AJ22" s="179" t="e">
        <f ca="1">IF($C22=$D$2,#REF!*AJ$2,IF($C22=$D$3,#REF!*AJ$3,IF($C22=$D$4,#REF!*AJ$4,IF($C22=$D$5,#REF!*AJ$5,0))))</f>
        <v>#REF!</v>
      </c>
      <c r="AK22" s="179" t="e">
        <f ca="1">IF($C22=$D$2,#REF!*AK$2,IF($C22=$D$3,#REF!*AK$3,IF($C22=$D$4,#REF!*AK$4,IF($C22=$D$5,#REF!*AK$5,0))))</f>
        <v>#REF!</v>
      </c>
      <c r="AL22" s="179" t="e">
        <f ca="1">IF($C22=$D$2,#REF!*AL$2,IF($C22=$D$3,#REF!*AL$3,IF($C22=$D$4,#REF!*AL$4,IF($C22=$D$5,#REF!*AL$5,0))))</f>
        <v>#REF!</v>
      </c>
      <c r="AM22" s="179" t="e">
        <f ca="1">IF($C22=$D$2,#REF!*AM$2,IF($C22=$D$3,#REF!*AM$3,IF($C22=$D$4,#REF!*AM$4,IF($C22=$D$5,#REF!*AM$5,0))))</f>
        <v>#REF!</v>
      </c>
    </row>
    <row r="23" spans="1:39">
      <c r="A23" s="166" t="str">
        <f ca="1">IFERROR(__xludf.DUMMYFUNCTION("""COMPUTED_VALUE"""),"Byron Gregorio Garcia Tumbaco")</f>
        <v>Byron Gregorio Garcia Tumbaco</v>
      </c>
      <c r="B23" s="167" t="str">
        <f ca="1">IFERROR(__xludf.DUMMYFUNCTION("""COMPUTED_VALUE"""),"XBA6758")</f>
        <v>XBA6758</v>
      </c>
      <c r="C23" s="168">
        <f ca="1">IFERROR(__xludf.DUMMYFUNCTION("""COMPUTED_VALUE"""),5)</f>
        <v>5</v>
      </c>
      <c r="D23" s="178" t="e">
        <f t="shared" ca="1" si="0"/>
        <v>#REF!</v>
      </c>
      <c r="E23" s="179" t="e">
        <f ca="1">IF($C23=$D$2,#REF!*E$2,IF($C23=$D$3,#REF!*E$3,IF($C23=$D$4,#REF!*E$4,IF($C23=$D$5,#REF!*E$5,0))))</f>
        <v>#REF!</v>
      </c>
      <c r="F23" s="179" t="e">
        <f ca="1">IF($C23=$D$2,#REF!*F$2,IF($C23=$D$3,#REF!*F$3,IF($C23=$D$4,#REF!*F$4,IF($C23=$D$5,#REF!*F$5,0))))</f>
        <v>#REF!</v>
      </c>
      <c r="G23" s="179" t="e">
        <f ca="1">IF($C23=$D$2,#REF!*G$2,IF($C23=$D$3,#REF!*G$3,IF($C23=$D$4,#REF!*G$4,IF($C23=$D$5,#REF!*G$5,0))))</f>
        <v>#REF!</v>
      </c>
      <c r="H23" s="179" t="e">
        <f ca="1">IF($C23=$D$2,#REF!*H$2,IF($C23=$D$3,#REF!*H$3,IF($C23=$D$4,#REF!*H$4,IF($C23=$D$5,#REF!*H$5,0))))</f>
        <v>#REF!</v>
      </c>
      <c r="I23" s="179" t="e">
        <f ca="1">IF($C23=$D$2,#REF!*I$2,IF($C23=$D$3,#REF!*I$3,IF($C23=$D$4,#REF!*I$4,IF($C23=$D$5,#REF!*I$5,0))))</f>
        <v>#REF!</v>
      </c>
      <c r="J23" s="179" t="e">
        <f ca="1">IF($C23=$D$2,#REF!*J$2,IF($C23=$D$3,#REF!*J$3,IF($C23=$D$4,#REF!*J$4,IF($C23=$D$5,#REF!*J$5,0))))</f>
        <v>#REF!</v>
      </c>
      <c r="K23" s="179" t="e">
        <f ca="1">IF($C23=$D$2,#REF!*K$2,IF($C23=$D$3,#REF!*K$3,IF($C23=$D$4,#REF!*K$4,IF($C23=$D$5,#REF!*K$5,0))))</f>
        <v>#REF!</v>
      </c>
      <c r="L23" s="179" t="e">
        <f ca="1">IF($C23=$D$2,#REF!*L$2,IF($C23=$D$3,#REF!*L$3,IF($C23=$D$4,#REF!*L$4,IF($C23=$D$5,#REF!*L$5,0))))</f>
        <v>#REF!</v>
      </c>
      <c r="M23" s="179" t="e">
        <f ca="1">IF($C23=$D$2,#REF!*M$2,IF($C23=$D$3,#REF!*M$3,IF($C23=$D$4,#REF!*M$4,IF($C23=$D$5,#REF!*M$5,0))))</f>
        <v>#REF!</v>
      </c>
      <c r="N23" s="179" t="e">
        <f ca="1">IF($C23=$D$2,#REF!*N$2,IF($C23=$D$3,#REF!*N$3,IF($C23=$D$4,#REF!*N$4,IF($C23=$D$5,#REF!*N$5,0))))</f>
        <v>#REF!</v>
      </c>
      <c r="O23" s="179" t="e">
        <f ca="1">IF($C23=$D$2,#REF!*O$2,IF($C23=$D$3,#REF!*O$3,IF($C23=$D$4,#REF!*O$4,IF($C23=$D$5,#REF!*O$5,0))))</f>
        <v>#REF!</v>
      </c>
      <c r="P23" s="179" t="e">
        <f ca="1">IF($C23=$D$2,#REF!*P$2,IF($C23=$D$3,#REF!*P$3,IF($C23=$D$4,#REF!*P$4,IF($C23=$D$5,#REF!*P$5,0))))</f>
        <v>#REF!</v>
      </c>
      <c r="Q23" s="179" t="e">
        <f ca="1">IF($C23=$D$2,#REF!*Q$2,IF($C23=$D$3,#REF!*Q$3,IF($C23=$D$4,#REF!*Q$4,IF($C23=$D$5,#REF!*Q$5,0))))</f>
        <v>#REF!</v>
      </c>
      <c r="R23" s="179" t="e">
        <f ca="1">IF($C23=$D$2,#REF!*R$2,IF($C23=$D$3,#REF!*R$3,IF($C23=$D$4,#REF!*R$4,IF($C23=$D$5,#REF!*R$5,0))))</f>
        <v>#REF!</v>
      </c>
      <c r="S23" s="179" t="e">
        <f ca="1">IF($C23=$D$2,#REF!*S$2,IF($C23=$D$3,#REF!*S$3,IF($C23=$D$4,#REF!*S$4,IF($C23=$D$5,#REF!*S$5,0))))</f>
        <v>#REF!</v>
      </c>
      <c r="T23" s="179" t="e">
        <f ca="1">IF($C23=$D$2,#REF!*T$2,IF($C23=$D$3,#REF!*T$3,IF($C23=$D$4,#REF!*T$4,IF($C23=$D$5,#REF!*T$5,0))))</f>
        <v>#REF!</v>
      </c>
      <c r="U23" s="179" t="e">
        <f ca="1">IF($C23=$D$2,#REF!*U$2,IF($C23=$D$3,#REF!*U$3,IF($C23=$D$4,#REF!*U$4,IF($C23=$D$5,#REF!*U$5,0))))</f>
        <v>#REF!</v>
      </c>
      <c r="V23" s="179" t="e">
        <f ca="1">IF($C23=$D$2,#REF!*V$2,IF($C23=$D$3,#REF!*V$3,IF($C23=$D$4,#REF!*V$4,IF($C23=$D$5,#REF!*V$5,0))))</f>
        <v>#REF!</v>
      </c>
      <c r="W23" s="179" t="e">
        <f ca="1">IF($C23=$D$2,#REF!*W$2,IF($C23=$D$3,#REF!*W$3,IF($C23=$D$4,#REF!*W$4,IF($C23=$D$5,#REF!*W$5,0))))</f>
        <v>#REF!</v>
      </c>
      <c r="X23" s="179" t="e">
        <f ca="1">IF($C23=$D$2,#REF!*X$2,IF($C23=$D$3,#REF!*X$3,IF($C23=$D$4,#REF!*X$4,IF($C23=$D$5,#REF!*X$5,0))))</f>
        <v>#REF!</v>
      </c>
      <c r="Y23" s="179" t="e">
        <f ca="1">IF($C23=$D$2,#REF!*Y$2,IF($C23=$D$3,#REF!*Y$3,IF($C23=$D$4,#REF!*Y$4,IF($C23=$D$5,#REF!*Y$5,0))))</f>
        <v>#REF!</v>
      </c>
      <c r="Z23" s="179" t="e">
        <f ca="1">IF($C23=$D$2,#REF!*Z$2,IF($C23=$D$3,#REF!*Z$3,IF($C23=$D$4,#REF!*Z$4,IF($C23=$D$5,#REF!*Z$5,0))))</f>
        <v>#REF!</v>
      </c>
      <c r="AA23" s="179" t="e">
        <f ca="1">IF($C23=$D$2,#REF!*AA$2,IF($C23=$D$3,#REF!*AA$3,IF($C23=$D$4,#REF!*AA$4,IF($C23=$D$5,#REF!*AA$5,0))))</f>
        <v>#REF!</v>
      </c>
      <c r="AB23" s="179" t="e">
        <f ca="1">IF($C23=$D$2,#REF!*AB$2,IF($C23=$D$3,#REF!*AB$3,IF($C23=$D$4,#REF!*AB$4,IF($C23=$D$5,#REF!*AB$5,0))))</f>
        <v>#REF!</v>
      </c>
      <c r="AC23" s="179" t="e">
        <f ca="1">IF($C23=$D$2,#REF!*AC$2,IF($C23=$D$3,#REF!*AC$3,IF($C23=$D$4,#REF!*AC$4,IF($C23=$D$5,#REF!*AC$5,0))))</f>
        <v>#REF!</v>
      </c>
      <c r="AD23" s="179" t="e">
        <f ca="1">IF($C23=$D$2,#REF!*AD$2,IF($C23=$D$3,#REF!*AD$3,IF($C23=$D$4,#REF!*AD$4,IF($C23=$D$5,#REF!*AD$5,0))))</f>
        <v>#REF!</v>
      </c>
      <c r="AE23" s="179" t="e">
        <f ca="1">IF($C23=$D$2,#REF!*AE$2,IF($C23=$D$3,#REF!*AE$3,IF($C23=$D$4,#REF!*AE$4,IF($C23=$D$5,#REF!*AE$5,0))))</f>
        <v>#REF!</v>
      </c>
      <c r="AF23" s="179" t="e">
        <f ca="1">IF($C23=$D$2,#REF!*AF$2,IF($C23=$D$3,#REF!*AF$3,IF($C23=$D$4,#REF!*AF$4,IF($C23=$D$5,#REF!*AF$5,0))))</f>
        <v>#REF!</v>
      </c>
      <c r="AG23" s="179" t="e">
        <f ca="1">IF($C23=$D$2,#REF!*AG$2,IF($C23=$D$3,#REF!*AG$3,IF($C23=$D$4,#REF!*AG$4,IF($C23=$D$5,#REF!*AG$5,0))))</f>
        <v>#REF!</v>
      </c>
      <c r="AH23" s="179" t="e">
        <f ca="1">IF($C23=$D$2,#REF!*AH$2,IF($C23=$D$3,#REF!*AH$3,IF($C23=$D$4,#REF!*AH$4,IF($C23=$D$5,#REF!*AH$5,0))))</f>
        <v>#REF!</v>
      </c>
      <c r="AI23" s="179" t="e">
        <f ca="1">IF($C23=$D$2,#REF!*AI$2,IF($C23=$D$3,#REF!*AI$3,IF($C23=$D$4,#REF!*AI$4,IF($C23=$D$5,#REF!*AI$5,0))))</f>
        <v>#REF!</v>
      </c>
      <c r="AJ23" s="179" t="e">
        <f ca="1">IF($C23=$D$2,#REF!*AJ$2,IF($C23=$D$3,#REF!*AJ$3,IF($C23=$D$4,#REF!*AJ$4,IF($C23=$D$5,#REF!*AJ$5,0))))</f>
        <v>#REF!</v>
      </c>
      <c r="AK23" s="179" t="e">
        <f ca="1">IF($C23=$D$2,#REF!*AK$2,IF($C23=$D$3,#REF!*AK$3,IF($C23=$D$4,#REF!*AK$4,IF($C23=$D$5,#REF!*AK$5,0))))</f>
        <v>#REF!</v>
      </c>
      <c r="AL23" s="179" t="e">
        <f ca="1">IF($C23=$D$2,#REF!*AL$2,IF($C23=$D$3,#REF!*AL$3,IF($C23=$D$4,#REF!*AL$4,IF($C23=$D$5,#REF!*AL$5,0))))</f>
        <v>#REF!</v>
      </c>
      <c r="AM23" s="179" t="e">
        <f ca="1">IF($C23=$D$2,#REF!*AM$2,IF($C23=$D$3,#REF!*AM$3,IF($C23=$D$4,#REF!*AM$4,IF($C23=$D$5,#REF!*AM$5,0))))</f>
        <v>#REF!</v>
      </c>
    </row>
    <row r="24" spans="1:39">
      <c r="A24" s="166" t="str">
        <f ca="1">IFERROR(__xludf.DUMMYFUNCTION("""COMPUTED_VALUE"""),"Byron Gregorio Garcia Tumbaco")</f>
        <v>Byron Gregorio Garcia Tumbaco</v>
      </c>
      <c r="B24" s="167" t="str">
        <f ca="1">IFERROR(__xludf.DUMMYFUNCTION("""COMPUTED_VALUE"""),"QAA1814")</f>
        <v>QAA1814</v>
      </c>
      <c r="C24" s="168">
        <f ca="1">IFERROR(__xludf.DUMMYFUNCTION("""COMPUTED_VALUE"""),6)</f>
        <v>6</v>
      </c>
      <c r="D24" s="178" t="e">
        <f t="shared" ca="1" si="0"/>
        <v>#REF!</v>
      </c>
      <c r="E24" s="179" t="e">
        <f ca="1">IF($C24=$D$2,#REF!*E$2,IF($C24=$D$3,#REF!*E$3,IF($C24=$D$4,#REF!*E$4,IF($C24=$D$5,#REF!*E$5,0))))</f>
        <v>#REF!</v>
      </c>
      <c r="F24" s="179" t="e">
        <f ca="1">IF($C24=$D$2,#REF!*F$2,IF($C24=$D$3,#REF!*F$3,IF($C24=$D$4,#REF!*F$4,IF($C24=$D$5,#REF!*F$5,0))))</f>
        <v>#REF!</v>
      </c>
      <c r="G24" s="179" t="e">
        <f ca="1">IF($C24=$D$2,#REF!*G$2,IF($C24=$D$3,#REF!*G$3,IF($C24=$D$4,#REF!*G$4,IF($C24=$D$5,#REF!*G$5,0))))</f>
        <v>#REF!</v>
      </c>
      <c r="H24" s="179" t="e">
        <f ca="1">IF($C24=$D$2,#REF!*H$2,IF($C24=$D$3,#REF!*H$3,IF($C24=$D$4,#REF!*H$4,IF($C24=$D$5,#REF!*H$5,0))))</f>
        <v>#REF!</v>
      </c>
      <c r="I24" s="179" t="e">
        <f ca="1">IF($C24=$D$2,#REF!*I$2,IF($C24=$D$3,#REF!*I$3,IF($C24=$D$4,#REF!*I$4,IF($C24=$D$5,#REF!*I$5,0))))</f>
        <v>#REF!</v>
      </c>
      <c r="J24" s="179" t="e">
        <f ca="1">IF($C24=$D$2,#REF!*J$2,IF($C24=$D$3,#REF!*J$3,IF($C24=$D$4,#REF!*J$4,IF($C24=$D$5,#REF!*J$5,0))))</f>
        <v>#REF!</v>
      </c>
      <c r="K24" s="179" t="e">
        <f ca="1">IF($C24=$D$2,#REF!*K$2,IF($C24=$D$3,#REF!*K$3,IF($C24=$D$4,#REF!*K$4,IF($C24=$D$5,#REF!*K$5,0))))</f>
        <v>#REF!</v>
      </c>
      <c r="L24" s="179" t="e">
        <f ca="1">IF($C24=$D$2,#REF!*L$2,IF($C24=$D$3,#REF!*L$3,IF($C24=$D$4,#REF!*L$4,IF($C24=$D$5,#REF!*L$5,0))))</f>
        <v>#REF!</v>
      </c>
      <c r="M24" s="179" t="e">
        <f ca="1">IF($C24=$D$2,#REF!*M$2,IF($C24=$D$3,#REF!*M$3,IF($C24=$D$4,#REF!*M$4,IF($C24=$D$5,#REF!*M$5,0))))</f>
        <v>#REF!</v>
      </c>
      <c r="N24" s="179" t="e">
        <f ca="1">IF($C24=$D$2,#REF!*N$2,IF($C24=$D$3,#REF!*N$3,IF($C24=$D$4,#REF!*N$4,IF($C24=$D$5,#REF!*N$5,0))))</f>
        <v>#REF!</v>
      </c>
      <c r="O24" s="179" t="e">
        <f ca="1">IF($C24=$D$2,#REF!*O$2,IF($C24=$D$3,#REF!*O$3,IF($C24=$D$4,#REF!*O$4,IF($C24=$D$5,#REF!*O$5,0))))</f>
        <v>#REF!</v>
      </c>
      <c r="P24" s="179" t="e">
        <f ca="1">IF($C24=$D$2,#REF!*P$2,IF($C24=$D$3,#REF!*P$3,IF($C24=$D$4,#REF!*P$4,IF($C24=$D$5,#REF!*P$5,0))))</f>
        <v>#REF!</v>
      </c>
      <c r="Q24" s="179" t="e">
        <f ca="1">IF($C24=$D$2,#REF!*Q$2,IF($C24=$D$3,#REF!*Q$3,IF($C24=$D$4,#REF!*Q$4,IF($C24=$D$5,#REF!*Q$5,0))))</f>
        <v>#REF!</v>
      </c>
      <c r="R24" s="179" t="e">
        <f ca="1">IF($C24=$D$2,#REF!*R$2,IF($C24=$D$3,#REF!*R$3,IF($C24=$D$4,#REF!*R$4,IF($C24=$D$5,#REF!*R$5,0))))</f>
        <v>#REF!</v>
      </c>
      <c r="S24" s="179" t="e">
        <f ca="1">IF($C24=$D$2,#REF!*S$2,IF($C24=$D$3,#REF!*S$3,IF($C24=$D$4,#REF!*S$4,IF($C24=$D$5,#REF!*S$5,0))))</f>
        <v>#REF!</v>
      </c>
      <c r="T24" s="179" t="e">
        <f ca="1">IF($C24=$D$2,#REF!*T$2,IF($C24=$D$3,#REF!*T$3,IF($C24=$D$4,#REF!*T$4,IF($C24=$D$5,#REF!*T$5,0))))</f>
        <v>#REF!</v>
      </c>
      <c r="U24" s="179" t="e">
        <f ca="1">IF($C24=$D$2,#REF!*U$2,IF($C24=$D$3,#REF!*U$3,IF($C24=$D$4,#REF!*U$4,IF($C24=$D$5,#REF!*U$5,0))))</f>
        <v>#REF!</v>
      </c>
      <c r="V24" s="179" t="e">
        <f ca="1">IF($C24=$D$2,#REF!*V$2,IF($C24=$D$3,#REF!*V$3,IF($C24=$D$4,#REF!*V$4,IF($C24=$D$5,#REF!*V$5,0))))</f>
        <v>#REF!</v>
      </c>
      <c r="W24" s="179" t="e">
        <f ca="1">IF($C24=$D$2,#REF!*W$2,IF($C24=$D$3,#REF!*W$3,IF($C24=$D$4,#REF!*W$4,IF($C24=$D$5,#REF!*W$5,0))))</f>
        <v>#REF!</v>
      </c>
      <c r="X24" s="179" t="e">
        <f ca="1">IF($C24=$D$2,#REF!*X$2,IF($C24=$D$3,#REF!*X$3,IF($C24=$D$4,#REF!*X$4,IF($C24=$D$5,#REF!*X$5,0))))</f>
        <v>#REF!</v>
      </c>
      <c r="Y24" s="179" t="e">
        <f ca="1">IF($C24=$D$2,#REF!*Y$2,IF($C24=$D$3,#REF!*Y$3,IF($C24=$D$4,#REF!*Y$4,IF($C24=$D$5,#REF!*Y$5,0))))</f>
        <v>#REF!</v>
      </c>
      <c r="Z24" s="179" t="e">
        <f ca="1">IF($C24=$D$2,#REF!*Z$2,IF($C24=$D$3,#REF!*Z$3,IF($C24=$D$4,#REF!*Z$4,IF($C24=$D$5,#REF!*Z$5,0))))</f>
        <v>#REF!</v>
      </c>
      <c r="AA24" s="179" t="e">
        <f ca="1">IF($C24=$D$2,#REF!*AA$2,IF($C24=$D$3,#REF!*AA$3,IF($C24=$D$4,#REF!*AA$4,IF($C24=$D$5,#REF!*AA$5,0))))</f>
        <v>#REF!</v>
      </c>
      <c r="AB24" s="179" t="e">
        <f ca="1">IF($C24=$D$2,#REF!*AB$2,IF($C24=$D$3,#REF!*AB$3,IF($C24=$D$4,#REF!*AB$4,IF($C24=$D$5,#REF!*AB$5,0))))</f>
        <v>#REF!</v>
      </c>
      <c r="AC24" s="179" t="e">
        <f ca="1">IF($C24=$D$2,#REF!*AC$2,IF($C24=$D$3,#REF!*AC$3,IF($C24=$D$4,#REF!*AC$4,IF($C24=$D$5,#REF!*AC$5,0))))</f>
        <v>#REF!</v>
      </c>
      <c r="AD24" s="179" t="e">
        <f ca="1">IF($C24=$D$2,#REF!*AD$2,IF($C24=$D$3,#REF!*AD$3,IF($C24=$D$4,#REF!*AD$4,IF($C24=$D$5,#REF!*AD$5,0))))</f>
        <v>#REF!</v>
      </c>
      <c r="AE24" s="179" t="e">
        <f ca="1">IF($C24=$D$2,#REF!*AE$2,IF($C24=$D$3,#REF!*AE$3,IF($C24=$D$4,#REF!*AE$4,IF($C24=$D$5,#REF!*AE$5,0))))</f>
        <v>#REF!</v>
      </c>
      <c r="AF24" s="179" t="e">
        <f ca="1">IF($C24=$D$2,#REF!*AF$2,IF($C24=$D$3,#REF!*AF$3,IF($C24=$D$4,#REF!*AF$4,IF($C24=$D$5,#REF!*AF$5,0))))</f>
        <v>#REF!</v>
      </c>
      <c r="AG24" s="179" t="e">
        <f ca="1">IF($C24=$D$2,#REF!*AG$2,IF($C24=$D$3,#REF!*AG$3,IF($C24=$D$4,#REF!*AG$4,IF($C24=$D$5,#REF!*AG$5,0))))</f>
        <v>#REF!</v>
      </c>
      <c r="AH24" s="179" t="e">
        <f ca="1">IF($C24=$D$2,#REF!*AH$2,IF($C24=$D$3,#REF!*AH$3,IF($C24=$D$4,#REF!*AH$4,IF($C24=$D$5,#REF!*AH$5,0))))</f>
        <v>#REF!</v>
      </c>
      <c r="AI24" s="179" t="e">
        <f ca="1">IF($C24=$D$2,#REF!*AI$2,IF($C24=$D$3,#REF!*AI$3,IF($C24=$D$4,#REF!*AI$4,IF($C24=$D$5,#REF!*AI$5,0))))</f>
        <v>#REF!</v>
      </c>
      <c r="AJ24" s="179" t="e">
        <f ca="1">IF($C24=$D$2,#REF!*AJ$2,IF($C24=$D$3,#REF!*AJ$3,IF($C24=$D$4,#REF!*AJ$4,IF($C24=$D$5,#REF!*AJ$5,0))))</f>
        <v>#REF!</v>
      </c>
      <c r="AK24" s="179" t="e">
        <f ca="1">IF($C24=$D$2,#REF!*AK$2,IF($C24=$D$3,#REF!*AK$3,IF($C24=$D$4,#REF!*AK$4,IF($C24=$D$5,#REF!*AK$5,0))))</f>
        <v>#REF!</v>
      </c>
      <c r="AL24" s="179" t="e">
        <f ca="1">IF($C24=$D$2,#REF!*AL$2,IF($C24=$D$3,#REF!*AL$3,IF($C24=$D$4,#REF!*AL$4,IF($C24=$D$5,#REF!*AL$5,0))))</f>
        <v>#REF!</v>
      </c>
      <c r="AM24" s="179" t="e">
        <f ca="1">IF($C24=$D$2,#REF!*AM$2,IF($C24=$D$3,#REF!*AM$3,IF($C24=$D$4,#REF!*AM$4,IF($C24=$D$5,#REF!*AM$5,0))))</f>
        <v>#REF!</v>
      </c>
    </row>
    <row r="25" spans="1:39">
      <c r="A25" s="166" t="str">
        <f ca="1">IFERROR(__xludf.DUMMYFUNCTION("""COMPUTED_VALUE"""),"Miguel Angel Quishpe Gordon")</f>
        <v>Miguel Angel Quishpe Gordon</v>
      </c>
      <c r="B25" s="167" t="str">
        <f ca="1">IFERROR(__xludf.DUMMYFUNCTION("""COMPUTED_VALUE"""),"PYP0743")</f>
        <v>PYP0743</v>
      </c>
      <c r="C25" s="168">
        <f ca="1">IFERROR(__xludf.DUMMYFUNCTION("""COMPUTED_VALUE"""),5)</f>
        <v>5</v>
      </c>
      <c r="D25" s="178" t="e">
        <f t="shared" ca="1" si="0"/>
        <v>#REF!</v>
      </c>
      <c r="E25" s="179" t="e">
        <f ca="1">IF($C25=$D$2,#REF!*E$2,IF($C25=$D$3,#REF!*E$3,IF($C25=$D$4,#REF!*E$4,IF($C25=$D$5,#REF!*E$5,0))))</f>
        <v>#REF!</v>
      </c>
      <c r="F25" s="179" t="e">
        <f ca="1">IF($C25=$D$2,#REF!*F$2,IF($C25=$D$3,#REF!*F$3,IF($C25=$D$4,#REF!*F$4,IF($C25=$D$5,#REF!*F$5,0))))</f>
        <v>#REF!</v>
      </c>
      <c r="G25" s="179" t="e">
        <f ca="1">IF($C25=$D$2,#REF!*G$2,IF($C25=$D$3,#REF!*G$3,IF($C25=$D$4,#REF!*G$4,IF($C25=$D$5,#REF!*G$5,0))))</f>
        <v>#REF!</v>
      </c>
      <c r="H25" s="179" t="e">
        <f ca="1">IF($C25=$D$2,#REF!*H$2,IF($C25=$D$3,#REF!*H$3,IF($C25=$D$4,#REF!*H$4,IF($C25=$D$5,#REF!*H$5,0))))</f>
        <v>#REF!</v>
      </c>
      <c r="I25" s="179" t="e">
        <f ca="1">IF($C25=$D$2,#REF!*I$2,IF($C25=$D$3,#REF!*I$3,IF($C25=$D$4,#REF!*I$4,IF($C25=$D$5,#REF!*I$5,0))))</f>
        <v>#REF!</v>
      </c>
      <c r="J25" s="179" t="e">
        <f ca="1">IF($C25=$D$2,#REF!*J$2,IF($C25=$D$3,#REF!*J$3,IF($C25=$D$4,#REF!*J$4,IF($C25=$D$5,#REF!*J$5,0))))</f>
        <v>#REF!</v>
      </c>
      <c r="K25" s="179" t="e">
        <f ca="1">IF($C25=$D$2,#REF!*K$2,IF($C25=$D$3,#REF!*K$3,IF($C25=$D$4,#REF!*K$4,IF($C25=$D$5,#REF!*K$5,0))))</f>
        <v>#REF!</v>
      </c>
      <c r="L25" s="179" t="e">
        <f ca="1">IF($C25=$D$2,#REF!*L$2,IF($C25=$D$3,#REF!*L$3,IF($C25=$D$4,#REF!*L$4,IF($C25=$D$5,#REF!*L$5,0))))</f>
        <v>#REF!</v>
      </c>
      <c r="M25" s="179" t="e">
        <f ca="1">IF($C25=$D$2,#REF!*M$2,IF($C25=$D$3,#REF!*M$3,IF($C25=$D$4,#REF!*M$4,IF($C25=$D$5,#REF!*M$5,0))))</f>
        <v>#REF!</v>
      </c>
      <c r="N25" s="179" t="e">
        <f ca="1">IF($C25=$D$2,#REF!*N$2,IF($C25=$D$3,#REF!*N$3,IF($C25=$D$4,#REF!*N$4,IF($C25=$D$5,#REF!*N$5,0))))</f>
        <v>#REF!</v>
      </c>
      <c r="O25" s="179" t="e">
        <f ca="1">IF($C25=$D$2,#REF!*O$2,IF($C25=$D$3,#REF!*O$3,IF($C25=$D$4,#REF!*O$4,IF($C25=$D$5,#REF!*O$5,0))))</f>
        <v>#REF!</v>
      </c>
      <c r="P25" s="179" t="e">
        <f ca="1">IF($C25=$D$2,#REF!*P$2,IF($C25=$D$3,#REF!*P$3,IF($C25=$D$4,#REF!*P$4,IF($C25=$D$5,#REF!*P$5,0))))</f>
        <v>#REF!</v>
      </c>
      <c r="Q25" s="179" t="e">
        <f ca="1">IF($C25=$D$2,#REF!*Q$2,IF($C25=$D$3,#REF!*Q$3,IF($C25=$D$4,#REF!*Q$4,IF($C25=$D$5,#REF!*Q$5,0))))</f>
        <v>#REF!</v>
      </c>
      <c r="R25" s="179" t="e">
        <f ca="1">IF($C25=$D$2,#REF!*R$2,IF($C25=$D$3,#REF!*R$3,IF($C25=$D$4,#REF!*R$4,IF($C25=$D$5,#REF!*R$5,0))))</f>
        <v>#REF!</v>
      </c>
      <c r="S25" s="179" t="e">
        <f ca="1">IF($C25=$D$2,#REF!*S$2,IF($C25=$D$3,#REF!*S$3,IF($C25=$D$4,#REF!*S$4,IF($C25=$D$5,#REF!*S$5,0))))</f>
        <v>#REF!</v>
      </c>
      <c r="T25" s="179" t="e">
        <f ca="1">IF($C25=$D$2,#REF!*T$2,IF($C25=$D$3,#REF!*T$3,IF($C25=$D$4,#REF!*T$4,IF($C25=$D$5,#REF!*T$5,0))))</f>
        <v>#REF!</v>
      </c>
      <c r="U25" s="179" t="e">
        <f ca="1">IF($C25=$D$2,#REF!*U$2,IF($C25=$D$3,#REF!*U$3,IF($C25=$D$4,#REF!*U$4,IF($C25=$D$5,#REF!*U$5,0))))</f>
        <v>#REF!</v>
      </c>
      <c r="V25" s="179" t="e">
        <f ca="1">IF($C25=$D$2,#REF!*V$2,IF($C25=$D$3,#REF!*V$3,IF($C25=$D$4,#REF!*V$4,IF($C25=$D$5,#REF!*V$5,0))))</f>
        <v>#REF!</v>
      </c>
      <c r="W25" s="179" t="e">
        <f ca="1">IF($C25=$D$2,#REF!*W$2,IF($C25=$D$3,#REF!*W$3,IF($C25=$D$4,#REF!*W$4,IF($C25=$D$5,#REF!*W$5,0))))</f>
        <v>#REF!</v>
      </c>
      <c r="X25" s="179" t="e">
        <f ca="1">IF($C25=$D$2,#REF!*X$2,IF($C25=$D$3,#REF!*X$3,IF($C25=$D$4,#REF!*X$4,IF($C25=$D$5,#REF!*X$5,0))))</f>
        <v>#REF!</v>
      </c>
      <c r="Y25" s="179" t="e">
        <f ca="1">IF($C25=$D$2,#REF!*Y$2,IF($C25=$D$3,#REF!*Y$3,IF($C25=$D$4,#REF!*Y$4,IF($C25=$D$5,#REF!*Y$5,0))))</f>
        <v>#REF!</v>
      </c>
      <c r="Z25" s="179" t="e">
        <f ca="1">IF($C25=$D$2,#REF!*Z$2,IF($C25=$D$3,#REF!*Z$3,IF($C25=$D$4,#REF!*Z$4,IF($C25=$D$5,#REF!*Z$5,0))))</f>
        <v>#REF!</v>
      </c>
      <c r="AA25" s="179" t="e">
        <f ca="1">IF($C25=$D$2,#REF!*AA$2,IF($C25=$D$3,#REF!*AA$3,IF($C25=$D$4,#REF!*AA$4,IF($C25=$D$5,#REF!*AA$5,0))))</f>
        <v>#REF!</v>
      </c>
      <c r="AB25" s="179" t="e">
        <f ca="1">IF($C25=$D$2,#REF!*AB$2,IF($C25=$D$3,#REF!*AB$3,IF($C25=$D$4,#REF!*AB$4,IF($C25=$D$5,#REF!*AB$5,0))))</f>
        <v>#REF!</v>
      </c>
      <c r="AC25" s="179" t="e">
        <f ca="1">IF($C25=$D$2,#REF!*AC$2,IF($C25=$D$3,#REF!*AC$3,IF($C25=$D$4,#REF!*AC$4,IF($C25=$D$5,#REF!*AC$5,0))))</f>
        <v>#REF!</v>
      </c>
      <c r="AD25" s="179" t="e">
        <f ca="1">IF($C25=$D$2,#REF!*AD$2,IF($C25=$D$3,#REF!*AD$3,IF($C25=$D$4,#REF!*AD$4,IF($C25=$D$5,#REF!*AD$5,0))))</f>
        <v>#REF!</v>
      </c>
      <c r="AE25" s="179" t="e">
        <f ca="1">IF($C25=$D$2,#REF!*AE$2,IF($C25=$D$3,#REF!*AE$3,IF($C25=$D$4,#REF!*AE$4,IF($C25=$D$5,#REF!*AE$5,0))))</f>
        <v>#REF!</v>
      </c>
      <c r="AF25" s="179" t="e">
        <f ca="1">IF($C25=$D$2,#REF!*AF$2,IF($C25=$D$3,#REF!*AF$3,IF($C25=$D$4,#REF!*AF$4,IF($C25=$D$5,#REF!*AF$5,0))))</f>
        <v>#REF!</v>
      </c>
      <c r="AG25" s="179" t="e">
        <f ca="1">IF($C25=$D$2,#REF!*AG$2,IF($C25=$D$3,#REF!*AG$3,IF($C25=$D$4,#REF!*AG$4,IF($C25=$D$5,#REF!*AG$5,0))))</f>
        <v>#REF!</v>
      </c>
      <c r="AH25" s="179" t="e">
        <f ca="1">IF($C25=$D$2,#REF!*AH$2,IF($C25=$D$3,#REF!*AH$3,IF($C25=$D$4,#REF!*AH$4,IF($C25=$D$5,#REF!*AH$5,0))))</f>
        <v>#REF!</v>
      </c>
      <c r="AI25" s="179" t="e">
        <f ca="1">IF($C25=$D$2,#REF!*AI$2,IF($C25=$D$3,#REF!*AI$3,IF($C25=$D$4,#REF!*AI$4,IF($C25=$D$5,#REF!*AI$5,0))))</f>
        <v>#REF!</v>
      </c>
      <c r="AJ25" s="179" t="e">
        <f ca="1">IF($C25=$D$2,#REF!*AJ$2,IF($C25=$D$3,#REF!*AJ$3,IF($C25=$D$4,#REF!*AJ$4,IF($C25=$D$5,#REF!*AJ$5,0))))</f>
        <v>#REF!</v>
      </c>
      <c r="AK25" s="179" t="e">
        <f ca="1">IF($C25=$D$2,#REF!*AK$2,IF($C25=$D$3,#REF!*AK$3,IF($C25=$D$4,#REF!*AK$4,IF($C25=$D$5,#REF!*AK$5,0))))</f>
        <v>#REF!</v>
      </c>
      <c r="AL25" s="179" t="e">
        <f ca="1">IF($C25=$D$2,#REF!*AL$2,IF($C25=$D$3,#REF!*AL$3,IF($C25=$D$4,#REF!*AL$4,IF($C25=$D$5,#REF!*AL$5,0))))</f>
        <v>#REF!</v>
      </c>
      <c r="AM25" s="179" t="e">
        <f ca="1">IF($C25=$D$2,#REF!*AM$2,IF($C25=$D$3,#REF!*AM$3,IF($C25=$D$4,#REF!*AM$4,IF($C25=$D$5,#REF!*AM$5,0))))</f>
        <v>#REF!</v>
      </c>
    </row>
    <row r="26" spans="1:39">
      <c r="A26" s="166" t="str">
        <f ca="1">IFERROR(__xludf.DUMMYFUNCTION("""COMPUTED_VALUE"""),"Miguel Angel Quishpe Gordon")</f>
        <v>Miguel Angel Quishpe Gordon</v>
      </c>
      <c r="B26" s="167" t="str">
        <f ca="1">IFERROR(__xludf.DUMMYFUNCTION("""COMPUTED_VALUE"""),"IAE0151")</f>
        <v>IAE0151</v>
      </c>
      <c r="C26" s="168">
        <f ca="1">IFERROR(__xludf.DUMMYFUNCTION("""COMPUTED_VALUE"""),6)</f>
        <v>6</v>
      </c>
      <c r="D26" s="178" t="e">
        <f t="shared" ca="1" si="0"/>
        <v>#REF!</v>
      </c>
      <c r="E26" s="179" t="e">
        <f ca="1">IF($C26=$D$2,#REF!*E$2,IF($C26=$D$3,#REF!*E$3,IF($C26=$D$4,#REF!*E$4,IF($C26=$D$5,#REF!*E$5,0))))</f>
        <v>#REF!</v>
      </c>
      <c r="F26" s="179" t="e">
        <f ca="1">IF($C26=$D$2,#REF!*F$2,IF($C26=$D$3,#REF!*F$3,IF($C26=$D$4,#REF!*F$4,IF($C26=$D$5,#REF!*F$5,0))))</f>
        <v>#REF!</v>
      </c>
      <c r="G26" s="179" t="e">
        <f ca="1">IF($C26=$D$2,#REF!*G$2,IF($C26=$D$3,#REF!*G$3,IF($C26=$D$4,#REF!*G$4,IF($C26=$D$5,#REF!*G$5,0))))</f>
        <v>#REF!</v>
      </c>
      <c r="H26" s="179" t="e">
        <f ca="1">IF($C26=$D$2,#REF!*H$2,IF($C26=$D$3,#REF!*H$3,IF($C26=$D$4,#REF!*H$4,IF($C26=$D$5,#REF!*H$5,0))))</f>
        <v>#REF!</v>
      </c>
      <c r="I26" s="179" t="e">
        <f ca="1">IF($C26=$D$2,#REF!*I$2,IF($C26=$D$3,#REF!*I$3,IF($C26=$D$4,#REF!*I$4,IF($C26=$D$5,#REF!*I$5,0))))</f>
        <v>#REF!</v>
      </c>
      <c r="J26" s="179" t="e">
        <f ca="1">IF($C26=$D$2,#REF!*J$2,IF($C26=$D$3,#REF!*J$3,IF($C26=$D$4,#REF!*J$4,IF($C26=$D$5,#REF!*J$5,0))))</f>
        <v>#REF!</v>
      </c>
      <c r="K26" s="179" t="e">
        <f ca="1">IF($C26=$D$2,#REF!*K$2,IF($C26=$D$3,#REF!*K$3,IF($C26=$D$4,#REF!*K$4,IF($C26=$D$5,#REF!*K$5,0))))</f>
        <v>#REF!</v>
      </c>
      <c r="L26" s="179" t="e">
        <f ca="1">IF($C26=$D$2,#REF!*L$2,IF($C26=$D$3,#REF!*L$3,IF($C26=$D$4,#REF!*L$4,IF($C26=$D$5,#REF!*L$5,0))))</f>
        <v>#REF!</v>
      </c>
      <c r="M26" s="179" t="e">
        <f ca="1">IF($C26=$D$2,#REF!*M$2,IF($C26=$D$3,#REF!*M$3,IF($C26=$D$4,#REF!*M$4,IF($C26=$D$5,#REF!*M$5,0))))</f>
        <v>#REF!</v>
      </c>
      <c r="N26" s="179" t="e">
        <f ca="1">IF($C26=$D$2,#REF!*N$2,IF($C26=$D$3,#REF!*N$3,IF($C26=$D$4,#REF!*N$4,IF($C26=$D$5,#REF!*N$5,0))))</f>
        <v>#REF!</v>
      </c>
      <c r="O26" s="179" t="e">
        <f ca="1">IF($C26=$D$2,#REF!*O$2,IF($C26=$D$3,#REF!*O$3,IF($C26=$D$4,#REF!*O$4,IF($C26=$D$5,#REF!*O$5,0))))</f>
        <v>#REF!</v>
      </c>
      <c r="P26" s="179" t="e">
        <f ca="1">IF($C26=$D$2,#REF!*P$2,IF($C26=$D$3,#REF!*P$3,IF($C26=$D$4,#REF!*P$4,IF($C26=$D$5,#REF!*P$5,0))))</f>
        <v>#REF!</v>
      </c>
      <c r="Q26" s="179" t="e">
        <f ca="1">IF($C26=$D$2,#REF!*Q$2,IF($C26=$D$3,#REF!*Q$3,IF($C26=$D$4,#REF!*Q$4,IF($C26=$D$5,#REF!*Q$5,0))))</f>
        <v>#REF!</v>
      </c>
      <c r="R26" s="179" t="e">
        <f ca="1">IF($C26=$D$2,#REF!*R$2,IF($C26=$D$3,#REF!*R$3,IF($C26=$D$4,#REF!*R$4,IF($C26=$D$5,#REF!*R$5,0))))</f>
        <v>#REF!</v>
      </c>
      <c r="S26" s="179" t="e">
        <f ca="1">IF($C26=$D$2,#REF!*S$2,IF($C26=$D$3,#REF!*S$3,IF($C26=$D$4,#REF!*S$4,IF($C26=$D$5,#REF!*S$5,0))))</f>
        <v>#REF!</v>
      </c>
      <c r="T26" s="179" t="e">
        <f ca="1">IF($C26=$D$2,#REF!*T$2,IF($C26=$D$3,#REF!*T$3,IF($C26=$D$4,#REF!*T$4,IF($C26=$D$5,#REF!*T$5,0))))</f>
        <v>#REF!</v>
      </c>
      <c r="U26" s="179" t="e">
        <f ca="1">IF($C26=$D$2,#REF!*U$2,IF($C26=$D$3,#REF!*U$3,IF($C26=$D$4,#REF!*U$4,IF($C26=$D$5,#REF!*U$5,0))))</f>
        <v>#REF!</v>
      </c>
      <c r="V26" s="179" t="e">
        <f ca="1">IF($C26=$D$2,#REF!*V$2,IF($C26=$D$3,#REF!*V$3,IF($C26=$D$4,#REF!*V$4,IF($C26=$D$5,#REF!*V$5,0))))</f>
        <v>#REF!</v>
      </c>
      <c r="W26" s="179" t="e">
        <f ca="1">IF($C26=$D$2,#REF!*W$2,IF($C26=$D$3,#REF!*W$3,IF($C26=$D$4,#REF!*W$4,IF($C26=$D$5,#REF!*W$5,0))))</f>
        <v>#REF!</v>
      </c>
      <c r="X26" s="179" t="e">
        <f ca="1">IF($C26=$D$2,#REF!*X$2,IF($C26=$D$3,#REF!*X$3,IF($C26=$D$4,#REF!*X$4,IF($C26=$D$5,#REF!*X$5,0))))</f>
        <v>#REF!</v>
      </c>
      <c r="Y26" s="179" t="e">
        <f ca="1">IF($C26=$D$2,#REF!*Y$2,IF($C26=$D$3,#REF!*Y$3,IF($C26=$D$4,#REF!*Y$4,IF($C26=$D$5,#REF!*Y$5,0))))</f>
        <v>#REF!</v>
      </c>
      <c r="Z26" s="179" t="e">
        <f ca="1">IF($C26=$D$2,#REF!*Z$2,IF($C26=$D$3,#REF!*Z$3,IF($C26=$D$4,#REF!*Z$4,IF($C26=$D$5,#REF!*Z$5,0))))</f>
        <v>#REF!</v>
      </c>
      <c r="AA26" s="179" t="e">
        <f ca="1">IF($C26=$D$2,#REF!*AA$2,IF($C26=$D$3,#REF!*AA$3,IF($C26=$D$4,#REF!*AA$4,IF($C26=$D$5,#REF!*AA$5,0))))</f>
        <v>#REF!</v>
      </c>
      <c r="AB26" s="179" t="e">
        <f ca="1">IF($C26=$D$2,#REF!*AB$2,IF($C26=$D$3,#REF!*AB$3,IF($C26=$D$4,#REF!*AB$4,IF($C26=$D$5,#REF!*AB$5,0))))</f>
        <v>#REF!</v>
      </c>
      <c r="AC26" s="179" t="e">
        <f ca="1">IF($C26=$D$2,#REF!*AC$2,IF($C26=$D$3,#REF!*AC$3,IF($C26=$D$4,#REF!*AC$4,IF($C26=$D$5,#REF!*AC$5,0))))</f>
        <v>#REF!</v>
      </c>
      <c r="AD26" s="179" t="e">
        <f ca="1">IF($C26=$D$2,#REF!*AD$2,IF($C26=$D$3,#REF!*AD$3,IF($C26=$D$4,#REF!*AD$4,IF($C26=$D$5,#REF!*AD$5,0))))</f>
        <v>#REF!</v>
      </c>
      <c r="AE26" s="179" t="e">
        <f ca="1">IF($C26=$D$2,#REF!*AE$2,IF($C26=$D$3,#REF!*AE$3,IF($C26=$D$4,#REF!*AE$4,IF($C26=$D$5,#REF!*AE$5,0))))</f>
        <v>#REF!</v>
      </c>
      <c r="AF26" s="179" t="e">
        <f ca="1">IF($C26=$D$2,#REF!*AF$2,IF($C26=$D$3,#REF!*AF$3,IF($C26=$D$4,#REF!*AF$4,IF($C26=$D$5,#REF!*AF$5,0))))</f>
        <v>#REF!</v>
      </c>
      <c r="AG26" s="179" t="e">
        <f ca="1">IF($C26=$D$2,#REF!*AG$2,IF($C26=$D$3,#REF!*AG$3,IF($C26=$D$4,#REF!*AG$4,IF($C26=$D$5,#REF!*AG$5,0))))</f>
        <v>#REF!</v>
      </c>
      <c r="AH26" s="179" t="e">
        <f ca="1">IF($C26=$D$2,#REF!*AH$2,IF($C26=$D$3,#REF!*AH$3,IF($C26=$D$4,#REF!*AH$4,IF($C26=$D$5,#REF!*AH$5,0))))</f>
        <v>#REF!</v>
      </c>
      <c r="AI26" s="179" t="e">
        <f ca="1">IF($C26=$D$2,#REF!*AI$2,IF($C26=$D$3,#REF!*AI$3,IF($C26=$D$4,#REF!*AI$4,IF($C26=$D$5,#REF!*AI$5,0))))</f>
        <v>#REF!</v>
      </c>
      <c r="AJ26" s="179" t="e">
        <f ca="1">IF($C26=$D$2,#REF!*AJ$2,IF($C26=$D$3,#REF!*AJ$3,IF($C26=$D$4,#REF!*AJ$4,IF($C26=$D$5,#REF!*AJ$5,0))))</f>
        <v>#REF!</v>
      </c>
      <c r="AK26" s="179" t="e">
        <f ca="1">IF($C26=$D$2,#REF!*AK$2,IF($C26=$D$3,#REF!*AK$3,IF($C26=$D$4,#REF!*AK$4,IF($C26=$D$5,#REF!*AK$5,0))))</f>
        <v>#REF!</v>
      </c>
      <c r="AL26" s="179" t="e">
        <f ca="1">IF($C26=$D$2,#REF!*AL$2,IF($C26=$D$3,#REF!*AL$3,IF($C26=$D$4,#REF!*AL$4,IF($C26=$D$5,#REF!*AL$5,0))))</f>
        <v>#REF!</v>
      </c>
      <c r="AM26" s="179" t="e">
        <f ca="1">IF($C26=$D$2,#REF!*AM$2,IF($C26=$D$3,#REF!*AM$3,IF($C26=$D$4,#REF!*AM$4,IF($C26=$D$5,#REF!*AM$5,0))))</f>
        <v>#REF!</v>
      </c>
    </row>
    <row r="27" spans="1:39">
      <c r="A27" s="166" t="str">
        <f ca="1">IFERROR(__xludf.DUMMYFUNCTION("""COMPUTED_VALUE"""),"Cesar  Luis Muentes Cornejo")</f>
        <v>Cesar  Luis Muentes Cornejo</v>
      </c>
      <c r="B27" s="167" t="str">
        <f ca="1">IFERROR(__xludf.DUMMYFUNCTION("""COMPUTED_VALUE"""),"OAH0651")</f>
        <v>OAH0651</v>
      </c>
      <c r="C27" s="168">
        <f ca="1">IFERROR(__xludf.DUMMYFUNCTION("""COMPUTED_VALUE"""),5)</f>
        <v>5</v>
      </c>
      <c r="D27" s="178" t="e">
        <f t="shared" ca="1" si="0"/>
        <v>#REF!</v>
      </c>
      <c r="E27" s="179" t="e">
        <f ca="1">IF($C27=$D$2,#REF!*E$2,IF($C27=$D$3,#REF!*E$3,IF($C27=$D$4,#REF!*E$4,IF($C27=$D$5,#REF!*E$5,0))))</f>
        <v>#REF!</v>
      </c>
      <c r="F27" s="179" t="e">
        <f ca="1">IF($C27=$D$2,#REF!*F$2,IF($C27=$D$3,#REF!*F$3,IF($C27=$D$4,#REF!*F$4,IF($C27=$D$5,#REF!*F$5,0))))</f>
        <v>#REF!</v>
      </c>
      <c r="G27" s="179" t="e">
        <f ca="1">IF($C27=$D$2,#REF!*G$2,IF($C27=$D$3,#REF!*G$3,IF($C27=$D$4,#REF!*G$4,IF($C27=$D$5,#REF!*G$5,0))))</f>
        <v>#REF!</v>
      </c>
      <c r="H27" s="179" t="e">
        <f ca="1">IF($C27=$D$2,#REF!*H$2,IF($C27=$D$3,#REF!*H$3,IF($C27=$D$4,#REF!*H$4,IF($C27=$D$5,#REF!*H$5,0))))</f>
        <v>#REF!</v>
      </c>
      <c r="I27" s="179" t="e">
        <f ca="1">IF($C27=$D$2,#REF!*I$2,IF($C27=$D$3,#REF!*I$3,IF($C27=$D$4,#REF!*I$4,IF($C27=$D$5,#REF!*I$5,0))))</f>
        <v>#REF!</v>
      </c>
      <c r="J27" s="179" t="e">
        <f ca="1">IF($C27=$D$2,#REF!*J$2,IF($C27=$D$3,#REF!*J$3,IF($C27=$D$4,#REF!*J$4,IF($C27=$D$5,#REF!*J$5,0))))</f>
        <v>#REF!</v>
      </c>
      <c r="K27" s="179" t="e">
        <f ca="1">IF($C27=$D$2,#REF!*K$2,IF($C27=$D$3,#REF!*K$3,IF($C27=$D$4,#REF!*K$4,IF($C27=$D$5,#REF!*K$5,0))))</f>
        <v>#REF!</v>
      </c>
      <c r="L27" s="179" t="e">
        <f ca="1">IF($C27=$D$2,#REF!*L$2,IF($C27=$D$3,#REF!*L$3,IF($C27=$D$4,#REF!*L$4,IF($C27=$D$5,#REF!*L$5,0))))</f>
        <v>#REF!</v>
      </c>
      <c r="M27" s="179" t="e">
        <f ca="1">IF($C27=$D$2,#REF!*M$2,IF($C27=$D$3,#REF!*M$3,IF($C27=$D$4,#REF!*M$4,IF($C27=$D$5,#REF!*M$5,0))))</f>
        <v>#REF!</v>
      </c>
      <c r="N27" s="179" t="e">
        <f ca="1">IF($C27=$D$2,#REF!*N$2,IF($C27=$D$3,#REF!*N$3,IF($C27=$D$4,#REF!*N$4,IF($C27=$D$5,#REF!*N$5,0))))</f>
        <v>#REF!</v>
      </c>
      <c r="O27" s="179" t="e">
        <f ca="1">IF($C27=$D$2,#REF!*O$2,IF($C27=$D$3,#REF!*O$3,IF($C27=$D$4,#REF!*O$4,IF($C27=$D$5,#REF!*O$5,0))))</f>
        <v>#REF!</v>
      </c>
      <c r="P27" s="179" t="e">
        <f ca="1">IF($C27=$D$2,#REF!*P$2,IF($C27=$D$3,#REF!*P$3,IF($C27=$D$4,#REF!*P$4,IF($C27=$D$5,#REF!*P$5,0))))</f>
        <v>#REF!</v>
      </c>
      <c r="Q27" s="179" t="e">
        <f ca="1">IF($C27=$D$2,#REF!*Q$2,IF($C27=$D$3,#REF!*Q$3,IF($C27=$D$4,#REF!*Q$4,IF($C27=$D$5,#REF!*Q$5,0))))</f>
        <v>#REF!</v>
      </c>
      <c r="R27" s="179" t="e">
        <f ca="1">IF($C27=$D$2,#REF!*R$2,IF($C27=$D$3,#REF!*R$3,IF($C27=$D$4,#REF!*R$4,IF($C27=$D$5,#REF!*R$5,0))))</f>
        <v>#REF!</v>
      </c>
      <c r="S27" s="179" t="e">
        <f ca="1">IF($C27=$D$2,#REF!*S$2,IF($C27=$D$3,#REF!*S$3,IF($C27=$D$4,#REF!*S$4,IF($C27=$D$5,#REF!*S$5,0))))</f>
        <v>#REF!</v>
      </c>
      <c r="T27" s="179" t="e">
        <f ca="1">IF($C27=$D$2,#REF!*T$2,IF($C27=$D$3,#REF!*T$3,IF($C27=$D$4,#REF!*T$4,IF($C27=$D$5,#REF!*T$5,0))))</f>
        <v>#REF!</v>
      </c>
      <c r="U27" s="179" t="e">
        <f ca="1">IF($C27=$D$2,#REF!*U$2,IF($C27=$D$3,#REF!*U$3,IF($C27=$D$4,#REF!*U$4,IF($C27=$D$5,#REF!*U$5,0))))</f>
        <v>#REF!</v>
      </c>
      <c r="V27" s="179" t="e">
        <f ca="1">IF($C27=$D$2,#REF!*V$2,IF($C27=$D$3,#REF!*V$3,IF($C27=$D$4,#REF!*V$4,IF($C27=$D$5,#REF!*V$5,0))))</f>
        <v>#REF!</v>
      </c>
      <c r="W27" s="179" t="e">
        <f ca="1">IF($C27=$D$2,#REF!*W$2,IF($C27=$D$3,#REF!*W$3,IF($C27=$D$4,#REF!*W$4,IF($C27=$D$5,#REF!*W$5,0))))</f>
        <v>#REF!</v>
      </c>
      <c r="X27" s="179" t="e">
        <f ca="1">IF($C27=$D$2,#REF!*X$2,IF($C27=$D$3,#REF!*X$3,IF($C27=$D$4,#REF!*X$4,IF($C27=$D$5,#REF!*X$5,0))))</f>
        <v>#REF!</v>
      </c>
      <c r="Y27" s="179" t="e">
        <f ca="1">IF($C27=$D$2,#REF!*Y$2,IF($C27=$D$3,#REF!*Y$3,IF($C27=$D$4,#REF!*Y$4,IF($C27=$D$5,#REF!*Y$5,0))))</f>
        <v>#REF!</v>
      </c>
      <c r="Z27" s="179" t="e">
        <f ca="1">IF($C27=$D$2,#REF!*Z$2,IF($C27=$D$3,#REF!*Z$3,IF($C27=$D$4,#REF!*Z$4,IF($C27=$D$5,#REF!*Z$5,0))))</f>
        <v>#REF!</v>
      </c>
      <c r="AA27" s="179" t="e">
        <f ca="1">IF($C27=$D$2,#REF!*AA$2,IF($C27=$D$3,#REF!*AA$3,IF($C27=$D$4,#REF!*AA$4,IF($C27=$D$5,#REF!*AA$5,0))))</f>
        <v>#REF!</v>
      </c>
      <c r="AB27" s="179" t="e">
        <f ca="1">IF($C27=$D$2,#REF!*AB$2,IF($C27=$D$3,#REF!*AB$3,IF($C27=$D$4,#REF!*AB$4,IF($C27=$D$5,#REF!*AB$5,0))))</f>
        <v>#REF!</v>
      </c>
      <c r="AC27" s="179" t="e">
        <f ca="1">IF($C27=$D$2,#REF!*AC$2,IF($C27=$D$3,#REF!*AC$3,IF($C27=$D$4,#REF!*AC$4,IF($C27=$D$5,#REF!*AC$5,0))))</f>
        <v>#REF!</v>
      </c>
      <c r="AD27" s="179" t="e">
        <f ca="1">IF($C27=$D$2,#REF!*AD$2,IF($C27=$D$3,#REF!*AD$3,IF($C27=$D$4,#REF!*AD$4,IF($C27=$D$5,#REF!*AD$5,0))))</f>
        <v>#REF!</v>
      </c>
      <c r="AE27" s="179" t="e">
        <f ca="1">IF($C27=$D$2,#REF!*AE$2,IF($C27=$D$3,#REF!*AE$3,IF($C27=$D$4,#REF!*AE$4,IF($C27=$D$5,#REF!*AE$5,0))))</f>
        <v>#REF!</v>
      </c>
      <c r="AF27" s="179" t="e">
        <f ca="1">IF($C27=$D$2,#REF!*AF$2,IF($C27=$D$3,#REF!*AF$3,IF($C27=$D$4,#REF!*AF$4,IF($C27=$D$5,#REF!*AF$5,0))))</f>
        <v>#REF!</v>
      </c>
      <c r="AG27" s="179" t="e">
        <f ca="1">IF($C27=$D$2,#REF!*AG$2,IF($C27=$D$3,#REF!*AG$3,IF($C27=$D$4,#REF!*AG$4,IF($C27=$D$5,#REF!*AG$5,0))))</f>
        <v>#REF!</v>
      </c>
      <c r="AH27" s="179" t="e">
        <f ca="1">IF($C27=$D$2,#REF!*AH$2,IF($C27=$D$3,#REF!*AH$3,IF($C27=$D$4,#REF!*AH$4,IF($C27=$D$5,#REF!*AH$5,0))))</f>
        <v>#REF!</v>
      </c>
      <c r="AI27" s="179" t="e">
        <f ca="1">IF($C27=$D$2,#REF!*AI$2,IF($C27=$D$3,#REF!*AI$3,IF($C27=$D$4,#REF!*AI$4,IF($C27=$D$5,#REF!*AI$5,0))))</f>
        <v>#REF!</v>
      </c>
      <c r="AJ27" s="179" t="e">
        <f ca="1">IF($C27=$D$2,#REF!*AJ$2,IF($C27=$D$3,#REF!*AJ$3,IF($C27=$D$4,#REF!*AJ$4,IF($C27=$D$5,#REF!*AJ$5,0))))</f>
        <v>#REF!</v>
      </c>
      <c r="AK27" s="179" t="e">
        <f ca="1">IF($C27=$D$2,#REF!*AK$2,IF($C27=$D$3,#REF!*AK$3,IF($C27=$D$4,#REF!*AK$4,IF($C27=$D$5,#REF!*AK$5,0))))</f>
        <v>#REF!</v>
      </c>
      <c r="AL27" s="179" t="e">
        <f ca="1">IF($C27=$D$2,#REF!*AL$2,IF($C27=$D$3,#REF!*AL$3,IF($C27=$D$4,#REF!*AL$4,IF($C27=$D$5,#REF!*AL$5,0))))</f>
        <v>#REF!</v>
      </c>
      <c r="AM27" s="179" t="e">
        <f ca="1">IF($C27=$D$2,#REF!*AM$2,IF($C27=$D$3,#REF!*AM$3,IF($C27=$D$4,#REF!*AM$4,IF($C27=$D$5,#REF!*AM$5,0))))</f>
        <v>#REF!</v>
      </c>
    </row>
    <row r="28" spans="1:39">
      <c r="A28" s="166" t="str">
        <f ca="1">IFERROR(__xludf.DUMMYFUNCTION("""COMPUTED_VALUE"""),"Luis Gonzaga Muentes Napa")</f>
        <v>Luis Gonzaga Muentes Napa</v>
      </c>
      <c r="B28" s="167" t="str">
        <f ca="1">IFERROR(__xludf.DUMMYFUNCTION("""COMPUTED_VALUE"""),"XBE0343")</f>
        <v>XBE0343</v>
      </c>
      <c r="C28" s="168">
        <f ca="1">IFERROR(__xludf.DUMMYFUNCTION("""COMPUTED_VALUE"""),5)</f>
        <v>5</v>
      </c>
      <c r="D28" s="178" t="e">
        <f t="shared" ca="1" si="0"/>
        <v>#REF!</v>
      </c>
      <c r="E28" s="179" t="e">
        <f ca="1">IF($C28=$D$2,#REF!*E$2,IF($C28=$D$3,#REF!*E$3,IF($C28=$D$4,#REF!*E$4,IF($C28=$D$5,#REF!*E$5,0))))</f>
        <v>#REF!</v>
      </c>
      <c r="F28" s="179" t="e">
        <f ca="1">IF($C28=$D$2,#REF!*F$2,IF($C28=$D$3,#REF!*F$3,IF($C28=$D$4,#REF!*F$4,IF($C28=$D$5,#REF!*F$5,0))))</f>
        <v>#REF!</v>
      </c>
      <c r="G28" s="179" t="e">
        <f ca="1">IF($C28=$D$2,#REF!*G$2,IF($C28=$D$3,#REF!*G$3,IF($C28=$D$4,#REF!*G$4,IF($C28=$D$5,#REF!*G$5,0))))</f>
        <v>#REF!</v>
      </c>
      <c r="H28" s="179" t="e">
        <f ca="1">IF($C28=$D$2,#REF!*H$2,IF($C28=$D$3,#REF!*H$3,IF($C28=$D$4,#REF!*H$4,IF($C28=$D$5,#REF!*H$5,0))))</f>
        <v>#REF!</v>
      </c>
      <c r="I28" s="179" t="e">
        <f ca="1">IF($C28=$D$2,#REF!*I$2,IF($C28=$D$3,#REF!*I$3,IF($C28=$D$4,#REF!*I$4,IF($C28=$D$5,#REF!*I$5,0))))</f>
        <v>#REF!</v>
      </c>
      <c r="J28" s="179" t="e">
        <f ca="1">IF($C28=$D$2,#REF!*J$2,IF($C28=$D$3,#REF!*J$3,IF($C28=$D$4,#REF!*J$4,IF($C28=$D$5,#REF!*J$5,0))))</f>
        <v>#REF!</v>
      </c>
      <c r="K28" s="179" t="e">
        <f ca="1">IF($C28=$D$2,#REF!*K$2,IF($C28=$D$3,#REF!*K$3,IF($C28=$D$4,#REF!*K$4,IF($C28=$D$5,#REF!*K$5,0))))</f>
        <v>#REF!</v>
      </c>
      <c r="L28" s="179" t="e">
        <f ca="1">IF($C28=$D$2,#REF!*L$2,IF($C28=$D$3,#REF!*L$3,IF($C28=$D$4,#REF!*L$4,IF($C28=$D$5,#REF!*L$5,0))))</f>
        <v>#REF!</v>
      </c>
      <c r="M28" s="179" t="e">
        <f ca="1">IF($C28=$D$2,#REF!*M$2,IF($C28=$D$3,#REF!*M$3,IF($C28=$D$4,#REF!*M$4,IF($C28=$D$5,#REF!*M$5,0))))</f>
        <v>#REF!</v>
      </c>
      <c r="N28" s="179" t="e">
        <f ca="1">IF($C28=$D$2,#REF!*N$2,IF($C28=$D$3,#REF!*N$3,IF($C28=$D$4,#REF!*N$4,IF($C28=$D$5,#REF!*N$5,0))))</f>
        <v>#REF!</v>
      </c>
      <c r="O28" s="179" t="e">
        <f ca="1">IF($C28=$D$2,#REF!*O$2,IF($C28=$D$3,#REF!*O$3,IF($C28=$D$4,#REF!*O$4,IF($C28=$D$5,#REF!*O$5,0))))</f>
        <v>#REF!</v>
      </c>
      <c r="P28" s="179" t="e">
        <f ca="1">IF($C28=$D$2,#REF!*P$2,IF($C28=$D$3,#REF!*P$3,IF($C28=$D$4,#REF!*P$4,IF($C28=$D$5,#REF!*P$5,0))))</f>
        <v>#REF!</v>
      </c>
      <c r="Q28" s="179" t="e">
        <f ca="1">IF($C28=$D$2,#REF!*Q$2,IF($C28=$D$3,#REF!*Q$3,IF($C28=$D$4,#REF!*Q$4,IF($C28=$D$5,#REF!*Q$5,0))))</f>
        <v>#REF!</v>
      </c>
      <c r="R28" s="179" t="e">
        <f ca="1">IF($C28=$D$2,#REF!*R$2,IF($C28=$D$3,#REF!*R$3,IF($C28=$D$4,#REF!*R$4,IF($C28=$D$5,#REF!*R$5,0))))</f>
        <v>#REF!</v>
      </c>
      <c r="S28" s="179" t="e">
        <f ca="1">IF($C28=$D$2,#REF!*S$2,IF($C28=$D$3,#REF!*S$3,IF($C28=$D$4,#REF!*S$4,IF($C28=$D$5,#REF!*S$5,0))))</f>
        <v>#REF!</v>
      </c>
      <c r="T28" s="179" t="e">
        <f ca="1">IF($C28=$D$2,#REF!*T$2,IF($C28=$D$3,#REF!*T$3,IF($C28=$D$4,#REF!*T$4,IF($C28=$D$5,#REF!*T$5,0))))</f>
        <v>#REF!</v>
      </c>
      <c r="U28" s="179" t="e">
        <f ca="1">IF($C28=$D$2,#REF!*U$2,IF($C28=$D$3,#REF!*U$3,IF($C28=$D$4,#REF!*U$4,IF($C28=$D$5,#REF!*U$5,0))))</f>
        <v>#REF!</v>
      </c>
      <c r="V28" s="179" t="e">
        <f ca="1">IF($C28=$D$2,#REF!*V$2,IF($C28=$D$3,#REF!*V$3,IF($C28=$D$4,#REF!*V$4,IF($C28=$D$5,#REF!*V$5,0))))</f>
        <v>#REF!</v>
      </c>
      <c r="W28" s="179" t="e">
        <f ca="1">IF($C28=$D$2,#REF!*W$2,IF($C28=$D$3,#REF!*W$3,IF($C28=$D$4,#REF!*W$4,IF($C28=$D$5,#REF!*W$5,0))))</f>
        <v>#REF!</v>
      </c>
      <c r="X28" s="179" t="e">
        <f ca="1">IF($C28=$D$2,#REF!*X$2,IF($C28=$D$3,#REF!*X$3,IF($C28=$D$4,#REF!*X$4,IF($C28=$D$5,#REF!*X$5,0))))</f>
        <v>#REF!</v>
      </c>
      <c r="Y28" s="179" t="e">
        <f ca="1">IF($C28=$D$2,#REF!*Y$2,IF($C28=$D$3,#REF!*Y$3,IF($C28=$D$4,#REF!*Y$4,IF($C28=$D$5,#REF!*Y$5,0))))</f>
        <v>#REF!</v>
      </c>
      <c r="Z28" s="179" t="e">
        <f ca="1">IF($C28=$D$2,#REF!*Z$2,IF($C28=$D$3,#REF!*Z$3,IF($C28=$D$4,#REF!*Z$4,IF($C28=$D$5,#REF!*Z$5,0))))</f>
        <v>#REF!</v>
      </c>
      <c r="AA28" s="179" t="e">
        <f ca="1">IF($C28=$D$2,#REF!*AA$2,IF($C28=$D$3,#REF!*AA$3,IF($C28=$D$4,#REF!*AA$4,IF($C28=$D$5,#REF!*AA$5,0))))</f>
        <v>#REF!</v>
      </c>
      <c r="AB28" s="179" t="e">
        <f ca="1">IF($C28=$D$2,#REF!*AB$2,IF($C28=$D$3,#REF!*AB$3,IF($C28=$D$4,#REF!*AB$4,IF($C28=$D$5,#REF!*AB$5,0))))</f>
        <v>#REF!</v>
      </c>
      <c r="AC28" s="179" t="e">
        <f ca="1">IF($C28=$D$2,#REF!*AC$2,IF($C28=$D$3,#REF!*AC$3,IF($C28=$D$4,#REF!*AC$4,IF($C28=$D$5,#REF!*AC$5,0))))</f>
        <v>#REF!</v>
      </c>
      <c r="AD28" s="179" t="e">
        <f ca="1">IF($C28=$D$2,#REF!*AD$2,IF($C28=$D$3,#REF!*AD$3,IF($C28=$D$4,#REF!*AD$4,IF($C28=$D$5,#REF!*AD$5,0))))</f>
        <v>#REF!</v>
      </c>
      <c r="AE28" s="179" t="e">
        <f ca="1">IF($C28=$D$2,#REF!*AE$2,IF($C28=$D$3,#REF!*AE$3,IF($C28=$D$4,#REF!*AE$4,IF($C28=$D$5,#REF!*AE$5,0))))</f>
        <v>#REF!</v>
      </c>
      <c r="AF28" s="179" t="e">
        <f ca="1">IF($C28=$D$2,#REF!*AF$2,IF($C28=$D$3,#REF!*AF$3,IF($C28=$D$4,#REF!*AF$4,IF($C28=$D$5,#REF!*AF$5,0))))</f>
        <v>#REF!</v>
      </c>
      <c r="AG28" s="179" t="e">
        <f ca="1">IF($C28=$D$2,#REF!*AG$2,IF($C28=$D$3,#REF!*AG$3,IF($C28=$D$4,#REF!*AG$4,IF($C28=$D$5,#REF!*AG$5,0))))</f>
        <v>#REF!</v>
      </c>
      <c r="AH28" s="179" t="e">
        <f ca="1">IF($C28=$D$2,#REF!*AH$2,IF($C28=$D$3,#REF!*AH$3,IF($C28=$D$4,#REF!*AH$4,IF($C28=$D$5,#REF!*AH$5,0))))</f>
        <v>#REF!</v>
      </c>
      <c r="AI28" s="179" t="e">
        <f ca="1">IF($C28=$D$2,#REF!*AI$2,IF($C28=$D$3,#REF!*AI$3,IF($C28=$D$4,#REF!*AI$4,IF($C28=$D$5,#REF!*AI$5,0))))</f>
        <v>#REF!</v>
      </c>
      <c r="AJ28" s="179" t="e">
        <f ca="1">IF($C28=$D$2,#REF!*AJ$2,IF($C28=$D$3,#REF!*AJ$3,IF($C28=$D$4,#REF!*AJ$4,IF($C28=$D$5,#REF!*AJ$5,0))))</f>
        <v>#REF!</v>
      </c>
      <c r="AK28" s="179" t="e">
        <f ca="1">IF($C28=$D$2,#REF!*AK$2,IF($C28=$D$3,#REF!*AK$3,IF($C28=$D$4,#REF!*AK$4,IF($C28=$D$5,#REF!*AK$5,0))))</f>
        <v>#REF!</v>
      </c>
      <c r="AL28" s="179" t="e">
        <f ca="1">IF($C28=$D$2,#REF!*AL$2,IF($C28=$D$3,#REF!*AL$3,IF($C28=$D$4,#REF!*AL$4,IF($C28=$D$5,#REF!*AL$5,0))))</f>
        <v>#REF!</v>
      </c>
      <c r="AM28" s="179" t="e">
        <f ca="1">IF($C28=$D$2,#REF!*AM$2,IF($C28=$D$3,#REF!*AM$3,IF($C28=$D$4,#REF!*AM$4,IF($C28=$D$5,#REF!*AM$5,0))))</f>
        <v>#REF!</v>
      </c>
    </row>
    <row r="29" spans="1:39">
      <c r="A29" s="166" t="str">
        <f ca="1">IFERROR(__xludf.DUMMYFUNCTION("""COMPUTED_VALUE"""),"Luis Gonzaga Muentes Napa")</f>
        <v>Luis Gonzaga Muentes Napa</v>
      </c>
      <c r="B29" s="167" t="str">
        <f ca="1">IFERROR(__xludf.DUMMYFUNCTION("""COMPUTED_VALUE"""),"BAC0784")</f>
        <v>BAC0784</v>
      </c>
      <c r="C29" s="168">
        <f ca="1">IFERROR(__xludf.DUMMYFUNCTION("""COMPUTED_VALUE"""),5)</f>
        <v>5</v>
      </c>
      <c r="D29" s="178" t="e">
        <f t="shared" ca="1" si="0"/>
        <v>#REF!</v>
      </c>
      <c r="E29" s="179" t="e">
        <f ca="1">IF($C29=$D$2,#REF!*E$2,IF($C29=$D$3,#REF!*E$3,IF($C29=$D$4,#REF!*E$4,IF($C29=$D$5,#REF!*E$5,0))))</f>
        <v>#REF!</v>
      </c>
      <c r="F29" s="179" t="e">
        <f ca="1">IF($C29=$D$2,#REF!*F$2,IF($C29=$D$3,#REF!*F$3,IF($C29=$D$4,#REF!*F$4,IF($C29=$D$5,#REF!*F$5,0))))</f>
        <v>#REF!</v>
      </c>
      <c r="G29" s="179" t="e">
        <f ca="1">IF($C29=$D$2,#REF!*G$2,IF($C29=$D$3,#REF!*G$3,IF($C29=$D$4,#REF!*G$4,IF($C29=$D$5,#REF!*G$5,0))))</f>
        <v>#REF!</v>
      </c>
      <c r="H29" s="179" t="e">
        <f ca="1">IF($C29=$D$2,#REF!*H$2,IF($C29=$D$3,#REF!*H$3,IF($C29=$D$4,#REF!*H$4,IF($C29=$D$5,#REF!*H$5,0))))</f>
        <v>#REF!</v>
      </c>
      <c r="I29" s="179" t="e">
        <f ca="1">IF($C29=$D$2,#REF!*I$2,IF($C29=$D$3,#REF!*I$3,IF($C29=$D$4,#REF!*I$4,IF($C29=$D$5,#REF!*I$5,0))))</f>
        <v>#REF!</v>
      </c>
      <c r="J29" s="179" t="e">
        <f ca="1">IF($C29=$D$2,#REF!*J$2,IF($C29=$D$3,#REF!*J$3,IF($C29=$D$4,#REF!*J$4,IF($C29=$D$5,#REF!*J$5,0))))</f>
        <v>#REF!</v>
      </c>
      <c r="K29" s="179" t="e">
        <f ca="1">IF($C29=$D$2,#REF!*K$2,IF($C29=$D$3,#REF!*K$3,IF($C29=$D$4,#REF!*K$4,IF($C29=$D$5,#REF!*K$5,0))))</f>
        <v>#REF!</v>
      </c>
      <c r="L29" s="179" t="e">
        <f ca="1">IF($C29=$D$2,#REF!*L$2,IF($C29=$D$3,#REF!*L$3,IF($C29=$D$4,#REF!*L$4,IF($C29=$D$5,#REF!*L$5,0))))</f>
        <v>#REF!</v>
      </c>
      <c r="M29" s="179" t="e">
        <f ca="1">IF($C29=$D$2,#REF!*M$2,IF($C29=$D$3,#REF!*M$3,IF($C29=$D$4,#REF!*M$4,IF($C29=$D$5,#REF!*M$5,0))))</f>
        <v>#REF!</v>
      </c>
      <c r="N29" s="179" t="e">
        <f ca="1">IF($C29=$D$2,#REF!*N$2,IF($C29=$D$3,#REF!*N$3,IF($C29=$D$4,#REF!*N$4,IF($C29=$D$5,#REF!*N$5,0))))</f>
        <v>#REF!</v>
      </c>
      <c r="O29" s="179" t="e">
        <f ca="1">IF($C29=$D$2,#REF!*O$2,IF($C29=$D$3,#REF!*O$3,IF($C29=$D$4,#REF!*O$4,IF($C29=$D$5,#REF!*O$5,0))))</f>
        <v>#REF!</v>
      </c>
      <c r="P29" s="179" t="e">
        <f ca="1">IF($C29=$D$2,#REF!*P$2,IF($C29=$D$3,#REF!*P$3,IF($C29=$D$4,#REF!*P$4,IF($C29=$D$5,#REF!*P$5,0))))</f>
        <v>#REF!</v>
      </c>
      <c r="Q29" s="179" t="e">
        <f ca="1">IF($C29=$D$2,#REF!*Q$2,IF($C29=$D$3,#REF!*Q$3,IF($C29=$D$4,#REF!*Q$4,IF($C29=$D$5,#REF!*Q$5,0))))</f>
        <v>#REF!</v>
      </c>
      <c r="R29" s="179" t="e">
        <f ca="1">IF($C29=$D$2,#REF!*R$2,IF($C29=$D$3,#REF!*R$3,IF($C29=$D$4,#REF!*R$4,IF($C29=$D$5,#REF!*R$5,0))))</f>
        <v>#REF!</v>
      </c>
      <c r="S29" s="179" t="e">
        <f ca="1">IF($C29=$D$2,#REF!*S$2,IF($C29=$D$3,#REF!*S$3,IF($C29=$D$4,#REF!*S$4,IF($C29=$D$5,#REF!*S$5,0))))</f>
        <v>#REF!</v>
      </c>
      <c r="T29" s="179" t="e">
        <f ca="1">IF($C29=$D$2,#REF!*T$2,IF($C29=$D$3,#REF!*T$3,IF($C29=$D$4,#REF!*T$4,IF($C29=$D$5,#REF!*T$5,0))))</f>
        <v>#REF!</v>
      </c>
      <c r="U29" s="179" t="e">
        <f ca="1">IF($C29=$D$2,#REF!*U$2,IF($C29=$D$3,#REF!*U$3,IF($C29=$D$4,#REF!*U$4,IF($C29=$D$5,#REF!*U$5,0))))</f>
        <v>#REF!</v>
      </c>
      <c r="V29" s="179" t="e">
        <f ca="1">IF($C29=$D$2,#REF!*V$2,IF($C29=$D$3,#REF!*V$3,IF($C29=$D$4,#REF!*V$4,IF($C29=$D$5,#REF!*V$5,0))))</f>
        <v>#REF!</v>
      </c>
      <c r="W29" s="179" t="e">
        <f ca="1">IF($C29=$D$2,#REF!*W$2,IF($C29=$D$3,#REF!*W$3,IF($C29=$D$4,#REF!*W$4,IF($C29=$D$5,#REF!*W$5,0))))</f>
        <v>#REF!</v>
      </c>
      <c r="X29" s="179" t="e">
        <f ca="1">IF($C29=$D$2,#REF!*X$2,IF($C29=$D$3,#REF!*X$3,IF($C29=$D$4,#REF!*X$4,IF($C29=$D$5,#REF!*X$5,0))))</f>
        <v>#REF!</v>
      </c>
      <c r="Y29" s="179" t="e">
        <f ca="1">IF($C29=$D$2,#REF!*Y$2,IF($C29=$D$3,#REF!*Y$3,IF($C29=$D$4,#REF!*Y$4,IF($C29=$D$5,#REF!*Y$5,0))))</f>
        <v>#REF!</v>
      </c>
      <c r="Z29" s="179" t="e">
        <f ca="1">IF($C29=$D$2,#REF!*Z$2,IF($C29=$D$3,#REF!*Z$3,IF($C29=$D$4,#REF!*Z$4,IF($C29=$D$5,#REF!*Z$5,0))))</f>
        <v>#REF!</v>
      </c>
      <c r="AA29" s="179" t="e">
        <f ca="1">IF($C29=$D$2,#REF!*AA$2,IF($C29=$D$3,#REF!*AA$3,IF($C29=$D$4,#REF!*AA$4,IF($C29=$D$5,#REF!*AA$5,0))))</f>
        <v>#REF!</v>
      </c>
      <c r="AB29" s="179" t="e">
        <f ca="1">IF($C29=$D$2,#REF!*AB$2,IF($C29=$D$3,#REF!*AB$3,IF($C29=$D$4,#REF!*AB$4,IF($C29=$D$5,#REF!*AB$5,0))))</f>
        <v>#REF!</v>
      </c>
      <c r="AC29" s="179" t="e">
        <f ca="1">IF($C29=$D$2,#REF!*AC$2,IF($C29=$D$3,#REF!*AC$3,IF($C29=$D$4,#REF!*AC$4,IF($C29=$D$5,#REF!*AC$5,0))))</f>
        <v>#REF!</v>
      </c>
      <c r="AD29" s="179" t="e">
        <f ca="1">IF($C29=$D$2,#REF!*AD$2,IF($C29=$D$3,#REF!*AD$3,IF($C29=$D$4,#REF!*AD$4,IF($C29=$D$5,#REF!*AD$5,0))))</f>
        <v>#REF!</v>
      </c>
      <c r="AE29" s="179" t="e">
        <f ca="1">IF($C29=$D$2,#REF!*AE$2,IF($C29=$D$3,#REF!*AE$3,IF($C29=$D$4,#REF!*AE$4,IF($C29=$D$5,#REF!*AE$5,0))))</f>
        <v>#REF!</v>
      </c>
      <c r="AF29" s="179" t="e">
        <f ca="1">IF($C29=$D$2,#REF!*AF$2,IF($C29=$D$3,#REF!*AF$3,IF($C29=$D$4,#REF!*AF$4,IF($C29=$D$5,#REF!*AF$5,0))))</f>
        <v>#REF!</v>
      </c>
      <c r="AG29" s="179" t="e">
        <f ca="1">IF($C29=$D$2,#REF!*AG$2,IF($C29=$D$3,#REF!*AG$3,IF($C29=$D$4,#REF!*AG$4,IF($C29=$D$5,#REF!*AG$5,0))))</f>
        <v>#REF!</v>
      </c>
      <c r="AH29" s="179" t="e">
        <f ca="1">IF($C29=$D$2,#REF!*AH$2,IF($C29=$D$3,#REF!*AH$3,IF($C29=$D$4,#REF!*AH$4,IF($C29=$D$5,#REF!*AH$5,0))))</f>
        <v>#REF!</v>
      </c>
      <c r="AI29" s="179" t="e">
        <f ca="1">IF($C29=$D$2,#REF!*AI$2,IF($C29=$D$3,#REF!*AI$3,IF($C29=$D$4,#REF!*AI$4,IF($C29=$D$5,#REF!*AI$5,0))))</f>
        <v>#REF!</v>
      </c>
      <c r="AJ29" s="179" t="e">
        <f ca="1">IF($C29=$D$2,#REF!*AJ$2,IF($C29=$D$3,#REF!*AJ$3,IF($C29=$D$4,#REF!*AJ$4,IF($C29=$D$5,#REF!*AJ$5,0))))</f>
        <v>#REF!</v>
      </c>
      <c r="AK29" s="179" t="e">
        <f ca="1">IF($C29=$D$2,#REF!*AK$2,IF($C29=$D$3,#REF!*AK$3,IF($C29=$D$4,#REF!*AK$4,IF($C29=$D$5,#REF!*AK$5,0))))</f>
        <v>#REF!</v>
      </c>
      <c r="AL29" s="179" t="e">
        <f ca="1">IF($C29=$D$2,#REF!*AL$2,IF($C29=$D$3,#REF!*AL$3,IF($C29=$D$4,#REF!*AL$4,IF($C29=$D$5,#REF!*AL$5,0))))</f>
        <v>#REF!</v>
      </c>
      <c r="AM29" s="179" t="e">
        <f ca="1">IF($C29=$D$2,#REF!*AM$2,IF($C29=$D$3,#REF!*AM$3,IF($C29=$D$4,#REF!*AM$4,IF($C29=$D$5,#REF!*AM$5,0))))</f>
        <v>#REF!</v>
      </c>
    </row>
    <row r="30" spans="1:39">
      <c r="A30" s="166" t="str">
        <f ca="1">IFERROR(__xludf.DUMMYFUNCTION("""COMPUTED_VALUE"""),"Walter Ivan Cadena Saldariega")</f>
        <v>Walter Ivan Cadena Saldariega</v>
      </c>
      <c r="B30" s="167" t="str">
        <f ca="1">IFERROR(__xludf.DUMMYFUNCTION("""COMPUTED_VALUE"""),"NBF0031")</f>
        <v>NBF0031</v>
      </c>
      <c r="C30" s="168">
        <f ca="1">IFERROR(__xludf.DUMMYFUNCTION("""COMPUTED_VALUE"""),5)</f>
        <v>5</v>
      </c>
      <c r="D30" s="178" t="e">
        <f t="shared" ca="1" si="0"/>
        <v>#REF!</v>
      </c>
      <c r="E30" s="179" t="e">
        <f ca="1">IF($C30=$D$2,#REF!*E$2,IF($C30=$D$3,#REF!*E$3,IF($C30=$D$4,#REF!*E$4,IF($C30=$D$5,#REF!*E$5,0))))</f>
        <v>#REF!</v>
      </c>
      <c r="F30" s="179" t="e">
        <f ca="1">IF($C30=$D$2,#REF!*F$2,IF($C30=$D$3,#REF!*F$3,IF($C30=$D$4,#REF!*F$4,IF($C30=$D$5,#REF!*F$5,0))))</f>
        <v>#REF!</v>
      </c>
      <c r="G30" s="179" t="e">
        <f ca="1">IF($C30=$D$2,#REF!*G$2,IF($C30=$D$3,#REF!*G$3,IF($C30=$D$4,#REF!*G$4,IF($C30=$D$5,#REF!*G$5,0))))</f>
        <v>#REF!</v>
      </c>
      <c r="H30" s="179" t="e">
        <f ca="1">IF($C30=$D$2,#REF!*H$2,IF($C30=$D$3,#REF!*H$3,IF($C30=$D$4,#REF!*H$4,IF($C30=$D$5,#REF!*H$5,0))))</f>
        <v>#REF!</v>
      </c>
      <c r="I30" s="179" t="e">
        <f ca="1">IF($C30=$D$2,#REF!*I$2,IF($C30=$D$3,#REF!*I$3,IF($C30=$D$4,#REF!*I$4,IF($C30=$D$5,#REF!*I$5,0))))</f>
        <v>#REF!</v>
      </c>
      <c r="J30" s="179" t="e">
        <f ca="1">IF($C30=$D$2,#REF!*J$2,IF($C30=$D$3,#REF!*J$3,IF($C30=$D$4,#REF!*J$4,IF($C30=$D$5,#REF!*J$5,0))))</f>
        <v>#REF!</v>
      </c>
      <c r="K30" s="179" t="e">
        <f ca="1">IF($C30=$D$2,#REF!*K$2,IF($C30=$D$3,#REF!*K$3,IF($C30=$D$4,#REF!*K$4,IF($C30=$D$5,#REF!*K$5,0))))</f>
        <v>#REF!</v>
      </c>
      <c r="L30" s="179" t="e">
        <f ca="1">IF($C30=$D$2,#REF!*L$2,IF($C30=$D$3,#REF!*L$3,IF($C30=$D$4,#REF!*L$4,IF($C30=$D$5,#REF!*L$5,0))))</f>
        <v>#REF!</v>
      </c>
      <c r="M30" s="179" t="e">
        <f ca="1">IF($C30=$D$2,#REF!*M$2,IF($C30=$D$3,#REF!*M$3,IF($C30=$D$4,#REF!*M$4,IF($C30=$D$5,#REF!*M$5,0))))</f>
        <v>#REF!</v>
      </c>
      <c r="N30" s="179" t="e">
        <f ca="1">IF($C30=$D$2,#REF!*N$2,IF($C30=$D$3,#REF!*N$3,IF($C30=$D$4,#REF!*N$4,IF($C30=$D$5,#REF!*N$5,0))))</f>
        <v>#REF!</v>
      </c>
      <c r="O30" s="179" t="e">
        <f ca="1">IF($C30=$D$2,#REF!*O$2,IF($C30=$D$3,#REF!*O$3,IF($C30=$D$4,#REF!*O$4,IF($C30=$D$5,#REF!*O$5,0))))</f>
        <v>#REF!</v>
      </c>
      <c r="P30" s="179" t="e">
        <f ca="1">IF($C30=$D$2,#REF!*P$2,IF($C30=$D$3,#REF!*P$3,IF($C30=$D$4,#REF!*P$4,IF($C30=$D$5,#REF!*P$5,0))))</f>
        <v>#REF!</v>
      </c>
      <c r="Q30" s="179" t="e">
        <f ca="1">IF($C30=$D$2,#REF!*Q$2,IF($C30=$D$3,#REF!*Q$3,IF($C30=$D$4,#REF!*Q$4,IF($C30=$D$5,#REF!*Q$5,0))))</f>
        <v>#REF!</v>
      </c>
      <c r="R30" s="179" t="e">
        <f ca="1">IF($C30=$D$2,#REF!*R$2,IF($C30=$D$3,#REF!*R$3,IF($C30=$D$4,#REF!*R$4,IF($C30=$D$5,#REF!*R$5,0))))</f>
        <v>#REF!</v>
      </c>
      <c r="S30" s="179" t="e">
        <f ca="1">IF($C30=$D$2,#REF!*S$2,IF($C30=$D$3,#REF!*S$3,IF($C30=$D$4,#REF!*S$4,IF($C30=$D$5,#REF!*S$5,0))))</f>
        <v>#REF!</v>
      </c>
      <c r="T30" s="179" t="e">
        <f ca="1">IF($C30=$D$2,#REF!*T$2,IF($C30=$D$3,#REF!*T$3,IF($C30=$D$4,#REF!*T$4,IF($C30=$D$5,#REF!*T$5,0))))</f>
        <v>#REF!</v>
      </c>
      <c r="U30" s="179" t="e">
        <f ca="1">IF($C30=$D$2,#REF!*U$2,IF($C30=$D$3,#REF!*U$3,IF($C30=$D$4,#REF!*U$4,IF($C30=$D$5,#REF!*U$5,0))))</f>
        <v>#REF!</v>
      </c>
      <c r="V30" s="179" t="e">
        <f ca="1">IF($C30=$D$2,#REF!*V$2,IF($C30=$D$3,#REF!*V$3,IF($C30=$D$4,#REF!*V$4,IF($C30=$D$5,#REF!*V$5,0))))</f>
        <v>#REF!</v>
      </c>
      <c r="W30" s="179" t="e">
        <f ca="1">IF($C30=$D$2,#REF!*W$2,IF($C30=$D$3,#REF!*W$3,IF($C30=$D$4,#REF!*W$4,IF($C30=$D$5,#REF!*W$5,0))))</f>
        <v>#REF!</v>
      </c>
      <c r="X30" s="179" t="e">
        <f ca="1">IF($C30=$D$2,#REF!*X$2,IF($C30=$D$3,#REF!*X$3,IF($C30=$D$4,#REF!*X$4,IF($C30=$D$5,#REF!*X$5,0))))</f>
        <v>#REF!</v>
      </c>
      <c r="Y30" s="179" t="e">
        <f ca="1">IF($C30=$D$2,#REF!*Y$2,IF($C30=$D$3,#REF!*Y$3,IF($C30=$D$4,#REF!*Y$4,IF($C30=$D$5,#REF!*Y$5,0))))</f>
        <v>#REF!</v>
      </c>
      <c r="Z30" s="179" t="e">
        <f ca="1">IF($C30=$D$2,#REF!*Z$2,IF($C30=$D$3,#REF!*Z$3,IF($C30=$D$4,#REF!*Z$4,IF($C30=$D$5,#REF!*Z$5,0))))</f>
        <v>#REF!</v>
      </c>
      <c r="AA30" s="179" t="e">
        <f ca="1">IF($C30=$D$2,#REF!*AA$2,IF($C30=$D$3,#REF!*AA$3,IF($C30=$D$4,#REF!*AA$4,IF($C30=$D$5,#REF!*AA$5,0))))</f>
        <v>#REF!</v>
      </c>
      <c r="AB30" s="179" t="e">
        <f ca="1">IF($C30=$D$2,#REF!*AB$2,IF($C30=$D$3,#REF!*AB$3,IF($C30=$D$4,#REF!*AB$4,IF($C30=$D$5,#REF!*AB$5,0))))</f>
        <v>#REF!</v>
      </c>
      <c r="AC30" s="179" t="e">
        <f ca="1">IF($C30=$D$2,#REF!*AC$2,IF($C30=$D$3,#REF!*AC$3,IF($C30=$D$4,#REF!*AC$4,IF($C30=$D$5,#REF!*AC$5,0))))</f>
        <v>#REF!</v>
      </c>
      <c r="AD30" s="179" t="e">
        <f ca="1">IF($C30=$D$2,#REF!*AD$2,IF($C30=$D$3,#REF!*AD$3,IF($C30=$D$4,#REF!*AD$4,IF($C30=$D$5,#REF!*AD$5,0))))</f>
        <v>#REF!</v>
      </c>
      <c r="AE30" s="179" t="e">
        <f ca="1">IF($C30=$D$2,#REF!*AE$2,IF($C30=$D$3,#REF!*AE$3,IF($C30=$D$4,#REF!*AE$4,IF($C30=$D$5,#REF!*AE$5,0))))</f>
        <v>#REF!</v>
      </c>
      <c r="AF30" s="179" t="e">
        <f ca="1">IF($C30=$D$2,#REF!*AF$2,IF($C30=$D$3,#REF!*AF$3,IF($C30=$D$4,#REF!*AF$4,IF($C30=$D$5,#REF!*AF$5,0))))</f>
        <v>#REF!</v>
      </c>
      <c r="AG30" s="179" t="e">
        <f ca="1">IF($C30=$D$2,#REF!*AG$2,IF($C30=$D$3,#REF!*AG$3,IF($C30=$D$4,#REF!*AG$4,IF($C30=$D$5,#REF!*AG$5,0))))</f>
        <v>#REF!</v>
      </c>
      <c r="AH30" s="179" t="e">
        <f ca="1">IF($C30=$D$2,#REF!*AH$2,IF($C30=$D$3,#REF!*AH$3,IF($C30=$D$4,#REF!*AH$4,IF($C30=$D$5,#REF!*AH$5,0))))</f>
        <v>#REF!</v>
      </c>
      <c r="AI30" s="179" t="e">
        <f ca="1">IF($C30=$D$2,#REF!*AI$2,IF($C30=$D$3,#REF!*AI$3,IF($C30=$D$4,#REF!*AI$4,IF($C30=$D$5,#REF!*AI$5,0))))</f>
        <v>#REF!</v>
      </c>
      <c r="AJ30" s="179" t="e">
        <f ca="1">IF($C30=$D$2,#REF!*AJ$2,IF($C30=$D$3,#REF!*AJ$3,IF($C30=$D$4,#REF!*AJ$4,IF($C30=$D$5,#REF!*AJ$5,0))))</f>
        <v>#REF!</v>
      </c>
      <c r="AK30" s="179" t="e">
        <f ca="1">IF($C30=$D$2,#REF!*AK$2,IF($C30=$D$3,#REF!*AK$3,IF($C30=$D$4,#REF!*AK$4,IF($C30=$D$5,#REF!*AK$5,0))))</f>
        <v>#REF!</v>
      </c>
      <c r="AL30" s="179" t="e">
        <f ca="1">IF($C30=$D$2,#REF!*AL$2,IF($C30=$D$3,#REF!*AL$3,IF($C30=$D$4,#REF!*AL$4,IF($C30=$D$5,#REF!*AL$5,0))))</f>
        <v>#REF!</v>
      </c>
      <c r="AM30" s="179" t="e">
        <f ca="1">IF($C30=$D$2,#REF!*AM$2,IF($C30=$D$3,#REF!*AM$3,IF($C30=$D$4,#REF!*AM$4,IF($C30=$D$5,#REF!*AM$5,0))))</f>
        <v>#REF!</v>
      </c>
    </row>
    <row r="31" spans="1:39">
      <c r="A31" s="166" t="str">
        <f ca="1">IFERROR(__xludf.DUMMYFUNCTION("""COMPUTED_VALUE"""),"Cristhian Raul Bravo Zambrano")</f>
        <v>Cristhian Raul Bravo Zambrano</v>
      </c>
      <c r="B31" s="167" t="str">
        <f ca="1">IFERROR(__xludf.DUMMYFUNCTION("""COMPUTED_VALUE"""),"EBF166")</f>
        <v>EBF166</v>
      </c>
      <c r="C31" s="168">
        <f ca="1">IFERROR(__xludf.DUMMYFUNCTION("""COMPUTED_VALUE"""),5)</f>
        <v>5</v>
      </c>
      <c r="D31" s="178" t="e">
        <f t="shared" ca="1" si="0"/>
        <v>#REF!</v>
      </c>
      <c r="E31" s="179" t="e">
        <f ca="1">IF($C31=$D$2,#REF!*E$2,IF($C31=$D$3,#REF!*E$3,IF($C31=$D$4,#REF!*E$4,IF($C31=$D$5,#REF!*E$5,0))))</f>
        <v>#REF!</v>
      </c>
      <c r="F31" s="179" t="e">
        <f ca="1">IF($C31=$D$2,#REF!*F$2,IF($C31=$D$3,#REF!*F$3,IF($C31=$D$4,#REF!*F$4,IF($C31=$D$5,#REF!*F$5,0))))</f>
        <v>#REF!</v>
      </c>
      <c r="G31" s="179" t="e">
        <f ca="1">IF($C31=$D$2,#REF!*G$2,IF($C31=$D$3,#REF!*G$3,IF($C31=$D$4,#REF!*G$4,IF($C31=$D$5,#REF!*G$5,0))))</f>
        <v>#REF!</v>
      </c>
      <c r="H31" s="179" t="e">
        <f ca="1">IF($C31=$D$2,#REF!*H$2,IF($C31=$D$3,#REF!*H$3,IF($C31=$D$4,#REF!*H$4,IF($C31=$D$5,#REF!*H$5,0))))</f>
        <v>#REF!</v>
      </c>
      <c r="I31" s="179" t="e">
        <f ca="1">IF($C31=$D$2,#REF!*I$2,IF($C31=$D$3,#REF!*I$3,IF($C31=$D$4,#REF!*I$4,IF($C31=$D$5,#REF!*I$5,0))))</f>
        <v>#REF!</v>
      </c>
      <c r="J31" s="179" t="e">
        <f ca="1">IF($C31=$D$2,#REF!*J$2,IF($C31=$D$3,#REF!*J$3,IF($C31=$D$4,#REF!*J$4,IF($C31=$D$5,#REF!*J$5,0))))</f>
        <v>#REF!</v>
      </c>
      <c r="K31" s="179" t="e">
        <f ca="1">IF($C31=$D$2,#REF!*K$2,IF($C31=$D$3,#REF!*K$3,IF($C31=$D$4,#REF!*K$4,IF($C31=$D$5,#REF!*K$5,0))))</f>
        <v>#REF!</v>
      </c>
      <c r="L31" s="179" t="e">
        <f ca="1">IF($C31=$D$2,#REF!*L$2,IF($C31=$D$3,#REF!*L$3,IF($C31=$D$4,#REF!*L$4,IF($C31=$D$5,#REF!*L$5,0))))</f>
        <v>#REF!</v>
      </c>
      <c r="M31" s="179" t="e">
        <f ca="1">IF($C31=$D$2,#REF!*M$2,IF($C31=$D$3,#REF!*M$3,IF($C31=$D$4,#REF!*M$4,IF($C31=$D$5,#REF!*M$5,0))))</f>
        <v>#REF!</v>
      </c>
      <c r="N31" s="179" t="e">
        <f ca="1">IF($C31=$D$2,#REF!*N$2,IF($C31=$D$3,#REF!*N$3,IF($C31=$D$4,#REF!*N$4,IF($C31=$D$5,#REF!*N$5,0))))</f>
        <v>#REF!</v>
      </c>
      <c r="O31" s="179" t="e">
        <f ca="1">IF($C31=$D$2,#REF!*O$2,IF($C31=$D$3,#REF!*O$3,IF($C31=$D$4,#REF!*O$4,IF($C31=$D$5,#REF!*O$5,0))))</f>
        <v>#REF!</v>
      </c>
      <c r="P31" s="179" t="e">
        <f ca="1">IF($C31=$D$2,#REF!*P$2,IF($C31=$D$3,#REF!*P$3,IF($C31=$D$4,#REF!*P$4,IF($C31=$D$5,#REF!*P$5,0))))</f>
        <v>#REF!</v>
      </c>
      <c r="Q31" s="179" t="e">
        <f ca="1">IF($C31=$D$2,#REF!*Q$2,IF($C31=$D$3,#REF!*Q$3,IF($C31=$D$4,#REF!*Q$4,IF($C31=$D$5,#REF!*Q$5,0))))</f>
        <v>#REF!</v>
      </c>
      <c r="R31" s="179" t="e">
        <f ca="1">IF($C31=$D$2,#REF!*R$2,IF($C31=$D$3,#REF!*R$3,IF($C31=$D$4,#REF!*R$4,IF($C31=$D$5,#REF!*R$5,0))))</f>
        <v>#REF!</v>
      </c>
      <c r="S31" s="179" t="e">
        <f ca="1">IF($C31=$D$2,#REF!*S$2,IF($C31=$D$3,#REF!*S$3,IF($C31=$D$4,#REF!*S$4,IF($C31=$D$5,#REF!*S$5,0))))</f>
        <v>#REF!</v>
      </c>
      <c r="T31" s="179" t="e">
        <f ca="1">IF($C31=$D$2,#REF!*T$2,IF($C31=$D$3,#REF!*T$3,IF($C31=$D$4,#REF!*T$4,IF($C31=$D$5,#REF!*T$5,0))))</f>
        <v>#REF!</v>
      </c>
      <c r="U31" s="179" t="e">
        <f ca="1">IF($C31=$D$2,#REF!*U$2,IF($C31=$D$3,#REF!*U$3,IF($C31=$D$4,#REF!*U$4,IF($C31=$D$5,#REF!*U$5,0))))</f>
        <v>#REF!</v>
      </c>
      <c r="V31" s="179" t="e">
        <f ca="1">IF($C31=$D$2,#REF!*V$2,IF($C31=$D$3,#REF!*V$3,IF($C31=$D$4,#REF!*V$4,IF($C31=$D$5,#REF!*V$5,0))))</f>
        <v>#REF!</v>
      </c>
      <c r="W31" s="179" t="e">
        <f ca="1">IF($C31=$D$2,#REF!*W$2,IF($C31=$D$3,#REF!*W$3,IF($C31=$D$4,#REF!*W$4,IF($C31=$D$5,#REF!*W$5,0))))</f>
        <v>#REF!</v>
      </c>
      <c r="X31" s="179" t="e">
        <f ca="1">IF($C31=$D$2,#REF!*X$2,IF($C31=$D$3,#REF!*X$3,IF($C31=$D$4,#REF!*X$4,IF($C31=$D$5,#REF!*X$5,0))))</f>
        <v>#REF!</v>
      </c>
      <c r="Y31" s="179" t="e">
        <f ca="1">IF($C31=$D$2,#REF!*Y$2,IF($C31=$D$3,#REF!*Y$3,IF($C31=$D$4,#REF!*Y$4,IF($C31=$D$5,#REF!*Y$5,0))))</f>
        <v>#REF!</v>
      </c>
      <c r="Z31" s="179" t="e">
        <f ca="1">IF($C31=$D$2,#REF!*Z$2,IF($C31=$D$3,#REF!*Z$3,IF($C31=$D$4,#REF!*Z$4,IF($C31=$D$5,#REF!*Z$5,0))))</f>
        <v>#REF!</v>
      </c>
      <c r="AA31" s="179" t="e">
        <f ca="1">IF($C31=$D$2,#REF!*AA$2,IF($C31=$D$3,#REF!*AA$3,IF($C31=$D$4,#REF!*AA$4,IF($C31=$D$5,#REF!*AA$5,0))))</f>
        <v>#REF!</v>
      </c>
      <c r="AB31" s="179" t="e">
        <f ca="1">IF($C31=$D$2,#REF!*AB$2,IF($C31=$D$3,#REF!*AB$3,IF($C31=$D$4,#REF!*AB$4,IF($C31=$D$5,#REF!*AB$5,0))))</f>
        <v>#REF!</v>
      </c>
      <c r="AC31" s="179" t="e">
        <f ca="1">IF($C31=$D$2,#REF!*AC$2,IF($C31=$D$3,#REF!*AC$3,IF($C31=$D$4,#REF!*AC$4,IF($C31=$D$5,#REF!*AC$5,0))))</f>
        <v>#REF!</v>
      </c>
      <c r="AD31" s="179" t="e">
        <f ca="1">IF($C31=$D$2,#REF!*AD$2,IF($C31=$D$3,#REF!*AD$3,IF($C31=$D$4,#REF!*AD$4,IF($C31=$D$5,#REF!*AD$5,0))))</f>
        <v>#REF!</v>
      </c>
      <c r="AE31" s="179" t="e">
        <f ca="1">IF($C31=$D$2,#REF!*AE$2,IF($C31=$D$3,#REF!*AE$3,IF($C31=$D$4,#REF!*AE$4,IF($C31=$D$5,#REF!*AE$5,0))))</f>
        <v>#REF!</v>
      </c>
      <c r="AF31" s="179" t="e">
        <f ca="1">IF($C31=$D$2,#REF!*AF$2,IF($C31=$D$3,#REF!*AF$3,IF($C31=$D$4,#REF!*AF$4,IF($C31=$D$5,#REF!*AF$5,0))))</f>
        <v>#REF!</v>
      </c>
      <c r="AG31" s="179" t="e">
        <f ca="1">IF($C31=$D$2,#REF!*AG$2,IF($C31=$D$3,#REF!*AG$3,IF($C31=$D$4,#REF!*AG$4,IF($C31=$D$5,#REF!*AG$5,0))))</f>
        <v>#REF!</v>
      </c>
      <c r="AH31" s="179" t="e">
        <f ca="1">IF($C31=$D$2,#REF!*AH$2,IF($C31=$D$3,#REF!*AH$3,IF($C31=$D$4,#REF!*AH$4,IF($C31=$D$5,#REF!*AH$5,0))))</f>
        <v>#REF!</v>
      </c>
      <c r="AI31" s="179" t="e">
        <f ca="1">IF($C31=$D$2,#REF!*AI$2,IF($C31=$D$3,#REF!*AI$3,IF($C31=$D$4,#REF!*AI$4,IF($C31=$D$5,#REF!*AI$5,0))))</f>
        <v>#REF!</v>
      </c>
      <c r="AJ31" s="179" t="e">
        <f ca="1">IF($C31=$D$2,#REF!*AJ$2,IF($C31=$D$3,#REF!*AJ$3,IF($C31=$D$4,#REF!*AJ$4,IF($C31=$D$5,#REF!*AJ$5,0))))</f>
        <v>#REF!</v>
      </c>
      <c r="AK31" s="179" t="e">
        <f ca="1">IF($C31=$D$2,#REF!*AK$2,IF($C31=$D$3,#REF!*AK$3,IF($C31=$D$4,#REF!*AK$4,IF($C31=$D$5,#REF!*AK$5,0))))</f>
        <v>#REF!</v>
      </c>
      <c r="AL31" s="179" t="e">
        <f ca="1">IF($C31=$D$2,#REF!*AL$2,IF($C31=$D$3,#REF!*AL$3,IF($C31=$D$4,#REF!*AL$4,IF($C31=$D$5,#REF!*AL$5,0))))</f>
        <v>#REF!</v>
      </c>
      <c r="AM31" s="179" t="e">
        <f ca="1">IF($C31=$D$2,#REF!*AM$2,IF($C31=$D$3,#REF!*AM$3,IF($C31=$D$4,#REF!*AM$4,IF($C31=$D$5,#REF!*AM$5,0))))</f>
        <v>#REF!</v>
      </c>
    </row>
    <row r="32" spans="1:39">
      <c r="A32" s="166" t="str">
        <f ca="1">IFERROR(__xludf.DUMMYFUNCTION("""COMPUTED_VALUE"""),"Freddy Alexamder Morales Zambrano")</f>
        <v>Freddy Alexamder Morales Zambrano</v>
      </c>
      <c r="B32" s="167" t="str">
        <f ca="1">IFERROR(__xludf.DUMMYFUNCTION("""COMPUTED_VALUE"""),"PZS0487")</f>
        <v>PZS0487</v>
      </c>
      <c r="C32" s="168">
        <f ca="1">IFERROR(__xludf.DUMMYFUNCTION("""COMPUTED_VALUE"""),5)</f>
        <v>5</v>
      </c>
      <c r="D32" s="178" t="e">
        <f t="shared" ca="1" si="0"/>
        <v>#REF!</v>
      </c>
      <c r="E32" s="179" t="e">
        <f ca="1">IF($C32=$D$2,#REF!*E$2,IF($C32=$D$3,#REF!*E$3,IF($C32=$D$4,#REF!*E$4,IF($C32=$D$5,#REF!*E$5,0))))</f>
        <v>#REF!</v>
      </c>
      <c r="F32" s="179" t="e">
        <f ca="1">IF($C32=$D$2,#REF!*F$2,IF($C32=$D$3,#REF!*F$3,IF($C32=$D$4,#REF!*F$4,IF($C32=$D$5,#REF!*F$5,0))))</f>
        <v>#REF!</v>
      </c>
      <c r="G32" s="179" t="e">
        <f ca="1">IF($C32=$D$2,#REF!*G$2,IF($C32=$D$3,#REF!*G$3,IF($C32=$D$4,#REF!*G$4,IF($C32=$D$5,#REF!*G$5,0))))</f>
        <v>#REF!</v>
      </c>
      <c r="H32" s="179" t="e">
        <f ca="1">IF($C32=$D$2,#REF!*H$2,IF($C32=$D$3,#REF!*H$3,IF($C32=$D$4,#REF!*H$4,IF($C32=$D$5,#REF!*H$5,0))))</f>
        <v>#REF!</v>
      </c>
      <c r="I32" s="179" t="e">
        <f ca="1">IF($C32=$D$2,#REF!*I$2,IF($C32=$D$3,#REF!*I$3,IF($C32=$D$4,#REF!*I$4,IF($C32=$D$5,#REF!*I$5,0))))</f>
        <v>#REF!</v>
      </c>
      <c r="J32" s="179" t="e">
        <f ca="1">IF($C32=$D$2,#REF!*J$2,IF($C32=$D$3,#REF!*J$3,IF($C32=$D$4,#REF!*J$4,IF($C32=$D$5,#REF!*J$5,0))))</f>
        <v>#REF!</v>
      </c>
      <c r="K32" s="179" t="e">
        <f ca="1">IF($C32=$D$2,#REF!*K$2,IF($C32=$D$3,#REF!*K$3,IF($C32=$D$4,#REF!*K$4,IF($C32=$D$5,#REF!*K$5,0))))</f>
        <v>#REF!</v>
      </c>
      <c r="L32" s="179" t="e">
        <f ca="1">IF($C32=$D$2,#REF!*L$2,IF($C32=$D$3,#REF!*L$3,IF($C32=$D$4,#REF!*L$4,IF($C32=$D$5,#REF!*L$5,0))))</f>
        <v>#REF!</v>
      </c>
      <c r="M32" s="179" t="e">
        <f ca="1">IF($C32=$D$2,#REF!*M$2,IF($C32=$D$3,#REF!*M$3,IF($C32=$D$4,#REF!*M$4,IF($C32=$D$5,#REF!*M$5,0))))</f>
        <v>#REF!</v>
      </c>
      <c r="N32" s="179" t="e">
        <f ca="1">IF($C32=$D$2,#REF!*N$2,IF($C32=$D$3,#REF!*N$3,IF($C32=$D$4,#REF!*N$4,IF($C32=$D$5,#REF!*N$5,0))))</f>
        <v>#REF!</v>
      </c>
      <c r="O32" s="179" t="e">
        <f ca="1">IF($C32=$D$2,#REF!*O$2,IF($C32=$D$3,#REF!*O$3,IF($C32=$D$4,#REF!*O$4,IF($C32=$D$5,#REF!*O$5,0))))</f>
        <v>#REF!</v>
      </c>
      <c r="P32" s="179" t="e">
        <f ca="1">IF($C32=$D$2,#REF!*P$2,IF($C32=$D$3,#REF!*P$3,IF($C32=$D$4,#REF!*P$4,IF($C32=$D$5,#REF!*P$5,0))))</f>
        <v>#REF!</v>
      </c>
      <c r="Q32" s="179" t="e">
        <f ca="1">IF($C32=$D$2,#REF!*Q$2,IF($C32=$D$3,#REF!*Q$3,IF($C32=$D$4,#REF!*Q$4,IF($C32=$D$5,#REF!*Q$5,0))))</f>
        <v>#REF!</v>
      </c>
      <c r="R32" s="179" t="e">
        <f ca="1">IF($C32=$D$2,#REF!*R$2,IF($C32=$D$3,#REF!*R$3,IF($C32=$D$4,#REF!*R$4,IF($C32=$D$5,#REF!*R$5,0))))</f>
        <v>#REF!</v>
      </c>
      <c r="S32" s="179" t="e">
        <f ca="1">IF($C32=$D$2,#REF!*S$2,IF($C32=$D$3,#REF!*S$3,IF($C32=$D$4,#REF!*S$4,IF($C32=$D$5,#REF!*S$5,0))))</f>
        <v>#REF!</v>
      </c>
      <c r="T32" s="179" t="e">
        <f ca="1">IF($C32=$D$2,#REF!*T$2,IF($C32=$D$3,#REF!*T$3,IF($C32=$D$4,#REF!*T$4,IF($C32=$D$5,#REF!*T$5,0))))</f>
        <v>#REF!</v>
      </c>
      <c r="U32" s="179" t="e">
        <f ca="1">IF($C32=$D$2,#REF!*U$2,IF($C32=$D$3,#REF!*U$3,IF($C32=$D$4,#REF!*U$4,IF($C32=$D$5,#REF!*U$5,0))))</f>
        <v>#REF!</v>
      </c>
      <c r="V32" s="179" t="e">
        <f ca="1">IF($C32=$D$2,#REF!*V$2,IF($C32=$D$3,#REF!*V$3,IF($C32=$D$4,#REF!*V$4,IF($C32=$D$5,#REF!*V$5,0))))</f>
        <v>#REF!</v>
      </c>
      <c r="W32" s="179" t="e">
        <f ca="1">IF($C32=$D$2,#REF!*W$2,IF($C32=$D$3,#REF!*W$3,IF($C32=$D$4,#REF!*W$4,IF($C32=$D$5,#REF!*W$5,0))))</f>
        <v>#REF!</v>
      </c>
      <c r="X32" s="179" t="e">
        <f ca="1">IF($C32=$D$2,#REF!*X$2,IF($C32=$D$3,#REF!*X$3,IF($C32=$D$4,#REF!*X$4,IF($C32=$D$5,#REF!*X$5,0))))</f>
        <v>#REF!</v>
      </c>
      <c r="Y32" s="179" t="e">
        <f ca="1">IF($C32=$D$2,#REF!*Y$2,IF($C32=$D$3,#REF!*Y$3,IF($C32=$D$4,#REF!*Y$4,IF($C32=$D$5,#REF!*Y$5,0))))</f>
        <v>#REF!</v>
      </c>
      <c r="Z32" s="179" t="e">
        <f ca="1">IF($C32=$D$2,#REF!*Z$2,IF($C32=$D$3,#REF!*Z$3,IF($C32=$D$4,#REF!*Z$4,IF($C32=$D$5,#REF!*Z$5,0))))</f>
        <v>#REF!</v>
      </c>
      <c r="AA32" s="179" t="e">
        <f ca="1">IF($C32=$D$2,#REF!*AA$2,IF($C32=$D$3,#REF!*AA$3,IF($C32=$D$4,#REF!*AA$4,IF($C32=$D$5,#REF!*AA$5,0))))</f>
        <v>#REF!</v>
      </c>
      <c r="AB32" s="179" t="e">
        <f ca="1">IF($C32=$D$2,#REF!*AB$2,IF($C32=$D$3,#REF!*AB$3,IF($C32=$D$4,#REF!*AB$4,IF($C32=$D$5,#REF!*AB$5,0))))</f>
        <v>#REF!</v>
      </c>
      <c r="AC32" s="179" t="e">
        <f ca="1">IF($C32=$D$2,#REF!*AC$2,IF($C32=$D$3,#REF!*AC$3,IF($C32=$D$4,#REF!*AC$4,IF($C32=$D$5,#REF!*AC$5,0))))</f>
        <v>#REF!</v>
      </c>
      <c r="AD32" s="179" t="e">
        <f ca="1">IF($C32=$D$2,#REF!*AD$2,IF($C32=$D$3,#REF!*AD$3,IF($C32=$D$4,#REF!*AD$4,IF($C32=$D$5,#REF!*AD$5,0))))</f>
        <v>#REF!</v>
      </c>
      <c r="AE32" s="179" t="e">
        <f ca="1">IF($C32=$D$2,#REF!*AE$2,IF($C32=$D$3,#REF!*AE$3,IF($C32=$D$4,#REF!*AE$4,IF($C32=$D$5,#REF!*AE$5,0))))</f>
        <v>#REF!</v>
      </c>
      <c r="AF32" s="179" t="e">
        <f ca="1">IF($C32=$D$2,#REF!*AF$2,IF($C32=$D$3,#REF!*AF$3,IF($C32=$D$4,#REF!*AF$4,IF($C32=$D$5,#REF!*AF$5,0))))</f>
        <v>#REF!</v>
      </c>
      <c r="AG32" s="179" t="e">
        <f ca="1">IF($C32=$D$2,#REF!*AG$2,IF($C32=$D$3,#REF!*AG$3,IF($C32=$D$4,#REF!*AG$4,IF($C32=$D$5,#REF!*AG$5,0))))</f>
        <v>#REF!</v>
      </c>
      <c r="AH32" s="179" t="e">
        <f ca="1">IF($C32=$D$2,#REF!*AH$2,IF($C32=$D$3,#REF!*AH$3,IF($C32=$D$4,#REF!*AH$4,IF($C32=$D$5,#REF!*AH$5,0))))</f>
        <v>#REF!</v>
      </c>
      <c r="AI32" s="179" t="e">
        <f ca="1">IF($C32=$D$2,#REF!*AI$2,IF($C32=$D$3,#REF!*AI$3,IF($C32=$D$4,#REF!*AI$4,IF($C32=$D$5,#REF!*AI$5,0))))</f>
        <v>#REF!</v>
      </c>
      <c r="AJ32" s="179" t="e">
        <f ca="1">IF($C32=$D$2,#REF!*AJ$2,IF($C32=$D$3,#REF!*AJ$3,IF($C32=$D$4,#REF!*AJ$4,IF($C32=$D$5,#REF!*AJ$5,0))))</f>
        <v>#REF!</v>
      </c>
      <c r="AK32" s="179" t="e">
        <f ca="1">IF($C32=$D$2,#REF!*AK$2,IF($C32=$D$3,#REF!*AK$3,IF($C32=$D$4,#REF!*AK$4,IF($C32=$D$5,#REF!*AK$5,0))))</f>
        <v>#REF!</v>
      </c>
      <c r="AL32" s="179" t="e">
        <f ca="1">IF($C32=$D$2,#REF!*AL$2,IF($C32=$D$3,#REF!*AL$3,IF($C32=$D$4,#REF!*AL$4,IF($C32=$D$5,#REF!*AL$5,0))))</f>
        <v>#REF!</v>
      </c>
      <c r="AM32" s="179" t="e">
        <f ca="1">IF($C32=$D$2,#REF!*AM$2,IF($C32=$D$3,#REF!*AM$3,IF($C32=$D$4,#REF!*AM$4,IF($C32=$D$5,#REF!*AM$5,0))))</f>
        <v>#REF!</v>
      </c>
    </row>
    <row r="33" spans="1:39">
      <c r="A33" s="166" t="str">
        <f ca="1">IFERROR(__xludf.DUMMYFUNCTION("""COMPUTED_VALUE"""),"Raul Neptali Velez Velez (Darwin Tigre)")</f>
        <v>Raul Neptali Velez Velez (Darwin Tigre)</v>
      </c>
      <c r="B33" s="167" t="str">
        <f ca="1">IFERROR(__xludf.DUMMYFUNCTION("""COMPUTED_VALUE"""),"TBA7675")</f>
        <v>TBA7675</v>
      </c>
      <c r="C33" s="168">
        <f ca="1">IFERROR(__xludf.DUMMYFUNCTION("""COMPUTED_VALUE"""),5)</f>
        <v>5</v>
      </c>
      <c r="D33" s="178" t="e">
        <f t="shared" ca="1" si="0"/>
        <v>#REF!</v>
      </c>
      <c r="E33" s="179" t="e">
        <f ca="1">IF($C33=$D$2,#REF!*E$2,IF($C33=$D$3,#REF!*E$3,IF($C33=$D$4,#REF!*E$4,IF($C33=$D$5,#REF!*E$5,0))))</f>
        <v>#REF!</v>
      </c>
      <c r="F33" s="179" t="e">
        <f ca="1">IF($C33=$D$2,#REF!*F$2,IF($C33=$D$3,#REF!*F$3,IF($C33=$D$4,#REF!*F$4,IF($C33=$D$5,#REF!*F$5,0))))</f>
        <v>#REF!</v>
      </c>
      <c r="G33" s="179" t="e">
        <f ca="1">IF($C33=$D$2,#REF!*G$2,IF($C33=$D$3,#REF!*G$3,IF($C33=$D$4,#REF!*G$4,IF($C33=$D$5,#REF!*G$5,0))))</f>
        <v>#REF!</v>
      </c>
      <c r="H33" s="179" t="e">
        <f ca="1">IF($C33=$D$2,#REF!*H$2,IF($C33=$D$3,#REF!*H$3,IF($C33=$D$4,#REF!*H$4,IF($C33=$D$5,#REF!*H$5,0))))</f>
        <v>#REF!</v>
      </c>
      <c r="I33" s="179" t="e">
        <f ca="1">IF($C33=$D$2,#REF!*I$2,IF($C33=$D$3,#REF!*I$3,IF($C33=$D$4,#REF!*I$4,IF($C33=$D$5,#REF!*I$5,0))))</f>
        <v>#REF!</v>
      </c>
      <c r="J33" s="179" t="e">
        <f ca="1">IF($C33=$D$2,#REF!*J$2,IF($C33=$D$3,#REF!*J$3,IF($C33=$D$4,#REF!*J$4,IF($C33=$D$5,#REF!*J$5,0))))</f>
        <v>#REF!</v>
      </c>
      <c r="K33" s="179" t="e">
        <f ca="1">IF($C33=$D$2,#REF!*K$2,IF($C33=$D$3,#REF!*K$3,IF($C33=$D$4,#REF!*K$4,IF($C33=$D$5,#REF!*K$5,0))))</f>
        <v>#REF!</v>
      </c>
      <c r="L33" s="179" t="e">
        <f ca="1">IF($C33=$D$2,#REF!*L$2,IF($C33=$D$3,#REF!*L$3,IF($C33=$D$4,#REF!*L$4,IF($C33=$D$5,#REF!*L$5,0))))</f>
        <v>#REF!</v>
      </c>
      <c r="M33" s="179" t="e">
        <f ca="1">IF($C33=$D$2,#REF!*M$2,IF($C33=$D$3,#REF!*M$3,IF($C33=$D$4,#REF!*M$4,IF($C33=$D$5,#REF!*M$5,0))))</f>
        <v>#REF!</v>
      </c>
      <c r="N33" s="179" t="e">
        <f ca="1">IF($C33=$D$2,#REF!*N$2,IF($C33=$D$3,#REF!*N$3,IF($C33=$D$4,#REF!*N$4,IF($C33=$D$5,#REF!*N$5,0))))</f>
        <v>#REF!</v>
      </c>
      <c r="O33" s="179" t="e">
        <f ca="1">IF($C33=$D$2,#REF!*O$2,IF($C33=$D$3,#REF!*O$3,IF($C33=$D$4,#REF!*O$4,IF($C33=$D$5,#REF!*O$5,0))))</f>
        <v>#REF!</v>
      </c>
      <c r="P33" s="179" t="e">
        <f ca="1">IF($C33=$D$2,#REF!*P$2,IF($C33=$D$3,#REF!*P$3,IF($C33=$D$4,#REF!*P$4,IF($C33=$D$5,#REF!*P$5,0))))</f>
        <v>#REF!</v>
      </c>
      <c r="Q33" s="179" t="e">
        <f ca="1">IF($C33=$D$2,#REF!*Q$2,IF($C33=$D$3,#REF!*Q$3,IF($C33=$D$4,#REF!*Q$4,IF($C33=$D$5,#REF!*Q$5,0))))</f>
        <v>#REF!</v>
      </c>
      <c r="R33" s="179" t="e">
        <f ca="1">IF($C33=$D$2,#REF!*R$2,IF($C33=$D$3,#REF!*R$3,IF($C33=$D$4,#REF!*R$4,IF($C33=$D$5,#REF!*R$5,0))))</f>
        <v>#REF!</v>
      </c>
      <c r="S33" s="179" t="e">
        <f ca="1">IF($C33=$D$2,#REF!*S$2,IF($C33=$D$3,#REF!*S$3,IF($C33=$D$4,#REF!*S$4,IF($C33=$D$5,#REF!*S$5,0))))</f>
        <v>#REF!</v>
      </c>
      <c r="T33" s="179" t="e">
        <f ca="1">IF($C33=$D$2,#REF!*T$2,IF($C33=$D$3,#REF!*T$3,IF($C33=$D$4,#REF!*T$4,IF($C33=$D$5,#REF!*T$5,0))))</f>
        <v>#REF!</v>
      </c>
      <c r="U33" s="179" t="e">
        <f ca="1">IF($C33=$D$2,#REF!*U$2,IF($C33=$D$3,#REF!*U$3,IF($C33=$D$4,#REF!*U$4,IF($C33=$D$5,#REF!*U$5,0))))</f>
        <v>#REF!</v>
      </c>
      <c r="V33" s="179" t="e">
        <f ca="1">IF($C33=$D$2,#REF!*V$2,IF($C33=$D$3,#REF!*V$3,IF($C33=$D$4,#REF!*V$4,IF($C33=$D$5,#REF!*V$5,0))))</f>
        <v>#REF!</v>
      </c>
      <c r="W33" s="179" t="e">
        <f ca="1">IF($C33=$D$2,#REF!*W$2,IF($C33=$D$3,#REF!*W$3,IF($C33=$D$4,#REF!*W$4,IF($C33=$D$5,#REF!*W$5,0))))</f>
        <v>#REF!</v>
      </c>
      <c r="X33" s="179" t="e">
        <f ca="1">IF($C33=$D$2,#REF!*X$2,IF($C33=$D$3,#REF!*X$3,IF($C33=$D$4,#REF!*X$4,IF($C33=$D$5,#REF!*X$5,0))))</f>
        <v>#REF!</v>
      </c>
      <c r="Y33" s="179" t="e">
        <f ca="1">IF($C33=$D$2,#REF!*Y$2,IF($C33=$D$3,#REF!*Y$3,IF($C33=$D$4,#REF!*Y$4,IF($C33=$D$5,#REF!*Y$5,0))))</f>
        <v>#REF!</v>
      </c>
      <c r="Z33" s="179" t="e">
        <f ca="1">IF($C33=$D$2,#REF!*Z$2,IF($C33=$D$3,#REF!*Z$3,IF($C33=$D$4,#REF!*Z$4,IF($C33=$D$5,#REF!*Z$5,0))))</f>
        <v>#REF!</v>
      </c>
      <c r="AA33" s="179" t="e">
        <f ca="1">IF($C33=$D$2,#REF!*AA$2,IF($C33=$D$3,#REF!*AA$3,IF($C33=$D$4,#REF!*AA$4,IF($C33=$D$5,#REF!*AA$5,0))))</f>
        <v>#REF!</v>
      </c>
      <c r="AB33" s="179" t="e">
        <f ca="1">IF($C33=$D$2,#REF!*AB$2,IF($C33=$D$3,#REF!*AB$3,IF($C33=$D$4,#REF!*AB$4,IF($C33=$D$5,#REF!*AB$5,0))))</f>
        <v>#REF!</v>
      </c>
      <c r="AC33" s="179" t="e">
        <f ca="1">IF($C33=$D$2,#REF!*AC$2,IF($C33=$D$3,#REF!*AC$3,IF($C33=$D$4,#REF!*AC$4,IF($C33=$D$5,#REF!*AC$5,0))))</f>
        <v>#REF!</v>
      </c>
      <c r="AD33" s="179" t="e">
        <f ca="1">IF($C33=$D$2,#REF!*AD$2,IF($C33=$D$3,#REF!*AD$3,IF($C33=$D$4,#REF!*AD$4,IF($C33=$D$5,#REF!*AD$5,0))))</f>
        <v>#REF!</v>
      </c>
      <c r="AE33" s="179" t="e">
        <f ca="1">IF($C33=$D$2,#REF!*AE$2,IF($C33=$D$3,#REF!*AE$3,IF($C33=$D$4,#REF!*AE$4,IF($C33=$D$5,#REF!*AE$5,0))))</f>
        <v>#REF!</v>
      </c>
      <c r="AF33" s="179" t="e">
        <f ca="1">IF($C33=$D$2,#REF!*AF$2,IF($C33=$D$3,#REF!*AF$3,IF($C33=$D$4,#REF!*AF$4,IF($C33=$D$5,#REF!*AF$5,0))))</f>
        <v>#REF!</v>
      </c>
      <c r="AG33" s="179" t="e">
        <f ca="1">IF($C33=$D$2,#REF!*AG$2,IF($C33=$D$3,#REF!*AG$3,IF($C33=$D$4,#REF!*AG$4,IF($C33=$D$5,#REF!*AG$5,0))))</f>
        <v>#REF!</v>
      </c>
      <c r="AH33" s="179" t="e">
        <f ca="1">IF($C33=$D$2,#REF!*AH$2,IF($C33=$D$3,#REF!*AH$3,IF($C33=$D$4,#REF!*AH$4,IF($C33=$D$5,#REF!*AH$5,0))))</f>
        <v>#REF!</v>
      </c>
      <c r="AI33" s="179" t="e">
        <f ca="1">IF($C33=$D$2,#REF!*AI$2,IF($C33=$D$3,#REF!*AI$3,IF($C33=$D$4,#REF!*AI$4,IF($C33=$D$5,#REF!*AI$5,0))))</f>
        <v>#REF!</v>
      </c>
      <c r="AJ33" s="179" t="e">
        <f ca="1">IF($C33=$D$2,#REF!*AJ$2,IF($C33=$D$3,#REF!*AJ$3,IF($C33=$D$4,#REF!*AJ$4,IF($C33=$D$5,#REF!*AJ$5,0))))</f>
        <v>#REF!</v>
      </c>
      <c r="AK33" s="179" t="e">
        <f ca="1">IF($C33=$D$2,#REF!*AK$2,IF($C33=$D$3,#REF!*AK$3,IF($C33=$D$4,#REF!*AK$4,IF($C33=$D$5,#REF!*AK$5,0))))</f>
        <v>#REF!</v>
      </c>
      <c r="AL33" s="179" t="e">
        <f ca="1">IF($C33=$D$2,#REF!*AL$2,IF($C33=$D$3,#REF!*AL$3,IF($C33=$D$4,#REF!*AL$4,IF($C33=$D$5,#REF!*AL$5,0))))</f>
        <v>#REF!</v>
      </c>
      <c r="AM33" s="179" t="e">
        <f ca="1">IF($C33=$D$2,#REF!*AM$2,IF($C33=$D$3,#REF!*AM$3,IF($C33=$D$4,#REF!*AM$4,IF($C33=$D$5,#REF!*AM$5,0))))</f>
        <v>#REF!</v>
      </c>
    </row>
    <row r="34" spans="1:39">
      <c r="A34" s="166" t="str">
        <f ca="1">IFERROR(__xludf.DUMMYFUNCTION("""COMPUTED_VALUE"""),"Luis Alberto Mendoza Basurto (Darwin Tigre)")</f>
        <v>Luis Alberto Mendoza Basurto (Darwin Tigre)</v>
      </c>
      <c r="B34" s="167" t="str">
        <f ca="1">IFERROR(__xludf.DUMMYFUNCTION("""COMPUTED_VALUE"""),"TAL0556")</f>
        <v>TAL0556</v>
      </c>
      <c r="C34" s="168">
        <f ca="1">IFERROR(__xludf.DUMMYFUNCTION("""COMPUTED_VALUE"""),5)</f>
        <v>5</v>
      </c>
      <c r="D34" s="178" t="e">
        <f t="shared" ca="1" si="0"/>
        <v>#REF!</v>
      </c>
      <c r="E34" s="179" t="e">
        <f ca="1">IF($C34=$D$2,#REF!*E$2,IF($C34=$D$3,#REF!*E$3,IF($C34=$D$4,#REF!*E$4,IF($C34=$D$5,#REF!*E$5,0))))</f>
        <v>#REF!</v>
      </c>
      <c r="F34" s="179" t="e">
        <f ca="1">IF($C34=$D$2,#REF!*F$2,IF($C34=$D$3,#REF!*F$3,IF($C34=$D$4,#REF!*F$4,IF($C34=$D$5,#REF!*F$5,0))))</f>
        <v>#REF!</v>
      </c>
      <c r="G34" s="179" t="e">
        <f ca="1">IF($C34=$D$2,#REF!*G$2,IF($C34=$D$3,#REF!*G$3,IF($C34=$D$4,#REF!*G$4,IF($C34=$D$5,#REF!*G$5,0))))</f>
        <v>#REF!</v>
      </c>
      <c r="H34" s="179" t="e">
        <f ca="1">IF($C34=$D$2,#REF!*H$2,IF($C34=$D$3,#REF!*H$3,IF($C34=$D$4,#REF!*H$4,IF($C34=$D$5,#REF!*H$5,0))))</f>
        <v>#REF!</v>
      </c>
      <c r="I34" s="179" t="e">
        <f ca="1">IF($C34=$D$2,#REF!*I$2,IF($C34=$D$3,#REF!*I$3,IF($C34=$D$4,#REF!*I$4,IF($C34=$D$5,#REF!*I$5,0))))</f>
        <v>#REF!</v>
      </c>
      <c r="J34" s="179" t="e">
        <f ca="1">IF($C34=$D$2,#REF!*J$2,IF($C34=$D$3,#REF!*J$3,IF($C34=$D$4,#REF!*J$4,IF($C34=$D$5,#REF!*J$5,0))))</f>
        <v>#REF!</v>
      </c>
      <c r="K34" s="179" t="e">
        <f ca="1">IF($C34=$D$2,#REF!*K$2,IF($C34=$D$3,#REF!*K$3,IF($C34=$D$4,#REF!*K$4,IF($C34=$D$5,#REF!*K$5,0))))</f>
        <v>#REF!</v>
      </c>
      <c r="L34" s="179" t="e">
        <f ca="1">IF($C34=$D$2,#REF!*L$2,IF($C34=$D$3,#REF!*L$3,IF($C34=$D$4,#REF!*L$4,IF($C34=$D$5,#REF!*L$5,0))))</f>
        <v>#REF!</v>
      </c>
      <c r="M34" s="179" t="e">
        <f ca="1">IF($C34=$D$2,#REF!*M$2,IF($C34=$D$3,#REF!*M$3,IF($C34=$D$4,#REF!*M$4,IF($C34=$D$5,#REF!*M$5,0))))</f>
        <v>#REF!</v>
      </c>
      <c r="N34" s="179" t="e">
        <f ca="1">IF($C34=$D$2,#REF!*N$2,IF($C34=$D$3,#REF!*N$3,IF($C34=$D$4,#REF!*N$4,IF($C34=$D$5,#REF!*N$5,0))))</f>
        <v>#REF!</v>
      </c>
      <c r="O34" s="179" t="e">
        <f ca="1">IF($C34=$D$2,#REF!*O$2,IF($C34=$D$3,#REF!*O$3,IF($C34=$D$4,#REF!*O$4,IF($C34=$D$5,#REF!*O$5,0))))</f>
        <v>#REF!</v>
      </c>
      <c r="P34" s="179" t="e">
        <f ca="1">IF($C34=$D$2,#REF!*P$2,IF($C34=$D$3,#REF!*P$3,IF($C34=$D$4,#REF!*P$4,IF($C34=$D$5,#REF!*P$5,0))))</f>
        <v>#REF!</v>
      </c>
      <c r="Q34" s="179" t="e">
        <f ca="1">IF($C34=$D$2,#REF!*Q$2,IF($C34=$D$3,#REF!*Q$3,IF($C34=$D$4,#REF!*Q$4,IF($C34=$D$5,#REF!*Q$5,0))))</f>
        <v>#REF!</v>
      </c>
      <c r="R34" s="179" t="e">
        <f ca="1">IF($C34=$D$2,#REF!*R$2,IF($C34=$D$3,#REF!*R$3,IF($C34=$D$4,#REF!*R$4,IF($C34=$D$5,#REF!*R$5,0))))</f>
        <v>#REF!</v>
      </c>
      <c r="S34" s="179" t="e">
        <f ca="1">IF($C34=$D$2,#REF!*S$2,IF($C34=$D$3,#REF!*S$3,IF($C34=$D$4,#REF!*S$4,IF($C34=$D$5,#REF!*S$5,0))))</f>
        <v>#REF!</v>
      </c>
      <c r="T34" s="179" t="e">
        <f ca="1">IF($C34=$D$2,#REF!*T$2,IF($C34=$D$3,#REF!*T$3,IF($C34=$D$4,#REF!*T$4,IF($C34=$D$5,#REF!*T$5,0))))</f>
        <v>#REF!</v>
      </c>
      <c r="U34" s="179" t="e">
        <f ca="1">IF($C34=$D$2,#REF!*U$2,IF($C34=$D$3,#REF!*U$3,IF($C34=$D$4,#REF!*U$4,IF($C34=$D$5,#REF!*U$5,0))))</f>
        <v>#REF!</v>
      </c>
      <c r="V34" s="179" t="e">
        <f ca="1">IF($C34=$D$2,#REF!*V$2,IF($C34=$D$3,#REF!*V$3,IF($C34=$D$4,#REF!*V$4,IF($C34=$D$5,#REF!*V$5,0))))</f>
        <v>#REF!</v>
      </c>
      <c r="W34" s="179" t="e">
        <f ca="1">IF($C34=$D$2,#REF!*W$2,IF($C34=$D$3,#REF!*W$3,IF($C34=$D$4,#REF!*W$4,IF($C34=$D$5,#REF!*W$5,0))))</f>
        <v>#REF!</v>
      </c>
      <c r="X34" s="179" t="e">
        <f ca="1">IF($C34=$D$2,#REF!*X$2,IF($C34=$D$3,#REF!*X$3,IF($C34=$D$4,#REF!*X$4,IF($C34=$D$5,#REF!*X$5,0))))</f>
        <v>#REF!</v>
      </c>
      <c r="Y34" s="179" t="e">
        <f ca="1">IF($C34=$D$2,#REF!*Y$2,IF($C34=$D$3,#REF!*Y$3,IF($C34=$D$4,#REF!*Y$4,IF($C34=$D$5,#REF!*Y$5,0))))</f>
        <v>#REF!</v>
      </c>
      <c r="Z34" s="179" t="e">
        <f ca="1">IF($C34=$D$2,#REF!*Z$2,IF($C34=$D$3,#REF!*Z$3,IF($C34=$D$4,#REF!*Z$4,IF($C34=$D$5,#REF!*Z$5,0))))</f>
        <v>#REF!</v>
      </c>
      <c r="AA34" s="179" t="e">
        <f ca="1">IF($C34=$D$2,#REF!*AA$2,IF($C34=$D$3,#REF!*AA$3,IF($C34=$D$4,#REF!*AA$4,IF($C34=$D$5,#REF!*AA$5,0))))</f>
        <v>#REF!</v>
      </c>
      <c r="AB34" s="179" t="e">
        <f ca="1">IF($C34=$D$2,#REF!*AB$2,IF($C34=$D$3,#REF!*AB$3,IF($C34=$D$4,#REF!*AB$4,IF($C34=$D$5,#REF!*AB$5,0))))</f>
        <v>#REF!</v>
      </c>
      <c r="AC34" s="179" t="e">
        <f ca="1">IF($C34=$D$2,#REF!*AC$2,IF($C34=$D$3,#REF!*AC$3,IF($C34=$D$4,#REF!*AC$4,IF($C34=$D$5,#REF!*AC$5,0))))</f>
        <v>#REF!</v>
      </c>
      <c r="AD34" s="179" t="e">
        <f ca="1">IF($C34=$D$2,#REF!*AD$2,IF($C34=$D$3,#REF!*AD$3,IF($C34=$D$4,#REF!*AD$4,IF($C34=$D$5,#REF!*AD$5,0))))</f>
        <v>#REF!</v>
      </c>
      <c r="AE34" s="179" t="e">
        <f ca="1">IF($C34=$D$2,#REF!*AE$2,IF($C34=$D$3,#REF!*AE$3,IF($C34=$D$4,#REF!*AE$4,IF($C34=$D$5,#REF!*AE$5,0))))</f>
        <v>#REF!</v>
      </c>
      <c r="AF34" s="179" t="e">
        <f ca="1">IF($C34=$D$2,#REF!*AF$2,IF($C34=$D$3,#REF!*AF$3,IF($C34=$D$4,#REF!*AF$4,IF($C34=$D$5,#REF!*AF$5,0))))</f>
        <v>#REF!</v>
      </c>
      <c r="AG34" s="179" t="e">
        <f ca="1">IF($C34=$D$2,#REF!*AG$2,IF($C34=$D$3,#REF!*AG$3,IF($C34=$D$4,#REF!*AG$4,IF($C34=$D$5,#REF!*AG$5,0))))</f>
        <v>#REF!</v>
      </c>
      <c r="AH34" s="179" t="e">
        <f ca="1">IF($C34=$D$2,#REF!*AH$2,IF($C34=$D$3,#REF!*AH$3,IF($C34=$D$4,#REF!*AH$4,IF($C34=$D$5,#REF!*AH$5,0))))</f>
        <v>#REF!</v>
      </c>
      <c r="AI34" s="179" t="e">
        <f ca="1">IF($C34=$D$2,#REF!*AI$2,IF($C34=$D$3,#REF!*AI$3,IF($C34=$D$4,#REF!*AI$4,IF($C34=$D$5,#REF!*AI$5,0))))</f>
        <v>#REF!</v>
      </c>
      <c r="AJ34" s="179" t="e">
        <f ca="1">IF($C34=$D$2,#REF!*AJ$2,IF($C34=$D$3,#REF!*AJ$3,IF($C34=$D$4,#REF!*AJ$4,IF($C34=$D$5,#REF!*AJ$5,0))))</f>
        <v>#REF!</v>
      </c>
      <c r="AK34" s="179" t="e">
        <f ca="1">IF($C34=$D$2,#REF!*AK$2,IF($C34=$D$3,#REF!*AK$3,IF($C34=$D$4,#REF!*AK$4,IF($C34=$D$5,#REF!*AK$5,0))))</f>
        <v>#REF!</v>
      </c>
      <c r="AL34" s="179" t="e">
        <f ca="1">IF($C34=$D$2,#REF!*AL$2,IF($C34=$D$3,#REF!*AL$3,IF($C34=$D$4,#REF!*AL$4,IF($C34=$D$5,#REF!*AL$5,0))))</f>
        <v>#REF!</v>
      </c>
      <c r="AM34" s="179" t="e">
        <f ca="1">IF($C34=$D$2,#REF!*AM$2,IF($C34=$D$3,#REF!*AM$3,IF($C34=$D$4,#REF!*AM$4,IF($C34=$D$5,#REF!*AM$5,0))))</f>
        <v>#REF!</v>
      </c>
    </row>
    <row r="35" spans="1:39">
      <c r="A35" s="166" t="str">
        <f ca="1">IFERROR(__xludf.DUMMYFUNCTION("""COMPUTED_VALUE"""),"Javier Mendoza guarderas (abogado)")</f>
        <v>Javier Mendoza guarderas (abogado)</v>
      </c>
      <c r="B35" s="167" t="str">
        <f ca="1">IFERROR(__xludf.DUMMYFUNCTION("""COMPUTED_VALUE"""),"TCM0286")</f>
        <v>TCM0286</v>
      </c>
      <c r="C35" s="168">
        <f ca="1">IFERROR(__xludf.DUMMYFUNCTION("""COMPUTED_VALUE"""),5)</f>
        <v>5</v>
      </c>
      <c r="D35" s="178" t="e">
        <f t="shared" ca="1" si="0"/>
        <v>#REF!</v>
      </c>
      <c r="E35" s="179" t="e">
        <f ca="1">IF($C35=$D$2,#REF!*E$2,IF($C35=$D$3,#REF!*E$3,IF($C35=$D$4,#REF!*E$4,IF($C35=$D$5,#REF!*E$5,0))))</f>
        <v>#REF!</v>
      </c>
      <c r="F35" s="179" t="e">
        <f ca="1">IF($C35=$D$2,#REF!*F$2,IF($C35=$D$3,#REF!*F$3,IF($C35=$D$4,#REF!*F$4,IF($C35=$D$5,#REF!*F$5,0))))</f>
        <v>#REF!</v>
      </c>
      <c r="G35" s="179" t="e">
        <f ca="1">IF($C35=$D$2,#REF!*G$2,IF($C35=$D$3,#REF!*G$3,IF($C35=$D$4,#REF!*G$4,IF($C35=$D$5,#REF!*G$5,0))))</f>
        <v>#REF!</v>
      </c>
      <c r="H35" s="179" t="e">
        <f ca="1">IF($C35=$D$2,#REF!*H$2,IF($C35=$D$3,#REF!*H$3,IF($C35=$D$4,#REF!*H$4,IF($C35=$D$5,#REF!*H$5,0))))</f>
        <v>#REF!</v>
      </c>
      <c r="I35" s="179" t="e">
        <f ca="1">IF($C35=$D$2,#REF!*I$2,IF($C35=$D$3,#REF!*I$3,IF($C35=$D$4,#REF!*I$4,IF($C35=$D$5,#REF!*I$5,0))))</f>
        <v>#REF!</v>
      </c>
      <c r="J35" s="179" t="e">
        <f ca="1">IF($C35=$D$2,#REF!*J$2,IF($C35=$D$3,#REF!*J$3,IF($C35=$D$4,#REF!*J$4,IF($C35=$D$5,#REF!*J$5,0))))</f>
        <v>#REF!</v>
      </c>
      <c r="K35" s="179" t="e">
        <f ca="1">IF($C35=$D$2,#REF!*K$2,IF($C35=$D$3,#REF!*K$3,IF($C35=$D$4,#REF!*K$4,IF($C35=$D$5,#REF!*K$5,0))))</f>
        <v>#REF!</v>
      </c>
      <c r="L35" s="179" t="e">
        <f ca="1">IF($C35=$D$2,#REF!*L$2,IF($C35=$D$3,#REF!*L$3,IF($C35=$D$4,#REF!*L$4,IF($C35=$D$5,#REF!*L$5,0))))</f>
        <v>#REF!</v>
      </c>
      <c r="M35" s="179" t="e">
        <f ca="1">IF($C35=$D$2,#REF!*M$2,IF($C35=$D$3,#REF!*M$3,IF($C35=$D$4,#REF!*M$4,IF($C35=$D$5,#REF!*M$5,0))))</f>
        <v>#REF!</v>
      </c>
      <c r="N35" s="179" t="e">
        <f ca="1">IF($C35=$D$2,#REF!*N$2,IF($C35=$D$3,#REF!*N$3,IF($C35=$D$4,#REF!*N$4,IF($C35=$D$5,#REF!*N$5,0))))</f>
        <v>#REF!</v>
      </c>
      <c r="O35" s="179" t="e">
        <f ca="1">IF($C35=$D$2,#REF!*O$2,IF($C35=$D$3,#REF!*O$3,IF($C35=$D$4,#REF!*O$4,IF($C35=$D$5,#REF!*O$5,0))))</f>
        <v>#REF!</v>
      </c>
      <c r="P35" s="179" t="e">
        <f ca="1">IF($C35=$D$2,#REF!*P$2,IF($C35=$D$3,#REF!*P$3,IF($C35=$D$4,#REF!*P$4,IF($C35=$D$5,#REF!*P$5,0))))</f>
        <v>#REF!</v>
      </c>
      <c r="Q35" s="179" t="e">
        <f ca="1">IF($C35=$D$2,#REF!*Q$2,IF($C35=$D$3,#REF!*Q$3,IF($C35=$D$4,#REF!*Q$4,IF($C35=$D$5,#REF!*Q$5,0))))</f>
        <v>#REF!</v>
      </c>
      <c r="R35" s="179" t="e">
        <f ca="1">IF($C35=$D$2,#REF!*R$2,IF($C35=$D$3,#REF!*R$3,IF($C35=$D$4,#REF!*R$4,IF($C35=$D$5,#REF!*R$5,0))))</f>
        <v>#REF!</v>
      </c>
      <c r="S35" s="179" t="e">
        <f ca="1">IF($C35=$D$2,#REF!*S$2,IF($C35=$D$3,#REF!*S$3,IF($C35=$D$4,#REF!*S$4,IF($C35=$D$5,#REF!*S$5,0))))</f>
        <v>#REF!</v>
      </c>
      <c r="T35" s="179" t="e">
        <f ca="1">IF($C35=$D$2,#REF!*T$2,IF($C35=$D$3,#REF!*T$3,IF($C35=$D$4,#REF!*T$4,IF($C35=$D$5,#REF!*T$5,0))))</f>
        <v>#REF!</v>
      </c>
      <c r="U35" s="179" t="e">
        <f ca="1">IF($C35=$D$2,#REF!*U$2,IF($C35=$D$3,#REF!*U$3,IF($C35=$D$4,#REF!*U$4,IF($C35=$D$5,#REF!*U$5,0))))</f>
        <v>#REF!</v>
      </c>
      <c r="V35" s="179" t="e">
        <f ca="1">IF($C35=$D$2,#REF!*V$2,IF($C35=$D$3,#REF!*V$3,IF($C35=$D$4,#REF!*V$4,IF($C35=$D$5,#REF!*V$5,0))))</f>
        <v>#REF!</v>
      </c>
      <c r="W35" s="179" t="e">
        <f ca="1">IF($C35=$D$2,#REF!*W$2,IF($C35=$D$3,#REF!*W$3,IF($C35=$D$4,#REF!*W$4,IF($C35=$D$5,#REF!*W$5,0))))</f>
        <v>#REF!</v>
      </c>
      <c r="X35" s="179" t="e">
        <f ca="1">IF($C35=$D$2,#REF!*X$2,IF($C35=$D$3,#REF!*X$3,IF($C35=$D$4,#REF!*X$4,IF($C35=$D$5,#REF!*X$5,0))))</f>
        <v>#REF!</v>
      </c>
      <c r="Y35" s="179" t="e">
        <f ca="1">IF($C35=$D$2,#REF!*Y$2,IF($C35=$D$3,#REF!*Y$3,IF($C35=$D$4,#REF!*Y$4,IF($C35=$D$5,#REF!*Y$5,0))))</f>
        <v>#REF!</v>
      </c>
      <c r="Z35" s="179" t="e">
        <f ca="1">IF($C35=$D$2,#REF!*Z$2,IF($C35=$D$3,#REF!*Z$3,IF($C35=$D$4,#REF!*Z$4,IF($C35=$D$5,#REF!*Z$5,0))))</f>
        <v>#REF!</v>
      </c>
      <c r="AA35" s="179" t="e">
        <f ca="1">IF($C35=$D$2,#REF!*AA$2,IF($C35=$D$3,#REF!*AA$3,IF($C35=$D$4,#REF!*AA$4,IF($C35=$D$5,#REF!*AA$5,0))))</f>
        <v>#REF!</v>
      </c>
      <c r="AB35" s="179" t="e">
        <f ca="1">IF($C35=$D$2,#REF!*AB$2,IF($C35=$D$3,#REF!*AB$3,IF($C35=$D$4,#REF!*AB$4,IF($C35=$D$5,#REF!*AB$5,0))))</f>
        <v>#REF!</v>
      </c>
      <c r="AC35" s="179" t="e">
        <f ca="1">IF($C35=$D$2,#REF!*AC$2,IF($C35=$D$3,#REF!*AC$3,IF($C35=$D$4,#REF!*AC$4,IF($C35=$D$5,#REF!*AC$5,0))))</f>
        <v>#REF!</v>
      </c>
      <c r="AD35" s="179" t="e">
        <f ca="1">IF($C35=$D$2,#REF!*AD$2,IF($C35=$D$3,#REF!*AD$3,IF($C35=$D$4,#REF!*AD$4,IF($C35=$D$5,#REF!*AD$5,0))))</f>
        <v>#REF!</v>
      </c>
      <c r="AE35" s="179" t="e">
        <f ca="1">IF($C35=$D$2,#REF!*AE$2,IF($C35=$D$3,#REF!*AE$3,IF($C35=$D$4,#REF!*AE$4,IF($C35=$D$5,#REF!*AE$5,0))))</f>
        <v>#REF!</v>
      </c>
      <c r="AF35" s="179" t="e">
        <f ca="1">IF($C35=$D$2,#REF!*AF$2,IF($C35=$D$3,#REF!*AF$3,IF($C35=$D$4,#REF!*AF$4,IF($C35=$D$5,#REF!*AF$5,0))))</f>
        <v>#REF!</v>
      </c>
      <c r="AG35" s="179" t="e">
        <f ca="1">IF($C35=$D$2,#REF!*AG$2,IF($C35=$D$3,#REF!*AG$3,IF($C35=$D$4,#REF!*AG$4,IF($C35=$D$5,#REF!*AG$5,0))))</f>
        <v>#REF!</v>
      </c>
      <c r="AH35" s="179" t="e">
        <f ca="1">IF($C35=$D$2,#REF!*AH$2,IF($C35=$D$3,#REF!*AH$3,IF($C35=$D$4,#REF!*AH$4,IF($C35=$D$5,#REF!*AH$5,0))))</f>
        <v>#REF!</v>
      </c>
      <c r="AI35" s="179" t="e">
        <f ca="1">IF($C35=$D$2,#REF!*AI$2,IF($C35=$D$3,#REF!*AI$3,IF($C35=$D$4,#REF!*AI$4,IF($C35=$D$5,#REF!*AI$5,0))))</f>
        <v>#REF!</v>
      </c>
      <c r="AJ35" s="179" t="e">
        <f ca="1">IF($C35=$D$2,#REF!*AJ$2,IF($C35=$D$3,#REF!*AJ$3,IF($C35=$D$4,#REF!*AJ$4,IF($C35=$D$5,#REF!*AJ$5,0))))</f>
        <v>#REF!</v>
      </c>
      <c r="AK35" s="179" t="e">
        <f ca="1">IF($C35=$D$2,#REF!*AK$2,IF($C35=$D$3,#REF!*AK$3,IF($C35=$D$4,#REF!*AK$4,IF($C35=$D$5,#REF!*AK$5,0))))</f>
        <v>#REF!</v>
      </c>
      <c r="AL35" s="179" t="e">
        <f ca="1">IF($C35=$D$2,#REF!*AL$2,IF($C35=$D$3,#REF!*AL$3,IF($C35=$D$4,#REF!*AL$4,IF($C35=$D$5,#REF!*AL$5,0))))</f>
        <v>#REF!</v>
      </c>
      <c r="AM35" s="179" t="e">
        <f ca="1">IF($C35=$D$2,#REF!*AM$2,IF($C35=$D$3,#REF!*AM$3,IF($C35=$D$4,#REF!*AM$4,IF($C35=$D$5,#REF!*AM$5,0))))</f>
        <v>#REF!</v>
      </c>
    </row>
    <row r="36" spans="1:39">
      <c r="A36" s="141"/>
      <c r="B36" s="165"/>
      <c r="C36" s="165"/>
      <c r="D36" s="178">
        <f t="shared" si="0"/>
        <v>0</v>
      </c>
      <c r="E36" s="179">
        <f>IF($C36=$D$2,#REF!*E$2,IF($C36=$D$3,#REF!*E$3,IF($C36=$D$4,#REF!*E$4,IF($C36=$D$5,#REF!*E$5,0))))</f>
        <v>0</v>
      </c>
      <c r="F36" s="179">
        <f>IF($C36=$D$2,#REF!*F$2,IF($C36=$D$3,#REF!*F$3,IF($C36=$D$4,#REF!*F$4,IF($C36=$D$5,#REF!*F$5,0))))</f>
        <v>0</v>
      </c>
      <c r="G36" s="179">
        <f>IF($C36=$D$2,#REF!*G$2,IF($C36=$D$3,#REF!*G$3,IF($C36=$D$4,#REF!*G$4,IF($C36=$D$5,#REF!*G$5,0))))</f>
        <v>0</v>
      </c>
      <c r="H36" s="179">
        <f>IF($C36=$D$2,#REF!*H$2,IF($C36=$D$3,#REF!*H$3,IF($C36=$D$4,#REF!*H$4,IF($C36=$D$5,#REF!*H$5,0))))</f>
        <v>0</v>
      </c>
      <c r="I36" s="179">
        <f>IF($C36=$D$2,#REF!*I$2,IF($C36=$D$3,#REF!*I$3,IF($C36=$D$4,#REF!*I$4,IF($C36=$D$5,#REF!*I$5,0))))</f>
        <v>0</v>
      </c>
      <c r="J36" s="179">
        <f>IF($C36=$D$2,#REF!*J$2,IF($C36=$D$3,#REF!*J$3,IF($C36=$D$4,#REF!*J$4,IF($C36=$D$5,#REF!*J$5,0))))</f>
        <v>0</v>
      </c>
      <c r="K36" s="179">
        <f>IF($C36=$D$2,#REF!*K$2,IF($C36=$D$3,#REF!*K$3,IF($C36=$D$4,#REF!*K$4,IF($C36=$D$5,#REF!*K$5,0))))</f>
        <v>0</v>
      </c>
      <c r="L36" s="179">
        <f>IF($C36=$D$2,#REF!*L$2,IF($C36=$D$3,#REF!*L$3,IF($C36=$D$4,#REF!*L$4,IF($C36=$D$5,#REF!*L$5,0))))</f>
        <v>0</v>
      </c>
      <c r="M36" s="179">
        <f>IF($C36=$D$2,#REF!*M$2,IF($C36=$D$3,#REF!*M$3,IF($C36=$D$4,#REF!*M$4,IF($C36=$D$5,#REF!*M$5,0))))</f>
        <v>0</v>
      </c>
      <c r="N36" s="179">
        <f>IF($C36=$D$2,#REF!*N$2,IF($C36=$D$3,#REF!*N$3,IF($C36=$D$4,#REF!*N$4,IF($C36=$D$5,#REF!*N$5,0))))</f>
        <v>0</v>
      </c>
      <c r="O36" s="179">
        <f>IF($C36=$D$2,#REF!*O$2,IF($C36=$D$3,#REF!*O$3,IF($C36=$D$4,#REF!*O$4,IF($C36=$D$5,#REF!*O$5,0))))</f>
        <v>0</v>
      </c>
      <c r="P36" s="179">
        <f>IF($C36=$D$2,#REF!*P$2,IF($C36=$D$3,#REF!*P$3,IF($C36=$D$4,#REF!*P$4,IF($C36=$D$5,#REF!*P$5,0))))</f>
        <v>0</v>
      </c>
      <c r="Q36" s="179">
        <f>IF($C36=$D$2,#REF!*Q$2,IF($C36=$D$3,#REF!*Q$3,IF($C36=$D$4,#REF!*Q$4,IF($C36=$D$5,#REF!*Q$5,0))))</f>
        <v>0</v>
      </c>
      <c r="R36" s="179">
        <f>IF($C36=$D$2,#REF!*R$2,IF($C36=$D$3,#REF!*R$3,IF($C36=$D$4,#REF!*R$4,IF($C36=$D$5,#REF!*R$5,0))))</f>
        <v>0</v>
      </c>
      <c r="S36" s="179">
        <f>IF($C36=$D$2,#REF!*S$2,IF($C36=$D$3,#REF!*S$3,IF($C36=$D$4,#REF!*S$4,IF($C36=$D$5,#REF!*S$5,0))))</f>
        <v>0</v>
      </c>
      <c r="T36" s="179">
        <f>IF($C36=$D$2,#REF!*T$2,IF($C36=$D$3,#REF!*T$3,IF($C36=$D$4,#REF!*T$4,IF($C36=$D$5,#REF!*T$5,0))))</f>
        <v>0</v>
      </c>
      <c r="U36" s="179">
        <f>IF($C36=$D$2,#REF!*U$2,IF($C36=$D$3,#REF!*U$3,IF($C36=$D$4,#REF!*U$4,IF($C36=$D$5,#REF!*U$5,0))))</f>
        <v>0</v>
      </c>
      <c r="V36" s="179">
        <f>IF($C36=$D$2,#REF!*V$2,IF($C36=$D$3,#REF!*V$3,IF($C36=$D$4,#REF!*V$4,IF($C36=$D$5,#REF!*V$5,0))))</f>
        <v>0</v>
      </c>
      <c r="W36" s="179">
        <f>IF($C36=$D$2,#REF!*W$2,IF($C36=$D$3,#REF!*W$3,IF($C36=$D$4,#REF!*W$4,IF($C36=$D$5,#REF!*W$5,0))))</f>
        <v>0</v>
      </c>
      <c r="X36" s="179">
        <f>IF($C36=$D$2,#REF!*X$2,IF($C36=$D$3,#REF!*X$3,IF($C36=$D$4,#REF!*X$4,IF($C36=$D$5,#REF!*X$5,0))))</f>
        <v>0</v>
      </c>
      <c r="Y36" s="179">
        <f>IF($C36=$D$2,#REF!*Y$2,IF($C36=$D$3,#REF!*Y$3,IF($C36=$D$4,#REF!*Y$4,IF($C36=$D$5,#REF!*Y$5,0))))</f>
        <v>0</v>
      </c>
      <c r="Z36" s="179">
        <f>IF($C36=$D$2,#REF!*Z$2,IF($C36=$D$3,#REF!*Z$3,IF($C36=$D$4,#REF!*Z$4,IF($C36=$D$5,#REF!*Z$5,0))))</f>
        <v>0</v>
      </c>
      <c r="AA36" s="179">
        <f>IF($C36=$D$2,#REF!*AA$2,IF($C36=$D$3,#REF!*AA$3,IF($C36=$D$4,#REF!*AA$4,IF($C36=$D$5,#REF!*AA$5,0))))</f>
        <v>0</v>
      </c>
      <c r="AB36" s="179">
        <f>IF($C36=$D$2,#REF!*AB$2,IF($C36=$D$3,#REF!*AB$3,IF($C36=$D$4,#REF!*AB$4,IF($C36=$D$5,#REF!*AB$5,0))))</f>
        <v>0</v>
      </c>
      <c r="AC36" s="179">
        <f>IF($C36=$D$2,#REF!*AC$2,IF($C36=$D$3,#REF!*AC$3,IF($C36=$D$4,#REF!*AC$4,IF($C36=$D$5,#REF!*AC$5,0))))</f>
        <v>0</v>
      </c>
      <c r="AD36" s="179">
        <f>IF($C36=$D$2,#REF!*AD$2,IF($C36=$D$3,#REF!*AD$3,IF($C36=$D$4,#REF!*AD$4,IF($C36=$D$5,#REF!*AD$5,0))))</f>
        <v>0</v>
      </c>
      <c r="AE36" s="179">
        <f>IF($C36=$D$2,#REF!*AE$2,IF($C36=$D$3,#REF!*AE$3,IF($C36=$D$4,#REF!*AE$4,IF($C36=$D$5,#REF!*AE$5,0))))</f>
        <v>0</v>
      </c>
      <c r="AF36" s="179">
        <f>IF($C36=$D$2,#REF!*AF$2,IF($C36=$D$3,#REF!*AF$3,IF($C36=$D$4,#REF!*AF$4,IF($C36=$D$5,#REF!*AF$5,0))))</f>
        <v>0</v>
      </c>
      <c r="AG36" s="179">
        <f>IF($C36=$D$2,#REF!*AG$2,IF($C36=$D$3,#REF!*AG$3,IF($C36=$D$4,#REF!*AG$4,IF($C36=$D$5,#REF!*AG$5,0))))</f>
        <v>0</v>
      </c>
      <c r="AH36" s="179">
        <f>IF($C36=$D$2,#REF!*AH$2,IF($C36=$D$3,#REF!*AH$3,IF($C36=$D$4,#REF!*AH$4,IF($C36=$D$5,#REF!*AH$5,0))))</f>
        <v>0</v>
      </c>
      <c r="AI36" s="179">
        <f>IF($C36=$D$2,#REF!*AI$2,IF($C36=$D$3,#REF!*AI$3,IF($C36=$D$4,#REF!*AI$4,IF($C36=$D$5,#REF!*AI$5,0))))</f>
        <v>0</v>
      </c>
      <c r="AJ36" s="179">
        <f>IF($C36=$D$2,#REF!*AJ$2,IF($C36=$D$3,#REF!*AJ$3,IF($C36=$D$4,#REF!*AJ$4,IF($C36=$D$5,#REF!*AJ$5,0))))</f>
        <v>0</v>
      </c>
      <c r="AK36" s="179">
        <f>IF($C36=$D$2,#REF!*AK$2,IF($C36=$D$3,#REF!*AK$3,IF($C36=$D$4,#REF!*AK$4,IF($C36=$D$5,#REF!*AK$5,0))))</f>
        <v>0</v>
      </c>
      <c r="AL36" s="179">
        <f>IF($C36=$D$2,#REF!*AL$2,IF($C36=$D$3,#REF!*AL$3,IF($C36=$D$4,#REF!*AL$4,IF($C36=$D$5,#REF!*AL$5,0))))</f>
        <v>0</v>
      </c>
      <c r="AM36" s="179">
        <f>IF($C36=$D$2,#REF!*AM$2,IF($C36=$D$3,#REF!*AM$3,IF($C36=$D$4,#REF!*AM$4,IF($C36=$D$5,#REF!*AM$5,0))))</f>
        <v>0</v>
      </c>
    </row>
    <row r="37" spans="1:39">
      <c r="A37" s="141"/>
      <c r="B37" s="165"/>
      <c r="C37" s="165"/>
      <c r="D37" s="178">
        <f t="shared" si="0"/>
        <v>0</v>
      </c>
      <c r="E37" s="179">
        <f>IF($C37=$D$2,#REF!*E$2,IF($C37=$D$3,#REF!*E$3,IF($C37=$D$4,#REF!*E$4,IF($C37=$D$5,#REF!*E$5,0))))</f>
        <v>0</v>
      </c>
      <c r="F37" s="179">
        <f>IF($C37=$D$2,#REF!*F$2,IF($C37=$D$3,#REF!*F$3,IF($C37=$D$4,#REF!*F$4,IF($C37=$D$5,#REF!*F$5,0))))</f>
        <v>0</v>
      </c>
      <c r="G37" s="179">
        <f>IF($C37=$D$2,#REF!*G$2,IF($C37=$D$3,#REF!*G$3,IF($C37=$D$4,#REF!*G$4,IF($C37=$D$5,#REF!*G$5,0))))</f>
        <v>0</v>
      </c>
      <c r="H37" s="179">
        <f>IF($C37=$D$2,#REF!*H$2,IF($C37=$D$3,#REF!*H$3,IF($C37=$D$4,#REF!*H$4,IF($C37=$D$5,#REF!*H$5,0))))</f>
        <v>0</v>
      </c>
      <c r="I37" s="179">
        <f>IF($C37=$D$2,#REF!*I$2,IF($C37=$D$3,#REF!*I$3,IF($C37=$D$4,#REF!*I$4,IF($C37=$D$5,#REF!*I$5,0))))</f>
        <v>0</v>
      </c>
      <c r="J37" s="179">
        <f>IF($C37=$D$2,#REF!*J$2,IF($C37=$D$3,#REF!*J$3,IF($C37=$D$4,#REF!*J$4,IF($C37=$D$5,#REF!*J$5,0))))</f>
        <v>0</v>
      </c>
      <c r="K37" s="179">
        <f>IF($C37=$D$2,#REF!*K$2,IF($C37=$D$3,#REF!*K$3,IF($C37=$D$4,#REF!*K$4,IF($C37=$D$5,#REF!*K$5,0))))</f>
        <v>0</v>
      </c>
      <c r="L37" s="179">
        <f>IF($C37=$D$2,#REF!*L$2,IF($C37=$D$3,#REF!*L$3,IF($C37=$D$4,#REF!*L$4,IF($C37=$D$5,#REF!*L$5,0))))</f>
        <v>0</v>
      </c>
      <c r="M37" s="179">
        <f>IF($C37=$D$2,#REF!*M$2,IF($C37=$D$3,#REF!*M$3,IF($C37=$D$4,#REF!*M$4,IF($C37=$D$5,#REF!*M$5,0))))</f>
        <v>0</v>
      </c>
      <c r="N37" s="179">
        <f>IF($C37=$D$2,#REF!*N$2,IF($C37=$D$3,#REF!*N$3,IF($C37=$D$4,#REF!*N$4,IF($C37=$D$5,#REF!*N$5,0))))</f>
        <v>0</v>
      </c>
      <c r="O37" s="179">
        <f>IF($C37=$D$2,#REF!*O$2,IF($C37=$D$3,#REF!*O$3,IF($C37=$D$4,#REF!*O$4,IF($C37=$D$5,#REF!*O$5,0))))</f>
        <v>0</v>
      </c>
      <c r="P37" s="179">
        <f>IF($C37=$D$2,#REF!*P$2,IF($C37=$D$3,#REF!*P$3,IF($C37=$D$4,#REF!*P$4,IF($C37=$D$5,#REF!*P$5,0))))</f>
        <v>0</v>
      </c>
      <c r="Q37" s="179">
        <f>IF($C37=$D$2,#REF!*Q$2,IF($C37=$D$3,#REF!*Q$3,IF($C37=$D$4,#REF!*Q$4,IF($C37=$D$5,#REF!*Q$5,0))))</f>
        <v>0</v>
      </c>
      <c r="R37" s="179">
        <f>IF($C37=$D$2,#REF!*R$2,IF($C37=$D$3,#REF!*R$3,IF($C37=$D$4,#REF!*R$4,IF($C37=$D$5,#REF!*R$5,0))))</f>
        <v>0</v>
      </c>
      <c r="S37" s="179">
        <f>IF($C37=$D$2,#REF!*S$2,IF($C37=$D$3,#REF!*S$3,IF($C37=$D$4,#REF!*S$4,IF($C37=$D$5,#REF!*S$5,0))))</f>
        <v>0</v>
      </c>
      <c r="T37" s="179">
        <f>IF($C37=$D$2,#REF!*T$2,IF($C37=$D$3,#REF!*T$3,IF($C37=$D$4,#REF!*T$4,IF($C37=$D$5,#REF!*T$5,0))))</f>
        <v>0</v>
      </c>
      <c r="U37" s="179">
        <f>IF($C37=$D$2,#REF!*U$2,IF($C37=$D$3,#REF!*U$3,IF($C37=$D$4,#REF!*U$4,IF($C37=$D$5,#REF!*U$5,0))))</f>
        <v>0</v>
      </c>
      <c r="V37" s="179">
        <f>IF($C37=$D$2,#REF!*V$2,IF($C37=$D$3,#REF!*V$3,IF($C37=$D$4,#REF!*V$4,IF($C37=$D$5,#REF!*V$5,0))))</f>
        <v>0</v>
      </c>
      <c r="W37" s="179">
        <f>IF($C37=$D$2,#REF!*W$2,IF($C37=$D$3,#REF!*W$3,IF($C37=$D$4,#REF!*W$4,IF($C37=$D$5,#REF!*W$5,0))))</f>
        <v>0</v>
      </c>
      <c r="X37" s="179">
        <f>IF($C37=$D$2,#REF!*X$2,IF($C37=$D$3,#REF!*X$3,IF($C37=$D$4,#REF!*X$4,IF($C37=$D$5,#REF!*X$5,0))))</f>
        <v>0</v>
      </c>
      <c r="Y37" s="179">
        <f>IF($C37=$D$2,#REF!*Y$2,IF($C37=$D$3,#REF!*Y$3,IF($C37=$D$4,#REF!*Y$4,IF($C37=$D$5,#REF!*Y$5,0))))</f>
        <v>0</v>
      </c>
      <c r="Z37" s="179">
        <f>IF($C37=$D$2,#REF!*Z$2,IF($C37=$D$3,#REF!*Z$3,IF($C37=$D$4,#REF!*Z$4,IF($C37=$D$5,#REF!*Z$5,0))))</f>
        <v>0</v>
      </c>
      <c r="AA37" s="179">
        <f>IF($C37=$D$2,#REF!*AA$2,IF($C37=$D$3,#REF!*AA$3,IF($C37=$D$4,#REF!*AA$4,IF($C37=$D$5,#REF!*AA$5,0))))</f>
        <v>0</v>
      </c>
      <c r="AB37" s="179">
        <f>IF($C37=$D$2,#REF!*AB$2,IF($C37=$D$3,#REF!*AB$3,IF($C37=$D$4,#REF!*AB$4,IF($C37=$D$5,#REF!*AB$5,0))))</f>
        <v>0</v>
      </c>
      <c r="AC37" s="179">
        <f>IF($C37=$D$2,#REF!*AC$2,IF($C37=$D$3,#REF!*AC$3,IF($C37=$D$4,#REF!*AC$4,IF($C37=$D$5,#REF!*AC$5,0))))</f>
        <v>0</v>
      </c>
      <c r="AD37" s="179">
        <f>IF($C37=$D$2,#REF!*AD$2,IF($C37=$D$3,#REF!*AD$3,IF($C37=$D$4,#REF!*AD$4,IF($C37=$D$5,#REF!*AD$5,0))))</f>
        <v>0</v>
      </c>
      <c r="AE37" s="179">
        <f>IF($C37=$D$2,#REF!*AE$2,IF($C37=$D$3,#REF!*AE$3,IF($C37=$D$4,#REF!*AE$4,IF($C37=$D$5,#REF!*AE$5,0))))</f>
        <v>0</v>
      </c>
      <c r="AF37" s="179">
        <f>IF($C37=$D$2,#REF!*AF$2,IF($C37=$D$3,#REF!*AF$3,IF($C37=$D$4,#REF!*AF$4,IF($C37=$D$5,#REF!*AF$5,0))))</f>
        <v>0</v>
      </c>
      <c r="AG37" s="179">
        <f>IF($C37=$D$2,#REF!*AG$2,IF($C37=$D$3,#REF!*AG$3,IF($C37=$D$4,#REF!*AG$4,IF($C37=$D$5,#REF!*AG$5,0))))</f>
        <v>0</v>
      </c>
      <c r="AH37" s="179">
        <f>IF($C37=$D$2,#REF!*AH$2,IF($C37=$D$3,#REF!*AH$3,IF($C37=$D$4,#REF!*AH$4,IF($C37=$D$5,#REF!*AH$5,0))))</f>
        <v>0</v>
      </c>
      <c r="AI37" s="179">
        <f>IF($C37=$D$2,#REF!*AI$2,IF($C37=$D$3,#REF!*AI$3,IF($C37=$D$4,#REF!*AI$4,IF($C37=$D$5,#REF!*AI$5,0))))</f>
        <v>0</v>
      </c>
      <c r="AJ37" s="179">
        <f>IF($C37=$D$2,#REF!*AJ$2,IF($C37=$D$3,#REF!*AJ$3,IF($C37=$D$4,#REF!*AJ$4,IF($C37=$D$5,#REF!*AJ$5,0))))</f>
        <v>0</v>
      </c>
      <c r="AK37" s="179">
        <f>IF($C37=$D$2,#REF!*AK$2,IF($C37=$D$3,#REF!*AK$3,IF($C37=$D$4,#REF!*AK$4,IF($C37=$D$5,#REF!*AK$5,0))))</f>
        <v>0</v>
      </c>
      <c r="AL37" s="179">
        <f>IF($C37=$D$2,#REF!*AL$2,IF($C37=$D$3,#REF!*AL$3,IF($C37=$D$4,#REF!*AL$4,IF($C37=$D$5,#REF!*AL$5,0))))</f>
        <v>0</v>
      </c>
      <c r="AM37" s="179">
        <f>IF($C37=$D$2,#REF!*AM$2,IF($C37=$D$3,#REF!*AM$3,IF($C37=$D$4,#REF!*AM$4,IF($C37=$D$5,#REF!*AM$5,0))))</f>
        <v>0</v>
      </c>
    </row>
    <row r="38" spans="1:39">
      <c r="A38" s="141"/>
      <c r="B38" s="165"/>
      <c r="C38" s="165"/>
      <c r="D38" s="178">
        <f t="shared" si="0"/>
        <v>0</v>
      </c>
      <c r="E38" s="179">
        <f>IF($C38=$D$2,#REF!*E$2,IF($C38=$D$3,#REF!*E$3,IF($C38=$D$4,#REF!*E$4,IF($C38=$D$5,#REF!*E$5,0))))</f>
        <v>0</v>
      </c>
      <c r="F38" s="179">
        <f>IF($C38=$D$2,#REF!*F$2,IF($C38=$D$3,#REF!*F$3,IF($C38=$D$4,#REF!*F$4,IF($C38=$D$5,#REF!*F$5,0))))</f>
        <v>0</v>
      </c>
      <c r="G38" s="179">
        <f>IF($C38=$D$2,#REF!*G$2,IF($C38=$D$3,#REF!*G$3,IF($C38=$D$4,#REF!*G$4,IF($C38=$D$5,#REF!*G$5,0))))</f>
        <v>0</v>
      </c>
      <c r="H38" s="179">
        <f>IF($C38=$D$2,#REF!*H$2,IF($C38=$D$3,#REF!*H$3,IF($C38=$D$4,#REF!*H$4,IF($C38=$D$5,#REF!*H$5,0))))</f>
        <v>0</v>
      </c>
      <c r="I38" s="179">
        <f>IF($C38=$D$2,#REF!*I$2,IF($C38=$D$3,#REF!*I$3,IF($C38=$D$4,#REF!*I$4,IF($C38=$D$5,#REF!*I$5,0))))</f>
        <v>0</v>
      </c>
      <c r="J38" s="179">
        <f>IF($C38=$D$2,#REF!*J$2,IF($C38=$D$3,#REF!*J$3,IF($C38=$D$4,#REF!*J$4,IF($C38=$D$5,#REF!*J$5,0))))</f>
        <v>0</v>
      </c>
      <c r="K38" s="179">
        <f>IF($C38=$D$2,#REF!*K$2,IF($C38=$D$3,#REF!*K$3,IF($C38=$D$4,#REF!*K$4,IF($C38=$D$5,#REF!*K$5,0))))</f>
        <v>0</v>
      </c>
      <c r="L38" s="179">
        <f>IF($C38=$D$2,#REF!*L$2,IF($C38=$D$3,#REF!*L$3,IF($C38=$D$4,#REF!*L$4,IF($C38=$D$5,#REF!*L$5,0))))</f>
        <v>0</v>
      </c>
      <c r="M38" s="179">
        <f>IF($C38=$D$2,#REF!*M$2,IF($C38=$D$3,#REF!*M$3,IF($C38=$D$4,#REF!*M$4,IF($C38=$D$5,#REF!*M$5,0))))</f>
        <v>0</v>
      </c>
      <c r="N38" s="179">
        <f>IF($C38=$D$2,#REF!*N$2,IF($C38=$D$3,#REF!*N$3,IF($C38=$D$4,#REF!*N$4,IF($C38=$D$5,#REF!*N$5,0))))</f>
        <v>0</v>
      </c>
      <c r="O38" s="179">
        <f>IF($C38=$D$2,#REF!*O$2,IF($C38=$D$3,#REF!*O$3,IF($C38=$D$4,#REF!*O$4,IF($C38=$D$5,#REF!*O$5,0))))</f>
        <v>0</v>
      </c>
      <c r="P38" s="179">
        <f>IF($C38=$D$2,#REF!*P$2,IF($C38=$D$3,#REF!*P$3,IF($C38=$D$4,#REF!*P$4,IF($C38=$D$5,#REF!*P$5,0))))</f>
        <v>0</v>
      </c>
      <c r="Q38" s="179">
        <f>IF($C38=$D$2,#REF!*Q$2,IF($C38=$D$3,#REF!*Q$3,IF($C38=$D$4,#REF!*Q$4,IF($C38=$D$5,#REF!*Q$5,0))))</f>
        <v>0</v>
      </c>
      <c r="R38" s="179">
        <f>IF($C38=$D$2,#REF!*R$2,IF($C38=$D$3,#REF!*R$3,IF($C38=$D$4,#REF!*R$4,IF($C38=$D$5,#REF!*R$5,0))))</f>
        <v>0</v>
      </c>
      <c r="S38" s="179">
        <f>IF($C38=$D$2,#REF!*S$2,IF($C38=$D$3,#REF!*S$3,IF($C38=$D$4,#REF!*S$4,IF($C38=$D$5,#REF!*S$5,0))))</f>
        <v>0</v>
      </c>
      <c r="T38" s="179">
        <f>IF($C38=$D$2,#REF!*T$2,IF($C38=$D$3,#REF!*T$3,IF($C38=$D$4,#REF!*T$4,IF($C38=$D$5,#REF!*T$5,0))))</f>
        <v>0</v>
      </c>
      <c r="U38" s="179">
        <f>IF($C38=$D$2,#REF!*U$2,IF($C38=$D$3,#REF!*U$3,IF($C38=$D$4,#REF!*U$4,IF($C38=$D$5,#REF!*U$5,0))))</f>
        <v>0</v>
      </c>
      <c r="V38" s="179">
        <f>IF($C38=$D$2,#REF!*V$2,IF($C38=$D$3,#REF!*V$3,IF($C38=$D$4,#REF!*V$4,IF($C38=$D$5,#REF!*V$5,0))))</f>
        <v>0</v>
      </c>
      <c r="W38" s="179">
        <f>IF($C38=$D$2,#REF!*W$2,IF($C38=$D$3,#REF!*W$3,IF($C38=$D$4,#REF!*W$4,IF($C38=$D$5,#REF!*W$5,0))))</f>
        <v>0</v>
      </c>
      <c r="X38" s="179">
        <f>IF($C38=$D$2,#REF!*X$2,IF($C38=$D$3,#REF!*X$3,IF($C38=$D$4,#REF!*X$4,IF($C38=$D$5,#REF!*X$5,0))))</f>
        <v>0</v>
      </c>
      <c r="Y38" s="179">
        <f>IF($C38=$D$2,#REF!*Y$2,IF($C38=$D$3,#REF!*Y$3,IF($C38=$D$4,#REF!*Y$4,IF($C38=$D$5,#REF!*Y$5,0))))</f>
        <v>0</v>
      </c>
      <c r="Z38" s="179">
        <f>IF($C38=$D$2,#REF!*Z$2,IF($C38=$D$3,#REF!*Z$3,IF($C38=$D$4,#REF!*Z$4,IF($C38=$D$5,#REF!*Z$5,0))))</f>
        <v>0</v>
      </c>
      <c r="AA38" s="179">
        <f>IF($C38=$D$2,#REF!*AA$2,IF($C38=$D$3,#REF!*AA$3,IF($C38=$D$4,#REF!*AA$4,IF($C38=$D$5,#REF!*AA$5,0))))</f>
        <v>0</v>
      </c>
      <c r="AB38" s="179">
        <f>IF($C38=$D$2,#REF!*AB$2,IF($C38=$D$3,#REF!*AB$3,IF($C38=$D$4,#REF!*AB$4,IF($C38=$D$5,#REF!*AB$5,0))))</f>
        <v>0</v>
      </c>
      <c r="AC38" s="179">
        <f>IF($C38=$D$2,#REF!*AC$2,IF($C38=$D$3,#REF!*AC$3,IF($C38=$D$4,#REF!*AC$4,IF($C38=$D$5,#REF!*AC$5,0))))</f>
        <v>0</v>
      </c>
      <c r="AD38" s="179">
        <f>IF($C38=$D$2,#REF!*AD$2,IF($C38=$D$3,#REF!*AD$3,IF($C38=$D$4,#REF!*AD$4,IF($C38=$D$5,#REF!*AD$5,0))))</f>
        <v>0</v>
      </c>
      <c r="AE38" s="179">
        <f>IF($C38=$D$2,#REF!*AE$2,IF($C38=$D$3,#REF!*AE$3,IF($C38=$D$4,#REF!*AE$4,IF($C38=$D$5,#REF!*AE$5,0))))</f>
        <v>0</v>
      </c>
      <c r="AF38" s="179">
        <f>IF($C38=$D$2,#REF!*AF$2,IF($C38=$D$3,#REF!*AF$3,IF($C38=$D$4,#REF!*AF$4,IF($C38=$D$5,#REF!*AF$5,0))))</f>
        <v>0</v>
      </c>
      <c r="AG38" s="179">
        <f>IF($C38=$D$2,#REF!*AG$2,IF($C38=$D$3,#REF!*AG$3,IF($C38=$D$4,#REF!*AG$4,IF($C38=$D$5,#REF!*AG$5,0))))</f>
        <v>0</v>
      </c>
      <c r="AH38" s="179">
        <f>IF($C38=$D$2,#REF!*AH$2,IF($C38=$D$3,#REF!*AH$3,IF($C38=$D$4,#REF!*AH$4,IF($C38=$D$5,#REF!*AH$5,0))))</f>
        <v>0</v>
      </c>
      <c r="AI38" s="179">
        <f>IF($C38=$D$2,#REF!*AI$2,IF($C38=$D$3,#REF!*AI$3,IF($C38=$D$4,#REF!*AI$4,IF($C38=$D$5,#REF!*AI$5,0))))</f>
        <v>0</v>
      </c>
      <c r="AJ38" s="179">
        <f>IF($C38=$D$2,#REF!*AJ$2,IF($C38=$D$3,#REF!*AJ$3,IF($C38=$D$4,#REF!*AJ$4,IF($C38=$D$5,#REF!*AJ$5,0))))</f>
        <v>0</v>
      </c>
      <c r="AK38" s="179">
        <f>IF($C38=$D$2,#REF!*AK$2,IF($C38=$D$3,#REF!*AK$3,IF($C38=$D$4,#REF!*AK$4,IF($C38=$D$5,#REF!*AK$5,0))))</f>
        <v>0</v>
      </c>
      <c r="AL38" s="179">
        <f>IF($C38=$D$2,#REF!*AL$2,IF($C38=$D$3,#REF!*AL$3,IF($C38=$D$4,#REF!*AL$4,IF($C38=$D$5,#REF!*AL$5,0))))</f>
        <v>0</v>
      </c>
      <c r="AM38" s="179">
        <f>IF($C38=$D$2,#REF!*AM$2,IF($C38=$D$3,#REF!*AM$3,IF($C38=$D$4,#REF!*AM$4,IF($C38=$D$5,#REF!*AM$5,0))))</f>
        <v>0</v>
      </c>
    </row>
    <row r="39" spans="1:39">
      <c r="A39" s="141"/>
      <c r="B39" s="165"/>
      <c r="C39" s="165"/>
      <c r="D39" s="178">
        <f t="shared" si="0"/>
        <v>0</v>
      </c>
      <c r="E39" s="179">
        <f>IF($C39=$D$2,#REF!*E$2,IF($C39=$D$3,#REF!*E$3,IF($C39=$D$4,#REF!*E$4,IF($C39=$D$5,#REF!*E$5,0))))</f>
        <v>0</v>
      </c>
      <c r="F39" s="179">
        <f>IF($C39=$D$2,#REF!*F$2,IF($C39=$D$3,#REF!*F$3,IF($C39=$D$4,#REF!*F$4,IF($C39=$D$5,#REF!*F$5,0))))</f>
        <v>0</v>
      </c>
      <c r="G39" s="179">
        <f>IF($C39=$D$2,#REF!*G$2,IF($C39=$D$3,#REF!*G$3,IF($C39=$D$4,#REF!*G$4,IF($C39=$D$5,#REF!*G$5,0))))</f>
        <v>0</v>
      </c>
      <c r="H39" s="179">
        <f>IF($C39=$D$2,#REF!*H$2,IF($C39=$D$3,#REF!*H$3,IF($C39=$D$4,#REF!*H$4,IF($C39=$D$5,#REF!*H$5,0))))</f>
        <v>0</v>
      </c>
      <c r="I39" s="179">
        <f>IF($C39=$D$2,#REF!*I$2,IF($C39=$D$3,#REF!*I$3,IF($C39=$D$4,#REF!*I$4,IF($C39=$D$5,#REF!*I$5,0))))</f>
        <v>0</v>
      </c>
      <c r="J39" s="179">
        <f>IF($C39=$D$2,#REF!*J$2,IF($C39=$D$3,#REF!*J$3,IF($C39=$D$4,#REF!*J$4,IF($C39=$D$5,#REF!*J$5,0))))</f>
        <v>0</v>
      </c>
      <c r="K39" s="179">
        <f>IF($C39=$D$2,#REF!*K$2,IF($C39=$D$3,#REF!*K$3,IF($C39=$D$4,#REF!*K$4,IF($C39=$D$5,#REF!*K$5,0))))</f>
        <v>0</v>
      </c>
      <c r="L39" s="179">
        <f>IF($C39=$D$2,#REF!*L$2,IF($C39=$D$3,#REF!*L$3,IF($C39=$D$4,#REF!*L$4,IF($C39=$D$5,#REF!*L$5,0))))</f>
        <v>0</v>
      </c>
      <c r="M39" s="179">
        <f>IF($C39=$D$2,#REF!*M$2,IF($C39=$D$3,#REF!*M$3,IF($C39=$D$4,#REF!*M$4,IF($C39=$D$5,#REF!*M$5,0))))</f>
        <v>0</v>
      </c>
      <c r="N39" s="179">
        <f>IF($C39=$D$2,#REF!*N$2,IF($C39=$D$3,#REF!*N$3,IF($C39=$D$4,#REF!*N$4,IF($C39=$D$5,#REF!*N$5,0))))</f>
        <v>0</v>
      </c>
      <c r="O39" s="179">
        <f>IF($C39=$D$2,#REF!*O$2,IF($C39=$D$3,#REF!*O$3,IF($C39=$D$4,#REF!*O$4,IF($C39=$D$5,#REF!*O$5,0))))</f>
        <v>0</v>
      </c>
      <c r="P39" s="179">
        <f>IF($C39=$D$2,#REF!*P$2,IF($C39=$D$3,#REF!*P$3,IF($C39=$D$4,#REF!*P$4,IF($C39=$D$5,#REF!*P$5,0))))</f>
        <v>0</v>
      </c>
      <c r="Q39" s="179">
        <f>IF($C39=$D$2,#REF!*Q$2,IF($C39=$D$3,#REF!*Q$3,IF($C39=$D$4,#REF!*Q$4,IF($C39=$D$5,#REF!*Q$5,0))))</f>
        <v>0</v>
      </c>
      <c r="R39" s="179">
        <f>IF($C39=$D$2,#REF!*R$2,IF($C39=$D$3,#REF!*R$3,IF($C39=$D$4,#REF!*R$4,IF($C39=$D$5,#REF!*R$5,0))))</f>
        <v>0</v>
      </c>
      <c r="S39" s="179">
        <f>IF($C39=$D$2,#REF!*S$2,IF($C39=$D$3,#REF!*S$3,IF($C39=$D$4,#REF!*S$4,IF($C39=$D$5,#REF!*S$5,0))))</f>
        <v>0</v>
      </c>
      <c r="T39" s="179">
        <f>IF($C39=$D$2,#REF!*T$2,IF($C39=$D$3,#REF!*T$3,IF($C39=$D$4,#REF!*T$4,IF($C39=$D$5,#REF!*T$5,0))))</f>
        <v>0</v>
      </c>
      <c r="U39" s="179">
        <f>IF($C39=$D$2,#REF!*U$2,IF($C39=$D$3,#REF!*U$3,IF($C39=$D$4,#REF!*U$4,IF($C39=$D$5,#REF!*U$5,0))))</f>
        <v>0</v>
      </c>
      <c r="V39" s="179">
        <f>IF($C39=$D$2,#REF!*V$2,IF($C39=$D$3,#REF!*V$3,IF($C39=$D$4,#REF!*V$4,IF($C39=$D$5,#REF!*V$5,0))))</f>
        <v>0</v>
      </c>
      <c r="W39" s="179">
        <f>IF($C39=$D$2,#REF!*W$2,IF($C39=$D$3,#REF!*W$3,IF($C39=$D$4,#REF!*W$4,IF($C39=$D$5,#REF!*W$5,0))))</f>
        <v>0</v>
      </c>
      <c r="X39" s="179">
        <f>IF($C39=$D$2,#REF!*X$2,IF($C39=$D$3,#REF!*X$3,IF($C39=$D$4,#REF!*X$4,IF($C39=$D$5,#REF!*X$5,0))))</f>
        <v>0</v>
      </c>
      <c r="Y39" s="179">
        <f>IF($C39=$D$2,#REF!*Y$2,IF($C39=$D$3,#REF!*Y$3,IF($C39=$D$4,#REF!*Y$4,IF($C39=$D$5,#REF!*Y$5,0))))</f>
        <v>0</v>
      </c>
      <c r="Z39" s="179">
        <f>IF($C39=$D$2,#REF!*Z$2,IF($C39=$D$3,#REF!*Z$3,IF($C39=$D$4,#REF!*Z$4,IF($C39=$D$5,#REF!*Z$5,0))))</f>
        <v>0</v>
      </c>
      <c r="AA39" s="179">
        <f>IF($C39=$D$2,#REF!*AA$2,IF($C39=$D$3,#REF!*AA$3,IF($C39=$D$4,#REF!*AA$4,IF($C39=$D$5,#REF!*AA$5,0))))</f>
        <v>0</v>
      </c>
      <c r="AB39" s="179">
        <f>IF($C39=$D$2,#REF!*AB$2,IF($C39=$D$3,#REF!*AB$3,IF($C39=$D$4,#REF!*AB$4,IF($C39=$D$5,#REF!*AB$5,0))))</f>
        <v>0</v>
      </c>
      <c r="AC39" s="179">
        <f>IF($C39=$D$2,#REF!*AC$2,IF($C39=$D$3,#REF!*AC$3,IF($C39=$D$4,#REF!*AC$4,IF($C39=$D$5,#REF!*AC$5,0))))</f>
        <v>0</v>
      </c>
      <c r="AD39" s="179">
        <f>IF($C39=$D$2,#REF!*AD$2,IF($C39=$D$3,#REF!*AD$3,IF($C39=$D$4,#REF!*AD$4,IF($C39=$D$5,#REF!*AD$5,0))))</f>
        <v>0</v>
      </c>
      <c r="AE39" s="179">
        <f>IF($C39=$D$2,#REF!*AE$2,IF($C39=$D$3,#REF!*AE$3,IF($C39=$D$4,#REF!*AE$4,IF($C39=$D$5,#REF!*AE$5,0))))</f>
        <v>0</v>
      </c>
      <c r="AF39" s="179">
        <f>IF($C39=$D$2,#REF!*AF$2,IF($C39=$D$3,#REF!*AF$3,IF($C39=$D$4,#REF!*AF$4,IF($C39=$D$5,#REF!*AF$5,0))))</f>
        <v>0</v>
      </c>
      <c r="AG39" s="179">
        <f>IF($C39=$D$2,#REF!*AG$2,IF($C39=$D$3,#REF!*AG$3,IF($C39=$D$4,#REF!*AG$4,IF($C39=$D$5,#REF!*AG$5,0))))</f>
        <v>0</v>
      </c>
      <c r="AH39" s="179">
        <f>IF($C39=$D$2,#REF!*AH$2,IF($C39=$D$3,#REF!*AH$3,IF($C39=$D$4,#REF!*AH$4,IF($C39=$D$5,#REF!*AH$5,0))))</f>
        <v>0</v>
      </c>
      <c r="AI39" s="179">
        <f>IF($C39=$D$2,#REF!*AI$2,IF($C39=$D$3,#REF!*AI$3,IF($C39=$D$4,#REF!*AI$4,IF($C39=$D$5,#REF!*AI$5,0))))</f>
        <v>0</v>
      </c>
      <c r="AJ39" s="179">
        <f>IF($C39=$D$2,#REF!*AJ$2,IF($C39=$D$3,#REF!*AJ$3,IF($C39=$D$4,#REF!*AJ$4,IF($C39=$D$5,#REF!*AJ$5,0))))</f>
        <v>0</v>
      </c>
      <c r="AK39" s="179">
        <f>IF($C39=$D$2,#REF!*AK$2,IF($C39=$D$3,#REF!*AK$3,IF($C39=$D$4,#REF!*AK$4,IF($C39=$D$5,#REF!*AK$5,0))))</f>
        <v>0</v>
      </c>
      <c r="AL39" s="179">
        <f>IF($C39=$D$2,#REF!*AL$2,IF($C39=$D$3,#REF!*AL$3,IF($C39=$D$4,#REF!*AL$4,IF($C39=$D$5,#REF!*AL$5,0))))</f>
        <v>0</v>
      </c>
      <c r="AM39" s="179">
        <f>IF($C39=$D$2,#REF!*AM$2,IF($C39=$D$3,#REF!*AM$3,IF($C39=$D$4,#REF!*AM$4,IF($C39=$D$5,#REF!*AM$5,0))))</f>
        <v>0</v>
      </c>
    </row>
    <row r="40" spans="1:39">
      <c r="A40" s="141"/>
      <c r="B40" s="165"/>
      <c r="C40" s="165"/>
      <c r="D40" s="178">
        <f t="shared" si="0"/>
        <v>0</v>
      </c>
      <c r="E40" s="179">
        <f>IF($C40=$D$2,#REF!*E$2,IF($C40=$D$3,#REF!*E$3,IF($C40=$D$4,#REF!*E$4,IF($C40=$D$5,#REF!*E$5,0))))</f>
        <v>0</v>
      </c>
      <c r="F40" s="179">
        <f>IF($C40=$D$2,#REF!*F$2,IF($C40=$D$3,#REF!*F$3,IF($C40=$D$4,#REF!*F$4,IF($C40=$D$5,#REF!*F$5,0))))</f>
        <v>0</v>
      </c>
      <c r="G40" s="179">
        <f>IF($C40=$D$2,#REF!*G$2,IF($C40=$D$3,#REF!*G$3,IF($C40=$D$4,#REF!*G$4,IF($C40=$D$5,#REF!*G$5,0))))</f>
        <v>0</v>
      </c>
      <c r="H40" s="179">
        <f>IF($C40=$D$2,#REF!*H$2,IF($C40=$D$3,#REF!*H$3,IF($C40=$D$4,#REF!*H$4,IF($C40=$D$5,#REF!*H$5,0))))</f>
        <v>0</v>
      </c>
      <c r="I40" s="179">
        <f>IF($C40=$D$2,#REF!*I$2,IF($C40=$D$3,#REF!*I$3,IF($C40=$D$4,#REF!*I$4,IF($C40=$D$5,#REF!*I$5,0))))</f>
        <v>0</v>
      </c>
      <c r="J40" s="179">
        <f>IF($C40=$D$2,#REF!*J$2,IF($C40=$D$3,#REF!*J$3,IF($C40=$D$4,#REF!*J$4,IF($C40=$D$5,#REF!*J$5,0))))</f>
        <v>0</v>
      </c>
      <c r="K40" s="179">
        <f>IF($C40=$D$2,#REF!*K$2,IF($C40=$D$3,#REF!*K$3,IF($C40=$D$4,#REF!*K$4,IF($C40=$D$5,#REF!*K$5,0))))</f>
        <v>0</v>
      </c>
      <c r="L40" s="179">
        <f>IF($C40=$D$2,#REF!*L$2,IF($C40=$D$3,#REF!*L$3,IF($C40=$D$4,#REF!*L$4,IF($C40=$D$5,#REF!*L$5,0))))</f>
        <v>0</v>
      </c>
      <c r="M40" s="179">
        <f>IF($C40=$D$2,#REF!*M$2,IF($C40=$D$3,#REF!*M$3,IF($C40=$D$4,#REF!*M$4,IF($C40=$D$5,#REF!*M$5,0))))</f>
        <v>0</v>
      </c>
      <c r="N40" s="179">
        <f>IF($C40=$D$2,#REF!*N$2,IF($C40=$D$3,#REF!*N$3,IF($C40=$D$4,#REF!*N$4,IF($C40=$D$5,#REF!*N$5,0))))</f>
        <v>0</v>
      </c>
      <c r="O40" s="179">
        <f>IF($C40=$D$2,#REF!*O$2,IF($C40=$D$3,#REF!*O$3,IF($C40=$D$4,#REF!*O$4,IF($C40=$D$5,#REF!*O$5,0))))</f>
        <v>0</v>
      </c>
      <c r="P40" s="179">
        <f>IF($C40=$D$2,#REF!*P$2,IF($C40=$D$3,#REF!*P$3,IF($C40=$D$4,#REF!*P$4,IF($C40=$D$5,#REF!*P$5,0))))</f>
        <v>0</v>
      </c>
      <c r="Q40" s="179">
        <f>IF($C40=$D$2,#REF!*Q$2,IF($C40=$D$3,#REF!*Q$3,IF($C40=$D$4,#REF!*Q$4,IF($C40=$D$5,#REF!*Q$5,0))))</f>
        <v>0</v>
      </c>
      <c r="R40" s="179">
        <f>IF($C40=$D$2,#REF!*R$2,IF($C40=$D$3,#REF!*R$3,IF($C40=$D$4,#REF!*R$4,IF($C40=$D$5,#REF!*R$5,0))))</f>
        <v>0</v>
      </c>
      <c r="S40" s="179">
        <f>IF($C40=$D$2,#REF!*S$2,IF($C40=$D$3,#REF!*S$3,IF($C40=$D$4,#REF!*S$4,IF($C40=$D$5,#REF!*S$5,0))))</f>
        <v>0</v>
      </c>
      <c r="T40" s="179">
        <f>IF($C40=$D$2,#REF!*T$2,IF($C40=$D$3,#REF!*T$3,IF($C40=$D$4,#REF!*T$4,IF($C40=$D$5,#REF!*T$5,0))))</f>
        <v>0</v>
      </c>
      <c r="U40" s="179">
        <f>IF($C40=$D$2,#REF!*U$2,IF($C40=$D$3,#REF!*U$3,IF($C40=$D$4,#REF!*U$4,IF($C40=$D$5,#REF!*U$5,0))))</f>
        <v>0</v>
      </c>
      <c r="V40" s="179">
        <f>IF($C40=$D$2,#REF!*V$2,IF($C40=$D$3,#REF!*V$3,IF($C40=$D$4,#REF!*V$4,IF($C40=$D$5,#REF!*V$5,0))))</f>
        <v>0</v>
      </c>
      <c r="W40" s="179">
        <f>IF($C40=$D$2,#REF!*W$2,IF($C40=$D$3,#REF!*W$3,IF($C40=$D$4,#REF!*W$4,IF($C40=$D$5,#REF!*W$5,0))))</f>
        <v>0</v>
      </c>
      <c r="X40" s="179">
        <f>IF($C40=$D$2,#REF!*X$2,IF($C40=$D$3,#REF!*X$3,IF($C40=$D$4,#REF!*X$4,IF($C40=$D$5,#REF!*X$5,0))))</f>
        <v>0</v>
      </c>
      <c r="Y40" s="179">
        <f>IF($C40=$D$2,#REF!*Y$2,IF($C40=$D$3,#REF!*Y$3,IF($C40=$D$4,#REF!*Y$4,IF($C40=$D$5,#REF!*Y$5,0))))</f>
        <v>0</v>
      </c>
      <c r="Z40" s="179">
        <f>IF($C40=$D$2,#REF!*Z$2,IF($C40=$D$3,#REF!*Z$3,IF($C40=$D$4,#REF!*Z$4,IF($C40=$D$5,#REF!*Z$5,0))))</f>
        <v>0</v>
      </c>
      <c r="AA40" s="179">
        <f>IF($C40=$D$2,#REF!*AA$2,IF($C40=$D$3,#REF!*AA$3,IF($C40=$D$4,#REF!*AA$4,IF($C40=$D$5,#REF!*AA$5,0))))</f>
        <v>0</v>
      </c>
      <c r="AB40" s="179">
        <f>IF($C40=$D$2,#REF!*AB$2,IF($C40=$D$3,#REF!*AB$3,IF($C40=$D$4,#REF!*AB$4,IF($C40=$D$5,#REF!*AB$5,0))))</f>
        <v>0</v>
      </c>
      <c r="AC40" s="179">
        <f>IF($C40=$D$2,#REF!*AC$2,IF($C40=$D$3,#REF!*AC$3,IF($C40=$D$4,#REF!*AC$4,IF($C40=$D$5,#REF!*AC$5,0))))</f>
        <v>0</v>
      </c>
      <c r="AD40" s="179">
        <f>IF($C40=$D$2,#REF!*AD$2,IF($C40=$D$3,#REF!*AD$3,IF($C40=$D$4,#REF!*AD$4,IF($C40=$D$5,#REF!*AD$5,0))))</f>
        <v>0</v>
      </c>
      <c r="AE40" s="179">
        <f>IF($C40=$D$2,#REF!*AE$2,IF($C40=$D$3,#REF!*AE$3,IF($C40=$D$4,#REF!*AE$4,IF($C40=$D$5,#REF!*AE$5,0))))</f>
        <v>0</v>
      </c>
      <c r="AF40" s="179">
        <f>IF($C40=$D$2,#REF!*AF$2,IF($C40=$D$3,#REF!*AF$3,IF($C40=$D$4,#REF!*AF$4,IF($C40=$D$5,#REF!*AF$5,0))))</f>
        <v>0</v>
      </c>
      <c r="AG40" s="179">
        <f>IF($C40=$D$2,#REF!*AG$2,IF($C40=$D$3,#REF!*AG$3,IF($C40=$D$4,#REF!*AG$4,IF($C40=$D$5,#REF!*AG$5,0))))</f>
        <v>0</v>
      </c>
      <c r="AH40" s="179">
        <f>IF($C40=$D$2,#REF!*AH$2,IF($C40=$D$3,#REF!*AH$3,IF($C40=$D$4,#REF!*AH$4,IF($C40=$D$5,#REF!*AH$5,0))))</f>
        <v>0</v>
      </c>
      <c r="AI40" s="179">
        <f>IF($C40=$D$2,#REF!*AI$2,IF($C40=$D$3,#REF!*AI$3,IF($C40=$D$4,#REF!*AI$4,IF($C40=$D$5,#REF!*AI$5,0))))</f>
        <v>0</v>
      </c>
      <c r="AJ40" s="179">
        <f>IF($C40=$D$2,#REF!*AJ$2,IF($C40=$D$3,#REF!*AJ$3,IF($C40=$D$4,#REF!*AJ$4,IF($C40=$D$5,#REF!*AJ$5,0))))</f>
        <v>0</v>
      </c>
      <c r="AK40" s="179">
        <f>IF($C40=$D$2,#REF!*AK$2,IF($C40=$D$3,#REF!*AK$3,IF($C40=$D$4,#REF!*AK$4,IF($C40=$D$5,#REF!*AK$5,0))))</f>
        <v>0</v>
      </c>
      <c r="AL40" s="179">
        <f>IF($C40=$D$2,#REF!*AL$2,IF($C40=$D$3,#REF!*AL$3,IF($C40=$D$4,#REF!*AL$4,IF($C40=$D$5,#REF!*AL$5,0))))</f>
        <v>0</v>
      </c>
      <c r="AM40" s="179">
        <f>IF($C40=$D$2,#REF!*AM$2,IF($C40=$D$3,#REF!*AM$3,IF($C40=$D$4,#REF!*AM$4,IF($C40=$D$5,#REF!*AM$5,0))))</f>
        <v>0</v>
      </c>
    </row>
    <row r="41" spans="1:39">
      <c r="A41" s="141"/>
      <c r="B41" s="165"/>
      <c r="C41" s="165"/>
      <c r="D41" s="178">
        <f t="shared" si="0"/>
        <v>0</v>
      </c>
      <c r="E41" s="179">
        <f>IF($C41=$D$2,#REF!*E$2,IF($C41=$D$3,#REF!*E$3,IF($C41=$D$4,#REF!*E$4,IF($C41=$D$5,#REF!*E$5,0))))</f>
        <v>0</v>
      </c>
      <c r="F41" s="179">
        <f>IF($C41=$D$2,#REF!*F$2,IF($C41=$D$3,#REF!*F$3,IF($C41=$D$4,#REF!*F$4,IF($C41=$D$5,#REF!*F$5,0))))</f>
        <v>0</v>
      </c>
      <c r="G41" s="179">
        <f>IF($C41=$D$2,#REF!*G$2,IF($C41=$D$3,#REF!*G$3,IF($C41=$D$4,#REF!*G$4,IF($C41=$D$5,#REF!*G$5,0))))</f>
        <v>0</v>
      </c>
      <c r="H41" s="179">
        <f>IF($C41=$D$2,#REF!*H$2,IF($C41=$D$3,#REF!*H$3,IF($C41=$D$4,#REF!*H$4,IF($C41=$D$5,#REF!*H$5,0))))</f>
        <v>0</v>
      </c>
      <c r="I41" s="179">
        <f>IF($C41=$D$2,#REF!*I$2,IF($C41=$D$3,#REF!*I$3,IF($C41=$D$4,#REF!*I$4,IF($C41=$D$5,#REF!*I$5,0))))</f>
        <v>0</v>
      </c>
      <c r="J41" s="179">
        <f>IF($C41=$D$2,#REF!*J$2,IF($C41=$D$3,#REF!*J$3,IF($C41=$D$4,#REF!*J$4,IF($C41=$D$5,#REF!*J$5,0))))</f>
        <v>0</v>
      </c>
      <c r="K41" s="179">
        <f>IF($C41=$D$2,#REF!*K$2,IF($C41=$D$3,#REF!*K$3,IF($C41=$D$4,#REF!*K$4,IF($C41=$D$5,#REF!*K$5,0))))</f>
        <v>0</v>
      </c>
      <c r="L41" s="179">
        <f>IF($C41=$D$2,#REF!*L$2,IF($C41=$D$3,#REF!*L$3,IF($C41=$D$4,#REF!*L$4,IF($C41=$D$5,#REF!*L$5,0))))</f>
        <v>0</v>
      </c>
      <c r="M41" s="179">
        <f>IF($C41=$D$2,#REF!*M$2,IF($C41=$D$3,#REF!*M$3,IF($C41=$D$4,#REF!*M$4,IF($C41=$D$5,#REF!*M$5,0))))</f>
        <v>0</v>
      </c>
      <c r="N41" s="179">
        <f>IF($C41=$D$2,#REF!*N$2,IF($C41=$D$3,#REF!*N$3,IF($C41=$D$4,#REF!*N$4,IF($C41=$D$5,#REF!*N$5,0))))</f>
        <v>0</v>
      </c>
      <c r="O41" s="179">
        <f>IF($C41=$D$2,#REF!*O$2,IF($C41=$D$3,#REF!*O$3,IF($C41=$D$4,#REF!*O$4,IF($C41=$D$5,#REF!*O$5,0))))</f>
        <v>0</v>
      </c>
      <c r="P41" s="179">
        <f>IF($C41=$D$2,#REF!*P$2,IF($C41=$D$3,#REF!*P$3,IF($C41=$D$4,#REF!*P$4,IF($C41=$D$5,#REF!*P$5,0))))</f>
        <v>0</v>
      </c>
      <c r="Q41" s="179">
        <f>IF($C41=$D$2,#REF!*Q$2,IF($C41=$D$3,#REF!*Q$3,IF($C41=$D$4,#REF!*Q$4,IF($C41=$D$5,#REF!*Q$5,0))))</f>
        <v>0</v>
      </c>
      <c r="R41" s="179">
        <f>IF($C41=$D$2,#REF!*R$2,IF($C41=$D$3,#REF!*R$3,IF($C41=$D$4,#REF!*R$4,IF($C41=$D$5,#REF!*R$5,0))))</f>
        <v>0</v>
      </c>
      <c r="S41" s="179">
        <f>IF($C41=$D$2,#REF!*S$2,IF($C41=$D$3,#REF!*S$3,IF($C41=$D$4,#REF!*S$4,IF($C41=$D$5,#REF!*S$5,0))))</f>
        <v>0</v>
      </c>
      <c r="T41" s="179">
        <f>IF($C41=$D$2,#REF!*T$2,IF($C41=$D$3,#REF!*T$3,IF($C41=$D$4,#REF!*T$4,IF($C41=$D$5,#REF!*T$5,0))))</f>
        <v>0</v>
      </c>
      <c r="U41" s="179">
        <f>IF($C41=$D$2,#REF!*U$2,IF($C41=$D$3,#REF!*U$3,IF($C41=$D$4,#REF!*U$4,IF($C41=$D$5,#REF!*U$5,0))))</f>
        <v>0</v>
      </c>
      <c r="V41" s="179">
        <f>IF($C41=$D$2,#REF!*V$2,IF($C41=$D$3,#REF!*V$3,IF($C41=$D$4,#REF!*V$4,IF($C41=$D$5,#REF!*V$5,0))))</f>
        <v>0</v>
      </c>
      <c r="W41" s="179">
        <f>IF($C41=$D$2,#REF!*W$2,IF($C41=$D$3,#REF!*W$3,IF($C41=$D$4,#REF!*W$4,IF($C41=$D$5,#REF!*W$5,0))))</f>
        <v>0</v>
      </c>
      <c r="X41" s="179">
        <f>IF($C41=$D$2,#REF!*X$2,IF($C41=$D$3,#REF!*X$3,IF($C41=$D$4,#REF!*X$4,IF($C41=$D$5,#REF!*X$5,0))))</f>
        <v>0</v>
      </c>
      <c r="Y41" s="179">
        <f>IF($C41=$D$2,#REF!*Y$2,IF($C41=$D$3,#REF!*Y$3,IF($C41=$D$4,#REF!*Y$4,IF($C41=$D$5,#REF!*Y$5,0))))</f>
        <v>0</v>
      </c>
      <c r="Z41" s="179">
        <f>IF($C41=$D$2,#REF!*Z$2,IF($C41=$D$3,#REF!*Z$3,IF($C41=$D$4,#REF!*Z$4,IF($C41=$D$5,#REF!*Z$5,0))))</f>
        <v>0</v>
      </c>
      <c r="AA41" s="179">
        <f>IF($C41=$D$2,#REF!*AA$2,IF($C41=$D$3,#REF!*AA$3,IF($C41=$D$4,#REF!*AA$4,IF($C41=$D$5,#REF!*AA$5,0))))</f>
        <v>0</v>
      </c>
      <c r="AB41" s="179">
        <f>IF($C41=$D$2,#REF!*AB$2,IF($C41=$D$3,#REF!*AB$3,IF($C41=$D$4,#REF!*AB$4,IF($C41=$D$5,#REF!*AB$5,0))))</f>
        <v>0</v>
      </c>
      <c r="AC41" s="179">
        <f>IF($C41=$D$2,#REF!*AC$2,IF($C41=$D$3,#REF!*AC$3,IF($C41=$D$4,#REF!*AC$4,IF($C41=$D$5,#REF!*AC$5,0))))</f>
        <v>0</v>
      </c>
      <c r="AD41" s="179">
        <f>IF($C41=$D$2,#REF!*AD$2,IF($C41=$D$3,#REF!*AD$3,IF($C41=$D$4,#REF!*AD$4,IF($C41=$D$5,#REF!*AD$5,0))))</f>
        <v>0</v>
      </c>
      <c r="AE41" s="179">
        <f>IF($C41=$D$2,#REF!*AE$2,IF($C41=$D$3,#REF!*AE$3,IF($C41=$D$4,#REF!*AE$4,IF($C41=$D$5,#REF!*AE$5,0))))</f>
        <v>0</v>
      </c>
      <c r="AF41" s="179">
        <f>IF($C41=$D$2,#REF!*AF$2,IF($C41=$D$3,#REF!*AF$3,IF($C41=$D$4,#REF!*AF$4,IF($C41=$D$5,#REF!*AF$5,0))))</f>
        <v>0</v>
      </c>
      <c r="AG41" s="179">
        <f>IF($C41=$D$2,#REF!*AG$2,IF($C41=$D$3,#REF!*AG$3,IF($C41=$D$4,#REF!*AG$4,IF($C41=$D$5,#REF!*AG$5,0))))</f>
        <v>0</v>
      </c>
      <c r="AH41" s="179">
        <f>IF($C41=$D$2,#REF!*AH$2,IF($C41=$D$3,#REF!*AH$3,IF($C41=$D$4,#REF!*AH$4,IF($C41=$D$5,#REF!*AH$5,0))))</f>
        <v>0</v>
      </c>
      <c r="AI41" s="179">
        <f>IF($C41=$D$2,#REF!*AI$2,IF($C41=$D$3,#REF!*AI$3,IF($C41=$D$4,#REF!*AI$4,IF($C41=$D$5,#REF!*AI$5,0))))</f>
        <v>0</v>
      </c>
      <c r="AJ41" s="179">
        <f>IF($C41=$D$2,#REF!*AJ$2,IF($C41=$D$3,#REF!*AJ$3,IF($C41=$D$4,#REF!*AJ$4,IF($C41=$D$5,#REF!*AJ$5,0))))</f>
        <v>0</v>
      </c>
      <c r="AK41" s="179">
        <f>IF($C41=$D$2,#REF!*AK$2,IF($C41=$D$3,#REF!*AK$3,IF($C41=$D$4,#REF!*AK$4,IF($C41=$D$5,#REF!*AK$5,0))))</f>
        <v>0</v>
      </c>
      <c r="AL41" s="179">
        <f>IF($C41=$D$2,#REF!*AL$2,IF($C41=$D$3,#REF!*AL$3,IF($C41=$D$4,#REF!*AL$4,IF($C41=$D$5,#REF!*AL$5,0))))</f>
        <v>0</v>
      </c>
      <c r="AM41" s="179">
        <f>IF($C41=$D$2,#REF!*AM$2,IF($C41=$D$3,#REF!*AM$3,IF($C41=$D$4,#REF!*AM$4,IF($C41=$D$5,#REF!*AM$5,0))))</f>
        <v>0</v>
      </c>
    </row>
    <row r="42" spans="1:39">
      <c r="A42" s="141"/>
      <c r="B42" s="165"/>
      <c r="C42" s="165"/>
      <c r="D42" s="178">
        <f t="shared" si="0"/>
        <v>0</v>
      </c>
      <c r="E42" s="179">
        <f>IF($C42=$D$2,#REF!*E$2,IF($C42=$D$3,#REF!*E$3,IF($C42=$D$4,#REF!*E$4,IF($C42=$D$5,#REF!*E$5,0))))</f>
        <v>0</v>
      </c>
      <c r="F42" s="179">
        <f>IF($C42=$D$2,#REF!*F$2,IF($C42=$D$3,#REF!*F$3,IF($C42=$D$4,#REF!*F$4,IF($C42=$D$5,#REF!*F$5,0))))</f>
        <v>0</v>
      </c>
      <c r="G42" s="179">
        <f>IF($C42=$D$2,#REF!*G$2,IF($C42=$D$3,#REF!*G$3,IF($C42=$D$4,#REF!*G$4,IF($C42=$D$5,#REF!*G$5,0))))</f>
        <v>0</v>
      </c>
      <c r="H42" s="179">
        <f>IF($C42=$D$2,#REF!*H$2,IF($C42=$D$3,#REF!*H$3,IF($C42=$D$4,#REF!*H$4,IF($C42=$D$5,#REF!*H$5,0))))</f>
        <v>0</v>
      </c>
      <c r="I42" s="179">
        <f>IF($C42=$D$2,#REF!*I$2,IF($C42=$D$3,#REF!*I$3,IF($C42=$D$4,#REF!*I$4,IF($C42=$D$5,#REF!*I$5,0))))</f>
        <v>0</v>
      </c>
      <c r="J42" s="179">
        <f>IF($C42=$D$2,#REF!*J$2,IF($C42=$D$3,#REF!*J$3,IF($C42=$D$4,#REF!*J$4,IF($C42=$D$5,#REF!*J$5,0))))</f>
        <v>0</v>
      </c>
      <c r="K42" s="179">
        <f>IF($C42=$D$2,#REF!*K$2,IF($C42=$D$3,#REF!*K$3,IF($C42=$D$4,#REF!*K$4,IF($C42=$D$5,#REF!*K$5,0))))</f>
        <v>0</v>
      </c>
      <c r="L42" s="179">
        <f>IF($C42=$D$2,#REF!*L$2,IF($C42=$D$3,#REF!*L$3,IF($C42=$D$4,#REF!*L$4,IF($C42=$D$5,#REF!*L$5,0))))</f>
        <v>0</v>
      </c>
      <c r="M42" s="179">
        <f>IF($C42=$D$2,#REF!*M$2,IF($C42=$D$3,#REF!*M$3,IF($C42=$D$4,#REF!*M$4,IF($C42=$D$5,#REF!*M$5,0))))</f>
        <v>0</v>
      </c>
      <c r="N42" s="179">
        <f>IF($C42=$D$2,#REF!*N$2,IF($C42=$D$3,#REF!*N$3,IF($C42=$D$4,#REF!*N$4,IF($C42=$D$5,#REF!*N$5,0))))</f>
        <v>0</v>
      </c>
      <c r="O42" s="179">
        <f>IF($C42=$D$2,#REF!*O$2,IF($C42=$D$3,#REF!*O$3,IF($C42=$D$4,#REF!*O$4,IF($C42=$D$5,#REF!*O$5,0))))</f>
        <v>0</v>
      </c>
      <c r="P42" s="179">
        <f>IF($C42=$D$2,#REF!*P$2,IF($C42=$D$3,#REF!*P$3,IF($C42=$D$4,#REF!*P$4,IF($C42=$D$5,#REF!*P$5,0))))</f>
        <v>0</v>
      </c>
      <c r="Q42" s="179">
        <f>IF($C42=$D$2,#REF!*Q$2,IF($C42=$D$3,#REF!*Q$3,IF($C42=$D$4,#REF!*Q$4,IF($C42=$D$5,#REF!*Q$5,0))))</f>
        <v>0</v>
      </c>
      <c r="R42" s="179">
        <f>IF($C42=$D$2,#REF!*R$2,IF($C42=$D$3,#REF!*R$3,IF($C42=$D$4,#REF!*R$4,IF($C42=$D$5,#REF!*R$5,0))))</f>
        <v>0</v>
      </c>
      <c r="S42" s="179">
        <f>IF($C42=$D$2,#REF!*S$2,IF($C42=$D$3,#REF!*S$3,IF($C42=$D$4,#REF!*S$4,IF($C42=$D$5,#REF!*S$5,0))))</f>
        <v>0</v>
      </c>
      <c r="T42" s="179">
        <f>IF($C42=$D$2,#REF!*T$2,IF($C42=$D$3,#REF!*T$3,IF($C42=$D$4,#REF!*T$4,IF($C42=$D$5,#REF!*T$5,0))))</f>
        <v>0</v>
      </c>
      <c r="U42" s="179">
        <f>IF($C42=$D$2,#REF!*U$2,IF($C42=$D$3,#REF!*U$3,IF($C42=$D$4,#REF!*U$4,IF($C42=$D$5,#REF!*U$5,0))))</f>
        <v>0</v>
      </c>
      <c r="V42" s="179">
        <f>IF($C42=$D$2,#REF!*V$2,IF($C42=$D$3,#REF!*V$3,IF($C42=$D$4,#REF!*V$4,IF($C42=$D$5,#REF!*V$5,0))))</f>
        <v>0</v>
      </c>
      <c r="W42" s="179">
        <f>IF($C42=$D$2,#REF!*W$2,IF($C42=$D$3,#REF!*W$3,IF($C42=$D$4,#REF!*W$4,IF($C42=$D$5,#REF!*W$5,0))))</f>
        <v>0</v>
      </c>
      <c r="X42" s="179">
        <f>IF($C42=$D$2,#REF!*X$2,IF($C42=$D$3,#REF!*X$3,IF($C42=$D$4,#REF!*X$4,IF($C42=$D$5,#REF!*X$5,0))))</f>
        <v>0</v>
      </c>
      <c r="Y42" s="179">
        <f>IF($C42=$D$2,#REF!*Y$2,IF($C42=$D$3,#REF!*Y$3,IF($C42=$D$4,#REF!*Y$4,IF($C42=$D$5,#REF!*Y$5,0))))</f>
        <v>0</v>
      </c>
      <c r="Z42" s="179">
        <f>IF($C42=$D$2,#REF!*Z$2,IF($C42=$D$3,#REF!*Z$3,IF($C42=$D$4,#REF!*Z$4,IF($C42=$D$5,#REF!*Z$5,0))))</f>
        <v>0</v>
      </c>
      <c r="AA42" s="179">
        <f>IF($C42=$D$2,#REF!*AA$2,IF($C42=$D$3,#REF!*AA$3,IF($C42=$D$4,#REF!*AA$4,IF($C42=$D$5,#REF!*AA$5,0))))</f>
        <v>0</v>
      </c>
      <c r="AB42" s="179">
        <f>IF($C42=$D$2,#REF!*AB$2,IF($C42=$D$3,#REF!*AB$3,IF($C42=$D$4,#REF!*AB$4,IF($C42=$D$5,#REF!*AB$5,0))))</f>
        <v>0</v>
      </c>
      <c r="AC42" s="179">
        <f>IF($C42=$D$2,#REF!*AC$2,IF($C42=$D$3,#REF!*AC$3,IF($C42=$D$4,#REF!*AC$4,IF($C42=$D$5,#REF!*AC$5,0))))</f>
        <v>0</v>
      </c>
      <c r="AD42" s="179">
        <f>IF($C42=$D$2,#REF!*AD$2,IF($C42=$D$3,#REF!*AD$3,IF($C42=$D$4,#REF!*AD$4,IF($C42=$D$5,#REF!*AD$5,0))))</f>
        <v>0</v>
      </c>
      <c r="AE42" s="179">
        <f>IF($C42=$D$2,#REF!*AE$2,IF($C42=$D$3,#REF!*AE$3,IF($C42=$D$4,#REF!*AE$4,IF($C42=$D$5,#REF!*AE$5,0))))</f>
        <v>0</v>
      </c>
      <c r="AF42" s="179">
        <f>IF($C42=$D$2,#REF!*AF$2,IF($C42=$D$3,#REF!*AF$3,IF($C42=$D$4,#REF!*AF$4,IF($C42=$D$5,#REF!*AF$5,0))))</f>
        <v>0</v>
      </c>
      <c r="AG42" s="179">
        <f>IF($C42=$D$2,#REF!*AG$2,IF($C42=$D$3,#REF!*AG$3,IF($C42=$D$4,#REF!*AG$4,IF($C42=$D$5,#REF!*AG$5,0))))</f>
        <v>0</v>
      </c>
      <c r="AH42" s="179">
        <f>IF($C42=$D$2,#REF!*AH$2,IF($C42=$D$3,#REF!*AH$3,IF($C42=$D$4,#REF!*AH$4,IF($C42=$D$5,#REF!*AH$5,0))))</f>
        <v>0</v>
      </c>
      <c r="AI42" s="179">
        <f>IF($C42=$D$2,#REF!*AI$2,IF($C42=$D$3,#REF!*AI$3,IF($C42=$D$4,#REF!*AI$4,IF($C42=$D$5,#REF!*AI$5,0))))</f>
        <v>0</v>
      </c>
      <c r="AJ42" s="179">
        <f>IF($C42=$D$2,#REF!*AJ$2,IF($C42=$D$3,#REF!*AJ$3,IF($C42=$D$4,#REF!*AJ$4,IF($C42=$D$5,#REF!*AJ$5,0))))</f>
        <v>0</v>
      </c>
      <c r="AK42" s="179">
        <f>IF($C42=$D$2,#REF!*AK$2,IF($C42=$D$3,#REF!*AK$3,IF($C42=$D$4,#REF!*AK$4,IF($C42=$D$5,#REF!*AK$5,0))))</f>
        <v>0</v>
      </c>
      <c r="AL42" s="179">
        <f>IF($C42=$D$2,#REF!*AL$2,IF($C42=$D$3,#REF!*AL$3,IF($C42=$D$4,#REF!*AL$4,IF($C42=$D$5,#REF!*AL$5,0))))</f>
        <v>0</v>
      </c>
      <c r="AM42" s="179">
        <f>IF($C42=$D$2,#REF!*AM$2,IF($C42=$D$3,#REF!*AM$3,IF($C42=$D$4,#REF!*AM$4,IF($C42=$D$5,#REF!*AM$5,0))))</f>
        <v>0</v>
      </c>
    </row>
    <row r="43" spans="1:39">
      <c r="A43" s="141"/>
      <c r="B43" s="165"/>
      <c r="C43" s="165"/>
      <c r="D43" s="178">
        <f t="shared" si="0"/>
        <v>0</v>
      </c>
      <c r="E43" s="179">
        <f>IF($C43=$D$2,#REF!*E$2,IF($C43=$D$3,#REF!*E$3,IF($C43=$D$4,#REF!*E$4,IF($C43=$D$5,#REF!*E$5,0))))</f>
        <v>0</v>
      </c>
      <c r="F43" s="179">
        <f>IF($C43=$D$2,#REF!*F$2,IF($C43=$D$3,#REF!*F$3,IF($C43=$D$4,#REF!*F$4,IF($C43=$D$5,#REF!*F$5,0))))</f>
        <v>0</v>
      </c>
      <c r="G43" s="179">
        <f>IF($C43=$D$2,#REF!*G$2,IF($C43=$D$3,#REF!*G$3,IF($C43=$D$4,#REF!*G$4,IF($C43=$D$5,#REF!*G$5,0))))</f>
        <v>0</v>
      </c>
      <c r="H43" s="179">
        <f>IF($C43=$D$2,#REF!*H$2,IF($C43=$D$3,#REF!*H$3,IF($C43=$D$4,#REF!*H$4,IF($C43=$D$5,#REF!*H$5,0))))</f>
        <v>0</v>
      </c>
      <c r="I43" s="179">
        <f>IF($C43=$D$2,#REF!*I$2,IF($C43=$D$3,#REF!*I$3,IF($C43=$D$4,#REF!*I$4,IF($C43=$D$5,#REF!*I$5,0))))</f>
        <v>0</v>
      </c>
      <c r="J43" s="179">
        <f>IF($C43=$D$2,#REF!*J$2,IF($C43=$D$3,#REF!*J$3,IF($C43=$D$4,#REF!*J$4,IF($C43=$D$5,#REF!*J$5,0))))</f>
        <v>0</v>
      </c>
      <c r="K43" s="179">
        <f>IF($C43=$D$2,#REF!*K$2,IF($C43=$D$3,#REF!*K$3,IF($C43=$D$4,#REF!*K$4,IF($C43=$D$5,#REF!*K$5,0))))</f>
        <v>0</v>
      </c>
      <c r="L43" s="179">
        <f>IF($C43=$D$2,#REF!*L$2,IF($C43=$D$3,#REF!*L$3,IF($C43=$D$4,#REF!*L$4,IF($C43=$D$5,#REF!*L$5,0))))</f>
        <v>0</v>
      </c>
      <c r="M43" s="179">
        <f>IF($C43=$D$2,#REF!*M$2,IF($C43=$D$3,#REF!*M$3,IF($C43=$D$4,#REF!*M$4,IF($C43=$D$5,#REF!*M$5,0))))</f>
        <v>0</v>
      </c>
      <c r="N43" s="179">
        <f>IF($C43=$D$2,#REF!*N$2,IF($C43=$D$3,#REF!*N$3,IF($C43=$D$4,#REF!*N$4,IF($C43=$D$5,#REF!*N$5,0))))</f>
        <v>0</v>
      </c>
      <c r="O43" s="179">
        <f>IF($C43=$D$2,#REF!*O$2,IF($C43=$D$3,#REF!*O$3,IF($C43=$D$4,#REF!*O$4,IF($C43=$D$5,#REF!*O$5,0))))</f>
        <v>0</v>
      </c>
      <c r="P43" s="179">
        <f>IF($C43=$D$2,#REF!*P$2,IF($C43=$D$3,#REF!*P$3,IF($C43=$D$4,#REF!*P$4,IF($C43=$D$5,#REF!*P$5,0))))</f>
        <v>0</v>
      </c>
      <c r="Q43" s="179">
        <f>IF($C43=$D$2,#REF!*Q$2,IF($C43=$D$3,#REF!*Q$3,IF($C43=$D$4,#REF!*Q$4,IF($C43=$D$5,#REF!*Q$5,0))))</f>
        <v>0</v>
      </c>
      <c r="R43" s="179">
        <f>IF($C43=$D$2,#REF!*R$2,IF($C43=$D$3,#REF!*R$3,IF($C43=$D$4,#REF!*R$4,IF($C43=$D$5,#REF!*R$5,0))))</f>
        <v>0</v>
      </c>
      <c r="S43" s="179">
        <f>IF($C43=$D$2,#REF!*S$2,IF($C43=$D$3,#REF!*S$3,IF($C43=$D$4,#REF!*S$4,IF($C43=$D$5,#REF!*S$5,0))))</f>
        <v>0</v>
      </c>
      <c r="T43" s="179">
        <f>IF($C43=$D$2,#REF!*T$2,IF($C43=$D$3,#REF!*T$3,IF($C43=$D$4,#REF!*T$4,IF($C43=$D$5,#REF!*T$5,0))))</f>
        <v>0</v>
      </c>
      <c r="U43" s="179">
        <f>IF($C43=$D$2,#REF!*U$2,IF($C43=$D$3,#REF!*U$3,IF($C43=$D$4,#REF!*U$4,IF($C43=$D$5,#REF!*U$5,0))))</f>
        <v>0</v>
      </c>
      <c r="V43" s="179">
        <f>IF($C43=$D$2,#REF!*V$2,IF($C43=$D$3,#REF!*V$3,IF($C43=$D$4,#REF!*V$4,IF($C43=$D$5,#REF!*V$5,0))))</f>
        <v>0</v>
      </c>
      <c r="W43" s="179">
        <f>IF($C43=$D$2,#REF!*W$2,IF($C43=$D$3,#REF!*W$3,IF($C43=$D$4,#REF!*W$4,IF($C43=$D$5,#REF!*W$5,0))))</f>
        <v>0</v>
      </c>
      <c r="X43" s="179">
        <f>IF($C43=$D$2,#REF!*X$2,IF($C43=$D$3,#REF!*X$3,IF($C43=$D$4,#REF!*X$4,IF($C43=$D$5,#REF!*X$5,0))))</f>
        <v>0</v>
      </c>
      <c r="Y43" s="179">
        <f>IF($C43=$D$2,#REF!*Y$2,IF($C43=$D$3,#REF!*Y$3,IF($C43=$D$4,#REF!*Y$4,IF($C43=$D$5,#REF!*Y$5,0))))</f>
        <v>0</v>
      </c>
      <c r="Z43" s="179">
        <f>IF($C43=$D$2,#REF!*Z$2,IF($C43=$D$3,#REF!*Z$3,IF($C43=$D$4,#REF!*Z$4,IF($C43=$D$5,#REF!*Z$5,0))))</f>
        <v>0</v>
      </c>
      <c r="AA43" s="179">
        <f>IF($C43=$D$2,#REF!*AA$2,IF($C43=$D$3,#REF!*AA$3,IF($C43=$D$4,#REF!*AA$4,IF($C43=$D$5,#REF!*AA$5,0))))</f>
        <v>0</v>
      </c>
      <c r="AB43" s="179">
        <f>IF($C43=$D$2,#REF!*AB$2,IF($C43=$D$3,#REF!*AB$3,IF($C43=$D$4,#REF!*AB$4,IF($C43=$D$5,#REF!*AB$5,0))))</f>
        <v>0</v>
      </c>
      <c r="AC43" s="179">
        <f>IF($C43=$D$2,#REF!*AC$2,IF($C43=$D$3,#REF!*AC$3,IF($C43=$D$4,#REF!*AC$4,IF($C43=$D$5,#REF!*AC$5,0))))</f>
        <v>0</v>
      </c>
      <c r="AD43" s="179">
        <f>IF($C43=$D$2,#REF!*AD$2,IF($C43=$D$3,#REF!*AD$3,IF($C43=$D$4,#REF!*AD$4,IF($C43=$D$5,#REF!*AD$5,0))))</f>
        <v>0</v>
      </c>
      <c r="AE43" s="179">
        <f>IF($C43=$D$2,#REF!*AE$2,IF($C43=$D$3,#REF!*AE$3,IF($C43=$D$4,#REF!*AE$4,IF($C43=$D$5,#REF!*AE$5,0))))</f>
        <v>0</v>
      </c>
      <c r="AF43" s="179">
        <f>IF($C43=$D$2,#REF!*AF$2,IF($C43=$D$3,#REF!*AF$3,IF($C43=$D$4,#REF!*AF$4,IF($C43=$D$5,#REF!*AF$5,0))))</f>
        <v>0</v>
      </c>
      <c r="AG43" s="179">
        <f>IF($C43=$D$2,#REF!*AG$2,IF($C43=$D$3,#REF!*AG$3,IF($C43=$D$4,#REF!*AG$4,IF($C43=$D$5,#REF!*AG$5,0))))</f>
        <v>0</v>
      </c>
      <c r="AH43" s="179">
        <f>IF($C43=$D$2,#REF!*AH$2,IF($C43=$D$3,#REF!*AH$3,IF($C43=$D$4,#REF!*AH$4,IF($C43=$D$5,#REF!*AH$5,0))))</f>
        <v>0</v>
      </c>
      <c r="AI43" s="179">
        <f>IF($C43=$D$2,#REF!*AI$2,IF($C43=$D$3,#REF!*AI$3,IF($C43=$D$4,#REF!*AI$4,IF($C43=$D$5,#REF!*AI$5,0))))</f>
        <v>0</v>
      </c>
      <c r="AJ43" s="179">
        <f>IF($C43=$D$2,#REF!*AJ$2,IF($C43=$D$3,#REF!*AJ$3,IF($C43=$D$4,#REF!*AJ$4,IF($C43=$D$5,#REF!*AJ$5,0))))</f>
        <v>0</v>
      </c>
      <c r="AK43" s="179">
        <f>IF($C43=$D$2,#REF!*AK$2,IF($C43=$D$3,#REF!*AK$3,IF($C43=$D$4,#REF!*AK$4,IF($C43=$D$5,#REF!*AK$5,0))))</f>
        <v>0</v>
      </c>
      <c r="AL43" s="179">
        <f>IF($C43=$D$2,#REF!*AL$2,IF($C43=$D$3,#REF!*AL$3,IF($C43=$D$4,#REF!*AL$4,IF($C43=$D$5,#REF!*AL$5,0))))</f>
        <v>0</v>
      </c>
      <c r="AM43" s="179">
        <f>IF($C43=$D$2,#REF!*AM$2,IF($C43=$D$3,#REF!*AM$3,IF($C43=$D$4,#REF!*AM$4,IF($C43=$D$5,#REF!*AM$5,0))))</f>
        <v>0</v>
      </c>
    </row>
    <row r="44" spans="1:39">
      <c r="A44" s="141"/>
      <c r="B44" s="165"/>
      <c r="C44" s="165"/>
      <c r="D44" s="178">
        <f t="shared" si="0"/>
        <v>0</v>
      </c>
      <c r="E44" s="179">
        <f>IF($C44=$D$2,#REF!*E$2,IF($C44=$D$3,#REF!*E$3,IF($C44=$D$4,#REF!*E$4,IF($C44=$D$5,#REF!*E$5,0))))</f>
        <v>0</v>
      </c>
      <c r="F44" s="179">
        <f>IF($C44=$D$2,#REF!*F$2,IF($C44=$D$3,#REF!*F$3,IF($C44=$D$4,#REF!*F$4,IF($C44=$D$5,#REF!*F$5,0))))</f>
        <v>0</v>
      </c>
      <c r="G44" s="179">
        <f>IF($C44=$D$2,#REF!*G$2,IF($C44=$D$3,#REF!*G$3,IF($C44=$D$4,#REF!*G$4,IF($C44=$D$5,#REF!*G$5,0))))</f>
        <v>0</v>
      </c>
      <c r="H44" s="179">
        <f>IF($C44=$D$2,#REF!*H$2,IF($C44=$D$3,#REF!*H$3,IF($C44=$D$4,#REF!*H$4,IF($C44=$D$5,#REF!*H$5,0))))</f>
        <v>0</v>
      </c>
      <c r="I44" s="179">
        <f>IF($C44=$D$2,#REF!*I$2,IF($C44=$D$3,#REF!*I$3,IF($C44=$D$4,#REF!*I$4,IF($C44=$D$5,#REF!*I$5,0))))</f>
        <v>0</v>
      </c>
      <c r="J44" s="179">
        <f>IF($C44=$D$2,#REF!*J$2,IF($C44=$D$3,#REF!*J$3,IF($C44=$D$4,#REF!*J$4,IF($C44=$D$5,#REF!*J$5,0))))</f>
        <v>0</v>
      </c>
      <c r="K44" s="179">
        <f>IF($C44=$D$2,#REF!*K$2,IF($C44=$D$3,#REF!*K$3,IF($C44=$D$4,#REF!*K$4,IF($C44=$D$5,#REF!*K$5,0))))</f>
        <v>0</v>
      </c>
      <c r="L44" s="179">
        <f>IF($C44=$D$2,#REF!*L$2,IF($C44=$D$3,#REF!*L$3,IF($C44=$D$4,#REF!*L$4,IF($C44=$D$5,#REF!*L$5,0))))</f>
        <v>0</v>
      </c>
      <c r="M44" s="179">
        <f>IF($C44=$D$2,#REF!*M$2,IF($C44=$D$3,#REF!*M$3,IF($C44=$D$4,#REF!*M$4,IF($C44=$D$5,#REF!*M$5,0))))</f>
        <v>0</v>
      </c>
      <c r="N44" s="179">
        <f>IF($C44=$D$2,#REF!*N$2,IF($C44=$D$3,#REF!*N$3,IF($C44=$D$4,#REF!*N$4,IF($C44=$D$5,#REF!*N$5,0))))</f>
        <v>0</v>
      </c>
      <c r="O44" s="179">
        <f>IF($C44=$D$2,#REF!*O$2,IF($C44=$D$3,#REF!*O$3,IF($C44=$D$4,#REF!*O$4,IF($C44=$D$5,#REF!*O$5,0))))</f>
        <v>0</v>
      </c>
      <c r="P44" s="179">
        <f>IF($C44=$D$2,#REF!*P$2,IF($C44=$D$3,#REF!*P$3,IF($C44=$D$4,#REF!*P$4,IF($C44=$D$5,#REF!*P$5,0))))</f>
        <v>0</v>
      </c>
      <c r="Q44" s="179">
        <f>IF($C44=$D$2,#REF!*Q$2,IF($C44=$D$3,#REF!*Q$3,IF($C44=$D$4,#REF!*Q$4,IF($C44=$D$5,#REF!*Q$5,0))))</f>
        <v>0</v>
      </c>
      <c r="R44" s="179">
        <f>IF($C44=$D$2,#REF!*R$2,IF($C44=$D$3,#REF!*R$3,IF($C44=$D$4,#REF!*R$4,IF($C44=$D$5,#REF!*R$5,0))))</f>
        <v>0</v>
      </c>
      <c r="S44" s="179">
        <f>IF($C44=$D$2,#REF!*S$2,IF($C44=$D$3,#REF!*S$3,IF($C44=$D$4,#REF!*S$4,IF($C44=$D$5,#REF!*S$5,0))))</f>
        <v>0</v>
      </c>
      <c r="T44" s="179">
        <f>IF($C44=$D$2,#REF!*T$2,IF($C44=$D$3,#REF!*T$3,IF($C44=$D$4,#REF!*T$4,IF($C44=$D$5,#REF!*T$5,0))))</f>
        <v>0</v>
      </c>
      <c r="U44" s="179">
        <f>IF($C44=$D$2,#REF!*U$2,IF($C44=$D$3,#REF!*U$3,IF($C44=$D$4,#REF!*U$4,IF($C44=$D$5,#REF!*U$5,0))))</f>
        <v>0</v>
      </c>
      <c r="V44" s="179">
        <f>IF($C44=$D$2,#REF!*V$2,IF($C44=$D$3,#REF!*V$3,IF($C44=$D$4,#REF!*V$4,IF($C44=$D$5,#REF!*V$5,0))))</f>
        <v>0</v>
      </c>
      <c r="W44" s="179">
        <f>IF($C44=$D$2,#REF!*W$2,IF($C44=$D$3,#REF!*W$3,IF($C44=$D$4,#REF!*W$4,IF($C44=$D$5,#REF!*W$5,0))))</f>
        <v>0</v>
      </c>
      <c r="X44" s="179">
        <f>IF($C44=$D$2,#REF!*X$2,IF($C44=$D$3,#REF!*X$3,IF($C44=$D$4,#REF!*X$4,IF($C44=$D$5,#REF!*X$5,0))))</f>
        <v>0</v>
      </c>
      <c r="Y44" s="179">
        <f>IF($C44=$D$2,#REF!*Y$2,IF($C44=$D$3,#REF!*Y$3,IF($C44=$D$4,#REF!*Y$4,IF($C44=$D$5,#REF!*Y$5,0))))</f>
        <v>0</v>
      </c>
      <c r="Z44" s="179">
        <f>IF($C44=$D$2,#REF!*Z$2,IF($C44=$D$3,#REF!*Z$3,IF($C44=$D$4,#REF!*Z$4,IF($C44=$D$5,#REF!*Z$5,0))))</f>
        <v>0</v>
      </c>
      <c r="AA44" s="179">
        <f>IF($C44=$D$2,#REF!*AA$2,IF($C44=$D$3,#REF!*AA$3,IF($C44=$D$4,#REF!*AA$4,IF($C44=$D$5,#REF!*AA$5,0))))</f>
        <v>0</v>
      </c>
      <c r="AB44" s="179">
        <f>IF($C44=$D$2,#REF!*AB$2,IF($C44=$D$3,#REF!*AB$3,IF($C44=$D$4,#REF!*AB$4,IF($C44=$D$5,#REF!*AB$5,0))))</f>
        <v>0</v>
      </c>
      <c r="AC44" s="179">
        <f>IF($C44=$D$2,#REF!*AC$2,IF($C44=$D$3,#REF!*AC$3,IF($C44=$D$4,#REF!*AC$4,IF($C44=$D$5,#REF!*AC$5,0))))</f>
        <v>0</v>
      </c>
      <c r="AD44" s="179">
        <f>IF($C44=$D$2,#REF!*AD$2,IF($C44=$D$3,#REF!*AD$3,IF($C44=$D$4,#REF!*AD$4,IF($C44=$D$5,#REF!*AD$5,0))))</f>
        <v>0</v>
      </c>
      <c r="AE44" s="179">
        <f>IF($C44=$D$2,#REF!*AE$2,IF($C44=$D$3,#REF!*AE$3,IF($C44=$D$4,#REF!*AE$4,IF($C44=$D$5,#REF!*AE$5,0))))</f>
        <v>0</v>
      </c>
      <c r="AF44" s="179">
        <f>IF($C44=$D$2,#REF!*AF$2,IF($C44=$D$3,#REF!*AF$3,IF($C44=$D$4,#REF!*AF$4,IF($C44=$D$5,#REF!*AF$5,0))))</f>
        <v>0</v>
      </c>
      <c r="AG44" s="179">
        <f>IF($C44=$D$2,#REF!*AG$2,IF($C44=$D$3,#REF!*AG$3,IF($C44=$D$4,#REF!*AG$4,IF($C44=$D$5,#REF!*AG$5,0))))</f>
        <v>0</v>
      </c>
      <c r="AH44" s="179">
        <f>IF($C44=$D$2,#REF!*AH$2,IF($C44=$D$3,#REF!*AH$3,IF($C44=$D$4,#REF!*AH$4,IF($C44=$D$5,#REF!*AH$5,0))))</f>
        <v>0</v>
      </c>
      <c r="AI44" s="179">
        <f>IF($C44=$D$2,#REF!*AI$2,IF($C44=$D$3,#REF!*AI$3,IF($C44=$D$4,#REF!*AI$4,IF($C44=$D$5,#REF!*AI$5,0))))</f>
        <v>0</v>
      </c>
      <c r="AJ44" s="179">
        <f>IF($C44=$D$2,#REF!*AJ$2,IF($C44=$D$3,#REF!*AJ$3,IF($C44=$D$4,#REF!*AJ$4,IF($C44=$D$5,#REF!*AJ$5,0))))</f>
        <v>0</v>
      </c>
      <c r="AK44" s="179">
        <f>IF($C44=$D$2,#REF!*AK$2,IF($C44=$D$3,#REF!*AK$3,IF($C44=$D$4,#REF!*AK$4,IF($C44=$D$5,#REF!*AK$5,0))))</f>
        <v>0</v>
      </c>
      <c r="AL44" s="179">
        <f>IF($C44=$D$2,#REF!*AL$2,IF($C44=$D$3,#REF!*AL$3,IF($C44=$D$4,#REF!*AL$4,IF($C44=$D$5,#REF!*AL$5,0))))</f>
        <v>0</v>
      </c>
      <c r="AM44" s="179">
        <f>IF($C44=$D$2,#REF!*AM$2,IF($C44=$D$3,#REF!*AM$3,IF($C44=$D$4,#REF!*AM$4,IF($C44=$D$5,#REF!*AM$5,0))))</f>
        <v>0</v>
      </c>
    </row>
    <row r="45" spans="1:39">
      <c r="A45" s="141"/>
      <c r="B45" s="165"/>
      <c r="C45" s="165"/>
      <c r="D45" s="178">
        <f t="shared" si="0"/>
        <v>0</v>
      </c>
      <c r="E45" s="179">
        <f>IF($C45=$D$2,#REF!*E$2,IF($C45=$D$3,#REF!*E$3,IF($C45=$D$4,#REF!*E$4,IF($C45=$D$5,#REF!*E$5,0))))</f>
        <v>0</v>
      </c>
      <c r="F45" s="179">
        <f>IF($C45=$D$2,#REF!*F$2,IF($C45=$D$3,#REF!*F$3,IF($C45=$D$4,#REF!*F$4,IF($C45=$D$5,#REF!*F$5,0))))</f>
        <v>0</v>
      </c>
      <c r="G45" s="179">
        <f>IF($C45=$D$2,#REF!*G$2,IF($C45=$D$3,#REF!*G$3,IF($C45=$D$4,#REF!*G$4,IF($C45=$D$5,#REF!*G$5,0))))</f>
        <v>0</v>
      </c>
      <c r="H45" s="179">
        <f>IF($C45=$D$2,#REF!*H$2,IF($C45=$D$3,#REF!*H$3,IF($C45=$D$4,#REF!*H$4,IF($C45=$D$5,#REF!*H$5,0))))</f>
        <v>0</v>
      </c>
      <c r="I45" s="179">
        <f>IF($C45=$D$2,#REF!*I$2,IF($C45=$D$3,#REF!*I$3,IF($C45=$D$4,#REF!*I$4,IF($C45=$D$5,#REF!*I$5,0))))</f>
        <v>0</v>
      </c>
      <c r="J45" s="179">
        <f>IF($C45=$D$2,#REF!*J$2,IF($C45=$D$3,#REF!*J$3,IF($C45=$D$4,#REF!*J$4,IF($C45=$D$5,#REF!*J$5,0))))</f>
        <v>0</v>
      </c>
      <c r="K45" s="179">
        <f>IF($C45=$D$2,#REF!*K$2,IF($C45=$D$3,#REF!*K$3,IF($C45=$D$4,#REF!*K$4,IF($C45=$D$5,#REF!*K$5,0))))</f>
        <v>0</v>
      </c>
      <c r="L45" s="179">
        <f>IF($C45=$D$2,#REF!*L$2,IF($C45=$D$3,#REF!*L$3,IF($C45=$D$4,#REF!*L$4,IF($C45=$D$5,#REF!*L$5,0))))</f>
        <v>0</v>
      </c>
      <c r="M45" s="179">
        <f>IF($C45=$D$2,#REF!*M$2,IF($C45=$D$3,#REF!*M$3,IF($C45=$D$4,#REF!*M$4,IF($C45=$D$5,#REF!*M$5,0))))</f>
        <v>0</v>
      </c>
      <c r="N45" s="179">
        <f>IF($C45=$D$2,#REF!*N$2,IF($C45=$D$3,#REF!*N$3,IF($C45=$D$4,#REF!*N$4,IF($C45=$D$5,#REF!*N$5,0))))</f>
        <v>0</v>
      </c>
      <c r="O45" s="179">
        <f>IF($C45=$D$2,#REF!*O$2,IF($C45=$D$3,#REF!*O$3,IF($C45=$D$4,#REF!*O$4,IF($C45=$D$5,#REF!*O$5,0))))</f>
        <v>0</v>
      </c>
      <c r="P45" s="179">
        <f>IF($C45=$D$2,#REF!*P$2,IF($C45=$D$3,#REF!*P$3,IF($C45=$D$4,#REF!*P$4,IF($C45=$D$5,#REF!*P$5,0))))</f>
        <v>0</v>
      </c>
      <c r="Q45" s="179">
        <f>IF($C45=$D$2,#REF!*Q$2,IF($C45=$D$3,#REF!*Q$3,IF($C45=$D$4,#REF!*Q$4,IF($C45=$D$5,#REF!*Q$5,0))))</f>
        <v>0</v>
      </c>
      <c r="R45" s="179">
        <f>IF($C45=$D$2,#REF!*R$2,IF($C45=$D$3,#REF!*R$3,IF($C45=$D$4,#REF!*R$4,IF($C45=$D$5,#REF!*R$5,0))))</f>
        <v>0</v>
      </c>
      <c r="S45" s="179">
        <f>IF($C45=$D$2,#REF!*S$2,IF($C45=$D$3,#REF!*S$3,IF($C45=$D$4,#REF!*S$4,IF($C45=$D$5,#REF!*S$5,0))))</f>
        <v>0</v>
      </c>
      <c r="T45" s="179">
        <f>IF($C45=$D$2,#REF!*T$2,IF($C45=$D$3,#REF!*T$3,IF($C45=$D$4,#REF!*T$4,IF($C45=$D$5,#REF!*T$5,0))))</f>
        <v>0</v>
      </c>
      <c r="U45" s="179">
        <f>IF($C45=$D$2,#REF!*U$2,IF($C45=$D$3,#REF!*U$3,IF($C45=$D$4,#REF!*U$4,IF($C45=$D$5,#REF!*U$5,0))))</f>
        <v>0</v>
      </c>
      <c r="V45" s="179">
        <f>IF($C45=$D$2,#REF!*V$2,IF($C45=$D$3,#REF!*V$3,IF($C45=$D$4,#REF!*V$4,IF($C45=$D$5,#REF!*V$5,0))))</f>
        <v>0</v>
      </c>
      <c r="W45" s="179">
        <f>IF($C45=$D$2,#REF!*W$2,IF($C45=$D$3,#REF!*W$3,IF($C45=$D$4,#REF!*W$4,IF($C45=$D$5,#REF!*W$5,0))))</f>
        <v>0</v>
      </c>
      <c r="X45" s="179">
        <f>IF($C45=$D$2,#REF!*X$2,IF($C45=$D$3,#REF!*X$3,IF($C45=$D$4,#REF!*X$4,IF($C45=$D$5,#REF!*X$5,0))))</f>
        <v>0</v>
      </c>
      <c r="Y45" s="179">
        <f>IF($C45=$D$2,#REF!*Y$2,IF($C45=$D$3,#REF!*Y$3,IF($C45=$D$4,#REF!*Y$4,IF($C45=$D$5,#REF!*Y$5,0))))</f>
        <v>0</v>
      </c>
      <c r="Z45" s="179">
        <f>IF($C45=$D$2,#REF!*Z$2,IF($C45=$D$3,#REF!*Z$3,IF($C45=$D$4,#REF!*Z$4,IF($C45=$D$5,#REF!*Z$5,0))))</f>
        <v>0</v>
      </c>
      <c r="AA45" s="179">
        <f>IF($C45=$D$2,#REF!*AA$2,IF($C45=$D$3,#REF!*AA$3,IF($C45=$D$4,#REF!*AA$4,IF($C45=$D$5,#REF!*AA$5,0))))</f>
        <v>0</v>
      </c>
      <c r="AB45" s="179">
        <f>IF($C45=$D$2,#REF!*AB$2,IF($C45=$D$3,#REF!*AB$3,IF($C45=$D$4,#REF!*AB$4,IF($C45=$D$5,#REF!*AB$5,0))))</f>
        <v>0</v>
      </c>
      <c r="AC45" s="179">
        <f>IF($C45=$D$2,#REF!*AC$2,IF($C45=$D$3,#REF!*AC$3,IF($C45=$D$4,#REF!*AC$4,IF($C45=$D$5,#REF!*AC$5,0))))</f>
        <v>0</v>
      </c>
      <c r="AD45" s="179">
        <f>IF($C45=$D$2,#REF!*AD$2,IF($C45=$D$3,#REF!*AD$3,IF($C45=$D$4,#REF!*AD$4,IF($C45=$D$5,#REF!*AD$5,0))))</f>
        <v>0</v>
      </c>
      <c r="AE45" s="179">
        <f>IF($C45=$D$2,#REF!*AE$2,IF($C45=$D$3,#REF!*AE$3,IF($C45=$D$4,#REF!*AE$4,IF($C45=$D$5,#REF!*AE$5,0))))</f>
        <v>0</v>
      </c>
      <c r="AF45" s="179">
        <f>IF($C45=$D$2,#REF!*AF$2,IF($C45=$D$3,#REF!*AF$3,IF($C45=$D$4,#REF!*AF$4,IF($C45=$D$5,#REF!*AF$5,0))))</f>
        <v>0</v>
      </c>
      <c r="AG45" s="179">
        <f>IF($C45=$D$2,#REF!*AG$2,IF($C45=$D$3,#REF!*AG$3,IF($C45=$D$4,#REF!*AG$4,IF($C45=$D$5,#REF!*AG$5,0))))</f>
        <v>0</v>
      </c>
      <c r="AH45" s="179">
        <f>IF($C45=$D$2,#REF!*AH$2,IF($C45=$D$3,#REF!*AH$3,IF($C45=$D$4,#REF!*AH$4,IF($C45=$D$5,#REF!*AH$5,0))))</f>
        <v>0</v>
      </c>
      <c r="AI45" s="179">
        <f>IF($C45=$D$2,#REF!*AI$2,IF($C45=$D$3,#REF!*AI$3,IF($C45=$D$4,#REF!*AI$4,IF($C45=$D$5,#REF!*AI$5,0))))</f>
        <v>0</v>
      </c>
      <c r="AJ45" s="179">
        <f>IF($C45=$D$2,#REF!*AJ$2,IF($C45=$D$3,#REF!*AJ$3,IF($C45=$D$4,#REF!*AJ$4,IF($C45=$D$5,#REF!*AJ$5,0))))</f>
        <v>0</v>
      </c>
      <c r="AK45" s="179">
        <f>IF($C45=$D$2,#REF!*AK$2,IF($C45=$D$3,#REF!*AK$3,IF($C45=$D$4,#REF!*AK$4,IF($C45=$D$5,#REF!*AK$5,0))))</f>
        <v>0</v>
      </c>
      <c r="AL45" s="179">
        <f>IF($C45=$D$2,#REF!*AL$2,IF($C45=$D$3,#REF!*AL$3,IF($C45=$D$4,#REF!*AL$4,IF($C45=$D$5,#REF!*AL$5,0))))</f>
        <v>0</v>
      </c>
      <c r="AM45" s="179">
        <f>IF($C45=$D$2,#REF!*AM$2,IF($C45=$D$3,#REF!*AM$3,IF($C45=$D$4,#REF!*AM$4,IF($C45=$D$5,#REF!*AM$5,0))))</f>
        <v>0</v>
      </c>
    </row>
    <row r="46" spans="1:39">
      <c r="A46" s="141"/>
      <c r="B46" s="165"/>
      <c r="C46" s="165"/>
      <c r="D46" s="178">
        <f t="shared" si="0"/>
        <v>0</v>
      </c>
      <c r="E46" s="179">
        <f>IF($C46=$D$2,#REF!*E$2,IF($C46=$D$3,#REF!*E$3,IF($C46=$D$4,#REF!*E$4,IF($C46=$D$5,#REF!*E$5,0))))</f>
        <v>0</v>
      </c>
      <c r="F46" s="179">
        <f>IF($C46=$D$2,#REF!*F$2,IF($C46=$D$3,#REF!*F$3,IF($C46=$D$4,#REF!*F$4,IF($C46=$D$5,#REF!*F$5,0))))</f>
        <v>0</v>
      </c>
      <c r="G46" s="179">
        <f>IF($C46=$D$2,#REF!*G$2,IF($C46=$D$3,#REF!*G$3,IF($C46=$D$4,#REF!*G$4,IF($C46=$D$5,#REF!*G$5,0))))</f>
        <v>0</v>
      </c>
      <c r="H46" s="179">
        <f>IF($C46=$D$2,#REF!*H$2,IF($C46=$D$3,#REF!*H$3,IF($C46=$D$4,#REF!*H$4,IF($C46=$D$5,#REF!*H$5,0))))</f>
        <v>0</v>
      </c>
      <c r="I46" s="179">
        <f>IF($C46=$D$2,#REF!*I$2,IF($C46=$D$3,#REF!*I$3,IF($C46=$D$4,#REF!*I$4,IF($C46=$D$5,#REF!*I$5,0))))</f>
        <v>0</v>
      </c>
      <c r="J46" s="179">
        <f>IF($C46=$D$2,#REF!*J$2,IF($C46=$D$3,#REF!*J$3,IF($C46=$D$4,#REF!*J$4,IF($C46=$D$5,#REF!*J$5,0))))</f>
        <v>0</v>
      </c>
      <c r="K46" s="179">
        <f>IF($C46=$D$2,#REF!*K$2,IF($C46=$D$3,#REF!*K$3,IF($C46=$D$4,#REF!*K$4,IF($C46=$D$5,#REF!*K$5,0))))</f>
        <v>0</v>
      </c>
      <c r="L46" s="179">
        <f>IF($C46=$D$2,#REF!*L$2,IF($C46=$D$3,#REF!*L$3,IF($C46=$D$4,#REF!*L$4,IF($C46=$D$5,#REF!*L$5,0))))</f>
        <v>0</v>
      </c>
      <c r="M46" s="179">
        <f>IF($C46=$D$2,#REF!*M$2,IF($C46=$D$3,#REF!*M$3,IF($C46=$D$4,#REF!*M$4,IF($C46=$D$5,#REF!*M$5,0))))</f>
        <v>0</v>
      </c>
      <c r="N46" s="179">
        <f>IF($C46=$D$2,#REF!*N$2,IF($C46=$D$3,#REF!*N$3,IF($C46=$D$4,#REF!*N$4,IF($C46=$D$5,#REF!*N$5,0))))</f>
        <v>0</v>
      </c>
      <c r="O46" s="179">
        <f>IF($C46=$D$2,#REF!*O$2,IF($C46=$D$3,#REF!*O$3,IF($C46=$D$4,#REF!*O$4,IF($C46=$D$5,#REF!*O$5,0))))</f>
        <v>0</v>
      </c>
      <c r="P46" s="179">
        <f>IF($C46=$D$2,#REF!*P$2,IF($C46=$D$3,#REF!*P$3,IF($C46=$D$4,#REF!*P$4,IF($C46=$D$5,#REF!*P$5,0))))</f>
        <v>0</v>
      </c>
      <c r="Q46" s="179">
        <f>IF($C46=$D$2,#REF!*Q$2,IF($C46=$D$3,#REF!*Q$3,IF($C46=$D$4,#REF!*Q$4,IF($C46=$D$5,#REF!*Q$5,0))))</f>
        <v>0</v>
      </c>
      <c r="R46" s="179">
        <f>IF($C46=$D$2,#REF!*R$2,IF($C46=$D$3,#REF!*R$3,IF($C46=$D$4,#REF!*R$4,IF($C46=$D$5,#REF!*R$5,0))))</f>
        <v>0</v>
      </c>
      <c r="S46" s="179">
        <f>IF($C46=$D$2,#REF!*S$2,IF($C46=$D$3,#REF!*S$3,IF($C46=$D$4,#REF!*S$4,IF($C46=$D$5,#REF!*S$5,0))))</f>
        <v>0</v>
      </c>
      <c r="T46" s="179">
        <f>IF($C46=$D$2,#REF!*T$2,IF($C46=$D$3,#REF!*T$3,IF($C46=$D$4,#REF!*T$4,IF($C46=$D$5,#REF!*T$5,0))))</f>
        <v>0</v>
      </c>
      <c r="U46" s="179">
        <f>IF($C46=$D$2,#REF!*U$2,IF($C46=$D$3,#REF!*U$3,IF($C46=$D$4,#REF!*U$4,IF($C46=$D$5,#REF!*U$5,0))))</f>
        <v>0</v>
      </c>
      <c r="V46" s="179">
        <f>IF($C46=$D$2,#REF!*V$2,IF($C46=$D$3,#REF!*V$3,IF($C46=$D$4,#REF!*V$4,IF($C46=$D$5,#REF!*V$5,0))))</f>
        <v>0</v>
      </c>
      <c r="W46" s="179">
        <f>IF($C46=$D$2,#REF!*W$2,IF($C46=$D$3,#REF!*W$3,IF($C46=$D$4,#REF!*W$4,IF($C46=$D$5,#REF!*W$5,0))))</f>
        <v>0</v>
      </c>
      <c r="X46" s="179">
        <f>IF($C46=$D$2,#REF!*X$2,IF($C46=$D$3,#REF!*X$3,IF($C46=$D$4,#REF!*X$4,IF($C46=$D$5,#REF!*X$5,0))))</f>
        <v>0</v>
      </c>
      <c r="Y46" s="179">
        <f>IF($C46=$D$2,#REF!*Y$2,IF($C46=$D$3,#REF!*Y$3,IF($C46=$D$4,#REF!*Y$4,IF($C46=$D$5,#REF!*Y$5,0))))</f>
        <v>0</v>
      </c>
      <c r="Z46" s="179">
        <f>IF($C46=$D$2,#REF!*Z$2,IF($C46=$D$3,#REF!*Z$3,IF($C46=$D$4,#REF!*Z$4,IF($C46=$D$5,#REF!*Z$5,0))))</f>
        <v>0</v>
      </c>
      <c r="AA46" s="179">
        <f>IF($C46=$D$2,#REF!*AA$2,IF($C46=$D$3,#REF!*AA$3,IF($C46=$D$4,#REF!*AA$4,IF($C46=$D$5,#REF!*AA$5,0))))</f>
        <v>0</v>
      </c>
      <c r="AB46" s="179">
        <f>IF($C46=$D$2,#REF!*AB$2,IF($C46=$D$3,#REF!*AB$3,IF($C46=$D$4,#REF!*AB$4,IF($C46=$D$5,#REF!*AB$5,0))))</f>
        <v>0</v>
      </c>
      <c r="AC46" s="179">
        <f>IF($C46=$D$2,#REF!*AC$2,IF($C46=$D$3,#REF!*AC$3,IF($C46=$D$4,#REF!*AC$4,IF($C46=$D$5,#REF!*AC$5,0))))</f>
        <v>0</v>
      </c>
      <c r="AD46" s="179">
        <f>IF($C46=$D$2,#REF!*AD$2,IF($C46=$D$3,#REF!*AD$3,IF($C46=$D$4,#REF!*AD$4,IF($C46=$D$5,#REF!*AD$5,0))))</f>
        <v>0</v>
      </c>
      <c r="AE46" s="179">
        <f>IF($C46=$D$2,#REF!*AE$2,IF($C46=$D$3,#REF!*AE$3,IF($C46=$D$4,#REF!*AE$4,IF($C46=$D$5,#REF!*AE$5,0))))</f>
        <v>0</v>
      </c>
      <c r="AF46" s="179">
        <f>IF($C46=$D$2,#REF!*AF$2,IF($C46=$D$3,#REF!*AF$3,IF($C46=$D$4,#REF!*AF$4,IF($C46=$D$5,#REF!*AF$5,0))))</f>
        <v>0</v>
      </c>
      <c r="AG46" s="179">
        <f>IF($C46=$D$2,#REF!*AG$2,IF($C46=$D$3,#REF!*AG$3,IF($C46=$D$4,#REF!*AG$4,IF($C46=$D$5,#REF!*AG$5,0))))</f>
        <v>0</v>
      </c>
      <c r="AH46" s="179">
        <f>IF($C46=$D$2,#REF!*AH$2,IF($C46=$D$3,#REF!*AH$3,IF($C46=$D$4,#REF!*AH$4,IF($C46=$D$5,#REF!*AH$5,0))))</f>
        <v>0</v>
      </c>
      <c r="AI46" s="179">
        <f>IF($C46=$D$2,#REF!*AI$2,IF($C46=$D$3,#REF!*AI$3,IF($C46=$D$4,#REF!*AI$4,IF($C46=$D$5,#REF!*AI$5,0))))</f>
        <v>0</v>
      </c>
      <c r="AJ46" s="179">
        <f>IF($C46=$D$2,#REF!*AJ$2,IF($C46=$D$3,#REF!*AJ$3,IF($C46=$D$4,#REF!*AJ$4,IF($C46=$D$5,#REF!*AJ$5,0))))</f>
        <v>0</v>
      </c>
      <c r="AK46" s="179">
        <f>IF($C46=$D$2,#REF!*AK$2,IF($C46=$D$3,#REF!*AK$3,IF($C46=$D$4,#REF!*AK$4,IF($C46=$D$5,#REF!*AK$5,0))))</f>
        <v>0</v>
      </c>
      <c r="AL46" s="179">
        <f>IF($C46=$D$2,#REF!*AL$2,IF($C46=$D$3,#REF!*AL$3,IF($C46=$D$4,#REF!*AL$4,IF($C46=$D$5,#REF!*AL$5,0))))</f>
        <v>0</v>
      </c>
      <c r="AM46" s="179">
        <f>IF($C46=$D$2,#REF!*AM$2,IF($C46=$D$3,#REF!*AM$3,IF($C46=$D$4,#REF!*AM$4,IF($C46=$D$5,#REF!*AM$5,0))))</f>
        <v>0</v>
      </c>
    </row>
    <row r="47" spans="1:39">
      <c r="A47" s="141"/>
      <c r="B47" s="165"/>
      <c r="C47" s="165"/>
      <c r="D47" s="178">
        <f t="shared" si="0"/>
        <v>0</v>
      </c>
      <c r="E47" s="179">
        <f>IF($C47=$D$2,#REF!*E$2,IF($C47=$D$3,#REF!*E$3,IF($C47=$D$4,#REF!*E$4,IF($C47=$D$5,#REF!*E$5,0))))</f>
        <v>0</v>
      </c>
      <c r="F47" s="179">
        <f>IF($C47=$D$2,#REF!*F$2,IF($C47=$D$3,#REF!*F$3,IF($C47=$D$4,#REF!*F$4,IF($C47=$D$5,#REF!*F$5,0))))</f>
        <v>0</v>
      </c>
      <c r="G47" s="179">
        <f>IF($C47=$D$2,#REF!*G$2,IF($C47=$D$3,#REF!*G$3,IF($C47=$D$4,#REF!*G$4,IF($C47=$D$5,#REF!*G$5,0))))</f>
        <v>0</v>
      </c>
      <c r="H47" s="179">
        <f>IF($C47=$D$2,#REF!*H$2,IF($C47=$D$3,#REF!*H$3,IF($C47=$D$4,#REF!*H$4,IF($C47=$D$5,#REF!*H$5,0))))</f>
        <v>0</v>
      </c>
      <c r="I47" s="179">
        <f>IF($C47=$D$2,#REF!*I$2,IF($C47=$D$3,#REF!*I$3,IF($C47=$D$4,#REF!*I$4,IF($C47=$D$5,#REF!*I$5,0))))</f>
        <v>0</v>
      </c>
      <c r="J47" s="179">
        <f>IF($C47=$D$2,#REF!*J$2,IF($C47=$D$3,#REF!*J$3,IF($C47=$D$4,#REF!*J$4,IF($C47=$D$5,#REF!*J$5,0))))</f>
        <v>0</v>
      </c>
      <c r="K47" s="179">
        <f>IF($C47=$D$2,#REF!*K$2,IF($C47=$D$3,#REF!*K$3,IF($C47=$D$4,#REF!*K$4,IF($C47=$D$5,#REF!*K$5,0))))</f>
        <v>0</v>
      </c>
      <c r="L47" s="179">
        <f>IF($C47=$D$2,#REF!*L$2,IF($C47=$D$3,#REF!*L$3,IF($C47=$D$4,#REF!*L$4,IF($C47=$D$5,#REF!*L$5,0))))</f>
        <v>0</v>
      </c>
      <c r="M47" s="179">
        <f>IF($C47=$D$2,#REF!*M$2,IF($C47=$D$3,#REF!*M$3,IF($C47=$D$4,#REF!*M$4,IF($C47=$D$5,#REF!*M$5,0))))</f>
        <v>0</v>
      </c>
      <c r="N47" s="179">
        <f>IF($C47=$D$2,#REF!*N$2,IF($C47=$D$3,#REF!*N$3,IF($C47=$D$4,#REF!*N$4,IF($C47=$D$5,#REF!*N$5,0))))</f>
        <v>0</v>
      </c>
      <c r="O47" s="179">
        <f>IF($C47=$D$2,#REF!*O$2,IF($C47=$D$3,#REF!*O$3,IF($C47=$D$4,#REF!*O$4,IF($C47=$D$5,#REF!*O$5,0))))</f>
        <v>0</v>
      </c>
      <c r="P47" s="179">
        <f>IF($C47=$D$2,#REF!*P$2,IF($C47=$D$3,#REF!*P$3,IF($C47=$D$4,#REF!*P$4,IF($C47=$D$5,#REF!*P$5,0))))</f>
        <v>0</v>
      </c>
      <c r="Q47" s="179">
        <f>IF($C47=$D$2,#REF!*Q$2,IF($C47=$D$3,#REF!*Q$3,IF($C47=$D$4,#REF!*Q$4,IF($C47=$D$5,#REF!*Q$5,0))))</f>
        <v>0</v>
      </c>
      <c r="R47" s="179">
        <f>IF($C47=$D$2,#REF!*R$2,IF($C47=$D$3,#REF!*R$3,IF($C47=$D$4,#REF!*R$4,IF($C47=$D$5,#REF!*R$5,0))))</f>
        <v>0</v>
      </c>
      <c r="S47" s="179">
        <f>IF($C47=$D$2,#REF!*S$2,IF($C47=$D$3,#REF!*S$3,IF($C47=$D$4,#REF!*S$4,IF($C47=$D$5,#REF!*S$5,0))))</f>
        <v>0</v>
      </c>
      <c r="T47" s="179">
        <f>IF($C47=$D$2,#REF!*T$2,IF($C47=$D$3,#REF!*T$3,IF($C47=$D$4,#REF!*T$4,IF($C47=$D$5,#REF!*T$5,0))))</f>
        <v>0</v>
      </c>
      <c r="U47" s="179">
        <f>IF($C47=$D$2,#REF!*U$2,IF($C47=$D$3,#REF!*U$3,IF($C47=$D$4,#REF!*U$4,IF($C47=$D$5,#REF!*U$5,0))))</f>
        <v>0</v>
      </c>
      <c r="V47" s="179">
        <f>IF($C47=$D$2,#REF!*V$2,IF($C47=$D$3,#REF!*V$3,IF($C47=$D$4,#REF!*V$4,IF($C47=$D$5,#REF!*V$5,0))))</f>
        <v>0</v>
      </c>
      <c r="W47" s="179">
        <f>IF($C47=$D$2,#REF!*W$2,IF($C47=$D$3,#REF!*W$3,IF($C47=$D$4,#REF!*W$4,IF($C47=$D$5,#REF!*W$5,0))))</f>
        <v>0</v>
      </c>
      <c r="X47" s="179">
        <f>IF($C47=$D$2,#REF!*X$2,IF($C47=$D$3,#REF!*X$3,IF($C47=$D$4,#REF!*X$4,IF($C47=$D$5,#REF!*X$5,0))))</f>
        <v>0</v>
      </c>
      <c r="Y47" s="179">
        <f>IF($C47=$D$2,#REF!*Y$2,IF($C47=$D$3,#REF!*Y$3,IF($C47=$D$4,#REF!*Y$4,IF($C47=$D$5,#REF!*Y$5,0))))</f>
        <v>0</v>
      </c>
      <c r="Z47" s="179">
        <f>IF($C47=$D$2,#REF!*Z$2,IF($C47=$D$3,#REF!*Z$3,IF($C47=$D$4,#REF!*Z$4,IF($C47=$D$5,#REF!*Z$5,0))))</f>
        <v>0</v>
      </c>
      <c r="AA47" s="179">
        <f>IF($C47=$D$2,#REF!*AA$2,IF($C47=$D$3,#REF!*AA$3,IF($C47=$D$4,#REF!*AA$4,IF($C47=$D$5,#REF!*AA$5,0))))</f>
        <v>0</v>
      </c>
      <c r="AB47" s="179">
        <f>IF($C47=$D$2,#REF!*AB$2,IF($C47=$D$3,#REF!*AB$3,IF($C47=$D$4,#REF!*AB$4,IF($C47=$D$5,#REF!*AB$5,0))))</f>
        <v>0</v>
      </c>
      <c r="AC47" s="179">
        <f>IF($C47=$D$2,#REF!*AC$2,IF($C47=$D$3,#REF!*AC$3,IF($C47=$D$4,#REF!*AC$4,IF($C47=$D$5,#REF!*AC$5,0))))</f>
        <v>0</v>
      </c>
      <c r="AD47" s="179">
        <f>IF($C47=$D$2,#REF!*AD$2,IF($C47=$D$3,#REF!*AD$3,IF($C47=$D$4,#REF!*AD$4,IF($C47=$D$5,#REF!*AD$5,0))))</f>
        <v>0</v>
      </c>
      <c r="AE47" s="179">
        <f>IF($C47=$D$2,#REF!*AE$2,IF($C47=$D$3,#REF!*AE$3,IF($C47=$D$4,#REF!*AE$4,IF($C47=$D$5,#REF!*AE$5,0))))</f>
        <v>0</v>
      </c>
      <c r="AF47" s="179">
        <f>IF($C47=$D$2,#REF!*AF$2,IF($C47=$D$3,#REF!*AF$3,IF($C47=$D$4,#REF!*AF$4,IF($C47=$D$5,#REF!*AF$5,0))))</f>
        <v>0</v>
      </c>
      <c r="AG47" s="179">
        <f>IF($C47=$D$2,#REF!*AG$2,IF($C47=$D$3,#REF!*AG$3,IF($C47=$D$4,#REF!*AG$4,IF($C47=$D$5,#REF!*AG$5,0))))</f>
        <v>0</v>
      </c>
      <c r="AH47" s="179">
        <f>IF($C47=$D$2,#REF!*AH$2,IF($C47=$D$3,#REF!*AH$3,IF($C47=$D$4,#REF!*AH$4,IF($C47=$D$5,#REF!*AH$5,0))))</f>
        <v>0</v>
      </c>
      <c r="AI47" s="179">
        <f>IF($C47=$D$2,#REF!*AI$2,IF($C47=$D$3,#REF!*AI$3,IF($C47=$D$4,#REF!*AI$4,IF($C47=$D$5,#REF!*AI$5,0))))</f>
        <v>0</v>
      </c>
      <c r="AJ47" s="179">
        <f>IF($C47=$D$2,#REF!*AJ$2,IF($C47=$D$3,#REF!*AJ$3,IF($C47=$D$4,#REF!*AJ$4,IF($C47=$D$5,#REF!*AJ$5,0))))</f>
        <v>0</v>
      </c>
      <c r="AK47" s="179">
        <f>IF($C47=$D$2,#REF!*AK$2,IF($C47=$D$3,#REF!*AK$3,IF($C47=$D$4,#REF!*AK$4,IF($C47=$D$5,#REF!*AK$5,0))))</f>
        <v>0</v>
      </c>
      <c r="AL47" s="179">
        <f>IF($C47=$D$2,#REF!*AL$2,IF($C47=$D$3,#REF!*AL$3,IF($C47=$D$4,#REF!*AL$4,IF($C47=$D$5,#REF!*AL$5,0))))</f>
        <v>0</v>
      </c>
      <c r="AM47" s="179">
        <f>IF($C47=$D$2,#REF!*AM$2,IF($C47=$D$3,#REF!*AM$3,IF($C47=$D$4,#REF!*AM$4,IF($C47=$D$5,#REF!*AM$5,0))))</f>
        <v>0</v>
      </c>
    </row>
    <row r="48" spans="1:39">
      <c r="A48" s="141"/>
      <c r="B48" s="165"/>
      <c r="C48" s="165"/>
      <c r="D48" s="178">
        <f t="shared" si="0"/>
        <v>0</v>
      </c>
      <c r="E48" s="179">
        <f>IF($C48=$D$2,#REF!*E$2,IF($C48=$D$3,#REF!*E$3,IF($C48=$D$4,#REF!*E$4,IF($C48=$D$5,#REF!*E$5,0))))</f>
        <v>0</v>
      </c>
      <c r="F48" s="179">
        <f>IF($C48=$D$2,#REF!*F$2,IF($C48=$D$3,#REF!*F$3,IF($C48=$D$4,#REF!*F$4,IF($C48=$D$5,#REF!*F$5,0))))</f>
        <v>0</v>
      </c>
      <c r="G48" s="179">
        <f>IF($C48=$D$2,#REF!*G$2,IF($C48=$D$3,#REF!*G$3,IF($C48=$D$4,#REF!*G$4,IF($C48=$D$5,#REF!*G$5,0))))</f>
        <v>0</v>
      </c>
      <c r="H48" s="179">
        <f>IF($C48=$D$2,#REF!*H$2,IF($C48=$D$3,#REF!*H$3,IF($C48=$D$4,#REF!*H$4,IF($C48=$D$5,#REF!*H$5,0))))</f>
        <v>0</v>
      </c>
      <c r="I48" s="179">
        <f>IF($C48=$D$2,#REF!*I$2,IF($C48=$D$3,#REF!*I$3,IF($C48=$D$4,#REF!*I$4,IF($C48=$D$5,#REF!*I$5,0))))</f>
        <v>0</v>
      </c>
      <c r="J48" s="179">
        <f>IF($C48=$D$2,#REF!*J$2,IF($C48=$D$3,#REF!*J$3,IF($C48=$D$4,#REF!*J$4,IF($C48=$D$5,#REF!*J$5,0))))</f>
        <v>0</v>
      </c>
      <c r="K48" s="179">
        <f>IF($C48=$D$2,#REF!*K$2,IF($C48=$D$3,#REF!*K$3,IF($C48=$D$4,#REF!*K$4,IF($C48=$D$5,#REF!*K$5,0))))</f>
        <v>0</v>
      </c>
      <c r="L48" s="179">
        <f>IF($C48=$D$2,#REF!*L$2,IF($C48=$D$3,#REF!*L$3,IF($C48=$D$4,#REF!*L$4,IF($C48=$D$5,#REF!*L$5,0))))</f>
        <v>0</v>
      </c>
      <c r="M48" s="179">
        <f>IF($C48=$D$2,#REF!*M$2,IF($C48=$D$3,#REF!*M$3,IF($C48=$D$4,#REF!*M$4,IF($C48=$D$5,#REF!*M$5,0))))</f>
        <v>0</v>
      </c>
      <c r="N48" s="179">
        <f>IF($C48=$D$2,#REF!*N$2,IF($C48=$D$3,#REF!*N$3,IF($C48=$D$4,#REF!*N$4,IF($C48=$D$5,#REF!*N$5,0))))</f>
        <v>0</v>
      </c>
      <c r="O48" s="179">
        <f>IF($C48=$D$2,#REF!*O$2,IF($C48=$D$3,#REF!*O$3,IF($C48=$D$4,#REF!*O$4,IF($C48=$D$5,#REF!*O$5,0))))</f>
        <v>0</v>
      </c>
      <c r="P48" s="179">
        <f>IF($C48=$D$2,#REF!*P$2,IF($C48=$D$3,#REF!*P$3,IF($C48=$D$4,#REF!*P$4,IF($C48=$D$5,#REF!*P$5,0))))</f>
        <v>0</v>
      </c>
      <c r="Q48" s="179">
        <f>IF($C48=$D$2,#REF!*Q$2,IF($C48=$D$3,#REF!*Q$3,IF($C48=$D$4,#REF!*Q$4,IF($C48=$D$5,#REF!*Q$5,0))))</f>
        <v>0</v>
      </c>
      <c r="R48" s="179">
        <f>IF($C48=$D$2,#REF!*R$2,IF($C48=$D$3,#REF!*R$3,IF($C48=$D$4,#REF!*R$4,IF($C48=$D$5,#REF!*R$5,0))))</f>
        <v>0</v>
      </c>
      <c r="S48" s="179">
        <f>IF($C48=$D$2,#REF!*S$2,IF($C48=$D$3,#REF!*S$3,IF($C48=$D$4,#REF!*S$4,IF($C48=$D$5,#REF!*S$5,0))))</f>
        <v>0</v>
      </c>
      <c r="T48" s="179">
        <f>IF($C48=$D$2,#REF!*T$2,IF($C48=$D$3,#REF!*T$3,IF($C48=$D$4,#REF!*T$4,IF($C48=$D$5,#REF!*T$5,0))))</f>
        <v>0</v>
      </c>
      <c r="U48" s="179">
        <f>IF($C48=$D$2,#REF!*U$2,IF($C48=$D$3,#REF!*U$3,IF($C48=$D$4,#REF!*U$4,IF($C48=$D$5,#REF!*U$5,0))))</f>
        <v>0</v>
      </c>
      <c r="V48" s="179">
        <f>IF($C48=$D$2,#REF!*V$2,IF($C48=$D$3,#REF!*V$3,IF($C48=$D$4,#REF!*V$4,IF($C48=$D$5,#REF!*V$5,0))))</f>
        <v>0</v>
      </c>
      <c r="W48" s="179">
        <f>IF($C48=$D$2,#REF!*W$2,IF($C48=$D$3,#REF!*W$3,IF($C48=$D$4,#REF!*W$4,IF($C48=$D$5,#REF!*W$5,0))))</f>
        <v>0</v>
      </c>
      <c r="X48" s="179">
        <f>IF($C48=$D$2,#REF!*X$2,IF($C48=$D$3,#REF!*X$3,IF($C48=$D$4,#REF!*X$4,IF($C48=$D$5,#REF!*X$5,0))))</f>
        <v>0</v>
      </c>
      <c r="Y48" s="179">
        <f>IF($C48=$D$2,#REF!*Y$2,IF($C48=$D$3,#REF!*Y$3,IF($C48=$D$4,#REF!*Y$4,IF($C48=$D$5,#REF!*Y$5,0))))</f>
        <v>0</v>
      </c>
      <c r="Z48" s="179">
        <f>IF($C48=$D$2,#REF!*Z$2,IF($C48=$D$3,#REF!*Z$3,IF($C48=$D$4,#REF!*Z$4,IF($C48=$D$5,#REF!*Z$5,0))))</f>
        <v>0</v>
      </c>
      <c r="AA48" s="179">
        <f>IF($C48=$D$2,#REF!*AA$2,IF($C48=$D$3,#REF!*AA$3,IF($C48=$D$4,#REF!*AA$4,IF($C48=$D$5,#REF!*AA$5,0))))</f>
        <v>0</v>
      </c>
      <c r="AB48" s="179">
        <f>IF($C48=$D$2,#REF!*AB$2,IF($C48=$D$3,#REF!*AB$3,IF($C48=$D$4,#REF!*AB$4,IF($C48=$D$5,#REF!*AB$5,0))))</f>
        <v>0</v>
      </c>
      <c r="AC48" s="179">
        <f>IF($C48=$D$2,#REF!*AC$2,IF($C48=$D$3,#REF!*AC$3,IF($C48=$D$4,#REF!*AC$4,IF($C48=$D$5,#REF!*AC$5,0))))</f>
        <v>0</v>
      </c>
      <c r="AD48" s="179">
        <f>IF($C48=$D$2,#REF!*AD$2,IF($C48=$D$3,#REF!*AD$3,IF($C48=$D$4,#REF!*AD$4,IF($C48=$D$5,#REF!*AD$5,0))))</f>
        <v>0</v>
      </c>
      <c r="AE48" s="179">
        <f>IF($C48=$D$2,#REF!*AE$2,IF($C48=$D$3,#REF!*AE$3,IF($C48=$D$4,#REF!*AE$4,IF($C48=$D$5,#REF!*AE$5,0))))</f>
        <v>0</v>
      </c>
      <c r="AF48" s="179">
        <f>IF($C48=$D$2,#REF!*AF$2,IF($C48=$D$3,#REF!*AF$3,IF($C48=$D$4,#REF!*AF$4,IF($C48=$D$5,#REF!*AF$5,0))))</f>
        <v>0</v>
      </c>
      <c r="AG48" s="179">
        <f>IF($C48=$D$2,#REF!*AG$2,IF($C48=$D$3,#REF!*AG$3,IF($C48=$D$4,#REF!*AG$4,IF($C48=$D$5,#REF!*AG$5,0))))</f>
        <v>0</v>
      </c>
      <c r="AH48" s="179">
        <f>IF($C48=$D$2,#REF!*AH$2,IF($C48=$D$3,#REF!*AH$3,IF($C48=$D$4,#REF!*AH$4,IF($C48=$D$5,#REF!*AH$5,0))))</f>
        <v>0</v>
      </c>
      <c r="AI48" s="179">
        <f>IF($C48=$D$2,#REF!*AI$2,IF($C48=$D$3,#REF!*AI$3,IF($C48=$D$4,#REF!*AI$4,IF($C48=$D$5,#REF!*AI$5,0))))</f>
        <v>0</v>
      </c>
      <c r="AJ48" s="179">
        <f>IF($C48=$D$2,#REF!*AJ$2,IF($C48=$D$3,#REF!*AJ$3,IF($C48=$D$4,#REF!*AJ$4,IF($C48=$D$5,#REF!*AJ$5,0))))</f>
        <v>0</v>
      </c>
      <c r="AK48" s="179">
        <f>IF($C48=$D$2,#REF!*AK$2,IF($C48=$D$3,#REF!*AK$3,IF($C48=$D$4,#REF!*AK$4,IF($C48=$D$5,#REF!*AK$5,0))))</f>
        <v>0</v>
      </c>
      <c r="AL48" s="179">
        <f>IF($C48=$D$2,#REF!*AL$2,IF($C48=$D$3,#REF!*AL$3,IF($C48=$D$4,#REF!*AL$4,IF($C48=$D$5,#REF!*AL$5,0))))</f>
        <v>0</v>
      </c>
      <c r="AM48" s="179">
        <f>IF($C48=$D$2,#REF!*AM$2,IF($C48=$D$3,#REF!*AM$3,IF($C48=$D$4,#REF!*AM$4,IF($C48=$D$5,#REF!*AM$5,0))))</f>
        <v>0</v>
      </c>
    </row>
    <row r="49" spans="1:39">
      <c r="A49" s="141"/>
      <c r="B49" s="165"/>
      <c r="C49" s="165"/>
      <c r="D49" s="178">
        <f t="shared" si="0"/>
        <v>0</v>
      </c>
      <c r="E49" s="179">
        <f>IF($C49=$D$2,#REF!*E$2,IF($C49=$D$3,#REF!*E$3,IF($C49=$D$4,#REF!*E$4,IF($C49=$D$5,#REF!*E$5,0))))</f>
        <v>0</v>
      </c>
      <c r="F49" s="179">
        <f>IF($C49=$D$2,#REF!*F$2,IF($C49=$D$3,#REF!*F$3,IF($C49=$D$4,#REF!*F$4,IF($C49=$D$5,#REF!*F$5,0))))</f>
        <v>0</v>
      </c>
      <c r="G49" s="179">
        <f>IF($C49=$D$2,#REF!*G$2,IF($C49=$D$3,#REF!*G$3,IF($C49=$D$4,#REF!*G$4,IF($C49=$D$5,#REF!*G$5,0))))</f>
        <v>0</v>
      </c>
      <c r="H49" s="179">
        <f>IF($C49=$D$2,#REF!*H$2,IF($C49=$D$3,#REF!*H$3,IF($C49=$D$4,#REF!*H$4,IF($C49=$D$5,#REF!*H$5,0))))</f>
        <v>0</v>
      </c>
      <c r="I49" s="179">
        <f>IF($C49=$D$2,#REF!*I$2,IF($C49=$D$3,#REF!*I$3,IF($C49=$D$4,#REF!*I$4,IF($C49=$D$5,#REF!*I$5,0))))</f>
        <v>0</v>
      </c>
      <c r="J49" s="179">
        <f>IF($C49=$D$2,#REF!*J$2,IF($C49=$D$3,#REF!*J$3,IF($C49=$D$4,#REF!*J$4,IF($C49=$D$5,#REF!*J$5,0))))</f>
        <v>0</v>
      </c>
      <c r="K49" s="179">
        <f>IF($C49=$D$2,#REF!*K$2,IF($C49=$D$3,#REF!*K$3,IF($C49=$D$4,#REF!*K$4,IF($C49=$D$5,#REF!*K$5,0))))</f>
        <v>0</v>
      </c>
      <c r="L49" s="179">
        <f>IF($C49=$D$2,#REF!*L$2,IF($C49=$D$3,#REF!*L$3,IF($C49=$D$4,#REF!*L$4,IF($C49=$D$5,#REF!*L$5,0))))</f>
        <v>0</v>
      </c>
      <c r="M49" s="179">
        <f>IF($C49=$D$2,#REF!*M$2,IF($C49=$D$3,#REF!*M$3,IF($C49=$D$4,#REF!*M$4,IF($C49=$D$5,#REF!*M$5,0))))</f>
        <v>0</v>
      </c>
      <c r="N49" s="179">
        <f>IF($C49=$D$2,#REF!*N$2,IF($C49=$D$3,#REF!*N$3,IF($C49=$D$4,#REF!*N$4,IF($C49=$D$5,#REF!*N$5,0))))</f>
        <v>0</v>
      </c>
      <c r="O49" s="179">
        <f>IF($C49=$D$2,#REF!*O$2,IF($C49=$D$3,#REF!*O$3,IF($C49=$D$4,#REF!*O$4,IF($C49=$D$5,#REF!*O$5,0))))</f>
        <v>0</v>
      </c>
      <c r="P49" s="179">
        <f>IF($C49=$D$2,#REF!*P$2,IF($C49=$D$3,#REF!*P$3,IF($C49=$D$4,#REF!*P$4,IF($C49=$D$5,#REF!*P$5,0))))</f>
        <v>0</v>
      </c>
      <c r="Q49" s="179">
        <f>IF($C49=$D$2,#REF!*Q$2,IF($C49=$D$3,#REF!*Q$3,IF($C49=$D$4,#REF!*Q$4,IF($C49=$D$5,#REF!*Q$5,0))))</f>
        <v>0</v>
      </c>
      <c r="R49" s="179">
        <f>IF($C49=$D$2,#REF!*R$2,IF($C49=$D$3,#REF!*R$3,IF($C49=$D$4,#REF!*R$4,IF($C49=$D$5,#REF!*R$5,0))))</f>
        <v>0</v>
      </c>
      <c r="S49" s="179">
        <f>IF($C49=$D$2,#REF!*S$2,IF($C49=$D$3,#REF!*S$3,IF($C49=$D$4,#REF!*S$4,IF($C49=$D$5,#REF!*S$5,0))))</f>
        <v>0</v>
      </c>
      <c r="T49" s="179">
        <f>IF($C49=$D$2,#REF!*T$2,IF($C49=$D$3,#REF!*T$3,IF($C49=$D$4,#REF!*T$4,IF($C49=$D$5,#REF!*T$5,0))))</f>
        <v>0</v>
      </c>
      <c r="U49" s="179">
        <f>IF($C49=$D$2,#REF!*U$2,IF($C49=$D$3,#REF!*U$3,IF($C49=$D$4,#REF!*U$4,IF($C49=$D$5,#REF!*U$5,0))))</f>
        <v>0</v>
      </c>
      <c r="V49" s="179">
        <f>IF($C49=$D$2,#REF!*V$2,IF($C49=$D$3,#REF!*V$3,IF($C49=$D$4,#REF!*V$4,IF($C49=$D$5,#REF!*V$5,0))))</f>
        <v>0</v>
      </c>
      <c r="W49" s="179">
        <f>IF($C49=$D$2,#REF!*W$2,IF($C49=$D$3,#REF!*W$3,IF($C49=$D$4,#REF!*W$4,IF($C49=$D$5,#REF!*W$5,0))))</f>
        <v>0</v>
      </c>
      <c r="X49" s="179">
        <f>IF($C49=$D$2,#REF!*X$2,IF($C49=$D$3,#REF!*X$3,IF($C49=$D$4,#REF!*X$4,IF($C49=$D$5,#REF!*X$5,0))))</f>
        <v>0</v>
      </c>
      <c r="Y49" s="179">
        <f>IF($C49=$D$2,#REF!*Y$2,IF($C49=$D$3,#REF!*Y$3,IF($C49=$D$4,#REF!*Y$4,IF($C49=$D$5,#REF!*Y$5,0))))</f>
        <v>0</v>
      </c>
      <c r="Z49" s="179">
        <f>IF($C49=$D$2,#REF!*Z$2,IF($C49=$D$3,#REF!*Z$3,IF($C49=$D$4,#REF!*Z$4,IF($C49=$D$5,#REF!*Z$5,0))))</f>
        <v>0</v>
      </c>
      <c r="AA49" s="179">
        <f>IF($C49=$D$2,#REF!*AA$2,IF($C49=$D$3,#REF!*AA$3,IF($C49=$D$4,#REF!*AA$4,IF($C49=$D$5,#REF!*AA$5,0))))</f>
        <v>0</v>
      </c>
      <c r="AB49" s="179">
        <f>IF($C49=$D$2,#REF!*AB$2,IF($C49=$D$3,#REF!*AB$3,IF($C49=$D$4,#REF!*AB$4,IF($C49=$D$5,#REF!*AB$5,0))))</f>
        <v>0</v>
      </c>
      <c r="AC49" s="179">
        <f>IF($C49=$D$2,#REF!*AC$2,IF($C49=$D$3,#REF!*AC$3,IF($C49=$D$4,#REF!*AC$4,IF($C49=$D$5,#REF!*AC$5,0))))</f>
        <v>0</v>
      </c>
      <c r="AD49" s="179">
        <f>IF($C49=$D$2,#REF!*AD$2,IF($C49=$D$3,#REF!*AD$3,IF($C49=$D$4,#REF!*AD$4,IF($C49=$D$5,#REF!*AD$5,0))))</f>
        <v>0</v>
      </c>
      <c r="AE49" s="179">
        <f>IF($C49=$D$2,#REF!*AE$2,IF($C49=$D$3,#REF!*AE$3,IF($C49=$D$4,#REF!*AE$4,IF($C49=$D$5,#REF!*AE$5,0))))</f>
        <v>0</v>
      </c>
      <c r="AF49" s="179">
        <f>IF($C49=$D$2,#REF!*AF$2,IF($C49=$D$3,#REF!*AF$3,IF($C49=$D$4,#REF!*AF$4,IF($C49=$D$5,#REF!*AF$5,0))))</f>
        <v>0</v>
      </c>
      <c r="AG49" s="179">
        <f>IF($C49=$D$2,#REF!*AG$2,IF($C49=$D$3,#REF!*AG$3,IF($C49=$D$4,#REF!*AG$4,IF($C49=$D$5,#REF!*AG$5,0))))</f>
        <v>0</v>
      </c>
      <c r="AH49" s="179">
        <f>IF($C49=$D$2,#REF!*AH$2,IF($C49=$D$3,#REF!*AH$3,IF($C49=$D$4,#REF!*AH$4,IF($C49=$D$5,#REF!*AH$5,0))))</f>
        <v>0</v>
      </c>
      <c r="AI49" s="179">
        <f>IF($C49=$D$2,#REF!*AI$2,IF($C49=$D$3,#REF!*AI$3,IF($C49=$D$4,#REF!*AI$4,IF($C49=$D$5,#REF!*AI$5,0))))</f>
        <v>0</v>
      </c>
      <c r="AJ49" s="179">
        <f>IF($C49=$D$2,#REF!*AJ$2,IF($C49=$D$3,#REF!*AJ$3,IF($C49=$D$4,#REF!*AJ$4,IF($C49=$D$5,#REF!*AJ$5,0))))</f>
        <v>0</v>
      </c>
      <c r="AK49" s="179">
        <f>IF($C49=$D$2,#REF!*AK$2,IF($C49=$D$3,#REF!*AK$3,IF($C49=$D$4,#REF!*AK$4,IF($C49=$D$5,#REF!*AK$5,0))))</f>
        <v>0</v>
      </c>
      <c r="AL49" s="179">
        <f>IF($C49=$D$2,#REF!*AL$2,IF($C49=$D$3,#REF!*AL$3,IF($C49=$D$4,#REF!*AL$4,IF($C49=$D$5,#REF!*AL$5,0))))</f>
        <v>0</v>
      </c>
      <c r="AM49" s="179">
        <f>IF($C49=$D$2,#REF!*AM$2,IF($C49=$D$3,#REF!*AM$3,IF($C49=$D$4,#REF!*AM$4,IF($C49=$D$5,#REF!*AM$5,0))))</f>
        <v>0</v>
      </c>
    </row>
    <row r="50" spans="1:39">
      <c r="A50" s="141"/>
      <c r="B50" s="165"/>
      <c r="C50" s="165"/>
      <c r="D50" s="178">
        <f t="shared" si="0"/>
        <v>0</v>
      </c>
      <c r="E50" s="179">
        <f>IF($C50=$D$2,#REF!*E$2,IF($C50=$D$3,#REF!*E$3,IF($C50=$D$4,#REF!*E$4,IF($C50=$D$5,#REF!*E$5,0))))</f>
        <v>0</v>
      </c>
      <c r="F50" s="179">
        <f>IF($C50=$D$2,#REF!*F$2,IF($C50=$D$3,#REF!*F$3,IF($C50=$D$4,#REF!*F$4,IF($C50=$D$5,#REF!*F$5,0))))</f>
        <v>0</v>
      </c>
      <c r="G50" s="179">
        <f>IF($C50=$D$2,#REF!*G$2,IF($C50=$D$3,#REF!*G$3,IF($C50=$D$4,#REF!*G$4,IF($C50=$D$5,#REF!*G$5,0))))</f>
        <v>0</v>
      </c>
      <c r="H50" s="179">
        <f>IF($C50=$D$2,#REF!*H$2,IF($C50=$D$3,#REF!*H$3,IF($C50=$D$4,#REF!*H$4,IF($C50=$D$5,#REF!*H$5,0))))</f>
        <v>0</v>
      </c>
      <c r="I50" s="179">
        <f>IF($C50=$D$2,#REF!*I$2,IF($C50=$D$3,#REF!*I$3,IF($C50=$D$4,#REF!*I$4,IF($C50=$D$5,#REF!*I$5,0))))</f>
        <v>0</v>
      </c>
      <c r="J50" s="179">
        <f>IF($C50=$D$2,#REF!*J$2,IF($C50=$D$3,#REF!*J$3,IF($C50=$D$4,#REF!*J$4,IF($C50=$D$5,#REF!*J$5,0))))</f>
        <v>0</v>
      </c>
      <c r="K50" s="179">
        <f>IF($C50=$D$2,#REF!*K$2,IF($C50=$D$3,#REF!*K$3,IF($C50=$D$4,#REF!*K$4,IF($C50=$D$5,#REF!*K$5,0))))</f>
        <v>0</v>
      </c>
      <c r="L50" s="179">
        <f>IF($C50=$D$2,#REF!*L$2,IF($C50=$D$3,#REF!*L$3,IF($C50=$D$4,#REF!*L$4,IF($C50=$D$5,#REF!*L$5,0))))</f>
        <v>0</v>
      </c>
      <c r="M50" s="179">
        <f>IF($C50=$D$2,#REF!*M$2,IF($C50=$D$3,#REF!*M$3,IF($C50=$D$4,#REF!*M$4,IF($C50=$D$5,#REF!*M$5,0))))</f>
        <v>0</v>
      </c>
      <c r="N50" s="179">
        <f>IF($C50=$D$2,#REF!*N$2,IF($C50=$D$3,#REF!*N$3,IF($C50=$D$4,#REF!*N$4,IF($C50=$D$5,#REF!*N$5,0))))</f>
        <v>0</v>
      </c>
      <c r="O50" s="179">
        <f>IF($C50=$D$2,#REF!*O$2,IF($C50=$D$3,#REF!*O$3,IF($C50=$D$4,#REF!*O$4,IF($C50=$D$5,#REF!*O$5,0))))</f>
        <v>0</v>
      </c>
      <c r="P50" s="179">
        <f>IF($C50=$D$2,#REF!*P$2,IF($C50=$D$3,#REF!*P$3,IF($C50=$D$4,#REF!*P$4,IF($C50=$D$5,#REF!*P$5,0))))</f>
        <v>0</v>
      </c>
      <c r="Q50" s="179">
        <f>IF($C50=$D$2,#REF!*Q$2,IF($C50=$D$3,#REF!*Q$3,IF($C50=$D$4,#REF!*Q$4,IF($C50=$D$5,#REF!*Q$5,0))))</f>
        <v>0</v>
      </c>
      <c r="R50" s="179">
        <f>IF($C50=$D$2,#REF!*R$2,IF($C50=$D$3,#REF!*R$3,IF($C50=$D$4,#REF!*R$4,IF($C50=$D$5,#REF!*R$5,0))))</f>
        <v>0</v>
      </c>
      <c r="S50" s="179">
        <f>IF($C50=$D$2,#REF!*S$2,IF($C50=$D$3,#REF!*S$3,IF($C50=$D$4,#REF!*S$4,IF($C50=$D$5,#REF!*S$5,0))))</f>
        <v>0</v>
      </c>
      <c r="T50" s="179">
        <f>IF($C50=$D$2,#REF!*T$2,IF($C50=$D$3,#REF!*T$3,IF($C50=$D$4,#REF!*T$4,IF($C50=$D$5,#REF!*T$5,0))))</f>
        <v>0</v>
      </c>
      <c r="U50" s="179">
        <f>IF($C50=$D$2,#REF!*U$2,IF($C50=$D$3,#REF!*U$3,IF($C50=$D$4,#REF!*U$4,IF($C50=$D$5,#REF!*U$5,0))))</f>
        <v>0</v>
      </c>
      <c r="V50" s="179">
        <f>IF($C50=$D$2,#REF!*V$2,IF($C50=$D$3,#REF!*V$3,IF($C50=$D$4,#REF!*V$4,IF($C50=$D$5,#REF!*V$5,0))))</f>
        <v>0</v>
      </c>
      <c r="W50" s="179">
        <f>IF($C50=$D$2,#REF!*W$2,IF($C50=$D$3,#REF!*W$3,IF($C50=$D$4,#REF!*W$4,IF($C50=$D$5,#REF!*W$5,0))))</f>
        <v>0</v>
      </c>
      <c r="X50" s="179">
        <f>IF($C50=$D$2,#REF!*X$2,IF($C50=$D$3,#REF!*X$3,IF($C50=$D$4,#REF!*X$4,IF($C50=$D$5,#REF!*X$5,0))))</f>
        <v>0</v>
      </c>
      <c r="Y50" s="179">
        <f>IF($C50=$D$2,#REF!*Y$2,IF($C50=$D$3,#REF!*Y$3,IF($C50=$D$4,#REF!*Y$4,IF($C50=$D$5,#REF!*Y$5,0))))</f>
        <v>0</v>
      </c>
      <c r="Z50" s="179">
        <f>IF($C50=$D$2,#REF!*Z$2,IF($C50=$D$3,#REF!*Z$3,IF($C50=$D$4,#REF!*Z$4,IF($C50=$D$5,#REF!*Z$5,0))))</f>
        <v>0</v>
      </c>
      <c r="AA50" s="179">
        <f>IF($C50=$D$2,#REF!*AA$2,IF($C50=$D$3,#REF!*AA$3,IF($C50=$D$4,#REF!*AA$4,IF($C50=$D$5,#REF!*AA$5,0))))</f>
        <v>0</v>
      </c>
      <c r="AB50" s="179">
        <f>IF($C50=$D$2,#REF!*AB$2,IF($C50=$D$3,#REF!*AB$3,IF($C50=$D$4,#REF!*AB$4,IF($C50=$D$5,#REF!*AB$5,0))))</f>
        <v>0</v>
      </c>
      <c r="AC50" s="179">
        <f>IF($C50=$D$2,#REF!*AC$2,IF($C50=$D$3,#REF!*AC$3,IF($C50=$D$4,#REF!*AC$4,IF($C50=$D$5,#REF!*AC$5,0))))</f>
        <v>0</v>
      </c>
      <c r="AD50" s="179">
        <f>IF($C50=$D$2,#REF!*AD$2,IF($C50=$D$3,#REF!*AD$3,IF($C50=$D$4,#REF!*AD$4,IF($C50=$D$5,#REF!*AD$5,0))))</f>
        <v>0</v>
      </c>
      <c r="AE50" s="179">
        <f>IF($C50=$D$2,#REF!*AE$2,IF($C50=$D$3,#REF!*AE$3,IF($C50=$D$4,#REF!*AE$4,IF($C50=$D$5,#REF!*AE$5,0))))</f>
        <v>0</v>
      </c>
      <c r="AF50" s="179">
        <f>IF($C50=$D$2,#REF!*AF$2,IF($C50=$D$3,#REF!*AF$3,IF($C50=$D$4,#REF!*AF$4,IF($C50=$D$5,#REF!*AF$5,0))))</f>
        <v>0</v>
      </c>
      <c r="AG50" s="179">
        <f>IF($C50=$D$2,#REF!*AG$2,IF($C50=$D$3,#REF!*AG$3,IF($C50=$D$4,#REF!*AG$4,IF($C50=$D$5,#REF!*AG$5,0))))</f>
        <v>0</v>
      </c>
      <c r="AH50" s="179">
        <f>IF($C50=$D$2,#REF!*AH$2,IF($C50=$D$3,#REF!*AH$3,IF($C50=$D$4,#REF!*AH$4,IF($C50=$D$5,#REF!*AH$5,0))))</f>
        <v>0</v>
      </c>
      <c r="AI50" s="179">
        <f>IF($C50=$D$2,#REF!*AI$2,IF($C50=$D$3,#REF!*AI$3,IF($C50=$D$4,#REF!*AI$4,IF($C50=$D$5,#REF!*AI$5,0))))</f>
        <v>0</v>
      </c>
      <c r="AJ50" s="179">
        <f>IF($C50=$D$2,#REF!*AJ$2,IF($C50=$D$3,#REF!*AJ$3,IF($C50=$D$4,#REF!*AJ$4,IF($C50=$D$5,#REF!*AJ$5,0))))</f>
        <v>0</v>
      </c>
      <c r="AK50" s="179">
        <f>IF($C50=$D$2,#REF!*AK$2,IF($C50=$D$3,#REF!*AK$3,IF($C50=$D$4,#REF!*AK$4,IF($C50=$D$5,#REF!*AK$5,0))))</f>
        <v>0</v>
      </c>
      <c r="AL50" s="179">
        <f>IF($C50=$D$2,#REF!*AL$2,IF($C50=$D$3,#REF!*AL$3,IF($C50=$D$4,#REF!*AL$4,IF($C50=$D$5,#REF!*AL$5,0))))</f>
        <v>0</v>
      </c>
      <c r="AM50" s="179">
        <f>IF($C50=$D$2,#REF!*AM$2,IF($C50=$D$3,#REF!*AM$3,IF($C50=$D$4,#REF!*AM$4,IF($C50=$D$5,#REF!*AM$5,0))))</f>
        <v>0</v>
      </c>
    </row>
    <row r="51" spans="1:39">
      <c r="A51" s="141"/>
      <c r="B51" s="165"/>
      <c r="C51" s="165"/>
      <c r="D51" s="178">
        <f t="shared" si="0"/>
        <v>0</v>
      </c>
      <c r="E51" s="179">
        <f>IF($C51=$D$2,#REF!*E$2,IF($C51=$D$3,#REF!*E$3,IF($C51=$D$4,#REF!*E$4,IF($C51=$D$5,#REF!*E$5,0))))</f>
        <v>0</v>
      </c>
      <c r="F51" s="179">
        <f>IF($C51=$D$2,#REF!*F$2,IF($C51=$D$3,#REF!*F$3,IF($C51=$D$4,#REF!*F$4,IF($C51=$D$5,#REF!*F$5,0))))</f>
        <v>0</v>
      </c>
      <c r="G51" s="179">
        <f>IF($C51=$D$2,#REF!*G$2,IF($C51=$D$3,#REF!*G$3,IF($C51=$D$4,#REF!*G$4,IF($C51=$D$5,#REF!*G$5,0))))</f>
        <v>0</v>
      </c>
      <c r="H51" s="179">
        <f>IF($C51=$D$2,#REF!*H$2,IF($C51=$D$3,#REF!*H$3,IF($C51=$D$4,#REF!*H$4,IF($C51=$D$5,#REF!*H$5,0))))</f>
        <v>0</v>
      </c>
      <c r="I51" s="179">
        <f>IF($C51=$D$2,#REF!*I$2,IF($C51=$D$3,#REF!*I$3,IF($C51=$D$4,#REF!*I$4,IF($C51=$D$5,#REF!*I$5,0))))</f>
        <v>0</v>
      </c>
      <c r="J51" s="179">
        <f>IF($C51=$D$2,#REF!*J$2,IF($C51=$D$3,#REF!*J$3,IF($C51=$D$4,#REF!*J$4,IF($C51=$D$5,#REF!*J$5,0))))</f>
        <v>0</v>
      </c>
      <c r="K51" s="179">
        <f>IF($C51=$D$2,#REF!*K$2,IF($C51=$D$3,#REF!*K$3,IF($C51=$D$4,#REF!*K$4,IF($C51=$D$5,#REF!*K$5,0))))</f>
        <v>0</v>
      </c>
      <c r="L51" s="179">
        <f>IF($C51=$D$2,#REF!*L$2,IF($C51=$D$3,#REF!*L$3,IF($C51=$D$4,#REF!*L$4,IF($C51=$D$5,#REF!*L$5,0))))</f>
        <v>0</v>
      </c>
      <c r="M51" s="179">
        <f>IF($C51=$D$2,#REF!*M$2,IF($C51=$D$3,#REF!*M$3,IF($C51=$D$4,#REF!*M$4,IF($C51=$D$5,#REF!*M$5,0))))</f>
        <v>0</v>
      </c>
      <c r="N51" s="179">
        <f>IF($C51=$D$2,#REF!*N$2,IF($C51=$D$3,#REF!*N$3,IF($C51=$D$4,#REF!*N$4,IF($C51=$D$5,#REF!*N$5,0))))</f>
        <v>0</v>
      </c>
      <c r="O51" s="179">
        <f>IF($C51=$D$2,#REF!*O$2,IF($C51=$D$3,#REF!*O$3,IF($C51=$D$4,#REF!*O$4,IF($C51=$D$5,#REF!*O$5,0))))</f>
        <v>0</v>
      </c>
      <c r="P51" s="179">
        <f>IF($C51=$D$2,#REF!*P$2,IF($C51=$D$3,#REF!*P$3,IF($C51=$D$4,#REF!*P$4,IF($C51=$D$5,#REF!*P$5,0))))</f>
        <v>0</v>
      </c>
      <c r="Q51" s="179">
        <f>IF($C51=$D$2,#REF!*Q$2,IF($C51=$D$3,#REF!*Q$3,IF($C51=$D$4,#REF!*Q$4,IF($C51=$D$5,#REF!*Q$5,0))))</f>
        <v>0</v>
      </c>
      <c r="R51" s="179">
        <f>IF($C51=$D$2,#REF!*R$2,IF($C51=$D$3,#REF!*R$3,IF($C51=$D$4,#REF!*R$4,IF($C51=$D$5,#REF!*R$5,0))))</f>
        <v>0</v>
      </c>
      <c r="S51" s="179">
        <f>IF($C51=$D$2,#REF!*S$2,IF($C51=$D$3,#REF!*S$3,IF($C51=$D$4,#REF!*S$4,IF($C51=$D$5,#REF!*S$5,0))))</f>
        <v>0</v>
      </c>
      <c r="T51" s="179">
        <f>IF($C51=$D$2,#REF!*T$2,IF($C51=$D$3,#REF!*T$3,IF($C51=$D$4,#REF!*T$4,IF($C51=$D$5,#REF!*T$5,0))))</f>
        <v>0</v>
      </c>
      <c r="U51" s="179">
        <f>IF($C51=$D$2,#REF!*U$2,IF($C51=$D$3,#REF!*U$3,IF($C51=$D$4,#REF!*U$4,IF($C51=$D$5,#REF!*U$5,0))))</f>
        <v>0</v>
      </c>
      <c r="V51" s="179">
        <f>IF($C51=$D$2,#REF!*V$2,IF($C51=$D$3,#REF!*V$3,IF($C51=$D$4,#REF!*V$4,IF($C51=$D$5,#REF!*V$5,0))))</f>
        <v>0</v>
      </c>
      <c r="W51" s="179">
        <f>IF($C51=$D$2,#REF!*W$2,IF($C51=$D$3,#REF!*W$3,IF($C51=$D$4,#REF!*W$4,IF($C51=$D$5,#REF!*W$5,0))))</f>
        <v>0</v>
      </c>
      <c r="X51" s="179">
        <f>IF($C51=$D$2,#REF!*X$2,IF($C51=$D$3,#REF!*X$3,IF($C51=$D$4,#REF!*X$4,IF($C51=$D$5,#REF!*X$5,0))))</f>
        <v>0</v>
      </c>
      <c r="Y51" s="179">
        <f>IF($C51=$D$2,#REF!*Y$2,IF($C51=$D$3,#REF!*Y$3,IF($C51=$D$4,#REF!*Y$4,IF($C51=$D$5,#REF!*Y$5,0))))</f>
        <v>0</v>
      </c>
      <c r="Z51" s="179">
        <f>IF($C51=$D$2,#REF!*Z$2,IF($C51=$D$3,#REF!*Z$3,IF($C51=$D$4,#REF!*Z$4,IF($C51=$D$5,#REF!*Z$5,0))))</f>
        <v>0</v>
      </c>
      <c r="AA51" s="179">
        <f>IF($C51=$D$2,#REF!*AA$2,IF($C51=$D$3,#REF!*AA$3,IF($C51=$D$4,#REF!*AA$4,IF($C51=$D$5,#REF!*AA$5,0))))</f>
        <v>0</v>
      </c>
      <c r="AB51" s="179">
        <f>IF($C51=$D$2,#REF!*AB$2,IF($C51=$D$3,#REF!*AB$3,IF($C51=$D$4,#REF!*AB$4,IF($C51=$D$5,#REF!*AB$5,0))))</f>
        <v>0</v>
      </c>
      <c r="AC51" s="179">
        <f>IF($C51=$D$2,#REF!*AC$2,IF($C51=$D$3,#REF!*AC$3,IF($C51=$D$4,#REF!*AC$4,IF($C51=$D$5,#REF!*AC$5,0))))</f>
        <v>0</v>
      </c>
      <c r="AD51" s="179">
        <f>IF($C51=$D$2,#REF!*AD$2,IF($C51=$D$3,#REF!*AD$3,IF($C51=$D$4,#REF!*AD$4,IF($C51=$D$5,#REF!*AD$5,0))))</f>
        <v>0</v>
      </c>
      <c r="AE51" s="179">
        <f>IF($C51=$D$2,#REF!*AE$2,IF($C51=$D$3,#REF!*AE$3,IF($C51=$D$4,#REF!*AE$4,IF($C51=$D$5,#REF!*AE$5,0))))</f>
        <v>0</v>
      </c>
      <c r="AF51" s="179">
        <f>IF($C51=$D$2,#REF!*AF$2,IF($C51=$D$3,#REF!*AF$3,IF($C51=$D$4,#REF!*AF$4,IF($C51=$D$5,#REF!*AF$5,0))))</f>
        <v>0</v>
      </c>
      <c r="AG51" s="179">
        <f>IF($C51=$D$2,#REF!*AG$2,IF($C51=$D$3,#REF!*AG$3,IF($C51=$D$4,#REF!*AG$4,IF($C51=$D$5,#REF!*AG$5,0))))</f>
        <v>0</v>
      </c>
      <c r="AH51" s="179">
        <f>IF($C51=$D$2,#REF!*AH$2,IF($C51=$D$3,#REF!*AH$3,IF($C51=$D$4,#REF!*AH$4,IF($C51=$D$5,#REF!*AH$5,0))))</f>
        <v>0</v>
      </c>
      <c r="AI51" s="179">
        <f>IF($C51=$D$2,#REF!*AI$2,IF($C51=$D$3,#REF!*AI$3,IF($C51=$D$4,#REF!*AI$4,IF($C51=$D$5,#REF!*AI$5,0))))</f>
        <v>0</v>
      </c>
      <c r="AJ51" s="179">
        <f>IF($C51=$D$2,#REF!*AJ$2,IF($C51=$D$3,#REF!*AJ$3,IF($C51=$D$4,#REF!*AJ$4,IF($C51=$D$5,#REF!*AJ$5,0))))</f>
        <v>0</v>
      </c>
      <c r="AK51" s="179">
        <f>IF($C51=$D$2,#REF!*AK$2,IF($C51=$D$3,#REF!*AK$3,IF($C51=$D$4,#REF!*AK$4,IF($C51=$D$5,#REF!*AK$5,0))))</f>
        <v>0</v>
      </c>
      <c r="AL51" s="179">
        <f>IF($C51=$D$2,#REF!*AL$2,IF($C51=$D$3,#REF!*AL$3,IF($C51=$D$4,#REF!*AL$4,IF($C51=$D$5,#REF!*AL$5,0))))</f>
        <v>0</v>
      </c>
      <c r="AM51" s="179">
        <f>IF($C51=$D$2,#REF!*AM$2,IF($C51=$D$3,#REF!*AM$3,IF($C51=$D$4,#REF!*AM$4,IF($C51=$D$5,#REF!*AM$5,0))))</f>
        <v>0</v>
      </c>
    </row>
    <row r="52" spans="1:39">
      <c r="A52" s="141"/>
      <c r="B52" s="165"/>
      <c r="C52" s="165"/>
      <c r="D52" s="178">
        <f t="shared" si="0"/>
        <v>0</v>
      </c>
      <c r="E52" s="179">
        <f>IF($C52=$D$2,#REF!*E$2,IF($C52=$D$3,#REF!*E$3,IF($C52=$D$4,#REF!*E$4,IF($C52=$D$5,#REF!*E$5,0))))</f>
        <v>0</v>
      </c>
      <c r="F52" s="179">
        <f>IF($C52=$D$2,#REF!*F$2,IF($C52=$D$3,#REF!*F$3,IF($C52=$D$4,#REF!*F$4,IF($C52=$D$5,#REF!*F$5,0))))</f>
        <v>0</v>
      </c>
      <c r="G52" s="179">
        <f>IF($C52=$D$2,#REF!*G$2,IF($C52=$D$3,#REF!*G$3,IF($C52=$D$4,#REF!*G$4,IF($C52=$D$5,#REF!*G$5,0))))</f>
        <v>0</v>
      </c>
      <c r="H52" s="179">
        <f>IF($C52=$D$2,#REF!*H$2,IF($C52=$D$3,#REF!*H$3,IF($C52=$D$4,#REF!*H$4,IF($C52=$D$5,#REF!*H$5,0))))</f>
        <v>0</v>
      </c>
      <c r="I52" s="179">
        <f>IF($C52=$D$2,#REF!*I$2,IF($C52=$D$3,#REF!*I$3,IF($C52=$D$4,#REF!*I$4,IF($C52=$D$5,#REF!*I$5,0))))</f>
        <v>0</v>
      </c>
      <c r="J52" s="179">
        <f>IF($C52=$D$2,#REF!*J$2,IF($C52=$D$3,#REF!*J$3,IF($C52=$D$4,#REF!*J$4,IF($C52=$D$5,#REF!*J$5,0))))</f>
        <v>0</v>
      </c>
      <c r="K52" s="179">
        <f>IF($C52=$D$2,#REF!*K$2,IF($C52=$D$3,#REF!*K$3,IF($C52=$D$4,#REF!*K$4,IF($C52=$D$5,#REF!*K$5,0))))</f>
        <v>0</v>
      </c>
      <c r="L52" s="179">
        <f>IF($C52=$D$2,#REF!*L$2,IF($C52=$D$3,#REF!*L$3,IF($C52=$D$4,#REF!*L$4,IF($C52=$D$5,#REF!*L$5,0))))</f>
        <v>0</v>
      </c>
      <c r="M52" s="179">
        <f>IF($C52=$D$2,#REF!*M$2,IF($C52=$D$3,#REF!*M$3,IF($C52=$D$4,#REF!*M$4,IF($C52=$D$5,#REF!*M$5,0))))</f>
        <v>0</v>
      </c>
      <c r="N52" s="179">
        <f>IF($C52=$D$2,#REF!*N$2,IF($C52=$D$3,#REF!*N$3,IF($C52=$D$4,#REF!*N$4,IF($C52=$D$5,#REF!*N$5,0))))</f>
        <v>0</v>
      </c>
      <c r="O52" s="179">
        <f>IF($C52=$D$2,#REF!*O$2,IF($C52=$D$3,#REF!*O$3,IF($C52=$D$4,#REF!*O$4,IF($C52=$D$5,#REF!*O$5,0))))</f>
        <v>0</v>
      </c>
      <c r="P52" s="179">
        <f>IF($C52=$D$2,#REF!*P$2,IF($C52=$D$3,#REF!*P$3,IF($C52=$D$4,#REF!*P$4,IF($C52=$D$5,#REF!*P$5,0))))</f>
        <v>0</v>
      </c>
      <c r="Q52" s="179">
        <f>IF($C52=$D$2,#REF!*Q$2,IF($C52=$D$3,#REF!*Q$3,IF($C52=$D$4,#REF!*Q$4,IF($C52=$D$5,#REF!*Q$5,0))))</f>
        <v>0</v>
      </c>
      <c r="R52" s="179">
        <f>IF($C52=$D$2,#REF!*R$2,IF($C52=$D$3,#REF!*R$3,IF($C52=$D$4,#REF!*R$4,IF($C52=$D$5,#REF!*R$5,0))))</f>
        <v>0</v>
      </c>
      <c r="S52" s="179">
        <f>IF($C52=$D$2,#REF!*S$2,IF($C52=$D$3,#REF!*S$3,IF($C52=$D$4,#REF!*S$4,IF($C52=$D$5,#REF!*S$5,0))))</f>
        <v>0</v>
      </c>
      <c r="T52" s="179">
        <f>IF($C52=$D$2,#REF!*T$2,IF($C52=$D$3,#REF!*T$3,IF($C52=$D$4,#REF!*T$4,IF($C52=$D$5,#REF!*T$5,0))))</f>
        <v>0</v>
      </c>
      <c r="U52" s="179">
        <f>IF($C52=$D$2,#REF!*U$2,IF($C52=$D$3,#REF!*U$3,IF($C52=$D$4,#REF!*U$4,IF($C52=$D$5,#REF!*U$5,0))))</f>
        <v>0</v>
      </c>
      <c r="V52" s="179">
        <f>IF($C52=$D$2,#REF!*V$2,IF($C52=$D$3,#REF!*V$3,IF($C52=$D$4,#REF!*V$4,IF($C52=$D$5,#REF!*V$5,0))))</f>
        <v>0</v>
      </c>
      <c r="W52" s="179">
        <f>IF($C52=$D$2,#REF!*W$2,IF($C52=$D$3,#REF!*W$3,IF($C52=$D$4,#REF!*W$4,IF($C52=$D$5,#REF!*W$5,0))))</f>
        <v>0</v>
      </c>
      <c r="X52" s="179">
        <f>IF($C52=$D$2,#REF!*X$2,IF($C52=$D$3,#REF!*X$3,IF($C52=$D$4,#REF!*X$4,IF($C52=$D$5,#REF!*X$5,0))))</f>
        <v>0</v>
      </c>
      <c r="Y52" s="179">
        <f>IF($C52=$D$2,#REF!*Y$2,IF($C52=$D$3,#REF!*Y$3,IF($C52=$D$4,#REF!*Y$4,IF($C52=$D$5,#REF!*Y$5,0))))</f>
        <v>0</v>
      </c>
      <c r="Z52" s="179">
        <f>IF($C52=$D$2,#REF!*Z$2,IF($C52=$D$3,#REF!*Z$3,IF($C52=$D$4,#REF!*Z$4,IF($C52=$D$5,#REF!*Z$5,0))))</f>
        <v>0</v>
      </c>
      <c r="AA52" s="179">
        <f>IF($C52=$D$2,#REF!*AA$2,IF($C52=$D$3,#REF!*AA$3,IF($C52=$D$4,#REF!*AA$4,IF($C52=$D$5,#REF!*AA$5,0))))</f>
        <v>0</v>
      </c>
      <c r="AB52" s="179">
        <f>IF($C52=$D$2,#REF!*AB$2,IF($C52=$D$3,#REF!*AB$3,IF($C52=$D$4,#REF!*AB$4,IF($C52=$D$5,#REF!*AB$5,0))))</f>
        <v>0</v>
      </c>
      <c r="AC52" s="179">
        <f>IF($C52=$D$2,#REF!*AC$2,IF($C52=$D$3,#REF!*AC$3,IF($C52=$D$4,#REF!*AC$4,IF($C52=$D$5,#REF!*AC$5,0))))</f>
        <v>0</v>
      </c>
      <c r="AD52" s="179">
        <f>IF($C52=$D$2,#REF!*AD$2,IF($C52=$D$3,#REF!*AD$3,IF($C52=$D$4,#REF!*AD$4,IF($C52=$D$5,#REF!*AD$5,0))))</f>
        <v>0</v>
      </c>
      <c r="AE52" s="179">
        <f>IF($C52=$D$2,#REF!*AE$2,IF($C52=$D$3,#REF!*AE$3,IF($C52=$D$4,#REF!*AE$4,IF($C52=$D$5,#REF!*AE$5,0))))</f>
        <v>0</v>
      </c>
      <c r="AF52" s="179">
        <f>IF($C52=$D$2,#REF!*AF$2,IF($C52=$D$3,#REF!*AF$3,IF($C52=$D$4,#REF!*AF$4,IF($C52=$D$5,#REF!*AF$5,0))))</f>
        <v>0</v>
      </c>
      <c r="AG52" s="179">
        <f>IF($C52=$D$2,#REF!*AG$2,IF($C52=$D$3,#REF!*AG$3,IF($C52=$D$4,#REF!*AG$4,IF($C52=$D$5,#REF!*AG$5,0))))</f>
        <v>0</v>
      </c>
      <c r="AH52" s="179">
        <f>IF($C52=$D$2,#REF!*AH$2,IF($C52=$D$3,#REF!*AH$3,IF($C52=$D$4,#REF!*AH$4,IF($C52=$D$5,#REF!*AH$5,0))))</f>
        <v>0</v>
      </c>
      <c r="AI52" s="179">
        <f>IF($C52=$D$2,#REF!*AI$2,IF($C52=$D$3,#REF!*AI$3,IF($C52=$D$4,#REF!*AI$4,IF($C52=$D$5,#REF!*AI$5,0))))</f>
        <v>0</v>
      </c>
      <c r="AJ52" s="179">
        <f>IF($C52=$D$2,#REF!*AJ$2,IF($C52=$D$3,#REF!*AJ$3,IF($C52=$D$4,#REF!*AJ$4,IF($C52=$D$5,#REF!*AJ$5,0))))</f>
        <v>0</v>
      </c>
      <c r="AK52" s="179">
        <f>IF($C52=$D$2,#REF!*AK$2,IF($C52=$D$3,#REF!*AK$3,IF($C52=$D$4,#REF!*AK$4,IF($C52=$D$5,#REF!*AK$5,0))))</f>
        <v>0</v>
      </c>
      <c r="AL52" s="179">
        <f>IF($C52=$D$2,#REF!*AL$2,IF($C52=$D$3,#REF!*AL$3,IF($C52=$D$4,#REF!*AL$4,IF($C52=$D$5,#REF!*AL$5,0))))</f>
        <v>0</v>
      </c>
      <c r="AM52" s="179">
        <f>IF($C52=$D$2,#REF!*AM$2,IF($C52=$D$3,#REF!*AM$3,IF($C52=$D$4,#REF!*AM$4,IF($C52=$D$5,#REF!*AM$5,0))))</f>
        <v>0</v>
      </c>
    </row>
    <row r="53" spans="1:39">
      <c r="A53" s="141"/>
      <c r="B53" s="165"/>
      <c r="C53" s="165"/>
      <c r="D53" s="178">
        <f t="shared" si="0"/>
        <v>0</v>
      </c>
      <c r="E53" s="179">
        <f>IF($C53=$D$2,#REF!*E$2,IF($C53=$D$3,#REF!*E$3,IF($C53=$D$4,#REF!*E$4,IF($C53=$D$5,#REF!*E$5,0))))</f>
        <v>0</v>
      </c>
      <c r="F53" s="179">
        <f>IF($C53=$D$2,#REF!*F$2,IF($C53=$D$3,#REF!*F$3,IF($C53=$D$4,#REF!*F$4,IF($C53=$D$5,#REF!*F$5,0))))</f>
        <v>0</v>
      </c>
      <c r="G53" s="179">
        <f>IF($C53=$D$2,#REF!*G$2,IF($C53=$D$3,#REF!*G$3,IF($C53=$D$4,#REF!*G$4,IF($C53=$D$5,#REF!*G$5,0))))</f>
        <v>0</v>
      </c>
      <c r="H53" s="179">
        <f>IF($C53=$D$2,#REF!*H$2,IF($C53=$D$3,#REF!*H$3,IF($C53=$D$4,#REF!*H$4,IF($C53=$D$5,#REF!*H$5,0))))</f>
        <v>0</v>
      </c>
      <c r="I53" s="179">
        <f>IF($C53=$D$2,#REF!*I$2,IF($C53=$D$3,#REF!*I$3,IF($C53=$D$4,#REF!*I$4,IF($C53=$D$5,#REF!*I$5,0))))</f>
        <v>0</v>
      </c>
      <c r="J53" s="179">
        <f>IF($C53=$D$2,#REF!*J$2,IF($C53=$D$3,#REF!*J$3,IF($C53=$D$4,#REF!*J$4,IF($C53=$D$5,#REF!*J$5,0))))</f>
        <v>0</v>
      </c>
      <c r="K53" s="179">
        <f>IF($C53=$D$2,#REF!*K$2,IF($C53=$D$3,#REF!*K$3,IF($C53=$D$4,#REF!*K$4,IF($C53=$D$5,#REF!*K$5,0))))</f>
        <v>0</v>
      </c>
      <c r="L53" s="179">
        <f>IF($C53=$D$2,#REF!*L$2,IF($C53=$D$3,#REF!*L$3,IF($C53=$D$4,#REF!*L$4,IF($C53=$D$5,#REF!*L$5,0))))</f>
        <v>0</v>
      </c>
      <c r="M53" s="179">
        <f>IF($C53=$D$2,#REF!*M$2,IF($C53=$D$3,#REF!*M$3,IF($C53=$D$4,#REF!*M$4,IF($C53=$D$5,#REF!*M$5,0))))</f>
        <v>0</v>
      </c>
      <c r="N53" s="179">
        <f>IF($C53=$D$2,#REF!*N$2,IF($C53=$D$3,#REF!*N$3,IF($C53=$D$4,#REF!*N$4,IF($C53=$D$5,#REF!*N$5,0))))</f>
        <v>0</v>
      </c>
      <c r="O53" s="179">
        <f>IF($C53=$D$2,#REF!*O$2,IF($C53=$D$3,#REF!*O$3,IF($C53=$D$4,#REF!*O$4,IF($C53=$D$5,#REF!*O$5,0))))</f>
        <v>0</v>
      </c>
      <c r="P53" s="179">
        <f>IF($C53=$D$2,#REF!*P$2,IF($C53=$D$3,#REF!*P$3,IF($C53=$D$4,#REF!*P$4,IF($C53=$D$5,#REF!*P$5,0))))</f>
        <v>0</v>
      </c>
      <c r="Q53" s="179">
        <f>IF($C53=$D$2,#REF!*Q$2,IF($C53=$D$3,#REF!*Q$3,IF($C53=$D$4,#REF!*Q$4,IF($C53=$D$5,#REF!*Q$5,0))))</f>
        <v>0</v>
      </c>
      <c r="R53" s="179">
        <f>IF($C53=$D$2,#REF!*R$2,IF($C53=$D$3,#REF!*R$3,IF($C53=$D$4,#REF!*R$4,IF($C53=$D$5,#REF!*R$5,0))))</f>
        <v>0</v>
      </c>
      <c r="S53" s="179">
        <f>IF($C53=$D$2,#REF!*S$2,IF($C53=$D$3,#REF!*S$3,IF($C53=$D$4,#REF!*S$4,IF($C53=$D$5,#REF!*S$5,0))))</f>
        <v>0</v>
      </c>
      <c r="T53" s="179">
        <f>IF($C53=$D$2,#REF!*T$2,IF($C53=$D$3,#REF!*T$3,IF($C53=$D$4,#REF!*T$4,IF($C53=$D$5,#REF!*T$5,0))))</f>
        <v>0</v>
      </c>
      <c r="U53" s="179">
        <f>IF($C53=$D$2,#REF!*U$2,IF($C53=$D$3,#REF!*U$3,IF($C53=$D$4,#REF!*U$4,IF($C53=$D$5,#REF!*U$5,0))))</f>
        <v>0</v>
      </c>
      <c r="V53" s="179">
        <f>IF($C53=$D$2,#REF!*V$2,IF($C53=$D$3,#REF!*V$3,IF($C53=$D$4,#REF!*V$4,IF($C53=$D$5,#REF!*V$5,0))))</f>
        <v>0</v>
      </c>
      <c r="W53" s="179">
        <f>IF($C53=$D$2,#REF!*W$2,IF($C53=$D$3,#REF!*W$3,IF($C53=$D$4,#REF!*W$4,IF($C53=$D$5,#REF!*W$5,0))))</f>
        <v>0</v>
      </c>
      <c r="X53" s="179">
        <f>IF($C53=$D$2,#REF!*X$2,IF($C53=$D$3,#REF!*X$3,IF($C53=$D$4,#REF!*X$4,IF($C53=$D$5,#REF!*X$5,0))))</f>
        <v>0</v>
      </c>
      <c r="Y53" s="179">
        <f>IF($C53=$D$2,#REF!*Y$2,IF($C53=$D$3,#REF!*Y$3,IF($C53=$D$4,#REF!*Y$4,IF($C53=$D$5,#REF!*Y$5,0))))</f>
        <v>0</v>
      </c>
      <c r="Z53" s="179">
        <f>IF($C53=$D$2,#REF!*Z$2,IF($C53=$D$3,#REF!*Z$3,IF($C53=$D$4,#REF!*Z$4,IF($C53=$D$5,#REF!*Z$5,0))))</f>
        <v>0</v>
      </c>
      <c r="AA53" s="179">
        <f>IF($C53=$D$2,#REF!*AA$2,IF($C53=$D$3,#REF!*AA$3,IF($C53=$D$4,#REF!*AA$4,IF($C53=$D$5,#REF!*AA$5,0))))</f>
        <v>0</v>
      </c>
      <c r="AB53" s="179">
        <f>IF($C53=$D$2,#REF!*AB$2,IF($C53=$D$3,#REF!*AB$3,IF($C53=$D$4,#REF!*AB$4,IF($C53=$D$5,#REF!*AB$5,0))))</f>
        <v>0</v>
      </c>
      <c r="AC53" s="179">
        <f>IF($C53=$D$2,#REF!*AC$2,IF($C53=$D$3,#REF!*AC$3,IF($C53=$D$4,#REF!*AC$4,IF($C53=$D$5,#REF!*AC$5,0))))</f>
        <v>0</v>
      </c>
      <c r="AD53" s="179">
        <f>IF($C53=$D$2,#REF!*AD$2,IF($C53=$D$3,#REF!*AD$3,IF($C53=$D$4,#REF!*AD$4,IF($C53=$D$5,#REF!*AD$5,0))))</f>
        <v>0</v>
      </c>
      <c r="AE53" s="179">
        <f>IF($C53=$D$2,#REF!*AE$2,IF($C53=$D$3,#REF!*AE$3,IF($C53=$D$4,#REF!*AE$4,IF($C53=$D$5,#REF!*AE$5,0))))</f>
        <v>0</v>
      </c>
      <c r="AF53" s="179">
        <f>IF($C53=$D$2,#REF!*AF$2,IF($C53=$D$3,#REF!*AF$3,IF($C53=$D$4,#REF!*AF$4,IF($C53=$D$5,#REF!*AF$5,0))))</f>
        <v>0</v>
      </c>
      <c r="AG53" s="179">
        <f>IF($C53=$D$2,#REF!*AG$2,IF($C53=$D$3,#REF!*AG$3,IF($C53=$D$4,#REF!*AG$4,IF($C53=$D$5,#REF!*AG$5,0))))</f>
        <v>0</v>
      </c>
      <c r="AH53" s="179">
        <f>IF($C53=$D$2,#REF!*AH$2,IF($C53=$D$3,#REF!*AH$3,IF($C53=$D$4,#REF!*AH$4,IF($C53=$D$5,#REF!*AH$5,0))))</f>
        <v>0</v>
      </c>
      <c r="AI53" s="179">
        <f>IF($C53=$D$2,#REF!*AI$2,IF($C53=$D$3,#REF!*AI$3,IF($C53=$D$4,#REF!*AI$4,IF($C53=$D$5,#REF!*AI$5,0))))</f>
        <v>0</v>
      </c>
      <c r="AJ53" s="179">
        <f>IF($C53=$D$2,#REF!*AJ$2,IF($C53=$D$3,#REF!*AJ$3,IF($C53=$D$4,#REF!*AJ$4,IF($C53=$D$5,#REF!*AJ$5,0))))</f>
        <v>0</v>
      </c>
      <c r="AK53" s="179">
        <f>IF($C53=$D$2,#REF!*AK$2,IF($C53=$D$3,#REF!*AK$3,IF($C53=$D$4,#REF!*AK$4,IF($C53=$D$5,#REF!*AK$5,0))))</f>
        <v>0</v>
      </c>
      <c r="AL53" s="179">
        <f>IF($C53=$D$2,#REF!*AL$2,IF($C53=$D$3,#REF!*AL$3,IF($C53=$D$4,#REF!*AL$4,IF($C53=$D$5,#REF!*AL$5,0))))</f>
        <v>0</v>
      </c>
      <c r="AM53" s="179">
        <f>IF($C53=$D$2,#REF!*AM$2,IF($C53=$D$3,#REF!*AM$3,IF($C53=$D$4,#REF!*AM$4,IF($C53=$D$5,#REF!*AM$5,0))))</f>
        <v>0</v>
      </c>
    </row>
    <row r="54" spans="1:39">
      <c r="A54" s="141"/>
      <c r="B54" s="165"/>
      <c r="C54" s="165"/>
      <c r="D54" s="178">
        <f t="shared" si="0"/>
        <v>0</v>
      </c>
      <c r="E54" s="179">
        <f>IF($C54=$D$2,#REF!*E$2,IF($C54=$D$3,#REF!*E$3,IF($C54=$D$4,#REF!*E$4,IF($C54=$D$5,#REF!*E$5,0))))</f>
        <v>0</v>
      </c>
      <c r="F54" s="179">
        <f>IF($C54=$D$2,#REF!*F$2,IF($C54=$D$3,#REF!*F$3,IF($C54=$D$4,#REF!*F$4,IF($C54=$D$5,#REF!*F$5,0))))</f>
        <v>0</v>
      </c>
      <c r="G54" s="179">
        <f>IF($C54=$D$2,#REF!*G$2,IF($C54=$D$3,#REF!*G$3,IF($C54=$D$4,#REF!*G$4,IF($C54=$D$5,#REF!*G$5,0))))</f>
        <v>0</v>
      </c>
      <c r="H54" s="179">
        <f>IF($C54=$D$2,#REF!*H$2,IF($C54=$D$3,#REF!*H$3,IF($C54=$D$4,#REF!*H$4,IF($C54=$D$5,#REF!*H$5,0))))</f>
        <v>0</v>
      </c>
      <c r="I54" s="179">
        <f>IF($C54=$D$2,#REF!*I$2,IF($C54=$D$3,#REF!*I$3,IF($C54=$D$4,#REF!*I$4,IF($C54=$D$5,#REF!*I$5,0))))</f>
        <v>0</v>
      </c>
      <c r="J54" s="179">
        <f>IF($C54=$D$2,#REF!*J$2,IF($C54=$D$3,#REF!*J$3,IF($C54=$D$4,#REF!*J$4,IF($C54=$D$5,#REF!*J$5,0))))</f>
        <v>0</v>
      </c>
      <c r="K54" s="179">
        <f>IF($C54=$D$2,#REF!*K$2,IF($C54=$D$3,#REF!*K$3,IF($C54=$D$4,#REF!*K$4,IF($C54=$D$5,#REF!*K$5,0))))</f>
        <v>0</v>
      </c>
      <c r="L54" s="179">
        <f>IF($C54=$D$2,#REF!*L$2,IF($C54=$D$3,#REF!*L$3,IF($C54=$D$4,#REF!*L$4,IF($C54=$D$5,#REF!*L$5,0))))</f>
        <v>0</v>
      </c>
      <c r="M54" s="179">
        <f>IF($C54=$D$2,#REF!*M$2,IF($C54=$D$3,#REF!*M$3,IF($C54=$D$4,#REF!*M$4,IF($C54=$D$5,#REF!*M$5,0))))</f>
        <v>0</v>
      </c>
      <c r="N54" s="179">
        <f>IF($C54=$D$2,#REF!*N$2,IF($C54=$D$3,#REF!*N$3,IF($C54=$D$4,#REF!*N$4,IF($C54=$D$5,#REF!*N$5,0))))</f>
        <v>0</v>
      </c>
      <c r="O54" s="179">
        <f>IF($C54=$D$2,#REF!*O$2,IF($C54=$D$3,#REF!*O$3,IF($C54=$D$4,#REF!*O$4,IF($C54=$D$5,#REF!*O$5,0))))</f>
        <v>0</v>
      </c>
      <c r="P54" s="179">
        <f>IF($C54=$D$2,#REF!*P$2,IF($C54=$D$3,#REF!*P$3,IF($C54=$D$4,#REF!*P$4,IF($C54=$D$5,#REF!*P$5,0))))</f>
        <v>0</v>
      </c>
      <c r="Q54" s="179">
        <f>IF($C54=$D$2,#REF!*Q$2,IF($C54=$D$3,#REF!*Q$3,IF($C54=$D$4,#REF!*Q$4,IF($C54=$D$5,#REF!*Q$5,0))))</f>
        <v>0</v>
      </c>
      <c r="R54" s="179">
        <f>IF($C54=$D$2,#REF!*R$2,IF($C54=$D$3,#REF!*R$3,IF($C54=$D$4,#REF!*R$4,IF($C54=$D$5,#REF!*R$5,0))))</f>
        <v>0</v>
      </c>
      <c r="S54" s="179">
        <f>IF($C54=$D$2,#REF!*S$2,IF($C54=$D$3,#REF!*S$3,IF($C54=$D$4,#REF!*S$4,IF($C54=$D$5,#REF!*S$5,0))))</f>
        <v>0</v>
      </c>
      <c r="T54" s="179">
        <f>IF($C54=$D$2,#REF!*T$2,IF($C54=$D$3,#REF!*T$3,IF($C54=$D$4,#REF!*T$4,IF($C54=$D$5,#REF!*T$5,0))))</f>
        <v>0</v>
      </c>
      <c r="U54" s="179">
        <f>IF($C54=$D$2,#REF!*U$2,IF($C54=$D$3,#REF!*U$3,IF($C54=$D$4,#REF!*U$4,IF($C54=$D$5,#REF!*U$5,0))))</f>
        <v>0</v>
      </c>
      <c r="V54" s="179">
        <f>IF($C54=$D$2,#REF!*V$2,IF($C54=$D$3,#REF!*V$3,IF($C54=$D$4,#REF!*V$4,IF($C54=$D$5,#REF!*V$5,0))))</f>
        <v>0</v>
      </c>
      <c r="W54" s="179">
        <f>IF($C54=$D$2,#REF!*W$2,IF($C54=$D$3,#REF!*W$3,IF($C54=$D$4,#REF!*W$4,IF($C54=$D$5,#REF!*W$5,0))))</f>
        <v>0</v>
      </c>
      <c r="X54" s="179">
        <f>IF($C54=$D$2,#REF!*X$2,IF($C54=$D$3,#REF!*X$3,IF($C54=$D$4,#REF!*X$4,IF($C54=$D$5,#REF!*X$5,0))))</f>
        <v>0</v>
      </c>
      <c r="Y54" s="179">
        <f>IF($C54=$D$2,#REF!*Y$2,IF($C54=$D$3,#REF!*Y$3,IF($C54=$D$4,#REF!*Y$4,IF($C54=$D$5,#REF!*Y$5,0))))</f>
        <v>0</v>
      </c>
      <c r="Z54" s="179">
        <f>IF($C54=$D$2,#REF!*Z$2,IF($C54=$D$3,#REF!*Z$3,IF($C54=$D$4,#REF!*Z$4,IF($C54=$D$5,#REF!*Z$5,0))))</f>
        <v>0</v>
      </c>
      <c r="AA54" s="179">
        <f>IF($C54=$D$2,#REF!*AA$2,IF($C54=$D$3,#REF!*AA$3,IF($C54=$D$4,#REF!*AA$4,IF($C54=$D$5,#REF!*AA$5,0))))</f>
        <v>0</v>
      </c>
      <c r="AB54" s="179">
        <f>IF($C54=$D$2,#REF!*AB$2,IF($C54=$D$3,#REF!*AB$3,IF($C54=$D$4,#REF!*AB$4,IF($C54=$D$5,#REF!*AB$5,0))))</f>
        <v>0</v>
      </c>
      <c r="AC54" s="179">
        <f>IF($C54=$D$2,#REF!*AC$2,IF($C54=$D$3,#REF!*AC$3,IF($C54=$D$4,#REF!*AC$4,IF($C54=$D$5,#REF!*AC$5,0))))</f>
        <v>0</v>
      </c>
      <c r="AD54" s="179">
        <f>IF($C54=$D$2,#REF!*AD$2,IF($C54=$D$3,#REF!*AD$3,IF($C54=$D$4,#REF!*AD$4,IF($C54=$D$5,#REF!*AD$5,0))))</f>
        <v>0</v>
      </c>
      <c r="AE54" s="179">
        <f>IF($C54=$D$2,#REF!*AE$2,IF($C54=$D$3,#REF!*AE$3,IF($C54=$D$4,#REF!*AE$4,IF($C54=$D$5,#REF!*AE$5,0))))</f>
        <v>0</v>
      </c>
      <c r="AF54" s="179">
        <f>IF($C54=$D$2,#REF!*AF$2,IF($C54=$D$3,#REF!*AF$3,IF($C54=$D$4,#REF!*AF$4,IF($C54=$D$5,#REF!*AF$5,0))))</f>
        <v>0</v>
      </c>
      <c r="AG54" s="179">
        <f>IF($C54=$D$2,#REF!*AG$2,IF($C54=$D$3,#REF!*AG$3,IF($C54=$D$4,#REF!*AG$4,IF($C54=$D$5,#REF!*AG$5,0))))</f>
        <v>0</v>
      </c>
      <c r="AH54" s="179">
        <f>IF($C54=$D$2,#REF!*AH$2,IF($C54=$D$3,#REF!*AH$3,IF($C54=$D$4,#REF!*AH$4,IF($C54=$D$5,#REF!*AH$5,0))))</f>
        <v>0</v>
      </c>
      <c r="AI54" s="179">
        <f>IF($C54=$D$2,#REF!*AI$2,IF($C54=$D$3,#REF!*AI$3,IF($C54=$D$4,#REF!*AI$4,IF($C54=$D$5,#REF!*AI$5,0))))</f>
        <v>0</v>
      </c>
      <c r="AJ54" s="179">
        <f>IF($C54=$D$2,#REF!*AJ$2,IF($C54=$D$3,#REF!*AJ$3,IF($C54=$D$4,#REF!*AJ$4,IF($C54=$D$5,#REF!*AJ$5,0))))</f>
        <v>0</v>
      </c>
      <c r="AK54" s="179">
        <f>IF($C54=$D$2,#REF!*AK$2,IF($C54=$D$3,#REF!*AK$3,IF($C54=$D$4,#REF!*AK$4,IF($C54=$D$5,#REF!*AK$5,0))))</f>
        <v>0</v>
      </c>
      <c r="AL54" s="179">
        <f>IF($C54=$D$2,#REF!*AL$2,IF($C54=$D$3,#REF!*AL$3,IF($C54=$D$4,#REF!*AL$4,IF($C54=$D$5,#REF!*AL$5,0))))</f>
        <v>0</v>
      </c>
      <c r="AM54" s="179">
        <f>IF($C54=$D$2,#REF!*AM$2,IF($C54=$D$3,#REF!*AM$3,IF($C54=$D$4,#REF!*AM$4,IF($C54=$D$5,#REF!*AM$5,0))))</f>
        <v>0</v>
      </c>
    </row>
    <row r="55" spans="1:39">
      <c r="A55" s="141"/>
      <c r="B55" s="165"/>
      <c r="C55" s="165"/>
      <c r="D55" s="178">
        <f t="shared" si="0"/>
        <v>0</v>
      </c>
      <c r="E55" s="179">
        <f>IF($C55=$D$2,#REF!*E$2,IF($C55=$D$3,#REF!*E$3,IF($C55=$D$4,#REF!*E$4,IF($C55=$D$5,#REF!*E$5,0))))</f>
        <v>0</v>
      </c>
      <c r="F55" s="179">
        <f>IF($C55=$D$2,#REF!*F$2,IF($C55=$D$3,#REF!*F$3,IF($C55=$D$4,#REF!*F$4,IF($C55=$D$5,#REF!*F$5,0))))</f>
        <v>0</v>
      </c>
      <c r="G55" s="179">
        <f>IF($C55=$D$2,#REF!*G$2,IF($C55=$D$3,#REF!*G$3,IF($C55=$D$4,#REF!*G$4,IF($C55=$D$5,#REF!*G$5,0))))</f>
        <v>0</v>
      </c>
      <c r="H55" s="179">
        <f>IF($C55=$D$2,#REF!*H$2,IF($C55=$D$3,#REF!*H$3,IF($C55=$D$4,#REF!*H$4,IF($C55=$D$5,#REF!*H$5,0))))</f>
        <v>0</v>
      </c>
      <c r="I55" s="179">
        <f>IF($C55=$D$2,#REF!*I$2,IF($C55=$D$3,#REF!*I$3,IF($C55=$D$4,#REF!*I$4,IF($C55=$D$5,#REF!*I$5,0))))</f>
        <v>0</v>
      </c>
      <c r="J55" s="179">
        <f>IF($C55=$D$2,#REF!*J$2,IF($C55=$D$3,#REF!*J$3,IF($C55=$D$4,#REF!*J$4,IF($C55=$D$5,#REF!*J$5,0))))</f>
        <v>0</v>
      </c>
      <c r="K55" s="179">
        <f>IF($C55=$D$2,#REF!*K$2,IF($C55=$D$3,#REF!*K$3,IF($C55=$D$4,#REF!*K$4,IF($C55=$D$5,#REF!*K$5,0))))</f>
        <v>0</v>
      </c>
      <c r="L55" s="179">
        <f>IF($C55=$D$2,#REF!*L$2,IF($C55=$D$3,#REF!*L$3,IF($C55=$D$4,#REF!*L$4,IF($C55=$D$5,#REF!*L$5,0))))</f>
        <v>0</v>
      </c>
      <c r="M55" s="179">
        <f>IF($C55=$D$2,#REF!*M$2,IF($C55=$D$3,#REF!*M$3,IF($C55=$D$4,#REF!*M$4,IF($C55=$D$5,#REF!*M$5,0))))</f>
        <v>0</v>
      </c>
      <c r="N55" s="179">
        <f>IF($C55=$D$2,#REF!*N$2,IF($C55=$D$3,#REF!*N$3,IF($C55=$D$4,#REF!*N$4,IF($C55=$D$5,#REF!*N$5,0))))</f>
        <v>0</v>
      </c>
      <c r="O55" s="179">
        <f>IF($C55=$D$2,#REF!*O$2,IF($C55=$D$3,#REF!*O$3,IF($C55=$D$4,#REF!*O$4,IF($C55=$D$5,#REF!*O$5,0))))</f>
        <v>0</v>
      </c>
      <c r="P55" s="179">
        <f>IF($C55=$D$2,#REF!*P$2,IF($C55=$D$3,#REF!*P$3,IF($C55=$D$4,#REF!*P$4,IF($C55=$D$5,#REF!*P$5,0))))</f>
        <v>0</v>
      </c>
      <c r="Q55" s="179">
        <f>IF($C55=$D$2,#REF!*Q$2,IF($C55=$D$3,#REF!*Q$3,IF($C55=$D$4,#REF!*Q$4,IF($C55=$D$5,#REF!*Q$5,0))))</f>
        <v>0</v>
      </c>
      <c r="R55" s="179">
        <f>IF($C55=$D$2,#REF!*R$2,IF($C55=$D$3,#REF!*R$3,IF($C55=$D$4,#REF!*R$4,IF($C55=$D$5,#REF!*R$5,0))))</f>
        <v>0</v>
      </c>
      <c r="S55" s="179">
        <f>IF($C55=$D$2,#REF!*S$2,IF($C55=$D$3,#REF!*S$3,IF($C55=$D$4,#REF!*S$4,IF($C55=$D$5,#REF!*S$5,0))))</f>
        <v>0</v>
      </c>
      <c r="T55" s="179">
        <f>IF($C55=$D$2,#REF!*T$2,IF($C55=$D$3,#REF!*T$3,IF($C55=$D$4,#REF!*T$4,IF($C55=$D$5,#REF!*T$5,0))))</f>
        <v>0</v>
      </c>
      <c r="U55" s="179">
        <f>IF($C55=$D$2,#REF!*U$2,IF($C55=$D$3,#REF!*U$3,IF($C55=$D$4,#REF!*U$4,IF($C55=$D$5,#REF!*U$5,0))))</f>
        <v>0</v>
      </c>
      <c r="V55" s="179">
        <f>IF($C55=$D$2,#REF!*V$2,IF($C55=$D$3,#REF!*V$3,IF($C55=$D$4,#REF!*V$4,IF($C55=$D$5,#REF!*V$5,0))))</f>
        <v>0</v>
      </c>
      <c r="W55" s="179">
        <f>IF($C55=$D$2,#REF!*W$2,IF($C55=$D$3,#REF!*W$3,IF($C55=$D$4,#REF!*W$4,IF($C55=$D$5,#REF!*W$5,0))))</f>
        <v>0</v>
      </c>
      <c r="X55" s="179">
        <f>IF($C55=$D$2,#REF!*X$2,IF($C55=$D$3,#REF!*X$3,IF($C55=$D$4,#REF!*X$4,IF($C55=$D$5,#REF!*X$5,0))))</f>
        <v>0</v>
      </c>
      <c r="Y55" s="179">
        <f>IF($C55=$D$2,#REF!*Y$2,IF($C55=$D$3,#REF!*Y$3,IF($C55=$D$4,#REF!*Y$4,IF($C55=$D$5,#REF!*Y$5,0))))</f>
        <v>0</v>
      </c>
      <c r="Z55" s="179">
        <f>IF($C55=$D$2,#REF!*Z$2,IF($C55=$D$3,#REF!*Z$3,IF($C55=$D$4,#REF!*Z$4,IF($C55=$D$5,#REF!*Z$5,0))))</f>
        <v>0</v>
      </c>
      <c r="AA55" s="179">
        <f>IF($C55=$D$2,#REF!*AA$2,IF($C55=$D$3,#REF!*AA$3,IF($C55=$D$4,#REF!*AA$4,IF($C55=$D$5,#REF!*AA$5,0))))</f>
        <v>0</v>
      </c>
      <c r="AB55" s="179">
        <f>IF($C55=$D$2,#REF!*AB$2,IF($C55=$D$3,#REF!*AB$3,IF($C55=$D$4,#REF!*AB$4,IF($C55=$D$5,#REF!*AB$5,0))))</f>
        <v>0</v>
      </c>
      <c r="AC55" s="179">
        <f>IF($C55=$D$2,#REF!*AC$2,IF($C55=$D$3,#REF!*AC$3,IF($C55=$D$4,#REF!*AC$4,IF($C55=$D$5,#REF!*AC$5,0))))</f>
        <v>0</v>
      </c>
      <c r="AD55" s="179">
        <f>IF($C55=$D$2,#REF!*AD$2,IF($C55=$D$3,#REF!*AD$3,IF($C55=$D$4,#REF!*AD$4,IF($C55=$D$5,#REF!*AD$5,0))))</f>
        <v>0</v>
      </c>
      <c r="AE55" s="179">
        <f>IF($C55=$D$2,#REF!*AE$2,IF($C55=$D$3,#REF!*AE$3,IF($C55=$D$4,#REF!*AE$4,IF($C55=$D$5,#REF!*AE$5,0))))</f>
        <v>0</v>
      </c>
      <c r="AF55" s="179">
        <f>IF($C55=$D$2,#REF!*AF$2,IF($C55=$D$3,#REF!*AF$3,IF($C55=$D$4,#REF!*AF$4,IF($C55=$D$5,#REF!*AF$5,0))))</f>
        <v>0</v>
      </c>
      <c r="AG55" s="179">
        <f>IF($C55=$D$2,#REF!*AG$2,IF($C55=$D$3,#REF!*AG$3,IF($C55=$D$4,#REF!*AG$4,IF($C55=$D$5,#REF!*AG$5,0))))</f>
        <v>0</v>
      </c>
      <c r="AH55" s="179">
        <f>IF($C55=$D$2,#REF!*AH$2,IF($C55=$D$3,#REF!*AH$3,IF($C55=$D$4,#REF!*AH$4,IF($C55=$D$5,#REF!*AH$5,0))))</f>
        <v>0</v>
      </c>
      <c r="AI55" s="179">
        <f>IF($C55=$D$2,#REF!*AI$2,IF($C55=$D$3,#REF!*AI$3,IF($C55=$D$4,#REF!*AI$4,IF($C55=$D$5,#REF!*AI$5,0))))</f>
        <v>0</v>
      </c>
      <c r="AJ55" s="179">
        <f>IF($C55=$D$2,#REF!*AJ$2,IF($C55=$D$3,#REF!*AJ$3,IF($C55=$D$4,#REF!*AJ$4,IF($C55=$D$5,#REF!*AJ$5,0))))</f>
        <v>0</v>
      </c>
      <c r="AK55" s="179">
        <f>IF($C55=$D$2,#REF!*AK$2,IF($C55=$D$3,#REF!*AK$3,IF($C55=$D$4,#REF!*AK$4,IF($C55=$D$5,#REF!*AK$5,0))))</f>
        <v>0</v>
      </c>
      <c r="AL55" s="179">
        <f>IF($C55=$D$2,#REF!*AL$2,IF($C55=$D$3,#REF!*AL$3,IF($C55=$D$4,#REF!*AL$4,IF($C55=$D$5,#REF!*AL$5,0))))</f>
        <v>0</v>
      </c>
      <c r="AM55" s="179">
        <f>IF($C55=$D$2,#REF!*AM$2,IF($C55=$D$3,#REF!*AM$3,IF($C55=$D$4,#REF!*AM$4,IF($C55=$D$5,#REF!*AM$5,0))))</f>
        <v>0</v>
      </c>
    </row>
    <row r="56" spans="1:39">
      <c r="A56" s="141"/>
      <c r="B56" s="165"/>
      <c r="C56" s="165"/>
      <c r="D56" s="178">
        <f t="shared" si="0"/>
        <v>0</v>
      </c>
      <c r="E56" s="179">
        <f>IF($C56=$D$2,#REF!*E$2,IF($C56=$D$3,#REF!*E$3,IF($C56=$D$4,#REF!*E$4,IF($C56=$D$5,#REF!*E$5,0))))</f>
        <v>0</v>
      </c>
      <c r="F56" s="179">
        <f>IF($C56=$D$2,#REF!*F$2,IF($C56=$D$3,#REF!*F$3,IF($C56=$D$4,#REF!*F$4,IF($C56=$D$5,#REF!*F$5,0))))</f>
        <v>0</v>
      </c>
      <c r="G56" s="179">
        <f>IF($C56=$D$2,#REF!*G$2,IF($C56=$D$3,#REF!*G$3,IF($C56=$D$4,#REF!*G$4,IF($C56=$D$5,#REF!*G$5,0))))</f>
        <v>0</v>
      </c>
      <c r="H56" s="179">
        <f>IF($C56=$D$2,#REF!*H$2,IF($C56=$D$3,#REF!*H$3,IF($C56=$D$4,#REF!*H$4,IF($C56=$D$5,#REF!*H$5,0))))</f>
        <v>0</v>
      </c>
      <c r="I56" s="179">
        <f>IF($C56=$D$2,#REF!*I$2,IF($C56=$D$3,#REF!*I$3,IF($C56=$D$4,#REF!*I$4,IF($C56=$D$5,#REF!*I$5,0))))</f>
        <v>0</v>
      </c>
      <c r="J56" s="179">
        <f>IF($C56=$D$2,#REF!*J$2,IF($C56=$D$3,#REF!*J$3,IF($C56=$D$4,#REF!*J$4,IF($C56=$D$5,#REF!*J$5,0))))</f>
        <v>0</v>
      </c>
      <c r="K56" s="179">
        <f>IF($C56=$D$2,#REF!*K$2,IF($C56=$D$3,#REF!*K$3,IF($C56=$D$4,#REF!*K$4,IF($C56=$D$5,#REF!*K$5,0))))</f>
        <v>0</v>
      </c>
      <c r="L56" s="179">
        <f>IF($C56=$D$2,#REF!*L$2,IF($C56=$D$3,#REF!*L$3,IF($C56=$D$4,#REF!*L$4,IF($C56=$D$5,#REF!*L$5,0))))</f>
        <v>0</v>
      </c>
      <c r="M56" s="179">
        <f>IF($C56=$D$2,#REF!*M$2,IF($C56=$D$3,#REF!*M$3,IF($C56=$D$4,#REF!*M$4,IF($C56=$D$5,#REF!*M$5,0))))</f>
        <v>0</v>
      </c>
      <c r="N56" s="179">
        <f>IF($C56=$D$2,#REF!*N$2,IF($C56=$D$3,#REF!*N$3,IF($C56=$D$4,#REF!*N$4,IF($C56=$D$5,#REF!*N$5,0))))</f>
        <v>0</v>
      </c>
      <c r="O56" s="179">
        <f>IF($C56=$D$2,#REF!*O$2,IF($C56=$D$3,#REF!*O$3,IF($C56=$D$4,#REF!*O$4,IF($C56=$D$5,#REF!*O$5,0))))</f>
        <v>0</v>
      </c>
      <c r="P56" s="179">
        <f>IF($C56=$D$2,#REF!*P$2,IF($C56=$D$3,#REF!*P$3,IF($C56=$D$4,#REF!*P$4,IF($C56=$D$5,#REF!*P$5,0))))</f>
        <v>0</v>
      </c>
      <c r="Q56" s="179">
        <f>IF($C56=$D$2,#REF!*Q$2,IF($C56=$D$3,#REF!*Q$3,IF($C56=$D$4,#REF!*Q$4,IF($C56=$D$5,#REF!*Q$5,0))))</f>
        <v>0</v>
      </c>
      <c r="R56" s="179">
        <f>IF($C56=$D$2,#REF!*R$2,IF($C56=$D$3,#REF!*R$3,IF($C56=$D$4,#REF!*R$4,IF($C56=$D$5,#REF!*R$5,0))))</f>
        <v>0</v>
      </c>
      <c r="S56" s="179">
        <f>IF($C56=$D$2,#REF!*S$2,IF($C56=$D$3,#REF!*S$3,IF($C56=$D$4,#REF!*S$4,IF($C56=$D$5,#REF!*S$5,0))))</f>
        <v>0</v>
      </c>
      <c r="T56" s="179">
        <f>IF($C56=$D$2,#REF!*T$2,IF($C56=$D$3,#REF!*T$3,IF($C56=$D$4,#REF!*T$4,IF($C56=$D$5,#REF!*T$5,0))))</f>
        <v>0</v>
      </c>
      <c r="U56" s="179">
        <f>IF($C56=$D$2,#REF!*U$2,IF($C56=$D$3,#REF!*U$3,IF($C56=$D$4,#REF!*U$4,IF($C56=$D$5,#REF!*U$5,0))))</f>
        <v>0</v>
      </c>
      <c r="V56" s="179">
        <f>IF($C56=$D$2,#REF!*V$2,IF($C56=$D$3,#REF!*V$3,IF($C56=$D$4,#REF!*V$4,IF($C56=$D$5,#REF!*V$5,0))))</f>
        <v>0</v>
      </c>
      <c r="W56" s="179">
        <f>IF($C56=$D$2,#REF!*W$2,IF($C56=$D$3,#REF!*W$3,IF($C56=$D$4,#REF!*W$4,IF($C56=$D$5,#REF!*W$5,0))))</f>
        <v>0</v>
      </c>
      <c r="X56" s="179">
        <f>IF($C56=$D$2,#REF!*X$2,IF($C56=$D$3,#REF!*X$3,IF($C56=$D$4,#REF!*X$4,IF($C56=$D$5,#REF!*X$5,0))))</f>
        <v>0</v>
      </c>
      <c r="Y56" s="179">
        <f>IF($C56=$D$2,#REF!*Y$2,IF($C56=$D$3,#REF!*Y$3,IF($C56=$D$4,#REF!*Y$4,IF($C56=$D$5,#REF!*Y$5,0))))</f>
        <v>0</v>
      </c>
      <c r="Z56" s="179">
        <f>IF($C56=$D$2,#REF!*Z$2,IF($C56=$D$3,#REF!*Z$3,IF($C56=$D$4,#REF!*Z$4,IF($C56=$D$5,#REF!*Z$5,0))))</f>
        <v>0</v>
      </c>
      <c r="AA56" s="179">
        <f>IF($C56=$D$2,#REF!*AA$2,IF($C56=$D$3,#REF!*AA$3,IF($C56=$D$4,#REF!*AA$4,IF($C56=$D$5,#REF!*AA$5,0))))</f>
        <v>0</v>
      </c>
      <c r="AB56" s="179">
        <f>IF($C56=$D$2,#REF!*AB$2,IF($C56=$D$3,#REF!*AB$3,IF($C56=$D$4,#REF!*AB$4,IF($C56=$D$5,#REF!*AB$5,0))))</f>
        <v>0</v>
      </c>
      <c r="AC56" s="179">
        <f>IF($C56=$D$2,#REF!*AC$2,IF($C56=$D$3,#REF!*AC$3,IF($C56=$D$4,#REF!*AC$4,IF($C56=$D$5,#REF!*AC$5,0))))</f>
        <v>0</v>
      </c>
      <c r="AD56" s="179">
        <f>IF($C56=$D$2,#REF!*AD$2,IF($C56=$D$3,#REF!*AD$3,IF($C56=$D$4,#REF!*AD$4,IF($C56=$D$5,#REF!*AD$5,0))))</f>
        <v>0</v>
      </c>
      <c r="AE56" s="179">
        <f>IF($C56=$D$2,#REF!*AE$2,IF($C56=$D$3,#REF!*AE$3,IF($C56=$D$4,#REF!*AE$4,IF($C56=$D$5,#REF!*AE$5,0))))</f>
        <v>0</v>
      </c>
      <c r="AF56" s="179">
        <f>IF($C56=$D$2,#REF!*AF$2,IF($C56=$D$3,#REF!*AF$3,IF($C56=$D$4,#REF!*AF$4,IF($C56=$D$5,#REF!*AF$5,0))))</f>
        <v>0</v>
      </c>
      <c r="AG56" s="179">
        <f>IF($C56=$D$2,#REF!*AG$2,IF($C56=$D$3,#REF!*AG$3,IF($C56=$D$4,#REF!*AG$4,IF($C56=$D$5,#REF!*AG$5,0))))</f>
        <v>0</v>
      </c>
      <c r="AH56" s="179">
        <f>IF($C56=$D$2,#REF!*AH$2,IF($C56=$D$3,#REF!*AH$3,IF($C56=$D$4,#REF!*AH$4,IF($C56=$D$5,#REF!*AH$5,0))))</f>
        <v>0</v>
      </c>
      <c r="AI56" s="179">
        <f>IF($C56=$D$2,#REF!*AI$2,IF($C56=$D$3,#REF!*AI$3,IF($C56=$D$4,#REF!*AI$4,IF($C56=$D$5,#REF!*AI$5,0))))</f>
        <v>0</v>
      </c>
      <c r="AJ56" s="179">
        <f>IF($C56=$D$2,#REF!*AJ$2,IF($C56=$D$3,#REF!*AJ$3,IF($C56=$D$4,#REF!*AJ$4,IF($C56=$D$5,#REF!*AJ$5,0))))</f>
        <v>0</v>
      </c>
      <c r="AK56" s="179">
        <f>IF($C56=$D$2,#REF!*AK$2,IF($C56=$D$3,#REF!*AK$3,IF($C56=$D$4,#REF!*AK$4,IF($C56=$D$5,#REF!*AK$5,0))))</f>
        <v>0</v>
      </c>
      <c r="AL56" s="179">
        <f>IF($C56=$D$2,#REF!*AL$2,IF($C56=$D$3,#REF!*AL$3,IF($C56=$D$4,#REF!*AL$4,IF($C56=$D$5,#REF!*AL$5,0))))</f>
        <v>0</v>
      </c>
      <c r="AM56" s="179">
        <f>IF($C56=$D$2,#REF!*AM$2,IF($C56=$D$3,#REF!*AM$3,IF($C56=$D$4,#REF!*AM$4,IF($C56=$D$5,#REF!*AM$5,0))))</f>
        <v>0</v>
      </c>
    </row>
    <row r="57" spans="1:39">
      <c r="A57" s="141"/>
      <c r="B57" s="165"/>
      <c r="C57" s="165"/>
      <c r="D57" s="178">
        <f t="shared" si="0"/>
        <v>0</v>
      </c>
      <c r="E57" s="179">
        <f>IF($C57=$D$2,#REF!*E$2,IF($C57=$D$3,#REF!*E$3,IF($C57=$D$4,#REF!*E$4,IF($C57=$D$5,#REF!*E$5,0))))</f>
        <v>0</v>
      </c>
      <c r="F57" s="179">
        <f>IF($C57=$D$2,#REF!*F$2,IF($C57=$D$3,#REF!*F$3,IF($C57=$D$4,#REF!*F$4,IF($C57=$D$5,#REF!*F$5,0))))</f>
        <v>0</v>
      </c>
      <c r="G57" s="179">
        <f>IF($C57=$D$2,#REF!*G$2,IF($C57=$D$3,#REF!*G$3,IF($C57=$D$4,#REF!*G$4,IF($C57=$D$5,#REF!*G$5,0))))</f>
        <v>0</v>
      </c>
      <c r="H57" s="179">
        <f>IF($C57=$D$2,#REF!*H$2,IF($C57=$D$3,#REF!*H$3,IF($C57=$D$4,#REF!*H$4,IF($C57=$D$5,#REF!*H$5,0))))</f>
        <v>0</v>
      </c>
      <c r="I57" s="179">
        <f>IF($C57=$D$2,#REF!*I$2,IF($C57=$D$3,#REF!*I$3,IF($C57=$D$4,#REF!*I$4,IF($C57=$D$5,#REF!*I$5,0))))</f>
        <v>0</v>
      </c>
      <c r="J57" s="179">
        <f>IF($C57=$D$2,#REF!*J$2,IF($C57=$D$3,#REF!*J$3,IF($C57=$D$4,#REF!*J$4,IF($C57=$D$5,#REF!*J$5,0))))</f>
        <v>0</v>
      </c>
      <c r="K57" s="179">
        <f>IF($C57=$D$2,#REF!*K$2,IF($C57=$D$3,#REF!*K$3,IF($C57=$D$4,#REF!*K$4,IF($C57=$D$5,#REF!*K$5,0))))</f>
        <v>0</v>
      </c>
      <c r="L57" s="179">
        <f>IF($C57=$D$2,#REF!*L$2,IF($C57=$D$3,#REF!*L$3,IF($C57=$D$4,#REF!*L$4,IF($C57=$D$5,#REF!*L$5,0))))</f>
        <v>0</v>
      </c>
      <c r="M57" s="179">
        <f>IF($C57=$D$2,#REF!*M$2,IF($C57=$D$3,#REF!*M$3,IF($C57=$D$4,#REF!*M$4,IF($C57=$D$5,#REF!*M$5,0))))</f>
        <v>0</v>
      </c>
      <c r="N57" s="179">
        <f>IF($C57=$D$2,#REF!*N$2,IF($C57=$D$3,#REF!*N$3,IF($C57=$D$4,#REF!*N$4,IF($C57=$D$5,#REF!*N$5,0))))</f>
        <v>0</v>
      </c>
      <c r="O57" s="179">
        <f>IF($C57=$D$2,#REF!*O$2,IF($C57=$D$3,#REF!*O$3,IF($C57=$D$4,#REF!*O$4,IF($C57=$D$5,#REF!*O$5,0))))</f>
        <v>0</v>
      </c>
      <c r="P57" s="179">
        <f>IF($C57=$D$2,#REF!*P$2,IF($C57=$D$3,#REF!*P$3,IF($C57=$D$4,#REF!*P$4,IF($C57=$D$5,#REF!*P$5,0))))</f>
        <v>0</v>
      </c>
      <c r="Q57" s="179">
        <f>IF($C57=$D$2,#REF!*Q$2,IF($C57=$D$3,#REF!*Q$3,IF($C57=$D$4,#REF!*Q$4,IF($C57=$D$5,#REF!*Q$5,0))))</f>
        <v>0</v>
      </c>
      <c r="R57" s="179">
        <f>IF($C57=$D$2,#REF!*R$2,IF($C57=$D$3,#REF!*R$3,IF($C57=$D$4,#REF!*R$4,IF($C57=$D$5,#REF!*R$5,0))))</f>
        <v>0</v>
      </c>
      <c r="S57" s="179">
        <f>IF($C57=$D$2,#REF!*S$2,IF($C57=$D$3,#REF!*S$3,IF($C57=$D$4,#REF!*S$4,IF($C57=$D$5,#REF!*S$5,0))))</f>
        <v>0</v>
      </c>
      <c r="T57" s="179">
        <f>IF($C57=$D$2,#REF!*T$2,IF($C57=$D$3,#REF!*T$3,IF($C57=$D$4,#REF!*T$4,IF($C57=$D$5,#REF!*T$5,0))))</f>
        <v>0</v>
      </c>
      <c r="U57" s="179">
        <f>IF($C57=$D$2,#REF!*U$2,IF($C57=$D$3,#REF!*U$3,IF($C57=$D$4,#REF!*U$4,IF($C57=$D$5,#REF!*U$5,0))))</f>
        <v>0</v>
      </c>
      <c r="V57" s="179">
        <f>IF($C57=$D$2,#REF!*V$2,IF($C57=$D$3,#REF!*V$3,IF($C57=$D$4,#REF!*V$4,IF($C57=$D$5,#REF!*V$5,0))))</f>
        <v>0</v>
      </c>
      <c r="W57" s="179">
        <f>IF($C57=$D$2,#REF!*W$2,IF($C57=$D$3,#REF!*W$3,IF($C57=$D$4,#REF!*W$4,IF($C57=$D$5,#REF!*W$5,0))))</f>
        <v>0</v>
      </c>
      <c r="X57" s="179">
        <f>IF($C57=$D$2,#REF!*X$2,IF($C57=$D$3,#REF!*X$3,IF($C57=$D$4,#REF!*X$4,IF($C57=$D$5,#REF!*X$5,0))))</f>
        <v>0</v>
      </c>
      <c r="Y57" s="179">
        <f>IF($C57=$D$2,#REF!*Y$2,IF($C57=$D$3,#REF!*Y$3,IF($C57=$D$4,#REF!*Y$4,IF($C57=$D$5,#REF!*Y$5,0))))</f>
        <v>0</v>
      </c>
      <c r="Z57" s="179">
        <f>IF($C57=$D$2,#REF!*Z$2,IF($C57=$D$3,#REF!*Z$3,IF($C57=$D$4,#REF!*Z$4,IF($C57=$D$5,#REF!*Z$5,0))))</f>
        <v>0</v>
      </c>
      <c r="AA57" s="179">
        <f>IF($C57=$D$2,#REF!*AA$2,IF($C57=$D$3,#REF!*AA$3,IF($C57=$D$4,#REF!*AA$4,IF($C57=$D$5,#REF!*AA$5,0))))</f>
        <v>0</v>
      </c>
      <c r="AB57" s="179">
        <f>IF($C57=$D$2,#REF!*AB$2,IF($C57=$D$3,#REF!*AB$3,IF($C57=$D$4,#REF!*AB$4,IF($C57=$D$5,#REF!*AB$5,0))))</f>
        <v>0</v>
      </c>
      <c r="AC57" s="179">
        <f>IF($C57=$D$2,#REF!*AC$2,IF($C57=$D$3,#REF!*AC$3,IF($C57=$D$4,#REF!*AC$4,IF($C57=$D$5,#REF!*AC$5,0))))</f>
        <v>0</v>
      </c>
      <c r="AD57" s="179">
        <f>IF($C57=$D$2,#REF!*AD$2,IF($C57=$D$3,#REF!*AD$3,IF($C57=$D$4,#REF!*AD$4,IF($C57=$D$5,#REF!*AD$5,0))))</f>
        <v>0</v>
      </c>
      <c r="AE57" s="179">
        <f>IF($C57=$D$2,#REF!*AE$2,IF($C57=$D$3,#REF!*AE$3,IF($C57=$D$4,#REF!*AE$4,IF($C57=$D$5,#REF!*AE$5,0))))</f>
        <v>0</v>
      </c>
      <c r="AF57" s="179">
        <f>IF($C57=$D$2,#REF!*AF$2,IF($C57=$D$3,#REF!*AF$3,IF($C57=$D$4,#REF!*AF$4,IF($C57=$D$5,#REF!*AF$5,0))))</f>
        <v>0</v>
      </c>
      <c r="AG57" s="179">
        <f>IF($C57=$D$2,#REF!*AG$2,IF($C57=$D$3,#REF!*AG$3,IF($C57=$D$4,#REF!*AG$4,IF($C57=$D$5,#REF!*AG$5,0))))</f>
        <v>0</v>
      </c>
      <c r="AH57" s="179">
        <f>IF($C57=$D$2,#REF!*AH$2,IF($C57=$D$3,#REF!*AH$3,IF($C57=$D$4,#REF!*AH$4,IF($C57=$D$5,#REF!*AH$5,0))))</f>
        <v>0</v>
      </c>
      <c r="AI57" s="179">
        <f>IF($C57=$D$2,#REF!*AI$2,IF($C57=$D$3,#REF!*AI$3,IF($C57=$D$4,#REF!*AI$4,IF($C57=$D$5,#REF!*AI$5,0))))</f>
        <v>0</v>
      </c>
      <c r="AJ57" s="179">
        <f>IF($C57=$D$2,#REF!*AJ$2,IF($C57=$D$3,#REF!*AJ$3,IF($C57=$D$4,#REF!*AJ$4,IF($C57=$D$5,#REF!*AJ$5,0))))</f>
        <v>0</v>
      </c>
      <c r="AK57" s="179">
        <f>IF($C57=$D$2,#REF!*AK$2,IF($C57=$D$3,#REF!*AK$3,IF($C57=$D$4,#REF!*AK$4,IF($C57=$D$5,#REF!*AK$5,0))))</f>
        <v>0</v>
      </c>
      <c r="AL57" s="179">
        <f>IF($C57=$D$2,#REF!*AL$2,IF($C57=$D$3,#REF!*AL$3,IF($C57=$D$4,#REF!*AL$4,IF($C57=$D$5,#REF!*AL$5,0))))</f>
        <v>0</v>
      </c>
      <c r="AM57" s="179">
        <f>IF($C57=$D$2,#REF!*AM$2,IF($C57=$D$3,#REF!*AM$3,IF($C57=$D$4,#REF!*AM$4,IF($C57=$D$5,#REF!*AM$5,0))))</f>
        <v>0</v>
      </c>
    </row>
    <row r="58" spans="1:39">
      <c r="A58" s="141"/>
      <c r="B58" s="165"/>
      <c r="C58" s="165"/>
      <c r="D58" s="178">
        <f t="shared" si="0"/>
        <v>0</v>
      </c>
      <c r="E58" s="179">
        <f>IF($C58=$D$2,#REF!*E$2,IF($C58=$D$3,#REF!*E$3,IF($C58=$D$4,#REF!*E$4,IF($C58=$D$5,#REF!*E$5,0))))</f>
        <v>0</v>
      </c>
      <c r="F58" s="179">
        <f>IF($C58=$D$2,#REF!*F$2,IF($C58=$D$3,#REF!*F$3,IF($C58=$D$4,#REF!*F$4,IF($C58=$D$5,#REF!*F$5,0))))</f>
        <v>0</v>
      </c>
      <c r="G58" s="179">
        <f>IF($C58=$D$2,#REF!*G$2,IF($C58=$D$3,#REF!*G$3,IF($C58=$D$4,#REF!*G$4,IF($C58=$D$5,#REF!*G$5,0))))</f>
        <v>0</v>
      </c>
      <c r="H58" s="179">
        <f>IF($C58=$D$2,#REF!*H$2,IF($C58=$D$3,#REF!*H$3,IF($C58=$D$4,#REF!*H$4,IF($C58=$D$5,#REF!*H$5,0))))</f>
        <v>0</v>
      </c>
      <c r="I58" s="179">
        <f>IF($C58=$D$2,#REF!*I$2,IF($C58=$D$3,#REF!*I$3,IF($C58=$D$4,#REF!*I$4,IF($C58=$D$5,#REF!*I$5,0))))</f>
        <v>0</v>
      </c>
      <c r="J58" s="179">
        <f>IF($C58=$D$2,#REF!*J$2,IF($C58=$D$3,#REF!*J$3,IF($C58=$D$4,#REF!*J$4,IF($C58=$D$5,#REF!*J$5,0))))</f>
        <v>0</v>
      </c>
      <c r="K58" s="179">
        <f>IF($C58=$D$2,#REF!*K$2,IF($C58=$D$3,#REF!*K$3,IF($C58=$D$4,#REF!*K$4,IF($C58=$D$5,#REF!*K$5,0))))</f>
        <v>0</v>
      </c>
      <c r="L58" s="179">
        <f>IF($C58=$D$2,#REF!*L$2,IF($C58=$D$3,#REF!*L$3,IF($C58=$D$4,#REF!*L$4,IF($C58=$D$5,#REF!*L$5,0))))</f>
        <v>0</v>
      </c>
      <c r="M58" s="179">
        <f>IF($C58=$D$2,#REF!*M$2,IF($C58=$D$3,#REF!*M$3,IF($C58=$D$4,#REF!*M$4,IF($C58=$D$5,#REF!*M$5,0))))</f>
        <v>0</v>
      </c>
      <c r="N58" s="179">
        <f>IF($C58=$D$2,#REF!*N$2,IF($C58=$D$3,#REF!*N$3,IF($C58=$D$4,#REF!*N$4,IF($C58=$D$5,#REF!*N$5,0))))</f>
        <v>0</v>
      </c>
      <c r="O58" s="179">
        <f>IF($C58=$D$2,#REF!*O$2,IF($C58=$D$3,#REF!*O$3,IF($C58=$D$4,#REF!*O$4,IF($C58=$D$5,#REF!*O$5,0))))</f>
        <v>0</v>
      </c>
      <c r="P58" s="179">
        <f>IF($C58=$D$2,#REF!*P$2,IF($C58=$D$3,#REF!*P$3,IF($C58=$D$4,#REF!*P$4,IF($C58=$D$5,#REF!*P$5,0))))</f>
        <v>0</v>
      </c>
      <c r="Q58" s="179">
        <f>IF($C58=$D$2,#REF!*Q$2,IF($C58=$D$3,#REF!*Q$3,IF($C58=$D$4,#REF!*Q$4,IF($C58=$D$5,#REF!*Q$5,0))))</f>
        <v>0</v>
      </c>
      <c r="R58" s="179">
        <f>IF($C58=$D$2,#REF!*R$2,IF($C58=$D$3,#REF!*R$3,IF($C58=$D$4,#REF!*R$4,IF($C58=$D$5,#REF!*R$5,0))))</f>
        <v>0</v>
      </c>
      <c r="S58" s="179">
        <f>IF($C58=$D$2,#REF!*S$2,IF($C58=$D$3,#REF!*S$3,IF($C58=$D$4,#REF!*S$4,IF($C58=$D$5,#REF!*S$5,0))))</f>
        <v>0</v>
      </c>
      <c r="T58" s="179">
        <f>IF($C58=$D$2,#REF!*T$2,IF($C58=$D$3,#REF!*T$3,IF($C58=$D$4,#REF!*T$4,IF($C58=$D$5,#REF!*T$5,0))))</f>
        <v>0</v>
      </c>
      <c r="U58" s="179">
        <f>IF($C58=$D$2,#REF!*U$2,IF($C58=$D$3,#REF!*U$3,IF($C58=$D$4,#REF!*U$4,IF($C58=$D$5,#REF!*U$5,0))))</f>
        <v>0</v>
      </c>
      <c r="V58" s="179">
        <f>IF($C58=$D$2,#REF!*V$2,IF($C58=$D$3,#REF!*V$3,IF($C58=$D$4,#REF!*V$4,IF($C58=$D$5,#REF!*V$5,0))))</f>
        <v>0</v>
      </c>
      <c r="W58" s="179">
        <f>IF($C58=$D$2,#REF!*W$2,IF($C58=$D$3,#REF!*W$3,IF($C58=$D$4,#REF!*W$4,IF($C58=$D$5,#REF!*W$5,0))))</f>
        <v>0</v>
      </c>
      <c r="X58" s="179">
        <f>IF($C58=$D$2,#REF!*X$2,IF($C58=$D$3,#REF!*X$3,IF($C58=$D$4,#REF!*X$4,IF($C58=$D$5,#REF!*X$5,0))))</f>
        <v>0</v>
      </c>
      <c r="Y58" s="179">
        <f>IF($C58=$D$2,#REF!*Y$2,IF($C58=$D$3,#REF!*Y$3,IF($C58=$D$4,#REF!*Y$4,IF($C58=$D$5,#REF!*Y$5,0))))</f>
        <v>0</v>
      </c>
      <c r="Z58" s="179">
        <f>IF($C58=$D$2,#REF!*Z$2,IF($C58=$D$3,#REF!*Z$3,IF($C58=$D$4,#REF!*Z$4,IF($C58=$D$5,#REF!*Z$5,0))))</f>
        <v>0</v>
      </c>
      <c r="AA58" s="179">
        <f>IF($C58=$D$2,#REF!*AA$2,IF($C58=$D$3,#REF!*AA$3,IF($C58=$D$4,#REF!*AA$4,IF($C58=$D$5,#REF!*AA$5,0))))</f>
        <v>0</v>
      </c>
      <c r="AB58" s="179">
        <f>IF($C58=$D$2,#REF!*AB$2,IF($C58=$D$3,#REF!*AB$3,IF($C58=$D$4,#REF!*AB$4,IF($C58=$D$5,#REF!*AB$5,0))))</f>
        <v>0</v>
      </c>
      <c r="AC58" s="179">
        <f>IF($C58=$D$2,#REF!*AC$2,IF($C58=$D$3,#REF!*AC$3,IF($C58=$D$4,#REF!*AC$4,IF($C58=$D$5,#REF!*AC$5,0))))</f>
        <v>0</v>
      </c>
      <c r="AD58" s="179">
        <f>IF($C58=$D$2,#REF!*AD$2,IF($C58=$D$3,#REF!*AD$3,IF($C58=$D$4,#REF!*AD$4,IF($C58=$D$5,#REF!*AD$5,0))))</f>
        <v>0</v>
      </c>
      <c r="AE58" s="179">
        <f>IF($C58=$D$2,#REF!*AE$2,IF($C58=$D$3,#REF!*AE$3,IF($C58=$D$4,#REF!*AE$4,IF($C58=$D$5,#REF!*AE$5,0))))</f>
        <v>0</v>
      </c>
      <c r="AF58" s="179">
        <f>IF($C58=$D$2,#REF!*AF$2,IF($C58=$D$3,#REF!*AF$3,IF($C58=$D$4,#REF!*AF$4,IF($C58=$D$5,#REF!*AF$5,0))))</f>
        <v>0</v>
      </c>
      <c r="AG58" s="179">
        <f>IF($C58=$D$2,#REF!*AG$2,IF($C58=$D$3,#REF!*AG$3,IF($C58=$D$4,#REF!*AG$4,IF($C58=$D$5,#REF!*AG$5,0))))</f>
        <v>0</v>
      </c>
      <c r="AH58" s="179">
        <f>IF($C58=$D$2,#REF!*AH$2,IF($C58=$D$3,#REF!*AH$3,IF($C58=$D$4,#REF!*AH$4,IF($C58=$D$5,#REF!*AH$5,0))))</f>
        <v>0</v>
      </c>
      <c r="AI58" s="179">
        <f>IF($C58=$D$2,#REF!*AI$2,IF($C58=$D$3,#REF!*AI$3,IF($C58=$D$4,#REF!*AI$4,IF($C58=$D$5,#REF!*AI$5,0))))</f>
        <v>0</v>
      </c>
      <c r="AJ58" s="179">
        <f>IF($C58=$D$2,#REF!*AJ$2,IF($C58=$D$3,#REF!*AJ$3,IF($C58=$D$4,#REF!*AJ$4,IF($C58=$D$5,#REF!*AJ$5,0))))</f>
        <v>0</v>
      </c>
      <c r="AK58" s="179">
        <f>IF($C58=$D$2,#REF!*AK$2,IF($C58=$D$3,#REF!*AK$3,IF($C58=$D$4,#REF!*AK$4,IF($C58=$D$5,#REF!*AK$5,0))))</f>
        <v>0</v>
      </c>
      <c r="AL58" s="179">
        <f>IF($C58=$D$2,#REF!*AL$2,IF($C58=$D$3,#REF!*AL$3,IF($C58=$D$4,#REF!*AL$4,IF($C58=$D$5,#REF!*AL$5,0))))</f>
        <v>0</v>
      </c>
      <c r="AM58" s="179">
        <f>IF($C58=$D$2,#REF!*AM$2,IF($C58=$D$3,#REF!*AM$3,IF($C58=$D$4,#REF!*AM$4,IF($C58=$D$5,#REF!*AM$5,0))))</f>
        <v>0</v>
      </c>
    </row>
    <row r="59" spans="1:39">
      <c r="A59" s="141"/>
      <c r="B59" s="165"/>
      <c r="C59" s="165"/>
      <c r="D59" s="178">
        <f t="shared" si="0"/>
        <v>0</v>
      </c>
      <c r="E59" s="179">
        <f>IF($C59=$D$2,#REF!*E$2,IF($C59=$D$3,#REF!*E$3,IF($C59=$D$4,#REF!*E$4,IF($C59=$D$5,#REF!*E$5,0))))</f>
        <v>0</v>
      </c>
      <c r="F59" s="179">
        <f>IF($C59=$D$2,#REF!*F$2,IF($C59=$D$3,#REF!*F$3,IF($C59=$D$4,#REF!*F$4,IF($C59=$D$5,#REF!*F$5,0))))</f>
        <v>0</v>
      </c>
      <c r="G59" s="179">
        <f>IF($C59=$D$2,#REF!*G$2,IF($C59=$D$3,#REF!*G$3,IF($C59=$D$4,#REF!*G$4,IF($C59=$D$5,#REF!*G$5,0))))</f>
        <v>0</v>
      </c>
      <c r="H59" s="179">
        <f>IF($C59=$D$2,#REF!*H$2,IF($C59=$D$3,#REF!*H$3,IF($C59=$D$4,#REF!*H$4,IF($C59=$D$5,#REF!*H$5,0))))</f>
        <v>0</v>
      </c>
      <c r="I59" s="179">
        <f>IF($C59=$D$2,#REF!*I$2,IF($C59=$D$3,#REF!*I$3,IF($C59=$D$4,#REF!*I$4,IF($C59=$D$5,#REF!*I$5,0))))</f>
        <v>0</v>
      </c>
      <c r="J59" s="179">
        <f>IF($C59=$D$2,#REF!*J$2,IF($C59=$D$3,#REF!*J$3,IF($C59=$D$4,#REF!*J$4,IF($C59=$D$5,#REF!*J$5,0))))</f>
        <v>0</v>
      </c>
      <c r="K59" s="179">
        <f>IF($C59=$D$2,#REF!*K$2,IF($C59=$D$3,#REF!*K$3,IF($C59=$D$4,#REF!*K$4,IF($C59=$D$5,#REF!*K$5,0))))</f>
        <v>0</v>
      </c>
      <c r="L59" s="179">
        <f>IF($C59=$D$2,#REF!*L$2,IF($C59=$D$3,#REF!*L$3,IF($C59=$D$4,#REF!*L$4,IF($C59=$D$5,#REF!*L$5,0))))</f>
        <v>0</v>
      </c>
      <c r="M59" s="179">
        <f>IF($C59=$D$2,#REF!*M$2,IF($C59=$D$3,#REF!*M$3,IF($C59=$D$4,#REF!*M$4,IF($C59=$D$5,#REF!*M$5,0))))</f>
        <v>0</v>
      </c>
      <c r="N59" s="179">
        <f>IF($C59=$D$2,#REF!*N$2,IF($C59=$D$3,#REF!*N$3,IF($C59=$D$4,#REF!*N$4,IF($C59=$D$5,#REF!*N$5,0))))</f>
        <v>0</v>
      </c>
      <c r="O59" s="179">
        <f>IF($C59=$D$2,#REF!*O$2,IF($C59=$D$3,#REF!*O$3,IF($C59=$D$4,#REF!*O$4,IF($C59=$D$5,#REF!*O$5,0))))</f>
        <v>0</v>
      </c>
      <c r="P59" s="179">
        <f>IF($C59=$D$2,#REF!*P$2,IF($C59=$D$3,#REF!*P$3,IF($C59=$D$4,#REF!*P$4,IF($C59=$D$5,#REF!*P$5,0))))</f>
        <v>0</v>
      </c>
      <c r="Q59" s="179">
        <f>IF($C59=$D$2,#REF!*Q$2,IF($C59=$D$3,#REF!*Q$3,IF($C59=$D$4,#REF!*Q$4,IF($C59=$D$5,#REF!*Q$5,0))))</f>
        <v>0</v>
      </c>
      <c r="R59" s="179">
        <f>IF($C59=$D$2,#REF!*R$2,IF($C59=$D$3,#REF!*R$3,IF($C59=$D$4,#REF!*R$4,IF($C59=$D$5,#REF!*R$5,0))))</f>
        <v>0</v>
      </c>
      <c r="S59" s="179">
        <f>IF($C59=$D$2,#REF!*S$2,IF($C59=$D$3,#REF!*S$3,IF($C59=$D$4,#REF!*S$4,IF($C59=$D$5,#REF!*S$5,0))))</f>
        <v>0</v>
      </c>
      <c r="T59" s="179">
        <f>IF($C59=$D$2,#REF!*T$2,IF($C59=$D$3,#REF!*T$3,IF($C59=$D$4,#REF!*T$4,IF($C59=$D$5,#REF!*T$5,0))))</f>
        <v>0</v>
      </c>
      <c r="U59" s="179">
        <f>IF($C59=$D$2,#REF!*U$2,IF($C59=$D$3,#REF!*U$3,IF($C59=$D$4,#REF!*U$4,IF($C59=$D$5,#REF!*U$5,0))))</f>
        <v>0</v>
      </c>
      <c r="V59" s="179">
        <f>IF($C59=$D$2,#REF!*V$2,IF($C59=$D$3,#REF!*V$3,IF($C59=$D$4,#REF!*V$4,IF($C59=$D$5,#REF!*V$5,0))))</f>
        <v>0</v>
      </c>
      <c r="W59" s="179">
        <f>IF($C59=$D$2,#REF!*W$2,IF($C59=$D$3,#REF!*W$3,IF($C59=$D$4,#REF!*W$4,IF($C59=$D$5,#REF!*W$5,0))))</f>
        <v>0</v>
      </c>
      <c r="X59" s="179">
        <f>IF($C59=$D$2,#REF!*X$2,IF($C59=$D$3,#REF!*X$3,IF($C59=$D$4,#REF!*X$4,IF($C59=$D$5,#REF!*X$5,0))))</f>
        <v>0</v>
      </c>
      <c r="Y59" s="179">
        <f>IF($C59=$D$2,#REF!*Y$2,IF($C59=$D$3,#REF!*Y$3,IF($C59=$D$4,#REF!*Y$4,IF($C59=$D$5,#REF!*Y$5,0))))</f>
        <v>0</v>
      </c>
      <c r="Z59" s="179">
        <f>IF($C59=$D$2,#REF!*Z$2,IF($C59=$D$3,#REF!*Z$3,IF($C59=$D$4,#REF!*Z$4,IF($C59=$D$5,#REF!*Z$5,0))))</f>
        <v>0</v>
      </c>
      <c r="AA59" s="179">
        <f>IF($C59=$D$2,#REF!*AA$2,IF($C59=$D$3,#REF!*AA$3,IF($C59=$D$4,#REF!*AA$4,IF($C59=$D$5,#REF!*AA$5,0))))</f>
        <v>0</v>
      </c>
      <c r="AB59" s="179">
        <f>IF($C59=$D$2,#REF!*AB$2,IF($C59=$D$3,#REF!*AB$3,IF($C59=$D$4,#REF!*AB$4,IF($C59=$D$5,#REF!*AB$5,0))))</f>
        <v>0</v>
      </c>
      <c r="AC59" s="179">
        <f>IF($C59=$D$2,#REF!*AC$2,IF($C59=$D$3,#REF!*AC$3,IF($C59=$D$4,#REF!*AC$4,IF($C59=$D$5,#REF!*AC$5,0))))</f>
        <v>0</v>
      </c>
      <c r="AD59" s="179">
        <f>IF($C59=$D$2,#REF!*AD$2,IF($C59=$D$3,#REF!*AD$3,IF($C59=$D$4,#REF!*AD$4,IF($C59=$D$5,#REF!*AD$5,0))))</f>
        <v>0</v>
      </c>
      <c r="AE59" s="179">
        <f>IF($C59=$D$2,#REF!*AE$2,IF($C59=$D$3,#REF!*AE$3,IF($C59=$D$4,#REF!*AE$4,IF($C59=$D$5,#REF!*AE$5,0))))</f>
        <v>0</v>
      </c>
      <c r="AF59" s="179">
        <f>IF($C59=$D$2,#REF!*AF$2,IF($C59=$D$3,#REF!*AF$3,IF($C59=$D$4,#REF!*AF$4,IF($C59=$D$5,#REF!*AF$5,0))))</f>
        <v>0</v>
      </c>
      <c r="AG59" s="179">
        <f>IF($C59=$D$2,#REF!*AG$2,IF($C59=$D$3,#REF!*AG$3,IF($C59=$D$4,#REF!*AG$4,IF($C59=$D$5,#REF!*AG$5,0))))</f>
        <v>0</v>
      </c>
      <c r="AH59" s="179">
        <f>IF($C59=$D$2,#REF!*AH$2,IF($C59=$D$3,#REF!*AH$3,IF($C59=$D$4,#REF!*AH$4,IF($C59=$D$5,#REF!*AH$5,0))))</f>
        <v>0</v>
      </c>
      <c r="AI59" s="179">
        <f>IF($C59=$D$2,#REF!*AI$2,IF($C59=$D$3,#REF!*AI$3,IF($C59=$D$4,#REF!*AI$4,IF($C59=$D$5,#REF!*AI$5,0))))</f>
        <v>0</v>
      </c>
      <c r="AJ59" s="179">
        <f>IF($C59=$D$2,#REF!*AJ$2,IF($C59=$D$3,#REF!*AJ$3,IF($C59=$D$4,#REF!*AJ$4,IF($C59=$D$5,#REF!*AJ$5,0))))</f>
        <v>0</v>
      </c>
      <c r="AK59" s="179">
        <f>IF($C59=$D$2,#REF!*AK$2,IF($C59=$D$3,#REF!*AK$3,IF($C59=$D$4,#REF!*AK$4,IF($C59=$D$5,#REF!*AK$5,0))))</f>
        <v>0</v>
      </c>
      <c r="AL59" s="179">
        <f>IF($C59=$D$2,#REF!*AL$2,IF($C59=$D$3,#REF!*AL$3,IF($C59=$D$4,#REF!*AL$4,IF($C59=$D$5,#REF!*AL$5,0))))</f>
        <v>0</v>
      </c>
      <c r="AM59" s="179">
        <f>IF($C59=$D$2,#REF!*AM$2,IF($C59=$D$3,#REF!*AM$3,IF($C59=$D$4,#REF!*AM$4,IF($C59=$D$5,#REF!*AM$5,0))))</f>
        <v>0</v>
      </c>
    </row>
    <row r="60" spans="1:39">
      <c r="A60" s="141"/>
      <c r="B60" s="165"/>
      <c r="C60" s="165"/>
      <c r="D60" s="178">
        <f t="shared" si="0"/>
        <v>0</v>
      </c>
      <c r="E60" s="179">
        <f>IF($C60=$D$2,#REF!*E$2,IF($C60=$D$3,#REF!*E$3,IF($C60=$D$4,#REF!*E$4,IF($C60=$D$5,#REF!*E$5,0))))</f>
        <v>0</v>
      </c>
      <c r="F60" s="179">
        <f>IF($C60=$D$2,#REF!*F$2,IF($C60=$D$3,#REF!*F$3,IF($C60=$D$4,#REF!*F$4,IF($C60=$D$5,#REF!*F$5,0))))</f>
        <v>0</v>
      </c>
      <c r="G60" s="179">
        <f>IF($C60=$D$2,#REF!*G$2,IF($C60=$D$3,#REF!*G$3,IF($C60=$D$4,#REF!*G$4,IF($C60=$D$5,#REF!*G$5,0))))</f>
        <v>0</v>
      </c>
      <c r="H60" s="179">
        <f>IF($C60=$D$2,#REF!*H$2,IF($C60=$D$3,#REF!*H$3,IF($C60=$D$4,#REF!*H$4,IF($C60=$D$5,#REF!*H$5,0))))</f>
        <v>0</v>
      </c>
      <c r="I60" s="179">
        <f>IF($C60=$D$2,#REF!*I$2,IF($C60=$D$3,#REF!*I$3,IF($C60=$D$4,#REF!*I$4,IF($C60=$D$5,#REF!*I$5,0))))</f>
        <v>0</v>
      </c>
      <c r="J60" s="179">
        <f>IF($C60=$D$2,#REF!*J$2,IF($C60=$D$3,#REF!*J$3,IF($C60=$D$4,#REF!*J$4,IF($C60=$D$5,#REF!*J$5,0))))</f>
        <v>0</v>
      </c>
      <c r="K60" s="179">
        <f>IF($C60=$D$2,#REF!*K$2,IF($C60=$D$3,#REF!*K$3,IF($C60=$D$4,#REF!*K$4,IF($C60=$D$5,#REF!*K$5,0))))</f>
        <v>0</v>
      </c>
      <c r="L60" s="179">
        <f>IF($C60=$D$2,#REF!*L$2,IF($C60=$D$3,#REF!*L$3,IF($C60=$D$4,#REF!*L$4,IF($C60=$D$5,#REF!*L$5,0))))</f>
        <v>0</v>
      </c>
      <c r="M60" s="179">
        <f>IF($C60=$D$2,#REF!*M$2,IF($C60=$D$3,#REF!*M$3,IF($C60=$D$4,#REF!*M$4,IF($C60=$D$5,#REF!*M$5,0))))</f>
        <v>0</v>
      </c>
      <c r="N60" s="179">
        <f>IF($C60=$D$2,#REF!*N$2,IF($C60=$D$3,#REF!*N$3,IF($C60=$D$4,#REF!*N$4,IF($C60=$D$5,#REF!*N$5,0))))</f>
        <v>0</v>
      </c>
      <c r="O60" s="179">
        <f>IF($C60=$D$2,#REF!*O$2,IF($C60=$D$3,#REF!*O$3,IF($C60=$D$4,#REF!*O$4,IF($C60=$D$5,#REF!*O$5,0))))</f>
        <v>0</v>
      </c>
      <c r="P60" s="179">
        <f>IF($C60=$D$2,#REF!*P$2,IF($C60=$D$3,#REF!*P$3,IF($C60=$D$4,#REF!*P$4,IF($C60=$D$5,#REF!*P$5,0))))</f>
        <v>0</v>
      </c>
      <c r="Q60" s="179">
        <f>IF($C60=$D$2,#REF!*Q$2,IF($C60=$D$3,#REF!*Q$3,IF($C60=$D$4,#REF!*Q$4,IF($C60=$D$5,#REF!*Q$5,0))))</f>
        <v>0</v>
      </c>
      <c r="R60" s="179">
        <f>IF($C60=$D$2,#REF!*R$2,IF($C60=$D$3,#REF!*R$3,IF($C60=$D$4,#REF!*R$4,IF($C60=$D$5,#REF!*R$5,0))))</f>
        <v>0</v>
      </c>
      <c r="S60" s="179">
        <f>IF($C60=$D$2,#REF!*S$2,IF($C60=$D$3,#REF!*S$3,IF($C60=$D$4,#REF!*S$4,IF($C60=$D$5,#REF!*S$5,0))))</f>
        <v>0</v>
      </c>
      <c r="T60" s="179">
        <f>IF($C60=$D$2,#REF!*T$2,IF($C60=$D$3,#REF!*T$3,IF($C60=$D$4,#REF!*T$4,IF($C60=$D$5,#REF!*T$5,0))))</f>
        <v>0</v>
      </c>
      <c r="U60" s="179">
        <f>IF($C60=$D$2,#REF!*U$2,IF($C60=$D$3,#REF!*U$3,IF($C60=$D$4,#REF!*U$4,IF($C60=$D$5,#REF!*U$5,0))))</f>
        <v>0</v>
      </c>
      <c r="V60" s="179">
        <f>IF($C60=$D$2,#REF!*V$2,IF($C60=$D$3,#REF!*V$3,IF($C60=$D$4,#REF!*V$4,IF($C60=$D$5,#REF!*V$5,0))))</f>
        <v>0</v>
      </c>
      <c r="W60" s="179">
        <f>IF($C60=$D$2,#REF!*W$2,IF($C60=$D$3,#REF!*W$3,IF($C60=$D$4,#REF!*W$4,IF($C60=$D$5,#REF!*W$5,0))))</f>
        <v>0</v>
      </c>
      <c r="X60" s="179">
        <f>IF($C60=$D$2,#REF!*X$2,IF($C60=$D$3,#REF!*X$3,IF($C60=$D$4,#REF!*X$4,IF($C60=$D$5,#REF!*X$5,0))))</f>
        <v>0</v>
      </c>
      <c r="Y60" s="179">
        <f>IF($C60=$D$2,#REF!*Y$2,IF($C60=$D$3,#REF!*Y$3,IF($C60=$D$4,#REF!*Y$4,IF($C60=$D$5,#REF!*Y$5,0))))</f>
        <v>0</v>
      </c>
      <c r="Z60" s="179">
        <f>IF($C60=$D$2,#REF!*Z$2,IF($C60=$D$3,#REF!*Z$3,IF($C60=$D$4,#REF!*Z$4,IF($C60=$D$5,#REF!*Z$5,0))))</f>
        <v>0</v>
      </c>
      <c r="AA60" s="179">
        <f>IF($C60=$D$2,#REF!*AA$2,IF($C60=$D$3,#REF!*AA$3,IF($C60=$D$4,#REF!*AA$4,IF($C60=$D$5,#REF!*AA$5,0))))</f>
        <v>0</v>
      </c>
      <c r="AB60" s="179">
        <f>IF($C60=$D$2,#REF!*AB$2,IF($C60=$D$3,#REF!*AB$3,IF($C60=$D$4,#REF!*AB$4,IF($C60=$D$5,#REF!*AB$5,0))))</f>
        <v>0</v>
      </c>
      <c r="AC60" s="179">
        <f>IF($C60=$D$2,#REF!*AC$2,IF($C60=$D$3,#REF!*AC$3,IF($C60=$D$4,#REF!*AC$4,IF($C60=$D$5,#REF!*AC$5,0))))</f>
        <v>0</v>
      </c>
      <c r="AD60" s="179">
        <f>IF($C60=$D$2,#REF!*AD$2,IF($C60=$D$3,#REF!*AD$3,IF($C60=$D$4,#REF!*AD$4,IF($C60=$D$5,#REF!*AD$5,0))))</f>
        <v>0</v>
      </c>
      <c r="AE60" s="179">
        <f>IF($C60=$D$2,#REF!*AE$2,IF($C60=$D$3,#REF!*AE$3,IF($C60=$D$4,#REF!*AE$4,IF($C60=$D$5,#REF!*AE$5,0))))</f>
        <v>0</v>
      </c>
      <c r="AF60" s="179">
        <f>IF($C60=$D$2,#REF!*AF$2,IF($C60=$D$3,#REF!*AF$3,IF($C60=$D$4,#REF!*AF$4,IF($C60=$D$5,#REF!*AF$5,0))))</f>
        <v>0</v>
      </c>
      <c r="AG60" s="179">
        <f>IF($C60=$D$2,#REF!*AG$2,IF($C60=$D$3,#REF!*AG$3,IF($C60=$D$4,#REF!*AG$4,IF($C60=$D$5,#REF!*AG$5,0))))</f>
        <v>0</v>
      </c>
      <c r="AH60" s="179">
        <f>IF($C60=$D$2,#REF!*AH$2,IF($C60=$D$3,#REF!*AH$3,IF($C60=$D$4,#REF!*AH$4,IF($C60=$D$5,#REF!*AH$5,0))))</f>
        <v>0</v>
      </c>
      <c r="AI60" s="179">
        <f>IF($C60=$D$2,#REF!*AI$2,IF($C60=$D$3,#REF!*AI$3,IF($C60=$D$4,#REF!*AI$4,IF($C60=$D$5,#REF!*AI$5,0))))</f>
        <v>0</v>
      </c>
      <c r="AJ60" s="179">
        <f>IF($C60=$D$2,#REF!*AJ$2,IF($C60=$D$3,#REF!*AJ$3,IF($C60=$D$4,#REF!*AJ$4,IF($C60=$D$5,#REF!*AJ$5,0))))</f>
        <v>0</v>
      </c>
      <c r="AK60" s="179">
        <f>IF($C60=$D$2,#REF!*AK$2,IF($C60=$D$3,#REF!*AK$3,IF($C60=$D$4,#REF!*AK$4,IF($C60=$D$5,#REF!*AK$5,0))))</f>
        <v>0</v>
      </c>
      <c r="AL60" s="179">
        <f>IF($C60=$D$2,#REF!*AL$2,IF($C60=$D$3,#REF!*AL$3,IF($C60=$D$4,#REF!*AL$4,IF($C60=$D$5,#REF!*AL$5,0))))</f>
        <v>0</v>
      </c>
      <c r="AM60" s="179">
        <f>IF($C60=$D$2,#REF!*AM$2,IF($C60=$D$3,#REF!*AM$3,IF($C60=$D$4,#REF!*AM$4,IF($C60=$D$5,#REF!*AM$5,0))))</f>
        <v>0</v>
      </c>
    </row>
    <row r="61" spans="1:39">
      <c r="A61" s="141"/>
      <c r="B61" s="165"/>
      <c r="C61" s="165"/>
      <c r="D61" s="178">
        <f t="shared" si="0"/>
        <v>0</v>
      </c>
      <c r="E61" s="179">
        <f>IF($C61=$D$2,#REF!*E$2,IF($C61=$D$3,#REF!*E$3,IF($C61=$D$4,#REF!*E$4,IF($C61=$D$5,#REF!*E$5,0))))</f>
        <v>0</v>
      </c>
      <c r="F61" s="179">
        <f>IF($C61=$D$2,#REF!*F$2,IF($C61=$D$3,#REF!*F$3,IF($C61=$D$4,#REF!*F$4,IF($C61=$D$5,#REF!*F$5,0))))</f>
        <v>0</v>
      </c>
      <c r="G61" s="179">
        <f>IF($C61=$D$2,#REF!*G$2,IF($C61=$D$3,#REF!*G$3,IF($C61=$D$4,#REF!*G$4,IF($C61=$D$5,#REF!*G$5,0))))</f>
        <v>0</v>
      </c>
      <c r="H61" s="179">
        <f>IF($C61=$D$2,#REF!*H$2,IF($C61=$D$3,#REF!*H$3,IF($C61=$D$4,#REF!*H$4,IF($C61=$D$5,#REF!*H$5,0))))</f>
        <v>0</v>
      </c>
      <c r="I61" s="179">
        <f>IF($C61=$D$2,#REF!*I$2,IF($C61=$D$3,#REF!*I$3,IF($C61=$D$4,#REF!*I$4,IF($C61=$D$5,#REF!*I$5,0))))</f>
        <v>0</v>
      </c>
      <c r="J61" s="179">
        <f>IF($C61=$D$2,#REF!*J$2,IF($C61=$D$3,#REF!*J$3,IF($C61=$D$4,#REF!*J$4,IF($C61=$D$5,#REF!*J$5,0))))</f>
        <v>0</v>
      </c>
      <c r="K61" s="179">
        <f>IF($C61=$D$2,#REF!*K$2,IF($C61=$D$3,#REF!*K$3,IF($C61=$D$4,#REF!*K$4,IF($C61=$D$5,#REF!*K$5,0))))</f>
        <v>0</v>
      </c>
      <c r="L61" s="179">
        <f>IF($C61=$D$2,#REF!*L$2,IF($C61=$D$3,#REF!*L$3,IF($C61=$D$4,#REF!*L$4,IF($C61=$D$5,#REF!*L$5,0))))</f>
        <v>0</v>
      </c>
      <c r="M61" s="179">
        <f>IF($C61=$D$2,#REF!*M$2,IF($C61=$D$3,#REF!*M$3,IF($C61=$D$4,#REF!*M$4,IF($C61=$D$5,#REF!*M$5,0))))</f>
        <v>0</v>
      </c>
      <c r="N61" s="179">
        <f>IF($C61=$D$2,#REF!*N$2,IF($C61=$D$3,#REF!*N$3,IF($C61=$D$4,#REF!*N$4,IF($C61=$D$5,#REF!*N$5,0))))</f>
        <v>0</v>
      </c>
      <c r="O61" s="179">
        <f>IF($C61=$D$2,#REF!*O$2,IF($C61=$D$3,#REF!*O$3,IF($C61=$D$4,#REF!*O$4,IF($C61=$D$5,#REF!*O$5,0))))</f>
        <v>0</v>
      </c>
      <c r="P61" s="179">
        <f>IF($C61=$D$2,#REF!*P$2,IF($C61=$D$3,#REF!*P$3,IF($C61=$D$4,#REF!*P$4,IF($C61=$D$5,#REF!*P$5,0))))</f>
        <v>0</v>
      </c>
      <c r="Q61" s="179">
        <f>IF($C61=$D$2,#REF!*Q$2,IF($C61=$D$3,#REF!*Q$3,IF($C61=$D$4,#REF!*Q$4,IF($C61=$D$5,#REF!*Q$5,0))))</f>
        <v>0</v>
      </c>
      <c r="R61" s="179">
        <f>IF($C61=$D$2,#REF!*R$2,IF($C61=$D$3,#REF!*R$3,IF($C61=$D$4,#REF!*R$4,IF($C61=$D$5,#REF!*R$5,0))))</f>
        <v>0</v>
      </c>
      <c r="S61" s="179">
        <f>IF($C61=$D$2,#REF!*S$2,IF($C61=$D$3,#REF!*S$3,IF($C61=$D$4,#REF!*S$4,IF($C61=$D$5,#REF!*S$5,0))))</f>
        <v>0</v>
      </c>
      <c r="T61" s="179">
        <f>IF($C61=$D$2,#REF!*T$2,IF($C61=$D$3,#REF!*T$3,IF($C61=$D$4,#REF!*T$4,IF($C61=$D$5,#REF!*T$5,0))))</f>
        <v>0</v>
      </c>
      <c r="U61" s="179">
        <f>IF($C61=$D$2,#REF!*U$2,IF($C61=$D$3,#REF!*U$3,IF($C61=$D$4,#REF!*U$4,IF($C61=$D$5,#REF!*U$5,0))))</f>
        <v>0</v>
      </c>
      <c r="V61" s="179">
        <f>IF($C61=$D$2,#REF!*V$2,IF($C61=$D$3,#REF!*V$3,IF($C61=$D$4,#REF!*V$4,IF($C61=$D$5,#REF!*V$5,0))))</f>
        <v>0</v>
      </c>
      <c r="W61" s="179">
        <f>IF($C61=$D$2,#REF!*W$2,IF($C61=$D$3,#REF!*W$3,IF($C61=$D$4,#REF!*W$4,IF($C61=$D$5,#REF!*W$5,0))))</f>
        <v>0</v>
      </c>
      <c r="X61" s="179">
        <f>IF($C61=$D$2,#REF!*X$2,IF($C61=$D$3,#REF!*X$3,IF($C61=$D$4,#REF!*X$4,IF($C61=$D$5,#REF!*X$5,0))))</f>
        <v>0</v>
      </c>
      <c r="Y61" s="179">
        <f>IF($C61=$D$2,#REF!*Y$2,IF($C61=$D$3,#REF!*Y$3,IF($C61=$D$4,#REF!*Y$4,IF($C61=$D$5,#REF!*Y$5,0))))</f>
        <v>0</v>
      </c>
      <c r="Z61" s="179">
        <f>IF($C61=$D$2,#REF!*Z$2,IF($C61=$D$3,#REF!*Z$3,IF($C61=$D$4,#REF!*Z$4,IF($C61=$D$5,#REF!*Z$5,0))))</f>
        <v>0</v>
      </c>
      <c r="AA61" s="179">
        <f>IF($C61=$D$2,#REF!*AA$2,IF($C61=$D$3,#REF!*AA$3,IF($C61=$D$4,#REF!*AA$4,IF($C61=$D$5,#REF!*AA$5,0))))</f>
        <v>0</v>
      </c>
      <c r="AB61" s="179">
        <f>IF($C61=$D$2,#REF!*AB$2,IF($C61=$D$3,#REF!*AB$3,IF($C61=$D$4,#REF!*AB$4,IF($C61=$D$5,#REF!*AB$5,0))))</f>
        <v>0</v>
      </c>
      <c r="AC61" s="179">
        <f>IF($C61=$D$2,#REF!*AC$2,IF($C61=$D$3,#REF!*AC$3,IF($C61=$D$4,#REF!*AC$4,IF($C61=$D$5,#REF!*AC$5,0))))</f>
        <v>0</v>
      </c>
      <c r="AD61" s="179">
        <f>IF($C61=$D$2,#REF!*AD$2,IF($C61=$D$3,#REF!*AD$3,IF($C61=$D$4,#REF!*AD$4,IF($C61=$D$5,#REF!*AD$5,0))))</f>
        <v>0</v>
      </c>
      <c r="AE61" s="179">
        <f>IF($C61=$D$2,#REF!*AE$2,IF($C61=$D$3,#REF!*AE$3,IF($C61=$D$4,#REF!*AE$4,IF($C61=$D$5,#REF!*AE$5,0))))</f>
        <v>0</v>
      </c>
      <c r="AF61" s="179">
        <f>IF($C61=$D$2,#REF!*AF$2,IF($C61=$D$3,#REF!*AF$3,IF($C61=$D$4,#REF!*AF$4,IF($C61=$D$5,#REF!*AF$5,0))))</f>
        <v>0</v>
      </c>
      <c r="AG61" s="179">
        <f>IF($C61=$D$2,#REF!*AG$2,IF($C61=$D$3,#REF!*AG$3,IF($C61=$D$4,#REF!*AG$4,IF($C61=$D$5,#REF!*AG$5,0))))</f>
        <v>0</v>
      </c>
      <c r="AH61" s="179">
        <f>IF($C61=$D$2,#REF!*AH$2,IF($C61=$D$3,#REF!*AH$3,IF($C61=$D$4,#REF!*AH$4,IF($C61=$D$5,#REF!*AH$5,0))))</f>
        <v>0</v>
      </c>
      <c r="AI61" s="179">
        <f>IF($C61=$D$2,#REF!*AI$2,IF($C61=$D$3,#REF!*AI$3,IF($C61=$D$4,#REF!*AI$4,IF($C61=$D$5,#REF!*AI$5,0))))</f>
        <v>0</v>
      </c>
      <c r="AJ61" s="179">
        <f>IF($C61=$D$2,#REF!*AJ$2,IF($C61=$D$3,#REF!*AJ$3,IF($C61=$D$4,#REF!*AJ$4,IF($C61=$D$5,#REF!*AJ$5,0))))</f>
        <v>0</v>
      </c>
      <c r="AK61" s="179">
        <f>IF($C61=$D$2,#REF!*AK$2,IF($C61=$D$3,#REF!*AK$3,IF($C61=$D$4,#REF!*AK$4,IF($C61=$D$5,#REF!*AK$5,0))))</f>
        <v>0</v>
      </c>
      <c r="AL61" s="179">
        <f>IF($C61=$D$2,#REF!*AL$2,IF($C61=$D$3,#REF!*AL$3,IF($C61=$D$4,#REF!*AL$4,IF($C61=$D$5,#REF!*AL$5,0))))</f>
        <v>0</v>
      </c>
      <c r="AM61" s="179">
        <f>IF($C61=$D$2,#REF!*AM$2,IF($C61=$D$3,#REF!*AM$3,IF($C61=$D$4,#REF!*AM$4,IF($C61=$D$5,#REF!*AM$5,0))))</f>
        <v>0</v>
      </c>
    </row>
    <row r="62" spans="1:39">
      <c r="A62" s="141"/>
      <c r="B62" s="165"/>
      <c r="C62" s="165"/>
      <c r="D62" s="178">
        <f t="shared" si="0"/>
        <v>0</v>
      </c>
      <c r="E62" s="179">
        <f>IF($C62=$D$2,#REF!*E$2,IF($C62=$D$3,#REF!*E$3,IF($C62=$D$4,#REF!*E$4,IF($C62=$D$5,#REF!*E$5,0))))</f>
        <v>0</v>
      </c>
      <c r="F62" s="179">
        <f>IF($C62=$D$2,#REF!*F$2,IF($C62=$D$3,#REF!*F$3,IF($C62=$D$4,#REF!*F$4,IF($C62=$D$5,#REF!*F$5,0))))</f>
        <v>0</v>
      </c>
      <c r="G62" s="179">
        <f>IF($C62=$D$2,#REF!*G$2,IF($C62=$D$3,#REF!*G$3,IF($C62=$D$4,#REF!*G$4,IF($C62=$D$5,#REF!*G$5,0))))</f>
        <v>0</v>
      </c>
      <c r="H62" s="179">
        <f>IF($C62=$D$2,#REF!*H$2,IF($C62=$D$3,#REF!*H$3,IF($C62=$D$4,#REF!*H$4,IF($C62=$D$5,#REF!*H$5,0))))</f>
        <v>0</v>
      </c>
      <c r="I62" s="179">
        <f>IF($C62=$D$2,#REF!*I$2,IF($C62=$D$3,#REF!*I$3,IF($C62=$D$4,#REF!*I$4,IF($C62=$D$5,#REF!*I$5,0))))</f>
        <v>0</v>
      </c>
      <c r="J62" s="179">
        <f>IF($C62=$D$2,#REF!*J$2,IF($C62=$D$3,#REF!*J$3,IF($C62=$D$4,#REF!*J$4,IF($C62=$D$5,#REF!*J$5,0))))</f>
        <v>0</v>
      </c>
      <c r="K62" s="179">
        <f>IF($C62=$D$2,#REF!*K$2,IF($C62=$D$3,#REF!*K$3,IF($C62=$D$4,#REF!*K$4,IF($C62=$D$5,#REF!*K$5,0))))</f>
        <v>0</v>
      </c>
      <c r="L62" s="179">
        <f>IF($C62=$D$2,#REF!*L$2,IF($C62=$D$3,#REF!*L$3,IF($C62=$D$4,#REF!*L$4,IF($C62=$D$5,#REF!*L$5,0))))</f>
        <v>0</v>
      </c>
      <c r="M62" s="179">
        <f>IF($C62=$D$2,#REF!*M$2,IF($C62=$D$3,#REF!*M$3,IF($C62=$D$4,#REF!*M$4,IF($C62=$D$5,#REF!*M$5,0))))</f>
        <v>0</v>
      </c>
      <c r="N62" s="179">
        <f>IF($C62=$D$2,#REF!*N$2,IF($C62=$D$3,#REF!*N$3,IF($C62=$D$4,#REF!*N$4,IF($C62=$D$5,#REF!*N$5,0))))</f>
        <v>0</v>
      </c>
      <c r="O62" s="179">
        <f>IF($C62=$D$2,#REF!*O$2,IF($C62=$D$3,#REF!*O$3,IF($C62=$D$4,#REF!*O$4,IF($C62=$D$5,#REF!*O$5,0))))</f>
        <v>0</v>
      </c>
      <c r="P62" s="179">
        <f>IF($C62=$D$2,#REF!*P$2,IF($C62=$D$3,#REF!*P$3,IF($C62=$D$4,#REF!*P$4,IF($C62=$D$5,#REF!*P$5,0))))</f>
        <v>0</v>
      </c>
      <c r="Q62" s="179">
        <f>IF($C62=$D$2,#REF!*Q$2,IF($C62=$D$3,#REF!*Q$3,IF($C62=$D$4,#REF!*Q$4,IF($C62=$D$5,#REF!*Q$5,0))))</f>
        <v>0</v>
      </c>
      <c r="R62" s="179">
        <f>IF($C62=$D$2,#REF!*R$2,IF($C62=$D$3,#REF!*R$3,IF($C62=$D$4,#REF!*R$4,IF($C62=$D$5,#REF!*R$5,0))))</f>
        <v>0</v>
      </c>
      <c r="S62" s="179">
        <f>IF($C62=$D$2,#REF!*S$2,IF($C62=$D$3,#REF!*S$3,IF($C62=$D$4,#REF!*S$4,IF($C62=$D$5,#REF!*S$5,0))))</f>
        <v>0</v>
      </c>
      <c r="T62" s="179">
        <f>IF($C62=$D$2,#REF!*T$2,IF($C62=$D$3,#REF!*T$3,IF($C62=$D$4,#REF!*T$4,IF($C62=$D$5,#REF!*T$5,0))))</f>
        <v>0</v>
      </c>
      <c r="U62" s="179">
        <f>IF($C62=$D$2,#REF!*U$2,IF($C62=$D$3,#REF!*U$3,IF($C62=$D$4,#REF!*U$4,IF($C62=$D$5,#REF!*U$5,0))))</f>
        <v>0</v>
      </c>
      <c r="V62" s="179">
        <f>IF($C62=$D$2,#REF!*V$2,IF($C62=$D$3,#REF!*V$3,IF($C62=$D$4,#REF!*V$4,IF($C62=$D$5,#REF!*V$5,0))))</f>
        <v>0</v>
      </c>
      <c r="W62" s="179">
        <f>IF($C62=$D$2,#REF!*W$2,IF($C62=$D$3,#REF!*W$3,IF($C62=$D$4,#REF!*W$4,IF($C62=$D$5,#REF!*W$5,0))))</f>
        <v>0</v>
      </c>
      <c r="X62" s="179">
        <f>IF($C62=$D$2,#REF!*X$2,IF($C62=$D$3,#REF!*X$3,IF($C62=$D$4,#REF!*X$4,IF($C62=$D$5,#REF!*X$5,0))))</f>
        <v>0</v>
      </c>
      <c r="Y62" s="179">
        <f>IF($C62=$D$2,#REF!*Y$2,IF($C62=$D$3,#REF!*Y$3,IF($C62=$D$4,#REF!*Y$4,IF($C62=$D$5,#REF!*Y$5,0))))</f>
        <v>0</v>
      </c>
      <c r="Z62" s="179">
        <f>IF($C62=$D$2,#REF!*Z$2,IF($C62=$D$3,#REF!*Z$3,IF($C62=$D$4,#REF!*Z$4,IF($C62=$D$5,#REF!*Z$5,0))))</f>
        <v>0</v>
      </c>
      <c r="AA62" s="179">
        <f>IF($C62=$D$2,#REF!*AA$2,IF($C62=$D$3,#REF!*AA$3,IF($C62=$D$4,#REF!*AA$4,IF($C62=$D$5,#REF!*AA$5,0))))</f>
        <v>0</v>
      </c>
      <c r="AB62" s="179">
        <f>IF($C62=$D$2,#REF!*AB$2,IF($C62=$D$3,#REF!*AB$3,IF($C62=$D$4,#REF!*AB$4,IF($C62=$D$5,#REF!*AB$5,0))))</f>
        <v>0</v>
      </c>
      <c r="AC62" s="179">
        <f>IF($C62=$D$2,#REF!*AC$2,IF($C62=$D$3,#REF!*AC$3,IF($C62=$D$4,#REF!*AC$4,IF($C62=$D$5,#REF!*AC$5,0))))</f>
        <v>0</v>
      </c>
      <c r="AD62" s="179">
        <f>IF($C62=$D$2,#REF!*AD$2,IF($C62=$D$3,#REF!*AD$3,IF($C62=$D$4,#REF!*AD$4,IF($C62=$D$5,#REF!*AD$5,0))))</f>
        <v>0</v>
      </c>
      <c r="AE62" s="179">
        <f>IF($C62=$D$2,#REF!*AE$2,IF($C62=$D$3,#REF!*AE$3,IF($C62=$D$4,#REF!*AE$4,IF($C62=$D$5,#REF!*AE$5,0))))</f>
        <v>0</v>
      </c>
      <c r="AF62" s="179">
        <f>IF($C62=$D$2,#REF!*AF$2,IF($C62=$D$3,#REF!*AF$3,IF($C62=$D$4,#REF!*AF$4,IF($C62=$D$5,#REF!*AF$5,0))))</f>
        <v>0</v>
      </c>
      <c r="AG62" s="179">
        <f>IF($C62=$D$2,#REF!*AG$2,IF($C62=$D$3,#REF!*AG$3,IF($C62=$D$4,#REF!*AG$4,IF($C62=$D$5,#REF!*AG$5,0))))</f>
        <v>0</v>
      </c>
      <c r="AH62" s="179">
        <f>IF($C62=$D$2,#REF!*AH$2,IF($C62=$D$3,#REF!*AH$3,IF($C62=$D$4,#REF!*AH$4,IF($C62=$D$5,#REF!*AH$5,0))))</f>
        <v>0</v>
      </c>
      <c r="AI62" s="179">
        <f>IF($C62=$D$2,#REF!*AI$2,IF($C62=$D$3,#REF!*AI$3,IF($C62=$D$4,#REF!*AI$4,IF($C62=$D$5,#REF!*AI$5,0))))</f>
        <v>0</v>
      </c>
      <c r="AJ62" s="179">
        <f>IF($C62=$D$2,#REF!*AJ$2,IF($C62=$D$3,#REF!*AJ$3,IF($C62=$D$4,#REF!*AJ$4,IF($C62=$D$5,#REF!*AJ$5,0))))</f>
        <v>0</v>
      </c>
      <c r="AK62" s="179">
        <f>IF($C62=$D$2,#REF!*AK$2,IF($C62=$D$3,#REF!*AK$3,IF($C62=$D$4,#REF!*AK$4,IF($C62=$D$5,#REF!*AK$5,0))))</f>
        <v>0</v>
      </c>
      <c r="AL62" s="179">
        <f>IF($C62=$D$2,#REF!*AL$2,IF($C62=$D$3,#REF!*AL$3,IF($C62=$D$4,#REF!*AL$4,IF($C62=$D$5,#REF!*AL$5,0))))</f>
        <v>0</v>
      </c>
      <c r="AM62" s="179">
        <f>IF($C62=$D$2,#REF!*AM$2,IF($C62=$D$3,#REF!*AM$3,IF($C62=$D$4,#REF!*AM$4,IF($C62=$D$5,#REF!*AM$5,0))))</f>
        <v>0</v>
      </c>
    </row>
    <row r="63" spans="1:39">
      <c r="A63" s="141"/>
      <c r="B63" s="165"/>
      <c r="C63" s="165"/>
      <c r="D63" s="178">
        <f t="shared" si="0"/>
        <v>0</v>
      </c>
      <c r="E63" s="179">
        <f>IF($C63=$D$2,#REF!*E$2,IF($C63=$D$3,#REF!*E$3,IF($C63=$D$4,#REF!*E$4,IF($C63=$D$5,#REF!*E$5,0))))</f>
        <v>0</v>
      </c>
      <c r="F63" s="179">
        <f>IF($C63=$D$2,#REF!*F$2,IF($C63=$D$3,#REF!*F$3,IF($C63=$D$4,#REF!*F$4,IF($C63=$D$5,#REF!*F$5,0))))</f>
        <v>0</v>
      </c>
      <c r="G63" s="179">
        <f>IF($C63=$D$2,#REF!*G$2,IF($C63=$D$3,#REF!*G$3,IF($C63=$D$4,#REF!*G$4,IF($C63=$D$5,#REF!*G$5,0))))</f>
        <v>0</v>
      </c>
      <c r="H63" s="179">
        <f>IF($C63=$D$2,#REF!*H$2,IF($C63=$D$3,#REF!*H$3,IF($C63=$D$4,#REF!*H$4,IF($C63=$D$5,#REF!*H$5,0))))</f>
        <v>0</v>
      </c>
      <c r="I63" s="179">
        <f>IF($C63=$D$2,#REF!*I$2,IF($C63=$D$3,#REF!*I$3,IF($C63=$D$4,#REF!*I$4,IF($C63=$D$5,#REF!*I$5,0))))</f>
        <v>0</v>
      </c>
      <c r="J63" s="179">
        <f>IF($C63=$D$2,#REF!*J$2,IF($C63=$D$3,#REF!*J$3,IF($C63=$D$4,#REF!*J$4,IF($C63=$D$5,#REF!*J$5,0))))</f>
        <v>0</v>
      </c>
      <c r="K63" s="179">
        <f>IF($C63=$D$2,#REF!*K$2,IF($C63=$D$3,#REF!*K$3,IF($C63=$D$4,#REF!*K$4,IF($C63=$D$5,#REF!*K$5,0))))</f>
        <v>0</v>
      </c>
      <c r="L63" s="179">
        <f>IF($C63=$D$2,#REF!*L$2,IF($C63=$D$3,#REF!*L$3,IF($C63=$D$4,#REF!*L$4,IF($C63=$D$5,#REF!*L$5,0))))</f>
        <v>0</v>
      </c>
      <c r="M63" s="179">
        <f>IF($C63=$D$2,#REF!*M$2,IF($C63=$D$3,#REF!*M$3,IF($C63=$D$4,#REF!*M$4,IF($C63=$D$5,#REF!*M$5,0))))</f>
        <v>0</v>
      </c>
      <c r="N63" s="179">
        <f>IF($C63=$D$2,#REF!*N$2,IF($C63=$D$3,#REF!*N$3,IF($C63=$D$4,#REF!*N$4,IF($C63=$D$5,#REF!*N$5,0))))</f>
        <v>0</v>
      </c>
      <c r="O63" s="179">
        <f>IF($C63=$D$2,#REF!*O$2,IF($C63=$D$3,#REF!*O$3,IF($C63=$D$4,#REF!*O$4,IF($C63=$D$5,#REF!*O$5,0))))</f>
        <v>0</v>
      </c>
      <c r="P63" s="179">
        <f>IF($C63=$D$2,#REF!*P$2,IF($C63=$D$3,#REF!*P$3,IF($C63=$D$4,#REF!*P$4,IF($C63=$D$5,#REF!*P$5,0))))</f>
        <v>0</v>
      </c>
      <c r="Q63" s="179">
        <f>IF($C63=$D$2,#REF!*Q$2,IF($C63=$D$3,#REF!*Q$3,IF($C63=$D$4,#REF!*Q$4,IF($C63=$D$5,#REF!*Q$5,0))))</f>
        <v>0</v>
      </c>
      <c r="R63" s="179">
        <f>IF($C63=$D$2,#REF!*R$2,IF($C63=$D$3,#REF!*R$3,IF($C63=$D$4,#REF!*R$4,IF($C63=$D$5,#REF!*R$5,0))))</f>
        <v>0</v>
      </c>
      <c r="S63" s="179">
        <f>IF($C63=$D$2,#REF!*S$2,IF($C63=$D$3,#REF!*S$3,IF($C63=$D$4,#REF!*S$4,IF($C63=$D$5,#REF!*S$5,0))))</f>
        <v>0</v>
      </c>
      <c r="T63" s="179">
        <f>IF($C63=$D$2,#REF!*T$2,IF($C63=$D$3,#REF!*T$3,IF($C63=$D$4,#REF!*T$4,IF($C63=$D$5,#REF!*T$5,0))))</f>
        <v>0</v>
      </c>
      <c r="U63" s="179">
        <f>IF($C63=$D$2,#REF!*U$2,IF($C63=$D$3,#REF!*U$3,IF($C63=$D$4,#REF!*U$4,IF($C63=$D$5,#REF!*U$5,0))))</f>
        <v>0</v>
      </c>
      <c r="V63" s="179">
        <f>IF($C63=$D$2,#REF!*V$2,IF($C63=$D$3,#REF!*V$3,IF($C63=$D$4,#REF!*V$4,IF($C63=$D$5,#REF!*V$5,0))))</f>
        <v>0</v>
      </c>
      <c r="W63" s="179">
        <f>IF($C63=$D$2,#REF!*W$2,IF($C63=$D$3,#REF!*W$3,IF($C63=$D$4,#REF!*W$4,IF($C63=$D$5,#REF!*W$5,0))))</f>
        <v>0</v>
      </c>
      <c r="X63" s="179">
        <f>IF($C63=$D$2,#REF!*X$2,IF($C63=$D$3,#REF!*X$3,IF($C63=$D$4,#REF!*X$4,IF($C63=$D$5,#REF!*X$5,0))))</f>
        <v>0</v>
      </c>
      <c r="Y63" s="179">
        <f>IF($C63=$D$2,#REF!*Y$2,IF($C63=$D$3,#REF!*Y$3,IF($C63=$D$4,#REF!*Y$4,IF($C63=$D$5,#REF!*Y$5,0))))</f>
        <v>0</v>
      </c>
      <c r="Z63" s="179">
        <f>IF($C63=$D$2,#REF!*Z$2,IF($C63=$D$3,#REF!*Z$3,IF($C63=$D$4,#REF!*Z$4,IF($C63=$D$5,#REF!*Z$5,0))))</f>
        <v>0</v>
      </c>
      <c r="AA63" s="179">
        <f>IF($C63=$D$2,#REF!*AA$2,IF($C63=$D$3,#REF!*AA$3,IF($C63=$D$4,#REF!*AA$4,IF($C63=$D$5,#REF!*AA$5,0))))</f>
        <v>0</v>
      </c>
      <c r="AB63" s="179">
        <f>IF($C63=$D$2,#REF!*AB$2,IF($C63=$D$3,#REF!*AB$3,IF($C63=$D$4,#REF!*AB$4,IF($C63=$D$5,#REF!*AB$5,0))))</f>
        <v>0</v>
      </c>
      <c r="AC63" s="179">
        <f>IF($C63=$D$2,#REF!*AC$2,IF($C63=$D$3,#REF!*AC$3,IF($C63=$D$4,#REF!*AC$4,IF($C63=$D$5,#REF!*AC$5,0))))</f>
        <v>0</v>
      </c>
      <c r="AD63" s="179">
        <f>IF($C63=$D$2,#REF!*AD$2,IF($C63=$D$3,#REF!*AD$3,IF($C63=$D$4,#REF!*AD$4,IF($C63=$D$5,#REF!*AD$5,0))))</f>
        <v>0</v>
      </c>
      <c r="AE63" s="179">
        <f>IF($C63=$D$2,#REF!*AE$2,IF($C63=$D$3,#REF!*AE$3,IF($C63=$D$4,#REF!*AE$4,IF($C63=$D$5,#REF!*AE$5,0))))</f>
        <v>0</v>
      </c>
      <c r="AF63" s="179">
        <f>IF($C63=$D$2,#REF!*AF$2,IF($C63=$D$3,#REF!*AF$3,IF($C63=$D$4,#REF!*AF$4,IF($C63=$D$5,#REF!*AF$5,0))))</f>
        <v>0</v>
      </c>
      <c r="AG63" s="179">
        <f>IF($C63=$D$2,#REF!*AG$2,IF($C63=$D$3,#REF!*AG$3,IF($C63=$D$4,#REF!*AG$4,IF($C63=$D$5,#REF!*AG$5,0))))</f>
        <v>0</v>
      </c>
      <c r="AH63" s="179">
        <f>IF($C63=$D$2,#REF!*AH$2,IF($C63=$D$3,#REF!*AH$3,IF($C63=$D$4,#REF!*AH$4,IF($C63=$D$5,#REF!*AH$5,0))))</f>
        <v>0</v>
      </c>
      <c r="AI63" s="179">
        <f>IF($C63=$D$2,#REF!*AI$2,IF($C63=$D$3,#REF!*AI$3,IF($C63=$D$4,#REF!*AI$4,IF($C63=$D$5,#REF!*AI$5,0))))</f>
        <v>0</v>
      </c>
      <c r="AJ63" s="179">
        <f>IF($C63=$D$2,#REF!*AJ$2,IF($C63=$D$3,#REF!*AJ$3,IF($C63=$D$4,#REF!*AJ$4,IF($C63=$D$5,#REF!*AJ$5,0))))</f>
        <v>0</v>
      </c>
      <c r="AK63" s="179">
        <f>IF($C63=$D$2,#REF!*AK$2,IF($C63=$D$3,#REF!*AK$3,IF($C63=$D$4,#REF!*AK$4,IF($C63=$D$5,#REF!*AK$5,0))))</f>
        <v>0</v>
      </c>
      <c r="AL63" s="179">
        <f>IF($C63=$D$2,#REF!*AL$2,IF($C63=$D$3,#REF!*AL$3,IF($C63=$D$4,#REF!*AL$4,IF($C63=$D$5,#REF!*AL$5,0))))</f>
        <v>0</v>
      </c>
      <c r="AM63" s="179">
        <f>IF($C63=$D$2,#REF!*AM$2,IF($C63=$D$3,#REF!*AM$3,IF($C63=$D$4,#REF!*AM$4,IF($C63=$D$5,#REF!*AM$5,0))))</f>
        <v>0</v>
      </c>
    </row>
    <row r="64" spans="1:39">
      <c r="A64" s="141"/>
      <c r="B64" s="165"/>
      <c r="C64" s="165"/>
      <c r="D64" s="178">
        <f t="shared" si="0"/>
        <v>0</v>
      </c>
      <c r="E64" s="179">
        <f>IF($C64=$D$2,#REF!*E$2,IF($C64=$D$3,#REF!*E$3,IF($C64=$D$4,#REF!*E$4,IF($C64=$D$5,#REF!*E$5,0))))</f>
        <v>0</v>
      </c>
      <c r="F64" s="179">
        <f>IF($C64=$D$2,#REF!*F$2,IF($C64=$D$3,#REF!*F$3,IF($C64=$D$4,#REF!*F$4,IF($C64=$D$5,#REF!*F$5,0))))</f>
        <v>0</v>
      </c>
      <c r="G64" s="179">
        <f>IF($C64=$D$2,#REF!*G$2,IF($C64=$D$3,#REF!*G$3,IF($C64=$D$4,#REF!*G$4,IF($C64=$D$5,#REF!*G$5,0))))</f>
        <v>0</v>
      </c>
      <c r="H64" s="179">
        <f>IF($C64=$D$2,#REF!*H$2,IF($C64=$D$3,#REF!*H$3,IF($C64=$D$4,#REF!*H$4,IF($C64=$D$5,#REF!*H$5,0))))</f>
        <v>0</v>
      </c>
      <c r="I64" s="179">
        <f>IF($C64=$D$2,#REF!*I$2,IF($C64=$D$3,#REF!*I$3,IF($C64=$D$4,#REF!*I$4,IF($C64=$D$5,#REF!*I$5,0))))</f>
        <v>0</v>
      </c>
      <c r="J64" s="179">
        <f>IF($C64=$D$2,#REF!*J$2,IF($C64=$D$3,#REF!*J$3,IF($C64=$D$4,#REF!*J$4,IF($C64=$D$5,#REF!*J$5,0))))</f>
        <v>0</v>
      </c>
      <c r="K64" s="179">
        <f>IF($C64=$D$2,#REF!*K$2,IF($C64=$D$3,#REF!*K$3,IF($C64=$D$4,#REF!*K$4,IF($C64=$D$5,#REF!*K$5,0))))</f>
        <v>0</v>
      </c>
      <c r="L64" s="179">
        <f>IF($C64=$D$2,#REF!*L$2,IF($C64=$D$3,#REF!*L$3,IF($C64=$D$4,#REF!*L$4,IF($C64=$D$5,#REF!*L$5,0))))</f>
        <v>0</v>
      </c>
      <c r="M64" s="179">
        <f>IF($C64=$D$2,#REF!*M$2,IF($C64=$D$3,#REF!*M$3,IF($C64=$D$4,#REF!*M$4,IF($C64=$D$5,#REF!*M$5,0))))</f>
        <v>0</v>
      </c>
      <c r="N64" s="179">
        <f>IF($C64=$D$2,#REF!*N$2,IF($C64=$D$3,#REF!*N$3,IF($C64=$D$4,#REF!*N$4,IF($C64=$D$5,#REF!*N$5,0))))</f>
        <v>0</v>
      </c>
      <c r="O64" s="179">
        <f>IF($C64=$D$2,#REF!*O$2,IF($C64=$D$3,#REF!*O$3,IF($C64=$D$4,#REF!*O$4,IF($C64=$D$5,#REF!*O$5,0))))</f>
        <v>0</v>
      </c>
      <c r="P64" s="179">
        <f>IF($C64=$D$2,#REF!*P$2,IF($C64=$D$3,#REF!*P$3,IF($C64=$D$4,#REF!*P$4,IF($C64=$D$5,#REF!*P$5,0))))</f>
        <v>0</v>
      </c>
      <c r="Q64" s="179">
        <f>IF($C64=$D$2,#REF!*Q$2,IF($C64=$D$3,#REF!*Q$3,IF($C64=$D$4,#REF!*Q$4,IF($C64=$D$5,#REF!*Q$5,0))))</f>
        <v>0</v>
      </c>
      <c r="R64" s="179">
        <f>IF($C64=$D$2,#REF!*R$2,IF($C64=$D$3,#REF!*R$3,IF($C64=$D$4,#REF!*R$4,IF($C64=$D$5,#REF!*R$5,0))))</f>
        <v>0</v>
      </c>
      <c r="S64" s="179">
        <f>IF($C64=$D$2,#REF!*S$2,IF($C64=$D$3,#REF!*S$3,IF($C64=$D$4,#REF!*S$4,IF($C64=$D$5,#REF!*S$5,0))))</f>
        <v>0</v>
      </c>
      <c r="T64" s="179">
        <f>IF($C64=$D$2,#REF!*T$2,IF($C64=$D$3,#REF!*T$3,IF($C64=$D$4,#REF!*T$4,IF($C64=$D$5,#REF!*T$5,0))))</f>
        <v>0</v>
      </c>
      <c r="U64" s="179">
        <f>IF($C64=$D$2,#REF!*U$2,IF($C64=$D$3,#REF!*U$3,IF($C64=$D$4,#REF!*U$4,IF($C64=$D$5,#REF!*U$5,0))))</f>
        <v>0</v>
      </c>
      <c r="V64" s="179">
        <f>IF($C64=$D$2,#REF!*V$2,IF($C64=$D$3,#REF!*V$3,IF($C64=$D$4,#REF!*V$4,IF($C64=$D$5,#REF!*V$5,0))))</f>
        <v>0</v>
      </c>
      <c r="W64" s="179">
        <f>IF($C64=$D$2,#REF!*W$2,IF($C64=$D$3,#REF!*W$3,IF($C64=$D$4,#REF!*W$4,IF($C64=$D$5,#REF!*W$5,0))))</f>
        <v>0</v>
      </c>
      <c r="X64" s="179">
        <f>IF($C64=$D$2,#REF!*X$2,IF($C64=$D$3,#REF!*X$3,IF($C64=$D$4,#REF!*X$4,IF($C64=$D$5,#REF!*X$5,0))))</f>
        <v>0</v>
      </c>
      <c r="Y64" s="179">
        <f>IF($C64=$D$2,#REF!*Y$2,IF($C64=$D$3,#REF!*Y$3,IF($C64=$D$4,#REF!*Y$4,IF($C64=$D$5,#REF!*Y$5,0))))</f>
        <v>0</v>
      </c>
      <c r="Z64" s="179">
        <f>IF($C64=$D$2,#REF!*Z$2,IF($C64=$D$3,#REF!*Z$3,IF($C64=$D$4,#REF!*Z$4,IF($C64=$D$5,#REF!*Z$5,0))))</f>
        <v>0</v>
      </c>
      <c r="AA64" s="179">
        <f>IF($C64=$D$2,#REF!*AA$2,IF($C64=$D$3,#REF!*AA$3,IF($C64=$D$4,#REF!*AA$4,IF($C64=$D$5,#REF!*AA$5,0))))</f>
        <v>0</v>
      </c>
      <c r="AB64" s="179">
        <f>IF($C64=$D$2,#REF!*AB$2,IF($C64=$D$3,#REF!*AB$3,IF($C64=$D$4,#REF!*AB$4,IF($C64=$D$5,#REF!*AB$5,0))))</f>
        <v>0</v>
      </c>
      <c r="AC64" s="179">
        <f>IF($C64=$D$2,#REF!*AC$2,IF($C64=$D$3,#REF!*AC$3,IF($C64=$D$4,#REF!*AC$4,IF($C64=$D$5,#REF!*AC$5,0))))</f>
        <v>0</v>
      </c>
      <c r="AD64" s="179">
        <f>IF($C64=$D$2,#REF!*AD$2,IF($C64=$D$3,#REF!*AD$3,IF($C64=$D$4,#REF!*AD$4,IF($C64=$D$5,#REF!*AD$5,0))))</f>
        <v>0</v>
      </c>
      <c r="AE64" s="179">
        <f>IF($C64=$D$2,#REF!*AE$2,IF($C64=$D$3,#REF!*AE$3,IF($C64=$D$4,#REF!*AE$4,IF($C64=$D$5,#REF!*AE$5,0))))</f>
        <v>0</v>
      </c>
      <c r="AF64" s="179">
        <f>IF($C64=$D$2,#REF!*AF$2,IF($C64=$D$3,#REF!*AF$3,IF($C64=$D$4,#REF!*AF$4,IF($C64=$D$5,#REF!*AF$5,0))))</f>
        <v>0</v>
      </c>
      <c r="AG64" s="179">
        <f>IF($C64=$D$2,#REF!*AG$2,IF($C64=$D$3,#REF!*AG$3,IF($C64=$D$4,#REF!*AG$4,IF($C64=$D$5,#REF!*AG$5,0))))</f>
        <v>0</v>
      </c>
      <c r="AH64" s="179">
        <f>IF($C64=$D$2,#REF!*AH$2,IF($C64=$D$3,#REF!*AH$3,IF($C64=$D$4,#REF!*AH$4,IF($C64=$D$5,#REF!*AH$5,0))))</f>
        <v>0</v>
      </c>
      <c r="AI64" s="179">
        <f>IF($C64=$D$2,#REF!*AI$2,IF($C64=$D$3,#REF!*AI$3,IF($C64=$D$4,#REF!*AI$4,IF($C64=$D$5,#REF!*AI$5,0))))</f>
        <v>0</v>
      </c>
      <c r="AJ64" s="179">
        <f>IF($C64=$D$2,#REF!*AJ$2,IF($C64=$D$3,#REF!*AJ$3,IF($C64=$D$4,#REF!*AJ$4,IF($C64=$D$5,#REF!*AJ$5,0))))</f>
        <v>0</v>
      </c>
      <c r="AK64" s="179">
        <f>IF($C64=$D$2,#REF!*AK$2,IF($C64=$D$3,#REF!*AK$3,IF($C64=$D$4,#REF!*AK$4,IF($C64=$D$5,#REF!*AK$5,0))))</f>
        <v>0</v>
      </c>
      <c r="AL64" s="179">
        <f>IF($C64=$D$2,#REF!*AL$2,IF($C64=$D$3,#REF!*AL$3,IF($C64=$D$4,#REF!*AL$4,IF($C64=$D$5,#REF!*AL$5,0))))</f>
        <v>0</v>
      </c>
      <c r="AM64" s="179">
        <f>IF($C64=$D$2,#REF!*AM$2,IF($C64=$D$3,#REF!*AM$3,IF($C64=$D$4,#REF!*AM$4,IF($C64=$D$5,#REF!*AM$5,0))))</f>
        <v>0</v>
      </c>
    </row>
    <row r="65" spans="1:39">
      <c r="A65" s="141"/>
      <c r="B65" s="165"/>
      <c r="C65" s="165"/>
      <c r="D65" s="178">
        <f t="shared" si="0"/>
        <v>0</v>
      </c>
      <c r="E65" s="179">
        <f>IF($C65=$D$2,#REF!*E$2,IF($C65=$D$3,#REF!*E$3,IF($C65=$D$4,#REF!*E$4,IF($C65=$D$5,#REF!*E$5,0))))</f>
        <v>0</v>
      </c>
      <c r="F65" s="179">
        <f>IF($C65=$D$2,#REF!*F$2,IF($C65=$D$3,#REF!*F$3,IF($C65=$D$4,#REF!*F$4,IF($C65=$D$5,#REF!*F$5,0))))</f>
        <v>0</v>
      </c>
      <c r="G65" s="179">
        <f>IF($C65=$D$2,#REF!*G$2,IF($C65=$D$3,#REF!*G$3,IF($C65=$D$4,#REF!*G$4,IF($C65=$D$5,#REF!*G$5,0))))</f>
        <v>0</v>
      </c>
      <c r="H65" s="179">
        <f>IF($C65=$D$2,#REF!*H$2,IF($C65=$D$3,#REF!*H$3,IF($C65=$D$4,#REF!*H$4,IF($C65=$D$5,#REF!*H$5,0))))</f>
        <v>0</v>
      </c>
      <c r="I65" s="179">
        <f>IF($C65=$D$2,#REF!*I$2,IF($C65=$D$3,#REF!*I$3,IF($C65=$D$4,#REF!*I$4,IF($C65=$D$5,#REF!*I$5,0))))</f>
        <v>0</v>
      </c>
      <c r="J65" s="179">
        <f>IF($C65=$D$2,#REF!*J$2,IF($C65=$D$3,#REF!*J$3,IF($C65=$D$4,#REF!*J$4,IF($C65=$D$5,#REF!*J$5,0))))</f>
        <v>0</v>
      </c>
      <c r="K65" s="179">
        <f>IF($C65=$D$2,#REF!*K$2,IF($C65=$D$3,#REF!*K$3,IF($C65=$D$4,#REF!*K$4,IF($C65=$D$5,#REF!*K$5,0))))</f>
        <v>0</v>
      </c>
      <c r="L65" s="179">
        <f>IF($C65=$D$2,#REF!*L$2,IF($C65=$D$3,#REF!*L$3,IF($C65=$D$4,#REF!*L$4,IF($C65=$D$5,#REF!*L$5,0))))</f>
        <v>0</v>
      </c>
      <c r="M65" s="179">
        <f>IF($C65=$D$2,#REF!*M$2,IF($C65=$D$3,#REF!*M$3,IF($C65=$D$4,#REF!*M$4,IF($C65=$D$5,#REF!*M$5,0))))</f>
        <v>0</v>
      </c>
      <c r="N65" s="179">
        <f>IF($C65=$D$2,#REF!*N$2,IF($C65=$D$3,#REF!*N$3,IF($C65=$D$4,#REF!*N$4,IF($C65=$D$5,#REF!*N$5,0))))</f>
        <v>0</v>
      </c>
      <c r="O65" s="179">
        <f>IF($C65=$D$2,#REF!*O$2,IF($C65=$D$3,#REF!*O$3,IF($C65=$D$4,#REF!*O$4,IF($C65=$D$5,#REF!*O$5,0))))</f>
        <v>0</v>
      </c>
      <c r="P65" s="179">
        <f>IF($C65=$D$2,#REF!*P$2,IF($C65=$D$3,#REF!*P$3,IF($C65=$D$4,#REF!*P$4,IF($C65=$D$5,#REF!*P$5,0))))</f>
        <v>0</v>
      </c>
      <c r="Q65" s="179">
        <f>IF($C65=$D$2,#REF!*Q$2,IF($C65=$D$3,#REF!*Q$3,IF($C65=$D$4,#REF!*Q$4,IF($C65=$D$5,#REF!*Q$5,0))))</f>
        <v>0</v>
      </c>
      <c r="R65" s="179">
        <f>IF($C65=$D$2,#REF!*R$2,IF($C65=$D$3,#REF!*R$3,IF($C65=$D$4,#REF!*R$4,IF($C65=$D$5,#REF!*R$5,0))))</f>
        <v>0</v>
      </c>
      <c r="S65" s="179">
        <f>IF($C65=$D$2,#REF!*S$2,IF($C65=$D$3,#REF!*S$3,IF($C65=$D$4,#REF!*S$4,IF($C65=$D$5,#REF!*S$5,0))))</f>
        <v>0</v>
      </c>
      <c r="T65" s="179">
        <f>IF($C65=$D$2,#REF!*T$2,IF($C65=$D$3,#REF!*T$3,IF($C65=$D$4,#REF!*T$4,IF($C65=$D$5,#REF!*T$5,0))))</f>
        <v>0</v>
      </c>
      <c r="U65" s="179">
        <f>IF($C65=$D$2,#REF!*U$2,IF($C65=$D$3,#REF!*U$3,IF($C65=$D$4,#REF!*U$4,IF($C65=$D$5,#REF!*U$5,0))))</f>
        <v>0</v>
      </c>
      <c r="V65" s="179">
        <f>IF($C65=$D$2,#REF!*V$2,IF($C65=$D$3,#REF!*V$3,IF($C65=$D$4,#REF!*V$4,IF($C65=$D$5,#REF!*V$5,0))))</f>
        <v>0</v>
      </c>
      <c r="W65" s="179">
        <f>IF($C65=$D$2,#REF!*W$2,IF($C65=$D$3,#REF!*W$3,IF($C65=$D$4,#REF!*W$4,IF($C65=$D$5,#REF!*W$5,0))))</f>
        <v>0</v>
      </c>
      <c r="X65" s="179">
        <f>IF($C65=$D$2,#REF!*X$2,IF($C65=$D$3,#REF!*X$3,IF($C65=$D$4,#REF!*X$4,IF($C65=$D$5,#REF!*X$5,0))))</f>
        <v>0</v>
      </c>
      <c r="Y65" s="179">
        <f>IF($C65=$D$2,#REF!*Y$2,IF($C65=$D$3,#REF!*Y$3,IF($C65=$D$4,#REF!*Y$4,IF($C65=$D$5,#REF!*Y$5,0))))</f>
        <v>0</v>
      </c>
      <c r="Z65" s="179">
        <f>IF($C65=$D$2,#REF!*Z$2,IF($C65=$D$3,#REF!*Z$3,IF($C65=$D$4,#REF!*Z$4,IF($C65=$D$5,#REF!*Z$5,0))))</f>
        <v>0</v>
      </c>
      <c r="AA65" s="179">
        <f>IF($C65=$D$2,#REF!*AA$2,IF($C65=$D$3,#REF!*AA$3,IF($C65=$D$4,#REF!*AA$4,IF($C65=$D$5,#REF!*AA$5,0))))</f>
        <v>0</v>
      </c>
      <c r="AB65" s="179">
        <f>IF($C65=$D$2,#REF!*AB$2,IF($C65=$D$3,#REF!*AB$3,IF($C65=$D$4,#REF!*AB$4,IF($C65=$D$5,#REF!*AB$5,0))))</f>
        <v>0</v>
      </c>
      <c r="AC65" s="179">
        <f>IF($C65=$D$2,#REF!*AC$2,IF($C65=$D$3,#REF!*AC$3,IF($C65=$D$4,#REF!*AC$4,IF($C65=$D$5,#REF!*AC$5,0))))</f>
        <v>0</v>
      </c>
      <c r="AD65" s="179">
        <f>IF($C65=$D$2,#REF!*AD$2,IF($C65=$D$3,#REF!*AD$3,IF($C65=$D$4,#REF!*AD$4,IF($C65=$D$5,#REF!*AD$5,0))))</f>
        <v>0</v>
      </c>
      <c r="AE65" s="179">
        <f>IF($C65=$D$2,#REF!*AE$2,IF($C65=$D$3,#REF!*AE$3,IF($C65=$D$4,#REF!*AE$4,IF($C65=$D$5,#REF!*AE$5,0))))</f>
        <v>0</v>
      </c>
      <c r="AF65" s="179">
        <f>IF($C65=$D$2,#REF!*AF$2,IF($C65=$D$3,#REF!*AF$3,IF($C65=$D$4,#REF!*AF$4,IF($C65=$D$5,#REF!*AF$5,0))))</f>
        <v>0</v>
      </c>
      <c r="AG65" s="179">
        <f>IF($C65=$D$2,#REF!*AG$2,IF($C65=$D$3,#REF!*AG$3,IF($C65=$D$4,#REF!*AG$4,IF($C65=$D$5,#REF!*AG$5,0))))</f>
        <v>0</v>
      </c>
      <c r="AH65" s="179">
        <f>IF($C65=$D$2,#REF!*AH$2,IF($C65=$D$3,#REF!*AH$3,IF($C65=$D$4,#REF!*AH$4,IF($C65=$D$5,#REF!*AH$5,0))))</f>
        <v>0</v>
      </c>
      <c r="AI65" s="179">
        <f>IF($C65=$D$2,#REF!*AI$2,IF($C65=$D$3,#REF!*AI$3,IF($C65=$D$4,#REF!*AI$4,IF($C65=$D$5,#REF!*AI$5,0))))</f>
        <v>0</v>
      </c>
      <c r="AJ65" s="179">
        <f>IF($C65=$D$2,#REF!*AJ$2,IF($C65=$D$3,#REF!*AJ$3,IF($C65=$D$4,#REF!*AJ$4,IF($C65=$D$5,#REF!*AJ$5,0))))</f>
        <v>0</v>
      </c>
      <c r="AK65" s="179">
        <f>IF($C65=$D$2,#REF!*AK$2,IF($C65=$D$3,#REF!*AK$3,IF($C65=$D$4,#REF!*AK$4,IF($C65=$D$5,#REF!*AK$5,0))))</f>
        <v>0</v>
      </c>
      <c r="AL65" s="179">
        <f>IF($C65=$D$2,#REF!*AL$2,IF($C65=$D$3,#REF!*AL$3,IF($C65=$D$4,#REF!*AL$4,IF($C65=$D$5,#REF!*AL$5,0))))</f>
        <v>0</v>
      </c>
      <c r="AM65" s="179">
        <f>IF($C65=$D$2,#REF!*AM$2,IF($C65=$D$3,#REF!*AM$3,IF($C65=$D$4,#REF!*AM$4,IF($C65=$D$5,#REF!*AM$5,0))))</f>
        <v>0</v>
      </c>
    </row>
    <row r="66" spans="1:39">
      <c r="A66" s="141"/>
      <c r="B66" s="165"/>
      <c r="C66" s="165"/>
      <c r="D66" s="178">
        <f t="shared" si="0"/>
        <v>0</v>
      </c>
      <c r="E66" s="179">
        <f>IF($C66=$D$2,#REF!*E$2,IF($C66=$D$3,#REF!*E$3,IF($C66=$D$4,#REF!*E$4,IF($C66=$D$5,#REF!*E$5,0))))</f>
        <v>0</v>
      </c>
      <c r="F66" s="179">
        <f>IF($C66=$D$2,#REF!*F$2,IF($C66=$D$3,#REF!*F$3,IF($C66=$D$4,#REF!*F$4,IF($C66=$D$5,#REF!*F$5,0))))</f>
        <v>0</v>
      </c>
      <c r="G66" s="179">
        <f>IF($C66=$D$2,#REF!*G$2,IF($C66=$D$3,#REF!*G$3,IF($C66=$D$4,#REF!*G$4,IF($C66=$D$5,#REF!*G$5,0))))</f>
        <v>0</v>
      </c>
      <c r="H66" s="179">
        <f>IF($C66=$D$2,#REF!*H$2,IF($C66=$D$3,#REF!*H$3,IF($C66=$D$4,#REF!*H$4,IF($C66=$D$5,#REF!*H$5,0))))</f>
        <v>0</v>
      </c>
      <c r="I66" s="179">
        <f>IF($C66=$D$2,#REF!*I$2,IF($C66=$D$3,#REF!*I$3,IF($C66=$D$4,#REF!*I$4,IF($C66=$D$5,#REF!*I$5,0))))</f>
        <v>0</v>
      </c>
      <c r="J66" s="179">
        <f>IF($C66=$D$2,#REF!*J$2,IF($C66=$D$3,#REF!*J$3,IF($C66=$D$4,#REF!*J$4,IF($C66=$D$5,#REF!*J$5,0))))</f>
        <v>0</v>
      </c>
      <c r="K66" s="179">
        <f>IF($C66=$D$2,#REF!*K$2,IF($C66=$D$3,#REF!*K$3,IF($C66=$D$4,#REF!*K$4,IF($C66=$D$5,#REF!*K$5,0))))</f>
        <v>0</v>
      </c>
      <c r="L66" s="179">
        <f>IF($C66=$D$2,#REF!*L$2,IF($C66=$D$3,#REF!*L$3,IF($C66=$D$4,#REF!*L$4,IF($C66=$D$5,#REF!*L$5,0))))</f>
        <v>0</v>
      </c>
      <c r="M66" s="179">
        <f>IF($C66=$D$2,#REF!*M$2,IF($C66=$D$3,#REF!*M$3,IF($C66=$D$4,#REF!*M$4,IF($C66=$D$5,#REF!*M$5,0))))</f>
        <v>0</v>
      </c>
      <c r="N66" s="179">
        <f>IF($C66=$D$2,#REF!*N$2,IF($C66=$D$3,#REF!*N$3,IF($C66=$D$4,#REF!*N$4,IF($C66=$D$5,#REF!*N$5,0))))</f>
        <v>0</v>
      </c>
      <c r="O66" s="179">
        <f>IF($C66=$D$2,#REF!*O$2,IF($C66=$D$3,#REF!*O$3,IF($C66=$D$4,#REF!*O$4,IF($C66=$D$5,#REF!*O$5,0))))</f>
        <v>0</v>
      </c>
      <c r="P66" s="179">
        <f>IF($C66=$D$2,#REF!*P$2,IF($C66=$D$3,#REF!*P$3,IF($C66=$D$4,#REF!*P$4,IF($C66=$D$5,#REF!*P$5,0))))</f>
        <v>0</v>
      </c>
      <c r="Q66" s="179">
        <f>IF($C66=$D$2,#REF!*Q$2,IF($C66=$D$3,#REF!*Q$3,IF($C66=$D$4,#REF!*Q$4,IF($C66=$D$5,#REF!*Q$5,0))))</f>
        <v>0</v>
      </c>
      <c r="R66" s="179">
        <f>IF($C66=$D$2,#REF!*R$2,IF($C66=$D$3,#REF!*R$3,IF($C66=$D$4,#REF!*R$4,IF($C66=$D$5,#REF!*R$5,0))))</f>
        <v>0</v>
      </c>
      <c r="S66" s="179">
        <f>IF($C66=$D$2,#REF!*S$2,IF($C66=$D$3,#REF!*S$3,IF($C66=$D$4,#REF!*S$4,IF($C66=$D$5,#REF!*S$5,0))))</f>
        <v>0</v>
      </c>
      <c r="T66" s="179">
        <f>IF($C66=$D$2,#REF!*T$2,IF($C66=$D$3,#REF!*T$3,IF($C66=$D$4,#REF!*T$4,IF($C66=$D$5,#REF!*T$5,0))))</f>
        <v>0</v>
      </c>
      <c r="U66" s="179">
        <f>IF($C66=$D$2,#REF!*U$2,IF($C66=$D$3,#REF!*U$3,IF($C66=$D$4,#REF!*U$4,IF($C66=$D$5,#REF!*U$5,0))))</f>
        <v>0</v>
      </c>
      <c r="V66" s="179">
        <f>IF($C66=$D$2,#REF!*V$2,IF($C66=$D$3,#REF!*V$3,IF($C66=$D$4,#REF!*V$4,IF($C66=$D$5,#REF!*V$5,0))))</f>
        <v>0</v>
      </c>
      <c r="W66" s="179">
        <f>IF($C66=$D$2,#REF!*W$2,IF($C66=$D$3,#REF!*W$3,IF($C66=$D$4,#REF!*W$4,IF($C66=$D$5,#REF!*W$5,0))))</f>
        <v>0</v>
      </c>
      <c r="X66" s="179">
        <f>IF($C66=$D$2,#REF!*X$2,IF($C66=$D$3,#REF!*X$3,IF($C66=$D$4,#REF!*X$4,IF($C66=$D$5,#REF!*X$5,0))))</f>
        <v>0</v>
      </c>
      <c r="Y66" s="179">
        <f>IF($C66=$D$2,#REF!*Y$2,IF($C66=$D$3,#REF!*Y$3,IF($C66=$D$4,#REF!*Y$4,IF($C66=$D$5,#REF!*Y$5,0))))</f>
        <v>0</v>
      </c>
      <c r="Z66" s="179">
        <f>IF($C66=$D$2,#REF!*Z$2,IF($C66=$D$3,#REF!*Z$3,IF($C66=$D$4,#REF!*Z$4,IF($C66=$D$5,#REF!*Z$5,0))))</f>
        <v>0</v>
      </c>
      <c r="AA66" s="179">
        <f>IF($C66=$D$2,#REF!*AA$2,IF($C66=$D$3,#REF!*AA$3,IF($C66=$D$4,#REF!*AA$4,IF($C66=$D$5,#REF!*AA$5,0))))</f>
        <v>0</v>
      </c>
      <c r="AB66" s="179">
        <f>IF($C66=$D$2,#REF!*AB$2,IF($C66=$D$3,#REF!*AB$3,IF($C66=$D$4,#REF!*AB$4,IF($C66=$D$5,#REF!*AB$5,0))))</f>
        <v>0</v>
      </c>
      <c r="AC66" s="179">
        <f>IF($C66=$D$2,#REF!*AC$2,IF($C66=$D$3,#REF!*AC$3,IF($C66=$D$4,#REF!*AC$4,IF($C66=$D$5,#REF!*AC$5,0))))</f>
        <v>0</v>
      </c>
      <c r="AD66" s="179">
        <f>IF($C66=$D$2,#REF!*AD$2,IF($C66=$D$3,#REF!*AD$3,IF($C66=$D$4,#REF!*AD$4,IF($C66=$D$5,#REF!*AD$5,0))))</f>
        <v>0</v>
      </c>
      <c r="AE66" s="179">
        <f>IF($C66=$D$2,#REF!*AE$2,IF($C66=$D$3,#REF!*AE$3,IF($C66=$D$4,#REF!*AE$4,IF($C66=$D$5,#REF!*AE$5,0))))</f>
        <v>0</v>
      </c>
      <c r="AF66" s="179">
        <f>IF($C66=$D$2,#REF!*AF$2,IF($C66=$D$3,#REF!*AF$3,IF($C66=$D$4,#REF!*AF$4,IF($C66=$D$5,#REF!*AF$5,0))))</f>
        <v>0</v>
      </c>
      <c r="AG66" s="179">
        <f>IF($C66=$D$2,#REF!*AG$2,IF($C66=$D$3,#REF!*AG$3,IF($C66=$D$4,#REF!*AG$4,IF($C66=$D$5,#REF!*AG$5,0))))</f>
        <v>0</v>
      </c>
      <c r="AH66" s="179">
        <f>IF($C66=$D$2,#REF!*AH$2,IF($C66=$D$3,#REF!*AH$3,IF($C66=$D$4,#REF!*AH$4,IF($C66=$D$5,#REF!*AH$5,0))))</f>
        <v>0</v>
      </c>
      <c r="AI66" s="179">
        <f>IF($C66=$D$2,#REF!*AI$2,IF($C66=$D$3,#REF!*AI$3,IF($C66=$D$4,#REF!*AI$4,IF($C66=$D$5,#REF!*AI$5,0))))</f>
        <v>0</v>
      </c>
      <c r="AJ66" s="179">
        <f>IF($C66=$D$2,#REF!*AJ$2,IF($C66=$D$3,#REF!*AJ$3,IF($C66=$D$4,#REF!*AJ$4,IF($C66=$D$5,#REF!*AJ$5,0))))</f>
        <v>0</v>
      </c>
      <c r="AK66" s="179">
        <f>IF($C66=$D$2,#REF!*AK$2,IF($C66=$D$3,#REF!*AK$3,IF($C66=$D$4,#REF!*AK$4,IF($C66=$D$5,#REF!*AK$5,0))))</f>
        <v>0</v>
      </c>
      <c r="AL66" s="179">
        <f>IF($C66=$D$2,#REF!*AL$2,IF($C66=$D$3,#REF!*AL$3,IF($C66=$D$4,#REF!*AL$4,IF($C66=$D$5,#REF!*AL$5,0))))</f>
        <v>0</v>
      </c>
      <c r="AM66" s="179">
        <f>IF($C66=$D$2,#REF!*AM$2,IF($C66=$D$3,#REF!*AM$3,IF($C66=$D$4,#REF!*AM$4,IF($C66=$D$5,#REF!*AM$5,0))))</f>
        <v>0</v>
      </c>
    </row>
    <row r="67" spans="1:39">
      <c r="A67" s="141"/>
      <c r="B67" s="165"/>
      <c r="C67" s="165"/>
      <c r="D67" s="178">
        <f t="shared" si="0"/>
        <v>0</v>
      </c>
      <c r="E67" s="179">
        <f>IF($C67=$D$2,#REF!*E$2,IF($C67=$D$3,#REF!*E$3,IF($C67=$D$4,#REF!*E$4,IF($C67=$D$5,#REF!*E$5,0))))</f>
        <v>0</v>
      </c>
      <c r="F67" s="179">
        <f>IF($C67=$D$2,#REF!*F$2,IF($C67=$D$3,#REF!*F$3,IF($C67=$D$4,#REF!*F$4,IF($C67=$D$5,#REF!*F$5,0))))</f>
        <v>0</v>
      </c>
      <c r="G67" s="179">
        <f>IF($C67=$D$2,#REF!*G$2,IF($C67=$D$3,#REF!*G$3,IF($C67=$D$4,#REF!*G$4,IF($C67=$D$5,#REF!*G$5,0))))</f>
        <v>0</v>
      </c>
      <c r="H67" s="179">
        <f>IF($C67=$D$2,#REF!*H$2,IF($C67=$D$3,#REF!*H$3,IF($C67=$D$4,#REF!*H$4,IF($C67=$D$5,#REF!*H$5,0))))</f>
        <v>0</v>
      </c>
      <c r="I67" s="179">
        <f>IF($C67=$D$2,#REF!*I$2,IF($C67=$D$3,#REF!*I$3,IF($C67=$D$4,#REF!*I$4,IF($C67=$D$5,#REF!*I$5,0))))</f>
        <v>0</v>
      </c>
      <c r="J67" s="179">
        <f>IF($C67=$D$2,#REF!*J$2,IF($C67=$D$3,#REF!*J$3,IF($C67=$D$4,#REF!*J$4,IF($C67=$D$5,#REF!*J$5,0))))</f>
        <v>0</v>
      </c>
      <c r="K67" s="179">
        <f>IF($C67=$D$2,#REF!*K$2,IF($C67=$D$3,#REF!*K$3,IF($C67=$D$4,#REF!*K$4,IF($C67=$D$5,#REF!*K$5,0))))</f>
        <v>0</v>
      </c>
      <c r="L67" s="179">
        <f>IF($C67=$D$2,#REF!*L$2,IF($C67=$D$3,#REF!*L$3,IF($C67=$D$4,#REF!*L$4,IF($C67=$D$5,#REF!*L$5,0))))</f>
        <v>0</v>
      </c>
      <c r="M67" s="179">
        <f>IF($C67=$D$2,#REF!*M$2,IF($C67=$D$3,#REF!*M$3,IF($C67=$D$4,#REF!*M$4,IF($C67=$D$5,#REF!*M$5,0))))</f>
        <v>0</v>
      </c>
      <c r="N67" s="179">
        <f>IF($C67=$D$2,#REF!*N$2,IF($C67=$D$3,#REF!*N$3,IF($C67=$D$4,#REF!*N$4,IF($C67=$D$5,#REF!*N$5,0))))</f>
        <v>0</v>
      </c>
      <c r="O67" s="179">
        <f>IF($C67=$D$2,#REF!*O$2,IF($C67=$D$3,#REF!*O$3,IF($C67=$D$4,#REF!*O$4,IF($C67=$D$5,#REF!*O$5,0))))</f>
        <v>0</v>
      </c>
      <c r="P67" s="179">
        <f>IF($C67=$D$2,#REF!*P$2,IF($C67=$D$3,#REF!*P$3,IF($C67=$D$4,#REF!*P$4,IF($C67=$D$5,#REF!*P$5,0))))</f>
        <v>0</v>
      </c>
      <c r="Q67" s="179">
        <f>IF($C67=$D$2,#REF!*Q$2,IF($C67=$D$3,#REF!*Q$3,IF($C67=$D$4,#REF!*Q$4,IF($C67=$D$5,#REF!*Q$5,0))))</f>
        <v>0</v>
      </c>
      <c r="R67" s="179">
        <f>IF($C67=$D$2,#REF!*R$2,IF($C67=$D$3,#REF!*R$3,IF($C67=$D$4,#REF!*R$4,IF($C67=$D$5,#REF!*R$5,0))))</f>
        <v>0</v>
      </c>
      <c r="S67" s="179">
        <f>IF($C67=$D$2,#REF!*S$2,IF($C67=$D$3,#REF!*S$3,IF($C67=$D$4,#REF!*S$4,IF($C67=$D$5,#REF!*S$5,0))))</f>
        <v>0</v>
      </c>
      <c r="T67" s="179">
        <f>IF($C67=$D$2,#REF!*T$2,IF($C67=$D$3,#REF!*T$3,IF($C67=$D$4,#REF!*T$4,IF($C67=$D$5,#REF!*T$5,0))))</f>
        <v>0</v>
      </c>
      <c r="U67" s="179">
        <f>IF($C67=$D$2,#REF!*U$2,IF($C67=$D$3,#REF!*U$3,IF($C67=$D$4,#REF!*U$4,IF($C67=$D$5,#REF!*U$5,0))))</f>
        <v>0</v>
      </c>
      <c r="V67" s="179">
        <f>IF($C67=$D$2,#REF!*V$2,IF($C67=$D$3,#REF!*V$3,IF($C67=$D$4,#REF!*V$4,IF($C67=$D$5,#REF!*V$5,0))))</f>
        <v>0</v>
      </c>
      <c r="W67" s="179">
        <f>IF($C67=$D$2,#REF!*W$2,IF($C67=$D$3,#REF!*W$3,IF($C67=$D$4,#REF!*W$4,IF($C67=$D$5,#REF!*W$5,0))))</f>
        <v>0</v>
      </c>
      <c r="X67" s="179">
        <f>IF($C67=$D$2,#REF!*X$2,IF($C67=$D$3,#REF!*X$3,IF($C67=$D$4,#REF!*X$4,IF($C67=$D$5,#REF!*X$5,0))))</f>
        <v>0</v>
      </c>
      <c r="Y67" s="179">
        <f>IF($C67=$D$2,#REF!*Y$2,IF($C67=$D$3,#REF!*Y$3,IF($C67=$D$4,#REF!*Y$4,IF($C67=$D$5,#REF!*Y$5,0))))</f>
        <v>0</v>
      </c>
      <c r="Z67" s="179">
        <f>IF($C67=$D$2,#REF!*Z$2,IF($C67=$D$3,#REF!*Z$3,IF($C67=$D$4,#REF!*Z$4,IF($C67=$D$5,#REF!*Z$5,0))))</f>
        <v>0</v>
      </c>
      <c r="AA67" s="179">
        <f>IF($C67=$D$2,#REF!*AA$2,IF($C67=$D$3,#REF!*AA$3,IF($C67=$D$4,#REF!*AA$4,IF($C67=$D$5,#REF!*AA$5,0))))</f>
        <v>0</v>
      </c>
      <c r="AB67" s="179">
        <f>IF($C67=$D$2,#REF!*AB$2,IF($C67=$D$3,#REF!*AB$3,IF($C67=$D$4,#REF!*AB$4,IF($C67=$D$5,#REF!*AB$5,0))))</f>
        <v>0</v>
      </c>
      <c r="AC67" s="179">
        <f>IF($C67=$D$2,#REF!*AC$2,IF($C67=$D$3,#REF!*AC$3,IF($C67=$D$4,#REF!*AC$4,IF($C67=$D$5,#REF!*AC$5,0))))</f>
        <v>0</v>
      </c>
      <c r="AD67" s="179">
        <f>IF($C67=$D$2,#REF!*AD$2,IF($C67=$D$3,#REF!*AD$3,IF($C67=$D$4,#REF!*AD$4,IF($C67=$D$5,#REF!*AD$5,0))))</f>
        <v>0</v>
      </c>
      <c r="AE67" s="179">
        <f>IF($C67=$D$2,#REF!*AE$2,IF($C67=$D$3,#REF!*AE$3,IF($C67=$D$4,#REF!*AE$4,IF($C67=$D$5,#REF!*AE$5,0))))</f>
        <v>0</v>
      </c>
      <c r="AF67" s="179">
        <f>IF($C67=$D$2,#REF!*AF$2,IF($C67=$D$3,#REF!*AF$3,IF($C67=$D$4,#REF!*AF$4,IF($C67=$D$5,#REF!*AF$5,0))))</f>
        <v>0</v>
      </c>
      <c r="AG67" s="179">
        <f>IF($C67=$D$2,#REF!*AG$2,IF($C67=$D$3,#REF!*AG$3,IF($C67=$D$4,#REF!*AG$4,IF($C67=$D$5,#REF!*AG$5,0))))</f>
        <v>0</v>
      </c>
      <c r="AH67" s="179">
        <f>IF($C67=$D$2,#REF!*AH$2,IF($C67=$D$3,#REF!*AH$3,IF($C67=$D$4,#REF!*AH$4,IF($C67=$D$5,#REF!*AH$5,0))))</f>
        <v>0</v>
      </c>
      <c r="AI67" s="179">
        <f>IF($C67=$D$2,#REF!*AI$2,IF($C67=$D$3,#REF!*AI$3,IF($C67=$D$4,#REF!*AI$4,IF($C67=$D$5,#REF!*AI$5,0))))</f>
        <v>0</v>
      </c>
      <c r="AJ67" s="179">
        <f>IF($C67=$D$2,#REF!*AJ$2,IF($C67=$D$3,#REF!*AJ$3,IF($C67=$D$4,#REF!*AJ$4,IF($C67=$D$5,#REF!*AJ$5,0))))</f>
        <v>0</v>
      </c>
      <c r="AK67" s="179">
        <f>IF($C67=$D$2,#REF!*AK$2,IF($C67=$D$3,#REF!*AK$3,IF($C67=$D$4,#REF!*AK$4,IF($C67=$D$5,#REF!*AK$5,0))))</f>
        <v>0</v>
      </c>
      <c r="AL67" s="179">
        <f>IF($C67=$D$2,#REF!*AL$2,IF($C67=$D$3,#REF!*AL$3,IF($C67=$D$4,#REF!*AL$4,IF($C67=$D$5,#REF!*AL$5,0))))</f>
        <v>0</v>
      </c>
      <c r="AM67" s="179">
        <f>IF($C67=$D$2,#REF!*AM$2,IF($C67=$D$3,#REF!*AM$3,IF($C67=$D$4,#REF!*AM$4,IF($C67=$D$5,#REF!*AM$5,0))))</f>
        <v>0</v>
      </c>
    </row>
    <row r="68" spans="1:39">
      <c r="A68" s="141"/>
      <c r="B68" s="165"/>
      <c r="C68" s="165"/>
      <c r="D68" s="178">
        <f t="shared" si="0"/>
        <v>0</v>
      </c>
      <c r="E68" s="179">
        <f>IF($C68=$D$2,#REF!*E$2,IF($C68=$D$3,#REF!*E$3,IF($C68=$D$4,#REF!*E$4,IF($C68=$D$5,#REF!*E$5,0))))</f>
        <v>0</v>
      </c>
      <c r="F68" s="179">
        <f>IF($C68=$D$2,#REF!*F$2,IF($C68=$D$3,#REF!*F$3,IF($C68=$D$4,#REF!*F$4,IF($C68=$D$5,#REF!*F$5,0))))</f>
        <v>0</v>
      </c>
      <c r="G68" s="179">
        <f>IF($C68=$D$2,#REF!*G$2,IF($C68=$D$3,#REF!*G$3,IF($C68=$D$4,#REF!*G$4,IF($C68=$D$5,#REF!*G$5,0))))</f>
        <v>0</v>
      </c>
      <c r="H68" s="179">
        <f>IF($C68=$D$2,#REF!*H$2,IF($C68=$D$3,#REF!*H$3,IF($C68=$D$4,#REF!*H$4,IF($C68=$D$5,#REF!*H$5,0))))</f>
        <v>0</v>
      </c>
      <c r="I68" s="179">
        <f>IF($C68=$D$2,#REF!*I$2,IF($C68=$D$3,#REF!*I$3,IF($C68=$D$4,#REF!*I$4,IF($C68=$D$5,#REF!*I$5,0))))</f>
        <v>0</v>
      </c>
      <c r="J68" s="179">
        <f>IF($C68=$D$2,#REF!*J$2,IF($C68=$D$3,#REF!*J$3,IF($C68=$D$4,#REF!*J$4,IF($C68=$D$5,#REF!*J$5,0))))</f>
        <v>0</v>
      </c>
      <c r="K68" s="179">
        <f>IF($C68=$D$2,#REF!*K$2,IF($C68=$D$3,#REF!*K$3,IF($C68=$D$4,#REF!*K$4,IF($C68=$D$5,#REF!*K$5,0))))</f>
        <v>0</v>
      </c>
      <c r="L68" s="179">
        <f>IF($C68=$D$2,#REF!*L$2,IF($C68=$D$3,#REF!*L$3,IF($C68=$D$4,#REF!*L$4,IF($C68=$D$5,#REF!*L$5,0))))</f>
        <v>0</v>
      </c>
      <c r="M68" s="179">
        <f>IF($C68=$D$2,#REF!*M$2,IF($C68=$D$3,#REF!*M$3,IF($C68=$D$4,#REF!*M$4,IF($C68=$D$5,#REF!*M$5,0))))</f>
        <v>0</v>
      </c>
      <c r="N68" s="179">
        <f>IF($C68=$D$2,#REF!*N$2,IF($C68=$D$3,#REF!*N$3,IF($C68=$D$4,#REF!*N$4,IF($C68=$D$5,#REF!*N$5,0))))</f>
        <v>0</v>
      </c>
      <c r="O68" s="179">
        <f>IF($C68=$D$2,#REF!*O$2,IF($C68=$D$3,#REF!*O$3,IF($C68=$D$4,#REF!*O$4,IF($C68=$D$5,#REF!*O$5,0))))</f>
        <v>0</v>
      </c>
      <c r="P68" s="179">
        <f>IF($C68=$D$2,#REF!*P$2,IF($C68=$D$3,#REF!*P$3,IF($C68=$D$4,#REF!*P$4,IF($C68=$D$5,#REF!*P$5,0))))</f>
        <v>0</v>
      </c>
      <c r="Q68" s="179">
        <f>IF($C68=$D$2,#REF!*Q$2,IF($C68=$D$3,#REF!*Q$3,IF($C68=$D$4,#REF!*Q$4,IF($C68=$D$5,#REF!*Q$5,0))))</f>
        <v>0</v>
      </c>
      <c r="R68" s="179">
        <f>IF($C68=$D$2,#REF!*R$2,IF($C68=$D$3,#REF!*R$3,IF($C68=$D$4,#REF!*R$4,IF($C68=$D$5,#REF!*R$5,0))))</f>
        <v>0</v>
      </c>
      <c r="S68" s="179">
        <f>IF($C68=$D$2,#REF!*S$2,IF($C68=$D$3,#REF!*S$3,IF($C68=$D$4,#REF!*S$4,IF($C68=$D$5,#REF!*S$5,0))))</f>
        <v>0</v>
      </c>
      <c r="T68" s="179">
        <f>IF($C68=$D$2,#REF!*T$2,IF($C68=$D$3,#REF!*T$3,IF($C68=$D$4,#REF!*T$4,IF($C68=$D$5,#REF!*T$5,0))))</f>
        <v>0</v>
      </c>
      <c r="U68" s="179">
        <f>IF($C68=$D$2,#REF!*U$2,IF($C68=$D$3,#REF!*U$3,IF($C68=$D$4,#REF!*U$4,IF($C68=$D$5,#REF!*U$5,0))))</f>
        <v>0</v>
      </c>
      <c r="V68" s="179">
        <f>IF($C68=$D$2,#REF!*V$2,IF($C68=$D$3,#REF!*V$3,IF($C68=$D$4,#REF!*V$4,IF($C68=$D$5,#REF!*V$5,0))))</f>
        <v>0</v>
      </c>
      <c r="W68" s="179">
        <f>IF($C68=$D$2,#REF!*W$2,IF($C68=$D$3,#REF!*W$3,IF($C68=$D$4,#REF!*W$4,IF($C68=$D$5,#REF!*W$5,0))))</f>
        <v>0</v>
      </c>
      <c r="X68" s="179">
        <f>IF($C68=$D$2,#REF!*X$2,IF($C68=$D$3,#REF!*X$3,IF($C68=$D$4,#REF!*X$4,IF($C68=$D$5,#REF!*X$5,0))))</f>
        <v>0</v>
      </c>
      <c r="Y68" s="179">
        <f>IF($C68=$D$2,#REF!*Y$2,IF($C68=$D$3,#REF!*Y$3,IF($C68=$D$4,#REF!*Y$4,IF($C68=$D$5,#REF!*Y$5,0))))</f>
        <v>0</v>
      </c>
      <c r="Z68" s="179">
        <f>IF($C68=$D$2,#REF!*Z$2,IF($C68=$D$3,#REF!*Z$3,IF($C68=$D$4,#REF!*Z$4,IF($C68=$D$5,#REF!*Z$5,0))))</f>
        <v>0</v>
      </c>
      <c r="AA68" s="179">
        <f>IF($C68=$D$2,#REF!*AA$2,IF($C68=$D$3,#REF!*AA$3,IF($C68=$D$4,#REF!*AA$4,IF($C68=$D$5,#REF!*AA$5,0))))</f>
        <v>0</v>
      </c>
      <c r="AB68" s="179">
        <f>IF($C68=$D$2,#REF!*AB$2,IF($C68=$D$3,#REF!*AB$3,IF($C68=$D$4,#REF!*AB$4,IF($C68=$D$5,#REF!*AB$5,0))))</f>
        <v>0</v>
      </c>
      <c r="AC68" s="179">
        <f>IF($C68=$D$2,#REF!*AC$2,IF($C68=$D$3,#REF!*AC$3,IF($C68=$D$4,#REF!*AC$4,IF($C68=$D$5,#REF!*AC$5,0))))</f>
        <v>0</v>
      </c>
      <c r="AD68" s="179">
        <f>IF($C68=$D$2,#REF!*AD$2,IF($C68=$D$3,#REF!*AD$3,IF($C68=$D$4,#REF!*AD$4,IF($C68=$D$5,#REF!*AD$5,0))))</f>
        <v>0</v>
      </c>
      <c r="AE68" s="179">
        <f>IF($C68=$D$2,#REF!*AE$2,IF($C68=$D$3,#REF!*AE$3,IF($C68=$D$4,#REF!*AE$4,IF($C68=$D$5,#REF!*AE$5,0))))</f>
        <v>0</v>
      </c>
      <c r="AF68" s="179">
        <f>IF($C68=$D$2,#REF!*AF$2,IF($C68=$D$3,#REF!*AF$3,IF($C68=$D$4,#REF!*AF$4,IF($C68=$D$5,#REF!*AF$5,0))))</f>
        <v>0</v>
      </c>
      <c r="AG68" s="179">
        <f>IF($C68=$D$2,#REF!*AG$2,IF($C68=$D$3,#REF!*AG$3,IF($C68=$D$4,#REF!*AG$4,IF($C68=$D$5,#REF!*AG$5,0))))</f>
        <v>0</v>
      </c>
      <c r="AH68" s="179">
        <f>IF($C68=$D$2,#REF!*AH$2,IF($C68=$D$3,#REF!*AH$3,IF($C68=$D$4,#REF!*AH$4,IF($C68=$D$5,#REF!*AH$5,0))))</f>
        <v>0</v>
      </c>
      <c r="AI68" s="179">
        <f>IF($C68=$D$2,#REF!*AI$2,IF($C68=$D$3,#REF!*AI$3,IF($C68=$D$4,#REF!*AI$4,IF($C68=$D$5,#REF!*AI$5,0))))</f>
        <v>0</v>
      </c>
      <c r="AJ68" s="179">
        <f>IF($C68=$D$2,#REF!*AJ$2,IF($C68=$D$3,#REF!*AJ$3,IF($C68=$D$4,#REF!*AJ$4,IF($C68=$D$5,#REF!*AJ$5,0))))</f>
        <v>0</v>
      </c>
      <c r="AK68" s="179">
        <f>IF($C68=$D$2,#REF!*AK$2,IF($C68=$D$3,#REF!*AK$3,IF($C68=$D$4,#REF!*AK$4,IF($C68=$D$5,#REF!*AK$5,0))))</f>
        <v>0</v>
      </c>
      <c r="AL68" s="179">
        <f>IF($C68=$D$2,#REF!*AL$2,IF($C68=$D$3,#REF!*AL$3,IF($C68=$D$4,#REF!*AL$4,IF($C68=$D$5,#REF!*AL$5,0))))</f>
        <v>0</v>
      </c>
      <c r="AM68" s="179">
        <f>IF($C68=$D$2,#REF!*AM$2,IF($C68=$D$3,#REF!*AM$3,IF($C68=$D$4,#REF!*AM$4,IF($C68=$D$5,#REF!*AM$5,0))))</f>
        <v>0</v>
      </c>
    </row>
    <row r="69" spans="1:39">
      <c r="A69" s="141"/>
      <c r="B69" s="165"/>
      <c r="C69" s="165"/>
      <c r="D69" s="178">
        <f t="shared" si="0"/>
        <v>0</v>
      </c>
      <c r="E69" s="179">
        <f>IF($C69=$D$2,#REF!*E$2,IF($C69=$D$3,#REF!*E$3,IF($C69=$D$4,#REF!*E$4,IF($C69=$D$5,#REF!*E$5,0))))</f>
        <v>0</v>
      </c>
      <c r="F69" s="179">
        <f>IF($C69=$D$2,#REF!*F$2,IF($C69=$D$3,#REF!*F$3,IF($C69=$D$4,#REF!*F$4,IF($C69=$D$5,#REF!*F$5,0))))</f>
        <v>0</v>
      </c>
      <c r="G69" s="179">
        <f>IF($C69=$D$2,#REF!*G$2,IF($C69=$D$3,#REF!*G$3,IF($C69=$D$4,#REF!*G$4,IF($C69=$D$5,#REF!*G$5,0))))</f>
        <v>0</v>
      </c>
      <c r="H69" s="179">
        <f>IF($C69=$D$2,#REF!*H$2,IF($C69=$D$3,#REF!*H$3,IF($C69=$D$4,#REF!*H$4,IF($C69=$D$5,#REF!*H$5,0))))</f>
        <v>0</v>
      </c>
      <c r="I69" s="179">
        <f>IF($C69=$D$2,#REF!*I$2,IF($C69=$D$3,#REF!*I$3,IF($C69=$D$4,#REF!*I$4,IF($C69=$D$5,#REF!*I$5,0))))</f>
        <v>0</v>
      </c>
      <c r="J69" s="179">
        <f>IF($C69=$D$2,#REF!*J$2,IF($C69=$D$3,#REF!*J$3,IF($C69=$D$4,#REF!*J$4,IF($C69=$D$5,#REF!*J$5,0))))</f>
        <v>0</v>
      </c>
      <c r="K69" s="179">
        <f>IF($C69=$D$2,#REF!*K$2,IF($C69=$D$3,#REF!*K$3,IF($C69=$D$4,#REF!*K$4,IF($C69=$D$5,#REF!*K$5,0))))</f>
        <v>0</v>
      </c>
      <c r="L69" s="179">
        <f>IF($C69=$D$2,#REF!*L$2,IF($C69=$D$3,#REF!*L$3,IF($C69=$D$4,#REF!*L$4,IF($C69=$D$5,#REF!*L$5,0))))</f>
        <v>0</v>
      </c>
      <c r="M69" s="179">
        <f>IF($C69=$D$2,#REF!*M$2,IF($C69=$D$3,#REF!*M$3,IF($C69=$D$4,#REF!*M$4,IF($C69=$D$5,#REF!*M$5,0))))</f>
        <v>0</v>
      </c>
      <c r="N69" s="179">
        <f>IF($C69=$D$2,#REF!*N$2,IF($C69=$D$3,#REF!*N$3,IF($C69=$D$4,#REF!*N$4,IF($C69=$D$5,#REF!*N$5,0))))</f>
        <v>0</v>
      </c>
      <c r="O69" s="179">
        <f>IF($C69=$D$2,#REF!*O$2,IF($C69=$D$3,#REF!*O$3,IF($C69=$D$4,#REF!*O$4,IF($C69=$D$5,#REF!*O$5,0))))</f>
        <v>0</v>
      </c>
      <c r="P69" s="179">
        <f>IF($C69=$D$2,#REF!*P$2,IF($C69=$D$3,#REF!*P$3,IF($C69=$D$4,#REF!*P$4,IF($C69=$D$5,#REF!*P$5,0))))</f>
        <v>0</v>
      </c>
      <c r="Q69" s="179">
        <f>IF($C69=$D$2,#REF!*Q$2,IF($C69=$D$3,#REF!*Q$3,IF($C69=$D$4,#REF!*Q$4,IF($C69=$D$5,#REF!*Q$5,0))))</f>
        <v>0</v>
      </c>
      <c r="R69" s="179">
        <f>IF($C69=$D$2,#REF!*R$2,IF($C69=$D$3,#REF!*R$3,IF($C69=$D$4,#REF!*R$4,IF($C69=$D$5,#REF!*R$5,0))))</f>
        <v>0</v>
      </c>
      <c r="S69" s="179">
        <f>IF($C69=$D$2,#REF!*S$2,IF($C69=$D$3,#REF!*S$3,IF($C69=$D$4,#REF!*S$4,IF($C69=$D$5,#REF!*S$5,0))))</f>
        <v>0</v>
      </c>
      <c r="T69" s="179">
        <f>IF($C69=$D$2,#REF!*T$2,IF($C69=$D$3,#REF!*T$3,IF($C69=$D$4,#REF!*T$4,IF($C69=$D$5,#REF!*T$5,0))))</f>
        <v>0</v>
      </c>
      <c r="U69" s="179">
        <f>IF($C69=$D$2,#REF!*U$2,IF($C69=$D$3,#REF!*U$3,IF($C69=$D$4,#REF!*U$4,IF($C69=$D$5,#REF!*U$5,0))))</f>
        <v>0</v>
      </c>
      <c r="V69" s="179">
        <f>IF($C69=$D$2,#REF!*V$2,IF($C69=$D$3,#REF!*V$3,IF($C69=$D$4,#REF!*V$4,IF($C69=$D$5,#REF!*V$5,0))))</f>
        <v>0</v>
      </c>
      <c r="W69" s="179">
        <f>IF($C69=$D$2,#REF!*W$2,IF($C69=$D$3,#REF!*W$3,IF($C69=$D$4,#REF!*W$4,IF($C69=$D$5,#REF!*W$5,0))))</f>
        <v>0</v>
      </c>
      <c r="X69" s="179">
        <f>IF($C69=$D$2,#REF!*X$2,IF($C69=$D$3,#REF!*X$3,IF($C69=$D$4,#REF!*X$4,IF($C69=$D$5,#REF!*X$5,0))))</f>
        <v>0</v>
      </c>
      <c r="Y69" s="179">
        <f>IF($C69=$D$2,#REF!*Y$2,IF($C69=$D$3,#REF!*Y$3,IF($C69=$D$4,#REF!*Y$4,IF($C69=$D$5,#REF!*Y$5,0))))</f>
        <v>0</v>
      </c>
      <c r="Z69" s="179">
        <f>IF($C69=$D$2,#REF!*Z$2,IF($C69=$D$3,#REF!*Z$3,IF($C69=$D$4,#REF!*Z$4,IF($C69=$D$5,#REF!*Z$5,0))))</f>
        <v>0</v>
      </c>
      <c r="AA69" s="179">
        <f>IF($C69=$D$2,#REF!*AA$2,IF($C69=$D$3,#REF!*AA$3,IF($C69=$D$4,#REF!*AA$4,IF($C69=$D$5,#REF!*AA$5,0))))</f>
        <v>0</v>
      </c>
      <c r="AB69" s="179">
        <f>IF($C69=$D$2,#REF!*AB$2,IF($C69=$D$3,#REF!*AB$3,IF($C69=$D$4,#REF!*AB$4,IF($C69=$D$5,#REF!*AB$5,0))))</f>
        <v>0</v>
      </c>
      <c r="AC69" s="179">
        <f>IF($C69=$D$2,#REF!*AC$2,IF($C69=$D$3,#REF!*AC$3,IF($C69=$D$4,#REF!*AC$4,IF($C69=$D$5,#REF!*AC$5,0))))</f>
        <v>0</v>
      </c>
      <c r="AD69" s="179">
        <f>IF($C69=$D$2,#REF!*AD$2,IF($C69=$D$3,#REF!*AD$3,IF($C69=$D$4,#REF!*AD$4,IF($C69=$D$5,#REF!*AD$5,0))))</f>
        <v>0</v>
      </c>
      <c r="AE69" s="179">
        <f>IF($C69=$D$2,#REF!*AE$2,IF($C69=$D$3,#REF!*AE$3,IF($C69=$D$4,#REF!*AE$4,IF($C69=$D$5,#REF!*AE$5,0))))</f>
        <v>0</v>
      </c>
      <c r="AF69" s="179">
        <f>IF($C69=$D$2,#REF!*AF$2,IF($C69=$D$3,#REF!*AF$3,IF($C69=$D$4,#REF!*AF$4,IF($C69=$D$5,#REF!*AF$5,0))))</f>
        <v>0</v>
      </c>
      <c r="AG69" s="179">
        <f>IF($C69=$D$2,#REF!*AG$2,IF($C69=$D$3,#REF!*AG$3,IF($C69=$D$4,#REF!*AG$4,IF($C69=$D$5,#REF!*AG$5,0))))</f>
        <v>0</v>
      </c>
      <c r="AH69" s="179">
        <f>IF($C69=$D$2,#REF!*AH$2,IF($C69=$D$3,#REF!*AH$3,IF($C69=$D$4,#REF!*AH$4,IF($C69=$D$5,#REF!*AH$5,0))))</f>
        <v>0</v>
      </c>
      <c r="AI69" s="179">
        <f>IF($C69=$D$2,#REF!*AI$2,IF($C69=$D$3,#REF!*AI$3,IF($C69=$D$4,#REF!*AI$4,IF($C69=$D$5,#REF!*AI$5,0))))</f>
        <v>0</v>
      </c>
      <c r="AJ69" s="179">
        <f>IF($C69=$D$2,#REF!*AJ$2,IF($C69=$D$3,#REF!*AJ$3,IF($C69=$D$4,#REF!*AJ$4,IF($C69=$D$5,#REF!*AJ$5,0))))</f>
        <v>0</v>
      </c>
      <c r="AK69" s="179">
        <f>IF($C69=$D$2,#REF!*AK$2,IF($C69=$D$3,#REF!*AK$3,IF($C69=$D$4,#REF!*AK$4,IF($C69=$D$5,#REF!*AK$5,0))))</f>
        <v>0</v>
      </c>
      <c r="AL69" s="179">
        <f>IF($C69=$D$2,#REF!*AL$2,IF($C69=$D$3,#REF!*AL$3,IF($C69=$D$4,#REF!*AL$4,IF($C69=$D$5,#REF!*AL$5,0))))</f>
        <v>0</v>
      </c>
      <c r="AM69" s="179">
        <f>IF($C69=$D$2,#REF!*AM$2,IF($C69=$D$3,#REF!*AM$3,IF($C69=$D$4,#REF!*AM$4,IF($C69=$D$5,#REF!*AM$5,0))))</f>
        <v>0</v>
      </c>
    </row>
    <row r="70" spans="1:39">
      <c r="A70" s="141"/>
      <c r="B70" s="165"/>
      <c r="C70" s="165"/>
      <c r="D70" s="178">
        <f t="shared" si="0"/>
        <v>0</v>
      </c>
      <c r="E70" s="179">
        <f>IF($C70=$D$2,#REF!*E$2,IF($C70=$D$3,#REF!*E$3,IF($C70=$D$4,#REF!*E$4,IF($C70=$D$5,#REF!*E$5,0))))</f>
        <v>0</v>
      </c>
      <c r="F70" s="179">
        <f>IF($C70=$D$2,#REF!*F$2,IF($C70=$D$3,#REF!*F$3,IF($C70=$D$4,#REF!*F$4,IF($C70=$D$5,#REF!*F$5,0))))</f>
        <v>0</v>
      </c>
      <c r="G70" s="179">
        <f>IF($C70=$D$2,#REF!*G$2,IF($C70=$D$3,#REF!*G$3,IF($C70=$D$4,#REF!*G$4,IF($C70=$D$5,#REF!*G$5,0))))</f>
        <v>0</v>
      </c>
      <c r="H70" s="179">
        <f>IF($C70=$D$2,#REF!*H$2,IF($C70=$D$3,#REF!*H$3,IF($C70=$D$4,#REF!*H$4,IF($C70=$D$5,#REF!*H$5,0))))</f>
        <v>0</v>
      </c>
      <c r="I70" s="179">
        <f>IF($C70=$D$2,#REF!*I$2,IF($C70=$D$3,#REF!*I$3,IF($C70=$D$4,#REF!*I$4,IF($C70=$D$5,#REF!*I$5,0))))</f>
        <v>0</v>
      </c>
      <c r="J70" s="179">
        <f>IF($C70=$D$2,#REF!*J$2,IF($C70=$D$3,#REF!*J$3,IF($C70=$D$4,#REF!*J$4,IF($C70=$D$5,#REF!*J$5,0))))</f>
        <v>0</v>
      </c>
      <c r="K70" s="179">
        <f>IF($C70=$D$2,#REF!*K$2,IF($C70=$D$3,#REF!*K$3,IF($C70=$D$4,#REF!*K$4,IF($C70=$D$5,#REF!*K$5,0))))</f>
        <v>0</v>
      </c>
      <c r="L70" s="179">
        <f>IF($C70=$D$2,#REF!*L$2,IF($C70=$D$3,#REF!*L$3,IF($C70=$D$4,#REF!*L$4,IF($C70=$D$5,#REF!*L$5,0))))</f>
        <v>0</v>
      </c>
      <c r="M70" s="179">
        <f>IF($C70=$D$2,#REF!*M$2,IF($C70=$D$3,#REF!*M$3,IF($C70=$D$4,#REF!*M$4,IF($C70=$D$5,#REF!*M$5,0))))</f>
        <v>0</v>
      </c>
      <c r="N70" s="179">
        <f>IF($C70=$D$2,#REF!*N$2,IF($C70=$D$3,#REF!*N$3,IF($C70=$D$4,#REF!*N$4,IF($C70=$D$5,#REF!*N$5,0))))</f>
        <v>0</v>
      </c>
      <c r="O70" s="179">
        <f>IF($C70=$D$2,#REF!*O$2,IF($C70=$D$3,#REF!*O$3,IF($C70=$D$4,#REF!*O$4,IF($C70=$D$5,#REF!*O$5,0))))</f>
        <v>0</v>
      </c>
      <c r="P70" s="179">
        <f>IF($C70=$D$2,#REF!*P$2,IF($C70=$D$3,#REF!*P$3,IF($C70=$D$4,#REF!*P$4,IF($C70=$D$5,#REF!*P$5,0))))</f>
        <v>0</v>
      </c>
      <c r="Q70" s="179">
        <f>IF($C70=$D$2,#REF!*Q$2,IF($C70=$D$3,#REF!*Q$3,IF($C70=$D$4,#REF!*Q$4,IF($C70=$D$5,#REF!*Q$5,0))))</f>
        <v>0</v>
      </c>
      <c r="R70" s="179">
        <f>IF($C70=$D$2,#REF!*R$2,IF($C70=$D$3,#REF!*R$3,IF($C70=$D$4,#REF!*R$4,IF($C70=$D$5,#REF!*R$5,0))))</f>
        <v>0</v>
      </c>
      <c r="S70" s="179">
        <f>IF($C70=$D$2,#REF!*S$2,IF($C70=$D$3,#REF!*S$3,IF($C70=$D$4,#REF!*S$4,IF($C70=$D$5,#REF!*S$5,0))))</f>
        <v>0</v>
      </c>
      <c r="T70" s="179">
        <f>IF($C70=$D$2,#REF!*T$2,IF($C70=$D$3,#REF!*T$3,IF($C70=$D$4,#REF!*T$4,IF($C70=$D$5,#REF!*T$5,0))))</f>
        <v>0</v>
      </c>
      <c r="U70" s="179">
        <f>IF($C70=$D$2,#REF!*U$2,IF($C70=$D$3,#REF!*U$3,IF($C70=$D$4,#REF!*U$4,IF($C70=$D$5,#REF!*U$5,0))))</f>
        <v>0</v>
      </c>
      <c r="V70" s="179">
        <f>IF($C70=$D$2,#REF!*V$2,IF($C70=$D$3,#REF!*V$3,IF($C70=$D$4,#REF!*V$4,IF($C70=$D$5,#REF!*V$5,0))))</f>
        <v>0</v>
      </c>
      <c r="W70" s="179">
        <f>IF($C70=$D$2,#REF!*W$2,IF($C70=$D$3,#REF!*W$3,IF($C70=$D$4,#REF!*W$4,IF($C70=$D$5,#REF!*W$5,0))))</f>
        <v>0</v>
      </c>
      <c r="X70" s="179">
        <f>IF($C70=$D$2,#REF!*X$2,IF($C70=$D$3,#REF!*X$3,IF($C70=$D$4,#REF!*X$4,IF($C70=$D$5,#REF!*X$5,0))))</f>
        <v>0</v>
      </c>
      <c r="Y70" s="179">
        <f>IF($C70=$D$2,#REF!*Y$2,IF($C70=$D$3,#REF!*Y$3,IF($C70=$D$4,#REF!*Y$4,IF($C70=$D$5,#REF!*Y$5,0))))</f>
        <v>0</v>
      </c>
      <c r="Z70" s="179">
        <f>IF($C70=$D$2,#REF!*Z$2,IF($C70=$D$3,#REF!*Z$3,IF($C70=$D$4,#REF!*Z$4,IF($C70=$D$5,#REF!*Z$5,0))))</f>
        <v>0</v>
      </c>
      <c r="AA70" s="179">
        <f>IF($C70=$D$2,#REF!*AA$2,IF($C70=$D$3,#REF!*AA$3,IF($C70=$D$4,#REF!*AA$4,IF($C70=$D$5,#REF!*AA$5,0))))</f>
        <v>0</v>
      </c>
      <c r="AB70" s="179">
        <f>IF($C70=$D$2,#REF!*AB$2,IF($C70=$D$3,#REF!*AB$3,IF($C70=$D$4,#REF!*AB$4,IF($C70=$D$5,#REF!*AB$5,0))))</f>
        <v>0</v>
      </c>
      <c r="AC70" s="179">
        <f>IF($C70=$D$2,#REF!*AC$2,IF($C70=$D$3,#REF!*AC$3,IF($C70=$D$4,#REF!*AC$4,IF($C70=$D$5,#REF!*AC$5,0))))</f>
        <v>0</v>
      </c>
      <c r="AD70" s="179">
        <f>IF($C70=$D$2,#REF!*AD$2,IF($C70=$D$3,#REF!*AD$3,IF($C70=$D$4,#REF!*AD$4,IF($C70=$D$5,#REF!*AD$5,0))))</f>
        <v>0</v>
      </c>
      <c r="AE70" s="179">
        <f>IF($C70=$D$2,#REF!*AE$2,IF($C70=$D$3,#REF!*AE$3,IF($C70=$D$4,#REF!*AE$4,IF($C70=$D$5,#REF!*AE$5,0))))</f>
        <v>0</v>
      </c>
      <c r="AF70" s="179">
        <f>IF($C70=$D$2,#REF!*AF$2,IF($C70=$D$3,#REF!*AF$3,IF($C70=$D$4,#REF!*AF$4,IF($C70=$D$5,#REF!*AF$5,0))))</f>
        <v>0</v>
      </c>
      <c r="AG70" s="179">
        <f>IF($C70=$D$2,#REF!*AG$2,IF($C70=$D$3,#REF!*AG$3,IF($C70=$D$4,#REF!*AG$4,IF($C70=$D$5,#REF!*AG$5,0))))</f>
        <v>0</v>
      </c>
      <c r="AH70" s="179">
        <f>IF($C70=$D$2,#REF!*AH$2,IF($C70=$D$3,#REF!*AH$3,IF($C70=$D$4,#REF!*AH$4,IF($C70=$D$5,#REF!*AH$5,0))))</f>
        <v>0</v>
      </c>
      <c r="AI70" s="179">
        <f>IF($C70=$D$2,#REF!*AI$2,IF($C70=$D$3,#REF!*AI$3,IF($C70=$D$4,#REF!*AI$4,IF($C70=$D$5,#REF!*AI$5,0))))</f>
        <v>0</v>
      </c>
      <c r="AJ70" s="179">
        <f>IF($C70=$D$2,#REF!*AJ$2,IF($C70=$D$3,#REF!*AJ$3,IF($C70=$D$4,#REF!*AJ$4,IF($C70=$D$5,#REF!*AJ$5,0))))</f>
        <v>0</v>
      </c>
      <c r="AK70" s="179">
        <f>IF($C70=$D$2,#REF!*AK$2,IF($C70=$D$3,#REF!*AK$3,IF($C70=$D$4,#REF!*AK$4,IF($C70=$D$5,#REF!*AK$5,0))))</f>
        <v>0</v>
      </c>
      <c r="AL70" s="179">
        <f>IF($C70=$D$2,#REF!*AL$2,IF($C70=$D$3,#REF!*AL$3,IF($C70=$D$4,#REF!*AL$4,IF($C70=$D$5,#REF!*AL$5,0))))</f>
        <v>0</v>
      </c>
      <c r="AM70" s="179">
        <f>IF($C70=$D$2,#REF!*AM$2,IF($C70=$D$3,#REF!*AM$3,IF($C70=$D$4,#REF!*AM$4,IF($C70=$D$5,#REF!*AM$5,0))))</f>
        <v>0</v>
      </c>
    </row>
    <row r="71" spans="1:39">
      <c r="A71" s="141"/>
      <c r="B71" s="165"/>
      <c r="C71" s="165"/>
      <c r="D71" s="178">
        <f t="shared" si="0"/>
        <v>0</v>
      </c>
      <c r="E71" s="179">
        <f>IF($C71=$D$2,#REF!*E$2,IF($C71=$D$3,#REF!*E$3,IF($C71=$D$4,#REF!*E$4,IF($C71=$D$5,#REF!*E$5,0))))</f>
        <v>0</v>
      </c>
      <c r="F71" s="179">
        <f>IF($C71=$D$2,#REF!*F$2,IF($C71=$D$3,#REF!*F$3,IF($C71=$D$4,#REF!*F$4,IF($C71=$D$5,#REF!*F$5,0))))</f>
        <v>0</v>
      </c>
      <c r="G71" s="179">
        <f>IF($C71=$D$2,#REF!*G$2,IF($C71=$D$3,#REF!*G$3,IF($C71=$D$4,#REF!*G$4,IF($C71=$D$5,#REF!*G$5,0))))</f>
        <v>0</v>
      </c>
      <c r="H71" s="179">
        <f>IF($C71=$D$2,#REF!*H$2,IF($C71=$D$3,#REF!*H$3,IF($C71=$D$4,#REF!*H$4,IF($C71=$D$5,#REF!*H$5,0))))</f>
        <v>0</v>
      </c>
      <c r="I71" s="179">
        <f>IF($C71=$D$2,#REF!*I$2,IF($C71=$D$3,#REF!*I$3,IF($C71=$D$4,#REF!*I$4,IF($C71=$D$5,#REF!*I$5,0))))</f>
        <v>0</v>
      </c>
      <c r="J71" s="179">
        <f>IF($C71=$D$2,#REF!*J$2,IF($C71=$D$3,#REF!*J$3,IF($C71=$D$4,#REF!*J$4,IF($C71=$D$5,#REF!*J$5,0))))</f>
        <v>0</v>
      </c>
      <c r="K71" s="179">
        <f>IF($C71=$D$2,#REF!*K$2,IF($C71=$D$3,#REF!*K$3,IF($C71=$D$4,#REF!*K$4,IF($C71=$D$5,#REF!*K$5,0))))</f>
        <v>0</v>
      </c>
      <c r="L71" s="179">
        <f>IF($C71=$D$2,#REF!*L$2,IF($C71=$D$3,#REF!*L$3,IF($C71=$D$4,#REF!*L$4,IF($C71=$D$5,#REF!*L$5,0))))</f>
        <v>0</v>
      </c>
      <c r="M71" s="179">
        <f>IF($C71=$D$2,#REF!*M$2,IF($C71=$D$3,#REF!*M$3,IF($C71=$D$4,#REF!*M$4,IF($C71=$D$5,#REF!*M$5,0))))</f>
        <v>0</v>
      </c>
      <c r="N71" s="179">
        <f>IF($C71=$D$2,#REF!*N$2,IF($C71=$D$3,#REF!*N$3,IF($C71=$D$4,#REF!*N$4,IF($C71=$D$5,#REF!*N$5,0))))</f>
        <v>0</v>
      </c>
      <c r="O71" s="179">
        <f>IF($C71=$D$2,#REF!*O$2,IF($C71=$D$3,#REF!*O$3,IF($C71=$D$4,#REF!*O$4,IF($C71=$D$5,#REF!*O$5,0))))</f>
        <v>0</v>
      </c>
      <c r="P71" s="179">
        <f>IF($C71=$D$2,#REF!*P$2,IF($C71=$D$3,#REF!*P$3,IF($C71=$D$4,#REF!*P$4,IF($C71=$D$5,#REF!*P$5,0))))</f>
        <v>0</v>
      </c>
      <c r="Q71" s="179">
        <f>IF($C71=$D$2,#REF!*Q$2,IF($C71=$D$3,#REF!*Q$3,IF($C71=$D$4,#REF!*Q$4,IF($C71=$D$5,#REF!*Q$5,0))))</f>
        <v>0</v>
      </c>
      <c r="R71" s="179">
        <f>IF($C71=$D$2,#REF!*R$2,IF($C71=$D$3,#REF!*R$3,IF($C71=$D$4,#REF!*R$4,IF($C71=$D$5,#REF!*R$5,0))))</f>
        <v>0</v>
      </c>
      <c r="S71" s="179">
        <f>IF($C71=$D$2,#REF!*S$2,IF($C71=$D$3,#REF!*S$3,IF($C71=$D$4,#REF!*S$4,IF($C71=$D$5,#REF!*S$5,0))))</f>
        <v>0</v>
      </c>
      <c r="T71" s="179">
        <f>IF($C71=$D$2,#REF!*T$2,IF($C71=$D$3,#REF!*T$3,IF($C71=$D$4,#REF!*T$4,IF($C71=$D$5,#REF!*T$5,0))))</f>
        <v>0</v>
      </c>
      <c r="U71" s="179">
        <f>IF($C71=$D$2,#REF!*U$2,IF($C71=$D$3,#REF!*U$3,IF($C71=$D$4,#REF!*U$4,IF($C71=$D$5,#REF!*U$5,0))))</f>
        <v>0</v>
      </c>
      <c r="V71" s="179">
        <f>IF($C71=$D$2,#REF!*V$2,IF($C71=$D$3,#REF!*V$3,IF($C71=$D$4,#REF!*V$4,IF($C71=$D$5,#REF!*V$5,0))))</f>
        <v>0</v>
      </c>
      <c r="W71" s="179">
        <f>IF($C71=$D$2,#REF!*W$2,IF($C71=$D$3,#REF!*W$3,IF($C71=$D$4,#REF!*W$4,IF($C71=$D$5,#REF!*W$5,0))))</f>
        <v>0</v>
      </c>
      <c r="X71" s="179">
        <f>IF($C71=$D$2,#REF!*X$2,IF($C71=$D$3,#REF!*X$3,IF($C71=$D$4,#REF!*X$4,IF($C71=$D$5,#REF!*X$5,0))))</f>
        <v>0</v>
      </c>
      <c r="Y71" s="179">
        <f>IF($C71=$D$2,#REF!*Y$2,IF($C71=$D$3,#REF!*Y$3,IF($C71=$D$4,#REF!*Y$4,IF($C71=$D$5,#REF!*Y$5,0))))</f>
        <v>0</v>
      </c>
      <c r="Z71" s="179">
        <f>IF($C71=$D$2,#REF!*Z$2,IF($C71=$D$3,#REF!*Z$3,IF($C71=$D$4,#REF!*Z$4,IF($C71=$D$5,#REF!*Z$5,0))))</f>
        <v>0</v>
      </c>
      <c r="AA71" s="179">
        <f>IF($C71=$D$2,#REF!*AA$2,IF($C71=$D$3,#REF!*AA$3,IF($C71=$D$4,#REF!*AA$4,IF($C71=$D$5,#REF!*AA$5,0))))</f>
        <v>0</v>
      </c>
      <c r="AB71" s="179">
        <f>IF($C71=$D$2,#REF!*AB$2,IF($C71=$D$3,#REF!*AB$3,IF($C71=$D$4,#REF!*AB$4,IF($C71=$D$5,#REF!*AB$5,0))))</f>
        <v>0</v>
      </c>
      <c r="AC71" s="179">
        <f>IF($C71=$D$2,#REF!*AC$2,IF($C71=$D$3,#REF!*AC$3,IF($C71=$D$4,#REF!*AC$4,IF($C71=$D$5,#REF!*AC$5,0))))</f>
        <v>0</v>
      </c>
      <c r="AD71" s="179">
        <f>IF($C71=$D$2,#REF!*AD$2,IF($C71=$D$3,#REF!*AD$3,IF($C71=$D$4,#REF!*AD$4,IF($C71=$D$5,#REF!*AD$5,0))))</f>
        <v>0</v>
      </c>
      <c r="AE71" s="179">
        <f>IF($C71=$D$2,#REF!*AE$2,IF($C71=$D$3,#REF!*AE$3,IF($C71=$D$4,#REF!*AE$4,IF($C71=$D$5,#REF!*AE$5,0))))</f>
        <v>0</v>
      </c>
      <c r="AF71" s="179">
        <f>IF($C71=$D$2,#REF!*AF$2,IF($C71=$D$3,#REF!*AF$3,IF($C71=$D$4,#REF!*AF$4,IF($C71=$D$5,#REF!*AF$5,0))))</f>
        <v>0</v>
      </c>
      <c r="AG71" s="179">
        <f>IF($C71=$D$2,#REF!*AG$2,IF($C71=$D$3,#REF!*AG$3,IF($C71=$D$4,#REF!*AG$4,IF($C71=$D$5,#REF!*AG$5,0))))</f>
        <v>0</v>
      </c>
      <c r="AH71" s="179">
        <f>IF($C71=$D$2,#REF!*AH$2,IF($C71=$D$3,#REF!*AH$3,IF($C71=$D$4,#REF!*AH$4,IF($C71=$D$5,#REF!*AH$5,0))))</f>
        <v>0</v>
      </c>
      <c r="AI71" s="179">
        <f>IF($C71=$D$2,#REF!*AI$2,IF($C71=$D$3,#REF!*AI$3,IF($C71=$D$4,#REF!*AI$4,IF($C71=$D$5,#REF!*AI$5,0))))</f>
        <v>0</v>
      </c>
      <c r="AJ71" s="179">
        <f>IF($C71=$D$2,#REF!*AJ$2,IF($C71=$D$3,#REF!*AJ$3,IF($C71=$D$4,#REF!*AJ$4,IF($C71=$D$5,#REF!*AJ$5,0))))</f>
        <v>0</v>
      </c>
      <c r="AK71" s="179">
        <f>IF($C71=$D$2,#REF!*AK$2,IF($C71=$D$3,#REF!*AK$3,IF($C71=$D$4,#REF!*AK$4,IF($C71=$D$5,#REF!*AK$5,0))))</f>
        <v>0</v>
      </c>
      <c r="AL71" s="179">
        <f>IF($C71=$D$2,#REF!*AL$2,IF($C71=$D$3,#REF!*AL$3,IF($C71=$D$4,#REF!*AL$4,IF($C71=$D$5,#REF!*AL$5,0))))</f>
        <v>0</v>
      </c>
      <c r="AM71" s="179">
        <f>IF($C71=$D$2,#REF!*AM$2,IF($C71=$D$3,#REF!*AM$3,IF($C71=$D$4,#REF!*AM$4,IF($C71=$D$5,#REF!*AM$5,0))))</f>
        <v>0</v>
      </c>
    </row>
    <row r="72" spans="1:39">
      <c r="A72" s="141"/>
      <c r="B72" s="165"/>
      <c r="C72" s="165"/>
      <c r="D72" s="178">
        <f t="shared" si="0"/>
        <v>0</v>
      </c>
      <c r="E72" s="179">
        <f>IF($C72=$D$2,#REF!*E$2,IF($C72=$D$3,#REF!*E$3,IF($C72=$D$4,#REF!*E$4,IF($C72=$D$5,#REF!*E$5,0))))</f>
        <v>0</v>
      </c>
      <c r="F72" s="179">
        <f>IF($C72=$D$2,#REF!*F$2,IF($C72=$D$3,#REF!*F$3,IF($C72=$D$4,#REF!*F$4,IF($C72=$D$5,#REF!*F$5,0))))</f>
        <v>0</v>
      </c>
      <c r="G72" s="179">
        <f>IF($C72=$D$2,#REF!*G$2,IF($C72=$D$3,#REF!*G$3,IF($C72=$D$4,#REF!*G$4,IF($C72=$D$5,#REF!*G$5,0))))</f>
        <v>0</v>
      </c>
      <c r="H72" s="179">
        <f>IF($C72=$D$2,#REF!*H$2,IF($C72=$D$3,#REF!*H$3,IF($C72=$D$4,#REF!*H$4,IF($C72=$D$5,#REF!*H$5,0))))</f>
        <v>0</v>
      </c>
      <c r="I72" s="179">
        <f>IF($C72=$D$2,#REF!*I$2,IF($C72=$D$3,#REF!*I$3,IF($C72=$D$4,#REF!*I$4,IF($C72=$D$5,#REF!*I$5,0))))</f>
        <v>0</v>
      </c>
      <c r="J72" s="179">
        <f>IF($C72=$D$2,#REF!*J$2,IF($C72=$D$3,#REF!*J$3,IF($C72=$D$4,#REF!*J$4,IF($C72=$D$5,#REF!*J$5,0))))</f>
        <v>0</v>
      </c>
      <c r="K72" s="179">
        <f>IF($C72=$D$2,#REF!*K$2,IF($C72=$D$3,#REF!*K$3,IF($C72=$D$4,#REF!*K$4,IF($C72=$D$5,#REF!*K$5,0))))</f>
        <v>0</v>
      </c>
      <c r="L72" s="179">
        <f>IF($C72=$D$2,#REF!*L$2,IF($C72=$D$3,#REF!*L$3,IF($C72=$D$4,#REF!*L$4,IF($C72=$D$5,#REF!*L$5,0))))</f>
        <v>0</v>
      </c>
      <c r="M72" s="179">
        <f>IF($C72=$D$2,#REF!*M$2,IF($C72=$D$3,#REF!*M$3,IF($C72=$D$4,#REF!*M$4,IF($C72=$D$5,#REF!*M$5,0))))</f>
        <v>0</v>
      </c>
      <c r="N72" s="179">
        <f>IF($C72=$D$2,#REF!*N$2,IF($C72=$D$3,#REF!*N$3,IF($C72=$D$4,#REF!*N$4,IF($C72=$D$5,#REF!*N$5,0))))</f>
        <v>0</v>
      </c>
      <c r="O72" s="179">
        <f>IF($C72=$D$2,#REF!*O$2,IF($C72=$D$3,#REF!*O$3,IF($C72=$D$4,#REF!*O$4,IF($C72=$D$5,#REF!*O$5,0))))</f>
        <v>0</v>
      </c>
      <c r="P72" s="179">
        <f>IF($C72=$D$2,#REF!*P$2,IF($C72=$D$3,#REF!*P$3,IF($C72=$D$4,#REF!*P$4,IF($C72=$D$5,#REF!*P$5,0))))</f>
        <v>0</v>
      </c>
      <c r="Q72" s="179">
        <f>IF($C72=$D$2,#REF!*Q$2,IF($C72=$D$3,#REF!*Q$3,IF($C72=$D$4,#REF!*Q$4,IF($C72=$D$5,#REF!*Q$5,0))))</f>
        <v>0</v>
      </c>
      <c r="R72" s="179">
        <f>IF($C72=$D$2,#REF!*R$2,IF($C72=$D$3,#REF!*R$3,IF($C72=$D$4,#REF!*R$4,IF($C72=$D$5,#REF!*R$5,0))))</f>
        <v>0</v>
      </c>
      <c r="S72" s="179">
        <f>IF($C72=$D$2,#REF!*S$2,IF($C72=$D$3,#REF!*S$3,IF($C72=$D$4,#REF!*S$4,IF($C72=$D$5,#REF!*S$5,0))))</f>
        <v>0</v>
      </c>
      <c r="T72" s="179">
        <f>IF($C72=$D$2,#REF!*T$2,IF($C72=$D$3,#REF!*T$3,IF($C72=$D$4,#REF!*T$4,IF($C72=$D$5,#REF!*T$5,0))))</f>
        <v>0</v>
      </c>
      <c r="U72" s="179">
        <f>IF($C72=$D$2,#REF!*U$2,IF($C72=$D$3,#REF!*U$3,IF($C72=$D$4,#REF!*U$4,IF($C72=$D$5,#REF!*U$5,0))))</f>
        <v>0</v>
      </c>
      <c r="V72" s="179">
        <f>IF($C72=$D$2,#REF!*V$2,IF($C72=$D$3,#REF!*V$3,IF($C72=$D$4,#REF!*V$4,IF($C72=$D$5,#REF!*V$5,0))))</f>
        <v>0</v>
      </c>
      <c r="W72" s="179">
        <f>IF($C72=$D$2,#REF!*W$2,IF($C72=$D$3,#REF!*W$3,IF($C72=$D$4,#REF!*W$4,IF($C72=$D$5,#REF!*W$5,0))))</f>
        <v>0</v>
      </c>
      <c r="X72" s="179">
        <f>IF($C72=$D$2,#REF!*X$2,IF($C72=$D$3,#REF!*X$3,IF($C72=$D$4,#REF!*X$4,IF($C72=$D$5,#REF!*X$5,0))))</f>
        <v>0</v>
      </c>
      <c r="Y72" s="179">
        <f>IF($C72=$D$2,#REF!*Y$2,IF($C72=$D$3,#REF!*Y$3,IF($C72=$D$4,#REF!*Y$4,IF($C72=$D$5,#REF!*Y$5,0))))</f>
        <v>0</v>
      </c>
      <c r="Z72" s="179">
        <f>IF($C72=$D$2,#REF!*Z$2,IF($C72=$D$3,#REF!*Z$3,IF($C72=$D$4,#REF!*Z$4,IF($C72=$D$5,#REF!*Z$5,0))))</f>
        <v>0</v>
      </c>
      <c r="AA72" s="179">
        <f>IF($C72=$D$2,#REF!*AA$2,IF($C72=$D$3,#REF!*AA$3,IF($C72=$D$4,#REF!*AA$4,IF($C72=$D$5,#REF!*AA$5,0))))</f>
        <v>0</v>
      </c>
      <c r="AB72" s="179">
        <f>IF($C72=$D$2,#REF!*AB$2,IF($C72=$D$3,#REF!*AB$3,IF($C72=$D$4,#REF!*AB$4,IF($C72=$D$5,#REF!*AB$5,0))))</f>
        <v>0</v>
      </c>
      <c r="AC72" s="179">
        <f>IF($C72=$D$2,#REF!*AC$2,IF($C72=$D$3,#REF!*AC$3,IF($C72=$D$4,#REF!*AC$4,IF($C72=$D$5,#REF!*AC$5,0))))</f>
        <v>0</v>
      </c>
      <c r="AD72" s="179">
        <f>IF($C72=$D$2,#REF!*AD$2,IF($C72=$D$3,#REF!*AD$3,IF($C72=$D$4,#REF!*AD$4,IF($C72=$D$5,#REF!*AD$5,0))))</f>
        <v>0</v>
      </c>
      <c r="AE72" s="179">
        <f>IF($C72=$D$2,#REF!*AE$2,IF($C72=$D$3,#REF!*AE$3,IF($C72=$D$4,#REF!*AE$4,IF($C72=$D$5,#REF!*AE$5,0))))</f>
        <v>0</v>
      </c>
      <c r="AF72" s="179">
        <f>IF($C72=$D$2,#REF!*AF$2,IF($C72=$D$3,#REF!*AF$3,IF($C72=$D$4,#REF!*AF$4,IF($C72=$D$5,#REF!*AF$5,0))))</f>
        <v>0</v>
      </c>
      <c r="AG72" s="179">
        <f>IF($C72=$D$2,#REF!*AG$2,IF($C72=$D$3,#REF!*AG$3,IF($C72=$D$4,#REF!*AG$4,IF($C72=$D$5,#REF!*AG$5,0))))</f>
        <v>0</v>
      </c>
      <c r="AH72" s="179">
        <f>IF($C72=$D$2,#REF!*AH$2,IF($C72=$D$3,#REF!*AH$3,IF($C72=$D$4,#REF!*AH$4,IF($C72=$D$5,#REF!*AH$5,0))))</f>
        <v>0</v>
      </c>
      <c r="AI72" s="179">
        <f>IF($C72=$D$2,#REF!*AI$2,IF($C72=$D$3,#REF!*AI$3,IF($C72=$D$4,#REF!*AI$4,IF($C72=$D$5,#REF!*AI$5,0))))</f>
        <v>0</v>
      </c>
      <c r="AJ72" s="179">
        <f>IF($C72=$D$2,#REF!*AJ$2,IF($C72=$D$3,#REF!*AJ$3,IF($C72=$D$4,#REF!*AJ$4,IF($C72=$D$5,#REF!*AJ$5,0))))</f>
        <v>0</v>
      </c>
      <c r="AK72" s="179">
        <f>IF($C72=$D$2,#REF!*AK$2,IF($C72=$D$3,#REF!*AK$3,IF($C72=$D$4,#REF!*AK$4,IF($C72=$D$5,#REF!*AK$5,0))))</f>
        <v>0</v>
      </c>
      <c r="AL72" s="179">
        <f>IF($C72=$D$2,#REF!*AL$2,IF($C72=$D$3,#REF!*AL$3,IF($C72=$D$4,#REF!*AL$4,IF($C72=$D$5,#REF!*AL$5,0))))</f>
        <v>0</v>
      </c>
      <c r="AM72" s="179">
        <f>IF($C72=$D$2,#REF!*AM$2,IF($C72=$D$3,#REF!*AM$3,IF($C72=$D$4,#REF!*AM$4,IF($C72=$D$5,#REF!*AM$5,0))))</f>
        <v>0</v>
      </c>
    </row>
    <row r="73" spans="1:39">
      <c r="A73" s="141"/>
      <c r="B73" s="165"/>
      <c r="C73" s="165"/>
      <c r="D73" s="178">
        <f t="shared" si="0"/>
        <v>0</v>
      </c>
      <c r="E73" s="179">
        <f>IF($C73=$D$2,#REF!*E$2,IF($C73=$D$3,#REF!*E$3,IF($C73=$D$4,#REF!*E$4,IF($C73=$D$5,#REF!*E$5,0))))</f>
        <v>0</v>
      </c>
      <c r="F73" s="179">
        <f>IF($C73=$D$2,#REF!*F$2,IF($C73=$D$3,#REF!*F$3,IF($C73=$D$4,#REF!*F$4,IF($C73=$D$5,#REF!*F$5,0))))</f>
        <v>0</v>
      </c>
      <c r="G73" s="179">
        <f>IF($C73=$D$2,#REF!*G$2,IF($C73=$D$3,#REF!*G$3,IF($C73=$D$4,#REF!*G$4,IF($C73=$D$5,#REF!*G$5,0))))</f>
        <v>0</v>
      </c>
      <c r="H73" s="179">
        <f>IF($C73=$D$2,#REF!*H$2,IF($C73=$D$3,#REF!*H$3,IF($C73=$D$4,#REF!*H$4,IF($C73=$D$5,#REF!*H$5,0))))</f>
        <v>0</v>
      </c>
      <c r="I73" s="179">
        <f>IF($C73=$D$2,#REF!*I$2,IF($C73=$D$3,#REF!*I$3,IF($C73=$D$4,#REF!*I$4,IF($C73=$D$5,#REF!*I$5,0))))</f>
        <v>0</v>
      </c>
      <c r="J73" s="179">
        <f>IF($C73=$D$2,#REF!*J$2,IF($C73=$D$3,#REF!*J$3,IF($C73=$D$4,#REF!*J$4,IF($C73=$D$5,#REF!*J$5,0))))</f>
        <v>0</v>
      </c>
      <c r="K73" s="179">
        <f>IF($C73=$D$2,#REF!*K$2,IF($C73=$D$3,#REF!*K$3,IF($C73=$D$4,#REF!*K$4,IF($C73=$D$5,#REF!*K$5,0))))</f>
        <v>0</v>
      </c>
      <c r="L73" s="179">
        <f>IF($C73=$D$2,#REF!*L$2,IF($C73=$D$3,#REF!*L$3,IF($C73=$D$4,#REF!*L$4,IF($C73=$D$5,#REF!*L$5,0))))</f>
        <v>0</v>
      </c>
      <c r="M73" s="179">
        <f>IF($C73=$D$2,#REF!*M$2,IF($C73=$D$3,#REF!*M$3,IF($C73=$D$4,#REF!*M$4,IF($C73=$D$5,#REF!*M$5,0))))</f>
        <v>0</v>
      </c>
      <c r="N73" s="179">
        <f>IF($C73=$D$2,#REF!*N$2,IF($C73=$D$3,#REF!*N$3,IF($C73=$D$4,#REF!*N$4,IF($C73=$D$5,#REF!*N$5,0))))</f>
        <v>0</v>
      </c>
      <c r="O73" s="179">
        <f>IF($C73=$D$2,#REF!*O$2,IF($C73=$D$3,#REF!*O$3,IF($C73=$D$4,#REF!*O$4,IF($C73=$D$5,#REF!*O$5,0))))</f>
        <v>0</v>
      </c>
      <c r="P73" s="179">
        <f>IF($C73=$D$2,#REF!*P$2,IF($C73=$D$3,#REF!*P$3,IF($C73=$D$4,#REF!*P$4,IF($C73=$D$5,#REF!*P$5,0))))</f>
        <v>0</v>
      </c>
      <c r="Q73" s="179">
        <f>IF($C73=$D$2,#REF!*Q$2,IF($C73=$D$3,#REF!*Q$3,IF($C73=$D$4,#REF!*Q$4,IF($C73=$D$5,#REF!*Q$5,0))))</f>
        <v>0</v>
      </c>
      <c r="R73" s="179">
        <f>IF($C73=$D$2,#REF!*R$2,IF($C73=$D$3,#REF!*R$3,IF($C73=$D$4,#REF!*R$4,IF($C73=$D$5,#REF!*R$5,0))))</f>
        <v>0</v>
      </c>
      <c r="S73" s="179">
        <f>IF($C73=$D$2,#REF!*S$2,IF($C73=$D$3,#REF!*S$3,IF($C73=$D$4,#REF!*S$4,IF($C73=$D$5,#REF!*S$5,0))))</f>
        <v>0</v>
      </c>
      <c r="T73" s="179">
        <f>IF($C73=$D$2,#REF!*T$2,IF($C73=$D$3,#REF!*T$3,IF($C73=$D$4,#REF!*T$4,IF($C73=$D$5,#REF!*T$5,0))))</f>
        <v>0</v>
      </c>
      <c r="U73" s="179">
        <f>IF($C73=$D$2,#REF!*U$2,IF($C73=$D$3,#REF!*U$3,IF($C73=$D$4,#REF!*U$4,IF($C73=$D$5,#REF!*U$5,0))))</f>
        <v>0</v>
      </c>
      <c r="V73" s="179">
        <f>IF($C73=$D$2,#REF!*V$2,IF($C73=$D$3,#REF!*V$3,IF($C73=$D$4,#REF!*V$4,IF($C73=$D$5,#REF!*V$5,0))))</f>
        <v>0</v>
      </c>
      <c r="W73" s="179">
        <f>IF($C73=$D$2,#REF!*W$2,IF($C73=$D$3,#REF!*W$3,IF($C73=$D$4,#REF!*W$4,IF($C73=$D$5,#REF!*W$5,0))))</f>
        <v>0</v>
      </c>
      <c r="X73" s="179">
        <f>IF($C73=$D$2,#REF!*X$2,IF($C73=$D$3,#REF!*X$3,IF($C73=$D$4,#REF!*X$4,IF($C73=$D$5,#REF!*X$5,0))))</f>
        <v>0</v>
      </c>
      <c r="Y73" s="179">
        <f>IF($C73=$D$2,#REF!*Y$2,IF($C73=$D$3,#REF!*Y$3,IF($C73=$D$4,#REF!*Y$4,IF($C73=$D$5,#REF!*Y$5,0))))</f>
        <v>0</v>
      </c>
      <c r="Z73" s="179">
        <f>IF($C73=$D$2,#REF!*Z$2,IF($C73=$D$3,#REF!*Z$3,IF($C73=$D$4,#REF!*Z$4,IF($C73=$D$5,#REF!*Z$5,0))))</f>
        <v>0</v>
      </c>
      <c r="AA73" s="179">
        <f>IF($C73=$D$2,#REF!*AA$2,IF($C73=$D$3,#REF!*AA$3,IF($C73=$D$4,#REF!*AA$4,IF($C73=$D$5,#REF!*AA$5,0))))</f>
        <v>0</v>
      </c>
      <c r="AB73" s="179">
        <f>IF($C73=$D$2,#REF!*AB$2,IF($C73=$D$3,#REF!*AB$3,IF($C73=$D$4,#REF!*AB$4,IF($C73=$D$5,#REF!*AB$5,0))))</f>
        <v>0</v>
      </c>
      <c r="AC73" s="179">
        <f>IF($C73=$D$2,#REF!*AC$2,IF($C73=$D$3,#REF!*AC$3,IF($C73=$D$4,#REF!*AC$4,IF($C73=$D$5,#REF!*AC$5,0))))</f>
        <v>0</v>
      </c>
      <c r="AD73" s="179">
        <f>IF($C73=$D$2,#REF!*AD$2,IF($C73=$D$3,#REF!*AD$3,IF($C73=$D$4,#REF!*AD$4,IF($C73=$D$5,#REF!*AD$5,0))))</f>
        <v>0</v>
      </c>
      <c r="AE73" s="179">
        <f>IF($C73=$D$2,#REF!*AE$2,IF($C73=$D$3,#REF!*AE$3,IF($C73=$D$4,#REF!*AE$4,IF($C73=$D$5,#REF!*AE$5,0))))</f>
        <v>0</v>
      </c>
      <c r="AF73" s="179">
        <f>IF($C73=$D$2,#REF!*AF$2,IF($C73=$D$3,#REF!*AF$3,IF($C73=$D$4,#REF!*AF$4,IF($C73=$D$5,#REF!*AF$5,0))))</f>
        <v>0</v>
      </c>
      <c r="AG73" s="179">
        <f>IF($C73=$D$2,#REF!*AG$2,IF($C73=$D$3,#REF!*AG$3,IF($C73=$D$4,#REF!*AG$4,IF($C73=$D$5,#REF!*AG$5,0))))</f>
        <v>0</v>
      </c>
      <c r="AH73" s="179">
        <f>IF($C73=$D$2,#REF!*AH$2,IF($C73=$D$3,#REF!*AH$3,IF($C73=$D$4,#REF!*AH$4,IF($C73=$D$5,#REF!*AH$5,0))))</f>
        <v>0</v>
      </c>
      <c r="AI73" s="179">
        <f>IF($C73=$D$2,#REF!*AI$2,IF($C73=$D$3,#REF!*AI$3,IF($C73=$D$4,#REF!*AI$4,IF($C73=$D$5,#REF!*AI$5,0))))</f>
        <v>0</v>
      </c>
      <c r="AJ73" s="179">
        <f>IF($C73=$D$2,#REF!*AJ$2,IF($C73=$D$3,#REF!*AJ$3,IF($C73=$D$4,#REF!*AJ$4,IF($C73=$D$5,#REF!*AJ$5,0))))</f>
        <v>0</v>
      </c>
      <c r="AK73" s="179">
        <f>IF($C73=$D$2,#REF!*AK$2,IF($C73=$D$3,#REF!*AK$3,IF($C73=$D$4,#REF!*AK$4,IF($C73=$D$5,#REF!*AK$5,0))))</f>
        <v>0</v>
      </c>
      <c r="AL73" s="179">
        <f>IF($C73=$D$2,#REF!*AL$2,IF($C73=$D$3,#REF!*AL$3,IF($C73=$D$4,#REF!*AL$4,IF($C73=$D$5,#REF!*AL$5,0))))</f>
        <v>0</v>
      </c>
      <c r="AM73" s="179">
        <f>IF($C73=$D$2,#REF!*AM$2,IF($C73=$D$3,#REF!*AM$3,IF($C73=$D$4,#REF!*AM$4,IF($C73=$D$5,#REF!*AM$5,0))))</f>
        <v>0</v>
      </c>
    </row>
    <row r="74" spans="1:39">
      <c r="A74" s="141"/>
      <c r="B74" s="165"/>
      <c r="C74" s="165"/>
      <c r="D74" s="178">
        <f t="shared" si="0"/>
        <v>0</v>
      </c>
      <c r="E74" s="179">
        <f>IF($C74=$D$2,#REF!*E$2,IF($C74=$D$3,#REF!*E$3,IF($C74=$D$4,#REF!*E$4,IF($C74=$D$5,#REF!*E$5,0))))</f>
        <v>0</v>
      </c>
      <c r="F74" s="179">
        <f>IF($C74=$D$2,#REF!*F$2,IF($C74=$D$3,#REF!*F$3,IF($C74=$D$4,#REF!*F$4,IF($C74=$D$5,#REF!*F$5,0))))</f>
        <v>0</v>
      </c>
      <c r="G74" s="179">
        <f>IF($C74=$D$2,#REF!*G$2,IF($C74=$D$3,#REF!*G$3,IF($C74=$D$4,#REF!*G$4,IF($C74=$D$5,#REF!*G$5,0))))</f>
        <v>0</v>
      </c>
      <c r="H74" s="179">
        <f>IF($C74=$D$2,#REF!*H$2,IF($C74=$D$3,#REF!*H$3,IF($C74=$D$4,#REF!*H$4,IF($C74=$D$5,#REF!*H$5,0))))</f>
        <v>0</v>
      </c>
      <c r="I74" s="179">
        <f>IF($C74=$D$2,#REF!*I$2,IF($C74=$D$3,#REF!*I$3,IF($C74=$D$4,#REF!*I$4,IF($C74=$D$5,#REF!*I$5,0))))</f>
        <v>0</v>
      </c>
      <c r="J74" s="179">
        <f>IF($C74=$D$2,#REF!*J$2,IF($C74=$D$3,#REF!*J$3,IF($C74=$D$4,#REF!*J$4,IF($C74=$D$5,#REF!*J$5,0))))</f>
        <v>0</v>
      </c>
      <c r="K74" s="179">
        <f>IF($C74=$D$2,#REF!*K$2,IF($C74=$D$3,#REF!*K$3,IF($C74=$D$4,#REF!*K$4,IF($C74=$D$5,#REF!*K$5,0))))</f>
        <v>0</v>
      </c>
      <c r="L74" s="179">
        <f>IF($C74=$D$2,#REF!*L$2,IF($C74=$D$3,#REF!*L$3,IF($C74=$D$4,#REF!*L$4,IF($C74=$D$5,#REF!*L$5,0))))</f>
        <v>0</v>
      </c>
      <c r="M74" s="179">
        <f>IF($C74=$D$2,#REF!*M$2,IF($C74=$D$3,#REF!*M$3,IF($C74=$D$4,#REF!*M$4,IF($C74=$D$5,#REF!*M$5,0))))</f>
        <v>0</v>
      </c>
      <c r="N74" s="179">
        <f>IF($C74=$D$2,#REF!*N$2,IF($C74=$D$3,#REF!*N$3,IF($C74=$D$4,#REF!*N$4,IF($C74=$D$5,#REF!*N$5,0))))</f>
        <v>0</v>
      </c>
      <c r="O74" s="179">
        <f>IF($C74=$D$2,#REF!*O$2,IF($C74=$D$3,#REF!*O$3,IF($C74=$D$4,#REF!*O$4,IF($C74=$D$5,#REF!*O$5,0))))</f>
        <v>0</v>
      </c>
      <c r="P74" s="179">
        <f>IF($C74=$D$2,#REF!*P$2,IF($C74=$D$3,#REF!*P$3,IF($C74=$D$4,#REF!*P$4,IF($C74=$D$5,#REF!*P$5,0))))</f>
        <v>0</v>
      </c>
      <c r="Q74" s="179">
        <f>IF($C74=$D$2,#REF!*Q$2,IF($C74=$D$3,#REF!*Q$3,IF($C74=$D$4,#REF!*Q$4,IF($C74=$D$5,#REF!*Q$5,0))))</f>
        <v>0</v>
      </c>
      <c r="R74" s="179">
        <f>IF($C74=$D$2,#REF!*R$2,IF($C74=$D$3,#REF!*R$3,IF($C74=$D$4,#REF!*R$4,IF($C74=$D$5,#REF!*R$5,0))))</f>
        <v>0</v>
      </c>
      <c r="S74" s="179">
        <f>IF($C74=$D$2,#REF!*S$2,IF($C74=$D$3,#REF!*S$3,IF($C74=$D$4,#REF!*S$4,IF($C74=$D$5,#REF!*S$5,0))))</f>
        <v>0</v>
      </c>
      <c r="T74" s="179">
        <f>IF($C74=$D$2,#REF!*T$2,IF($C74=$D$3,#REF!*T$3,IF($C74=$D$4,#REF!*T$4,IF($C74=$D$5,#REF!*T$5,0))))</f>
        <v>0</v>
      </c>
      <c r="U74" s="179">
        <f>IF($C74=$D$2,#REF!*U$2,IF($C74=$D$3,#REF!*U$3,IF($C74=$D$4,#REF!*U$4,IF($C74=$D$5,#REF!*U$5,0))))</f>
        <v>0</v>
      </c>
      <c r="V74" s="179">
        <f>IF($C74=$D$2,#REF!*V$2,IF($C74=$D$3,#REF!*V$3,IF($C74=$D$4,#REF!*V$4,IF($C74=$D$5,#REF!*V$5,0))))</f>
        <v>0</v>
      </c>
      <c r="W74" s="179">
        <f>IF($C74=$D$2,#REF!*W$2,IF($C74=$D$3,#REF!*W$3,IF($C74=$D$4,#REF!*W$4,IF($C74=$D$5,#REF!*W$5,0))))</f>
        <v>0</v>
      </c>
      <c r="X74" s="179">
        <f>IF($C74=$D$2,#REF!*X$2,IF($C74=$D$3,#REF!*X$3,IF($C74=$D$4,#REF!*X$4,IF($C74=$D$5,#REF!*X$5,0))))</f>
        <v>0</v>
      </c>
      <c r="Y74" s="179">
        <f>IF($C74=$D$2,#REF!*Y$2,IF($C74=$D$3,#REF!*Y$3,IF($C74=$D$4,#REF!*Y$4,IF($C74=$D$5,#REF!*Y$5,0))))</f>
        <v>0</v>
      </c>
      <c r="Z74" s="179">
        <f>IF($C74=$D$2,#REF!*Z$2,IF($C74=$D$3,#REF!*Z$3,IF($C74=$D$4,#REF!*Z$4,IF($C74=$D$5,#REF!*Z$5,0))))</f>
        <v>0</v>
      </c>
      <c r="AA74" s="179">
        <f>IF($C74=$D$2,#REF!*AA$2,IF($C74=$D$3,#REF!*AA$3,IF($C74=$D$4,#REF!*AA$4,IF($C74=$D$5,#REF!*AA$5,0))))</f>
        <v>0</v>
      </c>
      <c r="AB74" s="179">
        <f>IF($C74=$D$2,#REF!*AB$2,IF($C74=$D$3,#REF!*AB$3,IF($C74=$D$4,#REF!*AB$4,IF($C74=$D$5,#REF!*AB$5,0))))</f>
        <v>0</v>
      </c>
      <c r="AC74" s="179">
        <f>IF($C74=$D$2,#REF!*AC$2,IF($C74=$D$3,#REF!*AC$3,IF($C74=$D$4,#REF!*AC$4,IF($C74=$D$5,#REF!*AC$5,0))))</f>
        <v>0</v>
      </c>
      <c r="AD74" s="179">
        <f>IF($C74=$D$2,#REF!*AD$2,IF($C74=$D$3,#REF!*AD$3,IF($C74=$D$4,#REF!*AD$4,IF($C74=$D$5,#REF!*AD$5,0))))</f>
        <v>0</v>
      </c>
      <c r="AE74" s="179">
        <f>IF($C74=$D$2,#REF!*AE$2,IF($C74=$D$3,#REF!*AE$3,IF($C74=$D$4,#REF!*AE$4,IF($C74=$D$5,#REF!*AE$5,0))))</f>
        <v>0</v>
      </c>
      <c r="AF74" s="179">
        <f>IF($C74=$D$2,#REF!*AF$2,IF($C74=$D$3,#REF!*AF$3,IF($C74=$D$4,#REF!*AF$4,IF($C74=$D$5,#REF!*AF$5,0))))</f>
        <v>0</v>
      </c>
      <c r="AG74" s="179">
        <f>IF($C74=$D$2,#REF!*AG$2,IF($C74=$D$3,#REF!*AG$3,IF($C74=$D$4,#REF!*AG$4,IF($C74=$D$5,#REF!*AG$5,0))))</f>
        <v>0</v>
      </c>
      <c r="AH74" s="179">
        <f>IF($C74=$D$2,#REF!*AH$2,IF($C74=$D$3,#REF!*AH$3,IF($C74=$D$4,#REF!*AH$4,IF($C74=$D$5,#REF!*AH$5,0))))</f>
        <v>0</v>
      </c>
      <c r="AI74" s="179">
        <f>IF($C74=$D$2,#REF!*AI$2,IF($C74=$D$3,#REF!*AI$3,IF($C74=$D$4,#REF!*AI$4,IF($C74=$D$5,#REF!*AI$5,0))))</f>
        <v>0</v>
      </c>
      <c r="AJ74" s="179">
        <f>IF($C74=$D$2,#REF!*AJ$2,IF($C74=$D$3,#REF!*AJ$3,IF($C74=$D$4,#REF!*AJ$4,IF($C74=$D$5,#REF!*AJ$5,0))))</f>
        <v>0</v>
      </c>
      <c r="AK74" s="179">
        <f>IF($C74=$D$2,#REF!*AK$2,IF($C74=$D$3,#REF!*AK$3,IF($C74=$D$4,#REF!*AK$4,IF($C74=$D$5,#REF!*AK$5,0))))</f>
        <v>0</v>
      </c>
      <c r="AL74" s="179">
        <f>IF($C74=$D$2,#REF!*AL$2,IF($C74=$D$3,#REF!*AL$3,IF($C74=$D$4,#REF!*AL$4,IF($C74=$D$5,#REF!*AL$5,0))))</f>
        <v>0</v>
      </c>
      <c r="AM74" s="179">
        <f>IF($C74=$D$2,#REF!*AM$2,IF($C74=$D$3,#REF!*AM$3,IF($C74=$D$4,#REF!*AM$4,IF($C74=$D$5,#REF!*AM$5,0))))</f>
        <v>0</v>
      </c>
    </row>
    <row r="75" spans="1:39">
      <c r="A75" s="141"/>
      <c r="B75" s="165"/>
      <c r="C75" s="165"/>
      <c r="D75" s="178">
        <f t="shared" si="0"/>
        <v>0</v>
      </c>
      <c r="E75" s="179">
        <f>IF($C75=$D$2,#REF!*E$2,IF($C75=$D$3,#REF!*E$3,IF($C75=$D$4,#REF!*E$4,IF($C75=$D$5,#REF!*E$5,0))))</f>
        <v>0</v>
      </c>
      <c r="F75" s="179">
        <f>IF($C75=$D$2,#REF!*F$2,IF($C75=$D$3,#REF!*F$3,IF($C75=$D$4,#REF!*F$4,IF($C75=$D$5,#REF!*F$5,0))))</f>
        <v>0</v>
      </c>
      <c r="G75" s="179">
        <f>IF($C75=$D$2,#REF!*G$2,IF($C75=$D$3,#REF!*G$3,IF($C75=$D$4,#REF!*G$4,IF($C75=$D$5,#REF!*G$5,0))))</f>
        <v>0</v>
      </c>
      <c r="H75" s="179">
        <f>IF($C75=$D$2,#REF!*H$2,IF($C75=$D$3,#REF!*H$3,IF($C75=$D$4,#REF!*H$4,IF($C75=$D$5,#REF!*H$5,0))))</f>
        <v>0</v>
      </c>
      <c r="I75" s="179">
        <f>IF($C75=$D$2,#REF!*I$2,IF($C75=$D$3,#REF!*I$3,IF($C75=$D$4,#REF!*I$4,IF($C75=$D$5,#REF!*I$5,0))))</f>
        <v>0</v>
      </c>
      <c r="J75" s="179">
        <f>IF($C75=$D$2,#REF!*J$2,IF($C75=$D$3,#REF!*J$3,IF($C75=$D$4,#REF!*J$4,IF($C75=$D$5,#REF!*J$5,0))))</f>
        <v>0</v>
      </c>
      <c r="K75" s="179">
        <f>IF($C75=$D$2,#REF!*K$2,IF($C75=$D$3,#REF!*K$3,IF($C75=$D$4,#REF!*K$4,IF($C75=$D$5,#REF!*K$5,0))))</f>
        <v>0</v>
      </c>
      <c r="L75" s="179">
        <f>IF($C75=$D$2,#REF!*L$2,IF($C75=$D$3,#REF!*L$3,IF($C75=$D$4,#REF!*L$4,IF($C75=$D$5,#REF!*L$5,0))))</f>
        <v>0</v>
      </c>
      <c r="M75" s="179">
        <f>IF($C75=$D$2,#REF!*M$2,IF($C75=$D$3,#REF!*M$3,IF($C75=$D$4,#REF!*M$4,IF($C75=$D$5,#REF!*M$5,0))))</f>
        <v>0</v>
      </c>
      <c r="N75" s="179">
        <f>IF($C75=$D$2,#REF!*N$2,IF($C75=$D$3,#REF!*N$3,IF($C75=$D$4,#REF!*N$4,IF($C75=$D$5,#REF!*N$5,0))))</f>
        <v>0</v>
      </c>
      <c r="O75" s="179">
        <f>IF($C75=$D$2,#REF!*O$2,IF($C75=$D$3,#REF!*O$3,IF($C75=$D$4,#REF!*O$4,IF($C75=$D$5,#REF!*O$5,0))))</f>
        <v>0</v>
      </c>
      <c r="P75" s="179">
        <f>IF($C75=$D$2,#REF!*P$2,IF($C75=$D$3,#REF!*P$3,IF($C75=$D$4,#REF!*P$4,IF($C75=$D$5,#REF!*P$5,0))))</f>
        <v>0</v>
      </c>
      <c r="Q75" s="179">
        <f>IF($C75=$D$2,#REF!*Q$2,IF($C75=$D$3,#REF!*Q$3,IF($C75=$D$4,#REF!*Q$4,IF($C75=$D$5,#REF!*Q$5,0))))</f>
        <v>0</v>
      </c>
      <c r="R75" s="179">
        <f>IF($C75=$D$2,#REF!*R$2,IF($C75=$D$3,#REF!*R$3,IF($C75=$D$4,#REF!*R$4,IF($C75=$D$5,#REF!*R$5,0))))</f>
        <v>0</v>
      </c>
      <c r="S75" s="179">
        <f>IF($C75=$D$2,#REF!*S$2,IF($C75=$D$3,#REF!*S$3,IF($C75=$D$4,#REF!*S$4,IF($C75=$D$5,#REF!*S$5,0))))</f>
        <v>0</v>
      </c>
      <c r="T75" s="179">
        <f>IF($C75=$D$2,#REF!*T$2,IF($C75=$D$3,#REF!*T$3,IF($C75=$D$4,#REF!*T$4,IF($C75=$D$5,#REF!*T$5,0))))</f>
        <v>0</v>
      </c>
      <c r="U75" s="179">
        <f>IF($C75=$D$2,#REF!*U$2,IF($C75=$D$3,#REF!*U$3,IF($C75=$D$4,#REF!*U$4,IF($C75=$D$5,#REF!*U$5,0))))</f>
        <v>0</v>
      </c>
      <c r="V75" s="179">
        <f>IF($C75=$D$2,#REF!*V$2,IF($C75=$D$3,#REF!*V$3,IF($C75=$D$4,#REF!*V$4,IF($C75=$D$5,#REF!*V$5,0))))</f>
        <v>0</v>
      </c>
      <c r="W75" s="179">
        <f>IF($C75=$D$2,#REF!*W$2,IF($C75=$D$3,#REF!*W$3,IF($C75=$D$4,#REF!*W$4,IF($C75=$D$5,#REF!*W$5,0))))</f>
        <v>0</v>
      </c>
      <c r="X75" s="179">
        <f>IF($C75=$D$2,#REF!*X$2,IF($C75=$D$3,#REF!*X$3,IF($C75=$D$4,#REF!*X$4,IF($C75=$D$5,#REF!*X$5,0))))</f>
        <v>0</v>
      </c>
      <c r="Y75" s="179">
        <f>IF($C75=$D$2,#REF!*Y$2,IF($C75=$D$3,#REF!*Y$3,IF($C75=$D$4,#REF!*Y$4,IF($C75=$D$5,#REF!*Y$5,0))))</f>
        <v>0</v>
      </c>
      <c r="Z75" s="179">
        <f>IF($C75=$D$2,#REF!*Z$2,IF($C75=$D$3,#REF!*Z$3,IF($C75=$D$4,#REF!*Z$4,IF($C75=$D$5,#REF!*Z$5,0))))</f>
        <v>0</v>
      </c>
      <c r="AA75" s="179">
        <f>IF($C75=$D$2,#REF!*AA$2,IF($C75=$D$3,#REF!*AA$3,IF($C75=$D$4,#REF!*AA$4,IF($C75=$D$5,#REF!*AA$5,0))))</f>
        <v>0</v>
      </c>
      <c r="AB75" s="179">
        <f>IF($C75=$D$2,#REF!*AB$2,IF($C75=$D$3,#REF!*AB$3,IF($C75=$D$4,#REF!*AB$4,IF($C75=$D$5,#REF!*AB$5,0))))</f>
        <v>0</v>
      </c>
      <c r="AC75" s="179">
        <f>IF($C75=$D$2,#REF!*AC$2,IF($C75=$D$3,#REF!*AC$3,IF($C75=$D$4,#REF!*AC$4,IF($C75=$D$5,#REF!*AC$5,0))))</f>
        <v>0</v>
      </c>
      <c r="AD75" s="179">
        <f>IF($C75=$D$2,#REF!*AD$2,IF($C75=$D$3,#REF!*AD$3,IF($C75=$D$4,#REF!*AD$4,IF($C75=$D$5,#REF!*AD$5,0))))</f>
        <v>0</v>
      </c>
      <c r="AE75" s="179">
        <f>IF($C75=$D$2,#REF!*AE$2,IF($C75=$D$3,#REF!*AE$3,IF($C75=$D$4,#REF!*AE$4,IF($C75=$D$5,#REF!*AE$5,0))))</f>
        <v>0</v>
      </c>
      <c r="AF75" s="179">
        <f>IF($C75=$D$2,#REF!*AF$2,IF($C75=$D$3,#REF!*AF$3,IF($C75=$D$4,#REF!*AF$4,IF($C75=$D$5,#REF!*AF$5,0))))</f>
        <v>0</v>
      </c>
      <c r="AG75" s="179">
        <f>IF($C75=$D$2,#REF!*AG$2,IF($C75=$D$3,#REF!*AG$3,IF($C75=$D$4,#REF!*AG$4,IF($C75=$D$5,#REF!*AG$5,0))))</f>
        <v>0</v>
      </c>
      <c r="AH75" s="179">
        <f>IF($C75=$D$2,#REF!*AH$2,IF($C75=$D$3,#REF!*AH$3,IF($C75=$D$4,#REF!*AH$4,IF($C75=$D$5,#REF!*AH$5,0))))</f>
        <v>0</v>
      </c>
      <c r="AI75" s="179">
        <f>IF($C75=$D$2,#REF!*AI$2,IF($C75=$D$3,#REF!*AI$3,IF($C75=$D$4,#REF!*AI$4,IF($C75=$D$5,#REF!*AI$5,0))))</f>
        <v>0</v>
      </c>
      <c r="AJ75" s="179">
        <f>IF($C75=$D$2,#REF!*AJ$2,IF($C75=$D$3,#REF!*AJ$3,IF($C75=$D$4,#REF!*AJ$4,IF($C75=$D$5,#REF!*AJ$5,0))))</f>
        <v>0</v>
      </c>
      <c r="AK75" s="179">
        <f>IF($C75=$D$2,#REF!*AK$2,IF($C75=$D$3,#REF!*AK$3,IF($C75=$D$4,#REF!*AK$4,IF($C75=$D$5,#REF!*AK$5,0))))</f>
        <v>0</v>
      </c>
      <c r="AL75" s="179">
        <f>IF($C75=$D$2,#REF!*AL$2,IF($C75=$D$3,#REF!*AL$3,IF($C75=$D$4,#REF!*AL$4,IF($C75=$D$5,#REF!*AL$5,0))))</f>
        <v>0</v>
      </c>
      <c r="AM75" s="179">
        <f>IF($C75=$D$2,#REF!*AM$2,IF($C75=$D$3,#REF!*AM$3,IF($C75=$D$4,#REF!*AM$4,IF($C75=$D$5,#REF!*AM$5,0))))</f>
        <v>0</v>
      </c>
    </row>
    <row r="76" spans="1:39">
      <c r="A76" s="141"/>
      <c r="B76" s="165"/>
      <c r="C76" s="165"/>
      <c r="D76" s="178">
        <f t="shared" si="0"/>
        <v>0</v>
      </c>
      <c r="E76" s="179">
        <f>IF($C76=$D$2,#REF!*E$2,IF($C76=$D$3,#REF!*E$3,IF($C76=$D$4,#REF!*E$4,IF($C76=$D$5,#REF!*E$5,0))))</f>
        <v>0</v>
      </c>
      <c r="F76" s="179">
        <f>IF($C76=$D$2,#REF!*F$2,IF($C76=$D$3,#REF!*F$3,IF($C76=$D$4,#REF!*F$4,IF($C76=$D$5,#REF!*F$5,0))))</f>
        <v>0</v>
      </c>
      <c r="G76" s="179">
        <f>IF($C76=$D$2,#REF!*G$2,IF($C76=$D$3,#REF!*G$3,IF($C76=$D$4,#REF!*G$4,IF($C76=$D$5,#REF!*G$5,0))))</f>
        <v>0</v>
      </c>
      <c r="H76" s="179">
        <f>IF($C76=$D$2,#REF!*H$2,IF($C76=$D$3,#REF!*H$3,IF($C76=$D$4,#REF!*H$4,IF($C76=$D$5,#REF!*H$5,0))))</f>
        <v>0</v>
      </c>
      <c r="I76" s="179">
        <f>IF($C76=$D$2,#REF!*I$2,IF($C76=$D$3,#REF!*I$3,IF($C76=$D$4,#REF!*I$4,IF($C76=$D$5,#REF!*I$5,0))))</f>
        <v>0</v>
      </c>
      <c r="J76" s="179">
        <f>IF($C76=$D$2,#REF!*J$2,IF($C76=$D$3,#REF!*J$3,IF($C76=$D$4,#REF!*J$4,IF($C76=$D$5,#REF!*J$5,0))))</f>
        <v>0</v>
      </c>
      <c r="K76" s="179">
        <f>IF($C76=$D$2,#REF!*K$2,IF($C76=$D$3,#REF!*K$3,IF($C76=$D$4,#REF!*K$4,IF($C76=$D$5,#REF!*K$5,0))))</f>
        <v>0</v>
      </c>
      <c r="L76" s="179">
        <f>IF($C76=$D$2,#REF!*L$2,IF($C76=$D$3,#REF!*L$3,IF($C76=$D$4,#REF!*L$4,IF($C76=$D$5,#REF!*L$5,0))))</f>
        <v>0</v>
      </c>
      <c r="M76" s="179">
        <f>IF($C76=$D$2,#REF!*M$2,IF($C76=$D$3,#REF!*M$3,IF($C76=$D$4,#REF!*M$4,IF($C76=$D$5,#REF!*M$5,0))))</f>
        <v>0</v>
      </c>
      <c r="N76" s="179">
        <f>IF($C76=$D$2,#REF!*N$2,IF($C76=$D$3,#REF!*N$3,IF($C76=$D$4,#REF!*N$4,IF($C76=$D$5,#REF!*N$5,0))))</f>
        <v>0</v>
      </c>
      <c r="O76" s="179">
        <f>IF($C76=$D$2,#REF!*O$2,IF($C76=$D$3,#REF!*O$3,IF($C76=$D$4,#REF!*O$4,IF($C76=$D$5,#REF!*O$5,0))))</f>
        <v>0</v>
      </c>
      <c r="P76" s="179">
        <f>IF($C76=$D$2,#REF!*P$2,IF($C76=$D$3,#REF!*P$3,IF($C76=$D$4,#REF!*P$4,IF($C76=$D$5,#REF!*P$5,0))))</f>
        <v>0</v>
      </c>
      <c r="Q76" s="179">
        <f>IF($C76=$D$2,#REF!*Q$2,IF($C76=$D$3,#REF!*Q$3,IF($C76=$D$4,#REF!*Q$4,IF($C76=$D$5,#REF!*Q$5,0))))</f>
        <v>0</v>
      </c>
      <c r="R76" s="179">
        <f>IF($C76=$D$2,#REF!*R$2,IF($C76=$D$3,#REF!*R$3,IF($C76=$D$4,#REF!*R$4,IF($C76=$D$5,#REF!*R$5,0))))</f>
        <v>0</v>
      </c>
      <c r="S76" s="179">
        <f>IF($C76=$D$2,#REF!*S$2,IF($C76=$D$3,#REF!*S$3,IF($C76=$D$4,#REF!*S$4,IF($C76=$D$5,#REF!*S$5,0))))</f>
        <v>0</v>
      </c>
      <c r="T76" s="179">
        <f>IF($C76=$D$2,#REF!*T$2,IF($C76=$D$3,#REF!*T$3,IF($C76=$D$4,#REF!*T$4,IF($C76=$D$5,#REF!*T$5,0))))</f>
        <v>0</v>
      </c>
      <c r="U76" s="179">
        <f>IF($C76=$D$2,#REF!*U$2,IF($C76=$D$3,#REF!*U$3,IF($C76=$D$4,#REF!*U$4,IF($C76=$D$5,#REF!*U$5,0))))</f>
        <v>0</v>
      </c>
      <c r="V76" s="179">
        <f>IF($C76=$D$2,#REF!*V$2,IF($C76=$D$3,#REF!*V$3,IF($C76=$D$4,#REF!*V$4,IF($C76=$D$5,#REF!*V$5,0))))</f>
        <v>0</v>
      </c>
      <c r="W76" s="179">
        <f>IF($C76=$D$2,#REF!*W$2,IF($C76=$D$3,#REF!*W$3,IF($C76=$D$4,#REF!*W$4,IF($C76=$D$5,#REF!*W$5,0))))</f>
        <v>0</v>
      </c>
      <c r="X76" s="179">
        <f>IF($C76=$D$2,#REF!*X$2,IF($C76=$D$3,#REF!*X$3,IF($C76=$D$4,#REF!*X$4,IF($C76=$D$5,#REF!*X$5,0))))</f>
        <v>0</v>
      </c>
      <c r="Y76" s="179">
        <f>IF($C76=$D$2,#REF!*Y$2,IF($C76=$D$3,#REF!*Y$3,IF($C76=$D$4,#REF!*Y$4,IF($C76=$D$5,#REF!*Y$5,0))))</f>
        <v>0</v>
      </c>
      <c r="Z76" s="179">
        <f>IF($C76=$D$2,#REF!*Z$2,IF($C76=$D$3,#REF!*Z$3,IF($C76=$D$4,#REF!*Z$4,IF($C76=$D$5,#REF!*Z$5,0))))</f>
        <v>0</v>
      </c>
      <c r="AA76" s="179">
        <f>IF($C76=$D$2,#REF!*AA$2,IF($C76=$D$3,#REF!*AA$3,IF($C76=$D$4,#REF!*AA$4,IF($C76=$D$5,#REF!*AA$5,0))))</f>
        <v>0</v>
      </c>
      <c r="AB76" s="179">
        <f>IF($C76=$D$2,#REF!*AB$2,IF($C76=$D$3,#REF!*AB$3,IF($C76=$D$4,#REF!*AB$4,IF($C76=$D$5,#REF!*AB$5,0))))</f>
        <v>0</v>
      </c>
      <c r="AC76" s="179">
        <f>IF($C76=$D$2,#REF!*AC$2,IF($C76=$D$3,#REF!*AC$3,IF($C76=$D$4,#REF!*AC$4,IF($C76=$D$5,#REF!*AC$5,0))))</f>
        <v>0</v>
      </c>
      <c r="AD76" s="179">
        <f>IF($C76=$D$2,#REF!*AD$2,IF($C76=$D$3,#REF!*AD$3,IF($C76=$D$4,#REF!*AD$4,IF($C76=$D$5,#REF!*AD$5,0))))</f>
        <v>0</v>
      </c>
      <c r="AE76" s="179">
        <f>IF($C76=$D$2,#REF!*AE$2,IF($C76=$D$3,#REF!*AE$3,IF($C76=$D$4,#REF!*AE$4,IF($C76=$D$5,#REF!*AE$5,0))))</f>
        <v>0</v>
      </c>
      <c r="AF76" s="179">
        <f>IF($C76=$D$2,#REF!*AF$2,IF($C76=$D$3,#REF!*AF$3,IF($C76=$D$4,#REF!*AF$4,IF($C76=$D$5,#REF!*AF$5,0))))</f>
        <v>0</v>
      </c>
      <c r="AG76" s="179">
        <f>IF($C76=$D$2,#REF!*AG$2,IF($C76=$D$3,#REF!*AG$3,IF($C76=$D$4,#REF!*AG$4,IF($C76=$D$5,#REF!*AG$5,0))))</f>
        <v>0</v>
      </c>
      <c r="AH76" s="179">
        <f>IF($C76=$D$2,#REF!*AH$2,IF($C76=$D$3,#REF!*AH$3,IF($C76=$D$4,#REF!*AH$4,IF($C76=$D$5,#REF!*AH$5,0))))</f>
        <v>0</v>
      </c>
      <c r="AI76" s="179">
        <f>IF($C76=$D$2,#REF!*AI$2,IF($C76=$D$3,#REF!*AI$3,IF($C76=$D$4,#REF!*AI$4,IF($C76=$D$5,#REF!*AI$5,0))))</f>
        <v>0</v>
      </c>
      <c r="AJ76" s="179">
        <f>IF($C76=$D$2,#REF!*AJ$2,IF($C76=$D$3,#REF!*AJ$3,IF($C76=$D$4,#REF!*AJ$4,IF($C76=$D$5,#REF!*AJ$5,0))))</f>
        <v>0</v>
      </c>
      <c r="AK76" s="179">
        <f>IF($C76=$D$2,#REF!*AK$2,IF($C76=$D$3,#REF!*AK$3,IF($C76=$D$4,#REF!*AK$4,IF($C76=$D$5,#REF!*AK$5,0))))</f>
        <v>0</v>
      </c>
      <c r="AL76" s="179">
        <f>IF($C76=$D$2,#REF!*AL$2,IF($C76=$D$3,#REF!*AL$3,IF($C76=$D$4,#REF!*AL$4,IF($C76=$D$5,#REF!*AL$5,0))))</f>
        <v>0</v>
      </c>
      <c r="AM76" s="179">
        <f>IF($C76=$D$2,#REF!*AM$2,IF($C76=$D$3,#REF!*AM$3,IF($C76=$D$4,#REF!*AM$4,IF($C76=$D$5,#REF!*AM$5,0))))</f>
        <v>0</v>
      </c>
    </row>
    <row r="77" spans="1:39">
      <c r="A77" s="141"/>
      <c r="B77" s="165"/>
      <c r="C77" s="165"/>
      <c r="D77" s="178">
        <f t="shared" si="0"/>
        <v>0</v>
      </c>
      <c r="E77" s="179">
        <f>IF($C77=$D$2,#REF!*E$2,IF($C77=$D$3,#REF!*E$3,IF($C77=$D$4,#REF!*E$4,IF($C77=$D$5,#REF!*E$5,0))))</f>
        <v>0</v>
      </c>
      <c r="F77" s="179">
        <f>IF($C77=$D$2,#REF!*F$2,IF($C77=$D$3,#REF!*F$3,IF($C77=$D$4,#REF!*F$4,IF($C77=$D$5,#REF!*F$5,0))))</f>
        <v>0</v>
      </c>
      <c r="G77" s="179">
        <f>IF($C77=$D$2,#REF!*G$2,IF($C77=$D$3,#REF!*G$3,IF($C77=$D$4,#REF!*G$4,IF($C77=$D$5,#REF!*G$5,0))))</f>
        <v>0</v>
      </c>
      <c r="H77" s="179">
        <f>IF($C77=$D$2,#REF!*H$2,IF($C77=$D$3,#REF!*H$3,IF($C77=$D$4,#REF!*H$4,IF($C77=$D$5,#REF!*H$5,0))))</f>
        <v>0</v>
      </c>
      <c r="I77" s="179">
        <f>IF($C77=$D$2,#REF!*I$2,IF($C77=$D$3,#REF!*I$3,IF($C77=$D$4,#REF!*I$4,IF($C77=$D$5,#REF!*I$5,0))))</f>
        <v>0</v>
      </c>
      <c r="J77" s="179">
        <f>IF($C77=$D$2,#REF!*J$2,IF($C77=$D$3,#REF!*J$3,IF($C77=$D$4,#REF!*J$4,IF($C77=$D$5,#REF!*J$5,0))))</f>
        <v>0</v>
      </c>
      <c r="K77" s="179">
        <f>IF($C77=$D$2,#REF!*K$2,IF($C77=$D$3,#REF!*K$3,IF($C77=$D$4,#REF!*K$4,IF($C77=$D$5,#REF!*K$5,0))))</f>
        <v>0</v>
      </c>
      <c r="L77" s="179">
        <f>IF($C77=$D$2,#REF!*L$2,IF($C77=$D$3,#REF!*L$3,IF($C77=$D$4,#REF!*L$4,IF($C77=$D$5,#REF!*L$5,0))))</f>
        <v>0</v>
      </c>
      <c r="M77" s="179">
        <f>IF($C77=$D$2,#REF!*M$2,IF($C77=$D$3,#REF!*M$3,IF($C77=$D$4,#REF!*M$4,IF($C77=$D$5,#REF!*M$5,0))))</f>
        <v>0</v>
      </c>
      <c r="N77" s="179">
        <f>IF($C77=$D$2,#REF!*N$2,IF($C77=$D$3,#REF!*N$3,IF($C77=$D$4,#REF!*N$4,IF($C77=$D$5,#REF!*N$5,0))))</f>
        <v>0</v>
      </c>
      <c r="O77" s="179">
        <f>IF($C77=$D$2,#REF!*O$2,IF($C77=$D$3,#REF!*O$3,IF($C77=$D$4,#REF!*O$4,IF($C77=$D$5,#REF!*O$5,0))))</f>
        <v>0</v>
      </c>
      <c r="P77" s="179">
        <f>IF($C77=$D$2,#REF!*P$2,IF($C77=$D$3,#REF!*P$3,IF($C77=$D$4,#REF!*P$4,IF($C77=$D$5,#REF!*P$5,0))))</f>
        <v>0</v>
      </c>
      <c r="Q77" s="179">
        <f>IF($C77=$D$2,#REF!*Q$2,IF($C77=$D$3,#REF!*Q$3,IF($C77=$D$4,#REF!*Q$4,IF($C77=$D$5,#REF!*Q$5,0))))</f>
        <v>0</v>
      </c>
      <c r="R77" s="179">
        <f>IF($C77=$D$2,#REF!*R$2,IF($C77=$D$3,#REF!*R$3,IF($C77=$D$4,#REF!*R$4,IF($C77=$D$5,#REF!*R$5,0))))</f>
        <v>0</v>
      </c>
      <c r="S77" s="179">
        <f>IF($C77=$D$2,#REF!*S$2,IF($C77=$D$3,#REF!*S$3,IF($C77=$D$4,#REF!*S$4,IF($C77=$D$5,#REF!*S$5,0))))</f>
        <v>0</v>
      </c>
      <c r="T77" s="179">
        <f>IF($C77=$D$2,#REF!*T$2,IF($C77=$D$3,#REF!*T$3,IF($C77=$D$4,#REF!*T$4,IF($C77=$D$5,#REF!*T$5,0))))</f>
        <v>0</v>
      </c>
      <c r="U77" s="179">
        <f>IF($C77=$D$2,#REF!*U$2,IF($C77=$D$3,#REF!*U$3,IF($C77=$D$4,#REF!*U$4,IF($C77=$D$5,#REF!*U$5,0))))</f>
        <v>0</v>
      </c>
      <c r="V77" s="179">
        <f>IF($C77=$D$2,#REF!*V$2,IF($C77=$D$3,#REF!*V$3,IF($C77=$D$4,#REF!*V$4,IF($C77=$D$5,#REF!*V$5,0))))</f>
        <v>0</v>
      </c>
      <c r="W77" s="179">
        <f>IF($C77=$D$2,#REF!*W$2,IF($C77=$D$3,#REF!*W$3,IF($C77=$D$4,#REF!*W$4,IF($C77=$D$5,#REF!*W$5,0))))</f>
        <v>0</v>
      </c>
      <c r="X77" s="179">
        <f>IF($C77=$D$2,#REF!*X$2,IF($C77=$D$3,#REF!*X$3,IF($C77=$D$4,#REF!*X$4,IF($C77=$D$5,#REF!*X$5,0))))</f>
        <v>0</v>
      </c>
      <c r="Y77" s="179">
        <f>IF($C77=$D$2,#REF!*Y$2,IF($C77=$D$3,#REF!*Y$3,IF($C77=$D$4,#REF!*Y$4,IF($C77=$D$5,#REF!*Y$5,0))))</f>
        <v>0</v>
      </c>
      <c r="Z77" s="179">
        <f>IF($C77=$D$2,#REF!*Z$2,IF($C77=$D$3,#REF!*Z$3,IF($C77=$D$4,#REF!*Z$4,IF($C77=$D$5,#REF!*Z$5,0))))</f>
        <v>0</v>
      </c>
      <c r="AA77" s="179">
        <f>IF($C77=$D$2,#REF!*AA$2,IF($C77=$D$3,#REF!*AA$3,IF($C77=$D$4,#REF!*AA$4,IF($C77=$D$5,#REF!*AA$5,0))))</f>
        <v>0</v>
      </c>
      <c r="AB77" s="179">
        <f>IF($C77=$D$2,#REF!*AB$2,IF($C77=$D$3,#REF!*AB$3,IF($C77=$D$4,#REF!*AB$4,IF($C77=$D$5,#REF!*AB$5,0))))</f>
        <v>0</v>
      </c>
      <c r="AC77" s="179">
        <f>IF($C77=$D$2,#REF!*AC$2,IF($C77=$D$3,#REF!*AC$3,IF($C77=$D$4,#REF!*AC$4,IF($C77=$D$5,#REF!*AC$5,0))))</f>
        <v>0</v>
      </c>
      <c r="AD77" s="179">
        <f>IF($C77=$D$2,#REF!*AD$2,IF($C77=$D$3,#REF!*AD$3,IF($C77=$D$4,#REF!*AD$4,IF($C77=$D$5,#REF!*AD$5,0))))</f>
        <v>0</v>
      </c>
      <c r="AE77" s="179">
        <f>IF($C77=$D$2,#REF!*AE$2,IF($C77=$D$3,#REF!*AE$3,IF($C77=$D$4,#REF!*AE$4,IF($C77=$D$5,#REF!*AE$5,0))))</f>
        <v>0</v>
      </c>
      <c r="AF77" s="179">
        <f>IF($C77=$D$2,#REF!*AF$2,IF($C77=$D$3,#REF!*AF$3,IF($C77=$D$4,#REF!*AF$4,IF($C77=$D$5,#REF!*AF$5,0))))</f>
        <v>0</v>
      </c>
      <c r="AG77" s="179">
        <f>IF($C77=$D$2,#REF!*AG$2,IF($C77=$D$3,#REF!*AG$3,IF($C77=$D$4,#REF!*AG$4,IF($C77=$D$5,#REF!*AG$5,0))))</f>
        <v>0</v>
      </c>
      <c r="AH77" s="179">
        <f>IF($C77=$D$2,#REF!*AH$2,IF($C77=$D$3,#REF!*AH$3,IF($C77=$D$4,#REF!*AH$4,IF($C77=$D$5,#REF!*AH$5,0))))</f>
        <v>0</v>
      </c>
      <c r="AI77" s="179">
        <f>IF($C77=$D$2,#REF!*AI$2,IF($C77=$D$3,#REF!*AI$3,IF($C77=$D$4,#REF!*AI$4,IF($C77=$D$5,#REF!*AI$5,0))))</f>
        <v>0</v>
      </c>
      <c r="AJ77" s="179">
        <f>IF($C77=$D$2,#REF!*AJ$2,IF($C77=$D$3,#REF!*AJ$3,IF($C77=$D$4,#REF!*AJ$4,IF($C77=$D$5,#REF!*AJ$5,0))))</f>
        <v>0</v>
      </c>
      <c r="AK77" s="179">
        <f>IF($C77=$D$2,#REF!*AK$2,IF($C77=$D$3,#REF!*AK$3,IF($C77=$D$4,#REF!*AK$4,IF($C77=$D$5,#REF!*AK$5,0))))</f>
        <v>0</v>
      </c>
      <c r="AL77" s="179">
        <f>IF($C77=$D$2,#REF!*AL$2,IF($C77=$D$3,#REF!*AL$3,IF($C77=$D$4,#REF!*AL$4,IF($C77=$D$5,#REF!*AL$5,0))))</f>
        <v>0</v>
      </c>
      <c r="AM77" s="179">
        <f>IF($C77=$D$2,#REF!*AM$2,IF($C77=$D$3,#REF!*AM$3,IF($C77=$D$4,#REF!*AM$4,IF($C77=$D$5,#REF!*AM$5,0))))</f>
        <v>0</v>
      </c>
    </row>
    <row r="78" spans="1:39">
      <c r="A78" s="141"/>
      <c r="B78" s="165"/>
      <c r="C78" s="165"/>
      <c r="D78" s="178">
        <f t="shared" si="0"/>
        <v>0</v>
      </c>
      <c r="E78" s="179">
        <f>IF($C78=$D$2,#REF!*E$2,IF($C78=$D$3,#REF!*E$3,IF($C78=$D$4,#REF!*E$4,IF($C78=$D$5,#REF!*E$5,0))))</f>
        <v>0</v>
      </c>
      <c r="F78" s="179">
        <f>IF($C78=$D$2,#REF!*F$2,IF($C78=$D$3,#REF!*F$3,IF($C78=$D$4,#REF!*F$4,IF($C78=$D$5,#REF!*F$5,0))))</f>
        <v>0</v>
      </c>
      <c r="G78" s="179">
        <f>IF($C78=$D$2,#REF!*G$2,IF($C78=$D$3,#REF!*G$3,IF($C78=$D$4,#REF!*G$4,IF($C78=$D$5,#REF!*G$5,0))))</f>
        <v>0</v>
      </c>
      <c r="H78" s="179">
        <f>IF($C78=$D$2,#REF!*H$2,IF($C78=$D$3,#REF!*H$3,IF($C78=$D$4,#REF!*H$4,IF($C78=$D$5,#REF!*H$5,0))))</f>
        <v>0</v>
      </c>
      <c r="I78" s="179">
        <f>IF($C78=$D$2,#REF!*I$2,IF($C78=$D$3,#REF!*I$3,IF($C78=$D$4,#REF!*I$4,IF($C78=$D$5,#REF!*I$5,0))))</f>
        <v>0</v>
      </c>
      <c r="J78" s="179">
        <f>IF($C78=$D$2,#REF!*J$2,IF($C78=$D$3,#REF!*J$3,IF($C78=$D$4,#REF!*J$4,IF($C78=$D$5,#REF!*J$5,0))))</f>
        <v>0</v>
      </c>
      <c r="K78" s="179">
        <f>IF($C78=$D$2,#REF!*K$2,IF($C78=$D$3,#REF!*K$3,IF($C78=$D$4,#REF!*K$4,IF($C78=$D$5,#REF!*K$5,0))))</f>
        <v>0</v>
      </c>
      <c r="L78" s="179">
        <f>IF($C78=$D$2,#REF!*L$2,IF($C78=$D$3,#REF!*L$3,IF($C78=$D$4,#REF!*L$4,IF($C78=$D$5,#REF!*L$5,0))))</f>
        <v>0</v>
      </c>
      <c r="M78" s="179">
        <f>IF($C78=$D$2,#REF!*M$2,IF($C78=$D$3,#REF!*M$3,IF($C78=$D$4,#REF!*M$4,IF($C78=$D$5,#REF!*M$5,0))))</f>
        <v>0</v>
      </c>
      <c r="N78" s="179">
        <f>IF($C78=$D$2,#REF!*N$2,IF($C78=$D$3,#REF!*N$3,IF($C78=$D$4,#REF!*N$4,IF($C78=$D$5,#REF!*N$5,0))))</f>
        <v>0</v>
      </c>
      <c r="O78" s="179">
        <f>IF($C78=$D$2,#REF!*O$2,IF($C78=$D$3,#REF!*O$3,IF($C78=$D$4,#REF!*O$4,IF($C78=$D$5,#REF!*O$5,0))))</f>
        <v>0</v>
      </c>
      <c r="P78" s="179">
        <f>IF($C78=$D$2,#REF!*P$2,IF($C78=$D$3,#REF!*P$3,IF($C78=$D$4,#REF!*P$4,IF($C78=$D$5,#REF!*P$5,0))))</f>
        <v>0</v>
      </c>
      <c r="Q78" s="179">
        <f>IF($C78=$D$2,#REF!*Q$2,IF($C78=$D$3,#REF!*Q$3,IF($C78=$D$4,#REF!*Q$4,IF($C78=$D$5,#REF!*Q$5,0))))</f>
        <v>0</v>
      </c>
      <c r="R78" s="179">
        <f>IF($C78=$D$2,#REF!*R$2,IF($C78=$D$3,#REF!*R$3,IF($C78=$D$4,#REF!*R$4,IF($C78=$D$5,#REF!*R$5,0))))</f>
        <v>0</v>
      </c>
      <c r="S78" s="179">
        <f>IF($C78=$D$2,#REF!*S$2,IF($C78=$D$3,#REF!*S$3,IF($C78=$D$4,#REF!*S$4,IF($C78=$D$5,#REF!*S$5,0))))</f>
        <v>0</v>
      </c>
      <c r="T78" s="179">
        <f>IF($C78=$D$2,#REF!*T$2,IF($C78=$D$3,#REF!*T$3,IF($C78=$D$4,#REF!*T$4,IF($C78=$D$5,#REF!*T$5,0))))</f>
        <v>0</v>
      </c>
      <c r="U78" s="179">
        <f>IF($C78=$D$2,#REF!*U$2,IF($C78=$D$3,#REF!*U$3,IF($C78=$D$4,#REF!*U$4,IF($C78=$D$5,#REF!*U$5,0))))</f>
        <v>0</v>
      </c>
      <c r="V78" s="179">
        <f>IF($C78=$D$2,#REF!*V$2,IF($C78=$D$3,#REF!*V$3,IF($C78=$D$4,#REF!*V$4,IF($C78=$D$5,#REF!*V$5,0))))</f>
        <v>0</v>
      </c>
      <c r="W78" s="179">
        <f>IF($C78=$D$2,#REF!*W$2,IF($C78=$D$3,#REF!*W$3,IF($C78=$D$4,#REF!*W$4,IF($C78=$D$5,#REF!*W$5,0))))</f>
        <v>0</v>
      </c>
      <c r="X78" s="179">
        <f>IF($C78=$D$2,#REF!*X$2,IF($C78=$D$3,#REF!*X$3,IF($C78=$D$4,#REF!*X$4,IF($C78=$D$5,#REF!*X$5,0))))</f>
        <v>0</v>
      </c>
      <c r="Y78" s="179">
        <f>IF($C78=$D$2,#REF!*Y$2,IF($C78=$D$3,#REF!*Y$3,IF($C78=$D$4,#REF!*Y$4,IF($C78=$D$5,#REF!*Y$5,0))))</f>
        <v>0</v>
      </c>
      <c r="Z78" s="179">
        <f>IF($C78=$D$2,#REF!*Z$2,IF($C78=$D$3,#REF!*Z$3,IF($C78=$D$4,#REF!*Z$4,IF($C78=$D$5,#REF!*Z$5,0))))</f>
        <v>0</v>
      </c>
      <c r="AA78" s="179">
        <f>IF($C78=$D$2,#REF!*AA$2,IF($C78=$D$3,#REF!*AA$3,IF($C78=$D$4,#REF!*AA$4,IF($C78=$D$5,#REF!*AA$5,0))))</f>
        <v>0</v>
      </c>
      <c r="AB78" s="179">
        <f>IF($C78=$D$2,#REF!*AB$2,IF($C78=$D$3,#REF!*AB$3,IF($C78=$D$4,#REF!*AB$4,IF($C78=$D$5,#REF!*AB$5,0))))</f>
        <v>0</v>
      </c>
      <c r="AC78" s="179">
        <f>IF($C78=$D$2,#REF!*AC$2,IF($C78=$D$3,#REF!*AC$3,IF($C78=$D$4,#REF!*AC$4,IF($C78=$D$5,#REF!*AC$5,0))))</f>
        <v>0</v>
      </c>
      <c r="AD78" s="179">
        <f>IF($C78=$D$2,#REF!*AD$2,IF($C78=$D$3,#REF!*AD$3,IF($C78=$D$4,#REF!*AD$4,IF($C78=$D$5,#REF!*AD$5,0))))</f>
        <v>0</v>
      </c>
      <c r="AE78" s="179">
        <f>IF($C78=$D$2,#REF!*AE$2,IF($C78=$D$3,#REF!*AE$3,IF($C78=$D$4,#REF!*AE$4,IF($C78=$D$5,#REF!*AE$5,0))))</f>
        <v>0</v>
      </c>
      <c r="AF78" s="179">
        <f>IF($C78=$D$2,#REF!*AF$2,IF($C78=$D$3,#REF!*AF$3,IF($C78=$D$4,#REF!*AF$4,IF($C78=$D$5,#REF!*AF$5,0))))</f>
        <v>0</v>
      </c>
      <c r="AG78" s="179">
        <f>IF($C78=$D$2,#REF!*AG$2,IF($C78=$D$3,#REF!*AG$3,IF($C78=$D$4,#REF!*AG$4,IF($C78=$D$5,#REF!*AG$5,0))))</f>
        <v>0</v>
      </c>
      <c r="AH78" s="179">
        <f>IF($C78=$D$2,#REF!*AH$2,IF($C78=$D$3,#REF!*AH$3,IF($C78=$D$4,#REF!*AH$4,IF($C78=$D$5,#REF!*AH$5,0))))</f>
        <v>0</v>
      </c>
      <c r="AI78" s="179">
        <f>IF($C78=$D$2,#REF!*AI$2,IF($C78=$D$3,#REF!*AI$3,IF($C78=$D$4,#REF!*AI$4,IF($C78=$D$5,#REF!*AI$5,0))))</f>
        <v>0</v>
      </c>
      <c r="AJ78" s="179">
        <f>IF($C78=$D$2,#REF!*AJ$2,IF($C78=$D$3,#REF!*AJ$3,IF($C78=$D$4,#REF!*AJ$4,IF($C78=$D$5,#REF!*AJ$5,0))))</f>
        <v>0</v>
      </c>
      <c r="AK78" s="179">
        <f>IF($C78=$D$2,#REF!*AK$2,IF($C78=$D$3,#REF!*AK$3,IF($C78=$D$4,#REF!*AK$4,IF($C78=$D$5,#REF!*AK$5,0))))</f>
        <v>0</v>
      </c>
      <c r="AL78" s="179">
        <f>IF($C78=$D$2,#REF!*AL$2,IF($C78=$D$3,#REF!*AL$3,IF($C78=$D$4,#REF!*AL$4,IF($C78=$D$5,#REF!*AL$5,0))))</f>
        <v>0</v>
      </c>
      <c r="AM78" s="179">
        <f>IF($C78=$D$2,#REF!*AM$2,IF($C78=$D$3,#REF!*AM$3,IF($C78=$D$4,#REF!*AM$4,IF($C78=$D$5,#REF!*AM$5,0))))</f>
        <v>0</v>
      </c>
    </row>
    <row r="79" spans="1:39">
      <c r="A79" s="141"/>
      <c r="B79" s="165"/>
      <c r="C79" s="165"/>
      <c r="D79" s="178">
        <f t="shared" si="0"/>
        <v>0</v>
      </c>
      <c r="E79" s="179">
        <f>IF($C79=$D$2,#REF!*E$2,IF($C79=$D$3,#REF!*E$3,IF($C79=$D$4,#REF!*E$4,IF($C79=$D$5,#REF!*E$5,0))))</f>
        <v>0</v>
      </c>
      <c r="F79" s="179">
        <f>IF($C79=$D$2,#REF!*F$2,IF($C79=$D$3,#REF!*F$3,IF($C79=$D$4,#REF!*F$4,IF($C79=$D$5,#REF!*F$5,0))))</f>
        <v>0</v>
      </c>
      <c r="G79" s="179">
        <f>IF($C79=$D$2,#REF!*G$2,IF($C79=$D$3,#REF!*G$3,IF($C79=$D$4,#REF!*G$4,IF($C79=$D$5,#REF!*G$5,0))))</f>
        <v>0</v>
      </c>
      <c r="H79" s="179">
        <f>IF($C79=$D$2,#REF!*H$2,IF($C79=$D$3,#REF!*H$3,IF($C79=$D$4,#REF!*H$4,IF($C79=$D$5,#REF!*H$5,0))))</f>
        <v>0</v>
      </c>
      <c r="I79" s="179">
        <f>IF($C79=$D$2,#REF!*I$2,IF($C79=$D$3,#REF!*I$3,IF($C79=$D$4,#REF!*I$4,IF($C79=$D$5,#REF!*I$5,0))))</f>
        <v>0</v>
      </c>
      <c r="J79" s="179">
        <f>IF($C79=$D$2,#REF!*J$2,IF($C79=$D$3,#REF!*J$3,IF($C79=$D$4,#REF!*J$4,IF($C79=$D$5,#REF!*J$5,0))))</f>
        <v>0</v>
      </c>
      <c r="K79" s="179">
        <f>IF($C79=$D$2,#REF!*K$2,IF($C79=$D$3,#REF!*K$3,IF($C79=$D$4,#REF!*K$4,IF($C79=$D$5,#REF!*K$5,0))))</f>
        <v>0</v>
      </c>
      <c r="L79" s="179">
        <f>IF($C79=$D$2,#REF!*L$2,IF($C79=$D$3,#REF!*L$3,IF($C79=$D$4,#REF!*L$4,IF($C79=$D$5,#REF!*L$5,0))))</f>
        <v>0</v>
      </c>
      <c r="M79" s="179">
        <f>IF($C79=$D$2,#REF!*M$2,IF($C79=$D$3,#REF!*M$3,IF($C79=$D$4,#REF!*M$4,IF($C79=$D$5,#REF!*M$5,0))))</f>
        <v>0</v>
      </c>
      <c r="N79" s="179">
        <f>IF($C79=$D$2,#REF!*N$2,IF($C79=$D$3,#REF!*N$3,IF($C79=$D$4,#REF!*N$4,IF($C79=$D$5,#REF!*N$5,0))))</f>
        <v>0</v>
      </c>
      <c r="O79" s="179">
        <f>IF($C79=$D$2,#REF!*O$2,IF($C79=$D$3,#REF!*O$3,IF($C79=$D$4,#REF!*O$4,IF($C79=$D$5,#REF!*O$5,0))))</f>
        <v>0</v>
      </c>
      <c r="P79" s="179">
        <f>IF($C79=$D$2,#REF!*P$2,IF($C79=$D$3,#REF!*P$3,IF($C79=$D$4,#REF!*P$4,IF($C79=$D$5,#REF!*P$5,0))))</f>
        <v>0</v>
      </c>
      <c r="Q79" s="179">
        <f>IF($C79=$D$2,#REF!*Q$2,IF($C79=$D$3,#REF!*Q$3,IF($C79=$D$4,#REF!*Q$4,IF($C79=$D$5,#REF!*Q$5,0))))</f>
        <v>0</v>
      </c>
      <c r="R79" s="179">
        <f>IF($C79=$D$2,#REF!*R$2,IF($C79=$D$3,#REF!*R$3,IF($C79=$D$4,#REF!*R$4,IF($C79=$D$5,#REF!*R$5,0))))</f>
        <v>0</v>
      </c>
      <c r="S79" s="179">
        <f>IF($C79=$D$2,#REF!*S$2,IF($C79=$D$3,#REF!*S$3,IF($C79=$D$4,#REF!*S$4,IF($C79=$D$5,#REF!*S$5,0))))</f>
        <v>0</v>
      </c>
      <c r="T79" s="179">
        <f>IF($C79=$D$2,#REF!*T$2,IF($C79=$D$3,#REF!*T$3,IF($C79=$D$4,#REF!*T$4,IF($C79=$D$5,#REF!*T$5,0))))</f>
        <v>0</v>
      </c>
      <c r="U79" s="179">
        <f>IF($C79=$D$2,#REF!*U$2,IF($C79=$D$3,#REF!*U$3,IF($C79=$D$4,#REF!*U$4,IF($C79=$D$5,#REF!*U$5,0))))</f>
        <v>0</v>
      </c>
      <c r="V79" s="179">
        <f>IF($C79=$D$2,#REF!*V$2,IF($C79=$D$3,#REF!*V$3,IF($C79=$D$4,#REF!*V$4,IF($C79=$D$5,#REF!*V$5,0))))</f>
        <v>0</v>
      </c>
      <c r="W79" s="179">
        <f>IF($C79=$D$2,#REF!*W$2,IF($C79=$D$3,#REF!*W$3,IF($C79=$D$4,#REF!*W$4,IF($C79=$D$5,#REF!*W$5,0))))</f>
        <v>0</v>
      </c>
      <c r="X79" s="179">
        <f>IF($C79=$D$2,#REF!*X$2,IF($C79=$D$3,#REF!*X$3,IF($C79=$D$4,#REF!*X$4,IF($C79=$D$5,#REF!*X$5,0))))</f>
        <v>0</v>
      </c>
      <c r="Y79" s="179">
        <f>IF($C79=$D$2,#REF!*Y$2,IF($C79=$D$3,#REF!*Y$3,IF($C79=$D$4,#REF!*Y$4,IF($C79=$D$5,#REF!*Y$5,0))))</f>
        <v>0</v>
      </c>
      <c r="Z79" s="179">
        <f>IF($C79=$D$2,#REF!*Z$2,IF($C79=$D$3,#REF!*Z$3,IF($C79=$D$4,#REF!*Z$4,IF($C79=$D$5,#REF!*Z$5,0))))</f>
        <v>0</v>
      </c>
      <c r="AA79" s="179">
        <f>IF($C79=$D$2,#REF!*AA$2,IF($C79=$D$3,#REF!*AA$3,IF($C79=$D$4,#REF!*AA$4,IF($C79=$D$5,#REF!*AA$5,0))))</f>
        <v>0</v>
      </c>
      <c r="AB79" s="179">
        <f>IF($C79=$D$2,#REF!*AB$2,IF($C79=$D$3,#REF!*AB$3,IF($C79=$D$4,#REF!*AB$4,IF($C79=$D$5,#REF!*AB$5,0))))</f>
        <v>0</v>
      </c>
      <c r="AC79" s="179">
        <f>IF($C79=$D$2,#REF!*AC$2,IF($C79=$D$3,#REF!*AC$3,IF($C79=$D$4,#REF!*AC$4,IF($C79=$D$5,#REF!*AC$5,0))))</f>
        <v>0</v>
      </c>
      <c r="AD79" s="179">
        <f>IF($C79=$D$2,#REF!*AD$2,IF($C79=$D$3,#REF!*AD$3,IF($C79=$D$4,#REF!*AD$4,IF($C79=$D$5,#REF!*AD$5,0))))</f>
        <v>0</v>
      </c>
      <c r="AE79" s="179">
        <f>IF($C79=$D$2,#REF!*AE$2,IF($C79=$D$3,#REF!*AE$3,IF($C79=$D$4,#REF!*AE$4,IF($C79=$D$5,#REF!*AE$5,0))))</f>
        <v>0</v>
      </c>
      <c r="AF79" s="179">
        <f>IF($C79=$D$2,#REF!*AF$2,IF($C79=$D$3,#REF!*AF$3,IF($C79=$D$4,#REF!*AF$4,IF($C79=$D$5,#REF!*AF$5,0))))</f>
        <v>0</v>
      </c>
      <c r="AG79" s="179">
        <f>IF($C79=$D$2,#REF!*AG$2,IF($C79=$D$3,#REF!*AG$3,IF($C79=$D$4,#REF!*AG$4,IF($C79=$D$5,#REF!*AG$5,0))))</f>
        <v>0</v>
      </c>
      <c r="AH79" s="179">
        <f>IF($C79=$D$2,#REF!*AH$2,IF($C79=$D$3,#REF!*AH$3,IF($C79=$D$4,#REF!*AH$4,IF($C79=$D$5,#REF!*AH$5,0))))</f>
        <v>0</v>
      </c>
      <c r="AI79" s="179">
        <f>IF($C79=$D$2,#REF!*AI$2,IF($C79=$D$3,#REF!*AI$3,IF($C79=$D$4,#REF!*AI$4,IF($C79=$D$5,#REF!*AI$5,0))))</f>
        <v>0</v>
      </c>
      <c r="AJ79" s="179">
        <f>IF($C79=$D$2,#REF!*AJ$2,IF($C79=$D$3,#REF!*AJ$3,IF($C79=$D$4,#REF!*AJ$4,IF($C79=$D$5,#REF!*AJ$5,0))))</f>
        <v>0</v>
      </c>
      <c r="AK79" s="179">
        <f>IF($C79=$D$2,#REF!*AK$2,IF($C79=$D$3,#REF!*AK$3,IF($C79=$D$4,#REF!*AK$4,IF($C79=$D$5,#REF!*AK$5,0))))</f>
        <v>0</v>
      </c>
      <c r="AL79" s="179">
        <f>IF($C79=$D$2,#REF!*AL$2,IF($C79=$D$3,#REF!*AL$3,IF($C79=$D$4,#REF!*AL$4,IF($C79=$D$5,#REF!*AL$5,0))))</f>
        <v>0</v>
      </c>
      <c r="AM79" s="179">
        <f>IF($C79=$D$2,#REF!*AM$2,IF($C79=$D$3,#REF!*AM$3,IF($C79=$D$4,#REF!*AM$4,IF($C79=$D$5,#REF!*AM$5,0))))</f>
        <v>0</v>
      </c>
    </row>
    <row r="80" spans="1:39">
      <c r="A80" s="141"/>
      <c r="B80" s="165"/>
      <c r="C80" s="165"/>
      <c r="D80" s="178">
        <f t="shared" si="0"/>
        <v>0</v>
      </c>
      <c r="E80" s="179">
        <f>IF($C80=$D$2,#REF!*E$2,IF($C80=$D$3,#REF!*E$3,IF($C80=$D$4,#REF!*E$4,IF($C80=$D$5,#REF!*E$5,0))))</f>
        <v>0</v>
      </c>
      <c r="F80" s="179">
        <f>IF($C80=$D$2,#REF!*F$2,IF($C80=$D$3,#REF!*F$3,IF($C80=$D$4,#REF!*F$4,IF($C80=$D$5,#REF!*F$5,0))))</f>
        <v>0</v>
      </c>
      <c r="G80" s="179">
        <f>IF($C80=$D$2,#REF!*G$2,IF($C80=$D$3,#REF!*G$3,IF($C80=$D$4,#REF!*G$4,IF($C80=$D$5,#REF!*G$5,0))))</f>
        <v>0</v>
      </c>
      <c r="H80" s="179">
        <f>IF($C80=$D$2,#REF!*H$2,IF($C80=$D$3,#REF!*H$3,IF($C80=$D$4,#REF!*H$4,IF($C80=$D$5,#REF!*H$5,0))))</f>
        <v>0</v>
      </c>
      <c r="I80" s="179">
        <f>IF($C80=$D$2,#REF!*I$2,IF($C80=$D$3,#REF!*I$3,IF($C80=$D$4,#REF!*I$4,IF($C80=$D$5,#REF!*I$5,0))))</f>
        <v>0</v>
      </c>
      <c r="J80" s="179">
        <f>IF($C80=$D$2,#REF!*J$2,IF($C80=$D$3,#REF!*J$3,IF($C80=$D$4,#REF!*J$4,IF($C80=$D$5,#REF!*J$5,0))))</f>
        <v>0</v>
      </c>
      <c r="K80" s="179">
        <f>IF($C80=$D$2,#REF!*K$2,IF($C80=$D$3,#REF!*K$3,IF($C80=$D$4,#REF!*K$4,IF($C80=$D$5,#REF!*K$5,0))))</f>
        <v>0</v>
      </c>
      <c r="L80" s="179">
        <f>IF($C80=$D$2,#REF!*L$2,IF($C80=$D$3,#REF!*L$3,IF($C80=$D$4,#REF!*L$4,IF($C80=$D$5,#REF!*L$5,0))))</f>
        <v>0</v>
      </c>
      <c r="M80" s="179">
        <f>IF($C80=$D$2,#REF!*M$2,IF($C80=$D$3,#REF!*M$3,IF($C80=$D$4,#REF!*M$4,IF($C80=$D$5,#REF!*M$5,0))))</f>
        <v>0</v>
      </c>
      <c r="N80" s="179">
        <f>IF($C80=$D$2,#REF!*N$2,IF($C80=$D$3,#REF!*N$3,IF($C80=$D$4,#REF!*N$4,IF($C80=$D$5,#REF!*N$5,0))))</f>
        <v>0</v>
      </c>
      <c r="O80" s="179">
        <f>IF($C80=$D$2,#REF!*O$2,IF($C80=$D$3,#REF!*O$3,IF($C80=$D$4,#REF!*O$4,IF($C80=$D$5,#REF!*O$5,0))))</f>
        <v>0</v>
      </c>
      <c r="P80" s="179">
        <f>IF($C80=$D$2,#REF!*P$2,IF($C80=$D$3,#REF!*P$3,IF($C80=$D$4,#REF!*P$4,IF($C80=$D$5,#REF!*P$5,0))))</f>
        <v>0</v>
      </c>
      <c r="Q80" s="179">
        <f>IF($C80=$D$2,#REF!*Q$2,IF($C80=$D$3,#REF!*Q$3,IF($C80=$D$4,#REF!*Q$4,IF($C80=$D$5,#REF!*Q$5,0))))</f>
        <v>0</v>
      </c>
      <c r="R80" s="179">
        <f>IF($C80=$D$2,#REF!*R$2,IF($C80=$D$3,#REF!*R$3,IF($C80=$D$4,#REF!*R$4,IF($C80=$D$5,#REF!*R$5,0))))</f>
        <v>0</v>
      </c>
      <c r="S80" s="179">
        <f>IF($C80=$D$2,#REF!*S$2,IF($C80=$D$3,#REF!*S$3,IF($C80=$D$4,#REF!*S$4,IF($C80=$D$5,#REF!*S$5,0))))</f>
        <v>0</v>
      </c>
      <c r="T80" s="179">
        <f>IF($C80=$D$2,#REF!*T$2,IF($C80=$D$3,#REF!*T$3,IF($C80=$D$4,#REF!*T$4,IF($C80=$D$5,#REF!*T$5,0))))</f>
        <v>0</v>
      </c>
      <c r="U80" s="179">
        <f>IF($C80=$D$2,#REF!*U$2,IF($C80=$D$3,#REF!*U$3,IF($C80=$D$4,#REF!*U$4,IF($C80=$D$5,#REF!*U$5,0))))</f>
        <v>0</v>
      </c>
      <c r="V80" s="179">
        <f>IF($C80=$D$2,#REF!*V$2,IF($C80=$D$3,#REF!*V$3,IF($C80=$D$4,#REF!*V$4,IF($C80=$D$5,#REF!*V$5,0))))</f>
        <v>0</v>
      </c>
      <c r="W80" s="179">
        <f>IF($C80=$D$2,#REF!*W$2,IF($C80=$D$3,#REF!*W$3,IF($C80=$D$4,#REF!*W$4,IF($C80=$D$5,#REF!*W$5,0))))</f>
        <v>0</v>
      </c>
      <c r="X80" s="179">
        <f>IF($C80=$D$2,#REF!*X$2,IF($C80=$D$3,#REF!*X$3,IF($C80=$D$4,#REF!*X$4,IF($C80=$D$5,#REF!*X$5,0))))</f>
        <v>0</v>
      </c>
      <c r="Y80" s="179">
        <f>IF($C80=$D$2,#REF!*Y$2,IF($C80=$D$3,#REF!*Y$3,IF($C80=$D$4,#REF!*Y$4,IF($C80=$D$5,#REF!*Y$5,0))))</f>
        <v>0</v>
      </c>
      <c r="Z80" s="179">
        <f>IF($C80=$D$2,#REF!*Z$2,IF($C80=$D$3,#REF!*Z$3,IF($C80=$D$4,#REF!*Z$4,IF($C80=$D$5,#REF!*Z$5,0))))</f>
        <v>0</v>
      </c>
      <c r="AA80" s="179">
        <f>IF($C80=$D$2,#REF!*AA$2,IF($C80=$D$3,#REF!*AA$3,IF($C80=$D$4,#REF!*AA$4,IF($C80=$D$5,#REF!*AA$5,0))))</f>
        <v>0</v>
      </c>
      <c r="AB80" s="179">
        <f>IF($C80=$D$2,#REF!*AB$2,IF($C80=$D$3,#REF!*AB$3,IF($C80=$D$4,#REF!*AB$4,IF($C80=$D$5,#REF!*AB$5,0))))</f>
        <v>0</v>
      </c>
      <c r="AC80" s="179">
        <f>IF($C80=$D$2,#REF!*AC$2,IF($C80=$D$3,#REF!*AC$3,IF($C80=$D$4,#REF!*AC$4,IF($C80=$D$5,#REF!*AC$5,0))))</f>
        <v>0</v>
      </c>
      <c r="AD80" s="179">
        <f>IF($C80=$D$2,#REF!*AD$2,IF($C80=$D$3,#REF!*AD$3,IF($C80=$D$4,#REF!*AD$4,IF($C80=$D$5,#REF!*AD$5,0))))</f>
        <v>0</v>
      </c>
      <c r="AE80" s="179">
        <f>IF($C80=$D$2,#REF!*AE$2,IF($C80=$D$3,#REF!*AE$3,IF($C80=$D$4,#REF!*AE$4,IF($C80=$D$5,#REF!*AE$5,0))))</f>
        <v>0</v>
      </c>
      <c r="AF80" s="179">
        <f>IF($C80=$D$2,#REF!*AF$2,IF($C80=$D$3,#REF!*AF$3,IF($C80=$D$4,#REF!*AF$4,IF($C80=$D$5,#REF!*AF$5,0))))</f>
        <v>0</v>
      </c>
      <c r="AG80" s="179">
        <f>IF($C80=$D$2,#REF!*AG$2,IF($C80=$D$3,#REF!*AG$3,IF($C80=$D$4,#REF!*AG$4,IF($C80=$D$5,#REF!*AG$5,0))))</f>
        <v>0</v>
      </c>
      <c r="AH80" s="179">
        <f>IF($C80=$D$2,#REF!*AH$2,IF($C80=$D$3,#REF!*AH$3,IF($C80=$D$4,#REF!*AH$4,IF($C80=$D$5,#REF!*AH$5,0))))</f>
        <v>0</v>
      </c>
      <c r="AI80" s="179">
        <f>IF($C80=$D$2,#REF!*AI$2,IF($C80=$D$3,#REF!*AI$3,IF($C80=$D$4,#REF!*AI$4,IF($C80=$D$5,#REF!*AI$5,0))))</f>
        <v>0</v>
      </c>
      <c r="AJ80" s="179">
        <f>IF($C80=$D$2,#REF!*AJ$2,IF($C80=$D$3,#REF!*AJ$3,IF($C80=$D$4,#REF!*AJ$4,IF($C80=$D$5,#REF!*AJ$5,0))))</f>
        <v>0</v>
      </c>
      <c r="AK80" s="179">
        <f>IF($C80=$D$2,#REF!*AK$2,IF($C80=$D$3,#REF!*AK$3,IF($C80=$D$4,#REF!*AK$4,IF($C80=$D$5,#REF!*AK$5,0))))</f>
        <v>0</v>
      </c>
      <c r="AL80" s="179">
        <f>IF($C80=$D$2,#REF!*AL$2,IF($C80=$D$3,#REF!*AL$3,IF($C80=$D$4,#REF!*AL$4,IF($C80=$D$5,#REF!*AL$5,0))))</f>
        <v>0</v>
      </c>
      <c r="AM80" s="179">
        <f>IF($C80=$D$2,#REF!*AM$2,IF($C80=$D$3,#REF!*AM$3,IF($C80=$D$4,#REF!*AM$4,IF($C80=$D$5,#REF!*AM$5,0))))</f>
        <v>0</v>
      </c>
    </row>
    <row r="81" spans="1:39">
      <c r="A81" s="141"/>
      <c r="B81" s="165"/>
      <c r="C81" s="165"/>
      <c r="D81" s="178">
        <f t="shared" si="0"/>
        <v>0</v>
      </c>
      <c r="E81" s="179">
        <f>IF($C81=$D$2,#REF!*E$2,IF($C81=$D$3,#REF!*E$3,IF($C81=$D$4,#REF!*E$4,IF($C81=$D$5,#REF!*E$5,0))))</f>
        <v>0</v>
      </c>
      <c r="F81" s="179">
        <f>IF($C81=$D$2,#REF!*F$2,IF($C81=$D$3,#REF!*F$3,IF($C81=$D$4,#REF!*F$4,IF($C81=$D$5,#REF!*F$5,0))))</f>
        <v>0</v>
      </c>
      <c r="G81" s="179">
        <f>IF($C81=$D$2,#REF!*G$2,IF($C81=$D$3,#REF!*G$3,IF($C81=$D$4,#REF!*G$4,IF($C81=$D$5,#REF!*G$5,0))))</f>
        <v>0</v>
      </c>
      <c r="H81" s="179">
        <f>IF($C81=$D$2,#REF!*H$2,IF($C81=$D$3,#REF!*H$3,IF($C81=$D$4,#REF!*H$4,IF($C81=$D$5,#REF!*H$5,0))))</f>
        <v>0</v>
      </c>
      <c r="I81" s="179">
        <f>IF($C81=$D$2,#REF!*I$2,IF($C81=$D$3,#REF!*I$3,IF($C81=$D$4,#REF!*I$4,IF($C81=$D$5,#REF!*I$5,0))))</f>
        <v>0</v>
      </c>
      <c r="J81" s="179">
        <f>IF($C81=$D$2,#REF!*J$2,IF($C81=$D$3,#REF!*J$3,IF($C81=$D$4,#REF!*J$4,IF($C81=$D$5,#REF!*J$5,0))))</f>
        <v>0</v>
      </c>
      <c r="K81" s="179">
        <f>IF($C81=$D$2,#REF!*K$2,IF($C81=$D$3,#REF!*K$3,IF($C81=$D$4,#REF!*K$4,IF($C81=$D$5,#REF!*K$5,0))))</f>
        <v>0</v>
      </c>
      <c r="L81" s="179">
        <f>IF($C81=$D$2,#REF!*L$2,IF($C81=$D$3,#REF!*L$3,IF($C81=$D$4,#REF!*L$4,IF($C81=$D$5,#REF!*L$5,0))))</f>
        <v>0</v>
      </c>
      <c r="M81" s="179">
        <f>IF($C81=$D$2,#REF!*M$2,IF($C81=$D$3,#REF!*M$3,IF($C81=$D$4,#REF!*M$4,IF($C81=$D$5,#REF!*M$5,0))))</f>
        <v>0</v>
      </c>
      <c r="N81" s="179">
        <f>IF($C81=$D$2,#REF!*N$2,IF($C81=$D$3,#REF!*N$3,IF($C81=$D$4,#REF!*N$4,IF($C81=$D$5,#REF!*N$5,0))))</f>
        <v>0</v>
      </c>
      <c r="O81" s="179">
        <f>IF($C81=$D$2,#REF!*O$2,IF($C81=$D$3,#REF!*O$3,IF($C81=$D$4,#REF!*O$4,IF($C81=$D$5,#REF!*O$5,0))))</f>
        <v>0</v>
      </c>
      <c r="P81" s="179">
        <f>IF($C81=$D$2,#REF!*P$2,IF($C81=$D$3,#REF!*P$3,IF($C81=$D$4,#REF!*P$4,IF($C81=$D$5,#REF!*P$5,0))))</f>
        <v>0</v>
      </c>
      <c r="Q81" s="179">
        <f>IF($C81=$D$2,#REF!*Q$2,IF($C81=$D$3,#REF!*Q$3,IF($C81=$D$4,#REF!*Q$4,IF($C81=$D$5,#REF!*Q$5,0))))</f>
        <v>0</v>
      </c>
      <c r="R81" s="179">
        <f>IF($C81=$D$2,#REF!*R$2,IF($C81=$D$3,#REF!*R$3,IF($C81=$D$4,#REF!*R$4,IF($C81=$D$5,#REF!*R$5,0))))</f>
        <v>0</v>
      </c>
      <c r="S81" s="179">
        <f>IF($C81=$D$2,#REF!*S$2,IF($C81=$D$3,#REF!*S$3,IF($C81=$D$4,#REF!*S$4,IF($C81=$D$5,#REF!*S$5,0))))</f>
        <v>0</v>
      </c>
      <c r="T81" s="179">
        <f>IF($C81=$D$2,#REF!*T$2,IF($C81=$D$3,#REF!*T$3,IF($C81=$D$4,#REF!*T$4,IF($C81=$D$5,#REF!*T$5,0))))</f>
        <v>0</v>
      </c>
      <c r="U81" s="179">
        <f>IF($C81=$D$2,#REF!*U$2,IF($C81=$D$3,#REF!*U$3,IF($C81=$D$4,#REF!*U$4,IF($C81=$D$5,#REF!*U$5,0))))</f>
        <v>0</v>
      </c>
      <c r="V81" s="179">
        <f>IF($C81=$D$2,#REF!*V$2,IF($C81=$D$3,#REF!*V$3,IF($C81=$D$4,#REF!*V$4,IF($C81=$D$5,#REF!*V$5,0))))</f>
        <v>0</v>
      </c>
      <c r="W81" s="179">
        <f>IF($C81=$D$2,#REF!*W$2,IF($C81=$D$3,#REF!*W$3,IF($C81=$D$4,#REF!*W$4,IF($C81=$D$5,#REF!*W$5,0))))</f>
        <v>0</v>
      </c>
      <c r="X81" s="179">
        <f>IF($C81=$D$2,#REF!*X$2,IF($C81=$D$3,#REF!*X$3,IF($C81=$D$4,#REF!*X$4,IF($C81=$D$5,#REF!*X$5,0))))</f>
        <v>0</v>
      </c>
      <c r="Y81" s="179">
        <f>IF($C81=$D$2,#REF!*Y$2,IF($C81=$D$3,#REF!*Y$3,IF($C81=$D$4,#REF!*Y$4,IF($C81=$D$5,#REF!*Y$5,0))))</f>
        <v>0</v>
      </c>
      <c r="Z81" s="179">
        <f>IF($C81=$D$2,#REF!*Z$2,IF($C81=$D$3,#REF!*Z$3,IF($C81=$D$4,#REF!*Z$4,IF($C81=$D$5,#REF!*Z$5,0))))</f>
        <v>0</v>
      </c>
      <c r="AA81" s="179">
        <f>IF($C81=$D$2,#REF!*AA$2,IF($C81=$D$3,#REF!*AA$3,IF($C81=$D$4,#REF!*AA$4,IF($C81=$D$5,#REF!*AA$5,0))))</f>
        <v>0</v>
      </c>
      <c r="AB81" s="179">
        <f>IF($C81=$D$2,#REF!*AB$2,IF($C81=$D$3,#REF!*AB$3,IF($C81=$D$4,#REF!*AB$4,IF($C81=$D$5,#REF!*AB$5,0))))</f>
        <v>0</v>
      </c>
      <c r="AC81" s="179">
        <f>IF($C81=$D$2,#REF!*AC$2,IF($C81=$D$3,#REF!*AC$3,IF($C81=$D$4,#REF!*AC$4,IF($C81=$D$5,#REF!*AC$5,0))))</f>
        <v>0</v>
      </c>
      <c r="AD81" s="179">
        <f>IF($C81=$D$2,#REF!*AD$2,IF($C81=$D$3,#REF!*AD$3,IF($C81=$D$4,#REF!*AD$4,IF($C81=$D$5,#REF!*AD$5,0))))</f>
        <v>0</v>
      </c>
      <c r="AE81" s="179">
        <f>IF($C81=$D$2,#REF!*AE$2,IF($C81=$D$3,#REF!*AE$3,IF($C81=$D$4,#REF!*AE$4,IF($C81=$D$5,#REF!*AE$5,0))))</f>
        <v>0</v>
      </c>
      <c r="AF81" s="179">
        <f>IF($C81=$D$2,#REF!*AF$2,IF($C81=$D$3,#REF!*AF$3,IF($C81=$D$4,#REF!*AF$4,IF($C81=$D$5,#REF!*AF$5,0))))</f>
        <v>0</v>
      </c>
      <c r="AG81" s="179">
        <f>IF($C81=$D$2,#REF!*AG$2,IF($C81=$D$3,#REF!*AG$3,IF($C81=$D$4,#REF!*AG$4,IF($C81=$D$5,#REF!*AG$5,0))))</f>
        <v>0</v>
      </c>
      <c r="AH81" s="179">
        <f>IF($C81=$D$2,#REF!*AH$2,IF($C81=$D$3,#REF!*AH$3,IF($C81=$D$4,#REF!*AH$4,IF($C81=$D$5,#REF!*AH$5,0))))</f>
        <v>0</v>
      </c>
      <c r="AI81" s="179">
        <f>IF($C81=$D$2,#REF!*AI$2,IF($C81=$D$3,#REF!*AI$3,IF($C81=$D$4,#REF!*AI$4,IF($C81=$D$5,#REF!*AI$5,0))))</f>
        <v>0</v>
      </c>
      <c r="AJ81" s="179">
        <f>IF($C81=$D$2,#REF!*AJ$2,IF($C81=$D$3,#REF!*AJ$3,IF($C81=$D$4,#REF!*AJ$4,IF($C81=$D$5,#REF!*AJ$5,0))))</f>
        <v>0</v>
      </c>
      <c r="AK81" s="179">
        <f>IF($C81=$D$2,#REF!*AK$2,IF($C81=$D$3,#REF!*AK$3,IF($C81=$D$4,#REF!*AK$4,IF($C81=$D$5,#REF!*AK$5,0))))</f>
        <v>0</v>
      </c>
      <c r="AL81" s="179">
        <f>IF($C81=$D$2,#REF!*AL$2,IF($C81=$D$3,#REF!*AL$3,IF($C81=$D$4,#REF!*AL$4,IF($C81=$D$5,#REF!*AL$5,0))))</f>
        <v>0</v>
      </c>
      <c r="AM81" s="179">
        <f>IF($C81=$D$2,#REF!*AM$2,IF($C81=$D$3,#REF!*AM$3,IF($C81=$D$4,#REF!*AM$4,IF($C81=$D$5,#REF!*AM$5,0))))</f>
        <v>0</v>
      </c>
    </row>
    <row r="82" spans="1:39">
      <c r="A82" s="141"/>
      <c r="B82" s="165"/>
      <c r="C82" s="165"/>
      <c r="D82" s="178">
        <f t="shared" si="0"/>
        <v>0</v>
      </c>
      <c r="E82" s="179">
        <f>IF($C82=$D$2,#REF!*E$2,IF($C82=$D$3,#REF!*E$3,IF($C82=$D$4,#REF!*E$4,IF($C82=$D$5,#REF!*E$5,0))))</f>
        <v>0</v>
      </c>
      <c r="F82" s="179">
        <f>IF($C82=$D$2,#REF!*F$2,IF($C82=$D$3,#REF!*F$3,IF($C82=$D$4,#REF!*F$4,IF($C82=$D$5,#REF!*F$5,0))))</f>
        <v>0</v>
      </c>
      <c r="G82" s="179">
        <f>IF($C82=$D$2,#REF!*G$2,IF($C82=$D$3,#REF!*G$3,IF($C82=$D$4,#REF!*G$4,IF($C82=$D$5,#REF!*G$5,0))))</f>
        <v>0</v>
      </c>
      <c r="H82" s="179">
        <f>IF($C82=$D$2,#REF!*H$2,IF($C82=$D$3,#REF!*H$3,IF($C82=$D$4,#REF!*H$4,IF($C82=$D$5,#REF!*H$5,0))))</f>
        <v>0</v>
      </c>
      <c r="I82" s="179">
        <f>IF($C82=$D$2,#REF!*I$2,IF($C82=$D$3,#REF!*I$3,IF($C82=$D$4,#REF!*I$4,IF($C82=$D$5,#REF!*I$5,0))))</f>
        <v>0</v>
      </c>
      <c r="J82" s="179">
        <f>IF($C82=$D$2,#REF!*J$2,IF($C82=$D$3,#REF!*J$3,IF($C82=$D$4,#REF!*J$4,IF($C82=$D$5,#REF!*J$5,0))))</f>
        <v>0</v>
      </c>
      <c r="K82" s="179">
        <f>IF($C82=$D$2,#REF!*K$2,IF($C82=$D$3,#REF!*K$3,IF($C82=$D$4,#REF!*K$4,IF($C82=$D$5,#REF!*K$5,0))))</f>
        <v>0</v>
      </c>
      <c r="L82" s="179">
        <f>IF($C82=$D$2,#REF!*L$2,IF($C82=$D$3,#REF!*L$3,IF($C82=$D$4,#REF!*L$4,IF($C82=$D$5,#REF!*L$5,0))))</f>
        <v>0</v>
      </c>
      <c r="M82" s="179">
        <f>IF($C82=$D$2,#REF!*M$2,IF($C82=$D$3,#REF!*M$3,IF($C82=$D$4,#REF!*M$4,IF($C82=$D$5,#REF!*M$5,0))))</f>
        <v>0</v>
      </c>
      <c r="N82" s="179">
        <f>IF($C82=$D$2,#REF!*N$2,IF($C82=$D$3,#REF!*N$3,IF($C82=$D$4,#REF!*N$4,IF($C82=$D$5,#REF!*N$5,0))))</f>
        <v>0</v>
      </c>
      <c r="O82" s="179">
        <f>IF($C82=$D$2,#REF!*O$2,IF($C82=$D$3,#REF!*O$3,IF($C82=$D$4,#REF!*O$4,IF($C82=$D$5,#REF!*O$5,0))))</f>
        <v>0</v>
      </c>
      <c r="P82" s="179">
        <f>IF($C82=$D$2,#REF!*P$2,IF($C82=$D$3,#REF!*P$3,IF($C82=$D$4,#REF!*P$4,IF($C82=$D$5,#REF!*P$5,0))))</f>
        <v>0</v>
      </c>
      <c r="Q82" s="179">
        <f>IF($C82=$D$2,#REF!*Q$2,IF($C82=$D$3,#REF!*Q$3,IF($C82=$D$4,#REF!*Q$4,IF($C82=$D$5,#REF!*Q$5,0))))</f>
        <v>0</v>
      </c>
      <c r="R82" s="179">
        <f>IF($C82=$D$2,#REF!*R$2,IF($C82=$D$3,#REF!*R$3,IF($C82=$D$4,#REF!*R$4,IF($C82=$D$5,#REF!*R$5,0))))</f>
        <v>0</v>
      </c>
      <c r="S82" s="179">
        <f>IF($C82=$D$2,#REF!*S$2,IF($C82=$D$3,#REF!*S$3,IF($C82=$D$4,#REF!*S$4,IF($C82=$D$5,#REF!*S$5,0))))</f>
        <v>0</v>
      </c>
      <c r="T82" s="179">
        <f>IF($C82=$D$2,#REF!*T$2,IF($C82=$D$3,#REF!*T$3,IF($C82=$D$4,#REF!*T$4,IF($C82=$D$5,#REF!*T$5,0))))</f>
        <v>0</v>
      </c>
      <c r="U82" s="179">
        <f>IF($C82=$D$2,#REF!*U$2,IF($C82=$D$3,#REF!*U$3,IF($C82=$D$4,#REF!*U$4,IF($C82=$D$5,#REF!*U$5,0))))</f>
        <v>0</v>
      </c>
      <c r="V82" s="179">
        <f>IF($C82=$D$2,#REF!*V$2,IF($C82=$D$3,#REF!*V$3,IF($C82=$D$4,#REF!*V$4,IF($C82=$D$5,#REF!*V$5,0))))</f>
        <v>0</v>
      </c>
      <c r="W82" s="179">
        <f>IF($C82=$D$2,#REF!*W$2,IF($C82=$D$3,#REF!*W$3,IF($C82=$D$4,#REF!*W$4,IF($C82=$D$5,#REF!*W$5,0))))</f>
        <v>0</v>
      </c>
      <c r="X82" s="179">
        <f>IF($C82=$D$2,#REF!*X$2,IF($C82=$D$3,#REF!*X$3,IF($C82=$D$4,#REF!*X$4,IF($C82=$D$5,#REF!*X$5,0))))</f>
        <v>0</v>
      </c>
      <c r="Y82" s="179">
        <f>IF($C82=$D$2,#REF!*Y$2,IF($C82=$D$3,#REF!*Y$3,IF($C82=$D$4,#REF!*Y$4,IF($C82=$D$5,#REF!*Y$5,0))))</f>
        <v>0</v>
      </c>
      <c r="Z82" s="179">
        <f>IF($C82=$D$2,#REF!*Z$2,IF($C82=$D$3,#REF!*Z$3,IF($C82=$D$4,#REF!*Z$4,IF($C82=$D$5,#REF!*Z$5,0))))</f>
        <v>0</v>
      </c>
      <c r="AA82" s="179">
        <f>IF($C82=$D$2,#REF!*AA$2,IF($C82=$D$3,#REF!*AA$3,IF($C82=$D$4,#REF!*AA$4,IF($C82=$D$5,#REF!*AA$5,0))))</f>
        <v>0</v>
      </c>
      <c r="AB82" s="179">
        <f>IF($C82=$D$2,#REF!*AB$2,IF($C82=$D$3,#REF!*AB$3,IF($C82=$D$4,#REF!*AB$4,IF($C82=$D$5,#REF!*AB$5,0))))</f>
        <v>0</v>
      </c>
      <c r="AC82" s="179">
        <f>IF($C82=$D$2,#REF!*AC$2,IF($C82=$D$3,#REF!*AC$3,IF($C82=$D$4,#REF!*AC$4,IF($C82=$D$5,#REF!*AC$5,0))))</f>
        <v>0</v>
      </c>
      <c r="AD82" s="179">
        <f>IF($C82=$D$2,#REF!*AD$2,IF($C82=$D$3,#REF!*AD$3,IF($C82=$D$4,#REF!*AD$4,IF($C82=$D$5,#REF!*AD$5,0))))</f>
        <v>0</v>
      </c>
      <c r="AE82" s="179">
        <f>IF($C82=$D$2,#REF!*AE$2,IF($C82=$D$3,#REF!*AE$3,IF($C82=$D$4,#REF!*AE$4,IF($C82=$D$5,#REF!*AE$5,0))))</f>
        <v>0</v>
      </c>
      <c r="AF82" s="179">
        <f>IF($C82=$D$2,#REF!*AF$2,IF($C82=$D$3,#REF!*AF$3,IF($C82=$D$4,#REF!*AF$4,IF($C82=$D$5,#REF!*AF$5,0))))</f>
        <v>0</v>
      </c>
      <c r="AG82" s="179">
        <f>IF($C82=$D$2,#REF!*AG$2,IF($C82=$D$3,#REF!*AG$3,IF($C82=$D$4,#REF!*AG$4,IF($C82=$D$5,#REF!*AG$5,0))))</f>
        <v>0</v>
      </c>
      <c r="AH82" s="179">
        <f>IF($C82=$D$2,#REF!*AH$2,IF($C82=$D$3,#REF!*AH$3,IF($C82=$D$4,#REF!*AH$4,IF($C82=$D$5,#REF!*AH$5,0))))</f>
        <v>0</v>
      </c>
      <c r="AI82" s="179">
        <f>IF($C82=$D$2,#REF!*AI$2,IF($C82=$D$3,#REF!*AI$3,IF($C82=$D$4,#REF!*AI$4,IF($C82=$D$5,#REF!*AI$5,0))))</f>
        <v>0</v>
      </c>
      <c r="AJ82" s="179">
        <f>IF($C82=$D$2,#REF!*AJ$2,IF($C82=$D$3,#REF!*AJ$3,IF($C82=$D$4,#REF!*AJ$4,IF($C82=$D$5,#REF!*AJ$5,0))))</f>
        <v>0</v>
      </c>
      <c r="AK82" s="179">
        <f>IF($C82=$D$2,#REF!*AK$2,IF($C82=$D$3,#REF!*AK$3,IF($C82=$D$4,#REF!*AK$4,IF($C82=$D$5,#REF!*AK$5,0))))</f>
        <v>0</v>
      </c>
      <c r="AL82" s="179">
        <f>IF($C82=$D$2,#REF!*AL$2,IF($C82=$D$3,#REF!*AL$3,IF($C82=$D$4,#REF!*AL$4,IF($C82=$D$5,#REF!*AL$5,0))))</f>
        <v>0</v>
      </c>
      <c r="AM82" s="179">
        <f>IF($C82=$D$2,#REF!*AM$2,IF($C82=$D$3,#REF!*AM$3,IF($C82=$D$4,#REF!*AM$4,IF($C82=$D$5,#REF!*AM$5,0))))</f>
        <v>0</v>
      </c>
    </row>
    <row r="83" spans="1:39">
      <c r="A83" s="141"/>
      <c r="B83" s="165"/>
      <c r="C83" s="165"/>
      <c r="D83" s="178">
        <f t="shared" si="0"/>
        <v>0</v>
      </c>
      <c r="E83" s="179">
        <f>IF($C83=$D$2,#REF!*E$2,IF($C83=$D$3,#REF!*E$3,IF($C83=$D$4,#REF!*E$4,IF($C83=$D$5,#REF!*E$5,0))))</f>
        <v>0</v>
      </c>
      <c r="F83" s="179">
        <f>IF($C83=$D$2,#REF!*F$2,IF($C83=$D$3,#REF!*F$3,IF($C83=$D$4,#REF!*F$4,IF($C83=$D$5,#REF!*F$5,0))))</f>
        <v>0</v>
      </c>
      <c r="G83" s="179">
        <f>IF($C83=$D$2,#REF!*G$2,IF($C83=$D$3,#REF!*G$3,IF($C83=$D$4,#REF!*G$4,IF($C83=$D$5,#REF!*G$5,0))))</f>
        <v>0</v>
      </c>
      <c r="H83" s="179">
        <f>IF($C83=$D$2,#REF!*H$2,IF($C83=$D$3,#REF!*H$3,IF($C83=$D$4,#REF!*H$4,IF($C83=$D$5,#REF!*H$5,0))))</f>
        <v>0</v>
      </c>
      <c r="I83" s="179">
        <f>IF($C83=$D$2,#REF!*I$2,IF($C83=$D$3,#REF!*I$3,IF($C83=$D$4,#REF!*I$4,IF($C83=$D$5,#REF!*I$5,0))))</f>
        <v>0</v>
      </c>
      <c r="J83" s="179">
        <f>IF($C83=$D$2,#REF!*J$2,IF($C83=$D$3,#REF!*J$3,IF($C83=$D$4,#REF!*J$4,IF($C83=$D$5,#REF!*J$5,0))))</f>
        <v>0</v>
      </c>
      <c r="K83" s="179">
        <f>IF($C83=$D$2,#REF!*K$2,IF($C83=$D$3,#REF!*K$3,IF($C83=$D$4,#REF!*K$4,IF($C83=$D$5,#REF!*K$5,0))))</f>
        <v>0</v>
      </c>
      <c r="L83" s="179">
        <f>IF($C83=$D$2,#REF!*L$2,IF($C83=$D$3,#REF!*L$3,IF($C83=$D$4,#REF!*L$4,IF($C83=$D$5,#REF!*L$5,0))))</f>
        <v>0</v>
      </c>
      <c r="M83" s="179">
        <f>IF($C83=$D$2,#REF!*M$2,IF($C83=$D$3,#REF!*M$3,IF($C83=$D$4,#REF!*M$4,IF($C83=$D$5,#REF!*M$5,0))))</f>
        <v>0</v>
      </c>
      <c r="N83" s="179">
        <f>IF($C83=$D$2,#REF!*N$2,IF($C83=$D$3,#REF!*N$3,IF($C83=$D$4,#REF!*N$4,IF($C83=$D$5,#REF!*N$5,0))))</f>
        <v>0</v>
      </c>
      <c r="O83" s="179">
        <f>IF($C83=$D$2,#REF!*O$2,IF($C83=$D$3,#REF!*O$3,IF($C83=$D$4,#REF!*O$4,IF($C83=$D$5,#REF!*O$5,0))))</f>
        <v>0</v>
      </c>
      <c r="P83" s="179">
        <f>IF($C83=$D$2,#REF!*P$2,IF($C83=$D$3,#REF!*P$3,IF($C83=$D$4,#REF!*P$4,IF($C83=$D$5,#REF!*P$5,0))))</f>
        <v>0</v>
      </c>
      <c r="Q83" s="179">
        <f>IF($C83=$D$2,#REF!*Q$2,IF($C83=$D$3,#REF!*Q$3,IF($C83=$D$4,#REF!*Q$4,IF($C83=$D$5,#REF!*Q$5,0))))</f>
        <v>0</v>
      </c>
      <c r="R83" s="179">
        <f>IF($C83=$D$2,#REF!*R$2,IF($C83=$D$3,#REF!*R$3,IF($C83=$D$4,#REF!*R$4,IF($C83=$D$5,#REF!*R$5,0))))</f>
        <v>0</v>
      </c>
      <c r="S83" s="179">
        <f>IF($C83=$D$2,#REF!*S$2,IF($C83=$D$3,#REF!*S$3,IF($C83=$D$4,#REF!*S$4,IF($C83=$D$5,#REF!*S$5,0))))</f>
        <v>0</v>
      </c>
      <c r="T83" s="179">
        <f>IF($C83=$D$2,#REF!*T$2,IF($C83=$D$3,#REF!*T$3,IF($C83=$D$4,#REF!*T$4,IF($C83=$D$5,#REF!*T$5,0))))</f>
        <v>0</v>
      </c>
      <c r="U83" s="179">
        <f>IF($C83=$D$2,#REF!*U$2,IF($C83=$D$3,#REF!*U$3,IF($C83=$D$4,#REF!*U$4,IF($C83=$D$5,#REF!*U$5,0))))</f>
        <v>0</v>
      </c>
      <c r="V83" s="179">
        <f>IF($C83=$D$2,#REF!*V$2,IF($C83=$D$3,#REF!*V$3,IF($C83=$D$4,#REF!*V$4,IF($C83=$D$5,#REF!*V$5,0))))</f>
        <v>0</v>
      </c>
      <c r="W83" s="179">
        <f>IF($C83=$D$2,#REF!*W$2,IF($C83=$D$3,#REF!*W$3,IF($C83=$D$4,#REF!*W$4,IF($C83=$D$5,#REF!*W$5,0))))</f>
        <v>0</v>
      </c>
      <c r="X83" s="179">
        <f>IF($C83=$D$2,#REF!*X$2,IF($C83=$D$3,#REF!*X$3,IF($C83=$D$4,#REF!*X$4,IF($C83=$D$5,#REF!*X$5,0))))</f>
        <v>0</v>
      </c>
      <c r="Y83" s="179">
        <f>IF($C83=$D$2,#REF!*Y$2,IF($C83=$D$3,#REF!*Y$3,IF($C83=$D$4,#REF!*Y$4,IF($C83=$D$5,#REF!*Y$5,0))))</f>
        <v>0</v>
      </c>
      <c r="Z83" s="179">
        <f>IF($C83=$D$2,#REF!*Z$2,IF($C83=$D$3,#REF!*Z$3,IF($C83=$D$4,#REF!*Z$4,IF($C83=$D$5,#REF!*Z$5,0))))</f>
        <v>0</v>
      </c>
      <c r="AA83" s="179">
        <f>IF($C83=$D$2,#REF!*AA$2,IF($C83=$D$3,#REF!*AA$3,IF($C83=$D$4,#REF!*AA$4,IF($C83=$D$5,#REF!*AA$5,0))))</f>
        <v>0</v>
      </c>
      <c r="AB83" s="179">
        <f>IF($C83=$D$2,#REF!*AB$2,IF($C83=$D$3,#REF!*AB$3,IF($C83=$D$4,#REF!*AB$4,IF($C83=$D$5,#REF!*AB$5,0))))</f>
        <v>0</v>
      </c>
      <c r="AC83" s="179">
        <f>IF($C83=$D$2,#REF!*AC$2,IF($C83=$D$3,#REF!*AC$3,IF($C83=$D$4,#REF!*AC$4,IF($C83=$D$5,#REF!*AC$5,0))))</f>
        <v>0</v>
      </c>
      <c r="AD83" s="179">
        <f>IF($C83=$D$2,#REF!*AD$2,IF($C83=$D$3,#REF!*AD$3,IF($C83=$D$4,#REF!*AD$4,IF($C83=$D$5,#REF!*AD$5,0))))</f>
        <v>0</v>
      </c>
      <c r="AE83" s="179">
        <f>IF($C83=$D$2,#REF!*AE$2,IF($C83=$D$3,#REF!*AE$3,IF($C83=$D$4,#REF!*AE$4,IF($C83=$D$5,#REF!*AE$5,0))))</f>
        <v>0</v>
      </c>
      <c r="AF83" s="179">
        <f>IF($C83=$D$2,#REF!*AF$2,IF($C83=$D$3,#REF!*AF$3,IF($C83=$D$4,#REF!*AF$4,IF($C83=$D$5,#REF!*AF$5,0))))</f>
        <v>0</v>
      </c>
      <c r="AG83" s="179">
        <f>IF($C83=$D$2,#REF!*AG$2,IF($C83=$D$3,#REF!*AG$3,IF($C83=$D$4,#REF!*AG$4,IF($C83=$D$5,#REF!*AG$5,0))))</f>
        <v>0</v>
      </c>
      <c r="AH83" s="179">
        <f>IF($C83=$D$2,#REF!*AH$2,IF($C83=$D$3,#REF!*AH$3,IF($C83=$D$4,#REF!*AH$4,IF($C83=$D$5,#REF!*AH$5,0))))</f>
        <v>0</v>
      </c>
      <c r="AI83" s="179">
        <f>IF($C83=$D$2,#REF!*AI$2,IF($C83=$D$3,#REF!*AI$3,IF($C83=$D$4,#REF!*AI$4,IF($C83=$D$5,#REF!*AI$5,0))))</f>
        <v>0</v>
      </c>
      <c r="AJ83" s="179">
        <f>IF($C83=$D$2,#REF!*AJ$2,IF($C83=$D$3,#REF!*AJ$3,IF($C83=$D$4,#REF!*AJ$4,IF($C83=$D$5,#REF!*AJ$5,0))))</f>
        <v>0</v>
      </c>
      <c r="AK83" s="179">
        <f>IF($C83=$D$2,#REF!*AK$2,IF($C83=$D$3,#REF!*AK$3,IF($C83=$D$4,#REF!*AK$4,IF($C83=$D$5,#REF!*AK$5,0))))</f>
        <v>0</v>
      </c>
      <c r="AL83" s="179">
        <f>IF($C83=$D$2,#REF!*AL$2,IF($C83=$D$3,#REF!*AL$3,IF($C83=$D$4,#REF!*AL$4,IF($C83=$D$5,#REF!*AL$5,0))))</f>
        <v>0</v>
      </c>
      <c r="AM83" s="179">
        <f>IF($C83=$D$2,#REF!*AM$2,IF($C83=$D$3,#REF!*AM$3,IF($C83=$D$4,#REF!*AM$4,IF($C83=$D$5,#REF!*AM$5,0))))</f>
        <v>0</v>
      </c>
    </row>
    <row r="84" spans="1:39">
      <c r="A84" s="141"/>
      <c r="B84" s="165"/>
      <c r="C84" s="165"/>
      <c r="D84" s="178">
        <f t="shared" si="0"/>
        <v>0</v>
      </c>
      <c r="E84" s="179">
        <f>IF($C84=$D$2,#REF!*E$2,IF($C84=$D$3,#REF!*E$3,IF($C84=$D$4,#REF!*E$4,IF($C84=$D$5,#REF!*E$5,0))))</f>
        <v>0</v>
      </c>
      <c r="F84" s="179">
        <f>IF($C84=$D$2,#REF!*F$2,IF($C84=$D$3,#REF!*F$3,IF($C84=$D$4,#REF!*F$4,IF($C84=$D$5,#REF!*F$5,0))))</f>
        <v>0</v>
      </c>
      <c r="G84" s="179">
        <f>IF($C84=$D$2,#REF!*G$2,IF($C84=$D$3,#REF!*G$3,IF($C84=$D$4,#REF!*G$4,IF($C84=$D$5,#REF!*G$5,0))))</f>
        <v>0</v>
      </c>
      <c r="H84" s="179">
        <f>IF($C84=$D$2,#REF!*H$2,IF($C84=$D$3,#REF!*H$3,IF($C84=$D$4,#REF!*H$4,IF($C84=$D$5,#REF!*H$5,0))))</f>
        <v>0</v>
      </c>
      <c r="I84" s="179">
        <f>IF($C84=$D$2,#REF!*I$2,IF($C84=$D$3,#REF!*I$3,IF($C84=$D$4,#REF!*I$4,IF($C84=$D$5,#REF!*I$5,0))))</f>
        <v>0</v>
      </c>
      <c r="J84" s="179">
        <f>IF($C84=$D$2,#REF!*J$2,IF($C84=$D$3,#REF!*J$3,IF($C84=$D$4,#REF!*J$4,IF($C84=$D$5,#REF!*J$5,0))))</f>
        <v>0</v>
      </c>
      <c r="K84" s="179">
        <f>IF($C84=$D$2,#REF!*K$2,IF($C84=$D$3,#REF!*K$3,IF($C84=$D$4,#REF!*K$4,IF($C84=$D$5,#REF!*K$5,0))))</f>
        <v>0</v>
      </c>
      <c r="L84" s="179">
        <f>IF($C84=$D$2,#REF!*L$2,IF($C84=$D$3,#REF!*L$3,IF($C84=$D$4,#REF!*L$4,IF($C84=$D$5,#REF!*L$5,0))))</f>
        <v>0</v>
      </c>
      <c r="M84" s="179">
        <f>IF($C84=$D$2,#REF!*M$2,IF($C84=$D$3,#REF!*M$3,IF($C84=$D$4,#REF!*M$4,IF($C84=$D$5,#REF!*M$5,0))))</f>
        <v>0</v>
      </c>
      <c r="N84" s="179">
        <f>IF($C84=$D$2,#REF!*N$2,IF($C84=$D$3,#REF!*N$3,IF($C84=$D$4,#REF!*N$4,IF($C84=$D$5,#REF!*N$5,0))))</f>
        <v>0</v>
      </c>
      <c r="O84" s="179">
        <f>IF($C84=$D$2,#REF!*O$2,IF($C84=$D$3,#REF!*O$3,IF($C84=$D$4,#REF!*O$4,IF($C84=$D$5,#REF!*O$5,0))))</f>
        <v>0</v>
      </c>
      <c r="P84" s="179">
        <f>IF($C84=$D$2,#REF!*P$2,IF($C84=$D$3,#REF!*P$3,IF($C84=$D$4,#REF!*P$4,IF($C84=$D$5,#REF!*P$5,0))))</f>
        <v>0</v>
      </c>
      <c r="Q84" s="179">
        <f>IF($C84=$D$2,#REF!*Q$2,IF($C84=$D$3,#REF!*Q$3,IF($C84=$D$4,#REF!*Q$4,IF($C84=$D$5,#REF!*Q$5,0))))</f>
        <v>0</v>
      </c>
      <c r="R84" s="179">
        <f>IF($C84=$D$2,#REF!*R$2,IF($C84=$D$3,#REF!*R$3,IF($C84=$D$4,#REF!*R$4,IF($C84=$D$5,#REF!*R$5,0))))</f>
        <v>0</v>
      </c>
      <c r="S84" s="179">
        <f>IF($C84=$D$2,#REF!*S$2,IF($C84=$D$3,#REF!*S$3,IF($C84=$D$4,#REF!*S$4,IF($C84=$D$5,#REF!*S$5,0))))</f>
        <v>0</v>
      </c>
      <c r="T84" s="179">
        <f>IF($C84=$D$2,#REF!*T$2,IF($C84=$D$3,#REF!*T$3,IF($C84=$D$4,#REF!*T$4,IF($C84=$D$5,#REF!*T$5,0))))</f>
        <v>0</v>
      </c>
      <c r="U84" s="179">
        <f>IF($C84=$D$2,#REF!*U$2,IF($C84=$D$3,#REF!*U$3,IF($C84=$D$4,#REF!*U$4,IF($C84=$D$5,#REF!*U$5,0))))</f>
        <v>0</v>
      </c>
      <c r="V84" s="179">
        <f>IF($C84=$D$2,#REF!*V$2,IF($C84=$D$3,#REF!*V$3,IF($C84=$D$4,#REF!*V$4,IF($C84=$D$5,#REF!*V$5,0))))</f>
        <v>0</v>
      </c>
      <c r="W84" s="179">
        <f>IF($C84=$D$2,#REF!*W$2,IF($C84=$D$3,#REF!*W$3,IF($C84=$D$4,#REF!*W$4,IF($C84=$D$5,#REF!*W$5,0))))</f>
        <v>0</v>
      </c>
      <c r="X84" s="179">
        <f>IF($C84=$D$2,#REF!*X$2,IF($C84=$D$3,#REF!*X$3,IF($C84=$D$4,#REF!*X$4,IF($C84=$D$5,#REF!*X$5,0))))</f>
        <v>0</v>
      </c>
      <c r="Y84" s="179">
        <f>IF($C84=$D$2,#REF!*Y$2,IF($C84=$D$3,#REF!*Y$3,IF($C84=$D$4,#REF!*Y$4,IF($C84=$D$5,#REF!*Y$5,0))))</f>
        <v>0</v>
      </c>
      <c r="Z84" s="179">
        <f>IF($C84=$D$2,#REF!*Z$2,IF($C84=$D$3,#REF!*Z$3,IF($C84=$D$4,#REF!*Z$4,IF($C84=$D$5,#REF!*Z$5,0))))</f>
        <v>0</v>
      </c>
      <c r="AA84" s="179">
        <f>IF($C84=$D$2,#REF!*AA$2,IF($C84=$D$3,#REF!*AA$3,IF($C84=$D$4,#REF!*AA$4,IF($C84=$D$5,#REF!*AA$5,0))))</f>
        <v>0</v>
      </c>
      <c r="AB84" s="179">
        <f>IF($C84=$D$2,#REF!*AB$2,IF($C84=$D$3,#REF!*AB$3,IF($C84=$D$4,#REF!*AB$4,IF($C84=$D$5,#REF!*AB$5,0))))</f>
        <v>0</v>
      </c>
      <c r="AC84" s="179">
        <f>IF($C84=$D$2,#REF!*AC$2,IF($C84=$D$3,#REF!*AC$3,IF($C84=$D$4,#REF!*AC$4,IF($C84=$D$5,#REF!*AC$5,0))))</f>
        <v>0</v>
      </c>
      <c r="AD84" s="179">
        <f>IF($C84=$D$2,#REF!*AD$2,IF($C84=$D$3,#REF!*AD$3,IF($C84=$D$4,#REF!*AD$4,IF($C84=$D$5,#REF!*AD$5,0))))</f>
        <v>0</v>
      </c>
      <c r="AE84" s="179">
        <f>IF($C84=$D$2,#REF!*AE$2,IF($C84=$D$3,#REF!*AE$3,IF($C84=$D$4,#REF!*AE$4,IF($C84=$D$5,#REF!*AE$5,0))))</f>
        <v>0</v>
      </c>
      <c r="AF84" s="179">
        <f>IF($C84=$D$2,#REF!*AF$2,IF($C84=$D$3,#REF!*AF$3,IF($C84=$D$4,#REF!*AF$4,IF($C84=$D$5,#REF!*AF$5,0))))</f>
        <v>0</v>
      </c>
      <c r="AG84" s="179">
        <f>IF($C84=$D$2,#REF!*AG$2,IF($C84=$D$3,#REF!*AG$3,IF($C84=$D$4,#REF!*AG$4,IF($C84=$D$5,#REF!*AG$5,0))))</f>
        <v>0</v>
      </c>
      <c r="AH84" s="179">
        <f>IF($C84=$D$2,#REF!*AH$2,IF($C84=$D$3,#REF!*AH$3,IF($C84=$D$4,#REF!*AH$4,IF($C84=$D$5,#REF!*AH$5,0))))</f>
        <v>0</v>
      </c>
      <c r="AI84" s="179">
        <f>IF($C84=$D$2,#REF!*AI$2,IF($C84=$D$3,#REF!*AI$3,IF($C84=$D$4,#REF!*AI$4,IF($C84=$D$5,#REF!*AI$5,0))))</f>
        <v>0</v>
      </c>
      <c r="AJ84" s="179">
        <f>IF($C84=$D$2,#REF!*AJ$2,IF($C84=$D$3,#REF!*AJ$3,IF($C84=$D$4,#REF!*AJ$4,IF($C84=$D$5,#REF!*AJ$5,0))))</f>
        <v>0</v>
      </c>
      <c r="AK84" s="179">
        <f>IF($C84=$D$2,#REF!*AK$2,IF($C84=$D$3,#REF!*AK$3,IF($C84=$D$4,#REF!*AK$4,IF($C84=$D$5,#REF!*AK$5,0))))</f>
        <v>0</v>
      </c>
      <c r="AL84" s="179">
        <f>IF($C84=$D$2,#REF!*AL$2,IF($C84=$D$3,#REF!*AL$3,IF($C84=$D$4,#REF!*AL$4,IF($C84=$D$5,#REF!*AL$5,0))))</f>
        <v>0</v>
      </c>
      <c r="AM84" s="179">
        <f>IF($C84=$D$2,#REF!*AM$2,IF($C84=$D$3,#REF!*AM$3,IF($C84=$D$4,#REF!*AM$4,IF($C84=$D$5,#REF!*AM$5,0))))</f>
        <v>0</v>
      </c>
    </row>
    <row r="85" spans="1:39">
      <c r="A85" s="141"/>
      <c r="B85" s="165"/>
      <c r="C85" s="165"/>
      <c r="D85" s="178">
        <f t="shared" si="0"/>
        <v>0</v>
      </c>
      <c r="E85" s="179">
        <f>IF($C85=$D$2,#REF!*E$2,IF($C85=$D$3,#REF!*E$3,IF($C85=$D$4,#REF!*E$4,IF($C85=$D$5,#REF!*E$5,0))))</f>
        <v>0</v>
      </c>
      <c r="F85" s="179">
        <f>IF($C85=$D$2,#REF!*F$2,IF($C85=$D$3,#REF!*F$3,IF($C85=$D$4,#REF!*F$4,IF($C85=$D$5,#REF!*F$5,0))))</f>
        <v>0</v>
      </c>
      <c r="G85" s="179">
        <f>IF($C85=$D$2,#REF!*G$2,IF($C85=$D$3,#REF!*G$3,IF($C85=$D$4,#REF!*G$4,IF($C85=$D$5,#REF!*G$5,0))))</f>
        <v>0</v>
      </c>
      <c r="H85" s="179">
        <f>IF($C85=$D$2,#REF!*H$2,IF($C85=$D$3,#REF!*H$3,IF($C85=$D$4,#REF!*H$4,IF($C85=$D$5,#REF!*H$5,0))))</f>
        <v>0</v>
      </c>
      <c r="I85" s="179">
        <f>IF($C85=$D$2,#REF!*I$2,IF($C85=$D$3,#REF!*I$3,IF($C85=$D$4,#REF!*I$4,IF($C85=$D$5,#REF!*I$5,0))))</f>
        <v>0</v>
      </c>
      <c r="J85" s="179">
        <f>IF($C85=$D$2,#REF!*J$2,IF($C85=$D$3,#REF!*J$3,IF($C85=$D$4,#REF!*J$4,IF($C85=$D$5,#REF!*J$5,0))))</f>
        <v>0</v>
      </c>
      <c r="K85" s="179">
        <f>IF($C85=$D$2,#REF!*K$2,IF($C85=$D$3,#REF!*K$3,IF($C85=$D$4,#REF!*K$4,IF($C85=$D$5,#REF!*K$5,0))))</f>
        <v>0</v>
      </c>
      <c r="L85" s="179">
        <f>IF($C85=$D$2,#REF!*L$2,IF($C85=$D$3,#REF!*L$3,IF($C85=$D$4,#REF!*L$4,IF($C85=$D$5,#REF!*L$5,0))))</f>
        <v>0</v>
      </c>
      <c r="M85" s="179">
        <f>IF($C85=$D$2,#REF!*M$2,IF($C85=$D$3,#REF!*M$3,IF($C85=$D$4,#REF!*M$4,IF($C85=$D$5,#REF!*M$5,0))))</f>
        <v>0</v>
      </c>
      <c r="N85" s="179">
        <f>IF($C85=$D$2,#REF!*N$2,IF($C85=$D$3,#REF!*N$3,IF($C85=$D$4,#REF!*N$4,IF($C85=$D$5,#REF!*N$5,0))))</f>
        <v>0</v>
      </c>
      <c r="O85" s="179">
        <f>IF($C85=$D$2,#REF!*O$2,IF($C85=$D$3,#REF!*O$3,IF($C85=$D$4,#REF!*O$4,IF($C85=$D$5,#REF!*O$5,0))))</f>
        <v>0</v>
      </c>
      <c r="P85" s="179">
        <f>IF($C85=$D$2,#REF!*P$2,IF($C85=$D$3,#REF!*P$3,IF($C85=$D$4,#REF!*P$4,IF($C85=$D$5,#REF!*P$5,0))))</f>
        <v>0</v>
      </c>
      <c r="Q85" s="179">
        <f>IF($C85=$D$2,#REF!*Q$2,IF($C85=$D$3,#REF!*Q$3,IF($C85=$D$4,#REF!*Q$4,IF($C85=$D$5,#REF!*Q$5,0))))</f>
        <v>0</v>
      </c>
      <c r="R85" s="179">
        <f>IF($C85=$D$2,#REF!*R$2,IF($C85=$D$3,#REF!*R$3,IF($C85=$D$4,#REF!*R$4,IF($C85=$D$5,#REF!*R$5,0))))</f>
        <v>0</v>
      </c>
      <c r="S85" s="179">
        <f>IF($C85=$D$2,#REF!*S$2,IF($C85=$D$3,#REF!*S$3,IF($C85=$D$4,#REF!*S$4,IF($C85=$D$5,#REF!*S$5,0))))</f>
        <v>0</v>
      </c>
      <c r="T85" s="179">
        <f>IF($C85=$D$2,#REF!*T$2,IF($C85=$D$3,#REF!*T$3,IF($C85=$D$4,#REF!*T$4,IF($C85=$D$5,#REF!*T$5,0))))</f>
        <v>0</v>
      </c>
      <c r="U85" s="179">
        <f>IF($C85=$D$2,#REF!*U$2,IF($C85=$D$3,#REF!*U$3,IF($C85=$D$4,#REF!*U$4,IF($C85=$D$5,#REF!*U$5,0))))</f>
        <v>0</v>
      </c>
      <c r="V85" s="179">
        <f>IF($C85=$D$2,#REF!*V$2,IF($C85=$D$3,#REF!*V$3,IF($C85=$D$4,#REF!*V$4,IF($C85=$D$5,#REF!*V$5,0))))</f>
        <v>0</v>
      </c>
      <c r="W85" s="179">
        <f>IF($C85=$D$2,#REF!*W$2,IF($C85=$D$3,#REF!*W$3,IF($C85=$D$4,#REF!*W$4,IF($C85=$D$5,#REF!*W$5,0))))</f>
        <v>0</v>
      </c>
      <c r="X85" s="179">
        <f>IF($C85=$D$2,#REF!*X$2,IF($C85=$D$3,#REF!*X$3,IF($C85=$D$4,#REF!*X$4,IF($C85=$D$5,#REF!*X$5,0))))</f>
        <v>0</v>
      </c>
      <c r="Y85" s="179">
        <f>IF($C85=$D$2,#REF!*Y$2,IF($C85=$D$3,#REF!*Y$3,IF($C85=$D$4,#REF!*Y$4,IF($C85=$D$5,#REF!*Y$5,0))))</f>
        <v>0</v>
      </c>
      <c r="Z85" s="179">
        <f>IF($C85=$D$2,#REF!*Z$2,IF($C85=$D$3,#REF!*Z$3,IF($C85=$D$4,#REF!*Z$4,IF($C85=$D$5,#REF!*Z$5,0))))</f>
        <v>0</v>
      </c>
      <c r="AA85" s="179">
        <f>IF($C85=$D$2,#REF!*AA$2,IF($C85=$D$3,#REF!*AA$3,IF($C85=$D$4,#REF!*AA$4,IF($C85=$D$5,#REF!*AA$5,0))))</f>
        <v>0</v>
      </c>
      <c r="AB85" s="179">
        <f>IF($C85=$D$2,#REF!*AB$2,IF($C85=$D$3,#REF!*AB$3,IF($C85=$D$4,#REF!*AB$4,IF($C85=$D$5,#REF!*AB$5,0))))</f>
        <v>0</v>
      </c>
      <c r="AC85" s="179">
        <f>IF($C85=$D$2,#REF!*AC$2,IF($C85=$D$3,#REF!*AC$3,IF($C85=$D$4,#REF!*AC$4,IF($C85=$D$5,#REF!*AC$5,0))))</f>
        <v>0</v>
      </c>
      <c r="AD85" s="179">
        <f>IF($C85=$D$2,#REF!*AD$2,IF($C85=$D$3,#REF!*AD$3,IF($C85=$D$4,#REF!*AD$4,IF($C85=$D$5,#REF!*AD$5,0))))</f>
        <v>0</v>
      </c>
      <c r="AE85" s="179">
        <f>IF($C85=$D$2,#REF!*AE$2,IF($C85=$D$3,#REF!*AE$3,IF($C85=$D$4,#REF!*AE$4,IF($C85=$D$5,#REF!*AE$5,0))))</f>
        <v>0</v>
      </c>
      <c r="AF85" s="179">
        <f>IF($C85=$D$2,#REF!*AF$2,IF($C85=$D$3,#REF!*AF$3,IF($C85=$D$4,#REF!*AF$4,IF($C85=$D$5,#REF!*AF$5,0))))</f>
        <v>0</v>
      </c>
      <c r="AG85" s="179">
        <f>IF($C85=$D$2,#REF!*AG$2,IF($C85=$D$3,#REF!*AG$3,IF($C85=$D$4,#REF!*AG$4,IF($C85=$D$5,#REF!*AG$5,0))))</f>
        <v>0</v>
      </c>
      <c r="AH85" s="179">
        <f>IF($C85=$D$2,#REF!*AH$2,IF($C85=$D$3,#REF!*AH$3,IF($C85=$D$4,#REF!*AH$4,IF($C85=$D$5,#REF!*AH$5,0))))</f>
        <v>0</v>
      </c>
      <c r="AI85" s="179">
        <f>IF($C85=$D$2,#REF!*AI$2,IF($C85=$D$3,#REF!*AI$3,IF($C85=$D$4,#REF!*AI$4,IF($C85=$D$5,#REF!*AI$5,0))))</f>
        <v>0</v>
      </c>
      <c r="AJ85" s="179">
        <f>IF($C85=$D$2,#REF!*AJ$2,IF($C85=$D$3,#REF!*AJ$3,IF($C85=$D$4,#REF!*AJ$4,IF($C85=$D$5,#REF!*AJ$5,0))))</f>
        <v>0</v>
      </c>
      <c r="AK85" s="179">
        <f>IF($C85=$D$2,#REF!*AK$2,IF($C85=$D$3,#REF!*AK$3,IF($C85=$D$4,#REF!*AK$4,IF($C85=$D$5,#REF!*AK$5,0))))</f>
        <v>0</v>
      </c>
      <c r="AL85" s="179">
        <f>IF($C85=$D$2,#REF!*AL$2,IF($C85=$D$3,#REF!*AL$3,IF($C85=$D$4,#REF!*AL$4,IF($C85=$D$5,#REF!*AL$5,0))))</f>
        <v>0</v>
      </c>
      <c r="AM85" s="179">
        <f>IF($C85=$D$2,#REF!*AM$2,IF($C85=$D$3,#REF!*AM$3,IF($C85=$D$4,#REF!*AM$4,IF($C85=$D$5,#REF!*AM$5,0))))</f>
        <v>0</v>
      </c>
    </row>
    <row r="86" spans="1:39">
      <c r="A86" s="141"/>
      <c r="B86" s="165"/>
      <c r="C86" s="165"/>
      <c r="D86" s="178">
        <f t="shared" si="0"/>
        <v>0</v>
      </c>
      <c r="E86" s="179">
        <f>IF($C86=$D$2,#REF!*E$2,IF($C86=$D$3,#REF!*E$3,IF($C86=$D$4,#REF!*E$4,IF($C86=$D$5,#REF!*E$5,0))))</f>
        <v>0</v>
      </c>
      <c r="F86" s="179">
        <f>IF($C86=$D$2,#REF!*F$2,IF($C86=$D$3,#REF!*F$3,IF($C86=$D$4,#REF!*F$4,IF($C86=$D$5,#REF!*F$5,0))))</f>
        <v>0</v>
      </c>
      <c r="G86" s="179">
        <f>IF($C86=$D$2,#REF!*G$2,IF($C86=$D$3,#REF!*G$3,IF($C86=$D$4,#REF!*G$4,IF($C86=$D$5,#REF!*G$5,0))))</f>
        <v>0</v>
      </c>
      <c r="H86" s="179">
        <f>IF($C86=$D$2,#REF!*H$2,IF($C86=$D$3,#REF!*H$3,IF($C86=$D$4,#REF!*H$4,IF($C86=$D$5,#REF!*H$5,0))))</f>
        <v>0</v>
      </c>
      <c r="I86" s="179">
        <f>IF($C86=$D$2,#REF!*I$2,IF($C86=$D$3,#REF!*I$3,IF($C86=$D$4,#REF!*I$4,IF($C86=$D$5,#REF!*I$5,0))))</f>
        <v>0</v>
      </c>
      <c r="J86" s="179">
        <f>IF($C86=$D$2,#REF!*J$2,IF($C86=$D$3,#REF!*J$3,IF($C86=$D$4,#REF!*J$4,IF($C86=$D$5,#REF!*J$5,0))))</f>
        <v>0</v>
      </c>
      <c r="K86" s="179">
        <f>IF($C86=$D$2,#REF!*K$2,IF($C86=$D$3,#REF!*K$3,IF($C86=$D$4,#REF!*K$4,IF($C86=$D$5,#REF!*K$5,0))))</f>
        <v>0</v>
      </c>
      <c r="L86" s="179">
        <f>IF($C86=$D$2,#REF!*L$2,IF($C86=$D$3,#REF!*L$3,IF($C86=$D$4,#REF!*L$4,IF($C86=$D$5,#REF!*L$5,0))))</f>
        <v>0</v>
      </c>
      <c r="M86" s="179">
        <f>IF($C86=$D$2,#REF!*M$2,IF($C86=$D$3,#REF!*M$3,IF($C86=$D$4,#REF!*M$4,IF($C86=$D$5,#REF!*M$5,0))))</f>
        <v>0</v>
      </c>
      <c r="N86" s="179">
        <f>IF($C86=$D$2,#REF!*N$2,IF($C86=$D$3,#REF!*N$3,IF($C86=$D$4,#REF!*N$4,IF($C86=$D$5,#REF!*N$5,0))))</f>
        <v>0</v>
      </c>
      <c r="O86" s="179">
        <f>IF($C86=$D$2,#REF!*O$2,IF($C86=$D$3,#REF!*O$3,IF($C86=$D$4,#REF!*O$4,IF($C86=$D$5,#REF!*O$5,0))))</f>
        <v>0</v>
      </c>
      <c r="P86" s="179">
        <f>IF($C86=$D$2,#REF!*P$2,IF($C86=$D$3,#REF!*P$3,IF($C86=$D$4,#REF!*P$4,IF($C86=$D$5,#REF!*P$5,0))))</f>
        <v>0</v>
      </c>
      <c r="Q86" s="179">
        <f>IF($C86=$D$2,#REF!*Q$2,IF($C86=$D$3,#REF!*Q$3,IF($C86=$D$4,#REF!*Q$4,IF($C86=$D$5,#REF!*Q$5,0))))</f>
        <v>0</v>
      </c>
      <c r="R86" s="179">
        <f>IF($C86=$D$2,#REF!*R$2,IF($C86=$D$3,#REF!*R$3,IF($C86=$D$4,#REF!*R$4,IF($C86=$D$5,#REF!*R$5,0))))</f>
        <v>0</v>
      </c>
      <c r="S86" s="179">
        <f>IF($C86=$D$2,#REF!*S$2,IF($C86=$D$3,#REF!*S$3,IF($C86=$D$4,#REF!*S$4,IF($C86=$D$5,#REF!*S$5,0))))</f>
        <v>0</v>
      </c>
      <c r="T86" s="179">
        <f>IF($C86=$D$2,#REF!*T$2,IF($C86=$D$3,#REF!*T$3,IF($C86=$D$4,#REF!*T$4,IF($C86=$D$5,#REF!*T$5,0))))</f>
        <v>0</v>
      </c>
      <c r="U86" s="179">
        <f>IF($C86=$D$2,#REF!*U$2,IF($C86=$D$3,#REF!*U$3,IF($C86=$D$4,#REF!*U$4,IF($C86=$D$5,#REF!*U$5,0))))</f>
        <v>0</v>
      </c>
      <c r="V86" s="179">
        <f>IF($C86=$D$2,#REF!*V$2,IF($C86=$D$3,#REF!*V$3,IF($C86=$D$4,#REF!*V$4,IF($C86=$D$5,#REF!*V$5,0))))</f>
        <v>0</v>
      </c>
      <c r="W86" s="179">
        <f>IF($C86=$D$2,#REF!*W$2,IF($C86=$D$3,#REF!*W$3,IF($C86=$D$4,#REF!*W$4,IF($C86=$D$5,#REF!*W$5,0))))</f>
        <v>0</v>
      </c>
      <c r="X86" s="179">
        <f>IF($C86=$D$2,#REF!*X$2,IF($C86=$D$3,#REF!*X$3,IF($C86=$D$4,#REF!*X$4,IF($C86=$D$5,#REF!*X$5,0))))</f>
        <v>0</v>
      </c>
      <c r="Y86" s="179">
        <f>IF($C86=$D$2,#REF!*Y$2,IF($C86=$D$3,#REF!*Y$3,IF($C86=$D$4,#REF!*Y$4,IF($C86=$D$5,#REF!*Y$5,0))))</f>
        <v>0</v>
      </c>
      <c r="Z86" s="179">
        <f>IF($C86=$D$2,#REF!*Z$2,IF($C86=$D$3,#REF!*Z$3,IF($C86=$D$4,#REF!*Z$4,IF($C86=$D$5,#REF!*Z$5,0))))</f>
        <v>0</v>
      </c>
      <c r="AA86" s="179">
        <f>IF($C86=$D$2,#REF!*AA$2,IF($C86=$D$3,#REF!*AA$3,IF($C86=$D$4,#REF!*AA$4,IF($C86=$D$5,#REF!*AA$5,0))))</f>
        <v>0</v>
      </c>
      <c r="AB86" s="179">
        <f>IF($C86=$D$2,#REF!*AB$2,IF($C86=$D$3,#REF!*AB$3,IF($C86=$D$4,#REF!*AB$4,IF($C86=$D$5,#REF!*AB$5,0))))</f>
        <v>0</v>
      </c>
      <c r="AC86" s="179">
        <f>IF($C86=$D$2,#REF!*AC$2,IF($C86=$D$3,#REF!*AC$3,IF($C86=$D$4,#REF!*AC$4,IF($C86=$D$5,#REF!*AC$5,0))))</f>
        <v>0</v>
      </c>
      <c r="AD86" s="179">
        <f>IF($C86=$D$2,#REF!*AD$2,IF($C86=$D$3,#REF!*AD$3,IF($C86=$D$4,#REF!*AD$4,IF($C86=$D$5,#REF!*AD$5,0))))</f>
        <v>0</v>
      </c>
      <c r="AE86" s="179">
        <f>IF($C86=$D$2,#REF!*AE$2,IF($C86=$D$3,#REF!*AE$3,IF($C86=$D$4,#REF!*AE$4,IF($C86=$D$5,#REF!*AE$5,0))))</f>
        <v>0</v>
      </c>
      <c r="AF86" s="179">
        <f>IF($C86=$D$2,#REF!*AF$2,IF($C86=$D$3,#REF!*AF$3,IF($C86=$D$4,#REF!*AF$4,IF($C86=$D$5,#REF!*AF$5,0))))</f>
        <v>0</v>
      </c>
      <c r="AG86" s="179">
        <f>IF($C86=$D$2,#REF!*AG$2,IF($C86=$D$3,#REF!*AG$3,IF($C86=$D$4,#REF!*AG$4,IF($C86=$D$5,#REF!*AG$5,0))))</f>
        <v>0</v>
      </c>
      <c r="AH86" s="179">
        <f>IF($C86=$D$2,#REF!*AH$2,IF($C86=$D$3,#REF!*AH$3,IF($C86=$D$4,#REF!*AH$4,IF($C86=$D$5,#REF!*AH$5,0))))</f>
        <v>0</v>
      </c>
      <c r="AI86" s="179">
        <f>IF($C86=$D$2,#REF!*AI$2,IF($C86=$D$3,#REF!*AI$3,IF($C86=$D$4,#REF!*AI$4,IF($C86=$D$5,#REF!*AI$5,0))))</f>
        <v>0</v>
      </c>
      <c r="AJ86" s="179">
        <f>IF($C86=$D$2,#REF!*AJ$2,IF($C86=$D$3,#REF!*AJ$3,IF($C86=$D$4,#REF!*AJ$4,IF($C86=$D$5,#REF!*AJ$5,0))))</f>
        <v>0</v>
      </c>
      <c r="AK86" s="179">
        <f>IF($C86=$D$2,#REF!*AK$2,IF($C86=$D$3,#REF!*AK$3,IF($C86=$D$4,#REF!*AK$4,IF($C86=$D$5,#REF!*AK$5,0))))</f>
        <v>0</v>
      </c>
      <c r="AL86" s="179">
        <f>IF($C86=$D$2,#REF!*AL$2,IF($C86=$D$3,#REF!*AL$3,IF($C86=$D$4,#REF!*AL$4,IF($C86=$D$5,#REF!*AL$5,0))))</f>
        <v>0</v>
      </c>
      <c r="AM86" s="179">
        <f>IF($C86=$D$2,#REF!*AM$2,IF($C86=$D$3,#REF!*AM$3,IF($C86=$D$4,#REF!*AM$4,IF($C86=$D$5,#REF!*AM$5,0))))</f>
        <v>0</v>
      </c>
    </row>
    <row r="87" spans="1:39">
      <c r="A87" s="141"/>
      <c r="B87" s="165"/>
      <c r="C87" s="165"/>
      <c r="D87" s="178">
        <f t="shared" si="0"/>
        <v>0</v>
      </c>
      <c r="E87" s="179">
        <f>IF($C87=$D$2,#REF!*E$2,IF($C87=$D$3,#REF!*E$3,IF($C87=$D$4,#REF!*E$4,IF($C87=$D$5,#REF!*E$5,0))))</f>
        <v>0</v>
      </c>
      <c r="F87" s="179">
        <f>IF($C87=$D$2,#REF!*F$2,IF($C87=$D$3,#REF!*F$3,IF($C87=$D$4,#REF!*F$4,IF($C87=$D$5,#REF!*F$5,0))))</f>
        <v>0</v>
      </c>
      <c r="G87" s="179">
        <f>IF($C87=$D$2,#REF!*G$2,IF($C87=$D$3,#REF!*G$3,IF($C87=$D$4,#REF!*G$4,IF($C87=$D$5,#REF!*G$5,0))))</f>
        <v>0</v>
      </c>
      <c r="H87" s="179">
        <f>IF($C87=$D$2,#REF!*H$2,IF($C87=$D$3,#REF!*H$3,IF($C87=$D$4,#REF!*H$4,IF($C87=$D$5,#REF!*H$5,0))))</f>
        <v>0</v>
      </c>
      <c r="I87" s="179">
        <f>IF($C87=$D$2,#REF!*I$2,IF($C87=$D$3,#REF!*I$3,IF($C87=$D$4,#REF!*I$4,IF($C87=$D$5,#REF!*I$5,0))))</f>
        <v>0</v>
      </c>
      <c r="J87" s="179">
        <f>IF($C87=$D$2,#REF!*J$2,IF($C87=$D$3,#REF!*J$3,IF($C87=$D$4,#REF!*J$4,IF($C87=$D$5,#REF!*J$5,0))))</f>
        <v>0</v>
      </c>
      <c r="K87" s="179">
        <f>IF($C87=$D$2,#REF!*K$2,IF($C87=$D$3,#REF!*K$3,IF($C87=$D$4,#REF!*K$4,IF($C87=$D$5,#REF!*K$5,0))))</f>
        <v>0</v>
      </c>
      <c r="L87" s="179">
        <f>IF($C87=$D$2,#REF!*L$2,IF($C87=$D$3,#REF!*L$3,IF($C87=$D$4,#REF!*L$4,IF($C87=$D$5,#REF!*L$5,0))))</f>
        <v>0</v>
      </c>
      <c r="M87" s="179">
        <f>IF($C87=$D$2,#REF!*M$2,IF($C87=$D$3,#REF!*M$3,IF($C87=$D$4,#REF!*M$4,IF($C87=$D$5,#REF!*M$5,0))))</f>
        <v>0</v>
      </c>
      <c r="N87" s="179">
        <f>IF($C87=$D$2,#REF!*N$2,IF($C87=$D$3,#REF!*N$3,IF($C87=$D$4,#REF!*N$4,IF($C87=$D$5,#REF!*N$5,0))))</f>
        <v>0</v>
      </c>
      <c r="O87" s="179">
        <f>IF($C87=$D$2,#REF!*O$2,IF($C87=$D$3,#REF!*O$3,IF($C87=$D$4,#REF!*O$4,IF($C87=$D$5,#REF!*O$5,0))))</f>
        <v>0</v>
      </c>
      <c r="P87" s="179">
        <f>IF($C87=$D$2,#REF!*P$2,IF($C87=$D$3,#REF!*P$3,IF($C87=$D$4,#REF!*P$4,IF($C87=$D$5,#REF!*P$5,0))))</f>
        <v>0</v>
      </c>
      <c r="Q87" s="179">
        <f>IF($C87=$D$2,#REF!*Q$2,IF($C87=$D$3,#REF!*Q$3,IF($C87=$D$4,#REF!*Q$4,IF($C87=$D$5,#REF!*Q$5,0))))</f>
        <v>0</v>
      </c>
      <c r="R87" s="179">
        <f>IF($C87=$D$2,#REF!*R$2,IF($C87=$D$3,#REF!*R$3,IF($C87=$D$4,#REF!*R$4,IF($C87=$D$5,#REF!*R$5,0))))</f>
        <v>0</v>
      </c>
      <c r="S87" s="179">
        <f>IF($C87=$D$2,#REF!*S$2,IF($C87=$D$3,#REF!*S$3,IF($C87=$D$4,#REF!*S$4,IF($C87=$D$5,#REF!*S$5,0))))</f>
        <v>0</v>
      </c>
      <c r="T87" s="179">
        <f>IF($C87=$D$2,#REF!*T$2,IF($C87=$D$3,#REF!*T$3,IF($C87=$D$4,#REF!*T$4,IF($C87=$D$5,#REF!*T$5,0))))</f>
        <v>0</v>
      </c>
      <c r="U87" s="179">
        <f>IF($C87=$D$2,#REF!*U$2,IF($C87=$D$3,#REF!*U$3,IF($C87=$D$4,#REF!*U$4,IF($C87=$D$5,#REF!*U$5,0))))</f>
        <v>0</v>
      </c>
      <c r="V87" s="179">
        <f>IF($C87=$D$2,#REF!*V$2,IF($C87=$D$3,#REF!*V$3,IF($C87=$D$4,#REF!*V$4,IF($C87=$D$5,#REF!*V$5,0))))</f>
        <v>0</v>
      </c>
      <c r="W87" s="179">
        <f>IF($C87=$D$2,#REF!*W$2,IF($C87=$D$3,#REF!*W$3,IF($C87=$D$4,#REF!*W$4,IF($C87=$D$5,#REF!*W$5,0))))</f>
        <v>0</v>
      </c>
      <c r="X87" s="179">
        <f>IF($C87=$D$2,#REF!*X$2,IF($C87=$D$3,#REF!*X$3,IF($C87=$D$4,#REF!*X$4,IF($C87=$D$5,#REF!*X$5,0))))</f>
        <v>0</v>
      </c>
      <c r="Y87" s="179">
        <f>IF($C87=$D$2,#REF!*Y$2,IF($C87=$D$3,#REF!*Y$3,IF($C87=$D$4,#REF!*Y$4,IF($C87=$D$5,#REF!*Y$5,0))))</f>
        <v>0</v>
      </c>
      <c r="Z87" s="179">
        <f>IF($C87=$D$2,#REF!*Z$2,IF($C87=$D$3,#REF!*Z$3,IF($C87=$D$4,#REF!*Z$4,IF($C87=$D$5,#REF!*Z$5,0))))</f>
        <v>0</v>
      </c>
      <c r="AA87" s="179">
        <f>IF($C87=$D$2,#REF!*AA$2,IF($C87=$D$3,#REF!*AA$3,IF($C87=$D$4,#REF!*AA$4,IF($C87=$D$5,#REF!*AA$5,0))))</f>
        <v>0</v>
      </c>
      <c r="AB87" s="179">
        <f>IF($C87=$D$2,#REF!*AB$2,IF($C87=$D$3,#REF!*AB$3,IF($C87=$D$4,#REF!*AB$4,IF($C87=$D$5,#REF!*AB$5,0))))</f>
        <v>0</v>
      </c>
      <c r="AC87" s="179">
        <f>IF($C87=$D$2,#REF!*AC$2,IF($C87=$D$3,#REF!*AC$3,IF($C87=$D$4,#REF!*AC$4,IF($C87=$D$5,#REF!*AC$5,0))))</f>
        <v>0</v>
      </c>
      <c r="AD87" s="179">
        <f>IF($C87=$D$2,#REF!*AD$2,IF($C87=$D$3,#REF!*AD$3,IF($C87=$D$4,#REF!*AD$4,IF($C87=$D$5,#REF!*AD$5,0))))</f>
        <v>0</v>
      </c>
      <c r="AE87" s="179">
        <f>IF($C87=$D$2,#REF!*AE$2,IF($C87=$D$3,#REF!*AE$3,IF($C87=$D$4,#REF!*AE$4,IF($C87=$D$5,#REF!*AE$5,0))))</f>
        <v>0</v>
      </c>
      <c r="AF87" s="179">
        <f>IF($C87=$D$2,#REF!*AF$2,IF($C87=$D$3,#REF!*AF$3,IF($C87=$D$4,#REF!*AF$4,IF($C87=$D$5,#REF!*AF$5,0))))</f>
        <v>0</v>
      </c>
      <c r="AG87" s="179">
        <f>IF($C87=$D$2,#REF!*AG$2,IF($C87=$D$3,#REF!*AG$3,IF($C87=$D$4,#REF!*AG$4,IF($C87=$D$5,#REF!*AG$5,0))))</f>
        <v>0</v>
      </c>
      <c r="AH87" s="179">
        <f>IF($C87=$D$2,#REF!*AH$2,IF($C87=$D$3,#REF!*AH$3,IF($C87=$D$4,#REF!*AH$4,IF($C87=$D$5,#REF!*AH$5,0))))</f>
        <v>0</v>
      </c>
      <c r="AI87" s="179">
        <f>IF($C87=$D$2,#REF!*AI$2,IF($C87=$D$3,#REF!*AI$3,IF($C87=$D$4,#REF!*AI$4,IF($C87=$D$5,#REF!*AI$5,0))))</f>
        <v>0</v>
      </c>
      <c r="AJ87" s="179">
        <f>IF($C87=$D$2,#REF!*AJ$2,IF($C87=$D$3,#REF!*AJ$3,IF($C87=$D$4,#REF!*AJ$4,IF($C87=$D$5,#REF!*AJ$5,0))))</f>
        <v>0</v>
      </c>
      <c r="AK87" s="179">
        <f>IF($C87=$D$2,#REF!*AK$2,IF($C87=$D$3,#REF!*AK$3,IF($C87=$D$4,#REF!*AK$4,IF($C87=$D$5,#REF!*AK$5,0))))</f>
        <v>0</v>
      </c>
      <c r="AL87" s="179">
        <f>IF($C87=$D$2,#REF!*AL$2,IF($C87=$D$3,#REF!*AL$3,IF($C87=$D$4,#REF!*AL$4,IF($C87=$D$5,#REF!*AL$5,0))))</f>
        <v>0</v>
      </c>
      <c r="AM87" s="179">
        <f>IF($C87=$D$2,#REF!*AM$2,IF($C87=$D$3,#REF!*AM$3,IF($C87=$D$4,#REF!*AM$4,IF($C87=$D$5,#REF!*AM$5,0))))</f>
        <v>0</v>
      </c>
    </row>
    <row r="88" spans="1:39">
      <c r="A88" s="141"/>
      <c r="B88" s="165"/>
      <c r="C88" s="165"/>
      <c r="D88" s="178">
        <f t="shared" si="0"/>
        <v>0</v>
      </c>
      <c r="E88" s="179">
        <f>IF($C88=$D$2,#REF!*E$2,IF($C88=$D$3,#REF!*E$3,IF($C88=$D$4,#REF!*E$4,IF($C88=$D$5,#REF!*E$5,0))))</f>
        <v>0</v>
      </c>
      <c r="F88" s="179">
        <f>IF($C88=$D$2,#REF!*F$2,IF($C88=$D$3,#REF!*F$3,IF($C88=$D$4,#REF!*F$4,IF($C88=$D$5,#REF!*F$5,0))))</f>
        <v>0</v>
      </c>
      <c r="G88" s="179">
        <f>IF($C88=$D$2,#REF!*G$2,IF($C88=$D$3,#REF!*G$3,IF($C88=$D$4,#REF!*G$4,IF($C88=$D$5,#REF!*G$5,0))))</f>
        <v>0</v>
      </c>
      <c r="H88" s="179">
        <f>IF($C88=$D$2,#REF!*H$2,IF($C88=$D$3,#REF!*H$3,IF($C88=$D$4,#REF!*H$4,IF($C88=$D$5,#REF!*H$5,0))))</f>
        <v>0</v>
      </c>
      <c r="I88" s="179">
        <f>IF($C88=$D$2,#REF!*I$2,IF($C88=$D$3,#REF!*I$3,IF($C88=$D$4,#REF!*I$4,IF($C88=$D$5,#REF!*I$5,0))))</f>
        <v>0</v>
      </c>
      <c r="J88" s="179">
        <f>IF($C88=$D$2,#REF!*J$2,IF($C88=$D$3,#REF!*J$3,IF($C88=$D$4,#REF!*J$4,IF($C88=$D$5,#REF!*J$5,0))))</f>
        <v>0</v>
      </c>
      <c r="K88" s="179">
        <f>IF($C88=$D$2,#REF!*K$2,IF($C88=$D$3,#REF!*K$3,IF($C88=$D$4,#REF!*K$4,IF($C88=$D$5,#REF!*K$5,0))))</f>
        <v>0</v>
      </c>
      <c r="L88" s="179">
        <f>IF($C88=$D$2,#REF!*L$2,IF($C88=$D$3,#REF!*L$3,IF($C88=$D$4,#REF!*L$4,IF($C88=$D$5,#REF!*L$5,0))))</f>
        <v>0</v>
      </c>
      <c r="M88" s="179">
        <f>IF($C88=$D$2,#REF!*M$2,IF($C88=$D$3,#REF!*M$3,IF($C88=$D$4,#REF!*M$4,IF($C88=$D$5,#REF!*M$5,0))))</f>
        <v>0</v>
      </c>
      <c r="N88" s="179">
        <f>IF($C88=$D$2,#REF!*N$2,IF($C88=$D$3,#REF!*N$3,IF($C88=$D$4,#REF!*N$4,IF($C88=$D$5,#REF!*N$5,0))))</f>
        <v>0</v>
      </c>
      <c r="O88" s="179">
        <f>IF($C88=$D$2,#REF!*O$2,IF($C88=$D$3,#REF!*O$3,IF($C88=$D$4,#REF!*O$4,IF($C88=$D$5,#REF!*O$5,0))))</f>
        <v>0</v>
      </c>
      <c r="P88" s="179">
        <f>IF($C88=$D$2,#REF!*P$2,IF($C88=$D$3,#REF!*P$3,IF($C88=$D$4,#REF!*P$4,IF($C88=$D$5,#REF!*P$5,0))))</f>
        <v>0</v>
      </c>
      <c r="Q88" s="179">
        <f>IF($C88=$D$2,#REF!*Q$2,IF($C88=$D$3,#REF!*Q$3,IF($C88=$D$4,#REF!*Q$4,IF($C88=$D$5,#REF!*Q$5,0))))</f>
        <v>0</v>
      </c>
      <c r="R88" s="179">
        <f>IF($C88=$D$2,#REF!*R$2,IF($C88=$D$3,#REF!*R$3,IF($C88=$D$4,#REF!*R$4,IF($C88=$D$5,#REF!*R$5,0))))</f>
        <v>0</v>
      </c>
      <c r="S88" s="179">
        <f>IF($C88=$D$2,#REF!*S$2,IF($C88=$D$3,#REF!*S$3,IF($C88=$D$4,#REF!*S$4,IF($C88=$D$5,#REF!*S$5,0))))</f>
        <v>0</v>
      </c>
      <c r="T88" s="179">
        <f>IF($C88=$D$2,#REF!*T$2,IF($C88=$D$3,#REF!*T$3,IF($C88=$D$4,#REF!*T$4,IF($C88=$D$5,#REF!*T$5,0))))</f>
        <v>0</v>
      </c>
      <c r="U88" s="179">
        <f>IF($C88=$D$2,#REF!*U$2,IF($C88=$D$3,#REF!*U$3,IF($C88=$D$4,#REF!*U$4,IF($C88=$D$5,#REF!*U$5,0))))</f>
        <v>0</v>
      </c>
      <c r="V88" s="179">
        <f>IF($C88=$D$2,#REF!*V$2,IF($C88=$D$3,#REF!*V$3,IF($C88=$D$4,#REF!*V$4,IF($C88=$D$5,#REF!*V$5,0))))</f>
        <v>0</v>
      </c>
      <c r="W88" s="179">
        <f>IF($C88=$D$2,#REF!*W$2,IF($C88=$D$3,#REF!*W$3,IF($C88=$D$4,#REF!*W$4,IF($C88=$D$5,#REF!*W$5,0))))</f>
        <v>0</v>
      </c>
      <c r="X88" s="179">
        <f>IF($C88=$D$2,#REF!*X$2,IF($C88=$D$3,#REF!*X$3,IF($C88=$D$4,#REF!*X$4,IF($C88=$D$5,#REF!*X$5,0))))</f>
        <v>0</v>
      </c>
      <c r="Y88" s="179">
        <f>IF($C88=$D$2,#REF!*Y$2,IF($C88=$D$3,#REF!*Y$3,IF($C88=$D$4,#REF!*Y$4,IF($C88=$D$5,#REF!*Y$5,0))))</f>
        <v>0</v>
      </c>
      <c r="Z88" s="179">
        <f>IF($C88=$D$2,#REF!*Z$2,IF($C88=$D$3,#REF!*Z$3,IF($C88=$D$4,#REF!*Z$4,IF($C88=$D$5,#REF!*Z$5,0))))</f>
        <v>0</v>
      </c>
      <c r="AA88" s="179">
        <f>IF($C88=$D$2,#REF!*AA$2,IF($C88=$D$3,#REF!*AA$3,IF($C88=$D$4,#REF!*AA$4,IF($C88=$D$5,#REF!*AA$5,0))))</f>
        <v>0</v>
      </c>
      <c r="AB88" s="179">
        <f>IF($C88=$D$2,#REF!*AB$2,IF($C88=$D$3,#REF!*AB$3,IF($C88=$D$4,#REF!*AB$4,IF($C88=$D$5,#REF!*AB$5,0))))</f>
        <v>0</v>
      </c>
      <c r="AC88" s="179">
        <f>IF($C88=$D$2,#REF!*AC$2,IF($C88=$D$3,#REF!*AC$3,IF($C88=$D$4,#REF!*AC$4,IF($C88=$D$5,#REF!*AC$5,0))))</f>
        <v>0</v>
      </c>
      <c r="AD88" s="179">
        <f>IF($C88=$D$2,#REF!*AD$2,IF($C88=$D$3,#REF!*AD$3,IF($C88=$D$4,#REF!*AD$4,IF($C88=$D$5,#REF!*AD$5,0))))</f>
        <v>0</v>
      </c>
      <c r="AE88" s="179">
        <f>IF($C88=$D$2,#REF!*AE$2,IF($C88=$D$3,#REF!*AE$3,IF($C88=$D$4,#REF!*AE$4,IF($C88=$D$5,#REF!*AE$5,0))))</f>
        <v>0</v>
      </c>
      <c r="AF88" s="179">
        <f>IF($C88=$D$2,#REF!*AF$2,IF($C88=$D$3,#REF!*AF$3,IF($C88=$D$4,#REF!*AF$4,IF($C88=$D$5,#REF!*AF$5,0))))</f>
        <v>0</v>
      </c>
      <c r="AG88" s="179">
        <f>IF($C88=$D$2,#REF!*AG$2,IF($C88=$D$3,#REF!*AG$3,IF($C88=$D$4,#REF!*AG$4,IF($C88=$D$5,#REF!*AG$5,0))))</f>
        <v>0</v>
      </c>
      <c r="AH88" s="179">
        <f>IF($C88=$D$2,#REF!*AH$2,IF($C88=$D$3,#REF!*AH$3,IF($C88=$D$4,#REF!*AH$4,IF($C88=$D$5,#REF!*AH$5,0))))</f>
        <v>0</v>
      </c>
      <c r="AI88" s="179">
        <f>IF($C88=$D$2,#REF!*AI$2,IF($C88=$D$3,#REF!*AI$3,IF($C88=$D$4,#REF!*AI$4,IF($C88=$D$5,#REF!*AI$5,0))))</f>
        <v>0</v>
      </c>
      <c r="AJ88" s="179">
        <f>IF($C88=$D$2,#REF!*AJ$2,IF($C88=$D$3,#REF!*AJ$3,IF($C88=$D$4,#REF!*AJ$4,IF($C88=$D$5,#REF!*AJ$5,0))))</f>
        <v>0</v>
      </c>
      <c r="AK88" s="179">
        <f>IF($C88=$D$2,#REF!*AK$2,IF($C88=$D$3,#REF!*AK$3,IF($C88=$D$4,#REF!*AK$4,IF($C88=$D$5,#REF!*AK$5,0))))</f>
        <v>0</v>
      </c>
      <c r="AL88" s="179">
        <f>IF($C88=$D$2,#REF!*AL$2,IF($C88=$D$3,#REF!*AL$3,IF($C88=$D$4,#REF!*AL$4,IF($C88=$D$5,#REF!*AL$5,0))))</f>
        <v>0</v>
      </c>
      <c r="AM88" s="179">
        <f>IF($C88=$D$2,#REF!*AM$2,IF($C88=$D$3,#REF!*AM$3,IF($C88=$D$4,#REF!*AM$4,IF($C88=$D$5,#REF!*AM$5,0))))</f>
        <v>0</v>
      </c>
    </row>
    <row r="89" spans="1:39">
      <c r="A89" s="141"/>
      <c r="B89" s="165"/>
      <c r="C89" s="165"/>
      <c r="D89" s="178">
        <f t="shared" si="0"/>
        <v>0</v>
      </c>
      <c r="E89" s="179">
        <f>IF($C89=$D$2,#REF!*E$2,IF($C89=$D$3,#REF!*E$3,IF($C89=$D$4,#REF!*E$4,IF($C89=$D$5,#REF!*E$5,0))))</f>
        <v>0</v>
      </c>
      <c r="F89" s="179">
        <f>IF($C89=$D$2,#REF!*F$2,IF($C89=$D$3,#REF!*F$3,IF($C89=$D$4,#REF!*F$4,IF($C89=$D$5,#REF!*F$5,0))))</f>
        <v>0</v>
      </c>
      <c r="G89" s="179">
        <f>IF($C89=$D$2,#REF!*G$2,IF($C89=$D$3,#REF!*G$3,IF($C89=$D$4,#REF!*G$4,IF($C89=$D$5,#REF!*G$5,0))))</f>
        <v>0</v>
      </c>
      <c r="H89" s="179">
        <f>IF($C89=$D$2,#REF!*H$2,IF($C89=$D$3,#REF!*H$3,IF($C89=$D$4,#REF!*H$4,IF($C89=$D$5,#REF!*H$5,0))))</f>
        <v>0</v>
      </c>
      <c r="I89" s="179">
        <f>IF($C89=$D$2,#REF!*I$2,IF($C89=$D$3,#REF!*I$3,IF($C89=$D$4,#REF!*I$4,IF($C89=$D$5,#REF!*I$5,0))))</f>
        <v>0</v>
      </c>
      <c r="J89" s="179">
        <f>IF($C89=$D$2,#REF!*J$2,IF($C89=$D$3,#REF!*J$3,IF($C89=$D$4,#REF!*J$4,IF($C89=$D$5,#REF!*J$5,0))))</f>
        <v>0</v>
      </c>
      <c r="K89" s="179">
        <f>IF($C89=$D$2,#REF!*K$2,IF($C89=$D$3,#REF!*K$3,IF($C89=$D$4,#REF!*K$4,IF($C89=$D$5,#REF!*K$5,0))))</f>
        <v>0</v>
      </c>
      <c r="L89" s="179">
        <f>IF($C89=$D$2,#REF!*L$2,IF($C89=$D$3,#REF!*L$3,IF($C89=$D$4,#REF!*L$4,IF($C89=$D$5,#REF!*L$5,0))))</f>
        <v>0</v>
      </c>
      <c r="M89" s="179">
        <f>IF($C89=$D$2,#REF!*M$2,IF($C89=$D$3,#REF!*M$3,IF($C89=$D$4,#REF!*M$4,IF($C89=$D$5,#REF!*M$5,0))))</f>
        <v>0</v>
      </c>
      <c r="N89" s="179">
        <f>IF($C89=$D$2,#REF!*N$2,IF($C89=$D$3,#REF!*N$3,IF($C89=$D$4,#REF!*N$4,IF($C89=$D$5,#REF!*N$5,0))))</f>
        <v>0</v>
      </c>
      <c r="O89" s="179">
        <f>IF($C89=$D$2,#REF!*O$2,IF($C89=$D$3,#REF!*O$3,IF($C89=$D$4,#REF!*O$4,IF($C89=$D$5,#REF!*O$5,0))))</f>
        <v>0</v>
      </c>
      <c r="P89" s="179">
        <f>IF($C89=$D$2,#REF!*P$2,IF($C89=$D$3,#REF!*P$3,IF($C89=$D$4,#REF!*P$4,IF($C89=$D$5,#REF!*P$5,0))))</f>
        <v>0</v>
      </c>
      <c r="Q89" s="179">
        <f>IF($C89=$D$2,#REF!*Q$2,IF($C89=$D$3,#REF!*Q$3,IF($C89=$D$4,#REF!*Q$4,IF($C89=$D$5,#REF!*Q$5,0))))</f>
        <v>0</v>
      </c>
      <c r="R89" s="179">
        <f>IF($C89=$D$2,#REF!*R$2,IF($C89=$D$3,#REF!*R$3,IF($C89=$D$4,#REF!*R$4,IF($C89=$D$5,#REF!*R$5,0))))</f>
        <v>0</v>
      </c>
      <c r="S89" s="179">
        <f>IF($C89=$D$2,#REF!*S$2,IF($C89=$D$3,#REF!*S$3,IF($C89=$D$4,#REF!*S$4,IF($C89=$D$5,#REF!*S$5,0))))</f>
        <v>0</v>
      </c>
      <c r="T89" s="179">
        <f>IF($C89=$D$2,#REF!*T$2,IF($C89=$D$3,#REF!*T$3,IF($C89=$D$4,#REF!*T$4,IF($C89=$D$5,#REF!*T$5,0))))</f>
        <v>0</v>
      </c>
      <c r="U89" s="179">
        <f>IF($C89=$D$2,#REF!*U$2,IF($C89=$D$3,#REF!*U$3,IF($C89=$D$4,#REF!*U$4,IF($C89=$D$5,#REF!*U$5,0))))</f>
        <v>0</v>
      </c>
      <c r="V89" s="179">
        <f>IF($C89=$D$2,#REF!*V$2,IF($C89=$D$3,#REF!*V$3,IF($C89=$D$4,#REF!*V$4,IF($C89=$D$5,#REF!*V$5,0))))</f>
        <v>0</v>
      </c>
      <c r="W89" s="179">
        <f>IF($C89=$D$2,#REF!*W$2,IF($C89=$D$3,#REF!*W$3,IF($C89=$D$4,#REF!*W$4,IF($C89=$D$5,#REF!*W$5,0))))</f>
        <v>0</v>
      </c>
      <c r="X89" s="179">
        <f>IF($C89=$D$2,#REF!*X$2,IF($C89=$D$3,#REF!*X$3,IF($C89=$D$4,#REF!*X$4,IF($C89=$D$5,#REF!*X$5,0))))</f>
        <v>0</v>
      </c>
      <c r="Y89" s="179">
        <f>IF($C89=$D$2,#REF!*Y$2,IF($C89=$D$3,#REF!*Y$3,IF($C89=$D$4,#REF!*Y$4,IF($C89=$D$5,#REF!*Y$5,0))))</f>
        <v>0</v>
      </c>
      <c r="Z89" s="179">
        <f>IF($C89=$D$2,#REF!*Z$2,IF($C89=$D$3,#REF!*Z$3,IF($C89=$D$4,#REF!*Z$4,IF($C89=$D$5,#REF!*Z$5,0))))</f>
        <v>0</v>
      </c>
      <c r="AA89" s="179">
        <f>IF($C89=$D$2,#REF!*AA$2,IF($C89=$D$3,#REF!*AA$3,IF($C89=$D$4,#REF!*AA$4,IF($C89=$D$5,#REF!*AA$5,0))))</f>
        <v>0</v>
      </c>
      <c r="AB89" s="179">
        <f>IF($C89=$D$2,#REF!*AB$2,IF($C89=$D$3,#REF!*AB$3,IF($C89=$D$4,#REF!*AB$4,IF($C89=$D$5,#REF!*AB$5,0))))</f>
        <v>0</v>
      </c>
      <c r="AC89" s="179">
        <f>IF($C89=$D$2,#REF!*AC$2,IF($C89=$D$3,#REF!*AC$3,IF($C89=$D$4,#REF!*AC$4,IF($C89=$D$5,#REF!*AC$5,0))))</f>
        <v>0</v>
      </c>
      <c r="AD89" s="179">
        <f>IF($C89=$D$2,#REF!*AD$2,IF($C89=$D$3,#REF!*AD$3,IF($C89=$D$4,#REF!*AD$4,IF($C89=$D$5,#REF!*AD$5,0))))</f>
        <v>0</v>
      </c>
      <c r="AE89" s="179">
        <f>IF($C89=$D$2,#REF!*AE$2,IF($C89=$D$3,#REF!*AE$3,IF($C89=$D$4,#REF!*AE$4,IF($C89=$D$5,#REF!*AE$5,0))))</f>
        <v>0</v>
      </c>
      <c r="AF89" s="179">
        <f>IF($C89=$D$2,#REF!*AF$2,IF($C89=$D$3,#REF!*AF$3,IF($C89=$D$4,#REF!*AF$4,IF($C89=$D$5,#REF!*AF$5,0))))</f>
        <v>0</v>
      </c>
      <c r="AG89" s="179">
        <f>IF($C89=$D$2,#REF!*AG$2,IF($C89=$D$3,#REF!*AG$3,IF($C89=$D$4,#REF!*AG$4,IF($C89=$D$5,#REF!*AG$5,0))))</f>
        <v>0</v>
      </c>
      <c r="AH89" s="179">
        <f>IF($C89=$D$2,#REF!*AH$2,IF($C89=$D$3,#REF!*AH$3,IF($C89=$D$4,#REF!*AH$4,IF($C89=$D$5,#REF!*AH$5,0))))</f>
        <v>0</v>
      </c>
      <c r="AI89" s="179">
        <f>IF($C89=$D$2,#REF!*AI$2,IF($C89=$D$3,#REF!*AI$3,IF($C89=$D$4,#REF!*AI$4,IF($C89=$D$5,#REF!*AI$5,0))))</f>
        <v>0</v>
      </c>
      <c r="AJ89" s="179">
        <f>IF($C89=$D$2,#REF!*AJ$2,IF($C89=$D$3,#REF!*AJ$3,IF($C89=$D$4,#REF!*AJ$4,IF($C89=$D$5,#REF!*AJ$5,0))))</f>
        <v>0</v>
      </c>
      <c r="AK89" s="179">
        <f>IF($C89=$D$2,#REF!*AK$2,IF($C89=$D$3,#REF!*AK$3,IF($C89=$D$4,#REF!*AK$4,IF($C89=$D$5,#REF!*AK$5,0))))</f>
        <v>0</v>
      </c>
      <c r="AL89" s="179">
        <f>IF($C89=$D$2,#REF!*AL$2,IF($C89=$D$3,#REF!*AL$3,IF($C89=$D$4,#REF!*AL$4,IF($C89=$D$5,#REF!*AL$5,0))))</f>
        <v>0</v>
      </c>
      <c r="AM89" s="179">
        <f>IF($C89=$D$2,#REF!*AM$2,IF($C89=$D$3,#REF!*AM$3,IF($C89=$D$4,#REF!*AM$4,IF($C89=$D$5,#REF!*AM$5,0))))</f>
        <v>0</v>
      </c>
    </row>
    <row r="90" spans="1:39">
      <c r="A90" s="141"/>
      <c r="B90" s="165"/>
      <c r="C90" s="165"/>
      <c r="D90" s="178">
        <f t="shared" si="0"/>
        <v>0</v>
      </c>
      <c r="E90" s="179">
        <f>IF($C90=$D$2,#REF!*E$2,IF($C90=$D$3,#REF!*E$3,IF($C90=$D$4,#REF!*E$4,IF($C90=$D$5,#REF!*E$5,0))))</f>
        <v>0</v>
      </c>
      <c r="F90" s="179">
        <f>IF($C90=$D$2,#REF!*F$2,IF($C90=$D$3,#REF!*F$3,IF($C90=$D$4,#REF!*F$4,IF($C90=$D$5,#REF!*F$5,0))))</f>
        <v>0</v>
      </c>
      <c r="G90" s="179">
        <f>IF($C90=$D$2,#REF!*G$2,IF($C90=$D$3,#REF!*G$3,IF($C90=$D$4,#REF!*G$4,IF($C90=$D$5,#REF!*G$5,0))))</f>
        <v>0</v>
      </c>
      <c r="H90" s="179">
        <f>IF($C90=$D$2,#REF!*H$2,IF($C90=$D$3,#REF!*H$3,IF($C90=$D$4,#REF!*H$4,IF($C90=$D$5,#REF!*H$5,0))))</f>
        <v>0</v>
      </c>
      <c r="I90" s="179">
        <f>IF($C90=$D$2,#REF!*I$2,IF($C90=$D$3,#REF!*I$3,IF($C90=$D$4,#REF!*I$4,IF($C90=$D$5,#REF!*I$5,0))))</f>
        <v>0</v>
      </c>
      <c r="J90" s="179">
        <f>IF($C90=$D$2,#REF!*J$2,IF($C90=$D$3,#REF!*J$3,IF($C90=$D$4,#REF!*J$4,IF($C90=$D$5,#REF!*J$5,0))))</f>
        <v>0</v>
      </c>
      <c r="K90" s="179">
        <f>IF($C90=$D$2,#REF!*K$2,IF($C90=$D$3,#REF!*K$3,IF($C90=$D$4,#REF!*K$4,IF($C90=$D$5,#REF!*K$5,0))))</f>
        <v>0</v>
      </c>
      <c r="L90" s="179">
        <f>IF($C90=$D$2,#REF!*L$2,IF($C90=$D$3,#REF!*L$3,IF($C90=$D$4,#REF!*L$4,IF($C90=$D$5,#REF!*L$5,0))))</f>
        <v>0</v>
      </c>
      <c r="M90" s="179">
        <f>IF($C90=$D$2,#REF!*M$2,IF($C90=$D$3,#REF!*M$3,IF($C90=$D$4,#REF!*M$4,IF($C90=$D$5,#REF!*M$5,0))))</f>
        <v>0</v>
      </c>
      <c r="N90" s="179">
        <f>IF($C90=$D$2,#REF!*N$2,IF($C90=$D$3,#REF!*N$3,IF($C90=$D$4,#REF!*N$4,IF($C90=$D$5,#REF!*N$5,0))))</f>
        <v>0</v>
      </c>
      <c r="O90" s="179">
        <f>IF($C90=$D$2,#REF!*O$2,IF($C90=$D$3,#REF!*O$3,IF($C90=$D$4,#REF!*O$4,IF($C90=$D$5,#REF!*O$5,0))))</f>
        <v>0</v>
      </c>
      <c r="P90" s="179">
        <f>IF($C90=$D$2,#REF!*P$2,IF($C90=$D$3,#REF!*P$3,IF($C90=$D$4,#REF!*P$4,IF($C90=$D$5,#REF!*P$5,0))))</f>
        <v>0</v>
      </c>
      <c r="Q90" s="179">
        <f>IF($C90=$D$2,#REF!*Q$2,IF($C90=$D$3,#REF!*Q$3,IF($C90=$D$4,#REF!*Q$4,IF($C90=$D$5,#REF!*Q$5,0))))</f>
        <v>0</v>
      </c>
      <c r="R90" s="179">
        <f>IF($C90=$D$2,#REF!*R$2,IF($C90=$D$3,#REF!*R$3,IF($C90=$D$4,#REF!*R$4,IF($C90=$D$5,#REF!*R$5,0))))</f>
        <v>0</v>
      </c>
      <c r="S90" s="179">
        <f>IF($C90=$D$2,#REF!*S$2,IF($C90=$D$3,#REF!*S$3,IF($C90=$D$4,#REF!*S$4,IF($C90=$D$5,#REF!*S$5,0))))</f>
        <v>0</v>
      </c>
      <c r="T90" s="179">
        <f>IF($C90=$D$2,#REF!*T$2,IF($C90=$D$3,#REF!*T$3,IF($C90=$D$4,#REF!*T$4,IF($C90=$D$5,#REF!*T$5,0))))</f>
        <v>0</v>
      </c>
      <c r="U90" s="179">
        <f>IF($C90=$D$2,#REF!*U$2,IF($C90=$D$3,#REF!*U$3,IF($C90=$D$4,#REF!*U$4,IF($C90=$D$5,#REF!*U$5,0))))</f>
        <v>0</v>
      </c>
      <c r="V90" s="179">
        <f>IF($C90=$D$2,#REF!*V$2,IF($C90=$D$3,#REF!*V$3,IF($C90=$D$4,#REF!*V$4,IF($C90=$D$5,#REF!*V$5,0))))</f>
        <v>0</v>
      </c>
      <c r="W90" s="179">
        <f>IF($C90=$D$2,#REF!*W$2,IF($C90=$D$3,#REF!*W$3,IF($C90=$D$4,#REF!*W$4,IF($C90=$D$5,#REF!*W$5,0))))</f>
        <v>0</v>
      </c>
      <c r="X90" s="179">
        <f>IF($C90=$D$2,#REF!*X$2,IF($C90=$D$3,#REF!*X$3,IF($C90=$D$4,#REF!*X$4,IF($C90=$D$5,#REF!*X$5,0))))</f>
        <v>0</v>
      </c>
      <c r="Y90" s="179">
        <f>IF($C90=$D$2,#REF!*Y$2,IF($C90=$D$3,#REF!*Y$3,IF($C90=$D$4,#REF!*Y$4,IF($C90=$D$5,#REF!*Y$5,0))))</f>
        <v>0</v>
      </c>
      <c r="Z90" s="179">
        <f>IF($C90=$D$2,#REF!*Z$2,IF($C90=$D$3,#REF!*Z$3,IF($C90=$D$4,#REF!*Z$4,IF($C90=$D$5,#REF!*Z$5,0))))</f>
        <v>0</v>
      </c>
      <c r="AA90" s="179">
        <f>IF($C90=$D$2,#REF!*AA$2,IF($C90=$D$3,#REF!*AA$3,IF($C90=$D$4,#REF!*AA$4,IF($C90=$D$5,#REF!*AA$5,0))))</f>
        <v>0</v>
      </c>
      <c r="AB90" s="179">
        <f>IF($C90=$D$2,#REF!*AB$2,IF($C90=$D$3,#REF!*AB$3,IF($C90=$D$4,#REF!*AB$4,IF($C90=$D$5,#REF!*AB$5,0))))</f>
        <v>0</v>
      </c>
      <c r="AC90" s="179">
        <f>IF($C90=$D$2,#REF!*AC$2,IF($C90=$D$3,#REF!*AC$3,IF($C90=$D$4,#REF!*AC$4,IF($C90=$D$5,#REF!*AC$5,0))))</f>
        <v>0</v>
      </c>
      <c r="AD90" s="179">
        <f>IF($C90=$D$2,#REF!*AD$2,IF($C90=$D$3,#REF!*AD$3,IF($C90=$D$4,#REF!*AD$4,IF($C90=$D$5,#REF!*AD$5,0))))</f>
        <v>0</v>
      </c>
      <c r="AE90" s="179">
        <f>IF($C90=$D$2,#REF!*AE$2,IF($C90=$D$3,#REF!*AE$3,IF($C90=$D$4,#REF!*AE$4,IF($C90=$D$5,#REF!*AE$5,0))))</f>
        <v>0</v>
      </c>
      <c r="AF90" s="179">
        <f>IF($C90=$D$2,#REF!*AF$2,IF($C90=$D$3,#REF!*AF$3,IF($C90=$D$4,#REF!*AF$4,IF($C90=$D$5,#REF!*AF$5,0))))</f>
        <v>0</v>
      </c>
      <c r="AG90" s="179">
        <f>IF($C90=$D$2,#REF!*AG$2,IF($C90=$D$3,#REF!*AG$3,IF($C90=$D$4,#REF!*AG$4,IF($C90=$D$5,#REF!*AG$5,0))))</f>
        <v>0</v>
      </c>
      <c r="AH90" s="179">
        <f>IF($C90=$D$2,#REF!*AH$2,IF($C90=$D$3,#REF!*AH$3,IF($C90=$D$4,#REF!*AH$4,IF($C90=$D$5,#REF!*AH$5,0))))</f>
        <v>0</v>
      </c>
      <c r="AI90" s="179">
        <f>IF($C90=$D$2,#REF!*AI$2,IF($C90=$D$3,#REF!*AI$3,IF($C90=$D$4,#REF!*AI$4,IF($C90=$D$5,#REF!*AI$5,0))))</f>
        <v>0</v>
      </c>
      <c r="AJ90" s="179">
        <f>IF($C90=$D$2,#REF!*AJ$2,IF($C90=$D$3,#REF!*AJ$3,IF($C90=$D$4,#REF!*AJ$4,IF($C90=$D$5,#REF!*AJ$5,0))))</f>
        <v>0</v>
      </c>
      <c r="AK90" s="179">
        <f>IF($C90=$D$2,#REF!*AK$2,IF($C90=$D$3,#REF!*AK$3,IF($C90=$D$4,#REF!*AK$4,IF($C90=$D$5,#REF!*AK$5,0))))</f>
        <v>0</v>
      </c>
      <c r="AL90" s="179">
        <f>IF($C90=$D$2,#REF!*AL$2,IF($C90=$D$3,#REF!*AL$3,IF($C90=$D$4,#REF!*AL$4,IF($C90=$D$5,#REF!*AL$5,0))))</f>
        <v>0</v>
      </c>
      <c r="AM90" s="179">
        <f>IF($C90=$D$2,#REF!*AM$2,IF($C90=$D$3,#REF!*AM$3,IF($C90=$D$4,#REF!*AM$4,IF($C90=$D$5,#REF!*AM$5,0))))</f>
        <v>0</v>
      </c>
    </row>
    <row r="91" spans="1:39">
      <c r="A91" s="141"/>
      <c r="B91" s="165"/>
      <c r="C91" s="165"/>
      <c r="D91" s="178">
        <f t="shared" si="0"/>
        <v>0</v>
      </c>
      <c r="E91" s="179">
        <f>IF($C91=$D$2,#REF!*E$2,IF($C91=$D$3,#REF!*E$3,IF($C91=$D$4,#REF!*E$4,IF($C91=$D$5,#REF!*E$5,0))))</f>
        <v>0</v>
      </c>
      <c r="F91" s="179">
        <f>IF($C91=$D$2,#REF!*F$2,IF($C91=$D$3,#REF!*F$3,IF($C91=$D$4,#REF!*F$4,IF($C91=$D$5,#REF!*F$5,0))))</f>
        <v>0</v>
      </c>
      <c r="G91" s="179">
        <f>IF($C91=$D$2,#REF!*G$2,IF($C91=$D$3,#REF!*G$3,IF($C91=$D$4,#REF!*G$4,IF($C91=$D$5,#REF!*G$5,0))))</f>
        <v>0</v>
      </c>
      <c r="H91" s="179">
        <f>IF($C91=$D$2,#REF!*H$2,IF($C91=$D$3,#REF!*H$3,IF($C91=$D$4,#REF!*H$4,IF($C91=$D$5,#REF!*H$5,0))))</f>
        <v>0</v>
      </c>
      <c r="I91" s="179">
        <f>IF($C91=$D$2,#REF!*I$2,IF($C91=$D$3,#REF!*I$3,IF($C91=$D$4,#REF!*I$4,IF($C91=$D$5,#REF!*I$5,0))))</f>
        <v>0</v>
      </c>
      <c r="J91" s="179">
        <f>IF($C91=$D$2,#REF!*J$2,IF($C91=$D$3,#REF!*J$3,IF($C91=$D$4,#REF!*J$4,IF($C91=$D$5,#REF!*J$5,0))))</f>
        <v>0</v>
      </c>
      <c r="K91" s="179">
        <f>IF($C91=$D$2,#REF!*K$2,IF($C91=$D$3,#REF!*K$3,IF($C91=$D$4,#REF!*K$4,IF($C91=$D$5,#REF!*K$5,0))))</f>
        <v>0</v>
      </c>
      <c r="L91" s="179">
        <f>IF($C91=$D$2,#REF!*L$2,IF($C91=$D$3,#REF!*L$3,IF($C91=$D$4,#REF!*L$4,IF($C91=$D$5,#REF!*L$5,0))))</f>
        <v>0</v>
      </c>
      <c r="M91" s="179">
        <f>IF($C91=$D$2,#REF!*M$2,IF($C91=$D$3,#REF!*M$3,IF($C91=$D$4,#REF!*M$4,IF($C91=$D$5,#REF!*M$5,0))))</f>
        <v>0</v>
      </c>
      <c r="N91" s="179">
        <f>IF($C91=$D$2,#REF!*N$2,IF($C91=$D$3,#REF!*N$3,IF($C91=$D$4,#REF!*N$4,IF($C91=$D$5,#REF!*N$5,0))))</f>
        <v>0</v>
      </c>
      <c r="O91" s="179">
        <f>IF($C91=$D$2,#REF!*O$2,IF($C91=$D$3,#REF!*O$3,IF($C91=$D$4,#REF!*O$4,IF($C91=$D$5,#REF!*O$5,0))))</f>
        <v>0</v>
      </c>
      <c r="P91" s="179">
        <f>IF($C91=$D$2,#REF!*P$2,IF($C91=$D$3,#REF!*P$3,IF($C91=$D$4,#REF!*P$4,IF($C91=$D$5,#REF!*P$5,0))))</f>
        <v>0</v>
      </c>
      <c r="Q91" s="179">
        <f>IF($C91=$D$2,#REF!*Q$2,IF($C91=$D$3,#REF!*Q$3,IF($C91=$D$4,#REF!*Q$4,IF($C91=$D$5,#REF!*Q$5,0))))</f>
        <v>0</v>
      </c>
      <c r="R91" s="179">
        <f>IF($C91=$D$2,#REF!*R$2,IF($C91=$D$3,#REF!*R$3,IF($C91=$D$4,#REF!*R$4,IF($C91=$D$5,#REF!*R$5,0))))</f>
        <v>0</v>
      </c>
      <c r="S91" s="179">
        <f>IF($C91=$D$2,#REF!*S$2,IF($C91=$D$3,#REF!*S$3,IF($C91=$D$4,#REF!*S$4,IF($C91=$D$5,#REF!*S$5,0))))</f>
        <v>0</v>
      </c>
      <c r="T91" s="179">
        <f>IF($C91=$D$2,#REF!*T$2,IF($C91=$D$3,#REF!*T$3,IF($C91=$D$4,#REF!*T$4,IF($C91=$D$5,#REF!*T$5,0))))</f>
        <v>0</v>
      </c>
      <c r="U91" s="179">
        <f>IF($C91=$D$2,#REF!*U$2,IF($C91=$D$3,#REF!*U$3,IF($C91=$D$4,#REF!*U$4,IF($C91=$D$5,#REF!*U$5,0))))</f>
        <v>0</v>
      </c>
      <c r="V91" s="179">
        <f>IF($C91=$D$2,#REF!*V$2,IF($C91=$D$3,#REF!*V$3,IF($C91=$D$4,#REF!*V$4,IF($C91=$D$5,#REF!*V$5,0))))</f>
        <v>0</v>
      </c>
      <c r="W91" s="179">
        <f>IF($C91=$D$2,#REF!*W$2,IF($C91=$D$3,#REF!*W$3,IF($C91=$D$4,#REF!*W$4,IF($C91=$D$5,#REF!*W$5,0))))</f>
        <v>0</v>
      </c>
      <c r="X91" s="179">
        <f>IF($C91=$D$2,#REF!*X$2,IF($C91=$D$3,#REF!*X$3,IF($C91=$D$4,#REF!*X$4,IF($C91=$D$5,#REF!*X$5,0))))</f>
        <v>0</v>
      </c>
      <c r="Y91" s="179">
        <f>IF($C91=$D$2,#REF!*Y$2,IF($C91=$D$3,#REF!*Y$3,IF($C91=$D$4,#REF!*Y$4,IF($C91=$D$5,#REF!*Y$5,0))))</f>
        <v>0</v>
      </c>
      <c r="Z91" s="179">
        <f>IF($C91=$D$2,#REF!*Z$2,IF($C91=$D$3,#REF!*Z$3,IF($C91=$D$4,#REF!*Z$4,IF($C91=$D$5,#REF!*Z$5,0))))</f>
        <v>0</v>
      </c>
      <c r="AA91" s="179">
        <f>IF($C91=$D$2,#REF!*AA$2,IF($C91=$D$3,#REF!*AA$3,IF($C91=$D$4,#REF!*AA$4,IF($C91=$D$5,#REF!*AA$5,0))))</f>
        <v>0</v>
      </c>
      <c r="AB91" s="179">
        <f>IF($C91=$D$2,#REF!*AB$2,IF($C91=$D$3,#REF!*AB$3,IF($C91=$D$4,#REF!*AB$4,IF($C91=$D$5,#REF!*AB$5,0))))</f>
        <v>0</v>
      </c>
      <c r="AC91" s="179">
        <f>IF($C91=$D$2,#REF!*AC$2,IF($C91=$D$3,#REF!*AC$3,IF($C91=$D$4,#REF!*AC$4,IF($C91=$D$5,#REF!*AC$5,0))))</f>
        <v>0</v>
      </c>
      <c r="AD91" s="179">
        <f>IF($C91=$D$2,#REF!*AD$2,IF($C91=$D$3,#REF!*AD$3,IF($C91=$D$4,#REF!*AD$4,IF($C91=$D$5,#REF!*AD$5,0))))</f>
        <v>0</v>
      </c>
      <c r="AE91" s="179">
        <f>IF($C91=$D$2,#REF!*AE$2,IF($C91=$D$3,#REF!*AE$3,IF($C91=$D$4,#REF!*AE$4,IF($C91=$D$5,#REF!*AE$5,0))))</f>
        <v>0</v>
      </c>
      <c r="AF91" s="179">
        <f>IF($C91=$D$2,#REF!*AF$2,IF($C91=$D$3,#REF!*AF$3,IF($C91=$D$4,#REF!*AF$4,IF($C91=$D$5,#REF!*AF$5,0))))</f>
        <v>0</v>
      </c>
      <c r="AG91" s="179">
        <f>IF($C91=$D$2,#REF!*AG$2,IF($C91=$D$3,#REF!*AG$3,IF($C91=$D$4,#REF!*AG$4,IF($C91=$D$5,#REF!*AG$5,0))))</f>
        <v>0</v>
      </c>
      <c r="AH91" s="179">
        <f>IF($C91=$D$2,#REF!*AH$2,IF($C91=$D$3,#REF!*AH$3,IF($C91=$D$4,#REF!*AH$4,IF($C91=$D$5,#REF!*AH$5,0))))</f>
        <v>0</v>
      </c>
      <c r="AI91" s="179">
        <f>IF($C91=$D$2,#REF!*AI$2,IF($C91=$D$3,#REF!*AI$3,IF($C91=$D$4,#REF!*AI$4,IF($C91=$D$5,#REF!*AI$5,0))))</f>
        <v>0</v>
      </c>
      <c r="AJ91" s="179">
        <f>IF($C91=$D$2,#REF!*AJ$2,IF($C91=$D$3,#REF!*AJ$3,IF($C91=$D$4,#REF!*AJ$4,IF($C91=$D$5,#REF!*AJ$5,0))))</f>
        <v>0</v>
      </c>
      <c r="AK91" s="179">
        <f>IF($C91=$D$2,#REF!*AK$2,IF($C91=$D$3,#REF!*AK$3,IF($C91=$D$4,#REF!*AK$4,IF($C91=$D$5,#REF!*AK$5,0))))</f>
        <v>0</v>
      </c>
      <c r="AL91" s="179">
        <f>IF($C91=$D$2,#REF!*AL$2,IF($C91=$D$3,#REF!*AL$3,IF($C91=$D$4,#REF!*AL$4,IF($C91=$D$5,#REF!*AL$5,0))))</f>
        <v>0</v>
      </c>
      <c r="AM91" s="179">
        <f>IF($C91=$D$2,#REF!*AM$2,IF($C91=$D$3,#REF!*AM$3,IF($C91=$D$4,#REF!*AM$4,IF($C91=$D$5,#REF!*AM$5,0))))</f>
        <v>0</v>
      </c>
    </row>
    <row r="92" spans="1:39">
      <c r="A92" s="141"/>
      <c r="B92" s="165"/>
      <c r="C92" s="165"/>
      <c r="D92" s="178">
        <f t="shared" si="0"/>
        <v>0</v>
      </c>
      <c r="E92" s="179">
        <f>IF($C92=$D$2,#REF!*E$2,IF($C92=$D$3,#REF!*E$3,IF($C92=$D$4,#REF!*E$4,IF($C92=$D$5,#REF!*E$5,0))))</f>
        <v>0</v>
      </c>
      <c r="F92" s="179">
        <f>IF($C92=$D$2,#REF!*F$2,IF($C92=$D$3,#REF!*F$3,IF($C92=$D$4,#REF!*F$4,IF($C92=$D$5,#REF!*F$5,0))))</f>
        <v>0</v>
      </c>
      <c r="G92" s="179">
        <f>IF($C92=$D$2,#REF!*G$2,IF($C92=$D$3,#REF!*G$3,IF($C92=$D$4,#REF!*G$4,IF($C92=$D$5,#REF!*G$5,0))))</f>
        <v>0</v>
      </c>
      <c r="H92" s="179">
        <f>IF($C92=$D$2,#REF!*H$2,IF($C92=$D$3,#REF!*H$3,IF($C92=$D$4,#REF!*H$4,IF($C92=$D$5,#REF!*H$5,0))))</f>
        <v>0</v>
      </c>
      <c r="I92" s="179">
        <f>IF($C92=$D$2,#REF!*I$2,IF($C92=$D$3,#REF!*I$3,IF($C92=$D$4,#REF!*I$4,IF($C92=$D$5,#REF!*I$5,0))))</f>
        <v>0</v>
      </c>
      <c r="J92" s="179">
        <f>IF($C92=$D$2,#REF!*J$2,IF($C92=$D$3,#REF!*J$3,IF($C92=$D$4,#REF!*J$4,IF($C92=$D$5,#REF!*J$5,0))))</f>
        <v>0</v>
      </c>
      <c r="K92" s="179">
        <f>IF($C92=$D$2,#REF!*K$2,IF($C92=$D$3,#REF!*K$3,IF($C92=$D$4,#REF!*K$4,IF($C92=$D$5,#REF!*K$5,0))))</f>
        <v>0</v>
      </c>
      <c r="L92" s="179">
        <f>IF($C92=$D$2,#REF!*L$2,IF($C92=$D$3,#REF!*L$3,IF($C92=$D$4,#REF!*L$4,IF($C92=$D$5,#REF!*L$5,0))))</f>
        <v>0</v>
      </c>
      <c r="M92" s="179">
        <f>IF($C92=$D$2,#REF!*M$2,IF($C92=$D$3,#REF!*M$3,IF($C92=$D$4,#REF!*M$4,IF($C92=$D$5,#REF!*M$5,0))))</f>
        <v>0</v>
      </c>
      <c r="N92" s="179">
        <f>IF($C92=$D$2,#REF!*N$2,IF($C92=$D$3,#REF!*N$3,IF($C92=$D$4,#REF!*N$4,IF($C92=$D$5,#REF!*N$5,0))))</f>
        <v>0</v>
      </c>
      <c r="O92" s="179">
        <f>IF($C92=$D$2,#REF!*O$2,IF($C92=$D$3,#REF!*O$3,IF($C92=$D$4,#REF!*O$4,IF($C92=$D$5,#REF!*O$5,0))))</f>
        <v>0</v>
      </c>
      <c r="P92" s="179">
        <f>IF($C92=$D$2,#REF!*P$2,IF($C92=$D$3,#REF!*P$3,IF($C92=$D$4,#REF!*P$4,IF($C92=$D$5,#REF!*P$5,0))))</f>
        <v>0</v>
      </c>
      <c r="Q92" s="179">
        <f>IF($C92=$D$2,#REF!*Q$2,IF($C92=$D$3,#REF!*Q$3,IF($C92=$D$4,#REF!*Q$4,IF($C92=$D$5,#REF!*Q$5,0))))</f>
        <v>0</v>
      </c>
      <c r="R92" s="179">
        <f>IF($C92=$D$2,#REF!*R$2,IF($C92=$D$3,#REF!*R$3,IF($C92=$D$4,#REF!*R$4,IF($C92=$D$5,#REF!*R$5,0))))</f>
        <v>0</v>
      </c>
      <c r="S92" s="179">
        <f>IF($C92=$D$2,#REF!*S$2,IF($C92=$D$3,#REF!*S$3,IF($C92=$D$4,#REF!*S$4,IF($C92=$D$5,#REF!*S$5,0))))</f>
        <v>0</v>
      </c>
      <c r="T92" s="179">
        <f>IF($C92=$D$2,#REF!*T$2,IF($C92=$D$3,#REF!*T$3,IF($C92=$D$4,#REF!*T$4,IF($C92=$D$5,#REF!*T$5,0))))</f>
        <v>0</v>
      </c>
      <c r="U92" s="179">
        <f>IF($C92=$D$2,#REF!*U$2,IF($C92=$D$3,#REF!*U$3,IF($C92=$D$4,#REF!*U$4,IF($C92=$D$5,#REF!*U$5,0))))</f>
        <v>0</v>
      </c>
      <c r="V92" s="179">
        <f>IF($C92=$D$2,#REF!*V$2,IF($C92=$D$3,#REF!*V$3,IF($C92=$D$4,#REF!*V$4,IF($C92=$D$5,#REF!*V$5,0))))</f>
        <v>0</v>
      </c>
      <c r="W92" s="179">
        <f>IF($C92=$D$2,#REF!*W$2,IF($C92=$D$3,#REF!*W$3,IF($C92=$D$4,#REF!*W$4,IF($C92=$D$5,#REF!*W$5,0))))</f>
        <v>0</v>
      </c>
      <c r="X92" s="179">
        <f>IF($C92=$D$2,#REF!*X$2,IF($C92=$D$3,#REF!*X$3,IF($C92=$D$4,#REF!*X$4,IF($C92=$D$5,#REF!*X$5,0))))</f>
        <v>0</v>
      </c>
      <c r="Y92" s="179">
        <f>IF($C92=$D$2,#REF!*Y$2,IF($C92=$D$3,#REF!*Y$3,IF($C92=$D$4,#REF!*Y$4,IF($C92=$D$5,#REF!*Y$5,0))))</f>
        <v>0</v>
      </c>
      <c r="Z92" s="179">
        <f>IF($C92=$D$2,#REF!*Z$2,IF($C92=$D$3,#REF!*Z$3,IF($C92=$D$4,#REF!*Z$4,IF($C92=$D$5,#REF!*Z$5,0))))</f>
        <v>0</v>
      </c>
      <c r="AA92" s="179">
        <f>IF($C92=$D$2,#REF!*AA$2,IF($C92=$D$3,#REF!*AA$3,IF($C92=$D$4,#REF!*AA$4,IF($C92=$D$5,#REF!*AA$5,0))))</f>
        <v>0</v>
      </c>
      <c r="AB92" s="179">
        <f>IF($C92=$D$2,#REF!*AB$2,IF($C92=$D$3,#REF!*AB$3,IF($C92=$D$4,#REF!*AB$4,IF($C92=$D$5,#REF!*AB$5,0))))</f>
        <v>0</v>
      </c>
      <c r="AC92" s="179">
        <f>IF($C92=$D$2,#REF!*AC$2,IF($C92=$D$3,#REF!*AC$3,IF($C92=$D$4,#REF!*AC$4,IF($C92=$D$5,#REF!*AC$5,0))))</f>
        <v>0</v>
      </c>
      <c r="AD92" s="179">
        <f>IF($C92=$D$2,#REF!*AD$2,IF($C92=$D$3,#REF!*AD$3,IF($C92=$D$4,#REF!*AD$4,IF($C92=$D$5,#REF!*AD$5,0))))</f>
        <v>0</v>
      </c>
      <c r="AE92" s="179">
        <f>IF($C92=$D$2,#REF!*AE$2,IF($C92=$D$3,#REF!*AE$3,IF($C92=$D$4,#REF!*AE$4,IF($C92=$D$5,#REF!*AE$5,0))))</f>
        <v>0</v>
      </c>
      <c r="AF92" s="179">
        <f>IF($C92=$D$2,#REF!*AF$2,IF($C92=$D$3,#REF!*AF$3,IF($C92=$D$4,#REF!*AF$4,IF($C92=$D$5,#REF!*AF$5,0))))</f>
        <v>0</v>
      </c>
      <c r="AG92" s="179">
        <f>IF($C92=$D$2,#REF!*AG$2,IF($C92=$D$3,#REF!*AG$3,IF($C92=$D$4,#REF!*AG$4,IF($C92=$D$5,#REF!*AG$5,0))))</f>
        <v>0</v>
      </c>
      <c r="AH92" s="179">
        <f>IF($C92=$D$2,#REF!*AH$2,IF($C92=$D$3,#REF!*AH$3,IF($C92=$D$4,#REF!*AH$4,IF($C92=$D$5,#REF!*AH$5,0))))</f>
        <v>0</v>
      </c>
      <c r="AI92" s="179">
        <f>IF($C92=$D$2,#REF!*AI$2,IF($C92=$D$3,#REF!*AI$3,IF($C92=$D$4,#REF!*AI$4,IF($C92=$D$5,#REF!*AI$5,0))))</f>
        <v>0</v>
      </c>
      <c r="AJ92" s="179">
        <f>IF($C92=$D$2,#REF!*AJ$2,IF($C92=$D$3,#REF!*AJ$3,IF($C92=$D$4,#REF!*AJ$4,IF($C92=$D$5,#REF!*AJ$5,0))))</f>
        <v>0</v>
      </c>
      <c r="AK92" s="179">
        <f>IF($C92=$D$2,#REF!*AK$2,IF($C92=$D$3,#REF!*AK$3,IF($C92=$D$4,#REF!*AK$4,IF($C92=$D$5,#REF!*AK$5,0))))</f>
        <v>0</v>
      </c>
      <c r="AL92" s="179">
        <f>IF($C92=$D$2,#REF!*AL$2,IF($C92=$D$3,#REF!*AL$3,IF($C92=$D$4,#REF!*AL$4,IF($C92=$D$5,#REF!*AL$5,0))))</f>
        <v>0</v>
      </c>
      <c r="AM92" s="179">
        <f>IF($C92=$D$2,#REF!*AM$2,IF($C92=$D$3,#REF!*AM$3,IF($C92=$D$4,#REF!*AM$4,IF($C92=$D$5,#REF!*AM$5,0))))</f>
        <v>0</v>
      </c>
    </row>
    <row r="93" spans="1:39">
      <c r="A93" s="141"/>
      <c r="B93" s="165"/>
      <c r="C93" s="165"/>
      <c r="D93" s="178">
        <f t="shared" si="0"/>
        <v>0</v>
      </c>
      <c r="E93" s="179">
        <f>IF($C93=$D$2,#REF!*E$2,IF($C93=$D$3,#REF!*E$3,IF($C93=$D$4,#REF!*E$4,IF($C93=$D$5,#REF!*E$5,0))))</f>
        <v>0</v>
      </c>
      <c r="F93" s="179">
        <f>IF($C93=$D$2,#REF!*F$2,IF($C93=$D$3,#REF!*F$3,IF($C93=$D$4,#REF!*F$4,IF($C93=$D$5,#REF!*F$5,0))))</f>
        <v>0</v>
      </c>
      <c r="G93" s="179">
        <f>IF($C93=$D$2,#REF!*G$2,IF($C93=$D$3,#REF!*G$3,IF($C93=$D$4,#REF!*G$4,IF($C93=$D$5,#REF!*G$5,0))))</f>
        <v>0</v>
      </c>
      <c r="H93" s="179">
        <f>IF($C93=$D$2,#REF!*H$2,IF($C93=$D$3,#REF!*H$3,IF($C93=$D$4,#REF!*H$4,IF($C93=$D$5,#REF!*H$5,0))))</f>
        <v>0</v>
      </c>
      <c r="I93" s="179">
        <f>IF($C93=$D$2,#REF!*I$2,IF($C93=$D$3,#REF!*I$3,IF($C93=$D$4,#REF!*I$4,IF($C93=$D$5,#REF!*I$5,0))))</f>
        <v>0</v>
      </c>
      <c r="J93" s="179">
        <f>IF($C93=$D$2,#REF!*J$2,IF($C93=$D$3,#REF!*J$3,IF($C93=$D$4,#REF!*J$4,IF($C93=$D$5,#REF!*J$5,0))))</f>
        <v>0</v>
      </c>
      <c r="K93" s="179">
        <f>IF($C93=$D$2,#REF!*K$2,IF($C93=$D$3,#REF!*K$3,IF($C93=$D$4,#REF!*K$4,IF($C93=$D$5,#REF!*K$5,0))))</f>
        <v>0</v>
      </c>
      <c r="L93" s="179">
        <f>IF($C93=$D$2,#REF!*L$2,IF($C93=$D$3,#REF!*L$3,IF($C93=$D$4,#REF!*L$4,IF($C93=$D$5,#REF!*L$5,0))))</f>
        <v>0</v>
      </c>
      <c r="M93" s="179">
        <f>IF($C93=$D$2,#REF!*M$2,IF($C93=$D$3,#REF!*M$3,IF($C93=$D$4,#REF!*M$4,IF($C93=$D$5,#REF!*M$5,0))))</f>
        <v>0</v>
      </c>
      <c r="N93" s="179">
        <f>IF($C93=$D$2,#REF!*N$2,IF($C93=$D$3,#REF!*N$3,IF($C93=$D$4,#REF!*N$4,IF($C93=$D$5,#REF!*N$5,0))))</f>
        <v>0</v>
      </c>
      <c r="O93" s="179">
        <f>IF($C93=$D$2,#REF!*O$2,IF($C93=$D$3,#REF!*O$3,IF($C93=$D$4,#REF!*O$4,IF($C93=$D$5,#REF!*O$5,0))))</f>
        <v>0</v>
      </c>
      <c r="P93" s="179">
        <f>IF($C93=$D$2,#REF!*P$2,IF($C93=$D$3,#REF!*P$3,IF($C93=$D$4,#REF!*P$4,IF($C93=$D$5,#REF!*P$5,0))))</f>
        <v>0</v>
      </c>
      <c r="Q93" s="179">
        <f>IF($C93=$D$2,#REF!*Q$2,IF($C93=$D$3,#REF!*Q$3,IF($C93=$D$4,#REF!*Q$4,IF($C93=$D$5,#REF!*Q$5,0))))</f>
        <v>0</v>
      </c>
      <c r="R93" s="179">
        <f>IF($C93=$D$2,#REF!*R$2,IF($C93=$D$3,#REF!*R$3,IF($C93=$D$4,#REF!*R$4,IF($C93=$D$5,#REF!*R$5,0))))</f>
        <v>0</v>
      </c>
      <c r="S93" s="179">
        <f>IF($C93=$D$2,#REF!*S$2,IF($C93=$D$3,#REF!*S$3,IF($C93=$D$4,#REF!*S$4,IF($C93=$D$5,#REF!*S$5,0))))</f>
        <v>0</v>
      </c>
      <c r="T93" s="179">
        <f>IF($C93=$D$2,#REF!*T$2,IF($C93=$D$3,#REF!*T$3,IF($C93=$D$4,#REF!*T$4,IF($C93=$D$5,#REF!*T$5,0))))</f>
        <v>0</v>
      </c>
      <c r="U93" s="179">
        <f>IF($C93=$D$2,#REF!*U$2,IF($C93=$D$3,#REF!*U$3,IF($C93=$D$4,#REF!*U$4,IF($C93=$D$5,#REF!*U$5,0))))</f>
        <v>0</v>
      </c>
      <c r="V93" s="179">
        <f>IF($C93=$D$2,#REF!*V$2,IF($C93=$D$3,#REF!*V$3,IF($C93=$D$4,#REF!*V$4,IF($C93=$D$5,#REF!*V$5,0))))</f>
        <v>0</v>
      </c>
      <c r="W93" s="179">
        <f>IF($C93=$D$2,#REF!*W$2,IF($C93=$D$3,#REF!*W$3,IF($C93=$D$4,#REF!*W$4,IF($C93=$D$5,#REF!*W$5,0))))</f>
        <v>0</v>
      </c>
      <c r="X93" s="179">
        <f>IF($C93=$D$2,#REF!*X$2,IF($C93=$D$3,#REF!*X$3,IF($C93=$D$4,#REF!*X$4,IF($C93=$D$5,#REF!*X$5,0))))</f>
        <v>0</v>
      </c>
      <c r="Y93" s="179">
        <f>IF($C93=$D$2,#REF!*Y$2,IF($C93=$D$3,#REF!*Y$3,IF($C93=$D$4,#REF!*Y$4,IF($C93=$D$5,#REF!*Y$5,0))))</f>
        <v>0</v>
      </c>
      <c r="Z93" s="179">
        <f>IF($C93=$D$2,#REF!*Z$2,IF($C93=$D$3,#REF!*Z$3,IF($C93=$D$4,#REF!*Z$4,IF($C93=$D$5,#REF!*Z$5,0))))</f>
        <v>0</v>
      </c>
      <c r="AA93" s="179">
        <f>IF($C93=$D$2,#REF!*AA$2,IF($C93=$D$3,#REF!*AA$3,IF($C93=$D$4,#REF!*AA$4,IF($C93=$D$5,#REF!*AA$5,0))))</f>
        <v>0</v>
      </c>
      <c r="AB93" s="179">
        <f>IF($C93=$D$2,#REF!*AB$2,IF($C93=$D$3,#REF!*AB$3,IF($C93=$D$4,#REF!*AB$4,IF($C93=$D$5,#REF!*AB$5,0))))</f>
        <v>0</v>
      </c>
      <c r="AC93" s="179">
        <f>IF($C93=$D$2,#REF!*AC$2,IF($C93=$D$3,#REF!*AC$3,IF($C93=$D$4,#REF!*AC$4,IF($C93=$D$5,#REF!*AC$5,0))))</f>
        <v>0</v>
      </c>
      <c r="AD93" s="179">
        <f>IF($C93=$D$2,#REF!*AD$2,IF($C93=$D$3,#REF!*AD$3,IF($C93=$D$4,#REF!*AD$4,IF($C93=$D$5,#REF!*AD$5,0))))</f>
        <v>0</v>
      </c>
      <c r="AE93" s="179">
        <f>IF($C93=$D$2,#REF!*AE$2,IF($C93=$D$3,#REF!*AE$3,IF($C93=$D$4,#REF!*AE$4,IF($C93=$D$5,#REF!*AE$5,0))))</f>
        <v>0</v>
      </c>
      <c r="AF93" s="179">
        <f>IF($C93=$D$2,#REF!*AF$2,IF($C93=$D$3,#REF!*AF$3,IF($C93=$D$4,#REF!*AF$4,IF($C93=$D$5,#REF!*AF$5,0))))</f>
        <v>0</v>
      </c>
      <c r="AG93" s="179">
        <f>IF($C93=$D$2,#REF!*AG$2,IF($C93=$D$3,#REF!*AG$3,IF($C93=$D$4,#REF!*AG$4,IF($C93=$D$5,#REF!*AG$5,0))))</f>
        <v>0</v>
      </c>
      <c r="AH93" s="179">
        <f>IF($C93=$D$2,#REF!*AH$2,IF($C93=$D$3,#REF!*AH$3,IF($C93=$D$4,#REF!*AH$4,IF($C93=$D$5,#REF!*AH$5,0))))</f>
        <v>0</v>
      </c>
      <c r="AI93" s="179">
        <f>IF($C93=$D$2,#REF!*AI$2,IF($C93=$D$3,#REF!*AI$3,IF($C93=$D$4,#REF!*AI$4,IF($C93=$D$5,#REF!*AI$5,0))))</f>
        <v>0</v>
      </c>
      <c r="AJ93" s="179">
        <f>IF($C93=$D$2,#REF!*AJ$2,IF($C93=$D$3,#REF!*AJ$3,IF($C93=$D$4,#REF!*AJ$4,IF($C93=$D$5,#REF!*AJ$5,0))))</f>
        <v>0</v>
      </c>
      <c r="AK93" s="179">
        <f>IF($C93=$D$2,#REF!*AK$2,IF($C93=$D$3,#REF!*AK$3,IF($C93=$D$4,#REF!*AK$4,IF($C93=$D$5,#REF!*AK$5,0))))</f>
        <v>0</v>
      </c>
      <c r="AL93" s="179">
        <f>IF($C93=$D$2,#REF!*AL$2,IF($C93=$D$3,#REF!*AL$3,IF($C93=$D$4,#REF!*AL$4,IF($C93=$D$5,#REF!*AL$5,0))))</f>
        <v>0</v>
      </c>
      <c r="AM93" s="179">
        <f>IF($C93=$D$2,#REF!*AM$2,IF($C93=$D$3,#REF!*AM$3,IF($C93=$D$4,#REF!*AM$4,IF($C93=$D$5,#REF!*AM$5,0))))</f>
        <v>0</v>
      </c>
    </row>
    <row r="94" spans="1:39">
      <c r="A94" s="141"/>
      <c r="B94" s="165"/>
      <c r="C94" s="165"/>
      <c r="D94" s="178">
        <f t="shared" si="0"/>
        <v>0</v>
      </c>
      <c r="E94" s="179">
        <f>IF($C94=$D$2,#REF!*E$2,IF($C94=$D$3,#REF!*E$3,IF($C94=$D$4,#REF!*E$4,IF($C94=$D$5,#REF!*E$5,0))))</f>
        <v>0</v>
      </c>
      <c r="F94" s="179">
        <f>IF($C94=$D$2,#REF!*F$2,IF($C94=$D$3,#REF!*F$3,IF($C94=$D$4,#REF!*F$4,IF($C94=$D$5,#REF!*F$5,0))))</f>
        <v>0</v>
      </c>
      <c r="G94" s="179">
        <f>IF($C94=$D$2,#REF!*G$2,IF($C94=$D$3,#REF!*G$3,IF($C94=$D$4,#REF!*G$4,IF($C94=$D$5,#REF!*G$5,0))))</f>
        <v>0</v>
      </c>
      <c r="H94" s="179">
        <f>IF($C94=$D$2,#REF!*H$2,IF($C94=$D$3,#REF!*H$3,IF($C94=$D$4,#REF!*H$4,IF($C94=$D$5,#REF!*H$5,0))))</f>
        <v>0</v>
      </c>
      <c r="I94" s="179">
        <f>IF($C94=$D$2,#REF!*I$2,IF($C94=$D$3,#REF!*I$3,IF($C94=$D$4,#REF!*I$4,IF($C94=$D$5,#REF!*I$5,0))))</f>
        <v>0</v>
      </c>
      <c r="J94" s="179">
        <f>IF($C94=$D$2,#REF!*J$2,IF($C94=$D$3,#REF!*J$3,IF($C94=$D$4,#REF!*J$4,IF($C94=$D$5,#REF!*J$5,0))))</f>
        <v>0</v>
      </c>
      <c r="K94" s="179">
        <f>IF($C94=$D$2,#REF!*K$2,IF($C94=$D$3,#REF!*K$3,IF($C94=$D$4,#REF!*K$4,IF($C94=$D$5,#REF!*K$5,0))))</f>
        <v>0</v>
      </c>
      <c r="L94" s="179">
        <f>IF($C94=$D$2,#REF!*L$2,IF($C94=$D$3,#REF!*L$3,IF($C94=$D$4,#REF!*L$4,IF($C94=$D$5,#REF!*L$5,0))))</f>
        <v>0</v>
      </c>
      <c r="M94" s="179">
        <f>IF($C94=$D$2,#REF!*M$2,IF($C94=$D$3,#REF!*M$3,IF($C94=$D$4,#REF!*M$4,IF($C94=$D$5,#REF!*M$5,0))))</f>
        <v>0</v>
      </c>
      <c r="N94" s="179">
        <f>IF($C94=$D$2,#REF!*N$2,IF($C94=$D$3,#REF!*N$3,IF($C94=$D$4,#REF!*N$4,IF($C94=$D$5,#REF!*N$5,0))))</f>
        <v>0</v>
      </c>
      <c r="O94" s="179">
        <f>IF($C94=$D$2,#REF!*O$2,IF($C94=$D$3,#REF!*O$3,IF($C94=$D$4,#REF!*O$4,IF($C94=$D$5,#REF!*O$5,0))))</f>
        <v>0</v>
      </c>
      <c r="P94" s="179">
        <f>IF($C94=$D$2,#REF!*P$2,IF($C94=$D$3,#REF!*P$3,IF($C94=$D$4,#REF!*P$4,IF($C94=$D$5,#REF!*P$5,0))))</f>
        <v>0</v>
      </c>
      <c r="Q94" s="179">
        <f>IF($C94=$D$2,#REF!*Q$2,IF($C94=$D$3,#REF!*Q$3,IF($C94=$D$4,#REF!*Q$4,IF($C94=$D$5,#REF!*Q$5,0))))</f>
        <v>0</v>
      </c>
      <c r="R94" s="179">
        <f>IF($C94=$D$2,#REF!*R$2,IF($C94=$D$3,#REF!*R$3,IF($C94=$D$4,#REF!*R$4,IF($C94=$D$5,#REF!*R$5,0))))</f>
        <v>0</v>
      </c>
      <c r="S94" s="179">
        <f>IF($C94=$D$2,#REF!*S$2,IF($C94=$D$3,#REF!*S$3,IF($C94=$D$4,#REF!*S$4,IF($C94=$D$5,#REF!*S$5,0))))</f>
        <v>0</v>
      </c>
      <c r="T94" s="179">
        <f>IF($C94=$D$2,#REF!*T$2,IF($C94=$D$3,#REF!*T$3,IF($C94=$D$4,#REF!*T$4,IF($C94=$D$5,#REF!*T$5,0))))</f>
        <v>0</v>
      </c>
      <c r="U94" s="179">
        <f>IF($C94=$D$2,#REF!*U$2,IF($C94=$D$3,#REF!*U$3,IF($C94=$D$4,#REF!*U$4,IF($C94=$D$5,#REF!*U$5,0))))</f>
        <v>0</v>
      </c>
      <c r="V94" s="179">
        <f>IF($C94=$D$2,#REF!*V$2,IF($C94=$D$3,#REF!*V$3,IF($C94=$D$4,#REF!*V$4,IF($C94=$D$5,#REF!*V$5,0))))</f>
        <v>0</v>
      </c>
      <c r="W94" s="179">
        <f>IF($C94=$D$2,#REF!*W$2,IF($C94=$D$3,#REF!*W$3,IF($C94=$D$4,#REF!*W$4,IF($C94=$D$5,#REF!*W$5,0))))</f>
        <v>0</v>
      </c>
      <c r="X94" s="179">
        <f>IF($C94=$D$2,#REF!*X$2,IF($C94=$D$3,#REF!*X$3,IF($C94=$D$4,#REF!*X$4,IF($C94=$D$5,#REF!*X$5,0))))</f>
        <v>0</v>
      </c>
      <c r="Y94" s="179">
        <f>IF($C94=$D$2,#REF!*Y$2,IF($C94=$D$3,#REF!*Y$3,IF($C94=$D$4,#REF!*Y$4,IF($C94=$D$5,#REF!*Y$5,0))))</f>
        <v>0</v>
      </c>
      <c r="Z94" s="179">
        <f>IF($C94=$D$2,#REF!*Z$2,IF($C94=$D$3,#REF!*Z$3,IF($C94=$D$4,#REF!*Z$4,IF($C94=$D$5,#REF!*Z$5,0))))</f>
        <v>0</v>
      </c>
      <c r="AA94" s="179">
        <f>IF($C94=$D$2,#REF!*AA$2,IF($C94=$D$3,#REF!*AA$3,IF($C94=$D$4,#REF!*AA$4,IF($C94=$D$5,#REF!*AA$5,0))))</f>
        <v>0</v>
      </c>
      <c r="AB94" s="179">
        <f>IF($C94=$D$2,#REF!*AB$2,IF($C94=$D$3,#REF!*AB$3,IF($C94=$D$4,#REF!*AB$4,IF($C94=$D$5,#REF!*AB$5,0))))</f>
        <v>0</v>
      </c>
      <c r="AC94" s="179">
        <f>IF($C94=$D$2,#REF!*AC$2,IF($C94=$D$3,#REF!*AC$3,IF($C94=$D$4,#REF!*AC$4,IF($C94=$D$5,#REF!*AC$5,0))))</f>
        <v>0</v>
      </c>
      <c r="AD94" s="179">
        <f>IF($C94=$D$2,#REF!*AD$2,IF($C94=$D$3,#REF!*AD$3,IF($C94=$D$4,#REF!*AD$4,IF($C94=$D$5,#REF!*AD$5,0))))</f>
        <v>0</v>
      </c>
      <c r="AE94" s="179">
        <f>IF($C94=$D$2,#REF!*AE$2,IF($C94=$D$3,#REF!*AE$3,IF($C94=$D$4,#REF!*AE$4,IF($C94=$D$5,#REF!*AE$5,0))))</f>
        <v>0</v>
      </c>
      <c r="AF94" s="179">
        <f>IF($C94=$D$2,#REF!*AF$2,IF($C94=$D$3,#REF!*AF$3,IF($C94=$D$4,#REF!*AF$4,IF($C94=$D$5,#REF!*AF$5,0))))</f>
        <v>0</v>
      </c>
      <c r="AG94" s="179">
        <f>IF($C94=$D$2,#REF!*AG$2,IF($C94=$D$3,#REF!*AG$3,IF($C94=$D$4,#REF!*AG$4,IF($C94=$D$5,#REF!*AG$5,0))))</f>
        <v>0</v>
      </c>
      <c r="AH94" s="179">
        <f>IF($C94=$D$2,#REF!*AH$2,IF($C94=$D$3,#REF!*AH$3,IF($C94=$D$4,#REF!*AH$4,IF($C94=$D$5,#REF!*AH$5,0))))</f>
        <v>0</v>
      </c>
      <c r="AI94" s="179">
        <f>IF($C94=$D$2,#REF!*AI$2,IF($C94=$D$3,#REF!*AI$3,IF($C94=$D$4,#REF!*AI$4,IF($C94=$D$5,#REF!*AI$5,0))))</f>
        <v>0</v>
      </c>
      <c r="AJ94" s="179">
        <f>IF($C94=$D$2,#REF!*AJ$2,IF($C94=$D$3,#REF!*AJ$3,IF($C94=$D$4,#REF!*AJ$4,IF($C94=$D$5,#REF!*AJ$5,0))))</f>
        <v>0</v>
      </c>
      <c r="AK94" s="179">
        <f>IF($C94=$D$2,#REF!*AK$2,IF($C94=$D$3,#REF!*AK$3,IF($C94=$D$4,#REF!*AK$4,IF($C94=$D$5,#REF!*AK$5,0))))</f>
        <v>0</v>
      </c>
      <c r="AL94" s="179">
        <f>IF($C94=$D$2,#REF!*AL$2,IF($C94=$D$3,#REF!*AL$3,IF($C94=$D$4,#REF!*AL$4,IF($C94=$D$5,#REF!*AL$5,0))))</f>
        <v>0</v>
      </c>
      <c r="AM94" s="179">
        <f>IF($C94=$D$2,#REF!*AM$2,IF($C94=$D$3,#REF!*AM$3,IF($C94=$D$4,#REF!*AM$4,IF($C94=$D$5,#REF!*AM$5,0))))</f>
        <v>0</v>
      </c>
    </row>
    <row r="95" spans="1:39">
      <c r="A95" s="141"/>
      <c r="B95" s="165"/>
      <c r="C95" s="165"/>
      <c r="D95" s="178">
        <f t="shared" si="0"/>
        <v>0</v>
      </c>
      <c r="E95" s="179">
        <f>IF($C95=$D$2,#REF!*E$2,IF($C95=$D$3,#REF!*E$3,IF($C95=$D$4,#REF!*E$4,IF($C95=$D$5,#REF!*E$5,0))))</f>
        <v>0</v>
      </c>
      <c r="F95" s="179">
        <f>IF($C95=$D$2,#REF!*F$2,IF($C95=$D$3,#REF!*F$3,IF($C95=$D$4,#REF!*F$4,IF($C95=$D$5,#REF!*F$5,0))))</f>
        <v>0</v>
      </c>
      <c r="G95" s="179">
        <f>IF($C95=$D$2,#REF!*G$2,IF($C95=$D$3,#REF!*G$3,IF($C95=$D$4,#REF!*G$4,IF($C95=$D$5,#REF!*G$5,0))))</f>
        <v>0</v>
      </c>
      <c r="H95" s="179">
        <f>IF($C95=$D$2,#REF!*H$2,IF($C95=$D$3,#REF!*H$3,IF($C95=$D$4,#REF!*H$4,IF($C95=$D$5,#REF!*H$5,0))))</f>
        <v>0</v>
      </c>
      <c r="I95" s="179">
        <f>IF($C95=$D$2,#REF!*I$2,IF($C95=$D$3,#REF!*I$3,IF($C95=$D$4,#REF!*I$4,IF($C95=$D$5,#REF!*I$5,0))))</f>
        <v>0</v>
      </c>
      <c r="J95" s="179">
        <f>IF($C95=$D$2,#REF!*J$2,IF($C95=$D$3,#REF!*J$3,IF($C95=$D$4,#REF!*J$4,IF($C95=$D$5,#REF!*J$5,0))))</f>
        <v>0</v>
      </c>
      <c r="K95" s="179">
        <f>IF($C95=$D$2,#REF!*K$2,IF($C95=$D$3,#REF!*K$3,IF($C95=$D$4,#REF!*K$4,IF($C95=$D$5,#REF!*K$5,0))))</f>
        <v>0</v>
      </c>
      <c r="L95" s="179">
        <f>IF($C95=$D$2,#REF!*L$2,IF($C95=$D$3,#REF!*L$3,IF($C95=$D$4,#REF!*L$4,IF($C95=$D$5,#REF!*L$5,0))))</f>
        <v>0</v>
      </c>
      <c r="M95" s="179">
        <f>IF($C95=$D$2,#REF!*M$2,IF($C95=$D$3,#REF!*M$3,IF($C95=$D$4,#REF!*M$4,IF($C95=$D$5,#REF!*M$5,0))))</f>
        <v>0</v>
      </c>
      <c r="N95" s="179">
        <f>IF($C95=$D$2,#REF!*N$2,IF($C95=$D$3,#REF!*N$3,IF($C95=$D$4,#REF!*N$4,IF($C95=$D$5,#REF!*N$5,0))))</f>
        <v>0</v>
      </c>
      <c r="O95" s="179">
        <f>IF($C95=$D$2,#REF!*O$2,IF($C95=$D$3,#REF!*O$3,IF($C95=$D$4,#REF!*O$4,IF($C95=$D$5,#REF!*O$5,0))))</f>
        <v>0</v>
      </c>
      <c r="P95" s="179">
        <f>IF($C95=$D$2,#REF!*P$2,IF($C95=$D$3,#REF!*P$3,IF($C95=$D$4,#REF!*P$4,IF($C95=$D$5,#REF!*P$5,0))))</f>
        <v>0</v>
      </c>
      <c r="Q95" s="179">
        <f>IF($C95=$D$2,#REF!*Q$2,IF($C95=$D$3,#REF!*Q$3,IF($C95=$D$4,#REF!*Q$4,IF($C95=$D$5,#REF!*Q$5,0))))</f>
        <v>0</v>
      </c>
      <c r="R95" s="179">
        <f>IF($C95=$D$2,#REF!*R$2,IF($C95=$D$3,#REF!*R$3,IF($C95=$D$4,#REF!*R$4,IF($C95=$D$5,#REF!*R$5,0))))</f>
        <v>0</v>
      </c>
      <c r="S95" s="179">
        <f>IF($C95=$D$2,#REF!*S$2,IF($C95=$D$3,#REF!*S$3,IF($C95=$D$4,#REF!*S$4,IF($C95=$D$5,#REF!*S$5,0))))</f>
        <v>0</v>
      </c>
      <c r="T95" s="179">
        <f>IF($C95=$D$2,#REF!*T$2,IF($C95=$D$3,#REF!*T$3,IF($C95=$D$4,#REF!*T$4,IF($C95=$D$5,#REF!*T$5,0))))</f>
        <v>0</v>
      </c>
      <c r="U95" s="179">
        <f>IF($C95=$D$2,#REF!*U$2,IF($C95=$D$3,#REF!*U$3,IF($C95=$D$4,#REF!*U$4,IF($C95=$D$5,#REF!*U$5,0))))</f>
        <v>0</v>
      </c>
      <c r="V95" s="179">
        <f>IF($C95=$D$2,#REF!*V$2,IF($C95=$D$3,#REF!*V$3,IF($C95=$D$4,#REF!*V$4,IF($C95=$D$5,#REF!*V$5,0))))</f>
        <v>0</v>
      </c>
      <c r="W95" s="179">
        <f>IF($C95=$D$2,#REF!*W$2,IF($C95=$D$3,#REF!*W$3,IF($C95=$D$4,#REF!*W$4,IF($C95=$D$5,#REF!*W$5,0))))</f>
        <v>0</v>
      </c>
      <c r="X95" s="179">
        <f>IF($C95=$D$2,#REF!*X$2,IF($C95=$D$3,#REF!*X$3,IF($C95=$D$4,#REF!*X$4,IF($C95=$D$5,#REF!*X$5,0))))</f>
        <v>0</v>
      </c>
      <c r="Y95" s="179">
        <f>IF($C95=$D$2,#REF!*Y$2,IF($C95=$D$3,#REF!*Y$3,IF($C95=$D$4,#REF!*Y$4,IF($C95=$D$5,#REF!*Y$5,0))))</f>
        <v>0</v>
      </c>
      <c r="Z95" s="179">
        <f>IF($C95=$D$2,#REF!*Z$2,IF($C95=$D$3,#REF!*Z$3,IF($C95=$D$4,#REF!*Z$4,IF($C95=$D$5,#REF!*Z$5,0))))</f>
        <v>0</v>
      </c>
      <c r="AA95" s="179">
        <f>IF($C95=$D$2,#REF!*AA$2,IF($C95=$D$3,#REF!*AA$3,IF($C95=$D$4,#REF!*AA$4,IF($C95=$D$5,#REF!*AA$5,0))))</f>
        <v>0</v>
      </c>
      <c r="AB95" s="179">
        <f>IF($C95=$D$2,#REF!*AB$2,IF($C95=$D$3,#REF!*AB$3,IF($C95=$D$4,#REF!*AB$4,IF($C95=$D$5,#REF!*AB$5,0))))</f>
        <v>0</v>
      </c>
      <c r="AC95" s="179">
        <f>IF($C95=$D$2,#REF!*AC$2,IF($C95=$D$3,#REF!*AC$3,IF($C95=$D$4,#REF!*AC$4,IF($C95=$D$5,#REF!*AC$5,0))))</f>
        <v>0</v>
      </c>
      <c r="AD95" s="179">
        <f>IF($C95=$D$2,#REF!*AD$2,IF($C95=$D$3,#REF!*AD$3,IF($C95=$D$4,#REF!*AD$4,IF($C95=$D$5,#REF!*AD$5,0))))</f>
        <v>0</v>
      </c>
      <c r="AE95" s="179">
        <f>IF($C95=$D$2,#REF!*AE$2,IF($C95=$D$3,#REF!*AE$3,IF($C95=$D$4,#REF!*AE$4,IF($C95=$D$5,#REF!*AE$5,0))))</f>
        <v>0</v>
      </c>
      <c r="AF95" s="179">
        <f>IF($C95=$D$2,#REF!*AF$2,IF($C95=$D$3,#REF!*AF$3,IF($C95=$D$4,#REF!*AF$4,IF($C95=$D$5,#REF!*AF$5,0))))</f>
        <v>0</v>
      </c>
      <c r="AG95" s="179">
        <f>IF($C95=$D$2,#REF!*AG$2,IF($C95=$D$3,#REF!*AG$3,IF($C95=$D$4,#REF!*AG$4,IF($C95=$D$5,#REF!*AG$5,0))))</f>
        <v>0</v>
      </c>
      <c r="AH95" s="179">
        <f>IF($C95=$D$2,#REF!*AH$2,IF($C95=$D$3,#REF!*AH$3,IF($C95=$D$4,#REF!*AH$4,IF($C95=$D$5,#REF!*AH$5,0))))</f>
        <v>0</v>
      </c>
      <c r="AI95" s="179">
        <f>IF($C95=$D$2,#REF!*AI$2,IF($C95=$D$3,#REF!*AI$3,IF($C95=$D$4,#REF!*AI$4,IF($C95=$D$5,#REF!*AI$5,0))))</f>
        <v>0</v>
      </c>
      <c r="AJ95" s="179">
        <f>IF($C95=$D$2,#REF!*AJ$2,IF($C95=$D$3,#REF!*AJ$3,IF($C95=$D$4,#REF!*AJ$4,IF($C95=$D$5,#REF!*AJ$5,0))))</f>
        <v>0</v>
      </c>
      <c r="AK95" s="179">
        <f>IF($C95=$D$2,#REF!*AK$2,IF($C95=$D$3,#REF!*AK$3,IF($C95=$D$4,#REF!*AK$4,IF($C95=$D$5,#REF!*AK$5,0))))</f>
        <v>0</v>
      </c>
      <c r="AL95" s="179">
        <f>IF($C95=$D$2,#REF!*AL$2,IF($C95=$D$3,#REF!*AL$3,IF($C95=$D$4,#REF!*AL$4,IF($C95=$D$5,#REF!*AL$5,0))))</f>
        <v>0</v>
      </c>
      <c r="AM95" s="179">
        <f>IF($C95=$D$2,#REF!*AM$2,IF($C95=$D$3,#REF!*AM$3,IF($C95=$D$4,#REF!*AM$4,IF($C95=$D$5,#REF!*AM$5,0))))</f>
        <v>0</v>
      </c>
    </row>
    <row r="96" spans="1:39">
      <c r="A96" s="141"/>
      <c r="B96" s="165"/>
      <c r="C96" s="165"/>
      <c r="D96" s="178">
        <f t="shared" si="0"/>
        <v>0</v>
      </c>
      <c r="E96" s="179">
        <f>IF($C96=$D$2,#REF!*E$2,IF($C96=$D$3,#REF!*E$3,IF($C96=$D$4,#REF!*E$4,IF($C96=$D$5,#REF!*E$5,0))))</f>
        <v>0</v>
      </c>
      <c r="F96" s="179">
        <f>IF($C96=$D$2,#REF!*F$2,IF($C96=$D$3,#REF!*F$3,IF($C96=$D$4,#REF!*F$4,IF($C96=$D$5,#REF!*F$5,0))))</f>
        <v>0</v>
      </c>
      <c r="G96" s="179">
        <f>IF($C96=$D$2,#REF!*G$2,IF($C96=$D$3,#REF!*G$3,IF($C96=$D$4,#REF!*G$4,IF($C96=$D$5,#REF!*G$5,0))))</f>
        <v>0</v>
      </c>
      <c r="H96" s="179">
        <f>IF($C96=$D$2,#REF!*H$2,IF($C96=$D$3,#REF!*H$3,IF($C96=$D$4,#REF!*H$4,IF($C96=$D$5,#REF!*H$5,0))))</f>
        <v>0</v>
      </c>
      <c r="I96" s="179">
        <f>IF($C96=$D$2,#REF!*I$2,IF($C96=$D$3,#REF!*I$3,IF($C96=$D$4,#REF!*I$4,IF($C96=$D$5,#REF!*I$5,0))))</f>
        <v>0</v>
      </c>
      <c r="J96" s="179">
        <f>IF($C96=$D$2,#REF!*J$2,IF($C96=$D$3,#REF!*J$3,IF($C96=$D$4,#REF!*J$4,IF($C96=$D$5,#REF!*J$5,0))))</f>
        <v>0</v>
      </c>
      <c r="K96" s="179">
        <f>IF($C96=$D$2,#REF!*K$2,IF($C96=$D$3,#REF!*K$3,IF($C96=$D$4,#REF!*K$4,IF($C96=$D$5,#REF!*K$5,0))))</f>
        <v>0</v>
      </c>
      <c r="L96" s="179">
        <f>IF($C96=$D$2,#REF!*L$2,IF($C96=$D$3,#REF!*L$3,IF($C96=$D$4,#REF!*L$4,IF($C96=$D$5,#REF!*L$5,0))))</f>
        <v>0</v>
      </c>
      <c r="M96" s="179">
        <f>IF($C96=$D$2,#REF!*M$2,IF($C96=$D$3,#REF!*M$3,IF($C96=$D$4,#REF!*M$4,IF($C96=$D$5,#REF!*M$5,0))))</f>
        <v>0</v>
      </c>
      <c r="N96" s="179">
        <f>IF($C96=$D$2,#REF!*N$2,IF($C96=$D$3,#REF!*N$3,IF($C96=$D$4,#REF!*N$4,IF($C96=$D$5,#REF!*N$5,0))))</f>
        <v>0</v>
      </c>
      <c r="O96" s="179">
        <f>IF($C96=$D$2,#REF!*O$2,IF($C96=$D$3,#REF!*O$3,IF($C96=$D$4,#REF!*O$4,IF($C96=$D$5,#REF!*O$5,0))))</f>
        <v>0</v>
      </c>
      <c r="P96" s="179">
        <f>IF($C96=$D$2,#REF!*P$2,IF($C96=$D$3,#REF!*P$3,IF($C96=$D$4,#REF!*P$4,IF($C96=$D$5,#REF!*P$5,0))))</f>
        <v>0</v>
      </c>
      <c r="Q96" s="179">
        <f>IF($C96=$D$2,#REF!*Q$2,IF($C96=$D$3,#REF!*Q$3,IF($C96=$D$4,#REF!*Q$4,IF($C96=$D$5,#REF!*Q$5,0))))</f>
        <v>0</v>
      </c>
      <c r="R96" s="179">
        <f>IF($C96=$D$2,#REF!*R$2,IF($C96=$D$3,#REF!*R$3,IF($C96=$D$4,#REF!*R$4,IF($C96=$D$5,#REF!*R$5,0))))</f>
        <v>0</v>
      </c>
      <c r="S96" s="179">
        <f>IF($C96=$D$2,#REF!*S$2,IF($C96=$D$3,#REF!*S$3,IF($C96=$D$4,#REF!*S$4,IF($C96=$D$5,#REF!*S$5,0))))</f>
        <v>0</v>
      </c>
      <c r="T96" s="179">
        <f>IF($C96=$D$2,#REF!*T$2,IF($C96=$D$3,#REF!*T$3,IF($C96=$D$4,#REF!*T$4,IF($C96=$D$5,#REF!*T$5,0))))</f>
        <v>0</v>
      </c>
      <c r="U96" s="179">
        <f>IF($C96=$D$2,#REF!*U$2,IF($C96=$D$3,#REF!*U$3,IF($C96=$D$4,#REF!*U$4,IF($C96=$D$5,#REF!*U$5,0))))</f>
        <v>0</v>
      </c>
      <c r="V96" s="179">
        <f>IF($C96=$D$2,#REF!*V$2,IF($C96=$D$3,#REF!*V$3,IF($C96=$D$4,#REF!*V$4,IF($C96=$D$5,#REF!*V$5,0))))</f>
        <v>0</v>
      </c>
      <c r="W96" s="179">
        <f>IF($C96=$D$2,#REF!*W$2,IF($C96=$D$3,#REF!*W$3,IF($C96=$D$4,#REF!*W$4,IF($C96=$D$5,#REF!*W$5,0))))</f>
        <v>0</v>
      </c>
      <c r="X96" s="179">
        <f>IF($C96=$D$2,#REF!*X$2,IF($C96=$D$3,#REF!*X$3,IF($C96=$D$4,#REF!*X$4,IF($C96=$D$5,#REF!*X$5,0))))</f>
        <v>0</v>
      </c>
      <c r="Y96" s="179">
        <f>IF($C96=$D$2,#REF!*Y$2,IF($C96=$D$3,#REF!*Y$3,IF($C96=$D$4,#REF!*Y$4,IF($C96=$D$5,#REF!*Y$5,0))))</f>
        <v>0</v>
      </c>
      <c r="Z96" s="179">
        <f>IF($C96=$D$2,#REF!*Z$2,IF($C96=$D$3,#REF!*Z$3,IF($C96=$D$4,#REF!*Z$4,IF($C96=$D$5,#REF!*Z$5,0))))</f>
        <v>0</v>
      </c>
      <c r="AA96" s="179">
        <f>IF($C96=$D$2,#REF!*AA$2,IF($C96=$D$3,#REF!*AA$3,IF($C96=$D$4,#REF!*AA$4,IF($C96=$D$5,#REF!*AA$5,0))))</f>
        <v>0</v>
      </c>
      <c r="AB96" s="179">
        <f>IF($C96=$D$2,#REF!*AB$2,IF($C96=$D$3,#REF!*AB$3,IF($C96=$D$4,#REF!*AB$4,IF($C96=$D$5,#REF!*AB$5,0))))</f>
        <v>0</v>
      </c>
      <c r="AC96" s="179">
        <f>IF($C96=$D$2,#REF!*AC$2,IF($C96=$D$3,#REF!*AC$3,IF($C96=$D$4,#REF!*AC$4,IF($C96=$D$5,#REF!*AC$5,0))))</f>
        <v>0</v>
      </c>
      <c r="AD96" s="179">
        <f>IF($C96=$D$2,#REF!*AD$2,IF($C96=$D$3,#REF!*AD$3,IF($C96=$D$4,#REF!*AD$4,IF($C96=$D$5,#REF!*AD$5,0))))</f>
        <v>0</v>
      </c>
      <c r="AE96" s="179">
        <f>IF($C96=$D$2,#REF!*AE$2,IF($C96=$D$3,#REF!*AE$3,IF($C96=$D$4,#REF!*AE$4,IF($C96=$D$5,#REF!*AE$5,0))))</f>
        <v>0</v>
      </c>
      <c r="AF96" s="179">
        <f>IF($C96=$D$2,#REF!*AF$2,IF($C96=$D$3,#REF!*AF$3,IF($C96=$D$4,#REF!*AF$4,IF($C96=$D$5,#REF!*AF$5,0))))</f>
        <v>0</v>
      </c>
      <c r="AG96" s="179">
        <f>IF($C96=$D$2,#REF!*AG$2,IF($C96=$D$3,#REF!*AG$3,IF($C96=$D$4,#REF!*AG$4,IF($C96=$D$5,#REF!*AG$5,0))))</f>
        <v>0</v>
      </c>
      <c r="AH96" s="179">
        <f>IF($C96=$D$2,#REF!*AH$2,IF($C96=$D$3,#REF!*AH$3,IF($C96=$D$4,#REF!*AH$4,IF($C96=$D$5,#REF!*AH$5,0))))</f>
        <v>0</v>
      </c>
      <c r="AI96" s="179">
        <f>IF($C96=$D$2,#REF!*AI$2,IF($C96=$D$3,#REF!*AI$3,IF($C96=$D$4,#REF!*AI$4,IF($C96=$D$5,#REF!*AI$5,0))))</f>
        <v>0</v>
      </c>
      <c r="AJ96" s="179">
        <f>IF($C96=$D$2,#REF!*AJ$2,IF($C96=$D$3,#REF!*AJ$3,IF($C96=$D$4,#REF!*AJ$4,IF($C96=$D$5,#REF!*AJ$5,0))))</f>
        <v>0</v>
      </c>
      <c r="AK96" s="179">
        <f>IF($C96=$D$2,#REF!*AK$2,IF($C96=$D$3,#REF!*AK$3,IF($C96=$D$4,#REF!*AK$4,IF($C96=$D$5,#REF!*AK$5,0))))</f>
        <v>0</v>
      </c>
      <c r="AL96" s="179">
        <f>IF($C96=$D$2,#REF!*AL$2,IF($C96=$D$3,#REF!*AL$3,IF($C96=$D$4,#REF!*AL$4,IF($C96=$D$5,#REF!*AL$5,0))))</f>
        <v>0</v>
      </c>
      <c r="AM96" s="179">
        <f>IF($C96=$D$2,#REF!*AM$2,IF($C96=$D$3,#REF!*AM$3,IF($C96=$D$4,#REF!*AM$4,IF($C96=$D$5,#REF!*AM$5,0))))</f>
        <v>0</v>
      </c>
    </row>
    <row r="97" spans="1:39">
      <c r="A97" s="141"/>
      <c r="B97" s="165"/>
      <c r="C97" s="165"/>
      <c r="D97" s="178">
        <f t="shared" si="0"/>
        <v>0</v>
      </c>
      <c r="E97" s="179">
        <f>IF($C97=$D$2,#REF!*E$2,IF($C97=$D$3,#REF!*E$3,IF($C97=$D$4,#REF!*E$4,IF($C97=$D$5,#REF!*E$5,0))))</f>
        <v>0</v>
      </c>
      <c r="F97" s="179">
        <f>IF($C97=$D$2,#REF!*F$2,IF($C97=$D$3,#REF!*F$3,IF($C97=$D$4,#REF!*F$4,IF($C97=$D$5,#REF!*F$5,0))))</f>
        <v>0</v>
      </c>
      <c r="G97" s="179">
        <f>IF($C97=$D$2,#REF!*G$2,IF($C97=$D$3,#REF!*G$3,IF($C97=$D$4,#REF!*G$4,IF($C97=$D$5,#REF!*G$5,0))))</f>
        <v>0</v>
      </c>
      <c r="H97" s="179">
        <f>IF($C97=$D$2,#REF!*H$2,IF($C97=$D$3,#REF!*H$3,IF($C97=$D$4,#REF!*H$4,IF($C97=$D$5,#REF!*H$5,0))))</f>
        <v>0</v>
      </c>
      <c r="I97" s="179">
        <f>IF($C97=$D$2,#REF!*I$2,IF($C97=$D$3,#REF!*I$3,IF($C97=$D$4,#REF!*I$4,IF($C97=$D$5,#REF!*I$5,0))))</f>
        <v>0</v>
      </c>
      <c r="J97" s="179">
        <f>IF($C97=$D$2,#REF!*J$2,IF($C97=$D$3,#REF!*J$3,IF($C97=$D$4,#REF!*J$4,IF($C97=$D$5,#REF!*J$5,0))))</f>
        <v>0</v>
      </c>
      <c r="K97" s="179">
        <f>IF($C97=$D$2,#REF!*K$2,IF($C97=$D$3,#REF!*K$3,IF($C97=$D$4,#REF!*K$4,IF($C97=$D$5,#REF!*K$5,0))))</f>
        <v>0</v>
      </c>
      <c r="L97" s="179">
        <f>IF($C97=$D$2,#REF!*L$2,IF($C97=$D$3,#REF!*L$3,IF($C97=$D$4,#REF!*L$4,IF($C97=$D$5,#REF!*L$5,0))))</f>
        <v>0</v>
      </c>
      <c r="M97" s="179">
        <f>IF($C97=$D$2,#REF!*M$2,IF($C97=$D$3,#REF!*M$3,IF($C97=$D$4,#REF!*M$4,IF($C97=$D$5,#REF!*M$5,0))))</f>
        <v>0</v>
      </c>
      <c r="N97" s="179">
        <f>IF($C97=$D$2,#REF!*N$2,IF($C97=$D$3,#REF!*N$3,IF($C97=$D$4,#REF!*N$4,IF($C97=$D$5,#REF!*N$5,0))))</f>
        <v>0</v>
      </c>
      <c r="O97" s="179">
        <f>IF($C97=$D$2,#REF!*O$2,IF($C97=$D$3,#REF!*O$3,IF($C97=$D$4,#REF!*O$4,IF($C97=$D$5,#REF!*O$5,0))))</f>
        <v>0</v>
      </c>
      <c r="P97" s="179">
        <f>IF($C97=$D$2,#REF!*P$2,IF($C97=$D$3,#REF!*P$3,IF($C97=$D$4,#REF!*P$4,IF($C97=$D$5,#REF!*P$5,0))))</f>
        <v>0</v>
      </c>
      <c r="Q97" s="179">
        <f>IF($C97=$D$2,#REF!*Q$2,IF($C97=$D$3,#REF!*Q$3,IF($C97=$D$4,#REF!*Q$4,IF($C97=$D$5,#REF!*Q$5,0))))</f>
        <v>0</v>
      </c>
      <c r="R97" s="179">
        <f>IF($C97=$D$2,#REF!*R$2,IF($C97=$D$3,#REF!*R$3,IF($C97=$D$4,#REF!*R$4,IF($C97=$D$5,#REF!*R$5,0))))</f>
        <v>0</v>
      </c>
      <c r="S97" s="179">
        <f>IF($C97=$D$2,#REF!*S$2,IF($C97=$D$3,#REF!*S$3,IF($C97=$D$4,#REF!*S$4,IF($C97=$D$5,#REF!*S$5,0))))</f>
        <v>0</v>
      </c>
      <c r="T97" s="179">
        <f>IF($C97=$D$2,#REF!*T$2,IF($C97=$D$3,#REF!*T$3,IF($C97=$D$4,#REF!*T$4,IF($C97=$D$5,#REF!*T$5,0))))</f>
        <v>0</v>
      </c>
      <c r="U97" s="179">
        <f>IF($C97=$D$2,#REF!*U$2,IF($C97=$D$3,#REF!*U$3,IF($C97=$D$4,#REF!*U$4,IF($C97=$D$5,#REF!*U$5,0))))</f>
        <v>0</v>
      </c>
      <c r="V97" s="179">
        <f>IF($C97=$D$2,#REF!*V$2,IF($C97=$D$3,#REF!*V$3,IF($C97=$D$4,#REF!*V$4,IF($C97=$D$5,#REF!*V$5,0))))</f>
        <v>0</v>
      </c>
      <c r="W97" s="179">
        <f>IF($C97=$D$2,#REF!*W$2,IF($C97=$D$3,#REF!*W$3,IF($C97=$D$4,#REF!*W$4,IF($C97=$D$5,#REF!*W$5,0))))</f>
        <v>0</v>
      </c>
      <c r="X97" s="179">
        <f>IF($C97=$D$2,#REF!*X$2,IF($C97=$D$3,#REF!*X$3,IF($C97=$D$4,#REF!*X$4,IF($C97=$D$5,#REF!*X$5,0))))</f>
        <v>0</v>
      </c>
      <c r="Y97" s="179">
        <f>IF($C97=$D$2,#REF!*Y$2,IF($C97=$D$3,#REF!*Y$3,IF($C97=$D$4,#REF!*Y$4,IF($C97=$D$5,#REF!*Y$5,0))))</f>
        <v>0</v>
      </c>
      <c r="Z97" s="179">
        <f>IF($C97=$D$2,#REF!*Z$2,IF($C97=$D$3,#REF!*Z$3,IF($C97=$D$4,#REF!*Z$4,IF($C97=$D$5,#REF!*Z$5,0))))</f>
        <v>0</v>
      </c>
      <c r="AA97" s="179">
        <f>IF($C97=$D$2,#REF!*AA$2,IF($C97=$D$3,#REF!*AA$3,IF($C97=$D$4,#REF!*AA$4,IF($C97=$D$5,#REF!*AA$5,0))))</f>
        <v>0</v>
      </c>
      <c r="AB97" s="179">
        <f>IF($C97=$D$2,#REF!*AB$2,IF($C97=$D$3,#REF!*AB$3,IF($C97=$D$4,#REF!*AB$4,IF($C97=$D$5,#REF!*AB$5,0))))</f>
        <v>0</v>
      </c>
      <c r="AC97" s="179">
        <f>IF($C97=$D$2,#REF!*AC$2,IF($C97=$D$3,#REF!*AC$3,IF($C97=$D$4,#REF!*AC$4,IF($C97=$D$5,#REF!*AC$5,0))))</f>
        <v>0</v>
      </c>
      <c r="AD97" s="179">
        <f>IF($C97=$D$2,#REF!*AD$2,IF($C97=$D$3,#REF!*AD$3,IF($C97=$D$4,#REF!*AD$4,IF($C97=$D$5,#REF!*AD$5,0))))</f>
        <v>0</v>
      </c>
      <c r="AE97" s="179">
        <f>IF($C97=$D$2,#REF!*AE$2,IF($C97=$D$3,#REF!*AE$3,IF($C97=$D$4,#REF!*AE$4,IF($C97=$D$5,#REF!*AE$5,0))))</f>
        <v>0</v>
      </c>
      <c r="AF97" s="179">
        <f>IF($C97=$D$2,#REF!*AF$2,IF($C97=$D$3,#REF!*AF$3,IF($C97=$D$4,#REF!*AF$4,IF($C97=$D$5,#REF!*AF$5,0))))</f>
        <v>0</v>
      </c>
      <c r="AG97" s="179">
        <f>IF($C97=$D$2,#REF!*AG$2,IF($C97=$D$3,#REF!*AG$3,IF($C97=$D$4,#REF!*AG$4,IF($C97=$D$5,#REF!*AG$5,0))))</f>
        <v>0</v>
      </c>
      <c r="AH97" s="179">
        <f>IF($C97=$D$2,#REF!*AH$2,IF($C97=$D$3,#REF!*AH$3,IF($C97=$D$4,#REF!*AH$4,IF($C97=$D$5,#REF!*AH$5,0))))</f>
        <v>0</v>
      </c>
      <c r="AI97" s="179">
        <f>IF($C97=$D$2,#REF!*AI$2,IF($C97=$D$3,#REF!*AI$3,IF($C97=$D$4,#REF!*AI$4,IF($C97=$D$5,#REF!*AI$5,0))))</f>
        <v>0</v>
      </c>
      <c r="AJ97" s="179">
        <f>IF($C97=$D$2,#REF!*AJ$2,IF($C97=$D$3,#REF!*AJ$3,IF($C97=$D$4,#REF!*AJ$4,IF($C97=$D$5,#REF!*AJ$5,0))))</f>
        <v>0</v>
      </c>
      <c r="AK97" s="179">
        <f>IF($C97=$D$2,#REF!*AK$2,IF($C97=$D$3,#REF!*AK$3,IF($C97=$D$4,#REF!*AK$4,IF($C97=$D$5,#REF!*AK$5,0))))</f>
        <v>0</v>
      </c>
      <c r="AL97" s="179">
        <f>IF($C97=$D$2,#REF!*AL$2,IF($C97=$D$3,#REF!*AL$3,IF($C97=$D$4,#REF!*AL$4,IF($C97=$D$5,#REF!*AL$5,0))))</f>
        <v>0</v>
      </c>
      <c r="AM97" s="179">
        <f>IF($C97=$D$2,#REF!*AM$2,IF($C97=$D$3,#REF!*AM$3,IF($C97=$D$4,#REF!*AM$4,IF($C97=$D$5,#REF!*AM$5,0))))</f>
        <v>0</v>
      </c>
    </row>
    <row r="98" spans="1:39">
      <c r="A98" s="141"/>
      <c r="B98" s="165"/>
      <c r="C98" s="165"/>
      <c r="D98" s="178">
        <f t="shared" si="0"/>
        <v>0</v>
      </c>
      <c r="E98" s="179">
        <f>IF($C98=$D$2,#REF!*E$2,IF($C98=$D$3,#REF!*E$3,IF($C98=$D$4,#REF!*E$4,IF($C98=$D$5,#REF!*E$5,0))))</f>
        <v>0</v>
      </c>
      <c r="F98" s="179">
        <f>IF($C98=$D$2,#REF!*F$2,IF($C98=$D$3,#REF!*F$3,IF($C98=$D$4,#REF!*F$4,IF($C98=$D$5,#REF!*F$5,0))))</f>
        <v>0</v>
      </c>
      <c r="G98" s="179">
        <f>IF($C98=$D$2,#REF!*G$2,IF($C98=$D$3,#REF!*G$3,IF($C98=$D$4,#REF!*G$4,IF($C98=$D$5,#REF!*G$5,0))))</f>
        <v>0</v>
      </c>
      <c r="H98" s="179">
        <f>IF($C98=$D$2,#REF!*H$2,IF($C98=$D$3,#REF!*H$3,IF($C98=$D$4,#REF!*H$4,IF($C98=$D$5,#REF!*H$5,0))))</f>
        <v>0</v>
      </c>
      <c r="I98" s="179">
        <f>IF($C98=$D$2,#REF!*I$2,IF($C98=$D$3,#REF!*I$3,IF($C98=$D$4,#REF!*I$4,IF($C98=$D$5,#REF!*I$5,0))))</f>
        <v>0</v>
      </c>
      <c r="J98" s="179">
        <f>IF($C98=$D$2,#REF!*J$2,IF($C98=$D$3,#REF!*J$3,IF($C98=$D$4,#REF!*J$4,IF($C98=$D$5,#REF!*J$5,0))))</f>
        <v>0</v>
      </c>
      <c r="K98" s="179">
        <f>IF($C98=$D$2,#REF!*K$2,IF($C98=$D$3,#REF!*K$3,IF($C98=$D$4,#REF!*K$4,IF($C98=$D$5,#REF!*K$5,0))))</f>
        <v>0</v>
      </c>
      <c r="L98" s="179">
        <f>IF($C98=$D$2,#REF!*L$2,IF($C98=$D$3,#REF!*L$3,IF($C98=$D$4,#REF!*L$4,IF($C98=$D$5,#REF!*L$5,0))))</f>
        <v>0</v>
      </c>
      <c r="M98" s="179">
        <f>IF($C98=$D$2,#REF!*M$2,IF($C98=$D$3,#REF!*M$3,IF($C98=$D$4,#REF!*M$4,IF($C98=$D$5,#REF!*M$5,0))))</f>
        <v>0</v>
      </c>
      <c r="N98" s="179">
        <f>IF($C98=$D$2,#REF!*N$2,IF($C98=$D$3,#REF!*N$3,IF($C98=$D$4,#REF!*N$4,IF($C98=$D$5,#REF!*N$5,0))))</f>
        <v>0</v>
      </c>
      <c r="O98" s="179">
        <f>IF($C98=$D$2,#REF!*O$2,IF($C98=$D$3,#REF!*O$3,IF($C98=$D$4,#REF!*O$4,IF($C98=$D$5,#REF!*O$5,0))))</f>
        <v>0</v>
      </c>
      <c r="P98" s="179">
        <f>IF($C98=$D$2,#REF!*P$2,IF($C98=$D$3,#REF!*P$3,IF($C98=$D$4,#REF!*P$4,IF($C98=$D$5,#REF!*P$5,0))))</f>
        <v>0</v>
      </c>
      <c r="Q98" s="179">
        <f>IF($C98=$D$2,#REF!*Q$2,IF($C98=$D$3,#REF!*Q$3,IF($C98=$D$4,#REF!*Q$4,IF($C98=$D$5,#REF!*Q$5,0))))</f>
        <v>0</v>
      </c>
      <c r="R98" s="179">
        <f>IF($C98=$D$2,#REF!*R$2,IF($C98=$D$3,#REF!*R$3,IF($C98=$D$4,#REF!*R$4,IF($C98=$D$5,#REF!*R$5,0))))</f>
        <v>0</v>
      </c>
      <c r="S98" s="179">
        <f>IF($C98=$D$2,#REF!*S$2,IF($C98=$D$3,#REF!*S$3,IF($C98=$D$4,#REF!*S$4,IF($C98=$D$5,#REF!*S$5,0))))</f>
        <v>0</v>
      </c>
      <c r="T98" s="179">
        <f>IF($C98=$D$2,#REF!*T$2,IF($C98=$D$3,#REF!*T$3,IF($C98=$D$4,#REF!*T$4,IF($C98=$D$5,#REF!*T$5,0))))</f>
        <v>0</v>
      </c>
      <c r="U98" s="179">
        <f>IF($C98=$D$2,#REF!*U$2,IF($C98=$D$3,#REF!*U$3,IF($C98=$D$4,#REF!*U$4,IF($C98=$D$5,#REF!*U$5,0))))</f>
        <v>0</v>
      </c>
      <c r="V98" s="179">
        <f>IF($C98=$D$2,#REF!*V$2,IF($C98=$D$3,#REF!*V$3,IF($C98=$D$4,#REF!*V$4,IF($C98=$D$5,#REF!*V$5,0))))</f>
        <v>0</v>
      </c>
      <c r="W98" s="179">
        <f>IF($C98=$D$2,#REF!*W$2,IF($C98=$D$3,#REF!*W$3,IF($C98=$D$4,#REF!*W$4,IF($C98=$D$5,#REF!*W$5,0))))</f>
        <v>0</v>
      </c>
      <c r="X98" s="179">
        <f>IF($C98=$D$2,#REF!*X$2,IF($C98=$D$3,#REF!*X$3,IF($C98=$D$4,#REF!*X$4,IF($C98=$D$5,#REF!*X$5,0))))</f>
        <v>0</v>
      </c>
      <c r="Y98" s="179">
        <f>IF($C98=$D$2,#REF!*Y$2,IF($C98=$D$3,#REF!*Y$3,IF($C98=$D$4,#REF!*Y$4,IF($C98=$D$5,#REF!*Y$5,0))))</f>
        <v>0</v>
      </c>
      <c r="Z98" s="179">
        <f>IF($C98=$D$2,#REF!*Z$2,IF($C98=$D$3,#REF!*Z$3,IF($C98=$D$4,#REF!*Z$4,IF($C98=$D$5,#REF!*Z$5,0))))</f>
        <v>0</v>
      </c>
      <c r="AA98" s="179">
        <f>IF($C98=$D$2,#REF!*AA$2,IF($C98=$D$3,#REF!*AA$3,IF($C98=$D$4,#REF!*AA$4,IF($C98=$D$5,#REF!*AA$5,0))))</f>
        <v>0</v>
      </c>
      <c r="AB98" s="179">
        <f>IF($C98=$D$2,#REF!*AB$2,IF($C98=$D$3,#REF!*AB$3,IF($C98=$D$4,#REF!*AB$4,IF($C98=$D$5,#REF!*AB$5,0))))</f>
        <v>0</v>
      </c>
      <c r="AC98" s="179">
        <f>IF($C98=$D$2,#REF!*AC$2,IF($C98=$D$3,#REF!*AC$3,IF($C98=$D$4,#REF!*AC$4,IF($C98=$D$5,#REF!*AC$5,0))))</f>
        <v>0</v>
      </c>
      <c r="AD98" s="179">
        <f>IF($C98=$D$2,#REF!*AD$2,IF($C98=$D$3,#REF!*AD$3,IF($C98=$D$4,#REF!*AD$4,IF($C98=$D$5,#REF!*AD$5,0))))</f>
        <v>0</v>
      </c>
      <c r="AE98" s="179">
        <f>IF($C98=$D$2,#REF!*AE$2,IF($C98=$D$3,#REF!*AE$3,IF($C98=$D$4,#REF!*AE$4,IF($C98=$D$5,#REF!*AE$5,0))))</f>
        <v>0</v>
      </c>
      <c r="AF98" s="179">
        <f>IF($C98=$D$2,#REF!*AF$2,IF($C98=$D$3,#REF!*AF$3,IF($C98=$D$4,#REF!*AF$4,IF($C98=$D$5,#REF!*AF$5,0))))</f>
        <v>0</v>
      </c>
      <c r="AG98" s="179">
        <f>IF($C98=$D$2,#REF!*AG$2,IF($C98=$D$3,#REF!*AG$3,IF($C98=$D$4,#REF!*AG$4,IF($C98=$D$5,#REF!*AG$5,0))))</f>
        <v>0</v>
      </c>
      <c r="AH98" s="179">
        <f>IF($C98=$D$2,#REF!*AH$2,IF($C98=$D$3,#REF!*AH$3,IF($C98=$D$4,#REF!*AH$4,IF($C98=$D$5,#REF!*AH$5,0))))</f>
        <v>0</v>
      </c>
      <c r="AI98" s="179">
        <f>IF($C98=$D$2,#REF!*AI$2,IF($C98=$D$3,#REF!*AI$3,IF($C98=$D$4,#REF!*AI$4,IF($C98=$D$5,#REF!*AI$5,0))))</f>
        <v>0</v>
      </c>
      <c r="AJ98" s="179">
        <f>IF($C98=$D$2,#REF!*AJ$2,IF($C98=$D$3,#REF!*AJ$3,IF($C98=$D$4,#REF!*AJ$4,IF($C98=$D$5,#REF!*AJ$5,0))))</f>
        <v>0</v>
      </c>
      <c r="AK98" s="179">
        <f>IF($C98=$D$2,#REF!*AK$2,IF($C98=$D$3,#REF!*AK$3,IF($C98=$D$4,#REF!*AK$4,IF($C98=$D$5,#REF!*AK$5,0))))</f>
        <v>0</v>
      </c>
      <c r="AL98" s="179">
        <f>IF($C98=$D$2,#REF!*AL$2,IF($C98=$D$3,#REF!*AL$3,IF($C98=$D$4,#REF!*AL$4,IF($C98=$D$5,#REF!*AL$5,0))))</f>
        <v>0</v>
      </c>
      <c r="AM98" s="179">
        <f>IF($C98=$D$2,#REF!*AM$2,IF($C98=$D$3,#REF!*AM$3,IF($C98=$D$4,#REF!*AM$4,IF($C98=$D$5,#REF!*AM$5,0))))</f>
        <v>0</v>
      </c>
    </row>
    <row r="99" spans="1:39">
      <c r="A99" s="141"/>
      <c r="B99" s="165"/>
      <c r="C99" s="165"/>
      <c r="D99" s="178">
        <f t="shared" si="0"/>
        <v>0</v>
      </c>
      <c r="E99" s="179">
        <f>IF($C99=$D$2,#REF!*E$2,IF($C99=$D$3,#REF!*E$3,IF($C99=$D$4,#REF!*E$4,IF($C99=$D$5,#REF!*E$5,0))))</f>
        <v>0</v>
      </c>
      <c r="F99" s="179">
        <f>IF($C99=$D$2,#REF!*F$2,IF($C99=$D$3,#REF!*F$3,IF($C99=$D$4,#REF!*F$4,IF($C99=$D$5,#REF!*F$5,0))))</f>
        <v>0</v>
      </c>
      <c r="G99" s="179">
        <f>IF($C99=$D$2,#REF!*G$2,IF($C99=$D$3,#REF!*G$3,IF($C99=$D$4,#REF!*G$4,IF($C99=$D$5,#REF!*G$5,0))))</f>
        <v>0</v>
      </c>
      <c r="H99" s="179">
        <f>IF($C99=$D$2,#REF!*H$2,IF($C99=$D$3,#REF!*H$3,IF($C99=$D$4,#REF!*H$4,IF($C99=$D$5,#REF!*H$5,0))))</f>
        <v>0</v>
      </c>
      <c r="I99" s="179">
        <f>IF($C99=$D$2,#REF!*I$2,IF($C99=$D$3,#REF!*I$3,IF($C99=$D$4,#REF!*I$4,IF($C99=$D$5,#REF!*I$5,0))))</f>
        <v>0</v>
      </c>
      <c r="J99" s="179">
        <f>IF($C99=$D$2,#REF!*J$2,IF($C99=$D$3,#REF!*J$3,IF($C99=$D$4,#REF!*J$4,IF($C99=$D$5,#REF!*J$5,0))))</f>
        <v>0</v>
      </c>
      <c r="K99" s="179">
        <f>IF($C99=$D$2,#REF!*K$2,IF($C99=$D$3,#REF!*K$3,IF($C99=$D$4,#REF!*K$4,IF($C99=$D$5,#REF!*K$5,0))))</f>
        <v>0</v>
      </c>
      <c r="L99" s="179">
        <f>IF($C99=$D$2,#REF!*L$2,IF($C99=$D$3,#REF!*L$3,IF($C99=$D$4,#REF!*L$4,IF($C99=$D$5,#REF!*L$5,0))))</f>
        <v>0</v>
      </c>
      <c r="M99" s="179">
        <f>IF($C99=$D$2,#REF!*M$2,IF($C99=$D$3,#REF!*M$3,IF($C99=$D$4,#REF!*M$4,IF($C99=$D$5,#REF!*M$5,0))))</f>
        <v>0</v>
      </c>
      <c r="N99" s="179">
        <f>IF($C99=$D$2,#REF!*N$2,IF($C99=$D$3,#REF!*N$3,IF($C99=$D$4,#REF!*N$4,IF($C99=$D$5,#REF!*N$5,0))))</f>
        <v>0</v>
      </c>
      <c r="O99" s="179">
        <f>IF($C99=$D$2,#REF!*O$2,IF($C99=$D$3,#REF!*O$3,IF($C99=$D$4,#REF!*O$4,IF($C99=$D$5,#REF!*O$5,0))))</f>
        <v>0</v>
      </c>
      <c r="P99" s="179">
        <f>IF($C99=$D$2,#REF!*P$2,IF($C99=$D$3,#REF!*P$3,IF($C99=$D$4,#REF!*P$4,IF($C99=$D$5,#REF!*P$5,0))))</f>
        <v>0</v>
      </c>
      <c r="Q99" s="179">
        <f>IF($C99=$D$2,#REF!*Q$2,IF($C99=$D$3,#REF!*Q$3,IF($C99=$D$4,#REF!*Q$4,IF($C99=$D$5,#REF!*Q$5,0))))</f>
        <v>0</v>
      </c>
      <c r="R99" s="179">
        <f>IF($C99=$D$2,#REF!*R$2,IF($C99=$D$3,#REF!*R$3,IF($C99=$D$4,#REF!*R$4,IF($C99=$D$5,#REF!*R$5,0))))</f>
        <v>0</v>
      </c>
      <c r="S99" s="179">
        <f>IF($C99=$D$2,#REF!*S$2,IF($C99=$D$3,#REF!*S$3,IF($C99=$D$4,#REF!*S$4,IF($C99=$D$5,#REF!*S$5,0))))</f>
        <v>0</v>
      </c>
      <c r="T99" s="179">
        <f>IF($C99=$D$2,#REF!*T$2,IF($C99=$D$3,#REF!*T$3,IF($C99=$D$4,#REF!*T$4,IF($C99=$D$5,#REF!*T$5,0))))</f>
        <v>0</v>
      </c>
      <c r="U99" s="179">
        <f>IF($C99=$D$2,#REF!*U$2,IF($C99=$D$3,#REF!*U$3,IF($C99=$D$4,#REF!*U$4,IF($C99=$D$5,#REF!*U$5,0))))</f>
        <v>0</v>
      </c>
      <c r="V99" s="179">
        <f>IF($C99=$D$2,#REF!*V$2,IF($C99=$D$3,#REF!*V$3,IF($C99=$D$4,#REF!*V$4,IF($C99=$D$5,#REF!*V$5,0))))</f>
        <v>0</v>
      </c>
      <c r="W99" s="179">
        <f>IF($C99=$D$2,#REF!*W$2,IF($C99=$D$3,#REF!*W$3,IF($C99=$D$4,#REF!*W$4,IF($C99=$D$5,#REF!*W$5,0))))</f>
        <v>0</v>
      </c>
      <c r="X99" s="179">
        <f>IF($C99=$D$2,#REF!*X$2,IF($C99=$D$3,#REF!*X$3,IF($C99=$D$4,#REF!*X$4,IF($C99=$D$5,#REF!*X$5,0))))</f>
        <v>0</v>
      </c>
      <c r="Y99" s="179">
        <f>IF($C99=$D$2,#REF!*Y$2,IF($C99=$D$3,#REF!*Y$3,IF($C99=$D$4,#REF!*Y$4,IF($C99=$D$5,#REF!*Y$5,0))))</f>
        <v>0</v>
      </c>
      <c r="Z99" s="179">
        <f>IF($C99=$D$2,#REF!*Z$2,IF($C99=$D$3,#REF!*Z$3,IF($C99=$D$4,#REF!*Z$4,IF($C99=$D$5,#REF!*Z$5,0))))</f>
        <v>0</v>
      </c>
      <c r="AA99" s="179">
        <f>IF($C99=$D$2,#REF!*AA$2,IF($C99=$D$3,#REF!*AA$3,IF($C99=$D$4,#REF!*AA$4,IF($C99=$D$5,#REF!*AA$5,0))))</f>
        <v>0</v>
      </c>
      <c r="AB99" s="179">
        <f>IF($C99=$D$2,#REF!*AB$2,IF($C99=$D$3,#REF!*AB$3,IF($C99=$D$4,#REF!*AB$4,IF($C99=$D$5,#REF!*AB$5,0))))</f>
        <v>0</v>
      </c>
      <c r="AC99" s="179">
        <f>IF($C99=$D$2,#REF!*AC$2,IF($C99=$D$3,#REF!*AC$3,IF($C99=$D$4,#REF!*AC$4,IF($C99=$D$5,#REF!*AC$5,0))))</f>
        <v>0</v>
      </c>
      <c r="AD99" s="179">
        <f>IF($C99=$D$2,#REF!*AD$2,IF($C99=$D$3,#REF!*AD$3,IF($C99=$D$4,#REF!*AD$4,IF($C99=$D$5,#REF!*AD$5,0))))</f>
        <v>0</v>
      </c>
      <c r="AE99" s="179">
        <f>IF($C99=$D$2,#REF!*AE$2,IF($C99=$D$3,#REF!*AE$3,IF($C99=$D$4,#REF!*AE$4,IF($C99=$D$5,#REF!*AE$5,0))))</f>
        <v>0</v>
      </c>
      <c r="AF99" s="179">
        <f>IF($C99=$D$2,#REF!*AF$2,IF($C99=$D$3,#REF!*AF$3,IF($C99=$D$4,#REF!*AF$4,IF($C99=$D$5,#REF!*AF$5,0))))</f>
        <v>0</v>
      </c>
      <c r="AG99" s="179">
        <f>IF($C99=$D$2,#REF!*AG$2,IF($C99=$D$3,#REF!*AG$3,IF($C99=$D$4,#REF!*AG$4,IF($C99=$D$5,#REF!*AG$5,0))))</f>
        <v>0</v>
      </c>
      <c r="AH99" s="179">
        <f>IF($C99=$D$2,#REF!*AH$2,IF($C99=$D$3,#REF!*AH$3,IF($C99=$D$4,#REF!*AH$4,IF($C99=$D$5,#REF!*AH$5,0))))</f>
        <v>0</v>
      </c>
      <c r="AI99" s="179">
        <f>IF($C99=$D$2,#REF!*AI$2,IF($C99=$D$3,#REF!*AI$3,IF($C99=$D$4,#REF!*AI$4,IF($C99=$D$5,#REF!*AI$5,0))))</f>
        <v>0</v>
      </c>
      <c r="AJ99" s="179">
        <f>IF($C99=$D$2,#REF!*AJ$2,IF($C99=$D$3,#REF!*AJ$3,IF($C99=$D$4,#REF!*AJ$4,IF($C99=$D$5,#REF!*AJ$5,0))))</f>
        <v>0</v>
      </c>
      <c r="AK99" s="179">
        <f>IF($C99=$D$2,#REF!*AK$2,IF($C99=$D$3,#REF!*AK$3,IF($C99=$D$4,#REF!*AK$4,IF($C99=$D$5,#REF!*AK$5,0))))</f>
        <v>0</v>
      </c>
      <c r="AL99" s="179">
        <f>IF($C99=$D$2,#REF!*AL$2,IF($C99=$D$3,#REF!*AL$3,IF($C99=$D$4,#REF!*AL$4,IF($C99=$D$5,#REF!*AL$5,0))))</f>
        <v>0</v>
      </c>
      <c r="AM99" s="179">
        <f>IF($C99=$D$2,#REF!*AM$2,IF($C99=$D$3,#REF!*AM$3,IF($C99=$D$4,#REF!*AM$4,IF($C99=$D$5,#REF!*AM$5,0))))</f>
        <v>0</v>
      </c>
    </row>
    <row r="100" spans="1:39">
      <c r="A100" s="141"/>
      <c r="B100" s="165"/>
      <c r="C100" s="165"/>
      <c r="D100" s="178">
        <f t="shared" si="0"/>
        <v>0</v>
      </c>
      <c r="E100" s="179">
        <f>IF($C100=$D$2,#REF!*E$2,IF($C100=$D$3,#REF!*E$3,IF($C100=$D$4,#REF!*E$4,IF($C100=$D$5,#REF!*E$5,0))))</f>
        <v>0</v>
      </c>
      <c r="F100" s="179">
        <f>IF($C100=$D$2,#REF!*F$2,IF($C100=$D$3,#REF!*F$3,IF($C100=$D$4,#REF!*F$4,IF($C100=$D$5,#REF!*F$5,0))))</f>
        <v>0</v>
      </c>
      <c r="G100" s="179">
        <f>IF($C100=$D$2,#REF!*G$2,IF($C100=$D$3,#REF!*G$3,IF($C100=$D$4,#REF!*G$4,IF($C100=$D$5,#REF!*G$5,0))))</f>
        <v>0</v>
      </c>
      <c r="H100" s="179">
        <f>IF($C100=$D$2,#REF!*H$2,IF($C100=$D$3,#REF!*H$3,IF($C100=$D$4,#REF!*H$4,IF($C100=$D$5,#REF!*H$5,0))))</f>
        <v>0</v>
      </c>
      <c r="I100" s="179">
        <f>IF($C100=$D$2,#REF!*I$2,IF($C100=$D$3,#REF!*I$3,IF($C100=$D$4,#REF!*I$4,IF($C100=$D$5,#REF!*I$5,0))))</f>
        <v>0</v>
      </c>
      <c r="J100" s="179">
        <f>IF($C100=$D$2,#REF!*J$2,IF($C100=$D$3,#REF!*J$3,IF($C100=$D$4,#REF!*J$4,IF($C100=$D$5,#REF!*J$5,0))))</f>
        <v>0</v>
      </c>
      <c r="K100" s="179">
        <f>IF($C100=$D$2,#REF!*K$2,IF($C100=$D$3,#REF!*K$3,IF($C100=$D$4,#REF!*K$4,IF($C100=$D$5,#REF!*K$5,0))))</f>
        <v>0</v>
      </c>
      <c r="L100" s="179">
        <f>IF($C100=$D$2,#REF!*L$2,IF($C100=$D$3,#REF!*L$3,IF($C100=$D$4,#REF!*L$4,IF($C100=$D$5,#REF!*L$5,0))))</f>
        <v>0</v>
      </c>
      <c r="M100" s="179">
        <f>IF($C100=$D$2,#REF!*M$2,IF($C100=$D$3,#REF!*M$3,IF($C100=$D$4,#REF!*M$4,IF($C100=$D$5,#REF!*M$5,0))))</f>
        <v>0</v>
      </c>
      <c r="N100" s="179">
        <f>IF($C100=$D$2,#REF!*N$2,IF($C100=$D$3,#REF!*N$3,IF($C100=$D$4,#REF!*N$4,IF($C100=$D$5,#REF!*N$5,0))))</f>
        <v>0</v>
      </c>
      <c r="O100" s="179">
        <f>IF($C100=$D$2,#REF!*O$2,IF($C100=$D$3,#REF!*O$3,IF($C100=$D$4,#REF!*O$4,IF($C100=$D$5,#REF!*O$5,0))))</f>
        <v>0</v>
      </c>
      <c r="P100" s="179">
        <f>IF($C100=$D$2,#REF!*P$2,IF($C100=$D$3,#REF!*P$3,IF($C100=$D$4,#REF!*P$4,IF($C100=$D$5,#REF!*P$5,0))))</f>
        <v>0</v>
      </c>
      <c r="Q100" s="179">
        <f>IF($C100=$D$2,#REF!*Q$2,IF($C100=$D$3,#REF!*Q$3,IF($C100=$D$4,#REF!*Q$4,IF($C100=$D$5,#REF!*Q$5,0))))</f>
        <v>0</v>
      </c>
      <c r="R100" s="179">
        <f>IF($C100=$D$2,#REF!*R$2,IF($C100=$D$3,#REF!*R$3,IF($C100=$D$4,#REF!*R$4,IF($C100=$D$5,#REF!*R$5,0))))</f>
        <v>0</v>
      </c>
      <c r="S100" s="179">
        <f>IF($C100=$D$2,#REF!*S$2,IF($C100=$D$3,#REF!*S$3,IF($C100=$D$4,#REF!*S$4,IF($C100=$D$5,#REF!*S$5,0))))</f>
        <v>0</v>
      </c>
      <c r="T100" s="179">
        <f>IF($C100=$D$2,#REF!*T$2,IF($C100=$D$3,#REF!*T$3,IF($C100=$D$4,#REF!*T$4,IF($C100=$D$5,#REF!*T$5,0))))</f>
        <v>0</v>
      </c>
      <c r="U100" s="179">
        <f>IF($C100=$D$2,#REF!*U$2,IF($C100=$D$3,#REF!*U$3,IF($C100=$D$4,#REF!*U$4,IF($C100=$D$5,#REF!*U$5,0))))</f>
        <v>0</v>
      </c>
      <c r="V100" s="179">
        <f>IF($C100=$D$2,#REF!*V$2,IF($C100=$D$3,#REF!*V$3,IF($C100=$D$4,#REF!*V$4,IF($C100=$D$5,#REF!*V$5,0))))</f>
        <v>0</v>
      </c>
      <c r="W100" s="179">
        <f>IF($C100=$D$2,#REF!*W$2,IF($C100=$D$3,#REF!*W$3,IF($C100=$D$4,#REF!*W$4,IF($C100=$D$5,#REF!*W$5,0))))</f>
        <v>0</v>
      </c>
      <c r="X100" s="179">
        <f>IF($C100=$D$2,#REF!*X$2,IF($C100=$D$3,#REF!*X$3,IF($C100=$D$4,#REF!*X$4,IF($C100=$D$5,#REF!*X$5,0))))</f>
        <v>0</v>
      </c>
      <c r="Y100" s="179">
        <f>IF($C100=$D$2,#REF!*Y$2,IF($C100=$D$3,#REF!*Y$3,IF($C100=$D$4,#REF!*Y$4,IF($C100=$D$5,#REF!*Y$5,0))))</f>
        <v>0</v>
      </c>
      <c r="Z100" s="179">
        <f>IF($C100=$D$2,#REF!*Z$2,IF($C100=$D$3,#REF!*Z$3,IF($C100=$D$4,#REF!*Z$4,IF($C100=$D$5,#REF!*Z$5,0))))</f>
        <v>0</v>
      </c>
      <c r="AA100" s="179">
        <f>IF($C100=$D$2,#REF!*AA$2,IF($C100=$D$3,#REF!*AA$3,IF($C100=$D$4,#REF!*AA$4,IF($C100=$D$5,#REF!*AA$5,0))))</f>
        <v>0</v>
      </c>
      <c r="AB100" s="179">
        <f>IF($C100=$D$2,#REF!*AB$2,IF($C100=$D$3,#REF!*AB$3,IF($C100=$D$4,#REF!*AB$4,IF($C100=$D$5,#REF!*AB$5,0))))</f>
        <v>0</v>
      </c>
      <c r="AC100" s="179">
        <f>IF($C100=$D$2,#REF!*AC$2,IF($C100=$D$3,#REF!*AC$3,IF($C100=$D$4,#REF!*AC$4,IF($C100=$D$5,#REF!*AC$5,0))))</f>
        <v>0</v>
      </c>
      <c r="AD100" s="179">
        <f>IF($C100=$D$2,#REF!*AD$2,IF($C100=$D$3,#REF!*AD$3,IF($C100=$D$4,#REF!*AD$4,IF($C100=$D$5,#REF!*AD$5,0))))</f>
        <v>0</v>
      </c>
      <c r="AE100" s="179">
        <f>IF($C100=$D$2,#REF!*AE$2,IF($C100=$D$3,#REF!*AE$3,IF($C100=$D$4,#REF!*AE$4,IF($C100=$D$5,#REF!*AE$5,0))))</f>
        <v>0</v>
      </c>
      <c r="AF100" s="179">
        <f>IF($C100=$D$2,#REF!*AF$2,IF($C100=$D$3,#REF!*AF$3,IF($C100=$D$4,#REF!*AF$4,IF($C100=$D$5,#REF!*AF$5,0))))</f>
        <v>0</v>
      </c>
      <c r="AG100" s="179">
        <f>IF($C100=$D$2,#REF!*AG$2,IF($C100=$D$3,#REF!*AG$3,IF($C100=$D$4,#REF!*AG$4,IF($C100=$D$5,#REF!*AG$5,0))))</f>
        <v>0</v>
      </c>
      <c r="AH100" s="179">
        <f>IF($C100=$D$2,#REF!*AH$2,IF($C100=$D$3,#REF!*AH$3,IF($C100=$D$4,#REF!*AH$4,IF($C100=$D$5,#REF!*AH$5,0))))</f>
        <v>0</v>
      </c>
      <c r="AI100" s="179">
        <f>IF($C100=$D$2,#REF!*AI$2,IF($C100=$D$3,#REF!*AI$3,IF($C100=$D$4,#REF!*AI$4,IF($C100=$D$5,#REF!*AI$5,0))))</f>
        <v>0</v>
      </c>
      <c r="AJ100" s="179">
        <f>IF($C100=$D$2,#REF!*AJ$2,IF($C100=$D$3,#REF!*AJ$3,IF($C100=$D$4,#REF!*AJ$4,IF($C100=$D$5,#REF!*AJ$5,0))))</f>
        <v>0</v>
      </c>
      <c r="AK100" s="179">
        <f>IF($C100=$D$2,#REF!*AK$2,IF($C100=$D$3,#REF!*AK$3,IF($C100=$D$4,#REF!*AK$4,IF($C100=$D$5,#REF!*AK$5,0))))</f>
        <v>0</v>
      </c>
      <c r="AL100" s="179">
        <f>IF($C100=$D$2,#REF!*AL$2,IF($C100=$D$3,#REF!*AL$3,IF($C100=$D$4,#REF!*AL$4,IF($C100=$D$5,#REF!*AL$5,0))))</f>
        <v>0</v>
      </c>
      <c r="AM100" s="179">
        <f>IF($C100=$D$2,#REF!*AM$2,IF($C100=$D$3,#REF!*AM$3,IF($C100=$D$4,#REF!*AM$4,IF($C100=$D$5,#REF!*AM$5,0))))</f>
        <v>0</v>
      </c>
    </row>
    <row r="101" spans="1:39">
      <c r="A101" s="141"/>
      <c r="B101" s="165"/>
      <c r="C101" s="165"/>
      <c r="D101" s="178">
        <f t="shared" si="0"/>
        <v>0</v>
      </c>
      <c r="E101" s="179">
        <f>IF($C101=$D$2,#REF!*E$2,IF($C101=$D$3,#REF!*E$3,IF($C101=$D$4,#REF!*E$4,IF($C101=$D$5,#REF!*E$5,0))))</f>
        <v>0</v>
      </c>
      <c r="F101" s="179">
        <f>IF($C101=$D$2,#REF!*F$2,IF($C101=$D$3,#REF!*F$3,IF($C101=$D$4,#REF!*F$4,IF($C101=$D$5,#REF!*F$5,0))))</f>
        <v>0</v>
      </c>
      <c r="G101" s="179">
        <f>IF($C101=$D$2,#REF!*G$2,IF($C101=$D$3,#REF!*G$3,IF($C101=$D$4,#REF!*G$4,IF($C101=$D$5,#REF!*G$5,0))))</f>
        <v>0</v>
      </c>
      <c r="H101" s="179">
        <f>IF($C101=$D$2,#REF!*H$2,IF($C101=$D$3,#REF!*H$3,IF($C101=$D$4,#REF!*H$4,IF($C101=$D$5,#REF!*H$5,0))))</f>
        <v>0</v>
      </c>
      <c r="I101" s="179">
        <f>IF($C101=$D$2,#REF!*I$2,IF($C101=$D$3,#REF!*I$3,IF($C101=$D$4,#REF!*I$4,IF($C101=$D$5,#REF!*I$5,0))))</f>
        <v>0</v>
      </c>
      <c r="J101" s="179">
        <f>IF($C101=$D$2,#REF!*J$2,IF($C101=$D$3,#REF!*J$3,IF($C101=$D$4,#REF!*J$4,IF($C101=$D$5,#REF!*J$5,0))))</f>
        <v>0</v>
      </c>
      <c r="K101" s="179">
        <f>IF($C101=$D$2,#REF!*K$2,IF($C101=$D$3,#REF!*K$3,IF($C101=$D$4,#REF!*K$4,IF($C101=$D$5,#REF!*K$5,0))))</f>
        <v>0</v>
      </c>
      <c r="L101" s="179">
        <f>IF($C101=$D$2,#REF!*L$2,IF($C101=$D$3,#REF!*L$3,IF($C101=$D$4,#REF!*L$4,IF($C101=$D$5,#REF!*L$5,0))))</f>
        <v>0</v>
      </c>
      <c r="M101" s="179">
        <f>IF($C101=$D$2,#REF!*M$2,IF($C101=$D$3,#REF!*M$3,IF($C101=$D$4,#REF!*M$4,IF($C101=$D$5,#REF!*M$5,0))))</f>
        <v>0</v>
      </c>
      <c r="N101" s="179">
        <f>IF($C101=$D$2,#REF!*N$2,IF($C101=$D$3,#REF!*N$3,IF($C101=$D$4,#REF!*N$4,IF($C101=$D$5,#REF!*N$5,0))))</f>
        <v>0</v>
      </c>
      <c r="O101" s="179">
        <f>IF($C101=$D$2,#REF!*O$2,IF($C101=$D$3,#REF!*O$3,IF($C101=$D$4,#REF!*O$4,IF($C101=$D$5,#REF!*O$5,0))))</f>
        <v>0</v>
      </c>
      <c r="P101" s="179">
        <f>IF($C101=$D$2,#REF!*P$2,IF($C101=$D$3,#REF!*P$3,IF($C101=$D$4,#REF!*P$4,IF($C101=$D$5,#REF!*P$5,0))))</f>
        <v>0</v>
      </c>
      <c r="Q101" s="179">
        <f>IF($C101=$D$2,#REF!*Q$2,IF($C101=$D$3,#REF!*Q$3,IF($C101=$D$4,#REF!*Q$4,IF($C101=$D$5,#REF!*Q$5,0))))</f>
        <v>0</v>
      </c>
      <c r="R101" s="179">
        <f>IF($C101=$D$2,#REF!*R$2,IF($C101=$D$3,#REF!*R$3,IF($C101=$D$4,#REF!*R$4,IF($C101=$D$5,#REF!*R$5,0))))</f>
        <v>0</v>
      </c>
      <c r="S101" s="179">
        <f>IF($C101=$D$2,#REF!*S$2,IF($C101=$D$3,#REF!*S$3,IF($C101=$D$4,#REF!*S$4,IF($C101=$D$5,#REF!*S$5,0))))</f>
        <v>0</v>
      </c>
      <c r="T101" s="179">
        <f>IF($C101=$D$2,#REF!*T$2,IF($C101=$D$3,#REF!*T$3,IF($C101=$D$4,#REF!*T$4,IF($C101=$D$5,#REF!*T$5,0))))</f>
        <v>0</v>
      </c>
      <c r="U101" s="179">
        <f>IF($C101=$D$2,#REF!*U$2,IF($C101=$D$3,#REF!*U$3,IF($C101=$D$4,#REF!*U$4,IF($C101=$D$5,#REF!*U$5,0))))</f>
        <v>0</v>
      </c>
      <c r="V101" s="179">
        <f>IF($C101=$D$2,#REF!*V$2,IF($C101=$D$3,#REF!*V$3,IF($C101=$D$4,#REF!*V$4,IF($C101=$D$5,#REF!*V$5,0))))</f>
        <v>0</v>
      </c>
      <c r="W101" s="179">
        <f>IF($C101=$D$2,#REF!*W$2,IF($C101=$D$3,#REF!*W$3,IF($C101=$D$4,#REF!*W$4,IF($C101=$D$5,#REF!*W$5,0))))</f>
        <v>0</v>
      </c>
      <c r="X101" s="179">
        <f>IF($C101=$D$2,#REF!*X$2,IF($C101=$D$3,#REF!*X$3,IF($C101=$D$4,#REF!*X$4,IF($C101=$D$5,#REF!*X$5,0))))</f>
        <v>0</v>
      </c>
      <c r="Y101" s="179">
        <f>IF($C101=$D$2,#REF!*Y$2,IF($C101=$D$3,#REF!*Y$3,IF($C101=$D$4,#REF!*Y$4,IF($C101=$D$5,#REF!*Y$5,0))))</f>
        <v>0</v>
      </c>
      <c r="Z101" s="179">
        <f>IF($C101=$D$2,#REF!*Z$2,IF($C101=$D$3,#REF!*Z$3,IF($C101=$D$4,#REF!*Z$4,IF($C101=$D$5,#REF!*Z$5,0))))</f>
        <v>0</v>
      </c>
      <c r="AA101" s="179">
        <f>IF($C101=$D$2,#REF!*AA$2,IF($C101=$D$3,#REF!*AA$3,IF($C101=$D$4,#REF!*AA$4,IF($C101=$D$5,#REF!*AA$5,0))))</f>
        <v>0</v>
      </c>
      <c r="AB101" s="179">
        <f>IF($C101=$D$2,#REF!*AB$2,IF($C101=$D$3,#REF!*AB$3,IF($C101=$D$4,#REF!*AB$4,IF($C101=$D$5,#REF!*AB$5,0))))</f>
        <v>0</v>
      </c>
      <c r="AC101" s="179">
        <f>IF($C101=$D$2,#REF!*AC$2,IF($C101=$D$3,#REF!*AC$3,IF($C101=$D$4,#REF!*AC$4,IF($C101=$D$5,#REF!*AC$5,0))))</f>
        <v>0</v>
      </c>
      <c r="AD101" s="179">
        <f>IF($C101=$D$2,#REF!*AD$2,IF($C101=$D$3,#REF!*AD$3,IF($C101=$D$4,#REF!*AD$4,IF($C101=$D$5,#REF!*AD$5,0))))</f>
        <v>0</v>
      </c>
      <c r="AE101" s="179">
        <f>IF($C101=$D$2,#REF!*AE$2,IF($C101=$D$3,#REF!*AE$3,IF($C101=$D$4,#REF!*AE$4,IF($C101=$D$5,#REF!*AE$5,0))))</f>
        <v>0</v>
      </c>
      <c r="AF101" s="179">
        <f>IF($C101=$D$2,#REF!*AF$2,IF($C101=$D$3,#REF!*AF$3,IF($C101=$D$4,#REF!*AF$4,IF($C101=$D$5,#REF!*AF$5,0))))</f>
        <v>0</v>
      </c>
      <c r="AG101" s="179">
        <f>IF($C101=$D$2,#REF!*AG$2,IF($C101=$D$3,#REF!*AG$3,IF($C101=$D$4,#REF!*AG$4,IF($C101=$D$5,#REF!*AG$5,0))))</f>
        <v>0</v>
      </c>
      <c r="AH101" s="179">
        <f>IF($C101=$D$2,#REF!*AH$2,IF($C101=$D$3,#REF!*AH$3,IF($C101=$D$4,#REF!*AH$4,IF($C101=$D$5,#REF!*AH$5,0))))</f>
        <v>0</v>
      </c>
      <c r="AI101" s="179">
        <f>IF($C101=$D$2,#REF!*AI$2,IF($C101=$D$3,#REF!*AI$3,IF($C101=$D$4,#REF!*AI$4,IF($C101=$D$5,#REF!*AI$5,0))))</f>
        <v>0</v>
      </c>
      <c r="AJ101" s="179">
        <f>IF($C101=$D$2,#REF!*AJ$2,IF($C101=$D$3,#REF!*AJ$3,IF($C101=$D$4,#REF!*AJ$4,IF($C101=$D$5,#REF!*AJ$5,0))))</f>
        <v>0</v>
      </c>
      <c r="AK101" s="179">
        <f>IF($C101=$D$2,#REF!*AK$2,IF($C101=$D$3,#REF!*AK$3,IF($C101=$D$4,#REF!*AK$4,IF($C101=$D$5,#REF!*AK$5,0))))</f>
        <v>0</v>
      </c>
      <c r="AL101" s="179">
        <f>IF($C101=$D$2,#REF!*AL$2,IF($C101=$D$3,#REF!*AL$3,IF($C101=$D$4,#REF!*AL$4,IF($C101=$D$5,#REF!*AL$5,0))))</f>
        <v>0</v>
      </c>
      <c r="AM101" s="179">
        <f>IF($C101=$D$2,#REF!*AM$2,IF($C101=$D$3,#REF!*AM$3,IF($C101=$D$4,#REF!*AM$4,IF($C101=$D$5,#REF!*AM$5,0))))</f>
        <v>0</v>
      </c>
    </row>
    <row r="102" spans="1:39">
      <c r="A102" s="141"/>
      <c r="B102" s="165"/>
      <c r="C102" s="165"/>
      <c r="D102" s="178">
        <f t="shared" si="0"/>
        <v>0</v>
      </c>
      <c r="E102" s="179">
        <f>IF($C102=$D$2,#REF!*E$2,IF($C102=$D$3,#REF!*E$3,IF($C102=$D$4,#REF!*E$4,IF($C102=$D$5,#REF!*E$5,0))))</f>
        <v>0</v>
      </c>
      <c r="F102" s="179">
        <f>IF($C102=$D$2,#REF!*F$2,IF($C102=$D$3,#REF!*F$3,IF($C102=$D$4,#REF!*F$4,IF($C102=$D$5,#REF!*F$5,0))))</f>
        <v>0</v>
      </c>
      <c r="G102" s="179">
        <f>IF($C102=$D$2,#REF!*G$2,IF($C102=$D$3,#REF!*G$3,IF($C102=$D$4,#REF!*G$4,IF($C102=$D$5,#REF!*G$5,0))))</f>
        <v>0</v>
      </c>
      <c r="H102" s="179">
        <f>IF($C102=$D$2,#REF!*H$2,IF($C102=$D$3,#REF!*H$3,IF($C102=$D$4,#REF!*H$4,IF($C102=$D$5,#REF!*H$5,0))))</f>
        <v>0</v>
      </c>
      <c r="I102" s="179">
        <f>IF($C102=$D$2,#REF!*I$2,IF($C102=$D$3,#REF!*I$3,IF($C102=$D$4,#REF!*I$4,IF($C102=$D$5,#REF!*I$5,0))))</f>
        <v>0</v>
      </c>
      <c r="J102" s="179">
        <f>IF($C102=$D$2,#REF!*J$2,IF($C102=$D$3,#REF!*J$3,IF($C102=$D$4,#REF!*J$4,IF($C102=$D$5,#REF!*J$5,0))))</f>
        <v>0</v>
      </c>
      <c r="K102" s="179">
        <f>IF($C102=$D$2,#REF!*K$2,IF($C102=$D$3,#REF!*K$3,IF($C102=$D$4,#REF!*K$4,IF($C102=$D$5,#REF!*K$5,0))))</f>
        <v>0</v>
      </c>
      <c r="L102" s="179">
        <f>IF($C102=$D$2,#REF!*L$2,IF($C102=$D$3,#REF!*L$3,IF($C102=$D$4,#REF!*L$4,IF($C102=$D$5,#REF!*L$5,0))))</f>
        <v>0</v>
      </c>
      <c r="M102" s="179">
        <f>IF($C102=$D$2,#REF!*M$2,IF($C102=$D$3,#REF!*M$3,IF($C102=$D$4,#REF!*M$4,IF($C102=$D$5,#REF!*M$5,0))))</f>
        <v>0</v>
      </c>
      <c r="N102" s="179">
        <f>IF($C102=$D$2,#REF!*N$2,IF($C102=$D$3,#REF!*N$3,IF($C102=$D$4,#REF!*N$4,IF($C102=$D$5,#REF!*N$5,0))))</f>
        <v>0</v>
      </c>
      <c r="O102" s="179">
        <f>IF($C102=$D$2,#REF!*O$2,IF($C102=$D$3,#REF!*O$3,IF($C102=$D$4,#REF!*O$4,IF($C102=$D$5,#REF!*O$5,0))))</f>
        <v>0</v>
      </c>
      <c r="P102" s="179">
        <f>IF($C102=$D$2,#REF!*P$2,IF($C102=$D$3,#REF!*P$3,IF($C102=$D$4,#REF!*P$4,IF($C102=$D$5,#REF!*P$5,0))))</f>
        <v>0</v>
      </c>
      <c r="Q102" s="179">
        <f>IF($C102=$D$2,#REF!*Q$2,IF($C102=$D$3,#REF!*Q$3,IF($C102=$D$4,#REF!*Q$4,IF($C102=$D$5,#REF!*Q$5,0))))</f>
        <v>0</v>
      </c>
      <c r="R102" s="179">
        <f>IF($C102=$D$2,#REF!*R$2,IF($C102=$D$3,#REF!*R$3,IF($C102=$D$4,#REF!*R$4,IF($C102=$D$5,#REF!*R$5,0))))</f>
        <v>0</v>
      </c>
      <c r="S102" s="179">
        <f>IF($C102=$D$2,#REF!*S$2,IF($C102=$D$3,#REF!*S$3,IF($C102=$D$4,#REF!*S$4,IF($C102=$D$5,#REF!*S$5,0))))</f>
        <v>0</v>
      </c>
      <c r="T102" s="179">
        <f>IF($C102=$D$2,#REF!*T$2,IF($C102=$D$3,#REF!*T$3,IF($C102=$D$4,#REF!*T$4,IF($C102=$D$5,#REF!*T$5,0))))</f>
        <v>0</v>
      </c>
      <c r="U102" s="179">
        <f>IF($C102=$D$2,#REF!*U$2,IF($C102=$D$3,#REF!*U$3,IF($C102=$D$4,#REF!*U$4,IF($C102=$D$5,#REF!*U$5,0))))</f>
        <v>0</v>
      </c>
      <c r="V102" s="179">
        <f>IF($C102=$D$2,#REF!*V$2,IF($C102=$D$3,#REF!*V$3,IF($C102=$D$4,#REF!*V$4,IF($C102=$D$5,#REF!*V$5,0))))</f>
        <v>0</v>
      </c>
      <c r="W102" s="179">
        <f>IF($C102=$D$2,#REF!*W$2,IF($C102=$D$3,#REF!*W$3,IF($C102=$D$4,#REF!*W$4,IF($C102=$D$5,#REF!*W$5,0))))</f>
        <v>0</v>
      </c>
      <c r="X102" s="179">
        <f>IF($C102=$D$2,#REF!*X$2,IF($C102=$D$3,#REF!*X$3,IF($C102=$D$4,#REF!*X$4,IF($C102=$D$5,#REF!*X$5,0))))</f>
        <v>0</v>
      </c>
      <c r="Y102" s="179">
        <f>IF($C102=$D$2,#REF!*Y$2,IF($C102=$D$3,#REF!*Y$3,IF($C102=$D$4,#REF!*Y$4,IF($C102=$D$5,#REF!*Y$5,0))))</f>
        <v>0</v>
      </c>
      <c r="Z102" s="179">
        <f>IF($C102=$D$2,#REF!*Z$2,IF($C102=$D$3,#REF!*Z$3,IF($C102=$D$4,#REF!*Z$4,IF($C102=$D$5,#REF!*Z$5,0))))</f>
        <v>0</v>
      </c>
      <c r="AA102" s="179">
        <f>IF($C102=$D$2,#REF!*AA$2,IF($C102=$D$3,#REF!*AA$3,IF($C102=$D$4,#REF!*AA$4,IF($C102=$D$5,#REF!*AA$5,0))))</f>
        <v>0</v>
      </c>
      <c r="AB102" s="179">
        <f>IF($C102=$D$2,#REF!*AB$2,IF($C102=$D$3,#REF!*AB$3,IF($C102=$D$4,#REF!*AB$4,IF($C102=$D$5,#REF!*AB$5,0))))</f>
        <v>0</v>
      </c>
      <c r="AC102" s="179">
        <f>IF($C102=$D$2,#REF!*AC$2,IF($C102=$D$3,#REF!*AC$3,IF($C102=$D$4,#REF!*AC$4,IF($C102=$D$5,#REF!*AC$5,0))))</f>
        <v>0</v>
      </c>
      <c r="AD102" s="179">
        <f>IF($C102=$D$2,#REF!*AD$2,IF($C102=$D$3,#REF!*AD$3,IF($C102=$D$4,#REF!*AD$4,IF($C102=$D$5,#REF!*AD$5,0))))</f>
        <v>0</v>
      </c>
      <c r="AE102" s="179">
        <f>IF($C102=$D$2,#REF!*AE$2,IF($C102=$D$3,#REF!*AE$3,IF($C102=$D$4,#REF!*AE$4,IF($C102=$D$5,#REF!*AE$5,0))))</f>
        <v>0</v>
      </c>
      <c r="AF102" s="179">
        <f>IF($C102=$D$2,#REF!*AF$2,IF($C102=$D$3,#REF!*AF$3,IF($C102=$D$4,#REF!*AF$4,IF($C102=$D$5,#REF!*AF$5,0))))</f>
        <v>0</v>
      </c>
      <c r="AG102" s="179">
        <f>IF($C102=$D$2,#REF!*AG$2,IF($C102=$D$3,#REF!*AG$3,IF($C102=$D$4,#REF!*AG$4,IF($C102=$D$5,#REF!*AG$5,0))))</f>
        <v>0</v>
      </c>
      <c r="AH102" s="179">
        <f>IF($C102=$D$2,#REF!*AH$2,IF($C102=$D$3,#REF!*AH$3,IF($C102=$D$4,#REF!*AH$4,IF($C102=$D$5,#REF!*AH$5,0))))</f>
        <v>0</v>
      </c>
      <c r="AI102" s="179">
        <f>IF($C102=$D$2,#REF!*AI$2,IF($C102=$D$3,#REF!*AI$3,IF($C102=$D$4,#REF!*AI$4,IF($C102=$D$5,#REF!*AI$5,0))))</f>
        <v>0</v>
      </c>
      <c r="AJ102" s="179">
        <f>IF($C102=$D$2,#REF!*AJ$2,IF($C102=$D$3,#REF!*AJ$3,IF($C102=$D$4,#REF!*AJ$4,IF($C102=$D$5,#REF!*AJ$5,0))))</f>
        <v>0</v>
      </c>
      <c r="AK102" s="179">
        <f>IF($C102=$D$2,#REF!*AK$2,IF($C102=$D$3,#REF!*AK$3,IF($C102=$D$4,#REF!*AK$4,IF($C102=$D$5,#REF!*AK$5,0))))</f>
        <v>0</v>
      </c>
      <c r="AL102" s="179">
        <f>IF($C102=$D$2,#REF!*AL$2,IF($C102=$D$3,#REF!*AL$3,IF($C102=$D$4,#REF!*AL$4,IF($C102=$D$5,#REF!*AL$5,0))))</f>
        <v>0</v>
      </c>
      <c r="AM102" s="179">
        <f>IF($C102=$D$2,#REF!*AM$2,IF($C102=$D$3,#REF!*AM$3,IF($C102=$D$4,#REF!*AM$4,IF($C102=$D$5,#REF!*AM$5,0))))</f>
        <v>0</v>
      </c>
    </row>
    <row r="103" spans="1:39">
      <c r="A103" s="141"/>
      <c r="B103" s="165"/>
      <c r="C103" s="165"/>
      <c r="D103" s="178">
        <f t="shared" si="0"/>
        <v>0</v>
      </c>
      <c r="E103" s="179">
        <f>IF($C103=$D$2,#REF!*E$2,IF($C103=$D$3,#REF!*E$3,IF($C103=$D$4,#REF!*E$4,IF($C103=$D$5,#REF!*E$5,0))))</f>
        <v>0</v>
      </c>
      <c r="F103" s="179">
        <f>IF($C103=$D$2,#REF!*F$2,IF($C103=$D$3,#REF!*F$3,IF($C103=$D$4,#REF!*F$4,IF($C103=$D$5,#REF!*F$5,0))))</f>
        <v>0</v>
      </c>
      <c r="G103" s="179">
        <f>IF($C103=$D$2,#REF!*G$2,IF($C103=$D$3,#REF!*G$3,IF($C103=$D$4,#REF!*G$4,IF($C103=$D$5,#REF!*G$5,0))))</f>
        <v>0</v>
      </c>
      <c r="H103" s="179">
        <f>IF($C103=$D$2,#REF!*H$2,IF($C103=$D$3,#REF!*H$3,IF($C103=$D$4,#REF!*H$4,IF($C103=$D$5,#REF!*H$5,0))))</f>
        <v>0</v>
      </c>
      <c r="I103" s="179">
        <f>IF($C103=$D$2,#REF!*I$2,IF($C103=$D$3,#REF!*I$3,IF($C103=$D$4,#REF!*I$4,IF($C103=$D$5,#REF!*I$5,0))))</f>
        <v>0</v>
      </c>
      <c r="J103" s="179">
        <f>IF($C103=$D$2,#REF!*J$2,IF($C103=$D$3,#REF!*J$3,IF($C103=$D$4,#REF!*J$4,IF($C103=$D$5,#REF!*J$5,0))))</f>
        <v>0</v>
      </c>
      <c r="K103" s="179">
        <f>IF($C103=$D$2,#REF!*K$2,IF($C103=$D$3,#REF!*K$3,IF($C103=$D$4,#REF!*K$4,IF($C103=$D$5,#REF!*K$5,0))))</f>
        <v>0</v>
      </c>
      <c r="L103" s="179">
        <f>IF($C103=$D$2,#REF!*L$2,IF($C103=$D$3,#REF!*L$3,IF($C103=$D$4,#REF!*L$4,IF($C103=$D$5,#REF!*L$5,0))))</f>
        <v>0</v>
      </c>
      <c r="M103" s="179">
        <f>IF($C103=$D$2,#REF!*M$2,IF($C103=$D$3,#REF!*M$3,IF($C103=$D$4,#REF!*M$4,IF($C103=$D$5,#REF!*M$5,0))))</f>
        <v>0</v>
      </c>
      <c r="N103" s="179">
        <f>IF($C103=$D$2,#REF!*N$2,IF($C103=$D$3,#REF!*N$3,IF($C103=$D$4,#REF!*N$4,IF($C103=$D$5,#REF!*N$5,0))))</f>
        <v>0</v>
      </c>
      <c r="O103" s="179">
        <f>IF($C103=$D$2,#REF!*O$2,IF($C103=$D$3,#REF!*O$3,IF($C103=$D$4,#REF!*O$4,IF($C103=$D$5,#REF!*O$5,0))))</f>
        <v>0</v>
      </c>
      <c r="P103" s="179">
        <f>IF($C103=$D$2,#REF!*P$2,IF($C103=$D$3,#REF!*P$3,IF($C103=$D$4,#REF!*P$4,IF($C103=$D$5,#REF!*P$5,0))))</f>
        <v>0</v>
      </c>
      <c r="Q103" s="179">
        <f>IF($C103=$D$2,#REF!*Q$2,IF($C103=$D$3,#REF!*Q$3,IF($C103=$D$4,#REF!*Q$4,IF($C103=$D$5,#REF!*Q$5,0))))</f>
        <v>0</v>
      </c>
      <c r="R103" s="179">
        <f>IF($C103=$D$2,#REF!*R$2,IF($C103=$D$3,#REF!*R$3,IF($C103=$D$4,#REF!*R$4,IF($C103=$D$5,#REF!*R$5,0))))</f>
        <v>0</v>
      </c>
      <c r="S103" s="179">
        <f>IF($C103=$D$2,#REF!*S$2,IF($C103=$D$3,#REF!*S$3,IF($C103=$D$4,#REF!*S$4,IF($C103=$D$5,#REF!*S$5,0))))</f>
        <v>0</v>
      </c>
      <c r="T103" s="179">
        <f>IF($C103=$D$2,#REF!*T$2,IF($C103=$D$3,#REF!*T$3,IF($C103=$D$4,#REF!*T$4,IF($C103=$D$5,#REF!*T$5,0))))</f>
        <v>0</v>
      </c>
      <c r="U103" s="179">
        <f>IF($C103=$D$2,#REF!*U$2,IF($C103=$D$3,#REF!*U$3,IF($C103=$D$4,#REF!*U$4,IF($C103=$D$5,#REF!*U$5,0))))</f>
        <v>0</v>
      </c>
      <c r="V103" s="179">
        <f>IF($C103=$D$2,#REF!*V$2,IF($C103=$D$3,#REF!*V$3,IF($C103=$D$4,#REF!*V$4,IF($C103=$D$5,#REF!*V$5,0))))</f>
        <v>0</v>
      </c>
      <c r="W103" s="179">
        <f>IF($C103=$D$2,#REF!*W$2,IF($C103=$D$3,#REF!*W$3,IF($C103=$D$4,#REF!*W$4,IF($C103=$D$5,#REF!*W$5,0))))</f>
        <v>0</v>
      </c>
      <c r="X103" s="179">
        <f>IF($C103=$D$2,#REF!*X$2,IF($C103=$D$3,#REF!*X$3,IF($C103=$D$4,#REF!*X$4,IF($C103=$D$5,#REF!*X$5,0))))</f>
        <v>0</v>
      </c>
      <c r="Y103" s="179">
        <f>IF($C103=$D$2,#REF!*Y$2,IF($C103=$D$3,#REF!*Y$3,IF($C103=$D$4,#REF!*Y$4,IF($C103=$D$5,#REF!*Y$5,0))))</f>
        <v>0</v>
      </c>
      <c r="Z103" s="179">
        <f>IF($C103=$D$2,#REF!*Z$2,IF($C103=$D$3,#REF!*Z$3,IF($C103=$D$4,#REF!*Z$4,IF($C103=$D$5,#REF!*Z$5,0))))</f>
        <v>0</v>
      </c>
      <c r="AA103" s="179">
        <f>IF($C103=$D$2,#REF!*AA$2,IF($C103=$D$3,#REF!*AA$3,IF($C103=$D$4,#REF!*AA$4,IF($C103=$D$5,#REF!*AA$5,0))))</f>
        <v>0</v>
      </c>
      <c r="AB103" s="179">
        <f>IF($C103=$D$2,#REF!*AB$2,IF($C103=$D$3,#REF!*AB$3,IF($C103=$D$4,#REF!*AB$4,IF($C103=$D$5,#REF!*AB$5,0))))</f>
        <v>0</v>
      </c>
      <c r="AC103" s="179">
        <f>IF($C103=$D$2,#REF!*AC$2,IF($C103=$D$3,#REF!*AC$3,IF($C103=$D$4,#REF!*AC$4,IF($C103=$D$5,#REF!*AC$5,0))))</f>
        <v>0</v>
      </c>
      <c r="AD103" s="179">
        <f>IF($C103=$D$2,#REF!*AD$2,IF($C103=$D$3,#REF!*AD$3,IF($C103=$D$4,#REF!*AD$4,IF($C103=$D$5,#REF!*AD$5,0))))</f>
        <v>0</v>
      </c>
      <c r="AE103" s="179">
        <f>IF($C103=$D$2,#REF!*AE$2,IF($C103=$D$3,#REF!*AE$3,IF($C103=$D$4,#REF!*AE$4,IF($C103=$D$5,#REF!*AE$5,0))))</f>
        <v>0</v>
      </c>
      <c r="AF103" s="179">
        <f>IF($C103=$D$2,#REF!*AF$2,IF($C103=$D$3,#REF!*AF$3,IF($C103=$D$4,#REF!*AF$4,IF($C103=$D$5,#REF!*AF$5,0))))</f>
        <v>0</v>
      </c>
      <c r="AG103" s="179">
        <f>IF($C103=$D$2,#REF!*AG$2,IF($C103=$D$3,#REF!*AG$3,IF($C103=$D$4,#REF!*AG$4,IF($C103=$D$5,#REF!*AG$5,0))))</f>
        <v>0</v>
      </c>
      <c r="AH103" s="179">
        <f>IF($C103=$D$2,#REF!*AH$2,IF($C103=$D$3,#REF!*AH$3,IF($C103=$D$4,#REF!*AH$4,IF($C103=$D$5,#REF!*AH$5,0))))</f>
        <v>0</v>
      </c>
      <c r="AI103" s="179">
        <f>IF($C103=$D$2,#REF!*AI$2,IF($C103=$D$3,#REF!*AI$3,IF($C103=$D$4,#REF!*AI$4,IF($C103=$D$5,#REF!*AI$5,0))))</f>
        <v>0</v>
      </c>
      <c r="AJ103" s="179">
        <f>IF($C103=$D$2,#REF!*AJ$2,IF($C103=$D$3,#REF!*AJ$3,IF($C103=$D$4,#REF!*AJ$4,IF($C103=$D$5,#REF!*AJ$5,0))))</f>
        <v>0</v>
      </c>
      <c r="AK103" s="179">
        <f>IF($C103=$D$2,#REF!*AK$2,IF($C103=$D$3,#REF!*AK$3,IF($C103=$D$4,#REF!*AK$4,IF($C103=$D$5,#REF!*AK$5,0))))</f>
        <v>0</v>
      </c>
      <c r="AL103" s="179">
        <f>IF($C103=$D$2,#REF!*AL$2,IF($C103=$D$3,#REF!*AL$3,IF($C103=$D$4,#REF!*AL$4,IF($C103=$D$5,#REF!*AL$5,0))))</f>
        <v>0</v>
      </c>
      <c r="AM103" s="179">
        <f>IF($C103=$D$2,#REF!*AM$2,IF($C103=$D$3,#REF!*AM$3,IF($C103=$D$4,#REF!*AM$4,IF($C103=$D$5,#REF!*AM$5,0))))</f>
        <v>0</v>
      </c>
    </row>
    <row r="104" spans="1:39">
      <c r="A104" s="141"/>
      <c r="B104" s="165"/>
      <c r="C104" s="165"/>
      <c r="D104" s="178">
        <f t="shared" si="0"/>
        <v>0</v>
      </c>
      <c r="E104" s="179">
        <f>IF($C104=$D$2,#REF!*E$2,IF($C104=$D$3,#REF!*E$3,IF($C104=$D$4,#REF!*E$4,IF($C104=$D$5,#REF!*E$5,0))))</f>
        <v>0</v>
      </c>
      <c r="F104" s="179">
        <f>IF($C104=$D$2,#REF!*F$2,IF($C104=$D$3,#REF!*F$3,IF($C104=$D$4,#REF!*F$4,IF($C104=$D$5,#REF!*F$5,0))))</f>
        <v>0</v>
      </c>
      <c r="G104" s="179">
        <f>IF($C104=$D$2,#REF!*G$2,IF($C104=$D$3,#REF!*G$3,IF($C104=$D$4,#REF!*G$4,IF($C104=$D$5,#REF!*G$5,0))))</f>
        <v>0</v>
      </c>
      <c r="H104" s="179">
        <f>IF($C104=$D$2,#REF!*H$2,IF($C104=$D$3,#REF!*H$3,IF($C104=$D$4,#REF!*H$4,IF($C104=$D$5,#REF!*H$5,0))))</f>
        <v>0</v>
      </c>
      <c r="I104" s="179">
        <f>IF($C104=$D$2,#REF!*I$2,IF($C104=$D$3,#REF!*I$3,IF($C104=$D$4,#REF!*I$4,IF($C104=$D$5,#REF!*I$5,0))))</f>
        <v>0</v>
      </c>
      <c r="J104" s="179">
        <f>IF($C104=$D$2,#REF!*J$2,IF($C104=$D$3,#REF!*J$3,IF($C104=$D$4,#REF!*J$4,IF($C104=$D$5,#REF!*J$5,0))))</f>
        <v>0</v>
      </c>
      <c r="K104" s="179">
        <f>IF($C104=$D$2,#REF!*K$2,IF($C104=$D$3,#REF!*K$3,IF($C104=$D$4,#REF!*K$4,IF($C104=$D$5,#REF!*K$5,0))))</f>
        <v>0</v>
      </c>
      <c r="L104" s="179">
        <f>IF($C104=$D$2,#REF!*L$2,IF($C104=$D$3,#REF!*L$3,IF($C104=$D$4,#REF!*L$4,IF($C104=$D$5,#REF!*L$5,0))))</f>
        <v>0</v>
      </c>
      <c r="M104" s="179">
        <f>IF($C104=$D$2,#REF!*M$2,IF($C104=$D$3,#REF!*M$3,IF($C104=$D$4,#REF!*M$4,IF($C104=$D$5,#REF!*M$5,0))))</f>
        <v>0</v>
      </c>
      <c r="N104" s="179">
        <f>IF($C104=$D$2,#REF!*N$2,IF($C104=$D$3,#REF!*N$3,IF($C104=$D$4,#REF!*N$4,IF($C104=$D$5,#REF!*N$5,0))))</f>
        <v>0</v>
      </c>
      <c r="O104" s="179">
        <f>IF($C104=$D$2,#REF!*O$2,IF($C104=$D$3,#REF!*O$3,IF($C104=$D$4,#REF!*O$4,IF($C104=$D$5,#REF!*O$5,0))))</f>
        <v>0</v>
      </c>
      <c r="P104" s="179">
        <f>IF($C104=$D$2,#REF!*P$2,IF($C104=$D$3,#REF!*P$3,IF($C104=$D$4,#REF!*P$4,IF($C104=$D$5,#REF!*P$5,0))))</f>
        <v>0</v>
      </c>
      <c r="Q104" s="179">
        <f>IF($C104=$D$2,#REF!*Q$2,IF($C104=$D$3,#REF!*Q$3,IF($C104=$D$4,#REF!*Q$4,IF($C104=$D$5,#REF!*Q$5,0))))</f>
        <v>0</v>
      </c>
      <c r="R104" s="179">
        <f>IF($C104=$D$2,#REF!*R$2,IF($C104=$D$3,#REF!*R$3,IF($C104=$D$4,#REF!*R$4,IF($C104=$D$5,#REF!*R$5,0))))</f>
        <v>0</v>
      </c>
      <c r="S104" s="179">
        <f>IF($C104=$D$2,#REF!*S$2,IF($C104=$D$3,#REF!*S$3,IF($C104=$D$4,#REF!*S$4,IF($C104=$D$5,#REF!*S$5,0))))</f>
        <v>0</v>
      </c>
      <c r="T104" s="179">
        <f>IF($C104=$D$2,#REF!*T$2,IF($C104=$D$3,#REF!*T$3,IF($C104=$D$4,#REF!*T$4,IF($C104=$D$5,#REF!*T$5,0))))</f>
        <v>0</v>
      </c>
      <c r="U104" s="179">
        <f>IF($C104=$D$2,#REF!*U$2,IF($C104=$D$3,#REF!*U$3,IF($C104=$D$4,#REF!*U$4,IF($C104=$D$5,#REF!*U$5,0))))</f>
        <v>0</v>
      </c>
      <c r="V104" s="179">
        <f>IF($C104=$D$2,#REF!*V$2,IF($C104=$D$3,#REF!*V$3,IF($C104=$D$4,#REF!*V$4,IF($C104=$D$5,#REF!*V$5,0))))</f>
        <v>0</v>
      </c>
      <c r="W104" s="179">
        <f>IF($C104=$D$2,#REF!*W$2,IF($C104=$D$3,#REF!*W$3,IF($C104=$D$4,#REF!*W$4,IF($C104=$D$5,#REF!*W$5,0))))</f>
        <v>0</v>
      </c>
      <c r="X104" s="179">
        <f>IF($C104=$D$2,#REF!*X$2,IF($C104=$D$3,#REF!*X$3,IF($C104=$D$4,#REF!*X$4,IF($C104=$D$5,#REF!*X$5,0))))</f>
        <v>0</v>
      </c>
      <c r="Y104" s="179">
        <f>IF($C104=$D$2,#REF!*Y$2,IF($C104=$D$3,#REF!*Y$3,IF($C104=$D$4,#REF!*Y$4,IF($C104=$D$5,#REF!*Y$5,0))))</f>
        <v>0</v>
      </c>
      <c r="Z104" s="179">
        <f>IF($C104=$D$2,#REF!*Z$2,IF($C104=$D$3,#REF!*Z$3,IF($C104=$D$4,#REF!*Z$4,IF($C104=$D$5,#REF!*Z$5,0))))</f>
        <v>0</v>
      </c>
      <c r="AA104" s="179">
        <f>IF($C104=$D$2,#REF!*AA$2,IF($C104=$D$3,#REF!*AA$3,IF($C104=$D$4,#REF!*AA$4,IF($C104=$D$5,#REF!*AA$5,0))))</f>
        <v>0</v>
      </c>
      <c r="AB104" s="179">
        <f>IF($C104=$D$2,#REF!*AB$2,IF($C104=$D$3,#REF!*AB$3,IF($C104=$D$4,#REF!*AB$4,IF($C104=$D$5,#REF!*AB$5,0))))</f>
        <v>0</v>
      </c>
      <c r="AC104" s="179">
        <f>IF($C104=$D$2,#REF!*AC$2,IF($C104=$D$3,#REF!*AC$3,IF($C104=$D$4,#REF!*AC$4,IF($C104=$D$5,#REF!*AC$5,0))))</f>
        <v>0</v>
      </c>
      <c r="AD104" s="179">
        <f>IF($C104=$D$2,#REF!*AD$2,IF($C104=$D$3,#REF!*AD$3,IF($C104=$D$4,#REF!*AD$4,IF($C104=$D$5,#REF!*AD$5,0))))</f>
        <v>0</v>
      </c>
      <c r="AE104" s="179">
        <f>IF($C104=$D$2,#REF!*AE$2,IF($C104=$D$3,#REF!*AE$3,IF($C104=$D$4,#REF!*AE$4,IF($C104=$D$5,#REF!*AE$5,0))))</f>
        <v>0</v>
      </c>
      <c r="AF104" s="179">
        <f>IF($C104=$D$2,#REF!*AF$2,IF($C104=$D$3,#REF!*AF$3,IF($C104=$D$4,#REF!*AF$4,IF($C104=$D$5,#REF!*AF$5,0))))</f>
        <v>0</v>
      </c>
      <c r="AG104" s="179">
        <f>IF($C104=$D$2,#REF!*AG$2,IF($C104=$D$3,#REF!*AG$3,IF($C104=$D$4,#REF!*AG$4,IF($C104=$D$5,#REF!*AG$5,0))))</f>
        <v>0</v>
      </c>
      <c r="AH104" s="179">
        <f>IF($C104=$D$2,#REF!*AH$2,IF($C104=$D$3,#REF!*AH$3,IF($C104=$D$4,#REF!*AH$4,IF($C104=$D$5,#REF!*AH$5,0))))</f>
        <v>0</v>
      </c>
      <c r="AI104" s="179">
        <f>IF($C104=$D$2,#REF!*AI$2,IF($C104=$D$3,#REF!*AI$3,IF($C104=$D$4,#REF!*AI$4,IF($C104=$D$5,#REF!*AI$5,0))))</f>
        <v>0</v>
      </c>
      <c r="AJ104" s="179">
        <f>IF($C104=$D$2,#REF!*AJ$2,IF($C104=$D$3,#REF!*AJ$3,IF($C104=$D$4,#REF!*AJ$4,IF($C104=$D$5,#REF!*AJ$5,0))))</f>
        <v>0</v>
      </c>
      <c r="AK104" s="179">
        <f>IF($C104=$D$2,#REF!*AK$2,IF($C104=$D$3,#REF!*AK$3,IF($C104=$D$4,#REF!*AK$4,IF($C104=$D$5,#REF!*AK$5,0))))</f>
        <v>0</v>
      </c>
      <c r="AL104" s="179">
        <f>IF($C104=$D$2,#REF!*AL$2,IF($C104=$D$3,#REF!*AL$3,IF($C104=$D$4,#REF!*AL$4,IF($C104=$D$5,#REF!*AL$5,0))))</f>
        <v>0</v>
      </c>
      <c r="AM104" s="179">
        <f>IF($C104=$D$2,#REF!*AM$2,IF($C104=$D$3,#REF!*AM$3,IF($C104=$D$4,#REF!*AM$4,IF($C104=$D$5,#REF!*AM$5,0))))</f>
        <v>0</v>
      </c>
    </row>
    <row r="105" spans="1:39">
      <c r="A105" s="141"/>
      <c r="B105" s="165"/>
      <c r="C105" s="165"/>
      <c r="D105" s="178">
        <f t="shared" si="0"/>
        <v>0</v>
      </c>
      <c r="E105" s="179">
        <f>IF($C105=$D$2,#REF!*E$2,IF($C105=$D$3,#REF!*E$3,IF($C105=$D$4,#REF!*E$4,IF($C105=$D$5,#REF!*E$5,0))))</f>
        <v>0</v>
      </c>
      <c r="F105" s="179">
        <f>IF($C105=$D$2,#REF!*F$2,IF($C105=$D$3,#REF!*F$3,IF($C105=$D$4,#REF!*F$4,IF($C105=$D$5,#REF!*F$5,0))))</f>
        <v>0</v>
      </c>
      <c r="G105" s="179">
        <f>IF($C105=$D$2,#REF!*G$2,IF($C105=$D$3,#REF!*G$3,IF($C105=$D$4,#REF!*G$4,IF($C105=$D$5,#REF!*G$5,0))))</f>
        <v>0</v>
      </c>
      <c r="H105" s="179">
        <f>IF($C105=$D$2,#REF!*H$2,IF($C105=$D$3,#REF!*H$3,IF($C105=$D$4,#REF!*H$4,IF($C105=$D$5,#REF!*H$5,0))))</f>
        <v>0</v>
      </c>
      <c r="I105" s="179">
        <f>IF($C105=$D$2,#REF!*I$2,IF($C105=$D$3,#REF!*I$3,IF($C105=$D$4,#REF!*I$4,IF($C105=$D$5,#REF!*I$5,0))))</f>
        <v>0</v>
      </c>
      <c r="J105" s="179">
        <f>IF($C105=$D$2,#REF!*J$2,IF($C105=$D$3,#REF!*J$3,IF($C105=$D$4,#REF!*J$4,IF($C105=$D$5,#REF!*J$5,0))))</f>
        <v>0</v>
      </c>
      <c r="K105" s="179">
        <f>IF($C105=$D$2,#REF!*K$2,IF($C105=$D$3,#REF!*K$3,IF($C105=$D$4,#REF!*K$4,IF($C105=$D$5,#REF!*K$5,0))))</f>
        <v>0</v>
      </c>
      <c r="L105" s="179">
        <f>IF($C105=$D$2,#REF!*L$2,IF($C105=$D$3,#REF!*L$3,IF($C105=$D$4,#REF!*L$4,IF($C105=$D$5,#REF!*L$5,0))))</f>
        <v>0</v>
      </c>
      <c r="M105" s="179">
        <f>IF($C105=$D$2,#REF!*M$2,IF($C105=$D$3,#REF!*M$3,IF($C105=$D$4,#REF!*M$4,IF($C105=$D$5,#REF!*M$5,0))))</f>
        <v>0</v>
      </c>
      <c r="N105" s="179">
        <f>IF($C105=$D$2,#REF!*N$2,IF($C105=$D$3,#REF!*N$3,IF($C105=$D$4,#REF!*N$4,IF($C105=$D$5,#REF!*N$5,0))))</f>
        <v>0</v>
      </c>
      <c r="O105" s="179">
        <f>IF($C105=$D$2,#REF!*O$2,IF($C105=$D$3,#REF!*O$3,IF($C105=$D$4,#REF!*O$4,IF($C105=$D$5,#REF!*O$5,0))))</f>
        <v>0</v>
      </c>
      <c r="P105" s="179">
        <f>IF($C105=$D$2,#REF!*P$2,IF($C105=$D$3,#REF!*P$3,IF($C105=$D$4,#REF!*P$4,IF($C105=$D$5,#REF!*P$5,0))))</f>
        <v>0</v>
      </c>
      <c r="Q105" s="179">
        <f>IF($C105=$D$2,#REF!*Q$2,IF($C105=$D$3,#REF!*Q$3,IF($C105=$D$4,#REF!*Q$4,IF($C105=$D$5,#REF!*Q$5,0))))</f>
        <v>0</v>
      </c>
      <c r="R105" s="179">
        <f>IF($C105=$D$2,#REF!*R$2,IF($C105=$D$3,#REF!*R$3,IF($C105=$D$4,#REF!*R$4,IF($C105=$D$5,#REF!*R$5,0))))</f>
        <v>0</v>
      </c>
      <c r="S105" s="179">
        <f>IF($C105=$D$2,#REF!*S$2,IF($C105=$D$3,#REF!*S$3,IF($C105=$D$4,#REF!*S$4,IF($C105=$D$5,#REF!*S$5,0))))</f>
        <v>0</v>
      </c>
      <c r="T105" s="179">
        <f>IF($C105=$D$2,#REF!*T$2,IF($C105=$D$3,#REF!*T$3,IF($C105=$D$4,#REF!*T$4,IF($C105=$D$5,#REF!*T$5,0))))</f>
        <v>0</v>
      </c>
      <c r="U105" s="179">
        <f>IF($C105=$D$2,#REF!*U$2,IF($C105=$D$3,#REF!*U$3,IF($C105=$D$4,#REF!*U$4,IF($C105=$D$5,#REF!*U$5,0))))</f>
        <v>0</v>
      </c>
      <c r="V105" s="179">
        <f>IF($C105=$D$2,#REF!*V$2,IF($C105=$D$3,#REF!*V$3,IF($C105=$D$4,#REF!*V$4,IF($C105=$D$5,#REF!*V$5,0))))</f>
        <v>0</v>
      </c>
      <c r="W105" s="179">
        <f>IF($C105=$D$2,#REF!*W$2,IF($C105=$D$3,#REF!*W$3,IF($C105=$D$4,#REF!*W$4,IF($C105=$D$5,#REF!*W$5,0))))</f>
        <v>0</v>
      </c>
      <c r="X105" s="179">
        <f>IF($C105=$D$2,#REF!*X$2,IF($C105=$D$3,#REF!*X$3,IF($C105=$D$4,#REF!*X$4,IF($C105=$D$5,#REF!*X$5,0))))</f>
        <v>0</v>
      </c>
      <c r="Y105" s="179">
        <f>IF($C105=$D$2,#REF!*Y$2,IF($C105=$D$3,#REF!*Y$3,IF($C105=$D$4,#REF!*Y$4,IF($C105=$D$5,#REF!*Y$5,0))))</f>
        <v>0</v>
      </c>
      <c r="Z105" s="179">
        <f>IF($C105=$D$2,#REF!*Z$2,IF($C105=$D$3,#REF!*Z$3,IF($C105=$D$4,#REF!*Z$4,IF($C105=$D$5,#REF!*Z$5,0))))</f>
        <v>0</v>
      </c>
      <c r="AA105" s="179">
        <f>IF($C105=$D$2,#REF!*AA$2,IF($C105=$D$3,#REF!*AA$3,IF($C105=$D$4,#REF!*AA$4,IF($C105=$D$5,#REF!*AA$5,0))))</f>
        <v>0</v>
      </c>
      <c r="AB105" s="179">
        <f>IF($C105=$D$2,#REF!*AB$2,IF($C105=$D$3,#REF!*AB$3,IF($C105=$D$4,#REF!*AB$4,IF($C105=$D$5,#REF!*AB$5,0))))</f>
        <v>0</v>
      </c>
      <c r="AC105" s="179">
        <f>IF($C105=$D$2,#REF!*AC$2,IF($C105=$D$3,#REF!*AC$3,IF($C105=$D$4,#REF!*AC$4,IF($C105=$D$5,#REF!*AC$5,0))))</f>
        <v>0</v>
      </c>
      <c r="AD105" s="179">
        <f>IF($C105=$D$2,#REF!*AD$2,IF($C105=$D$3,#REF!*AD$3,IF($C105=$D$4,#REF!*AD$4,IF($C105=$D$5,#REF!*AD$5,0))))</f>
        <v>0</v>
      </c>
      <c r="AE105" s="179">
        <f>IF($C105=$D$2,#REF!*AE$2,IF($C105=$D$3,#REF!*AE$3,IF($C105=$D$4,#REF!*AE$4,IF($C105=$D$5,#REF!*AE$5,0))))</f>
        <v>0</v>
      </c>
      <c r="AF105" s="179">
        <f>IF($C105=$D$2,#REF!*AF$2,IF($C105=$D$3,#REF!*AF$3,IF($C105=$D$4,#REF!*AF$4,IF($C105=$D$5,#REF!*AF$5,0))))</f>
        <v>0</v>
      </c>
      <c r="AG105" s="179">
        <f>IF($C105=$D$2,#REF!*AG$2,IF($C105=$D$3,#REF!*AG$3,IF($C105=$D$4,#REF!*AG$4,IF($C105=$D$5,#REF!*AG$5,0))))</f>
        <v>0</v>
      </c>
      <c r="AH105" s="179">
        <f>IF($C105=$D$2,#REF!*AH$2,IF($C105=$D$3,#REF!*AH$3,IF($C105=$D$4,#REF!*AH$4,IF($C105=$D$5,#REF!*AH$5,0))))</f>
        <v>0</v>
      </c>
      <c r="AI105" s="179">
        <f>IF($C105=$D$2,#REF!*AI$2,IF($C105=$D$3,#REF!*AI$3,IF($C105=$D$4,#REF!*AI$4,IF($C105=$D$5,#REF!*AI$5,0))))</f>
        <v>0</v>
      </c>
      <c r="AJ105" s="179">
        <f>IF($C105=$D$2,#REF!*AJ$2,IF($C105=$D$3,#REF!*AJ$3,IF($C105=$D$4,#REF!*AJ$4,IF($C105=$D$5,#REF!*AJ$5,0))))</f>
        <v>0</v>
      </c>
      <c r="AK105" s="179">
        <f>IF($C105=$D$2,#REF!*AK$2,IF($C105=$D$3,#REF!*AK$3,IF($C105=$D$4,#REF!*AK$4,IF($C105=$D$5,#REF!*AK$5,0))))</f>
        <v>0</v>
      </c>
      <c r="AL105" s="179">
        <f>IF($C105=$D$2,#REF!*AL$2,IF($C105=$D$3,#REF!*AL$3,IF($C105=$D$4,#REF!*AL$4,IF($C105=$D$5,#REF!*AL$5,0))))</f>
        <v>0</v>
      </c>
      <c r="AM105" s="179">
        <f>IF($C105=$D$2,#REF!*AM$2,IF($C105=$D$3,#REF!*AM$3,IF($C105=$D$4,#REF!*AM$4,IF($C105=$D$5,#REF!*AM$5,0))))</f>
        <v>0</v>
      </c>
    </row>
    <row r="106" spans="1:39">
      <c r="A106" s="141"/>
      <c r="B106" s="165"/>
      <c r="C106" s="165"/>
      <c r="D106" s="178">
        <f t="shared" si="0"/>
        <v>0</v>
      </c>
      <c r="E106" s="179">
        <f>IF($C106=$D$2,#REF!*E$2,IF($C106=$D$3,#REF!*E$3,IF($C106=$D$4,#REF!*E$4,IF($C106=$D$5,#REF!*E$5,0))))</f>
        <v>0</v>
      </c>
      <c r="F106" s="179">
        <f>IF($C106=$D$2,#REF!*F$2,IF($C106=$D$3,#REF!*F$3,IF($C106=$D$4,#REF!*F$4,IF($C106=$D$5,#REF!*F$5,0))))</f>
        <v>0</v>
      </c>
      <c r="G106" s="179">
        <f>IF($C106=$D$2,#REF!*G$2,IF($C106=$D$3,#REF!*G$3,IF($C106=$D$4,#REF!*G$4,IF($C106=$D$5,#REF!*G$5,0))))</f>
        <v>0</v>
      </c>
      <c r="H106" s="179">
        <f>IF($C106=$D$2,#REF!*H$2,IF($C106=$D$3,#REF!*H$3,IF($C106=$D$4,#REF!*H$4,IF($C106=$D$5,#REF!*H$5,0))))</f>
        <v>0</v>
      </c>
      <c r="I106" s="179">
        <f>IF($C106=$D$2,#REF!*I$2,IF($C106=$D$3,#REF!*I$3,IF($C106=$D$4,#REF!*I$4,IF($C106=$D$5,#REF!*I$5,0))))</f>
        <v>0</v>
      </c>
      <c r="J106" s="179">
        <f>IF($C106=$D$2,#REF!*J$2,IF($C106=$D$3,#REF!*J$3,IF($C106=$D$4,#REF!*J$4,IF($C106=$D$5,#REF!*J$5,0))))</f>
        <v>0</v>
      </c>
      <c r="K106" s="179">
        <f>IF($C106=$D$2,#REF!*K$2,IF($C106=$D$3,#REF!*K$3,IF($C106=$D$4,#REF!*K$4,IF($C106=$D$5,#REF!*K$5,0))))</f>
        <v>0</v>
      </c>
      <c r="L106" s="179">
        <f>IF($C106=$D$2,#REF!*L$2,IF($C106=$D$3,#REF!*L$3,IF($C106=$D$4,#REF!*L$4,IF($C106=$D$5,#REF!*L$5,0))))</f>
        <v>0</v>
      </c>
      <c r="M106" s="179">
        <f>IF($C106=$D$2,#REF!*M$2,IF($C106=$D$3,#REF!*M$3,IF($C106=$D$4,#REF!*M$4,IF($C106=$D$5,#REF!*M$5,0))))</f>
        <v>0</v>
      </c>
      <c r="N106" s="179">
        <f>IF($C106=$D$2,#REF!*N$2,IF($C106=$D$3,#REF!*N$3,IF($C106=$D$4,#REF!*N$4,IF($C106=$D$5,#REF!*N$5,0))))</f>
        <v>0</v>
      </c>
      <c r="O106" s="179">
        <f>IF($C106=$D$2,#REF!*O$2,IF($C106=$D$3,#REF!*O$3,IF($C106=$D$4,#REF!*O$4,IF($C106=$D$5,#REF!*O$5,0))))</f>
        <v>0</v>
      </c>
      <c r="P106" s="179">
        <f>IF($C106=$D$2,#REF!*P$2,IF($C106=$D$3,#REF!*P$3,IF($C106=$D$4,#REF!*P$4,IF($C106=$D$5,#REF!*P$5,0))))</f>
        <v>0</v>
      </c>
      <c r="Q106" s="179">
        <f>IF($C106=$D$2,#REF!*Q$2,IF($C106=$D$3,#REF!*Q$3,IF($C106=$D$4,#REF!*Q$4,IF($C106=$D$5,#REF!*Q$5,0))))</f>
        <v>0</v>
      </c>
      <c r="R106" s="179">
        <f>IF($C106=$D$2,#REF!*R$2,IF($C106=$D$3,#REF!*R$3,IF($C106=$D$4,#REF!*R$4,IF($C106=$D$5,#REF!*R$5,0))))</f>
        <v>0</v>
      </c>
      <c r="S106" s="179">
        <f>IF($C106=$D$2,#REF!*S$2,IF($C106=$D$3,#REF!*S$3,IF($C106=$D$4,#REF!*S$4,IF($C106=$D$5,#REF!*S$5,0))))</f>
        <v>0</v>
      </c>
      <c r="T106" s="179">
        <f>IF($C106=$D$2,#REF!*T$2,IF($C106=$D$3,#REF!*T$3,IF($C106=$D$4,#REF!*T$4,IF($C106=$D$5,#REF!*T$5,0))))</f>
        <v>0</v>
      </c>
      <c r="U106" s="179">
        <f>IF($C106=$D$2,#REF!*U$2,IF($C106=$D$3,#REF!*U$3,IF($C106=$D$4,#REF!*U$4,IF($C106=$D$5,#REF!*U$5,0))))</f>
        <v>0</v>
      </c>
      <c r="V106" s="179">
        <f>IF($C106=$D$2,#REF!*V$2,IF($C106=$D$3,#REF!*V$3,IF($C106=$D$4,#REF!*V$4,IF($C106=$D$5,#REF!*V$5,0))))</f>
        <v>0</v>
      </c>
      <c r="W106" s="179">
        <f>IF($C106=$D$2,#REF!*W$2,IF($C106=$D$3,#REF!*W$3,IF($C106=$D$4,#REF!*W$4,IF($C106=$D$5,#REF!*W$5,0))))</f>
        <v>0</v>
      </c>
      <c r="X106" s="179">
        <f>IF($C106=$D$2,#REF!*X$2,IF($C106=$D$3,#REF!*X$3,IF($C106=$D$4,#REF!*X$4,IF($C106=$D$5,#REF!*X$5,0))))</f>
        <v>0</v>
      </c>
      <c r="Y106" s="179">
        <f>IF($C106=$D$2,#REF!*Y$2,IF($C106=$D$3,#REF!*Y$3,IF($C106=$D$4,#REF!*Y$4,IF($C106=$D$5,#REF!*Y$5,0))))</f>
        <v>0</v>
      </c>
      <c r="Z106" s="179">
        <f>IF($C106=$D$2,#REF!*Z$2,IF($C106=$D$3,#REF!*Z$3,IF($C106=$D$4,#REF!*Z$4,IF($C106=$D$5,#REF!*Z$5,0))))</f>
        <v>0</v>
      </c>
      <c r="AA106" s="179">
        <f>IF($C106=$D$2,#REF!*AA$2,IF($C106=$D$3,#REF!*AA$3,IF($C106=$D$4,#REF!*AA$4,IF($C106=$D$5,#REF!*AA$5,0))))</f>
        <v>0</v>
      </c>
      <c r="AB106" s="179">
        <f>IF($C106=$D$2,#REF!*AB$2,IF($C106=$D$3,#REF!*AB$3,IF($C106=$D$4,#REF!*AB$4,IF($C106=$D$5,#REF!*AB$5,0))))</f>
        <v>0</v>
      </c>
      <c r="AC106" s="179">
        <f>IF($C106=$D$2,#REF!*AC$2,IF($C106=$D$3,#REF!*AC$3,IF($C106=$D$4,#REF!*AC$4,IF($C106=$D$5,#REF!*AC$5,0))))</f>
        <v>0</v>
      </c>
      <c r="AD106" s="179">
        <f>IF($C106=$D$2,#REF!*AD$2,IF($C106=$D$3,#REF!*AD$3,IF($C106=$D$4,#REF!*AD$4,IF($C106=$D$5,#REF!*AD$5,0))))</f>
        <v>0</v>
      </c>
      <c r="AE106" s="179">
        <f>IF($C106=$D$2,#REF!*AE$2,IF($C106=$D$3,#REF!*AE$3,IF($C106=$D$4,#REF!*AE$4,IF($C106=$D$5,#REF!*AE$5,0))))</f>
        <v>0</v>
      </c>
      <c r="AF106" s="179">
        <f>IF($C106=$D$2,#REF!*AF$2,IF($C106=$D$3,#REF!*AF$3,IF($C106=$D$4,#REF!*AF$4,IF($C106=$D$5,#REF!*AF$5,0))))</f>
        <v>0</v>
      </c>
      <c r="AG106" s="179">
        <f>IF($C106=$D$2,#REF!*AG$2,IF($C106=$D$3,#REF!*AG$3,IF($C106=$D$4,#REF!*AG$4,IF($C106=$D$5,#REF!*AG$5,0))))</f>
        <v>0</v>
      </c>
      <c r="AH106" s="179">
        <f>IF($C106=$D$2,#REF!*AH$2,IF($C106=$D$3,#REF!*AH$3,IF($C106=$D$4,#REF!*AH$4,IF($C106=$D$5,#REF!*AH$5,0))))</f>
        <v>0</v>
      </c>
      <c r="AI106" s="179">
        <f>IF($C106=$D$2,#REF!*AI$2,IF($C106=$D$3,#REF!*AI$3,IF($C106=$D$4,#REF!*AI$4,IF($C106=$D$5,#REF!*AI$5,0))))</f>
        <v>0</v>
      </c>
      <c r="AJ106" s="179">
        <f>IF($C106=$D$2,#REF!*AJ$2,IF($C106=$D$3,#REF!*AJ$3,IF($C106=$D$4,#REF!*AJ$4,IF($C106=$D$5,#REF!*AJ$5,0))))</f>
        <v>0</v>
      </c>
      <c r="AK106" s="179">
        <f>IF($C106=$D$2,#REF!*AK$2,IF($C106=$D$3,#REF!*AK$3,IF($C106=$D$4,#REF!*AK$4,IF($C106=$D$5,#REF!*AK$5,0))))</f>
        <v>0</v>
      </c>
      <c r="AL106" s="179">
        <f>IF($C106=$D$2,#REF!*AL$2,IF($C106=$D$3,#REF!*AL$3,IF($C106=$D$4,#REF!*AL$4,IF($C106=$D$5,#REF!*AL$5,0))))</f>
        <v>0</v>
      </c>
      <c r="AM106" s="179">
        <f>IF($C106=$D$2,#REF!*AM$2,IF($C106=$D$3,#REF!*AM$3,IF($C106=$D$4,#REF!*AM$4,IF($C106=$D$5,#REF!*AM$5,0))))</f>
        <v>0</v>
      </c>
    </row>
    <row r="107" spans="1:39">
      <c r="A107" s="141"/>
      <c r="B107" s="165"/>
      <c r="C107" s="165"/>
      <c r="D107" s="178">
        <f t="shared" si="0"/>
        <v>0</v>
      </c>
      <c r="E107" s="179">
        <f>IF($C107=$D$2,#REF!*E$2,IF($C107=$D$3,#REF!*E$3,IF($C107=$D$4,#REF!*E$4,IF($C107=$D$5,#REF!*E$5,0))))</f>
        <v>0</v>
      </c>
      <c r="F107" s="179">
        <f>IF($C107=$D$2,#REF!*F$2,IF($C107=$D$3,#REF!*F$3,IF($C107=$D$4,#REF!*F$4,IF($C107=$D$5,#REF!*F$5,0))))</f>
        <v>0</v>
      </c>
      <c r="G107" s="179">
        <f>IF($C107=$D$2,#REF!*G$2,IF($C107=$D$3,#REF!*G$3,IF($C107=$D$4,#REF!*G$4,IF($C107=$D$5,#REF!*G$5,0))))</f>
        <v>0</v>
      </c>
      <c r="H107" s="179">
        <f>IF($C107=$D$2,#REF!*H$2,IF($C107=$D$3,#REF!*H$3,IF($C107=$D$4,#REF!*H$4,IF($C107=$D$5,#REF!*H$5,0))))</f>
        <v>0</v>
      </c>
      <c r="I107" s="179">
        <f>IF($C107=$D$2,#REF!*I$2,IF($C107=$D$3,#REF!*I$3,IF($C107=$D$4,#REF!*I$4,IF($C107=$D$5,#REF!*I$5,0))))</f>
        <v>0</v>
      </c>
      <c r="J107" s="179">
        <f>IF($C107=$D$2,#REF!*J$2,IF($C107=$D$3,#REF!*J$3,IF($C107=$D$4,#REF!*J$4,IF($C107=$D$5,#REF!*J$5,0))))</f>
        <v>0</v>
      </c>
      <c r="K107" s="179">
        <f>IF($C107=$D$2,#REF!*K$2,IF($C107=$D$3,#REF!*K$3,IF($C107=$D$4,#REF!*K$4,IF($C107=$D$5,#REF!*K$5,0))))</f>
        <v>0</v>
      </c>
      <c r="L107" s="179">
        <f>IF($C107=$D$2,#REF!*L$2,IF($C107=$D$3,#REF!*L$3,IF($C107=$D$4,#REF!*L$4,IF($C107=$D$5,#REF!*L$5,0))))</f>
        <v>0</v>
      </c>
      <c r="M107" s="179">
        <f>IF($C107=$D$2,#REF!*M$2,IF($C107=$D$3,#REF!*M$3,IF($C107=$D$4,#REF!*M$4,IF($C107=$D$5,#REF!*M$5,0))))</f>
        <v>0</v>
      </c>
      <c r="N107" s="179">
        <f>IF($C107=$D$2,#REF!*N$2,IF($C107=$D$3,#REF!*N$3,IF($C107=$D$4,#REF!*N$4,IF($C107=$D$5,#REF!*N$5,0))))</f>
        <v>0</v>
      </c>
      <c r="O107" s="179">
        <f>IF($C107=$D$2,#REF!*O$2,IF($C107=$D$3,#REF!*O$3,IF($C107=$D$4,#REF!*O$4,IF($C107=$D$5,#REF!*O$5,0))))</f>
        <v>0</v>
      </c>
      <c r="P107" s="179">
        <f>IF($C107=$D$2,#REF!*P$2,IF($C107=$D$3,#REF!*P$3,IF($C107=$D$4,#REF!*P$4,IF($C107=$D$5,#REF!*P$5,0))))</f>
        <v>0</v>
      </c>
      <c r="Q107" s="179">
        <f>IF($C107=$D$2,#REF!*Q$2,IF($C107=$D$3,#REF!*Q$3,IF($C107=$D$4,#REF!*Q$4,IF($C107=$D$5,#REF!*Q$5,0))))</f>
        <v>0</v>
      </c>
      <c r="R107" s="179">
        <f>IF($C107=$D$2,#REF!*R$2,IF($C107=$D$3,#REF!*R$3,IF($C107=$D$4,#REF!*R$4,IF($C107=$D$5,#REF!*R$5,0))))</f>
        <v>0</v>
      </c>
      <c r="S107" s="179">
        <f>IF($C107=$D$2,#REF!*S$2,IF($C107=$D$3,#REF!*S$3,IF($C107=$D$4,#REF!*S$4,IF($C107=$D$5,#REF!*S$5,0))))</f>
        <v>0</v>
      </c>
      <c r="T107" s="179">
        <f>IF($C107=$D$2,#REF!*T$2,IF($C107=$D$3,#REF!*T$3,IF($C107=$D$4,#REF!*T$4,IF($C107=$D$5,#REF!*T$5,0))))</f>
        <v>0</v>
      </c>
      <c r="U107" s="179">
        <f>IF($C107=$D$2,#REF!*U$2,IF($C107=$D$3,#REF!*U$3,IF($C107=$D$4,#REF!*U$4,IF($C107=$D$5,#REF!*U$5,0))))</f>
        <v>0</v>
      </c>
      <c r="V107" s="179">
        <f>IF($C107=$D$2,#REF!*V$2,IF($C107=$D$3,#REF!*V$3,IF($C107=$D$4,#REF!*V$4,IF($C107=$D$5,#REF!*V$5,0))))</f>
        <v>0</v>
      </c>
      <c r="W107" s="179">
        <f>IF($C107=$D$2,#REF!*W$2,IF($C107=$D$3,#REF!*W$3,IF($C107=$D$4,#REF!*W$4,IF($C107=$D$5,#REF!*W$5,0))))</f>
        <v>0</v>
      </c>
      <c r="X107" s="179">
        <f>IF($C107=$D$2,#REF!*X$2,IF($C107=$D$3,#REF!*X$3,IF($C107=$D$4,#REF!*X$4,IF($C107=$D$5,#REF!*X$5,0))))</f>
        <v>0</v>
      </c>
      <c r="Y107" s="179">
        <f>IF($C107=$D$2,#REF!*Y$2,IF($C107=$D$3,#REF!*Y$3,IF($C107=$D$4,#REF!*Y$4,IF($C107=$D$5,#REF!*Y$5,0))))</f>
        <v>0</v>
      </c>
      <c r="Z107" s="179">
        <f>IF($C107=$D$2,#REF!*Z$2,IF($C107=$D$3,#REF!*Z$3,IF($C107=$D$4,#REF!*Z$4,IF($C107=$D$5,#REF!*Z$5,0))))</f>
        <v>0</v>
      </c>
      <c r="AA107" s="179">
        <f>IF($C107=$D$2,#REF!*AA$2,IF($C107=$D$3,#REF!*AA$3,IF($C107=$D$4,#REF!*AA$4,IF($C107=$D$5,#REF!*AA$5,0))))</f>
        <v>0</v>
      </c>
      <c r="AB107" s="179">
        <f>IF($C107=$D$2,#REF!*AB$2,IF($C107=$D$3,#REF!*AB$3,IF($C107=$D$4,#REF!*AB$4,IF($C107=$D$5,#REF!*AB$5,0))))</f>
        <v>0</v>
      </c>
      <c r="AC107" s="179">
        <f>IF($C107=$D$2,#REF!*AC$2,IF($C107=$D$3,#REF!*AC$3,IF($C107=$D$4,#REF!*AC$4,IF($C107=$D$5,#REF!*AC$5,0))))</f>
        <v>0</v>
      </c>
      <c r="AD107" s="179">
        <f>IF($C107=$D$2,#REF!*AD$2,IF($C107=$D$3,#REF!*AD$3,IF($C107=$D$4,#REF!*AD$4,IF($C107=$D$5,#REF!*AD$5,0))))</f>
        <v>0</v>
      </c>
      <c r="AE107" s="179">
        <f>IF($C107=$D$2,#REF!*AE$2,IF($C107=$D$3,#REF!*AE$3,IF($C107=$D$4,#REF!*AE$4,IF($C107=$D$5,#REF!*AE$5,0))))</f>
        <v>0</v>
      </c>
      <c r="AF107" s="179">
        <f>IF($C107=$D$2,#REF!*AF$2,IF($C107=$D$3,#REF!*AF$3,IF($C107=$D$4,#REF!*AF$4,IF($C107=$D$5,#REF!*AF$5,0))))</f>
        <v>0</v>
      </c>
      <c r="AG107" s="179">
        <f>IF($C107=$D$2,#REF!*AG$2,IF($C107=$D$3,#REF!*AG$3,IF($C107=$D$4,#REF!*AG$4,IF($C107=$D$5,#REF!*AG$5,0))))</f>
        <v>0</v>
      </c>
      <c r="AH107" s="179">
        <f>IF($C107=$D$2,#REF!*AH$2,IF($C107=$D$3,#REF!*AH$3,IF($C107=$D$4,#REF!*AH$4,IF($C107=$D$5,#REF!*AH$5,0))))</f>
        <v>0</v>
      </c>
      <c r="AI107" s="179">
        <f>IF($C107=$D$2,#REF!*AI$2,IF($C107=$D$3,#REF!*AI$3,IF($C107=$D$4,#REF!*AI$4,IF($C107=$D$5,#REF!*AI$5,0))))</f>
        <v>0</v>
      </c>
      <c r="AJ107" s="179">
        <f>IF($C107=$D$2,#REF!*AJ$2,IF($C107=$D$3,#REF!*AJ$3,IF($C107=$D$4,#REF!*AJ$4,IF($C107=$D$5,#REF!*AJ$5,0))))</f>
        <v>0</v>
      </c>
      <c r="AK107" s="179">
        <f>IF($C107=$D$2,#REF!*AK$2,IF($C107=$D$3,#REF!*AK$3,IF($C107=$D$4,#REF!*AK$4,IF($C107=$D$5,#REF!*AK$5,0))))</f>
        <v>0</v>
      </c>
      <c r="AL107" s="179">
        <f>IF($C107=$D$2,#REF!*AL$2,IF($C107=$D$3,#REF!*AL$3,IF($C107=$D$4,#REF!*AL$4,IF($C107=$D$5,#REF!*AL$5,0))))</f>
        <v>0</v>
      </c>
      <c r="AM107" s="179">
        <f>IF($C107=$D$2,#REF!*AM$2,IF($C107=$D$3,#REF!*AM$3,IF($C107=$D$4,#REF!*AM$4,IF($C107=$D$5,#REF!*AM$5,0))))</f>
        <v>0</v>
      </c>
    </row>
    <row r="108" spans="1:39">
      <c r="A108" s="141"/>
      <c r="B108" s="165"/>
      <c r="C108" s="165"/>
      <c r="D108" s="178">
        <f t="shared" si="0"/>
        <v>0</v>
      </c>
      <c r="E108" s="179">
        <f>IF($C108=$D$2,#REF!*E$2,IF($C108=$D$3,#REF!*E$3,IF($C108=$D$4,#REF!*E$4,IF($C108=$D$5,#REF!*E$5,0))))</f>
        <v>0</v>
      </c>
      <c r="F108" s="179">
        <f>IF($C108=$D$2,#REF!*F$2,IF($C108=$D$3,#REF!*F$3,IF($C108=$D$4,#REF!*F$4,IF($C108=$D$5,#REF!*F$5,0))))</f>
        <v>0</v>
      </c>
      <c r="G108" s="179">
        <f>IF($C108=$D$2,#REF!*G$2,IF($C108=$D$3,#REF!*G$3,IF($C108=$D$4,#REF!*G$4,IF($C108=$D$5,#REF!*G$5,0))))</f>
        <v>0</v>
      </c>
      <c r="H108" s="179">
        <f>IF($C108=$D$2,#REF!*H$2,IF($C108=$D$3,#REF!*H$3,IF($C108=$D$4,#REF!*H$4,IF($C108=$D$5,#REF!*H$5,0))))</f>
        <v>0</v>
      </c>
      <c r="I108" s="179">
        <f>IF($C108=$D$2,#REF!*I$2,IF($C108=$D$3,#REF!*I$3,IF($C108=$D$4,#REF!*I$4,IF($C108=$D$5,#REF!*I$5,0))))</f>
        <v>0</v>
      </c>
      <c r="J108" s="179">
        <f>IF($C108=$D$2,#REF!*J$2,IF($C108=$D$3,#REF!*J$3,IF($C108=$D$4,#REF!*J$4,IF($C108=$D$5,#REF!*J$5,0))))</f>
        <v>0</v>
      </c>
      <c r="K108" s="179">
        <f>IF($C108=$D$2,#REF!*K$2,IF($C108=$D$3,#REF!*K$3,IF($C108=$D$4,#REF!*K$4,IF($C108=$D$5,#REF!*K$5,0))))</f>
        <v>0</v>
      </c>
      <c r="L108" s="179">
        <f>IF($C108=$D$2,#REF!*L$2,IF($C108=$D$3,#REF!*L$3,IF($C108=$D$4,#REF!*L$4,IF($C108=$D$5,#REF!*L$5,0))))</f>
        <v>0</v>
      </c>
      <c r="M108" s="179">
        <f>IF($C108=$D$2,#REF!*M$2,IF($C108=$D$3,#REF!*M$3,IF($C108=$D$4,#REF!*M$4,IF($C108=$D$5,#REF!*M$5,0))))</f>
        <v>0</v>
      </c>
      <c r="N108" s="179">
        <f>IF($C108=$D$2,#REF!*N$2,IF($C108=$D$3,#REF!*N$3,IF($C108=$D$4,#REF!*N$4,IF($C108=$D$5,#REF!*N$5,0))))</f>
        <v>0</v>
      </c>
      <c r="O108" s="179">
        <f>IF($C108=$D$2,#REF!*O$2,IF($C108=$D$3,#REF!*O$3,IF($C108=$D$4,#REF!*O$4,IF($C108=$D$5,#REF!*O$5,0))))</f>
        <v>0</v>
      </c>
      <c r="P108" s="179">
        <f>IF($C108=$D$2,#REF!*P$2,IF($C108=$D$3,#REF!*P$3,IF($C108=$D$4,#REF!*P$4,IF($C108=$D$5,#REF!*P$5,0))))</f>
        <v>0</v>
      </c>
      <c r="Q108" s="179">
        <f>IF($C108=$D$2,#REF!*Q$2,IF($C108=$D$3,#REF!*Q$3,IF($C108=$D$4,#REF!*Q$4,IF($C108=$D$5,#REF!*Q$5,0))))</f>
        <v>0</v>
      </c>
      <c r="R108" s="179">
        <f>IF($C108=$D$2,#REF!*R$2,IF($C108=$D$3,#REF!*R$3,IF($C108=$D$4,#REF!*R$4,IF($C108=$D$5,#REF!*R$5,0))))</f>
        <v>0</v>
      </c>
      <c r="S108" s="179">
        <f>IF($C108=$D$2,#REF!*S$2,IF($C108=$D$3,#REF!*S$3,IF($C108=$D$4,#REF!*S$4,IF($C108=$D$5,#REF!*S$5,0))))</f>
        <v>0</v>
      </c>
      <c r="T108" s="179">
        <f>IF($C108=$D$2,#REF!*T$2,IF($C108=$D$3,#REF!*T$3,IF($C108=$D$4,#REF!*T$4,IF($C108=$D$5,#REF!*T$5,0))))</f>
        <v>0</v>
      </c>
      <c r="U108" s="179">
        <f>IF($C108=$D$2,#REF!*U$2,IF($C108=$D$3,#REF!*U$3,IF($C108=$D$4,#REF!*U$4,IF($C108=$D$5,#REF!*U$5,0))))</f>
        <v>0</v>
      </c>
      <c r="V108" s="179">
        <f>IF($C108=$D$2,#REF!*V$2,IF($C108=$D$3,#REF!*V$3,IF($C108=$D$4,#REF!*V$4,IF($C108=$D$5,#REF!*V$5,0))))</f>
        <v>0</v>
      </c>
      <c r="W108" s="179">
        <f>IF($C108=$D$2,#REF!*W$2,IF($C108=$D$3,#REF!*W$3,IF($C108=$D$4,#REF!*W$4,IF($C108=$D$5,#REF!*W$5,0))))</f>
        <v>0</v>
      </c>
      <c r="X108" s="179">
        <f>IF($C108=$D$2,#REF!*X$2,IF($C108=$D$3,#REF!*X$3,IF($C108=$D$4,#REF!*X$4,IF($C108=$D$5,#REF!*X$5,0))))</f>
        <v>0</v>
      </c>
      <c r="Y108" s="179">
        <f>IF($C108=$D$2,#REF!*Y$2,IF($C108=$D$3,#REF!*Y$3,IF($C108=$D$4,#REF!*Y$4,IF($C108=$D$5,#REF!*Y$5,0))))</f>
        <v>0</v>
      </c>
      <c r="Z108" s="179">
        <f>IF($C108=$D$2,#REF!*Z$2,IF($C108=$D$3,#REF!*Z$3,IF($C108=$D$4,#REF!*Z$4,IF($C108=$D$5,#REF!*Z$5,0))))</f>
        <v>0</v>
      </c>
      <c r="AA108" s="179">
        <f>IF($C108=$D$2,#REF!*AA$2,IF($C108=$D$3,#REF!*AA$3,IF($C108=$D$4,#REF!*AA$4,IF($C108=$D$5,#REF!*AA$5,0))))</f>
        <v>0</v>
      </c>
      <c r="AB108" s="179">
        <f>IF($C108=$D$2,#REF!*AB$2,IF($C108=$D$3,#REF!*AB$3,IF($C108=$D$4,#REF!*AB$4,IF($C108=$D$5,#REF!*AB$5,0))))</f>
        <v>0</v>
      </c>
      <c r="AC108" s="179">
        <f>IF($C108=$D$2,#REF!*AC$2,IF($C108=$D$3,#REF!*AC$3,IF($C108=$D$4,#REF!*AC$4,IF($C108=$D$5,#REF!*AC$5,0))))</f>
        <v>0</v>
      </c>
      <c r="AD108" s="179">
        <f>IF($C108=$D$2,#REF!*AD$2,IF($C108=$D$3,#REF!*AD$3,IF($C108=$D$4,#REF!*AD$4,IF($C108=$D$5,#REF!*AD$5,0))))</f>
        <v>0</v>
      </c>
      <c r="AE108" s="179">
        <f>IF($C108=$D$2,#REF!*AE$2,IF($C108=$D$3,#REF!*AE$3,IF($C108=$D$4,#REF!*AE$4,IF($C108=$D$5,#REF!*AE$5,0))))</f>
        <v>0</v>
      </c>
      <c r="AF108" s="179">
        <f>IF($C108=$D$2,#REF!*AF$2,IF($C108=$D$3,#REF!*AF$3,IF($C108=$D$4,#REF!*AF$4,IF($C108=$D$5,#REF!*AF$5,0))))</f>
        <v>0</v>
      </c>
      <c r="AG108" s="179">
        <f>IF($C108=$D$2,#REF!*AG$2,IF($C108=$D$3,#REF!*AG$3,IF($C108=$D$4,#REF!*AG$4,IF($C108=$D$5,#REF!*AG$5,0))))</f>
        <v>0</v>
      </c>
      <c r="AH108" s="179">
        <f>IF($C108=$D$2,#REF!*AH$2,IF($C108=$D$3,#REF!*AH$3,IF($C108=$D$4,#REF!*AH$4,IF($C108=$D$5,#REF!*AH$5,0))))</f>
        <v>0</v>
      </c>
      <c r="AI108" s="179">
        <f>IF($C108=$D$2,#REF!*AI$2,IF($C108=$D$3,#REF!*AI$3,IF($C108=$D$4,#REF!*AI$4,IF($C108=$D$5,#REF!*AI$5,0))))</f>
        <v>0</v>
      </c>
      <c r="AJ108" s="179">
        <f>IF($C108=$D$2,#REF!*AJ$2,IF($C108=$D$3,#REF!*AJ$3,IF($C108=$D$4,#REF!*AJ$4,IF($C108=$D$5,#REF!*AJ$5,0))))</f>
        <v>0</v>
      </c>
      <c r="AK108" s="179">
        <f>IF($C108=$D$2,#REF!*AK$2,IF($C108=$D$3,#REF!*AK$3,IF($C108=$D$4,#REF!*AK$4,IF($C108=$D$5,#REF!*AK$5,0))))</f>
        <v>0</v>
      </c>
      <c r="AL108" s="179">
        <f>IF($C108=$D$2,#REF!*AL$2,IF($C108=$D$3,#REF!*AL$3,IF($C108=$D$4,#REF!*AL$4,IF($C108=$D$5,#REF!*AL$5,0))))</f>
        <v>0</v>
      </c>
      <c r="AM108" s="179">
        <f>IF($C108=$D$2,#REF!*AM$2,IF($C108=$D$3,#REF!*AM$3,IF($C108=$D$4,#REF!*AM$4,IF($C108=$D$5,#REF!*AM$5,0))))</f>
        <v>0</v>
      </c>
    </row>
    <row r="109" spans="1:39">
      <c r="A109" s="141"/>
      <c r="B109" s="165"/>
      <c r="C109" s="165"/>
      <c r="D109" s="178">
        <f t="shared" si="0"/>
        <v>0</v>
      </c>
      <c r="E109" s="179">
        <f>IF($C109=$D$2,#REF!*E$2,IF($C109=$D$3,#REF!*E$3,IF($C109=$D$4,#REF!*E$4,IF($C109=$D$5,#REF!*E$5,0))))</f>
        <v>0</v>
      </c>
      <c r="F109" s="179">
        <f>IF($C109=$D$2,#REF!*F$2,IF($C109=$D$3,#REF!*F$3,IF($C109=$D$4,#REF!*F$4,IF($C109=$D$5,#REF!*F$5,0))))</f>
        <v>0</v>
      </c>
      <c r="G109" s="179">
        <f>IF($C109=$D$2,#REF!*G$2,IF($C109=$D$3,#REF!*G$3,IF($C109=$D$4,#REF!*G$4,IF($C109=$D$5,#REF!*G$5,0))))</f>
        <v>0</v>
      </c>
      <c r="H109" s="179">
        <f>IF($C109=$D$2,#REF!*H$2,IF($C109=$D$3,#REF!*H$3,IF($C109=$D$4,#REF!*H$4,IF($C109=$D$5,#REF!*H$5,0))))</f>
        <v>0</v>
      </c>
      <c r="I109" s="179">
        <f>IF($C109=$D$2,#REF!*I$2,IF($C109=$D$3,#REF!*I$3,IF($C109=$D$4,#REF!*I$4,IF($C109=$D$5,#REF!*I$5,0))))</f>
        <v>0</v>
      </c>
      <c r="J109" s="179">
        <f>IF($C109=$D$2,#REF!*J$2,IF($C109=$D$3,#REF!*J$3,IF($C109=$D$4,#REF!*J$4,IF($C109=$D$5,#REF!*J$5,0))))</f>
        <v>0</v>
      </c>
      <c r="K109" s="179">
        <f>IF($C109=$D$2,#REF!*K$2,IF($C109=$D$3,#REF!*K$3,IF($C109=$D$4,#REF!*K$4,IF($C109=$D$5,#REF!*K$5,0))))</f>
        <v>0</v>
      </c>
      <c r="L109" s="179">
        <f>IF($C109=$D$2,#REF!*L$2,IF($C109=$D$3,#REF!*L$3,IF($C109=$D$4,#REF!*L$4,IF($C109=$D$5,#REF!*L$5,0))))</f>
        <v>0</v>
      </c>
      <c r="M109" s="179">
        <f>IF($C109=$D$2,#REF!*M$2,IF($C109=$D$3,#REF!*M$3,IF($C109=$D$4,#REF!*M$4,IF($C109=$D$5,#REF!*M$5,0))))</f>
        <v>0</v>
      </c>
      <c r="N109" s="179">
        <f>IF($C109=$D$2,#REF!*N$2,IF($C109=$D$3,#REF!*N$3,IF($C109=$D$4,#REF!*N$4,IF($C109=$D$5,#REF!*N$5,0))))</f>
        <v>0</v>
      </c>
      <c r="O109" s="179">
        <f>IF($C109=$D$2,#REF!*O$2,IF($C109=$D$3,#REF!*O$3,IF($C109=$D$4,#REF!*O$4,IF($C109=$D$5,#REF!*O$5,0))))</f>
        <v>0</v>
      </c>
      <c r="P109" s="179">
        <f>IF($C109=$D$2,#REF!*P$2,IF($C109=$D$3,#REF!*P$3,IF($C109=$D$4,#REF!*P$4,IF($C109=$D$5,#REF!*P$5,0))))</f>
        <v>0</v>
      </c>
      <c r="Q109" s="179">
        <f>IF($C109=$D$2,#REF!*Q$2,IF($C109=$D$3,#REF!*Q$3,IF($C109=$D$4,#REF!*Q$4,IF($C109=$D$5,#REF!*Q$5,0))))</f>
        <v>0</v>
      </c>
      <c r="R109" s="179">
        <f>IF($C109=$D$2,#REF!*R$2,IF($C109=$D$3,#REF!*R$3,IF($C109=$D$4,#REF!*R$4,IF($C109=$D$5,#REF!*R$5,0))))</f>
        <v>0</v>
      </c>
      <c r="S109" s="179">
        <f>IF($C109=$D$2,#REF!*S$2,IF($C109=$D$3,#REF!*S$3,IF($C109=$D$4,#REF!*S$4,IF($C109=$D$5,#REF!*S$5,0))))</f>
        <v>0</v>
      </c>
      <c r="T109" s="179">
        <f>IF($C109=$D$2,#REF!*T$2,IF($C109=$D$3,#REF!*T$3,IF($C109=$D$4,#REF!*T$4,IF($C109=$D$5,#REF!*T$5,0))))</f>
        <v>0</v>
      </c>
      <c r="U109" s="179">
        <f>IF($C109=$D$2,#REF!*U$2,IF($C109=$D$3,#REF!*U$3,IF($C109=$D$4,#REF!*U$4,IF($C109=$D$5,#REF!*U$5,0))))</f>
        <v>0</v>
      </c>
      <c r="V109" s="179">
        <f>IF($C109=$D$2,#REF!*V$2,IF($C109=$D$3,#REF!*V$3,IF($C109=$D$4,#REF!*V$4,IF($C109=$D$5,#REF!*V$5,0))))</f>
        <v>0</v>
      </c>
      <c r="W109" s="179">
        <f>IF($C109=$D$2,#REF!*W$2,IF($C109=$D$3,#REF!*W$3,IF($C109=$D$4,#REF!*W$4,IF($C109=$D$5,#REF!*W$5,0))))</f>
        <v>0</v>
      </c>
      <c r="X109" s="179">
        <f>IF($C109=$D$2,#REF!*X$2,IF($C109=$D$3,#REF!*X$3,IF($C109=$D$4,#REF!*X$4,IF($C109=$D$5,#REF!*X$5,0))))</f>
        <v>0</v>
      </c>
      <c r="Y109" s="179">
        <f>IF($C109=$D$2,#REF!*Y$2,IF($C109=$D$3,#REF!*Y$3,IF($C109=$D$4,#REF!*Y$4,IF($C109=$D$5,#REF!*Y$5,0))))</f>
        <v>0</v>
      </c>
      <c r="Z109" s="179">
        <f>IF($C109=$D$2,#REF!*Z$2,IF($C109=$D$3,#REF!*Z$3,IF($C109=$D$4,#REF!*Z$4,IF($C109=$D$5,#REF!*Z$5,0))))</f>
        <v>0</v>
      </c>
      <c r="AA109" s="179">
        <f>IF($C109=$D$2,#REF!*AA$2,IF($C109=$D$3,#REF!*AA$3,IF($C109=$D$4,#REF!*AA$4,IF($C109=$D$5,#REF!*AA$5,0))))</f>
        <v>0</v>
      </c>
      <c r="AB109" s="179">
        <f>IF($C109=$D$2,#REF!*AB$2,IF($C109=$D$3,#REF!*AB$3,IF($C109=$D$4,#REF!*AB$4,IF($C109=$D$5,#REF!*AB$5,0))))</f>
        <v>0</v>
      </c>
      <c r="AC109" s="179">
        <f>IF($C109=$D$2,#REF!*AC$2,IF($C109=$D$3,#REF!*AC$3,IF($C109=$D$4,#REF!*AC$4,IF($C109=$D$5,#REF!*AC$5,0))))</f>
        <v>0</v>
      </c>
      <c r="AD109" s="179">
        <f>IF($C109=$D$2,#REF!*AD$2,IF($C109=$D$3,#REF!*AD$3,IF($C109=$D$4,#REF!*AD$4,IF($C109=$D$5,#REF!*AD$5,0))))</f>
        <v>0</v>
      </c>
      <c r="AE109" s="179">
        <f>IF($C109=$D$2,#REF!*AE$2,IF($C109=$D$3,#REF!*AE$3,IF($C109=$D$4,#REF!*AE$4,IF($C109=$D$5,#REF!*AE$5,0))))</f>
        <v>0</v>
      </c>
      <c r="AF109" s="179">
        <f>IF($C109=$D$2,#REF!*AF$2,IF($C109=$D$3,#REF!*AF$3,IF($C109=$D$4,#REF!*AF$4,IF($C109=$D$5,#REF!*AF$5,0))))</f>
        <v>0</v>
      </c>
      <c r="AG109" s="179">
        <f>IF($C109=$D$2,#REF!*AG$2,IF($C109=$D$3,#REF!*AG$3,IF($C109=$D$4,#REF!*AG$4,IF($C109=$D$5,#REF!*AG$5,0))))</f>
        <v>0</v>
      </c>
      <c r="AH109" s="179">
        <f>IF($C109=$D$2,#REF!*AH$2,IF($C109=$D$3,#REF!*AH$3,IF($C109=$D$4,#REF!*AH$4,IF($C109=$D$5,#REF!*AH$5,0))))</f>
        <v>0</v>
      </c>
      <c r="AI109" s="179">
        <f>IF($C109=$D$2,#REF!*AI$2,IF($C109=$D$3,#REF!*AI$3,IF($C109=$D$4,#REF!*AI$4,IF($C109=$D$5,#REF!*AI$5,0))))</f>
        <v>0</v>
      </c>
      <c r="AJ109" s="179">
        <f>IF($C109=$D$2,#REF!*AJ$2,IF($C109=$D$3,#REF!*AJ$3,IF($C109=$D$4,#REF!*AJ$4,IF($C109=$D$5,#REF!*AJ$5,0))))</f>
        <v>0</v>
      </c>
      <c r="AK109" s="179">
        <f>IF($C109=$D$2,#REF!*AK$2,IF($C109=$D$3,#REF!*AK$3,IF($C109=$D$4,#REF!*AK$4,IF($C109=$D$5,#REF!*AK$5,0))))</f>
        <v>0</v>
      </c>
      <c r="AL109" s="179">
        <f>IF($C109=$D$2,#REF!*AL$2,IF($C109=$D$3,#REF!*AL$3,IF($C109=$D$4,#REF!*AL$4,IF($C109=$D$5,#REF!*AL$5,0))))</f>
        <v>0</v>
      </c>
      <c r="AM109" s="179">
        <f>IF($C109=$D$2,#REF!*AM$2,IF($C109=$D$3,#REF!*AM$3,IF($C109=$D$4,#REF!*AM$4,IF($C109=$D$5,#REF!*AM$5,0))))</f>
        <v>0</v>
      </c>
    </row>
    <row r="110" spans="1:39">
      <c r="A110" s="141"/>
      <c r="B110" s="165"/>
      <c r="C110" s="165"/>
      <c r="D110" s="178">
        <f t="shared" si="0"/>
        <v>0</v>
      </c>
      <c r="E110" s="179">
        <f>IF($C110=$D$2,#REF!*E$2,IF($C110=$D$3,#REF!*E$3,IF($C110=$D$4,#REF!*E$4,IF($C110=$D$5,#REF!*E$5,0))))</f>
        <v>0</v>
      </c>
      <c r="F110" s="179">
        <f>IF($C110=$D$2,#REF!*F$2,IF($C110=$D$3,#REF!*F$3,IF($C110=$D$4,#REF!*F$4,IF($C110=$D$5,#REF!*F$5,0))))</f>
        <v>0</v>
      </c>
      <c r="G110" s="179">
        <f>IF($C110=$D$2,#REF!*G$2,IF($C110=$D$3,#REF!*G$3,IF($C110=$D$4,#REF!*G$4,IF($C110=$D$5,#REF!*G$5,0))))</f>
        <v>0</v>
      </c>
      <c r="H110" s="179">
        <f>IF($C110=$D$2,#REF!*H$2,IF($C110=$D$3,#REF!*H$3,IF($C110=$D$4,#REF!*H$4,IF($C110=$D$5,#REF!*H$5,0))))</f>
        <v>0</v>
      </c>
      <c r="I110" s="179">
        <f>IF($C110=$D$2,#REF!*I$2,IF($C110=$D$3,#REF!*I$3,IF($C110=$D$4,#REF!*I$4,IF($C110=$D$5,#REF!*I$5,0))))</f>
        <v>0</v>
      </c>
      <c r="J110" s="179">
        <f>IF($C110=$D$2,#REF!*J$2,IF($C110=$D$3,#REF!*J$3,IF($C110=$D$4,#REF!*J$4,IF($C110=$D$5,#REF!*J$5,0))))</f>
        <v>0</v>
      </c>
      <c r="K110" s="179">
        <f>IF($C110=$D$2,#REF!*K$2,IF($C110=$D$3,#REF!*K$3,IF($C110=$D$4,#REF!*K$4,IF($C110=$D$5,#REF!*K$5,0))))</f>
        <v>0</v>
      </c>
      <c r="L110" s="179">
        <f>IF($C110=$D$2,#REF!*L$2,IF($C110=$D$3,#REF!*L$3,IF($C110=$D$4,#REF!*L$4,IF($C110=$D$5,#REF!*L$5,0))))</f>
        <v>0</v>
      </c>
      <c r="M110" s="179">
        <f>IF($C110=$D$2,#REF!*M$2,IF($C110=$D$3,#REF!*M$3,IF($C110=$D$4,#REF!*M$4,IF($C110=$D$5,#REF!*M$5,0))))</f>
        <v>0</v>
      </c>
      <c r="N110" s="179">
        <f>IF($C110=$D$2,#REF!*N$2,IF($C110=$D$3,#REF!*N$3,IF($C110=$D$4,#REF!*N$4,IF($C110=$D$5,#REF!*N$5,0))))</f>
        <v>0</v>
      </c>
      <c r="O110" s="179">
        <f>IF($C110=$D$2,#REF!*O$2,IF($C110=$D$3,#REF!*O$3,IF($C110=$D$4,#REF!*O$4,IF($C110=$D$5,#REF!*O$5,0))))</f>
        <v>0</v>
      </c>
      <c r="P110" s="179">
        <f>IF($C110=$D$2,#REF!*P$2,IF($C110=$D$3,#REF!*P$3,IF($C110=$D$4,#REF!*P$4,IF($C110=$D$5,#REF!*P$5,0))))</f>
        <v>0</v>
      </c>
      <c r="Q110" s="179">
        <f>IF($C110=$D$2,#REF!*Q$2,IF($C110=$D$3,#REF!*Q$3,IF($C110=$D$4,#REF!*Q$4,IF($C110=$D$5,#REF!*Q$5,0))))</f>
        <v>0</v>
      </c>
      <c r="R110" s="179">
        <f>IF($C110=$D$2,#REF!*R$2,IF($C110=$D$3,#REF!*R$3,IF($C110=$D$4,#REF!*R$4,IF($C110=$D$5,#REF!*R$5,0))))</f>
        <v>0</v>
      </c>
      <c r="S110" s="179">
        <f>IF($C110=$D$2,#REF!*S$2,IF($C110=$D$3,#REF!*S$3,IF($C110=$D$4,#REF!*S$4,IF($C110=$D$5,#REF!*S$5,0))))</f>
        <v>0</v>
      </c>
      <c r="T110" s="179">
        <f>IF($C110=$D$2,#REF!*T$2,IF($C110=$D$3,#REF!*T$3,IF($C110=$D$4,#REF!*T$4,IF($C110=$D$5,#REF!*T$5,0))))</f>
        <v>0</v>
      </c>
      <c r="U110" s="179">
        <f>IF($C110=$D$2,#REF!*U$2,IF($C110=$D$3,#REF!*U$3,IF($C110=$D$4,#REF!*U$4,IF($C110=$D$5,#REF!*U$5,0))))</f>
        <v>0</v>
      </c>
      <c r="V110" s="179">
        <f>IF($C110=$D$2,#REF!*V$2,IF($C110=$D$3,#REF!*V$3,IF($C110=$D$4,#REF!*V$4,IF($C110=$D$5,#REF!*V$5,0))))</f>
        <v>0</v>
      </c>
      <c r="W110" s="179">
        <f>IF($C110=$D$2,#REF!*W$2,IF($C110=$D$3,#REF!*W$3,IF($C110=$D$4,#REF!*W$4,IF($C110=$D$5,#REF!*W$5,0))))</f>
        <v>0</v>
      </c>
      <c r="X110" s="179">
        <f>IF($C110=$D$2,#REF!*X$2,IF($C110=$D$3,#REF!*X$3,IF($C110=$D$4,#REF!*X$4,IF($C110=$D$5,#REF!*X$5,0))))</f>
        <v>0</v>
      </c>
      <c r="Y110" s="179">
        <f>IF($C110=$D$2,#REF!*Y$2,IF($C110=$D$3,#REF!*Y$3,IF($C110=$D$4,#REF!*Y$4,IF($C110=$D$5,#REF!*Y$5,0))))</f>
        <v>0</v>
      </c>
      <c r="Z110" s="179">
        <f>IF($C110=$D$2,#REF!*Z$2,IF($C110=$D$3,#REF!*Z$3,IF($C110=$D$4,#REF!*Z$4,IF($C110=$D$5,#REF!*Z$5,0))))</f>
        <v>0</v>
      </c>
      <c r="AA110" s="179">
        <f>IF($C110=$D$2,#REF!*AA$2,IF($C110=$D$3,#REF!*AA$3,IF($C110=$D$4,#REF!*AA$4,IF($C110=$D$5,#REF!*AA$5,0))))</f>
        <v>0</v>
      </c>
      <c r="AB110" s="179">
        <f>IF($C110=$D$2,#REF!*AB$2,IF($C110=$D$3,#REF!*AB$3,IF($C110=$D$4,#REF!*AB$4,IF($C110=$D$5,#REF!*AB$5,0))))</f>
        <v>0</v>
      </c>
      <c r="AC110" s="179">
        <f>IF($C110=$D$2,#REF!*AC$2,IF($C110=$D$3,#REF!*AC$3,IF($C110=$D$4,#REF!*AC$4,IF($C110=$D$5,#REF!*AC$5,0))))</f>
        <v>0</v>
      </c>
      <c r="AD110" s="179">
        <f>IF($C110=$D$2,#REF!*AD$2,IF($C110=$D$3,#REF!*AD$3,IF($C110=$D$4,#REF!*AD$4,IF($C110=$D$5,#REF!*AD$5,0))))</f>
        <v>0</v>
      </c>
      <c r="AE110" s="179">
        <f>IF($C110=$D$2,#REF!*AE$2,IF($C110=$D$3,#REF!*AE$3,IF($C110=$D$4,#REF!*AE$4,IF($C110=$D$5,#REF!*AE$5,0))))</f>
        <v>0</v>
      </c>
      <c r="AF110" s="179">
        <f>IF($C110=$D$2,#REF!*AF$2,IF($C110=$D$3,#REF!*AF$3,IF($C110=$D$4,#REF!*AF$4,IF($C110=$D$5,#REF!*AF$5,0))))</f>
        <v>0</v>
      </c>
      <c r="AG110" s="179">
        <f>IF($C110=$D$2,#REF!*AG$2,IF($C110=$D$3,#REF!*AG$3,IF($C110=$D$4,#REF!*AG$4,IF($C110=$D$5,#REF!*AG$5,0))))</f>
        <v>0</v>
      </c>
      <c r="AH110" s="179">
        <f>IF($C110=$D$2,#REF!*AH$2,IF($C110=$D$3,#REF!*AH$3,IF($C110=$D$4,#REF!*AH$4,IF($C110=$D$5,#REF!*AH$5,0))))</f>
        <v>0</v>
      </c>
      <c r="AI110" s="179">
        <f>IF($C110=$D$2,#REF!*AI$2,IF($C110=$D$3,#REF!*AI$3,IF($C110=$D$4,#REF!*AI$4,IF($C110=$D$5,#REF!*AI$5,0))))</f>
        <v>0</v>
      </c>
      <c r="AJ110" s="179">
        <f>IF($C110=$D$2,#REF!*AJ$2,IF($C110=$D$3,#REF!*AJ$3,IF($C110=$D$4,#REF!*AJ$4,IF($C110=$D$5,#REF!*AJ$5,0))))</f>
        <v>0</v>
      </c>
      <c r="AK110" s="179">
        <f>IF($C110=$D$2,#REF!*AK$2,IF($C110=$D$3,#REF!*AK$3,IF($C110=$D$4,#REF!*AK$4,IF($C110=$D$5,#REF!*AK$5,0))))</f>
        <v>0</v>
      </c>
      <c r="AL110" s="179">
        <f>IF($C110=$D$2,#REF!*AL$2,IF($C110=$D$3,#REF!*AL$3,IF($C110=$D$4,#REF!*AL$4,IF($C110=$D$5,#REF!*AL$5,0))))</f>
        <v>0</v>
      </c>
      <c r="AM110" s="179">
        <f>IF($C110=$D$2,#REF!*AM$2,IF($C110=$D$3,#REF!*AM$3,IF($C110=$D$4,#REF!*AM$4,IF($C110=$D$5,#REF!*AM$5,0))))</f>
        <v>0</v>
      </c>
    </row>
    <row r="111" spans="1:39">
      <c r="A111" s="141"/>
      <c r="B111" s="165"/>
      <c r="C111" s="165"/>
      <c r="D111" s="178">
        <f t="shared" si="0"/>
        <v>0</v>
      </c>
      <c r="E111" s="179">
        <f>IF($C111=$D$2,#REF!*E$2,IF($C111=$D$3,#REF!*E$3,IF($C111=$D$4,#REF!*E$4,IF($C111=$D$5,#REF!*E$5,0))))</f>
        <v>0</v>
      </c>
      <c r="F111" s="179">
        <f>IF($C111=$D$2,#REF!*F$2,IF($C111=$D$3,#REF!*F$3,IF($C111=$D$4,#REF!*F$4,IF($C111=$D$5,#REF!*F$5,0))))</f>
        <v>0</v>
      </c>
      <c r="G111" s="179">
        <f>IF($C111=$D$2,#REF!*G$2,IF($C111=$D$3,#REF!*G$3,IF($C111=$D$4,#REF!*G$4,IF($C111=$D$5,#REF!*G$5,0))))</f>
        <v>0</v>
      </c>
      <c r="H111" s="179">
        <f>IF($C111=$D$2,#REF!*H$2,IF($C111=$D$3,#REF!*H$3,IF($C111=$D$4,#REF!*H$4,IF($C111=$D$5,#REF!*H$5,0))))</f>
        <v>0</v>
      </c>
      <c r="I111" s="179">
        <f>IF($C111=$D$2,#REF!*I$2,IF($C111=$D$3,#REF!*I$3,IF($C111=$D$4,#REF!*I$4,IF($C111=$D$5,#REF!*I$5,0))))</f>
        <v>0</v>
      </c>
      <c r="J111" s="179">
        <f>IF($C111=$D$2,#REF!*J$2,IF($C111=$D$3,#REF!*J$3,IF($C111=$D$4,#REF!*J$4,IF($C111=$D$5,#REF!*J$5,0))))</f>
        <v>0</v>
      </c>
      <c r="K111" s="179">
        <f>IF($C111=$D$2,#REF!*K$2,IF($C111=$D$3,#REF!*K$3,IF($C111=$D$4,#REF!*K$4,IF($C111=$D$5,#REF!*K$5,0))))</f>
        <v>0</v>
      </c>
      <c r="L111" s="179">
        <f>IF($C111=$D$2,#REF!*L$2,IF($C111=$D$3,#REF!*L$3,IF($C111=$D$4,#REF!*L$4,IF($C111=$D$5,#REF!*L$5,0))))</f>
        <v>0</v>
      </c>
      <c r="M111" s="179">
        <f>IF($C111=$D$2,#REF!*M$2,IF($C111=$D$3,#REF!*M$3,IF($C111=$D$4,#REF!*M$4,IF($C111=$D$5,#REF!*M$5,0))))</f>
        <v>0</v>
      </c>
      <c r="N111" s="179">
        <f>IF($C111=$D$2,#REF!*N$2,IF($C111=$D$3,#REF!*N$3,IF($C111=$D$4,#REF!*N$4,IF($C111=$D$5,#REF!*N$5,0))))</f>
        <v>0</v>
      </c>
      <c r="O111" s="179">
        <f>IF($C111=$D$2,#REF!*O$2,IF($C111=$D$3,#REF!*O$3,IF($C111=$D$4,#REF!*O$4,IF($C111=$D$5,#REF!*O$5,0))))</f>
        <v>0</v>
      </c>
      <c r="P111" s="179">
        <f>IF($C111=$D$2,#REF!*P$2,IF($C111=$D$3,#REF!*P$3,IF($C111=$D$4,#REF!*P$4,IF($C111=$D$5,#REF!*P$5,0))))</f>
        <v>0</v>
      </c>
      <c r="Q111" s="179">
        <f>IF($C111=$D$2,#REF!*Q$2,IF($C111=$D$3,#REF!*Q$3,IF($C111=$D$4,#REF!*Q$4,IF($C111=$D$5,#REF!*Q$5,0))))</f>
        <v>0</v>
      </c>
      <c r="R111" s="179">
        <f>IF($C111=$D$2,#REF!*R$2,IF($C111=$D$3,#REF!*R$3,IF($C111=$D$4,#REF!*R$4,IF($C111=$D$5,#REF!*R$5,0))))</f>
        <v>0</v>
      </c>
      <c r="S111" s="179">
        <f>IF($C111=$D$2,#REF!*S$2,IF($C111=$D$3,#REF!*S$3,IF($C111=$D$4,#REF!*S$4,IF($C111=$D$5,#REF!*S$5,0))))</f>
        <v>0</v>
      </c>
      <c r="T111" s="179">
        <f>IF($C111=$D$2,#REF!*T$2,IF($C111=$D$3,#REF!*T$3,IF($C111=$D$4,#REF!*T$4,IF($C111=$D$5,#REF!*T$5,0))))</f>
        <v>0</v>
      </c>
      <c r="U111" s="179">
        <f>IF($C111=$D$2,#REF!*U$2,IF($C111=$D$3,#REF!*U$3,IF($C111=$D$4,#REF!*U$4,IF($C111=$D$5,#REF!*U$5,0))))</f>
        <v>0</v>
      </c>
      <c r="V111" s="179">
        <f>IF($C111=$D$2,#REF!*V$2,IF($C111=$D$3,#REF!*V$3,IF($C111=$D$4,#REF!*V$4,IF($C111=$D$5,#REF!*V$5,0))))</f>
        <v>0</v>
      </c>
      <c r="W111" s="179">
        <f>IF($C111=$D$2,#REF!*W$2,IF($C111=$D$3,#REF!*W$3,IF($C111=$D$4,#REF!*W$4,IF($C111=$D$5,#REF!*W$5,0))))</f>
        <v>0</v>
      </c>
      <c r="X111" s="179">
        <f>IF($C111=$D$2,#REF!*X$2,IF($C111=$D$3,#REF!*X$3,IF($C111=$D$4,#REF!*X$4,IF($C111=$D$5,#REF!*X$5,0))))</f>
        <v>0</v>
      </c>
      <c r="Y111" s="179">
        <f>IF($C111=$D$2,#REF!*Y$2,IF($C111=$D$3,#REF!*Y$3,IF($C111=$D$4,#REF!*Y$4,IF($C111=$D$5,#REF!*Y$5,0))))</f>
        <v>0</v>
      </c>
      <c r="Z111" s="179">
        <f>IF($C111=$D$2,#REF!*Z$2,IF($C111=$D$3,#REF!*Z$3,IF($C111=$D$4,#REF!*Z$4,IF($C111=$D$5,#REF!*Z$5,0))))</f>
        <v>0</v>
      </c>
      <c r="AA111" s="179">
        <f>IF($C111=$D$2,#REF!*AA$2,IF($C111=$D$3,#REF!*AA$3,IF($C111=$D$4,#REF!*AA$4,IF($C111=$D$5,#REF!*AA$5,0))))</f>
        <v>0</v>
      </c>
      <c r="AB111" s="179">
        <f>IF($C111=$D$2,#REF!*AB$2,IF($C111=$D$3,#REF!*AB$3,IF($C111=$D$4,#REF!*AB$4,IF($C111=$D$5,#REF!*AB$5,0))))</f>
        <v>0</v>
      </c>
      <c r="AC111" s="179">
        <f>IF($C111=$D$2,#REF!*AC$2,IF($C111=$D$3,#REF!*AC$3,IF($C111=$D$4,#REF!*AC$4,IF($C111=$D$5,#REF!*AC$5,0))))</f>
        <v>0</v>
      </c>
      <c r="AD111" s="179">
        <f>IF($C111=$D$2,#REF!*AD$2,IF($C111=$D$3,#REF!*AD$3,IF($C111=$D$4,#REF!*AD$4,IF($C111=$D$5,#REF!*AD$5,0))))</f>
        <v>0</v>
      </c>
      <c r="AE111" s="179">
        <f>IF($C111=$D$2,#REF!*AE$2,IF($C111=$D$3,#REF!*AE$3,IF($C111=$D$4,#REF!*AE$4,IF($C111=$D$5,#REF!*AE$5,0))))</f>
        <v>0</v>
      </c>
      <c r="AF111" s="179">
        <f>IF($C111=$D$2,#REF!*AF$2,IF($C111=$D$3,#REF!*AF$3,IF($C111=$D$4,#REF!*AF$4,IF($C111=$D$5,#REF!*AF$5,0))))</f>
        <v>0</v>
      </c>
      <c r="AG111" s="179">
        <f>IF($C111=$D$2,#REF!*AG$2,IF($C111=$D$3,#REF!*AG$3,IF($C111=$D$4,#REF!*AG$4,IF($C111=$D$5,#REF!*AG$5,0))))</f>
        <v>0</v>
      </c>
      <c r="AH111" s="179">
        <f>IF($C111=$D$2,#REF!*AH$2,IF($C111=$D$3,#REF!*AH$3,IF($C111=$D$4,#REF!*AH$4,IF($C111=$D$5,#REF!*AH$5,0))))</f>
        <v>0</v>
      </c>
      <c r="AI111" s="179">
        <f>IF($C111=$D$2,#REF!*AI$2,IF($C111=$D$3,#REF!*AI$3,IF($C111=$D$4,#REF!*AI$4,IF($C111=$D$5,#REF!*AI$5,0))))</f>
        <v>0</v>
      </c>
      <c r="AJ111" s="179">
        <f>IF($C111=$D$2,#REF!*AJ$2,IF($C111=$D$3,#REF!*AJ$3,IF($C111=$D$4,#REF!*AJ$4,IF($C111=$D$5,#REF!*AJ$5,0))))</f>
        <v>0</v>
      </c>
      <c r="AK111" s="179">
        <f>IF($C111=$D$2,#REF!*AK$2,IF($C111=$D$3,#REF!*AK$3,IF($C111=$D$4,#REF!*AK$4,IF($C111=$D$5,#REF!*AK$5,0))))</f>
        <v>0</v>
      </c>
      <c r="AL111" s="179">
        <f>IF($C111=$D$2,#REF!*AL$2,IF($C111=$D$3,#REF!*AL$3,IF($C111=$D$4,#REF!*AL$4,IF($C111=$D$5,#REF!*AL$5,0))))</f>
        <v>0</v>
      </c>
      <c r="AM111" s="179">
        <f>IF($C111=$D$2,#REF!*AM$2,IF($C111=$D$3,#REF!*AM$3,IF($C111=$D$4,#REF!*AM$4,IF($C111=$D$5,#REF!*AM$5,0))))</f>
        <v>0</v>
      </c>
    </row>
    <row r="112" spans="1:39">
      <c r="A112" s="141"/>
      <c r="B112" s="165"/>
      <c r="C112" s="165"/>
      <c r="D112" s="178">
        <f t="shared" si="0"/>
        <v>0</v>
      </c>
      <c r="E112" s="179">
        <f>IF($C112=$D$2,#REF!*E$2,IF($C112=$D$3,#REF!*E$3,IF($C112=$D$4,#REF!*E$4,IF($C112=$D$5,#REF!*E$5,0))))</f>
        <v>0</v>
      </c>
      <c r="F112" s="179">
        <f>IF($C112=$D$2,#REF!*F$2,IF($C112=$D$3,#REF!*F$3,IF($C112=$D$4,#REF!*F$4,IF($C112=$D$5,#REF!*F$5,0))))</f>
        <v>0</v>
      </c>
      <c r="G112" s="179">
        <f>IF($C112=$D$2,#REF!*G$2,IF($C112=$D$3,#REF!*G$3,IF($C112=$D$4,#REF!*G$4,IF($C112=$D$5,#REF!*G$5,0))))</f>
        <v>0</v>
      </c>
      <c r="H112" s="179">
        <f>IF($C112=$D$2,#REF!*H$2,IF($C112=$D$3,#REF!*H$3,IF($C112=$D$4,#REF!*H$4,IF($C112=$D$5,#REF!*H$5,0))))</f>
        <v>0</v>
      </c>
      <c r="I112" s="179">
        <f>IF($C112=$D$2,#REF!*I$2,IF($C112=$D$3,#REF!*I$3,IF($C112=$D$4,#REF!*I$4,IF($C112=$D$5,#REF!*I$5,0))))</f>
        <v>0</v>
      </c>
      <c r="J112" s="179">
        <f>IF($C112=$D$2,#REF!*J$2,IF($C112=$D$3,#REF!*J$3,IF($C112=$D$4,#REF!*J$4,IF($C112=$D$5,#REF!*J$5,0))))</f>
        <v>0</v>
      </c>
      <c r="K112" s="179">
        <f>IF($C112=$D$2,#REF!*K$2,IF($C112=$D$3,#REF!*K$3,IF($C112=$D$4,#REF!*K$4,IF($C112=$D$5,#REF!*K$5,0))))</f>
        <v>0</v>
      </c>
      <c r="L112" s="179">
        <f>IF($C112=$D$2,#REF!*L$2,IF($C112=$D$3,#REF!*L$3,IF($C112=$D$4,#REF!*L$4,IF($C112=$D$5,#REF!*L$5,0))))</f>
        <v>0</v>
      </c>
      <c r="M112" s="179">
        <f>IF($C112=$D$2,#REF!*M$2,IF($C112=$D$3,#REF!*M$3,IF($C112=$D$4,#REF!*M$4,IF($C112=$D$5,#REF!*M$5,0))))</f>
        <v>0</v>
      </c>
      <c r="N112" s="179">
        <f>IF($C112=$D$2,#REF!*N$2,IF($C112=$D$3,#REF!*N$3,IF($C112=$D$4,#REF!*N$4,IF($C112=$D$5,#REF!*N$5,0))))</f>
        <v>0</v>
      </c>
      <c r="O112" s="179">
        <f>IF($C112=$D$2,#REF!*O$2,IF($C112=$D$3,#REF!*O$3,IF($C112=$D$4,#REF!*O$4,IF($C112=$D$5,#REF!*O$5,0))))</f>
        <v>0</v>
      </c>
      <c r="P112" s="179">
        <f>IF($C112=$D$2,#REF!*P$2,IF($C112=$D$3,#REF!*P$3,IF($C112=$D$4,#REF!*P$4,IF($C112=$D$5,#REF!*P$5,0))))</f>
        <v>0</v>
      </c>
      <c r="Q112" s="179">
        <f>IF($C112=$D$2,#REF!*Q$2,IF($C112=$D$3,#REF!*Q$3,IF($C112=$D$4,#REF!*Q$4,IF($C112=$D$5,#REF!*Q$5,0))))</f>
        <v>0</v>
      </c>
      <c r="R112" s="179">
        <f>IF($C112=$D$2,#REF!*R$2,IF($C112=$D$3,#REF!*R$3,IF($C112=$D$4,#REF!*R$4,IF($C112=$D$5,#REF!*R$5,0))))</f>
        <v>0</v>
      </c>
      <c r="S112" s="179">
        <f>IF($C112=$D$2,#REF!*S$2,IF($C112=$D$3,#REF!*S$3,IF($C112=$D$4,#REF!*S$4,IF($C112=$D$5,#REF!*S$5,0))))</f>
        <v>0</v>
      </c>
      <c r="T112" s="179">
        <f>IF($C112=$D$2,#REF!*T$2,IF($C112=$D$3,#REF!*T$3,IF($C112=$D$4,#REF!*T$4,IF($C112=$D$5,#REF!*T$5,0))))</f>
        <v>0</v>
      </c>
      <c r="U112" s="179">
        <f>IF($C112=$D$2,#REF!*U$2,IF($C112=$D$3,#REF!*U$3,IF($C112=$D$4,#REF!*U$4,IF($C112=$D$5,#REF!*U$5,0))))</f>
        <v>0</v>
      </c>
      <c r="V112" s="179">
        <f>IF($C112=$D$2,#REF!*V$2,IF($C112=$D$3,#REF!*V$3,IF($C112=$D$4,#REF!*V$4,IF($C112=$D$5,#REF!*V$5,0))))</f>
        <v>0</v>
      </c>
      <c r="W112" s="179">
        <f>IF($C112=$D$2,#REF!*W$2,IF($C112=$D$3,#REF!*W$3,IF($C112=$D$4,#REF!*W$4,IF($C112=$D$5,#REF!*W$5,0))))</f>
        <v>0</v>
      </c>
      <c r="X112" s="179">
        <f>IF($C112=$D$2,#REF!*X$2,IF($C112=$D$3,#REF!*X$3,IF($C112=$D$4,#REF!*X$4,IF($C112=$D$5,#REF!*X$5,0))))</f>
        <v>0</v>
      </c>
      <c r="Y112" s="179">
        <f>IF($C112=$D$2,#REF!*Y$2,IF($C112=$D$3,#REF!*Y$3,IF($C112=$D$4,#REF!*Y$4,IF($C112=$D$5,#REF!*Y$5,0))))</f>
        <v>0</v>
      </c>
      <c r="Z112" s="179">
        <f>IF($C112=$D$2,#REF!*Z$2,IF($C112=$D$3,#REF!*Z$3,IF($C112=$D$4,#REF!*Z$4,IF($C112=$D$5,#REF!*Z$5,0))))</f>
        <v>0</v>
      </c>
      <c r="AA112" s="179">
        <f>IF($C112=$D$2,#REF!*AA$2,IF($C112=$D$3,#REF!*AA$3,IF($C112=$D$4,#REF!*AA$4,IF($C112=$D$5,#REF!*AA$5,0))))</f>
        <v>0</v>
      </c>
      <c r="AB112" s="179">
        <f>IF($C112=$D$2,#REF!*AB$2,IF($C112=$D$3,#REF!*AB$3,IF($C112=$D$4,#REF!*AB$4,IF($C112=$D$5,#REF!*AB$5,0))))</f>
        <v>0</v>
      </c>
      <c r="AC112" s="179">
        <f>IF($C112=$D$2,#REF!*AC$2,IF($C112=$D$3,#REF!*AC$3,IF($C112=$D$4,#REF!*AC$4,IF($C112=$D$5,#REF!*AC$5,0))))</f>
        <v>0</v>
      </c>
      <c r="AD112" s="179">
        <f>IF($C112=$D$2,#REF!*AD$2,IF($C112=$D$3,#REF!*AD$3,IF($C112=$D$4,#REF!*AD$4,IF($C112=$D$5,#REF!*AD$5,0))))</f>
        <v>0</v>
      </c>
      <c r="AE112" s="179">
        <f>IF($C112=$D$2,#REF!*AE$2,IF($C112=$D$3,#REF!*AE$3,IF($C112=$D$4,#REF!*AE$4,IF($C112=$D$5,#REF!*AE$5,0))))</f>
        <v>0</v>
      </c>
      <c r="AF112" s="179">
        <f>IF($C112=$D$2,#REF!*AF$2,IF($C112=$D$3,#REF!*AF$3,IF($C112=$D$4,#REF!*AF$4,IF($C112=$D$5,#REF!*AF$5,0))))</f>
        <v>0</v>
      </c>
      <c r="AG112" s="179">
        <f>IF($C112=$D$2,#REF!*AG$2,IF($C112=$D$3,#REF!*AG$3,IF($C112=$D$4,#REF!*AG$4,IF($C112=$D$5,#REF!*AG$5,0))))</f>
        <v>0</v>
      </c>
      <c r="AH112" s="179">
        <f>IF($C112=$D$2,#REF!*AH$2,IF($C112=$D$3,#REF!*AH$3,IF($C112=$D$4,#REF!*AH$4,IF($C112=$D$5,#REF!*AH$5,0))))</f>
        <v>0</v>
      </c>
      <c r="AI112" s="179">
        <f>IF($C112=$D$2,#REF!*AI$2,IF($C112=$D$3,#REF!*AI$3,IF($C112=$D$4,#REF!*AI$4,IF($C112=$D$5,#REF!*AI$5,0))))</f>
        <v>0</v>
      </c>
      <c r="AJ112" s="179">
        <f>IF($C112=$D$2,#REF!*AJ$2,IF($C112=$D$3,#REF!*AJ$3,IF($C112=$D$4,#REF!*AJ$4,IF($C112=$D$5,#REF!*AJ$5,0))))</f>
        <v>0</v>
      </c>
      <c r="AK112" s="179">
        <f>IF($C112=$D$2,#REF!*AK$2,IF($C112=$D$3,#REF!*AK$3,IF($C112=$D$4,#REF!*AK$4,IF($C112=$D$5,#REF!*AK$5,0))))</f>
        <v>0</v>
      </c>
      <c r="AL112" s="179">
        <f>IF($C112=$D$2,#REF!*AL$2,IF($C112=$D$3,#REF!*AL$3,IF($C112=$D$4,#REF!*AL$4,IF($C112=$D$5,#REF!*AL$5,0))))</f>
        <v>0</v>
      </c>
      <c r="AM112" s="179">
        <f>IF($C112=$D$2,#REF!*AM$2,IF($C112=$D$3,#REF!*AM$3,IF($C112=$D$4,#REF!*AM$4,IF($C112=$D$5,#REF!*AM$5,0))))</f>
        <v>0</v>
      </c>
    </row>
    <row r="113" spans="1:39">
      <c r="A113" s="141"/>
      <c r="B113" s="165"/>
      <c r="C113" s="165"/>
      <c r="D113" s="178">
        <f t="shared" si="0"/>
        <v>0</v>
      </c>
      <c r="E113" s="179">
        <f>IF($C113=$D$2,#REF!*E$2,IF($C113=$D$3,#REF!*E$3,IF($C113=$D$4,#REF!*E$4,IF($C113=$D$5,#REF!*E$5,0))))</f>
        <v>0</v>
      </c>
      <c r="F113" s="179">
        <f>IF($C113=$D$2,#REF!*F$2,IF($C113=$D$3,#REF!*F$3,IF($C113=$D$4,#REF!*F$4,IF($C113=$D$5,#REF!*F$5,0))))</f>
        <v>0</v>
      </c>
      <c r="G113" s="179">
        <f>IF($C113=$D$2,#REF!*G$2,IF($C113=$D$3,#REF!*G$3,IF($C113=$D$4,#REF!*G$4,IF($C113=$D$5,#REF!*G$5,0))))</f>
        <v>0</v>
      </c>
      <c r="H113" s="179">
        <f>IF($C113=$D$2,#REF!*H$2,IF($C113=$D$3,#REF!*H$3,IF($C113=$D$4,#REF!*H$4,IF($C113=$D$5,#REF!*H$5,0))))</f>
        <v>0</v>
      </c>
      <c r="I113" s="179">
        <f>IF($C113=$D$2,#REF!*I$2,IF($C113=$D$3,#REF!*I$3,IF($C113=$D$4,#REF!*I$4,IF($C113=$D$5,#REF!*I$5,0))))</f>
        <v>0</v>
      </c>
      <c r="J113" s="179">
        <f>IF($C113=$D$2,#REF!*J$2,IF($C113=$D$3,#REF!*J$3,IF($C113=$D$4,#REF!*J$4,IF($C113=$D$5,#REF!*J$5,0))))</f>
        <v>0</v>
      </c>
      <c r="K113" s="179">
        <f>IF($C113=$D$2,#REF!*K$2,IF($C113=$D$3,#REF!*K$3,IF($C113=$D$4,#REF!*K$4,IF($C113=$D$5,#REF!*K$5,0))))</f>
        <v>0</v>
      </c>
      <c r="L113" s="179">
        <f>IF($C113=$D$2,#REF!*L$2,IF($C113=$D$3,#REF!*L$3,IF($C113=$D$4,#REF!*L$4,IF($C113=$D$5,#REF!*L$5,0))))</f>
        <v>0</v>
      </c>
      <c r="M113" s="179">
        <f>IF($C113=$D$2,#REF!*M$2,IF($C113=$D$3,#REF!*M$3,IF($C113=$D$4,#REF!*M$4,IF($C113=$D$5,#REF!*M$5,0))))</f>
        <v>0</v>
      </c>
      <c r="N113" s="179">
        <f>IF($C113=$D$2,#REF!*N$2,IF($C113=$D$3,#REF!*N$3,IF($C113=$D$4,#REF!*N$4,IF($C113=$D$5,#REF!*N$5,0))))</f>
        <v>0</v>
      </c>
      <c r="O113" s="179">
        <f>IF($C113=$D$2,#REF!*O$2,IF($C113=$D$3,#REF!*O$3,IF($C113=$D$4,#REF!*O$4,IF($C113=$D$5,#REF!*O$5,0))))</f>
        <v>0</v>
      </c>
      <c r="P113" s="179">
        <f>IF($C113=$D$2,#REF!*P$2,IF($C113=$D$3,#REF!*P$3,IF($C113=$D$4,#REF!*P$4,IF($C113=$D$5,#REF!*P$5,0))))</f>
        <v>0</v>
      </c>
      <c r="Q113" s="179">
        <f>IF($C113=$D$2,#REF!*Q$2,IF($C113=$D$3,#REF!*Q$3,IF($C113=$D$4,#REF!*Q$4,IF($C113=$D$5,#REF!*Q$5,0))))</f>
        <v>0</v>
      </c>
      <c r="R113" s="179">
        <f>IF($C113=$D$2,#REF!*R$2,IF($C113=$D$3,#REF!*R$3,IF($C113=$D$4,#REF!*R$4,IF($C113=$D$5,#REF!*R$5,0))))</f>
        <v>0</v>
      </c>
      <c r="S113" s="179">
        <f>IF($C113=$D$2,#REF!*S$2,IF($C113=$D$3,#REF!*S$3,IF($C113=$D$4,#REF!*S$4,IF($C113=$D$5,#REF!*S$5,0))))</f>
        <v>0</v>
      </c>
      <c r="T113" s="179">
        <f>IF($C113=$D$2,#REF!*T$2,IF($C113=$D$3,#REF!*T$3,IF($C113=$D$4,#REF!*T$4,IF($C113=$D$5,#REF!*T$5,0))))</f>
        <v>0</v>
      </c>
      <c r="U113" s="179">
        <f>IF($C113=$D$2,#REF!*U$2,IF($C113=$D$3,#REF!*U$3,IF($C113=$D$4,#REF!*U$4,IF($C113=$D$5,#REF!*U$5,0))))</f>
        <v>0</v>
      </c>
      <c r="V113" s="179">
        <f>IF($C113=$D$2,#REF!*V$2,IF($C113=$D$3,#REF!*V$3,IF($C113=$D$4,#REF!*V$4,IF($C113=$D$5,#REF!*V$5,0))))</f>
        <v>0</v>
      </c>
      <c r="W113" s="179">
        <f>IF($C113=$D$2,#REF!*W$2,IF($C113=$D$3,#REF!*W$3,IF($C113=$D$4,#REF!*W$4,IF($C113=$D$5,#REF!*W$5,0))))</f>
        <v>0</v>
      </c>
      <c r="X113" s="179">
        <f>IF($C113=$D$2,#REF!*X$2,IF($C113=$D$3,#REF!*X$3,IF($C113=$D$4,#REF!*X$4,IF($C113=$D$5,#REF!*X$5,0))))</f>
        <v>0</v>
      </c>
      <c r="Y113" s="179">
        <f>IF($C113=$D$2,#REF!*Y$2,IF($C113=$D$3,#REF!*Y$3,IF($C113=$D$4,#REF!*Y$4,IF($C113=$D$5,#REF!*Y$5,0))))</f>
        <v>0</v>
      </c>
      <c r="Z113" s="179">
        <f>IF($C113=$D$2,#REF!*Z$2,IF($C113=$D$3,#REF!*Z$3,IF($C113=$D$4,#REF!*Z$4,IF($C113=$D$5,#REF!*Z$5,0))))</f>
        <v>0</v>
      </c>
      <c r="AA113" s="179">
        <f>IF($C113=$D$2,#REF!*AA$2,IF($C113=$D$3,#REF!*AA$3,IF($C113=$D$4,#REF!*AA$4,IF($C113=$D$5,#REF!*AA$5,0))))</f>
        <v>0</v>
      </c>
      <c r="AB113" s="179">
        <f>IF($C113=$D$2,#REF!*AB$2,IF($C113=$D$3,#REF!*AB$3,IF($C113=$D$4,#REF!*AB$4,IF($C113=$D$5,#REF!*AB$5,0))))</f>
        <v>0</v>
      </c>
      <c r="AC113" s="179">
        <f>IF($C113=$D$2,#REF!*AC$2,IF($C113=$D$3,#REF!*AC$3,IF($C113=$D$4,#REF!*AC$4,IF($C113=$D$5,#REF!*AC$5,0))))</f>
        <v>0</v>
      </c>
      <c r="AD113" s="179">
        <f>IF($C113=$D$2,#REF!*AD$2,IF($C113=$D$3,#REF!*AD$3,IF($C113=$D$4,#REF!*AD$4,IF($C113=$D$5,#REF!*AD$5,0))))</f>
        <v>0</v>
      </c>
      <c r="AE113" s="179">
        <f>IF($C113=$D$2,#REF!*AE$2,IF($C113=$D$3,#REF!*AE$3,IF($C113=$D$4,#REF!*AE$4,IF($C113=$D$5,#REF!*AE$5,0))))</f>
        <v>0</v>
      </c>
      <c r="AF113" s="179">
        <f>IF($C113=$D$2,#REF!*AF$2,IF($C113=$D$3,#REF!*AF$3,IF($C113=$D$4,#REF!*AF$4,IF($C113=$D$5,#REF!*AF$5,0))))</f>
        <v>0</v>
      </c>
      <c r="AG113" s="179">
        <f>IF($C113=$D$2,#REF!*AG$2,IF($C113=$D$3,#REF!*AG$3,IF($C113=$D$4,#REF!*AG$4,IF($C113=$D$5,#REF!*AG$5,0))))</f>
        <v>0</v>
      </c>
      <c r="AH113" s="179">
        <f>IF($C113=$D$2,#REF!*AH$2,IF($C113=$D$3,#REF!*AH$3,IF($C113=$D$4,#REF!*AH$4,IF($C113=$D$5,#REF!*AH$5,0))))</f>
        <v>0</v>
      </c>
      <c r="AI113" s="179">
        <f>IF($C113=$D$2,#REF!*AI$2,IF($C113=$D$3,#REF!*AI$3,IF($C113=$D$4,#REF!*AI$4,IF($C113=$D$5,#REF!*AI$5,0))))</f>
        <v>0</v>
      </c>
      <c r="AJ113" s="179">
        <f>IF($C113=$D$2,#REF!*AJ$2,IF($C113=$D$3,#REF!*AJ$3,IF($C113=$D$4,#REF!*AJ$4,IF($C113=$D$5,#REF!*AJ$5,0))))</f>
        <v>0</v>
      </c>
      <c r="AK113" s="179">
        <f>IF($C113=$D$2,#REF!*AK$2,IF($C113=$D$3,#REF!*AK$3,IF($C113=$D$4,#REF!*AK$4,IF($C113=$D$5,#REF!*AK$5,0))))</f>
        <v>0</v>
      </c>
      <c r="AL113" s="179">
        <f>IF($C113=$D$2,#REF!*AL$2,IF($C113=$D$3,#REF!*AL$3,IF($C113=$D$4,#REF!*AL$4,IF($C113=$D$5,#REF!*AL$5,0))))</f>
        <v>0</v>
      </c>
      <c r="AM113" s="179">
        <f>IF($C113=$D$2,#REF!*AM$2,IF($C113=$D$3,#REF!*AM$3,IF($C113=$D$4,#REF!*AM$4,IF($C113=$D$5,#REF!*AM$5,0))))</f>
        <v>0</v>
      </c>
    </row>
    <row r="114" spans="1:39">
      <c r="A114" s="141"/>
      <c r="B114" s="165"/>
      <c r="C114" s="165"/>
      <c r="D114" s="178">
        <f t="shared" si="0"/>
        <v>0</v>
      </c>
      <c r="E114" s="179">
        <f>IF($C114=$D$2,#REF!*E$2,IF($C114=$D$3,#REF!*E$3,IF($C114=$D$4,#REF!*E$4,IF($C114=$D$5,#REF!*E$5,0))))</f>
        <v>0</v>
      </c>
      <c r="F114" s="179">
        <f>IF($C114=$D$2,#REF!*F$2,IF($C114=$D$3,#REF!*F$3,IF($C114=$D$4,#REF!*F$4,IF($C114=$D$5,#REF!*F$5,0))))</f>
        <v>0</v>
      </c>
      <c r="G114" s="179">
        <f>IF($C114=$D$2,#REF!*G$2,IF($C114=$D$3,#REF!*G$3,IF($C114=$D$4,#REF!*G$4,IF($C114=$D$5,#REF!*G$5,0))))</f>
        <v>0</v>
      </c>
      <c r="H114" s="179">
        <f>IF($C114=$D$2,#REF!*H$2,IF($C114=$D$3,#REF!*H$3,IF($C114=$D$4,#REF!*H$4,IF($C114=$D$5,#REF!*H$5,0))))</f>
        <v>0</v>
      </c>
      <c r="I114" s="179">
        <f>IF($C114=$D$2,#REF!*I$2,IF($C114=$D$3,#REF!*I$3,IF($C114=$D$4,#REF!*I$4,IF($C114=$D$5,#REF!*I$5,0))))</f>
        <v>0</v>
      </c>
      <c r="J114" s="179">
        <f>IF($C114=$D$2,#REF!*J$2,IF($C114=$D$3,#REF!*J$3,IF($C114=$D$4,#REF!*J$4,IF($C114=$D$5,#REF!*J$5,0))))</f>
        <v>0</v>
      </c>
      <c r="K114" s="179">
        <f>IF($C114=$D$2,#REF!*K$2,IF($C114=$D$3,#REF!*K$3,IF($C114=$D$4,#REF!*K$4,IF($C114=$D$5,#REF!*K$5,0))))</f>
        <v>0</v>
      </c>
      <c r="L114" s="179">
        <f>IF($C114=$D$2,#REF!*L$2,IF($C114=$D$3,#REF!*L$3,IF($C114=$D$4,#REF!*L$4,IF($C114=$D$5,#REF!*L$5,0))))</f>
        <v>0</v>
      </c>
      <c r="M114" s="179">
        <f>IF($C114=$D$2,#REF!*M$2,IF($C114=$D$3,#REF!*M$3,IF($C114=$D$4,#REF!*M$4,IF($C114=$D$5,#REF!*M$5,0))))</f>
        <v>0</v>
      </c>
      <c r="N114" s="179">
        <f>IF($C114=$D$2,#REF!*N$2,IF($C114=$D$3,#REF!*N$3,IF($C114=$D$4,#REF!*N$4,IF($C114=$D$5,#REF!*N$5,0))))</f>
        <v>0</v>
      </c>
      <c r="O114" s="179">
        <f>IF($C114=$D$2,#REF!*O$2,IF($C114=$D$3,#REF!*O$3,IF($C114=$D$4,#REF!*O$4,IF($C114=$D$5,#REF!*O$5,0))))</f>
        <v>0</v>
      </c>
      <c r="P114" s="179">
        <f>IF($C114=$D$2,#REF!*P$2,IF($C114=$D$3,#REF!*P$3,IF($C114=$D$4,#REF!*P$4,IF($C114=$D$5,#REF!*P$5,0))))</f>
        <v>0</v>
      </c>
      <c r="Q114" s="179">
        <f>IF($C114=$D$2,#REF!*Q$2,IF($C114=$D$3,#REF!*Q$3,IF($C114=$D$4,#REF!*Q$4,IF($C114=$D$5,#REF!*Q$5,0))))</f>
        <v>0</v>
      </c>
      <c r="R114" s="179">
        <f>IF($C114=$D$2,#REF!*R$2,IF($C114=$D$3,#REF!*R$3,IF($C114=$D$4,#REF!*R$4,IF($C114=$D$5,#REF!*R$5,0))))</f>
        <v>0</v>
      </c>
      <c r="S114" s="179">
        <f>IF($C114=$D$2,#REF!*S$2,IF($C114=$D$3,#REF!*S$3,IF($C114=$D$4,#REF!*S$4,IF($C114=$D$5,#REF!*S$5,0))))</f>
        <v>0</v>
      </c>
      <c r="T114" s="179">
        <f>IF($C114=$D$2,#REF!*T$2,IF($C114=$D$3,#REF!*T$3,IF($C114=$D$4,#REF!*T$4,IF($C114=$D$5,#REF!*T$5,0))))</f>
        <v>0</v>
      </c>
      <c r="U114" s="179">
        <f>IF($C114=$D$2,#REF!*U$2,IF($C114=$D$3,#REF!*U$3,IF($C114=$D$4,#REF!*U$4,IF($C114=$D$5,#REF!*U$5,0))))</f>
        <v>0</v>
      </c>
      <c r="V114" s="179">
        <f>IF($C114=$D$2,#REF!*V$2,IF($C114=$D$3,#REF!*V$3,IF($C114=$D$4,#REF!*V$4,IF($C114=$D$5,#REF!*V$5,0))))</f>
        <v>0</v>
      </c>
      <c r="W114" s="179">
        <f>IF($C114=$D$2,#REF!*W$2,IF($C114=$D$3,#REF!*W$3,IF($C114=$D$4,#REF!*W$4,IF($C114=$D$5,#REF!*W$5,0))))</f>
        <v>0</v>
      </c>
      <c r="X114" s="179">
        <f>IF($C114=$D$2,#REF!*X$2,IF($C114=$D$3,#REF!*X$3,IF($C114=$D$4,#REF!*X$4,IF($C114=$D$5,#REF!*X$5,0))))</f>
        <v>0</v>
      </c>
      <c r="Y114" s="179">
        <f>IF($C114=$D$2,#REF!*Y$2,IF($C114=$D$3,#REF!*Y$3,IF($C114=$D$4,#REF!*Y$4,IF($C114=$D$5,#REF!*Y$5,0))))</f>
        <v>0</v>
      </c>
      <c r="Z114" s="179">
        <f>IF($C114=$D$2,#REF!*Z$2,IF($C114=$D$3,#REF!*Z$3,IF($C114=$D$4,#REF!*Z$4,IF($C114=$D$5,#REF!*Z$5,0))))</f>
        <v>0</v>
      </c>
      <c r="AA114" s="179">
        <f>IF($C114=$D$2,#REF!*AA$2,IF($C114=$D$3,#REF!*AA$3,IF($C114=$D$4,#REF!*AA$4,IF($C114=$D$5,#REF!*AA$5,0))))</f>
        <v>0</v>
      </c>
      <c r="AB114" s="179">
        <f>IF($C114=$D$2,#REF!*AB$2,IF($C114=$D$3,#REF!*AB$3,IF($C114=$D$4,#REF!*AB$4,IF($C114=$D$5,#REF!*AB$5,0))))</f>
        <v>0</v>
      </c>
      <c r="AC114" s="179">
        <f>IF($C114=$D$2,#REF!*AC$2,IF($C114=$D$3,#REF!*AC$3,IF($C114=$D$4,#REF!*AC$4,IF($C114=$D$5,#REF!*AC$5,0))))</f>
        <v>0</v>
      </c>
      <c r="AD114" s="179">
        <f>IF($C114=$D$2,#REF!*AD$2,IF($C114=$D$3,#REF!*AD$3,IF($C114=$D$4,#REF!*AD$4,IF($C114=$D$5,#REF!*AD$5,0))))</f>
        <v>0</v>
      </c>
      <c r="AE114" s="179">
        <f>IF($C114=$D$2,#REF!*AE$2,IF($C114=$D$3,#REF!*AE$3,IF($C114=$D$4,#REF!*AE$4,IF($C114=$D$5,#REF!*AE$5,0))))</f>
        <v>0</v>
      </c>
      <c r="AF114" s="179">
        <f>IF($C114=$D$2,#REF!*AF$2,IF($C114=$D$3,#REF!*AF$3,IF($C114=$D$4,#REF!*AF$4,IF($C114=$D$5,#REF!*AF$5,0))))</f>
        <v>0</v>
      </c>
      <c r="AG114" s="179">
        <f>IF($C114=$D$2,#REF!*AG$2,IF($C114=$D$3,#REF!*AG$3,IF($C114=$D$4,#REF!*AG$4,IF($C114=$D$5,#REF!*AG$5,0))))</f>
        <v>0</v>
      </c>
      <c r="AH114" s="179">
        <f>IF($C114=$D$2,#REF!*AH$2,IF($C114=$D$3,#REF!*AH$3,IF($C114=$D$4,#REF!*AH$4,IF($C114=$D$5,#REF!*AH$5,0))))</f>
        <v>0</v>
      </c>
      <c r="AI114" s="179">
        <f>IF($C114=$D$2,#REF!*AI$2,IF($C114=$D$3,#REF!*AI$3,IF($C114=$D$4,#REF!*AI$4,IF($C114=$D$5,#REF!*AI$5,0))))</f>
        <v>0</v>
      </c>
      <c r="AJ114" s="179">
        <f>IF($C114=$D$2,#REF!*AJ$2,IF($C114=$D$3,#REF!*AJ$3,IF($C114=$D$4,#REF!*AJ$4,IF($C114=$D$5,#REF!*AJ$5,0))))</f>
        <v>0</v>
      </c>
      <c r="AK114" s="179">
        <f>IF($C114=$D$2,#REF!*AK$2,IF($C114=$D$3,#REF!*AK$3,IF($C114=$D$4,#REF!*AK$4,IF($C114=$D$5,#REF!*AK$5,0))))</f>
        <v>0</v>
      </c>
      <c r="AL114" s="179">
        <f>IF($C114=$D$2,#REF!*AL$2,IF($C114=$D$3,#REF!*AL$3,IF($C114=$D$4,#REF!*AL$4,IF($C114=$D$5,#REF!*AL$5,0))))</f>
        <v>0</v>
      </c>
      <c r="AM114" s="179">
        <f>IF($C114=$D$2,#REF!*AM$2,IF($C114=$D$3,#REF!*AM$3,IF($C114=$D$4,#REF!*AM$4,IF($C114=$D$5,#REF!*AM$5,0))))</f>
        <v>0</v>
      </c>
    </row>
    <row r="115" spans="1:39">
      <c r="A115" s="141"/>
      <c r="B115" s="165"/>
      <c r="C115" s="165"/>
      <c r="D115" s="178">
        <f t="shared" si="0"/>
        <v>0</v>
      </c>
      <c r="E115" s="179">
        <f>IF($C115=$D$2,#REF!*E$2,IF($C115=$D$3,#REF!*E$3,IF($C115=$D$4,#REF!*E$4,IF($C115=$D$5,#REF!*E$5,0))))</f>
        <v>0</v>
      </c>
      <c r="F115" s="179">
        <f>IF($C115=$D$2,#REF!*F$2,IF($C115=$D$3,#REF!*F$3,IF($C115=$D$4,#REF!*F$4,IF($C115=$D$5,#REF!*F$5,0))))</f>
        <v>0</v>
      </c>
      <c r="G115" s="179">
        <f>IF($C115=$D$2,#REF!*G$2,IF($C115=$D$3,#REF!*G$3,IF($C115=$D$4,#REF!*G$4,IF($C115=$D$5,#REF!*G$5,0))))</f>
        <v>0</v>
      </c>
      <c r="H115" s="179">
        <f>IF($C115=$D$2,#REF!*H$2,IF($C115=$D$3,#REF!*H$3,IF($C115=$D$4,#REF!*H$4,IF($C115=$D$5,#REF!*H$5,0))))</f>
        <v>0</v>
      </c>
      <c r="I115" s="179">
        <f>IF($C115=$D$2,#REF!*I$2,IF($C115=$D$3,#REF!*I$3,IF($C115=$D$4,#REF!*I$4,IF($C115=$D$5,#REF!*I$5,0))))</f>
        <v>0</v>
      </c>
      <c r="J115" s="179">
        <f>IF($C115=$D$2,#REF!*J$2,IF($C115=$D$3,#REF!*J$3,IF($C115=$D$4,#REF!*J$4,IF($C115=$D$5,#REF!*J$5,0))))</f>
        <v>0</v>
      </c>
      <c r="K115" s="179">
        <f>IF($C115=$D$2,#REF!*K$2,IF($C115=$D$3,#REF!*K$3,IF($C115=$D$4,#REF!*K$4,IF($C115=$D$5,#REF!*K$5,0))))</f>
        <v>0</v>
      </c>
      <c r="L115" s="179">
        <f>IF($C115=$D$2,#REF!*L$2,IF($C115=$D$3,#REF!*L$3,IF($C115=$D$4,#REF!*L$4,IF($C115=$D$5,#REF!*L$5,0))))</f>
        <v>0</v>
      </c>
      <c r="M115" s="179">
        <f>IF($C115=$D$2,#REF!*M$2,IF($C115=$D$3,#REF!*M$3,IF($C115=$D$4,#REF!*M$4,IF($C115=$D$5,#REF!*M$5,0))))</f>
        <v>0</v>
      </c>
      <c r="N115" s="179">
        <f>IF($C115=$D$2,#REF!*N$2,IF($C115=$D$3,#REF!*N$3,IF($C115=$D$4,#REF!*N$4,IF($C115=$D$5,#REF!*N$5,0))))</f>
        <v>0</v>
      </c>
      <c r="O115" s="179">
        <f>IF($C115=$D$2,#REF!*O$2,IF($C115=$D$3,#REF!*O$3,IF($C115=$D$4,#REF!*O$4,IF($C115=$D$5,#REF!*O$5,0))))</f>
        <v>0</v>
      </c>
      <c r="P115" s="179">
        <f>IF($C115=$D$2,#REF!*P$2,IF($C115=$D$3,#REF!*P$3,IF($C115=$D$4,#REF!*P$4,IF($C115=$D$5,#REF!*P$5,0))))</f>
        <v>0</v>
      </c>
      <c r="Q115" s="179">
        <f>IF($C115=$D$2,#REF!*Q$2,IF($C115=$D$3,#REF!*Q$3,IF($C115=$D$4,#REF!*Q$4,IF($C115=$D$5,#REF!*Q$5,0))))</f>
        <v>0</v>
      </c>
      <c r="R115" s="179">
        <f>IF($C115=$D$2,#REF!*R$2,IF($C115=$D$3,#REF!*R$3,IF($C115=$D$4,#REF!*R$4,IF($C115=$D$5,#REF!*R$5,0))))</f>
        <v>0</v>
      </c>
      <c r="S115" s="179">
        <f>IF($C115=$D$2,#REF!*S$2,IF($C115=$D$3,#REF!*S$3,IF($C115=$D$4,#REF!*S$4,IF($C115=$D$5,#REF!*S$5,0))))</f>
        <v>0</v>
      </c>
      <c r="T115" s="179">
        <f>IF($C115=$D$2,#REF!*T$2,IF($C115=$D$3,#REF!*T$3,IF($C115=$D$4,#REF!*T$4,IF($C115=$D$5,#REF!*T$5,0))))</f>
        <v>0</v>
      </c>
      <c r="U115" s="179">
        <f>IF($C115=$D$2,#REF!*U$2,IF($C115=$D$3,#REF!*U$3,IF($C115=$D$4,#REF!*U$4,IF($C115=$D$5,#REF!*U$5,0))))</f>
        <v>0</v>
      </c>
      <c r="V115" s="179">
        <f>IF($C115=$D$2,#REF!*V$2,IF($C115=$D$3,#REF!*V$3,IF($C115=$D$4,#REF!*V$4,IF($C115=$D$5,#REF!*V$5,0))))</f>
        <v>0</v>
      </c>
      <c r="W115" s="179">
        <f>IF($C115=$D$2,#REF!*W$2,IF($C115=$D$3,#REF!*W$3,IF($C115=$D$4,#REF!*W$4,IF($C115=$D$5,#REF!*W$5,0))))</f>
        <v>0</v>
      </c>
      <c r="X115" s="179">
        <f>IF($C115=$D$2,#REF!*X$2,IF($C115=$D$3,#REF!*X$3,IF($C115=$D$4,#REF!*X$4,IF($C115=$D$5,#REF!*X$5,0))))</f>
        <v>0</v>
      </c>
      <c r="Y115" s="179">
        <f>IF($C115=$D$2,#REF!*Y$2,IF($C115=$D$3,#REF!*Y$3,IF($C115=$D$4,#REF!*Y$4,IF($C115=$D$5,#REF!*Y$5,0))))</f>
        <v>0</v>
      </c>
      <c r="Z115" s="179">
        <f>IF($C115=$D$2,#REF!*Z$2,IF($C115=$D$3,#REF!*Z$3,IF($C115=$D$4,#REF!*Z$4,IF($C115=$D$5,#REF!*Z$5,0))))</f>
        <v>0</v>
      </c>
      <c r="AA115" s="179">
        <f>IF($C115=$D$2,#REF!*AA$2,IF($C115=$D$3,#REF!*AA$3,IF($C115=$D$4,#REF!*AA$4,IF($C115=$D$5,#REF!*AA$5,0))))</f>
        <v>0</v>
      </c>
      <c r="AB115" s="179">
        <f>IF($C115=$D$2,#REF!*AB$2,IF($C115=$D$3,#REF!*AB$3,IF($C115=$D$4,#REF!*AB$4,IF($C115=$D$5,#REF!*AB$5,0))))</f>
        <v>0</v>
      </c>
      <c r="AC115" s="179">
        <f>IF($C115=$D$2,#REF!*AC$2,IF($C115=$D$3,#REF!*AC$3,IF($C115=$D$4,#REF!*AC$4,IF($C115=$D$5,#REF!*AC$5,0))))</f>
        <v>0</v>
      </c>
      <c r="AD115" s="179">
        <f>IF($C115=$D$2,#REF!*AD$2,IF($C115=$D$3,#REF!*AD$3,IF($C115=$D$4,#REF!*AD$4,IF($C115=$D$5,#REF!*AD$5,0))))</f>
        <v>0</v>
      </c>
      <c r="AE115" s="179">
        <f>IF($C115=$D$2,#REF!*AE$2,IF($C115=$D$3,#REF!*AE$3,IF($C115=$D$4,#REF!*AE$4,IF($C115=$D$5,#REF!*AE$5,0))))</f>
        <v>0</v>
      </c>
      <c r="AF115" s="179">
        <f>IF($C115=$D$2,#REF!*AF$2,IF($C115=$D$3,#REF!*AF$3,IF($C115=$D$4,#REF!*AF$4,IF($C115=$D$5,#REF!*AF$5,0))))</f>
        <v>0</v>
      </c>
      <c r="AG115" s="179">
        <f>IF($C115=$D$2,#REF!*AG$2,IF($C115=$D$3,#REF!*AG$3,IF($C115=$D$4,#REF!*AG$4,IF($C115=$D$5,#REF!*AG$5,0))))</f>
        <v>0</v>
      </c>
      <c r="AH115" s="179">
        <f>IF($C115=$D$2,#REF!*AH$2,IF($C115=$D$3,#REF!*AH$3,IF($C115=$D$4,#REF!*AH$4,IF($C115=$D$5,#REF!*AH$5,0))))</f>
        <v>0</v>
      </c>
      <c r="AI115" s="179">
        <f>IF($C115=$D$2,#REF!*AI$2,IF($C115=$D$3,#REF!*AI$3,IF($C115=$D$4,#REF!*AI$4,IF($C115=$D$5,#REF!*AI$5,0))))</f>
        <v>0</v>
      </c>
      <c r="AJ115" s="179">
        <f>IF($C115=$D$2,#REF!*AJ$2,IF($C115=$D$3,#REF!*AJ$3,IF($C115=$D$4,#REF!*AJ$4,IF($C115=$D$5,#REF!*AJ$5,0))))</f>
        <v>0</v>
      </c>
      <c r="AK115" s="179">
        <f>IF($C115=$D$2,#REF!*AK$2,IF($C115=$D$3,#REF!*AK$3,IF($C115=$D$4,#REF!*AK$4,IF($C115=$D$5,#REF!*AK$5,0))))</f>
        <v>0</v>
      </c>
      <c r="AL115" s="179">
        <f>IF($C115=$D$2,#REF!*AL$2,IF($C115=$D$3,#REF!*AL$3,IF($C115=$D$4,#REF!*AL$4,IF($C115=$D$5,#REF!*AL$5,0))))</f>
        <v>0</v>
      </c>
      <c r="AM115" s="179">
        <f>IF($C115=$D$2,#REF!*AM$2,IF($C115=$D$3,#REF!*AM$3,IF($C115=$D$4,#REF!*AM$4,IF($C115=$D$5,#REF!*AM$5,0))))</f>
        <v>0</v>
      </c>
    </row>
    <row r="116" spans="1:39">
      <c r="A116" s="141"/>
      <c r="B116" s="165"/>
      <c r="C116" s="165"/>
      <c r="D116" s="178">
        <f t="shared" si="0"/>
        <v>0</v>
      </c>
      <c r="E116" s="179">
        <f>IF($C116=$D$2,#REF!*E$2,IF($C116=$D$3,#REF!*E$3,IF($C116=$D$4,#REF!*E$4,IF($C116=$D$5,#REF!*E$5,0))))</f>
        <v>0</v>
      </c>
      <c r="F116" s="179">
        <f>IF($C116=$D$2,#REF!*F$2,IF($C116=$D$3,#REF!*F$3,IF($C116=$D$4,#REF!*F$4,IF($C116=$D$5,#REF!*F$5,0))))</f>
        <v>0</v>
      </c>
      <c r="G116" s="179">
        <f>IF($C116=$D$2,#REF!*G$2,IF($C116=$D$3,#REF!*G$3,IF($C116=$D$4,#REF!*G$4,IF($C116=$D$5,#REF!*G$5,0))))</f>
        <v>0</v>
      </c>
      <c r="H116" s="179">
        <f>IF($C116=$D$2,#REF!*H$2,IF($C116=$D$3,#REF!*H$3,IF($C116=$D$4,#REF!*H$4,IF($C116=$D$5,#REF!*H$5,0))))</f>
        <v>0</v>
      </c>
      <c r="I116" s="179">
        <f>IF($C116=$D$2,#REF!*I$2,IF($C116=$D$3,#REF!*I$3,IF($C116=$D$4,#REF!*I$4,IF($C116=$D$5,#REF!*I$5,0))))</f>
        <v>0</v>
      </c>
      <c r="J116" s="179">
        <f>IF($C116=$D$2,#REF!*J$2,IF($C116=$D$3,#REF!*J$3,IF($C116=$D$4,#REF!*J$4,IF($C116=$D$5,#REF!*J$5,0))))</f>
        <v>0</v>
      </c>
      <c r="K116" s="179">
        <f>IF($C116=$D$2,#REF!*K$2,IF($C116=$D$3,#REF!*K$3,IF($C116=$D$4,#REF!*K$4,IF($C116=$D$5,#REF!*K$5,0))))</f>
        <v>0</v>
      </c>
      <c r="L116" s="179">
        <f>IF($C116=$D$2,#REF!*L$2,IF($C116=$D$3,#REF!*L$3,IF($C116=$D$4,#REF!*L$4,IF($C116=$D$5,#REF!*L$5,0))))</f>
        <v>0</v>
      </c>
      <c r="M116" s="179">
        <f>IF($C116=$D$2,#REF!*M$2,IF($C116=$D$3,#REF!*M$3,IF($C116=$D$4,#REF!*M$4,IF($C116=$D$5,#REF!*M$5,0))))</f>
        <v>0</v>
      </c>
      <c r="N116" s="179">
        <f>IF($C116=$D$2,#REF!*N$2,IF($C116=$D$3,#REF!*N$3,IF($C116=$D$4,#REF!*N$4,IF($C116=$D$5,#REF!*N$5,0))))</f>
        <v>0</v>
      </c>
      <c r="O116" s="179">
        <f>IF($C116=$D$2,#REF!*O$2,IF($C116=$D$3,#REF!*O$3,IF($C116=$D$4,#REF!*O$4,IF($C116=$D$5,#REF!*O$5,0))))</f>
        <v>0</v>
      </c>
      <c r="P116" s="179">
        <f>IF($C116=$D$2,#REF!*P$2,IF($C116=$D$3,#REF!*P$3,IF($C116=$D$4,#REF!*P$4,IF($C116=$D$5,#REF!*P$5,0))))</f>
        <v>0</v>
      </c>
      <c r="Q116" s="179">
        <f>IF($C116=$D$2,#REF!*Q$2,IF($C116=$D$3,#REF!*Q$3,IF($C116=$D$4,#REF!*Q$4,IF($C116=$D$5,#REF!*Q$5,0))))</f>
        <v>0</v>
      </c>
      <c r="R116" s="179">
        <f>IF($C116=$D$2,#REF!*R$2,IF($C116=$D$3,#REF!*R$3,IF($C116=$D$4,#REF!*R$4,IF($C116=$D$5,#REF!*R$5,0))))</f>
        <v>0</v>
      </c>
      <c r="S116" s="179">
        <f>IF($C116=$D$2,#REF!*S$2,IF($C116=$D$3,#REF!*S$3,IF($C116=$D$4,#REF!*S$4,IF($C116=$D$5,#REF!*S$5,0))))</f>
        <v>0</v>
      </c>
      <c r="T116" s="179">
        <f>IF($C116=$D$2,#REF!*T$2,IF($C116=$D$3,#REF!*T$3,IF($C116=$D$4,#REF!*T$4,IF($C116=$D$5,#REF!*T$5,0))))</f>
        <v>0</v>
      </c>
      <c r="U116" s="179">
        <f>IF($C116=$D$2,#REF!*U$2,IF($C116=$D$3,#REF!*U$3,IF($C116=$D$4,#REF!*U$4,IF($C116=$D$5,#REF!*U$5,0))))</f>
        <v>0</v>
      </c>
      <c r="V116" s="179">
        <f>IF($C116=$D$2,#REF!*V$2,IF($C116=$D$3,#REF!*V$3,IF($C116=$D$4,#REF!*V$4,IF($C116=$D$5,#REF!*V$5,0))))</f>
        <v>0</v>
      </c>
      <c r="W116" s="179">
        <f>IF($C116=$D$2,#REF!*W$2,IF($C116=$D$3,#REF!*W$3,IF($C116=$D$4,#REF!*W$4,IF($C116=$D$5,#REF!*W$5,0))))</f>
        <v>0</v>
      </c>
      <c r="X116" s="179">
        <f>IF($C116=$D$2,#REF!*X$2,IF($C116=$D$3,#REF!*X$3,IF($C116=$D$4,#REF!*X$4,IF($C116=$D$5,#REF!*X$5,0))))</f>
        <v>0</v>
      </c>
      <c r="Y116" s="179">
        <f>IF($C116=$D$2,#REF!*Y$2,IF($C116=$D$3,#REF!*Y$3,IF($C116=$D$4,#REF!*Y$4,IF($C116=$D$5,#REF!*Y$5,0))))</f>
        <v>0</v>
      </c>
      <c r="Z116" s="179">
        <f>IF($C116=$D$2,#REF!*Z$2,IF($C116=$D$3,#REF!*Z$3,IF($C116=$D$4,#REF!*Z$4,IF($C116=$D$5,#REF!*Z$5,0))))</f>
        <v>0</v>
      </c>
      <c r="AA116" s="179">
        <f>IF($C116=$D$2,#REF!*AA$2,IF($C116=$D$3,#REF!*AA$3,IF($C116=$D$4,#REF!*AA$4,IF($C116=$D$5,#REF!*AA$5,0))))</f>
        <v>0</v>
      </c>
      <c r="AB116" s="179">
        <f>IF($C116=$D$2,#REF!*AB$2,IF($C116=$D$3,#REF!*AB$3,IF($C116=$D$4,#REF!*AB$4,IF($C116=$D$5,#REF!*AB$5,0))))</f>
        <v>0</v>
      </c>
      <c r="AC116" s="179">
        <f>IF($C116=$D$2,#REF!*AC$2,IF($C116=$D$3,#REF!*AC$3,IF($C116=$D$4,#REF!*AC$4,IF($C116=$D$5,#REF!*AC$5,0))))</f>
        <v>0</v>
      </c>
      <c r="AD116" s="179">
        <f>IF($C116=$D$2,#REF!*AD$2,IF($C116=$D$3,#REF!*AD$3,IF($C116=$D$4,#REF!*AD$4,IF($C116=$D$5,#REF!*AD$5,0))))</f>
        <v>0</v>
      </c>
      <c r="AE116" s="179">
        <f>IF($C116=$D$2,#REF!*AE$2,IF($C116=$D$3,#REF!*AE$3,IF($C116=$D$4,#REF!*AE$4,IF($C116=$D$5,#REF!*AE$5,0))))</f>
        <v>0</v>
      </c>
      <c r="AF116" s="179">
        <f>IF($C116=$D$2,#REF!*AF$2,IF($C116=$D$3,#REF!*AF$3,IF($C116=$D$4,#REF!*AF$4,IF($C116=$D$5,#REF!*AF$5,0))))</f>
        <v>0</v>
      </c>
      <c r="AG116" s="179">
        <f>IF($C116=$D$2,#REF!*AG$2,IF($C116=$D$3,#REF!*AG$3,IF($C116=$D$4,#REF!*AG$4,IF($C116=$D$5,#REF!*AG$5,0))))</f>
        <v>0</v>
      </c>
      <c r="AH116" s="179">
        <f>IF($C116=$D$2,#REF!*AH$2,IF($C116=$D$3,#REF!*AH$3,IF($C116=$D$4,#REF!*AH$4,IF($C116=$D$5,#REF!*AH$5,0))))</f>
        <v>0</v>
      </c>
      <c r="AI116" s="179">
        <f>IF($C116=$D$2,#REF!*AI$2,IF($C116=$D$3,#REF!*AI$3,IF($C116=$D$4,#REF!*AI$4,IF($C116=$D$5,#REF!*AI$5,0))))</f>
        <v>0</v>
      </c>
      <c r="AJ116" s="179">
        <f>IF($C116=$D$2,#REF!*AJ$2,IF($C116=$D$3,#REF!*AJ$3,IF($C116=$D$4,#REF!*AJ$4,IF($C116=$D$5,#REF!*AJ$5,0))))</f>
        <v>0</v>
      </c>
      <c r="AK116" s="179">
        <f>IF($C116=$D$2,#REF!*AK$2,IF($C116=$D$3,#REF!*AK$3,IF($C116=$D$4,#REF!*AK$4,IF($C116=$D$5,#REF!*AK$5,0))))</f>
        <v>0</v>
      </c>
      <c r="AL116" s="179">
        <f>IF($C116=$D$2,#REF!*AL$2,IF($C116=$D$3,#REF!*AL$3,IF($C116=$D$4,#REF!*AL$4,IF($C116=$D$5,#REF!*AL$5,0))))</f>
        <v>0</v>
      </c>
      <c r="AM116" s="179">
        <f>IF($C116=$D$2,#REF!*AM$2,IF($C116=$D$3,#REF!*AM$3,IF($C116=$D$4,#REF!*AM$4,IF($C116=$D$5,#REF!*AM$5,0))))</f>
        <v>0</v>
      </c>
    </row>
    <row r="117" spans="1:39">
      <c r="A117" s="141"/>
      <c r="B117" s="165"/>
      <c r="C117" s="165"/>
      <c r="D117" s="178">
        <f t="shared" si="0"/>
        <v>0</v>
      </c>
      <c r="E117" s="179">
        <f>IF($C117=$D$2,#REF!*E$2,IF($C117=$D$3,#REF!*E$3,IF($C117=$D$4,#REF!*E$4,IF($C117=$D$5,#REF!*E$5,0))))</f>
        <v>0</v>
      </c>
      <c r="F117" s="179">
        <f>IF($C117=$D$2,#REF!*F$2,IF($C117=$D$3,#REF!*F$3,IF($C117=$D$4,#REF!*F$4,IF($C117=$D$5,#REF!*F$5,0))))</f>
        <v>0</v>
      </c>
      <c r="G117" s="179">
        <f>IF($C117=$D$2,#REF!*G$2,IF($C117=$D$3,#REF!*G$3,IF($C117=$D$4,#REF!*G$4,IF($C117=$D$5,#REF!*G$5,0))))</f>
        <v>0</v>
      </c>
      <c r="H117" s="179">
        <f>IF($C117=$D$2,#REF!*H$2,IF($C117=$D$3,#REF!*H$3,IF($C117=$D$4,#REF!*H$4,IF($C117=$D$5,#REF!*H$5,0))))</f>
        <v>0</v>
      </c>
      <c r="I117" s="179">
        <f>IF($C117=$D$2,#REF!*I$2,IF($C117=$D$3,#REF!*I$3,IF($C117=$D$4,#REF!*I$4,IF($C117=$D$5,#REF!*I$5,0))))</f>
        <v>0</v>
      </c>
      <c r="J117" s="179">
        <f>IF($C117=$D$2,#REF!*J$2,IF($C117=$D$3,#REF!*J$3,IF($C117=$D$4,#REF!*J$4,IF($C117=$D$5,#REF!*J$5,0))))</f>
        <v>0</v>
      </c>
      <c r="K117" s="179">
        <f>IF($C117=$D$2,#REF!*K$2,IF($C117=$D$3,#REF!*K$3,IF($C117=$D$4,#REF!*K$4,IF($C117=$D$5,#REF!*K$5,0))))</f>
        <v>0</v>
      </c>
      <c r="L117" s="179">
        <f>IF($C117=$D$2,#REF!*L$2,IF($C117=$D$3,#REF!*L$3,IF($C117=$D$4,#REF!*L$4,IF($C117=$D$5,#REF!*L$5,0))))</f>
        <v>0</v>
      </c>
      <c r="M117" s="179">
        <f>IF($C117=$D$2,#REF!*M$2,IF($C117=$D$3,#REF!*M$3,IF($C117=$D$4,#REF!*M$4,IF($C117=$D$5,#REF!*M$5,0))))</f>
        <v>0</v>
      </c>
      <c r="N117" s="179">
        <f>IF($C117=$D$2,#REF!*N$2,IF($C117=$D$3,#REF!*N$3,IF($C117=$D$4,#REF!*N$4,IF($C117=$D$5,#REF!*N$5,0))))</f>
        <v>0</v>
      </c>
      <c r="O117" s="179">
        <f>IF($C117=$D$2,#REF!*O$2,IF($C117=$D$3,#REF!*O$3,IF($C117=$D$4,#REF!*O$4,IF($C117=$D$5,#REF!*O$5,0))))</f>
        <v>0</v>
      </c>
      <c r="P117" s="179">
        <f>IF($C117=$D$2,#REF!*P$2,IF($C117=$D$3,#REF!*P$3,IF($C117=$D$4,#REF!*P$4,IF($C117=$D$5,#REF!*P$5,0))))</f>
        <v>0</v>
      </c>
      <c r="Q117" s="179">
        <f>IF($C117=$D$2,#REF!*Q$2,IF($C117=$D$3,#REF!*Q$3,IF($C117=$D$4,#REF!*Q$4,IF($C117=$D$5,#REF!*Q$5,0))))</f>
        <v>0</v>
      </c>
      <c r="R117" s="179">
        <f>IF($C117=$D$2,#REF!*R$2,IF($C117=$D$3,#REF!*R$3,IF($C117=$D$4,#REF!*R$4,IF($C117=$D$5,#REF!*R$5,0))))</f>
        <v>0</v>
      </c>
      <c r="S117" s="179">
        <f>IF($C117=$D$2,#REF!*S$2,IF($C117=$D$3,#REF!*S$3,IF($C117=$D$4,#REF!*S$4,IF($C117=$D$5,#REF!*S$5,0))))</f>
        <v>0</v>
      </c>
      <c r="T117" s="179">
        <f>IF($C117=$D$2,#REF!*T$2,IF($C117=$D$3,#REF!*T$3,IF($C117=$D$4,#REF!*T$4,IF($C117=$D$5,#REF!*T$5,0))))</f>
        <v>0</v>
      </c>
      <c r="U117" s="179">
        <f>IF($C117=$D$2,#REF!*U$2,IF($C117=$D$3,#REF!*U$3,IF($C117=$D$4,#REF!*U$4,IF($C117=$D$5,#REF!*U$5,0))))</f>
        <v>0</v>
      </c>
      <c r="V117" s="179">
        <f>IF($C117=$D$2,#REF!*V$2,IF($C117=$D$3,#REF!*V$3,IF($C117=$D$4,#REF!*V$4,IF($C117=$D$5,#REF!*V$5,0))))</f>
        <v>0</v>
      </c>
      <c r="W117" s="179">
        <f>IF($C117=$D$2,#REF!*W$2,IF($C117=$D$3,#REF!*W$3,IF($C117=$D$4,#REF!*W$4,IF($C117=$D$5,#REF!*W$5,0))))</f>
        <v>0</v>
      </c>
      <c r="X117" s="179">
        <f>IF($C117=$D$2,#REF!*X$2,IF($C117=$D$3,#REF!*X$3,IF($C117=$D$4,#REF!*X$4,IF($C117=$D$5,#REF!*X$5,0))))</f>
        <v>0</v>
      </c>
      <c r="Y117" s="179">
        <f>IF($C117=$D$2,#REF!*Y$2,IF($C117=$D$3,#REF!*Y$3,IF($C117=$D$4,#REF!*Y$4,IF($C117=$D$5,#REF!*Y$5,0))))</f>
        <v>0</v>
      </c>
      <c r="Z117" s="179">
        <f>IF($C117=$D$2,#REF!*Z$2,IF($C117=$D$3,#REF!*Z$3,IF($C117=$D$4,#REF!*Z$4,IF($C117=$D$5,#REF!*Z$5,0))))</f>
        <v>0</v>
      </c>
      <c r="AA117" s="179">
        <f>IF($C117=$D$2,#REF!*AA$2,IF($C117=$D$3,#REF!*AA$3,IF($C117=$D$4,#REF!*AA$4,IF($C117=$D$5,#REF!*AA$5,0))))</f>
        <v>0</v>
      </c>
      <c r="AB117" s="179">
        <f>IF($C117=$D$2,#REF!*AB$2,IF($C117=$D$3,#REF!*AB$3,IF($C117=$D$4,#REF!*AB$4,IF($C117=$D$5,#REF!*AB$5,0))))</f>
        <v>0</v>
      </c>
      <c r="AC117" s="179">
        <f>IF($C117=$D$2,#REF!*AC$2,IF($C117=$D$3,#REF!*AC$3,IF($C117=$D$4,#REF!*AC$4,IF($C117=$D$5,#REF!*AC$5,0))))</f>
        <v>0</v>
      </c>
      <c r="AD117" s="179">
        <f>IF($C117=$D$2,#REF!*AD$2,IF($C117=$D$3,#REF!*AD$3,IF($C117=$D$4,#REF!*AD$4,IF($C117=$D$5,#REF!*AD$5,0))))</f>
        <v>0</v>
      </c>
      <c r="AE117" s="179">
        <f>IF($C117=$D$2,#REF!*AE$2,IF($C117=$D$3,#REF!*AE$3,IF($C117=$D$4,#REF!*AE$4,IF($C117=$D$5,#REF!*AE$5,0))))</f>
        <v>0</v>
      </c>
      <c r="AF117" s="179">
        <f>IF($C117=$D$2,#REF!*AF$2,IF($C117=$D$3,#REF!*AF$3,IF($C117=$D$4,#REF!*AF$4,IF($C117=$D$5,#REF!*AF$5,0))))</f>
        <v>0</v>
      </c>
      <c r="AG117" s="179">
        <f>IF($C117=$D$2,#REF!*AG$2,IF($C117=$D$3,#REF!*AG$3,IF($C117=$D$4,#REF!*AG$4,IF($C117=$D$5,#REF!*AG$5,0))))</f>
        <v>0</v>
      </c>
      <c r="AH117" s="179">
        <f>IF($C117=$D$2,#REF!*AH$2,IF($C117=$D$3,#REF!*AH$3,IF($C117=$D$4,#REF!*AH$4,IF($C117=$D$5,#REF!*AH$5,0))))</f>
        <v>0</v>
      </c>
      <c r="AI117" s="179">
        <f>IF($C117=$D$2,#REF!*AI$2,IF($C117=$D$3,#REF!*AI$3,IF($C117=$D$4,#REF!*AI$4,IF($C117=$D$5,#REF!*AI$5,0))))</f>
        <v>0</v>
      </c>
      <c r="AJ117" s="179">
        <f>IF($C117=$D$2,#REF!*AJ$2,IF($C117=$D$3,#REF!*AJ$3,IF($C117=$D$4,#REF!*AJ$4,IF($C117=$D$5,#REF!*AJ$5,0))))</f>
        <v>0</v>
      </c>
      <c r="AK117" s="179">
        <f>IF($C117=$D$2,#REF!*AK$2,IF($C117=$D$3,#REF!*AK$3,IF($C117=$D$4,#REF!*AK$4,IF($C117=$D$5,#REF!*AK$5,0))))</f>
        <v>0</v>
      </c>
      <c r="AL117" s="179">
        <f>IF($C117=$D$2,#REF!*AL$2,IF($C117=$D$3,#REF!*AL$3,IF($C117=$D$4,#REF!*AL$4,IF($C117=$D$5,#REF!*AL$5,0))))</f>
        <v>0</v>
      </c>
      <c r="AM117" s="179">
        <f>IF($C117=$D$2,#REF!*AM$2,IF($C117=$D$3,#REF!*AM$3,IF($C117=$D$4,#REF!*AM$4,IF($C117=$D$5,#REF!*AM$5,0))))</f>
        <v>0</v>
      </c>
    </row>
    <row r="118" spans="1:39">
      <c r="A118" s="141"/>
      <c r="B118" s="165"/>
      <c r="C118" s="165"/>
      <c r="D118" s="178">
        <f t="shared" si="0"/>
        <v>0</v>
      </c>
      <c r="E118" s="179">
        <f>IF($C118=$D$2,#REF!*E$2,IF($C118=$D$3,#REF!*E$3,IF($C118=$D$4,#REF!*E$4,IF($C118=$D$5,#REF!*E$5,0))))</f>
        <v>0</v>
      </c>
      <c r="F118" s="179">
        <f>IF($C118=$D$2,#REF!*F$2,IF($C118=$D$3,#REF!*F$3,IF($C118=$D$4,#REF!*F$4,IF($C118=$D$5,#REF!*F$5,0))))</f>
        <v>0</v>
      </c>
      <c r="G118" s="179">
        <f>IF($C118=$D$2,#REF!*G$2,IF($C118=$D$3,#REF!*G$3,IF($C118=$D$4,#REF!*G$4,IF($C118=$D$5,#REF!*G$5,0))))</f>
        <v>0</v>
      </c>
      <c r="H118" s="179">
        <f>IF($C118=$D$2,#REF!*H$2,IF($C118=$D$3,#REF!*H$3,IF($C118=$D$4,#REF!*H$4,IF($C118=$D$5,#REF!*H$5,0))))</f>
        <v>0</v>
      </c>
      <c r="I118" s="179">
        <f>IF($C118=$D$2,#REF!*I$2,IF($C118=$D$3,#REF!*I$3,IF($C118=$D$4,#REF!*I$4,IF($C118=$D$5,#REF!*I$5,0))))</f>
        <v>0</v>
      </c>
      <c r="J118" s="179">
        <f>IF($C118=$D$2,#REF!*J$2,IF($C118=$D$3,#REF!*J$3,IF($C118=$D$4,#REF!*J$4,IF($C118=$D$5,#REF!*J$5,0))))</f>
        <v>0</v>
      </c>
      <c r="K118" s="179">
        <f>IF($C118=$D$2,#REF!*K$2,IF($C118=$D$3,#REF!*K$3,IF($C118=$D$4,#REF!*K$4,IF($C118=$D$5,#REF!*K$5,0))))</f>
        <v>0</v>
      </c>
      <c r="L118" s="179">
        <f>IF($C118=$D$2,#REF!*L$2,IF($C118=$D$3,#REF!*L$3,IF($C118=$D$4,#REF!*L$4,IF($C118=$D$5,#REF!*L$5,0))))</f>
        <v>0</v>
      </c>
      <c r="M118" s="179">
        <f>IF($C118=$D$2,#REF!*M$2,IF($C118=$D$3,#REF!*M$3,IF($C118=$D$4,#REF!*M$4,IF($C118=$D$5,#REF!*M$5,0))))</f>
        <v>0</v>
      </c>
      <c r="N118" s="179">
        <f>IF($C118=$D$2,#REF!*N$2,IF($C118=$D$3,#REF!*N$3,IF($C118=$D$4,#REF!*N$4,IF($C118=$D$5,#REF!*N$5,0))))</f>
        <v>0</v>
      </c>
      <c r="O118" s="179">
        <f>IF($C118=$D$2,#REF!*O$2,IF($C118=$D$3,#REF!*O$3,IF($C118=$D$4,#REF!*O$4,IF($C118=$D$5,#REF!*O$5,0))))</f>
        <v>0</v>
      </c>
      <c r="P118" s="179">
        <f>IF($C118=$D$2,#REF!*P$2,IF($C118=$D$3,#REF!*P$3,IF($C118=$D$4,#REF!*P$4,IF($C118=$D$5,#REF!*P$5,0))))</f>
        <v>0</v>
      </c>
      <c r="Q118" s="179">
        <f>IF($C118=$D$2,#REF!*Q$2,IF($C118=$D$3,#REF!*Q$3,IF($C118=$D$4,#REF!*Q$4,IF($C118=$D$5,#REF!*Q$5,0))))</f>
        <v>0</v>
      </c>
      <c r="R118" s="179">
        <f>IF($C118=$D$2,#REF!*R$2,IF($C118=$D$3,#REF!*R$3,IF($C118=$D$4,#REF!*R$4,IF($C118=$D$5,#REF!*R$5,0))))</f>
        <v>0</v>
      </c>
      <c r="S118" s="179">
        <f>IF($C118=$D$2,#REF!*S$2,IF($C118=$D$3,#REF!*S$3,IF($C118=$D$4,#REF!*S$4,IF($C118=$D$5,#REF!*S$5,0))))</f>
        <v>0</v>
      </c>
      <c r="T118" s="179">
        <f>IF($C118=$D$2,#REF!*T$2,IF($C118=$D$3,#REF!*T$3,IF($C118=$D$4,#REF!*T$4,IF($C118=$D$5,#REF!*T$5,0))))</f>
        <v>0</v>
      </c>
      <c r="U118" s="179">
        <f>IF($C118=$D$2,#REF!*U$2,IF($C118=$D$3,#REF!*U$3,IF($C118=$D$4,#REF!*U$4,IF($C118=$D$5,#REF!*U$5,0))))</f>
        <v>0</v>
      </c>
      <c r="V118" s="179">
        <f>IF($C118=$D$2,#REF!*V$2,IF($C118=$D$3,#REF!*V$3,IF($C118=$D$4,#REF!*V$4,IF($C118=$D$5,#REF!*V$5,0))))</f>
        <v>0</v>
      </c>
      <c r="W118" s="179">
        <f>IF($C118=$D$2,#REF!*W$2,IF($C118=$D$3,#REF!*W$3,IF($C118=$D$4,#REF!*W$4,IF($C118=$D$5,#REF!*W$5,0))))</f>
        <v>0</v>
      </c>
      <c r="X118" s="179">
        <f>IF($C118=$D$2,#REF!*X$2,IF($C118=$D$3,#REF!*X$3,IF($C118=$D$4,#REF!*X$4,IF($C118=$D$5,#REF!*X$5,0))))</f>
        <v>0</v>
      </c>
      <c r="Y118" s="179">
        <f>IF($C118=$D$2,#REF!*Y$2,IF($C118=$D$3,#REF!*Y$3,IF($C118=$D$4,#REF!*Y$4,IF($C118=$D$5,#REF!*Y$5,0))))</f>
        <v>0</v>
      </c>
      <c r="Z118" s="179">
        <f>IF($C118=$D$2,#REF!*Z$2,IF($C118=$D$3,#REF!*Z$3,IF($C118=$D$4,#REF!*Z$4,IF($C118=$D$5,#REF!*Z$5,0))))</f>
        <v>0</v>
      </c>
      <c r="AA118" s="179">
        <f>IF($C118=$D$2,#REF!*AA$2,IF($C118=$D$3,#REF!*AA$3,IF($C118=$D$4,#REF!*AA$4,IF($C118=$D$5,#REF!*AA$5,0))))</f>
        <v>0</v>
      </c>
      <c r="AB118" s="179">
        <f>IF($C118=$D$2,#REF!*AB$2,IF($C118=$D$3,#REF!*AB$3,IF($C118=$D$4,#REF!*AB$4,IF($C118=$D$5,#REF!*AB$5,0))))</f>
        <v>0</v>
      </c>
      <c r="AC118" s="179">
        <f>IF($C118=$D$2,#REF!*AC$2,IF($C118=$D$3,#REF!*AC$3,IF($C118=$D$4,#REF!*AC$4,IF($C118=$D$5,#REF!*AC$5,0))))</f>
        <v>0</v>
      </c>
      <c r="AD118" s="179">
        <f>IF($C118=$D$2,#REF!*AD$2,IF($C118=$D$3,#REF!*AD$3,IF($C118=$D$4,#REF!*AD$4,IF($C118=$D$5,#REF!*AD$5,0))))</f>
        <v>0</v>
      </c>
      <c r="AE118" s="179">
        <f>IF($C118=$D$2,#REF!*AE$2,IF($C118=$D$3,#REF!*AE$3,IF($C118=$D$4,#REF!*AE$4,IF($C118=$D$5,#REF!*AE$5,0))))</f>
        <v>0</v>
      </c>
      <c r="AF118" s="179">
        <f>IF($C118=$D$2,#REF!*AF$2,IF($C118=$D$3,#REF!*AF$3,IF($C118=$D$4,#REF!*AF$4,IF($C118=$D$5,#REF!*AF$5,0))))</f>
        <v>0</v>
      </c>
      <c r="AG118" s="179">
        <f>IF($C118=$D$2,#REF!*AG$2,IF($C118=$D$3,#REF!*AG$3,IF($C118=$D$4,#REF!*AG$4,IF($C118=$D$5,#REF!*AG$5,0))))</f>
        <v>0</v>
      </c>
      <c r="AH118" s="179">
        <f>IF($C118=$D$2,#REF!*AH$2,IF($C118=$D$3,#REF!*AH$3,IF($C118=$D$4,#REF!*AH$4,IF($C118=$D$5,#REF!*AH$5,0))))</f>
        <v>0</v>
      </c>
      <c r="AI118" s="179">
        <f>IF($C118=$D$2,#REF!*AI$2,IF($C118=$D$3,#REF!*AI$3,IF($C118=$D$4,#REF!*AI$4,IF($C118=$D$5,#REF!*AI$5,0))))</f>
        <v>0</v>
      </c>
      <c r="AJ118" s="179">
        <f>IF($C118=$D$2,#REF!*AJ$2,IF($C118=$D$3,#REF!*AJ$3,IF($C118=$D$4,#REF!*AJ$4,IF($C118=$D$5,#REF!*AJ$5,0))))</f>
        <v>0</v>
      </c>
      <c r="AK118" s="179">
        <f>IF($C118=$D$2,#REF!*AK$2,IF($C118=$D$3,#REF!*AK$3,IF($C118=$D$4,#REF!*AK$4,IF($C118=$D$5,#REF!*AK$5,0))))</f>
        <v>0</v>
      </c>
      <c r="AL118" s="179">
        <f>IF($C118=$D$2,#REF!*AL$2,IF($C118=$D$3,#REF!*AL$3,IF($C118=$D$4,#REF!*AL$4,IF($C118=$D$5,#REF!*AL$5,0))))</f>
        <v>0</v>
      </c>
      <c r="AM118" s="179">
        <f>IF($C118=$D$2,#REF!*AM$2,IF($C118=$D$3,#REF!*AM$3,IF($C118=$D$4,#REF!*AM$4,IF($C118=$D$5,#REF!*AM$5,0))))</f>
        <v>0</v>
      </c>
    </row>
    <row r="119" spans="1:39">
      <c r="A119" s="141"/>
      <c r="B119" s="165"/>
      <c r="C119" s="165"/>
      <c r="D119" s="178">
        <f t="shared" si="0"/>
        <v>0</v>
      </c>
      <c r="E119" s="179">
        <f>IF($C119=$D$2,#REF!*E$2,IF($C119=$D$3,#REF!*E$3,IF($C119=$D$4,#REF!*E$4,IF($C119=$D$5,#REF!*E$5,0))))</f>
        <v>0</v>
      </c>
      <c r="F119" s="179">
        <f>IF($C119=$D$2,#REF!*F$2,IF($C119=$D$3,#REF!*F$3,IF($C119=$D$4,#REF!*F$4,IF($C119=$D$5,#REF!*F$5,0))))</f>
        <v>0</v>
      </c>
      <c r="G119" s="179">
        <f>IF($C119=$D$2,#REF!*G$2,IF($C119=$D$3,#REF!*G$3,IF($C119=$D$4,#REF!*G$4,IF($C119=$D$5,#REF!*G$5,0))))</f>
        <v>0</v>
      </c>
      <c r="H119" s="179">
        <f>IF($C119=$D$2,#REF!*H$2,IF($C119=$D$3,#REF!*H$3,IF($C119=$D$4,#REF!*H$4,IF($C119=$D$5,#REF!*H$5,0))))</f>
        <v>0</v>
      </c>
      <c r="I119" s="179">
        <f>IF($C119=$D$2,#REF!*I$2,IF($C119=$D$3,#REF!*I$3,IF($C119=$D$4,#REF!*I$4,IF($C119=$D$5,#REF!*I$5,0))))</f>
        <v>0</v>
      </c>
      <c r="J119" s="179">
        <f>IF($C119=$D$2,#REF!*J$2,IF($C119=$D$3,#REF!*J$3,IF($C119=$D$4,#REF!*J$4,IF($C119=$D$5,#REF!*J$5,0))))</f>
        <v>0</v>
      </c>
      <c r="K119" s="179">
        <f>IF($C119=$D$2,#REF!*K$2,IF($C119=$D$3,#REF!*K$3,IF($C119=$D$4,#REF!*K$4,IF($C119=$D$5,#REF!*K$5,0))))</f>
        <v>0</v>
      </c>
      <c r="L119" s="179">
        <f>IF($C119=$D$2,#REF!*L$2,IF($C119=$D$3,#REF!*L$3,IF($C119=$D$4,#REF!*L$4,IF($C119=$D$5,#REF!*L$5,0))))</f>
        <v>0</v>
      </c>
      <c r="M119" s="179">
        <f>IF($C119=$D$2,#REF!*M$2,IF($C119=$D$3,#REF!*M$3,IF($C119=$D$4,#REF!*M$4,IF($C119=$D$5,#REF!*M$5,0))))</f>
        <v>0</v>
      </c>
      <c r="N119" s="179">
        <f>IF($C119=$D$2,#REF!*N$2,IF($C119=$D$3,#REF!*N$3,IF($C119=$D$4,#REF!*N$4,IF($C119=$D$5,#REF!*N$5,0))))</f>
        <v>0</v>
      </c>
      <c r="O119" s="179">
        <f>IF($C119=$D$2,#REF!*O$2,IF($C119=$D$3,#REF!*O$3,IF($C119=$D$4,#REF!*O$4,IF($C119=$D$5,#REF!*O$5,0))))</f>
        <v>0</v>
      </c>
      <c r="P119" s="179">
        <f>IF($C119=$D$2,#REF!*P$2,IF($C119=$D$3,#REF!*P$3,IF($C119=$D$4,#REF!*P$4,IF($C119=$D$5,#REF!*P$5,0))))</f>
        <v>0</v>
      </c>
      <c r="Q119" s="179">
        <f>IF($C119=$D$2,#REF!*Q$2,IF($C119=$D$3,#REF!*Q$3,IF($C119=$D$4,#REF!*Q$4,IF($C119=$D$5,#REF!*Q$5,0))))</f>
        <v>0</v>
      </c>
      <c r="R119" s="179">
        <f>IF($C119=$D$2,#REF!*R$2,IF($C119=$D$3,#REF!*R$3,IF($C119=$D$4,#REF!*R$4,IF($C119=$D$5,#REF!*R$5,0))))</f>
        <v>0</v>
      </c>
      <c r="S119" s="179">
        <f>IF($C119=$D$2,#REF!*S$2,IF($C119=$D$3,#REF!*S$3,IF($C119=$D$4,#REF!*S$4,IF($C119=$D$5,#REF!*S$5,0))))</f>
        <v>0</v>
      </c>
      <c r="T119" s="179">
        <f>IF($C119=$D$2,#REF!*T$2,IF($C119=$D$3,#REF!*T$3,IF($C119=$D$4,#REF!*T$4,IF($C119=$D$5,#REF!*T$5,0))))</f>
        <v>0</v>
      </c>
      <c r="U119" s="179">
        <f>IF($C119=$D$2,#REF!*U$2,IF($C119=$D$3,#REF!*U$3,IF($C119=$D$4,#REF!*U$4,IF($C119=$D$5,#REF!*U$5,0))))</f>
        <v>0</v>
      </c>
      <c r="V119" s="179">
        <f>IF($C119=$D$2,#REF!*V$2,IF($C119=$D$3,#REF!*V$3,IF($C119=$D$4,#REF!*V$4,IF($C119=$D$5,#REF!*V$5,0))))</f>
        <v>0</v>
      </c>
      <c r="W119" s="179">
        <f>IF($C119=$D$2,#REF!*W$2,IF($C119=$D$3,#REF!*W$3,IF($C119=$D$4,#REF!*W$4,IF($C119=$D$5,#REF!*W$5,0))))</f>
        <v>0</v>
      </c>
      <c r="X119" s="179">
        <f>IF($C119=$D$2,#REF!*X$2,IF($C119=$D$3,#REF!*X$3,IF($C119=$D$4,#REF!*X$4,IF($C119=$D$5,#REF!*X$5,0))))</f>
        <v>0</v>
      </c>
      <c r="Y119" s="179">
        <f>IF($C119=$D$2,#REF!*Y$2,IF($C119=$D$3,#REF!*Y$3,IF($C119=$D$4,#REF!*Y$4,IF($C119=$D$5,#REF!*Y$5,0))))</f>
        <v>0</v>
      </c>
      <c r="Z119" s="179">
        <f>IF($C119=$D$2,#REF!*Z$2,IF($C119=$D$3,#REF!*Z$3,IF($C119=$D$4,#REF!*Z$4,IF($C119=$D$5,#REF!*Z$5,0))))</f>
        <v>0</v>
      </c>
      <c r="AA119" s="179">
        <f>IF($C119=$D$2,#REF!*AA$2,IF($C119=$D$3,#REF!*AA$3,IF($C119=$D$4,#REF!*AA$4,IF($C119=$D$5,#REF!*AA$5,0))))</f>
        <v>0</v>
      </c>
      <c r="AB119" s="179">
        <f>IF($C119=$D$2,#REF!*AB$2,IF($C119=$D$3,#REF!*AB$3,IF($C119=$D$4,#REF!*AB$4,IF($C119=$D$5,#REF!*AB$5,0))))</f>
        <v>0</v>
      </c>
      <c r="AC119" s="179">
        <f>IF($C119=$D$2,#REF!*AC$2,IF($C119=$D$3,#REF!*AC$3,IF($C119=$D$4,#REF!*AC$4,IF($C119=$D$5,#REF!*AC$5,0))))</f>
        <v>0</v>
      </c>
      <c r="AD119" s="179">
        <f>IF($C119=$D$2,#REF!*AD$2,IF($C119=$D$3,#REF!*AD$3,IF($C119=$D$4,#REF!*AD$4,IF($C119=$D$5,#REF!*AD$5,0))))</f>
        <v>0</v>
      </c>
      <c r="AE119" s="179">
        <f>IF($C119=$D$2,#REF!*AE$2,IF($C119=$D$3,#REF!*AE$3,IF($C119=$D$4,#REF!*AE$4,IF($C119=$D$5,#REF!*AE$5,0))))</f>
        <v>0</v>
      </c>
      <c r="AF119" s="179">
        <f>IF($C119=$D$2,#REF!*AF$2,IF($C119=$D$3,#REF!*AF$3,IF($C119=$D$4,#REF!*AF$4,IF($C119=$D$5,#REF!*AF$5,0))))</f>
        <v>0</v>
      </c>
      <c r="AG119" s="179">
        <f>IF($C119=$D$2,#REF!*AG$2,IF($C119=$D$3,#REF!*AG$3,IF($C119=$D$4,#REF!*AG$4,IF($C119=$D$5,#REF!*AG$5,0))))</f>
        <v>0</v>
      </c>
      <c r="AH119" s="179">
        <f>IF($C119=$D$2,#REF!*AH$2,IF($C119=$D$3,#REF!*AH$3,IF($C119=$D$4,#REF!*AH$4,IF($C119=$D$5,#REF!*AH$5,0))))</f>
        <v>0</v>
      </c>
      <c r="AI119" s="179">
        <f>IF($C119=$D$2,#REF!*AI$2,IF($C119=$D$3,#REF!*AI$3,IF($C119=$D$4,#REF!*AI$4,IF($C119=$D$5,#REF!*AI$5,0))))</f>
        <v>0</v>
      </c>
      <c r="AJ119" s="179">
        <f>IF($C119=$D$2,#REF!*AJ$2,IF($C119=$D$3,#REF!*AJ$3,IF($C119=$D$4,#REF!*AJ$4,IF($C119=$D$5,#REF!*AJ$5,0))))</f>
        <v>0</v>
      </c>
      <c r="AK119" s="179">
        <f>IF($C119=$D$2,#REF!*AK$2,IF($C119=$D$3,#REF!*AK$3,IF($C119=$D$4,#REF!*AK$4,IF($C119=$D$5,#REF!*AK$5,0))))</f>
        <v>0</v>
      </c>
      <c r="AL119" s="179">
        <f>IF($C119=$D$2,#REF!*AL$2,IF($C119=$D$3,#REF!*AL$3,IF($C119=$D$4,#REF!*AL$4,IF($C119=$D$5,#REF!*AL$5,0))))</f>
        <v>0</v>
      </c>
      <c r="AM119" s="179">
        <f>IF($C119=$D$2,#REF!*AM$2,IF($C119=$D$3,#REF!*AM$3,IF($C119=$D$4,#REF!*AM$4,IF($C119=$D$5,#REF!*AM$5,0))))</f>
        <v>0</v>
      </c>
    </row>
    <row r="120" spans="1:39">
      <c r="A120" s="141"/>
      <c r="B120" s="165"/>
      <c r="C120" s="165"/>
      <c r="D120" s="178">
        <f t="shared" si="0"/>
        <v>0</v>
      </c>
      <c r="E120" s="179">
        <f>IF($C120=$D$2,#REF!*E$2,IF($C120=$D$3,#REF!*E$3,IF($C120=$D$4,#REF!*E$4,IF($C120=$D$5,#REF!*E$5,0))))</f>
        <v>0</v>
      </c>
      <c r="F120" s="179">
        <f>IF($C120=$D$2,#REF!*F$2,IF($C120=$D$3,#REF!*F$3,IF($C120=$D$4,#REF!*F$4,IF($C120=$D$5,#REF!*F$5,0))))</f>
        <v>0</v>
      </c>
      <c r="G120" s="179">
        <f>IF($C120=$D$2,#REF!*G$2,IF($C120=$D$3,#REF!*G$3,IF($C120=$D$4,#REF!*G$4,IF($C120=$D$5,#REF!*G$5,0))))</f>
        <v>0</v>
      </c>
      <c r="H120" s="179">
        <f>IF($C120=$D$2,#REF!*H$2,IF($C120=$D$3,#REF!*H$3,IF($C120=$D$4,#REF!*H$4,IF($C120=$D$5,#REF!*H$5,0))))</f>
        <v>0</v>
      </c>
      <c r="I120" s="179">
        <f>IF($C120=$D$2,#REF!*I$2,IF($C120=$D$3,#REF!*I$3,IF($C120=$D$4,#REF!*I$4,IF($C120=$D$5,#REF!*I$5,0))))</f>
        <v>0</v>
      </c>
      <c r="J120" s="179">
        <f>IF($C120=$D$2,#REF!*J$2,IF($C120=$D$3,#REF!*J$3,IF($C120=$D$4,#REF!*J$4,IF($C120=$D$5,#REF!*J$5,0))))</f>
        <v>0</v>
      </c>
      <c r="K120" s="179">
        <f>IF($C120=$D$2,#REF!*K$2,IF($C120=$D$3,#REF!*K$3,IF($C120=$D$4,#REF!*K$4,IF($C120=$D$5,#REF!*K$5,0))))</f>
        <v>0</v>
      </c>
      <c r="L120" s="179">
        <f>IF($C120=$D$2,#REF!*L$2,IF($C120=$D$3,#REF!*L$3,IF($C120=$D$4,#REF!*L$4,IF($C120=$D$5,#REF!*L$5,0))))</f>
        <v>0</v>
      </c>
      <c r="M120" s="179">
        <f>IF($C120=$D$2,#REF!*M$2,IF($C120=$D$3,#REF!*M$3,IF($C120=$D$4,#REF!*M$4,IF($C120=$D$5,#REF!*M$5,0))))</f>
        <v>0</v>
      </c>
      <c r="N120" s="179">
        <f>IF($C120=$D$2,#REF!*N$2,IF($C120=$D$3,#REF!*N$3,IF($C120=$D$4,#REF!*N$4,IF($C120=$D$5,#REF!*N$5,0))))</f>
        <v>0</v>
      </c>
      <c r="O120" s="179">
        <f>IF($C120=$D$2,#REF!*O$2,IF($C120=$D$3,#REF!*O$3,IF($C120=$D$4,#REF!*O$4,IF($C120=$D$5,#REF!*O$5,0))))</f>
        <v>0</v>
      </c>
      <c r="P120" s="179">
        <f>IF($C120=$D$2,#REF!*P$2,IF($C120=$D$3,#REF!*P$3,IF($C120=$D$4,#REF!*P$4,IF($C120=$D$5,#REF!*P$5,0))))</f>
        <v>0</v>
      </c>
      <c r="Q120" s="179">
        <f>IF($C120=$D$2,#REF!*Q$2,IF($C120=$D$3,#REF!*Q$3,IF($C120=$D$4,#REF!*Q$4,IF($C120=$D$5,#REF!*Q$5,0))))</f>
        <v>0</v>
      </c>
      <c r="R120" s="179">
        <f>IF($C120=$D$2,#REF!*R$2,IF($C120=$D$3,#REF!*R$3,IF($C120=$D$4,#REF!*R$4,IF($C120=$D$5,#REF!*R$5,0))))</f>
        <v>0</v>
      </c>
      <c r="S120" s="179">
        <f>IF($C120=$D$2,#REF!*S$2,IF($C120=$D$3,#REF!*S$3,IF($C120=$D$4,#REF!*S$4,IF($C120=$D$5,#REF!*S$5,0))))</f>
        <v>0</v>
      </c>
      <c r="T120" s="179">
        <f>IF($C120=$D$2,#REF!*T$2,IF($C120=$D$3,#REF!*T$3,IF($C120=$D$4,#REF!*T$4,IF($C120=$D$5,#REF!*T$5,0))))</f>
        <v>0</v>
      </c>
      <c r="U120" s="179">
        <f>IF($C120=$D$2,#REF!*U$2,IF($C120=$D$3,#REF!*U$3,IF($C120=$D$4,#REF!*U$4,IF($C120=$D$5,#REF!*U$5,0))))</f>
        <v>0</v>
      </c>
      <c r="V120" s="179">
        <f>IF($C120=$D$2,#REF!*V$2,IF($C120=$D$3,#REF!*V$3,IF($C120=$D$4,#REF!*V$4,IF($C120=$D$5,#REF!*V$5,0))))</f>
        <v>0</v>
      </c>
      <c r="W120" s="179">
        <f>IF($C120=$D$2,#REF!*W$2,IF($C120=$D$3,#REF!*W$3,IF($C120=$D$4,#REF!*W$4,IF($C120=$D$5,#REF!*W$5,0))))</f>
        <v>0</v>
      </c>
      <c r="X120" s="179">
        <f>IF($C120=$D$2,#REF!*X$2,IF($C120=$D$3,#REF!*X$3,IF($C120=$D$4,#REF!*X$4,IF($C120=$D$5,#REF!*X$5,0))))</f>
        <v>0</v>
      </c>
      <c r="Y120" s="179">
        <f>IF($C120=$D$2,#REF!*Y$2,IF($C120=$D$3,#REF!*Y$3,IF($C120=$D$4,#REF!*Y$4,IF($C120=$D$5,#REF!*Y$5,0))))</f>
        <v>0</v>
      </c>
      <c r="Z120" s="179">
        <f>IF($C120=$D$2,#REF!*Z$2,IF($C120=$D$3,#REF!*Z$3,IF($C120=$D$4,#REF!*Z$4,IF($C120=$D$5,#REF!*Z$5,0))))</f>
        <v>0</v>
      </c>
      <c r="AA120" s="179">
        <f>IF($C120=$D$2,#REF!*AA$2,IF($C120=$D$3,#REF!*AA$3,IF($C120=$D$4,#REF!*AA$4,IF($C120=$D$5,#REF!*AA$5,0))))</f>
        <v>0</v>
      </c>
      <c r="AB120" s="179">
        <f>IF($C120=$D$2,#REF!*AB$2,IF($C120=$D$3,#REF!*AB$3,IF($C120=$D$4,#REF!*AB$4,IF($C120=$D$5,#REF!*AB$5,0))))</f>
        <v>0</v>
      </c>
      <c r="AC120" s="179">
        <f>IF($C120=$D$2,#REF!*AC$2,IF($C120=$D$3,#REF!*AC$3,IF($C120=$D$4,#REF!*AC$4,IF($C120=$D$5,#REF!*AC$5,0))))</f>
        <v>0</v>
      </c>
      <c r="AD120" s="179">
        <f>IF($C120=$D$2,#REF!*AD$2,IF($C120=$D$3,#REF!*AD$3,IF($C120=$D$4,#REF!*AD$4,IF($C120=$D$5,#REF!*AD$5,0))))</f>
        <v>0</v>
      </c>
      <c r="AE120" s="179">
        <f>IF($C120=$D$2,#REF!*AE$2,IF($C120=$D$3,#REF!*AE$3,IF($C120=$D$4,#REF!*AE$4,IF($C120=$D$5,#REF!*AE$5,0))))</f>
        <v>0</v>
      </c>
      <c r="AF120" s="179">
        <f>IF($C120=$D$2,#REF!*AF$2,IF($C120=$D$3,#REF!*AF$3,IF($C120=$D$4,#REF!*AF$4,IF($C120=$D$5,#REF!*AF$5,0))))</f>
        <v>0</v>
      </c>
      <c r="AG120" s="179">
        <f>IF($C120=$D$2,#REF!*AG$2,IF($C120=$D$3,#REF!*AG$3,IF($C120=$D$4,#REF!*AG$4,IF($C120=$D$5,#REF!*AG$5,0))))</f>
        <v>0</v>
      </c>
      <c r="AH120" s="179">
        <f>IF($C120=$D$2,#REF!*AH$2,IF($C120=$D$3,#REF!*AH$3,IF($C120=$D$4,#REF!*AH$4,IF($C120=$D$5,#REF!*AH$5,0))))</f>
        <v>0</v>
      </c>
      <c r="AI120" s="179">
        <f>IF($C120=$D$2,#REF!*AI$2,IF($C120=$D$3,#REF!*AI$3,IF($C120=$D$4,#REF!*AI$4,IF($C120=$D$5,#REF!*AI$5,0))))</f>
        <v>0</v>
      </c>
      <c r="AJ120" s="179">
        <f>IF($C120=$D$2,#REF!*AJ$2,IF($C120=$D$3,#REF!*AJ$3,IF($C120=$D$4,#REF!*AJ$4,IF($C120=$D$5,#REF!*AJ$5,0))))</f>
        <v>0</v>
      </c>
      <c r="AK120" s="179">
        <f>IF($C120=$D$2,#REF!*AK$2,IF($C120=$D$3,#REF!*AK$3,IF($C120=$D$4,#REF!*AK$4,IF($C120=$D$5,#REF!*AK$5,0))))</f>
        <v>0</v>
      </c>
      <c r="AL120" s="179">
        <f>IF($C120=$D$2,#REF!*AL$2,IF($C120=$D$3,#REF!*AL$3,IF($C120=$D$4,#REF!*AL$4,IF($C120=$D$5,#REF!*AL$5,0))))</f>
        <v>0</v>
      </c>
      <c r="AM120" s="179">
        <f>IF($C120=$D$2,#REF!*AM$2,IF($C120=$D$3,#REF!*AM$3,IF($C120=$D$4,#REF!*AM$4,IF($C120=$D$5,#REF!*AM$5,0))))</f>
        <v>0</v>
      </c>
    </row>
    <row r="121" spans="1:39">
      <c r="A121" s="141"/>
      <c r="B121" s="165"/>
      <c r="C121" s="165"/>
      <c r="D121" s="178">
        <f t="shared" si="0"/>
        <v>0</v>
      </c>
      <c r="E121" s="179">
        <f>IF($C121=$D$2,#REF!*E$2,IF($C121=$D$3,#REF!*E$3,IF($C121=$D$4,#REF!*E$4,IF($C121=$D$5,#REF!*E$5,0))))</f>
        <v>0</v>
      </c>
      <c r="F121" s="179">
        <f>IF($C121=$D$2,#REF!*F$2,IF($C121=$D$3,#REF!*F$3,IF($C121=$D$4,#REF!*F$4,IF($C121=$D$5,#REF!*F$5,0))))</f>
        <v>0</v>
      </c>
      <c r="G121" s="179">
        <f>IF($C121=$D$2,#REF!*G$2,IF($C121=$D$3,#REF!*G$3,IF($C121=$D$4,#REF!*G$4,IF($C121=$D$5,#REF!*G$5,0))))</f>
        <v>0</v>
      </c>
      <c r="H121" s="179">
        <f>IF($C121=$D$2,#REF!*H$2,IF($C121=$D$3,#REF!*H$3,IF($C121=$D$4,#REF!*H$4,IF($C121=$D$5,#REF!*H$5,0))))</f>
        <v>0</v>
      </c>
      <c r="I121" s="179">
        <f>IF($C121=$D$2,#REF!*I$2,IF($C121=$D$3,#REF!*I$3,IF($C121=$D$4,#REF!*I$4,IF($C121=$D$5,#REF!*I$5,0))))</f>
        <v>0</v>
      </c>
      <c r="J121" s="179">
        <f>IF($C121=$D$2,#REF!*J$2,IF($C121=$D$3,#REF!*J$3,IF($C121=$D$4,#REF!*J$4,IF($C121=$D$5,#REF!*J$5,0))))</f>
        <v>0</v>
      </c>
      <c r="K121" s="179">
        <f>IF($C121=$D$2,#REF!*K$2,IF($C121=$D$3,#REF!*K$3,IF($C121=$D$4,#REF!*K$4,IF($C121=$D$5,#REF!*K$5,0))))</f>
        <v>0</v>
      </c>
      <c r="L121" s="179">
        <f>IF($C121=$D$2,#REF!*L$2,IF($C121=$D$3,#REF!*L$3,IF($C121=$D$4,#REF!*L$4,IF($C121=$D$5,#REF!*L$5,0))))</f>
        <v>0</v>
      </c>
      <c r="M121" s="179">
        <f>IF($C121=$D$2,#REF!*M$2,IF($C121=$D$3,#REF!*M$3,IF($C121=$D$4,#REF!*M$4,IF($C121=$D$5,#REF!*M$5,0))))</f>
        <v>0</v>
      </c>
      <c r="N121" s="179">
        <f>IF($C121=$D$2,#REF!*N$2,IF($C121=$D$3,#REF!*N$3,IF($C121=$D$4,#REF!*N$4,IF($C121=$D$5,#REF!*N$5,0))))</f>
        <v>0</v>
      </c>
      <c r="O121" s="179">
        <f>IF($C121=$D$2,#REF!*O$2,IF($C121=$D$3,#REF!*O$3,IF($C121=$D$4,#REF!*O$4,IF($C121=$D$5,#REF!*O$5,0))))</f>
        <v>0</v>
      </c>
      <c r="P121" s="179">
        <f>IF($C121=$D$2,#REF!*P$2,IF($C121=$D$3,#REF!*P$3,IF($C121=$D$4,#REF!*P$4,IF($C121=$D$5,#REF!*P$5,0))))</f>
        <v>0</v>
      </c>
      <c r="Q121" s="179">
        <f>IF($C121=$D$2,#REF!*Q$2,IF($C121=$D$3,#REF!*Q$3,IF($C121=$D$4,#REF!*Q$4,IF($C121=$D$5,#REF!*Q$5,0))))</f>
        <v>0</v>
      </c>
      <c r="R121" s="179">
        <f>IF($C121=$D$2,#REF!*R$2,IF($C121=$D$3,#REF!*R$3,IF($C121=$D$4,#REF!*R$4,IF($C121=$D$5,#REF!*R$5,0))))</f>
        <v>0</v>
      </c>
      <c r="S121" s="179">
        <f>IF($C121=$D$2,#REF!*S$2,IF($C121=$D$3,#REF!*S$3,IF($C121=$D$4,#REF!*S$4,IF($C121=$D$5,#REF!*S$5,0))))</f>
        <v>0</v>
      </c>
      <c r="T121" s="179">
        <f>IF($C121=$D$2,#REF!*T$2,IF($C121=$D$3,#REF!*T$3,IF($C121=$D$4,#REF!*T$4,IF($C121=$D$5,#REF!*T$5,0))))</f>
        <v>0</v>
      </c>
      <c r="U121" s="179">
        <f>IF($C121=$D$2,#REF!*U$2,IF($C121=$D$3,#REF!*U$3,IF($C121=$D$4,#REF!*U$4,IF($C121=$D$5,#REF!*U$5,0))))</f>
        <v>0</v>
      </c>
      <c r="V121" s="179">
        <f>IF($C121=$D$2,#REF!*V$2,IF($C121=$D$3,#REF!*V$3,IF($C121=$D$4,#REF!*V$4,IF($C121=$D$5,#REF!*V$5,0))))</f>
        <v>0</v>
      </c>
      <c r="W121" s="179">
        <f>IF($C121=$D$2,#REF!*W$2,IF($C121=$D$3,#REF!*W$3,IF($C121=$D$4,#REF!*W$4,IF($C121=$D$5,#REF!*W$5,0))))</f>
        <v>0</v>
      </c>
      <c r="X121" s="179">
        <f>IF($C121=$D$2,#REF!*X$2,IF($C121=$D$3,#REF!*X$3,IF($C121=$D$4,#REF!*X$4,IF($C121=$D$5,#REF!*X$5,0))))</f>
        <v>0</v>
      </c>
      <c r="Y121" s="179">
        <f>IF($C121=$D$2,#REF!*Y$2,IF($C121=$D$3,#REF!*Y$3,IF($C121=$D$4,#REF!*Y$4,IF($C121=$D$5,#REF!*Y$5,0))))</f>
        <v>0</v>
      </c>
      <c r="Z121" s="179">
        <f>IF($C121=$D$2,#REF!*Z$2,IF($C121=$D$3,#REF!*Z$3,IF($C121=$D$4,#REF!*Z$4,IF($C121=$D$5,#REF!*Z$5,0))))</f>
        <v>0</v>
      </c>
      <c r="AA121" s="179">
        <f>IF($C121=$D$2,#REF!*AA$2,IF($C121=$D$3,#REF!*AA$3,IF($C121=$D$4,#REF!*AA$4,IF($C121=$D$5,#REF!*AA$5,0))))</f>
        <v>0</v>
      </c>
      <c r="AB121" s="179">
        <f>IF($C121=$D$2,#REF!*AB$2,IF($C121=$D$3,#REF!*AB$3,IF($C121=$D$4,#REF!*AB$4,IF($C121=$D$5,#REF!*AB$5,0))))</f>
        <v>0</v>
      </c>
      <c r="AC121" s="179">
        <f>IF($C121=$D$2,#REF!*AC$2,IF($C121=$D$3,#REF!*AC$3,IF($C121=$D$4,#REF!*AC$4,IF($C121=$D$5,#REF!*AC$5,0))))</f>
        <v>0</v>
      </c>
      <c r="AD121" s="179">
        <f>IF($C121=$D$2,#REF!*AD$2,IF($C121=$D$3,#REF!*AD$3,IF($C121=$D$4,#REF!*AD$4,IF($C121=$D$5,#REF!*AD$5,0))))</f>
        <v>0</v>
      </c>
      <c r="AE121" s="179">
        <f>IF($C121=$D$2,#REF!*AE$2,IF($C121=$D$3,#REF!*AE$3,IF($C121=$D$4,#REF!*AE$4,IF($C121=$D$5,#REF!*AE$5,0))))</f>
        <v>0</v>
      </c>
      <c r="AF121" s="179">
        <f>IF($C121=$D$2,#REF!*AF$2,IF($C121=$D$3,#REF!*AF$3,IF($C121=$D$4,#REF!*AF$4,IF($C121=$D$5,#REF!*AF$5,0))))</f>
        <v>0</v>
      </c>
      <c r="AG121" s="179">
        <f>IF($C121=$D$2,#REF!*AG$2,IF($C121=$D$3,#REF!*AG$3,IF($C121=$D$4,#REF!*AG$4,IF($C121=$D$5,#REF!*AG$5,0))))</f>
        <v>0</v>
      </c>
      <c r="AH121" s="179">
        <f>IF($C121=$D$2,#REF!*AH$2,IF($C121=$D$3,#REF!*AH$3,IF($C121=$D$4,#REF!*AH$4,IF($C121=$D$5,#REF!*AH$5,0))))</f>
        <v>0</v>
      </c>
      <c r="AI121" s="179">
        <f>IF($C121=$D$2,#REF!*AI$2,IF($C121=$D$3,#REF!*AI$3,IF($C121=$D$4,#REF!*AI$4,IF($C121=$D$5,#REF!*AI$5,0))))</f>
        <v>0</v>
      </c>
      <c r="AJ121" s="179">
        <f>IF($C121=$D$2,#REF!*AJ$2,IF($C121=$D$3,#REF!*AJ$3,IF($C121=$D$4,#REF!*AJ$4,IF($C121=$D$5,#REF!*AJ$5,0))))</f>
        <v>0</v>
      </c>
      <c r="AK121" s="179">
        <f>IF($C121=$D$2,#REF!*AK$2,IF($C121=$D$3,#REF!*AK$3,IF($C121=$D$4,#REF!*AK$4,IF($C121=$D$5,#REF!*AK$5,0))))</f>
        <v>0</v>
      </c>
      <c r="AL121" s="179">
        <f>IF($C121=$D$2,#REF!*AL$2,IF($C121=$D$3,#REF!*AL$3,IF($C121=$D$4,#REF!*AL$4,IF($C121=$D$5,#REF!*AL$5,0))))</f>
        <v>0</v>
      </c>
      <c r="AM121" s="179">
        <f>IF($C121=$D$2,#REF!*AM$2,IF($C121=$D$3,#REF!*AM$3,IF($C121=$D$4,#REF!*AM$4,IF($C121=$D$5,#REF!*AM$5,0))))</f>
        <v>0</v>
      </c>
    </row>
    <row r="122" spans="1:39">
      <c r="A122" s="141"/>
      <c r="B122" s="165"/>
      <c r="C122" s="165"/>
      <c r="D122" s="178">
        <f t="shared" si="0"/>
        <v>0</v>
      </c>
      <c r="E122" s="179">
        <f>IF($C122=$D$2,#REF!*E$2,IF($C122=$D$3,#REF!*E$3,IF($C122=$D$4,#REF!*E$4,IF($C122=$D$5,#REF!*E$5,0))))</f>
        <v>0</v>
      </c>
      <c r="F122" s="179">
        <f>IF($C122=$D$2,#REF!*F$2,IF($C122=$D$3,#REF!*F$3,IF($C122=$D$4,#REF!*F$4,IF($C122=$D$5,#REF!*F$5,0))))</f>
        <v>0</v>
      </c>
      <c r="G122" s="179">
        <f>IF($C122=$D$2,#REF!*G$2,IF($C122=$D$3,#REF!*G$3,IF($C122=$D$4,#REF!*G$4,IF($C122=$D$5,#REF!*G$5,0))))</f>
        <v>0</v>
      </c>
      <c r="H122" s="179">
        <f>IF($C122=$D$2,#REF!*H$2,IF($C122=$D$3,#REF!*H$3,IF($C122=$D$4,#REF!*H$4,IF($C122=$D$5,#REF!*H$5,0))))</f>
        <v>0</v>
      </c>
      <c r="I122" s="179">
        <f>IF($C122=$D$2,#REF!*I$2,IF($C122=$D$3,#REF!*I$3,IF($C122=$D$4,#REF!*I$4,IF($C122=$D$5,#REF!*I$5,0))))</f>
        <v>0</v>
      </c>
      <c r="J122" s="179">
        <f>IF($C122=$D$2,#REF!*J$2,IF($C122=$D$3,#REF!*J$3,IF($C122=$D$4,#REF!*J$4,IF($C122=$D$5,#REF!*J$5,0))))</f>
        <v>0</v>
      </c>
      <c r="K122" s="179">
        <f>IF($C122=$D$2,#REF!*K$2,IF($C122=$D$3,#REF!*K$3,IF($C122=$D$4,#REF!*K$4,IF($C122=$D$5,#REF!*K$5,0))))</f>
        <v>0</v>
      </c>
      <c r="L122" s="179">
        <f>IF($C122=$D$2,#REF!*L$2,IF($C122=$D$3,#REF!*L$3,IF($C122=$D$4,#REF!*L$4,IF($C122=$D$5,#REF!*L$5,0))))</f>
        <v>0</v>
      </c>
      <c r="M122" s="179">
        <f>IF($C122=$D$2,#REF!*M$2,IF($C122=$D$3,#REF!*M$3,IF($C122=$D$4,#REF!*M$4,IF($C122=$D$5,#REF!*M$5,0))))</f>
        <v>0</v>
      </c>
      <c r="N122" s="179">
        <f>IF($C122=$D$2,#REF!*N$2,IF($C122=$D$3,#REF!*N$3,IF($C122=$D$4,#REF!*N$4,IF($C122=$D$5,#REF!*N$5,0))))</f>
        <v>0</v>
      </c>
      <c r="O122" s="179">
        <f>IF($C122=$D$2,#REF!*O$2,IF($C122=$D$3,#REF!*O$3,IF($C122=$D$4,#REF!*O$4,IF($C122=$D$5,#REF!*O$5,0))))</f>
        <v>0</v>
      </c>
      <c r="P122" s="179">
        <f>IF($C122=$D$2,#REF!*P$2,IF($C122=$D$3,#REF!*P$3,IF($C122=$D$4,#REF!*P$4,IF($C122=$D$5,#REF!*P$5,0))))</f>
        <v>0</v>
      </c>
      <c r="Q122" s="179">
        <f>IF($C122=$D$2,#REF!*Q$2,IF($C122=$D$3,#REF!*Q$3,IF($C122=$D$4,#REF!*Q$4,IF($C122=$D$5,#REF!*Q$5,0))))</f>
        <v>0</v>
      </c>
      <c r="R122" s="179">
        <f>IF($C122=$D$2,#REF!*R$2,IF($C122=$D$3,#REF!*R$3,IF($C122=$D$4,#REF!*R$4,IF($C122=$D$5,#REF!*R$5,0))))</f>
        <v>0</v>
      </c>
      <c r="S122" s="179">
        <f>IF($C122=$D$2,#REF!*S$2,IF($C122=$D$3,#REF!*S$3,IF($C122=$D$4,#REF!*S$4,IF($C122=$D$5,#REF!*S$5,0))))</f>
        <v>0</v>
      </c>
      <c r="T122" s="179">
        <f>IF($C122=$D$2,#REF!*T$2,IF($C122=$D$3,#REF!*T$3,IF($C122=$D$4,#REF!*T$4,IF($C122=$D$5,#REF!*T$5,0))))</f>
        <v>0</v>
      </c>
      <c r="U122" s="179">
        <f>IF($C122=$D$2,#REF!*U$2,IF($C122=$D$3,#REF!*U$3,IF($C122=$D$4,#REF!*U$4,IF($C122=$D$5,#REF!*U$5,0))))</f>
        <v>0</v>
      </c>
      <c r="V122" s="179">
        <f>IF($C122=$D$2,#REF!*V$2,IF($C122=$D$3,#REF!*V$3,IF($C122=$D$4,#REF!*V$4,IF($C122=$D$5,#REF!*V$5,0))))</f>
        <v>0</v>
      </c>
      <c r="W122" s="179">
        <f>IF($C122=$D$2,#REF!*W$2,IF($C122=$D$3,#REF!*W$3,IF($C122=$D$4,#REF!*W$4,IF($C122=$D$5,#REF!*W$5,0))))</f>
        <v>0</v>
      </c>
      <c r="X122" s="179">
        <f>IF($C122=$D$2,#REF!*X$2,IF($C122=$D$3,#REF!*X$3,IF($C122=$D$4,#REF!*X$4,IF($C122=$D$5,#REF!*X$5,0))))</f>
        <v>0</v>
      </c>
      <c r="Y122" s="179">
        <f>IF($C122=$D$2,#REF!*Y$2,IF($C122=$D$3,#REF!*Y$3,IF($C122=$D$4,#REF!*Y$4,IF($C122=$D$5,#REF!*Y$5,0))))</f>
        <v>0</v>
      </c>
      <c r="Z122" s="179">
        <f>IF($C122=$D$2,#REF!*Z$2,IF($C122=$D$3,#REF!*Z$3,IF($C122=$D$4,#REF!*Z$4,IF($C122=$D$5,#REF!*Z$5,0))))</f>
        <v>0</v>
      </c>
      <c r="AA122" s="179">
        <f>IF($C122=$D$2,#REF!*AA$2,IF($C122=$D$3,#REF!*AA$3,IF($C122=$D$4,#REF!*AA$4,IF($C122=$D$5,#REF!*AA$5,0))))</f>
        <v>0</v>
      </c>
      <c r="AB122" s="179">
        <f>IF($C122=$D$2,#REF!*AB$2,IF($C122=$D$3,#REF!*AB$3,IF($C122=$D$4,#REF!*AB$4,IF($C122=$D$5,#REF!*AB$5,0))))</f>
        <v>0</v>
      </c>
      <c r="AC122" s="179">
        <f>IF($C122=$D$2,#REF!*AC$2,IF($C122=$D$3,#REF!*AC$3,IF($C122=$D$4,#REF!*AC$4,IF($C122=$D$5,#REF!*AC$5,0))))</f>
        <v>0</v>
      </c>
      <c r="AD122" s="179">
        <f>IF($C122=$D$2,#REF!*AD$2,IF($C122=$D$3,#REF!*AD$3,IF($C122=$D$4,#REF!*AD$4,IF($C122=$D$5,#REF!*AD$5,0))))</f>
        <v>0</v>
      </c>
      <c r="AE122" s="179">
        <f>IF($C122=$D$2,#REF!*AE$2,IF($C122=$D$3,#REF!*AE$3,IF($C122=$D$4,#REF!*AE$4,IF($C122=$D$5,#REF!*AE$5,0))))</f>
        <v>0</v>
      </c>
      <c r="AF122" s="179">
        <f>IF($C122=$D$2,#REF!*AF$2,IF($C122=$D$3,#REF!*AF$3,IF($C122=$D$4,#REF!*AF$4,IF($C122=$D$5,#REF!*AF$5,0))))</f>
        <v>0</v>
      </c>
      <c r="AG122" s="179">
        <f>IF($C122=$D$2,#REF!*AG$2,IF($C122=$D$3,#REF!*AG$3,IF($C122=$D$4,#REF!*AG$4,IF($C122=$D$5,#REF!*AG$5,0))))</f>
        <v>0</v>
      </c>
      <c r="AH122" s="179">
        <f>IF($C122=$D$2,#REF!*AH$2,IF($C122=$D$3,#REF!*AH$3,IF($C122=$D$4,#REF!*AH$4,IF($C122=$D$5,#REF!*AH$5,0))))</f>
        <v>0</v>
      </c>
      <c r="AI122" s="179">
        <f>IF($C122=$D$2,#REF!*AI$2,IF($C122=$D$3,#REF!*AI$3,IF($C122=$D$4,#REF!*AI$4,IF($C122=$D$5,#REF!*AI$5,0))))</f>
        <v>0</v>
      </c>
      <c r="AJ122" s="179">
        <f>IF($C122=$D$2,#REF!*AJ$2,IF($C122=$D$3,#REF!*AJ$3,IF($C122=$D$4,#REF!*AJ$4,IF($C122=$D$5,#REF!*AJ$5,0))))</f>
        <v>0</v>
      </c>
      <c r="AK122" s="179">
        <f>IF($C122=$D$2,#REF!*AK$2,IF($C122=$D$3,#REF!*AK$3,IF($C122=$D$4,#REF!*AK$4,IF($C122=$D$5,#REF!*AK$5,0))))</f>
        <v>0</v>
      </c>
      <c r="AL122" s="179">
        <f>IF($C122=$D$2,#REF!*AL$2,IF($C122=$D$3,#REF!*AL$3,IF($C122=$D$4,#REF!*AL$4,IF($C122=$D$5,#REF!*AL$5,0))))</f>
        <v>0</v>
      </c>
      <c r="AM122" s="179">
        <f>IF($C122=$D$2,#REF!*AM$2,IF($C122=$D$3,#REF!*AM$3,IF($C122=$D$4,#REF!*AM$4,IF($C122=$D$5,#REF!*AM$5,0))))</f>
        <v>0</v>
      </c>
    </row>
    <row r="123" spans="1:39">
      <c r="A123" s="141"/>
      <c r="B123" s="165"/>
      <c r="C123" s="165"/>
      <c r="D123" s="178">
        <f t="shared" si="0"/>
        <v>0</v>
      </c>
      <c r="E123" s="179">
        <f>IF($C123=$D$2,#REF!*E$2,IF($C123=$D$3,#REF!*E$3,IF($C123=$D$4,#REF!*E$4,IF($C123=$D$5,#REF!*E$5,0))))</f>
        <v>0</v>
      </c>
      <c r="F123" s="179">
        <f>IF($C123=$D$2,#REF!*F$2,IF($C123=$D$3,#REF!*F$3,IF($C123=$D$4,#REF!*F$4,IF($C123=$D$5,#REF!*F$5,0))))</f>
        <v>0</v>
      </c>
      <c r="G123" s="179">
        <f>IF($C123=$D$2,#REF!*G$2,IF($C123=$D$3,#REF!*G$3,IF($C123=$D$4,#REF!*G$4,IF($C123=$D$5,#REF!*G$5,0))))</f>
        <v>0</v>
      </c>
      <c r="H123" s="179">
        <f>IF($C123=$D$2,#REF!*H$2,IF($C123=$D$3,#REF!*H$3,IF($C123=$D$4,#REF!*H$4,IF($C123=$D$5,#REF!*H$5,0))))</f>
        <v>0</v>
      </c>
      <c r="I123" s="179">
        <f>IF($C123=$D$2,#REF!*I$2,IF($C123=$D$3,#REF!*I$3,IF($C123=$D$4,#REF!*I$4,IF($C123=$D$5,#REF!*I$5,0))))</f>
        <v>0</v>
      </c>
      <c r="J123" s="179">
        <f>IF($C123=$D$2,#REF!*J$2,IF($C123=$D$3,#REF!*J$3,IF($C123=$D$4,#REF!*J$4,IF($C123=$D$5,#REF!*J$5,0))))</f>
        <v>0</v>
      </c>
      <c r="K123" s="179">
        <f>IF($C123=$D$2,#REF!*K$2,IF($C123=$D$3,#REF!*K$3,IF($C123=$D$4,#REF!*K$4,IF($C123=$D$5,#REF!*K$5,0))))</f>
        <v>0</v>
      </c>
      <c r="L123" s="179">
        <f>IF($C123=$D$2,#REF!*L$2,IF($C123=$D$3,#REF!*L$3,IF($C123=$D$4,#REF!*L$4,IF($C123=$D$5,#REF!*L$5,0))))</f>
        <v>0</v>
      </c>
      <c r="M123" s="179">
        <f>IF($C123=$D$2,#REF!*M$2,IF($C123=$D$3,#REF!*M$3,IF($C123=$D$4,#REF!*M$4,IF($C123=$D$5,#REF!*M$5,0))))</f>
        <v>0</v>
      </c>
      <c r="N123" s="179">
        <f>IF($C123=$D$2,#REF!*N$2,IF($C123=$D$3,#REF!*N$3,IF($C123=$D$4,#REF!*N$4,IF($C123=$D$5,#REF!*N$5,0))))</f>
        <v>0</v>
      </c>
      <c r="O123" s="179">
        <f>IF($C123=$D$2,#REF!*O$2,IF($C123=$D$3,#REF!*O$3,IF($C123=$D$4,#REF!*O$4,IF($C123=$D$5,#REF!*O$5,0))))</f>
        <v>0</v>
      </c>
      <c r="P123" s="179">
        <f>IF($C123=$D$2,#REF!*P$2,IF($C123=$D$3,#REF!*P$3,IF($C123=$D$4,#REF!*P$4,IF($C123=$D$5,#REF!*P$5,0))))</f>
        <v>0</v>
      </c>
      <c r="Q123" s="179">
        <f>IF($C123=$D$2,#REF!*Q$2,IF($C123=$D$3,#REF!*Q$3,IF($C123=$D$4,#REF!*Q$4,IF($C123=$D$5,#REF!*Q$5,0))))</f>
        <v>0</v>
      </c>
      <c r="R123" s="179">
        <f>IF($C123=$D$2,#REF!*R$2,IF($C123=$D$3,#REF!*R$3,IF($C123=$D$4,#REF!*R$4,IF($C123=$D$5,#REF!*R$5,0))))</f>
        <v>0</v>
      </c>
      <c r="S123" s="179">
        <f>IF($C123=$D$2,#REF!*S$2,IF($C123=$D$3,#REF!*S$3,IF($C123=$D$4,#REF!*S$4,IF($C123=$D$5,#REF!*S$5,0))))</f>
        <v>0</v>
      </c>
      <c r="T123" s="179">
        <f>IF($C123=$D$2,#REF!*T$2,IF($C123=$D$3,#REF!*T$3,IF($C123=$D$4,#REF!*T$4,IF($C123=$D$5,#REF!*T$5,0))))</f>
        <v>0</v>
      </c>
      <c r="U123" s="179">
        <f>IF($C123=$D$2,#REF!*U$2,IF($C123=$D$3,#REF!*U$3,IF($C123=$D$4,#REF!*U$4,IF($C123=$D$5,#REF!*U$5,0))))</f>
        <v>0</v>
      </c>
      <c r="V123" s="179">
        <f>IF($C123=$D$2,#REF!*V$2,IF($C123=$D$3,#REF!*V$3,IF($C123=$D$4,#REF!*V$4,IF($C123=$D$5,#REF!*V$5,0))))</f>
        <v>0</v>
      </c>
      <c r="W123" s="179">
        <f>IF($C123=$D$2,#REF!*W$2,IF($C123=$D$3,#REF!*W$3,IF($C123=$D$4,#REF!*W$4,IF($C123=$D$5,#REF!*W$5,0))))</f>
        <v>0</v>
      </c>
      <c r="X123" s="179">
        <f>IF($C123=$D$2,#REF!*X$2,IF($C123=$D$3,#REF!*X$3,IF($C123=$D$4,#REF!*X$4,IF($C123=$D$5,#REF!*X$5,0))))</f>
        <v>0</v>
      </c>
      <c r="Y123" s="179">
        <f>IF($C123=$D$2,#REF!*Y$2,IF($C123=$D$3,#REF!*Y$3,IF($C123=$D$4,#REF!*Y$4,IF($C123=$D$5,#REF!*Y$5,0))))</f>
        <v>0</v>
      </c>
      <c r="Z123" s="179">
        <f>IF($C123=$D$2,#REF!*Z$2,IF($C123=$D$3,#REF!*Z$3,IF($C123=$D$4,#REF!*Z$4,IF($C123=$D$5,#REF!*Z$5,0))))</f>
        <v>0</v>
      </c>
      <c r="AA123" s="179">
        <f>IF($C123=$D$2,#REF!*AA$2,IF($C123=$D$3,#REF!*AA$3,IF($C123=$D$4,#REF!*AA$4,IF($C123=$D$5,#REF!*AA$5,0))))</f>
        <v>0</v>
      </c>
      <c r="AB123" s="179">
        <f>IF($C123=$D$2,#REF!*AB$2,IF($C123=$D$3,#REF!*AB$3,IF($C123=$D$4,#REF!*AB$4,IF($C123=$D$5,#REF!*AB$5,0))))</f>
        <v>0</v>
      </c>
      <c r="AC123" s="179">
        <f>IF($C123=$D$2,#REF!*AC$2,IF($C123=$D$3,#REF!*AC$3,IF($C123=$D$4,#REF!*AC$4,IF($C123=$D$5,#REF!*AC$5,0))))</f>
        <v>0</v>
      </c>
      <c r="AD123" s="179">
        <f>IF($C123=$D$2,#REF!*AD$2,IF($C123=$D$3,#REF!*AD$3,IF($C123=$D$4,#REF!*AD$4,IF($C123=$D$5,#REF!*AD$5,0))))</f>
        <v>0</v>
      </c>
      <c r="AE123" s="179">
        <f>IF($C123=$D$2,#REF!*AE$2,IF($C123=$D$3,#REF!*AE$3,IF($C123=$D$4,#REF!*AE$4,IF($C123=$D$5,#REF!*AE$5,0))))</f>
        <v>0</v>
      </c>
      <c r="AF123" s="179">
        <f>IF($C123=$D$2,#REF!*AF$2,IF($C123=$D$3,#REF!*AF$3,IF($C123=$D$4,#REF!*AF$4,IF($C123=$D$5,#REF!*AF$5,0))))</f>
        <v>0</v>
      </c>
      <c r="AG123" s="179">
        <f>IF($C123=$D$2,#REF!*AG$2,IF($C123=$D$3,#REF!*AG$3,IF($C123=$D$4,#REF!*AG$4,IF($C123=$D$5,#REF!*AG$5,0))))</f>
        <v>0</v>
      </c>
      <c r="AH123" s="179">
        <f>IF($C123=$D$2,#REF!*AH$2,IF($C123=$D$3,#REF!*AH$3,IF($C123=$D$4,#REF!*AH$4,IF($C123=$D$5,#REF!*AH$5,0))))</f>
        <v>0</v>
      </c>
      <c r="AI123" s="179">
        <f>IF($C123=$D$2,#REF!*AI$2,IF($C123=$D$3,#REF!*AI$3,IF($C123=$D$4,#REF!*AI$4,IF($C123=$D$5,#REF!*AI$5,0))))</f>
        <v>0</v>
      </c>
      <c r="AJ123" s="179">
        <f>IF($C123=$D$2,#REF!*AJ$2,IF($C123=$D$3,#REF!*AJ$3,IF($C123=$D$4,#REF!*AJ$4,IF($C123=$D$5,#REF!*AJ$5,0))))</f>
        <v>0</v>
      </c>
      <c r="AK123" s="179">
        <f>IF($C123=$D$2,#REF!*AK$2,IF($C123=$D$3,#REF!*AK$3,IF($C123=$D$4,#REF!*AK$4,IF($C123=$D$5,#REF!*AK$5,0))))</f>
        <v>0</v>
      </c>
      <c r="AL123" s="179">
        <f>IF($C123=$D$2,#REF!*AL$2,IF($C123=$D$3,#REF!*AL$3,IF($C123=$D$4,#REF!*AL$4,IF($C123=$D$5,#REF!*AL$5,0))))</f>
        <v>0</v>
      </c>
      <c r="AM123" s="179">
        <f>IF($C123=$D$2,#REF!*AM$2,IF($C123=$D$3,#REF!*AM$3,IF($C123=$D$4,#REF!*AM$4,IF($C123=$D$5,#REF!*AM$5,0))))</f>
        <v>0</v>
      </c>
    </row>
    <row r="124" spans="1:39">
      <c r="A124" s="141"/>
      <c r="B124" s="165"/>
      <c r="C124" s="165"/>
      <c r="D124" s="178">
        <f t="shared" si="0"/>
        <v>0</v>
      </c>
      <c r="E124" s="179">
        <f>IF($C124=$D$2,#REF!*E$2,IF($C124=$D$3,#REF!*E$3,IF($C124=$D$4,#REF!*E$4,IF($C124=$D$5,#REF!*E$5,0))))</f>
        <v>0</v>
      </c>
      <c r="F124" s="179">
        <f>IF($C124=$D$2,#REF!*F$2,IF($C124=$D$3,#REF!*F$3,IF($C124=$D$4,#REF!*F$4,IF($C124=$D$5,#REF!*F$5,0))))</f>
        <v>0</v>
      </c>
      <c r="G124" s="179">
        <f>IF($C124=$D$2,#REF!*G$2,IF($C124=$D$3,#REF!*G$3,IF($C124=$D$4,#REF!*G$4,IF($C124=$D$5,#REF!*G$5,0))))</f>
        <v>0</v>
      </c>
      <c r="H124" s="179">
        <f>IF($C124=$D$2,#REF!*H$2,IF($C124=$D$3,#REF!*H$3,IF($C124=$D$4,#REF!*H$4,IF($C124=$D$5,#REF!*H$5,0))))</f>
        <v>0</v>
      </c>
      <c r="I124" s="179">
        <f>IF($C124=$D$2,#REF!*I$2,IF($C124=$D$3,#REF!*I$3,IF($C124=$D$4,#REF!*I$4,IF($C124=$D$5,#REF!*I$5,0))))</f>
        <v>0</v>
      </c>
      <c r="J124" s="179">
        <f>IF($C124=$D$2,#REF!*J$2,IF($C124=$D$3,#REF!*J$3,IF($C124=$D$4,#REF!*J$4,IF($C124=$D$5,#REF!*J$5,0))))</f>
        <v>0</v>
      </c>
      <c r="K124" s="179">
        <f>IF($C124=$D$2,#REF!*K$2,IF($C124=$D$3,#REF!*K$3,IF($C124=$D$4,#REF!*K$4,IF($C124=$D$5,#REF!*K$5,0))))</f>
        <v>0</v>
      </c>
      <c r="L124" s="179">
        <f>IF($C124=$D$2,#REF!*L$2,IF($C124=$D$3,#REF!*L$3,IF($C124=$D$4,#REF!*L$4,IF($C124=$D$5,#REF!*L$5,0))))</f>
        <v>0</v>
      </c>
      <c r="M124" s="179">
        <f>IF($C124=$D$2,#REF!*M$2,IF($C124=$D$3,#REF!*M$3,IF($C124=$D$4,#REF!*M$4,IF($C124=$D$5,#REF!*M$5,0))))</f>
        <v>0</v>
      </c>
      <c r="N124" s="179">
        <f>IF($C124=$D$2,#REF!*N$2,IF($C124=$D$3,#REF!*N$3,IF($C124=$D$4,#REF!*N$4,IF($C124=$D$5,#REF!*N$5,0))))</f>
        <v>0</v>
      </c>
      <c r="O124" s="179">
        <f>IF($C124=$D$2,#REF!*O$2,IF($C124=$D$3,#REF!*O$3,IF($C124=$D$4,#REF!*O$4,IF($C124=$D$5,#REF!*O$5,0))))</f>
        <v>0</v>
      </c>
      <c r="P124" s="179">
        <f>IF($C124=$D$2,#REF!*P$2,IF($C124=$D$3,#REF!*P$3,IF($C124=$D$4,#REF!*P$4,IF($C124=$D$5,#REF!*P$5,0))))</f>
        <v>0</v>
      </c>
      <c r="Q124" s="179">
        <f>IF($C124=$D$2,#REF!*Q$2,IF($C124=$D$3,#REF!*Q$3,IF($C124=$D$4,#REF!*Q$4,IF($C124=$D$5,#REF!*Q$5,0))))</f>
        <v>0</v>
      </c>
      <c r="R124" s="179">
        <f>IF($C124=$D$2,#REF!*R$2,IF($C124=$D$3,#REF!*R$3,IF($C124=$D$4,#REF!*R$4,IF($C124=$D$5,#REF!*R$5,0))))</f>
        <v>0</v>
      </c>
      <c r="S124" s="179">
        <f>IF($C124=$D$2,#REF!*S$2,IF($C124=$D$3,#REF!*S$3,IF($C124=$D$4,#REF!*S$4,IF($C124=$D$5,#REF!*S$5,0))))</f>
        <v>0</v>
      </c>
      <c r="T124" s="179">
        <f>IF($C124=$D$2,#REF!*T$2,IF($C124=$D$3,#REF!*T$3,IF($C124=$D$4,#REF!*T$4,IF($C124=$D$5,#REF!*T$5,0))))</f>
        <v>0</v>
      </c>
      <c r="U124" s="179">
        <f>IF($C124=$D$2,#REF!*U$2,IF($C124=$D$3,#REF!*U$3,IF($C124=$D$4,#REF!*U$4,IF($C124=$D$5,#REF!*U$5,0))))</f>
        <v>0</v>
      </c>
      <c r="V124" s="179">
        <f>IF($C124=$D$2,#REF!*V$2,IF($C124=$D$3,#REF!*V$3,IF($C124=$D$4,#REF!*V$4,IF($C124=$D$5,#REF!*V$5,0))))</f>
        <v>0</v>
      </c>
      <c r="W124" s="179">
        <f>IF($C124=$D$2,#REF!*W$2,IF($C124=$D$3,#REF!*W$3,IF($C124=$D$4,#REF!*W$4,IF($C124=$D$5,#REF!*W$5,0))))</f>
        <v>0</v>
      </c>
      <c r="X124" s="179">
        <f>IF($C124=$D$2,#REF!*X$2,IF($C124=$D$3,#REF!*X$3,IF($C124=$D$4,#REF!*X$4,IF($C124=$D$5,#REF!*X$5,0))))</f>
        <v>0</v>
      </c>
      <c r="Y124" s="179">
        <f>IF($C124=$D$2,#REF!*Y$2,IF($C124=$D$3,#REF!*Y$3,IF($C124=$D$4,#REF!*Y$4,IF($C124=$D$5,#REF!*Y$5,0))))</f>
        <v>0</v>
      </c>
      <c r="Z124" s="179">
        <f>IF($C124=$D$2,#REF!*Z$2,IF($C124=$D$3,#REF!*Z$3,IF($C124=$D$4,#REF!*Z$4,IF($C124=$D$5,#REF!*Z$5,0))))</f>
        <v>0</v>
      </c>
      <c r="AA124" s="179">
        <f>IF($C124=$D$2,#REF!*AA$2,IF($C124=$D$3,#REF!*AA$3,IF($C124=$D$4,#REF!*AA$4,IF($C124=$D$5,#REF!*AA$5,0))))</f>
        <v>0</v>
      </c>
      <c r="AB124" s="179">
        <f>IF($C124=$D$2,#REF!*AB$2,IF($C124=$D$3,#REF!*AB$3,IF($C124=$D$4,#REF!*AB$4,IF($C124=$D$5,#REF!*AB$5,0))))</f>
        <v>0</v>
      </c>
      <c r="AC124" s="179">
        <f>IF($C124=$D$2,#REF!*AC$2,IF($C124=$D$3,#REF!*AC$3,IF($C124=$D$4,#REF!*AC$4,IF($C124=$D$5,#REF!*AC$5,0))))</f>
        <v>0</v>
      </c>
      <c r="AD124" s="179">
        <f>IF($C124=$D$2,#REF!*AD$2,IF($C124=$D$3,#REF!*AD$3,IF($C124=$D$4,#REF!*AD$4,IF($C124=$D$5,#REF!*AD$5,0))))</f>
        <v>0</v>
      </c>
      <c r="AE124" s="179">
        <f>IF($C124=$D$2,#REF!*AE$2,IF($C124=$D$3,#REF!*AE$3,IF($C124=$D$4,#REF!*AE$4,IF($C124=$D$5,#REF!*AE$5,0))))</f>
        <v>0</v>
      </c>
      <c r="AF124" s="179">
        <f>IF($C124=$D$2,#REF!*AF$2,IF($C124=$D$3,#REF!*AF$3,IF($C124=$D$4,#REF!*AF$4,IF($C124=$D$5,#REF!*AF$5,0))))</f>
        <v>0</v>
      </c>
      <c r="AG124" s="179">
        <f>IF($C124=$D$2,#REF!*AG$2,IF($C124=$D$3,#REF!*AG$3,IF($C124=$D$4,#REF!*AG$4,IF($C124=$D$5,#REF!*AG$5,0))))</f>
        <v>0</v>
      </c>
      <c r="AH124" s="179">
        <f>IF($C124=$D$2,#REF!*AH$2,IF($C124=$D$3,#REF!*AH$3,IF($C124=$D$4,#REF!*AH$4,IF($C124=$D$5,#REF!*AH$5,0))))</f>
        <v>0</v>
      </c>
      <c r="AI124" s="179">
        <f>IF($C124=$D$2,#REF!*AI$2,IF($C124=$D$3,#REF!*AI$3,IF($C124=$D$4,#REF!*AI$4,IF($C124=$D$5,#REF!*AI$5,0))))</f>
        <v>0</v>
      </c>
      <c r="AJ124" s="179">
        <f>IF($C124=$D$2,#REF!*AJ$2,IF($C124=$D$3,#REF!*AJ$3,IF($C124=$D$4,#REF!*AJ$4,IF($C124=$D$5,#REF!*AJ$5,0))))</f>
        <v>0</v>
      </c>
      <c r="AK124" s="179">
        <f>IF($C124=$D$2,#REF!*AK$2,IF($C124=$D$3,#REF!*AK$3,IF($C124=$D$4,#REF!*AK$4,IF($C124=$D$5,#REF!*AK$5,0))))</f>
        <v>0</v>
      </c>
      <c r="AL124" s="179">
        <f>IF($C124=$D$2,#REF!*AL$2,IF($C124=$D$3,#REF!*AL$3,IF($C124=$D$4,#REF!*AL$4,IF($C124=$D$5,#REF!*AL$5,0))))</f>
        <v>0</v>
      </c>
      <c r="AM124" s="179">
        <f>IF($C124=$D$2,#REF!*AM$2,IF($C124=$D$3,#REF!*AM$3,IF($C124=$D$4,#REF!*AM$4,IF($C124=$D$5,#REF!*AM$5,0))))</f>
        <v>0</v>
      </c>
    </row>
    <row r="125" spans="1:39">
      <c r="A125" s="141"/>
      <c r="B125" s="165"/>
      <c r="C125" s="165"/>
      <c r="D125" s="178">
        <f t="shared" si="0"/>
        <v>0</v>
      </c>
      <c r="E125" s="179">
        <f>IF($C125=$D$2,#REF!*E$2,IF($C125=$D$3,#REF!*E$3,IF($C125=$D$4,#REF!*E$4,IF($C125=$D$5,#REF!*E$5,0))))</f>
        <v>0</v>
      </c>
      <c r="F125" s="179">
        <f>IF($C125=$D$2,#REF!*F$2,IF($C125=$D$3,#REF!*F$3,IF($C125=$D$4,#REF!*F$4,IF($C125=$D$5,#REF!*F$5,0))))</f>
        <v>0</v>
      </c>
      <c r="G125" s="179">
        <f>IF($C125=$D$2,#REF!*G$2,IF($C125=$D$3,#REF!*G$3,IF($C125=$D$4,#REF!*G$4,IF($C125=$D$5,#REF!*G$5,0))))</f>
        <v>0</v>
      </c>
      <c r="H125" s="179">
        <f>IF($C125=$D$2,#REF!*H$2,IF($C125=$D$3,#REF!*H$3,IF($C125=$D$4,#REF!*H$4,IF($C125=$D$5,#REF!*H$5,0))))</f>
        <v>0</v>
      </c>
      <c r="I125" s="179">
        <f>IF($C125=$D$2,#REF!*I$2,IF($C125=$D$3,#REF!*I$3,IF($C125=$D$4,#REF!*I$4,IF($C125=$D$5,#REF!*I$5,0))))</f>
        <v>0</v>
      </c>
      <c r="J125" s="179">
        <f>IF($C125=$D$2,#REF!*J$2,IF($C125=$D$3,#REF!*J$3,IF($C125=$D$4,#REF!*J$4,IF($C125=$D$5,#REF!*J$5,0))))</f>
        <v>0</v>
      </c>
      <c r="K125" s="179">
        <f>IF($C125=$D$2,#REF!*K$2,IF($C125=$D$3,#REF!*K$3,IF($C125=$D$4,#REF!*K$4,IF($C125=$D$5,#REF!*K$5,0))))</f>
        <v>0</v>
      </c>
      <c r="L125" s="179">
        <f>IF($C125=$D$2,#REF!*L$2,IF($C125=$D$3,#REF!*L$3,IF($C125=$D$4,#REF!*L$4,IF($C125=$D$5,#REF!*L$5,0))))</f>
        <v>0</v>
      </c>
      <c r="M125" s="179">
        <f>IF($C125=$D$2,#REF!*M$2,IF($C125=$D$3,#REF!*M$3,IF($C125=$D$4,#REF!*M$4,IF($C125=$D$5,#REF!*M$5,0))))</f>
        <v>0</v>
      </c>
      <c r="N125" s="179">
        <f>IF($C125=$D$2,#REF!*N$2,IF($C125=$D$3,#REF!*N$3,IF($C125=$D$4,#REF!*N$4,IF($C125=$D$5,#REF!*N$5,0))))</f>
        <v>0</v>
      </c>
      <c r="O125" s="179">
        <f>IF($C125=$D$2,#REF!*O$2,IF($C125=$D$3,#REF!*O$3,IF($C125=$D$4,#REF!*O$4,IF($C125=$D$5,#REF!*O$5,0))))</f>
        <v>0</v>
      </c>
      <c r="P125" s="179">
        <f>IF($C125=$D$2,#REF!*P$2,IF($C125=$D$3,#REF!*P$3,IF($C125=$D$4,#REF!*P$4,IF($C125=$D$5,#REF!*P$5,0))))</f>
        <v>0</v>
      </c>
      <c r="Q125" s="179">
        <f>IF($C125=$D$2,#REF!*Q$2,IF($C125=$D$3,#REF!*Q$3,IF($C125=$D$4,#REF!*Q$4,IF($C125=$D$5,#REF!*Q$5,0))))</f>
        <v>0</v>
      </c>
      <c r="R125" s="179">
        <f>IF($C125=$D$2,#REF!*R$2,IF($C125=$D$3,#REF!*R$3,IF($C125=$D$4,#REF!*R$4,IF($C125=$D$5,#REF!*R$5,0))))</f>
        <v>0</v>
      </c>
      <c r="S125" s="179">
        <f>IF($C125=$D$2,#REF!*S$2,IF($C125=$D$3,#REF!*S$3,IF($C125=$D$4,#REF!*S$4,IF($C125=$D$5,#REF!*S$5,0))))</f>
        <v>0</v>
      </c>
      <c r="T125" s="179">
        <f>IF($C125=$D$2,#REF!*T$2,IF($C125=$D$3,#REF!*T$3,IF($C125=$D$4,#REF!*T$4,IF($C125=$D$5,#REF!*T$5,0))))</f>
        <v>0</v>
      </c>
      <c r="U125" s="179">
        <f>IF($C125=$D$2,#REF!*U$2,IF($C125=$D$3,#REF!*U$3,IF($C125=$D$4,#REF!*U$4,IF($C125=$D$5,#REF!*U$5,0))))</f>
        <v>0</v>
      </c>
      <c r="V125" s="179">
        <f>IF($C125=$D$2,#REF!*V$2,IF($C125=$D$3,#REF!*V$3,IF($C125=$D$4,#REF!*V$4,IF($C125=$D$5,#REF!*V$5,0))))</f>
        <v>0</v>
      </c>
      <c r="W125" s="179">
        <f>IF($C125=$D$2,#REF!*W$2,IF($C125=$D$3,#REF!*W$3,IF($C125=$D$4,#REF!*W$4,IF($C125=$D$5,#REF!*W$5,0))))</f>
        <v>0</v>
      </c>
      <c r="X125" s="179">
        <f>IF($C125=$D$2,#REF!*X$2,IF($C125=$D$3,#REF!*X$3,IF($C125=$D$4,#REF!*X$4,IF($C125=$D$5,#REF!*X$5,0))))</f>
        <v>0</v>
      </c>
      <c r="Y125" s="179">
        <f>IF($C125=$D$2,#REF!*Y$2,IF($C125=$D$3,#REF!*Y$3,IF($C125=$D$4,#REF!*Y$4,IF($C125=$D$5,#REF!*Y$5,0))))</f>
        <v>0</v>
      </c>
      <c r="Z125" s="179">
        <f>IF($C125=$D$2,#REF!*Z$2,IF($C125=$D$3,#REF!*Z$3,IF($C125=$D$4,#REF!*Z$4,IF($C125=$D$5,#REF!*Z$5,0))))</f>
        <v>0</v>
      </c>
      <c r="AA125" s="179">
        <f>IF($C125=$D$2,#REF!*AA$2,IF($C125=$D$3,#REF!*AA$3,IF($C125=$D$4,#REF!*AA$4,IF($C125=$D$5,#REF!*AA$5,0))))</f>
        <v>0</v>
      </c>
      <c r="AB125" s="179">
        <f>IF($C125=$D$2,#REF!*AB$2,IF($C125=$D$3,#REF!*AB$3,IF($C125=$D$4,#REF!*AB$4,IF($C125=$D$5,#REF!*AB$5,0))))</f>
        <v>0</v>
      </c>
      <c r="AC125" s="179">
        <f>IF($C125=$D$2,#REF!*AC$2,IF($C125=$D$3,#REF!*AC$3,IF($C125=$D$4,#REF!*AC$4,IF($C125=$D$5,#REF!*AC$5,0))))</f>
        <v>0</v>
      </c>
      <c r="AD125" s="179">
        <f>IF($C125=$D$2,#REF!*AD$2,IF($C125=$D$3,#REF!*AD$3,IF($C125=$D$4,#REF!*AD$4,IF($C125=$D$5,#REF!*AD$5,0))))</f>
        <v>0</v>
      </c>
      <c r="AE125" s="179">
        <f>IF($C125=$D$2,#REF!*AE$2,IF($C125=$D$3,#REF!*AE$3,IF($C125=$D$4,#REF!*AE$4,IF($C125=$D$5,#REF!*AE$5,0))))</f>
        <v>0</v>
      </c>
      <c r="AF125" s="179">
        <f>IF($C125=$D$2,#REF!*AF$2,IF($C125=$D$3,#REF!*AF$3,IF($C125=$D$4,#REF!*AF$4,IF($C125=$D$5,#REF!*AF$5,0))))</f>
        <v>0</v>
      </c>
      <c r="AG125" s="179">
        <f>IF($C125=$D$2,#REF!*AG$2,IF($C125=$D$3,#REF!*AG$3,IF($C125=$D$4,#REF!*AG$4,IF($C125=$D$5,#REF!*AG$5,0))))</f>
        <v>0</v>
      </c>
      <c r="AH125" s="179">
        <f>IF($C125=$D$2,#REF!*AH$2,IF($C125=$D$3,#REF!*AH$3,IF($C125=$D$4,#REF!*AH$4,IF($C125=$D$5,#REF!*AH$5,0))))</f>
        <v>0</v>
      </c>
      <c r="AI125" s="179">
        <f>IF($C125=$D$2,#REF!*AI$2,IF($C125=$D$3,#REF!*AI$3,IF($C125=$D$4,#REF!*AI$4,IF($C125=$D$5,#REF!*AI$5,0))))</f>
        <v>0</v>
      </c>
      <c r="AJ125" s="179">
        <f>IF($C125=$D$2,#REF!*AJ$2,IF($C125=$D$3,#REF!*AJ$3,IF($C125=$D$4,#REF!*AJ$4,IF($C125=$D$5,#REF!*AJ$5,0))))</f>
        <v>0</v>
      </c>
      <c r="AK125" s="179">
        <f>IF($C125=$D$2,#REF!*AK$2,IF($C125=$D$3,#REF!*AK$3,IF($C125=$D$4,#REF!*AK$4,IF($C125=$D$5,#REF!*AK$5,0))))</f>
        <v>0</v>
      </c>
      <c r="AL125" s="179">
        <f>IF($C125=$D$2,#REF!*AL$2,IF($C125=$D$3,#REF!*AL$3,IF($C125=$D$4,#REF!*AL$4,IF($C125=$D$5,#REF!*AL$5,0))))</f>
        <v>0</v>
      </c>
      <c r="AM125" s="179">
        <f>IF($C125=$D$2,#REF!*AM$2,IF($C125=$D$3,#REF!*AM$3,IF($C125=$D$4,#REF!*AM$4,IF($C125=$D$5,#REF!*AM$5,0))))</f>
        <v>0</v>
      </c>
    </row>
    <row r="126" spans="1:39">
      <c r="A126" s="141"/>
      <c r="B126" s="165"/>
      <c r="C126" s="165"/>
      <c r="D126" s="178">
        <f t="shared" si="0"/>
        <v>0</v>
      </c>
      <c r="E126" s="179">
        <f>IF($C126=$D$2,#REF!*E$2,IF($C126=$D$3,#REF!*E$3,IF($C126=$D$4,#REF!*E$4,IF($C126=$D$5,#REF!*E$5,0))))</f>
        <v>0</v>
      </c>
      <c r="F126" s="179">
        <f>IF($C126=$D$2,#REF!*F$2,IF($C126=$D$3,#REF!*F$3,IF($C126=$D$4,#REF!*F$4,IF($C126=$D$5,#REF!*F$5,0))))</f>
        <v>0</v>
      </c>
      <c r="G126" s="179">
        <f>IF($C126=$D$2,#REF!*G$2,IF($C126=$D$3,#REF!*G$3,IF($C126=$D$4,#REF!*G$4,IF($C126=$D$5,#REF!*G$5,0))))</f>
        <v>0</v>
      </c>
      <c r="H126" s="179">
        <f>IF($C126=$D$2,#REF!*H$2,IF($C126=$D$3,#REF!*H$3,IF($C126=$D$4,#REF!*H$4,IF($C126=$D$5,#REF!*H$5,0))))</f>
        <v>0</v>
      </c>
      <c r="I126" s="179">
        <f>IF($C126=$D$2,#REF!*I$2,IF($C126=$D$3,#REF!*I$3,IF($C126=$D$4,#REF!*I$4,IF($C126=$D$5,#REF!*I$5,0))))</f>
        <v>0</v>
      </c>
      <c r="J126" s="179">
        <f>IF($C126=$D$2,#REF!*J$2,IF($C126=$D$3,#REF!*J$3,IF($C126=$D$4,#REF!*J$4,IF($C126=$D$5,#REF!*J$5,0))))</f>
        <v>0</v>
      </c>
      <c r="K126" s="179">
        <f>IF($C126=$D$2,#REF!*K$2,IF($C126=$D$3,#REF!*K$3,IF($C126=$D$4,#REF!*K$4,IF($C126=$D$5,#REF!*K$5,0))))</f>
        <v>0</v>
      </c>
      <c r="L126" s="179">
        <f>IF($C126=$D$2,#REF!*L$2,IF($C126=$D$3,#REF!*L$3,IF($C126=$D$4,#REF!*L$4,IF($C126=$D$5,#REF!*L$5,0))))</f>
        <v>0</v>
      </c>
      <c r="M126" s="179">
        <f>IF($C126=$D$2,#REF!*M$2,IF($C126=$D$3,#REF!*M$3,IF($C126=$D$4,#REF!*M$4,IF($C126=$D$5,#REF!*M$5,0))))</f>
        <v>0</v>
      </c>
      <c r="N126" s="179">
        <f>IF($C126=$D$2,#REF!*N$2,IF($C126=$D$3,#REF!*N$3,IF($C126=$D$4,#REF!*N$4,IF($C126=$D$5,#REF!*N$5,0))))</f>
        <v>0</v>
      </c>
      <c r="O126" s="179">
        <f>IF($C126=$D$2,#REF!*O$2,IF($C126=$D$3,#REF!*O$3,IF($C126=$D$4,#REF!*O$4,IF($C126=$D$5,#REF!*O$5,0))))</f>
        <v>0</v>
      </c>
      <c r="P126" s="179">
        <f>IF($C126=$D$2,#REF!*P$2,IF($C126=$D$3,#REF!*P$3,IF($C126=$D$4,#REF!*P$4,IF($C126=$D$5,#REF!*P$5,0))))</f>
        <v>0</v>
      </c>
      <c r="Q126" s="179">
        <f>IF($C126=$D$2,#REF!*Q$2,IF($C126=$D$3,#REF!*Q$3,IF($C126=$D$4,#REF!*Q$4,IF($C126=$D$5,#REF!*Q$5,0))))</f>
        <v>0</v>
      </c>
      <c r="R126" s="179">
        <f>IF($C126=$D$2,#REF!*R$2,IF($C126=$D$3,#REF!*R$3,IF($C126=$D$4,#REF!*R$4,IF($C126=$D$5,#REF!*R$5,0))))</f>
        <v>0</v>
      </c>
      <c r="S126" s="179">
        <f>IF($C126=$D$2,#REF!*S$2,IF($C126=$D$3,#REF!*S$3,IF($C126=$D$4,#REF!*S$4,IF($C126=$D$5,#REF!*S$5,0))))</f>
        <v>0</v>
      </c>
      <c r="T126" s="179">
        <f>IF($C126=$D$2,#REF!*T$2,IF($C126=$D$3,#REF!*T$3,IF($C126=$D$4,#REF!*T$4,IF($C126=$D$5,#REF!*T$5,0))))</f>
        <v>0</v>
      </c>
      <c r="U126" s="179">
        <f>IF($C126=$D$2,#REF!*U$2,IF($C126=$D$3,#REF!*U$3,IF($C126=$D$4,#REF!*U$4,IF($C126=$D$5,#REF!*U$5,0))))</f>
        <v>0</v>
      </c>
      <c r="V126" s="179">
        <f>IF($C126=$D$2,#REF!*V$2,IF($C126=$D$3,#REF!*V$3,IF($C126=$D$4,#REF!*V$4,IF($C126=$D$5,#REF!*V$5,0))))</f>
        <v>0</v>
      </c>
      <c r="W126" s="179">
        <f>IF($C126=$D$2,#REF!*W$2,IF($C126=$D$3,#REF!*W$3,IF($C126=$D$4,#REF!*W$4,IF($C126=$D$5,#REF!*W$5,0))))</f>
        <v>0</v>
      </c>
      <c r="X126" s="179">
        <f>IF($C126=$D$2,#REF!*X$2,IF($C126=$D$3,#REF!*X$3,IF($C126=$D$4,#REF!*X$4,IF($C126=$D$5,#REF!*X$5,0))))</f>
        <v>0</v>
      </c>
      <c r="Y126" s="179">
        <f>IF($C126=$D$2,#REF!*Y$2,IF($C126=$D$3,#REF!*Y$3,IF($C126=$D$4,#REF!*Y$4,IF($C126=$D$5,#REF!*Y$5,0))))</f>
        <v>0</v>
      </c>
      <c r="Z126" s="179">
        <f>IF($C126=$D$2,#REF!*Z$2,IF($C126=$D$3,#REF!*Z$3,IF($C126=$D$4,#REF!*Z$4,IF($C126=$D$5,#REF!*Z$5,0))))</f>
        <v>0</v>
      </c>
      <c r="AA126" s="179">
        <f>IF($C126=$D$2,#REF!*AA$2,IF($C126=$D$3,#REF!*AA$3,IF($C126=$D$4,#REF!*AA$4,IF($C126=$D$5,#REF!*AA$5,0))))</f>
        <v>0</v>
      </c>
      <c r="AB126" s="179">
        <f>IF($C126=$D$2,#REF!*AB$2,IF($C126=$D$3,#REF!*AB$3,IF($C126=$D$4,#REF!*AB$4,IF($C126=$D$5,#REF!*AB$5,0))))</f>
        <v>0</v>
      </c>
      <c r="AC126" s="179">
        <f>IF($C126=$D$2,#REF!*AC$2,IF($C126=$D$3,#REF!*AC$3,IF($C126=$D$4,#REF!*AC$4,IF($C126=$D$5,#REF!*AC$5,0))))</f>
        <v>0</v>
      </c>
      <c r="AD126" s="179">
        <f>IF($C126=$D$2,#REF!*AD$2,IF($C126=$D$3,#REF!*AD$3,IF($C126=$D$4,#REF!*AD$4,IF($C126=$D$5,#REF!*AD$5,0))))</f>
        <v>0</v>
      </c>
      <c r="AE126" s="179">
        <f>IF($C126=$D$2,#REF!*AE$2,IF($C126=$D$3,#REF!*AE$3,IF($C126=$D$4,#REF!*AE$4,IF($C126=$D$5,#REF!*AE$5,0))))</f>
        <v>0</v>
      </c>
      <c r="AF126" s="179">
        <f>IF($C126=$D$2,#REF!*AF$2,IF($C126=$D$3,#REF!*AF$3,IF($C126=$D$4,#REF!*AF$4,IF($C126=$D$5,#REF!*AF$5,0))))</f>
        <v>0</v>
      </c>
      <c r="AG126" s="179">
        <f>IF($C126=$D$2,#REF!*AG$2,IF($C126=$D$3,#REF!*AG$3,IF($C126=$D$4,#REF!*AG$4,IF($C126=$D$5,#REF!*AG$5,0))))</f>
        <v>0</v>
      </c>
      <c r="AH126" s="179">
        <f>IF($C126=$D$2,#REF!*AH$2,IF($C126=$D$3,#REF!*AH$3,IF($C126=$D$4,#REF!*AH$4,IF($C126=$D$5,#REF!*AH$5,0))))</f>
        <v>0</v>
      </c>
      <c r="AI126" s="179">
        <f>IF($C126=$D$2,#REF!*AI$2,IF($C126=$D$3,#REF!*AI$3,IF($C126=$D$4,#REF!*AI$4,IF($C126=$D$5,#REF!*AI$5,0))))</f>
        <v>0</v>
      </c>
      <c r="AJ126" s="179">
        <f>IF($C126=$D$2,#REF!*AJ$2,IF($C126=$D$3,#REF!*AJ$3,IF($C126=$D$4,#REF!*AJ$4,IF($C126=$D$5,#REF!*AJ$5,0))))</f>
        <v>0</v>
      </c>
      <c r="AK126" s="179">
        <f>IF($C126=$D$2,#REF!*AK$2,IF($C126=$D$3,#REF!*AK$3,IF($C126=$D$4,#REF!*AK$4,IF($C126=$D$5,#REF!*AK$5,0))))</f>
        <v>0</v>
      </c>
      <c r="AL126" s="179">
        <f>IF($C126=$D$2,#REF!*AL$2,IF($C126=$D$3,#REF!*AL$3,IF($C126=$D$4,#REF!*AL$4,IF($C126=$D$5,#REF!*AL$5,0))))</f>
        <v>0</v>
      </c>
      <c r="AM126" s="179">
        <f>IF($C126=$D$2,#REF!*AM$2,IF($C126=$D$3,#REF!*AM$3,IF($C126=$D$4,#REF!*AM$4,IF($C126=$D$5,#REF!*AM$5,0))))</f>
        <v>0</v>
      </c>
    </row>
    <row r="127" spans="1:39">
      <c r="A127" s="141"/>
      <c r="B127" s="165"/>
      <c r="C127" s="165"/>
      <c r="D127" s="178">
        <f t="shared" si="0"/>
        <v>0</v>
      </c>
      <c r="E127" s="179">
        <f>IF($C127=$D$2,#REF!*E$2,IF($C127=$D$3,#REF!*E$3,IF($C127=$D$4,#REF!*E$4,IF($C127=$D$5,#REF!*E$5,0))))</f>
        <v>0</v>
      </c>
      <c r="F127" s="179">
        <f>IF($C127=$D$2,#REF!*F$2,IF($C127=$D$3,#REF!*F$3,IF($C127=$D$4,#REF!*F$4,IF($C127=$D$5,#REF!*F$5,0))))</f>
        <v>0</v>
      </c>
      <c r="G127" s="179">
        <f>IF($C127=$D$2,#REF!*G$2,IF($C127=$D$3,#REF!*G$3,IF($C127=$D$4,#REF!*G$4,IF($C127=$D$5,#REF!*G$5,0))))</f>
        <v>0</v>
      </c>
      <c r="H127" s="179">
        <f>IF($C127=$D$2,#REF!*H$2,IF($C127=$D$3,#REF!*H$3,IF($C127=$D$4,#REF!*H$4,IF($C127=$D$5,#REF!*H$5,0))))</f>
        <v>0</v>
      </c>
      <c r="I127" s="179">
        <f>IF($C127=$D$2,#REF!*I$2,IF($C127=$D$3,#REF!*I$3,IF($C127=$D$4,#REF!*I$4,IF($C127=$D$5,#REF!*I$5,0))))</f>
        <v>0</v>
      </c>
      <c r="J127" s="179">
        <f>IF($C127=$D$2,#REF!*J$2,IF($C127=$D$3,#REF!*J$3,IF($C127=$D$4,#REF!*J$4,IF($C127=$D$5,#REF!*J$5,0))))</f>
        <v>0</v>
      </c>
      <c r="K127" s="179">
        <f>IF($C127=$D$2,#REF!*K$2,IF($C127=$D$3,#REF!*K$3,IF($C127=$D$4,#REF!*K$4,IF($C127=$D$5,#REF!*K$5,0))))</f>
        <v>0</v>
      </c>
      <c r="L127" s="179">
        <f>IF($C127=$D$2,#REF!*L$2,IF($C127=$D$3,#REF!*L$3,IF($C127=$D$4,#REF!*L$4,IF($C127=$D$5,#REF!*L$5,0))))</f>
        <v>0</v>
      </c>
      <c r="M127" s="179">
        <f>IF($C127=$D$2,#REF!*M$2,IF($C127=$D$3,#REF!*M$3,IF($C127=$D$4,#REF!*M$4,IF($C127=$D$5,#REF!*M$5,0))))</f>
        <v>0</v>
      </c>
      <c r="N127" s="179">
        <f>IF($C127=$D$2,#REF!*N$2,IF($C127=$D$3,#REF!*N$3,IF($C127=$D$4,#REF!*N$4,IF($C127=$D$5,#REF!*N$5,0))))</f>
        <v>0</v>
      </c>
      <c r="O127" s="179">
        <f>IF($C127=$D$2,#REF!*O$2,IF($C127=$D$3,#REF!*O$3,IF($C127=$D$4,#REF!*O$4,IF($C127=$D$5,#REF!*O$5,0))))</f>
        <v>0</v>
      </c>
      <c r="P127" s="179">
        <f>IF($C127=$D$2,#REF!*P$2,IF($C127=$D$3,#REF!*P$3,IF($C127=$D$4,#REF!*P$4,IF($C127=$D$5,#REF!*P$5,0))))</f>
        <v>0</v>
      </c>
      <c r="Q127" s="179">
        <f>IF($C127=$D$2,#REF!*Q$2,IF($C127=$D$3,#REF!*Q$3,IF($C127=$D$4,#REF!*Q$4,IF($C127=$D$5,#REF!*Q$5,0))))</f>
        <v>0</v>
      </c>
      <c r="R127" s="179">
        <f>IF($C127=$D$2,#REF!*R$2,IF($C127=$D$3,#REF!*R$3,IF($C127=$D$4,#REF!*R$4,IF($C127=$D$5,#REF!*R$5,0))))</f>
        <v>0</v>
      </c>
      <c r="S127" s="179">
        <f>IF($C127=$D$2,#REF!*S$2,IF($C127=$D$3,#REF!*S$3,IF($C127=$D$4,#REF!*S$4,IF($C127=$D$5,#REF!*S$5,0))))</f>
        <v>0</v>
      </c>
      <c r="T127" s="179">
        <f>IF($C127=$D$2,#REF!*T$2,IF($C127=$D$3,#REF!*T$3,IF($C127=$D$4,#REF!*T$4,IF($C127=$D$5,#REF!*T$5,0))))</f>
        <v>0</v>
      </c>
      <c r="U127" s="179">
        <f>IF($C127=$D$2,#REF!*U$2,IF($C127=$D$3,#REF!*U$3,IF($C127=$D$4,#REF!*U$4,IF($C127=$D$5,#REF!*U$5,0))))</f>
        <v>0</v>
      </c>
      <c r="V127" s="179">
        <f>IF($C127=$D$2,#REF!*V$2,IF($C127=$D$3,#REF!*V$3,IF($C127=$D$4,#REF!*V$4,IF($C127=$D$5,#REF!*V$5,0))))</f>
        <v>0</v>
      </c>
      <c r="W127" s="179">
        <f>IF($C127=$D$2,#REF!*W$2,IF($C127=$D$3,#REF!*W$3,IF($C127=$D$4,#REF!*W$4,IF($C127=$D$5,#REF!*W$5,0))))</f>
        <v>0</v>
      </c>
      <c r="X127" s="179">
        <f>IF($C127=$D$2,#REF!*X$2,IF($C127=$D$3,#REF!*X$3,IF($C127=$D$4,#REF!*X$4,IF($C127=$D$5,#REF!*X$5,0))))</f>
        <v>0</v>
      </c>
      <c r="Y127" s="179">
        <f>IF($C127=$D$2,#REF!*Y$2,IF($C127=$D$3,#REF!*Y$3,IF($C127=$D$4,#REF!*Y$4,IF($C127=$D$5,#REF!*Y$5,0))))</f>
        <v>0</v>
      </c>
      <c r="Z127" s="179">
        <f>IF($C127=$D$2,#REF!*Z$2,IF($C127=$D$3,#REF!*Z$3,IF($C127=$D$4,#REF!*Z$4,IF($C127=$D$5,#REF!*Z$5,0))))</f>
        <v>0</v>
      </c>
      <c r="AA127" s="179">
        <f>IF($C127=$D$2,#REF!*AA$2,IF($C127=$D$3,#REF!*AA$3,IF($C127=$D$4,#REF!*AA$4,IF($C127=$D$5,#REF!*AA$5,0))))</f>
        <v>0</v>
      </c>
      <c r="AB127" s="179">
        <f>IF($C127=$D$2,#REF!*AB$2,IF($C127=$D$3,#REF!*AB$3,IF($C127=$D$4,#REF!*AB$4,IF($C127=$D$5,#REF!*AB$5,0))))</f>
        <v>0</v>
      </c>
      <c r="AC127" s="179">
        <f>IF($C127=$D$2,#REF!*AC$2,IF($C127=$D$3,#REF!*AC$3,IF($C127=$D$4,#REF!*AC$4,IF($C127=$D$5,#REF!*AC$5,0))))</f>
        <v>0</v>
      </c>
      <c r="AD127" s="179">
        <f>IF($C127=$D$2,#REF!*AD$2,IF($C127=$D$3,#REF!*AD$3,IF($C127=$D$4,#REF!*AD$4,IF($C127=$D$5,#REF!*AD$5,0))))</f>
        <v>0</v>
      </c>
      <c r="AE127" s="179">
        <f>IF($C127=$D$2,#REF!*AE$2,IF($C127=$D$3,#REF!*AE$3,IF($C127=$D$4,#REF!*AE$4,IF($C127=$D$5,#REF!*AE$5,0))))</f>
        <v>0</v>
      </c>
      <c r="AF127" s="179">
        <f>IF($C127=$D$2,#REF!*AF$2,IF($C127=$D$3,#REF!*AF$3,IF($C127=$D$4,#REF!*AF$4,IF($C127=$D$5,#REF!*AF$5,0))))</f>
        <v>0</v>
      </c>
      <c r="AG127" s="179">
        <f>IF($C127=$D$2,#REF!*AG$2,IF($C127=$D$3,#REF!*AG$3,IF($C127=$D$4,#REF!*AG$4,IF($C127=$D$5,#REF!*AG$5,0))))</f>
        <v>0</v>
      </c>
      <c r="AH127" s="179">
        <f>IF($C127=$D$2,#REF!*AH$2,IF($C127=$D$3,#REF!*AH$3,IF($C127=$D$4,#REF!*AH$4,IF($C127=$D$5,#REF!*AH$5,0))))</f>
        <v>0</v>
      </c>
      <c r="AI127" s="179">
        <f>IF($C127=$D$2,#REF!*AI$2,IF($C127=$D$3,#REF!*AI$3,IF($C127=$D$4,#REF!*AI$4,IF($C127=$D$5,#REF!*AI$5,0))))</f>
        <v>0</v>
      </c>
      <c r="AJ127" s="179">
        <f>IF($C127=$D$2,#REF!*AJ$2,IF($C127=$D$3,#REF!*AJ$3,IF($C127=$D$4,#REF!*AJ$4,IF($C127=$D$5,#REF!*AJ$5,0))))</f>
        <v>0</v>
      </c>
      <c r="AK127" s="179">
        <f>IF($C127=$D$2,#REF!*AK$2,IF($C127=$D$3,#REF!*AK$3,IF($C127=$D$4,#REF!*AK$4,IF($C127=$D$5,#REF!*AK$5,0))))</f>
        <v>0</v>
      </c>
      <c r="AL127" s="179">
        <f>IF($C127=$D$2,#REF!*AL$2,IF($C127=$D$3,#REF!*AL$3,IF($C127=$D$4,#REF!*AL$4,IF($C127=$D$5,#REF!*AL$5,0))))</f>
        <v>0</v>
      </c>
      <c r="AM127" s="179">
        <f>IF($C127=$D$2,#REF!*AM$2,IF($C127=$D$3,#REF!*AM$3,IF($C127=$D$4,#REF!*AM$4,IF($C127=$D$5,#REF!*AM$5,0))))</f>
        <v>0</v>
      </c>
    </row>
    <row r="128" spans="1:39">
      <c r="A128" s="141"/>
      <c r="B128" s="165"/>
      <c r="C128" s="165"/>
      <c r="D128" s="178">
        <f t="shared" si="0"/>
        <v>0</v>
      </c>
      <c r="E128" s="179">
        <f>IF($C128=$D$2,#REF!*E$2,IF($C128=$D$3,#REF!*E$3,IF($C128=$D$4,#REF!*E$4,IF($C128=$D$5,#REF!*E$5,0))))</f>
        <v>0</v>
      </c>
      <c r="F128" s="179">
        <f>IF($C128=$D$2,#REF!*F$2,IF($C128=$D$3,#REF!*F$3,IF($C128=$D$4,#REF!*F$4,IF($C128=$D$5,#REF!*F$5,0))))</f>
        <v>0</v>
      </c>
      <c r="G128" s="179">
        <f>IF($C128=$D$2,#REF!*G$2,IF($C128=$D$3,#REF!*G$3,IF($C128=$D$4,#REF!*G$4,IF($C128=$D$5,#REF!*G$5,0))))</f>
        <v>0</v>
      </c>
      <c r="H128" s="179">
        <f>IF($C128=$D$2,#REF!*H$2,IF($C128=$D$3,#REF!*H$3,IF($C128=$D$4,#REF!*H$4,IF($C128=$D$5,#REF!*H$5,0))))</f>
        <v>0</v>
      </c>
      <c r="I128" s="179">
        <f>IF($C128=$D$2,#REF!*I$2,IF($C128=$D$3,#REF!*I$3,IF($C128=$D$4,#REF!*I$4,IF($C128=$D$5,#REF!*I$5,0))))</f>
        <v>0</v>
      </c>
      <c r="J128" s="179">
        <f>IF($C128=$D$2,#REF!*J$2,IF($C128=$D$3,#REF!*J$3,IF($C128=$D$4,#REF!*J$4,IF($C128=$D$5,#REF!*J$5,0))))</f>
        <v>0</v>
      </c>
      <c r="K128" s="179">
        <f>IF($C128=$D$2,#REF!*K$2,IF($C128=$D$3,#REF!*K$3,IF($C128=$D$4,#REF!*K$4,IF($C128=$D$5,#REF!*K$5,0))))</f>
        <v>0</v>
      </c>
      <c r="L128" s="179">
        <f>IF($C128=$D$2,#REF!*L$2,IF($C128=$D$3,#REF!*L$3,IF($C128=$D$4,#REF!*L$4,IF($C128=$D$5,#REF!*L$5,0))))</f>
        <v>0</v>
      </c>
      <c r="M128" s="179">
        <f>IF($C128=$D$2,#REF!*M$2,IF($C128=$D$3,#REF!*M$3,IF($C128=$D$4,#REF!*M$4,IF($C128=$D$5,#REF!*M$5,0))))</f>
        <v>0</v>
      </c>
      <c r="N128" s="179">
        <f>IF($C128=$D$2,#REF!*N$2,IF($C128=$D$3,#REF!*N$3,IF($C128=$D$4,#REF!*N$4,IF($C128=$D$5,#REF!*N$5,0))))</f>
        <v>0</v>
      </c>
      <c r="O128" s="179">
        <f>IF($C128=$D$2,#REF!*O$2,IF($C128=$D$3,#REF!*O$3,IF($C128=$D$4,#REF!*O$4,IF($C128=$D$5,#REF!*O$5,0))))</f>
        <v>0</v>
      </c>
      <c r="P128" s="179">
        <f>IF($C128=$D$2,#REF!*P$2,IF($C128=$D$3,#REF!*P$3,IF($C128=$D$4,#REF!*P$4,IF($C128=$D$5,#REF!*P$5,0))))</f>
        <v>0</v>
      </c>
      <c r="Q128" s="179">
        <f>IF($C128=$D$2,#REF!*Q$2,IF($C128=$D$3,#REF!*Q$3,IF($C128=$D$4,#REF!*Q$4,IF($C128=$D$5,#REF!*Q$5,0))))</f>
        <v>0</v>
      </c>
      <c r="R128" s="179">
        <f>IF($C128=$D$2,#REF!*R$2,IF($C128=$D$3,#REF!*R$3,IF($C128=$D$4,#REF!*R$4,IF($C128=$D$5,#REF!*R$5,0))))</f>
        <v>0</v>
      </c>
      <c r="S128" s="179">
        <f>IF($C128=$D$2,#REF!*S$2,IF($C128=$D$3,#REF!*S$3,IF($C128=$D$4,#REF!*S$4,IF($C128=$D$5,#REF!*S$5,0))))</f>
        <v>0</v>
      </c>
      <c r="T128" s="179">
        <f>IF($C128=$D$2,#REF!*T$2,IF($C128=$D$3,#REF!*T$3,IF($C128=$D$4,#REF!*T$4,IF($C128=$D$5,#REF!*T$5,0))))</f>
        <v>0</v>
      </c>
      <c r="U128" s="179">
        <f>IF($C128=$D$2,#REF!*U$2,IF($C128=$D$3,#REF!*U$3,IF($C128=$D$4,#REF!*U$4,IF($C128=$D$5,#REF!*U$5,0))))</f>
        <v>0</v>
      </c>
      <c r="V128" s="179">
        <f>IF($C128=$D$2,#REF!*V$2,IF($C128=$D$3,#REF!*V$3,IF($C128=$D$4,#REF!*V$4,IF($C128=$D$5,#REF!*V$5,0))))</f>
        <v>0</v>
      </c>
      <c r="W128" s="179">
        <f>IF($C128=$D$2,#REF!*W$2,IF($C128=$D$3,#REF!*W$3,IF($C128=$D$4,#REF!*W$4,IF($C128=$D$5,#REF!*W$5,0))))</f>
        <v>0</v>
      </c>
      <c r="X128" s="179">
        <f>IF($C128=$D$2,#REF!*X$2,IF($C128=$D$3,#REF!*X$3,IF($C128=$D$4,#REF!*X$4,IF($C128=$D$5,#REF!*X$5,0))))</f>
        <v>0</v>
      </c>
      <c r="Y128" s="179">
        <f>IF($C128=$D$2,#REF!*Y$2,IF($C128=$D$3,#REF!*Y$3,IF($C128=$D$4,#REF!*Y$4,IF($C128=$D$5,#REF!*Y$5,0))))</f>
        <v>0</v>
      </c>
      <c r="Z128" s="179">
        <f>IF($C128=$D$2,#REF!*Z$2,IF($C128=$D$3,#REF!*Z$3,IF($C128=$D$4,#REF!*Z$4,IF($C128=$D$5,#REF!*Z$5,0))))</f>
        <v>0</v>
      </c>
      <c r="AA128" s="179">
        <f>IF($C128=$D$2,#REF!*AA$2,IF($C128=$D$3,#REF!*AA$3,IF($C128=$D$4,#REF!*AA$4,IF($C128=$D$5,#REF!*AA$5,0))))</f>
        <v>0</v>
      </c>
      <c r="AB128" s="179">
        <f>IF($C128=$D$2,#REF!*AB$2,IF($C128=$D$3,#REF!*AB$3,IF($C128=$D$4,#REF!*AB$4,IF($C128=$D$5,#REF!*AB$5,0))))</f>
        <v>0</v>
      </c>
      <c r="AC128" s="179">
        <f>IF($C128=$D$2,#REF!*AC$2,IF($C128=$D$3,#REF!*AC$3,IF($C128=$D$4,#REF!*AC$4,IF($C128=$D$5,#REF!*AC$5,0))))</f>
        <v>0</v>
      </c>
      <c r="AD128" s="179">
        <f>IF($C128=$D$2,#REF!*AD$2,IF($C128=$D$3,#REF!*AD$3,IF($C128=$D$4,#REF!*AD$4,IF($C128=$D$5,#REF!*AD$5,0))))</f>
        <v>0</v>
      </c>
      <c r="AE128" s="179">
        <f>IF($C128=$D$2,#REF!*AE$2,IF($C128=$D$3,#REF!*AE$3,IF($C128=$D$4,#REF!*AE$4,IF($C128=$D$5,#REF!*AE$5,0))))</f>
        <v>0</v>
      </c>
      <c r="AF128" s="179">
        <f>IF($C128=$D$2,#REF!*AF$2,IF($C128=$D$3,#REF!*AF$3,IF($C128=$D$4,#REF!*AF$4,IF($C128=$D$5,#REF!*AF$5,0))))</f>
        <v>0</v>
      </c>
      <c r="AG128" s="179">
        <f>IF($C128=$D$2,#REF!*AG$2,IF($C128=$D$3,#REF!*AG$3,IF($C128=$D$4,#REF!*AG$4,IF($C128=$D$5,#REF!*AG$5,0))))</f>
        <v>0</v>
      </c>
      <c r="AH128" s="179">
        <f>IF($C128=$D$2,#REF!*AH$2,IF($C128=$D$3,#REF!*AH$3,IF($C128=$D$4,#REF!*AH$4,IF($C128=$D$5,#REF!*AH$5,0))))</f>
        <v>0</v>
      </c>
      <c r="AI128" s="179">
        <f>IF($C128=$D$2,#REF!*AI$2,IF($C128=$D$3,#REF!*AI$3,IF($C128=$D$4,#REF!*AI$4,IF($C128=$D$5,#REF!*AI$5,0))))</f>
        <v>0</v>
      </c>
      <c r="AJ128" s="179">
        <f>IF($C128=$D$2,#REF!*AJ$2,IF($C128=$D$3,#REF!*AJ$3,IF($C128=$D$4,#REF!*AJ$4,IF($C128=$D$5,#REF!*AJ$5,0))))</f>
        <v>0</v>
      </c>
      <c r="AK128" s="179">
        <f>IF($C128=$D$2,#REF!*AK$2,IF($C128=$D$3,#REF!*AK$3,IF($C128=$D$4,#REF!*AK$4,IF($C128=$D$5,#REF!*AK$5,0))))</f>
        <v>0</v>
      </c>
      <c r="AL128" s="179">
        <f>IF($C128=$D$2,#REF!*AL$2,IF($C128=$D$3,#REF!*AL$3,IF($C128=$D$4,#REF!*AL$4,IF($C128=$D$5,#REF!*AL$5,0))))</f>
        <v>0</v>
      </c>
      <c r="AM128" s="179">
        <f>IF($C128=$D$2,#REF!*AM$2,IF($C128=$D$3,#REF!*AM$3,IF($C128=$D$4,#REF!*AM$4,IF($C128=$D$5,#REF!*AM$5,0))))</f>
        <v>0</v>
      </c>
    </row>
    <row r="129" spans="1:39">
      <c r="A129" s="141"/>
      <c r="B129" s="165"/>
      <c r="C129" s="165"/>
      <c r="D129" s="178">
        <f t="shared" si="0"/>
        <v>0</v>
      </c>
      <c r="E129" s="179">
        <f>IF($C129=$D$2,#REF!*E$2,IF($C129=$D$3,#REF!*E$3,IF($C129=$D$4,#REF!*E$4,IF($C129=$D$5,#REF!*E$5,0))))</f>
        <v>0</v>
      </c>
      <c r="F129" s="179">
        <f>IF($C129=$D$2,#REF!*F$2,IF($C129=$D$3,#REF!*F$3,IF($C129=$D$4,#REF!*F$4,IF($C129=$D$5,#REF!*F$5,0))))</f>
        <v>0</v>
      </c>
      <c r="G129" s="179">
        <f>IF($C129=$D$2,#REF!*G$2,IF($C129=$D$3,#REF!*G$3,IF($C129=$D$4,#REF!*G$4,IF($C129=$D$5,#REF!*G$5,0))))</f>
        <v>0</v>
      </c>
      <c r="H129" s="179">
        <f>IF($C129=$D$2,#REF!*H$2,IF($C129=$D$3,#REF!*H$3,IF($C129=$D$4,#REF!*H$4,IF($C129=$D$5,#REF!*H$5,0))))</f>
        <v>0</v>
      </c>
      <c r="I129" s="179">
        <f>IF($C129=$D$2,#REF!*I$2,IF($C129=$D$3,#REF!*I$3,IF($C129=$D$4,#REF!*I$4,IF($C129=$D$5,#REF!*I$5,0))))</f>
        <v>0</v>
      </c>
      <c r="J129" s="179">
        <f>IF($C129=$D$2,#REF!*J$2,IF($C129=$D$3,#REF!*J$3,IF($C129=$D$4,#REF!*J$4,IF($C129=$D$5,#REF!*J$5,0))))</f>
        <v>0</v>
      </c>
      <c r="K129" s="179">
        <f>IF($C129=$D$2,#REF!*K$2,IF($C129=$D$3,#REF!*K$3,IF($C129=$D$4,#REF!*K$4,IF($C129=$D$5,#REF!*K$5,0))))</f>
        <v>0</v>
      </c>
      <c r="L129" s="179">
        <f>IF($C129=$D$2,#REF!*L$2,IF($C129=$D$3,#REF!*L$3,IF($C129=$D$4,#REF!*L$4,IF($C129=$D$5,#REF!*L$5,0))))</f>
        <v>0</v>
      </c>
      <c r="M129" s="179">
        <f>IF($C129=$D$2,#REF!*M$2,IF($C129=$D$3,#REF!*M$3,IF($C129=$D$4,#REF!*M$4,IF($C129=$D$5,#REF!*M$5,0))))</f>
        <v>0</v>
      </c>
      <c r="N129" s="179">
        <f>IF($C129=$D$2,#REF!*N$2,IF($C129=$D$3,#REF!*N$3,IF($C129=$D$4,#REF!*N$4,IF($C129=$D$5,#REF!*N$5,0))))</f>
        <v>0</v>
      </c>
      <c r="O129" s="179">
        <f>IF($C129=$D$2,#REF!*O$2,IF($C129=$D$3,#REF!*O$3,IF($C129=$D$4,#REF!*O$4,IF($C129=$D$5,#REF!*O$5,0))))</f>
        <v>0</v>
      </c>
      <c r="P129" s="179">
        <f>IF($C129=$D$2,#REF!*P$2,IF($C129=$D$3,#REF!*P$3,IF($C129=$D$4,#REF!*P$4,IF($C129=$D$5,#REF!*P$5,0))))</f>
        <v>0</v>
      </c>
      <c r="Q129" s="179">
        <f>IF($C129=$D$2,#REF!*Q$2,IF($C129=$D$3,#REF!*Q$3,IF($C129=$D$4,#REF!*Q$4,IF($C129=$D$5,#REF!*Q$5,0))))</f>
        <v>0</v>
      </c>
      <c r="R129" s="179">
        <f>IF($C129=$D$2,#REF!*R$2,IF($C129=$D$3,#REF!*R$3,IF($C129=$D$4,#REF!*R$4,IF($C129=$D$5,#REF!*R$5,0))))</f>
        <v>0</v>
      </c>
      <c r="S129" s="179">
        <f>IF($C129=$D$2,#REF!*S$2,IF($C129=$D$3,#REF!*S$3,IF($C129=$D$4,#REF!*S$4,IF($C129=$D$5,#REF!*S$5,0))))</f>
        <v>0</v>
      </c>
      <c r="T129" s="179">
        <f>IF($C129=$D$2,#REF!*T$2,IF($C129=$D$3,#REF!*T$3,IF($C129=$D$4,#REF!*T$4,IF($C129=$D$5,#REF!*T$5,0))))</f>
        <v>0</v>
      </c>
      <c r="U129" s="179">
        <f>IF($C129=$D$2,#REF!*U$2,IF($C129=$D$3,#REF!*U$3,IF($C129=$D$4,#REF!*U$4,IF($C129=$D$5,#REF!*U$5,0))))</f>
        <v>0</v>
      </c>
      <c r="V129" s="179">
        <f>IF($C129=$D$2,#REF!*V$2,IF($C129=$D$3,#REF!*V$3,IF($C129=$D$4,#REF!*V$4,IF($C129=$D$5,#REF!*V$5,0))))</f>
        <v>0</v>
      </c>
      <c r="W129" s="179">
        <f>IF($C129=$D$2,#REF!*W$2,IF($C129=$D$3,#REF!*W$3,IF($C129=$D$4,#REF!*W$4,IF($C129=$D$5,#REF!*W$5,0))))</f>
        <v>0</v>
      </c>
      <c r="X129" s="179">
        <f>IF($C129=$D$2,#REF!*X$2,IF($C129=$D$3,#REF!*X$3,IF($C129=$D$4,#REF!*X$4,IF($C129=$D$5,#REF!*X$5,0))))</f>
        <v>0</v>
      </c>
      <c r="Y129" s="179">
        <f>IF($C129=$D$2,#REF!*Y$2,IF($C129=$D$3,#REF!*Y$3,IF($C129=$D$4,#REF!*Y$4,IF($C129=$D$5,#REF!*Y$5,0))))</f>
        <v>0</v>
      </c>
      <c r="Z129" s="179">
        <f>IF($C129=$D$2,#REF!*Z$2,IF($C129=$D$3,#REF!*Z$3,IF($C129=$D$4,#REF!*Z$4,IF($C129=$D$5,#REF!*Z$5,0))))</f>
        <v>0</v>
      </c>
      <c r="AA129" s="179">
        <f>IF($C129=$D$2,#REF!*AA$2,IF($C129=$D$3,#REF!*AA$3,IF($C129=$D$4,#REF!*AA$4,IF($C129=$D$5,#REF!*AA$5,0))))</f>
        <v>0</v>
      </c>
      <c r="AB129" s="179">
        <f>IF($C129=$D$2,#REF!*AB$2,IF($C129=$D$3,#REF!*AB$3,IF($C129=$D$4,#REF!*AB$4,IF($C129=$D$5,#REF!*AB$5,0))))</f>
        <v>0</v>
      </c>
      <c r="AC129" s="179">
        <f>IF($C129=$D$2,#REF!*AC$2,IF($C129=$D$3,#REF!*AC$3,IF($C129=$D$4,#REF!*AC$4,IF($C129=$D$5,#REF!*AC$5,0))))</f>
        <v>0</v>
      </c>
      <c r="AD129" s="179">
        <f>IF($C129=$D$2,#REF!*AD$2,IF($C129=$D$3,#REF!*AD$3,IF($C129=$D$4,#REF!*AD$4,IF($C129=$D$5,#REF!*AD$5,0))))</f>
        <v>0</v>
      </c>
      <c r="AE129" s="179">
        <f>IF($C129=$D$2,#REF!*AE$2,IF($C129=$D$3,#REF!*AE$3,IF($C129=$D$4,#REF!*AE$4,IF($C129=$D$5,#REF!*AE$5,0))))</f>
        <v>0</v>
      </c>
      <c r="AF129" s="179">
        <f>IF($C129=$D$2,#REF!*AF$2,IF($C129=$D$3,#REF!*AF$3,IF($C129=$D$4,#REF!*AF$4,IF($C129=$D$5,#REF!*AF$5,0))))</f>
        <v>0</v>
      </c>
      <c r="AG129" s="179">
        <f>IF($C129=$D$2,#REF!*AG$2,IF($C129=$D$3,#REF!*AG$3,IF($C129=$D$4,#REF!*AG$4,IF($C129=$D$5,#REF!*AG$5,0))))</f>
        <v>0</v>
      </c>
      <c r="AH129" s="179">
        <f>IF($C129=$D$2,#REF!*AH$2,IF($C129=$D$3,#REF!*AH$3,IF($C129=$D$4,#REF!*AH$4,IF($C129=$D$5,#REF!*AH$5,0))))</f>
        <v>0</v>
      </c>
      <c r="AI129" s="179">
        <f>IF($C129=$D$2,#REF!*AI$2,IF($C129=$D$3,#REF!*AI$3,IF($C129=$D$4,#REF!*AI$4,IF($C129=$D$5,#REF!*AI$5,0))))</f>
        <v>0</v>
      </c>
      <c r="AJ129" s="179">
        <f>IF($C129=$D$2,#REF!*AJ$2,IF($C129=$D$3,#REF!*AJ$3,IF($C129=$D$4,#REF!*AJ$4,IF($C129=$D$5,#REF!*AJ$5,0))))</f>
        <v>0</v>
      </c>
      <c r="AK129" s="179">
        <f>IF($C129=$D$2,#REF!*AK$2,IF($C129=$D$3,#REF!*AK$3,IF($C129=$D$4,#REF!*AK$4,IF($C129=$D$5,#REF!*AK$5,0))))</f>
        <v>0</v>
      </c>
      <c r="AL129" s="179">
        <f>IF($C129=$D$2,#REF!*AL$2,IF($C129=$D$3,#REF!*AL$3,IF($C129=$D$4,#REF!*AL$4,IF($C129=$D$5,#REF!*AL$5,0))))</f>
        <v>0</v>
      </c>
      <c r="AM129" s="179">
        <f>IF($C129=$D$2,#REF!*AM$2,IF($C129=$D$3,#REF!*AM$3,IF($C129=$D$4,#REF!*AM$4,IF($C129=$D$5,#REF!*AM$5,0))))</f>
        <v>0</v>
      </c>
    </row>
    <row r="130" spans="1:39">
      <c r="A130" s="141"/>
      <c r="B130" s="165"/>
      <c r="C130" s="165"/>
      <c r="D130" s="178">
        <f t="shared" si="0"/>
        <v>0</v>
      </c>
      <c r="E130" s="179">
        <f>IF($C130=$D$2,#REF!*E$2,IF($C130=$D$3,#REF!*E$3,IF($C130=$D$4,#REF!*E$4,IF($C130=$D$5,#REF!*E$5,0))))</f>
        <v>0</v>
      </c>
      <c r="F130" s="179">
        <f>IF($C130=$D$2,#REF!*F$2,IF($C130=$D$3,#REF!*F$3,IF($C130=$D$4,#REF!*F$4,IF($C130=$D$5,#REF!*F$5,0))))</f>
        <v>0</v>
      </c>
      <c r="G130" s="179">
        <f>IF($C130=$D$2,#REF!*G$2,IF($C130=$D$3,#REF!*G$3,IF($C130=$D$4,#REF!*G$4,IF($C130=$D$5,#REF!*G$5,0))))</f>
        <v>0</v>
      </c>
      <c r="H130" s="179">
        <f>IF($C130=$D$2,#REF!*H$2,IF($C130=$D$3,#REF!*H$3,IF($C130=$D$4,#REF!*H$4,IF($C130=$D$5,#REF!*H$5,0))))</f>
        <v>0</v>
      </c>
      <c r="I130" s="179">
        <f>IF($C130=$D$2,#REF!*I$2,IF($C130=$D$3,#REF!*I$3,IF($C130=$D$4,#REF!*I$4,IF($C130=$D$5,#REF!*I$5,0))))</f>
        <v>0</v>
      </c>
      <c r="J130" s="179">
        <f>IF($C130=$D$2,#REF!*J$2,IF($C130=$D$3,#REF!*J$3,IF($C130=$D$4,#REF!*J$4,IF($C130=$D$5,#REF!*J$5,0))))</f>
        <v>0</v>
      </c>
      <c r="K130" s="179">
        <f>IF($C130=$D$2,#REF!*K$2,IF($C130=$D$3,#REF!*K$3,IF($C130=$D$4,#REF!*K$4,IF($C130=$D$5,#REF!*K$5,0))))</f>
        <v>0</v>
      </c>
      <c r="L130" s="179">
        <f>IF($C130=$D$2,#REF!*L$2,IF($C130=$D$3,#REF!*L$3,IF($C130=$D$4,#REF!*L$4,IF($C130=$D$5,#REF!*L$5,0))))</f>
        <v>0</v>
      </c>
      <c r="M130" s="179">
        <f>IF($C130=$D$2,#REF!*M$2,IF($C130=$D$3,#REF!*M$3,IF($C130=$D$4,#REF!*M$4,IF($C130=$D$5,#REF!*M$5,0))))</f>
        <v>0</v>
      </c>
      <c r="N130" s="179">
        <f>IF($C130=$D$2,#REF!*N$2,IF($C130=$D$3,#REF!*N$3,IF($C130=$D$4,#REF!*N$4,IF($C130=$D$5,#REF!*N$5,0))))</f>
        <v>0</v>
      </c>
      <c r="O130" s="179">
        <f>IF($C130=$D$2,#REF!*O$2,IF($C130=$D$3,#REF!*O$3,IF($C130=$D$4,#REF!*O$4,IF($C130=$D$5,#REF!*O$5,0))))</f>
        <v>0</v>
      </c>
      <c r="P130" s="179">
        <f>IF($C130=$D$2,#REF!*P$2,IF($C130=$D$3,#REF!*P$3,IF($C130=$D$4,#REF!*P$4,IF($C130=$D$5,#REF!*P$5,0))))</f>
        <v>0</v>
      </c>
      <c r="Q130" s="179">
        <f>IF($C130=$D$2,#REF!*Q$2,IF($C130=$D$3,#REF!*Q$3,IF($C130=$D$4,#REF!*Q$4,IF($C130=$D$5,#REF!*Q$5,0))))</f>
        <v>0</v>
      </c>
      <c r="R130" s="179">
        <f>IF($C130=$D$2,#REF!*R$2,IF($C130=$D$3,#REF!*R$3,IF($C130=$D$4,#REF!*R$4,IF($C130=$D$5,#REF!*R$5,0))))</f>
        <v>0</v>
      </c>
      <c r="S130" s="179">
        <f>IF($C130=$D$2,#REF!*S$2,IF($C130=$D$3,#REF!*S$3,IF($C130=$D$4,#REF!*S$4,IF($C130=$D$5,#REF!*S$5,0))))</f>
        <v>0</v>
      </c>
      <c r="T130" s="179">
        <f>IF($C130=$D$2,#REF!*T$2,IF($C130=$D$3,#REF!*T$3,IF($C130=$D$4,#REF!*T$4,IF($C130=$D$5,#REF!*T$5,0))))</f>
        <v>0</v>
      </c>
      <c r="U130" s="179">
        <f>IF($C130=$D$2,#REF!*U$2,IF($C130=$D$3,#REF!*U$3,IF($C130=$D$4,#REF!*U$4,IF($C130=$D$5,#REF!*U$5,0))))</f>
        <v>0</v>
      </c>
      <c r="V130" s="179">
        <f>IF($C130=$D$2,#REF!*V$2,IF($C130=$D$3,#REF!*V$3,IF($C130=$D$4,#REF!*V$4,IF($C130=$D$5,#REF!*V$5,0))))</f>
        <v>0</v>
      </c>
      <c r="W130" s="179">
        <f>IF($C130=$D$2,#REF!*W$2,IF($C130=$D$3,#REF!*W$3,IF($C130=$D$4,#REF!*W$4,IF($C130=$D$5,#REF!*W$5,0))))</f>
        <v>0</v>
      </c>
      <c r="X130" s="179">
        <f>IF($C130=$D$2,#REF!*X$2,IF($C130=$D$3,#REF!*X$3,IF($C130=$D$4,#REF!*X$4,IF($C130=$D$5,#REF!*X$5,0))))</f>
        <v>0</v>
      </c>
      <c r="Y130" s="179">
        <f>IF($C130=$D$2,#REF!*Y$2,IF($C130=$D$3,#REF!*Y$3,IF($C130=$D$4,#REF!*Y$4,IF($C130=$D$5,#REF!*Y$5,0))))</f>
        <v>0</v>
      </c>
      <c r="Z130" s="179">
        <f>IF($C130=$D$2,#REF!*Z$2,IF($C130=$D$3,#REF!*Z$3,IF($C130=$D$4,#REF!*Z$4,IF($C130=$D$5,#REF!*Z$5,0))))</f>
        <v>0</v>
      </c>
      <c r="AA130" s="179">
        <f>IF($C130=$D$2,#REF!*AA$2,IF($C130=$D$3,#REF!*AA$3,IF($C130=$D$4,#REF!*AA$4,IF($C130=$D$5,#REF!*AA$5,0))))</f>
        <v>0</v>
      </c>
      <c r="AB130" s="179">
        <f>IF($C130=$D$2,#REF!*AB$2,IF($C130=$D$3,#REF!*AB$3,IF($C130=$D$4,#REF!*AB$4,IF($C130=$D$5,#REF!*AB$5,0))))</f>
        <v>0</v>
      </c>
      <c r="AC130" s="179">
        <f>IF($C130=$D$2,#REF!*AC$2,IF($C130=$D$3,#REF!*AC$3,IF($C130=$D$4,#REF!*AC$4,IF($C130=$D$5,#REF!*AC$5,0))))</f>
        <v>0</v>
      </c>
      <c r="AD130" s="179">
        <f>IF($C130=$D$2,#REF!*AD$2,IF($C130=$D$3,#REF!*AD$3,IF($C130=$D$4,#REF!*AD$4,IF($C130=$D$5,#REF!*AD$5,0))))</f>
        <v>0</v>
      </c>
      <c r="AE130" s="179">
        <f>IF($C130=$D$2,#REF!*AE$2,IF($C130=$D$3,#REF!*AE$3,IF($C130=$D$4,#REF!*AE$4,IF($C130=$D$5,#REF!*AE$5,0))))</f>
        <v>0</v>
      </c>
      <c r="AF130" s="179">
        <f>IF($C130=$D$2,#REF!*AF$2,IF($C130=$D$3,#REF!*AF$3,IF($C130=$D$4,#REF!*AF$4,IF($C130=$D$5,#REF!*AF$5,0))))</f>
        <v>0</v>
      </c>
      <c r="AG130" s="179">
        <f>IF($C130=$D$2,#REF!*AG$2,IF($C130=$D$3,#REF!*AG$3,IF($C130=$D$4,#REF!*AG$4,IF($C130=$D$5,#REF!*AG$5,0))))</f>
        <v>0</v>
      </c>
      <c r="AH130" s="179">
        <f>IF($C130=$D$2,#REF!*AH$2,IF($C130=$D$3,#REF!*AH$3,IF($C130=$D$4,#REF!*AH$4,IF($C130=$D$5,#REF!*AH$5,0))))</f>
        <v>0</v>
      </c>
      <c r="AI130" s="179">
        <f>IF($C130=$D$2,#REF!*AI$2,IF($C130=$D$3,#REF!*AI$3,IF($C130=$D$4,#REF!*AI$4,IF($C130=$D$5,#REF!*AI$5,0))))</f>
        <v>0</v>
      </c>
      <c r="AJ130" s="179">
        <f>IF($C130=$D$2,#REF!*AJ$2,IF($C130=$D$3,#REF!*AJ$3,IF($C130=$D$4,#REF!*AJ$4,IF($C130=$D$5,#REF!*AJ$5,0))))</f>
        <v>0</v>
      </c>
      <c r="AK130" s="179">
        <f>IF($C130=$D$2,#REF!*AK$2,IF($C130=$D$3,#REF!*AK$3,IF($C130=$D$4,#REF!*AK$4,IF($C130=$D$5,#REF!*AK$5,0))))</f>
        <v>0</v>
      </c>
      <c r="AL130" s="179">
        <f>IF($C130=$D$2,#REF!*AL$2,IF($C130=$D$3,#REF!*AL$3,IF($C130=$D$4,#REF!*AL$4,IF($C130=$D$5,#REF!*AL$5,0))))</f>
        <v>0</v>
      </c>
      <c r="AM130" s="179">
        <f>IF($C130=$D$2,#REF!*AM$2,IF($C130=$D$3,#REF!*AM$3,IF($C130=$D$4,#REF!*AM$4,IF($C130=$D$5,#REF!*AM$5,0))))</f>
        <v>0</v>
      </c>
    </row>
    <row r="131" spans="1:39">
      <c r="A131" s="141"/>
      <c r="B131" s="165"/>
      <c r="C131" s="165"/>
      <c r="D131" s="178">
        <f t="shared" si="0"/>
        <v>0</v>
      </c>
      <c r="E131" s="179">
        <f>IF($C131=$D$2,#REF!*E$2,IF($C131=$D$3,#REF!*E$3,IF($C131=$D$4,#REF!*E$4,IF($C131=$D$5,#REF!*E$5,0))))</f>
        <v>0</v>
      </c>
      <c r="F131" s="179">
        <f>IF($C131=$D$2,#REF!*F$2,IF($C131=$D$3,#REF!*F$3,IF($C131=$D$4,#REF!*F$4,IF($C131=$D$5,#REF!*F$5,0))))</f>
        <v>0</v>
      </c>
      <c r="G131" s="179">
        <f>IF($C131=$D$2,#REF!*G$2,IF($C131=$D$3,#REF!*G$3,IF($C131=$D$4,#REF!*G$4,IF($C131=$D$5,#REF!*G$5,0))))</f>
        <v>0</v>
      </c>
      <c r="H131" s="179">
        <f>IF($C131=$D$2,#REF!*H$2,IF($C131=$D$3,#REF!*H$3,IF($C131=$D$4,#REF!*H$4,IF($C131=$D$5,#REF!*H$5,0))))</f>
        <v>0</v>
      </c>
      <c r="I131" s="179">
        <f>IF($C131=$D$2,#REF!*I$2,IF($C131=$D$3,#REF!*I$3,IF($C131=$D$4,#REF!*I$4,IF($C131=$D$5,#REF!*I$5,0))))</f>
        <v>0</v>
      </c>
      <c r="J131" s="179">
        <f>IF($C131=$D$2,#REF!*J$2,IF($C131=$D$3,#REF!*J$3,IF($C131=$D$4,#REF!*J$4,IF($C131=$D$5,#REF!*J$5,0))))</f>
        <v>0</v>
      </c>
      <c r="K131" s="179">
        <f>IF($C131=$D$2,#REF!*K$2,IF($C131=$D$3,#REF!*K$3,IF($C131=$D$4,#REF!*K$4,IF($C131=$D$5,#REF!*K$5,0))))</f>
        <v>0</v>
      </c>
      <c r="L131" s="179">
        <f>IF($C131=$D$2,#REF!*L$2,IF($C131=$D$3,#REF!*L$3,IF($C131=$D$4,#REF!*L$4,IF($C131=$D$5,#REF!*L$5,0))))</f>
        <v>0</v>
      </c>
      <c r="M131" s="179">
        <f>IF($C131=$D$2,#REF!*M$2,IF($C131=$D$3,#REF!*M$3,IF($C131=$D$4,#REF!*M$4,IF($C131=$D$5,#REF!*M$5,0))))</f>
        <v>0</v>
      </c>
      <c r="N131" s="179">
        <f>IF($C131=$D$2,#REF!*N$2,IF($C131=$D$3,#REF!*N$3,IF($C131=$D$4,#REF!*N$4,IF($C131=$D$5,#REF!*N$5,0))))</f>
        <v>0</v>
      </c>
      <c r="O131" s="179">
        <f>IF($C131=$D$2,#REF!*O$2,IF($C131=$D$3,#REF!*O$3,IF($C131=$D$4,#REF!*O$4,IF($C131=$D$5,#REF!*O$5,0))))</f>
        <v>0</v>
      </c>
      <c r="P131" s="179">
        <f>IF($C131=$D$2,#REF!*P$2,IF($C131=$D$3,#REF!*P$3,IF($C131=$D$4,#REF!*P$4,IF($C131=$D$5,#REF!*P$5,0))))</f>
        <v>0</v>
      </c>
      <c r="Q131" s="179">
        <f>IF($C131=$D$2,#REF!*Q$2,IF($C131=$D$3,#REF!*Q$3,IF($C131=$D$4,#REF!*Q$4,IF($C131=$D$5,#REF!*Q$5,0))))</f>
        <v>0</v>
      </c>
      <c r="R131" s="179">
        <f>IF($C131=$D$2,#REF!*R$2,IF($C131=$D$3,#REF!*R$3,IF($C131=$D$4,#REF!*R$4,IF($C131=$D$5,#REF!*R$5,0))))</f>
        <v>0</v>
      </c>
      <c r="S131" s="179">
        <f>IF($C131=$D$2,#REF!*S$2,IF($C131=$D$3,#REF!*S$3,IF($C131=$D$4,#REF!*S$4,IF($C131=$D$5,#REF!*S$5,0))))</f>
        <v>0</v>
      </c>
      <c r="T131" s="179">
        <f>IF($C131=$D$2,#REF!*T$2,IF($C131=$D$3,#REF!*T$3,IF($C131=$D$4,#REF!*T$4,IF($C131=$D$5,#REF!*T$5,0))))</f>
        <v>0</v>
      </c>
      <c r="U131" s="179">
        <f>IF($C131=$D$2,#REF!*U$2,IF($C131=$D$3,#REF!*U$3,IF($C131=$D$4,#REF!*U$4,IF($C131=$D$5,#REF!*U$5,0))))</f>
        <v>0</v>
      </c>
      <c r="V131" s="179">
        <f>IF($C131=$D$2,#REF!*V$2,IF($C131=$D$3,#REF!*V$3,IF($C131=$D$4,#REF!*V$4,IF($C131=$D$5,#REF!*V$5,0))))</f>
        <v>0</v>
      </c>
      <c r="W131" s="179">
        <f>IF($C131=$D$2,#REF!*W$2,IF($C131=$D$3,#REF!*W$3,IF($C131=$D$4,#REF!*W$4,IF($C131=$D$5,#REF!*W$5,0))))</f>
        <v>0</v>
      </c>
      <c r="X131" s="179">
        <f>IF($C131=$D$2,#REF!*X$2,IF($C131=$D$3,#REF!*X$3,IF($C131=$D$4,#REF!*X$4,IF($C131=$D$5,#REF!*X$5,0))))</f>
        <v>0</v>
      </c>
      <c r="Y131" s="179">
        <f>IF($C131=$D$2,#REF!*Y$2,IF($C131=$D$3,#REF!*Y$3,IF($C131=$D$4,#REF!*Y$4,IF($C131=$D$5,#REF!*Y$5,0))))</f>
        <v>0</v>
      </c>
      <c r="Z131" s="179">
        <f>IF($C131=$D$2,#REF!*Z$2,IF($C131=$D$3,#REF!*Z$3,IF($C131=$D$4,#REF!*Z$4,IF($C131=$D$5,#REF!*Z$5,0))))</f>
        <v>0</v>
      </c>
      <c r="AA131" s="179">
        <f>IF($C131=$D$2,#REF!*AA$2,IF($C131=$D$3,#REF!*AA$3,IF($C131=$D$4,#REF!*AA$4,IF($C131=$D$5,#REF!*AA$5,0))))</f>
        <v>0</v>
      </c>
      <c r="AB131" s="179">
        <f>IF($C131=$D$2,#REF!*AB$2,IF($C131=$D$3,#REF!*AB$3,IF($C131=$D$4,#REF!*AB$4,IF($C131=$D$5,#REF!*AB$5,0))))</f>
        <v>0</v>
      </c>
      <c r="AC131" s="179">
        <f>IF($C131=$D$2,#REF!*AC$2,IF($C131=$D$3,#REF!*AC$3,IF($C131=$D$4,#REF!*AC$4,IF($C131=$D$5,#REF!*AC$5,0))))</f>
        <v>0</v>
      </c>
      <c r="AD131" s="179">
        <f>IF($C131=$D$2,#REF!*AD$2,IF($C131=$D$3,#REF!*AD$3,IF($C131=$D$4,#REF!*AD$4,IF($C131=$D$5,#REF!*AD$5,0))))</f>
        <v>0</v>
      </c>
      <c r="AE131" s="179">
        <f>IF($C131=$D$2,#REF!*AE$2,IF($C131=$D$3,#REF!*AE$3,IF($C131=$D$4,#REF!*AE$4,IF($C131=$D$5,#REF!*AE$5,0))))</f>
        <v>0</v>
      </c>
      <c r="AF131" s="179">
        <f>IF($C131=$D$2,#REF!*AF$2,IF($C131=$D$3,#REF!*AF$3,IF($C131=$D$4,#REF!*AF$4,IF($C131=$D$5,#REF!*AF$5,0))))</f>
        <v>0</v>
      </c>
      <c r="AG131" s="179">
        <f>IF($C131=$D$2,#REF!*AG$2,IF($C131=$D$3,#REF!*AG$3,IF($C131=$D$4,#REF!*AG$4,IF($C131=$D$5,#REF!*AG$5,0))))</f>
        <v>0</v>
      </c>
      <c r="AH131" s="179">
        <f>IF($C131=$D$2,#REF!*AH$2,IF($C131=$D$3,#REF!*AH$3,IF($C131=$D$4,#REF!*AH$4,IF($C131=$D$5,#REF!*AH$5,0))))</f>
        <v>0</v>
      </c>
      <c r="AI131" s="179">
        <f>IF($C131=$D$2,#REF!*AI$2,IF($C131=$D$3,#REF!*AI$3,IF($C131=$D$4,#REF!*AI$4,IF($C131=$D$5,#REF!*AI$5,0))))</f>
        <v>0</v>
      </c>
      <c r="AJ131" s="179">
        <f>IF($C131=$D$2,#REF!*AJ$2,IF($C131=$D$3,#REF!*AJ$3,IF($C131=$D$4,#REF!*AJ$4,IF($C131=$D$5,#REF!*AJ$5,0))))</f>
        <v>0</v>
      </c>
      <c r="AK131" s="179">
        <f>IF($C131=$D$2,#REF!*AK$2,IF($C131=$D$3,#REF!*AK$3,IF($C131=$D$4,#REF!*AK$4,IF($C131=$D$5,#REF!*AK$5,0))))</f>
        <v>0</v>
      </c>
      <c r="AL131" s="179">
        <f>IF($C131=$D$2,#REF!*AL$2,IF($C131=$D$3,#REF!*AL$3,IF($C131=$D$4,#REF!*AL$4,IF($C131=$D$5,#REF!*AL$5,0))))</f>
        <v>0</v>
      </c>
      <c r="AM131" s="179">
        <f>IF($C131=$D$2,#REF!*AM$2,IF($C131=$D$3,#REF!*AM$3,IF($C131=$D$4,#REF!*AM$4,IF($C131=$D$5,#REF!*AM$5,0))))</f>
        <v>0</v>
      </c>
    </row>
    <row r="132" spans="1:39">
      <c r="A132" s="141"/>
      <c r="B132" s="165"/>
      <c r="C132" s="165"/>
      <c r="D132" s="178">
        <f t="shared" si="0"/>
        <v>0</v>
      </c>
      <c r="E132" s="179">
        <f>IF($C132=$D$2,#REF!*E$2,IF($C132=$D$3,#REF!*E$3,IF($C132=$D$4,#REF!*E$4,IF($C132=$D$5,#REF!*E$5,0))))</f>
        <v>0</v>
      </c>
      <c r="F132" s="179">
        <f>IF($C132=$D$2,#REF!*F$2,IF($C132=$D$3,#REF!*F$3,IF($C132=$D$4,#REF!*F$4,IF($C132=$D$5,#REF!*F$5,0))))</f>
        <v>0</v>
      </c>
      <c r="G132" s="179">
        <f>IF($C132=$D$2,#REF!*G$2,IF($C132=$D$3,#REF!*G$3,IF($C132=$D$4,#REF!*G$4,IF($C132=$D$5,#REF!*G$5,0))))</f>
        <v>0</v>
      </c>
      <c r="H132" s="179">
        <f>IF($C132=$D$2,#REF!*H$2,IF($C132=$D$3,#REF!*H$3,IF($C132=$D$4,#REF!*H$4,IF($C132=$D$5,#REF!*H$5,0))))</f>
        <v>0</v>
      </c>
      <c r="I132" s="179">
        <f>IF($C132=$D$2,#REF!*I$2,IF($C132=$D$3,#REF!*I$3,IF($C132=$D$4,#REF!*I$4,IF($C132=$D$5,#REF!*I$5,0))))</f>
        <v>0</v>
      </c>
      <c r="J132" s="179">
        <f>IF($C132=$D$2,#REF!*J$2,IF($C132=$D$3,#REF!*J$3,IF($C132=$D$4,#REF!*J$4,IF($C132=$D$5,#REF!*J$5,0))))</f>
        <v>0</v>
      </c>
      <c r="K132" s="179">
        <f>IF($C132=$D$2,#REF!*K$2,IF($C132=$D$3,#REF!*K$3,IF($C132=$D$4,#REF!*K$4,IF($C132=$D$5,#REF!*K$5,0))))</f>
        <v>0</v>
      </c>
      <c r="L132" s="179">
        <f>IF($C132=$D$2,#REF!*L$2,IF($C132=$D$3,#REF!*L$3,IF($C132=$D$4,#REF!*L$4,IF($C132=$D$5,#REF!*L$5,0))))</f>
        <v>0</v>
      </c>
      <c r="M132" s="179">
        <f>IF($C132=$D$2,#REF!*M$2,IF($C132=$D$3,#REF!*M$3,IF($C132=$D$4,#REF!*M$4,IF($C132=$D$5,#REF!*M$5,0))))</f>
        <v>0</v>
      </c>
      <c r="N132" s="179">
        <f>IF($C132=$D$2,#REF!*N$2,IF($C132=$D$3,#REF!*N$3,IF($C132=$D$4,#REF!*N$4,IF($C132=$D$5,#REF!*N$5,0))))</f>
        <v>0</v>
      </c>
      <c r="O132" s="179">
        <f>IF($C132=$D$2,#REF!*O$2,IF($C132=$D$3,#REF!*O$3,IF($C132=$D$4,#REF!*O$4,IF($C132=$D$5,#REF!*O$5,0))))</f>
        <v>0</v>
      </c>
      <c r="P132" s="179">
        <f>IF($C132=$D$2,#REF!*P$2,IF($C132=$D$3,#REF!*P$3,IF($C132=$D$4,#REF!*P$4,IF($C132=$D$5,#REF!*P$5,0))))</f>
        <v>0</v>
      </c>
      <c r="Q132" s="179">
        <f>IF($C132=$D$2,#REF!*Q$2,IF($C132=$D$3,#REF!*Q$3,IF($C132=$D$4,#REF!*Q$4,IF($C132=$D$5,#REF!*Q$5,0))))</f>
        <v>0</v>
      </c>
      <c r="R132" s="179">
        <f>IF($C132=$D$2,#REF!*R$2,IF($C132=$D$3,#REF!*R$3,IF($C132=$D$4,#REF!*R$4,IF($C132=$D$5,#REF!*R$5,0))))</f>
        <v>0</v>
      </c>
      <c r="S132" s="179">
        <f>IF($C132=$D$2,#REF!*S$2,IF($C132=$D$3,#REF!*S$3,IF($C132=$D$4,#REF!*S$4,IF($C132=$D$5,#REF!*S$5,0))))</f>
        <v>0</v>
      </c>
      <c r="T132" s="179">
        <f>IF($C132=$D$2,#REF!*T$2,IF($C132=$D$3,#REF!*T$3,IF($C132=$D$4,#REF!*T$4,IF($C132=$D$5,#REF!*T$5,0))))</f>
        <v>0</v>
      </c>
      <c r="U132" s="179">
        <f>IF($C132=$D$2,#REF!*U$2,IF($C132=$D$3,#REF!*U$3,IF($C132=$D$4,#REF!*U$4,IF($C132=$D$5,#REF!*U$5,0))))</f>
        <v>0</v>
      </c>
      <c r="V132" s="179">
        <f>IF($C132=$D$2,#REF!*V$2,IF($C132=$D$3,#REF!*V$3,IF($C132=$D$4,#REF!*V$4,IF($C132=$D$5,#REF!*V$5,0))))</f>
        <v>0</v>
      </c>
      <c r="W132" s="179">
        <f>IF($C132=$D$2,#REF!*W$2,IF($C132=$D$3,#REF!*W$3,IF($C132=$D$4,#REF!*W$4,IF($C132=$D$5,#REF!*W$5,0))))</f>
        <v>0</v>
      </c>
      <c r="X132" s="179">
        <f>IF($C132=$D$2,#REF!*X$2,IF($C132=$D$3,#REF!*X$3,IF($C132=$D$4,#REF!*X$4,IF($C132=$D$5,#REF!*X$5,0))))</f>
        <v>0</v>
      </c>
      <c r="Y132" s="179">
        <f>IF($C132=$D$2,#REF!*Y$2,IF($C132=$D$3,#REF!*Y$3,IF($C132=$D$4,#REF!*Y$4,IF($C132=$D$5,#REF!*Y$5,0))))</f>
        <v>0</v>
      </c>
      <c r="Z132" s="179">
        <f>IF($C132=$D$2,#REF!*Z$2,IF($C132=$D$3,#REF!*Z$3,IF($C132=$D$4,#REF!*Z$4,IF($C132=$D$5,#REF!*Z$5,0))))</f>
        <v>0</v>
      </c>
      <c r="AA132" s="179">
        <f>IF($C132=$D$2,#REF!*AA$2,IF($C132=$D$3,#REF!*AA$3,IF($C132=$D$4,#REF!*AA$4,IF($C132=$D$5,#REF!*AA$5,0))))</f>
        <v>0</v>
      </c>
      <c r="AB132" s="179">
        <f>IF($C132=$D$2,#REF!*AB$2,IF($C132=$D$3,#REF!*AB$3,IF($C132=$D$4,#REF!*AB$4,IF($C132=$D$5,#REF!*AB$5,0))))</f>
        <v>0</v>
      </c>
      <c r="AC132" s="179">
        <f>IF($C132=$D$2,#REF!*AC$2,IF($C132=$D$3,#REF!*AC$3,IF($C132=$D$4,#REF!*AC$4,IF($C132=$D$5,#REF!*AC$5,0))))</f>
        <v>0</v>
      </c>
      <c r="AD132" s="179">
        <f>IF($C132=$D$2,#REF!*AD$2,IF($C132=$D$3,#REF!*AD$3,IF($C132=$D$4,#REF!*AD$4,IF($C132=$D$5,#REF!*AD$5,0))))</f>
        <v>0</v>
      </c>
      <c r="AE132" s="179">
        <f>IF($C132=$D$2,#REF!*AE$2,IF($C132=$D$3,#REF!*AE$3,IF($C132=$D$4,#REF!*AE$4,IF($C132=$D$5,#REF!*AE$5,0))))</f>
        <v>0</v>
      </c>
      <c r="AF132" s="179">
        <f>IF($C132=$D$2,#REF!*AF$2,IF($C132=$D$3,#REF!*AF$3,IF($C132=$D$4,#REF!*AF$4,IF($C132=$D$5,#REF!*AF$5,0))))</f>
        <v>0</v>
      </c>
      <c r="AG132" s="179">
        <f>IF($C132=$D$2,#REF!*AG$2,IF($C132=$D$3,#REF!*AG$3,IF($C132=$D$4,#REF!*AG$4,IF($C132=$D$5,#REF!*AG$5,0))))</f>
        <v>0</v>
      </c>
      <c r="AH132" s="179">
        <f>IF($C132=$D$2,#REF!*AH$2,IF($C132=$D$3,#REF!*AH$3,IF($C132=$D$4,#REF!*AH$4,IF($C132=$D$5,#REF!*AH$5,0))))</f>
        <v>0</v>
      </c>
      <c r="AI132" s="179">
        <f>IF($C132=$D$2,#REF!*AI$2,IF($C132=$D$3,#REF!*AI$3,IF($C132=$D$4,#REF!*AI$4,IF($C132=$D$5,#REF!*AI$5,0))))</f>
        <v>0</v>
      </c>
      <c r="AJ132" s="179">
        <f>IF($C132=$D$2,#REF!*AJ$2,IF($C132=$D$3,#REF!*AJ$3,IF($C132=$D$4,#REF!*AJ$4,IF($C132=$D$5,#REF!*AJ$5,0))))</f>
        <v>0</v>
      </c>
      <c r="AK132" s="179">
        <f>IF($C132=$D$2,#REF!*AK$2,IF($C132=$D$3,#REF!*AK$3,IF($C132=$D$4,#REF!*AK$4,IF($C132=$D$5,#REF!*AK$5,0))))</f>
        <v>0</v>
      </c>
      <c r="AL132" s="179">
        <f>IF($C132=$D$2,#REF!*AL$2,IF($C132=$D$3,#REF!*AL$3,IF($C132=$D$4,#REF!*AL$4,IF($C132=$D$5,#REF!*AL$5,0))))</f>
        <v>0</v>
      </c>
      <c r="AM132" s="179">
        <f>IF($C132=$D$2,#REF!*AM$2,IF($C132=$D$3,#REF!*AM$3,IF($C132=$D$4,#REF!*AM$4,IF($C132=$D$5,#REF!*AM$5,0))))</f>
        <v>0</v>
      </c>
    </row>
    <row r="133" spans="1:39">
      <c r="A133" s="141"/>
      <c r="B133" s="165"/>
      <c r="C133" s="165"/>
      <c r="D133" s="178">
        <f t="shared" si="0"/>
        <v>0</v>
      </c>
      <c r="E133" s="179">
        <f>IF($C133=$D$2,#REF!*E$2,IF($C133=$D$3,#REF!*E$3,IF($C133=$D$4,#REF!*E$4,IF($C133=$D$5,#REF!*E$5,0))))</f>
        <v>0</v>
      </c>
      <c r="F133" s="179">
        <f>IF($C133=$D$2,#REF!*F$2,IF($C133=$D$3,#REF!*F$3,IF($C133=$D$4,#REF!*F$4,IF($C133=$D$5,#REF!*F$5,0))))</f>
        <v>0</v>
      </c>
      <c r="G133" s="179">
        <f>IF($C133=$D$2,#REF!*G$2,IF($C133=$D$3,#REF!*G$3,IF($C133=$D$4,#REF!*G$4,IF($C133=$D$5,#REF!*G$5,0))))</f>
        <v>0</v>
      </c>
      <c r="H133" s="179">
        <f>IF($C133=$D$2,#REF!*H$2,IF($C133=$D$3,#REF!*H$3,IF($C133=$D$4,#REF!*H$4,IF($C133=$D$5,#REF!*H$5,0))))</f>
        <v>0</v>
      </c>
      <c r="I133" s="179">
        <f>IF($C133=$D$2,#REF!*I$2,IF($C133=$D$3,#REF!*I$3,IF($C133=$D$4,#REF!*I$4,IF($C133=$D$5,#REF!*I$5,0))))</f>
        <v>0</v>
      </c>
      <c r="J133" s="179">
        <f>IF($C133=$D$2,#REF!*J$2,IF($C133=$D$3,#REF!*J$3,IF($C133=$D$4,#REF!*J$4,IF($C133=$D$5,#REF!*J$5,0))))</f>
        <v>0</v>
      </c>
      <c r="K133" s="179">
        <f>IF($C133=$D$2,#REF!*K$2,IF($C133=$D$3,#REF!*K$3,IF($C133=$D$4,#REF!*K$4,IF($C133=$D$5,#REF!*K$5,0))))</f>
        <v>0</v>
      </c>
      <c r="L133" s="179">
        <f>IF($C133=$D$2,#REF!*L$2,IF($C133=$D$3,#REF!*L$3,IF($C133=$D$4,#REF!*L$4,IF($C133=$D$5,#REF!*L$5,0))))</f>
        <v>0</v>
      </c>
      <c r="M133" s="179">
        <f>IF($C133=$D$2,#REF!*M$2,IF($C133=$D$3,#REF!*M$3,IF($C133=$D$4,#REF!*M$4,IF($C133=$D$5,#REF!*M$5,0))))</f>
        <v>0</v>
      </c>
      <c r="N133" s="179">
        <f>IF($C133=$D$2,#REF!*N$2,IF($C133=$D$3,#REF!*N$3,IF($C133=$D$4,#REF!*N$4,IF($C133=$D$5,#REF!*N$5,0))))</f>
        <v>0</v>
      </c>
      <c r="O133" s="179">
        <f>IF($C133=$D$2,#REF!*O$2,IF($C133=$D$3,#REF!*O$3,IF($C133=$D$4,#REF!*O$4,IF($C133=$D$5,#REF!*O$5,0))))</f>
        <v>0</v>
      </c>
      <c r="P133" s="179">
        <f>IF($C133=$D$2,#REF!*P$2,IF($C133=$D$3,#REF!*P$3,IF($C133=$D$4,#REF!*P$4,IF($C133=$D$5,#REF!*P$5,0))))</f>
        <v>0</v>
      </c>
      <c r="Q133" s="179">
        <f>IF($C133=$D$2,#REF!*Q$2,IF($C133=$D$3,#REF!*Q$3,IF($C133=$D$4,#REF!*Q$4,IF($C133=$D$5,#REF!*Q$5,0))))</f>
        <v>0</v>
      </c>
      <c r="R133" s="179">
        <f>IF($C133=$D$2,#REF!*R$2,IF($C133=$D$3,#REF!*R$3,IF($C133=$D$4,#REF!*R$4,IF($C133=$D$5,#REF!*R$5,0))))</f>
        <v>0</v>
      </c>
      <c r="S133" s="179">
        <f>IF($C133=$D$2,#REF!*S$2,IF($C133=$D$3,#REF!*S$3,IF($C133=$D$4,#REF!*S$4,IF($C133=$D$5,#REF!*S$5,0))))</f>
        <v>0</v>
      </c>
      <c r="T133" s="179">
        <f>IF($C133=$D$2,#REF!*T$2,IF($C133=$D$3,#REF!*T$3,IF($C133=$D$4,#REF!*T$4,IF($C133=$D$5,#REF!*T$5,0))))</f>
        <v>0</v>
      </c>
      <c r="U133" s="179">
        <f>IF($C133=$D$2,#REF!*U$2,IF($C133=$D$3,#REF!*U$3,IF($C133=$D$4,#REF!*U$4,IF($C133=$D$5,#REF!*U$5,0))))</f>
        <v>0</v>
      </c>
      <c r="V133" s="179">
        <f>IF($C133=$D$2,#REF!*V$2,IF($C133=$D$3,#REF!*V$3,IF($C133=$D$4,#REF!*V$4,IF($C133=$D$5,#REF!*V$5,0))))</f>
        <v>0</v>
      </c>
      <c r="W133" s="179">
        <f>IF($C133=$D$2,#REF!*W$2,IF($C133=$D$3,#REF!*W$3,IF($C133=$D$4,#REF!*W$4,IF($C133=$D$5,#REF!*W$5,0))))</f>
        <v>0</v>
      </c>
      <c r="X133" s="179">
        <f>IF($C133=$D$2,#REF!*X$2,IF($C133=$D$3,#REF!*X$3,IF($C133=$D$4,#REF!*X$4,IF($C133=$D$5,#REF!*X$5,0))))</f>
        <v>0</v>
      </c>
      <c r="Y133" s="179">
        <f>IF($C133=$D$2,#REF!*Y$2,IF($C133=$D$3,#REF!*Y$3,IF($C133=$D$4,#REF!*Y$4,IF($C133=$D$5,#REF!*Y$5,0))))</f>
        <v>0</v>
      </c>
      <c r="Z133" s="179">
        <f>IF($C133=$D$2,#REF!*Z$2,IF($C133=$D$3,#REF!*Z$3,IF($C133=$D$4,#REF!*Z$4,IF($C133=$D$5,#REF!*Z$5,0))))</f>
        <v>0</v>
      </c>
      <c r="AA133" s="179">
        <f>IF($C133=$D$2,#REF!*AA$2,IF($C133=$D$3,#REF!*AA$3,IF($C133=$D$4,#REF!*AA$4,IF($C133=$D$5,#REF!*AA$5,0))))</f>
        <v>0</v>
      </c>
      <c r="AB133" s="179">
        <f>IF($C133=$D$2,#REF!*AB$2,IF($C133=$D$3,#REF!*AB$3,IF($C133=$D$4,#REF!*AB$4,IF($C133=$D$5,#REF!*AB$5,0))))</f>
        <v>0</v>
      </c>
      <c r="AC133" s="179">
        <f>IF($C133=$D$2,#REF!*AC$2,IF($C133=$D$3,#REF!*AC$3,IF($C133=$D$4,#REF!*AC$4,IF($C133=$D$5,#REF!*AC$5,0))))</f>
        <v>0</v>
      </c>
      <c r="AD133" s="179">
        <f>IF($C133=$D$2,#REF!*AD$2,IF($C133=$D$3,#REF!*AD$3,IF($C133=$D$4,#REF!*AD$4,IF($C133=$D$5,#REF!*AD$5,0))))</f>
        <v>0</v>
      </c>
      <c r="AE133" s="179">
        <f>IF($C133=$D$2,#REF!*AE$2,IF($C133=$D$3,#REF!*AE$3,IF($C133=$D$4,#REF!*AE$4,IF($C133=$D$5,#REF!*AE$5,0))))</f>
        <v>0</v>
      </c>
      <c r="AF133" s="179">
        <f>IF($C133=$D$2,#REF!*AF$2,IF($C133=$D$3,#REF!*AF$3,IF($C133=$D$4,#REF!*AF$4,IF($C133=$D$5,#REF!*AF$5,0))))</f>
        <v>0</v>
      </c>
      <c r="AG133" s="179">
        <f>IF($C133=$D$2,#REF!*AG$2,IF($C133=$D$3,#REF!*AG$3,IF($C133=$D$4,#REF!*AG$4,IF($C133=$D$5,#REF!*AG$5,0))))</f>
        <v>0</v>
      </c>
      <c r="AH133" s="179">
        <f>IF($C133=$D$2,#REF!*AH$2,IF($C133=$D$3,#REF!*AH$3,IF($C133=$D$4,#REF!*AH$4,IF($C133=$D$5,#REF!*AH$5,0))))</f>
        <v>0</v>
      </c>
      <c r="AI133" s="179">
        <f>IF($C133=$D$2,#REF!*AI$2,IF($C133=$D$3,#REF!*AI$3,IF($C133=$D$4,#REF!*AI$4,IF($C133=$D$5,#REF!*AI$5,0))))</f>
        <v>0</v>
      </c>
      <c r="AJ133" s="179">
        <f>IF($C133=$D$2,#REF!*AJ$2,IF($C133=$D$3,#REF!*AJ$3,IF($C133=$D$4,#REF!*AJ$4,IF($C133=$D$5,#REF!*AJ$5,0))))</f>
        <v>0</v>
      </c>
      <c r="AK133" s="179">
        <f>IF($C133=$D$2,#REF!*AK$2,IF($C133=$D$3,#REF!*AK$3,IF($C133=$D$4,#REF!*AK$4,IF($C133=$D$5,#REF!*AK$5,0))))</f>
        <v>0</v>
      </c>
      <c r="AL133" s="179">
        <f>IF($C133=$D$2,#REF!*AL$2,IF($C133=$D$3,#REF!*AL$3,IF($C133=$D$4,#REF!*AL$4,IF($C133=$D$5,#REF!*AL$5,0))))</f>
        <v>0</v>
      </c>
      <c r="AM133" s="179">
        <f>IF($C133=$D$2,#REF!*AM$2,IF($C133=$D$3,#REF!*AM$3,IF($C133=$D$4,#REF!*AM$4,IF($C133=$D$5,#REF!*AM$5,0))))</f>
        <v>0</v>
      </c>
    </row>
    <row r="134" spans="1:39">
      <c r="A134" s="141"/>
      <c r="B134" s="165"/>
      <c r="C134" s="165"/>
      <c r="D134" s="178">
        <f t="shared" si="0"/>
        <v>0</v>
      </c>
      <c r="E134" s="179">
        <f>IF($C134=$D$2,#REF!*E$2,IF($C134=$D$3,#REF!*E$3,IF($C134=$D$4,#REF!*E$4,IF($C134=$D$5,#REF!*E$5,0))))</f>
        <v>0</v>
      </c>
      <c r="F134" s="179">
        <f>IF($C134=$D$2,#REF!*F$2,IF($C134=$D$3,#REF!*F$3,IF($C134=$D$4,#REF!*F$4,IF($C134=$D$5,#REF!*F$5,0))))</f>
        <v>0</v>
      </c>
      <c r="G134" s="179">
        <f>IF($C134=$D$2,#REF!*G$2,IF($C134=$D$3,#REF!*G$3,IF($C134=$D$4,#REF!*G$4,IF($C134=$D$5,#REF!*G$5,0))))</f>
        <v>0</v>
      </c>
      <c r="H134" s="179">
        <f>IF($C134=$D$2,#REF!*H$2,IF($C134=$D$3,#REF!*H$3,IF($C134=$D$4,#REF!*H$4,IF($C134=$D$5,#REF!*H$5,0))))</f>
        <v>0</v>
      </c>
      <c r="I134" s="179">
        <f>IF($C134=$D$2,#REF!*I$2,IF($C134=$D$3,#REF!*I$3,IF($C134=$D$4,#REF!*I$4,IF($C134=$D$5,#REF!*I$5,0))))</f>
        <v>0</v>
      </c>
      <c r="J134" s="179">
        <f>IF($C134=$D$2,#REF!*J$2,IF($C134=$D$3,#REF!*J$3,IF($C134=$D$4,#REF!*J$4,IF($C134=$D$5,#REF!*J$5,0))))</f>
        <v>0</v>
      </c>
      <c r="K134" s="179">
        <f>IF($C134=$D$2,#REF!*K$2,IF($C134=$D$3,#REF!*K$3,IF($C134=$D$4,#REF!*K$4,IF($C134=$D$5,#REF!*K$5,0))))</f>
        <v>0</v>
      </c>
      <c r="L134" s="179">
        <f>IF($C134=$D$2,#REF!*L$2,IF($C134=$D$3,#REF!*L$3,IF($C134=$D$4,#REF!*L$4,IF($C134=$D$5,#REF!*L$5,0))))</f>
        <v>0</v>
      </c>
      <c r="M134" s="179">
        <f>IF($C134=$D$2,#REF!*M$2,IF($C134=$D$3,#REF!*M$3,IF($C134=$D$4,#REF!*M$4,IF($C134=$D$5,#REF!*M$5,0))))</f>
        <v>0</v>
      </c>
      <c r="N134" s="179">
        <f>IF($C134=$D$2,#REF!*N$2,IF($C134=$D$3,#REF!*N$3,IF($C134=$D$4,#REF!*N$4,IF($C134=$D$5,#REF!*N$5,0))))</f>
        <v>0</v>
      </c>
      <c r="O134" s="179">
        <f>IF($C134=$D$2,#REF!*O$2,IF($C134=$D$3,#REF!*O$3,IF($C134=$D$4,#REF!*O$4,IF($C134=$D$5,#REF!*O$5,0))))</f>
        <v>0</v>
      </c>
      <c r="P134" s="179">
        <f>IF($C134=$D$2,#REF!*P$2,IF($C134=$D$3,#REF!*P$3,IF($C134=$D$4,#REF!*P$4,IF($C134=$D$5,#REF!*P$5,0))))</f>
        <v>0</v>
      </c>
      <c r="Q134" s="179">
        <f>IF($C134=$D$2,#REF!*Q$2,IF($C134=$D$3,#REF!*Q$3,IF($C134=$D$4,#REF!*Q$4,IF($C134=$D$5,#REF!*Q$5,0))))</f>
        <v>0</v>
      </c>
      <c r="R134" s="179">
        <f>IF($C134=$D$2,#REF!*R$2,IF($C134=$D$3,#REF!*R$3,IF($C134=$D$4,#REF!*R$4,IF($C134=$D$5,#REF!*R$5,0))))</f>
        <v>0</v>
      </c>
      <c r="S134" s="179">
        <f>IF($C134=$D$2,#REF!*S$2,IF($C134=$D$3,#REF!*S$3,IF($C134=$D$4,#REF!*S$4,IF($C134=$D$5,#REF!*S$5,0))))</f>
        <v>0</v>
      </c>
      <c r="T134" s="179">
        <f>IF($C134=$D$2,#REF!*T$2,IF($C134=$D$3,#REF!*T$3,IF($C134=$D$4,#REF!*T$4,IF($C134=$D$5,#REF!*T$5,0))))</f>
        <v>0</v>
      </c>
      <c r="U134" s="179">
        <f>IF($C134=$D$2,#REF!*U$2,IF($C134=$D$3,#REF!*U$3,IF($C134=$D$4,#REF!*U$4,IF($C134=$D$5,#REF!*U$5,0))))</f>
        <v>0</v>
      </c>
      <c r="V134" s="179">
        <f>IF($C134=$D$2,#REF!*V$2,IF($C134=$D$3,#REF!*V$3,IF($C134=$D$4,#REF!*V$4,IF($C134=$D$5,#REF!*V$5,0))))</f>
        <v>0</v>
      </c>
      <c r="W134" s="179">
        <f>IF($C134=$D$2,#REF!*W$2,IF($C134=$D$3,#REF!*W$3,IF($C134=$D$4,#REF!*W$4,IF($C134=$D$5,#REF!*W$5,0))))</f>
        <v>0</v>
      </c>
      <c r="X134" s="179">
        <f>IF($C134=$D$2,#REF!*X$2,IF($C134=$D$3,#REF!*X$3,IF($C134=$D$4,#REF!*X$4,IF($C134=$D$5,#REF!*X$5,0))))</f>
        <v>0</v>
      </c>
      <c r="Y134" s="179">
        <f>IF($C134=$D$2,#REF!*Y$2,IF($C134=$D$3,#REF!*Y$3,IF($C134=$D$4,#REF!*Y$4,IF($C134=$D$5,#REF!*Y$5,0))))</f>
        <v>0</v>
      </c>
      <c r="Z134" s="179">
        <f>IF($C134=$D$2,#REF!*Z$2,IF($C134=$D$3,#REF!*Z$3,IF($C134=$D$4,#REF!*Z$4,IF($C134=$D$5,#REF!*Z$5,0))))</f>
        <v>0</v>
      </c>
      <c r="AA134" s="179">
        <f>IF($C134=$D$2,#REF!*AA$2,IF($C134=$D$3,#REF!*AA$3,IF($C134=$D$4,#REF!*AA$4,IF($C134=$D$5,#REF!*AA$5,0))))</f>
        <v>0</v>
      </c>
      <c r="AB134" s="179">
        <f>IF($C134=$D$2,#REF!*AB$2,IF($C134=$D$3,#REF!*AB$3,IF($C134=$D$4,#REF!*AB$4,IF($C134=$D$5,#REF!*AB$5,0))))</f>
        <v>0</v>
      </c>
      <c r="AC134" s="179">
        <f>IF($C134=$D$2,#REF!*AC$2,IF($C134=$D$3,#REF!*AC$3,IF($C134=$D$4,#REF!*AC$4,IF($C134=$D$5,#REF!*AC$5,0))))</f>
        <v>0</v>
      </c>
      <c r="AD134" s="179">
        <f>IF($C134=$D$2,#REF!*AD$2,IF($C134=$D$3,#REF!*AD$3,IF($C134=$D$4,#REF!*AD$4,IF($C134=$D$5,#REF!*AD$5,0))))</f>
        <v>0</v>
      </c>
      <c r="AE134" s="179">
        <f>IF($C134=$D$2,#REF!*AE$2,IF($C134=$D$3,#REF!*AE$3,IF($C134=$D$4,#REF!*AE$4,IF($C134=$D$5,#REF!*AE$5,0))))</f>
        <v>0</v>
      </c>
      <c r="AF134" s="179">
        <f>IF($C134=$D$2,#REF!*AF$2,IF($C134=$D$3,#REF!*AF$3,IF($C134=$D$4,#REF!*AF$4,IF($C134=$D$5,#REF!*AF$5,0))))</f>
        <v>0</v>
      </c>
      <c r="AG134" s="179">
        <f>IF($C134=$D$2,#REF!*AG$2,IF($C134=$D$3,#REF!*AG$3,IF($C134=$D$4,#REF!*AG$4,IF($C134=$D$5,#REF!*AG$5,0))))</f>
        <v>0</v>
      </c>
      <c r="AH134" s="179">
        <f>IF($C134=$D$2,#REF!*AH$2,IF($C134=$D$3,#REF!*AH$3,IF($C134=$D$4,#REF!*AH$4,IF($C134=$D$5,#REF!*AH$5,0))))</f>
        <v>0</v>
      </c>
      <c r="AI134" s="179">
        <f>IF($C134=$D$2,#REF!*AI$2,IF($C134=$D$3,#REF!*AI$3,IF($C134=$D$4,#REF!*AI$4,IF($C134=$D$5,#REF!*AI$5,0))))</f>
        <v>0</v>
      </c>
      <c r="AJ134" s="179">
        <f>IF($C134=$D$2,#REF!*AJ$2,IF($C134=$D$3,#REF!*AJ$3,IF($C134=$D$4,#REF!*AJ$4,IF($C134=$D$5,#REF!*AJ$5,0))))</f>
        <v>0</v>
      </c>
      <c r="AK134" s="179">
        <f>IF($C134=$D$2,#REF!*AK$2,IF($C134=$D$3,#REF!*AK$3,IF($C134=$D$4,#REF!*AK$4,IF($C134=$D$5,#REF!*AK$5,0))))</f>
        <v>0</v>
      </c>
      <c r="AL134" s="179">
        <f>IF($C134=$D$2,#REF!*AL$2,IF($C134=$D$3,#REF!*AL$3,IF($C134=$D$4,#REF!*AL$4,IF($C134=$D$5,#REF!*AL$5,0))))</f>
        <v>0</v>
      </c>
      <c r="AM134" s="179">
        <f>IF($C134=$D$2,#REF!*AM$2,IF($C134=$D$3,#REF!*AM$3,IF($C134=$D$4,#REF!*AM$4,IF($C134=$D$5,#REF!*AM$5,0))))</f>
        <v>0</v>
      </c>
    </row>
    <row r="135" spans="1:39">
      <c r="A135" s="141"/>
      <c r="B135" s="165"/>
      <c r="C135" s="165"/>
      <c r="D135" s="178">
        <f t="shared" si="0"/>
        <v>0</v>
      </c>
      <c r="E135" s="179">
        <f>IF($C135=$D$2,#REF!*E$2,IF($C135=$D$3,#REF!*E$3,IF($C135=$D$4,#REF!*E$4,IF($C135=$D$5,#REF!*E$5,0))))</f>
        <v>0</v>
      </c>
      <c r="F135" s="179">
        <f>IF($C135=$D$2,#REF!*F$2,IF($C135=$D$3,#REF!*F$3,IF($C135=$D$4,#REF!*F$4,IF($C135=$D$5,#REF!*F$5,0))))</f>
        <v>0</v>
      </c>
      <c r="G135" s="179">
        <f>IF($C135=$D$2,#REF!*G$2,IF($C135=$D$3,#REF!*G$3,IF($C135=$D$4,#REF!*G$4,IF($C135=$D$5,#REF!*G$5,0))))</f>
        <v>0</v>
      </c>
      <c r="H135" s="179">
        <f>IF($C135=$D$2,#REF!*H$2,IF($C135=$D$3,#REF!*H$3,IF($C135=$D$4,#REF!*H$4,IF($C135=$D$5,#REF!*H$5,0))))</f>
        <v>0</v>
      </c>
      <c r="I135" s="179">
        <f>IF($C135=$D$2,#REF!*I$2,IF($C135=$D$3,#REF!*I$3,IF($C135=$D$4,#REF!*I$4,IF($C135=$D$5,#REF!*I$5,0))))</f>
        <v>0</v>
      </c>
      <c r="J135" s="179">
        <f>IF($C135=$D$2,#REF!*J$2,IF($C135=$D$3,#REF!*J$3,IF($C135=$D$4,#REF!*J$4,IF($C135=$D$5,#REF!*J$5,0))))</f>
        <v>0</v>
      </c>
      <c r="K135" s="179">
        <f>IF($C135=$D$2,#REF!*K$2,IF($C135=$D$3,#REF!*K$3,IF($C135=$D$4,#REF!*K$4,IF($C135=$D$5,#REF!*K$5,0))))</f>
        <v>0</v>
      </c>
      <c r="L135" s="179">
        <f>IF($C135=$D$2,#REF!*L$2,IF($C135=$D$3,#REF!*L$3,IF($C135=$D$4,#REF!*L$4,IF($C135=$D$5,#REF!*L$5,0))))</f>
        <v>0</v>
      </c>
      <c r="M135" s="179">
        <f>IF($C135=$D$2,#REF!*M$2,IF($C135=$D$3,#REF!*M$3,IF($C135=$D$4,#REF!*M$4,IF($C135=$D$5,#REF!*M$5,0))))</f>
        <v>0</v>
      </c>
      <c r="N135" s="179">
        <f>IF($C135=$D$2,#REF!*N$2,IF($C135=$D$3,#REF!*N$3,IF($C135=$D$4,#REF!*N$4,IF($C135=$D$5,#REF!*N$5,0))))</f>
        <v>0</v>
      </c>
      <c r="O135" s="179">
        <f>IF($C135=$D$2,#REF!*O$2,IF($C135=$D$3,#REF!*O$3,IF($C135=$D$4,#REF!*O$4,IF($C135=$D$5,#REF!*O$5,0))))</f>
        <v>0</v>
      </c>
      <c r="P135" s="179">
        <f>IF($C135=$D$2,#REF!*P$2,IF($C135=$D$3,#REF!*P$3,IF($C135=$D$4,#REF!*P$4,IF($C135=$D$5,#REF!*P$5,0))))</f>
        <v>0</v>
      </c>
      <c r="Q135" s="179">
        <f>IF($C135=$D$2,#REF!*Q$2,IF($C135=$D$3,#REF!*Q$3,IF($C135=$D$4,#REF!*Q$4,IF($C135=$D$5,#REF!*Q$5,0))))</f>
        <v>0</v>
      </c>
      <c r="R135" s="179">
        <f>IF($C135=$D$2,#REF!*R$2,IF($C135=$D$3,#REF!*R$3,IF($C135=$D$4,#REF!*R$4,IF($C135=$D$5,#REF!*R$5,0))))</f>
        <v>0</v>
      </c>
      <c r="S135" s="179">
        <f>IF($C135=$D$2,#REF!*S$2,IF($C135=$D$3,#REF!*S$3,IF($C135=$D$4,#REF!*S$4,IF($C135=$D$5,#REF!*S$5,0))))</f>
        <v>0</v>
      </c>
      <c r="T135" s="179">
        <f>IF($C135=$D$2,#REF!*T$2,IF($C135=$D$3,#REF!*T$3,IF($C135=$D$4,#REF!*T$4,IF($C135=$D$5,#REF!*T$5,0))))</f>
        <v>0</v>
      </c>
      <c r="U135" s="179">
        <f>IF($C135=$D$2,#REF!*U$2,IF($C135=$D$3,#REF!*U$3,IF($C135=$D$4,#REF!*U$4,IF($C135=$D$5,#REF!*U$5,0))))</f>
        <v>0</v>
      </c>
      <c r="V135" s="179">
        <f>IF($C135=$D$2,#REF!*V$2,IF($C135=$D$3,#REF!*V$3,IF($C135=$D$4,#REF!*V$4,IF($C135=$D$5,#REF!*V$5,0))))</f>
        <v>0</v>
      </c>
      <c r="W135" s="179">
        <f>IF($C135=$D$2,#REF!*W$2,IF($C135=$D$3,#REF!*W$3,IF($C135=$D$4,#REF!*W$4,IF($C135=$D$5,#REF!*W$5,0))))</f>
        <v>0</v>
      </c>
      <c r="X135" s="179">
        <f>IF($C135=$D$2,#REF!*X$2,IF($C135=$D$3,#REF!*X$3,IF($C135=$D$4,#REF!*X$4,IF($C135=$D$5,#REF!*X$5,0))))</f>
        <v>0</v>
      </c>
      <c r="Y135" s="179">
        <f>IF($C135=$D$2,#REF!*Y$2,IF($C135=$D$3,#REF!*Y$3,IF($C135=$D$4,#REF!*Y$4,IF($C135=$D$5,#REF!*Y$5,0))))</f>
        <v>0</v>
      </c>
      <c r="Z135" s="179">
        <f>IF($C135=$D$2,#REF!*Z$2,IF($C135=$D$3,#REF!*Z$3,IF($C135=$D$4,#REF!*Z$4,IF($C135=$D$5,#REF!*Z$5,0))))</f>
        <v>0</v>
      </c>
      <c r="AA135" s="179">
        <f>IF($C135=$D$2,#REF!*AA$2,IF($C135=$D$3,#REF!*AA$3,IF($C135=$D$4,#REF!*AA$4,IF($C135=$D$5,#REF!*AA$5,0))))</f>
        <v>0</v>
      </c>
      <c r="AB135" s="179">
        <f>IF($C135=$D$2,#REF!*AB$2,IF($C135=$D$3,#REF!*AB$3,IF($C135=$D$4,#REF!*AB$4,IF($C135=$D$5,#REF!*AB$5,0))))</f>
        <v>0</v>
      </c>
      <c r="AC135" s="179">
        <f>IF($C135=$D$2,#REF!*AC$2,IF($C135=$D$3,#REF!*AC$3,IF($C135=$D$4,#REF!*AC$4,IF($C135=$D$5,#REF!*AC$5,0))))</f>
        <v>0</v>
      </c>
      <c r="AD135" s="179">
        <f>IF($C135=$D$2,#REF!*AD$2,IF($C135=$D$3,#REF!*AD$3,IF($C135=$D$4,#REF!*AD$4,IF($C135=$D$5,#REF!*AD$5,0))))</f>
        <v>0</v>
      </c>
      <c r="AE135" s="179">
        <f>IF($C135=$D$2,#REF!*AE$2,IF($C135=$D$3,#REF!*AE$3,IF($C135=$D$4,#REF!*AE$4,IF($C135=$D$5,#REF!*AE$5,0))))</f>
        <v>0</v>
      </c>
      <c r="AF135" s="179">
        <f>IF($C135=$D$2,#REF!*AF$2,IF($C135=$D$3,#REF!*AF$3,IF($C135=$D$4,#REF!*AF$4,IF($C135=$D$5,#REF!*AF$5,0))))</f>
        <v>0</v>
      </c>
      <c r="AG135" s="179">
        <f>IF($C135=$D$2,#REF!*AG$2,IF($C135=$D$3,#REF!*AG$3,IF($C135=$D$4,#REF!*AG$4,IF($C135=$D$5,#REF!*AG$5,0))))</f>
        <v>0</v>
      </c>
      <c r="AH135" s="179">
        <f>IF($C135=$D$2,#REF!*AH$2,IF($C135=$D$3,#REF!*AH$3,IF($C135=$D$4,#REF!*AH$4,IF($C135=$D$5,#REF!*AH$5,0))))</f>
        <v>0</v>
      </c>
      <c r="AI135" s="179">
        <f>IF($C135=$D$2,#REF!*AI$2,IF($C135=$D$3,#REF!*AI$3,IF($C135=$D$4,#REF!*AI$4,IF($C135=$D$5,#REF!*AI$5,0))))</f>
        <v>0</v>
      </c>
      <c r="AJ135" s="179">
        <f>IF($C135=$D$2,#REF!*AJ$2,IF($C135=$D$3,#REF!*AJ$3,IF($C135=$D$4,#REF!*AJ$4,IF($C135=$D$5,#REF!*AJ$5,0))))</f>
        <v>0</v>
      </c>
      <c r="AK135" s="179">
        <f>IF($C135=$D$2,#REF!*AK$2,IF($C135=$D$3,#REF!*AK$3,IF($C135=$D$4,#REF!*AK$4,IF($C135=$D$5,#REF!*AK$5,0))))</f>
        <v>0</v>
      </c>
      <c r="AL135" s="179">
        <f>IF($C135=$D$2,#REF!*AL$2,IF($C135=$D$3,#REF!*AL$3,IF($C135=$D$4,#REF!*AL$4,IF($C135=$D$5,#REF!*AL$5,0))))</f>
        <v>0</v>
      </c>
      <c r="AM135" s="179">
        <f>IF($C135=$D$2,#REF!*AM$2,IF($C135=$D$3,#REF!*AM$3,IF($C135=$D$4,#REF!*AM$4,IF($C135=$D$5,#REF!*AM$5,0))))</f>
        <v>0</v>
      </c>
    </row>
    <row r="136" spans="1:39">
      <c r="A136" s="141"/>
      <c r="B136" s="165"/>
      <c r="C136" s="165"/>
      <c r="D136" s="178">
        <f t="shared" si="0"/>
        <v>0</v>
      </c>
      <c r="E136" s="179">
        <f>IF($C136=$D$2,#REF!*E$2,IF($C136=$D$3,#REF!*E$3,IF($C136=$D$4,#REF!*E$4,IF($C136=$D$5,#REF!*E$5,0))))</f>
        <v>0</v>
      </c>
      <c r="F136" s="179">
        <f>IF($C136=$D$2,#REF!*F$2,IF($C136=$D$3,#REF!*F$3,IF($C136=$D$4,#REF!*F$4,IF($C136=$D$5,#REF!*F$5,0))))</f>
        <v>0</v>
      </c>
      <c r="G136" s="179">
        <f>IF($C136=$D$2,#REF!*G$2,IF($C136=$D$3,#REF!*G$3,IF($C136=$D$4,#REF!*G$4,IF($C136=$D$5,#REF!*G$5,0))))</f>
        <v>0</v>
      </c>
      <c r="H136" s="179">
        <f>IF($C136=$D$2,#REF!*H$2,IF($C136=$D$3,#REF!*H$3,IF($C136=$D$4,#REF!*H$4,IF($C136=$D$5,#REF!*H$5,0))))</f>
        <v>0</v>
      </c>
      <c r="I136" s="179">
        <f>IF($C136=$D$2,#REF!*I$2,IF($C136=$D$3,#REF!*I$3,IF($C136=$D$4,#REF!*I$4,IF($C136=$D$5,#REF!*I$5,0))))</f>
        <v>0</v>
      </c>
      <c r="J136" s="179">
        <f>IF($C136=$D$2,#REF!*J$2,IF($C136=$D$3,#REF!*J$3,IF($C136=$D$4,#REF!*J$4,IF($C136=$D$5,#REF!*J$5,0))))</f>
        <v>0</v>
      </c>
      <c r="K136" s="179">
        <f>IF($C136=$D$2,#REF!*K$2,IF($C136=$D$3,#REF!*K$3,IF($C136=$D$4,#REF!*K$4,IF($C136=$D$5,#REF!*K$5,0))))</f>
        <v>0</v>
      </c>
      <c r="L136" s="179">
        <f>IF($C136=$D$2,#REF!*L$2,IF($C136=$D$3,#REF!*L$3,IF($C136=$D$4,#REF!*L$4,IF($C136=$D$5,#REF!*L$5,0))))</f>
        <v>0</v>
      </c>
      <c r="M136" s="179">
        <f>IF($C136=$D$2,#REF!*M$2,IF($C136=$D$3,#REF!*M$3,IF($C136=$D$4,#REF!*M$4,IF($C136=$D$5,#REF!*M$5,0))))</f>
        <v>0</v>
      </c>
      <c r="N136" s="179">
        <f>IF($C136=$D$2,#REF!*N$2,IF($C136=$D$3,#REF!*N$3,IF($C136=$D$4,#REF!*N$4,IF($C136=$D$5,#REF!*N$5,0))))</f>
        <v>0</v>
      </c>
      <c r="O136" s="179">
        <f>IF($C136=$D$2,#REF!*O$2,IF($C136=$D$3,#REF!*O$3,IF($C136=$D$4,#REF!*O$4,IF($C136=$D$5,#REF!*O$5,0))))</f>
        <v>0</v>
      </c>
      <c r="P136" s="179">
        <f>IF($C136=$D$2,#REF!*P$2,IF($C136=$D$3,#REF!*P$3,IF($C136=$D$4,#REF!*P$4,IF($C136=$D$5,#REF!*P$5,0))))</f>
        <v>0</v>
      </c>
      <c r="Q136" s="179">
        <f>IF($C136=$D$2,#REF!*Q$2,IF($C136=$D$3,#REF!*Q$3,IF($C136=$D$4,#REF!*Q$4,IF($C136=$D$5,#REF!*Q$5,0))))</f>
        <v>0</v>
      </c>
      <c r="R136" s="179">
        <f>IF($C136=$D$2,#REF!*R$2,IF($C136=$D$3,#REF!*R$3,IF($C136=$D$4,#REF!*R$4,IF($C136=$D$5,#REF!*R$5,0))))</f>
        <v>0</v>
      </c>
      <c r="S136" s="179">
        <f>IF($C136=$D$2,#REF!*S$2,IF($C136=$D$3,#REF!*S$3,IF($C136=$D$4,#REF!*S$4,IF($C136=$D$5,#REF!*S$5,0))))</f>
        <v>0</v>
      </c>
      <c r="T136" s="179">
        <f>IF($C136=$D$2,#REF!*T$2,IF($C136=$D$3,#REF!*T$3,IF($C136=$D$4,#REF!*T$4,IF($C136=$D$5,#REF!*T$5,0))))</f>
        <v>0</v>
      </c>
      <c r="U136" s="179">
        <f>IF($C136=$D$2,#REF!*U$2,IF($C136=$D$3,#REF!*U$3,IF($C136=$D$4,#REF!*U$4,IF($C136=$D$5,#REF!*U$5,0))))</f>
        <v>0</v>
      </c>
      <c r="V136" s="179">
        <f>IF($C136=$D$2,#REF!*V$2,IF($C136=$D$3,#REF!*V$3,IF($C136=$D$4,#REF!*V$4,IF($C136=$D$5,#REF!*V$5,0))))</f>
        <v>0</v>
      </c>
      <c r="W136" s="179">
        <f>IF($C136=$D$2,#REF!*W$2,IF($C136=$D$3,#REF!*W$3,IF($C136=$D$4,#REF!*W$4,IF($C136=$D$5,#REF!*W$5,0))))</f>
        <v>0</v>
      </c>
      <c r="X136" s="179">
        <f>IF($C136=$D$2,#REF!*X$2,IF($C136=$D$3,#REF!*X$3,IF($C136=$D$4,#REF!*X$4,IF($C136=$D$5,#REF!*X$5,0))))</f>
        <v>0</v>
      </c>
      <c r="Y136" s="179">
        <f>IF($C136=$D$2,#REF!*Y$2,IF($C136=$D$3,#REF!*Y$3,IF($C136=$D$4,#REF!*Y$4,IF($C136=$D$5,#REF!*Y$5,0))))</f>
        <v>0</v>
      </c>
      <c r="Z136" s="179">
        <f>IF($C136=$D$2,#REF!*Z$2,IF($C136=$D$3,#REF!*Z$3,IF($C136=$D$4,#REF!*Z$4,IF($C136=$D$5,#REF!*Z$5,0))))</f>
        <v>0</v>
      </c>
      <c r="AA136" s="179">
        <f>IF($C136=$D$2,#REF!*AA$2,IF($C136=$D$3,#REF!*AA$3,IF($C136=$D$4,#REF!*AA$4,IF($C136=$D$5,#REF!*AA$5,0))))</f>
        <v>0</v>
      </c>
      <c r="AB136" s="179">
        <f>IF($C136=$D$2,#REF!*AB$2,IF($C136=$D$3,#REF!*AB$3,IF($C136=$D$4,#REF!*AB$4,IF($C136=$D$5,#REF!*AB$5,0))))</f>
        <v>0</v>
      </c>
      <c r="AC136" s="179">
        <f>IF($C136=$D$2,#REF!*AC$2,IF($C136=$D$3,#REF!*AC$3,IF($C136=$D$4,#REF!*AC$4,IF($C136=$D$5,#REF!*AC$5,0))))</f>
        <v>0</v>
      </c>
      <c r="AD136" s="179">
        <f>IF($C136=$D$2,#REF!*AD$2,IF($C136=$D$3,#REF!*AD$3,IF($C136=$D$4,#REF!*AD$4,IF($C136=$D$5,#REF!*AD$5,0))))</f>
        <v>0</v>
      </c>
      <c r="AE136" s="179">
        <f>IF($C136=$D$2,#REF!*AE$2,IF($C136=$D$3,#REF!*AE$3,IF($C136=$D$4,#REF!*AE$4,IF($C136=$D$5,#REF!*AE$5,0))))</f>
        <v>0</v>
      </c>
      <c r="AF136" s="179">
        <f>IF($C136=$D$2,#REF!*AF$2,IF($C136=$D$3,#REF!*AF$3,IF($C136=$D$4,#REF!*AF$4,IF($C136=$D$5,#REF!*AF$5,0))))</f>
        <v>0</v>
      </c>
      <c r="AG136" s="179">
        <f>IF($C136=$D$2,#REF!*AG$2,IF($C136=$D$3,#REF!*AG$3,IF($C136=$D$4,#REF!*AG$4,IF($C136=$D$5,#REF!*AG$5,0))))</f>
        <v>0</v>
      </c>
      <c r="AH136" s="179">
        <f>IF($C136=$D$2,#REF!*AH$2,IF($C136=$D$3,#REF!*AH$3,IF($C136=$D$4,#REF!*AH$4,IF($C136=$D$5,#REF!*AH$5,0))))</f>
        <v>0</v>
      </c>
      <c r="AI136" s="179">
        <f>IF($C136=$D$2,#REF!*AI$2,IF($C136=$D$3,#REF!*AI$3,IF($C136=$D$4,#REF!*AI$4,IF($C136=$D$5,#REF!*AI$5,0))))</f>
        <v>0</v>
      </c>
      <c r="AJ136" s="179">
        <f>IF($C136=$D$2,#REF!*AJ$2,IF($C136=$D$3,#REF!*AJ$3,IF($C136=$D$4,#REF!*AJ$4,IF($C136=$D$5,#REF!*AJ$5,0))))</f>
        <v>0</v>
      </c>
      <c r="AK136" s="179">
        <f>IF($C136=$D$2,#REF!*AK$2,IF($C136=$D$3,#REF!*AK$3,IF($C136=$D$4,#REF!*AK$4,IF($C136=$D$5,#REF!*AK$5,0))))</f>
        <v>0</v>
      </c>
      <c r="AL136" s="179">
        <f>IF($C136=$D$2,#REF!*AL$2,IF($C136=$D$3,#REF!*AL$3,IF($C136=$D$4,#REF!*AL$4,IF($C136=$D$5,#REF!*AL$5,0))))</f>
        <v>0</v>
      </c>
      <c r="AM136" s="179">
        <f>IF($C136=$D$2,#REF!*AM$2,IF($C136=$D$3,#REF!*AM$3,IF($C136=$D$4,#REF!*AM$4,IF($C136=$D$5,#REF!*AM$5,0))))</f>
        <v>0</v>
      </c>
    </row>
    <row r="137" spans="1:39">
      <c r="A137" s="141"/>
      <c r="B137" s="165"/>
      <c r="C137" s="165"/>
      <c r="D137" s="178">
        <f t="shared" si="0"/>
        <v>0</v>
      </c>
      <c r="E137" s="179">
        <f>IF($C137=$D$2,#REF!*E$2,IF($C137=$D$3,#REF!*E$3,IF($C137=$D$4,#REF!*E$4,IF($C137=$D$5,#REF!*E$5,0))))</f>
        <v>0</v>
      </c>
      <c r="F137" s="179">
        <f>IF($C137=$D$2,#REF!*F$2,IF($C137=$D$3,#REF!*F$3,IF($C137=$D$4,#REF!*F$4,IF($C137=$D$5,#REF!*F$5,0))))</f>
        <v>0</v>
      </c>
      <c r="G137" s="179">
        <f>IF($C137=$D$2,#REF!*G$2,IF($C137=$D$3,#REF!*G$3,IF($C137=$D$4,#REF!*G$4,IF($C137=$D$5,#REF!*G$5,0))))</f>
        <v>0</v>
      </c>
      <c r="H137" s="179">
        <f>IF($C137=$D$2,#REF!*H$2,IF($C137=$D$3,#REF!*H$3,IF($C137=$D$4,#REF!*H$4,IF($C137=$D$5,#REF!*H$5,0))))</f>
        <v>0</v>
      </c>
      <c r="I137" s="179">
        <f>IF($C137=$D$2,#REF!*I$2,IF($C137=$D$3,#REF!*I$3,IF($C137=$D$4,#REF!*I$4,IF($C137=$D$5,#REF!*I$5,0))))</f>
        <v>0</v>
      </c>
      <c r="J137" s="179">
        <f>IF($C137=$D$2,#REF!*J$2,IF($C137=$D$3,#REF!*J$3,IF($C137=$D$4,#REF!*J$4,IF($C137=$D$5,#REF!*J$5,0))))</f>
        <v>0</v>
      </c>
      <c r="K137" s="179">
        <f>IF($C137=$D$2,#REF!*K$2,IF($C137=$D$3,#REF!*K$3,IF($C137=$D$4,#REF!*K$4,IF($C137=$D$5,#REF!*K$5,0))))</f>
        <v>0</v>
      </c>
      <c r="L137" s="179">
        <f>IF($C137=$D$2,#REF!*L$2,IF($C137=$D$3,#REF!*L$3,IF($C137=$D$4,#REF!*L$4,IF($C137=$D$5,#REF!*L$5,0))))</f>
        <v>0</v>
      </c>
      <c r="M137" s="179">
        <f>IF($C137=$D$2,#REF!*M$2,IF($C137=$D$3,#REF!*M$3,IF($C137=$D$4,#REF!*M$4,IF($C137=$D$5,#REF!*M$5,0))))</f>
        <v>0</v>
      </c>
      <c r="N137" s="179">
        <f>IF($C137=$D$2,#REF!*N$2,IF($C137=$D$3,#REF!*N$3,IF($C137=$D$4,#REF!*N$4,IF($C137=$D$5,#REF!*N$5,0))))</f>
        <v>0</v>
      </c>
      <c r="O137" s="179">
        <f>IF($C137=$D$2,#REF!*O$2,IF($C137=$D$3,#REF!*O$3,IF($C137=$D$4,#REF!*O$4,IF($C137=$D$5,#REF!*O$5,0))))</f>
        <v>0</v>
      </c>
      <c r="P137" s="179">
        <f>IF($C137=$D$2,#REF!*P$2,IF($C137=$D$3,#REF!*P$3,IF($C137=$D$4,#REF!*P$4,IF($C137=$D$5,#REF!*P$5,0))))</f>
        <v>0</v>
      </c>
      <c r="Q137" s="179">
        <f>IF($C137=$D$2,#REF!*Q$2,IF($C137=$D$3,#REF!*Q$3,IF($C137=$D$4,#REF!*Q$4,IF($C137=$D$5,#REF!*Q$5,0))))</f>
        <v>0</v>
      </c>
      <c r="R137" s="179">
        <f>IF($C137=$D$2,#REF!*R$2,IF($C137=$D$3,#REF!*R$3,IF($C137=$D$4,#REF!*R$4,IF($C137=$D$5,#REF!*R$5,0))))</f>
        <v>0</v>
      </c>
      <c r="S137" s="179">
        <f>IF($C137=$D$2,#REF!*S$2,IF($C137=$D$3,#REF!*S$3,IF($C137=$D$4,#REF!*S$4,IF($C137=$D$5,#REF!*S$5,0))))</f>
        <v>0</v>
      </c>
      <c r="T137" s="179">
        <f>IF($C137=$D$2,#REF!*T$2,IF($C137=$D$3,#REF!*T$3,IF($C137=$D$4,#REF!*T$4,IF($C137=$D$5,#REF!*T$5,0))))</f>
        <v>0</v>
      </c>
      <c r="U137" s="179">
        <f>IF($C137=$D$2,#REF!*U$2,IF($C137=$D$3,#REF!*U$3,IF($C137=$D$4,#REF!*U$4,IF($C137=$D$5,#REF!*U$5,0))))</f>
        <v>0</v>
      </c>
      <c r="V137" s="179">
        <f>IF($C137=$D$2,#REF!*V$2,IF($C137=$D$3,#REF!*V$3,IF($C137=$D$4,#REF!*V$4,IF($C137=$D$5,#REF!*V$5,0))))</f>
        <v>0</v>
      </c>
      <c r="W137" s="179">
        <f>IF($C137=$D$2,#REF!*W$2,IF($C137=$D$3,#REF!*W$3,IF($C137=$D$4,#REF!*W$4,IF($C137=$D$5,#REF!*W$5,0))))</f>
        <v>0</v>
      </c>
      <c r="X137" s="179">
        <f>IF($C137=$D$2,#REF!*X$2,IF($C137=$D$3,#REF!*X$3,IF($C137=$D$4,#REF!*X$4,IF($C137=$D$5,#REF!*X$5,0))))</f>
        <v>0</v>
      </c>
      <c r="Y137" s="179">
        <f>IF($C137=$D$2,#REF!*Y$2,IF($C137=$D$3,#REF!*Y$3,IF($C137=$D$4,#REF!*Y$4,IF($C137=$D$5,#REF!*Y$5,0))))</f>
        <v>0</v>
      </c>
      <c r="Z137" s="179">
        <f>IF($C137=$D$2,#REF!*Z$2,IF($C137=$D$3,#REF!*Z$3,IF($C137=$D$4,#REF!*Z$4,IF($C137=$D$5,#REF!*Z$5,0))))</f>
        <v>0</v>
      </c>
      <c r="AA137" s="179">
        <f>IF($C137=$D$2,#REF!*AA$2,IF($C137=$D$3,#REF!*AA$3,IF($C137=$D$4,#REF!*AA$4,IF($C137=$D$5,#REF!*AA$5,0))))</f>
        <v>0</v>
      </c>
      <c r="AB137" s="179">
        <f>IF($C137=$D$2,#REF!*AB$2,IF($C137=$D$3,#REF!*AB$3,IF($C137=$D$4,#REF!*AB$4,IF($C137=$D$5,#REF!*AB$5,0))))</f>
        <v>0</v>
      </c>
      <c r="AC137" s="179">
        <f>IF($C137=$D$2,#REF!*AC$2,IF($C137=$D$3,#REF!*AC$3,IF($C137=$D$4,#REF!*AC$4,IF($C137=$D$5,#REF!*AC$5,0))))</f>
        <v>0</v>
      </c>
      <c r="AD137" s="179">
        <f>IF($C137=$D$2,#REF!*AD$2,IF($C137=$D$3,#REF!*AD$3,IF($C137=$D$4,#REF!*AD$4,IF($C137=$D$5,#REF!*AD$5,0))))</f>
        <v>0</v>
      </c>
      <c r="AE137" s="179">
        <f>IF($C137=$D$2,#REF!*AE$2,IF($C137=$D$3,#REF!*AE$3,IF($C137=$D$4,#REF!*AE$4,IF($C137=$D$5,#REF!*AE$5,0))))</f>
        <v>0</v>
      </c>
      <c r="AF137" s="179">
        <f>IF($C137=$D$2,#REF!*AF$2,IF($C137=$D$3,#REF!*AF$3,IF($C137=$D$4,#REF!*AF$4,IF($C137=$D$5,#REF!*AF$5,0))))</f>
        <v>0</v>
      </c>
      <c r="AG137" s="179">
        <f>IF($C137=$D$2,#REF!*AG$2,IF($C137=$D$3,#REF!*AG$3,IF($C137=$D$4,#REF!*AG$4,IF($C137=$D$5,#REF!*AG$5,0))))</f>
        <v>0</v>
      </c>
      <c r="AH137" s="179">
        <f>IF($C137=$D$2,#REF!*AH$2,IF($C137=$D$3,#REF!*AH$3,IF($C137=$D$4,#REF!*AH$4,IF($C137=$D$5,#REF!*AH$5,0))))</f>
        <v>0</v>
      </c>
      <c r="AI137" s="179">
        <f>IF($C137=$D$2,#REF!*AI$2,IF($C137=$D$3,#REF!*AI$3,IF($C137=$D$4,#REF!*AI$4,IF($C137=$D$5,#REF!*AI$5,0))))</f>
        <v>0</v>
      </c>
      <c r="AJ137" s="179">
        <f>IF($C137=$D$2,#REF!*AJ$2,IF($C137=$D$3,#REF!*AJ$3,IF($C137=$D$4,#REF!*AJ$4,IF($C137=$D$5,#REF!*AJ$5,0))))</f>
        <v>0</v>
      </c>
      <c r="AK137" s="179">
        <f>IF($C137=$D$2,#REF!*AK$2,IF($C137=$D$3,#REF!*AK$3,IF($C137=$D$4,#REF!*AK$4,IF($C137=$D$5,#REF!*AK$5,0))))</f>
        <v>0</v>
      </c>
      <c r="AL137" s="179">
        <f>IF($C137=$D$2,#REF!*AL$2,IF($C137=$D$3,#REF!*AL$3,IF($C137=$D$4,#REF!*AL$4,IF($C137=$D$5,#REF!*AL$5,0))))</f>
        <v>0</v>
      </c>
      <c r="AM137" s="179">
        <f>IF($C137=$D$2,#REF!*AM$2,IF($C137=$D$3,#REF!*AM$3,IF($C137=$D$4,#REF!*AM$4,IF($C137=$D$5,#REF!*AM$5,0))))</f>
        <v>0</v>
      </c>
    </row>
    <row r="138" spans="1:39">
      <c r="A138" s="141"/>
      <c r="B138" s="165"/>
      <c r="C138" s="165"/>
      <c r="D138" s="178">
        <f t="shared" si="0"/>
        <v>0</v>
      </c>
      <c r="E138" s="179">
        <f>IF($C138=$D$2,#REF!*E$2,IF($C138=$D$3,#REF!*E$3,IF($C138=$D$4,#REF!*E$4,IF($C138=$D$5,#REF!*E$5,0))))</f>
        <v>0</v>
      </c>
      <c r="F138" s="179">
        <f>IF($C138=$D$2,#REF!*F$2,IF($C138=$D$3,#REF!*F$3,IF($C138=$D$4,#REF!*F$4,IF($C138=$D$5,#REF!*F$5,0))))</f>
        <v>0</v>
      </c>
      <c r="G138" s="179">
        <f>IF($C138=$D$2,#REF!*G$2,IF($C138=$D$3,#REF!*G$3,IF($C138=$D$4,#REF!*G$4,IF($C138=$D$5,#REF!*G$5,0))))</f>
        <v>0</v>
      </c>
      <c r="H138" s="179">
        <f>IF($C138=$D$2,#REF!*H$2,IF($C138=$D$3,#REF!*H$3,IF($C138=$D$4,#REF!*H$4,IF($C138=$D$5,#REF!*H$5,0))))</f>
        <v>0</v>
      </c>
      <c r="I138" s="179">
        <f>IF($C138=$D$2,#REF!*I$2,IF($C138=$D$3,#REF!*I$3,IF($C138=$D$4,#REF!*I$4,IF($C138=$D$5,#REF!*I$5,0))))</f>
        <v>0</v>
      </c>
      <c r="J138" s="179">
        <f>IF($C138=$D$2,#REF!*J$2,IF($C138=$D$3,#REF!*J$3,IF($C138=$D$4,#REF!*J$4,IF($C138=$D$5,#REF!*J$5,0))))</f>
        <v>0</v>
      </c>
      <c r="K138" s="179">
        <f>IF($C138=$D$2,#REF!*K$2,IF($C138=$D$3,#REF!*K$3,IF($C138=$D$4,#REF!*K$4,IF($C138=$D$5,#REF!*K$5,0))))</f>
        <v>0</v>
      </c>
      <c r="L138" s="179">
        <f>IF($C138=$D$2,#REF!*L$2,IF($C138=$D$3,#REF!*L$3,IF($C138=$D$4,#REF!*L$4,IF($C138=$D$5,#REF!*L$5,0))))</f>
        <v>0</v>
      </c>
      <c r="M138" s="179">
        <f>IF($C138=$D$2,#REF!*M$2,IF($C138=$D$3,#REF!*M$3,IF($C138=$D$4,#REF!*M$4,IF($C138=$D$5,#REF!*M$5,0))))</f>
        <v>0</v>
      </c>
      <c r="N138" s="179">
        <f>IF($C138=$D$2,#REF!*N$2,IF($C138=$D$3,#REF!*N$3,IF($C138=$D$4,#REF!*N$4,IF($C138=$D$5,#REF!*N$5,0))))</f>
        <v>0</v>
      </c>
      <c r="O138" s="179">
        <f>IF($C138=$D$2,#REF!*O$2,IF($C138=$D$3,#REF!*O$3,IF($C138=$D$4,#REF!*O$4,IF($C138=$D$5,#REF!*O$5,0))))</f>
        <v>0</v>
      </c>
      <c r="P138" s="179">
        <f>IF($C138=$D$2,#REF!*P$2,IF($C138=$D$3,#REF!*P$3,IF($C138=$D$4,#REF!*P$4,IF($C138=$D$5,#REF!*P$5,0))))</f>
        <v>0</v>
      </c>
      <c r="Q138" s="179">
        <f>IF($C138=$D$2,#REF!*Q$2,IF($C138=$D$3,#REF!*Q$3,IF($C138=$D$4,#REF!*Q$4,IF($C138=$D$5,#REF!*Q$5,0))))</f>
        <v>0</v>
      </c>
      <c r="R138" s="179">
        <f>IF($C138=$D$2,#REF!*R$2,IF($C138=$D$3,#REF!*R$3,IF($C138=$D$4,#REF!*R$4,IF($C138=$D$5,#REF!*R$5,0))))</f>
        <v>0</v>
      </c>
      <c r="S138" s="179">
        <f>IF($C138=$D$2,#REF!*S$2,IF($C138=$D$3,#REF!*S$3,IF($C138=$D$4,#REF!*S$4,IF($C138=$D$5,#REF!*S$5,0))))</f>
        <v>0</v>
      </c>
      <c r="T138" s="179">
        <f>IF($C138=$D$2,#REF!*T$2,IF($C138=$D$3,#REF!*T$3,IF($C138=$D$4,#REF!*T$4,IF($C138=$D$5,#REF!*T$5,0))))</f>
        <v>0</v>
      </c>
      <c r="U138" s="179">
        <f>IF($C138=$D$2,#REF!*U$2,IF($C138=$D$3,#REF!*U$3,IF($C138=$D$4,#REF!*U$4,IF($C138=$D$5,#REF!*U$5,0))))</f>
        <v>0</v>
      </c>
      <c r="V138" s="179">
        <f>IF($C138=$D$2,#REF!*V$2,IF($C138=$D$3,#REF!*V$3,IF($C138=$D$4,#REF!*V$4,IF($C138=$D$5,#REF!*V$5,0))))</f>
        <v>0</v>
      </c>
      <c r="W138" s="179">
        <f>IF($C138=$D$2,#REF!*W$2,IF($C138=$D$3,#REF!*W$3,IF($C138=$D$4,#REF!*W$4,IF($C138=$D$5,#REF!*W$5,0))))</f>
        <v>0</v>
      </c>
      <c r="X138" s="179">
        <f>IF($C138=$D$2,#REF!*X$2,IF($C138=$D$3,#REF!*X$3,IF($C138=$D$4,#REF!*X$4,IF($C138=$D$5,#REF!*X$5,0))))</f>
        <v>0</v>
      </c>
      <c r="Y138" s="179">
        <f>IF($C138=$D$2,#REF!*Y$2,IF($C138=$D$3,#REF!*Y$3,IF($C138=$D$4,#REF!*Y$4,IF($C138=$D$5,#REF!*Y$5,0))))</f>
        <v>0</v>
      </c>
      <c r="Z138" s="179">
        <f>IF($C138=$D$2,#REF!*Z$2,IF($C138=$D$3,#REF!*Z$3,IF($C138=$D$4,#REF!*Z$4,IF($C138=$D$5,#REF!*Z$5,0))))</f>
        <v>0</v>
      </c>
      <c r="AA138" s="179">
        <f>IF($C138=$D$2,#REF!*AA$2,IF($C138=$D$3,#REF!*AA$3,IF($C138=$D$4,#REF!*AA$4,IF($C138=$D$5,#REF!*AA$5,0))))</f>
        <v>0</v>
      </c>
      <c r="AB138" s="179">
        <f>IF($C138=$D$2,#REF!*AB$2,IF($C138=$D$3,#REF!*AB$3,IF($C138=$D$4,#REF!*AB$4,IF($C138=$D$5,#REF!*AB$5,0))))</f>
        <v>0</v>
      </c>
      <c r="AC138" s="179">
        <f>IF($C138=$D$2,#REF!*AC$2,IF($C138=$D$3,#REF!*AC$3,IF($C138=$D$4,#REF!*AC$4,IF($C138=$D$5,#REF!*AC$5,0))))</f>
        <v>0</v>
      </c>
      <c r="AD138" s="179">
        <f>IF($C138=$D$2,#REF!*AD$2,IF($C138=$D$3,#REF!*AD$3,IF($C138=$D$4,#REF!*AD$4,IF($C138=$D$5,#REF!*AD$5,0))))</f>
        <v>0</v>
      </c>
      <c r="AE138" s="179">
        <f>IF($C138=$D$2,#REF!*AE$2,IF($C138=$D$3,#REF!*AE$3,IF($C138=$D$4,#REF!*AE$4,IF($C138=$D$5,#REF!*AE$5,0))))</f>
        <v>0</v>
      </c>
      <c r="AF138" s="179">
        <f>IF($C138=$D$2,#REF!*AF$2,IF($C138=$D$3,#REF!*AF$3,IF($C138=$D$4,#REF!*AF$4,IF($C138=$D$5,#REF!*AF$5,0))))</f>
        <v>0</v>
      </c>
      <c r="AG138" s="179">
        <f>IF($C138=$D$2,#REF!*AG$2,IF($C138=$D$3,#REF!*AG$3,IF($C138=$D$4,#REF!*AG$4,IF($C138=$D$5,#REF!*AG$5,0))))</f>
        <v>0</v>
      </c>
      <c r="AH138" s="179">
        <f>IF($C138=$D$2,#REF!*AH$2,IF($C138=$D$3,#REF!*AH$3,IF($C138=$D$4,#REF!*AH$4,IF($C138=$D$5,#REF!*AH$5,0))))</f>
        <v>0</v>
      </c>
      <c r="AI138" s="179">
        <f>IF($C138=$D$2,#REF!*AI$2,IF($C138=$D$3,#REF!*AI$3,IF($C138=$D$4,#REF!*AI$4,IF($C138=$D$5,#REF!*AI$5,0))))</f>
        <v>0</v>
      </c>
      <c r="AJ138" s="179">
        <f>IF($C138=$D$2,#REF!*AJ$2,IF($C138=$D$3,#REF!*AJ$3,IF($C138=$D$4,#REF!*AJ$4,IF($C138=$D$5,#REF!*AJ$5,0))))</f>
        <v>0</v>
      </c>
      <c r="AK138" s="179">
        <f>IF($C138=$D$2,#REF!*AK$2,IF($C138=$D$3,#REF!*AK$3,IF($C138=$D$4,#REF!*AK$4,IF($C138=$D$5,#REF!*AK$5,0))))</f>
        <v>0</v>
      </c>
      <c r="AL138" s="179">
        <f>IF($C138=$D$2,#REF!*AL$2,IF($C138=$D$3,#REF!*AL$3,IF($C138=$D$4,#REF!*AL$4,IF($C138=$D$5,#REF!*AL$5,0))))</f>
        <v>0</v>
      </c>
      <c r="AM138" s="179">
        <f>IF($C138=$D$2,#REF!*AM$2,IF($C138=$D$3,#REF!*AM$3,IF($C138=$D$4,#REF!*AM$4,IF($C138=$D$5,#REF!*AM$5,0))))</f>
        <v>0</v>
      </c>
    </row>
    <row r="139" spans="1:39">
      <c r="A139" s="141"/>
      <c r="B139" s="165"/>
      <c r="C139" s="165"/>
      <c r="D139" s="178">
        <f t="shared" si="0"/>
        <v>0</v>
      </c>
      <c r="E139" s="179">
        <f>IF($C139=$D$2,#REF!*E$2,IF($C139=$D$3,#REF!*E$3,IF($C139=$D$4,#REF!*E$4,IF($C139=$D$5,#REF!*E$5,0))))</f>
        <v>0</v>
      </c>
      <c r="F139" s="179">
        <f>IF($C139=$D$2,#REF!*F$2,IF($C139=$D$3,#REF!*F$3,IF($C139=$D$4,#REF!*F$4,IF($C139=$D$5,#REF!*F$5,0))))</f>
        <v>0</v>
      </c>
      <c r="G139" s="179">
        <f>IF($C139=$D$2,#REF!*G$2,IF($C139=$D$3,#REF!*G$3,IF($C139=$D$4,#REF!*G$4,IF($C139=$D$5,#REF!*G$5,0))))</f>
        <v>0</v>
      </c>
      <c r="H139" s="179">
        <f>IF($C139=$D$2,#REF!*H$2,IF($C139=$D$3,#REF!*H$3,IF($C139=$D$4,#REF!*H$4,IF($C139=$D$5,#REF!*H$5,0))))</f>
        <v>0</v>
      </c>
      <c r="I139" s="179">
        <f>IF($C139=$D$2,#REF!*I$2,IF($C139=$D$3,#REF!*I$3,IF($C139=$D$4,#REF!*I$4,IF($C139=$D$5,#REF!*I$5,0))))</f>
        <v>0</v>
      </c>
      <c r="J139" s="179">
        <f>IF($C139=$D$2,#REF!*J$2,IF($C139=$D$3,#REF!*J$3,IF($C139=$D$4,#REF!*J$4,IF($C139=$D$5,#REF!*J$5,0))))</f>
        <v>0</v>
      </c>
      <c r="K139" s="179">
        <f>IF($C139=$D$2,#REF!*K$2,IF($C139=$D$3,#REF!*K$3,IF($C139=$D$4,#REF!*K$4,IF($C139=$D$5,#REF!*K$5,0))))</f>
        <v>0</v>
      </c>
      <c r="L139" s="179">
        <f>IF($C139=$D$2,#REF!*L$2,IF($C139=$D$3,#REF!*L$3,IF($C139=$D$4,#REF!*L$4,IF($C139=$D$5,#REF!*L$5,0))))</f>
        <v>0</v>
      </c>
      <c r="M139" s="179">
        <f>IF($C139=$D$2,#REF!*M$2,IF($C139=$D$3,#REF!*M$3,IF($C139=$D$4,#REF!*M$4,IF($C139=$D$5,#REF!*M$5,0))))</f>
        <v>0</v>
      </c>
      <c r="N139" s="179">
        <f>IF($C139=$D$2,#REF!*N$2,IF($C139=$D$3,#REF!*N$3,IF($C139=$D$4,#REF!*N$4,IF($C139=$D$5,#REF!*N$5,0))))</f>
        <v>0</v>
      </c>
      <c r="O139" s="179">
        <f>IF($C139=$D$2,#REF!*O$2,IF($C139=$D$3,#REF!*O$3,IF($C139=$D$4,#REF!*O$4,IF($C139=$D$5,#REF!*O$5,0))))</f>
        <v>0</v>
      </c>
      <c r="P139" s="179">
        <f>IF($C139=$D$2,#REF!*P$2,IF($C139=$D$3,#REF!*P$3,IF($C139=$D$4,#REF!*P$4,IF($C139=$D$5,#REF!*P$5,0))))</f>
        <v>0</v>
      </c>
      <c r="Q139" s="179">
        <f>IF($C139=$D$2,#REF!*Q$2,IF($C139=$D$3,#REF!*Q$3,IF($C139=$D$4,#REF!*Q$4,IF($C139=$D$5,#REF!*Q$5,0))))</f>
        <v>0</v>
      </c>
      <c r="R139" s="179">
        <f>IF($C139=$D$2,#REF!*R$2,IF($C139=$D$3,#REF!*R$3,IF($C139=$D$4,#REF!*R$4,IF($C139=$D$5,#REF!*R$5,0))))</f>
        <v>0</v>
      </c>
      <c r="S139" s="179">
        <f>IF($C139=$D$2,#REF!*S$2,IF($C139=$D$3,#REF!*S$3,IF($C139=$D$4,#REF!*S$4,IF($C139=$D$5,#REF!*S$5,0))))</f>
        <v>0</v>
      </c>
      <c r="T139" s="179">
        <f>IF($C139=$D$2,#REF!*T$2,IF($C139=$D$3,#REF!*T$3,IF($C139=$D$4,#REF!*T$4,IF($C139=$D$5,#REF!*T$5,0))))</f>
        <v>0</v>
      </c>
      <c r="U139" s="179">
        <f>IF($C139=$D$2,#REF!*U$2,IF($C139=$D$3,#REF!*U$3,IF($C139=$D$4,#REF!*U$4,IF($C139=$D$5,#REF!*U$5,0))))</f>
        <v>0</v>
      </c>
      <c r="V139" s="179">
        <f>IF($C139=$D$2,#REF!*V$2,IF($C139=$D$3,#REF!*V$3,IF($C139=$D$4,#REF!*V$4,IF($C139=$D$5,#REF!*V$5,0))))</f>
        <v>0</v>
      </c>
      <c r="W139" s="179">
        <f>IF($C139=$D$2,#REF!*W$2,IF($C139=$D$3,#REF!*W$3,IF($C139=$D$4,#REF!*W$4,IF($C139=$D$5,#REF!*W$5,0))))</f>
        <v>0</v>
      </c>
      <c r="X139" s="179">
        <f>IF($C139=$D$2,#REF!*X$2,IF($C139=$D$3,#REF!*X$3,IF($C139=$D$4,#REF!*X$4,IF($C139=$D$5,#REF!*X$5,0))))</f>
        <v>0</v>
      </c>
      <c r="Y139" s="179">
        <f>IF($C139=$D$2,#REF!*Y$2,IF($C139=$D$3,#REF!*Y$3,IF($C139=$D$4,#REF!*Y$4,IF($C139=$D$5,#REF!*Y$5,0))))</f>
        <v>0</v>
      </c>
      <c r="Z139" s="179">
        <f>IF($C139=$D$2,#REF!*Z$2,IF($C139=$D$3,#REF!*Z$3,IF($C139=$D$4,#REF!*Z$4,IF($C139=$D$5,#REF!*Z$5,0))))</f>
        <v>0</v>
      </c>
      <c r="AA139" s="179">
        <f>IF($C139=$D$2,#REF!*AA$2,IF($C139=$D$3,#REF!*AA$3,IF($C139=$D$4,#REF!*AA$4,IF($C139=$D$5,#REF!*AA$5,0))))</f>
        <v>0</v>
      </c>
      <c r="AB139" s="179">
        <f>IF($C139=$D$2,#REF!*AB$2,IF($C139=$D$3,#REF!*AB$3,IF($C139=$D$4,#REF!*AB$4,IF($C139=$D$5,#REF!*AB$5,0))))</f>
        <v>0</v>
      </c>
      <c r="AC139" s="179">
        <f>IF($C139=$D$2,#REF!*AC$2,IF($C139=$D$3,#REF!*AC$3,IF($C139=$D$4,#REF!*AC$4,IF($C139=$D$5,#REF!*AC$5,0))))</f>
        <v>0</v>
      </c>
      <c r="AD139" s="179">
        <f>IF($C139=$D$2,#REF!*AD$2,IF($C139=$D$3,#REF!*AD$3,IF($C139=$D$4,#REF!*AD$4,IF($C139=$D$5,#REF!*AD$5,0))))</f>
        <v>0</v>
      </c>
      <c r="AE139" s="179">
        <f>IF($C139=$D$2,#REF!*AE$2,IF($C139=$D$3,#REF!*AE$3,IF($C139=$D$4,#REF!*AE$4,IF($C139=$D$5,#REF!*AE$5,0))))</f>
        <v>0</v>
      </c>
      <c r="AF139" s="179">
        <f>IF($C139=$D$2,#REF!*AF$2,IF($C139=$D$3,#REF!*AF$3,IF($C139=$D$4,#REF!*AF$4,IF($C139=$D$5,#REF!*AF$5,0))))</f>
        <v>0</v>
      </c>
      <c r="AG139" s="179">
        <f>IF($C139=$D$2,#REF!*AG$2,IF($C139=$D$3,#REF!*AG$3,IF($C139=$D$4,#REF!*AG$4,IF($C139=$D$5,#REF!*AG$5,0))))</f>
        <v>0</v>
      </c>
      <c r="AH139" s="179">
        <f>IF($C139=$D$2,#REF!*AH$2,IF($C139=$D$3,#REF!*AH$3,IF($C139=$D$4,#REF!*AH$4,IF($C139=$D$5,#REF!*AH$5,0))))</f>
        <v>0</v>
      </c>
      <c r="AI139" s="179">
        <f>IF($C139=$D$2,#REF!*AI$2,IF($C139=$D$3,#REF!*AI$3,IF($C139=$D$4,#REF!*AI$4,IF($C139=$D$5,#REF!*AI$5,0))))</f>
        <v>0</v>
      </c>
      <c r="AJ139" s="179">
        <f>IF($C139=$D$2,#REF!*AJ$2,IF($C139=$D$3,#REF!*AJ$3,IF($C139=$D$4,#REF!*AJ$4,IF($C139=$D$5,#REF!*AJ$5,0))))</f>
        <v>0</v>
      </c>
      <c r="AK139" s="179">
        <f>IF($C139=$D$2,#REF!*AK$2,IF($C139=$D$3,#REF!*AK$3,IF($C139=$D$4,#REF!*AK$4,IF($C139=$D$5,#REF!*AK$5,0))))</f>
        <v>0</v>
      </c>
      <c r="AL139" s="179">
        <f>IF($C139=$D$2,#REF!*AL$2,IF($C139=$D$3,#REF!*AL$3,IF($C139=$D$4,#REF!*AL$4,IF($C139=$D$5,#REF!*AL$5,0))))</f>
        <v>0</v>
      </c>
      <c r="AM139" s="179">
        <f>IF($C139=$D$2,#REF!*AM$2,IF($C139=$D$3,#REF!*AM$3,IF($C139=$D$4,#REF!*AM$4,IF($C139=$D$5,#REF!*AM$5,0))))</f>
        <v>0</v>
      </c>
    </row>
    <row r="140" spans="1:39">
      <c r="A140" s="141"/>
      <c r="B140" s="165"/>
      <c r="C140" s="165"/>
      <c r="D140" s="178">
        <f t="shared" si="0"/>
        <v>0</v>
      </c>
      <c r="E140" s="179">
        <f>IF($C140=$D$2,#REF!*E$2,IF($C140=$D$3,#REF!*E$3,IF($C140=$D$4,#REF!*E$4,IF($C140=$D$5,#REF!*E$5,0))))</f>
        <v>0</v>
      </c>
      <c r="F140" s="179">
        <f>IF($C140=$D$2,#REF!*F$2,IF($C140=$D$3,#REF!*F$3,IF($C140=$D$4,#REF!*F$4,IF($C140=$D$5,#REF!*F$5,0))))</f>
        <v>0</v>
      </c>
      <c r="G140" s="179">
        <f>IF($C140=$D$2,#REF!*G$2,IF($C140=$D$3,#REF!*G$3,IF($C140=$D$4,#REF!*G$4,IF($C140=$D$5,#REF!*G$5,0))))</f>
        <v>0</v>
      </c>
      <c r="H140" s="179">
        <f>IF($C140=$D$2,#REF!*H$2,IF($C140=$D$3,#REF!*H$3,IF($C140=$D$4,#REF!*H$4,IF($C140=$D$5,#REF!*H$5,0))))</f>
        <v>0</v>
      </c>
      <c r="I140" s="179">
        <f>IF($C140=$D$2,#REF!*I$2,IF($C140=$D$3,#REF!*I$3,IF($C140=$D$4,#REF!*I$4,IF($C140=$D$5,#REF!*I$5,0))))</f>
        <v>0</v>
      </c>
      <c r="J140" s="179">
        <f>IF($C140=$D$2,#REF!*J$2,IF($C140=$D$3,#REF!*J$3,IF($C140=$D$4,#REF!*J$4,IF($C140=$D$5,#REF!*J$5,0))))</f>
        <v>0</v>
      </c>
      <c r="K140" s="179">
        <f>IF($C140=$D$2,#REF!*K$2,IF($C140=$D$3,#REF!*K$3,IF($C140=$D$4,#REF!*K$4,IF($C140=$D$5,#REF!*K$5,0))))</f>
        <v>0</v>
      </c>
      <c r="L140" s="179">
        <f>IF($C140=$D$2,#REF!*L$2,IF($C140=$D$3,#REF!*L$3,IF($C140=$D$4,#REF!*L$4,IF($C140=$D$5,#REF!*L$5,0))))</f>
        <v>0</v>
      </c>
      <c r="M140" s="179">
        <f>IF($C140=$D$2,#REF!*M$2,IF($C140=$D$3,#REF!*M$3,IF($C140=$D$4,#REF!*M$4,IF($C140=$D$5,#REF!*M$5,0))))</f>
        <v>0</v>
      </c>
      <c r="N140" s="179">
        <f>IF($C140=$D$2,#REF!*N$2,IF($C140=$D$3,#REF!*N$3,IF($C140=$D$4,#REF!*N$4,IF($C140=$D$5,#REF!*N$5,0))))</f>
        <v>0</v>
      </c>
      <c r="O140" s="179">
        <f>IF($C140=$D$2,#REF!*O$2,IF($C140=$D$3,#REF!*O$3,IF($C140=$D$4,#REF!*O$4,IF($C140=$D$5,#REF!*O$5,0))))</f>
        <v>0</v>
      </c>
      <c r="P140" s="179">
        <f>IF($C140=$D$2,#REF!*P$2,IF($C140=$D$3,#REF!*P$3,IF($C140=$D$4,#REF!*P$4,IF($C140=$D$5,#REF!*P$5,0))))</f>
        <v>0</v>
      </c>
      <c r="Q140" s="179">
        <f>IF($C140=$D$2,#REF!*Q$2,IF($C140=$D$3,#REF!*Q$3,IF($C140=$D$4,#REF!*Q$4,IF($C140=$D$5,#REF!*Q$5,0))))</f>
        <v>0</v>
      </c>
      <c r="R140" s="179">
        <f>IF($C140=$D$2,#REF!*R$2,IF($C140=$D$3,#REF!*R$3,IF($C140=$D$4,#REF!*R$4,IF($C140=$D$5,#REF!*R$5,0))))</f>
        <v>0</v>
      </c>
      <c r="S140" s="179">
        <f>IF($C140=$D$2,#REF!*S$2,IF($C140=$D$3,#REF!*S$3,IF($C140=$D$4,#REF!*S$4,IF($C140=$D$5,#REF!*S$5,0))))</f>
        <v>0</v>
      </c>
      <c r="T140" s="179">
        <f>IF($C140=$D$2,#REF!*T$2,IF($C140=$D$3,#REF!*T$3,IF($C140=$D$4,#REF!*T$4,IF($C140=$D$5,#REF!*T$5,0))))</f>
        <v>0</v>
      </c>
      <c r="U140" s="179">
        <f>IF($C140=$D$2,#REF!*U$2,IF($C140=$D$3,#REF!*U$3,IF($C140=$D$4,#REF!*U$4,IF($C140=$D$5,#REF!*U$5,0))))</f>
        <v>0</v>
      </c>
      <c r="V140" s="179">
        <f>IF($C140=$D$2,#REF!*V$2,IF($C140=$D$3,#REF!*V$3,IF($C140=$D$4,#REF!*V$4,IF($C140=$D$5,#REF!*V$5,0))))</f>
        <v>0</v>
      </c>
      <c r="W140" s="179">
        <f>IF($C140=$D$2,#REF!*W$2,IF($C140=$D$3,#REF!*W$3,IF($C140=$D$4,#REF!*W$4,IF($C140=$D$5,#REF!*W$5,0))))</f>
        <v>0</v>
      </c>
      <c r="X140" s="179">
        <f>IF($C140=$D$2,#REF!*X$2,IF($C140=$D$3,#REF!*X$3,IF($C140=$D$4,#REF!*X$4,IF($C140=$D$5,#REF!*X$5,0))))</f>
        <v>0</v>
      </c>
      <c r="Y140" s="179">
        <f>IF($C140=$D$2,#REF!*Y$2,IF($C140=$D$3,#REF!*Y$3,IF($C140=$D$4,#REF!*Y$4,IF($C140=$D$5,#REF!*Y$5,0))))</f>
        <v>0</v>
      </c>
      <c r="Z140" s="179">
        <f>IF($C140=$D$2,#REF!*Z$2,IF($C140=$D$3,#REF!*Z$3,IF($C140=$D$4,#REF!*Z$4,IF($C140=$D$5,#REF!*Z$5,0))))</f>
        <v>0</v>
      </c>
      <c r="AA140" s="179">
        <f>IF($C140=$D$2,#REF!*AA$2,IF($C140=$D$3,#REF!*AA$3,IF($C140=$D$4,#REF!*AA$4,IF($C140=$D$5,#REF!*AA$5,0))))</f>
        <v>0</v>
      </c>
      <c r="AB140" s="179">
        <f>IF($C140=$D$2,#REF!*AB$2,IF($C140=$D$3,#REF!*AB$3,IF($C140=$D$4,#REF!*AB$4,IF($C140=$D$5,#REF!*AB$5,0))))</f>
        <v>0</v>
      </c>
      <c r="AC140" s="179">
        <f>IF($C140=$D$2,#REF!*AC$2,IF($C140=$D$3,#REF!*AC$3,IF($C140=$D$4,#REF!*AC$4,IF($C140=$D$5,#REF!*AC$5,0))))</f>
        <v>0</v>
      </c>
      <c r="AD140" s="179">
        <f>IF($C140=$D$2,#REF!*AD$2,IF($C140=$D$3,#REF!*AD$3,IF($C140=$D$4,#REF!*AD$4,IF($C140=$D$5,#REF!*AD$5,0))))</f>
        <v>0</v>
      </c>
      <c r="AE140" s="179">
        <f>IF($C140=$D$2,#REF!*AE$2,IF($C140=$D$3,#REF!*AE$3,IF($C140=$D$4,#REF!*AE$4,IF($C140=$D$5,#REF!*AE$5,0))))</f>
        <v>0</v>
      </c>
      <c r="AF140" s="179">
        <f>IF($C140=$D$2,#REF!*AF$2,IF($C140=$D$3,#REF!*AF$3,IF($C140=$D$4,#REF!*AF$4,IF($C140=$D$5,#REF!*AF$5,0))))</f>
        <v>0</v>
      </c>
      <c r="AG140" s="179">
        <f>IF($C140=$D$2,#REF!*AG$2,IF($C140=$D$3,#REF!*AG$3,IF($C140=$D$4,#REF!*AG$4,IF($C140=$D$5,#REF!*AG$5,0))))</f>
        <v>0</v>
      </c>
      <c r="AH140" s="179">
        <f>IF($C140=$D$2,#REF!*AH$2,IF($C140=$D$3,#REF!*AH$3,IF($C140=$D$4,#REF!*AH$4,IF($C140=$D$5,#REF!*AH$5,0))))</f>
        <v>0</v>
      </c>
      <c r="AI140" s="179">
        <f>IF($C140=$D$2,#REF!*AI$2,IF($C140=$D$3,#REF!*AI$3,IF($C140=$D$4,#REF!*AI$4,IF($C140=$D$5,#REF!*AI$5,0))))</f>
        <v>0</v>
      </c>
      <c r="AJ140" s="179">
        <f>IF($C140=$D$2,#REF!*AJ$2,IF($C140=$D$3,#REF!*AJ$3,IF($C140=$D$4,#REF!*AJ$4,IF($C140=$D$5,#REF!*AJ$5,0))))</f>
        <v>0</v>
      </c>
      <c r="AK140" s="179">
        <f>IF($C140=$D$2,#REF!*AK$2,IF($C140=$D$3,#REF!*AK$3,IF($C140=$D$4,#REF!*AK$4,IF($C140=$D$5,#REF!*AK$5,0))))</f>
        <v>0</v>
      </c>
      <c r="AL140" s="179">
        <f>IF($C140=$D$2,#REF!*AL$2,IF($C140=$D$3,#REF!*AL$3,IF($C140=$D$4,#REF!*AL$4,IF($C140=$D$5,#REF!*AL$5,0))))</f>
        <v>0</v>
      </c>
      <c r="AM140" s="179">
        <f>IF($C140=$D$2,#REF!*AM$2,IF($C140=$D$3,#REF!*AM$3,IF($C140=$D$4,#REF!*AM$4,IF($C140=$D$5,#REF!*AM$5,0))))</f>
        <v>0</v>
      </c>
    </row>
    <row r="141" spans="1:39">
      <c r="A141" s="141"/>
      <c r="B141" s="165"/>
      <c r="C141" s="165"/>
      <c r="D141" s="178">
        <f t="shared" si="0"/>
        <v>0</v>
      </c>
      <c r="E141" s="179">
        <f>IF($C141=$D$2,#REF!*E$2,IF($C141=$D$3,#REF!*E$3,IF($C141=$D$4,#REF!*E$4,IF($C141=$D$5,#REF!*E$5,0))))</f>
        <v>0</v>
      </c>
      <c r="F141" s="179">
        <f>IF($C141=$D$2,#REF!*F$2,IF($C141=$D$3,#REF!*F$3,IF($C141=$D$4,#REF!*F$4,IF($C141=$D$5,#REF!*F$5,0))))</f>
        <v>0</v>
      </c>
      <c r="G141" s="179">
        <f>IF($C141=$D$2,#REF!*G$2,IF($C141=$D$3,#REF!*G$3,IF($C141=$D$4,#REF!*G$4,IF($C141=$D$5,#REF!*G$5,0))))</f>
        <v>0</v>
      </c>
      <c r="H141" s="179">
        <f>IF($C141=$D$2,#REF!*H$2,IF($C141=$D$3,#REF!*H$3,IF($C141=$D$4,#REF!*H$4,IF($C141=$D$5,#REF!*H$5,0))))</f>
        <v>0</v>
      </c>
      <c r="I141" s="179">
        <f>IF($C141=$D$2,#REF!*I$2,IF($C141=$D$3,#REF!*I$3,IF($C141=$D$4,#REF!*I$4,IF($C141=$D$5,#REF!*I$5,0))))</f>
        <v>0</v>
      </c>
      <c r="J141" s="179">
        <f>IF($C141=$D$2,#REF!*J$2,IF($C141=$D$3,#REF!*J$3,IF($C141=$D$4,#REF!*J$4,IF($C141=$D$5,#REF!*J$5,0))))</f>
        <v>0</v>
      </c>
      <c r="K141" s="179">
        <f>IF($C141=$D$2,#REF!*K$2,IF($C141=$D$3,#REF!*K$3,IF($C141=$D$4,#REF!*K$4,IF($C141=$D$5,#REF!*K$5,0))))</f>
        <v>0</v>
      </c>
      <c r="L141" s="179">
        <f>IF($C141=$D$2,#REF!*L$2,IF($C141=$D$3,#REF!*L$3,IF($C141=$D$4,#REF!*L$4,IF($C141=$D$5,#REF!*L$5,0))))</f>
        <v>0</v>
      </c>
      <c r="M141" s="179">
        <f>IF($C141=$D$2,#REF!*M$2,IF($C141=$D$3,#REF!*M$3,IF($C141=$D$4,#REF!*M$4,IF($C141=$D$5,#REF!*M$5,0))))</f>
        <v>0</v>
      </c>
      <c r="N141" s="179">
        <f>IF($C141=$D$2,#REF!*N$2,IF($C141=$D$3,#REF!*N$3,IF($C141=$D$4,#REF!*N$4,IF($C141=$D$5,#REF!*N$5,0))))</f>
        <v>0</v>
      </c>
      <c r="O141" s="179">
        <f>IF($C141=$D$2,#REF!*O$2,IF($C141=$D$3,#REF!*O$3,IF($C141=$D$4,#REF!*O$4,IF($C141=$D$5,#REF!*O$5,0))))</f>
        <v>0</v>
      </c>
      <c r="P141" s="179">
        <f>IF($C141=$D$2,#REF!*P$2,IF($C141=$D$3,#REF!*P$3,IF($C141=$D$4,#REF!*P$4,IF($C141=$D$5,#REF!*P$5,0))))</f>
        <v>0</v>
      </c>
      <c r="Q141" s="179">
        <f>IF($C141=$D$2,#REF!*Q$2,IF($C141=$D$3,#REF!*Q$3,IF($C141=$D$4,#REF!*Q$4,IF($C141=$D$5,#REF!*Q$5,0))))</f>
        <v>0</v>
      </c>
      <c r="R141" s="179">
        <f>IF($C141=$D$2,#REF!*R$2,IF($C141=$D$3,#REF!*R$3,IF($C141=$D$4,#REF!*R$4,IF($C141=$D$5,#REF!*R$5,0))))</f>
        <v>0</v>
      </c>
      <c r="S141" s="179">
        <f>IF($C141=$D$2,#REF!*S$2,IF($C141=$D$3,#REF!*S$3,IF($C141=$D$4,#REF!*S$4,IF($C141=$D$5,#REF!*S$5,0))))</f>
        <v>0</v>
      </c>
      <c r="T141" s="179">
        <f>IF($C141=$D$2,#REF!*T$2,IF($C141=$D$3,#REF!*T$3,IF($C141=$D$4,#REF!*T$4,IF($C141=$D$5,#REF!*T$5,0))))</f>
        <v>0</v>
      </c>
      <c r="U141" s="179">
        <f>IF($C141=$D$2,#REF!*U$2,IF($C141=$D$3,#REF!*U$3,IF($C141=$D$4,#REF!*U$4,IF($C141=$D$5,#REF!*U$5,0))))</f>
        <v>0</v>
      </c>
      <c r="V141" s="179">
        <f>IF($C141=$D$2,#REF!*V$2,IF($C141=$D$3,#REF!*V$3,IF($C141=$D$4,#REF!*V$4,IF($C141=$D$5,#REF!*V$5,0))))</f>
        <v>0</v>
      </c>
      <c r="W141" s="179">
        <f>IF($C141=$D$2,#REF!*W$2,IF($C141=$D$3,#REF!*W$3,IF($C141=$D$4,#REF!*W$4,IF($C141=$D$5,#REF!*W$5,0))))</f>
        <v>0</v>
      </c>
      <c r="X141" s="179">
        <f>IF($C141=$D$2,#REF!*X$2,IF($C141=$D$3,#REF!*X$3,IF($C141=$D$4,#REF!*X$4,IF($C141=$D$5,#REF!*X$5,0))))</f>
        <v>0</v>
      </c>
      <c r="Y141" s="179">
        <f>IF($C141=$D$2,#REF!*Y$2,IF($C141=$D$3,#REF!*Y$3,IF($C141=$D$4,#REF!*Y$4,IF($C141=$D$5,#REF!*Y$5,0))))</f>
        <v>0</v>
      </c>
      <c r="Z141" s="179">
        <f>IF($C141=$D$2,#REF!*Z$2,IF($C141=$D$3,#REF!*Z$3,IF($C141=$D$4,#REF!*Z$4,IF($C141=$D$5,#REF!*Z$5,0))))</f>
        <v>0</v>
      </c>
      <c r="AA141" s="179">
        <f>IF($C141=$D$2,#REF!*AA$2,IF($C141=$D$3,#REF!*AA$3,IF($C141=$D$4,#REF!*AA$4,IF($C141=$D$5,#REF!*AA$5,0))))</f>
        <v>0</v>
      </c>
      <c r="AB141" s="179">
        <f>IF($C141=$D$2,#REF!*AB$2,IF($C141=$D$3,#REF!*AB$3,IF($C141=$D$4,#REF!*AB$4,IF($C141=$D$5,#REF!*AB$5,0))))</f>
        <v>0</v>
      </c>
      <c r="AC141" s="179">
        <f>IF($C141=$D$2,#REF!*AC$2,IF($C141=$D$3,#REF!*AC$3,IF($C141=$D$4,#REF!*AC$4,IF($C141=$D$5,#REF!*AC$5,0))))</f>
        <v>0</v>
      </c>
      <c r="AD141" s="179">
        <f>IF($C141=$D$2,#REF!*AD$2,IF($C141=$D$3,#REF!*AD$3,IF($C141=$D$4,#REF!*AD$4,IF($C141=$D$5,#REF!*AD$5,0))))</f>
        <v>0</v>
      </c>
      <c r="AE141" s="179">
        <f>IF($C141=$D$2,#REF!*AE$2,IF($C141=$D$3,#REF!*AE$3,IF($C141=$D$4,#REF!*AE$4,IF($C141=$D$5,#REF!*AE$5,0))))</f>
        <v>0</v>
      </c>
      <c r="AF141" s="179">
        <f>IF($C141=$D$2,#REF!*AF$2,IF($C141=$D$3,#REF!*AF$3,IF($C141=$D$4,#REF!*AF$4,IF($C141=$D$5,#REF!*AF$5,0))))</f>
        <v>0</v>
      </c>
      <c r="AG141" s="179">
        <f>IF($C141=$D$2,#REF!*AG$2,IF($C141=$D$3,#REF!*AG$3,IF($C141=$D$4,#REF!*AG$4,IF($C141=$D$5,#REF!*AG$5,0))))</f>
        <v>0</v>
      </c>
      <c r="AH141" s="179">
        <f>IF($C141=$D$2,#REF!*AH$2,IF($C141=$D$3,#REF!*AH$3,IF($C141=$D$4,#REF!*AH$4,IF($C141=$D$5,#REF!*AH$5,0))))</f>
        <v>0</v>
      </c>
      <c r="AI141" s="179">
        <f>IF($C141=$D$2,#REF!*AI$2,IF($C141=$D$3,#REF!*AI$3,IF($C141=$D$4,#REF!*AI$4,IF($C141=$D$5,#REF!*AI$5,0))))</f>
        <v>0</v>
      </c>
      <c r="AJ141" s="179">
        <f>IF($C141=$D$2,#REF!*AJ$2,IF($C141=$D$3,#REF!*AJ$3,IF($C141=$D$4,#REF!*AJ$4,IF($C141=$D$5,#REF!*AJ$5,0))))</f>
        <v>0</v>
      </c>
      <c r="AK141" s="179">
        <f>IF($C141=$D$2,#REF!*AK$2,IF($C141=$D$3,#REF!*AK$3,IF($C141=$D$4,#REF!*AK$4,IF($C141=$D$5,#REF!*AK$5,0))))</f>
        <v>0</v>
      </c>
      <c r="AL141" s="179">
        <f>IF($C141=$D$2,#REF!*AL$2,IF($C141=$D$3,#REF!*AL$3,IF($C141=$D$4,#REF!*AL$4,IF($C141=$D$5,#REF!*AL$5,0))))</f>
        <v>0</v>
      </c>
      <c r="AM141" s="179">
        <f>IF($C141=$D$2,#REF!*AM$2,IF($C141=$D$3,#REF!*AM$3,IF($C141=$D$4,#REF!*AM$4,IF($C141=$D$5,#REF!*AM$5,0))))</f>
        <v>0</v>
      </c>
    </row>
    <row r="142" spans="1:39">
      <c r="A142" s="141"/>
      <c r="B142" s="165"/>
      <c r="C142" s="165"/>
      <c r="D142" s="178">
        <f t="shared" si="0"/>
        <v>0</v>
      </c>
      <c r="E142" s="179">
        <f>IF($C142=$D$2,#REF!*E$2,IF($C142=$D$3,#REF!*E$3,IF($C142=$D$4,#REF!*E$4,IF($C142=$D$5,#REF!*E$5,0))))</f>
        <v>0</v>
      </c>
      <c r="F142" s="179">
        <f>IF($C142=$D$2,#REF!*F$2,IF($C142=$D$3,#REF!*F$3,IF($C142=$D$4,#REF!*F$4,IF($C142=$D$5,#REF!*F$5,0))))</f>
        <v>0</v>
      </c>
      <c r="G142" s="179">
        <f>IF($C142=$D$2,#REF!*G$2,IF($C142=$D$3,#REF!*G$3,IF($C142=$D$4,#REF!*G$4,IF($C142=$D$5,#REF!*G$5,0))))</f>
        <v>0</v>
      </c>
      <c r="H142" s="179">
        <f>IF($C142=$D$2,#REF!*H$2,IF($C142=$D$3,#REF!*H$3,IF($C142=$D$4,#REF!*H$4,IF($C142=$D$5,#REF!*H$5,0))))</f>
        <v>0</v>
      </c>
      <c r="I142" s="179">
        <f>IF($C142=$D$2,#REF!*I$2,IF($C142=$D$3,#REF!*I$3,IF($C142=$D$4,#REF!*I$4,IF($C142=$D$5,#REF!*I$5,0))))</f>
        <v>0</v>
      </c>
      <c r="J142" s="179">
        <f>IF($C142=$D$2,#REF!*J$2,IF($C142=$D$3,#REF!*J$3,IF($C142=$D$4,#REF!*J$4,IF($C142=$D$5,#REF!*J$5,0))))</f>
        <v>0</v>
      </c>
      <c r="K142" s="179">
        <f>IF($C142=$D$2,#REF!*K$2,IF($C142=$D$3,#REF!*K$3,IF($C142=$D$4,#REF!*K$4,IF($C142=$D$5,#REF!*K$5,0))))</f>
        <v>0</v>
      </c>
      <c r="L142" s="179">
        <f>IF($C142=$D$2,#REF!*L$2,IF($C142=$D$3,#REF!*L$3,IF($C142=$D$4,#REF!*L$4,IF($C142=$D$5,#REF!*L$5,0))))</f>
        <v>0</v>
      </c>
      <c r="M142" s="179">
        <f>IF($C142=$D$2,#REF!*M$2,IF($C142=$D$3,#REF!*M$3,IF($C142=$D$4,#REF!*M$4,IF($C142=$D$5,#REF!*M$5,0))))</f>
        <v>0</v>
      </c>
      <c r="N142" s="179">
        <f>IF($C142=$D$2,#REF!*N$2,IF($C142=$D$3,#REF!*N$3,IF($C142=$D$4,#REF!*N$4,IF($C142=$D$5,#REF!*N$5,0))))</f>
        <v>0</v>
      </c>
      <c r="O142" s="179">
        <f>IF($C142=$D$2,#REF!*O$2,IF($C142=$D$3,#REF!*O$3,IF($C142=$D$4,#REF!*O$4,IF($C142=$D$5,#REF!*O$5,0))))</f>
        <v>0</v>
      </c>
      <c r="P142" s="179">
        <f>IF($C142=$D$2,#REF!*P$2,IF($C142=$D$3,#REF!*P$3,IF($C142=$D$4,#REF!*P$4,IF($C142=$D$5,#REF!*P$5,0))))</f>
        <v>0</v>
      </c>
      <c r="Q142" s="179">
        <f>IF($C142=$D$2,#REF!*Q$2,IF($C142=$D$3,#REF!*Q$3,IF($C142=$D$4,#REF!*Q$4,IF($C142=$D$5,#REF!*Q$5,0))))</f>
        <v>0</v>
      </c>
      <c r="R142" s="179">
        <f>IF($C142=$D$2,#REF!*R$2,IF($C142=$D$3,#REF!*R$3,IF($C142=$D$4,#REF!*R$4,IF($C142=$D$5,#REF!*R$5,0))))</f>
        <v>0</v>
      </c>
      <c r="S142" s="179">
        <f>IF($C142=$D$2,#REF!*S$2,IF($C142=$D$3,#REF!*S$3,IF($C142=$D$4,#REF!*S$4,IF($C142=$D$5,#REF!*S$5,0))))</f>
        <v>0</v>
      </c>
      <c r="T142" s="179">
        <f>IF($C142=$D$2,#REF!*T$2,IF($C142=$D$3,#REF!*T$3,IF($C142=$D$4,#REF!*T$4,IF($C142=$D$5,#REF!*T$5,0))))</f>
        <v>0</v>
      </c>
      <c r="U142" s="179">
        <f>IF($C142=$D$2,#REF!*U$2,IF($C142=$D$3,#REF!*U$3,IF($C142=$D$4,#REF!*U$4,IF($C142=$D$5,#REF!*U$5,0))))</f>
        <v>0</v>
      </c>
      <c r="V142" s="179">
        <f>IF($C142=$D$2,#REF!*V$2,IF($C142=$D$3,#REF!*V$3,IF($C142=$D$4,#REF!*V$4,IF($C142=$D$5,#REF!*V$5,0))))</f>
        <v>0</v>
      </c>
      <c r="W142" s="179">
        <f>IF($C142=$D$2,#REF!*W$2,IF($C142=$D$3,#REF!*W$3,IF($C142=$D$4,#REF!*W$4,IF($C142=$D$5,#REF!*W$5,0))))</f>
        <v>0</v>
      </c>
      <c r="X142" s="179">
        <f>IF($C142=$D$2,#REF!*X$2,IF($C142=$D$3,#REF!*X$3,IF($C142=$D$4,#REF!*X$4,IF($C142=$D$5,#REF!*X$5,0))))</f>
        <v>0</v>
      </c>
      <c r="Y142" s="179">
        <f>IF($C142=$D$2,#REF!*Y$2,IF($C142=$D$3,#REF!*Y$3,IF($C142=$D$4,#REF!*Y$4,IF($C142=$D$5,#REF!*Y$5,0))))</f>
        <v>0</v>
      </c>
      <c r="Z142" s="179">
        <f>IF($C142=$D$2,#REF!*Z$2,IF($C142=$D$3,#REF!*Z$3,IF($C142=$D$4,#REF!*Z$4,IF($C142=$D$5,#REF!*Z$5,0))))</f>
        <v>0</v>
      </c>
      <c r="AA142" s="179">
        <f>IF($C142=$D$2,#REF!*AA$2,IF($C142=$D$3,#REF!*AA$3,IF($C142=$D$4,#REF!*AA$4,IF($C142=$D$5,#REF!*AA$5,0))))</f>
        <v>0</v>
      </c>
      <c r="AB142" s="179">
        <f>IF($C142=$D$2,#REF!*AB$2,IF($C142=$D$3,#REF!*AB$3,IF($C142=$D$4,#REF!*AB$4,IF($C142=$D$5,#REF!*AB$5,0))))</f>
        <v>0</v>
      </c>
      <c r="AC142" s="179">
        <f>IF($C142=$D$2,#REF!*AC$2,IF($C142=$D$3,#REF!*AC$3,IF($C142=$D$4,#REF!*AC$4,IF($C142=$D$5,#REF!*AC$5,0))))</f>
        <v>0</v>
      </c>
      <c r="AD142" s="179">
        <f>IF($C142=$D$2,#REF!*AD$2,IF($C142=$D$3,#REF!*AD$3,IF($C142=$D$4,#REF!*AD$4,IF($C142=$D$5,#REF!*AD$5,0))))</f>
        <v>0</v>
      </c>
      <c r="AE142" s="179">
        <f>IF($C142=$D$2,#REF!*AE$2,IF($C142=$D$3,#REF!*AE$3,IF($C142=$D$4,#REF!*AE$4,IF($C142=$D$5,#REF!*AE$5,0))))</f>
        <v>0</v>
      </c>
      <c r="AF142" s="179">
        <f>IF($C142=$D$2,#REF!*AF$2,IF($C142=$D$3,#REF!*AF$3,IF($C142=$D$4,#REF!*AF$4,IF($C142=$D$5,#REF!*AF$5,0))))</f>
        <v>0</v>
      </c>
      <c r="AG142" s="179">
        <f>IF($C142=$D$2,#REF!*AG$2,IF($C142=$D$3,#REF!*AG$3,IF($C142=$D$4,#REF!*AG$4,IF($C142=$D$5,#REF!*AG$5,0))))</f>
        <v>0</v>
      </c>
      <c r="AH142" s="179">
        <f>IF($C142=$D$2,#REF!*AH$2,IF($C142=$D$3,#REF!*AH$3,IF($C142=$D$4,#REF!*AH$4,IF($C142=$D$5,#REF!*AH$5,0))))</f>
        <v>0</v>
      </c>
      <c r="AI142" s="179">
        <f>IF($C142=$D$2,#REF!*AI$2,IF($C142=$D$3,#REF!*AI$3,IF($C142=$D$4,#REF!*AI$4,IF($C142=$D$5,#REF!*AI$5,0))))</f>
        <v>0</v>
      </c>
      <c r="AJ142" s="179">
        <f>IF($C142=$D$2,#REF!*AJ$2,IF($C142=$D$3,#REF!*AJ$3,IF($C142=$D$4,#REF!*AJ$4,IF($C142=$D$5,#REF!*AJ$5,0))))</f>
        <v>0</v>
      </c>
      <c r="AK142" s="179">
        <f>IF($C142=$D$2,#REF!*AK$2,IF($C142=$D$3,#REF!*AK$3,IF($C142=$D$4,#REF!*AK$4,IF($C142=$D$5,#REF!*AK$5,0))))</f>
        <v>0</v>
      </c>
      <c r="AL142" s="179">
        <f>IF($C142=$D$2,#REF!*AL$2,IF($C142=$D$3,#REF!*AL$3,IF($C142=$D$4,#REF!*AL$4,IF($C142=$D$5,#REF!*AL$5,0))))</f>
        <v>0</v>
      </c>
      <c r="AM142" s="179">
        <f>IF($C142=$D$2,#REF!*AM$2,IF($C142=$D$3,#REF!*AM$3,IF($C142=$D$4,#REF!*AM$4,IF($C142=$D$5,#REF!*AM$5,0))))</f>
        <v>0</v>
      </c>
    </row>
    <row r="143" spans="1:39">
      <c r="A143" s="141"/>
      <c r="B143" s="165"/>
      <c r="C143" s="165"/>
      <c r="D143" s="178">
        <f t="shared" si="0"/>
        <v>0</v>
      </c>
      <c r="E143" s="179">
        <f>IF($C143=$D$2,#REF!*E$2,IF($C143=$D$3,#REF!*E$3,IF($C143=$D$4,#REF!*E$4,IF($C143=$D$5,#REF!*E$5,0))))</f>
        <v>0</v>
      </c>
      <c r="F143" s="179">
        <f>IF($C143=$D$2,#REF!*F$2,IF($C143=$D$3,#REF!*F$3,IF($C143=$D$4,#REF!*F$4,IF($C143=$D$5,#REF!*F$5,0))))</f>
        <v>0</v>
      </c>
      <c r="G143" s="179">
        <f>IF($C143=$D$2,#REF!*G$2,IF($C143=$D$3,#REF!*G$3,IF($C143=$D$4,#REF!*G$4,IF($C143=$D$5,#REF!*G$5,0))))</f>
        <v>0</v>
      </c>
      <c r="H143" s="179">
        <f>IF($C143=$D$2,#REF!*H$2,IF($C143=$D$3,#REF!*H$3,IF($C143=$D$4,#REF!*H$4,IF($C143=$D$5,#REF!*H$5,0))))</f>
        <v>0</v>
      </c>
      <c r="I143" s="179">
        <f>IF($C143=$D$2,#REF!*I$2,IF($C143=$D$3,#REF!*I$3,IF($C143=$D$4,#REF!*I$4,IF($C143=$D$5,#REF!*I$5,0))))</f>
        <v>0</v>
      </c>
      <c r="J143" s="179">
        <f>IF($C143=$D$2,#REF!*J$2,IF($C143=$D$3,#REF!*J$3,IF($C143=$D$4,#REF!*J$4,IF($C143=$D$5,#REF!*J$5,0))))</f>
        <v>0</v>
      </c>
      <c r="K143" s="179">
        <f>IF($C143=$D$2,#REF!*K$2,IF($C143=$D$3,#REF!*K$3,IF($C143=$D$4,#REF!*K$4,IF($C143=$D$5,#REF!*K$5,0))))</f>
        <v>0</v>
      </c>
      <c r="L143" s="179">
        <f>IF($C143=$D$2,#REF!*L$2,IF($C143=$D$3,#REF!*L$3,IF($C143=$D$4,#REF!*L$4,IF($C143=$D$5,#REF!*L$5,0))))</f>
        <v>0</v>
      </c>
      <c r="M143" s="179">
        <f>IF($C143=$D$2,#REF!*M$2,IF($C143=$D$3,#REF!*M$3,IF($C143=$D$4,#REF!*M$4,IF($C143=$D$5,#REF!*M$5,0))))</f>
        <v>0</v>
      </c>
      <c r="N143" s="179">
        <f>IF($C143=$D$2,#REF!*N$2,IF($C143=$D$3,#REF!*N$3,IF($C143=$D$4,#REF!*N$4,IF($C143=$D$5,#REF!*N$5,0))))</f>
        <v>0</v>
      </c>
      <c r="O143" s="179">
        <f>IF($C143=$D$2,#REF!*O$2,IF($C143=$D$3,#REF!*O$3,IF($C143=$D$4,#REF!*O$4,IF($C143=$D$5,#REF!*O$5,0))))</f>
        <v>0</v>
      </c>
      <c r="P143" s="179">
        <f>IF($C143=$D$2,#REF!*P$2,IF($C143=$D$3,#REF!*P$3,IF($C143=$D$4,#REF!*P$4,IF($C143=$D$5,#REF!*P$5,0))))</f>
        <v>0</v>
      </c>
      <c r="Q143" s="179">
        <f>IF($C143=$D$2,#REF!*Q$2,IF($C143=$D$3,#REF!*Q$3,IF($C143=$D$4,#REF!*Q$4,IF($C143=$D$5,#REF!*Q$5,0))))</f>
        <v>0</v>
      </c>
      <c r="R143" s="179">
        <f>IF($C143=$D$2,#REF!*R$2,IF($C143=$D$3,#REF!*R$3,IF($C143=$D$4,#REF!*R$4,IF($C143=$D$5,#REF!*R$5,0))))</f>
        <v>0</v>
      </c>
      <c r="S143" s="179">
        <f>IF($C143=$D$2,#REF!*S$2,IF($C143=$D$3,#REF!*S$3,IF($C143=$D$4,#REF!*S$4,IF($C143=$D$5,#REF!*S$5,0))))</f>
        <v>0</v>
      </c>
      <c r="T143" s="179">
        <f>IF($C143=$D$2,#REF!*T$2,IF($C143=$D$3,#REF!*T$3,IF($C143=$D$4,#REF!*T$4,IF($C143=$D$5,#REF!*T$5,0))))</f>
        <v>0</v>
      </c>
      <c r="U143" s="179">
        <f>IF($C143=$D$2,#REF!*U$2,IF($C143=$D$3,#REF!*U$3,IF($C143=$D$4,#REF!*U$4,IF($C143=$D$5,#REF!*U$5,0))))</f>
        <v>0</v>
      </c>
      <c r="V143" s="179">
        <f>IF($C143=$D$2,#REF!*V$2,IF($C143=$D$3,#REF!*V$3,IF($C143=$D$4,#REF!*V$4,IF($C143=$D$5,#REF!*V$5,0))))</f>
        <v>0</v>
      </c>
      <c r="W143" s="179">
        <f>IF($C143=$D$2,#REF!*W$2,IF($C143=$D$3,#REF!*W$3,IF($C143=$D$4,#REF!*W$4,IF($C143=$D$5,#REF!*W$5,0))))</f>
        <v>0</v>
      </c>
      <c r="X143" s="179">
        <f>IF($C143=$D$2,#REF!*X$2,IF($C143=$D$3,#REF!*X$3,IF($C143=$D$4,#REF!*X$4,IF($C143=$D$5,#REF!*X$5,0))))</f>
        <v>0</v>
      </c>
      <c r="Y143" s="179">
        <f>IF($C143=$D$2,#REF!*Y$2,IF($C143=$D$3,#REF!*Y$3,IF($C143=$D$4,#REF!*Y$4,IF($C143=$D$5,#REF!*Y$5,0))))</f>
        <v>0</v>
      </c>
      <c r="Z143" s="179">
        <f>IF($C143=$D$2,#REF!*Z$2,IF($C143=$D$3,#REF!*Z$3,IF($C143=$D$4,#REF!*Z$4,IF($C143=$D$5,#REF!*Z$5,0))))</f>
        <v>0</v>
      </c>
      <c r="AA143" s="179">
        <f>IF($C143=$D$2,#REF!*AA$2,IF($C143=$D$3,#REF!*AA$3,IF($C143=$D$4,#REF!*AA$4,IF($C143=$D$5,#REF!*AA$5,0))))</f>
        <v>0</v>
      </c>
      <c r="AB143" s="179">
        <f>IF($C143=$D$2,#REF!*AB$2,IF($C143=$D$3,#REF!*AB$3,IF($C143=$D$4,#REF!*AB$4,IF($C143=$D$5,#REF!*AB$5,0))))</f>
        <v>0</v>
      </c>
      <c r="AC143" s="179">
        <f>IF($C143=$D$2,#REF!*AC$2,IF($C143=$D$3,#REF!*AC$3,IF($C143=$D$4,#REF!*AC$4,IF($C143=$D$5,#REF!*AC$5,0))))</f>
        <v>0</v>
      </c>
      <c r="AD143" s="179">
        <f>IF($C143=$D$2,#REF!*AD$2,IF($C143=$D$3,#REF!*AD$3,IF($C143=$D$4,#REF!*AD$4,IF($C143=$D$5,#REF!*AD$5,0))))</f>
        <v>0</v>
      </c>
      <c r="AE143" s="179">
        <f>IF($C143=$D$2,#REF!*AE$2,IF($C143=$D$3,#REF!*AE$3,IF($C143=$D$4,#REF!*AE$4,IF($C143=$D$5,#REF!*AE$5,0))))</f>
        <v>0</v>
      </c>
      <c r="AF143" s="179">
        <f>IF($C143=$D$2,#REF!*AF$2,IF($C143=$D$3,#REF!*AF$3,IF($C143=$D$4,#REF!*AF$4,IF($C143=$D$5,#REF!*AF$5,0))))</f>
        <v>0</v>
      </c>
      <c r="AG143" s="179">
        <f>IF($C143=$D$2,#REF!*AG$2,IF($C143=$D$3,#REF!*AG$3,IF($C143=$D$4,#REF!*AG$4,IF($C143=$D$5,#REF!*AG$5,0))))</f>
        <v>0</v>
      </c>
      <c r="AH143" s="179">
        <f>IF($C143=$D$2,#REF!*AH$2,IF($C143=$D$3,#REF!*AH$3,IF($C143=$D$4,#REF!*AH$4,IF($C143=$D$5,#REF!*AH$5,0))))</f>
        <v>0</v>
      </c>
      <c r="AI143" s="179">
        <f>IF($C143=$D$2,#REF!*AI$2,IF($C143=$D$3,#REF!*AI$3,IF($C143=$D$4,#REF!*AI$4,IF($C143=$D$5,#REF!*AI$5,0))))</f>
        <v>0</v>
      </c>
      <c r="AJ143" s="179">
        <f>IF($C143=$D$2,#REF!*AJ$2,IF($C143=$D$3,#REF!*AJ$3,IF($C143=$D$4,#REF!*AJ$4,IF($C143=$D$5,#REF!*AJ$5,0))))</f>
        <v>0</v>
      </c>
      <c r="AK143" s="179">
        <f>IF($C143=$D$2,#REF!*AK$2,IF($C143=$D$3,#REF!*AK$3,IF($C143=$D$4,#REF!*AK$4,IF($C143=$D$5,#REF!*AK$5,0))))</f>
        <v>0</v>
      </c>
      <c r="AL143" s="179">
        <f>IF($C143=$D$2,#REF!*AL$2,IF($C143=$D$3,#REF!*AL$3,IF($C143=$D$4,#REF!*AL$4,IF($C143=$D$5,#REF!*AL$5,0))))</f>
        <v>0</v>
      </c>
      <c r="AM143" s="179">
        <f>IF($C143=$D$2,#REF!*AM$2,IF($C143=$D$3,#REF!*AM$3,IF($C143=$D$4,#REF!*AM$4,IF($C143=$D$5,#REF!*AM$5,0))))</f>
        <v>0</v>
      </c>
    </row>
    <row r="144" spans="1:39">
      <c r="A144" s="141"/>
      <c r="B144" s="165"/>
      <c r="C144" s="165"/>
      <c r="D144" s="178">
        <f t="shared" si="0"/>
        <v>0</v>
      </c>
      <c r="E144" s="179">
        <f>IF($C144=$D$2,#REF!*E$2,IF($C144=$D$3,#REF!*E$3,IF($C144=$D$4,#REF!*E$4,IF($C144=$D$5,#REF!*E$5,0))))</f>
        <v>0</v>
      </c>
      <c r="F144" s="179">
        <f>IF($C144=$D$2,#REF!*F$2,IF($C144=$D$3,#REF!*F$3,IF($C144=$D$4,#REF!*F$4,IF($C144=$D$5,#REF!*F$5,0))))</f>
        <v>0</v>
      </c>
      <c r="G144" s="179">
        <f>IF($C144=$D$2,#REF!*G$2,IF($C144=$D$3,#REF!*G$3,IF($C144=$D$4,#REF!*G$4,IF($C144=$D$5,#REF!*G$5,0))))</f>
        <v>0</v>
      </c>
      <c r="H144" s="179">
        <f>IF($C144=$D$2,#REF!*H$2,IF($C144=$D$3,#REF!*H$3,IF($C144=$D$4,#REF!*H$4,IF($C144=$D$5,#REF!*H$5,0))))</f>
        <v>0</v>
      </c>
      <c r="I144" s="179">
        <f>IF($C144=$D$2,#REF!*I$2,IF($C144=$D$3,#REF!*I$3,IF($C144=$D$4,#REF!*I$4,IF($C144=$D$5,#REF!*I$5,0))))</f>
        <v>0</v>
      </c>
      <c r="J144" s="179">
        <f>IF($C144=$D$2,#REF!*J$2,IF($C144=$D$3,#REF!*J$3,IF($C144=$D$4,#REF!*J$4,IF($C144=$D$5,#REF!*J$5,0))))</f>
        <v>0</v>
      </c>
      <c r="K144" s="179">
        <f>IF($C144=$D$2,#REF!*K$2,IF($C144=$D$3,#REF!*K$3,IF($C144=$D$4,#REF!*K$4,IF($C144=$D$5,#REF!*K$5,0))))</f>
        <v>0</v>
      </c>
      <c r="L144" s="179">
        <f>IF($C144=$D$2,#REF!*L$2,IF($C144=$D$3,#REF!*L$3,IF($C144=$D$4,#REF!*L$4,IF($C144=$D$5,#REF!*L$5,0))))</f>
        <v>0</v>
      </c>
      <c r="M144" s="179">
        <f>IF($C144=$D$2,#REF!*M$2,IF($C144=$D$3,#REF!*M$3,IF($C144=$D$4,#REF!*M$4,IF($C144=$D$5,#REF!*M$5,0))))</f>
        <v>0</v>
      </c>
      <c r="N144" s="179">
        <f>IF($C144=$D$2,#REF!*N$2,IF($C144=$D$3,#REF!*N$3,IF($C144=$D$4,#REF!*N$4,IF($C144=$D$5,#REF!*N$5,0))))</f>
        <v>0</v>
      </c>
      <c r="O144" s="179">
        <f>IF($C144=$D$2,#REF!*O$2,IF($C144=$D$3,#REF!*O$3,IF($C144=$D$4,#REF!*O$4,IF($C144=$D$5,#REF!*O$5,0))))</f>
        <v>0</v>
      </c>
      <c r="P144" s="179">
        <f>IF($C144=$D$2,#REF!*P$2,IF($C144=$D$3,#REF!*P$3,IF($C144=$D$4,#REF!*P$4,IF($C144=$D$5,#REF!*P$5,0))))</f>
        <v>0</v>
      </c>
      <c r="Q144" s="179">
        <f>IF($C144=$D$2,#REF!*Q$2,IF($C144=$D$3,#REF!*Q$3,IF($C144=$D$4,#REF!*Q$4,IF($C144=$D$5,#REF!*Q$5,0))))</f>
        <v>0</v>
      </c>
      <c r="R144" s="179">
        <f>IF($C144=$D$2,#REF!*R$2,IF($C144=$D$3,#REF!*R$3,IF($C144=$D$4,#REF!*R$4,IF($C144=$D$5,#REF!*R$5,0))))</f>
        <v>0</v>
      </c>
      <c r="S144" s="179">
        <f>IF($C144=$D$2,#REF!*S$2,IF($C144=$D$3,#REF!*S$3,IF($C144=$D$4,#REF!*S$4,IF($C144=$D$5,#REF!*S$5,0))))</f>
        <v>0</v>
      </c>
      <c r="T144" s="179">
        <f>IF($C144=$D$2,#REF!*T$2,IF($C144=$D$3,#REF!*T$3,IF($C144=$D$4,#REF!*T$4,IF($C144=$D$5,#REF!*T$5,0))))</f>
        <v>0</v>
      </c>
      <c r="U144" s="179">
        <f>IF($C144=$D$2,#REF!*U$2,IF($C144=$D$3,#REF!*U$3,IF($C144=$D$4,#REF!*U$4,IF($C144=$D$5,#REF!*U$5,0))))</f>
        <v>0</v>
      </c>
      <c r="V144" s="179">
        <f>IF($C144=$D$2,#REF!*V$2,IF($C144=$D$3,#REF!*V$3,IF($C144=$D$4,#REF!*V$4,IF($C144=$D$5,#REF!*V$5,0))))</f>
        <v>0</v>
      </c>
      <c r="W144" s="179">
        <f>IF($C144=$D$2,#REF!*W$2,IF($C144=$D$3,#REF!*W$3,IF($C144=$D$4,#REF!*W$4,IF($C144=$D$5,#REF!*W$5,0))))</f>
        <v>0</v>
      </c>
      <c r="X144" s="179">
        <f>IF($C144=$D$2,#REF!*X$2,IF($C144=$D$3,#REF!*X$3,IF($C144=$D$4,#REF!*X$4,IF($C144=$D$5,#REF!*X$5,0))))</f>
        <v>0</v>
      </c>
      <c r="Y144" s="179">
        <f>IF($C144=$D$2,#REF!*Y$2,IF($C144=$D$3,#REF!*Y$3,IF($C144=$D$4,#REF!*Y$4,IF($C144=$D$5,#REF!*Y$5,0))))</f>
        <v>0</v>
      </c>
      <c r="Z144" s="179">
        <f>IF($C144=$D$2,#REF!*Z$2,IF($C144=$D$3,#REF!*Z$3,IF($C144=$D$4,#REF!*Z$4,IF($C144=$D$5,#REF!*Z$5,0))))</f>
        <v>0</v>
      </c>
      <c r="AA144" s="179">
        <f>IF($C144=$D$2,#REF!*AA$2,IF($C144=$D$3,#REF!*AA$3,IF($C144=$D$4,#REF!*AA$4,IF($C144=$D$5,#REF!*AA$5,0))))</f>
        <v>0</v>
      </c>
      <c r="AB144" s="179">
        <f>IF($C144=$D$2,#REF!*AB$2,IF($C144=$D$3,#REF!*AB$3,IF($C144=$D$4,#REF!*AB$4,IF($C144=$D$5,#REF!*AB$5,0))))</f>
        <v>0</v>
      </c>
      <c r="AC144" s="179">
        <f>IF($C144=$D$2,#REF!*AC$2,IF($C144=$D$3,#REF!*AC$3,IF($C144=$D$4,#REF!*AC$4,IF($C144=$D$5,#REF!*AC$5,0))))</f>
        <v>0</v>
      </c>
      <c r="AD144" s="179">
        <f>IF($C144=$D$2,#REF!*AD$2,IF($C144=$D$3,#REF!*AD$3,IF($C144=$D$4,#REF!*AD$4,IF($C144=$D$5,#REF!*AD$5,0))))</f>
        <v>0</v>
      </c>
      <c r="AE144" s="179">
        <f>IF($C144=$D$2,#REF!*AE$2,IF($C144=$D$3,#REF!*AE$3,IF($C144=$D$4,#REF!*AE$4,IF($C144=$D$5,#REF!*AE$5,0))))</f>
        <v>0</v>
      </c>
      <c r="AF144" s="179">
        <f>IF($C144=$D$2,#REF!*AF$2,IF($C144=$D$3,#REF!*AF$3,IF($C144=$D$4,#REF!*AF$4,IF($C144=$D$5,#REF!*AF$5,0))))</f>
        <v>0</v>
      </c>
      <c r="AG144" s="179">
        <f>IF($C144=$D$2,#REF!*AG$2,IF($C144=$D$3,#REF!*AG$3,IF($C144=$D$4,#REF!*AG$4,IF($C144=$D$5,#REF!*AG$5,0))))</f>
        <v>0</v>
      </c>
      <c r="AH144" s="179">
        <f>IF($C144=$D$2,#REF!*AH$2,IF($C144=$D$3,#REF!*AH$3,IF($C144=$D$4,#REF!*AH$4,IF($C144=$D$5,#REF!*AH$5,0))))</f>
        <v>0</v>
      </c>
      <c r="AI144" s="179">
        <f>IF($C144=$D$2,#REF!*AI$2,IF($C144=$D$3,#REF!*AI$3,IF($C144=$D$4,#REF!*AI$4,IF($C144=$D$5,#REF!*AI$5,0))))</f>
        <v>0</v>
      </c>
      <c r="AJ144" s="179">
        <f>IF($C144=$D$2,#REF!*AJ$2,IF($C144=$D$3,#REF!*AJ$3,IF($C144=$D$4,#REF!*AJ$4,IF($C144=$D$5,#REF!*AJ$5,0))))</f>
        <v>0</v>
      </c>
      <c r="AK144" s="179">
        <f>IF($C144=$D$2,#REF!*AK$2,IF($C144=$D$3,#REF!*AK$3,IF($C144=$D$4,#REF!*AK$4,IF($C144=$D$5,#REF!*AK$5,0))))</f>
        <v>0</v>
      </c>
      <c r="AL144" s="179">
        <f>IF($C144=$D$2,#REF!*AL$2,IF($C144=$D$3,#REF!*AL$3,IF($C144=$D$4,#REF!*AL$4,IF($C144=$D$5,#REF!*AL$5,0))))</f>
        <v>0</v>
      </c>
      <c r="AM144" s="179">
        <f>IF($C144=$D$2,#REF!*AM$2,IF($C144=$D$3,#REF!*AM$3,IF($C144=$D$4,#REF!*AM$4,IF($C144=$D$5,#REF!*AM$5,0))))</f>
        <v>0</v>
      </c>
    </row>
    <row r="145" spans="1:39">
      <c r="A145" s="141"/>
      <c r="B145" s="165"/>
      <c r="C145" s="165"/>
      <c r="D145" s="178">
        <f t="shared" si="0"/>
        <v>0</v>
      </c>
      <c r="E145" s="179">
        <f>IF($C145=$D$2,#REF!*E$2,IF($C145=$D$3,#REF!*E$3,IF($C145=$D$4,#REF!*E$4,IF($C145=$D$5,#REF!*E$5,0))))</f>
        <v>0</v>
      </c>
      <c r="F145" s="179">
        <f>IF($C145=$D$2,#REF!*F$2,IF($C145=$D$3,#REF!*F$3,IF($C145=$D$4,#REF!*F$4,IF($C145=$D$5,#REF!*F$5,0))))</f>
        <v>0</v>
      </c>
      <c r="G145" s="179">
        <f>IF($C145=$D$2,#REF!*G$2,IF($C145=$D$3,#REF!*G$3,IF($C145=$D$4,#REF!*G$4,IF($C145=$D$5,#REF!*G$5,0))))</f>
        <v>0</v>
      </c>
      <c r="H145" s="179">
        <f>IF($C145=$D$2,#REF!*H$2,IF($C145=$D$3,#REF!*H$3,IF($C145=$D$4,#REF!*H$4,IF($C145=$D$5,#REF!*H$5,0))))</f>
        <v>0</v>
      </c>
      <c r="I145" s="179">
        <f>IF($C145=$D$2,#REF!*I$2,IF($C145=$D$3,#REF!*I$3,IF($C145=$D$4,#REF!*I$4,IF($C145=$D$5,#REF!*I$5,0))))</f>
        <v>0</v>
      </c>
      <c r="J145" s="179">
        <f>IF($C145=$D$2,#REF!*J$2,IF($C145=$D$3,#REF!*J$3,IF($C145=$D$4,#REF!*J$4,IF($C145=$D$5,#REF!*J$5,0))))</f>
        <v>0</v>
      </c>
      <c r="K145" s="179">
        <f>IF($C145=$D$2,#REF!*K$2,IF($C145=$D$3,#REF!*K$3,IF($C145=$D$4,#REF!*K$4,IF($C145=$D$5,#REF!*K$5,0))))</f>
        <v>0</v>
      </c>
      <c r="L145" s="179">
        <f>IF($C145=$D$2,#REF!*L$2,IF($C145=$D$3,#REF!*L$3,IF($C145=$D$4,#REF!*L$4,IF($C145=$D$5,#REF!*L$5,0))))</f>
        <v>0</v>
      </c>
      <c r="M145" s="179">
        <f>IF($C145=$D$2,#REF!*M$2,IF($C145=$D$3,#REF!*M$3,IF($C145=$D$4,#REF!*M$4,IF($C145=$D$5,#REF!*M$5,0))))</f>
        <v>0</v>
      </c>
      <c r="N145" s="179">
        <f>IF($C145=$D$2,#REF!*N$2,IF($C145=$D$3,#REF!*N$3,IF($C145=$D$4,#REF!*N$4,IF($C145=$D$5,#REF!*N$5,0))))</f>
        <v>0</v>
      </c>
      <c r="O145" s="179">
        <f>IF($C145=$D$2,#REF!*O$2,IF($C145=$D$3,#REF!*O$3,IF($C145=$D$4,#REF!*O$4,IF($C145=$D$5,#REF!*O$5,0))))</f>
        <v>0</v>
      </c>
      <c r="P145" s="179">
        <f>IF($C145=$D$2,#REF!*P$2,IF($C145=$D$3,#REF!*P$3,IF($C145=$D$4,#REF!*P$4,IF($C145=$D$5,#REF!*P$5,0))))</f>
        <v>0</v>
      </c>
      <c r="Q145" s="179">
        <f>IF($C145=$D$2,#REF!*Q$2,IF($C145=$D$3,#REF!*Q$3,IF($C145=$D$4,#REF!*Q$4,IF($C145=$D$5,#REF!*Q$5,0))))</f>
        <v>0</v>
      </c>
      <c r="R145" s="179">
        <f>IF($C145=$D$2,#REF!*R$2,IF($C145=$D$3,#REF!*R$3,IF($C145=$D$4,#REF!*R$4,IF($C145=$D$5,#REF!*R$5,0))))</f>
        <v>0</v>
      </c>
      <c r="S145" s="179">
        <f>IF($C145=$D$2,#REF!*S$2,IF($C145=$D$3,#REF!*S$3,IF($C145=$D$4,#REF!*S$4,IF($C145=$D$5,#REF!*S$5,0))))</f>
        <v>0</v>
      </c>
      <c r="T145" s="179">
        <f>IF($C145=$D$2,#REF!*T$2,IF($C145=$D$3,#REF!*T$3,IF($C145=$D$4,#REF!*T$4,IF($C145=$D$5,#REF!*T$5,0))))</f>
        <v>0</v>
      </c>
      <c r="U145" s="179">
        <f>IF($C145=$D$2,#REF!*U$2,IF($C145=$D$3,#REF!*U$3,IF($C145=$D$4,#REF!*U$4,IF($C145=$D$5,#REF!*U$5,0))))</f>
        <v>0</v>
      </c>
      <c r="V145" s="179">
        <f>IF($C145=$D$2,#REF!*V$2,IF($C145=$D$3,#REF!*V$3,IF($C145=$D$4,#REF!*V$4,IF($C145=$D$5,#REF!*V$5,0))))</f>
        <v>0</v>
      </c>
      <c r="W145" s="179">
        <f>IF($C145=$D$2,#REF!*W$2,IF($C145=$D$3,#REF!*W$3,IF($C145=$D$4,#REF!*W$4,IF($C145=$D$5,#REF!*W$5,0))))</f>
        <v>0</v>
      </c>
      <c r="X145" s="179">
        <f>IF($C145=$D$2,#REF!*X$2,IF($C145=$D$3,#REF!*X$3,IF($C145=$D$4,#REF!*X$4,IF($C145=$D$5,#REF!*X$5,0))))</f>
        <v>0</v>
      </c>
      <c r="Y145" s="179">
        <f>IF($C145=$D$2,#REF!*Y$2,IF($C145=$D$3,#REF!*Y$3,IF($C145=$D$4,#REF!*Y$4,IF($C145=$D$5,#REF!*Y$5,0))))</f>
        <v>0</v>
      </c>
      <c r="Z145" s="179">
        <f>IF($C145=$D$2,#REF!*Z$2,IF($C145=$D$3,#REF!*Z$3,IF($C145=$D$4,#REF!*Z$4,IF($C145=$D$5,#REF!*Z$5,0))))</f>
        <v>0</v>
      </c>
      <c r="AA145" s="179">
        <f>IF($C145=$D$2,#REF!*AA$2,IF($C145=$D$3,#REF!*AA$3,IF($C145=$D$4,#REF!*AA$4,IF($C145=$D$5,#REF!*AA$5,0))))</f>
        <v>0</v>
      </c>
      <c r="AB145" s="179">
        <f>IF($C145=$D$2,#REF!*AB$2,IF($C145=$D$3,#REF!*AB$3,IF($C145=$D$4,#REF!*AB$4,IF($C145=$D$5,#REF!*AB$5,0))))</f>
        <v>0</v>
      </c>
      <c r="AC145" s="179">
        <f>IF($C145=$D$2,#REF!*AC$2,IF($C145=$D$3,#REF!*AC$3,IF($C145=$D$4,#REF!*AC$4,IF($C145=$D$5,#REF!*AC$5,0))))</f>
        <v>0</v>
      </c>
      <c r="AD145" s="179">
        <f>IF($C145=$D$2,#REF!*AD$2,IF($C145=$D$3,#REF!*AD$3,IF($C145=$D$4,#REF!*AD$4,IF($C145=$D$5,#REF!*AD$5,0))))</f>
        <v>0</v>
      </c>
      <c r="AE145" s="179">
        <f>IF($C145=$D$2,#REF!*AE$2,IF($C145=$D$3,#REF!*AE$3,IF($C145=$D$4,#REF!*AE$4,IF($C145=$D$5,#REF!*AE$5,0))))</f>
        <v>0</v>
      </c>
      <c r="AF145" s="179">
        <f>IF($C145=$D$2,#REF!*AF$2,IF($C145=$D$3,#REF!*AF$3,IF($C145=$D$4,#REF!*AF$4,IF($C145=$D$5,#REF!*AF$5,0))))</f>
        <v>0</v>
      </c>
      <c r="AG145" s="179">
        <f>IF($C145=$D$2,#REF!*AG$2,IF($C145=$D$3,#REF!*AG$3,IF($C145=$D$4,#REF!*AG$4,IF($C145=$D$5,#REF!*AG$5,0))))</f>
        <v>0</v>
      </c>
      <c r="AH145" s="179">
        <f>IF($C145=$D$2,#REF!*AH$2,IF($C145=$D$3,#REF!*AH$3,IF($C145=$D$4,#REF!*AH$4,IF($C145=$D$5,#REF!*AH$5,0))))</f>
        <v>0</v>
      </c>
      <c r="AI145" s="179">
        <f>IF($C145=$D$2,#REF!*AI$2,IF($C145=$D$3,#REF!*AI$3,IF($C145=$D$4,#REF!*AI$4,IF($C145=$D$5,#REF!*AI$5,0))))</f>
        <v>0</v>
      </c>
      <c r="AJ145" s="179">
        <f>IF($C145=$D$2,#REF!*AJ$2,IF($C145=$D$3,#REF!*AJ$3,IF($C145=$D$4,#REF!*AJ$4,IF($C145=$D$5,#REF!*AJ$5,0))))</f>
        <v>0</v>
      </c>
      <c r="AK145" s="179">
        <f>IF($C145=$D$2,#REF!*AK$2,IF($C145=$D$3,#REF!*AK$3,IF($C145=$D$4,#REF!*AK$4,IF($C145=$D$5,#REF!*AK$5,0))))</f>
        <v>0</v>
      </c>
      <c r="AL145" s="179">
        <f>IF($C145=$D$2,#REF!*AL$2,IF($C145=$D$3,#REF!*AL$3,IF($C145=$D$4,#REF!*AL$4,IF($C145=$D$5,#REF!*AL$5,0))))</f>
        <v>0</v>
      </c>
      <c r="AM145" s="179">
        <f>IF($C145=$D$2,#REF!*AM$2,IF($C145=$D$3,#REF!*AM$3,IF($C145=$D$4,#REF!*AM$4,IF($C145=$D$5,#REF!*AM$5,0))))</f>
        <v>0</v>
      </c>
    </row>
    <row r="146" spans="1:39">
      <c r="A146" s="141"/>
      <c r="B146" s="165"/>
      <c r="C146" s="165"/>
      <c r="D146" s="178">
        <f t="shared" si="0"/>
        <v>0</v>
      </c>
      <c r="E146" s="179">
        <f>IF($C146=$D$2,#REF!*E$2,IF($C146=$D$3,#REF!*E$3,IF($C146=$D$4,#REF!*E$4,IF($C146=$D$5,#REF!*E$5,0))))</f>
        <v>0</v>
      </c>
      <c r="F146" s="179">
        <f>IF($C146=$D$2,#REF!*F$2,IF($C146=$D$3,#REF!*F$3,IF($C146=$D$4,#REF!*F$4,IF($C146=$D$5,#REF!*F$5,0))))</f>
        <v>0</v>
      </c>
      <c r="G146" s="179">
        <f>IF($C146=$D$2,#REF!*G$2,IF($C146=$D$3,#REF!*G$3,IF($C146=$D$4,#REF!*G$4,IF($C146=$D$5,#REF!*G$5,0))))</f>
        <v>0</v>
      </c>
      <c r="H146" s="179">
        <f>IF($C146=$D$2,#REF!*H$2,IF($C146=$D$3,#REF!*H$3,IF($C146=$D$4,#REF!*H$4,IF($C146=$D$5,#REF!*H$5,0))))</f>
        <v>0</v>
      </c>
      <c r="I146" s="179">
        <f>IF($C146=$D$2,#REF!*I$2,IF($C146=$D$3,#REF!*I$3,IF($C146=$D$4,#REF!*I$4,IF($C146=$D$5,#REF!*I$5,0))))</f>
        <v>0</v>
      </c>
      <c r="J146" s="179">
        <f>IF($C146=$D$2,#REF!*J$2,IF($C146=$D$3,#REF!*J$3,IF($C146=$D$4,#REF!*J$4,IF($C146=$D$5,#REF!*J$5,0))))</f>
        <v>0</v>
      </c>
      <c r="K146" s="179">
        <f>IF($C146=$D$2,#REF!*K$2,IF($C146=$D$3,#REF!*K$3,IF($C146=$D$4,#REF!*K$4,IF($C146=$D$5,#REF!*K$5,0))))</f>
        <v>0</v>
      </c>
      <c r="L146" s="179">
        <f>IF($C146=$D$2,#REF!*L$2,IF($C146=$D$3,#REF!*L$3,IF($C146=$D$4,#REF!*L$4,IF($C146=$D$5,#REF!*L$5,0))))</f>
        <v>0</v>
      </c>
      <c r="M146" s="179">
        <f>IF($C146=$D$2,#REF!*M$2,IF($C146=$D$3,#REF!*M$3,IF($C146=$D$4,#REF!*M$4,IF($C146=$D$5,#REF!*M$5,0))))</f>
        <v>0</v>
      </c>
      <c r="N146" s="179">
        <f>IF($C146=$D$2,#REF!*N$2,IF($C146=$D$3,#REF!*N$3,IF($C146=$D$4,#REF!*N$4,IF($C146=$D$5,#REF!*N$5,0))))</f>
        <v>0</v>
      </c>
      <c r="O146" s="179">
        <f>IF($C146=$D$2,#REF!*O$2,IF($C146=$D$3,#REF!*O$3,IF($C146=$D$4,#REF!*O$4,IF($C146=$D$5,#REF!*O$5,0))))</f>
        <v>0</v>
      </c>
      <c r="P146" s="179">
        <f>IF($C146=$D$2,#REF!*P$2,IF($C146=$D$3,#REF!*P$3,IF($C146=$D$4,#REF!*P$4,IF($C146=$D$5,#REF!*P$5,0))))</f>
        <v>0</v>
      </c>
      <c r="Q146" s="179">
        <f>IF($C146=$D$2,#REF!*Q$2,IF($C146=$D$3,#REF!*Q$3,IF($C146=$D$4,#REF!*Q$4,IF($C146=$D$5,#REF!*Q$5,0))))</f>
        <v>0</v>
      </c>
      <c r="R146" s="179">
        <f>IF($C146=$D$2,#REF!*R$2,IF($C146=$D$3,#REF!*R$3,IF($C146=$D$4,#REF!*R$4,IF($C146=$D$5,#REF!*R$5,0))))</f>
        <v>0</v>
      </c>
      <c r="S146" s="179">
        <f>IF($C146=$D$2,#REF!*S$2,IF($C146=$D$3,#REF!*S$3,IF($C146=$D$4,#REF!*S$4,IF($C146=$D$5,#REF!*S$5,0))))</f>
        <v>0</v>
      </c>
      <c r="T146" s="179">
        <f>IF($C146=$D$2,#REF!*T$2,IF($C146=$D$3,#REF!*T$3,IF($C146=$D$4,#REF!*T$4,IF($C146=$D$5,#REF!*T$5,0))))</f>
        <v>0</v>
      </c>
      <c r="U146" s="179">
        <f>IF($C146=$D$2,#REF!*U$2,IF($C146=$D$3,#REF!*U$3,IF($C146=$D$4,#REF!*U$4,IF($C146=$D$5,#REF!*U$5,0))))</f>
        <v>0</v>
      </c>
      <c r="V146" s="179">
        <f>IF($C146=$D$2,#REF!*V$2,IF($C146=$D$3,#REF!*V$3,IF($C146=$D$4,#REF!*V$4,IF($C146=$D$5,#REF!*V$5,0))))</f>
        <v>0</v>
      </c>
      <c r="W146" s="179">
        <f>IF($C146=$D$2,#REF!*W$2,IF($C146=$D$3,#REF!*W$3,IF($C146=$D$4,#REF!*W$4,IF($C146=$D$5,#REF!*W$5,0))))</f>
        <v>0</v>
      </c>
      <c r="X146" s="179">
        <f>IF($C146=$D$2,#REF!*X$2,IF($C146=$D$3,#REF!*X$3,IF($C146=$D$4,#REF!*X$4,IF($C146=$D$5,#REF!*X$5,0))))</f>
        <v>0</v>
      </c>
      <c r="Y146" s="179">
        <f>IF($C146=$D$2,#REF!*Y$2,IF($C146=$D$3,#REF!*Y$3,IF($C146=$D$4,#REF!*Y$4,IF($C146=$D$5,#REF!*Y$5,0))))</f>
        <v>0</v>
      </c>
      <c r="Z146" s="179">
        <f>IF($C146=$D$2,#REF!*Z$2,IF($C146=$D$3,#REF!*Z$3,IF($C146=$D$4,#REF!*Z$4,IF($C146=$D$5,#REF!*Z$5,0))))</f>
        <v>0</v>
      </c>
      <c r="AA146" s="179">
        <f>IF($C146=$D$2,#REF!*AA$2,IF($C146=$D$3,#REF!*AA$3,IF($C146=$D$4,#REF!*AA$4,IF($C146=$D$5,#REF!*AA$5,0))))</f>
        <v>0</v>
      </c>
      <c r="AB146" s="179">
        <f>IF($C146=$D$2,#REF!*AB$2,IF($C146=$D$3,#REF!*AB$3,IF($C146=$D$4,#REF!*AB$4,IF($C146=$D$5,#REF!*AB$5,0))))</f>
        <v>0</v>
      </c>
      <c r="AC146" s="179">
        <f>IF($C146=$D$2,#REF!*AC$2,IF($C146=$D$3,#REF!*AC$3,IF($C146=$D$4,#REF!*AC$4,IF($C146=$D$5,#REF!*AC$5,0))))</f>
        <v>0</v>
      </c>
      <c r="AD146" s="179">
        <f>IF($C146=$D$2,#REF!*AD$2,IF($C146=$D$3,#REF!*AD$3,IF($C146=$D$4,#REF!*AD$4,IF($C146=$D$5,#REF!*AD$5,0))))</f>
        <v>0</v>
      </c>
      <c r="AE146" s="179">
        <f>IF($C146=$D$2,#REF!*AE$2,IF($C146=$D$3,#REF!*AE$3,IF($C146=$D$4,#REF!*AE$4,IF($C146=$D$5,#REF!*AE$5,0))))</f>
        <v>0</v>
      </c>
      <c r="AF146" s="179">
        <f>IF($C146=$D$2,#REF!*AF$2,IF($C146=$D$3,#REF!*AF$3,IF($C146=$D$4,#REF!*AF$4,IF($C146=$D$5,#REF!*AF$5,0))))</f>
        <v>0</v>
      </c>
      <c r="AG146" s="179">
        <f>IF($C146=$D$2,#REF!*AG$2,IF($C146=$D$3,#REF!*AG$3,IF($C146=$D$4,#REF!*AG$4,IF($C146=$D$5,#REF!*AG$5,0))))</f>
        <v>0</v>
      </c>
      <c r="AH146" s="179">
        <f>IF($C146=$D$2,#REF!*AH$2,IF($C146=$D$3,#REF!*AH$3,IF($C146=$D$4,#REF!*AH$4,IF($C146=$D$5,#REF!*AH$5,0))))</f>
        <v>0</v>
      </c>
      <c r="AI146" s="179">
        <f>IF($C146=$D$2,#REF!*AI$2,IF($C146=$D$3,#REF!*AI$3,IF($C146=$D$4,#REF!*AI$4,IF($C146=$D$5,#REF!*AI$5,0))))</f>
        <v>0</v>
      </c>
      <c r="AJ146" s="179">
        <f>IF($C146=$D$2,#REF!*AJ$2,IF($C146=$D$3,#REF!*AJ$3,IF($C146=$D$4,#REF!*AJ$4,IF($C146=$D$5,#REF!*AJ$5,0))))</f>
        <v>0</v>
      </c>
      <c r="AK146" s="179">
        <f>IF($C146=$D$2,#REF!*AK$2,IF($C146=$D$3,#REF!*AK$3,IF($C146=$D$4,#REF!*AK$4,IF($C146=$D$5,#REF!*AK$5,0))))</f>
        <v>0</v>
      </c>
      <c r="AL146" s="179">
        <f>IF($C146=$D$2,#REF!*AL$2,IF($C146=$D$3,#REF!*AL$3,IF($C146=$D$4,#REF!*AL$4,IF($C146=$D$5,#REF!*AL$5,0))))</f>
        <v>0</v>
      </c>
      <c r="AM146" s="179">
        <f>IF($C146=$D$2,#REF!*AM$2,IF($C146=$D$3,#REF!*AM$3,IF($C146=$D$4,#REF!*AM$4,IF($C146=$D$5,#REF!*AM$5,0))))</f>
        <v>0</v>
      </c>
    </row>
    <row r="147" spans="1:39">
      <c r="A147" s="141"/>
      <c r="B147" s="165"/>
      <c r="C147" s="165"/>
      <c r="D147" s="178">
        <f t="shared" si="0"/>
        <v>0</v>
      </c>
      <c r="E147" s="179">
        <f>IF($C147=$D$2,#REF!*E$2,IF($C147=$D$3,#REF!*E$3,IF($C147=$D$4,#REF!*E$4,IF($C147=$D$5,#REF!*E$5,0))))</f>
        <v>0</v>
      </c>
      <c r="F147" s="179">
        <f>IF($C147=$D$2,#REF!*F$2,IF($C147=$D$3,#REF!*F$3,IF($C147=$D$4,#REF!*F$4,IF($C147=$D$5,#REF!*F$5,0))))</f>
        <v>0</v>
      </c>
      <c r="G147" s="179">
        <f>IF($C147=$D$2,#REF!*G$2,IF($C147=$D$3,#REF!*G$3,IF($C147=$D$4,#REF!*G$4,IF($C147=$D$5,#REF!*G$5,0))))</f>
        <v>0</v>
      </c>
      <c r="H147" s="179">
        <f>IF($C147=$D$2,#REF!*H$2,IF($C147=$D$3,#REF!*H$3,IF($C147=$D$4,#REF!*H$4,IF($C147=$D$5,#REF!*H$5,0))))</f>
        <v>0</v>
      </c>
      <c r="I147" s="179">
        <f>IF($C147=$D$2,#REF!*I$2,IF($C147=$D$3,#REF!*I$3,IF($C147=$D$4,#REF!*I$4,IF($C147=$D$5,#REF!*I$5,0))))</f>
        <v>0</v>
      </c>
      <c r="J147" s="179">
        <f>IF($C147=$D$2,#REF!*J$2,IF($C147=$D$3,#REF!*J$3,IF($C147=$D$4,#REF!*J$4,IF($C147=$D$5,#REF!*J$5,0))))</f>
        <v>0</v>
      </c>
      <c r="K147" s="179">
        <f>IF($C147=$D$2,#REF!*K$2,IF($C147=$D$3,#REF!*K$3,IF($C147=$D$4,#REF!*K$4,IF($C147=$D$5,#REF!*K$5,0))))</f>
        <v>0</v>
      </c>
      <c r="L147" s="179">
        <f>IF($C147=$D$2,#REF!*L$2,IF($C147=$D$3,#REF!*L$3,IF($C147=$D$4,#REF!*L$4,IF($C147=$D$5,#REF!*L$5,0))))</f>
        <v>0</v>
      </c>
      <c r="M147" s="179">
        <f>IF($C147=$D$2,#REF!*M$2,IF($C147=$D$3,#REF!*M$3,IF($C147=$D$4,#REF!*M$4,IF($C147=$D$5,#REF!*M$5,0))))</f>
        <v>0</v>
      </c>
      <c r="N147" s="179">
        <f>IF($C147=$D$2,#REF!*N$2,IF($C147=$D$3,#REF!*N$3,IF($C147=$D$4,#REF!*N$4,IF($C147=$D$5,#REF!*N$5,0))))</f>
        <v>0</v>
      </c>
      <c r="O147" s="179">
        <f>IF($C147=$D$2,#REF!*O$2,IF($C147=$D$3,#REF!*O$3,IF($C147=$D$4,#REF!*O$4,IF($C147=$D$5,#REF!*O$5,0))))</f>
        <v>0</v>
      </c>
      <c r="P147" s="179">
        <f>IF($C147=$D$2,#REF!*P$2,IF($C147=$D$3,#REF!*P$3,IF($C147=$D$4,#REF!*P$4,IF($C147=$D$5,#REF!*P$5,0))))</f>
        <v>0</v>
      </c>
      <c r="Q147" s="179">
        <f>IF($C147=$D$2,#REF!*Q$2,IF($C147=$D$3,#REF!*Q$3,IF($C147=$D$4,#REF!*Q$4,IF($C147=$D$5,#REF!*Q$5,0))))</f>
        <v>0</v>
      </c>
      <c r="R147" s="179">
        <f>IF($C147=$D$2,#REF!*R$2,IF($C147=$D$3,#REF!*R$3,IF($C147=$D$4,#REF!*R$4,IF($C147=$D$5,#REF!*R$5,0))))</f>
        <v>0</v>
      </c>
      <c r="S147" s="179">
        <f>IF($C147=$D$2,#REF!*S$2,IF($C147=$D$3,#REF!*S$3,IF($C147=$D$4,#REF!*S$4,IF($C147=$D$5,#REF!*S$5,0))))</f>
        <v>0</v>
      </c>
      <c r="T147" s="179">
        <f>IF($C147=$D$2,#REF!*T$2,IF($C147=$D$3,#REF!*T$3,IF($C147=$D$4,#REF!*T$4,IF($C147=$D$5,#REF!*T$5,0))))</f>
        <v>0</v>
      </c>
      <c r="U147" s="179">
        <f>IF($C147=$D$2,#REF!*U$2,IF($C147=$D$3,#REF!*U$3,IF($C147=$D$4,#REF!*U$4,IF($C147=$D$5,#REF!*U$5,0))))</f>
        <v>0</v>
      </c>
      <c r="V147" s="179">
        <f>IF($C147=$D$2,#REF!*V$2,IF($C147=$D$3,#REF!*V$3,IF($C147=$D$4,#REF!*V$4,IF($C147=$D$5,#REF!*V$5,0))))</f>
        <v>0</v>
      </c>
      <c r="W147" s="179">
        <f>IF($C147=$D$2,#REF!*W$2,IF($C147=$D$3,#REF!*W$3,IF($C147=$D$4,#REF!*W$4,IF($C147=$D$5,#REF!*W$5,0))))</f>
        <v>0</v>
      </c>
      <c r="X147" s="179">
        <f>IF($C147=$D$2,#REF!*X$2,IF($C147=$D$3,#REF!*X$3,IF($C147=$D$4,#REF!*X$4,IF($C147=$D$5,#REF!*X$5,0))))</f>
        <v>0</v>
      </c>
      <c r="Y147" s="179">
        <f>IF($C147=$D$2,#REF!*Y$2,IF($C147=$D$3,#REF!*Y$3,IF($C147=$D$4,#REF!*Y$4,IF($C147=$D$5,#REF!*Y$5,0))))</f>
        <v>0</v>
      </c>
      <c r="Z147" s="179">
        <f>IF($C147=$D$2,#REF!*Z$2,IF($C147=$D$3,#REF!*Z$3,IF($C147=$D$4,#REF!*Z$4,IF($C147=$D$5,#REF!*Z$5,0))))</f>
        <v>0</v>
      </c>
      <c r="AA147" s="179">
        <f>IF($C147=$D$2,#REF!*AA$2,IF($C147=$D$3,#REF!*AA$3,IF($C147=$D$4,#REF!*AA$4,IF($C147=$D$5,#REF!*AA$5,0))))</f>
        <v>0</v>
      </c>
      <c r="AB147" s="179">
        <f>IF($C147=$D$2,#REF!*AB$2,IF($C147=$D$3,#REF!*AB$3,IF($C147=$D$4,#REF!*AB$4,IF($C147=$D$5,#REF!*AB$5,0))))</f>
        <v>0</v>
      </c>
      <c r="AC147" s="179">
        <f>IF($C147=$D$2,#REF!*AC$2,IF($C147=$D$3,#REF!*AC$3,IF($C147=$D$4,#REF!*AC$4,IF($C147=$D$5,#REF!*AC$5,0))))</f>
        <v>0</v>
      </c>
      <c r="AD147" s="179">
        <f>IF($C147=$D$2,#REF!*AD$2,IF($C147=$D$3,#REF!*AD$3,IF($C147=$D$4,#REF!*AD$4,IF($C147=$D$5,#REF!*AD$5,0))))</f>
        <v>0</v>
      </c>
      <c r="AE147" s="179">
        <f>IF($C147=$D$2,#REF!*AE$2,IF($C147=$D$3,#REF!*AE$3,IF($C147=$D$4,#REF!*AE$4,IF($C147=$D$5,#REF!*AE$5,0))))</f>
        <v>0</v>
      </c>
      <c r="AF147" s="179">
        <f>IF($C147=$D$2,#REF!*AF$2,IF($C147=$D$3,#REF!*AF$3,IF($C147=$D$4,#REF!*AF$4,IF($C147=$D$5,#REF!*AF$5,0))))</f>
        <v>0</v>
      </c>
      <c r="AG147" s="179">
        <f>IF($C147=$D$2,#REF!*AG$2,IF($C147=$D$3,#REF!*AG$3,IF($C147=$D$4,#REF!*AG$4,IF($C147=$D$5,#REF!*AG$5,0))))</f>
        <v>0</v>
      </c>
      <c r="AH147" s="179">
        <f>IF($C147=$D$2,#REF!*AH$2,IF($C147=$D$3,#REF!*AH$3,IF($C147=$D$4,#REF!*AH$4,IF($C147=$D$5,#REF!*AH$5,0))))</f>
        <v>0</v>
      </c>
      <c r="AI147" s="179">
        <f>IF($C147=$D$2,#REF!*AI$2,IF($C147=$D$3,#REF!*AI$3,IF($C147=$D$4,#REF!*AI$4,IF($C147=$D$5,#REF!*AI$5,0))))</f>
        <v>0</v>
      </c>
      <c r="AJ147" s="179">
        <f>IF($C147=$D$2,#REF!*AJ$2,IF($C147=$D$3,#REF!*AJ$3,IF($C147=$D$4,#REF!*AJ$4,IF($C147=$D$5,#REF!*AJ$5,0))))</f>
        <v>0</v>
      </c>
      <c r="AK147" s="179">
        <f>IF($C147=$D$2,#REF!*AK$2,IF($C147=$D$3,#REF!*AK$3,IF($C147=$D$4,#REF!*AK$4,IF($C147=$D$5,#REF!*AK$5,0))))</f>
        <v>0</v>
      </c>
      <c r="AL147" s="179">
        <f>IF($C147=$D$2,#REF!*AL$2,IF($C147=$D$3,#REF!*AL$3,IF($C147=$D$4,#REF!*AL$4,IF($C147=$D$5,#REF!*AL$5,0))))</f>
        <v>0</v>
      </c>
      <c r="AM147" s="179">
        <f>IF($C147=$D$2,#REF!*AM$2,IF($C147=$D$3,#REF!*AM$3,IF($C147=$D$4,#REF!*AM$4,IF($C147=$D$5,#REF!*AM$5,0))))</f>
        <v>0</v>
      </c>
    </row>
    <row r="148" spans="1:39">
      <c r="A148" s="141"/>
      <c r="B148" s="165"/>
      <c r="C148" s="165"/>
      <c r="D148" s="178">
        <f t="shared" si="0"/>
        <v>0</v>
      </c>
      <c r="E148" s="179">
        <f>IF($C148=$D$2,#REF!*E$2,IF($C148=$D$3,#REF!*E$3,IF($C148=$D$4,#REF!*E$4,IF($C148=$D$5,#REF!*E$5,0))))</f>
        <v>0</v>
      </c>
      <c r="F148" s="179">
        <f>IF($C148=$D$2,#REF!*F$2,IF($C148=$D$3,#REF!*F$3,IF($C148=$D$4,#REF!*F$4,IF($C148=$D$5,#REF!*F$5,0))))</f>
        <v>0</v>
      </c>
      <c r="G148" s="179">
        <f>IF($C148=$D$2,#REF!*G$2,IF($C148=$D$3,#REF!*G$3,IF($C148=$D$4,#REF!*G$4,IF($C148=$D$5,#REF!*G$5,0))))</f>
        <v>0</v>
      </c>
      <c r="H148" s="179">
        <f>IF($C148=$D$2,#REF!*H$2,IF($C148=$D$3,#REF!*H$3,IF($C148=$D$4,#REF!*H$4,IF($C148=$D$5,#REF!*H$5,0))))</f>
        <v>0</v>
      </c>
      <c r="I148" s="179">
        <f>IF($C148=$D$2,#REF!*I$2,IF($C148=$D$3,#REF!*I$3,IF($C148=$D$4,#REF!*I$4,IF($C148=$D$5,#REF!*I$5,0))))</f>
        <v>0</v>
      </c>
      <c r="J148" s="179">
        <f>IF($C148=$D$2,#REF!*J$2,IF($C148=$D$3,#REF!*J$3,IF($C148=$D$4,#REF!*J$4,IF($C148=$D$5,#REF!*J$5,0))))</f>
        <v>0</v>
      </c>
      <c r="K148" s="179">
        <f>IF($C148=$D$2,#REF!*K$2,IF($C148=$D$3,#REF!*K$3,IF($C148=$D$4,#REF!*K$4,IF($C148=$D$5,#REF!*K$5,0))))</f>
        <v>0</v>
      </c>
      <c r="L148" s="179">
        <f>IF($C148=$D$2,#REF!*L$2,IF($C148=$D$3,#REF!*L$3,IF($C148=$D$4,#REF!*L$4,IF($C148=$D$5,#REF!*L$5,0))))</f>
        <v>0</v>
      </c>
      <c r="M148" s="179">
        <f>IF($C148=$D$2,#REF!*M$2,IF($C148=$D$3,#REF!*M$3,IF($C148=$D$4,#REF!*M$4,IF($C148=$D$5,#REF!*M$5,0))))</f>
        <v>0</v>
      </c>
      <c r="N148" s="179">
        <f>IF($C148=$D$2,#REF!*N$2,IF($C148=$D$3,#REF!*N$3,IF($C148=$D$4,#REF!*N$4,IF($C148=$D$5,#REF!*N$5,0))))</f>
        <v>0</v>
      </c>
      <c r="O148" s="179">
        <f>IF($C148=$D$2,#REF!*O$2,IF($C148=$D$3,#REF!*O$3,IF($C148=$D$4,#REF!*O$4,IF($C148=$D$5,#REF!*O$5,0))))</f>
        <v>0</v>
      </c>
      <c r="P148" s="179">
        <f>IF($C148=$D$2,#REF!*P$2,IF($C148=$D$3,#REF!*P$3,IF($C148=$D$4,#REF!*P$4,IF($C148=$D$5,#REF!*P$5,0))))</f>
        <v>0</v>
      </c>
      <c r="Q148" s="179">
        <f>IF($C148=$D$2,#REF!*Q$2,IF($C148=$D$3,#REF!*Q$3,IF($C148=$D$4,#REF!*Q$4,IF($C148=$D$5,#REF!*Q$5,0))))</f>
        <v>0</v>
      </c>
      <c r="R148" s="179">
        <f>IF($C148=$D$2,#REF!*R$2,IF($C148=$D$3,#REF!*R$3,IF($C148=$D$4,#REF!*R$4,IF($C148=$D$5,#REF!*R$5,0))))</f>
        <v>0</v>
      </c>
      <c r="S148" s="179">
        <f>IF($C148=$D$2,#REF!*S$2,IF($C148=$D$3,#REF!*S$3,IF($C148=$D$4,#REF!*S$4,IF($C148=$D$5,#REF!*S$5,0))))</f>
        <v>0</v>
      </c>
      <c r="T148" s="179">
        <f>IF($C148=$D$2,#REF!*T$2,IF($C148=$D$3,#REF!*T$3,IF($C148=$D$4,#REF!*T$4,IF($C148=$D$5,#REF!*T$5,0))))</f>
        <v>0</v>
      </c>
      <c r="U148" s="179">
        <f>IF($C148=$D$2,#REF!*U$2,IF($C148=$D$3,#REF!*U$3,IF($C148=$D$4,#REF!*U$4,IF($C148=$D$5,#REF!*U$5,0))))</f>
        <v>0</v>
      </c>
      <c r="V148" s="179">
        <f>IF($C148=$D$2,#REF!*V$2,IF($C148=$D$3,#REF!*V$3,IF($C148=$D$4,#REF!*V$4,IF($C148=$D$5,#REF!*V$5,0))))</f>
        <v>0</v>
      </c>
      <c r="W148" s="179">
        <f>IF($C148=$D$2,#REF!*W$2,IF($C148=$D$3,#REF!*W$3,IF($C148=$D$4,#REF!*W$4,IF($C148=$D$5,#REF!*W$5,0))))</f>
        <v>0</v>
      </c>
      <c r="X148" s="179">
        <f>IF($C148=$D$2,#REF!*X$2,IF($C148=$D$3,#REF!*X$3,IF($C148=$D$4,#REF!*X$4,IF($C148=$D$5,#REF!*X$5,0))))</f>
        <v>0</v>
      </c>
      <c r="Y148" s="179">
        <f>IF($C148=$D$2,#REF!*Y$2,IF($C148=$D$3,#REF!*Y$3,IF($C148=$D$4,#REF!*Y$4,IF($C148=$D$5,#REF!*Y$5,0))))</f>
        <v>0</v>
      </c>
      <c r="Z148" s="179">
        <f>IF($C148=$D$2,#REF!*Z$2,IF($C148=$D$3,#REF!*Z$3,IF($C148=$D$4,#REF!*Z$4,IF($C148=$D$5,#REF!*Z$5,0))))</f>
        <v>0</v>
      </c>
      <c r="AA148" s="179">
        <f>IF($C148=$D$2,#REF!*AA$2,IF($C148=$D$3,#REF!*AA$3,IF($C148=$D$4,#REF!*AA$4,IF($C148=$D$5,#REF!*AA$5,0))))</f>
        <v>0</v>
      </c>
      <c r="AB148" s="179">
        <f>IF($C148=$D$2,#REF!*AB$2,IF($C148=$D$3,#REF!*AB$3,IF($C148=$D$4,#REF!*AB$4,IF($C148=$D$5,#REF!*AB$5,0))))</f>
        <v>0</v>
      </c>
      <c r="AC148" s="179">
        <f>IF($C148=$D$2,#REF!*AC$2,IF($C148=$D$3,#REF!*AC$3,IF($C148=$D$4,#REF!*AC$4,IF($C148=$D$5,#REF!*AC$5,0))))</f>
        <v>0</v>
      </c>
      <c r="AD148" s="179">
        <f>IF($C148=$D$2,#REF!*AD$2,IF($C148=$D$3,#REF!*AD$3,IF($C148=$D$4,#REF!*AD$4,IF($C148=$D$5,#REF!*AD$5,0))))</f>
        <v>0</v>
      </c>
      <c r="AE148" s="179">
        <f>IF($C148=$D$2,#REF!*AE$2,IF($C148=$D$3,#REF!*AE$3,IF($C148=$D$4,#REF!*AE$4,IF($C148=$D$5,#REF!*AE$5,0))))</f>
        <v>0</v>
      </c>
      <c r="AF148" s="179">
        <f>IF($C148=$D$2,#REF!*AF$2,IF($C148=$D$3,#REF!*AF$3,IF($C148=$D$4,#REF!*AF$4,IF($C148=$D$5,#REF!*AF$5,0))))</f>
        <v>0</v>
      </c>
      <c r="AG148" s="179">
        <f>IF($C148=$D$2,#REF!*AG$2,IF($C148=$D$3,#REF!*AG$3,IF($C148=$D$4,#REF!*AG$4,IF($C148=$D$5,#REF!*AG$5,0))))</f>
        <v>0</v>
      </c>
      <c r="AH148" s="179">
        <f>IF($C148=$D$2,#REF!*AH$2,IF($C148=$D$3,#REF!*AH$3,IF($C148=$D$4,#REF!*AH$4,IF($C148=$D$5,#REF!*AH$5,0))))</f>
        <v>0</v>
      </c>
      <c r="AI148" s="179">
        <f>IF($C148=$D$2,#REF!*AI$2,IF($C148=$D$3,#REF!*AI$3,IF($C148=$D$4,#REF!*AI$4,IF($C148=$D$5,#REF!*AI$5,0))))</f>
        <v>0</v>
      </c>
      <c r="AJ148" s="179">
        <f>IF($C148=$D$2,#REF!*AJ$2,IF($C148=$D$3,#REF!*AJ$3,IF($C148=$D$4,#REF!*AJ$4,IF($C148=$D$5,#REF!*AJ$5,0))))</f>
        <v>0</v>
      </c>
      <c r="AK148" s="179">
        <f>IF($C148=$D$2,#REF!*AK$2,IF($C148=$D$3,#REF!*AK$3,IF($C148=$D$4,#REF!*AK$4,IF($C148=$D$5,#REF!*AK$5,0))))</f>
        <v>0</v>
      </c>
      <c r="AL148" s="179">
        <f>IF($C148=$D$2,#REF!*AL$2,IF($C148=$D$3,#REF!*AL$3,IF($C148=$D$4,#REF!*AL$4,IF($C148=$D$5,#REF!*AL$5,0))))</f>
        <v>0</v>
      </c>
      <c r="AM148" s="179">
        <f>IF($C148=$D$2,#REF!*AM$2,IF($C148=$D$3,#REF!*AM$3,IF($C148=$D$4,#REF!*AM$4,IF($C148=$D$5,#REF!*AM$5,0))))</f>
        <v>0</v>
      </c>
    </row>
    <row r="149" spans="1:39">
      <c r="A149" s="141"/>
      <c r="B149" s="165"/>
      <c r="C149" s="165"/>
      <c r="D149" s="178">
        <f t="shared" si="0"/>
        <v>0</v>
      </c>
      <c r="E149" s="179">
        <f>IF($C149=$D$2,#REF!*E$2,IF($C149=$D$3,#REF!*E$3,IF($C149=$D$4,#REF!*E$4,IF($C149=$D$5,#REF!*E$5,0))))</f>
        <v>0</v>
      </c>
      <c r="F149" s="179">
        <f>IF($C149=$D$2,#REF!*F$2,IF($C149=$D$3,#REF!*F$3,IF($C149=$D$4,#REF!*F$4,IF($C149=$D$5,#REF!*F$5,0))))</f>
        <v>0</v>
      </c>
      <c r="G149" s="179">
        <f>IF($C149=$D$2,#REF!*G$2,IF($C149=$D$3,#REF!*G$3,IF($C149=$D$4,#REF!*G$4,IF($C149=$D$5,#REF!*G$5,0))))</f>
        <v>0</v>
      </c>
      <c r="H149" s="179">
        <f>IF($C149=$D$2,#REF!*H$2,IF($C149=$D$3,#REF!*H$3,IF($C149=$D$4,#REF!*H$4,IF($C149=$D$5,#REF!*H$5,0))))</f>
        <v>0</v>
      </c>
      <c r="I149" s="179">
        <f>IF($C149=$D$2,#REF!*I$2,IF($C149=$D$3,#REF!*I$3,IF($C149=$D$4,#REF!*I$4,IF($C149=$D$5,#REF!*I$5,0))))</f>
        <v>0</v>
      </c>
      <c r="J149" s="179">
        <f>IF($C149=$D$2,#REF!*J$2,IF($C149=$D$3,#REF!*J$3,IF($C149=$D$4,#REF!*J$4,IF($C149=$D$5,#REF!*J$5,0))))</f>
        <v>0</v>
      </c>
      <c r="K149" s="179">
        <f>IF($C149=$D$2,#REF!*K$2,IF($C149=$D$3,#REF!*K$3,IF($C149=$D$4,#REF!*K$4,IF($C149=$D$5,#REF!*K$5,0))))</f>
        <v>0</v>
      </c>
      <c r="L149" s="179">
        <f>IF($C149=$D$2,#REF!*L$2,IF($C149=$D$3,#REF!*L$3,IF($C149=$D$4,#REF!*L$4,IF($C149=$D$5,#REF!*L$5,0))))</f>
        <v>0</v>
      </c>
      <c r="M149" s="179">
        <f>IF($C149=$D$2,#REF!*M$2,IF($C149=$D$3,#REF!*M$3,IF($C149=$D$4,#REF!*M$4,IF($C149=$D$5,#REF!*M$5,0))))</f>
        <v>0</v>
      </c>
      <c r="N149" s="179">
        <f>IF($C149=$D$2,#REF!*N$2,IF($C149=$D$3,#REF!*N$3,IF($C149=$D$4,#REF!*N$4,IF($C149=$D$5,#REF!*N$5,0))))</f>
        <v>0</v>
      </c>
      <c r="O149" s="179">
        <f>IF($C149=$D$2,#REF!*O$2,IF($C149=$D$3,#REF!*O$3,IF($C149=$D$4,#REF!*O$4,IF($C149=$D$5,#REF!*O$5,0))))</f>
        <v>0</v>
      </c>
      <c r="P149" s="179">
        <f>IF($C149=$D$2,#REF!*P$2,IF($C149=$D$3,#REF!*P$3,IF($C149=$D$4,#REF!*P$4,IF($C149=$D$5,#REF!*P$5,0))))</f>
        <v>0</v>
      </c>
      <c r="Q149" s="179">
        <f>IF($C149=$D$2,#REF!*Q$2,IF($C149=$D$3,#REF!*Q$3,IF($C149=$D$4,#REF!*Q$4,IF($C149=$D$5,#REF!*Q$5,0))))</f>
        <v>0</v>
      </c>
      <c r="R149" s="179">
        <f>IF($C149=$D$2,#REF!*R$2,IF($C149=$D$3,#REF!*R$3,IF($C149=$D$4,#REF!*R$4,IF($C149=$D$5,#REF!*R$5,0))))</f>
        <v>0</v>
      </c>
      <c r="S149" s="179">
        <f>IF($C149=$D$2,#REF!*S$2,IF($C149=$D$3,#REF!*S$3,IF($C149=$D$4,#REF!*S$4,IF($C149=$D$5,#REF!*S$5,0))))</f>
        <v>0</v>
      </c>
      <c r="T149" s="179">
        <f>IF($C149=$D$2,#REF!*T$2,IF($C149=$D$3,#REF!*T$3,IF($C149=$D$4,#REF!*T$4,IF($C149=$D$5,#REF!*T$5,0))))</f>
        <v>0</v>
      </c>
      <c r="U149" s="179">
        <f>IF($C149=$D$2,#REF!*U$2,IF($C149=$D$3,#REF!*U$3,IF($C149=$D$4,#REF!*U$4,IF($C149=$D$5,#REF!*U$5,0))))</f>
        <v>0</v>
      </c>
      <c r="V149" s="179">
        <f>IF($C149=$D$2,#REF!*V$2,IF($C149=$D$3,#REF!*V$3,IF($C149=$D$4,#REF!*V$4,IF($C149=$D$5,#REF!*V$5,0))))</f>
        <v>0</v>
      </c>
      <c r="W149" s="179">
        <f>IF($C149=$D$2,#REF!*W$2,IF($C149=$D$3,#REF!*W$3,IF($C149=$D$4,#REF!*W$4,IF($C149=$D$5,#REF!*W$5,0))))</f>
        <v>0</v>
      </c>
      <c r="X149" s="179">
        <f>IF($C149=$D$2,#REF!*X$2,IF($C149=$D$3,#REF!*X$3,IF($C149=$D$4,#REF!*X$4,IF($C149=$D$5,#REF!*X$5,0))))</f>
        <v>0</v>
      </c>
      <c r="Y149" s="179">
        <f>IF($C149=$D$2,#REF!*Y$2,IF($C149=$D$3,#REF!*Y$3,IF($C149=$D$4,#REF!*Y$4,IF($C149=$D$5,#REF!*Y$5,0))))</f>
        <v>0</v>
      </c>
      <c r="Z149" s="179">
        <f>IF($C149=$D$2,#REF!*Z$2,IF($C149=$D$3,#REF!*Z$3,IF($C149=$D$4,#REF!*Z$4,IF($C149=$D$5,#REF!*Z$5,0))))</f>
        <v>0</v>
      </c>
      <c r="AA149" s="179">
        <f>IF($C149=$D$2,#REF!*AA$2,IF($C149=$D$3,#REF!*AA$3,IF($C149=$D$4,#REF!*AA$4,IF($C149=$D$5,#REF!*AA$5,0))))</f>
        <v>0</v>
      </c>
      <c r="AB149" s="179">
        <f>IF($C149=$D$2,#REF!*AB$2,IF($C149=$D$3,#REF!*AB$3,IF($C149=$D$4,#REF!*AB$4,IF($C149=$D$5,#REF!*AB$5,0))))</f>
        <v>0</v>
      </c>
      <c r="AC149" s="179">
        <f>IF($C149=$D$2,#REF!*AC$2,IF($C149=$D$3,#REF!*AC$3,IF($C149=$D$4,#REF!*AC$4,IF($C149=$D$5,#REF!*AC$5,0))))</f>
        <v>0</v>
      </c>
      <c r="AD149" s="179">
        <f>IF($C149=$D$2,#REF!*AD$2,IF($C149=$D$3,#REF!*AD$3,IF($C149=$D$4,#REF!*AD$4,IF($C149=$D$5,#REF!*AD$5,0))))</f>
        <v>0</v>
      </c>
      <c r="AE149" s="179">
        <f>IF($C149=$D$2,#REF!*AE$2,IF($C149=$D$3,#REF!*AE$3,IF($C149=$D$4,#REF!*AE$4,IF($C149=$D$5,#REF!*AE$5,0))))</f>
        <v>0</v>
      </c>
      <c r="AF149" s="179">
        <f>IF($C149=$D$2,#REF!*AF$2,IF($C149=$D$3,#REF!*AF$3,IF($C149=$D$4,#REF!*AF$4,IF($C149=$D$5,#REF!*AF$5,0))))</f>
        <v>0</v>
      </c>
      <c r="AG149" s="179">
        <f>IF($C149=$D$2,#REF!*AG$2,IF($C149=$D$3,#REF!*AG$3,IF($C149=$D$4,#REF!*AG$4,IF($C149=$D$5,#REF!*AG$5,0))))</f>
        <v>0</v>
      </c>
      <c r="AH149" s="179">
        <f>IF($C149=$D$2,#REF!*AH$2,IF($C149=$D$3,#REF!*AH$3,IF($C149=$D$4,#REF!*AH$4,IF($C149=$D$5,#REF!*AH$5,0))))</f>
        <v>0</v>
      </c>
      <c r="AI149" s="179">
        <f>IF($C149=$D$2,#REF!*AI$2,IF($C149=$D$3,#REF!*AI$3,IF($C149=$D$4,#REF!*AI$4,IF($C149=$D$5,#REF!*AI$5,0))))</f>
        <v>0</v>
      </c>
      <c r="AJ149" s="179">
        <f>IF($C149=$D$2,#REF!*AJ$2,IF($C149=$D$3,#REF!*AJ$3,IF($C149=$D$4,#REF!*AJ$4,IF($C149=$D$5,#REF!*AJ$5,0))))</f>
        <v>0</v>
      </c>
      <c r="AK149" s="179">
        <f>IF($C149=$D$2,#REF!*AK$2,IF($C149=$D$3,#REF!*AK$3,IF($C149=$D$4,#REF!*AK$4,IF($C149=$D$5,#REF!*AK$5,0))))</f>
        <v>0</v>
      </c>
      <c r="AL149" s="179">
        <f>IF($C149=$D$2,#REF!*AL$2,IF($C149=$D$3,#REF!*AL$3,IF($C149=$D$4,#REF!*AL$4,IF($C149=$D$5,#REF!*AL$5,0))))</f>
        <v>0</v>
      </c>
      <c r="AM149" s="179">
        <f>IF($C149=$D$2,#REF!*AM$2,IF($C149=$D$3,#REF!*AM$3,IF($C149=$D$4,#REF!*AM$4,IF($C149=$D$5,#REF!*AM$5,0))))</f>
        <v>0</v>
      </c>
    </row>
    <row r="150" spans="1:39">
      <c r="A150" s="141"/>
      <c r="B150" s="165"/>
      <c r="C150" s="165"/>
      <c r="D150" s="178">
        <f t="shared" si="0"/>
        <v>0</v>
      </c>
      <c r="E150" s="179">
        <f>IF($C150=$D$2,#REF!*E$2,IF($C150=$D$3,#REF!*E$3,IF($C150=$D$4,#REF!*E$4,IF($C150=$D$5,#REF!*E$5,0))))</f>
        <v>0</v>
      </c>
      <c r="F150" s="179">
        <f>IF($C150=$D$2,#REF!*F$2,IF($C150=$D$3,#REF!*F$3,IF($C150=$D$4,#REF!*F$4,IF($C150=$D$5,#REF!*F$5,0))))</f>
        <v>0</v>
      </c>
      <c r="G150" s="179">
        <f>IF($C150=$D$2,#REF!*G$2,IF($C150=$D$3,#REF!*G$3,IF($C150=$D$4,#REF!*G$4,IF($C150=$D$5,#REF!*G$5,0))))</f>
        <v>0</v>
      </c>
      <c r="H150" s="179">
        <f>IF($C150=$D$2,#REF!*H$2,IF($C150=$D$3,#REF!*H$3,IF($C150=$D$4,#REF!*H$4,IF($C150=$D$5,#REF!*H$5,0))))</f>
        <v>0</v>
      </c>
      <c r="I150" s="179">
        <f>IF($C150=$D$2,#REF!*I$2,IF($C150=$D$3,#REF!*I$3,IF($C150=$D$4,#REF!*I$4,IF($C150=$D$5,#REF!*I$5,0))))</f>
        <v>0</v>
      </c>
      <c r="J150" s="179">
        <f>IF($C150=$D$2,#REF!*J$2,IF($C150=$D$3,#REF!*J$3,IF($C150=$D$4,#REF!*J$4,IF($C150=$D$5,#REF!*J$5,0))))</f>
        <v>0</v>
      </c>
      <c r="K150" s="179">
        <f>IF($C150=$D$2,#REF!*K$2,IF($C150=$D$3,#REF!*K$3,IF($C150=$D$4,#REF!*K$4,IF($C150=$D$5,#REF!*K$5,0))))</f>
        <v>0</v>
      </c>
      <c r="L150" s="179">
        <f>IF($C150=$D$2,#REF!*L$2,IF($C150=$D$3,#REF!*L$3,IF($C150=$D$4,#REF!*L$4,IF($C150=$D$5,#REF!*L$5,0))))</f>
        <v>0</v>
      </c>
      <c r="M150" s="179">
        <f>IF($C150=$D$2,#REF!*M$2,IF($C150=$D$3,#REF!*M$3,IF($C150=$D$4,#REF!*M$4,IF($C150=$D$5,#REF!*M$5,0))))</f>
        <v>0</v>
      </c>
      <c r="N150" s="179">
        <f>IF($C150=$D$2,#REF!*N$2,IF($C150=$D$3,#REF!*N$3,IF($C150=$D$4,#REF!*N$4,IF($C150=$D$5,#REF!*N$5,0))))</f>
        <v>0</v>
      </c>
      <c r="O150" s="179">
        <f>IF($C150=$D$2,#REF!*O$2,IF($C150=$D$3,#REF!*O$3,IF($C150=$D$4,#REF!*O$4,IF($C150=$D$5,#REF!*O$5,0))))</f>
        <v>0</v>
      </c>
      <c r="P150" s="179">
        <f>IF($C150=$D$2,#REF!*P$2,IF($C150=$D$3,#REF!*P$3,IF($C150=$D$4,#REF!*P$4,IF($C150=$D$5,#REF!*P$5,0))))</f>
        <v>0</v>
      </c>
      <c r="Q150" s="179">
        <f>IF($C150=$D$2,#REF!*Q$2,IF($C150=$D$3,#REF!*Q$3,IF($C150=$D$4,#REF!*Q$4,IF($C150=$D$5,#REF!*Q$5,0))))</f>
        <v>0</v>
      </c>
      <c r="R150" s="179">
        <f>IF($C150=$D$2,#REF!*R$2,IF($C150=$D$3,#REF!*R$3,IF($C150=$D$4,#REF!*R$4,IF($C150=$D$5,#REF!*R$5,0))))</f>
        <v>0</v>
      </c>
      <c r="S150" s="179">
        <f>IF($C150=$D$2,#REF!*S$2,IF($C150=$D$3,#REF!*S$3,IF($C150=$D$4,#REF!*S$4,IF($C150=$D$5,#REF!*S$5,0))))</f>
        <v>0</v>
      </c>
      <c r="T150" s="179">
        <f>IF($C150=$D$2,#REF!*T$2,IF($C150=$D$3,#REF!*T$3,IF($C150=$D$4,#REF!*T$4,IF($C150=$D$5,#REF!*T$5,0))))</f>
        <v>0</v>
      </c>
      <c r="U150" s="179">
        <f>IF($C150=$D$2,#REF!*U$2,IF($C150=$D$3,#REF!*U$3,IF($C150=$D$4,#REF!*U$4,IF($C150=$D$5,#REF!*U$5,0))))</f>
        <v>0</v>
      </c>
      <c r="V150" s="179">
        <f>IF($C150=$D$2,#REF!*V$2,IF($C150=$D$3,#REF!*V$3,IF($C150=$D$4,#REF!*V$4,IF($C150=$D$5,#REF!*V$5,0))))</f>
        <v>0</v>
      </c>
      <c r="W150" s="179">
        <f>IF($C150=$D$2,#REF!*W$2,IF($C150=$D$3,#REF!*W$3,IF($C150=$D$4,#REF!*W$4,IF($C150=$D$5,#REF!*W$5,0))))</f>
        <v>0</v>
      </c>
      <c r="X150" s="179">
        <f>IF($C150=$D$2,#REF!*X$2,IF($C150=$D$3,#REF!*X$3,IF($C150=$D$4,#REF!*X$4,IF($C150=$D$5,#REF!*X$5,0))))</f>
        <v>0</v>
      </c>
      <c r="Y150" s="179">
        <f>IF($C150=$D$2,#REF!*Y$2,IF($C150=$D$3,#REF!*Y$3,IF($C150=$D$4,#REF!*Y$4,IF($C150=$D$5,#REF!*Y$5,0))))</f>
        <v>0</v>
      </c>
      <c r="Z150" s="179">
        <f>IF($C150=$D$2,#REF!*Z$2,IF($C150=$D$3,#REF!*Z$3,IF($C150=$D$4,#REF!*Z$4,IF($C150=$D$5,#REF!*Z$5,0))))</f>
        <v>0</v>
      </c>
      <c r="AA150" s="179">
        <f>IF($C150=$D$2,#REF!*AA$2,IF($C150=$D$3,#REF!*AA$3,IF($C150=$D$4,#REF!*AA$4,IF($C150=$D$5,#REF!*AA$5,0))))</f>
        <v>0</v>
      </c>
      <c r="AB150" s="179">
        <f>IF($C150=$D$2,#REF!*AB$2,IF($C150=$D$3,#REF!*AB$3,IF($C150=$D$4,#REF!*AB$4,IF($C150=$D$5,#REF!*AB$5,0))))</f>
        <v>0</v>
      </c>
      <c r="AC150" s="179">
        <f>IF($C150=$D$2,#REF!*AC$2,IF($C150=$D$3,#REF!*AC$3,IF($C150=$D$4,#REF!*AC$4,IF($C150=$D$5,#REF!*AC$5,0))))</f>
        <v>0</v>
      </c>
      <c r="AD150" s="179">
        <f>IF($C150=$D$2,#REF!*AD$2,IF($C150=$D$3,#REF!*AD$3,IF($C150=$D$4,#REF!*AD$4,IF($C150=$D$5,#REF!*AD$5,0))))</f>
        <v>0</v>
      </c>
      <c r="AE150" s="179">
        <f>IF($C150=$D$2,#REF!*AE$2,IF($C150=$D$3,#REF!*AE$3,IF($C150=$D$4,#REF!*AE$4,IF($C150=$D$5,#REF!*AE$5,0))))</f>
        <v>0</v>
      </c>
      <c r="AF150" s="179">
        <f>IF($C150=$D$2,#REF!*AF$2,IF($C150=$D$3,#REF!*AF$3,IF($C150=$D$4,#REF!*AF$4,IF($C150=$D$5,#REF!*AF$5,0))))</f>
        <v>0</v>
      </c>
      <c r="AG150" s="179">
        <f>IF($C150=$D$2,#REF!*AG$2,IF($C150=$D$3,#REF!*AG$3,IF($C150=$D$4,#REF!*AG$4,IF($C150=$D$5,#REF!*AG$5,0))))</f>
        <v>0</v>
      </c>
      <c r="AH150" s="179">
        <f>IF($C150=$D$2,#REF!*AH$2,IF($C150=$D$3,#REF!*AH$3,IF($C150=$D$4,#REF!*AH$4,IF($C150=$D$5,#REF!*AH$5,0))))</f>
        <v>0</v>
      </c>
      <c r="AI150" s="179">
        <f>IF($C150=$D$2,#REF!*AI$2,IF($C150=$D$3,#REF!*AI$3,IF($C150=$D$4,#REF!*AI$4,IF($C150=$D$5,#REF!*AI$5,0))))</f>
        <v>0</v>
      </c>
      <c r="AJ150" s="179">
        <f>IF($C150=$D$2,#REF!*AJ$2,IF($C150=$D$3,#REF!*AJ$3,IF($C150=$D$4,#REF!*AJ$4,IF($C150=$D$5,#REF!*AJ$5,0))))</f>
        <v>0</v>
      </c>
      <c r="AK150" s="179">
        <f>IF($C150=$D$2,#REF!*AK$2,IF($C150=$D$3,#REF!*AK$3,IF($C150=$D$4,#REF!*AK$4,IF($C150=$D$5,#REF!*AK$5,0))))</f>
        <v>0</v>
      </c>
      <c r="AL150" s="179">
        <f>IF($C150=$D$2,#REF!*AL$2,IF($C150=$D$3,#REF!*AL$3,IF($C150=$D$4,#REF!*AL$4,IF($C150=$D$5,#REF!*AL$5,0))))</f>
        <v>0</v>
      </c>
      <c r="AM150" s="179">
        <f>IF($C150=$D$2,#REF!*AM$2,IF($C150=$D$3,#REF!*AM$3,IF($C150=$D$4,#REF!*AM$4,IF($C150=$D$5,#REF!*AM$5,0))))</f>
        <v>0</v>
      </c>
    </row>
    <row r="151" spans="1:39">
      <c r="A151" s="141"/>
      <c r="B151" s="165"/>
      <c r="C151" s="165"/>
      <c r="D151" s="178">
        <f t="shared" si="0"/>
        <v>0</v>
      </c>
      <c r="E151" s="179">
        <f>IF($C151=$D$2,#REF!*E$2,IF($C151=$D$3,#REF!*E$3,IF($C151=$D$4,#REF!*E$4,IF($C151=$D$5,#REF!*E$5,0))))</f>
        <v>0</v>
      </c>
      <c r="F151" s="179">
        <f>IF($C151=$D$2,#REF!*F$2,IF($C151=$D$3,#REF!*F$3,IF($C151=$D$4,#REF!*F$4,IF($C151=$D$5,#REF!*F$5,0))))</f>
        <v>0</v>
      </c>
      <c r="G151" s="179">
        <f>IF($C151=$D$2,#REF!*G$2,IF($C151=$D$3,#REF!*G$3,IF($C151=$D$4,#REF!*G$4,IF($C151=$D$5,#REF!*G$5,0))))</f>
        <v>0</v>
      </c>
      <c r="H151" s="179">
        <f>IF($C151=$D$2,#REF!*H$2,IF($C151=$D$3,#REF!*H$3,IF($C151=$D$4,#REF!*H$4,IF($C151=$D$5,#REF!*H$5,0))))</f>
        <v>0</v>
      </c>
      <c r="I151" s="179">
        <f>IF($C151=$D$2,#REF!*I$2,IF($C151=$D$3,#REF!*I$3,IF($C151=$D$4,#REF!*I$4,IF($C151=$D$5,#REF!*I$5,0))))</f>
        <v>0</v>
      </c>
      <c r="J151" s="179">
        <f>IF($C151=$D$2,#REF!*J$2,IF($C151=$D$3,#REF!*J$3,IF($C151=$D$4,#REF!*J$4,IF($C151=$D$5,#REF!*J$5,0))))</f>
        <v>0</v>
      </c>
      <c r="K151" s="179">
        <f>IF($C151=$D$2,#REF!*K$2,IF($C151=$D$3,#REF!*K$3,IF($C151=$D$4,#REF!*K$4,IF($C151=$D$5,#REF!*K$5,0))))</f>
        <v>0</v>
      </c>
      <c r="L151" s="179">
        <f>IF($C151=$D$2,#REF!*L$2,IF($C151=$D$3,#REF!*L$3,IF($C151=$D$4,#REF!*L$4,IF($C151=$D$5,#REF!*L$5,0))))</f>
        <v>0</v>
      </c>
      <c r="M151" s="179">
        <f>IF($C151=$D$2,#REF!*M$2,IF($C151=$D$3,#REF!*M$3,IF($C151=$D$4,#REF!*M$4,IF($C151=$D$5,#REF!*M$5,0))))</f>
        <v>0</v>
      </c>
      <c r="N151" s="179">
        <f>IF($C151=$D$2,#REF!*N$2,IF($C151=$D$3,#REF!*N$3,IF($C151=$D$4,#REF!*N$4,IF($C151=$D$5,#REF!*N$5,0))))</f>
        <v>0</v>
      </c>
      <c r="O151" s="179">
        <f>IF($C151=$D$2,#REF!*O$2,IF($C151=$D$3,#REF!*O$3,IF($C151=$D$4,#REF!*O$4,IF($C151=$D$5,#REF!*O$5,0))))</f>
        <v>0</v>
      </c>
      <c r="P151" s="179">
        <f>IF($C151=$D$2,#REF!*P$2,IF($C151=$D$3,#REF!*P$3,IF($C151=$D$4,#REF!*P$4,IF($C151=$D$5,#REF!*P$5,0))))</f>
        <v>0</v>
      </c>
      <c r="Q151" s="179">
        <f>IF($C151=$D$2,#REF!*Q$2,IF($C151=$D$3,#REF!*Q$3,IF($C151=$D$4,#REF!*Q$4,IF($C151=$D$5,#REF!*Q$5,0))))</f>
        <v>0</v>
      </c>
      <c r="R151" s="179">
        <f>IF($C151=$D$2,#REF!*R$2,IF($C151=$D$3,#REF!*R$3,IF($C151=$D$4,#REF!*R$4,IF($C151=$D$5,#REF!*R$5,0))))</f>
        <v>0</v>
      </c>
      <c r="S151" s="179">
        <f>IF($C151=$D$2,#REF!*S$2,IF($C151=$D$3,#REF!*S$3,IF($C151=$D$4,#REF!*S$4,IF($C151=$D$5,#REF!*S$5,0))))</f>
        <v>0</v>
      </c>
      <c r="T151" s="179">
        <f>IF($C151=$D$2,#REF!*T$2,IF($C151=$D$3,#REF!*T$3,IF($C151=$D$4,#REF!*T$4,IF($C151=$D$5,#REF!*T$5,0))))</f>
        <v>0</v>
      </c>
      <c r="U151" s="179">
        <f>IF($C151=$D$2,#REF!*U$2,IF($C151=$D$3,#REF!*U$3,IF($C151=$D$4,#REF!*U$4,IF($C151=$D$5,#REF!*U$5,0))))</f>
        <v>0</v>
      </c>
      <c r="V151" s="179">
        <f>IF($C151=$D$2,#REF!*V$2,IF($C151=$D$3,#REF!*V$3,IF($C151=$D$4,#REF!*V$4,IF($C151=$D$5,#REF!*V$5,0))))</f>
        <v>0</v>
      </c>
      <c r="W151" s="179">
        <f>IF($C151=$D$2,#REF!*W$2,IF($C151=$D$3,#REF!*W$3,IF($C151=$D$4,#REF!*W$4,IF($C151=$D$5,#REF!*W$5,0))))</f>
        <v>0</v>
      </c>
      <c r="X151" s="179">
        <f>IF($C151=$D$2,#REF!*X$2,IF($C151=$D$3,#REF!*X$3,IF($C151=$D$4,#REF!*X$4,IF($C151=$D$5,#REF!*X$5,0))))</f>
        <v>0</v>
      </c>
      <c r="Y151" s="179">
        <f>IF($C151=$D$2,#REF!*Y$2,IF($C151=$D$3,#REF!*Y$3,IF($C151=$D$4,#REF!*Y$4,IF($C151=$D$5,#REF!*Y$5,0))))</f>
        <v>0</v>
      </c>
      <c r="Z151" s="179">
        <f>IF($C151=$D$2,#REF!*Z$2,IF($C151=$D$3,#REF!*Z$3,IF($C151=$D$4,#REF!*Z$4,IF($C151=$D$5,#REF!*Z$5,0))))</f>
        <v>0</v>
      </c>
      <c r="AA151" s="179">
        <f>IF($C151=$D$2,#REF!*AA$2,IF($C151=$D$3,#REF!*AA$3,IF($C151=$D$4,#REF!*AA$4,IF($C151=$D$5,#REF!*AA$5,0))))</f>
        <v>0</v>
      </c>
      <c r="AB151" s="179">
        <f>IF($C151=$D$2,#REF!*AB$2,IF($C151=$D$3,#REF!*AB$3,IF($C151=$D$4,#REF!*AB$4,IF($C151=$D$5,#REF!*AB$5,0))))</f>
        <v>0</v>
      </c>
      <c r="AC151" s="179">
        <f>IF($C151=$D$2,#REF!*AC$2,IF($C151=$D$3,#REF!*AC$3,IF($C151=$D$4,#REF!*AC$4,IF($C151=$D$5,#REF!*AC$5,0))))</f>
        <v>0</v>
      </c>
      <c r="AD151" s="179">
        <f>IF($C151=$D$2,#REF!*AD$2,IF($C151=$D$3,#REF!*AD$3,IF($C151=$D$4,#REF!*AD$4,IF($C151=$D$5,#REF!*AD$5,0))))</f>
        <v>0</v>
      </c>
      <c r="AE151" s="179">
        <f>IF($C151=$D$2,#REF!*AE$2,IF($C151=$D$3,#REF!*AE$3,IF($C151=$D$4,#REF!*AE$4,IF($C151=$D$5,#REF!*AE$5,0))))</f>
        <v>0</v>
      </c>
      <c r="AF151" s="179">
        <f>IF($C151=$D$2,#REF!*AF$2,IF($C151=$D$3,#REF!*AF$3,IF($C151=$D$4,#REF!*AF$4,IF($C151=$D$5,#REF!*AF$5,0))))</f>
        <v>0</v>
      </c>
      <c r="AG151" s="179">
        <f>IF($C151=$D$2,#REF!*AG$2,IF($C151=$D$3,#REF!*AG$3,IF($C151=$D$4,#REF!*AG$4,IF($C151=$D$5,#REF!*AG$5,0))))</f>
        <v>0</v>
      </c>
      <c r="AH151" s="179">
        <f>IF($C151=$D$2,#REF!*AH$2,IF($C151=$D$3,#REF!*AH$3,IF($C151=$D$4,#REF!*AH$4,IF($C151=$D$5,#REF!*AH$5,0))))</f>
        <v>0</v>
      </c>
      <c r="AI151" s="179">
        <f>IF($C151=$D$2,#REF!*AI$2,IF($C151=$D$3,#REF!*AI$3,IF($C151=$D$4,#REF!*AI$4,IF($C151=$D$5,#REF!*AI$5,0))))</f>
        <v>0</v>
      </c>
      <c r="AJ151" s="179">
        <f>IF($C151=$D$2,#REF!*AJ$2,IF($C151=$D$3,#REF!*AJ$3,IF($C151=$D$4,#REF!*AJ$4,IF($C151=$D$5,#REF!*AJ$5,0))))</f>
        <v>0</v>
      </c>
      <c r="AK151" s="179">
        <f>IF($C151=$D$2,#REF!*AK$2,IF($C151=$D$3,#REF!*AK$3,IF($C151=$D$4,#REF!*AK$4,IF($C151=$D$5,#REF!*AK$5,0))))</f>
        <v>0</v>
      </c>
      <c r="AL151" s="179">
        <f>IF($C151=$D$2,#REF!*AL$2,IF($C151=$D$3,#REF!*AL$3,IF($C151=$D$4,#REF!*AL$4,IF($C151=$D$5,#REF!*AL$5,0))))</f>
        <v>0</v>
      </c>
      <c r="AM151" s="179">
        <f>IF($C151=$D$2,#REF!*AM$2,IF($C151=$D$3,#REF!*AM$3,IF($C151=$D$4,#REF!*AM$4,IF($C151=$D$5,#REF!*AM$5,0))))</f>
        <v>0</v>
      </c>
    </row>
    <row r="152" spans="1:39">
      <c r="A152" s="141"/>
      <c r="B152" s="165"/>
      <c r="C152" s="165"/>
      <c r="D152" s="178">
        <f t="shared" si="0"/>
        <v>0</v>
      </c>
      <c r="E152" s="179">
        <f>IF($C152=$D$2,#REF!*E$2,IF($C152=$D$3,#REF!*E$3,IF($C152=$D$4,#REF!*E$4,IF($C152=$D$5,#REF!*E$5,0))))</f>
        <v>0</v>
      </c>
      <c r="F152" s="179">
        <f>IF($C152=$D$2,#REF!*F$2,IF($C152=$D$3,#REF!*F$3,IF($C152=$D$4,#REF!*F$4,IF($C152=$D$5,#REF!*F$5,0))))</f>
        <v>0</v>
      </c>
      <c r="G152" s="179">
        <f>IF($C152=$D$2,#REF!*G$2,IF($C152=$D$3,#REF!*G$3,IF($C152=$D$4,#REF!*G$4,IF($C152=$D$5,#REF!*G$5,0))))</f>
        <v>0</v>
      </c>
      <c r="H152" s="179">
        <f>IF($C152=$D$2,#REF!*H$2,IF($C152=$D$3,#REF!*H$3,IF($C152=$D$4,#REF!*H$4,IF($C152=$D$5,#REF!*H$5,0))))</f>
        <v>0</v>
      </c>
      <c r="I152" s="179">
        <f>IF($C152=$D$2,#REF!*I$2,IF($C152=$D$3,#REF!*I$3,IF($C152=$D$4,#REF!*I$4,IF($C152=$D$5,#REF!*I$5,0))))</f>
        <v>0</v>
      </c>
      <c r="J152" s="179">
        <f>IF($C152=$D$2,#REF!*J$2,IF($C152=$D$3,#REF!*J$3,IF($C152=$D$4,#REF!*J$4,IF($C152=$D$5,#REF!*J$5,0))))</f>
        <v>0</v>
      </c>
      <c r="K152" s="179">
        <f>IF($C152=$D$2,#REF!*K$2,IF($C152=$D$3,#REF!*K$3,IF($C152=$D$4,#REF!*K$4,IF($C152=$D$5,#REF!*K$5,0))))</f>
        <v>0</v>
      </c>
      <c r="L152" s="179">
        <f>IF($C152=$D$2,#REF!*L$2,IF($C152=$D$3,#REF!*L$3,IF($C152=$D$4,#REF!*L$4,IF($C152=$D$5,#REF!*L$5,0))))</f>
        <v>0</v>
      </c>
      <c r="M152" s="179">
        <f>IF($C152=$D$2,#REF!*M$2,IF($C152=$D$3,#REF!*M$3,IF($C152=$D$4,#REF!*M$4,IF($C152=$D$5,#REF!*M$5,0))))</f>
        <v>0</v>
      </c>
      <c r="N152" s="179">
        <f>IF($C152=$D$2,#REF!*N$2,IF($C152=$D$3,#REF!*N$3,IF($C152=$D$4,#REF!*N$4,IF($C152=$D$5,#REF!*N$5,0))))</f>
        <v>0</v>
      </c>
      <c r="O152" s="179">
        <f>IF($C152=$D$2,#REF!*O$2,IF($C152=$D$3,#REF!*O$3,IF($C152=$D$4,#REF!*O$4,IF($C152=$D$5,#REF!*O$5,0))))</f>
        <v>0</v>
      </c>
      <c r="P152" s="179">
        <f>IF($C152=$D$2,#REF!*P$2,IF($C152=$D$3,#REF!*P$3,IF($C152=$D$4,#REF!*P$4,IF($C152=$D$5,#REF!*P$5,0))))</f>
        <v>0</v>
      </c>
      <c r="Q152" s="179">
        <f>IF($C152=$D$2,#REF!*Q$2,IF($C152=$D$3,#REF!*Q$3,IF($C152=$D$4,#REF!*Q$4,IF($C152=$D$5,#REF!*Q$5,0))))</f>
        <v>0</v>
      </c>
      <c r="R152" s="179">
        <f>IF($C152=$D$2,#REF!*R$2,IF($C152=$D$3,#REF!*R$3,IF($C152=$D$4,#REF!*R$4,IF($C152=$D$5,#REF!*R$5,0))))</f>
        <v>0</v>
      </c>
      <c r="S152" s="179">
        <f>IF($C152=$D$2,#REF!*S$2,IF($C152=$D$3,#REF!*S$3,IF($C152=$D$4,#REF!*S$4,IF($C152=$D$5,#REF!*S$5,0))))</f>
        <v>0</v>
      </c>
      <c r="T152" s="179">
        <f>IF($C152=$D$2,#REF!*T$2,IF($C152=$D$3,#REF!*T$3,IF($C152=$D$4,#REF!*T$4,IF($C152=$D$5,#REF!*T$5,0))))</f>
        <v>0</v>
      </c>
      <c r="U152" s="179">
        <f>IF($C152=$D$2,#REF!*U$2,IF($C152=$D$3,#REF!*U$3,IF($C152=$D$4,#REF!*U$4,IF($C152=$D$5,#REF!*U$5,0))))</f>
        <v>0</v>
      </c>
      <c r="V152" s="179">
        <f>IF($C152=$D$2,#REF!*V$2,IF($C152=$D$3,#REF!*V$3,IF($C152=$D$4,#REF!*V$4,IF($C152=$D$5,#REF!*V$5,0))))</f>
        <v>0</v>
      </c>
      <c r="W152" s="179">
        <f>IF($C152=$D$2,#REF!*W$2,IF($C152=$D$3,#REF!*W$3,IF($C152=$D$4,#REF!*W$4,IF($C152=$D$5,#REF!*W$5,0))))</f>
        <v>0</v>
      </c>
      <c r="X152" s="179">
        <f>IF($C152=$D$2,#REF!*X$2,IF($C152=$D$3,#REF!*X$3,IF($C152=$D$4,#REF!*X$4,IF($C152=$D$5,#REF!*X$5,0))))</f>
        <v>0</v>
      </c>
      <c r="Y152" s="179">
        <f>IF($C152=$D$2,#REF!*Y$2,IF($C152=$D$3,#REF!*Y$3,IF($C152=$D$4,#REF!*Y$4,IF($C152=$D$5,#REF!*Y$5,0))))</f>
        <v>0</v>
      </c>
      <c r="Z152" s="179">
        <f>IF($C152=$D$2,#REF!*Z$2,IF($C152=$D$3,#REF!*Z$3,IF($C152=$D$4,#REF!*Z$4,IF($C152=$D$5,#REF!*Z$5,0))))</f>
        <v>0</v>
      </c>
      <c r="AA152" s="179">
        <f>IF($C152=$D$2,#REF!*AA$2,IF($C152=$D$3,#REF!*AA$3,IF($C152=$D$4,#REF!*AA$4,IF($C152=$D$5,#REF!*AA$5,0))))</f>
        <v>0</v>
      </c>
      <c r="AB152" s="179">
        <f>IF($C152=$D$2,#REF!*AB$2,IF($C152=$D$3,#REF!*AB$3,IF($C152=$D$4,#REF!*AB$4,IF($C152=$D$5,#REF!*AB$5,0))))</f>
        <v>0</v>
      </c>
      <c r="AC152" s="179">
        <f>IF($C152=$D$2,#REF!*AC$2,IF($C152=$D$3,#REF!*AC$3,IF($C152=$D$4,#REF!*AC$4,IF($C152=$D$5,#REF!*AC$5,0))))</f>
        <v>0</v>
      </c>
      <c r="AD152" s="179">
        <f>IF($C152=$D$2,#REF!*AD$2,IF($C152=$D$3,#REF!*AD$3,IF($C152=$D$4,#REF!*AD$4,IF($C152=$D$5,#REF!*AD$5,0))))</f>
        <v>0</v>
      </c>
      <c r="AE152" s="179">
        <f>IF($C152=$D$2,#REF!*AE$2,IF($C152=$D$3,#REF!*AE$3,IF($C152=$D$4,#REF!*AE$4,IF($C152=$D$5,#REF!*AE$5,0))))</f>
        <v>0</v>
      </c>
      <c r="AF152" s="179">
        <f>IF($C152=$D$2,#REF!*AF$2,IF($C152=$D$3,#REF!*AF$3,IF($C152=$D$4,#REF!*AF$4,IF($C152=$D$5,#REF!*AF$5,0))))</f>
        <v>0</v>
      </c>
      <c r="AG152" s="179">
        <f>IF($C152=$D$2,#REF!*AG$2,IF($C152=$D$3,#REF!*AG$3,IF($C152=$D$4,#REF!*AG$4,IF($C152=$D$5,#REF!*AG$5,0))))</f>
        <v>0</v>
      </c>
      <c r="AH152" s="179">
        <f>IF($C152=$D$2,#REF!*AH$2,IF($C152=$D$3,#REF!*AH$3,IF($C152=$D$4,#REF!*AH$4,IF($C152=$D$5,#REF!*AH$5,0))))</f>
        <v>0</v>
      </c>
      <c r="AI152" s="179">
        <f>IF($C152=$D$2,#REF!*AI$2,IF($C152=$D$3,#REF!*AI$3,IF($C152=$D$4,#REF!*AI$4,IF($C152=$D$5,#REF!*AI$5,0))))</f>
        <v>0</v>
      </c>
      <c r="AJ152" s="179">
        <f>IF($C152=$D$2,#REF!*AJ$2,IF($C152=$D$3,#REF!*AJ$3,IF($C152=$D$4,#REF!*AJ$4,IF($C152=$D$5,#REF!*AJ$5,0))))</f>
        <v>0</v>
      </c>
      <c r="AK152" s="179">
        <f>IF($C152=$D$2,#REF!*AK$2,IF($C152=$D$3,#REF!*AK$3,IF($C152=$D$4,#REF!*AK$4,IF($C152=$D$5,#REF!*AK$5,0))))</f>
        <v>0</v>
      </c>
      <c r="AL152" s="179">
        <f>IF($C152=$D$2,#REF!*AL$2,IF($C152=$D$3,#REF!*AL$3,IF($C152=$D$4,#REF!*AL$4,IF($C152=$D$5,#REF!*AL$5,0))))</f>
        <v>0</v>
      </c>
      <c r="AM152" s="179">
        <f>IF($C152=$D$2,#REF!*AM$2,IF($C152=$D$3,#REF!*AM$3,IF($C152=$D$4,#REF!*AM$4,IF($C152=$D$5,#REF!*AM$5,0))))</f>
        <v>0</v>
      </c>
    </row>
    <row r="153" spans="1:39">
      <c r="A153" s="141"/>
      <c r="B153" s="165"/>
      <c r="C153" s="165"/>
      <c r="D153" s="178">
        <f t="shared" si="0"/>
        <v>0</v>
      </c>
      <c r="E153" s="179">
        <f>IF($C153=$D$2,#REF!*E$2,IF($C153=$D$3,#REF!*E$3,IF($C153=$D$4,#REF!*E$4,IF($C153=$D$5,#REF!*E$5,0))))</f>
        <v>0</v>
      </c>
      <c r="F153" s="179">
        <f>IF($C153=$D$2,#REF!*F$2,IF($C153=$D$3,#REF!*F$3,IF($C153=$D$4,#REF!*F$4,IF($C153=$D$5,#REF!*F$5,0))))</f>
        <v>0</v>
      </c>
      <c r="G153" s="179">
        <f>IF($C153=$D$2,#REF!*G$2,IF($C153=$D$3,#REF!*G$3,IF($C153=$D$4,#REF!*G$4,IF($C153=$D$5,#REF!*G$5,0))))</f>
        <v>0</v>
      </c>
      <c r="H153" s="179">
        <f>IF($C153=$D$2,#REF!*H$2,IF($C153=$D$3,#REF!*H$3,IF($C153=$D$4,#REF!*H$4,IF($C153=$D$5,#REF!*H$5,0))))</f>
        <v>0</v>
      </c>
      <c r="I153" s="179">
        <f>IF($C153=$D$2,#REF!*I$2,IF($C153=$D$3,#REF!*I$3,IF($C153=$D$4,#REF!*I$4,IF($C153=$D$5,#REF!*I$5,0))))</f>
        <v>0</v>
      </c>
      <c r="J153" s="179">
        <f>IF($C153=$D$2,#REF!*J$2,IF($C153=$D$3,#REF!*J$3,IF($C153=$D$4,#REF!*J$4,IF($C153=$D$5,#REF!*J$5,0))))</f>
        <v>0</v>
      </c>
      <c r="K153" s="179">
        <f>IF($C153=$D$2,#REF!*K$2,IF($C153=$D$3,#REF!*K$3,IF($C153=$D$4,#REF!*K$4,IF($C153=$D$5,#REF!*K$5,0))))</f>
        <v>0</v>
      </c>
      <c r="L153" s="179">
        <f>IF($C153=$D$2,#REF!*L$2,IF($C153=$D$3,#REF!*L$3,IF($C153=$D$4,#REF!*L$4,IF($C153=$D$5,#REF!*L$5,0))))</f>
        <v>0</v>
      </c>
      <c r="M153" s="179">
        <f>IF($C153=$D$2,#REF!*M$2,IF($C153=$D$3,#REF!*M$3,IF($C153=$D$4,#REF!*M$4,IF($C153=$D$5,#REF!*M$5,0))))</f>
        <v>0</v>
      </c>
      <c r="N153" s="179">
        <f>IF($C153=$D$2,#REF!*N$2,IF($C153=$D$3,#REF!*N$3,IF($C153=$D$4,#REF!*N$4,IF($C153=$D$5,#REF!*N$5,0))))</f>
        <v>0</v>
      </c>
      <c r="O153" s="179">
        <f>IF($C153=$D$2,#REF!*O$2,IF($C153=$D$3,#REF!*O$3,IF($C153=$D$4,#REF!*O$4,IF($C153=$D$5,#REF!*O$5,0))))</f>
        <v>0</v>
      </c>
      <c r="P153" s="179">
        <f>IF($C153=$D$2,#REF!*P$2,IF($C153=$D$3,#REF!*P$3,IF($C153=$D$4,#REF!*P$4,IF($C153=$D$5,#REF!*P$5,0))))</f>
        <v>0</v>
      </c>
      <c r="Q153" s="179">
        <f>IF($C153=$D$2,#REF!*Q$2,IF($C153=$D$3,#REF!*Q$3,IF($C153=$D$4,#REF!*Q$4,IF($C153=$D$5,#REF!*Q$5,0))))</f>
        <v>0</v>
      </c>
      <c r="R153" s="179">
        <f>IF($C153=$D$2,#REF!*R$2,IF($C153=$D$3,#REF!*R$3,IF($C153=$D$4,#REF!*R$4,IF($C153=$D$5,#REF!*R$5,0))))</f>
        <v>0</v>
      </c>
      <c r="S153" s="179">
        <f>IF($C153=$D$2,#REF!*S$2,IF($C153=$D$3,#REF!*S$3,IF($C153=$D$4,#REF!*S$4,IF($C153=$D$5,#REF!*S$5,0))))</f>
        <v>0</v>
      </c>
      <c r="T153" s="179">
        <f>IF($C153=$D$2,#REF!*T$2,IF($C153=$D$3,#REF!*T$3,IF($C153=$D$4,#REF!*T$4,IF($C153=$D$5,#REF!*T$5,0))))</f>
        <v>0</v>
      </c>
      <c r="U153" s="179">
        <f>IF($C153=$D$2,#REF!*U$2,IF($C153=$D$3,#REF!*U$3,IF($C153=$D$4,#REF!*U$4,IF($C153=$D$5,#REF!*U$5,0))))</f>
        <v>0</v>
      </c>
      <c r="V153" s="179">
        <f>IF($C153=$D$2,#REF!*V$2,IF($C153=$D$3,#REF!*V$3,IF($C153=$D$4,#REF!*V$4,IF($C153=$D$5,#REF!*V$5,0))))</f>
        <v>0</v>
      </c>
      <c r="W153" s="179">
        <f>IF($C153=$D$2,#REF!*W$2,IF($C153=$D$3,#REF!*W$3,IF($C153=$D$4,#REF!*W$4,IF($C153=$D$5,#REF!*W$5,0))))</f>
        <v>0</v>
      </c>
      <c r="X153" s="179">
        <f>IF($C153=$D$2,#REF!*X$2,IF($C153=$D$3,#REF!*X$3,IF($C153=$D$4,#REF!*X$4,IF($C153=$D$5,#REF!*X$5,0))))</f>
        <v>0</v>
      </c>
      <c r="Y153" s="179">
        <f>IF($C153=$D$2,#REF!*Y$2,IF($C153=$D$3,#REF!*Y$3,IF($C153=$D$4,#REF!*Y$4,IF($C153=$D$5,#REF!*Y$5,0))))</f>
        <v>0</v>
      </c>
      <c r="Z153" s="179">
        <f>IF($C153=$D$2,#REF!*Z$2,IF($C153=$D$3,#REF!*Z$3,IF($C153=$D$4,#REF!*Z$4,IF($C153=$D$5,#REF!*Z$5,0))))</f>
        <v>0</v>
      </c>
      <c r="AA153" s="179">
        <f>IF($C153=$D$2,#REF!*AA$2,IF($C153=$D$3,#REF!*AA$3,IF($C153=$D$4,#REF!*AA$4,IF($C153=$D$5,#REF!*AA$5,0))))</f>
        <v>0</v>
      </c>
      <c r="AB153" s="179">
        <f>IF($C153=$D$2,#REF!*AB$2,IF($C153=$D$3,#REF!*AB$3,IF($C153=$D$4,#REF!*AB$4,IF($C153=$D$5,#REF!*AB$5,0))))</f>
        <v>0</v>
      </c>
      <c r="AC153" s="179">
        <f>IF($C153=$D$2,#REF!*AC$2,IF($C153=$D$3,#REF!*AC$3,IF($C153=$D$4,#REF!*AC$4,IF($C153=$D$5,#REF!*AC$5,0))))</f>
        <v>0</v>
      </c>
      <c r="AD153" s="179">
        <f>IF($C153=$D$2,#REF!*AD$2,IF($C153=$D$3,#REF!*AD$3,IF($C153=$D$4,#REF!*AD$4,IF($C153=$D$5,#REF!*AD$5,0))))</f>
        <v>0</v>
      </c>
      <c r="AE153" s="179">
        <f>IF($C153=$D$2,#REF!*AE$2,IF($C153=$D$3,#REF!*AE$3,IF($C153=$D$4,#REF!*AE$4,IF($C153=$D$5,#REF!*AE$5,0))))</f>
        <v>0</v>
      </c>
      <c r="AF153" s="179">
        <f>IF($C153=$D$2,#REF!*AF$2,IF($C153=$D$3,#REF!*AF$3,IF($C153=$D$4,#REF!*AF$4,IF($C153=$D$5,#REF!*AF$5,0))))</f>
        <v>0</v>
      </c>
      <c r="AG153" s="179">
        <f>IF($C153=$D$2,#REF!*AG$2,IF($C153=$D$3,#REF!*AG$3,IF($C153=$D$4,#REF!*AG$4,IF($C153=$D$5,#REF!*AG$5,0))))</f>
        <v>0</v>
      </c>
      <c r="AH153" s="179">
        <f>IF($C153=$D$2,#REF!*AH$2,IF($C153=$D$3,#REF!*AH$3,IF($C153=$D$4,#REF!*AH$4,IF($C153=$D$5,#REF!*AH$5,0))))</f>
        <v>0</v>
      </c>
      <c r="AI153" s="179">
        <f>IF($C153=$D$2,#REF!*AI$2,IF($C153=$D$3,#REF!*AI$3,IF($C153=$D$4,#REF!*AI$4,IF($C153=$D$5,#REF!*AI$5,0))))</f>
        <v>0</v>
      </c>
      <c r="AJ153" s="179">
        <f>IF($C153=$D$2,#REF!*AJ$2,IF($C153=$D$3,#REF!*AJ$3,IF($C153=$D$4,#REF!*AJ$4,IF($C153=$D$5,#REF!*AJ$5,0))))</f>
        <v>0</v>
      </c>
      <c r="AK153" s="179">
        <f>IF($C153=$D$2,#REF!*AK$2,IF($C153=$D$3,#REF!*AK$3,IF($C153=$D$4,#REF!*AK$4,IF($C153=$D$5,#REF!*AK$5,0))))</f>
        <v>0</v>
      </c>
      <c r="AL153" s="179">
        <f>IF($C153=$D$2,#REF!*AL$2,IF($C153=$D$3,#REF!*AL$3,IF($C153=$D$4,#REF!*AL$4,IF($C153=$D$5,#REF!*AL$5,0))))</f>
        <v>0</v>
      </c>
      <c r="AM153" s="179">
        <f>IF($C153=$D$2,#REF!*AM$2,IF($C153=$D$3,#REF!*AM$3,IF($C153=$D$4,#REF!*AM$4,IF($C153=$D$5,#REF!*AM$5,0))))</f>
        <v>0</v>
      </c>
    </row>
    <row r="154" spans="1:39">
      <c r="A154" s="141"/>
      <c r="B154" s="165"/>
      <c r="C154" s="165"/>
      <c r="D154" s="178">
        <f t="shared" si="0"/>
        <v>0</v>
      </c>
      <c r="E154" s="179">
        <f>IF($C154=$D$2,#REF!*E$2,IF($C154=$D$3,#REF!*E$3,IF($C154=$D$4,#REF!*E$4,IF($C154=$D$5,#REF!*E$5,0))))</f>
        <v>0</v>
      </c>
      <c r="F154" s="179">
        <f>IF($C154=$D$2,#REF!*F$2,IF($C154=$D$3,#REF!*F$3,IF($C154=$D$4,#REF!*F$4,IF($C154=$D$5,#REF!*F$5,0))))</f>
        <v>0</v>
      </c>
      <c r="G154" s="179">
        <f>IF($C154=$D$2,#REF!*G$2,IF($C154=$D$3,#REF!*G$3,IF($C154=$D$4,#REF!*G$4,IF($C154=$D$5,#REF!*G$5,0))))</f>
        <v>0</v>
      </c>
      <c r="H154" s="179">
        <f>IF($C154=$D$2,#REF!*H$2,IF($C154=$D$3,#REF!*H$3,IF($C154=$D$4,#REF!*H$4,IF($C154=$D$5,#REF!*H$5,0))))</f>
        <v>0</v>
      </c>
      <c r="I154" s="179">
        <f>IF($C154=$D$2,#REF!*I$2,IF($C154=$D$3,#REF!*I$3,IF($C154=$D$4,#REF!*I$4,IF($C154=$D$5,#REF!*I$5,0))))</f>
        <v>0</v>
      </c>
      <c r="J154" s="179">
        <f>IF($C154=$D$2,#REF!*J$2,IF($C154=$D$3,#REF!*J$3,IF($C154=$D$4,#REF!*J$4,IF($C154=$D$5,#REF!*J$5,0))))</f>
        <v>0</v>
      </c>
      <c r="K154" s="179">
        <f>IF($C154=$D$2,#REF!*K$2,IF($C154=$D$3,#REF!*K$3,IF($C154=$D$4,#REF!*K$4,IF($C154=$D$5,#REF!*K$5,0))))</f>
        <v>0</v>
      </c>
      <c r="L154" s="179">
        <f>IF($C154=$D$2,#REF!*L$2,IF($C154=$D$3,#REF!*L$3,IF($C154=$D$4,#REF!*L$4,IF($C154=$D$5,#REF!*L$5,0))))</f>
        <v>0</v>
      </c>
      <c r="M154" s="179">
        <f>IF($C154=$D$2,#REF!*M$2,IF($C154=$D$3,#REF!*M$3,IF($C154=$D$4,#REF!*M$4,IF($C154=$D$5,#REF!*M$5,0))))</f>
        <v>0</v>
      </c>
      <c r="N154" s="179">
        <f>IF($C154=$D$2,#REF!*N$2,IF($C154=$D$3,#REF!*N$3,IF($C154=$D$4,#REF!*N$4,IF($C154=$D$5,#REF!*N$5,0))))</f>
        <v>0</v>
      </c>
      <c r="O154" s="179">
        <f>IF($C154=$D$2,#REF!*O$2,IF($C154=$D$3,#REF!*O$3,IF($C154=$D$4,#REF!*O$4,IF($C154=$D$5,#REF!*O$5,0))))</f>
        <v>0</v>
      </c>
      <c r="P154" s="179">
        <f>IF($C154=$D$2,#REF!*P$2,IF($C154=$D$3,#REF!*P$3,IF($C154=$D$4,#REF!*P$4,IF($C154=$D$5,#REF!*P$5,0))))</f>
        <v>0</v>
      </c>
      <c r="Q154" s="179">
        <f>IF($C154=$D$2,#REF!*Q$2,IF($C154=$D$3,#REF!*Q$3,IF($C154=$D$4,#REF!*Q$4,IF($C154=$D$5,#REF!*Q$5,0))))</f>
        <v>0</v>
      </c>
      <c r="R154" s="179">
        <f>IF($C154=$D$2,#REF!*R$2,IF($C154=$D$3,#REF!*R$3,IF($C154=$D$4,#REF!*R$4,IF($C154=$D$5,#REF!*R$5,0))))</f>
        <v>0</v>
      </c>
      <c r="S154" s="179">
        <f>IF($C154=$D$2,#REF!*S$2,IF($C154=$D$3,#REF!*S$3,IF($C154=$D$4,#REF!*S$4,IF($C154=$D$5,#REF!*S$5,0))))</f>
        <v>0</v>
      </c>
      <c r="T154" s="179">
        <f>IF($C154=$D$2,#REF!*T$2,IF($C154=$D$3,#REF!*T$3,IF($C154=$D$4,#REF!*T$4,IF($C154=$D$5,#REF!*T$5,0))))</f>
        <v>0</v>
      </c>
      <c r="U154" s="179">
        <f>IF($C154=$D$2,#REF!*U$2,IF($C154=$D$3,#REF!*U$3,IF($C154=$D$4,#REF!*U$4,IF($C154=$D$5,#REF!*U$5,0))))</f>
        <v>0</v>
      </c>
      <c r="V154" s="179">
        <f>IF($C154=$D$2,#REF!*V$2,IF($C154=$D$3,#REF!*V$3,IF($C154=$D$4,#REF!*V$4,IF($C154=$D$5,#REF!*V$5,0))))</f>
        <v>0</v>
      </c>
      <c r="W154" s="179">
        <f>IF($C154=$D$2,#REF!*W$2,IF($C154=$D$3,#REF!*W$3,IF($C154=$D$4,#REF!*W$4,IF($C154=$D$5,#REF!*W$5,0))))</f>
        <v>0</v>
      </c>
      <c r="X154" s="179">
        <f>IF($C154=$D$2,#REF!*X$2,IF($C154=$D$3,#REF!*X$3,IF($C154=$D$4,#REF!*X$4,IF($C154=$D$5,#REF!*X$5,0))))</f>
        <v>0</v>
      </c>
      <c r="Y154" s="179">
        <f>IF($C154=$D$2,#REF!*Y$2,IF($C154=$D$3,#REF!*Y$3,IF($C154=$D$4,#REF!*Y$4,IF($C154=$D$5,#REF!*Y$5,0))))</f>
        <v>0</v>
      </c>
      <c r="Z154" s="179">
        <f>IF($C154=$D$2,#REF!*Z$2,IF($C154=$D$3,#REF!*Z$3,IF($C154=$D$4,#REF!*Z$4,IF($C154=$D$5,#REF!*Z$5,0))))</f>
        <v>0</v>
      </c>
      <c r="AA154" s="179">
        <f>IF($C154=$D$2,#REF!*AA$2,IF($C154=$D$3,#REF!*AA$3,IF($C154=$D$4,#REF!*AA$4,IF($C154=$D$5,#REF!*AA$5,0))))</f>
        <v>0</v>
      </c>
      <c r="AB154" s="179">
        <f>IF($C154=$D$2,#REF!*AB$2,IF($C154=$D$3,#REF!*AB$3,IF($C154=$D$4,#REF!*AB$4,IF($C154=$D$5,#REF!*AB$5,0))))</f>
        <v>0</v>
      </c>
      <c r="AC154" s="179">
        <f>IF($C154=$D$2,#REF!*AC$2,IF($C154=$D$3,#REF!*AC$3,IF($C154=$D$4,#REF!*AC$4,IF($C154=$D$5,#REF!*AC$5,0))))</f>
        <v>0</v>
      </c>
      <c r="AD154" s="179">
        <f>IF($C154=$D$2,#REF!*AD$2,IF($C154=$D$3,#REF!*AD$3,IF($C154=$D$4,#REF!*AD$4,IF($C154=$D$5,#REF!*AD$5,0))))</f>
        <v>0</v>
      </c>
      <c r="AE154" s="179">
        <f>IF($C154=$D$2,#REF!*AE$2,IF($C154=$D$3,#REF!*AE$3,IF($C154=$D$4,#REF!*AE$4,IF($C154=$D$5,#REF!*AE$5,0))))</f>
        <v>0</v>
      </c>
      <c r="AF154" s="179">
        <f>IF($C154=$D$2,#REF!*AF$2,IF($C154=$D$3,#REF!*AF$3,IF($C154=$D$4,#REF!*AF$4,IF($C154=$D$5,#REF!*AF$5,0))))</f>
        <v>0</v>
      </c>
      <c r="AG154" s="179">
        <f>IF($C154=$D$2,#REF!*AG$2,IF($C154=$D$3,#REF!*AG$3,IF($C154=$D$4,#REF!*AG$4,IF($C154=$D$5,#REF!*AG$5,0))))</f>
        <v>0</v>
      </c>
      <c r="AH154" s="179">
        <f>IF($C154=$D$2,#REF!*AH$2,IF($C154=$D$3,#REF!*AH$3,IF($C154=$D$4,#REF!*AH$4,IF($C154=$D$5,#REF!*AH$5,0))))</f>
        <v>0</v>
      </c>
      <c r="AI154" s="179">
        <f>IF($C154=$D$2,#REF!*AI$2,IF($C154=$D$3,#REF!*AI$3,IF($C154=$D$4,#REF!*AI$4,IF($C154=$D$5,#REF!*AI$5,0))))</f>
        <v>0</v>
      </c>
      <c r="AJ154" s="179">
        <f>IF($C154=$D$2,#REF!*AJ$2,IF($C154=$D$3,#REF!*AJ$3,IF($C154=$D$4,#REF!*AJ$4,IF($C154=$D$5,#REF!*AJ$5,0))))</f>
        <v>0</v>
      </c>
      <c r="AK154" s="179">
        <f>IF($C154=$D$2,#REF!*AK$2,IF($C154=$D$3,#REF!*AK$3,IF($C154=$D$4,#REF!*AK$4,IF($C154=$D$5,#REF!*AK$5,0))))</f>
        <v>0</v>
      </c>
      <c r="AL154" s="179">
        <f>IF($C154=$D$2,#REF!*AL$2,IF($C154=$D$3,#REF!*AL$3,IF($C154=$D$4,#REF!*AL$4,IF($C154=$D$5,#REF!*AL$5,0))))</f>
        <v>0</v>
      </c>
      <c r="AM154" s="179">
        <f>IF($C154=$D$2,#REF!*AM$2,IF($C154=$D$3,#REF!*AM$3,IF($C154=$D$4,#REF!*AM$4,IF($C154=$D$5,#REF!*AM$5,0))))</f>
        <v>0</v>
      </c>
    </row>
    <row r="155" spans="1:39">
      <c r="A155" s="141"/>
      <c r="B155" s="165"/>
      <c r="C155" s="165"/>
      <c r="D155" s="178">
        <f t="shared" si="0"/>
        <v>0</v>
      </c>
      <c r="E155" s="179">
        <f>IF($C155=$D$2,#REF!*E$2,IF($C155=$D$3,#REF!*E$3,IF($C155=$D$4,#REF!*E$4,IF($C155=$D$5,#REF!*E$5,0))))</f>
        <v>0</v>
      </c>
      <c r="F155" s="179">
        <f>IF($C155=$D$2,#REF!*F$2,IF($C155=$D$3,#REF!*F$3,IF($C155=$D$4,#REF!*F$4,IF($C155=$D$5,#REF!*F$5,0))))</f>
        <v>0</v>
      </c>
      <c r="G155" s="179">
        <f>IF($C155=$D$2,#REF!*G$2,IF($C155=$D$3,#REF!*G$3,IF($C155=$D$4,#REF!*G$4,IF($C155=$D$5,#REF!*G$5,0))))</f>
        <v>0</v>
      </c>
      <c r="H155" s="179">
        <f>IF($C155=$D$2,#REF!*H$2,IF($C155=$D$3,#REF!*H$3,IF($C155=$D$4,#REF!*H$4,IF($C155=$D$5,#REF!*H$5,0))))</f>
        <v>0</v>
      </c>
      <c r="I155" s="179">
        <f>IF($C155=$D$2,#REF!*I$2,IF($C155=$D$3,#REF!*I$3,IF($C155=$D$4,#REF!*I$4,IF($C155=$D$5,#REF!*I$5,0))))</f>
        <v>0</v>
      </c>
      <c r="J155" s="179">
        <f>IF($C155=$D$2,#REF!*J$2,IF($C155=$D$3,#REF!*J$3,IF($C155=$D$4,#REF!*J$4,IF($C155=$D$5,#REF!*J$5,0))))</f>
        <v>0</v>
      </c>
      <c r="K155" s="179">
        <f>IF($C155=$D$2,#REF!*K$2,IF($C155=$D$3,#REF!*K$3,IF($C155=$D$4,#REF!*K$4,IF($C155=$D$5,#REF!*K$5,0))))</f>
        <v>0</v>
      </c>
      <c r="L155" s="179">
        <f>IF($C155=$D$2,#REF!*L$2,IF($C155=$D$3,#REF!*L$3,IF($C155=$D$4,#REF!*L$4,IF($C155=$D$5,#REF!*L$5,0))))</f>
        <v>0</v>
      </c>
      <c r="M155" s="179">
        <f>IF($C155=$D$2,#REF!*M$2,IF($C155=$D$3,#REF!*M$3,IF($C155=$D$4,#REF!*M$4,IF($C155=$D$5,#REF!*M$5,0))))</f>
        <v>0</v>
      </c>
      <c r="N155" s="179">
        <f>IF($C155=$D$2,#REF!*N$2,IF($C155=$D$3,#REF!*N$3,IF($C155=$D$4,#REF!*N$4,IF($C155=$D$5,#REF!*N$5,0))))</f>
        <v>0</v>
      </c>
      <c r="O155" s="179">
        <f>IF($C155=$D$2,#REF!*O$2,IF($C155=$D$3,#REF!*O$3,IF($C155=$D$4,#REF!*O$4,IF($C155=$D$5,#REF!*O$5,0))))</f>
        <v>0</v>
      </c>
      <c r="P155" s="179">
        <f>IF($C155=$D$2,#REF!*P$2,IF($C155=$D$3,#REF!*P$3,IF($C155=$D$4,#REF!*P$4,IF($C155=$D$5,#REF!*P$5,0))))</f>
        <v>0</v>
      </c>
      <c r="Q155" s="179">
        <f>IF($C155=$D$2,#REF!*Q$2,IF($C155=$D$3,#REF!*Q$3,IF($C155=$D$4,#REF!*Q$4,IF($C155=$D$5,#REF!*Q$5,0))))</f>
        <v>0</v>
      </c>
      <c r="R155" s="179">
        <f>IF($C155=$D$2,#REF!*R$2,IF($C155=$D$3,#REF!*R$3,IF($C155=$D$4,#REF!*R$4,IF($C155=$D$5,#REF!*R$5,0))))</f>
        <v>0</v>
      </c>
      <c r="S155" s="179">
        <f>IF($C155=$D$2,#REF!*S$2,IF($C155=$D$3,#REF!*S$3,IF($C155=$D$4,#REF!*S$4,IF($C155=$D$5,#REF!*S$5,0))))</f>
        <v>0</v>
      </c>
      <c r="T155" s="179">
        <f>IF($C155=$D$2,#REF!*T$2,IF($C155=$D$3,#REF!*T$3,IF($C155=$D$4,#REF!*T$4,IF($C155=$D$5,#REF!*T$5,0))))</f>
        <v>0</v>
      </c>
      <c r="U155" s="179">
        <f>IF($C155=$D$2,#REF!*U$2,IF($C155=$D$3,#REF!*U$3,IF($C155=$D$4,#REF!*U$4,IF($C155=$D$5,#REF!*U$5,0))))</f>
        <v>0</v>
      </c>
      <c r="V155" s="179">
        <f>IF($C155=$D$2,#REF!*V$2,IF($C155=$D$3,#REF!*V$3,IF($C155=$D$4,#REF!*V$4,IF($C155=$D$5,#REF!*V$5,0))))</f>
        <v>0</v>
      </c>
      <c r="W155" s="179">
        <f>IF($C155=$D$2,#REF!*W$2,IF($C155=$D$3,#REF!*W$3,IF($C155=$D$4,#REF!*W$4,IF($C155=$D$5,#REF!*W$5,0))))</f>
        <v>0</v>
      </c>
      <c r="X155" s="179">
        <f>IF($C155=$D$2,#REF!*X$2,IF($C155=$D$3,#REF!*X$3,IF($C155=$D$4,#REF!*X$4,IF($C155=$D$5,#REF!*X$5,0))))</f>
        <v>0</v>
      </c>
      <c r="Y155" s="179">
        <f>IF($C155=$D$2,#REF!*Y$2,IF($C155=$D$3,#REF!*Y$3,IF($C155=$D$4,#REF!*Y$4,IF($C155=$D$5,#REF!*Y$5,0))))</f>
        <v>0</v>
      </c>
      <c r="Z155" s="179">
        <f>IF($C155=$D$2,#REF!*Z$2,IF($C155=$D$3,#REF!*Z$3,IF($C155=$D$4,#REF!*Z$4,IF($C155=$D$5,#REF!*Z$5,0))))</f>
        <v>0</v>
      </c>
      <c r="AA155" s="179">
        <f>IF($C155=$D$2,#REF!*AA$2,IF($C155=$D$3,#REF!*AA$3,IF($C155=$D$4,#REF!*AA$4,IF($C155=$D$5,#REF!*AA$5,0))))</f>
        <v>0</v>
      </c>
      <c r="AB155" s="179">
        <f>IF($C155=$D$2,#REF!*AB$2,IF($C155=$D$3,#REF!*AB$3,IF($C155=$D$4,#REF!*AB$4,IF($C155=$D$5,#REF!*AB$5,0))))</f>
        <v>0</v>
      </c>
      <c r="AC155" s="179">
        <f>IF($C155=$D$2,#REF!*AC$2,IF($C155=$D$3,#REF!*AC$3,IF($C155=$D$4,#REF!*AC$4,IF($C155=$D$5,#REF!*AC$5,0))))</f>
        <v>0</v>
      </c>
      <c r="AD155" s="179">
        <f>IF($C155=$D$2,#REF!*AD$2,IF($C155=$D$3,#REF!*AD$3,IF($C155=$D$4,#REF!*AD$4,IF($C155=$D$5,#REF!*AD$5,0))))</f>
        <v>0</v>
      </c>
      <c r="AE155" s="179">
        <f>IF($C155=$D$2,#REF!*AE$2,IF($C155=$D$3,#REF!*AE$3,IF($C155=$D$4,#REF!*AE$4,IF($C155=$D$5,#REF!*AE$5,0))))</f>
        <v>0</v>
      </c>
      <c r="AF155" s="179">
        <f>IF($C155=$D$2,#REF!*AF$2,IF($C155=$D$3,#REF!*AF$3,IF($C155=$D$4,#REF!*AF$4,IF($C155=$D$5,#REF!*AF$5,0))))</f>
        <v>0</v>
      </c>
      <c r="AG155" s="179">
        <f>IF($C155=$D$2,#REF!*AG$2,IF($C155=$D$3,#REF!*AG$3,IF($C155=$D$4,#REF!*AG$4,IF($C155=$D$5,#REF!*AG$5,0))))</f>
        <v>0</v>
      </c>
      <c r="AH155" s="179">
        <f>IF($C155=$D$2,#REF!*AH$2,IF($C155=$D$3,#REF!*AH$3,IF($C155=$D$4,#REF!*AH$4,IF($C155=$D$5,#REF!*AH$5,0))))</f>
        <v>0</v>
      </c>
      <c r="AI155" s="179">
        <f>IF($C155=$D$2,#REF!*AI$2,IF($C155=$D$3,#REF!*AI$3,IF($C155=$D$4,#REF!*AI$4,IF($C155=$D$5,#REF!*AI$5,0))))</f>
        <v>0</v>
      </c>
      <c r="AJ155" s="179">
        <f>IF($C155=$D$2,#REF!*AJ$2,IF($C155=$D$3,#REF!*AJ$3,IF($C155=$D$4,#REF!*AJ$4,IF($C155=$D$5,#REF!*AJ$5,0))))</f>
        <v>0</v>
      </c>
      <c r="AK155" s="179">
        <f>IF($C155=$D$2,#REF!*AK$2,IF($C155=$D$3,#REF!*AK$3,IF($C155=$D$4,#REF!*AK$4,IF($C155=$D$5,#REF!*AK$5,0))))</f>
        <v>0</v>
      </c>
      <c r="AL155" s="179">
        <f>IF($C155=$D$2,#REF!*AL$2,IF($C155=$D$3,#REF!*AL$3,IF($C155=$D$4,#REF!*AL$4,IF($C155=$D$5,#REF!*AL$5,0))))</f>
        <v>0</v>
      </c>
      <c r="AM155" s="179">
        <f>IF($C155=$D$2,#REF!*AM$2,IF($C155=$D$3,#REF!*AM$3,IF($C155=$D$4,#REF!*AM$4,IF($C155=$D$5,#REF!*AM$5,0))))</f>
        <v>0</v>
      </c>
    </row>
    <row r="156" spans="1:39">
      <c r="A156" s="141"/>
      <c r="B156" s="165"/>
      <c r="C156" s="165"/>
      <c r="D156" s="178">
        <f t="shared" si="0"/>
        <v>0</v>
      </c>
      <c r="E156" s="179">
        <f>IF($C156=$D$2,#REF!*E$2,IF($C156=$D$3,#REF!*E$3,IF($C156=$D$4,#REF!*E$4,IF($C156=$D$5,#REF!*E$5,0))))</f>
        <v>0</v>
      </c>
      <c r="F156" s="179">
        <f>IF($C156=$D$2,#REF!*F$2,IF($C156=$D$3,#REF!*F$3,IF($C156=$D$4,#REF!*F$4,IF($C156=$D$5,#REF!*F$5,0))))</f>
        <v>0</v>
      </c>
      <c r="G156" s="179">
        <f>IF($C156=$D$2,#REF!*G$2,IF($C156=$D$3,#REF!*G$3,IF($C156=$D$4,#REF!*G$4,IF($C156=$D$5,#REF!*G$5,0))))</f>
        <v>0</v>
      </c>
      <c r="H156" s="179">
        <f>IF($C156=$D$2,#REF!*H$2,IF($C156=$D$3,#REF!*H$3,IF($C156=$D$4,#REF!*H$4,IF($C156=$D$5,#REF!*H$5,0))))</f>
        <v>0</v>
      </c>
      <c r="I156" s="179">
        <f>IF($C156=$D$2,#REF!*I$2,IF($C156=$D$3,#REF!*I$3,IF($C156=$D$4,#REF!*I$4,IF($C156=$D$5,#REF!*I$5,0))))</f>
        <v>0</v>
      </c>
      <c r="J156" s="179">
        <f>IF($C156=$D$2,#REF!*J$2,IF($C156=$D$3,#REF!*J$3,IF($C156=$D$4,#REF!*J$4,IF($C156=$D$5,#REF!*J$5,0))))</f>
        <v>0</v>
      </c>
      <c r="K156" s="179">
        <f>IF($C156=$D$2,#REF!*K$2,IF($C156=$D$3,#REF!*K$3,IF($C156=$D$4,#REF!*K$4,IF($C156=$D$5,#REF!*K$5,0))))</f>
        <v>0</v>
      </c>
      <c r="L156" s="179">
        <f>IF($C156=$D$2,#REF!*L$2,IF($C156=$D$3,#REF!*L$3,IF($C156=$D$4,#REF!*L$4,IF($C156=$D$5,#REF!*L$5,0))))</f>
        <v>0</v>
      </c>
      <c r="M156" s="179">
        <f>IF($C156=$D$2,#REF!*M$2,IF($C156=$D$3,#REF!*M$3,IF($C156=$D$4,#REF!*M$4,IF($C156=$D$5,#REF!*M$5,0))))</f>
        <v>0</v>
      </c>
      <c r="N156" s="179">
        <f>IF($C156=$D$2,#REF!*N$2,IF($C156=$D$3,#REF!*N$3,IF($C156=$D$4,#REF!*N$4,IF($C156=$D$5,#REF!*N$5,0))))</f>
        <v>0</v>
      </c>
      <c r="O156" s="179">
        <f>IF($C156=$D$2,#REF!*O$2,IF($C156=$D$3,#REF!*O$3,IF($C156=$D$4,#REF!*O$4,IF($C156=$D$5,#REF!*O$5,0))))</f>
        <v>0</v>
      </c>
      <c r="P156" s="179">
        <f>IF($C156=$D$2,#REF!*P$2,IF($C156=$D$3,#REF!*P$3,IF($C156=$D$4,#REF!*P$4,IF($C156=$D$5,#REF!*P$5,0))))</f>
        <v>0</v>
      </c>
      <c r="Q156" s="179">
        <f>IF($C156=$D$2,#REF!*Q$2,IF($C156=$D$3,#REF!*Q$3,IF($C156=$D$4,#REF!*Q$4,IF($C156=$D$5,#REF!*Q$5,0))))</f>
        <v>0</v>
      </c>
      <c r="R156" s="179">
        <f>IF($C156=$D$2,#REF!*R$2,IF($C156=$D$3,#REF!*R$3,IF($C156=$D$4,#REF!*R$4,IF($C156=$D$5,#REF!*R$5,0))))</f>
        <v>0</v>
      </c>
      <c r="S156" s="179">
        <f>IF($C156=$D$2,#REF!*S$2,IF($C156=$D$3,#REF!*S$3,IF($C156=$D$4,#REF!*S$4,IF($C156=$D$5,#REF!*S$5,0))))</f>
        <v>0</v>
      </c>
      <c r="T156" s="179">
        <f>IF($C156=$D$2,#REF!*T$2,IF($C156=$D$3,#REF!*T$3,IF($C156=$D$4,#REF!*T$4,IF($C156=$D$5,#REF!*T$5,0))))</f>
        <v>0</v>
      </c>
      <c r="U156" s="179">
        <f>IF($C156=$D$2,#REF!*U$2,IF($C156=$D$3,#REF!*U$3,IF($C156=$D$4,#REF!*U$4,IF($C156=$D$5,#REF!*U$5,0))))</f>
        <v>0</v>
      </c>
      <c r="V156" s="179">
        <f>IF($C156=$D$2,#REF!*V$2,IF($C156=$D$3,#REF!*V$3,IF($C156=$D$4,#REF!*V$4,IF($C156=$D$5,#REF!*V$5,0))))</f>
        <v>0</v>
      </c>
      <c r="W156" s="179">
        <f>IF($C156=$D$2,#REF!*W$2,IF($C156=$D$3,#REF!*W$3,IF($C156=$D$4,#REF!*W$4,IF($C156=$D$5,#REF!*W$5,0))))</f>
        <v>0</v>
      </c>
      <c r="X156" s="179">
        <f>IF($C156=$D$2,#REF!*X$2,IF($C156=$D$3,#REF!*X$3,IF($C156=$D$4,#REF!*X$4,IF($C156=$D$5,#REF!*X$5,0))))</f>
        <v>0</v>
      </c>
      <c r="Y156" s="179">
        <f>IF($C156=$D$2,#REF!*Y$2,IF($C156=$D$3,#REF!*Y$3,IF($C156=$D$4,#REF!*Y$4,IF($C156=$D$5,#REF!*Y$5,0))))</f>
        <v>0</v>
      </c>
      <c r="Z156" s="179">
        <f>IF($C156=$D$2,#REF!*Z$2,IF($C156=$D$3,#REF!*Z$3,IF($C156=$D$4,#REF!*Z$4,IF($C156=$D$5,#REF!*Z$5,0))))</f>
        <v>0</v>
      </c>
      <c r="AA156" s="179">
        <f>IF($C156=$D$2,#REF!*AA$2,IF($C156=$D$3,#REF!*AA$3,IF($C156=$D$4,#REF!*AA$4,IF($C156=$D$5,#REF!*AA$5,0))))</f>
        <v>0</v>
      </c>
      <c r="AB156" s="179">
        <f>IF($C156=$D$2,#REF!*AB$2,IF($C156=$D$3,#REF!*AB$3,IF($C156=$D$4,#REF!*AB$4,IF($C156=$D$5,#REF!*AB$5,0))))</f>
        <v>0</v>
      </c>
      <c r="AC156" s="179">
        <f>IF($C156=$D$2,#REF!*AC$2,IF($C156=$D$3,#REF!*AC$3,IF($C156=$D$4,#REF!*AC$4,IF($C156=$D$5,#REF!*AC$5,0))))</f>
        <v>0</v>
      </c>
      <c r="AD156" s="179">
        <f>IF($C156=$D$2,#REF!*AD$2,IF($C156=$D$3,#REF!*AD$3,IF($C156=$D$4,#REF!*AD$4,IF($C156=$D$5,#REF!*AD$5,0))))</f>
        <v>0</v>
      </c>
      <c r="AE156" s="179">
        <f>IF($C156=$D$2,#REF!*AE$2,IF($C156=$D$3,#REF!*AE$3,IF($C156=$D$4,#REF!*AE$4,IF($C156=$D$5,#REF!*AE$5,0))))</f>
        <v>0</v>
      </c>
      <c r="AF156" s="179">
        <f>IF($C156=$D$2,#REF!*AF$2,IF($C156=$D$3,#REF!*AF$3,IF($C156=$D$4,#REF!*AF$4,IF($C156=$D$5,#REF!*AF$5,0))))</f>
        <v>0</v>
      </c>
      <c r="AG156" s="179">
        <f>IF($C156=$D$2,#REF!*AG$2,IF($C156=$D$3,#REF!*AG$3,IF($C156=$D$4,#REF!*AG$4,IF($C156=$D$5,#REF!*AG$5,0))))</f>
        <v>0</v>
      </c>
      <c r="AH156" s="179">
        <f>IF($C156=$D$2,#REF!*AH$2,IF($C156=$D$3,#REF!*AH$3,IF($C156=$D$4,#REF!*AH$4,IF($C156=$D$5,#REF!*AH$5,0))))</f>
        <v>0</v>
      </c>
      <c r="AI156" s="179">
        <f>IF($C156=$D$2,#REF!*AI$2,IF($C156=$D$3,#REF!*AI$3,IF($C156=$D$4,#REF!*AI$4,IF($C156=$D$5,#REF!*AI$5,0))))</f>
        <v>0</v>
      </c>
      <c r="AJ156" s="179">
        <f>IF($C156=$D$2,#REF!*AJ$2,IF($C156=$D$3,#REF!*AJ$3,IF($C156=$D$4,#REF!*AJ$4,IF($C156=$D$5,#REF!*AJ$5,0))))</f>
        <v>0</v>
      </c>
      <c r="AK156" s="179">
        <f>IF($C156=$D$2,#REF!*AK$2,IF($C156=$D$3,#REF!*AK$3,IF($C156=$D$4,#REF!*AK$4,IF($C156=$D$5,#REF!*AK$5,0))))</f>
        <v>0</v>
      </c>
      <c r="AL156" s="179">
        <f>IF($C156=$D$2,#REF!*AL$2,IF($C156=$D$3,#REF!*AL$3,IF($C156=$D$4,#REF!*AL$4,IF($C156=$D$5,#REF!*AL$5,0))))</f>
        <v>0</v>
      </c>
      <c r="AM156" s="179">
        <f>IF($C156=$D$2,#REF!*AM$2,IF($C156=$D$3,#REF!*AM$3,IF($C156=$D$4,#REF!*AM$4,IF($C156=$D$5,#REF!*AM$5,0))))</f>
        <v>0</v>
      </c>
    </row>
    <row r="157" spans="1:39">
      <c r="A157" s="141"/>
      <c r="B157" s="165"/>
      <c r="C157" s="165"/>
      <c r="D157" s="178">
        <f t="shared" si="0"/>
        <v>0</v>
      </c>
      <c r="E157" s="179">
        <f>IF($C157=$D$2,#REF!*E$2,IF($C157=$D$3,#REF!*E$3,IF($C157=$D$4,#REF!*E$4,IF($C157=$D$5,#REF!*E$5,0))))</f>
        <v>0</v>
      </c>
      <c r="F157" s="179">
        <f>IF($C157=$D$2,#REF!*F$2,IF($C157=$D$3,#REF!*F$3,IF($C157=$D$4,#REF!*F$4,IF($C157=$D$5,#REF!*F$5,0))))</f>
        <v>0</v>
      </c>
      <c r="G157" s="179">
        <f>IF($C157=$D$2,#REF!*G$2,IF($C157=$D$3,#REF!*G$3,IF($C157=$D$4,#REF!*G$4,IF($C157=$D$5,#REF!*G$5,0))))</f>
        <v>0</v>
      </c>
      <c r="H157" s="179">
        <f>IF($C157=$D$2,#REF!*H$2,IF($C157=$D$3,#REF!*H$3,IF($C157=$D$4,#REF!*H$4,IF($C157=$D$5,#REF!*H$5,0))))</f>
        <v>0</v>
      </c>
      <c r="I157" s="179">
        <f>IF($C157=$D$2,#REF!*I$2,IF($C157=$D$3,#REF!*I$3,IF($C157=$D$4,#REF!*I$4,IF($C157=$D$5,#REF!*I$5,0))))</f>
        <v>0</v>
      </c>
      <c r="J157" s="179">
        <f>IF($C157=$D$2,#REF!*J$2,IF($C157=$D$3,#REF!*J$3,IF($C157=$D$4,#REF!*J$4,IF($C157=$D$5,#REF!*J$5,0))))</f>
        <v>0</v>
      </c>
      <c r="K157" s="179">
        <f>IF($C157=$D$2,#REF!*K$2,IF($C157=$D$3,#REF!*K$3,IF($C157=$D$4,#REF!*K$4,IF($C157=$D$5,#REF!*K$5,0))))</f>
        <v>0</v>
      </c>
      <c r="L157" s="179">
        <f>IF($C157=$D$2,#REF!*L$2,IF($C157=$D$3,#REF!*L$3,IF($C157=$D$4,#REF!*L$4,IF($C157=$D$5,#REF!*L$5,0))))</f>
        <v>0</v>
      </c>
      <c r="M157" s="179">
        <f>IF($C157=$D$2,#REF!*M$2,IF($C157=$D$3,#REF!*M$3,IF($C157=$D$4,#REF!*M$4,IF($C157=$D$5,#REF!*M$5,0))))</f>
        <v>0</v>
      </c>
      <c r="N157" s="179">
        <f>IF($C157=$D$2,#REF!*N$2,IF($C157=$D$3,#REF!*N$3,IF($C157=$D$4,#REF!*N$4,IF($C157=$D$5,#REF!*N$5,0))))</f>
        <v>0</v>
      </c>
      <c r="O157" s="179">
        <f>IF($C157=$D$2,#REF!*O$2,IF($C157=$D$3,#REF!*O$3,IF($C157=$D$4,#REF!*O$4,IF($C157=$D$5,#REF!*O$5,0))))</f>
        <v>0</v>
      </c>
      <c r="P157" s="179">
        <f>IF($C157=$D$2,#REF!*P$2,IF($C157=$D$3,#REF!*P$3,IF($C157=$D$4,#REF!*P$4,IF($C157=$D$5,#REF!*P$5,0))))</f>
        <v>0</v>
      </c>
      <c r="Q157" s="179">
        <f>IF($C157=$D$2,#REF!*Q$2,IF($C157=$D$3,#REF!*Q$3,IF($C157=$D$4,#REF!*Q$4,IF($C157=$D$5,#REF!*Q$5,0))))</f>
        <v>0</v>
      </c>
      <c r="R157" s="179">
        <f>IF($C157=$D$2,#REF!*R$2,IF($C157=$D$3,#REF!*R$3,IF($C157=$D$4,#REF!*R$4,IF($C157=$D$5,#REF!*R$5,0))))</f>
        <v>0</v>
      </c>
      <c r="S157" s="179">
        <f>IF($C157=$D$2,#REF!*S$2,IF($C157=$D$3,#REF!*S$3,IF($C157=$D$4,#REF!*S$4,IF($C157=$D$5,#REF!*S$5,0))))</f>
        <v>0</v>
      </c>
      <c r="T157" s="179">
        <f>IF($C157=$D$2,#REF!*T$2,IF($C157=$D$3,#REF!*T$3,IF($C157=$D$4,#REF!*T$4,IF($C157=$D$5,#REF!*T$5,0))))</f>
        <v>0</v>
      </c>
      <c r="U157" s="179">
        <f>IF($C157=$D$2,#REF!*U$2,IF($C157=$D$3,#REF!*U$3,IF($C157=$D$4,#REF!*U$4,IF($C157=$D$5,#REF!*U$5,0))))</f>
        <v>0</v>
      </c>
      <c r="V157" s="179">
        <f>IF($C157=$D$2,#REF!*V$2,IF($C157=$D$3,#REF!*V$3,IF($C157=$D$4,#REF!*V$4,IF($C157=$D$5,#REF!*V$5,0))))</f>
        <v>0</v>
      </c>
      <c r="W157" s="179">
        <f>IF($C157=$D$2,#REF!*W$2,IF($C157=$D$3,#REF!*W$3,IF($C157=$D$4,#REF!*W$4,IF($C157=$D$5,#REF!*W$5,0))))</f>
        <v>0</v>
      </c>
      <c r="X157" s="179">
        <f>IF($C157=$D$2,#REF!*X$2,IF($C157=$D$3,#REF!*X$3,IF($C157=$D$4,#REF!*X$4,IF($C157=$D$5,#REF!*X$5,0))))</f>
        <v>0</v>
      </c>
      <c r="Y157" s="179">
        <f>IF($C157=$D$2,#REF!*Y$2,IF($C157=$D$3,#REF!*Y$3,IF($C157=$D$4,#REF!*Y$4,IF($C157=$D$5,#REF!*Y$5,0))))</f>
        <v>0</v>
      </c>
      <c r="Z157" s="179">
        <f>IF($C157=$D$2,#REF!*Z$2,IF($C157=$D$3,#REF!*Z$3,IF($C157=$D$4,#REF!*Z$4,IF($C157=$D$5,#REF!*Z$5,0))))</f>
        <v>0</v>
      </c>
      <c r="AA157" s="179">
        <f>IF($C157=$D$2,#REF!*AA$2,IF($C157=$D$3,#REF!*AA$3,IF($C157=$D$4,#REF!*AA$4,IF($C157=$D$5,#REF!*AA$5,0))))</f>
        <v>0</v>
      </c>
      <c r="AB157" s="179">
        <f>IF($C157=$D$2,#REF!*AB$2,IF($C157=$D$3,#REF!*AB$3,IF($C157=$D$4,#REF!*AB$4,IF($C157=$D$5,#REF!*AB$5,0))))</f>
        <v>0</v>
      </c>
      <c r="AC157" s="179">
        <f>IF($C157=$D$2,#REF!*AC$2,IF($C157=$D$3,#REF!*AC$3,IF($C157=$D$4,#REF!*AC$4,IF($C157=$D$5,#REF!*AC$5,0))))</f>
        <v>0</v>
      </c>
      <c r="AD157" s="179">
        <f>IF($C157=$D$2,#REF!*AD$2,IF($C157=$D$3,#REF!*AD$3,IF($C157=$D$4,#REF!*AD$4,IF($C157=$D$5,#REF!*AD$5,0))))</f>
        <v>0</v>
      </c>
      <c r="AE157" s="179">
        <f>IF($C157=$D$2,#REF!*AE$2,IF($C157=$D$3,#REF!*AE$3,IF($C157=$D$4,#REF!*AE$4,IF($C157=$D$5,#REF!*AE$5,0))))</f>
        <v>0</v>
      </c>
      <c r="AF157" s="179">
        <f>IF($C157=$D$2,#REF!*AF$2,IF($C157=$D$3,#REF!*AF$3,IF($C157=$D$4,#REF!*AF$4,IF($C157=$D$5,#REF!*AF$5,0))))</f>
        <v>0</v>
      </c>
      <c r="AG157" s="179">
        <f>IF($C157=$D$2,#REF!*AG$2,IF($C157=$D$3,#REF!*AG$3,IF($C157=$D$4,#REF!*AG$4,IF($C157=$D$5,#REF!*AG$5,0))))</f>
        <v>0</v>
      </c>
      <c r="AH157" s="179">
        <f>IF($C157=$D$2,#REF!*AH$2,IF($C157=$D$3,#REF!*AH$3,IF($C157=$D$4,#REF!*AH$4,IF($C157=$D$5,#REF!*AH$5,0))))</f>
        <v>0</v>
      </c>
      <c r="AI157" s="179">
        <f>IF($C157=$D$2,#REF!*AI$2,IF($C157=$D$3,#REF!*AI$3,IF($C157=$D$4,#REF!*AI$4,IF($C157=$D$5,#REF!*AI$5,0))))</f>
        <v>0</v>
      </c>
      <c r="AJ157" s="179">
        <f>IF($C157=$D$2,#REF!*AJ$2,IF($C157=$D$3,#REF!*AJ$3,IF($C157=$D$4,#REF!*AJ$4,IF($C157=$D$5,#REF!*AJ$5,0))))</f>
        <v>0</v>
      </c>
      <c r="AK157" s="179">
        <f>IF($C157=$D$2,#REF!*AK$2,IF($C157=$D$3,#REF!*AK$3,IF($C157=$D$4,#REF!*AK$4,IF($C157=$D$5,#REF!*AK$5,0))))</f>
        <v>0</v>
      </c>
      <c r="AL157" s="179">
        <f>IF($C157=$D$2,#REF!*AL$2,IF($C157=$D$3,#REF!*AL$3,IF($C157=$D$4,#REF!*AL$4,IF($C157=$D$5,#REF!*AL$5,0))))</f>
        <v>0</v>
      </c>
      <c r="AM157" s="179">
        <f>IF($C157=$D$2,#REF!*AM$2,IF($C157=$D$3,#REF!*AM$3,IF($C157=$D$4,#REF!*AM$4,IF($C157=$D$5,#REF!*AM$5,0))))</f>
        <v>0</v>
      </c>
    </row>
    <row r="158" spans="1:39">
      <c r="A158" s="141"/>
      <c r="B158" s="165"/>
      <c r="C158" s="165"/>
      <c r="D158" s="178">
        <f t="shared" si="0"/>
        <v>0</v>
      </c>
      <c r="E158" s="179">
        <f>IF($C158=$D$2,#REF!*E$2,IF($C158=$D$3,#REF!*E$3,IF($C158=$D$4,#REF!*E$4,IF($C158=$D$5,#REF!*E$5,0))))</f>
        <v>0</v>
      </c>
      <c r="F158" s="179">
        <f>IF($C158=$D$2,#REF!*F$2,IF($C158=$D$3,#REF!*F$3,IF($C158=$D$4,#REF!*F$4,IF($C158=$D$5,#REF!*F$5,0))))</f>
        <v>0</v>
      </c>
      <c r="G158" s="179">
        <f>IF($C158=$D$2,#REF!*G$2,IF($C158=$D$3,#REF!*G$3,IF($C158=$D$4,#REF!*G$4,IF($C158=$D$5,#REF!*G$5,0))))</f>
        <v>0</v>
      </c>
      <c r="H158" s="179">
        <f>IF($C158=$D$2,#REF!*H$2,IF($C158=$D$3,#REF!*H$3,IF($C158=$D$4,#REF!*H$4,IF($C158=$D$5,#REF!*H$5,0))))</f>
        <v>0</v>
      </c>
      <c r="I158" s="179">
        <f>IF($C158=$D$2,#REF!*I$2,IF($C158=$D$3,#REF!*I$3,IF($C158=$D$4,#REF!*I$4,IF($C158=$D$5,#REF!*I$5,0))))</f>
        <v>0</v>
      </c>
      <c r="J158" s="179">
        <f>IF($C158=$D$2,#REF!*J$2,IF($C158=$D$3,#REF!*J$3,IF($C158=$D$4,#REF!*J$4,IF($C158=$D$5,#REF!*J$5,0))))</f>
        <v>0</v>
      </c>
      <c r="K158" s="179">
        <f>IF($C158=$D$2,#REF!*K$2,IF($C158=$D$3,#REF!*K$3,IF($C158=$D$4,#REF!*K$4,IF($C158=$D$5,#REF!*K$5,0))))</f>
        <v>0</v>
      </c>
      <c r="L158" s="179">
        <f>IF($C158=$D$2,#REF!*L$2,IF($C158=$D$3,#REF!*L$3,IF($C158=$D$4,#REF!*L$4,IF($C158=$D$5,#REF!*L$5,0))))</f>
        <v>0</v>
      </c>
      <c r="M158" s="179">
        <f>IF($C158=$D$2,#REF!*M$2,IF($C158=$D$3,#REF!*M$3,IF($C158=$D$4,#REF!*M$4,IF($C158=$D$5,#REF!*M$5,0))))</f>
        <v>0</v>
      </c>
      <c r="N158" s="179">
        <f>IF($C158=$D$2,#REF!*N$2,IF($C158=$D$3,#REF!*N$3,IF($C158=$D$4,#REF!*N$4,IF($C158=$D$5,#REF!*N$5,0))))</f>
        <v>0</v>
      </c>
      <c r="O158" s="179">
        <f>IF($C158=$D$2,#REF!*O$2,IF($C158=$D$3,#REF!*O$3,IF($C158=$D$4,#REF!*O$4,IF($C158=$D$5,#REF!*O$5,0))))</f>
        <v>0</v>
      </c>
      <c r="P158" s="179">
        <f>IF($C158=$D$2,#REF!*P$2,IF($C158=$D$3,#REF!*P$3,IF($C158=$D$4,#REF!*P$4,IF($C158=$D$5,#REF!*P$5,0))))</f>
        <v>0</v>
      </c>
      <c r="Q158" s="179">
        <f>IF($C158=$D$2,#REF!*Q$2,IF($C158=$D$3,#REF!*Q$3,IF($C158=$D$4,#REF!*Q$4,IF($C158=$D$5,#REF!*Q$5,0))))</f>
        <v>0</v>
      </c>
      <c r="R158" s="179">
        <f>IF($C158=$D$2,#REF!*R$2,IF($C158=$D$3,#REF!*R$3,IF($C158=$D$4,#REF!*R$4,IF($C158=$D$5,#REF!*R$5,0))))</f>
        <v>0</v>
      </c>
      <c r="S158" s="179">
        <f>IF($C158=$D$2,#REF!*S$2,IF($C158=$D$3,#REF!*S$3,IF($C158=$D$4,#REF!*S$4,IF($C158=$D$5,#REF!*S$5,0))))</f>
        <v>0</v>
      </c>
      <c r="T158" s="179">
        <f>IF($C158=$D$2,#REF!*T$2,IF($C158=$D$3,#REF!*T$3,IF($C158=$D$4,#REF!*T$4,IF($C158=$D$5,#REF!*T$5,0))))</f>
        <v>0</v>
      </c>
      <c r="U158" s="179">
        <f>IF($C158=$D$2,#REF!*U$2,IF($C158=$D$3,#REF!*U$3,IF($C158=$D$4,#REF!*U$4,IF($C158=$D$5,#REF!*U$5,0))))</f>
        <v>0</v>
      </c>
      <c r="V158" s="179">
        <f>IF($C158=$D$2,#REF!*V$2,IF($C158=$D$3,#REF!*V$3,IF($C158=$D$4,#REF!*V$4,IF($C158=$D$5,#REF!*V$5,0))))</f>
        <v>0</v>
      </c>
      <c r="W158" s="179">
        <f>IF($C158=$D$2,#REF!*W$2,IF($C158=$D$3,#REF!*W$3,IF($C158=$D$4,#REF!*W$4,IF($C158=$D$5,#REF!*W$5,0))))</f>
        <v>0</v>
      </c>
      <c r="X158" s="179">
        <f>IF($C158=$D$2,#REF!*X$2,IF($C158=$D$3,#REF!*X$3,IF($C158=$D$4,#REF!*X$4,IF($C158=$D$5,#REF!*X$5,0))))</f>
        <v>0</v>
      </c>
      <c r="Y158" s="179">
        <f>IF($C158=$D$2,#REF!*Y$2,IF($C158=$D$3,#REF!*Y$3,IF($C158=$D$4,#REF!*Y$4,IF($C158=$D$5,#REF!*Y$5,0))))</f>
        <v>0</v>
      </c>
      <c r="Z158" s="179">
        <f>IF($C158=$D$2,#REF!*Z$2,IF($C158=$D$3,#REF!*Z$3,IF($C158=$D$4,#REF!*Z$4,IF($C158=$D$5,#REF!*Z$5,0))))</f>
        <v>0</v>
      </c>
      <c r="AA158" s="179">
        <f>IF($C158=$D$2,#REF!*AA$2,IF($C158=$D$3,#REF!*AA$3,IF($C158=$D$4,#REF!*AA$4,IF($C158=$D$5,#REF!*AA$5,0))))</f>
        <v>0</v>
      </c>
      <c r="AB158" s="179">
        <f>IF($C158=$D$2,#REF!*AB$2,IF($C158=$D$3,#REF!*AB$3,IF($C158=$D$4,#REF!*AB$4,IF($C158=$D$5,#REF!*AB$5,0))))</f>
        <v>0</v>
      </c>
      <c r="AC158" s="179">
        <f>IF($C158=$D$2,#REF!*AC$2,IF($C158=$D$3,#REF!*AC$3,IF($C158=$D$4,#REF!*AC$4,IF($C158=$D$5,#REF!*AC$5,0))))</f>
        <v>0</v>
      </c>
      <c r="AD158" s="179">
        <f>IF($C158=$D$2,#REF!*AD$2,IF($C158=$D$3,#REF!*AD$3,IF($C158=$D$4,#REF!*AD$4,IF($C158=$D$5,#REF!*AD$5,0))))</f>
        <v>0</v>
      </c>
      <c r="AE158" s="179">
        <f>IF($C158=$D$2,#REF!*AE$2,IF($C158=$D$3,#REF!*AE$3,IF($C158=$D$4,#REF!*AE$4,IF($C158=$D$5,#REF!*AE$5,0))))</f>
        <v>0</v>
      </c>
      <c r="AF158" s="179">
        <f>IF($C158=$D$2,#REF!*AF$2,IF($C158=$D$3,#REF!*AF$3,IF($C158=$D$4,#REF!*AF$4,IF($C158=$D$5,#REF!*AF$5,0))))</f>
        <v>0</v>
      </c>
      <c r="AG158" s="179">
        <f>IF($C158=$D$2,#REF!*AG$2,IF($C158=$D$3,#REF!*AG$3,IF($C158=$D$4,#REF!*AG$4,IF($C158=$D$5,#REF!*AG$5,0))))</f>
        <v>0</v>
      </c>
      <c r="AH158" s="179">
        <f>IF($C158=$D$2,#REF!*AH$2,IF($C158=$D$3,#REF!*AH$3,IF($C158=$D$4,#REF!*AH$4,IF($C158=$D$5,#REF!*AH$5,0))))</f>
        <v>0</v>
      </c>
      <c r="AI158" s="179">
        <f>IF($C158=$D$2,#REF!*AI$2,IF($C158=$D$3,#REF!*AI$3,IF($C158=$D$4,#REF!*AI$4,IF($C158=$D$5,#REF!*AI$5,0))))</f>
        <v>0</v>
      </c>
      <c r="AJ158" s="179">
        <f>IF($C158=$D$2,#REF!*AJ$2,IF($C158=$D$3,#REF!*AJ$3,IF($C158=$D$4,#REF!*AJ$4,IF($C158=$D$5,#REF!*AJ$5,0))))</f>
        <v>0</v>
      </c>
      <c r="AK158" s="179">
        <f>IF($C158=$D$2,#REF!*AK$2,IF($C158=$D$3,#REF!*AK$3,IF($C158=$D$4,#REF!*AK$4,IF($C158=$D$5,#REF!*AK$5,0))))</f>
        <v>0</v>
      </c>
      <c r="AL158" s="179">
        <f>IF($C158=$D$2,#REF!*AL$2,IF($C158=$D$3,#REF!*AL$3,IF($C158=$D$4,#REF!*AL$4,IF($C158=$D$5,#REF!*AL$5,0))))</f>
        <v>0</v>
      </c>
      <c r="AM158" s="179">
        <f>IF($C158=$D$2,#REF!*AM$2,IF($C158=$D$3,#REF!*AM$3,IF($C158=$D$4,#REF!*AM$4,IF($C158=$D$5,#REF!*AM$5,0))))</f>
        <v>0</v>
      </c>
    </row>
    <row r="159" spans="1:39">
      <c r="A159" s="141"/>
      <c r="B159" s="165"/>
      <c r="C159" s="165"/>
      <c r="D159" s="178">
        <f t="shared" si="0"/>
        <v>0</v>
      </c>
      <c r="E159" s="179">
        <f>IF($C159=$D$2,#REF!*E$2,IF($C159=$D$3,#REF!*E$3,IF($C159=$D$4,#REF!*E$4,IF($C159=$D$5,#REF!*E$5,0))))</f>
        <v>0</v>
      </c>
      <c r="F159" s="179">
        <f>IF($C159=$D$2,#REF!*F$2,IF($C159=$D$3,#REF!*F$3,IF($C159=$D$4,#REF!*F$4,IF($C159=$D$5,#REF!*F$5,0))))</f>
        <v>0</v>
      </c>
      <c r="G159" s="179">
        <f>IF($C159=$D$2,#REF!*G$2,IF($C159=$D$3,#REF!*G$3,IF($C159=$D$4,#REF!*G$4,IF($C159=$D$5,#REF!*G$5,0))))</f>
        <v>0</v>
      </c>
      <c r="H159" s="179">
        <f>IF($C159=$D$2,#REF!*H$2,IF($C159=$D$3,#REF!*H$3,IF($C159=$D$4,#REF!*H$4,IF($C159=$D$5,#REF!*H$5,0))))</f>
        <v>0</v>
      </c>
      <c r="I159" s="179">
        <f>IF($C159=$D$2,#REF!*I$2,IF($C159=$D$3,#REF!*I$3,IF($C159=$D$4,#REF!*I$4,IF($C159=$D$5,#REF!*I$5,0))))</f>
        <v>0</v>
      </c>
      <c r="J159" s="179">
        <f>IF($C159=$D$2,#REF!*J$2,IF($C159=$D$3,#REF!*J$3,IF($C159=$D$4,#REF!*J$4,IF($C159=$D$5,#REF!*J$5,0))))</f>
        <v>0</v>
      </c>
      <c r="K159" s="179">
        <f>IF($C159=$D$2,#REF!*K$2,IF($C159=$D$3,#REF!*K$3,IF($C159=$D$4,#REF!*K$4,IF($C159=$D$5,#REF!*K$5,0))))</f>
        <v>0</v>
      </c>
      <c r="L159" s="179">
        <f>IF($C159=$D$2,#REF!*L$2,IF($C159=$D$3,#REF!*L$3,IF($C159=$D$4,#REF!*L$4,IF($C159=$D$5,#REF!*L$5,0))))</f>
        <v>0</v>
      </c>
      <c r="M159" s="179">
        <f>IF($C159=$D$2,#REF!*M$2,IF($C159=$D$3,#REF!*M$3,IF($C159=$D$4,#REF!*M$4,IF($C159=$D$5,#REF!*M$5,0))))</f>
        <v>0</v>
      </c>
      <c r="N159" s="179">
        <f>IF($C159=$D$2,#REF!*N$2,IF($C159=$D$3,#REF!*N$3,IF($C159=$D$4,#REF!*N$4,IF($C159=$D$5,#REF!*N$5,0))))</f>
        <v>0</v>
      </c>
      <c r="O159" s="179">
        <f>IF($C159=$D$2,#REF!*O$2,IF($C159=$D$3,#REF!*O$3,IF($C159=$D$4,#REF!*O$4,IF($C159=$D$5,#REF!*O$5,0))))</f>
        <v>0</v>
      </c>
      <c r="P159" s="179">
        <f>IF($C159=$D$2,#REF!*P$2,IF($C159=$D$3,#REF!*P$3,IF($C159=$D$4,#REF!*P$4,IF($C159=$D$5,#REF!*P$5,0))))</f>
        <v>0</v>
      </c>
      <c r="Q159" s="179">
        <f>IF($C159=$D$2,#REF!*Q$2,IF($C159=$D$3,#REF!*Q$3,IF($C159=$D$4,#REF!*Q$4,IF($C159=$D$5,#REF!*Q$5,0))))</f>
        <v>0</v>
      </c>
      <c r="R159" s="179">
        <f>IF($C159=$D$2,#REF!*R$2,IF($C159=$D$3,#REF!*R$3,IF($C159=$D$4,#REF!*R$4,IF($C159=$D$5,#REF!*R$5,0))))</f>
        <v>0</v>
      </c>
      <c r="S159" s="179">
        <f>IF($C159=$D$2,#REF!*S$2,IF($C159=$D$3,#REF!*S$3,IF($C159=$D$4,#REF!*S$4,IF($C159=$D$5,#REF!*S$5,0))))</f>
        <v>0</v>
      </c>
      <c r="T159" s="179">
        <f>IF($C159=$D$2,#REF!*T$2,IF($C159=$D$3,#REF!*T$3,IF($C159=$D$4,#REF!*T$4,IF($C159=$D$5,#REF!*T$5,0))))</f>
        <v>0</v>
      </c>
      <c r="U159" s="179">
        <f>IF($C159=$D$2,#REF!*U$2,IF($C159=$D$3,#REF!*U$3,IF($C159=$D$4,#REF!*U$4,IF($C159=$D$5,#REF!*U$5,0))))</f>
        <v>0</v>
      </c>
      <c r="V159" s="179">
        <f>IF($C159=$D$2,#REF!*V$2,IF($C159=$D$3,#REF!*V$3,IF($C159=$D$4,#REF!*V$4,IF($C159=$D$5,#REF!*V$5,0))))</f>
        <v>0</v>
      </c>
      <c r="W159" s="179">
        <f>IF($C159=$D$2,#REF!*W$2,IF($C159=$D$3,#REF!*W$3,IF($C159=$D$4,#REF!*W$4,IF($C159=$D$5,#REF!*W$5,0))))</f>
        <v>0</v>
      </c>
      <c r="X159" s="179">
        <f>IF($C159=$D$2,#REF!*X$2,IF($C159=$D$3,#REF!*X$3,IF($C159=$D$4,#REF!*X$4,IF($C159=$D$5,#REF!*X$5,0))))</f>
        <v>0</v>
      </c>
      <c r="Y159" s="179">
        <f>IF($C159=$D$2,#REF!*Y$2,IF($C159=$D$3,#REF!*Y$3,IF($C159=$D$4,#REF!*Y$4,IF($C159=$D$5,#REF!*Y$5,0))))</f>
        <v>0</v>
      </c>
      <c r="Z159" s="179">
        <f>IF($C159=$D$2,#REF!*Z$2,IF($C159=$D$3,#REF!*Z$3,IF($C159=$D$4,#REF!*Z$4,IF($C159=$D$5,#REF!*Z$5,0))))</f>
        <v>0</v>
      </c>
      <c r="AA159" s="179">
        <f>IF($C159=$D$2,#REF!*AA$2,IF($C159=$D$3,#REF!*AA$3,IF($C159=$D$4,#REF!*AA$4,IF($C159=$D$5,#REF!*AA$5,0))))</f>
        <v>0</v>
      </c>
      <c r="AB159" s="179">
        <f>IF($C159=$D$2,#REF!*AB$2,IF($C159=$D$3,#REF!*AB$3,IF($C159=$D$4,#REF!*AB$4,IF($C159=$D$5,#REF!*AB$5,0))))</f>
        <v>0</v>
      </c>
      <c r="AC159" s="179">
        <f>IF($C159=$D$2,#REF!*AC$2,IF($C159=$D$3,#REF!*AC$3,IF($C159=$D$4,#REF!*AC$4,IF($C159=$D$5,#REF!*AC$5,0))))</f>
        <v>0</v>
      </c>
      <c r="AD159" s="179">
        <f>IF($C159=$D$2,#REF!*AD$2,IF($C159=$D$3,#REF!*AD$3,IF($C159=$D$4,#REF!*AD$4,IF($C159=$D$5,#REF!*AD$5,0))))</f>
        <v>0</v>
      </c>
      <c r="AE159" s="179">
        <f>IF($C159=$D$2,#REF!*AE$2,IF($C159=$D$3,#REF!*AE$3,IF($C159=$D$4,#REF!*AE$4,IF($C159=$D$5,#REF!*AE$5,0))))</f>
        <v>0</v>
      </c>
      <c r="AF159" s="179">
        <f>IF($C159=$D$2,#REF!*AF$2,IF($C159=$D$3,#REF!*AF$3,IF($C159=$D$4,#REF!*AF$4,IF($C159=$D$5,#REF!*AF$5,0))))</f>
        <v>0</v>
      </c>
      <c r="AG159" s="179">
        <f>IF($C159=$D$2,#REF!*AG$2,IF($C159=$D$3,#REF!*AG$3,IF($C159=$D$4,#REF!*AG$4,IF($C159=$D$5,#REF!*AG$5,0))))</f>
        <v>0</v>
      </c>
      <c r="AH159" s="179">
        <f>IF($C159=$D$2,#REF!*AH$2,IF($C159=$D$3,#REF!*AH$3,IF($C159=$D$4,#REF!*AH$4,IF($C159=$D$5,#REF!*AH$5,0))))</f>
        <v>0</v>
      </c>
      <c r="AI159" s="179">
        <f>IF($C159=$D$2,#REF!*AI$2,IF($C159=$D$3,#REF!*AI$3,IF($C159=$D$4,#REF!*AI$4,IF($C159=$D$5,#REF!*AI$5,0))))</f>
        <v>0</v>
      </c>
      <c r="AJ159" s="179">
        <f>IF($C159=$D$2,#REF!*AJ$2,IF($C159=$D$3,#REF!*AJ$3,IF($C159=$D$4,#REF!*AJ$4,IF($C159=$D$5,#REF!*AJ$5,0))))</f>
        <v>0</v>
      </c>
      <c r="AK159" s="179">
        <f>IF($C159=$D$2,#REF!*AK$2,IF($C159=$D$3,#REF!*AK$3,IF($C159=$D$4,#REF!*AK$4,IF($C159=$D$5,#REF!*AK$5,0))))</f>
        <v>0</v>
      </c>
      <c r="AL159" s="179">
        <f>IF($C159=$D$2,#REF!*AL$2,IF($C159=$D$3,#REF!*AL$3,IF($C159=$D$4,#REF!*AL$4,IF($C159=$D$5,#REF!*AL$5,0))))</f>
        <v>0</v>
      </c>
      <c r="AM159" s="179">
        <f>IF($C159=$D$2,#REF!*AM$2,IF($C159=$D$3,#REF!*AM$3,IF($C159=$D$4,#REF!*AM$4,IF($C159=$D$5,#REF!*AM$5,0))))</f>
        <v>0</v>
      </c>
    </row>
    <row r="160" spans="1:39">
      <c r="A160" s="141"/>
      <c r="B160" s="165"/>
      <c r="C160" s="165"/>
      <c r="D160" s="178">
        <f t="shared" si="0"/>
        <v>0</v>
      </c>
      <c r="E160" s="179">
        <f>IF($C160=$D$2,#REF!*E$2,IF($C160=$D$3,#REF!*E$3,IF($C160=$D$4,#REF!*E$4,IF($C160=$D$5,#REF!*E$5,0))))</f>
        <v>0</v>
      </c>
      <c r="F160" s="179">
        <f>IF($C160=$D$2,#REF!*F$2,IF($C160=$D$3,#REF!*F$3,IF($C160=$D$4,#REF!*F$4,IF($C160=$D$5,#REF!*F$5,0))))</f>
        <v>0</v>
      </c>
      <c r="G160" s="179">
        <f>IF($C160=$D$2,#REF!*G$2,IF($C160=$D$3,#REF!*G$3,IF($C160=$D$4,#REF!*G$4,IF($C160=$D$5,#REF!*G$5,0))))</f>
        <v>0</v>
      </c>
      <c r="H160" s="179">
        <f>IF($C160=$D$2,#REF!*H$2,IF($C160=$D$3,#REF!*H$3,IF($C160=$D$4,#REF!*H$4,IF($C160=$D$5,#REF!*H$5,0))))</f>
        <v>0</v>
      </c>
      <c r="I160" s="179">
        <f>IF($C160=$D$2,#REF!*I$2,IF($C160=$D$3,#REF!*I$3,IF($C160=$D$4,#REF!*I$4,IF($C160=$D$5,#REF!*I$5,0))))</f>
        <v>0</v>
      </c>
      <c r="J160" s="179">
        <f>IF($C160=$D$2,#REF!*J$2,IF($C160=$D$3,#REF!*J$3,IF($C160=$D$4,#REF!*J$4,IF($C160=$D$5,#REF!*J$5,0))))</f>
        <v>0</v>
      </c>
      <c r="K160" s="179">
        <f>IF($C160=$D$2,#REF!*K$2,IF($C160=$D$3,#REF!*K$3,IF($C160=$D$4,#REF!*K$4,IF($C160=$D$5,#REF!*K$5,0))))</f>
        <v>0</v>
      </c>
      <c r="L160" s="179">
        <f>IF($C160=$D$2,#REF!*L$2,IF($C160=$D$3,#REF!*L$3,IF($C160=$D$4,#REF!*L$4,IF($C160=$D$5,#REF!*L$5,0))))</f>
        <v>0</v>
      </c>
      <c r="M160" s="179">
        <f>IF($C160=$D$2,#REF!*M$2,IF($C160=$D$3,#REF!*M$3,IF($C160=$D$4,#REF!*M$4,IF($C160=$D$5,#REF!*M$5,0))))</f>
        <v>0</v>
      </c>
      <c r="N160" s="179">
        <f>IF($C160=$D$2,#REF!*N$2,IF($C160=$D$3,#REF!*N$3,IF($C160=$D$4,#REF!*N$4,IF($C160=$D$5,#REF!*N$5,0))))</f>
        <v>0</v>
      </c>
      <c r="O160" s="179">
        <f>IF($C160=$D$2,#REF!*O$2,IF($C160=$D$3,#REF!*O$3,IF($C160=$D$4,#REF!*O$4,IF($C160=$D$5,#REF!*O$5,0))))</f>
        <v>0</v>
      </c>
      <c r="P160" s="179">
        <f>IF($C160=$D$2,#REF!*P$2,IF($C160=$D$3,#REF!*P$3,IF($C160=$D$4,#REF!*P$4,IF($C160=$D$5,#REF!*P$5,0))))</f>
        <v>0</v>
      </c>
      <c r="Q160" s="179">
        <f>IF($C160=$D$2,#REF!*Q$2,IF($C160=$D$3,#REF!*Q$3,IF($C160=$D$4,#REF!*Q$4,IF($C160=$D$5,#REF!*Q$5,0))))</f>
        <v>0</v>
      </c>
      <c r="R160" s="179">
        <f>IF($C160=$D$2,#REF!*R$2,IF($C160=$D$3,#REF!*R$3,IF($C160=$D$4,#REF!*R$4,IF($C160=$D$5,#REF!*R$5,0))))</f>
        <v>0</v>
      </c>
      <c r="S160" s="179">
        <f>IF($C160=$D$2,#REF!*S$2,IF($C160=$D$3,#REF!*S$3,IF($C160=$D$4,#REF!*S$4,IF($C160=$D$5,#REF!*S$5,0))))</f>
        <v>0</v>
      </c>
      <c r="T160" s="179">
        <f>IF($C160=$D$2,#REF!*T$2,IF($C160=$D$3,#REF!*T$3,IF($C160=$D$4,#REF!*T$4,IF($C160=$D$5,#REF!*T$5,0))))</f>
        <v>0</v>
      </c>
      <c r="U160" s="179">
        <f>IF($C160=$D$2,#REF!*U$2,IF($C160=$D$3,#REF!*U$3,IF($C160=$D$4,#REF!*U$4,IF($C160=$D$5,#REF!*U$5,0))))</f>
        <v>0</v>
      </c>
      <c r="V160" s="179">
        <f>IF($C160=$D$2,#REF!*V$2,IF($C160=$D$3,#REF!*V$3,IF($C160=$D$4,#REF!*V$4,IF($C160=$D$5,#REF!*V$5,0))))</f>
        <v>0</v>
      </c>
      <c r="W160" s="179">
        <f>IF($C160=$D$2,#REF!*W$2,IF($C160=$D$3,#REF!*W$3,IF($C160=$D$4,#REF!*W$4,IF($C160=$D$5,#REF!*W$5,0))))</f>
        <v>0</v>
      </c>
      <c r="X160" s="179">
        <f>IF($C160=$D$2,#REF!*X$2,IF($C160=$D$3,#REF!*X$3,IF($C160=$D$4,#REF!*X$4,IF($C160=$D$5,#REF!*X$5,0))))</f>
        <v>0</v>
      </c>
      <c r="Y160" s="179">
        <f>IF($C160=$D$2,#REF!*Y$2,IF($C160=$D$3,#REF!*Y$3,IF($C160=$D$4,#REF!*Y$4,IF($C160=$D$5,#REF!*Y$5,0))))</f>
        <v>0</v>
      </c>
      <c r="Z160" s="179">
        <f>IF($C160=$D$2,#REF!*Z$2,IF($C160=$D$3,#REF!*Z$3,IF($C160=$D$4,#REF!*Z$4,IF($C160=$D$5,#REF!*Z$5,0))))</f>
        <v>0</v>
      </c>
      <c r="AA160" s="179">
        <f>IF($C160=$D$2,#REF!*AA$2,IF($C160=$D$3,#REF!*AA$3,IF($C160=$D$4,#REF!*AA$4,IF($C160=$D$5,#REF!*AA$5,0))))</f>
        <v>0</v>
      </c>
      <c r="AB160" s="179">
        <f>IF($C160=$D$2,#REF!*AB$2,IF($C160=$D$3,#REF!*AB$3,IF($C160=$D$4,#REF!*AB$4,IF($C160=$D$5,#REF!*AB$5,0))))</f>
        <v>0</v>
      </c>
      <c r="AC160" s="179">
        <f>IF($C160=$D$2,#REF!*AC$2,IF($C160=$D$3,#REF!*AC$3,IF($C160=$D$4,#REF!*AC$4,IF($C160=$D$5,#REF!*AC$5,0))))</f>
        <v>0</v>
      </c>
      <c r="AD160" s="179">
        <f>IF($C160=$D$2,#REF!*AD$2,IF($C160=$D$3,#REF!*AD$3,IF($C160=$D$4,#REF!*AD$4,IF($C160=$D$5,#REF!*AD$5,0))))</f>
        <v>0</v>
      </c>
      <c r="AE160" s="179">
        <f>IF($C160=$D$2,#REF!*AE$2,IF($C160=$D$3,#REF!*AE$3,IF($C160=$D$4,#REF!*AE$4,IF($C160=$D$5,#REF!*AE$5,0))))</f>
        <v>0</v>
      </c>
      <c r="AF160" s="179">
        <f>IF($C160=$D$2,#REF!*AF$2,IF($C160=$D$3,#REF!*AF$3,IF($C160=$D$4,#REF!*AF$4,IF($C160=$D$5,#REF!*AF$5,0))))</f>
        <v>0</v>
      </c>
      <c r="AG160" s="179">
        <f>IF($C160=$D$2,#REF!*AG$2,IF($C160=$D$3,#REF!*AG$3,IF($C160=$D$4,#REF!*AG$4,IF($C160=$D$5,#REF!*AG$5,0))))</f>
        <v>0</v>
      </c>
      <c r="AH160" s="179">
        <f>IF($C160=$D$2,#REF!*AH$2,IF($C160=$D$3,#REF!*AH$3,IF($C160=$D$4,#REF!*AH$4,IF($C160=$D$5,#REF!*AH$5,0))))</f>
        <v>0</v>
      </c>
      <c r="AI160" s="179">
        <f>IF($C160=$D$2,#REF!*AI$2,IF($C160=$D$3,#REF!*AI$3,IF($C160=$D$4,#REF!*AI$4,IF($C160=$D$5,#REF!*AI$5,0))))</f>
        <v>0</v>
      </c>
      <c r="AJ160" s="179">
        <f>IF($C160=$D$2,#REF!*AJ$2,IF($C160=$D$3,#REF!*AJ$3,IF($C160=$D$4,#REF!*AJ$4,IF($C160=$D$5,#REF!*AJ$5,0))))</f>
        <v>0</v>
      </c>
      <c r="AK160" s="179">
        <f>IF($C160=$D$2,#REF!*AK$2,IF($C160=$D$3,#REF!*AK$3,IF($C160=$D$4,#REF!*AK$4,IF($C160=$D$5,#REF!*AK$5,0))))</f>
        <v>0</v>
      </c>
      <c r="AL160" s="179">
        <f>IF($C160=$D$2,#REF!*AL$2,IF($C160=$D$3,#REF!*AL$3,IF($C160=$D$4,#REF!*AL$4,IF($C160=$D$5,#REF!*AL$5,0))))</f>
        <v>0</v>
      </c>
      <c r="AM160" s="179">
        <f>IF($C160=$D$2,#REF!*AM$2,IF($C160=$D$3,#REF!*AM$3,IF($C160=$D$4,#REF!*AM$4,IF($C160=$D$5,#REF!*AM$5,0))))</f>
        <v>0</v>
      </c>
    </row>
    <row r="161" spans="1:39">
      <c r="A161" s="141"/>
      <c r="B161" s="165"/>
      <c r="C161" s="165"/>
      <c r="D161" s="178">
        <f t="shared" si="0"/>
        <v>0</v>
      </c>
      <c r="E161" s="179">
        <f>IF($C161=$D$2,#REF!*E$2,IF($C161=$D$3,#REF!*E$3,IF($C161=$D$4,#REF!*E$4,IF($C161=$D$5,#REF!*E$5,0))))</f>
        <v>0</v>
      </c>
      <c r="F161" s="179">
        <f>IF($C161=$D$2,#REF!*F$2,IF($C161=$D$3,#REF!*F$3,IF($C161=$D$4,#REF!*F$4,IF($C161=$D$5,#REF!*F$5,0))))</f>
        <v>0</v>
      </c>
      <c r="G161" s="179">
        <f>IF($C161=$D$2,#REF!*G$2,IF($C161=$D$3,#REF!*G$3,IF($C161=$D$4,#REF!*G$4,IF($C161=$D$5,#REF!*G$5,0))))</f>
        <v>0</v>
      </c>
      <c r="H161" s="179">
        <f>IF($C161=$D$2,#REF!*H$2,IF($C161=$D$3,#REF!*H$3,IF($C161=$D$4,#REF!*H$4,IF($C161=$D$5,#REF!*H$5,0))))</f>
        <v>0</v>
      </c>
      <c r="I161" s="179">
        <f>IF($C161=$D$2,#REF!*I$2,IF($C161=$D$3,#REF!*I$3,IF($C161=$D$4,#REF!*I$4,IF($C161=$D$5,#REF!*I$5,0))))</f>
        <v>0</v>
      </c>
      <c r="J161" s="179">
        <f>IF($C161=$D$2,#REF!*J$2,IF($C161=$D$3,#REF!*J$3,IF($C161=$D$4,#REF!*J$4,IF($C161=$D$5,#REF!*J$5,0))))</f>
        <v>0</v>
      </c>
      <c r="K161" s="179">
        <f>IF($C161=$D$2,#REF!*K$2,IF($C161=$D$3,#REF!*K$3,IF($C161=$D$4,#REF!*K$4,IF($C161=$D$5,#REF!*K$5,0))))</f>
        <v>0</v>
      </c>
      <c r="L161" s="179">
        <f>IF($C161=$D$2,#REF!*L$2,IF($C161=$D$3,#REF!*L$3,IF($C161=$D$4,#REF!*L$4,IF($C161=$D$5,#REF!*L$5,0))))</f>
        <v>0</v>
      </c>
      <c r="M161" s="179">
        <f>IF($C161=$D$2,#REF!*M$2,IF($C161=$D$3,#REF!*M$3,IF($C161=$D$4,#REF!*M$4,IF($C161=$D$5,#REF!*M$5,0))))</f>
        <v>0</v>
      </c>
      <c r="N161" s="179">
        <f>IF($C161=$D$2,#REF!*N$2,IF($C161=$D$3,#REF!*N$3,IF($C161=$D$4,#REF!*N$4,IF($C161=$D$5,#REF!*N$5,0))))</f>
        <v>0</v>
      </c>
      <c r="O161" s="179">
        <f>IF($C161=$D$2,#REF!*O$2,IF($C161=$D$3,#REF!*O$3,IF($C161=$D$4,#REF!*O$4,IF($C161=$D$5,#REF!*O$5,0))))</f>
        <v>0</v>
      </c>
      <c r="P161" s="179">
        <f>IF($C161=$D$2,#REF!*P$2,IF($C161=$D$3,#REF!*P$3,IF($C161=$D$4,#REF!*P$4,IF($C161=$D$5,#REF!*P$5,0))))</f>
        <v>0</v>
      </c>
      <c r="Q161" s="179">
        <f>IF($C161=$D$2,#REF!*Q$2,IF($C161=$D$3,#REF!*Q$3,IF($C161=$D$4,#REF!*Q$4,IF($C161=$D$5,#REF!*Q$5,0))))</f>
        <v>0</v>
      </c>
      <c r="R161" s="179">
        <f>IF($C161=$D$2,#REF!*R$2,IF($C161=$D$3,#REF!*R$3,IF($C161=$D$4,#REF!*R$4,IF($C161=$D$5,#REF!*R$5,0))))</f>
        <v>0</v>
      </c>
      <c r="S161" s="179">
        <f>IF($C161=$D$2,#REF!*S$2,IF($C161=$D$3,#REF!*S$3,IF($C161=$D$4,#REF!*S$4,IF($C161=$D$5,#REF!*S$5,0))))</f>
        <v>0</v>
      </c>
      <c r="T161" s="179">
        <f>IF($C161=$D$2,#REF!*T$2,IF($C161=$D$3,#REF!*T$3,IF($C161=$D$4,#REF!*T$4,IF($C161=$D$5,#REF!*T$5,0))))</f>
        <v>0</v>
      </c>
      <c r="U161" s="179">
        <f>IF($C161=$D$2,#REF!*U$2,IF($C161=$D$3,#REF!*U$3,IF($C161=$D$4,#REF!*U$4,IF($C161=$D$5,#REF!*U$5,0))))</f>
        <v>0</v>
      </c>
      <c r="V161" s="179">
        <f>IF($C161=$D$2,#REF!*V$2,IF($C161=$D$3,#REF!*V$3,IF($C161=$D$4,#REF!*V$4,IF($C161=$D$5,#REF!*V$5,0))))</f>
        <v>0</v>
      </c>
      <c r="W161" s="179">
        <f>IF($C161=$D$2,#REF!*W$2,IF($C161=$D$3,#REF!*W$3,IF($C161=$D$4,#REF!*W$4,IF($C161=$D$5,#REF!*W$5,0))))</f>
        <v>0</v>
      </c>
      <c r="X161" s="179">
        <f>IF($C161=$D$2,#REF!*X$2,IF($C161=$D$3,#REF!*X$3,IF($C161=$D$4,#REF!*X$4,IF($C161=$D$5,#REF!*X$5,0))))</f>
        <v>0</v>
      </c>
      <c r="Y161" s="179">
        <f>IF($C161=$D$2,#REF!*Y$2,IF($C161=$D$3,#REF!*Y$3,IF($C161=$D$4,#REF!*Y$4,IF($C161=$D$5,#REF!*Y$5,0))))</f>
        <v>0</v>
      </c>
      <c r="Z161" s="179">
        <f>IF($C161=$D$2,#REF!*Z$2,IF($C161=$D$3,#REF!*Z$3,IF($C161=$D$4,#REF!*Z$4,IF($C161=$D$5,#REF!*Z$5,0))))</f>
        <v>0</v>
      </c>
      <c r="AA161" s="179">
        <f>IF($C161=$D$2,#REF!*AA$2,IF($C161=$D$3,#REF!*AA$3,IF($C161=$D$4,#REF!*AA$4,IF($C161=$D$5,#REF!*AA$5,0))))</f>
        <v>0</v>
      </c>
      <c r="AB161" s="179">
        <f>IF($C161=$D$2,#REF!*AB$2,IF($C161=$D$3,#REF!*AB$3,IF($C161=$D$4,#REF!*AB$4,IF($C161=$D$5,#REF!*AB$5,0))))</f>
        <v>0</v>
      </c>
      <c r="AC161" s="179">
        <f>IF($C161=$D$2,#REF!*AC$2,IF($C161=$D$3,#REF!*AC$3,IF($C161=$D$4,#REF!*AC$4,IF($C161=$D$5,#REF!*AC$5,0))))</f>
        <v>0</v>
      </c>
      <c r="AD161" s="179">
        <f>IF($C161=$D$2,#REF!*AD$2,IF($C161=$D$3,#REF!*AD$3,IF($C161=$D$4,#REF!*AD$4,IF($C161=$D$5,#REF!*AD$5,0))))</f>
        <v>0</v>
      </c>
      <c r="AE161" s="179">
        <f>IF($C161=$D$2,#REF!*AE$2,IF($C161=$D$3,#REF!*AE$3,IF($C161=$D$4,#REF!*AE$4,IF($C161=$D$5,#REF!*AE$5,0))))</f>
        <v>0</v>
      </c>
      <c r="AF161" s="179">
        <f>IF($C161=$D$2,#REF!*AF$2,IF($C161=$D$3,#REF!*AF$3,IF($C161=$D$4,#REF!*AF$4,IF($C161=$D$5,#REF!*AF$5,0))))</f>
        <v>0</v>
      </c>
      <c r="AG161" s="179">
        <f>IF($C161=$D$2,#REF!*AG$2,IF($C161=$D$3,#REF!*AG$3,IF($C161=$D$4,#REF!*AG$4,IF($C161=$D$5,#REF!*AG$5,0))))</f>
        <v>0</v>
      </c>
      <c r="AH161" s="179">
        <f>IF($C161=$D$2,#REF!*AH$2,IF($C161=$D$3,#REF!*AH$3,IF($C161=$D$4,#REF!*AH$4,IF($C161=$D$5,#REF!*AH$5,0))))</f>
        <v>0</v>
      </c>
      <c r="AI161" s="179">
        <f>IF($C161=$D$2,#REF!*AI$2,IF($C161=$D$3,#REF!*AI$3,IF($C161=$D$4,#REF!*AI$4,IF($C161=$D$5,#REF!*AI$5,0))))</f>
        <v>0</v>
      </c>
      <c r="AJ161" s="179">
        <f>IF($C161=$D$2,#REF!*AJ$2,IF($C161=$D$3,#REF!*AJ$3,IF($C161=$D$4,#REF!*AJ$4,IF($C161=$D$5,#REF!*AJ$5,0))))</f>
        <v>0</v>
      </c>
      <c r="AK161" s="179">
        <f>IF($C161=$D$2,#REF!*AK$2,IF($C161=$D$3,#REF!*AK$3,IF($C161=$D$4,#REF!*AK$4,IF($C161=$D$5,#REF!*AK$5,0))))</f>
        <v>0</v>
      </c>
      <c r="AL161" s="179">
        <f>IF($C161=$D$2,#REF!*AL$2,IF($C161=$D$3,#REF!*AL$3,IF($C161=$D$4,#REF!*AL$4,IF($C161=$D$5,#REF!*AL$5,0))))</f>
        <v>0</v>
      </c>
      <c r="AM161" s="179">
        <f>IF($C161=$D$2,#REF!*AM$2,IF($C161=$D$3,#REF!*AM$3,IF($C161=$D$4,#REF!*AM$4,IF($C161=$D$5,#REF!*AM$5,0))))</f>
        <v>0</v>
      </c>
    </row>
    <row r="162" spans="1:39">
      <c r="A162" s="141"/>
      <c r="B162" s="165"/>
      <c r="C162" s="165"/>
      <c r="D162" s="178">
        <f t="shared" si="0"/>
        <v>0</v>
      </c>
      <c r="E162" s="179">
        <f>IF($C162=$D$2,#REF!*E$2,IF($C162=$D$3,#REF!*E$3,IF($C162=$D$4,#REF!*E$4,IF($C162=$D$5,#REF!*E$5,0))))</f>
        <v>0</v>
      </c>
      <c r="F162" s="179">
        <f>IF($C162=$D$2,#REF!*F$2,IF($C162=$D$3,#REF!*F$3,IF($C162=$D$4,#REF!*F$4,IF($C162=$D$5,#REF!*F$5,0))))</f>
        <v>0</v>
      </c>
      <c r="G162" s="179">
        <f>IF($C162=$D$2,#REF!*G$2,IF($C162=$D$3,#REF!*G$3,IF($C162=$D$4,#REF!*G$4,IF($C162=$D$5,#REF!*G$5,0))))</f>
        <v>0</v>
      </c>
      <c r="H162" s="179">
        <f>IF($C162=$D$2,#REF!*H$2,IF($C162=$D$3,#REF!*H$3,IF($C162=$D$4,#REF!*H$4,IF($C162=$D$5,#REF!*H$5,0))))</f>
        <v>0</v>
      </c>
      <c r="I162" s="179">
        <f>IF($C162=$D$2,#REF!*I$2,IF($C162=$D$3,#REF!*I$3,IF($C162=$D$4,#REF!*I$4,IF($C162=$D$5,#REF!*I$5,0))))</f>
        <v>0</v>
      </c>
      <c r="J162" s="179">
        <f>IF($C162=$D$2,#REF!*J$2,IF($C162=$D$3,#REF!*J$3,IF($C162=$D$4,#REF!*J$4,IF($C162=$D$5,#REF!*J$5,0))))</f>
        <v>0</v>
      </c>
      <c r="K162" s="179">
        <f>IF($C162=$D$2,#REF!*K$2,IF($C162=$D$3,#REF!*K$3,IF($C162=$D$4,#REF!*K$4,IF($C162=$D$5,#REF!*K$5,0))))</f>
        <v>0</v>
      </c>
      <c r="L162" s="179">
        <f>IF($C162=$D$2,#REF!*L$2,IF($C162=$D$3,#REF!*L$3,IF($C162=$D$4,#REF!*L$4,IF($C162=$D$5,#REF!*L$5,0))))</f>
        <v>0</v>
      </c>
      <c r="M162" s="179">
        <f>IF($C162=$D$2,#REF!*M$2,IF($C162=$D$3,#REF!*M$3,IF($C162=$D$4,#REF!*M$4,IF($C162=$D$5,#REF!*M$5,0))))</f>
        <v>0</v>
      </c>
      <c r="N162" s="179">
        <f>IF($C162=$D$2,#REF!*N$2,IF($C162=$D$3,#REF!*N$3,IF($C162=$D$4,#REF!*N$4,IF($C162=$D$5,#REF!*N$5,0))))</f>
        <v>0</v>
      </c>
      <c r="O162" s="179">
        <f>IF($C162=$D$2,#REF!*O$2,IF($C162=$D$3,#REF!*O$3,IF($C162=$D$4,#REF!*O$4,IF($C162=$D$5,#REF!*O$5,0))))</f>
        <v>0</v>
      </c>
      <c r="P162" s="179">
        <f>IF($C162=$D$2,#REF!*P$2,IF($C162=$D$3,#REF!*P$3,IF($C162=$D$4,#REF!*P$4,IF($C162=$D$5,#REF!*P$5,0))))</f>
        <v>0</v>
      </c>
      <c r="Q162" s="179">
        <f>IF($C162=$D$2,#REF!*Q$2,IF($C162=$D$3,#REF!*Q$3,IF($C162=$D$4,#REF!*Q$4,IF($C162=$D$5,#REF!*Q$5,0))))</f>
        <v>0</v>
      </c>
      <c r="R162" s="179">
        <f>IF($C162=$D$2,#REF!*R$2,IF($C162=$D$3,#REF!*R$3,IF($C162=$D$4,#REF!*R$4,IF($C162=$D$5,#REF!*R$5,0))))</f>
        <v>0</v>
      </c>
      <c r="S162" s="179">
        <f>IF($C162=$D$2,#REF!*S$2,IF($C162=$D$3,#REF!*S$3,IF($C162=$D$4,#REF!*S$4,IF($C162=$D$5,#REF!*S$5,0))))</f>
        <v>0</v>
      </c>
      <c r="T162" s="179">
        <f>IF($C162=$D$2,#REF!*T$2,IF($C162=$D$3,#REF!*T$3,IF($C162=$D$4,#REF!*T$4,IF($C162=$D$5,#REF!*T$5,0))))</f>
        <v>0</v>
      </c>
      <c r="U162" s="179">
        <f>IF($C162=$D$2,#REF!*U$2,IF($C162=$D$3,#REF!*U$3,IF($C162=$D$4,#REF!*U$4,IF($C162=$D$5,#REF!*U$5,0))))</f>
        <v>0</v>
      </c>
      <c r="V162" s="179">
        <f>IF($C162=$D$2,#REF!*V$2,IF($C162=$D$3,#REF!*V$3,IF($C162=$D$4,#REF!*V$4,IF($C162=$D$5,#REF!*V$5,0))))</f>
        <v>0</v>
      </c>
      <c r="W162" s="179">
        <f>IF($C162=$D$2,#REF!*W$2,IF($C162=$D$3,#REF!*W$3,IF($C162=$D$4,#REF!*W$4,IF($C162=$D$5,#REF!*W$5,0))))</f>
        <v>0</v>
      </c>
      <c r="X162" s="179">
        <f>IF($C162=$D$2,#REF!*X$2,IF($C162=$D$3,#REF!*X$3,IF($C162=$D$4,#REF!*X$4,IF($C162=$D$5,#REF!*X$5,0))))</f>
        <v>0</v>
      </c>
      <c r="Y162" s="179">
        <f>IF($C162=$D$2,#REF!*Y$2,IF($C162=$D$3,#REF!*Y$3,IF($C162=$D$4,#REF!*Y$4,IF($C162=$D$5,#REF!*Y$5,0))))</f>
        <v>0</v>
      </c>
      <c r="Z162" s="179">
        <f>IF($C162=$D$2,#REF!*Z$2,IF($C162=$D$3,#REF!*Z$3,IF($C162=$D$4,#REF!*Z$4,IF($C162=$D$5,#REF!*Z$5,0))))</f>
        <v>0</v>
      </c>
      <c r="AA162" s="179">
        <f>IF($C162=$D$2,#REF!*AA$2,IF($C162=$D$3,#REF!*AA$3,IF($C162=$D$4,#REF!*AA$4,IF($C162=$D$5,#REF!*AA$5,0))))</f>
        <v>0</v>
      </c>
      <c r="AB162" s="179">
        <f>IF($C162=$D$2,#REF!*AB$2,IF($C162=$D$3,#REF!*AB$3,IF($C162=$D$4,#REF!*AB$4,IF($C162=$D$5,#REF!*AB$5,0))))</f>
        <v>0</v>
      </c>
      <c r="AC162" s="179">
        <f>IF($C162=$D$2,#REF!*AC$2,IF($C162=$D$3,#REF!*AC$3,IF($C162=$D$4,#REF!*AC$4,IF($C162=$D$5,#REF!*AC$5,0))))</f>
        <v>0</v>
      </c>
      <c r="AD162" s="179">
        <f>IF($C162=$D$2,#REF!*AD$2,IF($C162=$D$3,#REF!*AD$3,IF($C162=$D$4,#REF!*AD$4,IF($C162=$D$5,#REF!*AD$5,0))))</f>
        <v>0</v>
      </c>
      <c r="AE162" s="179">
        <f>IF($C162=$D$2,#REF!*AE$2,IF($C162=$D$3,#REF!*AE$3,IF($C162=$D$4,#REF!*AE$4,IF($C162=$D$5,#REF!*AE$5,0))))</f>
        <v>0</v>
      </c>
      <c r="AF162" s="179">
        <f>IF($C162=$D$2,#REF!*AF$2,IF($C162=$D$3,#REF!*AF$3,IF($C162=$D$4,#REF!*AF$4,IF($C162=$D$5,#REF!*AF$5,0))))</f>
        <v>0</v>
      </c>
      <c r="AG162" s="179">
        <f>IF($C162=$D$2,#REF!*AG$2,IF($C162=$D$3,#REF!*AG$3,IF($C162=$D$4,#REF!*AG$4,IF($C162=$D$5,#REF!*AG$5,0))))</f>
        <v>0</v>
      </c>
      <c r="AH162" s="179">
        <f>IF($C162=$D$2,#REF!*AH$2,IF($C162=$D$3,#REF!*AH$3,IF($C162=$D$4,#REF!*AH$4,IF($C162=$D$5,#REF!*AH$5,0))))</f>
        <v>0</v>
      </c>
      <c r="AI162" s="179">
        <f>IF($C162=$D$2,#REF!*AI$2,IF($C162=$D$3,#REF!*AI$3,IF($C162=$D$4,#REF!*AI$4,IF($C162=$D$5,#REF!*AI$5,0))))</f>
        <v>0</v>
      </c>
      <c r="AJ162" s="179">
        <f>IF($C162=$D$2,#REF!*AJ$2,IF($C162=$D$3,#REF!*AJ$3,IF($C162=$D$4,#REF!*AJ$4,IF($C162=$D$5,#REF!*AJ$5,0))))</f>
        <v>0</v>
      </c>
      <c r="AK162" s="179">
        <f>IF($C162=$D$2,#REF!*AK$2,IF($C162=$D$3,#REF!*AK$3,IF($C162=$D$4,#REF!*AK$4,IF($C162=$D$5,#REF!*AK$5,0))))</f>
        <v>0</v>
      </c>
      <c r="AL162" s="179">
        <f>IF($C162=$D$2,#REF!*AL$2,IF($C162=$D$3,#REF!*AL$3,IF($C162=$D$4,#REF!*AL$4,IF($C162=$D$5,#REF!*AL$5,0))))</f>
        <v>0</v>
      </c>
      <c r="AM162" s="179">
        <f>IF($C162=$D$2,#REF!*AM$2,IF($C162=$D$3,#REF!*AM$3,IF($C162=$D$4,#REF!*AM$4,IF($C162=$D$5,#REF!*AM$5,0))))</f>
        <v>0</v>
      </c>
    </row>
    <row r="163" spans="1:39">
      <c r="A163" s="141"/>
      <c r="B163" s="165"/>
      <c r="C163" s="165"/>
      <c r="D163" s="178">
        <f t="shared" si="0"/>
        <v>0</v>
      </c>
      <c r="E163" s="179">
        <f>IF($C163=$D$2,#REF!*E$2,IF($C163=$D$3,#REF!*E$3,IF($C163=$D$4,#REF!*E$4,IF($C163=$D$5,#REF!*E$5,0))))</f>
        <v>0</v>
      </c>
      <c r="F163" s="179">
        <f>IF($C163=$D$2,#REF!*F$2,IF($C163=$D$3,#REF!*F$3,IF($C163=$D$4,#REF!*F$4,IF($C163=$D$5,#REF!*F$5,0))))</f>
        <v>0</v>
      </c>
      <c r="G163" s="179">
        <f>IF($C163=$D$2,#REF!*G$2,IF($C163=$D$3,#REF!*G$3,IF($C163=$D$4,#REF!*G$4,IF($C163=$D$5,#REF!*G$5,0))))</f>
        <v>0</v>
      </c>
      <c r="H163" s="179">
        <f>IF($C163=$D$2,#REF!*H$2,IF($C163=$D$3,#REF!*H$3,IF($C163=$D$4,#REF!*H$4,IF($C163=$D$5,#REF!*H$5,0))))</f>
        <v>0</v>
      </c>
      <c r="I163" s="179">
        <f>IF($C163=$D$2,#REF!*I$2,IF($C163=$D$3,#REF!*I$3,IF($C163=$D$4,#REF!*I$4,IF($C163=$D$5,#REF!*I$5,0))))</f>
        <v>0</v>
      </c>
      <c r="J163" s="179">
        <f>IF($C163=$D$2,#REF!*J$2,IF($C163=$D$3,#REF!*J$3,IF($C163=$D$4,#REF!*J$4,IF($C163=$D$5,#REF!*J$5,0))))</f>
        <v>0</v>
      </c>
      <c r="K163" s="179">
        <f>IF($C163=$D$2,#REF!*K$2,IF($C163=$D$3,#REF!*K$3,IF($C163=$D$4,#REF!*K$4,IF($C163=$D$5,#REF!*K$5,0))))</f>
        <v>0</v>
      </c>
      <c r="L163" s="179">
        <f>IF($C163=$D$2,#REF!*L$2,IF($C163=$D$3,#REF!*L$3,IF($C163=$D$4,#REF!*L$4,IF($C163=$D$5,#REF!*L$5,0))))</f>
        <v>0</v>
      </c>
      <c r="M163" s="179">
        <f>IF($C163=$D$2,#REF!*M$2,IF($C163=$D$3,#REF!*M$3,IF($C163=$D$4,#REF!*M$4,IF($C163=$D$5,#REF!*M$5,0))))</f>
        <v>0</v>
      </c>
      <c r="N163" s="179">
        <f>IF($C163=$D$2,#REF!*N$2,IF($C163=$D$3,#REF!*N$3,IF($C163=$D$4,#REF!*N$4,IF($C163=$D$5,#REF!*N$5,0))))</f>
        <v>0</v>
      </c>
      <c r="O163" s="179">
        <f>IF($C163=$D$2,#REF!*O$2,IF($C163=$D$3,#REF!*O$3,IF($C163=$D$4,#REF!*O$4,IF($C163=$D$5,#REF!*O$5,0))))</f>
        <v>0</v>
      </c>
      <c r="P163" s="179">
        <f>IF($C163=$D$2,#REF!*P$2,IF($C163=$D$3,#REF!*P$3,IF($C163=$D$4,#REF!*P$4,IF($C163=$D$5,#REF!*P$5,0))))</f>
        <v>0</v>
      </c>
      <c r="Q163" s="179">
        <f>IF($C163=$D$2,#REF!*Q$2,IF($C163=$D$3,#REF!*Q$3,IF($C163=$D$4,#REF!*Q$4,IF($C163=$D$5,#REF!*Q$5,0))))</f>
        <v>0</v>
      </c>
      <c r="R163" s="179">
        <f>IF($C163=$D$2,#REF!*R$2,IF($C163=$D$3,#REF!*R$3,IF($C163=$D$4,#REF!*R$4,IF($C163=$D$5,#REF!*R$5,0))))</f>
        <v>0</v>
      </c>
      <c r="S163" s="179">
        <f>IF($C163=$D$2,#REF!*S$2,IF($C163=$D$3,#REF!*S$3,IF($C163=$D$4,#REF!*S$4,IF($C163=$D$5,#REF!*S$5,0))))</f>
        <v>0</v>
      </c>
      <c r="T163" s="179">
        <f>IF($C163=$D$2,#REF!*T$2,IF($C163=$D$3,#REF!*T$3,IF($C163=$D$4,#REF!*T$4,IF($C163=$D$5,#REF!*T$5,0))))</f>
        <v>0</v>
      </c>
      <c r="U163" s="179">
        <f>IF($C163=$D$2,#REF!*U$2,IF($C163=$D$3,#REF!*U$3,IF($C163=$D$4,#REF!*U$4,IF($C163=$D$5,#REF!*U$5,0))))</f>
        <v>0</v>
      </c>
      <c r="V163" s="179">
        <f>IF($C163=$D$2,#REF!*V$2,IF($C163=$D$3,#REF!*V$3,IF($C163=$D$4,#REF!*V$4,IF($C163=$D$5,#REF!*V$5,0))))</f>
        <v>0</v>
      </c>
      <c r="W163" s="179">
        <f>IF($C163=$D$2,#REF!*W$2,IF($C163=$D$3,#REF!*W$3,IF($C163=$D$4,#REF!*W$4,IF($C163=$D$5,#REF!*W$5,0))))</f>
        <v>0</v>
      </c>
      <c r="X163" s="179">
        <f>IF($C163=$D$2,#REF!*X$2,IF($C163=$D$3,#REF!*X$3,IF($C163=$D$4,#REF!*X$4,IF($C163=$D$5,#REF!*X$5,0))))</f>
        <v>0</v>
      </c>
      <c r="Y163" s="179">
        <f>IF($C163=$D$2,#REF!*Y$2,IF($C163=$D$3,#REF!*Y$3,IF($C163=$D$4,#REF!*Y$4,IF($C163=$D$5,#REF!*Y$5,0))))</f>
        <v>0</v>
      </c>
      <c r="Z163" s="179">
        <f>IF($C163=$D$2,#REF!*Z$2,IF($C163=$D$3,#REF!*Z$3,IF($C163=$D$4,#REF!*Z$4,IF($C163=$D$5,#REF!*Z$5,0))))</f>
        <v>0</v>
      </c>
      <c r="AA163" s="179">
        <f>IF($C163=$D$2,#REF!*AA$2,IF($C163=$D$3,#REF!*AA$3,IF($C163=$D$4,#REF!*AA$4,IF($C163=$D$5,#REF!*AA$5,0))))</f>
        <v>0</v>
      </c>
      <c r="AB163" s="179">
        <f>IF($C163=$D$2,#REF!*AB$2,IF($C163=$D$3,#REF!*AB$3,IF($C163=$D$4,#REF!*AB$4,IF($C163=$D$5,#REF!*AB$5,0))))</f>
        <v>0</v>
      </c>
      <c r="AC163" s="179">
        <f>IF($C163=$D$2,#REF!*AC$2,IF($C163=$D$3,#REF!*AC$3,IF($C163=$D$4,#REF!*AC$4,IF($C163=$D$5,#REF!*AC$5,0))))</f>
        <v>0</v>
      </c>
      <c r="AD163" s="179">
        <f>IF($C163=$D$2,#REF!*AD$2,IF($C163=$D$3,#REF!*AD$3,IF($C163=$D$4,#REF!*AD$4,IF($C163=$D$5,#REF!*AD$5,0))))</f>
        <v>0</v>
      </c>
      <c r="AE163" s="179">
        <f>IF($C163=$D$2,#REF!*AE$2,IF($C163=$D$3,#REF!*AE$3,IF($C163=$D$4,#REF!*AE$4,IF($C163=$D$5,#REF!*AE$5,0))))</f>
        <v>0</v>
      </c>
      <c r="AF163" s="179">
        <f>IF($C163=$D$2,#REF!*AF$2,IF($C163=$D$3,#REF!*AF$3,IF($C163=$D$4,#REF!*AF$4,IF($C163=$D$5,#REF!*AF$5,0))))</f>
        <v>0</v>
      </c>
      <c r="AG163" s="179">
        <f>IF($C163=$D$2,#REF!*AG$2,IF($C163=$D$3,#REF!*AG$3,IF($C163=$D$4,#REF!*AG$4,IF($C163=$D$5,#REF!*AG$5,0))))</f>
        <v>0</v>
      </c>
      <c r="AH163" s="179">
        <f>IF($C163=$D$2,#REF!*AH$2,IF($C163=$D$3,#REF!*AH$3,IF($C163=$D$4,#REF!*AH$4,IF($C163=$D$5,#REF!*AH$5,0))))</f>
        <v>0</v>
      </c>
      <c r="AI163" s="179">
        <f>IF($C163=$D$2,#REF!*AI$2,IF($C163=$D$3,#REF!*AI$3,IF($C163=$D$4,#REF!*AI$4,IF($C163=$D$5,#REF!*AI$5,0))))</f>
        <v>0</v>
      </c>
      <c r="AJ163" s="179">
        <f>IF($C163=$D$2,#REF!*AJ$2,IF($C163=$D$3,#REF!*AJ$3,IF($C163=$D$4,#REF!*AJ$4,IF($C163=$D$5,#REF!*AJ$5,0))))</f>
        <v>0</v>
      </c>
      <c r="AK163" s="179">
        <f>IF($C163=$D$2,#REF!*AK$2,IF($C163=$D$3,#REF!*AK$3,IF($C163=$D$4,#REF!*AK$4,IF($C163=$D$5,#REF!*AK$5,0))))</f>
        <v>0</v>
      </c>
      <c r="AL163" s="179">
        <f>IF($C163=$D$2,#REF!*AL$2,IF($C163=$D$3,#REF!*AL$3,IF($C163=$D$4,#REF!*AL$4,IF($C163=$D$5,#REF!*AL$5,0))))</f>
        <v>0</v>
      </c>
      <c r="AM163" s="179">
        <f>IF($C163=$D$2,#REF!*AM$2,IF($C163=$D$3,#REF!*AM$3,IF($C163=$D$4,#REF!*AM$4,IF($C163=$D$5,#REF!*AM$5,0))))</f>
        <v>0</v>
      </c>
    </row>
    <row r="164" spans="1:39">
      <c r="A164" s="141"/>
      <c r="B164" s="165"/>
      <c r="C164" s="165"/>
      <c r="D164" s="178">
        <f t="shared" si="0"/>
        <v>0</v>
      </c>
      <c r="E164" s="179">
        <f>IF($C164=$D$2,#REF!*E$2,IF($C164=$D$3,#REF!*E$3,IF($C164=$D$4,#REF!*E$4,IF($C164=$D$5,#REF!*E$5,0))))</f>
        <v>0</v>
      </c>
      <c r="F164" s="179">
        <f>IF($C164=$D$2,#REF!*F$2,IF($C164=$D$3,#REF!*F$3,IF($C164=$D$4,#REF!*F$4,IF($C164=$D$5,#REF!*F$5,0))))</f>
        <v>0</v>
      </c>
      <c r="G164" s="179">
        <f>IF($C164=$D$2,#REF!*G$2,IF($C164=$D$3,#REF!*G$3,IF($C164=$D$4,#REF!*G$4,IF($C164=$D$5,#REF!*G$5,0))))</f>
        <v>0</v>
      </c>
      <c r="H164" s="179">
        <f>IF($C164=$D$2,#REF!*H$2,IF($C164=$D$3,#REF!*H$3,IF($C164=$D$4,#REF!*H$4,IF($C164=$D$5,#REF!*H$5,0))))</f>
        <v>0</v>
      </c>
      <c r="I164" s="179">
        <f>IF($C164=$D$2,#REF!*I$2,IF($C164=$D$3,#REF!*I$3,IF($C164=$D$4,#REF!*I$4,IF($C164=$D$5,#REF!*I$5,0))))</f>
        <v>0</v>
      </c>
      <c r="J164" s="179">
        <f>IF($C164=$D$2,#REF!*J$2,IF($C164=$D$3,#REF!*J$3,IF($C164=$D$4,#REF!*J$4,IF($C164=$D$5,#REF!*J$5,0))))</f>
        <v>0</v>
      </c>
      <c r="K164" s="179">
        <f>IF($C164=$D$2,#REF!*K$2,IF($C164=$D$3,#REF!*K$3,IF($C164=$D$4,#REF!*K$4,IF($C164=$D$5,#REF!*K$5,0))))</f>
        <v>0</v>
      </c>
      <c r="L164" s="179">
        <f>IF($C164=$D$2,#REF!*L$2,IF($C164=$D$3,#REF!*L$3,IF($C164=$D$4,#REF!*L$4,IF($C164=$D$5,#REF!*L$5,0))))</f>
        <v>0</v>
      </c>
      <c r="M164" s="179">
        <f>IF($C164=$D$2,#REF!*M$2,IF($C164=$D$3,#REF!*M$3,IF($C164=$D$4,#REF!*M$4,IF($C164=$D$5,#REF!*M$5,0))))</f>
        <v>0</v>
      </c>
      <c r="N164" s="179">
        <f>IF($C164=$D$2,#REF!*N$2,IF($C164=$D$3,#REF!*N$3,IF($C164=$D$4,#REF!*N$4,IF($C164=$D$5,#REF!*N$5,0))))</f>
        <v>0</v>
      </c>
      <c r="O164" s="179">
        <f>IF($C164=$D$2,#REF!*O$2,IF($C164=$D$3,#REF!*O$3,IF($C164=$D$4,#REF!*O$4,IF($C164=$D$5,#REF!*O$5,0))))</f>
        <v>0</v>
      </c>
      <c r="P164" s="179">
        <f>IF($C164=$D$2,#REF!*P$2,IF($C164=$D$3,#REF!*P$3,IF($C164=$D$4,#REF!*P$4,IF($C164=$D$5,#REF!*P$5,0))))</f>
        <v>0</v>
      </c>
      <c r="Q164" s="179">
        <f>IF($C164=$D$2,#REF!*Q$2,IF($C164=$D$3,#REF!*Q$3,IF($C164=$D$4,#REF!*Q$4,IF($C164=$D$5,#REF!*Q$5,0))))</f>
        <v>0</v>
      </c>
      <c r="R164" s="179">
        <f>IF($C164=$D$2,#REF!*R$2,IF($C164=$D$3,#REF!*R$3,IF($C164=$D$4,#REF!*R$4,IF($C164=$D$5,#REF!*R$5,0))))</f>
        <v>0</v>
      </c>
      <c r="S164" s="179">
        <f>IF($C164=$D$2,#REF!*S$2,IF($C164=$D$3,#REF!*S$3,IF($C164=$D$4,#REF!*S$4,IF($C164=$D$5,#REF!*S$5,0))))</f>
        <v>0</v>
      </c>
      <c r="T164" s="179">
        <f>IF($C164=$D$2,#REF!*T$2,IF($C164=$D$3,#REF!*T$3,IF($C164=$D$4,#REF!*T$4,IF($C164=$D$5,#REF!*T$5,0))))</f>
        <v>0</v>
      </c>
      <c r="U164" s="179">
        <f>IF($C164=$D$2,#REF!*U$2,IF($C164=$D$3,#REF!*U$3,IF($C164=$D$4,#REF!*U$4,IF($C164=$D$5,#REF!*U$5,0))))</f>
        <v>0</v>
      </c>
      <c r="V164" s="179">
        <f>IF($C164=$D$2,#REF!*V$2,IF($C164=$D$3,#REF!*V$3,IF($C164=$D$4,#REF!*V$4,IF($C164=$D$5,#REF!*V$5,0))))</f>
        <v>0</v>
      </c>
      <c r="W164" s="179">
        <f>IF($C164=$D$2,#REF!*W$2,IF($C164=$D$3,#REF!*W$3,IF($C164=$D$4,#REF!*W$4,IF($C164=$D$5,#REF!*W$5,0))))</f>
        <v>0</v>
      </c>
      <c r="X164" s="179">
        <f>IF($C164=$D$2,#REF!*X$2,IF($C164=$D$3,#REF!*X$3,IF($C164=$D$4,#REF!*X$4,IF($C164=$D$5,#REF!*X$5,0))))</f>
        <v>0</v>
      </c>
      <c r="Y164" s="179">
        <f>IF($C164=$D$2,#REF!*Y$2,IF($C164=$D$3,#REF!*Y$3,IF($C164=$D$4,#REF!*Y$4,IF($C164=$D$5,#REF!*Y$5,0))))</f>
        <v>0</v>
      </c>
      <c r="Z164" s="179">
        <f>IF($C164=$D$2,#REF!*Z$2,IF($C164=$D$3,#REF!*Z$3,IF($C164=$D$4,#REF!*Z$4,IF($C164=$D$5,#REF!*Z$5,0))))</f>
        <v>0</v>
      </c>
      <c r="AA164" s="179">
        <f>IF($C164=$D$2,#REF!*AA$2,IF($C164=$D$3,#REF!*AA$3,IF($C164=$D$4,#REF!*AA$4,IF($C164=$D$5,#REF!*AA$5,0))))</f>
        <v>0</v>
      </c>
      <c r="AB164" s="179">
        <f>IF($C164=$D$2,#REF!*AB$2,IF($C164=$D$3,#REF!*AB$3,IF($C164=$D$4,#REF!*AB$4,IF($C164=$D$5,#REF!*AB$5,0))))</f>
        <v>0</v>
      </c>
      <c r="AC164" s="179">
        <f>IF($C164=$D$2,#REF!*AC$2,IF($C164=$D$3,#REF!*AC$3,IF($C164=$D$4,#REF!*AC$4,IF($C164=$D$5,#REF!*AC$5,0))))</f>
        <v>0</v>
      </c>
      <c r="AD164" s="179">
        <f>IF($C164=$D$2,#REF!*AD$2,IF($C164=$D$3,#REF!*AD$3,IF($C164=$D$4,#REF!*AD$4,IF($C164=$D$5,#REF!*AD$5,0))))</f>
        <v>0</v>
      </c>
      <c r="AE164" s="179">
        <f>IF($C164=$D$2,#REF!*AE$2,IF($C164=$D$3,#REF!*AE$3,IF($C164=$D$4,#REF!*AE$4,IF($C164=$D$5,#REF!*AE$5,0))))</f>
        <v>0</v>
      </c>
      <c r="AF164" s="179">
        <f>IF($C164=$D$2,#REF!*AF$2,IF($C164=$D$3,#REF!*AF$3,IF($C164=$D$4,#REF!*AF$4,IF($C164=$D$5,#REF!*AF$5,0))))</f>
        <v>0</v>
      </c>
      <c r="AG164" s="179">
        <f>IF($C164=$D$2,#REF!*AG$2,IF($C164=$D$3,#REF!*AG$3,IF($C164=$D$4,#REF!*AG$4,IF($C164=$D$5,#REF!*AG$5,0))))</f>
        <v>0</v>
      </c>
      <c r="AH164" s="179">
        <f>IF($C164=$D$2,#REF!*AH$2,IF($C164=$D$3,#REF!*AH$3,IF($C164=$D$4,#REF!*AH$4,IF($C164=$D$5,#REF!*AH$5,0))))</f>
        <v>0</v>
      </c>
      <c r="AI164" s="179">
        <f>IF($C164=$D$2,#REF!*AI$2,IF($C164=$D$3,#REF!*AI$3,IF($C164=$D$4,#REF!*AI$4,IF($C164=$D$5,#REF!*AI$5,0))))</f>
        <v>0</v>
      </c>
      <c r="AJ164" s="179">
        <f>IF($C164=$D$2,#REF!*AJ$2,IF($C164=$D$3,#REF!*AJ$3,IF($C164=$D$4,#REF!*AJ$4,IF($C164=$D$5,#REF!*AJ$5,0))))</f>
        <v>0</v>
      </c>
      <c r="AK164" s="179">
        <f>IF($C164=$D$2,#REF!*AK$2,IF($C164=$D$3,#REF!*AK$3,IF($C164=$D$4,#REF!*AK$4,IF($C164=$D$5,#REF!*AK$5,0))))</f>
        <v>0</v>
      </c>
      <c r="AL164" s="179">
        <f>IF($C164=$D$2,#REF!*AL$2,IF($C164=$D$3,#REF!*AL$3,IF($C164=$D$4,#REF!*AL$4,IF($C164=$D$5,#REF!*AL$5,0))))</f>
        <v>0</v>
      </c>
      <c r="AM164" s="179">
        <f>IF($C164=$D$2,#REF!*AM$2,IF($C164=$D$3,#REF!*AM$3,IF($C164=$D$4,#REF!*AM$4,IF($C164=$D$5,#REF!*AM$5,0))))</f>
        <v>0</v>
      </c>
    </row>
    <row r="165" spans="1:39">
      <c r="A165" s="141"/>
      <c r="B165" s="165"/>
      <c r="C165" s="165"/>
      <c r="D165" s="178">
        <f t="shared" si="0"/>
        <v>0</v>
      </c>
      <c r="E165" s="179">
        <f>IF($C165=$D$2,#REF!*E$2,IF($C165=$D$3,#REF!*E$3,IF($C165=$D$4,#REF!*E$4,IF($C165=$D$5,#REF!*E$5,0))))</f>
        <v>0</v>
      </c>
      <c r="F165" s="179">
        <f>IF($C165=$D$2,#REF!*F$2,IF($C165=$D$3,#REF!*F$3,IF($C165=$D$4,#REF!*F$4,IF($C165=$D$5,#REF!*F$5,0))))</f>
        <v>0</v>
      </c>
      <c r="G165" s="179">
        <f>IF($C165=$D$2,#REF!*G$2,IF($C165=$D$3,#REF!*G$3,IF($C165=$D$4,#REF!*G$4,IF($C165=$D$5,#REF!*G$5,0))))</f>
        <v>0</v>
      </c>
      <c r="H165" s="179">
        <f>IF($C165=$D$2,#REF!*H$2,IF($C165=$D$3,#REF!*H$3,IF($C165=$D$4,#REF!*H$4,IF($C165=$D$5,#REF!*H$5,0))))</f>
        <v>0</v>
      </c>
      <c r="I165" s="179">
        <f>IF($C165=$D$2,#REF!*I$2,IF($C165=$D$3,#REF!*I$3,IF($C165=$D$4,#REF!*I$4,IF($C165=$D$5,#REF!*I$5,0))))</f>
        <v>0</v>
      </c>
      <c r="J165" s="179">
        <f>IF($C165=$D$2,#REF!*J$2,IF($C165=$D$3,#REF!*J$3,IF($C165=$D$4,#REF!*J$4,IF($C165=$D$5,#REF!*J$5,0))))</f>
        <v>0</v>
      </c>
      <c r="K165" s="179">
        <f>IF($C165=$D$2,#REF!*K$2,IF($C165=$D$3,#REF!*K$3,IF($C165=$D$4,#REF!*K$4,IF($C165=$D$5,#REF!*K$5,0))))</f>
        <v>0</v>
      </c>
      <c r="L165" s="179">
        <f>IF($C165=$D$2,#REF!*L$2,IF($C165=$D$3,#REF!*L$3,IF($C165=$D$4,#REF!*L$4,IF($C165=$D$5,#REF!*L$5,0))))</f>
        <v>0</v>
      </c>
      <c r="M165" s="179">
        <f>IF($C165=$D$2,#REF!*M$2,IF($C165=$D$3,#REF!*M$3,IF($C165=$D$4,#REF!*M$4,IF($C165=$D$5,#REF!*M$5,0))))</f>
        <v>0</v>
      </c>
      <c r="N165" s="179">
        <f>IF($C165=$D$2,#REF!*N$2,IF($C165=$D$3,#REF!*N$3,IF($C165=$D$4,#REF!*N$4,IF($C165=$D$5,#REF!*N$5,0))))</f>
        <v>0</v>
      </c>
      <c r="O165" s="179">
        <f>IF($C165=$D$2,#REF!*O$2,IF($C165=$D$3,#REF!*O$3,IF($C165=$D$4,#REF!*O$4,IF($C165=$D$5,#REF!*O$5,0))))</f>
        <v>0</v>
      </c>
      <c r="P165" s="179">
        <f>IF($C165=$D$2,#REF!*P$2,IF($C165=$D$3,#REF!*P$3,IF($C165=$D$4,#REF!*P$4,IF($C165=$D$5,#REF!*P$5,0))))</f>
        <v>0</v>
      </c>
      <c r="Q165" s="179">
        <f>IF($C165=$D$2,#REF!*Q$2,IF($C165=$D$3,#REF!*Q$3,IF($C165=$D$4,#REF!*Q$4,IF($C165=$D$5,#REF!*Q$5,0))))</f>
        <v>0</v>
      </c>
      <c r="R165" s="179">
        <f>IF($C165=$D$2,#REF!*R$2,IF($C165=$D$3,#REF!*R$3,IF($C165=$D$4,#REF!*R$4,IF($C165=$D$5,#REF!*R$5,0))))</f>
        <v>0</v>
      </c>
      <c r="S165" s="179">
        <f>IF($C165=$D$2,#REF!*S$2,IF($C165=$D$3,#REF!*S$3,IF($C165=$D$4,#REF!*S$4,IF($C165=$D$5,#REF!*S$5,0))))</f>
        <v>0</v>
      </c>
      <c r="T165" s="179">
        <f>IF($C165=$D$2,#REF!*T$2,IF($C165=$D$3,#REF!*T$3,IF($C165=$D$4,#REF!*T$4,IF($C165=$D$5,#REF!*T$5,0))))</f>
        <v>0</v>
      </c>
      <c r="U165" s="179">
        <f>IF($C165=$D$2,#REF!*U$2,IF($C165=$D$3,#REF!*U$3,IF($C165=$D$4,#REF!*U$4,IF($C165=$D$5,#REF!*U$5,0))))</f>
        <v>0</v>
      </c>
      <c r="V165" s="179">
        <f>IF($C165=$D$2,#REF!*V$2,IF($C165=$D$3,#REF!*V$3,IF($C165=$D$4,#REF!*V$4,IF($C165=$D$5,#REF!*V$5,0))))</f>
        <v>0</v>
      </c>
      <c r="W165" s="179">
        <f>IF($C165=$D$2,#REF!*W$2,IF($C165=$D$3,#REF!*W$3,IF($C165=$D$4,#REF!*W$4,IF($C165=$D$5,#REF!*W$5,0))))</f>
        <v>0</v>
      </c>
      <c r="X165" s="179">
        <f>IF($C165=$D$2,#REF!*X$2,IF($C165=$D$3,#REF!*X$3,IF($C165=$D$4,#REF!*X$4,IF($C165=$D$5,#REF!*X$5,0))))</f>
        <v>0</v>
      </c>
      <c r="Y165" s="179">
        <f>IF($C165=$D$2,#REF!*Y$2,IF($C165=$D$3,#REF!*Y$3,IF($C165=$D$4,#REF!*Y$4,IF($C165=$D$5,#REF!*Y$5,0))))</f>
        <v>0</v>
      </c>
      <c r="Z165" s="179">
        <f>IF($C165=$D$2,#REF!*Z$2,IF($C165=$D$3,#REF!*Z$3,IF($C165=$D$4,#REF!*Z$4,IF($C165=$D$5,#REF!*Z$5,0))))</f>
        <v>0</v>
      </c>
      <c r="AA165" s="179">
        <f>IF($C165=$D$2,#REF!*AA$2,IF($C165=$D$3,#REF!*AA$3,IF($C165=$D$4,#REF!*AA$4,IF($C165=$D$5,#REF!*AA$5,0))))</f>
        <v>0</v>
      </c>
      <c r="AB165" s="179">
        <f>IF($C165=$D$2,#REF!*AB$2,IF($C165=$D$3,#REF!*AB$3,IF($C165=$D$4,#REF!*AB$4,IF($C165=$D$5,#REF!*AB$5,0))))</f>
        <v>0</v>
      </c>
      <c r="AC165" s="179">
        <f>IF($C165=$D$2,#REF!*AC$2,IF($C165=$D$3,#REF!*AC$3,IF($C165=$D$4,#REF!*AC$4,IF($C165=$D$5,#REF!*AC$5,0))))</f>
        <v>0</v>
      </c>
      <c r="AD165" s="179">
        <f>IF($C165=$D$2,#REF!*AD$2,IF($C165=$D$3,#REF!*AD$3,IF($C165=$D$4,#REF!*AD$4,IF($C165=$D$5,#REF!*AD$5,0))))</f>
        <v>0</v>
      </c>
      <c r="AE165" s="179">
        <f>IF($C165=$D$2,#REF!*AE$2,IF($C165=$D$3,#REF!*AE$3,IF($C165=$D$4,#REF!*AE$4,IF($C165=$D$5,#REF!*AE$5,0))))</f>
        <v>0</v>
      </c>
      <c r="AF165" s="179">
        <f>IF($C165=$D$2,#REF!*AF$2,IF($C165=$D$3,#REF!*AF$3,IF($C165=$D$4,#REF!*AF$4,IF($C165=$D$5,#REF!*AF$5,0))))</f>
        <v>0</v>
      </c>
      <c r="AG165" s="179">
        <f>IF($C165=$D$2,#REF!*AG$2,IF($C165=$D$3,#REF!*AG$3,IF($C165=$D$4,#REF!*AG$4,IF($C165=$D$5,#REF!*AG$5,0))))</f>
        <v>0</v>
      </c>
      <c r="AH165" s="179">
        <f>IF($C165=$D$2,#REF!*AH$2,IF($C165=$D$3,#REF!*AH$3,IF($C165=$D$4,#REF!*AH$4,IF($C165=$D$5,#REF!*AH$5,0))))</f>
        <v>0</v>
      </c>
      <c r="AI165" s="179">
        <f>IF($C165=$D$2,#REF!*AI$2,IF($C165=$D$3,#REF!*AI$3,IF($C165=$D$4,#REF!*AI$4,IF($C165=$D$5,#REF!*AI$5,0))))</f>
        <v>0</v>
      </c>
      <c r="AJ165" s="179">
        <f>IF($C165=$D$2,#REF!*AJ$2,IF($C165=$D$3,#REF!*AJ$3,IF($C165=$D$4,#REF!*AJ$4,IF($C165=$D$5,#REF!*AJ$5,0))))</f>
        <v>0</v>
      </c>
      <c r="AK165" s="179">
        <f>IF($C165=$D$2,#REF!*AK$2,IF($C165=$D$3,#REF!*AK$3,IF($C165=$D$4,#REF!*AK$4,IF($C165=$D$5,#REF!*AK$5,0))))</f>
        <v>0</v>
      </c>
      <c r="AL165" s="179">
        <f>IF($C165=$D$2,#REF!*AL$2,IF($C165=$D$3,#REF!*AL$3,IF($C165=$D$4,#REF!*AL$4,IF($C165=$D$5,#REF!*AL$5,0))))</f>
        <v>0</v>
      </c>
      <c r="AM165" s="179">
        <f>IF($C165=$D$2,#REF!*AM$2,IF($C165=$D$3,#REF!*AM$3,IF($C165=$D$4,#REF!*AM$4,IF($C165=$D$5,#REF!*AM$5,0))))</f>
        <v>0</v>
      </c>
    </row>
    <row r="166" spans="1:39">
      <c r="A166" s="141"/>
      <c r="B166" s="165"/>
      <c r="C166" s="165"/>
      <c r="D166" s="178">
        <f t="shared" si="0"/>
        <v>0</v>
      </c>
      <c r="E166" s="179">
        <f>IF($C166=$D$2,#REF!*E$2,IF($C166=$D$3,#REF!*E$3,IF($C166=$D$4,#REF!*E$4,IF($C166=$D$5,#REF!*E$5,0))))</f>
        <v>0</v>
      </c>
      <c r="F166" s="179">
        <f>IF($C166=$D$2,#REF!*F$2,IF($C166=$D$3,#REF!*F$3,IF($C166=$D$4,#REF!*F$4,IF($C166=$D$5,#REF!*F$5,0))))</f>
        <v>0</v>
      </c>
      <c r="G166" s="179">
        <f>IF($C166=$D$2,#REF!*G$2,IF($C166=$D$3,#REF!*G$3,IF($C166=$D$4,#REF!*G$4,IF($C166=$D$5,#REF!*G$5,0))))</f>
        <v>0</v>
      </c>
      <c r="H166" s="179">
        <f>IF($C166=$D$2,#REF!*H$2,IF($C166=$D$3,#REF!*H$3,IF($C166=$D$4,#REF!*H$4,IF($C166=$D$5,#REF!*H$5,0))))</f>
        <v>0</v>
      </c>
      <c r="I166" s="179">
        <f>IF($C166=$D$2,#REF!*I$2,IF($C166=$D$3,#REF!*I$3,IF($C166=$D$4,#REF!*I$4,IF($C166=$D$5,#REF!*I$5,0))))</f>
        <v>0</v>
      </c>
      <c r="J166" s="179">
        <f>IF($C166=$D$2,#REF!*J$2,IF($C166=$D$3,#REF!*J$3,IF($C166=$D$4,#REF!*J$4,IF($C166=$D$5,#REF!*J$5,0))))</f>
        <v>0</v>
      </c>
      <c r="K166" s="179">
        <f>IF($C166=$D$2,#REF!*K$2,IF($C166=$D$3,#REF!*K$3,IF($C166=$D$4,#REF!*K$4,IF($C166=$D$5,#REF!*K$5,0))))</f>
        <v>0</v>
      </c>
      <c r="L166" s="179">
        <f>IF($C166=$D$2,#REF!*L$2,IF($C166=$D$3,#REF!*L$3,IF($C166=$D$4,#REF!*L$4,IF($C166=$D$5,#REF!*L$5,0))))</f>
        <v>0</v>
      </c>
      <c r="M166" s="179">
        <f>IF($C166=$D$2,#REF!*M$2,IF($C166=$D$3,#REF!*M$3,IF($C166=$D$4,#REF!*M$4,IF($C166=$D$5,#REF!*M$5,0))))</f>
        <v>0</v>
      </c>
      <c r="N166" s="179">
        <f>IF($C166=$D$2,#REF!*N$2,IF($C166=$D$3,#REF!*N$3,IF($C166=$D$4,#REF!*N$4,IF($C166=$D$5,#REF!*N$5,0))))</f>
        <v>0</v>
      </c>
      <c r="O166" s="179">
        <f>IF($C166=$D$2,#REF!*O$2,IF($C166=$D$3,#REF!*O$3,IF($C166=$D$4,#REF!*O$4,IF($C166=$D$5,#REF!*O$5,0))))</f>
        <v>0</v>
      </c>
      <c r="P166" s="179">
        <f>IF($C166=$D$2,#REF!*P$2,IF($C166=$D$3,#REF!*P$3,IF($C166=$D$4,#REF!*P$4,IF($C166=$D$5,#REF!*P$5,0))))</f>
        <v>0</v>
      </c>
      <c r="Q166" s="179">
        <f>IF($C166=$D$2,#REF!*Q$2,IF($C166=$D$3,#REF!*Q$3,IF($C166=$D$4,#REF!*Q$4,IF($C166=$D$5,#REF!*Q$5,0))))</f>
        <v>0</v>
      </c>
      <c r="R166" s="179">
        <f>IF($C166=$D$2,#REF!*R$2,IF($C166=$D$3,#REF!*R$3,IF($C166=$D$4,#REF!*R$4,IF($C166=$D$5,#REF!*R$5,0))))</f>
        <v>0</v>
      </c>
      <c r="S166" s="179">
        <f>IF($C166=$D$2,#REF!*S$2,IF($C166=$D$3,#REF!*S$3,IF($C166=$D$4,#REF!*S$4,IF($C166=$D$5,#REF!*S$5,0))))</f>
        <v>0</v>
      </c>
      <c r="T166" s="179">
        <f>IF($C166=$D$2,#REF!*T$2,IF($C166=$D$3,#REF!*T$3,IF($C166=$D$4,#REF!*T$4,IF($C166=$D$5,#REF!*T$5,0))))</f>
        <v>0</v>
      </c>
      <c r="U166" s="179">
        <f>IF($C166=$D$2,#REF!*U$2,IF($C166=$D$3,#REF!*U$3,IF($C166=$D$4,#REF!*U$4,IF($C166=$D$5,#REF!*U$5,0))))</f>
        <v>0</v>
      </c>
      <c r="V166" s="179">
        <f>IF($C166=$D$2,#REF!*V$2,IF($C166=$D$3,#REF!*V$3,IF($C166=$D$4,#REF!*V$4,IF($C166=$D$5,#REF!*V$5,0))))</f>
        <v>0</v>
      </c>
      <c r="W166" s="179">
        <f>IF($C166=$D$2,#REF!*W$2,IF($C166=$D$3,#REF!*W$3,IF($C166=$D$4,#REF!*W$4,IF($C166=$D$5,#REF!*W$5,0))))</f>
        <v>0</v>
      </c>
      <c r="X166" s="179">
        <f>IF($C166=$D$2,#REF!*X$2,IF($C166=$D$3,#REF!*X$3,IF($C166=$D$4,#REF!*X$4,IF($C166=$D$5,#REF!*X$5,0))))</f>
        <v>0</v>
      </c>
      <c r="Y166" s="179">
        <f>IF($C166=$D$2,#REF!*Y$2,IF($C166=$D$3,#REF!*Y$3,IF($C166=$D$4,#REF!*Y$4,IF($C166=$D$5,#REF!*Y$5,0))))</f>
        <v>0</v>
      </c>
      <c r="Z166" s="179">
        <f>IF($C166=$D$2,#REF!*Z$2,IF($C166=$D$3,#REF!*Z$3,IF($C166=$D$4,#REF!*Z$4,IF($C166=$D$5,#REF!*Z$5,0))))</f>
        <v>0</v>
      </c>
      <c r="AA166" s="179">
        <f>IF($C166=$D$2,#REF!*AA$2,IF($C166=$D$3,#REF!*AA$3,IF($C166=$D$4,#REF!*AA$4,IF($C166=$D$5,#REF!*AA$5,0))))</f>
        <v>0</v>
      </c>
      <c r="AB166" s="179">
        <f>IF($C166=$D$2,#REF!*AB$2,IF($C166=$D$3,#REF!*AB$3,IF($C166=$D$4,#REF!*AB$4,IF($C166=$D$5,#REF!*AB$5,0))))</f>
        <v>0</v>
      </c>
      <c r="AC166" s="179">
        <f>IF($C166=$D$2,#REF!*AC$2,IF($C166=$D$3,#REF!*AC$3,IF($C166=$D$4,#REF!*AC$4,IF($C166=$D$5,#REF!*AC$5,0))))</f>
        <v>0</v>
      </c>
      <c r="AD166" s="179">
        <f>IF($C166=$D$2,#REF!*AD$2,IF($C166=$D$3,#REF!*AD$3,IF($C166=$D$4,#REF!*AD$4,IF($C166=$D$5,#REF!*AD$5,0))))</f>
        <v>0</v>
      </c>
      <c r="AE166" s="179">
        <f>IF($C166=$D$2,#REF!*AE$2,IF($C166=$D$3,#REF!*AE$3,IF($C166=$D$4,#REF!*AE$4,IF($C166=$D$5,#REF!*AE$5,0))))</f>
        <v>0</v>
      </c>
      <c r="AF166" s="179">
        <f>IF($C166=$D$2,#REF!*AF$2,IF($C166=$D$3,#REF!*AF$3,IF($C166=$D$4,#REF!*AF$4,IF($C166=$D$5,#REF!*AF$5,0))))</f>
        <v>0</v>
      </c>
      <c r="AG166" s="179">
        <f>IF($C166=$D$2,#REF!*AG$2,IF($C166=$D$3,#REF!*AG$3,IF($C166=$D$4,#REF!*AG$4,IF($C166=$D$5,#REF!*AG$5,0))))</f>
        <v>0</v>
      </c>
      <c r="AH166" s="179">
        <f>IF($C166=$D$2,#REF!*AH$2,IF($C166=$D$3,#REF!*AH$3,IF($C166=$D$4,#REF!*AH$4,IF($C166=$D$5,#REF!*AH$5,0))))</f>
        <v>0</v>
      </c>
      <c r="AI166" s="179">
        <f>IF($C166=$D$2,#REF!*AI$2,IF($C166=$D$3,#REF!*AI$3,IF($C166=$D$4,#REF!*AI$4,IF($C166=$D$5,#REF!*AI$5,0))))</f>
        <v>0</v>
      </c>
      <c r="AJ166" s="179">
        <f>IF($C166=$D$2,#REF!*AJ$2,IF($C166=$D$3,#REF!*AJ$3,IF($C166=$D$4,#REF!*AJ$4,IF($C166=$D$5,#REF!*AJ$5,0))))</f>
        <v>0</v>
      </c>
      <c r="AK166" s="179">
        <f>IF($C166=$D$2,#REF!*AK$2,IF($C166=$D$3,#REF!*AK$3,IF($C166=$D$4,#REF!*AK$4,IF($C166=$D$5,#REF!*AK$5,0))))</f>
        <v>0</v>
      </c>
      <c r="AL166" s="179">
        <f>IF($C166=$D$2,#REF!*AL$2,IF($C166=$D$3,#REF!*AL$3,IF($C166=$D$4,#REF!*AL$4,IF($C166=$D$5,#REF!*AL$5,0))))</f>
        <v>0</v>
      </c>
      <c r="AM166" s="179">
        <f>IF($C166=$D$2,#REF!*AM$2,IF($C166=$D$3,#REF!*AM$3,IF($C166=$D$4,#REF!*AM$4,IF($C166=$D$5,#REF!*AM$5,0))))</f>
        <v>0</v>
      </c>
    </row>
    <row r="167" spans="1:39">
      <c r="A167" s="141"/>
      <c r="B167" s="165"/>
      <c r="C167" s="165"/>
      <c r="D167" s="178">
        <f t="shared" si="0"/>
        <v>0</v>
      </c>
      <c r="E167" s="179">
        <f>IF($C167=$D$2,#REF!*E$2,IF($C167=$D$3,#REF!*E$3,IF($C167=$D$4,#REF!*E$4,IF($C167=$D$5,#REF!*E$5,0))))</f>
        <v>0</v>
      </c>
      <c r="F167" s="179">
        <f>IF($C167=$D$2,#REF!*F$2,IF($C167=$D$3,#REF!*F$3,IF($C167=$D$4,#REF!*F$4,IF($C167=$D$5,#REF!*F$5,0))))</f>
        <v>0</v>
      </c>
      <c r="G167" s="179">
        <f>IF($C167=$D$2,#REF!*G$2,IF($C167=$D$3,#REF!*G$3,IF($C167=$D$4,#REF!*G$4,IF($C167=$D$5,#REF!*G$5,0))))</f>
        <v>0</v>
      </c>
      <c r="H167" s="179">
        <f>IF($C167=$D$2,#REF!*H$2,IF($C167=$D$3,#REF!*H$3,IF($C167=$D$4,#REF!*H$4,IF($C167=$D$5,#REF!*H$5,0))))</f>
        <v>0</v>
      </c>
      <c r="I167" s="179">
        <f>IF($C167=$D$2,#REF!*I$2,IF($C167=$D$3,#REF!*I$3,IF($C167=$D$4,#REF!*I$4,IF($C167=$D$5,#REF!*I$5,0))))</f>
        <v>0</v>
      </c>
      <c r="J167" s="179">
        <f>IF($C167=$D$2,#REF!*J$2,IF($C167=$D$3,#REF!*J$3,IF($C167=$D$4,#REF!*J$4,IF($C167=$D$5,#REF!*J$5,0))))</f>
        <v>0</v>
      </c>
      <c r="K167" s="179">
        <f>IF($C167=$D$2,#REF!*K$2,IF($C167=$D$3,#REF!*K$3,IF($C167=$D$4,#REF!*K$4,IF($C167=$D$5,#REF!*K$5,0))))</f>
        <v>0</v>
      </c>
      <c r="L167" s="179">
        <f>IF($C167=$D$2,#REF!*L$2,IF($C167=$D$3,#REF!*L$3,IF($C167=$D$4,#REF!*L$4,IF($C167=$D$5,#REF!*L$5,0))))</f>
        <v>0</v>
      </c>
      <c r="M167" s="179">
        <f>IF($C167=$D$2,#REF!*M$2,IF($C167=$D$3,#REF!*M$3,IF($C167=$D$4,#REF!*M$4,IF($C167=$D$5,#REF!*M$5,0))))</f>
        <v>0</v>
      </c>
      <c r="N167" s="179">
        <f>IF($C167=$D$2,#REF!*N$2,IF($C167=$D$3,#REF!*N$3,IF($C167=$D$4,#REF!*N$4,IF($C167=$D$5,#REF!*N$5,0))))</f>
        <v>0</v>
      </c>
      <c r="O167" s="179">
        <f>IF($C167=$D$2,#REF!*O$2,IF($C167=$D$3,#REF!*O$3,IF($C167=$D$4,#REF!*O$4,IF($C167=$D$5,#REF!*O$5,0))))</f>
        <v>0</v>
      </c>
      <c r="P167" s="179">
        <f>IF($C167=$D$2,#REF!*P$2,IF($C167=$D$3,#REF!*P$3,IF($C167=$D$4,#REF!*P$4,IF($C167=$D$5,#REF!*P$5,0))))</f>
        <v>0</v>
      </c>
      <c r="Q167" s="179">
        <f>IF($C167=$D$2,#REF!*Q$2,IF($C167=$D$3,#REF!*Q$3,IF($C167=$D$4,#REF!*Q$4,IF($C167=$D$5,#REF!*Q$5,0))))</f>
        <v>0</v>
      </c>
      <c r="R167" s="179">
        <f>IF($C167=$D$2,#REF!*R$2,IF($C167=$D$3,#REF!*R$3,IF($C167=$D$4,#REF!*R$4,IF($C167=$D$5,#REF!*R$5,0))))</f>
        <v>0</v>
      </c>
      <c r="S167" s="179">
        <f>IF($C167=$D$2,#REF!*S$2,IF($C167=$D$3,#REF!*S$3,IF($C167=$D$4,#REF!*S$4,IF($C167=$D$5,#REF!*S$5,0))))</f>
        <v>0</v>
      </c>
      <c r="T167" s="179">
        <f>IF($C167=$D$2,#REF!*T$2,IF($C167=$D$3,#REF!*T$3,IF($C167=$D$4,#REF!*T$4,IF($C167=$D$5,#REF!*T$5,0))))</f>
        <v>0</v>
      </c>
      <c r="U167" s="179">
        <f>IF($C167=$D$2,#REF!*U$2,IF($C167=$D$3,#REF!*U$3,IF($C167=$D$4,#REF!*U$4,IF($C167=$D$5,#REF!*U$5,0))))</f>
        <v>0</v>
      </c>
      <c r="V167" s="179">
        <f>IF($C167=$D$2,#REF!*V$2,IF($C167=$D$3,#REF!*V$3,IF($C167=$D$4,#REF!*V$4,IF($C167=$D$5,#REF!*V$5,0))))</f>
        <v>0</v>
      </c>
      <c r="W167" s="179">
        <f>IF($C167=$D$2,#REF!*W$2,IF($C167=$D$3,#REF!*W$3,IF($C167=$D$4,#REF!*W$4,IF($C167=$D$5,#REF!*W$5,0))))</f>
        <v>0</v>
      </c>
      <c r="X167" s="179">
        <f>IF($C167=$D$2,#REF!*X$2,IF($C167=$D$3,#REF!*X$3,IF($C167=$D$4,#REF!*X$4,IF($C167=$D$5,#REF!*X$5,0))))</f>
        <v>0</v>
      </c>
      <c r="Y167" s="179">
        <f>IF($C167=$D$2,#REF!*Y$2,IF($C167=$D$3,#REF!*Y$3,IF($C167=$D$4,#REF!*Y$4,IF($C167=$D$5,#REF!*Y$5,0))))</f>
        <v>0</v>
      </c>
      <c r="Z167" s="179">
        <f>IF($C167=$D$2,#REF!*Z$2,IF($C167=$D$3,#REF!*Z$3,IF($C167=$D$4,#REF!*Z$4,IF($C167=$D$5,#REF!*Z$5,0))))</f>
        <v>0</v>
      </c>
      <c r="AA167" s="179">
        <f>IF($C167=$D$2,#REF!*AA$2,IF($C167=$D$3,#REF!*AA$3,IF($C167=$D$4,#REF!*AA$4,IF($C167=$D$5,#REF!*AA$5,0))))</f>
        <v>0</v>
      </c>
      <c r="AB167" s="179">
        <f>IF($C167=$D$2,#REF!*AB$2,IF($C167=$D$3,#REF!*AB$3,IF($C167=$D$4,#REF!*AB$4,IF($C167=$D$5,#REF!*AB$5,0))))</f>
        <v>0</v>
      </c>
      <c r="AC167" s="179">
        <f>IF($C167=$D$2,#REF!*AC$2,IF($C167=$D$3,#REF!*AC$3,IF($C167=$D$4,#REF!*AC$4,IF($C167=$D$5,#REF!*AC$5,0))))</f>
        <v>0</v>
      </c>
      <c r="AD167" s="179">
        <f>IF($C167=$D$2,#REF!*AD$2,IF($C167=$D$3,#REF!*AD$3,IF($C167=$D$4,#REF!*AD$4,IF($C167=$D$5,#REF!*AD$5,0))))</f>
        <v>0</v>
      </c>
      <c r="AE167" s="179">
        <f>IF($C167=$D$2,#REF!*AE$2,IF($C167=$D$3,#REF!*AE$3,IF($C167=$D$4,#REF!*AE$4,IF($C167=$D$5,#REF!*AE$5,0))))</f>
        <v>0</v>
      </c>
      <c r="AF167" s="179">
        <f>IF($C167=$D$2,#REF!*AF$2,IF($C167=$D$3,#REF!*AF$3,IF($C167=$D$4,#REF!*AF$4,IF($C167=$D$5,#REF!*AF$5,0))))</f>
        <v>0</v>
      </c>
      <c r="AG167" s="179">
        <f>IF($C167=$D$2,#REF!*AG$2,IF($C167=$D$3,#REF!*AG$3,IF($C167=$D$4,#REF!*AG$4,IF($C167=$D$5,#REF!*AG$5,0))))</f>
        <v>0</v>
      </c>
      <c r="AH167" s="179">
        <f>IF($C167=$D$2,#REF!*AH$2,IF($C167=$D$3,#REF!*AH$3,IF($C167=$D$4,#REF!*AH$4,IF($C167=$D$5,#REF!*AH$5,0))))</f>
        <v>0</v>
      </c>
      <c r="AI167" s="179">
        <f>IF($C167=$D$2,#REF!*AI$2,IF($C167=$D$3,#REF!*AI$3,IF($C167=$D$4,#REF!*AI$4,IF($C167=$D$5,#REF!*AI$5,0))))</f>
        <v>0</v>
      </c>
      <c r="AJ167" s="179">
        <f>IF($C167=$D$2,#REF!*AJ$2,IF($C167=$D$3,#REF!*AJ$3,IF($C167=$D$4,#REF!*AJ$4,IF($C167=$D$5,#REF!*AJ$5,0))))</f>
        <v>0</v>
      </c>
      <c r="AK167" s="179">
        <f>IF($C167=$D$2,#REF!*AK$2,IF($C167=$D$3,#REF!*AK$3,IF($C167=$D$4,#REF!*AK$4,IF($C167=$D$5,#REF!*AK$5,0))))</f>
        <v>0</v>
      </c>
      <c r="AL167" s="179">
        <f>IF($C167=$D$2,#REF!*AL$2,IF($C167=$D$3,#REF!*AL$3,IF($C167=$D$4,#REF!*AL$4,IF($C167=$D$5,#REF!*AL$5,0))))</f>
        <v>0</v>
      </c>
      <c r="AM167" s="179">
        <f>IF($C167=$D$2,#REF!*AM$2,IF($C167=$D$3,#REF!*AM$3,IF($C167=$D$4,#REF!*AM$4,IF($C167=$D$5,#REF!*AM$5,0))))</f>
        <v>0</v>
      </c>
    </row>
    <row r="168" spans="1:39">
      <c r="A168" s="141"/>
      <c r="B168" s="165"/>
      <c r="C168" s="165"/>
      <c r="D168" s="178">
        <f t="shared" si="0"/>
        <v>0</v>
      </c>
      <c r="E168" s="179">
        <f>IF($C168=$D$2,#REF!*E$2,IF($C168=$D$3,#REF!*E$3,IF($C168=$D$4,#REF!*E$4,IF($C168=$D$5,#REF!*E$5,0))))</f>
        <v>0</v>
      </c>
      <c r="F168" s="179">
        <f>IF($C168=$D$2,#REF!*F$2,IF($C168=$D$3,#REF!*F$3,IF($C168=$D$4,#REF!*F$4,IF($C168=$D$5,#REF!*F$5,0))))</f>
        <v>0</v>
      </c>
      <c r="G168" s="179">
        <f>IF($C168=$D$2,#REF!*G$2,IF($C168=$D$3,#REF!*G$3,IF($C168=$D$4,#REF!*G$4,IF($C168=$D$5,#REF!*G$5,0))))</f>
        <v>0</v>
      </c>
      <c r="H168" s="179">
        <f>IF($C168=$D$2,#REF!*H$2,IF($C168=$D$3,#REF!*H$3,IF($C168=$D$4,#REF!*H$4,IF($C168=$D$5,#REF!*H$5,0))))</f>
        <v>0</v>
      </c>
      <c r="I168" s="179">
        <f>IF($C168=$D$2,#REF!*I$2,IF($C168=$D$3,#REF!*I$3,IF($C168=$D$4,#REF!*I$4,IF($C168=$D$5,#REF!*I$5,0))))</f>
        <v>0</v>
      </c>
      <c r="J168" s="179">
        <f>IF($C168=$D$2,#REF!*J$2,IF($C168=$D$3,#REF!*J$3,IF($C168=$D$4,#REF!*J$4,IF($C168=$D$5,#REF!*J$5,0))))</f>
        <v>0</v>
      </c>
      <c r="K168" s="179">
        <f>IF($C168=$D$2,#REF!*K$2,IF($C168=$D$3,#REF!*K$3,IF($C168=$D$4,#REF!*K$4,IF($C168=$D$5,#REF!*K$5,0))))</f>
        <v>0</v>
      </c>
      <c r="L168" s="179">
        <f>IF($C168=$D$2,#REF!*L$2,IF($C168=$D$3,#REF!*L$3,IF($C168=$D$4,#REF!*L$4,IF($C168=$D$5,#REF!*L$5,0))))</f>
        <v>0</v>
      </c>
      <c r="M168" s="179">
        <f>IF($C168=$D$2,#REF!*M$2,IF($C168=$D$3,#REF!*M$3,IF($C168=$D$4,#REF!*M$4,IF($C168=$D$5,#REF!*M$5,0))))</f>
        <v>0</v>
      </c>
      <c r="N168" s="179">
        <f>IF($C168=$D$2,#REF!*N$2,IF($C168=$D$3,#REF!*N$3,IF($C168=$D$4,#REF!*N$4,IF($C168=$D$5,#REF!*N$5,0))))</f>
        <v>0</v>
      </c>
      <c r="O168" s="179">
        <f>IF($C168=$D$2,#REF!*O$2,IF($C168=$D$3,#REF!*O$3,IF($C168=$D$4,#REF!*O$4,IF($C168=$D$5,#REF!*O$5,0))))</f>
        <v>0</v>
      </c>
      <c r="P168" s="179">
        <f>IF($C168=$D$2,#REF!*P$2,IF($C168=$D$3,#REF!*P$3,IF($C168=$D$4,#REF!*P$4,IF($C168=$D$5,#REF!*P$5,0))))</f>
        <v>0</v>
      </c>
      <c r="Q168" s="179">
        <f>IF($C168=$D$2,#REF!*Q$2,IF($C168=$D$3,#REF!*Q$3,IF($C168=$D$4,#REF!*Q$4,IF($C168=$D$5,#REF!*Q$5,0))))</f>
        <v>0</v>
      </c>
      <c r="R168" s="179">
        <f>IF($C168=$D$2,#REF!*R$2,IF($C168=$D$3,#REF!*R$3,IF($C168=$D$4,#REF!*R$4,IF($C168=$D$5,#REF!*R$5,0))))</f>
        <v>0</v>
      </c>
      <c r="S168" s="179">
        <f>IF($C168=$D$2,#REF!*S$2,IF($C168=$D$3,#REF!*S$3,IF($C168=$D$4,#REF!*S$4,IF($C168=$D$5,#REF!*S$5,0))))</f>
        <v>0</v>
      </c>
      <c r="T168" s="179">
        <f>IF($C168=$D$2,#REF!*T$2,IF($C168=$D$3,#REF!*T$3,IF($C168=$D$4,#REF!*T$4,IF($C168=$D$5,#REF!*T$5,0))))</f>
        <v>0</v>
      </c>
      <c r="U168" s="179">
        <f>IF($C168=$D$2,#REF!*U$2,IF($C168=$D$3,#REF!*U$3,IF($C168=$D$4,#REF!*U$4,IF($C168=$D$5,#REF!*U$5,0))))</f>
        <v>0</v>
      </c>
      <c r="V168" s="179">
        <f>IF($C168=$D$2,#REF!*V$2,IF($C168=$D$3,#REF!*V$3,IF($C168=$D$4,#REF!*V$4,IF($C168=$D$5,#REF!*V$5,0))))</f>
        <v>0</v>
      </c>
      <c r="W168" s="179">
        <f>IF($C168=$D$2,#REF!*W$2,IF($C168=$D$3,#REF!*W$3,IF($C168=$D$4,#REF!*W$4,IF($C168=$D$5,#REF!*W$5,0))))</f>
        <v>0</v>
      </c>
      <c r="X168" s="179">
        <f>IF($C168=$D$2,#REF!*X$2,IF($C168=$D$3,#REF!*X$3,IF($C168=$D$4,#REF!*X$4,IF($C168=$D$5,#REF!*X$5,0))))</f>
        <v>0</v>
      </c>
      <c r="Y168" s="179">
        <f>IF($C168=$D$2,#REF!*Y$2,IF($C168=$D$3,#REF!*Y$3,IF($C168=$D$4,#REF!*Y$4,IF($C168=$D$5,#REF!*Y$5,0))))</f>
        <v>0</v>
      </c>
      <c r="Z168" s="179">
        <f>IF($C168=$D$2,#REF!*Z$2,IF($C168=$D$3,#REF!*Z$3,IF($C168=$D$4,#REF!*Z$4,IF($C168=$D$5,#REF!*Z$5,0))))</f>
        <v>0</v>
      </c>
      <c r="AA168" s="179">
        <f>IF($C168=$D$2,#REF!*AA$2,IF($C168=$D$3,#REF!*AA$3,IF($C168=$D$4,#REF!*AA$4,IF($C168=$D$5,#REF!*AA$5,0))))</f>
        <v>0</v>
      </c>
      <c r="AB168" s="179">
        <f>IF($C168=$D$2,#REF!*AB$2,IF($C168=$D$3,#REF!*AB$3,IF($C168=$D$4,#REF!*AB$4,IF($C168=$D$5,#REF!*AB$5,0))))</f>
        <v>0</v>
      </c>
      <c r="AC168" s="179">
        <f>IF($C168=$D$2,#REF!*AC$2,IF($C168=$D$3,#REF!*AC$3,IF($C168=$D$4,#REF!*AC$4,IF($C168=$D$5,#REF!*AC$5,0))))</f>
        <v>0</v>
      </c>
      <c r="AD168" s="179">
        <f>IF($C168=$D$2,#REF!*AD$2,IF($C168=$D$3,#REF!*AD$3,IF($C168=$D$4,#REF!*AD$4,IF($C168=$D$5,#REF!*AD$5,0))))</f>
        <v>0</v>
      </c>
      <c r="AE168" s="179">
        <f>IF($C168=$D$2,#REF!*AE$2,IF($C168=$D$3,#REF!*AE$3,IF($C168=$D$4,#REF!*AE$4,IF($C168=$D$5,#REF!*AE$5,0))))</f>
        <v>0</v>
      </c>
      <c r="AF168" s="179">
        <f>IF($C168=$D$2,#REF!*AF$2,IF($C168=$D$3,#REF!*AF$3,IF($C168=$D$4,#REF!*AF$4,IF($C168=$D$5,#REF!*AF$5,0))))</f>
        <v>0</v>
      </c>
      <c r="AG168" s="179">
        <f>IF($C168=$D$2,#REF!*AG$2,IF($C168=$D$3,#REF!*AG$3,IF($C168=$D$4,#REF!*AG$4,IF($C168=$D$5,#REF!*AG$5,0))))</f>
        <v>0</v>
      </c>
      <c r="AH168" s="179">
        <f>IF($C168=$D$2,#REF!*AH$2,IF($C168=$D$3,#REF!*AH$3,IF($C168=$D$4,#REF!*AH$4,IF($C168=$D$5,#REF!*AH$5,0))))</f>
        <v>0</v>
      </c>
      <c r="AI168" s="179">
        <f>IF($C168=$D$2,#REF!*AI$2,IF($C168=$D$3,#REF!*AI$3,IF($C168=$D$4,#REF!*AI$4,IF($C168=$D$5,#REF!*AI$5,0))))</f>
        <v>0</v>
      </c>
      <c r="AJ168" s="179">
        <f>IF($C168=$D$2,#REF!*AJ$2,IF($C168=$D$3,#REF!*AJ$3,IF($C168=$D$4,#REF!*AJ$4,IF($C168=$D$5,#REF!*AJ$5,0))))</f>
        <v>0</v>
      </c>
      <c r="AK168" s="179">
        <f>IF($C168=$D$2,#REF!*AK$2,IF($C168=$D$3,#REF!*AK$3,IF($C168=$D$4,#REF!*AK$4,IF($C168=$D$5,#REF!*AK$5,0))))</f>
        <v>0</v>
      </c>
      <c r="AL168" s="179">
        <f>IF($C168=$D$2,#REF!*AL$2,IF($C168=$D$3,#REF!*AL$3,IF($C168=$D$4,#REF!*AL$4,IF($C168=$D$5,#REF!*AL$5,0))))</f>
        <v>0</v>
      </c>
      <c r="AM168" s="179">
        <f>IF($C168=$D$2,#REF!*AM$2,IF($C168=$D$3,#REF!*AM$3,IF($C168=$D$4,#REF!*AM$4,IF($C168=$D$5,#REF!*AM$5,0))))</f>
        <v>0</v>
      </c>
    </row>
    <row r="169" spans="1:39">
      <c r="A169" s="141"/>
      <c r="B169" s="165"/>
      <c r="C169" s="165"/>
      <c r="D169" s="178">
        <f t="shared" si="0"/>
        <v>0</v>
      </c>
      <c r="E169" s="179">
        <f>IF($C169=$D$2,#REF!*E$2,IF($C169=$D$3,#REF!*E$3,IF($C169=$D$4,#REF!*E$4,IF($C169=$D$5,#REF!*E$5,0))))</f>
        <v>0</v>
      </c>
      <c r="F169" s="179">
        <f>IF($C169=$D$2,#REF!*F$2,IF($C169=$D$3,#REF!*F$3,IF($C169=$D$4,#REF!*F$4,IF($C169=$D$5,#REF!*F$5,0))))</f>
        <v>0</v>
      </c>
      <c r="G169" s="179">
        <f>IF($C169=$D$2,#REF!*G$2,IF($C169=$D$3,#REF!*G$3,IF($C169=$D$4,#REF!*G$4,IF($C169=$D$5,#REF!*G$5,0))))</f>
        <v>0</v>
      </c>
      <c r="H169" s="179">
        <f>IF($C169=$D$2,#REF!*H$2,IF($C169=$D$3,#REF!*H$3,IF($C169=$D$4,#REF!*H$4,IF($C169=$D$5,#REF!*H$5,0))))</f>
        <v>0</v>
      </c>
      <c r="I169" s="179">
        <f>IF($C169=$D$2,#REF!*I$2,IF($C169=$D$3,#REF!*I$3,IF($C169=$D$4,#REF!*I$4,IF($C169=$D$5,#REF!*I$5,0))))</f>
        <v>0</v>
      </c>
      <c r="J169" s="179">
        <f>IF($C169=$D$2,#REF!*J$2,IF($C169=$D$3,#REF!*J$3,IF($C169=$D$4,#REF!*J$4,IF($C169=$D$5,#REF!*J$5,0))))</f>
        <v>0</v>
      </c>
      <c r="K169" s="179">
        <f>IF($C169=$D$2,#REF!*K$2,IF($C169=$D$3,#REF!*K$3,IF($C169=$D$4,#REF!*K$4,IF($C169=$D$5,#REF!*K$5,0))))</f>
        <v>0</v>
      </c>
      <c r="L169" s="179">
        <f>IF($C169=$D$2,#REF!*L$2,IF($C169=$D$3,#REF!*L$3,IF($C169=$D$4,#REF!*L$4,IF($C169=$D$5,#REF!*L$5,0))))</f>
        <v>0</v>
      </c>
      <c r="M169" s="179">
        <f>IF($C169=$D$2,#REF!*M$2,IF($C169=$D$3,#REF!*M$3,IF($C169=$D$4,#REF!*M$4,IF($C169=$D$5,#REF!*M$5,0))))</f>
        <v>0</v>
      </c>
      <c r="N169" s="179">
        <f>IF($C169=$D$2,#REF!*N$2,IF($C169=$D$3,#REF!*N$3,IF($C169=$D$4,#REF!*N$4,IF($C169=$D$5,#REF!*N$5,0))))</f>
        <v>0</v>
      </c>
      <c r="O169" s="179">
        <f>IF($C169=$D$2,#REF!*O$2,IF($C169=$D$3,#REF!*O$3,IF($C169=$D$4,#REF!*O$4,IF($C169=$D$5,#REF!*O$5,0))))</f>
        <v>0</v>
      </c>
      <c r="P169" s="179">
        <f>IF($C169=$D$2,#REF!*P$2,IF($C169=$D$3,#REF!*P$3,IF($C169=$D$4,#REF!*P$4,IF($C169=$D$5,#REF!*P$5,0))))</f>
        <v>0</v>
      </c>
      <c r="Q169" s="179">
        <f>IF($C169=$D$2,#REF!*Q$2,IF($C169=$D$3,#REF!*Q$3,IF($C169=$D$4,#REF!*Q$4,IF($C169=$D$5,#REF!*Q$5,0))))</f>
        <v>0</v>
      </c>
      <c r="R169" s="179">
        <f>IF($C169=$D$2,#REF!*R$2,IF($C169=$D$3,#REF!*R$3,IF($C169=$D$4,#REF!*R$4,IF($C169=$D$5,#REF!*R$5,0))))</f>
        <v>0</v>
      </c>
      <c r="S169" s="179">
        <f>IF($C169=$D$2,#REF!*S$2,IF($C169=$D$3,#REF!*S$3,IF($C169=$D$4,#REF!*S$4,IF($C169=$D$5,#REF!*S$5,0))))</f>
        <v>0</v>
      </c>
      <c r="T169" s="179">
        <f>IF($C169=$D$2,#REF!*T$2,IF($C169=$D$3,#REF!*T$3,IF($C169=$D$4,#REF!*T$4,IF($C169=$D$5,#REF!*T$5,0))))</f>
        <v>0</v>
      </c>
      <c r="U169" s="179">
        <f>IF($C169=$D$2,#REF!*U$2,IF($C169=$D$3,#REF!*U$3,IF($C169=$D$4,#REF!*U$4,IF($C169=$D$5,#REF!*U$5,0))))</f>
        <v>0</v>
      </c>
      <c r="V169" s="179">
        <f>IF($C169=$D$2,#REF!*V$2,IF($C169=$D$3,#REF!*V$3,IF($C169=$D$4,#REF!*V$4,IF($C169=$D$5,#REF!*V$5,0))))</f>
        <v>0</v>
      </c>
      <c r="W169" s="179">
        <f>IF($C169=$D$2,#REF!*W$2,IF($C169=$D$3,#REF!*W$3,IF($C169=$D$4,#REF!*W$4,IF($C169=$D$5,#REF!*W$5,0))))</f>
        <v>0</v>
      </c>
      <c r="X169" s="179">
        <f>IF($C169=$D$2,#REF!*X$2,IF($C169=$D$3,#REF!*X$3,IF($C169=$D$4,#REF!*X$4,IF($C169=$D$5,#REF!*X$5,0))))</f>
        <v>0</v>
      </c>
      <c r="Y169" s="179">
        <f>IF($C169=$D$2,#REF!*Y$2,IF($C169=$D$3,#REF!*Y$3,IF($C169=$D$4,#REF!*Y$4,IF($C169=$D$5,#REF!*Y$5,0))))</f>
        <v>0</v>
      </c>
      <c r="Z169" s="179">
        <f>IF($C169=$D$2,#REF!*Z$2,IF($C169=$D$3,#REF!*Z$3,IF($C169=$D$4,#REF!*Z$4,IF($C169=$D$5,#REF!*Z$5,0))))</f>
        <v>0</v>
      </c>
      <c r="AA169" s="179">
        <f>IF($C169=$D$2,#REF!*AA$2,IF($C169=$D$3,#REF!*AA$3,IF($C169=$D$4,#REF!*AA$4,IF($C169=$D$5,#REF!*AA$5,0))))</f>
        <v>0</v>
      </c>
      <c r="AB169" s="179">
        <f>IF($C169=$D$2,#REF!*AB$2,IF($C169=$D$3,#REF!*AB$3,IF($C169=$D$4,#REF!*AB$4,IF($C169=$D$5,#REF!*AB$5,0))))</f>
        <v>0</v>
      </c>
      <c r="AC169" s="179">
        <f>IF($C169=$D$2,#REF!*AC$2,IF($C169=$D$3,#REF!*AC$3,IF($C169=$D$4,#REF!*AC$4,IF($C169=$D$5,#REF!*AC$5,0))))</f>
        <v>0</v>
      </c>
      <c r="AD169" s="179">
        <f>IF($C169=$D$2,#REF!*AD$2,IF($C169=$D$3,#REF!*AD$3,IF($C169=$D$4,#REF!*AD$4,IF($C169=$D$5,#REF!*AD$5,0))))</f>
        <v>0</v>
      </c>
      <c r="AE169" s="179">
        <f>IF($C169=$D$2,#REF!*AE$2,IF($C169=$D$3,#REF!*AE$3,IF($C169=$D$4,#REF!*AE$4,IF($C169=$D$5,#REF!*AE$5,0))))</f>
        <v>0</v>
      </c>
      <c r="AF169" s="179">
        <f>IF($C169=$D$2,#REF!*AF$2,IF($C169=$D$3,#REF!*AF$3,IF($C169=$D$4,#REF!*AF$4,IF($C169=$D$5,#REF!*AF$5,0))))</f>
        <v>0</v>
      </c>
      <c r="AG169" s="179">
        <f>IF($C169=$D$2,#REF!*AG$2,IF($C169=$D$3,#REF!*AG$3,IF($C169=$D$4,#REF!*AG$4,IF($C169=$D$5,#REF!*AG$5,0))))</f>
        <v>0</v>
      </c>
      <c r="AH169" s="179">
        <f>IF($C169=$D$2,#REF!*AH$2,IF($C169=$D$3,#REF!*AH$3,IF($C169=$D$4,#REF!*AH$4,IF($C169=$D$5,#REF!*AH$5,0))))</f>
        <v>0</v>
      </c>
      <c r="AI169" s="179">
        <f>IF($C169=$D$2,#REF!*AI$2,IF($C169=$D$3,#REF!*AI$3,IF($C169=$D$4,#REF!*AI$4,IF($C169=$D$5,#REF!*AI$5,0))))</f>
        <v>0</v>
      </c>
      <c r="AJ169" s="179">
        <f>IF($C169=$D$2,#REF!*AJ$2,IF($C169=$D$3,#REF!*AJ$3,IF($C169=$D$4,#REF!*AJ$4,IF($C169=$D$5,#REF!*AJ$5,0))))</f>
        <v>0</v>
      </c>
      <c r="AK169" s="179">
        <f>IF($C169=$D$2,#REF!*AK$2,IF($C169=$D$3,#REF!*AK$3,IF($C169=$D$4,#REF!*AK$4,IF($C169=$D$5,#REF!*AK$5,0))))</f>
        <v>0</v>
      </c>
      <c r="AL169" s="179">
        <f>IF($C169=$D$2,#REF!*AL$2,IF($C169=$D$3,#REF!*AL$3,IF($C169=$D$4,#REF!*AL$4,IF($C169=$D$5,#REF!*AL$5,0))))</f>
        <v>0</v>
      </c>
      <c r="AM169" s="179">
        <f>IF($C169=$D$2,#REF!*AM$2,IF($C169=$D$3,#REF!*AM$3,IF($C169=$D$4,#REF!*AM$4,IF($C169=$D$5,#REF!*AM$5,0))))</f>
        <v>0</v>
      </c>
    </row>
    <row r="170" spans="1:39">
      <c r="A170" s="141"/>
      <c r="B170" s="165"/>
      <c r="C170" s="165"/>
      <c r="D170" s="178">
        <f t="shared" si="0"/>
        <v>0</v>
      </c>
      <c r="E170" s="179">
        <f>IF($C170=$D$2,#REF!*E$2,IF($C170=$D$3,#REF!*E$3,IF($C170=$D$4,#REF!*E$4,IF($C170=$D$5,#REF!*E$5,0))))</f>
        <v>0</v>
      </c>
      <c r="F170" s="179">
        <f>IF($C170=$D$2,#REF!*F$2,IF($C170=$D$3,#REF!*F$3,IF($C170=$D$4,#REF!*F$4,IF($C170=$D$5,#REF!*F$5,0))))</f>
        <v>0</v>
      </c>
      <c r="G170" s="179">
        <f>IF($C170=$D$2,#REF!*G$2,IF($C170=$D$3,#REF!*G$3,IF($C170=$D$4,#REF!*G$4,IF($C170=$D$5,#REF!*G$5,0))))</f>
        <v>0</v>
      </c>
      <c r="H170" s="179">
        <f>IF($C170=$D$2,#REF!*H$2,IF($C170=$D$3,#REF!*H$3,IF($C170=$D$4,#REF!*H$4,IF($C170=$D$5,#REF!*H$5,0))))</f>
        <v>0</v>
      </c>
      <c r="I170" s="179">
        <f>IF($C170=$D$2,#REF!*I$2,IF($C170=$D$3,#REF!*I$3,IF($C170=$D$4,#REF!*I$4,IF($C170=$D$5,#REF!*I$5,0))))</f>
        <v>0</v>
      </c>
      <c r="J170" s="179">
        <f>IF($C170=$D$2,#REF!*J$2,IF($C170=$D$3,#REF!*J$3,IF($C170=$D$4,#REF!*J$4,IF($C170=$D$5,#REF!*J$5,0))))</f>
        <v>0</v>
      </c>
      <c r="K170" s="179">
        <f>IF($C170=$D$2,#REF!*K$2,IF($C170=$D$3,#REF!*K$3,IF($C170=$D$4,#REF!*K$4,IF($C170=$D$5,#REF!*K$5,0))))</f>
        <v>0</v>
      </c>
      <c r="L170" s="179">
        <f>IF($C170=$D$2,#REF!*L$2,IF($C170=$D$3,#REF!*L$3,IF($C170=$D$4,#REF!*L$4,IF($C170=$D$5,#REF!*L$5,0))))</f>
        <v>0</v>
      </c>
      <c r="M170" s="179">
        <f>IF($C170=$D$2,#REF!*M$2,IF($C170=$D$3,#REF!*M$3,IF($C170=$D$4,#REF!*M$4,IF($C170=$D$5,#REF!*M$5,0))))</f>
        <v>0</v>
      </c>
      <c r="N170" s="179">
        <f>IF($C170=$D$2,#REF!*N$2,IF($C170=$D$3,#REF!*N$3,IF($C170=$D$4,#REF!*N$4,IF($C170=$D$5,#REF!*N$5,0))))</f>
        <v>0</v>
      </c>
      <c r="O170" s="179">
        <f>IF($C170=$D$2,#REF!*O$2,IF($C170=$D$3,#REF!*O$3,IF($C170=$D$4,#REF!*O$4,IF($C170=$D$5,#REF!*O$5,0))))</f>
        <v>0</v>
      </c>
      <c r="P170" s="179">
        <f>IF($C170=$D$2,#REF!*P$2,IF($C170=$D$3,#REF!*P$3,IF($C170=$D$4,#REF!*P$4,IF($C170=$D$5,#REF!*P$5,0))))</f>
        <v>0</v>
      </c>
      <c r="Q170" s="179">
        <f>IF($C170=$D$2,#REF!*Q$2,IF($C170=$D$3,#REF!*Q$3,IF($C170=$D$4,#REF!*Q$4,IF($C170=$D$5,#REF!*Q$5,0))))</f>
        <v>0</v>
      </c>
      <c r="R170" s="179">
        <f>IF($C170=$D$2,#REF!*R$2,IF($C170=$D$3,#REF!*R$3,IF($C170=$D$4,#REF!*R$4,IF($C170=$D$5,#REF!*R$5,0))))</f>
        <v>0</v>
      </c>
      <c r="S170" s="179">
        <f>IF($C170=$D$2,#REF!*S$2,IF($C170=$D$3,#REF!*S$3,IF($C170=$D$4,#REF!*S$4,IF($C170=$D$5,#REF!*S$5,0))))</f>
        <v>0</v>
      </c>
      <c r="T170" s="179">
        <f>IF($C170=$D$2,#REF!*T$2,IF($C170=$D$3,#REF!*T$3,IF($C170=$D$4,#REF!*T$4,IF($C170=$D$5,#REF!*T$5,0))))</f>
        <v>0</v>
      </c>
      <c r="U170" s="179">
        <f>IF($C170=$D$2,#REF!*U$2,IF($C170=$D$3,#REF!*U$3,IF($C170=$D$4,#REF!*U$4,IF($C170=$D$5,#REF!*U$5,0))))</f>
        <v>0</v>
      </c>
      <c r="V170" s="179">
        <f>IF($C170=$D$2,#REF!*V$2,IF($C170=$D$3,#REF!*V$3,IF($C170=$D$4,#REF!*V$4,IF($C170=$D$5,#REF!*V$5,0))))</f>
        <v>0</v>
      </c>
      <c r="W170" s="179">
        <f>IF($C170=$D$2,#REF!*W$2,IF($C170=$D$3,#REF!*W$3,IF($C170=$D$4,#REF!*W$4,IF($C170=$D$5,#REF!*W$5,0))))</f>
        <v>0</v>
      </c>
      <c r="X170" s="179">
        <f>IF($C170=$D$2,#REF!*X$2,IF($C170=$D$3,#REF!*X$3,IF($C170=$D$4,#REF!*X$4,IF($C170=$D$5,#REF!*X$5,0))))</f>
        <v>0</v>
      </c>
      <c r="Y170" s="179">
        <f>IF($C170=$D$2,#REF!*Y$2,IF($C170=$D$3,#REF!*Y$3,IF($C170=$D$4,#REF!*Y$4,IF($C170=$D$5,#REF!*Y$5,0))))</f>
        <v>0</v>
      </c>
      <c r="Z170" s="179">
        <f>IF($C170=$D$2,#REF!*Z$2,IF($C170=$D$3,#REF!*Z$3,IF($C170=$D$4,#REF!*Z$4,IF($C170=$D$5,#REF!*Z$5,0))))</f>
        <v>0</v>
      </c>
      <c r="AA170" s="179">
        <f>IF($C170=$D$2,#REF!*AA$2,IF($C170=$D$3,#REF!*AA$3,IF($C170=$D$4,#REF!*AA$4,IF($C170=$D$5,#REF!*AA$5,0))))</f>
        <v>0</v>
      </c>
      <c r="AB170" s="179">
        <f>IF($C170=$D$2,#REF!*AB$2,IF($C170=$D$3,#REF!*AB$3,IF($C170=$D$4,#REF!*AB$4,IF($C170=$D$5,#REF!*AB$5,0))))</f>
        <v>0</v>
      </c>
      <c r="AC170" s="179">
        <f>IF($C170=$D$2,#REF!*AC$2,IF($C170=$D$3,#REF!*AC$3,IF($C170=$D$4,#REF!*AC$4,IF($C170=$D$5,#REF!*AC$5,0))))</f>
        <v>0</v>
      </c>
      <c r="AD170" s="179">
        <f>IF($C170=$D$2,#REF!*AD$2,IF($C170=$D$3,#REF!*AD$3,IF($C170=$D$4,#REF!*AD$4,IF($C170=$D$5,#REF!*AD$5,0))))</f>
        <v>0</v>
      </c>
      <c r="AE170" s="179">
        <f>IF($C170=$D$2,#REF!*AE$2,IF($C170=$D$3,#REF!*AE$3,IF($C170=$D$4,#REF!*AE$4,IF($C170=$D$5,#REF!*AE$5,0))))</f>
        <v>0</v>
      </c>
      <c r="AF170" s="179">
        <f>IF($C170=$D$2,#REF!*AF$2,IF($C170=$D$3,#REF!*AF$3,IF($C170=$D$4,#REF!*AF$4,IF($C170=$D$5,#REF!*AF$5,0))))</f>
        <v>0</v>
      </c>
      <c r="AG170" s="179">
        <f>IF($C170=$D$2,#REF!*AG$2,IF($C170=$D$3,#REF!*AG$3,IF($C170=$D$4,#REF!*AG$4,IF($C170=$D$5,#REF!*AG$5,0))))</f>
        <v>0</v>
      </c>
      <c r="AH170" s="179">
        <f>IF($C170=$D$2,#REF!*AH$2,IF($C170=$D$3,#REF!*AH$3,IF($C170=$D$4,#REF!*AH$4,IF($C170=$D$5,#REF!*AH$5,0))))</f>
        <v>0</v>
      </c>
      <c r="AI170" s="179">
        <f>IF($C170=$D$2,#REF!*AI$2,IF($C170=$D$3,#REF!*AI$3,IF($C170=$D$4,#REF!*AI$4,IF($C170=$D$5,#REF!*AI$5,0))))</f>
        <v>0</v>
      </c>
      <c r="AJ170" s="179">
        <f>IF($C170=$D$2,#REF!*AJ$2,IF($C170=$D$3,#REF!*AJ$3,IF($C170=$D$4,#REF!*AJ$4,IF($C170=$D$5,#REF!*AJ$5,0))))</f>
        <v>0</v>
      </c>
      <c r="AK170" s="179">
        <f>IF($C170=$D$2,#REF!*AK$2,IF($C170=$D$3,#REF!*AK$3,IF($C170=$D$4,#REF!*AK$4,IF($C170=$D$5,#REF!*AK$5,0))))</f>
        <v>0</v>
      </c>
      <c r="AL170" s="179">
        <f>IF($C170=$D$2,#REF!*AL$2,IF($C170=$D$3,#REF!*AL$3,IF($C170=$D$4,#REF!*AL$4,IF($C170=$D$5,#REF!*AL$5,0))))</f>
        <v>0</v>
      </c>
      <c r="AM170" s="179">
        <f>IF($C170=$D$2,#REF!*AM$2,IF($C170=$D$3,#REF!*AM$3,IF($C170=$D$4,#REF!*AM$4,IF($C170=$D$5,#REF!*AM$5,0))))</f>
        <v>0</v>
      </c>
    </row>
    <row r="171" spans="1:39">
      <c r="A171" s="141"/>
      <c r="B171" s="165"/>
      <c r="C171" s="165"/>
      <c r="D171" s="178">
        <f t="shared" si="0"/>
        <v>0</v>
      </c>
      <c r="E171" s="179">
        <f>IF($C171=$D$2,#REF!*E$2,IF($C171=$D$3,#REF!*E$3,IF($C171=$D$4,#REF!*E$4,IF($C171=$D$5,#REF!*E$5,0))))</f>
        <v>0</v>
      </c>
      <c r="F171" s="179">
        <f>IF($C171=$D$2,#REF!*F$2,IF($C171=$D$3,#REF!*F$3,IF($C171=$D$4,#REF!*F$4,IF($C171=$D$5,#REF!*F$5,0))))</f>
        <v>0</v>
      </c>
      <c r="G171" s="179">
        <f>IF($C171=$D$2,#REF!*G$2,IF($C171=$D$3,#REF!*G$3,IF($C171=$D$4,#REF!*G$4,IF($C171=$D$5,#REF!*G$5,0))))</f>
        <v>0</v>
      </c>
      <c r="H171" s="179">
        <f>IF($C171=$D$2,#REF!*H$2,IF($C171=$D$3,#REF!*H$3,IF($C171=$D$4,#REF!*H$4,IF($C171=$D$5,#REF!*H$5,0))))</f>
        <v>0</v>
      </c>
      <c r="I171" s="179">
        <f>IF($C171=$D$2,#REF!*I$2,IF($C171=$D$3,#REF!*I$3,IF($C171=$D$4,#REF!*I$4,IF($C171=$D$5,#REF!*I$5,0))))</f>
        <v>0</v>
      </c>
      <c r="J171" s="179">
        <f>IF($C171=$D$2,#REF!*J$2,IF($C171=$D$3,#REF!*J$3,IF($C171=$D$4,#REF!*J$4,IF($C171=$D$5,#REF!*J$5,0))))</f>
        <v>0</v>
      </c>
      <c r="K171" s="179">
        <f>IF($C171=$D$2,#REF!*K$2,IF($C171=$D$3,#REF!*K$3,IF($C171=$D$4,#REF!*K$4,IF($C171=$D$5,#REF!*K$5,0))))</f>
        <v>0</v>
      </c>
      <c r="L171" s="179">
        <f>IF($C171=$D$2,#REF!*L$2,IF($C171=$D$3,#REF!*L$3,IF($C171=$D$4,#REF!*L$4,IF($C171=$D$5,#REF!*L$5,0))))</f>
        <v>0</v>
      </c>
      <c r="M171" s="179">
        <f>IF($C171=$D$2,#REF!*M$2,IF($C171=$D$3,#REF!*M$3,IF($C171=$D$4,#REF!*M$4,IF($C171=$D$5,#REF!*M$5,0))))</f>
        <v>0</v>
      </c>
      <c r="N171" s="179">
        <f>IF($C171=$D$2,#REF!*N$2,IF($C171=$D$3,#REF!*N$3,IF($C171=$D$4,#REF!*N$4,IF($C171=$D$5,#REF!*N$5,0))))</f>
        <v>0</v>
      </c>
      <c r="O171" s="179">
        <f>IF($C171=$D$2,#REF!*O$2,IF($C171=$D$3,#REF!*O$3,IF($C171=$D$4,#REF!*O$4,IF($C171=$D$5,#REF!*O$5,0))))</f>
        <v>0</v>
      </c>
      <c r="P171" s="179">
        <f>IF($C171=$D$2,#REF!*P$2,IF($C171=$D$3,#REF!*P$3,IF($C171=$D$4,#REF!*P$4,IF($C171=$D$5,#REF!*P$5,0))))</f>
        <v>0</v>
      </c>
      <c r="Q171" s="179">
        <f>IF($C171=$D$2,#REF!*Q$2,IF($C171=$D$3,#REF!*Q$3,IF($C171=$D$4,#REF!*Q$4,IF($C171=$D$5,#REF!*Q$5,0))))</f>
        <v>0</v>
      </c>
      <c r="R171" s="179">
        <f>IF($C171=$D$2,#REF!*R$2,IF($C171=$D$3,#REF!*R$3,IF($C171=$D$4,#REF!*R$4,IF($C171=$D$5,#REF!*R$5,0))))</f>
        <v>0</v>
      </c>
      <c r="S171" s="179">
        <f>IF($C171=$D$2,#REF!*S$2,IF($C171=$D$3,#REF!*S$3,IF($C171=$D$4,#REF!*S$4,IF($C171=$D$5,#REF!*S$5,0))))</f>
        <v>0</v>
      </c>
      <c r="T171" s="179">
        <f>IF($C171=$D$2,#REF!*T$2,IF($C171=$D$3,#REF!*T$3,IF($C171=$D$4,#REF!*T$4,IF($C171=$D$5,#REF!*T$5,0))))</f>
        <v>0</v>
      </c>
      <c r="U171" s="179">
        <f>IF($C171=$D$2,#REF!*U$2,IF($C171=$D$3,#REF!*U$3,IF($C171=$D$4,#REF!*U$4,IF($C171=$D$5,#REF!*U$5,0))))</f>
        <v>0</v>
      </c>
      <c r="V171" s="179">
        <f>IF($C171=$D$2,#REF!*V$2,IF($C171=$D$3,#REF!*V$3,IF($C171=$D$4,#REF!*V$4,IF($C171=$D$5,#REF!*V$5,0))))</f>
        <v>0</v>
      </c>
      <c r="W171" s="179">
        <f>IF($C171=$D$2,#REF!*W$2,IF($C171=$D$3,#REF!*W$3,IF($C171=$D$4,#REF!*W$4,IF($C171=$D$5,#REF!*W$5,0))))</f>
        <v>0</v>
      </c>
      <c r="X171" s="179">
        <f>IF($C171=$D$2,#REF!*X$2,IF($C171=$D$3,#REF!*X$3,IF($C171=$D$4,#REF!*X$4,IF($C171=$D$5,#REF!*X$5,0))))</f>
        <v>0</v>
      </c>
      <c r="Y171" s="179">
        <f>IF($C171=$D$2,#REF!*Y$2,IF($C171=$D$3,#REF!*Y$3,IF($C171=$D$4,#REF!*Y$4,IF($C171=$D$5,#REF!*Y$5,0))))</f>
        <v>0</v>
      </c>
      <c r="Z171" s="179">
        <f>IF($C171=$D$2,#REF!*Z$2,IF($C171=$D$3,#REF!*Z$3,IF($C171=$D$4,#REF!*Z$4,IF($C171=$D$5,#REF!*Z$5,0))))</f>
        <v>0</v>
      </c>
      <c r="AA171" s="179">
        <f>IF($C171=$D$2,#REF!*AA$2,IF($C171=$D$3,#REF!*AA$3,IF($C171=$D$4,#REF!*AA$4,IF($C171=$D$5,#REF!*AA$5,0))))</f>
        <v>0</v>
      </c>
      <c r="AB171" s="179">
        <f>IF($C171=$D$2,#REF!*AB$2,IF($C171=$D$3,#REF!*AB$3,IF($C171=$D$4,#REF!*AB$4,IF($C171=$D$5,#REF!*AB$5,0))))</f>
        <v>0</v>
      </c>
      <c r="AC171" s="179">
        <f>IF($C171=$D$2,#REF!*AC$2,IF($C171=$D$3,#REF!*AC$3,IF($C171=$D$4,#REF!*AC$4,IF($C171=$D$5,#REF!*AC$5,0))))</f>
        <v>0</v>
      </c>
      <c r="AD171" s="179">
        <f>IF($C171=$D$2,#REF!*AD$2,IF($C171=$D$3,#REF!*AD$3,IF($C171=$D$4,#REF!*AD$4,IF($C171=$D$5,#REF!*AD$5,0))))</f>
        <v>0</v>
      </c>
      <c r="AE171" s="179">
        <f>IF($C171=$D$2,#REF!*AE$2,IF($C171=$D$3,#REF!*AE$3,IF($C171=$D$4,#REF!*AE$4,IF($C171=$D$5,#REF!*AE$5,0))))</f>
        <v>0</v>
      </c>
      <c r="AF171" s="179">
        <f>IF($C171=$D$2,#REF!*AF$2,IF($C171=$D$3,#REF!*AF$3,IF($C171=$D$4,#REF!*AF$4,IF($C171=$D$5,#REF!*AF$5,0))))</f>
        <v>0</v>
      </c>
      <c r="AG171" s="179">
        <f>IF($C171=$D$2,#REF!*AG$2,IF($C171=$D$3,#REF!*AG$3,IF($C171=$D$4,#REF!*AG$4,IF($C171=$D$5,#REF!*AG$5,0))))</f>
        <v>0</v>
      </c>
      <c r="AH171" s="179">
        <f>IF($C171=$D$2,#REF!*AH$2,IF($C171=$D$3,#REF!*AH$3,IF($C171=$D$4,#REF!*AH$4,IF($C171=$D$5,#REF!*AH$5,0))))</f>
        <v>0</v>
      </c>
      <c r="AI171" s="179">
        <f>IF($C171=$D$2,#REF!*AI$2,IF($C171=$D$3,#REF!*AI$3,IF($C171=$D$4,#REF!*AI$4,IF($C171=$D$5,#REF!*AI$5,0))))</f>
        <v>0</v>
      </c>
      <c r="AJ171" s="179">
        <f>IF($C171=$D$2,#REF!*AJ$2,IF($C171=$D$3,#REF!*AJ$3,IF($C171=$D$4,#REF!*AJ$4,IF($C171=$D$5,#REF!*AJ$5,0))))</f>
        <v>0</v>
      </c>
      <c r="AK171" s="179">
        <f>IF($C171=$D$2,#REF!*AK$2,IF($C171=$D$3,#REF!*AK$3,IF($C171=$D$4,#REF!*AK$4,IF($C171=$D$5,#REF!*AK$5,0))))</f>
        <v>0</v>
      </c>
      <c r="AL171" s="179">
        <f>IF($C171=$D$2,#REF!*AL$2,IF($C171=$D$3,#REF!*AL$3,IF($C171=$D$4,#REF!*AL$4,IF($C171=$D$5,#REF!*AL$5,0))))</f>
        <v>0</v>
      </c>
      <c r="AM171" s="179">
        <f>IF($C171=$D$2,#REF!*AM$2,IF($C171=$D$3,#REF!*AM$3,IF($C171=$D$4,#REF!*AM$4,IF($C171=$D$5,#REF!*AM$5,0))))</f>
        <v>0</v>
      </c>
    </row>
    <row r="172" spans="1:39">
      <c r="A172" s="141"/>
      <c r="B172" s="165"/>
      <c r="C172" s="165"/>
      <c r="D172" s="178">
        <f t="shared" si="0"/>
        <v>0</v>
      </c>
      <c r="E172" s="179">
        <f>IF($C172=$D$2,#REF!*E$2,IF($C172=$D$3,#REF!*E$3,IF($C172=$D$4,#REF!*E$4,IF($C172=$D$5,#REF!*E$5,0))))</f>
        <v>0</v>
      </c>
      <c r="F172" s="179">
        <f>IF($C172=$D$2,#REF!*F$2,IF($C172=$D$3,#REF!*F$3,IF($C172=$D$4,#REF!*F$4,IF($C172=$D$5,#REF!*F$5,0))))</f>
        <v>0</v>
      </c>
      <c r="G172" s="179">
        <f>IF($C172=$D$2,#REF!*G$2,IF($C172=$D$3,#REF!*G$3,IF($C172=$D$4,#REF!*G$4,IF($C172=$D$5,#REF!*G$5,0))))</f>
        <v>0</v>
      </c>
      <c r="H172" s="179">
        <f>IF($C172=$D$2,#REF!*H$2,IF($C172=$D$3,#REF!*H$3,IF($C172=$D$4,#REF!*H$4,IF($C172=$D$5,#REF!*H$5,0))))</f>
        <v>0</v>
      </c>
      <c r="I172" s="179">
        <f>IF($C172=$D$2,#REF!*I$2,IF($C172=$D$3,#REF!*I$3,IF($C172=$D$4,#REF!*I$4,IF($C172=$D$5,#REF!*I$5,0))))</f>
        <v>0</v>
      </c>
      <c r="J172" s="179">
        <f>IF($C172=$D$2,#REF!*J$2,IF($C172=$D$3,#REF!*J$3,IF($C172=$D$4,#REF!*J$4,IF($C172=$D$5,#REF!*J$5,0))))</f>
        <v>0</v>
      </c>
      <c r="K172" s="179">
        <f>IF($C172=$D$2,#REF!*K$2,IF($C172=$D$3,#REF!*K$3,IF($C172=$D$4,#REF!*K$4,IF($C172=$D$5,#REF!*K$5,0))))</f>
        <v>0</v>
      </c>
      <c r="L172" s="179">
        <f>IF($C172=$D$2,#REF!*L$2,IF($C172=$D$3,#REF!*L$3,IF($C172=$D$4,#REF!*L$4,IF($C172=$D$5,#REF!*L$5,0))))</f>
        <v>0</v>
      </c>
      <c r="M172" s="179">
        <f>IF($C172=$D$2,#REF!*M$2,IF($C172=$D$3,#REF!*M$3,IF($C172=$D$4,#REF!*M$4,IF($C172=$D$5,#REF!*M$5,0))))</f>
        <v>0</v>
      </c>
      <c r="N172" s="179">
        <f>IF($C172=$D$2,#REF!*N$2,IF($C172=$D$3,#REF!*N$3,IF($C172=$D$4,#REF!*N$4,IF($C172=$D$5,#REF!*N$5,0))))</f>
        <v>0</v>
      </c>
      <c r="O172" s="179">
        <f>IF($C172=$D$2,#REF!*O$2,IF($C172=$D$3,#REF!*O$3,IF($C172=$D$4,#REF!*O$4,IF($C172=$D$5,#REF!*O$5,0))))</f>
        <v>0</v>
      </c>
      <c r="P172" s="179">
        <f>IF($C172=$D$2,#REF!*P$2,IF($C172=$D$3,#REF!*P$3,IF($C172=$D$4,#REF!*P$4,IF($C172=$D$5,#REF!*P$5,0))))</f>
        <v>0</v>
      </c>
      <c r="Q172" s="179">
        <f>IF($C172=$D$2,#REF!*Q$2,IF($C172=$D$3,#REF!*Q$3,IF($C172=$D$4,#REF!*Q$4,IF($C172=$D$5,#REF!*Q$5,0))))</f>
        <v>0</v>
      </c>
      <c r="R172" s="179">
        <f>IF($C172=$D$2,#REF!*R$2,IF($C172=$D$3,#REF!*R$3,IF($C172=$D$4,#REF!*R$4,IF($C172=$D$5,#REF!*R$5,0))))</f>
        <v>0</v>
      </c>
      <c r="S172" s="179">
        <f>IF($C172=$D$2,#REF!*S$2,IF($C172=$D$3,#REF!*S$3,IF($C172=$D$4,#REF!*S$4,IF($C172=$D$5,#REF!*S$5,0))))</f>
        <v>0</v>
      </c>
      <c r="T172" s="179">
        <f>IF($C172=$D$2,#REF!*T$2,IF($C172=$D$3,#REF!*T$3,IF($C172=$D$4,#REF!*T$4,IF($C172=$D$5,#REF!*T$5,0))))</f>
        <v>0</v>
      </c>
      <c r="U172" s="179">
        <f>IF($C172=$D$2,#REF!*U$2,IF($C172=$D$3,#REF!*U$3,IF($C172=$D$4,#REF!*U$4,IF($C172=$D$5,#REF!*U$5,0))))</f>
        <v>0</v>
      </c>
      <c r="V172" s="179">
        <f>IF($C172=$D$2,#REF!*V$2,IF($C172=$D$3,#REF!*V$3,IF($C172=$D$4,#REF!*V$4,IF($C172=$D$5,#REF!*V$5,0))))</f>
        <v>0</v>
      </c>
      <c r="W172" s="179">
        <f>IF($C172=$D$2,#REF!*W$2,IF($C172=$D$3,#REF!*W$3,IF($C172=$D$4,#REF!*W$4,IF($C172=$D$5,#REF!*W$5,0))))</f>
        <v>0</v>
      </c>
      <c r="X172" s="179">
        <f>IF($C172=$D$2,#REF!*X$2,IF($C172=$D$3,#REF!*X$3,IF($C172=$D$4,#REF!*X$4,IF($C172=$D$5,#REF!*X$5,0))))</f>
        <v>0</v>
      </c>
      <c r="Y172" s="179">
        <f>IF($C172=$D$2,#REF!*Y$2,IF($C172=$D$3,#REF!*Y$3,IF($C172=$D$4,#REF!*Y$4,IF($C172=$D$5,#REF!*Y$5,0))))</f>
        <v>0</v>
      </c>
      <c r="Z172" s="179">
        <f>IF($C172=$D$2,#REF!*Z$2,IF($C172=$D$3,#REF!*Z$3,IF($C172=$D$4,#REF!*Z$4,IF($C172=$D$5,#REF!*Z$5,0))))</f>
        <v>0</v>
      </c>
      <c r="AA172" s="179">
        <f>IF($C172=$D$2,#REF!*AA$2,IF($C172=$D$3,#REF!*AA$3,IF($C172=$D$4,#REF!*AA$4,IF($C172=$D$5,#REF!*AA$5,0))))</f>
        <v>0</v>
      </c>
      <c r="AB172" s="179">
        <f>IF($C172=$D$2,#REF!*AB$2,IF($C172=$D$3,#REF!*AB$3,IF($C172=$D$4,#REF!*AB$4,IF($C172=$D$5,#REF!*AB$5,0))))</f>
        <v>0</v>
      </c>
      <c r="AC172" s="179">
        <f>IF($C172=$D$2,#REF!*AC$2,IF($C172=$D$3,#REF!*AC$3,IF($C172=$D$4,#REF!*AC$4,IF($C172=$D$5,#REF!*AC$5,0))))</f>
        <v>0</v>
      </c>
      <c r="AD172" s="179">
        <f>IF($C172=$D$2,#REF!*AD$2,IF($C172=$D$3,#REF!*AD$3,IF($C172=$D$4,#REF!*AD$4,IF($C172=$D$5,#REF!*AD$5,0))))</f>
        <v>0</v>
      </c>
      <c r="AE172" s="179">
        <f>IF($C172=$D$2,#REF!*AE$2,IF($C172=$D$3,#REF!*AE$3,IF($C172=$D$4,#REF!*AE$4,IF($C172=$D$5,#REF!*AE$5,0))))</f>
        <v>0</v>
      </c>
      <c r="AF172" s="179">
        <f>IF($C172=$D$2,#REF!*AF$2,IF($C172=$D$3,#REF!*AF$3,IF($C172=$D$4,#REF!*AF$4,IF($C172=$D$5,#REF!*AF$5,0))))</f>
        <v>0</v>
      </c>
      <c r="AG172" s="179">
        <f>IF($C172=$D$2,#REF!*AG$2,IF($C172=$D$3,#REF!*AG$3,IF($C172=$D$4,#REF!*AG$4,IF($C172=$D$5,#REF!*AG$5,0))))</f>
        <v>0</v>
      </c>
      <c r="AH172" s="179">
        <f>IF($C172=$D$2,#REF!*AH$2,IF($C172=$D$3,#REF!*AH$3,IF($C172=$D$4,#REF!*AH$4,IF($C172=$D$5,#REF!*AH$5,0))))</f>
        <v>0</v>
      </c>
      <c r="AI172" s="179">
        <f>IF($C172=$D$2,#REF!*AI$2,IF($C172=$D$3,#REF!*AI$3,IF($C172=$D$4,#REF!*AI$4,IF($C172=$D$5,#REF!*AI$5,0))))</f>
        <v>0</v>
      </c>
      <c r="AJ172" s="179">
        <f>IF($C172=$D$2,#REF!*AJ$2,IF($C172=$D$3,#REF!*AJ$3,IF($C172=$D$4,#REF!*AJ$4,IF($C172=$D$5,#REF!*AJ$5,0))))</f>
        <v>0</v>
      </c>
      <c r="AK172" s="179">
        <f>IF($C172=$D$2,#REF!*AK$2,IF($C172=$D$3,#REF!*AK$3,IF($C172=$D$4,#REF!*AK$4,IF($C172=$D$5,#REF!*AK$5,0))))</f>
        <v>0</v>
      </c>
      <c r="AL172" s="179">
        <f>IF($C172=$D$2,#REF!*AL$2,IF($C172=$D$3,#REF!*AL$3,IF($C172=$D$4,#REF!*AL$4,IF($C172=$D$5,#REF!*AL$5,0))))</f>
        <v>0</v>
      </c>
      <c r="AM172" s="179">
        <f>IF($C172=$D$2,#REF!*AM$2,IF($C172=$D$3,#REF!*AM$3,IF($C172=$D$4,#REF!*AM$4,IF($C172=$D$5,#REF!*AM$5,0))))</f>
        <v>0</v>
      </c>
    </row>
    <row r="173" spans="1:39">
      <c r="A173" s="141"/>
      <c r="B173" s="165"/>
      <c r="C173" s="165"/>
      <c r="D173" s="178">
        <f t="shared" si="0"/>
        <v>0</v>
      </c>
      <c r="E173" s="179">
        <f>IF($C173=$D$2,#REF!*E$2,IF($C173=$D$3,#REF!*E$3,IF($C173=$D$4,#REF!*E$4,IF($C173=$D$5,#REF!*E$5,0))))</f>
        <v>0</v>
      </c>
      <c r="F173" s="179">
        <f>IF($C173=$D$2,#REF!*F$2,IF($C173=$D$3,#REF!*F$3,IF($C173=$D$4,#REF!*F$4,IF($C173=$D$5,#REF!*F$5,0))))</f>
        <v>0</v>
      </c>
      <c r="G173" s="179">
        <f>IF($C173=$D$2,#REF!*G$2,IF($C173=$D$3,#REF!*G$3,IF($C173=$D$4,#REF!*G$4,IF($C173=$D$5,#REF!*G$5,0))))</f>
        <v>0</v>
      </c>
      <c r="H173" s="179">
        <f>IF($C173=$D$2,#REF!*H$2,IF($C173=$D$3,#REF!*H$3,IF($C173=$D$4,#REF!*H$4,IF($C173=$D$5,#REF!*H$5,0))))</f>
        <v>0</v>
      </c>
      <c r="I173" s="179">
        <f>IF($C173=$D$2,#REF!*I$2,IF($C173=$D$3,#REF!*I$3,IF($C173=$D$4,#REF!*I$4,IF($C173=$D$5,#REF!*I$5,0))))</f>
        <v>0</v>
      </c>
      <c r="J173" s="179">
        <f>IF($C173=$D$2,#REF!*J$2,IF($C173=$D$3,#REF!*J$3,IF($C173=$D$4,#REF!*J$4,IF($C173=$D$5,#REF!*J$5,0))))</f>
        <v>0</v>
      </c>
      <c r="K173" s="179">
        <f>IF($C173=$D$2,#REF!*K$2,IF($C173=$D$3,#REF!*K$3,IF($C173=$D$4,#REF!*K$4,IF($C173=$D$5,#REF!*K$5,0))))</f>
        <v>0</v>
      </c>
      <c r="L173" s="179">
        <f>IF($C173=$D$2,#REF!*L$2,IF($C173=$D$3,#REF!*L$3,IF($C173=$D$4,#REF!*L$4,IF($C173=$D$5,#REF!*L$5,0))))</f>
        <v>0</v>
      </c>
      <c r="M173" s="179">
        <f>IF($C173=$D$2,#REF!*M$2,IF($C173=$D$3,#REF!*M$3,IF($C173=$D$4,#REF!*M$4,IF($C173=$D$5,#REF!*M$5,0))))</f>
        <v>0</v>
      </c>
      <c r="N173" s="179">
        <f>IF($C173=$D$2,#REF!*N$2,IF($C173=$D$3,#REF!*N$3,IF($C173=$D$4,#REF!*N$4,IF($C173=$D$5,#REF!*N$5,0))))</f>
        <v>0</v>
      </c>
      <c r="O173" s="179">
        <f>IF($C173=$D$2,#REF!*O$2,IF($C173=$D$3,#REF!*O$3,IF($C173=$D$4,#REF!*O$4,IF($C173=$D$5,#REF!*O$5,0))))</f>
        <v>0</v>
      </c>
      <c r="P173" s="179">
        <f>IF($C173=$D$2,#REF!*P$2,IF($C173=$D$3,#REF!*P$3,IF($C173=$D$4,#REF!*P$4,IF($C173=$D$5,#REF!*P$5,0))))</f>
        <v>0</v>
      </c>
      <c r="Q173" s="179">
        <f>IF($C173=$D$2,#REF!*Q$2,IF($C173=$D$3,#REF!*Q$3,IF($C173=$D$4,#REF!*Q$4,IF($C173=$D$5,#REF!*Q$5,0))))</f>
        <v>0</v>
      </c>
      <c r="R173" s="179">
        <f>IF($C173=$D$2,#REF!*R$2,IF($C173=$D$3,#REF!*R$3,IF($C173=$D$4,#REF!*R$4,IF($C173=$D$5,#REF!*R$5,0))))</f>
        <v>0</v>
      </c>
      <c r="S173" s="179">
        <f>IF($C173=$D$2,#REF!*S$2,IF($C173=$D$3,#REF!*S$3,IF($C173=$D$4,#REF!*S$4,IF($C173=$D$5,#REF!*S$5,0))))</f>
        <v>0</v>
      </c>
      <c r="T173" s="179">
        <f>IF($C173=$D$2,#REF!*T$2,IF($C173=$D$3,#REF!*T$3,IF($C173=$D$4,#REF!*T$4,IF($C173=$D$5,#REF!*T$5,0))))</f>
        <v>0</v>
      </c>
      <c r="U173" s="179">
        <f>IF($C173=$D$2,#REF!*U$2,IF($C173=$D$3,#REF!*U$3,IF($C173=$D$4,#REF!*U$4,IF($C173=$D$5,#REF!*U$5,0))))</f>
        <v>0</v>
      </c>
      <c r="V173" s="179">
        <f>IF($C173=$D$2,#REF!*V$2,IF($C173=$D$3,#REF!*V$3,IF($C173=$D$4,#REF!*V$4,IF($C173=$D$5,#REF!*V$5,0))))</f>
        <v>0</v>
      </c>
      <c r="W173" s="179">
        <f>IF($C173=$D$2,#REF!*W$2,IF($C173=$D$3,#REF!*W$3,IF($C173=$D$4,#REF!*W$4,IF($C173=$D$5,#REF!*W$5,0))))</f>
        <v>0</v>
      </c>
      <c r="X173" s="179">
        <f>IF($C173=$D$2,#REF!*X$2,IF($C173=$D$3,#REF!*X$3,IF($C173=$D$4,#REF!*X$4,IF($C173=$D$5,#REF!*X$5,0))))</f>
        <v>0</v>
      </c>
      <c r="Y173" s="179">
        <f>IF($C173=$D$2,#REF!*Y$2,IF($C173=$D$3,#REF!*Y$3,IF($C173=$D$4,#REF!*Y$4,IF($C173=$D$5,#REF!*Y$5,0))))</f>
        <v>0</v>
      </c>
      <c r="Z173" s="179">
        <f>IF($C173=$D$2,#REF!*Z$2,IF($C173=$D$3,#REF!*Z$3,IF($C173=$D$4,#REF!*Z$4,IF($C173=$D$5,#REF!*Z$5,0))))</f>
        <v>0</v>
      </c>
      <c r="AA173" s="179">
        <f>IF($C173=$D$2,#REF!*AA$2,IF($C173=$D$3,#REF!*AA$3,IF($C173=$D$4,#REF!*AA$4,IF($C173=$D$5,#REF!*AA$5,0))))</f>
        <v>0</v>
      </c>
      <c r="AB173" s="179">
        <f>IF($C173=$D$2,#REF!*AB$2,IF($C173=$D$3,#REF!*AB$3,IF($C173=$D$4,#REF!*AB$4,IF($C173=$D$5,#REF!*AB$5,0))))</f>
        <v>0</v>
      </c>
      <c r="AC173" s="179">
        <f>IF($C173=$D$2,#REF!*AC$2,IF($C173=$D$3,#REF!*AC$3,IF($C173=$D$4,#REF!*AC$4,IF($C173=$D$5,#REF!*AC$5,0))))</f>
        <v>0</v>
      </c>
      <c r="AD173" s="179">
        <f>IF($C173=$D$2,#REF!*AD$2,IF($C173=$D$3,#REF!*AD$3,IF($C173=$D$4,#REF!*AD$4,IF($C173=$D$5,#REF!*AD$5,0))))</f>
        <v>0</v>
      </c>
      <c r="AE173" s="179">
        <f>IF($C173=$D$2,#REF!*AE$2,IF($C173=$D$3,#REF!*AE$3,IF($C173=$D$4,#REF!*AE$4,IF($C173=$D$5,#REF!*AE$5,0))))</f>
        <v>0</v>
      </c>
      <c r="AF173" s="179">
        <f>IF($C173=$D$2,#REF!*AF$2,IF($C173=$D$3,#REF!*AF$3,IF($C173=$D$4,#REF!*AF$4,IF($C173=$D$5,#REF!*AF$5,0))))</f>
        <v>0</v>
      </c>
      <c r="AG173" s="179">
        <f>IF($C173=$D$2,#REF!*AG$2,IF($C173=$D$3,#REF!*AG$3,IF($C173=$D$4,#REF!*AG$4,IF($C173=$D$5,#REF!*AG$5,0))))</f>
        <v>0</v>
      </c>
      <c r="AH173" s="179">
        <f>IF($C173=$D$2,#REF!*AH$2,IF($C173=$D$3,#REF!*AH$3,IF($C173=$D$4,#REF!*AH$4,IF($C173=$D$5,#REF!*AH$5,0))))</f>
        <v>0</v>
      </c>
      <c r="AI173" s="179">
        <f>IF($C173=$D$2,#REF!*AI$2,IF($C173=$D$3,#REF!*AI$3,IF($C173=$D$4,#REF!*AI$4,IF($C173=$D$5,#REF!*AI$5,0))))</f>
        <v>0</v>
      </c>
      <c r="AJ173" s="179">
        <f>IF($C173=$D$2,#REF!*AJ$2,IF($C173=$D$3,#REF!*AJ$3,IF($C173=$D$4,#REF!*AJ$4,IF($C173=$D$5,#REF!*AJ$5,0))))</f>
        <v>0</v>
      </c>
      <c r="AK173" s="179">
        <f>IF($C173=$D$2,#REF!*AK$2,IF($C173=$D$3,#REF!*AK$3,IF($C173=$D$4,#REF!*AK$4,IF($C173=$D$5,#REF!*AK$5,0))))</f>
        <v>0</v>
      </c>
      <c r="AL173" s="179">
        <f>IF($C173=$D$2,#REF!*AL$2,IF($C173=$D$3,#REF!*AL$3,IF($C173=$D$4,#REF!*AL$4,IF($C173=$D$5,#REF!*AL$5,0))))</f>
        <v>0</v>
      </c>
      <c r="AM173" s="179">
        <f>IF($C173=$D$2,#REF!*AM$2,IF($C173=$D$3,#REF!*AM$3,IF($C173=$D$4,#REF!*AM$4,IF($C173=$D$5,#REF!*AM$5,0))))</f>
        <v>0</v>
      </c>
    </row>
    <row r="174" spans="1:39">
      <c r="A174" s="141"/>
      <c r="B174" s="165"/>
      <c r="C174" s="165"/>
      <c r="D174" s="178">
        <f t="shared" si="0"/>
        <v>0</v>
      </c>
      <c r="E174" s="179">
        <f>IF($C174=$D$2,#REF!*E$2,IF($C174=$D$3,#REF!*E$3,IF($C174=$D$4,#REF!*E$4,IF($C174=$D$5,#REF!*E$5,0))))</f>
        <v>0</v>
      </c>
      <c r="F174" s="179">
        <f>IF($C174=$D$2,#REF!*F$2,IF($C174=$D$3,#REF!*F$3,IF($C174=$D$4,#REF!*F$4,IF($C174=$D$5,#REF!*F$5,0))))</f>
        <v>0</v>
      </c>
      <c r="G174" s="179">
        <f>IF($C174=$D$2,#REF!*G$2,IF($C174=$D$3,#REF!*G$3,IF($C174=$D$4,#REF!*G$4,IF($C174=$D$5,#REF!*G$5,0))))</f>
        <v>0</v>
      </c>
      <c r="H174" s="179">
        <f>IF($C174=$D$2,#REF!*H$2,IF($C174=$D$3,#REF!*H$3,IF($C174=$D$4,#REF!*H$4,IF($C174=$D$5,#REF!*H$5,0))))</f>
        <v>0</v>
      </c>
      <c r="I174" s="179">
        <f>IF($C174=$D$2,#REF!*I$2,IF($C174=$D$3,#REF!*I$3,IF($C174=$D$4,#REF!*I$4,IF($C174=$D$5,#REF!*I$5,0))))</f>
        <v>0</v>
      </c>
      <c r="J174" s="179">
        <f>IF($C174=$D$2,#REF!*J$2,IF($C174=$D$3,#REF!*J$3,IF($C174=$D$4,#REF!*J$4,IF($C174=$D$5,#REF!*J$5,0))))</f>
        <v>0</v>
      </c>
      <c r="K174" s="179">
        <f>IF($C174=$D$2,#REF!*K$2,IF($C174=$D$3,#REF!*K$3,IF($C174=$D$4,#REF!*K$4,IF($C174=$D$5,#REF!*K$5,0))))</f>
        <v>0</v>
      </c>
      <c r="L174" s="179">
        <f>IF($C174=$D$2,#REF!*L$2,IF($C174=$D$3,#REF!*L$3,IF($C174=$D$4,#REF!*L$4,IF($C174=$D$5,#REF!*L$5,0))))</f>
        <v>0</v>
      </c>
      <c r="M174" s="179">
        <f>IF($C174=$D$2,#REF!*M$2,IF($C174=$D$3,#REF!*M$3,IF($C174=$D$4,#REF!*M$4,IF($C174=$D$5,#REF!*M$5,0))))</f>
        <v>0</v>
      </c>
      <c r="N174" s="179">
        <f>IF($C174=$D$2,#REF!*N$2,IF($C174=$D$3,#REF!*N$3,IF($C174=$D$4,#REF!*N$4,IF($C174=$D$5,#REF!*N$5,0))))</f>
        <v>0</v>
      </c>
      <c r="O174" s="179">
        <f>IF($C174=$D$2,#REF!*O$2,IF($C174=$D$3,#REF!*O$3,IF($C174=$D$4,#REF!*O$4,IF($C174=$D$5,#REF!*O$5,0))))</f>
        <v>0</v>
      </c>
      <c r="P174" s="179">
        <f>IF($C174=$D$2,#REF!*P$2,IF($C174=$D$3,#REF!*P$3,IF($C174=$D$4,#REF!*P$4,IF($C174=$D$5,#REF!*P$5,0))))</f>
        <v>0</v>
      </c>
      <c r="Q174" s="179">
        <f>IF($C174=$D$2,#REF!*Q$2,IF($C174=$D$3,#REF!*Q$3,IF($C174=$D$4,#REF!*Q$4,IF($C174=$D$5,#REF!*Q$5,0))))</f>
        <v>0</v>
      </c>
      <c r="R174" s="179">
        <f>IF($C174=$D$2,#REF!*R$2,IF($C174=$D$3,#REF!*R$3,IF($C174=$D$4,#REF!*R$4,IF($C174=$D$5,#REF!*R$5,0))))</f>
        <v>0</v>
      </c>
      <c r="S174" s="179">
        <f>IF($C174=$D$2,#REF!*S$2,IF($C174=$D$3,#REF!*S$3,IF($C174=$D$4,#REF!*S$4,IF($C174=$D$5,#REF!*S$5,0))))</f>
        <v>0</v>
      </c>
      <c r="T174" s="179">
        <f>IF($C174=$D$2,#REF!*T$2,IF($C174=$D$3,#REF!*T$3,IF($C174=$D$4,#REF!*T$4,IF($C174=$D$5,#REF!*T$5,0))))</f>
        <v>0</v>
      </c>
      <c r="U174" s="179">
        <f>IF($C174=$D$2,#REF!*U$2,IF($C174=$D$3,#REF!*U$3,IF($C174=$D$4,#REF!*U$4,IF($C174=$D$5,#REF!*U$5,0))))</f>
        <v>0</v>
      </c>
      <c r="V174" s="179">
        <f>IF($C174=$D$2,#REF!*V$2,IF($C174=$D$3,#REF!*V$3,IF($C174=$D$4,#REF!*V$4,IF($C174=$D$5,#REF!*V$5,0))))</f>
        <v>0</v>
      </c>
      <c r="W174" s="179">
        <f>IF($C174=$D$2,#REF!*W$2,IF($C174=$D$3,#REF!*W$3,IF($C174=$D$4,#REF!*W$4,IF($C174=$D$5,#REF!*W$5,0))))</f>
        <v>0</v>
      </c>
      <c r="X174" s="179">
        <f>IF($C174=$D$2,#REF!*X$2,IF($C174=$D$3,#REF!*X$3,IF($C174=$D$4,#REF!*X$4,IF($C174=$D$5,#REF!*X$5,0))))</f>
        <v>0</v>
      </c>
      <c r="Y174" s="179">
        <f>IF($C174=$D$2,#REF!*Y$2,IF($C174=$D$3,#REF!*Y$3,IF($C174=$D$4,#REF!*Y$4,IF($C174=$D$5,#REF!*Y$5,0))))</f>
        <v>0</v>
      </c>
      <c r="Z174" s="179">
        <f>IF($C174=$D$2,#REF!*Z$2,IF($C174=$D$3,#REF!*Z$3,IF($C174=$D$4,#REF!*Z$4,IF($C174=$D$5,#REF!*Z$5,0))))</f>
        <v>0</v>
      </c>
      <c r="AA174" s="179">
        <f>IF($C174=$D$2,#REF!*AA$2,IF($C174=$D$3,#REF!*AA$3,IF($C174=$D$4,#REF!*AA$4,IF($C174=$D$5,#REF!*AA$5,0))))</f>
        <v>0</v>
      </c>
      <c r="AB174" s="179">
        <f>IF($C174=$D$2,#REF!*AB$2,IF($C174=$D$3,#REF!*AB$3,IF($C174=$D$4,#REF!*AB$4,IF($C174=$D$5,#REF!*AB$5,0))))</f>
        <v>0</v>
      </c>
      <c r="AC174" s="179">
        <f>IF($C174=$D$2,#REF!*AC$2,IF($C174=$D$3,#REF!*AC$3,IF($C174=$D$4,#REF!*AC$4,IF($C174=$D$5,#REF!*AC$5,0))))</f>
        <v>0</v>
      </c>
      <c r="AD174" s="179">
        <f>IF($C174=$D$2,#REF!*AD$2,IF($C174=$D$3,#REF!*AD$3,IF($C174=$D$4,#REF!*AD$4,IF($C174=$D$5,#REF!*AD$5,0))))</f>
        <v>0</v>
      </c>
      <c r="AE174" s="179">
        <f>IF($C174=$D$2,#REF!*AE$2,IF($C174=$D$3,#REF!*AE$3,IF($C174=$D$4,#REF!*AE$4,IF($C174=$D$5,#REF!*AE$5,0))))</f>
        <v>0</v>
      </c>
      <c r="AF174" s="179">
        <f>IF($C174=$D$2,#REF!*AF$2,IF($C174=$D$3,#REF!*AF$3,IF($C174=$D$4,#REF!*AF$4,IF($C174=$D$5,#REF!*AF$5,0))))</f>
        <v>0</v>
      </c>
      <c r="AG174" s="179">
        <f>IF($C174=$D$2,#REF!*AG$2,IF($C174=$D$3,#REF!*AG$3,IF($C174=$D$4,#REF!*AG$4,IF($C174=$D$5,#REF!*AG$5,0))))</f>
        <v>0</v>
      </c>
      <c r="AH174" s="179">
        <f>IF($C174=$D$2,#REF!*AH$2,IF($C174=$D$3,#REF!*AH$3,IF($C174=$D$4,#REF!*AH$4,IF($C174=$D$5,#REF!*AH$5,0))))</f>
        <v>0</v>
      </c>
      <c r="AI174" s="179">
        <f>IF($C174=$D$2,#REF!*AI$2,IF($C174=$D$3,#REF!*AI$3,IF($C174=$D$4,#REF!*AI$4,IF($C174=$D$5,#REF!*AI$5,0))))</f>
        <v>0</v>
      </c>
      <c r="AJ174" s="179">
        <f>IF($C174=$D$2,#REF!*AJ$2,IF($C174=$D$3,#REF!*AJ$3,IF($C174=$D$4,#REF!*AJ$4,IF($C174=$D$5,#REF!*AJ$5,0))))</f>
        <v>0</v>
      </c>
      <c r="AK174" s="179">
        <f>IF($C174=$D$2,#REF!*AK$2,IF($C174=$D$3,#REF!*AK$3,IF($C174=$D$4,#REF!*AK$4,IF($C174=$D$5,#REF!*AK$5,0))))</f>
        <v>0</v>
      </c>
      <c r="AL174" s="179">
        <f>IF($C174=$D$2,#REF!*AL$2,IF($C174=$D$3,#REF!*AL$3,IF($C174=$D$4,#REF!*AL$4,IF($C174=$D$5,#REF!*AL$5,0))))</f>
        <v>0</v>
      </c>
      <c r="AM174" s="179">
        <f>IF($C174=$D$2,#REF!*AM$2,IF($C174=$D$3,#REF!*AM$3,IF($C174=$D$4,#REF!*AM$4,IF($C174=$D$5,#REF!*AM$5,0))))</f>
        <v>0</v>
      </c>
    </row>
    <row r="175" spans="1:39">
      <c r="A175" s="141"/>
      <c r="B175" s="165"/>
      <c r="C175" s="165"/>
      <c r="D175" s="178">
        <f t="shared" si="0"/>
        <v>0</v>
      </c>
      <c r="E175" s="179">
        <f>IF($C175=$D$2,#REF!*E$2,IF($C175=$D$3,#REF!*E$3,IF($C175=$D$4,#REF!*E$4,IF($C175=$D$5,#REF!*E$5,0))))</f>
        <v>0</v>
      </c>
      <c r="F175" s="179">
        <f>IF($C175=$D$2,#REF!*F$2,IF($C175=$D$3,#REF!*F$3,IF($C175=$D$4,#REF!*F$4,IF($C175=$D$5,#REF!*F$5,0))))</f>
        <v>0</v>
      </c>
      <c r="G175" s="179">
        <f>IF($C175=$D$2,#REF!*G$2,IF($C175=$D$3,#REF!*G$3,IF($C175=$D$4,#REF!*G$4,IF($C175=$D$5,#REF!*G$5,0))))</f>
        <v>0</v>
      </c>
      <c r="H175" s="179">
        <f>IF($C175=$D$2,#REF!*H$2,IF($C175=$D$3,#REF!*H$3,IF($C175=$D$4,#REF!*H$4,IF($C175=$D$5,#REF!*H$5,0))))</f>
        <v>0</v>
      </c>
      <c r="I175" s="179">
        <f>IF($C175=$D$2,#REF!*I$2,IF($C175=$D$3,#REF!*I$3,IF($C175=$D$4,#REF!*I$4,IF($C175=$D$5,#REF!*I$5,0))))</f>
        <v>0</v>
      </c>
      <c r="J175" s="179">
        <f>IF($C175=$D$2,#REF!*J$2,IF($C175=$D$3,#REF!*J$3,IF($C175=$D$4,#REF!*J$4,IF($C175=$D$5,#REF!*J$5,0))))</f>
        <v>0</v>
      </c>
      <c r="K175" s="179">
        <f>IF($C175=$D$2,#REF!*K$2,IF($C175=$D$3,#REF!*K$3,IF($C175=$D$4,#REF!*K$4,IF($C175=$D$5,#REF!*K$5,0))))</f>
        <v>0</v>
      </c>
      <c r="L175" s="179">
        <f>IF($C175=$D$2,#REF!*L$2,IF($C175=$D$3,#REF!*L$3,IF($C175=$D$4,#REF!*L$4,IF($C175=$D$5,#REF!*L$5,0))))</f>
        <v>0</v>
      </c>
      <c r="M175" s="179">
        <f>IF($C175=$D$2,#REF!*M$2,IF($C175=$D$3,#REF!*M$3,IF($C175=$D$4,#REF!*M$4,IF($C175=$D$5,#REF!*M$5,0))))</f>
        <v>0</v>
      </c>
      <c r="N175" s="179">
        <f>IF($C175=$D$2,#REF!*N$2,IF($C175=$D$3,#REF!*N$3,IF($C175=$D$4,#REF!*N$4,IF($C175=$D$5,#REF!*N$5,0))))</f>
        <v>0</v>
      </c>
      <c r="O175" s="179">
        <f>IF($C175=$D$2,#REF!*O$2,IF($C175=$D$3,#REF!*O$3,IF($C175=$D$4,#REF!*O$4,IF($C175=$D$5,#REF!*O$5,0))))</f>
        <v>0</v>
      </c>
      <c r="P175" s="179">
        <f>IF($C175=$D$2,#REF!*P$2,IF($C175=$D$3,#REF!*P$3,IF($C175=$D$4,#REF!*P$4,IF($C175=$D$5,#REF!*P$5,0))))</f>
        <v>0</v>
      </c>
      <c r="Q175" s="179">
        <f>IF($C175=$D$2,#REF!*Q$2,IF($C175=$D$3,#REF!*Q$3,IF($C175=$D$4,#REF!*Q$4,IF($C175=$D$5,#REF!*Q$5,0))))</f>
        <v>0</v>
      </c>
      <c r="R175" s="179">
        <f>IF($C175=$D$2,#REF!*R$2,IF($C175=$D$3,#REF!*R$3,IF($C175=$D$4,#REF!*R$4,IF($C175=$D$5,#REF!*R$5,0))))</f>
        <v>0</v>
      </c>
      <c r="S175" s="179">
        <f>IF($C175=$D$2,#REF!*S$2,IF($C175=$D$3,#REF!*S$3,IF($C175=$D$4,#REF!*S$4,IF($C175=$D$5,#REF!*S$5,0))))</f>
        <v>0</v>
      </c>
      <c r="T175" s="179">
        <f>IF($C175=$D$2,#REF!*T$2,IF($C175=$D$3,#REF!*T$3,IF($C175=$D$4,#REF!*T$4,IF($C175=$D$5,#REF!*T$5,0))))</f>
        <v>0</v>
      </c>
      <c r="U175" s="179">
        <f>IF($C175=$D$2,#REF!*U$2,IF($C175=$D$3,#REF!*U$3,IF($C175=$D$4,#REF!*U$4,IF($C175=$D$5,#REF!*U$5,0))))</f>
        <v>0</v>
      </c>
      <c r="V175" s="179">
        <f>IF($C175=$D$2,#REF!*V$2,IF($C175=$D$3,#REF!*V$3,IF($C175=$D$4,#REF!*V$4,IF($C175=$D$5,#REF!*V$5,0))))</f>
        <v>0</v>
      </c>
      <c r="W175" s="179">
        <f>IF($C175=$D$2,#REF!*W$2,IF($C175=$D$3,#REF!*W$3,IF($C175=$D$4,#REF!*W$4,IF($C175=$D$5,#REF!*W$5,0))))</f>
        <v>0</v>
      </c>
      <c r="X175" s="179">
        <f>IF($C175=$D$2,#REF!*X$2,IF($C175=$D$3,#REF!*X$3,IF($C175=$D$4,#REF!*X$4,IF($C175=$D$5,#REF!*X$5,0))))</f>
        <v>0</v>
      </c>
      <c r="Y175" s="179">
        <f>IF($C175=$D$2,#REF!*Y$2,IF($C175=$D$3,#REF!*Y$3,IF($C175=$D$4,#REF!*Y$4,IF($C175=$D$5,#REF!*Y$5,0))))</f>
        <v>0</v>
      </c>
      <c r="Z175" s="179">
        <f>IF($C175=$D$2,#REF!*Z$2,IF($C175=$D$3,#REF!*Z$3,IF($C175=$D$4,#REF!*Z$4,IF($C175=$D$5,#REF!*Z$5,0))))</f>
        <v>0</v>
      </c>
      <c r="AA175" s="179">
        <f>IF($C175=$D$2,#REF!*AA$2,IF($C175=$D$3,#REF!*AA$3,IF($C175=$D$4,#REF!*AA$4,IF($C175=$D$5,#REF!*AA$5,0))))</f>
        <v>0</v>
      </c>
      <c r="AB175" s="179">
        <f>IF($C175=$D$2,#REF!*AB$2,IF($C175=$D$3,#REF!*AB$3,IF($C175=$D$4,#REF!*AB$4,IF($C175=$D$5,#REF!*AB$5,0))))</f>
        <v>0</v>
      </c>
      <c r="AC175" s="179">
        <f>IF($C175=$D$2,#REF!*AC$2,IF($C175=$D$3,#REF!*AC$3,IF($C175=$D$4,#REF!*AC$4,IF($C175=$D$5,#REF!*AC$5,0))))</f>
        <v>0</v>
      </c>
      <c r="AD175" s="179">
        <f>IF($C175=$D$2,#REF!*AD$2,IF($C175=$D$3,#REF!*AD$3,IF($C175=$D$4,#REF!*AD$4,IF($C175=$D$5,#REF!*AD$5,0))))</f>
        <v>0</v>
      </c>
      <c r="AE175" s="179">
        <f>IF($C175=$D$2,#REF!*AE$2,IF($C175=$D$3,#REF!*AE$3,IF($C175=$D$4,#REF!*AE$4,IF($C175=$D$5,#REF!*AE$5,0))))</f>
        <v>0</v>
      </c>
      <c r="AF175" s="179">
        <f>IF($C175=$D$2,#REF!*AF$2,IF($C175=$D$3,#REF!*AF$3,IF($C175=$D$4,#REF!*AF$4,IF($C175=$D$5,#REF!*AF$5,0))))</f>
        <v>0</v>
      </c>
      <c r="AG175" s="179">
        <f>IF($C175=$D$2,#REF!*AG$2,IF($C175=$D$3,#REF!*AG$3,IF($C175=$D$4,#REF!*AG$4,IF($C175=$D$5,#REF!*AG$5,0))))</f>
        <v>0</v>
      </c>
      <c r="AH175" s="179">
        <f>IF($C175=$D$2,#REF!*AH$2,IF($C175=$D$3,#REF!*AH$3,IF($C175=$D$4,#REF!*AH$4,IF($C175=$D$5,#REF!*AH$5,0))))</f>
        <v>0</v>
      </c>
      <c r="AI175" s="179">
        <f>IF($C175=$D$2,#REF!*AI$2,IF($C175=$D$3,#REF!*AI$3,IF($C175=$D$4,#REF!*AI$4,IF($C175=$D$5,#REF!*AI$5,0))))</f>
        <v>0</v>
      </c>
      <c r="AJ175" s="179">
        <f>IF($C175=$D$2,#REF!*AJ$2,IF($C175=$D$3,#REF!*AJ$3,IF($C175=$D$4,#REF!*AJ$4,IF($C175=$D$5,#REF!*AJ$5,0))))</f>
        <v>0</v>
      </c>
      <c r="AK175" s="179">
        <f>IF($C175=$D$2,#REF!*AK$2,IF($C175=$D$3,#REF!*AK$3,IF($C175=$D$4,#REF!*AK$4,IF($C175=$D$5,#REF!*AK$5,0))))</f>
        <v>0</v>
      </c>
      <c r="AL175" s="179">
        <f>IF($C175=$D$2,#REF!*AL$2,IF($C175=$D$3,#REF!*AL$3,IF($C175=$D$4,#REF!*AL$4,IF($C175=$D$5,#REF!*AL$5,0))))</f>
        <v>0</v>
      </c>
      <c r="AM175" s="179">
        <f>IF($C175=$D$2,#REF!*AM$2,IF($C175=$D$3,#REF!*AM$3,IF($C175=$D$4,#REF!*AM$4,IF($C175=$D$5,#REF!*AM$5,0))))</f>
        <v>0</v>
      </c>
    </row>
    <row r="176" spans="1:39">
      <c r="A176" s="141"/>
      <c r="B176" s="165"/>
      <c r="C176" s="165"/>
      <c r="D176" s="178">
        <f t="shared" si="0"/>
        <v>0</v>
      </c>
      <c r="E176" s="179">
        <f>IF($C176=$D$2,#REF!*E$2,IF($C176=$D$3,#REF!*E$3,IF($C176=$D$4,#REF!*E$4,IF($C176=$D$5,#REF!*E$5,0))))</f>
        <v>0</v>
      </c>
      <c r="F176" s="179">
        <f>IF($C176=$D$2,#REF!*F$2,IF($C176=$D$3,#REF!*F$3,IF($C176=$D$4,#REF!*F$4,IF($C176=$D$5,#REF!*F$5,0))))</f>
        <v>0</v>
      </c>
      <c r="G176" s="179">
        <f>IF($C176=$D$2,#REF!*G$2,IF($C176=$D$3,#REF!*G$3,IF($C176=$D$4,#REF!*G$4,IF($C176=$D$5,#REF!*G$5,0))))</f>
        <v>0</v>
      </c>
      <c r="H176" s="179">
        <f>IF($C176=$D$2,#REF!*H$2,IF($C176=$D$3,#REF!*H$3,IF($C176=$D$4,#REF!*H$4,IF($C176=$D$5,#REF!*H$5,0))))</f>
        <v>0</v>
      </c>
      <c r="I176" s="179">
        <f>IF($C176=$D$2,#REF!*I$2,IF($C176=$D$3,#REF!*I$3,IF($C176=$D$4,#REF!*I$4,IF($C176=$D$5,#REF!*I$5,0))))</f>
        <v>0</v>
      </c>
      <c r="J176" s="179">
        <f>IF($C176=$D$2,#REF!*J$2,IF($C176=$D$3,#REF!*J$3,IF($C176=$D$4,#REF!*J$4,IF($C176=$D$5,#REF!*J$5,0))))</f>
        <v>0</v>
      </c>
      <c r="K176" s="179">
        <f>IF($C176=$D$2,#REF!*K$2,IF($C176=$D$3,#REF!*K$3,IF($C176=$D$4,#REF!*K$4,IF($C176=$D$5,#REF!*K$5,0))))</f>
        <v>0</v>
      </c>
      <c r="L176" s="179">
        <f>IF($C176=$D$2,#REF!*L$2,IF($C176=$D$3,#REF!*L$3,IF($C176=$D$4,#REF!*L$4,IF($C176=$D$5,#REF!*L$5,0))))</f>
        <v>0</v>
      </c>
      <c r="M176" s="179">
        <f>IF($C176=$D$2,#REF!*M$2,IF($C176=$D$3,#REF!*M$3,IF($C176=$D$4,#REF!*M$4,IF($C176=$D$5,#REF!*M$5,0))))</f>
        <v>0</v>
      </c>
      <c r="N176" s="179">
        <f>IF($C176=$D$2,#REF!*N$2,IF($C176=$D$3,#REF!*N$3,IF($C176=$D$4,#REF!*N$4,IF($C176=$D$5,#REF!*N$5,0))))</f>
        <v>0</v>
      </c>
      <c r="O176" s="179">
        <f>IF($C176=$D$2,#REF!*O$2,IF($C176=$D$3,#REF!*O$3,IF($C176=$D$4,#REF!*O$4,IF($C176=$D$5,#REF!*O$5,0))))</f>
        <v>0</v>
      </c>
      <c r="P176" s="179">
        <f>IF($C176=$D$2,#REF!*P$2,IF($C176=$D$3,#REF!*P$3,IF($C176=$D$4,#REF!*P$4,IF($C176=$D$5,#REF!*P$5,0))))</f>
        <v>0</v>
      </c>
      <c r="Q176" s="179">
        <f>IF($C176=$D$2,#REF!*Q$2,IF($C176=$D$3,#REF!*Q$3,IF($C176=$D$4,#REF!*Q$4,IF($C176=$D$5,#REF!*Q$5,0))))</f>
        <v>0</v>
      </c>
      <c r="R176" s="179">
        <f>IF($C176=$D$2,#REF!*R$2,IF($C176=$D$3,#REF!*R$3,IF($C176=$D$4,#REF!*R$4,IF($C176=$D$5,#REF!*R$5,0))))</f>
        <v>0</v>
      </c>
      <c r="S176" s="179">
        <f>IF($C176=$D$2,#REF!*S$2,IF($C176=$D$3,#REF!*S$3,IF($C176=$D$4,#REF!*S$4,IF($C176=$D$5,#REF!*S$5,0))))</f>
        <v>0</v>
      </c>
      <c r="T176" s="179">
        <f>IF($C176=$D$2,#REF!*T$2,IF($C176=$D$3,#REF!*T$3,IF($C176=$D$4,#REF!*T$4,IF($C176=$D$5,#REF!*T$5,0))))</f>
        <v>0</v>
      </c>
      <c r="U176" s="179">
        <f>IF($C176=$D$2,#REF!*U$2,IF($C176=$D$3,#REF!*U$3,IF($C176=$D$4,#REF!*U$4,IF($C176=$D$5,#REF!*U$5,0))))</f>
        <v>0</v>
      </c>
      <c r="V176" s="179">
        <f>IF($C176=$D$2,#REF!*V$2,IF($C176=$D$3,#REF!*V$3,IF($C176=$D$4,#REF!*V$4,IF($C176=$D$5,#REF!*V$5,0))))</f>
        <v>0</v>
      </c>
      <c r="W176" s="179">
        <f>IF($C176=$D$2,#REF!*W$2,IF($C176=$D$3,#REF!*W$3,IF($C176=$D$4,#REF!*W$4,IF($C176=$D$5,#REF!*W$5,0))))</f>
        <v>0</v>
      </c>
      <c r="X176" s="179">
        <f>IF($C176=$D$2,#REF!*X$2,IF($C176=$D$3,#REF!*X$3,IF($C176=$D$4,#REF!*X$4,IF($C176=$D$5,#REF!*X$5,0))))</f>
        <v>0</v>
      </c>
      <c r="Y176" s="179">
        <f>IF($C176=$D$2,#REF!*Y$2,IF($C176=$D$3,#REF!*Y$3,IF($C176=$D$4,#REF!*Y$4,IF($C176=$D$5,#REF!*Y$5,0))))</f>
        <v>0</v>
      </c>
      <c r="Z176" s="179">
        <f>IF($C176=$D$2,#REF!*Z$2,IF($C176=$D$3,#REF!*Z$3,IF($C176=$D$4,#REF!*Z$4,IF($C176=$D$5,#REF!*Z$5,0))))</f>
        <v>0</v>
      </c>
      <c r="AA176" s="179">
        <f>IF($C176=$D$2,#REF!*AA$2,IF($C176=$D$3,#REF!*AA$3,IF($C176=$D$4,#REF!*AA$4,IF($C176=$D$5,#REF!*AA$5,0))))</f>
        <v>0</v>
      </c>
      <c r="AB176" s="179">
        <f>IF($C176=$D$2,#REF!*AB$2,IF($C176=$D$3,#REF!*AB$3,IF($C176=$D$4,#REF!*AB$4,IF($C176=$D$5,#REF!*AB$5,0))))</f>
        <v>0</v>
      </c>
      <c r="AC176" s="179">
        <f>IF($C176=$D$2,#REF!*AC$2,IF($C176=$D$3,#REF!*AC$3,IF($C176=$D$4,#REF!*AC$4,IF($C176=$D$5,#REF!*AC$5,0))))</f>
        <v>0</v>
      </c>
      <c r="AD176" s="179">
        <f>IF($C176=$D$2,#REF!*AD$2,IF($C176=$D$3,#REF!*AD$3,IF($C176=$D$4,#REF!*AD$4,IF($C176=$D$5,#REF!*AD$5,0))))</f>
        <v>0</v>
      </c>
      <c r="AE176" s="179">
        <f>IF($C176=$D$2,#REF!*AE$2,IF($C176=$D$3,#REF!*AE$3,IF($C176=$D$4,#REF!*AE$4,IF($C176=$D$5,#REF!*AE$5,0))))</f>
        <v>0</v>
      </c>
      <c r="AF176" s="179">
        <f>IF($C176=$D$2,#REF!*AF$2,IF($C176=$D$3,#REF!*AF$3,IF($C176=$D$4,#REF!*AF$4,IF($C176=$D$5,#REF!*AF$5,0))))</f>
        <v>0</v>
      </c>
      <c r="AG176" s="179">
        <f>IF($C176=$D$2,#REF!*AG$2,IF($C176=$D$3,#REF!*AG$3,IF($C176=$D$4,#REF!*AG$4,IF($C176=$D$5,#REF!*AG$5,0))))</f>
        <v>0</v>
      </c>
      <c r="AH176" s="179">
        <f>IF($C176=$D$2,#REF!*AH$2,IF($C176=$D$3,#REF!*AH$3,IF($C176=$D$4,#REF!*AH$4,IF($C176=$D$5,#REF!*AH$5,0))))</f>
        <v>0</v>
      </c>
      <c r="AI176" s="179">
        <f>IF($C176=$D$2,#REF!*AI$2,IF($C176=$D$3,#REF!*AI$3,IF($C176=$D$4,#REF!*AI$4,IF($C176=$D$5,#REF!*AI$5,0))))</f>
        <v>0</v>
      </c>
      <c r="AJ176" s="179">
        <f>IF($C176=$D$2,#REF!*AJ$2,IF($C176=$D$3,#REF!*AJ$3,IF($C176=$D$4,#REF!*AJ$4,IF($C176=$D$5,#REF!*AJ$5,0))))</f>
        <v>0</v>
      </c>
      <c r="AK176" s="179">
        <f>IF($C176=$D$2,#REF!*AK$2,IF($C176=$D$3,#REF!*AK$3,IF($C176=$D$4,#REF!*AK$4,IF($C176=$D$5,#REF!*AK$5,0))))</f>
        <v>0</v>
      </c>
      <c r="AL176" s="179">
        <f>IF($C176=$D$2,#REF!*AL$2,IF($C176=$D$3,#REF!*AL$3,IF($C176=$D$4,#REF!*AL$4,IF($C176=$D$5,#REF!*AL$5,0))))</f>
        <v>0</v>
      </c>
      <c r="AM176" s="179">
        <f>IF($C176=$D$2,#REF!*AM$2,IF($C176=$D$3,#REF!*AM$3,IF($C176=$D$4,#REF!*AM$4,IF($C176=$D$5,#REF!*AM$5,0))))</f>
        <v>0</v>
      </c>
    </row>
    <row r="177" spans="1:39">
      <c r="A177" s="141"/>
      <c r="B177" s="165"/>
      <c r="C177" s="165"/>
      <c r="D177" s="178">
        <f t="shared" si="0"/>
        <v>0</v>
      </c>
      <c r="E177" s="179">
        <f>IF($C177=$D$2,#REF!*E$2,IF($C177=$D$3,#REF!*E$3,IF($C177=$D$4,#REF!*E$4,IF($C177=$D$5,#REF!*E$5,0))))</f>
        <v>0</v>
      </c>
      <c r="F177" s="179">
        <f>IF($C177=$D$2,#REF!*F$2,IF($C177=$D$3,#REF!*F$3,IF($C177=$D$4,#REF!*F$4,IF($C177=$D$5,#REF!*F$5,0))))</f>
        <v>0</v>
      </c>
      <c r="G177" s="179">
        <f>IF($C177=$D$2,#REF!*G$2,IF($C177=$D$3,#REF!*G$3,IF($C177=$D$4,#REF!*G$4,IF($C177=$D$5,#REF!*G$5,0))))</f>
        <v>0</v>
      </c>
      <c r="H177" s="179">
        <f>IF($C177=$D$2,#REF!*H$2,IF($C177=$D$3,#REF!*H$3,IF($C177=$D$4,#REF!*H$4,IF($C177=$D$5,#REF!*H$5,0))))</f>
        <v>0</v>
      </c>
      <c r="I177" s="179">
        <f>IF($C177=$D$2,#REF!*I$2,IF($C177=$D$3,#REF!*I$3,IF($C177=$D$4,#REF!*I$4,IF($C177=$D$5,#REF!*I$5,0))))</f>
        <v>0</v>
      </c>
      <c r="J177" s="179">
        <f>IF($C177=$D$2,#REF!*J$2,IF($C177=$D$3,#REF!*J$3,IF($C177=$D$4,#REF!*J$4,IF($C177=$D$5,#REF!*J$5,0))))</f>
        <v>0</v>
      </c>
      <c r="K177" s="179">
        <f>IF($C177=$D$2,#REF!*K$2,IF($C177=$D$3,#REF!*K$3,IF($C177=$D$4,#REF!*K$4,IF($C177=$D$5,#REF!*K$5,0))))</f>
        <v>0</v>
      </c>
      <c r="L177" s="179">
        <f>IF($C177=$D$2,#REF!*L$2,IF($C177=$D$3,#REF!*L$3,IF($C177=$D$4,#REF!*L$4,IF($C177=$D$5,#REF!*L$5,0))))</f>
        <v>0</v>
      </c>
      <c r="M177" s="179">
        <f>IF($C177=$D$2,#REF!*M$2,IF($C177=$D$3,#REF!*M$3,IF($C177=$D$4,#REF!*M$4,IF($C177=$D$5,#REF!*M$5,0))))</f>
        <v>0</v>
      </c>
      <c r="N177" s="179">
        <f>IF($C177=$D$2,#REF!*N$2,IF($C177=$D$3,#REF!*N$3,IF($C177=$D$4,#REF!*N$4,IF($C177=$D$5,#REF!*N$5,0))))</f>
        <v>0</v>
      </c>
      <c r="O177" s="179">
        <f>IF($C177=$D$2,#REF!*O$2,IF($C177=$D$3,#REF!*O$3,IF($C177=$D$4,#REF!*O$4,IF($C177=$D$5,#REF!*O$5,0))))</f>
        <v>0</v>
      </c>
      <c r="P177" s="179">
        <f>IF($C177=$D$2,#REF!*P$2,IF($C177=$D$3,#REF!*P$3,IF($C177=$D$4,#REF!*P$4,IF($C177=$D$5,#REF!*P$5,0))))</f>
        <v>0</v>
      </c>
      <c r="Q177" s="179">
        <f>IF($C177=$D$2,#REF!*Q$2,IF($C177=$D$3,#REF!*Q$3,IF($C177=$D$4,#REF!*Q$4,IF($C177=$D$5,#REF!*Q$5,0))))</f>
        <v>0</v>
      </c>
      <c r="R177" s="179">
        <f>IF($C177=$D$2,#REF!*R$2,IF($C177=$D$3,#REF!*R$3,IF($C177=$D$4,#REF!*R$4,IF($C177=$D$5,#REF!*R$5,0))))</f>
        <v>0</v>
      </c>
      <c r="S177" s="179">
        <f>IF($C177=$D$2,#REF!*S$2,IF($C177=$D$3,#REF!*S$3,IF($C177=$D$4,#REF!*S$4,IF($C177=$D$5,#REF!*S$5,0))))</f>
        <v>0</v>
      </c>
      <c r="T177" s="179">
        <f>IF($C177=$D$2,#REF!*T$2,IF($C177=$D$3,#REF!*T$3,IF($C177=$D$4,#REF!*T$4,IF($C177=$D$5,#REF!*T$5,0))))</f>
        <v>0</v>
      </c>
      <c r="U177" s="179">
        <f>IF($C177=$D$2,#REF!*U$2,IF($C177=$D$3,#REF!*U$3,IF($C177=$D$4,#REF!*U$4,IF($C177=$D$5,#REF!*U$5,0))))</f>
        <v>0</v>
      </c>
      <c r="V177" s="179">
        <f>IF($C177=$D$2,#REF!*V$2,IF($C177=$D$3,#REF!*V$3,IF($C177=$D$4,#REF!*V$4,IF($C177=$D$5,#REF!*V$5,0))))</f>
        <v>0</v>
      </c>
      <c r="W177" s="179">
        <f>IF($C177=$D$2,#REF!*W$2,IF($C177=$D$3,#REF!*W$3,IF($C177=$D$4,#REF!*W$4,IF($C177=$D$5,#REF!*W$5,0))))</f>
        <v>0</v>
      </c>
      <c r="X177" s="179">
        <f>IF($C177=$D$2,#REF!*X$2,IF($C177=$D$3,#REF!*X$3,IF($C177=$D$4,#REF!*X$4,IF($C177=$D$5,#REF!*X$5,0))))</f>
        <v>0</v>
      </c>
      <c r="Y177" s="179">
        <f>IF($C177=$D$2,#REF!*Y$2,IF($C177=$D$3,#REF!*Y$3,IF($C177=$D$4,#REF!*Y$4,IF($C177=$D$5,#REF!*Y$5,0))))</f>
        <v>0</v>
      </c>
      <c r="Z177" s="179">
        <f>IF($C177=$D$2,#REF!*Z$2,IF($C177=$D$3,#REF!*Z$3,IF($C177=$D$4,#REF!*Z$4,IF($C177=$D$5,#REF!*Z$5,0))))</f>
        <v>0</v>
      </c>
      <c r="AA177" s="179">
        <f>IF($C177=$D$2,#REF!*AA$2,IF($C177=$D$3,#REF!*AA$3,IF($C177=$D$4,#REF!*AA$4,IF($C177=$D$5,#REF!*AA$5,0))))</f>
        <v>0</v>
      </c>
      <c r="AB177" s="179">
        <f>IF($C177=$D$2,#REF!*AB$2,IF($C177=$D$3,#REF!*AB$3,IF($C177=$D$4,#REF!*AB$4,IF($C177=$D$5,#REF!*AB$5,0))))</f>
        <v>0</v>
      </c>
      <c r="AC177" s="179">
        <f>IF($C177=$D$2,#REF!*AC$2,IF($C177=$D$3,#REF!*AC$3,IF($C177=$D$4,#REF!*AC$4,IF($C177=$D$5,#REF!*AC$5,0))))</f>
        <v>0</v>
      </c>
      <c r="AD177" s="179">
        <f>IF($C177=$D$2,#REF!*AD$2,IF($C177=$D$3,#REF!*AD$3,IF($C177=$D$4,#REF!*AD$4,IF($C177=$D$5,#REF!*AD$5,0))))</f>
        <v>0</v>
      </c>
      <c r="AE177" s="179">
        <f>IF($C177=$D$2,#REF!*AE$2,IF($C177=$D$3,#REF!*AE$3,IF($C177=$D$4,#REF!*AE$4,IF($C177=$D$5,#REF!*AE$5,0))))</f>
        <v>0</v>
      </c>
      <c r="AF177" s="179">
        <f>IF($C177=$D$2,#REF!*AF$2,IF($C177=$D$3,#REF!*AF$3,IF($C177=$D$4,#REF!*AF$4,IF($C177=$D$5,#REF!*AF$5,0))))</f>
        <v>0</v>
      </c>
      <c r="AG177" s="179">
        <f>IF($C177=$D$2,#REF!*AG$2,IF($C177=$D$3,#REF!*AG$3,IF($C177=$D$4,#REF!*AG$4,IF($C177=$D$5,#REF!*AG$5,0))))</f>
        <v>0</v>
      </c>
      <c r="AH177" s="179">
        <f>IF($C177=$D$2,#REF!*AH$2,IF($C177=$D$3,#REF!*AH$3,IF($C177=$D$4,#REF!*AH$4,IF($C177=$D$5,#REF!*AH$5,0))))</f>
        <v>0</v>
      </c>
      <c r="AI177" s="179">
        <f>IF($C177=$D$2,#REF!*AI$2,IF($C177=$D$3,#REF!*AI$3,IF($C177=$D$4,#REF!*AI$4,IF($C177=$D$5,#REF!*AI$5,0))))</f>
        <v>0</v>
      </c>
      <c r="AJ177" s="179">
        <f>IF($C177=$D$2,#REF!*AJ$2,IF($C177=$D$3,#REF!*AJ$3,IF($C177=$D$4,#REF!*AJ$4,IF($C177=$D$5,#REF!*AJ$5,0))))</f>
        <v>0</v>
      </c>
      <c r="AK177" s="179">
        <f>IF($C177=$D$2,#REF!*AK$2,IF($C177=$D$3,#REF!*AK$3,IF($C177=$D$4,#REF!*AK$4,IF($C177=$D$5,#REF!*AK$5,0))))</f>
        <v>0</v>
      </c>
      <c r="AL177" s="179">
        <f>IF($C177=$D$2,#REF!*AL$2,IF($C177=$D$3,#REF!*AL$3,IF($C177=$D$4,#REF!*AL$4,IF($C177=$D$5,#REF!*AL$5,0))))</f>
        <v>0</v>
      </c>
      <c r="AM177" s="179">
        <f>IF($C177=$D$2,#REF!*AM$2,IF($C177=$D$3,#REF!*AM$3,IF($C177=$D$4,#REF!*AM$4,IF($C177=$D$5,#REF!*AM$5,0))))</f>
        <v>0</v>
      </c>
    </row>
    <row r="178" spans="1:39">
      <c r="A178" s="141"/>
      <c r="B178" s="165"/>
      <c r="C178" s="165"/>
      <c r="D178" s="178">
        <f t="shared" si="0"/>
        <v>0</v>
      </c>
      <c r="E178" s="179">
        <f>IF($C178=$D$2,#REF!*E$2,IF($C178=$D$3,#REF!*E$3,IF($C178=$D$4,#REF!*E$4,IF($C178=$D$5,#REF!*E$5,0))))</f>
        <v>0</v>
      </c>
      <c r="F178" s="179">
        <f>IF($C178=$D$2,#REF!*F$2,IF($C178=$D$3,#REF!*F$3,IF($C178=$D$4,#REF!*F$4,IF($C178=$D$5,#REF!*F$5,0))))</f>
        <v>0</v>
      </c>
      <c r="G178" s="179">
        <f>IF($C178=$D$2,#REF!*G$2,IF($C178=$D$3,#REF!*G$3,IF($C178=$D$4,#REF!*G$4,IF($C178=$D$5,#REF!*G$5,0))))</f>
        <v>0</v>
      </c>
      <c r="H178" s="179">
        <f>IF($C178=$D$2,#REF!*H$2,IF($C178=$D$3,#REF!*H$3,IF($C178=$D$4,#REF!*H$4,IF($C178=$D$5,#REF!*H$5,0))))</f>
        <v>0</v>
      </c>
      <c r="I178" s="179">
        <f>IF($C178=$D$2,#REF!*I$2,IF($C178=$D$3,#REF!*I$3,IF($C178=$D$4,#REF!*I$4,IF($C178=$D$5,#REF!*I$5,0))))</f>
        <v>0</v>
      </c>
      <c r="J178" s="179">
        <f>IF($C178=$D$2,#REF!*J$2,IF($C178=$D$3,#REF!*J$3,IF($C178=$D$4,#REF!*J$4,IF($C178=$D$5,#REF!*J$5,0))))</f>
        <v>0</v>
      </c>
      <c r="K178" s="179">
        <f>IF($C178=$D$2,#REF!*K$2,IF($C178=$D$3,#REF!*K$3,IF($C178=$D$4,#REF!*K$4,IF($C178=$D$5,#REF!*K$5,0))))</f>
        <v>0</v>
      </c>
      <c r="L178" s="179">
        <f>IF($C178=$D$2,#REF!*L$2,IF($C178=$D$3,#REF!*L$3,IF($C178=$D$4,#REF!*L$4,IF($C178=$D$5,#REF!*L$5,0))))</f>
        <v>0</v>
      </c>
      <c r="M178" s="179">
        <f>IF($C178=$D$2,#REF!*M$2,IF($C178=$D$3,#REF!*M$3,IF($C178=$D$4,#REF!*M$4,IF($C178=$D$5,#REF!*M$5,0))))</f>
        <v>0</v>
      </c>
      <c r="N178" s="179">
        <f>IF($C178=$D$2,#REF!*N$2,IF($C178=$D$3,#REF!*N$3,IF($C178=$D$4,#REF!*N$4,IF($C178=$D$5,#REF!*N$5,0))))</f>
        <v>0</v>
      </c>
      <c r="O178" s="179">
        <f>IF($C178=$D$2,#REF!*O$2,IF($C178=$D$3,#REF!*O$3,IF($C178=$D$4,#REF!*O$4,IF($C178=$D$5,#REF!*O$5,0))))</f>
        <v>0</v>
      </c>
      <c r="P178" s="179">
        <f>IF($C178=$D$2,#REF!*P$2,IF($C178=$D$3,#REF!*P$3,IF($C178=$D$4,#REF!*P$4,IF($C178=$D$5,#REF!*P$5,0))))</f>
        <v>0</v>
      </c>
      <c r="Q178" s="179">
        <f>IF($C178=$D$2,#REF!*Q$2,IF($C178=$D$3,#REF!*Q$3,IF($C178=$D$4,#REF!*Q$4,IF($C178=$D$5,#REF!*Q$5,0))))</f>
        <v>0</v>
      </c>
      <c r="R178" s="179">
        <f>IF($C178=$D$2,#REF!*R$2,IF($C178=$D$3,#REF!*R$3,IF($C178=$D$4,#REF!*R$4,IF($C178=$D$5,#REF!*R$5,0))))</f>
        <v>0</v>
      </c>
      <c r="S178" s="179">
        <f>IF($C178=$D$2,#REF!*S$2,IF($C178=$D$3,#REF!*S$3,IF($C178=$D$4,#REF!*S$4,IF($C178=$D$5,#REF!*S$5,0))))</f>
        <v>0</v>
      </c>
      <c r="T178" s="179">
        <f>IF($C178=$D$2,#REF!*T$2,IF($C178=$D$3,#REF!*T$3,IF($C178=$D$4,#REF!*T$4,IF($C178=$D$5,#REF!*T$5,0))))</f>
        <v>0</v>
      </c>
      <c r="U178" s="179">
        <f>IF($C178=$D$2,#REF!*U$2,IF($C178=$D$3,#REF!*U$3,IF($C178=$D$4,#REF!*U$4,IF($C178=$D$5,#REF!*U$5,0))))</f>
        <v>0</v>
      </c>
      <c r="V178" s="179">
        <f>IF($C178=$D$2,#REF!*V$2,IF($C178=$D$3,#REF!*V$3,IF($C178=$D$4,#REF!*V$4,IF($C178=$D$5,#REF!*V$5,0))))</f>
        <v>0</v>
      </c>
      <c r="W178" s="179">
        <f>IF($C178=$D$2,#REF!*W$2,IF($C178=$D$3,#REF!*W$3,IF($C178=$D$4,#REF!*W$4,IF($C178=$D$5,#REF!*W$5,0))))</f>
        <v>0</v>
      </c>
      <c r="X178" s="179">
        <f>IF($C178=$D$2,#REF!*X$2,IF($C178=$D$3,#REF!*X$3,IF($C178=$D$4,#REF!*X$4,IF($C178=$D$5,#REF!*X$5,0))))</f>
        <v>0</v>
      </c>
      <c r="Y178" s="179">
        <f>IF($C178=$D$2,#REF!*Y$2,IF($C178=$D$3,#REF!*Y$3,IF($C178=$D$4,#REF!*Y$4,IF($C178=$D$5,#REF!*Y$5,0))))</f>
        <v>0</v>
      </c>
      <c r="Z178" s="179">
        <f>IF($C178=$D$2,#REF!*Z$2,IF($C178=$D$3,#REF!*Z$3,IF($C178=$D$4,#REF!*Z$4,IF($C178=$D$5,#REF!*Z$5,0))))</f>
        <v>0</v>
      </c>
      <c r="AA178" s="179">
        <f>IF($C178=$D$2,#REF!*AA$2,IF($C178=$D$3,#REF!*AA$3,IF($C178=$D$4,#REF!*AA$4,IF($C178=$D$5,#REF!*AA$5,0))))</f>
        <v>0</v>
      </c>
      <c r="AB178" s="179">
        <f>IF($C178=$D$2,#REF!*AB$2,IF($C178=$D$3,#REF!*AB$3,IF($C178=$D$4,#REF!*AB$4,IF($C178=$D$5,#REF!*AB$5,0))))</f>
        <v>0</v>
      </c>
      <c r="AC178" s="179">
        <f>IF($C178=$D$2,#REF!*AC$2,IF($C178=$D$3,#REF!*AC$3,IF($C178=$D$4,#REF!*AC$4,IF($C178=$D$5,#REF!*AC$5,0))))</f>
        <v>0</v>
      </c>
      <c r="AD178" s="179">
        <f>IF($C178=$D$2,#REF!*AD$2,IF($C178=$D$3,#REF!*AD$3,IF($C178=$D$4,#REF!*AD$4,IF($C178=$D$5,#REF!*AD$5,0))))</f>
        <v>0</v>
      </c>
      <c r="AE178" s="179">
        <f>IF($C178=$D$2,#REF!*AE$2,IF($C178=$D$3,#REF!*AE$3,IF($C178=$D$4,#REF!*AE$4,IF($C178=$D$5,#REF!*AE$5,0))))</f>
        <v>0</v>
      </c>
      <c r="AF178" s="179">
        <f>IF($C178=$D$2,#REF!*AF$2,IF($C178=$D$3,#REF!*AF$3,IF($C178=$D$4,#REF!*AF$4,IF($C178=$D$5,#REF!*AF$5,0))))</f>
        <v>0</v>
      </c>
      <c r="AG178" s="179">
        <f>IF($C178=$D$2,#REF!*AG$2,IF($C178=$D$3,#REF!*AG$3,IF($C178=$D$4,#REF!*AG$4,IF($C178=$D$5,#REF!*AG$5,0))))</f>
        <v>0</v>
      </c>
      <c r="AH178" s="179">
        <f>IF($C178=$D$2,#REF!*AH$2,IF($C178=$D$3,#REF!*AH$3,IF($C178=$D$4,#REF!*AH$4,IF($C178=$D$5,#REF!*AH$5,0))))</f>
        <v>0</v>
      </c>
      <c r="AI178" s="179">
        <f>IF($C178=$D$2,#REF!*AI$2,IF($C178=$D$3,#REF!*AI$3,IF($C178=$D$4,#REF!*AI$4,IF($C178=$D$5,#REF!*AI$5,0))))</f>
        <v>0</v>
      </c>
      <c r="AJ178" s="179">
        <f>IF($C178=$D$2,#REF!*AJ$2,IF($C178=$D$3,#REF!*AJ$3,IF($C178=$D$4,#REF!*AJ$4,IF($C178=$D$5,#REF!*AJ$5,0))))</f>
        <v>0</v>
      </c>
      <c r="AK178" s="179">
        <f>IF($C178=$D$2,#REF!*AK$2,IF($C178=$D$3,#REF!*AK$3,IF($C178=$D$4,#REF!*AK$4,IF($C178=$D$5,#REF!*AK$5,0))))</f>
        <v>0</v>
      </c>
      <c r="AL178" s="179">
        <f>IF($C178=$D$2,#REF!*AL$2,IF($C178=$D$3,#REF!*AL$3,IF($C178=$D$4,#REF!*AL$4,IF($C178=$D$5,#REF!*AL$5,0))))</f>
        <v>0</v>
      </c>
      <c r="AM178" s="179">
        <f>IF($C178=$D$2,#REF!*AM$2,IF($C178=$D$3,#REF!*AM$3,IF($C178=$D$4,#REF!*AM$4,IF($C178=$D$5,#REF!*AM$5,0))))</f>
        <v>0</v>
      </c>
    </row>
    <row r="179" spans="1:39">
      <c r="A179" s="141"/>
      <c r="B179" s="165"/>
      <c r="C179" s="165"/>
      <c r="D179" s="178">
        <f t="shared" si="0"/>
        <v>0</v>
      </c>
      <c r="E179" s="179">
        <f>IF($C179=$D$2,#REF!*E$2,IF($C179=$D$3,#REF!*E$3,IF($C179=$D$4,#REF!*E$4,IF($C179=$D$5,#REF!*E$5,0))))</f>
        <v>0</v>
      </c>
      <c r="F179" s="179">
        <f>IF($C179=$D$2,#REF!*F$2,IF($C179=$D$3,#REF!*F$3,IF($C179=$D$4,#REF!*F$4,IF($C179=$D$5,#REF!*F$5,0))))</f>
        <v>0</v>
      </c>
      <c r="G179" s="179">
        <f>IF($C179=$D$2,#REF!*G$2,IF($C179=$D$3,#REF!*G$3,IF($C179=$D$4,#REF!*G$4,IF($C179=$D$5,#REF!*G$5,0))))</f>
        <v>0</v>
      </c>
      <c r="H179" s="179">
        <f>IF($C179=$D$2,#REF!*H$2,IF($C179=$D$3,#REF!*H$3,IF($C179=$D$4,#REF!*H$4,IF($C179=$D$5,#REF!*H$5,0))))</f>
        <v>0</v>
      </c>
      <c r="I179" s="179">
        <f>IF($C179=$D$2,#REF!*I$2,IF($C179=$D$3,#REF!*I$3,IF($C179=$D$4,#REF!*I$4,IF($C179=$D$5,#REF!*I$5,0))))</f>
        <v>0</v>
      </c>
      <c r="J179" s="179">
        <f>IF($C179=$D$2,#REF!*J$2,IF($C179=$D$3,#REF!*J$3,IF($C179=$D$4,#REF!*J$4,IF($C179=$D$5,#REF!*J$5,0))))</f>
        <v>0</v>
      </c>
      <c r="K179" s="179">
        <f>IF($C179=$D$2,#REF!*K$2,IF($C179=$D$3,#REF!*K$3,IF($C179=$D$4,#REF!*K$4,IF($C179=$D$5,#REF!*K$5,0))))</f>
        <v>0</v>
      </c>
      <c r="L179" s="179">
        <f>IF($C179=$D$2,#REF!*L$2,IF($C179=$D$3,#REF!*L$3,IF($C179=$D$4,#REF!*L$4,IF($C179=$D$5,#REF!*L$5,0))))</f>
        <v>0</v>
      </c>
      <c r="M179" s="179">
        <f>IF($C179=$D$2,#REF!*M$2,IF($C179=$D$3,#REF!*M$3,IF($C179=$D$4,#REF!*M$4,IF($C179=$D$5,#REF!*M$5,0))))</f>
        <v>0</v>
      </c>
      <c r="N179" s="179">
        <f>IF($C179=$D$2,#REF!*N$2,IF($C179=$D$3,#REF!*N$3,IF($C179=$D$4,#REF!*N$4,IF($C179=$D$5,#REF!*N$5,0))))</f>
        <v>0</v>
      </c>
      <c r="O179" s="179">
        <f>IF($C179=$D$2,#REF!*O$2,IF($C179=$D$3,#REF!*O$3,IF($C179=$D$4,#REF!*O$4,IF($C179=$D$5,#REF!*O$5,0))))</f>
        <v>0</v>
      </c>
      <c r="P179" s="179">
        <f>IF($C179=$D$2,#REF!*P$2,IF($C179=$D$3,#REF!*P$3,IF($C179=$D$4,#REF!*P$4,IF($C179=$D$5,#REF!*P$5,0))))</f>
        <v>0</v>
      </c>
      <c r="Q179" s="179">
        <f>IF($C179=$D$2,#REF!*Q$2,IF($C179=$D$3,#REF!*Q$3,IF($C179=$D$4,#REF!*Q$4,IF($C179=$D$5,#REF!*Q$5,0))))</f>
        <v>0</v>
      </c>
      <c r="R179" s="179">
        <f>IF($C179=$D$2,#REF!*R$2,IF($C179=$D$3,#REF!*R$3,IF($C179=$D$4,#REF!*R$4,IF($C179=$D$5,#REF!*R$5,0))))</f>
        <v>0</v>
      </c>
      <c r="S179" s="179">
        <f>IF($C179=$D$2,#REF!*S$2,IF($C179=$D$3,#REF!*S$3,IF($C179=$D$4,#REF!*S$4,IF($C179=$D$5,#REF!*S$5,0))))</f>
        <v>0</v>
      </c>
      <c r="T179" s="179">
        <f>IF($C179=$D$2,#REF!*T$2,IF($C179=$D$3,#REF!*T$3,IF($C179=$D$4,#REF!*T$4,IF($C179=$D$5,#REF!*T$5,0))))</f>
        <v>0</v>
      </c>
      <c r="U179" s="179">
        <f>IF($C179=$D$2,#REF!*U$2,IF($C179=$D$3,#REF!*U$3,IF($C179=$D$4,#REF!*U$4,IF($C179=$D$5,#REF!*U$5,0))))</f>
        <v>0</v>
      </c>
      <c r="V179" s="179">
        <f>IF($C179=$D$2,#REF!*V$2,IF($C179=$D$3,#REF!*V$3,IF($C179=$D$4,#REF!*V$4,IF($C179=$D$5,#REF!*V$5,0))))</f>
        <v>0</v>
      </c>
      <c r="W179" s="179">
        <f>IF($C179=$D$2,#REF!*W$2,IF($C179=$D$3,#REF!*W$3,IF($C179=$D$4,#REF!*W$4,IF($C179=$D$5,#REF!*W$5,0))))</f>
        <v>0</v>
      </c>
      <c r="X179" s="179">
        <f>IF($C179=$D$2,#REF!*X$2,IF($C179=$D$3,#REF!*X$3,IF($C179=$D$4,#REF!*X$4,IF($C179=$D$5,#REF!*X$5,0))))</f>
        <v>0</v>
      </c>
      <c r="Y179" s="179">
        <f>IF($C179=$D$2,#REF!*Y$2,IF($C179=$D$3,#REF!*Y$3,IF($C179=$D$4,#REF!*Y$4,IF($C179=$D$5,#REF!*Y$5,0))))</f>
        <v>0</v>
      </c>
      <c r="Z179" s="179">
        <f>IF($C179=$D$2,#REF!*Z$2,IF($C179=$D$3,#REF!*Z$3,IF($C179=$D$4,#REF!*Z$4,IF($C179=$D$5,#REF!*Z$5,0))))</f>
        <v>0</v>
      </c>
      <c r="AA179" s="179">
        <f>IF($C179=$D$2,#REF!*AA$2,IF($C179=$D$3,#REF!*AA$3,IF($C179=$D$4,#REF!*AA$4,IF($C179=$D$5,#REF!*AA$5,0))))</f>
        <v>0</v>
      </c>
      <c r="AB179" s="179">
        <f>IF($C179=$D$2,#REF!*AB$2,IF($C179=$D$3,#REF!*AB$3,IF($C179=$D$4,#REF!*AB$4,IF($C179=$D$5,#REF!*AB$5,0))))</f>
        <v>0</v>
      </c>
      <c r="AC179" s="179">
        <f>IF($C179=$D$2,#REF!*AC$2,IF($C179=$D$3,#REF!*AC$3,IF($C179=$D$4,#REF!*AC$4,IF($C179=$D$5,#REF!*AC$5,0))))</f>
        <v>0</v>
      </c>
      <c r="AD179" s="179">
        <f>IF($C179=$D$2,#REF!*AD$2,IF($C179=$D$3,#REF!*AD$3,IF($C179=$D$4,#REF!*AD$4,IF($C179=$D$5,#REF!*AD$5,0))))</f>
        <v>0</v>
      </c>
      <c r="AE179" s="179">
        <f>IF($C179=$D$2,#REF!*AE$2,IF($C179=$D$3,#REF!*AE$3,IF($C179=$D$4,#REF!*AE$4,IF($C179=$D$5,#REF!*AE$5,0))))</f>
        <v>0</v>
      </c>
      <c r="AF179" s="179">
        <f>IF($C179=$D$2,#REF!*AF$2,IF($C179=$D$3,#REF!*AF$3,IF($C179=$D$4,#REF!*AF$4,IF($C179=$D$5,#REF!*AF$5,0))))</f>
        <v>0</v>
      </c>
      <c r="AG179" s="179">
        <f>IF($C179=$D$2,#REF!*AG$2,IF($C179=$D$3,#REF!*AG$3,IF($C179=$D$4,#REF!*AG$4,IF($C179=$D$5,#REF!*AG$5,0))))</f>
        <v>0</v>
      </c>
      <c r="AH179" s="179">
        <f>IF($C179=$D$2,#REF!*AH$2,IF($C179=$D$3,#REF!*AH$3,IF($C179=$D$4,#REF!*AH$4,IF($C179=$D$5,#REF!*AH$5,0))))</f>
        <v>0</v>
      </c>
      <c r="AI179" s="179">
        <f>IF($C179=$D$2,#REF!*AI$2,IF($C179=$D$3,#REF!*AI$3,IF($C179=$D$4,#REF!*AI$4,IF($C179=$D$5,#REF!*AI$5,0))))</f>
        <v>0</v>
      </c>
      <c r="AJ179" s="179">
        <f>IF($C179=$D$2,#REF!*AJ$2,IF($C179=$D$3,#REF!*AJ$3,IF($C179=$D$4,#REF!*AJ$4,IF($C179=$D$5,#REF!*AJ$5,0))))</f>
        <v>0</v>
      </c>
      <c r="AK179" s="179">
        <f>IF($C179=$D$2,#REF!*AK$2,IF($C179=$D$3,#REF!*AK$3,IF($C179=$D$4,#REF!*AK$4,IF($C179=$D$5,#REF!*AK$5,0))))</f>
        <v>0</v>
      </c>
      <c r="AL179" s="179">
        <f>IF($C179=$D$2,#REF!*AL$2,IF($C179=$D$3,#REF!*AL$3,IF($C179=$D$4,#REF!*AL$4,IF($C179=$D$5,#REF!*AL$5,0))))</f>
        <v>0</v>
      </c>
      <c r="AM179" s="179">
        <f>IF($C179=$D$2,#REF!*AM$2,IF($C179=$D$3,#REF!*AM$3,IF($C179=$D$4,#REF!*AM$4,IF($C179=$D$5,#REF!*AM$5,0))))</f>
        <v>0</v>
      </c>
    </row>
    <row r="180" spans="1:39">
      <c r="A180" s="141"/>
      <c r="B180" s="165"/>
      <c r="C180" s="165"/>
      <c r="D180" s="178">
        <f t="shared" si="0"/>
        <v>0</v>
      </c>
      <c r="E180" s="179">
        <f>IF($C180=$D$2,#REF!*E$2,IF($C180=$D$3,#REF!*E$3,IF($C180=$D$4,#REF!*E$4,IF($C180=$D$5,#REF!*E$5,0))))</f>
        <v>0</v>
      </c>
      <c r="F180" s="179">
        <f>IF($C180=$D$2,#REF!*F$2,IF($C180=$D$3,#REF!*F$3,IF($C180=$D$4,#REF!*F$4,IF($C180=$D$5,#REF!*F$5,0))))</f>
        <v>0</v>
      </c>
      <c r="G180" s="179">
        <f>IF($C180=$D$2,#REF!*G$2,IF($C180=$D$3,#REF!*G$3,IF($C180=$D$4,#REF!*G$4,IF($C180=$D$5,#REF!*G$5,0))))</f>
        <v>0</v>
      </c>
      <c r="H180" s="179">
        <f>IF($C180=$D$2,#REF!*H$2,IF($C180=$D$3,#REF!*H$3,IF($C180=$D$4,#REF!*H$4,IF($C180=$D$5,#REF!*H$5,0))))</f>
        <v>0</v>
      </c>
      <c r="I180" s="179">
        <f>IF($C180=$D$2,#REF!*I$2,IF($C180=$D$3,#REF!*I$3,IF($C180=$D$4,#REF!*I$4,IF($C180=$D$5,#REF!*I$5,0))))</f>
        <v>0</v>
      </c>
      <c r="J180" s="179">
        <f>IF($C180=$D$2,#REF!*J$2,IF($C180=$D$3,#REF!*J$3,IF($C180=$D$4,#REF!*J$4,IF($C180=$D$5,#REF!*J$5,0))))</f>
        <v>0</v>
      </c>
      <c r="K180" s="179">
        <f>IF($C180=$D$2,#REF!*K$2,IF($C180=$D$3,#REF!*K$3,IF($C180=$D$4,#REF!*K$4,IF($C180=$D$5,#REF!*K$5,0))))</f>
        <v>0</v>
      </c>
      <c r="L180" s="179">
        <f>IF($C180=$D$2,#REF!*L$2,IF($C180=$D$3,#REF!*L$3,IF($C180=$D$4,#REF!*L$4,IF($C180=$D$5,#REF!*L$5,0))))</f>
        <v>0</v>
      </c>
      <c r="M180" s="179">
        <f>IF($C180=$D$2,#REF!*M$2,IF($C180=$D$3,#REF!*M$3,IF($C180=$D$4,#REF!*M$4,IF($C180=$D$5,#REF!*M$5,0))))</f>
        <v>0</v>
      </c>
      <c r="N180" s="179">
        <f>IF($C180=$D$2,#REF!*N$2,IF($C180=$D$3,#REF!*N$3,IF($C180=$D$4,#REF!*N$4,IF($C180=$D$5,#REF!*N$5,0))))</f>
        <v>0</v>
      </c>
      <c r="O180" s="179">
        <f>IF($C180=$D$2,#REF!*O$2,IF($C180=$D$3,#REF!*O$3,IF($C180=$D$4,#REF!*O$4,IF($C180=$D$5,#REF!*O$5,0))))</f>
        <v>0</v>
      </c>
      <c r="P180" s="179">
        <f>IF($C180=$D$2,#REF!*P$2,IF($C180=$D$3,#REF!*P$3,IF($C180=$D$4,#REF!*P$4,IF($C180=$D$5,#REF!*P$5,0))))</f>
        <v>0</v>
      </c>
      <c r="Q180" s="179">
        <f>IF($C180=$D$2,#REF!*Q$2,IF($C180=$D$3,#REF!*Q$3,IF($C180=$D$4,#REF!*Q$4,IF($C180=$D$5,#REF!*Q$5,0))))</f>
        <v>0</v>
      </c>
      <c r="R180" s="179">
        <f>IF($C180=$D$2,#REF!*R$2,IF($C180=$D$3,#REF!*R$3,IF($C180=$D$4,#REF!*R$4,IF($C180=$D$5,#REF!*R$5,0))))</f>
        <v>0</v>
      </c>
      <c r="S180" s="179">
        <f>IF($C180=$D$2,#REF!*S$2,IF($C180=$D$3,#REF!*S$3,IF($C180=$D$4,#REF!*S$4,IF($C180=$D$5,#REF!*S$5,0))))</f>
        <v>0</v>
      </c>
      <c r="T180" s="179">
        <f>IF($C180=$D$2,#REF!*T$2,IF($C180=$D$3,#REF!*T$3,IF($C180=$D$4,#REF!*T$4,IF($C180=$D$5,#REF!*T$5,0))))</f>
        <v>0</v>
      </c>
      <c r="U180" s="179">
        <f>IF($C180=$D$2,#REF!*U$2,IF($C180=$D$3,#REF!*U$3,IF($C180=$D$4,#REF!*U$4,IF($C180=$D$5,#REF!*U$5,0))))</f>
        <v>0</v>
      </c>
      <c r="V180" s="179">
        <f>IF($C180=$D$2,#REF!*V$2,IF($C180=$D$3,#REF!*V$3,IF($C180=$D$4,#REF!*V$4,IF($C180=$D$5,#REF!*V$5,0))))</f>
        <v>0</v>
      </c>
      <c r="W180" s="179">
        <f>IF($C180=$D$2,#REF!*W$2,IF($C180=$D$3,#REF!*W$3,IF($C180=$D$4,#REF!*W$4,IF($C180=$D$5,#REF!*W$5,0))))</f>
        <v>0</v>
      </c>
      <c r="X180" s="179">
        <f>IF($C180=$D$2,#REF!*X$2,IF($C180=$D$3,#REF!*X$3,IF($C180=$D$4,#REF!*X$4,IF($C180=$D$5,#REF!*X$5,0))))</f>
        <v>0</v>
      </c>
      <c r="Y180" s="179">
        <f>IF($C180=$D$2,#REF!*Y$2,IF($C180=$D$3,#REF!*Y$3,IF($C180=$D$4,#REF!*Y$4,IF($C180=$D$5,#REF!*Y$5,0))))</f>
        <v>0</v>
      </c>
      <c r="Z180" s="179">
        <f>IF($C180=$D$2,#REF!*Z$2,IF($C180=$D$3,#REF!*Z$3,IF($C180=$D$4,#REF!*Z$4,IF($C180=$D$5,#REF!*Z$5,0))))</f>
        <v>0</v>
      </c>
      <c r="AA180" s="179">
        <f>IF($C180=$D$2,#REF!*AA$2,IF($C180=$D$3,#REF!*AA$3,IF($C180=$D$4,#REF!*AA$4,IF($C180=$D$5,#REF!*AA$5,0))))</f>
        <v>0</v>
      </c>
      <c r="AB180" s="179">
        <f>IF($C180=$D$2,#REF!*AB$2,IF($C180=$D$3,#REF!*AB$3,IF($C180=$D$4,#REF!*AB$4,IF($C180=$D$5,#REF!*AB$5,0))))</f>
        <v>0</v>
      </c>
      <c r="AC180" s="179">
        <f>IF($C180=$D$2,#REF!*AC$2,IF($C180=$D$3,#REF!*AC$3,IF($C180=$D$4,#REF!*AC$4,IF($C180=$D$5,#REF!*AC$5,0))))</f>
        <v>0</v>
      </c>
      <c r="AD180" s="179">
        <f>IF($C180=$D$2,#REF!*AD$2,IF($C180=$D$3,#REF!*AD$3,IF($C180=$D$4,#REF!*AD$4,IF($C180=$D$5,#REF!*AD$5,0))))</f>
        <v>0</v>
      </c>
      <c r="AE180" s="179">
        <f>IF($C180=$D$2,#REF!*AE$2,IF($C180=$D$3,#REF!*AE$3,IF($C180=$D$4,#REF!*AE$4,IF($C180=$D$5,#REF!*AE$5,0))))</f>
        <v>0</v>
      </c>
      <c r="AF180" s="179">
        <f>IF($C180=$D$2,#REF!*AF$2,IF($C180=$D$3,#REF!*AF$3,IF($C180=$D$4,#REF!*AF$4,IF($C180=$D$5,#REF!*AF$5,0))))</f>
        <v>0</v>
      </c>
      <c r="AG180" s="179">
        <f>IF($C180=$D$2,#REF!*AG$2,IF($C180=$D$3,#REF!*AG$3,IF($C180=$D$4,#REF!*AG$4,IF($C180=$D$5,#REF!*AG$5,0))))</f>
        <v>0</v>
      </c>
      <c r="AH180" s="179">
        <f>IF($C180=$D$2,#REF!*AH$2,IF($C180=$D$3,#REF!*AH$3,IF($C180=$D$4,#REF!*AH$4,IF($C180=$D$5,#REF!*AH$5,0))))</f>
        <v>0</v>
      </c>
      <c r="AI180" s="179">
        <f>IF($C180=$D$2,#REF!*AI$2,IF($C180=$D$3,#REF!*AI$3,IF($C180=$D$4,#REF!*AI$4,IF($C180=$D$5,#REF!*AI$5,0))))</f>
        <v>0</v>
      </c>
      <c r="AJ180" s="179">
        <f>IF($C180=$D$2,#REF!*AJ$2,IF($C180=$D$3,#REF!*AJ$3,IF($C180=$D$4,#REF!*AJ$4,IF($C180=$D$5,#REF!*AJ$5,0))))</f>
        <v>0</v>
      </c>
      <c r="AK180" s="179">
        <f>IF($C180=$D$2,#REF!*AK$2,IF($C180=$D$3,#REF!*AK$3,IF($C180=$D$4,#REF!*AK$4,IF($C180=$D$5,#REF!*AK$5,0))))</f>
        <v>0</v>
      </c>
      <c r="AL180" s="179">
        <f>IF($C180=$D$2,#REF!*AL$2,IF($C180=$D$3,#REF!*AL$3,IF($C180=$D$4,#REF!*AL$4,IF($C180=$D$5,#REF!*AL$5,0))))</f>
        <v>0</v>
      </c>
      <c r="AM180" s="179">
        <f>IF($C180=$D$2,#REF!*AM$2,IF($C180=$D$3,#REF!*AM$3,IF($C180=$D$4,#REF!*AM$4,IF($C180=$D$5,#REF!*AM$5,0))))</f>
        <v>0</v>
      </c>
    </row>
    <row r="181" spans="1:39">
      <c r="A181" s="141"/>
      <c r="B181" s="165"/>
      <c r="C181" s="165"/>
      <c r="D181" s="178">
        <f t="shared" si="0"/>
        <v>0</v>
      </c>
      <c r="E181" s="179">
        <f>IF($C181=$D$2,#REF!*E$2,IF($C181=$D$3,#REF!*E$3,IF($C181=$D$4,#REF!*E$4,IF($C181=$D$5,#REF!*E$5,0))))</f>
        <v>0</v>
      </c>
      <c r="F181" s="179">
        <f>IF($C181=$D$2,#REF!*F$2,IF($C181=$D$3,#REF!*F$3,IF($C181=$D$4,#REF!*F$4,IF($C181=$D$5,#REF!*F$5,0))))</f>
        <v>0</v>
      </c>
      <c r="G181" s="179">
        <f>IF($C181=$D$2,#REF!*G$2,IF($C181=$D$3,#REF!*G$3,IF($C181=$D$4,#REF!*G$4,IF($C181=$D$5,#REF!*G$5,0))))</f>
        <v>0</v>
      </c>
      <c r="H181" s="179">
        <f>IF($C181=$D$2,#REF!*H$2,IF($C181=$D$3,#REF!*H$3,IF($C181=$D$4,#REF!*H$4,IF($C181=$D$5,#REF!*H$5,0))))</f>
        <v>0</v>
      </c>
      <c r="I181" s="179">
        <f>IF($C181=$D$2,#REF!*I$2,IF($C181=$D$3,#REF!*I$3,IF($C181=$D$4,#REF!*I$4,IF($C181=$D$5,#REF!*I$5,0))))</f>
        <v>0</v>
      </c>
      <c r="J181" s="179">
        <f>IF($C181=$D$2,#REF!*J$2,IF($C181=$D$3,#REF!*J$3,IF($C181=$D$4,#REF!*J$4,IF($C181=$D$5,#REF!*J$5,0))))</f>
        <v>0</v>
      </c>
      <c r="K181" s="179">
        <f>IF($C181=$D$2,#REF!*K$2,IF($C181=$D$3,#REF!*K$3,IF($C181=$D$4,#REF!*K$4,IF($C181=$D$5,#REF!*K$5,0))))</f>
        <v>0</v>
      </c>
      <c r="L181" s="179">
        <f>IF($C181=$D$2,#REF!*L$2,IF($C181=$D$3,#REF!*L$3,IF($C181=$D$4,#REF!*L$4,IF($C181=$D$5,#REF!*L$5,0))))</f>
        <v>0</v>
      </c>
      <c r="M181" s="179">
        <f>IF($C181=$D$2,#REF!*M$2,IF($C181=$D$3,#REF!*M$3,IF($C181=$D$4,#REF!*M$4,IF($C181=$D$5,#REF!*M$5,0))))</f>
        <v>0</v>
      </c>
      <c r="N181" s="179">
        <f>IF($C181=$D$2,#REF!*N$2,IF($C181=$D$3,#REF!*N$3,IF($C181=$D$4,#REF!*N$4,IF($C181=$D$5,#REF!*N$5,0))))</f>
        <v>0</v>
      </c>
      <c r="O181" s="179">
        <f>IF($C181=$D$2,#REF!*O$2,IF($C181=$D$3,#REF!*O$3,IF($C181=$D$4,#REF!*O$4,IF($C181=$D$5,#REF!*O$5,0))))</f>
        <v>0</v>
      </c>
      <c r="P181" s="179">
        <f>IF($C181=$D$2,#REF!*P$2,IF($C181=$D$3,#REF!*P$3,IF($C181=$D$4,#REF!*P$4,IF($C181=$D$5,#REF!*P$5,0))))</f>
        <v>0</v>
      </c>
      <c r="Q181" s="179">
        <f>IF($C181=$D$2,#REF!*Q$2,IF($C181=$D$3,#REF!*Q$3,IF($C181=$D$4,#REF!*Q$4,IF($C181=$D$5,#REF!*Q$5,0))))</f>
        <v>0</v>
      </c>
      <c r="R181" s="179">
        <f>IF($C181=$D$2,#REF!*R$2,IF($C181=$D$3,#REF!*R$3,IF($C181=$D$4,#REF!*R$4,IF($C181=$D$5,#REF!*R$5,0))))</f>
        <v>0</v>
      </c>
      <c r="S181" s="179">
        <f>IF($C181=$D$2,#REF!*S$2,IF($C181=$D$3,#REF!*S$3,IF($C181=$D$4,#REF!*S$4,IF($C181=$D$5,#REF!*S$5,0))))</f>
        <v>0</v>
      </c>
      <c r="T181" s="179">
        <f>IF($C181=$D$2,#REF!*T$2,IF($C181=$D$3,#REF!*T$3,IF($C181=$D$4,#REF!*T$4,IF($C181=$D$5,#REF!*T$5,0))))</f>
        <v>0</v>
      </c>
      <c r="U181" s="179">
        <f>IF($C181=$D$2,#REF!*U$2,IF($C181=$D$3,#REF!*U$3,IF($C181=$D$4,#REF!*U$4,IF($C181=$D$5,#REF!*U$5,0))))</f>
        <v>0</v>
      </c>
      <c r="V181" s="179">
        <f>IF($C181=$D$2,#REF!*V$2,IF($C181=$D$3,#REF!*V$3,IF($C181=$D$4,#REF!*V$4,IF($C181=$D$5,#REF!*V$5,0))))</f>
        <v>0</v>
      </c>
      <c r="W181" s="179">
        <f>IF($C181=$D$2,#REF!*W$2,IF($C181=$D$3,#REF!*W$3,IF($C181=$D$4,#REF!*W$4,IF($C181=$D$5,#REF!*W$5,0))))</f>
        <v>0</v>
      </c>
      <c r="X181" s="179">
        <f>IF($C181=$D$2,#REF!*X$2,IF($C181=$D$3,#REF!*X$3,IF($C181=$D$4,#REF!*X$4,IF($C181=$D$5,#REF!*X$5,0))))</f>
        <v>0</v>
      </c>
      <c r="Y181" s="179">
        <f>IF($C181=$D$2,#REF!*Y$2,IF($C181=$D$3,#REF!*Y$3,IF($C181=$D$4,#REF!*Y$4,IF($C181=$D$5,#REF!*Y$5,0))))</f>
        <v>0</v>
      </c>
      <c r="Z181" s="179">
        <f>IF($C181=$D$2,#REF!*Z$2,IF($C181=$D$3,#REF!*Z$3,IF($C181=$D$4,#REF!*Z$4,IF($C181=$D$5,#REF!*Z$5,0))))</f>
        <v>0</v>
      </c>
      <c r="AA181" s="179">
        <f>IF($C181=$D$2,#REF!*AA$2,IF($C181=$D$3,#REF!*AA$3,IF($C181=$D$4,#REF!*AA$4,IF($C181=$D$5,#REF!*AA$5,0))))</f>
        <v>0</v>
      </c>
      <c r="AB181" s="179">
        <f>IF($C181=$D$2,#REF!*AB$2,IF($C181=$D$3,#REF!*AB$3,IF($C181=$D$4,#REF!*AB$4,IF($C181=$D$5,#REF!*AB$5,0))))</f>
        <v>0</v>
      </c>
      <c r="AC181" s="179">
        <f>IF($C181=$D$2,#REF!*AC$2,IF($C181=$D$3,#REF!*AC$3,IF($C181=$D$4,#REF!*AC$4,IF($C181=$D$5,#REF!*AC$5,0))))</f>
        <v>0</v>
      </c>
      <c r="AD181" s="179">
        <f>IF($C181=$D$2,#REF!*AD$2,IF($C181=$D$3,#REF!*AD$3,IF($C181=$D$4,#REF!*AD$4,IF($C181=$D$5,#REF!*AD$5,0))))</f>
        <v>0</v>
      </c>
      <c r="AE181" s="179">
        <f>IF($C181=$D$2,#REF!*AE$2,IF($C181=$D$3,#REF!*AE$3,IF($C181=$D$4,#REF!*AE$4,IF($C181=$D$5,#REF!*AE$5,0))))</f>
        <v>0</v>
      </c>
      <c r="AF181" s="179">
        <f>IF($C181=$D$2,#REF!*AF$2,IF($C181=$D$3,#REF!*AF$3,IF($C181=$D$4,#REF!*AF$4,IF($C181=$D$5,#REF!*AF$5,0))))</f>
        <v>0</v>
      </c>
      <c r="AG181" s="179">
        <f>IF($C181=$D$2,#REF!*AG$2,IF($C181=$D$3,#REF!*AG$3,IF($C181=$D$4,#REF!*AG$4,IF($C181=$D$5,#REF!*AG$5,0))))</f>
        <v>0</v>
      </c>
      <c r="AH181" s="179">
        <f>IF($C181=$D$2,#REF!*AH$2,IF($C181=$D$3,#REF!*AH$3,IF($C181=$D$4,#REF!*AH$4,IF($C181=$D$5,#REF!*AH$5,0))))</f>
        <v>0</v>
      </c>
      <c r="AI181" s="179">
        <f>IF($C181=$D$2,#REF!*AI$2,IF($C181=$D$3,#REF!*AI$3,IF($C181=$D$4,#REF!*AI$4,IF($C181=$D$5,#REF!*AI$5,0))))</f>
        <v>0</v>
      </c>
      <c r="AJ181" s="179">
        <f>IF($C181=$D$2,#REF!*AJ$2,IF($C181=$D$3,#REF!*AJ$3,IF($C181=$D$4,#REF!*AJ$4,IF($C181=$D$5,#REF!*AJ$5,0))))</f>
        <v>0</v>
      </c>
      <c r="AK181" s="179">
        <f>IF($C181=$D$2,#REF!*AK$2,IF($C181=$D$3,#REF!*AK$3,IF($C181=$D$4,#REF!*AK$4,IF($C181=$D$5,#REF!*AK$5,0))))</f>
        <v>0</v>
      </c>
      <c r="AL181" s="179">
        <f>IF($C181=$D$2,#REF!*AL$2,IF($C181=$D$3,#REF!*AL$3,IF($C181=$D$4,#REF!*AL$4,IF($C181=$D$5,#REF!*AL$5,0))))</f>
        <v>0</v>
      </c>
      <c r="AM181" s="179">
        <f>IF($C181=$D$2,#REF!*AM$2,IF($C181=$D$3,#REF!*AM$3,IF($C181=$D$4,#REF!*AM$4,IF($C181=$D$5,#REF!*AM$5,0))))</f>
        <v>0</v>
      </c>
    </row>
    <row r="182" spans="1:39">
      <c r="A182" s="141"/>
      <c r="B182" s="165"/>
      <c r="C182" s="165"/>
      <c r="D182" s="178">
        <f t="shared" si="0"/>
        <v>0</v>
      </c>
      <c r="E182" s="179">
        <f>IF($C182=$D$2,#REF!*E$2,IF($C182=$D$3,#REF!*E$3,IF($C182=$D$4,#REF!*E$4,IF($C182=$D$5,#REF!*E$5,0))))</f>
        <v>0</v>
      </c>
      <c r="F182" s="179">
        <f>IF($C182=$D$2,#REF!*F$2,IF($C182=$D$3,#REF!*F$3,IF($C182=$D$4,#REF!*F$4,IF($C182=$D$5,#REF!*F$5,0))))</f>
        <v>0</v>
      </c>
      <c r="G182" s="179">
        <f>IF($C182=$D$2,#REF!*G$2,IF($C182=$D$3,#REF!*G$3,IF($C182=$D$4,#REF!*G$4,IF($C182=$D$5,#REF!*G$5,0))))</f>
        <v>0</v>
      </c>
      <c r="H182" s="179">
        <f>IF($C182=$D$2,#REF!*H$2,IF($C182=$D$3,#REF!*H$3,IF($C182=$D$4,#REF!*H$4,IF($C182=$D$5,#REF!*H$5,0))))</f>
        <v>0</v>
      </c>
      <c r="I182" s="179">
        <f>IF($C182=$D$2,#REF!*I$2,IF($C182=$D$3,#REF!*I$3,IF($C182=$D$4,#REF!*I$4,IF($C182=$D$5,#REF!*I$5,0))))</f>
        <v>0</v>
      </c>
      <c r="J182" s="179">
        <f>IF($C182=$D$2,#REF!*J$2,IF($C182=$D$3,#REF!*J$3,IF($C182=$D$4,#REF!*J$4,IF($C182=$D$5,#REF!*J$5,0))))</f>
        <v>0</v>
      </c>
      <c r="K182" s="179">
        <f>IF($C182=$D$2,#REF!*K$2,IF($C182=$D$3,#REF!*K$3,IF($C182=$D$4,#REF!*K$4,IF($C182=$D$5,#REF!*K$5,0))))</f>
        <v>0</v>
      </c>
      <c r="L182" s="179">
        <f>IF($C182=$D$2,#REF!*L$2,IF($C182=$D$3,#REF!*L$3,IF($C182=$D$4,#REF!*L$4,IF($C182=$D$5,#REF!*L$5,0))))</f>
        <v>0</v>
      </c>
      <c r="M182" s="179">
        <f>IF($C182=$D$2,#REF!*M$2,IF($C182=$D$3,#REF!*M$3,IF($C182=$D$4,#REF!*M$4,IF($C182=$D$5,#REF!*M$5,0))))</f>
        <v>0</v>
      </c>
      <c r="N182" s="179">
        <f>IF($C182=$D$2,#REF!*N$2,IF($C182=$D$3,#REF!*N$3,IF($C182=$D$4,#REF!*N$4,IF($C182=$D$5,#REF!*N$5,0))))</f>
        <v>0</v>
      </c>
      <c r="O182" s="179">
        <f>IF($C182=$D$2,#REF!*O$2,IF($C182=$D$3,#REF!*O$3,IF($C182=$D$4,#REF!*O$4,IF($C182=$D$5,#REF!*O$5,0))))</f>
        <v>0</v>
      </c>
      <c r="P182" s="179">
        <f>IF($C182=$D$2,#REF!*P$2,IF($C182=$D$3,#REF!*P$3,IF($C182=$D$4,#REF!*P$4,IF($C182=$D$5,#REF!*P$5,0))))</f>
        <v>0</v>
      </c>
      <c r="Q182" s="179">
        <f>IF($C182=$D$2,#REF!*Q$2,IF($C182=$D$3,#REF!*Q$3,IF($C182=$D$4,#REF!*Q$4,IF($C182=$D$5,#REF!*Q$5,0))))</f>
        <v>0</v>
      </c>
      <c r="R182" s="179">
        <f>IF($C182=$D$2,#REF!*R$2,IF($C182=$D$3,#REF!*R$3,IF($C182=$D$4,#REF!*R$4,IF($C182=$D$5,#REF!*R$5,0))))</f>
        <v>0</v>
      </c>
      <c r="S182" s="179">
        <f>IF($C182=$D$2,#REF!*S$2,IF($C182=$D$3,#REF!*S$3,IF($C182=$D$4,#REF!*S$4,IF($C182=$D$5,#REF!*S$5,0))))</f>
        <v>0</v>
      </c>
      <c r="T182" s="179">
        <f>IF($C182=$D$2,#REF!*T$2,IF($C182=$D$3,#REF!*T$3,IF($C182=$D$4,#REF!*T$4,IF($C182=$D$5,#REF!*T$5,0))))</f>
        <v>0</v>
      </c>
      <c r="U182" s="179">
        <f>IF($C182=$D$2,#REF!*U$2,IF($C182=$D$3,#REF!*U$3,IF($C182=$D$4,#REF!*U$4,IF($C182=$D$5,#REF!*U$5,0))))</f>
        <v>0</v>
      </c>
      <c r="V182" s="179">
        <f>IF($C182=$D$2,#REF!*V$2,IF($C182=$D$3,#REF!*V$3,IF($C182=$D$4,#REF!*V$4,IF($C182=$D$5,#REF!*V$5,0))))</f>
        <v>0</v>
      </c>
      <c r="W182" s="179">
        <f>IF($C182=$D$2,#REF!*W$2,IF($C182=$D$3,#REF!*W$3,IF($C182=$D$4,#REF!*W$4,IF($C182=$D$5,#REF!*W$5,0))))</f>
        <v>0</v>
      </c>
      <c r="X182" s="179">
        <f>IF($C182=$D$2,#REF!*X$2,IF($C182=$D$3,#REF!*X$3,IF($C182=$D$4,#REF!*X$4,IF($C182=$D$5,#REF!*X$5,0))))</f>
        <v>0</v>
      </c>
      <c r="Y182" s="179">
        <f>IF($C182=$D$2,#REF!*Y$2,IF($C182=$D$3,#REF!*Y$3,IF($C182=$D$4,#REF!*Y$4,IF($C182=$D$5,#REF!*Y$5,0))))</f>
        <v>0</v>
      </c>
      <c r="Z182" s="179">
        <f>IF($C182=$D$2,#REF!*Z$2,IF($C182=$D$3,#REF!*Z$3,IF($C182=$D$4,#REF!*Z$4,IF($C182=$D$5,#REF!*Z$5,0))))</f>
        <v>0</v>
      </c>
      <c r="AA182" s="179">
        <f>IF($C182=$D$2,#REF!*AA$2,IF($C182=$D$3,#REF!*AA$3,IF($C182=$D$4,#REF!*AA$4,IF($C182=$D$5,#REF!*AA$5,0))))</f>
        <v>0</v>
      </c>
      <c r="AB182" s="179">
        <f>IF($C182=$D$2,#REF!*AB$2,IF($C182=$D$3,#REF!*AB$3,IF($C182=$D$4,#REF!*AB$4,IF($C182=$D$5,#REF!*AB$5,0))))</f>
        <v>0</v>
      </c>
      <c r="AC182" s="179">
        <f>IF($C182=$D$2,#REF!*AC$2,IF($C182=$D$3,#REF!*AC$3,IF($C182=$D$4,#REF!*AC$4,IF($C182=$D$5,#REF!*AC$5,0))))</f>
        <v>0</v>
      </c>
      <c r="AD182" s="179">
        <f>IF($C182=$D$2,#REF!*AD$2,IF($C182=$D$3,#REF!*AD$3,IF($C182=$D$4,#REF!*AD$4,IF($C182=$D$5,#REF!*AD$5,0))))</f>
        <v>0</v>
      </c>
      <c r="AE182" s="179">
        <f>IF($C182=$D$2,#REF!*AE$2,IF($C182=$D$3,#REF!*AE$3,IF($C182=$D$4,#REF!*AE$4,IF($C182=$D$5,#REF!*AE$5,0))))</f>
        <v>0</v>
      </c>
      <c r="AF182" s="179">
        <f>IF($C182=$D$2,#REF!*AF$2,IF($C182=$D$3,#REF!*AF$3,IF($C182=$D$4,#REF!*AF$4,IF($C182=$D$5,#REF!*AF$5,0))))</f>
        <v>0</v>
      </c>
      <c r="AG182" s="179">
        <f>IF($C182=$D$2,#REF!*AG$2,IF($C182=$D$3,#REF!*AG$3,IF($C182=$D$4,#REF!*AG$4,IF($C182=$D$5,#REF!*AG$5,0))))</f>
        <v>0</v>
      </c>
      <c r="AH182" s="179">
        <f>IF($C182=$D$2,#REF!*AH$2,IF($C182=$D$3,#REF!*AH$3,IF($C182=$D$4,#REF!*AH$4,IF($C182=$D$5,#REF!*AH$5,0))))</f>
        <v>0</v>
      </c>
      <c r="AI182" s="179">
        <f>IF($C182=$D$2,#REF!*AI$2,IF($C182=$D$3,#REF!*AI$3,IF($C182=$D$4,#REF!*AI$4,IF($C182=$D$5,#REF!*AI$5,0))))</f>
        <v>0</v>
      </c>
      <c r="AJ182" s="179">
        <f>IF($C182=$D$2,#REF!*AJ$2,IF($C182=$D$3,#REF!*AJ$3,IF($C182=$D$4,#REF!*AJ$4,IF($C182=$D$5,#REF!*AJ$5,0))))</f>
        <v>0</v>
      </c>
      <c r="AK182" s="179">
        <f>IF($C182=$D$2,#REF!*AK$2,IF($C182=$D$3,#REF!*AK$3,IF($C182=$D$4,#REF!*AK$4,IF($C182=$D$5,#REF!*AK$5,0))))</f>
        <v>0</v>
      </c>
      <c r="AL182" s="179">
        <f>IF($C182=$D$2,#REF!*AL$2,IF($C182=$D$3,#REF!*AL$3,IF($C182=$D$4,#REF!*AL$4,IF($C182=$D$5,#REF!*AL$5,0))))</f>
        <v>0</v>
      </c>
      <c r="AM182" s="179">
        <f>IF($C182=$D$2,#REF!*AM$2,IF($C182=$D$3,#REF!*AM$3,IF($C182=$D$4,#REF!*AM$4,IF($C182=$D$5,#REF!*AM$5,0))))</f>
        <v>0</v>
      </c>
    </row>
    <row r="183" spans="1:39">
      <c r="A183" s="141"/>
      <c r="B183" s="165"/>
      <c r="C183" s="165"/>
      <c r="D183" s="178">
        <f t="shared" si="0"/>
        <v>0</v>
      </c>
      <c r="E183" s="179">
        <f>IF($C183=$D$2,#REF!*E$2,IF($C183=$D$3,#REF!*E$3,IF($C183=$D$4,#REF!*E$4,IF($C183=$D$5,#REF!*E$5,0))))</f>
        <v>0</v>
      </c>
      <c r="F183" s="179">
        <f>IF($C183=$D$2,#REF!*F$2,IF($C183=$D$3,#REF!*F$3,IF($C183=$D$4,#REF!*F$4,IF($C183=$D$5,#REF!*F$5,0))))</f>
        <v>0</v>
      </c>
      <c r="G183" s="179">
        <f>IF($C183=$D$2,#REF!*G$2,IF($C183=$D$3,#REF!*G$3,IF($C183=$D$4,#REF!*G$4,IF($C183=$D$5,#REF!*G$5,0))))</f>
        <v>0</v>
      </c>
      <c r="H183" s="179">
        <f>IF($C183=$D$2,#REF!*H$2,IF($C183=$D$3,#REF!*H$3,IF($C183=$D$4,#REF!*H$4,IF($C183=$D$5,#REF!*H$5,0))))</f>
        <v>0</v>
      </c>
      <c r="I183" s="179">
        <f>IF($C183=$D$2,#REF!*I$2,IF($C183=$D$3,#REF!*I$3,IF($C183=$D$4,#REF!*I$4,IF($C183=$D$5,#REF!*I$5,0))))</f>
        <v>0</v>
      </c>
      <c r="J183" s="179">
        <f>IF($C183=$D$2,#REF!*J$2,IF($C183=$D$3,#REF!*J$3,IF($C183=$D$4,#REF!*J$4,IF($C183=$D$5,#REF!*J$5,0))))</f>
        <v>0</v>
      </c>
      <c r="K183" s="179">
        <f>IF($C183=$D$2,#REF!*K$2,IF($C183=$D$3,#REF!*K$3,IF($C183=$D$4,#REF!*K$4,IF($C183=$D$5,#REF!*K$5,0))))</f>
        <v>0</v>
      </c>
      <c r="L183" s="179">
        <f>IF($C183=$D$2,#REF!*L$2,IF($C183=$D$3,#REF!*L$3,IF($C183=$D$4,#REF!*L$4,IF($C183=$D$5,#REF!*L$5,0))))</f>
        <v>0</v>
      </c>
      <c r="M183" s="179">
        <f>IF($C183=$D$2,#REF!*M$2,IF($C183=$D$3,#REF!*M$3,IF($C183=$D$4,#REF!*M$4,IF($C183=$D$5,#REF!*M$5,0))))</f>
        <v>0</v>
      </c>
      <c r="N183" s="179">
        <f>IF($C183=$D$2,#REF!*N$2,IF($C183=$D$3,#REF!*N$3,IF($C183=$D$4,#REF!*N$4,IF($C183=$D$5,#REF!*N$5,0))))</f>
        <v>0</v>
      </c>
      <c r="O183" s="179">
        <f>IF($C183=$D$2,#REF!*O$2,IF($C183=$D$3,#REF!*O$3,IF($C183=$D$4,#REF!*O$4,IF($C183=$D$5,#REF!*O$5,0))))</f>
        <v>0</v>
      </c>
      <c r="P183" s="179">
        <f>IF($C183=$D$2,#REF!*P$2,IF($C183=$D$3,#REF!*P$3,IF($C183=$D$4,#REF!*P$4,IF($C183=$D$5,#REF!*P$5,0))))</f>
        <v>0</v>
      </c>
      <c r="Q183" s="179">
        <f>IF($C183=$D$2,#REF!*Q$2,IF($C183=$D$3,#REF!*Q$3,IF($C183=$D$4,#REF!*Q$4,IF($C183=$D$5,#REF!*Q$5,0))))</f>
        <v>0</v>
      </c>
      <c r="R183" s="179">
        <f>IF($C183=$D$2,#REF!*R$2,IF($C183=$D$3,#REF!*R$3,IF($C183=$D$4,#REF!*R$4,IF($C183=$D$5,#REF!*R$5,0))))</f>
        <v>0</v>
      </c>
      <c r="S183" s="179">
        <f>IF($C183=$D$2,#REF!*S$2,IF($C183=$D$3,#REF!*S$3,IF($C183=$D$4,#REF!*S$4,IF($C183=$D$5,#REF!*S$5,0))))</f>
        <v>0</v>
      </c>
      <c r="T183" s="179">
        <f>IF($C183=$D$2,#REF!*T$2,IF($C183=$D$3,#REF!*T$3,IF($C183=$D$4,#REF!*T$4,IF($C183=$D$5,#REF!*T$5,0))))</f>
        <v>0</v>
      </c>
      <c r="U183" s="179">
        <f>IF($C183=$D$2,#REF!*U$2,IF($C183=$D$3,#REF!*U$3,IF($C183=$D$4,#REF!*U$4,IF($C183=$D$5,#REF!*U$5,0))))</f>
        <v>0</v>
      </c>
      <c r="V183" s="179">
        <f>IF($C183=$D$2,#REF!*V$2,IF($C183=$D$3,#REF!*V$3,IF($C183=$D$4,#REF!*V$4,IF($C183=$D$5,#REF!*V$5,0))))</f>
        <v>0</v>
      </c>
      <c r="W183" s="179">
        <f>IF($C183=$D$2,#REF!*W$2,IF($C183=$D$3,#REF!*W$3,IF($C183=$D$4,#REF!*W$4,IF($C183=$D$5,#REF!*W$5,0))))</f>
        <v>0</v>
      </c>
      <c r="X183" s="179">
        <f>IF($C183=$D$2,#REF!*X$2,IF($C183=$D$3,#REF!*X$3,IF($C183=$D$4,#REF!*X$4,IF($C183=$D$5,#REF!*X$5,0))))</f>
        <v>0</v>
      </c>
      <c r="Y183" s="179">
        <f>IF($C183=$D$2,#REF!*Y$2,IF($C183=$D$3,#REF!*Y$3,IF($C183=$D$4,#REF!*Y$4,IF($C183=$D$5,#REF!*Y$5,0))))</f>
        <v>0</v>
      </c>
      <c r="Z183" s="179">
        <f>IF($C183=$D$2,#REF!*Z$2,IF($C183=$D$3,#REF!*Z$3,IF($C183=$D$4,#REF!*Z$4,IF($C183=$D$5,#REF!*Z$5,0))))</f>
        <v>0</v>
      </c>
      <c r="AA183" s="179">
        <f>IF($C183=$D$2,#REF!*AA$2,IF($C183=$D$3,#REF!*AA$3,IF($C183=$D$4,#REF!*AA$4,IF($C183=$D$5,#REF!*AA$5,0))))</f>
        <v>0</v>
      </c>
      <c r="AB183" s="179">
        <f>IF($C183=$D$2,#REF!*AB$2,IF($C183=$D$3,#REF!*AB$3,IF($C183=$D$4,#REF!*AB$4,IF($C183=$D$5,#REF!*AB$5,0))))</f>
        <v>0</v>
      </c>
      <c r="AC183" s="179">
        <f>IF($C183=$D$2,#REF!*AC$2,IF($C183=$D$3,#REF!*AC$3,IF($C183=$D$4,#REF!*AC$4,IF($C183=$D$5,#REF!*AC$5,0))))</f>
        <v>0</v>
      </c>
      <c r="AD183" s="179">
        <f>IF($C183=$D$2,#REF!*AD$2,IF($C183=$D$3,#REF!*AD$3,IF($C183=$D$4,#REF!*AD$4,IF($C183=$D$5,#REF!*AD$5,0))))</f>
        <v>0</v>
      </c>
      <c r="AE183" s="179">
        <f>IF($C183=$D$2,#REF!*AE$2,IF($C183=$D$3,#REF!*AE$3,IF($C183=$D$4,#REF!*AE$4,IF($C183=$D$5,#REF!*AE$5,0))))</f>
        <v>0</v>
      </c>
      <c r="AF183" s="179">
        <f>IF($C183=$D$2,#REF!*AF$2,IF($C183=$D$3,#REF!*AF$3,IF($C183=$D$4,#REF!*AF$4,IF($C183=$D$5,#REF!*AF$5,0))))</f>
        <v>0</v>
      </c>
      <c r="AG183" s="179">
        <f>IF($C183=$D$2,#REF!*AG$2,IF($C183=$D$3,#REF!*AG$3,IF($C183=$D$4,#REF!*AG$4,IF($C183=$D$5,#REF!*AG$5,0))))</f>
        <v>0</v>
      </c>
      <c r="AH183" s="179">
        <f>IF($C183=$D$2,#REF!*AH$2,IF($C183=$D$3,#REF!*AH$3,IF($C183=$D$4,#REF!*AH$4,IF($C183=$D$5,#REF!*AH$5,0))))</f>
        <v>0</v>
      </c>
      <c r="AI183" s="179">
        <f>IF($C183=$D$2,#REF!*AI$2,IF($C183=$D$3,#REF!*AI$3,IF($C183=$D$4,#REF!*AI$4,IF($C183=$D$5,#REF!*AI$5,0))))</f>
        <v>0</v>
      </c>
      <c r="AJ183" s="179">
        <f>IF($C183=$D$2,#REF!*AJ$2,IF($C183=$D$3,#REF!*AJ$3,IF($C183=$D$4,#REF!*AJ$4,IF($C183=$D$5,#REF!*AJ$5,0))))</f>
        <v>0</v>
      </c>
      <c r="AK183" s="179">
        <f>IF($C183=$D$2,#REF!*AK$2,IF($C183=$D$3,#REF!*AK$3,IF($C183=$D$4,#REF!*AK$4,IF($C183=$D$5,#REF!*AK$5,0))))</f>
        <v>0</v>
      </c>
      <c r="AL183" s="179">
        <f>IF($C183=$D$2,#REF!*AL$2,IF($C183=$D$3,#REF!*AL$3,IF($C183=$D$4,#REF!*AL$4,IF($C183=$D$5,#REF!*AL$5,0))))</f>
        <v>0</v>
      </c>
      <c r="AM183" s="179">
        <f>IF($C183=$D$2,#REF!*AM$2,IF($C183=$D$3,#REF!*AM$3,IF($C183=$D$4,#REF!*AM$4,IF($C183=$D$5,#REF!*AM$5,0))))</f>
        <v>0</v>
      </c>
    </row>
    <row r="184" spans="1:39">
      <c r="A184" s="141"/>
      <c r="B184" s="165"/>
      <c r="C184" s="165"/>
      <c r="D184" s="178">
        <f t="shared" si="0"/>
        <v>0</v>
      </c>
      <c r="E184" s="179">
        <f>IF($C184=$D$2,#REF!*E$2,IF($C184=$D$3,#REF!*E$3,IF($C184=$D$4,#REF!*E$4,IF($C184=$D$5,#REF!*E$5,0))))</f>
        <v>0</v>
      </c>
      <c r="F184" s="179">
        <f>IF($C184=$D$2,#REF!*F$2,IF($C184=$D$3,#REF!*F$3,IF($C184=$D$4,#REF!*F$4,IF($C184=$D$5,#REF!*F$5,0))))</f>
        <v>0</v>
      </c>
      <c r="G184" s="179">
        <f>IF($C184=$D$2,#REF!*G$2,IF($C184=$D$3,#REF!*G$3,IF($C184=$D$4,#REF!*G$4,IF($C184=$D$5,#REF!*G$5,0))))</f>
        <v>0</v>
      </c>
      <c r="H184" s="179">
        <f>IF($C184=$D$2,#REF!*H$2,IF($C184=$D$3,#REF!*H$3,IF($C184=$D$4,#REF!*H$4,IF($C184=$D$5,#REF!*H$5,0))))</f>
        <v>0</v>
      </c>
      <c r="I184" s="179">
        <f>IF($C184=$D$2,#REF!*I$2,IF($C184=$D$3,#REF!*I$3,IF($C184=$D$4,#REF!*I$4,IF($C184=$D$5,#REF!*I$5,0))))</f>
        <v>0</v>
      </c>
      <c r="J184" s="179">
        <f>IF($C184=$D$2,#REF!*J$2,IF($C184=$D$3,#REF!*J$3,IF($C184=$D$4,#REF!*J$4,IF($C184=$D$5,#REF!*J$5,0))))</f>
        <v>0</v>
      </c>
      <c r="K184" s="179">
        <f>IF($C184=$D$2,#REF!*K$2,IF($C184=$D$3,#REF!*K$3,IF($C184=$D$4,#REF!*K$4,IF($C184=$D$5,#REF!*K$5,0))))</f>
        <v>0</v>
      </c>
      <c r="L184" s="179">
        <f>IF($C184=$D$2,#REF!*L$2,IF($C184=$D$3,#REF!*L$3,IF($C184=$D$4,#REF!*L$4,IF($C184=$D$5,#REF!*L$5,0))))</f>
        <v>0</v>
      </c>
      <c r="M184" s="179">
        <f>IF($C184=$D$2,#REF!*M$2,IF($C184=$D$3,#REF!*M$3,IF($C184=$D$4,#REF!*M$4,IF($C184=$D$5,#REF!*M$5,0))))</f>
        <v>0</v>
      </c>
      <c r="N184" s="179">
        <f>IF($C184=$D$2,#REF!*N$2,IF($C184=$D$3,#REF!*N$3,IF($C184=$D$4,#REF!*N$4,IF($C184=$D$5,#REF!*N$5,0))))</f>
        <v>0</v>
      </c>
      <c r="O184" s="179">
        <f>IF($C184=$D$2,#REF!*O$2,IF($C184=$D$3,#REF!*O$3,IF($C184=$D$4,#REF!*O$4,IF($C184=$D$5,#REF!*O$5,0))))</f>
        <v>0</v>
      </c>
      <c r="P184" s="179">
        <f>IF($C184=$D$2,#REF!*P$2,IF($C184=$D$3,#REF!*P$3,IF($C184=$D$4,#REF!*P$4,IF($C184=$D$5,#REF!*P$5,0))))</f>
        <v>0</v>
      </c>
      <c r="Q184" s="179">
        <f>IF($C184=$D$2,#REF!*Q$2,IF($C184=$D$3,#REF!*Q$3,IF($C184=$D$4,#REF!*Q$4,IF($C184=$D$5,#REF!*Q$5,0))))</f>
        <v>0</v>
      </c>
      <c r="R184" s="179">
        <f>IF($C184=$D$2,#REF!*R$2,IF($C184=$D$3,#REF!*R$3,IF($C184=$D$4,#REF!*R$4,IF($C184=$D$5,#REF!*R$5,0))))</f>
        <v>0</v>
      </c>
      <c r="S184" s="179">
        <f>IF($C184=$D$2,#REF!*S$2,IF($C184=$D$3,#REF!*S$3,IF($C184=$D$4,#REF!*S$4,IF($C184=$D$5,#REF!*S$5,0))))</f>
        <v>0</v>
      </c>
      <c r="T184" s="179">
        <f>IF($C184=$D$2,#REF!*T$2,IF($C184=$D$3,#REF!*T$3,IF($C184=$D$4,#REF!*T$4,IF($C184=$D$5,#REF!*T$5,0))))</f>
        <v>0</v>
      </c>
      <c r="U184" s="179">
        <f>IF($C184=$D$2,#REF!*U$2,IF($C184=$D$3,#REF!*U$3,IF($C184=$D$4,#REF!*U$4,IF($C184=$D$5,#REF!*U$5,0))))</f>
        <v>0</v>
      </c>
      <c r="V184" s="179">
        <f>IF($C184=$D$2,#REF!*V$2,IF($C184=$D$3,#REF!*V$3,IF($C184=$D$4,#REF!*V$4,IF($C184=$D$5,#REF!*V$5,0))))</f>
        <v>0</v>
      </c>
      <c r="W184" s="179">
        <f>IF($C184=$D$2,#REF!*W$2,IF($C184=$D$3,#REF!*W$3,IF($C184=$D$4,#REF!*W$4,IF($C184=$D$5,#REF!*W$5,0))))</f>
        <v>0</v>
      </c>
      <c r="X184" s="179">
        <f>IF($C184=$D$2,#REF!*X$2,IF($C184=$D$3,#REF!*X$3,IF($C184=$D$4,#REF!*X$4,IF($C184=$D$5,#REF!*X$5,0))))</f>
        <v>0</v>
      </c>
      <c r="Y184" s="179">
        <f>IF($C184=$D$2,#REF!*Y$2,IF($C184=$D$3,#REF!*Y$3,IF($C184=$D$4,#REF!*Y$4,IF($C184=$D$5,#REF!*Y$5,0))))</f>
        <v>0</v>
      </c>
      <c r="Z184" s="179">
        <f>IF($C184=$D$2,#REF!*Z$2,IF($C184=$D$3,#REF!*Z$3,IF($C184=$D$4,#REF!*Z$4,IF($C184=$D$5,#REF!*Z$5,0))))</f>
        <v>0</v>
      </c>
      <c r="AA184" s="179">
        <f>IF($C184=$D$2,#REF!*AA$2,IF($C184=$D$3,#REF!*AA$3,IF($C184=$D$4,#REF!*AA$4,IF($C184=$D$5,#REF!*AA$5,0))))</f>
        <v>0</v>
      </c>
      <c r="AB184" s="179">
        <f>IF($C184=$D$2,#REF!*AB$2,IF($C184=$D$3,#REF!*AB$3,IF($C184=$D$4,#REF!*AB$4,IF($C184=$D$5,#REF!*AB$5,0))))</f>
        <v>0</v>
      </c>
      <c r="AC184" s="179">
        <f>IF($C184=$D$2,#REF!*AC$2,IF($C184=$D$3,#REF!*AC$3,IF($C184=$D$4,#REF!*AC$4,IF($C184=$D$5,#REF!*AC$5,0))))</f>
        <v>0</v>
      </c>
      <c r="AD184" s="179">
        <f>IF($C184=$D$2,#REF!*AD$2,IF($C184=$D$3,#REF!*AD$3,IF($C184=$D$4,#REF!*AD$4,IF($C184=$D$5,#REF!*AD$5,0))))</f>
        <v>0</v>
      </c>
      <c r="AE184" s="179">
        <f>IF($C184=$D$2,#REF!*AE$2,IF($C184=$D$3,#REF!*AE$3,IF($C184=$D$4,#REF!*AE$4,IF($C184=$D$5,#REF!*AE$5,0))))</f>
        <v>0</v>
      </c>
      <c r="AF184" s="179">
        <f>IF($C184=$D$2,#REF!*AF$2,IF($C184=$D$3,#REF!*AF$3,IF($C184=$D$4,#REF!*AF$4,IF($C184=$D$5,#REF!*AF$5,0))))</f>
        <v>0</v>
      </c>
      <c r="AG184" s="179">
        <f>IF($C184=$D$2,#REF!*AG$2,IF($C184=$D$3,#REF!*AG$3,IF($C184=$D$4,#REF!*AG$4,IF($C184=$D$5,#REF!*AG$5,0))))</f>
        <v>0</v>
      </c>
      <c r="AH184" s="179">
        <f>IF($C184=$D$2,#REF!*AH$2,IF($C184=$D$3,#REF!*AH$3,IF($C184=$D$4,#REF!*AH$4,IF($C184=$D$5,#REF!*AH$5,0))))</f>
        <v>0</v>
      </c>
      <c r="AI184" s="179">
        <f>IF($C184=$D$2,#REF!*AI$2,IF($C184=$D$3,#REF!*AI$3,IF($C184=$D$4,#REF!*AI$4,IF($C184=$D$5,#REF!*AI$5,0))))</f>
        <v>0</v>
      </c>
      <c r="AJ184" s="179">
        <f>IF($C184=$D$2,#REF!*AJ$2,IF($C184=$D$3,#REF!*AJ$3,IF($C184=$D$4,#REF!*AJ$4,IF($C184=$D$5,#REF!*AJ$5,0))))</f>
        <v>0</v>
      </c>
      <c r="AK184" s="179">
        <f>IF($C184=$D$2,#REF!*AK$2,IF($C184=$D$3,#REF!*AK$3,IF($C184=$D$4,#REF!*AK$4,IF($C184=$D$5,#REF!*AK$5,0))))</f>
        <v>0</v>
      </c>
      <c r="AL184" s="179">
        <f>IF($C184=$D$2,#REF!*AL$2,IF($C184=$D$3,#REF!*AL$3,IF($C184=$D$4,#REF!*AL$4,IF($C184=$D$5,#REF!*AL$5,0))))</f>
        <v>0</v>
      </c>
      <c r="AM184" s="179">
        <f>IF($C184=$D$2,#REF!*AM$2,IF($C184=$D$3,#REF!*AM$3,IF($C184=$D$4,#REF!*AM$4,IF($C184=$D$5,#REF!*AM$5,0))))</f>
        <v>0</v>
      </c>
    </row>
    <row r="185" spans="1:39">
      <c r="A185" s="141"/>
      <c r="B185" s="165"/>
      <c r="C185" s="165"/>
      <c r="D185" s="178">
        <f t="shared" si="0"/>
        <v>0</v>
      </c>
      <c r="E185" s="179">
        <f>IF($C185=$D$2,#REF!*E$2,IF($C185=$D$3,#REF!*E$3,IF($C185=$D$4,#REF!*E$4,IF($C185=$D$5,#REF!*E$5,0))))</f>
        <v>0</v>
      </c>
      <c r="F185" s="179">
        <f>IF($C185=$D$2,#REF!*F$2,IF($C185=$D$3,#REF!*F$3,IF($C185=$D$4,#REF!*F$4,IF($C185=$D$5,#REF!*F$5,0))))</f>
        <v>0</v>
      </c>
      <c r="G185" s="179">
        <f>IF($C185=$D$2,#REF!*G$2,IF($C185=$D$3,#REF!*G$3,IF($C185=$D$4,#REF!*G$4,IF($C185=$D$5,#REF!*G$5,0))))</f>
        <v>0</v>
      </c>
      <c r="H185" s="179">
        <f>IF($C185=$D$2,#REF!*H$2,IF($C185=$D$3,#REF!*H$3,IF($C185=$D$4,#REF!*H$4,IF($C185=$D$5,#REF!*H$5,0))))</f>
        <v>0</v>
      </c>
      <c r="I185" s="179">
        <f>IF($C185=$D$2,#REF!*I$2,IF($C185=$D$3,#REF!*I$3,IF($C185=$D$4,#REF!*I$4,IF($C185=$D$5,#REF!*I$5,0))))</f>
        <v>0</v>
      </c>
      <c r="J185" s="179">
        <f>IF($C185=$D$2,#REF!*J$2,IF($C185=$D$3,#REF!*J$3,IF($C185=$D$4,#REF!*J$4,IF($C185=$D$5,#REF!*J$5,0))))</f>
        <v>0</v>
      </c>
      <c r="K185" s="179">
        <f>IF($C185=$D$2,#REF!*K$2,IF($C185=$D$3,#REF!*K$3,IF($C185=$D$4,#REF!*K$4,IF($C185=$D$5,#REF!*K$5,0))))</f>
        <v>0</v>
      </c>
      <c r="L185" s="179">
        <f>IF($C185=$D$2,#REF!*L$2,IF($C185=$D$3,#REF!*L$3,IF($C185=$D$4,#REF!*L$4,IF($C185=$D$5,#REF!*L$5,0))))</f>
        <v>0</v>
      </c>
      <c r="M185" s="179">
        <f>IF($C185=$D$2,#REF!*M$2,IF($C185=$D$3,#REF!*M$3,IF($C185=$D$4,#REF!*M$4,IF($C185=$D$5,#REF!*M$5,0))))</f>
        <v>0</v>
      </c>
      <c r="N185" s="179">
        <f>IF($C185=$D$2,#REF!*N$2,IF($C185=$D$3,#REF!*N$3,IF($C185=$D$4,#REF!*N$4,IF($C185=$D$5,#REF!*N$5,0))))</f>
        <v>0</v>
      </c>
      <c r="O185" s="179">
        <f>IF($C185=$D$2,#REF!*O$2,IF($C185=$D$3,#REF!*O$3,IF($C185=$D$4,#REF!*O$4,IF($C185=$D$5,#REF!*O$5,0))))</f>
        <v>0</v>
      </c>
      <c r="P185" s="179">
        <f>IF($C185=$D$2,#REF!*P$2,IF($C185=$D$3,#REF!*P$3,IF($C185=$D$4,#REF!*P$4,IF($C185=$D$5,#REF!*P$5,0))))</f>
        <v>0</v>
      </c>
      <c r="Q185" s="179">
        <f>IF($C185=$D$2,#REF!*Q$2,IF($C185=$D$3,#REF!*Q$3,IF($C185=$D$4,#REF!*Q$4,IF($C185=$D$5,#REF!*Q$5,0))))</f>
        <v>0</v>
      </c>
      <c r="R185" s="179">
        <f>IF($C185=$D$2,#REF!*R$2,IF($C185=$D$3,#REF!*R$3,IF($C185=$D$4,#REF!*R$4,IF($C185=$D$5,#REF!*R$5,0))))</f>
        <v>0</v>
      </c>
      <c r="S185" s="179">
        <f>IF($C185=$D$2,#REF!*S$2,IF($C185=$D$3,#REF!*S$3,IF($C185=$D$4,#REF!*S$4,IF($C185=$D$5,#REF!*S$5,0))))</f>
        <v>0</v>
      </c>
      <c r="T185" s="179">
        <f>IF($C185=$D$2,#REF!*T$2,IF($C185=$D$3,#REF!*T$3,IF($C185=$D$4,#REF!*T$4,IF($C185=$D$5,#REF!*T$5,0))))</f>
        <v>0</v>
      </c>
      <c r="U185" s="179">
        <f>IF($C185=$D$2,#REF!*U$2,IF($C185=$D$3,#REF!*U$3,IF($C185=$D$4,#REF!*U$4,IF($C185=$D$5,#REF!*U$5,0))))</f>
        <v>0</v>
      </c>
      <c r="V185" s="179">
        <f>IF($C185=$D$2,#REF!*V$2,IF($C185=$D$3,#REF!*V$3,IF($C185=$D$4,#REF!*V$4,IF($C185=$D$5,#REF!*V$5,0))))</f>
        <v>0</v>
      </c>
      <c r="W185" s="179">
        <f>IF($C185=$D$2,#REF!*W$2,IF($C185=$D$3,#REF!*W$3,IF($C185=$D$4,#REF!*W$4,IF($C185=$D$5,#REF!*W$5,0))))</f>
        <v>0</v>
      </c>
      <c r="X185" s="179">
        <f>IF($C185=$D$2,#REF!*X$2,IF($C185=$D$3,#REF!*X$3,IF($C185=$D$4,#REF!*X$4,IF($C185=$D$5,#REF!*X$5,0))))</f>
        <v>0</v>
      </c>
      <c r="Y185" s="179">
        <f>IF($C185=$D$2,#REF!*Y$2,IF($C185=$D$3,#REF!*Y$3,IF($C185=$D$4,#REF!*Y$4,IF($C185=$D$5,#REF!*Y$5,0))))</f>
        <v>0</v>
      </c>
      <c r="Z185" s="179">
        <f>IF($C185=$D$2,#REF!*Z$2,IF($C185=$D$3,#REF!*Z$3,IF($C185=$D$4,#REF!*Z$4,IF($C185=$D$5,#REF!*Z$5,0))))</f>
        <v>0</v>
      </c>
      <c r="AA185" s="179">
        <f>IF($C185=$D$2,#REF!*AA$2,IF($C185=$D$3,#REF!*AA$3,IF($C185=$D$4,#REF!*AA$4,IF($C185=$D$5,#REF!*AA$5,0))))</f>
        <v>0</v>
      </c>
      <c r="AB185" s="179">
        <f>IF($C185=$D$2,#REF!*AB$2,IF($C185=$D$3,#REF!*AB$3,IF($C185=$D$4,#REF!*AB$4,IF($C185=$D$5,#REF!*AB$5,0))))</f>
        <v>0</v>
      </c>
      <c r="AC185" s="179">
        <f>IF($C185=$D$2,#REF!*AC$2,IF($C185=$D$3,#REF!*AC$3,IF($C185=$D$4,#REF!*AC$4,IF($C185=$D$5,#REF!*AC$5,0))))</f>
        <v>0</v>
      </c>
      <c r="AD185" s="179">
        <f>IF($C185=$D$2,#REF!*AD$2,IF($C185=$D$3,#REF!*AD$3,IF($C185=$D$4,#REF!*AD$4,IF($C185=$D$5,#REF!*AD$5,0))))</f>
        <v>0</v>
      </c>
      <c r="AE185" s="179">
        <f>IF($C185=$D$2,#REF!*AE$2,IF($C185=$D$3,#REF!*AE$3,IF($C185=$D$4,#REF!*AE$4,IF($C185=$D$5,#REF!*AE$5,0))))</f>
        <v>0</v>
      </c>
      <c r="AF185" s="179">
        <f>IF($C185=$D$2,#REF!*AF$2,IF($C185=$D$3,#REF!*AF$3,IF($C185=$D$4,#REF!*AF$4,IF($C185=$D$5,#REF!*AF$5,0))))</f>
        <v>0</v>
      </c>
      <c r="AG185" s="179">
        <f>IF($C185=$D$2,#REF!*AG$2,IF($C185=$D$3,#REF!*AG$3,IF($C185=$D$4,#REF!*AG$4,IF($C185=$D$5,#REF!*AG$5,0))))</f>
        <v>0</v>
      </c>
      <c r="AH185" s="179">
        <f>IF($C185=$D$2,#REF!*AH$2,IF($C185=$D$3,#REF!*AH$3,IF($C185=$D$4,#REF!*AH$4,IF($C185=$D$5,#REF!*AH$5,0))))</f>
        <v>0</v>
      </c>
      <c r="AI185" s="179">
        <f>IF($C185=$D$2,#REF!*AI$2,IF($C185=$D$3,#REF!*AI$3,IF($C185=$D$4,#REF!*AI$4,IF($C185=$D$5,#REF!*AI$5,0))))</f>
        <v>0</v>
      </c>
      <c r="AJ185" s="179">
        <f>IF($C185=$D$2,#REF!*AJ$2,IF($C185=$D$3,#REF!*AJ$3,IF($C185=$D$4,#REF!*AJ$4,IF($C185=$D$5,#REF!*AJ$5,0))))</f>
        <v>0</v>
      </c>
      <c r="AK185" s="179">
        <f>IF($C185=$D$2,#REF!*AK$2,IF($C185=$D$3,#REF!*AK$3,IF($C185=$D$4,#REF!*AK$4,IF($C185=$D$5,#REF!*AK$5,0))))</f>
        <v>0</v>
      </c>
      <c r="AL185" s="179">
        <f>IF($C185=$D$2,#REF!*AL$2,IF($C185=$D$3,#REF!*AL$3,IF($C185=$D$4,#REF!*AL$4,IF($C185=$D$5,#REF!*AL$5,0))))</f>
        <v>0</v>
      </c>
      <c r="AM185" s="179">
        <f>IF($C185=$D$2,#REF!*AM$2,IF($C185=$D$3,#REF!*AM$3,IF($C185=$D$4,#REF!*AM$4,IF($C185=$D$5,#REF!*AM$5,0))))</f>
        <v>0</v>
      </c>
    </row>
    <row r="186" spans="1:39">
      <c r="A186" s="141"/>
      <c r="B186" s="165"/>
      <c r="C186" s="165"/>
      <c r="D186" s="178">
        <f t="shared" si="0"/>
        <v>0</v>
      </c>
      <c r="E186" s="179">
        <f>IF($C186=$D$2,#REF!*E$2,IF($C186=$D$3,#REF!*E$3,IF($C186=$D$4,#REF!*E$4,IF($C186=$D$5,#REF!*E$5,0))))</f>
        <v>0</v>
      </c>
      <c r="F186" s="179">
        <f>IF($C186=$D$2,#REF!*F$2,IF($C186=$D$3,#REF!*F$3,IF($C186=$D$4,#REF!*F$4,IF($C186=$D$5,#REF!*F$5,0))))</f>
        <v>0</v>
      </c>
      <c r="G186" s="179">
        <f>IF($C186=$D$2,#REF!*G$2,IF($C186=$D$3,#REF!*G$3,IF($C186=$D$4,#REF!*G$4,IF($C186=$D$5,#REF!*G$5,0))))</f>
        <v>0</v>
      </c>
      <c r="H186" s="179">
        <f>IF($C186=$D$2,#REF!*H$2,IF($C186=$D$3,#REF!*H$3,IF($C186=$D$4,#REF!*H$4,IF($C186=$D$5,#REF!*H$5,0))))</f>
        <v>0</v>
      </c>
      <c r="I186" s="179">
        <f>IF($C186=$D$2,#REF!*I$2,IF($C186=$D$3,#REF!*I$3,IF($C186=$D$4,#REF!*I$4,IF($C186=$D$5,#REF!*I$5,0))))</f>
        <v>0</v>
      </c>
      <c r="J186" s="179">
        <f>IF($C186=$D$2,#REF!*J$2,IF($C186=$D$3,#REF!*J$3,IF($C186=$D$4,#REF!*J$4,IF($C186=$D$5,#REF!*J$5,0))))</f>
        <v>0</v>
      </c>
      <c r="K186" s="179">
        <f>IF($C186=$D$2,#REF!*K$2,IF($C186=$D$3,#REF!*K$3,IF($C186=$D$4,#REF!*K$4,IF($C186=$D$5,#REF!*K$5,0))))</f>
        <v>0</v>
      </c>
      <c r="L186" s="179">
        <f>IF($C186=$D$2,#REF!*L$2,IF($C186=$D$3,#REF!*L$3,IF($C186=$D$4,#REF!*L$4,IF($C186=$D$5,#REF!*L$5,0))))</f>
        <v>0</v>
      </c>
      <c r="M186" s="179">
        <f>IF($C186=$D$2,#REF!*M$2,IF($C186=$D$3,#REF!*M$3,IF($C186=$D$4,#REF!*M$4,IF($C186=$D$5,#REF!*M$5,0))))</f>
        <v>0</v>
      </c>
      <c r="N186" s="179">
        <f>IF($C186=$D$2,#REF!*N$2,IF($C186=$D$3,#REF!*N$3,IF($C186=$D$4,#REF!*N$4,IF($C186=$D$5,#REF!*N$5,0))))</f>
        <v>0</v>
      </c>
      <c r="O186" s="179">
        <f>IF($C186=$D$2,#REF!*O$2,IF($C186=$D$3,#REF!*O$3,IF($C186=$D$4,#REF!*O$4,IF($C186=$D$5,#REF!*O$5,0))))</f>
        <v>0</v>
      </c>
      <c r="P186" s="179">
        <f>IF($C186=$D$2,#REF!*P$2,IF($C186=$D$3,#REF!*P$3,IF($C186=$D$4,#REF!*P$4,IF($C186=$D$5,#REF!*P$5,0))))</f>
        <v>0</v>
      </c>
      <c r="Q186" s="179">
        <f>IF($C186=$D$2,#REF!*Q$2,IF($C186=$D$3,#REF!*Q$3,IF($C186=$D$4,#REF!*Q$4,IF($C186=$D$5,#REF!*Q$5,0))))</f>
        <v>0</v>
      </c>
      <c r="R186" s="179">
        <f>IF($C186=$D$2,#REF!*R$2,IF($C186=$D$3,#REF!*R$3,IF($C186=$D$4,#REF!*R$4,IF($C186=$D$5,#REF!*R$5,0))))</f>
        <v>0</v>
      </c>
      <c r="S186" s="179">
        <f>IF($C186=$D$2,#REF!*S$2,IF($C186=$D$3,#REF!*S$3,IF($C186=$D$4,#REF!*S$4,IF($C186=$D$5,#REF!*S$5,0))))</f>
        <v>0</v>
      </c>
      <c r="T186" s="179">
        <f>IF($C186=$D$2,#REF!*T$2,IF($C186=$D$3,#REF!*T$3,IF($C186=$D$4,#REF!*T$4,IF($C186=$D$5,#REF!*T$5,0))))</f>
        <v>0</v>
      </c>
      <c r="U186" s="179">
        <f>IF($C186=$D$2,#REF!*U$2,IF($C186=$D$3,#REF!*U$3,IF($C186=$D$4,#REF!*U$4,IF($C186=$D$5,#REF!*U$5,0))))</f>
        <v>0</v>
      </c>
      <c r="V186" s="179">
        <f>IF($C186=$D$2,#REF!*V$2,IF($C186=$D$3,#REF!*V$3,IF($C186=$D$4,#REF!*V$4,IF($C186=$D$5,#REF!*V$5,0))))</f>
        <v>0</v>
      </c>
      <c r="W186" s="179">
        <f>IF($C186=$D$2,#REF!*W$2,IF($C186=$D$3,#REF!*W$3,IF($C186=$D$4,#REF!*W$4,IF($C186=$D$5,#REF!*W$5,0))))</f>
        <v>0</v>
      </c>
      <c r="X186" s="179">
        <f>IF($C186=$D$2,#REF!*X$2,IF($C186=$D$3,#REF!*X$3,IF($C186=$D$4,#REF!*X$4,IF($C186=$D$5,#REF!*X$5,0))))</f>
        <v>0</v>
      </c>
      <c r="Y186" s="179">
        <f>IF($C186=$D$2,#REF!*Y$2,IF($C186=$D$3,#REF!*Y$3,IF($C186=$D$4,#REF!*Y$4,IF($C186=$D$5,#REF!*Y$5,0))))</f>
        <v>0</v>
      </c>
      <c r="Z186" s="179">
        <f>IF($C186=$D$2,#REF!*Z$2,IF($C186=$D$3,#REF!*Z$3,IF($C186=$D$4,#REF!*Z$4,IF($C186=$D$5,#REF!*Z$5,0))))</f>
        <v>0</v>
      </c>
      <c r="AA186" s="179">
        <f>IF($C186=$D$2,#REF!*AA$2,IF($C186=$D$3,#REF!*AA$3,IF($C186=$D$4,#REF!*AA$4,IF($C186=$D$5,#REF!*AA$5,0))))</f>
        <v>0</v>
      </c>
      <c r="AB186" s="179">
        <f>IF($C186=$D$2,#REF!*AB$2,IF($C186=$D$3,#REF!*AB$3,IF($C186=$D$4,#REF!*AB$4,IF($C186=$D$5,#REF!*AB$5,0))))</f>
        <v>0</v>
      </c>
      <c r="AC186" s="179">
        <f>IF($C186=$D$2,#REF!*AC$2,IF($C186=$D$3,#REF!*AC$3,IF($C186=$D$4,#REF!*AC$4,IF($C186=$D$5,#REF!*AC$5,0))))</f>
        <v>0</v>
      </c>
      <c r="AD186" s="179">
        <f>IF($C186=$D$2,#REF!*AD$2,IF($C186=$D$3,#REF!*AD$3,IF($C186=$D$4,#REF!*AD$4,IF($C186=$D$5,#REF!*AD$5,0))))</f>
        <v>0</v>
      </c>
      <c r="AE186" s="179">
        <f>IF($C186=$D$2,#REF!*AE$2,IF($C186=$D$3,#REF!*AE$3,IF($C186=$D$4,#REF!*AE$4,IF($C186=$D$5,#REF!*AE$5,0))))</f>
        <v>0</v>
      </c>
      <c r="AF186" s="179">
        <f>IF($C186=$D$2,#REF!*AF$2,IF($C186=$D$3,#REF!*AF$3,IF($C186=$D$4,#REF!*AF$4,IF($C186=$D$5,#REF!*AF$5,0))))</f>
        <v>0</v>
      </c>
      <c r="AG186" s="179">
        <f>IF($C186=$D$2,#REF!*AG$2,IF($C186=$D$3,#REF!*AG$3,IF($C186=$D$4,#REF!*AG$4,IF($C186=$D$5,#REF!*AG$5,0))))</f>
        <v>0</v>
      </c>
      <c r="AH186" s="179">
        <f>IF($C186=$D$2,#REF!*AH$2,IF($C186=$D$3,#REF!*AH$3,IF($C186=$D$4,#REF!*AH$4,IF($C186=$D$5,#REF!*AH$5,0))))</f>
        <v>0</v>
      </c>
      <c r="AI186" s="179">
        <f>IF($C186=$D$2,#REF!*AI$2,IF($C186=$D$3,#REF!*AI$3,IF($C186=$D$4,#REF!*AI$4,IF($C186=$D$5,#REF!*AI$5,0))))</f>
        <v>0</v>
      </c>
      <c r="AJ186" s="179">
        <f>IF($C186=$D$2,#REF!*AJ$2,IF($C186=$D$3,#REF!*AJ$3,IF($C186=$D$4,#REF!*AJ$4,IF($C186=$D$5,#REF!*AJ$5,0))))</f>
        <v>0</v>
      </c>
      <c r="AK186" s="179">
        <f>IF($C186=$D$2,#REF!*AK$2,IF($C186=$D$3,#REF!*AK$3,IF($C186=$D$4,#REF!*AK$4,IF($C186=$D$5,#REF!*AK$5,0))))</f>
        <v>0</v>
      </c>
      <c r="AL186" s="179">
        <f>IF($C186=$D$2,#REF!*AL$2,IF($C186=$D$3,#REF!*AL$3,IF($C186=$D$4,#REF!*AL$4,IF($C186=$D$5,#REF!*AL$5,0))))</f>
        <v>0</v>
      </c>
      <c r="AM186" s="179">
        <f>IF($C186=$D$2,#REF!*AM$2,IF($C186=$D$3,#REF!*AM$3,IF($C186=$D$4,#REF!*AM$4,IF($C186=$D$5,#REF!*AM$5,0))))</f>
        <v>0</v>
      </c>
    </row>
    <row r="187" spans="1:39">
      <c r="A187" s="141"/>
      <c r="B187" s="165"/>
      <c r="C187" s="165"/>
      <c r="D187" s="178">
        <f t="shared" si="0"/>
        <v>0</v>
      </c>
      <c r="E187" s="179">
        <f>IF($C187=$D$2,#REF!*E$2,IF($C187=$D$3,#REF!*E$3,IF($C187=$D$4,#REF!*E$4,IF($C187=$D$5,#REF!*E$5,0))))</f>
        <v>0</v>
      </c>
      <c r="F187" s="179">
        <f>IF($C187=$D$2,#REF!*F$2,IF($C187=$D$3,#REF!*F$3,IF($C187=$D$4,#REF!*F$4,IF($C187=$D$5,#REF!*F$5,0))))</f>
        <v>0</v>
      </c>
      <c r="G187" s="179">
        <f>IF($C187=$D$2,#REF!*G$2,IF($C187=$D$3,#REF!*G$3,IF($C187=$D$4,#REF!*G$4,IF($C187=$D$5,#REF!*G$5,0))))</f>
        <v>0</v>
      </c>
      <c r="H187" s="179">
        <f>IF($C187=$D$2,#REF!*H$2,IF($C187=$D$3,#REF!*H$3,IF($C187=$D$4,#REF!*H$4,IF($C187=$D$5,#REF!*H$5,0))))</f>
        <v>0</v>
      </c>
      <c r="I187" s="179">
        <f>IF($C187=$D$2,#REF!*I$2,IF($C187=$D$3,#REF!*I$3,IF($C187=$D$4,#REF!*I$4,IF($C187=$D$5,#REF!*I$5,0))))</f>
        <v>0</v>
      </c>
      <c r="J187" s="179">
        <f>IF($C187=$D$2,#REF!*J$2,IF($C187=$D$3,#REF!*J$3,IF($C187=$D$4,#REF!*J$4,IF($C187=$D$5,#REF!*J$5,0))))</f>
        <v>0</v>
      </c>
      <c r="K187" s="179">
        <f>IF($C187=$D$2,#REF!*K$2,IF($C187=$D$3,#REF!*K$3,IF($C187=$D$4,#REF!*K$4,IF($C187=$D$5,#REF!*K$5,0))))</f>
        <v>0</v>
      </c>
      <c r="L187" s="179">
        <f>IF($C187=$D$2,#REF!*L$2,IF($C187=$D$3,#REF!*L$3,IF($C187=$D$4,#REF!*L$4,IF($C187=$D$5,#REF!*L$5,0))))</f>
        <v>0</v>
      </c>
      <c r="M187" s="179">
        <f>IF($C187=$D$2,#REF!*M$2,IF($C187=$D$3,#REF!*M$3,IF($C187=$D$4,#REF!*M$4,IF($C187=$D$5,#REF!*M$5,0))))</f>
        <v>0</v>
      </c>
      <c r="N187" s="179">
        <f>IF($C187=$D$2,#REF!*N$2,IF($C187=$D$3,#REF!*N$3,IF($C187=$D$4,#REF!*N$4,IF($C187=$D$5,#REF!*N$5,0))))</f>
        <v>0</v>
      </c>
      <c r="O187" s="179">
        <f>IF($C187=$D$2,#REF!*O$2,IF($C187=$D$3,#REF!*O$3,IF($C187=$D$4,#REF!*O$4,IF($C187=$D$5,#REF!*O$5,0))))</f>
        <v>0</v>
      </c>
      <c r="P187" s="179">
        <f>IF($C187=$D$2,#REF!*P$2,IF($C187=$D$3,#REF!*P$3,IF($C187=$D$4,#REF!*P$4,IF($C187=$D$5,#REF!*P$5,0))))</f>
        <v>0</v>
      </c>
      <c r="Q187" s="179">
        <f>IF($C187=$D$2,#REF!*Q$2,IF($C187=$D$3,#REF!*Q$3,IF($C187=$D$4,#REF!*Q$4,IF($C187=$D$5,#REF!*Q$5,0))))</f>
        <v>0</v>
      </c>
      <c r="R187" s="179">
        <f>IF($C187=$D$2,#REF!*R$2,IF($C187=$D$3,#REF!*R$3,IF($C187=$D$4,#REF!*R$4,IF($C187=$D$5,#REF!*R$5,0))))</f>
        <v>0</v>
      </c>
      <c r="S187" s="179">
        <f>IF($C187=$D$2,#REF!*S$2,IF($C187=$D$3,#REF!*S$3,IF($C187=$D$4,#REF!*S$4,IF($C187=$D$5,#REF!*S$5,0))))</f>
        <v>0</v>
      </c>
      <c r="T187" s="179">
        <f>IF($C187=$D$2,#REF!*T$2,IF($C187=$D$3,#REF!*T$3,IF($C187=$D$4,#REF!*T$4,IF($C187=$D$5,#REF!*T$5,0))))</f>
        <v>0</v>
      </c>
      <c r="U187" s="179">
        <f>IF($C187=$D$2,#REF!*U$2,IF($C187=$D$3,#REF!*U$3,IF($C187=$D$4,#REF!*U$4,IF($C187=$D$5,#REF!*U$5,0))))</f>
        <v>0</v>
      </c>
      <c r="V187" s="179">
        <f>IF($C187=$D$2,#REF!*V$2,IF($C187=$D$3,#REF!*V$3,IF($C187=$D$4,#REF!*V$4,IF($C187=$D$5,#REF!*V$5,0))))</f>
        <v>0</v>
      </c>
      <c r="W187" s="179">
        <f>IF($C187=$D$2,#REF!*W$2,IF($C187=$D$3,#REF!*W$3,IF($C187=$D$4,#REF!*W$4,IF($C187=$D$5,#REF!*W$5,0))))</f>
        <v>0</v>
      </c>
      <c r="X187" s="179">
        <f>IF($C187=$D$2,#REF!*X$2,IF($C187=$D$3,#REF!*X$3,IF($C187=$D$4,#REF!*X$4,IF($C187=$D$5,#REF!*X$5,0))))</f>
        <v>0</v>
      </c>
      <c r="Y187" s="179">
        <f>IF($C187=$D$2,#REF!*Y$2,IF($C187=$D$3,#REF!*Y$3,IF($C187=$D$4,#REF!*Y$4,IF($C187=$D$5,#REF!*Y$5,0))))</f>
        <v>0</v>
      </c>
      <c r="Z187" s="179">
        <f>IF($C187=$D$2,#REF!*Z$2,IF($C187=$D$3,#REF!*Z$3,IF($C187=$D$4,#REF!*Z$4,IF($C187=$D$5,#REF!*Z$5,0))))</f>
        <v>0</v>
      </c>
      <c r="AA187" s="179">
        <f>IF($C187=$D$2,#REF!*AA$2,IF($C187=$D$3,#REF!*AA$3,IF($C187=$D$4,#REF!*AA$4,IF($C187=$D$5,#REF!*AA$5,0))))</f>
        <v>0</v>
      </c>
      <c r="AB187" s="179">
        <f>IF($C187=$D$2,#REF!*AB$2,IF($C187=$D$3,#REF!*AB$3,IF($C187=$D$4,#REF!*AB$4,IF($C187=$D$5,#REF!*AB$5,0))))</f>
        <v>0</v>
      </c>
      <c r="AC187" s="179">
        <f>IF($C187=$D$2,#REF!*AC$2,IF($C187=$D$3,#REF!*AC$3,IF($C187=$D$4,#REF!*AC$4,IF($C187=$D$5,#REF!*AC$5,0))))</f>
        <v>0</v>
      </c>
      <c r="AD187" s="179">
        <f>IF($C187=$D$2,#REF!*AD$2,IF($C187=$D$3,#REF!*AD$3,IF($C187=$D$4,#REF!*AD$4,IF($C187=$D$5,#REF!*AD$5,0))))</f>
        <v>0</v>
      </c>
      <c r="AE187" s="179">
        <f>IF($C187=$D$2,#REF!*AE$2,IF($C187=$D$3,#REF!*AE$3,IF($C187=$D$4,#REF!*AE$4,IF($C187=$D$5,#REF!*AE$5,0))))</f>
        <v>0</v>
      </c>
      <c r="AF187" s="179">
        <f>IF($C187=$D$2,#REF!*AF$2,IF($C187=$D$3,#REF!*AF$3,IF($C187=$D$4,#REF!*AF$4,IF($C187=$D$5,#REF!*AF$5,0))))</f>
        <v>0</v>
      </c>
      <c r="AG187" s="179">
        <f>IF($C187=$D$2,#REF!*AG$2,IF($C187=$D$3,#REF!*AG$3,IF($C187=$D$4,#REF!*AG$4,IF($C187=$D$5,#REF!*AG$5,0))))</f>
        <v>0</v>
      </c>
      <c r="AH187" s="179">
        <f>IF($C187=$D$2,#REF!*AH$2,IF($C187=$D$3,#REF!*AH$3,IF($C187=$D$4,#REF!*AH$4,IF($C187=$D$5,#REF!*AH$5,0))))</f>
        <v>0</v>
      </c>
      <c r="AI187" s="179">
        <f>IF($C187=$D$2,#REF!*AI$2,IF($C187=$D$3,#REF!*AI$3,IF($C187=$D$4,#REF!*AI$4,IF($C187=$D$5,#REF!*AI$5,0))))</f>
        <v>0</v>
      </c>
      <c r="AJ187" s="179">
        <f>IF($C187=$D$2,#REF!*AJ$2,IF($C187=$D$3,#REF!*AJ$3,IF($C187=$D$4,#REF!*AJ$4,IF($C187=$D$5,#REF!*AJ$5,0))))</f>
        <v>0</v>
      </c>
      <c r="AK187" s="179">
        <f>IF($C187=$D$2,#REF!*AK$2,IF($C187=$D$3,#REF!*AK$3,IF($C187=$D$4,#REF!*AK$4,IF($C187=$D$5,#REF!*AK$5,0))))</f>
        <v>0</v>
      </c>
      <c r="AL187" s="179">
        <f>IF($C187=$D$2,#REF!*AL$2,IF($C187=$D$3,#REF!*AL$3,IF($C187=$D$4,#REF!*AL$4,IF($C187=$D$5,#REF!*AL$5,0))))</f>
        <v>0</v>
      </c>
      <c r="AM187" s="179">
        <f>IF($C187=$D$2,#REF!*AM$2,IF($C187=$D$3,#REF!*AM$3,IF($C187=$D$4,#REF!*AM$4,IF($C187=$D$5,#REF!*AM$5,0))))</f>
        <v>0</v>
      </c>
    </row>
    <row r="188" spans="1:39">
      <c r="A188" s="141"/>
      <c r="B188" s="165"/>
      <c r="C188" s="165"/>
      <c r="D188" s="178">
        <f t="shared" si="0"/>
        <v>0</v>
      </c>
      <c r="E188" s="179">
        <f>IF($C188=$D$2,#REF!*E$2,IF($C188=$D$3,#REF!*E$3,IF($C188=$D$4,#REF!*E$4,IF($C188=$D$5,#REF!*E$5,0))))</f>
        <v>0</v>
      </c>
      <c r="F188" s="179">
        <f>IF($C188=$D$2,#REF!*F$2,IF($C188=$D$3,#REF!*F$3,IF($C188=$D$4,#REF!*F$4,IF($C188=$D$5,#REF!*F$5,0))))</f>
        <v>0</v>
      </c>
      <c r="G188" s="179">
        <f>IF($C188=$D$2,#REF!*G$2,IF($C188=$D$3,#REF!*G$3,IF($C188=$D$4,#REF!*G$4,IF($C188=$D$5,#REF!*G$5,0))))</f>
        <v>0</v>
      </c>
      <c r="H188" s="179">
        <f>IF($C188=$D$2,#REF!*H$2,IF($C188=$D$3,#REF!*H$3,IF($C188=$D$4,#REF!*H$4,IF($C188=$D$5,#REF!*H$5,0))))</f>
        <v>0</v>
      </c>
      <c r="I188" s="179">
        <f>IF($C188=$D$2,#REF!*I$2,IF($C188=$D$3,#REF!*I$3,IF($C188=$D$4,#REF!*I$4,IF($C188=$D$5,#REF!*I$5,0))))</f>
        <v>0</v>
      </c>
      <c r="J188" s="179">
        <f>IF($C188=$D$2,#REF!*J$2,IF($C188=$D$3,#REF!*J$3,IF($C188=$D$4,#REF!*J$4,IF($C188=$D$5,#REF!*J$5,0))))</f>
        <v>0</v>
      </c>
      <c r="K188" s="179">
        <f>IF($C188=$D$2,#REF!*K$2,IF($C188=$D$3,#REF!*K$3,IF($C188=$D$4,#REF!*K$4,IF($C188=$D$5,#REF!*K$5,0))))</f>
        <v>0</v>
      </c>
      <c r="L188" s="179">
        <f>IF($C188=$D$2,#REF!*L$2,IF($C188=$D$3,#REF!*L$3,IF($C188=$D$4,#REF!*L$4,IF($C188=$D$5,#REF!*L$5,0))))</f>
        <v>0</v>
      </c>
      <c r="M188" s="179">
        <f>IF($C188=$D$2,#REF!*M$2,IF($C188=$D$3,#REF!*M$3,IF($C188=$D$4,#REF!*M$4,IF($C188=$D$5,#REF!*M$5,0))))</f>
        <v>0</v>
      </c>
      <c r="N188" s="179">
        <f>IF($C188=$D$2,#REF!*N$2,IF($C188=$D$3,#REF!*N$3,IF($C188=$D$4,#REF!*N$4,IF($C188=$D$5,#REF!*N$5,0))))</f>
        <v>0</v>
      </c>
      <c r="O188" s="179">
        <f>IF($C188=$D$2,#REF!*O$2,IF($C188=$D$3,#REF!*O$3,IF($C188=$D$4,#REF!*O$4,IF($C188=$D$5,#REF!*O$5,0))))</f>
        <v>0</v>
      </c>
      <c r="P188" s="179">
        <f>IF($C188=$D$2,#REF!*P$2,IF($C188=$D$3,#REF!*P$3,IF($C188=$D$4,#REF!*P$4,IF($C188=$D$5,#REF!*P$5,0))))</f>
        <v>0</v>
      </c>
      <c r="Q188" s="179">
        <f>IF($C188=$D$2,#REF!*Q$2,IF($C188=$D$3,#REF!*Q$3,IF($C188=$D$4,#REF!*Q$4,IF($C188=$D$5,#REF!*Q$5,0))))</f>
        <v>0</v>
      </c>
      <c r="R188" s="179">
        <f>IF($C188=$D$2,#REF!*R$2,IF($C188=$D$3,#REF!*R$3,IF($C188=$D$4,#REF!*R$4,IF($C188=$D$5,#REF!*R$5,0))))</f>
        <v>0</v>
      </c>
      <c r="S188" s="179">
        <f>IF($C188=$D$2,#REF!*S$2,IF($C188=$D$3,#REF!*S$3,IF($C188=$D$4,#REF!*S$4,IF($C188=$D$5,#REF!*S$5,0))))</f>
        <v>0</v>
      </c>
      <c r="T188" s="179">
        <f>IF($C188=$D$2,#REF!*T$2,IF($C188=$D$3,#REF!*T$3,IF($C188=$D$4,#REF!*T$4,IF($C188=$D$5,#REF!*T$5,0))))</f>
        <v>0</v>
      </c>
      <c r="U188" s="179">
        <f>IF($C188=$D$2,#REF!*U$2,IF($C188=$D$3,#REF!*U$3,IF($C188=$D$4,#REF!*U$4,IF($C188=$D$5,#REF!*U$5,0))))</f>
        <v>0</v>
      </c>
      <c r="V188" s="179">
        <f>IF($C188=$D$2,#REF!*V$2,IF($C188=$D$3,#REF!*V$3,IF($C188=$D$4,#REF!*V$4,IF($C188=$D$5,#REF!*V$5,0))))</f>
        <v>0</v>
      </c>
      <c r="W188" s="179">
        <f>IF($C188=$D$2,#REF!*W$2,IF($C188=$D$3,#REF!*W$3,IF($C188=$D$4,#REF!*W$4,IF($C188=$D$5,#REF!*W$5,0))))</f>
        <v>0</v>
      </c>
      <c r="X188" s="179">
        <f>IF($C188=$D$2,#REF!*X$2,IF($C188=$D$3,#REF!*X$3,IF($C188=$D$4,#REF!*X$4,IF($C188=$D$5,#REF!*X$5,0))))</f>
        <v>0</v>
      </c>
      <c r="Y188" s="179">
        <f>IF($C188=$D$2,#REF!*Y$2,IF($C188=$D$3,#REF!*Y$3,IF($C188=$D$4,#REF!*Y$4,IF($C188=$D$5,#REF!*Y$5,0))))</f>
        <v>0</v>
      </c>
      <c r="Z188" s="179">
        <f>IF($C188=$D$2,#REF!*Z$2,IF($C188=$D$3,#REF!*Z$3,IF($C188=$D$4,#REF!*Z$4,IF($C188=$D$5,#REF!*Z$5,0))))</f>
        <v>0</v>
      </c>
      <c r="AA188" s="179">
        <f>IF($C188=$D$2,#REF!*AA$2,IF($C188=$D$3,#REF!*AA$3,IF($C188=$D$4,#REF!*AA$4,IF($C188=$D$5,#REF!*AA$5,0))))</f>
        <v>0</v>
      </c>
      <c r="AB188" s="179">
        <f>IF($C188=$D$2,#REF!*AB$2,IF($C188=$D$3,#REF!*AB$3,IF($C188=$D$4,#REF!*AB$4,IF($C188=$D$5,#REF!*AB$5,0))))</f>
        <v>0</v>
      </c>
      <c r="AC188" s="179">
        <f>IF($C188=$D$2,#REF!*AC$2,IF($C188=$D$3,#REF!*AC$3,IF($C188=$D$4,#REF!*AC$4,IF($C188=$D$5,#REF!*AC$5,0))))</f>
        <v>0</v>
      </c>
      <c r="AD188" s="179">
        <f>IF($C188=$D$2,#REF!*AD$2,IF($C188=$D$3,#REF!*AD$3,IF($C188=$D$4,#REF!*AD$4,IF($C188=$D$5,#REF!*AD$5,0))))</f>
        <v>0</v>
      </c>
      <c r="AE188" s="179">
        <f>IF($C188=$D$2,#REF!*AE$2,IF($C188=$D$3,#REF!*AE$3,IF($C188=$D$4,#REF!*AE$4,IF($C188=$D$5,#REF!*AE$5,0))))</f>
        <v>0</v>
      </c>
      <c r="AF188" s="179">
        <f>IF($C188=$D$2,#REF!*AF$2,IF($C188=$D$3,#REF!*AF$3,IF($C188=$D$4,#REF!*AF$4,IF($C188=$D$5,#REF!*AF$5,0))))</f>
        <v>0</v>
      </c>
      <c r="AG188" s="179">
        <f>IF($C188=$D$2,#REF!*AG$2,IF($C188=$D$3,#REF!*AG$3,IF($C188=$D$4,#REF!*AG$4,IF($C188=$D$5,#REF!*AG$5,0))))</f>
        <v>0</v>
      </c>
      <c r="AH188" s="179">
        <f>IF($C188=$D$2,#REF!*AH$2,IF($C188=$D$3,#REF!*AH$3,IF($C188=$D$4,#REF!*AH$4,IF($C188=$D$5,#REF!*AH$5,0))))</f>
        <v>0</v>
      </c>
      <c r="AI188" s="179">
        <f>IF($C188=$D$2,#REF!*AI$2,IF($C188=$D$3,#REF!*AI$3,IF($C188=$D$4,#REF!*AI$4,IF($C188=$D$5,#REF!*AI$5,0))))</f>
        <v>0</v>
      </c>
      <c r="AJ188" s="179">
        <f>IF($C188=$D$2,#REF!*AJ$2,IF($C188=$D$3,#REF!*AJ$3,IF($C188=$D$4,#REF!*AJ$4,IF($C188=$D$5,#REF!*AJ$5,0))))</f>
        <v>0</v>
      </c>
      <c r="AK188" s="179">
        <f>IF($C188=$D$2,#REF!*AK$2,IF($C188=$D$3,#REF!*AK$3,IF($C188=$D$4,#REF!*AK$4,IF($C188=$D$5,#REF!*AK$5,0))))</f>
        <v>0</v>
      </c>
      <c r="AL188" s="179">
        <f>IF($C188=$D$2,#REF!*AL$2,IF($C188=$D$3,#REF!*AL$3,IF($C188=$D$4,#REF!*AL$4,IF($C188=$D$5,#REF!*AL$5,0))))</f>
        <v>0</v>
      </c>
      <c r="AM188" s="179">
        <f>IF($C188=$D$2,#REF!*AM$2,IF($C188=$D$3,#REF!*AM$3,IF($C188=$D$4,#REF!*AM$4,IF($C188=$D$5,#REF!*AM$5,0))))</f>
        <v>0</v>
      </c>
    </row>
    <row r="189" spans="1:39">
      <c r="A189" s="141"/>
      <c r="B189" s="165"/>
      <c r="C189" s="165"/>
      <c r="D189" s="178">
        <f t="shared" si="0"/>
        <v>0</v>
      </c>
      <c r="E189" s="179">
        <f>IF($C189=$D$2,#REF!*E$2,IF($C189=$D$3,#REF!*E$3,IF($C189=$D$4,#REF!*E$4,IF($C189=$D$5,#REF!*E$5,0))))</f>
        <v>0</v>
      </c>
      <c r="F189" s="179">
        <f>IF($C189=$D$2,#REF!*F$2,IF($C189=$D$3,#REF!*F$3,IF($C189=$D$4,#REF!*F$4,IF($C189=$D$5,#REF!*F$5,0))))</f>
        <v>0</v>
      </c>
      <c r="G189" s="179">
        <f>IF($C189=$D$2,#REF!*G$2,IF($C189=$D$3,#REF!*G$3,IF($C189=$D$4,#REF!*G$4,IF($C189=$D$5,#REF!*G$5,0))))</f>
        <v>0</v>
      </c>
      <c r="H189" s="179">
        <f>IF($C189=$D$2,#REF!*H$2,IF($C189=$D$3,#REF!*H$3,IF($C189=$D$4,#REF!*H$4,IF($C189=$D$5,#REF!*H$5,0))))</f>
        <v>0</v>
      </c>
      <c r="I189" s="179">
        <f>IF($C189=$D$2,#REF!*I$2,IF($C189=$D$3,#REF!*I$3,IF($C189=$D$4,#REF!*I$4,IF($C189=$D$5,#REF!*I$5,0))))</f>
        <v>0</v>
      </c>
      <c r="J189" s="179">
        <f>IF($C189=$D$2,#REF!*J$2,IF($C189=$D$3,#REF!*J$3,IF($C189=$D$4,#REF!*J$4,IF($C189=$D$5,#REF!*J$5,0))))</f>
        <v>0</v>
      </c>
      <c r="K189" s="179">
        <f>IF($C189=$D$2,#REF!*K$2,IF($C189=$D$3,#REF!*K$3,IF($C189=$D$4,#REF!*K$4,IF($C189=$D$5,#REF!*K$5,0))))</f>
        <v>0</v>
      </c>
      <c r="L189" s="179">
        <f>IF($C189=$D$2,#REF!*L$2,IF($C189=$D$3,#REF!*L$3,IF($C189=$D$4,#REF!*L$4,IF($C189=$D$5,#REF!*L$5,0))))</f>
        <v>0</v>
      </c>
      <c r="M189" s="179">
        <f>IF($C189=$D$2,#REF!*M$2,IF($C189=$D$3,#REF!*M$3,IF($C189=$D$4,#REF!*M$4,IF($C189=$D$5,#REF!*M$5,0))))</f>
        <v>0</v>
      </c>
      <c r="N189" s="179">
        <f>IF($C189=$D$2,#REF!*N$2,IF($C189=$D$3,#REF!*N$3,IF($C189=$D$4,#REF!*N$4,IF($C189=$D$5,#REF!*N$5,0))))</f>
        <v>0</v>
      </c>
      <c r="O189" s="179">
        <f>IF($C189=$D$2,#REF!*O$2,IF($C189=$D$3,#REF!*O$3,IF($C189=$D$4,#REF!*O$4,IF($C189=$D$5,#REF!*O$5,0))))</f>
        <v>0</v>
      </c>
      <c r="P189" s="179">
        <f>IF($C189=$D$2,#REF!*P$2,IF($C189=$D$3,#REF!*P$3,IF($C189=$D$4,#REF!*P$4,IF($C189=$D$5,#REF!*P$5,0))))</f>
        <v>0</v>
      </c>
      <c r="Q189" s="179">
        <f>IF($C189=$D$2,#REF!*Q$2,IF($C189=$D$3,#REF!*Q$3,IF($C189=$D$4,#REF!*Q$4,IF($C189=$D$5,#REF!*Q$5,0))))</f>
        <v>0</v>
      </c>
      <c r="R189" s="179">
        <f>IF($C189=$D$2,#REF!*R$2,IF($C189=$D$3,#REF!*R$3,IF($C189=$D$4,#REF!*R$4,IF($C189=$D$5,#REF!*R$5,0))))</f>
        <v>0</v>
      </c>
      <c r="S189" s="179">
        <f>IF($C189=$D$2,#REF!*S$2,IF($C189=$D$3,#REF!*S$3,IF($C189=$D$4,#REF!*S$4,IF($C189=$D$5,#REF!*S$5,0))))</f>
        <v>0</v>
      </c>
      <c r="T189" s="179">
        <f>IF($C189=$D$2,#REF!*T$2,IF($C189=$D$3,#REF!*T$3,IF($C189=$D$4,#REF!*T$4,IF($C189=$D$5,#REF!*T$5,0))))</f>
        <v>0</v>
      </c>
      <c r="U189" s="179">
        <f>IF($C189=$D$2,#REF!*U$2,IF($C189=$D$3,#REF!*U$3,IF($C189=$D$4,#REF!*U$4,IF($C189=$D$5,#REF!*U$5,0))))</f>
        <v>0</v>
      </c>
      <c r="V189" s="179">
        <f>IF($C189=$D$2,#REF!*V$2,IF($C189=$D$3,#REF!*V$3,IF($C189=$D$4,#REF!*V$4,IF($C189=$D$5,#REF!*V$5,0))))</f>
        <v>0</v>
      </c>
      <c r="W189" s="179">
        <f>IF($C189=$D$2,#REF!*W$2,IF($C189=$D$3,#REF!*W$3,IF($C189=$D$4,#REF!*W$4,IF($C189=$D$5,#REF!*W$5,0))))</f>
        <v>0</v>
      </c>
      <c r="X189" s="179">
        <f>IF($C189=$D$2,#REF!*X$2,IF($C189=$D$3,#REF!*X$3,IF($C189=$D$4,#REF!*X$4,IF($C189=$D$5,#REF!*X$5,0))))</f>
        <v>0</v>
      </c>
      <c r="Y189" s="179">
        <f>IF($C189=$D$2,#REF!*Y$2,IF($C189=$D$3,#REF!*Y$3,IF($C189=$D$4,#REF!*Y$4,IF($C189=$D$5,#REF!*Y$5,0))))</f>
        <v>0</v>
      </c>
      <c r="Z189" s="179">
        <f>IF($C189=$D$2,#REF!*Z$2,IF($C189=$D$3,#REF!*Z$3,IF($C189=$D$4,#REF!*Z$4,IF($C189=$D$5,#REF!*Z$5,0))))</f>
        <v>0</v>
      </c>
      <c r="AA189" s="179">
        <f>IF($C189=$D$2,#REF!*AA$2,IF($C189=$D$3,#REF!*AA$3,IF($C189=$D$4,#REF!*AA$4,IF($C189=$D$5,#REF!*AA$5,0))))</f>
        <v>0</v>
      </c>
      <c r="AB189" s="179">
        <f>IF($C189=$D$2,#REF!*AB$2,IF($C189=$D$3,#REF!*AB$3,IF($C189=$D$4,#REF!*AB$4,IF($C189=$D$5,#REF!*AB$5,0))))</f>
        <v>0</v>
      </c>
      <c r="AC189" s="179">
        <f>IF($C189=$D$2,#REF!*AC$2,IF($C189=$D$3,#REF!*AC$3,IF($C189=$D$4,#REF!*AC$4,IF($C189=$D$5,#REF!*AC$5,0))))</f>
        <v>0</v>
      </c>
      <c r="AD189" s="179">
        <f>IF($C189=$D$2,#REF!*AD$2,IF($C189=$D$3,#REF!*AD$3,IF($C189=$D$4,#REF!*AD$4,IF($C189=$D$5,#REF!*AD$5,0))))</f>
        <v>0</v>
      </c>
      <c r="AE189" s="179">
        <f>IF($C189=$D$2,#REF!*AE$2,IF($C189=$D$3,#REF!*AE$3,IF($C189=$D$4,#REF!*AE$4,IF($C189=$D$5,#REF!*AE$5,0))))</f>
        <v>0</v>
      </c>
      <c r="AF189" s="179">
        <f>IF($C189=$D$2,#REF!*AF$2,IF($C189=$D$3,#REF!*AF$3,IF($C189=$D$4,#REF!*AF$4,IF($C189=$D$5,#REF!*AF$5,0))))</f>
        <v>0</v>
      </c>
      <c r="AG189" s="179">
        <f>IF($C189=$D$2,#REF!*AG$2,IF($C189=$D$3,#REF!*AG$3,IF($C189=$D$4,#REF!*AG$4,IF($C189=$D$5,#REF!*AG$5,0))))</f>
        <v>0</v>
      </c>
      <c r="AH189" s="179">
        <f>IF($C189=$D$2,#REF!*AH$2,IF($C189=$D$3,#REF!*AH$3,IF($C189=$D$4,#REF!*AH$4,IF($C189=$D$5,#REF!*AH$5,0))))</f>
        <v>0</v>
      </c>
      <c r="AI189" s="179">
        <f>IF($C189=$D$2,#REF!*AI$2,IF($C189=$D$3,#REF!*AI$3,IF($C189=$D$4,#REF!*AI$4,IF($C189=$D$5,#REF!*AI$5,0))))</f>
        <v>0</v>
      </c>
      <c r="AJ189" s="179">
        <f>IF($C189=$D$2,#REF!*AJ$2,IF($C189=$D$3,#REF!*AJ$3,IF($C189=$D$4,#REF!*AJ$4,IF($C189=$D$5,#REF!*AJ$5,0))))</f>
        <v>0</v>
      </c>
      <c r="AK189" s="179">
        <f>IF($C189=$D$2,#REF!*AK$2,IF($C189=$D$3,#REF!*AK$3,IF($C189=$D$4,#REF!*AK$4,IF($C189=$D$5,#REF!*AK$5,0))))</f>
        <v>0</v>
      </c>
      <c r="AL189" s="179">
        <f>IF($C189=$D$2,#REF!*AL$2,IF($C189=$D$3,#REF!*AL$3,IF($C189=$D$4,#REF!*AL$4,IF($C189=$D$5,#REF!*AL$5,0))))</f>
        <v>0</v>
      </c>
      <c r="AM189" s="179">
        <f>IF($C189=$D$2,#REF!*AM$2,IF($C189=$D$3,#REF!*AM$3,IF($C189=$D$4,#REF!*AM$4,IF($C189=$D$5,#REF!*AM$5,0))))</f>
        <v>0</v>
      </c>
    </row>
    <row r="190" spans="1:39">
      <c r="A190" s="141"/>
      <c r="B190" s="165"/>
      <c r="C190" s="165"/>
      <c r="D190" s="178">
        <f t="shared" si="0"/>
        <v>0</v>
      </c>
      <c r="E190" s="179">
        <f>IF($C190=$D$2,#REF!*E$2,IF($C190=$D$3,#REF!*E$3,IF($C190=$D$4,#REF!*E$4,IF($C190=$D$5,#REF!*E$5,0))))</f>
        <v>0</v>
      </c>
      <c r="F190" s="179">
        <f>IF($C190=$D$2,#REF!*F$2,IF($C190=$D$3,#REF!*F$3,IF($C190=$D$4,#REF!*F$4,IF($C190=$D$5,#REF!*F$5,0))))</f>
        <v>0</v>
      </c>
      <c r="G190" s="179">
        <f>IF($C190=$D$2,#REF!*G$2,IF($C190=$D$3,#REF!*G$3,IF($C190=$D$4,#REF!*G$4,IF($C190=$D$5,#REF!*G$5,0))))</f>
        <v>0</v>
      </c>
      <c r="H190" s="179">
        <f>IF($C190=$D$2,#REF!*H$2,IF($C190=$D$3,#REF!*H$3,IF($C190=$D$4,#REF!*H$4,IF($C190=$D$5,#REF!*H$5,0))))</f>
        <v>0</v>
      </c>
      <c r="I190" s="179">
        <f>IF($C190=$D$2,#REF!*I$2,IF($C190=$D$3,#REF!*I$3,IF($C190=$D$4,#REF!*I$4,IF($C190=$D$5,#REF!*I$5,0))))</f>
        <v>0</v>
      </c>
      <c r="J190" s="179">
        <f>IF($C190=$D$2,#REF!*J$2,IF($C190=$D$3,#REF!*J$3,IF($C190=$D$4,#REF!*J$4,IF($C190=$D$5,#REF!*J$5,0))))</f>
        <v>0</v>
      </c>
      <c r="K190" s="179">
        <f>IF($C190=$D$2,#REF!*K$2,IF($C190=$D$3,#REF!*K$3,IF($C190=$D$4,#REF!*K$4,IF($C190=$D$5,#REF!*K$5,0))))</f>
        <v>0</v>
      </c>
      <c r="L190" s="179">
        <f>IF($C190=$D$2,#REF!*L$2,IF($C190=$D$3,#REF!*L$3,IF($C190=$D$4,#REF!*L$4,IF($C190=$D$5,#REF!*L$5,0))))</f>
        <v>0</v>
      </c>
      <c r="M190" s="179">
        <f>IF($C190=$D$2,#REF!*M$2,IF($C190=$D$3,#REF!*M$3,IF($C190=$D$4,#REF!*M$4,IF($C190=$D$5,#REF!*M$5,0))))</f>
        <v>0</v>
      </c>
      <c r="N190" s="179">
        <f>IF($C190=$D$2,#REF!*N$2,IF($C190=$D$3,#REF!*N$3,IF($C190=$D$4,#REF!*N$4,IF($C190=$D$5,#REF!*N$5,0))))</f>
        <v>0</v>
      </c>
      <c r="O190" s="179">
        <f>IF($C190=$D$2,#REF!*O$2,IF($C190=$D$3,#REF!*O$3,IF($C190=$D$4,#REF!*O$4,IF($C190=$D$5,#REF!*O$5,0))))</f>
        <v>0</v>
      </c>
      <c r="P190" s="179">
        <f>IF($C190=$D$2,#REF!*P$2,IF($C190=$D$3,#REF!*P$3,IF($C190=$D$4,#REF!*P$4,IF($C190=$D$5,#REF!*P$5,0))))</f>
        <v>0</v>
      </c>
      <c r="Q190" s="179">
        <f>IF($C190=$D$2,#REF!*Q$2,IF($C190=$D$3,#REF!*Q$3,IF($C190=$D$4,#REF!*Q$4,IF($C190=$D$5,#REF!*Q$5,0))))</f>
        <v>0</v>
      </c>
      <c r="R190" s="179">
        <f>IF($C190=$D$2,#REF!*R$2,IF($C190=$D$3,#REF!*R$3,IF($C190=$D$4,#REF!*R$4,IF($C190=$D$5,#REF!*R$5,0))))</f>
        <v>0</v>
      </c>
      <c r="S190" s="179">
        <f>IF($C190=$D$2,#REF!*S$2,IF($C190=$D$3,#REF!*S$3,IF($C190=$D$4,#REF!*S$4,IF($C190=$D$5,#REF!*S$5,0))))</f>
        <v>0</v>
      </c>
      <c r="T190" s="179">
        <f>IF($C190=$D$2,#REF!*T$2,IF($C190=$D$3,#REF!*T$3,IF($C190=$D$4,#REF!*T$4,IF($C190=$D$5,#REF!*T$5,0))))</f>
        <v>0</v>
      </c>
      <c r="U190" s="179">
        <f>IF($C190=$D$2,#REF!*U$2,IF($C190=$D$3,#REF!*U$3,IF($C190=$D$4,#REF!*U$4,IF($C190=$D$5,#REF!*U$5,0))))</f>
        <v>0</v>
      </c>
      <c r="V190" s="179">
        <f>IF($C190=$D$2,#REF!*V$2,IF($C190=$D$3,#REF!*V$3,IF($C190=$D$4,#REF!*V$4,IF($C190=$D$5,#REF!*V$5,0))))</f>
        <v>0</v>
      </c>
      <c r="W190" s="179">
        <f>IF($C190=$D$2,#REF!*W$2,IF($C190=$D$3,#REF!*W$3,IF($C190=$D$4,#REF!*W$4,IF($C190=$D$5,#REF!*W$5,0))))</f>
        <v>0</v>
      </c>
      <c r="X190" s="179">
        <f>IF($C190=$D$2,#REF!*X$2,IF($C190=$D$3,#REF!*X$3,IF($C190=$D$4,#REF!*X$4,IF($C190=$D$5,#REF!*X$5,0))))</f>
        <v>0</v>
      </c>
      <c r="Y190" s="179">
        <f>IF($C190=$D$2,#REF!*Y$2,IF($C190=$D$3,#REF!*Y$3,IF($C190=$D$4,#REF!*Y$4,IF($C190=$D$5,#REF!*Y$5,0))))</f>
        <v>0</v>
      </c>
      <c r="Z190" s="179">
        <f>IF($C190=$D$2,#REF!*Z$2,IF($C190=$D$3,#REF!*Z$3,IF($C190=$D$4,#REF!*Z$4,IF($C190=$D$5,#REF!*Z$5,0))))</f>
        <v>0</v>
      </c>
      <c r="AA190" s="179">
        <f>IF($C190=$D$2,#REF!*AA$2,IF($C190=$D$3,#REF!*AA$3,IF($C190=$D$4,#REF!*AA$4,IF($C190=$D$5,#REF!*AA$5,0))))</f>
        <v>0</v>
      </c>
      <c r="AB190" s="179">
        <f>IF($C190=$D$2,#REF!*AB$2,IF($C190=$D$3,#REF!*AB$3,IF($C190=$D$4,#REF!*AB$4,IF($C190=$D$5,#REF!*AB$5,0))))</f>
        <v>0</v>
      </c>
      <c r="AC190" s="179">
        <f>IF($C190=$D$2,#REF!*AC$2,IF($C190=$D$3,#REF!*AC$3,IF($C190=$D$4,#REF!*AC$4,IF($C190=$D$5,#REF!*AC$5,0))))</f>
        <v>0</v>
      </c>
      <c r="AD190" s="179">
        <f>IF($C190=$D$2,#REF!*AD$2,IF($C190=$D$3,#REF!*AD$3,IF($C190=$D$4,#REF!*AD$4,IF($C190=$D$5,#REF!*AD$5,0))))</f>
        <v>0</v>
      </c>
      <c r="AE190" s="179">
        <f>IF($C190=$D$2,#REF!*AE$2,IF($C190=$D$3,#REF!*AE$3,IF($C190=$D$4,#REF!*AE$4,IF($C190=$D$5,#REF!*AE$5,0))))</f>
        <v>0</v>
      </c>
      <c r="AF190" s="179">
        <f>IF($C190=$D$2,#REF!*AF$2,IF($C190=$D$3,#REF!*AF$3,IF($C190=$D$4,#REF!*AF$4,IF($C190=$D$5,#REF!*AF$5,0))))</f>
        <v>0</v>
      </c>
      <c r="AG190" s="179">
        <f>IF($C190=$D$2,#REF!*AG$2,IF($C190=$D$3,#REF!*AG$3,IF($C190=$D$4,#REF!*AG$4,IF($C190=$D$5,#REF!*AG$5,0))))</f>
        <v>0</v>
      </c>
      <c r="AH190" s="179">
        <f>IF($C190=$D$2,#REF!*AH$2,IF($C190=$D$3,#REF!*AH$3,IF($C190=$D$4,#REF!*AH$4,IF($C190=$D$5,#REF!*AH$5,0))))</f>
        <v>0</v>
      </c>
      <c r="AI190" s="179">
        <f>IF($C190=$D$2,#REF!*AI$2,IF($C190=$D$3,#REF!*AI$3,IF($C190=$D$4,#REF!*AI$4,IF($C190=$D$5,#REF!*AI$5,0))))</f>
        <v>0</v>
      </c>
      <c r="AJ190" s="179">
        <f>IF($C190=$D$2,#REF!*AJ$2,IF($C190=$D$3,#REF!*AJ$3,IF($C190=$D$4,#REF!*AJ$4,IF($C190=$D$5,#REF!*AJ$5,0))))</f>
        <v>0</v>
      </c>
      <c r="AK190" s="179">
        <f>IF($C190=$D$2,#REF!*AK$2,IF($C190=$D$3,#REF!*AK$3,IF($C190=$D$4,#REF!*AK$4,IF($C190=$D$5,#REF!*AK$5,0))))</f>
        <v>0</v>
      </c>
      <c r="AL190" s="179">
        <f>IF($C190=$D$2,#REF!*AL$2,IF($C190=$D$3,#REF!*AL$3,IF($C190=$D$4,#REF!*AL$4,IF($C190=$D$5,#REF!*AL$5,0))))</f>
        <v>0</v>
      </c>
      <c r="AM190" s="179">
        <f>IF($C190=$D$2,#REF!*AM$2,IF($C190=$D$3,#REF!*AM$3,IF($C190=$D$4,#REF!*AM$4,IF($C190=$D$5,#REF!*AM$5,0))))</f>
        <v>0</v>
      </c>
    </row>
    <row r="191" spans="1:39">
      <c r="A191" s="141"/>
      <c r="B191" s="165"/>
      <c r="C191" s="165"/>
      <c r="D191" s="178">
        <f t="shared" si="0"/>
        <v>0</v>
      </c>
      <c r="E191" s="179">
        <f>IF($C191=$D$2,#REF!*E$2,IF($C191=$D$3,#REF!*E$3,IF($C191=$D$4,#REF!*E$4,IF($C191=$D$5,#REF!*E$5,0))))</f>
        <v>0</v>
      </c>
      <c r="F191" s="179">
        <f>IF($C191=$D$2,#REF!*F$2,IF($C191=$D$3,#REF!*F$3,IF($C191=$D$4,#REF!*F$4,IF($C191=$D$5,#REF!*F$5,0))))</f>
        <v>0</v>
      </c>
      <c r="G191" s="179">
        <f>IF($C191=$D$2,#REF!*G$2,IF($C191=$D$3,#REF!*G$3,IF($C191=$D$4,#REF!*G$4,IF($C191=$D$5,#REF!*G$5,0))))</f>
        <v>0</v>
      </c>
      <c r="H191" s="179">
        <f>IF($C191=$D$2,#REF!*H$2,IF($C191=$D$3,#REF!*H$3,IF($C191=$D$4,#REF!*H$4,IF($C191=$D$5,#REF!*H$5,0))))</f>
        <v>0</v>
      </c>
      <c r="I191" s="179">
        <f>IF($C191=$D$2,#REF!*I$2,IF($C191=$D$3,#REF!*I$3,IF($C191=$D$4,#REF!*I$4,IF($C191=$D$5,#REF!*I$5,0))))</f>
        <v>0</v>
      </c>
      <c r="J191" s="179">
        <f>IF($C191=$D$2,#REF!*J$2,IF($C191=$D$3,#REF!*J$3,IF($C191=$D$4,#REF!*J$4,IF($C191=$D$5,#REF!*J$5,0))))</f>
        <v>0</v>
      </c>
      <c r="K191" s="179">
        <f>IF($C191=$D$2,#REF!*K$2,IF($C191=$D$3,#REF!*K$3,IF($C191=$D$4,#REF!*K$4,IF($C191=$D$5,#REF!*K$5,0))))</f>
        <v>0</v>
      </c>
      <c r="L191" s="179">
        <f>IF($C191=$D$2,#REF!*L$2,IF($C191=$D$3,#REF!*L$3,IF($C191=$D$4,#REF!*L$4,IF($C191=$D$5,#REF!*L$5,0))))</f>
        <v>0</v>
      </c>
      <c r="M191" s="179">
        <f>IF($C191=$D$2,#REF!*M$2,IF($C191=$D$3,#REF!*M$3,IF($C191=$D$4,#REF!*M$4,IF($C191=$D$5,#REF!*M$5,0))))</f>
        <v>0</v>
      </c>
      <c r="N191" s="179">
        <f>IF($C191=$D$2,#REF!*N$2,IF($C191=$D$3,#REF!*N$3,IF($C191=$D$4,#REF!*N$4,IF($C191=$D$5,#REF!*N$5,0))))</f>
        <v>0</v>
      </c>
      <c r="O191" s="179">
        <f>IF($C191=$D$2,#REF!*O$2,IF($C191=$D$3,#REF!*O$3,IF($C191=$D$4,#REF!*O$4,IF($C191=$D$5,#REF!*O$5,0))))</f>
        <v>0</v>
      </c>
      <c r="P191" s="179">
        <f>IF($C191=$D$2,#REF!*P$2,IF($C191=$D$3,#REF!*P$3,IF($C191=$D$4,#REF!*P$4,IF($C191=$D$5,#REF!*P$5,0))))</f>
        <v>0</v>
      </c>
      <c r="Q191" s="179">
        <f>IF($C191=$D$2,#REF!*Q$2,IF($C191=$D$3,#REF!*Q$3,IF($C191=$D$4,#REF!*Q$4,IF($C191=$D$5,#REF!*Q$5,0))))</f>
        <v>0</v>
      </c>
      <c r="R191" s="179">
        <f>IF($C191=$D$2,#REF!*R$2,IF($C191=$D$3,#REF!*R$3,IF($C191=$D$4,#REF!*R$4,IF($C191=$D$5,#REF!*R$5,0))))</f>
        <v>0</v>
      </c>
      <c r="S191" s="179">
        <f>IF($C191=$D$2,#REF!*S$2,IF($C191=$D$3,#REF!*S$3,IF($C191=$D$4,#REF!*S$4,IF($C191=$D$5,#REF!*S$5,0))))</f>
        <v>0</v>
      </c>
      <c r="T191" s="179">
        <f>IF($C191=$D$2,#REF!*T$2,IF($C191=$D$3,#REF!*T$3,IF($C191=$D$4,#REF!*T$4,IF($C191=$D$5,#REF!*T$5,0))))</f>
        <v>0</v>
      </c>
      <c r="U191" s="179">
        <f>IF($C191=$D$2,#REF!*U$2,IF($C191=$D$3,#REF!*U$3,IF($C191=$D$4,#REF!*U$4,IF($C191=$D$5,#REF!*U$5,0))))</f>
        <v>0</v>
      </c>
      <c r="V191" s="179">
        <f>IF($C191=$D$2,#REF!*V$2,IF($C191=$D$3,#REF!*V$3,IF($C191=$D$4,#REF!*V$4,IF($C191=$D$5,#REF!*V$5,0))))</f>
        <v>0</v>
      </c>
      <c r="W191" s="179">
        <f>IF($C191=$D$2,#REF!*W$2,IF($C191=$D$3,#REF!*W$3,IF($C191=$D$4,#REF!*W$4,IF($C191=$D$5,#REF!*W$5,0))))</f>
        <v>0</v>
      </c>
      <c r="X191" s="179">
        <f>IF($C191=$D$2,#REF!*X$2,IF($C191=$D$3,#REF!*X$3,IF($C191=$D$4,#REF!*X$4,IF($C191=$D$5,#REF!*X$5,0))))</f>
        <v>0</v>
      </c>
      <c r="Y191" s="179">
        <f>IF($C191=$D$2,#REF!*Y$2,IF($C191=$D$3,#REF!*Y$3,IF($C191=$D$4,#REF!*Y$4,IF($C191=$D$5,#REF!*Y$5,0))))</f>
        <v>0</v>
      </c>
      <c r="Z191" s="179">
        <f>IF($C191=$D$2,#REF!*Z$2,IF($C191=$D$3,#REF!*Z$3,IF($C191=$D$4,#REF!*Z$4,IF($C191=$D$5,#REF!*Z$5,0))))</f>
        <v>0</v>
      </c>
      <c r="AA191" s="179">
        <f>IF($C191=$D$2,#REF!*AA$2,IF($C191=$D$3,#REF!*AA$3,IF($C191=$D$4,#REF!*AA$4,IF($C191=$D$5,#REF!*AA$5,0))))</f>
        <v>0</v>
      </c>
      <c r="AB191" s="179">
        <f>IF($C191=$D$2,#REF!*AB$2,IF($C191=$D$3,#REF!*AB$3,IF($C191=$D$4,#REF!*AB$4,IF($C191=$D$5,#REF!*AB$5,0))))</f>
        <v>0</v>
      </c>
      <c r="AC191" s="179">
        <f>IF($C191=$D$2,#REF!*AC$2,IF($C191=$D$3,#REF!*AC$3,IF($C191=$D$4,#REF!*AC$4,IF($C191=$D$5,#REF!*AC$5,0))))</f>
        <v>0</v>
      </c>
      <c r="AD191" s="179">
        <f>IF($C191=$D$2,#REF!*AD$2,IF($C191=$D$3,#REF!*AD$3,IF($C191=$D$4,#REF!*AD$4,IF($C191=$D$5,#REF!*AD$5,0))))</f>
        <v>0</v>
      </c>
      <c r="AE191" s="179">
        <f>IF($C191=$D$2,#REF!*AE$2,IF($C191=$D$3,#REF!*AE$3,IF($C191=$D$4,#REF!*AE$4,IF($C191=$D$5,#REF!*AE$5,0))))</f>
        <v>0</v>
      </c>
      <c r="AF191" s="179">
        <f>IF($C191=$D$2,#REF!*AF$2,IF($C191=$D$3,#REF!*AF$3,IF($C191=$D$4,#REF!*AF$4,IF($C191=$D$5,#REF!*AF$5,0))))</f>
        <v>0</v>
      </c>
      <c r="AG191" s="179">
        <f>IF($C191=$D$2,#REF!*AG$2,IF($C191=$D$3,#REF!*AG$3,IF($C191=$D$4,#REF!*AG$4,IF($C191=$D$5,#REF!*AG$5,0))))</f>
        <v>0</v>
      </c>
      <c r="AH191" s="179">
        <f>IF($C191=$D$2,#REF!*AH$2,IF($C191=$D$3,#REF!*AH$3,IF($C191=$D$4,#REF!*AH$4,IF($C191=$D$5,#REF!*AH$5,0))))</f>
        <v>0</v>
      </c>
      <c r="AI191" s="179">
        <f>IF($C191=$D$2,#REF!*AI$2,IF($C191=$D$3,#REF!*AI$3,IF($C191=$D$4,#REF!*AI$4,IF($C191=$D$5,#REF!*AI$5,0))))</f>
        <v>0</v>
      </c>
      <c r="AJ191" s="179">
        <f>IF($C191=$D$2,#REF!*AJ$2,IF($C191=$D$3,#REF!*AJ$3,IF($C191=$D$4,#REF!*AJ$4,IF($C191=$D$5,#REF!*AJ$5,0))))</f>
        <v>0</v>
      </c>
      <c r="AK191" s="179">
        <f>IF($C191=$D$2,#REF!*AK$2,IF($C191=$D$3,#REF!*AK$3,IF($C191=$D$4,#REF!*AK$4,IF($C191=$D$5,#REF!*AK$5,0))))</f>
        <v>0</v>
      </c>
      <c r="AL191" s="179">
        <f>IF($C191=$D$2,#REF!*AL$2,IF($C191=$D$3,#REF!*AL$3,IF($C191=$D$4,#REF!*AL$4,IF($C191=$D$5,#REF!*AL$5,0))))</f>
        <v>0</v>
      </c>
      <c r="AM191" s="179">
        <f>IF($C191=$D$2,#REF!*AM$2,IF($C191=$D$3,#REF!*AM$3,IF($C191=$D$4,#REF!*AM$4,IF($C191=$D$5,#REF!*AM$5,0))))</f>
        <v>0</v>
      </c>
    </row>
    <row r="192" spans="1:39">
      <c r="A192" s="141"/>
      <c r="B192" s="165"/>
      <c r="C192" s="165"/>
      <c r="D192" s="178">
        <f t="shared" si="0"/>
        <v>0</v>
      </c>
      <c r="E192" s="179">
        <f>IF($C192=$D$2,#REF!*E$2,IF($C192=$D$3,#REF!*E$3,IF($C192=$D$4,#REF!*E$4,IF($C192=$D$5,#REF!*E$5,0))))</f>
        <v>0</v>
      </c>
      <c r="F192" s="179">
        <f>IF($C192=$D$2,#REF!*F$2,IF($C192=$D$3,#REF!*F$3,IF($C192=$D$4,#REF!*F$4,IF($C192=$D$5,#REF!*F$5,0))))</f>
        <v>0</v>
      </c>
      <c r="G192" s="179">
        <f>IF($C192=$D$2,#REF!*G$2,IF($C192=$D$3,#REF!*G$3,IF($C192=$D$4,#REF!*G$4,IF($C192=$D$5,#REF!*G$5,0))))</f>
        <v>0</v>
      </c>
      <c r="H192" s="179">
        <f>IF($C192=$D$2,#REF!*H$2,IF($C192=$D$3,#REF!*H$3,IF($C192=$D$4,#REF!*H$4,IF($C192=$D$5,#REF!*H$5,0))))</f>
        <v>0</v>
      </c>
      <c r="I192" s="179">
        <f>IF($C192=$D$2,#REF!*I$2,IF($C192=$D$3,#REF!*I$3,IF($C192=$D$4,#REF!*I$4,IF($C192=$D$5,#REF!*I$5,0))))</f>
        <v>0</v>
      </c>
      <c r="J192" s="179">
        <f>IF($C192=$D$2,#REF!*J$2,IF($C192=$D$3,#REF!*J$3,IF($C192=$D$4,#REF!*J$4,IF($C192=$D$5,#REF!*J$5,0))))</f>
        <v>0</v>
      </c>
      <c r="K192" s="179">
        <f>IF($C192=$D$2,#REF!*K$2,IF($C192=$D$3,#REF!*K$3,IF($C192=$D$4,#REF!*K$4,IF($C192=$D$5,#REF!*K$5,0))))</f>
        <v>0</v>
      </c>
      <c r="L192" s="179">
        <f>IF($C192=$D$2,#REF!*L$2,IF($C192=$D$3,#REF!*L$3,IF($C192=$D$4,#REF!*L$4,IF($C192=$D$5,#REF!*L$5,0))))</f>
        <v>0</v>
      </c>
      <c r="M192" s="179">
        <f>IF($C192=$D$2,#REF!*M$2,IF($C192=$D$3,#REF!*M$3,IF($C192=$D$4,#REF!*M$4,IF($C192=$D$5,#REF!*M$5,0))))</f>
        <v>0</v>
      </c>
      <c r="N192" s="179">
        <f>IF($C192=$D$2,#REF!*N$2,IF($C192=$D$3,#REF!*N$3,IF($C192=$D$4,#REF!*N$4,IF($C192=$D$5,#REF!*N$5,0))))</f>
        <v>0</v>
      </c>
      <c r="O192" s="179">
        <f>IF($C192=$D$2,#REF!*O$2,IF($C192=$D$3,#REF!*O$3,IF($C192=$D$4,#REF!*O$4,IF($C192=$D$5,#REF!*O$5,0))))</f>
        <v>0</v>
      </c>
      <c r="P192" s="179">
        <f>IF($C192=$D$2,#REF!*P$2,IF($C192=$D$3,#REF!*P$3,IF($C192=$D$4,#REF!*P$4,IF($C192=$D$5,#REF!*P$5,0))))</f>
        <v>0</v>
      </c>
      <c r="Q192" s="179">
        <f>IF($C192=$D$2,#REF!*Q$2,IF($C192=$D$3,#REF!*Q$3,IF($C192=$D$4,#REF!*Q$4,IF($C192=$D$5,#REF!*Q$5,0))))</f>
        <v>0</v>
      </c>
      <c r="R192" s="179">
        <f>IF($C192=$D$2,#REF!*R$2,IF($C192=$D$3,#REF!*R$3,IF($C192=$D$4,#REF!*R$4,IF($C192=$D$5,#REF!*R$5,0))))</f>
        <v>0</v>
      </c>
      <c r="S192" s="179">
        <f>IF($C192=$D$2,#REF!*S$2,IF($C192=$D$3,#REF!*S$3,IF($C192=$D$4,#REF!*S$4,IF($C192=$D$5,#REF!*S$5,0))))</f>
        <v>0</v>
      </c>
      <c r="T192" s="179">
        <f>IF($C192=$D$2,#REF!*T$2,IF($C192=$D$3,#REF!*T$3,IF($C192=$D$4,#REF!*T$4,IF($C192=$D$5,#REF!*T$5,0))))</f>
        <v>0</v>
      </c>
      <c r="U192" s="179">
        <f>IF($C192=$D$2,#REF!*U$2,IF($C192=$D$3,#REF!*U$3,IF($C192=$D$4,#REF!*U$4,IF($C192=$D$5,#REF!*U$5,0))))</f>
        <v>0</v>
      </c>
      <c r="V192" s="179">
        <f>IF($C192=$D$2,#REF!*V$2,IF($C192=$D$3,#REF!*V$3,IF($C192=$D$4,#REF!*V$4,IF($C192=$D$5,#REF!*V$5,0))))</f>
        <v>0</v>
      </c>
      <c r="W192" s="179">
        <f>IF($C192=$D$2,#REF!*W$2,IF($C192=$D$3,#REF!*W$3,IF($C192=$D$4,#REF!*W$4,IF($C192=$D$5,#REF!*W$5,0))))</f>
        <v>0</v>
      </c>
      <c r="X192" s="179">
        <f>IF($C192=$D$2,#REF!*X$2,IF($C192=$D$3,#REF!*X$3,IF($C192=$D$4,#REF!*X$4,IF($C192=$D$5,#REF!*X$5,0))))</f>
        <v>0</v>
      </c>
      <c r="Y192" s="179">
        <f>IF($C192=$D$2,#REF!*Y$2,IF($C192=$D$3,#REF!*Y$3,IF($C192=$D$4,#REF!*Y$4,IF($C192=$D$5,#REF!*Y$5,0))))</f>
        <v>0</v>
      </c>
      <c r="Z192" s="179">
        <f>IF($C192=$D$2,#REF!*Z$2,IF($C192=$D$3,#REF!*Z$3,IF($C192=$D$4,#REF!*Z$4,IF($C192=$D$5,#REF!*Z$5,0))))</f>
        <v>0</v>
      </c>
      <c r="AA192" s="179">
        <f>IF($C192=$D$2,#REF!*AA$2,IF($C192=$D$3,#REF!*AA$3,IF($C192=$D$4,#REF!*AA$4,IF($C192=$D$5,#REF!*AA$5,0))))</f>
        <v>0</v>
      </c>
      <c r="AB192" s="179">
        <f>IF($C192=$D$2,#REF!*AB$2,IF($C192=$D$3,#REF!*AB$3,IF($C192=$D$4,#REF!*AB$4,IF($C192=$D$5,#REF!*AB$5,0))))</f>
        <v>0</v>
      </c>
      <c r="AC192" s="179">
        <f>IF($C192=$D$2,#REF!*AC$2,IF($C192=$D$3,#REF!*AC$3,IF($C192=$D$4,#REF!*AC$4,IF($C192=$D$5,#REF!*AC$5,0))))</f>
        <v>0</v>
      </c>
      <c r="AD192" s="179">
        <f>IF($C192=$D$2,#REF!*AD$2,IF($C192=$D$3,#REF!*AD$3,IF($C192=$D$4,#REF!*AD$4,IF($C192=$D$5,#REF!*AD$5,0))))</f>
        <v>0</v>
      </c>
      <c r="AE192" s="179">
        <f>IF($C192=$D$2,#REF!*AE$2,IF($C192=$D$3,#REF!*AE$3,IF($C192=$D$4,#REF!*AE$4,IF($C192=$D$5,#REF!*AE$5,0))))</f>
        <v>0</v>
      </c>
      <c r="AF192" s="179">
        <f>IF($C192=$D$2,#REF!*AF$2,IF($C192=$D$3,#REF!*AF$3,IF($C192=$D$4,#REF!*AF$4,IF($C192=$D$5,#REF!*AF$5,0))))</f>
        <v>0</v>
      </c>
      <c r="AG192" s="179">
        <f>IF($C192=$D$2,#REF!*AG$2,IF($C192=$D$3,#REF!*AG$3,IF($C192=$D$4,#REF!*AG$4,IF($C192=$D$5,#REF!*AG$5,0))))</f>
        <v>0</v>
      </c>
      <c r="AH192" s="179">
        <f>IF($C192=$D$2,#REF!*AH$2,IF($C192=$D$3,#REF!*AH$3,IF($C192=$D$4,#REF!*AH$4,IF($C192=$D$5,#REF!*AH$5,0))))</f>
        <v>0</v>
      </c>
      <c r="AI192" s="179">
        <f>IF($C192=$D$2,#REF!*AI$2,IF($C192=$D$3,#REF!*AI$3,IF($C192=$D$4,#REF!*AI$4,IF($C192=$D$5,#REF!*AI$5,0))))</f>
        <v>0</v>
      </c>
      <c r="AJ192" s="179">
        <f>IF($C192=$D$2,#REF!*AJ$2,IF($C192=$D$3,#REF!*AJ$3,IF($C192=$D$4,#REF!*AJ$4,IF($C192=$D$5,#REF!*AJ$5,0))))</f>
        <v>0</v>
      </c>
      <c r="AK192" s="179">
        <f>IF($C192=$D$2,#REF!*AK$2,IF($C192=$D$3,#REF!*AK$3,IF($C192=$D$4,#REF!*AK$4,IF($C192=$D$5,#REF!*AK$5,0))))</f>
        <v>0</v>
      </c>
      <c r="AL192" s="179">
        <f>IF($C192=$D$2,#REF!*AL$2,IF($C192=$D$3,#REF!*AL$3,IF($C192=$D$4,#REF!*AL$4,IF($C192=$D$5,#REF!*AL$5,0))))</f>
        <v>0</v>
      </c>
      <c r="AM192" s="179">
        <f>IF($C192=$D$2,#REF!*AM$2,IF($C192=$D$3,#REF!*AM$3,IF($C192=$D$4,#REF!*AM$4,IF($C192=$D$5,#REF!*AM$5,0))))</f>
        <v>0</v>
      </c>
    </row>
    <row r="193" spans="1:39">
      <c r="A193" s="141"/>
      <c r="B193" s="165"/>
      <c r="C193" s="165"/>
      <c r="D193" s="178">
        <f t="shared" si="0"/>
        <v>0</v>
      </c>
      <c r="E193" s="179">
        <f>IF($C193=$D$2,#REF!*E$2,IF($C193=$D$3,#REF!*E$3,IF($C193=$D$4,#REF!*E$4,IF($C193=$D$5,#REF!*E$5,0))))</f>
        <v>0</v>
      </c>
      <c r="F193" s="179">
        <f>IF($C193=$D$2,#REF!*F$2,IF($C193=$D$3,#REF!*F$3,IF($C193=$D$4,#REF!*F$4,IF($C193=$D$5,#REF!*F$5,0))))</f>
        <v>0</v>
      </c>
      <c r="G193" s="179">
        <f>IF($C193=$D$2,#REF!*G$2,IF($C193=$D$3,#REF!*G$3,IF($C193=$D$4,#REF!*G$4,IF($C193=$D$5,#REF!*G$5,0))))</f>
        <v>0</v>
      </c>
      <c r="H193" s="179">
        <f>IF($C193=$D$2,#REF!*H$2,IF($C193=$D$3,#REF!*H$3,IF($C193=$D$4,#REF!*H$4,IF($C193=$D$5,#REF!*H$5,0))))</f>
        <v>0</v>
      </c>
      <c r="I193" s="179">
        <f>IF($C193=$D$2,#REF!*I$2,IF($C193=$D$3,#REF!*I$3,IF($C193=$D$4,#REF!*I$4,IF($C193=$D$5,#REF!*I$5,0))))</f>
        <v>0</v>
      </c>
      <c r="J193" s="179">
        <f>IF($C193=$D$2,#REF!*J$2,IF($C193=$D$3,#REF!*J$3,IF($C193=$D$4,#REF!*J$4,IF($C193=$D$5,#REF!*J$5,0))))</f>
        <v>0</v>
      </c>
      <c r="K193" s="179">
        <f>IF($C193=$D$2,#REF!*K$2,IF($C193=$D$3,#REF!*K$3,IF($C193=$D$4,#REF!*K$4,IF($C193=$D$5,#REF!*K$5,0))))</f>
        <v>0</v>
      </c>
      <c r="L193" s="179">
        <f>IF($C193=$D$2,#REF!*L$2,IF($C193=$D$3,#REF!*L$3,IF($C193=$D$4,#REF!*L$4,IF($C193=$D$5,#REF!*L$5,0))))</f>
        <v>0</v>
      </c>
      <c r="M193" s="179">
        <f>IF($C193=$D$2,#REF!*M$2,IF($C193=$D$3,#REF!*M$3,IF($C193=$D$4,#REF!*M$4,IF($C193=$D$5,#REF!*M$5,0))))</f>
        <v>0</v>
      </c>
      <c r="N193" s="179">
        <f>IF($C193=$D$2,#REF!*N$2,IF($C193=$D$3,#REF!*N$3,IF($C193=$D$4,#REF!*N$4,IF($C193=$D$5,#REF!*N$5,0))))</f>
        <v>0</v>
      </c>
      <c r="O193" s="179">
        <f>IF($C193=$D$2,#REF!*O$2,IF($C193=$D$3,#REF!*O$3,IF($C193=$D$4,#REF!*O$4,IF($C193=$D$5,#REF!*O$5,0))))</f>
        <v>0</v>
      </c>
      <c r="P193" s="179">
        <f>IF($C193=$D$2,#REF!*P$2,IF($C193=$D$3,#REF!*P$3,IF($C193=$D$4,#REF!*P$4,IF($C193=$D$5,#REF!*P$5,0))))</f>
        <v>0</v>
      </c>
      <c r="Q193" s="179">
        <f>IF($C193=$D$2,#REF!*Q$2,IF($C193=$D$3,#REF!*Q$3,IF($C193=$D$4,#REF!*Q$4,IF($C193=$D$5,#REF!*Q$5,0))))</f>
        <v>0</v>
      </c>
      <c r="R193" s="179">
        <f>IF($C193=$D$2,#REF!*R$2,IF($C193=$D$3,#REF!*R$3,IF($C193=$D$4,#REF!*R$4,IF($C193=$D$5,#REF!*R$5,0))))</f>
        <v>0</v>
      </c>
      <c r="S193" s="179">
        <f>IF($C193=$D$2,#REF!*S$2,IF($C193=$D$3,#REF!*S$3,IF($C193=$D$4,#REF!*S$4,IF($C193=$D$5,#REF!*S$5,0))))</f>
        <v>0</v>
      </c>
      <c r="T193" s="179">
        <f>IF($C193=$D$2,#REF!*T$2,IF($C193=$D$3,#REF!*T$3,IF($C193=$D$4,#REF!*T$4,IF($C193=$D$5,#REF!*T$5,0))))</f>
        <v>0</v>
      </c>
      <c r="U193" s="179">
        <f>IF($C193=$D$2,#REF!*U$2,IF($C193=$D$3,#REF!*U$3,IF($C193=$D$4,#REF!*U$4,IF($C193=$D$5,#REF!*U$5,0))))</f>
        <v>0</v>
      </c>
      <c r="V193" s="179">
        <f>IF($C193=$D$2,#REF!*V$2,IF($C193=$D$3,#REF!*V$3,IF($C193=$D$4,#REF!*V$4,IF($C193=$D$5,#REF!*V$5,0))))</f>
        <v>0</v>
      </c>
      <c r="W193" s="179">
        <f>IF($C193=$D$2,#REF!*W$2,IF($C193=$D$3,#REF!*W$3,IF($C193=$D$4,#REF!*W$4,IF($C193=$D$5,#REF!*W$5,0))))</f>
        <v>0</v>
      </c>
      <c r="X193" s="179">
        <f>IF($C193=$D$2,#REF!*X$2,IF($C193=$D$3,#REF!*X$3,IF($C193=$D$4,#REF!*X$4,IF($C193=$D$5,#REF!*X$5,0))))</f>
        <v>0</v>
      </c>
      <c r="Y193" s="179">
        <f>IF($C193=$D$2,#REF!*Y$2,IF($C193=$D$3,#REF!*Y$3,IF($C193=$D$4,#REF!*Y$4,IF($C193=$D$5,#REF!*Y$5,0))))</f>
        <v>0</v>
      </c>
      <c r="Z193" s="179">
        <f>IF($C193=$D$2,#REF!*Z$2,IF($C193=$D$3,#REF!*Z$3,IF($C193=$D$4,#REF!*Z$4,IF($C193=$D$5,#REF!*Z$5,0))))</f>
        <v>0</v>
      </c>
      <c r="AA193" s="179">
        <f>IF($C193=$D$2,#REF!*AA$2,IF($C193=$D$3,#REF!*AA$3,IF($C193=$D$4,#REF!*AA$4,IF($C193=$D$5,#REF!*AA$5,0))))</f>
        <v>0</v>
      </c>
      <c r="AB193" s="179">
        <f>IF($C193=$D$2,#REF!*AB$2,IF($C193=$D$3,#REF!*AB$3,IF($C193=$D$4,#REF!*AB$4,IF($C193=$D$5,#REF!*AB$5,0))))</f>
        <v>0</v>
      </c>
      <c r="AC193" s="179">
        <f>IF($C193=$D$2,#REF!*AC$2,IF($C193=$D$3,#REF!*AC$3,IF($C193=$D$4,#REF!*AC$4,IF($C193=$D$5,#REF!*AC$5,0))))</f>
        <v>0</v>
      </c>
      <c r="AD193" s="179">
        <f>IF($C193=$D$2,#REF!*AD$2,IF($C193=$D$3,#REF!*AD$3,IF($C193=$D$4,#REF!*AD$4,IF($C193=$D$5,#REF!*AD$5,0))))</f>
        <v>0</v>
      </c>
      <c r="AE193" s="179">
        <f>IF($C193=$D$2,#REF!*AE$2,IF($C193=$D$3,#REF!*AE$3,IF($C193=$D$4,#REF!*AE$4,IF($C193=$D$5,#REF!*AE$5,0))))</f>
        <v>0</v>
      </c>
      <c r="AF193" s="179">
        <f>IF($C193=$D$2,#REF!*AF$2,IF($C193=$D$3,#REF!*AF$3,IF($C193=$D$4,#REF!*AF$4,IF($C193=$D$5,#REF!*AF$5,0))))</f>
        <v>0</v>
      </c>
      <c r="AG193" s="179">
        <f>IF($C193=$D$2,#REF!*AG$2,IF($C193=$D$3,#REF!*AG$3,IF($C193=$D$4,#REF!*AG$4,IF($C193=$D$5,#REF!*AG$5,0))))</f>
        <v>0</v>
      </c>
      <c r="AH193" s="179">
        <f>IF($C193=$D$2,#REF!*AH$2,IF($C193=$D$3,#REF!*AH$3,IF($C193=$D$4,#REF!*AH$4,IF($C193=$D$5,#REF!*AH$5,0))))</f>
        <v>0</v>
      </c>
      <c r="AI193" s="179">
        <f>IF($C193=$D$2,#REF!*AI$2,IF($C193=$D$3,#REF!*AI$3,IF($C193=$D$4,#REF!*AI$4,IF($C193=$D$5,#REF!*AI$5,0))))</f>
        <v>0</v>
      </c>
      <c r="AJ193" s="179">
        <f>IF($C193=$D$2,#REF!*AJ$2,IF($C193=$D$3,#REF!*AJ$3,IF($C193=$D$4,#REF!*AJ$4,IF($C193=$D$5,#REF!*AJ$5,0))))</f>
        <v>0</v>
      </c>
      <c r="AK193" s="179">
        <f>IF($C193=$D$2,#REF!*AK$2,IF($C193=$D$3,#REF!*AK$3,IF($C193=$D$4,#REF!*AK$4,IF($C193=$D$5,#REF!*AK$5,0))))</f>
        <v>0</v>
      </c>
      <c r="AL193" s="179">
        <f>IF($C193=$D$2,#REF!*AL$2,IF($C193=$D$3,#REF!*AL$3,IF($C193=$D$4,#REF!*AL$4,IF($C193=$D$5,#REF!*AL$5,0))))</f>
        <v>0</v>
      </c>
      <c r="AM193" s="179">
        <f>IF($C193=$D$2,#REF!*AM$2,IF($C193=$D$3,#REF!*AM$3,IF($C193=$D$4,#REF!*AM$4,IF($C193=$D$5,#REF!*AM$5,0))))</f>
        <v>0</v>
      </c>
    </row>
    <row r="194" spans="1:39">
      <c r="A194" s="141"/>
      <c r="B194" s="165"/>
      <c r="C194" s="165"/>
      <c r="D194" s="178">
        <f t="shared" si="0"/>
        <v>0</v>
      </c>
      <c r="E194" s="179">
        <f>IF($C194=$D$2,#REF!*E$2,IF($C194=$D$3,#REF!*E$3,IF($C194=$D$4,#REF!*E$4,IF($C194=$D$5,#REF!*E$5,0))))</f>
        <v>0</v>
      </c>
      <c r="F194" s="179">
        <f>IF($C194=$D$2,#REF!*F$2,IF($C194=$D$3,#REF!*F$3,IF($C194=$D$4,#REF!*F$4,IF($C194=$D$5,#REF!*F$5,0))))</f>
        <v>0</v>
      </c>
      <c r="G194" s="179">
        <f>IF($C194=$D$2,#REF!*G$2,IF($C194=$D$3,#REF!*G$3,IF($C194=$D$4,#REF!*G$4,IF($C194=$D$5,#REF!*G$5,0))))</f>
        <v>0</v>
      </c>
      <c r="H194" s="179">
        <f>IF($C194=$D$2,#REF!*H$2,IF($C194=$D$3,#REF!*H$3,IF($C194=$D$4,#REF!*H$4,IF($C194=$D$5,#REF!*H$5,0))))</f>
        <v>0</v>
      </c>
      <c r="I194" s="179">
        <f>IF($C194=$D$2,#REF!*I$2,IF($C194=$D$3,#REF!*I$3,IF($C194=$D$4,#REF!*I$4,IF($C194=$D$5,#REF!*I$5,0))))</f>
        <v>0</v>
      </c>
      <c r="J194" s="179">
        <f>IF($C194=$D$2,#REF!*J$2,IF($C194=$D$3,#REF!*J$3,IF($C194=$D$4,#REF!*J$4,IF($C194=$D$5,#REF!*J$5,0))))</f>
        <v>0</v>
      </c>
      <c r="K194" s="179">
        <f>IF($C194=$D$2,#REF!*K$2,IF($C194=$D$3,#REF!*K$3,IF($C194=$D$4,#REF!*K$4,IF($C194=$D$5,#REF!*K$5,0))))</f>
        <v>0</v>
      </c>
      <c r="L194" s="179">
        <f>IF($C194=$D$2,#REF!*L$2,IF($C194=$D$3,#REF!*L$3,IF($C194=$D$4,#REF!*L$4,IF($C194=$D$5,#REF!*L$5,0))))</f>
        <v>0</v>
      </c>
      <c r="M194" s="179">
        <f>IF($C194=$D$2,#REF!*M$2,IF($C194=$D$3,#REF!*M$3,IF($C194=$D$4,#REF!*M$4,IF($C194=$D$5,#REF!*M$5,0))))</f>
        <v>0</v>
      </c>
      <c r="N194" s="179">
        <f>IF($C194=$D$2,#REF!*N$2,IF($C194=$D$3,#REF!*N$3,IF($C194=$D$4,#REF!*N$4,IF($C194=$D$5,#REF!*N$5,0))))</f>
        <v>0</v>
      </c>
      <c r="O194" s="179">
        <f>IF($C194=$D$2,#REF!*O$2,IF($C194=$D$3,#REF!*O$3,IF($C194=$D$4,#REF!*O$4,IF($C194=$D$5,#REF!*O$5,0))))</f>
        <v>0</v>
      </c>
      <c r="P194" s="179">
        <f>IF($C194=$D$2,#REF!*P$2,IF($C194=$D$3,#REF!*P$3,IF($C194=$D$4,#REF!*P$4,IF($C194=$D$5,#REF!*P$5,0))))</f>
        <v>0</v>
      </c>
      <c r="Q194" s="179">
        <f>IF($C194=$D$2,#REF!*Q$2,IF($C194=$D$3,#REF!*Q$3,IF($C194=$D$4,#REF!*Q$4,IF($C194=$D$5,#REF!*Q$5,0))))</f>
        <v>0</v>
      </c>
      <c r="R194" s="179">
        <f>IF($C194=$D$2,#REF!*R$2,IF($C194=$D$3,#REF!*R$3,IF($C194=$D$4,#REF!*R$4,IF($C194=$D$5,#REF!*R$5,0))))</f>
        <v>0</v>
      </c>
      <c r="S194" s="179">
        <f>IF($C194=$D$2,#REF!*S$2,IF($C194=$D$3,#REF!*S$3,IF($C194=$D$4,#REF!*S$4,IF($C194=$D$5,#REF!*S$5,0))))</f>
        <v>0</v>
      </c>
      <c r="T194" s="179">
        <f>IF($C194=$D$2,#REF!*T$2,IF($C194=$D$3,#REF!*T$3,IF($C194=$D$4,#REF!*T$4,IF($C194=$D$5,#REF!*T$5,0))))</f>
        <v>0</v>
      </c>
      <c r="U194" s="179">
        <f>IF($C194=$D$2,#REF!*U$2,IF($C194=$D$3,#REF!*U$3,IF($C194=$D$4,#REF!*U$4,IF($C194=$D$5,#REF!*U$5,0))))</f>
        <v>0</v>
      </c>
      <c r="V194" s="179">
        <f>IF($C194=$D$2,#REF!*V$2,IF($C194=$D$3,#REF!*V$3,IF($C194=$D$4,#REF!*V$4,IF($C194=$D$5,#REF!*V$5,0))))</f>
        <v>0</v>
      </c>
      <c r="W194" s="179">
        <f>IF($C194=$D$2,#REF!*W$2,IF($C194=$D$3,#REF!*W$3,IF($C194=$D$4,#REF!*W$4,IF($C194=$D$5,#REF!*W$5,0))))</f>
        <v>0</v>
      </c>
      <c r="X194" s="179">
        <f>IF($C194=$D$2,#REF!*X$2,IF($C194=$D$3,#REF!*X$3,IF($C194=$D$4,#REF!*X$4,IF($C194=$D$5,#REF!*X$5,0))))</f>
        <v>0</v>
      </c>
      <c r="Y194" s="179">
        <f>IF($C194=$D$2,#REF!*Y$2,IF($C194=$D$3,#REF!*Y$3,IF($C194=$D$4,#REF!*Y$4,IF($C194=$D$5,#REF!*Y$5,0))))</f>
        <v>0</v>
      </c>
      <c r="Z194" s="179">
        <f>IF($C194=$D$2,#REF!*Z$2,IF($C194=$D$3,#REF!*Z$3,IF($C194=$D$4,#REF!*Z$4,IF($C194=$D$5,#REF!*Z$5,0))))</f>
        <v>0</v>
      </c>
      <c r="AA194" s="179">
        <f>IF($C194=$D$2,#REF!*AA$2,IF($C194=$D$3,#REF!*AA$3,IF($C194=$D$4,#REF!*AA$4,IF($C194=$D$5,#REF!*AA$5,0))))</f>
        <v>0</v>
      </c>
      <c r="AB194" s="179">
        <f>IF($C194=$D$2,#REF!*AB$2,IF($C194=$D$3,#REF!*AB$3,IF($C194=$D$4,#REF!*AB$4,IF($C194=$D$5,#REF!*AB$5,0))))</f>
        <v>0</v>
      </c>
      <c r="AC194" s="179">
        <f>IF($C194=$D$2,#REF!*AC$2,IF($C194=$D$3,#REF!*AC$3,IF($C194=$D$4,#REF!*AC$4,IF($C194=$D$5,#REF!*AC$5,0))))</f>
        <v>0</v>
      </c>
      <c r="AD194" s="179">
        <f>IF($C194=$D$2,#REF!*AD$2,IF($C194=$D$3,#REF!*AD$3,IF($C194=$D$4,#REF!*AD$4,IF($C194=$D$5,#REF!*AD$5,0))))</f>
        <v>0</v>
      </c>
      <c r="AE194" s="179">
        <f>IF($C194=$D$2,#REF!*AE$2,IF($C194=$D$3,#REF!*AE$3,IF($C194=$D$4,#REF!*AE$4,IF($C194=$D$5,#REF!*AE$5,0))))</f>
        <v>0</v>
      </c>
      <c r="AF194" s="179">
        <f>IF($C194=$D$2,#REF!*AF$2,IF($C194=$D$3,#REF!*AF$3,IF($C194=$D$4,#REF!*AF$4,IF($C194=$D$5,#REF!*AF$5,0))))</f>
        <v>0</v>
      </c>
      <c r="AG194" s="179">
        <f>IF($C194=$D$2,#REF!*AG$2,IF($C194=$D$3,#REF!*AG$3,IF($C194=$D$4,#REF!*AG$4,IF($C194=$D$5,#REF!*AG$5,0))))</f>
        <v>0</v>
      </c>
      <c r="AH194" s="179">
        <f>IF($C194=$D$2,#REF!*AH$2,IF($C194=$D$3,#REF!*AH$3,IF($C194=$D$4,#REF!*AH$4,IF($C194=$D$5,#REF!*AH$5,0))))</f>
        <v>0</v>
      </c>
      <c r="AI194" s="179">
        <f>IF($C194=$D$2,#REF!*AI$2,IF($C194=$D$3,#REF!*AI$3,IF($C194=$D$4,#REF!*AI$4,IF($C194=$D$5,#REF!*AI$5,0))))</f>
        <v>0</v>
      </c>
      <c r="AJ194" s="179">
        <f>IF($C194=$D$2,#REF!*AJ$2,IF($C194=$D$3,#REF!*AJ$3,IF($C194=$D$4,#REF!*AJ$4,IF($C194=$D$5,#REF!*AJ$5,0))))</f>
        <v>0</v>
      </c>
      <c r="AK194" s="179">
        <f>IF($C194=$D$2,#REF!*AK$2,IF($C194=$D$3,#REF!*AK$3,IF($C194=$D$4,#REF!*AK$4,IF($C194=$D$5,#REF!*AK$5,0))))</f>
        <v>0</v>
      </c>
      <c r="AL194" s="179">
        <f>IF($C194=$D$2,#REF!*AL$2,IF($C194=$D$3,#REF!*AL$3,IF($C194=$D$4,#REF!*AL$4,IF($C194=$D$5,#REF!*AL$5,0))))</f>
        <v>0</v>
      </c>
      <c r="AM194" s="179">
        <f>IF($C194=$D$2,#REF!*AM$2,IF($C194=$D$3,#REF!*AM$3,IF($C194=$D$4,#REF!*AM$4,IF($C194=$D$5,#REF!*AM$5,0))))</f>
        <v>0</v>
      </c>
    </row>
    <row r="195" spans="1:39">
      <c r="A195" s="141"/>
      <c r="B195" s="165"/>
      <c r="C195" s="165"/>
      <c r="D195" s="178">
        <f t="shared" si="0"/>
        <v>0</v>
      </c>
      <c r="E195" s="179">
        <f>IF($C195=$D$2,#REF!*E$2,IF($C195=$D$3,#REF!*E$3,IF($C195=$D$4,#REF!*E$4,IF($C195=$D$5,#REF!*E$5,0))))</f>
        <v>0</v>
      </c>
      <c r="F195" s="179">
        <f>IF($C195=$D$2,#REF!*F$2,IF($C195=$D$3,#REF!*F$3,IF($C195=$D$4,#REF!*F$4,IF($C195=$D$5,#REF!*F$5,0))))</f>
        <v>0</v>
      </c>
      <c r="G195" s="179">
        <f>IF($C195=$D$2,#REF!*G$2,IF($C195=$D$3,#REF!*G$3,IF($C195=$D$4,#REF!*G$4,IF($C195=$D$5,#REF!*G$5,0))))</f>
        <v>0</v>
      </c>
      <c r="H195" s="179">
        <f>IF($C195=$D$2,#REF!*H$2,IF($C195=$D$3,#REF!*H$3,IF($C195=$D$4,#REF!*H$4,IF($C195=$D$5,#REF!*H$5,0))))</f>
        <v>0</v>
      </c>
      <c r="I195" s="179">
        <f>IF($C195=$D$2,#REF!*I$2,IF($C195=$D$3,#REF!*I$3,IF($C195=$D$4,#REF!*I$4,IF($C195=$D$5,#REF!*I$5,0))))</f>
        <v>0</v>
      </c>
      <c r="J195" s="179">
        <f>IF($C195=$D$2,#REF!*J$2,IF($C195=$D$3,#REF!*J$3,IF($C195=$D$4,#REF!*J$4,IF($C195=$D$5,#REF!*J$5,0))))</f>
        <v>0</v>
      </c>
      <c r="K195" s="179">
        <f>IF($C195=$D$2,#REF!*K$2,IF($C195=$D$3,#REF!*K$3,IF($C195=$D$4,#REF!*K$4,IF($C195=$D$5,#REF!*K$5,0))))</f>
        <v>0</v>
      </c>
      <c r="L195" s="179">
        <f>IF($C195=$D$2,#REF!*L$2,IF($C195=$D$3,#REF!*L$3,IF($C195=$D$4,#REF!*L$4,IF($C195=$D$5,#REF!*L$5,0))))</f>
        <v>0</v>
      </c>
      <c r="M195" s="179">
        <f>IF($C195=$D$2,#REF!*M$2,IF($C195=$D$3,#REF!*M$3,IF($C195=$D$4,#REF!*M$4,IF($C195=$D$5,#REF!*M$5,0))))</f>
        <v>0</v>
      </c>
      <c r="N195" s="179">
        <f>IF($C195=$D$2,#REF!*N$2,IF($C195=$D$3,#REF!*N$3,IF($C195=$D$4,#REF!*N$4,IF($C195=$D$5,#REF!*N$5,0))))</f>
        <v>0</v>
      </c>
      <c r="O195" s="179">
        <f>IF($C195=$D$2,#REF!*O$2,IF($C195=$D$3,#REF!*O$3,IF($C195=$D$4,#REF!*O$4,IF($C195=$D$5,#REF!*O$5,0))))</f>
        <v>0</v>
      </c>
      <c r="P195" s="179">
        <f>IF($C195=$D$2,#REF!*P$2,IF($C195=$D$3,#REF!*P$3,IF($C195=$D$4,#REF!*P$4,IF($C195=$D$5,#REF!*P$5,0))))</f>
        <v>0</v>
      </c>
      <c r="Q195" s="179">
        <f>IF($C195=$D$2,#REF!*Q$2,IF($C195=$D$3,#REF!*Q$3,IF($C195=$D$4,#REF!*Q$4,IF($C195=$D$5,#REF!*Q$5,0))))</f>
        <v>0</v>
      </c>
      <c r="R195" s="179">
        <f>IF($C195=$D$2,#REF!*R$2,IF($C195=$D$3,#REF!*R$3,IF($C195=$D$4,#REF!*R$4,IF($C195=$D$5,#REF!*R$5,0))))</f>
        <v>0</v>
      </c>
      <c r="S195" s="179">
        <f>IF($C195=$D$2,#REF!*S$2,IF($C195=$D$3,#REF!*S$3,IF($C195=$D$4,#REF!*S$4,IF($C195=$D$5,#REF!*S$5,0))))</f>
        <v>0</v>
      </c>
      <c r="T195" s="179">
        <f>IF($C195=$D$2,#REF!*T$2,IF($C195=$D$3,#REF!*T$3,IF($C195=$D$4,#REF!*T$4,IF($C195=$D$5,#REF!*T$5,0))))</f>
        <v>0</v>
      </c>
      <c r="U195" s="179">
        <f>IF($C195=$D$2,#REF!*U$2,IF($C195=$D$3,#REF!*U$3,IF($C195=$D$4,#REF!*U$4,IF($C195=$D$5,#REF!*U$5,0))))</f>
        <v>0</v>
      </c>
      <c r="V195" s="179">
        <f>IF($C195=$D$2,#REF!*V$2,IF($C195=$D$3,#REF!*V$3,IF($C195=$D$4,#REF!*V$4,IF($C195=$D$5,#REF!*V$5,0))))</f>
        <v>0</v>
      </c>
      <c r="W195" s="179">
        <f>IF($C195=$D$2,#REF!*W$2,IF($C195=$D$3,#REF!*W$3,IF($C195=$D$4,#REF!*W$4,IF($C195=$D$5,#REF!*W$5,0))))</f>
        <v>0</v>
      </c>
      <c r="X195" s="179">
        <f>IF($C195=$D$2,#REF!*X$2,IF($C195=$D$3,#REF!*X$3,IF($C195=$D$4,#REF!*X$4,IF($C195=$D$5,#REF!*X$5,0))))</f>
        <v>0</v>
      </c>
      <c r="Y195" s="179">
        <f>IF($C195=$D$2,#REF!*Y$2,IF($C195=$D$3,#REF!*Y$3,IF($C195=$D$4,#REF!*Y$4,IF($C195=$D$5,#REF!*Y$5,0))))</f>
        <v>0</v>
      </c>
      <c r="Z195" s="179">
        <f>IF($C195=$D$2,#REF!*Z$2,IF($C195=$D$3,#REF!*Z$3,IF($C195=$D$4,#REF!*Z$4,IF($C195=$D$5,#REF!*Z$5,0))))</f>
        <v>0</v>
      </c>
      <c r="AA195" s="179">
        <f>IF($C195=$D$2,#REF!*AA$2,IF($C195=$D$3,#REF!*AA$3,IF($C195=$D$4,#REF!*AA$4,IF($C195=$D$5,#REF!*AA$5,0))))</f>
        <v>0</v>
      </c>
      <c r="AB195" s="179">
        <f>IF($C195=$D$2,#REF!*AB$2,IF($C195=$D$3,#REF!*AB$3,IF($C195=$D$4,#REF!*AB$4,IF($C195=$D$5,#REF!*AB$5,0))))</f>
        <v>0</v>
      </c>
      <c r="AC195" s="179">
        <f>IF($C195=$D$2,#REF!*AC$2,IF($C195=$D$3,#REF!*AC$3,IF($C195=$D$4,#REF!*AC$4,IF($C195=$D$5,#REF!*AC$5,0))))</f>
        <v>0</v>
      </c>
      <c r="AD195" s="179">
        <f>IF($C195=$D$2,#REF!*AD$2,IF($C195=$D$3,#REF!*AD$3,IF($C195=$D$4,#REF!*AD$4,IF($C195=$D$5,#REF!*AD$5,0))))</f>
        <v>0</v>
      </c>
      <c r="AE195" s="179">
        <f>IF($C195=$D$2,#REF!*AE$2,IF($C195=$D$3,#REF!*AE$3,IF($C195=$D$4,#REF!*AE$4,IF($C195=$D$5,#REF!*AE$5,0))))</f>
        <v>0</v>
      </c>
      <c r="AF195" s="179">
        <f>IF($C195=$D$2,#REF!*AF$2,IF($C195=$D$3,#REF!*AF$3,IF($C195=$D$4,#REF!*AF$4,IF($C195=$D$5,#REF!*AF$5,0))))</f>
        <v>0</v>
      </c>
      <c r="AG195" s="179">
        <f>IF($C195=$D$2,#REF!*AG$2,IF($C195=$D$3,#REF!*AG$3,IF($C195=$D$4,#REF!*AG$4,IF($C195=$D$5,#REF!*AG$5,0))))</f>
        <v>0</v>
      </c>
      <c r="AH195" s="179">
        <f>IF($C195=$D$2,#REF!*AH$2,IF($C195=$D$3,#REF!*AH$3,IF($C195=$D$4,#REF!*AH$4,IF($C195=$D$5,#REF!*AH$5,0))))</f>
        <v>0</v>
      </c>
      <c r="AI195" s="179">
        <f>IF($C195=$D$2,#REF!*AI$2,IF($C195=$D$3,#REF!*AI$3,IF($C195=$D$4,#REF!*AI$4,IF($C195=$D$5,#REF!*AI$5,0))))</f>
        <v>0</v>
      </c>
      <c r="AJ195" s="179">
        <f>IF($C195=$D$2,#REF!*AJ$2,IF($C195=$D$3,#REF!*AJ$3,IF($C195=$D$4,#REF!*AJ$4,IF($C195=$D$5,#REF!*AJ$5,0))))</f>
        <v>0</v>
      </c>
      <c r="AK195" s="179">
        <f>IF($C195=$D$2,#REF!*AK$2,IF($C195=$D$3,#REF!*AK$3,IF($C195=$D$4,#REF!*AK$4,IF($C195=$D$5,#REF!*AK$5,0))))</f>
        <v>0</v>
      </c>
      <c r="AL195" s="179">
        <f>IF($C195=$D$2,#REF!*AL$2,IF($C195=$D$3,#REF!*AL$3,IF($C195=$D$4,#REF!*AL$4,IF($C195=$D$5,#REF!*AL$5,0))))</f>
        <v>0</v>
      </c>
      <c r="AM195" s="179">
        <f>IF($C195=$D$2,#REF!*AM$2,IF($C195=$D$3,#REF!*AM$3,IF($C195=$D$4,#REF!*AM$4,IF($C195=$D$5,#REF!*AM$5,0))))</f>
        <v>0</v>
      </c>
    </row>
    <row r="196" spans="1:39">
      <c r="A196" s="141"/>
      <c r="B196" s="165"/>
      <c r="C196" s="165"/>
      <c r="D196" s="178">
        <f t="shared" si="0"/>
        <v>0</v>
      </c>
      <c r="E196" s="179">
        <f>IF($C196=$D$2,#REF!*E$2,IF($C196=$D$3,#REF!*E$3,IF($C196=$D$4,#REF!*E$4,IF($C196=$D$5,#REF!*E$5,0))))</f>
        <v>0</v>
      </c>
      <c r="F196" s="179">
        <f>IF($C196=$D$2,#REF!*F$2,IF($C196=$D$3,#REF!*F$3,IF($C196=$D$4,#REF!*F$4,IF($C196=$D$5,#REF!*F$5,0))))</f>
        <v>0</v>
      </c>
      <c r="G196" s="179">
        <f>IF($C196=$D$2,#REF!*G$2,IF($C196=$D$3,#REF!*G$3,IF($C196=$D$4,#REF!*G$4,IF($C196=$D$5,#REF!*G$5,0))))</f>
        <v>0</v>
      </c>
      <c r="H196" s="179">
        <f>IF($C196=$D$2,#REF!*H$2,IF($C196=$D$3,#REF!*H$3,IF($C196=$D$4,#REF!*H$4,IF($C196=$D$5,#REF!*H$5,0))))</f>
        <v>0</v>
      </c>
      <c r="I196" s="179">
        <f>IF($C196=$D$2,#REF!*I$2,IF($C196=$D$3,#REF!*I$3,IF($C196=$D$4,#REF!*I$4,IF($C196=$D$5,#REF!*I$5,0))))</f>
        <v>0</v>
      </c>
      <c r="J196" s="179">
        <f>IF($C196=$D$2,#REF!*J$2,IF($C196=$D$3,#REF!*J$3,IF($C196=$D$4,#REF!*J$4,IF($C196=$D$5,#REF!*J$5,0))))</f>
        <v>0</v>
      </c>
      <c r="K196" s="179">
        <f>IF($C196=$D$2,#REF!*K$2,IF($C196=$D$3,#REF!*K$3,IF($C196=$D$4,#REF!*K$4,IF($C196=$D$5,#REF!*K$5,0))))</f>
        <v>0</v>
      </c>
      <c r="L196" s="179">
        <f>IF($C196=$D$2,#REF!*L$2,IF($C196=$D$3,#REF!*L$3,IF($C196=$D$4,#REF!*L$4,IF($C196=$D$5,#REF!*L$5,0))))</f>
        <v>0</v>
      </c>
      <c r="M196" s="179">
        <f>IF($C196=$D$2,#REF!*M$2,IF($C196=$D$3,#REF!*M$3,IF($C196=$D$4,#REF!*M$4,IF($C196=$D$5,#REF!*M$5,0))))</f>
        <v>0</v>
      </c>
      <c r="N196" s="179">
        <f>IF($C196=$D$2,#REF!*N$2,IF($C196=$D$3,#REF!*N$3,IF($C196=$D$4,#REF!*N$4,IF($C196=$D$5,#REF!*N$5,0))))</f>
        <v>0</v>
      </c>
      <c r="O196" s="179">
        <f>IF($C196=$D$2,#REF!*O$2,IF($C196=$D$3,#REF!*O$3,IF($C196=$D$4,#REF!*O$4,IF($C196=$D$5,#REF!*O$5,0))))</f>
        <v>0</v>
      </c>
      <c r="P196" s="179">
        <f>IF($C196=$D$2,#REF!*P$2,IF($C196=$D$3,#REF!*P$3,IF($C196=$D$4,#REF!*P$4,IF($C196=$D$5,#REF!*P$5,0))))</f>
        <v>0</v>
      </c>
      <c r="Q196" s="179">
        <f>IF($C196=$D$2,#REF!*Q$2,IF($C196=$D$3,#REF!*Q$3,IF($C196=$D$4,#REF!*Q$4,IF($C196=$D$5,#REF!*Q$5,0))))</f>
        <v>0</v>
      </c>
      <c r="R196" s="179">
        <f>IF($C196=$D$2,#REF!*R$2,IF($C196=$D$3,#REF!*R$3,IF($C196=$D$4,#REF!*R$4,IF($C196=$D$5,#REF!*R$5,0))))</f>
        <v>0</v>
      </c>
      <c r="S196" s="179">
        <f>IF($C196=$D$2,#REF!*S$2,IF($C196=$D$3,#REF!*S$3,IF($C196=$D$4,#REF!*S$4,IF($C196=$D$5,#REF!*S$5,0))))</f>
        <v>0</v>
      </c>
      <c r="T196" s="179">
        <f>IF($C196=$D$2,#REF!*T$2,IF($C196=$D$3,#REF!*T$3,IF($C196=$D$4,#REF!*T$4,IF($C196=$D$5,#REF!*T$5,0))))</f>
        <v>0</v>
      </c>
      <c r="U196" s="179">
        <f>IF($C196=$D$2,#REF!*U$2,IF($C196=$D$3,#REF!*U$3,IF($C196=$D$4,#REF!*U$4,IF($C196=$D$5,#REF!*U$5,0))))</f>
        <v>0</v>
      </c>
      <c r="V196" s="179">
        <f>IF($C196=$D$2,#REF!*V$2,IF($C196=$D$3,#REF!*V$3,IF($C196=$D$4,#REF!*V$4,IF($C196=$D$5,#REF!*V$5,0))))</f>
        <v>0</v>
      </c>
      <c r="W196" s="179">
        <f>IF($C196=$D$2,#REF!*W$2,IF($C196=$D$3,#REF!*W$3,IF($C196=$D$4,#REF!*W$4,IF($C196=$D$5,#REF!*W$5,0))))</f>
        <v>0</v>
      </c>
      <c r="X196" s="179">
        <f>IF($C196=$D$2,#REF!*X$2,IF($C196=$D$3,#REF!*X$3,IF($C196=$D$4,#REF!*X$4,IF($C196=$D$5,#REF!*X$5,0))))</f>
        <v>0</v>
      </c>
      <c r="Y196" s="179">
        <f>IF($C196=$D$2,#REF!*Y$2,IF($C196=$D$3,#REF!*Y$3,IF($C196=$D$4,#REF!*Y$4,IF($C196=$D$5,#REF!*Y$5,0))))</f>
        <v>0</v>
      </c>
      <c r="Z196" s="179">
        <f>IF($C196=$D$2,#REF!*Z$2,IF($C196=$D$3,#REF!*Z$3,IF($C196=$D$4,#REF!*Z$4,IF($C196=$D$5,#REF!*Z$5,0))))</f>
        <v>0</v>
      </c>
      <c r="AA196" s="179">
        <f>IF($C196=$D$2,#REF!*AA$2,IF($C196=$D$3,#REF!*AA$3,IF($C196=$D$4,#REF!*AA$4,IF($C196=$D$5,#REF!*AA$5,0))))</f>
        <v>0</v>
      </c>
      <c r="AB196" s="179">
        <f>IF($C196=$D$2,#REF!*AB$2,IF($C196=$D$3,#REF!*AB$3,IF($C196=$D$4,#REF!*AB$4,IF($C196=$D$5,#REF!*AB$5,0))))</f>
        <v>0</v>
      </c>
      <c r="AC196" s="179">
        <f>IF($C196=$D$2,#REF!*AC$2,IF($C196=$D$3,#REF!*AC$3,IF($C196=$D$4,#REF!*AC$4,IF($C196=$D$5,#REF!*AC$5,0))))</f>
        <v>0</v>
      </c>
      <c r="AD196" s="179">
        <f>IF($C196=$D$2,#REF!*AD$2,IF($C196=$D$3,#REF!*AD$3,IF($C196=$D$4,#REF!*AD$4,IF($C196=$D$5,#REF!*AD$5,0))))</f>
        <v>0</v>
      </c>
      <c r="AE196" s="179">
        <f>IF($C196=$D$2,#REF!*AE$2,IF($C196=$D$3,#REF!*AE$3,IF($C196=$D$4,#REF!*AE$4,IF($C196=$D$5,#REF!*AE$5,0))))</f>
        <v>0</v>
      </c>
      <c r="AF196" s="179">
        <f>IF($C196=$D$2,#REF!*AF$2,IF($C196=$D$3,#REF!*AF$3,IF($C196=$D$4,#REF!*AF$4,IF($C196=$D$5,#REF!*AF$5,0))))</f>
        <v>0</v>
      </c>
      <c r="AG196" s="179">
        <f>IF($C196=$D$2,#REF!*AG$2,IF($C196=$D$3,#REF!*AG$3,IF($C196=$D$4,#REF!*AG$4,IF($C196=$D$5,#REF!*AG$5,0))))</f>
        <v>0</v>
      </c>
      <c r="AH196" s="179">
        <f>IF($C196=$D$2,#REF!*AH$2,IF($C196=$D$3,#REF!*AH$3,IF($C196=$D$4,#REF!*AH$4,IF($C196=$D$5,#REF!*AH$5,0))))</f>
        <v>0</v>
      </c>
      <c r="AI196" s="179">
        <f>IF($C196=$D$2,#REF!*AI$2,IF($C196=$D$3,#REF!*AI$3,IF($C196=$D$4,#REF!*AI$4,IF($C196=$D$5,#REF!*AI$5,0))))</f>
        <v>0</v>
      </c>
      <c r="AJ196" s="179">
        <f>IF($C196=$D$2,#REF!*AJ$2,IF($C196=$D$3,#REF!*AJ$3,IF($C196=$D$4,#REF!*AJ$4,IF($C196=$D$5,#REF!*AJ$5,0))))</f>
        <v>0</v>
      </c>
      <c r="AK196" s="179">
        <f>IF($C196=$D$2,#REF!*AK$2,IF($C196=$D$3,#REF!*AK$3,IF($C196=$D$4,#REF!*AK$4,IF($C196=$D$5,#REF!*AK$5,0))))</f>
        <v>0</v>
      </c>
      <c r="AL196" s="179">
        <f>IF($C196=$D$2,#REF!*AL$2,IF($C196=$D$3,#REF!*AL$3,IF($C196=$D$4,#REF!*AL$4,IF($C196=$D$5,#REF!*AL$5,0))))</f>
        <v>0</v>
      </c>
      <c r="AM196" s="179">
        <f>IF($C196=$D$2,#REF!*AM$2,IF($C196=$D$3,#REF!*AM$3,IF($C196=$D$4,#REF!*AM$4,IF($C196=$D$5,#REF!*AM$5,0))))</f>
        <v>0</v>
      </c>
    </row>
    <row r="197" spans="1:39">
      <c r="A197" s="141"/>
      <c r="B197" s="165"/>
      <c r="C197" s="165"/>
      <c r="D197" s="178">
        <f t="shared" si="0"/>
        <v>0</v>
      </c>
      <c r="E197" s="179">
        <f>IF($C197=$D$2,#REF!*E$2,IF($C197=$D$3,#REF!*E$3,IF($C197=$D$4,#REF!*E$4,IF($C197=$D$5,#REF!*E$5,0))))</f>
        <v>0</v>
      </c>
      <c r="F197" s="179">
        <f>IF($C197=$D$2,#REF!*F$2,IF($C197=$D$3,#REF!*F$3,IF($C197=$D$4,#REF!*F$4,IF($C197=$D$5,#REF!*F$5,0))))</f>
        <v>0</v>
      </c>
      <c r="G197" s="179">
        <f>IF($C197=$D$2,#REF!*G$2,IF($C197=$D$3,#REF!*G$3,IF($C197=$D$4,#REF!*G$4,IF($C197=$D$5,#REF!*G$5,0))))</f>
        <v>0</v>
      </c>
      <c r="H197" s="179">
        <f>IF($C197=$D$2,#REF!*H$2,IF($C197=$D$3,#REF!*H$3,IF($C197=$D$4,#REF!*H$4,IF($C197=$D$5,#REF!*H$5,0))))</f>
        <v>0</v>
      </c>
      <c r="I197" s="179">
        <f>IF($C197=$D$2,#REF!*I$2,IF($C197=$D$3,#REF!*I$3,IF($C197=$D$4,#REF!*I$4,IF($C197=$D$5,#REF!*I$5,0))))</f>
        <v>0</v>
      </c>
      <c r="J197" s="179">
        <f>IF($C197=$D$2,#REF!*J$2,IF($C197=$D$3,#REF!*J$3,IF($C197=$D$4,#REF!*J$4,IF($C197=$D$5,#REF!*J$5,0))))</f>
        <v>0</v>
      </c>
      <c r="K197" s="179">
        <f>IF($C197=$D$2,#REF!*K$2,IF($C197=$D$3,#REF!*K$3,IF($C197=$D$4,#REF!*K$4,IF($C197=$D$5,#REF!*K$5,0))))</f>
        <v>0</v>
      </c>
      <c r="L197" s="179">
        <f>IF($C197=$D$2,#REF!*L$2,IF($C197=$D$3,#REF!*L$3,IF($C197=$D$4,#REF!*L$4,IF($C197=$D$5,#REF!*L$5,0))))</f>
        <v>0</v>
      </c>
      <c r="M197" s="179">
        <f>IF($C197=$D$2,#REF!*M$2,IF($C197=$D$3,#REF!*M$3,IF($C197=$D$4,#REF!*M$4,IF($C197=$D$5,#REF!*M$5,0))))</f>
        <v>0</v>
      </c>
      <c r="N197" s="179">
        <f>IF($C197=$D$2,#REF!*N$2,IF($C197=$D$3,#REF!*N$3,IF($C197=$D$4,#REF!*N$4,IF($C197=$D$5,#REF!*N$5,0))))</f>
        <v>0</v>
      </c>
      <c r="O197" s="179">
        <f>IF($C197=$D$2,#REF!*O$2,IF($C197=$D$3,#REF!*O$3,IF($C197=$D$4,#REF!*O$4,IF($C197=$D$5,#REF!*O$5,0))))</f>
        <v>0</v>
      </c>
      <c r="P197" s="179">
        <f>IF($C197=$D$2,#REF!*P$2,IF($C197=$D$3,#REF!*P$3,IF($C197=$D$4,#REF!*P$4,IF($C197=$D$5,#REF!*P$5,0))))</f>
        <v>0</v>
      </c>
      <c r="Q197" s="179">
        <f>IF($C197=$D$2,#REF!*Q$2,IF($C197=$D$3,#REF!*Q$3,IF($C197=$D$4,#REF!*Q$4,IF($C197=$D$5,#REF!*Q$5,0))))</f>
        <v>0</v>
      </c>
      <c r="R197" s="179">
        <f>IF($C197=$D$2,#REF!*R$2,IF($C197=$D$3,#REF!*R$3,IF($C197=$D$4,#REF!*R$4,IF($C197=$D$5,#REF!*R$5,0))))</f>
        <v>0</v>
      </c>
      <c r="S197" s="179">
        <f>IF($C197=$D$2,#REF!*S$2,IF($C197=$D$3,#REF!*S$3,IF($C197=$D$4,#REF!*S$4,IF($C197=$D$5,#REF!*S$5,0))))</f>
        <v>0</v>
      </c>
      <c r="T197" s="179">
        <f>IF($C197=$D$2,#REF!*T$2,IF($C197=$D$3,#REF!*T$3,IF($C197=$D$4,#REF!*T$4,IF($C197=$D$5,#REF!*T$5,0))))</f>
        <v>0</v>
      </c>
      <c r="U197" s="179">
        <f>IF($C197=$D$2,#REF!*U$2,IF($C197=$D$3,#REF!*U$3,IF($C197=$D$4,#REF!*U$4,IF($C197=$D$5,#REF!*U$5,0))))</f>
        <v>0</v>
      </c>
      <c r="V197" s="179">
        <f>IF($C197=$D$2,#REF!*V$2,IF($C197=$D$3,#REF!*V$3,IF($C197=$D$4,#REF!*V$4,IF($C197=$D$5,#REF!*V$5,0))))</f>
        <v>0</v>
      </c>
      <c r="W197" s="179">
        <f>IF($C197=$D$2,#REF!*W$2,IF($C197=$D$3,#REF!*W$3,IF($C197=$D$4,#REF!*W$4,IF($C197=$D$5,#REF!*W$5,0))))</f>
        <v>0</v>
      </c>
      <c r="X197" s="179">
        <f>IF($C197=$D$2,#REF!*X$2,IF($C197=$D$3,#REF!*X$3,IF($C197=$D$4,#REF!*X$4,IF($C197=$D$5,#REF!*X$5,0))))</f>
        <v>0</v>
      </c>
      <c r="Y197" s="179">
        <f>IF($C197=$D$2,#REF!*Y$2,IF($C197=$D$3,#REF!*Y$3,IF($C197=$D$4,#REF!*Y$4,IF($C197=$D$5,#REF!*Y$5,0))))</f>
        <v>0</v>
      </c>
      <c r="Z197" s="179">
        <f>IF($C197=$D$2,#REF!*Z$2,IF($C197=$D$3,#REF!*Z$3,IF($C197=$D$4,#REF!*Z$4,IF($C197=$D$5,#REF!*Z$5,0))))</f>
        <v>0</v>
      </c>
      <c r="AA197" s="179">
        <f>IF($C197=$D$2,#REF!*AA$2,IF($C197=$D$3,#REF!*AA$3,IF($C197=$D$4,#REF!*AA$4,IF($C197=$D$5,#REF!*AA$5,0))))</f>
        <v>0</v>
      </c>
      <c r="AB197" s="179">
        <f>IF($C197=$D$2,#REF!*AB$2,IF($C197=$D$3,#REF!*AB$3,IF($C197=$D$4,#REF!*AB$4,IF($C197=$D$5,#REF!*AB$5,0))))</f>
        <v>0</v>
      </c>
      <c r="AC197" s="179">
        <f>IF($C197=$D$2,#REF!*AC$2,IF($C197=$D$3,#REF!*AC$3,IF($C197=$D$4,#REF!*AC$4,IF($C197=$D$5,#REF!*AC$5,0))))</f>
        <v>0</v>
      </c>
      <c r="AD197" s="179">
        <f>IF($C197=$D$2,#REF!*AD$2,IF($C197=$D$3,#REF!*AD$3,IF($C197=$D$4,#REF!*AD$4,IF($C197=$D$5,#REF!*AD$5,0))))</f>
        <v>0</v>
      </c>
      <c r="AE197" s="179">
        <f>IF($C197=$D$2,#REF!*AE$2,IF($C197=$D$3,#REF!*AE$3,IF($C197=$D$4,#REF!*AE$4,IF($C197=$D$5,#REF!*AE$5,0))))</f>
        <v>0</v>
      </c>
      <c r="AF197" s="179">
        <f>IF($C197=$D$2,#REF!*AF$2,IF($C197=$D$3,#REF!*AF$3,IF($C197=$D$4,#REF!*AF$4,IF($C197=$D$5,#REF!*AF$5,0))))</f>
        <v>0</v>
      </c>
      <c r="AG197" s="179">
        <f>IF($C197=$D$2,#REF!*AG$2,IF($C197=$D$3,#REF!*AG$3,IF($C197=$D$4,#REF!*AG$4,IF($C197=$D$5,#REF!*AG$5,0))))</f>
        <v>0</v>
      </c>
      <c r="AH197" s="179">
        <f>IF($C197=$D$2,#REF!*AH$2,IF($C197=$D$3,#REF!*AH$3,IF($C197=$D$4,#REF!*AH$4,IF($C197=$D$5,#REF!*AH$5,0))))</f>
        <v>0</v>
      </c>
      <c r="AI197" s="179">
        <f>IF($C197=$D$2,#REF!*AI$2,IF($C197=$D$3,#REF!*AI$3,IF($C197=$D$4,#REF!*AI$4,IF($C197=$D$5,#REF!*AI$5,0))))</f>
        <v>0</v>
      </c>
      <c r="AJ197" s="179">
        <f>IF($C197=$D$2,#REF!*AJ$2,IF($C197=$D$3,#REF!*AJ$3,IF($C197=$D$4,#REF!*AJ$4,IF($C197=$D$5,#REF!*AJ$5,0))))</f>
        <v>0</v>
      </c>
      <c r="AK197" s="179">
        <f>IF($C197=$D$2,#REF!*AK$2,IF($C197=$D$3,#REF!*AK$3,IF($C197=$D$4,#REF!*AK$4,IF($C197=$D$5,#REF!*AK$5,0))))</f>
        <v>0</v>
      </c>
      <c r="AL197" s="179">
        <f>IF($C197=$D$2,#REF!*AL$2,IF($C197=$D$3,#REF!*AL$3,IF($C197=$D$4,#REF!*AL$4,IF($C197=$D$5,#REF!*AL$5,0))))</f>
        <v>0</v>
      </c>
      <c r="AM197" s="179">
        <f>IF($C197=$D$2,#REF!*AM$2,IF($C197=$D$3,#REF!*AM$3,IF($C197=$D$4,#REF!*AM$4,IF($C197=$D$5,#REF!*AM$5,0))))</f>
        <v>0</v>
      </c>
    </row>
    <row r="198" spans="1:39">
      <c r="A198" s="141"/>
      <c r="B198" s="165"/>
      <c r="C198" s="165"/>
      <c r="D198" s="178">
        <f t="shared" si="0"/>
        <v>0</v>
      </c>
      <c r="E198" s="179">
        <f>IF($C198=$D$2,#REF!*E$2,IF($C198=$D$3,#REF!*E$3,IF($C198=$D$4,#REF!*E$4,IF($C198=$D$5,#REF!*E$5,0))))</f>
        <v>0</v>
      </c>
      <c r="F198" s="179">
        <f>IF($C198=$D$2,#REF!*F$2,IF($C198=$D$3,#REF!*F$3,IF($C198=$D$4,#REF!*F$4,IF($C198=$D$5,#REF!*F$5,0))))</f>
        <v>0</v>
      </c>
      <c r="G198" s="179">
        <f>IF($C198=$D$2,#REF!*G$2,IF($C198=$D$3,#REF!*G$3,IF($C198=$D$4,#REF!*G$4,IF($C198=$D$5,#REF!*G$5,0))))</f>
        <v>0</v>
      </c>
      <c r="H198" s="179">
        <f>IF($C198=$D$2,#REF!*H$2,IF($C198=$D$3,#REF!*H$3,IF($C198=$D$4,#REF!*H$4,IF($C198=$D$5,#REF!*H$5,0))))</f>
        <v>0</v>
      </c>
      <c r="I198" s="179">
        <f>IF($C198=$D$2,#REF!*I$2,IF($C198=$D$3,#REF!*I$3,IF($C198=$D$4,#REF!*I$4,IF($C198=$D$5,#REF!*I$5,0))))</f>
        <v>0</v>
      </c>
      <c r="J198" s="179">
        <f>IF($C198=$D$2,#REF!*J$2,IF($C198=$D$3,#REF!*J$3,IF($C198=$D$4,#REF!*J$4,IF($C198=$D$5,#REF!*J$5,0))))</f>
        <v>0</v>
      </c>
      <c r="K198" s="179">
        <f>IF($C198=$D$2,#REF!*K$2,IF($C198=$D$3,#REF!*K$3,IF($C198=$D$4,#REF!*K$4,IF($C198=$D$5,#REF!*K$5,0))))</f>
        <v>0</v>
      </c>
      <c r="L198" s="179">
        <f>IF($C198=$D$2,#REF!*L$2,IF($C198=$D$3,#REF!*L$3,IF($C198=$D$4,#REF!*L$4,IF($C198=$D$5,#REF!*L$5,0))))</f>
        <v>0</v>
      </c>
      <c r="M198" s="179">
        <f>IF($C198=$D$2,#REF!*M$2,IF($C198=$D$3,#REF!*M$3,IF($C198=$D$4,#REF!*M$4,IF($C198=$D$5,#REF!*M$5,0))))</f>
        <v>0</v>
      </c>
      <c r="N198" s="179">
        <f>IF($C198=$D$2,#REF!*N$2,IF($C198=$D$3,#REF!*N$3,IF($C198=$D$4,#REF!*N$4,IF($C198=$D$5,#REF!*N$5,0))))</f>
        <v>0</v>
      </c>
      <c r="O198" s="179">
        <f>IF($C198=$D$2,#REF!*O$2,IF($C198=$D$3,#REF!*O$3,IF($C198=$D$4,#REF!*O$4,IF($C198=$D$5,#REF!*O$5,0))))</f>
        <v>0</v>
      </c>
      <c r="P198" s="179">
        <f>IF($C198=$D$2,#REF!*P$2,IF($C198=$D$3,#REF!*P$3,IF($C198=$D$4,#REF!*P$4,IF($C198=$D$5,#REF!*P$5,0))))</f>
        <v>0</v>
      </c>
      <c r="Q198" s="179">
        <f>IF($C198=$D$2,#REF!*Q$2,IF($C198=$D$3,#REF!*Q$3,IF($C198=$D$4,#REF!*Q$4,IF($C198=$D$5,#REF!*Q$5,0))))</f>
        <v>0</v>
      </c>
      <c r="R198" s="179">
        <f>IF($C198=$D$2,#REF!*R$2,IF($C198=$D$3,#REF!*R$3,IF($C198=$D$4,#REF!*R$4,IF($C198=$D$5,#REF!*R$5,0))))</f>
        <v>0</v>
      </c>
      <c r="S198" s="179">
        <f>IF($C198=$D$2,#REF!*S$2,IF($C198=$D$3,#REF!*S$3,IF($C198=$D$4,#REF!*S$4,IF($C198=$D$5,#REF!*S$5,0))))</f>
        <v>0</v>
      </c>
      <c r="T198" s="179">
        <f>IF($C198=$D$2,#REF!*T$2,IF($C198=$D$3,#REF!*T$3,IF($C198=$D$4,#REF!*T$4,IF($C198=$D$5,#REF!*T$5,0))))</f>
        <v>0</v>
      </c>
      <c r="U198" s="179">
        <f>IF($C198=$D$2,#REF!*U$2,IF($C198=$D$3,#REF!*U$3,IF($C198=$D$4,#REF!*U$4,IF($C198=$D$5,#REF!*U$5,0))))</f>
        <v>0</v>
      </c>
      <c r="V198" s="179">
        <f>IF($C198=$D$2,#REF!*V$2,IF($C198=$D$3,#REF!*V$3,IF($C198=$D$4,#REF!*V$4,IF($C198=$D$5,#REF!*V$5,0))))</f>
        <v>0</v>
      </c>
      <c r="W198" s="179">
        <f>IF($C198=$D$2,#REF!*W$2,IF($C198=$D$3,#REF!*W$3,IF($C198=$D$4,#REF!*W$4,IF($C198=$D$5,#REF!*W$5,0))))</f>
        <v>0</v>
      </c>
      <c r="X198" s="179">
        <f>IF($C198=$D$2,#REF!*X$2,IF($C198=$D$3,#REF!*X$3,IF($C198=$D$4,#REF!*X$4,IF($C198=$D$5,#REF!*X$5,0))))</f>
        <v>0</v>
      </c>
      <c r="Y198" s="179">
        <f>IF($C198=$D$2,#REF!*Y$2,IF($C198=$D$3,#REF!*Y$3,IF($C198=$D$4,#REF!*Y$4,IF($C198=$D$5,#REF!*Y$5,0))))</f>
        <v>0</v>
      </c>
      <c r="Z198" s="179">
        <f>IF($C198=$D$2,#REF!*Z$2,IF($C198=$D$3,#REF!*Z$3,IF($C198=$D$4,#REF!*Z$4,IF($C198=$D$5,#REF!*Z$5,0))))</f>
        <v>0</v>
      </c>
      <c r="AA198" s="179">
        <f>IF($C198=$D$2,#REF!*AA$2,IF($C198=$D$3,#REF!*AA$3,IF($C198=$D$4,#REF!*AA$4,IF($C198=$D$5,#REF!*AA$5,0))))</f>
        <v>0</v>
      </c>
      <c r="AB198" s="179">
        <f>IF($C198=$D$2,#REF!*AB$2,IF($C198=$D$3,#REF!*AB$3,IF($C198=$D$4,#REF!*AB$4,IF($C198=$D$5,#REF!*AB$5,0))))</f>
        <v>0</v>
      </c>
      <c r="AC198" s="179">
        <f>IF($C198=$D$2,#REF!*AC$2,IF($C198=$D$3,#REF!*AC$3,IF($C198=$D$4,#REF!*AC$4,IF($C198=$D$5,#REF!*AC$5,0))))</f>
        <v>0</v>
      </c>
      <c r="AD198" s="179">
        <f>IF($C198=$D$2,#REF!*AD$2,IF($C198=$D$3,#REF!*AD$3,IF($C198=$D$4,#REF!*AD$4,IF($C198=$D$5,#REF!*AD$5,0))))</f>
        <v>0</v>
      </c>
      <c r="AE198" s="179">
        <f>IF($C198=$D$2,#REF!*AE$2,IF($C198=$D$3,#REF!*AE$3,IF($C198=$D$4,#REF!*AE$4,IF($C198=$D$5,#REF!*AE$5,0))))</f>
        <v>0</v>
      </c>
      <c r="AF198" s="179">
        <f>IF($C198=$D$2,#REF!*AF$2,IF($C198=$D$3,#REF!*AF$3,IF($C198=$D$4,#REF!*AF$4,IF($C198=$D$5,#REF!*AF$5,0))))</f>
        <v>0</v>
      </c>
      <c r="AG198" s="179">
        <f>IF($C198=$D$2,#REF!*AG$2,IF($C198=$D$3,#REF!*AG$3,IF($C198=$D$4,#REF!*AG$4,IF($C198=$D$5,#REF!*AG$5,0))))</f>
        <v>0</v>
      </c>
      <c r="AH198" s="179">
        <f>IF($C198=$D$2,#REF!*AH$2,IF($C198=$D$3,#REF!*AH$3,IF($C198=$D$4,#REF!*AH$4,IF($C198=$D$5,#REF!*AH$5,0))))</f>
        <v>0</v>
      </c>
      <c r="AI198" s="179">
        <f>IF($C198=$D$2,#REF!*AI$2,IF($C198=$D$3,#REF!*AI$3,IF($C198=$D$4,#REF!*AI$4,IF($C198=$D$5,#REF!*AI$5,0))))</f>
        <v>0</v>
      </c>
      <c r="AJ198" s="179">
        <f>IF($C198=$D$2,#REF!*AJ$2,IF($C198=$D$3,#REF!*AJ$3,IF($C198=$D$4,#REF!*AJ$4,IF($C198=$D$5,#REF!*AJ$5,0))))</f>
        <v>0</v>
      </c>
      <c r="AK198" s="179">
        <f>IF($C198=$D$2,#REF!*AK$2,IF($C198=$D$3,#REF!*AK$3,IF($C198=$D$4,#REF!*AK$4,IF($C198=$D$5,#REF!*AK$5,0))))</f>
        <v>0</v>
      </c>
      <c r="AL198" s="179">
        <f>IF($C198=$D$2,#REF!*AL$2,IF($C198=$D$3,#REF!*AL$3,IF($C198=$D$4,#REF!*AL$4,IF($C198=$D$5,#REF!*AL$5,0))))</f>
        <v>0</v>
      </c>
      <c r="AM198" s="179">
        <f>IF($C198=$D$2,#REF!*AM$2,IF($C198=$D$3,#REF!*AM$3,IF($C198=$D$4,#REF!*AM$4,IF($C198=$D$5,#REF!*AM$5,0))))</f>
        <v>0</v>
      </c>
    </row>
    <row r="199" spans="1:39">
      <c r="A199" s="141"/>
      <c r="B199" s="165"/>
      <c r="C199" s="165"/>
      <c r="D199" s="178">
        <f t="shared" si="0"/>
        <v>0</v>
      </c>
      <c r="E199" s="179">
        <f>IF($C199=$D$2,#REF!*E$2,IF($C199=$D$3,#REF!*E$3,IF($C199=$D$4,#REF!*E$4,IF($C199=$D$5,#REF!*E$5,0))))</f>
        <v>0</v>
      </c>
      <c r="F199" s="179">
        <f>IF($C199=$D$2,#REF!*F$2,IF($C199=$D$3,#REF!*F$3,IF($C199=$D$4,#REF!*F$4,IF($C199=$D$5,#REF!*F$5,0))))</f>
        <v>0</v>
      </c>
      <c r="G199" s="179">
        <f>IF($C199=$D$2,#REF!*G$2,IF($C199=$D$3,#REF!*G$3,IF($C199=$D$4,#REF!*G$4,IF($C199=$D$5,#REF!*G$5,0))))</f>
        <v>0</v>
      </c>
      <c r="H199" s="179">
        <f>IF($C199=$D$2,#REF!*H$2,IF($C199=$D$3,#REF!*H$3,IF($C199=$D$4,#REF!*H$4,IF($C199=$D$5,#REF!*H$5,0))))</f>
        <v>0</v>
      </c>
      <c r="I199" s="179">
        <f>IF($C199=$D$2,#REF!*I$2,IF($C199=$D$3,#REF!*I$3,IF($C199=$D$4,#REF!*I$4,IF($C199=$D$5,#REF!*I$5,0))))</f>
        <v>0</v>
      </c>
      <c r="J199" s="179">
        <f>IF($C199=$D$2,#REF!*J$2,IF($C199=$D$3,#REF!*J$3,IF($C199=$D$4,#REF!*J$4,IF($C199=$D$5,#REF!*J$5,0))))</f>
        <v>0</v>
      </c>
      <c r="K199" s="179">
        <f>IF($C199=$D$2,#REF!*K$2,IF($C199=$D$3,#REF!*K$3,IF($C199=$D$4,#REF!*K$4,IF($C199=$D$5,#REF!*K$5,0))))</f>
        <v>0</v>
      </c>
      <c r="L199" s="179">
        <f>IF($C199=$D$2,#REF!*L$2,IF($C199=$D$3,#REF!*L$3,IF($C199=$D$4,#REF!*L$4,IF($C199=$D$5,#REF!*L$5,0))))</f>
        <v>0</v>
      </c>
      <c r="M199" s="179">
        <f>IF($C199=$D$2,#REF!*M$2,IF($C199=$D$3,#REF!*M$3,IF($C199=$D$4,#REF!*M$4,IF($C199=$D$5,#REF!*M$5,0))))</f>
        <v>0</v>
      </c>
      <c r="N199" s="179">
        <f>IF($C199=$D$2,#REF!*N$2,IF($C199=$D$3,#REF!*N$3,IF($C199=$D$4,#REF!*N$4,IF($C199=$D$5,#REF!*N$5,0))))</f>
        <v>0</v>
      </c>
      <c r="O199" s="179">
        <f>IF($C199=$D$2,#REF!*O$2,IF($C199=$D$3,#REF!*O$3,IF($C199=$D$4,#REF!*O$4,IF($C199=$D$5,#REF!*O$5,0))))</f>
        <v>0</v>
      </c>
      <c r="P199" s="179">
        <f>IF($C199=$D$2,#REF!*P$2,IF($C199=$D$3,#REF!*P$3,IF($C199=$D$4,#REF!*P$4,IF($C199=$D$5,#REF!*P$5,0))))</f>
        <v>0</v>
      </c>
      <c r="Q199" s="179">
        <f>IF($C199=$D$2,#REF!*Q$2,IF($C199=$D$3,#REF!*Q$3,IF($C199=$D$4,#REF!*Q$4,IF($C199=$D$5,#REF!*Q$5,0))))</f>
        <v>0</v>
      </c>
      <c r="R199" s="179">
        <f>IF($C199=$D$2,#REF!*R$2,IF($C199=$D$3,#REF!*R$3,IF($C199=$D$4,#REF!*R$4,IF($C199=$D$5,#REF!*R$5,0))))</f>
        <v>0</v>
      </c>
      <c r="S199" s="179">
        <f>IF($C199=$D$2,#REF!*S$2,IF($C199=$D$3,#REF!*S$3,IF($C199=$D$4,#REF!*S$4,IF($C199=$D$5,#REF!*S$5,0))))</f>
        <v>0</v>
      </c>
      <c r="T199" s="179">
        <f>IF($C199=$D$2,#REF!*T$2,IF($C199=$D$3,#REF!*T$3,IF($C199=$D$4,#REF!*T$4,IF($C199=$D$5,#REF!*T$5,0))))</f>
        <v>0</v>
      </c>
      <c r="U199" s="179">
        <f>IF($C199=$D$2,#REF!*U$2,IF($C199=$D$3,#REF!*U$3,IF($C199=$D$4,#REF!*U$4,IF($C199=$D$5,#REF!*U$5,0))))</f>
        <v>0</v>
      </c>
      <c r="V199" s="179">
        <f>IF($C199=$D$2,#REF!*V$2,IF($C199=$D$3,#REF!*V$3,IF($C199=$D$4,#REF!*V$4,IF($C199=$D$5,#REF!*V$5,0))))</f>
        <v>0</v>
      </c>
      <c r="W199" s="179">
        <f>IF($C199=$D$2,#REF!*W$2,IF($C199=$D$3,#REF!*W$3,IF($C199=$D$4,#REF!*W$4,IF($C199=$D$5,#REF!*W$5,0))))</f>
        <v>0</v>
      </c>
      <c r="X199" s="179">
        <f>IF($C199=$D$2,#REF!*X$2,IF($C199=$D$3,#REF!*X$3,IF($C199=$D$4,#REF!*X$4,IF($C199=$D$5,#REF!*X$5,0))))</f>
        <v>0</v>
      </c>
      <c r="Y199" s="179">
        <f>IF($C199=$D$2,#REF!*Y$2,IF($C199=$D$3,#REF!*Y$3,IF($C199=$D$4,#REF!*Y$4,IF($C199=$D$5,#REF!*Y$5,0))))</f>
        <v>0</v>
      </c>
      <c r="Z199" s="179">
        <f>IF($C199=$D$2,#REF!*Z$2,IF($C199=$D$3,#REF!*Z$3,IF($C199=$D$4,#REF!*Z$4,IF($C199=$D$5,#REF!*Z$5,0))))</f>
        <v>0</v>
      </c>
      <c r="AA199" s="179">
        <f>IF($C199=$D$2,#REF!*AA$2,IF($C199=$D$3,#REF!*AA$3,IF($C199=$D$4,#REF!*AA$4,IF($C199=$D$5,#REF!*AA$5,0))))</f>
        <v>0</v>
      </c>
      <c r="AB199" s="179">
        <f>IF($C199=$D$2,#REF!*AB$2,IF($C199=$D$3,#REF!*AB$3,IF($C199=$D$4,#REF!*AB$4,IF($C199=$D$5,#REF!*AB$5,0))))</f>
        <v>0</v>
      </c>
      <c r="AC199" s="179">
        <f>IF($C199=$D$2,#REF!*AC$2,IF($C199=$D$3,#REF!*AC$3,IF($C199=$D$4,#REF!*AC$4,IF($C199=$D$5,#REF!*AC$5,0))))</f>
        <v>0</v>
      </c>
      <c r="AD199" s="179">
        <f>IF($C199=$D$2,#REF!*AD$2,IF($C199=$D$3,#REF!*AD$3,IF($C199=$D$4,#REF!*AD$4,IF($C199=$D$5,#REF!*AD$5,0))))</f>
        <v>0</v>
      </c>
      <c r="AE199" s="179">
        <f>IF($C199=$D$2,#REF!*AE$2,IF($C199=$D$3,#REF!*AE$3,IF($C199=$D$4,#REF!*AE$4,IF($C199=$D$5,#REF!*AE$5,0))))</f>
        <v>0</v>
      </c>
      <c r="AF199" s="179">
        <f>IF($C199=$D$2,#REF!*AF$2,IF($C199=$D$3,#REF!*AF$3,IF($C199=$D$4,#REF!*AF$4,IF($C199=$D$5,#REF!*AF$5,0))))</f>
        <v>0</v>
      </c>
      <c r="AG199" s="179">
        <f>IF($C199=$D$2,#REF!*AG$2,IF($C199=$D$3,#REF!*AG$3,IF($C199=$D$4,#REF!*AG$4,IF($C199=$D$5,#REF!*AG$5,0))))</f>
        <v>0</v>
      </c>
      <c r="AH199" s="179">
        <f>IF($C199=$D$2,#REF!*AH$2,IF($C199=$D$3,#REF!*AH$3,IF($C199=$D$4,#REF!*AH$4,IF($C199=$D$5,#REF!*AH$5,0))))</f>
        <v>0</v>
      </c>
      <c r="AI199" s="179">
        <f>IF($C199=$D$2,#REF!*AI$2,IF($C199=$D$3,#REF!*AI$3,IF($C199=$D$4,#REF!*AI$4,IF($C199=$D$5,#REF!*AI$5,0))))</f>
        <v>0</v>
      </c>
      <c r="AJ199" s="179">
        <f>IF($C199=$D$2,#REF!*AJ$2,IF($C199=$D$3,#REF!*AJ$3,IF($C199=$D$4,#REF!*AJ$4,IF($C199=$D$5,#REF!*AJ$5,0))))</f>
        <v>0</v>
      </c>
      <c r="AK199" s="179">
        <f>IF($C199=$D$2,#REF!*AK$2,IF($C199=$D$3,#REF!*AK$3,IF($C199=$D$4,#REF!*AK$4,IF($C199=$D$5,#REF!*AK$5,0))))</f>
        <v>0</v>
      </c>
      <c r="AL199" s="179">
        <f>IF($C199=$D$2,#REF!*AL$2,IF($C199=$D$3,#REF!*AL$3,IF($C199=$D$4,#REF!*AL$4,IF($C199=$D$5,#REF!*AL$5,0))))</f>
        <v>0</v>
      </c>
      <c r="AM199" s="179">
        <f>IF($C199=$D$2,#REF!*AM$2,IF($C199=$D$3,#REF!*AM$3,IF($C199=$D$4,#REF!*AM$4,IF($C199=$D$5,#REF!*AM$5,0))))</f>
        <v>0</v>
      </c>
    </row>
    <row r="200" spans="1:39">
      <c r="A200" s="141"/>
      <c r="B200" s="165"/>
      <c r="C200" s="165"/>
      <c r="D200" s="178">
        <f t="shared" si="0"/>
        <v>0</v>
      </c>
      <c r="E200" s="179">
        <f>IF($C200=$D$2,#REF!*E$2,IF($C200=$D$3,#REF!*E$3,IF($C200=$D$4,#REF!*E$4,IF($C200=$D$5,#REF!*E$5,0))))</f>
        <v>0</v>
      </c>
      <c r="F200" s="179">
        <f>IF($C200=$D$2,#REF!*F$2,IF($C200=$D$3,#REF!*F$3,IF($C200=$D$4,#REF!*F$4,IF($C200=$D$5,#REF!*F$5,0))))</f>
        <v>0</v>
      </c>
      <c r="G200" s="179">
        <f>IF($C200=$D$2,#REF!*G$2,IF($C200=$D$3,#REF!*G$3,IF($C200=$D$4,#REF!*G$4,IF($C200=$D$5,#REF!*G$5,0))))</f>
        <v>0</v>
      </c>
      <c r="H200" s="179">
        <f>IF($C200=$D$2,#REF!*H$2,IF($C200=$D$3,#REF!*H$3,IF($C200=$D$4,#REF!*H$4,IF($C200=$D$5,#REF!*H$5,0))))</f>
        <v>0</v>
      </c>
      <c r="I200" s="179">
        <f>IF($C200=$D$2,#REF!*I$2,IF($C200=$D$3,#REF!*I$3,IF($C200=$D$4,#REF!*I$4,IF($C200=$D$5,#REF!*I$5,0))))</f>
        <v>0</v>
      </c>
      <c r="J200" s="179">
        <f>IF($C200=$D$2,#REF!*J$2,IF($C200=$D$3,#REF!*J$3,IF($C200=$D$4,#REF!*J$4,IF($C200=$D$5,#REF!*J$5,0))))</f>
        <v>0</v>
      </c>
      <c r="K200" s="179">
        <f>IF($C200=$D$2,#REF!*K$2,IF($C200=$D$3,#REF!*K$3,IF($C200=$D$4,#REF!*K$4,IF($C200=$D$5,#REF!*K$5,0))))</f>
        <v>0</v>
      </c>
      <c r="L200" s="179">
        <f>IF($C200=$D$2,#REF!*L$2,IF($C200=$D$3,#REF!*L$3,IF($C200=$D$4,#REF!*L$4,IF($C200=$D$5,#REF!*L$5,0))))</f>
        <v>0</v>
      </c>
      <c r="M200" s="179">
        <f>IF($C200=$D$2,#REF!*M$2,IF($C200=$D$3,#REF!*M$3,IF($C200=$D$4,#REF!*M$4,IF($C200=$D$5,#REF!*M$5,0))))</f>
        <v>0</v>
      </c>
      <c r="N200" s="179">
        <f>IF($C200=$D$2,#REF!*N$2,IF($C200=$D$3,#REF!*N$3,IF($C200=$D$4,#REF!*N$4,IF($C200=$D$5,#REF!*N$5,0))))</f>
        <v>0</v>
      </c>
      <c r="O200" s="179">
        <f>IF($C200=$D$2,#REF!*O$2,IF($C200=$D$3,#REF!*O$3,IF($C200=$D$4,#REF!*O$4,IF($C200=$D$5,#REF!*O$5,0))))</f>
        <v>0</v>
      </c>
      <c r="P200" s="179">
        <f>IF($C200=$D$2,#REF!*P$2,IF($C200=$D$3,#REF!*P$3,IF($C200=$D$4,#REF!*P$4,IF($C200=$D$5,#REF!*P$5,0))))</f>
        <v>0</v>
      </c>
      <c r="Q200" s="179">
        <f>IF($C200=$D$2,#REF!*Q$2,IF($C200=$D$3,#REF!*Q$3,IF($C200=$D$4,#REF!*Q$4,IF($C200=$D$5,#REF!*Q$5,0))))</f>
        <v>0</v>
      </c>
      <c r="R200" s="179">
        <f>IF($C200=$D$2,#REF!*R$2,IF($C200=$D$3,#REF!*R$3,IF($C200=$D$4,#REF!*R$4,IF($C200=$D$5,#REF!*R$5,0))))</f>
        <v>0</v>
      </c>
      <c r="S200" s="179">
        <f>IF($C200=$D$2,#REF!*S$2,IF($C200=$D$3,#REF!*S$3,IF($C200=$D$4,#REF!*S$4,IF($C200=$D$5,#REF!*S$5,0))))</f>
        <v>0</v>
      </c>
      <c r="T200" s="179">
        <f>IF($C200=$D$2,#REF!*T$2,IF($C200=$D$3,#REF!*T$3,IF($C200=$D$4,#REF!*T$4,IF($C200=$D$5,#REF!*T$5,0))))</f>
        <v>0</v>
      </c>
      <c r="U200" s="179">
        <f>IF($C200=$D$2,#REF!*U$2,IF($C200=$D$3,#REF!*U$3,IF($C200=$D$4,#REF!*U$4,IF($C200=$D$5,#REF!*U$5,0))))</f>
        <v>0</v>
      </c>
      <c r="V200" s="179">
        <f>IF($C200=$D$2,#REF!*V$2,IF($C200=$D$3,#REF!*V$3,IF($C200=$D$4,#REF!*V$4,IF($C200=$D$5,#REF!*V$5,0))))</f>
        <v>0</v>
      </c>
      <c r="W200" s="179">
        <f>IF($C200=$D$2,#REF!*W$2,IF($C200=$D$3,#REF!*W$3,IF($C200=$D$4,#REF!*W$4,IF($C200=$D$5,#REF!*W$5,0))))</f>
        <v>0</v>
      </c>
      <c r="X200" s="179">
        <f>IF($C200=$D$2,#REF!*X$2,IF($C200=$D$3,#REF!*X$3,IF($C200=$D$4,#REF!*X$4,IF($C200=$D$5,#REF!*X$5,0))))</f>
        <v>0</v>
      </c>
      <c r="Y200" s="179">
        <f>IF($C200=$D$2,#REF!*Y$2,IF($C200=$D$3,#REF!*Y$3,IF($C200=$D$4,#REF!*Y$4,IF($C200=$D$5,#REF!*Y$5,0))))</f>
        <v>0</v>
      </c>
      <c r="Z200" s="179">
        <f>IF($C200=$D$2,#REF!*Z$2,IF($C200=$D$3,#REF!*Z$3,IF($C200=$D$4,#REF!*Z$4,IF($C200=$D$5,#REF!*Z$5,0))))</f>
        <v>0</v>
      </c>
      <c r="AA200" s="179">
        <f>IF($C200=$D$2,#REF!*AA$2,IF($C200=$D$3,#REF!*AA$3,IF($C200=$D$4,#REF!*AA$4,IF($C200=$D$5,#REF!*AA$5,0))))</f>
        <v>0</v>
      </c>
      <c r="AB200" s="179">
        <f>IF($C200=$D$2,#REF!*AB$2,IF($C200=$D$3,#REF!*AB$3,IF($C200=$D$4,#REF!*AB$4,IF($C200=$D$5,#REF!*AB$5,0))))</f>
        <v>0</v>
      </c>
      <c r="AC200" s="179">
        <f>IF($C200=$D$2,#REF!*AC$2,IF($C200=$D$3,#REF!*AC$3,IF($C200=$D$4,#REF!*AC$4,IF($C200=$D$5,#REF!*AC$5,0))))</f>
        <v>0</v>
      </c>
      <c r="AD200" s="179">
        <f>IF($C200=$D$2,#REF!*AD$2,IF($C200=$D$3,#REF!*AD$3,IF($C200=$D$4,#REF!*AD$4,IF($C200=$D$5,#REF!*AD$5,0))))</f>
        <v>0</v>
      </c>
      <c r="AE200" s="179">
        <f>IF($C200=$D$2,#REF!*AE$2,IF($C200=$D$3,#REF!*AE$3,IF($C200=$D$4,#REF!*AE$4,IF($C200=$D$5,#REF!*AE$5,0))))</f>
        <v>0</v>
      </c>
      <c r="AF200" s="179">
        <f>IF($C200=$D$2,#REF!*AF$2,IF($C200=$D$3,#REF!*AF$3,IF($C200=$D$4,#REF!*AF$4,IF($C200=$D$5,#REF!*AF$5,0))))</f>
        <v>0</v>
      </c>
      <c r="AG200" s="179">
        <f>IF($C200=$D$2,#REF!*AG$2,IF($C200=$D$3,#REF!*AG$3,IF($C200=$D$4,#REF!*AG$4,IF($C200=$D$5,#REF!*AG$5,0))))</f>
        <v>0</v>
      </c>
      <c r="AH200" s="179">
        <f>IF($C200=$D$2,#REF!*AH$2,IF($C200=$D$3,#REF!*AH$3,IF($C200=$D$4,#REF!*AH$4,IF($C200=$D$5,#REF!*AH$5,0))))</f>
        <v>0</v>
      </c>
      <c r="AI200" s="179">
        <f>IF($C200=$D$2,#REF!*AI$2,IF($C200=$D$3,#REF!*AI$3,IF($C200=$D$4,#REF!*AI$4,IF($C200=$D$5,#REF!*AI$5,0))))</f>
        <v>0</v>
      </c>
      <c r="AJ200" s="179">
        <f>IF($C200=$D$2,#REF!*AJ$2,IF($C200=$D$3,#REF!*AJ$3,IF($C200=$D$4,#REF!*AJ$4,IF($C200=$D$5,#REF!*AJ$5,0))))</f>
        <v>0</v>
      </c>
      <c r="AK200" s="179">
        <f>IF($C200=$D$2,#REF!*AK$2,IF($C200=$D$3,#REF!*AK$3,IF($C200=$D$4,#REF!*AK$4,IF($C200=$D$5,#REF!*AK$5,0))))</f>
        <v>0</v>
      </c>
      <c r="AL200" s="179">
        <f>IF($C200=$D$2,#REF!*AL$2,IF($C200=$D$3,#REF!*AL$3,IF($C200=$D$4,#REF!*AL$4,IF($C200=$D$5,#REF!*AL$5,0))))</f>
        <v>0</v>
      </c>
      <c r="AM200" s="179">
        <f>IF($C200=$D$2,#REF!*AM$2,IF($C200=$D$3,#REF!*AM$3,IF($C200=$D$4,#REF!*AM$4,IF($C200=$D$5,#REF!*AM$5,0))))</f>
        <v>0</v>
      </c>
    </row>
    <row r="201" spans="1:39">
      <c r="A201" s="141"/>
      <c r="B201" s="165"/>
      <c r="C201" s="165"/>
      <c r="D201" s="178">
        <f t="shared" si="0"/>
        <v>0</v>
      </c>
      <c r="E201" s="179">
        <f>IF($C201=$D$2,#REF!*E$2,IF($C201=$D$3,#REF!*E$3,IF($C201=$D$4,#REF!*E$4,IF($C201=$D$5,#REF!*E$5,0))))</f>
        <v>0</v>
      </c>
      <c r="F201" s="179">
        <f>IF($C201=$D$2,#REF!*F$2,IF($C201=$D$3,#REF!*F$3,IF($C201=$D$4,#REF!*F$4,IF($C201=$D$5,#REF!*F$5,0))))</f>
        <v>0</v>
      </c>
      <c r="G201" s="179">
        <f>IF($C201=$D$2,#REF!*G$2,IF($C201=$D$3,#REF!*G$3,IF($C201=$D$4,#REF!*G$4,IF($C201=$D$5,#REF!*G$5,0))))</f>
        <v>0</v>
      </c>
      <c r="H201" s="179">
        <f>IF($C201=$D$2,#REF!*H$2,IF($C201=$D$3,#REF!*H$3,IF($C201=$D$4,#REF!*H$4,IF($C201=$D$5,#REF!*H$5,0))))</f>
        <v>0</v>
      </c>
      <c r="I201" s="179">
        <f>IF($C201=$D$2,#REF!*I$2,IF($C201=$D$3,#REF!*I$3,IF($C201=$D$4,#REF!*I$4,IF($C201=$D$5,#REF!*I$5,0))))</f>
        <v>0</v>
      </c>
      <c r="J201" s="179">
        <f>IF($C201=$D$2,#REF!*J$2,IF($C201=$D$3,#REF!*J$3,IF($C201=$D$4,#REF!*J$4,IF($C201=$D$5,#REF!*J$5,0))))</f>
        <v>0</v>
      </c>
      <c r="K201" s="179">
        <f>IF($C201=$D$2,#REF!*K$2,IF($C201=$D$3,#REF!*K$3,IF($C201=$D$4,#REF!*K$4,IF($C201=$D$5,#REF!*K$5,0))))</f>
        <v>0</v>
      </c>
      <c r="L201" s="179">
        <f>IF($C201=$D$2,#REF!*L$2,IF($C201=$D$3,#REF!*L$3,IF($C201=$D$4,#REF!*L$4,IF($C201=$D$5,#REF!*L$5,0))))</f>
        <v>0</v>
      </c>
      <c r="M201" s="179">
        <f>IF($C201=$D$2,#REF!*M$2,IF($C201=$D$3,#REF!*M$3,IF($C201=$D$4,#REF!*M$4,IF($C201=$D$5,#REF!*M$5,0))))</f>
        <v>0</v>
      </c>
      <c r="N201" s="179">
        <f>IF($C201=$D$2,#REF!*N$2,IF($C201=$D$3,#REF!*N$3,IF($C201=$D$4,#REF!*N$4,IF($C201=$D$5,#REF!*N$5,0))))</f>
        <v>0</v>
      </c>
      <c r="O201" s="179">
        <f>IF($C201=$D$2,#REF!*O$2,IF($C201=$D$3,#REF!*O$3,IF($C201=$D$4,#REF!*O$4,IF($C201=$D$5,#REF!*O$5,0))))</f>
        <v>0</v>
      </c>
      <c r="P201" s="179">
        <f>IF($C201=$D$2,#REF!*P$2,IF($C201=$D$3,#REF!*P$3,IF($C201=$D$4,#REF!*P$4,IF($C201=$D$5,#REF!*P$5,0))))</f>
        <v>0</v>
      </c>
      <c r="Q201" s="179">
        <f>IF($C201=$D$2,#REF!*Q$2,IF($C201=$D$3,#REF!*Q$3,IF($C201=$D$4,#REF!*Q$4,IF($C201=$D$5,#REF!*Q$5,0))))</f>
        <v>0</v>
      </c>
      <c r="R201" s="179">
        <f>IF($C201=$D$2,#REF!*R$2,IF($C201=$D$3,#REF!*R$3,IF($C201=$D$4,#REF!*R$4,IF($C201=$D$5,#REF!*R$5,0))))</f>
        <v>0</v>
      </c>
      <c r="S201" s="179">
        <f>IF($C201=$D$2,#REF!*S$2,IF($C201=$D$3,#REF!*S$3,IF($C201=$D$4,#REF!*S$4,IF($C201=$D$5,#REF!*S$5,0))))</f>
        <v>0</v>
      </c>
      <c r="T201" s="179">
        <f>IF($C201=$D$2,#REF!*T$2,IF($C201=$D$3,#REF!*T$3,IF($C201=$D$4,#REF!*T$4,IF($C201=$D$5,#REF!*T$5,0))))</f>
        <v>0</v>
      </c>
      <c r="U201" s="179">
        <f>IF($C201=$D$2,#REF!*U$2,IF($C201=$D$3,#REF!*U$3,IF($C201=$D$4,#REF!*U$4,IF($C201=$D$5,#REF!*U$5,0))))</f>
        <v>0</v>
      </c>
      <c r="V201" s="179">
        <f>IF($C201=$D$2,#REF!*V$2,IF($C201=$D$3,#REF!*V$3,IF($C201=$D$4,#REF!*V$4,IF($C201=$D$5,#REF!*V$5,0))))</f>
        <v>0</v>
      </c>
      <c r="W201" s="179">
        <f>IF($C201=$D$2,#REF!*W$2,IF($C201=$D$3,#REF!*W$3,IF($C201=$D$4,#REF!*W$4,IF($C201=$D$5,#REF!*W$5,0))))</f>
        <v>0</v>
      </c>
      <c r="X201" s="179">
        <f>IF($C201=$D$2,#REF!*X$2,IF($C201=$D$3,#REF!*X$3,IF($C201=$D$4,#REF!*X$4,IF($C201=$D$5,#REF!*X$5,0))))</f>
        <v>0</v>
      </c>
      <c r="Y201" s="179">
        <f>IF($C201=$D$2,#REF!*Y$2,IF($C201=$D$3,#REF!*Y$3,IF($C201=$D$4,#REF!*Y$4,IF($C201=$D$5,#REF!*Y$5,0))))</f>
        <v>0</v>
      </c>
      <c r="Z201" s="179">
        <f>IF($C201=$D$2,#REF!*Z$2,IF($C201=$D$3,#REF!*Z$3,IF($C201=$D$4,#REF!*Z$4,IF($C201=$D$5,#REF!*Z$5,0))))</f>
        <v>0</v>
      </c>
      <c r="AA201" s="179">
        <f>IF($C201=$D$2,#REF!*AA$2,IF($C201=$D$3,#REF!*AA$3,IF($C201=$D$4,#REF!*AA$4,IF($C201=$D$5,#REF!*AA$5,0))))</f>
        <v>0</v>
      </c>
      <c r="AB201" s="179">
        <f>IF($C201=$D$2,#REF!*AB$2,IF($C201=$D$3,#REF!*AB$3,IF($C201=$D$4,#REF!*AB$4,IF($C201=$D$5,#REF!*AB$5,0))))</f>
        <v>0</v>
      </c>
      <c r="AC201" s="179">
        <f>IF($C201=$D$2,#REF!*AC$2,IF($C201=$D$3,#REF!*AC$3,IF($C201=$D$4,#REF!*AC$4,IF($C201=$D$5,#REF!*AC$5,0))))</f>
        <v>0</v>
      </c>
      <c r="AD201" s="179">
        <f>IF($C201=$D$2,#REF!*AD$2,IF($C201=$D$3,#REF!*AD$3,IF($C201=$D$4,#REF!*AD$4,IF($C201=$D$5,#REF!*AD$5,0))))</f>
        <v>0</v>
      </c>
      <c r="AE201" s="179">
        <f>IF($C201=$D$2,#REF!*AE$2,IF($C201=$D$3,#REF!*AE$3,IF($C201=$D$4,#REF!*AE$4,IF($C201=$D$5,#REF!*AE$5,0))))</f>
        <v>0</v>
      </c>
      <c r="AF201" s="179">
        <f>IF($C201=$D$2,#REF!*AF$2,IF($C201=$D$3,#REF!*AF$3,IF($C201=$D$4,#REF!*AF$4,IF($C201=$D$5,#REF!*AF$5,0))))</f>
        <v>0</v>
      </c>
      <c r="AG201" s="179">
        <f>IF($C201=$D$2,#REF!*AG$2,IF($C201=$D$3,#REF!*AG$3,IF($C201=$D$4,#REF!*AG$4,IF($C201=$D$5,#REF!*AG$5,0))))</f>
        <v>0</v>
      </c>
      <c r="AH201" s="179">
        <f>IF($C201=$D$2,#REF!*AH$2,IF($C201=$D$3,#REF!*AH$3,IF($C201=$D$4,#REF!*AH$4,IF($C201=$D$5,#REF!*AH$5,0))))</f>
        <v>0</v>
      </c>
      <c r="AI201" s="179">
        <f>IF($C201=$D$2,#REF!*AI$2,IF($C201=$D$3,#REF!*AI$3,IF($C201=$D$4,#REF!*AI$4,IF($C201=$D$5,#REF!*AI$5,0))))</f>
        <v>0</v>
      </c>
      <c r="AJ201" s="179">
        <f>IF($C201=$D$2,#REF!*AJ$2,IF($C201=$D$3,#REF!*AJ$3,IF($C201=$D$4,#REF!*AJ$4,IF($C201=$D$5,#REF!*AJ$5,0))))</f>
        <v>0</v>
      </c>
      <c r="AK201" s="179">
        <f>IF($C201=$D$2,#REF!*AK$2,IF($C201=$D$3,#REF!*AK$3,IF($C201=$D$4,#REF!*AK$4,IF($C201=$D$5,#REF!*AK$5,0))))</f>
        <v>0</v>
      </c>
      <c r="AL201" s="179">
        <f>IF($C201=$D$2,#REF!*AL$2,IF($C201=$D$3,#REF!*AL$3,IF($C201=$D$4,#REF!*AL$4,IF($C201=$D$5,#REF!*AL$5,0))))</f>
        <v>0</v>
      </c>
      <c r="AM201" s="179">
        <f>IF($C201=$D$2,#REF!*AM$2,IF($C201=$D$3,#REF!*AM$3,IF($C201=$D$4,#REF!*AM$4,IF($C201=$D$5,#REF!*AM$5,0))))</f>
        <v>0</v>
      </c>
    </row>
    <row r="202" spans="1:39">
      <c r="A202" s="141"/>
      <c r="B202" s="165"/>
      <c r="C202" s="165"/>
      <c r="D202" s="178">
        <f t="shared" si="0"/>
        <v>0</v>
      </c>
      <c r="E202" s="179">
        <f>IF($C202=$D$2,#REF!*E$2,IF($C202=$D$3,#REF!*E$3,IF($C202=$D$4,#REF!*E$4,IF($C202=$D$5,#REF!*E$5,0))))</f>
        <v>0</v>
      </c>
      <c r="F202" s="179">
        <f>IF($C202=$D$2,#REF!*F$2,IF($C202=$D$3,#REF!*F$3,IF($C202=$D$4,#REF!*F$4,IF($C202=$D$5,#REF!*F$5,0))))</f>
        <v>0</v>
      </c>
      <c r="G202" s="179">
        <f>IF($C202=$D$2,#REF!*G$2,IF($C202=$D$3,#REF!*G$3,IF($C202=$D$4,#REF!*G$4,IF($C202=$D$5,#REF!*G$5,0))))</f>
        <v>0</v>
      </c>
      <c r="H202" s="179">
        <f>IF($C202=$D$2,#REF!*H$2,IF($C202=$D$3,#REF!*H$3,IF($C202=$D$4,#REF!*H$4,IF($C202=$D$5,#REF!*H$5,0))))</f>
        <v>0</v>
      </c>
      <c r="I202" s="179">
        <f>IF($C202=$D$2,#REF!*I$2,IF($C202=$D$3,#REF!*I$3,IF($C202=$D$4,#REF!*I$4,IF($C202=$D$5,#REF!*I$5,0))))</f>
        <v>0</v>
      </c>
      <c r="J202" s="179">
        <f>IF($C202=$D$2,#REF!*J$2,IF($C202=$D$3,#REF!*J$3,IF($C202=$D$4,#REF!*J$4,IF($C202=$D$5,#REF!*J$5,0))))</f>
        <v>0</v>
      </c>
      <c r="K202" s="179">
        <f>IF($C202=$D$2,#REF!*K$2,IF($C202=$D$3,#REF!*K$3,IF($C202=$D$4,#REF!*K$4,IF($C202=$D$5,#REF!*K$5,0))))</f>
        <v>0</v>
      </c>
      <c r="L202" s="179">
        <f>IF($C202=$D$2,#REF!*L$2,IF($C202=$D$3,#REF!*L$3,IF($C202=$D$4,#REF!*L$4,IF($C202=$D$5,#REF!*L$5,0))))</f>
        <v>0</v>
      </c>
      <c r="M202" s="179">
        <f>IF($C202=$D$2,#REF!*M$2,IF($C202=$D$3,#REF!*M$3,IF($C202=$D$4,#REF!*M$4,IF($C202=$D$5,#REF!*M$5,0))))</f>
        <v>0</v>
      </c>
      <c r="N202" s="179">
        <f>IF($C202=$D$2,#REF!*N$2,IF($C202=$D$3,#REF!*N$3,IF($C202=$D$4,#REF!*N$4,IF($C202=$D$5,#REF!*N$5,0))))</f>
        <v>0</v>
      </c>
      <c r="O202" s="179">
        <f>IF($C202=$D$2,#REF!*O$2,IF($C202=$D$3,#REF!*O$3,IF($C202=$D$4,#REF!*O$4,IF($C202=$D$5,#REF!*O$5,0))))</f>
        <v>0</v>
      </c>
      <c r="P202" s="179">
        <f>IF($C202=$D$2,#REF!*P$2,IF($C202=$D$3,#REF!*P$3,IF($C202=$D$4,#REF!*P$4,IF($C202=$D$5,#REF!*P$5,0))))</f>
        <v>0</v>
      </c>
      <c r="Q202" s="179">
        <f>IF($C202=$D$2,#REF!*Q$2,IF($C202=$D$3,#REF!*Q$3,IF($C202=$D$4,#REF!*Q$4,IF($C202=$D$5,#REF!*Q$5,0))))</f>
        <v>0</v>
      </c>
      <c r="R202" s="179">
        <f>IF($C202=$D$2,#REF!*R$2,IF($C202=$D$3,#REF!*R$3,IF($C202=$D$4,#REF!*R$4,IF($C202=$D$5,#REF!*R$5,0))))</f>
        <v>0</v>
      </c>
      <c r="S202" s="179">
        <f>IF($C202=$D$2,#REF!*S$2,IF($C202=$D$3,#REF!*S$3,IF($C202=$D$4,#REF!*S$4,IF($C202=$D$5,#REF!*S$5,0))))</f>
        <v>0</v>
      </c>
      <c r="T202" s="179">
        <f>IF($C202=$D$2,#REF!*T$2,IF($C202=$D$3,#REF!*T$3,IF($C202=$D$4,#REF!*T$4,IF($C202=$D$5,#REF!*T$5,0))))</f>
        <v>0</v>
      </c>
      <c r="U202" s="179">
        <f>IF($C202=$D$2,#REF!*U$2,IF($C202=$D$3,#REF!*U$3,IF($C202=$D$4,#REF!*U$4,IF($C202=$D$5,#REF!*U$5,0))))</f>
        <v>0</v>
      </c>
      <c r="V202" s="179">
        <f>IF($C202=$D$2,#REF!*V$2,IF($C202=$D$3,#REF!*V$3,IF($C202=$D$4,#REF!*V$4,IF($C202=$D$5,#REF!*V$5,0))))</f>
        <v>0</v>
      </c>
      <c r="W202" s="179">
        <f>IF($C202=$D$2,#REF!*W$2,IF($C202=$D$3,#REF!*W$3,IF($C202=$D$4,#REF!*W$4,IF($C202=$D$5,#REF!*W$5,0))))</f>
        <v>0</v>
      </c>
      <c r="X202" s="179">
        <f>IF($C202=$D$2,#REF!*X$2,IF($C202=$D$3,#REF!*X$3,IF($C202=$D$4,#REF!*X$4,IF($C202=$D$5,#REF!*X$5,0))))</f>
        <v>0</v>
      </c>
      <c r="Y202" s="179">
        <f>IF($C202=$D$2,#REF!*Y$2,IF($C202=$D$3,#REF!*Y$3,IF($C202=$D$4,#REF!*Y$4,IF($C202=$D$5,#REF!*Y$5,0))))</f>
        <v>0</v>
      </c>
      <c r="Z202" s="179">
        <f>IF($C202=$D$2,#REF!*Z$2,IF($C202=$D$3,#REF!*Z$3,IF($C202=$D$4,#REF!*Z$4,IF($C202=$D$5,#REF!*Z$5,0))))</f>
        <v>0</v>
      </c>
      <c r="AA202" s="179">
        <f>IF($C202=$D$2,#REF!*AA$2,IF($C202=$D$3,#REF!*AA$3,IF($C202=$D$4,#REF!*AA$4,IF($C202=$D$5,#REF!*AA$5,0))))</f>
        <v>0</v>
      </c>
      <c r="AB202" s="179">
        <f>IF($C202=$D$2,#REF!*AB$2,IF($C202=$D$3,#REF!*AB$3,IF($C202=$D$4,#REF!*AB$4,IF($C202=$D$5,#REF!*AB$5,0))))</f>
        <v>0</v>
      </c>
      <c r="AC202" s="179">
        <f>IF($C202=$D$2,#REF!*AC$2,IF($C202=$D$3,#REF!*AC$3,IF($C202=$D$4,#REF!*AC$4,IF($C202=$D$5,#REF!*AC$5,0))))</f>
        <v>0</v>
      </c>
      <c r="AD202" s="179">
        <f>IF($C202=$D$2,#REF!*AD$2,IF($C202=$D$3,#REF!*AD$3,IF($C202=$D$4,#REF!*AD$4,IF($C202=$D$5,#REF!*AD$5,0))))</f>
        <v>0</v>
      </c>
      <c r="AE202" s="179">
        <f>IF($C202=$D$2,#REF!*AE$2,IF($C202=$D$3,#REF!*AE$3,IF($C202=$D$4,#REF!*AE$4,IF($C202=$D$5,#REF!*AE$5,0))))</f>
        <v>0</v>
      </c>
      <c r="AF202" s="179">
        <f>IF($C202=$D$2,#REF!*AF$2,IF($C202=$D$3,#REF!*AF$3,IF($C202=$D$4,#REF!*AF$4,IF($C202=$D$5,#REF!*AF$5,0))))</f>
        <v>0</v>
      </c>
      <c r="AG202" s="179">
        <f>IF($C202=$D$2,#REF!*AG$2,IF($C202=$D$3,#REF!*AG$3,IF($C202=$D$4,#REF!*AG$4,IF($C202=$D$5,#REF!*AG$5,0))))</f>
        <v>0</v>
      </c>
      <c r="AH202" s="179">
        <f>IF($C202=$D$2,#REF!*AH$2,IF($C202=$D$3,#REF!*AH$3,IF($C202=$D$4,#REF!*AH$4,IF($C202=$D$5,#REF!*AH$5,0))))</f>
        <v>0</v>
      </c>
      <c r="AI202" s="179">
        <f>IF($C202=$D$2,#REF!*AI$2,IF($C202=$D$3,#REF!*AI$3,IF($C202=$D$4,#REF!*AI$4,IF($C202=$D$5,#REF!*AI$5,0))))</f>
        <v>0</v>
      </c>
      <c r="AJ202" s="179">
        <f>IF($C202=$D$2,#REF!*AJ$2,IF($C202=$D$3,#REF!*AJ$3,IF($C202=$D$4,#REF!*AJ$4,IF($C202=$D$5,#REF!*AJ$5,0))))</f>
        <v>0</v>
      </c>
      <c r="AK202" s="179">
        <f>IF($C202=$D$2,#REF!*AK$2,IF($C202=$D$3,#REF!*AK$3,IF($C202=$D$4,#REF!*AK$4,IF($C202=$D$5,#REF!*AK$5,0))))</f>
        <v>0</v>
      </c>
      <c r="AL202" s="179">
        <f>IF($C202=$D$2,#REF!*AL$2,IF($C202=$D$3,#REF!*AL$3,IF($C202=$D$4,#REF!*AL$4,IF($C202=$D$5,#REF!*AL$5,0))))</f>
        <v>0</v>
      </c>
      <c r="AM202" s="179">
        <f>IF($C202=$D$2,#REF!*AM$2,IF($C202=$D$3,#REF!*AM$3,IF($C202=$D$4,#REF!*AM$4,IF($C202=$D$5,#REF!*AM$5,0))))</f>
        <v>0</v>
      </c>
    </row>
    <row r="203" spans="1:39">
      <c r="A203" s="141"/>
      <c r="B203" s="165"/>
      <c r="C203" s="165"/>
      <c r="D203" s="178">
        <f t="shared" si="0"/>
        <v>0</v>
      </c>
      <c r="E203" s="179">
        <f>IF($C203=$D$2,#REF!*E$2,IF($C203=$D$3,#REF!*E$3,IF($C203=$D$4,#REF!*E$4,IF($C203=$D$5,#REF!*E$5,0))))</f>
        <v>0</v>
      </c>
      <c r="F203" s="179">
        <f>IF($C203=$D$2,#REF!*F$2,IF($C203=$D$3,#REF!*F$3,IF($C203=$D$4,#REF!*F$4,IF($C203=$D$5,#REF!*F$5,0))))</f>
        <v>0</v>
      </c>
      <c r="G203" s="179">
        <f>IF($C203=$D$2,#REF!*G$2,IF($C203=$D$3,#REF!*G$3,IF($C203=$D$4,#REF!*G$4,IF($C203=$D$5,#REF!*G$5,0))))</f>
        <v>0</v>
      </c>
      <c r="H203" s="179">
        <f>IF($C203=$D$2,#REF!*H$2,IF($C203=$D$3,#REF!*H$3,IF($C203=$D$4,#REF!*H$4,IF($C203=$D$5,#REF!*H$5,0))))</f>
        <v>0</v>
      </c>
      <c r="I203" s="179">
        <f>IF($C203=$D$2,#REF!*I$2,IF($C203=$D$3,#REF!*I$3,IF($C203=$D$4,#REF!*I$4,IF($C203=$D$5,#REF!*I$5,0))))</f>
        <v>0</v>
      </c>
      <c r="J203" s="179">
        <f>IF($C203=$D$2,#REF!*J$2,IF($C203=$D$3,#REF!*J$3,IF($C203=$D$4,#REF!*J$4,IF($C203=$D$5,#REF!*J$5,0))))</f>
        <v>0</v>
      </c>
      <c r="K203" s="179">
        <f>IF($C203=$D$2,#REF!*K$2,IF($C203=$D$3,#REF!*K$3,IF($C203=$D$4,#REF!*K$4,IF($C203=$D$5,#REF!*K$5,0))))</f>
        <v>0</v>
      </c>
      <c r="L203" s="179">
        <f>IF($C203=$D$2,#REF!*L$2,IF($C203=$D$3,#REF!*L$3,IF($C203=$D$4,#REF!*L$4,IF($C203=$D$5,#REF!*L$5,0))))</f>
        <v>0</v>
      </c>
      <c r="M203" s="179">
        <f>IF($C203=$D$2,#REF!*M$2,IF($C203=$D$3,#REF!*M$3,IF($C203=$D$4,#REF!*M$4,IF($C203=$D$5,#REF!*M$5,0))))</f>
        <v>0</v>
      </c>
      <c r="N203" s="179">
        <f>IF($C203=$D$2,#REF!*N$2,IF($C203=$D$3,#REF!*N$3,IF($C203=$D$4,#REF!*N$4,IF($C203=$D$5,#REF!*N$5,0))))</f>
        <v>0</v>
      </c>
      <c r="O203" s="179">
        <f>IF($C203=$D$2,#REF!*O$2,IF($C203=$D$3,#REF!*O$3,IF($C203=$D$4,#REF!*O$4,IF($C203=$D$5,#REF!*O$5,0))))</f>
        <v>0</v>
      </c>
      <c r="P203" s="179">
        <f>IF($C203=$D$2,#REF!*P$2,IF($C203=$D$3,#REF!*P$3,IF($C203=$D$4,#REF!*P$4,IF($C203=$D$5,#REF!*P$5,0))))</f>
        <v>0</v>
      </c>
      <c r="Q203" s="179">
        <f>IF($C203=$D$2,#REF!*Q$2,IF($C203=$D$3,#REF!*Q$3,IF($C203=$D$4,#REF!*Q$4,IF($C203=$D$5,#REF!*Q$5,0))))</f>
        <v>0</v>
      </c>
      <c r="R203" s="179">
        <f>IF($C203=$D$2,#REF!*R$2,IF($C203=$D$3,#REF!*R$3,IF($C203=$D$4,#REF!*R$4,IF($C203=$D$5,#REF!*R$5,0))))</f>
        <v>0</v>
      </c>
      <c r="S203" s="179">
        <f>IF($C203=$D$2,#REF!*S$2,IF($C203=$D$3,#REF!*S$3,IF($C203=$D$4,#REF!*S$4,IF($C203=$D$5,#REF!*S$5,0))))</f>
        <v>0</v>
      </c>
      <c r="T203" s="179">
        <f>IF($C203=$D$2,#REF!*T$2,IF($C203=$D$3,#REF!*T$3,IF($C203=$D$4,#REF!*T$4,IF($C203=$D$5,#REF!*T$5,0))))</f>
        <v>0</v>
      </c>
      <c r="U203" s="179">
        <f>IF($C203=$D$2,#REF!*U$2,IF($C203=$D$3,#REF!*U$3,IF($C203=$D$4,#REF!*U$4,IF($C203=$D$5,#REF!*U$5,0))))</f>
        <v>0</v>
      </c>
      <c r="V203" s="179">
        <f>IF($C203=$D$2,#REF!*V$2,IF($C203=$D$3,#REF!*V$3,IF($C203=$D$4,#REF!*V$4,IF($C203=$D$5,#REF!*V$5,0))))</f>
        <v>0</v>
      </c>
      <c r="W203" s="179">
        <f>IF($C203=$D$2,#REF!*W$2,IF($C203=$D$3,#REF!*W$3,IF($C203=$D$4,#REF!*W$4,IF($C203=$D$5,#REF!*W$5,0))))</f>
        <v>0</v>
      </c>
      <c r="X203" s="179">
        <f>IF($C203=$D$2,#REF!*X$2,IF($C203=$D$3,#REF!*X$3,IF($C203=$D$4,#REF!*X$4,IF($C203=$D$5,#REF!*X$5,0))))</f>
        <v>0</v>
      </c>
      <c r="Y203" s="179">
        <f>IF($C203=$D$2,#REF!*Y$2,IF($C203=$D$3,#REF!*Y$3,IF($C203=$D$4,#REF!*Y$4,IF($C203=$D$5,#REF!*Y$5,0))))</f>
        <v>0</v>
      </c>
      <c r="Z203" s="179">
        <f>IF($C203=$D$2,#REF!*Z$2,IF($C203=$D$3,#REF!*Z$3,IF($C203=$D$4,#REF!*Z$4,IF($C203=$D$5,#REF!*Z$5,0))))</f>
        <v>0</v>
      </c>
      <c r="AA203" s="179">
        <f>IF($C203=$D$2,#REF!*AA$2,IF($C203=$D$3,#REF!*AA$3,IF($C203=$D$4,#REF!*AA$4,IF($C203=$D$5,#REF!*AA$5,0))))</f>
        <v>0</v>
      </c>
      <c r="AB203" s="179">
        <f>IF($C203=$D$2,#REF!*AB$2,IF($C203=$D$3,#REF!*AB$3,IF($C203=$D$4,#REF!*AB$4,IF($C203=$D$5,#REF!*AB$5,0))))</f>
        <v>0</v>
      </c>
      <c r="AC203" s="179">
        <f>IF($C203=$D$2,#REF!*AC$2,IF($C203=$D$3,#REF!*AC$3,IF($C203=$D$4,#REF!*AC$4,IF($C203=$D$5,#REF!*AC$5,0))))</f>
        <v>0</v>
      </c>
      <c r="AD203" s="179">
        <f>IF($C203=$D$2,#REF!*AD$2,IF($C203=$D$3,#REF!*AD$3,IF($C203=$D$4,#REF!*AD$4,IF($C203=$D$5,#REF!*AD$5,0))))</f>
        <v>0</v>
      </c>
      <c r="AE203" s="179">
        <f>IF($C203=$D$2,#REF!*AE$2,IF($C203=$D$3,#REF!*AE$3,IF($C203=$D$4,#REF!*AE$4,IF($C203=$D$5,#REF!*AE$5,0))))</f>
        <v>0</v>
      </c>
      <c r="AF203" s="179">
        <f>IF($C203=$D$2,#REF!*AF$2,IF($C203=$D$3,#REF!*AF$3,IF($C203=$D$4,#REF!*AF$4,IF($C203=$D$5,#REF!*AF$5,0))))</f>
        <v>0</v>
      </c>
      <c r="AG203" s="179">
        <f>IF($C203=$D$2,#REF!*AG$2,IF($C203=$D$3,#REF!*AG$3,IF($C203=$D$4,#REF!*AG$4,IF($C203=$D$5,#REF!*AG$5,0))))</f>
        <v>0</v>
      </c>
      <c r="AH203" s="179">
        <f>IF($C203=$D$2,#REF!*AH$2,IF($C203=$D$3,#REF!*AH$3,IF($C203=$D$4,#REF!*AH$4,IF($C203=$D$5,#REF!*AH$5,0))))</f>
        <v>0</v>
      </c>
      <c r="AI203" s="179">
        <f>IF($C203=$D$2,#REF!*AI$2,IF($C203=$D$3,#REF!*AI$3,IF($C203=$D$4,#REF!*AI$4,IF($C203=$D$5,#REF!*AI$5,0))))</f>
        <v>0</v>
      </c>
      <c r="AJ203" s="179">
        <f>IF($C203=$D$2,#REF!*AJ$2,IF($C203=$D$3,#REF!*AJ$3,IF($C203=$D$4,#REF!*AJ$4,IF($C203=$D$5,#REF!*AJ$5,0))))</f>
        <v>0</v>
      </c>
      <c r="AK203" s="179">
        <f>IF($C203=$D$2,#REF!*AK$2,IF($C203=$D$3,#REF!*AK$3,IF($C203=$D$4,#REF!*AK$4,IF($C203=$D$5,#REF!*AK$5,0))))</f>
        <v>0</v>
      </c>
      <c r="AL203" s="179">
        <f>IF($C203=$D$2,#REF!*AL$2,IF($C203=$D$3,#REF!*AL$3,IF($C203=$D$4,#REF!*AL$4,IF($C203=$D$5,#REF!*AL$5,0))))</f>
        <v>0</v>
      </c>
      <c r="AM203" s="179">
        <f>IF($C203=$D$2,#REF!*AM$2,IF($C203=$D$3,#REF!*AM$3,IF($C203=$D$4,#REF!*AM$4,IF($C203=$D$5,#REF!*AM$5,0))))</f>
        <v>0</v>
      </c>
    </row>
    <row r="204" spans="1:39">
      <c r="A204" s="141"/>
      <c r="B204" s="165"/>
      <c r="C204" s="165"/>
      <c r="D204" s="178">
        <f t="shared" si="0"/>
        <v>0</v>
      </c>
      <c r="E204" s="179">
        <f>IF($C204=$D$2,#REF!*E$2,IF($C204=$D$3,#REF!*E$3,IF($C204=$D$4,#REF!*E$4,IF($C204=$D$5,#REF!*E$5,0))))</f>
        <v>0</v>
      </c>
      <c r="F204" s="179">
        <f>IF($C204=$D$2,#REF!*F$2,IF($C204=$D$3,#REF!*F$3,IF($C204=$D$4,#REF!*F$4,IF($C204=$D$5,#REF!*F$5,0))))</f>
        <v>0</v>
      </c>
      <c r="G204" s="179">
        <f>IF($C204=$D$2,#REF!*G$2,IF($C204=$D$3,#REF!*G$3,IF($C204=$D$4,#REF!*G$4,IF($C204=$D$5,#REF!*G$5,0))))</f>
        <v>0</v>
      </c>
      <c r="H204" s="179">
        <f>IF($C204=$D$2,#REF!*H$2,IF($C204=$D$3,#REF!*H$3,IF($C204=$D$4,#REF!*H$4,IF($C204=$D$5,#REF!*H$5,0))))</f>
        <v>0</v>
      </c>
      <c r="I204" s="179">
        <f>IF($C204=$D$2,#REF!*I$2,IF($C204=$D$3,#REF!*I$3,IF($C204=$D$4,#REF!*I$4,IF($C204=$D$5,#REF!*I$5,0))))</f>
        <v>0</v>
      </c>
      <c r="J204" s="179">
        <f>IF($C204=$D$2,#REF!*J$2,IF($C204=$D$3,#REF!*J$3,IF($C204=$D$4,#REF!*J$4,IF($C204=$D$5,#REF!*J$5,0))))</f>
        <v>0</v>
      </c>
      <c r="K204" s="179">
        <f>IF($C204=$D$2,#REF!*K$2,IF($C204=$D$3,#REF!*K$3,IF($C204=$D$4,#REF!*K$4,IF($C204=$D$5,#REF!*K$5,0))))</f>
        <v>0</v>
      </c>
      <c r="L204" s="179">
        <f>IF($C204=$D$2,#REF!*L$2,IF($C204=$D$3,#REF!*L$3,IF($C204=$D$4,#REF!*L$4,IF($C204=$D$5,#REF!*L$5,0))))</f>
        <v>0</v>
      </c>
      <c r="M204" s="179">
        <f>IF($C204=$D$2,#REF!*M$2,IF($C204=$D$3,#REF!*M$3,IF($C204=$D$4,#REF!*M$4,IF($C204=$D$5,#REF!*M$5,0))))</f>
        <v>0</v>
      </c>
      <c r="N204" s="179">
        <f>IF($C204=$D$2,#REF!*N$2,IF($C204=$D$3,#REF!*N$3,IF($C204=$D$4,#REF!*N$4,IF($C204=$D$5,#REF!*N$5,0))))</f>
        <v>0</v>
      </c>
      <c r="O204" s="179">
        <f>IF($C204=$D$2,#REF!*O$2,IF($C204=$D$3,#REF!*O$3,IF($C204=$D$4,#REF!*O$4,IF($C204=$D$5,#REF!*O$5,0))))</f>
        <v>0</v>
      </c>
      <c r="P204" s="179">
        <f>IF($C204=$D$2,#REF!*P$2,IF($C204=$D$3,#REF!*P$3,IF($C204=$D$4,#REF!*P$4,IF($C204=$D$5,#REF!*P$5,0))))</f>
        <v>0</v>
      </c>
      <c r="Q204" s="179">
        <f>IF($C204=$D$2,#REF!*Q$2,IF($C204=$D$3,#REF!*Q$3,IF($C204=$D$4,#REF!*Q$4,IF($C204=$D$5,#REF!*Q$5,0))))</f>
        <v>0</v>
      </c>
      <c r="R204" s="179">
        <f>IF($C204=$D$2,#REF!*R$2,IF($C204=$D$3,#REF!*R$3,IF($C204=$D$4,#REF!*R$4,IF($C204=$D$5,#REF!*R$5,0))))</f>
        <v>0</v>
      </c>
      <c r="S204" s="179">
        <f>IF($C204=$D$2,#REF!*S$2,IF($C204=$D$3,#REF!*S$3,IF($C204=$D$4,#REF!*S$4,IF($C204=$D$5,#REF!*S$5,0))))</f>
        <v>0</v>
      </c>
      <c r="T204" s="179">
        <f>IF($C204=$D$2,#REF!*T$2,IF($C204=$D$3,#REF!*T$3,IF($C204=$D$4,#REF!*T$4,IF($C204=$D$5,#REF!*T$5,0))))</f>
        <v>0</v>
      </c>
      <c r="U204" s="179">
        <f>IF($C204=$D$2,#REF!*U$2,IF($C204=$D$3,#REF!*U$3,IF($C204=$D$4,#REF!*U$4,IF($C204=$D$5,#REF!*U$5,0))))</f>
        <v>0</v>
      </c>
      <c r="V204" s="179">
        <f>IF($C204=$D$2,#REF!*V$2,IF($C204=$D$3,#REF!*V$3,IF($C204=$D$4,#REF!*V$4,IF($C204=$D$5,#REF!*V$5,0))))</f>
        <v>0</v>
      </c>
      <c r="W204" s="179">
        <f>IF($C204=$D$2,#REF!*W$2,IF($C204=$D$3,#REF!*W$3,IF($C204=$D$4,#REF!*W$4,IF($C204=$D$5,#REF!*W$5,0))))</f>
        <v>0</v>
      </c>
      <c r="X204" s="179">
        <f>IF($C204=$D$2,#REF!*X$2,IF($C204=$D$3,#REF!*X$3,IF($C204=$D$4,#REF!*X$4,IF($C204=$D$5,#REF!*X$5,0))))</f>
        <v>0</v>
      </c>
      <c r="Y204" s="179">
        <f>IF($C204=$D$2,#REF!*Y$2,IF($C204=$D$3,#REF!*Y$3,IF($C204=$D$4,#REF!*Y$4,IF($C204=$D$5,#REF!*Y$5,0))))</f>
        <v>0</v>
      </c>
      <c r="Z204" s="179">
        <f>IF($C204=$D$2,#REF!*Z$2,IF($C204=$D$3,#REF!*Z$3,IF($C204=$D$4,#REF!*Z$4,IF($C204=$D$5,#REF!*Z$5,0))))</f>
        <v>0</v>
      </c>
      <c r="AA204" s="179">
        <f>IF($C204=$D$2,#REF!*AA$2,IF($C204=$D$3,#REF!*AA$3,IF($C204=$D$4,#REF!*AA$4,IF($C204=$D$5,#REF!*AA$5,0))))</f>
        <v>0</v>
      </c>
      <c r="AB204" s="179">
        <f>IF($C204=$D$2,#REF!*AB$2,IF($C204=$D$3,#REF!*AB$3,IF($C204=$D$4,#REF!*AB$4,IF($C204=$D$5,#REF!*AB$5,0))))</f>
        <v>0</v>
      </c>
      <c r="AC204" s="179">
        <f>IF($C204=$D$2,#REF!*AC$2,IF($C204=$D$3,#REF!*AC$3,IF($C204=$D$4,#REF!*AC$4,IF($C204=$D$5,#REF!*AC$5,0))))</f>
        <v>0</v>
      </c>
      <c r="AD204" s="179">
        <f>IF($C204=$D$2,#REF!*AD$2,IF($C204=$D$3,#REF!*AD$3,IF($C204=$D$4,#REF!*AD$4,IF($C204=$D$5,#REF!*AD$5,0))))</f>
        <v>0</v>
      </c>
      <c r="AE204" s="179">
        <f>IF($C204=$D$2,#REF!*AE$2,IF($C204=$D$3,#REF!*AE$3,IF($C204=$D$4,#REF!*AE$4,IF($C204=$D$5,#REF!*AE$5,0))))</f>
        <v>0</v>
      </c>
      <c r="AF204" s="179">
        <f>IF($C204=$D$2,#REF!*AF$2,IF($C204=$D$3,#REF!*AF$3,IF($C204=$D$4,#REF!*AF$4,IF($C204=$D$5,#REF!*AF$5,0))))</f>
        <v>0</v>
      </c>
      <c r="AG204" s="179">
        <f>IF($C204=$D$2,#REF!*AG$2,IF($C204=$D$3,#REF!*AG$3,IF($C204=$D$4,#REF!*AG$4,IF($C204=$D$5,#REF!*AG$5,0))))</f>
        <v>0</v>
      </c>
      <c r="AH204" s="179">
        <f>IF($C204=$D$2,#REF!*AH$2,IF($C204=$D$3,#REF!*AH$3,IF($C204=$D$4,#REF!*AH$4,IF($C204=$D$5,#REF!*AH$5,0))))</f>
        <v>0</v>
      </c>
      <c r="AI204" s="179">
        <f>IF($C204=$D$2,#REF!*AI$2,IF($C204=$D$3,#REF!*AI$3,IF($C204=$D$4,#REF!*AI$4,IF($C204=$D$5,#REF!*AI$5,0))))</f>
        <v>0</v>
      </c>
      <c r="AJ204" s="179">
        <f>IF($C204=$D$2,#REF!*AJ$2,IF($C204=$D$3,#REF!*AJ$3,IF($C204=$D$4,#REF!*AJ$4,IF($C204=$D$5,#REF!*AJ$5,0))))</f>
        <v>0</v>
      </c>
      <c r="AK204" s="179">
        <f>IF($C204=$D$2,#REF!*AK$2,IF($C204=$D$3,#REF!*AK$3,IF($C204=$D$4,#REF!*AK$4,IF($C204=$D$5,#REF!*AK$5,0))))</f>
        <v>0</v>
      </c>
      <c r="AL204" s="179">
        <f>IF($C204=$D$2,#REF!*AL$2,IF($C204=$D$3,#REF!*AL$3,IF($C204=$D$4,#REF!*AL$4,IF($C204=$D$5,#REF!*AL$5,0))))</f>
        <v>0</v>
      </c>
      <c r="AM204" s="179">
        <f>IF($C204=$D$2,#REF!*AM$2,IF($C204=$D$3,#REF!*AM$3,IF($C204=$D$4,#REF!*AM$4,IF($C204=$D$5,#REF!*AM$5,0))))</f>
        <v>0</v>
      </c>
    </row>
    <row r="205" spans="1:39">
      <c r="A205" s="141"/>
      <c r="B205" s="165"/>
      <c r="C205" s="165"/>
      <c r="D205" s="178">
        <f t="shared" si="0"/>
        <v>0</v>
      </c>
      <c r="E205" s="179">
        <f>IF($C205=$D$2,#REF!*E$2,IF($C205=$D$3,#REF!*E$3,IF($C205=$D$4,#REF!*E$4,IF($C205=$D$5,#REF!*E$5,0))))</f>
        <v>0</v>
      </c>
      <c r="F205" s="179">
        <f>IF($C205=$D$2,#REF!*F$2,IF($C205=$D$3,#REF!*F$3,IF($C205=$D$4,#REF!*F$4,IF($C205=$D$5,#REF!*F$5,0))))</f>
        <v>0</v>
      </c>
      <c r="G205" s="179">
        <f>IF($C205=$D$2,#REF!*G$2,IF($C205=$D$3,#REF!*G$3,IF($C205=$D$4,#REF!*G$4,IF($C205=$D$5,#REF!*G$5,0))))</f>
        <v>0</v>
      </c>
      <c r="H205" s="179">
        <f>IF($C205=$D$2,#REF!*H$2,IF($C205=$D$3,#REF!*H$3,IF($C205=$D$4,#REF!*H$4,IF($C205=$D$5,#REF!*H$5,0))))</f>
        <v>0</v>
      </c>
      <c r="I205" s="179">
        <f>IF($C205=$D$2,#REF!*I$2,IF($C205=$D$3,#REF!*I$3,IF($C205=$D$4,#REF!*I$4,IF($C205=$D$5,#REF!*I$5,0))))</f>
        <v>0</v>
      </c>
      <c r="J205" s="179">
        <f>IF($C205=$D$2,#REF!*J$2,IF($C205=$D$3,#REF!*J$3,IF($C205=$D$4,#REF!*J$4,IF($C205=$D$5,#REF!*J$5,0))))</f>
        <v>0</v>
      </c>
      <c r="K205" s="179">
        <f>IF($C205=$D$2,#REF!*K$2,IF($C205=$D$3,#REF!*K$3,IF($C205=$D$4,#REF!*K$4,IF($C205=$D$5,#REF!*K$5,0))))</f>
        <v>0</v>
      </c>
      <c r="L205" s="179">
        <f>IF($C205=$D$2,#REF!*L$2,IF($C205=$D$3,#REF!*L$3,IF($C205=$D$4,#REF!*L$4,IF($C205=$D$5,#REF!*L$5,0))))</f>
        <v>0</v>
      </c>
      <c r="M205" s="179">
        <f>IF($C205=$D$2,#REF!*M$2,IF($C205=$D$3,#REF!*M$3,IF($C205=$D$4,#REF!*M$4,IF($C205=$D$5,#REF!*M$5,0))))</f>
        <v>0</v>
      </c>
      <c r="N205" s="179">
        <f>IF($C205=$D$2,#REF!*N$2,IF($C205=$D$3,#REF!*N$3,IF($C205=$D$4,#REF!*N$4,IF($C205=$D$5,#REF!*N$5,0))))</f>
        <v>0</v>
      </c>
      <c r="O205" s="179">
        <f>IF($C205=$D$2,#REF!*O$2,IF($C205=$D$3,#REF!*O$3,IF($C205=$D$4,#REF!*O$4,IF($C205=$D$5,#REF!*O$5,0))))</f>
        <v>0</v>
      </c>
      <c r="P205" s="179">
        <f>IF($C205=$D$2,#REF!*P$2,IF($C205=$D$3,#REF!*P$3,IF($C205=$D$4,#REF!*P$4,IF($C205=$D$5,#REF!*P$5,0))))</f>
        <v>0</v>
      </c>
      <c r="Q205" s="179">
        <f>IF($C205=$D$2,#REF!*Q$2,IF($C205=$D$3,#REF!*Q$3,IF($C205=$D$4,#REF!*Q$4,IF($C205=$D$5,#REF!*Q$5,0))))</f>
        <v>0</v>
      </c>
      <c r="R205" s="179">
        <f>IF($C205=$D$2,#REF!*R$2,IF($C205=$D$3,#REF!*R$3,IF($C205=$D$4,#REF!*R$4,IF($C205=$D$5,#REF!*R$5,0))))</f>
        <v>0</v>
      </c>
      <c r="S205" s="179">
        <f>IF($C205=$D$2,#REF!*S$2,IF($C205=$D$3,#REF!*S$3,IF($C205=$D$4,#REF!*S$4,IF($C205=$D$5,#REF!*S$5,0))))</f>
        <v>0</v>
      </c>
      <c r="T205" s="179">
        <f>IF($C205=$D$2,#REF!*T$2,IF($C205=$D$3,#REF!*T$3,IF($C205=$D$4,#REF!*T$4,IF($C205=$D$5,#REF!*T$5,0))))</f>
        <v>0</v>
      </c>
      <c r="U205" s="179">
        <f>IF($C205=$D$2,#REF!*U$2,IF($C205=$D$3,#REF!*U$3,IF($C205=$D$4,#REF!*U$4,IF($C205=$D$5,#REF!*U$5,0))))</f>
        <v>0</v>
      </c>
      <c r="V205" s="179">
        <f>IF($C205=$D$2,#REF!*V$2,IF($C205=$D$3,#REF!*V$3,IF($C205=$D$4,#REF!*V$4,IF($C205=$D$5,#REF!*V$5,0))))</f>
        <v>0</v>
      </c>
      <c r="W205" s="179">
        <f>IF($C205=$D$2,#REF!*W$2,IF($C205=$D$3,#REF!*W$3,IF($C205=$D$4,#REF!*W$4,IF($C205=$D$5,#REF!*W$5,0))))</f>
        <v>0</v>
      </c>
      <c r="X205" s="179">
        <f>IF($C205=$D$2,#REF!*X$2,IF($C205=$D$3,#REF!*X$3,IF($C205=$D$4,#REF!*X$4,IF($C205=$D$5,#REF!*X$5,0))))</f>
        <v>0</v>
      </c>
      <c r="Y205" s="179">
        <f>IF($C205=$D$2,#REF!*Y$2,IF($C205=$D$3,#REF!*Y$3,IF($C205=$D$4,#REF!*Y$4,IF($C205=$D$5,#REF!*Y$5,0))))</f>
        <v>0</v>
      </c>
      <c r="Z205" s="179">
        <f>IF($C205=$D$2,#REF!*Z$2,IF($C205=$D$3,#REF!*Z$3,IF($C205=$D$4,#REF!*Z$4,IF($C205=$D$5,#REF!*Z$5,0))))</f>
        <v>0</v>
      </c>
      <c r="AA205" s="179">
        <f>IF($C205=$D$2,#REF!*AA$2,IF($C205=$D$3,#REF!*AA$3,IF($C205=$D$4,#REF!*AA$4,IF($C205=$D$5,#REF!*AA$5,0))))</f>
        <v>0</v>
      </c>
      <c r="AB205" s="179">
        <f>IF($C205=$D$2,#REF!*AB$2,IF($C205=$D$3,#REF!*AB$3,IF($C205=$D$4,#REF!*AB$4,IF($C205=$D$5,#REF!*AB$5,0))))</f>
        <v>0</v>
      </c>
      <c r="AC205" s="179">
        <f>IF($C205=$D$2,#REF!*AC$2,IF($C205=$D$3,#REF!*AC$3,IF($C205=$D$4,#REF!*AC$4,IF($C205=$D$5,#REF!*AC$5,0))))</f>
        <v>0</v>
      </c>
      <c r="AD205" s="179">
        <f>IF($C205=$D$2,#REF!*AD$2,IF($C205=$D$3,#REF!*AD$3,IF($C205=$D$4,#REF!*AD$4,IF($C205=$D$5,#REF!*AD$5,0))))</f>
        <v>0</v>
      </c>
      <c r="AE205" s="179">
        <f>IF($C205=$D$2,#REF!*AE$2,IF($C205=$D$3,#REF!*AE$3,IF($C205=$D$4,#REF!*AE$4,IF($C205=$D$5,#REF!*AE$5,0))))</f>
        <v>0</v>
      </c>
      <c r="AF205" s="179">
        <f>IF($C205=$D$2,#REF!*AF$2,IF($C205=$D$3,#REF!*AF$3,IF($C205=$D$4,#REF!*AF$4,IF($C205=$D$5,#REF!*AF$5,0))))</f>
        <v>0</v>
      </c>
      <c r="AG205" s="179">
        <f>IF($C205=$D$2,#REF!*AG$2,IF($C205=$D$3,#REF!*AG$3,IF($C205=$D$4,#REF!*AG$4,IF($C205=$D$5,#REF!*AG$5,0))))</f>
        <v>0</v>
      </c>
      <c r="AH205" s="179">
        <f>IF($C205=$D$2,#REF!*AH$2,IF($C205=$D$3,#REF!*AH$3,IF($C205=$D$4,#REF!*AH$4,IF($C205=$D$5,#REF!*AH$5,0))))</f>
        <v>0</v>
      </c>
      <c r="AI205" s="179">
        <f>IF($C205=$D$2,#REF!*AI$2,IF($C205=$D$3,#REF!*AI$3,IF($C205=$D$4,#REF!*AI$4,IF($C205=$D$5,#REF!*AI$5,0))))</f>
        <v>0</v>
      </c>
      <c r="AJ205" s="179">
        <f>IF($C205=$D$2,#REF!*AJ$2,IF($C205=$D$3,#REF!*AJ$3,IF($C205=$D$4,#REF!*AJ$4,IF($C205=$D$5,#REF!*AJ$5,0))))</f>
        <v>0</v>
      </c>
      <c r="AK205" s="179">
        <f>IF($C205=$D$2,#REF!*AK$2,IF($C205=$D$3,#REF!*AK$3,IF($C205=$D$4,#REF!*AK$4,IF($C205=$D$5,#REF!*AK$5,0))))</f>
        <v>0</v>
      </c>
      <c r="AL205" s="179">
        <f>IF($C205=$D$2,#REF!*AL$2,IF($C205=$D$3,#REF!*AL$3,IF($C205=$D$4,#REF!*AL$4,IF($C205=$D$5,#REF!*AL$5,0))))</f>
        <v>0</v>
      </c>
      <c r="AM205" s="179">
        <f>IF($C205=$D$2,#REF!*AM$2,IF($C205=$D$3,#REF!*AM$3,IF($C205=$D$4,#REF!*AM$4,IF($C205=$D$5,#REF!*AM$5,0))))</f>
        <v>0</v>
      </c>
    </row>
    <row r="206" spans="1:39">
      <c r="A206" s="141"/>
      <c r="B206" s="165"/>
      <c r="C206" s="165"/>
      <c r="D206" s="178">
        <f t="shared" si="0"/>
        <v>0</v>
      </c>
      <c r="E206" s="179">
        <f>IF($C206=$D$2,#REF!*E$2,IF($C206=$D$3,#REF!*E$3,IF($C206=$D$4,#REF!*E$4,IF($C206=$D$5,#REF!*E$5,0))))</f>
        <v>0</v>
      </c>
      <c r="F206" s="179">
        <f>IF($C206=$D$2,#REF!*F$2,IF($C206=$D$3,#REF!*F$3,IF($C206=$D$4,#REF!*F$4,IF($C206=$D$5,#REF!*F$5,0))))</f>
        <v>0</v>
      </c>
      <c r="G206" s="179">
        <f>IF($C206=$D$2,#REF!*G$2,IF($C206=$D$3,#REF!*G$3,IF($C206=$D$4,#REF!*G$4,IF($C206=$D$5,#REF!*G$5,0))))</f>
        <v>0</v>
      </c>
      <c r="H206" s="179">
        <f>IF($C206=$D$2,#REF!*H$2,IF($C206=$D$3,#REF!*H$3,IF($C206=$D$4,#REF!*H$4,IF($C206=$D$5,#REF!*H$5,0))))</f>
        <v>0</v>
      </c>
      <c r="I206" s="179">
        <f>IF($C206=$D$2,#REF!*I$2,IF($C206=$D$3,#REF!*I$3,IF($C206=$D$4,#REF!*I$4,IF($C206=$D$5,#REF!*I$5,0))))</f>
        <v>0</v>
      </c>
      <c r="J206" s="179">
        <f>IF($C206=$D$2,#REF!*J$2,IF($C206=$D$3,#REF!*J$3,IF($C206=$D$4,#REF!*J$4,IF($C206=$D$5,#REF!*J$5,0))))</f>
        <v>0</v>
      </c>
      <c r="K206" s="179">
        <f>IF($C206=$D$2,#REF!*K$2,IF($C206=$D$3,#REF!*K$3,IF($C206=$D$4,#REF!*K$4,IF($C206=$D$5,#REF!*K$5,0))))</f>
        <v>0</v>
      </c>
      <c r="L206" s="179">
        <f>IF($C206=$D$2,#REF!*L$2,IF($C206=$D$3,#REF!*L$3,IF($C206=$D$4,#REF!*L$4,IF($C206=$D$5,#REF!*L$5,0))))</f>
        <v>0</v>
      </c>
      <c r="M206" s="179">
        <f>IF($C206=$D$2,#REF!*M$2,IF($C206=$D$3,#REF!*M$3,IF($C206=$D$4,#REF!*M$4,IF($C206=$D$5,#REF!*M$5,0))))</f>
        <v>0</v>
      </c>
      <c r="N206" s="179">
        <f>IF($C206=$D$2,#REF!*N$2,IF($C206=$D$3,#REF!*N$3,IF($C206=$D$4,#REF!*N$4,IF($C206=$D$5,#REF!*N$5,0))))</f>
        <v>0</v>
      </c>
      <c r="O206" s="179">
        <f>IF($C206=$D$2,#REF!*O$2,IF($C206=$D$3,#REF!*O$3,IF($C206=$D$4,#REF!*O$4,IF($C206=$D$5,#REF!*O$5,0))))</f>
        <v>0</v>
      </c>
      <c r="P206" s="179">
        <f>IF($C206=$D$2,#REF!*P$2,IF($C206=$D$3,#REF!*P$3,IF($C206=$D$4,#REF!*P$4,IF($C206=$D$5,#REF!*P$5,0))))</f>
        <v>0</v>
      </c>
      <c r="Q206" s="179">
        <f>IF($C206=$D$2,#REF!*Q$2,IF($C206=$D$3,#REF!*Q$3,IF($C206=$D$4,#REF!*Q$4,IF($C206=$D$5,#REF!*Q$5,0))))</f>
        <v>0</v>
      </c>
      <c r="R206" s="179">
        <f>IF($C206=$D$2,#REF!*R$2,IF($C206=$D$3,#REF!*R$3,IF($C206=$D$4,#REF!*R$4,IF($C206=$D$5,#REF!*R$5,0))))</f>
        <v>0</v>
      </c>
      <c r="S206" s="179">
        <f>IF($C206=$D$2,#REF!*S$2,IF($C206=$D$3,#REF!*S$3,IF($C206=$D$4,#REF!*S$4,IF($C206=$D$5,#REF!*S$5,0))))</f>
        <v>0</v>
      </c>
      <c r="T206" s="179">
        <f>IF($C206=$D$2,#REF!*T$2,IF($C206=$D$3,#REF!*T$3,IF($C206=$D$4,#REF!*T$4,IF($C206=$D$5,#REF!*T$5,0))))</f>
        <v>0</v>
      </c>
      <c r="U206" s="179">
        <f>IF($C206=$D$2,#REF!*U$2,IF($C206=$D$3,#REF!*U$3,IF($C206=$D$4,#REF!*U$4,IF($C206=$D$5,#REF!*U$5,0))))</f>
        <v>0</v>
      </c>
      <c r="V206" s="179">
        <f>IF($C206=$D$2,#REF!*V$2,IF($C206=$D$3,#REF!*V$3,IF($C206=$D$4,#REF!*V$4,IF($C206=$D$5,#REF!*V$5,0))))</f>
        <v>0</v>
      </c>
      <c r="W206" s="179">
        <f>IF($C206=$D$2,#REF!*W$2,IF($C206=$D$3,#REF!*W$3,IF($C206=$D$4,#REF!*W$4,IF($C206=$D$5,#REF!*W$5,0))))</f>
        <v>0</v>
      </c>
      <c r="X206" s="179">
        <f>IF($C206=$D$2,#REF!*X$2,IF($C206=$D$3,#REF!*X$3,IF($C206=$D$4,#REF!*X$4,IF($C206=$D$5,#REF!*X$5,0))))</f>
        <v>0</v>
      </c>
      <c r="Y206" s="179">
        <f>IF($C206=$D$2,#REF!*Y$2,IF($C206=$D$3,#REF!*Y$3,IF($C206=$D$4,#REF!*Y$4,IF($C206=$D$5,#REF!*Y$5,0))))</f>
        <v>0</v>
      </c>
      <c r="Z206" s="179">
        <f>IF($C206=$D$2,#REF!*Z$2,IF($C206=$D$3,#REF!*Z$3,IF($C206=$D$4,#REF!*Z$4,IF($C206=$D$5,#REF!*Z$5,0))))</f>
        <v>0</v>
      </c>
      <c r="AA206" s="179">
        <f>IF($C206=$D$2,#REF!*AA$2,IF($C206=$D$3,#REF!*AA$3,IF($C206=$D$4,#REF!*AA$4,IF($C206=$D$5,#REF!*AA$5,0))))</f>
        <v>0</v>
      </c>
      <c r="AB206" s="179">
        <f>IF($C206=$D$2,#REF!*AB$2,IF($C206=$D$3,#REF!*AB$3,IF($C206=$D$4,#REF!*AB$4,IF($C206=$D$5,#REF!*AB$5,0))))</f>
        <v>0</v>
      </c>
      <c r="AC206" s="179">
        <f>IF($C206=$D$2,#REF!*AC$2,IF($C206=$D$3,#REF!*AC$3,IF($C206=$D$4,#REF!*AC$4,IF($C206=$D$5,#REF!*AC$5,0))))</f>
        <v>0</v>
      </c>
      <c r="AD206" s="179">
        <f>IF($C206=$D$2,#REF!*AD$2,IF($C206=$D$3,#REF!*AD$3,IF($C206=$D$4,#REF!*AD$4,IF($C206=$D$5,#REF!*AD$5,0))))</f>
        <v>0</v>
      </c>
      <c r="AE206" s="179">
        <f>IF($C206=$D$2,#REF!*AE$2,IF($C206=$D$3,#REF!*AE$3,IF($C206=$D$4,#REF!*AE$4,IF($C206=$D$5,#REF!*AE$5,0))))</f>
        <v>0</v>
      </c>
      <c r="AF206" s="179">
        <f>IF($C206=$D$2,#REF!*AF$2,IF($C206=$D$3,#REF!*AF$3,IF($C206=$D$4,#REF!*AF$4,IF($C206=$D$5,#REF!*AF$5,0))))</f>
        <v>0</v>
      </c>
      <c r="AG206" s="179">
        <f>IF($C206=$D$2,#REF!*AG$2,IF($C206=$D$3,#REF!*AG$3,IF($C206=$D$4,#REF!*AG$4,IF($C206=$D$5,#REF!*AG$5,0))))</f>
        <v>0</v>
      </c>
      <c r="AH206" s="179">
        <f>IF($C206=$D$2,#REF!*AH$2,IF($C206=$D$3,#REF!*AH$3,IF($C206=$D$4,#REF!*AH$4,IF($C206=$D$5,#REF!*AH$5,0))))</f>
        <v>0</v>
      </c>
      <c r="AI206" s="179">
        <f>IF($C206=$D$2,#REF!*AI$2,IF($C206=$D$3,#REF!*AI$3,IF($C206=$D$4,#REF!*AI$4,IF($C206=$D$5,#REF!*AI$5,0))))</f>
        <v>0</v>
      </c>
      <c r="AJ206" s="179">
        <f>IF($C206=$D$2,#REF!*AJ$2,IF($C206=$D$3,#REF!*AJ$3,IF($C206=$D$4,#REF!*AJ$4,IF($C206=$D$5,#REF!*AJ$5,0))))</f>
        <v>0</v>
      </c>
      <c r="AK206" s="179">
        <f>IF($C206=$D$2,#REF!*AK$2,IF($C206=$D$3,#REF!*AK$3,IF($C206=$D$4,#REF!*AK$4,IF($C206=$D$5,#REF!*AK$5,0))))</f>
        <v>0</v>
      </c>
      <c r="AL206" s="179">
        <f>IF($C206=$D$2,#REF!*AL$2,IF($C206=$D$3,#REF!*AL$3,IF($C206=$D$4,#REF!*AL$4,IF($C206=$D$5,#REF!*AL$5,0))))</f>
        <v>0</v>
      </c>
      <c r="AM206" s="179">
        <f>IF($C206=$D$2,#REF!*AM$2,IF($C206=$D$3,#REF!*AM$3,IF($C206=$D$4,#REF!*AM$4,IF($C206=$D$5,#REF!*AM$5,0))))</f>
        <v>0</v>
      </c>
    </row>
    <row r="207" spans="1:39">
      <c r="A207" s="141"/>
      <c r="B207" s="165"/>
      <c r="C207" s="165"/>
      <c r="D207" s="178">
        <f t="shared" si="0"/>
        <v>0</v>
      </c>
      <c r="E207" s="179">
        <f>IF($C207=$D$2,#REF!*E$2,IF($C207=$D$3,#REF!*E$3,IF($C207=$D$4,#REF!*E$4,IF($C207=$D$5,#REF!*E$5,0))))</f>
        <v>0</v>
      </c>
      <c r="F207" s="179">
        <f>IF($C207=$D$2,#REF!*F$2,IF($C207=$D$3,#REF!*F$3,IF($C207=$D$4,#REF!*F$4,IF($C207=$D$5,#REF!*F$5,0))))</f>
        <v>0</v>
      </c>
      <c r="G207" s="179">
        <f>IF($C207=$D$2,#REF!*G$2,IF($C207=$D$3,#REF!*G$3,IF($C207=$D$4,#REF!*G$4,IF($C207=$D$5,#REF!*G$5,0))))</f>
        <v>0</v>
      </c>
      <c r="H207" s="179">
        <f>IF($C207=$D$2,#REF!*H$2,IF($C207=$D$3,#REF!*H$3,IF($C207=$D$4,#REF!*H$4,IF($C207=$D$5,#REF!*H$5,0))))</f>
        <v>0</v>
      </c>
      <c r="I207" s="179">
        <f>IF($C207=$D$2,#REF!*I$2,IF($C207=$D$3,#REF!*I$3,IF($C207=$D$4,#REF!*I$4,IF($C207=$D$5,#REF!*I$5,0))))</f>
        <v>0</v>
      </c>
      <c r="J207" s="179">
        <f>IF($C207=$D$2,#REF!*J$2,IF($C207=$D$3,#REF!*J$3,IF($C207=$D$4,#REF!*J$4,IF($C207=$D$5,#REF!*J$5,0))))</f>
        <v>0</v>
      </c>
      <c r="K207" s="179">
        <f>IF($C207=$D$2,#REF!*K$2,IF($C207=$D$3,#REF!*K$3,IF($C207=$D$4,#REF!*K$4,IF($C207=$D$5,#REF!*K$5,0))))</f>
        <v>0</v>
      </c>
      <c r="L207" s="179">
        <f>IF($C207=$D$2,#REF!*L$2,IF($C207=$D$3,#REF!*L$3,IF($C207=$D$4,#REF!*L$4,IF($C207=$D$5,#REF!*L$5,0))))</f>
        <v>0</v>
      </c>
      <c r="M207" s="179">
        <f>IF($C207=$D$2,#REF!*M$2,IF($C207=$D$3,#REF!*M$3,IF($C207=$D$4,#REF!*M$4,IF($C207=$D$5,#REF!*M$5,0))))</f>
        <v>0</v>
      </c>
      <c r="N207" s="179">
        <f>IF($C207=$D$2,#REF!*N$2,IF($C207=$D$3,#REF!*N$3,IF($C207=$D$4,#REF!*N$4,IF($C207=$D$5,#REF!*N$5,0))))</f>
        <v>0</v>
      </c>
      <c r="O207" s="179">
        <f>IF($C207=$D$2,#REF!*O$2,IF($C207=$D$3,#REF!*O$3,IF($C207=$D$4,#REF!*O$4,IF($C207=$D$5,#REF!*O$5,0))))</f>
        <v>0</v>
      </c>
      <c r="P207" s="179">
        <f>IF($C207=$D$2,#REF!*P$2,IF($C207=$D$3,#REF!*P$3,IF($C207=$D$4,#REF!*P$4,IF($C207=$D$5,#REF!*P$5,0))))</f>
        <v>0</v>
      </c>
      <c r="Q207" s="179">
        <f>IF($C207=$D$2,#REF!*Q$2,IF($C207=$D$3,#REF!*Q$3,IF($C207=$D$4,#REF!*Q$4,IF($C207=$D$5,#REF!*Q$5,0))))</f>
        <v>0</v>
      </c>
      <c r="R207" s="179">
        <f>IF($C207=$D$2,#REF!*R$2,IF($C207=$D$3,#REF!*R$3,IF($C207=$D$4,#REF!*R$4,IF($C207=$D$5,#REF!*R$5,0))))</f>
        <v>0</v>
      </c>
      <c r="S207" s="179">
        <f>IF($C207=$D$2,#REF!*S$2,IF($C207=$D$3,#REF!*S$3,IF($C207=$D$4,#REF!*S$4,IF($C207=$D$5,#REF!*S$5,0))))</f>
        <v>0</v>
      </c>
      <c r="T207" s="179">
        <f>IF($C207=$D$2,#REF!*T$2,IF($C207=$D$3,#REF!*T$3,IF($C207=$D$4,#REF!*T$4,IF($C207=$D$5,#REF!*T$5,0))))</f>
        <v>0</v>
      </c>
      <c r="U207" s="179">
        <f>IF($C207=$D$2,#REF!*U$2,IF($C207=$D$3,#REF!*U$3,IF($C207=$D$4,#REF!*U$4,IF($C207=$D$5,#REF!*U$5,0))))</f>
        <v>0</v>
      </c>
      <c r="V207" s="179">
        <f>IF($C207=$D$2,#REF!*V$2,IF($C207=$D$3,#REF!*V$3,IF($C207=$D$4,#REF!*V$4,IF($C207=$D$5,#REF!*V$5,0))))</f>
        <v>0</v>
      </c>
      <c r="W207" s="179">
        <f>IF($C207=$D$2,#REF!*W$2,IF($C207=$D$3,#REF!*W$3,IF($C207=$D$4,#REF!*W$4,IF($C207=$D$5,#REF!*W$5,0))))</f>
        <v>0</v>
      </c>
      <c r="X207" s="179">
        <f>IF($C207=$D$2,#REF!*X$2,IF($C207=$D$3,#REF!*X$3,IF($C207=$D$4,#REF!*X$4,IF($C207=$D$5,#REF!*X$5,0))))</f>
        <v>0</v>
      </c>
      <c r="Y207" s="179">
        <f>IF($C207=$D$2,#REF!*Y$2,IF($C207=$D$3,#REF!*Y$3,IF($C207=$D$4,#REF!*Y$4,IF($C207=$D$5,#REF!*Y$5,0))))</f>
        <v>0</v>
      </c>
      <c r="Z207" s="179">
        <f>IF($C207=$D$2,#REF!*Z$2,IF($C207=$D$3,#REF!*Z$3,IF($C207=$D$4,#REF!*Z$4,IF($C207=$D$5,#REF!*Z$5,0))))</f>
        <v>0</v>
      </c>
      <c r="AA207" s="179">
        <f>IF($C207=$D$2,#REF!*AA$2,IF($C207=$D$3,#REF!*AA$3,IF($C207=$D$4,#REF!*AA$4,IF($C207=$D$5,#REF!*AA$5,0))))</f>
        <v>0</v>
      </c>
      <c r="AB207" s="179">
        <f>IF($C207=$D$2,#REF!*AB$2,IF($C207=$D$3,#REF!*AB$3,IF($C207=$D$4,#REF!*AB$4,IF($C207=$D$5,#REF!*AB$5,0))))</f>
        <v>0</v>
      </c>
      <c r="AC207" s="179">
        <f>IF($C207=$D$2,#REF!*AC$2,IF($C207=$D$3,#REF!*AC$3,IF($C207=$D$4,#REF!*AC$4,IF($C207=$D$5,#REF!*AC$5,0))))</f>
        <v>0</v>
      </c>
      <c r="AD207" s="179">
        <f>IF($C207=$D$2,#REF!*AD$2,IF($C207=$D$3,#REF!*AD$3,IF($C207=$D$4,#REF!*AD$4,IF($C207=$D$5,#REF!*AD$5,0))))</f>
        <v>0</v>
      </c>
      <c r="AE207" s="179">
        <f>IF($C207=$D$2,#REF!*AE$2,IF($C207=$D$3,#REF!*AE$3,IF($C207=$D$4,#REF!*AE$4,IF($C207=$D$5,#REF!*AE$5,0))))</f>
        <v>0</v>
      </c>
      <c r="AF207" s="179">
        <f>IF($C207=$D$2,#REF!*AF$2,IF($C207=$D$3,#REF!*AF$3,IF($C207=$D$4,#REF!*AF$4,IF($C207=$D$5,#REF!*AF$5,0))))</f>
        <v>0</v>
      </c>
      <c r="AG207" s="179">
        <f>IF($C207=$D$2,#REF!*AG$2,IF($C207=$D$3,#REF!*AG$3,IF($C207=$D$4,#REF!*AG$4,IF($C207=$D$5,#REF!*AG$5,0))))</f>
        <v>0</v>
      </c>
      <c r="AH207" s="179">
        <f>IF($C207=$D$2,#REF!*AH$2,IF($C207=$D$3,#REF!*AH$3,IF($C207=$D$4,#REF!*AH$4,IF($C207=$D$5,#REF!*AH$5,0))))</f>
        <v>0</v>
      </c>
      <c r="AI207" s="179">
        <f>IF($C207=$D$2,#REF!*AI$2,IF($C207=$D$3,#REF!*AI$3,IF($C207=$D$4,#REF!*AI$4,IF($C207=$D$5,#REF!*AI$5,0))))</f>
        <v>0</v>
      </c>
      <c r="AJ207" s="179">
        <f>IF($C207=$D$2,#REF!*AJ$2,IF($C207=$D$3,#REF!*AJ$3,IF($C207=$D$4,#REF!*AJ$4,IF($C207=$D$5,#REF!*AJ$5,0))))</f>
        <v>0</v>
      </c>
      <c r="AK207" s="179">
        <f>IF($C207=$D$2,#REF!*AK$2,IF($C207=$D$3,#REF!*AK$3,IF($C207=$D$4,#REF!*AK$4,IF($C207=$D$5,#REF!*AK$5,0))))</f>
        <v>0</v>
      </c>
      <c r="AL207" s="179">
        <f>IF($C207=$D$2,#REF!*AL$2,IF($C207=$D$3,#REF!*AL$3,IF($C207=$D$4,#REF!*AL$4,IF($C207=$D$5,#REF!*AL$5,0))))</f>
        <v>0</v>
      </c>
      <c r="AM207" s="179">
        <f>IF($C207=$D$2,#REF!*AM$2,IF($C207=$D$3,#REF!*AM$3,IF($C207=$D$4,#REF!*AM$4,IF($C207=$D$5,#REF!*AM$5,0))))</f>
        <v>0</v>
      </c>
    </row>
    <row r="208" spans="1:39">
      <c r="A208" s="141"/>
      <c r="B208" s="165"/>
      <c r="C208" s="165"/>
      <c r="D208" s="178">
        <f t="shared" si="0"/>
        <v>0</v>
      </c>
      <c r="E208" s="179">
        <f>IF($C208=$D$2,#REF!*E$2,IF($C208=$D$3,#REF!*E$3,IF($C208=$D$4,#REF!*E$4,IF($C208=$D$5,#REF!*E$5,0))))</f>
        <v>0</v>
      </c>
      <c r="F208" s="179">
        <f>IF($C208=$D$2,#REF!*F$2,IF($C208=$D$3,#REF!*F$3,IF($C208=$D$4,#REF!*F$4,IF($C208=$D$5,#REF!*F$5,0))))</f>
        <v>0</v>
      </c>
      <c r="G208" s="179">
        <f>IF($C208=$D$2,#REF!*G$2,IF($C208=$D$3,#REF!*G$3,IF($C208=$D$4,#REF!*G$4,IF($C208=$D$5,#REF!*G$5,0))))</f>
        <v>0</v>
      </c>
      <c r="H208" s="179">
        <f>IF($C208=$D$2,#REF!*H$2,IF($C208=$D$3,#REF!*H$3,IF($C208=$D$4,#REF!*H$4,IF($C208=$D$5,#REF!*H$5,0))))</f>
        <v>0</v>
      </c>
      <c r="I208" s="179">
        <f>IF($C208=$D$2,#REF!*I$2,IF($C208=$D$3,#REF!*I$3,IF($C208=$D$4,#REF!*I$4,IF($C208=$D$5,#REF!*I$5,0))))</f>
        <v>0</v>
      </c>
      <c r="J208" s="179">
        <f>IF($C208=$D$2,#REF!*J$2,IF($C208=$D$3,#REF!*J$3,IF($C208=$D$4,#REF!*J$4,IF($C208=$D$5,#REF!*J$5,0))))</f>
        <v>0</v>
      </c>
      <c r="K208" s="179">
        <f>IF($C208=$D$2,#REF!*K$2,IF($C208=$D$3,#REF!*K$3,IF($C208=$D$4,#REF!*K$4,IF($C208=$D$5,#REF!*K$5,0))))</f>
        <v>0</v>
      </c>
      <c r="L208" s="179">
        <f>IF($C208=$D$2,#REF!*L$2,IF($C208=$D$3,#REF!*L$3,IF($C208=$D$4,#REF!*L$4,IF($C208=$D$5,#REF!*L$5,0))))</f>
        <v>0</v>
      </c>
      <c r="M208" s="179">
        <f>IF($C208=$D$2,#REF!*M$2,IF($C208=$D$3,#REF!*M$3,IF($C208=$D$4,#REF!*M$4,IF($C208=$D$5,#REF!*M$5,0))))</f>
        <v>0</v>
      </c>
      <c r="N208" s="179">
        <f>IF($C208=$D$2,#REF!*N$2,IF($C208=$D$3,#REF!*N$3,IF($C208=$D$4,#REF!*N$4,IF($C208=$D$5,#REF!*N$5,0))))</f>
        <v>0</v>
      </c>
      <c r="O208" s="179">
        <f>IF($C208=$D$2,#REF!*O$2,IF($C208=$D$3,#REF!*O$3,IF($C208=$D$4,#REF!*O$4,IF($C208=$D$5,#REF!*O$5,0))))</f>
        <v>0</v>
      </c>
      <c r="P208" s="179">
        <f>IF($C208=$D$2,#REF!*P$2,IF($C208=$D$3,#REF!*P$3,IF($C208=$D$4,#REF!*P$4,IF($C208=$D$5,#REF!*P$5,0))))</f>
        <v>0</v>
      </c>
      <c r="Q208" s="179">
        <f>IF($C208=$D$2,#REF!*Q$2,IF($C208=$D$3,#REF!*Q$3,IF($C208=$D$4,#REF!*Q$4,IF($C208=$D$5,#REF!*Q$5,0))))</f>
        <v>0</v>
      </c>
      <c r="R208" s="179">
        <f>IF($C208=$D$2,#REF!*R$2,IF($C208=$D$3,#REF!*R$3,IF($C208=$D$4,#REF!*R$4,IF($C208=$D$5,#REF!*R$5,0))))</f>
        <v>0</v>
      </c>
      <c r="S208" s="179">
        <f>IF($C208=$D$2,#REF!*S$2,IF($C208=$D$3,#REF!*S$3,IF($C208=$D$4,#REF!*S$4,IF($C208=$D$5,#REF!*S$5,0))))</f>
        <v>0</v>
      </c>
      <c r="T208" s="179">
        <f>IF($C208=$D$2,#REF!*T$2,IF($C208=$D$3,#REF!*T$3,IF($C208=$D$4,#REF!*T$4,IF($C208=$D$5,#REF!*T$5,0))))</f>
        <v>0</v>
      </c>
      <c r="U208" s="179">
        <f>IF($C208=$D$2,#REF!*U$2,IF($C208=$D$3,#REF!*U$3,IF($C208=$D$4,#REF!*U$4,IF($C208=$D$5,#REF!*U$5,0))))</f>
        <v>0</v>
      </c>
      <c r="V208" s="179">
        <f>IF($C208=$D$2,#REF!*V$2,IF($C208=$D$3,#REF!*V$3,IF($C208=$D$4,#REF!*V$4,IF($C208=$D$5,#REF!*V$5,0))))</f>
        <v>0</v>
      </c>
      <c r="W208" s="179">
        <f>IF($C208=$D$2,#REF!*W$2,IF($C208=$D$3,#REF!*W$3,IF($C208=$D$4,#REF!*W$4,IF($C208=$D$5,#REF!*W$5,0))))</f>
        <v>0</v>
      </c>
      <c r="X208" s="179">
        <f>IF($C208=$D$2,#REF!*X$2,IF($C208=$D$3,#REF!*X$3,IF($C208=$D$4,#REF!*X$4,IF($C208=$D$5,#REF!*X$5,0))))</f>
        <v>0</v>
      </c>
      <c r="Y208" s="179">
        <f>IF($C208=$D$2,#REF!*Y$2,IF($C208=$D$3,#REF!*Y$3,IF($C208=$D$4,#REF!*Y$4,IF($C208=$D$5,#REF!*Y$5,0))))</f>
        <v>0</v>
      </c>
      <c r="Z208" s="179">
        <f>IF($C208=$D$2,#REF!*Z$2,IF($C208=$D$3,#REF!*Z$3,IF($C208=$D$4,#REF!*Z$4,IF($C208=$D$5,#REF!*Z$5,0))))</f>
        <v>0</v>
      </c>
      <c r="AA208" s="179">
        <f>IF($C208=$D$2,#REF!*AA$2,IF($C208=$D$3,#REF!*AA$3,IF($C208=$D$4,#REF!*AA$4,IF($C208=$D$5,#REF!*AA$5,0))))</f>
        <v>0</v>
      </c>
      <c r="AB208" s="179">
        <f>IF($C208=$D$2,#REF!*AB$2,IF($C208=$D$3,#REF!*AB$3,IF($C208=$D$4,#REF!*AB$4,IF($C208=$D$5,#REF!*AB$5,0))))</f>
        <v>0</v>
      </c>
      <c r="AC208" s="179">
        <f>IF($C208=$D$2,#REF!*AC$2,IF($C208=$D$3,#REF!*AC$3,IF($C208=$D$4,#REF!*AC$4,IF($C208=$D$5,#REF!*AC$5,0))))</f>
        <v>0</v>
      </c>
      <c r="AD208" s="179">
        <f>IF($C208=$D$2,#REF!*AD$2,IF($C208=$D$3,#REF!*AD$3,IF($C208=$D$4,#REF!*AD$4,IF($C208=$D$5,#REF!*AD$5,0))))</f>
        <v>0</v>
      </c>
      <c r="AE208" s="179">
        <f>IF($C208=$D$2,#REF!*AE$2,IF($C208=$D$3,#REF!*AE$3,IF($C208=$D$4,#REF!*AE$4,IF($C208=$D$5,#REF!*AE$5,0))))</f>
        <v>0</v>
      </c>
      <c r="AF208" s="179">
        <f>IF($C208=$D$2,#REF!*AF$2,IF($C208=$D$3,#REF!*AF$3,IF($C208=$D$4,#REF!*AF$4,IF($C208=$D$5,#REF!*AF$5,0))))</f>
        <v>0</v>
      </c>
      <c r="AG208" s="179">
        <f>IF($C208=$D$2,#REF!*AG$2,IF($C208=$D$3,#REF!*AG$3,IF($C208=$D$4,#REF!*AG$4,IF($C208=$D$5,#REF!*AG$5,0))))</f>
        <v>0</v>
      </c>
      <c r="AH208" s="179">
        <f>IF($C208=$D$2,#REF!*AH$2,IF($C208=$D$3,#REF!*AH$3,IF($C208=$D$4,#REF!*AH$4,IF($C208=$D$5,#REF!*AH$5,0))))</f>
        <v>0</v>
      </c>
      <c r="AI208" s="179">
        <f>IF($C208=$D$2,#REF!*AI$2,IF($C208=$D$3,#REF!*AI$3,IF($C208=$D$4,#REF!*AI$4,IF($C208=$D$5,#REF!*AI$5,0))))</f>
        <v>0</v>
      </c>
      <c r="AJ208" s="179">
        <f>IF($C208=$D$2,#REF!*AJ$2,IF($C208=$D$3,#REF!*AJ$3,IF($C208=$D$4,#REF!*AJ$4,IF($C208=$D$5,#REF!*AJ$5,0))))</f>
        <v>0</v>
      </c>
      <c r="AK208" s="179">
        <f>IF($C208=$D$2,#REF!*AK$2,IF($C208=$D$3,#REF!*AK$3,IF($C208=$D$4,#REF!*AK$4,IF($C208=$D$5,#REF!*AK$5,0))))</f>
        <v>0</v>
      </c>
      <c r="AL208" s="179">
        <f>IF($C208=$D$2,#REF!*AL$2,IF($C208=$D$3,#REF!*AL$3,IF($C208=$D$4,#REF!*AL$4,IF($C208=$D$5,#REF!*AL$5,0))))</f>
        <v>0</v>
      </c>
      <c r="AM208" s="179">
        <f>IF($C208=$D$2,#REF!*AM$2,IF($C208=$D$3,#REF!*AM$3,IF($C208=$D$4,#REF!*AM$4,IF($C208=$D$5,#REF!*AM$5,0))))</f>
        <v>0</v>
      </c>
    </row>
    <row r="209" spans="1:39">
      <c r="A209" s="141"/>
      <c r="B209" s="165"/>
      <c r="C209" s="165"/>
      <c r="D209" s="178">
        <f t="shared" si="0"/>
        <v>0</v>
      </c>
      <c r="E209" s="179">
        <f>IF($C209=$D$2,#REF!*E$2,IF($C209=$D$3,#REF!*E$3,IF($C209=$D$4,#REF!*E$4,IF($C209=$D$5,#REF!*E$5,0))))</f>
        <v>0</v>
      </c>
      <c r="F209" s="179">
        <f>IF($C209=$D$2,#REF!*F$2,IF($C209=$D$3,#REF!*F$3,IF($C209=$D$4,#REF!*F$4,IF($C209=$D$5,#REF!*F$5,0))))</f>
        <v>0</v>
      </c>
      <c r="G209" s="179">
        <f>IF($C209=$D$2,#REF!*G$2,IF($C209=$D$3,#REF!*G$3,IF($C209=$D$4,#REF!*G$4,IF($C209=$D$5,#REF!*G$5,0))))</f>
        <v>0</v>
      </c>
      <c r="H209" s="179">
        <f>IF($C209=$D$2,#REF!*H$2,IF($C209=$D$3,#REF!*H$3,IF($C209=$D$4,#REF!*H$4,IF($C209=$D$5,#REF!*H$5,0))))</f>
        <v>0</v>
      </c>
      <c r="I209" s="179">
        <f>IF($C209=$D$2,#REF!*I$2,IF($C209=$D$3,#REF!*I$3,IF($C209=$D$4,#REF!*I$4,IF($C209=$D$5,#REF!*I$5,0))))</f>
        <v>0</v>
      </c>
      <c r="J209" s="179">
        <f>IF($C209=$D$2,#REF!*J$2,IF($C209=$D$3,#REF!*J$3,IF($C209=$D$4,#REF!*J$4,IF($C209=$D$5,#REF!*J$5,0))))</f>
        <v>0</v>
      </c>
      <c r="K209" s="179">
        <f>IF($C209=$D$2,#REF!*K$2,IF($C209=$D$3,#REF!*K$3,IF($C209=$D$4,#REF!*K$4,IF($C209=$D$5,#REF!*K$5,0))))</f>
        <v>0</v>
      </c>
      <c r="L209" s="179">
        <f>IF($C209=$D$2,#REF!*L$2,IF($C209=$D$3,#REF!*L$3,IF($C209=$D$4,#REF!*L$4,IF($C209=$D$5,#REF!*L$5,0))))</f>
        <v>0</v>
      </c>
      <c r="M209" s="179">
        <f>IF($C209=$D$2,#REF!*M$2,IF($C209=$D$3,#REF!*M$3,IF($C209=$D$4,#REF!*M$4,IF($C209=$D$5,#REF!*M$5,0))))</f>
        <v>0</v>
      </c>
      <c r="N209" s="179">
        <f>IF($C209=$D$2,#REF!*N$2,IF($C209=$D$3,#REF!*N$3,IF($C209=$D$4,#REF!*N$4,IF($C209=$D$5,#REF!*N$5,0))))</f>
        <v>0</v>
      </c>
      <c r="O209" s="179">
        <f>IF($C209=$D$2,#REF!*O$2,IF($C209=$D$3,#REF!*O$3,IF($C209=$D$4,#REF!*O$4,IF($C209=$D$5,#REF!*O$5,0))))</f>
        <v>0</v>
      </c>
      <c r="P209" s="179">
        <f>IF($C209=$D$2,#REF!*P$2,IF($C209=$D$3,#REF!*P$3,IF($C209=$D$4,#REF!*P$4,IF($C209=$D$5,#REF!*P$5,0))))</f>
        <v>0</v>
      </c>
      <c r="Q209" s="179">
        <f>IF($C209=$D$2,#REF!*Q$2,IF($C209=$D$3,#REF!*Q$3,IF($C209=$D$4,#REF!*Q$4,IF($C209=$D$5,#REF!*Q$5,0))))</f>
        <v>0</v>
      </c>
      <c r="R209" s="179">
        <f>IF($C209=$D$2,#REF!*R$2,IF($C209=$D$3,#REF!*R$3,IF($C209=$D$4,#REF!*R$4,IF($C209=$D$5,#REF!*R$5,0))))</f>
        <v>0</v>
      </c>
      <c r="S209" s="179">
        <f>IF($C209=$D$2,#REF!*S$2,IF($C209=$D$3,#REF!*S$3,IF($C209=$D$4,#REF!*S$4,IF($C209=$D$5,#REF!*S$5,0))))</f>
        <v>0</v>
      </c>
      <c r="T209" s="179">
        <f>IF($C209=$D$2,#REF!*T$2,IF($C209=$D$3,#REF!*T$3,IF($C209=$D$4,#REF!*T$4,IF($C209=$D$5,#REF!*T$5,0))))</f>
        <v>0</v>
      </c>
      <c r="U209" s="179">
        <f>IF($C209=$D$2,#REF!*U$2,IF($C209=$D$3,#REF!*U$3,IF($C209=$D$4,#REF!*U$4,IF($C209=$D$5,#REF!*U$5,0))))</f>
        <v>0</v>
      </c>
      <c r="V209" s="179">
        <f>IF($C209=$D$2,#REF!*V$2,IF($C209=$D$3,#REF!*V$3,IF($C209=$D$4,#REF!*V$4,IF($C209=$D$5,#REF!*V$5,0))))</f>
        <v>0</v>
      </c>
      <c r="W209" s="179">
        <f>IF($C209=$D$2,#REF!*W$2,IF($C209=$D$3,#REF!*W$3,IF($C209=$D$4,#REF!*W$4,IF($C209=$D$5,#REF!*W$5,0))))</f>
        <v>0</v>
      </c>
      <c r="X209" s="179">
        <f>IF($C209=$D$2,#REF!*X$2,IF($C209=$D$3,#REF!*X$3,IF($C209=$D$4,#REF!*X$4,IF($C209=$D$5,#REF!*X$5,0))))</f>
        <v>0</v>
      </c>
      <c r="Y209" s="179">
        <f>IF($C209=$D$2,#REF!*Y$2,IF($C209=$D$3,#REF!*Y$3,IF($C209=$D$4,#REF!*Y$4,IF($C209=$D$5,#REF!*Y$5,0))))</f>
        <v>0</v>
      </c>
      <c r="Z209" s="179">
        <f>IF($C209=$D$2,#REF!*Z$2,IF($C209=$D$3,#REF!*Z$3,IF($C209=$D$4,#REF!*Z$4,IF($C209=$D$5,#REF!*Z$5,0))))</f>
        <v>0</v>
      </c>
      <c r="AA209" s="179">
        <f>IF($C209=$D$2,#REF!*AA$2,IF($C209=$D$3,#REF!*AA$3,IF($C209=$D$4,#REF!*AA$4,IF($C209=$D$5,#REF!*AA$5,0))))</f>
        <v>0</v>
      </c>
      <c r="AB209" s="179">
        <f>IF($C209=$D$2,#REF!*AB$2,IF($C209=$D$3,#REF!*AB$3,IF($C209=$D$4,#REF!*AB$4,IF($C209=$D$5,#REF!*AB$5,0))))</f>
        <v>0</v>
      </c>
      <c r="AC209" s="179">
        <f>IF($C209=$D$2,#REF!*AC$2,IF($C209=$D$3,#REF!*AC$3,IF($C209=$D$4,#REF!*AC$4,IF($C209=$D$5,#REF!*AC$5,0))))</f>
        <v>0</v>
      </c>
      <c r="AD209" s="179">
        <f>IF($C209=$D$2,#REF!*AD$2,IF($C209=$D$3,#REF!*AD$3,IF($C209=$D$4,#REF!*AD$4,IF($C209=$D$5,#REF!*AD$5,0))))</f>
        <v>0</v>
      </c>
      <c r="AE209" s="179">
        <f>IF($C209=$D$2,#REF!*AE$2,IF($C209=$D$3,#REF!*AE$3,IF($C209=$D$4,#REF!*AE$4,IF($C209=$D$5,#REF!*AE$5,0))))</f>
        <v>0</v>
      </c>
      <c r="AF209" s="179">
        <f>IF($C209=$D$2,#REF!*AF$2,IF($C209=$D$3,#REF!*AF$3,IF($C209=$D$4,#REF!*AF$4,IF($C209=$D$5,#REF!*AF$5,0))))</f>
        <v>0</v>
      </c>
      <c r="AG209" s="179">
        <f>IF($C209=$D$2,#REF!*AG$2,IF($C209=$D$3,#REF!*AG$3,IF($C209=$D$4,#REF!*AG$4,IF($C209=$D$5,#REF!*AG$5,0))))</f>
        <v>0</v>
      </c>
      <c r="AH209" s="179">
        <f>IF($C209=$D$2,#REF!*AH$2,IF($C209=$D$3,#REF!*AH$3,IF($C209=$D$4,#REF!*AH$4,IF($C209=$D$5,#REF!*AH$5,0))))</f>
        <v>0</v>
      </c>
      <c r="AI209" s="179">
        <f>IF($C209=$D$2,#REF!*AI$2,IF($C209=$D$3,#REF!*AI$3,IF($C209=$D$4,#REF!*AI$4,IF($C209=$D$5,#REF!*AI$5,0))))</f>
        <v>0</v>
      </c>
      <c r="AJ209" s="179">
        <f>IF($C209=$D$2,#REF!*AJ$2,IF($C209=$D$3,#REF!*AJ$3,IF($C209=$D$4,#REF!*AJ$4,IF($C209=$D$5,#REF!*AJ$5,0))))</f>
        <v>0</v>
      </c>
      <c r="AK209" s="179">
        <f>IF($C209=$D$2,#REF!*AK$2,IF($C209=$D$3,#REF!*AK$3,IF($C209=$D$4,#REF!*AK$4,IF($C209=$D$5,#REF!*AK$5,0))))</f>
        <v>0</v>
      </c>
      <c r="AL209" s="179">
        <f>IF($C209=$D$2,#REF!*AL$2,IF($C209=$D$3,#REF!*AL$3,IF($C209=$D$4,#REF!*AL$4,IF($C209=$D$5,#REF!*AL$5,0))))</f>
        <v>0</v>
      </c>
      <c r="AM209" s="179">
        <f>IF($C209=$D$2,#REF!*AM$2,IF($C209=$D$3,#REF!*AM$3,IF($C209=$D$4,#REF!*AM$4,IF($C209=$D$5,#REF!*AM$5,0))))</f>
        <v>0</v>
      </c>
    </row>
    <row r="210" spans="1:39">
      <c r="A210" s="141"/>
      <c r="B210" s="165"/>
      <c r="C210" s="165"/>
      <c r="D210" s="178">
        <f t="shared" si="0"/>
        <v>0</v>
      </c>
      <c r="E210" s="179">
        <f>IF($C210=$D$2,#REF!*E$2,IF($C210=$D$3,#REF!*E$3,IF($C210=$D$4,#REF!*E$4,IF($C210=$D$5,#REF!*E$5,0))))</f>
        <v>0</v>
      </c>
      <c r="F210" s="179">
        <f>IF($C210=$D$2,#REF!*F$2,IF($C210=$D$3,#REF!*F$3,IF($C210=$D$4,#REF!*F$4,IF($C210=$D$5,#REF!*F$5,0))))</f>
        <v>0</v>
      </c>
      <c r="G210" s="179">
        <f>IF($C210=$D$2,#REF!*G$2,IF($C210=$D$3,#REF!*G$3,IF($C210=$D$4,#REF!*G$4,IF($C210=$D$5,#REF!*G$5,0))))</f>
        <v>0</v>
      </c>
      <c r="H210" s="179">
        <f>IF($C210=$D$2,#REF!*H$2,IF($C210=$D$3,#REF!*H$3,IF($C210=$D$4,#REF!*H$4,IF($C210=$D$5,#REF!*H$5,0))))</f>
        <v>0</v>
      </c>
      <c r="I210" s="179">
        <f>IF($C210=$D$2,#REF!*I$2,IF($C210=$D$3,#REF!*I$3,IF($C210=$D$4,#REF!*I$4,IF($C210=$D$5,#REF!*I$5,0))))</f>
        <v>0</v>
      </c>
      <c r="J210" s="179">
        <f>IF($C210=$D$2,#REF!*J$2,IF($C210=$D$3,#REF!*J$3,IF($C210=$D$4,#REF!*J$4,IF($C210=$D$5,#REF!*J$5,0))))</f>
        <v>0</v>
      </c>
      <c r="K210" s="179">
        <f>IF($C210=$D$2,#REF!*K$2,IF($C210=$D$3,#REF!*K$3,IF($C210=$D$4,#REF!*K$4,IF($C210=$D$5,#REF!*K$5,0))))</f>
        <v>0</v>
      </c>
      <c r="L210" s="179">
        <f>IF($C210=$D$2,#REF!*L$2,IF($C210=$D$3,#REF!*L$3,IF($C210=$D$4,#REF!*L$4,IF($C210=$D$5,#REF!*L$5,0))))</f>
        <v>0</v>
      </c>
      <c r="M210" s="179">
        <f>IF($C210=$D$2,#REF!*M$2,IF($C210=$D$3,#REF!*M$3,IF($C210=$D$4,#REF!*M$4,IF($C210=$D$5,#REF!*M$5,0))))</f>
        <v>0</v>
      </c>
      <c r="N210" s="179">
        <f>IF($C210=$D$2,#REF!*N$2,IF($C210=$D$3,#REF!*N$3,IF($C210=$D$4,#REF!*N$4,IF($C210=$D$5,#REF!*N$5,0))))</f>
        <v>0</v>
      </c>
      <c r="O210" s="179">
        <f>IF($C210=$D$2,#REF!*O$2,IF($C210=$D$3,#REF!*O$3,IF($C210=$D$4,#REF!*O$4,IF($C210=$D$5,#REF!*O$5,0))))</f>
        <v>0</v>
      </c>
      <c r="P210" s="179">
        <f>IF($C210=$D$2,#REF!*P$2,IF($C210=$D$3,#REF!*P$3,IF($C210=$D$4,#REF!*P$4,IF($C210=$D$5,#REF!*P$5,0))))</f>
        <v>0</v>
      </c>
      <c r="Q210" s="179">
        <f>IF($C210=$D$2,#REF!*Q$2,IF($C210=$D$3,#REF!*Q$3,IF($C210=$D$4,#REF!*Q$4,IF($C210=$D$5,#REF!*Q$5,0))))</f>
        <v>0</v>
      </c>
      <c r="R210" s="179">
        <f>IF($C210=$D$2,#REF!*R$2,IF($C210=$D$3,#REF!*R$3,IF($C210=$D$4,#REF!*R$4,IF($C210=$D$5,#REF!*R$5,0))))</f>
        <v>0</v>
      </c>
      <c r="S210" s="179">
        <f>IF($C210=$D$2,#REF!*S$2,IF($C210=$D$3,#REF!*S$3,IF($C210=$D$4,#REF!*S$4,IF($C210=$D$5,#REF!*S$5,0))))</f>
        <v>0</v>
      </c>
      <c r="T210" s="179">
        <f>IF($C210=$D$2,#REF!*T$2,IF($C210=$D$3,#REF!*T$3,IF($C210=$D$4,#REF!*T$4,IF($C210=$D$5,#REF!*T$5,0))))</f>
        <v>0</v>
      </c>
      <c r="U210" s="179">
        <f>IF($C210=$D$2,#REF!*U$2,IF($C210=$D$3,#REF!*U$3,IF($C210=$D$4,#REF!*U$4,IF($C210=$D$5,#REF!*U$5,0))))</f>
        <v>0</v>
      </c>
      <c r="V210" s="179">
        <f>IF($C210=$D$2,#REF!*V$2,IF($C210=$D$3,#REF!*V$3,IF($C210=$D$4,#REF!*V$4,IF($C210=$D$5,#REF!*V$5,0))))</f>
        <v>0</v>
      </c>
      <c r="W210" s="179">
        <f>IF($C210=$D$2,#REF!*W$2,IF($C210=$D$3,#REF!*W$3,IF($C210=$D$4,#REF!*W$4,IF($C210=$D$5,#REF!*W$5,0))))</f>
        <v>0</v>
      </c>
      <c r="X210" s="179">
        <f>IF($C210=$D$2,#REF!*X$2,IF($C210=$D$3,#REF!*X$3,IF($C210=$D$4,#REF!*X$4,IF($C210=$D$5,#REF!*X$5,0))))</f>
        <v>0</v>
      </c>
      <c r="Y210" s="179">
        <f>IF($C210=$D$2,#REF!*Y$2,IF($C210=$D$3,#REF!*Y$3,IF($C210=$D$4,#REF!*Y$4,IF($C210=$D$5,#REF!*Y$5,0))))</f>
        <v>0</v>
      </c>
      <c r="Z210" s="179">
        <f>IF($C210=$D$2,#REF!*Z$2,IF($C210=$D$3,#REF!*Z$3,IF($C210=$D$4,#REF!*Z$4,IF($C210=$D$5,#REF!*Z$5,0))))</f>
        <v>0</v>
      </c>
      <c r="AA210" s="179">
        <f>IF($C210=$D$2,#REF!*AA$2,IF($C210=$D$3,#REF!*AA$3,IF($C210=$D$4,#REF!*AA$4,IF($C210=$D$5,#REF!*AA$5,0))))</f>
        <v>0</v>
      </c>
      <c r="AB210" s="179">
        <f>IF($C210=$D$2,#REF!*AB$2,IF($C210=$D$3,#REF!*AB$3,IF($C210=$D$4,#REF!*AB$4,IF($C210=$D$5,#REF!*AB$5,0))))</f>
        <v>0</v>
      </c>
      <c r="AC210" s="179">
        <f>IF($C210=$D$2,#REF!*AC$2,IF($C210=$D$3,#REF!*AC$3,IF($C210=$D$4,#REF!*AC$4,IF($C210=$D$5,#REF!*AC$5,0))))</f>
        <v>0</v>
      </c>
      <c r="AD210" s="179">
        <f>IF($C210=$D$2,#REF!*AD$2,IF($C210=$D$3,#REF!*AD$3,IF($C210=$D$4,#REF!*AD$4,IF($C210=$D$5,#REF!*AD$5,0))))</f>
        <v>0</v>
      </c>
      <c r="AE210" s="179">
        <f>IF($C210=$D$2,#REF!*AE$2,IF($C210=$D$3,#REF!*AE$3,IF($C210=$D$4,#REF!*AE$4,IF($C210=$D$5,#REF!*AE$5,0))))</f>
        <v>0</v>
      </c>
      <c r="AF210" s="179">
        <f>IF($C210=$D$2,#REF!*AF$2,IF($C210=$D$3,#REF!*AF$3,IF($C210=$D$4,#REF!*AF$4,IF($C210=$D$5,#REF!*AF$5,0))))</f>
        <v>0</v>
      </c>
      <c r="AG210" s="179">
        <f>IF($C210=$D$2,#REF!*AG$2,IF($C210=$D$3,#REF!*AG$3,IF($C210=$D$4,#REF!*AG$4,IF($C210=$D$5,#REF!*AG$5,0))))</f>
        <v>0</v>
      </c>
      <c r="AH210" s="179">
        <f>IF($C210=$D$2,#REF!*AH$2,IF($C210=$D$3,#REF!*AH$3,IF($C210=$D$4,#REF!*AH$4,IF($C210=$D$5,#REF!*AH$5,0))))</f>
        <v>0</v>
      </c>
      <c r="AI210" s="179">
        <f>IF($C210=$D$2,#REF!*AI$2,IF($C210=$D$3,#REF!*AI$3,IF($C210=$D$4,#REF!*AI$4,IF($C210=$D$5,#REF!*AI$5,0))))</f>
        <v>0</v>
      </c>
      <c r="AJ210" s="179">
        <f>IF($C210=$D$2,#REF!*AJ$2,IF($C210=$D$3,#REF!*AJ$3,IF($C210=$D$4,#REF!*AJ$4,IF($C210=$D$5,#REF!*AJ$5,0))))</f>
        <v>0</v>
      </c>
      <c r="AK210" s="179">
        <f>IF($C210=$D$2,#REF!*AK$2,IF($C210=$D$3,#REF!*AK$3,IF($C210=$D$4,#REF!*AK$4,IF($C210=$D$5,#REF!*AK$5,0))))</f>
        <v>0</v>
      </c>
      <c r="AL210" s="179">
        <f>IF($C210=$D$2,#REF!*AL$2,IF($C210=$D$3,#REF!*AL$3,IF($C210=$D$4,#REF!*AL$4,IF($C210=$D$5,#REF!*AL$5,0))))</f>
        <v>0</v>
      </c>
      <c r="AM210" s="179">
        <f>IF($C210=$D$2,#REF!*AM$2,IF($C210=$D$3,#REF!*AM$3,IF($C210=$D$4,#REF!*AM$4,IF($C210=$D$5,#REF!*AM$5,0))))</f>
        <v>0</v>
      </c>
    </row>
    <row r="211" spans="1:39">
      <c r="A211" s="141"/>
      <c r="B211" s="165"/>
      <c r="C211" s="165"/>
      <c r="D211" s="178">
        <f t="shared" si="0"/>
        <v>0</v>
      </c>
      <c r="E211" s="179">
        <f>IF($C211=$D$2,#REF!*E$2,IF($C211=$D$3,#REF!*E$3,IF($C211=$D$4,#REF!*E$4,IF($C211=$D$5,#REF!*E$5,0))))</f>
        <v>0</v>
      </c>
      <c r="F211" s="179">
        <f>IF($C211=$D$2,#REF!*F$2,IF($C211=$D$3,#REF!*F$3,IF($C211=$D$4,#REF!*F$4,IF($C211=$D$5,#REF!*F$5,0))))</f>
        <v>0</v>
      </c>
      <c r="G211" s="179">
        <f>IF($C211=$D$2,#REF!*G$2,IF($C211=$D$3,#REF!*G$3,IF($C211=$D$4,#REF!*G$4,IF($C211=$D$5,#REF!*G$5,0))))</f>
        <v>0</v>
      </c>
      <c r="H211" s="179">
        <f>IF($C211=$D$2,#REF!*H$2,IF($C211=$D$3,#REF!*H$3,IF($C211=$D$4,#REF!*H$4,IF($C211=$D$5,#REF!*H$5,0))))</f>
        <v>0</v>
      </c>
      <c r="I211" s="179">
        <f>IF($C211=$D$2,#REF!*I$2,IF($C211=$D$3,#REF!*I$3,IF($C211=$D$4,#REF!*I$4,IF($C211=$D$5,#REF!*I$5,0))))</f>
        <v>0</v>
      </c>
      <c r="J211" s="179">
        <f>IF($C211=$D$2,#REF!*J$2,IF($C211=$D$3,#REF!*J$3,IF($C211=$D$4,#REF!*J$4,IF($C211=$D$5,#REF!*J$5,0))))</f>
        <v>0</v>
      </c>
      <c r="K211" s="179">
        <f>IF($C211=$D$2,#REF!*K$2,IF($C211=$D$3,#REF!*K$3,IF($C211=$D$4,#REF!*K$4,IF($C211=$D$5,#REF!*K$5,0))))</f>
        <v>0</v>
      </c>
      <c r="L211" s="179">
        <f>IF($C211=$D$2,#REF!*L$2,IF($C211=$D$3,#REF!*L$3,IF($C211=$D$4,#REF!*L$4,IF($C211=$D$5,#REF!*L$5,0))))</f>
        <v>0</v>
      </c>
      <c r="M211" s="179">
        <f>IF($C211=$D$2,#REF!*M$2,IF($C211=$D$3,#REF!*M$3,IF($C211=$D$4,#REF!*M$4,IF($C211=$D$5,#REF!*M$5,0))))</f>
        <v>0</v>
      </c>
      <c r="N211" s="179">
        <f>IF($C211=$D$2,#REF!*N$2,IF($C211=$D$3,#REF!*N$3,IF($C211=$D$4,#REF!*N$4,IF($C211=$D$5,#REF!*N$5,0))))</f>
        <v>0</v>
      </c>
      <c r="O211" s="179">
        <f>IF($C211=$D$2,#REF!*O$2,IF($C211=$D$3,#REF!*O$3,IF($C211=$D$4,#REF!*O$4,IF($C211=$D$5,#REF!*O$5,0))))</f>
        <v>0</v>
      </c>
      <c r="P211" s="179">
        <f>IF($C211=$D$2,#REF!*P$2,IF($C211=$D$3,#REF!*P$3,IF($C211=$D$4,#REF!*P$4,IF($C211=$D$5,#REF!*P$5,0))))</f>
        <v>0</v>
      </c>
      <c r="Q211" s="179">
        <f>IF($C211=$D$2,#REF!*Q$2,IF($C211=$D$3,#REF!*Q$3,IF($C211=$D$4,#REF!*Q$4,IF($C211=$D$5,#REF!*Q$5,0))))</f>
        <v>0</v>
      </c>
      <c r="R211" s="179">
        <f>IF($C211=$D$2,#REF!*R$2,IF($C211=$D$3,#REF!*R$3,IF($C211=$D$4,#REF!*R$4,IF($C211=$D$5,#REF!*R$5,0))))</f>
        <v>0</v>
      </c>
      <c r="S211" s="179">
        <f>IF($C211=$D$2,#REF!*S$2,IF($C211=$D$3,#REF!*S$3,IF($C211=$D$4,#REF!*S$4,IF($C211=$D$5,#REF!*S$5,0))))</f>
        <v>0</v>
      </c>
      <c r="T211" s="179">
        <f>IF($C211=$D$2,#REF!*T$2,IF($C211=$D$3,#REF!*T$3,IF($C211=$D$4,#REF!*T$4,IF($C211=$D$5,#REF!*T$5,0))))</f>
        <v>0</v>
      </c>
      <c r="U211" s="179">
        <f>IF($C211=$D$2,#REF!*U$2,IF($C211=$D$3,#REF!*U$3,IF($C211=$D$4,#REF!*U$4,IF($C211=$D$5,#REF!*U$5,0))))</f>
        <v>0</v>
      </c>
      <c r="V211" s="179">
        <f>IF($C211=$D$2,#REF!*V$2,IF($C211=$D$3,#REF!*V$3,IF($C211=$D$4,#REF!*V$4,IF($C211=$D$5,#REF!*V$5,0))))</f>
        <v>0</v>
      </c>
      <c r="W211" s="179">
        <f>IF($C211=$D$2,#REF!*W$2,IF($C211=$D$3,#REF!*W$3,IF($C211=$D$4,#REF!*W$4,IF($C211=$D$5,#REF!*W$5,0))))</f>
        <v>0</v>
      </c>
      <c r="X211" s="179">
        <f>IF($C211=$D$2,#REF!*X$2,IF($C211=$D$3,#REF!*X$3,IF($C211=$D$4,#REF!*X$4,IF($C211=$D$5,#REF!*X$5,0))))</f>
        <v>0</v>
      </c>
      <c r="Y211" s="179">
        <f>IF($C211=$D$2,#REF!*Y$2,IF($C211=$D$3,#REF!*Y$3,IF($C211=$D$4,#REF!*Y$4,IF($C211=$D$5,#REF!*Y$5,0))))</f>
        <v>0</v>
      </c>
      <c r="Z211" s="179">
        <f>IF($C211=$D$2,#REF!*Z$2,IF($C211=$D$3,#REF!*Z$3,IF($C211=$D$4,#REF!*Z$4,IF($C211=$D$5,#REF!*Z$5,0))))</f>
        <v>0</v>
      </c>
      <c r="AA211" s="179">
        <f>IF($C211=$D$2,#REF!*AA$2,IF($C211=$D$3,#REF!*AA$3,IF($C211=$D$4,#REF!*AA$4,IF($C211=$D$5,#REF!*AA$5,0))))</f>
        <v>0</v>
      </c>
      <c r="AB211" s="179">
        <f>IF($C211=$D$2,#REF!*AB$2,IF($C211=$D$3,#REF!*AB$3,IF($C211=$D$4,#REF!*AB$4,IF($C211=$D$5,#REF!*AB$5,0))))</f>
        <v>0</v>
      </c>
      <c r="AC211" s="179">
        <f>IF($C211=$D$2,#REF!*AC$2,IF($C211=$D$3,#REF!*AC$3,IF($C211=$D$4,#REF!*AC$4,IF($C211=$D$5,#REF!*AC$5,0))))</f>
        <v>0</v>
      </c>
      <c r="AD211" s="179">
        <f>IF($C211=$D$2,#REF!*AD$2,IF($C211=$D$3,#REF!*AD$3,IF($C211=$D$4,#REF!*AD$4,IF($C211=$D$5,#REF!*AD$5,0))))</f>
        <v>0</v>
      </c>
      <c r="AE211" s="179">
        <f>IF($C211=$D$2,#REF!*AE$2,IF($C211=$D$3,#REF!*AE$3,IF($C211=$D$4,#REF!*AE$4,IF($C211=$D$5,#REF!*AE$5,0))))</f>
        <v>0</v>
      </c>
      <c r="AF211" s="179">
        <f>IF($C211=$D$2,#REF!*AF$2,IF($C211=$D$3,#REF!*AF$3,IF($C211=$D$4,#REF!*AF$4,IF($C211=$D$5,#REF!*AF$5,0))))</f>
        <v>0</v>
      </c>
      <c r="AG211" s="179">
        <f>IF($C211=$D$2,#REF!*AG$2,IF($C211=$D$3,#REF!*AG$3,IF($C211=$D$4,#REF!*AG$4,IF($C211=$D$5,#REF!*AG$5,0))))</f>
        <v>0</v>
      </c>
      <c r="AH211" s="179">
        <f>IF($C211=$D$2,#REF!*AH$2,IF($C211=$D$3,#REF!*AH$3,IF($C211=$D$4,#REF!*AH$4,IF($C211=$D$5,#REF!*AH$5,0))))</f>
        <v>0</v>
      </c>
      <c r="AI211" s="179">
        <f>IF($C211=$D$2,#REF!*AI$2,IF($C211=$D$3,#REF!*AI$3,IF($C211=$D$4,#REF!*AI$4,IF($C211=$D$5,#REF!*AI$5,0))))</f>
        <v>0</v>
      </c>
      <c r="AJ211" s="179">
        <f>IF($C211=$D$2,#REF!*AJ$2,IF($C211=$D$3,#REF!*AJ$3,IF($C211=$D$4,#REF!*AJ$4,IF($C211=$D$5,#REF!*AJ$5,0))))</f>
        <v>0</v>
      </c>
      <c r="AK211" s="179">
        <f>IF($C211=$D$2,#REF!*AK$2,IF($C211=$D$3,#REF!*AK$3,IF($C211=$D$4,#REF!*AK$4,IF($C211=$D$5,#REF!*AK$5,0))))</f>
        <v>0</v>
      </c>
      <c r="AL211" s="179">
        <f>IF($C211=$D$2,#REF!*AL$2,IF($C211=$D$3,#REF!*AL$3,IF($C211=$D$4,#REF!*AL$4,IF($C211=$D$5,#REF!*AL$5,0))))</f>
        <v>0</v>
      </c>
      <c r="AM211" s="179">
        <f>IF($C211=$D$2,#REF!*AM$2,IF($C211=$D$3,#REF!*AM$3,IF($C211=$D$4,#REF!*AM$4,IF($C211=$D$5,#REF!*AM$5,0))))</f>
        <v>0</v>
      </c>
    </row>
    <row r="212" spans="1:39">
      <c r="A212" s="141"/>
      <c r="B212" s="165"/>
      <c r="C212" s="165"/>
      <c r="D212" s="178">
        <f t="shared" si="0"/>
        <v>0</v>
      </c>
      <c r="E212" s="179">
        <f>IF($C212=$D$2,#REF!*E$2,IF($C212=$D$3,#REF!*E$3,IF($C212=$D$4,#REF!*E$4,IF($C212=$D$5,#REF!*E$5,0))))</f>
        <v>0</v>
      </c>
      <c r="F212" s="179">
        <f>IF($C212=$D$2,#REF!*F$2,IF($C212=$D$3,#REF!*F$3,IF($C212=$D$4,#REF!*F$4,IF($C212=$D$5,#REF!*F$5,0))))</f>
        <v>0</v>
      </c>
      <c r="G212" s="179">
        <f>IF($C212=$D$2,#REF!*G$2,IF($C212=$D$3,#REF!*G$3,IF($C212=$D$4,#REF!*G$4,IF($C212=$D$5,#REF!*G$5,0))))</f>
        <v>0</v>
      </c>
      <c r="H212" s="179">
        <f>IF($C212=$D$2,#REF!*H$2,IF($C212=$D$3,#REF!*H$3,IF($C212=$D$4,#REF!*H$4,IF($C212=$D$5,#REF!*H$5,0))))</f>
        <v>0</v>
      </c>
      <c r="I212" s="179">
        <f>IF($C212=$D$2,#REF!*I$2,IF($C212=$D$3,#REF!*I$3,IF($C212=$D$4,#REF!*I$4,IF($C212=$D$5,#REF!*I$5,0))))</f>
        <v>0</v>
      </c>
      <c r="J212" s="179">
        <f>IF($C212=$D$2,#REF!*J$2,IF($C212=$D$3,#REF!*J$3,IF($C212=$D$4,#REF!*J$4,IF($C212=$D$5,#REF!*J$5,0))))</f>
        <v>0</v>
      </c>
      <c r="K212" s="179">
        <f>IF($C212=$D$2,#REF!*K$2,IF($C212=$D$3,#REF!*K$3,IF($C212=$D$4,#REF!*K$4,IF($C212=$D$5,#REF!*K$5,0))))</f>
        <v>0</v>
      </c>
      <c r="L212" s="179">
        <f>IF($C212=$D$2,#REF!*L$2,IF($C212=$D$3,#REF!*L$3,IF($C212=$D$4,#REF!*L$4,IF($C212=$D$5,#REF!*L$5,0))))</f>
        <v>0</v>
      </c>
      <c r="M212" s="179">
        <f>IF($C212=$D$2,#REF!*M$2,IF($C212=$D$3,#REF!*M$3,IF($C212=$D$4,#REF!*M$4,IF($C212=$D$5,#REF!*M$5,0))))</f>
        <v>0</v>
      </c>
      <c r="N212" s="179">
        <f>IF($C212=$D$2,#REF!*N$2,IF($C212=$D$3,#REF!*N$3,IF($C212=$D$4,#REF!*N$4,IF($C212=$D$5,#REF!*N$5,0))))</f>
        <v>0</v>
      </c>
      <c r="O212" s="179">
        <f>IF($C212=$D$2,#REF!*O$2,IF($C212=$D$3,#REF!*O$3,IF($C212=$D$4,#REF!*O$4,IF($C212=$D$5,#REF!*O$5,0))))</f>
        <v>0</v>
      </c>
      <c r="P212" s="179">
        <f>IF($C212=$D$2,#REF!*P$2,IF($C212=$D$3,#REF!*P$3,IF($C212=$D$4,#REF!*P$4,IF($C212=$D$5,#REF!*P$5,0))))</f>
        <v>0</v>
      </c>
      <c r="Q212" s="179">
        <f>IF($C212=$D$2,#REF!*Q$2,IF($C212=$D$3,#REF!*Q$3,IF($C212=$D$4,#REF!*Q$4,IF($C212=$D$5,#REF!*Q$5,0))))</f>
        <v>0</v>
      </c>
      <c r="R212" s="179">
        <f>IF($C212=$D$2,#REF!*R$2,IF($C212=$D$3,#REF!*R$3,IF($C212=$D$4,#REF!*R$4,IF($C212=$D$5,#REF!*R$5,0))))</f>
        <v>0</v>
      </c>
      <c r="S212" s="179">
        <f>IF($C212=$D$2,#REF!*S$2,IF($C212=$D$3,#REF!*S$3,IF($C212=$D$4,#REF!*S$4,IF($C212=$D$5,#REF!*S$5,0))))</f>
        <v>0</v>
      </c>
      <c r="T212" s="179">
        <f>IF($C212=$D$2,#REF!*T$2,IF($C212=$D$3,#REF!*T$3,IF($C212=$D$4,#REF!*T$4,IF($C212=$D$5,#REF!*T$5,0))))</f>
        <v>0</v>
      </c>
      <c r="U212" s="179">
        <f>IF($C212=$D$2,#REF!*U$2,IF($C212=$D$3,#REF!*U$3,IF($C212=$D$4,#REF!*U$4,IF($C212=$D$5,#REF!*U$5,0))))</f>
        <v>0</v>
      </c>
      <c r="V212" s="179">
        <f>IF($C212=$D$2,#REF!*V$2,IF($C212=$D$3,#REF!*V$3,IF($C212=$D$4,#REF!*V$4,IF($C212=$D$5,#REF!*V$5,0))))</f>
        <v>0</v>
      </c>
      <c r="W212" s="179">
        <f>IF($C212=$D$2,#REF!*W$2,IF($C212=$D$3,#REF!*W$3,IF($C212=$D$4,#REF!*W$4,IF($C212=$D$5,#REF!*W$5,0))))</f>
        <v>0</v>
      </c>
      <c r="X212" s="179">
        <f>IF($C212=$D$2,#REF!*X$2,IF($C212=$D$3,#REF!*X$3,IF($C212=$D$4,#REF!*X$4,IF($C212=$D$5,#REF!*X$5,0))))</f>
        <v>0</v>
      </c>
      <c r="Y212" s="179">
        <f>IF($C212=$D$2,#REF!*Y$2,IF($C212=$D$3,#REF!*Y$3,IF($C212=$D$4,#REF!*Y$4,IF($C212=$D$5,#REF!*Y$5,0))))</f>
        <v>0</v>
      </c>
      <c r="Z212" s="179">
        <f>IF($C212=$D$2,#REF!*Z$2,IF($C212=$D$3,#REF!*Z$3,IF($C212=$D$4,#REF!*Z$4,IF($C212=$D$5,#REF!*Z$5,0))))</f>
        <v>0</v>
      </c>
      <c r="AA212" s="179">
        <f>IF($C212=$D$2,#REF!*AA$2,IF($C212=$D$3,#REF!*AA$3,IF($C212=$D$4,#REF!*AA$4,IF($C212=$D$5,#REF!*AA$5,0))))</f>
        <v>0</v>
      </c>
      <c r="AB212" s="179">
        <f>IF($C212=$D$2,#REF!*AB$2,IF($C212=$D$3,#REF!*AB$3,IF($C212=$D$4,#REF!*AB$4,IF($C212=$D$5,#REF!*AB$5,0))))</f>
        <v>0</v>
      </c>
      <c r="AC212" s="179">
        <f>IF($C212=$D$2,#REF!*AC$2,IF($C212=$D$3,#REF!*AC$3,IF($C212=$D$4,#REF!*AC$4,IF($C212=$D$5,#REF!*AC$5,0))))</f>
        <v>0</v>
      </c>
      <c r="AD212" s="179">
        <f>IF($C212=$D$2,#REF!*AD$2,IF($C212=$D$3,#REF!*AD$3,IF($C212=$D$4,#REF!*AD$4,IF($C212=$D$5,#REF!*AD$5,0))))</f>
        <v>0</v>
      </c>
      <c r="AE212" s="179">
        <f>IF($C212=$D$2,#REF!*AE$2,IF($C212=$D$3,#REF!*AE$3,IF($C212=$D$4,#REF!*AE$4,IF($C212=$D$5,#REF!*AE$5,0))))</f>
        <v>0</v>
      </c>
      <c r="AF212" s="179">
        <f>IF($C212=$D$2,#REF!*AF$2,IF($C212=$D$3,#REF!*AF$3,IF($C212=$D$4,#REF!*AF$4,IF($C212=$D$5,#REF!*AF$5,0))))</f>
        <v>0</v>
      </c>
      <c r="AG212" s="179">
        <f>IF($C212=$D$2,#REF!*AG$2,IF($C212=$D$3,#REF!*AG$3,IF($C212=$D$4,#REF!*AG$4,IF($C212=$D$5,#REF!*AG$5,0))))</f>
        <v>0</v>
      </c>
      <c r="AH212" s="179">
        <f>IF($C212=$D$2,#REF!*AH$2,IF($C212=$D$3,#REF!*AH$3,IF($C212=$D$4,#REF!*AH$4,IF($C212=$D$5,#REF!*AH$5,0))))</f>
        <v>0</v>
      </c>
      <c r="AI212" s="179">
        <f>IF($C212=$D$2,#REF!*AI$2,IF($C212=$D$3,#REF!*AI$3,IF($C212=$D$4,#REF!*AI$4,IF($C212=$D$5,#REF!*AI$5,0))))</f>
        <v>0</v>
      </c>
      <c r="AJ212" s="179">
        <f>IF($C212=$D$2,#REF!*AJ$2,IF($C212=$D$3,#REF!*AJ$3,IF($C212=$D$4,#REF!*AJ$4,IF($C212=$D$5,#REF!*AJ$5,0))))</f>
        <v>0</v>
      </c>
      <c r="AK212" s="179">
        <f>IF($C212=$D$2,#REF!*AK$2,IF($C212=$D$3,#REF!*AK$3,IF($C212=$D$4,#REF!*AK$4,IF($C212=$D$5,#REF!*AK$5,0))))</f>
        <v>0</v>
      </c>
      <c r="AL212" s="179">
        <f>IF($C212=$D$2,#REF!*AL$2,IF($C212=$D$3,#REF!*AL$3,IF($C212=$D$4,#REF!*AL$4,IF($C212=$D$5,#REF!*AL$5,0))))</f>
        <v>0</v>
      </c>
      <c r="AM212" s="179">
        <f>IF($C212=$D$2,#REF!*AM$2,IF($C212=$D$3,#REF!*AM$3,IF($C212=$D$4,#REF!*AM$4,IF($C212=$D$5,#REF!*AM$5,0))))</f>
        <v>0</v>
      </c>
    </row>
    <row r="213" spans="1:39">
      <c r="A213" s="141"/>
      <c r="B213" s="165"/>
      <c r="C213" s="165"/>
      <c r="D213" s="178">
        <f t="shared" si="0"/>
        <v>0</v>
      </c>
      <c r="E213" s="179">
        <f>IF($C213=$D$2,#REF!*E$2,IF($C213=$D$3,#REF!*E$3,IF($C213=$D$4,#REF!*E$4,IF($C213=$D$5,#REF!*E$5,0))))</f>
        <v>0</v>
      </c>
      <c r="F213" s="179">
        <f>IF($C213=$D$2,#REF!*F$2,IF($C213=$D$3,#REF!*F$3,IF($C213=$D$4,#REF!*F$4,IF($C213=$D$5,#REF!*F$5,0))))</f>
        <v>0</v>
      </c>
      <c r="G213" s="179">
        <f>IF($C213=$D$2,#REF!*G$2,IF($C213=$D$3,#REF!*G$3,IF($C213=$D$4,#REF!*G$4,IF($C213=$D$5,#REF!*G$5,0))))</f>
        <v>0</v>
      </c>
      <c r="H213" s="179">
        <f>IF($C213=$D$2,#REF!*H$2,IF($C213=$D$3,#REF!*H$3,IF($C213=$D$4,#REF!*H$4,IF($C213=$D$5,#REF!*H$5,0))))</f>
        <v>0</v>
      </c>
      <c r="I213" s="179">
        <f>IF($C213=$D$2,#REF!*I$2,IF($C213=$D$3,#REF!*I$3,IF($C213=$D$4,#REF!*I$4,IF($C213=$D$5,#REF!*I$5,0))))</f>
        <v>0</v>
      </c>
      <c r="J213" s="179">
        <f>IF($C213=$D$2,#REF!*J$2,IF($C213=$D$3,#REF!*J$3,IF($C213=$D$4,#REF!*J$4,IF($C213=$D$5,#REF!*J$5,0))))</f>
        <v>0</v>
      </c>
      <c r="K213" s="179">
        <f>IF($C213=$D$2,#REF!*K$2,IF($C213=$D$3,#REF!*K$3,IF($C213=$D$4,#REF!*K$4,IF($C213=$D$5,#REF!*K$5,0))))</f>
        <v>0</v>
      </c>
      <c r="L213" s="179">
        <f>IF($C213=$D$2,#REF!*L$2,IF($C213=$D$3,#REF!*L$3,IF($C213=$D$4,#REF!*L$4,IF($C213=$D$5,#REF!*L$5,0))))</f>
        <v>0</v>
      </c>
      <c r="M213" s="179">
        <f>IF($C213=$D$2,#REF!*M$2,IF($C213=$D$3,#REF!*M$3,IF($C213=$D$4,#REF!*M$4,IF($C213=$D$5,#REF!*M$5,0))))</f>
        <v>0</v>
      </c>
      <c r="N213" s="179">
        <f>IF($C213=$D$2,#REF!*N$2,IF($C213=$D$3,#REF!*N$3,IF($C213=$D$4,#REF!*N$4,IF($C213=$D$5,#REF!*N$5,0))))</f>
        <v>0</v>
      </c>
      <c r="O213" s="179">
        <f>IF($C213=$D$2,#REF!*O$2,IF($C213=$D$3,#REF!*O$3,IF($C213=$D$4,#REF!*O$4,IF($C213=$D$5,#REF!*O$5,0))))</f>
        <v>0</v>
      </c>
      <c r="P213" s="179">
        <f>IF($C213=$D$2,#REF!*P$2,IF($C213=$D$3,#REF!*P$3,IF($C213=$D$4,#REF!*P$4,IF($C213=$D$5,#REF!*P$5,0))))</f>
        <v>0</v>
      </c>
      <c r="Q213" s="179">
        <f>IF($C213=$D$2,#REF!*Q$2,IF($C213=$D$3,#REF!*Q$3,IF($C213=$D$4,#REF!*Q$4,IF($C213=$D$5,#REF!*Q$5,0))))</f>
        <v>0</v>
      </c>
      <c r="R213" s="179">
        <f>IF($C213=$D$2,#REF!*R$2,IF($C213=$D$3,#REF!*R$3,IF($C213=$D$4,#REF!*R$4,IF($C213=$D$5,#REF!*R$5,0))))</f>
        <v>0</v>
      </c>
      <c r="S213" s="179">
        <f>IF($C213=$D$2,#REF!*S$2,IF($C213=$D$3,#REF!*S$3,IF($C213=$D$4,#REF!*S$4,IF($C213=$D$5,#REF!*S$5,0))))</f>
        <v>0</v>
      </c>
      <c r="T213" s="179">
        <f>IF($C213=$D$2,#REF!*T$2,IF($C213=$D$3,#REF!*T$3,IF($C213=$D$4,#REF!*T$4,IF($C213=$D$5,#REF!*T$5,0))))</f>
        <v>0</v>
      </c>
      <c r="U213" s="179">
        <f>IF($C213=$D$2,#REF!*U$2,IF($C213=$D$3,#REF!*U$3,IF($C213=$D$4,#REF!*U$4,IF($C213=$D$5,#REF!*U$5,0))))</f>
        <v>0</v>
      </c>
      <c r="V213" s="179">
        <f>IF($C213=$D$2,#REF!*V$2,IF($C213=$D$3,#REF!*V$3,IF($C213=$D$4,#REF!*V$4,IF($C213=$D$5,#REF!*V$5,0))))</f>
        <v>0</v>
      </c>
      <c r="W213" s="179">
        <f>IF($C213=$D$2,#REF!*W$2,IF($C213=$D$3,#REF!*W$3,IF($C213=$D$4,#REF!*W$4,IF($C213=$D$5,#REF!*W$5,0))))</f>
        <v>0</v>
      </c>
      <c r="X213" s="179">
        <f>IF($C213=$D$2,#REF!*X$2,IF($C213=$D$3,#REF!*X$3,IF($C213=$D$4,#REF!*X$4,IF($C213=$D$5,#REF!*X$5,0))))</f>
        <v>0</v>
      </c>
      <c r="Y213" s="179">
        <f>IF($C213=$D$2,#REF!*Y$2,IF($C213=$D$3,#REF!*Y$3,IF($C213=$D$4,#REF!*Y$4,IF($C213=$D$5,#REF!*Y$5,0))))</f>
        <v>0</v>
      </c>
      <c r="Z213" s="179">
        <f>IF($C213=$D$2,#REF!*Z$2,IF($C213=$D$3,#REF!*Z$3,IF($C213=$D$4,#REF!*Z$4,IF($C213=$D$5,#REF!*Z$5,0))))</f>
        <v>0</v>
      </c>
      <c r="AA213" s="179">
        <f>IF($C213=$D$2,#REF!*AA$2,IF($C213=$D$3,#REF!*AA$3,IF($C213=$D$4,#REF!*AA$4,IF($C213=$D$5,#REF!*AA$5,0))))</f>
        <v>0</v>
      </c>
      <c r="AB213" s="179">
        <f>IF($C213=$D$2,#REF!*AB$2,IF($C213=$D$3,#REF!*AB$3,IF($C213=$D$4,#REF!*AB$4,IF($C213=$D$5,#REF!*AB$5,0))))</f>
        <v>0</v>
      </c>
      <c r="AC213" s="179">
        <f>IF($C213=$D$2,#REF!*AC$2,IF($C213=$D$3,#REF!*AC$3,IF($C213=$D$4,#REF!*AC$4,IF($C213=$D$5,#REF!*AC$5,0))))</f>
        <v>0</v>
      </c>
      <c r="AD213" s="179">
        <f>IF($C213=$D$2,#REF!*AD$2,IF($C213=$D$3,#REF!*AD$3,IF($C213=$D$4,#REF!*AD$4,IF($C213=$D$5,#REF!*AD$5,0))))</f>
        <v>0</v>
      </c>
      <c r="AE213" s="179">
        <f>IF($C213=$D$2,#REF!*AE$2,IF($C213=$D$3,#REF!*AE$3,IF($C213=$D$4,#REF!*AE$4,IF($C213=$D$5,#REF!*AE$5,0))))</f>
        <v>0</v>
      </c>
      <c r="AF213" s="179">
        <f>IF($C213=$D$2,#REF!*AF$2,IF($C213=$D$3,#REF!*AF$3,IF($C213=$D$4,#REF!*AF$4,IF($C213=$D$5,#REF!*AF$5,0))))</f>
        <v>0</v>
      </c>
      <c r="AG213" s="179">
        <f>IF($C213=$D$2,#REF!*AG$2,IF($C213=$D$3,#REF!*AG$3,IF($C213=$D$4,#REF!*AG$4,IF($C213=$D$5,#REF!*AG$5,0))))</f>
        <v>0</v>
      </c>
      <c r="AH213" s="179">
        <f>IF($C213=$D$2,#REF!*AH$2,IF($C213=$D$3,#REF!*AH$3,IF($C213=$D$4,#REF!*AH$4,IF($C213=$D$5,#REF!*AH$5,0))))</f>
        <v>0</v>
      </c>
      <c r="AI213" s="179">
        <f>IF($C213=$D$2,#REF!*AI$2,IF($C213=$D$3,#REF!*AI$3,IF($C213=$D$4,#REF!*AI$4,IF($C213=$D$5,#REF!*AI$5,0))))</f>
        <v>0</v>
      </c>
      <c r="AJ213" s="179">
        <f>IF($C213=$D$2,#REF!*AJ$2,IF($C213=$D$3,#REF!*AJ$3,IF($C213=$D$4,#REF!*AJ$4,IF($C213=$D$5,#REF!*AJ$5,0))))</f>
        <v>0</v>
      </c>
      <c r="AK213" s="179">
        <f>IF($C213=$D$2,#REF!*AK$2,IF($C213=$D$3,#REF!*AK$3,IF($C213=$D$4,#REF!*AK$4,IF($C213=$D$5,#REF!*AK$5,0))))</f>
        <v>0</v>
      </c>
      <c r="AL213" s="179">
        <f>IF($C213=$D$2,#REF!*AL$2,IF($C213=$D$3,#REF!*AL$3,IF($C213=$D$4,#REF!*AL$4,IF($C213=$D$5,#REF!*AL$5,0))))</f>
        <v>0</v>
      </c>
      <c r="AM213" s="179">
        <f>IF($C213=$D$2,#REF!*AM$2,IF($C213=$D$3,#REF!*AM$3,IF($C213=$D$4,#REF!*AM$4,IF($C213=$D$5,#REF!*AM$5,0))))</f>
        <v>0</v>
      </c>
    </row>
    <row r="214" spans="1:39">
      <c r="A214" s="141"/>
      <c r="B214" s="165"/>
      <c r="C214" s="165"/>
      <c r="D214" s="178">
        <f t="shared" si="0"/>
        <v>0</v>
      </c>
      <c r="E214" s="179">
        <f>IF($C214=$D$2,#REF!*E$2,IF($C214=$D$3,#REF!*E$3,IF($C214=$D$4,#REF!*E$4,IF($C214=$D$5,#REF!*E$5,0))))</f>
        <v>0</v>
      </c>
      <c r="F214" s="179">
        <f>IF($C214=$D$2,#REF!*F$2,IF($C214=$D$3,#REF!*F$3,IF($C214=$D$4,#REF!*F$4,IF($C214=$D$5,#REF!*F$5,0))))</f>
        <v>0</v>
      </c>
      <c r="G214" s="179">
        <f>IF($C214=$D$2,#REF!*G$2,IF($C214=$D$3,#REF!*G$3,IF($C214=$D$4,#REF!*G$4,IF($C214=$D$5,#REF!*G$5,0))))</f>
        <v>0</v>
      </c>
      <c r="H214" s="179">
        <f>IF($C214=$D$2,#REF!*H$2,IF($C214=$D$3,#REF!*H$3,IF($C214=$D$4,#REF!*H$4,IF($C214=$D$5,#REF!*H$5,0))))</f>
        <v>0</v>
      </c>
      <c r="I214" s="179">
        <f>IF($C214=$D$2,#REF!*I$2,IF($C214=$D$3,#REF!*I$3,IF($C214=$D$4,#REF!*I$4,IF($C214=$D$5,#REF!*I$5,0))))</f>
        <v>0</v>
      </c>
      <c r="J214" s="179">
        <f>IF($C214=$D$2,#REF!*J$2,IF($C214=$D$3,#REF!*J$3,IF($C214=$D$4,#REF!*J$4,IF($C214=$D$5,#REF!*J$5,0))))</f>
        <v>0</v>
      </c>
      <c r="K214" s="179">
        <f>IF($C214=$D$2,#REF!*K$2,IF($C214=$D$3,#REF!*K$3,IF($C214=$D$4,#REF!*K$4,IF($C214=$D$5,#REF!*K$5,0))))</f>
        <v>0</v>
      </c>
      <c r="L214" s="179">
        <f>IF($C214=$D$2,#REF!*L$2,IF($C214=$D$3,#REF!*L$3,IF($C214=$D$4,#REF!*L$4,IF($C214=$D$5,#REF!*L$5,0))))</f>
        <v>0</v>
      </c>
      <c r="M214" s="179">
        <f>IF($C214=$D$2,#REF!*M$2,IF($C214=$D$3,#REF!*M$3,IF($C214=$D$4,#REF!*M$4,IF($C214=$D$5,#REF!*M$5,0))))</f>
        <v>0</v>
      </c>
      <c r="N214" s="179">
        <f>IF($C214=$D$2,#REF!*N$2,IF($C214=$D$3,#REF!*N$3,IF($C214=$D$4,#REF!*N$4,IF($C214=$D$5,#REF!*N$5,0))))</f>
        <v>0</v>
      </c>
      <c r="O214" s="179">
        <f>IF($C214=$D$2,#REF!*O$2,IF($C214=$D$3,#REF!*O$3,IF($C214=$D$4,#REF!*O$4,IF($C214=$D$5,#REF!*O$5,0))))</f>
        <v>0</v>
      </c>
      <c r="P214" s="179">
        <f>IF($C214=$D$2,#REF!*P$2,IF($C214=$D$3,#REF!*P$3,IF($C214=$D$4,#REF!*P$4,IF($C214=$D$5,#REF!*P$5,0))))</f>
        <v>0</v>
      </c>
      <c r="Q214" s="179">
        <f>IF($C214=$D$2,#REF!*Q$2,IF($C214=$D$3,#REF!*Q$3,IF($C214=$D$4,#REF!*Q$4,IF($C214=$D$5,#REF!*Q$5,0))))</f>
        <v>0</v>
      </c>
      <c r="R214" s="179">
        <f>IF($C214=$D$2,#REF!*R$2,IF($C214=$D$3,#REF!*R$3,IF($C214=$D$4,#REF!*R$4,IF($C214=$D$5,#REF!*R$5,0))))</f>
        <v>0</v>
      </c>
      <c r="S214" s="179">
        <f>IF($C214=$D$2,#REF!*S$2,IF($C214=$D$3,#REF!*S$3,IF($C214=$D$4,#REF!*S$4,IF($C214=$D$5,#REF!*S$5,0))))</f>
        <v>0</v>
      </c>
      <c r="T214" s="179">
        <f>IF($C214=$D$2,#REF!*T$2,IF($C214=$D$3,#REF!*T$3,IF($C214=$D$4,#REF!*T$4,IF($C214=$D$5,#REF!*T$5,0))))</f>
        <v>0</v>
      </c>
      <c r="U214" s="179">
        <f>IF($C214=$D$2,#REF!*U$2,IF($C214=$D$3,#REF!*U$3,IF($C214=$D$4,#REF!*U$4,IF($C214=$D$5,#REF!*U$5,0))))</f>
        <v>0</v>
      </c>
      <c r="V214" s="179">
        <f>IF($C214=$D$2,#REF!*V$2,IF($C214=$D$3,#REF!*V$3,IF($C214=$D$4,#REF!*V$4,IF($C214=$D$5,#REF!*V$5,0))))</f>
        <v>0</v>
      </c>
      <c r="W214" s="179">
        <f>IF($C214=$D$2,#REF!*W$2,IF($C214=$D$3,#REF!*W$3,IF($C214=$D$4,#REF!*W$4,IF($C214=$D$5,#REF!*W$5,0))))</f>
        <v>0</v>
      </c>
      <c r="X214" s="179">
        <f>IF($C214=$D$2,#REF!*X$2,IF($C214=$D$3,#REF!*X$3,IF($C214=$D$4,#REF!*X$4,IF($C214=$D$5,#REF!*X$5,0))))</f>
        <v>0</v>
      </c>
      <c r="Y214" s="179">
        <f>IF($C214=$D$2,#REF!*Y$2,IF($C214=$D$3,#REF!*Y$3,IF($C214=$D$4,#REF!*Y$4,IF($C214=$D$5,#REF!*Y$5,0))))</f>
        <v>0</v>
      </c>
      <c r="Z214" s="179">
        <f>IF($C214=$D$2,#REF!*Z$2,IF($C214=$D$3,#REF!*Z$3,IF($C214=$D$4,#REF!*Z$4,IF($C214=$D$5,#REF!*Z$5,0))))</f>
        <v>0</v>
      </c>
      <c r="AA214" s="179">
        <f>IF($C214=$D$2,#REF!*AA$2,IF($C214=$D$3,#REF!*AA$3,IF($C214=$D$4,#REF!*AA$4,IF($C214=$D$5,#REF!*AA$5,0))))</f>
        <v>0</v>
      </c>
      <c r="AB214" s="179">
        <f>IF($C214=$D$2,#REF!*AB$2,IF($C214=$D$3,#REF!*AB$3,IF($C214=$D$4,#REF!*AB$4,IF($C214=$D$5,#REF!*AB$5,0))))</f>
        <v>0</v>
      </c>
      <c r="AC214" s="179">
        <f>IF($C214=$D$2,#REF!*AC$2,IF($C214=$D$3,#REF!*AC$3,IF($C214=$D$4,#REF!*AC$4,IF($C214=$D$5,#REF!*AC$5,0))))</f>
        <v>0</v>
      </c>
      <c r="AD214" s="179">
        <f>IF($C214=$D$2,#REF!*AD$2,IF($C214=$D$3,#REF!*AD$3,IF($C214=$D$4,#REF!*AD$4,IF($C214=$D$5,#REF!*AD$5,0))))</f>
        <v>0</v>
      </c>
      <c r="AE214" s="179">
        <f>IF($C214=$D$2,#REF!*AE$2,IF($C214=$D$3,#REF!*AE$3,IF($C214=$D$4,#REF!*AE$4,IF($C214=$D$5,#REF!*AE$5,0))))</f>
        <v>0</v>
      </c>
      <c r="AF214" s="179">
        <f>IF($C214=$D$2,#REF!*AF$2,IF($C214=$D$3,#REF!*AF$3,IF($C214=$D$4,#REF!*AF$4,IF($C214=$D$5,#REF!*AF$5,0))))</f>
        <v>0</v>
      </c>
      <c r="AG214" s="179">
        <f>IF($C214=$D$2,#REF!*AG$2,IF($C214=$D$3,#REF!*AG$3,IF($C214=$D$4,#REF!*AG$4,IF($C214=$D$5,#REF!*AG$5,0))))</f>
        <v>0</v>
      </c>
      <c r="AH214" s="179">
        <f>IF($C214=$D$2,#REF!*AH$2,IF($C214=$D$3,#REF!*AH$3,IF($C214=$D$4,#REF!*AH$4,IF($C214=$D$5,#REF!*AH$5,0))))</f>
        <v>0</v>
      </c>
      <c r="AI214" s="179">
        <f>IF($C214=$D$2,#REF!*AI$2,IF($C214=$D$3,#REF!*AI$3,IF($C214=$D$4,#REF!*AI$4,IF($C214=$D$5,#REF!*AI$5,0))))</f>
        <v>0</v>
      </c>
      <c r="AJ214" s="179">
        <f>IF($C214=$D$2,#REF!*AJ$2,IF($C214=$D$3,#REF!*AJ$3,IF($C214=$D$4,#REF!*AJ$4,IF($C214=$D$5,#REF!*AJ$5,0))))</f>
        <v>0</v>
      </c>
      <c r="AK214" s="179">
        <f>IF($C214=$D$2,#REF!*AK$2,IF($C214=$D$3,#REF!*AK$3,IF($C214=$D$4,#REF!*AK$4,IF($C214=$D$5,#REF!*AK$5,0))))</f>
        <v>0</v>
      </c>
      <c r="AL214" s="179">
        <f>IF($C214=$D$2,#REF!*AL$2,IF($C214=$D$3,#REF!*AL$3,IF($C214=$D$4,#REF!*AL$4,IF($C214=$D$5,#REF!*AL$5,0))))</f>
        <v>0</v>
      </c>
      <c r="AM214" s="179">
        <f>IF($C214=$D$2,#REF!*AM$2,IF($C214=$D$3,#REF!*AM$3,IF($C214=$D$4,#REF!*AM$4,IF($C214=$D$5,#REF!*AM$5,0))))</f>
        <v>0</v>
      </c>
    </row>
    <row r="215" spans="1:39">
      <c r="A215" s="141"/>
      <c r="B215" s="165"/>
      <c r="C215" s="165"/>
      <c r="D215" s="178">
        <f t="shared" si="0"/>
        <v>0</v>
      </c>
      <c r="E215" s="179">
        <f>IF($C215=$D$2,#REF!*E$2,IF($C215=$D$3,#REF!*E$3,IF($C215=$D$4,#REF!*E$4,IF($C215=$D$5,#REF!*E$5,0))))</f>
        <v>0</v>
      </c>
      <c r="F215" s="179">
        <f>IF($C215=$D$2,#REF!*F$2,IF($C215=$D$3,#REF!*F$3,IF($C215=$D$4,#REF!*F$4,IF($C215=$D$5,#REF!*F$5,0))))</f>
        <v>0</v>
      </c>
      <c r="G215" s="179">
        <f>IF($C215=$D$2,#REF!*G$2,IF($C215=$D$3,#REF!*G$3,IF($C215=$D$4,#REF!*G$4,IF($C215=$D$5,#REF!*G$5,0))))</f>
        <v>0</v>
      </c>
      <c r="H215" s="179">
        <f>IF($C215=$D$2,#REF!*H$2,IF($C215=$D$3,#REF!*H$3,IF($C215=$D$4,#REF!*H$4,IF($C215=$D$5,#REF!*H$5,0))))</f>
        <v>0</v>
      </c>
      <c r="I215" s="179">
        <f>IF($C215=$D$2,#REF!*I$2,IF($C215=$D$3,#REF!*I$3,IF($C215=$D$4,#REF!*I$4,IF($C215=$D$5,#REF!*I$5,0))))</f>
        <v>0</v>
      </c>
      <c r="J215" s="179">
        <f>IF($C215=$D$2,#REF!*J$2,IF($C215=$D$3,#REF!*J$3,IF($C215=$D$4,#REF!*J$4,IF($C215=$D$5,#REF!*J$5,0))))</f>
        <v>0</v>
      </c>
      <c r="K215" s="179">
        <f>IF($C215=$D$2,#REF!*K$2,IF($C215=$D$3,#REF!*K$3,IF($C215=$D$4,#REF!*K$4,IF($C215=$D$5,#REF!*K$5,0))))</f>
        <v>0</v>
      </c>
      <c r="L215" s="179">
        <f>IF($C215=$D$2,#REF!*L$2,IF($C215=$D$3,#REF!*L$3,IF($C215=$D$4,#REF!*L$4,IF($C215=$D$5,#REF!*L$5,0))))</f>
        <v>0</v>
      </c>
      <c r="M215" s="179">
        <f>IF($C215=$D$2,#REF!*M$2,IF($C215=$D$3,#REF!*M$3,IF($C215=$D$4,#REF!*M$4,IF($C215=$D$5,#REF!*M$5,0))))</f>
        <v>0</v>
      </c>
      <c r="N215" s="179">
        <f>IF($C215=$D$2,#REF!*N$2,IF($C215=$D$3,#REF!*N$3,IF($C215=$D$4,#REF!*N$4,IF($C215=$D$5,#REF!*N$5,0))))</f>
        <v>0</v>
      </c>
      <c r="O215" s="179">
        <f>IF($C215=$D$2,#REF!*O$2,IF($C215=$D$3,#REF!*O$3,IF($C215=$D$4,#REF!*O$4,IF($C215=$D$5,#REF!*O$5,0))))</f>
        <v>0</v>
      </c>
      <c r="P215" s="179">
        <f>IF($C215=$D$2,#REF!*P$2,IF($C215=$D$3,#REF!*P$3,IF($C215=$D$4,#REF!*P$4,IF($C215=$D$5,#REF!*P$5,0))))</f>
        <v>0</v>
      </c>
      <c r="Q215" s="179">
        <f>IF($C215=$D$2,#REF!*Q$2,IF($C215=$D$3,#REF!*Q$3,IF($C215=$D$4,#REF!*Q$4,IF($C215=$D$5,#REF!*Q$5,0))))</f>
        <v>0</v>
      </c>
      <c r="R215" s="179">
        <f>IF($C215=$D$2,#REF!*R$2,IF($C215=$D$3,#REF!*R$3,IF($C215=$D$4,#REF!*R$4,IF($C215=$D$5,#REF!*R$5,0))))</f>
        <v>0</v>
      </c>
      <c r="S215" s="179">
        <f>IF($C215=$D$2,#REF!*S$2,IF($C215=$D$3,#REF!*S$3,IF($C215=$D$4,#REF!*S$4,IF($C215=$D$5,#REF!*S$5,0))))</f>
        <v>0</v>
      </c>
      <c r="T215" s="179">
        <f>IF($C215=$D$2,#REF!*T$2,IF($C215=$D$3,#REF!*T$3,IF($C215=$D$4,#REF!*T$4,IF($C215=$D$5,#REF!*T$5,0))))</f>
        <v>0</v>
      </c>
      <c r="U215" s="179">
        <f>IF($C215=$D$2,#REF!*U$2,IF($C215=$D$3,#REF!*U$3,IF($C215=$D$4,#REF!*U$4,IF($C215=$D$5,#REF!*U$5,0))))</f>
        <v>0</v>
      </c>
      <c r="V215" s="179">
        <f>IF($C215=$D$2,#REF!*V$2,IF($C215=$D$3,#REF!*V$3,IF($C215=$D$4,#REF!*V$4,IF($C215=$D$5,#REF!*V$5,0))))</f>
        <v>0</v>
      </c>
      <c r="W215" s="179">
        <f>IF($C215=$D$2,#REF!*W$2,IF($C215=$D$3,#REF!*W$3,IF($C215=$D$4,#REF!*W$4,IF($C215=$D$5,#REF!*W$5,0))))</f>
        <v>0</v>
      </c>
      <c r="X215" s="179">
        <f>IF($C215=$D$2,#REF!*X$2,IF($C215=$D$3,#REF!*X$3,IF($C215=$D$4,#REF!*X$4,IF($C215=$D$5,#REF!*X$5,0))))</f>
        <v>0</v>
      </c>
      <c r="Y215" s="179">
        <f>IF($C215=$D$2,#REF!*Y$2,IF($C215=$D$3,#REF!*Y$3,IF($C215=$D$4,#REF!*Y$4,IF($C215=$D$5,#REF!*Y$5,0))))</f>
        <v>0</v>
      </c>
      <c r="Z215" s="179">
        <f>IF($C215=$D$2,#REF!*Z$2,IF($C215=$D$3,#REF!*Z$3,IF($C215=$D$4,#REF!*Z$4,IF($C215=$D$5,#REF!*Z$5,0))))</f>
        <v>0</v>
      </c>
      <c r="AA215" s="179">
        <f>IF($C215=$D$2,#REF!*AA$2,IF($C215=$D$3,#REF!*AA$3,IF($C215=$D$4,#REF!*AA$4,IF($C215=$D$5,#REF!*AA$5,0))))</f>
        <v>0</v>
      </c>
      <c r="AB215" s="179">
        <f>IF($C215=$D$2,#REF!*AB$2,IF($C215=$D$3,#REF!*AB$3,IF($C215=$D$4,#REF!*AB$4,IF($C215=$D$5,#REF!*AB$5,0))))</f>
        <v>0</v>
      </c>
      <c r="AC215" s="179">
        <f>IF($C215=$D$2,#REF!*AC$2,IF($C215=$D$3,#REF!*AC$3,IF($C215=$D$4,#REF!*AC$4,IF($C215=$D$5,#REF!*AC$5,0))))</f>
        <v>0</v>
      </c>
      <c r="AD215" s="179">
        <f>IF($C215=$D$2,#REF!*AD$2,IF($C215=$D$3,#REF!*AD$3,IF($C215=$D$4,#REF!*AD$4,IF($C215=$D$5,#REF!*AD$5,0))))</f>
        <v>0</v>
      </c>
      <c r="AE215" s="179">
        <f>IF($C215=$D$2,#REF!*AE$2,IF($C215=$D$3,#REF!*AE$3,IF($C215=$D$4,#REF!*AE$4,IF($C215=$D$5,#REF!*AE$5,0))))</f>
        <v>0</v>
      </c>
      <c r="AF215" s="179">
        <f>IF($C215=$D$2,#REF!*AF$2,IF($C215=$D$3,#REF!*AF$3,IF($C215=$D$4,#REF!*AF$4,IF($C215=$D$5,#REF!*AF$5,0))))</f>
        <v>0</v>
      </c>
      <c r="AG215" s="179">
        <f>IF($C215=$D$2,#REF!*AG$2,IF($C215=$D$3,#REF!*AG$3,IF($C215=$D$4,#REF!*AG$4,IF($C215=$D$5,#REF!*AG$5,0))))</f>
        <v>0</v>
      </c>
      <c r="AH215" s="179">
        <f>IF($C215=$D$2,#REF!*AH$2,IF($C215=$D$3,#REF!*AH$3,IF($C215=$D$4,#REF!*AH$4,IF($C215=$D$5,#REF!*AH$5,0))))</f>
        <v>0</v>
      </c>
      <c r="AI215" s="179">
        <f>IF($C215=$D$2,#REF!*AI$2,IF($C215=$D$3,#REF!*AI$3,IF($C215=$D$4,#REF!*AI$4,IF($C215=$D$5,#REF!*AI$5,0))))</f>
        <v>0</v>
      </c>
      <c r="AJ215" s="179">
        <f>IF($C215=$D$2,#REF!*AJ$2,IF($C215=$D$3,#REF!*AJ$3,IF($C215=$D$4,#REF!*AJ$4,IF($C215=$D$5,#REF!*AJ$5,0))))</f>
        <v>0</v>
      </c>
      <c r="AK215" s="179">
        <f>IF($C215=$D$2,#REF!*AK$2,IF($C215=$D$3,#REF!*AK$3,IF($C215=$D$4,#REF!*AK$4,IF($C215=$D$5,#REF!*AK$5,0))))</f>
        <v>0</v>
      </c>
      <c r="AL215" s="179">
        <f>IF($C215=$D$2,#REF!*AL$2,IF($C215=$D$3,#REF!*AL$3,IF($C215=$D$4,#REF!*AL$4,IF($C215=$D$5,#REF!*AL$5,0))))</f>
        <v>0</v>
      </c>
      <c r="AM215" s="179">
        <f>IF($C215=$D$2,#REF!*AM$2,IF($C215=$D$3,#REF!*AM$3,IF($C215=$D$4,#REF!*AM$4,IF($C215=$D$5,#REF!*AM$5,0))))</f>
        <v>0</v>
      </c>
    </row>
    <row r="216" spans="1:39">
      <c r="A216" s="141"/>
      <c r="B216" s="165"/>
      <c r="C216" s="165"/>
      <c r="D216" s="178">
        <f t="shared" si="0"/>
        <v>0</v>
      </c>
      <c r="E216" s="179">
        <f>IF($C216=$D$2,#REF!*E$2,IF($C216=$D$3,#REF!*E$3,IF($C216=$D$4,#REF!*E$4,IF($C216=$D$5,#REF!*E$5,0))))</f>
        <v>0</v>
      </c>
      <c r="F216" s="179">
        <f>IF($C216=$D$2,#REF!*F$2,IF($C216=$D$3,#REF!*F$3,IF($C216=$D$4,#REF!*F$4,IF($C216=$D$5,#REF!*F$5,0))))</f>
        <v>0</v>
      </c>
      <c r="G216" s="179">
        <f>IF($C216=$D$2,#REF!*G$2,IF($C216=$D$3,#REF!*G$3,IF($C216=$D$4,#REF!*G$4,IF($C216=$D$5,#REF!*G$5,0))))</f>
        <v>0</v>
      </c>
      <c r="H216" s="179">
        <f>IF($C216=$D$2,#REF!*H$2,IF($C216=$D$3,#REF!*H$3,IF($C216=$D$4,#REF!*H$4,IF($C216=$D$5,#REF!*H$5,0))))</f>
        <v>0</v>
      </c>
      <c r="I216" s="179">
        <f>IF($C216=$D$2,#REF!*I$2,IF($C216=$D$3,#REF!*I$3,IF($C216=$D$4,#REF!*I$4,IF($C216=$D$5,#REF!*I$5,0))))</f>
        <v>0</v>
      </c>
      <c r="J216" s="179">
        <f>IF($C216=$D$2,#REF!*J$2,IF($C216=$D$3,#REF!*J$3,IF($C216=$D$4,#REF!*J$4,IF($C216=$D$5,#REF!*J$5,0))))</f>
        <v>0</v>
      </c>
      <c r="K216" s="179">
        <f>IF($C216=$D$2,#REF!*K$2,IF($C216=$D$3,#REF!*K$3,IF($C216=$D$4,#REF!*K$4,IF($C216=$D$5,#REF!*K$5,0))))</f>
        <v>0</v>
      </c>
      <c r="L216" s="179">
        <f>IF($C216=$D$2,#REF!*L$2,IF($C216=$D$3,#REF!*L$3,IF($C216=$D$4,#REF!*L$4,IF($C216=$D$5,#REF!*L$5,0))))</f>
        <v>0</v>
      </c>
      <c r="M216" s="179">
        <f>IF($C216=$D$2,#REF!*M$2,IF($C216=$D$3,#REF!*M$3,IF($C216=$D$4,#REF!*M$4,IF($C216=$D$5,#REF!*M$5,0))))</f>
        <v>0</v>
      </c>
      <c r="N216" s="179">
        <f>IF($C216=$D$2,#REF!*N$2,IF($C216=$D$3,#REF!*N$3,IF($C216=$D$4,#REF!*N$4,IF($C216=$D$5,#REF!*N$5,0))))</f>
        <v>0</v>
      </c>
      <c r="O216" s="179">
        <f>IF($C216=$D$2,#REF!*O$2,IF($C216=$D$3,#REF!*O$3,IF($C216=$D$4,#REF!*O$4,IF($C216=$D$5,#REF!*O$5,0))))</f>
        <v>0</v>
      </c>
      <c r="P216" s="179">
        <f>IF($C216=$D$2,#REF!*P$2,IF($C216=$D$3,#REF!*P$3,IF($C216=$D$4,#REF!*P$4,IF($C216=$D$5,#REF!*P$5,0))))</f>
        <v>0</v>
      </c>
      <c r="Q216" s="179">
        <f>IF($C216=$D$2,#REF!*Q$2,IF($C216=$D$3,#REF!*Q$3,IF($C216=$D$4,#REF!*Q$4,IF($C216=$D$5,#REF!*Q$5,0))))</f>
        <v>0</v>
      </c>
      <c r="R216" s="179">
        <f>IF($C216=$D$2,#REF!*R$2,IF($C216=$D$3,#REF!*R$3,IF($C216=$D$4,#REF!*R$4,IF($C216=$D$5,#REF!*R$5,0))))</f>
        <v>0</v>
      </c>
      <c r="S216" s="179">
        <f>IF($C216=$D$2,#REF!*S$2,IF($C216=$D$3,#REF!*S$3,IF($C216=$D$4,#REF!*S$4,IF($C216=$D$5,#REF!*S$5,0))))</f>
        <v>0</v>
      </c>
      <c r="T216" s="179">
        <f>IF($C216=$D$2,#REF!*T$2,IF($C216=$D$3,#REF!*T$3,IF($C216=$D$4,#REF!*T$4,IF($C216=$D$5,#REF!*T$5,0))))</f>
        <v>0</v>
      </c>
      <c r="U216" s="179">
        <f>IF($C216=$D$2,#REF!*U$2,IF($C216=$D$3,#REF!*U$3,IF($C216=$D$4,#REF!*U$4,IF($C216=$D$5,#REF!*U$5,0))))</f>
        <v>0</v>
      </c>
      <c r="V216" s="179">
        <f>IF($C216=$D$2,#REF!*V$2,IF($C216=$D$3,#REF!*V$3,IF($C216=$D$4,#REF!*V$4,IF($C216=$D$5,#REF!*V$5,0))))</f>
        <v>0</v>
      </c>
      <c r="W216" s="179">
        <f>IF($C216=$D$2,#REF!*W$2,IF($C216=$D$3,#REF!*W$3,IF($C216=$D$4,#REF!*W$4,IF($C216=$D$5,#REF!*W$5,0))))</f>
        <v>0</v>
      </c>
      <c r="X216" s="179">
        <f>IF($C216=$D$2,#REF!*X$2,IF($C216=$D$3,#REF!*X$3,IF($C216=$D$4,#REF!*X$4,IF($C216=$D$5,#REF!*X$5,0))))</f>
        <v>0</v>
      </c>
      <c r="Y216" s="179">
        <f>IF($C216=$D$2,#REF!*Y$2,IF($C216=$D$3,#REF!*Y$3,IF($C216=$D$4,#REF!*Y$4,IF($C216=$D$5,#REF!*Y$5,0))))</f>
        <v>0</v>
      </c>
      <c r="Z216" s="179">
        <f>IF($C216=$D$2,#REF!*Z$2,IF($C216=$D$3,#REF!*Z$3,IF($C216=$D$4,#REF!*Z$4,IF($C216=$D$5,#REF!*Z$5,0))))</f>
        <v>0</v>
      </c>
      <c r="AA216" s="179">
        <f>IF($C216=$D$2,#REF!*AA$2,IF($C216=$D$3,#REF!*AA$3,IF($C216=$D$4,#REF!*AA$4,IF($C216=$D$5,#REF!*AA$5,0))))</f>
        <v>0</v>
      </c>
      <c r="AB216" s="179">
        <f>IF($C216=$D$2,#REF!*AB$2,IF($C216=$D$3,#REF!*AB$3,IF($C216=$D$4,#REF!*AB$4,IF($C216=$D$5,#REF!*AB$5,0))))</f>
        <v>0</v>
      </c>
      <c r="AC216" s="179">
        <f>IF($C216=$D$2,#REF!*AC$2,IF($C216=$D$3,#REF!*AC$3,IF($C216=$D$4,#REF!*AC$4,IF($C216=$D$5,#REF!*AC$5,0))))</f>
        <v>0</v>
      </c>
      <c r="AD216" s="179">
        <f>IF($C216=$D$2,#REF!*AD$2,IF($C216=$D$3,#REF!*AD$3,IF($C216=$D$4,#REF!*AD$4,IF($C216=$D$5,#REF!*AD$5,0))))</f>
        <v>0</v>
      </c>
      <c r="AE216" s="179">
        <f>IF($C216=$D$2,#REF!*AE$2,IF($C216=$D$3,#REF!*AE$3,IF($C216=$D$4,#REF!*AE$4,IF($C216=$D$5,#REF!*AE$5,0))))</f>
        <v>0</v>
      </c>
      <c r="AF216" s="179">
        <f>IF($C216=$D$2,#REF!*AF$2,IF($C216=$D$3,#REF!*AF$3,IF($C216=$D$4,#REF!*AF$4,IF($C216=$D$5,#REF!*AF$5,0))))</f>
        <v>0</v>
      </c>
      <c r="AG216" s="179">
        <f>IF($C216=$D$2,#REF!*AG$2,IF($C216=$D$3,#REF!*AG$3,IF($C216=$D$4,#REF!*AG$4,IF($C216=$D$5,#REF!*AG$5,0))))</f>
        <v>0</v>
      </c>
      <c r="AH216" s="179">
        <f>IF($C216=$D$2,#REF!*AH$2,IF($C216=$D$3,#REF!*AH$3,IF($C216=$D$4,#REF!*AH$4,IF($C216=$D$5,#REF!*AH$5,0))))</f>
        <v>0</v>
      </c>
      <c r="AI216" s="179">
        <f>IF($C216=$D$2,#REF!*AI$2,IF($C216=$D$3,#REF!*AI$3,IF($C216=$D$4,#REF!*AI$4,IF($C216=$D$5,#REF!*AI$5,0))))</f>
        <v>0</v>
      </c>
      <c r="AJ216" s="179">
        <f>IF($C216=$D$2,#REF!*AJ$2,IF($C216=$D$3,#REF!*AJ$3,IF($C216=$D$4,#REF!*AJ$4,IF($C216=$D$5,#REF!*AJ$5,0))))</f>
        <v>0</v>
      </c>
      <c r="AK216" s="179">
        <f>IF($C216=$D$2,#REF!*AK$2,IF($C216=$D$3,#REF!*AK$3,IF($C216=$D$4,#REF!*AK$4,IF($C216=$D$5,#REF!*AK$5,0))))</f>
        <v>0</v>
      </c>
      <c r="AL216" s="179">
        <f>IF($C216=$D$2,#REF!*AL$2,IF($C216=$D$3,#REF!*AL$3,IF($C216=$D$4,#REF!*AL$4,IF($C216=$D$5,#REF!*AL$5,0))))</f>
        <v>0</v>
      </c>
      <c r="AM216" s="179">
        <f>IF($C216=$D$2,#REF!*AM$2,IF($C216=$D$3,#REF!*AM$3,IF($C216=$D$4,#REF!*AM$4,IF($C216=$D$5,#REF!*AM$5,0))))</f>
        <v>0</v>
      </c>
    </row>
    <row r="217" spans="1:39">
      <c r="A217" s="141"/>
      <c r="B217" s="165"/>
      <c r="C217" s="165"/>
      <c r="D217" s="178">
        <f t="shared" si="0"/>
        <v>0</v>
      </c>
      <c r="E217" s="179">
        <f>IF($C217=$D$2,#REF!*E$2,IF($C217=$D$3,#REF!*E$3,IF($C217=$D$4,#REF!*E$4,IF($C217=$D$5,#REF!*E$5,0))))</f>
        <v>0</v>
      </c>
      <c r="F217" s="179">
        <f>IF($C217=$D$2,#REF!*F$2,IF($C217=$D$3,#REF!*F$3,IF($C217=$D$4,#REF!*F$4,IF($C217=$D$5,#REF!*F$5,0))))</f>
        <v>0</v>
      </c>
      <c r="G217" s="179">
        <f>IF($C217=$D$2,#REF!*G$2,IF($C217=$D$3,#REF!*G$3,IF($C217=$D$4,#REF!*G$4,IF($C217=$D$5,#REF!*G$5,0))))</f>
        <v>0</v>
      </c>
      <c r="H217" s="179">
        <f>IF($C217=$D$2,#REF!*H$2,IF($C217=$D$3,#REF!*H$3,IF($C217=$D$4,#REF!*H$4,IF($C217=$D$5,#REF!*H$5,0))))</f>
        <v>0</v>
      </c>
      <c r="I217" s="179">
        <f>IF($C217=$D$2,#REF!*I$2,IF($C217=$D$3,#REF!*I$3,IF($C217=$D$4,#REF!*I$4,IF($C217=$D$5,#REF!*I$5,0))))</f>
        <v>0</v>
      </c>
      <c r="J217" s="179">
        <f>IF($C217=$D$2,#REF!*J$2,IF($C217=$D$3,#REF!*J$3,IF($C217=$D$4,#REF!*J$4,IF($C217=$D$5,#REF!*J$5,0))))</f>
        <v>0</v>
      </c>
      <c r="K217" s="179">
        <f>IF($C217=$D$2,#REF!*K$2,IF($C217=$D$3,#REF!*K$3,IF($C217=$D$4,#REF!*K$4,IF($C217=$D$5,#REF!*K$5,0))))</f>
        <v>0</v>
      </c>
      <c r="L217" s="179">
        <f>IF($C217=$D$2,#REF!*L$2,IF($C217=$D$3,#REF!*L$3,IF($C217=$D$4,#REF!*L$4,IF($C217=$D$5,#REF!*L$5,0))))</f>
        <v>0</v>
      </c>
      <c r="M217" s="179">
        <f>IF($C217=$D$2,#REF!*M$2,IF($C217=$D$3,#REF!*M$3,IF($C217=$D$4,#REF!*M$4,IF($C217=$D$5,#REF!*M$5,0))))</f>
        <v>0</v>
      </c>
      <c r="N217" s="179">
        <f>IF($C217=$D$2,#REF!*N$2,IF($C217=$D$3,#REF!*N$3,IF($C217=$D$4,#REF!*N$4,IF($C217=$D$5,#REF!*N$5,0))))</f>
        <v>0</v>
      </c>
      <c r="O217" s="179">
        <f>IF($C217=$D$2,#REF!*O$2,IF($C217=$D$3,#REF!*O$3,IF($C217=$D$4,#REF!*O$4,IF($C217=$D$5,#REF!*O$5,0))))</f>
        <v>0</v>
      </c>
      <c r="P217" s="179">
        <f>IF($C217=$D$2,#REF!*P$2,IF($C217=$D$3,#REF!*P$3,IF($C217=$D$4,#REF!*P$4,IF($C217=$D$5,#REF!*P$5,0))))</f>
        <v>0</v>
      </c>
      <c r="Q217" s="179">
        <f>IF($C217=$D$2,#REF!*Q$2,IF($C217=$D$3,#REF!*Q$3,IF($C217=$D$4,#REF!*Q$4,IF($C217=$D$5,#REF!*Q$5,0))))</f>
        <v>0</v>
      </c>
      <c r="R217" s="179">
        <f>IF($C217=$D$2,#REF!*R$2,IF($C217=$D$3,#REF!*R$3,IF($C217=$D$4,#REF!*R$4,IF($C217=$D$5,#REF!*R$5,0))))</f>
        <v>0</v>
      </c>
      <c r="S217" s="179">
        <f>IF($C217=$D$2,#REF!*S$2,IF($C217=$D$3,#REF!*S$3,IF($C217=$D$4,#REF!*S$4,IF($C217=$D$5,#REF!*S$5,0))))</f>
        <v>0</v>
      </c>
      <c r="T217" s="179">
        <f>IF($C217=$D$2,#REF!*T$2,IF($C217=$D$3,#REF!*T$3,IF($C217=$D$4,#REF!*T$4,IF($C217=$D$5,#REF!*T$5,0))))</f>
        <v>0</v>
      </c>
      <c r="U217" s="179">
        <f>IF($C217=$D$2,#REF!*U$2,IF($C217=$D$3,#REF!*U$3,IF($C217=$D$4,#REF!*U$4,IF($C217=$D$5,#REF!*U$5,0))))</f>
        <v>0</v>
      </c>
      <c r="V217" s="179">
        <f>IF($C217=$D$2,#REF!*V$2,IF($C217=$D$3,#REF!*V$3,IF($C217=$D$4,#REF!*V$4,IF($C217=$D$5,#REF!*V$5,0))))</f>
        <v>0</v>
      </c>
      <c r="W217" s="179">
        <f>IF($C217=$D$2,#REF!*W$2,IF($C217=$D$3,#REF!*W$3,IF($C217=$D$4,#REF!*W$4,IF($C217=$D$5,#REF!*W$5,0))))</f>
        <v>0</v>
      </c>
      <c r="X217" s="179">
        <f>IF($C217=$D$2,#REF!*X$2,IF($C217=$D$3,#REF!*X$3,IF($C217=$D$4,#REF!*X$4,IF($C217=$D$5,#REF!*X$5,0))))</f>
        <v>0</v>
      </c>
      <c r="Y217" s="179">
        <f>IF($C217=$D$2,#REF!*Y$2,IF($C217=$D$3,#REF!*Y$3,IF($C217=$D$4,#REF!*Y$4,IF($C217=$D$5,#REF!*Y$5,0))))</f>
        <v>0</v>
      </c>
      <c r="Z217" s="179">
        <f>IF($C217=$D$2,#REF!*Z$2,IF($C217=$D$3,#REF!*Z$3,IF($C217=$D$4,#REF!*Z$4,IF($C217=$D$5,#REF!*Z$5,0))))</f>
        <v>0</v>
      </c>
      <c r="AA217" s="179">
        <f>IF($C217=$D$2,#REF!*AA$2,IF($C217=$D$3,#REF!*AA$3,IF($C217=$D$4,#REF!*AA$4,IF($C217=$D$5,#REF!*AA$5,0))))</f>
        <v>0</v>
      </c>
      <c r="AB217" s="179">
        <f>IF($C217=$D$2,#REF!*AB$2,IF($C217=$D$3,#REF!*AB$3,IF($C217=$D$4,#REF!*AB$4,IF($C217=$D$5,#REF!*AB$5,0))))</f>
        <v>0</v>
      </c>
      <c r="AC217" s="179">
        <f>IF($C217=$D$2,#REF!*AC$2,IF($C217=$D$3,#REF!*AC$3,IF($C217=$D$4,#REF!*AC$4,IF($C217=$D$5,#REF!*AC$5,0))))</f>
        <v>0</v>
      </c>
      <c r="AD217" s="179">
        <f>IF($C217=$D$2,#REF!*AD$2,IF($C217=$D$3,#REF!*AD$3,IF($C217=$D$4,#REF!*AD$4,IF($C217=$D$5,#REF!*AD$5,0))))</f>
        <v>0</v>
      </c>
      <c r="AE217" s="179">
        <f>IF($C217=$D$2,#REF!*AE$2,IF($C217=$D$3,#REF!*AE$3,IF($C217=$D$4,#REF!*AE$4,IF($C217=$D$5,#REF!*AE$5,0))))</f>
        <v>0</v>
      </c>
      <c r="AF217" s="179">
        <f>IF($C217=$D$2,#REF!*AF$2,IF($C217=$D$3,#REF!*AF$3,IF($C217=$D$4,#REF!*AF$4,IF($C217=$D$5,#REF!*AF$5,0))))</f>
        <v>0</v>
      </c>
      <c r="AG217" s="179">
        <f>IF($C217=$D$2,#REF!*AG$2,IF($C217=$D$3,#REF!*AG$3,IF($C217=$D$4,#REF!*AG$4,IF($C217=$D$5,#REF!*AG$5,0))))</f>
        <v>0</v>
      </c>
      <c r="AH217" s="179">
        <f>IF($C217=$D$2,#REF!*AH$2,IF($C217=$D$3,#REF!*AH$3,IF($C217=$D$4,#REF!*AH$4,IF($C217=$D$5,#REF!*AH$5,0))))</f>
        <v>0</v>
      </c>
      <c r="AI217" s="179">
        <f>IF($C217=$D$2,#REF!*AI$2,IF($C217=$D$3,#REF!*AI$3,IF($C217=$D$4,#REF!*AI$4,IF($C217=$D$5,#REF!*AI$5,0))))</f>
        <v>0</v>
      </c>
      <c r="AJ217" s="179">
        <f>IF($C217=$D$2,#REF!*AJ$2,IF($C217=$D$3,#REF!*AJ$3,IF($C217=$D$4,#REF!*AJ$4,IF($C217=$D$5,#REF!*AJ$5,0))))</f>
        <v>0</v>
      </c>
      <c r="AK217" s="179">
        <f>IF($C217=$D$2,#REF!*AK$2,IF($C217=$D$3,#REF!*AK$3,IF($C217=$D$4,#REF!*AK$4,IF($C217=$D$5,#REF!*AK$5,0))))</f>
        <v>0</v>
      </c>
      <c r="AL217" s="179">
        <f>IF($C217=$D$2,#REF!*AL$2,IF($C217=$D$3,#REF!*AL$3,IF($C217=$D$4,#REF!*AL$4,IF($C217=$D$5,#REF!*AL$5,0))))</f>
        <v>0</v>
      </c>
      <c r="AM217" s="179">
        <f>IF($C217=$D$2,#REF!*AM$2,IF($C217=$D$3,#REF!*AM$3,IF($C217=$D$4,#REF!*AM$4,IF($C217=$D$5,#REF!*AM$5,0))))</f>
        <v>0</v>
      </c>
    </row>
    <row r="218" spans="1:39">
      <c r="A218" s="141"/>
      <c r="B218" s="165"/>
      <c r="C218" s="165"/>
      <c r="D218" s="178">
        <f t="shared" si="0"/>
        <v>0</v>
      </c>
      <c r="E218" s="179">
        <f>IF($C218=$D$2,#REF!*E$2,IF($C218=$D$3,#REF!*E$3,IF($C218=$D$4,#REF!*E$4,IF($C218=$D$5,#REF!*E$5,0))))</f>
        <v>0</v>
      </c>
      <c r="F218" s="179">
        <f>IF($C218=$D$2,#REF!*F$2,IF($C218=$D$3,#REF!*F$3,IF($C218=$D$4,#REF!*F$4,IF($C218=$D$5,#REF!*F$5,0))))</f>
        <v>0</v>
      </c>
      <c r="G218" s="179">
        <f>IF($C218=$D$2,#REF!*G$2,IF($C218=$D$3,#REF!*G$3,IF($C218=$D$4,#REF!*G$4,IF($C218=$D$5,#REF!*G$5,0))))</f>
        <v>0</v>
      </c>
      <c r="H218" s="179">
        <f>IF($C218=$D$2,#REF!*H$2,IF($C218=$D$3,#REF!*H$3,IF($C218=$D$4,#REF!*H$4,IF($C218=$D$5,#REF!*H$5,0))))</f>
        <v>0</v>
      </c>
      <c r="I218" s="179">
        <f>IF($C218=$D$2,#REF!*I$2,IF($C218=$D$3,#REF!*I$3,IF($C218=$D$4,#REF!*I$4,IF($C218=$D$5,#REF!*I$5,0))))</f>
        <v>0</v>
      </c>
      <c r="J218" s="179">
        <f>IF($C218=$D$2,#REF!*J$2,IF($C218=$D$3,#REF!*J$3,IF($C218=$D$4,#REF!*J$4,IF($C218=$D$5,#REF!*J$5,0))))</f>
        <v>0</v>
      </c>
      <c r="K218" s="179">
        <f>IF($C218=$D$2,#REF!*K$2,IF($C218=$D$3,#REF!*K$3,IF($C218=$D$4,#REF!*K$4,IF($C218=$D$5,#REF!*K$5,0))))</f>
        <v>0</v>
      </c>
      <c r="L218" s="179">
        <f>IF($C218=$D$2,#REF!*L$2,IF($C218=$D$3,#REF!*L$3,IF($C218=$D$4,#REF!*L$4,IF($C218=$D$5,#REF!*L$5,0))))</f>
        <v>0</v>
      </c>
      <c r="M218" s="179">
        <f>IF($C218=$D$2,#REF!*M$2,IF($C218=$D$3,#REF!*M$3,IF($C218=$D$4,#REF!*M$4,IF($C218=$D$5,#REF!*M$5,0))))</f>
        <v>0</v>
      </c>
      <c r="N218" s="179">
        <f>IF($C218=$D$2,#REF!*N$2,IF($C218=$D$3,#REF!*N$3,IF($C218=$D$4,#REF!*N$4,IF($C218=$D$5,#REF!*N$5,0))))</f>
        <v>0</v>
      </c>
      <c r="O218" s="179">
        <f>IF($C218=$D$2,#REF!*O$2,IF($C218=$D$3,#REF!*O$3,IF($C218=$D$4,#REF!*O$4,IF($C218=$D$5,#REF!*O$5,0))))</f>
        <v>0</v>
      </c>
      <c r="P218" s="179">
        <f>IF($C218=$D$2,#REF!*P$2,IF($C218=$D$3,#REF!*P$3,IF($C218=$D$4,#REF!*P$4,IF($C218=$D$5,#REF!*P$5,0))))</f>
        <v>0</v>
      </c>
      <c r="Q218" s="179">
        <f>IF($C218=$D$2,#REF!*Q$2,IF($C218=$D$3,#REF!*Q$3,IF($C218=$D$4,#REF!*Q$4,IF($C218=$D$5,#REF!*Q$5,0))))</f>
        <v>0</v>
      </c>
      <c r="R218" s="179">
        <f>IF($C218=$D$2,#REF!*R$2,IF($C218=$D$3,#REF!*R$3,IF($C218=$D$4,#REF!*R$4,IF($C218=$D$5,#REF!*R$5,0))))</f>
        <v>0</v>
      </c>
      <c r="S218" s="179">
        <f>IF($C218=$D$2,#REF!*S$2,IF($C218=$D$3,#REF!*S$3,IF($C218=$D$4,#REF!*S$4,IF($C218=$D$5,#REF!*S$5,0))))</f>
        <v>0</v>
      </c>
      <c r="T218" s="179">
        <f>IF($C218=$D$2,#REF!*T$2,IF($C218=$D$3,#REF!*T$3,IF($C218=$D$4,#REF!*T$4,IF($C218=$D$5,#REF!*T$5,0))))</f>
        <v>0</v>
      </c>
      <c r="U218" s="179">
        <f>IF($C218=$D$2,#REF!*U$2,IF($C218=$D$3,#REF!*U$3,IF($C218=$D$4,#REF!*U$4,IF($C218=$D$5,#REF!*U$5,0))))</f>
        <v>0</v>
      </c>
      <c r="V218" s="179">
        <f>IF($C218=$D$2,#REF!*V$2,IF($C218=$D$3,#REF!*V$3,IF($C218=$D$4,#REF!*V$4,IF($C218=$D$5,#REF!*V$5,0))))</f>
        <v>0</v>
      </c>
      <c r="W218" s="179">
        <f>IF($C218=$D$2,#REF!*W$2,IF($C218=$D$3,#REF!*W$3,IF($C218=$D$4,#REF!*W$4,IF($C218=$D$5,#REF!*W$5,0))))</f>
        <v>0</v>
      </c>
      <c r="X218" s="179">
        <f>IF($C218=$D$2,#REF!*X$2,IF($C218=$D$3,#REF!*X$3,IF($C218=$D$4,#REF!*X$4,IF($C218=$D$5,#REF!*X$5,0))))</f>
        <v>0</v>
      </c>
      <c r="Y218" s="179">
        <f>IF($C218=$D$2,#REF!*Y$2,IF($C218=$D$3,#REF!*Y$3,IF($C218=$D$4,#REF!*Y$4,IF($C218=$D$5,#REF!*Y$5,0))))</f>
        <v>0</v>
      </c>
      <c r="Z218" s="179">
        <f>IF($C218=$D$2,#REF!*Z$2,IF($C218=$D$3,#REF!*Z$3,IF($C218=$D$4,#REF!*Z$4,IF($C218=$D$5,#REF!*Z$5,0))))</f>
        <v>0</v>
      </c>
      <c r="AA218" s="179">
        <f>IF($C218=$D$2,#REF!*AA$2,IF($C218=$D$3,#REF!*AA$3,IF($C218=$D$4,#REF!*AA$4,IF($C218=$D$5,#REF!*AA$5,0))))</f>
        <v>0</v>
      </c>
      <c r="AB218" s="179">
        <f>IF($C218=$D$2,#REF!*AB$2,IF($C218=$D$3,#REF!*AB$3,IF($C218=$D$4,#REF!*AB$4,IF($C218=$D$5,#REF!*AB$5,0))))</f>
        <v>0</v>
      </c>
      <c r="AC218" s="179">
        <f>IF($C218=$D$2,#REF!*AC$2,IF($C218=$D$3,#REF!*AC$3,IF($C218=$D$4,#REF!*AC$4,IF($C218=$D$5,#REF!*AC$5,0))))</f>
        <v>0</v>
      </c>
      <c r="AD218" s="179">
        <f>IF($C218=$D$2,#REF!*AD$2,IF($C218=$D$3,#REF!*AD$3,IF($C218=$D$4,#REF!*AD$4,IF($C218=$D$5,#REF!*AD$5,0))))</f>
        <v>0</v>
      </c>
      <c r="AE218" s="179">
        <f>IF($C218=$D$2,#REF!*AE$2,IF($C218=$D$3,#REF!*AE$3,IF($C218=$D$4,#REF!*AE$4,IF($C218=$D$5,#REF!*AE$5,0))))</f>
        <v>0</v>
      </c>
      <c r="AF218" s="179">
        <f>IF($C218=$D$2,#REF!*AF$2,IF($C218=$D$3,#REF!*AF$3,IF($C218=$D$4,#REF!*AF$4,IF($C218=$D$5,#REF!*AF$5,0))))</f>
        <v>0</v>
      </c>
      <c r="AG218" s="179">
        <f>IF($C218=$D$2,#REF!*AG$2,IF($C218=$D$3,#REF!*AG$3,IF($C218=$D$4,#REF!*AG$4,IF($C218=$D$5,#REF!*AG$5,0))))</f>
        <v>0</v>
      </c>
      <c r="AH218" s="179">
        <f>IF($C218=$D$2,#REF!*AH$2,IF($C218=$D$3,#REF!*AH$3,IF($C218=$D$4,#REF!*AH$4,IF($C218=$D$5,#REF!*AH$5,0))))</f>
        <v>0</v>
      </c>
      <c r="AI218" s="179">
        <f>IF($C218=$D$2,#REF!*AI$2,IF($C218=$D$3,#REF!*AI$3,IF($C218=$D$4,#REF!*AI$4,IF($C218=$D$5,#REF!*AI$5,0))))</f>
        <v>0</v>
      </c>
      <c r="AJ218" s="179">
        <f>IF($C218=$D$2,#REF!*AJ$2,IF($C218=$D$3,#REF!*AJ$3,IF($C218=$D$4,#REF!*AJ$4,IF($C218=$D$5,#REF!*AJ$5,0))))</f>
        <v>0</v>
      </c>
      <c r="AK218" s="179">
        <f>IF($C218=$D$2,#REF!*AK$2,IF($C218=$D$3,#REF!*AK$3,IF($C218=$D$4,#REF!*AK$4,IF($C218=$D$5,#REF!*AK$5,0))))</f>
        <v>0</v>
      </c>
      <c r="AL218" s="179">
        <f>IF($C218=$D$2,#REF!*AL$2,IF($C218=$D$3,#REF!*AL$3,IF($C218=$D$4,#REF!*AL$4,IF($C218=$D$5,#REF!*AL$5,0))))</f>
        <v>0</v>
      </c>
      <c r="AM218" s="179">
        <f>IF($C218=$D$2,#REF!*AM$2,IF($C218=$D$3,#REF!*AM$3,IF($C218=$D$4,#REF!*AM$4,IF($C218=$D$5,#REF!*AM$5,0))))</f>
        <v>0</v>
      </c>
    </row>
    <row r="219" spans="1:39">
      <c r="A219" s="141"/>
      <c r="B219" s="165"/>
      <c r="C219" s="165"/>
      <c r="D219" s="178">
        <f t="shared" si="0"/>
        <v>0</v>
      </c>
      <c r="E219" s="179">
        <f>IF($C219=$D$2,#REF!*E$2,IF($C219=$D$3,#REF!*E$3,IF($C219=$D$4,#REF!*E$4,IF($C219=$D$5,#REF!*E$5,0))))</f>
        <v>0</v>
      </c>
      <c r="F219" s="179">
        <f>IF($C219=$D$2,#REF!*F$2,IF($C219=$D$3,#REF!*F$3,IF($C219=$D$4,#REF!*F$4,IF($C219=$D$5,#REF!*F$5,0))))</f>
        <v>0</v>
      </c>
      <c r="G219" s="179">
        <f>IF($C219=$D$2,#REF!*G$2,IF($C219=$D$3,#REF!*G$3,IF($C219=$D$4,#REF!*G$4,IF($C219=$D$5,#REF!*G$5,0))))</f>
        <v>0</v>
      </c>
      <c r="H219" s="179">
        <f>IF($C219=$D$2,#REF!*H$2,IF($C219=$D$3,#REF!*H$3,IF($C219=$D$4,#REF!*H$4,IF($C219=$D$5,#REF!*H$5,0))))</f>
        <v>0</v>
      </c>
      <c r="I219" s="179">
        <f>IF($C219=$D$2,#REF!*I$2,IF($C219=$D$3,#REF!*I$3,IF($C219=$D$4,#REF!*I$4,IF($C219=$D$5,#REF!*I$5,0))))</f>
        <v>0</v>
      </c>
      <c r="J219" s="179">
        <f>IF($C219=$D$2,#REF!*J$2,IF($C219=$D$3,#REF!*J$3,IF($C219=$D$4,#REF!*J$4,IF($C219=$D$5,#REF!*J$5,0))))</f>
        <v>0</v>
      </c>
      <c r="K219" s="179">
        <f>IF($C219=$D$2,#REF!*K$2,IF($C219=$D$3,#REF!*K$3,IF($C219=$D$4,#REF!*K$4,IF($C219=$D$5,#REF!*K$5,0))))</f>
        <v>0</v>
      </c>
      <c r="L219" s="179">
        <f>IF($C219=$D$2,#REF!*L$2,IF($C219=$D$3,#REF!*L$3,IF($C219=$D$4,#REF!*L$4,IF($C219=$D$5,#REF!*L$5,0))))</f>
        <v>0</v>
      </c>
      <c r="M219" s="179">
        <f>IF($C219=$D$2,#REF!*M$2,IF($C219=$D$3,#REF!*M$3,IF($C219=$D$4,#REF!*M$4,IF($C219=$D$5,#REF!*M$5,0))))</f>
        <v>0</v>
      </c>
      <c r="N219" s="179">
        <f>IF($C219=$D$2,#REF!*N$2,IF($C219=$D$3,#REF!*N$3,IF($C219=$D$4,#REF!*N$4,IF($C219=$D$5,#REF!*N$5,0))))</f>
        <v>0</v>
      </c>
      <c r="O219" s="179">
        <f>IF($C219=$D$2,#REF!*O$2,IF($C219=$D$3,#REF!*O$3,IF($C219=$D$4,#REF!*O$4,IF($C219=$D$5,#REF!*O$5,0))))</f>
        <v>0</v>
      </c>
      <c r="P219" s="179">
        <f>IF($C219=$D$2,#REF!*P$2,IF($C219=$D$3,#REF!*P$3,IF($C219=$D$4,#REF!*P$4,IF($C219=$D$5,#REF!*P$5,0))))</f>
        <v>0</v>
      </c>
      <c r="Q219" s="179">
        <f>IF($C219=$D$2,#REF!*Q$2,IF($C219=$D$3,#REF!*Q$3,IF($C219=$D$4,#REF!*Q$4,IF($C219=$D$5,#REF!*Q$5,0))))</f>
        <v>0</v>
      </c>
      <c r="R219" s="179">
        <f>IF($C219=$D$2,#REF!*R$2,IF($C219=$D$3,#REF!*R$3,IF($C219=$D$4,#REF!*R$4,IF($C219=$D$5,#REF!*R$5,0))))</f>
        <v>0</v>
      </c>
      <c r="S219" s="179">
        <f>IF($C219=$D$2,#REF!*S$2,IF($C219=$D$3,#REF!*S$3,IF($C219=$D$4,#REF!*S$4,IF($C219=$D$5,#REF!*S$5,0))))</f>
        <v>0</v>
      </c>
      <c r="T219" s="179">
        <f>IF($C219=$D$2,#REF!*T$2,IF($C219=$D$3,#REF!*T$3,IF($C219=$D$4,#REF!*T$4,IF($C219=$D$5,#REF!*T$5,0))))</f>
        <v>0</v>
      </c>
      <c r="U219" s="179">
        <f>IF($C219=$D$2,#REF!*U$2,IF($C219=$D$3,#REF!*U$3,IF($C219=$D$4,#REF!*U$4,IF($C219=$D$5,#REF!*U$5,0))))</f>
        <v>0</v>
      </c>
      <c r="V219" s="179">
        <f>IF($C219=$D$2,#REF!*V$2,IF($C219=$D$3,#REF!*V$3,IF($C219=$D$4,#REF!*V$4,IF($C219=$D$5,#REF!*V$5,0))))</f>
        <v>0</v>
      </c>
      <c r="W219" s="179">
        <f>IF($C219=$D$2,#REF!*W$2,IF($C219=$D$3,#REF!*W$3,IF($C219=$D$4,#REF!*W$4,IF($C219=$D$5,#REF!*W$5,0))))</f>
        <v>0</v>
      </c>
      <c r="X219" s="179">
        <f>IF($C219=$D$2,#REF!*X$2,IF($C219=$D$3,#REF!*X$3,IF($C219=$D$4,#REF!*X$4,IF($C219=$D$5,#REF!*X$5,0))))</f>
        <v>0</v>
      </c>
      <c r="Y219" s="179">
        <f>IF($C219=$D$2,#REF!*Y$2,IF($C219=$D$3,#REF!*Y$3,IF($C219=$D$4,#REF!*Y$4,IF($C219=$D$5,#REF!*Y$5,0))))</f>
        <v>0</v>
      </c>
      <c r="Z219" s="179">
        <f>IF($C219=$D$2,#REF!*Z$2,IF($C219=$D$3,#REF!*Z$3,IF($C219=$D$4,#REF!*Z$4,IF($C219=$D$5,#REF!*Z$5,0))))</f>
        <v>0</v>
      </c>
      <c r="AA219" s="179">
        <f>IF($C219=$D$2,#REF!*AA$2,IF($C219=$D$3,#REF!*AA$3,IF($C219=$D$4,#REF!*AA$4,IF($C219=$D$5,#REF!*AA$5,0))))</f>
        <v>0</v>
      </c>
      <c r="AB219" s="179">
        <f>IF($C219=$D$2,#REF!*AB$2,IF($C219=$D$3,#REF!*AB$3,IF($C219=$D$4,#REF!*AB$4,IF($C219=$D$5,#REF!*AB$5,0))))</f>
        <v>0</v>
      </c>
      <c r="AC219" s="179">
        <f>IF($C219=$D$2,#REF!*AC$2,IF($C219=$D$3,#REF!*AC$3,IF($C219=$D$4,#REF!*AC$4,IF($C219=$D$5,#REF!*AC$5,0))))</f>
        <v>0</v>
      </c>
      <c r="AD219" s="179">
        <f>IF($C219=$D$2,#REF!*AD$2,IF($C219=$D$3,#REF!*AD$3,IF($C219=$D$4,#REF!*AD$4,IF($C219=$D$5,#REF!*AD$5,0))))</f>
        <v>0</v>
      </c>
      <c r="AE219" s="179">
        <f>IF($C219=$D$2,#REF!*AE$2,IF($C219=$D$3,#REF!*AE$3,IF($C219=$D$4,#REF!*AE$4,IF($C219=$D$5,#REF!*AE$5,0))))</f>
        <v>0</v>
      </c>
      <c r="AF219" s="179">
        <f>IF($C219=$D$2,#REF!*AF$2,IF($C219=$D$3,#REF!*AF$3,IF($C219=$D$4,#REF!*AF$4,IF($C219=$D$5,#REF!*AF$5,0))))</f>
        <v>0</v>
      </c>
      <c r="AG219" s="179">
        <f>IF($C219=$D$2,#REF!*AG$2,IF($C219=$D$3,#REF!*AG$3,IF($C219=$D$4,#REF!*AG$4,IF($C219=$D$5,#REF!*AG$5,0))))</f>
        <v>0</v>
      </c>
      <c r="AH219" s="179">
        <f>IF($C219=$D$2,#REF!*AH$2,IF($C219=$D$3,#REF!*AH$3,IF($C219=$D$4,#REF!*AH$4,IF($C219=$D$5,#REF!*AH$5,0))))</f>
        <v>0</v>
      </c>
      <c r="AI219" s="179">
        <f>IF($C219=$D$2,#REF!*AI$2,IF($C219=$D$3,#REF!*AI$3,IF($C219=$D$4,#REF!*AI$4,IF($C219=$D$5,#REF!*AI$5,0))))</f>
        <v>0</v>
      </c>
      <c r="AJ219" s="179">
        <f>IF($C219=$D$2,#REF!*AJ$2,IF($C219=$D$3,#REF!*AJ$3,IF($C219=$D$4,#REF!*AJ$4,IF($C219=$D$5,#REF!*AJ$5,0))))</f>
        <v>0</v>
      </c>
      <c r="AK219" s="179">
        <f>IF($C219=$D$2,#REF!*AK$2,IF($C219=$D$3,#REF!*AK$3,IF($C219=$D$4,#REF!*AK$4,IF($C219=$D$5,#REF!*AK$5,0))))</f>
        <v>0</v>
      </c>
      <c r="AL219" s="179">
        <f>IF($C219=$D$2,#REF!*AL$2,IF($C219=$D$3,#REF!*AL$3,IF($C219=$D$4,#REF!*AL$4,IF($C219=$D$5,#REF!*AL$5,0))))</f>
        <v>0</v>
      </c>
      <c r="AM219" s="179">
        <f>IF($C219=$D$2,#REF!*AM$2,IF($C219=$D$3,#REF!*AM$3,IF($C219=$D$4,#REF!*AM$4,IF($C219=$D$5,#REF!*AM$5,0))))</f>
        <v>0</v>
      </c>
    </row>
    <row r="220" spans="1:39">
      <c r="A220" s="141"/>
      <c r="B220" s="165"/>
      <c r="C220" s="165"/>
      <c r="D220" s="178">
        <f t="shared" si="0"/>
        <v>0</v>
      </c>
      <c r="E220" s="179">
        <f>IF($C220=$D$2,#REF!*E$2,IF($C220=$D$3,#REF!*E$3,IF($C220=$D$4,#REF!*E$4,IF($C220=$D$5,#REF!*E$5,0))))</f>
        <v>0</v>
      </c>
      <c r="F220" s="179">
        <f>IF($C220=$D$2,#REF!*F$2,IF($C220=$D$3,#REF!*F$3,IF($C220=$D$4,#REF!*F$4,IF($C220=$D$5,#REF!*F$5,0))))</f>
        <v>0</v>
      </c>
      <c r="G220" s="179">
        <f>IF($C220=$D$2,#REF!*G$2,IF($C220=$D$3,#REF!*G$3,IF($C220=$D$4,#REF!*G$4,IF($C220=$D$5,#REF!*G$5,0))))</f>
        <v>0</v>
      </c>
      <c r="H220" s="179">
        <f>IF($C220=$D$2,#REF!*H$2,IF($C220=$D$3,#REF!*H$3,IF($C220=$D$4,#REF!*H$4,IF($C220=$D$5,#REF!*H$5,0))))</f>
        <v>0</v>
      </c>
      <c r="I220" s="179">
        <f>IF($C220=$D$2,#REF!*I$2,IF($C220=$D$3,#REF!*I$3,IF($C220=$D$4,#REF!*I$4,IF($C220=$D$5,#REF!*I$5,0))))</f>
        <v>0</v>
      </c>
      <c r="J220" s="179">
        <f>IF($C220=$D$2,#REF!*J$2,IF($C220=$D$3,#REF!*J$3,IF($C220=$D$4,#REF!*J$4,IF($C220=$D$5,#REF!*J$5,0))))</f>
        <v>0</v>
      </c>
      <c r="K220" s="179">
        <f>IF($C220=$D$2,#REF!*K$2,IF($C220=$D$3,#REF!*K$3,IF($C220=$D$4,#REF!*K$4,IF($C220=$D$5,#REF!*K$5,0))))</f>
        <v>0</v>
      </c>
      <c r="L220" s="179">
        <f>IF($C220=$D$2,#REF!*L$2,IF($C220=$D$3,#REF!*L$3,IF($C220=$D$4,#REF!*L$4,IF($C220=$D$5,#REF!*L$5,0))))</f>
        <v>0</v>
      </c>
      <c r="M220" s="179">
        <f>IF($C220=$D$2,#REF!*M$2,IF($C220=$D$3,#REF!*M$3,IF($C220=$D$4,#REF!*M$4,IF($C220=$D$5,#REF!*M$5,0))))</f>
        <v>0</v>
      </c>
      <c r="N220" s="179">
        <f>IF($C220=$D$2,#REF!*N$2,IF($C220=$D$3,#REF!*N$3,IF($C220=$D$4,#REF!*N$4,IF($C220=$D$5,#REF!*N$5,0))))</f>
        <v>0</v>
      </c>
      <c r="O220" s="179">
        <f>IF($C220=$D$2,#REF!*O$2,IF($C220=$D$3,#REF!*O$3,IF($C220=$D$4,#REF!*O$4,IF($C220=$D$5,#REF!*O$5,0))))</f>
        <v>0</v>
      </c>
      <c r="P220" s="179">
        <f>IF($C220=$D$2,#REF!*P$2,IF($C220=$D$3,#REF!*P$3,IF($C220=$D$4,#REF!*P$4,IF($C220=$D$5,#REF!*P$5,0))))</f>
        <v>0</v>
      </c>
      <c r="Q220" s="179">
        <f>IF($C220=$D$2,#REF!*Q$2,IF($C220=$D$3,#REF!*Q$3,IF($C220=$D$4,#REF!*Q$4,IF($C220=$D$5,#REF!*Q$5,0))))</f>
        <v>0</v>
      </c>
      <c r="R220" s="179">
        <f>IF($C220=$D$2,#REF!*R$2,IF($C220=$D$3,#REF!*R$3,IF($C220=$D$4,#REF!*R$4,IF($C220=$D$5,#REF!*R$5,0))))</f>
        <v>0</v>
      </c>
      <c r="S220" s="179">
        <f>IF($C220=$D$2,#REF!*S$2,IF($C220=$D$3,#REF!*S$3,IF($C220=$D$4,#REF!*S$4,IF($C220=$D$5,#REF!*S$5,0))))</f>
        <v>0</v>
      </c>
      <c r="T220" s="179">
        <f>IF($C220=$D$2,#REF!*T$2,IF($C220=$D$3,#REF!*T$3,IF($C220=$D$4,#REF!*T$4,IF($C220=$D$5,#REF!*T$5,0))))</f>
        <v>0</v>
      </c>
      <c r="U220" s="179">
        <f>IF($C220=$D$2,#REF!*U$2,IF($C220=$D$3,#REF!*U$3,IF($C220=$D$4,#REF!*U$4,IF($C220=$D$5,#REF!*U$5,0))))</f>
        <v>0</v>
      </c>
      <c r="V220" s="179">
        <f>IF($C220=$D$2,#REF!*V$2,IF($C220=$D$3,#REF!*V$3,IF($C220=$D$4,#REF!*V$4,IF($C220=$D$5,#REF!*V$5,0))))</f>
        <v>0</v>
      </c>
      <c r="W220" s="179">
        <f>IF($C220=$D$2,#REF!*W$2,IF($C220=$D$3,#REF!*W$3,IF($C220=$D$4,#REF!*W$4,IF($C220=$D$5,#REF!*W$5,0))))</f>
        <v>0</v>
      </c>
      <c r="X220" s="179">
        <f>IF($C220=$D$2,#REF!*X$2,IF($C220=$D$3,#REF!*X$3,IF($C220=$D$4,#REF!*X$4,IF($C220=$D$5,#REF!*X$5,0))))</f>
        <v>0</v>
      </c>
      <c r="Y220" s="179">
        <f>IF($C220=$D$2,#REF!*Y$2,IF($C220=$D$3,#REF!*Y$3,IF($C220=$D$4,#REF!*Y$4,IF($C220=$D$5,#REF!*Y$5,0))))</f>
        <v>0</v>
      </c>
      <c r="Z220" s="179">
        <f>IF($C220=$D$2,#REF!*Z$2,IF($C220=$D$3,#REF!*Z$3,IF($C220=$D$4,#REF!*Z$4,IF($C220=$D$5,#REF!*Z$5,0))))</f>
        <v>0</v>
      </c>
      <c r="AA220" s="179">
        <f>IF($C220=$D$2,#REF!*AA$2,IF($C220=$D$3,#REF!*AA$3,IF($C220=$D$4,#REF!*AA$4,IF($C220=$D$5,#REF!*AA$5,0))))</f>
        <v>0</v>
      </c>
      <c r="AB220" s="179">
        <f>IF($C220=$D$2,#REF!*AB$2,IF($C220=$D$3,#REF!*AB$3,IF($C220=$D$4,#REF!*AB$4,IF($C220=$D$5,#REF!*AB$5,0))))</f>
        <v>0</v>
      </c>
      <c r="AC220" s="179">
        <f>IF($C220=$D$2,#REF!*AC$2,IF($C220=$D$3,#REF!*AC$3,IF($C220=$D$4,#REF!*AC$4,IF($C220=$D$5,#REF!*AC$5,0))))</f>
        <v>0</v>
      </c>
      <c r="AD220" s="179">
        <f>IF($C220=$D$2,#REF!*AD$2,IF($C220=$D$3,#REF!*AD$3,IF($C220=$D$4,#REF!*AD$4,IF($C220=$D$5,#REF!*AD$5,0))))</f>
        <v>0</v>
      </c>
      <c r="AE220" s="179">
        <f>IF($C220=$D$2,#REF!*AE$2,IF($C220=$D$3,#REF!*AE$3,IF($C220=$D$4,#REF!*AE$4,IF($C220=$D$5,#REF!*AE$5,0))))</f>
        <v>0</v>
      </c>
      <c r="AF220" s="179">
        <f>IF($C220=$D$2,#REF!*AF$2,IF($C220=$D$3,#REF!*AF$3,IF($C220=$D$4,#REF!*AF$4,IF($C220=$D$5,#REF!*AF$5,0))))</f>
        <v>0</v>
      </c>
      <c r="AG220" s="179">
        <f>IF($C220=$D$2,#REF!*AG$2,IF($C220=$D$3,#REF!*AG$3,IF($C220=$D$4,#REF!*AG$4,IF($C220=$D$5,#REF!*AG$5,0))))</f>
        <v>0</v>
      </c>
      <c r="AH220" s="179">
        <f>IF($C220=$D$2,#REF!*AH$2,IF($C220=$D$3,#REF!*AH$3,IF($C220=$D$4,#REF!*AH$4,IF($C220=$D$5,#REF!*AH$5,0))))</f>
        <v>0</v>
      </c>
      <c r="AI220" s="179">
        <f>IF($C220=$D$2,#REF!*AI$2,IF($C220=$D$3,#REF!*AI$3,IF($C220=$D$4,#REF!*AI$4,IF($C220=$D$5,#REF!*AI$5,0))))</f>
        <v>0</v>
      </c>
      <c r="AJ220" s="179">
        <f>IF($C220=$D$2,#REF!*AJ$2,IF($C220=$D$3,#REF!*AJ$3,IF($C220=$D$4,#REF!*AJ$4,IF($C220=$D$5,#REF!*AJ$5,0))))</f>
        <v>0</v>
      </c>
      <c r="AK220" s="179">
        <f>IF($C220=$D$2,#REF!*AK$2,IF($C220=$D$3,#REF!*AK$3,IF($C220=$D$4,#REF!*AK$4,IF($C220=$D$5,#REF!*AK$5,0))))</f>
        <v>0</v>
      </c>
      <c r="AL220" s="179">
        <f>IF($C220=$D$2,#REF!*AL$2,IF($C220=$D$3,#REF!*AL$3,IF($C220=$D$4,#REF!*AL$4,IF($C220=$D$5,#REF!*AL$5,0))))</f>
        <v>0</v>
      </c>
      <c r="AM220" s="179">
        <f>IF($C220=$D$2,#REF!*AM$2,IF($C220=$D$3,#REF!*AM$3,IF($C220=$D$4,#REF!*AM$4,IF($C220=$D$5,#REF!*AM$5,0))))</f>
        <v>0</v>
      </c>
    </row>
    <row r="221" spans="1:39">
      <c r="A221" s="141"/>
      <c r="B221" s="165"/>
      <c r="C221" s="165"/>
      <c r="D221" s="178">
        <f t="shared" si="0"/>
        <v>0</v>
      </c>
      <c r="E221" s="179">
        <f>IF($C221=$D$2,#REF!*E$2,IF($C221=$D$3,#REF!*E$3,IF($C221=$D$4,#REF!*E$4,IF($C221=$D$5,#REF!*E$5,0))))</f>
        <v>0</v>
      </c>
      <c r="F221" s="179">
        <f>IF($C221=$D$2,#REF!*F$2,IF($C221=$D$3,#REF!*F$3,IF($C221=$D$4,#REF!*F$4,IF($C221=$D$5,#REF!*F$5,0))))</f>
        <v>0</v>
      </c>
      <c r="G221" s="179">
        <f>IF($C221=$D$2,#REF!*G$2,IF($C221=$D$3,#REF!*G$3,IF($C221=$D$4,#REF!*G$4,IF($C221=$D$5,#REF!*G$5,0))))</f>
        <v>0</v>
      </c>
      <c r="H221" s="179">
        <f>IF($C221=$D$2,#REF!*H$2,IF($C221=$D$3,#REF!*H$3,IF($C221=$D$4,#REF!*H$4,IF($C221=$D$5,#REF!*H$5,0))))</f>
        <v>0</v>
      </c>
      <c r="I221" s="179">
        <f>IF($C221=$D$2,#REF!*I$2,IF($C221=$D$3,#REF!*I$3,IF($C221=$D$4,#REF!*I$4,IF($C221=$D$5,#REF!*I$5,0))))</f>
        <v>0</v>
      </c>
      <c r="J221" s="179">
        <f>IF($C221=$D$2,#REF!*J$2,IF($C221=$D$3,#REF!*J$3,IF($C221=$D$4,#REF!*J$4,IF($C221=$D$5,#REF!*J$5,0))))</f>
        <v>0</v>
      </c>
      <c r="K221" s="179">
        <f>IF($C221=$D$2,#REF!*K$2,IF($C221=$D$3,#REF!*K$3,IF($C221=$D$4,#REF!*K$4,IF($C221=$D$5,#REF!*K$5,0))))</f>
        <v>0</v>
      </c>
      <c r="L221" s="179">
        <f>IF($C221=$D$2,#REF!*L$2,IF($C221=$D$3,#REF!*L$3,IF($C221=$D$4,#REF!*L$4,IF($C221=$D$5,#REF!*L$5,0))))</f>
        <v>0</v>
      </c>
      <c r="M221" s="179">
        <f>IF($C221=$D$2,#REF!*M$2,IF($C221=$D$3,#REF!*M$3,IF($C221=$D$4,#REF!*M$4,IF($C221=$D$5,#REF!*M$5,0))))</f>
        <v>0</v>
      </c>
      <c r="N221" s="179">
        <f>IF($C221=$D$2,#REF!*N$2,IF($C221=$D$3,#REF!*N$3,IF($C221=$D$4,#REF!*N$4,IF($C221=$D$5,#REF!*N$5,0))))</f>
        <v>0</v>
      </c>
      <c r="O221" s="179">
        <f>IF($C221=$D$2,#REF!*O$2,IF($C221=$D$3,#REF!*O$3,IF($C221=$D$4,#REF!*O$4,IF($C221=$D$5,#REF!*O$5,0))))</f>
        <v>0</v>
      </c>
      <c r="P221" s="179">
        <f>IF($C221=$D$2,#REF!*P$2,IF($C221=$D$3,#REF!*P$3,IF($C221=$D$4,#REF!*P$4,IF($C221=$D$5,#REF!*P$5,0))))</f>
        <v>0</v>
      </c>
      <c r="Q221" s="179">
        <f>IF($C221=$D$2,#REF!*Q$2,IF($C221=$D$3,#REF!*Q$3,IF($C221=$D$4,#REF!*Q$4,IF($C221=$D$5,#REF!*Q$5,0))))</f>
        <v>0</v>
      </c>
      <c r="R221" s="179">
        <f>IF($C221=$D$2,#REF!*R$2,IF($C221=$D$3,#REF!*R$3,IF($C221=$D$4,#REF!*R$4,IF($C221=$D$5,#REF!*R$5,0))))</f>
        <v>0</v>
      </c>
      <c r="S221" s="179">
        <f>IF($C221=$D$2,#REF!*S$2,IF($C221=$D$3,#REF!*S$3,IF($C221=$D$4,#REF!*S$4,IF($C221=$D$5,#REF!*S$5,0))))</f>
        <v>0</v>
      </c>
      <c r="T221" s="179">
        <f>IF($C221=$D$2,#REF!*T$2,IF($C221=$D$3,#REF!*T$3,IF($C221=$D$4,#REF!*T$4,IF($C221=$D$5,#REF!*T$5,0))))</f>
        <v>0</v>
      </c>
      <c r="U221" s="179">
        <f>IF($C221=$D$2,#REF!*U$2,IF($C221=$D$3,#REF!*U$3,IF($C221=$D$4,#REF!*U$4,IF($C221=$D$5,#REF!*U$5,0))))</f>
        <v>0</v>
      </c>
      <c r="V221" s="179">
        <f>IF($C221=$D$2,#REF!*V$2,IF($C221=$D$3,#REF!*V$3,IF($C221=$D$4,#REF!*V$4,IF($C221=$D$5,#REF!*V$5,0))))</f>
        <v>0</v>
      </c>
      <c r="W221" s="179">
        <f>IF($C221=$D$2,#REF!*W$2,IF($C221=$D$3,#REF!*W$3,IF($C221=$D$4,#REF!*W$4,IF($C221=$D$5,#REF!*W$5,0))))</f>
        <v>0</v>
      </c>
      <c r="X221" s="179">
        <f>IF($C221=$D$2,#REF!*X$2,IF($C221=$D$3,#REF!*X$3,IF($C221=$D$4,#REF!*X$4,IF($C221=$D$5,#REF!*X$5,0))))</f>
        <v>0</v>
      </c>
      <c r="Y221" s="179">
        <f>IF($C221=$D$2,#REF!*Y$2,IF($C221=$D$3,#REF!*Y$3,IF($C221=$D$4,#REF!*Y$4,IF($C221=$D$5,#REF!*Y$5,0))))</f>
        <v>0</v>
      </c>
      <c r="Z221" s="179">
        <f>IF($C221=$D$2,#REF!*Z$2,IF($C221=$D$3,#REF!*Z$3,IF($C221=$D$4,#REF!*Z$4,IF($C221=$D$5,#REF!*Z$5,0))))</f>
        <v>0</v>
      </c>
      <c r="AA221" s="179">
        <f>IF($C221=$D$2,#REF!*AA$2,IF($C221=$D$3,#REF!*AA$3,IF($C221=$D$4,#REF!*AA$4,IF($C221=$D$5,#REF!*AA$5,0))))</f>
        <v>0</v>
      </c>
      <c r="AB221" s="179">
        <f>IF($C221=$D$2,#REF!*AB$2,IF($C221=$D$3,#REF!*AB$3,IF($C221=$D$4,#REF!*AB$4,IF($C221=$D$5,#REF!*AB$5,0))))</f>
        <v>0</v>
      </c>
      <c r="AC221" s="179">
        <f>IF($C221=$D$2,#REF!*AC$2,IF($C221=$D$3,#REF!*AC$3,IF($C221=$D$4,#REF!*AC$4,IF($C221=$D$5,#REF!*AC$5,0))))</f>
        <v>0</v>
      </c>
      <c r="AD221" s="179">
        <f>IF($C221=$D$2,#REF!*AD$2,IF($C221=$D$3,#REF!*AD$3,IF($C221=$D$4,#REF!*AD$4,IF($C221=$D$5,#REF!*AD$5,0))))</f>
        <v>0</v>
      </c>
      <c r="AE221" s="179">
        <f>IF($C221=$D$2,#REF!*AE$2,IF($C221=$D$3,#REF!*AE$3,IF($C221=$D$4,#REF!*AE$4,IF($C221=$D$5,#REF!*AE$5,0))))</f>
        <v>0</v>
      </c>
      <c r="AF221" s="179">
        <f>IF($C221=$D$2,#REF!*AF$2,IF($C221=$D$3,#REF!*AF$3,IF($C221=$D$4,#REF!*AF$4,IF($C221=$D$5,#REF!*AF$5,0))))</f>
        <v>0</v>
      </c>
      <c r="AG221" s="179">
        <f>IF($C221=$D$2,#REF!*AG$2,IF($C221=$D$3,#REF!*AG$3,IF($C221=$D$4,#REF!*AG$4,IF($C221=$D$5,#REF!*AG$5,0))))</f>
        <v>0</v>
      </c>
      <c r="AH221" s="179">
        <f>IF($C221=$D$2,#REF!*AH$2,IF($C221=$D$3,#REF!*AH$3,IF($C221=$D$4,#REF!*AH$4,IF($C221=$D$5,#REF!*AH$5,0))))</f>
        <v>0</v>
      </c>
      <c r="AI221" s="179">
        <f>IF($C221=$D$2,#REF!*AI$2,IF($C221=$D$3,#REF!*AI$3,IF($C221=$D$4,#REF!*AI$4,IF($C221=$D$5,#REF!*AI$5,0))))</f>
        <v>0</v>
      </c>
      <c r="AJ221" s="179">
        <f>IF($C221=$D$2,#REF!*AJ$2,IF($C221=$D$3,#REF!*AJ$3,IF($C221=$D$4,#REF!*AJ$4,IF($C221=$D$5,#REF!*AJ$5,0))))</f>
        <v>0</v>
      </c>
      <c r="AK221" s="179">
        <f>IF($C221=$D$2,#REF!*AK$2,IF($C221=$D$3,#REF!*AK$3,IF($C221=$D$4,#REF!*AK$4,IF($C221=$D$5,#REF!*AK$5,0))))</f>
        <v>0</v>
      </c>
      <c r="AL221" s="179">
        <f>IF($C221=$D$2,#REF!*AL$2,IF($C221=$D$3,#REF!*AL$3,IF($C221=$D$4,#REF!*AL$4,IF($C221=$D$5,#REF!*AL$5,0))))</f>
        <v>0</v>
      </c>
      <c r="AM221" s="179">
        <f>IF($C221=$D$2,#REF!*AM$2,IF($C221=$D$3,#REF!*AM$3,IF($C221=$D$4,#REF!*AM$4,IF($C221=$D$5,#REF!*AM$5,0))))</f>
        <v>0</v>
      </c>
    </row>
    <row r="222" spans="1:39">
      <c r="A222" s="141"/>
      <c r="B222" s="165"/>
      <c r="C222" s="165"/>
      <c r="D222" s="178">
        <f t="shared" si="0"/>
        <v>0</v>
      </c>
      <c r="E222" s="179">
        <f>IF($C222=$D$2,#REF!*E$2,IF($C222=$D$3,#REF!*E$3,IF($C222=$D$4,#REF!*E$4,IF($C222=$D$5,#REF!*E$5,0))))</f>
        <v>0</v>
      </c>
      <c r="F222" s="179">
        <f>IF($C222=$D$2,#REF!*F$2,IF($C222=$D$3,#REF!*F$3,IF($C222=$D$4,#REF!*F$4,IF($C222=$D$5,#REF!*F$5,0))))</f>
        <v>0</v>
      </c>
      <c r="G222" s="179">
        <f>IF($C222=$D$2,#REF!*G$2,IF($C222=$D$3,#REF!*G$3,IF($C222=$D$4,#REF!*G$4,IF($C222=$D$5,#REF!*G$5,0))))</f>
        <v>0</v>
      </c>
      <c r="H222" s="179">
        <f>IF($C222=$D$2,#REF!*H$2,IF($C222=$D$3,#REF!*H$3,IF($C222=$D$4,#REF!*H$4,IF($C222=$D$5,#REF!*H$5,0))))</f>
        <v>0</v>
      </c>
      <c r="I222" s="179">
        <f>IF($C222=$D$2,#REF!*I$2,IF($C222=$D$3,#REF!*I$3,IF($C222=$D$4,#REF!*I$4,IF($C222=$D$5,#REF!*I$5,0))))</f>
        <v>0</v>
      </c>
      <c r="J222" s="179">
        <f>IF($C222=$D$2,#REF!*J$2,IF($C222=$D$3,#REF!*J$3,IF($C222=$D$4,#REF!*J$4,IF($C222=$D$5,#REF!*J$5,0))))</f>
        <v>0</v>
      </c>
      <c r="K222" s="179">
        <f>IF($C222=$D$2,#REF!*K$2,IF($C222=$D$3,#REF!*K$3,IF($C222=$D$4,#REF!*K$4,IF($C222=$D$5,#REF!*K$5,0))))</f>
        <v>0</v>
      </c>
      <c r="L222" s="179">
        <f>IF($C222=$D$2,#REF!*L$2,IF($C222=$D$3,#REF!*L$3,IF($C222=$D$4,#REF!*L$4,IF($C222=$D$5,#REF!*L$5,0))))</f>
        <v>0</v>
      </c>
      <c r="M222" s="179">
        <f>IF($C222=$D$2,#REF!*M$2,IF($C222=$D$3,#REF!*M$3,IF($C222=$D$4,#REF!*M$4,IF($C222=$D$5,#REF!*M$5,0))))</f>
        <v>0</v>
      </c>
      <c r="N222" s="179">
        <f>IF($C222=$D$2,#REF!*N$2,IF($C222=$D$3,#REF!*N$3,IF($C222=$D$4,#REF!*N$4,IF($C222=$D$5,#REF!*N$5,0))))</f>
        <v>0</v>
      </c>
      <c r="O222" s="179">
        <f>IF($C222=$D$2,#REF!*O$2,IF($C222=$D$3,#REF!*O$3,IF($C222=$D$4,#REF!*O$4,IF($C222=$D$5,#REF!*O$5,0))))</f>
        <v>0</v>
      </c>
      <c r="P222" s="179">
        <f>IF($C222=$D$2,#REF!*P$2,IF($C222=$D$3,#REF!*P$3,IF($C222=$D$4,#REF!*P$4,IF($C222=$D$5,#REF!*P$5,0))))</f>
        <v>0</v>
      </c>
      <c r="Q222" s="179">
        <f>IF($C222=$D$2,#REF!*Q$2,IF($C222=$D$3,#REF!*Q$3,IF($C222=$D$4,#REF!*Q$4,IF($C222=$D$5,#REF!*Q$5,0))))</f>
        <v>0</v>
      </c>
      <c r="R222" s="179">
        <f>IF($C222=$D$2,#REF!*R$2,IF($C222=$D$3,#REF!*R$3,IF($C222=$D$4,#REF!*R$4,IF($C222=$D$5,#REF!*R$5,0))))</f>
        <v>0</v>
      </c>
      <c r="S222" s="179">
        <f>IF($C222=$D$2,#REF!*S$2,IF($C222=$D$3,#REF!*S$3,IF($C222=$D$4,#REF!*S$4,IF($C222=$D$5,#REF!*S$5,0))))</f>
        <v>0</v>
      </c>
      <c r="T222" s="179">
        <f>IF($C222=$D$2,#REF!*T$2,IF($C222=$D$3,#REF!*T$3,IF($C222=$D$4,#REF!*T$4,IF($C222=$D$5,#REF!*T$5,0))))</f>
        <v>0</v>
      </c>
      <c r="U222" s="179">
        <f>IF($C222=$D$2,#REF!*U$2,IF($C222=$D$3,#REF!*U$3,IF($C222=$D$4,#REF!*U$4,IF($C222=$D$5,#REF!*U$5,0))))</f>
        <v>0</v>
      </c>
      <c r="V222" s="179">
        <f>IF($C222=$D$2,#REF!*V$2,IF($C222=$D$3,#REF!*V$3,IF($C222=$D$4,#REF!*V$4,IF($C222=$D$5,#REF!*V$5,0))))</f>
        <v>0</v>
      </c>
      <c r="W222" s="179">
        <f>IF($C222=$D$2,#REF!*W$2,IF($C222=$D$3,#REF!*W$3,IF($C222=$D$4,#REF!*W$4,IF($C222=$D$5,#REF!*W$5,0))))</f>
        <v>0</v>
      </c>
      <c r="X222" s="179">
        <f>IF($C222=$D$2,#REF!*X$2,IF($C222=$D$3,#REF!*X$3,IF($C222=$D$4,#REF!*X$4,IF($C222=$D$5,#REF!*X$5,0))))</f>
        <v>0</v>
      </c>
      <c r="Y222" s="179">
        <f>IF($C222=$D$2,#REF!*Y$2,IF($C222=$D$3,#REF!*Y$3,IF($C222=$D$4,#REF!*Y$4,IF($C222=$D$5,#REF!*Y$5,0))))</f>
        <v>0</v>
      </c>
      <c r="Z222" s="179">
        <f>IF($C222=$D$2,#REF!*Z$2,IF($C222=$D$3,#REF!*Z$3,IF($C222=$D$4,#REF!*Z$4,IF($C222=$D$5,#REF!*Z$5,0))))</f>
        <v>0</v>
      </c>
      <c r="AA222" s="179">
        <f>IF($C222=$D$2,#REF!*AA$2,IF($C222=$D$3,#REF!*AA$3,IF($C222=$D$4,#REF!*AA$4,IF($C222=$D$5,#REF!*AA$5,0))))</f>
        <v>0</v>
      </c>
      <c r="AB222" s="179">
        <f>IF($C222=$D$2,#REF!*AB$2,IF($C222=$D$3,#REF!*AB$3,IF($C222=$D$4,#REF!*AB$4,IF($C222=$D$5,#REF!*AB$5,0))))</f>
        <v>0</v>
      </c>
      <c r="AC222" s="179">
        <f>IF($C222=$D$2,#REF!*AC$2,IF($C222=$D$3,#REF!*AC$3,IF($C222=$D$4,#REF!*AC$4,IF($C222=$D$5,#REF!*AC$5,0))))</f>
        <v>0</v>
      </c>
      <c r="AD222" s="179">
        <f>IF($C222=$D$2,#REF!*AD$2,IF($C222=$D$3,#REF!*AD$3,IF($C222=$D$4,#REF!*AD$4,IF($C222=$D$5,#REF!*AD$5,0))))</f>
        <v>0</v>
      </c>
      <c r="AE222" s="179">
        <f>IF($C222=$D$2,#REF!*AE$2,IF($C222=$D$3,#REF!*AE$3,IF($C222=$D$4,#REF!*AE$4,IF($C222=$D$5,#REF!*AE$5,0))))</f>
        <v>0</v>
      </c>
      <c r="AF222" s="179">
        <f>IF($C222=$D$2,#REF!*AF$2,IF($C222=$D$3,#REF!*AF$3,IF($C222=$D$4,#REF!*AF$4,IF($C222=$D$5,#REF!*AF$5,0))))</f>
        <v>0</v>
      </c>
      <c r="AG222" s="179">
        <f>IF($C222=$D$2,#REF!*AG$2,IF($C222=$D$3,#REF!*AG$3,IF($C222=$D$4,#REF!*AG$4,IF($C222=$D$5,#REF!*AG$5,0))))</f>
        <v>0</v>
      </c>
      <c r="AH222" s="179">
        <f>IF($C222=$D$2,#REF!*AH$2,IF($C222=$D$3,#REF!*AH$3,IF($C222=$D$4,#REF!*AH$4,IF($C222=$D$5,#REF!*AH$5,0))))</f>
        <v>0</v>
      </c>
      <c r="AI222" s="179">
        <f>IF($C222=$D$2,#REF!*AI$2,IF($C222=$D$3,#REF!*AI$3,IF($C222=$D$4,#REF!*AI$4,IF($C222=$D$5,#REF!*AI$5,0))))</f>
        <v>0</v>
      </c>
      <c r="AJ222" s="179">
        <f>IF($C222=$D$2,#REF!*AJ$2,IF($C222=$D$3,#REF!*AJ$3,IF($C222=$D$4,#REF!*AJ$4,IF($C222=$D$5,#REF!*AJ$5,0))))</f>
        <v>0</v>
      </c>
      <c r="AK222" s="179">
        <f>IF($C222=$D$2,#REF!*AK$2,IF($C222=$D$3,#REF!*AK$3,IF($C222=$D$4,#REF!*AK$4,IF($C222=$D$5,#REF!*AK$5,0))))</f>
        <v>0</v>
      </c>
      <c r="AL222" s="179">
        <f>IF($C222=$D$2,#REF!*AL$2,IF($C222=$D$3,#REF!*AL$3,IF($C222=$D$4,#REF!*AL$4,IF($C222=$D$5,#REF!*AL$5,0))))</f>
        <v>0</v>
      </c>
      <c r="AM222" s="179">
        <f>IF($C222=$D$2,#REF!*AM$2,IF($C222=$D$3,#REF!*AM$3,IF($C222=$D$4,#REF!*AM$4,IF($C222=$D$5,#REF!*AM$5,0))))</f>
        <v>0</v>
      </c>
    </row>
    <row r="223" spans="1:39">
      <c r="A223" s="141"/>
      <c r="B223" s="165"/>
      <c r="C223" s="165"/>
      <c r="D223" s="178">
        <f t="shared" si="0"/>
        <v>0</v>
      </c>
      <c r="E223" s="179">
        <f>IF($C223=$D$2,#REF!*E$2,IF($C223=$D$3,#REF!*E$3,IF($C223=$D$4,#REF!*E$4,IF($C223=$D$5,#REF!*E$5,0))))</f>
        <v>0</v>
      </c>
      <c r="F223" s="179">
        <f>IF($C223=$D$2,#REF!*F$2,IF($C223=$D$3,#REF!*F$3,IF($C223=$D$4,#REF!*F$4,IF($C223=$D$5,#REF!*F$5,0))))</f>
        <v>0</v>
      </c>
      <c r="G223" s="179">
        <f>IF($C223=$D$2,#REF!*G$2,IF($C223=$D$3,#REF!*G$3,IF($C223=$D$4,#REF!*G$4,IF($C223=$D$5,#REF!*G$5,0))))</f>
        <v>0</v>
      </c>
      <c r="H223" s="179">
        <f>IF($C223=$D$2,#REF!*H$2,IF($C223=$D$3,#REF!*H$3,IF($C223=$D$4,#REF!*H$4,IF($C223=$D$5,#REF!*H$5,0))))</f>
        <v>0</v>
      </c>
      <c r="I223" s="179">
        <f>IF($C223=$D$2,#REF!*I$2,IF($C223=$D$3,#REF!*I$3,IF($C223=$D$4,#REF!*I$4,IF($C223=$D$5,#REF!*I$5,0))))</f>
        <v>0</v>
      </c>
      <c r="J223" s="179">
        <f>IF($C223=$D$2,#REF!*J$2,IF($C223=$D$3,#REF!*J$3,IF($C223=$D$4,#REF!*J$4,IF($C223=$D$5,#REF!*J$5,0))))</f>
        <v>0</v>
      </c>
      <c r="K223" s="179">
        <f>IF($C223=$D$2,#REF!*K$2,IF($C223=$D$3,#REF!*K$3,IF($C223=$D$4,#REF!*K$4,IF($C223=$D$5,#REF!*K$5,0))))</f>
        <v>0</v>
      </c>
      <c r="L223" s="179">
        <f>IF($C223=$D$2,#REF!*L$2,IF($C223=$D$3,#REF!*L$3,IF($C223=$D$4,#REF!*L$4,IF($C223=$D$5,#REF!*L$5,0))))</f>
        <v>0</v>
      </c>
      <c r="M223" s="179">
        <f>IF($C223=$D$2,#REF!*M$2,IF($C223=$D$3,#REF!*M$3,IF($C223=$D$4,#REF!*M$4,IF($C223=$D$5,#REF!*M$5,0))))</f>
        <v>0</v>
      </c>
      <c r="N223" s="179">
        <f>IF($C223=$D$2,#REF!*N$2,IF($C223=$D$3,#REF!*N$3,IF($C223=$D$4,#REF!*N$4,IF($C223=$D$5,#REF!*N$5,0))))</f>
        <v>0</v>
      </c>
      <c r="O223" s="179">
        <f>IF($C223=$D$2,#REF!*O$2,IF($C223=$D$3,#REF!*O$3,IF($C223=$D$4,#REF!*O$4,IF($C223=$D$5,#REF!*O$5,0))))</f>
        <v>0</v>
      </c>
      <c r="P223" s="179">
        <f>IF($C223=$D$2,#REF!*P$2,IF($C223=$D$3,#REF!*P$3,IF($C223=$D$4,#REF!*P$4,IF($C223=$D$5,#REF!*P$5,0))))</f>
        <v>0</v>
      </c>
      <c r="Q223" s="179">
        <f>IF($C223=$D$2,#REF!*Q$2,IF($C223=$D$3,#REF!*Q$3,IF($C223=$D$4,#REF!*Q$4,IF($C223=$D$5,#REF!*Q$5,0))))</f>
        <v>0</v>
      </c>
      <c r="R223" s="179">
        <f>IF($C223=$D$2,#REF!*R$2,IF($C223=$D$3,#REF!*R$3,IF($C223=$D$4,#REF!*R$4,IF($C223=$D$5,#REF!*R$5,0))))</f>
        <v>0</v>
      </c>
      <c r="S223" s="179">
        <f>IF($C223=$D$2,#REF!*S$2,IF($C223=$D$3,#REF!*S$3,IF($C223=$D$4,#REF!*S$4,IF($C223=$D$5,#REF!*S$5,0))))</f>
        <v>0</v>
      </c>
      <c r="T223" s="179">
        <f>IF($C223=$D$2,#REF!*T$2,IF($C223=$D$3,#REF!*T$3,IF($C223=$D$4,#REF!*T$4,IF($C223=$D$5,#REF!*T$5,0))))</f>
        <v>0</v>
      </c>
      <c r="U223" s="179">
        <f>IF($C223=$D$2,#REF!*U$2,IF($C223=$D$3,#REF!*U$3,IF($C223=$D$4,#REF!*U$4,IF($C223=$D$5,#REF!*U$5,0))))</f>
        <v>0</v>
      </c>
      <c r="V223" s="179">
        <f>IF($C223=$D$2,#REF!*V$2,IF($C223=$D$3,#REF!*V$3,IF($C223=$D$4,#REF!*V$4,IF($C223=$D$5,#REF!*V$5,0))))</f>
        <v>0</v>
      </c>
      <c r="W223" s="179">
        <f>IF($C223=$D$2,#REF!*W$2,IF($C223=$D$3,#REF!*W$3,IF($C223=$D$4,#REF!*W$4,IF($C223=$D$5,#REF!*W$5,0))))</f>
        <v>0</v>
      </c>
      <c r="X223" s="179">
        <f>IF($C223=$D$2,#REF!*X$2,IF($C223=$D$3,#REF!*X$3,IF($C223=$D$4,#REF!*X$4,IF($C223=$D$5,#REF!*X$5,0))))</f>
        <v>0</v>
      </c>
      <c r="Y223" s="179">
        <f>IF($C223=$D$2,#REF!*Y$2,IF($C223=$D$3,#REF!*Y$3,IF($C223=$D$4,#REF!*Y$4,IF($C223=$D$5,#REF!*Y$5,0))))</f>
        <v>0</v>
      </c>
      <c r="Z223" s="179">
        <f>IF($C223=$D$2,#REF!*Z$2,IF($C223=$D$3,#REF!*Z$3,IF($C223=$D$4,#REF!*Z$4,IF($C223=$D$5,#REF!*Z$5,0))))</f>
        <v>0</v>
      </c>
      <c r="AA223" s="179">
        <f>IF($C223=$D$2,#REF!*AA$2,IF($C223=$D$3,#REF!*AA$3,IF($C223=$D$4,#REF!*AA$4,IF($C223=$D$5,#REF!*AA$5,0))))</f>
        <v>0</v>
      </c>
      <c r="AB223" s="179">
        <f>IF($C223=$D$2,#REF!*AB$2,IF($C223=$D$3,#REF!*AB$3,IF($C223=$D$4,#REF!*AB$4,IF($C223=$D$5,#REF!*AB$5,0))))</f>
        <v>0</v>
      </c>
      <c r="AC223" s="179">
        <f>IF($C223=$D$2,#REF!*AC$2,IF($C223=$D$3,#REF!*AC$3,IF($C223=$D$4,#REF!*AC$4,IF($C223=$D$5,#REF!*AC$5,0))))</f>
        <v>0</v>
      </c>
      <c r="AD223" s="179">
        <f>IF($C223=$D$2,#REF!*AD$2,IF($C223=$D$3,#REF!*AD$3,IF($C223=$D$4,#REF!*AD$4,IF($C223=$D$5,#REF!*AD$5,0))))</f>
        <v>0</v>
      </c>
      <c r="AE223" s="179">
        <f>IF($C223=$D$2,#REF!*AE$2,IF($C223=$D$3,#REF!*AE$3,IF($C223=$D$4,#REF!*AE$4,IF($C223=$D$5,#REF!*AE$5,0))))</f>
        <v>0</v>
      </c>
      <c r="AF223" s="179">
        <f>IF($C223=$D$2,#REF!*AF$2,IF($C223=$D$3,#REF!*AF$3,IF($C223=$D$4,#REF!*AF$4,IF($C223=$D$5,#REF!*AF$5,0))))</f>
        <v>0</v>
      </c>
      <c r="AG223" s="179">
        <f>IF($C223=$D$2,#REF!*AG$2,IF($C223=$D$3,#REF!*AG$3,IF($C223=$D$4,#REF!*AG$4,IF($C223=$D$5,#REF!*AG$5,0))))</f>
        <v>0</v>
      </c>
      <c r="AH223" s="179">
        <f>IF($C223=$D$2,#REF!*AH$2,IF($C223=$D$3,#REF!*AH$3,IF($C223=$D$4,#REF!*AH$4,IF($C223=$D$5,#REF!*AH$5,0))))</f>
        <v>0</v>
      </c>
      <c r="AI223" s="179">
        <f>IF($C223=$D$2,#REF!*AI$2,IF($C223=$D$3,#REF!*AI$3,IF($C223=$D$4,#REF!*AI$4,IF($C223=$D$5,#REF!*AI$5,0))))</f>
        <v>0</v>
      </c>
      <c r="AJ223" s="179">
        <f>IF($C223=$D$2,#REF!*AJ$2,IF($C223=$D$3,#REF!*AJ$3,IF($C223=$D$4,#REF!*AJ$4,IF($C223=$D$5,#REF!*AJ$5,0))))</f>
        <v>0</v>
      </c>
      <c r="AK223" s="179">
        <f>IF($C223=$D$2,#REF!*AK$2,IF($C223=$D$3,#REF!*AK$3,IF($C223=$D$4,#REF!*AK$4,IF($C223=$D$5,#REF!*AK$5,0))))</f>
        <v>0</v>
      </c>
      <c r="AL223" s="179">
        <f>IF($C223=$D$2,#REF!*AL$2,IF($C223=$D$3,#REF!*AL$3,IF($C223=$D$4,#REF!*AL$4,IF($C223=$D$5,#REF!*AL$5,0))))</f>
        <v>0</v>
      </c>
      <c r="AM223" s="179">
        <f>IF($C223=$D$2,#REF!*AM$2,IF($C223=$D$3,#REF!*AM$3,IF($C223=$D$4,#REF!*AM$4,IF($C223=$D$5,#REF!*AM$5,0))))</f>
        <v>0</v>
      </c>
    </row>
    <row r="224" spans="1:39">
      <c r="A224" s="141"/>
      <c r="B224" s="165"/>
      <c r="C224" s="165"/>
      <c r="D224" s="178">
        <f t="shared" si="0"/>
        <v>0</v>
      </c>
      <c r="E224" s="179">
        <f>IF($C224=$D$2,#REF!*E$2,IF($C224=$D$3,#REF!*E$3,IF($C224=$D$4,#REF!*E$4,IF($C224=$D$5,#REF!*E$5,0))))</f>
        <v>0</v>
      </c>
      <c r="F224" s="179">
        <f>IF($C224=$D$2,#REF!*F$2,IF($C224=$D$3,#REF!*F$3,IF($C224=$D$4,#REF!*F$4,IF($C224=$D$5,#REF!*F$5,0))))</f>
        <v>0</v>
      </c>
      <c r="G224" s="179">
        <f>IF($C224=$D$2,#REF!*G$2,IF($C224=$D$3,#REF!*G$3,IF($C224=$D$4,#REF!*G$4,IF($C224=$D$5,#REF!*G$5,0))))</f>
        <v>0</v>
      </c>
      <c r="H224" s="179">
        <f>IF($C224=$D$2,#REF!*H$2,IF($C224=$D$3,#REF!*H$3,IF($C224=$D$4,#REF!*H$4,IF($C224=$D$5,#REF!*H$5,0))))</f>
        <v>0</v>
      </c>
      <c r="I224" s="179">
        <f>IF($C224=$D$2,#REF!*I$2,IF($C224=$D$3,#REF!*I$3,IF($C224=$D$4,#REF!*I$4,IF($C224=$D$5,#REF!*I$5,0))))</f>
        <v>0</v>
      </c>
      <c r="J224" s="179">
        <f>IF($C224=$D$2,#REF!*J$2,IF($C224=$D$3,#REF!*J$3,IF($C224=$D$4,#REF!*J$4,IF($C224=$D$5,#REF!*J$5,0))))</f>
        <v>0</v>
      </c>
      <c r="K224" s="179">
        <f>IF($C224=$D$2,#REF!*K$2,IF($C224=$D$3,#REF!*K$3,IF($C224=$D$4,#REF!*K$4,IF($C224=$D$5,#REF!*K$5,0))))</f>
        <v>0</v>
      </c>
      <c r="L224" s="179">
        <f>IF($C224=$D$2,#REF!*L$2,IF($C224=$D$3,#REF!*L$3,IF($C224=$D$4,#REF!*L$4,IF($C224=$D$5,#REF!*L$5,0))))</f>
        <v>0</v>
      </c>
      <c r="M224" s="179">
        <f>IF($C224=$D$2,#REF!*M$2,IF($C224=$D$3,#REF!*M$3,IF($C224=$D$4,#REF!*M$4,IF($C224=$D$5,#REF!*M$5,0))))</f>
        <v>0</v>
      </c>
      <c r="N224" s="179">
        <f>IF($C224=$D$2,#REF!*N$2,IF($C224=$D$3,#REF!*N$3,IF($C224=$D$4,#REF!*N$4,IF($C224=$D$5,#REF!*N$5,0))))</f>
        <v>0</v>
      </c>
      <c r="O224" s="179">
        <f>IF($C224=$D$2,#REF!*O$2,IF($C224=$D$3,#REF!*O$3,IF($C224=$D$4,#REF!*O$4,IF($C224=$D$5,#REF!*O$5,0))))</f>
        <v>0</v>
      </c>
      <c r="P224" s="179">
        <f>IF($C224=$D$2,#REF!*P$2,IF($C224=$D$3,#REF!*P$3,IF($C224=$D$4,#REF!*P$4,IF($C224=$D$5,#REF!*P$5,0))))</f>
        <v>0</v>
      </c>
      <c r="Q224" s="179">
        <f>IF($C224=$D$2,#REF!*Q$2,IF($C224=$D$3,#REF!*Q$3,IF($C224=$D$4,#REF!*Q$4,IF($C224=$D$5,#REF!*Q$5,0))))</f>
        <v>0</v>
      </c>
      <c r="R224" s="179">
        <f>IF($C224=$D$2,#REF!*R$2,IF($C224=$D$3,#REF!*R$3,IF($C224=$D$4,#REF!*R$4,IF($C224=$D$5,#REF!*R$5,0))))</f>
        <v>0</v>
      </c>
      <c r="S224" s="179">
        <f>IF($C224=$D$2,#REF!*S$2,IF($C224=$D$3,#REF!*S$3,IF($C224=$D$4,#REF!*S$4,IF($C224=$D$5,#REF!*S$5,0))))</f>
        <v>0</v>
      </c>
      <c r="T224" s="179">
        <f>IF($C224=$D$2,#REF!*T$2,IF($C224=$D$3,#REF!*T$3,IF($C224=$D$4,#REF!*T$4,IF($C224=$D$5,#REF!*T$5,0))))</f>
        <v>0</v>
      </c>
      <c r="U224" s="179">
        <f>IF($C224=$D$2,#REF!*U$2,IF($C224=$D$3,#REF!*U$3,IF($C224=$D$4,#REF!*U$4,IF($C224=$D$5,#REF!*U$5,0))))</f>
        <v>0</v>
      </c>
      <c r="V224" s="179">
        <f>IF($C224=$D$2,#REF!*V$2,IF($C224=$D$3,#REF!*V$3,IF($C224=$D$4,#REF!*V$4,IF($C224=$D$5,#REF!*V$5,0))))</f>
        <v>0</v>
      </c>
      <c r="W224" s="179">
        <f>IF($C224=$D$2,#REF!*W$2,IF($C224=$D$3,#REF!*W$3,IF($C224=$D$4,#REF!*W$4,IF($C224=$D$5,#REF!*W$5,0))))</f>
        <v>0</v>
      </c>
      <c r="X224" s="179">
        <f>IF($C224=$D$2,#REF!*X$2,IF($C224=$D$3,#REF!*X$3,IF($C224=$D$4,#REF!*X$4,IF($C224=$D$5,#REF!*X$5,0))))</f>
        <v>0</v>
      </c>
      <c r="Y224" s="179">
        <f>IF($C224=$D$2,#REF!*Y$2,IF($C224=$D$3,#REF!*Y$3,IF($C224=$D$4,#REF!*Y$4,IF($C224=$D$5,#REF!*Y$5,0))))</f>
        <v>0</v>
      </c>
      <c r="Z224" s="179">
        <f>IF($C224=$D$2,#REF!*Z$2,IF($C224=$D$3,#REF!*Z$3,IF($C224=$D$4,#REF!*Z$4,IF($C224=$D$5,#REF!*Z$5,0))))</f>
        <v>0</v>
      </c>
      <c r="AA224" s="179">
        <f>IF($C224=$D$2,#REF!*AA$2,IF($C224=$D$3,#REF!*AA$3,IF($C224=$D$4,#REF!*AA$4,IF($C224=$D$5,#REF!*AA$5,0))))</f>
        <v>0</v>
      </c>
      <c r="AB224" s="179">
        <f>IF($C224=$D$2,#REF!*AB$2,IF($C224=$D$3,#REF!*AB$3,IF($C224=$D$4,#REF!*AB$4,IF($C224=$D$5,#REF!*AB$5,0))))</f>
        <v>0</v>
      </c>
      <c r="AC224" s="179">
        <f>IF($C224=$D$2,#REF!*AC$2,IF($C224=$D$3,#REF!*AC$3,IF($C224=$D$4,#REF!*AC$4,IF($C224=$D$5,#REF!*AC$5,0))))</f>
        <v>0</v>
      </c>
      <c r="AD224" s="179">
        <f>IF($C224=$D$2,#REF!*AD$2,IF($C224=$D$3,#REF!*AD$3,IF($C224=$D$4,#REF!*AD$4,IF($C224=$D$5,#REF!*AD$5,0))))</f>
        <v>0</v>
      </c>
      <c r="AE224" s="179">
        <f>IF($C224=$D$2,#REF!*AE$2,IF($C224=$D$3,#REF!*AE$3,IF($C224=$D$4,#REF!*AE$4,IF($C224=$D$5,#REF!*AE$5,0))))</f>
        <v>0</v>
      </c>
      <c r="AF224" s="179">
        <f>IF($C224=$D$2,#REF!*AF$2,IF($C224=$D$3,#REF!*AF$3,IF($C224=$D$4,#REF!*AF$4,IF($C224=$D$5,#REF!*AF$5,0))))</f>
        <v>0</v>
      </c>
      <c r="AG224" s="179">
        <f>IF($C224=$D$2,#REF!*AG$2,IF($C224=$D$3,#REF!*AG$3,IF($C224=$D$4,#REF!*AG$4,IF($C224=$D$5,#REF!*AG$5,0))))</f>
        <v>0</v>
      </c>
      <c r="AH224" s="179">
        <f>IF($C224=$D$2,#REF!*AH$2,IF($C224=$D$3,#REF!*AH$3,IF($C224=$D$4,#REF!*AH$4,IF($C224=$D$5,#REF!*AH$5,0))))</f>
        <v>0</v>
      </c>
      <c r="AI224" s="179">
        <f>IF($C224=$D$2,#REF!*AI$2,IF($C224=$D$3,#REF!*AI$3,IF($C224=$D$4,#REF!*AI$4,IF($C224=$D$5,#REF!*AI$5,0))))</f>
        <v>0</v>
      </c>
      <c r="AJ224" s="179">
        <f>IF($C224=$D$2,#REF!*AJ$2,IF($C224=$D$3,#REF!*AJ$3,IF($C224=$D$4,#REF!*AJ$4,IF($C224=$D$5,#REF!*AJ$5,0))))</f>
        <v>0</v>
      </c>
      <c r="AK224" s="179">
        <f>IF($C224=$D$2,#REF!*AK$2,IF($C224=$D$3,#REF!*AK$3,IF($C224=$D$4,#REF!*AK$4,IF($C224=$D$5,#REF!*AK$5,0))))</f>
        <v>0</v>
      </c>
      <c r="AL224" s="179">
        <f>IF($C224=$D$2,#REF!*AL$2,IF($C224=$D$3,#REF!*AL$3,IF($C224=$D$4,#REF!*AL$4,IF($C224=$D$5,#REF!*AL$5,0))))</f>
        <v>0</v>
      </c>
      <c r="AM224" s="179">
        <f>IF($C224=$D$2,#REF!*AM$2,IF($C224=$D$3,#REF!*AM$3,IF($C224=$D$4,#REF!*AM$4,IF($C224=$D$5,#REF!*AM$5,0))))</f>
        <v>0</v>
      </c>
    </row>
    <row r="225" spans="1:39">
      <c r="A225" s="141"/>
      <c r="B225" s="165"/>
      <c r="C225" s="165"/>
      <c r="D225" s="178">
        <f t="shared" si="0"/>
        <v>0</v>
      </c>
      <c r="E225" s="179">
        <f>IF($C225=$D$2,#REF!*E$2,IF($C225=$D$3,#REF!*E$3,IF($C225=$D$4,#REF!*E$4,IF($C225=$D$5,#REF!*E$5,0))))</f>
        <v>0</v>
      </c>
      <c r="F225" s="179">
        <f>IF($C225=$D$2,#REF!*F$2,IF($C225=$D$3,#REF!*F$3,IF($C225=$D$4,#REF!*F$4,IF($C225=$D$5,#REF!*F$5,0))))</f>
        <v>0</v>
      </c>
      <c r="G225" s="179">
        <f>IF($C225=$D$2,#REF!*G$2,IF($C225=$D$3,#REF!*G$3,IF($C225=$D$4,#REF!*G$4,IF($C225=$D$5,#REF!*G$5,0))))</f>
        <v>0</v>
      </c>
      <c r="H225" s="179">
        <f>IF($C225=$D$2,#REF!*H$2,IF($C225=$D$3,#REF!*H$3,IF($C225=$D$4,#REF!*H$4,IF($C225=$D$5,#REF!*H$5,0))))</f>
        <v>0</v>
      </c>
      <c r="I225" s="179">
        <f>IF($C225=$D$2,#REF!*I$2,IF($C225=$D$3,#REF!*I$3,IF($C225=$D$4,#REF!*I$4,IF($C225=$D$5,#REF!*I$5,0))))</f>
        <v>0</v>
      </c>
      <c r="J225" s="179">
        <f>IF($C225=$D$2,#REF!*J$2,IF($C225=$D$3,#REF!*J$3,IF($C225=$D$4,#REF!*J$4,IF($C225=$D$5,#REF!*J$5,0))))</f>
        <v>0</v>
      </c>
      <c r="K225" s="179">
        <f>IF($C225=$D$2,#REF!*K$2,IF($C225=$D$3,#REF!*K$3,IF($C225=$D$4,#REF!*K$4,IF($C225=$D$5,#REF!*K$5,0))))</f>
        <v>0</v>
      </c>
      <c r="L225" s="179">
        <f>IF($C225=$D$2,#REF!*L$2,IF($C225=$D$3,#REF!*L$3,IF($C225=$D$4,#REF!*L$4,IF($C225=$D$5,#REF!*L$5,0))))</f>
        <v>0</v>
      </c>
      <c r="M225" s="179">
        <f>IF($C225=$D$2,#REF!*M$2,IF($C225=$D$3,#REF!*M$3,IF($C225=$D$4,#REF!*M$4,IF($C225=$D$5,#REF!*M$5,0))))</f>
        <v>0</v>
      </c>
      <c r="N225" s="179">
        <f>IF($C225=$D$2,#REF!*N$2,IF($C225=$D$3,#REF!*N$3,IF($C225=$D$4,#REF!*N$4,IF($C225=$D$5,#REF!*N$5,0))))</f>
        <v>0</v>
      </c>
      <c r="O225" s="179">
        <f>IF($C225=$D$2,#REF!*O$2,IF($C225=$D$3,#REF!*O$3,IF($C225=$D$4,#REF!*O$4,IF($C225=$D$5,#REF!*O$5,0))))</f>
        <v>0</v>
      </c>
      <c r="P225" s="179">
        <f>IF($C225=$D$2,#REF!*P$2,IF($C225=$D$3,#REF!*P$3,IF($C225=$D$4,#REF!*P$4,IF($C225=$D$5,#REF!*P$5,0))))</f>
        <v>0</v>
      </c>
      <c r="Q225" s="179">
        <f>IF($C225=$D$2,#REF!*Q$2,IF($C225=$D$3,#REF!*Q$3,IF($C225=$D$4,#REF!*Q$4,IF($C225=$D$5,#REF!*Q$5,0))))</f>
        <v>0</v>
      </c>
      <c r="R225" s="179">
        <f>IF($C225=$D$2,#REF!*R$2,IF($C225=$D$3,#REF!*R$3,IF($C225=$D$4,#REF!*R$4,IF($C225=$D$5,#REF!*R$5,0))))</f>
        <v>0</v>
      </c>
      <c r="S225" s="179">
        <f>IF($C225=$D$2,#REF!*S$2,IF($C225=$D$3,#REF!*S$3,IF($C225=$D$4,#REF!*S$4,IF($C225=$D$5,#REF!*S$5,0))))</f>
        <v>0</v>
      </c>
      <c r="T225" s="179">
        <f>IF($C225=$D$2,#REF!*T$2,IF($C225=$D$3,#REF!*T$3,IF($C225=$D$4,#REF!*T$4,IF($C225=$D$5,#REF!*T$5,0))))</f>
        <v>0</v>
      </c>
      <c r="U225" s="179">
        <f>IF($C225=$D$2,#REF!*U$2,IF($C225=$D$3,#REF!*U$3,IF($C225=$D$4,#REF!*U$4,IF($C225=$D$5,#REF!*U$5,0))))</f>
        <v>0</v>
      </c>
      <c r="V225" s="179">
        <f>IF($C225=$D$2,#REF!*V$2,IF($C225=$D$3,#REF!*V$3,IF($C225=$D$4,#REF!*V$4,IF($C225=$D$5,#REF!*V$5,0))))</f>
        <v>0</v>
      </c>
      <c r="W225" s="179">
        <f>IF($C225=$D$2,#REF!*W$2,IF($C225=$D$3,#REF!*W$3,IF($C225=$D$4,#REF!*W$4,IF($C225=$D$5,#REF!*W$5,0))))</f>
        <v>0</v>
      </c>
      <c r="X225" s="179">
        <f>IF($C225=$D$2,#REF!*X$2,IF($C225=$D$3,#REF!*X$3,IF($C225=$D$4,#REF!*X$4,IF($C225=$D$5,#REF!*X$5,0))))</f>
        <v>0</v>
      </c>
      <c r="Y225" s="179">
        <f>IF($C225=$D$2,#REF!*Y$2,IF($C225=$D$3,#REF!*Y$3,IF($C225=$D$4,#REF!*Y$4,IF($C225=$D$5,#REF!*Y$5,0))))</f>
        <v>0</v>
      </c>
      <c r="Z225" s="179">
        <f>IF($C225=$D$2,#REF!*Z$2,IF($C225=$D$3,#REF!*Z$3,IF($C225=$D$4,#REF!*Z$4,IF($C225=$D$5,#REF!*Z$5,0))))</f>
        <v>0</v>
      </c>
      <c r="AA225" s="179">
        <f>IF($C225=$D$2,#REF!*AA$2,IF($C225=$D$3,#REF!*AA$3,IF($C225=$D$4,#REF!*AA$4,IF($C225=$D$5,#REF!*AA$5,0))))</f>
        <v>0</v>
      </c>
      <c r="AB225" s="179">
        <f>IF($C225=$D$2,#REF!*AB$2,IF($C225=$D$3,#REF!*AB$3,IF($C225=$D$4,#REF!*AB$4,IF($C225=$D$5,#REF!*AB$5,0))))</f>
        <v>0</v>
      </c>
      <c r="AC225" s="179">
        <f>IF($C225=$D$2,#REF!*AC$2,IF($C225=$D$3,#REF!*AC$3,IF($C225=$D$4,#REF!*AC$4,IF($C225=$D$5,#REF!*AC$5,0))))</f>
        <v>0</v>
      </c>
      <c r="AD225" s="179">
        <f>IF($C225=$D$2,#REF!*AD$2,IF($C225=$D$3,#REF!*AD$3,IF($C225=$D$4,#REF!*AD$4,IF($C225=$D$5,#REF!*AD$5,0))))</f>
        <v>0</v>
      </c>
      <c r="AE225" s="179">
        <f>IF($C225=$D$2,#REF!*AE$2,IF($C225=$D$3,#REF!*AE$3,IF($C225=$D$4,#REF!*AE$4,IF($C225=$D$5,#REF!*AE$5,0))))</f>
        <v>0</v>
      </c>
      <c r="AF225" s="179">
        <f>IF($C225=$D$2,#REF!*AF$2,IF($C225=$D$3,#REF!*AF$3,IF($C225=$D$4,#REF!*AF$4,IF($C225=$D$5,#REF!*AF$5,0))))</f>
        <v>0</v>
      </c>
      <c r="AG225" s="179">
        <f>IF($C225=$D$2,#REF!*AG$2,IF($C225=$D$3,#REF!*AG$3,IF($C225=$D$4,#REF!*AG$4,IF($C225=$D$5,#REF!*AG$5,0))))</f>
        <v>0</v>
      </c>
      <c r="AH225" s="179">
        <f>IF($C225=$D$2,#REF!*AH$2,IF($C225=$D$3,#REF!*AH$3,IF($C225=$D$4,#REF!*AH$4,IF($C225=$D$5,#REF!*AH$5,0))))</f>
        <v>0</v>
      </c>
      <c r="AI225" s="179">
        <f>IF($C225=$D$2,#REF!*AI$2,IF($C225=$D$3,#REF!*AI$3,IF($C225=$D$4,#REF!*AI$4,IF($C225=$D$5,#REF!*AI$5,0))))</f>
        <v>0</v>
      </c>
      <c r="AJ225" s="179">
        <f>IF($C225=$D$2,#REF!*AJ$2,IF($C225=$D$3,#REF!*AJ$3,IF($C225=$D$4,#REF!*AJ$4,IF($C225=$D$5,#REF!*AJ$5,0))))</f>
        <v>0</v>
      </c>
      <c r="AK225" s="179">
        <f>IF($C225=$D$2,#REF!*AK$2,IF($C225=$D$3,#REF!*AK$3,IF($C225=$D$4,#REF!*AK$4,IF($C225=$D$5,#REF!*AK$5,0))))</f>
        <v>0</v>
      </c>
      <c r="AL225" s="179">
        <f>IF($C225=$D$2,#REF!*AL$2,IF($C225=$D$3,#REF!*AL$3,IF($C225=$D$4,#REF!*AL$4,IF($C225=$D$5,#REF!*AL$5,0))))</f>
        <v>0</v>
      </c>
      <c r="AM225" s="179">
        <f>IF($C225=$D$2,#REF!*AM$2,IF($C225=$D$3,#REF!*AM$3,IF($C225=$D$4,#REF!*AM$4,IF($C225=$D$5,#REF!*AM$5,0))))</f>
        <v>0</v>
      </c>
    </row>
    <row r="226" spans="1:39">
      <c r="A226" s="141"/>
      <c r="B226" s="165"/>
      <c r="C226" s="165"/>
      <c r="D226" s="178">
        <f t="shared" si="0"/>
        <v>0</v>
      </c>
      <c r="E226" s="179">
        <f>IF($C226=$D$2,#REF!*E$2,IF($C226=$D$3,#REF!*E$3,IF($C226=$D$4,#REF!*E$4,IF($C226=$D$5,#REF!*E$5,0))))</f>
        <v>0</v>
      </c>
      <c r="F226" s="179">
        <f>IF($C226=$D$2,#REF!*F$2,IF($C226=$D$3,#REF!*F$3,IF($C226=$D$4,#REF!*F$4,IF($C226=$D$5,#REF!*F$5,0))))</f>
        <v>0</v>
      </c>
      <c r="G226" s="179">
        <f>IF($C226=$D$2,#REF!*G$2,IF($C226=$D$3,#REF!*G$3,IF($C226=$D$4,#REF!*G$4,IF($C226=$D$5,#REF!*G$5,0))))</f>
        <v>0</v>
      </c>
      <c r="H226" s="179">
        <f>IF($C226=$D$2,#REF!*H$2,IF($C226=$D$3,#REF!*H$3,IF($C226=$D$4,#REF!*H$4,IF($C226=$D$5,#REF!*H$5,0))))</f>
        <v>0</v>
      </c>
      <c r="I226" s="179">
        <f>IF($C226=$D$2,#REF!*I$2,IF($C226=$D$3,#REF!*I$3,IF($C226=$D$4,#REF!*I$4,IF($C226=$D$5,#REF!*I$5,0))))</f>
        <v>0</v>
      </c>
      <c r="J226" s="179">
        <f>IF($C226=$D$2,#REF!*J$2,IF($C226=$D$3,#REF!*J$3,IF($C226=$D$4,#REF!*J$4,IF($C226=$D$5,#REF!*J$5,0))))</f>
        <v>0</v>
      </c>
      <c r="K226" s="179">
        <f>IF($C226=$D$2,#REF!*K$2,IF($C226=$D$3,#REF!*K$3,IF($C226=$D$4,#REF!*K$4,IF($C226=$D$5,#REF!*K$5,0))))</f>
        <v>0</v>
      </c>
      <c r="L226" s="179">
        <f>IF($C226=$D$2,#REF!*L$2,IF($C226=$D$3,#REF!*L$3,IF($C226=$D$4,#REF!*L$4,IF($C226=$D$5,#REF!*L$5,0))))</f>
        <v>0</v>
      </c>
      <c r="M226" s="179">
        <f>IF($C226=$D$2,#REF!*M$2,IF($C226=$D$3,#REF!*M$3,IF($C226=$D$4,#REF!*M$4,IF($C226=$D$5,#REF!*M$5,0))))</f>
        <v>0</v>
      </c>
      <c r="N226" s="179">
        <f>IF($C226=$D$2,#REF!*N$2,IF($C226=$D$3,#REF!*N$3,IF($C226=$D$4,#REF!*N$4,IF($C226=$D$5,#REF!*N$5,0))))</f>
        <v>0</v>
      </c>
      <c r="O226" s="179">
        <f>IF($C226=$D$2,#REF!*O$2,IF($C226=$D$3,#REF!*O$3,IF($C226=$D$4,#REF!*O$4,IF($C226=$D$5,#REF!*O$5,0))))</f>
        <v>0</v>
      </c>
      <c r="P226" s="179">
        <f>IF($C226=$D$2,#REF!*P$2,IF($C226=$D$3,#REF!*P$3,IF($C226=$D$4,#REF!*P$4,IF($C226=$D$5,#REF!*P$5,0))))</f>
        <v>0</v>
      </c>
      <c r="Q226" s="179">
        <f>IF($C226=$D$2,#REF!*Q$2,IF($C226=$D$3,#REF!*Q$3,IF($C226=$D$4,#REF!*Q$4,IF($C226=$D$5,#REF!*Q$5,0))))</f>
        <v>0</v>
      </c>
      <c r="R226" s="179">
        <f>IF($C226=$D$2,#REF!*R$2,IF($C226=$D$3,#REF!*R$3,IF($C226=$D$4,#REF!*R$4,IF($C226=$D$5,#REF!*R$5,0))))</f>
        <v>0</v>
      </c>
      <c r="S226" s="179">
        <f>IF($C226=$D$2,#REF!*S$2,IF($C226=$D$3,#REF!*S$3,IF($C226=$D$4,#REF!*S$4,IF($C226=$D$5,#REF!*S$5,0))))</f>
        <v>0</v>
      </c>
      <c r="T226" s="179">
        <f>IF($C226=$D$2,#REF!*T$2,IF($C226=$D$3,#REF!*T$3,IF($C226=$D$4,#REF!*T$4,IF($C226=$D$5,#REF!*T$5,0))))</f>
        <v>0</v>
      </c>
      <c r="U226" s="179">
        <f>IF($C226=$D$2,#REF!*U$2,IF($C226=$D$3,#REF!*U$3,IF($C226=$D$4,#REF!*U$4,IF($C226=$D$5,#REF!*U$5,0))))</f>
        <v>0</v>
      </c>
      <c r="V226" s="179">
        <f>IF($C226=$D$2,#REF!*V$2,IF($C226=$D$3,#REF!*V$3,IF($C226=$D$4,#REF!*V$4,IF($C226=$D$5,#REF!*V$5,0))))</f>
        <v>0</v>
      </c>
      <c r="W226" s="179">
        <f>IF($C226=$D$2,#REF!*W$2,IF($C226=$D$3,#REF!*W$3,IF($C226=$D$4,#REF!*W$4,IF($C226=$D$5,#REF!*W$5,0))))</f>
        <v>0</v>
      </c>
      <c r="X226" s="179">
        <f>IF($C226=$D$2,#REF!*X$2,IF($C226=$D$3,#REF!*X$3,IF($C226=$D$4,#REF!*X$4,IF($C226=$D$5,#REF!*X$5,0))))</f>
        <v>0</v>
      </c>
      <c r="Y226" s="179">
        <f>IF($C226=$D$2,#REF!*Y$2,IF($C226=$D$3,#REF!*Y$3,IF($C226=$D$4,#REF!*Y$4,IF($C226=$D$5,#REF!*Y$5,0))))</f>
        <v>0</v>
      </c>
      <c r="Z226" s="179">
        <f>IF($C226=$D$2,#REF!*Z$2,IF($C226=$D$3,#REF!*Z$3,IF($C226=$D$4,#REF!*Z$4,IF($C226=$D$5,#REF!*Z$5,0))))</f>
        <v>0</v>
      </c>
      <c r="AA226" s="179">
        <f>IF($C226=$D$2,#REF!*AA$2,IF($C226=$D$3,#REF!*AA$3,IF($C226=$D$4,#REF!*AA$4,IF($C226=$D$5,#REF!*AA$5,0))))</f>
        <v>0</v>
      </c>
      <c r="AB226" s="179">
        <f>IF($C226=$D$2,#REF!*AB$2,IF($C226=$D$3,#REF!*AB$3,IF($C226=$D$4,#REF!*AB$4,IF($C226=$D$5,#REF!*AB$5,0))))</f>
        <v>0</v>
      </c>
      <c r="AC226" s="179">
        <f>IF($C226=$D$2,#REF!*AC$2,IF($C226=$D$3,#REF!*AC$3,IF($C226=$D$4,#REF!*AC$4,IF($C226=$D$5,#REF!*AC$5,0))))</f>
        <v>0</v>
      </c>
      <c r="AD226" s="179">
        <f>IF($C226=$D$2,#REF!*AD$2,IF($C226=$D$3,#REF!*AD$3,IF($C226=$D$4,#REF!*AD$4,IF($C226=$D$5,#REF!*AD$5,0))))</f>
        <v>0</v>
      </c>
      <c r="AE226" s="179">
        <f>IF($C226=$D$2,#REF!*AE$2,IF($C226=$D$3,#REF!*AE$3,IF($C226=$D$4,#REF!*AE$4,IF($C226=$D$5,#REF!*AE$5,0))))</f>
        <v>0</v>
      </c>
      <c r="AF226" s="179">
        <f>IF($C226=$D$2,#REF!*AF$2,IF($C226=$D$3,#REF!*AF$3,IF($C226=$D$4,#REF!*AF$4,IF($C226=$D$5,#REF!*AF$5,0))))</f>
        <v>0</v>
      </c>
      <c r="AG226" s="179">
        <f>IF($C226=$D$2,#REF!*AG$2,IF($C226=$D$3,#REF!*AG$3,IF($C226=$D$4,#REF!*AG$4,IF($C226=$D$5,#REF!*AG$5,0))))</f>
        <v>0</v>
      </c>
      <c r="AH226" s="179">
        <f>IF($C226=$D$2,#REF!*AH$2,IF($C226=$D$3,#REF!*AH$3,IF($C226=$D$4,#REF!*AH$4,IF($C226=$D$5,#REF!*AH$5,0))))</f>
        <v>0</v>
      </c>
      <c r="AI226" s="179">
        <f>IF($C226=$D$2,#REF!*AI$2,IF($C226=$D$3,#REF!*AI$3,IF($C226=$D$4,#REF!*AI$4,IF($C226=$D$5,#REF!*AI$5,0))))</f>
        <v>0</v>
      </c>
      <c r="AJ226" s="179">
        <f>IF($C226=$D$2,#REF!*AJ$2,IF($C226=$D$3,#REF!*AJ$3,IF($C226=$D$4,#REF!*AJ$4,IF($C226=$D$5,#REF!*AJ$5,0))))</f>
        <v>0</v>
      </c>
      <c r="AK226" s="179">
        <f>IF($C226=$D$2,#REF!*AK$2,IF($C226=$D$3,#REF!*AK$3,IF($C226=$D$4,#REF!*AK$4,IF($C226=$D$5,#REF!*AK$5,0))))</f>
        <v>0</v>
      </c>
      <c r="AL226" s="179">
        <f>IF($C226=$D$2,#REF!*AL$2,IF($C226=$D$3,#REF!*AL$3,IF($C226=$D$4,#REF!*AL$4,IF($C226=$D$5,#REF!*AL$5,0))))</f>
        <v>0</v>
      </c>
      <c r="AM226" s="179">
        <f>IF($C226=$D$2,#REF!*AM$2,IF($C226=$D$3,#REF!*AM$3,IF($C226=$D$4,#REF!*AM$4,IF($C226=$D$5,#REF!*AM$5,0))))</f>
        <v>0</v>
      </c>
    </row>
    <row r="227" spans="1:39">
      <c r="A227" s="141"/>
      <c r="B227" s="165"/>
      <c r="C227" s="165"/>
      <c r="D227" s="178">
        <f t="shared" si="0"/>
        <v>0</v>
      </c>
      <c r="E227" s="179">
        <f>IF($C227=$D$2,#REF!*E$2,IF($C227=$D$3,#REF!*E$3,IF($C227=$D$4,#REF!*E$4,IF($C227=$D$5,#REF!*E$5,0))))</f>
        <v>0</v>
      </c>
      <c r="F227" s="179">
        <f>IF($C227=$D$2,#REF!*F$2,IF($C227=$D$3,#REF!*F$3,IF($C227=$D$4,#REF!*F$4,IF($C227=$D$5,#REF!*F$5,0))))</f>
        <v>0</v>
      </c>
      <c r="G227" s="179">
        <f>IF($C227=$D$2,#REF!*G$2,IF($C227=$D$3,#REF!*G$3,IF($C227=$D$4,#REF!*G$4,IF($C227=$D$5,#REF!*G$5,0))))</f>
        <v>0</v>
      </c>
      <c r="H227" s="179">
        <f>IF($C227=$D$2,#REF!*H$2,IF($C227=$D$3,#REF!*H$3,IF($C227=$D$4,#REF!*H$4,IF($C227=$D$5,#REF!*H$5,0))))</f>
        <v>0</v>
      </c>
      <c r="I227" s="179">
        <f>IF($C227=$D$2,#REF!*I$2,IF($C227=$D$3,#REF!*I$3,IF($C227=$D$4,#REF!*I$4,IF($C227=$D$5,#REF!*I$5,0))))</f>
        <v>0</v>
      </c>
      <c r="J227" s="179">
        <f>IF($C227=$D$2,#REF!*J$2,IF($C227=$D$3,#REF!*J$3,IF($C227=$D$4,#REF!*J$4,IF($C227=$D$5,#REF!*J$5,0))))</f>
        <v>0</v>
      </c>
      <c r="K227" s="179">
        <f>IF($C227=$D$2,#REF!*K$2,IF($C227=$D$3,#REF!*K$3,IF($C227=$D$4,#REF!*K$4,IF($C227=$D$5,#REF!*K$5,0))))</f>
        <v>0</v>
      </c>
      <c r="L227" s="179">
        <f>IF($C227=$D$2,#REF!*L$2,IF($C227=$D$3,#REF!*L$3,IF($C227=$D$4,#REF!*L$4,IF($C227=$D$5,#REF!*L$5,0))))</f>
        <v>0</v>
      </c>
      <c r="M227" s="179">
        <f>IF($C227=$D$2,#REF!*M$2,IF($C227=$D$3,#REF!*M$3,IF($C227=$D$4,#REF!*M$4,IF($C227=$D$5,#REF!*M$5,0))))</f>
        <v>0</v>
      </c>
      <c r="N227" s="179">
        <f>IF($C227=$D$2,#REF!*N$2,IF($C227=$D$3,#REF!*N$3,IF($C227=$D$4,#REF!*N$4,IF($C227=$D$5,#REF!*N$5,0))))</f>
        <v>0</v>
      </c>
      <c r="O227" s="179">
        <f>IF($C227=$D$2,#REF!*O$2,IF($C227=$D$3,#REF!*O$3,IF($C227=$D$4,#REF!*O$4,IF($C227=$D$5,#REF!*O$5,0))))</f>
        <v>0</v>
      </c>
      <c r="P227" s="179">
        <f>IF($C227=$D$2,#REF!*P$2,IF($C227=$D$3,#REF!*P$3,IF($C227=$D$4,#REF!*P$4,IF($C227=$D$5,#REF!*P$5,0))))</f>
        <v>0</v>
      </c>
      <c r="Q227" s="179">
        <f>IF($C227=$D$2,#REF!*Q$2,IF($C227=$D$3,#REF!*Q$3,IF($C227=$D$4,#REF!*Q$4,IF($C227=$D$5,#REF!*Q$5,0))))</f>
        <v>0</v>
      </c>
      <c r="R227" s="179">
        <f>IF($C227=$D$2,#REF!*R$2,IF($C227=$D$3,#REF!*R$3,IF($C227=$D$4,#REF!*R$4,IF($C227=$D$5,#REF!*R$5,0))))</f>
        <v>0</v>
      </c>
      <c r="S227" s="179">
        <f>IF($C227=$D$2,#REF!*S$2,IF($C227=$D$3,#REF!*S$3,IF($C227=$D$4,#REF!*S$4,IF($C227=$D$5,#REF!*S$5,0))))</f>
        <v>0</v>
      </c>
      <c r="T227" s="179">
        <f>IF($C227=$D$2,#REF!*T$2,IF($C227=$D$3,#REF!*T$3,IF($C227=$D$4,#REF!*T$4,IF($C227=$D$5,#REF!*T$5,0))))</f>
        <v>0</v>
      </c>
      <c r="U227" s="179">
        <f>IF($C227=$D$2,#REF!*U$2,IF($C227=$D$3,#REF!*U$3,IF($C227=$D$4,#REF!*U$4,IF($C227=$D$5,#REF!*U$5,0))))</f>
        <v>0</v>
      </c>
      <c r="V227" s="179">
        <f>IF($C227=$D$2,#REF!*V$2,IF($C227=$D$3,#REF!*V$3,IF($C227=$D$4,#REF!*V$4,IF($C227=$D$5,#REF!*V$5,0))))</f>
        <v>0</v>
      </c>
      <c r="W227" s="179">
        <f>IF($C227=$D$2,#REF!*W$2,IF($C227=$D$3,#REF!*W$3,IF($C227=$D$4,#REF!*W$4,IF($C227=$D$5,#REF!*W$5,0))))</f>
        <v>0</v>
      </c>
      <c r="X227" s="179">
        <f>IF($C227=$D$2,#REF!*X$2,IF($C227=$D$3,#REF!*X$3,IF($C227=$D$4,#REF!*X$4,IF($C227=$D$5,#REF!*X$5,0))))</f>
        <v>0</v>
      </c>
      <c r="Y227" s="179">
        <f>IF($C227=$D$2,#REF!*Y$2,IF($C227=$D$3,#REF!*Y$3,IF($C227=$D$4,#REF!*Y$4,IF($C227=$D$5,#REF!*Y$5,0))))</f>
        <v>0</v>
      </c>
      <c r="Z227" s="179">
        <f>IF($C227=$D$2,#REF!*Z$2,IF($C227=$D$3,#REF!*Z$3,IF($C227=$D$4,#REF!*Z$4,IF($C227=$D$5,#REF!*Z$5,0))))</f>
        <v>0</v>
      </c>
      <c r="AA227" s="179">
        <f>IF($C227=$D$2,#REF!*AA$2,IF($C227=$D$3,#REF!*AA$3,IF($C227=$D$4,#REF!*AA$4,IF($C227=$D$5,#REF!*AA$5,0))))</f>
        <v>0</v>
      </c>
      <c r="AB227" s="179">
        <f>IF($C227=$D$2,#REF!*AB$2,IF($C227=$D$3,#REF!*AB$3,IF($C227=$D$4,#REF!*AB$4,IF($C227=$D$5,#REF!*AB$5,0))))</f>
        <v>0</v>
      </c>
      <c r="AC227" s="179">
        <f>IF($C227=$D$2,#REF!*AC$2,IF($C227=$D$3,#REF!*AC$3,IF($C227=$D$4,#REF!*AC$4,IF($C227=$D$5,#REF!*AC$5,0))))</f>
        <v>0</v>
      </c>
      <c r="AD227" s="179">
        <f>IF($C227=$D$2,#REF!*AD$2,IF($C227=$D$3,#REF!*AD$3,IF($C227=$D$4,#REF!*AD$4,IF($C227=$D$5,#REF!*AD$5,0))))</f>
        <v>0</v>
      </c>
      <c r="AE227" s="179">
        <f>IF($C227=$D$2,#REF!*AE$2,IF($C227=$D$3,#REF!*AE$3,IF($C227=$D$4,#REF!*AE$4,IF($C227=$D$5,#REF!*AE$5,0))))</f>
        <v>0</v>
      </c>
      <c r="AF227" s="179">
        <f>IF($C227=$D$2,#REF!*AF$2,IF($C227=$D$3,#REF!*AF$3,IF($C227=$D$4,#REF!*AF$4,IF($C227=$D$5,#REF!*AF$5,0))))</f>
        <v>0</v>
      </c>
      <c r="AG227" s="179">
        <f>IF($C227=$D$2,#REF!*AG$2,IF($C227=$D$3,#REF!*AG$3,IF($C227=$D$4,#REF!*AG$4,IF($C227=$D$5,#REF!*AG$5,0))))</f>
        <v>0</v>
      </c>
      <c r="AH227" s="179">
        <f>IF($C227=$D$2,#REF!*AH$2,IF($C227=$D$3,#REF!*AH$3,IF($C227=$D$4,#REF!*AH$4,IF($C227=$D$5,#REF!*AH$5,0))))</f>
        <v>0</v>
      </c>
      <c r="AI227" s="179">
        <f>IF($C227=$D$2,#REF!*AI$2,IF($C227=$D$3,#REF!*AI$3,IF($C227=$D$4,#REF!*AI$4,IF($C227=$D$5,#REF!*AI$5,0))))</f>
        <v>0</v>
      </c>
      <c r="AJ227" s="179">
        <f>IF($C227=$D$2,#REF!*AJ$2,IF($C227=$D$3,#REF!*AJ$3,IF($C227=$D$4,#REF!*AJ$4,IF($C227=$D$5,#REF!*AJ$5,0))))</f>
        <v>0</v>
      </c>
      <c r="AK227" s="179">
        <f>IF($C227=$D$2,#REF!*AK$2,IF($C227=$D$3,#REF!*AK$3,IF($C227=$D$4,#REF!*AK$4,IF($C227=$D$5,#REF!*AK$5,0))))</f>
        <v>0</v>
      </c>
      <c r="AL227" s="179">
        <f>IF($C227=$D$2,#REF!*AL$2,IF($C227=$D$3,#REF!*AL$3,IF($C227=$D$4,#REF!*AL$4,IF($C227=$D$5,#REF!*AL$5,0))))</f>
        <v>0</v>
      </c>
      <c r="AM227" s="179">
        <f>IF($C227=$D$2,#REF!*AM$2,IF($C227=$D$3,#REF!*AM$3,IF($C227=$D$4,#REF!*AM$4,IF($C227=$D$5,#REF!*AM$5,0))))</f>
        <v>0</v>
      </c>
    </row>
    <row r="228" spans="1:39">
      <c r="A228" s="141"/>
      <c r="B228" s="165"/>
      <c r="C228" s="165"/>
      <c r="D228" s="178">
        <f t="shared" si="0"/>
        <v>0</v>
      </c>
      <c r="E228" s="179">
        <f>IF($C228=$D$2,#REF!*E$2,IF($C228=$D$3,#REF!*E$3,IF($C228=$D$4,#REF!*E$4,IF($C228=$D$5,#REF!*E$5,0))))</f>
        <v>0</v>
      </c>
      <c r="F228" s="179">
        <f>IF($C228=$D$2,#REF!*F$2,IF($C228=$D$3,#REF!*F$3,IF($C228=$D$4,#REF!*F$4,IF($C228=$D$5,#REF!*F$5,0))))</f>
        <v>0</v>
      </c>
      <c r="G228" s="179">
        <f>IF($C228=$D$2,#REF!*G$2,IF($C228=$D$3,#REF!*G$3,IF($C228=$D$4,#REF!*G$4,IF($C228=$D$5,#REF!*G$5,0))))</f>
        <v>0</v>
      </c>
      <c r="H228" s="179">
        <f>IF($C228=$D$2,#REF!*H$2,IF($C228=$D$3,#REF!*H$3,IF($C228=$D$4,#REF!*H$4,IF($C228=$D$5,#REF!*H$5,0))))</f>
        <v>0</v>
      </c>
      <c r="I228" s="179">
        <f>IF($C228=$D$2,#REF!*I$2,IF($C228=$D$3,#REF!*I$3,IF($C228=$D$4,#REF!*I$4,IF($C228=$D$5,#REF!*I$5,0))))</f>
        <v>0</v>
      </c>
      <c r="J228" s="179">
        <f>IF($C228=$D$2,#REF!*J$2,IF($C228=$D$3,#REF!*J$3,IF($C228=$D$4,#REF!*J$4,IF($C228=$D$5,#REF!*J$5,0))))</f>
        <v>0</v>
      </c>
      <c r="K228" s="179">
        <f>IF($C228=$D$2,#REF!*K$2,IF($C228=$D$3,#REF!*K$3,IF($C228=$D$4,#REF!*K$4,IF($C228=$D$5,#REF!*K$5,0))))</f>
        <v>0</v>
      </c>
      <c r="L228" s="179">
        <f>IF($C228=$D$2,#REF!*L$2,IF($C228=$D$3,#REF!*L$3,IF($C228=$D$4,#REF!*L$4,IF($C228=$D$5,#REF!*L$5,0))))</f>
        <v>0</v>
      </c>
      <c r="M228" s="179">
        <f>IF($C228=$D$2,#REF!*M$2,IF($C228=$D$3,#REF!*M$3,IF($C228=$D$4,#REF!*M$4,IF($C228=$D$5,#REF!*M$5,0))))</f>
        <v>0</v>
      </c>
      <c r="N228" s="179">
        <f>IF($C228=$D$2,#REF!*N$2,IF($C228=$D$3,#REF!*N$3,IF($C228=$D$4,#REF!*N$4,IF($C228=$D$5,#REF!*N$5,0))))</f>
        <v>0</v>
      </c>
      <c r="O228" s="179">
        <f>IF($C228=$D$2,#REF!*O$2,IF($C228=$D$3,#REF!*O$3,IF($C228=$D$4,#REF!*O$4,IF($C228=$D$5,#REF!*O$5,0))))</f>
        <v>0</v>
      </c>
      <c r="P228" s="179">
        <f>IF($C228=$D$2,#REF!*P$2,IF($C228=$D$3,#REF!*P$3,IF($C228=$D$4,#REF!*P$4,IF($C228=$D$5,#REF!*P$5,0))))</f>
        <v>0</v>
      </c>
      <c r="Q228" s="179">
        <f>IF($C228=$D$2,#REF!*Q$2,IF($C228=$D$3,#REF!*Q$3,IF($C228=$D$4,#REF!*Q$4,IF($C228=$D$5,#REF!*Q$5,0))))</f>
        <v>0</v>
      </c>
      <c r="R228" s="179">
        <f>IF($C228=$D$2,#REF!*R$2,IF($C228=$D$3,#REF!*R$3,IF($C228=$D$4,#REF!*R$4,IF($C228=$D$5,#REF!*R$5,0))))</f>
        <v>0</v>
      </c>
      <c r="S228" s="179">
        <f>IF($C228=$D$2,#REF!*S$2,IF($C228=$D$3,#REF!*S$3,IF($C228=$D$4,#REF!*S$4,IF($C228=$D$5,#REF!*S$5,0))))</f>
        <v>0</v>
      </c>
      <c r="T228" s="179">
        <f>IF($C228=$D$2,#REF!*T$2,IF($C228=$D$3,#REF!*T$3,IF($C228=$D$4,#REF!*T$4,IF($C228=$D$5,#REF!*T$5,0))))</f>
        <v>0</v>
      </c>
      <c r="U228" s="179">
        <f>IF($C228=$D$2,#REF!*U$2,IF($C228=$D$3,#REF!*U$3,IF($C228=$D$4,#REF!*U$4,IF($C228=$D$5,#REF!*U$5,0))))</f>
        <v>0</v>
      </c>
      <c r="V228" s="179">
        <f>IF($C228=$D$2,#REF!*V$2,IF($C228=$D$3,#REF!*V$3,IF($C228=$D$4,#REF!*V$4,IF($C228=$D$5,#REF!*V$5,0))))</f>
        <v>0</v>
      </c>
      <c r="W228" s="179">
        <f>IF($C228=$D$2,#REF!*W$2,IF($C228=$D$3,#REF!*W$3,IF($C228=$D$4,#REF!*W$4,IF($C228=$D$5,#REF!*W$5,0))))</f>
        <v>0</v>
      </c>
      <c r="X228" s="179">
        <f>IF($C228=$D$2,#REF!*X$2,IF($C228=$D$3,#REF!*X$3,IF($C228=$D$4,#REF!*X$4,IF($C228=$D$5,#REF!*X$5,0))))</f>
        <v>0</v>
      </c>
      <c r="Y228" s="179">
        <f>IF($C228=$D$2,#REF!*Y$2,IF($C228=$D$3,#REF!*Y$3,IF($C228=$D$4,#REF!*Y$4,IF($C228=$D$5,#REF!*Y$5,0))))</f>
        <v>0</v>
      </c>
      <c r="Z228" s="179">
        <f>IF($C228=$D$2,#REF!*Z$2,IF($C228=$D$3,#REF!*Z$3,IF($C228=$D$4,#REF!*Z$4,IF($C228=$D$5,#REF!*Z$5,0))))</f>
        <v>0</v>
      </c>
      <c r="AA228" s="179">
        <f>IF($C228=$D$2,#REF!*AA$2,IF($C228=$D$3,#REF!*AA$3,IF($C228=$D$4,#REF!*AA$4,IF($C228=$D$5,#REF!*AA$5,0))))</f>
        <v>0</v>
      </c>
      <c r="AB228" s="179">
        <f>IF($C228=$D$2,#REF!*AB$2,IF($C228=$D$3,#REF!*AB$3,IF($C228=$D$4,#REF!*AB$4,IF($C228=$D$5,#REF!*AB$5,0))))</f>
        <v>0</v>
      </c>
      <c r="AC228" s="179">
        <f>IF($C228=$D$2,#REF!*AC$2,IF($C228=$D$3,#REF!*AC$3,IF($C228=$D$4,#REF!*AC$4,IF($C228=$D$5,#REF!*AC$5,0))))</f>
        <v>0</v>
      </c>
      <c r="AD228" s="179">
        <f>IF($C228=$D$2,#REF!*AD$2,IF($C228=$D$3,#REF!*AD$3,IF($C228=$D$4,#REF!*AD$4,IF($C228=$D$5,#REF!*AD$5,0))))</f>
        <v>0</v>
      </c>
      <c r="AE228" s="179">
        <f>IF($C228=$D$2,#REF!*AE$2,IF($C228=$D$3,#REF!*AE$3,IF($C228=$D$4,#REF!*AE$4,IF($C228=$D$5,#REF!*AE$5,0))))</f>
        <v>0</v>
      </c>
      <c r="AF228" s="179">
        <f>IF($C228=$D$2,#REF!*AF$2,IF($C228=$D$3,#REF!*AF$3,IF($C228=$D$4,#REF!*AF$4,IF($C228=$D$5,#REF!*AF$5,0))))</f>
        <v>0</v>
      </c>
      <c r="AG228" s="179">
        <f>IF($C228=$D$2,#REF!*AG$2,IF($C228=$D$3,#REF!*AG$3,IF($C228=$D$4,#REF!*AG$4,IF($C228=$D$5,#REF!*AG$5,0))))</f>
        <v>0</v>
      </c>
      <c r="AH228" s="179">
        <f>IF($C228=$D$2,#REF!*AH$2,IF($C228=$D$3,#REF!*AH$3,IF($C228=$D$4,#REF!*AH$4,IF($C228=$D$5,#REF!*AH$5,0))))</f>
        <v>0</v>
      </c>
      <c r="AI228" s="179">
        <f>IF($C228=$D$2,#REF!*AI$2,IF($C228=$D$3,#REF!*AI$3,IF($C228=$D$4,#REF!*AI$4,IF($C228=$D$5,#REF!*AI$5,0))))</f>
        <v>0</v>
      </c>
      <c r="AJ228" s="179">
        <f>IF($C228=$D$2,#REF!*AJ$2,IF($C228=$D$3,#REF!*AJ$3,IF($C228=$D$4,#REF!*AJ$4,IF($C228=$D$5,#REF!*AJ$5,0))))</f>
        <v>0</v>
      </c>
      <c r="AK228" s="179">
        <f>IF($C228=$D$2,#REF!*AK$2,IF($C228=$D$3,#REF!*AK$3,IF($C228=$D$4,#REF!*AK$4,IF($C228=$D$5,#REF!*AK$5,0))))</f>
        <v>0</v>
      </c>
      <c r="AL228" s="179">
        <f>IF($C228=$D$2,#REF!*AL$2,IF($C228=$D$3,#REF!*AL$3,IF($C228=$D$4,#REF!*AL$4,IF($C228=$D$5,#REF!*AL$5,0))))</f>
        <v>0</v>
      </c>
      <c r="AM228" s="179">
        <f>IF($C228=$D$2,#REF!*AM$2,IF($C228=$D$3,#REF!*AM$3,IF($C228=$D$4,#REF!*AM$4,IF($C228=$D$5,#REF!*AM$5,0))))</f>
        <v>0</v>
      </c>
    </row>
    <row r="229" spans="1:39">
      <c r="A229" s="141"/>
      <c r="B229" s="165"/>
      <c r="C229" s="165"/>
      <c r="D229" s="178">
        <f t="shared" si="0"/>
        <v>0</v>
      </c>
      <c r="E229" s="179">
        <f>IF($C229=$D$2,#REF!*E$2,IF($C229=$D$3,#REF!*E$3,IF($C229=$D$4,#REF!*E$4,IF($C229=$D$5,#REF!*E$5,0))))</f>
        <v>0</v>
      </c>
      <c r="F229" s="179">
        <f>IF($C229=$D$2,#REF!*F$2,IF($C229=$D$3,#REF!*F$3,IF($C229=$D$4,#REF!*F$4,IF($C229=$D$5,#REF!*F$5,0))))</f>
        <v>0</v>
      </c>
      <c r="G229" s="179">
        <f>IF($C229=$D$2,#REF!*G$2,IF($C229=$D$3,#REF!*G$3,IF($C229=$D$4,#REF!*G$4,IF($C229=$D$5,#REF!*G$5,0))))</f>
        <v>0</v>
      </c>
      <c r="H229" s="179">
        <f>IF($C229=$D$2,#REF!*H$2,IF($C229=$D$3,#REF!*H$3,IF($C229=$D$4,#REF!*H$4,IF($C229=$D$5,#REF!*H$5,0))))</f>
        <v>0</v>
      </c>
      <c r="I229" s="179">
        <f>IF($C229=$D$2,#REF!*I$2,IF($C229=$D$3,#REF!*I$3,IF($C229=$D$4,#REF!*I$4,IF($C229=$D$5,#REF!*I$5,0))))</f>
        <v>0</v>
      </c>
      <c r="J229" s="179">
        <f>IF($C229=$D$2,#REF!*J$2,IF($C229=$D$3,#REF!*J$3,IF($C229=$D$4,#REF!*J$4,IF($C229=$D$5,#REF!*J$5,0))))</f>
        <v>0</v>
      </c>
      <c r="K229" s="179">
        <f>IF($C229=$D$2,#REF!*K$2,IF($C229=$D$3,#REF!*K$3,IF($C229=$D$4,#REF!*K$4,IF($C229=$D$5,#REF!*K$5,0))))</f>
        <v>0</v>
      </c>
      <c r="L229" s="179">
        <f>IF($C229=$D$2,#REF!*L$2,IF($C229=$D$3,#REF!*L$3,IF($C229=$D$4,#REF!*L$4,IF($C229=$D$5,#REF!*L$5,0))))</f>
        <v>0</v>
      </c>
      <c r="M229" s="179">
        <f>IF($C229=$D$2,#REF!*M$2,IF($C229=$D$3,#REF!*M$3,IF($C229=$D$4,#REF!*M$4,IF($C229=$D$5,#REF!*M$5,0))))</f>
        <v>0</v>
      </c>
      <c r="N229" s="179">
        <f>IF($C229=$D$2,#REF!*N$2,IF($C229=$D$3,#REF!*N$3,IF($C229=$D$4,#REF!*N$4,IF($C229=$D$5,#REF!*N$5,0))))</f>
        <v>0</v>
      </c>
      <c r="O229" s="179">
        <f>IF($C229=$D$2,#REF!*O$2,IF($C229=$D$3,#REF!*O$3,IF($C229=$D$4,#REF!*O$4,IF($C229=$D$5,#REF!*O$5,0))))</f>
        <v>0</v>
      </c>
      <c r="P229" s="179">
        <f>IF($C229=$D$2,#REF!*P$2,IF($C229=$D$3,#REF!*P$3,IF($C229=$D$4,#REF!*P$4,IF($C229=$D$5,#REF!*P$5,0))))</f>
        <v>0</v>
      </c>
      <c r="Q229" s="179">
        <f>IF($C229=$D$2,#REF!*Q$2,IF($C229=$D$3,#REF!*Q$3,IF($C229=$D$4,#REF!*Q$4,IF($C229=$D$5,#REF!*Q$5,0))))</f>
        <v>0</v>
      </c>
      <c r="R229" s="179">
        <f>IF($C229=$D$2,#REF!*R$2,IF($C229=$D$3,#REF!*R$3,IF($C229=$D$4,#REF!*R$4,IF($C229=$D$5,#REF!*R$5,0))))</f>
        <v>0</v>
      </c>
      <c r="S229" s="179">
        <f>IF($C229=$D$2,#REF!*S$2,IF($C229=$D$3,#REF!*S$3,IF($C229=$D$4,#REF!*S$4,IF($C229=$D$5,#REF!*S$5,0))))</f>
        <v>0</v>
      </c>
      <c r="T229" s="179">
        <f>IF($C229=$D$2,#REF!*T$2,IF($C229=$D$3,#REF!*T$3,IF($C229=$D$4,#REF!*T$4,IF($C229=$D$5,#REF!*T$5,0))))</f>
        <v>0</v>
      </c>
      <c r="U229" s="179">
        <f>IF($C229=$D$2,#REF!*U$2,IF($C229=$D$3,#REF!*U$3,IF($C229=$D$4,#REF!*U$4,IF($C229=$D$5,#REF!*U$5,0))))</f>
        <v>0</v>
      </c>
      <c r="V229" s="179">
        <f>IF($C229=$D$2,#REF!*V$2,IF($C229=$D$3,#REF!*V$3,IF($C229=$D$4,#REF!*V$4,IF($C229=$D$5,#REF!*V$5,0))))</f>
        <v>0</v>
      </c>
      <c r="W229" s="179">
        <f>IF($C229=$D$2,#REF!*W$2,IF($C229=$D$3,#REF!*W$3,IF($C229=$D$4,#REF!*W$4,IF($C229=$D$5,#REF!*W$5,0))))</f>
        <v>0</v>
      </c>
      <c r="X229" s="179">
        <f>IF($C229=$D$2,#REF!*X$2,IF($C229=$D$3,#REF!*X$3,IF($C229=$D$4,#REF!*X$4,IF($C229=$D$5,#REF!*X$5,0))))</f>
        <v>0</v>
      </c>
      <c r="Y229" s="179">
        <f>IF($C229=$D$2,#REF!*Y$2,IF($C229=$D$3,#REF!*Y$3,IF($C229=$D$4,#REF!*Y$4,IF($C229=$D$5,#REF!*Y$5,0))))</f>
        <v>0</v>
      </c>
      <c r="Z229" s="179">
        <f>IF($C229=$D$2,#REF!*Z$2,IF($C229=$D$3,#REF!*Z$3,IF($C229=$D$4,#REF!*Z$4,IF($C229=$D$5,#REF!*Z$5,0))))</f>
        <v>0</v>
      </c>
      <c r="AA229" s="179">
        <f>IF($C229=$D$2,#REF!*AA$2,IF($C229=$D$3,#REF!*AA$3,IF($C229=$D$4,#REF!*AA$4,IF($C229=$D$5,#REF!*AA$5,0))))</f>
        <v>0</v>
      </c>
      <c r="AB229" s="179">
        <f>IF($C229=$D$2,#REF!*AB$2,IF($C229=$D$3,#REF!*AB$3,IF($C229=$D$4,#REF!*AB$4,IF($C229=$D$5,#REF!*AB$5,0))))</f>
        <v>0</v>
      </c>
      <c r="AC229" s="179">
        <f>IF($C229=$D$2,#REF!*AC$2,IF($C229=$D$3,#REF!*AC$3,IF($C229=$D$4,#REF!*AC$4,IF($C229=$D$5,#REF!*AC$5,0))))</f>
        <v>0</v>
      </c>
      <c r="AD229" s="179">
        <f>IF($C229=$D$2,#REF!*AD$2,IF($C229=$D$3,#REF!*AD$3,IF($C229=$D$4,#REF!*AD$4,IF($C229=$D$5,#REF!*AD$5,0))))</f>
        <v>0</v>
      </c>
      <c r="AE229" s="179">
        <f>IF($C229=$D$2,#REF!*AE$2,IF($C229=$D$3,#REF!*AE$3,IF($C229=$D$4,#REF!*AE$4,IF($C229=$D$5,#REF!*AE$5,0))))</f>
        <v>0</v>
      </c>
      <c r="AF229" s="179">
        <f>IF($C229=$D$2,#REF!*AF$2,IF($C229=$D$3,#REF!*AF$3,IF($C229=$D$4,#REF!*AF$4,IF($C229=$D$5,#REF!*AF$5,0))))</f>
        <v>0</v>
      </c>
      <c r="AG229" s="179">
        <f>IF($C229=$D$2,#REF!*AG$2,IF($C229=$D$3,#REF!*AG$3,IF($C229=$D$4,#REF!*AG$4,IF($C229=$D$5,#REF!*AG$5,0))))</f>
        <v>0</v>
      </c>
      <c r="AH229" s="179">
        <f>IF($C229=$D$2,#REF!*AH$2,IF($C229=$D$3,#REF!*AH$3,IF($C229=$D$4,#REF!*AH$4,IF($C229=$D$5,#REF!*AH$5,0))))</f>
        <v>0</v>
      </c>
      <c r="AI229" s="179">
        <f>IF($C229=$D$2,#REF!*AI$2,IF($C229=$D$3,#REF!*AI$3,IF($C229=$D$4,#REF!*AI$4,IF($C229=$D$5,#REF!*AI$5,0))))</f>
        <v>0</v>
      </c>
      <c r="AJ229" s="179">
        <f>IF($C229=$D$2,#REF!*AJ$2,IF($C229=$D$3,#REF!*AJ$3,IF($C229=$D$4,#REF!*AJ$4,IF($C229=$D$5,#REF!*AJ$5,0))))</f>
        <v>0</v>
      </c>
      <c r="AK229" s="179">
        <f>IF($C229=$D$2,#REF!*AK$2,IF($C229=$D$3,#REF!*AK$3,IF($C229=$D$4,#REF!*AK$4,IF($C229=$D$5,#REF!*AK$5,0))))</f>
        <v>0</v>
      </c>
      <c r="AL229" s="179">
        <f>IF($C229=$D$2,#REF!*AL$2,IF($C229=$D$3,#REF!*AL$3,IF($C229=$D$4,#REF!*AL$4,IF($C229=$D$5,#REF!*AL$5,0))))</f>
        <v>0</v>
      </c>
      <c r="AM229" s="179">
        <f>IF($C229=$D$2,#REF!*AM$2,IF($C229=$D$3,#REF!*AM$3,IF($C229=$D$4,#REF!*AM$4,IF($C229=$D$5,#REF!*AM$5,0))))</f>
        <v>0</v>
      </c>
    </row>
    <row r="230" spans="1:39">
      <c r="A230" s="141"/>
      <c r="B230" s="165"/>
      <c r="C230" s="165"/>
      <c r="D230" s="178">
        <f t="shared" si="0"/>
        <v>0</v>
      </c>
      <c r="E230" s="179">
        <f>IF($C230=$D$2,#REF!*E$2,IF($C230=$D$3,#REF!*E$3,IF($C230=$D$4,#REF!*E$4,IF($C230=$D$5,#REF!*E$5,0))))</f>
        <v>0</v>
      </c>
      <c r="F230" s="179">
        <f>IF($C230=$D$2,#REF!*F$2,IF($C230=$D$3,#REF!*F$3,IF($C230=$D$4,#REF!*F$4,IF($C230=$D$5,#REF!*F$5,0))))</f>
        <v>0</v>
      </c>
      <c r="G230" s="179">
        <f>IF($C230=$D$2,#REF!*G$2,IF($C230=$D$3,#REF!*G$3,IF($C230=$D$4,#REF!*G$4,IF($C230=$D$5,#REF!*G$5,0))))</f>
        <v>0</v>
      </c>
      <c r="H230" s="179">
        <f>IF($C230=$D$2,#REF!*H$2,IF($C230=$D$3,#REF!*H$3,IF($C230=$D$4,#REF!*H$4,IF($C230=$D$5,#REF!*H$5,0))))</f>
        <v>0</v>
      </c>
      <c r="I230" s="179">
        <f>IF($C230=$D$2,#REF!*I$2,IF($C230=$D$3,#REF!*I$3,IF($C230=$D$4,#REF!*I$4,IF($C230=$D$5,#REF!*I$5,0))))</f>
        <v>0</v>
      </c>
      <c r="J230" s="179">
        <f>IF($C230=$D$2,#REF!*J$2,IF($C230=$D$3,#REF!*J$3,IF($C230=$D$4,#REF!*J$4,IF($C230=$D$5,#REF!*J$5,0))))</f>
        <v>0</v>
      </c>
      <c r="K230" s="179">
        <f>IF($C230=$D$2,#REF!*K$2,IF($C230=$D$3,#REF!*K$3,IF($C230=$D$4,#REF!*K$4,IF($C230=$D$5,#REF!*K$5,0))))</f>
        <v>0</v>
      </c>
      <c r="L230" s="179">
        <f>IF($C230=$D$2,#REF!*L$2,IF($C230=$D$3,#REF!*L$3,IF($C230=$D$4,#REF!*L$4,IF($C230=$D$5,#REF!*L$5,0))))</f>
        <v>0</v>
      </c>
      <c r="M230" s="179">
        <f>IF($C230=$D$2,#REF!*M$2,IF($C230=$D$3,#REF!*M$3,IF($C230=$D$4,#REF!*M$4,IF($C230=$D$5,#REF!*M$5,0))))</f>
        <v>0</v>
      </c>
      <c r="N230" s="179">
        <f>IF($C230=$D$2,#REF!*N$2,IF($C230=$D$3,#REF!*N$3,IF($C230=$D$4,#REF!*N$4,IF($C230=$D$5,#REF!*N$5,0))))</f>
        <v>0</v>
      </c>
      <c r="O230" s="179">
        <f>IF($C230=$D$2,#REF!*O$2,IF($C230=$D$3,#REF!*O$3,IF($C230=$D$4,#REF!*O$4,IF($C230=$D$5,#REF!*O$5,0))))</f>
        <v>0</v>
      </c>
      <c r="P230" s="179">
        <f>IF($C230=$D$2,#REF!*P$2,IF($C230=$D$3,#REF!*P$3,IF($C230=$D$4,#REF!*P$4,IF($C230=$D$5,#REF!*P$5,0))))</f>
        <v>0</v>
      </c>
      <c r="Q230" s="179">
        <f>IF($C230=$D$2,#REF!*Q$2,IF($C230=$D$3,#REF!*Q$3,IF($C230=$D$4,#REF!*Q$4,IF($C230=$D$5,#REF!*Q$5,0))))</f>
        <v>0</v>
      </c>
      <c r="R230" s="179">
        <f>IF($C230=$D$2,#REF!*R$2,IF($C230=$D$3,#REF!*R$3,IF($C230=$D$4,#REF!*R$4,IF($C230=$D$5,#REF!*R$5,0))))</f>
        <v>0</v>
      </c>
      <c r="S230" s="179">
        <f>IF($C230=$D$2,#REF!*S$2,IF($C230=$D$3,#REF!*S$3,IF($C230=$D$4,#REF!*S$4,IF($C230=$D$5,#REF!*S$5,0))))</f>
        <v>0</v>
      </c>
      <c r="T230" s="179">
        <f>IF($C230=$D$2,#REF!*T$2,IF($C230=$D$3,#REF!*T$3,IF($C230=$D$4,#REF!*T$4,IF($C230=$D$5,#REF!*T$5,0))))</f>
        <v>0</v>
      </c>
      <c r="U230" s="179">
        <f>IF($C230=$D$2,#REF!*U$2,IF($C230=$D$3,#REF!*U$3,IF($C230=$D$4,#REF!*U$4,IF($C230=$D$5,#REF!*U$5,0))))</f>
        <v>0</v>
      </c>
      <c r="V230" s="179">
        <f>IF($C230=$D$2,#REF!*V$2,IF($C230=$D$3,#REF!*V$3,IF($C230=$D$4,#REF!*V$4,IF($C230=$D$5,#REF!*V$5,0))))</f>
        <v>0</v>
      </c>
      <c r="W230" s="179">
        <f>IF($C230=$D$2,#REF!*W$2,IF($C230=$D$3,#REF!*W$3,IF($C230=$D$4,#REF!*W$4,IF($C230=$D$5,#REF!*W$5,0))))</f>
        <v>0</v>
      </c>
      <c r="X230" s="179">
        <f>IF($C230=$D$2,#REF!*X$2,IF($C230=$D$3,#REF!*X$3,IF($C230=$D$4,#REF!*X$4,IF($C230=$D$5,#REF!*X$5,0))))</f>
        <v>0</v>
      </c>
      <c r="Y230" s="179">
        <f>IF($C230=$D$2,#REF!*Y$2,IF($C230=$D$3,#REF!*Y$3,IF($C230=$D$4,#REF!*Y$4,IF($C230=$D$5,#REF!*Y$5,0))))</f>
        <v>0</v>
      </c>
      <c r="Z230" s="179">
        <f>IF($C230=$D$2,#REF!*Z$2,IF($C230=$D$3,#REF!*Z$3,IF($C230=$D$4,#REF!*Z$4,IF($C230=$D$5,#REF!*Z$5,0))))</f>
        <v>0</v>
      </c>
      <c r="AA230" s="179">
        <f>IF($C230=$D$2,#REF!*AA$2,IF($C230=$D$3,#REF!*AA$3,IF($C230=$D$4,#REF!*AA$4,IF($C230=$D$5,#REF!*AA$5,0))))</f>
        <v>0</v>
      </c>
      <c r="AB230" s="179">
        <f>IF($C230=$D$2,#REF!*AB$2,IF($C230=$D$3,#REF!*AB$3,IF($C230=$D$4,#REF!*AB$4,IF($C230=$D$5,#REF!*AB$5,0))))</f>
        <v>0</v>
      </c>
      <c r="AC230" s="179">
        <f>IF($C230=$D$2,#REF!*AC$2,IF($C230=$D$3,#REF!*AC$3,IF($C230=$D$4,#REF!*AC$4,IF($C230=$D$5,#REF!*AC$5,0))))</f>
        <v>0</v>
      </c>
      <c r="AD230" s="179">
        <f>IF($C230=$D$2,#REF!*AD$2,IF($C230=$D$3,#REF!*AD$3,IF($C230=$D$4,#REF!*AD$4,IF($C230=$D$5,#REF!*AD$5,0))))</f>
        <v>0</v>
      </c>
      <c r="AE230" s="179">
        <f>IF($C230=$D$2,#REF!*AE$2,IF($C230=$D$3,#REF!*AE$3,IF($C230=$D$4,#REF!*AE$4,IF($C230=$D$5,#REF!*AE$5,0))))</f>
        <v>0</v>
      </c>
      <c r="AF230" s="179">
        <f>IF($C230=$D$2,#REF!*AF$2,IF($C230=$D$3,#REF!*AF$3,IF($C230=$D$4,#REF!*AF$4,IF($C230=$D$5,#REF!*AF$5,0))))</f>
        <v>0</v>
      </c>
      <c r="AG230" s="179">
        <f>IF($C230=$D$2,#REF!*AG$2,IF($C230=$D$3,#REF!*AG$3,IF($C230=$D$4,#REF!*AG$4,IF($C230=$D$5,#REF!*AG$5,0))))</f>
        <v>0</v>
      </c>
      <c r="AH230" s="179">
        <f>IF($C230=$D$2,#REF!*AH$2,IF($C230=$D$3,#REF!*AH$3,IF($C230=$D$4,#REF!*AH$4,IF($C230=$D$5,#REF!*AH$5,0))))</f>
        <v>0</v>
      </c>
      <c r="AI230" s="179">
        <f>IF($C230=$D$2,#REF!*AI$2,IF($C230=$D$3,#REF!*AI$3,IF($C230=$D$4,#REF!*AI$4,IF($C230=$D$5,#REF!*AI$5,0))))</f>
        <v>0</v>
      </c>
      <c r="AJ230" s="179">
        <f>IF($C230=$D$2,#REF!*AJ$2,IF($C230=$D$3,#REF!*AJ$3,IF($C230=$D$4,#REF!*AJ$4,IF($C230=$D$5,#REF!*AJ$5,0))))</f>
        <v>0</v>
      </c>
      <c r="AK230" s="179">
        <f>IF($C230=$D$2,#REF!*AK$2,IF($C230=$D$3,#REF!*AK$3,IF($C230=$D$4,#REF!*AK$4,IF($C230=$D$5,#REF!*AK$5,0))))</f>
        <v>0</v>
      </c>
      <c r="AL230" s="179">
        <f>IF($C230=$D$2,#REF!*AL$2,IF($C230=$D$3,#REF!*AL$3,IF($C230=$D$4,#REF!*AL$4,IF($C230=$D$5,#REF!*AL$5,0))))</f>
        <v>0</v>
      </c>
      <c r="AM230" s="179">
        <f>IF($C230=$D$2,#REF!*AM$2,IF($C230=$D$3,#REF!*AM$3,IF($C230=$D$4,#REF!*AM$4,IF($C230=$D$5,#REF!*AM$5,0))))</f>
        <v>0</v>
      </c>
    </row>
    <row r="231" spans="1:39">
      <c r="A231" s="141"/>
      <c r="B231" s="165"/>
      <c r="C231" s="165"/>
      <c r="D231" s="178">
        <f t="shared" si="0"/>
        <v>0</v>
      </c>
      <c r="E231" s="179">
        <f>IF($C231=$D$2,#REF!*E$2,IF($C231=$D$3,#REF!*E$3,IF($C231=$D$4,#REF!*E$4,IF($C231=$D$5,#REF!*E$5,0))))</f>
        <v>0</v>
      </c>
      <c r="F231" s="179">
        <f>IF($C231=$D$2,#REF!*F$2,IF($C231=$D$3,#REF!*F$3,IF($C231=$D$4,#REF!*F$4,IF($C231=$D$5,#REF!*F$5,0))))</f>
        <v>0</v>
      </c>
      <c r="G231" s="179">
        <f>IF($C231=$D$2,#REF!*G$2,IF($C231=$D$3,#REF!*G$3,IF($C231=$D$4,#REF!*G$4,IF($C231=$D$5,#REF!*G$5,0))))</f>
        <v>0</v>
      </c>
      <c r="H231" s="179">
        <f>IF($C231=$D$2,#REF!*H$2,IF($C231=$D$3,#REF!*H$3,IF($C231=$D$4,#REF!*H$4,IF($C231=$D$5,#REF!*H$5,0))))</f>
        <v>0</v>
      </c>
      <c r="I231" s="179">
        <f>IF($C231=$D$2,#REF!*I$2,IF($C231=$D$3,#REF!*I$3,IF($C231=$D$4,#REF!*I$4,IF($C231=$D$5,#REF!*I$5,0))))</f>
        <v>0</v>
      </c>
      <c r="J231" s="179">
        <f>IF($C231=$D$2,#REF!*J$2,IF($C231=$D$3,#REF!*J$3,IF($C231=$D$4,#REF!*J$4,IF($C231=$D$5,#REF!*J$5,0))))</f>
        <v>0</v>
      </c>
      <c r="K231" s="179">
        <f>IF($C231=$D$2,#REF!*K$2,IF($C231=$D$3,#REF!*K$3,IF($C231=$D$4,#REF!*K$4,IF($C231=$D$5,#REF!*K$5,0))))</f>
        <v>0</v>
      </c>
      <c r="L231" s="179">
        <f>IF($C231=$D$2,#REF!*L$2,IF($C231=$D$3,#REF!*L$3,IF($C231=$D$4,#REF!*L$4,IF($C231=$D$5,#REF!*L$5,0))))</f>
        <v>0</v>
      </c>
      <c r="M231" s="179">
        <f>IF($C231=$D$2,#REF!*M$2,IF($C231=$D$3,#REF!*M$3,IF($C231=$D$4,#REF!*M$4,IF($C231=$D$5,#REF!*M$5,0))))</f>
        <v>0</v>
      </c>
      <c r="N231" s="179">
        <f>IF($C231=$D$2,#REF!*N$2,IF($C231=$D$3,#REF!*N$3,IF($C231=$D$4,#REF!*N$4,IF($C231=$D$5,#REF!*N$5,0))))</f>
        <v>0</v>
      </c>
      <c r="O231" s="179">
        <f>IF($C231=$D$2,#REF!*O$2,IF($C231=$D$3,#REF!*O$3,IF($C231=$D$4,#REF!*O$4,IF($C231=$D$5,#REF!*O$5,0))))</f>
        <v>0</v>
      </c>
      <c r="P231" s="179">
        <f>IF($C231=$D$2,#REF!*P$2,IF($C231=$D$3,#REF!*P$3,IF($C231=$D$4,#REF!*P$4,IF($C231=$D$5,#REF!*P$5,0))))</f>
        <v>0</v>
      </c>
      <c r="Q231" s="179">
        <f>IF($C231=$D$2,#REF!*Q$2,IF($C231=$D$3,#REF!*Q$3,IF($C231=$D$4,#REF!*Q$4,IF($C231=$D$5,#REF!*Q$5,0))))</f>
        <v>0</v>
      </c>
      <c r="R231" s="179">
        <f>IF($C231=$D$2,#REF!*R$2,IF($C231=$D$3,#REF!*R$3,IF($C231=$D$4,#REF!*R$4,IF($C231=$D$5,#REF!*R$5,0))))</f>
        <v>0</v>
      </c>
      <c r="S231" s="179">
        <f>IF($C231=$D$2,#REF!*S$2,IF($C231=$D$3,#REF!*S$3,IF($C231=$D$4,#REF!*S$4,IF($C231=$D$5,#REF!*S$5,0))))</f>
        <v>0</v>
      </c>
      <c r="T231" s="179">
        <f>IF($C231=$D$2,#REF!*T$2,IF($C231=$D$3,#REF!*T$3,IF($C231=$D$4,#REF!*T$4,IF($C231=$D$5,#REF!*T$5,0))))</f>
        <v>0</v>
      </c>
      <c r="U231" s="179">
        <f>IF($C231=$D$2,#REF!*U$2,IF($C231=$D$3,#REF!*U$3,IF($C231=$D$4,#REF!*U$4,IF($C231=$D$5,#REF!*U$5,0))))</f>
        <v>0</v>
      </c>
      <c r="V231" s="179">
        <f>IF($C231=$D$2,#REF!*V$2,IF($C231=$D$3,#REF!*V$3,IF($C231=$D$4,#REF!*V$4,IF($C231=$D$5,#REF!*V$5,0))))</f>
        <v>0</v>
      </c>
      <c r="W231" s="179">
        <f>IF($C231=$D$2,#REF!*W$2,IF($C231=$D$3,#REF!*W$3,IF($C231=$D$4,#REF!*W$4,IF($C231=$D$5,#REF!*W$5,0))))</f>
        <v>0</v>
      </c>
      <c r="X231" s="179">
        <f>IF($C231=$D$2,#REF!*X$2,IF($C231=$D$3,#REF!*X$3,IF($C231=$D$4,#REF!*X$4,IF($C231=$D$5,#REF!*X$5,0))))</f>
        <v>0</v>
      </c>
      <c r="Y231" s="179">
        <f>IF($C231=$D$2,#REF!*Y$2,IF($C231=$D$3,#REF!*Y$3,IF($C231=$D$4,#REF!*Y$4,IF($C231=$D$5,#REF!*Y$5,0))))</f>
        <v>0</v>
      </c>
      <c r="Z231" s="179">
        <f>IF($C231=$D$2,#REF!*Z$2,IF($C231=$D$3,#REF!*Z$3,IF($C231=$D$4,#REF!*Z$4,IF($C231=$D$5,#REF!*Z$5,0))))</f>
        <v>0</v>
      </c>
      <c r="AA231" s="179">
        <f>IF($C231=$D$2,#REF!*AA$2,IF($C231=$D$3,#REF!*AA$3,IF($C231=$D$4,#REF!*AA$4,IF($C231=$D$5,#REF!*AA$5,0))))</f>
        <v>0</v>
      </c>
      <c r="AB231" s="179">
        <f>IF($C231=$D$2,#REF!*AB$2,IF($C231=$D$3,#REF!*AB$3,IF($C231=$D$4,#REF!*AB$4,IF($C231=$D$5,#REF!*AB$5,0))))</f>
        <v>0</v>
      </c>
      <c r="AC231" s="179">
        <f>IF($C231=$D$2,#REF!*AC$2,IF($C231=$D$3,#REF!*AC$3,IF($C231=$D$4,#REF!*AC$4,IF($C231=$D$5,#REF!*AC$5,0))))</f>
        <v>0</v>
      </c>
      <c r="AD231" s="179">
        <f>IF($C231=$D$2,#REF!*AD$2,IF($C231=$D$3,#REF!*AD$3,IF($C231=$D$4,#REF!*AD$4,IF($C231=$D$5,#REF!*AD$5,0))))</f>
        <v>0</v>
      </c>
      <c r="AE231" s="179">
        <f>IF($C231=$D$2,#REF!*AE$2,IF($C231=$D$3,#REF!*AE$3,IF($C231=$D$4,#REF!*AE$4,IF($C231=$D$5,#REF!*AE$5,0))))</f>
        <v>0</v>
      </c>
      <c r="AF231" s="179">
        <f>IF($C231=$D$2,#REF!*AF$2,IF($C231=$D$3,#REF!*AF$3,IF($C231=$D$4,#REF!*AF$4,IF($C231=$D$5,#REF!*AF$5,0))))</f>
        <v>0</v>
      </c>
      <c r="AG231" s="179">
        <f>IF($C231=$D$2,#REF!*AG$2,IF($C231=$D$3,#REF!*AG$3,IF($C231=$D$4,#REF!*AG$4,IF($C231=$D$5,#REF!*AG$5,0))))</f>
        <v>0</v>
      </c>
      <c r="AH231" s="179">
        <f>IF($C231=$D$2,#REF!*AH$2,IF($C231=$D$3,#REF!*AH$3,IF($C231=$D$4,#REF!*AH$4,IF($C231=$D$5,#REF!*AH$5,0))))</f>
        <v>0</v>
      </c>
      <c r="AI231" s="179">
        <f>IF($C231=$D$2,#REF!*AI$2,IF($C231=$D$3,#REF!*AI$3,IF($C231=$D$4,#REF!*AI$4,IF($C231=$D$5,#REF!*AI$5,0))))</f>
        <v>0</v>
      </c>
      <c r="AJ231" s="179">
        <f>IF($C231=$D$2,#REF!*AJ$2,IF($C231=$D$3,#REF!*AJ$3,IF($C231=$D$4,#REF!*AJ$4,IF($C231=$D$5,#REF!*AJ$5,0))))</f>
        <v>0</v>
      </c>
      <c r="AK231" s="179">
        <f>IF($C231=$D$2,#REF!*AK$2,IF($C231=$D$3,#REF!*AK$3,IF($C231=$D$4,#REF!*AK$4,IF($C231=$D$5,#REF!*AK$5,0))))</f>
        <v>0</v>
      </c>
      <c r="AL231" s="179">
        <f>IF($C231=$D$2,#REF!*AL$2,IF($C231=$D$3,#REF!*AL$3,IF($C231=$D$4,#REF!*AL$4,IF($C231=$D$5,#REF!*AL$5,0))))</f>
        <v>0</v>
      </c>
      <c r="AM231" s="179">
        <f>IF($C231=$D$2,#REF!*AM$2,IF($C231=$D$3,#REF!*AM$3,IF($C231=$D$4,#REF!*AM$4,IF($C231=$D$5,#REF!*AM$5,0))))</f>
        <v>0</v>
      </c>
    </row>
    <row r="232" spans="1:39">
      <c r="A232" s="141"/>
      <c r="B232" s="165"/>
      <c r="C232" s="165"/>
      <c r="D232" s="178">
        <f t="shared" si="0"/>
        <v>0</v>
      </c>
      <c r="E232" s="179">
        <f>IF($C232=$D$2,#REF!*E$2,IF($C232=$D$3,#REF!*E$3,IF($C232=$D$4,#REF!*E$4,IF($C232=$D$5,#REF!*E$5,0))))</f>
        <v>0</v>
      </c>
      <c r="F232" s="179">
        <f>IF($C232=$D$2,#REF!*F$2,IF($C232=$D$3,#REF!*F$3,IF($C232=$D$4,#REF!*F$4,IF($C232=$D$5,#REF!*F$5,0))))</f>
        <v>0</v>
      </c>
      <c r="G232" s="179">
        <f>IF($C232=$D$2,#REF!*G$2,IF($C232=$D$3,#REF!*G$3,IF($C232=$D$4,#REF!*G$4,IF($C232=$D$5,#REF!*G$5,0))))</f>
        <v>0</v>
      </c>
      <c r="H232" s="179">
        <f>IF($C232=$D$2,#REF!*H$2,IF($C232=$D$3,#REF!*H$3,IF($C232=$D$4,#REF!*H$4,IF($C232=$D$5,#REF!*H$5,0))))</f>
        <v>0</v>
      </c>
      <c r="I232" s="179">
        <f>IF($C232=$D$2,#REF!*I$2,IF($C232=$D$3,#REF!*I$3,IF($C232=$D$4,#REF!*I$4,IF($C232=$D$5,#REF!*I$5,0))))</f>
        <v>0</v>
      </c>
      <c r="J232" s="179">
        <f>IF($C232=$D$2,#REF!*J$2,IF($C232=$D$3,#REF!*J$3,IF($C232=$D$4,#REF!*J$4,IF($C232=$D$5,#REF!*J$5,0))))</f>
        <v>0</v>
      </c>
      <c r="K232" s="179">
        <f>IF($C232=$D$2,#REF!*K$2,IF($C232=$D$3,#REF!*K$3,IF($C232=$D$4,#REF!*K$4,IF($C232=$D$5,#REF!*K$5,0))))</f>
        <v>0</v>
      </c>
      <c r="L232" s="179">
        <f>IF($C232=$D$2,#REF!*L$2,IF($C232=$D$3,#REF!*L$3,IF($C232=$D$4,#REF!*L$4,IF($C232=$D$5,#REF!*L$5,0))))</f>
        <v>0</v>
      </c>
      <c r="M232" s="179">
        <f>IF($C232=$D$2,#REF!*M$2,IF($C232=$D$3,#REF!*M$3,IF($C232=$D$4,#REF!*M$4,IF($C232=$D$5,#REF!*M$5,0))))</f>
        <v>0</v>
      </c>
      <c r="N232" s="179">
        <f>IF($C232=$D$2,#REF!*N$2,IF($C232=$D$3,#REF!*N$3,IF($C232=$D$4,#REF!*N$4,IF($C232=$D$5,#REF!*N$5,0))))</f>
        <v>0</v>
      </c>
      <c r="O232" s="179">
        <f>IF($C232=$D$2,#REF!*O$2,IF($C232=$D$3,#REF!*O$3,IF($C232=$D$4,#REF!*O$4,IF($C232=$D$5,#REF!*O$5,0))))</f>
        <v>0</v>
      </c>
      <c r="P232" s="179">
        <f>IF($C232=$D$2,#REF!*P$2,IF($C232=$D$3,#REF!*P$3,IF($C232=$D$4,#REF!*P$4,IF($C232=$D$5,#REF!*P$5,0))))</f>
        <v>0</v>
      </c>
      <c r="Q232" s="179">
        <f>IF($C232=$D$2,#REF!*Q$2,IF($C232=$D$3,#REF!*Q$3,IF($C232=$D$4,#REF!*Q$4,IF($C232=$D$5,#REF!*Q$5,0))))</f>
        <v>0</v>
      </c>
      <c r="R232" s="179">
        <f>IF($C232=$D$2,#REF!*R$2,IF($C232=$D$3,#REF!*R$3,IF($C232=$D$4,#REF!*R$4,IF($C232=$D$5,#REF!*R$5,0))))</f>
        <v>0</v>
      </c>
      <c r="S232" s="179">
        <f>IF($C232=$D$2,#REF!*S$2,IF($C232=$D$3,#REF!*S$3,IF($C232=$D$4,#REF!*S$4,IF($C232=$D$5,#REF!*S$5,0))))</f>
        <v>0</v>
      </c>
      <c r="T232" s="179">
        <f>IF($C232=$D$2,#REF!*T$2,IF($C232=$D$3,#REF!*T$3,IF($C232=$D$4,#REF!*T$4,IF($C232=$D$5,#REF!*T$5,0))))</f>
        <v>0</v>
      </c>
      <c r="U232" s="179">
        <f>IF($C232=$D$2,#REF!*U$2,IF($C232=$D$3,#REF!*U$3,IF($C232=$D$4,#REF!*U$4,IF($C232=$D$5,#REF!*U$5,0))))</f>
        <v>0</v>
      </c>
      <c r="V232" s="179">
        <f>IF($C232=$D$2,#REF!*V$2,IF($C232=$D$3,#REF!*V$3,IF($C232=$D$4,#REF!*V$4,IF($C232=$D$5,#REF!*V$5,0))))</f>
        <v>0</v>
      </c>
      <c r="W232" s="179">
        <f>IF($C232=$D$2,#REF!*W$2,IF($C232=$D$3,#REF!*W$3,IF($C232=$D$4,#REF!*W$4,IF($C232=$D$5,#REF!*W$5,0))))</f>
        <v>0</v>
      </c>
      <c r="X232" s="179">
        <f>IF($C232=$D$2,#REF!*X$2,IF($C232=$D$3,#REF!*X$3,IF($C232=$D$4,#REF!*X$4,IF($C232=$D$5,#REF!*X$5,0))))</f>
        <v>0</v>
      </c>
      <c r="Y232" s="179">
        <f>IF($C232=$D$2,#REF!*Y$2,IF($C232=$D$3,#REF!*Y$3,IF($C232=$D$4,#REF!*Y$4,IF($C232=$D$5,#REF!*Y$5,0))))</f>
        <v>0</v>
      </c>
      <c r="Z232" s="179">
        <f>IF($C232=$D$2,#REF!*Z$2,IF($C232=$D$3,#REF!*Z$3,IF($C232=$D$4,#REF!*Z$4,IF($C232=$D$5,#REF!*Z$5,0))))</f>
        <v>0</v>
      </c>
      <c r="AA232" s="179">
        <f>IF($C232=$D$2,#REF!*AA$2,IF($C232=$D$3,#REF!*AA$3,IF($C232=$D$4,#REF!*AA$4,IF($C232=$D$5,#REF!*AA$5,0))))</f>
        <v>0</v>
      </c>
      <c r="AB232" s="179">
        <f>IF($C232=$D$2,#REF!*AB$2,IF($C232=$D$3,#REF!*AB$3,IF($C232=$D$4,#REF!*AB$4,IF($C232=$D$5,#REF!*AB$5,0))))</f>
        <v>0</v>
      </c>
      <c r="AC232" s="179">
        <f>IF($C232=$D$2,#REF!*AC$2,IF($C232=$D$3,#REF!*AC$3,IF($C232=$D$4,#REF!*AC$4,IF($C232=$D$5,#REF!*AC$5,0))))</f>
        <v>0</v>
      </c>
      <c r="AD232" s="179">
        <f>IF($C232=$D$2,#REF!*AD$2,IF($C232=$D$3,#REF!*AD$3,IF($C232=$D$4,#REF!*AD$4,IF($C232=$D$5,#REF!*AD$5,0))))</f>
        <v>0</v>
      </c>
      <c r="AE232" s="179">
        <f>IF($C232=$D$2,#REF!*AE$2,IF($C232=$D$3,#REF!*AE$3,IF($C232=$D$4,#REF!*AE$4,IF($C232=$D$5,#REF!*AE$5,0))))</f>
        <v>0</v>
      </c>
      <c r="AF232" s="179">
        <f>IF($C232=$D$2,#REF!*AF$2,IF($C232=$D$3,#REF!*AF$3,IF($C232=$D$4,#REF!*AF$4,IF($C232=$D$5,#REF!*AF$5,0))))</f>
        <v>0</v>
      </c>
      <c r="AG232" s="179">
        <f>IF($C232=$D$2,#REF!*AG$2,IF($C232=$D$3,#REF!*AG$3,IF($C232=$D$4,#REF!*AG$4,IF($C232=$D$5,#REF!*AG$5,0))))</f>
        <v>0</v>
      </c>
      <c r="AH232" s="179">
        <f>IF($C232=$D$2,#REF!*AH$2,IF($C232=$D$3,#REF!*AH$3,IF($C232=$D$4,#REF!*AH$4,IF($C232=$D$5,#REF!*AH$5,0))))</f>
        <v>0</v>
      </c>
      <c r="AI232" s="179">
        <f>IF($C232=$D$2,#REF!*AI$2,IF($C232=$D$3,#REF!*AI$3,IF($C232=$D$4,#REF!*AI$4,IF($C232=$D$5,#REF!*AI$5,0))))</f>
        <v>0</v>
      </c>
      <c r="AJ232" s="179">
        <f>IF($C232=$D$2,#REF!*AJ$2,IF($C232=$D$3,#REF!*AJ$3,IF($C232=$D$4,#REF!*AJ$4,IF($C232=$D$5,#REF!*AJ$5,0))))</f>
        <v>0</v>
      </c>
      <c r="AK232" s="179">
        <f>IF($C232=$D$2,#REF!*AK$2,IF($C232=$D$3,#REF!*AK$3,IF($C232=$D$4,#REF!*AK$4,IF($C232=$D$5,#REF!*AK$5,0))))</f>
        <v>0</v>
      </c>
      <c r="AL232" s="179">
        <f>IF($C232=$D$2,#REF!*AL$2,IF($C232=$D$3,#REF!*AL$3,IF($C232=$D$4,#REF!*AL$4,IF($C232=$D$5,#REF!*AL$5,0))))</f>
        <v>0</v>
      </c>
      <c r="AM232" s="179">
        <f>IF($C232=$D$2,#REF!*AM$2,IF($C232=$D$3,#REF!*AM$3,IF($C232=$D$4,#REF!*AM$4,IF($C232=$D$5,#REF!*AM$5,0))))</f>
        <v>0</v>
      </c>
    </row>
    <row r="233" spans="1:39">
      <c r="A233" s="141"/>
      <c r="B233" s="165"/>
      <c r="C233" s="165"/>
      <c r="D233" s="178">
        <f t="shared" si="0"/>
        <v>0</v>
      </c>
      <c r="E233" s="179">
        <f>IF($C233=$D$2,#REF!*E$2,IF($C233=$D$3,#REF!*E$3,IF($C233=$D$4,#REF!*E$4,IF($C233=$D$5,#REF!*E$5,0))))</f>
        <v>0</v>
      </c>
      <c r="F233" s="179">
        <f>IF($C233=$D$2,#REF!*F$2,IF($C233=$D$3,#REF!*F$3,IF($C233=$D$4,#REF!*F$4,IF($C233=$D$5,#REF!*F$5,0))))</f>
        <v>0</v>
      </c>
      <c r="G233" s="179">
        <f>IF($C233=$D$2,#REF!*G$2,IF($C233=$D$3,#REF!*G$3,IF($C233=$D$4,#REF!*G$4,IF($C233=$D$5,#REF!*G$5,0))))</f>
        <v>0</v>
      </c>
      <c r="H233" s="179">
        <f>IF($C233=$D$2,#REF!*H$2,IF($C233=$D$3,#REF!*H$3,IF($C233=$D$4,#REF!*H$4,IF($C233=$D$5,#REF!*H$5,0))))</f>
        <v>0</v>
      </c>
      <c r="I233" s="179">
        <f>IF($C233=$D$2,#REF!*I$2,IF($C233=$D$3,#REF!*I$3,IF($C233=$D$4,#REF!*I$4,IF($C233=$D$5,#REF!*I$5,0))))</f>
        <v>0</v>
      </c>
      <c r="J233" s="179">
        <f>IF($C233=$D$2,#REF!*J$2,IF($C233=$D$3,#REF!*J$3,IF($C233=$D$4,#REF!*J$4,IF($C233=$D$5,#REF!*J$5,0))))</f>
        <v>0</v>
      </c>
      <c r="K233" s="179">
        <f>IF($C233=$D$2,#REF!*K$2,IF($C233=$D$3,#REF!*K$3,IF($C233=$D$4,#REF!*K$4,IF($C233=$D$5,#REF!*K$5,0))))</f>
        <v>0</v>
      </c>
      <c r="L233" s="179">
        <f>IF($C233=$D$2,#REF!*L$2,IF($C233=$D$3,#REF!*L$3,IF($C233=$D$4,#REF!*L$4,IF($C233=$D$5,#REF!*L$5,0))))</f>
        <v>0</v>
      </c>
      <c r="M233" s="179">
        <f>IF($C233=$D$2,#REF!*M$2,IF($C233=$D$3,#REF!*M$3,IF($C233=$D$4,#REF!*M$4,IF($C233=$D$5,#REF!*M$5,0))))</f>
        <v>0</v>
      </c>
      <c r="N233" s="179">
        <f>IF($C233=$D$2,#REF!*N$2,IF($C233=$D$3,#REF!*N$3,IF($C233=$D$4,#REF!*N$4,IF($C233=$D$5,#REF!*N$5,0))))</f>
        <v>0</v>
      </c>
      <c r="O233" s="179">
        <f>IF($C233=$D$2,#REF!*O$2,IF($C233=$D$3,#REF!*O$3,IF($C233=$D$4,#REF!*O$4,IF($C233=$D$5,#REF!*O$5,0))))</f>
        <v>0</v>
      </c>
      <c r="P233" s="179">
        <f>IF($C233=$D$2,#REF!*P$2,IF($C233=$D$3,#REF!*P$3,IF($C233=$D$4,#REF!*P$4,IF($C233=$D$5,#REF!*P$5,0))))</f>
        <v>0</v>
      </c>
      <c r="Q233" s="179">
        <f>IF($C233=$D$2,#REF!*Q$2,IF($C233=$D$3,#REF!*Q$3,IF($C233=$D$4,#REF!*Q$4,IF($C233=$D$5,#REF!*Q$5,0))))</f>
        <v>0</v>
      </c>
      <c r="R233" s="179">
        <f>IF($C233=$D$2,#REF!*R$2,IF($C233=$D$3,#REF!*R$3,IF($C233=$D$4,#REF!*R$4,IF($C233=$D$5,#REF!*R$5,0))))</f>
        <v>0</v>
      </c>
      <c r="S233" s="179">
        <f>IF($C233=$D$2,#REF!*S$2,IF($C233=$D$3,#REF!*S$3,IF($C233=$D$4,#REF!*S$4,IF($C233=$D$5,#REF!*S$5,0))))</f>
        <v>0</v>
      </c>
      <c r="T233" s="179">
        <f>IF($C233=$D$2,#REF!*T$2,IF($C233=$D$3,#REF!*T$3,IF($C233=$D$4,#REF!*T$4,IF($C233=$D$5,#REF!*T$5,0))))</f>
        <v>0</v>
      </c>
      <c r="U233" s="179">
        <f>IF($C233=$D$2,#REF!*U$2,IF($C233=$D$3,#REF!*U$3,IF($C233=$D$4,#REF!*U$4,IF($C233=$D$5,#REF!*U$5,0))))</f>
        <v>0</v>
      </c>
      <c r="V233" s="179">
        <f>IF($C233=$D$2,#REF!*V$2,IF($C233=$D$3,#REF!*V$3,IF($C233=$D$4,#REF!*V$4,IF($C233=$D$5,#REF!*V$5,0))))</f>
        <v>0</v>
      </c>
      <c r="W233" s="179">
        <f>IF($C233=$D$2,#REF!*W$2,IF($C233=$D$3,#REF!*W$3,IF($C233=$D$4,#REF!*W$4,IF($C233=$D$5,#REF!*W$5,0))))</f>
        <v>0</v>
      </c>
      <c r="X233" s="179">
        <f>IF($C233=$D$2,#REF!*X$2,IF($C233=$D$3,#REF!*X$3,IF($C233=$D$4,#REF!*X$4,IF($C233=$D$5,#REF!*X$5,0))))</f>
        <v>0</v>
      </c>
      <c r="Y233" s="179">
        <f>IF($C233=$D$2,#REF!*Y$2,IF($C233=$D$3,#REF!*Y$3,IF($C233=$D$4,#REF!*Y$4,IF($C233=$D$5,#REF!*Y$5,0))))</f>
        <v>0</v>
      </c>
      <c r="Z233" s="179">
        <f>IF($C233=$D$2,#REF!*Z$2,IF($C233=$D$3,#REF!*Z$3,IF($C233=$D$4,#REF!*Z$4,IF($C233=$D$5,#REF!*Z$5,0))))</f>
        <v>0</v>
      </c>
      <c r="AA233" s="179">
        <f>IF($C233=$D$2,#REF!*AA$2,IF($C233=$D$3,#REF!*AA$3,IF($C233=$D$4,#REF!*AA$4,IF($C233=$D$5,#REF!*AA$5,0))))</f>
        <v>0</v>
      </c>
      <c r="AB233" s="179">
        <f>IF($C233=$D$2,#REF!*AB$2,IF($C233=$D$3,#REF!*AB$3,IF($C233=$D$4,#REF!*AB$4,IF($C233=$D$5,#REF!*AB$5,0))))</f>
        <v>0</v>
      </c>
      <c r="AC233" s="179">
        <f>IF($C233=$D$2,#REF!*AC$2,IF($C233=$D$3,#REF!*AC$3,IF($C233=$D$4,#REF!*AC$4,IF($C233=$D$5,#REF!*AC$5,0))))</f>
        <v>0</v>
      </c>
      <c r="AD233" s="179">
        <f>IF($C233=$D$2,#REF!*AD$2,IF($C233=$D$3,#REF!*AD$3,IF($C233=$D$4,#REF!*AD$4,IF($C233=$D$5,#REF!*AD$5,0))))</f>
        <v>0</v>
      </c>
      <c r="AE233" s="179">
        <f>IF($C233=$D$2,#REF!*AE$2,IF($C233=$D$3,#REF!*AE$3,IF($C233=$D$4,#REF!*AE$4,IF($C233=$D$5,#REF!*AE$5,0))))</f>
        <v>0</v>
      </c>
      <c r="AF233" s="179">
        <f>IF($C233=$D$2,#REF!*AF$2,IF($C233=$D$3,#REF!*AF$3,IF($C233=$D$4,#REF!*AF$4,IF($C233=$D$5,#REF!*AF$5,0))))</f>
        <v>0</v>
      </c>
      <c r="AG233" s="179">
        <f>IF($C233=$D$2,#REF!*AG$2,IF($C233=$D$3,#REF!*AG$3,IF($C233=$D$4,#REF!*AG$4,IF($C233=$D$5,#REF!*AG$5,0))))</f>
        <v>0</v>
      </c>
      <c r="AH233" s="179">
        <f>IF($C233=$D$2,#REF!*AH$2,IF($C233=$D$3,#REF!*AH$3,IF($C233=$D$4,#REF!*AH$4,IF($C233=$D$5,#REF!*AH$5,0))))</f>
        <v>0</v>
      </c>
      <c r="AI233" s="179">
        <f>IF($C233=$D$2,#REF!*AI$2,IF($C233=$D$3,#REF!*AI$3,IF($C233=$D$4,#REF!*AI$4,IF($C233=$D$5,#REF!*AI$5,0))))</f>
        <v>0</v>
      </c>
      <c r="AJ233" s="179">
        <f>IF($C233=$D$2,#REF!*AJ$2,IF($C233=$D$3,#REF!*AJ$3,IF($C233=$D$4,#REF!*AJ$4,IF($C233=$D$5,#REF!*AJ$5,0))))</f>
        <v>0</v>
      </c>
      <c r="AK233" s="179">
        <f>IF($C233=$D$2,#REF!*AK$2,IF($C233=$D$3,#REF!*AK$3,IF($C233=$D$4,#REF!*AK$4,IF($C233=$D$5,#REF!*AK$5,0))))</f>
        <v>0</v>
      </c>
      <c r="AL233" s="179">
        <f>IF($C233=$D$2,#REF!*AL$2,IF($C233=$D$3,#REF!*AL$3,IF($C233=$D$4,#REF!*AL$4,IF($C233=$D$5,#REF!*AL$5,0))))</f>
        <v>0</v>
      </c>
      <c r="AM233" s="179">
        <f>IF($C233=$D$2,#REF!*AM$2,IF($C233=$D$3,#REF!*AM$3,IF($C233=$D$4,#REF!*AM$4,IF($C233=$D$5,#REF!*AM$5,0))))</f>
        <v>0</v>
      </c>
    </row>
    <row r="234" spans="1:39">
      <c r="A234" s="141"/>
      <c r="B234" s="165"/>
      <c r="C234" s="165"/>
      <c r="D234" s="178">
        <f t="shared" si="0"/>
        <v>0</v>
      </c>
      <c r="E234" s="179">
        <f>IF($C234=$D$2,#REF!*E$2,IF($C234=$D$3,#REF!*E$3,IF($C234=$D$4,#REF!*E$4,IF($C234=$D$5,#REF!*E$5,0))))</f>
        <v>0</v>
      </c>
      <c r="F234" s="179">
        <f>IF($C234=$D$2,#REF!*F$2,IF($C234=$D$3,#REF!*F$3,IF($C234=$D$4,#REF!*F$4,IF($C234=$D$5,#REF!*F$5,0))))</f>
        <v>0</v>
      </c>
      <c r="G234" s="179">
        <f>IF($C234=$D$2,#REF!*G$2,IF($C234=$D$3,#REF!*G$3,IF($C234=$D$4,#REF!*G$4,IF($C234=$D$5,#REF!*G$5,0))))</f>
        <v>0</v>
      </c>
      <c r="H234" s="179">
        <f>IF($C234=$D$2,#REF!*H$2,IF($C234=$D$3,#REF!*H$3,IF($C234=$D$4,#REF!*H$4,IF($C234=$D$5,#REF!*H$5,0))))</f>
        <v>0</v>
      </c>
      <c r="I234" s="179">
        <f>IF($C234=$D$2,#REF!*I$2,IF($C234=$D$3,#REF!*I$3,IF($C234=$D$4,#REF!*I$4,IF($C234=$D$5,#REF!*I$5,0))))</f>
        <v>0</v>
      </c>
      <c r="J234" s="179">
        <f>IF($C234=$D$2,#REF!*J$2,IF($C234=$D$3,#REF!*J$3,IF($C234=$D$4,#REF!*J$4,IF($C234=$D$5,#REF!*J$5,0))))</f>
        <v>0</v>
      </c>
      <c r="K234" s="179">
        <f>IF($C234=$D$2,#REF!*K$2,IF($C234=$D$3,#REF!*K$3,IF($C234=$D$4,#REF!*K$4,IF($C234=$D$5,#REF!*K$5,0))))</f>
        <v>0</v>
      </c>
      <c r="L234" s="179">
        <f>IF($C234=$D$2,#REF!*L$2,IF($C234=$D$3,#REF!*L$3,IF($C234=$D$4,#REF!*L$4,IF($C234=$D$5,#REF!*L$5,0))))</f>
        <v>0</v>
      </c>
      <c r="M234" s="179">
        <f>IF($C234=$D$2,#REF!*M$2,IF($C234=$D$3,#REF!*M$3,IF($C234=$D$4,#REF!*M$4,IF($C234=$D$5,#REF!*M$5,0))))</f>
        <v>0</v>
      </c>
      <c r="N234" s="179">
        <f>IF($C234=$D$2,#REF!*N$2,IF($C234=$D$3,#REF!*N$3,IF($C234=$D$4,#REF!*N$4,IF($C234=$D$5,#REF!*N$5,0))))</f>
        <v>0</v>
      </c>
      <c r="O234" s="179">
        <f>IF($C234=$D$2,#REF!*O$2,IF($C234=$D$3,#REF!*O$3,IF($C234=$D$4,#REF!*O$4,IF($C234=$D$5,#REF!*O$5,0))))</f>
        <v>0</v>
      </c>
      <c r="P234" s="179">
        <f>IF($C234=$D$2,#REF!*P$2,IF($C234=$D$3,#REF!*P$3,IF($C234=$D$4,#REF!*P$4,IF($C234=$D$5,#REF!*P$5,0))))</f>
        <v>0</v>
      </c>
      <c r="Q234" s="179">
        <f>IF($C234=$D$2,#REF!*Q$2,IF($C234=$D$3,#REF!*Q$3,IF($C234=$D$4,#REF!*Q$4,IF($C234=$D$5,#REF!*Q$5,0))))</f>
        <v>0</v>
      </c>
      <c r="R234" s="179">
        <f>IF($C234=$D$2,#REF!*R$2,IF($C234=$D$3,#REF!*R$3,IF($C234=$D$4,#REF!*R$4,IF($C234=$D$5,#REF!*R$5,0))))</f>
        <v>0</v>
      </c>
      <c r="S234" s="179">
        <f>IF($C234=$D$2,#REF!*S$2,IF($C234=$D$3,#REF!*S$3,IF($C234=$D$4,#REF!*S$4,IF($C234=$D$5,#REF!*S$5,0))))</f>
        <v>0</v>
      </c>
      <c r="T234" s="179">
        <f>IF($C234=$D$2,#REF!*T$2,IF($C234=$D$3,#REF!*T$3,IF($C234=$D$4,#REF!*T$4,IF($C234=$D$5,#REF!*T$5,0))))</f>
        <v>0</v>
      </c>
      <c r="U234" s="179">
        <f>IF($C234=$D$2,#REF!*U$2,IF($C234=$D$3,#REF!*U$3,IF($C234=$D$4,#REF!*U$4,IF($C234=$D$5,#REF!*U$5,0))))</f>
        <v>0</v>
      </c>
      <c r="V234" s="179">
        <f>IF($C234=$D$2,#REF!*V$2,IF($C234=$D$3,#REF!*V$3,IF($C234=$D$4,#REF!*V$4,IF($C234=$D$5,#REF!*V$5,0))))</f>
        <v>0</v>
      </c>
      <c r="W234" s="179">
        <f>IF($C234=$D$2,#REF!*W$2,IF($C234=$D$3,#REF!*W$3,IF($C234=$D$4,#REF!*W$4,IF($C234=$D$5,#REF!*W$5,0))))</f>
        <v>0</v>
      </c>
      <c r="X234" s="179">
        <f>IF($C234=$D$2,#REF!*X$2,IF($C234=$D$3,#REF!*X$3,IF($C234=$D$4,#REF!*X$4,IF($C234=$D$5,#REF!*X$5,0))))</f>
        <v>0</v>
      </c>
      <c r="Y234" s="179">
        <f>IF($C234=$D$2,#REF!*Y$2,IF($C234=$D$3,#REF!*Y$3,IF($C234=$D$4,#REF!*Y$4,IF($C234=$D$5,#REF!*Y$5,0))))</f>
        <v>0</v>
      </c>
      <c r="Z234" s="179">
        <f>IF($C234=$D$2,#REF!*Z$2,IF($C234=$D$3,#REF!*Z$3,IF($C234=$D$4,#REF!*Z$4,IF($C234=$D$5,#REF!*Z$5,0))))</f>
        <v>0</v>
      </c>
      <c r="AA234" s="179">
        <f>IF($C234=$D$2,#REF!*AA$2,IF($C234=$D$3,#REF!*AA$3,IF($C234=$D$4,#REF!*AA$4,IF($C234=$D$5,#REF!*AA$5,0))))</f>
        <v>0</v>
      </c>
      <c r="AB234" s="179">
        <f>IF($C234=$D$2,#REF!*AB$2,IF($C234=$D$3,#REF!*AB$3,IF($C234=$D$4,#REF!*AB$4,IF($C234=$D$5,#REF!*AB$5,0))))</f>
        <v>0</v>
      </c>
      <c r="AC234" s="179">
        <f>IF($C234=$D$2,#REF!*AC$2,IF($C234=$D$3,#REF!*AC$3,IF($C234=$D$4,#REF!*AC$4,IF($C234=$D$5,#REF!*AC$5,0))))</f>
        <v>0</v>
      </c>
      <c r="AD234" s="179">
        <f>IF($C234=$D$2,#REF!*AD$2,IF($C234=$D$3,#REF!*AD$3,IF($C234=$D$4,#REF!*AD$4,IF($C234=$D$5,#REF!*AD$5,0))))</f>
        <v>0</v>
      </c>
      <c r="AE234" s="179">
        <f>IF($C234=$D$2,#REF!*AE$2,IF($C234=$D$3,#REF!*AE$3,IF($C234=$D$4,#REF!*AE$4,IF($C234=$D$5,#REF!*AE$5,0))))</f>
        <v>0</v>
      </c>
      <c r="AF234" s="179">
        <f>IF($C234=$D$2,#REF!*AF$2,IF($C234=$D$3,#REF!*AF$3,IF($C234=$D$4,#REF!*AF$4,IF($C234=$D$5,#REF!*AF$5,0))))</f>
        <v>0</v>
      </c>
      <c r="AG234" s="179">
        <f>IF($C234=$D$2,#REF!*AG$2,IF($C234=$D$3,#REF!*AG$3,IF($C234=$D$4,#REF!*AG$4,IF($C234=$D$5,#REF!*AG$5,0))))</f>
        <v>0</v>
      </c>
      <c r="AH234" s="179">
        <f>IF($C234=$D$2,#REF!*AH$2,IF($C234=$D$3,#REF!*AH$3,IF($C234=$D$4,#REF!*AH$4,IF($C234=$D$5,#REF!*AH$5,0))))</f>
        <v>0</v>
      </c>
      <c r="AI234" s="179">
        <f>IF($C234=$D$2,#REF!*AI$2,IF($C234=$D$3,#REF!*AI$3,IF($C234=$D$4,#REF!*AI$4,IF($C234=$D$5,#REF!*AI$5,0))))</f>
        <v>0</v>
      </c>
      <c r="AJ234" s="179">
        <f>IF($C234=$D$2,#REF!*AJ$2,IF($C234=$D$3,#REF!*AJ$3,IF($C234=$D$4,#REF!*AJ$4,IF($C234=$D$5,#REF!*AJ$5,0))))</f>
        <v>0</v>
      </c>
      <c r="AK234" s="179">
        <f>IF($C234=$D$2,#REF!*AK$2,IF($C234=$D$3,#REF!*AK$3,IF($C234=$D$4,#REF!*AK$4,IF($C234=$D$5,#REF!*AK$5,0))))</f>
        <v>0</v>
      </c>
      <c r="AL234" s="179">
        <f>IF($C234=$D$2,#REF!*AL$2,IF($C234=$D$3,#REF!*AL$3,IF($C234=$D$4,#REF!*AL$4,IF($C234=$D$5,#REF!*AL$5,0))))</f>
        <v>0</v>
      </c>
      <c r="AM234" s="179">
        <f>IF($C234=$D$2,#REF!*AM$2,IF($C234=$D$3,#REF!*AM$3,IF($C234=$D$4,#REF!*AM$4,IF($C234=$D$5,#REF!*AM$5,0))))</f>
        <v>0</v>
      </c>
    </row>
    <row r="235" spans="1:39">
      <c r="A235" s="141"/>
      <c r="B235" s="165"/>
      <c r="C235" s="165"/>
      <c r="D235" s="178">
        <f t="shared" si="0"/>
        <v>0</v>
      </c>
      <c r="E235" s="179">
        <f>IF($C235=$D$2,#REF!*E$2,IF($C235=$D$3,#REF!*E$3,IF($C235=$D$4,#REF!*E$4,IF($C235=$D$5,#REF!*E$5,0))))</f>
        <v>0</v>
      </c>
      <c r="F235" s="179">
        <f>IF($C235=$D$2,#REF!*F$2,IF($C235=$D$3,#REF!*F$3,IF($C235=$D$4,#REF!*F$4,IF($C235=$D$5,#REF!*F$5,0))))</f>
        <v>0</v>
      </c>
      <c r="G235" s="179">
        <f>IF($C235=$D$2,#REF!*G$2,IF($C235=$D$3,#REF!*G$3,IF($C235=$D$4,#REF!*G$4,IF($C235=$D$5,#REF!*G$5,0))))</f>
        <v>0</v>
      </c>
      <c r="H235" s="179">
        <f>IF($C235=$D$2,#REF!*H$2,IF($C235=$D$3,#REF!*H$3,IF($C235=$D$4,#REF!*H$4,IF($C235=$D$5,#REF!*H$5,0))))</f>
        <v>0</v>
      </c>
      <c r="I235" s="179">
        <f>IF($C235=$D$2,#REF!*I$2,IF($C235=$D$3,#REF!*I$3,IF($C235=$D$4,#REF!*I$4,IF($C235=$D$5,#REF!*I$5,0))))</f>
        <v>0</v>
      </c>
      <c r="J235" s="179">
        <f>IF($C235=$D$2,#REF!*J$2,IF($C235=$D$3,#REF!*J$3,IF($C235=$D$4,#REF!*J$4,IF($C235=$D$5,#REF!*J$5,0))))</f>
        <v>0</v>
      </c>
      <c r="K235" s="179">
        <f>IF($C235=$D$2,#REF!*K$2,IF($C235=$D$3,#REF!*K$3,IF($C235=$D$4,#REF!*K$4,IF($C235=$D$5,#REF!*K$5,0))))</f>
        <v>0</v>
      </c>
      <c r="L235" s="179">
        <f>IF($C235=$D$2,#REF!*L$2,IF($C235=$D$3,#REF!*L$3,IF($C235=$D$4,#REF!*L$4,IF($C235=$D$5,#REF!*L$5,0))))</f>
        <v>0</v>
      </c>
      <c r="M235" s="179">
        <f>IF($C235=$D$2,#REF!*M$2,IF($C235=$D$3,#REF!*M$3,IF($C235=$D$4,#REF!*M$4,IF($C235=$D$5,#REF!*M$5,0))))</f>
        <v>0</v>
      </c>
      <c r="N235" s="179">
        <f>IF($C235=$D$2,#REF!*N$2,IF($C235=$D$3,#REF!*N$3,IF($C235=$D$4,#REF!*N$4,IF($C235=$D$5,#REF!*N$5,0))))</f>
        <v>0</v>
      </c>
      <c r="O235" s="179">
        <f>IF($C235=$D$2,#REF!*O$2,IF($C235=$D$3,#REF!*O$3,IF($C235=$D$4,#REF!*O$4,IF($C235=$D$5,#REF!*O$5,0))))</f>
        <v>0</v>
      </c>
      <c r="P235" s="179">
        <f>IF($C235=$D$2,#REF!*P$2,IF($C235=$D$3,#REF!*P$3,IF($C235=$D$4,#REF!*P$4,IF($C235=$D$5,#REF!*P$5,0))))</f>
        <v>0</v>
      </c>
      <c r="Q235" s="179">
        <f>IF($C235=$D$2,#REF!*Q$2,IF($C235=$D$3,#REF!*Q$3,IF($C235=$D$4,#REF!*Q$4,IF($C235=$D$5,#REF!*Q$5,0))))</f>
        <v>0</v>
      </c>
      <c r="R235" s="179">
        <f>IF($C235=$D$2,#REF!*R$2,IF($C235=$D$3,#REF!*R$3,IF($C235=$D$4,#REF!*R$4,IF($C235=$D$5,#REF!*R$5,0))))</f>
        <v>0</v>
      </c>
      <c r="S235" s="179">
        <f>IF($C235=$D$2,#REF!*S$2,IF($C235=$D$3,#REF!*S$3,IF($C235=$D$4,#REF!*S$4,IF($C235=$D$5,#REF!*S$5,0))))</f>
        <v>0</v>
      </c>
      <c r="T235" s="179">
        <f>IF($C235=$D$2,#REF!*T$2,IF($C235=$D$3,#REF!*T$3,IF($C235=$D$4,#REF!*T$4,IF($C235=$D$5,#REF!*T$5,0))))</f>
        <v>0</v>
      </c>
      <c r="U235" s="179">
        <f>IF($C235=$D$2,#REF!*U$2,IF($C235=$D$3,#REF!*U$3,IF($C235=$D$4,#REF!*U$4,IF($C235=$D$5,#REF!*U$5,0))))</f>
        <v>0</v>
      </c>
      <c r="V235" s="179">
        <f>IF($C235=$D$2,#REF!*V$2,IF($C235=$D$3,#REF!*V$3,IF($C235=$D$4,#REF!*V$4,IF($C235=$D$5,#REF!*V$5,0))))</f>
        <v>0</v>
      </c>
      <c r="W235" s="179">
        <f>IF($C235=$D$2,#REF!*W$2,IF($C235=$D$3,#REF!*W$3,IF($C235=$D$4,#REF!*W$4,IF($C235=$D$5,#REF!*W$5,0))))</f>
        <v>0</v>
      </c>
      <c r="X235" s="179">
        <f>IF($C235=$D$2,#REF!*X$2,IF($C235=$D$3,#REF!*X$3,IF($C235=$D$4,#REF!*X$4,IF($C235=$D$5,#REF!*X$5,0))))</f>
        <v>0</v>
      </c>
      <c r="Y235" s="179">
        <f>IF($C235=$D$2,#REF!*Y$2,IF($C235=$D$3,#REF!*Y$3,IF($C235=$D$4,#REF!*Y$4,IF($C235=$D$5,#REF!*Y$5,0))))</f>
        <v>0</v>
      </c>
      <c r="Z235" s="179">
        <f>IF($C235=$D$2,#REF!*Z$2,IF($C235=$D$3,#REF!*Z$3,IF($C235=$D$4,#REF!*Z$4,IF($C235=$D$5,#REF!*Z$5,0))))</f>
        <v>0</v>
      </c>
      <c r="AA235" s="179">
        <f>IF($C235=$D$2,#REF!*AA$2,IF($C235=$D$3,#REF!*AA$3,IF($C235=$D$4,#REF!*AA$4,IF($C235=$D$5,#REF!*AA$5,0))))</f>
        <v>0</v>
      </c>
      <c r="AB235" s="179">
        <f>IF($C235=$D$2,#REF!*AB$2,IF($C235=$D$3,#REF!*AB$3,IF($C235=$D$4,#REF!*AB$4,IF($C235=$D$5,#REF!*AB$5,0))))</f>
        <v>0</v>
      </c>
      <c r="AC235" s="179">
        <f>IF($C235=$D$2,#REF!*AC$2,IF($C235=$D$3,#REF!*AC$3,IF($C235=$D$4,#REF!*AC$4,IF($C235=$D$5,#REF!*AC$5,0))))</f>
        <v>0</v>
      </c>
      <c r="AD235" s="179">
        <f>IF($C235=$D$2,#REF!*AD$2,IF($C235=$D$3,#REF!*AD$3,IF($C235=$D$4,#REF!*AD$4,IF($C235=$D$5,#REF!*AD$5,0))))</f>
        <v>0</v>
      </c>
      <c r="AE235" s="179">
        <f>IF($C235=$D$2,#REF!*AE$2,IF($C235=$D$3,#REF!*AE$3,IF($C235=$D$4,#REF!*AE$4,IF($C235=$D$5,#REF!*AE$5,0))))</f>
        <v>0</v>
      </c>
      <c r="AF235" s="179">
        <f>IF($C235=$D$2,#REF!*AF$2,IF($C235=$D$3,#REF!*AF$3,IF($C235=$D$4,#REF!*AF$4,IF($C235=$D$5,#REF!*AF$5,0))))</f>
        <v>0</v>
      </c>
      <c r="AG235" s="179">
        <f>IF($C235=$D$2,#REF!*AG$2,IF($C235=$D$3,#REF!*AG$3,IF($C235=$D$4,#REF!*AG$4,IF($C235=$D$5,#REF!*AG$5,0))))</f>
        <v>0</v>
      </c>
      <c r="AH235" s="179">
        <f>IF($C235=$D$2,#REF!*AH$2,IF($C235=$D$3,#REF!*AH$3,IF($C235=$D$4,#REF!*AH$4,IF($C235=$D$5,#REF!*AH$5,0))))</f>
        <v>0</v>
      </c>
      <c r="AI235" s="179">
        <f>IF($C235=$D$2,#REF!*AI$2,IF($C235=$D$3,#REF!*AI$3,IF($C235=$D$4,#REF!*AI$4,IF($C235=$D$5,#REF!*AI$5,0))))</f>
        <v>0</v>
      </c>
      <c r="AJ235" s="179">
        <f>IF($C235=$D$2,#REF!*AJ$2,IF($C235=$D$3,#REF!*AJ$3,IF($C235=$D$4,#REF!*AJ$4,IF($C235=$D$5,#REF!*AJ$5,0))))</f>
        <v>0</v>
      </c>
      <c r="AK235" s="179">
        <f>IF($C235=$D$2,#REF!*AK$2,IF($C235=$D$3,#REF!*AK$3,IF($C235=$D$4,#REF!*AK$4,IF($C235=$D$5,#REF!*AK$5,0))))</f>
        <v>0</v>
      </c>
      <c r="AL235" s="179">
        <f>IF($C235=$D$2,#REF!*AL$2,IF($C235=$D$3,#REF!*AL$3,IF($C235=$D$4,#REF!*AL$4,IF($C235=$D$5,#REF!*AL$5,0))))</f>
        <v>0</v>
      </c>
      <c r="AM235" s="179">
        <f>IF($C235=$D$2,#REF!*AM$2,IF($C235=$D$3,#REF!*AM$3,IF($C235=$D$4,#REF!*AM$4,IF($C235=$D$5,#REF!*AM$5,0))))</f>
        <v>0</v>
      </c>
    </row>
    <row r="236" spans="1:39">
      <c r="A236" s="141"/>
      <c r="B236" s="165"/>
      <c r="C236" s="165"/>
      <c r="D236" s="178">
        <f t="shared" si="0"/>
        <v>0</v>
      </c>
      <c r="E236" s="179">
        <f>IF($C236=$D$2,#REF!*E$2,IF($C236=$D$3,#REF!*E$3,IF($C236=$D$4,#REF!*E$4,IF($C236=$D$5,#REF!*E$5,0))))</f>
        <v>0</v>
      </c>
      <c r="F236" s="179">
        <f>IF($C236=$D$2,#REF!*F$2,IF($C236=$D$3,#REF!*F$3,IF($C236=$D$4,#REF!*F$4,IF($C236=$D$5,#REF!*F$5,0))))</f>
        <v>0</v>
      </c>
      <c r="G236" s="179">
        <f>IF($C236=$D$2,#REF!*G$2,IF($C236=$D$3,#REF!*G$3,IF($C236=$D$4,#REF!*G$4,IF($C236=$D$5,#REF!*G$5,0))))</f>
        <v>0</v>
      </c>
      <c r="H236" s="179">
        <f>IF($C236=$D$2,#REF!*H$2,IF($C236=$D$3,#REF!*H$3,IF($C236=$D$4,#REF!*H$4,IF($C236=$D$5,#REF!*H$5,0))))</f>
        <v>0</v>
      </c>
      <c r="I236" s="179">
        <f>IF($C236=$D$2,#REF!*I$2,IF($C236=$D$3,#REF!*I$3,IF($C236=$D$4,#REF!*I$4,IF($C236=$D$5,#REF!*I$5,0))))</f>
        <v>0</v>
      </c>
      <c r="J236" s="179">
        <f>IF($C236=$D$2,#REF!*J$2,IF($C236=$D$3,#REF!*J$3,IF($C236=$D$4,#REF!*J$4,IF($C236=$D$5,#REF!*J$5,0))))</f>
        <v>0</v>
      </c>
      <c r="K236" s="179">
        <f>IF($C236=$D$2,#REF!*K$2,IF($C236=$D$3,#REF!*K$3,IF($C236=$D$4,#REF!*K$4,IF($C236=$D$5,#REF!*K$5,0))))</f>
        <v>0</v>
      </c>
      <c r="L236" s="179">
        <f>IF($C236=$D$2,#REF!*L$2,IF($C236=$D$3,#REF!*L$3,IF($C236=$D$4,#REF!*L$4,IF($C236=$D$5,#REF!*L$5,0))))</f>
        <v>0</v>
      </c>
      <c r="M236" s="179">
        <f>IF($C236=$D$2,#REF!*M$2,IF($C236=$D$3,#REF!*M$3,IF($C236=$D$4,#REF!*M$4,IF($C236=$D$5,#REF!*M$5,0))))</f>
        <v>0</v>
      </c>
      <c r="N236" s="179">
        <f>IF($C236=$D$2,#REF!*N$2,IF($C236=$D$3,#REF!*N$3,IF($C236=$D$4,#REF!*N$4,IF($C236=$D$5,#REF!*N$5,0))))</f>
        <v>0</v>
      </c>
      <c r="O236" s="179">
        <f>IF($C236=$D$2,#REF!*O$2,IF($C236=$D$3,#REF!*O$3,IF($C236=$D$4,#REF!*O$4,IF($C236=$D$5,#REF!*O$5,0))))</f>
        <v>0</v>
      </c>
      <c r="P236" s="179">
        <f>IF($C236=$D$2,#REF!*P$2,IF($C236=$D$3,#REF!*P$3,IF($C236=$D$4,#REF!*P$4,IF($C236=$D$5,#REF!*P$5,0))))</f>
        <v>0</v>
      </c>
      <c r="Q236" s="179">
        <f>IF($C236=$D$2,#REF!*Q$2,IF($C236=$D$3,#REF!*Q$3,IF($C236=$D$4,#REF!*Q$4,IF($C236=$D$5,#REF!*Q$5,0))))</f>
        <v>0</v>
      </c>
      <c r="R236" s="179">
        <f>IF($C236=$D$2,#REF!*R$2,IF($C236=$D$3,#REF!*R$3,IF($C236=$D$4,#REF!*R$4,IF($C236=$D$5,#REF!*R$5,0))))</f>
        <v>0</v>
      </c>
      <c r="S236" s="179">
        <f>IF($C236=$D$2,#REF!*S$2,IF($C236=$D$3,#REF!*S$3,IF($C236=$D$4,#REF!*S$4,IF($C236=$D$5,#REF!*S$5,0))))</f>
        <v>0</v>
      </c>
      <c r="T236" s="179">
        <f>IF($C236=$D$2,#REF!*T$2,IF($C236=$D$3,#REF!*T$3,IF($C236=$D$4,#REF!*T$4,IF($C236=$D$5,#REF!*T$5,0))))</f>
        <v>0</v>
      </c>
      <c r="U236" s="179">
        <f>IF($C236=$D$2,#REF!*U$2,IF($C236=$D$3,#REF!*U$3,IF($C236=$D$4,#REF!*U$4,IF($C236=$D$5,#REF!*U$5,0))))</f>
        <v>0</v>
      </c>
      <c r="V236" s="179">
        <f>IF($C236=$D$2,#REF!*V$2,IF($C236=$D$3,#REF!*V$3,IF($C236=$D$4,#REF!*V$4,IF($C236=$D$5,#REF!*V$5,0))))</f>
        <v>0</v>
      </c>
      <c r="W236" s="179">
        <f>IF($C236=$D$2,#REF!*W$2,IF($C236=$D$3,#REF!*W$3,IF($C236=$D$4,#REF!*W$4,IF($C236=$D$5,#REF!*W$5,0))))</f>
        <v>0</v>
      </c>
      <c r="X236" s="179">
        <f>IF($C236=$D$2,#REF!*X$2,IF($C236=$D$3,#REF!*X$3,IF($C236=$D$4,#REF!*X$4,IF($C236=$D$5,#REF!*X$5,0))))</f>
        <v>0</v>
      </c>
      <c r="Y236" s="179">
        <f>IF($C236=$D$2,#REF!*Y$2,IF($C236=$D$3,#REF!*Y$3,IF($C236=$D$4,#REF!*Y$4,IF($C236=$D$5,#REF!*Y$5,0))))</f>
        <v>0</v>
      </c>
      <c r="Z236" s="179">
        <f>IF($C236=$D$2,#REF!*Z$2,IF($C236=$D$3,#REF!*Z$3,IF($C236=$D$4,#REF!*Z$4,IF($C236=$D$5,#REF!*Z$5,0))))</f>
        <v>0</v>
      </c>
      <c r="AA236" s="179">
        <f>IF($C236=$D$2,#REF!*AA$2,IF($C236=$D$3,#REF!*AA$3,IF($C236=$D$4,#REF!*AA$4,IF($C236=$D$5,#REF!*AA$5,0))))</f>
        <v>0</v>
      </c>
      <c r="AB236" s="179">
        <f>IF($C236=$D$2,#REF!*AB$2,IF($C236=$D$3,#REF!*AB$3,IF($C236=$D$4,#REF!*AB$4,IF($C236=$D$5,#REF!*AB$5,0))))</f>
        <v>0</v>
      </c>
      <c r="AC236" s="179">
        <f>IF($C236=$D$2,#REF!*AC$2,IF($C236=$D$3,#REF!*AC$3,IF($C236=$D$4,#REF!*AC$4,IF($C236=$D$5,#REF!*AC$5,0))))</f>
        <v>0</v>
      </c>
      <c r="AD236" s="179">
        <f>IF($C236=$D$2,#REF!*AD$2,IF($C236=$D$3,#REF!*AD$3,IF($C236=$D$4,#REF!*AD$4,IF($C236=$D$5,#REF!*AD$5,0))))</f>
        <v>0</v>
      </c>
      <c r="AE236" s="179">
        <f>IF($C236=$D$2,#REF!*AE$2,IF($C236=$D$3,#REF!*AE$3,IF($C236=$D$4,#REF!*AE$4,IF($C236=$D$5,#REF!*AE$5,0))))</f>
        <v>0</v>
      </c>
      <c r="AF236" s="179">
        <f>IF($C236=$D$2,#REF!*AF$2,IF($C236=$D$3,#REF!*AF$3,IF($C236=$D$4,#REF!*AF$4,IF($C236=$D$5,#REF!*AF$5,0))))</f>
        <v>0</v>
      </c>
      <c r="AG236" s="179">
        <f>IF($C236=$D$2,#REF!*AG$2,IF($C236=$D$3,#REF!*AG$3,IF($C236=$D$4,#REF!*AG$4,IF($C236=$D$5,#REF!*AG$5,0))))</f>
        <v>0</v>
      </c>
      <c r="AH236" s="179">
        <f>IF($C236=$D$2,#REF!*AH$2,IF($C236=$D$3,#REF!*AH$3,IF($C236=$D$4,#REF!*AH$4,IF($C236=$D$5,#REF!*AH$5,0))))</f>
        <v>0</v>
      </c>
      <c r="AI236" s="179">
        <f>IF($C236=$D$2,#REF!*AI$2,IF($C236=$D$3,#REF!*AI$3,IF($C236=$D$4,#REF!*AI$4,IF($C236=$D$5,#REF!*AI$5,0))))</f>
        <v>0</v>
      </c>
      <c r="AJ236" s="179">
        <f>IF($C236=$D$2,#REF!*AJ$2,IF($C236=$D$3,#REF!*AJ$3,IF($C236=$D$4,#REF!*AJ$4,IF($C236=$D$5,#REF!*AJ$5,0))))</f>
        <v>0</v>
      </c>
      <c r="AK236" s="179">
        <f>IF($C236=$D$2,#REF!*AK$2,IF($C236=$D$3,#REF!*AK$3,IF($C236=$D$4,#REF!*AK$4,IF($C236=$D$5,#REF!*AK$5,0))))</f>
        <v>0</v>
      </c>
      <c r="AL236" s="179">
        <f>IF($C236=$D$2,#REF!*AL$2,IF($C236=$D$3,#REF!*AL$3,IF($C236=$D$4,#REF!*AL$4,IF($C236=$D$5,#REF!*AL$5,0))))</f>
        <v>0</v>
      </c>
      <c r="AM236" s="179">
        <f>IF($C236=$D$2,#REF!*AM$2,IF($C236=$D$3,#REF!*AM$3,IF($C236=$D$4,#REF!*AM$4,IF($C236=$D$5,#REF!*AM$5,0))))</f>
        <v>0</v>
      </c>
    </row>
    <row r="237" spans="1:39">
      <c r="A237" s="141"/>
      <c r="B237" s="165"/>
      <c r="C237" s="165"/>
      <c r="D237" s="178">
        <f t="shared" si="0"/>
        <v>0</v>
      </c>
      <c r="E237" s="179">
        <f>IF($C237=$D$2,#REF!*E$2,IF($C237=$D$3,#REF!*E$3,IF($C237=$D$4,#REF!*E$4,IF($C237=$D$5,#REF!*E$5,0))))</f>
        <v>0</v>
      </c>
      <c r="F237" s="179">
        <f>IF($C237=$D$2,#REF!*F$2,IF($C237=$D$3,#REF!*F$3,IF($C237=$D$4,#REF!*F$4,IF($C237=$D$5,#REF!*F$5,0))))</f>
        <v>0</v>
      </c>
      <c r="G237" s="179">
        <f>IF($C237=$D$2,#REF!*G$2,IF($C237=$D$3,#REF!*G$3,IF($C237=$D$4,#REF!*G$4,IF($C237=$D$5,#REF!*G$5,0))))</f>
        <v>0</v>
      </c>
      <c r="H237" s="179">
        <f>IF($C237=$D$2,#REF!*H$2,IF($C237=$D$3,#REF!*H$3,IF($C237=$D$4,#REF!*H$4,IF($C237=$D$5,#REF!*H$5,0))))</f>
        <v>0</v>
      </c>
      <c r="I237" s="179">
        <f>IF($C237=$D$2,#REF!*I$2,IF($C237=$D$3,#REF!*I$3,IF($C237=$D$4,#REF!*I$4,IF($C237=$D$5,#REF!*I$5,0))))</f>
        <v>0</v>
      </c>
      <c r="J237" s="179">
        <f>IF($C237=$D$2,#REF!*J$2,IF($C237=$D$3,#REF!*J$3,IF($C237=$D$4,#REF!*J$4,IF($C237=$D$5,#REF!*J$5,0))))</f>
        <v>0</v>
      </c>
      <c r="K237" s="179">
        <f>IF($C237=$D$2,#REF!*K$2,IF($C237=$D$3,#REF!*K$3,IF($C237=$D$4,#REF!*K$4,IF($C237=$D$5,#REF!*K$5,0))))</f>
        <v>0</v>
      </c>
      <c r="L237" s="179">
        <f>IF($C237=$D$2,#REF!*L$2,IF($C237=$D$3,#REF!*L$3,IF($C237=$D$4,#REF!*L$4,IF($C237=$D$5,#REF!*L$5,0))))</f>
        <v>0</v>
      </c>
      <c r="M237" s="179">
        <f>IF($C237=$D$2,#REF!*M$2,IF($C237=$D$3,#REF!*M$3,IF($C237=$D$4,#REF!*M$4,IF($C237=$D$5,#REF!*M$5,0))))</f>
        <v>0</v>
      </c>
      <c r="N237" s="179">
        <f>IF($C237=$D$2,#REF!*N$2,IF($C237=$D$3,#REF!*N$3,IF($C237=$D$4,#REF!*N$4,IF($C237=$D$5,#REF!*N$5,0))))</f>
        <v>0</v>
      </c>
      <c r="O237" s="179">
        <f>IF($C237=$D$2,#REF!*O$2,IF($C237=$D$3,#REF!*O$3,IF($C237=$D$4,#REF!*O$4,IF($C237=$D$5,#REF!*O$5,0))))</f>
        <v>0</v>
      </c>
      <c r="P237" s="179">
        <f>IF($C237=$D$2,#REF!*P$2,IF($C237=$D$3,#REF!*P$3,IF($C237=$D$4,#REF!*P$4,IF($C237=$D$5,#REF!*P$5,0))))</f>
        <v>0</v>
      </c>
      <c r="Q237" s="179">
        <f>IF($C237=$D$2,#REF!*Q$2,IF($C237=$D$3,#REF!*Q$3,IF($C237=$D$4,#REF!*Q$4,IF($C237=$D$5,#REF!*Q$5,0))))</f>
        <v>0</v>
      </c>
      <c r="R237" s="179">
        <f>IF($C237=$D$2,#REF!*R$2,IF($C237=$D$3,#REF!*R$3,IF($C237=$D$4,#REF!*R$4,IF($C237=$D$5,#REF!*R$5,0))))</f>
        <v>0</v>
      </c>
      <c r="S237" s="179">
        <f>IF($C237=$D$2,#REF!*S$2,IF($C237=$D$3,#REF!*S$3,IF($C237=$D$4,#REF!*S$4,IF($C237=$D$5,#REF!*S$5,0))))</f>
        <v>0</v>
      </c>
      <c r="T237" s="179">
        <f>IF($C237=$D$2,#REF!*T$2,IF($C237=$D$3,#REF!*T$3,IF($C237=$D$4,#REF!*T$4,IF($C237=$D$5,#REF!*T$5,0))))</f>
        <v>0</v>
      </c>
      <c r="U237" s="179">
        <f>IF($C237=$D$2,#REF!*U$2,IF($C237=$D$3,#REF!*U$3,IF($C237=$D$4,#REF!*U$4,IF($C237=$D$5,#REF!*U$5,0))))</f>
        <v>0</v>
      </c>
      <c r="V237" s="179">
        <f>IF($C237=$D$2,#REF!*V$2,IF($C237=$D$3,#REF!*V$3,IF($C237=$D$4,#REF!*V$4,IF($C237=$D$5,#REF!*V$5,0))))</f>
        <v>0</v>
      </c>
      <c r="W237" s="179">
        <f>IF($C237=$D$2,#REF!*W$2,IF($C237=$D$3,#REF!*W$3,IF($C237=$D$4,#REF!*W$4,IF($C237=$D$5,#REF!*W$5,0))))</f>
        <v>0</v>
      </c>
      <c r="X237" s="179">
        <f>IF($C237=$D$2,#REF!*X$2,IF($C237=$D$3,#REF!*X$3,IF($C237=$D$4,#REF!*X$4,IF($C237=$D$5,#REF!*X$5,0))))</f>
        <v>0</v>
      </c>
      <c r="Y237" s="179">
        <f>IF($C237=$D$2,#REF!*Y$2,IF($C237=$D$3,#REF!*Y$3,IF($C237=$D$4,#REF!*Y$4,IF($C237=$D$5,#REF!*Y$5,0))))</f>
        <v>0</v>
      </c>
      <c r="Z237" s="179">
        <f>IF($C237=$D$2,#REF!*Z$2,IF($C237=$D$3,#REF!*Z$3,IF($C237=$D$4,#REF!*Z$4,IF($C237=$D$5,#REF!*Z$5,0))))</f>
        <v>0</v>
      </c>
      <c r="AA237" s="179">
        <f>IF($C237=$D$2,#REF!*AA$2,IF($C237=$D$3,#REF!*AA$3,IF($C237=$D$4,#REF!*AA$4,IF($C237=$D$5,#REF!*AA$5,0))))</f>
        <v>0</v>
      </c>
      <c r="AB237" s="179">
        <f>IF($C237=$D$2,#REF!*AB$2,IF($C237=$D$3,#REF!*AB$3,IF($C237=$D$4,#REF!*AB$4,IF($C237=$D$5,#REF!*AB$5,0))))</f>
        <v>0</v>
      </c>
      <c r="AC237" s="179">
        <f>IF($C237=$D$2,#REF!*AC$2,IF($C237=$D$3,#REF!*AC$3,IF($C237=$D$4,#REF!*AC$4,IF($C237=$D$5,#REF!*AC$5,0))))</f>
        <v>0</v>
      </c>
      <c r="AD237" s="179">
        <f>IF($C237=$D$2,#REF!*AD$2,IF($C237=$D$3,#REF!*AD$3,IF($C237=$D$4,#REF!*AD$4,IF($C237=$D$5,#REF!*AD$5,0))))</f>
        <v>0</v>
      </c>
      <c r="AE237" s="179">
        <f>IF($C237=$D$2,#REF!*AE$2,IF($C237=$D$3,#REF!*AE$3,IF($C237=$D$4,#REF!*AE$4,IF($C237=$D$5,#REF!*AE$5,0))))</f>
        <v>0</v>
      </c>
      <c r="AF237" s="179">
        <f>IF($C237=$D$2,#REF!*AF$2,IF($C237=$D$3,#REF!*AF$3,IF($C237=$D$4,#REF!*AF$4,IF($C237=$D$5,#REF!*AF$5,0))))</f>
        <v>0</v>
      </c>
      <c r="AG237" s="179">
        <f>IF($C237=$D$2,#REF!*AG$2,IF($C237=$D$3,#REF!*AG$3,IF($C237=$D$4,#REF!*AG$4,IF($C237=$D$5,#REF!*AG$5,0))))</f>
        <v>0</v>
      </c>
      <c r="AH237" s="179">
        <f>IF($C237=$D$2,#REF!*AH$2,IF($C237=$D$3,#REF!*AH$3,IF($C237=$D$4,#REF!*AH$4,IF($C237=$D$5,#REF!*AH$5,0))))</f>
        <v>0</v>
      </c>
      <c r="AI237" s="179">
        <f>IF($C237=$D$2,#REF!*AI$2,IF($C237=$D$3,#REF!*AI$3,IF($C237=$D$4,#REF!*AI$4,IF($C237=$D$5,#REF!*AI$5,0))))</f>
        <v>0</v>
      </c>
      <c r="AJ237" s="179">
        <f>IF($C237=$D$2,#REF!*AJ$2,IF($C237=$D$3,#REF!*AJ$3,IF($C237=$D$4,#REF!*AJ$4,IF($C237=$D$5,#REF!*AJ$5,0))))</f>
        <v>0</v>
      </c>
      <c r="AK237" s="179">
        <f>IF($C237=$D$2,#REF!*AK$2,IF($C237=$D$3,#REF!*AK$3,IF($C237=$D$4,#REF!*AK$4,IF($C237=$D$5,#REF!*AK$5,0))))</f>
        <v>0</v>
      </c>
      <c r="AL237" s="179">
        <f>IF($C237=$D$2,#REF!*AL$2,IF($C237=$D$3,#REF!*AL$3,IF($C237=$D$4,#REF!*AL$4,IF($C237=$D$5,#REF!*AL$5,0))))</f>
        <v>0</v>
      </c>
      <c r="AM237" s="179">
        <f>IF($C237=$D$2,#REF!*AM$2,IF($C237=$D$3,#REF!*AM$3,IF($C237=$D$4,#REF!*AM$4,IF($C237=$D$5,#REF!*AM$5,0))))</f>
        <v>0</v>
      </c>
    </row>
    <row r="238" spans="1:39">
      <c r="A238" s="141"/>
      <c r="B238" s="165"/>
      <c r="C238" s="165"/>
      <c r="D238" s="178">
        <f t="shared" si="0"/>
        <v>0</v>
      </c>
      <c r="E238" s="179">
        <f>IF($C238=$D$2,#REF!*E$2,IF($C238=$D$3,#REF!*E$3,IF($C238=$D$4,#REF!*E$4,IF($C238=$D$5,#REF!*E$5,0))))</f>
        <v>0</v>
      </c>
      <c r="F238" s="179">
        <f>IF($C238=$D$2,#REF!*F$2,IF($C238=$D$3,#REF!*F$3,IF($C238=$D$4,#REF!*F$4,IF($C238=$D$5,#REF!*F$5,0))))</f>
        <v>0</v>
      </c>
      <c r="G238" s="179">
        <f>IF($C238=$D$2,#REF!*G$2,IF($C238=$D$3,#REF!*G$3,IF($C238=$D$4,#REF!*G$4,IF($C238=$D$5,#REF!*G$5,0))))</f>
        <v>0</v>
      </c>
      <c r="H238" s="179">
        <f>IF($C238=$D$2,#REF!*H$2,IF($C238=$D$3,#REF!*H$3,IF($C238=$D$4,#REF!*H$4,IF($C238=$D$5,#REF!*H$5,0))))</f>
        <v>0</v>
      </c>
      <c r="I238" s="179">
        <f>IF($C238=$D$2,#REF!*I$2,IF($C238=$D$3,#REF!*I$3,IF($C238=$D$4,#REF!*I$4,IF($C238=$D$5,#REF!*I$5,0))))</f>
        <v>0</v>
      </c>
      <c r="J238" s="179">
        <f>IF($C238=$D$2,#REF!*J$2,IF($C238=$D$3,#REF!*J$3,IF($C238=$D$4,#REF!*J$4,IF($C238=$D$5,#REF!*J$5,0))))</f>
        <v>0</v>
      </c>
      <c r="K238" s="179">
        <f>IF($C238=$D$2,#REF!*K$2,IF($C238=$D$3,#REF!*K$3,IF($C238=$D$4,#REF!*K$4,IF($C238=$D$5,#REF!*K$5,0))))</f>
        <v>0</v>
      </c>
      <c r="L238" s="179">
        <f>IF($C238=$D$2,#REF!*L$2,IF($C238=$D$3,#REF!*L$3,IF($C238=$D$4,#REF!*L$4,IF($C238=$D$5,#REF!*L$5,0))))</f>
        <v>0</v>
      </c>
      <c r="M238" s="179">
        <f>IF($C238=$D$2,#REF!*M$2,IF($C238=$D$3,#REF!*M$3,IF($C238=$D$4,#REF!*M$4,IF($C238=$D$5,#REF!*M$5,0))))</f>
        <v>0</v>
      </c>
      <c r="N238" s="179">
        <f>IF($C238=$D$2,#REF!*N$2,IF($C238=$D$3,#REF!*N$3,IF($C238=$D$4,#REF!*N$4,IF($C238=$D$5,#REF!*N$5,0))))</f>
        <v>0</v>
      </c>
      <c r="O238" s="179">
        <f>IF($C238=$D$2,#REF!*O$2,IF($C238=$D$3,#REF!*O$3,IF($C238=$D$4,#REF!*O$4,IF($C238=$D$5,#REF!*O$5,0))))</f>
        <v>0</v>
      </c>
      <c r="P238" s="179">
        <f>IF($C238=$D$2,#REF!*P$2,IF($C238=$D$3,#REF!*P$3,IF($C238=$D$4,#REF!*P$4,IF($C238=$D$5,#REF!*P$5,0))))</f>
        <v>0</v>
      </c>
      <c r="Q238" s="179">
        <f>IF($C238=$D$2,#REF!*Q$2,IF($C238=$D$3,#REF!*Q$3,IF($C238=$D$4,#REF!*Q$4,IF($C238=$D$5,#REF!*Q$5,0))))</f>
        <v>0</v>
      </c>
      <c r="R238" s="179">
        <f>IF($C238=$D$2,#REF!*R$2,IF($C238=$D$3,#REF!*R$3,IF($C238=$D$4,#REF!*R$4,IF($C238=$D$5,#REF!*R$5,0))))</f>
        <v>0</v>
      </c>
      <c r="S238" s="179">
        <f>IF($C238=$D$2,#REF!*S$2,IF($C238=$D$3,#REF!*S$3,IF($C238=$D$4,#REF!*S$4,IF($C238=$D$5,#REF!*S$5,0))))</f>
        <v>0</v>
      </c>
      <c r="T238" s="179">
        <f>IF($C238=$D$2,#REF!*T$2,IF($C238=$D$3,#REF!*T$3,IF($C238=$D$4,#REF!*T$4,IF($C238=$D$5,#REF!*T$5,0))))</f>
        <v>0</v>
      </c>
      <c r="U238" s="179">
        <f>IF($C238=$D$2,#REF!*U$2,IF($C238=$D$3,#REF!*U$3,IF($C238=$D$4,#REF!*U$4,IF($C238=$D$5,#REF!*U$5,0))))</f>
        <v>0</v>
      </c>
      <c r="V238" s="179">
        <f>IF($C238=$D$2,#REF!*V$2,IF($C238=$D$3,#REF!*V$3,IF($C238=$D$4,#REF!*V$4,IF($C238=$D$5,#REF!*V$5,0))))</f>
        <v>0</v>
      </c>
      <c r="W238" s="179">
        <f>IF($C238=$D$2,#REF!*W$2,IF($C238=$D$3,#REF!*W$3,IF($C238=$D$4,#REF!*W$4,IF($C238=$D$5,#REF!*W$5,0))))</f>
        <v>0</v>
      </c>
      <c r="X238" s="179">
        <f>IF($C238=$D$2,#REF!*X$2,IF($C238=$D$3,#REF!*X$3,IF($C238=$D$4,#REF!*X$4,IF($C238=$D$5,#REF!*X$5,0))))</f>
        <v>0</v>
      </c>
      <c r="Y238" s="179">
        <f>IF($C238=$D$2,#REF!*Y$2,IF($C238=$D$3,#REF!*Y$3,IF($C238=$D$4,#REF!*Y$4,IF($C238=$D$5,#REF!*Y$5,0))))</f>
        <v>0</v>
      </c>
      <c r="Z238" s="179">
        <f>IF($C238=$D$2,#REF!*Z$2,IF($C238=$D$3,#REF!*Z$3,IF($C238=$D$4,#REF!*Z$4,IF($C238=$D$5,#REF!*Z$5,0))))</f>
        <v>0</v>
      </c>
      <c r="AA238" s="179">
        <f>IF($C238=$D$2,#REF!*AA$2,IF($C238=$D$3,#REF!*AA$3,IF($C238=$D$4,#REF!*AA$4,IF($C238=$D$5,#REF!*AA$5,0))))</f>
        <v>0</v>
      </c>
      <c r="AB238" s="179">
        <f>IF($C238=$D$2,#REF!*AB$2,IF($C238=$D$3,#REF!*AB$3,IF($C238=$D$4,#REF!*AB$4,IF($C238=$D$5,#REF!*AB$5,0))))</f>
        <v>0</v>
      </c>
      <c r="AC238" s="179">
        <f>IF($C238=$D$2,#REF!*AC$2,IF($C238=$D$3,#REF!*AC$3,IF($C238=$D$4,#REF!*AC$4,IF($C238=$D$5,#REF!*AC$5,0))))</f>
        <v>0</v>
      </c>
      <c r="AD238" s="179">
        <f>IF($C238=$D$2,#REF!*AD$2,IF($C238=$D$3,#REF!*AD$3,IF($C238=$D$4,#REF!*AD$4,IF($C238=$D$5,#REF!*AD$5,0))))</f>
        <v>0</v>
      </c>
      <c r="AE238" s="179">
        <f>IF($C238=$D$2,#REF!*AE$2,IF($C238=$D$3,#REF!*AE$3,IF($C238=$D$4,#REF!*AE$4,IF($C238=$D$5,#REF!*AE$5,0))))</f>
        <v>0</v>
      </c>
      <c r="AF238" s="179">
        <f>IF($C238=$D$2,#REF!*AF$2,IF($C238=$D$3,#REF!*AF$3,IF($C238=$D$4,#REF!*AF$4,IF($C238=$D$5,#REF!*AF$5,0))))</f>
        <v>0</v>
      </c>
      <c r="AG238" s="179">
        <f>IF($C238=$D$2,#REF!*AG$2,IF($C238=$D$3,#REF!*AG$3,IF($C238=$D$4,#REF!*AG$4,IF($C238=$D$5,#REF!*AG$5,0))))</f>
        <v>0</v>
      </c>
      <c r="AH238" s="179">
        <f>IF($C238=$D$2,#REF!*AH$2,IF($C238=$D$3,#REF!*AH$3,IF($C238=$D$4,#REF!*AH$4,IF($C238=$D$5,#REF!*AH$5,0))))</f>
        <v>0</v>
      </c>
      <c r="AI238" s="179">
        <f>IF($C238=$D$2,#REF!*AI$2,IF($C238=$D$3,#REF!*AI$3,IF($C238=$D$4,#REF!*AI$4,IF($C238=$D$5,#REF!*AI$5,0))))</f>
        <v>0</v>
      </c>
      <c r="AJ238" s="179">
        <f>IF($C238=$D$2,#REF!*AJ$2,IF($C238=$D$3,#REF!*AJ$3,IF($C238=$D$4,#REF!*AJ$4,IF($C238=$D$5,#REF!*AJ$5,0))))</f>
        <v>0</v>
      </c>
      <c r="AK238" s="179">
        <f>IF($C238=$D$2,#REF!*AK$2,IF($C238=$D$3,#REF!*AK$3,IF($C238=$D$4,#REF!*AK$4,IF($C238=$D$5,#REF!*AK$5,0))))</f>
        <v>0</v>
      </c>
      <c r="AL238" s="179">
        <f>IF($C238=$D$2,#REF!*AL$2,IF($C238=$D$3,#REF!*AL$3,IF($C238=$D$4,#REF!*AL$4,IF($C238=$D$5,#REF!*AL$5,0))))</f>
        <v>0</v>
      </c>
      <c r="AM238" s="179">
        <f>IF($C238=$D$2,#REF!*AM$2,IF($C238=$D$3,#REF!*AM$3,IF($C238=$D$4,#REF!*AM$4,IF($C238=$D$5,#REF!*AM$5,0))))</f>
        <v>0</v>
      </c>
    </row>
    <row r="239" spans="1:39">
      <c r="A239" s="141"/>
      <c r="B239" s="165"/>
      <c r="C239" s="165"/>
      <c r="D239" s="178">
        <f t="shared" si="0"/>
        <v>0</v>
      </c>
      <c r="E239" s="179">
        <f>IF($C239=$D$2,#REF!*E$2,IF($C239=$D$3,#REF!*E$3,IF($C239=$D$4,#REF!*E$4,IF($C239=$D$5,#REF!*E$5,0))))</f>
        <v>0</v>
      </c>
      <c r="F239" s="179">
        <f>IF($C239=$D$2,#REF!*F$2,IF($C239=$D$3,#REF!*F$3,IF($C239=$D$4,#REF!*F$4,IF($C239=$D$5,#REF!*F$5,0))))</f>
        <v>0</v>
      </c>
      <c r="G239" s="179">
        <f>IF($C239=$D$2,#REF!*G$2,IF($C239=$D$3,#REF!*G$3,IF($C239=$D$4,#REF!*G$4,IF($C239=$D$5,#REF!*G$5,0))))</f>
        <v>0</v>
      </c>
      <c r="H239" s="179">
        <f>IF($C239=$D$2,#REF!*H$2,IF($C239=$D$3,#REF!*H$3,IF($C239=$D$4,#REF!*H$4,IF($C239=$D$5,#REF!*H$5,0))))</f>
        <v>0</v>
      </c>
      <c r="I239" s="179">
        <f>IF($C239=$D$2,#REF!*I$2,IF($C239=$D$3,#REF!*I$3,IF($C239=$D$4,#REF!*I$4,IF($C239=$D$5,#REF!*I$5,0))))</f>
        <v>0</v>
      </c>
      <c r="J239" s="179">
        <f>IF($C239=$D$2,#REF!*J$2,IF($C239=$D$3,#REF!*J$3,IF($C239=$D$4,#REF!*J$4,IF($C239=$D$5,#REF!*J$5,0))))</f>
        <v>0</v>
      </c>
      <c r="K239" s="179">
        <f>IF($C239=$D$2,#REF!*K$2,IF($C239=$D$3,#REF!*K$3,IF($C239=$D$4,#REF!*K$4,IF($C239=$D$5,#REF!*K$5,0))))</f>
        <v>0</v>
      </c>
      <c r="L239" s="179">
        <f>IF($C239=$D$2,#REF!*L$2,IF($C239=$D$3,#REF!*L$3,IF($C239=$D$4,#REF!*L$4,IF($C239=$D$5,#REF!*L$5,0))))</f>
        <v>0</v>
      </c>
      <c r="M239" s="179">
        <f>IF($C239=$D$2,#REF!*M$2,IF($C239=$D$3,#REF!*M$3,IF($C239=$D$4,#REF!*M$4,IF($C239=$D$5,#REF!*M$5,0))))</f>
        <v>0</v>
      </c>
      <c r="N239" s="179">
        <f>IF($C239=$D$2,#REF!*N$2,IF($C239=$D$3,#REF!*N$3,IF($C239=$D$4,#REF!*N$4,IF($C239=$D$5,#REF!*N$5,0))))</f>
        <v>0</v>
      </c>
      <c r="O239" s="179">
        <f>IF($C239=$D$2,#REF!*O$2,IF($C239=$D$3,#REF!*O$3,IF($C239=$D$4,#REF!*O$4,IF($C239=$D$5,#REF!*O$5,0))))</f>
        <v>0</v>
      </c>
      <c r="P239" s="179">
        <f>IF($C239=$D$2,#REF!*P$2,IF($C239=$D$3,#REF!*P$3,IF($C239=$D$4,#REF!*P$4,IF($C239=$D$5,#REF!*P$5,0))))</f>
        <v>0</v>
      </c>
      <c r="Q239" s="179">
        <f>IF($C239=$D$2,#REF!*Q$2,IF($C239=$D$3,#REF!*Q$3,IF($C239=$D$4,#REF!*Q$4,IF($C239=$D$5,#REF!*Q$5,0))))</f>
        <v>0</v>
      </c>
      <c r="R239" s="179">
        <f>IF($C239=$D$2,#REF!*R$2,IF($C239=$D$3,#REF!*R$3,IF($C239=$D$4,#REF!*R$4,IF($C239=$D$5,#REF!*R$5,0))))</f>
        <v>0</v>
      </c>
      <c r="S239" s="179">
        <f>IF($C239=$D$2,#REF!*S$2,IF($C239=$D$3,#REF!*S$3,IF($C239=$D$4,#REF!*S$4,IF($C239=$D$5,#REF!*S$5,0))))</f>
        <v>0</v>
      </c>
      <c r="T239" s="179">
        <f>IF($C239=$D$2,#REF!*T$2,IF($C239=$D$3,#REF!*T$3,IF($C239=$D$4,#REF!*T$4,IF($C239=$D$5,#REF!*T$5,0))))</f>
        <v>0</v>
      </c>
      <c r="U239" s="179">
        <f>IF($C239=$D$2,#REF!*U$2,IF($C239=$D$3,#REF!*U$3,IF($C239=$D$4,#REF!*U$4,IF($C239=$D$5,#REF!*U$5,0))))</f>
        <v>0</v>
      </c>
      <c r="V239" s="179">
        <f>IF($C239=$D$2,#REF!*V$2,IF($C239=$D$3,#REF!*V$3,IF($C239=$D$4,#REF!*V$4,IF($C239=$D$5,#REF!*V$5,0))))</f>
        <v>0</v>
      </c>
      <c r="W239" s="179">
        <f>IF($C239=$D$2,#REF!*W$2,IF($C239=$D$3,#REF!*W$3,IF($C239=$D$4,#REF!*W$4,IF($C239=$D$5,#REF!*W$5,0))))</f>
        <v>0</v>
      </c>
      <c r="X239" s="179">
        <f>IF($C239=$D$2,#REF!*X$2,IF($C239=$D$3,#REF!*X$3,IF($C239=$D$4,#REF!*X$4,IF($C239=$D$5,#REF!*X$5,0))))</f>
        <v>0</v>
      </c>
      <c r="Y239" s="179">
        <f>IF($C239=$D$2,#REF!*Y$2,IF($C239=$D$3,#REF!*Y$3,IF($C239=$D$4,#REF!*Y$4,IF($C239=$D$5,#REF!*Y$5,0))))</f>
        <v>0</v>
      </c>
      <c r="Z239" s="179">
        <f>IF($C239=$D$2,#REF!*Z$2,IF($C239=$D$3,#REF!*Z$3,IF($C239=$D$4,#REF!*Z$4,IF($C239=$D$5,#REF!*Z$5,0))))</f>
        <v>0</v>
      </c>
      <c r="AA239" s="179">
        <f>IF($C239=$D$2,#REF!*AA$2,IF($C239=$D$3,#REF!*AA$3,IF($C239=$D$4,#REF!*AA$4,IF($C239=$D$5,#REF!*AA$5,0))))</f>
        <v>0</v>
      </c>
      <c r="AB239" s="179">
        <f>IF($C239=$D$2,#REF!*AB$2,IF($C239=$D$3,#REF!*AB$3,IF($C239=$D$4,#REF!*AB$4,IF($C239=$D$5,#REF!*AB$5,0))))</f>
        <v>0</v>
      </c>
      <c r="AC239" s="179">
        <f>IF($C239=$D$2,#REF!*AC$2,IF($C239=$D$3,#REF!*AC$3,IF($C239=$D$4,#REF!*AC$4,IF($C239=$D$5,#REF!*AC$5,0))))</f>
        <v>0</v>
      </c>
      <c r="AD239" s="179">
        <f>IF($C239=$D$2,#REF!*AD$2,IF($C239=$D$3,#REF!*AD$3,IF($C239=$D$4,#REF!*AD$4,IF($C239=$D$5,#REF!*AD$5,0))))</f>
        <v>0</v>
      </c>
      <c r="AE239" s="179">
        <f>IF($C239=$D$2,#REF!*AE$2,IF($C239=$D$3,#REF!*AE$3,IF($C239=$D$4,#REF!*AE$4,IF($C239=$D$5,#REF!*AE$5,0))))</f>
        <v>0</v>
      </c>
      <c r="AF239" s="179">
        <f>IF($C239=$D$2,#REF!*AF$2,IF($C239=$D$3,#REF!*AF$3,IF($C239=$D$4,#REF!*AF$4,IF($C239=$D$5,#REF!*AF$5,0))))</f>
        <v>0</v>
      </c>
      <c r="AG239" s="179">
        <f>IF($C239=$D$2,#REF!*AG$2,IF($C239=$D$3,#REF!*AG$3,IF($C239=$D$4,#REF!*AG$4,IF($C239=$D$5,#REF!*AG$5,0))))</f>
        <v>0</v>
      </c>
      <c r="AH239" s="179">
        <f>IF($C239=$D$2,#REF!*AH$2,IF($C239=$D$3,#REF!*AH$3,IF($C239=$D$4,#REF!*AH$4,IF($C239=$D$5,#REF!*AH$5,0))))</f>
        <v>0</v>
      </c>
      <c r="AI239" s="179">
        <f>IF($C239=$D$2,#REF!*AI$2,IF($C239=$D$3,#REF!*AI$3,IF($C239=$D$4,#REF!*AI$4,IF($C239=$D$5,#REF!*AI$5,0))))</f>
        <v>0</v>
      </c>
      <c r="AJ239" s="179">
        <f>IF($C239=$D$2,#REF!*AJ$2,IF($C239=$D$3,#REF!*AJ$3,IF($C239=$D$4,#REF!*AJ$4,IF($C239=$D$5,#REF!*AJ$5,0))))</f>
        <v>0</v>
      </c>
      <c r="AK239" s="179">
        <f>IF($C239=$D$2,#REF!*AK$2,IF($C239=$D$3,#REF!*AK$3,IF($C239=$D$4,#REF!*AK$4,IF($C239=$D$5,#REF!*AK$5,0))))</f>
        <v>0</v>
      </c>
      <c r="AL239" s="179">
        <f>IF($C239=$D$2,#REF!*AL$2,IF($C239=$D$3,#REF!*AL$3,IF($C239=$D$4,#REF!*AL$4,IF($C239=$D$5,#REF!*AL$5,0))))</f>
        <v>0</v>
      </c>
      <c r="AM239" s="179">
        <f>IF($C239=$D$2,#REF!*AM$2,IF($C239=$D$3,#REF!*AM$3,IF($C239=$D$4,#REF!*AM$4,IF($C239=$D$5,#REF!*AM$5,0))))</f>
        <v>0</v>
      </c>
    </row>
    <row r="240" spans="1:39">
      <c r="A240" s="141"/>
      <c r="B240" s="165"/>
      <c r="C240" s="165"/>
      <c r="D240" s="178">
        <f t="shared" si="0"/>
        <v>0</v>
      </c>
      <c r="E240" s="179">
        <f>IF($C240=$D$2,#REF!*E$2,IF($C240=$D$3,#REF!*E$3,IF($C240=$D$4,#REF!*E$4,IF($C240=$D$5,#REF!*E$5,0))))</f>
        <v>0</v>
      </c>
      <c r="F240" s="179">
        <f>IF($C240=$D$2,#REF!*F$2,IF($C240=$D$3,#REF!*F$3,IF($C240=$D$4,#REF!*F$4,IF($C240=$D$5,#REF!*F$5,0))))</f>
        <v>0</v>
      </c>
      <c r="G240" s="179">
        <f>IF($C240=$D$2,#REF!*G$2,IF($C240=$D$3,#REF!*G$3,IF($C240=$D$4,#REF!*G$4,IF($C240=$D$5,#REF!*G$5,0))))</f>
        <v>0</v>
      </c>
      <c r="H240" s="179">
        <f>IF($C240=$D$2,#REF!*H$2,IF($C240=$D$3,#REF!*H$3,IF($C240=$D$4,#REF!*H$4,IF($C240=$D$5,#REF!*H$5,0))))</f>
        <v>0</v>
      </c>
      <c r="I240" s="179">
        <f>IF($C240=$D$2,#REF!*I$2,IF($C240=$D$3,#REF!*I$3,IF($C240=$D$4,#REF!*I$4,IF($C240=$D$5,#REF!*I$5,0))))</f>
        <v>0</v>
      </c>
      <c r="J240" s="179">
        <f>IF($C240=$D$2,#REF!*J$2,IF($C240=$D$3,#REF!*J$3,IF($C240=$D$4,#REF!*J$4,IF($C240=$D$5,#REF!*J$5,0))))</f>
        <v>0</v>
      </c>
      <c r="K240" s="179">
        <f>IF($C240=$D$2,#REF!*K$2,IF($C240=$D$3,#REF!*K$3,IF($C240=$D$4,#REF!*K$4,IF($C240=$D$5,#REF!*K$5,0))))</f>
        <v>0</v>
      </c>
      <c r="L240" s="179">
        <f>IF($C240=$D$2,#REF!*L$2,IF($C240=$D$3,#REF!*L$3,IF($C240=$D$4,#REF!*L$4,IF($C240=$D$5,#REF!*L$5,0))))</f>
        <v>0</v>
      </c>
      <c r="M240" s="179">
        <f>IF($C240=$D$2,#REF!*M$2,IF($C240=$D$3,#REF!*M$3,IF($C240=$D$4,#REF!*M$4,IF($C240=$D$5,#REF!*M$5,0))))</f>
        <v>0</v>
      </c>
      <c r="N240" s="179">
        <f>IF($C240=$D$2,#REF!*N$2,IF($C240=$D$3,#REF!*N$3,IF($C240=$D$4,#REF!*N$4,IF($C240=$D$5,#REF!*N$5,0))))</f>
        <v>0</v>
      </c>
      <c r="O240" s="179">
        <f>IF($C240=$D$2,#REF!*O$2,IF($C240=$D$3,#REF!*O$3,IF($C240=$D$4,#REF!*O$4,IF($C240=$D$5,#REF!*O$5,0))))</f>
        <v>0</v>
      </c>
      <c r="P240" s="179">
        <f>IF($C240=$D$2,#REF!*P$2,IF($C240=$D$3,#REF!*P$3,IF($C240=$D$4,#REF!*P$4,IF($C240=$D$5,#REF!*P$5,0))))</f>
        <v>0</v>
      </c>
      <c r="Q240" s="179">
        <f>IF($C240=$D$2,#REF!*Q$2,IF($C240=$D$3,#REF!*Q$3,IF($C240=$D$4,#REF!*Q$4,IF($C240=$D$5,#REF!*Q$5,0))))</f>
        <v>0</v>
      </c>
      <c r="R240" s="179">
        <f>IF($C240=$D$2,#REF!*R$2,IF($C240=$D$3,#REF!*R$3,IF($C240=$D$4,#REF!*R$4,IF($C240=$D$5,#REF!*R$5,0))))</f>
        <v>0</v>
      </c>
      <c r="S240" s="179">
        <f>IF($C240=$D$2,#REF!*S$2,IF($C240=$D$3,#REF!*S$3,IF($C240=$D$4,#REF!*S$4,IF($C240=$D$5,#REF!*S$5,0))))</f>
        <v>0</v>
      </c>
      <c r="T240" s="179">
        <f>IF($C240=$D$2,#REF!*T$2,IF($C240=$D$3,#REF!*T$3,IF($C240=$D$4,#REF!*T$4,IF($C240=$D$5,#REF!*T$5,0))))</f>
        <v>0</v>
      </c>
      <c r="U240" s="179">
        <f>IF($C240=$D$2,#REF!*U$2,IF($C240=$D$3,#REF!*U$3,IF($C240=$D$4,#REF!*U$4,IF($C240=$D$5,#REF!*U$5,0))))</f>
        <v>0</v>
      </c>
      <c r="V240" s="179">
        <f>IF($C240=$D$2,#REF!*V$2,IF($C240=$D$3,#REF!*V$3,IF($C240=$D$4,#REF!*V$4,IF($C240=$D$5,#REF!*V$5,0))))</f>
        <v>0</v>
      </c>
      <c r="W240" s="179">
        <f>IF($C240=$D$2,#REF!*W$2,IF($C240=$D$3,#REF!*W$3,IF($C240=$D$4,#REF!*W$4,IF($C240=$D$5,#REF!*W$5,0))))</f>
        <v>0</v>
      </c>
      <c r="X240" s="179">
        <f>IF($C240=$D$2,#REF!*X$2,IF($C240=$D$3,#REF!*X$3,IF($C240=$D$4,#REF!*X$4,IF($C240=$D$5,#REF!*X$5,0))))</f>
        <v>0</v>
      </c>
      <c r="Y240" s="179">
        <f>IF($C240=$D$2,#REF!*Y$2,IF($C240=$D$3,#REF!*Y$3,IF($C240=$D$4,#REF!*Y$4,IF($C240=$D$5,#REF!*Y$5,0))))</f>
        <v>0</v>
      </c>
      <c r="Z240" s="179">
        <f>IF($C240=$D$2,#REF!*Z$2,IF($C240=$D$3,#REF!*Z$3,IF($C240=$D$4,#REF!*Z$4,IF($C240=$D$5,#REF!*Z$5,0))))</f>
        <v>0</v>
      </c>
      <c r="AA240" s="179">
        <f>IF($C240=$D$2,#REF!*AA$2,IF($C240=$D$3,#REF!*AA$3,IF($C240=$D$4,#REF!*AA$4,IF($C240=$D$5,#REF!*AA$5,0))))</f>
        <v>0</v>
      </c>
      <c r="AB240" s="179">
        <f>IF($C240=$D$2,#REF!*AB$2,IF($C240=$D$3,#REF!*AB$3,IF($C240=$D$4,#REF!*AB$4,IF($C240=$D$5,#REF!*AB$5,0))))</f>
        <v>0</v>
      </c>
      <c r="AC240" s="179">
        <f>IF($C240=$D$2,#REF!*AC$2,IF($C240=$D$3,#REF!*AC$3,IF($C240=$D$4,#REF!*AC$4,IF($C240=$D$5,#REF!*AC$5,0))))</f>
        <v>0</v>
      </c>
      <c r="AD240" s="179">
        <f>IF($C240=$D$2,#REF!*AD$2,IF($C240=$D$3,#REF!*AD$3,IF($C240=$D$4,#REF!*AD$4,IF($C240=$D$5,#REF!*AD$5,0))))</f>
        <v>0</v>
      </c>
      <c r="AE240" s="179">
        <f>IF($C240=$D$2,#REF!*AE$2,IF($C240=$D$3,#REF!*AE$3,IF($C240=$D$4,#REF!*AE$4,IF($C240=$D$5,#REF!*AE$5,0))))</f>
        <v>0</v>
      </c>
      <c r="AF240" s="179">
        <f>IF($C240=$D$2,#REF!*AF$2,IF($C240=$D$3,#REF!*AF$3,IF($C240=$D$4,#REF!*AF$4,IF($C240=$D$5,#REF!*AF$5,0))))</f>
        <v>0</v>
      </c>
      <c r="AG240" s="179">
        <f>IF($C240=$D$2,#REF!*AG$2,IF($C240=$D$3,#REF!*AG$3,IF($C240=$D$4,#REF!*AG$4,IF($C240=$D$5,#REF!*AG$5,0))))</f>
        <v>0</v>
      </c>
      <c r="AH240" s="179">
        <f>IF($C240=$D$2,#REF!*AH$2,IF($C240=$D$3,#REF!*AH$3,IF($C240=$D$4,#REF!*AH$4,IF($C240=$D$5,#REF!*AH$5,0))))</f>
        <v>0</v>
      </c>
      <c r="AI240" s="179">
        <f>IF($C240=$D$2,#REF!*AI$2,IF($C240=$D$3,#REF!*AI$3,IF($C240=$D$4,#REF!*AI$4,IF($C240=$D$5,#REF!*AI$5,0))))</f>
        <v>0</v>
      </c>
      <c r="AJ240" s="179">
        <f>IF($C240=$D$2,#REF!*AJ$2,IF($C240=$D$3,#REF!*AJ$3,IF($C240=$D$4,#REF!*AJ$4,IF($C240=$D$5,#REF!*AJ$5,0))))</f>
        <v>0</v>
      </c>
      <c r="AK240" s="179">
        <f>IF($C240=$D$2,#REF!*AK$2,IF($C240=$D$3,#REF!*AK$3,IF($C240=$D$4,#REF!*AK$4,IF($C240=$D$5,#REF!*AK$5,0))))</f>
        <v>0</v>
      </c>
      <c r="AL240" s="179">
        <f>IF($C240=$D$2,#REF!*AL$2,IF($C240=$D$3,#REF!*AL$3,IF($C240=$D$4,#REF!*AL$4,IF($C240=$D$5,#REF!*AL$5,0))))</f>
        <v>0</v>
      </c>
      <c r="AM240" s="179">
        <f>IF($C240=$D$2,#REF!*AM$2,IF($C240=$D$3,#REF!*AM$3,IF($C240=$D$4,#REF!*AM$4,IF($C240=$D$5,#REF!*AM$5,0))))</f>
        <v>0</v>
      </c>
    </row>
    <row r="241" spans="1:39">
      <c r="A241" s="141"/>
      <c r="B241" s="165"/>
      <c r="C241" s="165"/>
      <c r="D241" s="178">
        <f t="shared" si="0"/>
        <v>0</v>
      </c>
      <c r="E241" s="179">
        <f>IF($C241=$D$2,#REF!*E$2,IF($C241=$D$3,#REF!*E$3,IF($C241=$D$4,#REF!*E$4,IF($C241=$D$5,#REF!*E$5,0))))</f>
        <v>0</v>
      </c>
      <c r="F241" s="179">
        <f>IF($C241=$D$2,#REF!*F$2,IF($C241=$D$3,#REF!*F$3,IF($C241=$D$4,#REF!*F$4,IF($C241=$D$5,#REF!*F$5,0))))</f>
        <v>0</v>
      </c>
      <c r="G241" s="179">
        <f>IF($C241=$D$2,#REF!*G$2,IF($C241=$D$3,#REF!*G$3,IF($C241=$D$4,#REF!*G$4,IF($C241=$D$5,#REF!*G$5,0))))</f>
        <v>0</v>
      </c>
      <c r="H241" s="179">
        <f>IF($C241=$D$2,#REF!*H$2,IF($C241=$D$3,#REF!*H$3,IF($C241=$D$4,#REF!*H$4,IF($C241=$D$5,#REF!*H$5,0))))</f>
        <v>0</v>
      </c>
      <c r="I241" s="179">
        <f>IF($C241=$D$2,#REF!*I$2,IF($C241=$D$3,#REF!*I$3,IF($C241=$D$4,#REF!*I$4,IF($C241=$D$5,#REF!*I$5,0))))</f>
        <v>0</v>
      </c>
      <c r="J241" s="179">
        <f>IF($C241=$D$2,#REF!*J$2,IF($C241=$D$3,#REF!*J$3,IF($C241=$D$4,#REF!*J$4,IF($C241=$D$5,#REF!*J$5,0))))</f>
        <v>0</v>
      </c>
      <c r="K241" s="179">
        <f>IF($C241=$D$2,#REF!*K$2,IF($C241=$D$3,#REF!*K$3,IF($C241=$D$4,#REF!*K$4,IF($C241=$D$5,#REF!*K$5,0))))</f>
        <v>0</v>
      </c>
      <c r="L241" s="179">
        <f>IF($C241=$D$2,#REF!*L$2,IF($C241=$D$3,#REF!*L$3,IF($C241=$D$4,#REF!*L$4,IF($C241=$D$5,#REF!*L$5,0))))</f>
        <v>0</v>
      </c>
      <c r="M241" s="179">
        <f>IF($C241=$D$2,#REF!*M$2,IF($C241=$D$3,#REF!*M$3,IF($C241=$D$4,#REF!*M$4,IF($C241=$D$5,#REF!*M$5,0))))</f>
        <v>0</v>
      </c>
      <c r="N241" s="179">
        <f>IF($C241=$D$2,#REF!*N$2,IF($C241=$D$3,#REF!*N$3,IF($C241=$D$4,#REF!*N$4,IF($C241=$D$5,#REF!*N$5,0))))</f>
        <v>0</v>
      </c>
      <c r="O241" s="179">
        <f>IF($C241=$D$2,#REF!*O$2,IF($C241=$D$3,#REF!*O$3,IF($C241=$D$4,#REF!*O$4,IF($C241=$D$5,#REF!*O$5,0))))</f>
        <v>0</v>
      </c>
      <c r="P241" s="179">
        <f>IF($C241=$D$2,#REF!*P$2,IF($C241=$D$3,#REF!*P$3,IF($C241=$D$4,#REF!*P$4,IF($C241=$D$5,#REF!*P$5,0))))</f>
        <v>0</v>
      </c>
      <c r="Q241" s="179">
        <f>IF($C241=$D$2,#REF!*Q$2,IF($C241=$D$3,#REF!*Q$3,IF($C241=$D$4,#REF!*Q$4,IF($C241=$D$5,#REF!*Q$5,0))))</f>
        <v>0</v>
      </c>
      <c r="R241" s="179">
        <f>IF($C241=$D$2,#REF!*R$2,IF($C241=$D$3,#REF!*R$3,IF($C241=$D$4,#REF!*R$4,IF($C241=$D$5,#REF!*R$5,0))))</f>
        <v>0</v>
      </c>
      <c r="S241" s="179">
        <f>IF($C241=$D$2,#REF!*S$2,IF($C241=$D$3,#REF!*S$3,IF($C241=$D$4,#REF!*S$4,IF($C241=$D$5,#REF!*S$5,0))))</f>
        <v>0</v>
      </c>
      <c r="T241" s="179">
        <f>IF($C241=$D$2,#REF!*T$2,IF($C241=$D$3,#REF!*T$3,IF($C241=$D$4,#REF!*T$4,IF($C241=$D$5,#REF!*T$5,0))))</f>
        <v>0</v>
      </c>
      <c r="U241" s="179">
        <f>IF($C241=$D$2,#REF!*U$2,IF($C241=$D$3,#REF!*U$3,IF($C241=$D$4,#REF!*U$4,IF($C241=$D$5,#REF!*U$5,0))))</f>
        <v>0</v>
      </c>
      <c r="V241" s="179">
        <f>IF($C241=$D$2,#REF!*V$2,IF($C241=$D$3,#REF!*V$3,IF($C241=$D$4,#REF!*V$4,IF($C241=$D$5,#REF!*V$5,0))))</f>
        <v>0</v>
      </c>
      <c r="W241" s="179">
        <f>IF($C241=$D$2,#REF!*W$2,IF($C241=$D$3,#REF!*W$3,IF($C241=$D$4,#REF!*W$4,IF($C241=$D$5,#REF!*W$5,0))))</f>
        <v>0</v>
      </c>
      <c r="X241" s="179">
        <f>IF($C241=$D$2,#REF!*X$2,IF($C241=$D$3,#REF!*X$3,IF($C241=$D$4,#REF!*X$4,IF($C241=$D$5,#REF!*X$5,0))))</f>
        <v>0</v>
      </c>
      <c r="Y241" s="179">
        <f>IF($C241=$D$2,#REF!*Y$2,IF($C241=$D$3,#REF!*Y$3,IF($C241=$D$4,#REF!*Y$4,IF($C241=$D$5,#REF!*Y$5,0))))</f>
        <v>0</v>
      </c>
      <c r="Z241" s="179">
        <f>IF($C241=$D$2,#REF!*Z$2,IF($C241=$D$3,#REF!*Z$3,IF($C241=$D$4,#REF!*Z$4,IF($C241=$D$5,#REF!*Z$5,0))))</f>
        <v>0</v>
      </c>
      <c r="AA241" s="179">
        <f>IF($C241=$D$2,#REF!*AA$2,IF($C241=$D$3,#REF!*AA$3,IF($C241=$D$4,#REF!*AA$4,IF($C241=$D$5,#REF!*AA$5,0))))</f>
        <v>0</v>
      </c>
      <c r="AB241" s="179">
        <f>IF($C241=$D$2,#REF!*AB$2,IF($C241=$D$3,#REF!*AB$3,IF($C241=$D$4,#REF!*AB$4,IF($C241=$D$5,#REF!*AB$5,0))))</f>
        <v>0</v>
      </c>
      <c r="AC241" s="179">
        <f>IF($C241=$D$2,#REF!*AC$2,IF($C241=$D$3,#REF!*AC$3,IF($C241=$D$4,#REF!*AC$4,IF($C241=$D$5,#REF!*AC$5,0))))</f>
        <v>0</v>
      </c>
      <c r="AD241" s="179">
        <f>IF($C241=$D$2,#REF!*AD$2,IF($C241=$D$3,#REF!*AD$3,IF($C241=$D$4,#REF!*AD$4,IF($C241=$D$5,#REF!*AD$5,0))))</f>
        <v>0</v>
      </c>
      <c r="AE241" s="179">
        <f>IF($C241=$D$2,#REF!*AE$2,IF($C241=$D$3,#REF!*AE$3,IF($C241=$D$4,#REF!*AE$4,IF($C241=$D$5,#REF!*AE$5,0))))</f>
        <v>0</v>
      </c>
      <c r="AF241" s="179">
        <f>IF($C241=$D$2,#REF!*AF$2,IF($C241=$D$3,#REF!*AF$3,IF($C241=$D$4,#REF!*AF$4,IF($C241=$D$5,#REF!*AF$5,0))))</f>
        <v>0</v>
      </c>
      <c r="AG241" s="179">
        <f>IF($C241=$D$2,#REF!*AG$2,IF($C241=$D$3,#REF!*AG$3,IF($C241=$D$4,#REF!*AG$4,IF($C241=$D$5,#REF!*AG$5,0))))</f>
        <v>0</v>
      </c>
      <c r="AH241" s="179">
        <f>IF($C241=$D$2,#REF!*AH$2,IF($C241=$D$3,#REF!*AH$3,IF($C241=$D$4,#REF!*AH$4,IF($C241=$D$5,#REF!*AH$5,0))))</f>
        <v>0</v>
      </c>
      <c r="AI241" s="179">
        <f>IF($C241=$D$2,#REF!*AI$2,IF($C241=$D$3,#REF!*AI$3,IF($C241=$D$4,#REF!*AI$4,IF($C241=$D$5,#REF!*AI$5,0))))</f>
        <v>0</v>
      </c>
      <c r="AJ241" s="179">
        <f>IF($C241=$D$2,#REF!*AJ$2,IF($C241=$D$3,#REF!*AJ$3,IF($C241=$D$4,#REF!*AJ$4,IF($C241=$D$5,#REF!*AJ$5,0))))</f>
        <v>0</v>
      </c>
      <c r="AK241" s="179">
        <f>IF($C241=$D$2,#REF!*AK$2,IF($C241=$D$3,#REF!*AK$3,IF($C241=$D$4,#REF!*AK$4,IF($C241=$D$5,#REF!*AK$5,0))))</f>
        <v>0</v>
      </c>
      <c r="AL241" s="179">
        <f>IF($C241=$D$2,#REF!*AL$2,IF($C241=$D$3,#REF!*AL$3,IF($C241=$D$4,#REF!*AL$4,IF($C241=$D$5,#REF!*AL$5,0))))</f>
        <v>0</v>
      </c>
      <c r="AM241" s="179">
        <f>IF($C241=$D$2,#REF!*AM$2,IF($C241=$D$3,#REF!*AM$3,IF($C241=$D$4,#REF!*AM$4,IF($C241=$D$5,#REF!*AM$5,0))))</f>
        <v>0</v>
      </c>
    </row>
    <row r="242" spans="1:39">
      <c r="A242" s="141"/>
      <c r="B242" s="165"/>
      <c r="C242" s="165"/>
      <c r="D242" s="178">
        <f t="shared" si="0"/>
        <v>0</v>
      </c>
      <c r="E242" s="179">
        <f>IF($C242=$D$2,#REF!*E$2,IF($C242=$D$3,#REF!*E$3,IF($C242=$D$4,#REF!*E$4,IF($C242=$D$5,#REF!*E$5,0))))</f>
        <v>0</v>
      </c>
      <c r="F242" s="179">
        <f>IF($C242=$D$2,#REF!*F$2,IF($C242=$D$3,#REF!*F$3,IF($C242=$D$4,#REF!*F$4,IF($C242=$D$5,#REF!*F$5,0))))</f>
        <v>0</v>
      </c>
      <c r="G242" s="179">
        <f>IF($C242=$D$2,#REF!*G$2,IF($C242=$D$3,#REF!*G$3,IF($C242=$D$4,#REF!*G$4,IF($C242=$D$5,#REF!*G$5,0))))</f>
        <v>0</v>
      </c>
      <c r="H242" s="179">
        <f>IF($C242=$D$2,#REF!*H$2,IF($C242=$D$3,#REF!*H$3,IF($C242=$D$4,#REF!*H$4,IF($C242=$D$5,#REF!*H$5,0))))</f>
        <v>0</v>
      </c>
      <c r="I242" s="179">
        <f>IF($C242=$D$2,#REF!*I$2,IF($C242=$D$3,#REF!*I$3,IF($C242=$D$4,#REF!*I$4,IF($C242=$D$5,#REF!*I$5,0))))</f>
        <v>0</v>
      </c>
      <c r="J242" s="179">
        <f>IF($C242=$D$2,#REF!*J$2,IF($C242=$D$3,#REF!*J$3,IF($C242=$D$4,#REF!*J$4,IF($C242=$D$5,#REF!*J$5,0))))</f>
        <v>0</v>
      </c>
      <c r="K242" s="179">
        <f>IF($C242=$D$2,#REF!*K$2,IF($C242=$D$3,#REF!*K$3,IF($C242=$D$4,#REF!*K$4,IF($C242=$D$5,#REF!*K$5,0))))</f>
        <v>0</v>
      </c>
      <c r="L242" s="179">
        <f>IF($C242=$D$2,#REF!*L$2,IF($C242=$D$3,#REF!*L$3,IF($C242=$D$4,#REF!*L$4,IF($C242=$D$5,#REF!*L$5,0))))</f>
        <v>0</v>
      </c>
      <c r="M242" s="179">
        <f>IF($C242=$D$2,#REF!*M$2,IF($C242=$D$3,#REF!*M$3,IF($C242=$D$4,#REF!*M$4,IF($C242=$D$5,#REF!*M$5,0))))</f>
        <v>0</v>
      </c>
      <c r="N242" s="179">
        <f>IF($C242=$D$2,#REF!*N$2,IF($C242=$D$3,#REF!*N$3,IF($C242=$D$4,#REF!*N$4,IF($C242=$D$5,#REF!*N$5,0))))</f>
        <v>0</v>
      </c>
      <c r="O242" s="179">
        <f>IF($C242=$D$2,#REF!*O$2,IF($C242=$D$3,#REF!*O$3,IF($C242=$D$4,#REF!*O$4,IF($C242=$D$5,#REF!*O$5,0))))</f>
        <v>0</v>
      </c>
      <c r="P242" s="179">
        <f>IF($C242=$D$2,#REF!*P$2,IF($C242=$D$3,#REF!*P$3,IF($C242=$D$4,#REF!*P$4,IF($C242=$D$5,#REF!*P$5,0))))</f>
        <v>0</v>
      </c>
      <c r="Q242" s="179">
        <f>IF($C242=$D$2,#REF!*Q$2,IF($C242=$D$3,#REF!*Q$3,IF($C242=$D$4,#REF!*Q$4,IF($C242=$D$5,#REF!*Q$5,0))))</f>
        <v>0</v>
      </c>
      <c r="R242" s="179">
        <f>IF($C242=$D$2,#REF!*R$2,IF($C242=$D$3,#REF!*R$3,IF($C242=$D$4,#REF!*R$4,IF($C242=$D$5,#REF!*R$5,0))))</f>
        <v>0</v>
      </c>
      <c r="S242" s="179">
        <f>IF($C242=$D$2,#REF!*S$2,IF($C242=$D$3,#REF!*S$3,IF($C242=$D$4,#REF!*S$4,IF($C242=$D$5,#REF!*S$5,0))))</f>
        <v>0</v>
      </c>
      <c r="T242" s="179">
        <f>IF($C242=$D$2,#REF!*T$2,IF($C242=$D$3,#REF!*T$3,IF($C242=$D$4,#REF!*T$4,IF($C242=$D$5,#REF!*T$5,0))))</f>
        <v>0</v>
      </c>
      <c r="U242" s="179">
        <f>IF($C242=$D$2,#REF!*U$2,IF($C242=$D$3,#REF!*U$3,IF($C242=$D$4,#REF!*U$4,IF($C242=$D$5,#REF!*U$5,0))))</f>
        <v>0</v>
      </c>
      <c r="V242" s="179">
        <f>IF($C242=$D$2,#REF!*V$2,IF($C242=$D$3,#REF!*V$3,IF($C242=$D$4,#REF!*V$4,IF($C242=$D$5,#REF!*V$5,0))))</f>
        <v>0</v>
      </c>
      <c r="W242" s="179">
        <f>IF($C242=$D$2,#REF!*W$2,IF($C242=$D$3,#REF!*W$3,IF($C242=$D$4,#REF!*W$4,IF($C242=$D$5,#REF!*W$5,0))))</f>
        <v>0</v>
      </c>
      <c r="X242" s="179">
        <f>IF($C242=$D$2,#REF!*X$2,IF($C242=$D$3,#REF!*X$3,IF($C242=$D$4,#REF!*X$4,IF($C242=$D$5,#REF!*X$5,0))))</f>
        <v>0</v>
      </c>
      <c r="Y242" s="179">
        <f>IF($C242=$D$2,#REF!*Y$2,IF($C242=$D$3,#REF!*Y$3,IF($C242=$D$4,#REF!*Y$4,IF($C242=$D$5,#REF!*Y$5,0))))</f>
        <v>0</v>
      </c>
      <c r="Z242" s="179">
        <f>IF($C242=$D$2,#REF!*Z$2,IF($C242=$D$3,#REF!*Z$3,IF($C242=$D$4,#REF!*Z$4,IF($C242=$D$5,#REF!*Z$5,0))))</f>
        <v>0</v>
      </c>
      <c r="AA242" s="179">
        <f>IF($C242=$D$2,#REF!*AA$2,IF($C242=$D$3,#REF!*AA$3,IF($C242=$D$4,#REF!*AA$4,IF($C242=$D$5,#REF!*AA$5,0))))</f>
        <v>0</v>
      </c>
      <c r="AB242" s="179">
        <f>IF($C242=$D$2,#REF!*AB$2,IF($C242=$D$3,#REF!*AB$3,IF($C242=$D$4,#REF!*AB$4,IF($C242=$D$5,#REF!*AB$5,0))))</f>
        <v>0</v>
      </c>
      <c r="AC242" s="179">
        <f>IF($C242=$D$2,#REF!*AC$2,IF($C242=$D$3,#REF!*AC$3,IF($C242=$D$4,#REF!*AC$4,IF($C242=$D$5,#REF!*AC$5,0))))</f>
        <v>0</v>
      </c>
      <c r="AD242" s="179">
        <f>IF($C242=$D$2,#REF!*AD$2,IF($C242=$D$3,#REF!*AD$3,IF($C242=$D$4,#REF!*AD$4,IF($C242=$D$5,#REF!*AD$5,0))))</f>
        <v>0</v>
      </c>
      <c r="AE242" s="179">
        <f>IF($C242=$D$2,#REF!*AE$2,IF($C242=$D$3,#REF!*AE$3,IF($C242=$D$4,#REF!*AE$4,IF($C242=$D$5,#REF!*AE$5,0))))</f>
        <v>0</v>
      </c>
      <c r="AF242" s="179">
        <f>IF($C242=$D$2,#REF!*AF$2,IF($C242=$D$3,#REF!*AF$3,IF($C242=$D$4,#REF!*AF$4,IF($C242=$D$5,#REF!*AF$5,0))))</f>
        <v>0</v>
      </c>
      <c r="AG242" s="179">
        <f>IF($C242=$D$2,#REF!*AG$2,IF($C242=$D$3,#REF!*AG$3,IF($C242=$D$4,#REF!*AG$4,IF($C242=$D$5,#REF!*AG$5,0))))</f>
        <v>0</v>
      </c>
      <c r="AH242" s="179">
        <f>IF($C242=$D$2,#REF!*AH$2,IF($C242=$D$3,#REF!*AH$3,IF($C242=$D$4,#REF!*AH$4,IF($C242=$D$5,#REF!*AH$5,0))))</f>
        <v>0</v>
      </c>
      <c r="AI242" s="179">
        <f>IF($C242=$D$2,#REF!*AI$2,IF($C242=$D$3,#REF!*AI$3,IF($C242=$D$4,#REF!*AI$4,IF($C242=$D$5,#REF!*AI$5,0))))</f>
        <v>0</v>
      </c>
      <c r="AJ242" s="179">
        <f>IF($C242=$D$2,#REF!*AJ$2,IF($C242=$D$3,#REF!*AJ$3,IF($C242=$D$4,#REF!*AJ$4,IF($C242=$D$5,#REF!*AJ$5,0))))</f>
        <v>0</v>
      </c>
      <c r="AK242" s="179">
        <f>IF($C242=$D$2,#REF!*AK$2,IF($C242=$D$3,#REF!*AK$3,IF($C242=$D$4,#REF!*AK$4,IF($C242=$D$5,#REF!*AK$5,0))))</f>
        <v>0</v>
      </c>
      <c r="AL242" s="179">
        <f>IF($C242=$D$2,#REF!*AL$2,IF($C242=$D$3,#REF!*AL$3,IF($C242=$D$4,#REF!*AL$4,IF($C242=$D$5,#REF!*AL$5,0))))</f>
        <v>0</v>
      </c>
      <c r="AM242" s="179">
        <f>IF($C242=$D$2,#REF!*AM$2,IF($C242=$D$3,#REF!*AM$3,IF($C242=$D$4,#REF!*AM$4,IF($C242=$D$5,#REF!*AM$5,0))))</f>
        <v>0</v>
      </c>
    </row>
    <row r="243" spans="1:39">
      <c r="A243" s="141"/>
      <c r="B243" s="165"/>
      <c r="C243" s="165"/>
      <c r="D243" s="178">
        <f t="shared" si="0"/>
        <v>0</v>
      </c>
      <c r="E243" s="179">
        <f>IF($C243=$D$2,#REF!*E$2,IF($C243=$D$3,#REF!*E$3,IF($C243=$D$4,#REF!*E$4,IF($C243=$D$5,#REF!*E$5,0))))</f>
        <v>0</v>
      </c>
      <c r="F243" s="179">
        <f>IF($C243=$D$2,#REF!*F$2,IF($C243=$D$3,#REF!*F$3,IF($C243=$D$4,#REF!*F$4,IF($C243=$D$5,#REF!*F$5,0))))</f>
        <v>0</v>
      </c>
      <c r="G243" s="179">
        <f>IF($C243=$D$2,#REF!*G$2,IF($C243=$D$3,#REF!*G$3,IF($C243=$D$4,#REF!*G$4,IF($C243=$D$5,#REF!*G$5,0))))</f>
        <v>0</v>
      </c>
      <c r="H243" s="179">
        <f>IF($C243=$D$2,#REF!*H$2,IF($C243=$D$3,#REF!*H$3,IF($C243=$D$4,#REF!*H$4,IF($C243=$D$5,#REF!*H$5,0))))</f>
        <v>0</v>
      </c>
      <c r="I243" s="179">
        <f>IF($C243=$D$2,#REF!*I$2,IF($C243=$D$3,#REF!*I$3,IF($C243=$D$4,#REF!*I$4,IF($C243=$D$5,#REF!*I$5,0))))</f>
        <v>0</v>
      </c>
      <c r="J243" s="179">
        <f>IF($C243=$D$2,#REF!*J$2,IF($C243=$D$3,#REF!*J$3,IF($C243=$D$4,#REF!*J$4,IF($C243=$D$5,#REF!*J$5,0))))</f>
        <v>0</v>
      </c>
      <c r="K243" s="179">
        <f>IF($C243=$D$2,#REF!*K$2,IF($C243=$D$3,#REF!*K$3,IF($C243=$D$4,#REF!*K$4,IF($C243=$D$5,#REF!*K$5,0))))</f>
        <v>0</v>
      </c>
      <c r="L243" s="179">
        <f>IF($C243=$D$2,#REF!*L$2,IF($C243=$D$3,#REF!*L$3,IF($C243=$D$4,#REF!*L$4,IF($C243=$D$5,#REF!*L$5,0))))</f>
        <v>0</v>
      </c>
      <c r="M243" s="179">
        <f>IF($C243=$D$2,#REF!*M$2,IF($C243=$D$3,#REF!*M$3,IF($C243=$D$4,#REF!*M$4,IF($C243=$D$5,#REF!*M$5,0))))</f>
        <v>0</v>
      </c>
      <c r="N243" s="179">
        <f>IF($C243=$D$2,#REF!*N$2,IF($C243=$D$3,#REF!*N$3,IF($C243=$D$4,#REF!*N$4,IF($C243=$D$5,#REF!*N$5,0))))</f>
        <v>0</v>
      </c>
      <c r="O243" s="179">
        <f>IF($C243=$D$2,#REF!*O$2,IF($C243=$D$3,#REF!*O$3,IF($C243=$D$4,#REF!*O$4,IF($C243=$D$5,#REF!*O$5,0))))</f>
        <v>0</v>
      </c>
      <c r="P243" s="179">
        <f>IF($C243=$D$2,#REF!*P$2,IF($C243=$D$3,#REF!*P$3,IF($C243=$D$4,#REF!*P$4,IF($C243=$D$5,#REF!*P$5,0))))</f>
        <v>0</v>
      </c>
      <c r="Q243" s="179">
        <f>IF($C243=$D$2,#REF!*Q$2,IF($C243=$D$3,#REF!*Q$3,IF($C243=$D$4,#REF!*Q$4,IF($C243=$D$5,#REF!*Q$5,0))))</f>
        <v>0</v>
      </c>
      <c r="R243" s="179">
        <f>IF($C243=$D$2,#REF!*R$2,IF($C243=$D$3,#REF!*R$3,IF($C243=$D$4,#REF!*R$4,IF($C243=$D$5,#REF!*R$5,0))))</f>
        <v>0</v>
      </c>
      <c r="S243" s="179">
        <f>IF($C243=$D$2,#REF!*S$2,IF($C243=$D$3,#REF!*S$3,IF($C243=$D$4,#REF!*S$4,IF($C243=$D$5,#REF!*S$5,0))))</f>
        <v>0</v>
      </c>
      <c r="T243" s="179">
        <f>IF($C243=$D$2,#REF!*T$2,IF($C243=$D$3,#REF!*T$3,IF($C243=$D$4,#REF!*T$4,IF($C243=$D$5,#REF!*T$5,0))))</f>
        <v>0</v>
      </c>
      <c r="U243" s="179">
        <f>IF($C243=$D$2,#REF!*U$2,IF($C243=$D$3,#REF!*U$3,IF($C243=$D$4,#REF!*U$4,IF($C243=$D$5,#REF!*U$5,0))))</f>
        <v>0</v>
      </c>
      <c r="V243" s="179">
        <f>IF($C243=$D$2,#REF!*V$2,IF($C243=$D$3,#REF!*V$3,IF($C243=$D$4,#REF!*V$4,IF($C243=$D$5,#REF!*V$5,0))))</f>
        <v>0</v>
      </c>
      <c r="W243" s="179">
        <f>IF($C243=$D$2,#REF!*W$2,IF($C243=$D$3,#REF!*W$3,IF($C243=$D$4,#REF!*W$4,IF($C243=$D$5,#REF!*W$5,0))))</f>
        <v>0</v>
      </c>
      <c r="X243" s="179">
        <f>IF($C243=$D$2,#REF!*X$2,IF($C243=$D$3,#REF!*X$3,IF($C243=$D$4,#REF!*X$4,IF($C243=$D$5,#REF!*X$5,0))))</f>
        <v>0</v>
      </c>
      <c r="Y243" s="179">
        <f>IF($C243=$D$2,#REF!*Y$2,IF($C243=$D$3,#REF!*Y$3,IF($C243=$D$4,#REF!*Y$4,IF($C243=$D$5,#REF!*Y$5,0))))</f>
        <v>0</v>
      </c>
      <c r="Z243" s="179">
        <f>IF($C243=$D$2,#REF!*Z$2,IF($C243=$D$3,#REF!*Z$3,IF($C243=$D$4,#REF!*Z$4,IF($C243=$D$5,#REF!*Z$5,0))))</f>
        <v>0</v>
      </c>
      <c r="AA243" s="179">
        <f>IF($C243=$D$2,#REF!*AA$2,IF($C243=$D$3,#REF!*AA$3,IF($C243=$D$4,#REF!*AA$4,IF($C243=$D$5,#REF!*AA$5,0))))</f>
        <v>0</v>
      </c>
      <c r="AB243" s="179">
        <f>IF($C243=$D$2,#REF!*AB$2,IF($C243=$D$3,#REF!*AB$3,IF($C243=$D$4,#REF!*AB$4,IF($C243=$D$5,#REF!*AB$5,0))))</f>
        <v>0</v>
      </c>
      <c r="AC243" s="179">
        <f>IF($C243=$D$2,#REF!*AC$2,IF($C243=$D$3,#REF!*AC$3,IF($C243=$D$4,#REF!*AC$4,IF($C243=$D$5,#REF!*AC$5,0))))</f>
        <v>0</v>
      </c>
      <c r="AD243" s="179">
        <f>IF($C243=$D$2,#REF!*AD$2,IF($C243=$D$3,#REF!*AD$3,IF($C243=$D$4,#REF!*AD$4,IF($C243=$D$5,#REF!*AD$5,0))))</f>
        <v>0</v>
      </c>
      <c r="AE243" s="179">
        <f>IF($C243=$D$2,#REF!*AE$2,IF($C243=$D$3,#REF!*AE$3,IF($C243=$D$4,#REF!*AE$4,IF($C243=$D$5,#REF!*AE$5,0))))</f>
        <v>0</v>
      </c>
      <c r="AF243" s="179">
        <f>IF($C243=$D$2,#REF!*AF$2,IF($C243=$D$3,#REF!*AF$3,IF($C243=$D$4,#REF!*AF$4,IF($C243=$D$5,#REF!*AF$5,0))))</f>
        <v>0</v>
      </c>
      <c r="AG243" s="179">
        <f>IF($C243=$D$2,#REF!*AG$2,IF($C243=$D$3,#REF!*AG$3,IF($C243=$D$4,#REF!*AG$4,IF($C243=$D$5,#REF!*AG$5,0))))</f>
        <v>0</v>
      </c>
      <c r="AH243" s="179">
        <f>IF($C243=$D$2,#REF!*AH$2,IF($C243=$D$3,#REF!*AH$3,IF($C243=$D$4,#REF!*AH$4,IF($C243=$D$5,#REF!*AH$5,0))))</f>
        <v>0</v>
      </c>
      <c r="AI243" s="179">
        <f>IF($C243=$D$2,#REF!*AI$2,IF($C243=$D$3,#REF!*AI$3,IF($C243=$D$4,#REF!*AI$4,IF($C243=$D$5,#REF!*AI$5,0))))</f>
        <v>0</v>
      </c>
      <c r="AJ243" s="179">
        <f>IF($C243=$D$2,#REF!*AJ$2,IF($C243=$D$3,#REF!*AJ$3,IF($C243=$D$4,#REF!*AJ$4,IF($C243=$D$5,#REF!*AJ$5,0))))</f>
        <v>0</v>
      </c>
      <c r="AK243" s="179">
        <f>IF($C243=$D$2,#REF!*AK$2,IF($C243=$D$3,#REF!*AK$3,IF($C243=$D$4,#REF!*AK$4,IF($C243=$D$5,#REF!*AK$5,0))))</f>
        <v>0</v>
      </c>
      <c r="AL243" s="179">
        <f>IF($C243=$D$2,#REF!*AL$2,IF($C243=$D$3,#REF!*AL$3,IF($C243=$D$4,#REF!*AL$4,IF($C243=$D$5,#REF!*AL$5,0))))</f>
        <v>0</v>
      </c>
      <c r="AM243" s="179">
        <f>IF($C243=$D$2,#REF!*AM$2,IF($C243=$D$3,#REF!*AM$3,IF($C243=$D$4,#REF!*AM$4,IF($C243=$D$5,#REF!*AM$5,0))))</f>
        <v>0</v>
      </c>
    </row>
    <row r="244" spans="1:39">
      <c r="A244" s="141"/>
      <c r="B244" s="165"/>
      <c r="C244" s="165"/>
      <c r="D244" s="178">
        <f t="shared" si="0"/>
        <v>0</v>
      </c>
      <c r="E244" s="179">
        <f>IF($C244=$D$2,#REF!*E$2,IF($C244=$D$3,#REF!*E$3,IF($C244=$D$4,#REF!*E$4,IF($C244=$D$5,#REF!*E$5,0))))</f>
        <v>0</v>
      </c>
      <c r="F244" s="179">
        <f>IF($C244=$D$2,#REF!*F$2,IF($C244=$D$3,#REF!*F$3,IF($C244=$D$4,#REF!*F$4,IF($C244=$D$5,#REF!*F$5,0))))</f>
        <v>0</v>
      </c>
      <c r="G244" s="179">
        <f>IF($C244=$D$2,#REF!*G$2,IF($C244=$D$3,#REF!*G$3,IF($C244=$D$4,#REF!*G$4,IF($C244=$D$5,#REF!*G$5,0))))</f>
        <v>0</v>
      </c>
      <c r="H244" s="179">
        <f>IF($C244=$D$2,#REF!*H$2,IF($C244=$D$3,#REF!*H$3,IF($C244=$D$4,#REF!*H$4,IF($C244=$D$5,#REF!*H$5,0))))</f>
        <v>0</v>
      </c>
      <c r="I244" s="179">
        <f>IF($C244=$D$2,#REF!*I$2,IF($C244=$D$3,#REF!*I$3,IF($C244=$D$4,#REF!*I$4,IF($C244=$D$5,#REF!*I$5,0))))</f>
        <v>0</v>
      </c>
      <c r="J244" s="179">
        <f>IF($C244=$D$2,#REF!*J$2,IF($C244=$D$3,#REF!*J$3,IF($C244=$D$4,#REF!*J$4,IF($C244=$D$5,#REF!*J$5,0))))</f>
        <v>0</v>
      </c>
      <c r="K244" s="179">
        <f>IF($C244=$D$2,#REF!*K$2,IF($C244=$D$3,#REF!*K$3,IF($C244=$D$4,#REF!*K$4,IF($C244=$D$5,#REF!*K$5,0))))</f>
        <v>0</v>
      </c>
      <c r="L244" s="179">
        <f>IF($C244=$D$2,#REF!*L$2,IF($C244=$D$3,#REF!*L$3,IF($C244=$D$4,#REF!*L$4,IF($C244=$D$5,#REF!*L$5,0))))</f>
        <v>0</v>
      </c>
      <c r="M244" s="179">
        <f>IF($C244=$D$2,#REF!*M$2,IF($C244=$D$3,#REF!*M$3,IF($C244=$D$4,#REF!*M$4,IF($C244=$D$5,#REF!*M$5,0))))</f>
        <v>0</v>
      </c>
      <c r="N244" s="179">
        <f>IF($C244=$D$2,#REF!*N$2,IF($C244=$D$3,#REF!*N$3,IF($C244=$D$4,#REF!*N$4,IF($C244=$D$5,#REF!*N$5,0))))</f>
        <v>0</v>
      </c>
      <c r="O244" s="179">
        <f>IF($C244=$D$2,#REF!*O$2,IF($C244=$D$3,#REF!*O$3,IF($C244=$D$4,#REF!*O$4,IF($C244=$D$5,#REF!*O$5,0))))</f>
        <v>0</v>
      </c>
      <c r="P244" s="179">
        <f>IF($C244=$D$2,#REF!*P$2,IF($C244=$D$3,#REF!*P$3,IF($C244=$D$4,#REF!*P$4,IF($C244=$D$5,#REF!*P$5,0))))</f>
        <v>0</v>
      </c>
      <c r="Q244" s="179">
        <f>IF($C244=$D$2,#REF!*Q$2,IF($C244=$D$3,#REF!*Q$3,IF($C244=$D$4,#REF!*Q$4,IF($C244=$D$5,#REF!*Q$5,0))))</f>
        <v>0</v>
      </c>
      <c r="R244" s="179">
        <f>IF($C244=$D$2,#REF!*R$2,IF($C244=$D$3,#REF!*R$3,IF($C244=$D$4,#REF!*R$4,IF($C244=$D$5,#REF!*R$5,0))))</f>
        <v>0</v>
      </c>
      <c r="S244" s="179">
        <f>IF($C244=$D$2,#REF!*S$2,IF($C244=$D$3,#REF!*S$3,IF($C244=$D$4,#REF!*S$4,IF($C244=$D$5,#REF!*S$5,0))))</f>
        <v>0</v>
      </c>
      <c r="T244" s="179">
        <f>IF($C244=$D$2,#REF!*T$2,IF($C244=$D$3,#REF!*T$3,IF($C244=$D$4,#REF!*T$4,IF($C244=$D$5,#REF!*T$5,0))))</f>
        <v>0</v>
      </c>
      <c r="U244" s="179">
        <f>IF($C244=$D$2,#REF!*U$2,IF($C244=$D$3,#REF!*U$3,IF($C244=$D$4,#REF!*U$4,IF($C244=$D$5,#REF!*U$5,0))))</f>
        <v>0</v>
      </c>
      <c r="V244" s="179">
        <f>IF($C244=$D$2,#REF!*V$2,IF($C244=$D$3,#REF!*V$3,IF($C244=$D$4,#REF!*V$4,IF($C244=$D$5,#REF!*V$5,0))))</f>
        <v>0</v>
      </c>
      <c r="W244" s="179">
        <f>IF($C244=$D$2,#REF!*W$2,IF($C244=$D$3,#REF!*W$3,IF($C244=$D$4,#REF!*W$4,IF($C244=$D$5,#REF!*W$5,0))))</f>
        <v>0</v>
      </c>
      <c r="X244" s="179">
        <f>IF($C244=$D$2,#REF!*X$2,IF($C244=$D$3,#REF!*X$3,IF($C244=$D$4,#REF!*X$4,IF($C244=$D$5,#REF!*X$5,0))))</f>
        <v>0</v>
      </c>
      <c r="Y244" s="179">
        <f>IF($C244=$D$2,#REF!*Y$2,IF($C244=$D$3,#REF!*Y$3,IF($C244=$D$4,#REF!*Y$4,IF($C244=$D$5,#REF!*Y$5,0))))</f>
        <v>0</v>
      </c>
      <c r="Z244" s="179">
        <f>IF($C244=$D$2,#REF!*Z$2,IF($C244=$D$3,#REF!*Z$3,IF($C244=$D$4,#REF!*Z$4,IF($C244=$D$5,#REF!*Z$5,0))))</f>
        <v>0</v>
      </c>
      <c r="AA244" s="179">
        <f>IF($C244=$D$2,#REF!*AA$2,IF($C244=$D$3,#REF!*AA$3,IF($C244=$D$4,#REF!*AA$4,IF($C244=$D$5,#REF!*AA$5,0))))</f>
        <v>0</v>
      </c>
      <c r="AB244" s="179">
        <f>IF($C244=$D$2,#REF!*AB$2,IF($C244=$D$3,#REF!*AB$3,IF($C244=$D$4,#REF!*AB$4,IF($C244=$D$5,#REF!*AB$5,0))))</f>
        <v>0</v>
      </c>
      <c r="AC244" s="179">
        <f>IF($C244=$D$2,#REF!*AC$2,IF($C244=$D$3,#REF!*AC$3,IF($C244=$D$4,#REF!*AC$4,IF($C244=$D$5,#REF!*AC$5,0))))</f>
        <v>0</v>
      </c>
      <c r="AD244" s="179">
        <f>IF($C244=$D$2,#REF!*AD$2,IF($C244=$D$3,#REF!*AD$3,IF($C244=$D$4,#REF!*AD$4,IF($C244=$D$5,#REF!*AD$5,0))))</f>
        <v>0</v>
      </c>
      <c r="AE244" s="179">
        <f>IF($C244=$D$2,#REF!*AE$2,IF($C244=$D$3,#REF!*AE$3,IF($C244=$D$4,#REF!*AE$4,IF($C244=$D$5,#REF!*AE$5,0))))</f>
        <v>0</v>
      </c>
      <c r="AF244" s="179">
        <f>IF($C244=$D$2,#REF!*AF$2,IF($C244=$D$3,#REF!*AF$3,IF($C244=$D$4,#REF!*AF$4,IF($C244=$D$5,#REF!*AF$5,0))))</f>
        <v>0</v>
      </c>
      <c r="AG244" s="179">
        <f>IF($C244=$D$2,#REF!*AG$2,IF($C244=$D$3,#REF!*AG$3,IF($C244=$D$4,#REF!*AG$4,IF($C244=$D$5,#REF!*AG$5,0))))</f>
        <v>0</v>
      </c>
      <c r="AH244" s="179">
        <f>IF($C244=$D$2,#REF!*AH$2,IF($C244=$D$3,#REF!*AH$3,IF($C244=$D$4,#REF!*AH$4,IF($C244=$D$5,#REF!*AH$5,0))))</f>
        <v>0</v>
      </c>
      <c r="AI244" s="179">
        <f>IF($C244=$D$2,#REF!*AI$2,IF($C244=$D$3,#REF!*AI$3,IF($C244=$D$4,#REF!*AI$4,IF($C244=$D$5,#REF!*AI$5,0))))</f>
        <v>0</v>
      </c>
      <c r="AJ244" s="179">
        <f>IF($C244=$D$2,#REF!*AJ$2,IF($C244=$D$3,#REF!*AJ$3,IF($C244=$D$4,#REF!*AJ$4,IF($C244=$D$5,#REF!*AJ$5,0))))</f>
        <v>0</v>
      </c>
      <c r="AK244" s="179">
        <f>IF($C244=$D$2,#REF!*AK$2,IF($C244=$D$3,#REF!*AK$3,IF($C244=$D$4,#REF!*AK$4,IF($C244=$D$5,#REF!*AK$5,0))))</f>
        <v>0</v>
      </c>
      <c r="AL244" s="179">
        <f>IF($C244=$D$2,#REF!*AL$2,IF($C244=$D$3,#REF!*AL$3,IF($C244=$D$4,#REF!*AL$4,IF($C244=$D$5,#REF!*AL$5,0))))</f>
        <v>0</v>
      </c>
      <c r="AM244" s="179">
        <f>IF($C244=$D$2,#REF!*AM$2,IF($C244=$D$3,#REF!*AM$3,IF($C244=$D$4,#REF!*AM$4,IF($C244=$D$5,#REF!*AM$5,0))))</f>
        <v>0</v>
      </c>
    </row>
    <row r="245" spans="1:39">
      <c r="A245" s="141"/>
      <c r="B245" s="165"/>
      <c r="C245" s="165"/>
      <c r="D245" s="178">
        <f t="shared" si="0"/>
        <v>0</v>
      </c>
      <c r="E245" s="179">
        <f>IF($C245=$D$2,#REF!*E$2,IF($C245=$D$3,#REF!*E$3,IF($C245=$D$4,#REF!*E$4,IF($C245=$D$5,#REF!*E$5,0))))</f>
        <v>0</v>
      </c>
      <c r="F245" s="179">
        <f>IF($C245=$D$2,#REF!*F$2,IF($C245=$D$3,#REF!*F$3,IF($C245=$D$4,#REF!*F$4,IF($C245=$D$5,#REF!*F$5,0))))</f>
        <v>0</v>
      </c>
      <c r="G245" s="179">
        <f>IF($C245=$D$2,#REF!*G$2,IF($C245=$D$3,#REF!*G$3,IF($C245=$D$4,#REF!*G$4,IF($C245=$D$5,#REF!*G$5,0))))</f>
        <v>0</v>
      </c>
      <c r="H245" s="179">
        <f>IF($C245=$D$2,#REF!*H$2,IF($C245=$D$3,#REF!*H$3,IF($C245=$D$4,#REF!*H$4,IF($C245=$D$5,#REF!*H$5,0))))</f>
        <v>0</v>
      </c>
      <c r="I245" s="179">
        <f>IF($C245=$D$2,#REF!*I$2,IF($C245=$D$3,#REF!*I$3,IF($C245=$D$4,#REF!*I$4,IF($C245=$D$5,#REF!*I$5,0))))</f>
        <v>0</v>
      </c>
      <c r="J245" s="179">
        <f>IF($C245=$D$2,#REF!*J$2,IF($C245=$D$3,#REF!*J$3,IF($C245=$D$4,#REF!*J$4,IF($C245=$D$5,#REF!*J$5,0))))</f>
        <v>0</v>
      </c>
      <c r="K245" s="179">
        <f>IF($C245=$D$2,#REF!*K$2,IF($C245=$D$3,#REF!*K$3,IF($C245=$D$4,#REF!*K$4,IF($C245=$D$5,#REF!*K$5,0))))</f>
        <v>0</v>
      </c>
      <c r="L245" s="179">
        <f>IF($C245=$D$2,#REF!*L$2,IF($C245=$D$3,#REF!*L$3,IF($C245=$D$4,#REF!*L$4,IF($C245=$D$5,#REF!*L$5,0))))</f>
        <v>0</v>
      </c>
      <c r="M245" s="179">
        <f>IF($C245=$D$2,#REF!*M$2,IF($C245=$D$3,#REF!*M$3,IF($C245=$D$4,#REF!*M$4,IF($C245=$D$5,#REF!*M$5,0))))</f>
        <v>0</v>
      </c>
      <c r="N245" s="179">
        <f>IF($C245=$D$2,#REF!*N$2,IF($C245=$D$3,#REF!*N$3,IF($C245=$D$4,#REF!*N$4,IF($C245=$D$5,#REF!*N$5,0))))</f>
        <v>0</v>
      </c>
      <c r="O245" s="179">
        <f>IF($C245=$D$2,#REF!*O$2,IF($C245=$D$3,#REF!*O$3,IF($C245=$D$4,#REF!*O$4,IF($C245=$D$5,#REF!*O$5,0))))</f>
        <v>0</v>
      </c>
      <c r="P245" s="179">
        <f>IF($C245=$D$2,#REF!*P$2,IF($C245=$D$3,#REF!*P$3,IF($C245=$D$4,#REF!*P$4,IF($C245=$D$5,#REF!*P$5,0))))</f>
        <v>0</v>
      </c>
      <c r="Q245" s="179">
        <f>IF($C245=$D$2,#REF!*Q$2,IF($C245=$D$3,#REF!*Q$3,IF($C245=$D$4,#REF!*Q$4,IF($C245=$D$5,#REF!*Q$5,0))))</f>
        <v>0</v>
      </c>
      <c r="R245" s="179">
        <f>IF($C245=$D$2,#REF!*R$2,IF($C245=$D$3,#REF!*R$3,IF($C245=$D$4,#REF!*R$4,IF($C245=$D$5,#REF!*R$5,0))))</f>
        <v>0</v>
      </c>
      <c r="S245" s="179">
        <f>IF($C245=$D$2,#REF!*S$2,IF($C245=$D$3,#REF!*S$3,IF($C245=$D$4,#REF!*S$4,IF($C245=$D$5,#REF!*S$5,0))))</f>
        <v>0</v>
      </c>
      <c r="T245" s="179">
        <f>IF($C245=$D$2,#REF!*T$2,IF($C245=$D$3,#REF!*T$3,IF($C245=$D$4,#REF!*T$4,IF($C245=$D$5,#REF!*T$5,0))))</f>
        <v>0</v>
      </c>
      <c r="U245" s="179">
        <f>IF($C245=$D$2,#REF!*U$2,IF($C245=$D$3,#REF!*U$3,IF($C245=$D$4,#REF!*U$4,IF($C245=$D$5,#REF!*U$5,0))))</f>
        <v>0</v>
      </c>
      <c r="V245" s="179">
        <f>IF($C245=$D$2,#REF!*V$2,IF($C245=$D$3,#REF!*V$3,IF($C245=$D$4,#REF!*V$4,IF($C245=$D$5,#REF!*V$5,0))))</f>
        <v>0</v>
      </c>
      <c r="W245" s="179">
        <f>IF($C245=$D$2,#REF!*W$2,IF($C245=$D$3,#REF!*W$3,IF($C245=$D$4,#REF!*W$4,IF($C245=$D$5,#REF!*W$5,0))))</f>
        <v>0</v>
      </c>
      <c r="X245" s="179">
        <f>IF($C245=$D$2,#REF!*X$2,IF($C245=$D$3,#REF!*X$3,IF($C245=$D$4,#REF!*X$4,IF($C245=$D$5,#REF!*X$5,0))))</f>
        <v>0</v>
      </c>
      <c r="Y245" s="179">
        <f>IF($C245=$D$2,#REF!*Y$2,IF($C245=$D$3,#REF!*Y$3,IF($C245=$D$4,#REF!*Y$4,IF($C245=$D$5,#REF!*Y$5,0))))</f>
        <v>0</v>
      </c>
      <c r="Z245" s="179">
        <f>IF($C245=$D$2,#REF!*Z$2,IF($C245=$D$3,#REF!*Z$3,IF($C245=$D$4,#REF!*Z$4,IF($C245=$D$5,#REF!*Z$5,0))))</f>
        <v>0</v>
      </c>
      <c r="AA245" s="179">
        <f>IF($C245=$D$2,#REF!*AA$2,IF($C245=$D$3,#REF!*AA$3,IF($C245=$D$4,#REF!*AA$4,IF($C245=$D$5,#REF!*AA$5,0))))</f>
        <v>0</v>
      </c>
      <c r="AB245" s="179">
        <f>IF($C245=$D$2,#REF!*AB$2,IF($C245=$D$3,#REF!*AB$3,IF($C245=$D$4,#REF!*AB$4,IF($C245=$D$5,#REF!*AB$5,0))))</f>
        <v>0</v>
      </c>
      <c r="AC245" s="179">
        <f>IF($C245=$D$2,#REF!*AC$2,IF($C245=$D$3,#REF!*AC$3,IF($C245=$D$4,#REF!*AC$4,IF($C245=$D$5,#REF!*AC$5,0))))</f>
        <v>0</v>
      </c>
      <c r="AD245" s="179">
        <f>IF($C245=$D$2,#REF!*AD$2,IF($C245=$D$3,#REF!*AD$3,IF($C245=$D$4,#REF!*AD$4,IF($C245=$D$5,#REF!*AD$5,0))))</f>
        <v>0</v>
      </c>
      <c r="AE245" s="179">
        <f>IF($C245=$D$2,#REF!*AE$2,IF($C245=$D$3,#REF!*AE$3,IF($C245=$D$4,#REF!*AE$4,IF($C245=$D$5,#REF!*AE$5,0))))</f>
        <v>0</v>
      </c>
      <c r="AF245" s="179">
        <f>IF($C245=$D$2,#REF!*AF$2,IF($C245=$D$3,#REF!*AF$3,IF($C245=$D$4,#REF!*AF$4,IF($C245=$D$5,#REF!*AF$5,0))))</f>
        <v>0</v>
      </c>
      <c r="AG245" s="179">
        <f>IF($C245=$D$2,#REF!*AG$2,IF($C245=$D$3,#REF!*AG$3,IF($C245=$D$4,#REF!*AG$4,IF($C245=$D$5,#REF!*AG$5,0))))</f>
        <v>0</v>
      </c>
      <c r="AH245" s="179">
        <f>IF($C245=$D$2,#REF!*AH$2,IF($C245=$D$3,#REF!*AH$3,IF($C245=$D$4,#REF!*AH$4,IF($C245=$D$5,#REF!*AH$5,0))))</f>
        <v>0</v>
      </c>
      <c r="AI245" s="179">
        <f>IF($C245=$D$2,#REF!*AI$2,IF($C245=$D$3,#REF!*AI$3,IF($C245=$D$4,#REF!*AI$4,IF($C245=$D$5,#REF!*AI$5,0))))</f>
        <v>0</v>
      </c>
      <c r="AJ245" s="179">
        <f>IF($C245=$D$2,#REF!*AJ$2,IF($C245=$D$3,#REF!*AJ$3,IF($C245=$D$4,#REF!*AJ$4,IF($C245=$D$5,#REF!*AJ$5,0))))</f>
        <v>0</v>
      </c>
      <c r="AK245" s="179">
        <f>IF($C245=$D$2,#REF!*AK$2,IF($C245=$D$3,#REF!*AK$3,IF($C245=$D$4,#REF!*AK$4,IF($C245=$D$5,#REF!*AK$5,0))))</f>
        <v>0</v>
      </c>
      <c r="AL245" s="179">
        <f>IF($C245=$D$2,#REF!*AL$2,IF($C245=$D$3,#REF!*AL$3,IF($C245=$D$4,#REF!*AL$4,IF($C245=$D$5,#REF!*AL$5,0))))</f>
        <v>0</v>
      </c>
      <c r="AM245" s="179">
        <f>IF($C245=$D$2,#REF!*AM$2,IF($C245=$D$3,#REF!*AM$3,IF($C245=$D$4,#REF!*AM$4,IF($C245=$D$5,#REF!*AM$5,0))))</f>
        <v>0</v>
      </c>
    </row>
    <row r="246" spans="1:39">
      <c r="A246" s="141"/>
      <c r="B246" s="165"/>
      <c r="C246" s="165"/>
      <c r="D246" s="178">
        <f t="shared" si="0"/>
        <v>0</v>
      </c>
      <c r="E246" s="179">
        <f>IF($C246=$D$2,#REF!*E$2,IF($C246=$D$3,#REF!*E$3,IF($C246=$D$4,#REF!*E$4,IF($C246=$D$5,#REF!*E$5,0))))</f>
        <v>0</v>
      </c>
      <c r="F246" s="179">
        <f>IF($C246=$D$2,#REF!*F$2,IF($C246=$D$3,#REF!*F$3,IF($C246=$D$4,#REF!*F$4,IF($C246=$D$5,#REF!*F$5,0))))</f>
        <v>0</v>
      </c>
      <c r="G246" s="179">
        <f>IF($C246=$D$2,#REF!*G$2,IF($C246=$D$3,#REF!*G$3,IF($C246=$D$4,#REF!*G$4,IF($C246=$D$5,#REF!*G$5,0))))</f>
        <v>0</v>
      </c>
      <c r="H246" s="179">
        <f>IF($C246=$D$2,#REF!*H$2,IF($C246=$D$3,#REF!*H$3,IF($C246=$D$4,#REF!*H$4,IF($C246=$D$5,#REF!*H$5,0))))</f>
        <v>0</v>
      </c>
      <c r="I246" s="179">
        <f>IF($C246=$D$2,#REF!*I$2,IF($C246=$D$3,#REF!*I$3,IF($C246=$D$4,#REF!*I$4,IF($C246=$D$5,#REF!*I$5,0))))</f>
        <v>0</v>
      </c>
      <c r="J246" s="179">
        <f>IF($C246=$D$2,#REF!*J$2,IF($C246=$D$3,#REF!*J$3,IF($C246=$D$4,#REF!*J$4,IF($C246=$D$5,#REF!*J$5,0))))</f>
        <v>0</v>
      </c>
      <c r="K246" s="179">
        <f>IF($C246=$D$2,#REF!*K$2,IF($C246=$D$3,#REF!*K$3,IF($C246=$D$4,#REF!*K$4,IF($C246=$D$5,#REF!*K$5,0))))</f>
        <v>0</v>
      </c>
      <c r="L246" s="179">
        <f>IF($C246=$D$2,#REF!*L$2,IF($C246=$D$3,#REF!*L$3,IF($C246=$D$4,#REF!*L$4,IF($C246=$D$5,#REF!*L$5,0))))</f>
        <v>0</v>
      </c>
      <c r="M246" s="179">
        <f>IF($C246=$D$2,#REF!*M$2,IF($C246=$D$3,#REF!*M$3,IF($C246=$D$4,#REF!*M$4,IF($C246=$D$5,#REF!*M$5,0))))</f>
        <v>0</v>
      </c>
      <c r="N246" s="179">
        <f>IF($C246=$D$2,#REF!*N$2,IF($C246=$D$3,#REF!*N$3,IF($C246=$D$4,#REF!*N$4,IF($C246=$D$5,#REF!*N$5,0))))</f>
        <v>0</v>
      </c>
      <c r="O246" s="179">
        <f>IF($C246=$D$2,#REF!*O$2,IF($C246=$D$3,#REF!*O$3,IF($C246=$D$4,#REF!*O$4,IF($C246=$D$5,#REF!*O$5,0))))</f>
        <v>0</v>
      </c>
      <c r="P246" s="179">
        <f>IF($C246=$D$2,#REF!*P$2,IF($C246=$D$3,#REF!*P$3,IF($C246=$D$4,#REF!*P$4,IF($C246=$D$5,#REF!*P$5,0))))</f>
        <v>0</v>
      </c>
      <c r="Q246" s="179">
        <f>IF($C246=$D$2,#REF!*Q$2,IF($C246=$D$3,#REF!*Q$3,IF($C246=$D$4,#REF!*Q$4,IF($C246=$D$5,#REF!*Q$5,0))))</f>
        <v>0</v>
      </c>
      <c r="R246" s="179">
        <f>IF($C246=$D$2,#REF!*R$2,IF($C246=$D$3,#REF!*R$3,IF($C246=$D$4,#REF!*R$4,IF($C246=$D$5,#REF!*R$5,0))))</f>
        <v>0</v>
      </c>
      <c r="S246" s="179">
        <f>IF($C246=$D$2,#REF!*S$2,IF($C246=$D$3,#REF!*S$3,IF($C246=$D$4,#REF!*S$4,IF($C246=$D$5,#REF!*S$5,0))))</f>
        <v>0</v>
      </c>
      <c r="T246" s="179">
        <f>IF($C246=$D$2,#REF!*T$2,IF($C246=$D$3,#REF!*T$3,IF($C246=$D$4,#REF!*T$4,IF($C246=$D$5,#REF!*T$5,0))))</f>
        <v>0</v>
      </c>
      <c r="U246" s="179">
        <f>IF($C246=$D$2,#REF!*U$2,IF($C246=$D$3,#REF!*U$3,IF($C246=$D$4,#REF!*U$4,IF($C246=$D$5,#REF!*U$5,0))))</f>
        <v>0</v>
      </c>
      <c r="V246" s="179">
        <f>IF($C246=$D$2,#REF!*V$2,IF($C246=$D$3,#REF!*V$3,IF($C246=$D$4,#REF!*V$4,IF($C246=$D$5,#REF!*V$5,0))))</f>
        <v>0</v>
      </c>
      <c r="W246" s="179">
        <f>IF($C246=$D$2,#REF!*W$2,IF($C246=$D$3,#REF!*W$3,IF($C246=$D$4,#REF!*W$4,IF($C246=$D$5,#REF!*W$5,0))))</f>
        <v>0</v>
      </c>
      <c r="X246" s="179">
        <f>IF($C246=$D$2,#REF!*X$2,IF($C246=$D$3,#REF!*X$3,IF($C246=$D$4,#REF!*X$4,IF($C246=$D$5,#REF!*X$5,0))))</f>
        <v>0</v>
      </c>
      <c r="Y246" s="179">
        <f>IF($C246=$D$2,#REF!*Y$2,IF($C246=$D$3,#REF!*Y$3,IF($C246=$D$4,#REF!*Y$4,IF($C246=$D$5,#REF!*Y$5,0))))</f>
        <v>0</v>
      </c>
      <c r="Z246" s="179">
        <f>IF($C246=$D$2,#REF!*Z$2,IF($C246=$D$3,#REF!*Z$3,IF($C246=$D$4,#REF!*Z$4,IF($C246=$D$5,#REF!*Z$5,0))))</f>
        <v>0</v>
      </c>
      <c r="AA246" s="179">
        <f>IF($C246=$D$2,#REF!*AA$2,IF($C246=$D$3,#REF!*AA$3,IF($C246=$D$4,#REF!*AA$4,IF($C246=$D$5,#REF!*AA$5,0))))</f>
        <v>0</v>
      </c>
      <c r="AB246" s="179">
        <f>IF($C246=$D$2,#REF!*AB$2,IF($C246=$D$3,#REF!*AB$3,IF($C246=$D$4,#REF!*AB$4,IF($C246=$D$5,#REF!*AB$5,0))))</f>
        <v>0</v>
      </c>
      <c r="AC246" s="179">
        <f>IF($C246=$D$2,#REF!*AC$2,IF($C246=$D$3,#REF!*AC$3,IF($C246=$D$4,#REF!*AC$4,IF($C246=$D$5,#REF!*AC$5,0))))</f>
        <v>0</v>
      </c>
      <c r="AD246" s="179">
        <f>IF($C246=$D$2,#REF!*AD$2,IF($C246=$D$3,#REF!*AD$3,IF($C246=$D$4,#REF!*AD$4,IF($C246=$D$5,#REF!*AD$5,0))))</f>
        <v>0</v>
      </c>
      <c r="AE246" s="179">
        <f>IF($C246=$D$2,#REF!*AE$2,IF($C246=$D$3,#REF!*AE$3,IF($C246=$D$4,#REF!*AE$4,IF($C246=$D$5,#REF!*AE$5,0))))</f>
        <v>0</v>
      </c>
      <c r="AF246" s="179">
        <f>IF($C246=$D$2,#REF!*AF$2,IF($C246=$D$3,#REF!*AF$3,IF($C246=$D$4,#REF!*AF$4,IF($C246=$D$5,#REF!*AF$5,0))))</f>
        <v>0</v>
      </c>
      <c r="AG246" s="179">
        <f>IF($C246=$D$2,#REF!*AG$2,IF($C246=$D$3,#REF!*AG$3,IF($C246=$D$4,#REF!*AG$4,IF($C246=$D$5,#REF!*AG$5,0))))</f>
        <v>0</v>
      </c>
      <c r="AH246" s="179">
        <f>IF($C246=$D$2,#REF!*AH$2,IF($C246=$D$3,#REF!*AH$3,IF($C246=$D$4,#REF!*AH$4,IF($C246=$D$5,#REF!*AH$5,0))))</f>
        <v>0</v>
      </c>
      <c r="AI246" s="179">
        <f>IF($C246=$D$2,#REF!*AI$2,IF($C246=$D$3,#REF!*AI$3,IF($C246=$D$4,#REF!*AI$4,IF($C246=$D$5,#REF!*AI$5,0))))</f>
        <v>0</v>
      </c>
      <c r="AJ246" s="179">
        <f>IF($C246=$D$2,#REF!*AJ$2,IF($C246=$D$3,#REF!*AJ$3,IF($C246=$D$4,#REF!*AJ$4,IF($C246=$D$5,#REF!*AJ$5,0))))</f>
        <v>0</v>
      </c>
      <c r="AK246" s="179">
        <f>IF($C246=$D$2,#REF!*AK$2,IF($C246=$D$3,#REF!*AK$3,IF($C246=$D$4,#REF!*AK$4,IF($C246=$D$5,#REF!*AK$5,0))))</f>
        <v>0</v>
      </c>
      <c r="AL246" s="179">
        <f>IF($C246=$D$2,#REF!*AL$2,IF($C246=$D$3,#REF!*AL$3,IF($C246=$D$4,#REF!*AL$4,IF($C246=$D$5,#REF!*AL$5,0))))</f>
        <v>0</v>
      </c>
      <c r="AM246" s="179">
        <f>IF($C246=$D$2,#REF!*AM$2,IF($C246=$D$3,#REF!*AM$3,IF($C246=$D$4,#REF!*AM$4,IF($C246=$D$5,#REF!*AM$5,0))))</f>
        <v>0</v>
      </c>
    </row>
    <row r="247" spans="1:39">
      <c r="A247" s="141"/>
      <c r="B247" s="165"/>
      <c r="C247" s="165"/>
      <c r="D247" s="178">
        <f t="shared" si="0"/>
        <v>0</v>
      </c>
      <c r="E247" s="179">
        <f>IF($C247=$D$2,#REF!*E$2,IF($C247=$D$3,#REF!*E$3,IF($C247=$D$4,#REF!*E$4,IF($C247=$D$5,#REF!*E$5,0))))</f>
        <v>0</v>
      </c>
      <c r="F247" s="179">
        <f>IF($C247=$D$2,#REF!*F$2,IF($C247=$D$3,#REF!*F$3,IF($C247=$D$4,#REF!*F$4,IF($C247=$D$5,#REF!*F$5,0))))</f>
        <v>0</v>
      </c>
      <c r="G247" s="179">
        <f>IF($C247=$D$2,#REF!*G$2,IF($C247=$D$3,#REF!*G$3,IF($C247=$D$4,#REF!*G$4,IF($C247=$D$5,#REF!*G$5,0))))</f>
        <v>0</v>
      </c>
      <c r="H247" s="179">
        <f>IF($C247=$D$2,#REF!*H$2,IF($C247=$D$3,#REF!*H$3,IF($C247=$D$4,#REF!*H$4,IF($C247=$D$5,#REF!*H$5,0))))</f>
        <v>0</v>
      </c>
      <c r="I247" s="179">
        <f>IF($C247=$D$2,#REF!*I$2,IF($C247=$D$3,#REF!*I$3,IF($C247=$D$4,#REF!*I$4,IF($C247=$D$5,#REF!*I$5,0))))</f>
        <v>0</v>
      </c>
      <c r="J247" s="179">
        <f>IF($C247=$D$2,#REF!*J$2,IF($C247=$D$3,#REF!*J$3,IF($C247=$D$4,#REF!*J$4,IF($C247=$D$5,#REF!*J$5,0))))</f>
        <v>0</v>
      </c>
      <c r="K247" s="179">
        <f>IF($C247=$D$2,#REF!*K$2,IF($C247=$D$3,#REF!*K$3,IF($C247=$D$4,#REF!*K$4,IF($C247=$D$5,#REF!*K$5,0))))</f>
        <v>0</v>
      </c>
      <c r="L247" s="179">
        <f>IF($C247=$D$2,#REF!*L$2,IF($C247=$D$3,#REF!*L$3,IF($C247=$D$4,#REF!*L$4,IF($C247=$D$5,#REF!*L$5,0))))</f>
        <v>0</v>
      </c>
      <c r="M247" s="179">
        <f>IF($C247=$D$2,#REF!*M$2,IF($C247=$D$3,#REF!*M$3,IF($C247=$D$4,#REF!*M$4,IF($C247=$D$5,#REF!*M$5,0))))</f>
        <v>0</v>
      </c>
      <c r="N247" s="179">
        <f>IF($C247=$D$2,#REF!*N$2,IF($C247=$D$3,#REF!*N$3,IF($C247=$D$4,#REF!*N$4,IF($C247=$D$5,#REF!*N$5,0))))</f>
        <v>0</v>
      </c>
      <c r="O247" s="179">
        <f>IF($C247=$D$2,#REF!*O$2,IF($C247=$D$3,#REF!*O$3,IF($C247=$D$4,#REF!*O$4,IF($C247=$D$5,#REF!*O$5,0))))</f>
        <v>0</v>
      </c>
      <c r="P247" s="179">
        <f>IF($C247=$D$2,#REF!*P$2,IF($C247=$D$3,#REF!*P$3,IF($C247=$D$4,#REF!*P$4,IF($C247=$D$5,#REF!*P$5,0))))</f>
        <v>0</v>
      </c>
      <c r="Q247" s="179">
        <f>IF($C247=$D$2,#REF!*Q$2,IF($C247=$D$3,#REF!*Q$3,IF($C247=$D$4,#REF!*Q$4,IF($C247=$D$5,#REF!*Q$5,0))))</f>
        <v>0</v>
      </c>
      <c r="R247" s="179">
        <f>IF($C247=$D$2,#REF!*R$2,IF($C247=$D$3,#REF!*R$3,IF($C247=$D$4,#REF!*R$4,IF($C247=$D$5,#REF!*R$5,0))))</f>
        <v>0</v>
      </c>
      <c r="S247" s="179">
        <f>IF($C247=$D$2,#REF!*S$2,IF($C247=$D$3,#REF!*S$3,IF($C247=$D$4,#REF!*S$4,IF($C247=$D$5,#REF!*S$5,0))))</f>
        <v>0</v>
      </c>
      <c r="T247" s="179">
        <f>IF($C247=$D$2,#REF!*T$2,IF($C247=$D$3,#REF!*T$3,IF($C247=$D$4,#REF!*T$4,IF($C247=$D$5,#REF!*T$5,0))))</f>
        <v>0</v>
      </c>
      <c r="U247" s="179">
        <f>IF($C247=$D$2,#REF!*U$2,IF($C247=$D$3,#REF!*U$3,IF($C247=$D$4,#REF!*U$4,IF($C247=$D$5,#REF!*U$5,0))))</f>
        <v>0</v>
      </c>
      <c r="V247" s="179">
        <f>IF($C247=$D$2,#REF!*V$2,IF($C247=$D$3,#REF!*V$3,IF($C247=$D$4,#REF!*V$4,IF($C247=$D$5,#REF!*V$5,0))))</f>
        <v>0</v>
      </c>
      <c r="W247" s="179">
        <f>IF($C247=$D$2,#REF!*W$2,IF($C247=$D$3,#REF!*W$3,IF($C247=$D$4,#REF!*W$4,IF($C247=$D$5,#REF!*W$5,0))))</f>
        <v>0</v>
      </c>
      <c r="X247" s="179">
        <f>IF($C247=$D$2,#REF!*X$2,IF($C247=$D$3,#REF!*X$3,IF($C247=$D$4,#REF!*X$4,IF($C247=$D$5,#REF!*X$5,0))))</f>
        <v>0</v>
      </c>
      <c r="Y247" s="179">
        <f>IF($C247=$D$2,#REF!*Y$2,IF($C247=$D$3,#REF!*Y$3,IF($C247=$D$4,#REF!*Y$4,IF($C247=$D$5,#REF!*Y$5,0))))</f>
        <v>0</v>
      </c>
      <c r="Z247" s="179">
        <f>IF($C247=$D$2,#REF!*Z$2,IF($C247=$D$3,#REF!*Z$3,IF($C247=$D$4,#REF!*Z$4,IF($C247=$D$5,#REF!*Z$5,0))))</f>
        <v>0</v>
      </c>
      <c r="AA247" s="179">
        <f>IF($C247=$D$2,#REF!*AA$2,IF($C247=$D$3,#REF!*AA$3,IF($C247=$D$4,#REF!*AA$4,IF($C247=$D$5,#REF!*AA$5,0))))</f>
        <v>0</v>
      </c>
      <c r="AB247" s="179">
        <f>IF($C247=$D$2,#REF!*AB$2,IF($C247=$D$3,#REF!*AB$3,IF($C247=$D$4,#REF!*AB$4,IF($C247=$D$5,#REF!*AB$5,0))))</f>
        <v>0</v>
      </c>
      <c r="AC247" s="179">
        <f>IF($C247=$D$2,#REF!*AC$2,IF($C247=$D$3,#REF!*AC$3,IF($C247=$D$4,#REF!*AC$4,IF($C247=$D$5,#REF!*AC$5,0))))</f>
        <v>0</v>
      </c>
      <c r="AD247" s="179">
        <f>IF($C247=$D$2,#REF!*AD$2,IF($C247=$D$3,#REF!*AD$3,IF($C247=$D$4,#REF!*AD$4,IF($C247=$D$5,#REF!*AD$5,0))))</f>
        <v>0</v>
      </c>
      <c r="AE247" s="179">
        <f>IF($C247=$D$2,#REF!*AE$2,IF($C247=$D$3,#REF!*AE$3,IF($C247=$D$4,#REF!*AE$4,IF($C247=$D$5,#REF!*AE$5,0))))</f>
        <v>0</v>
      </c>
      <c r="AF247" s="179">
        <f>IF($C247=$D$2,#REF!*AF$2,IF($C247=$D$3,#REF!*AF$3,IF($C247=$D$4,#REF!*AF$4,IF($C247=$D$5,#REF!*AF$5,0))))</f>
        <v>0</v>
      </c>
      <c r="AG247" s="179">
        <f>IF($C247=$D$2,#REF!*AG$2,IF($C247=$D$3,#REF!*AG$3,IF($C247=$D$4,#REF!*AG$4,IF($C247=$D$5,#REF!*AG$5,0))))</f>
        <v>0</v>
      </c>
      <c r="AH247" s="179">
        <f>IF($C247=$D$2,#REF!*AH$2,IF($C247=$D$3,#REF!*AH$3,IF($C247=$D$4,#REF!*AH$4,IF($C247=$D$5,#REF!*AH$5,0))))</f>
        <v>0</v>
      </c>
      <c r="AI247" s="179">
        <f>IF($C247=$D$2,#REF!*AI$2,IF($C247=$D$3,#REF!*AI$3,IF($C247=$D$4,#REF!*AI$4,IF($C247=$D$5,#REF!*AI$5,0))))</f>
        <v>0</v>
      </c>
      <c r="AJ247" s="179">
        <f>IF($C247=$D$2,#REF!*AJ$2,IF($C247=$D$3,#REF!*AJ$3,IF($C247=$D$4,#REF!*AJ$4,IF($C247=$D$5,#REF!*AJ$5,0))))</f>
        <v>0</v>
      </c>
      <c r="AK247" s="179">
        <f>IF($C247=$D$2,#REF!*AK$2,IF($C247=$D$3,#REF!*AK$3,IF($C247=$D$4,#REF!*AK$4,IF($C247=$D$5,#REF!*AK$5,0))))</f>
        <v>0</v>
      </c>
      <c r="AL247" s="179">
        <f>IF($C247=$D$2,#REF!*AL$2,IF($C247=$D$3,#REF!*AL$3,IF($C247=$D$4,#REF!*AL$4,IF($C247=$D$5,#REF!*AL$5,0))))</f>
        <v>0</v>
      </c>
      <c r="AM247" s="179">
        <f>IF($C247=$D$2,#REF!*AM$2,IF($C247=$D$3,#REF!*AM$3,IF($C247=$D$4,#REF!*AM$4,IF($C247=$D$5,#REF!*AM$5,0))))</f>
        <v>0</v>
      </c>
    </row>
    <row r="248" spans="1:39">
      <c r="A248" s="141"/>
      <c r="B248" s="165"/>
      <c r="C248" s="165"/>
      <c r="D248" s="178">
        <f t="shared" si="0"/>
        <v>0</v>
      </c>
      <c r="E248" s="179">
        <f>IF($C248=$D$2,#REF!*E$2,IF($C248=$D$3,#REF!*E$3,IF($C248=$D$4,#REF!*E$4,IF($C248=$D$5,#REF!*E$5,0))))</f>
        <v>0</v>
      </c>
      <c r="F248" s="179">
        <f>IF($C248=$D$2,#REF!*F$2,IF($C248=$D$3,#REF!*F$3,IF($C248=$D$4,#REF!*F$4,IF($C248=$D$5,#REF!*F$5,0))))</f>
        <v>0</v>
      </c>
      <c r="G248" s="179">
        <f>IF($C248=$D$2,#REF!*G$2,IF($C248=$D$3,#REF!*G$3,IF($C248=$D$4,#REF!*G$4,IF($C248=$D$5,#REF!*G$5,0))))</f>
        <v>0</v>
      </c>
      <c r="H248" s="179">
        <f>IF($C248=$D$2,#REF!*H$2,IF($C248=$D$3,#REF!*H$3,IF($C248=$D$4,#REF!*H$4,IF($C248=$D$5,#REF!*H$5,0))))</f>
        <v>0</v>
      </c>
      <c r="I248" s="179">
        <f>IF($C248=$D$2,#REF!*I$2,IF($C248=$D$3,#REF!*I$3,IF($C248=$D$4,#REF!*I$4,IF($C248=$D$5,#REF!*I$5,0))))</f>
        <v>0</v>
      </c>
      <c r="J248" s="179">
        <f>IF($C248=$D$2,#REF!*J$2,IF($C248=$D$3,#REF!*J$3,IF($C248=$D$4,#REF!*J$4,IF($C248=$D$5,#REF!*J$5,0))))</f>
        <v>0</v>
      </c>
      <c r="K248" s="179">
        <f>IF($C248=$D$2,#REF!*K$2,IF($C248=$D$3,#REF!*K$3,IF($C248=$D$4,#REF!*K$4,IF($C248=$D$5,#REF!*K$5,0))))</f>
        <v>0</v>
      </c>
      <c r="L248" s="179">
        <f>IF($C248=$D$2,#REF!*L$2,IF($C248=$D$3,#REF!*L$3,IF($C248=$D$4,#REF!*L$4,IF($C248=$D$5,#REF!*L$5,0))))</f>
        <v>0</v>
      </c>
      <c r="M248" s="179">
        <f>IF($C248=$D$2,#REF!*M$2,IF($C248=$D$3,#REF!*M$3,IF($C248=$D$4,#REF!*M$4,IF($C248=$D$5,#REF!*M$5,0))))</f>
        <v>0</v>
      </c>
      <c r="N248" s="179">
        <f>IF($C248=$D$2,#REF!*N$2,IF($C248=$D$3,#REF!*N$3,IF($C248=$D$4,#REF!*N$4,IF($C248=$D$5,#REF!*N$5,0))))</f>
        <v>0</v>
      </c>
      <c r="O248" s="179">
        <f>IF($C248=$D$2,#REF!*O$2,IF($C248=$D$3,#REF!*O$3,IF($C248=$D$4,#REF!*O$4,IF($C248=$D$5,#REF!*O$5,0))))</f>
        <v>0</v>
      </c>
      <c r="P248" s="179">
        <f>IF($C248=$D$2,#REF!*P$2,IF($C248=$D$3,#REF!*P$3,IF($C248=$D$4,#REF!*P$4,IF($C248=$D$5,#REF!*P$5,0))))</f>
        <v>0</v>
      </c>
      <c r="Q248" s="179">
        <f>IF($C248=$D$2,#REF!*Q$2,IF($C248=$D$3,#REF!*Q$3,IF($C248=$D$4,#REF!*Q$4,IF($C248=$D$5,#REF!*Q$5,0))))</f>
        <v>0</v>
      </c>
      <c r="R248" s="179">
        <f>IF($C248=$D$2,#REF!*R$2,IF($C248=$D$3,#REF!*R$3,IF($C248=$D$4,#REF!*R$4,IF($C248=$D$5,#REF!*R$5,0))))</f>
        <v>0</v>
      </c>
      <c r="S248" s="179">
        <f>IF($C248=$D$2,#REF!*S$2,IF($C248=$D$3,#REF!*S$3,IF($C248=$D$4,#REF!*S$4,IF($C248=$D$5,#REF!*S$5,0))))</f>
        <v>0</v>
      </c>
      <c r="T248" s="179">
        <f>IF($C248=$D$2,#REF!*T$2,IF($C248=$D$3,#REF!*T$3,IF($C248=$D$4,#REF!*T$4,IF($C248=$D$5,#REF!*T$5,0))))</f>
        <v>0</v>
      </c>
      <c r="U248" s="179">
        <f>IF($C248=$D$2,#REF!*U$2,IF($C248=$D$3,#REF!*U$3,IF($C248=$D$4,#REF!*U$4,IF($C248=$D$5,#REF!*U$5,0))))</f>
        <v>0</v>
      </c>
      <c r="V248" s="179">
        <f>IF($C248=$D$2,#REF!*V$2,IF($C248=$D$3,#REF!*V$3,IF($C248=$D$4,#REF!*V$4,IF($C248=$D$5,#REF!*V$5,0))))</f>
        <v>0</v>
      </c>
      <c r="W248" s="179">
        <f>IF($C248=$D$2,#REF!*W$2,IF($C248=$D$3,#REF!*W$3,IF($C248=$D$4,#REF!*W$4,IF($C248=$D$5,#REF!*W$5,0))))</f>
        <v>0</v>
      </c>
      <c r="X248" s="179">
        <f>IF($C248=$D$2,#REF!*X$2,IF($C248=$D$3,#REF!*X$3,IF($C248=$D$4,#REF!*X$4,IF($C248=$D$5,#REF!*X$5,0))))</f>
        <v>0</v>
      </c>
      <c r="Y248" s="179">
        <f>IF($C248=$D$2,#REF!*Y$2,IF($C248=$D$3,#REF!*Y$3,IF($C248=$D$4,#REF!*Y$4,IF($C248=$D$5,#REF!*Y$5,0))))</f>
        <v>0</v>
      </c>
      <c r="Z248" s="179">
        <f>IF($C248=$D$2,#REF!*Z$2,IF($C248=$D$3,#REF!*Z$3,IF($C248=$D$4,#REF!*Z$4,IF($C248=$D$5,#REF!*Z$5,0))))</f>
        <v>0</v>
      </c>
      <c r="AA248" s="179">
        <f>IF($C248=$D$2,#REF!*AA$2,IF($C248=$D$3,#REF!*AA$3,IF($C248=$D$4,#REF!*AA$4,IF($C248=$D$5,#REF!*AA$5,0))))</f>
        <v>0</v>
      </c>
      <c r="AB248" s="179">
        <f>IF($C248=$D$2,#REF!*AB$2,IF($C248=$D$3,#REF!*AB$3,IF($C248=$D$4,#REF!*AB$4,IF($C248=$D$5,#REF!*AB$5,0))))</f>
        <v>0</v>
      </c>
      <c r="AC248" s="179">
        <f>IF($C248=$D$2,#REF!*AC$2,IF($C248=$D$3,#REF!*AC$3,IF($C248=$D$4,#REF!*AC$4,IF($C248=$D$5,#REF!*AC$5,0))))</f>
        <v>0</v>
      </c>
      <c r="AD248" s="179">
        <f>IF($C248=$D$2,#REF!*AD$2,IF($C248=$D$3,#REF!*AD$3,IF($C248=$D$4,#REF!*AD$4,IF($C248=$D$5,#REF!*AD$5,0))))</f>
        <v>0</v>
      </c>
      <c r="AE248" s="179">
        <f>IF($C248=$D$2,#REF!*AE$2,IF($C248=$D$3,#REF!*AE$3,IF($C248=$D$4,#REF!*AE$4,IF($C248=$D$5,#REF!*AE$5,0))))</f>
        <v>0</v>
      </c>
      <c r="AF248" s="179">
        <f>IF($C248=$D$2,#REF!*AF$2,IF($C248=$D$3,#REF!*AF$3,IF($C248=$D$4,#REF!*AF$4,IF($C248=$D$5,#REF!*AF$5,0))))</f>
        <v>0</v>
      </c>
      <c r="AG248" s="179">
        <f>IF($C248=$D$2,#REF!*AG$2,IF($C248=$D$3,#REF!*AG$3,IF($C248=$D$4,#REF!*AG$4,IF($C248=$D$5,#REF!*AG$5,0))))</f>
        <v>0</v>
      </c>
      <c r="AH248" s="179">
        <f>IF($C248=$D$2,#REF!*AH$2,IF($C248=$D$3,#REF!*AH$3,IF($C248=$D$4,#REF!*AH$4,IF($C248=$D$5,#REF!*AH$5,0))))</f>
        <v>0</v>
      </c>
      <c r="AI248" s="179">
        <f>IF($C248=$D$2,#REF!*AI$2,IF($C248=$D$3,#REF!*AI$3,IF($C248=$D$4,#REF!*AI$4,IF($C248=$D$5,#REF!*AI$5,0))))</f>
        <v>0</v>
      </c>
      <c r="AJ248" s="179">
        <f>IF($C248=$D$2,#REF!*AJ$2,IF($C248=$D$3,#REF!*AJ$3,IF($C248=$D$4,#REF!*AJ$4,IF($C248=$D$5,#REF!*AJ$5,0))))</f>
        <v>0</v>
      </c>
      <c r="AK248" s="179">
        <f>IF($C248=$D$2,#REF!*AK$2,IF($C248=$D$3,#REF!*AK$3,IF($C248=$D$4,#REF!*AK$4,IF($C248=$D$5,#REF!*AK$5,0))))</f>
        <v>0</v>
      </c>
      <c r="AL248" s="179">
        <f>IF($C248=$D$2,#REF!*AL$2,IF($C248=$D$3,#REF!*AL$3,IF($C248=$D$4,#REF!*AL$4,IF($C248=$D$5,#REF!*AL$5,0))))</f>
        <v>0</v>
      </c>
      <c r="AM248" s="179">
        <f>IF($C248=$D$2,#REF!*AM$2,IF($C248=$D$3,#REF!*AM$3,IF($C248=$D$4,#REF!*AM$4,IF($C248=$D$5,#REF!*AM$5,0))))</f>
        <v>0</v>
      </c>
    </row>
    <row r="249" spans="1:39">
      <c r="A249" s="141"/>
      <c r="B249" s="165"/>
      <c r="C249" s="165"/>
      <c r="D249" s="178">
        <f t="shared" si="0"/>
        <v>0</v>
      </c>
      <c r="E249" s="179">
        <f>IF($C249=$D$2,#REF!*E$2,IF($C249=$D$3,#REF!*E$3,IF($C249=$D$4,#REF!*E$4,IF($C249=$D$5,#REF!*E$5,0))))</f>
        <v>0</v>
      </c>
      <c r="F249" s="179">
        <f>IF($C249=$D$2,#REF!*F$2,IF($C249=$D$3,#REF!*F$3,IF($C249=$D$4,#REF!*F$4,IF($C249=$D$5,#REF!*F$5,0))))</f>
        <v>0</v>
      </c>
      <c r="G249" s="179">
        <f>IF($C249=$D$2,#REF!*G$2,IF($C249=$D$3,#REF!*G$3,IF($C249=$D$4,#REF!*G$4,IF($C249=$D$5,#REF!*G$5,0))))</f>
        <v>0</v>
      </c>
      <c r="H249" s="179">
        <f>IF($C249=$D$2,#REF!*H$2,IF($C249=$D$3,#REF!*H$3,IF($C249=$D$4,#REF!*H$4,IF($C249=$D$5,#REF!*H$5,0))))</f>
        <v>0</v>
      </c>
      <c r="I249" s="179">
        <f>IF($C249=$D$2,#REF!*I$2,IF($C249=$D$3,#REF!*I$3,IF($C249=$D$4,#REF!*I$4,IF($C249=$D$5,#REF!*I$5,0))))</f>
        <v>0</v>
      </c>
      <c r="J249" s="179">
        <f>IF($C249=$D$2,#REF!*J$2,IF($C249=$D$3,#REF!*J$3,IF($C249=$D$4,#REF!*J$4,IF($C249=$D$5,#REF!*J$5,0))))</f>
        <v>0</v>
      </c>
      <c r="K249" s="179">
        <f>IF($C249=$D$2,#REF!*K$2,IF($C249=$D$3,#REF!*K$3,IF($C249=$D$4,#REF!*K$4,IF($C249=$D$5,#REF!*K$5,0))))</f>
        <v>0</v>
      </c>
      <c r="L249" s="179">
        <f>IF($C249=$D$2,#REF!*L$2,IF($C249=$D$3,#REF!*L$3,IF($C249=$D$4,#REF!*L$4,IF($C249=$D$5,#REF!*L$5,0))))</f>
        <v>0</v>
      </c>
      <c r="M249" s="179">
        <f>IF($C249=$D$2,#REF!*M$2,IF($C249=$D$3,#REF!*M$3,IF($C249=$D$4,#REF!*M$4,IF($C249=$D$5,#REF!*M$5,0))))</f>
        <v>0</v>
      </c>
      <c r="N249" s="179">
        <f>IF($C249=$D$2,#REF!*N$2,IF($C249=$D$3,#REF!*N$3,IF($C249=$D$4,#REF!*N$4,IF($C249=$D$5,#REF!*N$5,0))))</f>
        <v>0</v>
      </c>
      <c r="O249" s="179">
        <f>IF($C249=$D$2,#REF!*O$2,IF($C249=$D$3,#REF!*O$3,IF($C249=$D$4,#REF!*O$4,IF($C249=$D$5,#REF!*O$5,0))))</f>
        <v>0</v>
      </c>
      <c r="P249" s="179">
        <f>IF($C249=$D$2,#REF!*P$2,IF($C249=$D$3,#REF!*P$3,IF($C249=$D$4,#REF!*P$4,IF($C249=$D$5,#REF!*P$5,0))))</f>
        <v>0</v>
      </c>
      <c r="Q249" s="179">
        <f>IF($C249=$D$2,#REF!*Q$2,IF($C249=$D$3,#REF!*Q$3,IF($C249=$D$4,#REF!*Q$4,IF($C249=$D$5,#REF!*Q$5,0))))</f>
        <v>0</v>
      </c>
      <c r="R249" s="179">
        <f>IF($C249=$D$2,#REF!*R$2,IF($C249=$D$3,#REF!*R$3,IF($C249=$D$4,#REF!*R$4,IF($C249=$D$5,#REF!*R$5,0))))</f>
        <v>0</v>
      </c>
      <c r="S249" s="179">
        <f>IF($C249=$D$2,#REF!*S$2,IF($C249=$D$3,#REF!*S$3,IF($C249=$D$4,#REF!*S$4,IF($C249=$D$5,#REF!*S$5,0))))</f>
        <v>0</v>
      </c>
      <c r="T249" s="179">
        <f>IF($C249=$D$2,#REF!*T$2,IF($C249=$D$3,#REF!*T$3,IF($C249=$D$4,#REF!*T$4,IF($C249=$D$5,#REF!*T$5,0))))</f>
        <v>0</v>
      </c>
      <c r="U249" s="179">
        <f>IF($C249=$D$2,#REF!*U$2,IF($C249=$D$3,#REF!*U$3,IF($C249=$D$4,#REF!*U$4,IF($C249=$D$5,#REF!*U$5,0))))</f>
        <v>0</v>
      </c>
      <c r="V249" s="179">
        <f>IF($C249=$D$2,#REF!*V$2,IF($C249=$D$3,#REF!*V$3,IF($C249=$D$4,#REF!*V$4,IF($C249=$D$5,#REF!*V$5,0))))</f>
        <v>0</v>
      </c>
      <c r="W249" s="179">
        <f>IF($C249=$D$2,#REF!*W$2,IF($C249=$D$3,#REF!*W$3,IF($C249=$D$4,#REF!*W$4,IF($C249=$D$5,#REF!*W$5,0))))</f>
        <v>0</v>
      </c>
      <c r="X249" s="179">
        <f>IF($C249=$D$2,#REF!*X$2,IF($C249=$D$3,#REF!*X$3,IF($C249=$D$4,#REF!*X$4,IF($C249=$D$5,#REF!*X$5,0))))</f>
        <v>0</v>
      </c>
      <c r="Y249" s="179">
        <f>IF($C249=$D$2,#REF!*Y$2,IF($C249=$D$3,#REF!*Y$3,IF($C249=$D$4,#REF!*Y$4,IF($C249=$D$5,#REF!*Y$5,0))))</f>
        <v>0</v>
      </c>
      <c r="Z249" s="179">
        <f>IF($C249=$D$2,#REF!*Z$2,IF($C249=$D$3,#REF!*Z$3,IF($C249=$D$4,#REF!*Z$4,IF($C249=$D$5,#REF!*Z$5,0))))</f>
        <v>0</v>
      </c>
      <c r="AA249" s="179">
        <f>IF($C249=$D$2,#REF!*AA$2,IF($C249=$D$3,#REF!*AA$3,IF($C249=$D$4,#REF!*AA$4,IF($C249=$D$5,#REF!*AA$5,0))))</f>
        <v>0</v>
      </c>
      <c r="AB249" s="179">
        <f>IF($C249=$D$2,#REF!*AB$2,IF($C249=$D$3,#REF!*AB$3,IF($C249=$D$4,#REF!*AB$4,IF($C249=$D$5,#REF!*AB$5,0))))</f>
        <v>0</v>
      </c>
      <c r="AC249" s="179">
        <f>IF($C249=$D$2,#REF!*AC$2,IF($C249=$D$3,#REF!*AC$3,IF($C249=$D$4,#REF!*AC$4,IF($C249=$D$5,#REF!*AC$5,0))))</f>
        <v>0</v>
      </c>
      <c r="AD249" s="179">
        <f>IF($C249=$D$2,#REF!*AD$2,IF($C249=$D$3,#REF!*AD$3,IF($C249=$D$4,#REF!*AD$4,IF($C249=$D$5,#REF!*AD$5,0))))</f>
        <v>0</v>
      </c>
      <c r="AE249" s="179">
        <f>IF($C249=$D$2,#REF!*AE$2,IF($C249=$D$3,#REF!*AE$3,IF($C249=$D$4,#REF!*AE$4,IF($C249=$D$5,#REF!*AE$5,0))))</f>
        <v>0</v>
      </c>
      <c r="AF249" s="179">
        <f>IF($C249=$D$2,#REF!*AF$2,IF($C249=$D$3,#REF!*AF$3,IF($C249=$D$4,#REF!*AF$4,IF($C249=$D$5,#REF!*AF$5,0))))</f>
        <v>0</v>
      </c>
      <c r="AG249" s="179">
        <f>IF($C249=$D$2,#REF!*AG$2,IF($C249=$D$3,#REF!*AG$3,IF($C249=$D$4,#REF!*AG$4,IF($C249=$D$5,#REF!*AG$5,0))))</f>
        <v>0</v>
      </c>
      <c r="AH249" s="179">
        <f>IF($C249=$D$2,#REF!*AH$2,IF($C249=$D$3,#REF!*AH$3,IF($C249=$D$4,#REF!*AH$4,IF($C249=$D$5,#REF!*AH$5,0))))</f>
        <v>0</v>
      </c>
      <c r="AI249" s="179">
        <f>IF($C249=$D$2,#REF!*AI$2,IF($C249=$D$3,#REF!*AI$3,IF($C249=$D$4,#REF!*AI$4,IF($C249=$D$5,#REF!*AI$5,0))))</f>
        <v>0</v>
      </c>
      <c r="AJ249" s="179">
        <f>IF($C249=$D$2,#REF!*AJ$2,IF($C249=$D$3,#REF!*AJ$3,IF($C249=$D$4,#REF!*AJ$4,IF($C249=$D$5,#REF!*AJ$5,0))))</f>
        <v>0</v>
      </c>
      <c r="AK249" s="179">
        <f>IF($C249=$D$2,#REF!*AK$2,IF($C249=$D$3,#REF!*AK$3,IF($C249=$D$4,#REF!*AK$4,IF($C249=$D$5,#REF!*AK$5,0))))</f>
        <v>0</v>
      </c>
      <c r="AL249" s="179">
        <f>IF($C249=$D$2,#REF!*AL$2,IF($C249=$D$3,#REF!*AL$3,IF($C249=$D$4,#REF!*AL$4,IF($C249=$D$5,#REF!*AL$5,0))))</f>
        <v>0</v>
      </c>
      <c r="AM249" s="179">
        <f>IF($C249=$D$2,#REF!*AM$2,IF($C249=$D$3,#REF!*AM$3,IF($C249=$D$4,#REF!*AM$4,IF($C249=$D$5,#REF!*AM$5,0))))</f>
        <v>0</v>
      </c>
    </row>
    <row r="250" spans="1:39">
      <c r="A250" s="141"/>
      <c r="B250" s="165"/>
      <c r="C250" s="165"/>
      <c r="D250" s="178">
        <f t="shared" si="0"/>
        <v>0</v>
      </c>
      <c r="E250" s="179">
        <f>IF($C250=$D$2,#REF!*E$2,IF($C250=$D$3,#REF!*E$3,IF($C250=$D$4,#REF!*E$4,IF($C250=$D$5,#REF!*E$5,0))))</f>
        <v>0</v>
      </c>
      <c r="F250" s="179">
        <f>IF($C250=$D$2,#REF!*F$2,IF($C250=$D$3,#REF!*F$3,IF($C250=$D$4,#REF!*F$4,IF($C250=$D$5,#REF!*F$5,0))))</f>
        <v>0</v>
      </c>
      <c r="G250" s="179">
        <f>IF($C250=$D$2,#REF!*G$2,IF($C250=$D$3,#REF!*G$3,IF($C250=$D$4,#REF!*G$4,IF($C250=$D$5,#REF!*G$5,0))))</f>
        <v>0</v>
      </c>
      <c r="H250" s="179">
        <f>IF($C250=$D$2,#REF!*H$2,IF($C250=$D$3,#REF!*H$3,IF($C250=$D$4,#REF!*H$4,IF($C250=$D$5,#REF!*H$5,0))))</f>
        <v>0</v>
      </c>
      <c r="I250" s="179">
        <f>IF($C250=$D$2,#REF!*I$2,IF($C250=$D$3,#REF!*I$3,IF($C250=$D$4,#REF!*I$4,IF($C250=$D$5,#REF!*I$5,0))))</f>
        <v>0</v>
      </c>
      <c r="J250" s="179">
        <f>IF($C250=$D$2,#REF!*J$2,IF($C250=$D$3,#REF!*J$3,IF($C250=$D$4,#REF!*J$4,IF($C250=$D$5,#REF!*J$5,0))))</f>
        <v>0</v>
      </c>
      <c r="K250" s="179">
        <f>IF($C250=$D$2,#REF!*K$2,IF($C250=$D$3,#REF!*K$3,IF($C250=$D$4,#REF!*K$4,IF($C250=$D$5,#REF!*K$5,0))))</f>
        <v>0</v>
      </c>
      <c r="L250" s="179">
        <f>IF($C250=$D$2,#REF!*L$2,IF($C250=$D$3,#REF!*L$3,IF($C250=$D$4,#REF!*L$4,IF($C250=$D$5,#REF!*L$5,0))))</f>
        <v>0</v>
      </c>
      <c r="M250" s="179">
        <f>IF($C250=$D$2,#REF!*M$2,IF($C250=$D$3,#REF!*M$3,IF($C250=$D$4,#REF!*M$4,IF($C250=$D$5,#REF!*M$5,0))))</f>
        <v>0</v>
      </c>
      <c r="N250" s="179">
        <f>IF($C250=$D$2,#REF!*N$2,IF($C250=$D$3,#REF!*N$3,IF($C250=$D$4,#REF!*N$4,IF($C250=$D$5,#REF!*N$5,0))))</f>
        <v>0</v>
      </c>
      <c r="O250" s="179">
        <f>IF($C250=$D$2,#REF!*O$2,IF($C250=$D$3,#REF!*O$3,IF($C250=$D$4,#REF!*O$4,IF($C250=$D$5,#REF!*O$5,0))))</f>
        <v>0</v>
      </c>
      <c r="P250" s="179">
        <f>IF($C250=$D$2,#REF!*P$2,IF($C250=$D$3,#REF!*P$3,IF($C250=$D$4,#REF!*P$4,IF($C250=$D$5,#REF!*P$5,0))))</f>
        <v>0</v>
      </c>
      <c r="Q250" s="179">
        <f>IF($C250=$D$2,#REF!*Q$2,IF($C250=$D$3,#REF!*Q$3,IF($C250=$D$4,#REF!*Q$4,IF($C250=$D$5,#REF!*Q$5,0))))</f>
        <v>0</v>
      </c>
      <c r="R250" s="179">
        <f>IF($C250=$D$2,#REF!*R$2,IF($C250=$D$3,#REF!*R$3,IF($C250=$D$4,#REF!*R$4,IF($C250=$D$5,#REF!*R$5,0))))</f>
        <v>0</v>
      </c>
      <c r="S250" s="179">
        <f>IF($C250=$D$2,#REF!*S$2,IF($C250=$D$3,#REF!*S$3,IF($C250=$D$4,#REF!*S$4,IF($C250=$D$5,#REF!*S$5,0))))</f>
        <v>0</v>
      </c>
      <c r="T250" s="179">
        <f>IF($C250=$D$2,#REF!*T$2,IF($C250=$D$3,#REF!*T$3,IF($C250=$D$4,#REF!*T$4,IF($C250=$D$5,#REF!*T$5,0))))</f>
        <v>0</v>
      </c>
      <c r="U250" s="179">
        <f>IF($C250=$D$2,#REF!*U$2,IF($C250=$D$3,#REF!*U$3,IF($C250=$D$4,#REF!*U$4,IF($C250=$D$5,#REF!*U$5,0))))</f>
        <v>0</v>
      </c>
      <c r="V250" s="179">
        <f>IF($C250=$D$2,#REF!*V$2,IF($C250=$D$3,#REF!*V$3,IF($C250=$D$4,#REF!*V$4,IF($C250=$D$5,#REF!*V$5,0))))</f>
        <v>0</v>
      </c>
      <c r="W250" s="179">
        <f>IF($C250=$D$2,#REF!*W$2,IF($C250=$D$3,#REF!*W$3,IF($C250=$D$4,#REF!*W$4,IF($C250=$D$5,#REF!*W$5,0))))</f>
        <v>0</v>
      </c>
      <c r="X250" s="179">
        <f>IF($C250=$D$2,#REF!*X$2,IF($C250=$D$3,#REF!*X$3,IF($C250=$D$4,#REF!*X$4,IF($C250=$D$5,#REF!*X$5,0))))</f>
        <v>0</v>
      </c>
      <c r="Y250" s="179">
        <f>IF($C250=$D$2,#REF!*Y$2,IF($C250=$D$3,#REF!*Y$3,IF($C250=$D$4,#REF!*Y$4,IF($C250=$D$5,#REF!*Y$5,0))))</f>
        <v>0</v>
      </c>
      <c r="Z250" s="179">
        <f>IF($C250=$D$2,#REF!*Z$2,IF($C250=$D$3,#REF!*Z$3,IF($C250=$D$4,#REF!*Z$4,IF($C250=$D$5,#REF!*Z$5,0))))</f>
        <v>0</v>
      </c>
      <c r="AA250" s="179">
        <f>IF($C250=$D$2,#REF!*AA$2,IF($C250=$D$3,#REF!*AA$3,IF($C250=$D$4,#REF!*AA$4,IF($C250=$D$5,#REF!*AA$5,0))))</f>
        <v>0</v>
      </c>
      <c r="AB250" s="179">
        <f>IF($C250=$D$2,#REF!*AB$2,IF($C250=$D$3,#REF!*AB$3,IF($C250=$D$4,#REF!*AB$4,IF($C250=$D$5,#REF!*AB$5,0))))</f>
        <v>0</v>
      </c>
      <c r="AC250" s="179">
        <f>IF($C250=$D$2,#REF!*AC$2,IF($C250=$D$3,#REF!*AC$3,IF($C250=$D$4,#REF!*AC$4,IF($C250=$D$5,#REF!*AC$5,0))))</f>
        <v>0</v>
      </c>
      <c r="AD250" s="179">
        <f>IF($C250=$D$2,#REF!*AD$2,IF($C250=$D$3,#REF!*AD$3,IF($C250=$D$4,#REF!*AD$4,IF($C250=$D$5,#REF!*AD$5,0))))</f>
        <v>0</v>
      </c>
      <c r="AE250" s="179">
        <f>IF($C250=$D$2,#REF!*AE$2,IF($C250=$D$3,#REF!*AE$3,IF($C250=$D$4,#REF!*AE$4,IF($C250=$D$5,#REF!*AE$5,0))))</f>
        <v>0</v>
      </c>
      <c r="AF250" s="179">
        <f>IF($C250=$D$2,#REF!*AF$2,IF($C250=$D$3,#REF!*AF$3,IF($C250=$D$4,#REF!*AF$4,IF($C250=$D$5,#REF!*AF$5,0))))</f>
        <v>0</v>
      </c>
      <c r="AG250" s="179">
        <f>IF($C250=$D$2,#REF!*AG$2,IF($C250=$D$3,#REF!*AG$3,IF($C250=$D$4,#REF!*AG$4,IF($C250=$D$5,#REF!*AG$5,0))))</f>
        <v>0</v>
      </c>
      <c r="AH250" s="179">
        <f>IF($C250=$D$2,#REF!*AH$2,IF($C250=$D$3,#REF!*AH$3,IF($C250=$D$4,#REF!*AH$4,IF($C250=$D$5,#REF!*AH$5,0))))</f>
        <v>0</v>
      </c>
      <c r="AI250" s="179">
        <f>IF($C250=$D$2,#REF!*AI$2,IF($C250=$D$3,#REF!*AI$3,IF($C250=$D$4,#REF!*AI$4,IF($C250=$D$5,#REF!*AI$5,0))))</f>
        <v>0</v>
      </c>
      <c r="AJ250" s="179">
        <f>IF($C250=$D$2,#REF!*AJ$2,IF($C250=$D$3,#REF!*AJ$3,IF($C250=$D$4,#REF!*AJ$4,IF($C250=$D$5,#REF!*AJ$5,0))))</f>
        <v>0</v>
      </c>
      <c r="AK250" s="179">
        <f>IF($C250=$D$2,#REF!*AK$2,IF($C250=$D$3,#REF!*AK$3,IF($C250=$D$4,#REF!*AK$4,IF($C250=$D$5,#REF!*AK$5,0))))</f>
        <v>0</v>
      </c>
      <c r="AL250" s="179">
        <f>IF($C250=$D$2,#REF!*AL$2,IF($C250=$D$3,#REF!*AL$3,IF($C250=$D$4,#REF!*AL$4,IF($C250=$D$5,#REF!*AL$5,0))))</f>
        <v>0</v>
      </c>
      <c r="AM250" s="179">
        <f>IF($C250=$D$2,#REF!*AM$2,IF($C250=$D$3,#REF!*AM$3,IF($C250=$D$4,#REF!*AM$4,IF($C250=$D$5,#REF!*AM$5,0))))</f>
        <v>0</v>
      </c>
    </row>
    <row r="251" spans="1:39">
      <c r="A251" s="141"/>
      <c r="B251" s="165"/>
      <c r="C251" s="165"/>
      <c r="D251" s="178">
        <f t="shared" si="0"/>
        <v>0</v>
      </c>
      <c r="E251" s="179">
        <f>IF($C251=$D$2,#REF!*E$2,IF($C251=$D$3,#REF!*E$3,IF($C251=$D$4,#REF!*E$4,IF($C251=$D$5,#REF!*E$5,0))))</f>
        <v>0</v>
      </c>
      <c r="F251" s="179">
        <f>IF($C251=$D$2,#REF!*F$2,IF($C251=$D$3,#REF!*F$3,IF($C251=$D$4,#REF!*F$4,IF($C251=$D$5,#REF!*F$5,0))))</f>
        <v>0</v>
      </c>
      <c r="G251" s="179">
        <f>IF($C251=$D$2,#REF!*G$2,IF($C251=$D$3,#REF!*G$3,IF($C251=$D$4,#REF!*G$4,IF($C251=$D$5,#REF!*G$5,0))))</f>
        <v>0</v>
      </c>
      <c r="H251" s="179">
        <f>IF($C251=$D$2,#REF!*H$2,IF($C251=$D$3,#REF!*H$3,IF($C251=$D$4,#REF!*H$4,IF($C251=$D$5,#REF!*H$5,0))))</f>
        <v>0</v>
      </c>
      <c r="I251" s="179">
        <f>IF($C251=$D$2,#REF!*I$2,IF($C251=$D$3,#REF!*I$3,IF($C251=$D$4,#REF!*I$4,IF($C251=$D$5,#REF!*I$5,0))))</f>
        <v>0</v>
      </c>
      <c r="J251" s="179">
        <f>IF($C251=$D$2,#REF!*J$2,IF($C251=$D$3,#REF!*J$3,IF($C251=$D$4,#REF!*J$4,IF($C251=$D$5,#REF!*J$5,0))))</f>
        <v>0</v>
      </c>
      <c r="K251" s="179">
        <f>IF($C251=$D$2,#REF!*K$2,IF($C251=$D$3,#REF!*K$3,IF($C251=$D$4,#REF!*K$4,IF($C251=$D$5,#REF!*K$5,0))))</f>
        <v>0</v>
      </c>
      <c r="L251" s="179">
        <f>IF($C251=$D$2,#REF!*L$2,IF($C251=$D$3,#REF!*L$3,IF($C251=$D$4,#REF!*L$4,IF($C251=$D$5,#REF!*L$5,0))))</f>
        <v>0</v>
      </c>
      <c r="M251" s="179">
        <f>IF($C251=$D$2,#REF!*M$2,IF($C251=$D$3,#REF!*M$3,IF($C251=$D$4,#REF!*M$4,IF($C251=$D$5,#REF!*M$5,0))))</f>
        <v>0</v>
      </c>
      <c r="N251" s="179">
        <f>IF($C251=$D$2,#REF!*N$2,IF($C251=$D$3,#REF!*N$3,IF($C251=$D$4,#REF!*N$4,IF($C251=$D$5,#REF!*N$5,0))))</f>
        <v>0</v>
      </c>
      <c r="O251" s="179">
        <f>IF($C251=$D$2,#REF!*O$2,IF($C251=$D$3,#REF!*O$3,IF($C251=$D$4,#REF!*O$4,IF($C251=$D$5,#REF!*O$5,0))))</f>
        <v>0</v>
      </c>
      <c r="P251" s="179">
        <f>IF($C251=$D$2,#REF!*P$2,IF($C251=$D$3,#REF!*P$3,IF($C251=$D$4,#REF!*P$4,IF($C251=$D$5,#REF!*P$5,0))))</f>
        <v>0</v>
      </c>
      <c r="Q251" s="179">
        <f>IF($C251=$D$2,#REF!*Q$2,IF($C251=$D$3,#REF!*Q$3,IF($C251=$D$4,#REF!*Q$4,IF($C251=$D$5,#REF!*Q$5,0))))</f>
        <v>0</v>
      </c>
      <c r="R251" s="179">
        <f>IF($C251=$D$2,#REF!*R$2,IF($C251=$D$3,#REF!*R$3,IF($C251=$D$4,#REF!*R$4,IF($C251=$D$5,#REF!*R$5,0))))</f>
        <v>0</v>
      </c>
      <c r="S251" s="179">
        <f>IF($C251=$D$2,#REF!*S$2,IF($C251=$D$3,#REF!*S$3,IF($C251=$D$4,#REF!*S$4,IF($C251=$D$5,#REF!*S$5,0))))</f>
        <v>0</v>
      </c>
      <c r="T251" s="179">
        <f>IF($C251=$D$2,#REF!*T$2,IF($C251=$D$3,#REF!*T$3,IF($C251=$D$4,#REF!*T$4,IF($C251=$D$5,#REF!*T$5,0))))</f>
        <v>0</v>
      </c>
      <c r="U251" s="179">
        <f>IF($C251=$D$2,#REF!*U$2,IF($C251=$D$3,#REF!*U$3,IF($C251=$D$4,#REF!*U$4,IF($C251=$D$5,#REF!*U$5,0))))</f>
        <v>0</v>
      </c>
      <c r="V251" s="179">
        <f>IF($C251=$D$2,#REF!*V$2,IF($C251=$D$3,#REF!*V$3,IF($C251=$D$4,#REF!*V$4,IF($C251=$D$5,#REF!*V$5,0))))</f>
        <v>0</v>
      </c>
      <c r="W251" s="179">
        <f>IF($C251=$D$2,#REF!*W$2,IF($C251=$D$3,#REF!*W$3,IF($C251=$D$4,#REF!*W$4,IF($C251=$D$5,#REF!*W$5,0))))</f>
        <v>0</v>
      </c>
      <c r="X251" s="179">
        <f>IF($C251=$D$2,#REF!*X$2,IF($C251=$D$3,#REF!*X$3,IF($C251=$D$4,#REF!*X$4,IF($C251=$D$5,#REF!*X$5,0))))</f>
        <v>0</v>
      </c>
      <c r="Y251" s="179">
        <f>IF($C251=$D$2,#REF!*Y$2,IF($C251=$D$3,#REF!*Y$3,IF($C251=$D$4,#REF!*Y$4,IF($C251=$D$5,#REF!*Y$5,0))))</f>
        <v>0</v>
      </c>
      <c r="Z251" s="179">
        <f>IF($C251=$D$2,#REF!*Z$2,IF($C251=$D$3,#REF!*Z$3,IF($C251=$D$4,#REF!*Z$4,IF($C251=$D$5,#REF!*Z$5,0))))</f>
        <v>0</v>
      </c>
      <c r="AA251" s="179">
        <f>IF($C251=$D$2,#REF!*AA$2,IF($C251=$D$3,#REF!*AA$3,IF($C251=$D$4,#REF!*AA$4,IF($C251=$D$5,#REF!*AA$5,0))))</f>
        <v>0</v>
      </c>
      <c r="AB251" s="179">
        <f>IF($C251=$D$2,#REF!*AB$2,IF($C251=$D$3,#REF!*AB$3,IF($C251=$D$4,#REF!*AB$4,IF($C251=$D$5,#REF!*AB$5,0))))</f>
        <v>0</v>
      </c>
      <c r="AC251" s="179">
        <f>IF($C251=$D$2,#REF!*AC$2,IF($C251=$D$3,#REF!*AC$3,IF($C251=$D$4,#REF!*AC$4,IF($C251=$D$5,#REF!*AC$5,0))))</f>
        <v>0</v>
      </c>
      <c r="AD251" s="179">
        <f>IF($C251=$D$2,#REF!*AD$2,IF($C251=$D$3,#REF!*AD$3,IF($C251=$D$4,#REF!*AD$4,IF($C251=$D$5,#REF!*AD$5,0))))</f>
        <v>0</v>
      </c>
      <c r="AE251" s="179">
        <f>IF($C251=$D$2,#REF!*AE$2,IF($C251=$D$3,#REF!*AE$3,IF($C251=$D$4,#REF!*AE$4,IF($C251=$D$5,#REF!*AE$5,0))))</f>
        <v>0</v>
      </c>
      <c r="AF251" s="179">
        <f>IF($C251=$D$2,#REF!*AF$2,IF($C251=$D$3,#REF!*AF$3,IF($C251=$D$4,#REF!*AF$4,IF($C251=$D$5,#REF!*AF$5,0))))</f>
        <v>0</v>
      </c>
      <c r="AG251" s="179">
        <f>IF($C251=$D$2,#REF!*AG$2,IF($C251=$D$3,#REF!*AG$3,IF($C251=$D$4,#REF!*AG$4,IF($C251=$D$5,#REF!*AG$5,0))))</f>
        <v>0</v>
      </c>
      <c r="AH251" s="179">
        <f>IF($C251=$D$2,#REF!*AH$2,IF($C251=$D$3,#REF!*AH$3,IF($C251=$D$4,#REF!*AH$4,IF($C251=$D$5,#REF!*AH$5,0))))</f>
        <v>0</v>
      </c>
      <c r="AI251" s="179">
        <f>IF($C251=$D$2,#REF!*AI$2,IF($C251=$D$3,#REF!*AI$3,IF($C251=$D$4,#REF!*AI$4,IF($C251=$D$5,#REF!*AI$5,0))))</f>
        <v>0</v>
      </c>
      <c r="AJ251" s="179">
        <f>IF($C251=$D$2,#REF!*AJ$2,IF($C251=$D$3,#REF!*AJ$3,IF($C251=$D$4,#REF!*AJ$4,IF($C251=$D$5,#REF!*AJ$5,0))))</f>
        <v>0</v>
      </c>
      <c r="AK251" s="179">
        <f>IF($C251=$D$2,#REF!*AK$2,IF($C251=$D$3,#REF!*AK$3,IF($C251=$D$4,#REF!*AK$4,IF($C251=$D$5,#REF!*AK$5,0))))</f>
        <v>0</v>
      </c>
      <c r="AL251" s="179">
        <f>IF($C251=$D$2,#REF!*AL$2,IF($C251=$D$3,#REF!*AL$3,IF($C251=$D$4,#REF!*AL$4,IF($C251=$D$5,#REF!*AL$5,0))))</f>
        <v>0</v>
      </c>
      <c r="AM251" s="179">
        <f>IF($C251=$D$2,#REF!*AM$2,IF($C251=$D$3,#REF!*AM$3,IF($C251=$D$4,#REF!*AM$4,IF($C251=$D$5,#REF!*AM$5,0))))</f>
        <v>0</v>
      </c>
    </row>
    <row r="252" spans="1:39">
      <c r="A252" s="141"/>
      <c r="B252" s="165"/>
      <c r="C252" s="165"/>
      <c r="D252" s="178">
        <f t="shared" si="0"/>
        <v>0</v>
      </c>
      <c r="E252" s="179">
        <f>IF($C252=$D$2,#REF!*E$2,IF($C252=$D$3,#REF!*E$3,IF($C252=$D$4,#REF!*E$4,IF($C252=$D$5,#REF!*E$5,0))))</f>
        <v>0</v>
      </c>
      <c r="F252" s="179">
        <f>IF($C252=$D$2,#REF!*F$2,IF($C252=$D$3,#REF!*F$3,IF($C252=$D$4,#REF!*F$4,IF($C252=$D$5,#REF!*F$5,0))))</f>
        <v>0</v>
      </c>
      <c r="G252" s="179">
        <f>IF($C252=$D$2,#REF!*G$2,IF($C252=$D$3,#REF!*G$3,IF($C252=$D$4,#REF!*G$4,IF($C252=$D$5,#REF!*G$5,0))))</f>
        <v>0</v>
      </c>
      <c r="H252" s="179">
        <f>IF($C252=$D$2,#REF!*H$2,IF($C252=$D$3,#REF!*H$3,IF($C252=$D$4,#REF!*H$4,IF($C252=$D$5,#REF!*H$5,0))))</f>
        <v>0</v>
      </c>
      <c r="I252" s="179">
        <f>IF($C252=$D$2,#REF!*I$2,IF($C252=$D$3,#REF!*I$3,IF($C252=$D$4,#REF!*I$4,IF($C252=$D$5,#REF!*I$5,0))))</f>
        <v>0</v>
      </c>
      <c r="J252" s="179">
        <f>IF($C252=$D$2,#REF!*J$2,IF($C252=$D$3,#REF!*J$3,IF($C252=$D$4,#REF!*J$4,IF($C252=$D$5,#REF!*J$5,0))))</f>
        <v>0</v>
      </c>
      <c r="K252" s="179">
        <f>IF($C252=$D$2,#REF!*K$2,IF($C252=$D$3,#REF!*K$3,IF($C252=$D$4,#REF!*K$4,IF($C252=$D$5,#REF!*K$5,0))))</f>
        <v>0</v>
      </c>
      <c r="L252" s="179">
        <f>IF($C252=$D$2,#REF!*L$2,IF($C252=$D$3,#REF!*L$3,IF($C252=$D$4,#REF!*L$4,IF($C252=$D$5,#REF!*L$5,0))))</f>
        <v>0</v>
      </c>
      <c r="M252" s="179">
        <f>IF($C252=$D$2,#REF!*M$2,IF($C252=$D$3,#REF!*M$3,IF($C252=$D$4,#REF!*M$4,IF($C252=$D$5,#REF!*M$5,0))))</f>
        <v>0</v>
      </c>
      <c r="N252" s="179">
        <f>IF($C252=$D$2,#REF!*N$2,IF($C252=$D$3,#REF!*N$3,IF($C252=$D$4,#REF!*N$4,IF($C252=$D$5,#REF!*N$5,0))))</f>
        <v>0</v>
      </c>
      <c r="O252" s="179">
        <f>IF($C252=$D$2,#REF!*O$2,IF($C252=$D$3,#REF!*O$3,IF($C252=$D$4,#REF!*O$4,IF($C252=$D$5,#REF!*O$5,0))))</f>
        <v>0</v>
      </c>
      <c r="P252" s="179">
        <f>IF($C252=$D$2,#REF!*P$2,IF($C252=$D$3,#REF!*P$3,IF($C252=$D$4,#REF!*P$4,IF($C252=$D$5,#REF!*P$5,0))))</f>
        <v>0</v>
      </c>
      <c r="Q252" s="179">
        <f>IF($C252=$D$2,#REF!*Q$2,IF($C252=$D$3,#REF!*Q$3,IF($C252=$D$4,#REF!*Q$4,IF($C252=$D$5,#REF!*Q$5,0))))</f>
        <v>0</v>
      </c>
      <c r="R252" s="179">
        <f>IF($C252=$D$2,#REF!*R$2,IF($C252=$D$3,#REF!*R$3,IF($C252=$D$4,#REF!*R$4,IF($C252=$D$5,#REF!*R$5,0))))</f>
        <v>0</v>
      </c>
      <c r="S252" s="179">
        <f>IF($C252=$D$2,#REF!*S$2,IF($C252=$D$3,#REF!*S$3,IF($C252=$D$4,#REF!*S$4,IF($C252=$D$5,#REF!*S$5,0))))</f>
        <v>0</v>
      </c>
      <c r="T252" s="179">
        <f>IF($C252=$D$2,#REF!*T$2,IF($C252=$D$3,#REF!*T$3,IF($C252=$D$4,#REF!*T$4,IF($C252=$D$5,#REF!*T$5,0))))</f>
        <v>0</v>
      </c>
      <c r="U252" s="179">
        <f>IF($C252=$D$2,#REF!*U$2,IF($C252=$D$3,#REF!*U$3,IF($C252=$D$4,#REF!*U$4,IF($C252=$D$5,#REF!*U$5,0))))</f>
        <v>0</v>
      </c>
      <c r="V252" s="179">
        <f>IF($C252=$D$2,#REF!*V$2,IF($C252=$D$3,#REF!*V$3,IF($C252=$D$4,#REF!*V$4,IF($C252=$D$5,#REF!*V$5,0))))</f>
        <v>0</v>
      </c>
      <c r="W252" s="179">
        <f>IF($C252=$D$2,#REF!*W$2,IF($C252=$D$3,#REF!*W$3,IF($C252=$D$4,#REF!*W$4,IF($C252=$D$5,#REF!*W$5,0))))</f>
        <v>0</v>
      </c>
      <c r="X252" s="179">
        <f>IF($C252=$D$2,#REF!*X$2,IF($C252=$D$3,#REF!*X$3,IF($C252=$D$4,#REF!*X$4,IF($C252=$D$5,#REF!*X$5,0))))</f>
        <v>0</v>
      </c>
      <c r="Y252" s="179">
        <f>IF($C252=$D$2,#REF!*Y$2,IF($C252=$D$3,#REF!*Y$3,IF($C252=$D$4,#REF!*Y$4,IF($C252=$D$5,#REF!*Y$5,0))))</f>
        <v>0</v>
      </c>
      <c r="Z252" s="179">
        <f>IF($C252=$D$2,#REF!*Z$2,IF($C252=$D$3,#REF!*Z$3,IF($C252=$D$4,#REF!*Z$4,IF($C252=$D$5,#REF!*Z$5,0))))</f>
        <v>0</v>
      </c>
      <c r="AA252" s="179">
        <f>IF($C252=$D$2,#REF!*AA$2,IF($C252=$D$3,#REF!*AA$3,IF($C252=$D$4,#REF!*AA$4,IF($C252=$D$5,#REF!*AA$5,0))))</f>
        <v>0</v>
      </c>
      <c r="AB252" s="179">
        <f>IF($C252=$D$2,#REF!*AB$2,IF($C252=$D$3,#REF!*AB$3,IF($C252=$D$4,#REF!*AB$4,IF($C252=$D$5,#REF!*AB$5,0))))</f>
        <v>0</v>
      </c>
      <c r="AC252" s="179">
        <f>IF($C252=$D$2,#REF!*AC$2,IF($C252=$D$3,#REF!*AC$3,IF($C252=$D$4,#REF!*AC$4,IF($C252=$D$5,#REF!*AC$5,0))))</f>
        <v>0</v>
      </c>
      <c r="AD252" s="179">
        <f>IF($C252=$D$2,#REF!*AD$2,IF($C252=$D$3,#REF!*AD$3,IF($C252=$D$4,#REF!*AD$4,IF($C252=$D$5,#REF!*AD$5,0))))</f>
        <v>0</v>
      </c>
      <c r="AE252" s="179">
        <f>IF($C252=$D$2,#REF!*AE$2,IF($C252=$D$3,#REF!*AE$3,IF($C252=$D$4,#REF!*AE$4,IF($C252=$D$5,#REF!*AE$5,0))))</f>
        <v>0</v>
      </c>
      <c r="AF252" s="179">
        <f>IF($C252=$D$2,#REF!*AF$2,IF($C252=$D$3,#REF!*AF$3,IF($C252=$D$4,#REF!*AF$4,IF($C252=$D$5,#REF!*AF$5,0))))</f>
        <v>0</v>
      </c>
      <c r="AG252" s="179">
        <f>IF($C252=$D$2,#REF!*AG$2,IF($C252=$D$3,#REF!*AG$3,IF($C252=$D$4,#REF!*AG$4,IF($C252=$D$5,#REF!*AG$5,0))))</f>
        <v>0</v>
      </c>
      <c r="AH252" s="179">
        <f>IF($C252=$D$2,#REF!*AH$2,IF($C252=$D$3,#REF!*AH$3,IF($C252=$D$4,#REF!*AH$4,IF($C252=$D$5,#REF!*AH$5,0))))</f>
        <v>0</v>
      </c>
      <c r="AI252" s="179">
        <f>IF($C252=$D$2,#REF!*AI$2,IF($C252=$D$3,#REF!*AI$3,IF($C252=$D$4,#REF!*AI$4,IF($C252=$D$5,#REF!*AI$5,0))))</f>
        <v>0</v>
      </c>
      <c r="AJ252" s="179">
        <f>IF($C252=$D$2,#REF!*AJ$2,IF($C252=$D$3,#REF!*AJ$3,IF($C252=$D$4,#REF!*AJ$4,IF($C252=$D$5,#REF!*AJ$5,0))))</f>
        <v>0</v>
      </c>
      <c r="AK252" s="179">
        <f>IF($C252=$D$2,#REF!*AK$2,IF($C252=$D$3,#REF!*AK$3,IF($C252=$D$4,#REF!*AK$4,IF($C252=$D$5,#REF!*AK$5,0))))</f>
        <v>0</v>
      </c>
      <c r="AL252" s="179">
        <f>IF($C252=$D$2,#REF!*AL$2,IF($C252=$D$3,#REF!*AL$3,IF($C252=$D$4,#REF!*AL$4,IF($C252=$D$5,#REF!*AL$5,0))))</f>
        <v>0</v>
      </c>
      <c r="AM252" s="179">
        <f>IF($C252=$D$2,#REF!*AM$2,IF($C252=$D$3,#REF!*AM$3,IF($C252=$D$4,#REF!*AM$4,IF($C252=$D$5,#REF!*AM$5,0))))</f>
        <v>0</v>
      </c>
    </row>
    <row r="253" spans="1:39">
      <c r="A253" s="141"/>
      <c r="B253" s="165"/>
      <c r="C253" s="165"/>
      <c r="D253" s="178">
        <f t="shared" si="0"/>
        <v>0</v>
      </c>
      <c r="E253" s="179">
        <f>IF($C253=$D$2,#REF!*E$2,IF($C253=$D$3,#REF!*E$3,IF($C253=$D$4,#REF!*E$4,IF($C253=$D$5,#REF!*E$5,0))))</f>
        <v>0</v>
      </c>
      <c r="F253" s="179">
        <f>IF($C253=$D$2,#REF!*F$2,IF($C253=$D$3,#REF!*F$3,IF($C253=$D$4,#REF!*F$4,IF($C253=$D$5,#REF!*F$5,0))))</f>
        <v>0</v>
      </c>
      <c r="G253" s="179">
        <f>IF($C253=$D$2,#REF!*G$2,IF($C253=$D$3,#REF!*G$3,IF($C253=$D$4,#REF!*G$4,IF($C253=$D$5,#REF!*G$5,0))))</f>
        <v>0</v>
      </c>
      <c r="H253" s="179">
        <f>IF($C253=$D$2,#REF!*H$2,IF($C253=$D$3,#REF!*H$3,IF($C253=$D$4,#REF!*H$4,IF($C253=$D$5,#REF!*H$5,0))))</f>
        <v>0</v>
      </c>
      <c r="I253" s="179">
        <f>IF($C253=$D$2,#REF!*I$2,IF($C253=$D$3,#REF!*I$3,IF($C253=$D$4,#REF!*I$4,IF($C253=$D$5,#REF!*I$5,0))))</f>
        <v>0</v>
      </c>
      <c r="J253" s="179">
        <f>IF($C253=$D$2,#REF!*J$2,IF($C253=$D$3,#REF!*J$3,IF($C253=$D$4,#REF!*J$4,IF($C253=$D$5,#REF!*J$5,0))))</f>
        <v>0</v>
      </c>
      <c r="K253" s="179">
        <f>IF($C253=$D$2,#REF!*K$2,IF($C253=$D$3,#REF!*K$3,IF($C253=$D$4,#REF!*K$4,IF($C253=$D$5,#REF!*K$5,0))))</f>
        <v>0</v>
      </c>
      <c r="L253" s="179">
        <f>IF($C253=$D$2,#REF!*L$2,IF($C253=$D$3,#REF!*L$3,IF($C253=$D$4,#REF!*L$4,IF($C253=$D$5,#REF!*L$5,0))))</f>
        <v>0</v>
      </c>
      <c r="M253" s="179">
        <f>IF($C253=$D$2,#REF!*M$2,IF($C253=$D$3,#REF!*M$3,IF($C253=$D$4,#REF!*M$4,IF($C253=$D$5,#REF!*M$5,0))))</f>
        <v>0</v>
      </c>
      <c r="N253" s="179">
        <f>IF($C253=$D$2,#REF!*N$2,IF($C253=$D$3,#REF!*N$3,IF($C253=$D$4,#REF!*N$4,IF($C253=$D$5,#REF!*N$5,0))))</f>
        <v>0</v>
      </c>
      <c r="O253" s="179">
        <f>IF($C253=$D$2,#REF!*O$2,IF($C253=$D$3,#REF!*O$3,IF($C253=$D$4,#REF!*O$4,IF($C253=$D$5,#REF!*O$5,0))))</f>
        <v>0</v>
      </c>
      <c r="P253" s="179">
        <f>IF($C253=$D$2,#REF!*P$2,IF($C253=$D$3,#REF!*P$3,IF($C253=$D$4,#REF!*P$4,IF($C253=$D$5,#REF!*P$5,0))))</f>
        <v>0</v>
      </c>
      <c r="Q253" s="179">
        <f>IF($C253=$D$2,#REF!*Q$2,IF($C253=$D$3,#REF!*Q$3,IF($C253=$D$4,#REF!*Q$4,IF($C253=$D$5,#REF!*Q$5,0))))</f>
        <v>0</v>
      </c>
      <c r="R253" s="179">
        <f>IF($C253=$D$2,#REF!*R$2,IF($C253=$D$3,#REF!*R$3,IF($C253=$D$4,#REF!*R$4,IF($C253=$D$5,#REF!*R$5,0))))</f>
        <v>0</v>
      </c>
      <c r="S253" s="179">
        <f>IF($C253=$D$2,#REF!*S$2,IF($C253=$D$3,#REF!*S$3,IF($C253=$D$4,#REF!*S$4,IF($C253=$D$5,#REF!*S$5,0))))</f>
        <v>0</v>
      </c>
      <c r="T253" s="179">
        <f>IF($C253=$D$2,#REF!*T$2,IF($C253=$D$3,#REF!*T$3,IF($C253=$D$4,#REF!*T$4,IF($C253=$D$5,#REF!*T$5,0))))</f>
        <v>0</v>
      </c>
      <c r="U253" s="179">
        <f>IF($C253=$D$2,#REF!*U$2,IF($C253=$D$3,#REF!*U$3,IF($C253=$D$4,#REF!*U$4,IF($C253=$D$5,#REF!*U$5,0))))</f>
        <v>0</v>
      </c>
      <c r="V253" s="179">
        <f>IF($C253=$D$2,#REF!*V$2,IF($C253=$D$3,#REF!*V$3,IF($C253=$D$4,#REF!*V$4,IF($C253=$D$5,#REF!*V$5,0))))</f>
        <v>0</v>
      </c>
      <c r="W253" s="179">
        <f>IF($C253=$D$2,#REF!*W$2,IF($C253=$D$3,#REF!*W$3,IF($C253=$D$4,#REF!*W$4,IF($C253=$D$5,#REF!*W$5,0))))</f>
        <v>0</v>
      </c>
      <c r="X253" s="179">
        <f>IF($C253=$D$2,#REF!*X$2,IF($C253=$D$3,#REF!*X$3,IF($C253=$D$4,#REF!*X$4,IF($C253=$D$5,#REF!*X$5,0))))</f>
        <v>0</v>
      </c>
      <c r="Y253" s="179">
        <f>IF($C253=$D$2,#REF!*Y$2,IF($C253=$D$3,#REF!*Y$3,IF($C253=$D$4,#REF!*Y$4,IF($C253=$D$5,#REF!*Y$5,0))))</f>
        <v>0</v>
      </c>
      <c r="Z253" s="179">
        <f>IF($C253=$D$2,#REF!*Z$2,IF($C253=$D$3,#REF!*Z$3,IF($C253=$D$4,#REF!*Z$4,IF($C253=$D$5,#REF!*Z$5,0))))</f>
        <v>0</v>
      </c>
      <c r="AA253" s="179">
        <f>IF($C253=$D$2,#REF!*AA$2,IF($C253=$D$3,#REF!*AA$3,IF($C253=$D$4,#REF!*AA$4,IF($C253=$D$5,#REF!*AA$5,0))))</f>
        <v>0</v>
      </c>
      <c r="AB253" s="179">
        <f>IF($C253=$D$2,#REF!*AB$2,IF($C253=$D$3,#REF!*AB$3,IF($C253=$D$4,#REF!*AB$4,IF($C253=$D$5,#REF!*AB$5,0))))</f>
        <v>0</v>
      </c>
      <c r="AC253" s="179">
        <f>IF($C253=$D$2,#REF!*AC$2,IF($C253=$D$3,#REF!*AC$3,IF($C253=$D$4,#REF!*AC$4,IF($C253=$D$5,#REF!*AC$5,0))))</f>
        <v>0</v>
      </c>
      <c r="AD253" s="179">
        <f>IF($C253=$D$2,#REF!*AD$2,IF($C253=$D$3,#REF!*AD$3,IF($C253=$D$4,#REF!*AD$4,IF($C253=$D$5,#REF!*AD$5,0))))</f>
        <v>0</v>
      </c>
      <c r="AE253" s="179">
        <f>IF($C253=$D$2,#REF!*AE$2,IF($C253=$D$3,#REF!*AE$3,IF($C253=$D$4,#REF!*AE$4,IF($C253=$D$5,#REF!*AE$5,0))))</f>
        <v>0</v>
      </c>
      <c r="AF253" s="179">
        <f>IF($C253=$D$2,#REF!*AF$2,IF($C253=$D$3,#REF!*AF$3,IF($C253=$D$4,#REF!*AF$4,IF($C253=$D$5,#REF!*AF$5,0))))</f>
        <v>0</v>
      </c>
      <c r="AG253" s="179">
        <f>IF($C253=$D$2,#REF!*AG$2,IF($C253=$D$3,#REF!*AG$3,IF($C253=$D$4,#REF!*AG$4,IF($C253=$D$5,#REF!*AG$5,0))))</f>
        <v>0</v>
      </c>
      <c r="AH253" s="179">
        <f>IF($C253=$D$2,#REF!*AH$2,IF($C253=$D$3,#REF!*AH$3,IF($C253=$D$4,#REF!*AH$4,IF($C253=$D$5,#REF!*AH$5,0))))</f>
        <v>0</v>
      </c>
      <c r="AI253" s="179">
        <f>IF($C253=$D$2,#REF!*AI$2,IF($C253=$D$3,#REF!*AI$3,IF($C253=$D$4,#REF!*AI$4,IF($C253=$D$5,#REF!*AI$5,0))))</f>
        <v>0</v>
      </c>
      <c r="AJ253" s="179">
        <f>IF($C253=$D$2,#REF!*AJ$2,IF($C253=$D$3,#REF!*AJ$3,IF($C253=$D$4,#REF!*AJ$4,IF($C253=$D$5,#REF!*AJ$5,0))))</f>
        <v>0</v>
      </c>
      <c r="AK253" s="179">
        <f>IF($C253=$D$2,#REF!*AK$2,IF($C253=$D$3,#REF!*AK$3,IF($C253=$D$4,#REF!*AK$4,IF($C253=$D$5,#REF!*AK$5,0))))</f>
        <v>0</v>
      </c>
      <c r="AL253" s="179">
        <f>IF($C253=$D$2,#REF!*AL$2,IF($C253=$D$3,#REF!*AL$3,IF($C253=$D$4,#REF!*AL$4,IF($C253=$D$5,#REF!*AL$5,0))))</f>
        <v>0</v>
      </c>
      <c r="AM253" s="179">
        <f>IF($C253=$D$2,#REF!*AM$2,IF($C253=$D$3,#REF!*AM$3,IF($C253=$D$4,#REF!*AM$4,IF($C253=$D$5,#REF!*AM$5,0))))</f>
        <v>0</v>
      </c>
    </row>
    <row r="254" spans="1:39">
      <c r="A254" s="141"/>
      <c r="B254" s="165"/>
      <c r="C254" s="165"/>
      <c r="D254" s="178">
        <f t="shared" si="0"/>
        <v>0</v>
      </c>
      <c r="E254" s="179">
        <f>IF($C254=$D$2,#REF!*E$2,IF($C254=$D$3,#REF!*E$3,IF($C254=$D$4,#REF!*E$4,IF($C254=$D$5,#REF!*E$5,0))))</f>
        <v>0</v>
      </c>
      <c r="F254" s="179">
        <f>IF($C254=$D$2,#REF!*F$2,IF($C254=$D$3,#REF!*F$3,IF($C254=$D$4,#REF!*F$4,IF($C254=$D$5,#REF!*F$5,0))))</f>
        <v>0</v>
      </c>
      <c r="G254" s="179">
        <f>IF($C254=$D$2,#REF!*G$2,IF($C254=$D$3,#REF!*G$3,IF($C254=$D$4,#REF!*G$4,IF($C254=$D$5,#REF!*G$5,0))))</f>
        <v>0</v>
      </c>
      <c r="H254" s="179">
        <f>IF($C254=$D$2,#REF!*H$2,IF($C254=$D$3,#REF!*H$3,IF($C254=$D$4,#REF!*H$4,IF($C254=$D$5,#REF!*H$5,0))))</f>
        <v>0</v>
      </c>
      <c r="I254" s="179">
        <f>IF($C254=$D$2,#REF!*I$2,IF($C254=$D$3,#REF!*I$3,IF($C254=$D$4,#REF!*I$4,IF($C254=$D$5,#REF!*I$5,0))))</f>
        <v>0</v>
      </c>
      <c r="J254" s="179">
        <f>IF($C254=$D$2,#REF!*J$2,IF($C254=$D$3,#REF!*J$3,IF($C254=$D$4,#REF!*J$4,IF($C254=$D$5,#REF!*J$5,0))))</f>
        <v>0</v>
      </c>
      <c r="K254" s="179">
        <f>IF($C254=$D$2,#REF!*K$2,IF($C254=$D$3,#REF!*K$3,IF($C254=$D$4,#REF!*K$4,IF($C254=$D$5,#REF!*K$5,0))))</f>
        <v>0</v>
      </c>
      <c r="L254" s="179">
        <f>IF($C254=$D$2,#REF!*L$2,IF($C254=$D$3,#REF!*L$3,IF($C254=$D$4,#REF!*L$4,IF($C254=$D$5,#REF!*L$5,0))))</f>
        <v>0</v>
      </c>
      <c r="M254" s="179">
        <f>IF($C254=$D$2,#REF!*M$2,IF($C254=$D$3,#REF!*M$3,IF($C254=$D$4,#REF!*M$4,IF($C254=$D$5,#REF!*M$5,0))))</f>
        <v>0</v>
      </c>
      <c r="N254" s="179">
        <f>IF($C254=$D$2,#REF!*N$2,IF($C254=$D$3,#REF!*N$3,IF($C254=$D$4,#REF!*N$4,IF($C254=$D$5,#REF!*N$5,0))))</f>
        <v>0</v>
      </c>
      <c r="O254" s="179">
        <f>IF($C254=$D$2,#REF!*O$2,IF($C254=$D$3,#REF!*O$3,IF($C254=$D$4,#REF!*O$4,IF($C254=$D$5,#REF!*O$5,0))))</f>
        <v>0</v>
      </c>
      <c r="P254" s="179">
        <f>IF($C254=$D$2,#REF!*P$2,IF($C254=$D$3,#REF!*P$3,IF($C254=$D$4,#REF!*P$4,IF($C254=$D$5,#REF!*P$5,0))))</f>
        <v>0</v>
      </c>
      <c r="Q254" s="179">
        <f>IF($C254=$D$2,#REF!*Q$2,IF($C254=$D$3,#REF!*Q$3,IF($C254=$D$4,#REF!*Q$4,IF($C254=$D$5,#REF!*Q$5,0))))</f>
        <v>0</v>
      </c>
      <c r="R254" s="179">
        <f>IF($C254=$D$2,#REF!*R$2,IF($C254=$D$3,#REF!*R$3,IF($C254=$D$4,#REF!*R$4,IF($C254=$D$5,#REF!*R$5,0))))</f>
        <v>0</v>
      </c>
      <c r="S254" s="179">
        <f>IF($C254=$D$2,#REF!*S$2,IF($C254=$D$3,#REF!*S$3,IF($C254=$D$4,#REF!*S$4,IF($C254=$D$5,#REF!*S$5,0))))</f>
        <v>0</v>
      </c>
      <c r="T254" s="179">
        <f>IF($C254=$D$2,#REF!*T$2,IF($C254=$D$3,#REF!*T$3,IF($C254=$D$4,#REF!*T$4,IF($C254=$D$5,#REF!*T$5,0))))</f>
        <v>0</v>
      </c>
      <c r="U254" s="179">
        <f>IF($C254=$D$2,#REF!*U$2,IF($C254=$D$3,#REF!*U$3,IF($C254=$D$4,#REF!*U$4,IF($C254=$D$5,#REF!*U$5,0))))</f>
        <v>0</v>
      </c>
      <c r="V254" s="179">
        <f>IF($C254=$D$2,#REF!*V$2,IF($C254=$D$3,#REF!*V$3,IF($C254=$D$4,#REF!*V$4,IF($C254=$D$5,#REF!*V$5,0))))</f>
        <v>0</v>
      </c>
      <c r="W254" s="179">
        <f>IF($C254=$D$2,#REF!*W$2,IF($C254=$D$3,#REF!*W$3,IF($C254=$D$4,#REF!*W$4,IF($C254=$D$5,#REF!*W$5,0))))</f>
        <v>0</v>
      </c>
      <c r="X254" s="179">
        <f>IF($C254=$D$2,#REF!*X$2,IF($C254=$D$3,#REF!*X$3,IF($C254=$D$4,#REF!*X$4,IF($C254=$D$5,#REF!*X$5,0))))</f>
        <v>0</v>
      </c>
      <c r="Y254" s="179">
        <f>IF($C254=$D$2,#REF!*Y$2,IF($C254=$D$3,#REF!*Y$3,IF($C254=$D$4,#REF!*Y$4,IF($C254=$D$5,#REF!*Y$5,0))))</f>
        <v>0</v>
      </c>
      <c r="Z254" s="179">
        <f>IF($C254=$D$2,#REF!*Z$2,IF($C254=$D$3,#REF!*Z$3,IF($C254=$D$4,#REF!*Z$4,IF($C254=$D$5,#REF!*Z$5,0))))</f>
        <v>0</v>
      </c>
      <c r="AA254" s="179">
        <f>IF($C254=$D$2,#REF!*AA$2,IF($C254=$D$3,#REF!*AA$3,IF($C254=$D$4,#REF!*AA$4,IF($C254=$D$5,#REF!*AA$5,0))))</f>
        <v>0</v>
      </c>
      <c r="AB254" s="179">
        <f>IF($C254=$D$2,#REF!*AB$2,IF($C254=$D$3,#REF!*AB$3,IF($C254=$D$4,#REF!*AB$4,IF($C254=$D$5,#REF!*AB$5,0))))</f>
        <v>0</v>
      </c>
      <c r="AC254" s="179">
        <f>IF($C254=$D$2,#REF!*AC$2,IF($C254=$D$3,#REF!*AC$3,IF($C254=$D$4,#REF!*AC$4,IF($C254=$D$5,#REF!*AC$5,0))))</f>
        <v>0</v>
      </c>
      <c r="AD254" s="179">
        <f>IF($C254=$D$2,#REF!*AD$2,IF($C254=$D$3,#REF!*AD$3,IF($C254=$D$4,#REF!*AD$4,IF($C254=$D$5,#REF!*AD$5,0))))</f>
        <v>0</v>
      </c>
      <c r="AE254" s="179">
        <f>IF($C254=$D$2,#REF!*AE$2,IF($C254=$D$3,#REF!*AE$3,IF($C254=$D$4,#REF!*AE$4,IF($C254=$D$5,#REF!*AE$5,0))))</f>
        <v>0</v>
      </c>
      <c r="AF254" s="179">
        <f>IF($C254=$D$2,#REF!*AF$2,IF($C254=$D$3,#REF!*AF$3,IF($C254=$D$4,#REF!*AF$4,IF($C254=$D$5,#REF!*AF$5,0))))</f>
        <v>0</v>
      </c>
      <c r="AG254" s="179">
        <f>IF($C254=$D$2,#REF!*AG$2,IF($C254=$D$3,#REF!*AG$3,IF($C254=$D$4,#REF!*AG$4,IF($C254=$D$5,#REF!*AG$5,0))))</f>
        <v>0</v>
      </c>
      <c r="AH254" s="179">
        <f>IF($C254=$D$2,#REF!*AH$2,IF($C254=$D$3,#REF!*AH$3,IF($C254=$D$4,#REF!*AH$4,IF($C254=$D$5,#REF!*AH$5,0))))</f>
        <v>0</v>
      </c>
      <c r="AI254" s="179">
        <f>IF($C254=$D$2,#REF!*AI$2,IF($C254=$D$3,#REF!*AI$3,IF($C254=$D$4,#REF!*AI$4,IF($C254=$D$5,#REF!*AI$5,0))))</f>
        <v>0</v>
      </c>
      <c r="AJ254" s="179">
        <f>IF($C254=$D$2,#REF!*AJ$2,IF($C254=$D$3,#REF!*AJ$3,IF($C254=$D$4,#REF!*AJ$4,IF($C254=$D$5,#REF!*AJ$5,0))))</f>
        <v>0</v>
      </c>
      <c r="AK254" s="179">
        <f>IF($C254=$D$2,#REF!*AK$2,IF($C254=$D$3,#REF!*AK$3,IF($C254=$D$4,#REF!*AK$4,IF($C254=$D$5,#REF!*AK$5,0))))</f>
        <v>0</v>
      </c>
      <c r="AL254" s="179">
        <f>IF($C254=$D$2,#REF!*AL$2,IF($C254=$D$3,#REF!*AL$3,IF($C254=$D$4,#REF!*AL$4,IF($C254=$D$5,#REF!*AL$5,0))))</f>
        <v>0</v>
      </c>
      <c r="AM254" s="179">
        <f>IF($C254=$D$2,#REF!*AM$2,IF($C254=$D$3,#REF!*AM$3,IF($C254=$D$4,#REF!*AM$4,IF($C254=$D$5,#REF!*AM$5,0))))</f>
        <v>0</v>
      </c>
    </row>
    <row r="255" spans="1:39">
      <c r="A255" s="141"/>
      <c r="B255" s="165"/>
      <c r="C255" s="165"/>
      <c r="D255" s="178">
        <f t="shared" si="0"/>
        <v>0</v>
      </c>
      <c r="E255" s="179">
        <f>IF($C255=$D$2,#REF!*E$2,IF($C255=$D$3,#REF!*E$3,IF($C255=$D$4,#REF!*E$4,IF($C255=$D$5,#REF!*E$5,0))))</f>
        <v>0</v>
      </c>
      <c r="F255" s="179">
        <f>IF($C255=$D$2,#REF!*F$2,IF($C255=$D$3,#REF!*F$3,IF($C255=$D$4,#REF!*F$4,IF($C255=$D$5,#REF!*F$5,0))))</f>
        <v>0</v>
      </c>
      <c r="G255" s="179">
        <f>IF($C255=$D$2,#REF!*G$2,IF($C255=$D$3,#REF!*G$3,IF($C255=$D$4,#REF!*G$4,IF($C255=$D$5,#REF!*G$5,0))))</f>
        <v>0</v>
      </c>
      <c r="H255" s="179">
        <f>IF($C255=$D$2,#REF!*H$2,IF($C255=$D$3,#REF!*H$3,IF($C255=$D$4,#REF!*H$4,IF($C255=$D$5,#REF!*H$5,0))))</f>
        <v>0</v>
      </c>
      <c r="I255" s="179">
        <f>IF($C255=$D$2,#REF!*I$2,IF($C255=$D$3,#REF!*I$3,IF($C255=$D$4,#REF!*I$4,IF($C255=$D$5,#REF!*I$5,0))))</f>
        <v>0</v>
      </c>
      <c r="J255" s="179">
        <f>IF($C255=$D$2,#REF!*J$2,IF($C255=$D$3,#REF!*J$3,IF($C255=$D$4,#REF!*J$4,IF($C255=$D$5,#REF!*J$5,0))))</f>
        <v>0</v>
      </c>
      <c r="K255" s="179">
        <f>IF($C255=$D$2,#REF!*K$2,IF($C255=$D$3,#REF!*K$3,IF($C255=$D$4,#REF!*K$4,IF($C255=$D$5,#REF!*K$5,0))))</f>
        <v>0</v>
      </c>
      <c r="L255" s="179">
        <f>IF($C255=$D$2,#REF!*L$2,IF($C255=$D$3,#REF!*L$3,IF($C255=$D$4,#REF!*L$4,IF($C255=$D$5,#REF!*L$5,0))))</f>
        <v>0</v>
      </c>
      <c r="M255" s="179">
        <f>IF($C255=$D$2,#REF!*M$2,IF($C255=$D$3,#REF!*M$3,IF($C255=$D$4,#REF!*M$4,IF($C255=$D$5,#REF!*M$5,0))))</f>
        <v>0</v>
      </c>
      <c r="N255" s="179">
        <f>IF($C255=$D$2,#REF!*N$2,IF($C255=$D$3,#REF!*N$3,IF($C255=$D$4,#REF!*N$4,IF($C255=$D$5,#REF!*N$5,0))))</f>
        <v>0</v>
      </c>
      <c r="O255" s="179">
        <f>IF($C255=$D$2,#REF!*O$2,IF($C255=$D$3,#REF!*O$3,IF($C255=$D$4,#REF!*O$4,IF($C255=$D$5,#REF!*O$5,0))))</f>
        <v>0</v>
      </c>
      <c r="P255" s="179">
        <f>IF($C255=$D$2,#REF!*P$2,IF($C255=$D$3,#REF!*P$3,IF($C255=$D$4,#REF!*P$4,IF($C255=$D$5,#REF!*P$5,0))))</f>
        <v>0</v>
      </c>
      <c r="Q255" s="179">
        <f>IF($C255=$D$2,#REF!*Q$2,IF($C255=$D$3,#REF!*Q$3,IF($C255=$D$4,#REF!*Q$4,IF($C255=$D$5,#REF!*Q$5,0))))</f>
        <v>0</v>
      </c>
      <c r="R255" s="179">
        <f>IF($C255=$D$2,#REF!*R$2,IF($C255=$D$3,#REF!*R$3,IF($C255=$D$4,#REF!*R$4,IF($C255=$D$5,#REF!*R$5,0))))</f>
        <v>0</v>
      </c>
      <c r="S255" s="179">
        <f>IF($C255=$D$2,#REF!*S$2,IF($C255=$D$3,#REF!*S$3,IF($C255=$D$4,#REF!*S$4,IF($C255=$D$5,#REF!*S$5,0))))</f>
        <v>0</v>
      </c>
      <c r="T255" s="179">
        <f>IF($C255=$D$2,#REF!*T$2,IF($C255=$D$3,#REF!*T$3,IF($C255=$D$4,#REF!*T$4,IF($C255=$D$5,#REF!*T$5,0))))</f>
        <v>0</v>
      </c>
      <c r="U255" s="179">
        <f>IF($C255=$D$2,#REF!*U$2,IF($C255=$D$3,#REF!*U$3,IF($C255=$D$4,#REF!*U$4,IF($C255=$D$5,#REF!*U$5,0))))</f>
        <v>0</v>
      </c>
      <c r="V255" s="179">
        <f>IF($C255=$D$2,#REF!*V$2,IF($C255=$D$3,#REF!*V$3,IF($C255=$D$4,#REF!*V$4,IF($C255=$D$5,#REF!*V$5,0))))</f>
        <v>0</v>
      </c>
      <c r="W255" s="179">
        <f>IF($C255=$D$2,#REF!*W$2,IF($C255=$D$3,#REF!*W$3,IF($C255=$D$4,#REF!*W$4,IF($C255=$D$5,#REF!*W$5,0))))</f>
        <v>0</v>
      </c>
      <c r="X255" s="179">
        <f>IF($C255=$D$2,#REF!*X$2,IF($C255=$D$3,#REF!*X$3,IF($C255=$D$4,#REF!*X$4,IF($C255=$D$5,#REF!*X$5,0))))</f>
        <v>0</v>
      </c>
      <c r="Y255" s="179">
        <f>IF($C255=$D$2,#REF!*Y$2,IF($C255=$D$3,#REF!*Y$3,IF($C255=$D$4,#REF!*Y$4,IF($C255=$D$5,#REF!*Y$5,0))))</f>
        <v>0</v>
      </c>
      <c r="Z255" s="179">
        <f>IF($C255=$D$2,#REF!*Z$2,IF($C255=$D$3,#REF!*Z$3,IF($C255=$D$4,#REF!*Z$4,IF($C255=$D$5,#REF!*Z$5,0))))</f>
        <v>0</v>
      </c>
      <c r="AA255" s="179">
        <f>IF($C255=$D$2,#REF!*AA$2,IF($C255=$D$3,#REF!*AA$3,IF($C255=$D$4,#REF!*AA$4,IF($C255=$D$5,#REF!*AA$5,0))))</f>
        <v>0</v>
      </c>
      <c r="AB255" s="179">
        <f>IF($C255=$D$2,#REF!*AB$2,IF($C255=$D$3,#REF!*AB$3,IF($C255=$D$4,#REF!*AB$4,IF($C255=$D$5,#REF!*AB$5,0))))</f>
        <v>0</v>
      </c>
      <c r="AC255" s="179">
        <f>IF($C255=$D$2,#REF!*AC$2,IF($C255=$D$3,#REF!*AC$3,IF($C255=$D$4,#REF!*AC$4,IF($C255=$D$5,#REF!*AC$5,0))))</f>
        <v>0</v>
      </c>
      <c r="AD255" s="179">
        <f>IF($C255=$D$2,#REF!*AD$2,IF($C255=$D$3,#REF!*AD$3,IF($C255=$D$4,#REF!*AD$4,IF($C255=$D$5,#REF!*AD$5,0))))</f>
        <v>0</v>
      </c>
      <c r="AE255" s="179">
        <f>IF($C255=$D$2,#REF!*AE$2,IF($C255=$D$3,#REF!*AE$3,IF($C255=$D$4,#REF!*AE$4,IF($C255=$D$5,#REF!*AE$5,0))))</f>
        <v>0</v>
      </c>
      <c r="AF255" s="179">
        <f>IF($C255=$D$2,#REF!*AF$2,IF($C255=$D$3,#REF!*AF$3,IF($C255=$D$4,#REF!*AF$4,IF($C255=$D$5,#REF!*AF$5,0))))</f>
        <v>0</v>
      </c>
      <c r="AG255" s="179">
        <f>IF($C255=$D$2,#REF!*AG$2,IF($C255=$D$3,#REF!*AG$3,IF($C255=$D$4,#REF!*AG$4,IF($C255=$D$5,#REF!*AG$5,0))))</f>
        <v>0</v>
      </c>
      <c r="AH255" s="179">
        <f>IF($C255=$D$2,#REF!*AH$2,IF($C255=$D$3,#REF!*AH$3,IF($C255=$D$4,#REF!*AH$4,IF($C255=$D$5,#REF!*AH$5,0))))</f>
        <v>0</v>
      </c>
      <c r="AI255" s="179">
        <f>IF($C255=$D$2,#REF!*AI$2,IF($C255=$D$3,#REF!*AI$3,IF($C255=$D$4,#REF!*AI$4,IF($C255=$D$5,#REF!*AI$5,0))))</f>
        <v>0</v>
      </c>
      <c r="AJ255" s="179">
        <f>IF($C255=$D$2,#REF!*AJ$2,IF($C255=$D$3,#REF!*AJ$3,IF($C255=$D$4,#REF!*AJ$4,IF($C255=$D$5,#REF!*AJ$5,0))))</f>
        <v>0</v>
      </c>
      <c r="AK255" s="179">
        <f>IF($C255=$D$2,#REF!*AK$2,IF($C255=$D$3,#REF!*AK$3,IF($C255=$D$4,#REF!*AK$4,IF($C255=$D$5,#REF!*AK$5,0))))</f>
        <v>0</v>
      </c>
      <c r="AL255" s="179">
        <f>IF($C255=$D$2,#REF!*AL$2,IF($C255=$D$3,#REF!*AL$3,IF($C255=$D$4,#REF!*AL$4,IF($C255=$D$5,#REF!*AL$5,0))))</f>
        <v>0</v>
      </c>
      <c r="AM255" s="179">
        <f>IF($C255=$D$2,#REF!*AM$2,IF($C255=$D$3,#REF!*AM$3,IF($C255=$D$4,#REF!*AM$4,IF($C255=$D$5,#REF!*AM$5,0))))</f>
        <v>0</v>
      </c>
    </row>
    <row r="256" spans="1:39">
      <c r="A256" s="141"/>
      <c r="B256" s="165"/>
      <c r="C256" s="165"/>
      <c r="D256" s="178">
        <f t="shared" si="0"/>
        <v>0</v>
      </c>
      <c r="E256" s="179">
        <f>IF($C256=$D$2,#REF!*E$2,IF($C256=$D$3,#REF!*E$3,IF($C256=$D$4,#REF!*E$4,IF($C256=$D$5,#REF!*E$5,0))))</f>
        <v>0</v>
      </c>
      <c r="F256" s="179">
        <f>IF($C256=$D$2,#REF!*F$2,IF($C256=$D$3,#REF!*F$3,IF($C256=$D$4,#REF!*F$4,IF($C256=$D$5,#REF!*F$5,0))))</f>
        <v>0</v>
      </c>
      <c r="G256" s="179">
        <f>IF($C256=$D$2,#REF!*G$2,IF($C256=$D$3,#REF!*G$3,IF($C256=$D$4,#REF!*G$4,IF($C256=$D$5,#REF!*G$5,0))))</f>
        <v>0</v>
      </c>
      <c r="H256" s="179">
        <f>IF($C256=$D$2,#REF!*H$2,IF($C256=$D$3,#REF!*H$3,IF($C256=$D$4,#REF!*H$4,IF($C256=$D$5,#REF!*H$5,0))))</f>
        <v>0</v>
      </c>
      <c r="I256" s="179">
        <f>IF($C256=$D$2,#REF!*I$2,IF($C256=$D$3,#REF!*I$3,IF($C256=$D$4,#REF!*I$4,IF($C256=$D$5,#REF!*I$5,0))))</f>
        <v>0</v>
      </c>
      <c r="J256" s="179">
        <f>IF($C256=$D$2,#REF!*J$2,IF($C256=$D$3,#REF!*J$3,IF($C256=$D$4,#REF!*J$4,IF($C256=$D$5,#REF!*J$5,0))))</f>
        <v>0</v>
      </c>
      <c r="K256" s="179">
        <f>IF($C256=$D$2,#REF!*K$2,IF($C256=$D$3,#REF!*K$3,IF($C256=$D$4,#REF!*K$4,IF($C256=$D$5,#REF!*K$5,0))))</f>
        <v>0</v>
      </c>
      <c r="L256" s="179">
        <f>IF($C256=$D$2,#REF!*L$2,IF($C256=$D$3,#REF!*L$3,IF($C256=$D$4,#REF!*L$4,IF($C256=$D$5,#REF!*L$5,0))))</f>
        <v>0</v>
      </c>
      <c r="M256" s="179">
        <f>IF($C256=$D$2,#REF!*M$2,IF($C256=$D$3,#REF!*M$3,IF($C256=$D$4,#REF!*M$4,IF($C256=$D$5,#REF!*M$5,0))))</f>
        <v>0</v>
      </c>
      <c r="N256" s="179">
        <f>IF($C256=$D$2,#REF!*N$2,IF($C256=$D$3,#REF!*N$3,IF($C256=$D$4,#REF!*N$4,IF($C256=$D$5,#REF!*N$5,0))))</f>
        <v>0</v>
      </c>
      <c r="O256" s="179">
        <f>IF($C256=$D$2,#REF!*O$2,IF($C256=$D$3,#REF!*O$3,IF($C256=$D$4,#REF!*O$4,IF($C256=$D$5,#REF!*O$5,0))))</f>
        <v>0</v>
      </c>
      <c r="P256" s="179">
        <f>IF($C256=$D$2,#REF!*P$2,IF($C256=$D$3,#REF!*P$3,IF($C256=$D$4,#REF!*P$4,IF($C256=$D$5,#REF!*P$5,0))))</f>
        <v>0</v>
      </c>
      <c r="Q256" s="179">
        <f>IF($C256=$D$2,#REF!*Q$2,IF($C256=$D$3,#REF!*Q$3,IF($C256=$D$4,#REF!*Q$4,IF($C256=$D$5,#REF!*Q$5,0))))</f>
        <v>0</v>
      </c>
      <c r="R256" s="179">
        <f>IF($C256=$D$2,#REF!*R$2,IF($C256=$D$3,#REF!*R$3,IF($C256=$D$4,#REF!*R$4,IF($C256=$D$5,#REF!*R$5,0))))</f>
        <v>0</v>
      </c>
      <c r="S256" s="179">
        <f>IF($C256=$D$2,#REF!*S$2,IF($C256=$D$3,#REF!*S$3,IF($C256=$D$4,#REF!*S$4,IF($C256=$D$5,#REF!*S$5,0))))</f>
        <v>0</v>
      </c>
      <c r="T256" s="179">
        <f>IF($C256=$D$2,#REF!*T$2,IF($C256=$D$3,#REF!*T$3,IF($C256=$D$4,#REF!*T$4,IF($C256=$D$5,#REF!*T$5,0))))</f>
        <v>0</v>
      </c>
      <c r="U256" s="179">
        <f>IF($C256=$D$2,#REF!*U$2,IF($C256=$D$3,#REF!*U$3,IF($C256=$D$4,#REF!*U$4,IF($C256=$D$5,#REF!*U$5,0))))</f>
        <v>0</v>
      </c>
      <c r="V256" s="179">
        <f>IF($C256=$D$2,#REF!*V$2,IF($C256=$D$3,#REF!*V$3,IF($C256=$D$4,#REF!*V$4,IF($C256=$D$5,#REF!*V$5,0))))</f>
        <v>0</v>
      </c>
      <c r="W256" s="179">
        <f>IF($C256=$D$2,#REF!*W$2,IF($C256=$D$3,#REF!*W$3,IF($C256=$D$4,#REF!*W$4,IF($C256=$D$5,#REF!*W$5,0))))</f>
        <v>0</v>
      </c>
      <c r="X256" s="179">
        <f>IF($C256=$D$2,#REF!*X$2,IF($C256=$D$3,#REF!*X$3,IF($C256=$D$4,#REF!*X$4,IF($C256=$D$5,#REF!*X$5,0))))</f>
        <v>0</v>
      </c>
      <c r="Y256" s="179">
        <f>IF($C256=$D$2,#REF!*Y$2,IF($C256=$D$3,#REF!*Y$3,IF($C256=$D$4,#REF!*Y$4,IF($C256=$D$5,#REF!*Y$5,0))))</f>
        <v>0</v>
      </c>
      <c r="Z256" s="179">
        <f>IF($C256=$D$2,#REF!*Z$2,IF($C256=$D$3,#REF!*Z$3,IF($C256=$D$4,#REF!*Z$4,IF($C256=$D$5,#REF!*Z$5,0))))</f>
        <v>0</v>
      </c>
      <c r="AA256" s="179">
        <f>IF($C256=$D$2,#REF!*AA$2,IF($C256=$D$3,#REF!*AA$3,IF($C256=$D$4,#REF!*AA$4,IF($C256=$D$5,#REF!*AA$5,0))))</f>
        <v>0</v>
      </c>
      <c r="AB256" s="179">
        <f>IF($C256=$D$2,#REF!*AB$2,IF($C256=$D$3,#REF!*AB$3,IF($C256=$D$4,#REF!*AB$4,IF($C256=$D$5,#REF!*AB$5,0))))</f>
        <v>0</v>
      </c>
      <c r="AC256" s="179">
        <f>IF($C256=$D$2,#REF!*AC$2,IF($C256=$D$3,#REF!*AC$3,IF($C256=$D$4,#REF!*AC$4,IF($C256=$D$5,#REF!*AC$5,0))))</f>
        <v>0</v>
      </c>
      <c r="AD256" s="179">
        <f>IF($C256=$D$2,#REF!*AD$2,IF($C256=$D$3,#REF!*AD$3,IF($C256=$D$4,#REF!*AD$4,IF($C256=$D$5,#REF!*AD$5,0))))</f>
        <v>0</v>
      </c>
      <c r="AE256" s="179">
        <f>IF($C256=$D$2,#REF!*AE$2,IF($C256=$D$3,#REF!*AE$3,IF($C256=$D$4,#REF!*AE$4,IF($C256=$D$5,#REF!*AE$5,0))))</f>
        <v>0</v>
      </c>
      <c r="AF256" s="179">
        <f>IF($C256=$D$2,#REF!*AF$2,IF($C256=$D$3,#REF!*AF$3,IF($C256=$D$4,#REF!*AF$4,IF($C256=$D$5,#REF!*AF$5,0))))</f>
        <v>0</v>
      </c>
      <c r="AG256" s="179">
        <f>IF($C256=$D$2,#REF!*AG$2,IF($C256=$D$3,#REF!*AG$3,IF($C256=$D$4,#REF!*AG$4,IF($C256=$D$5,#REF!*AG$5,0))))</f>
        <v>0</v>
      </c>
      <c r="AH256" s="179">
        <f>IF($C256=$D$2,#REF!*AH$2,IF($C256=$D$3,#REF!*AH$3,IF($C256=$D$4,#REF!*AH$4,IF($C256=$D$5,#REF!*AH$5,0))))</f>
        <v>0</v>
      </c>
      <c r="AI256" s="179">
        <f>IF($C256=$D$2,#REF!*AI$2,IF($C256=$D$3,#REF!*AI$3,IF($C256=$D$4,#REF!*AI$4,IF($C256=$D$5,#REF!*AI$5,0))))</f>
        <v>0</v>
      </c>
      <c r="AJ256" s="179">
        <f>IF($C256=$D$2,#REF!*AJ$2,IF($C256=$D$3,#REF!*AJ$3,IF($C256=$D$4,#REF!*AJ$4,IF($C256=$D$5,#REF!*AJ$5,0))))</f>
        <v>0</v>
      </c>
      <c r="AK256" s="179">
        <f>IF($C256=$D$2,#REF!*AK$2,IF($C256=$D$3,#REF!*AK$3,IF($C256=$D$4,#REF!*AK$4,IF($C256=$D$5,#REF!*AK$5,0))))</f>
        <v>0</v>
      </c>
      <c r="AL256" s="179">
        <f>IF($C256=$D$2,#REF!*AL$2,IF($C256=$D$3,#REF!*AL$3,IF($C256=$D$4,#REF!*AL$4,IF($C256=$D$5,#REF!*AL$5,0))))</f>
        <v>0</v>
      </c>
      <c r="AM256" s="179">
        <f>IF($C256=$D$2,#REF!*AM$2,IF($C256=$D$3,#REF!*AM$3,IF($C256=$D$4,#REF!*AM$4,IF($C256=$D$5,#REF!*AM$5,0))))</f>
        <v>0</v>
      </c>
    </row>
    <row r="257" spans="1:39">
      <c r="A257" s="141"/>
      <c r="B257" s="165"/>
      <c r="C257" s="165"/>
      <c r="D257" s="178">
        <f t="shared" si="0"/>
        <v>0</v>
      </c>
      <c r="E257" s="179">
        <f>IF($C257=$D$2,#REF!*E$2,IF($C257=$D$3,#REF!*E$3,IF($C257=$D$4,#REF!*E$4,IF($C257=$D$5,#REF!*E$5,0))))</f>
        <v>0</v>
      </c>
      <c r="F257" s="179">
        <f>IF($C257=$D$2,#REF!*F$2,IF($C257=$D$3,#REF!*F$3,IF($C257=$D$4,#REF!*F$4,IF($C257=$D$5,#REF!*F$5,0))))</f>
        <v>0</v>
      </c>
      <c r="G257" s="179">
        <f>IF($C257=$D$2,#REF!*G$2,IF($C257=$D$3,#REF!*G$3,IF($C257=$D$4,#REF!*G$4,IF($C257=$D$5,#REF!*G$5,0))))</f>
        <v>0</v>
      </c>
      <c r="H257" s="179">
        <f>IF($C257=$D$2,#REF!*H$2,IF($C257=$D$3,#REF!*H$3,IF($C257=$D$4,#REF!*H$4,IF($C257=$D$5,#REF!*H$5,0))))</f>
        <v>0</v>
      </c>
      <c r="I257" s="179">
        <f>IF($C257=$D$2,#REF!*I$2,IF($C257=$D$3,#REF!*I$3,IF($C257=$D$4,#REF!*I$4,IF($C257=$D$5,#REF!*I$5,0))))</f>
        <v>0</v>
      </c>
      <c r="J257" s="179">
        <f>IF($C257=$D$2,#REF!*J$2,IF($C257=$D$3,#REF!*J$3,IF($C257=$D$4,#REF!*J$4,IF($C257=$D$5,#REF!*J$5,0))))</f>
        <v>0</v>
      </c>
      <c r="K257" s="179">
        <f>IF($C257=$D$2,#REF!*K$2,IF($C257=$D$3,#REF!*K$3,IF($C257=$D$4,#REF!*K$4,IF($C257=$D$5,#REF!*K$5,0))))</f>
        <v>0</v>
      </c>
      <c r="L257" s="179">
        <f>IF($C257=$D$2,#REF!*L$2,IF($C257=$D$3,#REF!*L$3,IF($C257=$D$4,#REF!*L$4,IF($C257=$D$5,#REF!*L$5,0))))</f>
        <v>0</v>
      </c>
      <c r="M257" s="179">
        <f>IF($C257=$D$2,#REF!*M$2,IF($C257=$D$3,#REF!*M$3,IF($C257=$D$4,#REF!*M$4,IF($C257=$D$5,#REF!*M$5,0))))</f>
        <v>0</v>
      </c>
      <c r="N257" s="179">
        <f>IF($C257=$D$2,#REF!*N$2,IF($C257=$D$3,#REF!*N$3,IF($C257=$D$4,#REF!*N$4,IF($C257=$D$5,#REF!*N$5,0))))</f>
        <v>0</v>
      </c>
      <c r="O257" s="179">
        <f>IF($C257=$D$2,#REF!*O$2,IF($C257=$D$3,#REF!*O$3,IF($C257=$D$4,#REF!*O$4,IF($C257=$D$5,#REF!*O$5,0))))</f>
        <v>0</v>
      </c>
      <c r="P257" s="179">
        <f>IF($C257=$D$2,#REF!*P$2,IF($C257=$D$3,#REF!*P$3,IF($C257=$D$4,#REF!*P$4,IF($C257=$D$5,#REF!*P$5,0))))</f>
        <v>0</v>
      </c>
      <c r="Q257" s="179">
        <f>IF($C257=$D$2,#REF!*Q$2,IF($C257=$D$3,#REF!*Q$3,IF($C257=$D$4,#REF!*Q$4,IF($C257=$D$5,#REF!*Q$5,0))))</f>
        <v>0</v>
      </c>
      <c r="R257" s="179">
        <f>IF($C257=$D$2,#REF!*R$2,IF($C257=$D$3,#REF!*R$3,IF($C257=$D$4,#REF!*R$4,IF($C257=$D$5,#REF!*R$5,0))))</f>
        <v>0</v>
      </c>
      <c r="S257" s="179">
        <f>IF($C257=$D$2,#REF!*S$2,IF($C257=$D$3,#REF!*S$3,IF($C257=$D$4,#REF!*S$4,IF($C257=$D$5,#REF!*S$5,0))))</f>
        <v>0</v>
      </c>
      <c r="T257" s="179">
        <f>IF($C257=$D$2,#REF!*T$2,IF($C257=$D$3,#REF!*T$3,IF($C257=$D$4,#REF!*T$4,IF($C257=$D$5,#REF!*T$5,0))))</f>
        <v>0</v>
      </c>
      <c r="U257" s="179">
        <f>IF($C257=$D$2,#REF!*U$2,IF($C257=$D$3,#REF!*U$3,IF($C257=$D$4,#REF!*U$4,IF($C257=$D$5,#REF!*U$5,0))))</f>
        <v>0</v>
      </c>
      <c r="V257" s="179">
        <f>IF($C257=$D$2,#REF!*V$2,IF($C257=$D$3,#REF!*V$3,IF($C257=$D$4,#REF!*V$4,IF($C257=$D$5,#REF!*V$5,0))))</f>
        <v>0</v>
      </c>
      <c r="W257" s="179">
        <f>IF($C257=$D$2,#REF!*W$2,IF($C257=$D$3,#REF!*W$3,IF($C257=$D$4,#REF!*W$4,IF($C257=$D$5,#REF!*W$5,0))))</f>
        <v>0</v>
      </c>
      <c r="X257" s="179">
        <f>IF($C257=$D$2,#REF!*X$2,IF($C257=$D$3,#REF!*X$3,IF($C257=$D$4,#REF!*X$4,IF($C257=$D$5,#REF!*X$5,0))))</f>
        <v>0</v>
      </c>
      <c r="Y257" s="179">
        <f>IF($C257=$D$2,#REF!*Y$2,IF($C257=$D$3,#REF!*Y$3,IF($C257=$D$4,#REF!*Y$4,IF($C257=$D$5,#REF!*Y$5,0))))</f>
        <v>0</v>
      </c>
      <c r="Z257" s="179">
        <f>IF($C257=$D$2,#REF!*Z$2,IF($C257=$D$3,#REF!*Z$3,IF($C257=$D$4,#REF!*Z$4,IF($C257=$D$5,#REF!*Z$5,0))))</f>
        <v>0</v>
      </c>
      <c r="AA257" s="179">
        <f>IF($C257=$D$2,#REF!*AA$2,IF($C257=$D$3,#REF!*AA$3,IF($C257=$D$4,#REF!*AA$4,IF($C257=$D$5,#REF!*AA$5,0))))</f>
        <v>0</v>
      </c>
      <c r="AB257" s="179">
        <f>IF($C257=$D$2,#REF!*AB$2,IF($C257=$D$3,#REF!*AB$3,IF($C257=$D$4,#REF!*AB$4,IF($C257=$D$5,#REF!*AB$5,0))))</f>
        <v>0</v>
      </c>
      <c r="AC257" s="179">
        <f>IF($C257=$D$2,#REF!*AC$2,IF($C257=$D$3,#REF!*AC$3,IF($C257=$D$4,#REF!*AC$4,IF($C257=$D$5,#REF!*AC$5,0))))</f>
        <v>0</v>
      </c>
      <c r="AD257" s="179">
        <f>IF($C257=$D$2,#REF!*AD$2,IF($C257=$D$3,#REF!*AD$3,IF($C257=$D$4,#REF!*AD$4,IF($C257=$D$5,#REF!*AD$5,0))))</f>
        <v>0</v>
      </c>
      <c r="AE257" s="179">
        <f>IF($C257=$D$2,#REF!*AE$2,IF($C257=$D$3,#REF!*AE$3,IF($C257=$D$4,#REF!*AE$4,IF($C257=$D$5,#REF!*AE$5,0))))</f>
        <v>0</v>
      </c>
      <c r="AF257" s="179">
        <f>IF($C257=$D$2,#REF!*AF$2,IF($C257=$D$3,#REF!*AF$3,IF($C257=$D$4,#REF!*AF$4,IF($C257=$D$5,#REF!*AF$5,0))))</f>
        <v>0</v>
      </c>
      <c r="AG257" s="179">
        <f>IF($C257=$D$2,#REF!*AG$2,IF($C257=$D$3,#REF!*AG$3,IF($C257=$D$4,#REF!*AG$4,IF($C257=$D$5,#REF!*AG$5,0))))</f>
        <v>0</v>
      </c>
      <c r="AH257" s="179">
        <f>IF($C257=$D$2,#REF!*AH$2,IF($C257=$D$3,#REF!*AH$3,IF($C257=$D$4,#REF!*AH$4,IF($C257=$D$5,#REF!*AH$5,0))))</f>
        <v>0</v>
      </c>
      <c r="AI257" s="179">
        <f>IF($C257=$D$2,#REF!*AI$2,IF($C257=$D$3,#REF!*AI$3,IF($C257=$D$4,#REF!*AI$4,IF($C257=$D$5,#REF!*AI$5,0))))</f>
        <v>0</v>
      </c>
      <c r="AJ257" s="179">
        <f>IF($C257=$D$2,#REF!*AJ$2,IF($C257=$D$3,#REF!*AJ$3,IF($C257=$D$4,#REF!*AJ$4,IF($C257=$D$5,#REF!*AJ$5,0))))</f>
        <v>0</v>
      </c>
      <c r="AK257" s="179">
        <f>IF($C257=$D$2,#REF!*AK$2,IF($C257=$D$3,#REF!*AK$3,IF($C257=$D$4,#REF!*AK$4,IF($C257=$D$5,#REF!*AK$5,0))))</f>
        <v>0</v>
      </c>
      <c r="AL257" s="179">
        <f>IF($C257=$D$2,#REF!*AL$2,IF($C257=$D$3,#REF!*AL$3,IF($C257=$D$4,#REF!*AL$4,IF($C257=$D$5,#REF!*AL$5,0))))</f>
        <v>0</v>
      </c>
      <c r="AM257" s="179">
        <f>IF($C257=$D$2,#REF!*AM$2,IF($C257=$D$3,#REF!*AM$3,IF($C257=$D$4,#REF!*AM$4,IF($C257=$D$5,#REF!*AM$5,0))))</f>
        <v>0</v>
      </c>
    </row>
    <row r="258" spans="1:39">
      <c r="A258" s="141"/>
      <c r="B258" s="165"/>
      <c r="C258" s="165"/>
      <c r="D258" s="178">
        <f t="shared" si="0"/>
        <v>0</v>
      </c>
      <c r="E258" s="179">
        <f>IF($C258=$D$2,#REF!*E$2,IF($C258=$D$3,#REF!*E$3,IF($C258=$D$4,#REF!*E$4,IF($C258=$D$5,#REF!*E$5,0))))</f>
        <v>0</v>
      </c>
      <c r="F258" s="179">
        <f>IF($C258=$D$2,#REF!*F$2,IF($C258=$D$3,#REF!*F$3,IF($C258=$D$4,#REF!*F$4,IF($C258=$D$5,#REF!*F$5,0))))</f>
        <v>0</v>
      </c>
      <c r="G258" s="179">
        <f>IF($C258=$D$2,#REF!*G$2,IF($C258=$D$3,#REF!*G$3,IF($C258=$D$4,#REF!*G$4,IF($C258=$D$5,#REF!*G$5,0))))</f>
        <v>0</v>
      </c>
      <c r="H258" s="179">
        <f>IF($C258=$D$2,#REF!*H$2,IF($C258=$D$3,#REF!*H$3,IF($C258=$D$4,#REF!*H$4,IF($C258=$D$5,#REF!*H$5,0))))</f>
        <v>0</v>
      </c>
      <c r="I258" s="179">
        <f>IF($C258=$D$2,#REF!*I$2,IF($C258=$D$3,#REF!*I$3,IF($C258=$D$4,#REF!*I$4,IF($C258=$D$5,#REF!*I$5,0))))</f>
        <v>0</v>
      </c>
      <c r="J258" s="179">
        <f>IF($C258=$D$2,#REF!*J$2,IF($C258=$D$3,#REF!*J$3,IF($C258=$D$4,#REF!*J$4,IF($C258=$D$5,#REF!*J$5,0))))</f>
        <v>0</v>
      </c>
      <c r="K258" s="179">
        <f>IF($C258=$D$2,#REF!*K$2,IF($C258=$D$3,#REF!*K$3,IF($C258=$D$4,#REF!*K$4,IF($C258=$D$5,#REF!*K$5,0))))</f>
        <v>0</v>
      </c>
      <c r="L258" s="179">
        <f>IF($C258=$D$2,#REF!*L$2,IF($C258=$D$3,#REF!*L$3,IF($C258=$D$4,#REF!*L$4,IF($C258=$D$5,#REF!*L$5,0))))</f>
        <v>0</v>
      </c>
      <c r="M258" s="179">
        <f>IF($C258=$D$2,#REF!*M$2,IF($C258=$D$3,#REF!*M$3,IF($C258=$D$4,#REF!*M$4,IF($C258=$D$5,#REF!*M$5,0))))</f>
        <v>0</v>
      </c>
      <c r="N258" s="179">
        <f>IF($C258=$D$2,#REF!*N$2,IF($C258=$D$3,#REF!*N$3,IF($C258=$D$4,#REF!*N$4,IF($C258=$D$5,#REF!*N$5,0))))</f>
        <v>0</v>
      </c>
      <c r="O258" s="179">
        <f>IF($C258=$D$2,#REF!*O$2,IF($C258=$D$3,#REF!*O$3,IF($C258=$D$4,#REF!*O$4,IF($C258=$D$5,#REF!*O$5,0))))</f>
        <v>0</v>
      </c>
      <c r="P258" s="179">
        <f>IF($C258=$D$2,#REF!*P$2,IF($C258=$D$3,#REF!*P$3,IF($C258=$D$4,#REF!*P$4,IF($C258=$D$5,#REF!*P$5,0))))</f>
        <v>0</v>
      </c>
      <c r="Q258" s="179">
        <f>IF($C258=$D$2,#REF!*Q$2,IF($C258=$D$3,#REF!*Q$3,IF($C258=$D$4,#REF!*Q$4,IF($C258=$D$5,#REF!*Q$5,0))))</f>
        <v>0</v>
      </c>
      <c r="R258" s="179">
        <f>IF($C258=$D$2,#REF!*R$2,IF($C258=$D$3,#REF!*R$3,IF($C258=$D$4,#REF!*R$4,IF($C258=$D$5,#REF!*R$5,0))))</f>
        <v>0</v>
      </c>
      <c r="S258" s="179">
        <f>IF($C258=$D$2,#REF!*S$2,IF($C258=$D$3,#REF!*S$3,IF($C258=$D$4,#REF!*S$4,IF($C258=$D$5,#REF!*S$5,0))))</f>
        <v>0</v>
      </c>
      <c r="T258" s="179">
        <f>IF($C258=$D$2,#REF!*T$2,IF($C258=$D$3,#REF!*T$3,IF($C258=$D$4,#REF!*T$4,IF($C258=$D$5,#REF!*T$5,0))))</f>
        <v>0</v>
      </c>
      <c r="U258" s="179">
        <f>IF($C258=$D$2,#REF!*U$2,IF($C258=$D$3,#REF!*U$3,IF($C258=$D$4,#REF!*U$4,IF($C258=$D$5,#REF!*U$5,0))))</f>
        <v>0</v>
      </c>
      <c r="V258" s="179">
        <f>IF($C258=$D$2,#REF!*V$2,IF($C258=$D$3,#REF!*V$3,IF($C258=$D$4,#REF!*V$4,IF($C258=$D$5,#REF!*V$5,0))))</f>
        <v>0</v>
      </c>
      <c r="W258" s="179">
        <f>IF($C258=$D$2,#REF!*W$2,IF($C258=$D$3,#REF!*W$3,IF($C258=$D$4,#REF!*W$4,IF($C258=$D$5,#REF!*W$5,0))))</f>
        <v>0</v>
      </c>
      <c r="X258" s="179">
        <f>IF($C258=$D$2,#REF!*X$2,IF($C258=$D$3,#REF!*X$3,IF($C258=$D$4,#REF!*X$4,IF($C258=$D$5,#REF!*X$5,0))))</f>
        <v>0</v>
      </c>
      <c r="Y258" s="179">
        <f>IF($C258=$D$2,#REF!*Y$2,IF($C258=$D$3,#REF!*Y$3,IF($C258=$D$4,#REF!*Y$4,IF($C258=$D$5,#REF!*Y$5,0))))</f>
        <v>0</v>
      </c>
      <c r="Z258" s="179">
        <f>IF($C258=$D$2,#REF!*Z$2,IF($C258=$D$3,#REF!*Z$3,IF($C258=$D$4,#REF!*Z$4,IF($C258=$D$5,#REF!*Z$5,0))))</f>
        <v>0</v>
      </c>
      <c r="AA258" s="179">
        <f>IF($C258=$D$2,#REF!*AA$2,IF($C258=$D$3,#REF!*AA$3,IF($C258=$D$4,#REF!*AA$4,IF($C258=$D$5,#REF!*AA$5,0))))</f>
        <v>0</v>
      </c>
      <c r="AB258" s="179">
        <f>IF($C258=$D$2,#REF!*AB$2,IF($C258=$D$3,#REF!*AB$3,IF($C258=$D$4,#REF!*AB$4,IF($C258=$D$5,#REF!*AB$5,0))))</f>
        <v>0</v>
      </c>
      <c r="AC258" s="179">
        <f>IF($C258=$D$2,#REF!*AC$2,IF($C258=$D$3,#REF!*AC$3,IF($C258=$D$4,#REF!*AC$4,IF($C258=$D$5,#REF!*AC$5,0))))</f>
        <v>0</v>
      </c>
      <c r="AD258" s="179">
        <f>IF($C258=$D$2,#REF!*AD$2,IF($C258=$D$3,#REF!*AD$3,IF($C258=$D$4,#REF!*AD$4,IF($C258=$D$5,#REF!*AD$5,0))))</f>
        <v>0</v>
      </c>
      <c r="AE258" s="179">
        <f>IF($C258=$D$2,#REF!*AE$2,IF($C258=$D$3,#REF!*AE$3,IF($C258=$D$4,#REF!*AE$4,IF($C258=$D$5,#REF!*AE$5,0))))</f>
        <v>0</v>
      </c>
      <c r="AF258" s="179">
        <f>IF($C258=$D$2,#REF!*AF$2,IF($C258=$D$3,#REF!*AF$3,IF($C258=$D$4,#REF!*AF$4,IF($C258=$D$5,#REF!*AF$5,0))))</f>
        <v>0</v>
      </c>
      <c r="AG258" s="179">
        <f>IF($C258=$D$2,#REF!*AG$2,IF($C258=$D$3,#REF!*AG$3,IF($C258=$D$4,#REF!*AG$4,IF($C258=$D$5,#REF!*AG$5,0))))</f>
        <v>0</v>
      </c>
      <c r="AH258" s="179">
        <f>IF($C258=$D$2,#REF!*AH$2,IF($C258=$D$3,#REF!*AH$3,IF($C258=$D$4,#REF!*AH$4,IF($C258=$D$5,#REF!*AH$5,0))))</f>
        <v>0</v>
      </c>
      <c r="AI258" s="179">
        <f>IF($C258=$D$2,#REF!*AI$2,IF($C258=$D$3,#REF!*AI$3,IF($C258=$D$4,#REF!*AI$4,IF($C258=$D$5,#REF!*AI$5,0))))</f>
        <v>0</v>
      </c>
      <c r="AJ258" s="179">
        <f>IF($C258=$D$2,#REF!*AJ$2,IF($C258=$D$3,#REF!*AJ$3,IF($C258=$D$4,#REF!*AJ$4,IF($C258=$D$5,#REF!*AJ$5,0))))</f>
        <v>0</v>
      </c>
      <c r="AK258" s="179">
        <f>IF($C258=$D$2,#REF!*AK$2,IF($C258=$D$3,#REF!*AK$3,IF($C258=$D$4,#REF!*AK$4,IF($C258=$D$5,#REF!*AK$5,0))))</f>
        <v>0</v>
      </c>
      <c r="AL258" s="179">
        <f>IF($C258=$D$2,#REF!*AL$2,IF($C258=$D$3,#REF!*AL$3,IF($C258=$D$4,#REF!*AL$4,IF($C258=$D$5,#REF!*AL$5,0))))</f>
        <v>0</v>
      </c>
      <c r="AM258" s="179">
        <f>IF($C258=$D$2,#REF!*AM$2,IF($C258=$D$3,#REF!*AM$3,IF($C258=$D$4,#REF!*AM$4,IF($C258=$D$5,#REF!*AM$5,0))))</f>
        <v>0</v>
      </c>
    </row>
    <row r="259" spans="1:39">
      <c r="A259" s="141"/>
      <c r="B259" s="165"/>
      <c r="C259" s="165"/>
      <c r="D259" s="178">
        <f t="shared" si="0"/>
        <v>0</v>
      </c>
      <c r="E259" s="179">
        <f>IF($C259=$D$2,#REF!*E$2,IF($C259=$D$3,#REF!*E$3,IF($C259=$D$4,#REF!*E$4,IF($C259=$D$5,#REF!*E$5,0))))</f>
        <v>0</v>
      </c>
      <c r="F259" s="179">
        <f>IF($C259=$D$2,#REF!*F$2,IF($C259=$D$3,#REF!*F$3,IF($C259=$D$4,#REF!*F$4,IF($C259=$D$5,#REF!*F$5,0))))</f>
        <v>0</v>
      </c>
      <c r="G259" s="179">
        <f>IF($C259=$D$2,#REF!*G$2,IF($C259=$D$3,#REF!*G$3,IF($C259=$D$4,#REF!*G$4,IF($C259=$D$5,#REF!*G$5,0))))</f>
        <v>0</v>
      </c>
      <c r="H259" s="179">
        <f>IF($C259=$D$2,#REF!*H$2,IF($C259=$D$3,#REF!*H$3,IF($C259=$D$4,#REF!*H$4,IF($C259=$D$5,#REF!*H$5,0))))</f>
        <v>0</v>
      </c>
      <c r="I259" s="179">
        <f>IF($C259=$D$2,#REF!*I$2,IF($C259=$D$3,#REF!*I$3,IF($C259=$D$4,#REF!*I$4,IF($C259=$D$5,#REF!*I$5,0))))</f>
        <v>0</v>
      </c>
      <c r="J259" s="179">
        <f>IF($C259=$D$2,#REF!*J$2,IF($C259=$D$3,#REF!*J$3,IF($C259=$D$4,#REF!*J$4,IF($C259=$D$5,#REF!*J$5,0))))</f>
        <v>0</v>
      </c>
      <c r="K259" s="179">
        <f>IF($C259=$D$2,#REF!*K$2,IF($C259=$D$3,#REF!*K$3,IF($C259=$D$4,#REF!*K$4,IF($C259=$D$5,#REF!*K$5,0))))</f>
        <v>0</v>
      </c>
      <c r="L259" s="179">
        <f>IF($C259=$D$2,#REF!*L$2,IF($C259=$D$3,#REF!*L$3,IF($C259=$D$4,#REF!*L$4,IF($C259=$D$5,#REF!*L$5,0))))</f>
        <v>0</v>
      </c>
      <c r="M259" s="179">
        <f>IF($C259=$D$2,#REF!*M$2,IF($C259=$D$3,#REF!*M$3,IF($C259=$D$4,#REF!*M$4,IF($C259=$D$5,#REF!*M$5,0))))</f>
        <v>0</v>
      </c>
      <c r="N259" s="179">
        <f>IF($C259=$D$2,#REF!*N$2,IF($C259=$D$3,#REF!*N$3,IF($C259=$D$4,#REF!*N$4,IF($C259=$D$5,#REF!*N$5,0))))</f>
        <v>0</v>
      </c>
      <c r="O259" s="179">
        <f>IF($C259=$D$2,#REF!*O$2,IF($C259=$D$3,#REF!*O$3,IF($C259=$D$4,#REF!*O$4,IF($C259=$D$5,#REF!*O$5,0))))</f>
        <v>0</v>
      </c>
      <c r="P259" s="179">
        <f>IF($C259=$D$2,#REF!*P$2,IF($C259=$D$3,#REF!*P$3,IF($C259=$D$4,#REF!*P$4,IF($C259=$D$5,#REF!*P$5,0))))</f>
        <v>0</v>
      </c>
      <c r="Q259" s="179">
        <f>IF($C259=$D$2,#REF!*Q$2,IF($C259=$D$3,#REF!*Q$3,IF($C259=$D$4,#REF!*Q$4,IF($C259=$D$5,#REF!*Q$5,0))))</f>
        <v>0</v>
      </c>
      <c r="R259" s="179">
        <f>IF($C259=$D$2,#REF!*R$2,IF($C259=$D$3,#REF!*R$3,IF($C259=$D$4,#REF!*R$4,IF($C259=$D$5,#REF!*R$5,0))))</f>
        <v>0</v>
      </c>
      <c r="S259" s="179">
        <f>IF($C259=$D$2,#REF!*S$2,IF($C259=$D$3,#REF!*S$3,IF($C259=$D$4,#REF!*S$4,IF($C259=$D$5,#REF!*S$5,0))))</f>
        <v>0</v>
      </c>
      <c r="T259" s="179">
        <f>IF($C259=$D$2,#REF!*T$2,IF($C259=$D$3,#REF!*T$3,IF($C259=$D$4,#REF!*T$4,IF($C259=$D$5,#REF!*T$5,0))))</f>
        <v>0</v>
      </c>
      <c r="U259" s="179">
        <f>IF($C259=$D$2,#REF!*U$2,IF($C259=$D$3,#REF!*U$3,IF($C259=$D$4,#REF!*U$4,IF($C259=$D$5,#REF!*U$5,0))))</f>
        <v>0</v>
      </c>
      <c r="V259" s="179">
        <f>IF($C259=$D$2,#REF!*V$2,IF($C259=$D$3,#REF!*V$3,IF($C259=$D$4,#REF!*V$4,IF($C259=$D$5,#REF!*V$5,0))))</f>
        <v>0</v>
      </c>
      <c r="W259" s="179">
        <f>IF($C259=$D$2,#REF!*W$2,IF($C259=$D$3,#REF!*W$3,IF($C259=$D$4,#REF!*W$4,IF($C259=$D$5,#REF!*W$5,0))))</f>
        <v>0</v>
      </c>
      <c r="X259" s="179">
        <f>IF($C259=$D$2,#REF!*X$2,IF($C259=$D$3,#REF!*X$3,IF($C259=$D$4,#REF!*X$4,IF($C259=$D$5,#REF!*X$5,0))))</f>
        <v>0</v>
      </c>
      <c r="Y259" s="179">
        <f>IF($C259=$D$2,#REF!*Y$2,IF($C259=$D$3,#REF!*Y$3,IF($C259=$D$4,#REF!*Y$4,IF($C259=$D$5,#REF!*Y$5,0))))</f>
        <v>0</v>
      </c>
      <c r="Z259" s="179">
        <f>IF($C259=$D$2,#REF!*Z$2,IF($C259=$D$3,#REF!*Z$3,IF($C259=$D$4,#REF!*Z$4,IF($C259=$D$5,#REF!*Z$5,0))))</f>
        <v>0</v>
      </c>
      <c r="AA259" s="179">
        <f>IF($C259=$D$2,#REF!*AA$2,IF($C259=$D$3,#REF!*AA$3,IF($C259=$D$4,#REF!*AA$4,IF($C259=$D$5,#REF!*AA$5,0))))</f>
        <v>0</v>
      </c>
      <c r="AB259" s="179">
        <f>IF($C259=$D$2,#REF!*AB$2,IF($C259=$D$3,#REF!*AB$3,IF($C259=$D$4,#REF!*AB$4,IF($C259=$D$5,#REF!*AB$5,0))))</f>
        <v>0</v>
      </c>
      <c r="AC259" s="179">
        <f>IF($C259=$D$2,#REF!*AC$2,IF($C259=$D$3,#REF!*AC$3,IF($C259=$D$4,#REF!*AC$4,IF($C259=$D$5,#REF!*AC$5,0))))</f>
        <v>0</v>
      </c>
      <c r="AD259" s="179">
        <f>IF($C259=$D$2,#REF!*AD$2,IF($C259=$D$3,#REF!*AD$3,IF($C259=$D$4,#REF!*AD$4,IF($C259=$D$5,#REF!*AD$5,0))))</f>
        <v>0</v>
      </c>
      <c r="AE259" s="179">
        <f>IF($C259=$D$2,#REF!*AE$2,IF($C259=$D$3,#REF!*AE$3,IF($C259=$D$4,#REF!*AE$4,IF($C259=$D$5,#REF!*AE$5,0))))</f>
        <v>0</v>
      </c>
      <c r="AF259" s="179">
        <f>IF($C259=$D$2,#REF!*AF$2,IF($C259=$D$3,#REF!*AF$3,IF($C259=$D$4,#REF!*AF$4,IF($C259=$D$5,#REF!*AF$5,0))))</f>
        <v>0</v>
      </c>
      <c r="AG259" s="179">
        <f>IF($C259=$D$2,#REF!*AG$2,IF($C259=$D$3,#REF!*AG$3,IF($C259=$D$4,#REF!*AG$4,IF($C259=$D$5,#REF!*AG$5,0))))</f>
        <v>0</v>
      </c>
      <c r="AH259" s="179">
        <f>IF($C259=$D$2,#REF!*AH$2,IF($C259=$D$3,#REF!*AH$3,IF($C259=$D$4,#REF!*AH$4,IF($C259=$D$5,#REF!*AH$5,0))))</f>
        <v>0</v>
      </c>
      <c r="AI259" s="179">
        <f>IF($C259=$D$2,#REF!*AI$2,IF($C259=$D$3,#REF!*AI$3,IF($C259=$D$4,#REF!*AI$4,IF($C259=$D$5,#REF!*AI$5,0))))</f>
        <v>0</v>
      </c>
      <c r="AJ259" s="179">
        <f>IF($C259=$D$2,#REF!*AJ$2,IF($C259=$D$3,#REF!*AJ$3,IF($C259=$D$4,#REF!*AJ$4,IF($C259=$D$5,#REF!*AJ$5,0))))</f>
        <v>0</v>
      </c>
      <c r="AK259" s="179">
        <f>IF($C259=$D$2,#REF!*AK$2,IF($C259=$D$3,#REF!*AK$3,IF($C259=$D$4,#REF!*AK$4,IF($C259=$D$5,#REF!*AK$5,0))))</f>
        <v>0</v>
      </c>
      <c r="AL259" s="179">
        <f>IF($C259=$D$2,#REF!*AL$2,IF($C259=$D$3,#REF!*AL$3,IF($C259=$D$4,#REF!*AL$4,IF($C259=$D$5,#REF!*AL$5,0))))</f>
        <v>0</v>
      </c>
      <c r="AM259" s="179">
        <f>IF($C259=$D$2,#REF!*AM$2,IF($C259=$D$3,#REF!*AM$3,IF($C259=$D$4,#REF!*AM$4,IF($C259=$D$5,#REF!*AM$5,0))))</f>
        <v>0</v>
      </c>
    </row>
    <row r="260" spans="1:39">
      <c r="A260" s="141"/>
      <c r="B260" s="165"/>
      <c r="C260" s="165"/>
      <c r="D260" s="178">
        <f t="shared" si="0"/>
        <v>0</v>
      </c>
      <c r="E260" s="179">
        <f>IF($C260=$D$2,#REF!*E$2,IF($C260=$D$3,#REF!*E$3,IF($C260=$D$4,#REF!*E$4,IF($C260=$D$5,#REF!*E$5,0))))</f>
        <v>0</v>
      </c>
      <c r="F260" s="179">
        <f>IF($C260=$D$2,#REF!*F$2,IF($C260=$D$3,#REF!*F$3,IF($C260=$D$4,#REF!*F$4,IF($C260=$D$5,#REF!*F$5,0))))</f>
        <v>0</v>
      </c>
      <c r="G260" s="179">
        <f>IF($C260=$D$2,#REF!*G$2,IF($C260=$D$3,#REF!*G$3,IF($C260=$D$4,#REF!*G$4,IF($C260=$D$5,#REF!*G$5,0))))</f>
        <v>0</v>
      </c>
      <c r="H260" s="179">
        <f>IF($C260=$D$2,#REF!*H$2,IF($C260=$D$3,#REF!*H$3,IF($C260=$D$4,#REF!*H$4,IF($C260=$D$5,#REF!*H$5,0))))</f>
        <v>0</v>
      </c>
      <c r="I260" s="179">
        <f>IF($C260=$D$2,#REF!*I$2,IF($C260=$D$3,#REF!*I$3,IF($C260=$D$4,#REF!*I$4,IF($C260=$D$5,#REF!*I$5,0))))</f>
        <v>0</v>
      </c>
      <c r="J260" s="179">
        <f>IF($C260=$D$2,#REF!*J$2,IF($C260=$D$3,#REF!*J$3,IF($C260=$D$4,#REF!*J$4,IF($C260=$D$5,#REF!*J$5,0))))</f>
        <v>0</v>
      </c>
      <c r="K260" s="179">
        <f>IF($C260=$D$2,#REF!*K$2,IF($C260=$D$3,#REF!*K$3,IF($C260=$D$4,#REF!*K$4,IF($C260=$D$5,#REF!*K$5,0))))</f>
        <v>0</v>
      </c>
      <c r="L260" s="179">
        <f>IF($C260=$D$2,#REF!*L$2,IF($C260=$D$3,#REF!*L$3,IF($C260=$D$4,#REF!*L$4,IF($C260=$D$5,#REF!*L$5,0))))</f>
        <v>0</v>
      </c>
      <c r="M260" s="179">
        <f>IF($C260=$D$2,#REF!*M$2,IF($C260=$D$3,#REF!*M$3,IF($C260=$D$4,#REF!*M$4,IF($C260=$D$5,#REF!*M$5,0))))</f>
        <v>0</v>
      </c>
      <c r="N260" s="179">
        <f>IF($C260=$D$2,#REF!*N$2,IF($C260=$D$3,#REF!*N$3,IF($C260=$D$4,#REF!*N$4,IF($C260=$D$5,#REF!*N$5,0))))</f>
        <v>0</v>
      </c>
      <c r="O260" s="179">
        <f>IF($C260=$D$2,#REF!*O$2,IF($C260=$D$3,#REF!*O$3,IF($C260=$D$4,#REF!*O$4,IF($C260=$D$5,#REF!*O$5,0))))</f>
        <v>0</v>
      </c>
      <c r="P260" s="179">
        <f>IF($C260=$D$2,#REF!*P$2,IF($C260=$D$3,#REF!*P$3,IF($C260=$D$4,#REF!*P$4,IF($C260=$D$5,#REF!*P$5,0))))</f>
        <v>0</v>
      </c>
      <c r="Q260" s="179">
        <f>IF($C260=$D$2,#REF!*Q$2,IF($C260=$D$3,#REF!*Q$3,IF($C260=$D$4,#REF!*Q$4,IF($C260=$D$5,#REF!*Q$5,0))))</f>
        <v>0</v>
      </c>
      <c r="R260" s="179">
        <f>IF($C260=$D$2,#REF!*R$2,IF($C260=$D$3,#REF!*R$3,IF($C260=$D$4,#REF!*R$4,IF($C260=$D$5,#REF!*R$5,0))))</f>
        <v>0</v>
      </c>
      <c r="S260" s="179">
        <f>IF($C260=$D$2,#REF!*S$2,IF($C260=$D$3,#REF!*S$3,IF($C260=$D$4,#REF!*S$4,IF($C260=$D$5,#REF!*S$5,0))))</f>
        <v>0</v>
      </c>
      <c r="T260" s="179">
        <f>IF($C260=$D$2,#REF!*T$2,IF($C260=$D$3,#REF!*T$3,IF($C260=$D$4,#REF!*T$4,IF($C260=$D$5,#REF!*T$5,0))))</f>
        <v>0</v>
      </c>
      <c r="U260" s="179">
        <f>IF($C260=$D$2,#REF!*U$2,IF($C260=$D$3,#REF!*U$3,IF($C260=$D$4,#REF!*U$4,IF($C260=$D$5,#REF!*U$5,0))))</f>
        <v>0</v>
      </c>
      <c r="V260" s="179">
        <f>IF($C260=$D$2,#REF!*V$2,IF($C260=$D$3,#REF!*V$3,IF($C260=$D$4,#REF!*V$4,IF($C260=$D$5,#REF!*V$5,0))))</f>
        <v>0</v>
      </c>
      <c r="W260" s="179">
        <f>IF($C260=$D$2,#REF!*W$2,IF($C260=$D$3,#REF!*W$3,IF($C260=$D$4,#REF!*W$4,IF($C260=$D$5,#REF!*W$5,0))))</f>
        <v>0</v>
      </c>
      <c r="X260" s="179">
        <f>IF($C260=$D$2,#REF!*X$2,IF($C260=$D$3,#REF!*X$3,IF($C260=$D$4,#REF!*X$4,IF($C260=$D$5,#REF!*X$5,0))))</f>
        <v>0</v>
      </c>
      <c r="Y260" s="179">
        <f>IF($C260=$D$2,#REF!*Y$2,IF($C260=$D$3,#REF!*Y$3,IF($C260=$D$4,#REF!*Y$4,IF($C260=$D$5,#REF!*Y$5,0))))</f>
        <v>0</v>
      </c>
      <c r="Z260" s="179">
        <f>IF($C260=$D$2,#REF!*Z$2,IF($C260=$D$3,#REF!*Z$3,IF($C260=$D$4,#REF!*Z$4,IF($C260=$D$5,#REF!*Z$5,0))))</f>
        <v>0</v>
      </c>
      <c r="AA260" s="179">
        <f>IF($C260=$D$2,#REF!*AA$2,IF($C260=$D$3,#REF!*AA$3,IF($C260=$D$4,#REF!*AA$4,IF($C260=$D$5,#REF!*AA$5,0))))</f>
        <v>0</v>
      </c>
      <c r="AB260" s="179">
        <f>IF($C260=$D$2,#REF!*AB$2,IF($C260=$D$3,#REF!*AB$3,IF($C260=$D$4,#REF!*AB$4,IF($C260=$D$5,#REF!*AB$5,0))))</f>
        <v>0</v>
      </c>
      <c r="AC260" s="179">
        <f>IF($C260=$D$2,#REF!*AC$2,IF($C260=$D$3,#REF!*AC$3,IF($C260=$D$4,#REF!*AC$4,IF($C260=$D$5,#REF!*AC$5,0))))</f>
        <v>0</v>
      </c>
      <c r="AD260" s="179">
        <f>IF($C260=$D$2,#REF!*AD$2,IF($C260=$D$3,#REF!*AD$3,IF($C260=$D$4,#REF!*AD$4,IF($C260=$D$5,#REF!*AD$5,0))))</f>
        <v>0</v>
      </c>
      <c r="AE260" s="179">
        <f>IF($C260=$D$2,#REF!*AE$2,IF($C260=$D$3,#REF!*AE$3,IF($C260=$D$4,#REF!*AE$4,IF($C260=$D$5,#REF!*AE$5,0))))</f>
        <v>0</v>
      </c>
      <c r="AF260" s="179">
        <f>IF($C260=$D$2,#REF!*AF$2,IF($C260=$D$3,#REF!*AF$3,IF($C260=$D$4,#REF!*AF$4,IF($C260=$D$5,#REF!*AF$5,0))))</f>
        <v>0</v>
      </c>
      <c r="AG260" s="179">
        <f>IF($C260=$D$2,#REF!*AG$2,IF($C260=$D$3,#REF!*AG$3,IF($C260=$D$4,#REF!*AG$4,IF($C260=$D$5,#REF!*AG$5,0))))</f>
        <v>0</v>
      </c>
      <c r="AH260" s="179">
        <f>IF($C260=$D$2,#REF!*AH$2,IF($C260=$D$3,#REF!*AH$3,IF($C260=$D$4,#REF!*AH$4,IF($C260=$D$5,#REF!*AH$5,0))))</f>
        <v>0</v>
      </c>
      <c r="AI260" s="179">
        <f>IF($C260=$D$2,#REF!*AI$2,IF($C260=$D$3,#REF!*AI$3,IF($C260=$D$4,#REF!*AI$4,IF($C260=$D$5,#REF!*AI$5,0))))</f>
        <v>0</v>
      </c>
      <c r="AJ260" s="179">
        <f>IF($C260=$D$2,#REF!*AJ$2,IF($C260=$D$3,#REF!*AJ$3,IF($C260=$D$4,#REF!*AJ$4,IF($C260=$D$5,#REF!*AJ$5,0))))</f>
        <v>0</v>
      </c>
      <c r="AK260" s="179">
        <f>IF($C260=$D$2,#REF!*AK$2,IF($C260=$D$3,#REF!*AK$3,IF($C260=$D$4,#REF!*AK$4,IF($C260=$D$5,#REF!*AK$5,0))))</f>
        <v>0</v>
      </c>
      <c r="AL260" s="179">
        <f>IF($C260=$D$2,#REF!*AL$2,IF($C260=$D$3,#REF!*AL$3,IF($C260=$D$4,#REF!*AL$4,IF($C260=$D$5,#REF!*AL$5,0))))</f>
        <v>0</v>
      </c>
      <c r="AM260" s="179">
        <f>IF($C260=$D$2,#REF!*AM$2,IF($C260=$D$3,#REF!*AM$3,IF($C260=$D$4,#REF!*AM$4,IF($C260=$D$5,#REF!*AM$5,0))))</f>
        <v>0</v>
      </c>
    </row>
    <row r="261" spans="1:39">
      <c r="A261" s="141"/>
      <c r="B261" s="165"/>
      <c r="C261" s="165"/>
      <c r="D261" s="178">
        <f t="shared" si="0"/>
        <v>0</v>
      </c>
      <c r="E261" s="179">
        <f>IF($C261=$D$2,#REF!*E$2,IF($C261=$D$3,#REF!*E$3,IF($C261=$D$4,#REF!*E$4,IF($C261=$D$5,#REF!*E$5,0))))</f>
        <v>0</v>
      </c>
      <c r="F261" s="179">
        <f>IF($C261=$D$2,#REF!*F$2,IF($C261=$D$3,#REF!*F$3,IF($C261=$D$4,#REF!*F$4,IF($C261=$D$5,#REF!*F$5,0))))</f>
        <v>0</v>
      </c>
      <c r="G261" s="179">
        <f>IF($C261=$D$2,#REF!*G$2,IF($C261=$D$3,#REF!*G$3,IF($C261=$D$4,#REF!*G$4,IF($C261=$D$5,#REF!*G$5,0))))</f>
        <v>0</v>
      </c>
      <c r="H261" s="179">
        <f>IF($C261=$D$2,#REF!*H$2,IF($C261=$D$3,#REF!*H$3,IF($C261=$D$4,#REF!*H$4,IF($C261=$D$5,#REF!*H$5,0))))</f>
        <v>0</v>
      </c>
      <c r="I261" s="179">
        <f>IF($C261=$D$2,#REF!*I$2,IF($C261=$D$3,#REF!*I$3,IF($C261=$D$4,#REF!*I$4,IF($C261=$D$5,#REF!*I$5,0))))</f>
        <v>0</v>
      </c>
      <c r="J261" s="179">
        <f>IF($C261=$D$2,#REF!*J$2,IF($C261=$D$3,#REF!*J$3,IF($C261=$D$4,#REF!*J$4,IF($C261=$D$5,#REF!*J$5,0))))</f>
        <v>0</v>
      </c>
      <c r="K261" s="179">
        <f>IF($C261=$D$2,#REF!*K$2,IF($C261=$D$3,#REF!*K$3,IF($C261=$D$4,#REF!*K$4,IF($C261=$D$5,#REF!*K$5,0))))</f>
        <v>0</v>
      </c>
      <c r="L261" s="179">
        <f>IF($C261=$D$2,#REF!*L$2,IF($C261=$D$3,#REF!*L$3,IF($C261=$D$4,#REF!*L$4,IF($C261=$D$5,#REF!*L$5,0))))</f>
        <v>0</v>
      </c>
      <c r="M261" s="179">
        <f>IF($C261=$D$2,#REF!*M$2,IF($C261=$D$3,#REF!*M$3,IF($C261=$D$4,#REF!*M$4,IF($C261=$D$5,#REF!*M$5,0))))</f>
        <v>0</v>
      </c>
      <c r="N261" s="179">
        <f>IF($C261=$D$2,#REF!*N$2,IF($C261=$D$3,#REF!*N$3,IF($C261=$D$4,#REF!*N$4,IF($C261=$D$5,#REF!*N$5,0))))</f>
        <v>0</v>
      </c>
      <c r="O261" s="179">
        <f>IF($C261=$D$2,#REF!*O$2,IF($C261=$D$3,#REF!*O$3,IF($C261=$D$4,#REF!*O$4,IF($C261=$D$5,#REF!*O$5,0))))</f>
        <v>0</v>
      </c>
      <c r="P261" s="179">
        <f>IF($C261=$D$2,#REF!*P$2,IF($C261=$D$3,#REF!*P$3,IF($C261=$D$4,#REF!*P$4,IF($C261=$D$5,#REF!*P$5,0))))</f>
        <v>0</v>
      </c>
      <c r="Q261" s="179">
        <f>IF($C261=$D$2,#REF!*Q$2,IF($C261=$D$3,#REF!*Q$3,IF($C261=$D$4,#REF!*Q$4,IF($C261=$D$5,#REF!*Q$5,0))))</f>
        <v>0</v>
      </c>
      <c r="R261" s="179">
        <f>IF($C261=$D$2,#REF!*R$2,IF($C261=$D$3,#REF!*R$3,IF($C261=$D$4,#REF!*R$4,IF($C261=$D$5,#REF!*R$5,0))))</f>
        <v>0</v>
      </c>
      <c r="S261" s="179">
        <f>IF($C261=$D$2,#REF!*S$2,IF($C261=$D$3,#REF!*S$3,IF($C261=$D$4,#REF!*S$4,IF($C261=$D$5,#REF!*S$5,0))))</f>
        <v>0</v>
      </c>
      <c r="T261" s="179">
        <f>IF($C261=$D$2,#REF!*T$2,IF($C261=$D$3,#REF!*T$3,IF($C261=$D$4,#REF!*T$4,IF($C261=$D$5,#REF!*T$5,0))))</f>
        <v>0</v>
      </c>
      <c r="U261" s="179">
        <f>IF($C261=$D$2,#REF!*U$2,IF($C261=$D$3,#REF!*U$3,IF($C261=$D$4,#REF!*U$4,IF($C261=$D$5,#REF!*U$5,0))))</f>
        <v>0</v>
      </c>
      <c r="V261" s="179">
        <f>IF($C261=$D$2,#REF!*V$2,IF($C261=$D$3,#REF!*V$3,IF($C261=$D$4,#REF!*V$4,IF($C261=$D$5,#REF!*V$5,0))))</f>
        <v>0</v>
      </c>
      <c r="W261" s="179">
        <f>IF($C261=$D$2,#REF!*W$2,IF($C261=$D$3,#REF!*W$3,IF($C261=$D$4,#REF!*W$4,IF($C261=$D$5,#REF!*W$5,0))))</f>
        <v>0</v>
      </c>
      <c r="X261" s="179">
        <f>IF($C261=$D$2,#REF!*X$2,IF($C261=$D$3,#REF!*X$3,IF($C261=$D$4,#REF!*X$4,IF($C261=$D$5,#REF!*X$5,0))))</f>
        <v>0</v>
      </c>
      <c r="Y261" s="179">
        <f>IF($C261=$D$2,#REF!*Y$2,IF($C261=$D$3,#REF!*Y$3,IF($C261=$D$4,#REF!*Y$4,IF($C261=$D$5,#REF!*Y$5,0))))</f>
        <v>0</v>
      </c>
      <c r="Z261" s="179">
        <f>IF($C261=$D$2,#REF!*Z$2,IF($C261=$D$3,#REF!*Z$3,IF($C261=$D$4,#REF!*Z$4,IF($C261=$D$5,#REF!*Z$5,0))))</f>
        <v>0</v>
      </c>
      <c r="AA261" s="179">
        <f>IF($C261=$D$2,#REF!*AA$2,IF($C261=$D$3,#REF!*AA$3,IF($C261=$D$4,#REF!*AA$4,IF($C261=$D$5,#REF!*AA$5,0))))</f>
        <v>0</v>
      </c>
      <c r="AB261" s="179">
        <f>IF($C261=$D$2,#REF!*AB$2,IF($C261=$D$3,#REF!*AB$3,IF($C261=$D$4,#REF!*AB$4,IF($C261=$D$5,#REF!*AB$5,0))))</f>
        <v>0</v>
      </c>
      <c r="AC261" s="179">
        <f>IF($C261=$D$2,#REF!*AC$2,IF($C261=$D$3,#REF!*AC$3,IF($C261=$D$4,#REF!*AC$4,IF($C261=$D$5,#REF!*AC$5,0))))</f>
        <v>0</v>
      </c>
      <c r="AD261" s="179">
        <f>IF($C261=$D$2,#REF!*AD$2,IF($C261=$D$3,#REF!*AD$3,IF($C261=$D$4,#REF!*AD$4,IF($C261=$D$5,#REF!*AD$5,0))))</f>
        <v>0</v>
      </c>
      <c r="AE261" s="179">
        <f>IF($C261=$D$2,#REF!*AE$2,IF($C261=$D$3,#REF!*AE$3,IF($C261=$D$4,#REF!*AE$4,IF($C261=$D$5,#REF!*AE$5,0))))</f>
        <v>0</v>
      </c>
      <c r="AF261" s="179">
        <f>IF($C261=$D$2,#REF!*AF$2,IF($C261=$D$3,#REF!*AF$3,IF($C261=$D$4,#REF!*AF$4,IF($C261=$D$5,#REF!*AF$5,0))))</f>
        <v>0</v>
      </c>
      <c r="AG261" s="179">
        <f>IF($C261=$D$2,#REF!*AG$2,IF($C261=$D$3,#REF!*AG$3,IF($C261=$D$4,#REF!*AG$4,IF($C261=$D$5,#REF!*AG$5,0))))</f>
        <v>0</v>
      </c>
      <c r="AH261" s="179">
        <f>IF($C261=$D$2,#REF!*AH$2,IF($C261=$D$3,#REF!*AH$3,IF($C261=$D$4,#REF!*AH$4,IF($C261=$D$5,#REF!*AH$5,0))))</f>
        <v>0</v>
      </c>
      <c r="AI261" s="179">
        <f>IF($C261=$D$2,#REF!*AI$2,IF($C261=$D$3,#REF!*AI$3,IF($C261=$D$4,#REF!*AI$4,IF($C261=$D$5,#REF!*AI$5,0))))</f>
        <v>0</v>
      </c>
      <c r="AJ261" s="179">
        <f>IF($C261=$D$2,#REF!*AJ$2,IF($C261=$D$3,#REF!*AJ$3,IF($C261=$D$4,#REF!*AJ$4,IF($C261=$D$5,#REF!*AJ$5,0))))</f>
        <v>0</v>
      </c>
      <c r="AK261" s="179">
        <f>IF($C261=$D$2,#REF!*AK$2,IF($C261=$D$3,#REF!*AK$3,IF($C261=$D$4,#REF!*AK$4,IF($C261=$D$5,#REF!*AK$5,0))))</f>
        <v>0</v>
      </c>
      <c r="AL261" s="179">
        <f>IF($C261=$D$2,#REF!*AL$2,IF($C261=$D$3,#REF!*AL$3,IF($C261=$D$4,#REF!*AL$4,IF($C261=$D$5,#REF!*AL$5,0))))</f>
        <v>0</v>
      </c>
      <c r="AM261" s="179">
        <f>IF($C261=$D$2,#REF!*AM$2,IF($C261=$D$3,#REF!*AM$3,IF($C261=$D$4,#REF!*AM$4,IF($C261=$D$5,#REF!*AM$5,0))))</f>
        <v>0</v>
      </c>
    </row>
    <row r="262" spans="1:39">
      <c r="A262" s="141"/>
      <c r="B262" s="165"/>
      <c r="C262" s="165"/>
      <c r="D262" s="178">
        <f t="shared" si="0"/>
        <v>0</v>
      </c>
      <c r="E262" s="179">
        <f>IF($C262=$D$2,#REF!*E$2,IF($C262=$D$3,#REF!*E$3,IF($C262=$D$4,#REF!*E$4,IF($C262=$D$5,#REF!*E$5,0))))</f>
        <v>0</v>
      </c>
      <c r="F262" s="179">
        <f>IF($C262=$D$2,#REF!*F$2,IF($C262=$D$3,#REF!*F$3,IF($C262=$D$4,#REF!*F$4,IF($C262=$D$5,#REF!*F$5,0))))</f>
        <v>0</v>
      </c>
      <c r="G262" s="179">
        <f>IF($C262=$D$2,#REF!*G$2,IF($C262=$D$3,#REF!*G$3,IF($C262=$D$4,#REF!*G$4,IF($C262=$D$5,#REF!*G$5,0))))</f>
        <v>0</v>
      </c>
      <c r="H262" s="179">
        <f>IF($C262=$D$2,#REF!*H$2,IF($C262=$D$3,#REF!*H$3,IF($C262=$D$4,#REF!*H$4,IF($C262=$D$5,#REF!*H$5,0))))</f>
        <v>0</v>
      </c>
      <c r="I262" s="179">
        <f>IF($C262=$D$2,#REF!*I$2,IF($C262=$D$3,#REF!*I$3,IF($C262=$D$4,#REF!*I$4,IF($C262=$D$5,#REF!*I$5,0))))</f>
        <v>0</v>
      </c>
      <c r="J262" s="179">
        <f>IF($C262=$D$2,#REF!*J$2,IF($C262=$D$3,#REF!*J$3,IF($C262=$D$4,#REF!*J$4,IF($C262=$D$5,#REF!*J$5,0))))</f>
        <v>0</v>
      </c>
      <c r="K262" s="179">
        <f>IF($C262=$D$2,#REF!*K$2,IF($C262=$D$3,#REF!*K$3,IF($C262=$D$4,#REF!*K$4,IF($C262=$D$5,#REF!*K$5,0))))</f>
        <v>0</v>
      </c>
      <c r="L262" s="179">
        <f>IF($C262=$D$2,#REF!*L$2,IF($C262=$D$3,#REF!*L$3,IF($C262=$D$4,#REF!*L$4,IF($C262=$D$5,#REF!*L$5,0))))</f>
        <v>0</v>
      </c>
      <c r="M262" s="179">
        <f>IF($C262=$D$2,#REF!*M$2,IF($C262=$D$3,#REF!*M$3,IF($C262=$D$4,#REF!*M$4,IF($C262=$D$5,#REF!*M$5,0))))</f>
        <v>0</v>
      </c>
      <c r="N262" s="179">
        <f>IF($C262=$D$2,#REF!*N$2,IF($C262=$D$3,#REF!*N$3,IF($C262=$D$4,#REF!*N$4,IF($C262=$D$5,#REF!*N$5,0))))</f>
        <v>0</v>
      </c>
      <c r="O262" s="179">
        <f>IF($C262=$D$2,#REF!*O$2,IF($C262=$D$3,#REF!*O$3,IF($C262=$D$4,#REF!*O$4,IF($C262=$D$5,#REF!*O$5,0))))</f>
        <v>0</v>
      </c>
      <c r="P262" s="179">
        <f>IF($C262=$D$2,#REF!*P$2,IF($C262=$D$3,#REF!*P$3,IF($C262=$D$4,#REF!*P$4,IF($C262=$D$5,#REF!*P$5,0))))</f>
        <v>0</v>
      </c>
      <c r="Q262" s="179">
        <f>IF($C262=$D$2,#REF!*Q$2,IF($C262=$D$3,#REF!*Q$3,IF($C262=$D$4,#REF!*Q$4,IF($C262=$D$5,#REF!*Q$5,0))))</f>
        <v>0</v>
      </c>
      <c r="R262" s="179">
        <f>IF($C262=$D$2,#REF!*R$2,IF($C262=$D$3,#REF!*R$3,IF($C262=$D$4,#REF!*R$4,IF($C262=$D$5,#REF!*R$5,0))))</f>
        <v>0</v>
      </c>
      <c r="S262" s="179">
        <f>IF($C262=$D$2,#REF!*S$2,IF($C262=$D$3,#REF!*S$3,IF($C262=$D$4,#REF!*S$4,IF($C262=$D$5,#REF!*S$5,0))))</f>
        <v>0</v>
      </c>
      <c r="T262" s="179">
        <f>IF($C262=$D$2,#REF!*T$2,IF($C262=$D$3,#REF!*T$3,IF($C262=$D$4,#REF!*T$4,IF($C262=$D$5,#REF!*T$5,0))))</f>
        <v>0</v>
      </c>
      <c r="U262" s="179">
        <f>IF($C262=$D$2,#REF!*U$2,IF($C262=$D$3,#REF!*U$3,IF($C262=$D$4,#REF!*U$4,IF($C262=$D$5,#REF!*U$5,0))))</f>
        <v>0</v>
      </c>
      <c r="V262" s="179">
        <f>IF($C262=$D$2,#REF!*V$2,IF($C262=$D$3,#REF!*V$3,IF($C262=$D$4,#REF!*V$4,IF($C262=$D$5,#REF!*V$5,0))))</f>
        <v>0</v>
      </c>
      <c r="W262" s="179">
        <f>IF($C262=$D$2,#REF!*W$2,IF($C262=$D$3,#REF!*W$3,IF($C262=$D$4,#REF!*W$4,IF($C262=$D$5,#REF!*W$5,0))))</f>
        <v>0</v>
      </c>
      <c r="X262" s="179">
        <f>IF($C262=$D$2,#REF!*X$2,IF($C262=$D$3,#REF!*X$3,IF($C262=$D$4,#REF!*X$4,IF($C262=$D$5,#REF!*X$5,0))))</f>
        <v>0</v>
      </c>
      <c r="Y262" s="179">
        <f>IF($C262=$D$2,#REF!*Y$2,IF($C262=$D$3,#REF!*Y$3,IF($C262=$D$4,#REF!*Y$4,IF($C262=$D$5,#REF!*Y$5,0))))</f>
        <v>0</v>
      </c>
      <c r="Z262" s="179">
        <f>IF($C262=$D$2,#REF!*Z$2,IF($C262=$D$3,#REF!*Z$3,IF($C262=$D$4,#REF!*Z$4,IF($C262=$D$5,#REF!*Z$5,0))))</f>
        <v>0</v>
      </c>
      <c r="AA262" s="179">
        <f>IF($C262=$D$2,#REF!*AA$2,IF($C262=$D$3,#REF!*AA$3,IF($C262=$D$4,#REF!*AA$4,IF($C262=$D$5,#REF!*AA$5,0))))</f>
        <v>0</v>
      </c>
      <c r="AB262" s="179">
        <f>IF($C262=$D$2,#REF!*AB$2,IF($C262=$D$3,#REF!*AB$3,IF($C262=$D$4,#REF!*AB$4,IF($C262=$D$5,#REF!*AB$5,0))))</f>
        <v>0</v>
      </c>
      <c r="AC262" s="179">
        <f>IF($C262=$D$2,#REF!*AC$2,IF($C262=$D$3,#REF!*AC$3,IF($C262=$D$4,#REF!*AC$4,IF($C262=$D$5,#REF!*AC$5,0))))</f>
        <v>0</v>
      </c>
      <c r="AD262" s="179">
        <f>IF($C262=$D$2,#REF!*AD$2,IF($C262=$D$3,#REF!*AD$3,IF($C262=$D$4,#REF!*AD$4,IF($C262=$D$5,#REF!*AD$5,0))))</f>
        <v>0</v>
      </c>
      <c r="AE262" s="179">
        <f>IF($C262=$D$2,#REF!*AE$2,IF($C262=$D$3,#REF!*AE$3,IF($C262=$D$4,#REF!*AE$4,IF($C262=$D$5,#REF!*AE$5,0))))</f>
        <v>0</v>
      </c>
      <c r="AF262" s="179">
        <f>IF($C262=$D$2,#REF!*AF$2,IF($C262=$D$3,#REF!*AF$3,IF($C262=$D$4,#REF!*AF$4,IF($C262=$D$5,#REF!*AF$5,0))))</f>
        <v>0</v>
      </c>
      <c r="AG262" s="179">
        <f>IF($C262=$D$2,#REF!*AG$2,IF($C262=$D$3,#REF!*AG$3,IF($C262=$D$4,#REF!*AG$4,IF($C262=$D$5,#REF!*AG$5,0))))</f>
        <v>0</v>
      </c>
      <c r="AH262" s="179">
        <f>IF($C262=$D$2,#REF!*AH$2,IF($C262=$D$3,#REF!*AH$3,IF($C262=$D$4,#REF!*AH$4,IF($C262=$D$5,#REF!*AH$5,0))))</f>
        <v>0</v>
      </c>
      <c r="AI262" s="179">
        <f>IF($C262=$D$2,#REF!*AI$2,IF($C262=$D$3,#REF!*AI$3,IF($C262=$D$4,#REF!*AI$4,IF($C262=$D$5,#REF!*AI$5,0))))</f>
        <v>0</v>
      </c>
      <c r="AJ262" s="179">
        <f>IF($C262=$D$2,#REF!*AJ$2,IF($C262=$D$3,#REF!*AJ$3,IF($C262=$D$4,#REF!*AJ$4,IF($C262=$D$5,#REF!*AJ$5,0))))</f>
        <v>0</v>
      </c>
      <c r="AK262" s="179">
        <f>IF($C262=$D$2,#REF!*AK$2,IF($C262=$D$3,#REF!*AK$3,IF($C262=$D$4,#REF!*AK$4,IF($C262=$D$5,#REF!*AK$5,0))))</f>
        <v>0</v>
      </c>
      <c r="AL262" s="179">
        <f>IF($C262=$D$2,#REF!*AL$2,IF($C262=$D$3,#REF!*AL$3,IF($C262=$D$4,#REF!*AL$4,IF($C262=$D$5,#REF!*AL$5,0))))</f>
        <v>0</v>
      </c>
      <c r="AM262" s="179">
        <f>IF($C262=$D$2,#REF!*AM$2,IF($C262=$D$3,#REF!*AM$3,IF($C262=$D$4,#REF!*AM$4,IF($C262=$D$5,#REF!*AM$5,0))))</f>
        <v>0</v>
      </c>
    </row>
    <row r="263" spans="1:39">
      <c r="A263" s="141"/>
      <c r="B263" s="165"/>
      <c r="C263" s="165"/>
      <c r="D263" s="178">
        <f t="shared" si="0"/>
        <v>0</v>
      </c>
      <c r="E263" s="179">
        <f>IF($C263=$D$2,#REF!*E$2,IF($C263=$D$3,#REF!*E$3,IF($C263=$D$4,#REF!*E$4,IF($C263=$D$5,#REF!*E$5,0))))</f>
        <v>0</v>
      </c>
      <c r="F263" s="179">
        <f>IF($C263=$D$2,#REF!*F$2,IF($C263=$D$3,#REF!*F$3,IF($C263=$D$4,#REF!*F$4,IF($C263=$D$5,#REF!*F$5,0))))</f>
        <v>0</v>
      </c>
      <c r="G263" s="179">
        <f>IF($C263=$D$2,#REF!*G$2,IF($C263=$D$3,#REF!*G$3,IF($C263=$D$4,#REF!*G$4,IF($C263=$D$5,#REF!*G$5,0))))</f>
        <v>0</v>
      </c>
      <c r="H263" s="179">
        <f>IF($C263=$D$2,#REF!*H$2,IF($C263=$D$3,#REF!*H$3,IF($C263=$D$4,#REF!*H$4,IF($C263=$D$5,#REF!*H$5,0))))</f>
        <v>0</v>
      </c>
      <c r="I263" s="179">
        <f>IF($C263=$D$2,#REF!*I$2,IF($C263=$D$3,#REF!*I$3,IF($C263=$D$4,#REF!*I$4,IF($C263=$D$5,#REF!*I$5,0))))</f>
        <v>0</v>
      </c>
      <c r="J263" s="179">
        <f>IF($C263=$D$2,#REF!*J$2,IF($C263=$D$3,#REF!*J$3,IF($C263=$D$4,#REF!*J$4,IF($C263=$D$5,#REF!*J$5,0))))</f>
        <v>0</v>
      </c>
      <c r="K263" s="179">
        <f>IF($C263=$D$2,#REF!*K$2,IF($C263=$D$3,#REF!*K$3,IF($C263=$D$4,#REF!*K$4,IF($C263=$D$5,#REF!*K$5,0))))</f>
        <v>0</v>
      </c>
      <c r="L263" s="179">
        <f>IF($C263=$D$2,#REF!*L$2,IF($C263=$D$3,#REF!*L$3,IF($C263=$D$4,#REF!*L$4,IF($C263=$D$5,#REF!*L$5,0))))</f>
        <v>0</v>
      </c>
      <c r="M263" s="179">
        <f>IF($C263=$D$2,#REF!*M$2,IF($C263=$D$3,#REF!*M$3,IF($C263=$D$4,#REF!*M$4,IF($C263=$D$5,#REF!*M$5,0))))</f>
        <v>0</v>
      </c>
      <c r="N263" s="179">
        <f>IF($C263=$D$2,#REF!*N$2,IF($C263=$D$3,#REF!*N$3,IF($C263=$D$4,#REF!*N$4,IF($C263=$D$5,#REF!*N$5,0))))</f>
        <v>0</v>
      </c>
      <c r="O263" s="179">
        <f>IF($C263=$D$2,#REF!*O$2,IF($C263=$D$3,#REF!*O$3,IF($C263=$D$4,#REF!*O$4,IF($C263=$D$5,#REF!*O$5,0))))</f>
        <v>0</v>
      </c>
      <c r="P263" s="179">
        <f>IF($C263=$D$2,#REF!*P$2,IF($C263=$D$3,#REF!*P$3,IF($C263=$D$4,#REF!*P$4,IF($C263=$D$5,#REF!*P$5,0))))</f>
        <v>0</v>
      </c>
      <c r="Q263" s="179">
        <f>IF($C263=$D$2,#REF!*Q$2,IF($C263=$D$3,#REF!*Q$3,IF($C263=$D$4,#REF!*Q$4,IF($C263=$D$5,#REF!*Q$5,0))))</f>
        <v>0</v>
      </c>
      <c r="R263" s="179">
        <f>IF($C263=$D$2,#REF!*R$2,IF($C263=$D$3,#REF!*R$3,IF($C263=$D$4,#REF!*R$4,IF($C263=$D$5,#REF!*R$5,0))))</f>
        <v>0</v>
      </c>
      <c r="S263" s="179">
        <f>IF($C263=$D$2,#REF!*S$2,IF($C263=$D$3,#REF!*S$3,IF($C263=$D$4,#REF!*S$4,IF($C263=$D$5,#REF!*S$5,0))))</f>
        <v>0</v>
      </c>
      <c r="T263" s="179">
        <f>IF($C263=$D$2,#REF!*T$2,IF($C263=$D$3,#REF!*T$3,IF($C263=$D$4,#REF!*T$4,IF($C263=$D$5,#REF!*T$5,0))))</f>
        <v>0</v>
      </c>
      <c r="U263" s="179">
        <f>IF($C263=$D$2,#REF!*U$2,IF($C263=$D$3,#REF!*U$3,IF($C263=$D$4,#REF!*U$4,IF($C263=$D$5,#REF!*U$5,0))))</f>
        <v>0</v>
      </c>
      <c r="V263" s="179">
        <f>IF($C263=$D$2,#REF!*V$2,IF($C263=$D$3,#REF!*V$3,IF($C263=$D$4,#REF!*V$4,IF($C263=$D$5,#REF!*V$5,0))))</f>
        <v>0</v>
      </c>
      <c r="W263" s="179">
        <f>IF($C263=$D$2,#REF!*W$2,IF($C263=$D$3,#REF!*W$3,IF($C263=$D$4,#REF!*W$4,IF($C263=$D$5,#REF!*W$5,0))))</f>
        <v>0</v>
      </c>
      <c r="X263" s="179">
        <f>IF($C263=$D$2,#REF!*X$2,IF($C263=$D$3,#REF!*X$3,IF($C263=$D$4,#REF!*X$4,IF($C263=$D$5,#REF!*X$5,0))))</f>
        <v>0</v>
      </c>
      <c r="Y263" s="179">
        <f>IF($C263=$D$2,#REF!*Y$2,IF($C263=$D$3,#REF!*Y$3,IF($C263=$D$4,#REF!*Y$4,IF($C263=$D$5,#REF!*Y$5,0))))</f>
        <v>0</v>
      </c>
      <c r="Z263" s="179">
        <f>IF($C263=$D$2,#REF!*Z$2,IF($C263=$D$3,#REF!*Z$3,IF($C263=$D$4,#REF!*Z$4,IF($C263=$D$5,#REF!*Z$5,0))))</f>
        <v>0</v>
      </c>
      <c r="AA263" s="179">
        <f>IF($C263=$D$2,#REF!*AA$2,IF($C263=$D$3,#REF!*AA$3,IF($C263=$D$4,#REF!*AA$4,IF($C263=$D$5,#REF!*AA$5,0))))</f>
        <v>0</v>
      </c>
      <c r="AB263" s="179">
        <f>IF($C263=$D$2,#REF!*AB$2,IF($C263=$D$3,#REF!*AB$3,IF($C263=$D$4,#REF!*AB$4,IF($C263=$D$5,#REF!*AB$5,0))))</f>
        <v>0</v>
      </c>
      <c r="AC263" s="179">
        <f>IF($C263=$D$2,#REF!*AC$2,IF($C263=$D$3,#REF!*AC$3,IF($C263=$D$4,#REF!*AC$4,IF($C263=$D$5,#REF!*AC$5,0))))</f>
        <v>0</v>
      </c>
      <c r="AD263" s="179">
        <f>IF($C263=$D$2,#REF!*AD$2,IF($C263=$D$3,#REF!*AD$3,IF($C263=$D$4,#REF!*AD$4,IF($C263=$D$5,#REF!*AD$5,0))))</f>
        <v>0</v>
      </c>
      <c r="AE263" s="179">
        <f>IF($C263=$D$2,#REF!*AE$2,IF($C263=$D$3,#REF!*AE$3,IF($C263=$D$4,#REF!*AE$4,IF($C263=$D$5,#REF!*AE$5,0))))</f>
        <v>0</v>
      </c>
      <c r="AF263" s="179">
        <f>IF($C263=$D$2,#REF!*AF$2,IF($C263=$D$3,#REF!*AF$3,IF($C263=$D$4,#REF!*AF$4,IF($C263=$D$5,#REF!*AF$5,0))))</f>
        <v>0</v>
      </c>
      <c r="AG263" s="179">
        <f>IF($C263=$D$2,#REF!*AG$2,IF($C263=$D$3,#REF!*AG$3,IF($C263=$D$4,#REF!*AG$4,IF($C263=$D$5,#REF!*AG$5,0))))</f>
        <v>0</v>
      </c>
      <c r="AH263" s="179">
        <f>IF($C263=$D$2,#REF!*AH$2,IF($C263=$D$3,#REF!*AH$3,IF($C263=$D$4,#REF!*AH$4,IF($C263=$D$5,#REF!*AH$5,0))))</f>
        <v>0</v>
      </c>
      <c r="AI263" s="179">
        <f>IF($C263=$D$2,#REF!*AI$2,IF($C263=$D$3,#REF!*AI$3,IF($C263=$D$4,#REF!*AI$4,IF($C263=$D$5,#REF!*AI$5,0))))</f>
        <v>0</v>
      </c>
      <c r="AJ263" s="179">
        <f>IF($C263=$D$2,#REF!*AJ$2,IF($C263=$D$3,#REF!*AJ$3,IF($C263=$D$4,#REF!*AJ$4,IF($C263=$D$5,#REF!*AJ$5,0))))</f>
        <v>0</v>
      </c>
      <c r="AK263" s="179">
        <f>IF($C263=$D$2,#REF!*AK$2,IF($C263=$D$3,#REF!*AK$3,IF($C263=$D$4,#REF!*AK$4,IF($C263=$D$5,#REF!*AK$5,0))))</f>
        <v>0</v>
      </c>
      <c r="AL263" s="179">
        <f>IF($C263=$D$2,#REF!*AL$2,IF($C263=$D$3,#REF!*AL$3,IF($C263=$D$4,#REF!*AL$4,IF($C263=$D$5,#REF!*AL$5,0))))</f>
        <v>0</v>
      </c>
      <c r="AM263" s="179">
        <f>IF($C263=$D$2,#REF!*AM$2,IF($C263=$D$3,#REF!*AM$3,IF($C263=$D$4,#REF!*AM$4,IF($C263=$D$5,#REF!*AM$5,0))))</f>
        <v>0</v>
      </c>
    </row>
    <row r="264" spans="1:39">
      <c r="A264" s="141"/>
      <c r="B264" s="165"/>
      <c r="C264" s="165"/>
      <c r="D264" s="178">
        <f t="shared" si="0"/>
        <v>0</v>
      </c>
      <c r="E264" s="179">
        <f>IF($C264=$D$2,#REF!*E$2,IF($C264=$D$3,#REF!*E$3,IF($C264=$D$4,#REF!*E$4,IF($C264=$D$5,#REF!*E$5,0))))</f>
        <v>0</v>
      </c>
      <c r="F264" s="179">
        <f>IF($C264=$D$2,#REF!*F$2,IF($C264=$D$3,#REF!*F$3,IF($C264=$D$4,#REF!*F$4,IF($C264=$D$5,#REF!*F$5,0))))</f>
        <v>0</v>
      </c>
      <c r="G264" s="179">
        <f>IF($C264=$D$2,#REF!*G$2,IF($C264=$D$3,#REF!*G$3,IF($C264=$D$4,#REF!*G$4,IF($C264=$D$5,#REF!*G$5,0))))</f>
        <v>0</v>
      </c>
      <c r="H264" s="179">
        <f>IF($C264=$D$2,#REF!*H$2,IF($C264=$D$3,#REF!*H$3,IF($C264=$D$4,#REF!*H$4,IF($C264=$D$5,#REF!*H$5,0))))</f>
        <v>0</v>
      </c>
      <c r="I264" s="179">
        <f>IF($C264=$D$2,#REF!*I$2,IF($C264=$D$3,#REF!*I$3,IF($C264=$D$4,#REF!*I$4,IF($C264=$D$5,#REF!*I$5,0))))</f>
        <v>0</v>
      </c>
      <c r="J264" s="179">
        <f>IF($C264=$D$2,#REF!*J$2,IF($C264=$D$3,#REF!*J$3,IF($C264=$D$4,#REF!*J$4,IF($C264=$D$5,#REF!*J$5,0))))</f>
        <v>0</v>
      </c>
      <c r="K264" s="179">
        <f>IF($C264=$D$2,#REF!*K$2,IF($C264=$D$3,#REF!*K$3,IF($C264=$D$4,#REF!*K$4,IF($C264=$D$5,#REF!*K$5,0))))</f>
        <v>0</v>
      </c>
      <c r="L264" s="179">
        <f>IF($C264=$D$2,#REF!*L$2,IF($C264=$D$3,#REF!*L$3,IF($C264=$D$4,#REF!*L$4,IF($C264=$D$5,#REF!*L$5,0))))</f>
        <v>0</v>
      </c>
      <c r="M264" s="179">
        <f>IF($C264=$D$2,#REF!*M$2,IF($C264=$D$3,#REF!*M$3,IF($C264=$D$4,#REF!*M$4,IF($C264=$D$5,#REF!*M$5,0))))</f>
        <v>0</v>
      </c>
      <c r="N264" s="179">
        <f>IF($C264=$D$2,#REF!*N$2,IF($C264=$D$3,#REF!*N$3,IF($C264=$D$4,#REF!*N$4,IF($C264=$D$5,#REF!*N$5,0))))</f>
        <v>0</v>
      </c>
      <c r="O264" s="179">
        <f>IF($C264=$D$2,#REF!*O$2,IF($C264=$D$3,#REF!*O$3,IF($C264=$D$4,#REF!*O$4,IF($C264=$D$5,#REF!*O$5,0))))</f>
        <v>0</v>
      </c>
      <c r="P264" s="179">
        <f>IF($C264=$D$2,#REF!*P$2,IF($C264=$D$3,#REF!*P$3,IF($C264=$D$4,#REF!*P$4,IF($C264=$D$5,#REF!*P$5,0))))</f>
        <v>0</v>
      </c>
      <c r="Q264" s="179">
        <f>IF($C264=$D$2,#REF!*Q$2,IF($C264=$D$3,#REF!*Q$3,IF($C264=$D$4,#REF!*Q$4,IF($C264=$D$5,#REF!*Q$5,0))))</f>
        <v>0</v>
      </c>
      <c r="R264" s="179">
        <f>IF($C264=$D$2,#REF!*R$2,IF($C264=$D$3,#REF!*R$3,IF($C264=$D$4,#REF!*R$4,IF($C264=$D$5,#REF!*R$5,0))))</f>
        <v>0</v>
      </c>
      <c r="S264" s="179">
        <f>IF($C264=$D$2,#REF!*S$2,IF($C264=$D$3,#REF!*S$3,IF($C264=$D$4,#REF!*S$4,IF($C264=$D$5,#REF!*S$5,0))))</f>
        <v>0</v>
      </c>
      <c r="T264" s="179">
        <f>IF($C264=$D$2,#REF!*T$2,IF($C264=$D$3,#REF!*T$3,IF($C264=$D$4,#REF!*T$4,IF($C264=$D$5,#REF!*T$5,0))))</f>
        <v>0</v>
      </c>
      <c r="U264" s="179">
        <f>IF($C264=$D$2,#REF!*U$2,IF($C264=$D$3,#REF!*U$3,IF($C264=$D$4,#REF!*U$4,IF($C264=$D$5,#REF!*U$5,0))))</f>
        <v>0</v>
      </c>
      <c r="V264" s="179">
        <f>IF($C264=$D$2,#REF!*V$2,IF($C264=$D$3,#REF!*V$3,IF($C264=$D$4,#REF!*V$4,IF($C264=$D$5,#REF!*V$5,0))))</f>
        <v>0</v>
      </c>
      <c r="W264" s="179">
        <f>IF($C264=$D$2,#REF!*W$2,IF($C264=$D$3,#REF!*W$3,IF($C264=$D$4,#REF!*W$4,IF($C264=$D$5,#REF!*W$5,0))))</f>
        <v>0</v>
      </c>
      <c r="X264" s="179">
        <f>IF($C264=$D$2,#REF!*X$2,IF($C264=$D$3,#REF!*X$3,IF($C264=$D$4,#REF!*X$4,IF($C264=$D$5,#REF!*X$5,0))))</f>
        <v>0</v>
      </c>
      <c r="Y264" s="179">
        <f>IF($C264=$D$2,#REF!*Y$2,IF($C264=$D$3,#REF!*Y$3,IF($C264=$D$4,#REF!*Y$4,IF($C264=$D$5,#REF!*Y$5,0))))</f>
        <v>0</v>
      </c>
      <c r="Z264" s="179">
        <f>IF($C264=$D$2,#REF!*Z$2,IF($C264=$D$3,#REF!*Z$3,IF($C264=$D$4,#REF!*Z$4,IF($C264=$D$5,#REF!*Z$5,0))))</f>
        <v>0</v>
      </c>
      <c r="AA264" s="179">
        <f>IF($C264=$D$2,#REF!*AA$2,IF($C264=$D$3,#REF!*AA$3,IF($C264=$D$4,#REF!*AA$4,IF($C264=$D$5,#REF!*AA$5,0))))</f>
        <v>0</v>
      </c>
      <c r="AB264" s="179">
        <f>IF($C264=$D$2,#REF!*AB$2,IF($C264=$D$3,#REF!*AB$3,IF($C264=$D$4,#REF!*AB$4,IF($C264=$D$5,#REF!*AB$5,0))))</f>
        <v>0</v>
      </c>
      <c r="AC264" s="179">
        <f>IF($C264=$D$2,#REF!*AC$2,IF($C264=$D$3,#REF!*AC$3,IF($C264=$D$4,#REF!*AC$4,IF($C264=$D$5,#REF!*AC$5,0))))</f>
        <v>0</v>
      </c>
      <c r="AD264" s="179">
        <f>IF($C264=$D$2,#REF!*AD$2,IF($C264=$D$3,#REF!*AD$3,IF($C264=$D$4,#REF!*AD$4,IF($C264=$D$5,#REF!*AD$5,0))))</f>
        <v>0</v>
      </c>
      <c r="AE264" s="179">
        <f>IF($C264=$D$2,#REF!*AE$2,IF($C264=$D$3,#REF!*AE$3,IF($C264=$D$4,#REF!*AE$4,IF($C264=$D$5,#REF!*AE$5,0))))</f>
        <v>0</v>
      </c>
      <c r="AF264" s="179">
        <f>IF($C264=$D$2,#REF!*AF$2,IF($C264=$D$3,#REF!*AF$3,IF($C264=$D$4,#REF!*AF$4,IF($C264=$D$5,#REF!*AF$5,0))))</f>
        <v>0</v>
      </c>
      <c r="AG264" s="179">
        <f>IF($C264=$D$2,#REF!*AG$2,IF($C264=$D$3,#REF!*AG$3,IF($C264=$D$4,#REF!*AG$4,IF($C264=$D$5,#REF!*AG$5,0))))</f>
        <v>0</v>
      </c>
      <c r="AH264" s="179">
        <f>IF($C264=$D$2,#REF!*AH$2,IF($C264=$D$3,#REF!*AH$3,IF($C264=$D$4,#REF!*AH$4,IF($C264=$D$5,#REF!*AH$5,0))))</f>
        <v>0</v>
      </c>
      <c r="AI264" s="179">
        <f>IF($C264=$D$2,#REF!*AI$2,IF($C264=$D$3,#REF!*AI$3,IF($C264=$D$4,#REF!*AI$4,IF($C264=$D$5,#REF!*AI$5,0))))</f>
        <v>0</v>
      </c>
      <c r="AJ264" s="179">
        <f>IF($C264=$D$2,#REF!*AJ$2,IF($C264=$D$3,#REF!*AJ$3,IF($C264=$D$4,#REF!*AJ$4,IF($C264=$D$5,#REF!*AJ$5,0))))</f>
        <v>0</v>
      </c>
      <c r="AK264" s="179">
        <f>IF($C264=$D$2,#REF!*AK$2,IF($C264=$D$3,#REF!*AK$3,IF($C264=$D$4,#REF!*AK$4,IF($C264=$D$5,#REF!*AK$5,0))))</f>
        <v>0</v>
      </c>
      <c r="AL264" s="179">
        <f>IF($C264=$D$2,#REF!*AL$2,IF($C264=$D$3,#REF!*AL$3,IF($C264=$D$4,#REF!*AL$4,IF($C264=$D$5,#REF!*AL$5,0))))</f>
        <v>0</v>
      </c>
      <c r="AM264" s="179">
        <f>IF($C264=$D$2,#REF!*AM$2,IF($C264=$D$3,#REF!*AM$3,IF($C264=$D$4,#REF!*AM$4,IF($C264=$D$5,#REF!*AM$5,0))))</f>
        <v>0</v>
      </c>
    </row>
    <row r="265" spans="1:39">
      <c r="A265" s="141"/>
      <c r="B265" s="165"/>
      <c r="C265" s="165"/>
      <c r="D265" s="178">
        <f t="shared" si="0"/>
        <v>0</v>
      </c>
      <c r="E265" s="179">
        <f>IF($C265=$D$2,#REF!*E$2,IF($C265=$D$3,#REF!*E$3,IF($C265=$D$4,#REF!*E$4,IF($C265=$D$5,#REF!*E$5,0))))</f>
        <v>0</v>
      </c>
      <c r="F265" s="179">
        <f>IF($C265=$D$2,#REF!*F$2,IF($C265=$D$3,#REF!*F$3,IF($C265=$D$4,#REF!*F$4,IF($C265=$D$5,#REF!*F$5,0))))</f>
        <v>0</v>
      </c>
      <c r="G265" s="179">
        <f>IF($C265=$D$2,#REF!*G$2,IF($C265=$D$3,#REF!*G$3,IF($C265=$D$4,#REF!*G$4,IF($C265=$D$5,#REF!*G$5,0))))</f>
        <v>0</v>
      </c>
      <c r="H265" s="179">
        <f>IF($C265=$D$2,#REF!*H$2,IF($C265=$D$3,#REF!*H$3,IF($C265=$D$4,#REF!*H$4,IF($C265=$D$5,#REF!*H$5,0))))</f>
        <v>0</v>
      </c>
      <c r="I265" s="179">
        <f>IF($C265=$D$2,#REF!*I$2,IF($C265=$D$3,#REF!*I$3,IF($C265=$D$4,#REF!*I$4,IF($C265=$D$5,#REF!*I$5,0))))</f>
        <v>0</v>
      </c>
      <c r="J265" s="179">
        <f>IF($C265=$D$2,#REF!*J$2,IF($C265=$D$3,#REF!*J$3,IF($C265=$D$4,#REF!*J$4,IF($C265=$D$5,#REF!*J$5,0))))</f>
        <v>0</v>
      </c>
      <c r="K265" s="179">
        <f>IF($C265=$D$2,#REF!*K$2,IF($C265=$D$3,#REF!*K$3,IF($C265=$D$4,#REF!*K$4,IF($C265=$D$5,#REF!*K$5,0))))</f>
        <v>0</v>
      </c>
      <c r="L265" s="179">
        <f>IF($C265=$D$2,#REF!*L$2,IF($C265=$D$3,#REF!*L$3,IF($C265=$D$4,#REF!*L$4,IF($C265=$D$5,#REF!*L$5,0))))</f>
        <v>0</v>
      </c>
      <c r="M265" s="179">
        <f>IF($C265=$D$2,#REF!*M$2,IF($C265=$D$3,#REF!*M$3,IF($C265=$D$4,#REF!*M$4,IF($C265=$D$5,#REF!*M$5,0))))</f>
        <v>0</v>
      </c>
      <c r="N265" s="179">
        <f>IF($C265=$D$2,#REF!*N$2,IF($C265=$D$3,#REF!*N$3,IF($C265=$D$4,#REF!*N$4,IF($C265=$D$5,#REF!*N$5,0))))</f>
        <v>0</v>
      </c>
      <c r="O265" s="179">
        <f>IF($C265=$D$2,#REF!*O$2,IF($C265=$D$3,#REF!*O$3,IF($C265=$D$4,#REF!*O$4,IF($C265=$D$5,#REF!*O$5,0))))</f>
        <v>0</v>
      </c>
      <c r="P265" s="179">
        <f>IF($C265=$D$2,#REF!*P$2,IF($C265=$D$3,#REF!*P$3,IF($C265=$D$4,#REF!*P$4,IF($C265=$D$5,#REF!*P$5,0))))</f>
        <v>0</v>
      </c>
      <c r="Q265" s="179">
        <f>IF($C265=$D$2,#REF!*Q$2,IF($C265=$D$3,#REF!*Q$3,IF($C265=$D$4,#REF!*Q$4,IF($C265=$D$5,#REF!*Q$5,0))))</f>
        <v>0</v>
      </c>
      <c r="R265" s="179">
        <f>IF($C265=$D$2,#REF!*R$2,IF($C265=$D$3,#REF!*R$3,IF($C265=$D$4,#REF!*R$4,IF($C265=$D$5,#REF!*R$5,0))))</f>
        <v>0</v>
      </c>
      <c r="S265" s="179">
        <f>IF($C265=$D$2,#REF!*S$2,IF($C265=$D$3,#REF!*S$3,IF($C265=$D$4,#REF!*S$4,IF($C265=$D$5,#REF!*S$5,0))))</f>
        <v>0</v>
      </c>
      <c r="T265" s="179">
        <f>IF($C265=$D$2,#REF!*T$2,IF($C265=$D$3,#REF!*T$3,IF($C265=$D$4,#REF!*T$4,IF($C265=$D$5,#REF!*T$5,0))))</f>
        <v>0</v>
      </c>
      <c r="U265" s="179">
        <f>IF($C265=$D$2,#REF!*U$2,IF($C265=$D$3,#REF!*U$3,IF($C265=$D$4,#REF!*U$4,IF($C265=$D$5,#REF!*U$5,0))))</f>
        <v>0</v>
      </c>
      <c r="V265" s="179">
        <f>IF($C265=$D$2,#REF!*V$2,IF($C265=$D$3,#REF!*V$3,IF($C265=$D$4,#REF!*V$4,IF($C265=$D$5,#REF!*V$5,0))))</f>
        <v>0</v>
      </c>
      <c r="W265" s="179">
        <f>IF($C265=$D$2,#REF!*W$2,IF($C265=$D$3,#REF!*W$3,IF($C265=$D$4,#REF!*W$4,IF($C265=$D$5,#REF!*W$5,0))))</f>
        <v>0</v>
      </c>
      <c r="X265" s="179">
        <f>IF($C265=$D$2,#REF!*X$2,IF($C265=$D$3,#REF!*X$3,IF($C265=$D$4,#REF!*X$4,IF($C265=$D$5,#REF!*X$5,0))))</f>
        <v>0</v>
      </c>
      <c r="Y265" s="179">
        <f>IF($C265=$D$2,#REF!*Y$2,IF($C265=$D$3,#REF!*Y$3,IF($C265=$D$4,#REF!*Y$4,IF($C265=$D$5,#REF!*Y$5,0))))</f>
        <v>0</v>
      </c>
      <c r="Z265" s="179">
        <f>IF($C265=$D$2,#REF!*Z$2,IF($C265=$D$3,#REF!*Z$3,IF($C265=$D$4,#REF!*Z$4,IF($C265=$D$5,#REF!*Z$5,0))))</f>
        <v>0</v>
      </c>
      <c r="AA265" s="179">
        <f>IF($C265=$D$2,#REF!*AA$2,IF($C265=$D$3,#REF!*AA$3,IF($C265=$D$4,#REF!*AA$4,IF($C265=$D$5,#REF!*AA$5,0))))</f>
        <v>0</v>
      </c>
      <c r="AB265" s="179">
        <f>IF($C265=$D$2,#REF!*AB$2,IF($C265=$D$3,#REF!*AB$3,IF($C265=$D$4,#REF!*AB$4,IF($C265=$D$5,#REF!*AB$5,0))))</f>
        <v>0</v>
      </c>
      <c r="AC265" s="179">
        <f>IF($C265=$D$2,#REF!*AC$2,IF($C265=$D$3,#REF!*AC$3,IF($C265=$D$4,#REF!*AC$4,IF($C265=$D$5,#REF!*AC$5,0))))</f>
        <v>0</v>
      </c>
      <c r="AD265" s="179">
        <f>IF($C265=$D$2,#REF!*AD$2,IF($C265=$D$3,#REF!*AD$3,IF($C265=$D$4,#REF!*AD$4,IF($C265=$D$5,#REF!*AD$5,0))))</f>
        <v>0</v>
      </c>
      <c r="AE265" s="179">
        <f>IF($C265=$D$2,#REF!*AE$2,IF($C265=$D$3,#REF!*AE$3,IF($C265=$D$4,#REF!*AE$4,IF($C265=$D$5,#REF!*AE$5,0))))</f>
        <v>0</v>
      </c>
      <c r="AF265" s="179">
        <f>IF($C265=$D$2,#REF!*AF$2,IF($C265=$D$3,#REF!*AF$3,IF($C265=$D$4,#REF!*AF$4,IF($C265=$D$5,#REF!*AF$5,0))))</f>
        <v>0</v>
      </c>
      <c r="AG265" s="179">
        <f>IF($C265=$D$2,#REF!*AG$2,IF($C265=$D$3,#REF!*AG$3,IF($C265=$D$4,#REF!*AG$4,IF($C265=$D$5,#REF!*AG$5,0))))</f>
        <v>0</v>
      </c>
      <c r="AH265" s="179">
        <f>IF($C265=$D$2,#REF!*AH$2,IF($C265=$D$3,#REF!*AH$3,IF($C265=$D$4,#REF!*AH$4,IF($C265=$D$5,#REF!*AH$5,0))))</f>
        <v>0</v>
      </c>
      <c r="AI265" s="179">
        <f>IF($C265=$D$2,#REF!*AI$2,IF($C265=$D$3,#REF!*AI$3,IF($C265=$D$4,#REF!*AI$4,IF($C265=$D$5,#REF!*AI$5,0))))</f>
        <v>0</v>
      </c>
      <c r="AJ265" s="179">
        <f>IF($C265=$D$2,#REF!*AJ$2,IF($C265=$D$3,#REF!*AJ$3,IF($C265=$D$4,#REF!*AJ$4,IF($C265=$D$5,#REF!*AJ$5,0))))</f>
        <v>0</v>
      </c>
      <c r="AK265" s="179">
        <f>IF($C265=$D$2,#REF!*AK$2,IF($C265=$D$3,#REF!*AK$3,IF($C265=$D$4,#REF!*AK$4,IF($C265=$D$5,#REF!*AK$5,0))))</f>
        <v>0</v>
      </c>
      <c r="AL265" s="179">
        <f>IF($C265=$D$2,#REF!*AL$2,IF($C265=$D$3,#REF!*AL$3,IF($C265=$D$4,#REF!*AL$4,IF($C265=$D$5,#REF!*AL$5,0))))</f>
        <v>0</v>
      </c>
      <c r="AM265" s="179">
        <f>IF($C265=$D$2,#REF!*AM$2,IF($C265=$D$3,#REF!*AM$3,IF($C265=$D$4,#REF!*AM$4,IF($C265=$D$5,#REF!*AM$5,0))))</f>
        <v>0</v>
      </c>
    </row>
    <row r="266" spans="1:39">
      <c r="A266" s="141"/>
      <c r="B266" s="165"/>
      <c r="C266" s="165"/>
      <c r="D266" s="178">
        <f t="shared" si="0"/>
        <v>0</v>
      </c>
      <c r="E266" s="179">
        <f>IF($C266=$D$2,#REF!*E$2,IF($C266=$D$3,#REF!*E$3,IF($C266=$D$4,#REF!*E$4,IF($C266=$D$5,#REF!*E$5,0))))</f>
        <v>0</v>
      </c>
      <c r="F266" s="179">
        <f>IF($C266=$D$2,#REF!*F$2,IF($C266=$D$3,#REF!*F$3,IF($C266=$D$4,#REF!*F$4,IF($C266=$D$5,#REF!*F$5,0))))</f>
        <v>0</v>
      </c>
      <c r="G266" s="179">
        <f>IF($C266=$D$2,#REF!*G$2,IF($C266=$D$3,#REF!*G$3,IF($C266=$D$4,#REF!*G$4,IF($C266=$D$5,#REF!*G$5,0))))</f>
        <v>0</v>
      </c>
      <c r="H266" s="179">
        <f>IF($C266=$D$2,#REF!*H$2,IF($C266=$D$3,#REF!*H$3,IF($C266=$D$4,#REF!*H$4,IF($C266=$D$5,#REF!*H$5,0))))</f>
        <v>0</v>
      </c>
      <c r="I266" s="179">
        <f>IF($C266=$D$2,#REF!*I$2,IF($C266=$D$3,#REF!*I$3,IF($C266=$D$4,#REF!*I$4,IF($C266=$D$5,#REF!*I$5,0))))</f>
        <v>0</v>
      </c>
      <c r="J266" s="179">
        <f>IF($C266=$D$2,#REF!*J$2,IF($C266=$D$3,#REF!*J$3,IF($C266=$D$4,#REF!*J$4,IF($C266=$D$5,#REF!*J$5,0))))</f>
        <v>0</v>
      </c>
      <c r="K266" s="179">
        <f>IF($C266=$D$2,#REF!*K$2,IF($C266=$D$3,#REF!*K$3,IF($C266=$D$4,#REF!*K$4,IF($C266=$D$5,#REF!*K$5,0))))</f>
        <v>0</v>
      </c>
      <c r="L266" s="179">
        <f>IF($C266=$D$2,#REF!*L$2,IF($C266=$D$3,#REF!*L$3,IF($C266=$D$4,#REF!*L$4,IF($C266=$D$5,#REF!*L$5,0))))</f>
        <v>0</v>
      </c>
      <c r="M266" s="179">
        <f>IF($C266=$D$2,#REF!*M$2,IF($C266=$D$3,#REF!*M$3,IF($C266=$D$4,#REF!*M$4,IF($C266=$D$5,#REF!*M$5,0))))</f>
        <v>0</v>
      </c>
      <c r="N266" s="179">
        <f>IF($C266=$D$2,#REF!*N$2,IF($C266=$D$3,#REF!*N$3,IF($C266=$D$4,#REF!*N$4,IF($C266=$D$5,#REF!*N$5,0))))</f>
        <v>0</v>
      </c>
      <c r="O266" s="179">
        <f>IF($C266=$D$2,#REF!*O$2,IF($C266=$D$3,#REF!*O$3,IF($C266=$D$4,#REF!*O$4,IF($C266=$D$5,#REF!*O$5,0))))</f>
        <v>0</v>
      </c>
      <c r="P266" s="179">
        <f>IF($C266=$D$2,#REF!*P$2,IF($C266=$D$3,#REF!*P$3,IF($C266=$D$4,#REF!*P$4,IF($C266=$D$5,#REF!*P$5,0))))</f>
        <v>0</v>
      </c>
      <c r="Q266" s="179">
        <f>IF($C266=$D$2,#REF!*Q$2,IF($C266=$D$3,#REF!*Q$3,IF($C266=$D$4,#REF!*Q$4,IF($C266=$D$5,#REF!*Q$5,0))))</f>
        <v>0</v>
      </c>
      <c r="R266" s="179">
        <f>IF($C266=$D$2,#REF!*R$2,IF($C266=$D$3,#REF!*R$3,IF($C266=$D$4,#REF!*R$4,IF($C266=$D$5,#REF!*R$5,0))))</f>
        <v>0</v>
      </c>
      <c r="S266" s="179">
        <f>IF($C266=$D$2,#REF!*S$2,IF($C266=$D$3,#REF!*S$3,IF($C266=$D$4,#REF!*S$4,IF($C266=$D$5,#REF!*S$5,0))))</f>
        <v>0</v>
      </c>
      <c r="T266" s="179">
        <f>IF($C266=$D$2,#REF!*T$2,IF($C266=$D$3,#REF!*T$3,IF($C266=$D$4,#REF!*T$4,IF($C266=$D$5,#REF!*T$5,0))))</f>
        <v>0</v>
      </c>
      <c r="U266" s="179">
        <f>IF($C266=$D$2,#REF!*U$2,IF($C266=$D$3,#REF!*U$3,IF($C266=$D$4,#REF!*U$4,IF($C266=$D$5,#REF!*U$5,0))))</f>
        <v>0</v>
      </c>
      <c r="V266" s="179">
        <f>IF($C266=$D$2,#REF!*V$2,IF($C266=$D$3,#REF!*V$3,IF($C266=$D$4,#REF!*V$4,IF($C266=$D$5,#REF!*V$5,0))))</f>
        <v>0</v>
      </c>
      <c r="W266" s="179">
        <f>IF($C266=$D$2,#REF!*W$2,IF($C266=$D$3,#REF!*W$3,IF($C266=$D$4,#REF!*W$4,IF($C266=$D$5,#REF!*W$5,0))))</f>
        <v>0</v>
      </c>
      <c r="X266" s="179">
        <f>IF($C266=$D$2,#REF!*X$2,IF($C266=$D$3,#REF!*X$3,IF($C266=$D$4,#REF!*X$4,IF($C266=$D$5,#REF!*X$5,0))))</f>
        <v>0</v>
      </c>
      <c r="Y266" s="179">
        <f>IF($C266=$D$2,#REF!*Y$2,IF($C266=$D$3,#REF!*Y$3,IF($C266=$D$4,#REF!*Y$4,IF($C266=$D$5,#REF!*Y$5,0))))</f>
        <v>0</v>
      </c>
      <c r="Z266" s="179">
        <f>IF($C266=$D$2,#REF!*Z$2,IF($C266=$D$3,#REF!*Z$3,IF($C266=$D$4,#REF!*Z$4,IF($C266=$D$5,#REF!*Z$5,0))))</f>
        <v>0</v>
      </c>
      <c r="AA266" s="179">
        <f>IF($C266=$D$2,#REF!*AA$2,IF($C266=$D$3,#REF!*AA$3,IF($C266=$D$4,#REF!*AA$4,IF($C266=$D$5,#REF!*AA$5,0))))</f>
        <v>0</v>
      </c>
      <c r="AB266" s="179">
        <f>IF($C266=$D$2,#REF!*AB$2,IF($C266=$D$3,#REF!*AB$3,IF($C266=$D$4,#REF!*AB$4,IF($C266=$D$5,#REF!*AB$5,0))))</f>
        <v>0</v>
      </c>
      <c r="AC266" s="179">
        <f>IF($C266=$D$2,#REF!*AC$2,IF($C266=$D$3,#REF!*AC$3,IF($C266=$D$4,#REF!*AC$4,IF($C266=$D$5,#REF!*AC$5,0))))</f>
        <v>0</v>
      </c>
      <c r="AD266" s="179">
        <f>IF($C266=$D$2,#REF!*AD$2,IF($C266=$D$3,#REF!*AD$3,IF($C266=$D$4,#REF!*AD$4,IF($C266=$D$5,#REF!*AD$5,0))))</f>
        <v>0</v>
      </c>
      <c r="AE266" s="179">
        <f>IF($C266=$D$2,#REF!*AE$2,IF($C266=$D$3,#REF!*AE$3,IF($C266=$D$4,#REF!*AE$4,IF($C266=$D$5,#REF!*AE$5,0))))</f>
        <v>0</v>
      </c>
      <c r="AF266" s="179">
        <f>IF($C266=$D$2,#REF!*AF$2,IF($C266=$D$3,#REF!*AF$3,IF($C266=$D$4,#REF!*AF$4,IF($C266=$D$5,#REF!*AF$5,0))))</f>
        <v>0</v>
      </c>
      <c r="AG266" s="179">
        <f>IF($C266=$D$2,#REF!*AG$2,IF($C266=$D$3,#REF!*AG$3,IF($C266=$D$4,#REF!*AG$4,IF($C266=$D$5,#REF!*AG$5,0))))</f>
        <v>0</v>
      </c>
      <c r="AH266" s="179">
        <f>IF($C266=$D$2,#REF!*AH$2,IF($C266=$D$3,#REF!*AH$3,IF($C266=$D$4,#REF!*AH$4,IF($C266=$D$5,#REF!*AH$5,0))))</f>
        <v>0</v>
      </c>
      <c r="AI266" s="179">
        <f>IF($C266=$D$2,#REF!*AI$2,IF($C266=$D$3,#REF!*AI$3,IF($C266=$D$4,#REF!*AI$4,IF($C266=$D$5,#REF!*AI$5,0))))</f>
        <v>0</v>
      </c>
      <c r="AJ266" s="179">
        <f>IF($C266=$D$2,#REF!*AJ$2,IF($C266=$D$3,#REF!*AJ$3,IF($C266=$D$4,#REF!*AJ$4,IF($C266=$D$5,#REF!*AJ$5,0))))</f>
        <v>0</v>
      </c>
      <c r="AK266" s="179">
        <f>IF($C266=$D$2,#REF!*AK$2,IF($C266=$D$3,#REF!*AK$3,IF($C266=$D$4,#REF!*AK$4,IF($C266=$D$5,#REF!*AK$5,0))))</f>
        <v>0</v>
      </c>
      <c r="AL266" s="179">
        <f>IF($C266=$D$2,#REF!*AL$2,IF($C266=$D$3,#REF!*AL$3,IF($C266=$D$4,#REF!*AL$4,IF($C266=$D$5,#REF!*AL$5,0))))</f>
        <v>0</v>
      </c>
      <c r="AM266" s="179">
        <f>IF($C266=$D$2,#REF!*AM$2,IF($C266=$D$3,#REF!*AM$3,IF($C266=$D$4,#REF!*AM$4,IF($C266=$D$5,#REF!*AM$5,0))))</f>
        <v>0</v>
      </c>
    </row>
    <row r="267" spans="1:39">
      <c r="A267" s="141"/>
      <c r="B267" s="165"/>
      <c r="C267" s="165"/>
      <c r="D267" s="178">
        <f t="shared" si="0"/>
        <v>0</v>
      </c>
      <c r="E267" s="179">
        <f>IF($C267=$D$2,#REF!*E$2,IF($C267=$D$3,#REF!*E$3,IF($C267=$D$4,#REF!*E$4,IF($C267=$D$5,#REF!*E$5,0))))</f>
        <v>0</v>
      </c>
      <c r="F267" s="179">
        <f>IF($C267=$D$2,#REF!*F$2,IF($C267=$D$3,#REF!*F$3,IF($C267=$D$4,#REF!*F$4,IF($C267=$D$5,#REF!*F$5,0))))</f>
        <v>0</v>
      </c>
      <c r="G267" s="179">
        <f>IF($C267=$D$2,#REF!*G$2,IF($C267=$D$3,#REF!*G$3,IF($C267=$D$4,#REF!*G$4,IF($C267=$D$5,#REF!*G$5,0))))</f>
        <v>0</v>
      </c>
      <c r="H267" s="179">
        <f>IF($C267=$D$2,#REF!*H$2,IF($C267=$D$3,#REF!*H$3,IF($C267=$D$4,#REF!*H$4,IF($C267=$D$5,#REF!*H$5,0))))</f>
        <v>0</v>
      </c>
      <c r="I267" s="179">
        <f>IF($C267=$D$2,#REF!*I$2,IF($C267=$D$3,#REF!*I$3,IF($C267=$D$4,#REF!*I$4,IF($C267=$D$5,#REF!*I$5,0))))</f>
        <v>0</v>
      </c>
      <c r="J267" s="179">
        <f>IF($C267=$D$2,#REF!*J$2,IF($C267=$D$3,#REF!*J$3,IF($C267=$D$4,#REF!*J$4,IF($C267=$D$5,#REF!*J$5,0))))</f>
        <v>0</v>
      </c>
      <c r="K267" s="179">
        <f>IF($C267=$D$2,#REF!*K$2,IF($C267=$D$3,#REF!*K$3,IF($C267=$D$4,#REF!*K$4,IF($C267=$D$5,#REF!*K$5,0))))</f>
        <v>0</v>
      </c>
      <c r="L267" s="179">
        <f>IF($C267=$D$2,#REF!*L$2,IF($C267=$D$3,#REF!*L$3,IF($C267=$D$4,#REF!*L$4,IF($C267=$D$5,#REF!*L$5,0))))</f>
        <v>0</v>
      </c>
      <c r="M267" s="179">
        <f>IF($C267=$D$2,#REF!*M$2,IF($C267=$D$3,#REF!*M$3,IF($C267=$D$4,#REF!*M$4,IF($C267=$D$5,#REF!*M$5,0))))</f>
        <v>0</v>
      </c>
      <c r="N267" s="179">
        <f>IF($C267=$D$2,#REF!*N$2,IF($C267=$D$3,#REF!*N$3,IF($C267=$D$4,#REF!*N$4,IF($C267=$D$5,#REF!*N$5,0))))</f>
        <v>0</v>
      </c>
      <c r="O267" s="179">
        <f>IF($C267=$D$2,#REF!*O$2,IF($C267=$D$3,#REF!*O$3,IF($C267=$D$4,#REF!*O$4,IF($C267=$D$5,#REF!*O$5,0))))</f>
        <v>0</v>
      </c>
      <c r="P267" s="179">
        <f>IF($C267=$D$2,#REF!*P$2,IF($C267=$D$3,#REF!*P$3,IF($C267=$D$4,#REF!*P$4,IF($C267=$D$5,#REF!*P$5,0))))</f>
        <v>0</v>
      </c>
      <c r="Q267" s="179">
        <f>IF($C267=$D$2,#REF!*Q$2,IF($C267=$D$3,#REF!*Q$3,IF($C267=$D$4,#REF!*Q$4,IF($C267=$D$5,#REF!*Q$5,0))))</f>
        <v>0</v>
      </c>
      <c r="R267" s="179">
        <f>IF($C267=$D$2,#REF!*R$2,IF($C267=$D$3,#REF!*R$3,IF($C267=$D$4,#REF!*R$4,IF($C267=$D$5,#REF!*R$5,0))))</f>
        <v>0</v>
      </c>
      <c r="S267" s="179">
        <f>IF($C267=$D$2,#REF!*S$2,IF($C267=$D$3,#REF!*S$3,IF($C267=$D$4,#REF!*S$4,IF($C267=$D$5,#REF!*S$5,0))))</f>
        <v>0</v>
      </c>
      <c r="T267" s="179">
        <f>IF($C267=$D$2,#REF!*T$2,IF($C267=$D$3,#REF!*T$3,IF($C267=$D$4,#REF!*T$4,IF($C267=$D$5,#REF!*T$5,0))))</f>
        <v>0</v>
      </c>
      <c r="U267" s="179">
        <f>IF($C267=$D$2,#REF!*U$2,IF($C267=$D$3,#REF!*U$3,IF($C267=$D$4,#REF!*U$4,IF($C267=$D$5,#REF!*U$5,0))))</f>
        <v>0</v>
      </c>
      <c r="V267" s="179">
        <f>IF($C267=$D$2,#REF!*V$2,IF($C267=$D$3,#REF!*V$3,IF($C267=$D$4,#REF!*V$4,IF($C267=$D$5,#REF!*V$5,0))))</f>
        <v>0</v>
      </c>
      <c r="W267" s="179">
        <f>IF($C267=$D$2,#REF!*W$2,IF($C267=$D$3,#REF!*W$3,IF($C267=$D$4,#REF!*W$4,IF($C267=$D$5,#REF!*W$5,0))))</f>
        <v>0</v>
      </c>
      <c r="X267" s="179">
        <f>IF($C267=$D$2,#REF!*X$2,IF($C267=$D$3,#REF!*X$3,IF($C267=$D$4,#REF!*X$4,IF($C267=$D$5,#REF!*X$5,0))))</f>
        <v>0</v>
      </c>
      <c r="Y267" s="179">
        <f>IF($C267=$D$2,#REF!*Y$2,IF($C267=$D$3,#REF!*Y$3,IF($C267=$D$4,#REF!*Y$4,IF($C267=$D$5,#REF!*Y$5,0))))</f>
        <v>0</v>
      </c>
      <c r="Z267" s="179">
        <f>IF($C267=$D$2,#REF!*Z$2,IF($C267=$D$3,#REF!*Z$3,IF($C267=$D$4,#REF!*Z$4,IF($C267=$D$5,#REF!*Z$5,0))))</f>
        <v>0</v>
      </c>
      <c r="AA267" s="179">
        <f>IF($C267=$D$2,#REF!*AA$2,IF($C267=$D$3,#REF!*AA$3,IF($C267=$D$4,#REF!*AA$4,IF($C267=$D$5,#REF!*AA$5,0))))</f>
        <v>0</v>
      </c>
      <c r="AB267" s="179">
        <f>IF($C267=$D$2,#REF!*AB$2,IF($C267=$D$3,#REF!*AB$3,IF($C267=$D$4,#REF!*AB$4,IF($C267=$D$5,#REF!*AB$5,0))))</f>
        <v>0</v>
      </c>
      <c r="AC267" s="179">
        <f>IF($C267=$D$2,#REF!*AC$2,IF($C267=$D$3,#REF!*AC$3,IF($C267=$D$4,#REF!*AC$4,IF($C267=$D$5,#REF!*AC$5,0))))</f>
        <v>0</v>
      </c>
      <c r="AD267" s="179">
        <f>IF($C267=$D$2,#REF!*AD$2,IF($C267=$D$3,#REF!*AD$3,IF($C267=$D$4,#REF!*AD$4,IF($C267=$D$5,#REF!*AD$5,0))))</f>
        <v>0</v>
      </c>
      <c r="AE267" s="179">
        <f>IF($C267=$D$2,#REF!*AE$2,IF($C267=$D$3,#REF!*AE$3,IF($C267=$D$4,#REF!*AE$4,IF($C267=$D$5,#REF!*AE$5,0))))</f>
        <v>0</v>
      </c>
      <c r="AF267" s="179">
        <f>IF($C267=$D$2,#REF!*AF$2,IF($C267=$D$3,#REF!*AF$3,IF($C267=$D$4,#REF!*AF$4,IF($C267=$D$5,#REF!*AF$5,0))))</f>
        <v>0</v>
      </c>
      <c r="AG267" s="179">
        <f>IF($C267=$D$2,#REF!*AG$2,IF($C267=$D$3,#REF!*AG$3,IF($C267=$D$4,#REF!*AG$4,IF($C267=$D$5,#REF!*AG$5,0))))</f>
        <v>0</v>
      </c>
      <c r="AH267" s="179">
        <f>IF($C267=$D$2,#REF!*AH$2,IF($C267=$D$3,#REF!*AH$3,IF($C267=$D$4,#REF!*AH$4,IF($C267=$D$5,#REF!*AH$5,0))))</f>
        <v>0</v>
      </c>
      <c r="AI267" s="179">
        <f>IF($C267=$D$2,#REF!*AI$2,IF($C267=$D$3,#REF!*AI$3,IF($C267=$D$4,#REF!*AI$4,IF($C267=$D$5,#REF!*AI$5,0))))</f>
        <v>0</v>
      </c>
      <c r="AJ267" s="179">
        <f>IF($C267=$D$2,#REF!*AJ$2,IF($C267=$D$3,#REF!*AJ$3,IF($C267=$D$4,#REF!*AJ$4,IF($C267=$D$5,#REF!*AJ$5,0))))</f>
        <v>0</v>
      </c>
      <c r="AK267" s="179">
        <f>IF($C267=$D$2,#REF!*AK$2,IF($C267=$D$3,#REF!*AK$3,IF($C267=$D$4,#REF!*AK$4,IF($C267=$D$5,#REF!*AK$5,0))))</f>
        <v>0</v>
      </c>
      <c r="AL267" s="179">
        <f>IF($C267=$D$2,#REF!*AL$2,IF($C267=$D$3,#REF!*AL$3,IF($C267=$D$4,#REF!*AL$4,IF($C267=$D$5,#REF!*AL$5,0))))</f>
        <v>0</v>
      </c>
      <c r="AM267" s="179">
        <f>IF($C267=$D$2,#REF!*AM$2,IF($C267=$D$3,#REF!*AM$3,IF($C267=$D$4,#REF!*AM$4,IF($C267=$D$5,#REF!*AM$5,0))))</f>
        <v>0</v>
      </c>
    </row>
    <row r="268" spans="1:39">
      <c r="A268" s="141"/>
      <c r="B268" s="165"/>
      <c r="C268" s="165"/>
      <c r="D268" s="178">
        <f t="shared" si="0"/>
        <v>0</v>
      </c>
      <c r="E268" s="179">
        <f>IF($C268=$D$2,#REF!*E$2,IF($C268=$D$3,#REF!*E$3,IF($C268=$D$4,#REF!*E$4,IF($C268=$D$5,#REF!*E$5,0))))</f>
        <v>0</v>
      </c>
      <c r="F268" s="179">
        <f>IF($C268=$D$2,#REF!*F$2,IF($C268=$D$3,#REF!*F$3,IF($C268=$D$4,#REF!*F$4,IF($C268=$D$5,#REF!*F$5,0))))</f>
        <v>0</v>
      </c>
      <c r="G268" s="179">
        <f>IF($C268=$D$2,#REF!*G$2,IF($C268=$D$3,#REF!*G$3,IF($C268=$D$4,#REF!*G$4,IF($C268=$D$5,#REF!*G$5,0))))</f>
        <v>0</v>
      </c>
      <c r="H268" s="179">
        <f>IF($C268=$D$2,#REF!*H$2,IF($C268=$D$3,#REF!*H$3,IF($C268=$D$4,#REF!*H$4,IF($C268=$D$5,#REF!*H$5,0))))</f>
        <v>0</v>
      </c>
      <c r="I268" s="179">
        <f>IF($C268=$D$2,#REF!*I$2,IF($C268=$D$3,#REF!*I$3,IF($C268=$D$4,#REF!*I$4,IF($C268=$D$5,#REF!*I$5,0))))</f>
        <v>0</v>
      </c>
      <c r="J268" s="179">
        <f>IF($C268=$D$2,#REF!*J$2,IF($C268=$D$3,#REF!*J$3,IF($C268=$D$4,#REF!*J$4,IF($C268=$D$5,#REF!*J$5,0))))</f>
        <v>0</v>
      </c>
      <c r="K268" s="179">
        <f>IF($C268=$D$2,#REF!*K$2,IF($C268=$D$3,#REF!*K$3,IF($C268=$D$4,#REF!*K$4,IF($C268=$D$5,#REF!*K$5,0))))</f>
        <v>0</v>
      </c>
      <c r="L268" s="179">
        <f>IF($C268=$D$2,#REF!*L$2,IF($C268=$D$3,#REF!*L$3,IF($C268=$D$4,#REF!*L$4,IF($C268=$D$5,#REF!*L$5,0))))</f>
        <v>0</v>
      </c>
      <c r="M268" s="179">
        <f>IF($C268=$D$2,#REF!*M$2,IF($C268=$D$3,#REF!*M$3,IF($C268=$D$4,#REF!*M$4,IF($C268=$D$5,#REF!*M$5,0))))</f>
        <v>0</v>
      </c>
      <c r="N268" s="179">
        <f>IF($C268=$D$2,#REF!*N$2,IF($C268=$D$3,#REF!*N$3,IF($C268=$D$4,#REF!*N$4,IF($C268=$D$5,#REF!*N$5,0))))</f>
        <v>0</v>
      </c>
      <c r="O268" s="179">
        <f>IF($C268=$D$2,#REF!*O$2,IF($C268=$D$3,#REF!*O$3,IF($C268=$D$4,#REF!*O$4,IF($C268=$D$5,#REF!*O$5,0))))</f>
        <v>0</v>
      </c>
      <c r="P268" s="179">
        <f>IF($C268=$D$2,#REF!*P$2,IF($C268=$D$3,#REF!*P$3,IF($C268=$D$4,#REF!*P$4,IF($C268=$D$5,#REF!*P$5,0))))</f>
        <v>0</v>
      </c>
      <c r="Q268" s="179">
        <f>IF($C268=$D$2,#REF!*Q$2,IF($C268=$D$3,#REF!*Q$3,IF($C268=$D$4,#REF!*Q$4,IF($C268=$D$5,#REF!*Q$5,0))))</f>
        <v>0</v>
      </c>
      <c r="R268" s="179">
        <f>IF($C268=$D$2,#REF!*R$2,IF($C268=$D$3,#REF!*R$3,IF($C268=$D$4,#REF!*R$4,IF($C268=$D$5,#REF!*R$5,0))))</f>
        <v>0</v>
      </c>
      <c r="S268" s="179">
        <f>IF($C268=$D$2,#REF!*S$2,IF($C268=$D$3,#REF!*S$3,IF($C268=$D$4,#REF!*S$4,IF($C268=$D$5,#REF!*S$5,0))))</f>
        <v>0</v>
      </c>
      <c r="T268" s="179">
        <f>IF($C268=$D$2,#REF!*T$2,IF($C268=$D$3,#REF!*T$3,IF($C268=$D$4,#REF!*T$4,IF($C268=$D$5,#REF!*T$5,0))))</f>
        <v>0</v>
      </c>
      <c r="U268" s="179">
        <f>IF($C268=$D$2,#REF!*U$2,IF($C268=$D$3,#REF!*U$3,IF($C268=$D$4,#REF!*U$4,IF($C268=$D$5,#REF!*U$5,0))))</f>
        <v>0</v>
      </c>
      <c r="V268" s="179">
        <f>IF($C268=$D$2,#REF!*V$2,IF($C268=$D$3,#REF!*V$3,IF($C268=$D$4,#REF!*V$4,IF($C268=$D$5,#REF!*V$5,0))))</f>
        <v>0</v>
      </c>
      <c r="W268" s="179">
        <f>IF($C268=$D$2,#REF!*W$2,IF($C268=$D$3,#REF!*W$3,IF($C268=$D$4,#REF!*W$4,IF($C268=$D$5,#REF!*W$5,0))))</f>
        <v>0</v>
      </c>
      <c r="X268" s="179">
        <f>IF($C268=$D$2,#REF!*X$2,IF($C268=$D$3,#REF!*X$3,IF($C268=$D$4,#REF!*X$4,IF($C268=$D$5,#REF!*X$5,0))))</f>
        <v>0</v>
      </c>
      <c r="Y268" s="179">
        <f>IF($C268=$D$2,#REF!*Y$2,IF($C268=$D$3,#REF!*Y$3,IF($C268=$D$4,#REF!*Y$4,IF($C268=$D$5,#REF!*Y$5,0))))</f>
        <v>0</v>
      </c>
      <c r="Z268" s="179">
        <f>IF($C268=$D$2,#REF!*Z$2,IF($C268=$D$3,#REF!*Z$3,IF($C268=$D$4,#REF!*Z$4,IF($C268=$D$5,#REF!*Z$5,0))))</f>
        <v>0</v>
      </c>
      <c r="AA268" s="179">
        <f>IF($C268=$D$2,#REF!*AA$2,IF($C268=$D$3,#REF!*AA$3,IF($C268=$D$4,#REF!*AA$4,IF($C268=$D$5,#REF!*AA$5,0))))</f>
        <v>0</v>
      </c>
      <c r="AB268" s="179">
        <f>IF($C268=$D$2,#REF!*AB$2,IF($C268=$D$3,#REF!*AB$3,IF($C268=$D$4,#REF!*AB$4,IF($C268=$D$5,#REF!*AB$5,0))))</f>
        <v>0</v>
      </c>
      <c r="AC268" s="179">
        <f>IF($C268=$D$2,#REF!*AC$2,IF($C268=$D$3,#REF!*AC$3,IF($C268=$D$4,#REF!*AC$4,IF($C268=$D$5,#REF!*AC$5,0))))</f>
        <v>0</v>
      </c>
      <c r="AD268" s="179">
        <f>IF($C268=$D$2,#REF!*AD$2,IF($C268=$D$3,#REF!*AD$3,IF($C268=$D$4,#REF!*AD$4,IF($C268=$D$5,#REF!*AD$5,0))))</f>
        <v>0</v>
      </c>
      <c r="AE268" s="179">
        <f>IF($C268=$D$2,#REF!*AE$2,IF($C268=$D$3,#REF!*AE$3,IF($C268=$D$4,#REF!*AE$4,IF($C268=$D$5,#REF!*AE$5,0))))</f>
        <v>0</v>
      </c>
      <c r="AF268" s="179">
        <f>IF($C268=$D$2,#REF!*AF$2,IF($C268=$D$3,#REF!*AF$3,IF($C268=$D$4,#REF!*AF$4,IF($C268=$D$5,#REF!*AF$5,0))))</f>
        <v>0</v>
      </c>
      <c r="AG268" s="179">
        <f>IF($C268=$D$2,#REF!*AG$2,IF($C268=$D$3,#REF!*AG$3,IF($C268=$D$4,#REF!*AG$4,IF($C268=$D$5,#REF!*AG$5,0))))</f>
        <v>0</v>
      </c>
      <c r="AH268" s="179">
        <f>IF($C268=$D$2,#REF!*AH$2,IF($C268=$D$3,#REF!*AH$3,IF($C268=$D$4,#REF!*AH$4,IF($C268=$D$5,#REF!*AH$5,0))))</f>
        <v>0</v>
      </c>
      <c r="AI268" s="179">
        <f>IF($C268=$D$2,#REF!*AI$2,IF($C268=$D$3,#REF!*AI$3,IF($C268=$D$4,#REF!*AI$4,IF($C268=$D$5,#REF!*AI$5,0))))</f>
        <v>0</v>
      </c>
      <c r="AJ268" s="179">
        <f>IF($C268=$D$2,#REF!*AJ$2,IF($C268=$D$3,#REF!*AJ$3,IF($C268=$D$4,#REF!*AJ$4,IF($C268=$D$5,#REF!*AJ$5,0))))</f>
        <v>0</v>
      </c>
      <c r="AK268" s="179">
        <f>IF($C268=$D$2,#REF!*AK$2,IF($C268=$D$3,#REF!*AK$3,IF($C268=$D$4,#REF!*AK$4,IF($C268=$D$5,#REF!*AK$5,0))))</f>
        <v>0</v>
      </c>
      <c r="AL268" s="179">
        <f>IF($C268=$D$2,#REF!*AL$2,IF($C268=$D$3,#REF!*AL$3,IF($C268=$D$4,#REF!*AL$4,IF($C268=$D$5,#REF!*AL$5,0))))</f>
        <v>0</v>
      </c>
      <c r="AM268" s="179">
        <f>IF($C268=$D$2,#REF!*AM$2,IF($C268=$D$3,#REF!*AM$3,IF($C268=$D$4,#REF!*AM$4,IF($C268=$D$5,#REF!*AM$5,0))))</f>
        <v>0</v>
      </c>
    </row>
    <row r="269" spans="1:39">
      <c r="A269" s="141"/>
      <c r="B269" s="165"/>
      <c r="C269" s="165"/>
      <c r="D269" s="178">
        <f t="shared" si="0"/>
        <v>0</v>
      </c>
      <c r="E269" s="179">
        <f>IF($C269=$D$2,#REF!*E$2,IF($C269=$D$3,#REF!*E$3,IF($C269=$D$4,#REF!*E$4,IF($C269=$D$5,#REF!*E$5,0))))</f>
        <v>0</v>
      </c>
      <c r="F269" s="179">
        <f>IF($C269=$D$2,#REF!*F$2,IF($C269=$D$3,#REF!*F$3,IF($C269=$D$4,#REF!*F$4,IF($C269=$D$5,#REF!*F$5,0))))</f>
        <v>0</v>
      </c>
      <c r="G269" s="179">
        <f>IF($C269=$D$2,#REF!*G$2,IF($C269=$D$3,#REF!*G$3,IF($C269=$D$4,#REF!*G$4,IF($C269=$D$5,#REF!*G$5,0))))</f>
        <v>0</v>
      </c>
      <c r="H269" s="179">
        <f>IF($C269=$D$2,#REF!*H$2,IF($C269=$D$3,#REF!*H$3,IF($C269=$D$4,#REF!*H$4,IF($C269=$D$5,#REF!*H$5,0))))</f>
        <v>0</v>
      </c>
      <c r="I269" s="179">
        <f>IF($C269=$D$2,#REF!*I$2,IF($C269=$D$3,#REF!*I$3,IF($C269=$D$4,#REF!*I$4,IF($C269=$D$5,#REF!*I$5,0))))</f>
        <v>0</v>
      </c>
      <c r="J269" s="179">
        <f>IF($C269=$D$2,#REF!*J$2,IF($C269=$D$3,#REF!*J$3,IF($C269=$D$4,#REF!*J$4,IF($C269=$D$5,#REF!*J$5,0))))</f>
        <v>0</v>
      </c>
      <c r="K269" s="179">
        <f>IF($C269=$D$2,#REF!*K$2,IF($C269=$D$3,#REF!*K$3,IF($C269=$D$4,#REF!*K$4,IF($C269=$D$5,#REF!*K$5,0))))</f>
        <v>0</v>
      </c>
      <c r="L269" s="179">
        <f>IF($C269=$D$2,#REF!*L$2,IF($C269=$D$3,#REF!*L$3,IF($C269=$D$4,#REF!*L$4,IF($C269=$D$5,#REF!*L$5,0))))</f>
        <v>0</v>
      </c>
      <c r="M269" s="179">
        <f>IF($C269=$D$2,#REF!*M$2,IF($C269=$D$3,#REF!*M$3,IF($C269=$D$4,#REF!*M$4,IF($C269=$D$5,#REF!*M$5,0))))</f>
        <v>0</v>
      </c>
      <c r="N269" s="179">
        <f>IF($C269=$D$2,#REF!*N$2,IF($C269=$D$3,#REF!*N$3,IF($C269=$D$4,#REF!*N$4,IF($C269=$D$5,#REF!*N$5,0))))</f>
        <v>0</v>
      </c>
      <c r="O269" s="179">
        <f>IF($C269=$D$2,#REF!*O$2,IF($C269=$D$3,#REF!*O$3,IF($C269=$D$4,#REF!*O$4,IF($C269=$D$5,#REF!*O$5,0))))</f>
        <v>0</v>
      </c>
      <c r="P269" s="179">
        <f>IF($C269=$D$2,#REF!*P$2,IF($C269=$D$3,#REF!*P$3,IF($C269=$D$4,#REF!*P$4,IF($C269=$D$5,#REF!*P$5,0))))</f>
        <v>0</v>
      </c>
      <c r="Q269" s="179">
        <f>IF($C269=$D$2,#REF!*Q$2,IF($C269=$D$3,#REF!*Q$3,IF($C269=$D$4,#REF!*Q$4,IF($C269=$D$5,#REF!*Q$5,0))))</f>
        <v>0</v>
      </c>
      <c r="R269" s="179">
        <f>IF($C269=$D$2,#REF!*R$2,IF($C269=$D$3,#REF!*R$3,IF($C269=$D$4,#REF!*R$4,IF($C269=$D$5,#REF!*R$5,0))))</f>
        <v>0</v>
      </c>
      <c r="S269" s="179">
        <f>IF($C269=$D$2,#REF!*S$2,IF($C269=$D$3,#REF!*S$3,IF($C269=$D$4,#REF!*S$4,IF($C269=$D$5,#REF!*S$5,0))))</f>
        <v>0</v>
      </c>
      <c r="T269" s="179">
        <f>IF($C269=$D$2,#REF!*T$2,IF($C269=$D$3,#REF!*T$3,IF($C269=$D$4,#REF!*T$4,IF($C269=$D$5,#REF!*T$5,0))))</f>
        <v>0</v>
      </c>
      <c r="U269" s="179">
        <f>IF($C269=$D$2,#REF!*U$2,IF($C269=$D$3,#REF!*U$3,IF($C269=$D$4,#REF!*U$4,IF($C269=$D$5,#REF!*U$5,0))))</f>
        <v>0</v>
      </c>
      <c r="V269" s="179">
        <f>IF($C269=$D$2,#REF!*V$2,IF($C269=$D$3,#REF!*V$3,IF($C269=$D$4,#REF!*V$4,IF($C269=$D$5,#REF!*V$5,0))))</f>
        <v>0</v>
      </c>
      <c r="W269" s="179">
        <f>IF($C269=$D$2,#REF!*W$2,IF($C269=$D$3,#REF!*W$3,IF($C269=$D$4,#REF!*W$4,IF($C269=$D$5,#REF!*W$5,0))))</f>
        <v>0</v>
      </c>
      <c r="X269" s="179">
        <f>IF($C269=$D$2,#REF!*X$2,IF($C269=$D$3,#REF!*X$3,IF($C269=$D$4,#REF!*X$4,IF($C269=$D$5,#REF!*X$5,0))))</f>
        <v>0</v>
      </c>
      <c r="Y269" s="179">
        <f>IF($C269=$D$2,#REF!*Y$2,IF($C269=$D$3,#REF!*Y$3,IF($C269=$D$4,#REF!*Y$4,IF($C269=$D$5,#REF!*Y$5,0))))</f>
        <v>0</v>
      </c>
      <c r="Z269" s="179">
        <f>IF($C269=$D$2,#REF!*Z$2,IF($C269=$D$3,#REF!*Z$3,IF($C269=$D$4,#REF!*Z$4,IF($C269=$D$5,#REF!*Z$5,0))))</f>
        <v>0</v>
      </c>
      <c r="AA269" s="179">
        <f>IF($C269=$D$2,#REF!*AA$2,IF($C269=$D$3,#REF!*AA$3,IF($C269=$D$4,#REF!*AA$4,IF($C269=$D$5,#REF!*AA$5,0))))</f>
        <v>0</v>
      </c>
      <c r="AB269" s="179">
        <f>IF($C269=$D$2,#REF!*AB$2,IF($C269=$D$3,#REF!*AB$3,IF($C269=$D$4,#REF!*AB$4,IF($C269=$D$5,#REF!*AB$5,0))))</f>
        <v>0</v>
      </c>
      <c r="AC269" s="179">
        <f>IF($C269=$D$2,#REF!*AC$2,IF($C269=$D$3,#REF!*AC$3,IF($C269=$D$4,#REF!*AC$4,IF($C269=$D$5,#REF!*AC$5,0))))</f>
        <v>0</v>
      </c>
      <c r="AD269" s="179">
        <f>IF($C269=$D$2,#REF!*AD$2,IF($C269=$D$3,#REF!*AD$3,IF($C269=$D$4,#REF!*AD$4,IF($C269=$D$5,#REF!*AD$5,0))))</f>
        <v>0</v>
      </c>
      <c r="AE269" s="179">
        <f>IF($C269=$D$2,#REF!*AE$2,IF($C269=$D$3,#REF!*AE$3,IF($C269=$D$4,#REF!*AE$4,IF($C269=$D$5,#REF!*AE$5,0))))</f>
        <v>0</v>
      </c>
      <c r="AF269" s="179">
        <f>IF($C269=$D$2,#REF!*AF$2,IF($C269=$D$3,#REF!*AF$3,IF($C269=$D$4,#REF!*AF$4,IF($C269=$D$5,#REF!*AF$5,0))))</f>
        <v>0</v>
      </c>
      <c r="AG269" s="179">
        <f>IF($C269=$D$2,#REF!*AG$2,IF($C269=$D$3,#REF!*AG$3,IF($C269=$D$4,#REF!*AG$4,IF($C269=$D$5,#REF!*AG$5,0))))</f>
        <v>0</v>
      </c>
      <c r="AH269" s="179">
        <f>IF($C269=$D$2,#REF!*AH$2,IF($C269=$D$3,#REF!*AH$3,IF($C269=$D$4,#REF!*AH$4,IF($C269=$D$5,#REF!*AH$5,0))))</f>
        <v>0</v>
      </c>
      <c r="AI269" s="179">
        <f>IF($C269=$D$2,#REF!*AI$2,IF($C269=$D$3,#REF!*AI$3,IF($C269=$D$4,#REF!*AI$4,IF($C269=$D$5,#REF!*AI$5,0))))</f>
        <v>0</v>
      </c>
      <c r="AJ269" s="179">
        <f>IF($C269=$D$2,#REF!*AJ$2,IF($C269=$D$3,#REF!*AJ$3,IF($C269=$D$4,#REF!*AJ$4,IF($C269=$D$5,#REF!*AJ$5,0))))</f>
        <v>0</v>
      </c>
      <c r="AK269" s="179">
        <f>IF($C269=$D$2,#REF!*AK$2,IF($C269=$D$3,#REF!*AK$3,IF($C269=$D$4,#REF!*AK$4,IF($C269=$D$5,#REF!*AK$5,0))))</f>
        <v>0</v>
      </c>
      <c r="AL269" s="179">
        <f>IF($C269=$D$2,#REF!*AL$2,IF($C269=$D$3,#REF!*AL$3,IF($C269=$D$4,#REF!*AL$4,IF($C269=$D$5,#REF!*AL$5,0))))</f>
        <v>0</v>
      </c>
      <c r="AM269" s="179">
        <f>IF($C269=$D$2,#REF!*AM$2,IF($C269=$D$3,#REF!*AM$3,IF($C269=$D$4,#REF!*AM$4,IF($C269=$D$5,#REF!*AM$5,0))))</f>
        <v>0</v>
      </c>
    </row>
    <row r="270" spans="1:39">
      <c r="A270" s="141"/>
      <c r="B270" s="165"/>
      <c r="C270" s="165"/>
      <c r="D270" s="178">
        <f t="shared" si="0"/>
        <v>0</v>
      </c>
      <c r="E270" s="179">
        <f>IF($C270=$D$2,#REF!*E$2,IF($C270=$D$3,#REF!*E$3,IF($C270=$D$4,#REF!*E$4,IF($C270=$D$5,#REF!*E$5,0))))</f>
        <v>0</v>
      </c>
      <c r="F270" s="179">
        <f>IF($C270=$D$2,#REF!*F$2,IF($C270=$D$3,#REF!*F$3,IF($C270=$D$4,#REF!*F$4,IF($C270=$D$5,#REF!*F$5,0))))</f>
        <v>0</v>
      </c>
      <c r="G270" s="179">
        <f>IF($C270=$D$2,#REF!*G$2,IF($C270=$D$3,#REF!*G$3,IF($C270=$D$4,#REF!*G$4,IF($C270=$D$5,#REF!*G$5,0))))</f>
        <v>0</v>
      </c>
      <c r="H270" s="179">
        <f>IF($C270=$D$2,#REF!*H$2,IF($C270=$D$3,#REF!*H$3,IF($C270=$D$4,#REF!*H$4,IF($C270=$D$5,#REF!*H$5,0))))</f>
        <v>0</v>
      </c>
      <c r="I270" s="179">
        <f>IF($C270=$D$2,#REF!*I$2,IF($C270=$D$3,#REF!*I$3,IF($C270=$D$4,#REF!*I$4,IF($C270=$D$5,#REF!*I$5,0))))</f>
        <v>0</v>
      </c>
      <c r="J270" s="179">
        <f>IF($C270=$D$2,#REF!*J$2,IF($C270=$D$3,#REF!*J$3,IF($C270=$D$4,#REF!*J$4,IF($C270=$D$5,#REF!*J$5,0))))</f>
        <v>0</v>
      </c>
      <c r="K270" s="179">
        <f>IF($C270=$D$2,#REF!*K$2,IF($C270=$D$3,#REF!*K$3,IF($C270=$D$4,#REF!*K$4,IF($C270=$D$5,#REF!*K$5,0))))</f>
        <v>0</v>
      </c>
      <c r="L270" s="179">
        <f>IF($C270=$D$2,#REF!*L$2,IF($C270=$D$3,#REF!*L$3,IF($C270=$D$4,#REF!*L$4,IF($C270=$D$5,#REF!*L$5,0))))</f>
        <v>0</v>
      </c>
      <c r="M270" s="179">
        <f>IF($C270=$D$2,#REF!*M$2,IF($C270=$D$3,#REF!*M$3,IF($C270=$D$4,#REF!*M$4,IF($C270=$D$5,#REF!*M$5,0))))</f>
        <v>0</v>
      </c>
      <c r="N270" s="179">
        <f>IF($C270=$D$2,#REF!*N$2,IF($C270=$D$3,#REF!*N$3,IF($C270=$D$4,#REF!*N$4,IF($C270=$D$5,#REF!*N$5,0))))</f>
        <v>0</v>
      </c>
      <c r="O270" s="179">
        <f>IF($C270=$D$2,#REF!*O$2,IF($C270=$D$3,#REF!*O$3,IF($C270=$D$4,#REF!*O$4,IF($C270=$D$5,#REF!*O$5,0))))</f>
        <v>0</v>
      </c>
      <c r="P270" s="179">
        <f>IF($C270=$D$2,#REF!*P$2,IF($C270=$D$3,#REF!*P$3,IF($C270=$D$4,#REF!*P$4,IF($C270=$D$5,#REF!*P$5,0))))</f>
        <v>0</v>
      </c>
      <c r="Q270" s="179">
        <f>IF($C270=$D$2,#REF!*Q$2,IF($C270=$D$3,#REF!*Q$3,IF($C270=$D$4,#REF!*Q$4,IF($C270=$D$5,#REF!*Q$5,0))))</f>
        <v>0</v>
      </c>
      <c r="R270" s="179">
        <f>IF($C270=$D$2,#REF!*R$2,IF($C270=$D$3,#REF!*R$3,IF($C270=$D$4,#REF!*R$4,IF($C270=$D$5,#REF!*R$5,0))))</f>
        <v>0</v>
      </c>
      <c r="S270" s="179">
        <f>IF($C270=$D$2,#REF!*S$2,IF($C270=$D$3,#REF!*S$3,IF($C270=$D$4,#REF!*S$4,IF($C270=$D$5,#REF!*S$5,0))))</f>
        <v>0</v>
      </c>
      <c r="T270" s="179">
        <f>IF($C270=$D$2,#REF!*T$2,IF($C270=$D$3,#REF!*T$3,IF($C270=$D$4,#REF!*T$4,IF($C270=$D$5,#REF!*T$5,0))))</f>
        <v>0</v>
      </c>
      <c r="U270" s="179">
        <f>IF($C270=$D$2,#REF!*U$2,IF($C270=$D$3,#REF!*U$3,IF($C270=$D$4,#REF!*U$4,IF($C270=$D$5,#REF!*U$5,0))))</f>
        <v>0</v>
      </c>
      <c r="V270" s="179">
        <f>IF($C270=$D$2,#REF!*V$2,IF($C270=$D$3,#REF!*V$3,IF($C270=$D$4,#REF!*V$4,IF($C270=$D$5,#REF!*V$5,0))))</f>
        <v>0</v>
      </c>
      <c r="W270" s="179">
        <f>IF($C270=$D$2,#REF!*W$2,IF($C270=$D$3,#REF!*W$3,IF($C270=$D$4,#REF!*W$4,IF($C270=$D$5,#REF!*W$5,0))))</f>
        <v>0</v>
      </c>
      <c r="X270" s="179">
        <f>IF($C270=$D$2,#REF!*X$2,IF($C270=$D$3,#REF!*X$3,IF($C270=$D$4,#REF!*X$4,IF($C270=$D$5,#REF!*X$5,0))))</f>
        <v>0</v>
      </c>
      <c r="Y270" s="179">
        <f>IF($C270=$D$2,#REF!*Y$2,IF($C270=$D$3,#REF!*Y$3,IF($C270=$D$4,#REF!*Y$4,IF($C270=$D$5,#REF!*Y$5,0))))</f>
        <v>0</v>
      </c>
      <c r="Z270" s="179">
        <f>IF($C270=$D$2,#REF!*Z$2,IF($C270=$D$3,#REF!*Z$3,IF($C270=$D$4,#REF!*Z$4,IF($C270=$D$5,#REF!*Z$5,0))))</f>
        <v>0</v>
      </c>
      <c r="AA270" s="179">
        <f>IF($C270=$D$2,#REF!*AA$2,IF($C270=$D$3,#REF!*AA$3,IF($C270=$D$4,#REF!*AA$4,IF($C270=$D$5,#REF!*AA$5,0))))</f>
        <v>0</v>
      </c>
      <c r="AB270" s="179">
        <f>IF($C270=$D$2,#REF!*AB$2,IF($C270=$D$3,#REF!*AB$3,IF($C270=$D$4,#REF!*AB$4,IF($C270=$D$5,#REF!*AB$5,0))))</f>
        <v>0</v>
      </c>
      <c r="AC270" s="179">
        <f>IF($C270=$D$2,#REF!*AC$2,IF($C270=$D$3,#REF!*AC$3,IF($C270=$D$4,#REF!*AC$4,IF($C270=$D$5,#REF!*AC$5,0))))</f>
        <v>0</v>
      </c>
      <c r="AD270" s="179">
        <f>IF($C270=$D$2,#REF!*AD$2,IF($C270=$D$3,#REF!*AD$3,IF($C270=$D$4,#REF!*AD$4,IF($C270=$D$5,#REF!*AD$5,0))))</f>
        <v>0</v>
      </c>
      <c r="AE270" s="179">
        <f>IF($C270=$D$2,#REF!*AE$2,IF($C270=$D$3,#REF!*AE$3,IF($C270=$D$4,#REF!*AE$4,IF($C270=$D$5,#REF!*AE$5,0))))</f>
        <v>0</v>
      </c>
      <c r="AF270" s="179">
        <f>IF($C270=$D$2,#REF!*AF$2,IF($C270=$D$3,#REF!*AF$3,IF($C270=$D$4,#REF!*AF$4,IF($C270=$D$5,#REF!*AF$5,0))))</f>
        <v>0</v>
      </c>
      <c r="AG270" s="179">
        <f>IF($C270=$D$2,#REF!*AG$2,IF($C270=$D$3,#REF!*AG$3,IF($C270=$D$4,#REF!*AG$4,IF($C270=$D$5,#REF!*AG$5,0))))</f>
        <v>0</v>
      </c>
      <c r="AH270" s="179">
        <f>IF($C270=$D$2,#REF!*AH$2,IF($C270=$D$3,#REF!*AH$3,IF($C270=$D$4,#REF!*AH$4,IF($C270=$D$5,#REF!*AH$5,0))))</f>
        <v>0</v>
      </c>
      <c r="AI270" s="179">
        <f>IF($C270=$D$2,#REF!*AI$2,IF($C270=$D$3,#REF!*AI$3,IF($C270=$D$4,#REF!*AI$4,IF($C270=$D$5,#REF!*AI$5,0))))</f>
        <v>0</v>
      </c>
      <c r="AJ270" s="179">
        <f>IF($C270=$D$2,#REF!*AJ$2,IF($C270=$D$3,#REF!*AJ$3,IF($C270=$D$4,#REF!*AJ$4,IF($C270=$D$5,#REF!*AJ$5,0))))</f>
        <v>0</v>
      </c>
      <c r="AK270" s="179">
        <f>IF($C270=$D$2,#REF!*AK$2,IF($C270=$D$3,#REF!*AK$3,IF($C270=$D$4,#REF!*AK$4,IF($C270=$D$5,#REF!*AK$5,0))))</f>
        <v>0</v>
      </c>
      <c r="AL270" s="179">
        <f>IF($C270=$D$2,#REF!*AL$2,IF($C270=$D$3,#REF!*AL$3,IF($C270=$D$4,#REF!*AL$4,IF($C270=$D$5,#REF!*AL$5,0))))</f>
        <v>0</v>
      </c>
      <c r="AM270" s="179">
        <f>IF($C270=$D$2,#REF!*AM$2,IF($C270=$D$3,#REF!*AM$3,IF($C270=$D$4,#REF!*AM$4,IF($C270=$D$5,#REF!*AM$5,0))))</f>
        <v>0</v>
      </c>
    </row>
    <row r="271" spans="1:39">
      <c r="A271" s="141"/>
      <c r="B271" s="165"/>
      <c r="C271" s="165"/>
      <c r="D271" s="178">
        <f t="shared" si="0"/>
        <v>0</v>
      </c>
      <c r="E271" s="179">
        <f>IF($C271=$D$2,#REF!*E$2,IF($C271=$D$3,#REF!*E$3,IF($C271=$D$4,#REF!*E$4,IF($C271=$D$5,#REF!*E$5,0))))</f>
        <v>0</v>
      </c>
      <c r="F271" s="179">
        <f>IF($C271=$D$2,#REF!*F$2,IF($C271=$D$3,#REF!*F$3,IF($C271=$D$4,#REF!*F$4,IF($C271=$D$5,#REF!*F$5,0))))</f>
        <v>0</v>
      </c>
      <c r="G271" s="179">
        <f>IF($C271=$D$2,#REF!*G$2,IF($C271=$D$3,#REF!*G$3,IF($C271=$D$4,#REF!*G$4,IF($C271=$D$5,#REF!*G$5,0))))</f>
        <v>0</v>
      </c>
      <c r="H271" s="179">
        <f>IF($C271=$D$2,#REF!*H$2,IF($C271=$D$3,#REF!*H$3,IF($C271=$D$4,#REF!*H$4,IF($C271=$D$5,#REF!*H$5,0))))</f>
        <v>0</v>
      </c>
      <c r="I271" s="179">
        <f>IF($C271=$D$2,#REF!*I$2,IF($C271=$D$3,#REF!*I$3,IF($C271=$D$4,#REF!*I$4,IF($C271=$D$5,#REF!*I$5,0))))</f>
        <v>0</v>
      </c>
      <c r="J271" s="179">
        <f>IF($C271=$D$2,#REF!*J$2,IF($C271=$D$3,#REF!*J$3,IF($C271=$D$4,#REF!*J$4,IF($C271=$D$5,#REF!*J$5,0))))</f>
        <v>0</v>
      </c>
      <c r="K271" s="179">
        <f>IF($C271=$D$2,#REF!*K$2,IF($C271=$D$3,#REF!*K$3,IF($C271=$D$4,#REF!*K$4,IF($C271=$D$5,#REF!*K$5,0))))</f>
        <v>0</v>
      </c>
      <c r="L271" s="179">
        <f>IF($C271=$D$2,#REF!*L$2,IF($C271=$D$3,#REF!*L$3,IF($C271=$D$4,#REF!*L$4,IF($C271=$D$5,#REF!*L$5,0))))</f>
        <v>0</v>
      </c>
      <c r="M271" s="179">
        <f>IF($C271=$D$2,#REF!*M$2,IF($C271=$D$3,#REF!*M$3,IF($C271=$D$4,#REF!*M$4,IF($C271=$D$5,#REF!*M$5,0))))</f>
        <v>0</v>
      </c>
      <c r="N271" s="179">
        <f>IF($C271=$D$2,#REF!*N$2,IF($C271=$D$3,#REF!*N$3,IF($C271=$D$4,#REF!*N$4,IF($C271=$D$5,#REF!*N$5,0))))</f>
        <v>0</v>
      </c>
      <c r="O271" s="179">
        <f>IF($C271=$D$2,#REF!*O$2,IF($C271=$D$3,#REF!*O$3,IF($C271=$D$4,#REF!*O$4,IF($C271=$D$5,#REF!*O$5,0))))</f>
        <v>0</v>
      </c>
      <c r="P271" s="179">
        <f>IF($C271=$D$2,#REF!*P$2,IF($C271=$D$3,#REF!*P$3,IF($C271=$D$4,#REF!*P$4,IF($C271=$D$5,#REF!*P$5,0))))</f>
        <v>0</v>
      </c>
      <c r="Q271" s="179">
        <f>IF($C271=$D$2,#REF!*Q$2,IF($C271=$D$3,#REF!*Q$3,IF($C271=$D$4,#REF!*Q$4,IF($C271=$D$5,#REF!*Q$5,0))))</f>
        <v>0</v>
      </c>
      <c r="R271" s="179">
        <f>IF($C271=$D$2,#REF!*R$2,IF($C271=$D$3,#REF!*R$3,IF($C271=$D$4,#REF!*R$4,IF($C271=$D$5,#REF!*R$5,0))))</f>
        <v>0</v>
      </c>
      <c r="S271" s="179">
        <f>IF($C271=$D$2,#REF!*S$2,IF($C271=$D$3,#REF!*S$3,IF($C271=$D$4,#REF!*S$4,IF($C271=$D$5,#REF!*S$5,0))))</f>
        <v>0</v>
      </c>
      <c r="T271" s="179">
        <f>IF($C271=$D$2,#REF!*T$2,IF($C271=$D$3,#REF!*T$3,IF($C271=$D$4,#REF!*T$4,IF($C271=$D$5,#REF!*T$5,0))))</f>
        <v>0</v>
      </c>
      <c r="U271" s="179">
        <f>IF($C271=$D$2,#REF!*U$2,IF($C271=$D$3,#REF!*U$3,IF($C271=$D$4,#REF!*U$4,IF($C271=$D$5,#REF!*U$5,0))))</f>
        <v>0</v>
      </c>
      <c r="V271" s="179">
        <f>IF($C271=$D$2,#REF!*V$2,IF($C271=$D$3,#REF!*V$3,IF($C271=$D$4,#REF!*V$4,IF($C271=$D$5,#REF!*V$5,0))))</f>
        <v>0</v>
      </c>
      <c r="W271" s="179">
        <f>IF($C271=$D$2,#REF!*W$2,IF($C271=$D$3,#REF!*W$3,IF($C271=$D$4,#REF!*W$4,IF($C271=$D$5,#REF!*W$5,0))))</f>
        <v>0</v>
      </c>
      <c r="X271" s="179">
        <f>IF($C271=$D$2,#REF!*X$2,IF($C271=$D$3,#REF!*X$3,IF($C271=$D$4,#REF!*X$4,IF($C271=$D$5,#REF!*X$5,0))))</f>
        <v>0</v>
      </c>
      <c r="Y271" s="179">
        <f>IF($C271=$D$2,#REF!*Y$2,IF($C271=$D$3,#REF!*Y$3,IF($C271=$D$4,#REF!*Y$4,IF($C271=$D$5,#REF!*Y$5,0))))</f>
        <v>0</v>
      </c>
      <c r="Z271" s="179">
        <f>IF($C271=$D$2,#REF!*Z$2,IF($C271=$D$3,#REF!*Z$3,IF($C271=$D$4,#REF!*Z$4,IF($C271=$D$5,#REF!*Z$5,0))))</f>
        <v>0</v>
      </c>
      <c r="AA271" s="179">
        <f>IF($C271=$D$2,#REF!*AA$2,IF($C271=$D$3,#REF!*AA$3,IF($C271=$D$4,#REF!*AA$4,IF($C271=$D$5,#REF!*AA$5,0))))</f>
        <v>0</v>
      </c>
      <c r="AB271" s="179">
        <f>IF($C271=$D$2,#REF!*AB$2,IF($C271=$D$3,#REF!*AB$3,IF($C271=$D$4,#REF!*AB$4,IF($C271=$D$5,#REF!*AB$5,0))))</f>
        <v>0</v>
      </c>
      <c r="AC271" s="179">
        <f>IF($C271=$D$2,#REF!*AC$2,IF($C271=$D$3,#REF!*AC$3,IF($C271=$D$4,#REF!*AC$4,IF($C271=$D$5,#REF!*AC$5,0))))</f>
        <v>0</v>
      </c>
      <c r="AD271" s="179">
        <f>IF($C271=$D$2,#REF!*AD$2,IF($C271=$D$3,#REF!*AD$3,IF($C271=$D$4,#REF!*AD$4,IF($C271=$D$5,#REF!*AD$5,0))))</f>
        <v>0</v>
      </c>
      <c r="AE271" s="179">
        <f>IF($C271=$D$2,#REF!*AE$2,IF($C271=$D$3,#REF!*AE$3,IF($C271=$D$4,#REF!*AE$4,IF($C271=$D$5,#REF!*AE$5,0))))</f>
        <v>0</v>
      </c>
      <c r="AF271" s="179">
        <f>IF($C271=$D$2,#REF!*AF$2,IF($C271=$D$3,#REF!*AF$3,IF($C271=$D$4,#REF!*AF$4,IF($C271=$D$5,#REF!*AF$5,0))))</f>
        <v>0</v>
      </c>
      <c r="AG271" s="179">
        <f>IF($C271=$D$2,#REF!*AG$2,IF($C271=$D$3,#REF!*AG$3,IF($C271=$D$4,#REF!*AG$4,IF($C271=$D$5,#REF!*AG$5,0))))</f>
        <v>0</v>
      </c>
      <c r="AH271" s="179">
        <f>IF($C271=$D$2,#REF!*AH$2,IF($C271=$D$3,#REF!*AH$3,IF($C271=$D$4,#REF!*AH$4,IF($C271=$D$5,#REF!*AH$5,0))))</f>
        <v>0</v>
      </c>
      <c r="AI271" s="179">
        <f>IF($C271=$D$2,#REF!*AI$2,IF($C271=$D$3,#REF!*AI$3,IF($C271=$D$4,#REF!*AI$4,IF($C271=$D$5,#REF!*AI$5,0))))</f>
        <v>0</v>
      </c>
      <c r="AJ271" s="179">
        <f>IF($C271=$D$2,#REF!*AJ$2,IF($C271=$D$3,#REF!*AJ$3,IF($C271=$D$4,#REF!*AJ$4,IF($C271=$D$5,#REF!*AJ$5,0))))</f>
        <v>0</v>
      </c>
      <c r="AK271" s="179">
        <f>IF($C271=$D$2,#REF!*AK$2,IF($C271=$D$3,#REF!*AK$3,IF($C271=$D$4,#REF!*AK$4,IF($C271=$D$5,#REF!*AK$5,0))))</f>
        <v>0</v>
      </c>
      <c r="AL271" s="179">
        <f>IF($C271=$D$2,#REF!*AL$2,IF($C271=$D$3,#REF!*AL$3,IF($C271=$D$4,#REF!*AL$4,IF($C271=$D$5,#REF!*AL$5,0))))</f>
        <v>0</v>
      </c>
      <c r="AM271" s="179">
        <f>IF($C271=$D$2,#REF!*AM$2,IF($C271=$D$3,#REF!*AM$3,IF($C271=$D$4,#REF!*AM$4,IF($C271=$D$5,#REF!*AM$5,0))))</f>
        <v>0</v>
      </c>
    </row>
    <row r="272" spans="1:39">
      <c r="A272" s="141"/>
      <c r="B272" s="165"/>
      <c r="C272" s="165"/>
      <c r="D272" s="178">
        <f t="shared" si="0"/>
        <v>0</v>
      </c>
      <c r="E272" s="179">
        <f>IF($C272=$D$2,#REF!*E$2,IF($C272=$D$3,#REF!*E$3,IF($C272=$D$4,#REF!*E$4,IF($C272=$D$5,#REF!*E$5,0))))</f>
        <v>0</v>
      </c>
      <c r="F272" s="179">
        <f>IF($C272=$D$2,#REF!*F$2,IF($C272=$D$3,#REF!*F$3,IF($C272=$D$4,#REF!*F$4,IF($C272=$D$5,#REF!*F$5,0))))</f>
        <v>0</v>
      </c>
      <c r="G272" s="179">
        <f>IF($C272=$D$2,#REF!*G$2,IF($C272=$D$3,#REF!*G$3,IF($C272=$D$4,#REF!*G$4,IF($C272=$D$5,#REF!*G$5,0))))</f>
        <v>0</v>
      </c>
      <c r="H272" s="179">
        <f>IF($C272=$D$2,#REF!*H$2,IF($C272=$D$3,#REF!*H$3,IF($C272=$D$4,#REF!*H$4,IF($C272=$D$5,#REF!*H$5,0))))</f>
        <v>0</v>
      </c>
      <c r="I272" s="179">
        <f>IF($C272=$D$2,#REF!*I$2,IF($C272=$D$3,#REF!*I$3,IF($C272=$D$4,#REF!*I$4,IF($C272=$D$5,#REF!*I$5,0))))</f>
        <v>0</v>
      </c>
      <c r="J272" s="179">
        <f>IF($C272=$D$2,#REF!*J$2,IF($C272=$D$3,#REF!*J$3,IF($C272=$D$4,#REF!*J$4,IF($C272=$D$5,#REF!*J$5,0))))</f>
        <v>0</v>
      </c>
      <c r="K272" s="179">
        <f>IF($C272=$D$2,#REF!*K$2,IF($C272=$D$3,#REF!*K$3,IF($C272=$D$4,#REF!*K$4,IF($C272=$D$5,#REF!*K$5,0))))</f>
        <v>0</v>
      </c>
      <c r="L272" s="179">
        <f>IF($C272=$D$2,#REF!*L$2,IF($C272=$D$3,#REF!*L$3,IF($C272=$D$4,#REF!*L$4,IF($C272=$D$5,#REF!*L$5,0))))</f>
        <v>0</v>
      </c>
      <c r="M272" s="179">
        <f>IF($C272=$D$2,#REF!*M$2,IF($C272=$D$3,#REF!*M$3,IF($C272=$D$4,#REF!*M$4,IF($C272=$D$5,#REF!*M$5,0))))</f>
        <v>0</v>
      </c>
      <c r="N272" s="179">
        <f>IF($C272=$D$2,#REF!*N$2,IF($C272=$D$3,#REF!*N$3,IF($C272=$D$4,#REF!*N$4,IF($C272=$D$5,#REF!*N$5,0))))</f>
        <v>0</v>
      </c>
      <c r="O272" s="179">
        <f>IF($C272=$D$2,#REF!*O$2,IF($C272=$D$3,#REF!*O$3,IF($C272=$D$4,#REF!*O$4,IF($C272=$D$5,#REF!*O$5,0))))</f>
        <v>0</v>
      </c>
      <c r="P272" s="179">
        <f>IF($C272=$D$2,#REF!*P$2,IF($C272=$D$3,#REF!*P$3,IF($C272=$D$4,#REF!*P$4,IF($C272=$D$5,#REF!*P$5,0))))</f>
        <v>0</v>
      </c>
      <c r="Q272" s="179">
        <f>IF($C272=$D$2,#REF!*Q$2,IF($C272=$D$3,#REF!*Q$3,IF($C272=$D$4,#REF!*Q$4,IF($C272=$D$5,#REF!*Q$5,0))))</f>
        <v>0</v>
      </c>
      <c r="R272" s="179">
        <f>IF($C272=$D$2,#REF!*R$2,IF($C272=$D$3,#REF!*R$3,IF($C272=$D$4,#REF!*R$4,IF($C272=$D$5,#REF!*R$5,0))))</f>
        <v>0</v>
      </c>
      <c r="S272" s="179">
        <f>IF($C272=$D$2,#REF!*S$2,IF($C272=$D$3,#REF!*S$3,IF($C272=$D$4,#REF!*S$4,IF($C272=$D$5,#REF!*S$5,0))))</f>
        <v>0</v>
      </c>
      <c r="T272" s="179">
        <f>IF($C272=$D$2,#REF!*T$2,IF($C272=$D$3,#REF!*T$3,IF($C272=$D$4,#REF!*T$4,IF($C272=$D$5,#REF!*T$5,0))))</f>
        <v>0</v>
      </c>
      <c r="U272" s="179">
        <f>IF($C272=$D$2,#REF!*U$2,IF($C272=$D$3,#REF!*U$3,IF($C272=$D$4,#REF!*U$4,IF($C272=$D$5,#REF!*U$5,0))))</f>
        <v>0</v>
      </c>
      <c r="V272" s="179">
        <f>IF($C272=$D$2,#REF!*V$2,IF($C272=$D$3,#REF!*V$3,IF($C272=$D$4,#REF!*V$4,IF($C272=$D$5,#REF!*V$5,0))))</f>
        <v>0</v>
      </c>
      <c r="W272" s="179">
        <f>IF($C272=$D$2,#REF!*W$2,IF($C272=$D$3,#REF!*W$3,IF($C272=$D$4,#REF!*W$4,IF($C272=$D$5,#REF!*W$5,0))))</f>
        <v>0</v>
      </c>
      <c r="X272" s="179">
        <f>IF($C272=$D$2,#REF!*X$2,IF($C272=$D$3,#REF!*X$3,IF($C272=$D$4,#REF!*X$4,IF($C272=$D$5,#REF!*X$5,0))))</f>
        <v>0</v>
      </c>
      <c r="Y272" s="179">
        <f>IF($C272=$D$2,#REF!*Y$2,IF($C272=$D$3,#REF!*Y$3,IF($C272=$D$4,#REF!*Y$4,IF($C272=$D$5,#REF!*Y$5,0))))</f>
        <v>0</v>
      </c>
      <c r="Z272" s="179">
        <f>IF($C272=$D$2,#REF!*Z$2,IF($C272=$D$3,#REF!*Z$3,IF($C272=$D$4,#REF!*Z$4,IF($C272=$D$5,#REF!*Z$5,0))))</f>
        <v>0</v>
      </c>
      <c r="AA272" s="179">
        <f>IF($C272=$D$2,#REF!*AA$2,IF($C272=$D$3,#REF!*AA$3,IF($C272=$D$4,#REF!*AA$4,IF($C272=$D$5,#REF!*AA$5,0))))</f>
        <v>0</v>
      </c>
      <c r="AB272" s="179">
        <f>IF($C272=$D$2,#REF!*AB$2,IF($C272=$D$3,#REF!*AB$3,IF($C272=$D$4,#REF!*AB$4,IF($C272=$D$5,#REF!*AB$5,0))))</f>
        <v>0</v>
      </c>
      <c r="AC272" s="179">
        <f>IF($C272=$D$2,#REF!*AC$2,IF($C272=$D$3,#REF!*AC$3,IF($C272=$D$4,#REF!*AC$4,IF($C272=$D$5,#REF!*AC$5,0))))</f>
        <v>0</v>
      </c>
      <c r="AD272" s="179">
        <f>IF($C272=$D$2,#REF!*AD$2,IF($C272=$D$3,#REF!*AD$3,IF($C272=$D$4,#REF!*AD$4,IF($C272=$D$5,#REF!*AD$5,0))))</f>
        <v>0</v>
      </c>
      <c r="AE272" s="179">
        <f>IF($C272=$D$2,#REF!*AE$2,IF($C272=$D$3,#REF!*AE$3,IF($C272=$D$4,#REF!*AE$4,IF($C272=$D$5,#REF!*AE$5,0))))</f>
        <v>0</v>
      </c>
      <c r="AF272" s="179">
        <f>IF($C272=$D$2,#REF!*AF$2,IF($C272=$D$3,#REF!*AF$3,IF($C272=$D$4,#REF!*AF$4,IF($C272=$D$5,#REF!*AF$5,0))))</f>
        <v>0</v>
      </c>
      <c r="AG272" s="179">
        <f>IF($C272=$D$2,#REF!*AG$2,IF($C272=$D$3,#REF!*AG$3,IF($C272=$D$4,#REF!*AG$4,IF($C272=$D$5,#REF!*AG$5,0))))</f>
        <v>0</v>
      </c>
      <c r="AH272" s="179">
        <f>IF($C272=$D$2,#REF!*AH$2,IF($C272=$D$3,#REF!*AH$3,IF($C272=$D$4,#REF!*AH$4,IF($C272=$D$5,#REF!*AH$5,0))))</f>
        <v>0</v>
      </c>
      <c r="AI272" s="179">
        <f>IF($C272=$D$2,#REF!*AI$2,IF($C272=$D$3,#REF!*AI$3,IF($C272=$D$4,#REF!*AI$4,IF($C272=$D$5,#REF!*AI$5,0))))</f>
        <v>0</v>
      </c>
      <c r="AJ272" s="179">
        <f>IF($C272=$D$2,#REF!*AJ$2,IF($C272=$D$3,#REF!*AJ$3,IF($C272=$D$4,#REF!*AJ$4,IF($C272=$D$5,#REF!*AJ$5,0))))</f>
        <v>0</v>
      </c>
      <c r="AK272" s="179">
        <f>IF($C272=$D$2,#REF!*AK$2,IF($C272=$D$3,#REF!*AK$3,IF($C272=$D$4,#REF!*AK$4,IF($C272=$D$5,#REF!*AK$5,0))))</f>
        <v>0</v>
      </c>
      <c r="AL272" s="179">
        <f>IF($C272=$D$2,#REF!*AL$2,IF($C272=$D$3,#REF!*AL$3,IF($C272=$D$4,#REF!*AL$4,IF($C272=$D$5,#REF!*AL$5,0))))</f>
        <v>0</v>
      </c>
      <c r="AM272" s="179">
        <f>IF($C272=$D$2,#REF!*AM$2,IF($C272=$D$3,#REF!*AM$3,IF($C272=$D$4,#REF!*AM$4,IF($C272=$D$5,#REF!*AM$5,0))))</f>
        <v>0</v>
      </c>
    </row>
    <row r="273" spans="1:39">
      <c r="A273" s="141"/>
      <c r="B273" s="165"/>
      <c r="C273" s="165"/>
      <c r="D273" s="178">
        <f t="shared" si="0"/>
        <v>0</v>
      </c>
      <c r="E273" s="179">
        <f>IF($C273=$D$2,#REF!*E$2,IF($C273=$D$3,#REF!*E$3,IF($C273=$D$4,#REF!*E$4,IF($C273=$D$5,#REF!*E$5,0))))</f>
        <v>0</v>
      </c>
      <c r="F273" s="179">
        <f>IF($C273=$D$2,#REF!*F$2,IF($C273=$D$3,#REF!*F$3,IF($C273=$D$4,#REF!*F$4,IF($C273=$D$5,#REF!*F$5,0))))</f>
        <v>0</v>
      </c>
      <c r="G273" s="179">
        <f>IF($C273=$D$2,#REF!*G$2,IF($C273=$D$3,#REF!*G$3,IF($C273=$D$4,#REF!*G$4,IF($C273=$D$5,#REF!*G$5,0))))</f>
        <v>0</v>
      </c>
      <c r="H273" s="179">
        <f>IF($C273=$D$2,#REF!*H$2,IF($C273=$D$3,#REF!*H$3,IF($C273=$D$4,#REF!*H$4,IF($C273=$D$5,#REF!*H$5,0))))</f>
        <v>0</v>
      </c>
      <c r="I273" s="179">
        <f>IF($C273=$D$2,#REF!*I$2,IF($C273=$D$3,#REF!*I$3,IF($C273=$D$4,#REF!*I$4,IF($C273=$D$5,#REF!*I$5,0))))</f>
        <v>0</v>
      </c>
      <c r="J273" s="179">
        <f>IF($C273=$D$2,#REF!*J$2,IF($C273=$D$3,#REF!*J$3,IF($C273=$D$4,#REF!*J$4,IF($C273=$D$5,#REF!*J$5,0))))</f>
        <v>0</v>
      </c>
      <c r="K273" s="179">
        <f>IF($C273=$D$2,#REF!*K$2,IF($C273=$D$3,#REF!*K$3,IF($C273=$D$4,#REF!*K$4,IF($C273=$D$5,#REF!*K$5,0))))</f>
        <v>0</v>
      </c>
      <c r="L273" s="179">
        <f>IF($C273=$D$2,#REF!*L$2,IF($C273=$D$3,#REF!*L$3,IF($C273=$D$4,#REF!*L$4,IF($C273=$D$5,#REF!*L$5,0))))</f>
        <v>0</v>
      </c>
      <c r="M273" s="179">
        <f>IF($C273=$D$2,#REF!*M$2,IF($C273=$D$3,#REF!*M$3,IF($C273=$D$4,#REF!*M$4,IF($C273=$D$5,#REF!*M$5,0))))</f>
        <v>0</v>
      </c>
      <c r="N273" s="179">
        <f>IF($C273=$D$2,#REF!*N$2,IF($C273=$D$3,#REF!*N$3,IF($C273=$D$4,#REF!*N$4,IF($C273=$D$5,#REF!*N$5,0))))</f>
        <v>0</v>
      </c>
      <c r="O273" s="179">
        <f>IF($C273=$D$2,#REF!*O$2,IF($C273=$D$3,#REF!*O$3,IF($C273=$D$4,#REF!*O$4,IF($C273=$D$5,#REF!*O$5,0))))</f>
        <v>0</v>
      </c>
      <c r="P273" s="179">
        <f>IF($C273=$D$2,#REF!*P$2,IF($C273=$D$3,#REF!*P$3,IF($C273=$D$4,#REF!*P$4,IF($C273=$D$5,#REF!*P$5,0))))</f>
        <v>0</v>
      </c>
      <c r="Q273" s="179">
        <f>IF($C273=$D$2,#REF!*Q$2,IF($C273=$D$3,#REF!*Q$3,IF($C273=$D$4,#REF!*Q$4,IF($C273=$D$5,#REF!*Q$5,0))))</f>
        <v>0</v>
      </c>
      <c r="R273" s="179">
        <f>IF($C273=$D$2,#REF!*R$2,IF($C273=$D$3,#REF!*R$3,IF($C273=$D$4,#REF!*R$4,IF($C273=$D$5,#REF!*R$5,0))))</f>
        <v>0</v>
      </c>
      <c r="S273" s="179">
        <f>IF($C273=$D$2,#REF!*S$2,IF($C273=$D$3,#REF!*S$3,IF($C273=$D$4,#REF!*S$4,IF($C273=$D$5,#REF!*S$5,0))))</f>
        <v>0</v>
      </c>
      <c r="T273" s="179">
        <f>IF($C273=$D$2,#REF!*T$2,IF($C273=$D$3,#REF!*T$3,IF($C273=$D$4,#REF!*T$4,IF($C273=$D$5,#REF!*T$5,0))))</f>
        <v>0</v>
      </c>
      <c r="U273" s="179">
        <f>IF($C273=$D$2,#REF!*U$2,IF($C273=$D$3,#REF!*U$3,IF($C273=$D$4,#REF!*U$4,IF($C273=$D$5,#REF!*U$5,0))))</f>
        <v>0</v>
      </c>
      <c r="V273" s="179">
        <f>IF($C273=$D$2,#REF!*V$2,IF($C273=$D$3,#REF!*V$3,IF($C273=$D$4,#REF!*V$4,IF($C273=$D$5,#REF!*V$5,0))))</f>
        <v>0</v>
      </c>
      <c r="W273" s="179">
        <f>IF($C273=$D$2,#REF!*W$2,IF($C273=$D$3,#REF!*W$3,IF($C273=$D$4,#REF!*W$4,IF($C273=$D$5,#REF!*W$5,0))))</f>
        <v>0</v>
      </c>
      <c r="X273" s="179">
        <f>IF($C273=$D$2,#REF!*X$2,IF($C273=$D$3,#REF!*X$3,IF($C273=$D$4,#REF!*X$4,IF($C273=$D$5,#REF!*X$5,0))))</f>
        <v>0</v>
      </c>
      <c r="Y273" s="179">
        <f>IF($C273=$D$2,#REF!*Y$2,IF($C273=$D$3,#REF!*Y$3,IF($C273=$D$4,#REF!*Y$4,IF($C273=$D$5,#REF!*Y$5,0))))</f>
        <v>0</v>
      </c>
      <c r="Z273" s="179">
        <f>IF($C273=$D$2,#REF!*Z$2,IF($C273=$D$3,#REF!*Z$3,IF($C273=$D$4,#REF!*Z$4,IF($C273=$D$5,#REF!*Z$5,0))))</f>
        <v>0</v>
      </c>
      <c r="AA273" s="179">
        <f>IF($C273=$D$2,#REF!*AA$2,IF($C273=$D$3,#REF!*AA$3,IF($C273=$D$4,#REF!*AA$4,IF($C273=$D$5,#REF!*AA$5,0))))</f>
        <v>0</v>
      </c>
      <c r="AB273" s="179">
        <f>IF($C273=$D$2,#REF!*AB$2,IF($C273=$D$3,#REF!*AB$3,IF($C273=$D$4,#REF!*AB$4,IF($C273=$D$5,#REF!*AB$5,0))))</f>
        <v>0</v>
      </c>
      <c r="AC273" s="179">
        <f>IF($C273=$D$2,#REF!*AC$2,IF($C273=$D$3,#REF!*AC$3,IF($C273=$D$4,#REF!*AC$4,IF($C273=$D$5,#REF!*AC$5,0))))</f>
        <v>0</v>
      </c>
      <c r="AD273" s="179">
        <f>IF($C273=$D$2,#REF!*AD$2,IF($C273=$D$3,#REF!*AD$3,IF($C273=$D$4,#REF!*AD$4,IF($C273=$D$5,#REF!*AD$5,0))))</f>
        <v>0</v>
      </c>
      <c r="AE273" s="179">
        <f>IF($C273=$D$2,#REF!*AE$2,IF($C273=$D$3,#REF!*AE$3,IF($C273=$D$4,#REF!*AE$4,IF($C273=$D$5,#REF!*AE$5,0))))</f>
        <v>0</v>
      </c>
      <c r="AF273" s="179">
        <f>IF($C273=$D$2,#REF!*AF$2,IF($C273=$D$3,#REF!*AF$3,IF($C273=$D$4,#REF!*AF$4,IF($C273=$D$5,#REF!*AF$5,0))))</f>
        <v>0</v>
      </c>
      <c r="AG273" s="179">
        <f>IF($C273=$D$2,#REF!*AG$2,IF($C273=$D$3,#REF!*AG$3,IF($C273=$D$4,#REF!*AG$4,IF($C273=$D$5,#REF!*AG$5,0))))</f>
        <v>0</v>
      </c>
      <c r="AH273" s="179">
        <f>IF($C273=$D$2,#REF!*AH$2,IF($C273=$D$3,#REF!*AH$3,IF($C273=$D$4,#REF!*AH$4,IF($C273=$D$5,#REF!*AH$5,0))))</f>
        <v>0</v>
      </c>
      <c r="AI273" s="179">
        <f>IF($C273=$D$2,#REF!*AI$2,IF($C273=$D$3,#REF!*AI$3,IF($C273=$D$4,#REF!*AI$4,IF($C273=$D$5,#REF!*AI$5,0))))</f>
        <v>0</v>
      </c>
      <c r="AJ273" s="179">
        <f>IF($C273=$D$2,#REF!*AJ$2,IF($C273=$D$3,#REF!*AJ$3,IF($C273=$D$4,#REF!*AJ$4,IF($C273=$D$5,#REF!*AJ$5,0))))</f>
        <v>0</v>
      </c>
      <c r="AK273" s="179">
        <f>IF($C273=$D$2,#REF!*AK$2,IF($C273=$D$3,#REF!*AK$3,IF($C273=$D$4,#REF!*AK$4,IF($C273=$D$5,#REF!*AK$5,0))))</f>
        <v>0</v>
      </c>
      <c r="AL273" s="179">
        <f>IF($C273=$D$2,#REF!*AL$2,IF($C273=$D$3,#REF!*AL$3,IF($C273=$D$4,#REF!*AL$4,IF($C273=$D$5,#REF!*AL$5,0))))</f>
        <v>0</v>
      </c>
      <c r="AM273" s="179">
        <f>IF($C273=$D$2,#REF!*AM$2,IF($C273=$D$3,#REF!*AM$3,IF($C273=$D$4,#REF!*AM$4,IF($C273=$D$5,#REF!*AM$5,0))))</f>
        <v>0</v>
      </c>
    </row>
    <row r="274" spans="1:39">
      <c r="A274" s="141"/>
      <c r="B274" s="165"/>
      <c r="C274" s="165"/>
      <c r="D274" s="178">
        <f t="shared" si="0"/>
        <v>0</v>
      </c>
      <c r="E274" s="179">
        <f>IF($C274=$D$2,#REF!*E$2,IF($C274=$D$3,#REF!*E$3,IF($C274=$D$4,#REF!*E$4,IF($C274=$D$5,#REF!*E$5,0))))</f>
        <v>0</v>
      </c>
      <c r="F274" s="179">
        <f>IF($C274=$D$2,#REF!*F$2,IF($C274=$D$3,#REF!*F$3,IF($C274=$D$4,#REF!*F$4,IF($C274=$D$5,#REF!*F$5,0))))</f>
        <v>0</v>
      </c>
      <c r="G274" s="179">
        <f>IF($C274=$D$2,#REF!*G$2,IF($C274=$D$3,#REF!*G$3,IF($C274=$D$4,#REF!*G$4,IF($C274=$D$5,#REF!*G$5,0))))</f>
        <v>0</v>
      </c>
      <c r="H274" s="179">
        <f>IF($C274=$D$2,#REF!*H$2,IF($C274=$D$3,#REF!*H$3,IF($C274=$D$4,#REF!*H$4,IF($C274=$D$5,#REF!*H$5,0))))</f>
        <v>0</v>
      </c>
      <c r="I274" s="179">
        <f>IF($C274=$D$2,#REF!*I$2,IF($C274=$D$3,#REF!*I$3,IF($C274=$D$4,#REF!*I$4,IF($C274=$D$5,#REF!*I$5,0))))</f>
        <v>0</v>
      </c>
      <c r="J274" s="179">
        <f>IF($C274=$D$2,#REF!*J$2,IF($C274=$D$3,#REF!*J$3,IF($C274=$D$4,#REF!*J$4,IF($C274=$D$5,#REF!*J$5,0))))</f>
        <v>0</v>
      </c>
      <c r="K274" s="179">
        <f>IF($C274=$D$2,#REF!*K$2,IF($C274=$D$3,#REF!*K$3,IF($C274=$D$4,#REF!*K$4,IF($C274=$D$5,#REF!*K$5,0))))</f>
        <v>0</v>
      </c>
      <c r="L274" s="179">
        <f>IF($C274=$D$2,#REF!*L$2,IF($C274=$D$3,#REF!*L$3,IF($C274=$D$4,#REF!*L$4,IF($C274=$D$5,#REF!*L$5,0))))</f>
        <v>0</v>
      </c>
      <c r="M274" s="179">
        <f>IF($C274=$D$2,#REF!*M$2,IF($C274=$D$3,#REF!*M$3,IF($C274=$D$4,#REF!*M$4,IF($C274=$D$5,#REF!*M$5,0))))</f>
        <v>0</v>
      </c>
      <c r="N274" s="179">
        <f>IF($C274=$D$2,#REF!*N$2,IF($C274=$D$3,#REF!*N$3,IF($C274=$D$4,#REF!*N$4,IF($C274=$D$5,#REF!*N$5,0))))</f>
        <v>0</v>
      </c>
      <c r="O274" s="179">
        <f>IF($C274=$D$2,#REF!*O$2,IF($C274=$D$3,#REF!*O$3,IF($C274=$D$4,#REF!*O$4,IF($C274=$D$5,#REF!*O$5,0))))</f>
        <v>0</v>
      </c>
      <c r="P274" s="179">
        <f>IF($C274=$D$2,#REF!*P$2,IF($C274=$D$3,#REF!*P$3,IF($C274=$D$4,#REF!*P$4,IF($C274=$D$5,#REF!*P$5,0))))</f>
        <v>0</v>
      </c>
      <c r="Q274" s="179">
        <f>IF($C274=$D$2,#REF!*Q$2,IF($C274=$D$3,#REF!*Q$3,IF($C274=$D$4,#REF!*Q$4,IF($C274=$D$5,#REF!*Q$5,0))))</f>
        <v>0</v>
      </c>
      <c r="R274" s="179">
        <f>IF($C274=$D$2,#REF!*R$2,IF($C274=$D$3,#REF!*R$3,IF($C274=$D$4,#REF!*R$4,IF($C274=$D$5,#REF!*R$5,0))))</f>
        <v>0</v>
      </c>
      <c r="S274" s="179">
        <f>IF($C274=$D$2,#REF!*S$2,IF($C274=$D$3,#REF!*S$3,IF($C274=$D$4,#REF!*S$4,IF($C274=$D$5,#REF!*S$5,0))))</f>
        <v>0</v>
      </c>
      <c r="T274" s="179">
        <f>IF($C274=$D$2,#REF!*T$2,IF($C274=$D$3,#REF!*T$3,IF($C274=$D$4,#REF!*T$4,IF($C274=$D$5,#REF!*T$5,0))))</f>
        <v>0</v>
      </c>
      <c r="U274" s="179">
        <f>IF($C274=$D$2,#REF!*U$2,IF($C274=$D$3,#REF!*U$3,IF($C274=$D$4,#REF!*U$4,IF($C274=$D$5,#REF!*U$5,0))))</f>
        <v>0</v>
      </c>
      <c r="V274" s="179">
        <f>IF($C274=$D$2,#REF!*V$2,IF($C274=$D$3,#REF!*V$3,IF($C274=$D$4,#REF!*V$4,IF($C274=$D$5,#REF!*V$5,0))))</f>
        <v>0</v>
      </c>
      <c r="W274" s="179">
        <f>IF($C274=$D$2,#REF!*W$2,IF($C274=$D$3,#REF!*W$3,IF($C274=$D$4,#REF!*W$4,IF($C274=$D$5,#REF!*W$5,0))))</f>
        <v>0</v>
      </c>
      <c r="X274" s="179">
        <f>IF($C274=$D$2,#REF!*X$2,IF($C274=$D$3,#REF!*X$3,IF($C274=$D$4,#REF!*X$4,IF($C274=$D$5,#REF!*X$5,0))))</f>
        <v>0</v>
      </c>
      <c r="Y274" s="179">
        <f>IF($C274=$D$2,#REF!*Y$2,IF($C274=$D$3,#REF!*Y$3,IF($C274=$D$4,#REF!*Y$4,IF($C274=$D$5,#REF!*Y$5,0))))</f>
        <v>0</v>
      </c>
      <c r="Z274" s="179">
        <f>IF($C274=$D$2,#REF!*Z$2,IF($C274=$D$3,#REF!*Z$3,IF($C274=$D$4,#REF!*Z$4,IF($C274=$D$5,#REF!*Z$5,0))))</f>
        <v>0</v>
      </c>
      <c r="AA274" s="179">
        <f>IF($C274=$D$2,#REF!*AA$2,IF($C274=$D$3,#REF!*AA$3,IF($C274=$D$4,#REF!*AA$4,IF($C274=$D$5,#REF!*AA$5,0))))</f>
        <v>0</v>
      </c>
      <c r="AB274" s="179">
        <f>IF($C274=$D$2,#REF!*AB$2,IF($C274=$D$3,#REF!*AB$3,IF($C274=$D$4,#REF!*AB$4,IF($C274=$D$5,#REF!*AB$5,0))))</f>
        <v>0</v>
      </c>
      <c r="AC274" s="179">
        <f>IF($C274=$D$2,#REF!*AC$2,IF($C274=$D$3,#REF!*AC$3,IF($C274=$D$4,#REF!*AC$4,IF($C274=$D$5,#REF!*AC$5,0))))</f>
        <v>0</v>
      </c>
      <c r="AD274" s="179">
        <f>IF($C274=$D$2,#REF!*AD$2,IF($C274=$D$3,#REF!*AD$3,IF($C274=$D$4,#REF!*AD$4,IF($C274=$D$5,#REF!*AD$5,0))))</f>
        <v>0</v>
      </c>
      <c r="AE274" s="179">
        <f>IF($C274=$D$2,#REF!*AE$2,IF($C274=$D$3,#REF!*AE$3,IF($C274=$D$4,#REF!*AE$4,IF($C274=$D$5,#REF!*AE$5,0))))</f>
        <v>0</v>
      </c>
      <c r="AF274" s="179">
        <f>IF($C274=$D$2,#REF!*AF$2,IF($C274=$D$3,#REF!*AF$3,IF($C274=$D$4,#REF!*AF$4,IF($C274=$D$5,#REF!*AF$5,0))))</f>
        <v>0</v>
      </c>
      <c r="AG274" s="179">
        <f>IF($C274=$D$2,#REF!*AG$2,IF($C274=$D$3,#REF!*AG$3,IF($C274=$D$4,#REF!*AG$4,IF($C274=$D$5,#REF!*AG$5,0))))</f>
        <v>0</v>
      </c>
      <c r="AH274" s="179">
        <f>IF($C274=$D$2,#REF!*AH$2,IF($C274=$D$3,#REF!*AH$3,IF($C274=$D$4,#REF!*AH$4,IF($C274=$D$5,#REF!*AH$5,0))))</f>
        <v>0</v>
      </c>
      <c r="AI274" s="179">
        <f>IF($C274=$D$2,#REF!*AI$2,IF($C274=$D$3,#REF!*AI$3,IF($C274=$D$4,#REF!*AI$4,IF($C274=$D$5,#REF!*AI$5,0))))</f>
        <v>0</v>
      </c>
      <c r="AJ274" s="179">
        <f>IF($C274=$D$2,#REF!*AJ$2,IF($C274=$D$3,#REF!*AJ$3,IF($C274=$D$4,#REF!*AJ$4,IF($C274=$D$5,#REF!*AJ$5,0))))</f>
        <v>0</v>
      </c>
      <c r="AK274" s="179">
        <f>IF($C274=$D$2,#REF!*AK$2,IF($C274=$D$3,#REF!*AK$3,IF($C274=$D$4,#REF!*AK$4,IF($C274=$D$5,#REF!*AK$5,0))))</f>
        <v>0</v>
      </c>
      <c r="AL274" s="179">
        <f>IF($C274=$D$2,#REF!*AL$2,IF($C274=$D$3,#REF!*AL$3,IF($C274=$D$4,#REF!*AL$4,IF($C274=$D$5,#REF!*AL$5,0))))</f>
        <v>0</v>
      </c>
      <c r="AM274" s="179">
        <f>IF($C274=$D$2,#REF!*AM$2,IF($C274=$D$3,#REF!*AM$3,IF($C274=$D$4,#REF!*AM$4,IF($C274=$D$5,#REF!*AM$5,0))))</f>
        <v>0</v>
      </c>
    </row>
    <row r="275" spans="1:39">
      <c r="A275" s="141"/>
      <c r="B275" s="165"/>
      <c r="C275" s="165"/>
      <c r="D275" s="178">
        <f t="shared" si="0"/>
        <v>0</v>
      </c>
      <c r="E275" s="179">
        <f>IF($C275=$D$2,#REF!*E$2,IF($C275=$D$3,#REF!*E$3,IF($C275=$D$4,#REF!*E$4,IF($C275=$D$5,#REF!*E$5,0))))</f>
        <v>0</v>
      </c>
      <c r="F275" s="179">
        <f>IF($C275=$D$2,#REF!*F$2,IF($C275=$D$3,#REF!*F$3,IF($C275=$D$4,#REF!*F$4,IF($C275=$D$5,#REF!*F$5,0))))</f>
        <v>0</v>
      </c>
      <c r="G275" s="179">
        <f>IF($C275=$D$2,#REF!*G$2,IF($C275=$D$3,#REF!*G$3,IF($C275=$D$4,#REF!*G$4,IF($C275=$D$5,#REF!*G$5,0))))</f>
        <v>0</v>
      </c>
      <c r="H275" s="179">
        <f>IF($C275=$D$2,#REF!*H$2,IF($C275=$D$3,#REF!*H$3,IF($C275=$D$4,#REF!*H$4,IF($C275=$D$5,#REF!*H$5,0))))</f>
        <v>0</v>
      </c>
      <c r="I275" s="179">
        <f>IF($C275=$D$2,#REF!*I$2,IF($C275=$D$3,#REF!*I$3,IF($C275=$D$4,#REF!*I$4,IF($C275=$D$5,#REF!*I$5,0))))</f>
        <v>0</v>
      </c>
      <c r="J275" s="179">
        <f>IF($C275=$D$2,#REF!*J$2,IF($C275=$D$3,#REF!*J$3,IF($C275=$D$4,#REF!*J$4,IF($C275=$D$5,#REF!*J$5,0))))</f>
        <v>0</v>
      </c>
      <c r="K275" s="179">
        <f>IF($C275=$D$2,#REF!*K$2,IF($C275=$D$3,#REF!*K$3,IF($C275=$D$4,#REF!*K$4,IF($C275=$D$5,#REF!*K$5,0))))</f>
        <v>0</v>
      </c>
      <c r="L275" s="179">
        <f>IF($C275=$D$2,#REF!*L$2,IF($C275=$D$3,#REF!*L$3,IF($C275=$D$4,#REF!*L$4,IF($C275=$D$5,#REF!*L$5,0))))</f>
        <v>0</v>
      </c>
      <c r="M275" s="179">
        <f>IF($C275=$D$2,#REF!*M$2,IF($C275=$D$3,#REF!*M$3,IF($C275=$D$4,#REF!*M$4,IF($C275=$D$5,#REF!*M$5,0))))</f>
        <v>0</v>
      </c>
      <c r="N275" s="179">
        <f>IF($C275=$D$2,#REF!*N$2,IF($C275=$D$3,#REF!*N$3,IF($C275=$D$4,#REF!*N$4,IF($C275=$D$5,#REF!*N$5,0))))</f>
        <v>0</v>
      </c>
      <c r="O275" s="179">
        <f>IF($C275=$D$2,#REF!*O$2,IF($C275=$D$3,#REF!*O$3,IF($C275=$D$4,#REF!*O$4,IF($C275=$D$5,#REF!*O$5,0))))</f>
        <v>0</v>
      </c>
      <c r="P275" s="179">
        <f>IF($C275=$D$2,#REF!*P$2,IF($C275=$D$3,#REF!*P$3,IF($C275=$D$4,#REF!*P$4,IF($C275=$D$5,#REF!*P$5,0))))</f>
        <v>0</v>
      </c>
      <c r="Q275" s="179">
        <f>IF($C275=$D$2,#REF!*Q$2,IF($C275=$D$3,#REF!*Q$3,IF($C275=$D$4,#REF!*Q$4,IF($C275=$D$5,#REF!*Q$5,0))))</f>
        <v>0</v>
      </c>
      <c r="R275" s="179">
        <f>IF($C275=$D$2,#REF!*R$2,IF($C275=$D$3,#REF!*R$3,IF($C275=$D$4,#REF!*R$4,IF($C275=$D$5,#REF!*R$5,0))))</f>
        <v>0</v>
      </c>
      <c r="S275" s="179">
        <f>IF($C275=$D$2,#REF!*S$2,IF($C275=$D$3,#REF!*S$3,IF($C275=$D$4,#REF!*S$4,IF($C275=$D$5,#REF!*S$5,0))))</f>
        <v>0</v>
      </c>
      <c r="T275" s="179">
        <f>IF($C275=$D$2,#REF!*T$2,IF($C275=$D$3,#REF!*T$3,IF($C275=$D$4,#REF!*T$4,IF($C275=$D$5,#REF!*T$5,0))))</f>
        <v>0</v>
      </c>
      <c r="U275" s="179">
        <f>IF($C275=$D$2,#REF!*U$2,IF($C275=$D$3,#REF!*U$3,IF($C275=$D$4,#REF!*U$4,IF($C275=$D$5,#REF!*U$5,0))))</f>
        <v>0</v>
      </c>
      <c r="V275" s="179">
        <f>IF($C275=$D$2,#REF!*V$2,IF($C275=$D$3,#REF!*V$3,IF($C275=$D$4,#REF!*V$4,IF($C275=$D$5,#REF!*V$5,0))))</f>
        <v>0</v>
      </c>
      <c r="W275" s="179">
        <f>IF($C275=$D$2,#REF!*W$2,IF($C275=$D$3,#REF!*W$3,IF($C275=$D$4,#REF!*W$4,IF($C275=$D$5,#REF!*W$5,0))))</f>
        <v>0</v>
      </c>
      <c r="X275" s="179">
        <f>IF($C275=$D$2,#REF!*X$2,IF($C275=$D$3,#REF!*X$3,IF($C275=$D$4,#REF!*X$4,IF($C275=$D$5,#REF!*X$5,0))))</f>
        <v>0</v>
      </c>
      <c r="Y275" s="179">
        <f>IF($C275=$D$2,#REF!*Y$2,IF($C275=$D$3,#REF!*Y$3,IF($C275=$D$4,#REF!*Y$4,IF($C275=$D$5,#REF!*Y$5,0))))</f>
        <v>0</v>
      </c>
      <c r="Z275" s="179">
        <f>IF($C275=$D$2,#REF!*Z$2,IF($C275=$D$3,#REF!*Z$3,IF($C275=$D$4,#REF!*Z$4,IF($C275=$D$5,#REF!*Z$5,0))))</f>
        <v>0</v>
      </c>
      <c r="AA275" s="179">
        <f>IF($C275=$D$2,#REF!*AA$2,IF($C275=$D$3,#REF!*AA$3,IF($C275=$D$4,#REF!*AA$4,IF($C275=$D$5,#REF!*AA$5,0))))</f>
        <v>0</v>
      </c>
      <c r="AB275" s="179">
        <f>IF($C275=$D$2,#REF!*AB$2,IF($C275=$D$3,#REF!*AB$3,IF($C275=$D$4,#REF!*AB$4,IF($C275=$D$5,#REF!*AB$5,0))))</f>
        <v>0</v>
      </c>
      <c r="AC275" s="179">
        <f>IF($C275=$D$2,#REF!*AC$2,IF($C275=$D$3,#REF!*AC$3,IF($C275=$D$4,#REF!*AC$4,IF($C275=$D$5,#REF!*AC$5,0))))</f>
        <v>0</v>
      </c>
      <c r="AD275" s="179">
        <f>IF($C275=$D$2,#REF!*AD$2,IF($C275=$D$3,#REF!*AD$3,IF($C275=$D$4,#REF!*AD$4,IF($C275=$D$5,#REF!*AD$5,0))))</f>
        <v>0</v>
      </c>
      <c r="AE275" s="179">
        <f>IF($C275=$D$2,#REF!*AE$2,IF($C275=$D$3,#REF!*AE$3,IF($C275=$D$4,#REF!*AE$4,IF($C275=$D$5,#REF!*AE$5,0))))</f>
        <v>0</v>
      </c>
      <c r="AF275" s="179">
        <f>IF($C275=$D$2,#REF!*AF$2,IF($C275=$D$3,#REF!*AF$3,IF($C275=$D$4,#REF!*AF$4,IF($C275=$D$5,#REF!*AF$5,0))))</f>
        <v>0</v>
      </c>
      <c r="AG275" s="179">
        <f>IF($C275=$D$2,#REF!*AG$2,IF($C275=$D$3,#REF!*AG$3,IF($C275=$D$4,#REF!*AG$4,IF($C275=$D$5,#REF!*AG$5,0))))</f>
        <v>0</v>
      </c>
      <c r="AH275" s="179">
        <f>IF($C275=$D$2,#REF!*AH$2,IF($C275=$D$3,#REF!*AH$3,IF($C275=$D$4,#REF!*AH$4,IF($C275=$D$5,#REF!*AH$5,0))))</f>
        <v>0</v>
      </c>
      <c r="AI275" s="179">
        <f>IF($C275=$D$2,#REF!*AI$2,IF($C275=$D$3,#REF!*AI$3,IF($C275=$D$4,#REF!*AI$4,IF($C275=$D$5,#REF!*AI$5,0))))</f>
        <v>0</v>
      </c>
      <c r="AJ275" s="179">
        <f>IF($C275=$D$2,#REF!*AJ$2,IF($C275=$D$3,#REF!*AJ$3,IF($C275=$D$4,#REF!*AJ$4,IF($C275=$D$5,#REF!*AJ$5,0))))</f>
        <v>0</v>
      </c>
      <c r="AK275" s="179">
        <f>IF($C275=$D$2,#REF!*AK$2,IF($C275=$D$3,#REF!*AK$3,IF($C275=$D$4,#REF!*AK$4,IF($C275=$D$5,#REF!*AK$5,0))))</f>
        <v>0</v>
      </c>
      <c r="AL275" s="179">
        <f>IF($C275=$D$2,#REF!*AL$2,IF($C275=$D$3,#REF!*AL$3,IF($C275=$D$4,#REF!*AL$4,IF($C275=$D$5,#REF!*AL$5,0))))</f>
        <v>0</v>
      </c>
      <c r="AM275" s="179">
        <f>IF($C275=$D$2,#REF!*AM$2,IF($C275=$D$3,#REF!*AM$3,IF($C275=$D$4,#REF!*AM$4,IF($C275=$D$5,#REF!*AM$5,0))))</f>
        <v>0</v>
      </c>
    </row>
    <row r="276" spans="1:39">
      <c r="A276" s="141"/>
      <c r="B276" s="165"/>
      <c r="C276" s="165"/>
      <c r="D276" s="178">
        <f t="shared" si="0"/>
        <v>0</v>
      </c>
      <c r="E276" s="179">
        <f>IF($C276=$D$2,#REF!*E$2,IF($C276=$D$3,#REF!*E$3,IF($C276=$D$4,#REF!*E$4,IF($C276=$D$5,#REF!*E$5,0))))</f>
        <v>0</v>
      </c>
      <c r="F276" s="179">
        <f>IF($C276=$D$2,#REF!*F$2,IF($C276=$D$3,#REF!*F$3,IF($C276=$D$4,#REF!*F$4,IF($C276=$D$5,#REF!*F$5,0))))</f>
        <v>0</v>
      </c>
      <c r="G276" s="179">
        <f>IF($C276=$D$2,#REF!*G$2,IF($C276=$D$3,#REF!*G$3,IF($C276=$D$4,#REF!*G$4,IF($C276=$D$5,#REF!*G$5,0))))</f>
        <v>0</v>
      </c>
      <c r="H276" s="179">
        <f>IF($C276=$D$2,#REF!*H$2,IF($C276=$D$3,#REF!*H$3,IF($C276=$D$4,#REF!*H$4,IF($C276=$D$5,#REF!*H$5,0))))</f>
        <v>0</v>
      </c>
      <c r="I276" s="179">
        <f>IF($C276=$D$2,#REF!*I$2,IF($C276=$D$3,#REF!*I$3,IF($C276=$D$4,#REF!*I$4,IF($C276=$D$5,#REF!*I$5,0))))</f>
        <v>0</v>
      </c>
      <c r="J276" s="179">
        <f>IF($C276=$D$2,#REF!*J$2,IF($C276=$D$3,#REF!*J$3,IF($C276=$D$4,#REF!*J$4,IF($C276=$D$5,#REF!*J$5,0))))</f>
        <v>0</v>
      </c>
      <c r="K276" s="179">
        <f>IF($C276=$D$2,#REF!*K$2,IF($C276=$D$3,#REF!*K$3,IF($C276=$D$4,#REF!*K$4,IF($C276=$D$5,#REF!*K$5,0))))</f>
        <v>0</v>
      </c>
      <c r="L276" s="179">
        <f>IF($C276=$D$2,#REF!*L$2,IF($C276=$D$3,#REF!*L$3,IF($C276=$D$4,#REF!*L$4,IF($C276=$D$5,#REF!*L$5,0))))</f>
        <v>0</v>
      </c>
      <c r="M276" s="179">
        <f>IF($C276=$D$2,#REF!*M$2,IF($C276=$D$3,#REF!*M$3,IF($C276=$D$4,#REF!*M$4,IF($C276=$D$5,#REF!*M$5,0))))</f>
        <v>0</v>
      </c>
      <c r="N276" s="179">
        <f>IF($C276=$D$2,#REF!*N$2,IF($C276=$D$3,#REF!*N$3,IF($C276=$D$4,#REF!*N$4,IF($C276=$D$5,#REF!*N$5,0))))</f>
        <v>0</v>
      </c>
      <c r="O276" s="179">
        <f>IF($C276=$D$2,#REF!*O$2,IF($C276=$D$3,#REF!*O$3,IF($C276=$D$4,#REF!*O$4,IF($C276=$D$5,#REF!*O$5,0))))</f>
        <v>0</v>
      </c>
      <c r="P276" s="179">
        <f>IF($C276=$D$2,#REF!*P$2,IF($C276=$D$3,#REF!*P$3,IF($C276=$D$4,#REF!*P$4,IF($C276=$D$5,#REF!*P$5,0))))</f>
        <v>0</v>
      </c>
      <c r="Q276" s="179">
        <f>IF($C276=$D$2,#REF!*Q$2,IF($C276=$D$3,#REF!*Q$3,IF($C276=$D$4,#REF!*Q$4,IF($C276=$D$5,#REF!*Q$5,0))))</f>
        <v>0</v>
      </c>
      <c r="R276" s="179">
        <f>IF($C276=$D$2,#REF!*R$2,IF($C276=$D$3,#REF!*R$3,IF($C276=$D$4,#REF!*R$4,IF($C276=$D$5,#REF!*R$5,0))))</f>
        <v>0</v>
      </c>
      <c r="S276" s="179">
        <f>IF($C276=$D$2,#REF!*S$2,IF($C276=$D$3,#REF!*S$3,IF($C276=$D$4,#REF!*S$4,IF($C276=$D$5,#REF!*S$5,0))))</f>
        <v>0</v>
      </c>
      <c r="T276" s="179">
        <f>IF($C276=$D$2,#REF!*T$2,IF($C276=$D$3,#REF!*T$3,IF($C276=$D$4,#REF!*T$4,IF($C276=$D$5,#REF!*T$5,0))))</f>
        <v>0</v>
      </c>
      <c r="U276" s="179">
        <f>IF($C276=$D$2,#REF!*U$2,IF($C276=$D$3,#REF!*U$3,IF($C276=$D$4,#REF!*U$4,IF($C276=$D$5,#REF!*U$5,0))))</f>
        <v>0</v>
      </c>
      <c r="V276" s="179">
        <f>IF($C276=$D$2,#REF!*V$2,IF($C276=$D$3,#REF!*V$3,IF($C276=$D$4,#REF!*V$4,IF($C276=$D$5,#REF!*V$5,0))))</f>
        <v>0</v>
      </c>
      <c r="W276" s="179">
        <f>IF($C276=$D$2,#REF!*W$2,IF($C276=$D$3,#REF!*W$3,IF($C276=$D$4,#REF!*W$4,IF($C276=$D$5,#REF!*W$5,0))))</f>
        <v>0</v>
      </c>
      <c r="X276" s="179">
        <f>IF($C276=$D$2,#REF!*X$2,IF($C276=$D$3,#REF!*X$3,IF($C276=$D$4,#REF!*X$4,IF($C276=$D$5,#REF!*X$5,0))))</f>
        <v>0</v>
      </c>
      <c r="Y276" s="179">
        <f>IF($C276=$D$2,#REF!*Y$2,IF($C276=$D$3,#REF!*Y$3,IF($C276=$D$4,#REF!*Y$4,IF($C276=$D$5,#REF!*Y$5,0))))</f>
        <v>0</v>
      </c>
      <c r="Z276" s="179">
        <f>IF($C276=$D$2,#REF!*Z$2,IF($C276=$D$3,#REF!*Z$3,IF($C276=$D$4,#REF!*Z$4,IF($C276=$D$5,#REF!*Z$5,0))))</f>
        <v>0</v>
      </c>
      <c r="AA276" s="179">
        <f>IF($C276=$D$2,#REF!*AA$2,IF($C276=$D$3,#REF!*AA$3,IF($C276=$D$4,#REF!*AA$4,IF($C276=$D$5,#REF!*AA$5,0))))</f>
        <v>0</v>
      </c>
      <c r="AB276" s="179">
        <f>IF($C276=$D$2,#REF!*AB$2,IF($C276=$D$3,#REF!*AB$3,IF($C276=$D$4,#REF!*AB$4,IF($C276=$D$5,#REF!*AB$5,0))))</f>
        <v>0</v>
      </c>
      <c r="AC276" s="179">
        <f>IF($C276=$D$2,#REF!*AC$2,IF($C276=$D$3,#REF!*AC$3,IF($C276=$D$4,#REF!*AC$4,IF($C276=$D$5,#REF!*AC$5,0))))</f>
        <v>0</v>
      </c>
      <c r="AD276" s="179">
        <f>IF($C276=$D$2,#REF!*AD$2,IF($C276=$D$3,#REF!*AD$3,IF($C276=$D$4,#REF!*AD$4,IF($C276=$D$5,#REF!*AD$5,0))))</f>
        <v>0</v>
      </c>
      <c r="AE276" s="179">
        <f>IF($C276=$D$2,#REF!*AE$2,IF($C276=$D$3,#REF!*AE$3,IF($C276=$D$4,#REF!*AE$4,IF($C276=$D$5,#REF!*AE$5,0))))</f>
        <v>0</v>
      </c>
      <c r="AF276" s="179">
        <f>IF($C276=$D$2,#REF!*AF$2,IF($C276=$D$3,#REF!*AF$3,IF($C276=$D$4,#REF!*AF$4,IF($C276=$D$5,#REF!*AF$5,0))))</f>
        <v>0</v>
      </c>
      <c r="AG276" s="179">
        <f>IF($C276=$D$2,#REF!*AG$2,IF($C276=$D$3,#REF!*AG$3,IF($C276=$D$4,#REF!*AG$4,IF($C276=$D$5,#REF!*AG$5,0))))</f>
        <v>0</v>
      </c>
      <c r="AH276" s="179">
        <f>IF($C276=$D$2,#REF!*AH$2,IF($C276=$D$3,#REF!*AH$3,IF($C276=$D$4,#REF!*AH$4,IF($C276=$D$5,#REF!*AH$5,0))))</f>
        <v>0</v>
      </c>
      <c r="AI276" s="179">
        <f>IF($C276=$D$2,#REF!*AI$2,IF($C276=$D$3,#REF!*AI$3,IF($C276=$D$4,#REF!*AI$4,IF($C276=$D$5,#REF!*AI$5,0))))</f>
        <v>0</v>
      </c>
      <c r="AJ276" s="179">
        <f>IF($C276=$D$2,#REF!*AJ$2,IF($C276=$D$3,#REF!*AJ$3,IF($C276=$D$4,#REF!*AJ$4,IF($C276=$D$5,#REF!*AJ$5,0))))</f>
        <v>0</v>
      </c>
      <c r="AK276" s="179">
        <f>IF($C276=$D$2,#REF!*AK$2,IF($C276=$D$3,#REF!*AK$3,IF($C276=$D$4,#REF!*AK$4,IF($C276=$D$5,#REF!*AK$5,0))))</f>
        <v>0</v>
      </c>
      <c r="AL276" s="179">
        <f>IF($C276=$D$2,#REF!*AL$2,IF($C276=$D$3,#REF!*AL$3,IF($C276=$D$4,#REF!*AL$4,IF($C276=$D$5,#REF!*AL$5,0))))</f>
        <v>0</v>
      </c>
      <c r="AM276" s="179">
        <f>IF($C276=$D$2,#REF!*AM$2,IF($C276=$D$3,#REF!*AM$3,IF($C276=$D$4,#REF!*AM$4,IF($C276=$D$5,#REF!*AM$5,0))))</f>
        <v>0</v>
      </c>
    </row>
    <row r="277" spans="1:39">
      <c r="A277" s="141"/>
      <c r="B277" s="165"/>
      <c r="C277" s="165"/>
      <c r="D277" s="178">
        <f t="shared" si="0"/>
        <v>0</v>
      </c>
      <c r="E277" s="179">
        <f>IF($C277=$D$2,#REF!*E$2,IF($C277=$D$3,#REF!*E$3,IF($C277=$D$4,#REF!*E$4,IF($C277=$D$5,#REF!*E$5,0))))</f>
        <v>0</v>
      </c>
      <c r="F277" s="179">
        <f>IF($C277=$D$2,#REF!*F$2,IF($C277=$D$3,#REF!*F$3,IF($C277=$D$4,#REF!*F$4,IF($C277=$D$5,#REF!*F$5,0))))</f>
        <v>0</v>
      </c>
      <c r="G277" s="179">
        <f>IF($C277=$D$2,#REF!*G$2,IF($C277=$D$3,#REF!*G$3,IF($C277=$D$4,#REF!*G$4,IF($C277=$D$5,#REF!*G$5,0))))</f>
        <v>0</v>
      </c>
      <c r="H277" s="179">
        <f>IF($C277=$D$2,#REF!*H$2,IF($C277=$D$3,#REF!*H$3,IF($C277=$D$4,#REF!*H$4,IF($C277=$D$5,#REF!*H$5,0))))</f>
        <v>0</v>
      </c>
      <c r="I277" s="179">
        <f>IF($C277=$D$2,#REF!*I$2,IF($C277=$D$3,#REF!*I$3,IF($C277=$D$4,#REF!*I$4,IF($C277=$D$5,#REF!*I$5,0))))</f>
        <v>0</v>
      </c>
      <c r="J277" s="179">
        <f>IF($C277=$D$2,#REF!*J$2,IF($C277=$D$3,#REF!*J$3,IF($C277=$D$4,#REF!*J$4,IF($C277=$D$5,#REF!*J$5,0))))</f>
        <v>0</v>
      </c>
      <c r="K277" s="179">
        <f>IF($C277=$D$2,#REF!*K$2,IF($C277=$D$3,#REF!*K$3,IF($C277=$D$4,#REF!*K$4,IF($C277=$D$5,#REF!*K$5,0))))</f>
        <v>0</v>
      </c>
      <c r="L277" s="179">
        <f>IF($C277=$D$2,#REF!*L$2,IF($C277=$D$3,#REF!*L$3,IF($C277=$D$4,#REF!*L$4,IF($C277=$D$5,#REF!*L$5,0))))</f>
        <v>0</v>
      </c>
      <c r="M277" s="179">
        <f>IF($C277=$D$2,#REF!*M$2,IF($C277=$D$3,#REF!*M$3,IF($C277=$D$4,#REF!*M$4,IF($C277=$D$5,#REF!*M$5,0))))</f>
        <v>0</v>
      </c>
      <c r="N277" s="179">
        <f>IF($C277=$D$2,#REF!*N$2,IF($C277=$D$3,#REF!*N$3,IF($C277=$D$4,#REF!*N$4,IF($C277=$D$5,#REF!*N$5,0))))</f>
        <v>0</v>
      </c>
      <c r="O277" s="179">
        <f>IF($C277=$D$2,#REF!*O$2,IF($C277=$D$3,#REF!*O$3,IF($C277=$D$4,#REF!*O$4,IF($C277=$D$5,#REF!*O$5,0))))</f>
        <v>0</v>
      </c>
      <c r="P277" s="179">
        <f>IF($C277=$D$2,#REF!*P$2,IF($C277=$D$3,#REF!*P$3,IF($C277=$D$4,#REF!*P$4,IF($C277=$D$5,#REF!*P$5,0))))</f>
        <v>0</v>
      </c>
      <c r="Q277" s="179">
        <f>IF($C277=$D$2,#REF!*Q$2,IF($C277=$D$3,#REF!*Q$3,IF($C277=$D$4,#REF!*Q$4,IF($C277=$D$5,#REF!*Q$5,0))))</f>
        <v>0</v>
      </c>
      <c r="R277" s="179">
        <f>IF($C277=$D$2,#REF!*R$2,IF($C277=$D$3,#REF!*R$3,IF($C277=$D$4,#REF!*R$4,IF($C277=$D$5,#REF!*R$5,0))))</f>
        <v>0</v>
      </c>
      <c r="S277" s="179">
        <f>IF($C277=$D$2,#REF!*S$2,IF($C277=$D$3,#REF!*S$3,IF($C277=$D$4,#REF!*S$4,IF($C277=$D$5,#REF!*S$5,0))))</f>
        <v>0</v>
      </c>
      <c r="T277" s="179">
        <f>IF($C277=$D$2,#REF!*T$2,IF($C277=$D$3,#REF!*T$3,IF($C277=$D$4,#REF!*T$4,IF($C277=$D$5,#REF!*T$5,0))))</f>
        <v>0</v>
      </c>
      <c r="U277" s="179">
        <f>IF($C277=$D$2,#REF!*U$2,IF($C277=$D$3,#REF!*U$3,IF($C277=$D$4,#REF!*U$4,IF($C277=$D$5,#REF!*U$5,0))))</f>
        <v>0</v>
      </c>
      <c r="V277" s="179">
        <f>IF($C277=$D$2,#REF!*V$2,IF($C277=$D$3,#REF!*V$3,IF($C277=$D$4,#REF!*V$4,IF($C277=$D$5,#REF!*V$5,0))))</f>
        <v>0</v>
      </c>
      <c r="W277" s="179">
        <f>IF($C277=$D$2,#REF!*W$2,IF($C277=$D$3,#REF!*W$3,IF($C277=$D$4,#REF!*W$4,IF($C277=$D$5,#REF!*W$5,0))))</f>
        <v>0</v>
      </c>
      <c r="X277" s="179">
        <f>IF($C277=$D$2,#REF!*X$2,IF($C277=$D$3,#REF!*X$3,IF($C277=$D$4,#REF!*X$4,IF($C277=$D$5,#REF!*X$5,0))))</f>
        <v>0</v>
      </c>
      <c r="Y277" s="179">
        <f>IF($C277=$D$2,#REF!*Y$2,IF($C277=$D$3,#REF!*Y$3,IF($C277=$D$4,#REF!*Y$4,IF($C277=$D$5,#REF!*Y$5,0))))</f>
        <v>0</v>
      </c>
      <c r="Z277" s="179">
        <f>IF($C277=$D$2,#REF!*Z$2,IF($C277=$D$3,#REF!*Z$3,IF($C277=$D$4,#REF!*Z$4,IF($C277=$D$5,#REF!*Z$5,0))))</f>
        <v>0</v>
      </c>
      <c r="AA277" s="179">
        <f>IF($C277=$D$2,#REF!*AA$2,IF($C277=$D$3,#REF!*AA$3,IF($C277=$D$4,#REF!*AA$4,IF($C277=$D$5,#REF!*AA$5,0))))</f>
        <v>0</v>
      </c>
      <c r="AB277" s="179">
        <f>IF($C277=$D$2,#REF!*AB$2,IF($C277=$D$3,#REF!*AB$3,IF($C277=$D$4,#REF!*AB$4,IF($C277=$D$5,#REF!*AB$5,0))))</f>
        <v>0</v>
      </c>
      <c r="AC277" s="179">
        <f>IF($C277=$D$2,#REF!*AC$2,IF($C277=$D$3,#REF!*AC$3,IF($C277=$D$4,#REF!*AC$4,IF($C277=$D$5,#REF!*AC$5,0))))</f>
        <v>0</v>
      </c>
      <c r="AD277" s="179">
        <f>IF($C277=$D$2,#REF!*AD$2,IF($C277=$D$3,#REF!*AD$3,IF($C277=$D$4,#REF!*AD$4,IF($C277=$D$5,#REF!*AD$5,0))))</f>
        <v>0</v>
      </c>
      <c r="AE277" s="179">
        <f>IF($C277=$D$2,#REF!*AE$2,IF($C277=$D$3,#REF!*AE$3,IF($C277=$D$4,#REF!*AE$4,IF($C277=$D$5,#REF!*AE$5,0))))</f>
        <v>0</v>
      </c>
      <c r="AF277" s="179">
        <f>IF($C277=$D$2,#REF!*AF$2,IF($C277=$D$3,#REF!*AF$3,IF($C277=$D$4,#REF!*AF$4,IF($C277=$D$5,#REF!*AF$5,0))))</f>
        <v>0</v>
      </c>
      <c r="AG277" s="179">
        <f>IF($C277=$D$2,#REF!*AG$2,IF($C277=$D$3,#REF!*AG$3,IF($C277=$D$4,#REF!*AG$4,IF($C277=$D$5,#REF!*AG$5,0))))</f>
        <v>0</v>
      </c>
      <c r="AH277" s="179">
        <f>IF($C277=$D$2,#REF!*AH$2,IF($C277=$D$3,#REF!*AH$3,IF($C277=$D$4,#REF!*AH$4,IF($C277=$D$5,#REF!*AH$5,0))))</f>
        <v>0</v>
      </c>
      <c r="AI277" s="179">
        <f>IF($C277=$D$2,#REF!*AI$2,IF($C277=$D$3,#REF!*AI$3,IF($C277=$D$4,#REF!*AI$4,IF($C277=$D$5,#REF!*AI$5,0))))</f>
        <v>0</v>
      </c>
      <c r="AJ277" s="179">
        <f>IF($C277=$D$2,#REF!*AJ$2,IF($C277=$D$3,#REF!*AJ$3,IF($C277=$D$4,#REF!*AJ$4,IF($C277=$D$5,#REF!*AJ$5,0))))</f>
        <v>0</v>
      </c>
      <c r="AK277" s="179">
        <f>IF($C277=$D$2,#REF!*AK$2,IF($C277=$D$3,#REF!*AK$3,IF($C277=$D$4,#REF!*AK$4,IF($C277=$D$5,#REF!*AK$5,0))))</f>
        <v>0</v>
      </c>
      <c r="AL277" s="179">
        <f>IF($C277=$D$2,#REF!*AL$2,IF($C277=$D$3,#REF!*AL$3,IF($C277=$D$4,#REF!*AL$4,IF($C277=$D$5,#REF!*AL$5,0))))</f>
        <v>0</v>
      </c>
      <c r="AM277" s="179">
        <f>IF($C277=$D$2,#REF!*AM$2,IF($C277=$D$3,#REF!*AM$3,IF($C277=$D$4,#REF!*AM$4,IF($C277=$D$5,#REF!*AM$5,0))))</f>
        <v>0</v>
      </c>
    </row>
    <row r="278" spans="1:39">
      <c r="A278" s="141"/>
      <c r="B278" s="165"/>
      <c r="C278" s="165"/>
      <c r="D278" s="178">
        <f t="shared" si="0"/>
        <v>0</v>
      </c>
      <c r="E278" s="179">
        <f>IF($C278=$D$2,#REF!*E$2,IF($C278=$D$3,#REF!*E$3,IF($C278=$D$4,#REF!*E$4,IF($C278=$D$5,#REF!*E$5,0))))</f>
        <v>0</v>
      </c>
      <c r="F278" s="179">
        <f>IF($C278=$D$2,#REF!*F$2,IF($C278=$D$3,#REF!*F$3,IF($C278=$D$4,#REF!*F$4,IF($C278=$D$5,#REF!*F$5,0))))</f>
        <v>0</v>
      </c>
      <c r="G278" s="179">
        <f>IF($C278=$D$2,#REF!*G$2,IF($C278=$D$3,#REF!*G$3,IF($C278=$D$4,#REF!*G$4,IF($C278=$D$5,#REF!*G$5,0))))</f>
        <v>0</v>
      </c>
      <c r="H278" s="179">
        <f>IF($C278=$D$2,#REF!*H$2,IF($C278=$D$3,#REF!*H$3,IF($C278=$D$4,#REF!*H$4,IF($C278=$D$5,#REF!*H$5,0))))</f>
        <v>0</v>
      </c>
      <c r="I278" s="179">
        <f>IF($C278=$D$2,#REF!*I$2,IF($C278=$D$3,#REF!*I$3,IF($C278=$D$4,#REF!*I$4,IF($C278=$D$5,#REF!*I$5,0))))</f>
        <v>0</v>
      </c>
      <c r="J278" s="179">
        <f>IF($C278=$D$2,#REF!*J$2,IF($C278=$D$3,#REF!*J$3,IF($C278=$D$4,#REF!*J$4,IF($C278=$D$5,#REF!*J$5,0))))</f>
        <v>0</v>
      </c>
      <c r="K278" s="179">
        <f>IF($C278=$D$2,#REF!*K$2,IF($C278=$D$3,#REF!*K$3,IF($C278=$D$4,#REF!*K$4,IF($C278=$D$5,#REF!*K$5,0))))</f>
        <v>0</v>
      </c>
      <c r="L278" s="179">
        <f>IF($C278=$D$2,#REF!*L$2,IF($C278=$D$3,#REF!*L$3,IF($C278=$D$4,#REF!*L$4,IF($C278=$D$5,#REF!*L$5,0))))</f>
        <v>0</v>
      </c>
      <c r="M278" s="179">
        <f>IF($C278=$D$2,#REF!*M$2,IF($C278=$D$3,#REF!*M$3,IF($C278=$D$4,#REF!*M$4,IF($C278=$D$5,#REF!*M$5,0))))</f>
        <v>0</v>
      </c>
      <c r="N278" s="179">
        <f>IF($C278=$D$2,#REF!*N$2,IF($C278=$D$3,#REF!*N$3,IF($C278=$D$4,#REF!*N$4,IF($C278=$D$5,#REF!*N$5,0))))</f>
        <v>0</v>
      </c>
      <c r="O278" s="179">
        <f>IF($C278=$D$2,#REF!*O$2,IF($C278=$D$3,#REF!*O$3,IF($C278=$D$4,#REF!*O$4,IF($C278=$D$5,#REF!*O$5,0))))</f>
        <v>0</v>
      </c>
      <c r="P278" s="179">
        <f>IF($C278=$D$2,#REF!*P$2,IF($C278=$D$3,#REF!*P$3,IF($C278=$D$4,#REF!*P$4,IF($C278=$D$5,#REF!*P$5,0))))</f>
        <v>0</v>
      </c>
      <c r="Q278" s="179">
        <f>IF($C278=$D$2,#REF!*Q$2,IF($C278=$D$3,#REF!*Q$3,IF($C278=$D$4,#REF!*Q$4,IF($C278=$D$5,#REF!*Q$5,0))))</f>
        <v>0</v>
      </c>
      <c r="R278" s="179">
        <f>IF($C278=$D$2,#REF!*R$2,IF($C278=$D$3,#REF!*R$3,IF($C278=$D$4,#REF!*R$4,IF($C278=$D$5,#REF!*R$5,0))))</f>
        <v>0</v>
      </c>
      <c r="S278" s="179">
        <f>IF($C278=$D$2,#REF!*S$2,IF($C278=$D$3,#REF!*S$3,IF($C278=$D$4,#REF!*S$4,IF($C278=$D$5,#REF!*S$5,0))))</f>
        <v>0</v>
      </c>
      <c r="T278" s="179">
        <f>IF($C278=$D$2,#REF!*T$2,IF($C278=$D$3,#REF!*T$3,IF($C278=$D$4,#REF!*T$4,IF($C278=$D$5,#REF!*T$5,0))))</f>
        <v>0</v>
      </c>
      <c r="U278" s="179">
        <f>IF($C278=$D$2,#REF!*U$2,IF($C278=$D$3,#REF!*U$3,IF($C278=$D$4,#REF!*U$4,IF($C278=$D$5,#REF!*U$5,0))))</f>
        <v>0</v>
      </c>
      <c r="V278" s="179">
        <f>IF($C278=$D$2,#REF!*V$2,IF($C278=$D$3,#REF!*V$3,IF($C278=$D$4,#REF!*V$4,IF($C278=$D$5,#REF!*V$5,0))))</f>
        <v>0</v>
      </c>
      <c r="W278" s="179">
        <f>IF($C278=$D$2,#REF!*W$2,IF($C278=$D$3,#REF!*W$3,IF($C278=$D$4,#REF!*W$4,IF($C278=$D$5,#REF!*W$5,0))))</f>
        <v>0</v>
      </c>
      <c r="X278" s="179">
        <f>IF($C278=$D$2,#REF!*X$2,IF($C278=$D$3,#REF!*X$3,IF($C278=$D$4,#REF!*X$4,IF($C278=$D$5,#REF!*X$5,0))))</f>
        <v>0</v>
      </c>
      <c r="Y278" s="179">
        <f>IF($C278=$D$2,#REF!*Y$2,IF($C278=$D$3,#REF!*Y$3,IF($C278=$D$4,#REF!*Y$4,IF($C278=$D$5,#REF!*Y$5,0))))</f>
        <v>0</v>
      </c>
      <c r="Z278" s="179">
        <f>IF($C278=$D$2,#REF!*Z$2,IF($C278=$D$3,#REF!*Z$3,IF($C278=$D$4,#REF!*Z$4,IF($C278=$D$5,#REF!*Z$5,0))))</f>
        <v>0</v>
      </c>
      <c r="AA278" s="179">
        <f>IF($C278=$D$2,#REF!*AA$2,IF($C278=$D$3,#REF!*AA$3,IF($C278=$D$4,#REF!*AA$4,IF($C278=$D$5,#REF!*AA$5,0))))</f>
        <v>0</v>
      </c>
      <c r="AB278" s="179">
        <f>IF($C278=$D$2,#REF!*AB$2,IF($C278=$D$3,#REF!*AB$3,IF($C278=$D$4,#REF!*AB$4,IF($C278=$D$5,#REF!*AB$5,0))))</f>
        <v>0</v>
      </c>
      <c r="AC278" s="179">
        <f>IF($C278=$D$2,#REF!*AC$2,IF($C278=$D$3,#REF!*AC$3,IF($C278=$D$4,#REF!*AC$4,IF($C278=$D$5,#REF!*AC$5,0))))</f>
        <v>0</v>
      </c>
      <c r="AD278" s="179">
        <f>IF($C278=$D$2,#REF!*AD$2,IF($C278=$D$3,#REF!*AD$3,IF($C278=$D$4,#REF!*AD$4,IF($C278=$D$5,#REF!*AD$5,0))))</f>
        <v>0</v>
      </c>
      <c r="AE278" s="179">
        <f>IF($C278=$D$2,#REF!*AE$2,IF($C278=$D$3,#REF!*AE$3,IF($C278=$D$4,#REF!*AE$4,IF($C278=$D$5,#REF!*AE$5,0))))</f>
        <v>0</v>
      </c>
      <c r="AF278" s="179">
        <f>IF($C278=$D$2,#REF!*AF$2,IF($C278=$D$3,#REF!*AF$3,IF($C278=$D$4,#REF!*AF$4,IF($C278=$D$5,#REF!*AF$5,0))))</f>
        <v>0</v>
      </c>
      <c r="AG278" s="179">
        <f>IF($C278=$D$2,#REF!*AG$2,IF($C278=$D$3,#REF!*AG$3,IF($C278=$D$4,#REF!*AG$4,IF($C278=$D$5,#REF!*AG$5,0))))</f>
        <v>0</v>
      </c>
      <c r="AH278" s="179">
        <f>IF($C278=$D$2,#REF!*AH$2,IF($C278=$D$3,#REF!*AH$3,IF($C278=$D$4,#REF!*AH$4,IF($C278=$D$5,#REF!*AH$5,0))))</f>
        <v>0</v>
      </c>
      <c r="AI278" s="179">
        <f>IF($C278=$D$2,#REF!*AI$2,IF($C278=$D$3,#REF!*AI$3,IF($C278=$D$4,#REF!*AI$4,IF($C278=$D$5,#REF!*AI$5,0))))</f>
        <v>0</v>
      </c>
      <c r="AJ278" s="179">
        <f>IF($C278=$D$2,#REF!*AJ$2,IF($C278=$D$3,#REF!*AJ$3,IF($C278=$D$4,#REF!*AJ$4,IF($C278=$D$5,#REF!*AJ$5,0))))</f>
        <v>0</v>
      </c>
      <c r="AK278" s="179">
        <f>IF($C278=$D$2,#REF!*AK$2,IF($C278=$D$3,#REF!*AK$3,IF($C278=$D$4,#REF!*AK$4,IF($C278=$D$5,#REF!*AK$5,0))))</f>
        <v>0</v>
      </c>
      <c r="AL278" s="179">
        <f>IF($C278=$D$2,#REF!*AL$2,IF($C278=$D$3,#REF!*AL$3,IF($C278=$D$4,#REF!*AL$4,IF($C278=$D$5,#REF!*AL$5,0))))</f>
        <v>0</v>
      </c>
      <c r="AM278" s="179">
        <f>IF($C278=$D$2,#REF!*AM$2,IF($C278=$D$3,#REF!*AM$3,IF($C278=$D$4,#REF!*AM$4,IF($C278=$D$5,#REF!*AM$5,0))))</f>
        <v>0</v>
      </c>
    </row>
    <row r="279" spans="1:39">
      <c r="A279" s="141"/>
      <c r="B279" s="165"/>
      <c r="C279" s="165"/>
      <c r="D279" s="178">
        <f t="shared" si="0"/>
        <v>0</v>
      </c>
      <c r="E279" s="179">
        <f>IF($C279=$D$2,#REF!*E$2,IF($C279=$D$3,#REF!*E$3,IF($C279=$D$4,#REF!*E$4,IF($C279=$D$5,#REF!*E$5,0))))</f>
        <v>0</v>
      </c>
      <c r="F279" s="179">
        <f>IF($C279=$D$2,#REF!*F$2,IF($C279=$D$3,#REF!*F$3,IF($C279=$D$4,#REF!*F$4,IF($C279=$D$5,#REF!*F$5,0))))</f>
        <v>0</v>
      </c>
      <c r="G279" s="179">
        <f>IF($C279=$D$2,#REF!*G$2,IF($C279=$D$3,#REF!*G$3,IF($C279=$D$4,#REF!*G$4,IF($C279=$D$5,#REF!*G$5,0))))</f>
        <v>0</v>
      </c>
      <c r="H279" s="179">
        <f>IF($C279=$D$2,#REF!*H$2,IF($C279=$D$3,#REF!*H$3,IF($C279=$D$4,#REF!*H$4,IF($C279=$D$5,#REF!*H$5,0))))</f>
        <v>0</v>
      </c>
      <c r="I279" s="179">
        <f>IF($C279=$D$2,#REF!*I$2,IF($C279=$D$3,#REF!*I$3,IF($C279=$D$4,#REF!*I$4,IF($C279=$D$5,#REF!*I$5,0))))</f>
        <v>0</v>
      </c>
      <c r="J279" s="179">
        <f>IF($C279=$D$2,#REF!*J$2,IF($C279=$D$3,#REF!*J$3,IF($C279=$D$4,#REF!*J$4,IF($C279=$D$5,#REF!*J$5,0))))</f>
        <v>0</v>
      </c>
      <c r="K279" s="179">
        <f>IF($C279=$D$2,#REF!*K$2,IF($C279=$D$3,#REF!*K$3,IF($C279=$D$4,#REF!*K$4,IF($C279=$D$5,#REF!*K$5,0))))</f>
        <v>0</v>
      </c>
      <c r="L279" s="179">
        <f>IF($C279=$D$2,#REF!*L$2,IF($C279=$D$3,#REF!*L$3,IF($C279=$D$4,#REF!*L$4,IF($C279=$D$5,#REF!*L$5,0))))</f>
        <v>0</v>
      </c>
      <c r="M279" s="179">
        <f>IF($C279=$D$2,#REF!*M$2,IF($C279=$D$3,#REF!*M$3,IF($C279=$D$4,#REF!*M$4,IF($C279=$D$5,#REF!*M$5,0))))</f>
        <v>0</v>
      </c>
      <c r="N279" s="179">
        <f>IF($C279=$D$2,#REF!*N$2,IF($C279=$D$3,#REF!*N$3,IF($C279=$D$4,#REF!*N$4,IF($C279=$D$5,#REF!*N$5,0))))</f>
        <v>0</v>
      </c>
      <c r="O279" s="179">
        <f>IF($C279=$D$2,#REF!*O$2,IF($C279=$D$3,#REF!*O$3,IF($C279=$D$4,#REF!*O$4,IF($C279=$D$5,#REF!*O$5,0))))</f>
        <v>0</v>
      </c>
      <c r="P279" s="179">
        <f>IF($C279=$D$2,#REF!*P$2,IF($C279=$D$3,#REF!*P$3,IF($C279=$D$4,#REF!*P$4,IF($C279=$D$5,#REF!*P$5,0))))</f>
        <v>0</v>
      </c>
      <c r="Q279" s="179">
        <f>IF($C279=$D$2,#REF!*Q$2,IF($C279=$D$3,#REF!*Q$3,IF($C279=$D$4,#REF!*Q$4,IF($C279=$D$5,#REF!*Q$5,0))))</f>
        <v>0</v>
      </c>
      <c r="R279" s="179">
        <f>IF($C279=$D$2,#REF!*R$2,IF($C279=$D$3,#REF!*R$3,IF($C279=$D$4,#REF!*R$4,IF($C279=$D$5,#REF!*R$5,0))))</f>
        <v>0</v>
      </c>
      <c r="S279" s="179">
        <f>IF($C279=$D$2,#REF!*S$2,IF($C279=$D$3,#REF!*S$3,IF($C279=$D$4,#REF!*S$4,IF($C279=$D$5,#REF!*S$5,0))))</f>
        <v>0</v>
      </c>
      <c r="T279" s="179">
        <f>IF($C279=$D$2,#REF!*T$2,IF($C279=$D$3,#REF!*T$3,IF($C279=$D$4,#REF!*T$4,IF($C279=$D$5,#REF!*T$5,0))))</f>
        <v>0</v>
      </c>
      <c r="U279" s="179">
        <f>IF($C279=$D$2,#REF!*U$2,IF($C279=$D$3,#REF!*U$3,IF($C279=$D$4,#REF!*U$4,IF($C279=$D$5,#REF!*U$5,0))))</f>
        <v>0</v>
      </c>
      <c r="V279" s="179">
        <f>IF($C279=$D$2,#REF!*V$2,IF($C279=$D$3,#REF!*V$3,IF($C279=$D$4,#REF!*V$4,IF($C279=$D$5,#REF!*V$5,0))))</f>
        <v>0</v>
      </c>
      <c r="W279" s="179">
        <f>IF($C279=$D$2,#REF!*W$2,IF($C279=$D$3,#REF!*W$3,IF($C279=$D$4,#REF!*W$4,IF($C279=$D$5,#REF!*W$5,0))))</f>
        <v>0</v>
      </c>
      <c r="X279" s="179">
        <f>IF($C279=$D$2,#REF!*X$2,IF($C279=$D$3,#REF!*X$3,IF($C279=$D$4,#REF!*X$4,IF($C279=$D$5,#REF!*X$5,0))))</f>
        <v>0</v>
      </c>
      <c r="Y279" s="179">
        <f>IF($C279=$D$2,#REF!*Y$2,IF($C279=$D$3,#REF!*Y$3,IF($C279=$D$4,#REF!*Y$4,IF($C279=$D$5,#REF!*Y$5,0))))</f>
        <v>0</v>
      </c>
      <c r="Z279" s="179">
        <f>IF($C279=$D$2,#REF!*Z$2,IF($C279=$D$3,#REF!*Z$3,IF($C279=$D$4,#REF!*Z$4,IF($C279=$D$5,#REF!*Z$5,0))))</f>
        <v>0</v>
      </c>
      <c r="AA279" s="179">
        <f>IF($C279=$D$2,#REF!*AA$2,IF($C279=$D$3,#REF!*AA$3,IF($C279=$D$4,#REF!*AA$4,IF($C279=$D$5,#REF!*AA$5,0))))</f>
        <v>0</v>
      </c>
      <c r="AB279" s="179">
        <f>IF($C279=$D$2,#REF!*AB$2,IF($C279=$D$3,#REF!*AB$3,IF($C279=$D$4,#REF!*AB$4,IF($C279=$D$5,#REF!*AB$5,0))))</f>
        <v>0</v>
      </c>
      <c r="AC279" s="179">
        <f>IF($C279=$D$2,#REF!*AC$2,IF($C279=$D$3,#REF!*AC$3,IF($C279=$D$4,#REF!*AC$4,IF($C279=$D$5,#REF!*AC$5,0))))</f>
        <v>0</v>
      </c>
      <c r="AD279" s="179">
        <f>IF($C279=$D$2,#REF!*AD$2,IF($C279=$D$3,#REF!*AD$3,IF($C279=$D$4,#REF!*AD$4,IF($C279=$D$5,#REF!*AD$5,0))))</f>
        <v>0</v>
      </c>
      <c r="AE279" s="179">
        <f>IF($C279=$D$2,#REF!*AE$2,IF($C279=$D$3,#REF!*AE$3,IF($C279=$D$4,#REF!*AE$4,IF($C279=$D$5,#REF!*AE$5,0))))</f>
        <v>0</v>
      </c>
      <c r="AF279" s="179">
        <f>IF($C279=$D$2,#REF!*AF$2,IF($C279=$D$3,#REF!*AF$3,IF($C279=$D$4,#REF!*AF$4,IF($C279=$D$5,#REF!*AF$5,0))))</f>
        <v>0</v>
      </c>
      <c r="AG279" s="179">
        <f>IF($C279=$D$2,#REF!*AG$2,IF($C279=$D$3,#REF!*AG$3,IF($C279=$D$4,#REF!*AG$4,IF($C279=$D$5,#REF!*AG$5,0))))</f>
        <v>0</v>
      </c>
      <c r="AH279" s="179">
        <f>IF($C279=$D$2,#REF!*AH$2,IF($C279=$D$3,#REF!*AH$3,IF($C279=$D$4,#REF!*AH$4,IF($C279=$D$5,#REF!*AH$5,0))))</f>
        <v>0</v>
      </c>
      <c r="AI279" s="179">
        <f>IF($C279=$D$2,#REF!*AI$2,IF($C279=$D$3,#REF!*AI$3,IF($C279=$D$4,#REF!*AI$4,IF($C279=$D$5,#REF!*AI$5,0))))</f>
        <v>0</v>
      </c>
      <c r="AJ279" s="179">
        <f>IF($C279=$D$2,#REF!*AJ$2,IF($C279=$D$3,#REF!*AJ$3,IF($C279=$D$4,#REF!*AJ$4,IF($C279=$D$5,#REF!*AJ$5,0))))</f>
        <v>0</v>
      </c>
      <c r="AK279" s="179">
        <f>IF($C279=$D$2,#REF!*AK$2,IF($C279=$D$3,#REF!*AK$3,IF($C279=$D$4,#REF!*AK$4,IF($C279=$D$5,#REF!*AK$5,0))))</f>
        <v>0</v>
      </c>
      <c r="AL279" s="179">
        <f>IF($C279=$D$2,#REF!*AL$2,IF($C279=$D$3,#REF!*AL$3,IF($C279=$D$4,#REF!*AL$4,IF($C279=$D$5,#REF!*AL$5,0))))</f>
        <v>0</v>
      </c>
      <c r="AM279" s="179">
        <f>IF($C279=$D$2,#REF!*AM$2,IF($C279=$D$3,#REF!*AM$3,IF($C279=$D$4,#REF!*AM$4,IF($C279=$D$5,#REF!*AM$5,0))))</f>
        <v>0</v>
      </c>
    </row>
    <row r="280" spans="1:39">
      <c r="A280" s="141"/>
      <c r="B280" s="165"/>
      <c r="C280" s="165"/>
      <c r="D280" s="178">
        <f t="shared" si="0"/>
        <v>0</v>
      </c>
      <c r="E280" s="179">
        <f>IF($C280=$D$2,#REF!*E$2,IF($C280=$D$3,#REF!*E$3,IF($C280=$D$4,#REF!*E$4,IF($C280=$D$5,#REF!*E$5,0))))</f>
        <v>0</v>
      </c>
      <c r="F280" s="179">
        <f>IF($C280=$D$2,#REF!*F$2,IF($C280=$D$3,#REF!*F$3,IF($C280=$D$4,#REF!*F$4,IF($C280=$D$5,#REF!*F$5,0))))</f>
        <v>0</v>
      </c>
      <c r="G280" s="179">
        <f>IF($C280=$D$2,#REF!*G$2,IF($C280=$D$3,#REF!*G$3,IF($C280=$D$4,#REF!*G$4,IF($C280=$D$5,#REF!*G$5,0))))</f>
        <v>0</v>
      </c>
      <c r="H280" s="179">
        <f>IF($C280=$D$2,#REF!*H$2,IF($C280=$D$3,#REF!*H$3,IF($C280=$D$4,#REF!*H$4,IF($C280=$D$5,#REF!*H$5,0))))</f>
        <v>0</v>
      </c>
      <c r="I280" s="179">
        <f>IF($C280=$D$2,#REF!*I$2,IF($C280=$D$3,#REF!*I$3,IF($C280=$D$4,#REF!*I$4,IF($C280=$D$5,#REF!*I$5,0))))</f>
        <v>0</v>
      </c>
      <c r="J280" s="179">
        <f>IF($C280=$D$2,#REF!*J$2,IF($C280=$D$3,#REF!*J$3,IF($C280=$D$4,#REF!*J$4,IF($C280=$D$5,#REF!*J$5,0))))</f>
        <v>0</v>
      </c>
      <c r="K280" s="179">
        <f>IF($C280=$D$2,#REF!*K$2,IF($C280=$D$3,#REF!*K$3,IF($C280=$D$4,#REF!*K$4,IF($C280=$D$5,#REF!*K$5,0))))</f>
        <v>0</v>
      </c>
      <c r="L280" s="179">
        <f>IF($C280=$D$2,#REF!*L$2,IF($C280=$D$3,#REF!*L$3,IF($C280=$D$4,#REF!*L$4,IF($C280=$D$5,#REF!*L$5,0))))</f>
        <v>0</v>
      </c>
      <c r="M280" s="179">
        <f>IF($C280=$D$2,#REF!*M$2,IF($C280=$D$3,#REF!*M$3,IF($C280=$D$4,#REF!*M$4,IF($C280=$D$5,#REF!*M$5,0))))</f>
        <v>0</v>
      </c>
      <c r="N280" s="179">
        <f>IF($C280=$D$2,#REF!*N$2,IF($C280=$D$3,#REF!*N$3,IF($C280=$D$4,#REF!*N$4,IF($C280=$D$5,#REF!*N$5,0))))</f>
        <v>0</v>
      </c>
      <c r="O280" s="179">
        <f>IF($C280=$D$2,#REF!*O$2,IF($C280=$D$3,#REF!*O$3,IF($C280=$D$4,#REF!*O$4,IF($C280=$D$5,#REF!*O$5,0))))</f>
        <v>0</v>
      </c>
      <c r="P280" s="179">
        <f>IF($C280=$D$2,#REF!*P$2,IF($C280=$D$3,#REF!*P$3,IF($C280=$D$4,#REF!*P$4,IF($C280=$D$5,#REF!*P$5,0))))</f>
        <v>0</v>
      </c>
      <c r="Q280" s="179">
        <f>IF($C280=$D$2,#REF!*Q$2,IF($C280=$D$3,#REF!*Q$3,IF($C280=$D$4,#REF!*Q$4,IF($C280=$D$5,#REF!*Q$5,0))))</f>
        <v>0</v>
      </c>
      <c r="R280" s="179">
        <f>IF($C280=$D$2,#REF!*R$2,IF($C280=$D$3,#REF!*R$3,IF($C280=$D$4,#REF!*R$4,IF($C280=$D$5,#REF!*R$5,0))))</f>
        <v>0</v>
      </c>
      <c r="S280" s="179">
        <f>IF($C280=$D$2,#REF!*S$2,IF($C280=$D$3,#REF!*S$3,IF($C280=$D$4,#REF!*S$4,IF($C280=$D$5,#REF!*S$5,0))))</f>
        <v>0</v>
      </c>
      <c r="T280" s="179">
        <f>IF($C280=$D$2,#REF!*T$2,IF($C280=$D$3,#REF!*T$3,IF($C280=$D$4,#REF!*T$4,IF($C280=$D$5,#REF!*T$5,0))))</f>
        <v>0</v>
      </c>
      <c r="U280" s="179">
        <f>IF($C280=$D$2,#REF!*U$2,IF($C280=$D$3,#REF!*U$3,IF($C280=$D$4,#REF!*U$4,IF($C280=$D$5,#REF!*U$5,0))))</f>
        <v>0</v>
      </c>
      <c r="V280" s="179">
        <f>IF($C280=$D$2,#REF!*V$2,IF($C280=$D$3,#REF!*V$3,IF($C280=$D$4,#REF!*V$4,IF($C280=$D$5,#REF!*V$5,0))))</f>
        <v>0</v>
      </c>
      <c r="W280" s="179">
        <f>IF($C280=$D$2,#REF!*W$2,IF($C280=$D$3,#REF!*W$3,IF($C280=$D$4,#REF!*W$4,IF($C280=$D$5,#REF!*W$5,0))))</f>
        <v>0</v>
      </c>
      <c r="X280" s="179">
        <f>IF($C280=$D$2,#REF!*X$2,IF($C280=$D$3,#REF!*X$3,IF($C280=$D$4,#REF!*X$4,IF($C280=$D$5,#REF!*X$5,0))))</f>
        <v>0</v>
      </c>
      <c r="Y280" s="179">
        <f>IF($C280=$D$2,#REF!*Y$2,IF($C280=$D$3,#REF!*Y$3,IF($C280=$D$4,#REF!*Y$4,IF($C280=$D$5,#REF!*Y$5,0))))</f>
        <v>0</v>
      </c>
      <c r="Z280" s="179">
        <f>IF($C280=$D$2,#REF!*Z$2,IF($C280=$D$3,#REF!*Z$3,IF($C280=$D$4,#REF!*Z$4,IF($C280=$D$5,#REF!*Z$5,0))))</f>
        <v>0</v>
      </c>
      <c r="AA280" s="179">
        <f>IF($C280=$D$2,#REF!*AA$2,IF($C280=$D$3,#REF!*AA$3,IF($C280=$D$4,#REF!*AA$4,IF($C280=$D$5,#REF!*AA$5,0))))</f>
        <v>0</v>
      </c>
      <c r="AB280" s="179">
        <f>IF($C280=$D$2,#REF!*AB$2,IF($C280=$D$3,#REF!*AB$3,IF($C280=$D$4,#REF!*AB$4,IF($C280=$D$5,#REF!*AB$5,0))))</f>
        <v>0</v>
      </c>
      <c r="AC280" s="179">
        <f>IF($C280=$D$2,#REF!*AC$2,IF($C280=$D$3,#REF!*AC$3,IF($C280=$D$4,#REF!*AC$4,IF($C280=$D$5,#REF!*AC$5,0))))</f>
        <v>0</v>
      </c>
      <c r="AD280" s="179">
        <f>IF($C280=$D$2,#REF!*AD$2,IF($C280=$D$3,#REF!*AD$3,IF($C280=$D$4,#REF!*AD$4,IF($C280=$D$5,#REF!*AD$5,0))))</f>
        <v>0</v>
      </c>
      <c r="AE280" s="179">
        <f>IF($C280=$D$2,#REF!*AE$2,IF($C280=$D$3,#REF!*AE$3,IF($C280=$D$4,#REF!*AE$4,IF($C280=$D$5,#REF!*AE$5,0))))</f>
        <v>0</v>
      </c>
      <c r="AF280" s="179">
        <f>IF($C280=$D$2,#REF!*AF$2,IF($C280=$D$3,#REF!*AF$3,IF($C280=$D$4,#REF!*AF$4,IF($C280=$D$5,#REF!*AF$5,0))))</f>
        <v>0</v>
      </c>
      <c r="AG280" s="179">
        <f>IF($C280=$D$2,#REF!*AG$2,IF($C280=$D$3,#REF!*AG$3,IF($C280=$D$4,#REF!*AG$4,IF($C280=$D$5,#REF!*AG$5,0))))</f>
        <v>0</v>
      </c>
      <c r="AH280" s="179">
        <f>IF($C280=$D$2,#REF!*AH$2,IF($C280=$D$3,#REF!*AH$3,IF($C280=$D$4,#REF!*AH$4,IF($C280=$D$5,#REF!*AH$5,0))))</f>
        <v>0</v>
      </c>
      <c r="AI280" s="179">
        <f>IF($C280=$D$2,#REF!*AI$2,IF($C280=$D$3,#REF!*AI$3,IF($C280=$D$4,#REF!*AI$4,IF($C280=$D$5,#REF!*AI$5,0))))</f>
        <v>0</v>
      </c>
      <c r="AJ280" s="179">
        <f>IF($C280=$D$2,#REF!*AJ$2,IF($C280=$D$3,#REF!*AJ$3,IF($C280=$D$4,#REF!*AJ$4,IF($C280=$D$5,#REF!*AJ$5,0))))</f>
        <v>0</v>
      </c>
      <c r="AK280" s="179">
        <f>IF($C280=$D$2,#REF!*AK$2,IF($C280=$D$3,#REF!*AK$3,IF($C280=$D$4,#REF!*AK$4,IF($C280=$D$5,#REF!*AK$5,0))))</f>
        <v>0</v>
      </c>
      <c r="AL280" s="179">
        <f>IF($C280=$D$2,#REF!*AL$2,IF($C280=$D$3,#REF!*AL$3,IF($C280=$D$4,#REF!*AL$4,IF($C280=$D$5,#REF!*AL$5,0))))</f>
        <v>0</v>
      </c>
      <c r="AM280" s="179">
        <f>IF($C280=$D$2,#REF!*AM$2,IF($C280=$D$3,#REF!*AM$3,IF($C280=$D$4,#REF!*AM$4,IF($C280=$D$5,#REF!*AM$5,0))))</f>
        <v>0</v>
      </c>
    </row>
    <row r="281" spans="1:39">
      <c r="A281" s="141"/>
      <c r="B281" s="165"/>
      <c r="C281" s="165"/>
      <c r="D281" s="178">
        <f t="shared" si="0"/>
        <v>0</v>
      </c>
      <c r="E281" s="179">
        <f>IF($C281=$D$2,#REF!*E$2,IF($C281=$D$3,#REF!*E$3,IF($C281=$D$4,#REF!*E$4,IF($C281=$D$5,#REF!*E$5,0))))</f>
        <v>0</v>
      </c>
      <c r="F281" s="179">
        <f>IF($C281=$D$2,#REF!*F$2,IF($C281=$D$3,#REF!*F$3,IF($C281=$D$4,#REF!*F$4,IF($C281=$D$5,#REF!*F$5,0))))</f>
        <v>0</v>
      </c>
      <c r="G281" s="179">
        <f>IF($C281=$D$2,#REF!*G$2,IF($C281=$D$3,#REF!*G$3,IF($C281=$D$4,#REF!*G$4,IF($C281=$D$5,#REF!*G$5,0))))</f>
        <v>0</v>
      </c>
      <c r="H281" s="179">
        <f>IF($C281=$D$2,#REF!*H$2,IF($C281=$D$3,#REF!*H$3,IF($C281=$D$4,#REF!*H$4,IF($C281=$D$5,#REF!*H$5,0))))</f>
        <v>0</v>
      </c>
      <c r="I281" s="179">
        <f>IF($C281=$D$2,#REF!*I$2,IF($C281=$D$3,#REF!*I$3,IF($C281=$D$4,#REF!*I$4,IF($C281=$D$5,#REF!*I$5,0))))</f>
        <v>0</v>
      </c>
      <c r="J281" s="179">
        <f>IF($C281=$D$2,#REF!*J$2,IF($C281=$D$3,#REF!*J$3,IF($C281=$D$4,#REF!*J$4,IF($C281=$D$5,#REF!*J$5,0))))</f>
        <v>0</v>
      </c>
      <c r="K281" s="179">
        <f>IF($C281=$D$2,#REF!*K$2,IF($C281=$D$3,#REF!*K$3,IF($C281=$D$4,#REF!*K$4,IF($C281=$D$5,#REF!*K$5,0))))</f>
        <v>0</v>
      </c>
      <c r="L281" s="179">
        <f>IF($C281=$D$2,#REF!*L$2,IF($C281=$D$3,#REF!*L$3,IF($C281=$D$4,#REF!*L$4,IF($C281=$D$5,#REF!*L$5,0))))</f>
        <v>0</v>
      </c>
      <c r="M281" s="179">
        <f>IF($C281=$D$2,#REF!*M$2,IF($C281=$D$3,#REF!*M$3,IF($C281=$D$4,#REF!*M$4,IF($C281=$D$5,#REF!*M$5,0))))</f>
        <v>0</v>
      </c>
      <c r="N281" s="179">
        <f>IF($C281=$D$2,#REF!*N$2,IF($C281=$D$3,#REF!*N$3,IF($C281=$D$4,#REF!*N$4,IF($C281=$D$5,#REF!*N$5,0))))</f>
        <v>0</v>
      </c>
      <c r="O281" s="179">
        <f>IF($C281=$D$2,#REF!*O$2,IF($C281=$D$3,#REF!*O$3,IF($C281=$D$4,#REF!*O$4,IF($C281=$D$5,#REF!*O$5,0))))</f>
        <v>0</v>
      </c>
      <c r="P281" s="179">
        <f>IF($C281=$D$2,#REF!*P$2,IF($C281=$D$3,#REF!*P$3,IF($C281=$D$4,#REF!*P$4,IF($C281=$D$5,#REF!*P$5,0))))</f>
        <v>0</v>
      </c>
      <c r="Q281" s="179">
        <f>IF($C281=$D$2,#REF!*Q$2,IF($C281=$D$3,#REF!*Q$3,IF($C281=$D$4,#REF!*Q$4,IF($C281=$D$5,#REF!*Q$5,0))))</f>
        <v>0</v>
      </c>
      <c r="R281" s="179">
        <f>IF($C281=$D$2,#REF!*R$2,IF($C281=$D$3,#REF!*R$3,IF($C281=$D$4,#REF!*R$4,IF($C281=$D$5,#REF!*R$5,0))))</f>
        <v>0</v>
      </c>
      <c r="S281" s="179">
        <f>IF($C281=$D$2,#REF!*S$2,IF($C281=$D$3,#REF!*S$3,IF($C281=$D$4,#REF!*S$4,IF($C281=$D$5,#REF!*S$5,0))))</f>
        <v>0</v>
      </c>
      <c r="T281" s="179">
        <f>IF($C281=$D$2,#REF!*T$2,IF($C281=$D$3,#REF!*T$3,IF($C281=$D$4,#REF!*T$4,IF($C281=$D$5,#REF!*T$5,0))))</f>
        <v>0</v>
      </c>
      <c r="U281" s="179">
        <f>IF($C281=$D$2,#REF!*U$2,IF($C281=$D$3,#REF!*U$3,IF($C281=$D$4,#REF!*U$4,IF($C281=$D$5,#REF!*U$5,0))))</f>
        <v>0</v>
      </c>
      <c r="V281" s="179">
        <f>IF($C281=$D$2,#REF!*V$2,IF($C281=$D$3,#REF!*V$3,IF($C281=$D$4,#REF!*V$4,IF($C281=$D$5,#REF!*V$5,0))))</f>
        <v>0</v>
      </c>
      <c r="W281" s="179">
        <f>IF($C281=$D$2,#REF!*W$2,IF($C281=$D$3,#REF!*W$3,IF($C281=$D$4,#REF!*W$4,IF($C281=$D$5,#REF!*W$5,0))))</f>
        <v>0</v>
      </c>
      <c r="X281" s="179">
        <f>IF($C281=$D$2,#REF!*X$2,IF($C281=$D$3,#REF!*X$3,IF($C281=$D$4,#REF!*X$4,IF($C281=$D$5,#REF!*X$5,0))))</f>
        <v>0</v>
      </c>
      <c r="Y281" s="179">
        <f>IF($C281=$D$2,#REF!*Y$2,IF($C281=$D$3,#REF!*Y$3,IF($C281=$D$4,#REF!*Y$4,IF($C281=$D$5,#REF!*Y$5,0))))</f>
        <v>0</v>
      </c>
      <c r="Z281" s="179">
        <f>IF($C281=$D$2,#REF!*Z$2,IF($C281=$D$3,#REF!*Z$3,IF($C281=$D$4,#REF!*Z$4,IF($C281=$D$5,#REF!*Z$5,0))))</f>
        <v>0</v>
      </c>
      <c r="AA281" s="179">
        <f>IF($C281=$D$2,#REF!*AA$2,IF($C281=$D$3,#REF!*AA$3,IF($C281=$D$4,#REF!*AA$4,IF($C281=$D$5,#REF!*AA$5,0))))</f>
        <v>0</v>
      </c>
      <c r="AB281" s="179">
        <f>IF($C281=$D$2,#REF!*AB$2,IF($C281=$D$3,#REF!*AB$3,IF($C281=$D$4,#REF!*AB$4,IF($C281=$D$5,#REF!*AB$5,0))))</f>
        <v>0</v>
      </c>
      <c r="AC281" s="179">
        <f>IF($C281=$D$2,#REF!*AC$2,IF($C281=$D$3,#REF!*AC$3,IF($C281=$D$4,#REF!*AC$4,IF($C281=$D$5,#REF!*AC$5,0))))</f>
        <v>0</v>
      </c>
      <c r="AD281" s="179">
        <f>IF($C281=$D$2,#REF!*AD$2,IF($C281=$D$3,#REF!*AD$3,IF($C281=$D$4,#REF!*AD$4,IF($C281=$D$5,#REF!*AD$5,0))))</f>
        <v>0</v>
      </c>
      <c r="AE281" s="179">
        <f>IF($C281=$D$2,#REF!*AE$2,IF($C281=$D$3,#REF!*AE$3,IF($C281=$D$4,#REF!*AE$4,IF($C281=$D$5,#REF!*AE$5,0))))</f>
        <v>0</v>
      </c>
      <c r="AF281" s="179">
        <f>IF($C281=$D$2,#REF!*AF$2,IF($C281=$D$3,#REF!*AF$3,IF($C281=$D$4,#REF!*AF$4,IF($C281=$D$5,#REF!*AF$5,0))))</f>
        <v>0</v>
      </c>
      <c r="AG281" s="179">
        <f>IF($C281=$D$2,#REF!*AG$2,IF($C281=$D$3,#REF!*AG$3,IF($C281=$D$4,#REF!*AG$4,IF($C281=$D$5,#REF!*AG$5,0))))</f>
        <v>0</v>
      </c>
      <c r="AH281" s="179">
        <f>IF($C281=$D$2,#REF!*AH$2,IF($C281=$D$3,#REF!*AH$3,IF($C281=$D$4,#REF!*AH$4,IF($C281=$D$5,#REF!*AH$5,0))))</f>
        <v>0</v>
      </c>
      <c r="AI281" s="179">
        <f>IF($C281=$D$2,#REF!*AI$2,IF($C281=$D$3,#REF!*AI$3,IF($C281=$D$4,#REF!*AI$4,IF($C281=$D$5,#REF!*AI$5,0))))</f>
        <v>0</v>
      </c>
      <c r="AJ281" s="179">
        <f>IF($C281=$D$2,#REF!*AJ$2,IF($C281=$D$3,#REF!*AJ$3,IF($C281=$D$4,#REF!*AJ$4,IF($C281=$D$5,#REF!*AJ$5,0))))</f>
        <v>0</v>
      </c>
      <c r="AK281" s="179">
        <f>IF($C281=$D$2,#REF!*AK$2,IF($C281=$D$3,#REF!*AK$3,IF($C281=$D$4,#REF!*AK$4,IF($C281=$D$5,#REF!*AK$5,0))))</f>
        <v>0</v>
      </c>
      <c r="AL281" s="179">
        <f>IF($C281=$D$2,#REF!*AL$2,IF($C281=$D$3,#REF!*AL$3,IF($C281=$D$4,#REF!*AL$4,IF($C281=$D$5,#REF!*AL$5,0))))</f>
        <v>0</v>
      </c>
      <c r="AM281" s="179">
        <f>IF($C281=$D$2,#REF!*AM$2,IF($C281=$D$3,#REF!*AM$3,IF($C281=$D$4,#REF!*AM$4,IF($C281=$D$5,#REF!*AM$5,0))))</f>
        <v>0</v>
      </c>
    </row>
    <row r="282" spans="1:39">
      <c r="A282" s="141"/>
      <c r="B282" s="165"/>
      <c r="C282" s="165"/>
      <c r="D282" s="178">
        <f t="shared" si="0"/>
        <v>0</v>
      </c>
      <c r="E282" s="179">
        <f>IF($C282=$D$2,#REF!*E$2,IF($C282=$D$3,#REF!*E$3,IF($C282=$D$4,#REF!*E$4,IF($C282=$D$5,#REF!*E$5,0))))</f>
        <v>0</v>
      </c>
      <c r="F282" s="179">
        <f>IF($C282=$D$2,#REF!*F$2,IF($C282=$D$3,#REF!*F$3,IF($C282=$D$4,#REF!*F$4,IF($C282=$D$5,#REF!*F$5,0))))</f>
        <v>0</v>
      </c>
      <c r="G282" s="179">
        <f>IF($C282=$D$2,#REF!*G$2,IF($C282=$D$3,#REF!*G$3,IF($C282=$D$4,#REF!*G$4,IF($C282=$D$5,#REF!*G$5,0))))</f>
        <v>0</v>
      </c>
      <c r="H282" s="179">
        <f>IF($C282=$D$2,#REF!*H$2,IF($C282=$D$3,#REF!*H$3,IF($C282=$D$4,#REF!*H$4,IF($C282=$D$5,#REF!*H$5,0))))</f>
        <v>0</v>
      </c>
      <c r="I282" s="179">
        <f>IF($C282=$D$2,#REF!*I$2,IF($C282=$D$3,#REF!*I$3,IF($C282=$D$4,#REF!*I$4,IF($C282=$D$5,#REF!*I$5,0))))</f>
        <v>0</v>
      </c>
      <c r="J282" s="179">
        <f>IF($C282=$D$2,#REF!*J$2,IF($C282=$D$3,#REF!*J$3,IF($C282=$D$4,#REF!*J$4,IF($C282=$D$5,#REF!*J$5,0))))</f>
        <v>0</v>
      </c>
      <c r="K282" s="179">
        <f>IF($C282=$D$2,#REF!*K$2,IF($C282=$D$3,#REF!*K$3,IF($C282=$D$4,#REF!*K$4,IF($C282=$D$5,#REF!*K$5,0))))</f>
        <v>0</v>
      </c>
      <c r="L282" s="179">
        <f>IF($C282=$D$2,#REF!*L$2,IF($C282=$D$3,#REF!*L$3,IF($C282=$D$4,#REF!*L$4,IF($C282=$D$5,#REF!*L$5,0))))</f>
        <v>0</v>
      </c>
      <c r="M282" s="179">
        <f>IF($C282=$D$2,#REF!*M$2,IF($C282=$D$3,#REF!*M$3,IF($C282=$D$4,#REF!*M$4,IF($C282=$D$5,#REF!*M$5,0))))</f>
        <v>0</v>
      </c>
      <c r="N282" s="179">
        <f>IF($C282=$D$2,#REF!*N$2,IF($C282=$D$3,#REF!*N$3,IF($C282=$D$4,#REF!*N$4,IF($C282=$D$5,#REF!*N$5,0))))</f>
        <v>0</v>
      </c>
      <c r="O282" s="179">
        <f>IF($C282=$D$2,#REF!*O$2,IF($C282=$D$3,#REF!*O$3,IF($C282=$D$4,#REF!*O$4,IF($C282=$D$5,#REF!*O$5,0))))</f>
        <v>0</v>
      </c>
      <c r="P282" s="179">
        <f>IF($C282=$D$2,#REF!*P$2,IF($C282=$D$3,#REF!*P$3,IF($C282=$D$4,#REF!*P$4,IF($C282=$D$5,#REF!*P$5,0))))</f>
        <v>0</v>
      </c>
      <c r="Q282" s="179">
        <f>IF($C282=$D$2,#REF!*Q$2,IF($C282=$D$3,#REF!*Q$3,IF($C282=$D$4,#REF!*Q$4,IF($C282=$D$5,#REF!*Q$5,0))))</f>
        <v>0</v>
      </c>
      <c r="R282" s="179">
        <f>IF($C282=$D$2,#REF!*R$2,IF($C282=$D$3,#REF!*R$3,IF($C282=$D$4,#REF!*R$4,IF($C282=$D$5,#REF!*R$5,0))))</f>
        <v>0</v>
      </c>
      <c r="S282" s="179">
        <f>IF($C282=$D$2,#REF!*S$2,IF($C282=$D$3,#REF!*S$3,IF($C282=$D$4,#REF!*S$4,IF($C282=$D$5,#REF!*S$5,0))))</f>
        <v>0</v>
      </c>
      <c r="T282" s="179">
        <f>IF($C282=$D$2,#REF!*T$2,IF($C282=$D$3,#REF!*T$3,IF($C282=$D$4,#REF!*T$4,IF($C282=$D$5,#REF!*T$5,0))))</f>
        <v>0</v>
      </c>
      <c r="U282" s="179">
        <f>IF($C282=$D$2,#REF!*U$2,IF($C282=$D$3,#REF!*U$3,IF($C282=$D$4,#REF!*U$4,IF($C282=$D$5,#REF!*U$5,0))))</f>
        <v>0</v>
      </c>
      <c r="V282" s="179">
        <f>IF($C282=$D$2,#REF!*V$2,IF($C282=$D$3,#REF!*V$3,IF($C282=$D$4,#REF!*V$4,IF($C282=$D$5,#REF!*V$5,0))))</f>
        <v>0</v>
      </c>
      <c r="W282" s="179">
        <f>IF($C282=$D$2,#REF!*W$2,IF($C282=$D$3,#REF!*W$3,IF($C282=$D$4,#REF!*W$4,IF($C282=$D$5,#REF!*W$5,0))))</f>
        <v>0</v>
      </c>
      <c r="X282" s="179">
        <f>IF($C282=$D$2,#REF!*X$2,IF($C282=$D$3,#REF!*X$3,IF($C282=$D$4,#REF!*X$4,IF($C282=$D$5,#REF!*X$5,0))))</f>
        <v>0</v>
      </c>
      <c r="Y282" s="179">
        <f>IF($C282=$D$2,#REF!*Y$2,IF($C282=$D$3,#REF!*Y$3,IF($C282=$D$4,#REF!*Y$4,IF($C282=$D$5,#REF!*Y$5,0))))</f>
        <v>0</v>
      </c>
      <c r="Z282" s="179">
        <f>IF($C282=$D$2,#REF!*Z$2,IF($C282=$D$3,#REF!*Z$3,IF($C282=$D$4,#REF!*Z$4,IF($C282=$D$5,#REF!*Z$5,0))))</f>
        <v>0</v>
      </c>
      <c r="AA282" s="179">
        <f>IF($C282=$D$2,#REF!*AA$2,IF($C282=$D$3,#REF!*AA$3,IF($C282=$D$4,#REF!*AA$4,IF($C282=$D$5,#REF!*AA$5,0))))</f>
        <v>0</v>
      </c>
      <c r="AB282" s="179">
        <f>IF($C282=$D$2,#REF!*AB$2,IF($C282=$D$3,#REF!*AB$3,IF($C282=$D$4,#REF!*AB$4,IF($C282=$D$5,#REF!*AB$5,0))))</f>
        <v>0</v>
      </c>
      <c r="AC282" s="179">
        <f>IF($C282=$D$2,#REF!*AC$2,IF($C282=$D$3,#REF!*AC$3,IF($C282=$D$4,#REF!*AC$4,IF($C282=$D$5,#REF!*AC$5,0))))</f>
        <v>0</v>
      </c>
      <c r="AD282" s="179">
        <f>IF($C282=$D$2,#REF!*AD$2,IF($C282=$D$3,#REF!*AD$3,IF($C282=$D$4,#REF!*AD$4,IF($C282=$D$5,#REF!*AD$5,0))))</f>
        <v>0</v>
      </c>
      <c r="AE282" s="179">
        <f>IF($C282=$D$2,#REF!*AE$2,IF($C282=$D$3,#REF!*AE$3,IF($C282=$D$4,#REF!*AE$4,IF($C282=$D$5,#REF!*AE$5,0))))</f>
        <v>0</v>
      </c>
      <c r="AF282" s="179">
        <f>IF($C282=$D$2,#REF!*AF$2,IF($C282=$D$3,#REF!*AF$3,IF($C282=$D$4,#REF!*AF$4,IF($C282=$D$5,#REF!*AF$5,0))))</f>
        <v>0</v>
      </c>
      <c r="AG282" s="179">
        <f>IF($C282=$D$2,#REF!*AG$2,IF($C282=$D$3,#REF!*AG$3,IF($C282=$D$4,#REF!*AG$4,IF($C282=$D$5,#REF!*AG$5,0))))</f>
        <v>0</v>
      </c>
      <c r="AH282" s="179">
        <f>IF($C282=$D$2,#REF!*AH$2,IF($C282=$D$3,#REF!*AH$3,IF($C282=$D$4,#REF!*AH$4,IF($C282=$D$5,#REF!*AH$5,0))))</f>
        <v>0</v>
      </c>
      <c r="AI282" s="179">
        <f>IF($C282=$D$2,#REF!*AI$2,IF($C282=$D$3,#REF!*AI$3,IF($C282=$D$4,#REF!*AI$4,IF($C282=$D$5,#REF!*AI$5,0))))</f>
        <v>0</v>
      </c>
      <c r="AJ282" s="179">
        <f>IF($C282=$D$2,#REF!*AJ$2,IF($C282=$D$3,#REF!*AJ$3,IF($C282=$D$4,#REF!*AJ$4,IF($C282=$D$5,#REF!*AJ$5,0))))</f>
        <v>0</v>
      </c>
      <c r="AK282" s="179">
        <f>IF($C282=$D$2,#REF!*AK$2,IF($C282=$D$3,#REF!*AK$3,IF($C282=$D$4,#REF!*AK$4,IF($C282=$D$5,#REF!*AK$5,0))))</f>
        <v>0</v>
      </c>
      <c r="AL282" s="179">
        <f>IF($C282=$D$2,#REF!*AL$2,IF($C282=$D$3,#REF!*AL$3,IF($C282=$D$4,#REF!*AL$4,IF($C282=$D$5,#REF!*AL$5,0))))</f>
        <v>0</v>
      </c>
      <c r="AM282" s="179">
        <f>IF($C282=$D$2,#REF!*AM$2,IF($C282=$D$3,#REF!*AM$3,IF($C282=$D$4,#REF!*AM$4,IF($C282=$D$5,#REF!*AM$5,0))))</f>
        <v>0</v>
      </c>
    </row>
    <row r="283" spans="1:39">
      <c r="A283" s="141"/>
      <c r="B283" s="165"/>
      <c r="C283" s="165"/>
      <c r="D283" s="178">
        <f t="shared" si="0"/>
        <v>0</v>
      </c>
      <c r="E283" s="179">
        <f>IF($C283=$D$2,#REF!*E$2,IF($C283=$D$3,#REF!*E$3,IF($C283=$D$4,#REF!*E$4,IF($C283=$D$5,#REF!*E$5,0))))</f>
        <v>0</v>
      </c>
      <c r="F283" s="179">
        <f>IF($C283=$D$2,#REF!*F$2,IF($C283=$D$3,#REF!*F$3,IF($C283=$D$4,#REF!*F$4,IF($C283=$D$5,#REF!*F$5,0))))</f>
        <v>0</v>
      </c>
      <c r="G283" s="179">
        <f>IF($C283=$D$2,#REF!*G$2,IF($C283=$D$3,#REF!*G$3,IF($C283=$D$4,#REF!*G$4,IF($C283=$D$5,#REF!*G$5,0))))</f>
        <v>0</v>
      </c>
      <c r="H283" s="179">
        <f>IF($C283=$D$2,#REF!*H$2,IF($C283=$D$3,#REF!*H$3,IF($C283=$D$4,#REF!*H$4,IF($C283=$D$5,#REF!*H$5,0))))</f>
        <v>0</v>
      </c>
      <c r="I283" s="179">
        <f>IF($C283=$D$2,#REF!*I$2,IF($C283=$D$3,#REF!*I$3,IF($C283=$D$4,#REF!*I$4,IF($C283=$D$5,#REF!*I$5,0))))</f>
        <v>0</v>
      </c>
      <c r="J283" s="179">
        <f>IF($C283=$D$2,#REF!*J$2,IF($C283=$D$3,#REF!*J$3,IF($C283=$D$4,#REF!*J$4,IF($C283=$D$5,#REF!*J$5,0))))</f>
        <v>0</v>
      </c>
      <c r="K283" s="179">
        <f>IF($C283=$D$2,#REF!*K$2,IF($C283=$D$3,#REF!*K$3,IF($C283=$D$4,#REF!*K$4,IF($C283=$D$5,#REF!*K$5,0))))</f>
        <v>0</v>
      </c>
      <c r="L283" s="179">
        <f>IF($C283=$D$2,#REF!*L$2,IF($C283=$D$3,#REF!*L$3,IF($C283=$D$4,#REF!*L$4,IF($C283=$D$5,#REF!*L$5,0))))</f>
        <v>0</v>
      </c>
      <c r="M283" s="179">
        <f>IF($C283=$D$2,#REF!*M$2,IF($C283=$D$3,#REF!*M$3,IF($C283=$D$4,#REF!*M$4,IF($C283=$D$5,#REF!*M$5,0))))</f>
        <v>0</v>
      </c>
      <c r="N283" s="179">
        <f>IF($C283=$D$2,#REF!*N$2,IF($C283=$D$3,#REF!*N$3,IF($C283=$D$4,#REF!*N$4,IF($C283=$D$5,#REF!*N$5,0))))</f>
        <v>0</v>
      </c>
      <c r="O283" s="179">
        <f>IF($C283=$D$2,#REF!*O$2,IF($C283=$D$3,#REF!*O$3,IF($C283=$D$4,#REF!*O$4,IF($C283=$D$5,#REF!*O$5,0))))</f>
        <v>0</v>
      </c>
      <c r="P283" s="179">
        <f>IF($C283=$D$2,#REF!*P$2,IF($C283=$D$3,#REF!*P$3,IF($C283=$D$4,#REF!*P$4,IF($C283=$D$5,#REF!*P$5,0))))</f>
        <v>0</v>
      </c>
      <c r="Q283" s="179">
        <f>IF($C283=$D$2,#REF!*Q$2,IF($C283=$D$3,#REF!*Q$3,IF($C283=$D$4,#REF!*Q$4,IF($C283=$D$5,#REF!*Q$5,0))))</f>
        <v>0</v>
      </c>
      <c r="R283" s="179">
        <f>IF($C283=$D$2,#REF!*R$2,IF($C283=$D$3,#REF!*R$3,IF($C283=$D$4,#REF!*R$4,IF($C283=$D$5,#REF!*R$5,0))))</f>
        <v>0</v>
      </c>
      <c r="S283" s="179">
        <f>IF($C283=$D$2,#REF!*S$2,IF($C283=$D$3,#REF!*S$3,IF($C283=$D$4,#REF!*S$4,IF($C283=$D$5,#REF!*S$5,0))))</f>
        <v>0</v>
      </c>
      <c r="T283" s="179">
        <f>IF($C283=$D$2,#REF!*T$2,IF($C283=$D$3,#REF!*T$3,IF($C283=$D$4,#REF!*T$4,IF($C283=$D$5,#REF!*T$5,0))))</f>
        <v>0</v>
      </c>
      <c r="U283" s="179">
        <f>IF($C283=$D$2,#REF!*U$2,IF($C283=$D$3,#REF!*U$3,IF($C283=$D$4,#REF!*U$4,IF($C283=$D$5,#REF!*U$5,0))))</f>
        <v>0</v>
      </c>
      <c r="V283" s="179">
        <f>IF($C283=$D$2,#REF!*V$2,IF($C283=$D$3,#REF!*V$3,IF($C283=$D$4,#REF!*V$4,IF($C283=$D$5,#REF!*V$5,0))))</f>
        <v>0</v>
      </c>
      <c r="W283" s="179">
        <f>IF($C283=$D$2,#REF!*W$2,IF($C283=$D$3,#REF!*W$3,IF($C283=$D$4,#REF!*W$4,IF($C283=$D$5,#REF!*W$5,0))))</f>
        <v>0</v>
      </c>
      <c r="X283" s="179">
        <f>IF($C283=$D$2,#REF!*X$2,IF($C283=$D$3,#REF!*X$3,IF($C283=$D$4,#REF!*X$4,IF($C283=$D$5,#REF!*X$5,0))))</f>
        <v>0</v>
      </c>
      <c r="Y283" s="179">
        <f>IF($C283=$D$2,#REF!*Y$2,IF($C283=$D$3,#REF!*Y$3,IF($C283=$D$4,#REF!*Y$4,IF($C283=$D$5,#REF!*Y$5,0))))</f>
        <v>0</v>
      </c>
      <c r="Z283" s="179">
        <f>IF($C283=$D$2,#REF!*Z$2,IF($C283=$D$3,#REF!*Z$3,IF($C283=$D$4,#REF!*Z$4,IF($C283=$D$5,#REF!*Z$5,0))))</f>
        <v>0</v>
      </c>
      <c r="AA283" s="179">
        <f>IF($C283=$D$2,#REF!*AA$2,IF($C283=$D$3,#REF!*AA$3,IF($C283=$D$4,#REF!*AA$4,IF($C283=$D$5,#REF!*AA$5,0))))</f>
        <v>0</v>
      </c>
      <c r="AB283" s="179">
        <f>IF($C283=$D$2,#REF!*AB$2,IF($C283=$D$3,#REF!*AB$3,IF($C283=$D$4,#REF!*AB$4,IF($C283=$D$5,#REF!*AB$5,0))))</f>
        <v>0</v>
      </c>
      <c r="AC283" s="179">
        <f>IF($C283=$D$2,#REF!*AC$2,IF($C283=$D$3,#REF!*AC$3,IF($C283=$D$4,#REF!*AC$4,IF($C283=$D$5,#REF!*AC$5,0))))</f>
        <v>0</v>
      </c>
      <c r="AD283" s="179">
        <f>IF($C283=$D$2,#REF!*AD$2,IF($C283=$D$3,#REF!*AD$3,IF($C283=$D$4,#REF!*AD$4,IF($C283=$D$5,#REF!*AD$5,0))))</f>
        <v>0</v>
      </c>
      <c r="AE283" s="179">
        <f>IF($C283=$D$2,#REF!*AE$2,IF($C283=$D$3,#REF!*AE$3,IF($C283=$D$4,#REF!*AE$4,IF($C283=$D$5,#REF!*AE$5,0))))</f>
        <v>0</v>
      </c>
      <c r="AF283" s="179">
        <f>IF($C283=$D$2,#REF!*AF$2,IF($C283=$D$3,#REF!*AF$3,IF($C283=$D$4,#REF!*AF$4,IF($C283=$D$5,#REF!*AF$5,0))))</f>
        <v>0</v>
      </c>
      <c r="AG283" s="179">
        <f>IF($C283=$D$2,#REF!*AG$2,IF($C283=$D$3,#REF!*AG$3,IF($C283=$D$4,#REF!*AG$4,IF($C283=$D$5,#REF!*AG$5,0))))</f>
        <v>0</v>
      </c>
      <c r="AH283" s="179">
        <f>IF($C283=$D$2,#REF!*AH$2,IF($C283=$D$3,#REF!*AH$3,IF($C283=$D$4,#REF!*AH$4,IF($C283=$D$5,#REF!*AH$5,0))))</f>
        <v>0</v>
      </c>
      <c r="AI283" s="179">
        <f>IF($C283=$D$2,#REF!*AI$2,IF($C283=$D$3,#REF!*AI$3,IF($C283=$D$4,#REF!*AI$4,IF($C283=$D$5,#REF!*AI$5,0))))</f>
        <v>0</v>
      </c>
      <c r="AJ283" s="179">
        <f>IF($C283=$D$2,#REF!*AJ$2,IF($C283=$D$3,#REF!*AJ$3,IF($C283=$D$4,#REF!*AJ$4,IF($C283=$D$5,#REF!*AJ$5,0))))</f>
        <v>0</v>
      </c>
      <c r="AK283" s="179">
        <f>IF($C283=$D$2,#REF!*AK$2,IF($C283=$D$3,#REF!*AK$3,IF($C283=$D$4,#REF!*AK$4,IF($C283=$D$5,#REF!*AK$5,0))))</f>
        <v>0</v>
      </c>
      <c r="AL283" s="179">
        <f>IF($C283=$D$2,#REF!*AL$2,IF($C283=$D$3,#REF!*AL$3,IF($C283=$D$4,#REF!*AL$4,IF($C283=$D$5,#REF!*AL$5,0))))</f>
        <v>0</v>
      </c>
      <c r="AM283" s="179">
        <f>IF($C283=$D$2,#REF!*AM$2,IF($C283=$D$3,#REF!*AM$3,IF($C283=$D$4,#REF!*AM$4,IF($C283=$D$5,#REF!*AM$5,0))))</f>
        <v>0</v>
      </c>
    </row>
    <row r="284" spans="1:39">
      <c r="A284" s="141"/>
      <c r="B284" s="165"/>
      <c r="C284" s="165"/>
      <c r="D284" s="178">
        <f t="shared" si="0"/>
        <v>0</v>
      </c>
      <c r="E284" s="179">
        <f>IF($C284=$D$2,#REF!*E$2,IF($C284=$D$3,#REF!*E$3,IF($C284=$D$4,#REF!*E$4,IF($C284=$D$5,#REF!*E$5,0))))</f>
        <v>0</v>
      </c>
      <c r="F284" s="179">
        <f>IF($C284=$D$2,#REF!*F$2,IF($C284=$D$3,#REF!*F$3,IF($C284=$D$4,#REF!*F$4,IF($C284=$D$5,#REF!*F$5,0))))</f>
        <v>0</v>
      </c>
      <c r="G284" s="179">
        <f>IF($C284=$D$2,#REF!*G$2,IF($C284=$D$3,#REF!*G$3,IF($C284=$D$4,#REF!*G$4,IF($C284=$D$5,#REF!*G$5,0))))</f>
        <v>0</v>
      </c>
      <c r="H284" s="179">
        <f>IF($C284=$D$2,#REF!*H$2,IF($C284=$D$3,#REF!*H$3,IF($C284=$D$4,#REF!*H$4,IF($C284=$D$5,#REF!*H$5,0))))</f>
        <v>0</v>
      </c>
      <c r="I284" s="179">
        <f>IF($C284=$D$2,#REF!*I$2,IF($C284=$D$3,#REF!*I$3,IF($C284=$D$4,#REF!*I$4,IF($C284=$D$5,#REF!*I$5,0))))</f>
        <v>0</v>
      </c>
      <c r="J284" s="179">
        <f>IF($C284=$D$2,#REF!*J$2,IF($C284=$D$3,#REF!*J$3,IF($C284=$D$4,#REF!*J$4,IF($C284=$D$5,#REF!*J$5,0))))</f>
        <v>0</v>
      </c>
      <c r="K284" s="179">
        <f>IF($C284=$D$2,#REF!*K$2,IF($C284=$D$3,#REF!*K$3,IF($C284=$D$4,#REF!*K$4,IF($C284=$D$5,#REF!*K$5,0))))</f>
        <v>0</v>
      </c>
      <c r="L284" s="179">
        <f>IF($C284=$D$2,#REF!*L$2,IF($C284=$D$3,#REF!*L$3,IF($C284=$D$4,#REF!*L$4,IF($C284=$D$5,#REF!*L$5,0))))</f>
        <v>0</v>
      </c>
      <c r="M284" s="179">
        <f>IF($C284=$D$2,#REF!*M$2,IF($C284=$D$3,#REF!*M$3,IF($C284=$D$4,#REF!*M$4,IF($C284=$D$5,#REF!*M$5,0))))</f>
        <v>0</v>
      </c>
      <c r="N284" s="179">
        <f>IF($C284=$D$2,#REF!*N$2,IF($C284=$D$3,#REF!*N$3,IF($C284=$D$4,#REF!*N$4,IF($C284=$D$5,#REF!*N$5,0))))</f>
        <v>0</v>
      </c>
      <c r="O284" s="179">
        <f>IF($C284=$D$2,#REF!*O$2,IF($C284=$D$3,#REF!*O$3,IF($C284=$D$4,#REF!*O$4,IF($C284=$D$5,#REF!*O$5,0))))</f>
        <v>0</v>
      </c>
      <c r="P284" s="179">
        <f>IF($C284=$D$2,#REF!*P$2,IF($C284=$D$3,#REF!*P$3,IF($C284=$D$4,#REF!*P$4,IF($C284=$D$5,#REF!*P$5,0))))</f>
        <v>0</v>
      </c>
      <c r="Q284" s="179">
        <f>IF($C284=$D$2,#REF!*Q$2,IF($C284=$D$3,#REF!*Q$3,IF($C284=$D$4,#REF!*Q$4,IF($C284=$D$5,#REF!*Q$5,0))))</f>
        <v>0</v>
      </c>
      <c r="R284" s="179">
        <f>IF($C284=$D$2,#REF!*R$2,IF($C284=$D$3,#REF!*R$3,IF($C284=$D$4,#REF!*R$4,IF($C284=$D$5,#REF!*R$5,0))))</f>
        <v>0</v>
      </c>
      <c r="S284" s="179">
        <f>IF($C284=$D$2,#REF!*S$2,IF($C284=$D$3,#REF!*S$3,IF($C284=$D$4,#REF!*S$4,IF($C284=$D$5,#REF!*S$5,0))))</f>
        <v>0</v>
      </c>
      <c r="T284" s="179">
        <f>IF($C284=$D$2,#REF!*T$2,IF($C284=$D$3,#REF!*T$3,IF($C284=$D$4,#REF!*T$4,IF($C284=$D$5,#REF!*T$5,0))))</f>
        <v>0</v>
      </c>
      <c r="U284" s="179">
        <f>IF($C284=$D$2,#REF!*U$2,IF($C284=$D$3,#REF!*U$3,IF($C284=$D$4,#REF!*U$4,IF($C284=$D$5,#REF!*U$5,0))))</f>
        <v>0</v>
      </c>
      <c r="V284" s="179">
        <f>IF($C284=$D$2,#REF!*V$2,IF($C284=$D$3,#REF!*V$3,IF($C284=$D$4,#REF!*V$4,IF($C284=$D$5,#REF!*V$5,0))))</f>
        <v>0</v>
      </c>
      <c r="W284" s="179">
        <f>IF($C284=$D$2,#REF!*W$2,IF($C284=$D$3,#REF!*W$3,IF($C284=$D$4,#REF!*W$4,IF($C284=$D$5,#REF!*W$5,0))))</f>
        <v>0</v>
      </c>
      <c r="X284" s="179">
        <f>IF($C284=$D$2,#REF!*X$2,IF($C284=$D$3,#REF!*X$3,IF($C284=$D$4,#REF!*X$4,IF($C284=$D$5,#REF!*X$5,0))))</f>
        <v>0</v>
      </c>
      <c r="Y284" s="179">
        <f>IF($C284=$D$2,#REF!*Y$2,IF($C284=$D$3,#REF!*Y$3,IF($C284=$D$4,#REF!*Y$4,IF($C284=$D$5,#REF!*Y$5,0))))</f>
        <v>0</v>
      </c>
      <c r="Z284" s="179">
        <f>IF($C284=$D$2,#REF!*Z$2,IF($C284=$D$3,#REF!*Z$3,IF($C284=$D$4,#REF!*Z$4,IF($C284=$D$5,#REF!*Z$5,0))))</f>
        <v>0</v>
      </c>
      <c r="AA284" s="179">
        <f>IF($C284=$D$2,#REF!*AA$2,IF($C284=$D$3,#REF!*AA$3,IF($C284=$D$4,#REF!*AA$4,IF($C284=$D$5,#REF!*AA$5,0))))</f>
        <v>0</v>
      </c>
      <c r="AB284" s="179">
        <f>IF($C284=$D$2,#REF!*AB$2,IF($C284=$D$3,#REF!*AB$3,IF($C284=$D$4,#REF!*AB$4,IF($C284=$D$5,#REF!*AB$5,0))))</f>
        <v>0</v>
      </c>
      <c r="AC284" s="179">
        <f>IF($C284=$D$2,#REF!*AC$2,IF($C284=$D$3,#REF!*AC$3,IF($C284=$D$4,#REF!*AC$4,IF($C284=$D$5,#REF!*AC$5,0))))</f>
        <v>0</v>
      </c>
      <c r="AD284" s="179">
        <f>IF($C284=$D$2,#REF!*AD$2,IF($C284=$D$3,#REF!*AD$3,IF($C284=$D$4,#REF!*AD$4,IF($C284=$D$5,#REF!*AD$5,0))))</f>
        <v>0</v>
      </c>
      <c r="AE284" s="179">
        <f>IF($C284=$D$2,#REF!*AE$2,IF($C284=$D$3,#REF!*AE$3,IF($C284=$D$4,#REF!*AE$4,IF($C284=$D$5,#REF!*AE$5,0))))</f>
        <v>0</v>
      </c>
      <c r="AF284" s="179">
        <f>IF($C284=$D$2,#REF!*AF$2,IF($C284=$D$3,#REF!*AF$3,IF($C284=$D$4,#REF!*AF$4,IF($C284=$D$5,#REF!*AF$5,0))))</f>
        <v>0</v>
      </c>
      <c r="AG284" s="179">
        <f>IF($C284=$D$2,#REF!*AG$2,IF($C284=$D$3,#REF!*AG$3,IF($C284=$D$4,#REF!*AG$4,IF($C284=$D$5,#REF!*AG$5,0))))</f>
        <v>0</v>
      </c>
      <c r="AH284" s="179">
        <f>IF($C284=$D$2,#REF!*AH$2,IF($C284=$D$3,#REF!*AH$3,IF($C284=$D$4,#REF!*AH$4,IF($C284=$D$5,#REF!*AH$5,0))))</f>
        <v>0</v>
      </c>
      <c r="AI284" s="179">
        <f>IF($C284=$D$2,#REF!*AI$2,IF($C284=$D$3,#REF!*AI$3,IF($C284=$D$4,#REF!*AI$4,IF($C284=$D$5,#REF!*AI$5,0))))</f>
        <v>0</v>
      </c>
      <c r="AJ284" s="179">
        <f>IF($C284=$D$2,#REF!*AJ$2,IF($C284=$D$3,#REF!*AJ$3,IF($C284=$D$4,#REF!*AJ$4,IF($C284=$D$5,#REF!*AJ$5,0))))</f>
        <v>0</v>
      </c>
      <c r="AK284" s="179">
        <f>IF($C284=$D$2,#REF!*AK$2,IF($C284=$D$3,#REF!*AK$3,IF($C284=$D$4,#REF!*AK$4,IF($C284=$D$5,#REF!*AK$5,0))))</f>
        <v>0</v>
      </c>
      <c r="AL284" s="179">
        <f>IF($C284=$D$2,#REF!*AL$2,IF($C284=$D$3,#REF!*AL$3,IF($C284=$D$4,#REF!*AL$4,IF($C284=$D$5,#REF!*AL$5,0))))</f>
        <v>0</v>
      </c>
      <c r="AM284" s="179">
        <f>IF($C284=$D$2,#REF!*AM$2,IF($C284=$D$3,#REF!*AM$3,IF($C284=$D$4,#REF!*AM$4,IF($C284=$D$5,#REF!*AM$5,0))))</f>
        <v>0</v>
      </c>
    </row>
    <row r="285" spans="1:39">
      <c r="A285" s="141"/>
      <c r="B285" s="165"/>
      <c r="C285" s="165"/>
      <c r="D285" s="178">
        <f t="shared" si="0"/>
        <v>0</v>
      </c>
      <c r="E285" s="179">
        <f>IF($C285=$D$2,#REF!*E$2,IF($C285=$D$3,#REF!*E$3,IF($C285=$D$4,#REF!*E$4,IF($C285=$D$5,#REF!*E$5,0))))</f>
        <v>0</v>
      </c>
      <c r="F285" s="179">
        <f>IF($C285=$D$2,#REF!*F$2,IF($C285=$D$3,#REF!*F$3,IF($C285=$D$4,#REF!*F$4,IF($C285=$D$5,#REF!*F$5,0))))</f>
        <v>0</v>
      </c>
      <c r="G285" s="179">
        <f>IF($C285=$D$2,#REF!*G$2,IF($C285=$D$3,#REF!*G$3,IF($C285=$D$4,#REF!*G$4,IF($C285=$D$5,#REF!*G$5,0))))</f>
        <v>0</v>
      </c>
      <c r="H285" s="179">
        <f>IF($C285=$D$2,#REF!*H$2,IF($C285=$D$3,#REF!*H$3,IF($C285=$D$4,#REF!*H$4,IF($C285=$D$5,#REF!*H$5,0))))</f>
        <v>0</v>
      </c>
      <c r="I285" s="179">
        <f>IF($C285=$D$2,#REF!*I$2,IF($C285=$D$3,#REF!*I$3,IF($C285=$D$4,#REF!*I$4,IF($C285=$D$5,#REF!*I$5,0))))</f>
        <v>0</v>
      </c>
      <c r="J285" s="179">
        <f>IF($C285=$D$2,#REF!*J$2,IF($C285=$D$3,#REF!*J$3,IF($C285=$D$4,#REF!*J$4,IF($C285=$D$5,#REF!*J$5,0))))</f>
        <v>0</v>
      </c>
      <c r="K285" s="179">
        <f>IF($C285=$D$2,#REF!*K$2,IF($C285=$D$3,#REF!*K$3,IF($C285=$D$4,#REF!*K$4,IF($C285=$D$5,#REF!*K$5,0))))</f>
        <v>0</v>
      </c>
      <c r="L285" s="179">
        <f>IF($C285=$D$2,#REF!*L$2,IF($C285=$D$3,#REF!*L$3,IF($C285=$D$4,#REF!*L$4,IF($C285=$D$5,#REF!*L$5,0))))</f>
        <v>0</v>
      </c>
      <c r="M285" s="179">
        <f>IF($C285=$D$2,#REF!*M$2,IF($C285=$D$3,#REF!*M$3,IF($C285=$D$4,#REF!*M$4,IF($C285=$D$5,#REF!*M$5,0))))</f>
        <v>0</v>
      </c>
      <c r="N285" s="179">
        <f>IF($C285=$D$2,#REF!*N$2,IF($C285=$D$3,#REF!*N$3,IF($C285=$D$4,#REF!*N$4,IF($C285=$D$5,#REF!*N$5,0))))</f>
        <v>0</v>
      </c>
      <c r="O285" s="179">
        <f>IF($C285=$D$2,#REF!*O$2,IF($C285=$D$3,#REF!*O$3,IF($C285=$D$4,#REF!*O$4,IF($C285=$D$5,#REF!*O$5,0))))</f>
        <v>0</v>
      </c>
      <c r="P285" s="179">
        <f>IF($C285=$D$2,#REF!*P$2,IF($C285=$D$3,#REF!*P$3,IF($C285=$D$4,#REF!*P$4,IF($C285=$D$5,#REF!*P$5,0))))</f>
        <v>0</v>
      </c>
      <c r="Q285" s="179">
        <f>IF($C285=$D$2,#REF!*Q$2,IF($C285=$D$3,#REF!*Q$3,IF($C285=$D$4,#REF!*Q$4,IF($C285=$D$5,#REF!*Q$5,0))))</f>
        <v>0</v>
      </c>
      <c r="R285" s="179">
        <f>IF($C285=$D$2,#REF!*R$2,IF($C285=$D$3,#REF!*R$3,IF($C285=$D$4,#REF!*R$4,IF($C285=$D$5,#REF!*R$5,0))))</f>
        <v>0</v>
      </c>
      <c r="S285" s="179">
        <f>IF($C285=$D$2,#REF!*S$2,IF($C285=$D$3,#REF!*S$3,IF($C285=$D$4,#REF!*S$4,IF($C285=$D$5,#REF!*S$5,0))))</f>
        <v>0</v>
      </c>
      <c r="T285" s="179">
        <f>IF($C285=$D$2,#REF!*T$2,IF($C285=$D$3,#REF!*T$3,IF($C285=$D$4,#REF!*T$4,IF($C285=$D$5,#REF!*T$5,0))))</f>
        <v>0</v>
      </c>
      <c r="U285" s="179">
        <f>IF($C285=$D$2,#REF!*U$2,IF($C285=$D$3,#REF!*U$3,IF($C285=$D$4,#REF!*U$4,IF($C285=$D$5,#REF!*U$5,0))))</f>
        <v>0</v>
      </c>
      <c r="V285" s="179">
        <f>IF($C285=$D$2,#REF!*V$2,IF($C285=$D$3,#REF!*V$3,IF($C285=$D$4,#REF!*V$4,IF($C285=$D$5,#REF!*V$5,0))))</f>
        <v>0</v>
      </c>
      <c r="W285" s="179">
        <f>IF($C285=$D$2,#REF!*W$2,IF($C285=$D$3,#REF!*W$3,IF($C285=$D$4,#REF!*W$4,IF($C285=$D$5,#REF!*W$5,0))))</f>
        <v>0</v>
      </c>
      <c r="X285" s="179">
        <f>IF($C285=$D$2,#REF!*X$2,IF($C285=$D$3,#REF!*X$3,IF($C285=$D$4,#REF!*X$4,IF($C285=$D$5,#REF!*X$5,0))))</f>
        <v>0</v>
      </c>
      <c r="Y285" s="179">
        <f>IF($C285=$D$2,#REF!*Y$2,IF($C285=$D$3,#REF!*Y$3,IF($C285=$D$4,#REF!*Y$4,IF($C285=$D$5,#REF!*Y$5,0))))</f>
        <v>0</v>
      </c>
      <c r="Z285" s="179">
        <f>IF($C285=$D$2,#REF!*Z$2,IF($C285=$D$3,#REF!*Z$3,IF($C285=$D$4,#REF!*Z$4,IF($C285=$D$5,#REF!*Z$5,0))))</f>
        <v>0</v>
      </c>
      <c r="AA285" s="179">
        <f>IF($C285=$D$2,#REF!*AA$2,IF($C285=$D$3,#REF!*AA$3,IF($C285=$D$4,#REF!*AA$4,IF($C285=$D$5,#REF!*AA$5,0))))</f>
        <v>0</v>
      </c>
      <c r="AB285" s="179">
        <f>IF($C285=$D$2,#REF!*AB$2,IF($C285=$D$3,#REF!*AB$3,IF($C285=$D$4,#REF!*AB$4,IF($C285=$D$5,#REF!*AB$5,0))))</f>
        <v>0</v>
      </c>
      <c r="AC285" s="179">
        <f>IF($C285=$D$2,#REF!*AC$2,IF($C285=$D$3,#REF!*AC$3,IF($C285=$D$4,#REF!*AC$4,IF($C285=$D$5,#REF!*AC$5,0))))</f>
        <v>0</v>
      </c>
      <c r="AD285" s="179">
        <f>IF($C285=$D$2,#REF!*AD$2,IF($C285=$D$3,#REF!*AD$3,IF($C285=$D$4,#REF!*AD$4,IF($C285=$D$5,#REF!*AD$5,0))))</f>
        <v>0</v>
      </c>
      <c r="AE285" s="179">
        <f>IF($C285=$D$2,#REF!*AE$2,IF($C285=$D$3,#REF!*AE$3,IF($C285=$D$4,#REF!*AE$4,IF($C285=$D$5,#REF!*AE$5,0))))</f>
        <v>0</v>
      </c>
      <c r="AF285" s="179">
        <f>IF($C285=$D$2,#REF!*AF$2,IF($C285=$D$3,#REF!*AF$3,IF($C285=$D$4,#REF!*AF$4,IF($C285=$D$5,#REF!*AF$5,0))))</f>
        <v>0</v>
      </c>
      <c r="AG285" s="179">
        <f>IF($C285=$D$2,#REF!*AG$2,IF($C285=$D$3,#REF!*AG$3,IF($C285=$D$4,#REF!*AG$4,IF($C285=$D$5,#REF!*AG$5,0))))</f>
        <v>0</v>
      </c>
      <c r="AH285" s="179">
        <f>IF($C285=$D$2,#REF!*AH$2,IF($C285=$D$3,#REF!*AH$3,IF($C285=$D$4,#REF!*AH$4,IF($C285=$D$5,#REF!*AH$5,0))))</f>
        <v>0</v>
      </c>
      <c r="AI285" s="179">
        <f>IF($C285=$D$2,#REF!*AI$2,IF($C285=$D$3,#REF!*AI$3,IF($C285=$D$4,#REF!*AI$4,IF($C285=$D$5,#REF!*AI$5,0))))</f>
        <v>0</v>
      </c>
      <c r="AJ285" s="179">
        <f>IF($C285=$D$2,#REF!*AJ$2,IF($C285=$D$3,#REF!*AJ$3,IF($C285=$D$4,#REF!*AJ$4,IF($C285=$D$5,#REF!*AJ$5,0))))</f>
        <v>0</v>
      </c>
      <c r="AK285" s="179">
        <f>IF($C285=$D$2,#REF!*AK$2,IF($C285=$D$3,#REF!*AK$3,IF($C285=$D$4,#REF!*AK$4,IF($C285=$D$5,#REF!*AK$5,0))))</f>
        <v>0</v>
      </c>
      <c r="AL285" s="179">
        <f>IF($C285=$D$2,#REF!*AL$2,IF($C285=$D$3,#REF!*AL$3,IF($C285=$D$4,#REF!*AL$4,IF($C285=$D$5,#REF!*AL$5,0))))</f>
        <v>0</v>
      </c>
      <c r="AM285" s="179">
        <f>IF($C285=$D$2,#REF!*AM$2,IF($C285=$D$3,#REF!*AM$3,IF($C285=$D$4,#REF!*AM$4,IF($C285=$D$5,#REF!*AM$5,0))))</f>
        <v>0</v>
      </c>
    </row>
    <row r="286" spans="1:39">
      <c r="A286" s="141"/>
      <c r="B286" s="165"/>
      <c r="C286" s="165"/>
      <c r="D286" s="178">
        <f t="shared" si="0"/>
        <v>0</v>
      </c>
      <c r="E286" s="179">
        <f>IF($C286=$D$2,#REF!*E$2,IF($C286=$D$3,#REF!*E$3,IF($C286=$D$4,#REF!*E$4,IF($C286=$D$5,#REF!*E$5,0))))</f>
        <v>0</v>
      </c>
      <c r="F286" s="179">
        <f>IF($C286=$D$2,#REF!*F$2,IF($C286=$D$3,#REF!*F$3,IF($C286=$D$4,#REF!*F$4,IF($C286=$D$5,#REF!*F$5,0))))</f>
        <v>0</v>
      </c>
      <c r="G286" s="179">
        <f>IF($C286=$D$2,#REF!*G$2,IF($C286=$D$3,#REF!*G$3,IF($C286=$D$4,#REF!*G$4,IF($C286=$D$5,#REF!*G$5,0))))</f>
        <v>0</v>
      </c>
      <c r="H286" s="179">
        <f>IF($C286=$D$2,#REF!*H$2,IF($C286=$D$3,#REF!*H$3,IF($C286=$D$4,#REF!*H$4,IF($C286=$D$5,#REF!*H$5,0))))</f>
        <v>0</v>
      </c>
      <c r="I286" s="179">
        <f>IF($C286=$D$2,#REF!*I$2,IF($C286=$D$3,#REF!*I$3,IF($C286=$D$4,#REF!*I$4,IF($C286=$D$5,#REF!*I$5,0))))</f>
        <v>0</v>
      </c>
      <c r="J286" s="179">
        <f>IF($C286=$D$2,#REF!*J$2,IF($C286=$D$3,#REF!*J$3,IF($C286=$D$4,#REF!*J$4,IF($C286=$D$5,#REF!*J$5,0))))</f>
        <v>0</v>
      </c>
      <c r="K286" s="179">
        <f>IF($C286=$D$2,#REF!*K$2,IF($C286=$D$3,#REF!*K$3,IF($C286=$D$4,#REF!*K$4,IF($C286=$D$5,#REF!*K$5,0))))</f>
        <v>0</v>
      </c>
      <c r="L286" s="179">
        <f>IF($C286=$D$2,#REF!*L$2,IF($C286=$D$3,#REF!*L$3,IF($C286=$D$4,#REF!*L$4,IF($C286=$D$5,#REF!*L$5,0))))</f>
        <v>0</v>
      </c>
      <c r="M286" s="179">
        <f>IF($C286=$D$2,#REF!*M$2,IF($C286=$D$3,#REF!*M$3,IF($C286=$D$4,#REF!*M$4,IF($C286=$D$5,#REF!*M$5,0))))</f>
        <v>0</v>
      </c>
      <c r="N286" s="179">
        <f>IF($C286=$D$2,#REF!*N$2,IF($C286=$D$3,#REF!*N$3,IF($C286=$D$4,#REF!*N$4,IF($C286=$D$5,#REF!*N$5,0))))</f>
        <v>0</v>
      </c>
      <c r="O286" s="179">
        <f>IF($C286=$D$2,#REF!*O$2,IF($C286=$D$3,#REF!*O$3,IF($C286=$D$4,#REF!*O$4,IF($C286=$D$5,#REF!*O$5,0))))</f>
        <v>0</v>
      </c>
      <c r="P286" s="179">
        <f>IF($C286=$D$2,#REF!*P$2,IF($C286=$D$3,#REF!*P$3,IF($C286=$D$4,#REF!*P$4,IF($C286=$D$5,#REF!*P$5,0))))</f>
        <v>0</v>
      </c>
      <c r="Q286" s="179">
        <f>IF($C286=$D$2,#REF!*Q$2,IF($C286=$D$3,#REF!*Q$3,IF($C286=$D$4,#REF!*Q$4,IF($C286=$D$5,#REF!*Q$5,0))))</f>
        <v>0</v>
      </c>
      <c r="R286" s="179">
        <f>IF($C286=$D$2,#REF!*R$2,IF($C286=$D$3,#REF!*R$3,IF($C286=$D$4,#REF!*R$4,IF($C286=$D$5,#REF!*R$5,0))))</f>
        <v>0</v>
      </c>
      <c r="S286" s="179">
        <f>IF($C286=$D$2,#REF!*S$2,IF($C286=$D$3,#REF!*S$3,IF($C286=$D$4,#REF!*S$4,IF($C286=$D$5,#REF!*S$5,0))))</f>
        <v>0</v>
      </c>
      <c r="T286" s="179">
        <f>IF($C286=$D$2,#REF!*T$2,IF($C286=$D$3,#REF!*T$3,IF($C286=$D$4,#REF!*T$4,IF($C286=$D$5,#REF!*T$5,0))))</f>
        <v>0</v>
      </c>
      <c r="U286" s="179">
        <f>IF($C286=$D$2,#REF!*U$2,IF($C286=$D$3,#REF!*U$3,IF($C286=$D$4,#REF!*U$4,IF($C286=$D$5,#REF!*U$5,0))))</f>
        <v>0</v>
      </c>
      <c r="V286" s="179">
        <f>IF($C286=$D$2,#REF!*V$2,IF($C286=$D$3,#REF!*V$3,IF($C286=$D$4,#REF!*V$4,IF($C286=$D$5,#REF!*V$5,0))))</f>
        <v>0</v>
      </c>
      <c r="W286" s="179">
        <f>IF($C286=$D$2,#REF!*W$2,IF($C286=$D$3,#REF!*W$3,IF($C286=$D$4,#REF!*W$4,IF($C286=$D$5,#REF!*W$5,0))))</f>
        <v>0</v>
      </c>
      <c r="X286" s="179">
        <f>IF($C286=$D$2,#REF!*X$2,IF($C286=$D$3,#REF!*X$3,IF($C286=$D$4,#REF!*X$4,IF($C286=$D$5,#REF!*X$5,0))))</f>
        <v>0</v>
      </c>
      <c r="Y286" s="179">
        <f>IF($C286=$D$2,#REF!*Y$2,IF($C286=$D$3,#REF!*Y$3,IF($C286=$D$4,#REF!*Y$4,IF($C286=$D$5,#REF!*Y$5,0))))</f>
        <v>0</v>
      </c>
      <c r="Z286" s="179">
        <f>IF($C286=$D$2,#REF!*Z$2,IF($C286=$D$3,#REF!*Z$3,IF($C286=$D$4,#REF!*Z$4,IF($C286=$D$5,#REF!*Z$5,0))))</f>
        <v>0</v>
      </c>
      <c r="AA286" s="179">
        <f>IF($C286=$D$2,#REF!*AA$2,IF($C286=$D$3,#REF!*AA$3,IF($C286=$D$4,#REF!*AA$4,IF($C286=$D$5,#REF!*AA$5,0))))</f>
        <v>0</v>
      </c>
      <c r="AB286" s="179">
        <f>IF($C286=$D$2,#REF!*AB$2,IF($C286=$D$3,#REF!*AB$3,IF($C286=$D$4,#REF!*AB$4,IF($C286=$D$5,#REF!*AB$5,0))))</f>
        <v>0</v>
      </c>
      <c r="AC286" s="179">
        <f>IF($C286=$D$2,#REF!*AC$2,IF($C286=$D$3,#REF!*AC$3,IF($C286=$D$4,#REF!*AC$4,IF($C286=$D$5,#REF!*AC$5,0))))</f>
        <v>0</v>
      </c>
      <c r="AD286" s="179">
        <f>IF($C286=$D$2,#REF!*AD$2,IF($C286=$D$3,#REF!*AD$3,IF($C286=$D$4,#REF!*AD$4,IF($C286=$D$5,#REF!*AD$5,0))))</f>
        <v>0</v>
      </c>
      <c r="AE286" s="179">
        <f>IF($C286=$D$2,#REF!*AE$2,IF($C286=$D$3,#REF!*AE$3,IF($C286=$D$4,#REF!*AE$4,IF($C286=$D$5,#REF!*AE$5,0))))</f>
        <v>0</v>
      </c>
      <c r="AF286" s="179">
        <f>IF($C286=$D$2,#REF!*AF$2,IF($C286=$D$3,#REF!*AF$3,IF($C286=$D$4,#REF!*AF$4,IF($C286=$D$5,#REF!*AF$5,0))))</f>
        <v>0</v>
      </c>
      <c r="AG286" s="179">
        <f>IF($C286=$D$2,#REF!*AG$2,IF($C286=$D$3,#REF!*AG$3,IF($C286=$D$4,#REF!*AG$4,IF($C286=$D$5,#REF!*AG$5,0))))</f>
        <v>0</v>
      </c>
      <c r="AH286" s="179">
        <f>IF($C286=$D$2,#REF!*AH$2,IF($C286=$D$3,#REF!*AH$3,IF($C286=$D$4,#REF!*AH$4,IF($C286=$D$5,#REF!*AH$5,0))))</f>
        <v>0</v>
      </c>
      <c r="AI286" s="179">
        <f>IF($C286=$D$2,#REF!*AI$2,IF($C286=$D$3,#REF!*AI$3,IF($C286=$D$4,#REF!*AI$4,IF($C286=$D$5,#REF!*AI$5,0))))</f>
        <v>0</v>
      </c>
      <c r="AJ286" s="179">
        <f>IF($C286=$D$2,#REF!*AJ$2,IF($C286=$D$3,#REF!*AJ$3,IF($C286=$D$4,#REF!*AJ$4,IF($C286=$D$5,#REF!*AJ$5,0))))</f>
        <v>0</v>
      </c>
      <c r="AK286" s="179">
        <f>IF($C286=$D$2,#REF!*AK$2,IF($C286=$D$3,#REF!*AK$3,IF($C286=$D$4,#REF!*AK$4,IF($C286=$D$5,#REF!*AK$5,0))))</f>
        <v>0</v>
      </c>
      <c r="AL286" s="179">
        <f>IF($C286=$D$2,#REF!*AL$2,IF($C286=$D$3,#REF!*AL$3,IF($C286=$D$4,#REF!*AL$4,IF($C286=$D$5,#REF!*AL$5,0))))</f>
        <v>0</v>
      </c>
      <c r="AM286" s="179">
        <f>IF($C286=$D$2,#REF!*AM$2,IF($C286=$D$3,#REF!*AM$3,IF($C286=$D$4,#REF!*AM$4,IF($C286=$D$5,#REF!*AM$5,0))))</f>
        <v>0</v>
      </c>
    </row>
    <row r="287" spans="1:39">
      <c r="A287" s="141"/>
      <c r="B287" s="165"/>
      <c r="C287" s="165"/>
      <c r="D287" s="178">
        <f t="shared" si="0"/>
        <v>0</v>
      </c>
      <c r="E287" s="179">
        <f>IF($C287=$D$2,#REF!*E$2,IF($C287=$D$3,#REF!*E$3,IF($C287=$D$4,#REF!*E$4,IF($C287=$D$5,#REF!*E$5,0))))</f>
        <v>0</v>
      </c>
      <c r="F287" s="179">
        <f>IF($C287=$D$2,#REF!*F$2,IF($C287=$D$3,#REF!*F$3,IF($C287=$D$4,#REF!*F$4,IF($C287=$D$5,#REF!*F$5,0))))</f>
        <v>0</v>
      </c>
      <c r="G287" s="179">
        <f>IF($C287=$D$2,#REF!*G$2,IF($C287=$D$3,#REF!*G$3,IF($C287=$D$4,#REF!*G$4,IF($C287=$D$5,#REF!*G$5,0))))</f>
        <v>0</v>
      </c>
      <c r="H287" s="179">
        <f>IF($C287=$D$2,#REF!*H$2,IF($C287=$D$3,#REF!*H$3,IF($C287=$D$4,#REF!*H$4,IF($C287=$D$5,#REF!*H$5,0))))</f>
        <v>0</v>
      </c>
      <c r="I287" s="179">
        <f>IF($C287=$D$2,#REF!*I$2,IF($C287=$D$3,#REF!*I$3,IF($C287=$D$4,#REF!*I$4,IF($C287=$D$5,#REF!*I$5,0))))</f>
        <v>0</v>
      </c>
      <c r="J287" s="179">
        <f>IF($C287=$D$2,#REF!*J$2,IF($C287=$D$3,#REF!*J$3,IF($C287=$D$4,#REF!*J$4,IF($C287=$D$5,#REF!*J$5,0))))</f>
        <v>0</v>
      </c>
      <c r="K287" s="179">
        <f>IF($C287=$D$2,#REF!*K$2,IF($C287=$D$3,#REF!*K$3,IF($C287=$D$4,#REF!*K$4,IF($C287=$D$5,#REF!*K$5,0))))</f>
        <v>0</v>
      </c>
      <c r="L287" s="179">
        <f>IF($C287=$D$2,#REF!*L$2,IF($C287=$D$3,#REF!*L$3,IF($C287=$D$4,#REF!*L$4,IF($C287=$D$5,#REF!*L$5,0))))</f>
        <v>0</v>
      </c>
      <c r="M287" s="179">
        <f>IF($C287=$D$2,#REF!*M$2,IF($C287=$D$3,#REF!*M$3,IF($C287=$D$4,#REF!*M$4,IF($C287=$D$5,#REF!*M$5,0))))</f>
        <v>0</v>
      </c>
      <c r="N287" s="179">
        <f>IF($C287=$D$2,#REF!*N$2,IF($C287=$D$3,#REF!*N$3,IF($C287=$D$4,#REF!*N$4,IF($C287=$D$5,#REF!*N$5,0))))</f>
        <v>0</v>
      </c>
      <c r="O287" s="179">
        <f>IF($C287=$D$2,#REF!*O$2,IF($C287=$D$3,#REF!*O$3,IF($C287=$D$4,#REF!*O$4,IF($C287=$D$5,#REF!*O$5,0))))</f>
        <v>0</v>
      </c>
      <c r="P287" s="179">
        <f>IF($C287=$D$2,#REF!*P$2,IF($C287=$D$3,#REF!*P$3,IF($C287=$D$4,#REF!*P$4,IF($C287=$D$5,#REF!*P$5,0))))</f>
        <v>0</v>
      </c>
      <c r="Q287" s="179">
        <f>IF($C287=$D$2,#REF!*Q$2,IF($C287=$D$3,#REF!*Q$3,IF($C287=$D$4,#REF!*Q$4,IF($C287=$D$5,#REF!*Q$5,0))))</f>
        <v>0</v>
      </c>
      <c r="R287" s="179">
        <f>IF($C287=$D$2,#REF!*R$2,IF($C287=$D$3,#REF!*R$3,IF($C287=$D$4,#REF!*R$4,IF($C287=$D$5,#REF!*R$5,0))))</f>
        <v>0</v>
      </c>
      <c r="S287" s="179">
        <f>IF($C287=$D$2,#REF!*S$2,IF($C287=$D$3,#REF!*S$3,IF($C287=$D$4,#REF!*S$4,IF($C287=$D$5,#REF!*S$5,0))))</f>
        <v>0</v>
      </c>
      <c r="T287" s="179">
        <f>IF($C287=$D$2,#REF!*T$2,IF($C287=$D$3,#REF!*T$3,IF($C287=$D$4,#REF!*T$4,IF($C287=$D$5,#REF!*T$5,0))))</f>
        <v>0</v>
      </c>
      <c r="U287" s="179">
        <f>IF($C287=$D$2,#REF!*U$2,IF($C287=$D$3,#REF!*U$3,IF($C287=$D$4,#REF!*U$4,IF($C287=$D$5,#REF!*U$5,0))))</f>
        <v>0</v>
      </c>
      <c r="V287" s="179">
        <f>IF($C287=$D$2,#REF!*V$2,IF($C287=$D$3,#REF!*V$3,IF($C287=$D$4,#REF!*V$4,IF($C287=$D$5,#REF!*V$5,0))))</f>
        <v>0</v>
      </c>
      <c r="W287" s="179">
        <f>IF($C287=$D$2,#REF!*W$2,IF($C287=$D$3,#REF!*W$3,IF($C287=$D$4,#REF!*W$4,IF($C287=$D$5,#REF!*W$5,0))))</f>
        <v>0</v>
      </c>
      <c r="X287" s="179">
        <f>IF($C287=$D$2,#REF!*X$2,IF($C287=$D$3,#REF!*X$3,IF($C287=$D$4,#REF!*X$4,IF($C287=$D$5,#REF!*X$5,0))))</f>
        <v>0</v>
      </c>
      <c r="Y287" s="179">
        <f>IF($C287=$D$2,#REF!*Y$2,IF($C287=$D$3,#REF!*Y$3,IF($C287=$D$4,#REF!*Y$4,IF($C287=$D$5,#REF!*Y$5,0))))</f>
        <v>0</v>
      </c>
      <c r="Z287" s="179">
        <f>IF($C287=$D$2,#REF!*Z$2,IF($C287=$D$3,#REF!*Z$3,IF($C287=$D$4,#REF!*Z$4,IF($C287=$D$5,#REF!*Z$5,0))))</f>
        <v>0</v>
      </c>
      <c r="AA287" s="179">
        <f>IF($C287=$D$2,#REF!*AA$2,IF($C287=$D$3,#REF!*AA$3,IF($C287=$D$4,#REF!*AA$4,IF($C287=$D$5,#REF!*AA$5,0))))</f>
        <v>0</v>
      </c>
      <c r="AB287" s="179">
        <f>IF($C287=$D$2,#REF!*AB$2,IF($C287=$D$3,#REF!*AB$3,IF($C287=$D$4,#REF!*AB$4,IF($C287=$D$5,#REF!*AB$5,0))))</f>
        <v>0</v>
      </c>
      <c r="AC287" s="179">
        <f>IF($C287=$D$2,#REF!*AC$2,IF($C287=$D$3,#REF!*AC$3,IF($C287=$D$4,#REF!*AC$4,IF($C287=$D$5,#REF!*AC$5,0))))</f>
        <v>0</v>
      </c>
      <c r="AD287" s="179">
        <f>IF($C287=$D$2,#REF!*AD$2,IF($C287=$D$3,#REF!*AD$3,IF($C287=$D$4,#REF!*AD$4,IF($C287=$D$5,#REF!*AD$5,0))))</f>
        <v>0</v>
      </c>
      <c r="AE287" s="179">
        <f>IF($C287=$D$2,#REF!*AE$2,IF($C287=$D$3,#REF!*AE$3,IF($C287=$D$4,#REF!*AE$4,IF($C287=$D$5,#REF!*AE$5,0))))</f>
        <v>0</v>
      </c>
      <c r="AF287" s="179">
        <f>IF($C287=$D$2,#REF!*AF$2,IF($C287=$D$3,#REF!*AF$3,IF($C287=$D$4,#REF!*AF$4,IF($C287=$D$5,#REF!*AF$5,0))))</f>
        <v>0</v>
      </c>
      <c r="AG287" s="179">
        <f>IF($C287=$D$2,#REF!*AG$2,IF($C287=$D$3,#REF!*AG$3,IF($C287=$D$4,#REF!*AG$4,IF($C287=$D$5,#REF!*AG$5,0))))</f>
        <v>0</v>
      </c>
      <c r="AH287" s="179">
        <f>IF($C287=$D$2,#REF!*AH$2,IF($C287=$D$3,#REF!*AH$3,IF($C287=$D$4,#REF!*AH$4,IF($C287=$D$5,#REF!*AH$5,0))))</f>
        <v>0</v>
      </c>
      <c r="AI287" s="179">
        <f>IF($C287=$D$2,#REF!*AI$2,IF($C287=$D$3,#REF!*AI$3,IF($C287=$D$4,#REF!*AI$4,IF($C287=$D$5,#REF!*AI$5,0))))</f>
        <v>0</v>
      </c>
      <c r="AJ287" s="179">
        <f>IF($C287=$D$2,#REF!*AJ$2,IF($C287=$D$3,#REF!*AJ$3,IF($C287=$D$4,#REF!*AJ$4,IF($C287=$D$5,#REF!*AJ$5,0))))</f>
        <v>0</v>
      </c>
      <c r="AK287" s="179">
        <f>IF($C287=$D$2,#REF!*AK$2,IF($C287=$D$3,#REF!*AK$3,IF($C287=$D$4,#REF!*AK$4,IF($C287=$D$5,#REF!*AK$5,0))))</f>
        <v>0</v>
      </c>
      <c r="AL287" s="179">
        <f>IF($C287=$D$2,#REF!*AL$2,IF($C287=$D$3,#REF!*AL$3,IF($C287=$D$4,#REF!*AL$4,IF($C287=$D$5,#REF!*AL$5,0))))</f>
        <v>0</v>
      </c>
      <c r="AM287" s="179">
        <f>IF($C287=$D$2,#REF!*AM$2,IF($C287=$D$3,#REF!*AM$3,IF($C287=$D$4,#REF!*AM$4,IF($C287=$D$5,#REF!*AM$5,0))))</f>
        <v>0</v>
      </c>
    </row>
    <row r="288" spans="1:39">
      <c r="A288" s="141"/>
      <c r="B288" s="165"/>
      <c r="C288" s="165"/>
      <c r="D288" s="178">
        <f t="shared" si="0"/>
        <v>0</v>
      </c>
      <c r="E288" s="179">
        <f>IF($C288=$D$2,#REF!*E$2,IF($C288=$D$3,#REF!*E$3,IF($C288=$D$4,#REF!*E$4,IF($C288=$D$5,#REF!*E$5,0))))</f>
        <v>0</v>
      </c>
      <c r="F288" s="179">
        <f>IF($C288=$D$2,#REF!*F$2,IF($C288=$D$3,#REF!*F$3,IF($C288=$D$4,#REF!*F$4,IF($C288=$D$5,#REF!*F$5,0))))</f>
        <v>0</v>
      </c>
      <c r="G288" s="179">
        <f>IF($C288=$D$2,#REF!*G$2,IF($C288=$D$3,#REF!*G$3,IF($C288=$D$4,#REF!*G$4,IF($C288=$D$5,#REF!*G$5,0))))</f>
        <v>0</v>
      </c>
      <c r="H288" s="179">
        <f>IF($C288=$D$2,#REF!*H$2,IF($C288=$D$3,#REF!*H$3,IF($C288=$D$4,#REF!*H$4,IF($C288=$D$5,#REF!*H$5,0))))</f>
        <v>0</v>
      </c>
      <c r="I288" s="179">
        <f>IF($C288=$D$2,#REF!*I$2,IF($C288=$D$3,#REF!*I$3,IF($C288=$D$4,#REF!*I$4,IF($C288=$D$5,#REF!*I$5,0))))</f>
        <v>0</v>
      </c>
      <c r="J288" s="179">
        <f>IF($C288=$D$2,#REF!*J$2,IF($C288=$D$3,#REF!*J$3,IF($C288=$D$4,#REF!*J$4,IF($C288=$D$5,#REF!*J$5,0))))</f>
        <v>0</v>
      </c>
      <c r="K288" s="179">
        <f>IF($C288=$D$2,#REF!*K$2,IF($C288=$D$3,#REF!*K$3,IF($C288=$D$4,#REF!*K$4,IF($C288=$D$5,#REF!*K$5,0))))</f>
        <v>0</v>
      </c>
      <c r="L288" s="179">
        <f>IF($C288=$D$2,#REF!*L$2,IF($C288=$D$3,#REF!*L$3,IF($C288=$D$4,#REF!*L$4,IF($C288=$D$5,#REF!*L$5,0))))</f>
        <v>0</v>
      </c>
      <c r="M288" s="179">
        <f>IF($C288=$D$2,#REF!*M$2,IF($C288=$D$3,#REF!*M$3,IF($C288=$D$4,#REF!*M$4,IF($C288=$D$5,#REF!*M$5,0))))</f>
        <v>0</v>
      </c>
      <c r="N288" s="179">
        <f>IF($C288=$D$2,#REF!*N$2,IF($C288=$D$3,#REF!*N$3,IF($C288=$D$4,#REF!*N$4,IF($C288=$D$5,#REF!*N$5,0))))</f>
        <v>0</v>
      </c>
      <c r="O288" s="179">
        <f>IF($C288=$D$2,#REF!*O$2,IF($C288=$D$3,#REF!*O$3,IF($C288=$D$4,#REF!*O$4,IF($C288=$D$5,#REF!*O$5,0))))</f>
        <v>0</v>
      </c>
      <c r="P288" s="179">
        <f>IF($C288=$D$2,#REF!*P$2,IF($C288=$D$3,#REF!*P$3,IF($C288=$D$4,#REF!*P$4,IF($C288=$D$5,#REF!*P$5,0))))</f>
        <v>0</v>
      </c>
      <c r="Q288" s="179">
        <f>IF($C288=$D$2,#REF!*Q$2,IF($C288=$D$3,#REF!*Q$3,IF($C288=$D$4,#REF!*Q$4,IF($C288=$D$5,#REF!*Q$5,0))))</f>
        <v>0</v>
      </c>
      <c r="R288" s="179">
        <f>IF($C288=$D$2,#REF!*R$2,IF($C288=$D$3,#REF!*R$3,IF($C288=$D$4,#REF!*R$4,IF($C288=$D$5,#REF!*R$5,0))))</f>
        <v>0</v>
      </c>
      <c r="S288" s="179">
        <f>IF($C288=$D$2,#REF!*S$2,IF($C288=$D$3,#REF!*S$3,IF($C288=$D$4,#REF!*S$4,IF($C288=$D$5,#REF!*S$5,0))))</f>
        <v>0</v>
      </c>
      <c r="T288" s="179">
        <f>IF($C288=$D$2,#REF!*T$2,IF($C288=$D$3,#REF!*T$3,IF($C288=$D$4,#REF!*T$4,IF($C288=$D$5,#REF!*T$5,0))))</f>
        <v>0</v>
      </c>
      <c r="U288" s="179">
        <f>IF($C288=$D$2,#REF!*U$2,IF($C288=$D$3,#REF!*U$3,IF($C288=$D$4,#REF!*U$4,IF($C288=$D$5,#REF!*U$5,0))))</f>
        <v>0</v>
      </c>
      <c r="V288" s="179">
        <f>IF($C288=$D$2,#REF!*V$2,IF($C288=$D$3,#REF!*V$3,IF($C288=$D$4,#REF!*V$4,IF($C288=$D$5,#REF!*V$5,0))))</f>
        <v>0</v>
      </c>
      <c r="W288" s="179">
        <f>IF($C288=$D$2,#REF!*W$2,IF($C288=$D$3,#REF!*W$3,IF($C288=$D$4,#REF!*W$4,IF($C288=$D$5,#REF!*W$5,0))))</f>
        <v>0</v>
      </c>
      <c r="X288" s="179">
        <f>IF($C288=$D$2,#REF!*X$2,IF($C288=$D$3,#REF!*X$3,IF($C288=$D$4,#REF!*X$4,IF($C288=$D$5,#REF!*X$5,0))))</f>
        <v>0</v>
      </c>
      <c r="Y288" s="179">
        <f>IF($C288=$D$2,#REF!*Y$2,IF($C288=$D$3,#REF!*Y$3,IF($C288=$D$4,#REF!*Y$4,IF($C288=$D$5,#REF!*Y$5,0))))</f>
        <v>0</v>
      </c>
      <c r="Z288" s="179">
        <f>IF($C288=$D$2,#REF!*Z$2,IF($C288=$D$3,#REF!*Z$3,IF($C288=$D$4,#REF!*Z$4,IF($C288=$D$5,#REF!*Z$5,0))))</f>
        <v>0</v>
      </c>
      <c r="AA288" s="179">
        <f>IF($C288=$D$2,#REF!*AA$2,IF($C288=$D$3,#REF!*AA$3,IF($C288=$D$4,#REF!*AA$4,IF($C288=$D$5,#REF!*AA$5,0))))</f>
        <v>0</v>
      </c>
      <c r="AB288" s="179">
        <f>IF($C288=$D$2,#REF!*AB$2,IF($C288=$D$3,#REF!*AB$3,IF($C288=$D$4,#REF!*AB$4,IF($C288=$D$5,#REF!*AB$5,0))))</f>
        <v>0</v>
      </c>
      <c r="AC288" s="179">
        <f>IF($C288=$D$2,#REF!*AC$2,IF($C288=$D$3,#REF!*AC$3,IF($C288=$D$4,#REF!*AC$4,IF($C288=$D$5,#REF!*AC$5,0))))</f>
        <v>0</v>
      </c>
      <c r="AD288" s="179">
        <f>IF($C288=$D$2,#REF!*AD$2,IF($C288=$D$3,#REF!*AD$3,IF($C288=$D$4,#REF!*AD$4,IF($C288=$D$5,#REF!*AD$5,0))))</f>
        <v>0</v>
      </c>
      <c r="AE288" s="179">
        <f>IF($C288=$D$2,#REF!*AE$2,IF($C288=$D$3,#REF!*AE$3,IF($C288=$D$4,#REF!*AE$4,IF($C288=$D$5,#REF!*AE$5,0))))</f>
        <v>0</v>
      </c>
      <c r="AF288" s="179">
        <f>IF($C288=$D$2,#REF!*AF$2,IF($C288=$D$3,#REF!*AF$3,IF($C288=$D$4,#REF!*AF$4,IF($C288=$D$5,#REF!*AF$5,0))))</f>
        <v>0</v>
      </c>
      <c r="AG288" s="179">
        <f>IF($C288=$D$2,#REF!*AG$2,IF($C288=$D$3,#REF!*AG$3,IF($C288=$D$4,#REF!*AG$4,IF($C288=$D$5,#REF!*AG$5,0))))</f>
        <v>0</v>
      </c>
      <c r="AH288" s="179">
        <f>IF($C288=$D$2,#REF!*AH$2,IF($C288=$D$3,#REF!*AH$3,IF($C288=$D$4,#REF!*AH$4,IF($C288=$D$5,#REF!*AH$5,0))))</f>
        <v>0</v>
      </c>
      <c r="AI288" s="179">
        <f>IF($C288=$D$2,#REF!*AI$2,IF($C288=$D$3,#REF!*AI$3,IF($C288=$D$4,#REF!*AI$4,IF($C288=$D$5,#REF!*AI$5,0))))</f>
        <v>0</v>
      </c>
      <c r="AJ288" s="179">
        <f>IF($C288=$D$2,#REF!*AJ$2,IF($C288=$D$3,#REF!*AJ$3,IF($C288=$D$4,#REF!*AJ$4,IF($C288=$D$5,#REF!*AJ$5,0))))</f>
        <v>0</v>
      </c>
      <c r="AK288" s="179">
        <f>IF($C288=$D$2,#REF!*AK$2,IF($C288=$D$3,#REF!*AK$3,IF($C288=$D$4,#REF!*AK$4,IF($C288=$D$5,#REF!*AK$5,0))))</f>
        <v>0</v>
      </c>
      <c r="AL288" s="179">
        <f>IF($C288=$D$2,#REF!*AL$2,IF($C288=$D$3,#REF!*AL$3,IF($C288=$D$4,#REF!*AL$4,IF($C288=$D$5,#REF!*AL$5,0))))</f>
        <v>0</v>
      </c>
      <c r="AM288" s="179">
        <f>IF($C288=$D$2,#REF!*AM$2,IF($C288=$D$3,#REF!*AM$3,IF($C288=$D$4,#REF!*AM$4,IF($C288=$D$5,#REF!*AM$5,0))))</f>
        <v>0</v>
      </c>
    </row>
    <row r="289" spans="1:39">
      <c r="A289" s="141"/>
      <c r="B289" s="165"/>
      <c r="C289" s="165"/>
      <c r="D289" s="178">
        <f t="shared" si="0"/>
        <v>0</v>
      </c>
      <c r="E289" s="179">
        <f>IF($C289=$D$2,#REF!*E$2,IF($C289=$D$3,#REF!*E$3,IF($C289=$D$4,#REF!*E$4,IF($C289=$D$5,#REF!*E$5,0))))</f>
        <v>0</v>
      </c>
      <c r="F289" s="179">
        <f>IF($C289=$D$2,#REF!*F$2,IF($C289=$D$3,#REF!*F$3,IF($C289=$D$4,#REF!*F$4,IF($C289=$D$5,#REF!*F$5,0))))</f>
        <v>0</v>
      </c>
      <c r="G289" s="179">
        <f>IF($C289=$D$2,#REF!*G$2,IF($C289=$D$3,#REF!*G$3,IF($C289=$D$4,#REF!*G$4,IF($C289=$D$5,#REF!*G$5,0))))</f>
        <v>0</v>
      </c>
      <c r="H289" s="179">
        <f>IF($C289=$D$2,#REF!*H$2,IF($C289=$D$3,#REF!*H$3,IF($C289=$D$4,#REF!*H$4,IF($C289=$D$5,#REF!*H$5,0))))</f>
        <v>0</v>
      </c>
      <c r="I289" s="179">
        <f>IF($C289=$D$2,#REF!*I$2,IF($C289=$D$3,#REF!*I$3,IF($C289=$D$4,#REF!*I$4,IF($C289=$D$5,#REF!*I$5,0))))</f>
        <v>0</v>
      </c>
      <c r="J289" s="179">
        <f>IF($C289=$D$2,#REF!*J$2,IF($C289=$D$3,#REF!*J$3,IF($C289=$D$4,#REF!*J$4,IF($C289=$D$5,#REF!*J$5,0))))</f>
        <v>0</v>
      </c>
      <c r="K289" s="179">
        <f>IF($C289=$D$2,#REF!*K$2,IF($C289=$D$3,#REF!*K$3,IF($C289=$D$4,#REF!*K$4,IF($C289=$D$5,#REF!*K$5,0))))</f>
        <v>0</v>
      </c>
      <c r="L289" s="179">
        <f>IF($C289=$D$2,#REF!*L$2,IF($C289=$D$3,#REF!*L$3,IF($C289=$D$4,#REF!*L$4,IF($C289=$D$5,#REF!*L$5,0))))</f>
        <v>0</v>
      </c>
      <c r="M289" s="179">
        <f>IF($C289=$D$2,#REF!*M$2,IF($C289=$D$3,#REF!*M$3,IF($C289=$D$4,#REF!*M$4,IF($C289=$D$5,#REF!*M$5,0))))</f>
        <v>0</v>
      </c>
      <c r="N289" s="179">
        <f>IF($C289=$D$2,#REF!*N$2,IF($C289=$D$3,#REF!*N$3,IF($C289=$D$4,#REF!*N$4,IF($C289=$D$5,#REF!*N$5,0))))</f>
        <v>0</v>
      </c>
      <c r="O289" s="179">
        <f>IF($C289=$D$2,#REF!*O$2,IF($C289=$D$3,#REF!*O$3,IF($C289=$D$4,#REF!*O$4,IF($C289=$D$5,#REF!*O$5,0))))</f>
        <v>0</v>
      </c>
      <c r="P289" s="179">
        <f>IF($C289=$D$2,#REF!*P$2,IF($C289=$D$3,#REF!*P$3,IF($C289=$D$4,#REF!*P$4,IF($C289=$D$5,#REF!*P$5,0))))</f>
        <v>0</v>
      </c>
      <c r="Q289" s="179">
        <f>IF($C289=$D$2,#REF!*Q$2,IF($C289=$D$3,#REF!*Q$3,IF($C289=$D$4,#REF!*Q$4,IF($C289=$D$5,#REF!*Q$5,0))))</f>
        <v>0</v>
      </c>
      <c r="R289" s="179">
        <f>IF($C289=$D$2,#REF!*R$2,IF($C289=$D$3,#REF!*R$3,IF($C289=$D$4,#REF!*R$4,IF($C289=$D$5,#REF!*R$5,0))))</f>
        <v>0</v>
      </c>
      <c r="S289" s="179">
        <f>IF($C289=$D$2,#REF!*S$2,IF($C289=$D$3,#REF!*S$3,IF($C289=$D$4,#REF!*S$4,IF($C289=$D$5,#REF!*S$5,0))))</f>
        <v>0</v>
      </c>
      <c r="T289" s="179">
        <f>IF($C289=$D$2,#REF!*T$2,IF($C289=$D$3,#REF!*T$3,IF($C289=$D$4,#REF!*T$4,IF($C289=$D$5,#REF!*T$5,0))))</f>
        <v>0</v>
      </c>
      <c r="U289" s="179">
        <f>IF($C289=$D$2,#REF!*U$2,IF($C289=$D$3,#REF!*U$3,IF($C289=$D$4,#REF!*U$4,IF($C289=$D$5,#REF!*U$5,0))))</f>
        <v>0</v>
      </c>
      <c r="V289" s="179">
        <f>IF($C289=$D$2,#REF!*V$2,IF($C289=$D$3,#REF!*V$3,IF($C289=$D$4,#REF!*V$4,IF($C289=$D$5,#REF!*V$5,0))))</f>
        <v>0</v>
      </c>
      <c r="W289" s="179">
        <f>IF($C289=$D$2,#REF!*W$2,IF($C289=$D$3,#REF!*W$3,IF($C289=$D$4,#REF!*W$4,IF($C289=$D$5,#REF!*W$5,0))))</f>
        <v>0</v>
      </c>
      <c r="X289" s="179">
        <f>IF($C289=$D$2,#REF!*X$2,IF($C289=$D$3,#REF!*X$3,IF($C289=$D$4,#REF!*X$4,IF($C289=$D$5,#REF!*X$5,0))))</f>
        <v>0</v>
      </c>
      <c r="Y289" s="179">
        <f>IF($C289=$D$2,#REF!*Y$2,IF($C289=$D$3,#REF!*Y$3,IF($C289=$D$4,#REF!*Y$4,IF($C289=$D$5,#REF!*Y$5,0))))</f>
        <v>0</v>
      </c>
      <c r="Z289" s="179">
        <f>IF($C289=$D$2,#REF!*Z$2,IF($C289=$D$3,#REF!*Z$3,IF($C289=$D$4,#REF!*Z$4,IF($C289=$D$5,#REF!*Z$5,0))))</f>
        <v>0</v>
      </c>
      <c r="AA289" s="179">
        <f>IF($C289=$D$2,#REF!*AA$2,IF($C289=$D$3,#REF!*AA$3,IF($C289=$D$4,#REF!*AA$4,IF($C289=$D$5,#REF!*AA$5,0))))</f>
        <v>0</v>
      </c>
      <c r="AB289" s="179">
        <f>IF($C289=$D$2,#REF!*AB$2,IF($C289=$D$3,#REF!*AB$3,IF($C289=$D$4,#REF!*AB$4,IF($C289=$D$5,#REF!*AB$5,0))))</f>
        <v>0</v>
      </c>
      <c r="AC289" s="179">
        <f>IF($C289=$D$2,#REF!*AC$2,IF($C289=$D$3,#REF!*AC$3,IF($C289=$D$4,#REF!*AC$4,IF($C289=$D$5,#REF!*AC$5,0))))</f>
        <v>0</v>
      </c>
      <c r="AD289" s="179">
        <f>IF($C289=$D$2,#REF!*AD$2,IF($C289=$D$3,#REF!*AD$3,IF($C289=$D$4,#REF!*AD$4,IF($C289=$D$5,#REF!*AD$5,0))))</f>
        <v>0</v>
      </c>
      <c r="AE289" s="179">
        <f>IF($C289=$D$2,#REF!*AE$2,IF($C289=$D$3,#REF!*AE$3,IF($C289=$D$4,#REF!*AE$4,IF($C289=$D$5,#REF!*AE$5,0))))</f>
        <v>0</v>
      </c>
      <c r="AF289" s="179">
        <f>IF($C289=$D$2,#REF!*AF$2,IF($C289=$D$3,#REF!*AF$3,IF($C289=$D$4,#REF!*AF$4,IF($C289=$D$5,#REF!*AF$5,0))))</f>
        <v>0</v>
      </c>
      <c r="AG289" s="179">
        <f>IF($C289=$D$2,#REF!*AG$2,IF($C289=$D$3,#REF!*AG$3,IF($C289=$D$4,#REF!*AG$4,IF($C289=$D$5,#REF!*AG$5,0))))</f>
        <v>0</v>
      </c>
      <c r="AH289" s="179">
        <f>IF($C289=$D$2,#REF!*AH$2,IF($C289=$D$3,#REF!*AH$3,IF($C289=$D$4,#REF!*AH$4,IF($C289=$D$5,#REF!*AH$5,0))))</f>
        <v>0</v>
      </c>
      <c r="AI289" s="179">
        <f>IF($C289=$D$2,#REF!*AI$2,IF($C289=$D$3,#REF!*AI$3,IF($C289=$D$4,#REF!*AI$4,IF($C289=$D$5,#REF!*AI$5,0))))</f>
        <v>0</v>
      </c>
      <c r="AJ289" s="179">
        <f>IF($C289=$D$2,#REF!*AJ$2,IF($C289=$D$3,#REF!*AJ$3,IF($C289=$D$4,#REF!*AJ$4,IF($C289=$D$5,#REF!*AJ$5,0))))</f>
        <v>0</v>
      </c>
      <c r="AK289" s="179">
        <f>IF($C289=$D$2,#REF!*AK$2,IF($C289=$D$3,#REF!*AK$3,IF($C289=$D$4,#REF!*AK$4,IF($C289=$D$5,#REF!*AK$5,0))))</f>
        <v>0</v>
      </c>
      <c r="AL289" s="179">
        <f>IF($C289=$D$2,#REF!*AL$2,IF($C289=$D$3,#REF!*AL$3,IF($C289=$D$4,#REF!*AL$4,IF($C289=$D$5,#REF!*AL$5,0))))</f>
        <v>0</v>
      </c>
      <c r="AM289" s="179">
        <f>IF($C289=$D$2,#REF!*AM$2,IF($C289=$D$3,#REF!*AM$3,IF($C289=$D$4,#REF!*AM$4,IF($C289=$D$5,#REF!*AM$5,0))))</f>
        <v>0</v>
      </c>
    </row>
    <row r="290" spans="1:39">
      <c r="A290" s="141"/>
      <c r="B290" s="165"/>
      <c r="C290" s="165"/>
      <c r="D290" s="178">
        <f t="shared" si="0"/>
        <v>0</v>
      </c>
      <c r="E290" s="179">
        <f>IF($C290=$D$2,#REF!*E$2,IF($C290=$D$3,#REF!*E$3,IF($C290=$D$4,#REF!*E$4,IF($C290=$D$5,#REF!*E$5,0))))</f>
        <v>0</v>
      </c>
      <c r="F290" s="179">
        <f>IF($C290=$D$2,#REF!*F$2,IF($C290=$D$3,#REF!*F$3,IF($C290=$D$4,#REF!*F$4,IF($C290=$D$5,#REF!*F$5,0))))</f>
        <v>0</v>
      </c>
      <c r="G290" s="179">
        <f>IF($C290=$D$2,#REF!*G$2,IF($C290=$D$3,#REF!*G$3,IF($C290=$D$4,#REF!*G$4,IF($C290=$D$5,#REF!*G$5,0))))</f>
        <v>0</v>
      </c>
      <c r="H290" s="179">
        <f>IF($C290=$D$2,#REF!*H$2,IF($C290=$D$3,#REF!*H$3,IF($C290=$D$4,#REF!*H$4,IF($C290=$D$5,#REF!*H$5,0))))</f>
        <v>0</v>
      </c>
      <c r="I290" s="179">
        <f>IF($C290=$D$2,#REF!*I$2,IF($C290=$D$3,#REF!*I$3,IF($C290=$D$4,#REF!*I$4,IF($C290=$D$5,#REF!*I$5,0))))</f>
        <v>0</v>
      </c>
      <c r="J290" s="179">
        <f>IF($C290=$D$2,#REF!*J$2,IF($C290=$D$3,#REF!*J$3,IF($C290=$D$4,#REF!*J$4,IF($C290=$D$5,#REF!*J$5,0))))</f>
        <v>0</v>
      </c>
      <c r="K290" s="179">
        <f>IF($C290=$D$2,#REF!*K$2,IF($C290=$D$3,#REF!*K$3,IF($C290=$D$4,#REF!*K$4,IF($C290=$D$5,#REF!*K$5,0))))</f>
        <v>0</v>
      </c>
      <c r="L290" s="179">
        <f>IF($C290=$D$2,#REF!*L$2,IF($C290=$D$3,#REF!*L$3,IF($C290=$D$4,#REF!*L$4,IF($C290=$D$5,#REF!*L$5,0))))</f>
        <v>0</v>
      </c>
      <c r="M290" s="179">
        <f>IF($C290=$D$2,#REF!*M$2,IF($C290=$D$3,#REF!*M$3,IF($C290=$D$4,#REF!*M$4,IF($C290=$D$5,#REF!*M$5,0))))</f>
        <v>0</v>
      </c>
      <c r="N290" s="179">
        <f>IF($C290=$D$2,#REF!*N$2,IF($C290=$D$3,#REF!*N$3,IF($C290=$D$4,#REF!*N$4,IF($C290=$D$5,#REF!*N$5,0))))</f>
        <v>0</v>
      </c>
      <c r="O290" s="179">
        <f>IF($C290=$D$2,#REF!*O$2,IF($C290=$D$3,#REF!*O$3,IF($C290=$D$4,#REF!*O$4,IF($C290=$D$5,#REF!*O$5,0))))</f>
        <v>0</v>
      </c>
      <c r="P290" s="179">
        <f>IF($C290=$D$2,#REF!*P$2,IF($C290=$D$3,#REF!*P$3,IF($C290=$D$4,#REF!*P$4,IF($C290=$D$5,#REF!*P$5,0))))</f>
        <v>0</v>
      </c>
      <c r="Q290" s="179">
        <f>IF($C290=$D$2,#REF!*Q$2,IF($C290=$D$3,#REF!*Q$3,IF($C290=$D$4,#REF!*Q$4,IF($C290=$D$5,#REF!*Q$5,0))))</f>
        <v>0</v>
      </c>
      <c r="R290" s="179">
        <f>IF($C290=$D$2,#REF!*R$2,IF($C290=$D$3,#REF!*R$3,IF($C290=$D$4,#REF!*R$4,IF($C290=$D$5,#REF!*R$5,0))))</f>
        <v>0</v>
      </c>
      <c r="S290" s="179">
        <f>IF($C290=$D$2,#REF!*S$2,IF($C290=$D$3,#REF!*S$3,IF($C290=$D$4,#REF!*S$4,IF($C290=$D$5,#REF!*S$5,0))))</f>
        <v>0</v>
      </c>
      <c r="T290" s="179">
        <f>IF($C290=$D$2,#REF!*T$2,IF($C290=$D$3,#REF!*T$3,IF($C290=$D$4,#REF!*T$4,IF($C290=$D$5,#REF!*T$5,0))))</f>
        <v>0</v>
      </c>
      <c r="U290" s="179">
        <f>IF($C290=$D$2,#REF!*U$2,IF($C290=$D$3,#REF!*U$3,IF($C290=$D$4,#REF!*U$4,IF($C290=$D$5,#REF!*U$5,0))))</f>
        <v>0</v>
      </c>
      <c r="V290" s="179">
        <f>IF($C290=$D$2,#REF!*V$2,IF($C290=$D$3,#REF!*V$3,IF($C290=$D$4,#REF!*V$4,IF($C290=$D$5,#REF!*V$5,0))))</f>
        <v>0</v>
      </c>
      <c r="W290" s="179">
        <f>IF($C290=$D$2,#REF!*W$2,IF($C290=$D$3,#REF!*W$3,IF($C290=$D$4,#REF!*W$4,IF($C290=$D$5,#REF!*W$5,0))))</f>
        <v>0</v>
      </c>
      <c r="X290" s="179">
        <f>IF($C290=$D$2,#REF!*X$2,IF($C290=$D$3,#REF!*X$3,IF($C290=$D$4,#REF!*X$4,IF($C290=$D$5,#REF!*X$5,0))))</f>
        <v>0</v>
      </c>
      <c r="Y290" s="179">
        <f>IF($C290=$D$2,#REF!*Y$2,IF($C290=$D$3,#REF!*Y$3,IF($C290=$D$4,#REF!*Y$4,IF($C290=$D$5,#REF!*Y$5,0))))</f>
        <v>0</v>
      </c>
      <c r="Z290" s="179">
        <f>IF($C290=$D$2,#REF!*Z$2,IF($C290=$D$3,#REF!*Z$3,IF($C290=$D$4,#REF!*Z$4,IF($C290=$D$5,#REF!*Z$5,0))))</f>
        <v>0</v>
      </c>
      <c r="AA290" s="179">
        <f>IF($C290=$D$2,#REF!*AA$2,IF($C290=$D$3,#REF!*AA$3,IF($C290=$D$4,#REF!*AA$4,IF($C290=$D$5,#REF!*AA$5,0))))</f>
        <v>0</v>
      </c>
      <c r="AB290" s="179">
        <f>IF($C290=$D$2,#REF!*AB$2,IF($C290=$D$3,#REF!*AB$3,IF($C290=$D$4,#REF!*AB$4,IF($C290=$D$5,#REF!*AB$5,0))))</f>
        <v>0</v>
      </c>
      <c r="AC290" s="179">
        <f>IF($C290=$D$2,#REF!*AC$2,IF($C290=$D$3,#REF!*AC$3,IF($C290=$D$4,#REF!*AC$4,IF($C290=$D$5,#REF!*AC$5,0))))</f>
        <v>0</v>
      </c>
      <c r="AD290" s="179">
        <f>IF($C290=$D$2,#REF!*AD$2,IF($C290=$D$3,#REF!*AD$3,IF($C290=$D$4,#REF!*AD$4,IF($C290=$D$5,#REF!*AD$5,0))))</f>
        <v>0</v>
      </c>
      <c r="AE290" s="179">
        <f>IF($C290=$D$2,#REF!*AE$2,IF($C290=$D$3,#REF!*AE$3,IF($C290=$D$4,#REF!*AE$4,IF($C290=$D$5,#REF!*AE$5,0))))</f>
        <v>0</v>
      </c>
      <c r="AF290" s="179">
        <f>IF($C290=$D$2,#REF!*AF$2,IF($C290=$D$3,#REF!*AF$3,IF($C290=$D$4,#REF!*AF$4,IF($C290=$D$5,#REF!*AF$5,0))))</f>
        <v>0</v>
      </c>
      <c r="AG290" s="179">
        <f>IF($C290=$D$2,#REF!*AG$2,IF($C290=$D$3,#REF!*AG$3,IF($C290=$D$4,#REF!*AG$4,IF($C290=$D$5,#REF!*AG$5,0))))</f>
        <v>0</v>
      </c>
      <c r="AH290" s="179">
        <f>IF($C290=$D$2,#REF!*AH$2,IF($C290=$D$3,#REF!*AH$3,IF($C290=$D$4,#REF!*AH$4,IF($C290=$D$5,#REF!*AH$5,0))))</f>
        <v>0</v>
      </c>
      <c r="AI290" s="179">
        <f>IF($C290=$D$2,#REF!*AI$2,IF($C290=$D$3,#REF!*AI$3,IF($C290=$D$4,#REF!*AI$4,IF($C290=$D$5,#REF!*AI$5,0))))</f>
        <v>0</v>
      </c>
      <c r="AJ290" s="179">
        <f>IF($C290=$D$2,#REF!*AJ$2,IF($C290=$D$3,#REF!*AJ$3,IF($C290=$D$4,#REF!*AJ$4,IF($C290=$D$5,#REF!*AJ$5,0))))</f>
        <v>0</v>
      </c>
      <c r="AK290" s="179">
        <f>IF($C290=$D$2,#REF!*AK$2,IF($C290=$D$3,#REF!*AK$3,IF($C290=$D$4,#REF!*AK$4,IF($C290=$D$5,#REF!*AK$5,0))))</f>
        <v>0</v>
      </c>
      <c r="AL290" s="179">
        <f>IF($C290=$D$2,#REF!*AL$2,IF($C290=$D$3,#REF!*AL$3,IF($C290=$D$4,#REF!*AL$4,IF($C290=$D$5,#REF!*AL$5,0))))</f>
        <v>0</v>
      </c>
      <c r="AM290" s="179">
        <f>IF($C290=$D$2,#REF!*AM$2,IF($C290=$D$3,#REF!*AM$3,IF($C290=$D$4,#REF!*AM$4,IF($C290=$D$5,#REF!*AM$5,0))))</f>
        <v>0</v>
      </c>
    </row>
    <row r="291" spans="1:39">
      <c r="A291" s="141"/>
      <c r="B291" s="165"/>
      <c r="C291" s="165"/>
      <c r="D291" s="178">
        <f t="shared" si="0"/>
        <v>0</v>
      </c>
      <c r="E291" s="179">
        <f>IF($C291=$D$2,#REF!*E$2,IF($C291=$D$3,#REF!*E$3,IF($C291=$D$4,#REF!*E$4,IF($C291=$D$5,#REF!*E$5,0))))</f>
        <v>0</v>
      </c>
      <c r="F291" s="179">
        <f>IF($C291=$D$2,#REF!*F$2,IF($C291=$D$3,#REF!*F$3,IF($C291=$D$4,#REF!*F$4,IF($C291=$D$5,#REF!*F$5,0))))</f>
        <v>0</v>
      </c>
      <c r="G291" s="179">
        <f>IF($C291=$D$2,#REF!*G$2,IF($C291=$D$3,#REF!*G$3,IF($C291=$D$4,#REF!*G$4,IF($C291=$D$5,#REF!*G$5,0))))</f>
        <v>0</v>
      </c>
      <c r="H291" s="179">
        <f>IF($C291=$D$2,#REF!*H$2,IF($C291=$D$3,#REF!*H$3,IF($C291=$D$4,#REF!*H$4,IF($C291=$D$5,#REF!*H$5,0))))</f>
        <v>0</v>
      </c>
      <c r="I291" s="179">
        <f>IF($C291=$D$2,#REF!*I$2,IF($C291=$D$3,#REF!*I$3,IF($C291=$D$4,#REF!*I$4,IF($C291=$D$5,#REF!*I$5,0))))</f>
        <v>0</v>
      </c>
      <c r="J291" s="179">
        <f>IF($C291=$D$2,#REF!*J$2,IF($C291=$D$3,#REF!*J$3,IF($C291=$D$4,#REF!*J$4,IF($C291=$D$5,#REF!*J$5,0))))</f>
        <v>0</v>
      </c>
      <c r="K291" s="179">
        <f>IF($C291=$D$2,#REF!*K$2,IF($C291=$D$3,#REF!*K$3,IF($C291=$D$4,#REF!*K$4,IF($C291=$D$5,#REF!*K$5,0))))</f>
        <v>0</v>
      </c>
      <c r="L291" s="179">
        <f>IF($C291=$D$2,#REF!*L$2,IF($C291=$D$3,#REF!*L$3,IF($C291=$D$4,#REF!*L$4,IF($C291=$D$5,#REF!*L$5,0))))</f>
        <v>0</v>
      </c>
      <c r="M291" s="179">
        <f>IF($C291=$D$2,#REF!*M$2,IF($C291=$D$3,#REF!*M$3,IF($C291=$D$4,#REF!*M$4,IF($C291=$D$5,#REF!*M$5,0))))</f>
        <v>0</v>
      </c>
      <c r="N291" s="179">
        <f>IF($C291=$D$2,#REF!*N$2,IF($C291=$D$3,#REF!*N$3,IF($C291=$D$4,#REF!*N$4,IF($C291=$D$5,#REF!*N$5,0))))</f>
        <v>0</v>
      </c>
      <c r="O291" s="179">
        <f>IF($C291=$D$2,#REF!*O$2,IF($C291=$D$3,#REF!*O$3,IF($C291=$D$4,#REF!*O$4,IF($C291=$D$5,#REF!*O$5,0))))</f>
        <v>0</v>
      </c>
      <c r="P291" s="179">
        <f>IF($C291=$D$2,#REF!*P$2,IF($C291=$D$3,#REF!*P$3,IF($C291=$D$4,#REF!*P$4,IF($C291=$D$5,#REF!*P$5,0))))</f>
        <v>0</v>
      </c>
      <c r="Q291" s="179">
        <f>IF($C291=$D$2,#REF!*Q$2,IF($C291=$D$3,#REF!*Q$3,IF($C291=$D$4,#REF!*Q$4,IF($C291=$D$5,#REF!*Q$5,0))))</f>
        <v>0</v>
      </c>
      <c r="R291" s="179">
        <f>IF($C291=$D$2,#REF!*R$2,IF($C291=$D$3,#REF!*R$3,IF($C291=$D$4,#REF!*R$4,IF($C291=$D$5,#REF!*R$5,0))))</f>
        <v>0</v>
      </c>
      <c r="S291" s="179">
        <f>IF($C291=$D$2,#REF!*S$2,IF($C291=$D$3,#REF!*S$3,IF($C291=$D$4,#REF!*S$4,IF($C291=$D$5,#REF!*S$5,0))))</f>
        <v>0</v>
      </c>
      <c r="T291" s="179">
        <f>IF($C291=$D$2,#REF!*T$2,IF($C291=$D$3,#REF!*T$3,IF($C291=$D$4,#REF!*T$4,IF($C291=$D$5,#REF!*T$5,0))))</f>
        <v>0</v>
      </c>
      <c r="U291" s="179">
        <f>IF($C291=$D$2,#REF!*U$2,IF($C291=$D$3,#REF!*U$3,IF($C291=$D$4,#REF!*U$4,IF($C291=$D$5,#REF!*U$5,0))))</f>
        <v>0</v>
      </c>
      <c r="V291" s="179">
        <f>IF($C291=$D$2,#REF!*V$2,IF($C291=$D$3,#REF!*V$3,IF($C291=$D$4,#REF!*V$4,IF($C291=$D$5,#REF!*V$5,0))))</f>
        <v>0</v>
      </c>
      <c r="W291" s="179">
        <f>IF($C291=$D$2,#REF!*W$2,IF($C291=$D$3,#REF!*W$3,IF($C291=$D$4,#REF!*W$4,IF($C291=$D$5,#REF!*W$5,0))))</f>
        <v>0</v>
      </c>
      <c r="X291" s="179">
        <f>IF($C291=$D$2,#REF!*X$2,IF($C291=$D$3,#REF!*X$3,IF($C291=$D$4,#REF!*X$4,IF($C291=$D$5,#REF!*X$5,0))))</f>
        <v>0</v>
      </c>
      <c r="Y291" s="179">
        <f>IF($C291=$D$2,#REF!*Y$2,IF($C291=$D$3,#REF!*Y$3,IF($C291=$D$4,#REF!*Y$4,IF($C291=$D$5,#REF!*Y$5,0))))</f>
        <v>0</v>
      </c>
      <c r="Z291" s="179">
        <f>IF($C291=$D$2,#REF!*Z$2,IF($C291=$D$3,#REF!*Z$3,IF($C291=$D$4,#REF!*Z$4,IF($C291=$D$5,#REF!*Z$5,0))))</f>
        <v>0</v>
      </c>
      <c r="AA291" s="179">
        <f>IF($C291=$D$2,#REF!*AA$2,IF($C291=$D$3,#REF!*AA$3,IF($C291=$D$4,#REF!*AA$4,IF($C291=$D$5,#REF!*AA$5,0))))</f>
        <v>0</v>
      </c>
      <c r="AB291" s="179">
        <f>IF($C291=$D$2,#REF!*AB$2,IF($C291=$D$3,#REF!*AB$3,IF($C291=$D$4,#REF!*AB$4,IF($C291=$D$5,#REF!*AB$5,0))))</f>
        <v>0</v>
      </c>
      <c r="AC291" s="179">
        <f>IF($C291=$D$2,#REF!*AC$2,IF($C291=$D$3,#REF!*AC$3,IF($C291=$D$4,#REF!*AC$4,IF($C291=$D$5,#REF!*AC$5,0))))</f>
        <v>0</v>
      </c>
      <c r="AD291" s="179">
        <f>IF($C291=$D$2,#REF!*AD$2,IF($C291=$D$3,#REF!*AD$3,IF($C291=$D$4,#REF!*AD$4,IF($C291=$D$5,#REF!*AD$5,0))))</f>
        <v>0</v>
      </c>
      <c r="AE291" s="179">
        <f>IF($C291=$D$2,#REF!*AE$2,IF($C291=$D$3,#REF!*AE$3,IF($C291=$D$4,#REF!*AE$4,IF($C291=$D$5,#REF!*AE$5,0))))</f>
        <v>0</v>
      </c>
      <c r="AF291" s="179">
        <f>IF($C291=$D$2,#REF!*AF$2,IF($C291=$D$3,#REF!*AF$3,IF($C291=$D$4,#REF!*AF$4,IF($C291=$D$5,#REF!*AF$5,0))))</f>
        <v>0</v>
      </c>
      <c r="AG291" s="179">
        <f>IF($C291=$D$2,#REF!*AG$2,IF($C291=$D$3,#REF!*AG$3,IF($C291=$D$4,#REF!*AG$4,IF($C291=$D$5,#REF!*AG$5,0))))</f>
        <v>0</v>
      </c>
      <c r="AH291" s="179">
        <f>IF($C291=$D$2,#REF!*AH$2,IF($C291=$D$3,#REF!*AH$3,IF($C291=$D$4,#REF!*AH$4,IF($C291=$D$5,#REF!*AH$5,0))))</f>
        <v>0</v>
      </c>
      <c r="AI291" s="179">
        <f>IF($C291=$D$2,#REF!*AI$2,IF($C291=$D$3,#REF!*AI$3,IF($C291=$D$4,#REF!*AI$4,IF($C291=$D$5,#REF!*AI$5,0))))</f>
        <v>0</v>
      </c>
      <c r="AJ291" s="179">
        <f>IF($C291=$D$2,#REF!*AJ$2,IF($C291=$D$3,#REF!*AJ$3,IF($C291=$D$4,#REF!*AJ$4,IF($C291=$D$5,#REF!*AJ$5,0))))</f>
        <v>0</v>
      </c>
      <c r="AK291" s="179">
        <f>IF($C291=$D$2,#REF!*AK$2,IF($C291=$D$3,#REF!*AK$3,IF($C291=$D$4,#REF!*AK$4,IF($C291=$D$5,#REF!*AK$5,0))))</f>
        <v>0</v>
      </c>
      <c r="AL291" s="179">
        <f>IF($C291=$D$2,#REF!*AL$2,IF($C291=$D$3,#REF!*AL$3,IF($C291=$D$4,#REF!*AL$4,IF($C291=$D$5,#REF!*AL$5,0))))</f>
        <v>0</v>
      </c>
      <c r="AM291" s="179">
        <f>IF($C291=$D$2,#REF!*AM$2,IF($C291=$D$3,#REF!*AM$3,IF($C291=$D$4,#REF!*AM$4,IF($C291=$D$5,#REF!*AM$5,0))))</f>
        <v>0</v>
      </c>
    </row>
    <row r="292" spans="1:39">
      <c r="A292" s="141"/>
      <c r="B292" s="165"/>
      <c r="C292" s="165"/>
      <c r="D292" s="178">
        <f t="shared" si="0"/>
        <v>0</v>
      </c>
      <c r="E292" s="179">
        <f>IF($C292=$D$2,#REF!*E$2,IF($C292=$D$3,#REF!*E$3,IF($C292=$D$4,#REF!*E$4,IF($C292=$D$5,#REF!*E$5,0))))</f>
        <v>0</v>
      </c>
      <c r="F292" s="179">
        <f>IF($C292=$D$2,#REF!*F$2,IF($C292=$D$3,#REF!*F$3,IF($C292=$D$4,#REF!*F$4,IF($C292=$D$5,#REF!*F$5,0))))</f>
        <v>0</v>
      </c>
      <c r="G292" s="179">
        <f>IF($C292=$D$2,#REF!*G$2,IF($C292=$D$3,#REF!*G$3,IF($C292=$D$4,#REF!*G$4,IF($C292=$D$5,#REF!*G$5,0))))</f>
        <v>0</v>
      </c>
      <c r="H292" s="179">
        <f>IF($C292=$D$2,#REF!*H$2,IF($C292=$D$3,#REF!*H$3,IF($C292=$D$4,#REF!*H$4,IF($C292=$D$5,#REF!*H$5,0))))</f>
        <v>0</v>
      </c>
      <c r="I292" s="179">
        <f>IF($C292=$D$2,#REF!*I$2,IF($C292=$D$3,#REF!*I$3,IF($C292=$D$4,#REF!*I$4,IF($C292=$D$5,#REF!*I$5,0))))</f>
        <v>0</v>
      </c>
      <c r="J292" s="179">
        <f>IF($C292=$D$2,#REF!*J$2,IF($C292=$D$3,#REF!*J$3,IF($C292=$D$4,#REF!*J$4,IF($C292=$D$5,#REF!*J$5,0))))</f>
        <v>0</v>
      </c>
      <c r="K292" s="179">
        <f>IF($C292=$D$2,#REF!*K$2,IF($C292=$D$3,#REF!*K$3,IF($C292=$D$4,#REF!*K$4,IF($C292=$D$5,#REF!*K$5,0))))</f>
        <v>0</v>
      </c>
      <c r="L292" s="179">
        <f>IF($C292=$D$2,#REF!*L$2,IF($C292=$D$3,#REF!*L$3,IF($C292=$D$4,#REF!*L$4,IF($C292=$D$5,#REF!*L$5,0))))</f>
        <v>0</v>
      </c>
      <c r="M292" s="179">
        <f>IF($C292=$D$2,#REF!*M$2,IF($C292=$D$3,#REF!*M$3,IF($C292=$D$4,#REF!*M$4,IF($C292=$D$5,#REF!*M$5,0))))</f>
        <v>0</v>
      </c>
      <c r="N292" s="179">
        <f>IF($C292=$D$2,#REF!*N$2,IF($C292=$D$3,#REF!*N$3,IF($C292=$D$4,#REF!*N$4,IF($C292=$D$5,#REF!*N$5,0))))</f>
        <v>0</v>
      </c>
      <c r="O292" s="179">
        <f>IF($C292=$D$2,#REF!*O$2,IF($C292=$D$3,#REF!*O$3,IF($C292=$D$4,#REF!*O$4,IF($C292=$D$5,#REF!*O$5,0))))</f>
        <v>0</v>
      </c>
      <c r="P292" s="179">
        <f>IF($C292=$D$2,#REF!*P$2,IF($C292=$D$3,#REF!*P$3,IF($C292=$D$4,#REF!*P$4,IF($C292=$D$5,#REF!*P$5,0))))</f>
        <v>0</v>
      </c>
      <c r="Q292" s="179">
        <f>IF($C292=$D$2,#REF!*Q$2,IF($C292=$D$3,#REF!*Q$3,IF($C292=$D$4,#REF!*Q$4,IF($C292=$D$5,#REF!*Q$5,0))))</f>
        <v>0</v>
      </c>
      <c r="R292" s="179">
        <f>IF($C292=$D$2,#REF!*R$2,IF($C292=$D$3,#REF!*R$3,IF($C292=$D$4,#REF!*R$4,IF($C292=$D$5,#REF!*R$5,0))))</f>
        <v>0</v>
      </c>
      <c r="S292" s="179">
        <f>IF($C292=$D$2,#REF!*S$2,IF($C292=$D$3,#REF!*S$3,IF($C292=$D$4,#REF!*S$4,IF($C292=$D$5,#REF!*S$5,0))))</f>
        <v>0</v>
      </c>
      <c r="T292" s="179">
        <f>IF($C292=$D$2,#REF!*T$2,IF($C292=$D$3,#REF!*T$3,IF($C292=$D$4,#REF!*T$4,IF($C292=$D$5,#REF!*T$5,0))))</f>
        <v>0</v>
      </c>
      <c r="U292" s="179">
        <f>IF($C292=$D$2,#REF!*U$2,IF($C292=$D$3,#REF!*U$3,IF($C292=$D$4,#REF!*U$4,IF($C292=$D$5,#REF!*U$5,0))))</f>
        <v>0</v>
      </c>
      <c r="V292" s="179">
        <f>IF($C292=$D$2,#REF!*V$2,IF($C292=$D$3,#REF!*V$3,IF($C292=$D$4,#REF!*V$4,IF($C292=$D$5,#REF!*V$5,0))))</f>
        <v>0</v>
      </c>
      <c r="W292" s="179">
        <f>IF($C292=$D$2,#REF!*W$2,IF($C292=$D$3,#REF!*W$3,IF($C292=$D$4,#REF!*W$4,IF($C292=$D$5,#REF!*W$5,0))))</f>
        <v>0</v>
      </c>
      <c r="X292" s="179">
        <f>IF($C292=$D$2,#REF!*X$2,IF($C292=$D$3,#REF!*X$3,IF($C292=$D$4,#REF!*X$4,IF($C292=$D$5,#REF!*X$5,0))))</f>
        <v>0</v>
      </c>
      <c r="Y292" s="179">
        <f>IF($C292=$D$2,#REF!*Y$2,IF($C292=$D$3,#REF!*Y$3,IF($C292=$D$4,#REF!*Y$4,IF($C292=$D$5,#REF!*Y$5,0))))</f>
        <v>0</v>
      </c>
      <c r="Z292" s="179">
        <f>IF($C292=$D$2,#REF!*Z$2,IF($C292=$D$3,#REF!*Z$3,IF($C292=$D$4,#REF!*Z$4,IF($C292=$D$5,#REF!*Z$5,0))))</f>
        <v>0</v>
      </c>
      <c r="AA292" s="179">
        <f>IF($C292=$D$2,#REF!*AA$2,IF($C292=$D$3,#REF!*AA$3,IF($C292=$D$4,#REF!*AA$4,IF($C292=$D$5,#REF!*AA$5,0))))</f>
        <v>0</v>
      </c>
      <c r="AB292" s="179">
        <f>IF($C292=$D$2,#REF!*AB$2,IF($C292=$D$3,#REF!*AB$3,IF($C292=$D$4,#REF!*AB$4,IF($C292=$D$5,#REF!*AB$5,0))))</f>
        <v>0</v>
      </c>
      <c r="AC292" s="179">
        <f>IF($C292=$D$2,#REF!*AC$2,IF($C292=$D$3,#REF!*AC$3,IF($C292=$D$4,#REF!*AC$4,IF($C292=$D$5,#REF!*AC$5,0))))</f>
        <v>0</v>
      </c>
      <c r="AD292" s="179">
        <f>IF($C292=$D$2,#REF!*AD$2,IF($C292=$D$3,#REF!*AD$3,IF($C292=$D$4,#REF!*AD$4,IF($C292=$D$5,#REF!*AD$5,0))))</f>
        <v>0</v>
      </c>
      <c r="AE292" s="179">
        <f>IF($C292=$D$2,#REF!*AE$2,IF($C292=$D$3,#REF!*AE$3,IF($C292=$D$4,#REF!*AE$4,IF($C292=$D$5,#REF!*AE$5,0))))</f>
        <v>0</v>
      </c>
      <c r="AF292" s="179">
        <f>IF($C292=$D$2,#REF!*AF$2,IF($C292=$D$3,#REF!*AF$3,IF($C292=$D$4,#REF!*AF$4,IF($C292=$D$5,#REF!*AF$5,0))))</f>
        <v>0</v>
      </c>
      <c r="AG292" s="179">
        <f>IF($C292=$D$2,#REF!*AG$2,IF($C292=$D$3,#REF!*AG$3,IF($C292=$D$4,#REF!*AG$4,IF($C292=$D$5,#REF!*AG$5,0))))</f>
        <v>0</v>
      </c>
      <c r="AH292" s="179">
        <f>IF($C292=$D$2,#REF!*AH$2,IF($C292=$D$3,#REF!*AH$3,IF($C292=$D$4,#REF!*AH$4,IF($C292=$D$5,#REF!*AH$5,0))))</f>
        <v>0</v>
      </c>
      <c r="AI292" s="179">
        <f>IF($C292=$D$2,#REF!*AI$2,IF($C292=$D$3,#REF!*AI$3,IF($C292=$D$4,#REF!*AI$4,IF($C292=$D$5,#REF!*AI$5,0))))</f>
        <v>0</v>
      </c>
      <c r="AJ292" s="179">
        <f>IF($C292=$D$2,#REF!*AJ$2,IF($C292=$D$3,#REF!*AJ$3,IF($C292=$D$4,#REF!*AJ$4,IF($C292=$D$5,#REF!*AJ$5,0))))</f>
        <v>0</v>
      </c>
      <c r="AK292" s="179">
        <f>IF($C292=$D$2,#REF!*AK$2,IF($C292=$D$3,#REF!*AK$3,IF($C292=$D$4,#REF!*AK$4,IF($C292=$D$5,#REF!*AK$5,0))))</f>
        <v>0</v>
      </c>
      <c r="AL292" s="179">
        <f>IF($C292=$D$2,#REF!*AL$2,IF($C292=$D$3,#REF!*AL$3,IF($C292=$D$4,#REF!*AL$4,IF($C292=$D$5,#REF!*AL$5,0))))</f>
        <v>0</v>
      </c>
      <c r="AM292" s="179">
        <f>IF($C292=$D$2,#REF!*AM$2,IF($C292=$D$3,#REF!*AM$3,IF($C292=$D$4,#REF!*AM$4,IF($C292=$D$5,#REF!*AM$5,0))))</f>
        <v>0</v>
      </c>
    </row>
    <row r="293" spans="1:39">
      <c r="A293" s="141"/>
      <c r="B293" s="165"/>
      <c r="C293" s="165"/>
      <c r="D293" s="178">
        <f t="shared" si="0"/>
        <v>0</v>
      </c>
      <c r="E293" s="179">
        <f>IF($C293=$D$2,#REF!*E$2,IF($C293=$D$3,#REF!*E$3,IF($C293=$D$4,#REF!*E$4,IF($C293=$D$5,#REF!*E$5,0))))</f>
        <v>0</v>
      </c>
      <c r="F293" s="179">
        <f>IF($C293=$D$2,#REF!*F$2,IF($C293=$D$3,#REF!*F$3,IF($C293=$D$4,#REF!*F$4,IF($C293=$D$5,#REF!*F$5,0))))</f>
        <v>0</v>
      </c>
      <c r="G293" s="179">
        <f>IF($C293=$D$2,#REF!*G$2,IF($C293=$D$3,#REF!*G$3,IF($C293=$D$4,#REF!*G$4,IF($C293=$D$5,#REF!*G$5,0))))</f>
        <v>0</v>
      </c>
      <c r="H293" s="179">
        <f>IF($C293=$D$2,#REF!*H$2,IF($C293=$D$3,#REF!*H$3,IF($C293=$D$4,#REF!*H$4,IF($C293=$D$5,#REF!*H$5,0))))</f>
        <v>0</v>
      </c>
      <c r="I293" s="179">
        <f>IF($C293=$D$2,#REF!*I$2,IF($C293=$D$3,#REF!*I$3,IF($C293=$D$4,#REF!*I$4,IF($C293=$D$5,#REF!*I$5,0))))</f>
        <v>0</v>
      </c>
      <c r="J293" s="179">
        <f>IF($C293=$D$2,#REF!*J$2,IF($C293=$D$3,#REF!*J$3,IF($C293=$D$4,#REF!*J$4,IF($C293=$D$5,#REF!*J$5,0))))</f>
        <v>0</v>
      </c>
      <c r="K293" s="179">
        <f>IF($C293=$D$2,#REF!*K$2,IF($C293=$D$3,#REF!*K$3,IF($C293=$D$4,#REF!*K$4,IF($C293=$D$5,#REF!*K$5,0))))</f>
        <v>0</v>
      </c>
      <c r="L293" s="179">
        <f>IF($C293=$D$2,#REF!*L$2,IF($C293=$D$3,#REF!*L$3,IF($C293=$D$4,#REF!*L$4,IF($C293=$D$5,#REF!*L$5,0))))</f>
        <v>0</v>
      </c>
      <c r="M293" s="179">
        <f>IF($C293=$D$2,#REF!*M$2,IF($C293=$D$3,#REF!*M$3,IF($C293=$D$4,#REF!*M$4,IF($C293=$D$5,#REF!*M$5,0))))</f>
        <v>0</v>
      </c>
      <c r="N293" s="179">
        <f>IF($C293=$D$2,#REF!*N$2,IF($C293=$D$3,#REF!*N$3,IF($C293=$D$4,#REF!*N$4,IF($C293=$D$5,#REF!*N$5,0))))</f>
        <v>0</v>
      </c>
      <c r="O293" s="179">
        <f>IF($C293=$D$2,#REF!*O$2,IF($C293=$D$3,#REF!*O$3,IF($C293=$D$4,#REF!*O$4,IF($C293=$D$5,#REF!*O$5,0))))</f>
        <v>0</v>
      </c>
      <c r="P293" s="179">
        <f>IF($C293=$D$2,#REF!*P$2,IF($C293=$D$3,#REF!*P$3,IF($C293=$D$4,#REF!*P$4,IF($C293=$D$5,#REF!*P$5,0))))</f>
        <v>0</v>
      </c>
      <c r="Q293" s="179">
        <f>IF($C293=$D$2,#REF!*Q$2,IF($C293=$D$3,#REF!*Q$3,IF($C293=$D$4,#REF!*Q$4,IF($C293=$D$5,#REF!*Q$5,0))))</f>
        <v>0</v>
      </c>
      <c r="R293" s="179">
        <f>IF($C293=$D$2,#REF!*R$2,IF($C293=$D$3,#REF!*R$3,IF($C293=$D$4,#REF!*R$4,IF($C293=$D$5,#REF!*R$5,0))))</f>
        <v>0</v>
      </c>
      <c r="S293" s="179">
        <f>IF($C293=$D$2,#REF!*S$2,IF($C293=$D$3,#REF!*S$3,IF($C293=$D$4,#REF!*S$4,IF($C293=$D$5,#REF!*S$5,0))))</f>
        <v>0</v>
      </c>
      <c r="T293" s="179">
        <f>IF($C293=$D$2,#REF!*T$2,IF($C293=$D$3,#REF!*T$3,IF($C293=$D$4,#REF!*T$4,IF($C293=$D$5,#REF!*T$5,0))))</f>
        <v>0</v>
      </c>
      <c r="U293" s="179">
        <f>IF($C293=$D$2,#REF!*U$2,IF($C293=$D$3,#REF!*U$3,IF($C293=$D$4,#REF!*U$4,IF($C293=$D$5,#REF!*U$5,0))))</f>
        <v>0</v>
      </c>
      <c r="V293" s="179">
        <f>IF($C293=$D$2,#REF!*V$2,IF($C293=$D$3,#REF!*V$3,IF($C293=$D$4,#REF!*V$4,IF($C293=$D$5,#REF!*V$5,0))))</f>
        <v>0</v>
      </c>
      <c r="W293" s="179">
        <f>IF($C293=$D$2,#REF!*W$2,IF($C293=$D$3,#REF!*W$3,IF($C293=$D$4,#REF!*W$4,IF($C293=$D$5,#REF!*W$5,0))))</f>
        <v>0</v>
      </c>
      <c r="X293" s="179">
        <f>IF($C293=$D$2,#REF!*X$2,IF($C293=$D$3,#REF!*X$3,IF($C293=$D$4,#REF!*X$4,IF($C293=$D$5,#REF!*X$5,0))))</f>
        <v>0</v>
      </c>
      <c r="Y293" s="179">
        <f>IF($C293=$D$2,#REF!*Y$2,IF($C293=$D$3,#REF!*Y$3,IF($C293=$D$4,#REF!*Y$4,IF($C293=$D$5,#REF!*Y$5,0))))</f>
        <v>0</v>
      </c>
      <c r="Z293" s="179">
        <f>IF($C293=$D$2,#REF!*Z$2,IF($C293=$D$3,#REF!*Z$3,IF($C293=$D$4,#REF!*Z$4,IF($C293=$D$5,#REF!*Z$5,0))))</f>
        <v>0</v>
      </c>
      <c r="AA293" s="179">
        <f>IF($C293=$D$2,#REF!*AA$2,IF($C293=$D$3,#REF!*AA$3,IF($C293=$D$4,#REF!*AA$4,IF($C293=$D$5,#REF!*AA$5,0))))</f>
        <v>0</v>
      </c>
      <c r="AB293" s="179">
        <f>IF($C293=$D$2,#REF!*AB$2,IF($C293=$D$3,#REF!*AB$3,IF($C293=$D$4,#REF!*AB$4,IF($C293=$D$5,#REF!*AB$5,0))))</f>
        <v>0</v>
      </c>
      <c r="AC293" s="179">
        <f>IF($C293=$D$2,#REF!*AC$2,IF($C293=$D$3,#REF!*AC$3,IF($C293=$D$4,#REF!*AC$4,IF($C293=$D$5,#REF!*AC$5,0))))</f>
        <v>0</v>
      </c>
      <c r="AD293" s="179">
        <f>IF($C293=$D$2,#REF!*AD$2,IF($C293=$D$3,#REF!*AD$3,IF($C293=$D$4,#REF!*AD$4,IF($C293=$D$5,#REF!*AD$5,0))))</f>
        <v>0</v>
      </c>
      <c r="AE293" s="179">
        <f>IF($C293=$D$2,#REF!*AE$2,IF($C293=$D$3,#REF!*AE$3,IF($C293=$D$4,#REF!*AE$4,IF($C293=$D$5,#REF!*AE$5,0))))</f>
        <v>0</v>
      </c>
      <c r="AF293" s="179">
        <f>IF($C293=$D$2,#REF!*AF$2,IF($C293=$D$3,#REF!*AF$3,IF($C293=$D$4,#REF!*AF$4,IF($C293=$D$5,#REF!*AF$5,0))))</f>
        <v>0</v>
      </c>
      <c r="AG293" s="179">
        <f>IF($C293=$D$2,#REF!*AG$2,IF($C293=$D$3,#REF!*AG$3,IF($C293=$D$4,#REF!*AG$4,IF($C293=$D$5,#REF!*AG$5,0))))</f>
        <v>0</v>
      </c>
      <c r="AH293" s="179">
        <f>IF($C293=$D$2,#REF!*AH$2,IF($C293=$D$3,#REF!*AH$3,IF($C293=$D$4,#REF!*AH$4,IF($C293=$D$5,#REF!*AH$5,0))))</f>
        <v>0</v>
      </c>
      <c r="AI293" s="179">
        <f>IF($C293=$D$2,#REF!*AI$2,IF($C293=$D$3,#REF!*AI$3,IF($C293=$D$4,#REF!*AI$4,IF($C293=$D$5,#REF!*AI$5,0))))</f>
        <v>0</v>
      </c>
      <c r="AJ293" s="179">
        <f>IF($C293=$D$2,#REF!*AJ$2,IF($C293=$D$3,#REF!*AJ$3,IF($C293=$D$4,#REF!*AJ$4,IF($C293=$D$5,#REF!*AJ$5,0))))</f>
        <v>0</v>
      </c>
      <c r="AK293" s="179">
        <f>IF($C293=$D$2,#REF!*AK$2,IF($C293=$D$3,#REF!*AK$3,IF($C293=$D$4,#REF!*AK$4,IF($C293=$D$5,#REF!*AK$5,0))))</f>
        <v>0</v>
      </c>
      <c r="AL293" s="179">
        <f>IF($C293=$D$2,#REF!*AL$2,IF($C293=$D$3,#REF!*AL$3,IF($C293=$D$4,#REF!*AL$4,IF($C293=$D$5,#REF!*AL$5,0))))</f>
        <v>0</v>
      </c>
      <c r="AM293" s="179">
        <f>IF($C293=$D$2,#REF!*AM$2,IF($C293=$D$3,#REF!*AM$3,IF($C293=$D$4,#REF!*AM$4,IF($C293=$D$5,#REF!*AM$5,0))))</f>
        <v>0</v>
      </c>
    </row>
    <row r="294" spans="1:39">
      <c r="A294" s="141"/>
      <c r="B294" s="165"/>
      <c r="C294" s="165"/>
      <c r="D294" s="178">
        <f t="shared" si="0"/>
        <v>0</v>
      </c>
      <c r="E294" s="179">
        <f>IF($C294=$D$2,#REF!*E$2,IF($C294=$D$3,#REF!*E$3,IF($C294=$D$4,#REF!*E$4,IF($C294=$D$5,#REF!*E$5,0))))</f>
        <v>0</v>
      </c>
      <c r="F294" s="179">
        <f>IF($C294=$D$2,#REF!*F$2,IF($C294=$D$3,#REF!*F$3,IF($C294=$D$4,#REF!*F$4,IF($C294=$D$5,#REF!*F$5,0))))</f>
        <v>0</v>
      </c>
      <c r="G294" s="179">
        <f>IF($C294=$D$2,#REF!*G$2,IF($C294=$D$3,#REF!*G$3,IF($C294=$D$4,#REF!*G$4,IF($C294=$D$5,#REF!*G$5,0))))</f>
        <v>0</v>
      </c>
      <c r="H294" s="179">
        <f>IF($C294=$D$2,#REF!*H$2,IF($C294=$D$3,#REF!*H$3,IF($C294=$D$4,#REF!*H$4,IF($C294=$D$5,#REF!*H$5,0))))</f>
        <v>0</v>
      </c>
      <c r="I294" s="179">
        <f>IF($C294=$D$2,#REF!*I$2,IF($C294=$D$3,#REF!*I$3,IF($C294=$D$4,#REF!*I$4,IF($C294=$D$5,#REF!*I$5,0))))</f>
        <v>0</v>
      </c>
      <c r="J294" s="179">
        <f>IF($C294=$D$2,#REF!*J$2,IF($C294=$D$3,#REF!*J$3,IF($C294=$D$4,#REF!*J$4,IF($C294=$D$5,#REF!*J$5,0))))</f>
        <v>0</v>
      </c>
      <c r="K294" s="179">
        <f>IF($C294=$D$2,#REF!*K$2,IF($C294=$D$3,#REF!*K$3,IF($C294=$D$4,#REF!*K$4,IF($C294=$D$5,#REF!*K$5,0))))</f>
        <v>0</v>
      </c>
      <c r="L294" s="179">
        <f>IF($C294=$D$2,#REF!*L$2,IF($C294=$D$3,#REF!*L$3,IF($C294=$D$4,#REF!*L$4,IF($C294=$D$5,#REF!*L$5,0))))</f>
        <v>0</v>
      </c>
      <c r="M294" s="179">
        <f>IF($C294=$D$2,#REF!*M$2,IF($C294=$D$3,#REF!*M$3,IF($C294=$D$4,#REF!*M$4,IF($C294=$D$5,#REF!*M$5,0))))</f>
        <v>0</v>
      </c>
      <c r="N294" s="179">
        <f>IF($C294=$D$2,#REF!*N$2,IF($C294=$D$3,#REF!*N$3,IF($C294=$D$4,#REF!*N$4,IF($C294=$D$5,#REF!*N$5,0))))</f>
        <v>0</v>
      </c>
      <c r="O294" s="179">
        <f>IF($C294=$D$2,#REF!*O$2,IF($C294=$D$3,#REF!*O$3,IF($C294=$D$4,#REF!*O$4,IF($C294=$D$5,#REF!*O$5,0))))</f>
        <v>0</v>
      </c>
      <c r="P294" s="179">
        <f>IF($C294=$D$2,#REF!*P$2,IF($C294=$D$3,#REF!*P$3,IF($C294=$D$4,#REF!*P$4,IF($C294=$D$5,#REF!*P$5,0))))</f>
        <v>0</v>
      </c>
      <c r="Q294" s="179">
        <f>IF($C294=$D$2,#REF!*Q$2,IF($C294=$D$3,#REF!*Q$3,IF($C294=$D$4,#REF!*Q$4,IF($C294=$D$5,#REF!*Q$5,0))))</f>
        <v>0</v>
      </c>
      <c r="R294" s="179">
        <f>IF($C294=$D$2,#REF!*R$2,IF($C294=$D$3,#REF!*R$3,IF($C294=$D$4,#REF!*R$4,IF($C294=$D$5,#REF!*R$5,0))))</f>
        <v>0</v>
      </c>
      <c r="S294" s="179">
        <f>IF($C294=$D$2,#REF!*S$2,IF($C294=$D$3,#REF!*S$3,IF($C294=$D$4,#REF!*S$4,IF($C294=$D$5,#REF!*S$5,0))))</f>
        <v>0</v>
      </c>
      <c r="T294" s="179">
        <f>IF($C294=$D$2,#REF!*T$2,IF($C294=$D$3,#REF!*T$3,IF($C294=$D$4,#REF!*T$4,IF($C294=$D$5,#REF!*T$5,0))))</f>
        <v>0</v>
      </c>
      <c r="U294" s="179">
        <f>IF($C294=$D$2,#REF!*U$2,IF($C294=$D$3,#REF!*U$3,IF($C294=$D$4,#REF!*U$4,IF($C294=$D$5,#REF!*U$5,0))))</f>
        <v>0</v>
      </c>
      <c r="V294" s="179">
        <f>IF($C294=$D$2,#REF!*V$2,IF($C294=$D$3,#REF!*V$3,IF($C294=$D$4,#REF!*V$4,IF($C294=$D$5,#REF!*V$5,0))))</f>
        <v>0</v>
      </c>
      <c r="W294" s="179">
        <f>IF($C294=$D$2,#REF!*W$2,IF($C294=$D$3,#REF!*W$3,IF($C294=$D$4,#REF!*W$4,IF($C294=$D$5,#REF!*W$5,0))))</f>
        <v>0</v>
      </c>
      <c r="X294" s="179">
        <f>IF($C294=$D$2,#REF!*X$2,IF($C294=$D$3,#REF!*X$3,IF($C294=$D$4,#REF!*X$4,IF($C294=$D$5,#REF!*X$5,0))))</f>
        <v>0</v>
      </c>
      <c r="Y294" s="179">
        <f>IF($C294=$D$2,#REF!*Y$2,IF($C294=$D$3,#REF!*Y$3,IF($C294=$D$4,#REF!*Y$4,IF($C294=$D$5,#REF!*Y$5,0))))</f>
        <v>0</v>
      </c>
      <c r="Z294" s="179">
        <f>IF($C294=$D$2,#REF!*Z$2,IF($C294=$D$3,#REF!*Z$3,IF($C294=$D$4,#REF!*Z$4,IF($C294=$D$5,#REF!*Z$5,0))))</f>
        <v>0</v>
      </c>
      <c r="AA294" s="179">
        <f>IF($C294=$D$2,#REF!*AA$2,IF($C294=$D$3,#REF!*AA$3,IF($C294=$D$4,#REF!*AA$4,IF($C294=$D$5,#REF!*AA$5,0))))</f>
        <v>0</v>
      </c>
      <c r="AB294" s="179">
        <f>IF($C294=$D$2,#REF!*AB$2,IF($C294=$D$3,#REF!*AB$3,IF($C294=$D$4,#REF!*AB$4,IF($C294=$D$5,#REF!*AB$5,0))))</f>
        <v>0</v>
      </c>
      <c r="AC294" s="179">
        <f>IF($C294=$D$2,#REF!*AC$2,IF($C294=$D$3,#REF!*AC$3,IF($C294=$D$4,#REF!*AC$4,IF($C294=$D$5,#REF!*AC$5,0))))</f>
        <v>0</v>
      </c>
      <c r="AD294" s="179">
        <f>IF($C294=$D$2,#REF!*AD$2,IF($C294=$D$3,#REF!*AD$3,IF($C294=$D$4,#REF!*AD$4,IF($C294=$D$5,#REF!*AD$5,0))))</f>
        <v>0</v>
      </c>
      <c r="AE294" s="179">
        <f>IF($C294=$D$2,#REF!*AE$2,IF($C294=$D$3,#REF!*AE$3,IF($C294=$D$4,#REF!*AE$4,IF($C294=$D$5,#REF!*AE$5,0))))</f>
        <v>0</v>
      </c>
      <c r="AF294" s="179">
        <f>IF($C294=$D$2,#REF!*AF$2,IF($C294=$D$3,#REF!*AF$3,IF($C294=$D$4,#REF!*AF$4,IF($C294=$D$5,#REF!*AF$5,0))))</f>
        <v>0</v>
      </c>
      <c r="AG294" s="179">
        <f>IF($C294=$D$2,#REF!*AG$2,IF($C294=$D$3,#REF!*AG$3,IF($C294=$D$4,#REF!*AG$4,IF($C294=$D$5,#REF!*AG$5,0))))</f>
        <v>0</v>
      </c>
      <c r="AH294" s="179">
        <f>IF($C294=$D$2,#REF!*AH$2,IF($C294=$D$3,#REF!*AH$3,IF($C294=$D$4,#REF!*AH$4,IF($C294=$D$5,#REF!*AH$5,0))))</f>
        <v>0</v>
      </c>
      <c r="AI294" s="179">
        <f>IF($C294=$D$2,#REF!*AI$2,IF($C294=$D$3,#REF!*AI$3,IF($C294=$D$4,#REF!*AI$4,IF($C294=$D$5,#REF!*AI$5,0))))</f>
        <v>0</v>
      </c>
      <c r="AJ294" s="179">
        <f>IF($C294=$D$2,#REF!*AJ$2,IF($C294=$D$3,#REF!*AJ$3,IF($C294=$D$4,#REF!*AJ$4,IF($C294=$D$5,#REF!*AJ$5,0))))</f>
        <v>0</v>
      </c>
      <c r="AK294" s="179">
        <f>IF($C294=$D$2,#REF!*AK$2,IF($C294=$D$3,#REF!*AK$3,IF($C294=$D$4,#REF!*AK$4,IF($C294=$D$5,#REF!*AK$5,0))))</f>
        <v>0</v>
      </c>
      <c r="AL294" s="179">
        <f>IF($C294=$D$2,#REF!*AL$2,IF($C294=$D$3,#REF!*AL$3,IF($C294=$D$4,#REF!*AL$4,IF($C294=$D$5,#REF!*AL$5,0))))</f>
        <v>0</v>
      </c>
      <c r="AM294" s="179">
        <f>IF($C294=$D$2,#REF!*AM$2,IF($C294=$D$3,#REF!*AM$3,IF($C294=$D$4,#REF!*AM$4,IF($C294=$D$5,#REF!*AM$5,0))))</f>
        <v>0</v>
      </c>
    </row>
    <row r="295" spans="1:39">
      <c r="A295" s="141"/>
      <c r="B295" s="165"/>
      <c r="C295" s="165"/>
      <c r="D295" s="178">
        <f t="shared" si="0"/>
        <v>0</v>
      </c>
      <c r="E295" s="179">
        <f>IF($C295=$D$2,#REF!*E$2,IF($C295=$D$3,#REF!*E$3,IF($C295=$D$4,#REF!*E$4,IF($C295=$D$5,#REF!*E$5,0))))</f>
        <v>0</v>
      </c>
      <c r="F295" s="179">
        <f>IF($C295=$D$2,#REF!*F$2,IF($C295=$D$3,#REF!*F$3,IF($C295=$D$4,#REF!*F$4,IF($C295=$D$5,#REF!*F$5,0))))</f>
        <v>0</v>
      </c>
      <c r="G295" s="179">
        <f>IF($C295=$D$2,#REF!*G$2,IF($C295=$D$3,#REF!*G$3,IF($C295=$D$4,#REF!*G$4,IF($C295=$D$5,#REF!*G$5,0))))</f>
        <v>0</v>
      </c>
      <c r="H295" s="179">
        <f>IF($C295=$D$2,#REF!*H$2,IF($C295=$D$3,#REF!*H$3,IF($C295=$D$4,#REF!*H$4,IF($C295=$D$5,#REF!*H$5,0))))</f>
        <v>0</v>
      </c>
      <c r="I295" s="179">
        <f>IF($C295=$D$2,#REF!*I$2,IF($C295=$D$3,#REF!*I$3,IF($C295=$D$4,#REF!*I$4,IF($C295=$D$5,#REF!*I$5,0))))</f>
        <v>0</v>
      </c>
      <c r="J295" s="179">
        <f>IF($C295=$D$2,#REF!*J$2,IF($C295=$D$3,#REF!*J$3,IF($C295=$D$4,#REF!*J$4,IF($C295=$D$5,#REF!*J$5,0))))</f>
        <v>0</v>
      </c>
      <c r="K295" s="179">
        <f>IF($C295=$D$2,#REF!*K$2,IF($C295=$D$3,#REF!*K$3,IF($C295=$D$4,#REF!*K$4,IF($C295=$D$5,#REF!*K$5,0))))</f>
        <v>0</v>
      </c>
      <c r="L295" s="179">
        <f>IF($C295=$D$2,#REF!*L$2,IF($C295=$D$3,#REF!*L$3,IF($C295=$D$4,#REF!*L$4,IF($C295=$D$5,#REF!*L$5,0))))</f>
        <v>0</v>
      </c>
      <c r="M295" s="179">
        <f>IF($C295=$D$2,#REF!*M$2,IF($C295=$D$3,#REF!*M$3,IF($C295=$D$4,#REF!*M$4,IF($C295=$D$5,#REF!*M$5,0))))</f>
        <v>0</v>
      </c>
      <c r="N295" s="179">
        <f>IF($C295=$D$2,#REF!*N$2,IF($C295=$D$3,#REF!*N$3,IF($C295=$D$4,#REF!*N$4,IF($C295=$D$5,#REF!*N$5,0))))</f>
        <v>0</v>
      </c>
      <c r="O295" s="179">
        <f>IF($C295=$D$2,#REF!*O$2,IF($C295=$D$3,#REF!*O$3,IF($C295=$D$4,#REF!*O$4,IF($C295=$D$5,#REF!*O$5,0))))</f>
        <v>0</v>
      </c>
      <c r="P295" s="179">
        <f>IF($C295=$D$2,#REF!*P$2,IF($C295=$D$3,#REF!*P$3,IF($C295=$D$4,#REF!*P$4,IF($C295=$D$5,#REF!*P$5,0))))</f>
        <v>0</v>
      </c>
      <c r="Q295" s="179">
        <f>IF($C295=$D$2,#REF!*Q$2,IF($C295=$D$3,#REF!*Q$3,IF($C295=$D$4,#REF!*Q$4,IF($C295=$D$5,#REF!*Q$5,0))))</f>
        <v>0</v>
      </c>
      <c r="R295" s="179">
        <f>IF($C295=$D$2,#REF!*R$2,IF($C295=$D$3,#REF!*R$3,IF($C295=$D$4,#REF!*R$4,IF($C295=$D$5,#REF!*R$5,0))))</f>
        <v>0</v>
      </c>
      <c r="S295" s="179">
        <f>IF($C295=$D$2,#REF!*S$2,IF($C295=$D$3,#REF!*S$3,IF($C295=$D$4,#REF!*S$4,IF($C295=$D$5,#REF!*S$5,0))))</f>
        <v>0</v>
      </c>
      <c r="T295" s="179">
        <f>IF($C295=$D$2,#REF!*T$2,IF($C295=$D$3,#REF!*T$3,IF($C295=$D$4,#REF!*T$4,IF($C295=$D$5,#REF!*T$5,0))))</f>
        <v>0</v>
      </c>
      <c r="U295" s="179">
        <f>IF($C295=$D$2,#REF!*U$2,IF($C295=$D$3,#REF!*U$3,IF($C295=$D$4,#REF!*U$4,IF($C295=$D$5,#REF!*U$5,0))))</f>
        <v>0</v>
      </c>
      <c r="V295" s="179">
        <f>IF($C295=$D$2,#REF!*V$2,IF($C295=$D$3,#REF!*V$3,IF($C295=$D$4,#REF!*V$4,IF($C295=$D$5,#REF!*V$5,0))))</f>
        <v>0</v>
      </c>
      <c r="W295" s="179">
        <f>IF($C295=$D$2,#REF!*W$2,IF($C295=$D$3,#REF!*W$3,IF($C295=$D$4,#REF!*W$4,IF($C295=$D$5,#REF!*W$5,0))))</f>
        <v>0</v>
      </c>
      <c r="X295" s="179">
        <f>IF($C295=$D$2,#REF!*X$2,IF($C295=$D$3,#REF!*X$3,IF($C295=$D$4,#REF!*X$4,IF($C295=$D$5,#REF!*X$5,0))))</f>
        <v>0</v>
      </c>
      <c r="Y295" s="179">
        <f>IF($C295=$D$2,#REF!*Y$2,IF($C295=$D$3,#REF!*Y$3,IF($C295=$D$4,#REF!*Y$4,IF($C295=$D$5,#REF!*Y$5,0))))</f>
        <v>0</v>
      </c>
      <c r="Z295" s="179">
        <f>IF($C295=$D$2,#REF!*Z$2,IF($C295=$D$3,#REF!*Z$3,IF($C295=$D$4,#REF!*Z$4,IF($C295=$D$5,#REF!*Z$5,0))))</f>
        <v>0</v>
      </c>
      <c r="AA295" s="179">
        <f>IF($C295=$D$2,#REF!*AA$2,IF($C295=$D$3,#REF!*AA$3,IF($C295=$D$4,#REF!*AA$4,IF($C295=$D$5,#REF!*AA$5,0))))</f>
        <v>0</v>
      </c>
      <c r="AB295" s="179">
        <f>IF($C295=$D$2,#REF!*AB$2,IF($C295=$D$3,#REF!*AB$3,IF($C295=$D$4,#REF!*AB$4,IF($C295=$D$5,#REF!*AB$5,0))))</f>
        <v>0</v>
      </c>
      <c r="AC295" s="179">
        <f>IF($C295=$D$2,#REF!*AC$2,IF($C295=$D$3,#REF!*AC$3,IF($C295=$D$4,#REF!*AC$4,IF($C295=$D$5,#REF!*AC$5,0))))</f>
        <v>0</v>
      </c>
      <c r="AD295" s="179">
        <f>IF($C295=$D$2,#REF!*AD$2,IF($C295=$D$3,#REF!*AD$3,IF($C295=$D$4,#REF!*AD$4,IF($C295=$D$5,#REF!*AD$5,0))))</f>
        <v>0</v>
      </c>
      <c r="AE295" s="179">
        <f>IF($C295=$D$2,#REF!*AE$2,IF($C295=$D$3,#REF!*AE$3,IF($C295=$D$4,#REF!*AE$4,IF($C295=$D$5,#REF!*AE$5,0))))</f>
        <v>0</v>
      </c>
      <c r="AF295" s="179">
        <f>IF($C295=$D$2,#REF!*AF$2,IF($C295=$D$3,#REF!*AF$3,IF($C295=$D$4,#REF!*AF$4,IF($C295=$D$5,#REF!*AF$5,0))))</f>
        <v>0</v>
      </c>
      <c r="AG295" s="179">
        <f>IF($C295=$D$2,#REF!*AG$2,IF($C295=$D$3,#REF!*AG$3,IF($C295=$D$4,#REF!*AG$4,IF($C295=$D$5,#REF!*AG$5,0))))</f>
        <v>0</v>
      </c>
      <c r="AH295" s="179">
        <f>IF($C295=$D$2,#REF!*AH$2,IF($C295=$D$3,#REF!*AH$3,IF($C295=$D$4,#REF!*AH$4,IF($C295=$D$5,#REF!*AH$5,0))))</f>
        <v>0</v>
      </c>
      <c r="AI295" s="179">
        <f>IF($C295=$D$2,#REF!*AI$2,IF($C295=$D$3,#REF!*AI$3,IF($C295=$D$4,#REF!*AI$4,IF($C295=$D$5,#REF!*AI$5,0))))</f>
        <v>0</v>
      </c>
      <c r="AJ295" s="179">
        <f>IF($C295=$D$2,#REF!*AJ$2,IF($C295=$D$3,#REF!*AJ$3,IF($C295=$D$4,#REF!*AJ$4,IF($C295=$D$5,#REF!*AJ$5,0))))</f>
        <v>0</v>
      </c>
      <c r="AK295" s="179">
        <f>IF($C295=$D$2,#REF!*AK$2,IF($C295=$D$3,#REF!*AK$3,IF($C295=$D$4,#REF!*AK$4,IF($C295=$D$5,#REF!*AK$5,0))))</f>
        <v>0</v>
      </c>
      <c r="AL295" s="179">
        <f>IF($C295=$D$2,#REF!*AL$2,IF($C295=$D$3,#REF!*AL$3,IF($C295=$D$4,#REF!*AL$4,IF($C295=$D$5,#REF!*AL$5,0))))</f>
        <v>0</v>
      </c>
      <c r="AM295" s="179">
        <f>IF($C295=$D$2,#REF!*AM$2,IF($C295=$D$3,#REF!*AM$3,IF($C295=$D$4,#REF!*AM$4,IF($C295=$D$5,#REF!*AM$5,0))))</f>
        <v>0</v>
      </c>
    </row>
    <row r="296" spans="1:39">
      <c r="A296" s="141"/>
      <c r="B296" s="165"/>
      <c r="C296" s="165"/>
      <c r="D296" s="178">
        <f t="shared" si="0"/>
        <v>0</v>
      </c>
      <c r="E296" s="179">
        <f>IF($C296=$D$2,#REF!*E$2,IF($C296=$D$3,#REF!*E$3,IF($C296=$D$4,#REF!*E$4,IF($C296=$D$5,#REF!*E$5,0))))</f>
        <v>0</v>
      </c>
      <c r="F296" s="179">
        <f>IF($C296=$D$2,#REF!*F$2,IF($C296=$D$3,#REF!*F$3,IF($C296=$D$4,#REF!*F$4,IF($C296=$D$5,#REF!*F$5,0))))</f>
        <v>0</v>
      </c>
      <c r="G296" s="179">
        <f>IF($C296=$D$2,#REF!*G$2,IF($C296=$D$3,#REF!*G$3,IF($C296=$D$4,#REF!*G$4,IF($C296=$D$5,#REF!*G$5,0))))</f>
        <v>0</v>
      </c>
      <c r="H296" s="179">
        <f>IF($C296=$D$2,#REF!*H$2,IF($C296=$D$3,#REF!*H$3,IF($C296=$D$4,#REF!*H$4,IF($C296=$D$5,#REF!*H$5,0))))</f>
        <v>0</v>
      </c>
      <c r="I296" s="179">
        <f>IF($C296=$D$2,#REF!*I$2,IF($C296=$D$3,#REF!*I$3,IF($C296=$D$4,#REF!*I$4,IF($C296=$D$5,#REF!*I$5,0))))</f>
        <v>0</v>
      </c>
      <c r="J296" s="179">
        <f>IF($C296=$D$2,#REF!*J$2,IF($C296=$D$3,#REF!*J$3,IF($C296=$D$4,#REF!*J$4,IF($C296=$D$5,#REF!*J$5,0))))</f>
        <v>0</v>
      </c>
      <c r="K296" s="179">
        <f>IF($C296=$D$2,#REF!*K$2,IF($C296=$D$3,#REF!*K$3,IF($C296=$D$4,#REF!*K$4,IF($C296=$D$5,#REF!*K$5,0))))</f>
        <v>0</v>
      </c>
      <c r="L296" s="179">
        <f>IF($C296=$D$2,#REF!*L$2,IF($C296=$D$3,#REF!*L$3,IF($C296=$D$4,#REF!*L$4,IF($C296=$D$5,#REF!*L$5,0))))</f>
        <v>0</v>
      </c>
      <c r="M296" s="179">
        <f>IF($C296=$D$2,#REF!*M$2,IF($C296=$D$3,#REF!*M$3,IF($C296=$D$4,#REF!*M$4,IF($C296=$D$5,#REF!*M$5,0))))</f>
        <v>0</v>
      </c>
      <c r="N296" s="179">
        <f>IF($C296=$D$2,#REF!*N$2,IF($C296=$D$3,#REF!*N$3,IF($C296=$D$4,#REF!*N$4,IF($C296=$D$5,#REF!*N$5,0))))</f>
        <v>0</v>
      </c>
      <c r="O296" s="179">
        <f>IF($C296=$D$2,#REF!*O$2,IF($C296=$D$3,#REF!*O$3,IF($C296=$D$4,#REF!*O$4,IF($C296=$D$5,#REF!*O$5,0))))</f>
        <v>0</v>
      </c>
      <c r="P296" s="179">
        <f>IF($C296=$D$2,#REF!*P$2,IF($C296=$D$3,#REF!*P$3,IF($C296=$D$4,#REF!*P$4,IF($C296=$D$5,#REF!*P$5,0))))</f>
        <v>0</v>
      </c>
      <c r="Q296" s="179">
        <f>IF($C296=$D$2,#REF!*Q$2,IF($C296=$D$3,#REF!*Q$3,IF($C296=$D$4,#REF!*Q$4,IF($C296=$D$5,#REF!*Q$5,0))))</f>
        <v>0</v>
      </c>
      <c r="R296" s="179">
        <f>IF($C296=$D$2,#REF!*R$2,IF($C296=$D$3,#REF!*R$3,IF($C296=$D$4,#REF!*R$4,IF($C296=$D$5,#REF!*R$5,0))))</f>
        <v>0</v>
      </c>
      <c r="S296" s="179">
        <f>IF($C296=$D$2,#REF!*S$2,IF($C296=$D$3,#REF!*S$3,IF($C296=$D$4,#REF!*S$4,IF($C296=$D$5,#REF!*S$5,0))))</f>
        <v>0</v>
      </c>
      <c r="T296" s="179">
        <f>IF($C296=$D$2,#REF!*T$2,IF($C296=$D$3,#REF!*T$3,IF($C296=$D$4,#REF!*T$4,IF($C296=$D$5,#REF!*T$5,0))))</f>
        <v>0</v>
      </c>
      <c r="U296" s="179">
        <f>IF($C296=$D$2,#REF!*U$2,IF($C296=$D$3,#REF!*U$3,IF($C296=$D$4,#REF!*U$4,IF($C296=$D$5,#REF!*U$5,0))))</f>
        <v>0</v>
      </c>
      <c r="V296" s="179">
        <f>IF($C296=$D$2,#REF!*V$2,IF($C296=$D$3,#REF!*V$3,IF($C296=$D$4,#REF!*V$4,IF($C296=$D$5,#REF!*V$5,0))))</f>
        <v>0</v>
      </c>
      <c r="W296" s="179">
        <f>IF($C296=$D$2,#REF!*W$2,IF($C296=$D$3,#REF!*W$3,IF($C296=$D$4,#REF!*W$4,IF($C296=$D$5,#REF!*W$5,0))))</f>
        <v>0</v>
      </c>
      <c r="X296" s="179">
        <f>IF($C296=$D$2,#REF!*X$2,IF($C296=$D$3,#REF!*X$3,IF($C296=$D$4,#REF!*X$4,IF($C296=$D$5,#REF!*X$5,0))))</f>
        <v>0</v>
      </c>
      <c r="Y296" s="179">
        <f>IF($C296=$D$2,#REF!*Y$2,IF($C296=$D$3,#REF!*Y$3,IF($C296=$D$4,#REF!*Y$4,IF($C296=$D$5,#REF!*Y$5,0))))</f>
        <v>0</v>
      </c>
      <c r="Z296" s="179">
        <f>IF($C296=$D$2,#REF!*Z$2,IF($C296=$D$3,#REF!*Z$3,IF($C296=$D$4,#REF!*Z$4,IF($C296=$D$5,#REF!*Z$5,0))))</f>
        <v>0</v>
      </c>
      <c r="AA296" s="179">
        <f>IF($C296=$D$2,#REF!*AA$2,IF($C296=$D$3,#REF!*AA$3,IF($C296=$D$4,#REF!*AA$4,IF($C296=$D$5,#REF!*AA$5,0))))</f>
        <v>0</v>
      </c>
      <c r="AB296" s="179">
        <f>IF($C296=$D$2,#REF!*AB$2,IF($C296=$D$3,#REF!*AB$3,IF($C296=$D$4,#REF!*AB$4,IF($C296=$D$5,#REF!*AB$5,0))))</f>
        <v>0</v>
      </c>
      <c r="AC296" s="179">
        <f>IF($C296=$D$2,#REF!*AC$2,IF($C296=$D$3,#REF!*AC$3,IF($C296=$D$4,#REF!*AC$4,IF($C296=$D$5,#REF!*AC$5,0))))</f>
        <v>0</v>
      </c>
      <c r="AD296" s="179">
        <f>IF($C296=$D$2,#REF!*AD$2,IF($C296=$D$3,#REF!*AD$3,IF($C296=$D$4,#REF!*AD$4,IF($C296=$D$5,#REF!*AD$5,0))))</f>
        <v>0</v>
      </c>
      <c r="AE296" s="179">
        <f>IF($C296=$D$2,#REF!*AE$2,IF($C296=$D$3,#REF!*AE$3,IF($C296=$D$4,#REF!*AE$4,IF($C296=$D$5,#REF!*AE$5,0))))</f>
        <v>0</v>
      </c>
      <c r="AF296" s="179">
        <f>IF($C296=$D$2,#REF!*AF$2,IF($C296=$D$3,#REF!*AF$3,IF($C296=$D$4,#REF!*AF$4,IF($C296=$D$5,#REF!*AF$5,0))))</f>
        <v>0</v>
      </c>
      <c r="AG296" s="179">
        <f>IF($C296=$D$2,#REF!*AG$2,IF($C296=$D$3,#REF!*AG$3,IF($C296=$D$4,#REF!*AG$4,IF($C296=$D$5,#REF!*AG$5,0))))</f>
        <v>0</v>
      </c>
      <c r="AH296" s="179">
        <f>IF($C296=$D$2,#REF!*AH$2,IF($C296=$D$3,#REF!*AH$3,IF($C296=$D$4,#REF!*AH$4,IF($C296=$D$5,#REF!*AH$5,0))))</f>
        <v>0</v>
      </c>
      <c r="AI296" s="179">
        <f>IF($C296=$D$2,#REF!*AI$2,IF($C296=$D$3,#REF!*AI$3,IF($C296=$D$4,#REF!*AI$4,IF($C296=$D$5,#REF!*AI$5,0))))</f>
        <v>0</v>
      </c>
      <c r="AJ296" s="179">
        <f>IF($C296=$D$2,#REF!*AJ$2,IF($C296=$D$3,#REF!*AJ$3,IF($C296=$D$4,#REF!*AJ$4,IF($C296=$D$5,#REF!*AJ$5,0))))</f>
        <v>0</v>
      </c>
      <c r="AK296" s="179">
        <f>IF($C296=$D$2,#REF!*AK$2,IF($C296=$D$3,#REF!*AK$3,IF($C296=$D$4,#REF!*AK$4,IF($C296=$D$5,#REF!*AK$5,0))))</f>
        <v>0</v>
      </c>
      <c r="AL296" s="179">
        <f>IF($C296=$D$2,#REF!*AL$2,IF($C296=$D$3,#REF!*AL$3,IF($C296=$D$4,#REF!*AL$4,IF($C296=$D$5,#REF!*AL$5,0))))</f>
        <v>0</v>
      </c>
      <c r="AM296" s="179">
        <f>IF($C296=$D$2,#REF!*AM$2,IF($C296=$D$3,#REF!*AM$3,IF($C296=$D$4,#REF!*AM$4,IF($C296=$D$5,#REF!*AM$5,0))))</f>
        <v>0</v>
      </c>
    </row>
    <row r="297" spans="1:39">
      <c r="A297" s="141"/>
      <c r="B297" s="165"/>
      <c r="C297" s="165"/>
      <c r="D297" s="178">
        <f t="shared" si="0"/>
        <v>0</v>
      </c>
      <c r="E297" s="179">
        <f>IF($C297=$D$2,#REF!*E$2,IF($C297=$D$3,#REF!*E$3,IF($C297=$D$4,#REF!*E$4,IF($C297=$D$5,#REF!*E$5,0))))</f>
        <v>0</v>
      </c>
      <c r="F297" s="179">
        <f>IF($C297=$D$2,#REF!*F$2,IF($C297=$D$3,#REF!*F$3,IF($C297=$D$4,#REF!*F$4,IF($C297=$D$5,#REF!*F$5,0))))</f>
        <v>0</v>
      </c>
      <c r="G297" s="179">
        <f>IF($C297=$D$2,#REF!*G$2,IF($C297=$D$3,#REF!*G$3,IF($C297=$D$4,#REF!*G$4,IF($C297=$D$5,#REF!*G$5,0))))</f>
        <v>0</v>
      </c>
      <c r="H297" s="179">
        <f>IF($C297=$D$2,#REF!*H$2,IF($C297=$D$3,#REF!*H$3,IF($C297=$D$4,#REF!*H$4,IF($C297=$D$5,#REF!*H$5,0))))</f>
        <v>0</v>
      </c>
      <c r="I297" s="179">
        <f>IF($C297=$D$2,#REF!*I$2,IF($C297=$D$3,#REF!*I$3,IF($C297=$D$4,#REF!*I$4,IF($C297=$D$5,#REF!*I$5,0))))</f>
        <v>0</v>
      </c>
      <c r="J297" s="179">
        <f>IF($C297=$D$2,#REF!*J$2,IF($C297=$D$3,#REF!*J$3,IF($C297=$D$4,#REF!*J$4,IF($C297=$D$5,#REF!*J$5,0))))</f>
        <v>0</v>
      </c>
      <c r="K297" s="179">
        <f>IF($C297=$D$2,#REF!*K$2,IF($C297=$D$3,#REF!*K$3,IF($C297=$D$4,#REF!*K$4,IF($C297=$D$5,#REF!*K$5,0))))</f>
        <v>0</v>
      </c>
      <c r="L297" s="179">
        <f>IF($C297=$D$2,#REF!*L$2,IF($C297=$D$3,#REF!*L$3,IF($C297=$D$4,#REF!*L$4,IF($C297=$D$5,#REF!*L$5,0))))</f>
        <v>0</v>
      </c>
      <c r="M297" s="179">
        <f>IF($C297=$D$2,#REF!*M$2,IF($C297=$D$3,#REF!*M$3,IF($C297=$D$4,#REF!*M$4,IF($C297=$D$5,#REF!*M$5,0))))</f>
        <v>0</v>
      </c>
      <c r="N297" s="179">
        <f>IF($C297=$D$2,#REF!*N$2,IF($C297=$D$3,#REF!*N$3,IF($C297=$D$4,#REF!*N$4,IF($C297=$D$5,#REF!*N$5,0))))</f>
        <v>0</v>
      </c>
      <c r="O297" s="179">
        <f>IF($C297=$D$2,#REF!*O$2,IF($C297=$D$3,#REF!*O$3,IF($C297=$D$4,#REF!*O$4,IF($C297=$D$5,#REF!*O$5,0))))</f>
        <v>0</v>
      </c>
      <c r="P297" s="179">
        <f>IF($C297=$D$2,#REF!*P$2,IF($C297=$D$3,#REF!*P$3,IF($C297=$D$4,#REF!*P$4,IF($C297=$D$5,#REF!*P$5,0))))</f>
        <v>0</v>
      </c>
      <c r="Q297" s="179">
        <f>IF($C297=$D$2,#REF!*Q$2,IF($C297=$D$3,#REF!*Q$3,IF($C297=$D$4,#REF!*Q$4,IF($C297=$D$5,#REF!*Q$5,0))))</f>
        <v>0</v>
      </c>
      <c r="R297" s="179">
        <f>IF($C297=$D$2,#REF!*R$2,IF($C297=$D$3,#REF!*R$3,IF($C297=$D$4,#REF!*R$4,IF($C297=$D$5,#REF!*R$5,0))))</f>
        <v>0</v>
      </c>
      <c r="S297" s="179">
        <f>IF($C297=$D$2,#REF!*S$2,IF($C297=$D$3,#REF!*S$3,IF($C297=$D$4,#REF!*S$4,IF($C297=$D$5,#REF!*S$5,0))))</f>
        <v>0</v>
      </c>
      <c r="T297" s="179">
        <f>IF($C297=$D$2,#REF!*T$2,IF($C297=$D$3,#REF!*T$3,IF($C297=$D$4,#REF!*T$4,IF($C297=$D$5,#REF!*T$5,0))))</f>
        <v>0</v>
      </c>
      <c r="U297" s="179">
        <f>IF($C297=$D$2,#REF!*U$2,IF($C297=$D$3,#REF!*U$3,IF($C297=$D$4,#REF!*U$4,IF($C297=$D$5,#REF!*U$5,0))))</f>
        <v>0</v>
      </c>
      <c r="V297" s="179">
        <f>IF($C297=$D$2,#REF!*V$2,IF($C297=$D$3,#REF!*V$3,IF($C297=$D$4,#REF!*V$4,IF($C297=$D$5,#REF!*V$5,0))))</f>
        <v>0</v>
      </c>
      <c r="W297" s="179">
        <f>IF($C297=$D$2,#REF!*W$2,IF($C297=$D$3,#REF!*W$3,IF($C297=$D$4,#REF!*W$4,IF($C297=$D$5,#REF!*W$5,0))))</f>
        <v>0</v>
      </c>
      <c r="X297" s="179">
        <f>IF($C297=$D$2,#REF!*X$2,IF($C297=$D$3,#REF!*X$3,IF($C297=$D$4,#REF!*X$4,IF($C297=$D$5,#REF!*X$5,0))))</f>
        <v>0</v>
      </c>
      <c r="Y297" s="179">
        <f>IF($C297=$D$2,#REF!*Y$2,IF($C297=$D$3,#REF!*Y$3,IF($C297=$D$4,#REF!*Y$4,IF($C297=$D$5,#REF!*Y$5,0))))</f>
        <v>0</v>
      </c>
      <c r="Z297" s="179">
        <f>IF($C297=$D$2,#REF!*Z$2,IF($C297=$D$3,#REF!*Z$3,IF($C297=$D$4,#REF!*Z$4,IF($C297=$D$5,#REF!*Z$5,0))))</f>
        <v>0</v>
      </c>
      <c r="AA297" s="179">
        <f>IF($C297=$D$2,#REF!*AA$2,IF($C297=$D$3,#REF!*AA$3,IF($C297=$D$4,#REF!*AA$4,IF($C297=$D$5,#REF!*AA$5,0))))</f>
        <v>0</v>
      </c>
      <c r="AB297" s="179">
        <f>IF($C297=$D$2,#REF!*AB$2,IF($C297=$D$3,#REF!*AB$3,IF($C297=$D$4,#REF!*AB$4,IF($C297=$D$5,#REF!*AB$5,0))))</f>
        <v>0</v>
      </c>
      <c r="AC297" s="179">
        <f>IF($C297=$D$2,#REF!*AC$2,IF($C297=$D$3,#REF!*AC$3,IF($C297=$D$4,#REF!*AC$4,IF($C297=$D$5,#REF!*AC$5,0))))</f>
        <v>0</v>
      </c>
      <c r="AD297" s="179">
        <f>IF($C297=$D$2,#REF!*AD$2,IF($C297=$D$3,#REF!*AD$3,IF($C297=$D$4,#REF!*AD$4,IF($C297=$D$5,#REF!*AD$5,0))))</f>
        <v>0</v>
      </c>
      <c r="AE297" s="179">
        <f>IF($C297=$D$2,#REF!*AE$2,IF($C297=$D$3,#REF!*AE$3,IF($C297=$D$4,#REF!*AE$4,IF($C297=$D$5,#REF!*AE$5,0))))</f>
        <v>0</v>
      </c>
      <c r="AF297" s="179">
        <f>IF($C297=$D$2,#REF!*AF$2,IF($C297=$D$3,#REF!*AF$3,IF($C297=$D$4,#REF!*AF$4,IF($C297=$D$5,#REF!*AF$5,0))))</f>
        <v>0</v>
      </c>
      <c r="AG297" s="179">
        <f>IF($C297=$D$2,#REF!*AG$2,IF($C297=$D$3,#REF!*AG$3,IF($C297=$D$4,#REF!*AG$4,IF($C297=$D$5,#REF!*AG$5,0))))</f>
        <v>0</v>
      </c>
      <c r="AH297" s="179">
        <f>IF($C297=$D$2,#REF!*AH$2,IF($C297=$D$3,#REF!*AH$3,IF($C297=$D$4,#REF!*AH$4,IF($C297=$D$5,#REF!*AH$5,0))))</f>
        <v>0</v>
      </c>
      <c r="AI297" s="179">
        <f>IF($C297=$D$2,#REF!*AI$2,IF($C297=$D$3,#REF!*AI$3,IF($C297=$D$4,#REF!*AI$4,IF($C297=$D$5,#REF!*AI$5,0))))</f>
        <v>0</v>
      </c>
      <c r="AJ297" s="179">
        <f>IF($C297=$D$2,#REF!*AJ$2,IF($C297=$D$3,#REF!*AJ$3,IF($C297=$D$4,#REF!*AJ$4,IF($C297=$D$5,#REF!*AJ$5,0))))</f>
        <v>0</v>
      </c>
      <c r="AK297" s="179">
        <f>IF($C297=$D$2,#REF!*AK$2,IF($C297=$D$3,#REF!*AK$3,IF($C297=$D$4,#REF!*AK$4,IF($C297=$D$5,#REF!*AK$5,0))))</f>
        <v>0</v>
      </c>
      <c r="AL297" s="179">
        <f>IF($C297=$D$2,#REF!*AL$2,IF($C297=$D$3,#REF!*AL$3,IF($C297=$D$4,#REF!*AL$4,IF($C297=$D$5,#REF!*AL$5,0))))</f>
        <v>0</v>
      </c>
      <c r="AM297" s="179">
        <f>IF($C297=$D$2,#REF!*AM$2,IF($C297=$D$3,#REF!*AM$3,IF($C297=$D$4,#REF!*AM$4,IF($C297=$D$5,#REF!*AM$5,0))))</f>
        <v>0</v>
      </c>
    </row>
    <row r="298" spans="1:39">
      <c r="A298" s="141"/>
      <c r="B298" s="165"/>
      <c r="C298" s="165"/>
      <c r="D298" s="178">
        <f t="shared" si="0"/>
        <v>0</v>
      </c>
      <c r="E298" s="179">
        <f>IF($C298=$D$2,#REF!*E$2,IF($C298=$D$3,#REF!*E$3,IF($C298=$D$4,#REF!*E$4,IF($C298=$D$5,#REF!*E$5,0))))</f>
        <v>0</v>
      </c>
      <c r="F298" s="179">
        <f>IF($C298=$D$2,#REF!*F$2,IF($C298=$D$3,#REF!*F$3,IF($C298=$D$4,#REF!*F$4,IF($C298=$D$5,#REF!*F$5,0))))</f>
        <v>0</v>
      </c>
      <c r="G298" s="179">
        <f>IF($C298=$D$2,#REF!*G$2,IF($C298=$D$3,#REF!*G$3,IF($C298=$D$4,#REF!*G$4,IF($C298=$D$5,#REF!*G$5,0))))</f>
        <v>0</v>
      </c>
      <c r="H298" s="179">
        <f>IF($C298=$D$2,#REF!*H$2,IF($C298=$D$3,#REF!*H$3,IF($C298=$D$4,#REF!*H$4,IF($C298=$D$5,#REF!*H$5,0))))</f>
        <v>0</v>
      </c>
      <c r="I298" s="179">
        <f>IF($C298=$D$2,#REF!*I$2,IF($C298=$D$3,#REF!*I$3,IF($C298=$D$4,#REF!*I$4,IF($C298=$D$5,#REF!*I$5,0))))</f>
        <v>0</v>
      </c>
      <c r="J298" s="179">
        <f>IF($C298=$D$2,#REF!*J$2,IF($C298=$D$3,#REF!*J$3,IF($C298=$D$4,#REF!*J$4,IF($C298=$D$5,#REF!*J$5,0))))</f>
        <v>0</v>
      </c>
      <c r="K298" s="179">
        <f>IF($C298=$D$2,#REF!*K$2,IF($C298=$D$3,#REF!*K$3,IF($C298=$D$4,#REF!*K$4,IF($C298=$D$5,#REF!*K$5,0))))</f>
        <v>0</v>
      </c>
      <c r="L298" s="179">
        <f>IF($C298=$D$2,#REF!*L$2,IF($C298=$D$3,#REF!*L$3,IF($C298=$D$4,#REF!*L$4,IF($C298=$D$5,#REF!*L$5,0))))</f>
        <v>0</v>
      </c>
      <c r="M298" s="179">
        <f>IF($C298=$D$2,#REF!*M$2,IF($C298=$D$3,#REF!*M$3,IF($C298=$D$4,#REF!*M$4,IF($C298=$D$5,#REF!*M$5,0))))</f>
        <v>0</v>
      </c>
      <c r="N298" s="179">
        <f>IF($C298=$D$2,#REF!*N$2,IF($C298=$D$3,#REF!*N$3,IF($C298=$D$4,#REF!*N$4,IF($C298=$D$5,#REF!*N$5,0))))</f>
        <v>0</v>
      </c>
      <c r="O298" s="179">
        <f>IF($C298=$D$2,#REF!*O$2,IF($C298=$D$3,#REF!*O$3,IF($C298=$D$4,#REF!*O$4,IF($C298=$D$5,#REF!*O$5,0))))</f>
        <v>0</v>
      </c>
      <c r="P298" s="179">
        <f>IF($C298=$D$2,#REF!*P$2,IF($C298=$D$3,#REF!*P$3,IF($C298=$D$4,#REF!*P$4,IF($C298=$D$5,#REF!*P$5,0))))</f>
        <v>0</v>
      </c>
      <c r="Q298" s="179">
        <f>IF($C298=$D$2,#REF!*Q$2,IF($C298=$D$3,#REF!*Q$3,IF($C298=$D$4,#REF!*Q$4,IF($C298=$D$5,#REF!*Q$5,0))))</f>
        <v>0</v>
      </c>
      <c r="R298" s="179">
        <f>IF($C298=$D$2,#REF!*R$2,IF($C298=$D$3,#REF!*R$3,IF($C298=$D$4,#REF!*R$4,IF($C298=$D$5,#REF!*R$5,0))))</f>
        <v>0</v>
      </c>
      <c r="S298" s="179">
        <f>IF($C298=$D$2,#REF!*S$2,IF($C298=$D$3,#REF!*S$3,IF($C298=$D$4,#REF!*S$4,IF($C298=$D$5,#REF!*S$5,0))))</f>
        <v>0</v>
      </c>
      <c r="T298" s="179">
        <f>IF($C298=$D$2,#REF!*T$2,IF($C298=$D$3,#REF!*T$3,IF($C298=$D$4,#REF!*T$4,IF($C298=$D$5,#REF!*T$5,0))))</f>
        <v>0</v>
      </c>
      <c r="U298" s="179">
        <f>IF($C298=$D$2,#REF!*U$2,IF($C298=$D$3,#REF!*U$3,IF($C298=$D$4,#REF!*U$4,IF($C298=$D$5,#REF!*U$5,0))))</f>
        <v>0</v>
      </c>
      <c r="V298" s="179">
        <f>IF($C298=$D$2,#REF!*V$2,IF($C298=$D$3,#REF!*V$3,IF($C298=$D$4,#REF!*V$4,IF($C298=$D$5,#REF!*V$5,0))))</f>
        <v>0</v>
      </c>
      <c r="W298" s="179">
        <f>IF($C298=$D$2,#REF!*W$2,IF($C298=$D$3,#REF!*W$3,IF($C298=$D$4,#REF!*W$4,IF($C298=$D$5,#REF!*W$5,0))))</f>
        <v>0</v>
      </c>
      <c r="X298" s="179">
        <f>IF($C298=$D$2,#REF!*X$2,IF($C298=$D$3,#REF!*X$3,IF($C298=$D$4,#REF!*X$4,IF($C298=$D$5,#REF!*X$5,0))))</f>
        <v>0</v>
      </c>
      <c r="Y298" s="179">
        <f>IF($C298=$D$2,#REF!*Y$2,IF($C298=$D$3,#REF!*Y$3,IF($C298=$D$4,#REF!*Y$4,IF($C298=$D$5,#REF!*Y$5,0))))</f>
        <v>0</v>
      </c>
      <c r="Z298" s="179">
        <f>IF($C298=$D$2,#REF!*Z$2,IF($C298=$D$3,#REF!*Z$3,IF($C298=$D$4,#REF!*Z$4,IF($C298=$D$5,#REF!*Z$5,0))))</f>
        <v>0</v>
      </c>
      <c r="AA298" s="179">
        <f>IF($C298=$D$2,#REF!*AA$2,IF($C298=$D$3,#REF!*AA$3,IF($C298=$D$4,#REF!*AA$4,IF($C298=$D$5,#REF!*AA$5,0))))</f>
        <v>0</v>
      </c>
      <c r="AB298" s="179">
        <f>IF($C298=$D$2,#REF!*AB$2,IF($C298=$D$3,#REF!*AB$3,IF($C298=$D$4,#REF!*AB$4,IF($C298=$D$5,#REF!*AB$5,0))))</f>
        <v>0</v>
      </c>
      <c r="AC298" s="179">
        <f>IF($C298=$D$2,#REF!*AC$2,IF($C298=$D$3,#REF!*AC$3,IF($C298=$D$4,#REF!*AC$4,IF($C298=$D$5,#REF!*AC$5,0))))</f>
        <v>0</v>
      </c>
      <c r="AD298" s="179">
        <f>IF($C298=$D$2,#REF!*AD$2,IF($C298=$D$3,#REF!*AD$3,IF($C298=$D$4,#REF!*AD$4,IF($C298=$D$5,#REF!*AD$5,0))))</f>
        <v>0</v>
      </c>
      <c r="AE298" s="179">
        <f>IF($C298=$D$2,#REF!*AE$2,IF($C298=$D$3,#REF!*AE$3,IF($C298=$D$4,#REF!*AE$4,IF($C298=$D$5,#REF!*AE$5,0))))</f>
        <v>0</v>
      </c>
      <c r="AF298" s="179">
        <f>IF($C298=$D$2,#REF!*AF$2,IF($C298=$D$3,#REF!*AF$3,IF($C298=$D$4,#REF!*AF$4,IF($C298=$D$5,#REF!*AF$5,0))))</f>
        <v>0</v>
      </c>
      <c r="AG298" s="179">
        <f>IF($C298=$D$2,#REF!*AG$2,IF($C298=$D$3,#REF!*AG$3,IF($C298=$D$4,#REF!*AG$4,IF($C298=$D$5,#REF!*AG$5,0))))</f>
        <v>0</v>
      </c>
      <c r="AH298" s="179">
        <f>IF($C298=$D$2,#REF!*AH$2,IF($C298=$D$3,#REF!*AH$3,IF($C298=$D$4,#REF!*AH$4,IF($C298=$D$5,#REF!*AH$5,0))))</f>
        <v>0</v>
      </c>
      <c r="AI298" s="179">
        <f>IF($C298=$D$2,#REF!*AI$2,IF($C298=$D$3,#REF!*AI$3,IF($C298=$D$4,#REF!*AI$4,IF($C298=$D$5,#REF!*AI$5,0))))</f>
        <v>0</v>
      </c>
      <c r="AJ298" s="179">
        <f>IF($C298=$D$2,#REF!*AJ$2,IF($C298=$D$3,#REF!*AJ$3,IF($C298=$D$4,#REF!*AJ$4,IF($C298=$D$5,#REF!*AJ$5,0))))</f>
        <v>0</v>
      </c>
      <c r="AK298" s="179">
        <f>IF($C298=$D$2,#REF!*AK$2,IF($C298=$D$3,#REF!*AK$3,IF($C298=$D$4,#REF!*AK$4,IF($C298=$D$5,#REF!*AK$5,0))))</f>
        <v>0</v>
      </c>
      <c r="AL298" s="179">
        <f>IF($C298=$D$2,#REF!*AL$2,IF($C298=$D$3,#REF!*AL$3,IF($C298=$D$4,#REF!*AL$4,IF($C298=$D$5,#REF!*AL$5,0))))</f>
        <v>0</v>
      </c>
      <c r="AM298" s="179">
        <f>IF($C298=$D$2,#REF!*AM$2,IF($C298=$D$3,#REF!*AM$3,IF($C298=$D$4,#REF!*AM$4,IF($C298=$D$5,#REF!*AM$5,0))))</f>
        <v>0</v>
      </c>
    </row>
    <row r="299" spans="1:39">
      <c r="A299" s="141"/>
      <c r="B299" s="165"/>
      <c r="C299" s="165"/>
      <c r="D299" s="178">
        <f t="shared" si="0"/>
        <v>0</v>
      </c>
      <c r="E299" s="179">
        <f>IF($C299=$D$2,#REF!*E$2,IF($C299=$D$3,#REF!*E$3,IF($C299=$D$4,#REF!*E$4,IF($C299=$D$5,#REF!*E$5,0))))</f>
        <v>0</v>
      </c>
      <c r="F299" s="179">
        <f>IF($C299=$D$2,#REF!*F$2,IF($C299=$D$3,#REF!*F$3,IF($C299=$D$4,#REF!*F$4,IF($C299=$D$5,#REF!*F$5,0))))</f>
        <v>0</v>
      </c>
      <c r="G299" s="179">
        <f>IF($C299=$D$2,#REF!*G$2,IF($C299=$D$3,#REF!*G$3,IF($C299=$D$4,#REF!*G$4,IF($C299=$D$5,#REF!*G$5,0))))</f>
        <v>0</v>
      </c>
      <c r="H299" s="179">
        <f>IF($C299=$D$2,#REF!*H$2,IF($C299=$D$3,#REF!*H$3,IF($C299=$D$4,#REF!*H$4,IF($C299=$D$5,#REF!*H$5,0))))</f>
        <v>0</v>
      </c>
      <c r="I299" s="179">
        <f>IF($C299=$D$2,#REF!*I$2,IF($C299=$D$3,#REF!*I$3,IF($C299=$D$4,#REF!*I$4,IF($C299=$D$5,#REF!*I$5,0))))</f>
        <v>0</v>
      </c>
      <c r="J299" s="179">
        <f>IF($C299=$D$2,#REF!*J$2,IF($C299=$D$3,#REF!*J$3,IF($C299=$D$4,#REF!*J$4,IF($C299=$D$5,#REF!*J$5,0))))</f>
        <v>0</v>
      </c>
      <c r="K299" s="179">
        <f>IF($C299=$D$2,#REF!*K$2,IF($C299=$D$3,#REF!*K$3,IF($C299=$D$4,#REF!*K$4,IF($C299=$D$5,#REF!*K$5,0))))</f>
        <v>0</v>
      </c>
      <c r="L299" s="179">
        <f>IF($C299=$D$2,#REF!*L$2,IF($C299=$D$3,#REF!*L$3,IF($C299=$D$4,#REF!*L$4,IF($C299=$D$5,#REF!*L$5,0))))</f>
        <v>0</v>
      </c>
      <c r="M299" s="179">
        <f>IF($C299=$D$2,#REF!*M$2,IF($C299=$D$3,#REF!*M$3,IF($C299=$D$4,#REF!*M$4,IF($C299=$D$5,#REF!*M$5,0))))</f>
        <v>0</v>
      </c>
      <c r="N299" s="179">
        <f>IF($C299=$D$2,#REF!*N$2,IF($C299=$D$3,#REF!*N$3,IF($C299=$D$4,#REF!*N$4,IF($C299=$D$5,#REF!*N$5,0))))</f>
        <v>0</v>
      </c>
      <c r="O299" s="179">
        <f>IF($C299=$D$2,#REF!*O$2,IF($C299=$D$3,#REF!*O$3,IF($C299=$D$4,#REF!*O$4,IF($C299=$D$5,#REF!*O$5,0))))</f>
        <v>0</v>
      </c>
      <c r="P299" s="179">
        <f>IF($C299=$D$2,#REF!*P$2,IF($C299=$D$3,#REF!*P$3,IF($C299=$D$4,#REF!*P$4,IF($C299=$D$5,#REF!*P$5,0))))</f>
        <v>0</v>
      </c>
      <c r="Q299" s="179">
        <f>IF($C299=$D$2,#REF!*Q$2,IF($C299=$D$3,#REF!*Q$3,IF($C299=$D$4,#REF!*Q$4,IF($C299=$D$5,#REF!*Q$5,0))))</f>
        <v>0</v>
      </c>
      <c r="R299" s="179">
        <f>IF($C299=$D$2,#REF!*R$2,IF($C299=$D$3,#REF!*R$3,IF($C299=$D$4,#REF!*R$4,IF($C299=$D$5,#REF!*R$5,0))))</f>
        <v>0</v>
      </c>
      <c r="S299" s="179">
        <f>IF($C299=$D$2,#REF!*S$2,IF($C299=$D$3,#REF!*S$3,IF($C299=$D$4,#REF!*S$4,IF($C299=$D$5,#REF!*S$5,0))))</f>
        <v>0</v>
      </c>
      <c r="T299" s="179">
        <f>IF($C299=$D$2,#REF!*T$2,IF($C299=$D$3,#REF!*T$3,IF($C299=$D$4,#REF!*T$4,IF($C299=$D$5,#REF!*T$5,0))))</f>
        <v>0</v>
      </c>
      <c r="U299" s="179">
        <f>IF($C299=$D$2,#REF!*U$2,IF($C299=$D$3,#REF!*U$3,IF($C299=$D$4,#REF!*U$4,IF($C299=$D$5,#REF!*U$5,0))))</f>
        <v>0</v>
      </c>
      <c r="V299" s="179">
        <f>IF($C299=$D$2,#REF!*V$2,IF($C299=$D$3,#REF!*V$3,IF($C299=$D$4,#REF!*V$4,IF($C299=$D$5,#REF!*V$5,0))))</f>
        <v>0</v>
      </c>
      <c r="W299" s="179">
        <f>IF($C299=$D$2,#REF!*W$2,IF($C299=$D$3,#REF!*W$3,IF($C299=$D$4,#REF!*W$4,IF($C299=$D$5,#REF!*W$5,0))))</f>
        <v>0</v>
      </c>
      <c r="X299" s="179">
        <f>IF($C299=$D$2,#REF!*X$2,IF($C299=$D$3,#REF!*X$3,IF($C299=$D$4,#REF!*X$4,IF($C299=$D$5,#REF!*X$5,0))))</f>
        <v>0</v>
      </c>
      <c r="Y299" s="179">
        <f>IF($C299=$D$2,#REF!*Y$2,IF($C299=$D$3,#REF!*Y$3,IF($C299=$D$4,#REF!*Y$4,IF($C299=$D$5,#REF!*Y$5,0))))</f>
        <v>0</v>
      </c>
      <c r="Z299" s="179">
        <f>IF($C299=$D$2,#REF!*Z$2,IF($C299=$D$3,#REF!*Z$3,IF($C299=$D$4,#REF!*Z$4,IF($C299=$D$5,#REF!*Z$5,0))))</f>
        <v>0</v>
      </c>
      <c r="AA299" s="179">
        <f>IF($C299=$D$2,#REF!*AA$2,IF($C299=$D$3,#REF!*AA$3,IF($C299=$D$4,#REF!*AA$4,IF($C299=$D$5,#REF!*AA$5,0))))</f>
        <v>0</v>
      </c>
      <c r="AB299" s="179">
        <f>IF($C299=$D$2,#REF!*AB$2,IF($C299=$D$3,#REF!*AB$3,IF($C299=$D$4,#REF!*AB$4,IF($C299=$D$5,#REF!*AB$5,0))))</f>
        <v>0</v>
      </c>
      <c r="AC299" s="179">
        <f>IF($C299=$D$2,#REF!*AC$2,IF($C299=$D$3,#REF!*AC$3,IF($C299=$D$4,#REF!*AC$4,IF($C299=$D$5,#REF!*AC$5,0))))</f>
        <v>0</v>
      </c>
      <c r="AD299" s="179">
        <f>IF($C299=$D$2,#REF!*AD$2,IF($C299=$D$3,#REF!*AD$3,IF($C299=$D$4,#REF!*AD$4,IF($C299=$D$5,#REF!*AD$5,0))))</f>
        <v>0</v>
      </c>
      <c r="AE299" s="179">
        <f>IF($C299=$D$2,#REF!*AE$2,IF($C299=$D$3,#REF!*AE$3,IF($C299=$D$4,#REF!*AE$4,IF($C299=$D$5,#REF!*AE$5,0))))</f>
        <v>0</v>
      </c>
      <c r="AF299" s="179">
        <f>IF($C299=$D$2,#REF!*AF$2,IF($C299=$D$3,#REF!*AF$3,IF($C299=$D$4,#REF!*AF$4,IF($C299=$D$5,#REF!*AF$5,0))))</f>
        <v>0</v>
      </c>
      <c r="AG299" s="179">
        <f>IF($C299=$D$2,#REF!*AG$2,IF($C299=$D$3,#REF!*AG$3,IF($C299=$D$4,#REF!*AG$4,IF($C299=$D$5,#REF!*AG$5,0))))</f>
        <v>0</v>
      </c>
      <c r="AH299" s="179">
        <f>IF($C299=$D$2,#REF!*AH$2,IF($C299=$D$3,#REF!*AH$3,IF($C299=$D$4,#REF!*AH$4,IF($C299=$D$5,#REF!*AH$5,0))))</f>
        <v>0</v>
      </c>
      <c r="AI299" s="179">
        <f>IF($C299=$D$2,#REF!*AI$2,IF($C299=$D$3,#REF!*AI$3,IF($C299=$D$4,#REF!*AI$4,IF($C299=$D$5,#REF!*AI$5,0))))</f>
        <v>0</v>
      </c>
      <c r="AJ299" s="179">
        <f>IF($C299=$D$2,#REF!*AJ$2,IF($C299=$D$3,#REF!*AJ$3,IF($C299=$D$4,#REF!*AJ$4,IF($C299=$D$5,#REF!*AJ$5,0))))</f>
        <v>0</v>
      </c>
      <c r="AK299" s="179">
        <f>IF($C299=$D$2,#REF!*AK$2,IF($C299=$D$3,#REF!*AK$3,IF($C299=$D$4,#REF!*AK$4,IF($C299=$D$5,#REF!*AK$5,0))))</f>
        <v>0</v>
      </c>
      <c r="AL299" s="179">
        <f>IF($C299=$D$2,#REF!*AL$2,IF($C299=$D$3,#REF!*AL$3,IF($C299=$D$4,#REF!*AL$4,IF($C299=$D$5,#REF!*AL$5,0))))</f>
        <v>0</v>
      </c>
      <c r="AM299" s="179">
        <f>IF($C299=$D$2,#REF!*AM$2,IF($C299=$D$3,#REF!*AM$3,IF($C299=$D$4,#REF!*AM$4,IF($C299=$D$5,#REF!*AM$5,0))))</f>
        <v>0</v>
      </c>
    </row>
    <row r="300" spans="1:39">
      <c r="A300" s="141"/>
      <c r="B300" s="165"/>
      <c r="C300" s="165"/>
      <c r="D300" s="178">
        <f t="shared" si="0"/>
        <v>0</v>
      </c>
      <c r="E300" s="179">
        <f>IF($C300=$D$2,#REF!*E$2,IF($C300=$D$3,#REF!*E$3,IF($C300=$D$4,#REF!*E$4,IF($C300=$D$5,#REF!*E$5,0))))</f>
        <v>0</v>
      </c>
      <c r="F300" s="179">
        <f>IF($C300=$D$2,#REF!*F$2,IF($C300=$D$3,#REF!*F$3,IF($C300=$D$4,#REF!*F$4,IF($C300=$D$5,#REF!*F$5,0))))</f>
        <v>0</v>
      </c>
      <c r="G300" s="179">
        <f>IF($C300=$D$2,#REF!*G$2,IF($C300=$D$3,#REF!*G$3,IF($C300=$D$4,#REF!*G$4,IF($C300=$D$5,#REF!*G$5,0))))</f>
        <v>0</v>
      </c>
      <c r="H300" s="179">
        <f>IF($C300=$D$2,#REF!*H$2,IF($C300=$D$3,#REF!*H$3,IF($C300=$D$4,#REF!*H$4,IF($C300=$D$5,#REF!*H$5,0))))</f>
        <v>0</v>
      </c>
      <c r="I300" s="179">
        <f>IF($C300=$D$2,#REF!*I$2,IF($C300=$D$3,#REF!*I$3,IF($C300=$D$4,#REF!*I$4,IF($C300=$D$5,#REF!*I$5,0))))</f>
        <v>0</v>
      </c>
      <c r="J300" s="179">
        <f>IF($C300=$D$2,#REF!*J$2,IF($C300=$D$3,#REF!*J$3,IF($C300=$D$4,#REF!*J$4,IF($C300=$D$5,#REF!*J$5,0))))</f>
        <v>0</v>
      </c>
      <c r="K300" s="179">
        <f>IF($C300=$D$2,#REF!*K$2,IF($C300=$D$3,#REF!*K$3,IF($C300=$D$4,#REF!*K$4,IF($C300=$D$5,#REF!*K$5,0))))</f>
        <v>0</v>
      </c>
      <c r="L300" s="179">
        <f>IF($C300=$D$2,#REF!*L$2,IF($C300=$D$3,#REF!*L$3,IF($C300=$D$4,#REF!*L$4,IF($C300=$D$5,#REF!*L$5,0))))</f>
        <v>0</v>
      </c>
      <c r="M300" s="179">
        <f>IF($C300=$D$2,#REF!*M$2,IF($C300=$D$3,#REF!*M$3,IF($C300=$D$4,#REF!*M$4,IF($C300=$D$5,#REF!*M$5,0))))</f>
        <v>0</v>
      </c>
      <c r="N300" s="179">
        <f>IF($C300=$D$2,#REF!*N$2,IF($C300=$D$3,#REF!*N$3,IF($C300=$D$4,#REF!*N$4,IF($C300=$D$5,#REF!*N$5,0))))</f>
        <v>0</v>
      </c>
      <c r="O300" s="179">
        <f>IF($C300=$D$2,#REF!*O$2,IF($C300=$D$3,#REF!*O$3,IF($C300=$D$4,#REF!*O$4,IF($C300=$D$5,#REF!*O$5,0))))</f>
        <v>0</v>
      </c>
      <c r="P300" s="179">
        <f>IF($C300=$D$2,#REF!*P$2,IF($C300=$D$3,#REF!*P$3,IF($C300=$D$4,#REF!*P$4,IF($C300=$D$5,#REF!*P$5,0))))</f>
        <v>0</v>
      </c>
      <c r="Q300" s="179">
        <f>IF($C300=$D$2,#REF!*Q$2,IF($C300=$D$3,#REF!*Q$3,IF($C300=$D$4,#REF!*Q$4,IF($C300=$D$5,#REF!*Q$5,0))))</f>
        <v>0</v>
      </c>
      <c r="R300" s="179">
        <f>IF($C300=$D$2,#REF!*R$2,IF($C300=$D$3,#REF!*R$3,IF($C300=$D$4,#REF!*R$4,IF($C300=$D$5,#REF!*R$5,0))))</f>
        <v>0</v>
      </c>
      <c r="S300" s="179">
        <f>IF($C300=$D$2,#REF!*S$2,IF($C300=$D$3,#REF!*S$3,IF($C300=$D$4,#REF!*S$4,IF($C300=$D$5,#REF!*S$5,0))))</f>
        <v>0</v>
      </c>
      <c r="T300" s="179">
        <f>IF($C300=$D$2,#REF!*T$2,IF($C300=$D$3,#REF!*T$3,IF($C300=$D$4,#REF!*T$4,IF($C300=$D$5,#REF!*T$5,0))))</f>
        <v>0</v>
      </c>
      <c r="U300" s="179">
        <f>IF($C300=$D$2,#REF!*U$2,IF($C300=$D$3,#REF!*U$3,IF($C300=$D$4,#REF!*U$4,IF($C300=$D$5,#REF!*U$5,0))))</f>
        <v>0</v>
      </c>
      <c r="V300" s="179">
        <f>IF($C300=$D$2,#REF!*V$2,IF($C300=$D$3,#REF!*V$3,IF($C300=$D$4,#REF!*V$4,IF($C300=$D$5,#REF!*V$5,0))))</f>
        <v>0</v>
      </c>
      <c r="W300" s="179">
        <f>IF($C300=$D$2,#REF!*W$2,IF($C300=$D$3,#REF!*W$3,IF($C300=$D$4,#REF!*W$4,IF($C300=$D$5,#REF!*W$5,0))))</f>
        <v>0</v>
      </c>
      <c r="X300" s="179">
        <f>IF($C300=$D$2,#REF!*X$2,IF($C300=$D$3,#REF!*X$3,IF($C300=$D$4,#REF!*X$4,IF($C300=$D$5,#REF!*X$5,0))))</f>
        <v>0</v>
      </c>
      <c r="Y300" s="179">
        <f>IF($C300=$D$2,#REF!*Y$2,IF($C300=$D$3,#REF!*Y$3,IF($C300=$D$4,#REF!*Y$4,IF($C300=$D$5,#REF!*Y$5,0))))</f>
        <v>0</v>
      </c>
      <c r="Z300" s="179">
        <f>IF($C300=$D$2,#REF!*Z$2,IF($C300=$D$3,#REF!*Z$3,IF($C300=$D$4,#REF!*Z$4,IF($C300=$D$5,#REF!*Z$5,0))))</f>
        <v>0</v>
      </c>
      <c r="AA300" s="179">
        <f>IF($C300=$D$2,#REF!*AA$2,IF($C300=$D$3,#REF!*AA$3,IF($C300=$D$4,#REF!*AA$4,IF($C300=$D$5,#REF!*AA$5,0))))</f>
        <v>0</v>
      </c>
      <c r="AB300" s="179">
        <f>IF($C300=$D$2,#REF!*AB$2,IF($C300=$D$3,#REF!*AB$3,IF($C300=$D$4,#REF!*AB$4,IF($C300=$D$5,#REF!*AB$5,0))))</f>
        <v>0</v>
      </c>
      <c r="AC300" s="179">
        <f>IF($C300=$D$2,#REF!*AC$2,IF($C300=$D$3,#REF!*AC$3,IF($C300=$D$4,#REF!*AC$4,IF($C300=$D$5,#REF!*AC$5,0))))</f>
        <v>0</v>
      </c>
      <c r="AD300" s="179">
        <f>IF($C300=$D$2,#REF!*AD$2,IF($C300=$D$3,#REF!*AD$3,IF($C300=$D$4,#REF!*AD$4,IF($C300=$D$5,#REF!*AD$5,0))))</f>
        <v>0</v>
      </c>
      <c r="AE300" s="179">
        <f>IF($C300=$D$2,#REF!*AE$2,IF($C300=$D$3,#REF!*AE$3,IF($C300=$D$4,#REF!*AE$4,IF($C300=$D$5,#REF!*AE$5,0))))</f>
        <v>0</v>
      </c>
      <c r="AF300" s="179">
        <f>IF($C300=$D$2,#REF!*AF$2,IF($C300=$D$3,#REF!*AF$3,IF($C300=$D$4,#REF!*AF$4,IF($C300=$D$5,#REF!*AF$5,0))))</f>
        <v>0</v>
      </c>
      <c r="AG300" s="179">
        <f>IF($C300=$D$2,#REF!*AG$2,IF($C300=$D$3,#REF!*AG$3,IF($C300=$D$4,#REF!*AG$4,IF($C300=$D$5,#REF!*AG$5,0))))</f>
        <v>0</v>
      </c>
      <c r="AH300" s="179">
        <f>IF($C300=$D$2,#REF!*AH$2,IF($C300=$D$3,#REF!*AH$3,IF($C300=$D$4,#REF!*AH$4,IF($C300=$D$5,#REF!*AH$5,0))))</f>
        <v>0</v>
      </c>
      <c r="AI300" s="179">
        <f>IF($C300=$D$2,#REF!*AI$2,IF($C300=$D$3,#REF!*AI$3,IF($C300=$D$4,#REF!*AI$4,IF($C300=$D$5,#REF!*AI$5,0))))</f>
        <v>0</v>
      </c>
      <c r="AJ300" s="179">
        <f>IF($C300=$D$2,#REF!*AJ$2,IF($C300=$D$3,#REF!*AJ$3,IF($C300=$D$4,#REF!*AJ$4,IF($C300=$D$5,#REF!*AJ$5,0))))</f>
        <v>0</v>
      </c>
      <c r="AK300" s="179">
        <f>IF($C300=$D$2,#REF!*AK$2,IF($C300=$D$3,#REF!*AK$3,IF($C300=$D$4,#REF!*AK$4,IF($C300=$D$5,#REF!*AK$5,0))))</f>
        <v>0</v>
      </c>
      <c r="AL300" s="179">
        <f>IF($C300=$D$2,#REF!*AL$2,IF($C300=$D$3,#REF!*AL$3,IF($C300=$D$4,#REF!*AL$4,IF($C300=$D$5,#REF!*AL$5,0))))</f>
        <v>0</v>
      </c>
      <c r="AM300" s="179">
        <f>IF($C300=$D$2,#REF!*AM$2,IF($C300=$D$3,#REF!*AM$3,IF($C300=$D$4,#REF!*AM$4,IF($C300=$D$5,#REF!*AM$5,0))))</f>
        <v>0</v>
      </c>
    </row>
    <row r="301" spans="1:39">
      <c r="A301" s="141"/>
      <c r="B301" s="165"/>
      <c r="C301" s="165"/>
      <c r="D301" s="178">
        <f t="shared" si="0"/>
        <v>0</v>
      </c>
      <c r="E301" s="179">
        <f>IF($C301=$D$2,#REF!*E$2,IF($C301=$D$3,#REF!*E$3,IF($C301=$D$4,#REF!*E$4,IF($C301=$D$5,#REF!*E$5,0))))</f>
        <v>0</v>
      </c>
      <c r="F301" s="179">
        <f>IF($C301=$D$2,#REF!*F$2,IF($C301=$D$3,#REF!*F$3,IF($C301=$D$4,#REF!*F$4,IF($C301=$D$5,#REF!*F$5,0))))</f>
        <v>0</v>
      </c>
      <c r="G301" s="179">
        <f>IF($C301=$D$2,#REF!*G$2,IF($C301=$D$3,#REF!*G$3,IF($C301=$D$4,#REF!*G$4,IF($C301=$D$5,#REF!*G$5,0))))</f>
        <v>0</v>
      </c>
      <c r="H301" s="179">
        <f>IF($C301=$D$2,#REF!*H$2,IF($C301=$D$3,#REF!*H$3,IF($C301=$D$4,#REF!*H$4,IF($C301=$D$5,#REF!*H$5,0))))</f>
        <v>0</v>
      </c>
      <c r="I301" s="179">
        <f>IF($C301=$D$2,#REF!*I$2,IF($C301=$D$3,#REF!*I$3,IF($C301=$D$4,#REF!*I$4,IF($C301=$D$5,#REF!*I$5,0))))</f>
        <v>0</v>
      </c>
      <c r="J301" s="179">
        <f>IF($C301=$D$2,#REF!*J$2,IF($C301=$D$3,#REF!*J$3,IF($C301=$D$4,#REF!*J$4,IF($C301=$D$5,#REF!*J$5,0))))</f>
        <v>0</v>
      </c>
      <c r="K301" s="179">
        <f>IF($C301=$D$2,#REF!*K$2,IF($C301=$D$3,#REF!*K$3,IF($C301=$D$4,#REF!*K$4,IF($C301=$D$5,#REF!*K$5,0))))</f>
        <v>0</v>
      </c>
      <c r="L301" s="179">
        <f>IF($C301=$D$2,#REF!*L$2,IF($C301=$D$3,#REF!*L$3,IF($C301=$D$4,#REF!*L$4,IF($C301=$D$5,#REF!*L$5,0))))</f>
        <v>0</v>
      </c>
      <c r="M301" s="179">
        <f>IF($C301=$D$2,#REF!*M$2,IF($C301=$D$3,#REF!*M$3,IF($C301=$D$4,#REF!*M$4,IF($C301=$D$5,#REF!*M$5,0))))</f>
        <v>0</v>
      </c>
      <c r="N301" s="179">
        <f>IF($C301=$D$2,#REF!*N$2,IF($C301=$D$3,#REF!*N$3,IF($C301=$D$4,#REF!*N$4,IF($C301=$D$5,#REF!*N$5,0))))</f>
        <v>0</v>
      </c>
      <c r="O301" s="179">
        <f>IF($C301=$D$2,#REF!*O$2,IF($C301=$D$3,#REF!*O$3,IF($C301=$D$4,#REF!*O$4,IF($C301=$D$5,#REF!*O$5,0))))</f>
        <v>0</v>
      </c>
      <c r="P301" s="179">
        <f>IF($C301=$D$2,#REF!*P$2,IF($C301=$D$3,#REF!*P$3,IF($C301=$D$4,#REF!*P$4,IF($C301=$D$5,#REF!*P$5,0))))</f>
        <v>0</v>
      </c>
      <c r="Q301" s="179">
        <f>IF($C301=$D$2,#REF!*Q$2,IF($C301=$D$3,#REF!*Q$3,IF($C301=$D$4,#REF!*Q$4,IF($C301=$D$5,#REF!*Q$5,0))))</f>
        <v>0</v>
      </c>
      <c r="R301" s="179">
        <f>IF($C301=$D$2,#REF!*R$2,IF($C301=$D$3,#REF!*R$3,IF($C301=$D$4,#REF!*R$4,IF($C301=$D$5,#REF!*R$5,0))))</f>
        <v>0</v>
      </c>
      <c r="S301" s="179">
        <f>IF($C301=$D$2,#REF!*S$2,IF($C301=$D$3,#REF!*S$3,IF($C301=$D$4,#REF!*S$4,IF($C301=$D$5,#REF!*S$5,0))))</f>
        <v>0</v>
      </c>
      <c r="T301" s="179">
        <f>IF($C301=$D$2,#REF!*T$2,IF($C301=$D$3,#REF!*T$3,IF($C301=$D$4,#REF!*T$4,IF($C301=$D$5,#REF!*T$5,0))))</f>
        <v>0</v>
      </c>
      <c r="U301" s="179">
        <f>IF($C301=$D$2,#REF!*U$2,IF($C301=$D$3,#REF!*U$3,IF($C301=$D$4,#REF!*U$4,IF($C301=$D$5,#REF!*U$5,0))))</f>
        <v>0</v>
      </c>
      <c r="V301" s="179">
        <f>IF($C301=$D$2,#REF!*V$2,IF($C301=$D$3,#REF!*V$3,IF($C301=$D$4,#REF!*V$4,IF($C301=$D$5,#REF!*V$5,0))))</f>
        <v>0</v>
      </c>
      <c r="W301" s="179">
        <f>IF($C301=$D$2,#REF!*W$2,IF($C301=$D$3,#REF!*W$3,IF($C301=$D$4,#REF!*W$4,IF($C301=$D$5,#REF!*W$5,0))))</f>
        <v>0</v>
      </c>
      <c r="X301" s="179">
        <f>IF($C301=$D$2,#REF!*X$2,IF($C301=$D$3,#REF!*X$3,IF($C301=$D$4,#REF!*X$4,IF($C301=$D$5,#REF!*X$5,0))))</f>
        <v>0</v>
      </c>
      <c r="Y301" s="179">
        <f>IF($C301=$D$2,#REF!*Y$2,IF($C301=$D$3,#REF!*Y$3,IF($C301=$D$4,#REF!*Y$4,IF($C301=$D$5,#REF!*Y$5,0))))</f>
        <v>0</v>
      </c>
      <c r="Z301" s="179">
        <f>IF($C301=$D$2,#REF!*Z$2,IF($C301=$D$3,#REF!*Z$3,IF($C301=$D$4,#REF!*Z$4,IF($C301=$D$5,#REF!*Z$5,0))))</f>
        <v>0</v>
      </c>
      <c r="AA301" s="179">
        <f>IF($C301=$D$2,#REF!*AA$2,IF($C301=$D$3,#REF!*AA$3,IF($C301=$D$4,#REF!*AA$4,IF($C301=$D$5,#REF!*AA$5,0))))</f>
        <v>0</v>
      </c>
      <c r="AB301" s="179">
        <f>IF($C301=$D$2,#REF!*AB$2,IF($C301=$D$3,#REF!*AB$3,IF($C301=$D$4,#REF!*AB$4,IF($C301=$D$5,#REF!*AB$5,0))))</f>
        <v>0</v>
      </c>
      <c r="AC301" s="179">
        <f>IF($C301=$D$2,#REF!*AC$2,IF($C301=$D$3,#REF!*AC$3,IF($C301=$D$4,#REF!*AC$4,IF($C301=$D$5,#REF!*AC$5,0))))</f>
        <v>0</v>
      </c>
      <c r="AD301" s="179">
        <f>IF($C301=$D$2,#REF!*AD$2,IF($C301=$D$3,#REF!*AD$3,IF($C301=$D$4,#REF!*AD$4,IF($C301=$D$5,#REF!*AD$5,0))))</f>
        <v>0</v>
      </c>
      <c r="AE301" s="179">
        <f>IF($C301=$D$2,#REF!*AE$2,IF($C301=$D$3,#REF!*AE$3,IF($C301=$D$4,#REF!*AE$4,IF($C301=$D$5,#REF!*AE$5,0))))</f>
        <v>0</v>
      </c>
      <c r="AF301" s="179">
        <f>IF($C301=$D$2,#REF!*AF$2,IF($C301=$D$3,#REF!*AF$3,IF($C301=$D$4,#REF!*AF$4,IF($C301=$D$5,#REF!*AF$5,0))))</f>
        <v>0</v>
      </c>
      <c r="AG301" s="179">
        <f>IF($C301=$D$2,#REF!*AG$2,IF($C301=$D$3,#REF!*AG$3,IF($C301=$D$4,#REF!*AG$4,IF($C301=$D$5,#REF!*AG$5,0))))</f>
        <v>0</v>
      </c>
      <c r="AH301" s="179">
        <f>IF($C301=$D$2,#REF!*AH$2,IF($C301=$D$3,#REF!*AH$3,IF($C301=$D$4,#REF!*AH$4,IF($C301=$D$5,#REF!*AH$5,0))))</f>
        <v>0</v>
      </c>
      <c r="AI301" s="179">
        <f>IF($C301=$D$2,#REF!*AI$2,IF($C301=$D$3,#REF!*AI$3,IF($C301=$D$4,#REF!*AI$4,IF($C301=$D$5,#REF!*AI$5,0))))</f>
        <v>0</v>
      </c>
      <c r="AJ301" s="179">
        <f>IF($C301=$D$2,#REF!*AJ$2,IF($C301=$D$3,#REF!*AJ$3,IF($C301=$D$4,#REF!*AJ$4,IF($C301=$D$5,#REF!*AJ$5,0))))</f>
        <v>0</v>
      </c>
      <c r="AK301" s="179">
        <f>IF($C301=$D$2,#REF!*AK$2,IF($C301=$D$3,#REF!*AK$3,IF($C301=$D$4,#REF!*AK$4,IF($C301=$D$5,#REF!*AK$5,0))))</f>
        <v>0</v>
      </c>
      <c r="AL301" s="179">
        <f>IF($C301=$D$2,#REF!*AL$2,IF($C301=$D$3,#REF!*AL$3,IF($C301=$D$4,#REF!*AL$4,IF($C301=$D$5,#REF!*AL$5,0))))</f>
        <v>0</v>
      </c>
      <c r="AM301" s="179">
        <f>IF($C301=$D$2,#REF!*AM$2,IF($C301=$D$3,#REF!*AM$3,IF($C301=$D$4,#REF!*AM$4,IF($C301=$D$5,#REF!*AM$5,0))))</f>
        <v>0</v>
      </c>
    </row>
    <row r="302" spans="1:39">
      <c r="A302" s="141"/>
      <c r="B302" s="165"/>
      <c r="C302" s="165"/>
      <c r="D302" s="178">
        <f t="shared" si="0"/>
        <v>0</v>
      </c>
      <c r="E302" s="179">
        <f>IF($C302=$D$2,#REF!*E$2,IF($C302=$D$3,#REF!*E$3,IF($C302=$D$4,#REF!*E$4,IF($C302=$D$5,#REF!*E$5,0))))</f>
        <v>0</v>
      </c>
      <c r="F302" s="179">
        <f>IF($C302=$D$2,#REF!*F$2,IF($C302=$D$3,#REF!*F$3,IF($C302=$D$4,#REF!*F$4,IF($C302=$D$5,#REF!*F$5,0))))</f>
        <v>0</v>
      </c>
      <c r="G302" s="179">
        <f>IF($C302=$D$2,#REF!*G$2,IF($C302=$D$3,#REF!*G$3,IF($C302=$D$4,#REF!*G$4,IF($C302=$D$5,#REF!*G$5,0))))</f>
        <v>0</v>
      </c>
      <c r="H302" s="179">
        <f>IF($C302=$D$2,#REF!*H$2,IF($C302=$D$3,#REF!*H$3,IF($C302=$D$4,#REF!*H$4,IF($C302=$D$5,#REF!*H$5,0))))</f>
        <v>0</v>
      </c>
      <c r="I302" s="179">
        <f>IF($C302=$D$2,#REF!*I$2,IF($C302=$D$3,#REF!*I$3,IF($C302=$D$4,#REF!*I$4,IF($C302=$D$5,#REF!*I$5,0))))</f>
        <v>0</v>
      </c>
      <c r="J302" s="179">
        <f>IF($C302=$D$2,#REF!*J$2,IF($C302=$D$3,#REF!*J$3,IF($C302=$D$4,#REF!*J$4,IF($C302=$D$5,#REF!*J$5,0))))</f>
        <v>0</v>
      </c>
      <c r="K302" s="179">
        <f>IF($C302=$D$2,#REF!*K$2,IF($C302=$D$3,#REF!*K$3,IF($C302=$D$4,#REF!*K$4,IF($C302=$D$5,#REF!*K$5,0))))</f>
        <v>0</v>
      </c>
      <c r="L302" s="179">
        <f>IF($C302=$D$2,#REF!*L$2,IF($C302=$D$3,#REF!*L$3,IF($C302=$D$4,#REF!*L$4,IF($C302=$D$5,#REF!*L$5,0))))</f>
        <v>0</v>
      </c>
      <c r="M302" s="179">
        <f>IF($C302=$D$2,#REF!*M$2,IF($C302=$D$3,#REF!*M$3,IF($C302=$D$4,#REF!*M$4,IF($C302=$D$5,#REF!*M$5,0))))</f>
        <v>0</v>
      </c>
      <c r="N302" s="179">
        <f>IF($C302=$D$2,#REF!*N$2,IF($C302=$D$3,#REF!*N$3,IF($C302=$D$4,#REF!*N$4,IF($C302=$D$5,#REF!*N$5,0))))</f>
        <v>0</v>
      </c>
      <c r="O302" s="179">
        <f>IF($C302=$D$2,#REF!*O$2,IF($C302=$D$3,#REF!*O$3,IF($C302=$D$4,#REF!*O$4,IF($C302=$D$5,#REF!*O$5,0))))</f>
        <v>0</v>
      </c>
      <c r="P302" s="179">
        <f>IF($C302=$D$2,#REF!*P$2,IF($C302=$D$3,#REF!*P$3,IF($C302=$D$4,#REF!*P$4,IF($C302=$D$5,#REF!*P$5,0))))</f>
        <v>0</v>
      </c>
      <c r="Q302" s="179">
        <f>IF($C302=$D$2,#REF!*Q$2,IF($C302=$D$3,#REF!*Q$3,IF($C302=$D$4,#REF!*Q$4,IF($C302=$D$5,#REF!*Q$5,0))))</f>
        <v>0</v>
      </c>
      <c r="R302" s="179">
        <f>IF($C302=$D$2,#REF!*R$2,IF($C302=$D$3,#REF!*R$3,IF($C302=$D$4,#REF!*R$4,IF($C302=$D$5,#REF!*R$5,0))))</f>
        <v>0</v>
      </c>
      <c r="S302" s="179">
        <f>IF($C302=$D$2,#REF!*S$2,IF($C302=$D$3,#REF!*S$3,IF($C302=$D$4,#REF!*S$4,IF($C302=$D$5,#REF!*S$5,0))))</f>
        <v>0</v>
      </c>
      <c r="T302" s="179">
        <f>IF($C302=$D$2,#REF!*T$2,IF($C302=$D$3,#REF!*T$3,IF($C302=$D$4,#REF!*T$4,IF($C302=$D$5,#REF!*T$5,0))))</f>
        <v>0</v>
      </c>
      <c r="U302" s="179">
        <f>IF($C302=$D$2,#REF!*U$2,IF($C302=$D$3,#REF!*U$3,IF($C302=$D$4,#REF!*U$4,IF($C302=$D$5,#REF!*U$5,0))))</f>
        <v>0</v>
      </c>
      <c r="V302" s="179">
        <f>IF($C302=$D$2,#REF!*V$2,IF($C302=$D$3,#REF!*V$3,IF($C302=$D$4,#REF!*V$4,IF($C302=$D$5,#REF!*V$5,0))))</f>
        <v>0</v>
      </c>
      <c r="W302" s="179">
        <f>IF($C302=$D$2,#REF!*W$2,IF($C302=$D$3,#REF!*W$3,IF($C302=$D$4,#REF!*W$4,IF($C302=$D$5,#REF!*W$5,0))))</f>
        <v>0</v>
      </c>
      <c r="X302" s="179">
        <f>IF($C302=$D$2,#REF!*X$2,IF($C302=$D$3,#REF!*X$3,IF($C302=$D$4,#REF!*X$4,IF($C302=$D$5,#REF!*X$5,0))))</f>
        <v>0</v>
      </c>
      <c r="Y302" s="179">
        <f>IF($C302=$D$2,#REF!*Y$2,IF($C302=$D$3,#REF!*Y$3,IF($C302=$D$4,#REF!*Y$4,IF($C302=$D$5,#REF!*Y$5,0))))</f>
        <v>0</v>
      </c>
      <c r="Z302" s="179">
        <f>IF($C302=$D$2,#REF!*Z$2,IF($C302=$D$3,#REF!*Z$3,IF($C302=$D$4,#REF!*Z$4,IF($C302=$D$5,#REF!*Z$5,0))))</f>
        <v>0</v>
      </c>
      <c r="AA302" s="179">
        <f>IF($C302=$D$2,#REF!*AA$2,IF($C302=$D$3,#REF!*AA$3,IF($C302=$D$4,#REF!*AA$4,IF($C302=$D$5,#REF!*AA$5,0))))</f>
        <v>0</v>
      </c>
      <c r="AB302" s="179">
        <f>IF($C302=$D$2,#REF!*AB$2,IF($C302=$D$3,#REF!*AB$3,IF($C302=$D$4,#REF!*AB$4,IF($C302=$D$5,#REF!*AB$5,0))))</f>
        <v>0</v>
      </c>
      <c r="AC302" s="179">
        <f>IF($C302=$D$2,#REF!*AC$2,IF($C302=$D$3,#REF!*AC$3,IF($C302=$D$4,#REF!*AC$4,IF($C302=$D$5,#REF!*AC$5,0))))</f>
        <v>0</v>
      </c>
      <c r="AD302" s="179">
        <f>IF($C302=$D$2,#REF!*AD$2,IF($C302=$D$3,#REF!*AD$3,IF($C302=$D$4,#REF!*AD$4,IF($C302=$D$5,#REF!*AD$5,0))))</f>
        <v>0</v>
      </c>
      <c r="AE302" s="179">
        <f>IF($C302=$D$2,#REF!*AE$2,IF($C302=$D$3,#REF!*AE$3,IF($C302=$D$4,#REF!*AE$4,IF($C302=$D$5,#REF!*AE$5,0))))</f>
        <v>0</v>
      </c>
      <c r="AF302" s="179">
        <f>IF($C302=$D$2,#REF!*AF$2,IF($C302=$D$3,#REF!*AF$3,IF($C302=$D$4,#REF!*AF$4,IF($C302=$D$5,#REF!*AF$5,0))))</f>
        <v>0</v>
      </c>
      <c r="AG302" s="179">
        <f>IF($C302=$D$2,#REF!*AG$2,IF($C302=$D$3,#REF!*AG$3,IF($C302=$D$4,#REF!*AG$4,IF($C302=$D$5,#REF!*AG$5,0))))</f>
        <v>0</v>
      </c>
      <c r="AH302" s="179">
        <f>IF($C302=$D$2,#REF!*AH$2,IF($C302=$D$3,#REF!*AH$3,IF($C302=$D$4,#REF!*AH$4,IF($C302=$D$5,#REF!*AH$5,0))))</f>
        <v>0</v>
      </c>
      <c r="AI302" s="179">
        <f>IF($C302=$D$2,#REF!*AI$2,IF($C302=$D$3,#REF!*AI$3,IF($C302=$D$4,#REF!*AI$4,IF($C302=$D$5,#REF!*AI$5,0))))</f>
        <v>0</v>
      </c>
      <c r="AJ302" s="179">
        <f>IF($C302=$D$2,#REF!*AJ$2,IF($C302=$D$3,#REF!*AJ$3,IF($C302=$D$4,#REF!*AJ$4,IF($C302=$D$5,#REF!*AJ$5,0))))</f>
        <v>0</v>
      </c>
      <c r="AK302" s="179">
        <f>IF($C302=$D$2,#REF!*AK$2,IF($C302=$D$3,#REF!*AK$3,IF($C302=$D$4,#REF!*AK$4,IF($C302=$D$5,#REF!*AK$5,0))))</f>
        <v>0</v>
      </c>
      <c r="AL302" s="179">
        <f>IF($C302=$D$2,#REF!*AL$2,IF($C302=$D$3,#REF!*AL$3,IF($C302=$D$4,#REF!*AL$4,IF($C302=$D$5,#REF!*AL$5,0))))</f>
        <v>0</v>
      </c>
      <c r="AM302" s="179">
        <f>IF($C302=$D$2,#REF!*AM$2,IF($C302=$D$3,#REF!*AM$3,IF($C302=$D$4,#REF!*AM$4,IF($C302=$D$5,#REF!*AM$5,0))))</f>
        <v>0</v>
      </c>
    </row>
    <row r="303" spans="1:39">
      <c r="A303" s="141"/>
      <c r="B303" s="165"/>
      <c r="C303" s="165"/>
      <c r="D303" s="178">
        <f t="shared" si="0"/>
        <v>0</v>
      </c>
      <c r="E303" s="179">
        <f>IF($C303=$D$2,#REF!*E$2,IF($C303=$D$3,#REF!*E$3,IF($C303=$D$4,#REF!*E$4,IF($C303=$D$5,#REF!*E$5,0))))</f>
        <v>0</v>
      </c>
      <c r="F303" s="179">
        <f>IF($C303=$D$2,#REF!*F$2,IF($C303=$D$3,#REF!*F$3,IF($C303=$D$4,#REF!*F$4,IF($C303=$D$5,#REF!*F$5,0))))</f>
        <v>0</v>
      </c>
      <c r="G303" s="179">
        <f>IF($C303=$D$2,#REF!*G$2,IF($C303=$D$3,#REF!*G$3,IF($C303=$D$4,#REF!*G$4,IF($C303=$D$5,#REF!*G$5,0))))</f>
        <v>0</v>
      </c>
      <c r="H303" s="179">
        <f>IF($C303=$D$2,#REF!*H$2,IF($C303=$D$3,#REF!*H$3,IF($C303=$D$4,#REF!*H$4,IF($C303=$D$5,#REF!*H$5,0))))</f>
        <v>0</v>
      </c>
      <c r="I303" s="179">
        <f>IF($C303=$D$2,#REF!*I$2,IF($C303=$D$3,#REF!*I$3,IF($C303=$D$4,#REF!*I$4,IF($C303=$D$5,#REF!*I$5,0))))</f>
        <v>0</v>
      </c>
      <c r="J303" s="179">
        <f>IF($C303=$D$2,#REF!*J$2,IF($C303=$D$3,#REF!*J$3,IF($C303=$D$4,#REF!*J$4,IF($C303=$D$5,#REF!*J$5,0))))</f>
        <v>0</v>
      </c>
      <c r="K303" s="179">
        <f>IF($C303=$D$2,#REF!*K$2,IF($C303=$D$3,#REF!*K$3,IF($C303=$D$4,#REF!*K$4,IF($C303=$D$5,#REF!*K$5,0))))</f>
        <v>0</v>
      </c>
      <c r="L303" s="179">
        <f>IF($C303=$D$2,#REF!*L$2,IF($C303=$D$3,#REF!*L$3,IF($C303=$D$4,#REF!*L$4,IF($C303=$D$5,#REF!*L$5,0))))</f>
        <v>0</v>
      </c>
      <c r="M303" s="179">
        <f>IF($C303=$D$2,#REF!*M$2,IF($C303=$D$3,#REF!*M$3,IF($C303=$D$4,#REF!*M$4,IF($C303=$D$5,#REF!*M$5,0))))</f>
        <v>0</v>
      </c>
      <c r="N303" s="179">
        <f>IF($C303=$D$2,#REF!*N$2,IF($C303=$D$3,#REF!*N$3,IF($C303=$D$4,#REF!*N$4,IF($C303=$D$5,#REF!*N$5,0))))</f>
        <v>0</v>
      </c>
      <c r="O303" s="179">
        <f>IF($C303=$D$2,#REF!*O$2,IF($C303=$D$3,#REF!*O$3,IF($C303=$D$4,#REF!*O$4,IF($C303=$D$5,#REF!*O$5,0))))</f>
        <v>0</v>
      </c>
      <c r="P303" s="179">
        <f>IF($C303=$D$2,#REF!*P$2,IF($C303=$D$3,#REF!*P$3,IF($C303=$D$4,#REF!*P$4,IF($C303=$D$5,#REF!*P$5,0))))</f>
        <v>0</v>
      </c>
      <c r="Q303" s="179">
        <f>IF($C303=$D$2,#REF!*Q$2,IF($C303=$D$3,#REF!*Q$3,IF($C303=$D$4,#REF!*Q$4,IF($C303=$D$5,#REF!*Q$5,0))))</f>
        <v>0</v>
      </c>
      <c r="R303" s="179">
        <f>IF($C303=$D$2,#REF!*R$2,IF($C303=$D$3,#REF!*R$3,IF($C303=$D$4,#REF!*R$4,IF($C303=$D$5,#REF!*R$5,0))))</f>
        <v>0</v>
      </c>
      <c r="S303" s="179">
        <f>IF($C303=$D$2,#REF!*S$2,IF($C303=$D$3,#REF!*S$3,IF($C303=$D$4,#REF!*S$4,IF($C303=$D$5,#REF!*S$5,0))))</f>
        <v>0</v>
      </c>
      <c r="T303" s="179">
        <f>IF($C303=$D$2,#REF!*T$2,IF($C303=$D$3,#REF!*T$3,IF($C303=$D$4,#REF!*T$4,IF($C303=$D$5,#REF!*T$5,0))))</f>
        <v>0</v>
      </c>
      <c r="U303" s="179">
        <f>IF($C303=$D$2,#REF!*U$2,IF($C303=$D$3,#REF!*U$3,IF($C303=$D$4,#REF!*U$4,IF($C303=$D$5,#REF!*U$5,0))))</f>
        <v>0</v>
      </c>
      <c r="V303" s="179">
        <f>IF($C303=$D$2,#REF!*V$2,IF($C303=$D$3,#REF!*V$3,IF($C303=$D$4,#REF!*V$4,IF($C303=$D$5,#REF!*V$5,0))))</f>
        <v>0</v>
      </c>
      <c r="W303" s="179">
        <f>IF($C303=$D$2,#REF!*W$2,IF($C303=$D$3,#REF!*W$3,IF($C303=$D$4,#REF!*W$4,IF($C303=$D$5,#REF!*W$5,0))))</f>
        <v>0</v>
      </c>
      <c r="X303" s="179">
        <f>IF($C303=$D$2,#REF!*X$2,IF($C303=$D$3,#REF!*X$3,IF($C303=$D$4,#REF!*X$4,IF($C303=$D$5,#REF!*X$5,0))))</f>
        <v>0</v>
      </c>
      <c r="Y303" s="179">
        <f>IF($C303=$D$2,#REF!*Y$2,IF($C303=$D$3,#REF!*Y$3,IF($C303=$D$4,#REF!*Y$4,IF($C303=$D$5,#REF!*Y$5,0))))</f>
        <v>0</v>
      </c>
      <c r="Z303" s="179">
        <f>IF($C303=$D$2,#REF!*Z$2,IF($C303=$D$3,#REF!*Z$3,IF($C303=$D$4,#REF!*Z$4,IF($C303=$D$5,#REF!*Z$5,0))))</f>
        <v>0</v>
      </c>
      <c r="AA303" s="179">
        <f>IF($C303=$D$2,#REF!*AA$2,IF($C303=$D$3,#REF!*AA$3,IF($C303=$D$4,#REF!*AA$4,IF($C303=$D$5,#REF!*AA$5,0))))</f>
        <v>0</v>
      </c>
      <c r="AB303" s="179">
        <f>IF($C303=$D$2,#REF!*AB$2,IF($C303=$D$3,#REF!*AB$3,IF($C303=$D$4,#REF!*AB$4,IF($C303=$D$5,#REF!*AB$5,0))))</f>
        <v>0</v>
      </c>
      <c r="AC303" s="179">
        <f>IF($C303=$D$2,#REF!*AC$2,IF($C303=$D$3,#REF!*AC$3,IF($C303=$D$4,#REF!*AC$4,IF($C303=$D$5,#REF!*AC$5,0))))</f>
        <v>0</v>
      </c>
      <c r="AD303" s="179">
        <f>IF($C303=$D$2,#REF!*AD$2,IF($C303=$D$3,#REF!*AD$3,IF($C303=$D$4,#REF!*AD$4,IF($C303=$D$5,#REF!*AD$5,0))))</f>
        <v>0</v>
      </c>
      <c r="AE303" s="179">
        <f>IF($C303=$D$2,#REF!*AE$2,IF($C303=$D$3,#REF!*AE$3,IF($C303=$D$4,#REF!*AE$4,IF($C303=$D$5,#REF!*AE$5,0))))</f>
        <v>0</v>
      </c>
      <c r="AF303" s="179">
        <f>IF($C303=$D$2,#REF!*AF$2,IF($C303=$D$3,#REF!*AF$3,IF($C303=$D$4,#REF!*AF$4,IF($C303=$D$5,#REF!*AF$5,0))))</f>
        <v>0</v>
      </c>
      <c r="AG303" s="179">
        <f>IF($C303=$D$2,#REF!*AG$2,IF($C303=$D$3,#REF!*AG$3,IF($C303=$D$4,#REF!*AG$4,IF($C303=$D$5,#REF!*AG$5,0))))</f>
        <v>0</v>
      </c>
      <c r="AH303" s="179">
        <f>IF($C303=$D$2,#REF!*AH$2,IF($C303=$D$3,#REF!*AH$3,IF($C303=$D$4,#REF!*AH$4,IF($C303=$D$5,#REF!*AH$5,0))))</f>
        <v>0</v>
      </c>
      <c r="AI303" s="179">
        <f>IF($C303=$D$2,#REF!*AI$2,IF($C303=$D$3,#REF!*AI$3,IF($C303=$D$4,#REF!*AI$4,IF($C303=$D$5,#REF!*AI$5,0))))</f>
        <v>0</v>
      </c>
      <c r="AJ303" s="179">
        <f>IF($C303=$D$2,#REF!*AJ$2,IF($C303=$D$3,#REF!*AJ$3,IF($C303=$D$4,#REF!*AJ$4,IF($C303=$D$5,#REF!*AJ$5,0))))</f>
        <v>0</v>
      </c>
      <c r="AK303" s="179">
        <f>IF($C303=$D$2,#REF!*AK$2,IF($C303=$D$3,#REF!*AK$3,IF($C303=$D$4,#REF!*AK$4,IF($C303=$D$5,#REF!*AK$5,0))))</f>
        <v>0</v>
      </c>
      <c r="AL303" s="179">
        <f>IF($C303=$D$2,#REF!*AL$2,IF($C303=$D$3,#REF!*AL$3,IF($C303=$D$4,#REF!*AL$4,IF($C303=$D$5,#REF!*AL$5,0))))</f>
        <v>0</v>
      </c>
      <c r="AM303" s="179">
        <f>IF($C303=$D$2,#REF!*AM$2,IF($C303=$D$3,#REF!*AM$3,IF($C303=$D$4,#REF!*AM$4,IF($C303=$D$5,#REF!*AM$5,0))))</f>
        <v>0</v>
      </c>
    </row>
    <row r="304" spans="1:39">
      <c r="A304" s="141"/>
      <c r="B304" s="165"/>
      <c r="C304" s="165"/>
      <c r="D304" s="178">
        <f t="shared" si="0"/>
        <v>0</v>
      </c>
      <c r="E304" s="179">
        <f>IF($C304=$D$2,#REF!*E$2,IF($C304=$D$3,#REF!*E$3,IF($C304=$D$4,#REF!*E$4,IF($C304=$D$5,#REF!*E$5,0))))</f>
        <v>0</v>
      </c>
      <c r="F304" s="179">
        <f>IF($C304=$D$2,#REF!*F$2,IF($C304=$D$3,#REF!*F$3,IF($C304=$D$4,#REF!*F$4,IF($C304=$D$5,#REF!*F$5,0))))</f>
        <v>0</v>
      </c>
      <c r="G304" s="179">
        <f>IF($C304=$D$2,#REF!*G$2,IF($C304=$D$3,#REF!*G$3,IF($C304=$D$4,#REF!*G$4,IF($C304=$D$5,#REF!*G$5,0))))</f>
        <v>0</v>
      </c>
      <c r="H304" s="179">
        <f>IF($C304=$D$2,#REF!*H$2,IF($C304=$D$3,#REF!*H$3,IF($C304=$D$4,#REF!*H$4,IF($C304=$D$5,#REF!*H$5,0))))</f>
        <v>0</v>
      </c>
      <c r="I304" s="179">
        <f>IF($C304=$D$2,#REF!*I$2,IF($C304=$D$3,#REF!*I$3,IF($C304=$D$4,#REF!*I$4,IF($C304=$D$5,#REF!*I$5,0))))</f>
        <v>0</v>
      </c>
      <c r="J304" s="179">
        <f>IF($C304=$D$2,#REF!*J$2,IF($C304=$D$3,#REF!*J$3,IF($C304=$D$4,#REF!*J$4,IF($C304=$D$5,#REF!*J$5,0))))</f>
        <v>0</v>
      </c>
      <c r="K304" s="179">
        <f>IF($C304=$D$2,#REF!*K$2,IF($C304=$D$3,#REF!*K$3,IF($C304=$D$4,#REF!*K$4,IF($C304=$D$5,#REF!*K$5,0))))</f>
        <v>0</v>
      </c>
      <c r="L304" s="179">
        <f>IF($C304=$D$2,#REF!*L$2,IF($C304=$D$3,#REF!*L$3,IF($C304=$D$4,#REF!*L$4,IF($C304=$D$5,#REF!*L$5,0))))</f>
        <v>0</v>
      </c>
      <c r="M304" s="179">
        <f>IF($C304=$D$2,#REF!*M$2,IF($C304=$D$3,#REF!*M$3,IF($C304=$D$4,#REF!*M$4,IF($C304=$D$5,#REF!*M$5,0))))</f>
        <v>0</v>
      </c>
      <c r="N304" s="179">
        <f>IF($C304=$D$2,#REF!*N$2,IF($C304=$D$3,#REF!*N$3,IF($C304=$D$4,#REF!*N$4,IF($C304=$D$5,#REF!*N$5,0))))</f>
        <v>0</v>
      </c>
      <c r="O304" s="179">
        <f>IF($C304=$D$2,#REF!*O$2,IF($C304=$D$3,#REF!*O$3,IF($C304=$D$4,#REF!*O$4,IF($C304=$D$5,#REF!*O$5,0))))</f>
        <v>0</v>
      </c>
      <c r="P304" s="179">
        <f>IF($C304=$D$2,#REF!*P$2,IF($C304=$D$3,#REF!*P$3,IF($C304=$D$4,#REF!*P$4,IF($C304=$D$5,#REF!*P$5,0))))</f>
        <v>0</v>
      </c>
      <c r="Q304" s="179">
        <f>IF($C304=$D$2,#REF!*Q$2,IF($C304=$D$3,#REF!*Q$3,IF($C304=$D$4,#REF!*Q$4,IF($C304=$D$5,#REF!*Q$5,0))))</f>
        <v>0</v>
      </c>
      <c r="R304" s="179">
        <f>IF($C304=$D$2,#REF!*R$2,IF($C304=$D$3,#REF!*R$3,IF($C304=$D$4,#REF!*R$4,IF($C304=$D$5,#REF!*R$5,0))))</f>
        <v>0</v>
      </c>
      <c r="S304" s="179">
        <f>IF($C304=$D$2,#REF!*S$2,IF($C304=$D$3,#REF!*S$3,IF($C304=$D$4,#REF!*S$4,IF($C304=$D$5,#REF!*S$5,0))))</f>
        <v>0</v>
      </c>
      <c r="T304" s="179">
        <f>IF($C304=$D$2,#REF!*T$2,IF($C304=$D$3,#REF!*T$3,IF($C304=$D$4,#REF!*T$4,IF($C304=$D$5,#REF!*T$5,0))))</f>
        <v>0</v>
      </c>
      <c r="U304" s="179">
        <f>IF($C304=$D$2,#REF!*U$2,IF($C304=$D$3,#REF!*U$3,IF($C304=$D$4,#REF!*U$4,IF($C304=$D$5,#REF!*U$5,0))))</f>
        <v>0</v>
      </c>
      <c r="V304" s="179">
        <f>IF($C304=$D$2,#REF!*V$2,IF($C304=$D$3,#REF!*V$3,IF($C304=$D$4,#REF!*V$4,IF($C304=$D$5,#REF!*V$5,0))))</f>
        <v>0</v>
      </c>
      <c r="W304" s="179">
        <f>IF($C304=$D$2,#REF!*W$2,IF($C304=$D$3,#REF!*W$3,IF($C304=$D$4,#REF!*W$4,IF($C304=$D$5,#REF!*W$5,0))))</f>
        <v>0</v>
      </c>
      <c r="X304" s="179">
        <f>IF($C304=$D$2,#REF!*X$2,IF($C304=$D$3,#REF!*X$3,IF($C304=$D$4,#REF!*X$4,IF($C304=$D$5,#REF!*X$5,0))))</f>
        <v>0</v>
      </c>
      <c r="Y304" s="179">
        <f>IF($C304=$D$2,#REF!*Y$2,IF($C304=$D$3,#REF!*Y$3,IF($C304=$D$4,#REF!*Y$4,IF($C304=$D$5,#REF!*Y$5,0))))</f>
        <v>0</v>
      </c>
      <c r="Z304" s="179">
        <f>IF($C304=$D$2,#REF!*Z$2,IF($C304=$D$3,#REF!*Z$3,IF($C304=$D$4,#REF!*Z$4,IF($C304=$D$5,#REF!*Z$5,0))))</f>
        <v>0</v>
      </c>
      <c r="AA304" s="179">
        <f>IF($C304=$D$2,#REF!*AA$2,IF($C304=$D$3,#REF!*AA$3,IF($C304=$D$4,#REF!*AA$4,IF($C304=$D$5,#REF!*AA$5,0))))</f>
        <v>0</v>
      </c>
      <c r="AB304" s="179">
        <f>IF($C304=$D$2,#REF!*AB$2,IF($C304=$D$3,#REF!*AB$3,IF($C304=$D$4,#REF!*AB$4,IF($C304=$D$5,#REF!*AB$5,0))))</f>
        <v>0</v>
      </c>
      <c r="AC304" s="179">
        <f>IF($C304=$D$2,#REF!*AC$2,IF($C304=$D$3,#REF!*AC$3,IF($C304=$D$4,#REF!*AC$4,IF($C304=$D$5,#REF!*AC$5,0))))</f>
        <v>0</v>
      </c>
      <c r="AD304" s="179">
        <f>IF($C304=$D$2,#REF!*AD$2,IF($C304=$D$3,#REF!*AD$3,IF($C304=$D$4,#REF!*AD$4,IF($C304=$D$5,#REF!*AD$5,0))))</f>
        <v>0</v>
      </c>
      <c r="AE304" s="179">
        <f>IF($C304=$D$2,#REF!*AE$2,IF($C304=$D$3,#REF!*AE$3,IF($C304=$D$4,#REF!*AE$4,IF($C304=$D$5,#REF!*AE$5,0))))</f>
        <v>0</v>
      </c>
      <c r="AF304" s="179">
        <f>IF($C304=$D$2,#REF!*AF$2,IF($C304=$D$3,#REF!*AF$3,IF($C304=$D$4,#REF!*AF$4,IF($C304=$D$5,#REF!*AF$5,0))))</f>
        <v>0</v>
      </c>
      <c r="AG304" s="179">
        <f>IF($C304=$D$2,#REF!*AG$2,IF($C304=$D$3,#REF!*AG$3,IF($C304=$D$4,#REF!*AG$4,IF($C304=$D$5,#REF!*AG$5,0))))</f>
        <v>0</v>
      </c>
      <c r="AH304" s="179">
        <f>IF($C304=$D$2,#REF!*AH$2,IF($C304=$D$3,#REF!*AH$3,IF($C304=$D$4,#REF!*AH$4,IF($C304=$D$5,#REF!*AH$5,0))))</f>
        <v>0</v>
      </c>
      <c r="AI304" s="179">
        <f>IF($C304=$D$2,#REF!*AI$2,IF($C304=$D$3,#REF!*AI$3,IF($C304=$D$4,#REF!*AI$4,IF($C304=$D$5,#REF!*AI$5,0))))</f>
        <v>0</v>
      </c>
      <c r="AJ304" s="179">
        <f>IF($C304=$D$2,#REF!*AJ$2,IF($C304=$D$3,#REF!*AJ$3,IF($C304=$D$4,#REF!*AJ$4,IF($C304=$D$5,#REF!*AJ$5,0))))</f>
        <v>0</v>
      </c>
      <c r="AK304" s="179">
        <f>IF($C304=$D$2,#REF!*AK$2,IF($C304=$D$3,#REF!*AK$3,IF($C304=$D$4,#REF!*AK$4,IF($C304=$D$5,#REF!*AK$5,0))))</f>
        <v>0</v>
      </c>
      <c r="AL304" s="179">
        <f>IF($C304=$D$2,#REF!*AL$2,IF($C304=$D$3,#REF!*AL$3,IF($C304=$D$4,#REF!*AL$4,IF($C304=$D$5,#REF!*AL$5,0))))</f>
        <v>0</v>
      </c>
      <c r="AM304" s="179">
        <f>IF($C304=$D$2,#REF!*AM$2,IF($C304=$D$3,#REF!*AM$3,IF($C304=$D$4,#REF!*AM$4,IF($C304=$D$5,#REF!*AM$5,0))))</f>
        <v>0</v>
      </c>
    </row>
    <row r="305" spans="1:39">
      <c r="A305" s="141"/>
      <c r="B305" s="165"/>
      <c r="C305" s="165"/>
      <c r="D305" s="178">
        <f t="shared" si="0"/>
        <v>0</v>
      </c>
      <c r="E305" s="179">
        <f>IF($C305=$D$2,#REF!*E$2,IF($C305=$D$3,#REF!*E$3,IF($C305=$D$4,#REF!*E$4,IF($C305=$D$5,#REF!*E$5,0))))</f>
        <v>0</v>
      </c>
      <c r="F305" s="179">
        <f>IF($C305=$D$2,#REF!*F$2,IF($C305=$D$3,#REF!*F$3,IF($C305=$D$4,#REF!*F$4,IF($C305=$D$5,#REF!*F$5,0))))</f>
        <v>0</v>
      </c>
      <c r="G305" s="179">
        <f>IF($C305=$D$2,#REF!*G$2,IF($C305=$D$3,#REF!*G$3,IF($C305=$D$4,#REF!*G$4,IF($C305=$D$5,#REF!*G$5,0))))</f>
        <v>0</v>
      </c>
      <c r="H305" s="179">
        <f>IF($C305=$D$2,#REF!*H$2,IF($C305=$D$3,#REF!*H$3,IF($C305=$D$4,#REF!*H$4,IF($C305=$D$5,#REF!*H$5,0))))</f>
        <v>0</v>
      </c>
      <c r="I305" s="179">
        <f>IF($C305=$D$2,#REF!*I$2,IF($C305=$D$3,#REF!*I$3,IF($C305=$D$4,#REF!*I$4,IF($C305=$D$5,#REF!*I$5,0))))</f>
        <v>0</v>
      </c>
      <c r="J305" s="179">
        <f>IF($C305=$D$2,#REF!*J$2,IF($C305=$D$3,#REF!*J$3,IF($C305=$D$4,#REF!*J$4,IF($C305=$D$5,#REF!*J$5,0))))</f>
        <v>0</v>
      </c>
      <c r="K305" s="179">
        <f>IF($C305=$D$2,#REF!*K$2,IF($C305=$D$3,#REF!*K$3,IF($C305=$D$4,#REF!*K$4,IF($C305=$D$5,#REF!*K$5,0))))</f>
        <v>0</v>
      </c>
      <c r="L305" s="179">
        <f>IF($C305=$D$2,#REF!*L$2,IF($C305=$D$3,#REF!*L$3,IF($C305=$D$4,#REF!*L$4,IF($C305=$D$5,#REF!*L$5,0))))</f>
        <v>0</v>
      </c>
      <c r="M305" s="179">
        <f>IF($C305=$D$2,#REF!*M$2,IF($C305=$D$3,#REF!*M$3,IF($C305=$D$4,#REF!*M$4,IF($C305=$D$5,#REF!*M$5,0))))</f>
        <v>0</v>
      </c>
      <c r="N305" s="179">
        <f>IF($C305=$D$2,#REF!*N$2,IF($C305=$D$3,#REF!*N$3,IF($C305=$D$4,#REF!*N$4,IF($C305=$D$5,#REF!*N$5,0))))</f>
        <v>0</v>
      </c>
      <c r="O305" s="179">
        <f>IF($C305=$D$2,#REF!*O$2,IF($C305=$D$3,#REF!*O$3,IF($C305=$D$4,#REF!*O$4,IF($C305=$D$5,#REF!*O$5,0))))</f>
        <v>0</v>
      </c>
      <c r="P305" s="179">
        <f>IF($C305=$D$2,#REF!*P$2,IF($C305=$D$3,#REF!*P$3,IF($C305=$D$4,#REF!*P$4,IF($C305=$D$5,#REF!*P$5,0))))</f>
        <v>0</v>
      </c>
      <c r="Q305" s="179">
        <f>IF($C305=$D$2,#REF!*Q$2,IF($C305=$D$3,#REF!*Q$3,IF($C305=$D$4,#REF!*Q$4,IF($C305=$D$5,#REF!*Q$5,0))))</f>
        <v>0</v>
      </c>
      <c r="R305" s="179">
        <f>IF($C305=$D$2,#REF!*R$2,IF($C305=$D$3,#REF!*R$3,IF($C305=$D$4,#REF!*R$4,IF($C305=$D$5,#REF!*R$5,0))))</f>
        <v>0</v>
      </c>
      <c r="S305" s="179">
        <f>IF($C305=$D$2,#REF!*S$2,IF($C305=$D$3,#REF!*S$3,IF($C305=$D$4,#REF!*S$4,IF($C305=$D$5,#REF!*S$5,0))))</f>
        <v>0</v>
      </c>
      <c r="T305" s="179">
        <f>IF($C305=$D$2,#REF!*T$2,IF($C305=$D$3,#REF!*T$3,IF($C305=$D$4,#REF!*T$4,IF($C305=$D$5,#REF!*T$5,0))))</f>
        <v>0</v>
      </c>
      <c r="U305" s="179">
        <f>IF($C305=$D$2,#REF!*U$2,IF($C305=$D$3,#REF!*U$3,IF($C305=$D$4,#REF!*U$4,IF($C305=$D$5,#REF!*U$5,0))))</f>
        <v>0</v>
      </c>
      <c r="V305" s="179">
        <f>IF($C305=$D$2,#REF!*V$2,IF($C305=$D$3,#REF!*V$3,IF($C305=$D$4,#REF!*V$4,IF($C305=$D$5,#REF!*V$5,0))))</f>
        <v>0</v>
      </c>
      <c r="W305" s="179">
        <f>IF($C305=$D$2,#REF!*W$2,IF($C305=$D$3,#REF!*W$3,IF($C305=$D$4,#REF!*W$4,IF($C305=$D$5,#REF!*W$5,0))))</f>
        <v>0</v>
      </c>
      <c r="X305" s="179">
        <f>IF($C305=$D$2,#REF!*X$2,IF($C305=$D$3,#REF!*X$3,IF($C305=$D$4,#REF!*X$4,IF($C305=$D$5,#REF!*X$5,0))))</f>
        <v>0</v>
      </c>
      <c r="Y305" s="179">
        <f>IF($C305=$D$2,#REF!*Y$2,IF($C305=$D$3,#REF!*Y$3,IF($C305=$D$4,#REF!*Y$4,IF($C305=$D$5,#REF!*Y$5,0))))</f>
        <v>0</v>
      </c>
      <c r="Z305" s="179">
        <f>IF($C305=$D$2,#REF!*Z$2,IF($C305=$D$3,#REF!*Z$3,IF($C305=$D$4,#REF!*Z$4,IF($C305=$D$5,#REF!*Z$5,0))))</f>
        <v>0</v>
      </c>
      <c r="AA305" s="179">
        <f>IF($C305=$D$2,#REF!*AA$2,IF($C305=$D$3,#REF!*AA$3,IF($C305=$D$4,#REF!*AA$4,IF($C305=$D$5,#REF!*AA$5,0))))</f>
        <v>0</v>
      </c>
      <c r="AB305" s="179">
        <f>IF($C305=$D$2,#REF!*AB$2,IF($C305=$D$3,#REF!*AB$3,IF($C305=$D$4,#REF!*AB$4,IF($C305=$D$5,#REF!*AB$5,0))))</f>
        <v>0</v>
      </c>
      <c r="AC305" s="179">
        <f>IF($C305=$D$2,#REF!*AC$2,IF($C305=$D$3,#REF!*AC$3,IF($C305=$D$4,#REF!*AC$4,IF($C305=$D$5,#REF!*AC$5,0))))</f>
        <v>0</v>
      </c>
      <c r="AD305" s="179">
        <f>IF($C305=$D$2,#REF!*AD$2,IF($C305=$D$3,#REF!*AD$3,IF($C305=$D$4,#REF!*AD$4,IF($C305=$D$5,#REF!*AD$5,0))))</f>
        <v>0</v>
      </c>
      <c r="AE305" s="179">
        <f>IF($C305=$D$2,#REF!*AE$2,IF($C305=$D$3,#REF!*AE$3,IF($C305=$D$4,#REF!*AE$4,IF($C305=$D$5,#REF!*AE$5,0))))</f>
        <v>0</v>
      </c>
      <c r="AF305" s="179">
        <f>IF($C305=$D$2,#REF!*AF$2,IF($C305=$D$3,#REF!*AF$3,IF($C305=$D$4,#REF!*AF$4,IF($C305=$D$5,#REF!*AF$5,0))))</f>
        <v>0</v>
      </c>
      <c r="AG305" s="179">
        <f>IF($C305=$D$2,#REF!*AG$2,IF($C305=$D$3,#REF!*AG$3,IF($C305=$D$4,#REF!*AG$4,IF($C305=$D$5,#REF!*AG$5,0))))</f>
        <v>0</v>
      </c>
      <c r="AH305" s="179">
        <f>IF($C305=$D$2,#REF!*AH$2,IF($C305=$D$3,#REF!*AH$3,IF($C305=$D$4,#REF!*AH$4,IF($C305=$D$5,#REF!*AH$5,0))))</f>
        <v>0</v>
      </c>
      <c r="AI305" s="179">
        <f>IF($C305=$D$2,#REF!*AI$2,IF($C305=$D$3,#REF!*AI$3,IF($C305=$D$4,#REF!*AI$4,IF($C305=$D$5,#REF!*AI$5,0))))</f>
        <v>0</v>
      </c>
      <c r="AJ305" s="179">
        <f>IF($C305=$D$2,#REF!*AJ$2,IF($C305=$D$3,#REF!*AJ$3,IF($C305=$D$4,#REF!*AJ$4,IF($C305=$D$5,#REF!*AJ$5,0))))</f>
        <v>0</v>
      </c>
      <c r="AK305" s="179">
        <f>IF($C305=$D$2,#REF!*AK$2,IF($C305=$D$3,#REF!*AK$3,IF($C305=$D$4,#REF!*AK$4,IF($C305=$D$5,#REF!*AK$5,0))))</f>
        <v>0</v>
      </c>
      <c r="AL305" s="179">
        <f>IF($C305=$D$2,#REF!*AL$2,IF($C305=$D$3,#REF!*AL$3,IF($C305=$D$4,#REF!*AL$4,IF($C305=$D$5,#REF!*AL$5,0))))</f>
        <v>0</v>
      </c>
      <c r="AM305" s="179">
        <f>IF($C305=$D$2,#REF!*AM$2,IF($C305=$D$3,#REF!*AM$3,IF($C305=$D$4,#REF!*AM$4,IF($C305=$D$5,#REF!*AM$5,0))))</f>
        <v>0</v>
      </c>
    </row>
    <row r="306" spans="1:39">
      <c r="A306" s="141"/>
      <c r="B306" s="165"/>
      <c r="C306" s="165"/>
      <c r="D306" s="178">
        <f t="shared" si="0"/>
        <v>0</v>
      </c>
      <c r="E306" s="179">
        <f>IF($C306=$D$2,#REF!*E$2,IF($C306=$D$3,#REF!*E$3,IF($C306=$D$4,#REF!*E$4,IF($C306=$D$5,#REF!*E$5,0))))</f>
        <v>0</v>
      </c>
      <c r="F306" s="179">
        <f>IF($C306=$D$2,#REF!*F$2,IF($C306=$D$3,#REF!*F$3,IF($C306=$D$4,#REF!*F$4,IF($C306=$D$5,#REF!*F$5,0))))</f>
        <v>0</v>
      </c>
      <c r="G306" s="179">
        <f>IF($C306=$D$2,#REF!*G$2,IF($C306=$D$3,#REF!*G$3,IF($C306=$D$4,#REF!*G$4,IF($C306=$D$5,#REF!*G$5,0))))</f>
        <v>0</v>
      </c>
      <c r="H306" s="179">
        <f>IF($C306=$D$2,#REF!*H$2,IF($C306=$D$3,#REF!*H$3,IF($C306=$D$4,#REF!*H$4,IF($C306=$D$5,#REF!*H$5,0))))</f>
        <v>0</v>
      </c>
      <c r="I306" s="179">
        <f>IF($C306=$D$2,#REF!*I$2,IF($C306=$D$3,#REF!*I$3,IF($C306=$D$4,#REF!*I$4,IF($C306=$D$5,#REF!*I$5,0))))</f>
        <v>0</v>
      </c>
      <c r="J306" s="179">
        <f>IF($C306=$D$2,#REF!*J$2,IF($C306=$D$3,#REF!*J$3,IF($C306=$D$4,#REF!*J$4,IF($C306=$D$5,#REF!*J$5,0))))</f>
        <v>0</v>
      </c>
      <c r="K306" s="179">
        <f>IF($C306=$D$2,#REF!*K$2,IF($C306=$D$3,#REF!*K$3,IF($C306=$D$4,#REF!*K$4,IF($C306=$D$5,#REF!*K$5,0))))</f>
        <v>0</v>
      </c>
      <c r="L306" s="179">
        <f>IF($C306=$D$2,#REF!*L$2,IF($C306=$D$3,#REF!*L$3,IF($C306=$D$4,#REF!*L$4,IF($C306=$D$5,#REF!*L$5,0))))</f>
        <v>0</v>
      </c>
      <c r="M306" s="179">
        <f>IF($C306=$D$2,#REF!*M$2,IF($C306=$D$3,#REF!*M$3,IF($C306=$D$4,#REF!*M$4,IF($C306=$D$5,#REF!*M$5,0))))</f>
        <v>0</v>
      </c>
      <c r="N306" s="179">
        <f>IF($C306=$D$2,#REF!*N$2,IF($C306=$D$3,#REF!*N$3,IF($C306=$D$4,#REF!*N$4,IF($C306=$D$5,#REF!*N$5,0))))</f>
        <v>0</v>
      </c>
      <c r="O306" s="179">
        <f>IF($C306=$D$2,#REF!*O$2,IF($C306=$D$3,#REF!*O$3,IF($C306=$D$4,#REF!*O$4,IF($C306=$D$5,#REF!*O$5,0))))</f>
        <v>0</v>
      </c>
      <c r="P306" s="179">
        <f>IF($C306=$D$2,#REF!*P$2,IF($C306=$D$3,#REF!*P$3,IF($C306=$D$4,#REF!*P$4,IF($C306=$D$5,#REF!*P$5,0))))</f>
        <v>0</v>
      </c>
      <c r="Q306" s="179">
        <f>IF($C306=$D$2,#REF!*Q$2,IF($C306=$D$3,#REF!*Q$3,IF($C306=$D$4,#REF!*Q$4,IF($C306=$D$5,#REF!*Q$5,0))))</f>
        <v>0</v>
      </c>
      <c r="R306" s="179">
        <f>IF($C306=$D$2,#REF!*R$2,IF($C306=$D$3,#REF!*R$3,IF($C306=$D$4,#REF!*R$4,IF($C306=$D$5,#REF!*R$5,0))))</f>
        <v>0</v>
      </c>
      <c r="S306" s="179">
        <f>IF($C306=$D$2,#REF!*S$2,IF($C306=$D$3,#REF!*S$3,IF($C306=$D$4,#REF!*S$4,IF($C306=$D$5,#REF!*S$5,0))))</f>
        <v>0</v>
      </c>
      <c r="T306" s="179">
        <f>IF($C306=$D$2,#REF!*T$2,IF($C306=$D$3,#REF!*T$3,IF($C306=$D$4,#REF!*T$4,IF($C306=$D$5,#REF!*T$5,0))))</f>
        <v>0</v>
      </c>
      <c r="U306" s="179">
        <f>IF($C306=$D$2,#REF!*U$2,IF($C306=$D$3,#REF!*U$3,IF($C306=$D$4,#REF!*U$4,IF($C306=$D$5,#REF!*U$5,0))))</f>
        <v>0</v>
      </c>
      <c r="V306" s="179">
        <f>IF($C306=$D$2,#REF!*V$2,IF($C306=$D$3,#REF!*V$3,IF($C306=$D$4,#REF!*V$4,IF($C306=$D$5,#REF!*V$5,0))))</f>
        <v>0</v>
      </c>
      <c r="W306" s="179">
        <f>IF($C306=$D$2,#REF!*W$2,IF($C306=$D$3,#REF!*W$3,IF($C306=$D$4,#REF!*W$4,IF($C306=$D$5,#REF!*W$5,0))))</f>
        <v>0</v>
      </c>
      <c r="X306" s="179">
        <f>IF($C306=$D$2,#REF!*X$2,IF($C306=$D$3,#REF!*X$3,IF($C306=$D$4,#REF!*X$4,IF($C306=$D$5,#REF!*X$5,0))))</f>
        <v>0</v>
      </c>
      <c r="Y306" s="179">
        <f>IF($C306=$D$2,#REF!*Y$2,IF($C306=$D$3,#REF!*Y$3,IF($C306=$D$4,#REF!*Y$4,IF($C306=$D$5,#REF!*Y$5,0))))</f>
        <v>0</v>
      </c>
      <c r="Z306" s="179">
        <f>IF($C306=$D$2,#REF!*Z$2,IF($C306=$D$3,#REF!*Z$3,IF($C306=$D$4,#REF!*Z$4,IF($C306=$D$5,#REF!*Z$5,0))))</f>
        <v>0</v>
      </c>
      <c r="AA306" s="179">
        <f>IF($C306=$D$2,#REF!*AA$2,IF($C306=$D$3,#REF!*AA$3,IF($C306=$D$4,#REF!*AA$4,IF($C306=$D$5,#REF!*AA$5,0))))</f>
        <v>0</v>
      </c>
      <c r="AB306" s="179">
        <f>IF($C306=$D$2,#REF!*AB$2,IF($C306=$D$3,#REF!*AB$3,IF($C306=$D$4,#REF!*AB$4,IF($C306=$D$5,#REF!*AB$5,0))))</f>
        <v>0</v>
      </c>
      <c r="AC306" s="179">
        <f>IF($C306=$D$2,#REF!*AC$2,IF($C306=$D$3,#REF!*AC$3,IF($C306=$D$4,#REF!*AC$4,IF($C306=$D$5,#REF!*AC$5,0))))</f>
        <v>0</v>
      </c>
      <c r="AD306" s="179">
        <f>IF($C306=$D$2,#REF!*AD$2,IF($C306=$D$3,#REF!*AD$3,IF($C306=$D$4,#REF!*AD$4,IF($C306=$D$5,#REF!*AD$5,0))))</f>
        <v>0</v>
      </c>
      <c r="AE306" s="179">
        <f>IF($C306=$D$2,#REF!*AE$2,IF($C306=$D$3,#REF!*AE$3,IF($C306=$D$4,#REF!*AE$4,IF($C306=$D$5,#REF!*AE$5,0))))</f>
        <v>0</v>
      </c>
      <c r="AF306" s="179">
        <f>IF($C306=$D$2,#REF!*AF$2,IF($C306=$D$3,#REF!*AF$3,IF($C306=$D$4,#REF!*AF$4,IF($C306=$D$5,#REF!*AF$5,0))))</f>
        <v>0</v>
      </c>
      <c r="AG306" s="179">
        <f>IF($C306=$D$2,#REF!*AG$2,IF($C306=$D$3,#REF!*AG$3,IF($C306=$D$4,#REF!*AG$4,IF($C306=$D$5,#REF!*AG$5,0))))</f>
        <v>0</v>
      </c>
      <c r="AH306" s="179">
        <f>IF($C306=$D$2,#REF!*AH$2,IF($C306=$D$3,#REF!*AH$3,IF($C306=$D$4,#REF!*AH$4,IF($C306=$D$5,#REF!*AH$5,0))))</f>
        <v>0</v>
      </c>
      <c r="AI306" s="179">
        <f>IF($C306=$D$2,#REF!*AI$2,IF($C306=$D$3,#REF!*AI$3,IF($C306=$D$4,#REF!*AI$4,IF($C306=$D$5,#REF!*AI$5,0))))</f>
        <v>0</v>
      </c>
      <c r="AJ306" s="179">
        <f>IF($C306=$D$2,#REF!*AJ$2,IF($C306=$D$3,#REF!*AJ$3,IF($C306=$D$4,#REF!*AJ$4,IF($C306=$D$5,#REF!*AJ$5,0))))</f>
        <v>0</v>
      </c>
      <c r="AK306" s="179">
        <f>IF($C306=$D$2,#REF!*AK$2,IF($C306=$D$3,#REF!*AK$3,IF($C306=$D$4,#REF!*AK$4,IF($C306=$D$5,#REF!*AK$5,0))))</f>
        <v>0</v>
      </c>
      <c r="AL306" s="179">
        <f>IF($C306=$D$2,#REF!*AL$2,IF($C306=$D$3,#REF!*AL$3,IF($C306=$D$4,#REF!*AL$4,IF($C306=$D$5,#REF!*AL$5,0))))</f>
        <v>0</v>
      </c>
      <c r="AM306" s="179">
        <f>IF($C306=$D$2,#REF!*AM$2,IF($C306=$D$3,#REF!*AM$3,IF($C306=$D$4,#REF!*AM$4,IF($C306=$D$5,#REF!*AM$5,0))))</f>
        <v>0</v>
      </c>
    </row>
    <row r="307" spans="1:39">
      <c r="A307" s="141"/>
      <c r="B307" s="165"/>
      <c r="C307" s="165"/>
      <c r="D307" s="178">
        <f t="shared" si="0"/>
        <v>0</v>
      </c>
      <c r="E307" s="179">
        <f>IF($C307=$D$2,#REF!*E$2,IF($C307=$D$3,#REF!*E$3,IF($C307=$D$4,#REF!*E$4,IF($C307=$D$5,#REF!*E$5,0))))</f>
        <v>0</v>
      </c>
      <c r="F307" s="179">
        <f>IF($C307=$D$2,#REF!*F$2,IF($C307=$D$3,#REF!*F$3,IF($C307=$D$4,#REF!*F$4,IF($C307=$D$5,#REF!*F$5,0))))</f>
        <v>0</v>
      </c>
      <c r="G307" s="179">
        <f>IF($C307=$D$2,#REF!*G$2,IF($C307=$D$3,#REF!*G$3,IF($C307=$D$4,#REF!*G$4,IF($C307=$D$5,#REF!*G$5,0))))</f>
        <v>0</v>
      </c>
      <c r="H307" s="179">
        <f>IF($C307=$D$2,#REF!*H$2,IF($C307=$D$3,#REF!*H$3,IF($C307=$D$4,#REF!*H$4,IF($C307=$D$5,#REF!*H$5,0))))</f>
        <v>0</v>
      </c>
      <c r="I307" s="179">
        <f>IF($C307=$D$2,#REF!*I$2,IF($C307=$D$3,#REF!*I$3,IF($C307=$D$4,#REF!*I$4,IF($C307=$D$5,#REF!*I$5,0))))</f>
        <v>0</v>
      </c>
      <c r="J307" s="179">
        <f>IF($C307=$D$2,#REF!*J$2,IF($C307=$D$3,#REF!*J$3,IF($C307=$D$4,#REF!*J$4,IF($C307=$D$5,#REF!*J$5,0))))</f>
        <v>0</v>
      </c>
      <c r="K307" s="179">
        <f>IF($C307=$D$2,#REF!*K$2,IF($C307=$D$3,#REF!*K$3,IF($C307=$D$4,#REF!*K$4,IF($C307=$D$5,#REF!*K$5,0))))</f>
        <v>0</v>
      </c>
      <c r="L307" s="179">
        <f>IF($C307=$D$2,#REF!*L$2,IF($C307=$D$3,#REF!*L$3,IF($C307=$D$4,#REF!*L$4,IF($C307=$D$5,#REF!*L$5,0))))</f>
        <v>0</v>
      </c>
      <c r="M307" s="179">
        <f>IF($C307=$D$2,#REF!*M$2,IF($C307=$D$3,#REF!*M$3,IF($C307=$D$4,#REF!*M$4,IF($C307=$D$5,#REF!*M$5,0))))</f>
        <v>0</v>
      </c>
      <c r="N307" s="179">
        <f>IF($C307=$D$2,#REF!*N$2,IF($C307=$D$3,#REF!*N$3,IF($C307=$D$4,#REF!*N$4,IF($C307=$D$5,#REF!*N$5,0))))</f>
        <v>0</v>
      </c>
      <c r="O307" s="179">
        <f>IF($C307=$D$2,#REF!*O$2,IF($C307=$D$3,#REF!*O$3,IF($C307=$D$4,#REF!*O$4,IF($C307=$D$5,#REF!*O$5,0))))</f>
        <v>0</v>
      </c>
      <c r="P307" s="179">
        <f>IF($C307=$D$2,#REF!*P$2,IF($C307=$D$3,#REF!*P$3,IF($C307=$D$4,#REF!*P$4,IF($C307=$D$5,#REF!*P$5,0))))</f>
        <v>0</v>
      </c>
      <c r="Q307" s="179">
        <f>IF($C307=$D$2,#REF!*Q$2,IF($C307=$D$3,#REF!*Q$3,IF($C307=$D$4,#REF!*Q$4,IF($C307=$D$5,#REF!*Q$5,0))))</f>
        <v>0</v>
      </c>
      <c r="R307" s="179">
        <f>IF($C307=$D$2,#REF!*R$2,IF($C307=$D$3,#REF!*R$3,IF($C307=$D$4,#REF!*R$4,IF($C307=$D$5,#REF!*R$5,0))))</f>
        <v>0</v>
      </c>
      <c r="S307" s="179">
        <f>IF($C307=$D$2,#REF!*S$2,IF($C307=$D$3,#REF!*S$3,IF($C307=$D$4,#REF!*S$4,IF($C307=$D$5,#REF!*S$5,0))))</f>
        <v>0</v>
      </c>
      <c r="T307" s="179">
        <f>IF($C307=$D$2,#REF!*T$2,IF($C307=$D$3,#REF!*T$3,IF($C307=$D$4,#REF!*T$4,IF($C307=$D$5,#REF!*T$5,0))))</f>
        <v>0</v>
      </c>
      <c r="U307" s="179">
        <f>IF($C307=$D$2,#REF!*U$2,IF($C307=$D$3,#REF!*U$3,IF($C307=$D$4,#REF!*U$4,IF($C307=$D$5,#REF!*U$5,0))))</f>
        <v>0</v>
      </c>
      <c r="V307" s="179">
        <f>IF($C307=$D$2,#REF!*V$2,IF($C307=$D$3,#REF!*V$3,IF($C307=$D$4,#REF!*V$4,IF($C307=$D$5,#REF!*V$5,0))))</f>
        <v>0</v>
      </c>
      <c r="W307" s="179">
        <f>IF($C307=$D$2,#REF!*W$2,IF($C307=$D$3,#REF!*W$3,IF($C307=$D$4,#REF!*W$4,IF($C307=$D$5,#REF!*W$5,0))))</f>
        <v>0</v>
      </c>
      <c r="X307" s="179">
        <f>IF($C307=$D$2,#REF!*X$2,IF($C307=$D$3,#REF!*X$3,IF($C307=$D$4,#REF!*X$4,IF($C307=$D$5,#REF!*X$5,0))))</f>
        <v>0</v>
      </c>
      <c r="Y307" s="179">
        <f>IF($C307=$D$2,#REF!*Y$2,IF($C307=$D$3,#REF!*Y$3,IF($C307=$D$4,#REF!*Y$4,IF($C307=$D$5,#REF!*Y$5,0))))</f>
        <v>0</v>
      </c>
      <c r="Z307" s="179">
        <f>IF($C307=$D$2,#REF!*Z$2,IF($C307=$D$3,#REF!*Z$3,IF($C307=$D$4,#REF!*Z$4,IF($C307=$D$5,#REF!*Z$5,0))))</f>
        <v>0</v>
      </c>
      <c r="AA307" s="179">
        <f>IF($C307=$D$2,#REF!*AA$2,IF($C307=$D$3,#REF!*AA$3,IF($C307=$D$4,#REF!*AA$4,IF($C307=$D$5,#REF!*AA$5,0))))</f>
        <v>0</v>
      </c>
      <c r="AB307" s="179">
        <f>IF($C307=$D$2,#REF!*AB$2,IF($C307=$D$3,#REF!*AB$3,IF($C307=$D$4,#REF!*AB$4,IF($C307=$D$5,#REF!*AB$5,0))))</f>
        <v>0</v>
      </c>
      <c r="AC307" s="179">
        <f>IF($C307=$D$2,#REF!*AC$2,IF($C307=$D$3,#REF!*AC$3,IF($C307=$D$4,#REF!*AC$4,IF($C307=$D$5,#REF!*AC$5,0))))</f>
        <v>0</v>
      </c>
      <c r="AD307" s="179">
        <f>IF($C307=$D$2,#REF!*AD$2,IF($C307=$D$3,#REF!*AD$3,IF($C307=$D$4,#REF!*AD$4,IF($C307=$D$5,#REF!*AD$5,0))))</f>
        <v>0</v>
      </c>
      <c r="AE307" s="179">
        <f>IF($C307=$D$2,#REF!*AE$2,IF($C307=$D$3,#REF!*AE$3,IF($C307=$D$4,#REF!*AE$4,IF($C307=$D$5,#REF!*AE$5,0))))</f>
        <v>0</v>
      </c>
      <c r="AF307" s="179">
        <f>IF($C307=$D$2,#REF!*AF$2,IF($C307=$D$3,#REF!*AF$3,IF($C307=$D$4,#REF!*AF$4,IF($C307=$D$5,#REF!*AF$5,0))))</f>
        <v>0</v>
      </c>
      <c r="AG307" s="179">
        <f>IF($C307=$D$2,#REF!*AG$2,IF($C307=$D$3,#REF!*AG$3,IF($C307=$D$4,#REF!*AG$4,IF($C307=$D$5,#REF!*AG$5,0))))</f>
        <v>0</v>
      </c>
      <c r="AH307" s="179">
        <f>IF($C307=$D$2,#REF!*AH$2,IF($C307=$D$3,#REF!*AH$3,IF($C307=$D$4,#REF!*AH$4,IF($C307=$D$5,#REF!*AH$5,0))))</f>
        <v>0</v>
      </c>
      <c r="AI307" s="179">
        <f>IF($C307=$D$2,#REF!*AI$2,IF($C307=$D$3,#REF!*AI$3,IF($C307=$D$4,#REF!*AI$4,IF($C307=$D$5,#REF!*AI$5,0))))</f>
        <v>0</v>
      </c>
      <c r="AJ307" s="179">
        <f>IF($C307=$D$2,#REF!*AJ$2,IF($C307=$D$3,#REF!*AJ$3,IF($C307=$D$4,#REF!*AJ$4,IF($C307=$D$5,#REF!*AJ$5,0))))</f>
        <v>0</v>
      </c>
      <c r="AK307" s="179">
        <f>IF($C307=$D$2,#REF!*AK$2,IF($C307=$D$3,#REF!*AK$3,IF($C307=$D$4,#REF!*AK$4,IF($C307=$D$5,#REF!*AK$5,0))))</f>
        <v>0</v>
      </c>
      <c r="AL307" s="179">
        <f>IF($C307=$D$2,#REF!*AL$2,IF($C307=$D$3,#REF!*AL$3,IF($C307=$D$4,#REF!*AL$4,IF($C307=$D$5,#REF!*AL$5,0))))</f>
        <v>0</v>
      </c>
      <c r="AM307" s="179">
        <f>IF($C307=$D$2,#REF!*AM$2,IF($C307=$D$3,#REF!*AM$3,IF($C307=$D$4,#REF!*AM$4,IF($C307=$D$5,#REF!*AM$5,0))))</f>
        <v>0</v>
      </c>
    </row>
    <row r="308" spans="1:39">
      <c r="A308" s="141"/>
      <c r="B308" s="165"/>
      <c r="C308" s="165"/>
      <c r="D308" s="178">
        <f t="shared" si="0"/>
        <v>0</v>
      </c>
      <c r="E308" s="179">
        <f>IF($C308=$D$2,#REF!*E$2,IF($C308=$D$3,#REF!*E$3,IF($C308=$D$4,#REF!*E$4,IF($C308=$D$5,#REF!*E$5,0))))</f>
        <v>0</v>
      </c>
      <c r="F308" s="179">
        <f>IF($C308=$D$2,#REF!*F$2,IF($C308=$D$3,#REF!*F$3,IF($C308=$D$4,#REF!*F$4,IF($C308=$D$5,#REF!*F$5,0))))</f>
        <v>0</v>
      </c>
      <c r="G308" s="179">
        <f>IF($C308=$D$2,#REF!*G$2,IF($C308=$D$3,#REF!*G$3,IF($C308=$D$4,#REF!*G$4,IF($C308=$D$5,#REF!*G$5,0))))</f>
        <v>0</v>
      </c>
      <c r="H308" s="179">
        <f>IF($C308=$D$2,#REF!*H$2,IF($C308=$D$3,#REF!*H$3,IF($C308=$D$4,#REF!*H$4,IF($C308=$D$5,#REF!*H$5,0))))</f>
        <v>0</v>
      </c>
      <c r="I308" s="179">
        <f>IF($C308=$D$2,#REF!*I$2,IF($C308=$D$3,#REF!*I$3,IF($C308=$D$4,#REF!*I$4,IF($C308=$D$5,#REF!*I$5,0))))</f>
        <v>0</v>
      </c>
      <c r="J308" s="179">
        <f>IF($C308=$D$2,#REF!*J$2,IF($C308=$D$3,#REF!*J$3,IF($C308=$D$4,#REF!*J$4,IF($C308=$D$5,#REF!*J$5,0))))</f>
        <v>0</v>
      </c>
      <c r="K308" s="179">
        <f>IF($C308=$D$2,#REF!*K$2,IF($C308=$D$3,#REF!*K$3,IF($C308=$D$4,#REF!*K$4,IF($C308=$D$5,#REF!*K$5,0))))</f>
        <v>0</v>
      </c>
      <c r="L308" s="179">
        <f>IF($C308=$D$2,#REF!*L$2,IF($C308=$D$3,#REF!*L$3,IF($C308=$D$4,#REF!*L$4,IF($C308=$D$5,#REF!*L$5,0))))</f>
        <v>0</v>
      </c>
      <c r="M308" s="179">
        <f>IF($C308=$D$2,#REF!*M$2,IF($C308=$D$3,#REF!*M$3,IF($C308=$D$4,#REF!*M$4,IF($C308=$D$5,#REF!*M$5,0))))</f>
        <v>0</v>
      </c>
      <c r="N308" s="179">
        <f>IF($C308=$D$2,#REF!*N$2,IF($C308=$D$3,#REF!*N$3,IF($C308=$D$4,#REF!*N$4,IF($C308=$D$5,#REF!*N$5,0))))</f>
        <v>0</v>
      </c>
      <c r="O308" s="179">
        <f>IF($C308=$D$2,#REF!*O$2,IF($C308=$D$3,#REF!*O$3,IF($C308=$D$4,#REF!*O$4,IF($C308=$D$5,#REF!*O$5,0))))</f>
        <v>0</v>
      </c>
      <c r="P308" s="179">
        <f>IF($C308=$D$2,#REF!*P$2,IF($C308=$D$3,#REF!*P$3,IF($C308=$D$4,#REF!*P$4,IF($C308=$D$5,#REF!*P$5,0))))</f>
        <v>0</v>
      </c>
      <c r="Q308" s="179">
        <f>IF($C308=$D$2,#REF!*Q$2,IF($C308=$D$3,#REF!*Q$3,IF($C308=$D$4,#REF!*Q$4,IF($C308=$D$5,#REF!*Q$5,0))))</f>
        <v>0</v>
      </c>
      <c r="R308" s="179">
        <f>IF($C308=$D$2,#REF!*R$2,IF($C308=$D$3,#REF!*R$3,IF($C308=$D$4,#REF!*R$4,IF($C308=$D$5,#REF!*R$5,0))))</f>
        <v>0</v>
      </c>
      <c r="S308" s="179">
        <f>IF($C308=$D$2,#REF!*S$2,IF($C308=$D$3,#REF!*S$3,IF($C308=$D$4,#REF!*S$4,IF($C308=$D$5,#REF!*S$5,0))))</f>
        <v>0</v>
      </c>
      <c r="T308" s="179">
        <f>IF($C308=$D$2,#REF!*T$2,IF($C308=$D$3,#REF!*T$3,IF($C308=$D$4,#REF!*T$4,IF($C308=$D$5,#REF!*T$5,0))))</f>
        <v>0</v>
      </c>
      <c r="U308" s="179">
        <f>IF($C308=$D$2,#REF!*U$2,IF($C308=$D$3,#REF!*U$3,IF($C308=$D$4,#REF!*U$4,IF($C308=$D$5,#REF!*U$5,0))))</f>
        <v>0</v>
      </c>
      <c r="V308" s="179">
        <f>IF($C308=$D$2,#REF!*V$2,IF($C308=$D$3,#REF!*V$3,IF($C308=$D$4,#REF!*V$4,IF($C308=$D$5,#REF!*V$5,0))))</f>
        <v>0</v>
      </c>
      <c r="W308" s="179">
        <f>IF($C308=$D$2,#REF!*W$2,IF($C308=$D$3,#REF!*W$3,IF($C308=$D$4,#REF!*W$4,IF($C308=$D$5,#REF!*W$5,0))))</f>
        <v>0</v>
      </c>
      <c r="X308" s="179">
        <f>IF($C308=$D$2,#REF!*X$2,IF($C308=$D$3,#REF!*X$3,IF($C308=$D$4,#REF!*X$4,IF($C308=$D$5,#REF!*X$5,0))))</f>
        <v>0</v>
      </c>
      <c r="Y308" s="179">
        <f>IF($C308=$D$2,#REF!*Y$2,IF($C308=$D$3,#REF!*Y$3,IF($C308=$D$4,#REF!*Y$4,IF($C308=$D$5,#REF!*Y$5,0))))</f>
        <v>0</v>
      </c>
      <c r="Z308" s="179">
        <f>IF($C308=$D$2,#REF!*Z$2,IF($C308=$D$3,#REF!*Z$3,IF($C308=$D$4,#REF!*Z$4,IF($C308=$D$5,#REF!*Z$5,0))))</f>
        <v>0</v>
      </c>
      <c r="AA308" s="179">
        <f>IF($C308=$D$2,#REF!*AA$2,IF($C308=$D$3,#REF!*AA$3,IF($C308=$D$4,#REF!*AA$4,IF($C308=$D$5,#REF!*AA$5,0))))</f>
        <v>0</v>
      </c>
      <c r="AB308" s="179">
        <f>IF($C308=$D$2,#REF!*AB$2,IF($C308=$D$3,#REF!*AB$3,IF($C308=$D$4,#REF!*AB$4,IF($C308=$D$5,#REF!*AB$5,0))))</f>
        <v>0</v>
      </c>
      <c r="AC308" s="179">
        <f>IF($C308=$D$2,#REF!*AC$2,IF($C308=$D$3,#REF!*AC$3,IF($C308=$D$4,#REF!*AC$4,IF($C308=$D$5,#REF!*AC$5,0))))</f>
        <v>0</v>
      </c>
      <c r="AD308" s="179">
        <f>IF($C308=$D$2,#REF!*AD$2,IF($C308=$D$3,#REF!*AD$3,IF($C308=$D$4,#REF!*AD$4,IF($C308=$D$5,#REF!*AD$5,0))))</f>
        <v>0</v>
      </c>
      <c r="AE308" s="179">
        <f>IF($C308=$D$2,#REF!*AE$2,IF($C308=$D$3,#REF!*AE$3,IF($C308=$D$4,#REF!*AE$4,IF($C308=$D$5,#REF!*AE$5,0))))</f>
        <v>0</v>
      </c>
      <c r="AF308" s="179">
        <f>IF($C308=$D$2,#REF!*AF$2,IF($C308=$D$3,#REF!*AF$3,IF($C308=$D$4,#REF!*AF$4,IF($C308=$D$5,#REF!*AF$5,0))))</f>
        <v>0</v>
      </c>
      <c r="AG308" s="179">
        <f>IF($C308=$D$2,#REF!*AG$2,IF($C308=$D$3,#REF!*AG$3,IF($C308=$D$4,#REF!*AG$4,IF($C308=$D$5,#REF!*AG$5,0))))</f>
        <v>0</v>
      </c>
      <c r="AH308" s="179">
        <f>IF($C308=$D$2,#REF!*AH$2,IF($C308=$D$3,#REF!*AH$3,IF($C308=$D$4,#REF!*AH$4,IF($C308=$D$5,#REF!*AH$5,0))))</f>
        <v>0</v>
      </c>
      <c r="AI308" s="179">
        <f>IF($C308=$D$2,#REF!*AI$2,IF($C308=$D$3,#REF!*AI$3,IF($C308=$D$4,#REF!*AI$4,IF($C308=$D$5,#REF!*AI$5,0))))</f>
        <v>0</v>
      </c>
      <c r="AJ308" s="179">
        <f>IF($C308=$D$2,#REF!*AJ$2,IF($C308=$D$3,#REF!*AJ$3,IF($C308=$D$4,#REF!*AJ$4,IF($C308=$D$5,#REF!*AJ$5,0))))</f>
        <v>0</v>
      </c>
      <c r="AK308" s="179">
        <f>IF($C308=$D$2,#REF!*AK$2,IF($C308=$D$3,#REF!*AK$3,IF($C308=$D$4,#REF!*AK$4,IF($C308=$D$5,#REF!*AK$5,0))))</f>
        <v>0</v>
      </c>
      <c r="AL308" s="179">
        <f>IF($C308=$D$2,#REF!*AL$2,IF($C308=$D$3,#REF!*AL$3,IF($C308=$D$4,#REF!*AL$4,IF($C308=$D$5,#REF!*AL$5,0))))</f>
        <v>0</v>
      </c>
      <c r="AM308" s="179">
        <f>IF($C308=$D$2,#REF!*AM$2,IF($C308=$D$3,#REF!*AM$3,IF($C308=$D$4,#REF!*AM$4,IF($C308=$D$5,#REF!*AM$5,0))))</f>
        <v>0</v>
      </c>
    </row>
    <row r="309" spans="1:39">
      <c r="A309" s="141"/>
      <c r="B309" s="165"/>
      <c r="C309" s="165"/>
      <c r="D309" s="178">
        <f t="shared" si="0"/>
        <v>0</v>
      </c>
      <c r="E309" s="179">
        <f>IF($C309=$D$2,#REF!*E$2,IF($C309=$D$3,#REF!*E$3,IF($C309=$D$4,#REF!*E$4,IF($C309=$D$5,#REF!*E$5,0))))</f>
        <v>0</v>
      </c>
      <c r="F309" s="179">
        <f>IF($C309=$D$2,#REF!*F$2,IF($C309=$D$3,#REF!*F$3,IF($C309=$D$4,#REF!*F$4,IF($C309=$D$5,#REF!*F$5,0))))</f>
        <v>0</v>
      </c>
      <c r="G309" s="179">
        <f>IF($C309=$D$2,#REF!*G$2,IF($C309=$D$3,#REF!*G$3,IF($C309=$D$4,#REF!*G$4,IF($C309=$D$5,#REF!*G$5,0))))</f>
        <v>0</v>
      </c>
      <c r="H309" s="179">
        <f>IF($C309=$D$2,#REF!*H$2,IF($C309=$D$3,#REF!*H$3,IF($C309=$D$4,#REF!*H$4,IF($C309=$D$5,#REF!*H$5,0))))</f>
        <v>0</v>
      </c>
      <c r="I309" s="179">
        <f>IF($C309=$D$2,#REF!*I$2,IF($C309=$D$3,#REF!*I$3,IF($C309=$D$4,#REF!*I$4,IF($C309=$D$5,#REF!*I$5,0))))</f>
        <v>0</v>
      </c>
      <c r="J309" s="179">
        <f>IF($C309=$D$2,#REF!*J$2,IF($C309=$D$3,#REF!*J$3,IF($C309=$D$4,#REF!*J$4,IF($C309=$D$5,#REF!*J$5,0))))</f>
        <v>0</v>
      </c>
      <c r="K309" s="179">
        <f>IF($C309=$D$2,#REF!*K$2,IF($C309=$D$3,#REF!*K$3,IF($C309=$D$4,#REF!*K$4,IF($C309=$D$5,#REF!*K$5,0))))</f>
        <v>0</v>
      </c>
      <c r="L309" s="179">
        <f>IF($C309=$D$2,#REF!*L$2,IF($C309=$D$3,#REF!*L$3,IF($C309=$D$4,#REF!*L$4,IF($C309=$D$5,#REF!*L$5,0))))</f>
        <v>0</v>
      </c>
      <c r="M309" s="179">
        <f>IF($C309=$D$2,#REF!*M$2,IF($C309=$D$3,#REF!*M$3,IF($C309=$D$4,#REF!*M$4,IF($C309=$D$5,#REF!*M$5,0))))</f>
        <v>0</v>
      </c>
      <c r="N309" s="179">
        <f>IF($C309=$D$2,#REF!*N$2,IF($C309=$D$3,#REF!*N$3,IF($C309=$D$4,#REF!*N$4,IF($C309=$D$5,#REF!*N$5,0))))</f>
        <v>0</v>
      </c>
      <c r="O309" s="179">
        <f>IF($C309=$D$2,#REF!*O$2,IF($C309=$D$3,#REF!*O$3,IF($C309=$D$4,#REF!*O$4,IF($C309=$D$5,#REF!*O$5,0))))</f>
        <v>0</v>
      </c>
      <c r="P309" s="179">
        <f>IF($C309=$D$2,#REF!*P$2,IF($C309=$D$3,#REF!*P$3,IF($C309=$D$4,#REF!*P$4,IF($C309=$D$5,#REF!*P$5,0))))</f>
        <v>0</v>
      </c>
      <c r="Q309" s="179">
        <f>IF($C309=$D$2,#REF!*Q$2,IF($C309=$D$3,#REF!*Q$3,IF($C309=$D$4,#REF!*Q$4,IF($C309=$D$5,#REF!*Q$5,0))))</f>
        <v>0</v>
      </c>
      <c r="R309" s="179">
        <f>IF($C309=$D$2,#REF!*R$2,IF($C309=$D$3,#REF!*R$3,IF($C309=$D$4,#REF!*R$4,IF($C309=$D$5,#REF!*R$5,0))))</f>
        <v>0</v>
      </c>
      <c r="S309" s="179">
        <f>IF($C309=$D$2,#REF!*S$2,IF($C309=$D$3,#REF!*S$3,IF($C309=$D$4,#REF!*S$4,IF($C309=$D$5,#REF!*S$5,0))))</f>
        <v>0</v>
      </c>
      <c r="T309" s="179">
        <f>IF($C309=$D$2,#REF!*T$2,IF($C309=$D$3,#REF!*T$3,IF($C309=$D$4,#REF!*T$4,IF($C309=$D$5,#REF!*T$5,0))))</f>
        <v>0</v>
      </c>
      <c r="U309" s="179">
        <f>IF($C309=$D$2,#REF!*U$2,IF($C309=$D$3,#REF!*U$3,IF($C309=$D$4,#REF!*U$4,IF($C309=$D$5,#REF!*U$5,0))))</f>
        <v>0</v>
      </c>
      <c r="V309" s="179">
        <f>IF($C309=$D$2,#REF!*V$2,IF($C309=$D$3,#REF!*V$3,IF($C309=$D$4,#REF!*V$4,IF($C309=$D$5,#REF!*V$5,0))))</f>
        <v>0</v>
      </c>
      <c r="W309" s="179">
        <f>IF($C309=$D$2,#REF!*W$2,IF($C309=$D$3,#REF!*W$3,IF($C309=$D$4,#REF!*W$4,IF($C309=$D$5,#REF!*W$5,0))))</f>
        <v>0</v>
      </c>
      <c r="X309" s="179">
        <f>IF($C309=$D$2,#REF!*X$2,IF($C309=$D$3,#REF!*X$3,IF($C309=$D$4,#REF!*X$4,IF($C309=$D$5,#REF!*X$5,0))))</f>
        <v>0</v>
      </c>
      <c r="Y309" s="179">
        <f>IF($C309=$D$2,#REF!*Y$2,IF($C309=$D$3,#REF!*Y$3,IF($C309=$D$4,#REF!*Y$4,IF($C309=$D$5,#REF!*Y$5,0))))</f>
        <v>0</v>
      </c>
      <c r="Z309" s="179">
        <f>IF($C309=$D$2,#REF!*Z$2,IF($C309=$D$3,#REF!*Z$3,IF($C309=$D$4,#REF!*Z$4,IF($C309=$D$5,#REF!*Z$5,0))))</f>
        <v>0</v>
      </c>
      <c r="AA309" s="179">
        <f>IF($C309=$D$2,#REF!*AA$2,IF($C309=$D$3,#REF!*AA$3,IF($C309=$D$4,#REF!*AA$4,IF($C309=$D$5,#REF!*AA$5,0))))</f>
        <v>0</v>
      </c>
      <c r="AB309" s="179">
        <f>IF($C309=$D$2,#REF!*AB$2,IF($C309=$D$3,#REF!*AB$3,IF($C309=$D$4,#REF!*AB$4,IF($C309=$D$5,#REF!*AB$5,0))))</f>
        <v>0</v>
      </c>
      <c r="AC309" s="179">
        <f>IF($C309=$D$2,#REF!*AC$2,IF($C309=$D$3,#REF!*AC$3,IF($C309=$D$4,#REF!*AC$4,IF($C309=$D$5,#REF!*AC$5,0))))</f>
        <v>0</v>
      </c>
      <c r="AD309" s="179">
        <f>IF($C309=$D$2,#REF!*AD$2,IF($C309=$D$3,#REF!*AD$3,IF($C309=$D$4,#REF!*AD$4,IF($C309=$D$5,#REF!*AD$5,0))))</f>
        <v>0</v>
      </c>
      <c r="AE309" s="179">
        <f>IF($C309=$D$2,#REF!*AE$2,IF($C309=$D$3,#REF!*AE$3,IF($C309=$D$4,#REF!*AE$4,IF($C309=$D$5,#REF!*AE$5,0))))</f>
        <v>0</v>
      </c>
      <c r="AF309" s="179">
        <f>IF($C309=$D$2,#REF!*AF$2,IF($C309=$D$3,#REF!*AF$3,IF($C309=$D$4,#REF!*AF$4,IF($C309=$D$5,#REF!*AF$5,0))))</f>
        <v>0</v>
      </c>
      <c r="AG309" s="179">
        <f>IF($C309=$D$2,#REF!*AG$2,IF($C309=$D$3,#REF!*AG$3,IF($C309=$D$4,#REF!*AG$4,IF($C309=$D$5,#REF!*AG$5,0))))</f>
        <v>0</v>
      </c>
      <c r="AH309" s="179">
        <f>IF($C309=$D$2,#REF!*AH$2,IF($C309=$D$3,#REF!*AH$3,IF($C309=$D$4,#REF!*AH$4,IF($C309=$D$5,#REF!*AH$5,0))))</f>
        <v>0</v>
      </c>
      <c r="AI309" s="179">
        <f>IF($C309=$D$2,#REF!*AI$2,IF($C309=$D$3,#REF!*AI$3,IF($C309=$D$4,#REF!*AI$4,IF($C309=$D$5,#REF!*AI$5,0))))</f>
        <v>0</v>
      </c>
      <c r="AJ309" s="179">
        <f>IF($C309=$D$2,#REF!*AJ$2,IF($C309=$D$3,#REF!*AJ$3,IF($C309=$D$4,#REF!*AJ$4,IF($C309=$D$5,#REF!*AJ$5,0))))</f>
        <v>0</v>
      </c>
      <c r="AK309" s="179">
        <f>IF($C309=$D$2,#REF!*AK$2,IF($C309=$D$3,#REF!*AK$3,IF($C309=$D$4,#REF!*AK$4,IF($C309=$D$5,#REF!*AK$5,0))))</f>
        <v>0</v>
      </c>
      <c r="AL309" s="179">
        <f>IF($C309=$D$2,#REF!*AL$2,IF($C309=$D$3,#REF!*AL$3,IF($C309=$D$4,#REF!*AL$4,IF($C309=$D$5,#REF!*AL$5,0))))</f>
        <v>0</v>
      </c>
      <c r="AM309" s="179">
        <f>IF($C309=$D$2,#REF!*AM$2,IF($C309=$D$3,#REF!*AM$3,IF($C309=$D$4,#REF!*AM$4,IF($C309=$D$5,#REF!*AM$5,0))))</f>
        <v>0</v>
      </c>
    </row>
    <row r="310" spans="1:39">
      <c r="A310" s="141"/>
      <c r="B310" s="165"/>
      <c r="C310" s="165"/>
      <c r="D310" s="178">
        <f t="shared" si="0"/>
        <v>0</v>
      </c>
      <c r="E310" s="179">
        <f>IF($C310=$D$2,#REF!*E$2,IF($C310=$D$3,#REF!*E$3,IF($C310=$D$4,#REF!*E$4,IF($C310=$D$5,#REF!*E$5,0))))</f>
        <v>0</v>
      </c>
      <c r="F310" s="179">
        <f>IF($C310=$D$2,#REF!*F$2,IF($C310=$D$3,#REF!*F$3,IF($C310=$D$4,#REF!*F$4,IF($C310=$D$5,#REF!*F$5,0))))</f>
        <v>0</v>
      </c>
      <c r="G310" s="179">
        <f>IF($C310=$D$2,#REF!*G$2,IF($C310=$D$3,#REF!*G$3,IF($C310=$D$4,#REF!*G$4,IF($C310=$D$5,#REF!*G$5,0))))</f>
        <v>0</v>
      </c>
      <c r="H310" s="179">
        <f>IF($C310=$D$2,#REF!*H$2,IF($C310=$D$3,#REF!*H$3,IF($C310=$D$4,#REF!*H$4,IF($C310=$D$5,#REF!*H$5,0))))</f>
        <v>0</v>
      </c>
      <c r="I310" s="179">
        <f>IF($C310=$D$2,#REF!*I$2,IF($C310=$D$3,#REF!*I$3,IF($C310=$D$4,#REF!*I$4,IF($C310=$D$5,#REF!*I$5,0))))</f>
        <v>0</v>
      </c>
      <c r="J310" s="179">
        <f>IF($C310=$D$2,#REF!*J$2,IF($C310=$D$3,#REF!*J$3,IF($C310=$D$4,#REF!*J$4,IF($C310=$D$5,#REF!*J$5,0))))</f>
        <v>0</v>
      </c>
      <c r="K310" s="179">
        <f>IF($C310=$D$2,#REF!*K$2,IF($C310=$D$3,#REF!*K$3,IF($C310=$D$4,#REF!*K$4,IF($C310=$D$5,#REF!*K$5,0))))</f>
        <v>0</v>
      </c>
      <c r="L310" s="179">
        <f>IF($C310=$D$2,#REF!*L$2,IF($C310=$D$3,#REF!*L$3,IF($C310=$D$4,#REF!*L$4,IF($C310=$D$5,#REF!*L$5,0))))</f>
        <v>0</v>
      </c>
      <c r="M310" s="179">
        <f>IF($C310=$D$2,#REF!*M$2,IF($C310=$D$3,#REF!*M$3,IF($C310=$D$4,#REF!*M$4,IF($C310=$D$5,#REF!*M$5,0))))</f>
        <v>0</v>
      </c>
      <c r="N310" s="179">
        <f>IF($C310=$D$2,#REF!*N$2,IF($C310=$D$3,#REF!*N$3,IF($C310=$D$4,#REF!*N$4,IF($C310=$D$5,#REF!*N$5,0))))</f>
        <v>0</v>
      </c>
      <c r="O310" s="179">
        <f>IF($C310=$D$2,#REF!*O$2,IF($C310=$D$3,#REF!*O$3,IF($C310=$D$4,#REF!*O$4,IF($C310=$D$5,#REF!*O$5,0))))</f>
        <v>0</v>
      </c>
      <c r="P310" s="179">
        <f>IF($C310=$D$2,#REF!*P$2,IF($C310=$D$3,#REF!*P$3,IF($C310=$D$4,#REF!*P$4,IF($C310=$D$5,#REF!*P$5,0))))</f>
        <v>0</v>
      </c>
      <c r="Q310" s="179">
        <f>IF($C310=$D$2,#REF!*Q$2,IF($C310=$D$3,#REF!*Q$3,IF($C310=$D$4,#REF!*Q$4,IF($C310=$D$5,#REF!*Q$5,0))))</f>
        <v>0</v>
      </c>
      <c r="R310" s="179">
        <f>IF($C310=$D$2,#REF!*R$2,IF($C310=$D$3,#REF!*R$3,IF($C310=$D$4,#REF!*R$4,IF($C310=$D$5,#REF!*R$5,0))))</f>
        <v>0</v>
      </c>
      <c r="S310" s="179">
        <f>IF($C310=$D$2,#REF!*S$2,IF($C310=$D$3,#REF!*S$3,IF($C310=$D$4,#REF!*S$4,IF($C310=$D$5,#REF!*S$5,0))))</f>
        <v>0</v>
      </c>
      <c r="T310" s="179">
        <f>IF($C310=$D$2,#REF!*T$2,IF($C310=$D$3,#REF!*T$3,IF($C310=$D$4,#REF!*T$4,IF($C310=$D$5,#REF!*T$5,0))))</f>
        <v>0</v>
      </c>
      <c r="U310" s="179">
        <f>IF($C310=$D$2,#REF!*U$2,IF($C310=$D$3,#REF!*U$3,IF($C310=$D$4,#REF!*U$4,IF($C310=$D$5,#REF!*U$5,0))))</f>
        <v>0</v>
      </c>
      <c r="V310" s="179">
        <f>IF($C310=$D$2,#REF!*V$2,IF($C310=$D$3,#REF!*V$3,IF($C310=$D$4,#REF!*V$4,IF($C310=$D$5,#REF!*V$5,0))))</f>
        <v>0</v>
      </c>
      <c r="W310" s="179">
        <f>IF($C310=$D$2,#REF!*W$2,IF($C310=$D$3,#REF!*W$3,IF($C310=$D$4,#REF!*W$4,IF($C310=$D$5,#REF!*W$5,0))))</f>
        <v>0</v>
      </c>
      <c r="X310" s="179">
        <f>IF($C310=$D$2,#REF!*X$2,IF($C310=$D$3,#REF!*X$3,IF($C310=$D$4,#REF!*X$4,IF($C310=$D$5,#REF!*X$5,0))))</f>
        <v>0</v>
      </c>
      <c r="Y310" s="179">
        <f>IF($C310=$D$2,#REF!*Y$2,IF($C310=$D$3,#REF!*Y$3,IF($C310=$D$4,#REF!*Y$4,IF($C310=$D$5,#REF!*Y$5,0))))</f>
        <v>0</v>
      </c>
      <c r="Z310" s="179">
        <f>IF($C310=$D$2,#REF!*Z$2,IF($C310=$D$3,#REF!*Z$3,IF($C310=$D$4,#REF!*Z$4,IF($C310=$D$5,#REF!*Z$5,0))))</f>
        <v>0</v>
      </c>
      <c r="AA310" s="179">
        <f>IF($C310=$D$2,#REF!*AA$2,IF($C310=$D$3,#REF!*AA$3,IF($C310=$D$4,#REF!*AA$4,IF($C310=$D$5,#REF!*AA$5,0))))</f>
        <v>0</v>
      </c>
      <c r="AB310" s="179">
        <f>IF($C310=$D$2,#REF!*AB$2,IF($C310=$D$3,#REF!*AB$3,IF($C310=$D$4,#REF!*AB$4,IF($C310=$D$5,#REF!*AB$5,0))))</f>
        <v>0</v>
      </c>
      <c r="AC310" s="179">
        <f>IF($C310=$D$2,#REF!*AC$2,IF($C310=$D$3,#REF!*AC$3,IF($C310=$D$4,#REF!*AC$4,IF($C310=$D$5,#REF!*AC$5,0))))</f>
        <v>0</v>
      </c>
      <c r="AD310" s="179">
        <f>IF($C310=$D$2,#REF!*AD$2,IF($C310=$D$3,#REF!*AD$3,IF($C310=$D$4,#REF!*AD$4,IF($C310=$D$5,#REF!*AD$5,0))))</f>
        <v>0</v>
      </c>
      <c r="AE310" s="179">
        <f>IF($C310=$D$2,#REF!*AE$2,IF($C310=$D$3,#REF!*AE$3,IF($C310=$D$4,#REF!*AE$4,IF($C310=$D$5,#REF!*AE$5,0))))</f>
        <v>0</v>
      </c>
      <c r="AF310" s="179">
        <f>IF($C310=$D$2,#REF!*AF$2,IF($C310=$D$3,#REF!*AF$3,IF($C310=$D$4,#REF!*AF$4,IF($C310=$D$5,#REF!*AF$5,0))))</f>
        <v>0</v>
      </c>
      <c r="AG310" s="179">
        <f>IF($C310=$D$2,#REF!*AG$2,IF($C310=$D$3,#REF!*AG$3,IF($C310=$D$4,#REF!*AG$4,IF($C310=$D$5,#REF!*AG$5,0))))</f>
        <v>0</v>
      </c>
      <c r="AH310" s="179">
        <f>IF($C310=$D$2,#REF!*AH$2,IF($C310=$D$3,#REF!*AH$3,IF($C310=$D$4,#REF!*AH$4,IF($C310=$D$5,#REF!*AH$5,0))))</f>
        <v>0</v>
      </c>
      <c r="AI310" s="179">
        <f>IF($C310=$D$2,#REF!*AI$2,IF($C310=$D$3,#REF!*AI$3,IF($C310=$D$4,#REF!*AI$4,IF($C310=$D$5,#REF!*AI$5,0))))</f>
        <v>0</v>
      </c>
      <c r="AJ310" s="179">
        <f>IF($C310=$D$2,#REF!*AJ$2,IF($C310=$D$3,#REF!*AJ$3,IF($C310=$D$4,#REF!*AJ$4,IF($C310=$D$5,#REF!*AJ$5,0))))</f>
        <v>0</v>
      </c>
      <c r="AK310" s="179">
        <f>IF($C310=$D$2,#REF!*AK$2,IF($C310=$D$3,#REF!*AK$3,IF($C310=$D$4,#REF!*AK$4,IF($C310=$D$5,#REF!*AK$5,0))))</f>
        <v>0</v>
      </c>
      <c r="AL310" s="179">
        <f>IF($C310=$D$2,#REF!*AL$2,IF($C310=$D$3,#REF!*AL$3,IF($C310=$D$4,#REF!*AL$4,IF($C310=$D$5,#REF!*AL$5,0))))</f>
        <v>0</v>
      </c>
      <c r="AM310" s="179">
        <f>IF($C310=$D$2,#REF!*AM$2,IF($C310=$D$3,#REF!*AM$3,IF($C310=$D$4,#REF!*AM$4,IF($C310=$D$5,#REF!*AM$5,0))))</f>
        <v>0</v>
      </c>
    </row>
    <row r="311" spans="1:39">
      <c r="A311" s="141"/>
      <c r="B311" s="165"/>
      <c r="C311" s="165"/>
      <c r="D311" s="178">
        <f t="shared" si="0"/>
        <v>0</v>
      </c>
      <c r="E311" s="179">
        <f>IF($C311=$D$2,#REF!*E$2,IF($C311=$D$3,#REF!*E$3,IF($C311=$D$4,#REF!*E$4,IF($C311=$D$5,#REF!*E$5,0))))</f>
        <v>0</v>
      </c>
      <c r="F311" s="179">
        <f>IF($C311=$D$2,#REF!*F$2,IF($C311=$D$3,#REF!*F$3,IF($C311=$D$4,#REF!*F$4,IF($C311=$D$5,#REF!*F$5,0))))</f>
        <v>0</v>
      </c>
      <c r="G311" s="179">
        <f>IF($C311=$D$2,#REF!*G$2,IF($C311=$D$3,#REF!*G$3,IF($C311=$D$4,#REF!*G$4,IF($C311=$D$5,#REF!*G$5,0))))</f>
        <v>0</v>
      </c>
      <c r="H311" s="179">
        <f>IF($C311=$D$2,#REF!*H$2,IF($C311=$D$3,#REF!*H$3,IF($C311=$D$4,#REF!*H$4,IF($C311=$D$5,#REF!*H$5,0))))</f>
        <v>0</v>
      </c>
      <c r="I311" s="179">
        <f>IF($C311=$D$2,#REF!*I$2,IF($C311=$D$3,#REF!*I$3,IF($C311=$D$4,#REF!*I$4,IF($C311=$D$5,#REF!*I$5,0))))</f>
        <v>0</v>
      </c>
      <c r="J311" s="179">
        <f>IF($C311=$D$2,#REF!*J$2,IF($C311=$D$3,#REF!*J$3,IF($C311=$D$4,#REF!*J$4,IF($C311=$D$5,#REF!*J$5,0))))</f>
        <v>0</v>
      </c>
      <c r="K311" s="179">
        <f>IF($C311=$D$2,#REF!*K$2,IF($C311=$D$3,#REF!*K$3,IF($C311=$D$4,#REF!*K$4,IF($C311=$D$5,#REF!*K$5,0))))</f>
        <v>0</v>
      </c>
      <c r="L311" s="179">
        <f>IF($C311=$D$2,#REF!*L$2,IF($C311=$D$3,#REF!*L$3,IF($C311=$D$4,#REF!*L$4,IF($C311=$D$5,#REF!*L$5,0))))</f>
        <v>0</v>
      </c>
      <c r="M311" s="179">
        <f>IF($C311=$D$2,#REF!*M$2,IF($C311=$D$3,#REF!*M$3,IF($C311=$D$4,#REF!*M$4,IF($C311=$D$5,#REF!*M$5,0))))</f>
        <v>0</v>
      </c>
      <c r="N311" s="179">
        <f>IF($C311=$D$2,#REF!*N$2,IF($C311=$D$3,#REF!*N$3,IF($C311=$D$4,#REF!*N$4,IF($C311=$D$5,#REF!*N$5,0))))</f>
        <v>0</v>
      </c>
      <c r="O311" s="179">
        <f>IF($C311=$D$2,#REF!*O$2,IF($C311=$D$3,#REF!*O$3,IF($C311=$D$4,#REF!*O$4,IF($C311=$D$5,#REF!*O$5,0))))</f>
        <v>0</v>
      </c>
      <c r="P311" s="179">
        <f>IF($C311=$D$2,#REF!*P$2,IF($C311=$D$3,#REF!*P$3,IF($C311=$D$4,#REF!*P$4,IF($C311=$D$5,#REF!*P$5,0))))</f>
        <v>0</v>
      </c>
      <c r="Q311" s="179">
        <f>IF($C311=$D$2,#REF!*Q$2,IF($C311=$D$3,#REF!*Q$3,IF($C311=$D$4,#REF!*Q$4,IF($C311=$D$5,#REF!*Q$5,0))))</f>
        <v>0</v>
      </c>
      <c r="R311" s="179">
        <f>IF($C311=$D$2,#REF!*R$2,IF($C311=$D$3,#REF!*R$3,IF($C311=$D$4,#REF!*R$4,IF($C311=$D$5,#REF!*R$5,0))))</f>
        <v>0</v>
      </c>
      <c r="S311" s="179">
        <f>IF($C311=$D$2,#REF!*S$2,IF($C311=$D$3,#REF!*S$3,IF($C311=$D$4,#REF!*S$4,IF($C311=$D$5,#REF!*S$5,0))))</f>
        <v>0</v>
      </c>
      <c r="T311" s="179">
        <f>IF($C311=$D$2,#REF!*T$2,IF($C311=$D$3,#REF!*T$3,IF($C311=$D$4,#REF!*T$4,IF($C311=$D$5,#REF!*T$5,0))))</f>
        <v>0</v>
      </c>
      <c r="U311" s="179">
        <f>IF($C311=$D$2,#REF!*U$2,IF($C311=$D$3,#REF!*U$3,IF($C311=$D$4,#REF!*U$4,IF($C311=$D$5,#REF!*U$5,0))))</f>
        <v>0</v>
      </c>
      <c r="V311" s="179">
        <f>IF($C311=$D$2,#REF!*V$2,IF($C311=$D$3,#REF!*V$3,IF($C311=$D$4,#REF!*V$4,IF($C311=$D$5,#REF!*V$5,0))))</f>
        <v>0</v>
      </c>
      <c r="W311" s="179">
        <f>IF($C311=$D$2,#REF!*W$2,IF($C311=$D$3,#REF!*W$3,IF($C311=$D$4,#REF!*W$4,IF($C311=$D$5,#REF!*W$5,0))))</f>
        <v>0</v>
      </c>
      <c r="X311" s="179">
        <f>IF($C311=$D$2,#REF!*X$2,IF($C311=$D$3,#REF!*X$3,IF($C311=$D$4,#REF!*X$4,IF($C311=$D$5,#REF!*X$5,0))))</f>
        <v>0</v>
      </c>
      <c r="Y311" s="179">
        <f>IF($C311=$D$2,#REF!*Y$2,IF($C311=$D$3,#REF!*Y$3,IF($C311=$D$4,#REF!*Y$4,IF($C311=$D$5,#REF!*Y$5,0))))</f>
        <v>0</v>
      </c>
      <c r="Z311" s="179">
        <f>IF($C311=$D$2,#REF!*Z$2,IF($C311=$D$3,#REF!*Z$3,IF($C311=$D$4,#REF!*Z$4,IF($C311=$D$5,#REF!*Z$5,0))))</f>
        <v>0</v>
      </c>
      <c r="AA311" s="179">
        <f>IF($C311=$D$2,#REF!*AA$2,IF($C311=$D$3,#REF!*AA$3,IF($C311=$D$4,#REF!*AA$4,IF($C311=$D$5,#REF!*AA$5,0))))</f>
        <v>0</v>
      </c>
      <c r="AB311" s="179">
        <f>IF($C311=$D$2,#REF!*AB$2,IF($C311=$D$3,#REF!*AB$3,IF($C311=$D$4,#REF!*AB$4,IF($C311=$D$5,#REF!*AB$5,0))))</f>
        <v>0</v>
      </c>
      <c r="AC311" s="179">
        <f>IF($C311=$D$2,#REF!*AC$2,IF($C311=$D$3,#REF!*AC$3,IF($C311=$D$4,#REF!*AC$4,IF($C311=$D$5,#REF!*AC$5,0))))</f>
        <v>0</v>
      </c>
      <c r="AD311" s="179">
        <f>IF($C311=$D$2,#REF!*AD$2,IF($C311=$D$3,#REF!*AD$3,IF($C311=$D$4,#REF!*AD$4,IF($C311=$D$5,#REF!*AD$5,0))))</f>
        <v>0</v>
      </c>
      <c r="AE311" s="179">
        <f>IF($C311=$D$2,#REF!*AE$2,IF($C311=$D$3,#REF!*AE$3,IF($C311=$D$4,#REF!*AE$4,IF($C311=$D$5,#REF!*AE$5,0))))</f>
        <v>0</v>
      </c>
      <c r="AF311" s="179">
        <f>IF($C311=$D$2,#REF!*AF$2,IF($C311=$D$3,#REF!*AF$3,IF($C311=$D$4,#REF!*AF$4,IF($C311=$D$5,#REF!*AF$5,0))))</f>
        <v>0</v>
      </c>
      <c r="AG311" s="179">
        <f>IF($C311=$D$2,#REF!*AG$2,IF($C311=$D$3,#REF!*AG$3,IF($C311=$D$4,#REF!*AG$4,IF($C311=$D$5,#REF!*AG$5,0))))</f>
        <v>0</v>
      </c>
      <c r="AH311" s="179">
        <f>IF($C311=$D$2,#REF!*AH$2,IF($C311=$D$3,#REF!*AH$3,IF($C311=$D$4,#REF!*AH$4,IF($C311=$D$5,#REF!*AH$5,0))))</f>
        <v>0</v>
      </c>
      <c r="AI311" s="179">
        <f>IF($C311=$D$2,#REF!*AI$2,IF($C311=$D$3,#REF!*AI$3,IF($C311=$D$4,#REF!*AI$4,IF($C311=$D$5,#REF!*AI$5,0))))</f>
        <v>0</v>
      </c>
      <c r="AJ311" s="179">
        <f>IF($C311=$D$2,#REF!*AJ$2,IF($C311=$D$3,#REF!*AJ$3,IF($C311=$D$4,#REF!*AJ$4,IF($C311=$D$5,#REF!*AJ$5,0))))</f>
        <v>0</v>
      </c>
      <c r="AK311" s="179">
        <f>IF($C311=$D$2,#REF!*AK$2,IF($C311=$D$3,#REF!*AK$3,IF($C311=$D$4,#REF!*AK$4,IF($C311=$D$5,#REF!*AK$5,0))))</f>
        <v>0</v>
      </c>
      <c r="AL311" s="179">
        <f>IF($C311=$D$2,#REF!*AL$2,IF($C311=$D$3,#REF!*AL$3,IF($C311=$D$4,#REF!*AL$4,IF($C311=$D$5,#REF!*AL$5,0))))</f>
        <v>0</v>
      </c>
      <c r="AM311" s="179">
        <f>IF($C311=$D$2,#REF!*AM$2,IF($C311=$D$3,#REF!*AM$3,IF($C311=$D$4,#REF!*AM$4,IF($C311=$D$5,#REF!*AM$5,0))))</f>
        <v>0</v>
      </c>
    </row>
    <row r="312" spans="1:39">
      <c r="A312" s="141"/>
      <c r="B312" s="165"/>
      <c r="C312" s="165"/>
      <c r="D312" s="178">
        <f t="shared" si="0"/>
        <v>0</v>
      </c>
      <c r="E312" s="179">
        <f>IF($C312=$D$2,#REF!*E$2,IF($C312=$D$3,#REF!*E$3,IF($C312=$D$4,#REF!*E$4,IF($C312=$D$5,#REF!*E$5,0))))</f>
        <v>0</v>
      </c>
      <c r="F312" s="179">
        <f>IF($C312=$D$2,#REF!*F$2,IF($C312=$D$3,#REF!*F$3,IF($C312=$D$4,#REF!*F$4,IF($C312=$D$5,#REF!*F$5,0))))</f>
        <v>0</v>
      </c>
      <c r="G312" s="179">
        <f>IF($C312=$D$2,#REF!*G$2,IF($C312=$D$3,#REF!*G$3,IF($C312=$D$4,#REF!*G$4,IF($C312=$D$5,#REF!*G$5,0))))</f>
        <v>0</v>
      </c>
      <c r="H312" s="179">
        <f>IF($C312=$D$2,#REF!*H$2,IF($C312=$D$3,#REF!*H$3,IF($C312=$D$4,#REF!*H$4,IF($C312=$D$5,#REF!*H$5,0))))</f>
        <v>0</v>
      </c>
      <c r="I312" s="179">
        <f>IF($C312=$D$2,#REF!*I$2,IF($C312=$D$3,#REF!*I$3,IF($C312=$D$4,#REF!*I$4,IF($C312=$D$5,#REF!*I$5,0))))</f>
        <v>0</v>
      </c>
      <c r="J312" s="179">
        <f>IF($C312=$D$2,#REF!*J$2,IF($C312=$D$3,#REF!*J$3,IF($C312=$D$4,#REF!*J$4,IF($C312=$D$5,#REF!*J$5,0))))</f>
        <v>0</v>
      </c>
      <c r="K312" s="179">
        <f>IF($C312=$D$2,#REF!*K$2,IF($C312=$D$3,#REF!*K$3,IF($C312=$D$4,#REF!*K$4,IF($C312=$D$5,#REF!*K$5,0))))</f>
        <v>0</v>
      </c>
      <c r="L312" s="179">
        <f>IF($C312=$D$2,#REF!*L$2,IF($C312=$D$3,#REF!*L$3,IF($C312=$D$4,#REF!*L$4,IF($C312=$D$5,#REF!*L$5,0))))</f>
        <v>0</v>
      </c>
      <c r="M312" s="179">
        <f>IF($C312=$D$2,#REF!*M$2,IF($C312=$D$3,#REF!*M$3,IF($C312=$D$4,#REF!*M$4,IF($C312=$D$5,#REF!*M$5,0))))</f>
        <v>0</v>
      </c>
      <c r="N312" s="179">
        <f>IF($C312=$D$2,#REF!*N$2,IF($C312=$D$3,#REF!*N$3,IF($C312=$D$4,#REF!*N$4,IF($C312=$D$5,#REF!*N$5,0))))</f>
        <v>0</v>
      </c>
      <c r="O312" s="179">
        <f>IF($C312=$D$2,#REF!*O$2,IF($C312=$D$3,#REF!*O$3,IF($C312=$D$4,#REF!*O$4,IF($C312=$D$5,#REF!*O$5,0))))</f>
        <v>0</v>
      </c>
      <c r="P312" s="179">
        <f>IF($C312=$D$2,#REF!*P$2,IF($C312=$D$3,#REF!*P$3,IF($C312=$D$4,#REF!*P$4,IF($C312=$D$5,#REF!*P$5,0))))</f>
        <v>0</v>
      </c>
      <c r="Q312" s="179">
        <f>IF($C312=$D$2,#REF!*Q$2,IF($C312=$D$3,#REF!*Q$3,IF($C312=$D$4,#REF!*Q$4,IF($C312=$D$5,#REF!*Q$5,0))))</f>
        <v>0</v>
      </c>
      <c r="R312" s="179">
        <f>IF($C312=$D$2,#REF!*R$2,IF($C312=$D$3,#REF!*R$3,IF($C312=$D$4,#REF!*R$4,IF($C312=$D$5,#REF!*R$5,0))))</f>
        <v>0</v>
      </c>
      <c r="S312" s="179">
        <f>IF($C312=$D$2,#REF!*S$2,IF($C312=$D$3,#REF!*S$3,IF($C312=$D$4,#REF!*S$4,IF($C312=$D$5,#REF!*S$5,0))))</f>
        <v>0</v>
      </c>
      <c r="T312" s="179">
        <f>IF($C312=$D$2,#REF!*T$2,IF($C312=$D$3,#REF!*T$3,IF($C312=$D$4,#REF!*T$4,IF($C312=$D$5,#REF!*T$5,0))))</f>
        <v>0</v>
      </c>
      <c r="U312" s="179">
        <f>IF($C312=$D$2,#REF!*U$2,IF($C312=$D$3,#REF!*U$3,IF($C312=$D$4,#REF!*U$4,IF($C312=$D$5,#REF!*U$5,0))))</f>
        <v>0</v>
      </c>
      <c r="V312" s="179">
        <f>IF($C312=$D$2,#REF!*V$2,IF($C312=$D$3,#REF!*V$3,IF($C312=$D$4,#REF!*V$4,IF($C312=$D$5,#REF!*V$5,0))))</f>
        <v>0</v>
      </c>
      <c r="W312" s="179">
        <f>IF($C312=$D$2,#REF!*W$2,IF($C312=$D$3,#REF!*W$3,IF($C312=$D$4,#REF!*W$4,IF($C312=$D$5,#REF!*W$5,0))))</f>
        <v>0</v>
      </c>
      <c r="X312" s="179">
        <f>IF($C312=$D$2,#REF!*X$2,IF($C312=$D$3,#REF!*X$3,IF($C312=$D$4,#REF!*X$4,IF($C312=$D$5,#REF!*X$5,0))))</f>
        <v>0</v>
      </c>
      <c r="Y312" s="179">
        <f>IF($C312=$D$2,#REF!*Y$2,IF($C312=$D$3,#REF!*Y$3,IF($C312=$D$4,#REF!*Y$4,IF($C312=$D$5,#REF!*Y$5,0))))</f>
        <v>0</v>
      </c>
      <c r="Z312" s="179">
        <f>IF($C312=$D$2,#REF!*Z$2,IF($C312=$D$3,#REF!*Z$3,IF($C312=$D$4,#REF!*Z$4,IF($C312=$D$5,#REF!*Z$5,0))))</f>
        <v>0</v>
      </c>
      <c r="AA312" s="179">
        <f>IF($C312=$D$2,#REF!*AA$2,IF($C312=$D$3,#REF!*AA$3,IF($C312=$D$4,#REF!*AA$4,IF($C312=$D$5,#REF!*AA$5,0))))</f>
        <v>0</v>
      </c>
      <c r="AB312" s="179">
        <f>IF($C312=$D$2,#REF!*AB$2,IF($C312=$D$3,#REF!*AB$3,IF($C312=$D$4,#REF!*AB$4,IF($C312=$D$5,#REF!*AB$5,0))))</f>
        <v>0</v>
      </c>
      <c r="AC312" s="179">
        <f>IF($C312=$D$2,#REF!*AC$2,IF($C312=$D$3,#REF!*AC$3,IF($C312=$D$4,#REF!*AC$4,IF($C312=$D$5,#REF!*AC$5,0))))</f>
        <v>0</v>
      </c>
      <c r="AD312" s="179">
        <f>IF($C312=$D$2,#REF!*AD$2,IF($C312=$D$3,#REF!*AD$3,IF($C312=$D$4,#REF!*AD$4,IF($C312=$D$5,#REF!*AD$5,0))))</f>
        <v>0</v>
      </c>
      <c r="AE312" s="179">
        <f>IF($C312=$D$2,#REF!*AE$2,IF($C312=$D$3,#REF!*AE$3,IF($C312=$D$4,#REF!*AE$4,IF($C312=$D$5,#REF!*AE$5,0))))</f>
        <v>0</v>
      </c>
      <c r="AF312" s="179">
        <f>IF($C312=$D$2,#REF!*AF$2,IF($C312=$D$3,#REF!*AF$3,IF($C312=$D$4,#REF!*AF$4,IF($C312=$D$5,#REF!*AF$5,0))))</f>
        <v>0</v>
      </c>
      <c r="AG312" s="179">
        <f>IF($C312=$D$2,#REF!*AG$2,IF($C312=$D$3,#REF!*AG$3,IF($C312=$D$4,#REF!*AG$4,IF($C312=$D$5,#REF!*AG$5,0))))</f>
        <v>0</v>
      </c>
      <c r="AH312" s="179">
        <f>IF($C312=$D$2,#REF!*AH$2,IF($C312=$D$3,#REF!*AH$3,IF($C312=$D$4,#REF!*AH$4,IF($C312=$D$5,#REF!*AH$5,0))))</f>
        <v>0</v>
      </c>
      <c r="AI312" s="179">
        <f>IF($C312=$D$2,#REF!*AI$2,IF($C312=$D$3,#REF!*AI$3,IF($C312=$D$4,#REF!*AI$4,IF($C312=$D$5,#REF!*AI$5,0))))</f>
        <v>0</v>
      </c>
      <c r="AJ312" s="179">
        <f>IF($C312=$D$2,#REF!*AJ$2,IF($C312=$D$3,#REF!*AJ$3,IF($C312=$D$4,#REF!*AJ$4,IF($C312=$D$5,#REF!*AJ$5,0))))</f>
        <v>0</v>
      </c>
      <c r="AK312" s="179">
        <f>IF($C312=$D$2,#REF!*AK$2,IF($C312=$D$3,#REF!*AK$3,IF($C312=$D$4,#REF!*AK$4,IF($C312=$D$5,#REF!*AK$5,0))))</f>
        <v>0</v>
      </c>
      <c r="AL312" s="179">
        <f>IF($C312=$D$2,#REF!*AL$2,IF($C312=$D$3,#REF!*AL$3,IF($C312=$D$4,#REF!*AL$4,IF($C312=$D$5,#REF!*AL$5,0))))</f>
        <v>0</v>
      </c>
      <c r="AM312" s="179">
        <f>IF($C312=$D$2,#REF!*AM$2,IF($C312=$D$3,#REF!*AM$3,IF($C312=$D$4,#REF!*AM$4,IF($C312=$D$5,#REF!*AM$5,0))))</f>
        <v>0</v>
      </c>
    </row>
    <row r="313" spans="1:39">
      <c r="A313" s="141"/>
      <c r="B313" s="165"/>
      <c r="C313" s="165"/>
      <c r="D313" s="178">
        <f t="shared" si="0"/>
        <v>0</v>
      </c>
      <c r="E313" s="179">
        <f>IF($C313=$D$2,#REF!*E$2,IF($C313=$D$3,#REF!*E$3,IF($C313=$D$4,#REF!*E$4,IF($C313=$D$5,#REF!*E$5,0))))</f>
        <v>0</v>
      </c>
      <c r="F313" s="179">
        <f>IF($C313=$D$2,#REF!*F$2,IF($C313=$D$3,#REF!*F$3,IF($C313=$D$4,#REF!*F$4,IF($C313=$D$5,#REF!*F$5,0))))</f>
        <v>0</v>
      </c>
      <c r="G313" s="179">
        <f>IF($C313=$D$2,#REF!*G$2,IF($C313=$D$3,#REF!*G$3,IF($C313=$D$4,#REF!*G$4,IF($C313=$D$5,#REF!*G$5,0))))</f>
        <v>0</v>
      </c>
      <c r="H313" s="179">
        <f>IF($C313=$D$2,#REF!*H$2,IF($C313=$D$3,#REF!*H$3,IF($C313=$D$4,#REF!*H$4,IF($C313=$D$5,#REF!*H$5,0))))</f>
        <v>0</v>
      </c>
      <c r="I313" s="179">
        <f>IF($C313=$D$2,#REF!*I$2,IF($C313=$D$3,#REF!*I$3,IF($C313=$D$4,#REF!*I$4,IF($C313=$D$5,#REF!*I$5,0))))</f>
        <v>0</v>
      </c>
      <c r="J313" s="179">
        <f>IF($C313=$D$2,#REF!*J$2,IF($C313=$D$3,#REF!*J$3,IF($C313=$D$4,#REF!*J$4,IF($C313=$D$5,#REF!*J$5,0))))</f>
        <v>0</v>
      </c>
      <c r="K313" s="179">
        <f>IF($C313=$D$2,#REF!*K$2,IF($C313=$D$3,#REF!*K$3,IF($C313=$D$4,#REF!*K$4,IF($C313=$D$5,#REF!*K$5,0))))</f>
        <v>0</v>
      </c>
      <c r="L313" s="179">
        <f>IF($C313=$D$2,#REF!*L$2,IF($C313=$D$3,#REF!*L$3,IF($C313=$D$4,#REF!*L$4,IF($C313=$D$5,#REF!*L$5,0))))</f>
        <v>0</v>
      </c>
      <c r="M313" s="179">
        <f>IF($C313=$D$2,#REF!*M$2,IF($C313=$D$3,#REF!*M$3,IF($C313=$D$4,#REF!*M$4,IF($C313=$D$5,#REF!*M$5,0))))</f>
        <v>0</v>
      </c>
      <c r="N313" s="179">
        <f>IF($C313=$D$2,#REF!*N$2,IF($C313=$D$3,#REF!*N$3,IF($C313=$D$4,#REF!*N$4,IF($C313=$D$5,#REF!*N$5,0))))</f>
        <v>0</v>
      </c>
      <c r="O313" s="179">
        <f>IF($C313=$D$2,#REF!*O$2,IF($C313=$D$3,#REF!*O$3,IF($C313=$D$4,#REF!*O$4,IF($C313=$D$5,#REF!*O$5,0))))</f>
        <v>0</v>
      </c>
      <c r="P313" s="179">
        <f>IF($C313=$D$2,#REF!*P$2,IF($C313=$D$3,#REF!*P$3,IF($C313=$D$4,#REF!*P$4,IF($C313=$D$5,#REF!*P$5,0))))</f>
        <v>0</v>
      </c>
      <c r="Q313" s="179">
        <f>IF($C313=$D$2,#REF!*Q$2,IF($C313=$D$3,#REF!*Q$3,IF($C313=$D$4,#REF!*Q$4,IF($C313=$D$5,#REF!*Q$5,0))))</f>
        <v>0</v>
      </c>
      <c r="R313" s="179">
        <f>IF($C313=$D$2,#REF!*R$2,IF($C313=$D$3,#REF!*R$3,IF($C313=$D$4,#REF!*R$4,IF($C313=$D$5,#REF!*R$5,0))))</f>
        <v>0</v>
      </c>
      <c r="S313" s="179">
        <f>IF($C313=$D$2,#REF!*S$2,IF($C313=$D$3,#REF!*S$3,IF($C313=$D$4,#REF!*S$4,IF($C313=$D$5,#REF!*S$5,0))))</f>
        <v>0</v>
      </c>
      <c r="T313" s="179">
        <f>IF($C313=$D$2,#REF!*T$2,IF($C313=$D$3,#REF!*T$3,IF($C313=$D$4,#REF!*T$4,IF($C313=$D$5,#REF!*T$5,0))))</f>
        <v>0</v>
      </c>
      <c r="U313" s="179">
        <f>IF($C313=$D$2,#REF!*U$2,IF($C313=$D$3,#REF!*U$3,IF($C313=$D$4,#REF!*U$4,IF($C313=$D$5,#REF!*U$5,0))))</f>
        <v>0</v>
      </c>
      <c r="V313" s="179">
        <f>IF($C313=$D$2,#REF!*V$2,IF($C313=$D$3,#REF!*V$3,IF($C313=$D$4,#REF!*V$4,IF($C313=$D$5,#REF!*V$5,0))))</f>
        <v>0</v>
      </c>
      <c r="W313" s="179">
        <f>IF($C313=$D$2,#REF!*W$2,IF($C313=$D$3,#REF!*W$3,IF($C313=$D$4,#REF!*W$4,IF($C313=$D$5,#REF!*W$5,0))))</f>
        <v>0</v>
      </c>
      <c r="X313" s="179">
        <f>IF($C313=$D$2,#REF!*X$2,IF($C313=$D$3,#REF!*X$3,IF($C313=$D$4,#REF!*X$4,IF($C313=$D$5,#REF!*X$5,0))))</f>
        <v>0</v>
      </c>
      <c r="Y313" s="179">
        <f>IF($C313=$D$2,#REF!*Y$2,IF($C313=$D$3,#REF!*Y$3,IF($C313=$D$4,#REF!*Y$4,IF($C313=$D$5,#REF!*Y$5,0))))</f>
        <v>0</v>
      </c>
      <c r="Z313" s="179">
        <f>IF($C313=$D$2,#REF!*Z$2,IF($C313=$D$3,#REF!*Z$3,IF($C313=$D$4,#REF!*Z$4,IF($C313=$D$5,#REF!*Z$5,0))))</f>
        <v>0</v>
      </c>
      <c r="AA313" s="179">
        <f>IF($C313=$D$2,#REF!*AA$2,IF($C313=$D$3,#REF!*AA$3,IF($C313=$D$4,#REF!*AA$4,IF($C313=$D$5,#REF!*AA$5,0))))</f>
        <v>0</v>
      </c>
      <c r="AB313" s="179">
        <f>IF($C313=$D$2,#REF!*AB$2,IF($C313=$D$3,#REF!*AB$3,IF($C313=$D$4,#REF!*AB$4,IF($C313=$D$5,#REF!*AB$5,0))))</f>
        <v>0</v>
      </c>
      <c r="AC313" s="179">
        <f>IF($C313=$D$2,#REF!*AC$2,IF($C313=$D$3,#REF!*AC$3,IF($C313=$D$4,#REF!*AC$4,IF($C313=$D$5,#REF!*AC$5,0))))</f>
        <v>0</v>
      </c>
      <c r="AD313" s="179">
        <f>IF($C313=$D$2,#REF!*AD$2,IF($C313=$D$3,#REF!*AD$3,IF($C313=$D$4,#REF!*AD$4,IF($C313=$D$5,#REF!*AD$5,0))))</f>
        <v>0</v>
      </c>
      <c r="AE313" s="179">
        <f>IF($C313=$D$2,#REF!*AE$2,IF($C313=$D$3,#REF!*AE$3,IF($C313=$D$4,#REF!*AE$4,IF($C313=$D$5,#REF!*AE$5,0))))</f>
        <v>0</v>
      </c>
      <c r="AF313" s="179">
        <f>IF($C313=$D$2,#REF!*AF$2,IF($C313=$D$3,#REF!*AF$3,IF($C313=$D$4,#REF!*AF$4,IF($C313=$D$5,#REF!*AF$5,0))))</f>
        <v>0</v>
      </c>
      <c r="AG313" s="179">
        <f>IF($C313=$D$2,#REF!*AG$2,IF($C313=$D$3,#REF!*AG$3,IF($C313=$D$4,#REF!*AG$4,IF($C313=$D$5,#REF!*AG$5,0))))</f>
        <v>0</v>
      </c>
      <c r="AH313" s="179">
        <f>IF($C313=$D$2,#REF!*AH$2,IF($C313=$D$3,#REF!*AH$3,IF($C313=$D$4,#REF!*AH$4,IF($C313=$D$5,#REF!*AH$5,0))))</f>
        <v>0</v>
      </c>
      <c r="AI313" s="179">
        <f>IF($C313=$D$2,#REF!*AI$2,IF($C313=$D$3,#REF!*AI$3,IF($C313=$D$4,#REF!*AI$4,IF($C313=$D$5,#REF!*AI$5,0))))</f>
        <v>0</v>
      </c>
      <c r="AJ313" s="179">
        <f>IF($C313=$D$2,#REF!*AJ$2,IF($C313=$D$3,#REF!*AJ$3,IF($C313=$D$4,#REF!*AJ$4,IF($C313=$D$5,#REF!*AJ$5,0))))</f>
        <v>0</v>
      </c>
      <c r="AK313" s="179">
        <f>IF($C313=$D$2,#REF!*AK$2,IF($C313=$D$3,#REF!*AK$3,IF($C313=$D$4,#REF!*AK$4,IF($C313=$D$5,#REF!*AK$5,0))))</f>
        <v>0</v>
      </c>
      <c r="AL313" s="179">
        <f>IF($C313=$D$2,#REF!*AL$2,IF($C313=$D$3,#REF!*AL$3,IF($C313=$D$4,#REF!*AL$4,IF($C313=$D$5,#REF!*AL$5,0))))</f>
        <v>0</v>
      </c>
      <c r="AM313" s="179">
        <f>IF($C313=$D$2,#REF!*AM$2,IF($C313=$D$3,#REF!*AM$3,IF($C313=$D$4,#REF!*AM$4,IF($C313=$D$5,#REF!*AM$5,0))))</f>
        <v>0</v>
      </c>
    </row>
    <row r="314" spans="1:39">
      <c r="A314" s="141"/>
      <c r="B314" s="165"/>
      <c r="C314" s="165"/>
      <c r="D314" s="178">
        <f t="shared" si="0"/>
        <v>0</v>
      </c>
      <c r="E314" s="179">
        <f>IF($C314=$D$2,#REF!*E$2,IF($C314=$D$3,#REF!*E$3,IF($C314=$D$4,#REF!*E$4,IF($C314=$D$5,#REF!*E$5,0))))</f>
        <v>0</v>
      </c>
      <c r="F314" s="179">
        <f>IF($C314=$D$2,#REF!*F$2,IF($C314=$D$3,#REF!*F$3,IF($C314=$D$4,#REF!*F$4,IF($C314=$D$5,#REF!*F$5,0))))</f>
        <v>0</v>
      </c>
      <c r="G314" s="179">
        <f>IF($C314=$D$2,#REF!*G$2,IF($C314=$D$3,#REF!*G$3,IF($C314=$D$4,#REF!*G$4,IF($C314=$D$5,#REF!*G$5,0))))</f>
        <v>0</v>
      </c>
      <c r="H314" s="179">
        <f>IF($C314=$D$2,#REF!*H$2,IF($C314=$D$3,#REF!*H$3,IF($C314=$D$4,#REF!*H$4,IF($C314=$D$5,#REF!*H$5,0))))</f>
        <v>0</v>
      </c>
      <c r="I314" s="179">
        <f>IF($C314=$D$2,#REF!*I$2,IF($C314=$D$3,#REF!*I$3,IF($C314=$D$4,#REF!*I$4,IF($C314=$D$5,#REF!*I$5,0))))</f>
        <v>0</v>
      </c>
      <c r="J314" s="179">
        <f>IF($C314=$D$2,#REF!*J$2,IF($C314=$D$3,#REF!*J$3,IF($C314=$D$4,#REF!*J$4,IF($C314=$D$5,#REF!*J$5,0))))</f>
        <v>0</v>
      </c>
      <c r="K314" s="179">
        <f>IF($C314=$D$2,#REF!*K$2,IF($C314=$D$3,#REF!*K$3,IF($C314=$D$4,#REF!*K$4,IF($C314=$D$5,#REF!*K$5,0))))</f>
        <v>0</v>
      </c>
      <c r="L314" s="179">
        <f>IF($C314=$D$2,#REF!*L$2,IF($C314=$D$3,#REF!*L$3,IF($C314=$D$4,#REF!*L$4,IF($C314=$D$5,#REF!*L$5,0))))</f>
        <v>0</v>
      </c>
      <c r="M314" s="179">
        <f>IF($C314=$D$2,#REF!*M$2,IF($C314=$D$3,#REF!*M$3,IF($C314=$D$4,#REF!*M$4,IF($C314=$D$5,#REF!*M$5,0))))</f>
        <v>0</v>
      </c>
      <c r="N314" s="179">
        <f>IF($C314=$D$2,#REF!*N$2,IF($C314=$D$3,#REF!*N$3,IF($C314=$D$4,#REF!*N$4,IF($C314=$D$5,#REF!*N$5,0))))</f>
        <v>0</v>
      </c>
      <c r="O314" s="179">
        <f>IF($C314=$D$2,#REF!*O$2,IF($C314=$D$3,#REF!*O$3,IF($C314=$D$4,#REF!*O$4,IF($C314=$D$5,#REF!*O$5,0))))</f>
        <v>0</v>
      </c>
      <c r="P314" s="179">
        <f>IF($C314=$D$2,#REF!*P$2,IF($C314=$D$3,#REF!*P$3,IF($C314=$D$4,#REF!*P$4,IF($C314=$D$5,#REF!*P$5,0))))</f>
        <v>0</v>
      </c>
      <c r="Q314" s="179">
        <f>IF($C314=$D$2,#REF!*Q$2,IF($C314=$D$3,#REF!*Q$3,IF($C314=$D$4,#REF!*Q$4,IF($C314=$D$5,#REF!*Q$5,0))))</f>
        <v>0</v>
      </c>
      <c r="R314" s="179">
        <f>IF($C314=$D$2,#REF!*R$2,IF($C314=$D$3,#REF!*R$3,IF($C314=$D$4,#REF!*R$4,IF($C314=$D$5,#REF!*R$5,0))))</f>
        <v>0</v>
      </c>
      <c r="S314" s="179">
        <f>IF($C314=$D$2,#REF!*S$2,IF($C314=$D$3,#REF!*S$3,IF($C314=$D$4,#REF!*S$4,IF($C314=$D$5,#REF!*S$5,0))))</f>
        <v>0</v>
      </c>
      <c r="T314" s="179">
        <f>IF($C314=$D$2,#REF!*T$2,IF($C314=$D$3,#REF!*T$3,IF($C314=$D$4,#REF!*T$4,IF($C314=$D$5,#REF!*T$5,0))))</f>
        <v>0</v>
      </c>
      <c r="U314" s="179">
        <f>IF($C314=$D$2,#REF!*U$2,IF($C314=$D$3,#REF!*U$3,IF($C314=$D$4,#REF!*U$4,IF($C314=$D$5,#REF!*U$5,0))))</f>
        <v>0</v>
      </c>
      <c r="V314" s="179">
        <f>IF($C314=$D$2,#REF!*V$2,IF($C314=$D$3,#REF!*V$3,IF($C314=$D$4,#REF!*V$4,IF($C314=$D$5,#REF!*V$5,0))))</f>
        <v>0</v>
      </c>
      <c r="W314" s="179">
        <f>IF($C314=$D$2,#REF!*W$2,IF($C314=$D$3,#REF!*W$3,IF($C314=$D$4,#REF!*W$4,IF($C314=$D$5,#REF!*W$5,0))))</f>
        <v>0</v>
      </c>
      <c r="X314" s="179">
        <f>IF($C314=$D$2,#REF!*X$2,IF($C314=$D$3,#REF!*X$3,IF($C314=$D$4,#REF!*X$4,IF($C314=$D$5,#REF!*X$5,0))))</f>
        <v>0</v>
      </c>
      <c r="Y314" s="179">
        <f>IF($C314=$D$2,#REF!*Y$2,IF($C314=$D$3,#REF!*Y$3,IF($C314=$D$4,#REF!*Y$4,IF($C314=$D$5,#REF!*Y$5,0))))</f>
        <v>0</v>
      </c>
      <c r="Z314" s="179">
        <f>IF($C314=$D$2,#REF!*Z$2,IF($C314=$D$3,#REF!*Z$3,IF($C314=$D$4,#REF!*Z$4,IF($C314=$D$5,#REF!*Z$5,0))))</f>
        <v>0</v>
      </c>
      <c r="AA314" s="179">
        <f>IF($C314=$D$2,#REF!*AA$2,IF($C314=$D$3,#REF!*AA$3,IF($C314=$D$4,#REF!*AA$4,IF($C314=$D$5,#REF!*AA$5,0))))</f>
        <v>0</v>
      </c>
      <c r="AB314" s="179">
        <f>IF($C314=$D$2,#REF!*AB$2,IF($C314=$D$3,#REF!*AB$3,IF($C314=$D$4,#REF!*AB$4,IF($C314=$D$5,#REF!*AB$5,0))))</f>
        <v>0</v>
      </c>
      <c r="AC314" s="179">
        <f>IF($C314=$D$2,#REF!*AC$2,IF($C314=$D$3,#REF!*AC$3,IF($C314=$D$4,#REF!*AC$4,IF($C314=$D$5,#REF!*AC$5,0))))</f>
        <v>0</v>
      </c>
      <c r="AD314" s="179">
        <f>IF($C314=$D$2,#REF!*AD$2,IF($C314=$D$3,#REF!*AD$3,IF($C314=$D$4,#REF!*AD$4,IF($C314=$D$5,#REF!*AD$5,0))))</f>
        <v>0</v>
      </c>
      <c r="AE314" s="179">
        <f>IF($C314=$D$2,#REF!*AE$2,IF($C314=$D$3,#REF!*AE$3,IF($C314=$D$4,#REF!*AE$4,IF($C314=$D$5,#REF!*AE$5,0))))</f>
        <v>0</v>
      </c>
      <c r="AF314" s="179">
        <f>IF($C314=$D$2,#REF!*AF$2,IF($C314=$D$3,#REF!*AF$3,IF($C314=$D$4,#REF!*AF$4,IF($C314=$D$5,#REF!*AF$5,0))))</f>
        <v>0</v>
      </c>
      <c r="AG314" s="179">
        <f>IF($C314=$D$2,#REF!*AG$2,IF($C314=$D$3,#REF!*AG$3,IF($C314=$D$4,#REF!*AG$4,IF($C314=$D$5,#REF!*AG$5,0))))</f>
        <v>0</v>
      </c>
      <c r="AH314" s="179">
        <f>IF($C314=$D$2,#REF!*AH$2,IF($C314=$D$3,#REF!*AH$3,IF($C314=$D$4,#REF!*AH$4,IF($C314=$D$5,#REF!*AH$5,0))))</f>
        <v>0</v>
      </c>
      <c r="AI314" s="179">
        <f>IF($C314=$D$2,#REF!*AI$2,IF($C314=$D$3,#REF!*AI$3,IF($C314=$D$4,#REF!*AI$4,IF($C314=$D$5,#REF!*AI$5,0))))</f>
        <v>0</v>
      </c>
      <c r="AJ314" s="179">
        <f>IF($C314=$D$2,#REF!*AJ$2,IF($C314=$D$3,#REF!*AJ$3,IF($C314=$D$4,#REF!*AJ$4,IF($C314=$D$5,#REF!*AJ$5,0))))</f>
        <v>0</v>
      </c>
      <c r="AK314" s="179">
        <f>IF($C314=$D$2,#REF!*AK$2,IF($C314=$D$3,#REF!*AK$3,IF($C314=$D$4,#REF!*AK$4,IF($C314=$D$5,#REF!*AK$5,0))))</f>
        <v>0</v>
      </c>
      <c r="AL314" s="179">
        <f>IF($C314=$D$2,#REF!*AL$2,IF($C314=$D$3,#REF!*AL$3,IF($C314=$D$4,#REF!*AL$4,IF($C314=$D$5,#REF!*AL$5,0))))</f>
        <v>0</v>
      </c>
      <c r="AM314" s="179">
        <f>IF($C314=$D$2,#REF!*AM$2,IF($C314=$D$3,#REF!*AM$3,IF($C314=$D$4,#REF!*AM$4,IF($C314=$D$5,#REF!*AM$5,0))))</f>
        <v>0</v>
      </c>
    </row>
    <row r="315" spans="1:39">
      <c r="A315" s="141"/>
      <c r="B315" s="165"/>
      <c r="C315" s="165"/>
      <c r="D315" s="178">
        <f t="shared" si="0"/>
        <v>0</v>
      </c>
      <c r="E315" s="179">
        <f>IF($C315=$D$2,#REF!*E$2,IF($C315=$D$3,#REF!*E$3,IF($C315=$D$4,#REF!*E$4,IF($C315=$D$5,#REF!*E$5,0))))</f>
        <v>0</v>
      </c>
      <c r="F315" s="179">
        <f>IF($C315=$D$2,#REF!*F$2,IF($C315=$D$3,#REF!*F$3,IF($C315=$D$4,#REF!*F$4,IF($C315=$D$5,#REF!*F$5,0))))</f>
        <v>0</v>
      </c>
      <c r="G315" s="179">
        <f>IF($C315=$D$2,#REF!*G$2,IF($C315=$D$3,#REF!*G$3,IF($C315=$D$4,#REF!*G$4,IF($C315=$D$5,#REF!*G$5,0))))</f>
        <v>0</v>
      </c>
      <c r="H315" s="179">
        <f>IF($C315=$D$2,#REF!*H$2,IF($C315=$D$3,#REF!*H$3,IF($C315=$D$4,#REF!*H$4,IF($C315=$D$5,#REF!*H$5,0))))</f>
        <v>0</v>
      </c>
      <c r="I315" s="179">
        <f>IF($C315=$D$2,#REF!*I$2,IF($C315=$D$3,#REF!*I$3,IF($C315=$D$4,#REF!*I$4,IF($C315=$D$5,#REF!*I$5,0))))</f>
        <v>0</v>
      </c>
      <c r="J315" s="179">
        <f>IF($C315=$D$2,#REF!*J$2,IF($C315=$D$3,#REF!*J$3,IF($C315=$D$4,#REF!*J$4,IF($C315=$D$5,#REF!*J$5,0))))</f>
        <v>0</v>
      </c>
      <c r="K315" s="179">
        <f>IF($C315=$D$2,#REF!*K$2,IF($C315=$D$3,#REF!*K$3,IF($C315=$D$4,#REF!*K$4,IF($C315=$D$5,#REF!*K$5,0))))</f>
        <v>0</v>
      </c>
      <c r="L315" s="179">
        <f>IF($C315=$D$2,#REF!*L$2,IF($C315=$D$3,#REF!*L$3,IF($C315=$D$4,#REF!*L$4,IF($C315=$D$5,#REF!*L$5,0))))</f>
        <v>0</v>
      </c>
      <c r="M315" s="179">
        <f>IF($C315=$D$2,#REF!*M$2,IF($C315=$D$3,#REF!*M$3,IF($C315=$D$4,#REF!*M$4,IF($C315=$D$5,#REF!*M$5,0))))</f>
        <v>0</v>
      </c>
      <c r="N315" s="179">
        <f>IF($C315=$D$2,#REF!*N$2,IF($C315=$D$3,#REF!*N$3,IF($C315=$D$4,#REF!*N$4,IF($C315=$D$5,#REF!*N$5,0))))</f>
        <v>0</v>
      </c>
      <c r="O315" s="179">
        <f>IF($C315=$D$2,#REF!*O$2,IF($C315=$D$3,#REF!*O$3,IF($C315=$D$4,#REF!*O$4,IF($C315=$D$5,#REF!*O$5,0))))</f>
        <v>0</v>
      </c>
      <c r="P315" s="179">
        <f>IF($C315=$D$2,#REF!*P$2,IF($C315=$D$3,#REF!*P$3,IF($C315=$D$4,#REF!*P$4,IF($C315=$D$5,#REF!*P$5,0))))</f>
        <v>0</v>
      </c>
      <c r="Q315" s="179">
        <f>IF($C315=$D$2,#REF!*Q$2,IF($C315=$D$3,#REF!*Q$3,IF($C315=$D$4,#REF!*Q$4,IF($C315=$D$5,#REF!*Q$5,0))))</f>
        <v>0</v>
      </c>
      <c r="R315" s="179">
        <f>IF($C315=$D$2,#REF!*R$2,IF($C315=$D$3,#REF!*R$3,IF($C315=$D$4,#REF!*R$4,IF($C315=$D$5,#REF!*R$5,0))))</f>
        <v>0</v>
      </c>
      <c r="S315" s="179">
        <f>IF($C315=$D$2,#REF!*S$2,IF($C315=$D$3,#REF!*S$3,IF($C315=$D$4,#REF!*S$4,IF($C315=$D$5,#REF!*S$5,0))))</f>
        <v>0</v>
      </c>
      <c r="T315" s="179">
        <f>IF($C315=$D$2,#REF!*T$2,IF($C315=$D$3,#REF!*T$3,IF($C315=$D$4,#REF!*T$4,IF($C315=$D$5,#REF!*T$5,0))))</f>
        <v>0</v>
      </c>
      <c r="U315" s="179">
        <f>IF($C315=$D$2,#REF!*U$2,IF($C315=$D$3,#REF!*U$3,IF($C315=$D$4,#REF!*U$4,IF($C315=$D$5,#REF!*U$5,0))))</f>
        <v>0</v>
      </c>
      <c r="V315" s="179">
        <f>IF($C315=$D$2,#REF!*V$2,IF($C315=$D$3,#REF!*V$3,IF($C315=$D$4,#REF!*V$4,IF($C315=$D$5,#REF!*V$5,0))))</f>
        <v>0</v>
      </c>
      <c r="W315" s="179">
        <f>IF($C315=$D$2,#REF!*W$2,IF($C315=$D$3,#REF!*W$3,IF($C315=$D$4,#REF!*W$4,IF($C315=$D$5,#REF!*W$5,0))))</f>
        <v>0</v>
      </c>
      <c r="X315" s="179">
        <f>IF($C315=$D$2,#REF!*X$2,IF($C315=$D$3,#REF!*X$3,IF($C315=$D$4,#REF!*X$4,IF($C315=$D$5,#REF!*X$5,0))))</f>
        <v>0</v>
      </c>
      <c r="Y315" s="179">
        <f>IF($C315=$D$2,#REF!*Y$2,IF($C315=$D$3,#REF!*Y$3,IF($C315=$D$4,#REF!*Y$4,IF($C315=$D$5,#REF!*Y$5,0))))</f>
        <v>0</v>
      </c>
      <c r="Z315" s="179">
        <f>IF($C315=$D$2,#REF!*Z$2,IF($C315=$D$3,#REF!*Z$3,IF($C315=$D$4,#REF!*Z$4,IF($C315=$D$5,#REF!*Z$5,0))))</f>
        <v>0</v>
      </c>
      <c r="AA315" s="179">
        <f>IF($C315=$D$2,#REF!*AA$2,IF($C315=$D$3,#REF!*AA$3,IF($C315=$D$4,#REF!*AA$4,IF($C315=$D$5,#REF!*AA$5,0))))</f>
        <v>0</v>
      </c>
      <c r="AB315" s="179">
        <f>IF($C315=$D$2,#REF!*AB$2,IF($C315=$D$3,#REF!*AB$3,IF($C315=$D$4,#REF!*AB$4,IF($C315=$D$5,#REF!*AB$5,0))))</f>
        <v>0</v>
      </c>
      <c r="AC315" s="179">
        <f>IF($C315=$D$2,#REF!*AC$2,IF($C315=$D$3,#REF!*AC$3,IF($C315=$D$4,#REF!*AC$4,IF($C315=$D$5,#REF!*AC$5,0))))</f>
        <v>0</v>
      </c>
      <c r="AD315" s="179">
        <f>IF($C315=$D$2,#REF!*AD$2,IF($C315=$D$3,#REF!*AD$3,IF($C315=$D$4,#REF!*AD$4,IF($C315=$D$5,#REF!*AD$5,0))))</f>
        <v>0</v>
      </c>
      <c r="AE315" s="179">
        <f>IF($C315=$D$2,#REF!*AE$2,IF($C315=$D$3,#REF!*AE$3,IF($C315=$D$4,#REF!*AE$4,IF($C315=$D$5,#REF!*AE$5,0))))</f>
        <v>0</v>
      </c>
      <c r="AF315" s="179">
        <f>IF($C315=$D$2,#REF!*AF$2,IF($C315=$D$3,#REF!*AF$3,IF($C315=$D$4,#REF!*AF$4,IF($C315=$D$5,#REF!*AF$5,0))))</f>
        <v>0</v>
      </c>
      <c r="AG315" s="179">
        <f>IF($C315=$D$2,#REF!*AG$2,IF($C315=$D$3,#REF!*AG$3,IF($C315=$D$4,#REF!*AG$4,IF($C315=$D$5,#REF!*AG$5,0))))</f>
        <v>0</v>
      </c>
      <c r="AH315" s="179">
        <f>IF($C315=$D$2,#REF!*AH$2,IF($C315=$D$3,#REF!*AH$3,IF($C315=$D$4,#REF!*AH$4,IF($C315=$D$5,#REF!*AH$5,0))))</f>
        <v>0</v>
      </c>
      <c r="AI315" s="179">
        <f>IF($C315=$D$2,#REF!*AI$2,IF($C315=$D$3,#REF!*AI$3,IF($C315=$D$4,#REF!*AI$4,IF($C315=$D$5,#REF!*AI$5,0))))</f>
        <v>0</v>
      </c>
      <c r="AJ315" s="179">
        <f>IF($C315=$D$2,#REF!*AJ$2,IF($C315=$D$3,#REF!*AJ$3,IF($C315=$D$4,#REF!*AJ$4,IF($C315=$D$5,#REF!*AJ$5,0))))</f>
        <v>0</v>
      </c>
      <c r="AK315" s="179">
        <f>IF($C315=$D$2,#REF!*AK$2,IF($C315=$D$3,#REF!*AK$3,IF($C315=$D$4,#REF!*AK$4,IF($C315=$D$5,#REF!*AK$5,0))))</f>
        <v>0</v>
      </c>
      <c r="AL315" s="179">
        <f>IF($C315=$D$2,#REF!*AL$2,IF($C315=$D$3,#REF!*AL$3,IF($C315=$D$4,#REF!*AL$4,IF($C315=$D$5,#REF!*AL$5,0))))</f>
        <v>0</v>
      </c>
      <c r="AM315" s="179">
        <f>IF($C315=$D$2,#REF!*AM$2,IF($C315=$D$3,#REF!*AM$3,IF($C315=$D$4,#REF!*AM$4,IF($C315=$D$5,#REF!*AM$5,0))))</f>
        <v>0</v>
      </c>
    </row>
    <row r="316" spans="1:39">
      <c r="A316" s="141"/>
      <c r="B316" s="165"/>
      <c r="C316" s="165"/>
      <c r="D316" s="178">
        <f t="shared" si="0"/>
        <v>0</v>
      </c>
      <c r="E316" s="179">
        <f>IF($C316=$D$2,#REF!*E$2,IF($C316=$D$3,#REF!*E$3,IF($C316=$D$4,#REF!*E$4,IF($C316=$D$5,#REF!*E$5,0))))</f>
        <v>0</v>
      </c>
      <c r="F316" s="179">
        <f>IF($C316=$D$2,#REF!*F$2,IF($C316=$D$3,#REF!*F$3,IF($C316=$D$4,#REF!*F$4,IF($C316=$D$5,#REF!*F$5,0))))</f>
        <v>0</v>
      </c>
      <c r="G316" s="179">
        <f>IF($C316=$D$2,#REF!*G$2,IF($C316=$D$3,#REF!*G$3,IF($C316=$D$4,#REF!*G$4,IF($C316=$D$5,#REF!*G$5,0))))</f>
        <v>0</v>
      </c>
      <c r="H316" s="179">
        <f>IF($C316=$D$2,#REF!*H$2,IF($C316=$D$3,#REF!*H$3,IF($C316=$D$4,#REF!*H$4,IF($C316=$D$5,#REF!*H$5,0))))</f>
        <v>0</v>
      </c>
      <c r="I316" s="179">
        <f>IF($C316=$D$2,#REF!*I$2,IF($C316=$D$3,#REF!*I$3,IF($C316=$D$4,#REF!*I$4,IF($C316=$D$5,#REF!*I$5,0))))</f>
        <v>0</v>
      </c>
      <c r="J316" s="179">
        <f>IF($C316=$D$2,#REF!*J$2,IF($C316=$D$3,#REF!*J$3,IF($C316=$D$4,#REF!*J$4,IF($C316=$D$5,#REF!*J$5,0))))</f>
        <v>0</v>
      </c>
      <c r="K316" s="179">
        <f>IF($C316=$D$2,#REF!*K$2,IF($C316=$D$3,#REF!*K$3,IF($C316=$D$4,#REF!*K$4,IF($C316=$D$5,#REF!*K$5,0))))</f>
        <v>0</v>
      </c>
      <c r="L316" s="179">
        <f>IF($C316=$D$2,#REF!*L$2,IF($C316=$D$3,#REF!*L$3,IF($C316=$D$4,#REF!*L$4,IF($C316=$D$5,#REF!*L$5,0))))</f>
        <v>0</v>
      </c>
      <c r="M316" s="179">
        <f>IF($C316=$D$2,#REF!*M$2,IF($C316=$D$3,#REF!*M$3,IF($C316=$D$4,#REF!*M$4,IF($C316=$D$5,#REF!*M$5,0))))</f>
        <v>0</v>
      </c>
      <c r="N316" s="179">
        <f>IF($C316=$D$2,#REF!*N$2,IF($C316=$D$3,#REF!*N$3,IF($C316=$D$4,#REF!*N$4,IF($C316=$D$5,#REF!*N$5,0))))</f>
        <v>0</v>
      </c>
      <c r="O316" s="179">
        <f>IF($C316=$D$2,#REF!*O$2,IF($C316=$D$3,#REF!*O$3,IF($C316=$D$4,#REF!*O$4,IF($C316=$D$5,#REF!*O$5,0))))</f>
        <v>0</v>
      </c>
      <c r="P316" s="179">
        <f>IF($C316=$D$2,#REF!*P$2,IF($C316=$D$3,#REF!*P$3,IF($C316=$D$4,#REF!*P$4,IF($C316=$D$5,#REF!*P$5,0))))</f>
        <v>0</v>
      </c>
      <c r="Q316" s="179">
        <f>IF($C316=$D$2,#REF!*Q$2,IF($C316=$D$3,#REF!*Q$3,IF($C316=$D$4,#REF!*Q$4,IF($C316=$D$5,#REF!*Q$5,0))))</f>
        <v>0</v>
      </c>
      <c r="R316" s="179">
        <f>IF($C316=$D$2,#REF!*R$2,IF($C316=$D$3,#REF!*R$3,IF($C316=$D$4,#REF!*R$4,IF($C316=$D$5,#REF!*R$5,0))))</f>
        <v>0</v>
      </c>
      <c r="S316" s="179">
        <f>IF($C316=$D$2,#REF!*S$2,IF($C316=$D$3,#REF!*S$3,IF($C316=$D$4,#REF!*S$4,IF($C316=$D$5,#REF!*S$5,0))))</f>
        <v>0</v>
      </c>
      <c r="T316" s="179">
        <f>IF($C316=$D$2,#REF!*T$2,IF($C316=$D$3,#REF!*T$3,IF($C316=$D$4,#REF!*T$4,IF($C316=$D$5,#REF!*T$5,0))))</f>
        <v>0</v>
      </c>
      <c r="U316" s="179">
        <f>IF($C316=$D$2,#REF!*U$2,IF($C316=$D$3,#REF!*U$3,IF($C316=$D$4,#REF!*U$4,IF($C316=$D$5,#REF!*U$5,0))))</f>
        <v>0</v>
      </c>
      <c r="V316" s="179">
        <f>IF($C316=$D$2,#REF!*V$2,IF($C316=$D$3,#REF!*V$3,IF($C316=$D$4,#REF!*V$4,IF($C316=$D$5,#REF!*V$5,0))))</f>
        <v>0</v>
      </c>
      <c r="W316" s="179">
        <f>IF($C316=$D$2,#REF!*W$2,IF($C316=$D$3,#REF!*W$3,IF($C316=$D$4,#REF!*W$4,IF($C316=$D$5,#REF!*W$5,0))))</f>
        <v>0</v>
      </c>
      <c r="X316" s="179">
        <f>IF($C316=$D$2,#REF!*X$2,IF($C316=$D$3,#REF!*X$3,IF($C316=$D$4,#REF!*X$4,IF($C316=$D$5,#REF!*X$5,0))))</f>
        <v>0</v>
      </c>
      <c r="Y316" s="179">
        <f>IF($C316=$D$2,#REF!*Y$2,IF($C316=$D$3,#REF!*Y$3,IF($C316=$D$4,#REF!*Y$4,IF($C316=$D$5,#REF!*Y$5,0))))</f>
        <v>0</v>
      </c>
      <c r="Z316" s="179">
        <f>IF($C316=$D$2,#REF!*Z$2,IF($C316=$D$3,#REF!*Z$3,IF($C316=$D$4,#REF!*Z$4,IF($C316=$D$5,#REF!*Z$5,0))))</f>
        <v>0</v>
      </c>
      <c r="AA316" s="179">
        <f>IF($C316=$D$2,#REF!*AA$2,IF($C316=$D$3,#REF!*AA$3,IF($C316=$D$4,#REF!*AA$4,IF($C316=$D$5,#REF!*AA$5,0))))</f>
        <v>0</v>
      </c>
      <c r="AB316" s="179">
        <f>IF($C316=$D$2,#REF!*AB$2,IF($C316=$D$3,#REF!*AB$3,IF($C316=$D$4,#REF!*AB$4,IF($C316=$D$5,#REF!*AB$5,0))))</f>
        <v>0</v>
      </c>
      <c r="AC316" s="179">
        <f>IF($C316=$D$2,#REF!*AC$2,IF($C316=$D$3,#REF!*AC$3,IF($C316=$D$4,#REF!*AC$4,IF($C316=$D$5,#REF!*AC$5,0))))</f>
        <v>0</v>
      </c>
      <c r="AD316" s="179">
        <f>IF($C316=$D$2,#REF!*AD$2,IF($C316=$D$3,#REF!*AD$3,IF($C316=$D$4,#REF!*AD$4,IF($C316=$D$5,#REF!*AD$5,0))))</f>
        <v>0</v>
      </c>
      <c r="AE316" s="179">
        <f>IF($C316=$D$2,#REF!*AE$2,IF($C316=$D$3,#REF!*AE$3,IF($C316=$D$4,#REF!*AE$4,IF($C316=$D$5,#REF!*AE$5,0))))</f>
        <v>0</v>
      </c>
      <c r="AF316" s="179">
        <f>IF($C316=$D$2,#REF!*AF$2,IF($C316=$D$3,#REF!*AF$3,IF($C316=$D$4,#REF!*AF$4,IF($C316=$D$5,#REF!*AF$5,0))))</f>
        <v>0</v>
      </c>
      <c r="AG316" s="179">
        <f>IF($C316=$D$2,#REF!*AG$2,IF($C316=$D$3,#REF!*AG$3,IF($C316=$D$4,#REF!*AG$4,IF($C316=$D$5,#REF!*AG$5,0))))</f>
        <v>0</v>
      </c>
      <c r="AH316" s="179">
        <f>IF($C316=$D$2,#REF!*AH$2,IF($C316=$D$3,#REF!*AH$3,IF($C316=$D$4,#REF!*AH$4,IF($C316=$D$5,#REF!*AH$5,0))))</f>
        <v>0</v>
      </c>
      <c r="AI316" s="179">
        <f>IF($C316=$D$2,#REF!*AI$2,IF($C316=$D$3,#REF!*AI$3,IF($C316=$D$4,#REF!*AI$4,IF($C316=$D$5,#REF!*AI$5,0))))</f>
        <v>0</v>
      </c>
      <c r="AJ316" s="179">
        <f>IF($C316=$D$2,#REF!*AJ$2,IF($C316=$D$3,#REF!*AJ$3,IF($C316=$D$4,#REF!*AJ$4,IF($C316=$D$5,#REF!*AJ$5,0))))</f>
        <v>0</v>
      </c>
      <c r="AK316" s="179">
        <f>IF($C316=$D$2,#REF!*AK$2,IF($C316=$D$3,#REF!*AK$3,IF($C316=$D$4,#REF!*AK$4,IF($C316=$D$5,#REF!*AK$5,0))))</f>
        <v>0</v>
      </c>
      <c r="AL316" s="179">
        <f>IF($C316=$D$2,#REF!*AL$2,IF($C316=$D$3,#REF!*AL$3,IF($C316=$D$4,#REF!*AL$4,IF($C316=$D$5,#REF!*AL$5,0))))</f>
        <v>0</v>
      </c>
      <c r="AM316" s="179">
        <f>IF($C316=$D$2,#REF!*AM$2,IF($C316=$D$3,#REF!*AM$3,IF($C316=$D$4,#REF!*AM$4,IF($C316=$D$5,#REF!*AM$5,0))))</f>
        <v>0</v>
      </c>
    </row>
    <row r="317" spans="1:39">
      <c r="A317" s="141"/>
      <c r="B317" s="165"/>
      <c r="C317" s="165"/>
      <c r="D317" s="178">
        <f t="shared" si="0"/>
        <v>0</v>
      </c>
      <c r="E317" s="179">
        <f>IF($C317=$D$2,#REF!*E$2,IF($C317=$D$3,#REF!*E$3,IF($C317=$D$4,#REF!*E$4,IF($C317=$D$5,#REF!*E$5,0))))</f>
        <v>0</v>
      </c>
      <c r="F317" s="179">
        <f>IF($C317=$D$2,#REF!*F$2,IF($C317=$D$3,#REF!*F$3,IF($C317=$D$4,#REF!*F$4,IF($C317=$D$5,#REF!*F$5,0))))</f>
        <v>0</v>
      </c>
      <c r="G317" s="179">
        <f>IF($C317=$D$2,#REF!*G$2,IF($C317=$D$3,#REF!*G$3,IF($C317=$D$4,#REF!*G$4,IF($C317=$D$5,#REF!*G$5,0))))</f>
        <v>0</v>
      </c>
      <c r="H317" s="179">
        <f>IF($C317=$D$2,#REF!*H$2,IF($C317=$D$3,#REF!*H$3,IF($C317=$D$4,#REF!*H$4,IF($C317=$D$5,#REF!*H$5,0))))</f>
        <v>0</v>
      </c>
      <c r="I317" s="179">
        <f>IF($C317=$D$2,#REF!*I$2,IF($C317=$D$3,#REF!*I$3,IF($C317=$D$4,#REF!*I$4,IF($C317=$D$5,#REF!*I$5,0))))</f>
        <v>0</v>
      </c>
      <c r="J317" s="179">
        <f>IF($C317=$D$2,#REF!*J$2,IF($C317=$D$3,#REF!*J$3,IF($C317=$D$4,#REF!*J$4,IF($C317=$D$5,#REF!*J$5,0))))</f>
        <v>0</v>
      </c>
      <c r="K317" s="179">
        <f>IF($C317=$D$2,#REF!*K$2,IF($C317=$D$3,#REF!*K$3,IF($C317=$D$4,#REF!*K$4,IF($C317=$D$5,#REF!*K$5,0))))</f>
        <v>0</v>
      </c>
      <c r="L317" s="179">
        <f>IF($C317=$D$2,#REF!*L$2,IF($C317=$D$3,#REF!*L$3,IF($C317=$D$4,#REF!*L$4,IF($C317=$D$5,#REF!*L$5,0))))</f>
        <v>0</v>
      </c>
      <c r="M317" s="179">
        <f>IF($C317=$D$2,#REF!*M$2,IF($C317=$D$3,#REF!*M$3,IF($C317=$D$4,#REF!*M$4,IF($C317=$D$5,#REF!*M$5,0))))</f>
        <v>0</v>
      </c>
      <c r="N317" s="179">
        <f>IF($C317=$D$2,#REF!*N$2,IF($C317=$D$3,#REF!*N$3,IF($C317=$D$4,#REF!*N$4,IF($C317=$D$5,#REF!*N$5,0))))</f>
        <v>0</v>
      </c>
      <c r="O317" s="179">
        <f>IF($C317=$D$2,#REF!*O$2,IF($C317=$D$3,#REF!*O$3,IF($C317=$D$4,#REF!*O$4,IF($C317=$D$5,#REF!*O$5,0))))</f>
        <v>0</v>
      </c>
      <c r="P317" s="179">
        <f>IF($C317=$D$2,#REF!*P$2,IF($C317=$D$3,#REF!*P$3,IF($C317=$D$4,#REF!*P$4,IF($C317=$D$5,#REF!*P$5,0))))</f>
        <v>0</v>
      </c>
      <c r="Q317" s="179">
        <f>IF($C317=$D$2,#REF!*Q$2,IF($C317=$D$3,#REF!*Q$3,IF($C317=$D$4,#REF!*Q$4,IF($C317=$D$5,#REF!*Q$5,0))))</f>
        <v>0</v>
      </c>
      <c r="R317" s="179">
        <f>IF($C317=$D$2,#REF!*R$2,IF($C317=$D$3,#REF!*R$3,IF($C317=$D$4,#REF!*R$4,IF($C317=$D$5,#REF!*R$5,0))))</f>
        <v>0</v>
      </c>
      <c r="S317" s="179">
        <f>IF($C317=$D$2,#REF!*S$2,IF($C317=$D$3,#REF!*S$3,IF($C317=$D$4,#REF!*S$4,IF($C317=$D$5,#REF!*S$5,0))))</f>
        <v>0</v>
      </c>
      <c r="T317" s="179">
        <f>IF($C317=$D$2,#REF!*T$2,IF($C317=$D$3,#REF!*T$3,IF($C317=$D$4,#REF!*T$4,IF($C317=$D$5,#REF!*T$5,0))))</f>
        <v>0</v>
      </c>
      <c r="U317" s="179">
        <f>IF($C317=$D$2,#REF!*U$2,IF($C317=$D$3,#REF!*U$3,IF($C317=$D$4,#REF!*U$4,IF($C317=$D$5,#REF!*U$5,0))))</f>
        <v>0</v>
      </c>
      <c r="V317" s="179">
        <f>IF($C317=$D$2,#REF!*V$2,IF($C317=$D$3,#REF!*V$3,IF($C317=$D$4,#REF!*V$4,IF($C317=$D$5,#REF!*V$5,0))))</f>
        <v>0</v>
      </c>
      <c r="W317" s="179">
        <f>IF($C317=$D$2,#REF!*W$2,IF($C317=$D$3,#REF!*W$3,IF($C317=$D$4,#REF!*W$4,IF($C317=$D$5,#REF!*W$5,0))))</f>
        <v>0</v>
      </c>
      <c r="X317" s="179">
        <f>IF($C317=$D$2,#REF!*X$2,IF($C317=$D$3,#REF!*X$3,IF($C317=$D$4,#REF!*X$4,IF($C317=$D$5,#REF!*X$5,0))))</f>
        <v>0</v>
      </c>
      <c r="Y317" s="179">
        <f>IF($C317=$D$2,#REF!*Y$2,IF($C317=$D$3,#REF!*Y$3,IF($C317=$D$4,#REF!*Y$4,IF($C317=$D$5,#REF!*Y$5,0))))</f>
        <v>0</v>
      </c>
      <c r="Z317" s="179">
        <f>IF($C317=$D$2,#REF!*Z$2,IF($C317=$D$3,#REF!*Z$3,IF($C317=$D$4,#REF!*Z$4,IF($C317=$D$5,#REF!*Z$5,0))))</f>
        <v>0</v>
      </c>
      <c r="AA317" s="179">
        <f>IF($C317=$D$2,#REF!*AA$2,IF($C317=$D$3,#REF!*AA$3,IF($C317=$D$4,#REF!*AA$4,IF($C317=$D$5,#REF!*AA$5,0))))</f>
        <v>0</v>
      </c>
      <c r="AB317" s="179">
        <f>IF($C317=$D$2,#REF!*AB$2,IF($C317=$D$3,#REF!*AB$3,IF($C317=$D$4,#REF!*AB$4,IF($C317=$D$5,#REF!*AB$5,0))))</f>
        <v>0</v>
      </c>
      <c r="AC317" s="179">
        <f>IF($C317=$D$2,#REF!*AC$2,IF($C317=$D$3,#REF!*AC$3,IF($C317=$D$4,#REF!*AC$4,IF($C317=$D$5,#REF!*AC$5,0))))</f>
        <v>0</v>
      </c>
      <c r="AD317" s="179">
        <f>IF($C317=$D$2,#REF!*AD$2,IF($C317=$D$3,#REF!*AD$3,IF($C317=$D$4,#REF!*AD$4,IF($C317=$D$5,#REF!*AD$5,0))))</f>
        <v>0</v>
      </c>
      <c r="AE317" s="179">
        <f>IF($C317=$D$2,#REF!*AE$2,IF($C317=$D$3,#REF!*AE$3,IF($C317=$D$4,#REF!*AE$4,IF($C317=$D$5,#REF!*AE$5,0))))</f>
        <v>0</v>
      </c>
      <c r="AF317" s="179">
        <f>IF($C317=$D$2,#REF!*AF$2,IF($C317=$D$3,#REF!*AF$3,IF($C317=$D$4,#REF!*AF$4,IF($C317=$D$5,#REF!*AF$5,0))))</f>
        <v>0</v>
      </c>
      <c r="AG317" s="179">
        <f>IF($C317=$D$2,#REF!*AG$2,IF($C317=$D$3,#REF!*AG$3,IF($C317=$D$4,#REF!*AG$4,IF($C317=$D$5,#REF!*AG$5,0))))</f>
        <v>0</v>
      </c>
      <c r="AH317" s="179">
        <f>IF($C317=$D$2,#REF!*AH$2,IF($C317=$D$3,#REF!*AH$3,IF($C317=$D$4,#REF!*AH$4,IF($C317=$D$5,#REF!*AH$5,0))))</f>
        <v>0</v>
      </c>
      <c r="AI317" s="179">
        <f>IF($C317=$D$2,#REF!*AI$2,IF($C317=$D$3,#REF!*AI$3,IF($C317=$D$4,#REF!*AI$4,IF($C317=$D$5,#REF!*AI$5,0))))</f>
        <v>0</v>
      </c>
      <c r="AJ317" s="179">
        <f>IF($C317=$D$2,#REF!*AJ$2,IF($C317=$D$3,#REF!*AJ$3,IF($C317=$D$4,#REF!*AJ$4,IF($C317=$D$5,#REF!*AJ$5,0))))</f>
        <v>0</v>
      </c>
      <c r="AK317" s="179">
        <f>IF($C317=$D$2,#REF!*AK$2,IF($C317=$D$3,#REF!*AK$3,IF($C317=$D$4,#REF!*AK$4,IF($C317=$D$5,#REF!*AK$5,0))))</f>
        <v>0</v>
      </c>
      <c r="AL317" s="179">
        <f>IF($C317=$D$2,#REF!*AL$2,IF($C317=$D$3,#REF!*AL$3,IF($C317=$D$4,#REF!*AL$4,IF($C317=$D$5,#REF!*AL$5,0))))</f>
        <v>0</v>
      </c>
      <c r="AM317" s="179">
        <f>IF($C317=$D$2,#REF!*AM$2,IF($C317=$D$3,#REF!*AM$3,IF($C317=$D$4,#REF!*AM$4,IF($C317=$D$5,#REF!*AM$5,0))))</f>
        <v>0</v>
      </c>
    </row>
    <row r="318" spans="1:39">
      <c r="A318" s="141"/>
      <c r="B318" s="165"/>
      <c r="C318" s="165"/>
      <c r="D318" s="178">
        <f t="shared" si="0"/>
        <v>0</v>
      </c>
      <c r="E318" s="179">
        <f>IF($C318=$D$2,#REF!*E$2,IF($C318=$D$3,#REF!*E$3,IF($C318=$D$4,#REF!*E$4,IF($C318=$D$5,#REF!*E$5,0))))</f>
        <v>0</v>
      </c>
      <c r="F318" s="179">
        <f>IF($C318=$D$2,#REF!*F$2,IF($C318=$D$3,#REF!*F$3,IF($C318=$D$4,#REF!*F$4,IF($C318=$D$5,#REF!*F$5,0))))</f>
        <v>0</v>
      </c>
      <c r="G318" s="179">
        <f>IF($C318=$D$2,#REF!*G$2,IF($C318=$D$3,#REF!*G$3,IF($C318=$D$4,#REF!*G$4,IF($C318=$D$5,#REF!*G$5,0))))</f>
        <v>0</v>
      </c>
      <c r="H318" s="179">
        <f>IF($C318=$D$2,#REF!*H$2,IF($C318=$D$3,#REF!*H$3,IF($C318=$D$4,#REF!*H$4,IF($C318=$D$5,#REF!*H$5,0))))</f>
        <v>0</v>
      </c>
      <c r="I318" s="179">
        <f>IF($C318=$D$2,#REF!*I$2,IF($C318=$D$3,#REF!*I$3,IF($C318=$D$4,#REF!*I$4,IF($C318=$D$5,#REF!*I$5,0))))</f>
        <v>0</v>
      </c>
      <c r="J318" s="179">
        <f>IF($C318=$D$2,#REF!*J$2,IF($C318=$D$3,#REF!*J$3,IF($C318=$D$4,#REF!*J$4,IF($C318=$D$5,#REF!*J$5,0))))</f>
        <v>0</v>
      </c>
      <c r="K318" s="179">
        <f>IF($C318=$D$2,#REF!*K$2,IF($C318=$D$3,#REF!*K$3,IF($C318=$D$4,#REF!*K$4,IF($C318=$D$5,#REF!*K$5,0))))</f>
        <v>0</v>
      </c>
      <c r="L318" s="179">
        <f>IF($C318=$D$2,#REF!*L$2,IF($C318=$D$3,#REF!*L$3,IF($C318=$D$4,#REF!*L$4,IF($C318=$D$5,#REF!*L$5,0))))</f>
        <v>0</v>
      </c>
      <c r="M318" s="179">
        <f>IF($C318=$D$2,#REF!*M$2,IF($C318=$D$3,#REF!*M$3,IF($C318=$D$4,#REF!*M$4,IF($C318=$D$5,#REF!*M$5,0))))</f>
        <v>0</v>
      </c>
      <c r="N318" s="179">
        <f>IF($C318=$D$2,#REF!*N$2,IF($C318=$D$3,#REF!*N$3,IF($C318=$D$4,#REF!*N$4,IF($C318=$D$5,#REF!*N$5,0))))</f>
        <v>0</v>
      </c>
      <c r="O318" s="179">
        <f>IF($C318=$D$2,#REF!*O$2,IF($C318=$D$3,#REF!*O$3,IF($C318=$D$4,#REF!*O$4,IF($C318=$D$5,#REF!*O$5,0))))</f>
        <v>0</v>
      </c>
      <c r="P318" s="179">
        <f>IF($C318=$D$2,#REF!*P$2,IF($C318=$D$3,#REF!*P$3,IF($C318=$D$4,#REF!*P$4,IF($C318=$D$5,#REF!*P$5,0))))</f>
        <v>0</v>
      </c>
      <c r="Q318" s="179">
        <f>IF($C318=$D$2,#REF!*Q$2,IF($C318=$D$3,#REF!*Q$3,IF($C318=$D$4,#REF!*Q$4,IF($C318=$D$5,#REF!*Q$5,0))))</f>
        <v>0</v>
      </c>
      <c r="R318" s="179">
        <f>IF($C318=$D$2,#REF!*R$2,IF($C318=$D$3,#REF!*R$3,IF($C318=$D$4,#REF!*R$4,IF($C318=$D$5,#REF!*R$5,0))))</f>
        <v>0</v>
      </c>
      <c r="S318" s="179">
        <f>IF($C318=$D$2,#REF!*S$2,IF($C318=$D$3,#REF!*S$3,IF($C318=$D$4,#REF!*S$4,IF($C318=$D$5,#REF!*S$5,0))))</f>
        <v>0</v>
      </c>
      <c r="T318" s="179">
        <f>IF($C318=$D$2,#REF!*T$2,IF($C318=$D$3,#REF!*T$3,IF($C318=$D$4,#REF!*T$4,IF($C318=$D$5,#REF!*T$5,0))))</f>
        <v>0</v>
      </c>
      <c r="U318" s="179">
        <f>IF($C318=$D$2,#REF!*U$2,IF($C318=$D$3,#REF!*U$3,IF($C318=$D$4,#REF!*U$4,IF($C318=$D$5,#REF!*U$5,0))))</f>
        <v>0</v>
      </c>
      <c r="V318" s="179">
        <f>IF($C318=$D$2,#REF!*V$2,IF($C318=$D$3,#REF!*V$3,IF($C318=$D$4,#REF!*V$4,IF($C318=$D$5,#REF!*V$5,0))))</f>
        <v>0</v>
      </c>
      <c r="W318" s="179">
        <f>IF($C318=$D$2,#REF!*W$2,IF($C318=$D$3,#REF!*W$3,IF($C318=$D$4,#REF!*W$4,IF($C318=$D$5,#REF!*W$5,0))))</f>
        <v>0</v>
      </c>
      <c r="X318" s="179">
        <f>IF($C318=$D$2,#REF!*X$2,IF($C318=$D$3,#REF!*X$3,IF($C318=$D$4,#REF!*X$4,IF($C318=$D$5,#REF!*X$5,0))))</f>
        <v>0</v>
      </c>
      <c r="Y318" s="179">
        <f>IF($C318=$D$2,#REF!*Y$2,IF($C318=$D$3,#REF!*Y$3,IF($C318=$D$4,#REF!*Y$4,IF($C318=$D$5,#REF!*Y$5,0))))</f>
        <v>0</v>
      </c>
      <c r="Z318" s="179">
        <f>IF($C318=$D$2,#REF!*Z$2,IF($C318=$D$3,#REF!*Z$3,IF($C318=$D$4,#REF!*Z$4,IF($C318=$D$5,#REF!*Z$5,0))))</f>
        <v>0</v>
      </c>
      <c r="AA318" s="179">
        <f>IF($C318=$D$2,#REF!*AA$2,IF($C318=$D$3,#REF!*AA$3,IF($C318=$D$4,#REF!*AA$4,IF($C318=$D$5,#REF!*AA$5,0))))</f>
        <v>0</v>
      </c>
      <c r="AB318" s="179">
        <f>IF($C318=$D$2,#REF!*AB$2,IF($C318=$D$3,#REF!*AB$3,IF($C318=$D$4,#REF!*AB$4,IF($C318=$D$5,#REF!*AB$5,0))))</f>
        <v>0</v>
      </c>
      <c r="AC318" s="179">
        <f>IF($C318=$D$2,#REF!*AC$2,IF($C318=$D$3,#REF!*AC$3,IF($C318=$D$4,#REF!*AC$4,IF($C318=$D$5,#REF!*AC$5,0))))</f>
        <v>0</v>
      </c>
      <c r="AD318" s="179">
        <f>IF($C318=$D$2,#REF!*AD$2,IF($C318=$D$3,#REF!*AD$3,IF($C318=$D$4,#REF!*AD$4,IF($C318=$D$5,#REF!*AD$5,0))))</f>
        <v>0</v>
      </c>
      <c r="AE318" s="179">
        <f>IF($C318=$D$2,#REF!*AE$2,IF($C318=$D$3,#REF!*AE$3,IF($C318=$D$4,#REF!*AE$4,IF($C318=$D$5,#REF!*AE$5,0))))</f>
        <v>0</v>
      </c>
      <c r="AF318" s="179">
        <f>IF($C318=$D$2,#REF!*AF$2,IF($C318=$D$3,#REF!*AF$3,IF($C318=$D$4,#REF!*AF$4,IF($C318=$D$5,#REF!*AF$5,0))))</f>
        <v>0</v>
      </c>
      <c r="AG318" s="179">
        <f>IF($C318=$D$2,#REF!*AG$2,IF($C318=$D$3,#REF!*AG$3,IF($C318=$D$4,#REF!*AG$4,IF($C318=$D$5,#REF!*AG$5,0))))</f>
        <v>0</v>
      </c>
      <c r="AH318" s="179">
        <f>IF($C318=$D$2,#REF!*AH$2,IF($C318=$D$3,#REF!*AH$3,IF($C318=$D$4,#REF!*AH$4,IF($C318=$D$5,#REF!*AH$5,0))))</f>
        <v>0</v>
      </c>
      <c r="AI318" s="179">
        <f>IF($C318=$D$2,#REF!*AI$2,IF($C318=$D$3,#REF!*AI$3,IF($C318=$D$4,#REF!*AI$4,IF($C318=$D$5,#REF!*AI$5,0))))</f>
        <v>0</v>
      </c>
      <c r="AJ318" s="179">
        <f>IF($C318=$D$2,#REF!*AJ$2,IF($C318=$D$3,#REF!*AJ$3,IF($C318=$D$4,#REF!*AJ$4,IF($C318=$D$5,#REF!*AJ$5,0))))</f>
        <v>0</v>
      </c>
      <c r="AK318" s="179">
        <f>IF($C318=$D$2,#REF!*AK$2,IF($C318=$D$3,#REF!*AK$3,IF($C318=$D$4,#REF!*AK$4,IF($C318=$D$5,#REF!*AK$5,0))))</f>
        <v>0</v>
      </c>
      <c r="AL318" s="179">
        <f>IF($C318=$D$2,#REF!*AL$2,IF($C318=$D$3,#REF!*AL$3,IF($C318=$D$4,#REF!*AL$4,IF($C318=$D$5,#REF!*AL$5,0))))</f>
        <v>0</v>
      </c>
      <c r="AM318" s="179">
        <f>IF($C318=$D$2,#REF!*AM$2,IF($C318=$D$3,#REF!*AM$3,IF($C318=$D$4,#REF!*AM$4,IF($C318=$D$5,#REF!*AM$5,0))))</f>
        <v>0</v>
      </c>
    </row>
    <row r="319" spans="1:39">
      <c r="A319" s="141"/>
      <c r="B319" s="165"/>
      <c r="C319" s="165"/>
      <c r="D319" s="178">
        <f t="shared" si="0"/>
        <v>0</v>
      </c>
      <c r="E319" s="179">
        <f>IF($C319=$D$2,#REF!*E$2,IF($C319=$D$3,#REF!*E$3,IF($C319=$D$4,#REF!*E$4,IF($C319=$D$5,#REF!*E$5,0))))</f>
        <v>0</v>
      </c>
      <c r="F319" s="179">
        <f>IF($C319=$D$2,#REF!*F$2,IF($C319=$D$3,#REF!*F$3,IF($C319=$D$4,#REF!*F$4,IF($C319=$D$5,#REF!*F$5,0))))</f>
        <v>0</v>
      </c>
      <c r="G319" s="179">
        <f>IF($C319=$D$2,#REF!*G$2,IF($C319=$D$3,#REF!*G$3,IF($C319=$D$4,#REF!*G$4,IF($C319=$D$5,#REF!*G$5,0))))</f>
        <v>0</v>
      </c>
      <c r="H319" s="179">
        <f>IF($C319=$D$2,#REF!*H$2,IF($C319=$D$3,#REF!*H$3,IF($C319=$D$4,#REF!*H$4,IF($C319=$D$5,#REF!*H$5,0))))</f>
        <v>0</v>
      </c>
      <c r="I319" s="179">
        <f>IF($C319=$D$2,#REF!*I$2,IF($C319=$D$3,#REF!*I$3,IF($C319=$D$4,#REF!*I$4,IF($C319=$D$5,#REF!*I$5,0))))</f>
        <v>0</v>
      </c>
      <c r="J319" s="179">
        <f>IF($C319=$D$2,#REF!*J$2,IF($C319=$D$3,#REF!*J$3,IF($C319=$D$4,#REF!*J$4,IF($C319=$D$5,#REF!*J$5,0))))</f>
        <v>0</v>
      </c>
      <c r="K319" s="179">
        <f>IF($C319=$D$2,#REF!*K$2,IF($C319=$D$3,#REF!*K$3,IF($C319=$D$4,#REF!*K$4,IF($C319=$D$5,#REF!*K$5,0))))</f>
        <v>0</v>
      </c>
      <c r="L319" s="179">
        <f>IF($C319=$D$2,#REF!*L$2,IF($C319=$D$3,#REF!*L$3,IF($C319=$D$4,#REF!*L$4,IF($C319=$D$5,#REF!*L$5,0))))</f>
        <v>0</v>
      </c>
      <c r="M319" s="179">
        <f>IF($C319=$D$2,#REF!*M$2,IF($C319=$D$3,#REF!*M$3,IF($C319=$D$4,#REF!*M$4,IF($C319=$D$5,#REF!*M$5,0))))</f>
        <v>0</v>
      </c>
      <c r="N319" s="179">
        <f>IF($C319=$D$2,#REF!*N$2,IF($C319=$D$3,#REF!*N$3,IF($C319=$D$4,#REF!*N$4,IF($C319=$D$5,#REF!*N$5,0))))</f>
        <v>0</v>
      </c>
      <c r="O319" s="179">
        <f>IF($C319=$D$2,#REF!*O$2,IF($C319=$D$3,#REF!*O$3,IF($C319=$D$4,#REF!*O$4,IF($C319=$D$5,#REF!*O$5,0))))</f>
        <v>0</v>
      </c>
      <c r="P319" s="179">
        <f>IF($C319=$D$2,#REF!*P$2,IF($C319=$D$3,#REF!*P$3,IF($C319=$D$4,#REF!*P$4,IF($C319=$D$5,#REF!*P$5,0))))</f>
        <v>0</v>
      </c>
      <c r="Q319" s="179">
        <f>IF($C319=$D$2,#REF!*Q$2,IF($C319=$D$3,#REF!*Q$3,IF($C319=$D$4,#REF!*Q$4,IF($C319=$D$5,#REF!*Q$5,0))))</f>
        <v>0</v>
      </c>
      <c r="R319" s="179">
        <f>IF($C319=$D$2,#REF!*R$2,IF($C319=$D$3,#REF!*R$3,IF($C319=$D$4,#REF!*R$4,IF($C319=$D$5,#REF!*R$5,0))))</f>
        <v>0</v>
      </c>
      <c r="S319" s="179">
        <f>IF($C319=$D$2,#REF!*S$2,IF($C319=$D$3,#REF!*S$3,IF($C319=$D$4,#REF!*S$4,IF($C319=$D$5,#REF!*S$5,0))))</f>
        <v>0</v>
      </c>
      <c r="T319" s="179">
        <f>IF($C319=$D$2,#REF!*T$2,IF($C319=$D$3,#REF!*T$3,IF($C319=$D$4,#REF!*T$4,IF($C319=$D$5,#REF!*T$5,0))))</f>
        <v>0</v>
      </c>
      <c r="U319" s="179">
        <f>IF($C319=$D$2,#REF!*U$2,IF($C319=$D$3,#REF!*U$3,IF($C319=$D$4,#REF!*U$4,IF($C319=$D$5,#REF!*U$5,0))))</f>
        <v>0</v>
      </c>
      <c r="V319" s="179">
        <f>IF($C319=$D$2,#REF!*V$2,IF($C319=$D$3,#REF!*V$3,IF($C319=$D$4,#REF!*V$4,IF($C319=$D$5,#REF!*V$5,0))))</f>
        <v>0</v>
      </c>
      <c r="W319" s="179">
        <f>IF($C319=$D$2,#REF!*W$2,IF($C319=$D$3,#REF!*W$3,IF($C319=$D$4,#REF!*W$4,IF($C319=$D$5,#REF!*W$5,0))))</f>
        <v>0</v>
      </c>
      <c r="X319" s="179">
        <f>IF($C319=$D$2,#REF!*X$2,IF($C319=$D$3,#REF!*X$3,IF($C319=$D$4,#REF!*X$4,IF($C319=$D$5,#REF!*X$5,0))))</f>
        <v>0</v>
      </c>
      <c r="Y319" s="179">
        <f>IF($C319=$D$2,#REF!*Y$2,IF($C319=$D$3,#REF!*Y$3,IF($C319=$D$4,#REF!*Y$4,IF($C319=$D$5,#REF!*Y$5,0))))</f>
        <v>0</v>
      </c>
      <c r="Z319" s="179">
        <f>IF($C319=$D$2,#REF!*Z$2,IF($C319=$D$3,#REF!*Z$3,IF($C319=$D$4,#REF!*Z$4,IF($C319=$D$5,#REF!*Z$5,0))))</f>
        <v>0</v>
      </c>
      <c r="AA319" s="179">
        <f>IF($C319=$D$2,#REF!*AA$2,IF($C319=$D$3,#REF!*AA$3,IF($C319=$D$4,#REF!*AA$4,IF($C319=$D$5,#REF!*AA$5,0))))</f>
        <v>0</v>
      </c>
      <c r="AB319" s="179">
        <f>IF($C319=$D$2,#REF!*AB$2,IF($C319=$D$3,#REF!*AB$3,IF($C319=$D$4,#REF!*AB$4,IF($C319=$D$5,#REF!*AB$5,0))))</f>
        <v>0</v>
      </c>
      <c r="AC319" s="179">
        <f>IF($C319=$D$2,#REF!*AC$2,IF($C319=$D$3,#REF!*AC$3,IF($C319=$D$4,#REF!*AC$4,IF($C319=$D$5,#REF!*AC$5,0))))</f>
        <v>0</v>
      </c>
      <c r="AD319" s="179">
        <f>IF($C319=$D$2,#REF!*AD$2,IF($C319=$D$3,#REF!*AD$3,IF($C319=$D$4,#REF!*AD$4,IF($C319=$D$5,#REF!*AD$5,0))))</f>
        <v>0</v>
      </c>
      <c r="AE319" s="179">
        <f>IF($C319=$D$2,#REF!*AE$2,IF($C319=$D$3,#REF!*AE$3,IF($C319=$D$4,#REF!*AE$4,IF($C319=$D$5,#REF!*AE$5,0))))</f>
        <v>0</v>
      </c>
      <c r="AF319" s="179">
        <f>IF($C319=$D$2,#REF!*AF$2,IF($C319=$D$3,#REF!*AF$3,IF($C319=$D$4,#REF!*AF$4,IF($C319=$D$5,#REF!*AF$5,0))))</f>
        <v>0</v>
      </c>
      <c r="AG319" s="179">
        <f>IF($C319=$D$2,#REF!*AG$2,IF($C319=$D$3,#REF!*AG$3,IF($C319=$D$4,#REF!*AG$4,IF($C319=$D$5,#REF!*AG$5,0))))</f>
        <v>0</v>
      </c>
      <c r="AH319" s="179">
        <f>IF($C319=$D$2,#REF!*AH$2,IF($C319=$D$3,#REF!*AH$3,IF($C319=$D$4,#REF!*AH$4,IF($C319=$D$5,#REF!*AH$5,0))))</f>
        <v>0</v>
      </c>
      <c r="AI319" s="179">
        <f>IF($C319=$D$2,#REF!*AI$2,IF($C319=$D$3,#REF!*AI$3,IF($C319=$D$4,#REF!*AI$4,IF($C319=$D$5,#REF!*AI$5,0))))</f>
        <v>0</v>
      </c>
      <c r="AJ319" s="179">
        <f>IF($C319=$D$2,#REF!*AJ$2,IF($C319=$D$3,#REF!*AJ$3,IF($C319=$D$4,#REF!*AJ$4,IF($C319=$D$5,#REF!*AJ$5,0))))</f>
        <v>0</v>
      </c>
      <c r="AK319" s="179">
        <f>IF($C319=$D$2,#REF!*AK$2,IF($C319=$D$3,#REF!*AK$3,IF($C319=$D$4,#REF!*AK$4,IF($C319=$D$5,#REF!*AK$5,0))))</f>
        <v>0</v>
      </c>
      <c r="AL319" s="179">
        <f>IF($C319=$D$2,#REF!*AL$2,IF($C319=$D$3,#REF!*AL$3,IF($C319=$D$4,#REF!*AL$4,IF($C319=$D$5,#REF!*AL$5,0))))</f>
        <v>0</v>
      </c>
      <c r="AM319" s="179">
        <f>IF($C319=$D$2,#REF!*AM$2,IF($C319=$D$3,#REF!*AM$3,IF($C319=$D$4,#REF!*AM$4,IF($C319=$D$5,#REF!*AM$5,0))))</f>
        <v>0</v>
      </c>
    </row>
    <row r="320" spans="1:39">
      <c r="A320" s="141"/>
      <c r="B320" s="165"/>
      <c r="C320" s="165"/>
      <c r="D320" s="178">
        <f t="shared" si="0"/>
        <v>0</v>
      </c>
      <c r="E320" s="179">
        <f>IF($C320=$D$2,#REF!*E$2,IF($C320=$D$3,#REF!*E$3,IF($C320=$D$4,#REF!*E$4,IF($C320=$D$5,#REF!*E$5,0))))</f>
        <v>0</v>
      </c>
      <c r="F320" s="179">
        <f>IF($C320=$D$2,#REF!*F$2,IF($C320=$D$3,#REF!*F$3,IF($C320=$D$4,#REF!*F$4,IF($C320=$D$5,#REF!*F$5,0))))</f>
        <v>0</v>
      </c>
      <c r="G320" s="179">
        <f>IF($C320=$D$2,#REF!*G$2,IF($C320=$D$3,#REF!*G$3,IF($C320=$D$4,#REF!*G$4,IF($C320=$D$5,#REF!*G$5,0))))</f>
        <v>0</v>
      </c>
      <c r="H320" s="179">
        <f>IF($C320=$D$2,#REF!*H$2,IF($C320=$D$3,#REF!*H$3,IF($C320=$D$4,#REF!*H$4,IF($C320=$D$5,#REF!*H$5,0))))</f>
        <v>0</v>
      </c>
      <c r="I320" s="179">
        <f>IF($C320=$D$2,#REF!*I$2,IF($C320=$D$3,#REF!*I$3,IF($C320=$D$4,#REF!*I$4,IF($C320=$D$5,#REF!*I$5,0))))</f>
        <v>0</v>
      </c>
      <c r="J320" s="179">
        <f>IF($C320=$D$2,#REF!*J$2,IF($C320=$D$3,#REF!*J$3,IF($C320=$D$4,#REF!*J$4,IF($C320=$D$5,#REF!*J$5,0))))</f>
        <v>0</v>
      </c>
      <c r="K320" s="179">
        <f>IF($C320=$D$2,#REF!*K$2,IF($C320=$D$3,#REF!*K$3,IF($C320=$D$4,#REF!*K$4,IF($C320=$D$5,#REF!*K$5,0))))</f>
        <v>0</v>
      </c>
      <c r="L320" s="179">
        <f>IF($C320=$D$2,#REF!*L$2,IF($C320=$D$3,#REF!*L$3,IF($C320=$D$4,#REF!*L$4,IF($C320=$D$5,#REF!*L$5,0))))</f>
        <v>0</v>
      </c>
      <c r="M320" s="179">
        <f>IF($C320=$D$2,#REF!*M$2,IF($C320=$D$3,#REF!*M$3,IF($C320=$D$4,#REF!*M$4,IF($C320=$D$5,#REF!*M$5,0))))</f>
        <v>0</v>
      </c>
      <c r="N320" s="179">
        <f>IF($C320=$D$2,#REF!*N$2,IF($C320=$D$3,#REF!*N$3,IF($C320=$D$4,#REF!*N$4,IF($C320=$D$5,#REF!*N$5,0))))</f>
        <v>0</v>
      </c>
      <c r="O320" s="179">
        <f>IF($C320=$D$2,#REF!*O$2,IF($C320=$D$3,#REF!*O$3,IF($C320=$D$4,#REF!*O$4,IF($C320=$D$5,#REF!*O$5,0))))</f>
        <v>0</v>
      </c>
      <c r="P320" s="179">
        <f>IF($C320=$D$2,#REF!*P$2,IF($C320=$D$3,#REF!*P$3,IF($C320=$D$4,#REF!*P$4,IF($C320=$D$5,#REF!*P$5,0))))</f>
        <v>0</v>
      </c>
      <c r="Q320" s="179">
        <f>IF($C320=$D$2,#REF!*Q$2,IF($C320=$D$3,#REF!*Q$3,IF($C320=$D$4,#REF!*Q$4,IF($C320=$D$5,#REF!*Q$5,0))))</f>
        <v>0</v>
      </c>
      <c r="R320" s="179">
        <f>IF($C320=$D$2,#REF!*R$2,IF($C320=$D$3,#REF!*R$3,IF($C320=$D$4,#REF!*R$4,IF($C320=$D$5,#REF!*R$5,0))))</f>
        <v>0</v>
      </c>
      <c r="S320" s="179">
        <f>IF($C320=$D$2,#REF!*S$2,IF($C320=$D$3,#REF!*S$3,IF($C320=$D$4,#REF!*S$4,IF($C320=$D$5,#REF!*S$5,0))))</f>
        <v>0</v>
      </c>
      <c r="T320" s="179">
        <f>IF($C320=$D$2,#REF!*T$2,IF($C320=$D$3,#REF!*T$3,IF($C320=$D$4,#REF!*T$4,IF($C320=$D$5,#REF!*T$5,0))))</f>
        <v>0</v>
      </c>
      <c r="U320" s="179">
        <f>IF($C320=$D$2,#REF!*U$2,IF($C320=$D$3,#REF!*U$3,IF($C320=$D$4,#REF!*U$4,IF($C320=$D$5,#REF!*U$5,0))))</f>
        <v>0</v>
      </c>
      <c r="V320" s="179">
        <f>IF($C320=$D$2,#REF!*V$2,IF($C320=$D$3,#REF!*V$3,IF($C320=$D$4,#REF!*V$4,IF($C320=$D$5,#REF!*V$5,0))))</f>
        <v>0</v>
      </c>
      <c r="W320" s="179">
        <f>IF($C320=$D$2,#REF!*W$2,IF($C320=$D$3,#REF!*W$3,IF($C320=$D$4,#REF!*W$4,IF($C320=$D$5,#REF!*W$5,0))))</f>
        <v>0</v>
      </c>
      <c r="X320" s="179">
        <f>IF($C320=$D$2,#REF!*X$2,IF($C320=$D$3,#REF!*X$3,IF($C320=$D$4,#REF!*X$4,IF($C320=$D$5,#REF!*X$5,0))))</f>
        <v>0</v>
      </c>
      <c r="Y320" s="179">
        <f>IF($C320=$D$2,#REF!*Y$2,IF($C320=$D$3,#REF!*Y$3,IF($C320=$D$4,#REF!*Y$4,IF($C320=$D$5,#REF!*Y$5,0))))</f>
        <v>0</v>
      </c>
      <c r="Z320" s="179">
        <f>IF($C320=$D$2,#REF!*Z$2,IF($C320=$D$3,#REF!*Z$3,IF($C320=$D$4,#REF!*Z$4,IF($C320=$D$5,#REF!*Z$5,0))))</f>
        <v>0</v>
      </c>
      <c r="AA320" s="179">
        <f>IF($C320=$D$2,#REF!*AA$2,IF($C320=$D$3,#REF!*AA$3,IF($C320=$D$4,#REF!*AA$4,IF($C320=$D$5,#REF!*AA$5,0))))</f>
        <v>0</v>
      </c>
      <c r="AB320" s="179">
        <f>IF($C320=$D$2,#REF!*AB$2,IF($C320=$D$3,#REF!*AB$3,IF($C320=$D$4,#REF!*AB$4,IF($C320=$D$5,#REF!*AB$5,0))))</f>
        <v>0</v>
      </c>
      <c r="AC320" s="179">
        <f>IF($C320=$D$2,#REF!*AC$2,IF($C320=$D$3,#REF!*AC$3,IF($C320=$D$4,#REF!*AC$4,IF($C320=$D$5,#REF!*AC$5,0))))</f>
        <v>0</v>
      </c>
      <c r="AD320" s="179">
        <f>IF($C320=$D$2,#REF!*AD$2,IF($C320=$D$3,#REF!*AD$3,IF($C320=$D$4,#REF!*AD$4,IF($C320=$D$5,#REF!*AD$5,0))))</f>
        <v>0</v>
      </c>
      <c r="AE320" s="179">
        <f>IF($C320=$D$2,#REF!*AE$2,IF($C320=$D$3,#REF!*AE$3,IF($C320=$D$4,#REF!*AE$4,IF($C320=$D$5,#REF!*AE$5,0))))</f>
        <v>0</v>
      </c>
      <c r="AF320" s="179">
        <f>IF($C320=$D$2,#REF!*AF$2,IF($C320=$D$3,#REF!*AF$3,IF($C320=$D$4,#REF!*AF$4,IF($C320=$D$5,#REF!*AF$5,0))))</f>
        <v>0</v>
      </c>
      <c r="AG320" s="179">
        <f>IF($C320=$D$2,#REF!*AG$2,IF($C320=$D$3,#REF!*AG$3,IF($C320=$D$4,#REF!*AG$4,IF($C320=$D$5,#REF!*AG$5,0))))</f>
        <v>0</v>
      </c>
      <c r="AH320" s="179">
        <f>IF($C320=$D$2,#REF!*AH$2,IF($C320=$D$3,#REF!*AH$3,IF($C320=$D$4,#REF!*AH$4,IF($C320=$D$5,#REF!*AH$5,0))))</f>
        <v>0</v>
      </c>
      <c r="AI320" s="179">
        <f>IF($C320=$D$2,#REF!*AI$2,IF($C320=$D$3,#REF!*AI$3,IF($C320=$D$4,#REF!*AI$4,IF($C320=$D$5,#REF!*AI$5,0))))</f>
        <v>0</v>
      </c>
      <c r="AJ320" s="179">
        <f>IF($C320=$D$2,#REF!*AJ$2,IF($C320=$D$3,#REF!*AJ$3,IF($C320=$D$4,#REF!*AJ$4,IF($C320=$D$5,#REF!*AJ$5,0))))</f>
        <v>0</v>
      </c>
      <c r="AK320" s="179">
        <f>IF($C320=$D$2,#REF!*AK$2,IF($C320=$D$3,#REF!*AK$3,IF($C320=$D$4,#REF!*AK$4,IF($C320=$D$5,#REF!*AK$5,0))))</f>
        <v>0</v>
      </c>
      <c r="AL320" s="179">
        <f>IF($C320=$D$2,#REF!*AL$2,IF($C320=$D$3,#REF!*AL$3,IF($C320=$D$4,#REF!*AL$4,IF($C320=$D$5,#REF!*AL$5,0))))</f>
        <v>0</v>
      </c>
      <c r="AM320" s="179">
        <f>IF($C320=$D$2,#REF!*AM$2,IF($C320=$D$3,#REF!*AM$3,IF($C320=$D$4,#REF!*AM$4,IF($C320=$D$5,#REF!*AM$5,0))))</f>
        <v>0</v>
      </c>
    </row>
    <row r="321" spans="1:39">
      <c r="A321" s="141"/>
      <c r="B321" s="165"/>
      <c r="C321" s="165"/>
      <c r="D321" s="178">
        <f t="shared" si="0"/>
        <v>0</v>
      </c>
      <c r="E321" s="179">
        <f>IF($C321=$D$2,#REF!*E$2,IF($C321=$D$3,#REF!*E$3,IF($C321=$D$4,#REF!*E$4,IF($C321=$D$5,#REF!*E$5,0))))</f>
        <v>0</v>
      </c>
      <c r="F321" s="179">
        <f>IF($C321=$D$2,#REF!*F$2,IF($C321=$D$3,#REF!*F$3,IF($C321=$D$4,#REF!*F$4,IF($C321=$D$5,#REF!*F$5,0))))</f>
        <v>0</v>
      </c>
      <c r="G321" s="179">
        <f>IF($C321=$D$2,#REF!*G$2,IF($C321=$D$3,#REF!*G$3,IF($C321=$D$4,#REF!*G$4,IF($C321=$D$5,#REF!*G$5,0))))</f>
        <v>0</v>
      </c>
      <c r="H321" s="179">
        <f>IF($C321=$D$2,#REF!*H$2,IF($C321=$D$3,#REF!*H$3,IF($C321=$D$4,#REF!*H$4,IF($C321=$D$5,#REF!*H$5,0))))</f>
        <v>0</v>
      </c>
      <c r="I321" s="179">
        <f>IF($C321=$D$2,#REF!*I$2,IF($C321=$D$3,#REF!*I$3,IF($C321=$D$4,#REF!*I$4,IF($C321=$D$5,#REF!*I$5,0))))</f>
        <v>0</v>
      </c>
      <c r="J321" s="179">
        <f>IF($C321=$D$2,#REF!*J$2,IF($C321=$D$3,#REF!*J$3,IF($C321=$D$4,#REF!*J$4,IF($C321=$D$5,#REF!*J$5,0))))</f>
        <v>0</v>
      </c>
      <c r="K321" s="179">
        <f>IF($C321=$D$2,#REF!*K$2,IF($C321=$D$3,#REF!*K$3,IF($C321=$D$4,#REF!*K$4,IF($C321=$D$5,#REF!*K$5,0))))</f>
        <v>0</v>
      </c>
      <c r="L321" s="179">
        <f>IF($C321=$D$2,#REF!*L$2,IF($C321=$D$3,#REF!*L$3,IF($C321=$D$4,#REF!*L$4,IF($C321=$D$5,#REF!*L$5,0))))</f>
        <v>0</v>
      </c>
      <c r="M321" s="179">
        <f>IF($C321=$D$2,#REF!*M$2,IF($C321=$D$3,#REF!*M$3,IF($C321=$D$4,#REF!*M$4,IF($C321=$D$5,#REF!*M$5,0))))</f>
        <v>0</v>
      </c>
      <c r="N321" s="179">
        <f>IF($C321=$D$2,#REF!*N$2,IF($C321=$D$3,#REF!*N$3,IF($C321=$D$4,#REF!*N$4,IF($C321=$D$5,#REF!*N$5,0))))</f>
        <v>0</v>
      </c>
      <c r="O321" s="179">
        <f>IF($C321=$D$2,#REF!*O$2,IF($C321=$D$3,#REF!*O$3,IF($C321=$D$4,#REF!*O$4,IF($C321=$D$5,#REF!*O$5,0))))</f>
        <v>0</v>
      </c>
      <c r="P321" s="179">
        <f>IF($C321=$D$2,#REF!*P$2,IF($C321=$D$3,#REF!*P$3,IF($C321=$D$4,#REF!*P$4,IF($C321=$D$5,#REF!*P$5,0))))</f>
        <v>0</v>
      </c>
      <c r="Q321" s="179">
        <f>IF($C321=$D$2,#REF!*Q$2,IF($C321=$D$3,#REF!*Q$3,IF($C321=$D$4,#REF!*Q$4,IF($C321=$D$5,#REF!*Q$5,0))))</f>
        <v>0</v>
      </c>
      <c r="R321" s="179">
        <f>IF($C321=$D$2,#REF!*R$2,IF($C321=$D$3,#REF!*R$3,IF($C321=$D$4,#REF!*R$4,IF($C321=$D$5,#REF!*R$5,0))))</f>
        <v>0</v>
      </c>
      <c r="S321" s="179">
        <f>IF($C321=$D$2,#REF!*S$2,IF($C321=$D$3,#REF!*S$3,IF($C321=$D$4,#REF!*S$4,IF($C321=$D$5,#REF!*S$5,0))))</f>
        <v>0</v>
      </c>
      <c r="T321" s="179">
        <f>IF($C321=$D$2,#REF!*T$2,IF($C321=$D$3,#REF!*T$3,IF($C321=$D$4,#REF!*T$4,IF($C321=$D$5,#REF!*T$5,0))))</f>
        <v>0</v>
      </c>
      <c r="U321" s="179">
        <f>IF($C321=$D$2,#REF!*U$2,IF($C321=$D$3,#REF!*U$3,IF($C321=$D$4,#REF!*U$4,IF($C321=$D$5,#REF!*U$5,0))))</f>
        <v>0</v>
      </c>
      <c r="V321" s="179">
        <f>IF($C321=$D$2,#REF!*V$2,IF($C321=$D$3,#REF!*V$3,IF($C321=$D$4,#REF!*V$4,IF($C321=$D$5,#REF!*V$5,0))))</f>
        <v>0</v>
      </c>
      <c r="W321" s="179">
        <f>IF($C321=$D$2,#REF!*W$2,IF($C321=$D$3,#REF!*W$3,IF($C321=$D$4,#REF!*W$4,IF($C321=$D$5,#REF!*W$5,0))))</f>
        <v>0</v>
      </c>
      <c r="X321" s="179">
        <f>IF($C321=$D$2,#REF!*X$2,IF($C321=$D$3,#REF!*X$3,IF($C321=$D$4,#REF!*X$4,IF($C321=$D$5,#REF!*X$5,0))))</f>
        <v>0</v>
      </c>
      <c r="Y321" s="179">
        <f>IF($C321=$D$2,#REF!*Y$2,IF($C321=$D$3,#REF!*Y$3,IF($C321=$D$4,#REF!*Y$4,IF($C321=$D$5,#REF!*Y$5,0))))</f>
        <v>0</v>
      </c>
      <c r="Z321" s="179">
        <f>IF($C321=$D$2,#REF!*Z$2,IF($C321=$D$3,#REF!*Z$3,IF($C321=$D$4,#REF!*Z$4,IF($C321=$D$5,#REF!*Z$5,0))))</f>
        <v>0</v>
      </c>
      <c r="AA321" s="179">
        <f>IF($C321=$D$2,#REF!*AA$2,IF($C321=$D$3,#REF!*AA$3,IF($C321=$D$4,#REF!*AA$4,IF($C321=$D$5,#REF!*AA$5,0))))</f>
        <v>0</v>
      </c>
      <c r="AB321" s="179">
        <f>IF($C321=$D$2,#REF!*AB$2,IF($C321=$D$3,#REF!*AB$3,IF($C321=$D$4,#REF!*AB$4,IF($C321=$D$5,#REF!*AB$5,0))))</f>
        <v>0</v>
      </c>
      <c r="AC321" s="179">
        <f>IF($C321=$D$2,#REF!*AC$2,IF($C321=$D$3,#REF!*AC$3,IF($C321=$D$4,#REF!*AC$4,IF($C321=$D$5,#REF!*AC$5,0))))</f>
        <v>0</v>
      </c>
      <c r="AD321" s="179">
        <f>IF($C321=$D$2,#REF!*AD$2,IF($C321=$D$3,#REF!*AD$3,IF($C321=$D$4,#REF!*AD$4,IF($C321=$D$5,#REF!*AD$5,0))))</f>
        <v>0</v>
      </c>
      <c r="AE321" s="179">
        <f>IF($C321=$D$2,#REF!*AE$2,IF($C321=$D$3,#REF!*AE$3,IF($C321=$D$4,#REF!*AE$4,IF($C321=$D$5,#REF!*AE$5,0))))</f>
        <v>0</v>
      </c>
      <c r="AF321" s="179">
        <f>IF($C321=$D$2,#REF!*AF$2,IF($C321=$D$3,#REF!*AF$3,IF($C321=$D$4,#REF!*AF$4,IF($C321=$D$5,#REF!*AF$5,0))))</f>
        <v>0</v>
      </c>
      <c r="AG321" s="179">
        <f>IF($C321=$D$2,#REF!*AG$2,IF($C321=$D$3,#REF!*AG$3,IF($C321=$D$4,#REF!*AG$4,IF($C321=$D$5,#REF!*AG$5,0))))</f>
        <v>0</v>
      </c>
      <c r="AH321" s="179">
        <f>IF($C321=$D$2,#REF!*AH$2,IF($C321=$D$3,#REF!*AH$3,IF($C321=$D$4,#REF!*AH$4,IF($C321=$D$5,#REF!*AH$5,0))))</f>
        <v>0</v>
      </c>
      <c r="AI321" s="179">
        <f>IF($C321=$D$2,#REF!*AI$2,IF($C321=$D$3,#REF!*AI$3,IF($C321=$D$4,#REF!*AI$4,IF($C321=$D$5,#REF!*AI$5,0))))</f>
        <v>0</v>
      </c>
      <c r="AJ321" s="179">
        <f>IF($C321=$D$2,#REF!*AJ$2,IF($C321=$D$3,#REF!*AJ$3,IF($C321=$D$4,#REF!*AJ$4,IF($C321=$D$5,#REF!*AJ$5,0))))</f>
        <v>0</v>
      </c>
      <c r="AK321" s="179">
        <f>IF($C321=$D$2,#REF!*AK$2,IF($C321=$D$3,#REF!*AK$3,IF($C321=$D$4,#REF!*AK$4,IF($C321=$D$5,#REF!*AK$5,0))))</f>
        <v>0</v>
      </c>
      <c r="AL321" s="179">
        <f>IF($C321=$D$2,#REF!*AL$2,IF($C321=$D$3,#REF!*AL$3,IF($C321=$D$4,#REF!*AL$4,IF($C321=$D$5,#REF!*AL$5,0))))</f>
        <v>0</v>
      </c>
      <c r="AM321" s="179">
        <f>IF($C321=$D$2,#REF!*AM$2,IF($C321=$D$3,#REF!*AM$3,IF($C321=$D$4,#REF!*AM$4,IF($C321=$D$5,#REF!*AM$5,0))))</f>
        <v>0</v>
      </c>
    </row>
    <row r="322" spans="1:39">
      <c r="A322" s="141"/>
      <c r="B322" s="165"/>
      <c r="C322" s="165"/>
      <c r="D322" s="178">
        <f t="shared" si="0"/>
        <v>0</v>
      </c>
      <c r="E322" s="179">
        <f>IF($C322=$D$2,#REF!*E$2,IF($C322=$D$3,#REF!*E$3,IF($C322=$D$4,#REF!*E$4,IF($C322=$D$5,#REF!*E$5,0))))</f>
        <v>0</v>
      </c>
      <c r="F322" s="179">
        <f>IF($C322=$D$2,#REF!*F$2,IF($C322=$D$3,#REF!*F$3,IF($C322=$D$4,#REF!*F$4,IF($C322=$D$5,#REF!*F$5,0))))</f>
        <v>0</v>
      </c>
      <c r="G322" s="179">
        <f>IF($C322=$D$2,#REF!*G$2,IF($C322=$D$3,#REF!*G$3,IF($C322=$D$4,#REF!*G$4,IF($C322=$D$5,#REF!*G$5,0))))</f>
        <v>0</v>
      </c>
      <c r="H322" s="179">
        <f>IF($C322=$D$2,#REF!*H$2,IF($C322=$D$3,#REF!*H$3,IF($C322=$D$4,#REF!*H$4,IF($C322=$D$5,#REF!*H$5,0))))</f>
        <v>0</v>
      </c>
      <c r="I322" s="179">
        <f>IF($C322=$D$2,#REF!*I$2,IF($C322=$D$3,#REF!*I$3,IF($C322=$D$4,#REF!*I$4,IF($C322=$D$5,#REF!*I$5,0))))</f>
        <v>0</v>
      </c>
      <c r="J322" s="179">
        <f>IF($C322=$D$2,#REF!*J$2,IF($C322=$D$3,#REF!*J$3,IF($C322=$D$4,#REF!*J$4,IF($C322=$D$5,#REF!*J$5,0))))</f>
        <v>0</v>
      </c>
      <c r="K322" s="179">
        <f>IF($C322=$D$2,#REF!*K$2,IF($C322=$D$3,#REF!*K$3,IF($C322=$D$4,#REF!*K$4,IF($C322=$D$5,#REF!*K$5,0))))</f>
        <v>0</v>
      </c>
      <c r="L322" s="179">
        <f>IF($C322=$D$2,#REF!*L$2,IF($C322=$D$3,#REF!*L$3,IF($C322=$D$4,#REF!*L$4,IF($C322=$D$5,#REF!*L$5,0))))</f>
        <v>0</v>
      </c>
      <c r="M322" s="179">
        <f>IF($C322=$D$2,#REF!*M$2,IF($C322=$D$3,#REF!*M$3,IF($C322=$D$4,#REF!*M$4,IF($C322=$D$5,#REF!*M$5,0))))</f>
        <v>0</v>
      </c>
      <c r="N322" s="179">
        <f>IF($C322=$D$2,#REF!*N$2,IF($C322=$D$3,#REF!*N$3,IF($C322=$D$4,#REF!*N$4,IF($C322=$D$5,#REF!*N$5,0))))</f>
        <v>0</v>
      </c>
      <c r="O322" s="179">
        <f>IF($C322=$D$2,#REF!*O$2,IF($C322=$D$3,#REF!*O$3,IF($C322=$D$4,#REF!*O$4,IF($C322=$D$5,#REF!*O$5,0))))</f>
        <v>0</v>
      </c>
      <c r="P322" s="179">
        <f>IF($C322=$D$2,#REF!*P$2,IF($C322=$D$3,#REF!*P$3,IF($C322=$D$4,#REF!*P$4,IF($C322=$D$5,#REF!*P$5,0))))</f>
        <v>0</v>
      </c>
      <c r="Q322" s="179">
        <f>IF($C322=$D$2,#REF!*Q$2,IF($C322=$D$3,#REF!*Q$3,IF($C322=$D$4,#REF!*Q$4,IF($C322=$D$5,#REF!*Q$5,0))))</f>
        <v>0</v>
      </c>
      <c r="R322" s="179">
        <f>IF($C322=$D$2,#REF!*R$2,IF($C322=$D$3,#REF!*R$3,IF($C322=$D$4,#REF!*R$4,IF($C322=$D$5,#REF!*R$5,0))))</f>
        <v>0</v>
      </c>
      <c r="S322" s="179">
        <f>IF($C322=$D$2,#REF!*S$2,IF($C322=$D$3,#REF!*S$3,IF($C322=$D$4,#REF!*S$4,IF($C322=$D$5,#REF!*S$5,0))))</f>
        <v>0</v>
      </c>
      <c r="T322" s="179">
        <f>IF($C322=$D$2,#REF!*T$2,IF($C322=$D$3,#REF!*T$3,IF($C322=$D$4,#REF!*T$4,IF($C322=$D$5,#REF!*T$5,0))))</f>
        <v>0</v>
      </c>
      <c r="U322" s="179">
        <f>IF($C322=$D$2,#REF!*U$2,IF($C322=$D$3,#REF!*U$3,IF($C322=$D$4,#REF!*U$4,IF($C322=$D$5,#REF!*U$5,0))))</f>
        <v>0</v>
      </c>
      <c r="V322" s="179">
        <f>IF($C322=$D$2,#REF!*V$2,IF($C322=$D$3,#REF!*V$3,IF($C322=$D$4,#REF!*V$4,IF($C322=$D$5,#REF!*V$5,0))))</f>
        <v>0</v>
      </c>
      <c r="W322" s="179">
        <f>IF($C322=$D$2,#REF!*W$2,IF($C322=$D$3,#REF!*W$3,IF($C322=$D$4,#REF!*W$4,IF($C322=$D$5,#REF!*W$5,0))))</f>
        <v>0</v>
      </c>
      <c r="X322" s="179">
        <f>IF($C322=$D$2,#REF!*X$2,IF($C322=$D$3,#REF!*X$3,IF($C322=$D$4,#REF!*X$4,IF($C322=$D$5,#REF!*X$5,0))))</f>
        <v>0</v>
      </c>
      <c r="Y322" s="179">
        <f>IF($C322=$D$2,#REF!*Y$2,IF($C322=$D$3,#REF!*Y$3,IF($C322=$D$4,#REF!*Y$4,IF($C322=$D$5,#REF!*Y$5,0))))</f>
        <v>0</v>
      </c>
      <c r="Z322" s="179">
        <f>IF($C322=$D$2,#REF!*Z$2,IF($C322=$D$3,#REF!*Z$3,IF($C322=$D$4,#REF!*Z$4,IF($C322=$D$5,#REF!*Z$5,0))))</f>
        <v>0</v>
      </c>
      <c r="AA322" s="179">
        <f>IF($C322=$D$2,#REF!*AA$2,IF($C322=$D$3,#REF!*AA$3,IF($C322=$D$4,#REF!*AA$4,IF($C322=$D$5,#REF!*AA$5,0))))</f>
        <v>0</v>
      </c>
      <c r="AB322" s="179">
        <f>IF($C322=$D$2,#REF!*AB$2,IF($C322=$D$3,#REF!*AB$3,IF($C322=$D$4,#REF!*AB$4,IF($C322=$D$5,#REF!*AB$5,0))))</f>
        <v>0</v>
      </c>
      <c r="AC322" s="179">
        <f>IF($C322=$D$2,#REF!*AC$2,IF($C322=$D$3,#REF!*AC$3,IF($C322=$D$4,#REF!*AC$4,IF($C322=$D$5,#REF!*AC$5,0))))</f>
        <v>0</v>
      </c>
      <c r="AD322" s="179">
        <f>IF($C322=$D$2,#REF!*AD$2,IF($C322=$D$3,#REF!*AD$3,IF($C322=$D$4,#REF!*AD$4,IF($C322=$D$5,#REF!*AD$5,0))))</f>
        <v>0</v>
      </c>
      <c r="AE322" s="179">
        <f>IF($C322=$D$2,#REF!*AE$2,IF($C322=$D$3,#REF!*AE$3,IF($C322=$D$4,#REF!*AE$4,IF($C322=$D$5,#REF!*AE$5,0))))</f>
        <v>0</v>
      </c>
      <c r="AF322" s="179">
        <f>IF($C322=$D$2,#REF!*AF$2,IF($C322=$D$3,#REF!*AF$3,IF($C322=$D$4,#REF!*AF$4,IF($C322=$D$5,#REF!*AF$5,0))))</f>
        <v>0</v>
      </c>
      <c r="AG322" s="179">
        <f>IF($C322=$D$2,#REF!*AG$2,IF($C322=$D$3,#REF!*AG$3,IF($C322=$D$4,#REF!*AG$4,IF($C322=$D$5,#REF!*AG$5,0))))</f>
        <v>0</v>
      </c>
      <c r="AH322" s="179">
        <f>IF($C322=$D$2,#REF!*AH$2,IF($C322=$D$3,#REF!*AH$3,IF($C322=$D$4,#REF!*AH$4,IF($C322=$D$5,#REF!*AH$5,0))))</f>
        <v>0</v>
      </c>
      <c r="AI322" s="179">
        <f>IF($C322=$D$2,#REF!*AI$2,IF($C322=$D$3,#REF!*AI$3,IF($C322=$D$4,#REF!*AI$4,IF($C322=$D$5,#REF!*AI$5,0))))</f>
        <v>0</v>
      </c>
      <c r="AJ322" s="179">
        <f>IF($C322=$D$2,#REF!*AJ$2,IF($C322=$D$3,#REF!*AJ$3,IF($C322=$D$4,#REF!*AJ$4,IF($C322=$D$5,#REF!*AJ$5,0))))</f>
        <v>0</v>
      </c>
      <c r="AK322" s="179">
        <f>IF($C322=$D$2,#REF!*AK$2,IF($C322=$D$3,#REF!*AK$3,IF($C322=$D$4,#REF!*AK$4,IF($C322=$D$5,#REF!*AK$5,0))))</f>
        <v>0</v>
      </c>
      <c r="AL322" s="179">
        <f>IF($C322=$D$2,#REF!*AL$2,IF($C322=$D$3,#REF!*AL$3,IF($C322=$D$4,#REF!*AL$4,IF($C322=$D$5,#REF!*AL$5,0))))</f>
        <v>0</v>
      </c>
      <c r="AM322" s="179">
        <f>IF($C322=$D$2,#REF!*AM$2,IF($C322=$D$3,#REF!*AM$3,IF($C322=$D$4,#REF!*AM$4,IF($C322=$D$5,#REF!*AM$5,0))))</f>
        <v>0</v>
      </c>
    </row>
    <row r="323" spans="1:39">
      <c r="A323" s="141"/>
      <c r="B323" s="165"/>
      <c r="C323" s="165"/>
      <c r="D323" s="178">
        <f t="shared" si="0"/>
        <v>0</v>
      </c>
      <c r="E323" s="179">
        <f>IF($C323=$D$2,#REF!*E$2,IF($C323=$D$3,#REF!*E$3,IF($C323=$D$4,#REF!*E$4,IF($C323=$D$5,#REF!*E$5,0))))</f>
        <v>0</v>
      </c>
      <c r="F323" s="179">
        <f>IF($C323=$D$2,#REF!*F$2,IF($C323=$D$3,#REF!*F$3,IF($C323=$D$4,#REF!*F$4,IF($C323=$D$5,#REF!*F$5,0))))</f>
        <v>0</v>
      </c>
      <c r="G323" s="179">
        <f>IF($C323=$D$2,#REF!*G$2,IF($C323=$D$3,#REF!*G$3,IF($C323=$D$4,#REF!*G$4,IF($C323=$D$5,#REF!*G$5,0))))</f>
        <v>0</v>
      </c>
      <c r="H323" s="179">
        <f>IF($C323=$D$2,#REF!*H$2,IF($C323=$D$3,#REF!*H$3,IF($C323=$D$4,#REF!*H$4,IF($C323=$D$5,#REF!*H$5,0))))</f>
        <v>0</v>
      </c>
      <c r="I323" s="179">
        <f>IF($C323=$D$2,#REF!*I$2,IF($C323=$D$3,#REF!*I$3,IF($C323=$D$4,#REF!*I$4,IF($C323=$D$5,#REF!*I$5,0))))</f>
        <v>0</v>
      </c>
      <c r="J323" s="179">
        <f>IF($C323=$D$2,#REF!*J$2,IF($C323=$D$3,#REF!*J$3,IF($C323=$D$4,#REF!*J$4,IF($C323=$D$5,#REF!*J$5,0))))</f>
        <v>0</v>
      </c>
      <c r="K323" s="179">
        <f>IF($C323=$D$2,#REF!*K$2,IF($C323=$D$3,#REF!*K$3,IF($C323=$D$4,#REF!*K$4,IF($C323=$D$5,#REF!*K$5,0))))</f>
        <v>0</v>
      </c>
      <c r="L323" s="179">
        <f>IF($C323=$D$2,#REF!*L$2,IF($C323=$D$3,#REF!*L$3,IF($C323=$D$4,#REF!*L$4,IF($C323=$D$5,#REF!*L$5,0))))</f>
        <v>0</v>
      </c>
      <c r="M323" s="179">
        <f>IF($C323=$D$2,#REF!*M$2,IF($C323=$D$3,#REF!*M$3,IF($C323=$D$4,#REF!*M$4,IF($C323=$D$5,#REF!*M$5,0))))</f>
        <v>0</v>
      </c>
      <c r="N323" s="179">
        <f>IF($C323=$D$2,#REF!*N$2,IF($C323=$D$3,#REF!*N$3,IF($C323=$D$4,#REF!*N$4,IF($C323=$D$5,#REF!*N$5,0))))</f>
        <v>0</v>
      </c>
      <c r="O323" s="179">
        <f>IF($C323=$D$2,#REF!*O$2,IF($C323=$D$3,#REF!*O$3,IF($C323=$D$4,#REF!*O$4,IF($C323=$D$5,#REF!*O$5,0))))</f>
        <v>0</v>
      </c>
      <c r="P323" s="179">
        <f>IF($C323=$D$2,#REF!*P$2,IF($C323=$D$3,#REF!*P$3,IF($C323=$D$4,#REF!*P$4,IF($C323=$D$5,#REF!*P$5,0))))</f>
        <v>0</v>
      </c>
      <c r="Q323" s="179">
        <f>IF($C323=$D$2,#REF!*Q$2,IF($C323=$D$3,#REF!*Q$3,IF($C323=$D$4,#REF!*Q$4,IF($C323=$D$5,#REF!*Q$5,0))))</f>
        <v>0</v>
      </c>
      <c r="R323" s="179">
        <f>IF($C323=$D$2,#REF!*R$2,IF($C323=$D$3,#REF!*R$3,IF($C323=$D$4,#REF!*R$4,IF($C323=$D$5,#REF!*R$5,0))))</f>
        <v>0</v>
      </c>
      <c r="S323" s="179">
        <f>IF($C323=$D$2,#REF!*S$2,IF($C323=$D$3,#REF!*S$3,IF($C323=$D$4,#REF!*S$4,IF($C323=$D$5,#REF!*S$5,0))))</f>
        <v>0</v>
      </c>
      <c r="T323" s="179">
        <f>IF($C323=$D$2,#REF!*T$2,IF($C323=$D$3,#REF!*T$3,IF($C323=$D$4,#REF!*T$4,IF($C323=$D$5,#REF!*T$5,0))))</f>
        <v>0</v>
      </c>
      <c r="U323" s="179">
        <f>IF($C323=$D$2,#REF!*U$2,IF($C323=$D$3,#REF!*U$3,IF($C323=$D$4,#REF!*U$4,IF($C323=$D$5,#REF!*U$5,0))))</f>
        <v>0</v>
      </c>
      <c r="V323" s="179">
        <f>IF($C323=$D$2,#REF!*V$2,IF($C323=$D$3,#REF!*V$3,IF($C323=$D$4,#REF!*V$4,IF($C323=$D$5,#REF!*V$5,0))))</f>
        <v>0</v>
      </c>
      <c r="W323" s="179">
        <f>IF($C323=$D$2,#REF!*W$2,IF($C323=$D$3,#REF!*W$3,IF($C323=$D$4,#REF!*W$4,IF($C323=$D$5,#REF!*W$5,0))))</f>
        <v>0</v>
      </c>
      <c r="X323" s="179">
        <f>IF($C323=$D$2,#REF!*X$2,IF($C323=$D$3,#REF!*X$3,IF($C323=$D$4,#REF!*X$4,IF($C323=$D$5,#REF!*X$5,0))))</f>
        <v>0</v>
      </c>
      <c r="Y323" s="179">
        <f>IF($C323=$D$2,#REF!*Y$2,IF($C323=$D$3,#REF!*Y$3,IF($C323=$D$4,#REF!*Y$4,IF($C323=$D$5,#REF!*Y$5,0))))</f>
        <v>0</v>
      </c>
      <c r="Z323" s="179">
        <f>IF($C323=$D$2,#REF!*Z$2,IF($C323=$D$3,#REF!*Z$3,IF($C323=$D$4,#REF!*Z$4,IF($C323=$D$5,#REF!*Z$5,0))))</f>
        <v>0</v>
      </c>
      <c r="AA323" s="179">
        <f>IF($C323=$D$2,#REF!*AA$2,IF($C323=$D$3,#REF!*AA$3,IF($C323=$D$4,#REF!*AA$4,IF($C323=$D$5,#REF!*AA$5,0))))</f>
        <v>0</v>
      </c>
      <c r="AB323" s="179">
        <f>IF($C323=$D$2,#REF!*AB$2,IF($C323=$D$3,#REF!*AB$3,IF($C323=$D$4,#REF!*AB$4,IF($C323=$D$5,#REF!*AB$5,0))))</f>
        <v>0</v>
      </c>
      <c r="AC323" s="179">
        <f>IF($C323=$D$2,#REF!*AC$2,IF($C323=$D$3,#REF!*AC$3,IF($C323=$D$4,#REF!*AC$4,IF($C323=$D$5,#REF!*AC$5,0))))</f>
        <v>0</v>
      </c>
      <c r="AD323" s="179">
        <f>IF($C323=$D$2,#REF!*AD$2,IF($C323=$D$3,#REF!*AD$3,IF($C323=$D$4,#REF!*AD$4,IF($C323=$D$5,#REF!*AD$5,0))))</f>
        <v>0</v>
      </c>
      <c r="AE323" s="179">
        <f>IF($C323=$D$2,#REF!*AE$2,IF($C323=$D$3,#REF!*AE$3,IF($C323=$D$4,#REF!*AE$4,IF($C323=$D$5,#REF!*AE$5,0))))</f>
        <v>0</v>
      </c>
      <c r="AF323" s="179">
        <f>IF($C323=$D$2,#REF!*AF$2,IF($C323=$D$3,#REF!*AF$3,IF($C323=$D$4,#REF!*AF$4,IF($C323=$D$5,#REF!*AF$5,0))))</f>
        <v>0</v>
      </c>
      <c r="AG323" s="179">
        <f>IF($C323=$D$2,#REF!*AG$2,IF($C323=$D$3,#REF!*AG$3,IF($C323=$D$4,#REF!*AG$4,IF($C323=$D$5,#REF!*AG$5,0))))</f>
        <v>0</v>
      </c>
      <c r="AH323" s="179">
        <f>IF($C323=$D$2,#REF!*AH$2,IF($C323=$D$3,#REF!*AH$3,IF($C323=$D$4,#REF!*AH$4,IF($C323=$D$5,#REF!*AH$5,0))))</f>
        <v>0</v>
      </c>
      <c r="AI323" s="179">
        <f>IF($C323=$D$2,#REF!*AI$2,IF($C323=$D$3,#REF!*AI$3,IF($C323=$D$4,#REF!*AI$4,IF($C323=$D$5,#REF!*AI$5,0))))</f>
        <v>0</v>
      </c>
      <c r="AJ323" s="179">
        <f>IF($C323=$D$2,#REF!*AJ$2,IF($C323=$D$3,#REF!*AJ$3,IF($C323=$D$4,#REF!*AJ$4,IF($C323=$D$5,#REF!*AJ$5,0))))</f>
        <v>0</v>
      </c>
      <c r="AK323" s="179">
        <f>IF($C323=$D$2,#REF!*AK$2,IF($C323=$D$3,#REF!*AK$3,IF($C323=$D$4,#REF!*AK$4,IF($C323=$D$5,#REF!*AK$5,0))))</f>
        <v>0</v>
      </c>
      <c r="AL323" s="179">
        <f>IF($C323=$D$2,#REF!*AL$2,IF($C323=$D$3,#REF!*AL$3,IF($C323=$D$4,#REF!*AL$4,IF($C323=$D$5,#REF!*AL$5,0))))</f>
        <v>0</v>
      </c>
      <c r="AM323" s="179">
        <f>IF($C323=$D$2,#REF!*AM$2,IF($C323=$D$3,#REF!*AM$3,IF($C323=$D$4,#REF!*AM$4,IF($C323=$D$5,#REF!*AM$5,0))))</f>
        <v>0</v>
      </c>
    </row>
    <row r="324" spans="1:39">
      <c r="A324" s="141"/>
      <c r="B324" s="165"/>
      <c r="C324" s="165"/>
      <c r="D324" s="178">
        <f t="shared" si="0"/>
        <v>0</v>
      </c>
      <c r="E324" s="179">
        <f>IF($C324=$D$2,#REF!*E$2,IF($C324=$D$3,#REF!*E$3,IF($C324=$D$4,#REF!*E$4,IF($C324=$D$5,#REF!*E$5,0))))</f>
        <v>0</v>
      </c>
      <c r="F324" s="179">
        <f>IF($C324=$D$2,#REF!*F$2,IF($C324=$D$3,#REF!*F$3,IF($C324=$D$4,#REF!*F$4,IF($C324=$D$5,#REF!*F$5,0))))</f>
        <v>0</v>
      </c>
      <c r="G324" s="179">
        <f>IF($C324=$D$2,#REF!*G$2,IF($C324=$D$3,#REF!*G$3,IF($C324=$D$4,#REF!*G$4,IF($C324=$D$5,#REF!*G$5,0))))</f>
        <v>0</v>
      </c>
      <c r="H324" s="179">
        <f>IF($C324=$D$2,#REF!*H$2,IF($C324=$D$3,#REF!*H$3,IF($C324=$D$4,#REF!*H$4,IF($C324=$D$5,#REF!*H$5,0))))</f>
        <v>0</v>
      </c>
      <c r="I324" s="179">
        <f>IF($C324=$D$2,#REF!*I$2,IF($C324=$D$3,#REF!*I$3,IF($C324=$D$4,#REF!*I$4,IF($C324=$D$5,#REF!*I$5,0))))</f>
        <v>0</v>
      </c>
      <c r="J324" s="179">
        <f>IF($C324=$D$2,#REF!*J$2,IF($C324=$D$3,#REF!*J$3,IF($C324=$D$4,#REF!*J$4,IF($C324=$D$5,#REF!*J$5,0))))</f>
        <v>0</v>
      </c>
      <c r="K324" s="179">
        <f>IF($C324=$D$2,#REF!*K$2,IF($C324=$D$3,#REF!*K$3,IF($C324=$D$4,#REF!*K$4,IF($C324=$D$5,#REF!*K$5,0))))</f>
        <v>0</v>
      </c>
      <c r="L324" s="179">
        <f>IF($C324=$D$2,#REF!*L$2,IF($C324=$D$3,#REF!*L$3,IF($C324=$D$4,#REF!*L$4,IF($C324=$D$5,#REF!*L$5,0))))</f>
        <v>0</v>
      </c>
      <c r="M324" s="179">
        <f>IF($C324=$D$2,#REF!*M$2,IF($C324=$D$3,#REF!*M$3,IF($C324=$D$4,#REF!*M$4,IF($C324=$D$5,#REF!*M$5,0))))</f>
        <v>0</v>
      </c>
      <c r="N324" s="179">
        <f>IF($C324=$D$2,#REF!*N$2,IF($C324=$D$3,#REF!*N$3,IF($C324=$D$4,#REF!*N$4,IF($C324=$D$5,#REF!*N$5,0))))</f>
        <v>0</v>
      </c>
      <c r="O324" s="179">
        <f>IF($C324=$D$2,#REF!*O$2,IF($C324=$D$3,#REF!*O$3,IF($C324=$D$4,#REF!*O$4,IF($C324=$D$5,#REF!*O$5,0))))</f>
        <v>0</v>
      </c>
      <c r="P324" s="179">
        <f>IF($C324=$D$2,#REF!*P$2,IF($C324=$D$3,#REF!*P$3,IF($C324=$D$4,#REF!*P$4,IF($C324=$D$5,#REF!*P$5,0))))</f>
        <v>0</v>
      </c>
      <c r="Q324" s="179">
        <f>IF($C324=$D$2,#REF!*Q$2,IF($C324=$D$3,#REF!*Q$3,IF($C324=$D$4,#REF!*Q$4,IF($C324=$D$5,#REF!*Q$5,0))))</f>
        <v>0</v>
      </c>
      <c r="R324" s="179">
        <f>IF($C324=$D$2,#REF!*R$2,IF($C324=$D$3,#REF!*R$3,IF($C324=$D$4,#REF!*R$4,IF($C324=$D$5,#REF!*R$5,0))))</f>
        <v>0</v>
      </c>
      <c r="S324" s="179">
        <f>IF($C324=$D$2,#REF!*S$2,IF($C324=$D$3,#REF!*S$3,IF($C324=$D$4,#REF!*S$4,IF($C324=$D$5,#REF!*S$5,0))))</f>
        <v>0</v>
      </c>
      <c r="T324" s="179">
        <f>IF($C324=$D$2,#REF!*T$2,IF($C324=$D$3,#REF!*T$3,IF($C324=$D$4,#REF!*T$4,IF($C324=$D$5,#REF!*T$5,0))))</f>
        <v>0</v>
      </c>
      <c r="U324" s="179">
        <f>IF($C324=$D$2,#REF!*U$2,IF($C324=$D$3,#REF!*U$3,IF($C324=$D$4,#REF!*U$4,IF($C324=$D$5,#REF!*U$5,0))))</f>
        <v>0</v>
      </c>
      <c r="V324" s="179">
        <f>IF($C324=$D$2,#REF!*V$2,IF($C324=$D$3,#REF!*V$3,IF($C324=$D$4,#REF!*V$4,IF($C324=$D$5,#REF!*V$5,0))))</f>
        <v>0</v>
      </c>
      <c r="W324" s="179">
        <f>IF($C324=$D$2,#REF!*W$2,IF($C324=$D$3,#REF!*W$3,IF($C324=$D$4,#REF!*W$4,IF($C324=$D$5,#REF!*W$5,0))))</f>
        <v>0</v>
      </c>
      <c r="X324" s="179">
        <f>IF($C324=$D$2,#REF!*X$2,IF($C324=$D$3,#REF!*X$3,IF($C324=$D$4,#REF!*X$4,IF($C324=$D$5,#REF!*X$5,0))))</f>
        <v>0</v>
      </c>
      <c r="Y324" s="179">
        <f>IF($C324=$D$2,#REF!*Y$2,IF($C324=$D$3,#REF!*Y$3,IF($C324=$D$4,#REF!*Y$4,IF($C324=$D$5,#REF!*Y$5,0))))</f>
        <v>0</v>
      </c>
      <c r="Z324" s="179">
        <f>IF($C324=$D$2,#REF!*Z$2,IF($C324=$D$3,#REF!*Z$3,IF($C324=$D$4,#REF!*Z$4,IF($C324=$D$5,#REF!*Z$5,0))))</f>
        <v>0</v>
      </c>
      <c r="AA324" s="179">
        <f>IF($C324=$D$2,#REF!*AA$2,IF($C324=$D$3,#REF!*AA$3,IF($C324=$D$4,#REF!*AA$4,IF($C324=$D$5,#REF!*AA$5,0))))</f>
        <v>0</v>
      </c>
      <c r="AB324" s="179">
        <f>IF($C324=$D$2,#REF!*AB$2,IF($C324=$D$3,#REF!*AB$3,IF($C324=$D$4,#REF!*AB$4,IF($C324=$D$5,#REF!*AB$5,0))))</f>
        <v>0</v>
      </c>
      <c r="AC324" s="179">
        <f>IF($C324=$D$2,#REF!*AC$2,IF($C324=$D$3,#REF!*AC$3,IF($C324=$D$4,#REF!*AC$4,IF($C324=$D$5,#REF!*AC$5,0))))</f>
        <v>0</v>
      </c>
      <c r="AD324" s="179">
        <f>IF($C324=$D$2,#REF!*AD$2,IF($C324=$D$3,#REF!*AD$3,IF($C324=$D$4,#REF!*AD$4,IF($C324=$D$5,#REF!*AD$5,0))))</f>
        <v>0</v>
      </c>
      <c r="AE324" s="179">
        <f>IF($C324=$D$2,#REF!*AE$2,IF($C324=$D$3,#REF!*AE$3,IF($C324=$D$4,#REF!*AE$4,IF($C324=$D$5,#REF!*AE$5,0))))</f>
        <v>0</v>
      </c>
      <c r="AF324" s="179">
        <f>IF($C324=$D$2,#REF!*AF$2,IF($C324=$D$3,#REF!*AF$3,IF($C324=$D$4,#REF!*AF$4,IF($C324=$D$5,#REF!*AF$5,0))))</f>
        <v>0</v>
      </c>
      <c r="AG324" s="179">
        <f>IF($C324=$D$2,#REF!*AG$2,IF($C324=$D$3,#REF!*AG$3,IF($C324=$D$4,#REF!*AG$4,IF($C324=$D$5,#REF!*AG$5,0))))</f>
        <v>0</v>
      </c>
      <c r="AH324" s="179">
        <f>IF($C324=$D$2,#REF!*AH$2,IF($C324=$D$3,#REF!*AH$3,IF($C324=$D$4,#REF!*AH$4,IF($C324=$D$5,#REF!*AH$5,0))))</f>
        <v>0</v>
      </c>
      <c r="AI324" s="179">
        <f>IF($C324=$D$2,#REF!*AI$2,IF($C324=$D$3,#REF!*AI$3,IF($C324=$D$4,#REF!*AI$4,IF($C324=$D$5,#REF!*AI$5,0))))</f>
        <v>0</v>
      </c>
      <c r="AJ324" s="179">
        <f>IF($C324=$D$2,#REF!*AJ$2,IF($C324=$D$3,#REF!*AJ$3,IF($C324=$D$4,#REF!*AJ$4,IF($C324=$D$5,#REF!*AJ$5,0))))</f>
        <v>0</v>
      </c>
      <c r="AK324" s="179">
        <f>IF($C324=$D$2,#REF!*AK$2,IF($C324=$D$3,#REF!*AK$3,IF($C324=$D$4,#REF!*AK$4,IF($C324=$D$5,#REF!*AK$5,0))))</f>
        <v>0</v>
      </c>
      <c r="AL324" s="179">
        <f>IF($C324=$D$2,#REF!*AL$2,IF($C324=$D$3,#REF!*AL$3,IF($C324=$D$4,#REF!*AL$4,IF($C324=$D$5,#REF!*AL$5,0))))</f>
        <v>0</v>
      </c>
      <c r="AM324" s="179">
        <f>IF($C324=$D$2,#REF!*AM$2,IF($C324=$D$3,#REF!*AM$3,IF($C324=$D$4,#REF!*AM$4,IF($C324=$D$5,#REF!*AM$5,0))))</f>
        <v>0</v>
      </c>
    </row>
    <row r="325" spans="1:39">
      <c r="A325" s="141"/>
      <c r="B325" s="165"/>
      <c r="C325" s="165"/>
      <c r="D325" s="178">
        <f t="shared" si="0"/>
        <v>0</v>
      </c>
      <c r="E325" s="179">
        <f>IF($C325=$D$2,#REF!*E$2,IF($C325=$D$3,#REF!*E$3,IF($C325=$D$4,#REF!*E$4,IF($C325=$D$5,#REF!*E$5,0))))</f>
        <v>0</v>
      </c>
      <c r="F325" s="179">
        <f>IF($C325=$D$2,#REF!*F$2,IF($C325=$D$3,#REF!*F$3,IF($C325=$D$4,#REF!*F$4,IF($C325=$D$5,#REF!*F$5,0))))</f>
        <v>0</v>
      </c>
      <c r="G325" s="179">
        <f>IF($C325=$D$2,#REF!*G$2,IF($C325=$D$3,#REF!*G$3,IF($C325=$D$4,#REF!*G$4,IF($C325=$D$5,#REF!*G$5,0))))</f>
        <v>0</v>
      </c>
      <c r="H325" s="179">
        <f>IF($C325=$D$2,#REF!*H$2,IF($C325=$D$3,#REF!*H$3,IF($C325=$D$4,#REF!*H$4,IF($C325=$D$5,#REF!*H$5,0))))</f>
        <v>0</v>
      </c>
      <c r="I325" s="179">
        <f>IF($C325=$D$2,#REF!*I$2,IF($C325=$D$3,#REF!*I$3,IF($C325=$D$4,#REF!*I$4,IF($C325=$D$5,#REF!*I$5,0))))</f>
        <v>0</v>
      </c>
      <c r="J325" s="179">
        <f>IF($C325=$D$2,#REF!*J$2,IF($C325=$D$3,#REF!*J$3,IF($C325=$D$4,#REF!*J$4,IF($C325=$D$5,#REF!*J$5,0))))</f>
        <v>0</v>
      </c>
      <c r="K325" s="179">
        <f>IF($C325=$D$2,#REF!*K$2,IF($C325=$D$3,#REF!*K$3,IF($C325=$D$4,#REF!*K$4,IF($C325=$D$5,#REF!*K$5,0))))</f>
        <v>0</v>
      </c>
      <c r="L325" s="179">
        <f>IF($C325=$D$2,#REF!*L$2,IF($C325=$D$3,#REF!*L$3,IF($C325=$D$4,#REF!*L$4,IF($C325=$D$5,#REF!*L$5,0))))</f>
        <v>0</v>
      </c>
      <c r="M325" s="179">
        <f>IF($C325=$D$2,#REF!*M$2,IF($C325=$D$3,#REF!*M$3,IF($C325=$D$4,#REF!*M$4,IF($C325=$D$5,#REF!*M$5,0))))</f>
        <v>0</v>
      </c>
      <c r="N325" s="179">
        <f>IF($C325=$D$2,#REF!*N$2,IF($C325=$D$3,#REF!*N$3,IF($C325=$D$4,#REF!*N$4,IF($C325=$D$5,#REF!*N$5,0))))</f>
        <v>0</v>
      </c>
      <c r="O325" s="179">
        <f>IF($C325=$D$2,#REF!*O$2,IF($C325=$D$3,#REF!*O$3,IF($C325=$D$4,#REF!*O$4,IF($C325=$D$5,#REF!*O$5,0))))</f>
        <v>0</v>
      </c>
      <c r="P325" s="179">
        <f>IF($C325=$D$2,#REF!*P$2,IF($C325=$D$3,#REF!*P$3,IF($C325=$D$4,#REF!*P$4,IF($C325=$D$5,#REF!*P$5,0))))</f>
        <v>0</v>
      </c>
      <c r="Q325" s="179">
        <f>IF($C325=$D$2,#REF!*Q$2,IF($C325=$D$3,#REF!*Q$3,IF($C325=$D$4,#REF!*Q$4,IF($C325=$D$5,#REF!*Q$5,0))))</f>
        <v>0</v>
      </c>
      <c r="R325" s="179">
        <f>IF($C325=$D$2,#REF!*R$2,IF($C325=$D$3,#REF!*R$3,IF($C325=$D$4,#REF!*R$4,IF($C325=$D$5,#REF!*R$5,0))))</f>
        <v>0</v>
      </c>
      <c r="S325" s="179">
        <f>IF($C325=$D$2,#REF!*S$2,IF($C325=$D$3,#REF!*S$3,IF($C325=$D$4,#REF!*S$4,IF($C325=$D$5,#REF!*S$5,0))))</f>
        <v>0</v>
      </c>
      <c r="T325" s="179">
        <f>IF($C325=$D$2,#REF!*T$2,IF($C325=$D$3,#REF!*T$3,IF($C325=$D$4,#REF!*T$4,IF($C325=$D$5,#REF!*T$5,0))))</f>
        <v>0</v>
      </c>
      <c r="U325" s="179">
        <f>IF($C325=$D$2,#REF!*U$2,IF($C325=$D$3,#REF!*U$3,IF($C325=$D$4,#REF!*U$4,IF($C325=$D$5,#REF!*U$5,0))))</f>
        <v>0</v>
      </c>
      <c r="V325" s="179">
        <f>IF($C325=$D$2,#REF!*V$2,IF($C325=$D$3,#REF!*V$3,IF($C325=$D$4,#REF!*V$4,IF($C325=$D$5,#REF!*V$5,0))))</f>
        <v>0</v>
      </c>
      <c r="W325" s="179">
        <f>IF($C325=$D$2,#REF!*W$2,IF($C325=$D$3,#REF!*W$3,IF($C325=$D$4,#REF!*W$4,IF($C325=$D$5,#REF!*W$5,0))))</f>
        <v>0</v>
      </c>
      <c r="X325" s="179">
        <f>IF($C325=$D$2,#REF!*X$2,IF($C325=$D$3,#REF!*X$3,IF($C325=$D$4,#REF!*X$4,IF($C325=$D$5,#REF!*X$5,0))))</f>
        <v>0</v>
      </c>
      <c r="Y325" s="179">
        <f>IF($C325=$D$2,#REF!*Y$2,IF($C325=$D$3,#REF!*Y$3,IF($C325=$D$4,#REF!*Y$4,IF($C325=$D$5,#REF!*Y$5,0))))</f>
        <v>0</v>
      </c>
      <c r="Z325" s="179">
        <f>IF($C325=$D$2,#REF!*Z$2,IF($C325=$D$3,#REF!*Z$3,IF($C325=$D$4,#REF!*Z$4,IF($C325=$D$5,#REF!*Z$5,0))))</f>
        <v>0</v>
      </c>
      <c r="AA325" s="179">
        <f>IF($C325=$D$2,#REF!*AA$2,IF($C325=$D$3,#REF!*AA$3,IF($C325=$D$4,#REF!*AA$4,IF($C325=$D$5,#REF!*AA$5,0))))</f>
        <v>0</v>
      </c>
      <c r="AB325" s="179">
        <f>IF($C325=$D$2,#REF!*AB$2,IF($C325=$D$3,#REF!*AB$3,IF($C325=$D$4,#REF!*AB$4,IF($C325=$D$5,#REF!*AB$5,0))))</f>
        <v>0</v>
      </c>
      <c r="AC325" s="179">
        <f>IF($C325=$D$2,#REF!*AC$2,IF($C325=$D$3,#REF!*AC$3,IF($C325=$D$4,#REF!*AC$4,IF($C325=$D$5,#REF!*AC$5,0))))</f>
        <v>0</v>
      </c>
      <c r="AD325" s="179">
        <f>IF($C325=$D$2,#REF!*AD$2,IF($C325=$D$3,#REF!*AD$3,IF($C325=$D$4,#REF!*AD$4,IF($C325=$D$5,#REF!*AD$5,0))))</f>
        <v>0</v>
      </c>
      <c r="AE325" s="179">
        <f>IF($C325=$D$2,#REF!*AE$2,IF($C325=$D$3,#REF!*AE$3,IF($C325=$D$4,#REF!*AE$4,IF($C325=$D$5,#REF!*AE$5,0))))</f>
        <v>0</v>
      </c>
      <c r="AF325" s="179">
        <f>IF($C325=$D$2,#REF!*AF$2,IF($C325=$D$3,#REF!*AF$3,IF($C325=$D$4,#REF!*AF$4,IF($C325=$D$5,#REF!*AF$5,0))))</f>
        <v>0</v>
      </c>
      <c r="AG325" s="179">
        <f>IF($C325=$D$2,#REF!*AG$2,IF($C325=$D$3,#REF!*AG$3,IF($C325=$D$4,#REF!*AG$4,IF($C325=$D$5,#REF!*AG$5,0))))</f>
        <v>0</v>
      </c>
      <c r="AH325" s="179">
        <f>IF($C325=$D$2,#REF!*AH$2,IF($C325=$D$3,#REF!*AH$3,IF($C325=$D$4,#REF!*AH$4,IF($C325=$D$5,#REF!*AH$5,0))))</f>
        <v>0</v>
      </c>
      <c r="AI325" s="179">
        <f>IF($C325=$D$2,#REF!*AI$2,IF($C325=$D$3,#REF!*AI$3,IF($C325=$D$4,#REF!*AI$4,IF($C325=$D$5,#REF!*AI$5,0))))</f>
        <v>0</v>
      </c>
      <c r="AJ325" s="179">
        <f>IF($C325=$D$2,#REF!*AJ$2,IF($C325=$D$3,#REF!*AJ$3,IF($C325=$D$4,#REF!*AJ$4,IF($C325=$D$5,#REF!*AJ$5,0))))</f>
        <v>0</v>
      </c>
      <c r="AK325" s="179">
        <f>IF($C325=$D$2,#REF!*AK$2,IF($C325=$D$3,#REF!*AK$3,IF($C325=$D$4,#REF!*AK$4,IF($C325=$D$5,#REF!*AK$5,0))))</f>
        <v>0</v>
      </c>
      <c r="AL325" s="179">
        <f>IF($C325=$D$2,#REF!*AL$2,IF($C325=$D$3,#REF!*AL$3,IF($C325=$D$4,#REF!*AL$4,IF($C325=$D$5,#REF!*AL$5,0))))</f>
        <v>0</v>
      </c>
      <c r="AM325" s="179">
        <f>IF($C325=$D$2,#REF!*AM$2,IF($C325=$D$3,#REF!*AM$3,IF($C325=$D$4,#REF!*AM$4,IF($C325=$D$5,#REF!*AM$5,0))))</f>
        <v>0</v>
      </c>
    </row>
    <row r="326" spans="1:39">
      <c r="A326" s="141"/>
      <c r="B326" s="165"/>
      <c r="C326" s="165"/>
      <c r="D326" s="178">
        <f t="shared" si="0"/>
        <v>0</v>
      </c>
      <c r="E326" s="179">
        <f>IF($C326=$D$2,#REF!*E$2,IF($C326=$D$3,#REF!*E$3,IF($C326=$D$4,#REF!*E$4,IF($C326=$D$5,#REF!*E$5,0))))</f>
        <v>0</v>
      </c>
      <c r="F326" s="179">
        <f>IF($C326=$D$2,#REF!*F$2,IF($C326=$D$3,#REF!*F$3,IF($C326=$D$4,#REF!*F$4,IF($C326=$D$5,#REF!*F$5,0))))</f>
        <v>0</v>
      </c>
      <c r="G326" s="179">
        <f>IF($C326=$D$2,#REF!*G$2,IF($C326=$D$3,#REF!*G$3,IF($C326=$D$4,#REF!*G$4,IF($C326=$D$5,#REF!*G$5,0))))</f>
        <v>0</v>
      </c>
      <c r="H326" s="179">
        <f>IF($C326=$D$2,#REF!*H$2,IF($C326=$D$3,#REF!*H$3,IF($C326=$D$4,#REF!*H$4,IF($C326=$D$5,#REF!*H$5,0))))</f>
        <v>0</v>
      </c>
      <c r="I326" s="179">
        <f>IF($C326=$D$2,#REF!*I$2,IF($C326=$D$3,#REF!*I$3,IF($C326=$D$4,#REF!*I$4,IF($C326=$D$5,#REF!*I$5,0))))</f>
        <v>0</v>
      </c>
      <c r="J326" s="179">
        <f>IF($C326=$D$2,#REF!*J$2,IF($C326=$D$3,#REF!*J$3,IF($C326=$D$4,#REF!*J$4,IF($C326=$D$5,#REF!*J$5,0))))</f>
        <v>0</v>
      </c>
      <c r="K326" s="179">
        <f>IF($C326=$D$2,#REF!*K$2,IF($C326=$D$3,#REF!*K$3,IF($C326=$D$4,#REF!*K$4,IF($C326=$D$5,#REF!*K$5,0))))</f>
        <v>0</v>
      </c>
      <c r="L326" s="179">
        <f>IF($C326=$D$2,#REF!*L$2,IF($C326=$D$3,#REF!*L$3,IF($C326=$D$4,#REF!*L$4,IF($C326=$D$5,#REF!*L$5,0))))</f>
        <v>0</v>
      </c>
      <c r="M326" s="179">
        <f>IF($C326=$D$2,#REF!*M$2,IF($C326=$D$3,#REF!*M$3,IF($C326=$D$4,#REF!*M$4,IF($C326=$D$5,#REF!*M$5,0))))</f>
        <v>0</v>
      </c>
      <c r="N326" s="179">
        <f>IF($C326=$D$2,#REF!*N$2,IF($C326=$D$3,#REF!*N$3,IF($C326=$D$4,#REF!*N$4,IF($C326=$D$5,#REF!*N$5,0))))</f>
        <v>0</v>
      </c>
      <c r="O326" s="179">
        <f>IF($C326=$D$2,#REF!*O$2,IF($C326=$D$3,#REF!*O$3,IF($C326=$D$4,#REF!*O$4,IF($C326=$D$5,#REF!*O$5,0))))</f>
        <v>0</v>
      </c>
      <c r="P326" s="179">
        <f>IF($C326=$D$2,#REF!*P$2,IF($C326=$D$3,#REF!*P$3,IF($C326=$D$4,#REF!*P$4,IF($C326=$D$5,#REF!*P$5,0))))</f>
        <v>0</v>
      </c>
      <c r="Q326" s="179">
        <f>IF($C326=$D$2,#REF!*Q$2,IF($C326=$D$3,#REF!*Q$3,IF($C326=$D$4,#REF!*Q$4,IF($C326=$D$5,#REF!*Q$5,0))))</f>
        <v>0</v>
      </c>
      <c r="R326" s="179">
        <f>IF($C326=$D$2,#REF!*R$2,IF($C326=$D$3,#REF!*R$3,IF($C326=$D$4,#REF!*R$4,IF($C326=$D$5,#REF!*R$5,0))))</f>
        <v>0</v>
      </c>
      <c r="S326" s="179">
        <f>IF($C326=$D$2,#REF!*S$2,IF($C326=$D$3,#REF!*S$3,IF($C326=$D$4,#REF!*S$4,IF($C326=$D$5,#REF!*S$5,0))))</f>
        <v>0</v>
      </c>
      <c r="T326" s="179">
        <f>IF($C326=$D$2,#REF!*T$2,IF($C326=$D$3,#REF!*T$3,IF($C326=$D$4,#REF!*T$4,IF($C326=$D$5,#REF!*T$5,0))))</f>
        <v>0</v>
      </c>
      <c r="U326" s="179">
        <f>IF($C326=$D$2,#REF!*U$2,IF($C326=$D$3,#REF!*U$3,IF($C326=$D$4,#REF!*U$4,IF($C326=$D$5,#REF!*U$5,0))))</f>
        <v>0</v>
      </c>
      <c r="V326" s="179">
        <f>IF($C326=$D$2,#REF!*V$2,IF($C326=$D$3,#REF!*V$3,IF($C326=$D$4,#REF!*V$4,IF($C326=$D$5,#REF!*V$5,0))))</f>
        <v>0</v>
      </c>
      <c r="W326" s="179">
        <f>IF($C326=$D$2,#REF!*W$2,IF($C326=$D$3,#REF!*W$3,IF($C326=$D$4,#REF!*W$4,IF($C326=$D$5,#REF!*W$5,0))))</f>
        <v>0</v>
      </c>
      <c r="X326" s="179">
        <f>IF($C326=$D$2,#REF!*X$2,IF($C326=$D$3,#REF!*X$3,IF($C326=$D$4,#REF!*X$4,IF($C326=$D$5,#REF!*X$5,0))))</f>
        <v>0</v>
      </c>
      <c r="Y326" s="179">
        <f>IF($C326=$D$2,#REF!*Y$2,IF($C326=$D$3,#REF!*Y$3,IF($C326=$D$4,#REF!*Y$4,IF($C326=$D$5,#REF!*Y$5,0))))</f>
        <v>0</v>
      </c>
      <c r="Z326" s="179">
        <f>IF($C326=$D$2,#REF!*Z$2,IF($C326=$D$3,#REF!*Z$3,IF($C326=$D$4,#REF!*Z$4,IF($C326=$D$5,#REF!*Z$5,0))))</f>
        <v>0</v>
      </c>
      <c r="AA326" s="179">
        <f>IF($C326=$D$2,#REF!*AA$2,IF($C326=$D$3,#REF!*AA$3,IF($C326=$D$4,#REF!*AA$4,IF($C326=$D$5,#REF!*AA$5,0))))</f>
        <v>0</v>
      </c>
      <c r="AB326" s="179">
        <f>IF($C326=$D$2,#REF!*AB$2,IF($C326=$D$3,#REF!*AB$3,IF($C326=$D$4,#REF!*AB$4,IF($C326=$D$5,#REF!*AB$5,0))))</f>
        <v>0</v>
      </c>
      <c r="AC326" s="179">
        <f>IF($C326=$D$2,#REF!*AC$2,IF($C326=$D$3,#REF!*AC$3,IF($C326=$D$4,#REF!*AC$4,IF($C326=$D$5,#REF!*AC$5,0))))</f>
        <v>0</v>
      </c>
      <c r="AD326" s="179">
        <f>IF($C326=$D$2,#REF!*AD$2,IF($C326=$D$3,#REF!*AD$3,IF($C326=$D$4,#REF!*AD$4,IF($C326=$D$5,#REF!*AD$5,0))))</f>
        <v>0</v>
      </c>
      <c r="AE326" s="179">
        <f>IF($C326=$D$2,#REF!*AE$2,IF($C326=$D$3,#REF!*AE$3,IF($C326=$D$4,#REF!*AE$4,IF($C326=$D$5,#REF!*AE$5,0))))</f>
        <v>0</v>
      </c>
      <c r="AF326" s="179">
        <f>IF($C326=$D$2,#REF!*AF$2,IF($C326=$D$3,#REF!*AF$3,IF($C326=$D$4,#REF!*AF$4,IF($C326=$D$5,#REF!*AF$5,0))))</f>
        <v>0</v>
      </c>
      <c r="AG326" s="179">
        <f>IF($C326=$D$2,#REF!*AG$2,IF($C326=$D$3,#REF!*AG$3,IF($C326=$D$4,#REF!*AG$4,IF($C326=$D$5,#REF!*AG$5,0))))</f>
        <v>0</v>
      </c>
      <c r="AH326" s="179">
        <f>IF($C326=$D$2,#REF!*AH$2,IF($C326=$D$3,#REF!*AH$3,IF($C326=$D$4,#REF!*AH$4,IF($C326=$D$5,#REF!*AH$5,0))))</f>
        <v>0</v>
      </c>
      <c r="AI326" s="179">
        <f>IF($C326=$D$2,#REF!*AI$2,IF($C326=$D$3,#REF!*AI$3,IF($C326=$D$4,#REF!*AI$4,IF($C326=$D$5,#REF!*AI$5,0))))</f>
        <v>0</v>
      </c>
      <c r="AJ326" s="179">
        <f>IF($C326=$D$2,#REF!*AJ$2,IF($C326=$D$3,#REF!*AJ$3,IF($C326=$D$4,#REF!*AJ$4,IF($C326=$D$5,#REF!*AJ$5,0))))</f>
        <v>0</v>
      </c>
      <c r="AK326" s="179">
        <f>IF($C326=$D$2,#REF!*AK$2,IF($C326=$D$3,#REF!*AK$3,IF($C326=$D$4,#REF!*AK$4,IF($C326=$D$5,#REF!*AK$5,0))))</f>
        <v>0</v>
      </c>
      <c r="AL326" s="179">
        <f>IF($C326=$D$2,#REF!*AL$2,IF($C326=$D$3,#REF!*AL$3,IF($C326=$D$4,#REF!*AL$4,IF($C326=$D$5,#REF!*AL$5,0))))</f>
        <v>0</v>
      </c>
      <c r="AM326" s="179">
        <f>IF($C326=$D$2,#REF!*AM$2,IF($C326=$D$3,#REF!*AM$3,IF($C326=$D$4,#REF!*AM$4,IF($C326=$D$5,#REF!*AM$5,0))))</f>
        <v>0</v>
      </c>
    </row>
    <row r="327" spans="1:39">
      <c r="A327" s="141"/>
      <c r="B327" s="165"/>
      <c r="C327" s="165"/>
      <c r="D327" s="178">
        <f t="shared" si="0"/>
        <v>0</v>
      </c>
      <c r="E327" s="179">
        <f>IF($C327=$D$2,#REF!*E$2,IF($C327=$D$3,#REF!*E$3,IF($C327=$D$4,#REF!*E$4,IF($C327=$D$5,#REF!*E$5,0))))</f>
        <v>0</v>
      </c>
      <c r="F327" s="179">
        <f>IF($C327=$D$2,#REF!*F$2,IF($C327=$D$3,#REF!*F$3,IF($C327=$D$4,#REF!*F$4,IF($C327=$D$5,#REF!*F$5,0))))</f>
        <v>0</v>
      </c>
      <c r="G327" s="179">
        <f>IF($C327=$D$2,#REF!*G$2,IF($C327=$D$3,#REF!*G$3,IF($C327=$D$4,#REF!*G$4,IF($C327=$D$5,#REF!*G$5,0))))</f>
        <v>0</v>
      </c>
      <c r="H327" s="179">
        <f>IF($C327=$D$2,#REF!*H$2,IF($C327=$D$3,#REF!*H$3,IF($C327=$D$4,#REF!*H$4,IF($C327=$D$5,#REF!*H$5,0))))</f>
        <v>0</v>
      </c>
      <c r="I327" s="179">
        <f>IF($C327=$D$2,#REF!*I$2,IF($C327=$D$3,#REF!*I$3,IF($C327=$D$4,#REF!*I$4,IF($C327=$D$5,#REF!*I$5,0))))</f>
        <v>0</v>
      </c>
      <c r="J327" s="179">
        <f>IF($C327=$D$2,#REF!*J$2,IF($C327=$D$3,#REF!*J$3,IF($C327=$D$4,#REF!*J$4,IF($C327=$D$5,#REF!*J$5,0))))</f>
        <v>0</v>
      </c>
      <c r="K327" s="179">
        <f>IF($C327=$D$2,#REF!*K$2,IF($C327=$D$3,#REF!*K$3,IF($C327=$D$4,#REF!*K$4,IF($C327=$D$5,#REF!*K$5,0))))</f>
        <v>0</v>
      </c>
      <c r="L327" s="179">
        <f>IF($C327=$D$2,#REF!*L$2,IF($C327=$D$3,#REF!*L$3,IF($C327=$D$4,#REF!*L$4,IF($C327=$D$5,#REF!*L$5,0))))</f>
        <v>0</v>
      </c>
      <c r="M327" s="179">
        <f>IF($C327=$D$2,#REF!*M$2,IF($C327=$D$3,#REF!*M$3,IF($C327=$D$4,#REF!*M$4,IF($C327=$D$5,#REF!*M$5,0))))</f>
        <v>0</v>
      </c>
      <c r="N327" s="179">
        <f>IF($C327=$D$2,#REF!*N$2,IF($C327=$D$3,#REF!*N$3,IF($C327=$D$4,#REF!*N$4,IF($C327=$D$5,#REF!*N$5,0))))</f>
        <v>0</v>
      </c>
      <c r="O327" s="179">
        <f>IF($C327=$D$2,#REF!*O$2,IF($C327=$D$3,#REF!*O$3,IF($C327=$D$4,#REF!*O$4,IF($C327=$D$5,#REF!*O$5,0))))</f>
        <v>0</v>
      </c>
      <c r="P327" s="179">
        <f>IF($C327=$D$2,#REF!*P$2,IF($C327=$D$3,#REF!*P$3,IF($C327=$D$4,#REF!*P$4,IF($C327=$D$5,#REF!*P$5,0))))</f>
        <v>0</v>
      </c>
      <c r="Q327" s="179">
        <f>IF($C327=$D$2,#REF!*Q$2,IF($C327=$D$3,#REF!*Q$3,IF($C327=$D$4,#REF!*Q$4,IF($C327=$D$5,#REF!*Q$5,0))))</f>
        <v>0</v>
      </c>
      <c r="R327" s="179">
        <f>IF($C327=$D$2,#REF!*R$2,IF($C327=$D$3,#REF!*R$3,IF($C327=$D$4,#REF!*R$4,IF($C327=$D$5,#REF!*R$5,0))))</f>
        <v>0</v>
      </c>
      <c r="S327" s="179">
        <f>IF($C327=$D$2,#REF!*S$2,IF($C327=$D$3,#REF!*S$3,IF($C327=$D$4,#REF!*S$4,IF($C327=$D$5,#REF!*S$5,0))))</f>
        <v>0</v>
      </c>
      <c r="T327" s="179">
        <f>IF($C327=$D$2,#REF!*T$2,IF($C327=$D$3,#REF!*T$3,IF($C327=$D$4,#REF!*T$4,IF($C327=$D$5,#REF!*T$5,0))))</f>
        <v>0</v>
      </c>
      <c r="U327" s="179">
        <f>IF($C327=$D$2,#REF!*U$2,IF($C327=$D$3,#REF!*U$3,IF($C327=$D$4,#REF!*U$4,IF($C327=$D$5,#REF!*U$5,0))))</f>
        <v>0</v>
      </c>
      <c r="V327" s="179">
        <f>IF($C327=$D$2,#REF!*V$2,IF($C327=$D$3,#REF!*V$3,IF($C327=$D$4,#REF!*V$4,IF($C327=$D$5,#REF!*V$5,0))))</f>
        <v>0</v>
      </c>
      <c r="W327" s="179">
        <f>IF($C327=$D$2,#REF!*W$2,IF($C327=$D$3,#REF!*W$3,IF($C327=$D$4,#REF!*W$4,IF($C327=$D$5,#REF!*W$5,0))))</f>
        <v>0</v>
      </c>
      <c r="X327" s="179">
        <f>IF($C327=$D$2,#REF!*X$2,IF($C327=$D$3,#REF!*X$3,IF($C327=$D$4,#REF!*X$4,IF($C327=$D$5,#REF!*X$5,0))))</f>
        <v>0</v>
      </c>
      <c r="Y327" s="179">
        <f>IF($C327=$D$2,#REF!*Y$2,IF($C327=$D$3,#REF!*Y$3,IF($C327=$D$4,#REF!*Y$4,IF($C327=$D$5,#REF!*Y$5,0))))</f>
        <v>0</v>
      </c>
      <c r="Z327" s="179">
        <f>IF($C327=$D$2,#REF!*Z$2,IF($C327=$D$3,#REF!*Z$3,IF($C327=$D$4,#REF!*Z$4,IF($C327=$D$5,#REF!*Z$5,0))))</f>
        <v>0</v>
      </c>
      <c r="AA327" s="179">
        <f>IF($C327=$D$2,#REF!*AA$2,IF($C327=$D$3,#REF!*AA$3,IF($C327=$D$4,#REF!*AA$4,IF($C327=$D$5,#REF!*AA$5,0))))</f>
        <v>0</v>
      </c>
      <c r="AB327" s="179">
        <f>IF($C327=$D$2,#REF!*AB$2,IF($C327=$D$3,#REF!*AB$3,IF($C327=$D$4,#REF!*AB$4,IF($C327=$D$5,#REF!*AB$5,0))))</f>
        <v>0</v>
      </c>
      <c r="AC327" s="179">
        <f>IF($C327=$D$2,#REF!*AC$2,IF($C327=$D$3,#REF!*AC$3,IF($C327=$D$4,#REF!*AC$4,IF($C327=$D$5,#REF!*AC$5,0))))</f>
        <v>0</v>
      </c>
      <c r="AD327" s="179">
        <f>IF($C327=$D$2,#REF!*AD$2,IF($C327=$D$3,#REF!*AD$3,IF($C327=$D$4,#REF!*AD$4,IF($C327=$D$5,#REF!*AD$5,0))))</f>
        <v>0</v>
      </c>
      <c r="AE327" s="179">
        <f>IF($C327=$D$2,#REF!*AE$2,IF($C327=$D$3,#REF!*AE$3,IF($C327=$D$4,#REF!*AE$4,IF($C327=$D$5,#REF!*AE$5,0))))</f>
        <v>0</v>
      </c>
      <c r="AF327" s="179">
        <f>IF($C327=$D$2,#REF!*AF$2,IF($C327=$D$3,#REF!*AF$3,IF($C327=$D$4,#REF!*AF$4,IF($C327=$D$5,#REF!*AF$5,0))))</f>
        <v>0</v>
      </c>
      <c r="AG327" s="179">
        <f>IF($C327=$D$2,#REF!*AG$2,IF($C327=$D$3,#REF!*AG$3,IF($C327=$D$4,#REF!*AG$4,IF($C327=$D$5,#REF!*AG$5,0))))</f>
        <v>0</v>
      </c>
      <c r="AH327" s="179">
        <f>IF($C327=$D$2,#REF!*AH$2,IF($C327=$D$3,#REF!*AH$3,IF($C327=$D$4,#REF!*AH$4,IF($C327=$D$5,#REF!*AH$5,0))))</f>
        <v>0</v>
      </c>
      <c r="AI327" s="179">
        <f>IF($C327=$D$2,#REF!*AI$2,IF($C327=$D$3,#REF!*AI$3,IF($C327=$D$4,#REF!*AI$4,IF($C327=$D$5,#REF!*AI$5,0))))</f>
        <v>0</v>
      </c>
      <c r="AJ327" s="179">
        <f>IF($C327=$D$2,#REF!*AJ$2,IF($C327=$D$3,#REF!*AJ$3,IF($C327=$D$4,#REF!*AJ$4,IF($C327=$D$5,#REF!*AJ$5,0))))</f>
        <v>0</v>
      </c>
      <c r="AK327" s="179">
        <f>IF($C327=$D$2,#REF!*AK$2,IF($C327=$D$3,#REF!*AK$3,IF($C327=$D$4,#REF!*AK$4,IF($C327=$D$5,#REF!*AK$5,0))))</f>
        <v>0</v>
      </c>
      <c r="AL327" s="179">
        <f>IF($C327=$D$2,#REF!*AL$2,IF($C327=$D$3,#REF!*AL$3,IF($C327=$D$4,#REF!*AL$4,IF($C327=$D$5,#REF!*AL$5,0))))</f>
        <v>0</v>
      </c>
      <c r="AM327" s="179">
        <f>IF($C327=$D$2,#REF!*AM$2,IF($C327=$D$3,#REF!*AM$3,IF($C327=$D$4,#REF!*AM$4,IF($C327=$D$5,#REF!*AM$5,0))))</f>
        <v>0</v>
      </c>
    </row>
    <row r="328" spans="1:39">
      <c r="A328" s="141"/>
      <c r="B328" s="165"/>
      <c r="C328" s="165"/>
      <c r="D328" s="178">
        <f t="shared" si="0"/>
        <v>0</v>
      </c>
      <c r="E328" s="179">
        <f>IF($C328=$D$2,#REF!*E$2,IF($C328=$D$3,#REF!*E$3,IF($C328=$D$4,#REF!*E$4,IF($C328=$D$5,#REF!*E$5,0))))</f>
        <v>0</v>
      </c>
      <c r="F328" s="179">
        <f>IF($C328=$D$2,#REF!*F$2,IF($C328=$D$3,#REF!*F$3,IF($C328=$D$4,#REF!*F$4,IF($C328=$D$5,#REF!*F$5,0))))</f>
        <v>0</v>
      </c>
      <c r="G328" s="179">
        <f>IF($C328=$D$2,#REF!*G$2,IF($C328=$D$3,#REF!*G$3,IF($C328=$D$4,#REF!*G$4,IF($C328=$D$5,#REF!*G$5,0))))</f>
        <v>0</v>
      </c>
      <c r="H328" s="179">
        <f>IF($C328=$D$2,#REF!*H$2,IF($C328=$D$3,#REF!*H$3,IF($C328=$D$4,#REF!*H$4,IF($C328=$D$5,#REF!*H$5,0))))</f>
        <v>0</v>
      </c>
      <c r="I328" s="179">
        <f>IF($C328=$D$2,#REF!*I$2,IF($C328=$D$3,#REF!*I$3,IF($C328=$D$4,#REF!*I$4,IF($C328=$D$5,#REF!*I$5,0))))</f>
        <v>0</v>
      </c>
      <c r="J328" s="179">
        <f>IF($C328=$D$2,#REF!*J$2,IF($C328=$D$3,#REF!*J$3,IF($C328=$D$4,#REF!*J$4,IF($C328=$D$5,#REF!*J$5,0))))</f>
        <v>0</v>
      </c>
      <c r="K328" s="179">
        <f>IF($C328=$D$2,#REF!*K$2,IF($C328=$D$3,#REF!*K$3,IF($C328=$D$4,#REF!*K$4,IF($C328=$D$5,#REF!*K$5,0))))</f>
        <v>0</v>
      </c>
      <c r="L328" s="179">
        <f>IF($C328=$D$2,#REF!*L$2,IF($C328=$D$3,#REF!*L$3,IF($C328=$D$4,#REF!*L$4,IF($C328=$D$5,#REF!*L$5,0))))</f>
        <v>0</v>
      </c>
      <c r="M328" s="179">
        <f>IF($C328=$D$2,#REF!*M$2,IF($C328=$D$3,#REF!*M$3,IF($C328=$D$4,#REF!*M$4,IF($C328=$D$5,#REF!*M$5,0))))</f>
        <v>0</v>
      </c>
      <c r="N328" s="179">
        <f>IF($C328=$D$2,#REF!*N$2,IF($C328=$D$3,#REF!*N$3,IF($C328=$D$4,#REF!*N$4,IF($C328=$D$5,#REF!*N$5,0))))</f>
        <v>0</v>
      </c>
      <c r="O328" s="179">
        <f>IF($C328=$D$2,#REF!*O$2,IF($C328=$D$3,#REF!*O$3,IF($C328=$D$4,#REF!*O$4,IF($C328=$D$5,#REF!*O$5,0))))</f>
        <v>0</v>
      </c>
      <c r="P328" s="179">
        <f>IF($C328=$D$2,#REF!*P$2,IF($C328=$D$3,#REF!*P$3,IF($C328=$D$4,#REF!*P$4,IF($C328=$D$5,#REF!*P$5,0))))</f>
        <v>0</v>
      </c>
      <c r="Q328" s="179">
        <f>IF($C328=$D$2,#REF!*Q$2,IF($C328=$D$3,#REF!*Q$3,IF($C328=$D$4,#REF!*Q$4,IF($C328=$D$5,#REF!*Q$5,0))))</f>
        <v>0</v>
      </c>
      <c r="R328" s="179">
        <f>IF($C328=$D$2,#REF!*R$2,IF($C328=$D$3,#REF!*R$3,IF($C328=$D$4,#REF!*R$4,IF($C328=$D$5,#REF!*R$5,0))))</f>
        <v>0</v>
      </c>
      <c r="S328" s="179">
        <f>IF($C328=$D$2,#REF!*S$2,IF($C328=$D$3,#REF!*S$3,IF($C328=$D$4,#REF!*S$4,IF($C328=$D$5,#REF!*S$5,0))))</f>
        <v>0</v>
      </c>
      <c r="T328" s="179">
        <f>IF($C328=$D$2,#REF!*T$2,IF($C328=$D$3,#REF!*T$3,IF($C328=$D$4,#REF!*T$4,IF($C328=$D$5,#REF!*T$5,0))))</f>
        <v>0</v>
      </c>
      <c r="U328" s="179">
        <f>IF($C328=$D$2,#REF!*U$2,IF($C328=$D$3,#REF!*U$3,IF($C328=$D$4,#REF!*U$4,IF($C328=$D$5,#REF!*U$5,0))))</f>
        <v>0</v>
      </c>
      <c r="V328" s="179">
        <f>IF($C328=$D$2,#REF!*V$2,IF($C328=$D$3,#REF!*V$3,IF($C328=$D$4,#REF!*V$4,IF($C328=$D$5,#REF!*V$5,0))))</f>
        <v>0</v>
      </c>
      <c r="W328" s="179">
        <f>IF($C328=$D$2,#REF!*W$2,IF($C328=$D$3,#REF!*W$3,IF($C328=$D$4,#REF!*W$4,IF($C328=$D$5,#REF!*W$5,0))))</f>
        <v>0</v>
      </c>
      <c r="X328" s="179">
        <f>IF($C328=$D$2,#REF!*X$2,IF($C328=$D$3,#REF!*X$3,IF($C328=$D$4,#REF!*X$4,IF($C328=$D$5,#REF!*X$5,0))))</f>
        <v>0</v>
      </c>
      <c r="Y328" s="179">
        <f>IF($C328=$D$2,#REF!*Y$2,IF($C328=$D$3,#REF!*Y$3,IF($C328=$D$4,#REF!*Y$4,IF($C328=$D$5,#REF!*Y$5,0))))</f>
        <v>0</v>
      </c>
      <c r="Z328" s="179">
        <f>IF($C328=$D$2,#REF!*Z$2,IF($C328=$D$3,#REF!*Z$3,IF($C328=$D$4,#REF!*Z$4,IF($C328=$D$5,#REF!*Z$5,0))))</f>
        <v>0</v>
      </c>
      <c r="AA328" s="179">
        <f>IF($C328=$D$2,#REF!*AA$2,IF($C328=$D$3,#REF!*AA$3,IF($C328=$D$4,#REF!*AA$4,IF($C328=$D$5,#REF!*AA$5,0))))</f>
        <v>0</v>
      </c>
      <c r="AB328" s="179">
        <f>IF($C328=$D$2,#REF!*AB$2,IF($C328=$D$3,#REF!*AB$3,IF($C328=$D$4,#REF!*AB$4,IF($C328=$D$5,#REF!*AB$5,0))))</f>
        <v>0</v>
      </c>
      <c r="AC328" s="179">
        <f>IF($C328=$D$2,#REF!*AC$2,IF($C328=$D$3,#REF!*AC$3,IF($C328=$D$4,#REF!*AC$4,IF($C328=$D$5,#REF!*AC$5,0))))</f>
        <v>0</v>
      </c>
      <c r="AD328" s="179">
        <f>IF($C328=$D$2,#REF!*AD$2,IF($C328=$D$3,#REF!*AD$3,IF($C328=$D$4,#REF!*AD$4,IF($C328=$D$5,#REF!*AD$5,0))))</f>
        <v>0</v>
      </c>
      <c r="AE328" s="179">
        <f>IF($C328=$D$2,#REF!*AE$2,IF($C328=$D$3,#REF!*AE$3,IF($C328=$D$4,#REF!*AE$4,IF($C328=$D$5,#REF!*AE$5,0))))</f>
        <v>0</v>
      </c>
      <c r="AF328" s="179">
        <f>IF($C328=$D$2,#REF!*AF$2,IF($C328=$D$3,#REF!*AF$3,IF($C328=$D$4,#REF!*AF$4,IF($C328=$D$5,#REF!*AF$5,0))))</f>
        <v>0</v>
      </c>
      <c r="AG328" s="179">
        <f>IF($C328=$D$2,#REF!*AG$2,IF($C328=$D$3,#REF!*AG$3,IF($C328=$D$4,#REF!*AG$4,IF($C328=$D$5,#REF!*AG$5,0))))</f>
        <v>0</v>
      </c>
      <c r="AH328" s="179">
        <f>IF($C328=$D$2,#REF!*AH$2,IF($C328=$D$3,#REF!*AH$3,IF($C328=$D$4,#REF!*AH$4,IF($C328=$D$5,#REF!*AH$5,0))))</f>
        <v>0</v>
      </c>
      <c r="AI328" s="179">
        <f>IF($C328=$D$2,#REF!*AI$2,IF($C328=$D$3,#REF!*AI$3,IF($C328=$D$4,#REF!*AI$4,IF($C328=$D$5,#REF!*AI$5,0))))</f>
        <v>0</v>
      </c>
      <c r="AJ328" s="179">
        <f>IF($C328=$D$2,#REF!*AJ$2,IF($C328=$D$3,#REF!*AJ$3,IF($C328=$D$4,#REF!*AJ$4,IF($C328=$D$5,#REF!*AJ$5,0))))</f>
        <v>0</v>
      </c>
      <c r="AK328" s="179">
        <f>IF($C328=$D$2,#REF!*AK$2,IF($C328=$D$3,#REF!*AK$3,IF($C328=$D$4,#REF!*AK$4,IF($C328=$D$5,#REF!*AK$5,0))))</f>
        <v>0</v>
      </c>
      <c r="AL328" s="179">
        <f>IF($C328=$D$2,#REF!*AL$2,IF($C328=$D$3,#REF!*AL$3,IF($C328=$D$4,#REF!*AL$4,IF($C328=$D$5,#REF!*AL$5,0))))</f>
        <v>0</v>
      </c>
      <c r="AM328" s="179">
        <f>IF($C328=$D$2,#REF!*AM$2,IF($C328=$D$3,#REF!*AM$3,IF($C328=$D$4,#REF!*AM$4,IF($C328=$D$5,#REF!*AM$5,0))))</f>
        <v>0</v>
      </c>
    </row>
    <row r="329" spans="1:39">
      <c r="A329" s="141"/>
      <c r="B329" s="165"/>
      <c r="C329" s="165"/>
      <c r="D329" s="178">
        <f t="shared" si="0"/>
        <v>0</v>
      </c>
      <c r="E329" s="179">
        <f>IF($C329=$D$2,#REF!*E$2,IF($C329=$D$3,#REF!*E$3,IF($C329=$D$4,#REF!*E$4,IF($C329=$D$5,#REF!*E$5,0))))</f>
        <v>0</v>
      </c>
      <c r="F329" s="179">
        <f>IF($C329=$D$2,#REF!*F$2,IF($C329=$D$3,#REF!*F$3,IF($C329=$D$4,#REF!*F$4,IF($C329=$D$5,#REF!*F$5,0))))</f>
        <v>0</v>
      </c>
      <c r="G329" s="179">
        <f>IF($C329=$D$2,#REF!*G$2,IF($C329=$D$3,#REF!*G$3,IF($C329=$D$4,#REF!*G$4,IF($C329=$D$5,#REF!*G$5,0))))</f>
        <v>0</v>
      </c>
      <c r="H329" s="179">
        <f>IF($C329=$D$2,#REF!*H$2,IF($C329=$D$3,#REF!*H$3,IF($C329=$D$4,#REF!*H$4,IF($C329=$D$5,#REF!*H$5,0))))</f>
        <v>0</v>
      </c>
      <c r="I329" s="179">
        <f>IF($C329=$D$2,#REF!*I$2,IF($C329=$D$3,#REF!*I$3,IF($C329=$D$4,#REF!*I$4,IF($C329=$D$5,#REF!*I$5,0))))</f>
        <v>0</v>
      </c>
      <c r="J329" s="179">
        <f>IF($C329=$D$2,#REF!*J$2,IF($C329=$D$3,#REF!*J$3,IF($C329=$D$4,#REF!*J$4,IF($C329=$D$5,#REF!*J$5,0))))</f>
        <v>0</v>
      </c>
      <c r="K329" s="179">
        <f>IF($C329=$D$2,#REF!*K$2,IF($C329=$D$3,#REF!*K$3,IF($C329=$D$4,#REF!*K$4,IF($C329=$D$5,#REF!*K$5,0))))</f>
        <v>0</v>
      </c>
      <c r="L329" s="179">
        <f>IF($C329=$D$2,#REF!*L$2,IF($C329=$D$3,#REF!*L$3,IF($C329=$D$4,#REF!*L$4,IF($C329=$D$5,#REF!*L$5,0))))</f>
        <v>0</v>
      </c>
      <c r="M329" s="179">
        <f>IF($C329=$D$2,#REF!*M$2,IF($C329=$D$3,#REF!*M$3,IF($C329=$D$4,#REF!*M$4,IF($C329=$D$5,#REF!*M$5,0))))</f>
        <v>0</v>
      </c>
      <c r="N329" s="179">
        <f>IF($C329=$D$2,#REF!*N$2,IF($C329=$D$3,#REF!*N$3,IF($C329=$D$4,#REF!*N$4,IF($C329=$D$5,#REF!*N$5,0))))</f>
        <v>0</v>
      </c>
      <c r="O329" s="179">
        <f>IF($C329=$D$2,#REF!*O$2,IF($C329=$D$3,#REF!*O$3,IF($C329=$D$4,#REF!*O$4,IF($C329=$D$5,#REF!*O$5,0))))</f>
        <v>0</v>
      </c>
      <c r="P329" s="179">
        <f>IF($C329=$D$2,#REF!*P$2,IF($C329=$D$3,#REF!*P$3,IF($C329=$D$4,#REF!*P$4,IF($C329=$D$5,#REF!*P$5,0))))</f>
        <v>0</v>
      </c>
      <c r="Q329" s="179">
        <f>IF($C329=$D$2,#REF!*Q$2,IF($C329=$D$3,#REF!*Q$3,IF($C329=$D$4,#REF!*Q$4,IF($C329=$D$5,#REF!*Q$5,0))))</f>
        <v>0</v>
      </c>
      <c r="R329" s="179">
        <f>IF($C329=$D$2,#REF!*R$2,IF($C329=$D$3,#REF!*R$3,IF($C329=$D$4,#REF!*R$4,IF($C329=$D$5,#REF!*R$5,0))))</f>
        <v>0</v>
      </c>
      <c r="S329" s="179">
        <f>IF($C329=$D$2,#REF!*S$2,IF($C329=$D$3,#REF!*S$3,IF($C329=$D$4,#REF!*S$4,IF($C329=$D$5,#REF!*S$5,0))))</f>
        <v>0</v>
      </c>
      <c r="T329" s="179">
        <f>IF($C329=$D$2,#REF!*T$2,IF($C329=$D$3,#REF!*T$3,IF($C329=$D$4,#REF!*T$4,IF($C329=$D$5,#REF!*T$5,0))))</f>
        <v>0</v>
      </c>
      <c r="U329" s="179">
        <f>IF($C329=$D$2,#REF!*U$2,IF($C329=$D$3,#REF!*U$3,IF($C329=$D$4,#REF!*U$4,IF($C329=$D$5,#REF!*U$5,0))))</f>
        <v>0</v>
      </c>
      <c r="V329" s="179">
        <f>IF($C329=$D$2,#REF!*V$2,IF($C329=$D$3,#REF!*V$3,IF($C329=$D$4,#REF!*V$4,IF($C329=$D$5,#REF!*V$5,0))))</f>
        <v>0</v>
      </c>
      <c r="W329" s="179">
        <f>IF($C329=$D$2,#REF!*W$2,IF($C329=$D$3,#REF!*W$3,IF($C329=$D$4,#REF!*W$4,IF($C329=$D$5,#REF!*W$5,0))))</f>
        <v>0</v>
      </c>
      <c r="X329" s="179">
        <f>IF($C329=$D$2,#REF!*X$2,IF($C329=$D$3,#REF!*X$3,IF($C329=$D$4,#REF!*X$4,IF($C329=$D$5,#REF!*X$5,0))))</f>
        <v>0</v>
      </c>
      <c r="Y329" s="179">
        <f>IF($C329=$D$2,#REF!*Y$2,IF($C329=$D$3,#REF!*Y$3,IF($C329=$D$4,#REF!*Y$4,IF($C329=$D$5,#REF!*Y$5,0))))</f>
        <v>0</v>
      </c>
      <c r="Z329" s="179">
        <f>IF($C329=$D$2,#REF!*Z$2,IF($C329=$D$3,#REF!*Z$3,IF($C329=$D$4,#REF!*Z$4,IF($C329=$D$5,#REF!*Z$5,0))))</f>
        <v>0</v>
      </c>
      <c r="AA329" s="179">
        <f>IF($C329=$D$2,#REF!*AA$2,IF($C329=$D$3,#REF!*AA$3,IF($C329=$D$4,#REF!*AA$4,IF($C329=$D$5,#REF!*AA$5,0))))</f>
        <v>0</v>
      </c>
      <c r="AB329" s="179">
        <f>IF($C329=$D$2,#REF!*AB$2,IF($C329=$D$3,#REF!*AB$3,IF($C329=$D$4,#REF!*AB$4,IF($C329=$D$5,#REF!*AB$5,0))))</f>
        <v>0</v>
      </c>
      <c r="AC329" s="179">
        <f>IF($C329=$D$2,#REF!*AC$2,IF($C329=$D$3,#REF!*AC$3,IF($C329=$D$4,#REF!*AC$4,IF($C329=$D$5,#REF!*AC$5,0))))</f>
        <v>0</v>
      </c>
      <c r="AD329" s="179">
        <f>IF($C329=$D$2,#REF!*AD$2,IF($C329=$D$3,#REF!*AD$3,IF($C329=$D$4,#REF!*AD$4,IF($C329=$D$5,#REF!*AD$5,0))))</f>
        <v>0</v>
      </c>
      <c r="AE329" s="179">
        <f>IF($C329=$D$2,#REF!*AE$2,IF($C329=$D$3,#REF!*AE$3,IF($C329=$D$4,#REF!*AE$4,IF($C329=$D$5,#REF!*AE$5,0))))</f>
        <v>0</v>
      </c>
      <c r="AF329" s="179">
        <f>IF($C329=$D$2,#REF!*AF$2,IF($C329=$D$3,#REF!*AF$3,IF($C329=$D$4,#REF!*AF$4,IF($C329=$D$5,#REF!*AF$5,0))))</f>
        <v>0</v>
      </c>
      <c r="AG329" s="179">
        <f>IF($C329=$D$2,#REF!*AG$2,IF($C329=$D$3,#REF!*AG$3,IF($C329=$D$4,#REF!*AG$4,IF($C329=$D$5,#REF!*AG$5,0))))</f>
        <v>0</v>
      </c>
      <c r="AH329" s="179">
        <f>IF($C329=$D$2,#REF!*AH$2,IF($C329=$D$3,#REF!*AH$3,IF($C329=$D$4,#REF!*AH$4,IF($C329=$D$5,#REF!*AH$5,0))))</f>
        <v>0</v>
      </c>
      <c r="AI329" s="179">
        <f>IF($C329=$D$2,#REF!*AI$2,IF($C329=$D$3,#REF!*AI$3,IF($C329=$D$4,#REF!*AI$4,IF($C329=$D$5,#REF!*AI$5,0))))</f>
        <v>0</v>
      </c>
      <c r="AJ329" s="179">
        <f>IF($C329=$D$2,#REF!*AJ$2,IF($C329=$D$3,#REF!*AJ$3,IF($C329=$D$4,#REF!*AJ$4,IF($C329=$D$5,#REF!*AJ$5,0))))</f>
        <v>0</v>
      </c>
      <c r="AK329" s="179">
        <f>IF($C329=$D$2,#REF!*AK$2,IF($C329=$D$3,#REF!*AK$3,IF($C329=$D$4,#REF!*AK$4,IF($C329=$D$5,#REF!*AK$5,0))))</f>
        <v>0</v>
      </c>
      <c r="AL329" s="179">
        <f>IF($C329=$D$2,#REF!*AL$2,IF($C329=$D$3,#REF!*AL$3,IF($C329=$D$4,#REF!*AL$4,IF($C329=$D$5,#REF!*AL$5,0))))</f>
        <v>0</v>
      </c>
      <c r="AM329" s="179">
        <f>IF($C329=$D$2,#REF!*AM$2,IF($C329=$D$3,#REF!*AM$3,IF($C329=$D$4,#REF!*AM$4,IF($C329=$D$5,#REF!*AM$5,0))))</f>
        <v>0</v>
      </c>
    </row>
    <row r="330" spans="1:39">
      <c r="A330" s="141"/>
      <c r="B330" s="165"/>
      <c r="C330" s="165"/>
      <c r="D330" s="178">
        <f t="shared" si="0"/>
        <v>0</v>
      </c>
      <c r="E330" s="179">
        <f>IF($C330=$D$2,#REF!*E$2,IF($C330=$D$3,#REF!*E$3,IF($C330=$D$4,#REF!*E$4,IF($C330=$D$5,#REF!*E$5,0))))</f>
        <v>0</v>
      </c>
      <c r="F330" s="179">
        <f>IF($C330=$D$2,#REF!*F$2,IF($C330=$D$3,#REF!*F$3,IF($C330=$D$4,#REF!*F$4,IF($C330=$D$5,#REF!*F$5,0))))</f>
        <v>0</v>
      </c>
      <c r="G330" s="179">
        <f>IF($C330=$D$2,#REF!*G$2,IF($C330=$D$3,#REF!*G$3,IF($C330=$D$4,#REF!*G$4,IF($C330=$D$5,#REF!*G$5,0))))</f>
        <v>0</v>
      </c>
      <c r="H330" s="179">
        <f>IF($C330=$D$2,#REF!*H$2,IF($C330=$D$3,#REF!*H$3,IF($C330=$D$4,#REF!*H$4,IF($C330=$D$5,#REF!*H$5,0))))</f>
        <v>0</v>
      </c>
      <c r="I330" s="179">
        <f>IF($C330=$D$2,#REF!*I$2,IF($C330=$D$3,#REF!*I$3,IF($C330=$D$4,#REF!*I$4,IF($C330=$D$5,#REF!*I$5,0))))</f>
        <v>0</v>
      </c>
      <c r="J330" s="179">
        <f>IF($C330=$D$2,#REF!*J$2,IF($C330=$D$3,#REF!*J$3,IF($C330=$D$4,#REF!*J$4,IF($C330=$D$5,#REF!*J$5,0))))</f>
        <v>0</v>
      </c>
      <c r="K330" s="179">
        <f>IF($C330=$D$2,#REF!*K$2,IF($C330=$D$3,#REF!*K$3,IF($C330=$D$4,#REF!*K$4,IF($C330=$D$5,#REF!*K$5,0))))</f>
        <v>0</v>
      </c>
      <c r="L330" s="179">
        <f>IF($C330=$D$2,#REF!*L$2,IF($C330=$D$3,#REF!*L$3,IF($C330=$D$4,#REF!*L$4,IF($C330=$D$5,#REF!*L$5,0))))</f>
        <v>0</v>
      </c>
      <c r="M330" s="179">
        <f>IF($C330=$D$2,#REF!*M$2,IF($C330=$D$3,#REF!*M$3,IF($C330=$D$4,#REF!*M$4,IF($C330=$D$5,#REF!*M$5,0))))</f>
        <v>0</v>
      </c>
      <c r="N330" s="179">
        <f>IF($C330=$D$2,#REF!*N$2,IF($C330=$D$3,#REF!*N$3,IF($C330=$D$4,#REF!*N$4,IF($C330=$D$5,#REF!*N$5,0))))</f>
        <v>0</v>
      </c>
      <c r="O330" s="179">
        <f>IF($C330=$D$2,#REF!*O$2,IF($C330=$D$3,#REF!*O$3,IF($C330=$D$4,#REF!*O$4,IF($C330=$D$5,#REF!*O$5,0))))</f>
        <v>0</v>
      </c>
      <c r="P330" s="179">
        <f>IF($C330=$D$2,#REF!*P$2,IF($C330=$D$3,#REF!*P$3,IF($C330=$D$4,#REF!*P$4,IF($C330=$D$5,#REF!*P$5,0))))</f>
        <v>0</v>
      </c>
      <c r="Q330" s="179">
        <f>IF($C330=$D$2,#REF!*Q$2,IF($C330=$D$3,#REF!*Q$3,IF($C330=$D$4,#REF!*Q$4,IF($C330=$D$5,#REF!*Q$5,0))))</f>
        <v>0</v>
      </c>
      <c r="R330" s="179">
        <f>IF($C330=$D$2,#REF!*R$2,IF($C330=$D$3,#REF!*R$3,IF($C330=$D$4,#REF!*R$4,IF($C330=$D$5,#REF!*R$5,0))))</f>
        <v>0</v>
      </c>
      <c r="S330" s="179">
        <f>IF($C330=$D$2,#REF!*S$2,IF($C330=$D$3,#REF!*S$3,IF($C330=$D$4,#REF!*S$4,IF($C330=$D$5,#REF!*S$5,0))))</f>
        <v>0</v>
      </c>
      <c r="T330" s="179">
        <f>IF($C330=$D$2,#REF!*T$2,IF($C330=$D$3,#REF!*T$3,IF($C330=$D$4,#REF!*T$4,IF($C330=$D$5,#REF!*T$5,0))))</f>
        <v>0</v>
      </c>
      <c r="U330" s="179">
        <f>IF($C330=$D$2,#REF!*U$2,IF($C330=$D$3,#REF!*U$3,IF($C330=$D$4,#REF!*U$4,IF($C330=$D$5,#REF!*U$5,0))))</f>
        <v>0</v>
      </c>
      <c r="V330" s="179">
        <f>IF($C330=$D$2,#REF!*V$2,IF($C330=$D$3,#REF!*V$3,IF($C330=$D$4,#REF!*V$4,IF($C330=$D$5,#REF!*V$5,0))))</f>
        <v>0</v>
      </c>
      <c r="W330" s="179">
        <f>IF($C330=$D$2,#REF!*W$2,IF($C330=$D$3,#REF!*W$3,IF($C330=$D$4,#REF!*W$4,IF($C330=$D$5,#REF!*W$5,0))))</f>
        <v>0</v>
      </c>
      <c r="X330" s="179">
        <f>IF($C330=$D$2,#REF!*X$2,IF($C330=$D$3,#REF!*X$3,IF($C330=$D$4,#REF!*X$4,IF($C330=$D$5,#REF!*X$5,0))))</f>
        <v>0</v>
      </c>
      <c r="Y330" s="179">
        <f>IF($C330=$D$2,#REF!*Y$2,IF($C330=$D$3,#REF!*Y$3,IF($C330=$D$4,#REF!*Y$4,IF($C330=$D$5,#REF!*Y$5,0))))</f>
        <v>0</v>
      </c>
      <c r="Z330" s="179">
        <f>IF($C330=$D$2,#REF!*Z$2,IF($C330=$D$3,#REF!*Z$3,IF($C330=$D$4,#REF!*Z$4,IF($C330=$D$5,#REF!*Z$5,0))))</f>
        <v>0</v>
      </c>
      <c r="AA330" s="179">
        <f>IF($C330=$D$2,#REF!*AA$2,IF($C330=$D$3,#REF!*AA$3,IF($C330=$D$4,#REF!*AA$4,IF($C330=$D$5,#REF!*AA$5,0))))</f>
        <v>0</v>
      </c>
      <c r="AB330" s="179">
        <f>IF($C330=$D$2,#REF!*AB$2,IF($C330=$D$3,#REF!*AB$3,IF($C330=$D$4,#REF!*AB$4,IF($C330=$D$5,#REF!*AB$5,0))))</f>
        <v>0</v>
      </c>
      <c r="AC330" s="179">
        <f>IF($C330=$D$2,#REF!*AC$2,IF($C330=$D$3,#REF!*AC$3,IF($C330=$D$4,#REF!*AC$4,IF($C330=$D$5,#REF!*AC$5,0))))</f>
        <v>0</v>
      </c>
      <c r="AD330" s="179">
        <f>IF($C330=$D$2,#REF!*AD$2,IF($C330=$D$3,#REF!*AD$3,IF($C330=$D$4,#REF!*AD$4,IF($C330=$D$5,#REF!*AD$5,0))))</f>
        <v>0</v>
      </c>
      <c r="AE330" s="179">
        <f>IF($C330=$D$2,#REF!*AE$2,IF($C330=$D$3,#REF!*AE$3,IF($C330=$D$4,#REF!*AE$4,IF($C330=$D$5,#REF!*AE$5,0))))</f>
        <v>0</v>
      </c>
      <c r="AF330" s="179">
        <f>IF($C330=$D$2,#REF!*AF$2,IF($C330=$D$3,#REF!*AF$3,IF($C330=$D$4,#REF!*AF$4,IF($C330=$D$5,#REF!*AF$5,0))))</f>
        <v>0</v>
      </c>
      <c r="AG330" s="179">
        <f>IF($C330=$D$2,#REF!*AG$2,IF($C330=$D$3,#REF!*AG$3,IF($C330=$D$4,#REF!*AG$4,IF($C330=$D$5,#REF!*AG$5,0))))</f>
        <v>0</v>
      </c>
      <c r="AH330" s="179">
        <f>IF($C330=$D$2,#REF!*AH$2,IF($C330=$D$3,#REF!*AH$3,IF($C330=$D$4,#REF!*AH$4,IF($C330=$D$5,#REF!*AH$5,0))))</f>
        <v>0</v>
      </c>
      <c r="AI330" s="179">
        <f>IF($C330=$D$2,#REF!*AI$2,IF($C330=$D$3,#REF!*AI$3,IF($C330=$D$4,#REF!*AI$4,IF($C330=$D$5,#REF!*AI$5,0))))</f>
        <v>0</v>
      </c>
      <c r="AJ330" s="179">
        <f>IF($C330=$D$2,#REF!*AJ$2,IF($C330=$D$3,#REF!*AJ$3,IF($C330=$D$4,#REF!*AJ$4,IF($C330=$D$5,#REF!*AJ$5,0))))</f>
        <v>0</v>
      </c>
      <c r="AK330" s="179">
        <f>IF($C330=$D$2,#REF!*AK$2,IF($C330=$D$3,#REF!*AK$3,IF($C330=$D$4,#REF!*AK$4,IF($C330=$D$5,#REF!*AK$5,0))))</f>
        <v>0</v>
      </c>
      <c r="AL330" s="179">
        <f>IF($C330=$D$2,#REF!*AL$2,IF($C330=$D$3,#REF!*AL$3,IF($C330=$D$4,#REF!*AL$4,IF($C330=$D$5,#REF!*AL$5,0))))</f>
        <v>0</v>
      </c>
      <c r="AM330" s="179">
        <f>IF($C330=$D$2,#REF!*AM$2,IF($C330=$D$3,#REF!*AM$3,IF($C330=$D$4,#REF!*AM$4,IF($C330=$D$5,#REF!*AM$5,0))))</f>
        <v>0</v>
      </c>
    </row>
    <row r="331" spans="1:39">
      <c r="A331" s="141"/>
      <c r="B331" s="165"/>
      <c r="C331" s="165"/>
      <c r="D331" s="178">
        <f t="shared" si="0"/>
        <v>0</v>
      </c>
      <c r="E331" s="179">
        <f>IF($C331=$D$2,#REF!*E$2,IF($C331=$D$3,#REF!*E$3,IF($C331=$D$4,#REF!*E$4,IF($C331=$D$5,#REF!*E$5,0))))</f>
        <v>0</v>
      </c>
      <c r="F331" s="179">
        <f>IF($C331=$D$2,#REF!*F$2,IF($C331=$D$3,#REF!*F$3,IF($C331=$D$4,#REF!*F$4,IF($C331=$D$5,#REF!*F$5,0))))</f>
        <v>0</v>
      </c>
      <c r="G331" s="179">
        <f>IF($C331=$D$2,#REF!*G$2,IF($C331=$D$3,#REF!*G$3,IF($C331=$D$4,#REF!*G$4,IF($C331=$D$5,#REF!*G$5,0))))</f>
        <v>0</v>
      </c>
      <c r="H331" s="179">
        <f>IF($C331=$D$2,#REF!*H$2,IF($C331=$D$3,#REF!*H$3,IF($C331=$D$4,#REF!*H$4,IF($C331=$D$5,#REF!*H$5,0))))</f>
        <v>0</v>
      </c>
      <c r="I331" s="179">
        <f>IF($C331=$D$2,#REF!*I$2,IF($C331=$D$3,#REF!*I$3,IF($C331=$D$4,#REF!*I$4,IF($C331=$D$5,#REF!*I$5,0))))</f>
        <v>0</v>
      </c>
      <c r="J331" s="179">
        <f>IF($C331=$D$2,#REF!*J$2,IF($C331=$D$3,#REF!*J$3,IF($C331=$D$4,#REF!*J$4,IF($C331=$D$5,#REF!*J$5,0))))</f>
        <v>0</v>
      </c>
      <c r="K331" s="179">
        <f>IF($C331=$D$2,#REF!*K$2,IF($C331=$D$3,#REF!*K$3,IF($C331=$D$4,#REF!*K$4,IF($C331=$D$5,#REF!*K$5,0))))</f>
        <v>0</v>
      </c>
      <c r="L331" s="179">
        <f>IF($C331=$D$2,#REF!*L$2,IF($C331=$D$3,#REF!*L$3,IF($C331=$D$4,#REF!*L$4,IF($C331=$D$5,#REF!*L$5,0))))</f>
        <v>0</v>
      </c>
      <c r="M331" s="179">
        <f>IF($C331=$D$2,#REF!*M$2,IF($C331=$D$3,#REF!*M$3,IF($C331=$D$4,#REF!*M$4,IF($C331=$D$5,#REF!*M$5,0))))</f>
        <v>0</v>
      </c>
      <c r="N331" s="179">
        <f>IF($C331=$D$2,#REF!*N$2,IF($C331=$D$3,#REF!*N$3,IF($C331=$D$4,#REF!*N$4,IF($C331=$D$5,#REF!*N$5,0))))</f>
        <v>0</v>
      </c>
      <c r="O331" s="179">
        <f>IF($C331=$D$2,#REF!*O$2,IF($C331=$D$3,#REF!*O$3,IF($C331=$D$4,#REF!*O$4,IF($C331=$D$5,#REF!*O$5,0))))</f>
        <v>0</v>
      </c>
      <c r="P331" s="179">
        <f>IF($C331=$D$2,#REF!*P$2,IF($C331=$D$3,#REF!*P$3,IF($C331=$D$4,#REF!*P$4,IF($C331=$D$5,#REF!*P$5,0))))</f>
        <v>0</v>
      </c>
      <c r="Q331" s="179">
        <f>IF($C331=$D$2,#REF!*Q$2,IF($C331=$D$3,#REF!*Q$3,IF($C331=$D$4,#REF!*Q$4,IF($C331=$D$5,#REF!*Q$5,0))))</f>
        <v>0</v>
      </c>
      <c r="R331" s="179">
        <f>IF($C331=$D$2,#REF!*R$2,IF($C331=$D$3,#REF!*R$3,IF($C331=$D$4,#REF!*R$4,IF($C331=$D$5,#REF!*R$5,0))))</f>
        <v>0</v>
      </c>
      <c r="S331" s="179">
        <f>IF($C331=$D$2,#REF!*S$2,IF($C331=$D$3,#REF!*S$3,IF($C331=$D$4,#REF!*S$4,IF($C331=$D$5,#REF!*S$5,0))))</f>
        <v>0</v>
      </c>
      <c r="T331" s="179">
        <f>IF($C331=$D$2,#REF!*T$2,IF($C331=$D$3,#REF!*T$3,IF($C331=$D$4,#REF!*T$4,IF($C331=$D$5,#REF!*T$5,0))))</f>
        <v>0</v>
      </c>
      <c r="U331" s="179">
        <f>IF($C331=$D$2,#REF!*U$2,IF($C331=$D$3,#REF!*U$3,IF($C331=$D$4,#REF!*U$4,IF($C331=$D$5,#REF!*U$5,0))))</f>
        <v>0</v>
      </c>
      <c r="V331" s="179">
        <f>IF($C331=$D$2,#REF!*V$2,IF($C331=$D$3,#REF!*V$3,IF($C331=$D$4,#REF!*V$4,IF($C331=$D$5,#REF!*V$5,0))))</f>
        <v>0</v>
      </c>
      <c r="W331" s="179">
        <f>IF($C331=$D$2,#REF!*W$2,IF($C331=$D$3,#REF!*W$3,IF($C331=$D$4,#REF!*W$4,IF($C331=$D$5,#REF!*W$5,0))))</f>
        <v>0</v>
      </c>
      <c r="X331" s="179">
        <f>IF($C331=$D$2,#REF!*X$2,IF($C331=$D$3,#REF!*X$3,IF($C331=$D$4,#REF!*X$4,IF($C331=$D$5,#REF!*X$5,0))))</f>
        <v>0</v>
      </c>
      <c r="Y331" s="179">
        <f>IF($C331=$D$2,#REF!*Y$2,IF($C331=$D$3,#REF!*Y$3,IF($C331=$D$4,#REF!*Y$4,IF($C331=$D$5,#REF!*Y$5,0))))</f>
        <v>0</v>
      </c>
      <c r="Z331" s="179">
        <f>IF($C331=$D$2,#REF!*Z$2,IF($C331=$D$3,#REF!*Z$3,IF($C331=$D$4,#REF!*Z$4,IF($C331=$D$5,#REF!*Z$5,0))))</f>
        <v>0</v>
      </c>
      <c r="AA331" s="179">
        <f>IF($C331=$D$2,#REF!*AA$2,IF($C331=$D$3,#REF!*AA$3,IF($C331=$D$4,#REF!*AA$4,IF($C331=$D$5,#REF!*AA$5,0))))</f>
        <v>0</v>
      </c>
      <c r="AB331" s="179">
        <f>IF($C331=$D$2,#REF!*AB$2,IF($C331=$D$3,#REF!*AB$3,IF($C331=$D$4,#REF!*AB$4,IF($C331=$D$5,#REF!*AB$5,0))))</f>
        <v>0</v>
      </c>
      <c r="AC331" s="179">
        <f>IF($C331=$D$2,#REF!*AC$2,IF($C331=$D$3,#REF!*AC$3,IF($C331=$D$4,#REF!*AC$4,IF($C331=$D$5,#REF!*AC$5,0))))</f>
        <v>0</v>
      </c>
      <c r="AD331" s="179">
        <f>IF($C331=$D$2,#REF!*AD$2,IF($C331=$D$3,#REF!*AD$3,IF($C331=$D$4,#REF!*AD$4,IF($C331=$D$5,#REF!*AD$5,0))))</f>
        <v>0</v>
      </c>
      <c r="AE331" s="179">
        <f>IF($C331=$D$2,#REF!*AE$2,IF($C331=$D$3,#REF!*AE$3,IF($C331=$D$4,#REF!*AE$4,IF($C331=$D$5,#REF!*AE$5,0))))</f>
        <v>0</v>
      </c>
      <c r="AF331" s="179">
        <f>IF($C331=$D$2,#REF!*AF$2,IF($C331=$D$3,#REF!*AF$3,IF($C331=$D$4,#REF!*AF$4,IF($C331=$D$5,#REF!*AF$5,0))))</f>
        <v>0</v>
      </c>
      <c r="AG331" s="179">
        <f>IF($C331=$D$2,#REF!*AG$2,IF($C331=$D$3,#REF!*AG$3,IF($C331=$D$4,#REF!*AG$4,IF($C331=$D$5,#REF!*AG$5,0))))</f>
        <v>0</v>
      </c>
      <c r="AH331" s="179">
        <f>IF($C331=$D$2,#REF!*AH$2,IF($C331=$D$3,#REF!*AH$3,IF($C331=$D$4,#REF!*AH$4,IF($C331=$D$5,#REF!*AH$5,0))))</f>
        <v>0</v>
      </c>
      <c r="AI331" s="179">
        <f>IF($C331=$D$2,#REF!*AI$2,IF($C331=$D$3,#REF!*AI$3,IF($C331=$D$4,#REF!*AI$4,IF($C331=$D$5,#REF!*AI$5,0))))</f>
        <v>0</v>
      </c>
      <c r="AJ331" s="179">
        <f>IF($C331=$D$2,#REF!*AJ$2,IF($C331=$D$3,#REF!*AJ$3,IF($C331=$D$4,#REF!*AJ$4,IF($C331=$D$5,#REF!*AJ$5,0))))</f>
        <v>0</v>
      </c>
      <c r="AK331" s="179">
        <f>IF($C331=$D$2,#REF!*AK$2,IF($C331=$D$3,#REF!*AK$3,IF($C331=$D$4,#REF!*AK$4,IF($C331=$D$5,#REF!*AK$5,0))))</f>
        <v>0</v>
      </c>
      <c r="AL331" s="179">
        <f>IF($C331=$D$2,#REF!*AL$2,IF($C331=$D$3,#REF!*AL$3,IF($C331=$D$4,#REF!*AL$4,IF($C331=$D$5,#REF!*AL$5,0))))</f>
        <v>0</v>
      </c>
      <c r="AM331" s="179">
        <f>IF($C331=$D$2,#REF!*AM$2,IF($C331=$D$3,#REF!*AM$3,IF($C331=$D$4,#REF!*AM$4,IF($C331=$D$5,#REF!*AM$5,0))))</f>
        <v>0</v>
      </c>
    </row>
    <row r="332" spans="1:39">
      <c r="A332" s="141"/>
      <c r="B332" s="165"/>
      <c r="C332" s="165"/>
      <c r="D332" s="178">
        <f t="shared" si="0"/>
        <v>0</v>
      </c>
      <c r="E332" s="179">
        <f>IF($C332=$D$2,#REF!*E$2,IF($C332=$D$3,#REF!*E$3,IF($C332=$D$4,#REF!*E$4,IF($C332=$D$5,#REF!*E$5,0))))</f>
        <v>0</v>
      </c>
      <c r="F332" s="179">
        <f>IF($C332=$D$2,#REF!*F$2,IF($C332=$D$3,#REF!*F$3,IF($C332=$D$4,#REF!*F$4,IF($C332=$D$5,#REF!*F$5,0))))</f>
        <v>0</v>
      </c>
      <c r="G332" s="179">
        <f>IF($C332=$D$2,#REF!*G$2,IF($C332=$D$3,#REF!*G$3,IF($C332=$D$4,#REF!*G$4,IF($C332=$D$5,#REF!*G$5,0))))</f>
        <v>0</v>
      </c>
      <c r="H332" s="179">
        <f>IF($C332=$D$2,#REF!*H$2,IF($C332=$D$3,#REF!*H$3,IF($C332=$D$4,#REF!*H$4,IF($C332=$D$5,#REF!*H$5,0))))</f>
        <v>0</v>
      </c>
      <c r="I332" s="179">
        <f>IF($C332=$D$2,#REF!*I$2,IF($C332=$D$3,#REF!*I$3,IF($C332=$D$4,#REF!*I$4,IF($C332=$D$5,#REF!*I$5,0))))</f>
        <v>0</v>
      </c>
      <c r="J332" s="179">
        <f>IF($C332=$D$2,#REF!*J$2,IF($C332=$D$3,#REF!*J$3,IF($C332=$D$4,#REF!*J$4,IF($C332=$D$5,#REF!*J$5,0))))</f>
        <v>0</v>
      </c>
      <c r="K332" s="179">
        <f>IF($C332=$D$2,#REF!*K$2,IF($C332=$D$3,#REF!*K$3,IF($C332=$D$4,#REF!*K$4,IF($C332=$D$5,#REF!*K$5,0))))</f>
        <v>0</v>
      </c>
      <c r="L332" s="179">
        <f>IF($C332=$D$2,#REF!*L$2,IF($C332=$D$3,#REF!*L$3,IF($C332=$D$4,#REF!*L$4,IF($C332=$D$5,#REF!*L$5,0))))</f>
        <v>0</v>
      </c>
      <c r="M332" s="179">
        <f>IF($C332=$D$2,#REF!*M$2,IF($C332=$D$3,#REF!*M$3,IF($C332=$D$4,#REF!*M$4,IF($C332=$D$5,#REF!*M$5,0))))</f>
        <v>0</v>
      </c>
      <c r="N332" s="179">
        <f>IF($C332=$D$2,#REF!*N$2,IF($C332=$D$3,#REF!*N$3,IF($C332=$D$4,#REF!*N$4,IF($C332=$D$5,#REF!*N$5,0))))</f>
        <v>0</v>
      </c>
      <c r="O332" s="179">
        <f>IF($C332=$D$2,#REF!*O$2,IF($C332=$D$3,#REF!*O$3,IF($C332=$D$4,#REF!*O$4,IF($C332=$D$5,#REF!*O$5,0))))</f>
        <v>0</v>
      </c>
      <c r="P332" s="179">
        <f>IF($C332=$D$2,#REF!*P$2,IF($C332=$D$3,#REF!*P$3,IF($C332=$D$4,#REF!*P$4,IF($C332=$D$5,#REF!*P$5,0))))</f>
        <v>0</v>
      </c>
      <c r="Q332" s="179">
        <f>IF($C332=$D$2,#REF!*Q$2,IF($C332=$D$3,#REF!*Q$3,IF($C332=$D$4,#REF!*Q$4,IF($C332=$D$5,#REF!*Q$5,0))))</f>
        <v>0</v>
      </c>
      <c r="R332" s="179">
        <f>IF($C332=$D$2,#REF!*R$2,IF($C332=$D$3,#REF!*R$3,IF($C332=$D$4,#REF!*R$4,IF($C332=$D$5,#REF!*R$5,0))))</f>
        <v>0</v>
      </c>
      <c r="S332" s="179">
        <f>IF($C332=$D$2,#REF!*S$2,IF($C332=$D$3,#REF!*S$3,IF($C332=$D$4,#REF!*S$4,IF($C332=$D$5,#REF!*S$5,0))))</f>
        <v>0</v>
      </c>
      <c r="T332" s="179">
        <f>IF($C332=$D$2,#REF!*T$2,IF($C332=$D$3,#REF!*T$3,IF($C332=$D$4,#REF!*T$4,IF($C332=$D$5,#REF!*T$5,0))))</f>
        <v>0</v>
      </c>
      <c r="U332" s="179">
        <f>IF($C332=$D$2,#REF!*U$2,IF($C332=$D$3,#REF!*U$3,IF($C332=$D$4,#REF!*U$4,IF($C332=$D$5,#REF!*U$5,0))))</f>
        <v>0</v>
      </c>
      <c r="V332" s="179">
        <f>IF($C332=$D$2,#REF!*V$2,IF($C332=$D$3,#REF!*V$3,IF($C332=$D$4,#REF!*V$4,IF($C332=$D$5,#REF!*V$5,0))))</f>
        <v>0</v>
      </c>
      <c r="W332" s="179">
        <f>IF($C332=$D$2,#REF!*W$2,IF($C332=$D$3,#REF!*W$3,IF($C332=$D$4,#REF!*W$4,IF($C332=$D$5,#REF!*W$5,0))))</f>
        <v>0</v>
      </c>
      <c r="X332" s="179">
        <f>IF($C332=$D$2,#REF!*X$2,IF($C332=$D$3,#REF!*X$3,IF($C332=$D$4,#REF!*X$4,IF($C332=$D$5,#REF!*X$5,0))))</f>
        <v>0</v>
      </c>
      <c r="Y332" s="179">
        <f>IF($C332=$D$2,#REF!*Y$2,IF($C332=$D$3,#REF!*Y$3,IF($C332=$D$4,#REF!*Y$4,IF($C332=$D$5,#REF!*Y$5,0))))</f>
        <v>0</v>
      </c>
      <c r="Z332" s="179">
        <f>IF($C332=$D$2,#REF!*Z$2,IF($C332=$D$3,#REF!*Z$3,IF($C332=$D$4,#REF!*Z$4,IF($C332=$D$5,#REF!*Z$5,0))))</f>
        <v>0</v>
      </c>
      <c r="AA332" s="179">
        <f>IF($C332=$D$2,#REF!*AA$2,IF($C332=$D$3,#REF!*AA$3,IF($C332=$D$4,#REF!*AA$4,IF($C332=$D$5,#REF!*AA$5,0))))</f>
        <v>0</v>
      </c>
      <c r="AB332" s="179">
        <f>IF($C332=$D$2,#REF!*AB$2,IF($C332=$D$3,#REF!*AB$3,IF($C332=$D$4,#REF!*AB$4,IF($C332=$D$5,#REF!*AB$5,0))))</f>
        <v>0</v>
      </c>
      <c r="AC332" s="179">
        <f>IF($C332=$D$2,#REF!*AC$2,IF($C332=$D$3,#REF!*AC$3,IF($C332=$D$4,#REF!*AC$4,IF($C332=$D$5,#REF!*AC$5,0))))</f>
        <v>0</v>
      </c>
      <c r="AD332" s="179">
        <f>IF($C332=$D$2,#REF!*AD$2,IF($C332=$D$3,#REF!*AD$3,IF($C332=$D$4,#REF!*AD$4,IF($C332=$D$5,#REF!*AD$5,0))))</f>
        <v>0</v>
      </c>
      <c r="AE332" s="179">
        <f>IF($C332=$D$2,#REF!*AE$2,IF($C332=$D$3,#REF!*AE$3,IF($C332=$D$4,#REF!*AE$4,IF($C332=$D$5,#REF!*AE$5,0))))</f>
        <v>0</v>
      </c>
      <c r="AF332" s="179">
        <f>IF($C332=$D$2,#REF!*AF$2,IF($C332=$D$3,#REF!*AF$3,IF($C332=$D$4,#REF!*AF$4,IF($C332=$D$5,#REF!*AF$5,0))))</f>
        <v>0</v>
      </c>
      <c r="AG332" s="179">
        <f>IF($C332=$D$2,#REF!*AG$2,IF($C332=$D$3,#REF!*AG$3,IF($C332=$D$4,#REF!*AG$4,IF($C332=$D$5,#REF!*AG$5,0))))</f>
        <v>0</v>
      </c>
      <c r="AH332" s="179">
        <f>IF($C332=$D$2,#REF!*AH$2,IF($C332=$D$3,#REF!*AH$3,IF($C332=$D$4,#REF!*AH$4,IF($C332=$D$5,#REF!*AH$5,0))))</f>
        <v>0</v>
      </c>
      <c r="AI332" s="179">
        <f>IF($C332=$D$2,#REF!*AI$2,IF($C332=$D$3,#REF!*AI$3,IF($C332=$D$4,#REF!*AI$4,IF($C332=$D$5,#REF!*AI$5,0))))</f>
        <v>0</v>
      </c>
      <c r="AJ332" s="179">
        <f>IF($C332=$D$2,#REF!*AJ$2,IF($C332=$D$3,#REF!*AJ$3,IF($C332=$D$4,#REF!*AJ$4,IF($C332=$D$5,#REF!*AJ$5,0))))</f>
        <v>0</v>
      </c>
      <c r="AK332" s="179">
        <f>IF($C332=$D$2,#REF!*AK$2,IF($C332=$D$3,#REF!*AK$3,IF($C332=$D$4,#REF!*AK$4,IF($C332=$D$5,#REF!*AK$5,0))))</f>
        <v>0</v>
      </c>
      <c r="AL332" s="179">
        <f>IF($C332=$D$2,#REF!*AL$2,IF($C332=$D$3,#REF!*AL$3,IF($C332=$D$4,#REF!*AL$4,IF($C332=$D$5,#REF!*AL$5,0))))</f>
        <v>0</v>
      </c>
      <c r="AM332" s="179">
        <f>IF($C332=$D$2,#REF!*AM$2,IF($C332=$D$3,#REF!*AM$3,IF($C332=$D$4,#REF!*AM$4,IF($C332=$D$5,#REF!*AM$5,0))))</f>
        <v>0</v>
      </c>
    </row>
    <row r="333" spans="1:39">
      <c r="A333" s="141"/>
      <c r="B333" s="165"/>
      <c r="C333" s="165"/>
      <c r="D333" s="178">
        <f t="shared" si="0"/>
        <v>0</v>
      </c>
      <c r="E333" s="179">
        <f>IF($C333=$D$2,#REF!*E$2,IF($C333=$D$3,#REF!*E$3,IF($C333=$D$4,#REF!*E$4,IF($C333=$D$5,#REF!*E$5,0))))</f>
        <v>0</v>
      </c>
      <c r="F333" s="179">
        <f>IF($C333=$D$2,#REF!*F$2,IF($C333=$D$3,#REF!*F$3,IF($C333=$D$4,#REF!*F$4,IF($C333=$D$5,#REF!*F$5,0))))</f>
        <v>0</v>
      </c>
      <c r="G333" s="179">
        <f>IF($C333=$D$2,#REF!*G$2,IF($C333=$D$3,#REF!*G$3,IF($C333=$D$4,#REF!*G$4,IF($C333=$D$5,#REF!*G$5,0))))</f>
        <v>0</v>
      </c>
      <c r="H333" s="179">
        <f>IF($C333=$D$2,#REF!*H$2,IF($C333=$D$3,#REF!*H$3,IF($C333=$D$4,#REF!*H$4,IF($C333=$D$5,#REF!*H$5,0))))</f>
        <v>0</v>
      </c>
      <c r="I333" s="179">
        <f>IF($C333=$D$2,#REF!*I$2,IF($C333=$D$3,#REF!*I$3,IF($C333=$D$4,#REF!*I$4,IF($C333=$D$5,#REF!*I$5,0))))</f>
        <v>0</v>
      </c>
      <c r="J333" s="179">
        <f>IF($C333=$D$2,#REF!*J$2,IF($C333=$D$3,#REF!*J$3,IF($C333=$D$4,#REF!*J$4,IF($C333=$D$5,#REF!*J$5,0))))</f>
        <v>0</v>
      </c>
      <c r="K333" s="179">
        <f>IF($C333=$D$2,#REF!*K$2,IF($C333=$D$3,#REF!*K$3,IF($C333=$D$4,#REF!*K$4,IF($C333=$D$5,#REF!*K$5,0))))</f>
        <v>0</v>
      </c>
      <c r="L333" s="179">
        <f>IF($C333=$D$2,#REF!*L$2,IF($C333=$D$3,#REF!*L$3,IF($C333=$D$4,#REF!*L$4,IF($C333=$D$5,#REF!*L$5,0))))</f>
        <v>0</v>
      </c>
      <c r="M333" s="179">
        <f>IF($C333=$D$2,#REF!*M$2,IF($C333=$D$3,#REF!*M$3,IF($C333=$D$4,#REF!*M$4,IF($C333=$D$5,#REF!*M$5,0))))</f>
        <v>0</v>
      </c>
      <c r="N333" s="179">
        <f>IF($C333=$D$2,#REF!*N$2,IF($C333=$D$3,#REF!*N$3,IF($C333=$D$4,#REF!*N$4,IF($C333=$D$5,#REF!*N$5,0))))</f>
        <v>0</v>
      </c>
      <c r="O333" s="179">
        <f>IF($C333=$D$2,#REF!*O$2,IF($C333=$D$3,#REF!*O$3,IF($C333=$D$4,#REF!*O$4,IF($C333=$D$5,#REF!*O$5,0))))</f>
        <v>0</v>
      </c>
      <c r="P333" s="179">
        <f>IF($C333=$D$2,#REF!*P$2,IF($C333=$D$3,#REF!*P$3,IF($C333=$D$4,#REF!*P$4,IF($C333=$D$5,#REF!*P$5,0))))</f>
        <v>0</v>
      </c>
      <c r="Q333" s="179">
        <f>IF($C333=$D$2,#REF!*Q$2,IF($C333=$D$3,#REF!*Q$3,IF($C333=$D$4,#REF!*Q$4,IF($C333=$D$5,#REF!*Q$5,0))))</f>
        <v>0</v>
      </c>
      <c r="R333" s="179">
        <f>IF($C333=$D$2,#REF!*R$2,IF($C333=$D$3,#REF!*R$3,IF($C333=$D$4,#REF!*R$4,IF($C333=$D$5,#REF!*R$5,0))))</f>
        <v>0</v>
      </c>
      <c r="S333" s="179">
        <f>IF($C333=$D$2,#REF!*S$2,IF($C333=$D$3,#REF!*S$3,IF($C333=$D$4,#REF!*S$4,IF($C333=$D$5,#REF!*S$5,0))))</f>
        <v>0</v>
      </c>
      <c r="T333" s="179">
        <f>IF($C333=$D$2,#REF!*T$2,IF($C333=$D$3,#REF!*T$3,IF($C333=$D$4,#REF!*T$4,IF($C333=$D$5,#REF!*T$5,0))))</f>
        <v>0</v>
      </c>
      <c r="U333" s="179">
        <f>IF($C333=$D$2,#REF!*U$2,IF($C333=$D$3,#REF!*U$3,IF($C333=$D$4,#REF!*U$4,IF($C333=$D$5,#REF!*U$5,0))))</f>
        <v>0</v>
      </c>
      <c r="V333" s="179">
        <f>IF($C333=$D$2,#REF!*V$2,IF($C333=$D$3,#REF!*V$3,IF($C333=$D$4,#REF!*V$4,IF($C333=$D$5,#REF!*V$5,0))))</f>
        <v>0</v>
      </c>
      <c r="W333" s="179">
        <f>IF($C333=$D$2,#REF!*W$2,IF($C333=$D$3,#REF!*W$3,IF($C333=$D$4,#REF!*W$4,IF($C333=$D$5,#REF!*W$5,0))))</f>
        <v>0</v>
      </c>
      <c r="X333" s="179">
        <f>IF($C333=$D$2,#REF!*X$2,IF($C333=$D$3,#REF!*X$3,IF($C333=$D$4,#REF!*X$4,IF($C333=$D$5,#REF!*X$5,0))))</f>
        <v>0</v>
      </c>
      <c r="Y333" s="179">
        <f>IF($C333=$D$2,#REF!*Y$2,IF($C333=$D$3,#REF!*Y$3,IF($C333=$D$4,#REF!*Y$4,IF($C333=$D$5,#REF!*Y$5,0))))</f>
        <v>0</v>
      </c>
      <c r="Z333" s="179">
        <f>IF($C333=$D$2,#REF!*Z$2,IF($C333=$D$3,#REF!*Z$3,IF($C333=$D$4,#REF!*Z$4,IF($C333=$D$5,#REF!*Z$5,0))))</f>
        <v>0</v>
      </c>
      <c r="AA333" s="179">
        <f>IF($C333=$D$2,#REF!*AA$2,IF($C333=$D$3,#REF!*AA$3,IF($C333=$D$4,#REF!*AA$4,IF($C333=$D$5,#REF!*AA$5,0))))</f>
        <v>0</v>
      </c>
      <c r="AB333" s="179">
        <f>IF($C333=$D$2,#REF!*AB$2,IF($C333=$D$3,#REF!*AB$3,IF($C333=$D$4,#REF!*AB$4,IF($C333=$D$5,#REF!*AB$5,0))))</f>
        <v>0</v>
      </c>
      <c r="AC333" s="179">
        <f>IF($C333=$D$2,#REF!*AC$2,IF($C333=$D$3,#REF!*AC$3,IF($C333=$D$4,#REF!*AC$4,IF($C333=$D$5,#REF!*AC$5,0))))</f>
        <v>0</v>
      </c>
      <c r="AD333" s="179">
        <f>IF($C333=$D$2,#REF!*AD$2,IF($C333=$D$3,#REF!*AD$3,IF($C333=$D$4,#REF!*AD$4,IF($C333=$D$5,#REF!*AD$5,0))))</f>
        <v>0</v>
      </c>
      <c r="AE333" s="179">
        <f>IF($C333=$D$2,#REF!*AE$2,IF($C333=$D$3,#REF!*AE$3,IF($C333=$D$4,#REF!*AE$4,IF($C333=$D$5,#REF!*AE$5,0))))</f>
        <v>0</v>
      </c>
      <c r="AF333" s="179">
        <f>IF($C333=$D$2,#REF!*AF$2,IF($C333=$D$3,#REF!*AF$3,IF($C333=$D$4,#REF!*AF$4,IF($C333=$D$5,#REF!*AF$5,0))))</f>
        <v>0</v>
      </c>
      <c r="AG333" s="179">
        <f>IF($C333=$D$2,#REF!*AG$2,IF($C333=$D$3,#REF!*AG$3,IF($C333=$D$4,#REF!*AG$4,IF($C333=$D$5,#REF!*AG$5,0))))</f>
        <v>0</v>
      </c>
      <c r="AH333" s="179">
        <f>IF($C333=$D$2,#REF!*AH$2,IF($C333=$D$3,#REF!*AH$3,IF($C333=$D$4,#REF!*AH$4,IF($C333=$D$5,#REF!*AH$5,0))))</f>
        <v>0</v>
      </c>
      <c r="AI333" s="179">
        <f>IF($C333=$D$2,#REF!*AI$2,IF($C333=$D$3,#REF!*AI$3,IF($C333=$D$4,#REF!*AI$4,IF($C333=$D$5,#REF!*AI$5,0))))</f>
        <v>0</v>
      </c>
      <c r="AJ333" s="179">
        <f>IF($C333=$D$2,#REF!*AJ$2,IF($C333=$D$3,#REF!*AJ$3,IF($C333=$D$4,#REF!*AJ$4,IF($C333=$D$5,#REF!*AJ$5,0))))</f>
        <v>0</v>
      </c>
      <c r="AK333" s="179">
        <f>IF($C333=$D$2,#REF!*AK$2,IF($C333=$D$3,#REF!*AK$3,IF($C333=$D$4,#REF!*AK$4,IF($C333=$D$5,#REF!*AK$5,0))))</f>
        <v>0</v>
      </c>
      <c r="AL333" s="179">
        <f>IF($C333=$D$2,#REF!*AL$2,IF($C333=$D$3,#REF!*AL$3,IF($C333=$D$4,#REF!*AL$4,IF($C333=$D$5,#REF!*AL$5,0))))</f>
        <v>0</v>
      </c>
      <c r="AM333" s="179">
        <f>IF($C333=$D$2,#REF!*AM$2,IF($C333=$D$3,#REF!*AM$3,IF($C333=$D$4,#REF!*AM$4,IF($C333=$D$5,#REF!*AM$5,0))))</f>
        <v>0</v>
      </c>
    </row>
    <row r="334" spans="1:39">
      <c r="A334" s="141"/>
      <c r="B334" s="165"/>
      <c r="C334" s="165"/>
      <c r="D334" s="178">
        <f t="shared" si="0"/>
        <v>0</v>
      </c>
      <c r="E334" s="179">
        <f>IF($C334=$D$2,#REF!*E$2,IF($C334=$D$3,#REF!*E$3,IF($C334=$D$4,#REF!*E$4,IF($C334=$D$5,#REF!*E$5,0))))</f>
        <v>0</v>
      </c>
      <c r="F334" s="179">
        <f>IF($C334=$D$2,#REF!*F$2,IF($C334=$D$3,#REF!*F$3,IF($C334=$D$4,#REF!*F$4,IF($C334=$D$5,#REF!*F$5,0))))</f>
        <v>0</v>
      </c>
      <c r="G334" s="179">
        <f>IF($C334=$D$2,#REF!*G$2,IF($C334=$D$3,#REF!*G$3,IF($C334=$D$4,#REF!*G$4,IF($C334=$D$5,#REF!*G$5,0))))</f>
        <v>0</v>
      </c>
      <c r="H334" s="179">
        <f>IF($C334=$D$2,#REF!*H$2,IF($C334=$D$3,#REF!*H$3,IF($C334=$D$4,#REF!*H$4,IF($C334=$D$5,#REF!*H$5,0))))</f>
        <v>0</v>
      </c>
      <c r="I334" s="179">
        <f>IF($C334=$D$2,#REF!*I$2,IF($C334=$D$3,#REF!*I$3,IF($C334=$D$4,#REF!*I$4,IF($C334=$D$5,#REF!*I$5,0))))</f>
        <v>0</v>
      </c>
      <c r="J334" s="179">
        <f>IF($C334=$D$2,#REF!*J$2,IF($C334=$D$3,#REF!*J$3,IF($C334=$D$4,#REF!*J$4,IF($C334=$D$5,#REF!*J$5,0))))</f>
        <v>0</v>
      </c>
      <c r="K334" s="179">
        <f>IF($C334=$D$2,#REF!*K$2,IF($C334=$D$3,#REF!*K$3,IF($C334=$D$4,#REF!*K$4,IF($C334=$D$5,#REF!*K$5,0))))</f>
        <v>0</v>
      </c>
      <c r="L334" s="179">
        <f>IF($C334=$D$2,#REF!*L$2,IF($C334=$D$3,#REF!*L$3,IF($C334=$D$4,#REF!*L$4,IF($C334=$D$5,#REF!*L$5,0))))</f>
        <v>0</v>
      </c>
      <c r="M334" s="179">
        <f>IF($C334=$D$2,#REF!*M$2,IF($C334=$D$3,#REF!*M$3,IF($C334=$D$4,#REF!*M$4,IF($C334=$D$5,#REF!*M$5,0))))</f>
        <v>0</v>
      </c>
      <c r="N334" s="179">
        <f>IF($C334=$D$2,#REF!*N$2,IF($C334=$D$3,#REF!*N$3,IF($C334=$D$4,#REF!*N$4,IF($C334=$D$5,#REF!*N$5,0))))</f>
        <v>0</v>
      </c>
      <c r="O334" s="179">
        <f>IF($C334=$D$2,#REF!*O$2,IF($C334=$D$3,#REF!*O$3,IF($C334=$D$4,#REF!*O$4,IF($C334=$D$5,#REF!*O$5,0))))</f>
        <v>0</v>
      </c>
      <c r="P334" s="179">
        <f>IF($C334=$D$2,#REF!*P$2,IF($C334=$D$3,#REF!*P$3,IF($C334=$D$4,#REF!*P$4,IF($C334=$D$5,#REF!*P$5,0))))</f>
        <v>0</v>
      </c>
      <c r="Q334" s="179">
        <f>IF($C334=$D$2,#REF!*Q$2,IF($C334=$D$3,#REF!*Q$3,IF($C334=$D$4,#REF!*Q$4,IF($C334=$D$5,#REF!*Q$5,0))))</f>
        <v>0</v>
      </c>
      <c r="R334" s="179">
        <f>IF($C334=$D$2,#REF!*R$2,IF($C334=$D$3,#REF!*R$3,IF($C334=$D$4,#REF!*R$4,IF($C334=$D$5,#REF!*R$5,0))))</f>
        <v>0</v>
      </c>
      <c r="S334" s="179">
        <f>IF($C334=$D$2,#REF!*S$2,IF($C334=$D$3,#REF!*S$3,IF($C334=$D$4,#REF!*S$4,IF($C334=$D$5,#REF!*S$5,0))))</f>
        <v>0</v>
      </c>
      <c r="T334" s="179">
        <f>IF($C334=$D$2,#REF!*T$2,IF($C334=$D$3,#REF!*T$3,IF($C334=$D$4,#REF!*T$4,IF($C334=$D$5,#REF!*T$5,0))))</f>
        <v>0</v>
      </c>
      <c r="U334" s="179">
        <f>IF($C334=$D$2,#REF!*U$2,IF($C334=$D$3,#REF!*U$3,IF($C334=$D$4,#REF!*U$4,IF($C334=$D$5,#REF!*U$5,0))))</f>
        <v>0</v>
      </c>
      <c r="V334" s="179">
        <f>IF($C334=$D$2,#REF!*V$2,IF($C334=$D$3,#REF!*V$3,IF($C334=$D$4,#REF!*V$4,IF($C334=$D$5,#REF!*V$5,0))))</f>
        <v>0</v>
      </c>
      <c r="W334" s="179">
        <f>IF($C334=$D$2,#REF!*W$2,IF($C334=$D$3,#REF!*W$3,IF($C334=$D$4,#REF!*W$4,IF($C334=$D$5,#REF!*W$5,0))))</f>
        <v>0</v>
      </c>
      <c r="X334" s="179">
        <f>IF($C334=$D$2,#REF!*X$2,IF($C334=$D$3,#REF!*X$3,IF($C334=$D$4,#REF!*X$4,IF($C334=$D$5,#REF!*X$5,0))))</f>
        <v>0</v>
      </c>
      <c r="Y334" s="179">
        <f>IF($C334=$D$2,#REF!*Y$2,IF($C334=$D$3,#REF!*Y$3,IF($C334=$D$4,#REF!*Y$4,IF($C334=$D$5,#REF!*Y$5,0))))</f>
        <v>0</v>
      </c>
      <c r="Z334" s="179">
        <f>IF($C334=$D$2,#REF!*Z$2,IF($C334=$D$3,#REF!*Z$3,IF($C334=$D$4,#REF!*Z$4,IF($C334=$D$5,#REF!*Z$5,0))))</f>
        <v>0</v>
      </c>
      <c r="AA334" s="179">
        <f>IF($C334=$D$2,#REF!*AA$2,IF($C334=$D$3,#REF!*AA$3,IF($C334=$D$4,#REF!*AA$4,IF($C334=$D$5,#REF!*AA$5,0))))</f>
        <v>0</v>
      </c>
      <c r="AB334" s="179">
        <f>IF($C334=$D$2,#REF!*AB$2,IF($C334=$D$3,#REF!*AB$3,IF($C334=$D$4,#REF!*AB$4,IF($C334=$D$5,#REF!*AB$5,0))))</f>
        <v>0</v>
      </c>
      <c r="AC334" s="179">
        <f>IF($C334=$D$2,#REF!*AC$2,IF($C334=$D$3,#REF!*AC$3,IF($C334=$D$4,#REF!*AC$4,IF($C334=$D$5,#REF!*AC$5,0))))</f>
        <v>0</v>
      </c>
      <c r="AD334" s="179">
        <f>IF($C334=$D$2,#REF!*AD$2,IF($C334=$D$3,#REF!*AD$3,IF($C334=$D$4,#REF!*AD$4,IF($C334=$D$5,#REF!*AD$5,0))))</f>
        <v>0</v>
      </c>
      <c r="AE334" s="179">
        <f>IF($C334=$D$2,#REF!*AE$2,IF($C334=$D$3,#REF!*AE$3,IF($C334=$D$4,#REF!*AE$4,IF($C334=$D$5,#REF!*AE$5,0))))</f>
        <v>0</v>
      </c>
      <c r="AF334" s="179">
        <f>IF($C334=$D$2,#REF!*AF$2,IF($C334=$D$3,#REF!*AF$3,IF($C334=$D$4,#REF!*AF$4,IF($C334=$D$5,#REF!*AF$5,0))))</f>
        <v>0</v>
      </c>
      <c r="AG334" s="179">
        <f>IF($C334=$D$2,#REF!*AG$2,IF($C334=$D$3,#REF!*AG$3,IF($C334=$D$4,#REF!*AG$4,IF($C334=$D$5,#REF!*AG$5,0))))</f>
        <v>0</v>
      </c>
      <c r="AH334" s="179">
        <f>IF($C334=$D$2,#REF!*AH$2,IF($C334=$D$3,#REF!*AH$3,IF($C334=$D$4,#REF!*AH$4,IF($C334=$D$5,#REF!*AH$5,0))))</f>
        <v>0</v>
      </c>
      <c r="AI334" s="179">
        <f>IF($C334=$D$2,#REF!*AI$2,IF($C334=$D$3,#REF!*AI$3,IF($C334=$D$4,#REF!*AI$4,IF($C334=$D$5,#REF!*AI$5,0))))</f>
        <v>0</v>
      </c>
      <c r="AJ334" s="179">
        <f>IF($C334=$D$2,#REF!*AJ$2,IF($C334=$D$3,#REF!*AJ$3,IF($C334=$D$4,#REF!*AJ$4,IF($C334=$D$5,#REF!*AJ$5,0))))</f>
        <v>0</v>
      </c>
      <c r="AK334" s="179">
        <f>IF($C334=$D$2,#REF!*AK$2,IF($C334=$D$3,#REF!*AK$3,IF($C334=$D$4,#REF!*AK$4,IF($C334=$D$5,#REF!*AK$5,0))))</f>
        <v>0</v>
      </c>
      <c r="AL334" s="179">
        <f>IF($C334=$D$2,#REF!*AL$2,IF($C334=$D$3,#REF!*AL$3,IF($C334=$D$4,#REF!*AL$4,IF($C334=$D$5,#REF!*AL$5,0))))</f>
        <v>0</v>
      </c>
      <c r="AM334" s="179">
        <f>IF($C334=$D$2,#REF!*AM$2,IF($C334=$D$3,#REF!*AM$3,IF($C334=$D$4,#REF!*AM$4,IF($C334=$D$5,#REF!*AM$5,0))))</f>
        <v>0</v>
      </c>
    </row>
    <row r="335" spans="1:39">
      <c r="A335" s="141"/>
      <c r="B335" s="165"/>
      <c r="C335" s="165"/>
      <c r="D335" s="178">
        <f t="shared" si="0"/>
        <v>0</v>
      </c>
      <c r="E335" s="179">
        <f>IF($C335=$D$2,#REF!*E$2,IF($C335=$D$3,#REF!*E$3,IF($C335=$D$4,#REF!*E$4,IF($C335=$D$5,#REF!*E$5,0))))</f>
        <v>0</v>
      </c>
      <c r="F335" s="179">
        <f>IF($C335=$D$2,#REF!*F$2,IF($C335=$D$3,#REF!*F$3,IF($C335=$D$4,#REF!*F$4,IF($C335=$D$5,#REF!*F$5,0))))</f>
        <v>0</v>
      </c>
      <c r="G335" s="179">
        <f>IF($C335=$D$2,#REF!*G$2,IF($C335=$D$3,#REF!*G$3,IF($C335=$D$4,#REF!*G$4,IF($C335=$D$5,#REF!*G$5,0))))</f>
        <v>0</v>
      </c>
      <c r="H335" s="179">
        <f>IF($C335=$D$2,#REF!*H$2,IF($C335=$D$3,#REF!*H$3,IF($C335=$D$4,#REF!*H$4,IF($C335=$D$5,#REF!*H$5,0))))</f>
        <v>0</v>
      </c>
      <c r="I335" s="179">
        <f>IF($C335=$D$2,#REF!*I$2,IF($C335=$D$3,#REF!*I$3,IF($C335=$D$4,#REF!*I$4,IF($C335=$D$5,#REF!*I$5,0))))</f>
        <v>0</v>
      </c>
      <c r="J335" s="179">
        <f>IF($C335=$D$2,#REF!*J$2,IF($C335=$D$3,#REF!*J$3,IF($C335=$D$4,#REF!*J$4,IF($C335=$D$5,#REF!*J$5,0))))</f>
        <v>0</v>
      </c>
      <c r="K335" s="179">
        <f>IF($C335=$D$2,#REF!*K$2,IF($C335=$D$3,#REF!*K$3,IF($C335=$D$4,#REF!*K$4,IF($C335=$D$5,#REF!*K$5,0))))</f>
        <v>0</v>
      </c>
      <c r="L335" s="179">
        <f>IF($C335=$D$2,#REF!*L$2,IF($C335=$D$3,#REF!*L$3,IF($C335=$D$4,#REF!*L$4,IF($C335=$D$5,#REF!*L$5,0))))</f>
        <v>0</v>
      </c>
      <c r="M335" s="179">
        <f>IF($C335=$D$2,#REF!*M$2,IF($C335=$D$3,#REF!*M$3,IF($C335=$D$4,#REF!*M$4,IF($C335=$D$5,#REF!*M$5,0))))</f>
        <v>0</v>
      </c>
      <c r="N335" s="179">
        <f>IF($C335=$D$2,#REF!*N$2,IF($C335=$D$3,#REF!*N$3,IF($C335=$D$4,#REF!*N$4,IF($C335=$D$5,#REF!*N$5,0))))</f>
        <v>0</v>
      </c>
      <c r="O335" s="179">
        <f>IF($C335=$D$2,#REF!*O$2,IF($C335=$D$3,#REF!*O$3,IF($C335=$D$4,#REF!*O$4,IF($C335=$D$5,#REF!*O$5,0))))</f>
        <v>0</v>
      </c>
      <c r="P335" s="179">
        <f>IF($C335=$D$2,#REF!*P$2,IF($C335=$D$3,#REF!*P$3,IF($C335=$D$4,#REF!*P$4,IF($C335=$D$5,#REF!*P$5,0))))</f>
        <v>0</v>
      </c>
      <c r="Q335" s="179">
        <f>IF($C335=$D$2,#REF!*Q$2,IF($C335=$D$3,#REF!*Q$3,IF($C335=$D$4,#REF!*Q$4,IF($C335=$D$5,#REF!*Q$5,0))))</f>
        <v>0</v>
      </c>
      <c r="R335" s="179">
        <f>IF($C335=$D$2,#REF!*R$2,IF($C335=$D$3,#REF!*R$3,IF($C335=$D$4,#REF!*R$4,IF($C335=$D$5,#REF!*R$5,0))))</f>
        <v>0</v>
      </c>
      <c r="S335" s="179">
        <f>IF($C335=$D$2,#REF!*S$2,IF($C335=$D$3,#REF!*S$3,IF($C335=$D$4,#REF!*S$4,IF($C335=$D$5,#REF!*S$5,0))))</f>
        <v>0</v>
      </c>
      <c r="T335" s="179">
        <f>IF($C335=$D$2,#REF!*T$2,IF($C335=$D$3,#REF!*T$3,IF($C335=$D$4,#REF!*T$4,IF($C335=$D$5,#REF!*T$5,0))))</f>
        <v>0</v>
      </c>
      <c r="U335" s="179">
        <f>IF($C335=$D$2,#REF!*U$2,IF($C335=$D$3,#REF!*U$3,IF($C335=$D$4,#REF!*U$4,IF($C335=$D$5,#REF!*U$5,0))))</f>
        <v>0</v>
      </c>
      <c r="V335" s="179">
        <f>IF($C335=$D$2,#REF!*V$2,IF($C335=$D$3,#REF!*V$3,IF($C335=$D$4,#REF!*V$4,IF($C335=$D$5,#REF!*V$5,0))))</f>
        <v>0</v>
      </c>
      <c r="W335" s="179">
        <f>IF($C335=$D$2,#REF!*W$2,IF($C335=$D$3,#REF!*W$3,IF($C335=$D$4,#REF!*W$4,IF($C335=$D$5,#REF!*W$5,0))))</f>
        <v>0</v>
      </c>
      <c r="X335" s="179">
        <f>IF($C335=$D$2,#REF!*X$2,IF($C335=$D$3,#REF!*X$3,IF($C335=$D$4,#REF!*X$4,IF($C335=$D$5,#REF!*X$5,0))))</f>
        <v>0</v>
      </c>
      <c r="Y335" s="179">
        <f>IF($C335=$D$2,#REF!*Y$2,IF($C335=$D$3,#REF!*Y$3,IF($C335=$D$4,#REF!*Y$4,IF($C335=$D$5,#REF!*Y$5,0))))</f>
        <v>0</v>
      </c>
      <c r="Z335" s="179">
        <f>IF($C335=$D$2,#REF!*Z$2,IF($C335=$D$3,#REF!*Z$3,IF($C335=$D$4,#REF!*Z$4,IF($C335=$D$5,#REF!*Z$5,0))))</f>
        <v>0</v>
      </c>
      <c r="AA335" s="179">
        <f>IF($C335=$D$2,#REF!*AA$2,IF($C335=$D$3,#REF!*AA$3,IF($C335=$D$4,#REF!*AA$4,IF($C335=$D$5,#REF!*AA$5,0))))</f>
        <v>0</v>
      </c>
      <c r="AB335" s="179">
        <f>IF($C335=$D$2,#REF!*AB$2,IF($C335=$D$3,#REF!*AB$3,IF($C335=$D$4,#REF!*AB$4,IF($C335=$D$5,#REF!*AB$5,0))))</f>
        <v>0</v>
      </c>
      <c r="AC335" s="179">
        <f>IF($C335=$D$2,#REF!*AC$2,IF($C335=$D$3,#REF!*AC$3,IF($C335=$D$4,#REF!*AC$4,IF($C335=$D$5,#REF!*AC$5,0))))</f>
        <v>0</v>
      </c>
      <c r="AD335" s="179">
        <f>IF($C335=$D$2,#REF!*AD$2,IF($C335=$D$3,#REF!*AD$3,IF($C335=$D$4,#REF!*AD$4,IF($C335=$D$5,#REF!*AD$5,0))))</f>
        <v>0</v>
      </c>
      <c r="AE335" s="179">
        <f>IF($C335=$D$2,#REF!*AE$2,IF($C335=$D$3,#REF!*AE$3,IF($C335=$D$4,#REF!*AE$4,IF($C335=$D$5,#REF!*AE$5,0))))</f>
        <v>0</v>
      </c>
      <c r="AF335" s="179">
        <f>IF($C335=$D$2,#REF!*AF$2,IF($C335=$D$3,#REF!*AF$3,IF($C335=$D$4,#REF!*AF$4,IF($C335=$D$5,#REF!*AF$5,0))))</f>
        <v>0</v>
      </c>
      <c r="AG335" s="179">
        <f>IF($C335=$D$2,#REF!*AG$2,IF($C335=$D$3,#REF!*AG$3,IF($C335=$D$4,#REF!*AG$4,IF($C335=$D$5,#REF!*AG$5,0))))</f>
        <v>0</v>
      </c>
      <c r="AH335" s="179">
        <f>IF($C335=$D$2,#REF!*AH$2,IF($C335=$D$3,#REF!*AH$3,IF($C335=$D$4,#REF!*AH$4,IF($C335=$D$5,#REF!*AH$5,0))))</f>
        <v>0</v>
      </c>
      <c r="AI335" s="179">
        <f>IF($C335=$D$2,#REF!*AI$2,IF($C335=$D$3,#REF!*AI$3,IF($C335=$D$4,#REF!*AI$4,IF($C335=$D$5,#REF!*AI$5,0))))</f>
        <v>0</v>
      </c>
      <c r="AJ335" s="179">
        <f>IF($C335=$D$2,#REF!*AJ$2,IF($C335=$D$3,#REF!*AJ$3,IF($C335=$D$4,#REF!*AJ$4,IF($C335=$D$5,#REF!*AJ$5,0))))</f>
        <v>0</v>
      </c>
      <c r="AK335" s="179">
        <f>IF($C335=$D$2,#REF!*AK$2,IF($C335=$D$3,#REF!*AK$3,IF($C335=$D$4,#REF!*AK$4,IF($C335=$D$5,#REF!*AK$5,0))))</f>
        <v>0</v>
      </c>
      <c r="AL335" s="179">
        <f>IF($C335=$D$2,#REF!*AL$2,IF($C335=$D$3,#REF!*AL$3,IF($C335=$D$4,#REF!*AL$4,IF($C335=$D$5,#REF!*AL$5,0))))</f>
        <v>0</v>
      </c>
      <c r="AM335" s="179">
        <f>IF($C335=$D$2,#REF!*AM$2,IF($C335=$D$3,#REF!*AM$3,IF($C335=$D$4,#REF!*AM$4,IF($C335=$D$5,#REF!*AM$5,0))))</f>
        <v>0</v>
      </c>
    </row>
    <row r="336" spans="1:39">
      <c r="A336" s="141"/>
      <c r="B336" s="165"/>
      <c r="C336" s="165"/>
      <c r="D336" s="178">
        <f t="shared" si="0"/>
        <v>0</v>
      </c>
      <c r="E336" s="179">
        <f>IF($C336=$D$2,#REF!*E$2,IF($C336=$D$3,#REF!*E$3,IF($C336=$D$4,#REF!*E$4,IF($C336=$D$5,#REF!*E$5,0))))</f>
        <v>0</v>
      </c>
      <c r="F336" s="179">
        <f>IF($C336=$D$2,#REF!*F$2,IF($C336=$D$3,#REF!*F$3,IF($C336=$D$4,#REF!*F$4,IF($C336=$D$5,#REF!*F$5,0))))</f>
        <v>0</v>
      </c>
      <c r="G336" s="179">
        <f>IF($C336=$D$2,#REF!*G$2,IF($C336=$D$3,#REF!*G$3,IF($C336=$D$4,#REF!*G$4,IF($C336=$D$5,#REF!*G$5,0))))</f>
        <v>0</v>
      </c>
      <c r="H336" s="179">
        <f>IF($C336=$D$2,#REF!*H$2,IF($C336=$D$3,#REF!*H$3,IF($C336=$D$4,#REF!*H$4,IF($C336=$D$5,#REF!*H$5,0))))</f>
        <v>0</v>
      </c>
      <c r="I336" s="179">
        <f>IF($C336=$D$2,#REF!*I$2,IF($C336=$D$3,#REF!*I$3,IF($C336=$D$4,#REF!*I$4,IF($C336=$D$5,#REF!*I$5,0))))</f>
        <v>0</v>
      </c>
      <c r="J336" s="179">
        <f>IF($C336=$D$2,#REF!*J$2,IF($C336=$D$3,#REF!*J$3,IF($C336=$D$4,#REF!*J$4,IF($C336=$D$5,#REF!*J$5,0))))</f>
        <v>0</v>
      </c>
      <c r="K336" s="179">
        <f>IF($C336=$D$2,#REF!*K$2,IF($C336=$D$3,#REF!*K$3,IF($C336=$D$4,#REF!*K$4,IF($C336=$D$5,#REF!*K$5,0))))</f>
        <v>0</v>
      </c>
      <c r="L336" s="179">
        <f>IF($C336=$D$2,#REF!*L$2,IF($C336=$D$3,#REF!*L$3,IF($C336=$D$4,#REF!*L$4,IF($C336=$D$5,#REF!*L$5,0))))</f>
        <v>0</v>
      </c>
      <c r="M336" s="179">
        <f>IF($C336=$D$2,#REF!*M$2,IF($C336=$D$3,#REF!*M$3,IF($C336=$D$4,#REF!*M$4,IF($C336=$D$5,#REF!*M$5,0))))</f>
        <v>0</v>
      </c>
      <c r="N336" s="179">
        <f>IF($C336=$D$2,#REF!*N$2,IF($C336=$D$3,#REF!*N$3,IF($C336=$D$4,#REF!*N$4,IF($C336=$D$5,#REF!*N$5,0))))</f>
        <v>0</v>
      </c>
      <c r="O336" s="179">
        <f>IF($C336=$D$2,#REF!*O$2,IF($C336=$D$3,#REF!*O$3,IF($C336=$D$4,#REF!*O$4,IF($C336=$D$5,#REF!*O$5,0))))</f>
        <v>0</v>
      </c>
      <c r="P336" s="179">
        <f>IF($C336=$D$2,#REF!*P$2,IF($C336=$D$3,#REF!*P$3,IF($C336=$D$4,#REF!*P$4,IF($C336=$D$5,#REF!*P$5,0))))</f>
        <v>0</v>
      </c>
      <c r="Q336" s="179">
        <f>IF($C336=$D$2,#REF!*Q$2,IF($C336=$D$3,#REF!*Q$3,IF($C336=$D$4,#REF!*Q$4,IF($C336=$D$5,#REF!*Q$5,0))))</f>
        <v>0</v>
      </c>
      <c r="R336" s="179">
        <f>IF($C336=$D$2,#REF!*R$2,IF($C336=$D$3,#REF!*R$3,IF($C336=$D$4,#REF!*R$4,IF($C336=$D$5,#REF!*R$5,0))))</f>
        <v>0</v>
      </c>
      <c r="S336" s="179">
        <f>IF($C336=$D$2,#REF!*S$2,IF($C336=$D$3,#REF!*S$3,IF($C336=$D$4,#REF!*S$4,IF($C336=$D$5,#REF!*S$5,0))))</f>
        <v>0</v>
      </c>
      <c r="T336" s="179">
        <f>IF($C336=$D$2,#REF!*T$2,IF($C336=$D$3,#REF!*T$3,IF($C336=$D$4,#REF!*T$4,IF($C336=$D$5,#REF!*T$5,0))))</f>
        <v>0</v>
      </c>
      <c r="U336" s="179">
        <f>IF($C336=$D$2,#REF!*U$2,IF($C336=$D$3,#REF!*U$3,IF($C336=$D$4,#REF!*U$4,IF($C336=$D$5,#REF!*U$5,0))))</f>
        <v>0</v>
      </c>
      <c r="V336" s="179">
        <f>IF($C336=$D$2,#REF!*V$2,IF($C336=$D$3,#REF!*V$3,IF($C336=$D$4,#REF!*V$4,IF($C336=$D$5,#REF!*V$5,0))))</f>
        <v>0</v>
      </c>
      <c r="W336" s="179">
        <f>IF($C336=$D$2,#REF!*W$2,IF($C336=$D$3,#REF!*W$3,IF($C336=$D$4,#REF!*W$4,IF($C336=$D$5,#REF!*W$5,0))))</f>
        <v>0</v>
      </c>
      <c r="X336" s="179">
        <f>IF($C336=$D$2,#REF!*X$2,IF($C336=$D$3,#REF!*X$3,IF($C336=$D$4,#REF!*X$4,IF($C336=$D$5,#REF!*X$5,0))))</f>
        <v>0</v>
      </c>
      <c r="Y336" s="179">
        <f>IF($C336=$D$2,#REF!*Y$2,IF($C336=$D$3,#REF!*Y$3,IF($C336=$D$4,#REF!*Y$4,IF($C336=$D$5,#REF!*Y$5,0))))</f>
        <v>0</v>
      </c>
      <c r="Z336" s="179">
        <f>IF($C336=$D$2,#REF!*Z$2,IF($C336=$D$3,#REF!*Z$3,IF($C336=$D$4,#REF!*Z$4,IF($C336=$D$5,#REF!*Z$5,0))))</f>
        <v>0</v>
      </c>
      <c r="AA336" s="179">
        <f>IF($C336=$D$2,#REF!*AA$2,IF($C336=$D$3,#REF!*AA$3,IF($C336=$D$4,#REF!*AA$4,IF($C336=$D$5,#REF!*AA$5,0))))</f>
        <v>0</v>
      </c>
      <c r="AB336" s="179">
        <f>IF($C336=$D$2,#REF!*AB$2,IF($C336=$D$3,#REF!*AB$3,IF($C336=$D$4,#REF!*AB$4,IF($C336=$D$5,#REF!*AB$5,0))))</f>
        <v>0</v>
      </c>
      <c r="AC336" s="179">
        <f>IF($C336=$D$2,#REF!*AC$2,IF($C336=$D$3,#REF!*AC$3,IF($C336=$D$4,#REF!*AC$4,IF($C336=$D$5,#REF!*AC$5,0))))</f>
        <v>0</v>
      </c>
      <c r="AD336" s="179">
        <f>IF($C336=$D$2,#REF!*AD$2,IF($C336=$D$3,#REF!*AD$3,IF($C336=$D$4,#REF!*AD$4,IF($C336=$D$5,#REF!*AD$5,0))))</f>
        <v>0</v>
      </c>
      <c r="AE336" s="179">
        <f>IF($C336=$D$2,#REF!*AE$2,IF($C336=$D$3,#REF!*AE$3,IF($C336=$D$4,#REF!*AE$4,IF($C336=$D$5,#REF!*AE$5,0))))</f>
        <v>0</v>
      </c>
      <c r="AF336" s="179">
        <f>IF($C336=$D$2,#REF!*AF$2,IF($C336=$D$3,#REF!*AF$3,IF($C336=$D$4,#REF!*AF$4,IF($C336=$D$5,#REF!*AF$5,0))))</f>
        <v>0</v>
      </c>
      <c r="AG336" s="179">
        <f>IF($C336=$D$2,#REF!*AG$2,IF($C336=$D$3,#REF!*AG$3,IF($C336=$D$4,#REF!*AG$4,IF($C336=$D$5,#REF!*AG$5,0))))</f>
        <v>0</v>
      </c>
      <c r="AH336" s="179">
        <f>IF($C336=$D$2,#REF!*AH$2,IF($C336=$D$3,#REF!*AH$3,IF($C336=$D$4,#REF!*AH$4,IF($C336=$D$5,#REF!*AH$5,0))))</f>
        <v>0</v>
      </c>
      <c r="AI336" s="179">
        <f>IF($C336=$D$2,#REF!*AI$2,IF($C336=$D$3,#REF!*AI$3,IF($C336=$D$4,#REF!*AI$4,IF($C336=$D$5,#REF!*AI$5,0))))</f>
        <v>0</v>
      </c>
      <c r="AJ336" s="179">
        <f>IF($C336=$D$2,#REF!*AJ$2,IF($C336=$D$3,#REF!*AJ$3,IF($C336=$D$4,#REF!*AJ$4,IF($C336=$D$5,#REF!*AJ$5,0))))</f>
        <v>0</v>
      </c>
      <c r="AK336" s="179">
        <f>IF($C336=$D$2,#REF!*AK$2,IF($C336=$D$3,#REF!*AK$3,IF($C336=$D$4,#REF!*AK$4,IF($C336=$D$5,#REF!*AK$5,0))))</f>
        <v>0</v>
      </c>
      <c r="AL336" s="179">
        <f>IF($C336=$D$2,#REF!*AL$2,IF($C336=$D$3,#REF!*AL$3,IF($C336=$D$4,#REF!*AL$4,IF($C336=$D$5,#REF!*AL$5,0))))</f>
        <v>0</v>
      </c>
      <c r="AM336" s="179">
        <f>IF($C336=$D$2,#REF!*AM$2,IF($C336=$D$3,#REF!*AM$3,IF($C336=$D$4,#REF!*AM$4,IF($C336=$D$5,#REF!*AM$5,0))))</f>
        <v>0</v>
      </c>
    </row>
    <row r="337" spans="1:39">
      <c r="A337" s="141"/>
      <c r="B337" s="165"/>
      <c r="C337" s="165"/>
      <c r="D337" s="178">
        <f t="shared" si="0"/>
        <v>0</v>
      </c>
      <c r="E337" s="179">
        <f>IF($C337=$D$2,#REF!*E$2,IF($C337=$D$3,#REF!*E$3,IF($C337=$D$4,#REF!*E$4,IF($C337=$D$5,#REF!*E$5,0))))</f>
        <v>0</v>
      </c>
      <c r="F337" s="179">
        <f>IF($C337=$D$2,#REF!*F$2,IF($C337=$D$3,#REF!*F$3,IF($C337=$D$4,#REF!*F$4,IF($C337=$D$5,#REF!*F$5,0))))</f>
        <v>0</v>
      </c>
      <c r="G337" s="179">
        <f>IF($C337=$D$2,#REF!*G$2,IF($C337=$D$3,#REF!*G$3,IF($C337=$D$4,#REF!*G$4,IF($C337=$D$5,#REF!*G$5,0))))</f>
        <v>0</v>
      </c>
      <c r="H337" s="179">
        <f>IF($C337=$D$2,#REF!*H$2,IF($C337=$D$3,#REF!*H$3,IF($C337=$D$4,#REF!*H$4,IF($C337=$D$5,#REF!*H$5,0))))</f>
        <v>0</v>
      </c>
      <c r="I337" s="179">
        <f>IF($C337=$D$2,#REF!*I$2,IF($C337=$D$3,#REF!*I$3,IF($C337=$D$4,#REF!*I$4,IF($C337=$D$5,#REF!*I$5,0))))</f>
        <v>0</v>
      </c>
      <c r="J337" s="179">
        <f>IF($C337=$D$2,#REF!*J$2,IF($C337=$D$3,#REF!*J$3,IF($C337=$D$4,#REF!*J$4,IF($C337=$D$5,#REF!*J$5,0))))</f>
        <v>0</v>
      </c>
      <c r="K337" s="179">
        <f>IF($C337=$D$2,#REF!*K$2,IF($C337=$D$3,#REF!*K$3,IF($C337=$D$4,#REF!*K$4,IF($C337=$D$5,#REF!*K$5,0))))</f>
        <v>0</v>
      </c>
      <c r="L337" s="179">
        <f>IF($C337=$D$2,#REF!*L$2,IF($C337=$D$3,#REF!*L$3,IF($C337=$D$4,#REF!*L$4,IF($C337=$D$5,#REF!*L$5,0))))</f>
        <v>0</v>
      </c>
      <c r="M337" s="179">
        <f>IF($C337=$D$2,#REF!*M$2,IF($C337=$D$3,#REF!*M$3,IF($C337=$D$4,#REF!*M$4,IF($C337=$D$5,#REF!*M$5,0))))</f>
        <v>0</v>
      </c>
      <c r="N337" s="179">
        <f>IF($C337=$D$2,#REF!*N$2,IF($C337=$D$3,#REF!*N$3,IF($C337=$D$4,#REF!*N$4,IF($C337=$D$5,#REF!*N$5,0))))</f>
        <v>0</v>
      </c>
      <c r="O337" s="179">
        <f>IF($C337=$D$2,#REF!*O$2,IF($C337=$D$3,#REF!*O$3,IF($C337=$D$4,#REF!*O$4,IF($C337=$D$5,#REF!*O$5,0))))</f>
        <v>0</v>
      </c>
      <c r="P337" s="179">
        <f>IF($C337=$D$2,#REF!*P$2,IF($C337=$D$3,#REF!*P$3,IF($C337=$D$4,#REF!*P$4,IF($C337=$D$5,#REF!*P$5,0))))</f>
        <v>0</v>
      </c>
      <c r="Q337" s="179">
        <f>IF($C337=$D$2,#REF!*Q$2,IF($C337=$D$3,#REF!*Q$3,IF($C337=$D$4,#REF!*Q$4,IF($C337=$D$5,#REF!*Q$5,0))))</f>
        <v>0</v>
      </c>
      <c r="R337" s="179">
        <f>IF($C337=$D$2,#REF!*R$2,IF($C337=$D$3,#REF!*R$3,IF($C337=$D$4,#REF!*R$4,IF($C337=$D$5,#REF!*R$5,0))))</f>
        <v>0</v>
      </c>
      <c r="S337" s="179">
        <f>IF($C337=$D$2,#REF!*S$2,IF($C337=$D$3,#REF!*S$3,IF($C337=$D$4,#REF!*S$4,IF($C337=$D$5,#REF!*S$5,0))))</f>
        <v>0</v>
      </c>
      <c r="T337" s="179">
        <f>IF($C337=$D$2,#REF!*T$2,IF($C337=$D$3,#REF!*T$3,IF($C337=$D$4,#REF!*T$4,IF($C337=$D$5,#REF!*T$5,0))))</f>
        <v>0</v>
      </c>
      <c r="U337" s="179">
        <f>IF($C337=$D$2,#REF!*U$2,IF($C337=$D$3,#REF!*U$3,IF($C337=$D$4,#REF!*U$4,IF($C337=$D$5,#REF!*U$5,0))))</f>
        <v>0</v>
      </c>
      <c r="V337" s="179">
        <f>IF($C337=$D$2,#REF!*V$2,IF($C337=$D$3,#REF!*V$3,IF($C337=$D$4,#REF!*V$4,IF($C337=$D$5,#REF!*V$5,0))))</f>
        <v>0</v>
      </c>
      <c r="W337" s="179">
        <f>IF($C337=$D$2,#REF!*W$2,IF($C337=$D$3,#REF!*W$3,IF($C337=$D$4,#REF!*W$4,IF($C337=$D$5,#REF!*W$5,0))))</f>
        <v>0</v>
      </c>
      <c r="X337" s="179">
        <f>IF($C337=$D$2,#REF!*X$2,IF($C337=$D$3,#REF!*X$3,IF($C337=$D$4,#REF!*X$4,IF($C337=$D$5,#REF!*X$5,0))))</f>
        <v>0</v>
      </c>
      <c r="Y337" s="179">
        <f>IF($C337=$D$2,#REF!*Y$2,IF($C337=$D$3,#REF!*Y$3,IF($C337=$D$4,#REF!*Y$4,IF($C337=$D$5,#REF!*Y$5,0))))</f>
        <v>0</v>
      </c>
      <c r="Z337" s="179">
        <f>IF($C337=$D$2,#REF!*Z$2,IF($C337=$D$3,#REF!*Z$3,IF($C337=$D$4,#REF!*Z$4,IF($C337=$D$5,#REF!*Z$5,0))))</f>
        <v>0</v>
      </c>
      <c r="AA337" s="179">
        <f>IF($C337=$D$2,#REF!*AA$2,IF($C337=$D$3,#REF!*AA$3,IF($C337=$D$4,#REF!*AA$4,IF($C337=$D$5,#REF!*AA$5,0))))</f>
        <v>0</v>
      </c>
      <c r="AB337" s="179">
        <f>IF($C337=$D$2,#REF!*AB$2,IF($C337=$D$3,#REF!*AB$3,IF($C337=$D$4,#REF!*AB$4,IF($C337=$D$5,#REF!*AB$5,0))))</f>
        <v>0</v>
      </c>
      <c r="AC337" s="179">
        <f>IF($C337=$D$2,#REF!*AC$2,IF($C337=$D$3,#REF!*AC$3,IF($C337=$D$4,#REF!*AC$4,IF($C337=$D$5,#REF!*AC$5,0))))</f>
        <v>0</v>
      </c>
      <c r="AD337" s="179">
        <f>IF($C337=$D$2,#REF!*AD$2,IF($C337=$D$3,#REF!*AD$3,IF($C337=$D$4,#REF!*AD$4,IF($C337=$D$5,#REF!*AD$5,0))))</f>
        <v>0</v>
      </c>
      <c r="AE337" s="179">
        <f>IF($C337=$D$2,#REF!*AE$2,IF($C337=$D$3,#REF!*AE$3,IF($C337=$D$4,#REF!*AE$4,IF($C337=$D$5,#REF!*AE$5,0))))</f>
        <v>0</v>
      </c>
      <c r="AF337" s="179">
        <f>IF($C337=$D$2,#REF!*AF$2,IF($C337=$D$3,#REF!*AF$3,IF($C337=$D$4,#REF!*AF$4,IF($C337=$D$5,#REF!*AF$5,0))))</f>
        <v>0</v>
      </c>
      <c r="AG337" s="179">
        <f>IF($C337=$D$2,#REF!*AG$2,IF($C337=$D$3,#REF!*AG$3,IF($C337=$D$4,#REF!*AG$4,IF($C337=$D$5,#REF!*AG$5,0))))</f>
        <v>0</v>
      </c>
      <c r="AH337" s="179">
        <f>IF($C337=$D$2,#REF!*AH$2,IF($C337=$D$3,#REF!*AH$3,IF($C337=$D$4,#REF!*AH$4,IF($C337=$D$5,#REF!*AH$5,0))))</f>
        <v>0</v>
      </c>
      <c r="AI337" s="179">
        <f>IF($C337=$D$2,#REF!*AI$2,IF($C337=$D$3,#REF!*AI$3,IF($C337=$D$4,#REF!*AI$4,IF($C337=$D$5,#REF!*AI$5,0))))</f>
        <v>0</v>
      </c>
      <c r="AJ337" s="179">
        <f>IF($C337=$D$2,#REF!*AJ$2,IF($C337=$D$3,#REF!*AJ$3,IF($C337=$D$4,#REF!*AJ$4,IF($C337=$D$5,#REF!*AJ$5,0))))</f>
        <v>0</v>
      </c>
      <c r="AK337" s="179">
        <f>IF($C337=$D$2,#REF!*AK$2,IF($C337=$D$3,#REF!*AK$3,IF($C337=$D$4,#REF!*AK$4,IF($C337=$D$5,#REF!*AK$5,0))))</f>
        <v>0</v>
      </c>
      <c r="AL337" s="179">
        <f>IF($C337=$D$2,#REF!*AL$2,IF($C337=$D$3,#REF!*AL$3,IF($C337=$D$4,#REF!*AL$4,IF($C337=$D$5,#REF!*AL$5,0))))</f>
        <v>0</v>
      </c>
      <c r="AM337" s="179">
        <f>IF($C337=$D$2,#REF!*AM$2,IF($C337=$D$3,#REF!*AM$3,IF($C337=$D$4,#REF!*AM$4,IF($C337=$D$5,#REF!*AM$5,0))))</f>
        <v>0</v>
      </c>
    </row>
    <row r="338" spans="1:39">
      <c r="A338" s="141"/>
      <c r="B338" s="165"/>
      <c r="C338" s="165"/>
      <c r="D338" s="178">
        <f t="shared" si="0"/>
        <v>0</v>
      </c>
      <c r="E338" s="179">
        <f>IF($C338=$D$2,#REF!*E$2,IF($C338=$D$3,#REF!*E$3,IF($C338=$D$4,#REF!*E$4,IF($C338=$D$5,#REF!*E$5,0))))</f>
        <v>0</v>
      </c>
      <c r="F338" s="179">
        <f>IF($C338=$D$2,#REF!*F$2,IF($C338=$D$3,#REF!*F$3,IF($C338=$D$4,#REF!*F$4,IF($C338=$D$5,#REF!*F$5,0))))</f>
        <v>0</v>
      </c>
      <c r="G338" s="179">
        <f>IF($C338=$D$2,#REF!*G$2,IF($C338=$D$3,#REF!*G$3,IF($C338=$D$4,#REF!*G$4,IF($C338=$D$5,#REF!*G$5,0))))</f>
        <v>0</v>
      </c>
      <c r="H338" s="179">
        <f>IF($C338=$D$2,#REF!*H$2,IF($C338=$D$3,#REF!*H$3,IF($C338=$D$4,#REF!*H$4,IF($C338=$D$5,#REF!*H$5,0))))</f>
        <v>0</v>
      </c>
      <c r="I338" s="179">
        <f>IF($C338=$D$2,#REF!*I$2,IF($C338=$D$3,#REF!*I$3,IF($C338=$D$4,#REF!*I$4,IF($C338=$D$5,#REF!*I$5,0))))</f>
        <v>0</v>
      </c>
      <c r="J338" s="179">
        <f>IF($C338=$D$2,#REF!*J$2,IF($C338=$D$3,#REF!*J$3,IF($C338=$D$4,#REF!*J$4,IF($C338=$D$5,#REF!*J$5,0))))</f>
        <v>0</v>
      </c>
      <c r="K338" s="179">
        <f>IF($C338=$D$2,#REF!*K$2,IF($C338=$D$3,#REF!*K$3,IF($C338=$D$4,#REF!*K$4,IF($C338=$D$5,#REF!*K$5,0))))</f>
        <v>0</v>
      </c>
      <c r="L338" s="179">
        <f>IF($C338=$D$2,#REF!*L$2,IF($C338=$D$3,#REF!*L$3,IF($C338=$D$4,#REF!*L$4,IF($C338=$D$5,#REF!*L$5,0))))</f>
        <v>0</v>
      </c>
      <c r="M338" s="179">
        <f>IF($C338=$D$2,#REF!*M$2,IF($C338=$D$3,#REF!*M$3,IF($C338=$D$4,#REF!*M$4,IF($C338=$D$5,#REF!*M$5,0))))</f>
        <v>0</v>
      </c>
      <c r="N338" s="179">
        <f>IF($C338=$D$2,#REF!*N$2,IF($C338=$D$3,#REF!*N$3,IF($C338=$D$4,#REF!*N$4,IF($C338=$D$5,#REF!*N$5,0))))</f>
        <v>0</v>
      </c>
      <c r="O338" s="179">
        <f>IF($C338=$D$2,#REF!*O$2,IF($C338=$D$3,#REF!*O$3,IF($C338=$D$4,#REF!*O$4,IF($C338=$D$5,#REF!*O$5,0))))</f>
        <v>0</v>
      </c>
      <c r="P338" s="179">
        <f>IF($C338=$D$2,#REF!*P$2,IF($C338=$D$3,#REF!*P$3,IF($C338=$D$4,#REF!*P$4,IF($C338=$D$5,#REF!*P$5,0))))</f>
        <v>0</v>
      </c>
      <c r="Q338" s="179">
        <f>IF($C338=$D$2,#REF!*Q$2,IF($C338=$D$3,#REF!*Q$3,IF($C338=$D$4,#REF!*Q$4,IF($C338=$D$5,#REF!*Q$5,0))))</f>
        <v>0</v>
      </c>
      <c r="R338" s="179">
        <f>IF($C338=$D$2,#REF!*R$2,IF($C338=$D$3,#REF!*R$3,IF($C338=$D$4,#REF!*R$4,IF($C338=$D$5,#REF!*R$5,0))))</f>
        <v>0</v>
      </c>
      <c r="S338" s="179">
        <f>IF($C338=$D$2,#REF!*S$2,IF($C338=$D$3,#REF!*S$3,IF($C338=$D$4,#REF!*S$4,IF($C338=$D$5,#REF!*S$5,0))))</f>
        <v>0</v>
      </c>
      <c r="T338" s="179">
        <f>IF($C338=$D$2,#REF!*T$2,IF($C338=$D$3,#REF!*T$3,IF($C338=$D$4,#REF!*T$4,IF($C338=$D$5,#REF!*T$5,0))))</f>
        <v>0</v>
      </c>
      <c r="U338" s="179">
        <f>IF($C338=$D$2,#REF!*U$2,IF($C338=$D$3,#REF!*U$3,IF($C338=$D$4,#REF!*U$4,IF($C338=$D$5,#REF!*U$5,0))))</f>
        <v>0</v>
      </c>
      <c r="V338" s="179">
        <f>IF($C338=$D$2,#REF!*V$2,IF($C338=$D$3,#REF!*V$3,IF($C338=$D$4,#REF!*V$4,IF($C338=$D$5,#REF!*V$5,0))))</f>
        <v>0</v>
      </c>
      <c r="W338" s="179">
        <f>IF($C338=$D$2,#REF!*W$2,IF($C338=$D$3,#REF!*W$3,IF($C338=$D$4,#REF!*W$4,IF($C338=$D$5,#REF!*W$5,0))))</f>
        <v>0</v>
      </c>
      <c r="X338" s="179">
        <f>IF($C338=$D$2,#REF!*X$2,IF($C338=$D$3,#REF!*X$3,IF($C338=$D$4,#REF!*X$4,IF($C338=$D$5,#REF!*X$5,0))))</f>
        <v>0</v>
      </c>
      <c r="Y338" s="179">
        <f>IF($C338=$D$2,#REF!*Y$2,IF($C338=$D$3,#REF!*Y$3,IF($C338=$D$4,#REF!*Y$4,IF($C338=$D$5,#REF!*Y$5,0))))</f>
        <v>0</v>
      </c>
      <c r="Z338" s="179">
        <f>IF($C338=$D$2,#REF!*Z$2,IF($C338=$D$3,#REF!*Z$3,IF($C338=$D$4,#REF!*Z$4,IF($C338=$D$5,#REF!*Z$5,0))))</f>
        <v>0</v>
      </c>
      <c r="AA338" s="179">
        <f>IF($C338=$D$2,#REF!*AA$2,IF($C338=$D$3,#REF!*AA$3,IF($C338=$D$4,#REF!*AA$4,IF($C338=$D$5,#REF!*AA$5,0))))</f>
        <v>0</v>
      </c>
      <c r="AB338" s="179">
        <f>IF($C338=$D$2,#REF!*AB$2,IF($C338=$D$3,#REF!*AB$3,IF($C338=$D$4,#REF!*AB$4,IF($C338=$D$5,#REF!*AB$5,0))))</f>
        <v>0</v>
      </c>
      <c r="AC338" s="179">
        <f>IF($C338=$D$2,#REF!*AC$2,IF($C338=$D$3,#REF!*AC$3,IF($C338=$D$4,#REF!*AC$4,IF($C338=$D$5,#REF!*AC$5,0))))</f>
        <v>0</v>
      </c>
      <c r="AD338" s="179">
        <f>IF($C338=$D$2,#REF!*AD$2,IF($C338=$D$3,#REF!*AD$3,IF($C338=$D$4,#REF!*AD$4,IF($C338=$D$5,#REF!*AD$5,0))))</f>
        <v>0</v>
      </c>
      <c r="AE338" s="179">
        <f>IF($C338=$D$2,#REF!*AE$2,IF($C338=$D$3,#REF!*AE$3,IF($C338=$D$4,#REF!*AE$4,IF($C338=$D$5,#REF!*AE$5,0))))</f>
        <v>0</v>
      </c>
      <c r="AF338" s="179">
        <f>IF($C338=$D$2,#REF!*AF$2,IF($C338=$D$3,#REF!*AF$3,IF($C338=$D$4,#REF!*AF$4,IF($C338=$D$5,#REF!*AF$5,0))))</f>
        <v>0</v>
      </c>
      <c r="AG338" s="179">
        <f>IF($C338=$D$2,#REF!*AG$2,IF($C338=$D$3,#REF!*AG$3,IF($C338=$D$4,#REF!*AG$4,IF($C338=$D$5,#REF!*AG$5,0))))</f>
        <v>0</v>
      </c>
      <c r="AH338" s="179">
        <f>IF($C338=$D$2,#REF!*AH$2,IF($C338=$D$3,#REF!*AH$3,IF($C338=$D$4,#REF!*AH$4,IF($C338=$D$5,#REF!*AH$5,0))))</f>
        <v>0</v>
      </c>
      <c r="AI338" s="179">
        <f>IF($C338=$D$2,#REF!*AI$2,IF($C338=$D$3,#REF!*AI$3,IF($C338=$D$4,#REF!*AI$4,IF($C338=$D$5,#REF!*AI$5,0))))</f>
        <v>0</v>
      </c>
      <c r="AJ338" s="179">
        <f>IF($C338=$D$2,#REF!*AJ$2,IF($C338=$D$3,#REF!*AJ$3,IF($C338=$D$4,#REF!*AJ$4,IF($C338=$D$5,#REF!*AJ$5,0))))</f>
        <v>0</v>
      </c>
      <c r="AK338" s="179">
        <f>IF($C338=$D$2,#REF!*AK$2,IF($C338=$D$3,#REF!*AK$3,IF($C338=$D$4,#REF!*AK$4,IF($C338=$D$5,#REF!*AK$5,0))))</f>
        <v>0</v>
      </c>
      <c r="AL338" s="179">
        <f>IF($C338=$D$2,#REF!*AL$2,IF($C338=$D$3,#REF!*AL$3,IF($C338=$D$4,#REF!*AL$4,IF($C338=$D$5,#REF!*AL$5,0))))</f>
        <v>0</v>
      </c>
      <c r="AM338" s="179">
        <f>IF($C338=$D$2,#REF!*AM$2,IF($C338=$D$3,#REF!*AM$3,IF($C338=$D$4,#REF!*AM$4,IF($C338=$D$5,#REF!*AM$5,0))))</f>
        <v>0</v>
      </c>
    </row>
    <row r="339" spans="1:39">
      <c r="A339" s="141"/>
      <c r="B339" s="165"/>
      <c r="C339" s="165"/>
      <c r="D339" s="178">
        <f t="shared" si="0"/>
        <v>0</v>
      </c>
      <c r="E339" s="179">
        <f>IF($C339=$D$2,#REF!*E$2,IF($C339=$D$3,#REF!*E$3,IF($C339=$D$4,#REF!*E$4,IF($C339=$D$5,#REF!*E$5,0))))</f>
        <v>0</v>
      </c>
      <c r="F339" s="179">
        <f>IF($C339=$D$2,#REF!*F$2,IF($C339=$D$3,#REF!*F$3,IF($C339=$D$4,#REF!*F$4,IF($C339=$D$5,#REF!*F$5,0))))</f>
        <v>0</v>
      </c>
      <c r="G339" s="179">
        <f>IF($C339=$D$2,#REF!*G$2,IF($C339=$D$3,#REF!*G$3,IF($C339=$D$4,#REF!*G$4,IF($C339=$D$5,#REF!*G$5,0))))</f>
        <v>0</v>
      </c>
      <c r="H339" s="179">
        <f>IF($C339=$D$2,#REF!*H$2,IF($C339=$D$3,#REF!*H$3,IF($C339=$D$4,#REF!*H$4,IF($C339=$D$5,#REF!*H$5,0))))</f>
        <v>0</v>
      </c>
      <c r="I339" s="179">
        <f>IF($C339=$D$2,#REF!*I$2,IF($C339=$D$3,#REF!*I$3,IF($C339=$D$4,#REF!*I$4,IF($C339=$D$5,#REF!*I$5,0))))</f>
        <v>0</v>
      </c>
      <c r="J339" s="179">
        <f>IF($C339=$D$2,#REF!*J$2,IF($C339=$D$3,#REF!*J$3,IF($C339=$D$4,#REF!*J$4,IF($C339=$D$5,#REF!*J$5,0))))</f>
        <v>0</v>
      </c>
      <c r="K339" s="179">
        <f>IF($C339=$D$2,#REF!*K$2,IF($C339=$D$3,#REF!*K$3,IF($C339=$D$4,#REF!*K$4,IF($C339=$D$5,#REF!*K$5,0))))</f>
        <v>0</v>
      </c>
      <c r="L339" s="179">
        <f>IF($C339=$D$2,#REF!*L$2,IF($C339=$D$3,#REF!*L$3,IF($C339=$D$4,#REF!*L$4,IF($C339=$D$5,#REF!*L$5,0))))</f>
        <v>0</v>
      </c>
      <c r="M339" s="179">
        <f>IF($C339=$D$2,#REF!*M$2,IF($C339=$D$3,#REF!*M$3,IF($C339=$D$4,#REF!*M$4,IF($C339=$D$5,#REF!*M$5,0))))</f>
        <v>0</v>
      </c>
      <c r="N339" s="179">
        <f>IF($C339=$D$2,#REF!*N$2,IF($C339=$D$3,#REF!*N$3,IF($C339=$D$4,#REF!*N$4,IF($C339=$D$5,#REF!*N$5,0))))</f>
        <v>0</v>
      </c>
      <c r="O339" s="179">
        <f>IF($C339=$D$2,#REF!*O$2,IF($C339=$D$3,#REF!*O$3,IF($C339=$D$4,#REF!*O$4,IF($C339=$D$5,#REF!*O$5,0))))</f>
        <v>0</v>
      </c>
      <c r="P339" s="179">
        <f>IF($C339=$D$2,#REF!*P$2,IF($C339=$D$3,#REF!*P$3,IF($C339=$D$4,#REF!*P$4,IF($C339=$D$5,#REF!*P$5,0))))</f>
        <v>0</v>
      </c>
      <c r="Q339" s="179">
        <f>IF($C339=$D$2,#REF!*Q$2,IF($C339=$D$3,#REF!*Q$3,IF($C339=$D$4,#REF!*Q$4,IF($C339=$D$5,#REF!*Q$5,0))))</f>
        <v>0</v>
      </c>
      <c r="R339" s="179">
        <f>IF($C339=$D$2,#REF!*R$2,IF($C339=$D$3,#REF!*R$3,IF($C339=$D$4,#REF!*R$4,IF($C339=$D$5,#REF!*R$5,0))))</f>
        <v>0</v>
      </c>
      <c r="S339" s="179">
        <f>IF($C339=$D$2,#REF!*S$2,IF($C339=$D$3,#REF!*S$3,IF($C339=$D$4,#REF!*S$4,IF($C339=$D$5,#REF!*S$5,0))))</f>
        <v>0</v>
      </c>
      <c r="T339" s="179">
        <f>IF($C339=$D$2,#REF!*T$2,IF($C339=$D$3,#REF!*T$3,IF($C339=$D$4,#REF!*T$4,IF($C339=$D$5,#REF!*T$5,0))))</f>
        <v>0</v>
      </c>
      <c r="U339" s="179">
        <f>IF($C339=$D$2,#REF!*U$2,IF($C339=$D$3,#REF!*U$3,IF($C339=$D$4,#REF!*U$4,IF($C339=$D$5,#REF!*U$5,0))))</f>
        <v>0</v>
      </c>
      <c r="V339" s="179">
        <f>IF($C339=$D$2,#REF!*V$2,IF($C339=$D$3,#REF!*V$3,IF($C339=$D$4,#REF!*V$4,IF($C339=$D$5,#REF!*V$5,0))))</f>
        <v>0</v>
      </c>
      <c r="W339" s="179">
        <f>IF($C339=$D$2,#REF!*W$2,IF($C339=$D$3,#REF!*W$3,IF($C339=$D$4,#REF!*W$4,IF($C339=$D$5,#REF!*W$5,0))))</f>
        <v>0</v>
      </c>
      <c r="X339" s="179">
        <f>IF($C339=$D$2,#REF!*X$2,IF($C339=$D$3,#REF!*X$3,IF($C339=$D$4,#REF!*X$4,IF($C339=$D$5,#REF!*X$5,0))))</f>
        <v>0</v>
      </c>
      <c r="Y339" s="179">
        <f>IF($C339=$D$2,#REF!*Y$2,IF($C339=$D$3,#REF!*Y$3,IF($C339=$D$4,#REF!*Y$4,IF($C339=$D$5,#REF!*Y$5,0))))</f>
        <v>0</v>
      </c>
      <c r="Z339" s="179">
        <f>IF($C339=$D$2,#REF!*Z$2,IF($C339=$D$3,#REF!*Z$3,IF($C339=$D$4,#REF!*Z$4,IF($C339=$D$5,#REF!*Z$5,0))))</f>
        <v>0</v>
      </c>
      <c r="AA339" s="179">
        <f>IF($C339=$D$2,#REF!*AA$2,IF($C339=$D$3,#REF!*AA$3,IF($C339=$D$4,#REF!*AA$4,IF($C339=$D$5,#REF!*AA$5,0))))</f>
        <v>0</v>
      </c>
      <c r="AB339" s="179">
        <f>IF($C339=$D$2,#REF!*AB$2,IF($C339=$D$3,#REF!*AB$3,IF($C339=$D$4,#REF!*AB$4,IF($C339=$D$5,#REF!*AB$5,0))))</f>
        <v>0</v>
      </c>
      <c r="AC339" s="179">
        <f>IF($C339=$D$2,#REF!*AC$2,IF($C339=$D$3,#REF!*AC$3,IF($C339=$D$4,#REF!*AC$4,IF($C339=$D$5,#REF!*AC$5,0))))</f>
        <v>0</v>
      </c>
      <c r="AD339" s="179">
        <f>IF($C339=$D$2,#REF!*AD$2,IF($C339=$D$3,#REF!*AD$3,IF($C339=$D$4,#REF!*AD$4,IF($C339=$D$5,#REF!*AD$5,0))))</f>
        <v>0</v>
      </c>
      <c r="AE339" s="179">
        <f>IF($C339=$D$2,#REF!*AE$2,IF($C339=$D$3,#REF!*AE$3,IF($C339=$D$4,#REF!*AE$4,IF($C339=$D$5,#REF!*AE$5,0))))</f>
        <v>0</v>
      </c>
      <c r="AF339" s="179">
        <f>IF($C339=$D$2,#REF!*AF$2,IF($C339=$D$3,#REF!*AF$3,IF($C339=$D$4,#REF!*AF$4,IF($C339=$D$5,#REF!*AF$5,0))))</f>
        <v>0</v>
      </c>
      <c r="AG339" s="179">
        <f>IF($C339=$D$2,#REF!*AG$2,IF($C339=$D$3,#REF!*AG$3,IF($C339=$D$4,#REF!*AG$4,IF($C339=$D$5,#REF!*AG$5,0))))</f>
        <v>0</v>
      </c>
      <c r="AH339" s="179">
        <f>IF($C339=$D$2,#REF!*AH$2,IF($C339=$D$3,#REF!*AH$3,IF($C339=$D$4,#REF!*AH$4,IF($C339=$D$5,#REF!*AH$5,0))))</f>
        <v>0</v>
      </c>
      <c r="AI339" s="179">
        <f>IF($C339=$D$2,#REF!*AI$2,IF($C339=$D$3,#REF!*AI$3,IF($C339=$D$4,#REF!*AI$4,IF($C339=$D$5,#REF!*AI$5,0))))</f>
        <v>0</v>
      </c>
      <c r="AJ339" s="179">
        <f>IF($C339=$D$2,#REF!*AJ$2,IF($C339=$D$3,#REF!*AJ$3,IF($C339=$D$4,#REF!*AJ$4,IF($C339=$D$5,#REF!*AJ$5,0))))</f>
        <v>0</v>
      </c>
      <c r="AK339" s="179">
        <f>IF($C339=$D$2,#REF!*AK$2,IF($C339=$D$3,#REF!*AK$3,IF($C339=$D$4,#REF!*AK$4,IF($C339=$D$5,#REF!*AK$5,0))))</f>
        <v>0</v>
      </c>
      <c r="AL339" s="179">
        <f>IF($C339=$D$2,#REF!*AL$2,IF($C339=$D$3,#REF!*AL$3,IF($C339=$D$4,#REF!*AL$4,IF($C339=$D$5,#REF!*AL$5,0))))</f>
        <v>0</v>
      </c>
      <c r="AM339" s="179">
        <f>IF($C339=$D$2,#REF!*AM$2,IF($C339=$D$3,#REF!*AM$3,IF($C339=$D$4,#REF!*AM$4,IF($C339=$D$5,#REF!*AM$5,0))))</f>
        <v>0</v>
      </c>
    </row>
    <row r="340" spans="1:39">
      <c r="A340" s="141"/>
      <c r="B340" s="165"/>
      <c r="C340" s="165"/>
      <c r="D340" s="178">
        <f t="shared" si="0"/>
        <v>0</v>
      </c>
      <c r="E340" s="179">
        <f>IF($C340=$D$2,#REF!*E$2,IF($C340=$D$3,#REF!*E$3,IF($C340=$D$4,#REF!*E$4,IF($C340=$D$5,#REF!*E$5,0))))</f>
        <v>0</v>
      </c>
      <c r="F340" s="179">
        <f>IF($C340=$D$2,#REF!*F$2,IF($C340=$D$3,#REF!*F$3,IF($C340=$D$4,#REF!*F$4,IF($C340=$D$5,#REF!*F$5,0))))</f>
        <v>0</v>
      </c>
      <c r="G340" s="179">
        <f>IF($C340=$D$2,#REF!*G$2,IF($C340=$D$3,#REF!*G$3,IF($C340=$D$4,#REF!*G$4,IF($C340=$D$5,#REF!*G$5,0))))</f>
        <v>0</v>
      </c>
      <c r="H340" s="179">
        <f>IF($C340=$D$2,#REF!*H$2,IF($C340=$D$3,#REF!*H$3,IF($C340=$D$4,#REF!*H$4,IF($C340=$D$5,#REF!*H$5,0))))</f>
        <v>0</v>
      </c>
      <c r="I340" s="179">
        <f>IF($C340=$D$2,#REF!*I$2,IF($C340=$D$3,#REF!*I$3,IF($C340=$D$4,#REF!*I$4,IF($C340=$D$5,#REF!*I$5,0))))</f>
        <v>0</v>
      </c>
      <c r="J340" s="179">
        <f>IF($C340=$D$2,#REF!*J$2,IF($C340=$D$3,#REF!*J$3,IF($C340=$D$4,#REF!*J$4,IF($C340=$D$5,#REF!*J$5,0))))</f>
        <v>0</v>
      </c>
      <c r="K340" s="179">
        <f>IF($C340=$D$2,#REF!*K$2,IF($C340=$D$3,#REF!*K$3,IF($C340=$D$4,#REF!*K$4,IF($C340=$D$5,#REF!*K$5,0))))</f>
        <v>0</v>
      </c>
      <c r="L340" s="179">
        <f>IF($C340=$D$2,#REF!*L$2,IF($C340=$D$3,#REF!*L$3,IF($C340=$D$4,#REF!*L$4,IF($C340=$D$5,#REF!*L$5,0))))</f>
        <v>0</v>
      </c>
      <c r="M340" s="179">
        <f>IF($C340=$D$2,#REF!*M$2,IF($C340=$D$3,#REF!*M$3,IF($C340=$D$4,#REF!*M$4,IF($C340=$D$5,#REF!*M$5,0))))</f>
        <v>0</v>
      </c>
      <c r="N340" s="179">
        <f>IF($C340=$D$2,#REF!*N$2,IF($C340=$D$3,#REF!*N$3,IF($C340=$D$4,#REF!*N$4,IF($C340=$D$5,#REF!*N$5,0))))</f>
        <v>0</v>
      </c>
      <c r="O340" s="179">
        <f>IF($C340=$D$2,#REF!*O$2,IF($C340=$D$3,#REF!*O$3,IF($C340=$D$4,#REF!*O$4,IF($C340=$D$5,#REF!*O$5,0))))</f>
        <v>0</v>
      </c>
      <c r="P340" s="179">
        <f>IF($C340=$D$2,#REF!*P$2,IF($C340=$D$3,#REF!*P$3,IF($C340=$D$4,#REF!*P$4,IF($C340=$D$5,#REF!*P$5,0))))</f>
        <v>0</v>
      </c>
      <c r="Q340" s="179">
        <f>IF($C340=$D$2,#REF!*Q$2,IF($C340=$D$3,#REF!*Q$3,IF($C340=$D$4,#REF!*Q$4,IF($C340=$D$5,#REF!*Q$5,0))))</f>
        <v>0</v>
      </c>
      <c r="R340" s="179">
        <f>IF($C340=$D$2,#REF!*R$2,IF($C340=$D$3,#REF!*R$3,IF($C340=$D$4,#REF!*R$4,IF($C340=$D$5,#REF!*R$5,0))))</f>
        <v>0</v>
      </c>
      <c r="S340" s="179">
        <f>IF($C340=$D$2,#REF!*S$2,IF($C340=$D$3,#REF!*S$3,IF($C340=$D$4,#REF!*S$4,IF($C340=$D$5,#REF!*S$5,0))))</f>
        <v>0</v>
      </c>
      <c r="T340" s="179">
        <f>IF($C340=$D$2,#REF!*T$2,IF($C340=$D$3,#REF!*T$3,IF($C340=$D$4,#REF!*T$4,IF($C340=$D$5,#REF!*T$5,0))))</f>
        <v>0</v>
      </c>
      <c r="U340" s="179">
        <f>IF($C340=$D$2,#REF!*U$2,IF($C340=$D$3,#REF!*U$3,IF($C340=$D$4,#REF!*U$4,IF($C340=$D$5,#REF!*U$5,0))))</f>
        <v>0</v>
      </c>
      <c r="V340" s="179">
        <f>IF($C340=$D$2,#REF!*V$2,IF($C340=$D$3,#REF!*V$3,IF($C340=$D$4,#REF!*V$4,IF($C340=$D$5,#REF!*V$5,0))))</f>
        <v>0</v>
      </c>
      <c r="W340" s="179">
        <f>IF($C340=$D$2,#REF!*W$2,IF($C340=$D$3,#REF!*W$3,IF($C340=$D$4,#REF!*W$4,IF($C340=$D$5,#REF!*W$5,0))))</f>
        <v>0</v>
      </c>
      <c r="X340" s="179">
        <f>IF($C340=$D$2,#REF!*X$2,IF($C340=$D$3,#REF!*X$3,IF($C340=$D$4,#REF!*X$4,IF($C340=$D$5,#REF!*X$5,0))))</f>
        <v>0</v>
      </c>
      <c r="Y340" s="179">
        <f>IF($C340=$D$2,#REF!*Y$2,IF($C340=$D$3,#REF!*Y$3,IF($C340=$D$4,#REF!*Y$4,IF($C340=$D$5,#REF!*Y$5,0))))</f>
        <v>0</v>
      </c>
      <c r="Z340" s="179">
        <f>IF($C340=$D$2,#REF!*Z$2,IF($C340=$D$3,#REF!*Z$3,IF($C340=$D$4,#REF!*Z$4,IF($C340=$D$5,#REF!*Z$5,0))))</f>
        <v>0</v>
      </c>
      <c r="AA340" s="179">
        <f>IF($C340=$D$2,#REF!*AA$2,IF($C340=$D$3,#REF!*AA$3,IF($C340=$D$4,#REF!*AA$4,IF($C340=$D$5,#REF!*AA$5,0))))</f>
        <v>0</v>
      </c>
      <c r="AB340" s="179">
        <f>IF($C340=$D$2,#REF!*AB$2,IF($C340=$D$3,#REF!*AB$3,IF($C340=$D$4,#REF!*AB$4,IF($C340=$D$5,#REF!*AB$5,0))))</f>
        <v>0</v>
      </c>
      <c r="AC340" s="179">
        <f>IF($C340=$D$2,#REF!*AC$2,IF($C340=$D$3,#REF!*AC$3,IF($C340=$D$4,#REF!*AC$4,IF($C340=$D$5,#REF!*AC$5,0))))</f>
        <v>0</v>
      </c>
      <c r="AD340" s="179">
        <f>IF($C340=$D$2,#REF!*AD$2,IF($C340=$D$3,#REF!*AD$3,IF($C340=$D$4,#REF!*AD$4,IF($C340=$D$5,#REF!*AD$5,0))))</f>
        <v>0</v>
      </c>
      <c r="AE340" s="179">
        <f>IF($C340=$D$2,#REF!*AE$2,IF($C340=$D$3,#REF!*AE$3,IF($C340=$D$4,#REF!*AE$4,IF($C340=$D$5,#REF!*AE$5,0))))</f>
        <v>0</v>
      </c>
      <c r="AF340" s="179">
        <f>IF($C340=$D$2,#REF!*AF$2,IF($C340=$D$3,#REF!*AF$3,IF($C340=$D$4,#REF!*AF$4,IF($C340=$D$5,#REF!*AF$5,0))))</f>
        <v>0</v>
      </c>
      <c r="AG340" s="179">
        <f>IF($C340=$D$2,#REF!*AG$2,IF($C340=$D$3,#REF!*AG$3,IF($C340=$D$4,#REF!*AG$4,IF($C340=$D$5,#REF!*AG$5,0))))</f>
        <v>0</v>
      </c>
      <c r="AH340" s="179">
        <f>IF($C340=$D$2,#REF!*AH$2,IF($C340=$D$3,#REF!*AH$3,IF($C340=$D$4,#REF!*AH$4,IF($C340=$D$5,#REF!*AH$5,0))))</f>
        <v>0</v>
      </c>
      <c r="AI340" s="179">
        <f>IF($C340=$D$2,#REF!*AI$2,IF($C340=$D$3,#REF!*AI$3,IF($C340=$D$4,#REF!*AI$4,IF($C340=$D$5,#REF!*AI$5,0))))</f>
        <v>0</v>
      </c>
      <c r="AJ340" s="179">
        <f>IF($C340=$D$2,#REF!*AJ$2,IF($C340=$D$3,#REF!*AJ$3,IF($C340=$D$4,#REF!*AJ$4,IF($C340=$D$5,#REF!*AJ$5,0))))</f>
        <v>0</v>
      </c>
      <c r="AK340" s="179">
        <f>IF($C340=$D$2,#REF!*AK$2,IF($C340=$D$3,#REF!*AK$3,IF($C340=$D$4,#REF!*AK$4,IF($C340=$D$5,#REF!*AK$5,0))))</f>
        <v>0</v>
      </c>
      <c r="AL340" s="179">
        <f>IF($C340=$D$2,#REF!*AL$2,IF($C340=$D$3,#REF!*AL$3,IF($C340=$D$4,#REF!*AL$4,IF($C340=$D$5,#REF!*AL$5,0))))</f>
        <v>0</v>
      </c>
      <c r="AM340" s="179">
        <f>IF($C340=$D$2,#REF!*AM$2,IF($C340=$D$3,#REF!*AM$3,IF($C340=$D$4,#REF!*AM$4,IF($C340=$D$5,#REF!*AM$5,0))))</f>
        <v>0</v>
      </c>
    </row>
    <row r="341" spans="1:39">
      <c r="A341" s="141"/>
      <c r="B341" s="165"/>
      <c r="C341" s="165"/>
      <c r="D341" s="178">
        <f t="shared" si="0"/>
        <v>0</v>
      </c>
      <c r="E341" s="179">
        <f>IF($C341=$D$2,#REF!*E$2,IF($C341=$D$3,#REF!*E$3,IF($C341=$D$4,#REF!*E$4,IF($C341=$D$5,#REF!*E$5,0))))</f>
        <v>0</v>
      </c>
      <c r="F341" s="179">
        <f>IF($C341=$D$2,#REF!*F$2,IF($C341=$D$3,#REF!*F$3,IF($C341=$D$4,#REF!*F$4,IF($C341=$D$5,#REF!*F$5,0))))</f>
        <v>0</v>
      </c>
      <c r="G341" s="179">
        <f>IF($C341=$D$2,#REF!*G$2,IF($C341=$D$3,#REF!*G$3,IF($C341=$D$4,#REF!*G$4,IF($C341=$D$5,#REF!*G$5,0))))</f>
        <v>0</v>
      </c>
      <c r="H341" s="179">
        <f>IF($C341=$D$2,#REF!*H$2,IF($C341=$D$3,#REF!*H$3,IF($C341=$D$4,#REF!*H$4,IF($C341=$D$5,#REF!*H$5,0))))</f>
        <v>0</v>
      </c>
      <c r="I341" s="179">
        <f>IF($C341=$D$2,#REF!*I$2,IF($C341=$D$3,#REF!*I$3,IF($C341=$D$4,#REF!*I$4,IF($C341=$D$5,#REF!*I$5,0))))</f>
        <v>0</v>
      </c>
      <c r="J341" s="179">
        <f>IF($C341=$D$2,#REF!*J$2,IF($C341=$D$3,#REF!*J$3,IF($C341=$D$4,#REF!*J$4,IF($C341=$D$5,#REF!*J$5,0))))</f>
        <v>0</v>
      </c>
      <c r="K341" s="179">
        <f>IF($C341=$D$2,#REF!*K$2,IF($C341=$D$3,#REF!*K$3,IF($C341=$D$4,#REF!*K$4,IF($C341=$D$5,#REF!*K$5,0))))</f>
        <v>0</v>
      </c>
      <c r="L341" s="179">
        <f>IF($C341=$D$2,#REF!*L$2,IF($C341=$D$3,#REF!*L$3,IF($C341=$D$4,#REF!*L$4,IF($C341=$D$5,#REF!*L$5,0))))</f>
        <v>0</v>
      </c>
      <c r="M341" s="179">
        <f>IF($C341=$D$2,#REF!*M$2,IF($C341=$D$3,#REF!*M$3,IF($C341=$D$4,#REF!*M$4,IF($C341=$D$5,#REF!*M$5,0))))</f>
        <v>0</v>
      </c>
      <c r="N341" s="179">
        <f>IF($C341=$D$2,#REF!*N$2,IF($C341=$D$3,#REF!*N$3,IF($C341=$D$4,#REF!*N$4,IF($C341=$D$5,#REF!*N$5,0))))</f>
        <v>0</v>
      </c>
      <c r="O341" s="179">
        <f>IF($C341=$D$2,#REF!*O$2,IF($C341=$D$3,#REF!*O$3,IF($C341=$D$4,#REF!*O$4,IF($C341=$D$5,#REF!*O$5,0))))</f>
        <v>0</v>
      </c>
      <c r="P341" s="179">
        <f>IF($C341=$D$2,#REF!*P$2,IF($C341=$D$3,#REF!*P$3,IF($C341=$D$4,#REF!*P$4,IF($C341=$D$5,#REF!*P$5,0))))</f>
        <v>0</v>
      </c>
      <c r="Q341" s="179">
        <f>IF($C341=$D$2,#REF!*Q$2,IF($C341=$D$3,#REF!*Q$3,IF($C341=$D$4,#REF!*Q$4,IF($C341=$D$5,#REF!*Q$5,0))))</f>
        <v>0</v>
      </c>
      <c r="R341" s="179">
        <f>IF($C341=$D$2,#REF!*R$2,IF($C341=$D$3,#REF!*R$3,IF($C341=$D$4,#REF!*R$4,IF($C341=$D$5,#REF!*R$5,0))))</f>
        <v>0</v>
      </c>
      <c r="S341" s="179">
        <f>IF($C341=$D$2,#REF!*S$2,IF($C341=$D$3,#REF!*S$3,IF($C341=$D$4,#REF!*S$4,IF($C341=$D$5,#REF!*S$5,0))))</f>
        <v>0</v>
      </c>
      <c r="T341" s="179">
        <f>IF($C341=$D$2,#REF!*T$2,IF($C341=$D$3,#REF!*T$3,IF($C341=$D$4,#REF!*T$4,IF($C341=$D$5,#REF!*T$5,0))))</f>
        <v>0</v>
      </c>
      <c r="U341" s="179">
        <f>IF($C341=$D$2,#REF!*U$2,IF($C341=$D$3,#REF!*U$3,IF($C341=$D$4,#REF!*U$4,IF($C341=$D$5,#REF!*U$5,0))))</f>
        <v>0</v>
      </c>
      <c r="V341" s="179">
        <f>IF($C341=$D$2,#REF!*V$2,IF($C341=$D$3,#REF!*V$3,IF($C341=$D$4,#REF!*V$4,IF($C341=$D$5,#REF!*V$5,0))))</f>
        <v>0</v>
      </c>
      <c r="W341" s="179">
        <f>IF($C341=$D$2,#REF!*W$2,IF($C341=$D$3,#REF!*W$3,IF($C341=$D$4,#REF!*W$4,IF($C341=$D$5,#REF!*W$5,0))))</f>
        <v>0</v>
      </c>
      <c r="X341" s="179">
        <f>IF($C341=$D$2,#REF!*X$2,IF($C341=$D$3,#REF!*X$3,IF($C341=$D$4,#REF!*X$4,IF($C341=$D$5,#REF!*X$5,0))))</f>
        <v>0</v>
      </c>
      <c r="Y341" s="179">
        <f>IF($C341=$D$2,#REF!*Y$2,IF($C341=$D$3,#REF!*Y$3,IF($C341=$D$4,#REF!*Y$4,IF($C341=$D$5,#REF!*Y$5,0))))</f>
        <v>0</v>
      </c>
      <c r="Z341" s="179">
        <f>IF($C341=$D$2,#REF!*Z$2,IF($C341=$D$3,#REF!*Z$3,IF($C341=$D$4,#REF!*Z$4,IF($C341=$D$5,#REF!*Z$5,0))))</f>
        <v>0</v>
      </c>
      <c r="AA341" s="179">
        <f>IF($C341=$D$2,#REF!*AA$2,IF($C341=$D$3,#REF!*AA$3,IF($C341=$D$4,#REF!*AA$4,IF($C341=$D$5,#REF!*AA$5,0))))</f>
        <v>0</v>
      </c>
      <c r="AB341" s="179">
        <f>IF($C341=$D$2,#REF!*AB$2,IF($C341=$D$3,#REF!*AB$3,IF($C341=$D$4,#REF!*AB$4,IF($C341=$D$5,#REF!*AB$5,0))))</f>
        <v>0</v>
      </c>
      <c r="AC341" s="179">
        <f>IF($C341=$D$2,#REF!*AC$2,IF($C341=$D$3,#REF!*AC$3,IF($C341=$D$4,#REF!*AC$4,IF($C341=$D$5,#REF!*AC$5,0))))</f>
        <v>0</v>
      </c>
      <c r="AD341" s="179">
        <f>IF($C341=$D$2,#REF!*AD$2,IF($C341=$D$3,#REF!*AD$3,IF($C341=$D$4,#REF!*AD$4,IF($C341=$D$5,#REF!*AD$5,0))))</f>
        <v>0</v>
      </c>
      <c r="AE341" s="179">
        <f>IF($C341=$D$2,#REF!*AE$2,IF($C341=$D$3,#REF!*AE$3,IF($C341=$D$4,#REF!*AE$4,IF($C341=$D$5,#REF!*AE$5,0))))</f>
        <v>0</v>
      </c>
      <c r="AF341" s="179">
        <f>IF($C341=$D$2,#REF!*AF$2,IF($C341=$D$3,#REF!*AF$3,IF($C341=$D$4,#REF!*AF$4,IF($C341=$D$5,#REF!*AF$5,0))))</f>
        <v>0</v>
      </c>
      <c r="AG341" s="179">
        <f>IF($C341=$D$2,#REF!*AG$2,IF($C341=$D$3,#REF!*AG$3,IF($C341=$D$4,#REF!*AG$4,IF($C341=$D$5,#REF!*AG$5,0))))</f>
        <v>0</v>
      </c>
      <c r="AH341" s="179">
        <f>IF($C341=$D$2,#REF!*AH$2,IF($C341=$D$3,#REF!*AH$3,IF($C341=$D$4,#REF!*AH$4,IF($C341=$D$5,#REF!*AH$5,0))))</f>
        <v>0</v>
      </c>
      <c r="AI341" s="179">
        <f>IF($C341=$D$2,#REF!*AI$2,IF($C341=$D$3,#REF!*AI$3,IF($C341=$D$4,#REF!*AI$4,IF($C341=$D$5,#REF!*AI$5,0))))</f>
        <v>0</v>
      </c>
      <c r="AJ341" s="179">
        <f>IF($C341=$D$2,#REF!*AJ$2,IF($C341=$D$3,#REF!*AJ$3,IF($C341=$D$4,#REF!*AJ$4,IF($C341=$D$5,#REF!*AJ$5,0))))</f>
        <v>0</v>
      </c>
      <c r="AK341" s="179">
        <f>IF($C341=$D$2,#REF!*AK$2,IF($C341=$D$3,#REF!*AK$3,IF($C341=$D$4,#REF!*AK$4,IF($C341=$D$5,#REF!*AK$5,0))))</f>
        <v>0</v>
      </c>
      <c r="AL341" s="179">
        <f>IF($C341=$D$2,#REF!*AL$2,IF($C341=$D$3,#REF!*AL$3,IF($C341=$D$4,#REF!*AL$4,IF($C341=$D$5,#REF!*AL$5,0))))</f>
        <v>0</v>
      </c>
      <c r="AM341" s="179">
        <f>IF($C341=$D$2,#REF!*AM$2,IF($C341=$D$3,#REF!*AM$3,IF($C341=$D$4,#REF!*AM$4,IF($C341=$D$5,#REF!*AM$5,0))))</f>
        <v>0</v>
      </c>
    </row>
    <row r="342" spans="1:39">
      <c r="A342" s="141"/>
      <c r="B342" s="165"/>
      <c r="C342" s="165"/>
      <c r="D342" s="178">
        <f t="shared" si="0"/>
        <v>0</v>
      </c>
      <c r="E342" s="179">
        <f>IF($C342=$D$2,#REF!*E$2,IF($C342=$D$3,#REF!*E$3,IF($C342=$D$4,#REF!*E$4,IF($C342=$D$5,#REF!*E$5,0))))</f>
        <v>0</v>
      </c>
      <c r="F342" s="179">
        <f>IF($C342=$D$2,#REF!*F$2,IF($C342=$D$3,#REF!*F$3,IF($C342=$D$4,#REF!*F$4,IF($C342=$D$5,#REF!*F$5,0))))</f>
        <v>0</v>
      </c>
      <c r="G342" s="179">
        <f>IF($C342=$D$2,#REF!*G$2,IF($C342=$D$3,#REF!*G$3,IF($C342=$D$4,#REF!*G$4,IF($C342=$D$5,#REF!*G$5,0))))</f>
        <v>0</v>
      </c>
      <c r="H342" s="179">
        <f>IF($C342=$D$2,#REF!*H$2,IF($C342=$D$3,#REF!*H$3,IF($C342=$D$4,#REF!*H$4,IF($C342=$D$5,#REF!*H$5,0))))</f>
        <v>0</v>
      </c>
      <c r="I342" s="179">
        <f>IF($C342=$D$2,#REF!*I$2,IF($C342=$D$3,#REF!*I$3,IF($C342=$D$4,#REF!*I$4,IF($C342=$D$5,#REF!*I$5,0))))</f>
        <v>0</v>
      </c>
      <c r="J342" s="179">
        <f>IF($C342=$D$2,#REF!*J$2,IF($C342=$D$3,#REF!*J$3,IF($C342=$D$4,#REF!*J$4,IF($C342=$D$5,#REF!*J$5,0))))</f>
        <v>0</v>
      </c>
      <c r="K342" s="179">
        <f>IF($C342=$D$2,#REF!*K$2,IF($C342=$D$3,#REF!*K$3,IF($C342=$D$4,#REF!*K$4,IF($C342=$D$5,#REF!*K$5,0))))</f>
        <v>0</v>
      </c>
      <c r="L342" s="179">
        <f>IF($C342=$D$2,#REF!*L$2,IF($C342=$D$3,#REF!*L$3,IF($C342=$D$4,#REF!*L$4,IF($C342=$D$5,#REF!*L$5,0))))</f>
        <v>0</v>
      </c>
      <c r="M342" s="179">
        <f>IF($C342=$D$2,#REF!*M$2,IF($C342=$D$3,#REF!*M$3,IF($C342=$D$4,#REF!*M$4,IF($C342=$D$5,#REF!*M$5,0))))</f>
        <v>0</v>
      </c>
      <c r="N342" s="179">
        <f>IF($C342=$D$2,#REF!*N$2,IF($C342=$D$3,#REF!*N$3,IF($C342=$D$4,#REF!*N$4,IF($C342=$D$5,#REF!*N$5,0))))</f>
        <v>0</v>
      </c>
      <c r="O342" s="179">
        <f>IF($C342=$D$2,#REF!*O$2,IF($C342=$D$3,#REF!*O$3,IF($C342=$D$4,#REF!*O$4,IF($C342=$D$5,#REF!*O$5,0))))</f>
        <v>0</v>
      </c>
      <c r="P342" s="179">
        <f>IF($C342=$D$2,#REF!*P$2,IF($C342=$D$3,#REF!*P$3,IF($C342=$D$4,#REF!*P$4,IF($C342=$D$5,#REF!*P$5,0))))</f>
        <v>0</v>
      </c>
      <c r="Q342" s="179">
        <f>IF($C342=$D$2,#REF!*Q$2,IF($C342=$D$3,#REF!*Q$3,IF($C342=$D$4,#REF!*Q$4,IF($C342=$D$5,#REF!*Q$5,0))))</f>
        <v>0</v>
      </c>
      <c r="R342" s="179">
        <f>IF($C342=$D$2,#REF!*R$2,IF($C342=$D$3,#REF!*R$3,IF($C342=$D$4,#REF!*R$4,IF($C342=$D$5,#REF!*R$5,0))))</f>
        <v>0</v>
      </c>
      <c r="S342" s="179">
        <f>IF($C342=$D$2,#REF!*S$2,IF($C342=$D$3,#REF!*S$3,IF($C342=$D$4,#REF!*S$4,IF($C342=$D$5,#REF!*S$5,0))))</f>
        <v>0</v>
      </c>
      <c r="T342" s="179">
        <f>IF($C342=$D$2,#REF!*T$2,IF($C342=$D$3,#REF!*T$3,IF($C342=$D$4,#REF!*T$4,IF($C342=$D$5,#REF!*T$5,0))))</f>
        <v>0</v>
      </c>
      <c r="U342" s="179">
        <f>IF($C342=$D$2,#REF!*U$2,IF($C342=$D$3,#REF!*U$3,IF($C342=$D$4,#REF!*U$4,IF($C342=$D$5,#REF!*U$5,0))))</f>
        <v>0</v>
      </c>
      <c r="V342" s="179">
        <f>IF($C342=$D$2,#REF!*V$2,IF($C342=$D$3,#REF!*V$3,IF($C342=$D$4,#REF!*V$4,IF($C342=$D$5,#REF!*V$5,0))))</f>
        <v>0</v>
      </c>
      <c r="W342" s="179">
        <f>IF($C342=$D$2,#REF!*W$2,IF($C342=$D$3,#REF!*W$3,IF($C342=$D$4,#REF!*W$4,IF($C342=$D$5,#REF!*W$5,0))))</f>
        <v>0</v>
      </c>
      <c r="X342" s="179">
        <f>IF($C342=$D$2,#REF!*X$2,IF($C342=$D$3,#REF!*X$3,IF($C342=$D$4,#REF!*X$4,IF($C342=$D$5,#REF!*X$5,0))))</f>
        <v>0</v>
      </c>
      <c r="Y342" s="179">
        <f>IF($C342=$D$2,#REF!*Y$2,IF($C342=$D$3,#REF!*Y$3,IF($C342=$D$4,#REF!*Y$4,IF($C342=$D$5,#REF!*Y$5,0))))</f>
        <v>0</v>
      </c>
      <c r="Z342" s="179">
        <f>IF($C342=$D$2,#REF!*Z$2,IF($C342=$D$3,#REF!*Z$3,IF($C342=$D$4,#REF!*Z$4,IF($C342=$D$5,#REF!*Z$5,0))))</f>
        <v>0</v>
      </c>
      <c r="AA342" s="179">
        <f>IF($C342=$D$2,#REF!*AA$2,IF($C342=$D$3,#REF!*AA$3,IF($C342=$D$4,#REF!*AA$4,IF($C342=$D$5,#REF!*AA$5,0))))</f>
        <v>0</v>
      </c>
      <c r="AB342" s="179">
        <f>IF($C342=$D$2,#REF!*AB$2,IF($C342=$D$3,#REF!*AB$3,IF($C342=$D$4,#REF!*AB$4,IF($C342=$D$5,#REF!*AB$5,0))))</f>
        <v>0</v>
      </c>
      <c r="AC342" s="179">
        <f>IF($C342=$D$2,#REF!*AC$2,IF($C342=$D$3,#REF!*AC$3,IF($C342=$D$4,#REF!*AC$4,IF($C342=$D$5,#REF!*AC$5,0))))</f>
        <v>0</v>
      </c>
      <c r="AD342" s="179">
        <f>IF($C342=$D$2,#REF!*AD$2,IF($C342=$D$3,#REF!*AD$3,IF($C342=$D$4,#REF!*AD$4,IF($C342=$D$5,#REF!*AD$5,0))))</f>
        <v>0</v>
      </c>
      <c r="AE342" s="179">
        <f>IF($C342=$D$2,#REF!*AE$2,IF($C342=$D$3,#REF!*AE$3,IF($C342=$D$4,#REF!*AE$4,IF($C342=$D$5,#REF!*AE$5,0))))</f>
        <v>0</v>
      </c>
      <c r="AF342" s="179">
        <f>IF($C342=$D$2,#REF!*AF$2,IF($C342=$D$3,#REF!*AF$3,IF($C342=$D$4,#REF!*AF$4,IF($C342=$D$5,#REF!*AF$5,0))))</f>
        <v>0</v>
      </c>
      <c r="AG342" s="179">
        <f>IF($C342=$D$2,#REF!*AG$2,IF($C342=$D$3,#REF!*AG$3,IF($C342=$D$4,#REF!*AG$4,IF($C342=$D$5,#REF!*AG$5,0))))</f>
        <v>0</v>
      </c>
      <c r="AH342" s="179">
        <f>IF($C342=$D$2,#REF!*AH$2,IF($C342=$D$3,#REF!*AH$3,IF($C342=$D$4,#REF!*AH$4,IF($C342=$D$5,#REF!*AH$5,0))))</f>
        <v>0</v>
      </c>
      <c r="AI342" s="179">
        <f>IF($C342=$D$2,#REF!*AI$2,IF($C342=$D$3,#REF!*AI$3,IF($C342=$D$4,#REF!*AI$4,IF($C342=$D$5,#REF!*AI$5,0))))</f>
        <v>0</v>
      </c>
      <c r="AJ342" s="179">
        <f>IF($C342=$D$2,#REF!*AJ$2,IF($C342=$D$3,#REF!*AJ$3,IF($C342=$D$4,#REF!*AJ$4,IF($C342=$D$5,#REF!*AJ$5,0))))</f>
        <v>0</v>
      </c>
      <c r="AK342" s="179">
        <f>IF($C342=$D$2,#REF!*AK$2,IF($C342=$D$3,#REF!*AK$3,IF($C342=$D$4,#REF!*AK$4,IF($C342=$D$5,#REF!*AK$5,0))))</f>
        <v>0</v>
      </c>
      <c r="AL342" s="179">
        <f>IF($C342=$D$2,#REF!*AL$2,IF($C342=$D$3,#REF!*AL$3,IF($C342=$D$4,#REF!*AL$4,IF($C342=$D$5,#REF!*AL$5,0))))</f>
        <v>0</v>
      </c>
      <c r="AM342" s="179">
        <f>IF($C342=$D$2,#REF!*AM$2,IF($C342=$D$3,#REF!*AM$3,IF($C342=$D$4,#REF!*AM$4,IF($C342=$D$5,#REF!*AM$5,0))))</f>
        <v>0</v>
      </c>
    </row>
    <row r="343" spans="1:39">
      <c r="A343" s="141"/>
      <c r="B343" s="165"/>
      <c r="C343" s="165"/>
      <c r="D343" s="178">
        <f t="shared" si="0"/>
        <v>0</v>
      </c>
      <c r="E343" s="179">
        <f>IF($C343=$D$2,#REF!*E$2,IF($C343=$D$3,#REF!*E$3,IF($C343=$D$4,#REF!*E$4,IF($C343=$D$5,#REF!*E$5,0))))</f>
        <v>0</v>
      </c>
      <c r="F343" s="179">
        <f>IF($C343=$D$2,#REF!*F$2,IF($C343=$D$3,#REF!*F$3,IF($C343=$D$4,#REF!*F$4,IF($C343=$D$5,#REF!*F$5,0))))</f>
        <v>0</v>
      </c>
      <c r="G343" s="179">
        <f>IF($C343=$D$2,#REF!*G$2,IF($C343=$D$3,#REF!*G$3,IF($C343=$D$4,#REF!*G$4,IF($C343=$D$5,#REF!*G$5,0))))</f>
        <v>0</v>
      </c>
      <c r="H343" s="179">
        <f>IF($C343=$D$2,#REF!*H$2,IF($C343=$D$3,#REF!*H$3,IF($C343=$D$4,#REF!*H$4,IF($C343=$D$5,#REF!*H$5,0))))</f>
        <v>0</v>
      </c>
      <c r="I343" s="179">
        <f>IF($C343=$D$2,#REF!*I$2,IF($C343=$D$3,#REF!*I$3,IF($C343=$D$4,#REF!*I$4,IF($C343=$D$5,#REF!*I$5,0))))</f>
        <v>0</v>
      </c>
      <c r="J343" s="179">
        <f>IF($C343=$D$2,#REF!*J$2,IF($C343=$D$3,#REF!*J$3,IF($C343=$D$4,#REF!*J$4,IF($C343=$D$5,#REF!*J$5,0))))</f>
        <v>0</v>
      </c>
      <c r="K343" s="179">
        <f>IF($C343=$D$2,#REF!*K$2,IF($C343=$D$3,#REF!*K$3,IF($C343=$D$4,#REF!*K$4,IF($C343=$D$5,#REF!*K$5,0))))</f>
        <v>0</v>
      </c>
      <c r="L343" s="179">
        <f>IF($C343=$D$2,#REF!*L$2,IF($C343=$D$3,#REF!*L$3,IF($C343=$D$4,#REF!*L$4,IF($C343=$D$5,#REF!*L$5,0))))</f>
        <v>0</v>
      </c>
      <c r="M343" s="179">
        <f>IF($C343=$D$2,#REF!*M$2,IF($C343=$D$3,#REF!*M$3,IF($C343=$D$4,#REF!*M$4,IF($C343=$D$5,#REF!*M$5,0))))</f>
        <v>0</v>
      </c>
      <c r="N343" s="179">
        <f>IF($C343=$D$2,#REF!*N$2,IF($C343=$D$3,#REF!*N$3,IF($C343=$D$4,#REF!*N$4,IF($C343=$D$5,#REF!*N$5,0))))</f>
        <v>0</v>
      </c>
      <c r="O343" s="179">
        <f>IF($C343=$D$2,#REF!*O$2,IF($C343=$D$3,#REF!*O$3,IF($C343=$D$4,#REF!*O$4,IF($C343=$D$5,#REF!*O$5,0))))</f>
        <v>0</v>
      </c>
      <c r="P343" s="179">
        <f>IF($C343=$D$2,#REF!*P$2,IF($C343=$D$3,#REF!*P$3,IF($C343=$D$4,#REF!*P$4,IF($C343=$D$5,#REF!*P$5,0))))</f>
        <v>0</v>
      </c>
      <c r="Q343" s="179">
        <f>IF($C343=$D$2,#REF!*Q$2,IF($C343=$D$3,#REF!*Q$3,IF($C343=$D$4,#REF!*Q$4,IF($C343=$D$5,#REF!*Q$5,0))))</f>
        <v>0</v>
      </c>
      <c r="R343" s="179">
        <f>IF($C343=$D$2,#REF!*R$2,IF($C343=$D$3,#REF!*R$3,IF($C343=$D$4,#REF!*R$4,IF($C343=$D$5,#REF!*R$5,0))))</f>
        <v>0</v>
      </c>
      <c r="S343" s="179">
        <f>IF($C343=$D$2,#REF!*S$2,IF($C343=$D$3,#REF!*S$3,IF($C343=$D$4,#REF!*S$4,IF($C343=$D$5,#REF!*S$5,0))))</f>
        <v>0</v>
      </c>
      <c r="T343" s="179">
        <f>IF($C343=$D$2,#REF!*T$2,IF($C343=$D$3,#REF!*T$3,IF($C343=$D$4,#REF!*T$4,IF($C343=$D$5,#REF!*T$5,0))))</f>
        <v>0</v>
      </c>
      <c r="U343" s="179">
        <f>IF($C343=$D$2,#REF!*U$2,IF($C343=$D$3,#REF!*U$3,IF($C343=$D$4,#REF!*U$4,IF($C343=$D$5,#REF!*U$5,0))))</f>
        <v>0</v>
      </c>
      <c r="V343" s="179">
        <f>IF($C343=$D$2,#REF!*V$2,IF($C343=$D$3,#REF!*V$3,IF($C343=$D$4,#REF!*V$4,IF($C343=$D$5,#REF!*V$5,0))))</f>
        <v>0</v>
      </c>
      <c r="W343" s="179">
        <f>IF($C343=$D$2,#REF!*W$2,IF($C343=$D$3,#REF!*W$3,IF($C343=$D$4,#REF!*W$4,IF($C343=$D$5,#REF!*W$5,0))))</f>
        <v>0</v>
      </c>
      <c r="X343" s="179">
        <f>IF($C343=$D$2,#REF!*X$2,IF($C343=$D$3,#REF!*X$3,IF($C343=$D$4,#REF!*X$4,IF($C343=$D$5,#REF!*X$5,0))))</f>
        <v>0</v>
      </c>
      <c r="Y343" s="179">
        <f>IF($C343=$D$2,#REF!*Y$2,IF($C343=$D$3,#REF!*Y$3,IF($C343=$D$4,#REF!*Y$4,IF($C343=$D$5,#REF!*Y$5,0))))</f>
        <v>0</v>
      </c>
      <c r="Z343" s="179">
        <f>IF($C343=$D$2,#REF!*Z$2,IF($C343=$D$3,#REF!*Z$3,IF($C343=$D$4,#REF!*Z$4,IF($C343=$D$5,#REF!*Z$5,0))))</f>
        <v>0</v>
      </c>
      <c r="AA343" s="179">
        <f>IF($C343=$D$2,#REF!*AA$2,IF($C343=$D$3,#REF!*AA$3,IF($C343=$D$4,#REF!*AA$4,IF($C343=$D$5,#REF!*AA$5,0))))</f>
        <v>0</v>
      </c>
      <c r="AB343" s="179">
        <f>IF($C343=$D$2,#REF!*AB$2,IF($C343=$D$3,#REF!*AB$3,IF($C343=$D$4,#REF!*AB$4,IF($C343=$D$5,#REF!*AB$5,0))))</f>
        <v>0</v>
      </c>
      <c r="AC343" s="179">
        <f>IF($C343=$D$2,#REF!*AC$2,IF($C343=$D$3,#REF!*AC$3,IF($C343=$D$4,#REF!*AC$4,IF($C343=$D$5,#REF!*AC$5,0))))</f>
        <v>0</v>
      </c>
      <c r="AD343" s="179">
        <f>IF($C343=$D$2,#REF!*AD$2,IF($C343=$D$3,#REF!*AD$3,IF($C343=$D$4,#REF!*AD$4,IF($C343=$D$5,#REF!*AD$5,0))))</f>
        <v>0</v>
      </c>
      <c r="AE343" s="179">
        <f>IF($C343=$D$2,#REF!*AE$2,IF($C343=$D$3,#REF!*AE$3,IF($C343=$D$4,#REF!*AE$4,IF($C343=$D$5,#REF!*AE$5,0))))</f>
        <v>0</v>
      </c>
      <c r="AF343" s="179">
        <f>IF($C343=$D$2,#REF!*AF$2,IF($C343=$D$3,#REF!*AF$3,IF($C343=$D$4,#REF!*AF$4,IF($C343=$D$5,#REF!*AF$5,0))))</f>
        <v>0</v>
      </c>
      <c r="AG343" s="179">
        <f>IF($C343=$D$2,#REF!*AG$2,IF($C343=$D$3,#REF!*AG$3,IF($C343=$D$4,#REF!*AG$4,IF($C343=$D$5,#REF!*AG$5,0))))</f>
        <v>0</v>
      </c>
      <c r="AH343" s="179">
        <f>IF($C343=$D$2,#REF!*AH$2,IF($C343=$D$3,#REF!*AH$3,IF($C343=$D$4,#REF!*AH$4,IF($C343=$D$5,#REF!*AH$5,0))))</f>
        <v>0</v>
      </c>
      <c r="AI343" s="179">
        <f>IF($C343=$D$2,#REF!*AI$2,IF($C343=$D$3,#REF!*AI$3,IF($C343=$D$4,#REF!*AI$4,IF($C343=$D$5,#REF!*AI$5,0))))</f>
        <v>0</v>
      </c>
      <c r="AJ343" s="179">
        <f>IF($C343=$D$2,#REF!*AJ$2,IF($C343=$D$3,#REF!*AJ$3,IF($C343=$D$4,#REF!*AJ$4,IF($C343=$D$5,#REF!*AJ$5,0))))</f>
        <v>0</v>
      </c>
      <c r="AK343" s="179">
        <f>IF($C343=$D$2,#REF!*AK$2,IF($C343=$D$3,#REF!*AK$3,IF($C343=$D$4,#REF!*AK$4,IF($C343=$D$5,#REF!*AK$5,0))))</f>
        <v>0</v>
      </c>
      <c r="AL343" s="179">
        <f>IF($C343=$D$2,#REF!*AL$2,IF($C343=$D$3,#REF!*AL$3,IF($C343=$D$4,#REF!*AL$4,IF($C343=$D$5,#REF!*AL$5,0))))</f>
        <v>0</v>
      </c>
      <c r="AM343" s="179">
        <f>IF($C343=$D$2,#REF!*AM$2,IF($C343=$D$3,#REF!*AM$3,IF($C343=$D$4,#REF!*AM$4,IF($C343=$D$5,#REF!*AM$5,0))))</f>
        <v>0</v>
      </c>
    </row>
    <row r="344" spans="1:39">
      <c r="A344" s="141"/>
      <c r="B344" s="165"/>
      <c r="C344" s="165"/>
      <c r="D344" s="178">
        <f t="shared" si="0"/>
        <v>0</v>
      </c>
      <c r="E344" s="179">
        <f>IF($C344=$D$2,#REF!*E$2,IF($C344=$D$3,#REF!*E$3,IF($C344=$D$4,#REF!*E$4,IF($C344=$D$5,#REF!*E$5,0))))</f>
        <v>0</v>
      </c>
      <c r="F344" s="179">
        <f>IF($C344=$D$2,#REF!*F$2,IF($C344=$D$3,#REF!*F$3,IF($C344=$D$4,#REF!*F$4,IF($C344=$D$5,#REF!*F$5,0))))</f>
        <v>0</v>
      </c>
      <c r="G344" s="179">
        <f>IF($C344=$D$2,#REF!*G$2,IF($C344=$D$3,#REF!*G$3,IF($C344=$D$4,#REF!*G$4,IF($C344=$D$5,#REF!*G$5,0))))</f>
        <v>0</v>
      </c>
      <c r="H344" s="179">
        <f>IF($C344=$D$2,#REF!*H$2,IF($C344=$D$3,#REF!*H$3,IF($C344=$D$4,#REF!*H$4,IF($C344=$D$5,#REF!*H$5,0))))</f>
        <v>0</v>
      </c>
      <c r="I344" s="179">
        <f>IF($C344=$D$2,#REF!*I$2,IF($C344=$D$3,#REF!*I$3,IF($C344=$D$4,#REF!*I$4,IF($C344=$D$5,#REF!*I$5,0))))</f>
        <v>0</v>
      </c>
      <c r="J344" s="179">
        <f>IF($C344=$D$2,#REF!*J$2,IF($C344=$D$3,#REF!*J$3,IF($C344=$D$4,#REF!*J$4,IF($C344=$D$5,#REF!*J$5,0))))</f>
        <v>0</v>
      </c>
      <c r="K344" s="179">
        <f>IF($C344=$D$2,#REF!*K$2,IF($C344=$D$3,#REF!*K$3,IF($C344=$D$4,#REF!*K$4,IF($C344=$D$5,#REF!*K$5,0))))</f>
        <v>0</v>
      </c>
      <c r="L344" s="179">
        <f>IF($C344=$D$2,#REF!*L$2,IF($C344=$D$3,#REF!*L$3,IF($C344=$D$4,#REF!*L$4,IF($C344=$D$5,#REF!*L$5,0))))</f>
        <v>0</v>
      </c>
      <c r="M344" s="179">
        <f>IF($C344=$D$2,#REF!*M$2,IF($C344=$D$3,#REF!*M$3,IF($C344=$D$4,#REF!*M$4,IF($C344=$D$5,#REF!*M$5,0))))</f>
        <v>0</v>
      </c>
      <c r="N344" s="179">
        <f>IF($C344=$D$2,#REF!*N$2,IF($C344=$D$3,#REF!*N$3,IF($C344=$D$4,#REF!*N$4,IF($C344=$D$5,#REF!*N$5,0))))</f>
        <v>0</v>
      </c>
      <c r="O344" s="179">
        <f>IF($C344=$D$2,#REF!*O$2,IF($C344=$D$3,#REF!*O$3,IF($C344=$D$4,#REF!*O$4,IF($C344=$D$5,#REF!*O$5,0))))</f>
        <v>0</v>
      </c>
      <c r="P344" s="179">
        <f>IF($C344=$D$2,#REF!*P$2,IF($C344=$D$3,#REF!*P$3,IF($C344=$D$4,#REF!*P$4,IF($C344=$D$5,#REF!*P$5,0))))</f>
        <v>0</v>
      </c>
      <c r="Q344" s="179">
        <f>IF($C344=$D$2,#REF!*Q$2,IF($C344=$D$3,#REF!*Q$3,IF($C344=$D$4,#REF!*Q$4,IF($C344=$D$5,#REF!*Q$5,0))))</f>
        <v>0</v>
      </c>
      <c r="R344" s="179">
        <f>IF($C344=$D$2,#REF!*R$2,IF($C344=$D$3,#REF!*R$3,IF($C344=$D$4,#REF!*R$4,IF($C344=$D$5,#REF!*R$5,0))))</f>
        <v>0</v>
      </c>
      <c r="S344" s="179">
        <f>IF($C344=$D$2,#REF!*S$2,IF($C344=$D$3,#REF!*S$3,IF($C344=$D$4,#REF!*S$4,IF($C344=$D$5,#REF!*S$5,0))))</f>
        <v>0</v>
      </c>
      <c r="T344" s="179">
        <f>IF($C344=$D$2,#REF!*T$2,IF($C344=$D$3,#REF!*T$3,IF($C344=$D$4,#REF!*T$4,IF($C344=$D$5,#REF!*T$5,0))))</f>
        <v>0</v>
      </c>
      <c r="U344" s="179">
        <f>IF($C344=$D$2,#REF!*U$2,IF($C344=$D$3,#REF!*U$3,IF($C344=$D$4,#REF!*U$4,IF($C344=$D$5,#REF!*U$5,0))))</f>
        <v>0</v>
      </c>
      <c r="V344" s="179">
        <f>IF($C344=$D$2,#REF!*V$2,IF($C344=$D$3,#REF!*V$3,IF($C344=$D$4,#REF!*V$4,IF($C344=$D$5,#REF!*V$5,0))))</f>
        <v>0</v>
      </c>
      <c r="W344" s="179">
        <f>IF($C344=$D$2,#REF!*W$2,IF($C344=$D$3,#REF!*W$3,IF($C344=$D$4,#REF!*W$4,IF($C344=$D$5,#REF!*W$5,0))))</f>
        <v>0</v>
      </c>
      <c r="X344" s="179">
        <f>IF($C344=$D$2,#REF!*X$2,IF($C344=$D$3,#REF!*X$3,IF($C344=$D$4,#REF!*X$4,IF($C344=$D$5,#REF!*X$5,0))))</f>
        <v>0</v>
      </c>
      <c r="Y344" s="179">
        <f>IF($C344=$D$2,#REF!*Y$2,IF($C344=$D$3,#REF!*Y$3,IF($C344=$D$4,#REF!*Y$4,IF($C344=$D$5,#REF!*Y$5,0))))</f>
        <v>0</v>
      </c>
      <c r="Z344" s="179">
        <f>IF($C344=$D$2,#REF!*Z$2,IF($C344=$D$3,#REF!*Z$3,IF($C344=$D$4,#REF!*Z$4,IF($C344=$D$5,#REF!*Z$5,0))))</f>
        <v>0</v>
      </c>
      <c r="AA344" s="179">
        <f>IF($C344=$D$2,#REF!*AA$2,IF($C344=$D$3,#REF!*AA$3,IF($C344=$D$4,#REF!*AA$4,IF($C344=$D$5,#REF!*AA$5,0))))</f>
        <v>0</v>
      </c>
      <c r="AB344" s="179">
        <f>IF($C344=$D$2,#REF!*AB$2,IF($C344=$D$3,#REF!*AB$3,IF($C344=$D$4,#REF!*AB$4,IF($C344=$D$5,#REF!*AB$5,0))))</f>
        <v>0</v>
      </c>
      <c r="AC344" s="179">
        <f>IF($C344=$D$2,#REF!*AC$2,IF($C344=$D$3,#REF!*AC$3,IF($C344=$D$4,#REF!*AC$4,IF($C344=$D$5,#REF!*AC$5,0))))</f>
        <v>0</v>
      </c>
      <c r="AD344" s="179">
        <f>IF($C344=$D$2,#REF!*AD$2,IF($C344=$D$3,#REF!*AD$3,IF($C344=$D$4,#REF!*AD$4,IF($C344=$D$5,#REF!*AD$5,0))))</f>
        <v>0</v>
      </c>
      <c r="AE344" s="179">
        <f>IF($C344=$D$2,#REF!*AE$2,IF($C344=$D$3,#REF!*AE$3,IF($C344=$D$4,#REF!*AE$4,IF($C344=$D$5,#REF!*AE$5,0))))</f>
        <v>0</v>
      </c>
      <c r="AF344" s="179">
        <f>IF($C344=$D$2,#REF!*AF$2,IF($C344=$D$3,#REF!*AF$3,IF($C344=$D$4,#REF!*AF$4,IF($C344=$D$5,#REF!*AF$5,0))))</f>
        <v>0</v>
      </c>
      <c r="AG344" s="179">
        <f>IF($C344=$D$2,#REF!*AG$2,IF($C344=$D$3,#REF!*AG$3,IF($C344=$D$4,#REF!*AG$4,IF($C344=$D$5,#REF!*AG$5,0))))</f>
        <v>0</v>
      </c>
      <c r="AH344" s="179">
        <f>IF($C344=$D$2,#REF!*AH$2,IF($C344=$D$3,#REF!*AH$3,IF($C344=$D$4,#REF!*AH$4,IF($C344=$D$5,#REF!*AH$5,0))))</f>
        <v>0</v>
      </c>
      <c r="AI344" s="179">
        <f>IF($C344=$D$2,#REF!*AI$2,IF($C344=$D$3,#REF!*AI$3,IF($C344=$D$4,#REF!*AI$4,IF($C344=$D$5,#REF!*AI$5,0))))</f>
        <v>0</v>
      </c>
      <c r="AJ344" s="179">
        <f>IF($C344=$D$2,#REF!*AJ$2,IF($C344=$D$3,#REF!*AJ$3,IF($C344=$D$4,#REF!*AJ$4,IF($C344=$D$5,#REF!*AJ$5,0))))</f>
        <v>0</v>
      </c>
      <c r="AK344" s="179">
        <f>IF($C344=$D$2,#REF!*AK$2,IF($C344=$D$3,#REF!*AK$3,IF($C344=$D$4,#REF!*AK$4,IF($C344=$D$5,#REF!*AK$5,0))))</f>
        <v>0</v>
      </c>
      <c r="AL344" s="179">
        <f>IF($C344=$D$2,#REF!*AL$2,IF($C344=$D$3,#REF!*AL$3,IF($C344=$D$4,#REF!*AL$4,IF($C344=$D$5,#REF!*AL$5,0))))</f>
        <v>0</v>
      </c>
      <c r="AM344" s="179">
        <f>IF($C344=$D$2,#REF!*AM$2,IF($C344=$D$3,#REF!*AM$3,IF($C344=$D$4,#REF!*AM$4,IF($C344=$D$5,#REF!*AM$5,0))))</f>
        <v>0</v>
      </c>
    </row>
    <row r="345" spans="1:39">
      <c r="A345" s="141"/>
      <c r="B345" s="165"/>
      <c r="C345" s="165"/>
      <c r="D345" s="178">
        <f t="shared" si="0"/>
        <v>0</v>
      </c>
      <c r="E345" s="179">
        <f>IF($C345=$D$2,#REF!*E$2,IF($C345=$D$3,#REF!*E$3,IF($C345=$D$4,#REF!*E$4,IF($C345=$D$5,#REF!*E$5,0))))</f>
        <v>0</v>
      </c>
      <c r="F345" s="179">
        <f>IF($C345=$D$2,#REF!*F$2,IF($C345=$D$3,#REF!*F$3,IF($C345=$D$4,#REF!*F$4,IF($C345=$D$5,#REF!*F$5,0))))</f>
        <v>0</v>
      </c>
      <c r="G345" s="179">
        <f>IF($C345=$D$2,#REF!*G$2,IF($C345=$D$3,#REF!*G$3,IF($C345=$D$4,#REF!*G$4,IF($C345=$D$5,#REF!*G$5,0))))</f>
        <v>0</v>
      </c>
      <c r="H345" s="179">
        <f>IF($C345=$D$2,#REF!*H$2,IF($C345=$D$3,#REF!*H$3,IF($C345=$D$4,#REF!*H$4,IF($C345=$D$5,#REF!*H$5,0))))</f>
        <v>0</v>
      </c>
      <c r="I345" s="179">
        <f>IF($C345=$D$2,#REF!*I$2,IF($C345=$D$3,#REF!*I$3,IF($C345=$D$4,#REF!*I$4,IF($C345=$D$5,#REF!*I$5,0))))</f>
        <v>0</v>
      </c>
      <c r="J345" s="179">
        <f>IF($C345=$D$2,#REF!*J$2,IF($C345=$D$3,#REF!*J$3,IF($C345=$D$4,#REF!*J$4,IF($C345=$D$5,#REF!*J$5,0))))</f>
        <v>0</v>
      </c>
      <c r="K345" s="179">
        <f>IF($C345=$D$2,#REF!*K$2,IF($C345=$D$3,#REF!*K$3,IF($C345=$D$4,#REF!*K$4,IF($C345=$D$5,#REF!*K$5,0))))</f>
        <v>0</v>
      </c>
      <c r="L345" s="179">
        <f>IF($C345=$D$2,#REF!*L$2,IF($C345=$D$3,#REF!*L$3,IF($C345=$D$4,#REF!*L$4,IF($C345=$D$5,#REF!*L$5,0))))</f>
        <v>0</v>
      </c>
      <c r="M345" s="179">
        <f>IF($C345=$D$2,#REF!*M$2,IF($C345=$D$3,#REF!*M$3,IF($C345=$D$4,#REF!*M$4,IF($C345=$D$5,#REF!*M$5,0))))</f>
        <v>0</v>
      </c>
      <c r="N345" s="179">
        <f>IF($C345=$D$2,#REF!*N$2,IF($C345=$D$3,#REF!*N$3,IF($C345=$D$4,#REF!*N$4,IF($C345=$D$5,#REF!*N$5,0))))</f>
        <v>0</v>
      </c>
      <c r="O345" s="179">
        <f>IF($C345=$D$2,#REF!*O$2,IF($C345=$D$3,#REF!*O$3,IF($C345=$D$4,#REF!*O$4,IF($C345=$D$5,#REF!*O$5,0))))</f>
        <v>0</v>
      </c>
      <c r="P345" s="179">
        <f>IF($C345=$D$2,#REF!*P$2,IF($C345=$D$3,#REF!*P$3,IF($C345=$D$4,#REF!*P$4,IF($C345=$D$5,#REF!*P$5,0))))</f>
        <v>0</v>
      </c>
      <c r="Q345" s="179">
        <f>IF($C345=$D$2,#REF!*Q$2,IF($C345=$D$3,#REF!*Q$3,IF($C345=$D$4,#REF!*Q$4,IF($C345=$D$5,#REF!*Q$5,0))))</f>
        <v>0</v>
      </c>
      <c r="R345" s="179">
        <f>IF($C345=$D$2,#REF!*R$2,IF($C345=$D$3,#REF!*R$3,IF($C345=$D$4,#REF!*R$4,IF($C345=$D$5,#REF!*R$5,0))))</f>
        <v>0</v>
      </c>
      <c r="S345" s="179">
        <f>IF($C345=$D$2,#REF!*S$2,IF($C345=$D$3,#REF!*S$3,IF($C345=$D$4,#REF!*S$4,IF($C345=$D$5,#REF!*S$5,0))))</f>
        <v>0</v>
      </c>
      <c r="T345" s="179">
        <f>IF($C345=$D$2,#REF!*T$2,IF($C345=$D$3,#REF!*T$3,IF($C345=$D$4,#REF!*T$4,IF($C345=$D$5,#REF!*T$5,0))))</f>
        <v>0</v>
      </c>
      <c r="U345" s="179">
        <f>IF($C345=$D$2,#REF!*U$2,IF($C345=$D$3,#REF!*U$3,IF($C345=$D$4,#REF!*U$4,IF($C345=$D$5,#REF!*U$5,0))))</f>
        <v>0</v>
      </c>
      <c r="V345" s="179">
        <f>IF($C345=$D$2,#REF!*V$2,IF($C345=$D$3,#REF!*V$3,IF($C345=$D$4,#REF!*V$4,IF($C345=$D$5,#REF!*V$5,0))))</f>
        <v>0</v>
      </c>
      <c r="W345" s="179">
        <f>IF($C345=$D$2,#REF!*W$2,IF($C345=$D$3,#REF!*W$3,IF($C345=$D$4,#REF!*W$4,IF($C345=$D$5,#REF!*W$5,0))))</f>
        <v>0</v>
      </c>
      <c r="X345" s="179">
        <f>IF($C345=$D$2,#REF!*X$2,IF($C345=$D$3,#REF!*X$3,IF($C345=$D$4,#REF!*X$4,IF($C345=$D$5,#REF!*X$5,0))))</f>
        <v>0</v>
      </c>
      <c r="Y345" s="179">
        <f>IF($C345=$D$2,#REF!*Y$2,IF($C345=$D$3,#REF!*Y$3,IF($C345=$D$4,#REF!*Y$4,IF($C345=$D$5,#REF!*Y$5,0))))</f>
        <v>0</v>
      </c>
      <c r="Z345" s="179">
        <f>IF($C345=$D$2,#REF!*Z$2,IF($C345=$D$3,#REF!*Z$3,IF($C345=$D$4,#REF!*Z$4,IF($C345=$D$5,#REF!*Z$5,0))))</f>
        <v>0</v>
      </c>
      <c r="AA345" s="179">
        <f>IF($C345=$D$2,#REF!*AA$2,IF($C345=$D$3,#REF!*AA$3,IF($C345=$D$4,#REF!*AA$4,IF($C345=$D$5,#REF!*AA$5,0))))</f>
        <v>0</v>
      </c>
      <c r="AB345" s="179">
        <f>IF($C345=$D$2,#REF!*AB$2,IF($C345=$D$3,#REF!*AB$3,IF($C345=$D$4,#REF!*AB$4,IF($C345=$D$5,#REF!*AB$5,0))))</f>
        <v>0</v>
      </c>
      <c r="AC345" s="179">
        <f>IF($C345=$D$2,#REF!*AC$2,IF($C345=$D$3,#REF!*AC$3,IF($C345=$D$4,#REF!*AC$4,IF($C345=$D$5,#REF!*AC$5,0))))</f>
        <v>0</v>
      </c>
      <c r="AD345" s="179">
        <f>IF($C345=$D$2,#REF!*AD$2,IF($C345=$D$3,#REF!*AD$3,IF($C345=$D$4,#REF!*AD$4,IF($C345=$D$5,#REF!*AD$5,0))))</f>
        <v>0</v>
      </c>
      <c r="AE345" s="179">
        <f>IF($C345=$D$2,#REF!*AE$2,IF($C345=$D$3,#REF!*AE$3,IF($C345=$D$4,#REF!*AE$4,IF($C345=$D$5,#REF!*AE$5,0))))</f>
        <v>0</v>
      </c>
      <c r="AF345" s="179">
        <f>IF($C345=$D$2,#REF!*AF$2,IF($C345=$D$3,#REF!*AF$3,IF($C345=$D$4,#REF!*AF$4,IF($C345=$D$5,#REF!*AF$5,0))))</f>
        <v>0</v>
      </c>
      <c r="AG345" s="179">
        <f>IF($C345=$D$2,#REF!*AG$2,IF($C345=$D$3,#REF!*AG$3,IF($C345=$D$4,#REF!*AG$4,IF($C345=$D$5,#REF!*AG$5,0))))</f>
        <v>0</v>
      </c>
      <c r="AH345" s="179">
        <f>IF($C345=$D$2,#REF!*AH$2,IF($C345=$D$3,#REF!*AH$3,IF($C345=$D$4,#REF!*AH$4,IF($C345=$D$5,#REF!*AH$5,0))))</f>
        <v>0</v>
      </c>
      <c r="AI345" s="179">
        <f>IF($C345=$D$2,#REF!*AI$2,IF($C345=$D$3,#REF!*AI$3,IF($C345=$D$4,#REF!*AI$4,IF($C345=$D$5,#REF!*AI$5,0))))</f>
        <v>0</v>
      </c>
      <c r="AJ345" s="179">
        <f>IF($C345=$D$2,#REF!*AJ$2,IF($C345=$D$3,#REF!*AJ$3,IF($C345=$D$4,#REF!*AJ$4,IF($C345=$D$5,#REF!*AJ$5,0))))</f>
        <v>0</v>
      </c>
      <c r="AK345" s="179">
        <f>IF($C345=$D$2,#REF!*AK$2,IF($C345=$D$3,#REF!*AK$3,IF($C345=$D$4,#REF!*AK$4,IF($C345=$D$5,#REF!*AK$5,0))))</f>
        <v>0</v>
      </c>
      <c r="AL345" s="179">
        <f>IF($C345=$D$2,#REF!*AL$2,IF($C345=$D$3,#REF!*AL$3,IF($C345=$D$4,#REF!*AL$4,IF($C345=$D$5,#REF!*AL$5,0))))</f>
        <v>0</v>
      </c>
      <c r="AM345" s="179">
        <f>IF($C345=$D$2,#REF!*AM$2,IF($C345=$D$3,#REF!*AM$3,IF($C345=$D$4,#REF!*AM$4,IF($C345=$D$5,#REF!*AM$5,0))))</f>
        <v>0</v>
      </c>
    </row>
    <row r="346" spans="1:39">
      <c r="A346" s="141"/>
      <c r="B346" s="165"/>
      <c r="C346" s="165"/>
      <c r="D346" s="178">
        <f t="shared" si="0"/>
        <v>0</v>
      </c>
      <c r="E346" s="179">
        <f>IF($C346=$D$2,#REF!*E$2,IF($C346=$D$3,#REF!*E$3,IF($C346=$D$4,#REF!*E$4,IF($C346=$D$5,#REF!*E$5,0))))</f>
        <v>0</v>
      </c>
      <c r="F346" s="179">
        <f>IF($C346=$D$2,#REF!*F$2,IF($C346=$D$3,#REF!*F$3,IF($C346=$D$4,#REF!*F$4,IF($C346=$D$5,#REF!*F$5,0))))</f>
        <v>0</v>
      </c>
      <c r="G346" s="179">
        <f>IF($C346=$D$2,#REF!*G$2,IF($C346=$D$3,#REF!*G$3,IF($C346=$D$4,#REF!*G$4,IF($C346=$D$5,#REF!*G$5,0))))</f>
        <v>0</v>
      </c>
      <c r="H346" s="179">
        <f>IF($C346=$D$2,#REF!*H$2,IF($C346=$D$3,#REF!*H$3,IF($C346=$D$4,#REF!*H$4,IF($C346=$D$5,#REF!*H$5,0))))</f>
        <v>0</v>
      </c>
      <c r="I346" s="179">
        <f>IF($C346=$D$2,#REF!*I$2,IF($C346=$D$3,#REF!*I$3,IF($C346=$D$4,#REF!*I$4,IF($C346=$D$5,#REF!*I$5,0))))</f>
        <v>0</v>
      </c>
      <c r="J346" s="179">
        <f>IF($C346=$D$2,#REF!*J$2,IF($C346=$D$3,#REF!*J$3,IF($C346=$D$4,#REF!*J$4,IF($C346=$D$5,#REF!*J$5,0))))</f>
        <v>0</v>
      </c>
      <c r="K346" s="179">
        <f>IF($C346=$D$2,#REF!*K$2,IF($C346=$D$3,#REF!*K$3,IF($C346=$D$4,#REF!*K$4,IF($C346=$D$5,#REF!*K$5,0))))</f>
        <v>0</v>
      </c>
      <c r="L346" s="179">
        <f>IF($C346=$D$2,#REF!*L$2,IF($C346=$D$3,#REF!*L$3,IF($C346=$D$4,#REF!*L$4,IF($C346=$D$5,#REF!*L$5,0))))</f>
        <v>0</v>
      </c>
      <c r="M346" s="179">
        <f>IF($C346=$D$2,#REF!*M$2,IF($C346=$D$3,#REF!*M$3,IF($C346=$D$4,#REF!*M$4,IF($C346=$D$5,#REF!*M$5,0))))</f>
        <v>0</v>
      </c>
      <c r="N346" s="179">
        <f>IF($C346=$D$2,#REF!*N$2,IF($C346=$D$3,#REF!*N$3,IF($C346=$D$4,#REF!*N$4,IF($C346=$D$5,#REF!*N$5,0))))</f>
        <v>0</v>
      </c>
      <c r="O346" s="179">
        <f>IF($C346=$D$2,#REF!*O$2,IF($C346=$D$3,#REF!*O$3,IF($C346=$D$4,#REF!*O$4,IF($C346=$D$5,#REF!*O$5,0))))</f>
        <v>0</v>
      </c>
      <c r="P346" s="179">
        <f>IF($C346=$D$2,#REF!*P$2,IF($C346=$D$3,#REF!*P$3,IF($C346=$D$4,#REF!*P$4,IF($C346=$D$5,#REF!*P$5,0))))</f>
        <v>0</v>
      </c>
      <c r="Q346" s="179">
        <f>IF($C346=$D$2,#REF!*Q$2,IF($C346=$D$3,#REF!*Q$3,IF($C346=$D$4,#REF!*Q$4,IF($C346=$D$5,#REF!*Q$5,0))))</f>
        <v>0</v>
      </c>
      <c r="R346" s="179">
        <f>IF($C346=$D$2,#REF!*R$2,IF($C346=$D$3,#REF!*R$3,IF($C346=$D$4,#REF!*R$4,IF($C346=$D$5,#REF!*R$5,0))))</f>
        <v>0</v>
      </c>
      <c r="S346" s="179">
        <f>IF($C346=$D$2,#REF!*S$2,IF($C346=$D$3,#REF!*S$3,IF($C346=$D$4,#REF!*S$4,IF($C346=$D$5,#REF!*S$5,0))))</f>
        <v>0</v>
      </c>
      <c r="T346" s="179">
        <f>IF($C346=$D$2,#REF!*T$2,IF($C346=$D$3,#REF!*T$3,IF($C346=$D$4,#REF!*T$4,IF($C346=$D$5,#REF!*T$5,0))))</f>
        <v>0</v>
      </c>
      <c r="U346" s="179">
        <f>IF($C346=$D$2,#REF!*U$2,IF($C346=$D$3,#REF!*U$3,IF($C346=$D$4,#REF!*U$4,IF($C346=$D$5,#REF!*U$5,0))))</f>
        <v>0</v>
      </c>
      <c r="V346" s="179">
        <f>IF($C346=$D$2,#REF!*V$2,IF($C346=$D$3,#REF!*V$3,IF($C346=$D$4,#REF!*V$4,IF($C346=$D$5,#REF!*V$5,0))))</f>
        <v>0</v>
      </c>
      <c r="W346" s="179">
        <f>IF($C346=$D$2,#REF!*W$2,IF($C346=$D$3,#REF!*W$3,IF($C346=$D$4,#REF!*W$4,IF($C346=$D$5,#REF!*W$5,0))))</f>
        <v>0</v>
      </c>
      <c r="X346" s="179">
        <f>IF($C346=$D$2,#REF!*X$2,IF($C346=$D$3,#REF!*X$3,IF($C346=$D$4,#REF!*X$4,IF($C346=$D$5,#REF!*X$5,0))))</f>
        <v>0</v>
      </c>
      <c r="Y346" s="179">
        <f>IF($C346=$D$2,#REF!*Y$2,IF($C346=$D$3,#REF!*Y$3,IF($C346=$D$4,#REF!*Y$4,IF($C346=$D$5,#REF!*Y$5,0))))</f>
        <v>0</v>
      </c>
      <c r="Z346" s="179">
        <f>IF($C346=$D$2,#REF!*Z$2,IF($C346=$D$3,#REF!*Z$3,IF($C346=$D$4,#REF!*Z$4,IF($C346=$D$5,#REF!*Z$5,0))))</f>
        <v>0</v>
      </c>
      <c r="AA346" s="179">
        <f>IF($C346=$D$2,#REF!*AA$2,IF($C346=$D$3,#REF!*AA$3,IF($C346=$D$4,#REF!*AA$4,IF($C346=$D$5,#REF!*AA$5,0))))</f>
        <v>0</v>
      </c>
      <c r="AB346" s="179">
        <f>IF($C346=$D$2,#REF!*AB$2,IF($C346=$D$3,#REF!*AB$3,IF($C346=$D$4,#REF!*AB$4,IF($C346=$D$5,#REF!*AB$5,0))))</f>
        <v>0</v>
      </c>
      <c r="AC346" s="179">
        <f>IF($C346=$D$2,#REF!*AC$2,IF($C346=$D$3,#REF!*AC$3,IF($C346=$D$4,#REF!*AC$4,IF($C346=$D$5,#REF!*AC$5,0))))</f>
        <v>0</v>
      </c>
      <c r="AD346" s="179">
        <f>IF($C346=$D$2,#REF!*AD$2,IF($C346=$D$3,#REF!*AD$3,IF($C346=$D$4,#REF!*AD$4,IF($C346=$D$5,#REF!*AD$5,0))))</f>
        <v>0</v>
      </c>
      <c r="AE346" s="179">
        <f>IF($C346=$D$2,#REF!*AE$2,IF($C346=$D$3,#REF!*AE$3,IF($C346=$D$4,#REF!*AE$4,IF($C346=$D$5,#REF!*AE$5,0))))</f>
        <v>0</v>
      </c>
      <c r="AF346" s="179">
        <f>IF($C346=$D$2,#REF!*AF$2,IF($C346=$D$3,#REF!*AF$3,IF($C346=$D$4,#REF!*AF$4,IF($C346=$D$5,#REF!*AF$5,0))))</f>
        <v>0</v>
      </c>
      <c r="AG346" s="179">
        <f>IF($C346=$D$2,#REF!*AG$2,IF($C346=$D$3,#REF!*AG$3,IF($C346=$D$4,#REF!*AG$4,IF($C346=$D$5,#REF!*AG$5,0))))</f>
        <v>0</v>
      </c>
      <c r="AH346" s="179">
        <f>IF($C346=$D$2,#REF!*AH$2,IF($C346=$D$3,#REF!*AH$3,IF($C346=$D$4,#REF!*AH$4,IF($C346=$D$5,#REF!*AH$5,0))))</f>
        <v>0</v>
      </c>
      <c r="AI346" s="179">
        <f>IF($C346=$D$2,#REF!*AI$2,IF($C346=$D$3,#REF!*AI$3,IF($C346=$D$4,#REF!*AI$4,IF($C346=$D$5,#REF!*AI$5,0))))</f>
        <v>0</v>
      </c>
      <c r="AJ346" s="179">
        <f>IF($C346=$D$2,#REF!*AJ$2,IF($C346=$D$3,#REF!*AJ$3,IF($C346=$D$4,#REF!*AJ$4,IF($C346=$D$5,#REF!*AJ$5,0))))</f>
        <v>0</v>
      </c>
      <c r="AK346" s="179">
        <f>IF($C346=$D$2,#REF!*AK$2,IF($C346=$D$3,#REF!*AK$3,IF($C346=$D$4,#REF!*AK$4,IF($C346=$D$5,#REF!*AK$5,0))))</f>
        <v>0</v>
      </c>
      <c r="AL346" s="179">
        <f>IF($C346=$D$2,#REF!*AL$2,IF($C346=$D$3,#REF!*AL$3,IF($C346=$D$4,#REF!*AL$4,IF($C346=$D$5,#REF!*AL$5,0))))</f>
        <v>0</v>
      </c>
      <c r="AM346" s="179">
        <f>IF($C346=$D$2,#REF!*AM$2,IF($C346=$D$3,#REF!*AM$3,IF($C346=$D$4,#REF!*AM$4,IF($C346=$D$5,#REF!*AM$5,0))))</f>
        <v>0</v>
      </c>
    </row>
    <row r="347" spans="1:39">
      <c r="A347" s="141"/>
      <c r="B347" s="165"/>
      <c r="C347" s="165"/>
      <c r="D347" s="178">
        <f t="shared" si="0"/>
        <v>0</v>
      </c>
      <c r="E347" s="179">
        <f>IF($C347=$D$2,#REF!*E$2,IF($C347=$D$3,#REF!*E$3,IF($C347=$D$4,#REF!*E$4,IF($C347=$D$5,#REF!*E$5,0))))</f>
        <v>0</v>
      </c>
      <c r="F347" s="179">
        <f>IF($C347=$D$2,#REF!*F$2,IF($C347=$D$3,#REF!*F$3,IF($C347=$D$4,#REF!*F$4,IF($C347=$D$5,#REF!*F$5,0))))</f>
        <v>0</v>
      </c>
      <c r="G347" s="179">
        <f>IF($C347=$D$2,#REF!*G$2,IF($C347=$D$3,#REF!*G$3,IF($C347=$D$4,#REF!*G$4,IF($C347=$D$5,#REF!*G$5,0))))</f>
        <v>0</v>
      </c>
      <c r="H347" s="179">
        <f>IF($C347=$D$2,#REF!*H$2,IF($C347=$D$3,#REF!*H$3,IF($C347=$D$4,#REF!*H$4,IF($C347=$D$5,#REF!*H$5,0))))</f>
        <v>0</v>
      </c>
      <c r="I347" s="179">
        <f>IF($C347=$D$2,#REF!*I$2,IF($C347=$D$3,#REF!*I$3,IF($C347=$D$4,#REF!*I$4,IF($C347=$D$5,#REF!*I$5,0))))</f>
        <v>0</v>
      </c>
      <c r="J347" s="179">
        <f>IF($C347=$D$2,#REF!*J$2,IF($C347=$D$3,#REF!*J$3,IF($C347=$D$4,#REF!*J$4,IF($C347=$D$5,#REF!*J$5,0))))</f>
        <v>0</v>
      </c>
      <c r="K347" s="179">
        <f>IF($C347=$D$2,#REF!*K$2,IF($C347=$D$3,#REF!*K$3,IF($C347=$D$4,#REF!*K$4,IF($C347=$D$5,#REF!*K$5,0))))</f>
        <v>0</v>
      </c>
      <c r="L347" s="179">
        <f>IF($C347=$D$2,#REF!*L$2,IF($C347=$D$3,#REF!*L$3,IF($C347=$D$4,#REF!*L$4,IF($C347=$D$5,#REF!*L$5,0))))</f>
        <v>0</v>
      </c>
      <c r="M347" s="179">
        <f>IF($C347=$D$2,#REF!*M$2,IF($C347=$D$3,#REF!*M$3,IF($C347=$D$4,#REF!*M$4,IF($C347=$D$5,#REF!*M$5,0))))</f>
        <v>0</v>
      </c>
      <c r="N347" s="179">
        <f>IF($C347=$D$2,#REF!*N$2,IF($C347=$D$3,#REF!*N$3,IF($C347=$D$4,#REF!*N$4,IF($C347=$D$5,#REF!*N$5,0))))</f>
        <v>0</v>
      </c>
      <c r="O347" s="179">
        <f>IF($C347=$D$2,#REF!*O$2,IF($C347=$D$3,#REF!*O$3,IF($C347=$D$4,#REF!*O$4,IF($C347=$D$5,#REF!*O$5,0))))</f>
        <v>0</v>
      </c>
      <c r="P347" s="179">
        <f>IF($C347=$D$2,#REF!*P$2,IF($C347=$D$3,#REF!*P$3,IF($C347=$D$4,#REF!*P$4,IF($C347=$D$5,#REF!*P$5,0))))</f>
        <v>0</v>
      </c>
      <c r="Q347" s="179">
        <f>IF($C347=$D$2,#REF!*Q$2,IF($C347=$D$3,#REF!*Q$3,IF($C347=$D$4,#REF!*Q$4,IF($C347=$D$5,#REF!*Q$5,0))))</f>
        <v>0</v>
      </c>
      <c r="R347" s="179">
        <f>IF($C347=$D$2,#REF!*R$2,IF($C347=$D$3,#REF!*R$3,IF($C347=$D$4,#REF!*R$4,IF($C347=$D$5,#REF!*R$5,0))))</f>
        <v>0</v>
      </c>
      <c r="S347" s="179">
        <f>IF($C347=$D$2,#REF!*S$2,IF($C347=$D$3,#REF!*S$3,IF($C347=$D$4,#REF!*S$4,IF($C347=$D$5,#REF!*S$5,0))))</f>
        <v>0</v>
      </c>
      <c r="T347" s="179">
        <f>IF($C347=$D$2,#REF!*T$2,IF($C347=$D$3,#REF!*T$3,IF($C347=$D$4,#REF!*T$4,IF($C347=$D$5,#REF!*T$5,0))))</f>
        <v>0</v>
      </c>
      <c r="U347" s="179">
        <f>IF($C347=$D$2,#REF!*U$2,IF($C347=$D$3,#REF!*U$3,IF($C347=$D$4,#REF!*U$4,IF($C347=$D$5,#REF!*U$5,0))))</f>
        <v>0</v>
      </c>
      <c r="V347" s="179">
        <f>IF($C347=$D$2,#REF!*V$2,IF($C347=$D$3,#REF!*V$3,IF($C347=$D$4,#REF!*V$4,IF($C347=$D$5,#REF!*V$5,0))))</f>
        <v>0</v>
      </c>
      <c r="W347" s="179">
        <f>IF($C347=$D$2,#REF!*W$2,IF($C347=$D$3,#REF!*W$3,IF($C347=$D$4,#REF!*W$4,IF($C347=$D$5,#REF!*W$5,0))))</f>
        <v>0</v>
      </c>
      <c r="X347" s="179">
        <f>IF($C347=$D$2,#REF!*X$2,IF($C347=$D$3,#REF!*X$3,IF($C347=$D$4,#REF!*X$4,IF($C347=$D$5,#REF!*X$5,0))))</f>
        <v>0</v>
      </c>
      <c r="Y347" s="179">
        <f>IF($C347=$D$2,#REF!*Y$2,IF($C347=$D$3,#REF!*Y$3,IF($C347=$D$4,#REF!*Y$4,IF($C347=$D$5,#REF!*Y$5,0))))</f>
        <v>0</v>
      </c>
      <c r="Z347" s="179">
        <f>IF($C347=$D$2,#REF!*Z$2,IF($C347=$D$3,#REF!*Z$3,IF($C347=$D$4,#REF!*Z$4,IF($C347=$D$5,#REF!*Z$5,0))))</f>
        <v>0</v>
      </c>
      <c r="AA347" s="179">
        <f>IF($C347=$D$2,#REF!*AA$2,IF($C347=$D$3,#REF!*AA$3,IF($C347=$D$4,#REF!*AA$4,IF($C347=$D$5,#REF!*AA$5,0))))</f>
        <v>0</v>
      </c>
      <c r="AB347" s="179">
        <f>IF($C347=$D$2,#REF!*AB$2,IF($C347=$D$3,#REF!*AB$3,IF($C347=$D$4,#REF!*AB$4,IF($C347=$D$5,#REF!*AB$5,0))))</f>
        <v>0</v>
      </c>
      <c r="AC347" s="179">
        <f>IF($C347=$D$2,#REF!*AC$2,IF($C347=$D$3,#REF!*AC$3,IF($C347=$D$4,#REF!*AC$4,IF($C347=$D$5,#REF!*AC$5,0))))</f>
        <v>0</v>
      </c>
      <c r="AD347" s="179">
        <f>IF($C347=$D$2,#REF!*AD$2,IF($C347=$D$3,#REF!*AD$3,IF($C347=$D$4,#REF!*AD$4,IF($C347=$D$5,#REF!*AD$5,0))))</f>
        <v>0</v>
      </c>
      <c r="AE347" s="179">
        <f>IF($C347=$D$2,#REF!*AE$2,IF($C347=$D$3,#REF!*AE$3,IF($C347=$D$4,#REF!*AE$4,IF($C347=$D$5,#REF!*AE$5,0))))</f>
        <v>0</v>
      </c>
      <c r="AF347" s="179">
        <f>IF($C347=$D$2,#REF!*AF$2,IF($C347=$D$3,#REF!*AF$3,IF($C347=$D$4,#REF!*AF$4,IF($C347=$D$5,#REF!*AF$5,0))))</f>
        <v>0</v>
      </c>
      <c r="AG347" s="179">
        <f>IF($C347=$D$2,#REF!*AG$2,IF($C347=$D$3,#REF!*AG$3,IF($C347=$D$4,#REF!*AG$4,IF($C347=$D$5,#REF!*AG$5,0))))</f>
        <v>0</v>
      </c>
      <c r="AH347" s="179">
        <f>IF($C347=$D$2,#REF!*AH$2,IF($C347=$D$3,#REF!*AH$3,IF($C347=$D$4,#REF!*AH$4,IF($C347=$D$5,#REF!*AH$5,0))))</f>
        <v>0</v>
      </c>
      <c r="AI347" s="179">
        <f>IF($C347=$D$2,#REF!*AI$2,IF($C347=$D$3,#REF!*AI$3,IF($C347=$D$4,#REF!*AI$4,IF($C347=$D$5,#REF!*AI$5,0))))</f>
        <v>0</v>
      </c>
      <c r="AJ347" s="179">
        <f>IF($C347=$D$2,#REF!*AJ$2,IF($C347=$D$3,#REF!*AJ$3,IF($C347=$D$4,#REF!*AJ$4,IF($C347=$D$5,#REF!*AJ$5,0))))</f>
        <v>0</v>
      </c>
      <c r="AK347" s="179">
        <f>IF($C347=$D$2,#REF!*AK$2,IF($C347=$D$3,#REF!*AK$3,IF($C347=$D$4,#REF!*AK$4,IF($C347=$D$5,#REF!*AK$5,0))))</f>
        <v>0</v>
      </c>
      <c r="AL347" s="179">
        <f>IF($C347=$D$2,#REF!*AL$2,IF($C347=$D$3,#REF!*AL$3,IF($C347=$D$4,#REF!*AL$4,IF($C347=$D$5,#REF!*AL$5,0))))</f>
        <v>0</v>
      </c>
      <c r="AM347" s="179">
        <f>IF($C347=$D$2,#REF!*AM$2,IF($C347=$D$3,#REF!*AM$3,IF($C347=$D$4,#REF!*AM$4,IF($C347=$D$5,#REF!*AM$5,0))))</f>
        <v>0</v>
      </c>
    </row>
    <row r="348" spans="1:39">
      <c r="A348" s="141"/>
      <c r="B348" s="165"/>
      <c r="C348" s="165"/>
      <c r="D348" s="178">
        <f t="shared" si="0"/>
        <v>0</v>
      </c>
      <c r="E348" s="179">
        <f>IF($C348=$D$2,#REF!*E$2,IF($C348=$D$3,#REF!*E$3,IF($C348=$D$4,#REF!*E$4,IF($C348=$D$5,#REF!*E$5,0))))</f>
        <v>0</v>
      </c>
      <c r="F348" s="179">
        <f>IF($C348=$D$2,#REF!*F$2,IF($C348=$D$3,#REF!*F$3,IF($C348=$D$4,#REF!*F$4,IF($C348=$D$5,#REF!*F$5,0))))</f>
        <v>0</v>
      </c>
      <c r="G348" s="179">
        <f>IF($C348=$D$2,#REF!*G$2,IF($C348=$D$3,#REF!*G$3,IF($C348=$D$4,#REF!*G$4,IF($C348=$D$5,#REF!*G$5,0))))</f>
        <v>0</v>
      </c>
      <c r="H348" s="179">
        <f>IF($C348=$D$2,#REF!*H$2,IF($C348=$D$3,#REF!*H$3,IF($C348=$D$4,#REF!*H$4,IF($C348=$D$5,#REF!*H$5,0))))</f>
        <v>0</v>
      </c>
      <c r="I348" s="179">
        <f>IF($C348=$D$2,#REF!*I$2,IF($C348=$D$3,#REF!*I$3,IF($C348=$D$4,#REF!*I$4,IF($C348=$D$5,#REF!*I$5,0))))</f>
        <v>0</v>
      </c>
      <c r="J348" s="179">
        <f>IF($C348=$D$2,#REF!*J$2,IF($C348=$D$3,#REF!*J$3,IF($C348=$D$4,#REF!*J$4,IF($C348=$D$5,#REF!*J$5,0))))</f>
        <v>0</v>
      </c>
      <c r="K348" s="179">
        <f>IF($C348=$D$2,#REF!*K$2,IF($C348=$D$3,#REF!*K$3,IF($C348=$D$4,#REF!*K$4,IF($C348=$D$5,#REF!*K$5,0))))</f>
        <v>0</v>
      </c>
      <c r="L348" s="179">
        <f>IF($C348=$D$2,#REF!*L$2,IF($C348=$D$3,#REF!*L$3,IF($C348=$D$4,#REF!*L$4,IF($C348=$D$5,#REF!*L$5,0))))</f>
        <v>0</v>
      </c>
      <c r="M348" s="179">
        <f>IF($C348=$D$2,#REF!*M$2,IF($C348=$D$3,#REF!*M$3,IF($C348=$D$4,#REF!*M$4,IF($C348=$D$5,#REF!*M$5,0))))</f>
        <v>0</v>
      </c>
      <c r="N348" s="179">
        <f>IF($C348=$D$2,#REF!*N$2,IF($C348=$D$3,#REF!*N$3,IF($C348=$D$4,#REF!*N$4,IF($C348=$D$5,#REF!*N$5,0))))</f>
        <v>0</v>
      </c>
      <c r="O348" s="179">
        <f>IF($C348=$D$2,#REF!*O$2,IF($C348=$D$3,#REF!*O$3,IF($C348=$D$4,#REF!*O$4,IF($C348=$D$5,#REF!*O$5,0))))</f>
        <v>0</v>
      </c>
      <c r="P348" s="179">
        <f>IF($C348=$D$2,#REF!*P$2,IF($C348=$D$3,#REF!*P$3,IF($C348=$D$4,#REF!*P$4,IF($C348=$D$5,#REF!*P$5,0))))</f>
        <v>0</v>
      </c>
      <c r="Q348" s="179">
        <f>IF($C348=$D$2,#REF!*Q$2,IF($C348=$D$3,#REF!*Q$3,IF($C348=$D$4,#REF!*Q$4,IF($C348=$D$5,#REF!*Q$5,0))))</f>
        <v>0</v>
      </c>
      <c r="R348" s="179">
        <f>IF($C348=$D$2,#REF!*R$2,IF($C348=$D$3,#REF!*R$3,IF($C348=$D$4,#REF!*R$4,IF($C348=$D$5,#REF!*R$5,0))))</f>
        <v>0</v>
      </c>
      <c r="S348" s="179">
        <f>IF($C348=$D$2,#REF!*S$2,IF($C348=$D$3,#REF!*S$3,IF($C348=$D$4,#REF!*S$4,IF($C348=$D$5,#REF!*S$5,0))))</f>
        <v>0</v>
      </c>
      <c r="T348" s="179">
        <f>IF($C348=$D$2,#REF!*T$2,IF($C348=$D$3,#REF!*T$3,IF($C348=$D$4,#REF!*T$4,IF($C348=$D$5,#REF!*T$5,0))))</f>
        <v>0</v>
      </c>
      <c r="U348" s="179">
        <f>IF($C348=$D$2,#REF!*U$2,IF($C348=$D$3,#REF!*U$3,IF($C348=$D$4,#REF!*U$4,IF($C348=$D$5,#REF!*U$5,0))))</f>
        <v>0</v>
      </c>
      <c r="V348" s="179">
        <f>IF($C348=$D$2,#REF!*V$2,IF($C348=$D$3,#REF!*V$3,IF($C348=$D$4,#REF!*V$4,IF($C348=$D$5,#REF!*V$5,0))))</f>
        <v>0</v>
      </c>
      <c r="W348" s="179">
        <f>IF($C348=$D$2,#REF!*W$2,IF($C348=$D$3,#REF!*W$3,IF($C348=$D$4,#REF!*W$4,IF($C348=$D$5,#REF!*W$5,0))))</f>
        <v>0</v>
      </c>
      <c r="X348" s="179">
        <f>IF($C348=$D$2,#REF!*X$2,IF($C348=$D$3,#REF!*X$3,IF($C348=$D$4,#REF!*X$4,IF($C348=$D$5,#REF!*X$5,0))))</f>
        <v>0</v>
      </c>
      <c r="Y348" s="179">
        <f>IF($C348=$D$2,#REF!*Y$2,IF($C348=$D$3,#REF!*Y$3,IF($C348=$D$4,#REF!*Y$4,IF($C348=$D$5,#REF!*Y$5,0))))</f>
        <v>0</v>
      </c>
      <c r="Z348" s="179">
        <f>IF($C348=$D$2,#REF!*Z$2,IF($C348=$D$3,#REF!*Z$3,IF($C348=$D$4,#REF!*Z$4,IF($C348=$D$5,#REF!*Z$5,0))))</f>
        <v>0</v>
      </c>
      <c r="AA348" s="179">
        <f>IF($C348=$D$2,#REF!*AA$2,IF($C348=$D$3,#REF!*AA$3,IF($C348=$D$4,#REF!*AA$4,IF($C348=$D$5,#REF!*AA$5,0))))</f>
        <v>0</v>
      </c>
      <c r="AB348" s="179">
        <f>IF($C348=$D$2,#REF!*AB$2,IF($C348=$D$3,#REF!*AB$3,IF($C348=$D$4,#REF!*AB$4,IF($C348=$D$5,#REF!*AB$5,0))))</f>
        <v>0</v>
      </c>
      <c r="AC348" s="179">
        <f>IF($C348=$D$2,#REF!*AC$2,IF($C348=$D$3,#REF!*AC$3,IF($C348=$D$4,#REF!*AC$4,IF($C348=$D$5,#REF!*AC$5,0))))</f>
        <v>0</v>
      </c>
      <c r="AD348" s="179">
        <f>IF($C348=$D$2,#REF!*AD$2,IF($C348=$D$3,#REF!*AD$3,IF($C348=$D$4,#REF!*AD$4,IF($C348=$D$5,#REF!*AD$5,0))))</f>
        <v>0</v>
      </c>
      <c r="AE348" s="179">
        <f>IF($C348=$D$2,#REF!*AE$2,IF($C348=$D$3,#REF!*AE$3,IF($C348=$D$4,#REF!*AE$4,IF($C348=$D$5,#REF!*AE$5,0))))</f>
        <v>0</v>
      </c>
      <c r="AF348" s="179">
        <f>IF($C348=$D$2,#REF!*AF$2,IF($C348=$D$3,#REF!*AF$3,IF($C348=$D$4,#REF!*AF$4,IF($C348=$D$5,#REF!*AF$5,0))))</f>
        <v>0</v>
      </c>
      <c r="AG348" s="179">
        <f>IF($C348=$D$2,#REF!*AG$2,IF($C348=$D$3,#REF!*AG$3,IF($C348=$D$4,#REF!*AG$4,IF($C348=$D$5,#REF!*AG$5,0))))</f>
        <v>0</v>
      </c>
      <c r="AH348" s="179">
        <f>IF($C348=$D$2,#REF!*AH$2,IF($C348=$D$3,#REF!*AH$3,IF($C348=$D$4,#REF!*AH$4,IF($C348=$D$5,#REF!*AH$5,0))))</f>
        <v>0</v>
      </c>
      <c r="AI348" s="179">
        <f>IF($C348=$D$2,#REF!*AI$2,IF($C348=$D$3,#REF!*AI$3,IF($C348=$D$4,#REF!*AI$4,IF($C348=$D$5,#REF!*AI$5,0))))</f>
        <v>0</v>
      </c>
      <c r="AJ348" s="179">
        <f>IF($C348=$D$2,#REF!*AJ$2,IF($C348=$D$3,#REF!*AJ$3,IF($C348=$D$4,#REF!*AJ$4,IF($C348=$D$5,#REF!*AJ$5,0))))</f>
        <v>0</v>
      </c>
      <c r="AK348" s="179">
        <f>IF($C348=$D$2,#REF!*AK$2,IF($C348=$D$3,#REF!*AK$3,IF($C348=$D$4,#REF!*AK$4,IF($C348=$D$5,#REF!*AK$5,0))))</f>
        <v>0</v>
      </c>
      <c r="AL348" s="179">
        <f>IF($C348=$D$2,#REF!*AL$2,IF($C348=$D$3,#REF!*AL$3,IF($C348=$D$4,#REF!*AL$4,IF($C348=$D$5,#REF!*AL$5,0))))</f>
        <v>0</v>
      </c>
      <c r="AM348" s="179">
        <f>IF($C348=$D$2,#REF!*AM$2,IF($C348=$D$3,#REF!*AM$3,IF($C348=$D$4,#REF!*AM$4,IF($C348=$D$5,#REF!*AM$5,0))))</f>
        <v>0</v>
      </c>
    </row>
    <row r="349" spans="1:39">
      <c r="A349" s="141"/>
      <c r="B349" s="165"/>
      <c r="C349" s="165"/>
      <c r="D349" s="178">
        <f t="shared" si="0"/>
        <v>0</v>
      </c>
      <c r="E349" s="179">
        <f>IF($C349=$D$2,#REF!*E$2,IF($C349=$D$3,#REF!*E$3,IF($C349=$D$4,#REF!*E$4,IF($C349=$D$5,#REF!*E$5,0))))</f>
        <v>0</v>
      </c>
      <c r="F349" s="179">
        <f>IF($C349=$D$2,#REF!*F$2,IF($C349=$D$3,#REF!*F$3,IF($C349=$D$4,#REF!*F$4,IF($C349=$D$5,#REF!*F$5,0))))</f>
        <v>0</v>
      </c>
      <c r="G349" s="179">
        <f>IF($C349=$D$2,#REF!*G$2,IF($C349=$D$3,#REF!*G$3,IF($C349=$D$4,#REF!*G$4,IF($C349=$D$5,#REF!*G$5,0))))</f>
        <v>0</v>
      </c>
      <c r="H349" s="179">
        <f>IF($C349=$D$2,#REF!*H$2,IF($C349=$D$3,#REF!*H$3,IF($C349=$D$4,#REF!*H$4,IF($C349=$D$5,#REF!*H$5,0))))</f>
        <v>0</v>
      </c>
      <c r="I349" s="179">
        <f>IF($C349=$D$2,#REF!*I$2,IF($C349=$D$3,#REF!*I$3,IF($C349=$D$4,#REF!*I$4,IF($C349=$D$5,#REF!*I$5,0))))</f>
        <v>0</v>
      </c>
      <c r="J349" s="179">
        <f>IF($C349=$D$2,#REF!*J$2,IF($C349=$D$3,#REF!*J$3,IF($C349=$D$4,#REF!*J$4,IF($C349=$D$5,#REF!*J$5,0))))</f>
        <v>0</v>
      </c>
      <c r="K349" s="179">
        <f>IF($C349=$D$2,#REF!*K$2,IF($C349=$D$3,#REF!*K$3,IF($C349=$D$4,#REF!*K$4,IF($C349=$D$5,#REF!*K$5,0))))</f>
        <v>0</v>
      </c>
      <c r="L349" s="179">
        <f>IF($C349=$D$2,#REF!*L$2,IF($C349=$D$3,#REF!*L$3,IF($C349=$D$4,#REF!*L$4,IF($C349=$D$5,#REF!*L$5,0))))</f>
        <v>0</v>
      </c>
      <c r="M349" s="179">
        <f>IF($C349=$D$2,#REF!*M$2,IF($C349=$D$3,#REF!*M$3,IF($C349=$D$4,#REF!*M$4,IF($C349=$D$5,#REF!*M$5,0))))</f>
        <v>0</v>
      </c>
      <c r="N349" s="179">
        <f>IF($C349=$D$2,#REF!*N$2,IF($C349=$D$3,#REF!*N$3,IF($C349=$D$4,#REF!*N$4,IF($C349=$D$5,#REF!*N$5,0))))</f>
        <v>0</v>
      </c>
      <c r="O349" s="179">
        <f>IF($C349=$D$2,#REF!*O$2,IF($C349=$D$3,#REF!*O$3,IF($C349=$D$4,#REF!*O$4,IF($C349=$D$5,#REF!*O$5,0))))</f>
        <v>0</v>
      </c>
      <c r="P349" s="179">
        <f>IF($C349=$D$2,#REF!*P$2,IF($C349=$D$3,#REF!*P$3,IF($C349=$D$4,#REF!*P$4,IF($C349=$D$5,#REF!*P$5,0))))</f>
        <v>0</v>
      </c>
      <c r="Q349" s="179">
        <f>IF($C349=$D$2,#REF!*Q$2,IF($C349=$D$3,#REF!*Q$3,IF($C349=$D$4,#REF!*Q$4,IF($C349=$D$5,#REF!*Q$5,0))))</f>
        <v>0</v>
      </c>
      <c r="R349" s="179">
        <f>IF($C349=$D$2,#REF!*R$2,IF($C349=$D$3,#REF!*R$3,IF($C349=$D$4,#REF!*R$4,IF($C349=$D$5,#REF!*R$5,0))))</f>
        <v>0</v>
      </c>
      <c r="S349" s="179">
        <f>IF($C349=$D$2,#REF!*S$2,IF($C349=$D$3,#REF!*S$3,IF($C349=$D$4,#REF!*S$4,IF($C349=$D$5,#REF!*S$5,0))))</f>
        <v>0</v>
      </c>
      <c r="T349" s="179">
        <f>IF($C349=$D$2,#REF!*T$2,IF($C349=$D$3,#REF!*T$3,IF($C349=$D$4,#REF!*T$4,IF($C349=$D$5,#REF!*T$5,0))))</f>
        <v>0</v>
      </c>
      <c r="U349" s="179">
        <f>IF($C349=$D$2,#REF!*U$2,IF($C349=$D$3,#REF!*U$3,IF($C349=$D$4,#REF!*U$4,IF($C349=$D$5,#REF!*U$5,0))))</f>
        <v>0</v>
      </c>
      <c r="V349" s="179">
        <f>IF($C349=$D$2,#REF!*V$2,IF($C349=$D$3,#REF!*V$3,IF($C349=$D$4,#REF!*V$4,IF($C349=$D$5,#REF!*V$5,0))))</f>
        <v>0</v>
      </c>
      <c r="W349" s="179">
        <f>IF($C349=$D$2,#REF!*W$2,IF($C349=$D$3,#REF!*W$3,IF($C349=$D$4,#REF!*W$4,IF($C349=$D$5,#REF!*W$5,0))))</f>
        <v>0</v>
      </c>
      <c r="X349" s="179">
        <f>IF($C349=$D$2,#REF!*X$2,IF($C349=$D$3,#REF!*X$3,IF($C349=$D$4,#REF!*X$4,IF($C349=$D$5,#REF!*X$5,0))))</f>
        <v>0</v>
      </c>
      <c r="Y349" s="179">
        <f>IF($C349=$D$2,#REF!*Y$2,IF($C349=$D$3,#REF!*Y$3,IF($C349=$D$4,#REF!*Y$4,IF($C349=$D$5,#REF!*Y$5,0))))</f>
        <v>0</v>
      </c>
      <c r="Z349" s="179">
        <f>IF($C349=$D$2,#REF!*Z$2,IF($C349=$D$3,#REF!*Z$3,IF($C349=$D$4,#REF!*Z$4,IF($C349=$D$5,#REF!*Z$5,0))))</f>
        <v>0</v>
      </c>
      <c r="AA349" s="179">
        <f>IF($C349=$D$2,#REF!*AA$2,IF($C349=$D$3,#REF!*AA$3,IF($C349=$D$4,#REF!*AA$4,IF($C349=$D$5,#REF!*AA$5,0))))</f>
        <v>0</v>
      </c>
      <c r="AB349" s="179">
        <f>IF($C349=$D$2,#REF!*AB$2,IF($C349=$D$3,#REF!*AB$3,IF($C349=$D$4,#REF!*AB$4,IF($C349=$D$5,#REF!*AB$5,0))))</f>
        <v>0</v>
      </c>
      <c r="AC349" s="179">
        <f>IF($C349=$D$2,#REF!*AC$2,IF($C349=$D$3,#REF!*AC$3,IF($C349=$D$4,#REF!*AC$4,IF($C349=$D$5,#REF!*AC$5,0))))</f>
        <v>0</v>
      </c>
      <c r="AD349" s="179">
        <f>IF($C349=$D$2,#REF!*AD$2,IF($C349=$D$3,#REF!*AD$3,IF($C349=$D$4,#REF!*AD$4,IF($C349=$D$5,#REF!*AD$5,0))))</f>
        <v>0</v>
      </c>
      <c r="AE349" s="179">
        <f>IF($C349=$D$2,#REF!*AE$2,IF($C349=$D$3,#REF!*AE$3,IF($C349=$D$4,#REF!*AE$4,IF($C349=$D$5,#REF!*AE$5,0))))</f>
        <v>0</v>
      </c>
      <c r="AF349" s="179">
        <f>IF($C349=$D$2,#REF!*AF$2,IF($C349=$D$3,#REF!*AF$3,IF($C349=$D$4,#REF!*AF$4,IF($C349=$D$5,#REF!*AF$5,0))))</f>
        <v>0</v>
      </c>
      <c r="AG349" s="179">
        <f>IF($C349=$D$2,#REF!*AG$2,IF($C349=$D$3,#REF!*AG$3,IF($C349=$D$4,#REF!*AG$4,IF($C349=$D$5,#REF!*AG$5,0))))</f>
        <v>0</v>
      </c>
      <c r="AH349" s="179">
        <f>IF($C349=$D$2,#REF!*AH$2,IF($C349=$D$3,#REF!*AH$3,IF($C349=$D$4,#REF!*AH$4,IF($C349=$D$5,#REF!*AH$5,0))))</f>
        <v>0</v>
      </c>
      <c r="AI349" s="179">
        <f>IF($C349=$D$2,#REF!*AI$2,IF($C349=$D$3,#REF!*AI$3,IF($C349=$D$4,#REF!*AI$4,IF($C349=$D$5,#REF!*AI$5,0))))</f>
        <v>0</v>
      </c>
      <c r="AJ349" s="179">
        <f>IF($C349=$D$2,#REF!*AJ$2,IF($C349=$D$3,#REF!*AJ$3,IF($C349=$D$4,#REF!*AJ$4,IF($C349=$D$5,#REF!*AJ$5,0))))</f>
        <v>0</v>
      </c>
      <c r="AK349" s="179">
        <f>IF($C349=$D$2,#REF!*AK$2,IF($C349=$D$3,#REF!*AK$3,IF($C349=$D$4,#REF!*AK$4,IF($C349=$D$5,#REF!*AK$5,0))))</f>
        <v>0</v>
      </c>
      <c r="AL349" s="179">
        <f>IF($C349=$D$2,#REF!*AL$2,IF($C349=$D$3,#REF!*AL$3,IF($C349=$D$4,#REF!*AL$4,IF($C349=$D$5,#REF!*AL$5,0))))</f>
        <v>0</v>
      </c>
      <c r="AM349" s="179">
        <f>IF($C349=$D$2,#REF!*AM$2,IF($C349=$D$3,#REF!*AM$3,IF($C349=$D$4,#REF!*AM$4,IF($C349=$D$5,#REF!*AM$5,0))))</f>
        <v>0</v>
      </c>
    </row>
    <row r="350" spans="1:39">
      <c r="A350" s="141"/>
      <c r="B350" s="165"/>
      <c r="C350" s="165"/>
      <c r="D350" s="178">
        <f t="shared" si="0"/>
        <v>0</v>
      </c>
      <c r="E350" s="179">
        <f>IF($C350=$D$2,#REF!*E$2,IF($C350=$D$3,#REF!*E$3,IF($C350=$D$4,#REF!*E$4,IF($C350=$D$5,#REF!*E$5,0))))</f>
        <v>0</v>
      </c>
      <c r="F350" s="179">
        <f>IF($C350=$D$2,#REF!*F$2,IF($C350=$D$3,#REF!*F$3,IF($C350=$D$4,#REF!*F$4,IF($C350=$D$5,#REF!*F$5,0))))</f>
        <v>0</v>
      </c>
      <c r="G350" s="179">
        <f>IF($C350=$D$2,#REF!*G$2,IF($C350=$D$3,#REF!*G$3,IF($C350=$D$4,#REF!*G$4,IF($C350=$D$5,#REF!*G$5,0))))</f>
        <v>0</v>
      </c>
      <c r="H350" s="179">
        <f>IF($C350=$D$2,#REF!*H$2,IF($C350=$D$3,#REF!*H$3,IF($C350=$D$4,#REF!*H$4,IF($C350=$D$5,#REF!*H$5,0))))</f>
        <v>0</v>
      </c>
      <c r="I350" s="179">
        <f>IF($C350=$D$2,#REF!*I$2,IF($C350=$D$3,#REF!*I$3,IF($C350=$D$4,#REF!*I$4,IF($C350=$D$5,#REF!*I$5,0))))</f>
        <v>0</v>
      </c>
      <c r="J350" s="179">
        <f>IF($C350=$D$2,#REF!*J$2,IF($C350=$D$3,#REF!*J$3,IF($C350=$D$4,#REF!*J$4,IF($C350=$D$5,#REF!*J$5,0))))</f>
        <v>0</v>
      </c>
      <c r="K350" s="179">
        <f>IF($C350=$D$2,#REF!*K$2,IF($C350=$D$3,#REF!*K$3,IF($C350=$D$4,#REF!*K$4,IF($C350=$D$5,#REF!*K$5,0))))</f>
        <v>0</v>
      </c>
      <c r="L350" s="179">
        <f>IF($C350=$D$2,#REF!*L$2,IF($C350=$D$3,#REF!*L$3,IF($C350=$D$4,#REF!*L$4,IF($C350=$D$5,#REF!*L$5,0))))</f>
        <v>0</v>
      </c>
      <c r="M350" s="179">
        <f>IF($C350=$D$2,#REF!*M$2,IF($C350=$D$3,#REF!*M$3,IF($C350=$D$4,#REF!*M$4,IF($C350=$D$5,#REF!*M$5,0))))</f>
        <v>0</v>
      </c>
      <c r="N350" s="179">
        <f>IF($C350=$D$2,#REF!*N$2,IF($C350=$D$3,#REF!*N$3,IF($C350=$D$4,#REF!*N$4,IF($C350=$D$5,#REF!*N$5,0))))</f>
        <v>0</v>
      </c>
      <c r="O350" s="179">
        <f>IF($C350=$D$2,#REF!*O$2,IF($C350=$D$3,#REF!*O$3,IF($C350=$D$4,#REF!*O$4,IF($C350=$D$5,#REF!*O$5,0))))</f>
        <v>0</v>
      </c>
      <c r="P350" s="179">
        <f>IF($C350=$D$2,#REF!*P$2,IF($C350=$D$3,#REF!*P$3,IF($C350=$D$4,#REF!*P$4,IF($C350=$D$5,#REF!*P$5,0))))</f>
        <v>0</v>
      </c>
      <c r="Q350" s="179">
        <f>IF($C350=$D$2,#REF!*Q$2,IF($C350=$D$3,#REF!*Q$3,IF($C350=$D$4,#REF!*Q$4,IF($C350=$D$5,#REF!*Q$5,0))))</f>
        <v>0</v>
      </c>
      <c r="R350" s="179">
        <f>IF($C350=$D$2,#REF!*R$2,IF($C350=$D$3,#REF!*R$3,IF($C350=$D$4,#REF!*R$4,IF($C350=$D$5,#REF!*R$5,0))))</f>
        <v>0</v>
      </c>
      <c r="S350" s="179">
        <f>IF($C350=$D$2,#REF!*S$2,IF($C350=$D$3,#REF!*S$3,IF($C350=$D$4,#REF!*S$4,IF($C350=$D$5,#REF!*S$5,0))))</f>
        <v>0</v>
      </c>
      <c r="T350" s="179">
        <f>IF($C350=$D$2,#REF!*T$2,IF($C350=$D$3,#REF!*T$3,IF($C350=$D$4,#REF!*T$4,IF($C350=$D$5,#REF!*T$5,0))))</f>
        <v>0</v>
      </c>
      <c r="U350" s="179">
        <f>IF($C350=$D$2,#REF!*U$2,IF($C350=$D$3,#REF!*U$3,IF($C350=$D$4,#REF!*U$4,IF($C350=$D$5,#REF!*U$5,0))))</f>
        <v>0</v>
      </c>
      <c r="V350" s="179">
        <f>IF($C350=$D$2,#REF!*V$2,IF($C350=$D$3,#REF!*V$3,IF($C350=$D$4,#REF!*V$4,IF($C350=$D$5,#REF!*V$5,0))))</f>
        <v>0</v>
      </c>
      <c r="W350" s="179">
        <f>IF($C350=$D$2,#REF!*W$2,IF($C350=$D$3,#REF!*W$3,IF($C350=$D$4,#REF!*W$4,IF($C350=$D$5,#REF!*W$5,0))))</f>
        <v>0</v>
      </c>
      <c r="X350" s="179">
        <f>IF($C350=$D$2,#REF!*X$2,IF($C350=$D$3,#REF!*X$3,IF($C350=$D$4,#REF!*X$4,IF($C350=$D$5,#REF!*X$5,0))))</f>
        <v>0</v>
      </c>
      <c r="Y350" s="179">
        <f>IF($C350=$D$2,#REF!*Y$2,IF($C350=$D$3,#REF!*Y$3,IF($C350=$D$4,#REF!*Y$4,IF($C350=$D$5,#REF!*Y$5,0))))</f>
        <v>0</v>
      </c>
      <c r="Z350" s="179">
        <f>IF($C350=$D$2,#REF!*Z$2,IF($C350=$D$3,#REF!*Z$3,IF($C350=$D$4,#REF!*Z$4,IF($C350=$D$5,#REF!*Z$5,0))))</f>
        <v>0</v>
      </c>
      <c r="AA350" s="179">
        <f>IF($C350=$D$2,#REF!*AA$2,IF($C350=$D$3,#REF!*AA$3,IF($C350=$D$4,#REF!*AA$4,IF($C350=$D$5,#REF!*AA$5,0))))</f>
        <v>0</v>
      </c>
      <c r="AB350" s="179">
        <f>IF($C350=$D$2,#REF!*AB$2,IF($C350=$D$3,#REF!*AB$3,IF($C350=$D$4,#REF!*AB$4,IF($C350=$D$5,#REF!*AB$5,0))))</f>
        <v>0</v>
      </c>
      <c r="AC350" s="179">
        <f>IF($C350=$D$2,#REF!*AC$2,IF($C350=$D$3,#REF!*AC$3,IF($C350=$D$4,#REF!*AC$4,IF($C350=$D$5,#REF!*AC$5,0))))</f>
        <v>0</v>
      </c>
      <c r="AD350" s="179">
        <f>IF($C350=$D$2,#REF!*AD$2,IF($C350=$D$3,#REF!*AD$3,IF($C350=$D$4,#REF!*AD$4,IF($C350=$D$5,#REF!*AD$5,0))))</f>
        <v>0</v>
      </c>
      <c r="AE350" s="179">
        <f>IF($C350=$D$2,#REF!*AE$2,IF($C350=$D$3,#REF!*AE$3,IF($C350=$D$4,#REF!*AE$4,IF($C350=$D$5,#REF!*AE$5,0))))</f>
        <v>0</v>
      </c>
      <c r="AF350" s="179">
        <f>IF($C350=$D$2,#REF!*AF$2,IF($C350=$D$3,#REF!*AF$3,IF($C350=$D$4,#REF!*AF$4,IF($C350=$D$5,#REF!*AF$5,0))))</f>
        <v>0</v>
      </c>
      <c r="AG350" s="179">
        <f>IF($C350=$D$2,#REF!*AG$2,IF($C350=$D$3,#REF!*AG$3,IF($C350=$D$4,#REF!*AG$4,IF($C350=$D$5,#REF!*AG$5,0))))</f>
        <v>0</v>
      </c>
      <c r="AH350" s="179">
        <f>IF($C350=$D$2,#REF!*AH$2,IF($C350=$D$3,#REF!*AH$3,IF($C350=$D$4,#REF!*AH$4,IF($C350=$D$5,#REF!*AH$5,0))))</f>
        <v>0</v>
      </c>
      <c r="AI350" s="179">
        <f>IF($C350=$D$2,#REF!*AI$2,IF($C350=$D$3,#REF!*AI$3,IF($C350=$D$4,#REF!*AI$4,IF($C350=$D$5,#REF!*AI$5,0))))</f>
        <v>0</v>
      </c>
      <c r="AJ350" s="179">
        <f>IF($C350=$D$2,#REF!*AJ$2,IF($C350=$D$3,#REF!*AJ$3,IF($C350=$D$4,#REF!*AJ$4,IF($C350=$D$5,#REF!*AJ$5,0))))</f>
        <v>0</v>
      </c>
      <c r="AK350" s="179">
        <f>IF($C350=$D$2,#REF!*AK$2,IF($C350=$D$3,#REF!*AK$3,IF($C350=$D$4,#REF!*AK$4,IF($C350=$D$5,#REF!*AK$5,0))))</f>
        <v>0</v>
      </c>
      <c r="AL350" s="179">
        <f>IF($C350=$D$2,#REF!*AL$2,IF($C350=$D$3,#REF!*AL$3,IF($C350=$D$4,#REF!*AL$4,IF($C350=$D$5,#REF!*AL$5,0))))</f>
        <v>0</v>
      </c>
      <c r="AM350" s="179">
        <f>IF($C350=$D$2,#REF!*AM$2,IF($C350=$D$3,#REF!*AM$3,IF($C350=$D$4,#REF!*AM$4,IF($C350=$D$5,#REF!*AM$5,0))))</f>
        <v>0</v>
      </c>
    </row>
    <row r="351" spans="1:39">
      <c r="A351" s="141"/>
      <c r="B351" s="165"/>
      <c r="C351" s="165"/>
      <c r="D351" s="178">
        <f t="shared" si="0"/>
        <v>0</v>
      </c>
      <c r="E351" s="179">
        <f>IF($C351=$D$2,#REF!*E$2,IF($C351=$D$3,#REF!*E$3,IF($C351=$D$4,#REF!*E$4,IF($C351=$D$5,#REF!*E$5,0))))</f>
        <v>0</v>
      </c>
      <c r="F351" s="179">
        <f>IF($C351=$D$2,#REF!*F$2,IF($C351=$D$3,#REF!*F$3,IF($C351=$D$4,#REF!*F$4,IF($C351=$D$5,#REF!*F$5,0))))</f>
        <v>0</v>
      </c>
      <c r="G351" s="179">
        <f>IF($C351=$D$2,#REF!*G$2,IF($C351=$D$3,#REF!*G$3,IF($C351=$D$4,#REF!*G$4,IF($C351=$D$5,#REF!*G$5,0))))</f>
        <v>0</v>
      </c>
      <c r="H351" s="179">
        <f>IF($C351=$D$2,#REF!*H$2,IF($C351=$D$3,#REF!*H$3,IF($C351=$D$4,#REF!*H$4,IF($C351=$D$5,#REF!*H$5,0))))</f>
        <v>0</v>
      </c>
      <c r="I351" s="179">
        <f>IF($C351=$D$2,#REF!*I$2,IF($C351=$D$3,#REF!*I$3,IF($C351=$D$4,#REF!*I$4,IF($C351=$D$5,#REF!*I$5,0))))</f>
        <v>0</v>
      </c>
      <c r="J351" s="179">
        <f>IF($C351=$D$2,#REF!*J$2,IF($C351=$D$3,#REF!*J$3,IF($C351=$D$4,#REF!*J$4,IF($C351=$D$5,#REF!*J$5,0))))</f>
        <v>0</v>
      </c>
      <c r="K351" s="179">
        <f>IF($C351=$D$2,#REF!*K$2,IF($C351=$D$3,#REF!*K$3,IF($C351=$D$4,#REF!*K$4,IF($C351=$D$5,#REF!*K$5,0))))</f>
        <v>0</v>
      </c>
      <c r="L351" s="179">
        <f>IF($C351=$D$2,#REF!*L$2,IF($C351=$D$3,#REF!*L$3,IF($C351=$D$4,#REF!*L$4,IF($C351=$D$5,#REF!*L$5,0))))</f>
        <v>0</v>
      </c>
      <c r="M351" s="179">
        <f>IF($C351=$D$2,#REF!*M$2,IF($C351=$D$3,#REF!*M$3,IF($C351=$D$4,#REF!*M$4,IF($C351=$D$5,#REF!*M$5,0))))</f>
        <v>0</v>
      </c>
      <c r="N351" s="179">
        <f>IF($C351=$D$2,#REF!*N$2,IF($C351=$D$3,#REF!*N$3,IF($C351=$D$4,#REF!*N$4,IF($C351=$D$5,#REF!*N$5,0))))</f>
        <v>0</v>
      </c>
      <c r="O351" s="179">
        <f>IF($C351=$D$2,#REF!*O$2,IF($C351=$D$3,#REF!*O$3,IF($C351=$D$4,#REF!*O$4,IF($C351=$D$5,#REF!*O$5,0))))</f>
        <v>0</v>
      </c>
      <c r="P351" s="179">
        <f>IF($C351=$D$2,#REF!*P$2,IF($C351=$D$3,#REF!*P$3,IF($C351=$D$4,#REF!*P$4,IF($C351=$D$5,#REF!*P$5,0))))</f>
        <v>0</v>
      </c>
      <c r="Q351" s="179">
        <f>IF($C351=$D$2,#REF!*Q$2,IF($C351=$D$3,#REF!*Q$3,IF($C351=$D$4,#REF!*Q$4,IF($C351=$D$5,#REF!*Q$5,0))))</f>
        <v>0</v>
      </c>
      <c r="R351" s="179">
        <f>IF($C351=$D$2,#REF!*R$2,IF($C351=$D$3,#REF!*R$3,IF($C351=$D$4,#REF!*R$4,IF($C351=$D$5,#REF!*R$5,0))))</f>
        <v>0</v>
      </c>
      <c r="S351" s="179">
        <f>IF($C351=$D$2,#REF!*S$2,IF($C351=$D$3,#REF!*S$3,IF($C351=$D$4,#REF!*S$4,IF($C351=$D$5,#REF!*S$5,0))))</f>
        <v>0</v>
      </c>
      <c r="T351" s="179">
        <f>IF($C351=$D$2,#REF!*T$2,IF($C351=$D$3,#REF!*T$3,IF($C351=$D$4,#REF!*T$4,IF($C351=$D$5,#REF!*T$5,0))))</f>
        <v>0</v>
      </c>
      <c r="U351" s="179">
        <f>IF($C351=$D$2,#REF!*U$2,IF($C351=$D$3,#REF!*U$3,IF($C351=$D$4,#REF!*U$4,IF($C351=$D$5,#REF!*U$5,0))))</f>
        <v>0</v>
      </c>
      <c r="V351" s="179">
        <f>IF($C351=$D$2,#REF!*V$2,IF($C351=$D$3,#REF!*V$3,IF($C351=$D$4,#REF!*V$4,IF($C351=$D$5,#REF!*V$5,0))))</f>
        <v>0</v>
      </c>
      <c r="W351" s="179">
        <f>IF($C351=$D$2,#REF!*W$2,IF($C351=$D$3,#REF!*W$3,IF($C351=$D$4,#REF!*W$4,IF($C351=$D$5,#REF!*W$5,0))))</f>
        <v>0</v>
      </c>
      <c r="X351" s="179">
        <f>IF($C351=$D$2,#REF!*X$2,IF($C351=$D$3,#REF!*X$3,IF($C351=$D$4,#REF!*X$4,IF($C351=$D$5,#REF!*X$5,0))))</f>
        <v>0</v>
      </c>
      <c r="Y351" s="179">
        <f>IF($C351=$D$2,#REF!*Y$2,IF($C351=$D$3,#REF!*Y$3,IF($C351=$D$4,#REF!*Y$4,IF($C351=$D$5,#REF!*Y$5,0))))</f>
        <v>0</v>
      </c>
      <c r="Z351" s="179">
        <f>IF($C351=$D$2,#REF!*Z$2,IF($C351=$D$3,#REF!*Z$3,IF($C351=$D$4,#REF!*Z$4,IF($C351=$D$5,#REF!*Z$5,0))))</f>
        <v>0</v>
      </c>
      <c r="AA351" s="179">
        <f>IF($C351=$D$2,#REF!*AA$2,IF($C351=$D$3,#REF!*AA$3,IF($C351=$D$4,#REF!*AA$4,IF($C351=$D$5,#REF!*AA$5,0))))</f>
        <v>0</v>
      </c>
      <c r="AB351" s="179">
        <f>IF($C351=$D$2,#REF!*AB$2,IF($C351=$D$3,#REF!*AB$3,IF($C351=$D$4,#REF!*AB$4,IF($C351=$D$5,#REF!*AB$5,0))))</f>
        <v>0</v>
      </c>
      <c r="AC351" s="179">
        <f>IF($C351=$D$2,#REF!*AC$2,IF($C351=$D$3,#REF!*AC$3,IF($C351=$D$4,#REF!*AC$4,IF($C351=$D$5,#REF!*AC$5,0))))</f>
        <v>0</v>
      </c>
      <c r="AD351" s="179">
        <f>IF($C351=$D$2,#REF!*AD$2,IF($C351=$D$3,#REF!*AD$3,IF($C351=$D$4,#REF!*AD$4,IF($C351=$D$5,#REF!*AD$5,0))))</f>
        <v>0</v>
      </c>
      <c r="AE351" s="179">
        <f>IF($C351=$D$2,#REF!*AE$2,IF($C351=$D$3,#REF!*AE$3,IF($C351=$D$4,#REF!*AE$4,IF($C351=$D$5,#REF!*AE$5,0))))</f>
        <v>0</v>
      </c>
      <c r="AF351" s="179">
        <f>IF($C351=$D$2,#REF!*AF$2,IF($C351=$D$3,#REF!*AF$3,IF($C351=$D$4,#REF!*AF$4,IF($C351=$D$5,#REF!*AF$5,0))))</f>
        <v>0</v>
      </c>
      <c r="AG351" s="179">
        <f>IF($C351=$D$2,#REF!*AG$2,IF($C351=$D$3,#REF!*AG$3,IF($C351=$D$4,#REF!*AG$4,IF($C351=$D$5,#REF!*AG$5,0))))</f>
        <v>0</v>
      </c>
      <c r="AH351" s="179">
        <f>IF($C351=$D$2,#REF!*AH$2,IF($C351=$D$3,#REF!*AH$3,IF($C351=$D$4,#REF!*AH$4,IF($C351=$D$5,#REF!*AH$5,0))))</f>
        <v>0</v>
      </c>
      <c r="AI351" s="179">
        <f>IF($C351=$D$2,#REF!*AI$2,IF($C351=$D$3,#REF!*AI$3,IF($C351=$D$4,#REF!*AI$4,IF($C351=$D$5,#REF!*AI$5,0))))</f>
        <v>0</v>
      </c>
      <c r="AJ351" s="179">
        <f>IF($C351=$D$2,#REF!*AJ$2,IF($C351=$D$3,#REF!*AJ$3,IF($C351=$D$4,#REF!*AJ$4,IF($C351=$D$5,#REF!*AJ$5,0))))</f>
        <v>0</v>
      </c>
      <c r="AK351" s="179">
        <f>IF($C351=$D$2,#REF!*AK$2,IF($C351=$D$3,#REF!*AK$3,IF($C351=$D$4,#REF!*AK$4,IF($C351=$D$5,#REF!*AK$5,0))))</f>
        <v>0</v>
      </c>
      <c r="AL351" s="179">
        <f>IF($C351=$D$2,#REF!*AL$2,IF($C351=$D$3,#REF!*AL$3,IF($C351=$D$4,#REF!*AL$4,IF($C351=$D$5,#REF!*AL$5,0))))</f>
        <v>0</v>
      </c>
      <c r="AM351" s="179">
        <f>IF($C351=$D$2,#REF!*AM$2,IF($C351=$D$3,#REF!*AM$3,IF($C351=$D$4,#REF!*AM$4,IF($C351=$D$5,#REF!*AM$5,0))))</f>
        <v>0</v>
      </c>
    </row>
    <row r="352" spans="1:39">
      <c r="A352" s="141"/>
      <c r="B352" s="165"/>
      <c r="C352" s="165"/>
      <c r="D352" s="178">
        <f t="shared" si="0"/>
        <v>0</v>
      </c>
      <c r="E352" s="179">
        <f>IF($C352=$D$2,#REF!*E$2,IF($C352=$D$3,#REF!*E$3,IF($C352=$D$4,#REF!*E$4,IF($C352=$D$5,#REF!*E$5,0))))</f>
        <v>0</v>
      </c>
      <c r="F352" s="179">
        <f>IF($C352=$D$2,#REF!*F$2,IF($C352=$D$3,#REF!*F$3,IF($C352=$D$4,#REF!*F$4,IF($C352=$D$5,#REF!*F$5,0))))</f>
        <v>0</v>
      </c>
      <c r="G352" s="179">
        <f>IF($C352=$D$2,#REF!*G$2,IF($C352=$D$3,#REF!*G$3,IF($C352=$D$4,#REF!*G$4,IF($C352=$D$5,#REF!*G$5,0))))</f>
        <v>0</v>
      </c>
      <c r="H352" s="179">
        <f>IF($C352=$D$2,#REF!*H$2,IF($C352=$D$3,#REF!*H$3,IF($C352=$D$4,#REF!*H$4,IF($C352=$D$5,#REF!*H$5,0))))</f>
        <v>0</v>
      </c>
      <c r="I352" s="179">
        <f>IF($C352=$D$2,#REF!*I$2,IF($C352=$D$3,#REF!*I$3,IF($C352=$D$4,#REF!*I$4,IF($C352=$D$5,#REF!*I$5,0))))</f>
        <v>0</v>
      </c>
      <c r="J352" s="179">
        <f>IF($C352=$D$2,#REF!*J$2,IF($C352=$D$3,#REF!*J$3,IF($C352=$D$4,#REF!*J$4,IF($C352=$D$5,#REF!*J$5,0))))</f>
        <v>0</v>
      </c>
      <c r="K352" s="179">
        <f>IF($C352=$D$2,#REF!*K$2,IF($C352=$D$3,#REF!*K$3,IF($C352=$D$4,#REF!*K$4,IF($C352=$D$5,#REF!*K$5,0))))</f>
        <v>0</v>
      </c>
      <c r="L352" s="179">
        <f>IF($C352=$D$2,#REF!*L$2,IF($C352=$D$3,#REF!*L$3,IF($C352=$D$4,#REF!*L$4,IF($C352=$D$5,#REF!*L$5,0))))</f>
        <v>0</v>
      </c>
      <c r="M352" s="179">
        <f>IF($C352=$D$2,#REF!*M$2,IF($C352=$D$3,#REF!*M$3,IF($C352=$D$4,#REF!*M$4,IF($C352=$D$5,#REF!*M$5,0))))</f>
        <v>0</v>
      </c>
      <c r="N352" s="179">
        <f>IF($C352=$D$2,#REF!*N$2,IF($C352=$D$3,#REF!*N$3,IF($C352=$D$4,#REF!*N$4,IF($C352=$D$5,#REF!*N$5,0))))</f>
        <v>0</v>
      </c>
      <c r="O352" s="179">
        <f>IF($C352=$D$2,#REF!*O$2,IF($C352=$D$3,#REF!*O$3,IF($C352=$D$4,#REF!*O$4,IF($C352=$D$5,#REF!*O$5,0))))</f>
        <v>0</v>
      </c>
      <c r="P352" s="179">
        <f>IF($C352=$D$2,#REF!*P$2,IF($C352=$D$3,#REF!*P$3,IF($C352=$D$4,#REF!*P$4,IF($C352=$D$5,#REF!*P$5,0))))</f>
        <v>0</v>
      </c>
      <c r="Q352" s="179">
        <f>IF($C352=$D$2,#REF!*Q$2,IF($C352=$D$3,#REF!*Q$3,IF($C352=$D$4,#REF!*Q$4,IF($C352=$D$5,#REF!*Q$5,0))))</f>
        <v>0</v>
      </c>
      <c r="R352" s="179">
        <f>IF($C352=$D$2,#REF!*R$2,IF($C352=$D$3,#REF!*R$3,IF($C352=$D$4,#REF!*R$4,IF($C352=$D$5,#REF!*R$5,0))))</f>
        <v>0</v>
      </c>
      <c r="S352" s="179">
        <f>IF($C352=$D$2,#REF!*S$2,IF($C352=$D$3,#REF!*S$3,IF($C352=$D$4,#REF!*S$4,IF($C352=$D$5,#REF!*S$5,0))))</f>
        <v>0</v>
      </c>
      <c r="T352" s="179">
        <f>IF($C352=$D$2,#REF!*T$2,IF($C352=$D$3,#REF!*T$3,IF($C352=$D$4,#REF!*T$4,IF($C352=$D$5,#REF!*T$5,0))))</f>
        <v>0</v>
      </c>
      <c r="U352" s="179">
        <f>IF($C352=$D$2,#REF!*U$2,IF($C352=$D$3,#REF!*U$3,IF($C352=$D$4,#REF!*U$4,IF($C352=$D$5,#REF!*U$5,0))))</f>
        <v>0</v>
      </c>
      <c r="V352" s="179">
        <f>IF($C352=$D$2,#REF!*V$2,IF($C352=$D$3,#REF!*V$3,IF($C352=$D$4,#REF!*V$4,IF($C352=$D$5,#REF!*V$5,0))))</f>
        <v>0</v>
      </c>
      <c r="W352" s="179">
        <f>IF($C352=$D$2,#REF!*W$2,IF($C352=$D$3,#REF!*W$3,IF($C352=$D$4,#REF!*W$4,IF($C352=$D$5,#REF!*W$5,0))))</f>
        <v>0</v>
      </c>
      <c r="X352" s="179">
        <f>IF($C352=$D$2,#REF!*X$2,IF($C352=$D$3,#REF!*X$3,IF($C352=$D$4,#REF!*X$4,IF($C352=$D$5,#REF!*X$5,0))))</f>
        <v>0</v>
      </c>
      <c r="Y352" s="179">
        <f>IF($C352=$D$2,#REF!*Y$2,IF($C352=$D$3,#REF!*Y$3,IF($C352=$D$4,#REF!*Y$4,IF($C352=$D$5,#REF!*Y$5,0))))</f>
        <v>0</v>
      </c>
      <c r="Z352" s="179">
        <f>IF($C352=$D$2,#REF!*Z$2,IF($C352=$D$3,#REF!*Z$3,IF($C352=$D$4,#REF!*Z$4,IF($C352=$D$5,#REF!*Z$5,0))))</f>
        <v>0</v>
      </c>
      <c r="AA352" s="179">
        <f>IF($C352=$D$2,#REF!*AA$2,IF($C352=$D$3,#REF!*AA$3,IF($C352=$D$4,#REF!*AA$4,IF($C352=$D$5,#REF!*AA$5,0))))</f>
        <v>0</v>
      </c>
      <c r="AB352" s="179">
        <f>IF($C352=$D$2,#REF!*AB$2,IF($C352=$D$3,#REF!*AB$3,IF($C352=$D$4,#REF!*AB$4,IF($C352=$D$5,#REF!*AB$5,0))))</f>
        <v>0</v>
      </c>
      <c r="AC352" s="179">
        <f>IF($C352=$D$2,#REF!*AC$2,IF($C352=$D$3,#REF!*AC$3,IF($C352=$D$4,#REF!*AC$4,IF($C352=$D$5,#REF!*AC$5,0))))</f>
        <v>0</v>
      </c>
      <c r="AD352" s="179">
        <f>IF($C352=$D$2,#REF!*AD$2,IF($C352=$D$3,#REF!*AD$3,IF($C352=$D$4,#REF!*AD$4,IF($C352=$D$5,#REF!*AD$5,0))))</f>
        <v>0</v>
      </c>
      <c r="AE352" s="179">
        <f>IF($C352=$D$2,#REF!*AE$2,IF($C352=$D$3,#REF!*AE$3,IF($C352=$D$4,#REF!*AE$4,IF($C352=$D$5,#REF!*AE$5,0))))</f>
        <v>0</v>
      </c>
      <c r="AF352" s="179">
        <f>IF($C352=$D$2,#REF!*AF$2,IF($C352=$D$3,#REF!*AF$3,IF($C352=$D$4,#REF!*AF$4,IF($C352=$D$5,#REF!*AF$5,0))))</f>
        <v>0</v>
      </c>
      <c r="AG352" s="179">
        <f>IF($C352=$D$2,#REF!*AG$2,IF($C352=$D$3,#REF!*AG$3,IF($C352=$D$4,#REF!*AG$4,IF($C352=$D$5,#REF!*AG$5,0))))</f>
        <v>0</v>
      </c>
      <c r="AH352" s="179">
        <f>IF($C352=$D$2,#REF!*AH$2,IF($C352=$D$3,#REF!*AH$3,IF($C352=$D$4,#REF!*AH$4,IF($C352=$D$5,#REF!*AH$5,0))))</f>
        <v>0</v>
      </c>
      <c r="AI352" s="179">
        <f>IF($C352=$D$2,#REF!*AI$2,IF($C352=$D$3,#REF!*AI$3,IF($C352=$D$4,#REF!*AI$4,IF($C352=$D$5,#REF!*AI$5,0))))</f>
        <v>0</v>
      </c>
      <c r="AJ352" s="179">
        <f>IF($C352=$D$2,#REF!*AJ$2,IF($C352=$D$3,#REF!*AJ$3,IF($C352=$D$4,#REF!*AJ$4,IF($C352=$D$5,#REF!*AJ$5,0))))</f>
        <v>0</v>
      </c>
      <c r="AK352" s="179">
        <f>IF($C352=$D$2,#REF!*AK$2,IF($C352=$D$3,#REF!*AK$3,IF($C352=$D$4,#REF!*AK$4,IF($C352=$D$5,#REF!*AK$5,0))))</f>
        <v>0</v>
      </c>
      <c r="AL352" s="179">
        <f>IF($C352=$D$2,#REF!*AL$2,IF($C352=$D$3,#REF!*AL$3,IF($C352=$D$4,#REF!*AL$4,IF($C352=$D$5,#REF!*AL$5,0))))</f>
        <v>0</v>
      </c>
      <c r="AM352" s="179">
        <f>IF($C352=$D$2,#REF!*AM$2,IF($C352=$D$3,#REF!*AM$3,IF($C352=$D$4,#REF!*AM$4,IF($C352=$D$5,#REF!*AM$5,0))))</f>
        <v>0</v>
      </c>
    </row>
    <row r="353" spans="1:39">
      <c r="A353" s="141"/>
      <c r="B353" s="165"/>
      <c r="C353" s="165"/>
      <c r="D353" s="178">
        <f t="shared" si="0"/>
        <v>0</v>
      </c>
      <c r="E353" s="179">
        <f>IF($C353=$D$2,#REF!*E$2,IF($C353=$D$3,#REF!*E$3,IF($C353=$D$4,#REF!*E$4,IF($C353=$D$5,#REF!*E$5,0))))</f>
        <v>0</v>
      </c>
      <c r="F353" s="179">
        <f>IF($C353=$D$2,#REF!*F$2,IF($C353=$D$3,#REF!*F$3,IF($C353=$D$4,#REF!*F$4,IF($C353=$D$5,#REF!*F$5,0))))</f>
        <v>0</v>
      </c>
      <c r="G353" s="179">
        <f>IF($C353=$D$2,#REF!*G$2,IF($C353=$D$3,#REF!*G$3,IF($C353=$D$4,#REF!*G$4,IF($C353=$D$5,#REF!*G$5,0))))</f>
        <v>0</v>
      </c>
      <c r="H353" s="179">
        <f>IF($C353=$D$2,#REF!*H$2,IF($C353=$D$3,#REF!*H$3,IF($C353=$D$4,#REF!*H$4,IF($C353=$D$5,#REF!*H$5,0))))</f>
        <v>0</v>
      </c>
      <c r="I353" s="179">
        <f>IF($C353=$D$2,#REF!*I$2,IF($C353=$D$3,#REF!*I$3,IF($C353=$D$4,#REF!*I$4,IF($C353=$D$5,#REF!*I$5,0))))</f>
        <v>0</v>
      </c>
      <c r="J353" s="179">
        <f>IF($C353=$D$2,#REF!*J$2,IF($C353=$D$3,#REF!*J$3,IF($C353=$D$4,#REF!*J$4,IF($C353=$D$5,#REF!*J$5,0))))</f>
        <v>0</v>
      </c>
      <c r="K353" s="179">
        <f>IF($C353=$D$2,#REF!*K$2,IF($C353=$D$3,#REF!*K$3,IF($C353=$D$4,#REF!*K$4,IF($C353=$D$5,#REF!*K$5,0))))</f>
        <v>0</v>
      </c>
      <c r="L353" s="179">
        <f>IF($C353=$D$2,#REF!*L$2,IF($C353=$D$3,#REF!*L$3,IF($C353=$D$4,#REF!*L$4,IF($C353=$D$5,#REF!*L$5,0))))</f>
        <v>0</v>
      </c>
      <c r="M353" s="179">
        <f>IF($C353=$D$2,#REF!*M$2,IF($C353=$D$3,#REF!*M$3,IF($C353=$D$4,#REF!*M$4,IF($C353=$D$5,#REF!*M$5,0))))</f>
        <v>0</v>
      </c>
      <c r="N353" s="179">
        <f>IF($C353=$D$2,#REF!*N$2,IF($C353=$D$3,#REF!*N$3,IF($C353=$D$4,#REF!*N$4,IF($C353=$D$5,#REF!*N$5,0))))</f>
        <v>0</v>
      </c>
      <c r="O353" s="179">
        <f>IF($C353=$D$2,#REF!*O$2,IF($C353=$D$3,#REF!*O$3,IF($C353=$D$4,#REF!*O$4,IF($C353=$D$5,#REF!*O$5,0))))</f>
        <v>0</v>
      </c>
      <c r="P353" s="179">
        <f>IF($C353=$D$2,#REF!*P$2,IF($C353=$D$3,#REF!*P$3,IF($C353=$D$4,#REF!*P$4,IF($C353=$D$5,#REF!*P$5,0))))</f>
        <v>0</v>
      </c>
      <c r="Q353" s="179">
        <f>IF($C353=$D$2,#REF!*Q$2,IF($C353=$D$3,#REF!*Q$3,IF($C353=$D$4,#REF!*Q$4,IF($C353=$D$5,#REF!*Q$5,0))))</f>
        <v>0</v>
      </c>
      <c r="R353" s="179">
        <f>IF($C353=$D$2,#REF!*R$2,IF($C353=$D$3,#REF!*R$3,IF($C353=$D$4,#REF!*R$4,IF($C353=$D$5,#REF!*R$5,0))))</f>
        <v>0</v>
      </c>
      <c r="S353" s="179">
        <f>IF($C353=$D$2,#REF!*S$2,IF($C353=$D$3,#REF!*S$3,IF($C353=$D$4,#REF!*S$4,IF($C353=$D$5,#REF!*S$5,0))))</f>
        <v>0</v>
      </c>
      <c r="T353" s="179">
        <f>IF($C353=$D$2,#REF!*T$2,IF($C353=$D$3,#REF!*T$3,IF($C353=$D$4,#REF!*T$4,IF($C353=$D$5,#REF!*T$5,0))))</f>
        <v>0</v>
      </c>
      <c r="U353" s="179">
        <f>IF($C353=$D$2,#REF!*U$2,IF($C353=$D$3,#REF!*U$3,IF($C353=$D$4,#REF!*U$4,IF($C353=$D$5,#REF!*U$5,0))))</f>
        <v>0</v>
      </c>
      <c r="V353" s="179">
        <f>IF($C353=$D$2,#REF!*V$2,IF($C353=$D$3,#REF!*V$3,IF($C353=$D$4,#REF!*V$4,IF($C353=$D$5,#REF!*V$5,0))))</f>
        <v>0</v>
      </c>
      <c r="W353" s="179">
        <f>IF($C353=$D$2,#REF!*W$2,IF($C353=$D$3,#REF!*W$3,IF($C353=$D$4,#REF!*W$4,IF($C353=$D$5,#REF!*W$5,0))))</f>
        <v>0</v>
      </c>
      <c r="X353" s="179">
        <f>IF($C353=$D$2,#REF!*X$2,IF($C353=$D$3,#REF!*X$3,IF($C353=$D$4,#REF!*X$4,IF($C353=$D$5,#REF!*X$5,0))))</f>
        <v>0</v>
      </c>
      <c r="Y353" s="179">
        <f>IF($C353=$D$2,#REF!*Y$2,IF($C353=$D$3,#REF!*Y$3,IF($C353=$D$4,#REF!*Y$4,IF($C353=$D$5,#REF!*Y$5,0))))</f>
        <v>0</v>
      </c>
      <c r="Z353" s="179">
        <f>IF($C353=$D$2,#REF!*Z$2,IF($C353=$D$3,#REF!*Z$3,IF($C353=$D$4,#REF!*Z$4,IF($C353=$D$5,#REF!*Z$5,0))))</f>
        <v>0</v>
      </c>
      <c r="AA353" s="179">
        <f>IF($C353=$D$2,#REF!*AA$2,IF($C353=$D$3,#REF!*AA$3,IF($C353=$D$4,#REF!*AA$4,IF($C353=$D$5,#REF!*AA$5,0))))</f>
        <v>0</v>
      </c>
      <c r="AB353" s="179">
        <f>IF($C353=$D$2,#REF!*AB$2,IF($C353=$D$3,#REF!*AB$3,IF($C353=$D$4,#REF!*AB$4,IF($C353=$D$5,#REF!*AB$5,0))))</f>
        <v>0</v>
      </c>
      <c r="AC353" s="179">
        <f>IF($C353=$D$2,#REF!*AC$2,IF($C353=$D$3,#REF!*AC$3,IF($C353=$D$4,#REF!*AC$4,IF($C353=$D$5,#REF!*AC$5,0))))</f>
        <v>0</v>
      </c>
      <c r="AD353" s="179">
        <f>IF($C353=$D$2,#REF!*AD$2,IF($C353=$D$3,#REF!*AD$3,IF($C353=$D$4,#REF!*AD$4,IF($C353=$D$5,#REF!*AD$5,0))))</f>
        <v>0</v>
      </c>
      <c r="AE353" s="179">
        <f>IF($C353=$D$2,#REF!*AE$2,IF($C353=$D$3,#REF!*AE$3,IF($C353=$D$4,#REF!*AE$4,IF($C353=$D$5,#REF!*AE$5,0))))</f>
        <v>0</v>
      </c>
      <c r="AF353" s="179">
        <f>IF($C353=$D$2,#REF!*AF$2,IF($C353=$D$3,#REF!*AF$3,IF($C353=$D$4,#REF!*AF$4,IF($C353=$D$5,#REF!*AF$5,0))))</f>
        <v>0</v>
      </c>
      <c r="AG353" s="179">
        <f>IF($C353=$D$2,#REF!*AG$2,IF($C353=$D$3,#REF!*AG$3,IF($C353=$D$4,#REF!*AG$4,IF($C353=$D$5,#REF!*AG$5,0))))</f>
        <v>0</v>
      </c>
      <c r="AH353" s="179">
        <f>IF($C353=$D$2,#REF!*AH$2,IF($C353=$D$3,#REF!*AH$3,IF($C353=$D$4,#REF!*AH$4,IF($C353=$D$5,#REF!*AH$5,0))))</f>
        <v>0</v>
      </c>
      <c r="AI353" s="179">
        <f>IF($C353=$D$2,#REF!*AI$2,IF($C353=$D$3,#REF!*AI$3,IF($C353=$D$4,#REF!*AI$4,IF($C353=$D$5,#REF!*AI$5,0))))</f>
        <v>0</v>
      </c>
      <c r="AJ353" s="179">
        <f>IF($C353=$D$2,#REF!*AJ$2,IF($C353=$D$3,#REF!*AJ$3,IF($C353=$D$4,#REF!*AJ$4,IF($C353=$D$5,#REF!*AJ$5,0))))</f>
        <v>0</v>
      </c>
      <c r="AK353" s="179">
        <f>IF($C353=$D$2,#REF!*AK$2,IF($C353=$D$3,#REF!*AK$3,IF($C353=$D$4,#REF!*AK$4,IF($C353=$D$5,#REF!*AK$5,0))))</f>
        <v>0</v>
      </c>
      <c r="AL353" s="179">
        <f>IF($C353=$D$2,#REF!*AL$2,IF($C353=$D$3,#REF!*AL$3,IF($C353=$D$4,#REF!*AL$4,IF($C353=$D$5,#REF!*AL$5,0))))</f>
        <v>0</v>
      </c>
      <c r="AM353" s="179">
        <f>IF($C353=$D$2,#REF!*AM$2,IF($C353=$D$3,#REF!*AM$3,IF($C353=$D$4,#REF!*AM$4,IF($C353=$D$5,#REF!*AM$5,0))))</f>
        <v>0</v>
      </c>
    </row>
    <row r="354" spans="1:39">
      <c r="A354" s="141"/>
      <c r="B354" s="165"/>
      <c r="C354" s="165"/>
      <c r="D354" s="178">
        <f t="shared" si="0"/>
        <v>0</v>
      </c>
      <c r="E354" s="179">
        <f>IF($C354=$D$2,#REF!*E$2,IF($C354=$D$3,#REF!*E$3,IF($C354=$D$4,#REF!*E$4,IF($C354=$D$5,#REF!*E$5,0))))</f>
        <v>0</v>
      </c>
      <c r="F354" s="179">
        <f>IF($C354=$D$2,#REF!*F$2,IF($C354=$D$3,#REF!*F$3,IF($C354=$D$4,#REF!*F$4,IF($C354=$D$5,#REF!*F$5,0))))</f>
        <v>0</v>
      </c>
      <c r="G354" s="179">
        <f>IF($C354=$D$2,#REF!*G$2,IF($C354=$D$3,#REF!*G$3,IF($C354=$D$4,#REF!*G$4,IF($C354=$D$5,#REF!*G$5,0))))</f>
        <v>0</v>
      </c>
      <c r="H354" s="179">
        <f>IF($C354=$D$2,#REF!*H$2,IF($C354=$D$3,#REF!*H$3,IF($C354=$D$4,#REF!*H$4,IF($C354=$D$5,#REF!*H$5,0))))</f>
        <v>0</v>
      </c>
      <c r="I354" s="179">
        <f>IF($C354=$D$2,#REF!*I$2,IF($C354=$D$3,#REF!*I$3,IF($C354=$D$4,#REF!*I$4,IF($C354=$D$5,#REF!*I$5,0))))</f>
        <v>0</v>
      </c>
      <c r="J354" s="179">
        <f>IF($C354=$D$2,#REF!*J$2,IF($C354=$D$3,#REF!*J$3,IF($C354=$D$4,#REF!*J$4,IF($C354=$D$5,#REF!*J$5,0))))</f>
        <v>0</v>
      </c>
      <c r="K354" s="179">
        <f>IF($C354=$D$2,#REF!*K$2,IF($C354=$D$3,#REF!*K$3,IF($C354=$D$4,#REF!*K$4,IF($C354=$D$5,#REF!*K$5,0))))</f>
        <v>0</v>
      </c>
      <c r="L354" s="179">
        <f>IF($C354=$D$2,#REF!*L$2,IF($C354=$D$3,#REF!*L$3,IF($C354=$D$4,#REF!*L$4,IF($C354=$D$5,#REF!*L$5,0))))</f>
        <v>0</v>
      </c>
      <c r="M354" s="179">
        <f>IF($C354=$D$2,#REF!*M$2,IF($C354=$D$3,#REF!*M$3,IF($C354=$D$4,#REF!*M$4,IF($C354=$D$5,#REF!*M$5,0))))</f>
        <v>0</v>
      </c>
      <c r="N354" s="179">
        <f>IF($C354=$D$2,#REF!*N$2,IF($C354=$D$3,#REF!*N$3,IF($C354=$D$4,#REF!*N$4,IF($C354=$D$5,#REF!*N$5,0))))</f>
        <v>0</v>
      </c>
      <c r="O354" s="179">
        <f>IF($C354=$D$2,#REF!*O$2,IF($C354=$D$3,#REF!*O$3,IF($C354=$D$4,#REF!*O$4,IF($C354=$D$5,#REF!*O$5,0))))</f>
        <v>0</v>
      </c>
      <c r="P354" s="179">
        <f>IF($C354=$D$2,#REF!*P$2,IF($C354=$D$3,#REF!*P$3,IF($C354=$D$4,#REF!*P$4,IF($C354=$D$5,#REF!*P$5,0))))</f>
        <v>0</v>
      </c>
      <c r="Q354" s="179">
        <f>IF($C354=$D$2,#REF!*Q$2,IF($C354=$D$3,#REF!*Q$3,IF($C354=$D$4,#REF!*Q$4,IF($C354=$D$5,#REF!*Q$5,0))))</f>
        <v>0</v>
      </c>
      <c r="R354" s="179">
        <f>IF($C354=$D$2,#REF!*R$2,IF($C354=$D$3,#REF!*R$3,IF($C354=$D$4,#REF!*R$4,IF($C354=$D$5,#REF!*R$5,0))))</f>
        <v>0</v>
      </c>
      <c r="S354" s="179">
        <f>IF($C354=$D$2,#REF!*S$2,IF($C354=$D$3,#REF!*S$3,IF($C354=$D$4,#REF!*S$4,IF($C354=$D$5,#REF!*S$5,0))))</f>
        <v>0</v>
      </c>
      <c r="T354" s="179">
        <f>IF($C354=$D$2,#REF!*T$2,IF($C354=$D$3,#REF!*T$3,IF($C354=$D$4,#REF!*T$4,IF($C354=$D$5,#REF!*T$5,0))))</f>
        <v>0</v>
      </c>
      <c r="U354" s="179">
        <f>IF($C354=$D$2,#REF!*U$2,IF($C354=$D$3,#REF!*U$3,IF($C354=$D$4,#REF!*U$4,IF($C354=$D$5,#REF!*U$5,0))))</f>
        <v>0</v>
      </c>
      <c r="V354" s="179">
        <f>IF($C354=$D$2,#REF!*V$2,IF($C354=$D$3,#REF!*V$3,IF($C354=$D$4,#REF!*V$4,IF($C354=$D$5,#REF!*V$5,0))))</f>
        <v>0</v>
      </c>
      <c r="W354" s="179">
        <f>IF($C354=$D$2,#REF!*W$2,IF($C354=$D$3,#REF!*W$3,IF($C354=$D$4,#REF!*W$4,IF($C354=$D$5,#REF!*W$5,0))))</f>
        <v>0</v>
      </c>
      <c r="X354" s="179">
        <f>IF($C354=$D$2,#REF!*X$2,IF($C354=$D$3,#REF!*X$3,IF($C354=$D$4,#REF!*X$4,IF($C354=$D$5,#REF!*X$5,0))))</f>
        <v>0</v>
      </c>
      <c r="Y354" s="179">
        <f>IF($C354=$D$2,#REF!*Y$2,IF($C354=$D$3,#REF!*Y$3,IF($C354=$D$4,#REF!*Y$4,IF($C354=$D$5,#REF!*Y$5,0))))</f>
        <v>0</v>
      </c>
      <c r="Z354" s="179">
        <f>IF($C354=$D$2,#REF!*Z$2,IF($C354=$D$3,#REF!*Z$3,IF($C354=$D$4,#REF!*Z$4,IF($C354=$D$5,#REF!*Z$5,0))))</f>
        <v>0</v>
      </c>
      <c r="AA354" s="179">
        <f>IF($C354=$D$2,#REF!*AA$2,IF($C354=$D$3,#REF!*AA$3,IF($C354=$D$4,#REF!*AA$4,IF($C354=$D$5,#REF!*AA$5,0))))</f>
        <v>0</v>
      </c>
      <c r="AB354" s="179">
        <f>IF($C354=$D$2,#REF!*AB$2,IF($C354=$D$3,#REF!*AB$3,IF($C354=$D$4,#REF!*AB$4,IF($C354=$D$5,#REF!*AB$5,0))))</f>
        <v>0</v>
      </c>
      <c r="AC354" s="179">
        <f>IF($C354=$D$2,#REF!*AC$2,IF($C354=$D$3,#REF!*AC$3,IF($C354=$D$4,#REF!*AC$4,IF($C354=$D$5,#REF!*AC$5,0))))</f>
        <v>0</v>
      </c>
      <c r="AD354" s="179">
        <f>IF($C354=$D$2,#REF!*AD$2,IF($C354=$D$3,#REF!*AD$3,IF($C354=$D$4,#REF!*AD$4,IF($C354=$D$5,#REF!*AD$5,0))))</f>
        <v>0</v>
      </c>
      <c r="AE354" s="179">
        <f>IF($C354=$D$2,#REF!*AE$2,IF($C354=$D$3,#REF!*AE$3,IF($C354=$D$4,#REF!*AE$4,IF($C354=$D$5,#REF!*AE$5,0))))</f>
        <v>0</v>
      </c>
      <c r="AF354" s="179">
        <f>IF($C354=$D$2,#REF!*AF$2,IF($C354=$D$3,#REF!*AF$3,IF($C354=$D$4,#REF!*AF$4,IF($C354=$D$5,#REF!*AF$5,0))))</f>
        <v>0</v>
      </c>
      <c r="AG354" s="179">
        <f>IF($C354=$D$2,#REF!*AG$2,IF($C354=$D$3,#REF!*AG$3,IF($C354=$D$4,#REF!*AG$4,IF($C354=$D$5,#REF!*AG$5,0))))</f>
        <v>0</v>
      </c>
      <c r="AH354" s="179">
        <f>IF($C354=$D$2,#REF!*AH$2,IF($C354=$D$3,#REF!*AH$3,IF($C354=$D$4,#REF!*AH$4,IF($C354=$D$5,#REF!*AH$5,0))))</f>
        <v>0</v>
      </c>
      <c r="AI354" s="179">
        <f>IF($C354=$D$2,#REF!*AI$2,IF($C354=$D$3,#REF!*AI$3,IF($C354=$D$4,#REF!*AI$4,IF($C354=$D$5,#REF!*AI$5,0))))</f>
        <v>0</v>
      </c>
      <c r="AJ354" s="179">
        <f>IF($C354=$D$2,#REF!*AJ$2,IF($C354=$D$3,#REF!*AJ$3,IF($C354=$D$4,#REF!*AJ$4,IF($C354=$D$5,#REF!*AJ$5,0))))</f>
        <v>0</v>
      </c>
      <c r="AK354" s="179">
        <f>IF($C354=$D$2,#REF!*AK$2,IF($C354=$D$3,#REF!*AK$3,IF($C354=$D$4,#REF!*AK$4,IF($C354=$D$5,#REF!*AK$5,0))))</f>
        <v>0</v>
      </c>
      <c r="AL354" s="179">
        <f>IF($C354=$D$2,#REF!*AL$2,IF($C354=$D$3,#REF!*AL$3,IF($C354=$D$4,#REF!*AL$4,IF($C354=$D$5,#REF!*AL$5,0))))</f>
        <v>0</v>
      </c>
      <c r="AM354" s="179">
        <f>IF($C354=$D$2,#REF!*AM$2,IF($C354=$D$3,#REF!*AM$3,IF($C354=$D$4,#REF!*AM$4,IF($C354=$D$5,#REF!*AM$5,0))))</f>
        <v>0</v>
      </c>
    </row>
    <row r="355" spans="1:39">
      <c r="A355" s="141"/>
      <c r="B355" s="165"/>
      <c r="C355" s="165"/>
      <c r="D355" s="178">
        <f t="shared" si="0"/>
        <v>0</v>
      </c>
      <c r="E355" s="179">
        <f>IF($C355=$D$2,#REF!*E$2,IF($C355=$D$3,#REF!*E$3,IF($C355=$D$4,#REF!*E$4,IF($C355=$D$5,#REF!*E$5,0))))</f>
        <v>0</v>
      </c>
      <c r="F355" s="179">
        <f>IF($C355=$D$2,#REF!*F$2,IF($C355=$D$3,#REF!*F$3,IF($C355=$D$4,#REF!*F$4,IF($C355=$D$5,#REF!*F$5,0))))</f>
        <v>0</v>
      </c>
      <c r="G355" s="179">
        <f>IF($C355=$D$2,#REF!*G$2,IF($C355=$D$3,#REF!*G$3,IF($C355=$D$4,#REF!*G$4,IF($C355=$D$5,#REF!*G$5,0))))</f>
        <v>0</v>
      </c>
      <c r="H355" s="179">
        <f>IF($C355=$D$2,#REF!*H$2,IF($C355=$D$3,#REF!*H$3,IF($C355=$D$4,#REF!*H$4,IF($C355=$D$5,#REF!*H$5,0))))</f>
        <v>0</v>
      </c>
      <c r="I355" s="179">
        <f>IF($C355=$D$2,#REF!*I$2,IF($C355=$D$3,#REF!*I$3,IF($C355=$D$4,#REF!*I$4,IF($C355=$D$5,#REF!*I$5,0))))</f>
        <v>0</v>
      </c>
      <c r="J355" s="179">
        <f>IF($C355=$D$2,#REF!*J$2,IF($C355=$D$3,#REF!*J$3,IF($C355=$D$4,#REF!*J$4,IF($C355=$D$5,#REF!*J$5,0))))</f>
        <v>0</v>
      </c>
      <c r="K355" s="179">
        <f>IF($C355=$D$2,#REF!*K$2,IF($C355=$D$3,#REF!*K$3,IF($C355=$D$4,#REF!*K$4,IF($C355=$D$5,#REF!*K$5,0))))</f>
        <v>0</v>
      </c>
      <c r="L355" s="179">
        <f>IF($C355=$D$2,#REF!*L$2,IF($C355=$D$3,#REF!*L$3,IF($C355=$D$4,#REF!*L$4,IF($C355=$D$5,#REF!*L$5,0))))</f>
        <v>0</v>
      </c>
      <c r="M355" s="179">
        <f>IF($C355=$D$2,#REF!*M$2,IF($C355=$D$3,#REF!*M$3,IF($C355=$D$4,#REF!*M$4,IF($C355=$D$5,#REF!*M$5,0))))</f>
        <v>0</v>
      </c>
      <c r="N355" s="179">
        <f>IF($C355=$D$2,#REF!*N$2,IF($C355=$D$3,#REF!*N$3,IF($C355=$D$4,#REF!*N$4,IF($C355=$D$5,#REF!*N$5,0))))</f>
        <v>0</v>
      </c>
      <c r="O355" s="179">
        <f>IF($C355=$D$2,#REF!*O$2,IF($C355=$D$3,#REF!*O$3,IF($C355=$D$4,#REF!*O$4,IF($C355=$D$5,#REF!*O$5,0))))</f>
        <v>0</v>
      </c>
      <c r="P355" s="179">
        <f>IF($C355=$D$2,#REF!*P$2,IF($C355=$D$3,#REF!*P$3,IF($C355=$D$4,#REF!*P$4,IF($C355=$D$5,#REF!*P$5,0))))</f>
        <v>0</v>
      </c>
      <c r="Q355" s="179">
        <f>IF($C355=$D$2,#REF!*Q$2,IF($C355=$D$3,#REF!*Q$3,IF($C355=$D$4,#REF!*Q$4,IF($C355=$D$5,#REF!*Q$5,0))))</f>
        <v>0</v>
      </c>
      <c r="R355" s="179">
        <f>IF($C355=$D$2,#REF!*R$2,IF($C355=$D$3,#REF!*R$3,IF($C355=$D$4,#REF!*R$4,IF($C355=$D$5,#REF!*R$5,0))))</f>
        <v>0</v>
      </c>
      <c r="S355" s="179">
        <f>IF($C355=$D$2,#REF!*S$2,IF($C355=$D$3,#REF!*S$3,IF($C355=$D$4,#REF!*S$4,IF($C355=$D$5,#REF!*S$5,0))))</f>
        <v>0</v>
      </c>
      <c r="T355" s="179">
        <f>IF($C355=$D$2,#REF!*T$2,IF($C355=$D$3,#REF!*T$3,IF($C355=$D$4,#REF!*T$4,IF($C355=$D$5,#REF!*T$5,0))))</f>
        <v>0</v>
      </c>
      <c r="U355" s="179">
        <f>IF($C355=$D$2,#REF!*U$2,IF($C355=$D$3,#REF!*U$3,IF($C355=$D$4,#REF!*U$4,IF($C355=$D$5,#REF!*U$5,0))))</f>
        <v>0</v>
      </c>
      <c r="V355" s="179">
        <f>IF($C355=$D$2,#REF!*V$2,IF($C355=$D$3,#REF!*V$3,IF($C355=$D$4,#REF!*V$4,IF($C355=$D$5,#REF!*V$5,0))))</f>
        <v>0</v>
      </c>
      <c r="W355" s="179">
        <f>IF($C355=$D$2,#REF!*W$2,IF($C355=$D$3,#REF!*W$3,IF($C355=$D$4,#REF!*W$4,IF($C355=$D$5,#REF!*W$5,0))))</f>
        <v>0</v>
      </c>
      <c r="X355" s="179">
        <f>IF($C355=$D$2,#REF!*X$2,IF($C355=$D$3,#REF!*X$3,IF($C355=$D$4,#REF!*X$4,IF($C355=$D$5,#REF!*X$5,0))))</f>
        <v>0</v>
      </c>
      <c r="Y355" s="179">
        <f>IF($C355=$D$2,#REF!*Y$2,IF($C355=$D$3,#REF!*Y$3,IF($C355=$D$4,#REF!*Y$4,IF($C355=$D$5,#REF!*Y$5,0))))</f>
        <v>0</v>
      </c>
      <c r="Z355" s="179">
        <f>IF($C355=$D$2,#REF!*Z$2,IF($C355=$D$3,#REF!*Z$3,IF($C355=$D$4,#REF!*Z$4,IF($C355=$D$5,#REF!*Z$5,0))))</f>
        <v>0</v>
      </c>
      <c r="AA355" s="179">
        <f>IF($C355=$D$2,#REF!*AA$2,IF($C355=$D$3,#REF!*AA$3,IF($C355=$D$4,#REF!*AA$4,IF($C355=$D$5,#REF!*AA$5,0))))</f>
        <v>0</v>
      </c>
      <c r="AB355" s="179">
        <f>IF($C355=$D$2,#REF!*AB$2,IF($C355=$D$3,#REF!*AB$3,IF($C355=$D$4,#REF!*AB$4,IF($C355=$D$5,#REF!*AB$5,0))))</f>
        <v>0</v>
      </c>
      <c r="AC355" s="179">
        <f>IF($C355=$D$2,#REF!*AC$2,IF($C355=$D$3,#REF!*AC$3,IF($C355=$D$4,#REF!*AC$4,IF($C355=$D$5,#REF!*AC$5,0))))</f>
        <v>0</v>
      </c>
      <c r="AD355" s="179">
        <f>IF($C355=$D$2,#REF!*AD$2,IF($C355=$D$3,#REF!*AD$3,IF($C355=$D$4,#REF!*AD$4,IF($C355=$D$5,#REF!*AD$5,0))))</f>
        <v>0</v>
      </c>
      <c r="AE355" s="179">
        <f>IF($C355=$D$2,#REF!*AE$2,IF($C355=$D$3,#REF!*AE$3,IF($C355=$D$4,#REF!*AE$4,IF($C355=$D$5,#REF!*AE$5,0))))</f>
        <v>0</v>
      </c>
      <c r="AF355" s="179">
        <f>IF($C355=$D$2,#REF!*AF$2,IF($C355=$D$3,#REF!*AF$3,IF($C355=$D$4,#REF!*AF$4,IF($C355=$D$5,#REF!*AF$5,0))))</f>
        <v>0</v>
      </c>
      <c r="AG355" s="179">
        <f>IF($C355=$D$2,#REF!*AG$2,IF($C355=$D$3,#REF!*AG$3,IF($C355=$D$4,#REF!*AG$4,IF($C355=$D$5,#REF!*AG$5,0))))</f>
        <v>0</v>
      </c>
      <c r="AH355" s="179">
        <f>IF($C355=$D$2,#REF!*AH$2,IF($C355=$D$3,#REF!*AH$3,IF($C355=$D$4,#REF!*AH$4,IF($C355=$D$5,#REF!*AH$5,0))))</f>
        <v>0</v>
      </c>
      <c r="AI355" s="179">
        <f>IF($C355=$D$2,#REF!*AI$2,IF($C355=$D$3,#REF!*AI$3,IF($C355=$D$4,#REF!*AI$4,IF($C355=$D$5,#REF!*AI$5,0))))</f>
        <v>0</v>
      </c>
      <c r="AJ355" s="179">
        <f>IF($C355=$D$2,#REF!*AJ$2,IF($C355=$D$3,#REF!*AJ$3,IF($C355=$D$4,#REF!*AJ$4,IF($C355=$D$5,#REF!*AJ$5,0))))</f>
        <v>0</v>
      </c>
      <c r="AK355" s="179">
        <f>IF($C355=$D$2,#REF!*AK$2,IF($C355=$D$3,#REF!*AK$3,IF($C355=$D$4,#REF!*AK$4,IF($C355=$D$5,#REF!*AK$5,0))))</f>
        <v>0</v>
      </c>
      <c r="AL355" s="179">
        <f>IF($C355=$D$2,#REF!*AL$2,IF($C355=$D$3,#REF!*AL$3,IF($C355=$D$4,#REF!*AL$4,IF($C355=$D$5,#REF!*AL$5,0))))</f>
        <v>0</v>
      </c>
      <c r="AM355" s="179">
        <f>IF($C355=$D$2,#REF!*AM$2,IF($C355=$D$3,#REF!*AM$3,IF($C355=$D$4,#REF!*AM$4,IF($C355=$D$5,#REF!*AM$5,0))))</f>
        <v>0</v>
      </c>
    </row>
    <row r="356" spans="1:39">
      <c r="A356" s="141"/>
      <c r="B356" s="165"/>
      <c r="C356" s="165"/>
      <c r="D356" s="178">
        <f t="shared" si="0"/>
        <v>0</v>
      </c>
      <c r="E356" s="179">
        <f>IF($C356=$D$2,#REF!*E$2,IF($C356=$D$3,#REF!*E$3,IF($C356=$D$4,#REF!*E$4,IF($C356=$D$5,#REF!*E$5,0))))</f>
        <v>0</v>
      </c>
      <c r="F356" s="179">
        <f>IF($C356=$D$2,#REF!*F$2,IF($C356=$D$3,#REF!*F$3,IF($C356=$D$4,#REF!*F$4,IF($C356=$D$5,#REF!*F$5,0))))</f>
        <v>0</v>
      </c>
      <c r="G356" s="179">
        <f>IF($C356=$D$2,#REF!*G$2,IF($C356=$D$3,#REF!*G$3,IF($C356=$D$4,#REF!*G$4,IF($C356=$D$5,#REF!*G$5,0))))</f>
        <v>0</v>
      </c>
      <c r="H356" s="179">
        <f>IF($C356=$D$2,#REF!*H$2,IF($C356=$D$3,#REF!*H$3,IF($C356=$D$4,#REF!*H$4,IF($C356=$D$5,#REF!*H$5,0))))</f>
        <v>0</v>
      </c>
      <c r="I356" s="179">
        <f>IF($C356=$D$2,#REF!*I$2,IF($C356=$D$3,#REF!*I$3,IF($C356=$D$4,#REF!*I$4,IF($C356=$D$5,#REF!*I$5,0))))</f>
        <v>0</v>
      </c>
      <c r="J356" s="179">
        <f>IF($C356=$D$2,#REF!*J$2,IF($C356=$D$3,#REF!*J$3,IF($C356=$D$4,#REF!*J$4,IF($C356=$D$5,#REF!*J$5,0))))</f>
        <v>0</v>
      </c>
      <c r="K356" s="179">
        <f>IF($C356=$D$2,#REF!*K$2,IF($C356=$D$3,#REF!*K$3,IF($C356=$D$4,#REF!*K$4,IF($C356=$D$5,#REF!*K$5,0))))</f>
        <v>0</v>
      </c>
      <c r="L356" s="179">
        <f>IF($C356=$D$2,#REF!*L$2,IF($C356=$D$3,#REF!*L$3,IF($C356=$D$4,#REF!*L$4,IF($C356=$D$5,#REF!*L$5,0))))</f>
        <v>0</v>
      </c>
      <c r="M356" s="179">
        <f>IF($C356=$D$2,#REF!*M$2,IF($C356=$D$3,#REF!*M$3,IF($C356=$D$4,#REF!*M$4,IF($C356=$D$5,#REF!*M$5,0))))</f>
        <v>0</v>
      </c>
      <c r="N356" s="179">
        <f>IF($C356=$D$2,#REF!*N$2,IF($C356=$D$3,#REF!*N$3,IF($C356=$D$4,#REF!*N$4,IF($C356=$D$5,#REF!*N$5,0))))</f>
        <v>0</v>
      </c>
      <c r="O356" s="179">
        <f>IF($C356=$D$2,#REF!*O$2,IF($C356=$D$3,#REF!*O$3,IF($C356=$D$4,#REF!*O$4,IF($C356=$D$5,#REF!*O$5,0))))</f>
        <v>0</v>
      </c>
      <c r="P356" s="179">
        <f>IF($C356=$D$2,#REF!*P$2,IF($C356=$D$3,#REF!*P$3,IF($C356=$D$4,#REF!*P$4,IF($C356=$D$5,#REF!*P$5,0))))</f>
        <v>0</v>
      </c>
      <c r="Q356" s="179">
        <f>IF($C356=$D$2,#REF!*Q$2,IF($C356=$D$3,#REF!*Q$3,IF($C356=$D$4,#REF!*Q$4,IF($C356=$D$5,#REF!*Q$5,0))))</f>
        <v>0</v>
      </c>
      <c r="R356" s="179">
        <f>IF($C356=$D$2,#REF!*R$2,IF($C356=$D$3,#REF!*R$3,IF($C356=$D$4,#REF!*R$4,IF($C356=$D$5,#REF!*R$5,0))))</f>
        <v>0</v>
      </c>
      <c r="S356" s="179">
        <f>IF($C356=$D$2,#REF!*S$2,IF($C356=$D$3,#REF!*S$3,IF($C356=$D$4,#REF!*S$4,IF($C356=$D$5,#REF!*S$5,0))))</f>
        <v>0</v>
      </c>
      <c r="T356" s="179">
        <f>IF($C356=$D$2,#REF!*T$2,IF($C356=$D$3,#REF!*T$3,IF($C356=$D$4,#REF!*T$4,IF($C356=$D$5,#REF!*T$5,0))))</f>
        <v>0</v>
      </c>
      <c r="U356" s="179">
        <f>IF($C356=$D$2,#REF!*U$2,IF($C356=$D$3,#REF!*U$3,IF($C356=$D$4,#REF!*U$4,IF($C356=$D$5,#REF!*U$5,0))))</f>
        <v>0</v>
      </c>
      <c r="V356" s="179">
        <f>IF($C356=$D$2,#REF!*V$2,IF($C356=$D$3,#REF!*V$3,IF($C356=$D$4,#REF!*V$4,IF($C356=$D$5,#REF!*V$5,0))))</f>
        <v>0</v>
      </c>
      <c r="W356" s="179">
        <f>IF($C356=$D$2,#REF!*W$2,IF($C356=$D$3,#REF!*W$3,IF($C356=$D$4,#REF!*W$4,IF($C356=$D$5,#REF!*W$5,0))))</f>
        <v>0</v>
      </c>
      <c r="X356" s="179">
        <f>IF($C356=$D$2,#REF!*X$2,IF($C356=$D$3,#REF!*X$3,IF($C356=$D$4,#REF!*X$4,IF($C356=$D$5,#REF!*X$5,0))))</f>
        <v>0</v>
      </c>
      <c r="Y356" s="179">
        <f>IF($C356=$D$2,#REF!*Y$2,IF($C356=$D$3,#REF!*Y$3,IF($C356=$D$4,#REF!*Y$4,IF($C356=$D$5,#REF!*Y$5,0))))</f>
        <v>0</v>
      </c>
      <c r="Z356" s="179">
        <f>IF($C356=$D$2,#REF!*Z$2,IF($C356=$D$3,#REF!*Z$3,IF($C356=$D$4,#REF!*Z$4,IF($C356=$D$5,#REF!*Z$5,0))))</f>
        <v>0</v>
      </c>
      <c r="AA356" s="179">
        <f>IF($C356=$D$2,#REF!*AA$2,IF($C356=$D$3,#REF!*AA$3,IF($C356=$D$4,#REF!*AA$4,IF($C356=$D$5,#REF!*AA$5,0))))</f>
        <v>0</v>
      </c>
      <c r="AB356" s="179">
        <f>IF($C356=$D$2,#REF!*AB$2,IF($C356=$D$3,#REF!*AB$3,IF($C356=$D$4,#REF!*AB$4,IF($C356=$D$5,#REF!*AB$5,0))))</f>
        <v>0</v>
      </c>
      <c r="AC356" s="179">
        <f>IF($C356=$D$2,#REF!*AC$2,IF($C356=$D$3,#REF!*AC$3,IF($C356=$D$4,#REF!*AC$4,IF($C356=$D$5,#REF!*AC$5,0))))</f>
        <v>0</v>
      </c>
      <c r="AD356" s="179">
        <f>IF($C356=$D$2,#REF!*AD$2,IF($C356=$D$3,#REF!*AD$3,IF($C356=$D$4,#REF!*AD$4,IF($C356=$D$5,#REF!*AD$5,0))))</f>
        <v>0</v>
      </c>
      <c r="AE356" s="179">
        <f>IF($C356=$D$2,#REF!*AE$2,IF($C356=$D$3,#REF!*AE$3,IF($C356=$D$4,#REF!*AE$4,IF($C356=$D$5,#REF!*AE$5,0))))</f>
        <v>0</v>
      </c>
      <c r="AF356" s="179">
        <f>IF($C356=$D$2,#REF!*AF$2,IF($C356=$D$3,#REF!*AF$3,IF($C356=$D$4,#REF!*AF$4,IF($C356=$D$5,#REF!*AF$5,0))))</f>
        <v>0</v>
      </c>
      <c r="AG356" s="179">
        <f>IF($C356=$D$2,#REF!*AG$2,IF($C356=$D$3,#REF!*AG$3,IF($C356=$D$4,#REF!*AG$4,IF($C356=$D$5,#REF!*AG$5,0))))</f>
        <v>0</v>
      </c>
      <c r="AH356" s="179">
        <f>IF($C356=$D$2,#REF!*AH$2,IF($C356=$D$3,#REF!*AH$3,IF($C356=$D$4,#REF!*AH$4,IF($C356=$D$5,#REF!*AH$5,0))))</f>
        <v>0</v>
      </c>
      <c r="AI356" s="179">
        <f>IF($C356=$D$2,#REF!*AI$2,IF($C356=$D$3,#REF!*AI$3,IF($C356=$D$4,#REF!*AI$4,IF($C356=$D$5,#REF!*AI$5,0))))</f>
        <v>0</v>
      </c>
      <c r="AJ356" s="179">
        <f>IF($C356=$D$2,#REF!*AJ$2,IF($C356=$D$3,#REF!*AJ$3,IF($C356=$D$4,#REF!*AJ$4,IF($C356=$D$5,#REF!*AJ$5,0))))</f>
        <v>0</v>
      </c>
      <c r="AK356" s="179">
        <f>IF($C356=$D$2,#REF!*AK$2,IF($C356=$D$3,#REF!*AK$3,IF($C356=$D$4,#REF!*AK$4,IF($C356=$D$5,#REF!*AK$5,0))))</f>
        <v>0</v>
      </c>
      <c r="AL356" s="179">
        <f>IF($C356=$D$2,#REF!*AL$2,IF($C356=$D$3,#REF!*AL$3,IF($C356=$D$4,#REF!*AL$4,IF($C356=$D$5,#REF!*AL$5,0))))</f>
        <v>0</v>
      </c>
      <c r="AM356" s="179">
        <f>IF($C356=$D$2,#REF!*AM$2,IF($C356=$D$3,#REF!*AM$3,IF($C356=$D$4,#REF!*AM$4,IF($C356=$D$5,#REF!*AM$5,0))))</f>
        <v>0</v>
      </c>
    </row>
    <row r="357" spans="1:39">
      <c r="A357" s="141"/>
      <c r="B357" s="165"/>
      <c r="C357" s="165"/>
      <c r="D357" s="178">
        <f t="shared" si="0"/>
        <v>0</v>
      </c>
      <c r="E357" s="179">
        <f>IF($C357=$D$2,#REF!*E$2,IF($C357=$D$3,#REF!*E$3,IF($C357=$D$4,#REF!*E$4,IF($C357=$D$5,#REF!*E$5,0))))</f>
        <v>0</v>
      </c>
      <c r="F357" s="179">
        <f>IF($C357=$D$2,#REF!*F$2,IF($C357=$D$3,#REF!*F$3,IF($C357=$D$4,#REF!*F$4,IF($C357=$D$5,#REF!*F$5,0))))</f>
        <v>0</v>
      </c>
      <c r="G357" s="179">
        <f>IF($C357=$D$2,#REF!*G$2,IF($C357=$D$3,#REF!*G$3,IF($C357=$D$4,#REF!*G$4,IF($C357=$D$5,#REF!*G$5,0))))</f>
        <v>0</v>
      </c>
      <c r="H357" s="179">
        <f>IF($C357=$D$2,#REF!*H$2,IF($C357=$D$3,#REF!*H$3,IF($C357=$D$4,#REF!*H$4,IF($C357=$D$5,#REF!*H$5,0))))</f>
        <v>0</v>
      </c>
      <c r="I357" s="179">
        <f>IF($C357=$D$2,#REF!*I$2,IF($C357=$D$3,#REF!*I$3,IF($C357=$D$4,#REF!*I$4,IF($C357=$D$5,#REF!*I$5,0))))</f>
        <v>0</v>
      </c>
      <c r="J357" s="179">
        <f>IF($C357=$D$2,#REF!*J$2,IF($C357=$D$3,#REF!*J$3,IF($C357=$D$4,#REF!*J$4,IF($C357=$D$5,#REF!*J$5,0))))</f>
        <v>0</v>
      </c>
      <c r="K357" s="179">
        <f>IF($C357=$D$2,#REF!*K$2,IF($C357=$D$3,#REF!*K$3,IF($C357=$D$4,#REF!*K$4,IF($C357=$D$5,#REF!*K$5,0))))</f>
        <v>0</v>
      </c>
      <c r="L357" s="179">
        <f>IF($C357=$D$2,#REF!*L$2,IF($C357=$D$3,#REF!*L$3,IF($C357=$D$4,#REF!*L$4,IF($C357=$D$5,#REF!*L$5,0))))</f>
        <v>0</v>
      </c>
      <c r="M357" s="179">
        <f>IF($C357=$D$2,#REF!*M$2,IF($C357=$D$3,#REF!*M$3,IF($C357=$D$4,#REF!*M$4,IF($C357=$D$5,#REF!*M$5,0))))</f>
        <v>0</v>
      </c>
      <c r="N357" s="179">
        <f>IF($C357=$D$2,#REF!*N$2,IF($C357=$D$3,#REF!*N$3,IF($C357=$D$4,#REF!*N$4,IF($C357=$D$5,#REF!*N$5,0))))</f>
        <v>0</v>
      </c>
      <c r="O357" s="179">
        <f>IF($C357=$D$2,#REF!*O$2,IF($C357=$D$3,#REF!*O$3,IF($C357=$D$4,#REF!*O$4,IF($C357=$D$5,#REF!*O$5,0))))</f>
        <v>0</v>
      </c>
      <c r="P357" s="179">
        <f>IF($C357=$D$2,#REF!*P$2,IF($C357=$D$3,#REF!*P$3,IF($C357=$D$4,#REF!*P$4,IF($C357=$D$5,#REF!*P$5,0))))</f>
        <v>0</v>
      </c>
      <c r="Q357" s="179">
        <f>IF($C357=$D$2,#REF!*Q$2,IF($C357=$D$3,#REF!*Q$3,IF($C357=$D$4,#REF!*Q$4,IF($C357=$D$5,#REF!*Q$5,0))))</f>
        <v>0</v>
      </c>
      <c r="R357" s="179">
        <f>IF($C357=$D$2,#REF!*R$2,IF($C357=$D$3,#REF!*R$3,IF($C357=$D$4,#REF!*R$4,IF($C357=$D$5,#REF!*R$5,0))))</f>
        <v>0</v>
      </c>
      <c r="S357" s="179">
        <f>IF($C357=$D$2,#REF!*S$2,IF($C357=$D$3,#REF!*S$3,IF($C357=$D$4,#REF!*S$4,IF($C357=$D$5,#REF!*S$5,0))))</f>
        <v>0</v>
      </c>
      <c r="T357" s="179">
        <f>IF($C357=$D$2,#REF!*T$2,IF($C357=$D$3,#REF!*T$3,IF($C357=$D$4,#REF!*T$4,IF($C357=$D$5,#REF!*T$5,0))))</f>
        <v>0</v>
      </c>
      <c r="U357" s="179">
        <f>IF($C357=$D$2,#REF!*U$2,IF($C357=$D$3,#REF!*U$3,IF($C357=$D$4,#REF!*U$4,IF($C357=$D$5,#REF!*U$5,0))))</f>
        <v>0</v>
      </c>
      <c r="V357" s="179">
        <f>IF($C357=$D$2,#REF!*V$2,IF($C357=$D$3,#REF!*V$3,IF($C357=$D$4,#REF!*V$4,IF($C357=$D$5,#REF!*V$5,0))))</f>
        <v>0</v>
      </c>
      <c r="W357" s="179">
        <f>IF($C357=$D$2,#REF!*W$2,IF($C357=$D$3,#REF!*W$3,IF($C357=$D$4,#REF!*W$4,IF($C357=$D$5,#REF!*W$5,0))))</f>
        <v>0</v>
      </c>
      <c r="X357" s="179">
        <f>IF($C357=$D$2,#REF!*X$2,IF($C357=$D$3,#REF!*X$3,IF($C357=$D$4,#REF!*X$4,IF($C357=$D$5,#REF!*X$5,0))))</f>
        <v>0</v>
      </c>
      <c r="Y357" s="179">
        <f>IF($C357=$D$2,#REF!*Y$2,IF($C357=$D$3,#REF!*Y$3,IF($C357=$D$4,#REF!*Y$4,IF($C357=$D$5,#REF!*Y$5,0))))</f>
        <v>0</v>
      </c>
      <c r="Z357" s="179">
        <f>IF($C357=$D$2,#REF!*Z$2,IF($C357=$D$3,#REF!*Z$3,IF($C357=$D$4,#REF!*Z$4,IF($C357=$D$5,#REF!*Z$5,0))))</f>
        <v>0</v>
      </c>
      <c r="AA357" s="179">
        <f>IF($C357=$D$2,#REF!*AA$2,IF($C357=$D$3,#REF!*AA$3,IF($C357=$D$4,#REF!*AA$4,IF($C357=$D$5,#REF!*AA$5,0))))</f>
        <v>0</v>
      </c>
      <c r="AB357" s="179">
        <f>IF($C357=$D$2,#REF!*AB$2,IF($C357=$D$3,#REF!*AB$3,IF($C357=$D$4,#REF!*AB$4,IF($C357=$D$5,#REF!*AB$5,0))))</f>
        <v>0</v>
      </c>
      <c r="AC357" s="179">
        <f>IF($C357=$D$2,#REF!*AC$2,IF($C357=$D$3,#REF!*AC$3,IF($C357=$D$4,#REF!*AC$4,IF($C357=$D$5,#REF!*AC$5,0))))</f>
        <v>0</v>
      </c>
      <c r="AD357" s="179">
        <f>IF($C357=$D$2,#REF!*AD$2,IF($C357=$D$3,#REF!*AD$3,IF($C357=$D$4,#REF!*AD$4,IF($C357=$D$5,#REF!*AD$5,0))))</f>
        <v>0</v>
      </c>
      <c r="AE357" s="179">
        <f>IF($C357=$D$2,#REF!*AE$2,IF($C357=$D$3,#REF!*AE$3,IF($C357=$D$4,#REF!*AE$4,IF($C357=$D$5,#REF!*AE$5,0))))</f>
        <v>0</v>
      </c>
      <c r="AF357" s="179">
        <f>IF($C357=$D$2,#REF!*AF$2,IF($C357=$D$3,#REF!*AF$3,IF($C357=$D$4,#REF!*AF$4,IF($C357=$D$5,#REF!*AF$5,0))))</f>
        <v>0</v>
      </c>
      <c r="AG357" s="179">
        <f>IF($C357=$D$2,#REF!*AG$2,IF($C357=$D$3,#REF!*AG$3,IF($C357=$D$4,#REF!*AG$4,IF($C357=$D$5,#REF!*AG$5,0))))</f>
        <v>0</v>
      </c>
      <c r="AH357" s="179">
        <f>IF($C357=$D$2,#REF!*AH$2,IF($C357=$D$3,#REF!*AH$3,IF($C357=$D$4,#REF!*AH$4,IF($C357=$D$5,#REF!*AH$5,0))))</f>
        <v>0</v>
      </c>
      <c r="AI357" s="179">
        <f>IF($C357=$D$2,#REF!*AI$2,IF($C357=$D$3,#REF!*AI$3,IF($C357=$D$4,#REF!*AI$4,IF($C357=$D$5,#REF!*AI$5,0))))</f>
        <v>0</v>
      </c>
      <c r="AJ357" s="179">
        <f>IF($C357=$D$2,#REF!*AJ$2,IF($C357=$D$3,#REF!*AJ$3,IF($C357=$D$4,#REF!*AJ$4,IF($C357=$D$5,#REF!*AJ$5,0))))</f>
        <v>0</v>
      </c>
      <c r="AK357" s="179">
        <f>IF($C357=$D$2,#REF!*AK$2,IF($C357=$D$3,#REF!*AK$3,IF($C357=$D$4,#REF!*AK$4,IF($C357=$D$5,#REF!*AK$5,0))))</f>
        <v>0</v>
      </c>
      <c r="AL357" s="179">
        <f>IF($C357=$D$2,#REF!*AL$2,IF($C357=$D$3,#REF!*AL$3,IF($C357=$D$4,#REF!*AL$4,IF($C357=$D$5,#REF!*AL$5,0))))</f>
        <v>0</v>
      </c>
      <c r="AM357" s="179">
        <f>IF($C357=$D$2,#REF!*AM$2,IF($C357=$D$3,#REF!*AM$3,IF($C357=$D$4,#REF!*AM$4,IF($C357=$D$5,#REF!*AM$5,0))))</f>
        <v>0</v>
      </c>
    </row>
    <row r="358" spans="1:39">
      <c r="A358" s="141"/>
      <c r="B358" s="165"/>
      <c r="C358" s="165"/>
      <c r="D358" s="178">
        <f t="shared" si="0"/>
        <v>0</v>
      </c>
      <c r="E358" s="179">
        <f>IF($C358=$D$2,#REF!*E$2,IF($C358=$D$3,#REF!*E$3,IF($C358=$D$4,#REF!*E$4,IF($C358=$D$5,#REF!*E$5,0))))</f>
        <v>0</v>
      </c>
      <c r="F358" s="179">
        <f>IF($C358=$D$2,#REF!*F$2,IF($C358=$D$3,#REF!*F$3,IF($C358=$D$4,#REF!*F$4,IF($C358=$D$5,#REF!*F$5,0))))</f>
        <v>0</v>
      </c>
      <c r="G358" s="179">
        <f>IF($C358=$D$2,#REF!*G$2,IF($C358=$D$3,#REF!*G$3,IF($C358=$D$4,#REF!*G$4,IF($C358=$D$5,#REF!*G$5,0))))</f>
        <v>0</v>
      </c>
      <c r="H358" s="179">
        <f>IF($C358=$D$2,#REF!*H$2,IF($C358=$D$3,#REF!*H$3,IF($C358=$D$4,#REF!*H$4,IF($C358=$D$5,#REF!*H$5,0))))</f>
        <v>0</v>
      </c>
      <c r="I358" s="179">
        <f>IF($C358=$D$2,#REF!*I$2,IF($C358=$D$3,#REF!*I$3,IF($C358=$D$4,#REF!*I$4,IF($C358=$D$5,#REF!*I$5,0))))</f>
        <v>0</v>
      </c>
      <c r="J358" s="179">
        <f>IF($C358=$D$2,#REF!*J$2,IF($C358=$D$3,#REF!*J$3,IF($C358=$D$4,#REF!*J$4,IF($C358=$D$5,#REF!*J$5,0))))</f>
        <v>0</v>
      </c>
      <c r="K358" s="179">
        <f>IF($C358=$D$2,#REF!*K$2,IF($C358=$D$3,#REF!*K$3,IF($C358=$D$4,#REF!*K$4,IF($C358=$D$5,#REF!*K$5,0))))</f>
        <v>0</v>
      </c>
      <c r="L358" s="179">
        <f>IF($C358=$D$2,#REF!*L$2,IF($C358=$D$3,#REF!*L$3,IF($C358=$D$4,#REF!*L$4,IF($C358=$D$5,#REF!*L$5,0))))</f>
        <v>0</v>
      </c>
      <c r="M358" s="179">
        <f>IF($C358=$D$2,#REF!*M$2,IF($C358=$D$3,#REF!*M$3,IF($C358=$D$4,#REF!*M$4,IF($C358=$D$5,#REF!*M$5,0))))</f>
        <v>0</v>
      </c>
      <c r="N358" s="179">
        <f>IF($C358=$D$2,#REF!*N$2,IF($C358=$D$3,#REF!*N$3,IF($C358=$D$4,#REF!*N$4,IF($C358=$D$5,#REF!*N$5,0))))</f>
        <v>0</v>
      </c>
      <c r="O358" s="179">
        <f>IF($C358=$D$2,#REF!*O$2,IF($C358=$D$3,#REF!*O$3,IF($C358=$D$4,#REF!*O$4,IF($C358=$D$5,#REF!*O$5,0))))</f>
        <v>0</v>
      </c>
      <c r="P358" s="179">
        <f>IF($C358=$D$2,#REF!*P$2,IF($C358=$D$3,#REF!*P$3,IF($C358=$D$4,#REF!*P$4,IF($C358=$D$5,#REF!*P$5,0))))</f>
        <v>0</v>
      </c>
      <c r="Q358" s="179">
        <f>IF($C358=$D$2,#REF!*Q$2,IF($C358=$D$3,#REF!*Q$3,IF($C358=$D$4,#REF!*Q$4,IF($C358=$D$5,#REF!*Q$5,0))))</f>
        <v>0</v>
      </c>
      <c r="R358" s="179">
        <f>IF($C358=$D$2,#REF!*R$2,IF($C358=$D$3,#REF!*R$3,IF($C358=$D$4,#REF!*R$4,IF($C358=$D$5,#REF!*R$5,0))))</f>
        <v>0</v>
      </c>
      <c r="S358" s="179">
        <f>IF($C358=$D$2,#REF!*S$2,IF($C358=$D$3,#REF!*S$3,IF($C358=$D$4,#REF!*S$4,IF($C358=$D$5,#REF!*S$5,0))))</f>
        <v>0</v>
      </c>
      <c r="T358" s="179">
        <f>IF($C358=$D$2,#REF!*T$2,IF($C358=$D$3,#REF!*T$3,IF($C358=$D$4,#REF!*T$4,IF($C358=$D$5,#REF!*T$5,0))))</f>
        <v>0</v>
      </c>
      <c r="U358" s="179">
        <f>IF($C358=$D$2,#REF!*U$2,IF($C358=$D$3,#REF!*U$3,IF($C358=$D$4,#REF!*U$4,IF($C358=$D$5,#REF!*U$5,0))))</f>
        <v>0</v>
      </c>
      <c r="V358" s="179">
        <f>IF($C358=$D$2,#REF!*V$2,IF($C358=$D$3,#REF!*V$3,IF($C358=$D$4,#REF!*V$4,IF($C358=$D$5,#REF!*V$5,0))))</f>
        <v>0</v>
      </c>
      <c r="W358" s="179">
        <f>IF($C358=$D$2,#REF!*W$2,IF($C358=$D$3,#REF!*W$3,IF($C358=$D$4,#REF!*W$4,IF($C358=$D$5,#REF!*W$5,0))))</f>
        <v>0</v>
      </c>
      <c r="X358" s="179">
        <f>IF($C358=$D$2,#REF!*X$2,IF($C358=$D$3,#REF!*X$3,IF($C358=$D$4,#REF!*X$4,IF($C358=$D$5,#REF!*X$5,0))))</f>
        <v>0</v>
      </c>
      <c r="Y358" s="179">
        <f>IF($C358=$D$2,#REF!*Y$2,IF($C358=$D$3,#REF!*Y$3,IF($C358=$D$4,#REF!*Y$4,IF($C358=$D$5,#REF!*Y$5,0))))</f>
        <v>0</v>
      </c>
      <c r="Z358" s="179">
        <f>IF($C358=$D$2,#REF!*Z$2,IF($C358=$D$3,#REF!*Z$3,IF($C358=$D$4,#REF!*Z$4,IF($C358=$D$5,#REF!*Z$5,0))))</f>
        <v>0</v>
      </c>
      <c r="AA358" s="179">
        <f>IF($C358=$D$2,#REF!*AA$2,IF($C358=$D$3,#REF!*AA$3,IF($C358=$D$4,#REF!*AA$4,IF($C358=$D$5,#REF!*AA$5,0))))</f>
        <v>0</v>
      </c>
      <c r="AB358" s="179">
        <f>IF($C358=$D$2,#REF!*AB$2,IF($C358=$D$3,#REF!*AB$3,IF($C358=$D$4,#REF!*AB$4,IF($C358=$D$5,#REF!*AB$5,0))))</f>
        <v>0</v>
      </c>
      <c r="AC358" s="179">
        <f>IF($C358=$D$2,#REF!*AC$2,IF($C358=$D$3,#REF!*AC$3,IF($C358=$D$4,#REF!*AC$4,IF($C358=$D$5,#REF!*AC$5,0))))</f>
        <v>0</v>
      </c>
      <c r="AD358" s="179">
        <f>IF($C358=$D$2,#REF!*AD$2,IF($C358=$D$3,#REF!*AD$3,IF($C358=$D$4,#REF!*AD$4,IF($C358=$D$5,#REF!*AD$5,0))))</f>
        <v>0</v>
      </c>
      <c r="AE358" s="179">
        <f>IF($C358=$D$2,#REF!*AE$2,IF($C358=$D$3,#REF!*AE$3,IF($C358=$D$4,#REF!*AE$4,IF($C358=$D$5,#REF!*AE$5,0))))</f>
        <v>0</v>
      </c>
      <c r="AF358" s="179">
        <f>IF($C358=$D$2,#REF!*AF$2,IF($C358=$D$3,#REF!*AF$3,IF($C358=$D$4,#REF!*AF$4,IF($C358=$D$5,#REF!*AF$5,0))))</f>
        <v>0</v>
      </c>
      <c r="AG358" s="179">
        <f>IF($C358=$D$2,#REF!*AG$2,IF($C358=$D$3,#REF!*AG$3,IF($C358=$D$4,#REF!*AG$4,IF($C358=$D$5,#REF!*AG$5,0))))</f>
        <v>0</v>
      </c>
      <c r="AH358" s="179">
        <f>IF($C358=$D$2,#REF!*AH$2,IF($C358=$D$3,#REF!*AH$3,IF($C358=$D$4,#REF!*AH$4,IF($C358=$D$5,#REF!*AH$5,0))))</f>
        <v>0</v>
      </c>
      <c r="AI358" s="179">
        <f>IF($C358=$D$2,#REF!*AI$2,IF($C358=$D$3,#REF!*AI$3,IF($C358=$D$4,#REF!*AI$4,IF($C358=$D$5,#REF!*AI$5,0))))</f>
        <v>0</v>
      </c>
      <c r="AJ358" s="179">
        <f>IF($C358=$D$2,#REF!*AJ$2,IF($C358=$D$3,#REF!*AJ$3,IF($C358=$D$4,#REF!*AJ$4,IF($C358=$D$5,#REF!*AJ$5,0))))</f>
        <v>0</v>
      </c>
      <c r="AK358" s="179">
        <f>IF($C358=$D$2,#REF!*AK$2,IF($C358=$D$3,#REF!*AK$3,IF($C358=$D$4,#REF!*AK$4,IF($C358=$D$5,#REF!*AK$5,0))))</f>
        <v>0</v>
      </c>
      <c r="AL358" s="179">
        <f>IF($C358=$D$2,#REF!*AL$2,IF($C358=$D$3,#REF!*AL$3,IF($C358=$D$4,#REF!*AL$4,IF($C358=$D$5,#REF!*AL$5,0))))</f>
        <v>0</v>
      </c>
      <c r="AM358" s="179">
        <f>IF($C358=$D$2,#REF!*AM$2,IF($C358=$D$3,#REF!*AM$3,IF($C358=$D$4,#REF!*AM$4,IF($C358=$D$5,#REF!*AM$5,0))))</f>
        <v>0</v>
      </c>
    </row>
    <row r="359" spans="1:39">
      <c r="A359" s="141"/>
      <c r="B359" s="165"/>
      <c r="C359" s="165"/>
      <c r="D359" s="178">
        <f t="shared" si="0"/>
        <v>0</v>
      </c>
      <c r="E359" s="179">
        <f>IF($C359=$D$2,#REF!*E$2,IF($C359=$D$3,#REF!*E$3,IF($C359=$D$4,#REF!*E$4,IF($C359=$D$5,#REF!*E$5,0))))</f>
        <v>0</v>
      </c>
      <c r="F359" s="179">
        <f>IF($C359=$D$2,#REF!*F$2,IF($C359=$D$3,#REF!*F$3,IF($C359=$D$4,#REF!*F$4,IF($C359=$D$5,#REF!*F$5,0))))</f>
        <v>0</v>
      </c>
      <c r="G359" s="179">
        <f>IF($C359=$D$2,#REF!*G$2,IF($C359=$D$3,#REF!*G$3,IF($C359=$D$4,#REF!*G$4,IF($C359=$D$5,#REF!*G$5,0))))</f>
        <v>0</v>
      </c>
      <c r="H359" s="179">
        <f>IF($C359=$D$2,#REF!*H$2,IF($C359=$D$3,#REF!*H$3,IF($C359=$D$4,#REF!*H$4,IF($C359=$D$5,#REF!*H$5,0))))</f>
        <v>0</v>
      </c>
      <c r="I359" s="179">
        <f>IF($C359=$D$2,#REF!*I$2,IF($C359=$D$3,#REF!*I$3,IF($C359=$D$4,#REF!*I$4,IF($C359=$D$5,#REF!*I$5,0))))</f>
        <v>0</v>
      </c>
      <c r="J359" s="179">
        <f>IF($C359=$D$2,#REF!*J$2,IF($C359=$D$3,#REF!*J$3,IF($C359=$D$4,#REF!*J$4,IF($C359=$D$5,#REF!*J$5,0))))</f>
        <v>0</v>
      </c>
      <c r="K359" s="179">
        <f>IF($C359=$D$2,#REF!*K$2,IF($C359=$D$3,#REF!*K$3,IF($C359=$D$4,#REF!*K$4,IF($C359=$D$5,#REF!*K$5,0))))</f>
        <v>0</v>
      </c>
      <c r="L359" s="179">
        <f>IF($C359=$D$2,#REF!*L$2,IF($C359=$D$3,#REF!*L$3,IF($C359=$D$4,#REF!*L$4,IF($C359=$D$5,#REF!*L$5,0))))</f>
        <v>0</v>
      </c>
      <c r="M359" s="179">
        <f>IF($C359=$D$2,#REF!*M$2,IF($C359=$D$3,#REF!*M$3,IF($C359=$D$4,#REF!*M$4,IF($C359=$D$5,#REF!*M$5,0))))</f>
        <v>0</v>
      </c>
      <c r="N359" s="179">
        <f>IF($C359=$D$2,#REF!*N$2,IF($C359=$D$3,#REF!*N$3,IF($C359=$D$4,#REF!*N$4,IF($C359=$D$5,#REF!*N$5,0))))</f>
        <v>0</v>
      </c>
      <c r="O359" s="179">
        <f>IF($C359=$D$2,#REF!*O$2,IF($C359=$D$3,#REF!*O$3,IF($C359=$D$4,#REF!*O$4,IF($C359=$D$5,#REF!*O$5,0))))</f>
        <v>0</v>
      </c>
      <c r="P359" s="179">
        <f>IF($C359=$D$2,#REF!*P$2,IF($C359=$D$3,#REF!*P$3,IF($C359=$D$4,#REF!*P$4,IF($C359=$D$5,#REF!*P$5,0))))</f>
        <v>0</v>
      </c>
      <c r="Q359" s="179">
        <f>IF($C359=$D$2,#REF!*Q$2,IF($C359=$D$3,#REF!*Q$3,IF($C359=$D$4,#REF!*Q$4,IF($C359=$D$5,#REF!*Q$5,0))))</f>
        <v>0</v>
      </c>
      <c r="R359" s="179">
        <f>IF($C359=$D$2,#REF!*R$2,IF($C359=$D$3,#REF!*R$3,IF($C359=$D$4,#REF!*R$4,IF($C359=$D$5,#REF!*R$5,0))))</f>
        <v>0</v>
      </c>
      <c r="S359" s="179">
        <f>IF($C359=$D$2,#REF!*S$2,IF($C359=$D$3,#REF!*S$3,IF($C359=$D$4,#REF!*S$4,IF($C359=$D$5,#REF!*S$5,0))))</f>
        <v>0</v>
      </c>
      <c r="T359" s="179">
        <f>IF($C359=$D$2,#REF!*T$2,IF($C359=$D$3,#REF!*T$3,IF($C359=$D$4,#REF!*T$4,IF($C359=$D$5,#REF!*T$5,0))))</f>
        <v>0</v>
      </c>
      <c r="U359" s="179">
        <f>IF($C359=$D$2,#REF!*U$2,IF($C359=$D$3,#REF!*U$3,IF($C359=$D$4,#REF!*U$4,IF($C359=$D$5,#REF!*U$5,0))))</f>
        <v>0</v>
      </c>
      <c r="V359" s="179">
        <f>IF($C359=$D$2,#REF!*V$2,IF($C359=$D$3,#REF!*V$3,IF($C359=$D$4,#REF!*V$4,IF($C359=$D$5,#REF!*V$5,0))))</f>
        <v>0</v>
      </c>
      <c r="W359" s="179">
        <f>IF($C359=$D$2,#REF!*W$2,IF($C359=$D$3,#REF!*W$3,IF($C359=$D$4,#REF!*W$4,IF($C359=$D$5,#REF!*W$5,0))))</f>
        <v>0</v>
      </c>
      <c r="X359" s="179">
        <f>IF($C359=$D$2,#REF!*X$2,IF($C359=$D$3,#REF!*X$3,IF($C359=$D$4,#REF!*X$4,IF($C359=$D$5,#REF!*X$5,0))))</f>
        <v>0</v>
      </c>
      <c r="Y359" s="179">
        <f>IF($C359=$D$2,#REF!*Y$2,IF($C359=$D$3,#REF!*Y$3,IF($C359=$D$4,#REF!*Y$4,IF($C359=$D$5,#REF!*Y$5,0))))</f>
        <v>0</v>
      </c>
      <c r="Z359" s="179">
        <f>IF($C359=$D$2,#REF!*Z$2,IF($C359=$D$3,#REF!*Z$3,IF($C359=$D$4,#REF!*Z$4,IF($C359=$D$5,#REF!*Z$5,0))))</f>
        <v>0</v>
      </c>
      <c r="AA359" s="179">
        <f>IF($C359=$D$2,#REF!*AA$2,IF($C359=$D$3,#REF!*AA$3,IF($C359=$D$4,#REF!*AA$4,IF($C359=$D$5,#REF!*AA$5,0))))</f>
        <v>0</v>
      </c>
      <c r="AB359" s="179">
        <f>IF($C359=$D$2,#REF!*AB$2,IF($C359=$D$3,#REF!*AB$3,IF($C359=$D$4,#REF!*AB$4,IF($C359=$D$5,#REF!*AB$5,0))))</f>
        <v>0</v>
      </c>
      <c r="AC359" s="179">
        <f>IF($C359=$D$2,#REF!*AC$2,IF($C359=$D$3,#REF!*AC$3,IF($C359=$D$4,#REF!*AC$4,IF($C359=$D$5,#REF!*AC$5,0))))</f>
        <v>0</v>
      </c>
      <c r="AD359" s="179">
        <f>IF($C359=$D$2,#REF!*AD$2,IF($C359=$D$3,#REF!*AD$3,IF($C359=$D$4,#REF!*AD$4,IF($C359=$D$5,#REF!*AD$5,0))))</f>
        <v>0</v>
      </c>
      <c r="AE359" s="179">
        <f>IF($C359=$D$2,#REF!*AE$2,IF($C359=$D$3,#REF!*AE$3,IF($C359=$D$4,#REF!*AE$4,IF($C359=$D$5,#REF!*AE$5,0))))</f>
        <v>0</v>
      </c>
      <c r="AF359" s="179">
        <f>IF($C359=$D$2,#REF!*AF$2,IF($C359=$D$3,#REF!*AF$3,IF($C359=$D$4,#REF!*AF$4,IF($C359=$D$5,#REF!*AF$5,0))))</f>
        <v>0</v>
      </c>
      <c r="AG359" s="179">
        <f>IF($C359=$D$2,#REF!*AG$2,IF($C359=$D$3,#REF!*AG$3,IF($C359=$D$4,#REF!*AG$4,IF($C359=$D$5,#REF!*AG$5,0))))</f>
        <v>0</v>
      </c>
      <c r="AH359" s="179">
        <f>IF($C359=$D$2,#REF!*AH$2,IF($C359=$D$3,#REF!*AH$3,IF($C359=$D$4,#REF!*AH$4,IF($C359=$D$5,#REF!*AH$5,0))))</f>
        <v>0</v>
      </c>
      <c r="AI359" s="179">
        <f>IF($C359=$D$2,#REF!*AI$2,IF($C359=$D$3,#REF!*AI$3,IF($C359=$D$4,#REF!*AI$4,IF($C359=$D$5,#REF!*AI$5,0))))</f>
        <v>0</v>
      </c>
      <c r="AJ359" s="179">
        <f>IF($C359=$D$2,#REF!*AJ$2,IF($C359=$D$3,#REF!*AJ$3,IF($C359=$D$4,#REF!*AJ$4,IF($C359=$D$5,#REF!*AJ$5,0))))</f>
        <v>0</v>
      </c>
      <c r="AK359" s="179">
        <f>IF($C359=$D$2,#REF!*AK$2,IF($C359=$D$3,#REF!*AK$3,IF($C359=$D$4,#REF!*AK$4,IF($C359=$D$5,#REF!*AK$5,0))))</f>
        <v>0</v>
      </c>
      <c r="AL359" s="179">
        <f>IF($C359=$D$2,#REF!*AL$2,IF($C359=$D$3,#REF!*AL$3,IF($C359=$D$4,#REF!*AL$4,IF($C359=$D$5,#REF!*AL$5,0))))</f>
        <v>0</v>
      </c>
      <c r="AM359" s="179">
        <f>IF($C359=$D$2,#REF!*AM$2,IF($C359=$D$3,#REF!*AM$3,IF($C359=$D$4,#REF!*AM$4,IF($C359=$D$5,#REF!*AM$5,0))))</f>
        <v>0</v>
      </c>
    </row>
    <row r="360" spans="1:39">
      <c r="A360" s="141"/>
      <c r="B360" s="165"/>
      <c r="C360" s="165"/>
      <c r="D360" s="178">
        <f t="shared" si="0"/>
        <v>0</v>
      </c>
      <c r="E360" s="179">
        <f>IF($C360=$D$2,#REF!*E$2,IF($C360=$D$3,#REF!*E$3,IF($C360=$D$4,#REF!*E$4,IF($C360=$D$5,#REF!*E$5,0))))</f>
        <v>0</v>
      </c>
      <c r="F360" s="179">
        <f>IF($C360=$D$2,#REF!*F$2,IF($C360=$D$3,#REF!*F$3,IF($C360=$D$4,#REF!*F$4,IF($C360=$D$5,#REF!*F$5,0))))</f>
        <v>0</v>
      </c>
      <c r="G360" s="179">
        <f>IF($C360=$D$2,#REF!*G$2,IF($C360=$D$3,#REF!*G$3,IF($C360=$D$4,#REF!*G$4,IF($C360=$D$5,#REF!*G$5,0))))</f>
        <v>0</v>
      </c>
      <c r="H360" s="179">
        <f>IF($C360=$D$2,#REF!*H$2,IF($C360=$D$3,#REF!*H$3,IF($C360=$D$4,#REF!*H$4,IF($C360=$D$5,#REF!*H$5,0))))</f>
        <v>0</v>
      </c>
      <c r="I360" s="179">
        <f>IF($C360=$D$2,#REF!*I$2,IF($C360=$D$3,#REF!*I$3,IF($C360=$D$4,#REF!*I$4,IF($C360=$D$5,#REF!*I$5,0))))</f>
        <v>0</v>
      </c>
      <c r="J360" s="179">
        <f>IF($C360=$D$2,#REF!*J$2,IF($C360=$D$3,#REF!*J$3,IF($C360=$D$4,#REF!*J$4,IF($C360=$D$5,#REF!*J$5,0))))</f>
        <v>0</v>
      </c>
      <c r="K360" s="179">
        <f>IF($C360=$D$2,#REF!*K$2,IF($C360=$D$3,#REF!*K$3,IF($C360=$D$4,#REF!*K$4,IF($C360=$D$5,#REF!*K$5,0))))</f>
        <v>0</v>
      </c>
      <c r="L360" s="179">
        <f>IF($C360=$D$2,#REF!*L$2,IF($C360=$D$3,#REF!*L$3,IF($C360=$D$4,#REF!*L$4,IF($C360=$D$5,#REF!*L$5,0))))</f>
        <v>0</v>
      </c>
      <c r="M360" s="179">
        <f>IF($C360=$D$2,#REF!*M$2,IF($C360=$D$3,#REF!*M$3,IF($C360=$D$4,#REF!*M$4,IF($C360=$D$5,#REF!*M$5,0))))</f>
        <v>0</v>
      </c>
      <c r="N360" s="179">
        <f>IF($C360=$D$2,#REF!*N$2,IF($C360=$D$3,#REF!*N$3,IF($C360=$D$4,#REF!*N$4,IF($C360=$D$5,#REF!*N$5,0))))</f>
        <v>0</v>
      </c>
      <c r="O360" s="179">
        <f>IF($C360=$D$2,#REF!*O$2,IF($C360=$D$3,#REF!*O$3,IF($C360=$D$4,#REF!*O$4,IF($C360=$D$5,#REF!*O$5,0))))</f>
        <v>0</v>
      </c>
      <c r="P360" s="179">
        <f>IF($C360=$D$2,#REF!*P$2,IF($C360=$D$3,#REF!*P$3,IF($C360=$D$4,#REF!*P$4,IF($C360=$D$5,#REF!*P$5,0))))</f>
        <v>0</v>
      </c>
      <c r="Q360" s="179">
        <f>IF($C360=$D$2,#REF!*Q$2,IF($C360=$D$3,#REF!*Q$3,IF($C360=$D$4,#REF!*Q$4,IF($C360=$D$5,#REF!*Q$5,0))))</f>
        <v>0</v>
      </c>
      <c r="R360" s="179">
        <f>IF($C360=$D$2,#REF!*R$2,IF($C360=$D$3,#REF!*R$3,IF($C360=$D$4,#REF!*R$4,IF($C360=$D$5,#REF!*R$5,0))))</f>
        <v>0</v>
      </c>
      <c r="S360" s="179">
        <f>IF($C360=$D$2,#REF!*S$2,IF($C360=$D$3,#REF!*S$3,IF($C360=$D$4,#REF!*S$4,IF($C360=$D$5,#REF!*S$5,0))))</f>
        <v>0</v>
      </c>
      <c r="T360" s="179">
        <f>IF($C360=$D$2,#REF!*T$2,IF($C360=$D$3,#REF!*T$3,IF($C360=$D$4,#REF!*T$4,IF($C360=$D$5,#REF!*T$5,0))))</f>
        <v>0</v>
      </c>
      <c r="U360" s="179">
        <f>IF($C360=$D$2,#REF!*U$2,IF($C360=$D$3,#REF!*U$3,IF($C360=$D$4,#REF!*U$4,IF($C360=$D$5,#REF!*U$5,0))))</f>
        <v>0</v>
      </c>
      <c r="V360" s="179">
        <f>IF($C360=$D$2,#REF!*V$2,IF($C360=$D$3,#REF!*V$3,IF($C360=$D$4,#REF!*V$4,IF($C360=$D$5,#REF!*V$5,0))))</f>
        <v>0</v>
      </c>
      <c r="W360" s="179">
        <f>IF($C360=$D$2,#REF!*W$2,IF($C360=$D$3,#REF!*W$3,IF($C360=$D$4,#REF!*W$4,IF($C360=$D$5,#REF!*W$5,0))))</f>
        <v>0</v>
      </c>
      <c r="X360" s="179">
        <f>IF($C360=$D$2,#REF!*X$2,IF($C360=$D$3,#REF!*X$3,IF($C360=$D$4,#REF!*X$4,IF($C360=$D$5,#REF!*X$5,0))))</f>
        <v>0</v>
      </c>
      <c r="Y360" s="179">
        <f>IF($C360=$D$2,#REF!*Y$2,IF($C360=$D$3,#REF!*Y$3,IF($C360=$D$4,#REF!*Y$4,IF($C360=$D$5,#REF!*Y$5,0))))</f>
        <v>0</v>
      </c>
      <c r="Z360" s="179">
        <f>IF($C360=$D$2,#REF!*Z$2,IF($C360=$D$3,#REF!*Z$3,IF($C360=$D$4,#REF!*Z$4,IF($C360=$D$5,#REF!*Z$5,0))))</f>
        <v>0</v>
      </c>
      <c r="AA360" s="179">
        <f>IF($C360=$D$2,#REF!*AA$2,IF($C360=$D$3,#REF!*AA$3,IF($C360=$D$4,#REF!*AA$4,IF($C360=$D$5,#REF!*AA$5,0))))</f>
        <v>0</v>
      </c>
      <c r="AB360" s="179">
        <f>IF($C360=$D$2,#REF!*AB$2,IF($C360=$D$3,#REF!*AB$3,IF($C360=$D$4,#REF!*AB$4,IF($C360=$D$5,#REF!*AB$5,0))))</f>
        <v>0</v>
      </c>
      <c r="AC360" s="179">
        <f>IF($C360=$D$2,#REF!*AC$2,IF($C360=$D$3,#REF!*AC$3,IF($C360=$D$4,#REF!*AC$4,IF($C360=$D$5,#REF!*AC$5,0))))</f>
        <v>0</v>
      </c>
      <c r="AD360" s="179">
        <f>IF($C360=$D$2,#REF!*AD$2,IF($C360=$D$3,#REF!*AD$3,IF($C360=$D$4,#REF!*AD$4,IF($C360=$D$5,#REF!*AD$5,0))))</f>
        <v>0</v>
      </c>
      <c r="AE360" s="179">
        <f>IF($C360=$D$2,#REF!*AE$2,IF($C360=$D$3,#REF!*AE$3,IF($C360=$D$4,#REF!*AE$4,IF($C360=$D$5,#REF!*AE$5,0))))</f>
        <v>0</v>
      </c>
      <c r="AF360" s="179">
        <f>IF($C360=$D$2,#REF!*AF$2,IF($C360=$D$3,#REF!*AF$3,IF($C360=$D$4,#REF!*AF$4,IF($C360=$D$5,#REF!*AF$5,0))))</f>
        <v>0</v>
      </c>
      <c r="AG360" s="179">
        <f>IF($C360=$D$2,#REF!*AG$2,IF($C360=$D$3,#REF!*AG$3,IF($C360=$D$4,#REF!*AG$4,IF($C360=$D$5,#REF!*AG$5,0))))</f>
        <v>0</v>
      </c>
      <c r="AH360" s="179">
        <f>IF($C360=$D$2,#REF!*AH$2,IF($C360=$D$3,#REF!*AH$3,IF($C360=$D$4,#REF!*AH$4,IF($C360=$D$5,#REF!*AH$5,0))))</f>
        <v>0</v>
      </c>
      <c r="AI360" s="179">
        <f>IF($C360=$D$2,#REF!*AI$2,IF($C360=$D$3,#REF!*AI$3,IF($C360=$D$4,#REF!*AI$4,IF($C360=$D$5,#REF!*AI$5,0))))</f>
        <v>0</v>
      </c>
      <c r="AJ360" s="179">
        <f>IF($C360=$D$2,#REF!*AJ$2,IF($C360=$D$3,#REF!*AJ$3,IF($C360=$D$4,#REF!*AJ$4,IF($C360=$D$5,#REF!*AJ$5,0))))</f>
        <v>0</v>
      </c>
      <c r="AK360" s="179">
        <f>IF($C360=$D$2,#REF!*AK$2,IF($C360=$D$3,#REF!*AK$3,IF($C360=$D$4,#REF!*AK$4,IF($C360=$D$5,#REF!*AK$5,0))))</f>
        <v>0</v>
      </c>
      <c r="AL360" s="179">
        <f>IF($C360=$D$2,#REF!*AL$2,IF($C360=$D$3,#REF!*AL$3,IF($C360=$D$4,#REF!*AL$4,IF($C360=$D$5,#REF!*AL$5,0))))</f>
        <v>0</v>
      </c>
      <c r="AM360" s="179">
        <f>IF($C360=$D$2,#REF!*AM$2,IF($C360=$D$3,#REF!*AM$3,IF($C360=$D$4,#REF!*AM$4,IF($C360=$D$5,#REF!*AM$5,0))))</f>
        <v>0</v>
      </c>
    </row>
    <row r="361" spans="1:39">
      <c r="A361" s="141"/>
      <c r="B361" s="165"/>
      <c r="C361" s="165"/>
      <c r="D361" s="178">
        <f t="shared" si="0"/>
        <v>0</v>
      </c>
      <c r="E361" s="179">
        <f>IF($C361=$D$2,#REF!*E$2,IF($C361=$D$3,#REF!*E$3,IF($C361=$D$4,#REF!*E$4,IF($C361=$D$5,#REF!*E$5,0))))</f>
        <v>0</v>
      </c>
      <c r="F361" s="179">
        <f>IF($C361=$D$2,#REF!*F$2,IF($C361=$D$3,#REF!*F$3,IF($C361=$D$4,#REF!*F$4,IF($C361=$D$5,#REF!*F$5,0))))</f>
        <v>0</v>
      </c>
      <c r="G361" s="179">
        <f>IF($C361=$D$2,#REF!*G$2,IF($C361=$D$3,#REF!*G$3,IF($C361=$D$4,#REF!*G$4,IF($C361=$D$5,#REF!*G$5,0))))</f>
        <v>0</v>
      </c>
      <c r="H361" s="179">
        <f>IF($C361=$D$2,#REF!*H$2,IF($C361=$D$3,#REF!*H$3,IF($C361=$D$4,#REF!*H$4,IF($C361=$D$5,#REF!*H$5,0))))</f>
        <v>0</v>
      </c>
      <c r="I361" s="179">
        <f>IF($C361=$D$2,#REF!*I$2,IF($C361=$D$3,#REF!*I$3,IF($C361=$D$4,#REF!*I$4,IF($C361=$D$5,#REF!*I$5,0))))</f>
        <v>0</v>
      </c>
      <c r="J361" s="179">
        <f>IF($C361=$D$2,#REF!*J$2,IF($C361=$D$3,#REF!*J$3,IF($C361=$D$4,#REF!*J$4,IF($C361=$D$5,#REF!*J$5,0))))</f>
        <v>0</v>
      </c>
      <c r="K361" s="179">
        <f>IF($C361=$D$2,#REF!*K$2,IF($C361=$D$3,#REF!*K$3,IF($C361=$D$4,#REF!*K$4,IF($C361=$D$5,#REF!*K$5,0))))</f>
        <v>0</v>
      </c>
      <c r="L361" s="179">
        <f>IF($C361=$D$2,#REF!*L$2,IF($C361=$D$3,#REF!*L$3,IF($C361=$D$4,#REF!*L$4,IF($C361=$D$5,#REF!*L$5,0))))</f>
        <v>0</v>
      </c>
      <c r="M361" s="179">
        <f>IF($C361=$D$2,#REF!*M$2,IF($C361=$D$3,#REF!*M$3,IF($C361=$D$4,#REF!*M$4,IF($C361=$D$5,#REF!*M$5,0))))</f>
        <v>0</v>
      </c>
      <c r="N361" s="179">
        <f>IF($C361=$D$2,#REF!*N$2,IF($C361=$D$3,#REF!*N$3,IF($C361=$D$4,#REF!*N$4,IF($C361=$D$5,#REF!*N$5,0))))</f>
        <v>0</v>
      </c>
      <c r="O361" s="179">
        <f>IF($C361=$D$2,#REF!*O$2,IF($C361=$D$3,#REF!*O$3,IF($C361=$D$4,#REF!*O$4,IF($C361=$D$5,#REF!*O$5,0))))</f>
        <v>0</v>
      </c>
      <c r="P361" s="179">
        <f>IF($C361=$D$2,#REF!*P$2,IF($C361=$D$3,#REF!*P$3,IF($C361=$D$4,#REF!*P$4,IF($C361=$D$5,#REF!*P$5,0))))</f>
        <v>0</v>
      </c>
      <c r="Q361" s="179">
        <f>IF($C361=$D$2,#REF!*Q$2,IF($C361=$D$3,#REF!*Q$3,IF($C361=$D$4,#REF!*Q$4,IF($C361=$D$5,#REF!*Q$5,0))))</f>
        <v>0</v>
      </c>
      <c r="R361" s="179">
        <f>IF($C361=$D$2,#REF!*R$2,IF($C361=$D$3,#REF!*R$3,IF($C361=$D$4,#REF!*R$4,IF($C361=$D$5,#REF!*R$5,0))))</f>
        <v>0</v>
      </c>
      <c r="S361" s="179">
        <f>IF($C361=$D$2,#REF!*S$2,IF($C361=$D$3,#REF!*S$3,IF($C361=$D$4,#REF!*S$4,IF($C361=$D$5,#REF!*S$5,0))))</f>
        <v>0</v>
      </c>
      <c r="T361" s="179">
        <f>IF($C361=$D$2,#REF!*T$2,IF($C361=$D$3,#REF!*T$3,IF($C361=$D$4,#REF!*T$4,IF($C361=$D$5,#REF!*T$5,0))))</f>
        <v>0</v>
      </c>
      <c r="U361" s="179">
        <f>IF($C361=$D$2,#REF!*U$2,IF($C361=$D$3,#REF!*U$3,IF($C361=$D$4,#REF!*U$4,IF($C361=$D$5,#REF!*U$5,0))))</f>
        <v>0</v>
      </c>
      <c r="V361" s="179">
        <f>IF($C361=$D$2,#REF!*V$2,IF($C361=$D$3,#REF!*V$3,IF($C361=$D$4,#REF!*V$4,IF($C361=$D$5,#REF!*V$5,0))))</f>
        <v>0</v>
      </c>
      <c r="W361" s="179">
        <f>IF($C361=$D$2,#REF!*W$2,IF($C361=$D$3,#REF!*W$3,IF($C361=$D$4,#REF!*W$4,IF($C361=$D$5,#REF!*W$5,0))))</f>
        <v>0</v>
      </c>
      <c r="X361" s="179">
        <f>IF($C361=$D$2,#REF!*X$2,IF($C361=$D$3,#REF!*X$3,IF($C361=$D$4,#REF!*X$4,IF($C361=$D$5,#REF!*X$5,0))))</f>
        <v>0</v>
      </c>
      <c r="Y361" s="179">
        <f>IF($C361=$D$2,#REF!*Y$2,IF($C361=$D$3,#REF!*Y$3,IF($C361=$D$4,#REF!*Y$4,IF($C361=$D$5,#REF!*Y$5,0))))</f>
        <v>0</v>
      </c>
      <c r="Z361" s="179">
        <f>IF($C361=$D$2,#REF!*Z$2,IF($C361=$D$3,#REF!*Z$3,IF($C361=$D$4,#REF!*Z$4,IF($C361=$D$5,#REF!*Z$5,0))))</f>
        <v>0</v>
      </c>
      <c r="AA361" s="179">
        <f>IF($C361=$D$2,#REF!*AA$2,IF($C361=$D$3,#REF!*AA$3,IF($C361=$D$4,#REF!*AA$4,IF($C361=$D$5,#REF!*AA$5,0))))</f>
        <v>0</v>
      </c>
      <c r="AB361" s="179">
        <f>IF($C361=$D$2,#REF!*AB$2,IF($C361=$D$3,#REF!*AB$3,IF($C361=$D$4,#REF!*AB$4,IF($C361=$D$5,#REF!*AB$5,0))))</f>
        <v>0</v>
      </c>
      <c r="AC361" s="179">
        <f>IF($C361=$D$2,#REF!*AC$2,IF($C361=$D$3,#REF!*AC$3,IF($C361=$D$4,#REF!*AC$4,IF($C361=$D$5,#REF!*AC$5,0))))</f>
        <v>0</v>
      </c>
      <c r="AD361" s="179">
        <f>IF($C361=$D$2,#REF!*AD$2,IF($C361=$D$3,#REF!*AD$3,IF($C361=$D$4,#REF!*AD$4,IF($C361=$D$5,#REF!*AD$5,0))))</f>
        <v>0</v>
      </c>
      <c r="AE361" s="179">
        <f>IF($C361=$D$2,#REF!*AE$2,IF($C361=$D$3,#REF!*AE$3,IF($C361=$D$4,#REF!*AE$4,IF($C361=$D$5,#REF!*AE$5,0))))</f>
        <v>0</v>
      </c>
      <c r="AF361" s="179">
        <f>IF($C361=$D$2,#REF!*AF$2,IF($C361=$D$3,#REF!*AF$3,IF($C361=$D$4,#REF!*AF$4,IF($C361=$D$5,#REF!*AF$5,0))))</f>
        <v>0</v>
      </c>
      <c r="AG361" s="179">
        <f>IF($C361=$D$2,#REF!*AG$2,IF($C361=$D$3,#REF!*AG$3,IF($C361=$D$4,#REF!*AG$4,IF($C361=$D$5,#REF!*AG$5,0))))</f>
        <v>0</v>
      </c>
      <c r="AH361" s="179">
        <f>IF($C361=$D$2,#REF!*AH$2,IF($C361=$D$3,#REF!*AH$3,IF($C361=$D$4,#REF!*AH$4,IF($C361=$D$5,#REF!*AH$5,0))))</f>
        <v>0</v>
      </c>
      <c r="AI361" s="179">
        <f>IF($C361=$D$2,#REF!*AI$2,IF($C361=$D$3,#REF!*AI$3,IF($C361=$D$4,#REF!*AI$4,IF($C361=$D$5,#REF!*AI$5,0))))</f>
        <v>0</v>
      </c>
      <c r="AJ361" s="179">
        <f>IF($C361=$D$2,#REF!*AJ$2,IF($C361=$D$3,#REF!*AJ$3,IF($C361=$D$4,#REF!*AJ$4,IF($C361=$D$5,#REF!*AJ$5,0))))</f>
        <v>0</v>
      </c>
      <c r="AK361" s="179">
        <f>IF($C361=$D$2,#REF!*AK$2,IF($C361=$D$3,#REF!*AK$3,IF($C361=$D$4,#REF!*AK$4,IF($C361=$D$5,#REF!*AK$5,0))))</f>
        <v>0</v>
      </c>
      <c r="AL361" s="179">
        <f>IF($C361=$D$2,#REF!*AL$2,IF($C361=$D$3,#REF!*AL$3,IF($C361=$D$4,#REF!*AL$4,IF($C361=$D$5,#REF!*AL$5,0))))</f>
        <v>0</v>
      </c>
      <c r="AM361" s="179">
        <f>IF($C361=$D$2,#REF!*AM$2,IF($C361=$D$3,#REF!*AM$3,IF($C361=$D$4,#REF!*AM$4,IF($C361=$D$5,#REF!*AM$5,0))))</f>
        <v>0</v>
      </c>
    </row>
    <row r="362" spans="1:39">
      <c r="A362" s="141"/>
      <c r="B362" s="165"/>
      <c r="C362" s="165"/>
      <c r="D362" s="178">
        <f t="shared" si="0"/>
        <v>0</v>
      </c>
      <c r="E362" s="179">
        <f>IF($C362=$D$2,#REF!*E$2,IF($C362=$D$3,#REF!*E$3,IF($C362=$D$4,#REF!*E$4,IF($C362=$D$5,#REF!*E$5,0))))</f>
        <v>0</v>
      </c>
      <c r="F362" s="179">
        <f>IF($C362=$D$2,#REF!*F$2,IF($C362=$D$3,#REF!*F$3,IF($C362=$D$4,#REF!*F$4,IF($C362=$D$5,#REF!*F$5,0))))</f>
        <v>0</v>
      </c>
      <c r="G362" s="179">
        <f>IF($C362=$D$2,#REF!*G$2,IF($C362=$D$3,#REF!*G$3,IF($C362=$D$4,#REF!*G$4,IF($C362=$D$5,#REF!*G$5,0))))</f>
        <v>0</v>
      </c>
      <c r="H362" s="179">
        <f>IF($C362=$D$2,#REF!*H$2,IF($C362=$D$3,#REF!*H$3,IF($C362=$D$4,#REF!*H$4,IF($C362=$D$5,#REF!*H$5,0))))</f>
        <v>0</v>
      </c>
      <c r="I362" s="179">
        <f>IF($C362=$D$2,#REF!*I$2,IF($C362=$D$3,#REF!*I$3,IF($C362=$D$4,#REF!*I$4,IF($C362=$D$5,#REF!*I$5,0))))</f>
        <v>0</v>
      </c>
      <c r="J362" s="179">
        <f>IF($C362=$D$2,#REF!*J$2,IF($C362=$D$3,#REF!*J$3,IF($C362=$D$4,#REF!*J$4,IF($C362=$D$5,#REF!*J$5,0))))</f>
        <v>0</v>
      </c>
      <c r="K362" s="179">
        <f>IF($C362=$D$2,#REF!*K$2,IF($C362=$D$3,#REF!*K$3,IF($C362=$D$4,#REF!*K$4,IF($C362=$D$5,#REF!*K$5,0))))</f>
        <v>0</v>
      </c>
      <c r="L362" s="179">
        <f>IF($C362=$D$2,#REF!*L$2,IF($C362=$D$3,#REF!*L$3,IF($C362=$D$4,#REF!*L$4,IF($C362=$D$5,#REF!*L$5,0))))</f>
        <v>0</v>
      </c>
      <c r="M362" s="179">
        <f>IF($C362=$D$2,#REF!*M$2,IF($C362=$D$3,#REF!*M$3,IF($C362=$D$4,#REF!*M$4,IF($C362=$D$5,#REF!*M$5,0))))</f>
        <v>0</v>
      </c>
      <c r="N362" s="179">
        <f>IF($C362=$D$2,#REF!*N$2,IF($C362=$D$3,#REF!*N$3,IF($C362=$D$4,#REF!*N$4,IF($C362=$D$5,#REF!*N$5,0))))</f>
        <v>0</v>
      </c>
      <c r="O362" s="179">
        <f>IF($C362=$D$2,#REF!*O$2,IF($C362=$D$3,#REF!*O$3,IF($C362=$D$4,#REF!*O$4,IF($C362=$D$5,#REF!*O$5,0))))</f>
        <v>0</v>
      </c>
      <c r="P362" s="179">
        <f>IF($C362=$D$2,#REF!*P$2,IF($C362=$D$3,#REF!*P$3,IF($C362=$D$4,#REF!*P$4,IF($C362=$D$5,#REF!*P$5,0))))</f>
        <v>0</v>
      </c>
      <c r="Q362" s="179">
        <f>IF($C362=$D$2,#REF!*Q$2,IF($C362=$D$3,#REF!*Q$3,IF($C362=$D$4,#REF!*Q$4,IF($C362=$D$5,#REF!*Q$5,0))))</f>
        <v>0</v>
      </c>
      <c r="R362" s="179">
        <f>IF($C362=$D$2,#REF!*R$2,IF($C362=$D$3,#REF!*R$3,IF($C362=$D$4,#REF!*R$4,IF($C362=$D$5,#REF!*R$5,0))))</f>
        <v>0</v>
      </c>
      <c r="S362" s="179">
        <f>IF($C362=$D$2,#REF!*S$2,IF($C362=$D$3,#REF!*S$3,IF($C362=$D$4,#REF!*S$4,IF($C362=$D$5,#REF!*S$5,0))))</f>
        <v>0</v>
      </c>
      <c r="T362" s="179">
        <f>IF($C362=$D$2,#REF!*T$2,IF($C362=$D$3,#REF!*T$3,IF($C362=$D$4,#REF!*T$4,IF($C362=$D$5,#REF!*T$5,0))))</f>
        <v>0</v>
      </c>
      <c r="U362" s="179">
        <f>IF($C362=$D$2,#REF!*U$2,IF($C362=$D$3,#REF!*U$3,IF($C362=$D$4,#REF!*U$4,IF($C362=$D$5,#REF!*U$5,0))))</f>
        <v>0</v>
      </c>
      <c r="V362" s="179">
        <f>IF($C362=$D$2,#REF!*V$2,IF($C362=$D$3,#REF!*V$3,IF($C362=$D$4,#REF!*V$4,IF($C362=$D$5,#REF!*V$5,0))))</f>
        <v>0</v>
      </c>
      <c r="W362" s="179">
        <f>IF($C362=$D$2,#REF!*W$2,IF($C362=$D$3,#REF!*W$3,IF($C362=$D$4,#REF!*W$4,IF($C362=$D$5,#REF!*W$5,0))))</f>
        <v>0</v>
      </c>
      <c r="X362" s="179">
        <f>IF($C362=$D$2,#REF!*X$2,IF($C362=$D$3,#REF!*X$3,IF($C362=$D$4,#REF!*X$4,IF($C362=$D$5,#REF!*X$5,0))))</f>
        <v>0</v>
      </c>
      <c r="Y362" s="179">
        <f>IF($C362=$D$2,#REF!*Y$2,IF($C362=$D$3,#REF!*Y$3,IF($C362=$D$4,#REF!*Y$4,IF($C362=$D$5,#REF!*Y$5,0))))</f>
        <v>0</v>
      </c>
      <c r="Z362" s="179">
        <f>IF($C362=$D$2,#REF!*Z$2,IF($C362=$D$3,#REF!*Z$3,IF($C362=$D$4,#REF!*Z$4,IF($C362=$D$5,#REF!*Z$5,0))))</f>
        <v>0</v>
      </c>
      <c r="AA362" s="179">
        <f>IF($C362=$D$2,#REF!*AA$2,IF($C362=$D$3,#REF!*AA$3,IF($C362=$D$4,#REF!*AA$4,IF($C362=$D$5,#REF!*AA$5,0))))</f>
        <v>0</v>
      </c>
      <c r="AB362" s="179">
        <f>IF($C362=$D$2,#REF!*AB$2,IF($C362=$D$3,#REF!*AB$3,IF($C362=$D$4,#REF!*AB$4,IF($C362=$D$5,#REF!*AB$5,0))))</f>
        <v>0</v>
      </c>
      <c r="AC362" s="179">
        <f>IF($C362=$D$2,#REF!*AC$2,IF($C362=$D$3,#REF!*AC$3,IF($C362=$D$4,#REF!*AC$4,IF($C362=$D$5,#REF!*AC$5,0))))</f>
        <v>0</v>
      </c>
      <c r="AD362" s="179">
        <f>IF($C362=$D$2,#REF!*AD$2,IF($C362=$D$3,#REF!*AD$3,IF($C362=$D$4,#REF!*AD$4,IF($C362=$D$5,#REF!*AD$5,0))))</f>
        <v>0</v>
      </c>
      <c r="AE362" s="179">
        <f>IF($C362=$D$2,#REF!*AE$2,IF($C362=$D$3,#REF!*AE$3,IF($C362=$D$4,#REF!*AE$4,IF($C362=$D$5,#REF!*AE$5,0))))</f>
        <v>0</v>
      </c>
      <c r="AF362" s="179">
        <f>IF($C362=$D$2,#REF!*AF$2,IF($C362=$D$3,#REF!*AF$3,IF($C362=$D$4,#REF!*AF$4,IF($C362=$D$5,#REF!*AF$5,0))))</f>
        <v>0</v>
      </c>
      <c r="AG362" s="179">
        <f>IF($C362=$D$2,#REF!*AG$2,IF($C362=$D$3,#REF!*AG$3,IF($C362=$D$4,#REF!*AG$4,IF($C362=$D$5,#REF!*AG$5,0))))</f>
        <v>0</v>
      </c>
      <c r="AH362" s="179">
        <f>IF($C362=$D$2,#REF!*AH$2,IF($C362=$D$3,#REF!*AH$3,IF($C362=$D$4,#REF!*AH$4,IF($C362=$D$5,#REF!*AH$5,0))))</f>
        <v>0</v>
      </c>
      <c r="AI362" s="179">
        <f>IF($C362=$D$2,#REF!*AI$2,IF($C362=$D$3,#REF!*AI$3,IF($C362=$D$4,#REF!*AI$4,IF($C362=$D$5,#REF!*AI$5,0))))</f>
        <v>0</v>
      </c>
      <c r="AJ362" s="179">
        <f>IF($C362=$D$2,#REF!*AJ$2,IF($C362=$D$3,#REF!*AJ$3,IF($C362=$D$4,#REF!*AJ$4,IF($C362=$D$5,#REF!*AJ$5,0))))</f>
        <v>0</v>
      </c>
      <c r="AK362" s="179">
        <f>IF($C362=$D$2,#REF!*AK$2,IF($C362=$D$3,#REF!*AK$3,IF($C362=$D$4,#REF!*AK$4,IF($C362=$D$5,#REF!*AK$5,0))))</f>
        <v>0</v>
      </c>
      <c r="AL362" s="179">
        <f>IF($C362=$D$2,#REF!*AL$2,IF($C362=$D$3,#REF!*AL$3,IF($C362=$D$4,#REF!*AL$4,IF($C362=$D$5,#REF!*AL$5,0))))</f>
        <v>0</v>
      </c>
      <c r="AM362" s="179">
        <f>IF($C362=$D$2,#REF!*AM$2,IF($C362=$D$3,#REF!*AM$3,IF($C362=$D$4,#REF!*AM$4,IF($C362=$D$5,#REF!*AM$5,0))))</f>
        <v>0</v>
      </c>
    </row>
    <row r="363" spans="1:39">
      <c r="A363" s="141"/>
      <c r="B363" s="165"/>
      <c r="C363" s="165"/>
      <c r="D363" s="178">
        <f t="shared" si="0"/>
        <v>0</v>
      </c>
      <c r="E363" s="179">
        <f>IF($C363=$D$2,#REF!*E$2,IF($C363=$D$3,#REF!*E$3,IF($C363=$D$4,#REF!*E$4,IF($C363=$D$5,#REF!*E$5,0))))</f>
        <v>0</v>
      </c>
      <c r="F363" s="179">
        <f>IF($C363=$D$2,#REF!*F$2,IF($C363=$D$3,#REF!*F$3,IF($C363=$D$4,#REF!*F$4,IF($C363=$D$5,#REF!*F$5,0))))</f>
        <v>0</v>
      </c>
      <c r="G363" s="179">
        <f>IF($C363=$D$2,#REF!*G$2,IF($C363=$D$3,#REF!*G$3,IF($C363=$D$4,#REF!*G$4,IF($C363=$D$5,#REF!*G$5,0))))</f>
        <v>0</v>
      </c>
      <c r="H363" s="179">
        <f>IF($C363=$D$2,#REF!*H$2,IF($C363=$D$3,#REF!*H$3,IF($C363=$D$4,#REF!*H$4,IF($C363=$D$5,#REF!*H$5,0))))</f>
        <v>0</v>
      </c>
      <c r="I363" s="179">
        <f>IF($C363=$D$2,#REF!*I$2,IF($C363=$D$3,#REF!*I$3,IF($C363=$D$4,#REF!*I$4,IF($C363=$D$5,#REF!*I$5,0))))</f>
        <v>0</v>
      </c>
      <c r="J363" s="179">
        <f>IF($C363=$D$2,#REF!*J$2,IF($C363=$D$3,#REF!*J$3,IF($C363=$D$4,#REF!*J$4,IF($C363=$D$5,#REF!*J$5,0))))</f>
        <v>0</v>
      </c>
      <c r="K363" s="179">
        <f>IF($C363=$D$2,#REF!*K$2,IF($C363=$D$3,#REF!*K$3,IF($C363=$D$4,#REF!*K$4,IF($C363=$D$5,#REF!*K$5,0))))</f>
        <v>0</v>
      </c>
      <c r="L363" s="179">
        <f>IF($C363=$D$2,#REF!*L$2,IF($C363=$D$3,#REF!*L$3,IF($C363=$D$4,#REF!*L$4,IF($C363=$D$5,#REF!*L$5,0))))</f>
        <v>0</v>
      </c>
      <c r="M363" s="179">
        <f>IF($C363=$D$2,#REF!*M$2,IF($C363=$D$3,#REF!*M$3,IF($C363=$D$4,#REF!*M$4,IF($C363=$D$5,#REF!*M$5,0))))</f>
        <v>0</v>
      </c>
      <c r="N363" s="179">
        <f>IF($C363=$D$2,#REF!*N$2,IF($C363=$D$3,#REF!*N$3,IF($C363=$D$4,#REF!*N$4,IF($C363=$D$5,#REF!*N$5,0))))</f>
        <v>0</v>
      </c>
      <c r="O363" s="179">
        <f>IF($C363=$D$2,#REF!*O$2,IF($C363=$D$3,#REF!*O$3,IF($C363=$D$4,#REF!*O$4,IF($C363=$D$5,#REF!*O$5,0))))</f>
        <v>0</v>
      </c>
      <c r="P363" s="179">
        <f>IF($C363=$D$2,#REF!*P$2,IF($C363=$D$3,#REF!*P$3,IF($C363=$D$4,#REF!*P$4,IF($C363=$D$5,#REF!*P$5,0))))</f>
        <v>0</v>
      </c>
      <c r="Q363" s="179">
        <f>IF($C363=$D$2,#REF!*Q$2,IF($C363=$D$3,#REF!*Q$3,IF($C363=$D$4,#REF!*Q$4,IF($C363=$D$5,#REF!*Q$5,0))))</f>
        <v>0</v>
      </c>
      <c r="R363" s="179">
        <f>IF($C363=$D$2,#REF!*R$2,IF($C363=$D$3,#REF!*R$3,IF($C363=$D$4,#REF!*R$4,IF($C363=$D$5,#REF!*R$5,0))))</f>
        <v>0</v>
      </c>
      <c r="S363" s="179">
        <f>IF($C363=$D$2,#REF!*S$2,IF($C363=$D$3,#REF!*S$3,IF($C363=$D$4,#REF!*S$4,IF($C363=$D$5,#REF!*S$5,0))))</f>
        <v>0</v>
      </c>
      <c r="T363" s="179">
        <f>IF($C363=$D$2,#REF!*T$2,IF($C363=$D$3,#REF!*T$3,IF($C363=$D$4,#REF!*T$4,IF($C363=$D$5,#REF!*T$5,0))))</f>
        <v>0</v>
      </c>
      <c r="U363" s="179">
        <f>IF($C363=$D$2,#REF!*U$2,IF($C363=$D$3,#REF!*U$3,IF($C363=$D$4,#REF!*U$4,IF($C363=$D$5,#REF!*U$5,0))))</f>
        <v>0</v>
      </c>
      <c r="V363" s="179">
        <f>IF($C363=$D$2,#REF!*V$2,IF($C363=$D$3,#REF!*V$3,IF($C363=$D$4,#REF!*V$4,IF($C363=$D$5,#REF!*V$5,0))))</f>
        <v>0</v>
      </c>
      <c r="W363" s="179">
        <f>IF($C363=$D$2,#REF!*W$2,IF($C363=$D$3,#REF!*W$3,IF($C363=$D$4,#REF!*W$4,IF($C363=$D$5,#REF!*W$5,0))))</f>
        <v>0</v>
      </c>
      <c r="X363" s="179">
        <f>IF($C363=$D$2,#REF!*X$2,IF($C363=$D$3,#REF!*X$3,IF($C363=$D$4,#REF!*X$4,IF($C363=$D$5,#REF!*X$5,0))))</f>
        <v>0</v>
      </c>
      <c r="Y363" s="179">
        <f>IF($C363=$D$2,#REF!*Y$2,IF($C363=$D$3,#REF!*Y$3,IF($C363=$D$4,#REF!*Y$4,IF($C363=$D$5,#REF!*Y$5,0))))</f>
        <v>0</v>
      </c>
      <c r="Z363" s="179">
        <f>IF($C363=$D$2,#REF!*Z$2,IF($C363=$D$3,#REF!*Z$3,IF($C363=$D$4,#REF!*Z$4,IF($C363=$D$5,#REF!*Z$5,0))))</f>
        <v>0</v>
      </c>
      <c r="AA363" s="179">
        <f>IF($C363=$D$2,#REF!*AA$2,IF($C363=$D$3,#REF!*AA$3,IF($C363=$D$4,#REF!*AA$4,IF($C363=$D$5,#REF!*AA$5,0))))</f>
        <v>0</v>
      </c>
      <c r="AB363" s="179">
        <f>IF($C363=$D$2,#REF!*AB$2,IF($C363=$D$3,#REF!*AB$3,IF($C363=$D$4,#REF!*AB$4,IF($C363=$D$5,#REF!*AB$5,0))))</f>
        <v>0</v>
      </c>
      <c r="AC363" s="179">
        <f>IF($C363=$D$2,#REF!*AC$2,IF($C363=$D$3,#REF!*AC$3,IF($C363=$D$4,#REF!*AC$4,IF($C363=$D$5,#REF!*AC$5,0))))</f>
        <v>0</v>
      </c>
      <c r="AD363" s="179">
        <f>IF($C363=$D$2,#REF!*AD$2,IF($C363=$D$3,#REF!*AD$3,IF($C363=$D$4,#REF!*AD$4,IF($C363=$D$5,#REF!*AD$5,0))))</f>
        <v>0</v>
      </c>
      <c r="AE363" s="179">
        <f>IF($C363=$D$2,#REF!*AE$2,IF($C363=$D$3,#REF!*AE$3,IF($C363=$D$4,#REF!*AE$4,IF($C363=$D$5,#REF!*AE$5,0))))</f>
        <v>0</v>
      </c>
      <c r="AF363" s="179">
        <f>IF($C363=$D$2,#REF!*AF$2,IF($C363=$D$3,#REF!*AF$3,IF($C363=$D$4,#REF!*AF$4,IF($C363=$D$5,#REF!*AF$5,0))))</f>
        <v>0</v>
      </c>
      <c r="AG363" s="179">
        <f>IF($C363=$D$2,#REF!*AG$2,IF($C363=$D$3,#REF!*AG$3,IF($C363=$D$4,#REF!*AG$4,IF($C363=$D$5,#REF!*AG$5,0))))</f>
        <v>0</v>
      </c>
      <c r="AH363" s="179">
        <f>IF($C363=$D$2,#REF!*AH$2,IF($C363=$D$3,#REF!*AH$3,IF($C363=$D$4,#REF!*AH$4,IF($C363=$D$5,#REF!*AH$5,0))))</f>
        <v>0</v>
      </c>
      <c r="AI363" s="179">
        <f>IF($C363=$D$2,#REF!*AI$2,IF($C363=$D$3,#REF!*AI$3,IF($C363=$D$4,#REF!*AI$4,IF($C363=$D$5,#REF!*AI$5,0))))</f>
        <v>0</v>
      </c>
      <c r="AJ363" s="179">
        <f>IF($C363=$D$2,#REF!*AJ$2,IF($C363=$D$3,#REF!*AJ$3,IF($C363=$D$4,#REF!*AJ$4,IF($C363=$D$5,#REF!*AJ$5,0))))</f>
        <v>0</v>
      </c>
      <c r="AK363" s="179">
        <f>IF($C363=$D$2,#REF!*AK$2,IF($C363=$D$3,#REF!*AK$3,IF($C363=$D$4,#REF!*AK$4,IF($C363=$D$5,#REF!*AK$5,0))))</f>
        <v>0</v>
      </c>
      <c r="AL363" s="179">
        <f>IF($C363=$D$2,#REF!*AL$2,IF($C363=$D$3,#REF!*AL$3,IF($C363=$D$4,#REF!*AL$4,IF($C363=$D$5,#REF!*AL$5,0))))</f>
        <v>0</v>
      </c>
      <c r="AM363" s="179">
        <f>IF($C363=$D$2,#REF!*AM$2,IF($C363=$D$3,#REF!*AM$3,IF($C363=$D$4,#REF!*AM$4,IF($C363=$D$5,#REF!*AM$5,0))))</f>
        <v>0</v>
      </c>
    </row>
    <row r="364" spans="1:39">
      <c r="A364" s="141"/>
      <c r="B364" s="165"/>
      <c r="C364" s="165"/>
      <c r="D364" s="178">
        <f t="shared" si="0"/>
        <v>0</v>
      </c>
      <c r="E364" s="179">
        <f>IF($C364=$D$2,#REF!*E$2,IF($C364=$D$3,#REF!*E$3,IF($C364=$D$4,#REF!*E$4,IF($C364=$D$5,#REF!*E$5,0))))</f>
        <v>0</v>
      </c>
      <c r="F364" s="179">
        <f>IF($C364=$D$2,#REF!*F$2,IF($C364=$D$3,#REF!*F$3,IF($C364=$D$4,#REF!*F$4,IF($C364=$D$5,#REF!*F$5,0))))</f>
        <v>0</v>
      </c>
      <c r="G364" s="179">
        <f>IF($C364=$D$2,#REF!*G$2,IF($C364=$D$3,#REF!*G$3,IF($C364=$D$4,#REF!*G$4,IF($C364=$D$5,#REF!*G$5,0))))</f>
        <v>0</v>
      </c>
      <c r="H364" s="179">
        <f>IF($C364=$D$2,#REF!*H$2,IF($C364=$D$3,#REF!*H$3,IF($C364=$D$4,#REF!*H$4,IF($C364=$D$5,#REF!*H$5,0))))</f>
        <v>0</v>
      </c>
      <c r="I364" s="179">
        <f>IF($C364=$D$2,#REF!*I$2,IF($C364=$D$3,#REF!*I$3,IF($C364=$D$4,#REF!*I$4,IF($C364=$D$5,#REF!*I$5,0))))</f>
        <v>0</v>
      </c>
      <c r="J364" s="179">
        <f>IF($C364=$D$2,#REF!*J$2,IF($C364=$D$3,#REF!*J$3,IF($C364=$D$4,#REF!*J$4,IF($C364=$D$5,#REF!*J$5,0))))</f>
        <v>0</v>
      </c>
      <c r="K364" s="179">
        <f>IF($C364=$D$2,#REF!*K$2,IF($C364=$D$3,#REF!*K$3,IF($C364=$D$4,#REF!*K$4,IF($C364=$D$5,#REF!*K$5,0))))</f>
        <v>0</v>
      </c>
      <c r="L364" s="179">
        <f>IF($C364=$D$2,#REF!*L$2,IF($C364=$D$3,#REF!*L$3,IF($C364=$D$4,#REF!*L$4,IF($C364=$D$5,#REF!*L$5,0))))</f>
        <v>0</v>
      </c>
      <c r="M364" s="179">
        <f>IF($C364=$D$2,#REF!*M$2,IF($C364=$D$3,#REF!*M$3,IF($C364=$D$4,#REF!*M$4,IF($C364=$D$5,#REF!*M$5,0))))</f>
        <v>0</v>
      </c>
      <c r="N364" s="179">
        <f>IF($C364=$D$2,#REF!*N$2,IF($C364=$D$3,#REF!*N$3,IF($C364=$D$4,#REF!*N$4,IF($C364=$D$5,#REF!*N$5,0))))</f>
        <v>0</v>
      </c>
      <c r="O364" s="179">
        <f>IF($C364=$D$2,#REF!*O$2,IF($C364=$D$3,#REF!*O$3,IF($C364=$D$4,#REF!*O$4,IF($C364=$D$5,#REF!*O$5,0))))</f>
        <v>0</v>
      </c>
      <c r="P364" s="179">
        <f>IF($C364=$D$2,#REF!*P$2,IF($C364=$D$3,#REF!*P$3,IF($C364=$D$4,#REF!*P$4,IF($C364=$D$5,#REF!*P$5,0))))</f>
        <v>0</v>
      </c>
      <c r="Q364" s="179">
        <f>IF($C364=$D$2,#REF!*Q$2,IF($C364=$D$3,#REF!*Q$3,IF($C364=$D$4,#REF!*Q$4,IF($C364=$D$5,#REF!*Q$5,0))))</f>
        <v>0</v>
      </c>
      <c r="R364" s="179">
        <f>IF($C364=$D$2,#REF!*R$2,IF($C364=$D$3,#REF!*R$3,IF($C364=$D$4,#REF!*R$4,IF($C364=$D$5,#REF!*R$5,0))))</f>
        <v>0</v>
      </c>
      <c r="S364" s="179">
        <f>IF($C364=$D$2,#REF!*S$2,IF($C364=$D$3,#REF!*S$3,IF($C364=$D$4,#REF!*S$4,IF($C364=$D$5,#REF!*S$5,0))))</f>
        <v>0</v>
      </c>
      <c r="T364" s="179">
        <f>IF($C364=$D$2,#REF!*T$2,IF($C364=$D$3,#REF!*T$3,IF($C364=$D$4,#REF!*T$4,IF($C364=$D$5,#REF!*T$5,0))))</f>
        <v>0</v>
      </c>
      <c r="U364" s="179">
        <f>IF($C364=$D$2,#REF!*U$2,IF($C364=$D$3,#REF!*U$3,IF($C364=$D$4,#REF!*U$4,IF($C364=$D$5,#REF!*U$5,0))))</f>
        <v>0</v>
      </c>
      <c r="V364" s="179">
        <f>IF($C364=$D$2,#REF!*V$2,IF($C364=$D$3,#REF!*V$3,IF($C364=$D$4,#REF!*V$4,IF($C364=$D$5,#REF!*V$5,0))))</f>
        <v>0</v>
      </c>
      <c r="W364" s="179">
        <f>IF($C364=$D$2,#REF!*W$2,IF($C364=$D$3,#REF!*W$3,IF($C364=$D$4,#REF!*W$4,IF($C364=$D$5,#REF!*W$5,0))))</f>
        <v>0</v>
      </c>
      <c r="X364" s="179">
        <f>IF($C364=$D$2,#REF!*X$2,IF($C364=$D$3,#REF!*X$3,IF($C364=$D$4,#REF!*X$4,IF($C364=$D$5,#REF!*X$5,0))))</f>
        <v>0</v>
      </c>
      <c r="Y364" s="179">
        <f>IF($C364=$D$2,#REF!*Y$2,IF($C364=$D$3,#REF!*Y$3,IF($C364=$D$4,#REF!*Y$4,IF($C364=$D$5,#REF!*Y$5,0))))</f>
        <v>0</v>
      </c>
      <c r="Z364" s="179">
        <f>IF($C364=$D$2,#REF!*Z$2,IF($C364=$D$3,#REF!*Z$3,IF($C364=$D$4,#REF!*Z$4,IF($C364=$D$5,#REF!*Z$5,0))))</f>
        <v>0</v>
      </c>
      <c r="AA364" s="179">
        <f>IF($C364=$D$2,#REF!*AA$2,IF($C364=$D$3,#REF!*AA$3,IF($C364=$D$4,#REF!*AA$4,IF($C364=$D$5,#REF!*AA$5,0))))</f>
        <v>0</v>
      </c>
      <c r="AB364" s="179">
        <f>IF($C364=$D$2,#REF!*AB$2,IF($C364=$D$3,#REF!*AB$3,IF($C364=$D$4,#REF!*AB$4,IF($C364=$D$5,#REF!*AB$5,0))))</f>
        <v>0</v>
      </c>
      <c r="AC364" s="179">
        <f>IF($C364=$D$2,#REF!*AC$2,IF($C364=$D$3,#REF!*AC$3,IF($C364=$D$4,#REF!*AC$4,IF($C364=$D$5,#REF!*AC$5,0))))</f>
        <v>0</v>
      </c>
      <c r="AD364" s="179">
        <f>IF($C364=$D$2,#REF!*AD$2,IF($C364=$D$3,#REF!*AD$3,IF($C364=$D$4,#REF!*AD$4,IF($C364=$D$5,#REF!*AD$5,0))))</f>
        <v>0</v>
      </c>
      <c r="AE364" s="179">
        <f>IF($C364=$D$2,#REF!*AE$2,IF($C364=$D$3,#REF!*AE$3,IF($C364=$D$4,#REF!*AE$4,IF($C364=$D$5,#REF!*AE$5,0))))</f>
        <v>0</v>
      </c>
      <c r="AF364" s="179">
        <f>IF($C364=$D$2,#REF!*AF$2,IF($C364=$D$3,#REF!*AF$3,IF($C364=$D$4,#REF!*AF$4,IF($C364=$D$5,#REF!*AF$5,0))))</f>
        <v>0</v>
      </c>
      <c r="AG364" s="179">
        <f>IF($C364=$D$2,#REF!*AG$2,IF($C364=$D$3,#REF!*AG$3,IF($C364=$D$4,#REF!*AG$4,IF($C364=$D$5,#REF!*AG$5,0))))</f>
        <v>0</v>
      </c>
      <c r="AH364" s="179">
        <f>IF($C364=$D$2,#REF!*AH$2,IF($C364=$D$3,#REF!*AH$3,IF($C364=$D$4,#REF!*AH$4,IF($C364=$D$5,#REF!*AH$5,0))))</f>
        <v>0</v>
      </c>
      <c r="AI364" s="179">
        <f>IF($C364=$D$2,#REF!*AI$2,IF($C364=$D$3,#REF!*AI$3,IF($C364=$D$4,#REF!*AI$4,IF($C364=$D$5,#REF!*AI$5,0))))</f>
        <v>0</v>
      </c>
      <c r="AJ364" s="179">
        <f>IF($C364=$D$2,#REF!*AJ$2,IF($C364=$D$3,#REF!*AJ$3,IF($C364=$D$4,#REF!*AJ$4,IF($C364=$D$5,#REF!*AJ$5,0))))</f>
        <v>0</v>
      </c>
      <c r="AK364" s="179">
        <f>IF($C364=$D$2,#REF!*AK$2,IF($C364=$D$3,#REF!*AK$3,IF($C364=$D$4,#REF!*AK$4,IF($C364=$D$5,#REF!*AK$5,0))))</f>
        <v>0</v>
      </c>
      <c r="AL364" s="179">
        <f>IF($C364=$D$2,#REF!*AL$2,IF($C364=$D$3,#REF!*AL$3,IF($C364=$D$4,#REF!*AL$4,IF($C364=$D$5,#REF!*AL$5,0))))</f>
        <v>0</v>
      </c>
      <c r="AM364" s="179">
        <f>IF($C364=$D$2,#REF!*AM$2,IF($C364=$D$3,#REF!*AM$3,IF($C364=$D$4,#REF!*AM$4,IF($C364=$D$5,#REF!*AM$5,0))))</f>
        <v>0</v>
      </c>
    </row>
    <row r="365" spans="1:39">
      <c r="A365" s="141"/>
      <c r="B365" s="165"/>
      <c r="C365" s="165"/>
      <c r="D365" s="178">
        <f t="shared" si="0"/>
        <v>0</v>
      </c>
      <c r="E365" s="179">
        <f>IF($C365=$D$2,#REF!*E$2,IF($C365=$D$3,#REF!*E$3,IF($C365=$D$4,#REF!*E$4,IF($C365=$D$5,#REF!*E$5,0))))</f>
        <v>0</v>
      </c>
      <c r="F365" s="179">
        <f>IF($C365=$D$2,#REF!*F$2,IF($C365=$D$3,#REF!*F$3,IF($C365=$D$4,#REF!*F$4,IF($C365=$D$5,#REF!*F$5,0))))</f>
        <v>0</v>
      </c>
      <c r="G365" s="179">
        <f>IF($C365=$D$2,#REF!*G$2,IF($C365=$D$3,#REF!*G$3,IF($C365=$D$4,#REF!*G$4,IF($C365=$D$5,#REF!*G$5,0))))</f>
        <v>0</v>
      </c>
      <c r="H365" s="179">
        <f>IF($C365=$D$2,#REF!*H$2,IF($C365=$D$3,#REF!*H$3,IF($C365=$D$4,#REF!*H$4,IF($C365=$D$5,#REF!*H$5,0))))</f>
        <v>0</v>
      </c>
      <c r="I365" s="179">
        <f>IF($C365=$D$2,#REF!*I$2,IF($C365=$D$3,#REF!*I$3,IF($C365=$D$4,#REF!*I$4,IF($C365=$D$5,#REF!*I$5,0))))</f>
        <v>0</v>
      </c>
      <c r="J365" s="179">
        <f>IF($C365=$D$2,#REF!*J$2,IF($C365=$D$3,#REF!*J$3,IF($C365=$D$4,#REF!*J$4,IF($C365=$D$5,#REF!*J$5,0))))</f>
        <v>0</v>
      </c>
      <c r="K365" s="179">
        <f>IF($C365=$D$2,#REF!*K$2,IF($C365=$D$3,#REF!*K$3,IF($C365=$D$4,#REF!*K$4,IF($C365=$D$5,#REF!*K$5,0))))</f>
        <v>0</v>
      </c>
      <c r="L365" s="179">
        <f>IF($C365=$D$2,#REF!*L$2,IF($C365=$D$3,#REF!*L$3,IF($C365=$D$4,#REF!*L$4,IF($C365=$D$5,#REF!*L$5,0))))</f>
        <v>0</v>
      </c>
      <c r="M365" s="179">
        <f>IF($C365=$D$2,#REF!*M$2,IF($C365=$D$3,#REF!*M$3,IF($C365=$D$4,#REF!*M$4,IF($C365=$D$5,#REF!*M$5,0))))</f>
        <v>0</v>
      </c>
      <c r="N365" s="179">
        <f>IF($C365=$D$2,#REF!*N$2,IF($C365=$D$3,#REF!*N$3,IF($C365=$D$4,#REF!*N$4,IF($C365=$D$5,#REF!*N$5,0))))</f>
        <v>0</v>
      </c>
      <c r="O365" s="179">
        <f>IF($C365=$D$2,#REF!*O$2,IF($C365=$D$3,#REF!*O$3,IF($C365=$D$4,#REF!*O$4,IF($C365=$D$5,#REF!*O$5,0))))</f>
        <v>0</v>
      </c>
      <c r="P365" s="179">
        <f>IF($C365=$D$2,#REF!*P$2,IF($C365=$D$3,#REF!*P$3,IF($C365=$D$4,#REF!*P$4,IF($C365=$D$5,#REF!*P$5,0))))</f>
        <v>0</v>
      </c>
      <c r="Q365" s="179">
        <f>IF($C365=$D$2,#REF!*Q$2,IF($C365=$D$3,#REF!*Q$3,IF($C365=$D$4,#REF!*Q$4,IF($C365=$D$5,#REF!*Q$5,0))))</f>
        <v>0</v>
      </c>
      <c r="R365" s="179">
        <f>IF($C365=$D$2,#REF!*R$2,IF($C365=$D$3,#REF!*R$3,IF($C365=$D$4,#REF!*R$4,IF($C365=$D$5,#REF!*R$5,0))))</f>
        <v>0</v>
      </c>
      <c r="S365" s="179">
        <f>IF($C365=$D$2,#REF!*S$2,IF($C365=$D$3,#REF!*S$3,IF($C365=$D$4,#REF!*S$4,IF($C365=$D$5,#REF!*S$5,0))))</f>
        <v>0</v>
      </c>
      <c r="T365" s="179">
        <f>IF($C365=$D$2,#REF!*T$2,IF($C365=$D$3,#REF!*T$3,IF($C365=$D$4,#REF!*T$4,IF($C365=$D$5,#REF!*T$5,0))))</f>
        <v>0</v>
      </c>
      <c r="U365" s="179">
        <f>IF($C365=$D$2,#REF!*U$2,IF($C365=$D$3,#REF!*U$3,IF($C365=$D$4,#REF!*U$4,IF($C365=$D$5,#REF!*U$5,0))))</f>
        <v>0</v>
      </c>
      <c r="V365" s="179">
        <f>IF($C365=$D$2,#REF!*V$2,IF($C365=$D$3,#REF!*V$3,IF($C365=$D$4,#REF!*V$4,IF($C365=$D$5,#REF!*V$5,0))))</f>
        <v>0</v>
      </c>
      <c r="W365" s="179">
        <f>IF($C365=$D$2,#REF!*W$2,IF($C365=$D$3,#REF!*W$3,IF($C365=$D$4,#REF!*W$4,IF($C365=$D$5,#REF!*W$5,0))))</f>
        <v>0</v>
      </c>
      <c r="X365" s="179">
        <f>IF($C365=$D$2,#REF!*X$2,IF($C365=$D$3,#REF!*X$3,IF($C365=$D$4,#REF!*X$4,IF($C365=$D$5,#REF!*X$5,0))))</f>
        <v>0</v>
      </c>
      <c r="Y365" s="179">
        <f>IF($C365=$D$2,#REF!*Y$2,IF($C365=$D$3,#REF!*Y$3,IF($C365=$D$4,#REF!*Y$4,IF($C365=$D$5,#REF!*Y$5,0))))</f>
        <v>0</v>
      </c>
      <c r="Z365" s="179">
        <f>IF($C365=$D$2,#REF!*Z$2,IF($C365=$D$3,#REF!*Z$3,IF($C365=$D$4,#REF!*Z$4,IF($C365=$D$5,#REF!*Z$5,0))))</f>
        <v>0</v>
      </c>
      <c r="AA365" s="179">
        <f>IF($C365=$D$2,#REF!*AA$2,IF($C365=$D$3,#REF!*AA$3,IF($C365=$D$4,#REF!*AA$4,IF($C365=$D$5,#REF!*AA$5,0))))</f>
        <v>0</v>
      </c>
      <c r="AB365" s="179">
        <f>IF($C365=$D$2,#REF!*AB$2,IF($C365=$D$3,#REF!*AB$3,IF($C365=$D$4,#REF!*AB$4,IF($C365=$D$5,#REF!*AB$5,0))))</f>
        <v>0</v>
      </c>
      <c r="AC365" s="179">
        <f>IF($C365=$D$2,#REF!*AC$2,IF($C365=$D$3,#REF!*AC$3,IF($C365=$D$4,#REF!*AC$4,IF($C365=$D$5,#REF!*AC$5,0))))</f>
        <v>0</v>
      </c>
      <c r="AD365" s="179">
        <f>IF($C365=$D$2,#REF!*AD$2,IF($C365=$D$3,#REF!*AD$3,IF($C365=$D$4,#REF!*AD$4,IF($C365=$D$5,#REF!*AD$5,0))))</f>
        <v>0</v>
      </c>
      <c r="AE365" s="179">
        <f>IF($C365=$D$2,#REF!*AE$2,IF($C365=$D$3,#REF!*AE$3,IF($C365=$D$4,#REF!*AE$4,IF($C365=$D$5,#REF!*AE$5,0))))</f>
        <v>0</v>
      </c>
      <c r="AF365" s="179">
        <f>IF($C365=$D$2,#REF!*AF$2,IF($C365=$D$3,#REF!*AF$3,IF($C365=$D$4,#REF!*AF$4,IF($C365=$D$5,#REF!*AF$5,0))))</f>
        <v>0</v>
      </c>
      <c r="AG365" s="179">
        <f>IF($C365=$D$2,#REF!*AG$2,IF($C365=$D$3,#REF!*AG$3,IF($C365=$D$4,#REF!*AG$4,IF($C365=$D$5,#REF!*AG$5,0))))</f>
        <v>0</v>
      </c>
      <c r="AH365" s="179">
        <f>IF($C365=$D$2,#REF!*AH$2,IF($C365=$D$3,#REF!*AH$3,IF($C365=$D$4,#REF!*AH$4,IF($C365=$D$5,#REF!*AH$5,0))))</f>
        <v>0</v>
      </c>
      <c r="AI365" s="179">
        <f>IF($C365=$D$2,#REF!*AI$2,IF($C365=$D$3,#REF!*AI$3,IF($C365=$D$4,#REF!*AI$4,IF($C365=$D$5,#REF!*AI$5,0))))</f>
        <v>0</v>
      </c>
      <c r="AJ365" s="179">
        <f>IF($C365=$D$2,#REF!*AJ$2,IF($C365=$D$3,#REF!*AJ$3,IF($C365=$D$4,#REF!*AJ$4,IF($C365=$D$5,#REF!*AJ$5,0))))</f>
        <v>0</v>
      </c>
      <c r="AK365" s="179">
        <f>IF($C365=$D$2,#REF!*AK$2,IF($C365=$D$3,#REF!*AK$3,IF($C365=$D$4,#REF!*AK$4,IF($C365=$D$5,#REF!*AK$5,0))))</f>
        <v>0</v>
      </c>
      <c r="AL365" s="179">
        <f>IF($C365=$D$2,#REF!*AL$2,IF($C365=$D$3,#REF!*AL$3,IF($C365=$D$4,#REF!*AL$4,IF($C365=$D$5,#REF!*AL$5,0))))</f>
        <v>0</v>
      </c>
      <c r="AM365" s="179">
        <f>IF($C365=$D$2,#REF!*AM$2,IF($C365=$D$3,#REF!*AM$3,IF($C365=$D$4,#REF!*AM$4,IF($C365=$D$5,#REF!*AM$5,0))))</f>
        <v>0</v>
      </c>
    </row>
    <row r="366" spans="1:39">
      <c r="A366" s="141"/>
      <c r="B366" s="165"/>
      <c r="C366" s="165"/>
      <c r="D366" s="178">
        <f t="shared" si="0"/>
        <v>0</v>
      </c>
      <c r="E366" s="179">
        <f>IF($C366=$D$2,#REF!*E$2,IF($C366=$D$3,#REF!*E$3,IF($C366=$D$4,#REF!*E$4,IF($C366=$D$5,#REF!*E$5,0))))</f>
        <v>0</v>
      </c>
      <c r="F366" s="179">
        <f>IF($C366=$D$2,#REF!*F$2,IF($C366=$D$3,#REF!*F$3,IF($C366=$D$4,#REF!*F$4,IF($C366=$D$5,#REF!*F$5,0))))</f>
        <v>0</v>
      </c>
      <c r="G366" s="179">
        <f>IF($C366=$D$2,#REF!*G$2,IF($C366=$D$3,#REF!*G$3,IF($C366=$D$4,#REF!*G$4,IF($C366=$D$5,#REF!*G$5,0))))</f>
        <v>0</v>
      </c>
      <c r="H366" s="179">
        <f>IF($C366=$D$2,#REF!*H$2,IF($C366=$D$3,#REF!*H$3,IF($C366=$D$4,#REF!*H$4,IF($C366=$D$5,#REF!*H$5,0))))</f>
        <v>0</v>
      </c>
      <c r="I366" s="179">
        <f>IF($C366=$D$2,#REF!*I$2,IF($C366=$D$3,#REF!*I$3,IF($C366=$D$4,#REF!*I$4,IF($C366=$D$5,#REF!*I$5,0))))</f>
        <v>0</v>
      </c>
      <c r="J366" s="179">
        <f>IF($C366=$D$2,#REF!*J$2,IF($C366=$D$3,#REF!*J$3,IF($C366=$D$4,#REF!*J$4,IF($C366=$D$5,#REF!*J$5,0))))</f>
        <v>0</v>
      </c>
      <c r="K366" s="179">
        <f>IF($C366=$D$2,#REF!*K$2,IF($C366=$D$3,#REF!*K$3,IF($C366=$D$4,#REF!*K$4,IF($C366=$D$5,#REF!*K$5,0))))</f>
        <v>0</v>
      </c>
      <c r="L366" s="179">
        <f>IF($C366=$D$2,#REF!*L$2,IF($C366=$D$3,#REF!*L$3,IF($C366=$D$4,#REF!*L$4,IF($C366=$D$5,#REF!*L$5,0))))</f>
        <v>0</v>
      </c>
      <c r="M366" s="179">
        <f>IF($C366=$D$2,#REF!*M$2,IF($C366=$D$3,#REF!*M$3,IF($C366=$D$4,#REF!*M$4,IF($C366=$D$5,#REF!*M$5,0))))</f>
        <v>0</v>
      </c>
      <c r="N366" s="179">
        <f>IF($C366=$D$2,#REF!*N$2,IF($C366=$D$3,#REF!*N$3,IF($C366=$D$4,#REF!*N$4,IF($C366=$D$5,#REF!*N$5,0))))</f>
        <v>0</v>
      </c>
      <c r="O366" s="179">
        <f>IF($C366=$D$2,#REF!*O$2,IF($C366=$D$3,#REF!*O$3,IF($C366=$D$4,#REF!*O$4,IF($C366=$D$5,#REF!*O$5,0))))</f>
        <v>0</v>
      </c>
      <c r="P366" s="179">
        <f>IF($C366=$D$2,#REF!*P$2,IF($C366=$D$3,#REF!*P$3,IF($C366=$D$4,#REF!*P$4,IF($C366=$D$5,#REF!*P$5,0))))</f>
        <v>0</v>
      </c>
      <c r="Q366" s="179">
        <f>IF($C366=$D$2,#REF!*Q$2,IF($C366=$D$3,#REF!*Q$3,IF($C366=$D$4,#REF!*Q$4,IF($C366=$D$5,#REF!*Q$5,0))))</f>
        <v>0</v>
      </c>
      <c r="R366" s="179">
        <f>IF($C366=$D$2,#REF!*R$2,IF($C366=$D$3,#REF!*R$3,IF($C366=$D$4,#REF!*R$4,IF($C366=$D$5,#REF!*R$5,0))))</f>
        <v>0</v>
      </c>
      <c r="S366" s="179">
        <f>IF($C366=$D$2,#REF!*S$2,IF($C366=$D$3,#REF!*S$3,IF($C366=$D$4,#REF!*S$4,IF($C366=$D$5,#REF!*S$5,0))))</f>
        <v>0</v>
      </c>
      <c r="T366" s="179">
        <f>IF($C366=$D$2,#REF!*T$2,IF($C366=$D$3,#REF!*T$3,IF($C366=$D$4,#REF!*T$4,IF($C366=$D$5,#REF!*T$5,0))))</f>
        <v>0</v>
      </c>
      <c r="U366" s="179">
        <f>IF($C366=$D$2,#REF!*U$2,IF($C366=$D$3,#REF!*U$3,IF($C366=$D$4,#REF!*U$4,IF($C366=$D$5,#REF!*U$5,0))))</f>
        <v>0</v>
      </c>
      <c r="V366" s="179">
        <f>IF($C366=$D$2,#REF!*V$2,IF($C366=$D$3,#REF!*V$3,IF($C366=$D$4,#REF!*V$4,IF($C366=$D$5,#REF!*V$5,0))))</f>
        <v>0</v>
      </c>
      <c r="W366" s="179">
        <f>IF($C366=$D$2,#REF!*W$2,IF($C366=$D$3,#REF!*W$3,IF($C366=$D$4,#REF!*W$4,IF($C366=$D$5,#REF!*W$5,0))))</f>
        <v>0</v>
      </c>
      <c r="X366" s="179">
        <f>IF($C366=$D$2,#REF!*X$2,IF($C366=$D$3,#REF!*X$3,IF($C366=$D$4,#REF!*X$4,IF($C366=$D$5,#REF!*X$5,0))))</f>
        <v>0</v>
      </c>
      <c r="Y366" s="179">
        <f>IF($C366=$D$2,#REF!*Y$2,IF($C366=$D$3,#REF!*Y$3,IF($C366=$D$4,#REF!*Y$4,IF($C366=$D$5,#REF!*Y$5,0))))</f>
        <v>0</v>
      </c>
      <c r="Z366" s="179">
        <f>IF($C366=$D$2,#REF!*Z$2,IF($C366=$D$3,#REF!*Z$3,IF($C366=$D$4,#REF!*Z$4,IF($C366=$D$5,#REF!*Z$5,0))))</f>
        <v>0</v>
      </c>
      <c r="AA366" s="179">
        <f>IF($C366=$D$2,#REF!*AA$2,IF($C366=$D$3,#REF!*AA$3,IF($C366=$D$4,#REF!*AA$4,IF($C366=$D$5,#REF!*AA$5,0))))</f>
        <v>0</v>
      </c>
      <c r="AB366" s="179">
        <f>IF($C366=$D$2,#REF!*AB$2,IF($C366=$D$3,#REF!*AB$3,IF($C366=$D$4,#REF!*AB$4,IF($C366=$D$5,#REF!*AB$5,0))))</f>
        <v>0</v>
      </c>
      <c r="AC366" s="179">
        <f>IF($C366=$D$2,#REF!*AC$2,IF($C366=$D$3,#REF!*AC$3,IF($C366=$D$4,#REF!*AC$4,IF($C366=$D$5,#REF!*AC$5,0))))</f>
        <v>0</v>
      </c>
      <c r="AD366" s="179">
        <f>IF($C366=$D$2,#REF!*AD$2,IF($C366=$D$3,#REF!*AD$3,IF($C366=$D$4,#REF!*AD$4,IF($C366=$D$5,#REF!*AD$5,0))))</f>
        <v>0</v>
      </c>
      <c r="AE366" s="179">
        <f>IF($C366=$D$2,#REF!*AE$2,IF($C366=$D$3,#REF!*AE$3,IF($C366=$D$4,#REF!*AE$4,IF($C366=$D$5,#REF!*AE$5,0))))</f>
        <v>0</v>
      </c>
      <c r="AF366" s="179">
        <f>IF($C366=$D$2,#REF!*AF$2,IF($C366=$D$3,#REF!*AF$3,IF($C366=$D$4,#REF!*AF$4,IF($C366=$D$5,#REF!*AF$5,0))))</f>
        <v>0</v>
      </c>
      <c r="AG366" s="179">
        <f>IF($C366=$D$2,#REF!*AG$2,IF($C366=$D$3,#REF!*AG$3,IF($C366=$D$4,#REF!*AG$4,IF($C366=$D$5,#REF!*AG$5,0))))</f>
        <v>0</v>
      </c>
      <c r="AH366" s="179">
        <f>IF($C366=$D$2,#REF!*AH$2,IF($C366=$D$3,#REF!*AH$3,IF($C366=$D$4,#REF!*AH$4,IF($C366=$D$5,#REF!*AH$5,0))))</f>
        <v>0</v>
      </c>
      <c r="AI366" s="179">
        <f>IF($C366=$D$2,#REF!*AI$2,IF($C366=$D$3,#REF!*AI$3,IF($C366=$D$4,#REF!*AI$4,IF($C366=$D$5,#REF!*AI$5,0))))</f>
        <v>0</v>
      </c>
      <c r="AJ366" s="179">
        <f>IF($C366=$D$2,#REF!*AJ$2,IF($C366=$D$3,#REF!*AJ$3,IF($C366=$D$4,#REF!*AJ$4,IF($C366=$D$5,#REF!*AJ$5,0))))</f>
        <v>0</v>
      </c>
      <c r="AK366" s="179">
        <f>IF($C366=$D$2,#REF!*AK$2,IF($C366=$D$3,#REF!*AK$3,IF($C366=$D$4,#REF!*AK$4,IF($C366=$D$5,#REF!*AK$5,0))))</f>
        <v>0</v>
      </c>
      <c r="AL366" s="179">
        <f>IF($C366=$D$2,#REF!*AL$2,IF($C366=$D$3,#REF!*AL$3,IF($C366=$D$4,#REF!*AL$4,IF($C366=$D$5,#REF!*AL$5,0))))</f>
        <v>0</v>
      </c>
      <c r="AM366" s="179">
        <f>IF($C366=$D$2,#REF!*AM$2,IF($C366=$D$3,#REF!*AM$3,IF($C366=$D$4,#REF!*AM$4,IF($C366=$D$5,#REF!*AM$5,0))))</f>
        <v>0</v>
      </c>
    </row>
    <row r="367" spans="1:39">
      <c r="A367" s="141"/>
      <c r="B367" s="165"/>
      <c r="C367" s="165"/>
      <c r="D367" s="178">
        <f t="shared" si="0"/>
        <v>0</v>
      </c>
      <c r="E367" s="179">
        <f>IF($C367=$D$2,#REF!*E$2,IF($C367=$D$3,#REF!*E$3,IF($C367=$D$4,#REF!*E$4,IF($C367=$D$5,#REF!*E$5,0))))</f>
        <v>0</v>
      </c>
      <c r="F367" s="179">
        <f>IF($C367=$D$2,#REF!*F$2,IF($C367=$D$3,#REF!*F$3,IF($C367=$D$4,#REF!*F$4,IF($C367=$D$5,#REF!*F$5,0))))</f>
        <v>0</v>
      </c>
      <c r="G367" s="179">
        <f>IF($C367=$D$2,#REF!*G$2,IF($C367=$D$3,#REF!*G$3,IF($C367=$D$4,#REF!*G$4,IF($C367=$D$5,#REF!*G$5,0))))</f>
        <v>0</v>
      </c>
      <c r="H367" s="179">
        <f>IF($C367=$D$2,#REF!*H$2,IF($C367=$D$3,#REF!*H$3,IF($C367=$D$4,#REF!*H$4,IF($C367=$D$5,#REF!*H$5,0))))</f>
        <v>0</v>
      </c>
      <c r="I367" s="179">
        <f>IF($C367=$D$2,#REF!*I$2,IF($C367=$D$3,#REF!*I$3,IF($C367=$D$4,#REF!*I$4,IF($C367=$D$5,#REF!*I$5,0))))</f>
        <v>0</v>
      </c>
      <c r="J367" s="179">
        <f>IF($C367=$D$2,#REF!*J$2,IF($C367=$D$3,#REF!*J$3,IF($C367=$D$4,#REF!*J$4,IF($C367=$D$5,#REF!*J$5,0))))</f>
        <v>0</v>
      </c>
      <c r="K367" s="179">
        <f>IF($C367=$D$2,#REF!*K$2,IF($C367=$D$3,#REF!*K$3,IF($C367=$D$4,#REF!*K$4,IF($C367=$D$5,#REF!*K$5,0))))</f>
        <v>0</v>
      </c>
      <c r="L367" s="179">
        <f>IF($C367=$D$2,#REF!*L$2,IF($C367=$D$3,#REF!*L$3,IF($C367=$D$4,#REF!*L$4,IF($C367=$D$5,#REF!*L$5,0))))</f>
        <v>0</v>
      </c>
      <c r="M367" s="179">
        <f>IF($C367=$D$2,#REF!*M$2,IF($C367=$D$3,#REF!*M$3,IF($C367=$D$4,#REF!*M$4,IF($C367=$D$5,#REF!*M$5,0))))</f>
        <v>0</v>
      </c>
      <c r="N367" s="179">
        <f>IF($C367=$D$2,#REF!*N$2,IF($C367=$D$3,#REF!*N$3,IF($C367=$D$4,#REF!*N$4,IF($C367=$D$5,#REF!*N$5,0))))</f>
        <v>0</v>
      </c>
      <c r="O367" s="179">
        <f>IF($C367=$D$2,#REF!*O$2,IF($C367=$D$3,#REF!*O$3,IF($C367=$D$4,#REF!*O$4,IF($C367=$D$5,#REF!*O$5,0))))</f>
        <v>0</v>
      </c>
      <c r="P367" s="179">
        <f>IF($C367=$D$2,#REF!*P$2,IF($C367=$D$3,#REF!*P$3,IF($C367=$D$4,#REF!*P$4,IF($C367=$D$5,#REF!*P$5,0))))</f>
        <v>0</v>
      </c>
      <c r="Q367" s="179">
        <f>IF($C367=$D$2,#REF!*Q$2,IF($C367=$D$3,#REF!*Q$3,IF($C367=$D$4,#REF!*Q$4,IF($C367=$D$5,#REF!*Q$5,0))))</f>
        <v>0</v>
      </c>
      <c r="R367" s="179">
        <f>IF($C367=$D$2,#REF!*R$2,IF($C367=$D$3,#REF!*R$3,IF($C367=$D$4,#REF!*R$4,IF($C367=$D$5,#REF!*R$5,0))))</f>
        <v>0</v>
      </c>
      <c r="S367" s="179">
        <f>IF($C367=$D$2,#REF!*S$2,IF($C367=$D$3,#REF!*S$3,IF($C367=$D$4,#REF!*S$4,IF($C367=$D$5,#REF!*S$5,0))))</f>
        <v>0</v>
      </c>
      <c r="T367" s="179">
        <f>IF($C367=$D$2,#REF!*T$2,IF($C367=$D$3,#REF!*T$3,IF($C367=$D$4,#REF!*T$4,IF($C367=$D$5,#REF!*T$5,0))))</f>
        <v>0</v>
      </c>
      <c r="U367" s="179">
        <f>IF($C367=$D$2,#REF!*U$2,IF($C367=$D$3,#REF!*U$3,IF($C367=$D$4,#REF!*U$4,IF($C367=$D$5,#REF!*U$5,0))))</f>
        <v>0</v>
      </c>
      <c r="V367" s="179">
        <f>IF($C367=$D$2,#REF!*V$2,IF($C367=$D$3,#REF!*V$3,IF($C367=$D$4,#REF!*V$4,IF($C367=$D$5,#REF!*V$5,0))))</f>
        <v>0</v>
      </c>
      <c r="W367" s="179">
        <f>IF($C367=$D$2,#REF!*W$2,IF($C367=$D$3,#REF!*W$3,IF($C367=$D$4,#REF!*W$4,IF($C367=$D$5,#REF!*W$5,0))))</f>
        <v>0</v>
      </c>
      <c r="X367" s="179">
        <f>IF($C367=$D$2,#REF!*X$2,IF($C367=$D$3,#REF!*X$3,IF($C367=$D$4,#REF!*X$4,IF($C367=$D$5,#REF!*X$5,0))))</f>
        <v>0</v>
      </c>
      <c r="Y367" s="179">
        <f>IF($C367=$D$2,#REF!*Y$2,IF($C367=$D$3,#REF!*Y$3,IF($C367=$D$4,#REF!*Y$4,IF($C367=$D$5,#REF!*Y$5,0))))</f>
        <v>0</v>
      </c>
      <c r="Z367" s="179">
        <f>IF($C367=$D$2,#REF!*Z$2,IF($C367=$D$3,#REF!*Z$3,IF($C367=$D$4,#REF!*Z$4,IF($C367=$D$5,#REF!*Z$5,0))))</f>
        <v>0</v>
      </c>
      <c r="AA367" s="179">
        <f>IF($C367=$D$2,#REF!*AA$2,IF($C367=$D$3,#REF!*AA$3,IF($C367=$D$4,#REF!*AA$4,IF($C367=$D$5,#REF!*AA$5,0))))</f>
        <v>0</v>
      </c>
      <c r="AB367" s="179">
        <f>IF($C367=$D$2,#REF!*AB$2,IF($C367=$D$3,#REF!*AB$3,IF($C367=$D$4,#REF!*AB$4,IF($C367=$D$5,#REF!*AB$5,0))))</f>
        <v>0</v>
      </c>
      <c r="AC367" s="179">
        <f>IF($C367=$D$2,#REF!*AC$2,IF($C367=$D$3,#REF!*AC$3,IF($C367=$D$4,#REF!*AC$4,IF($C367=$D$5,#REF!*AC$5,0))))</f>
        <v>0</v>
      </c>
      <c r="AD367" s="179">
        <f>IF($C367=$D$2,#REF!*AD$2,IF($C367=$D$3,#REF!*AD$3,IF($C367=$D$4,#REF!*AD$4,IF($C367=$D$5,#REF!*AD$5,0))))</f>
        <v>0</v>
      </c>
      <c r="AE367" s="179">
        <f>IF($C367=$D$2,#REF!*AE$2,IF($C367=$D$3,#REF!*AE$3,IF($C367=$D$4,#REF!*AE$4,IF($C367=$D$5,#REF!*AE$5,0))))</f>
        <v>0</v>
      </c>
      <c r="AF367" s="179">
        <f>IF($C367=$D$2,#REF!*AF$2,IF($C367=$D$3,#REF!*AF$3,IF($C367=$D$4,#REF!*AF$4,IF($C367=$D$5,#REF!*AF$5,0))))</f>
        <v>0</v>
      </c>
      <c r="AG367" s="179">
        <f>IF($C367=$D$2,#REF!*AG$2,IF($C367=$D$3,#REF!*AG$3,IF($C367=$D$4,#REF!*AG$4,IF($C367=$D$5,#REF!*AG$5,0))))</f>
        <v>0</v>
      </c>
      <c r="AH367" s="179">
        <f>IF($C367=$D$2,#REF!*AH$2,IF($C367=$D$3,#REF!*AH$3,IF($C367=$D$4,#REF!*AH$4,IF($C367=$D$5,#REF!*AH$5,0))))</f>
        <v>0</v>
      </c>
      <c r="AI367" s="179">
        <f>IF($C367=$D$2,#REF!*AI$2,IF($C367=$D$3,#REF!*AI$3,IF($C367=$D$4,#REF!*AI$4,IF($C367=$D$5,#REF!*AI$5,0))))</f>
        <v>0</v>
      </c>
      <c r="AJ367" s="179">
        <f>IF($C367=$D$2,#REF!*AJ$2,IF($C367=$D$3,#REF!*AJ$3,IF($C367=$D$4,#REF!*AJ$4,IF($C367=$D$5,#REF!*AJ$5,0))))</f>
        <v>0</v>
      </c>
      <c r="AK367" s="179">
        <f>IF($C367=$D$2,#REF!*AK$2,IF($C367=$D$3,#REF!*AK$3,IF($C367=$D$4,#REF!*AK$4,IF($C367=$D$5,#REF!*AK$5,0))))</f>
        <v>0</v>
      </c>
      <c r="AL367" s="179">
        <f>IF($C367=$D$2,#REF!*AL$2,IF($C367=$D$3,#REF!*AL$3,IF($C367=$D$4,#REF!*AL$4,IF($C367=$D$5,#REF!*AL$5,0))))</f>
        <v>0</v>
      </c>
      <c r="AM367" s="179">
        <f>IF($C367=$D$2,#REF!*AM$2,IF($C367=$D$3,#REF!*AM$3,IF($C367=$D$4,#REF!*AM$4,IF($C367=$D$5,#REF!*AM$5,0))))</f>
        <v>0</v>
      </c>
    </row>
    <row r="368" spans="1:39">
      <c r="A368" s="141"/>
      <c r="B368" s="165"/>
      <c r="C368" s="165"/>
      <c r="D368" s="178">
        <f t="shared" si="0"/>
        <v>0</v>
      </c>
      <c r="E368" s="179">
        <f>IF($C368=$D$2,#REF!*E$2,IF($C368=$D$3,#REF!*E$3,IF($C368=$D$4,#REF!*E$4,IF($C368=$D$5,#REF!*E$5,0))))</f>
        <v>0</v>
      </c>
      <c r="F368" s="179">
        <f>IF($C368=$D$2,#REF!*F$2,IF($C368=$D$3,#REF!*F$3,IF($C368=$D$4,#REF!*F$4,IF($C368=$D$5,#REF!*F$5,0))))</f>
        <v>0</v>
      </c>
      <c r="G368" s="179">
        <f>IF($C368=$D$2,#REF!*G$2,IF($C368=$D$3,#REF!*G$3,IF($C368=$D$4,#REF!*G$4,IF($C368=$D$5,#REF!*G$5,0))))</f>
        <v>0</v>
      </c>
      <c r="H368" s="179">
        <f>IF($C368=$D$2,#REF!*H$2,IF($C368=$D$3,#REF!*H$3,IF($C368=$D$4,#REF!*H$4,IF($C368=$D$5,#REF!*H$5,0))))</f>
        <v>0</v>
      </c>
      <c r="I368" s="179">
        <f>IF($C368=$D$2,#REF!*I$2,IF($C368=$D$3,#REF!*I$3,IF($C368=$D$4,#REF!*I$4,IF($C368=$D$5,#REF!*I$5,0))))</f>
        <v>0</v>
      </c>
      <c r="J368" s="179">
        <f>IF($C368=$D$2,#REF!*J$2,IF($C368=$D$3,#REF!*J$3,IF($C368=$D$4,#REF!*J$4,IF($C368=$D$5,#REF!*J$5,0))))</f>
        <v>0</v>
      </c>
      <c r="K368" s="179">
        <f>IF($C368=$D$2,#REF!*K$2,IF($C368=$D$3,#REF!*K$3,IF($C368=$D$4,#REF!*K$4,IF($C368=$D$5,#REF!*K$5,0))))</f>
        <v>0</v>
      </c>
      <c r="L368" s="179">
        <f>IF($C368=$D$2,#REF!*L$2,IF($C368=$D$3,#REF!*L$3,IF($C368=$D$4,#REF!*L$4,IF($C368=$D$5,#REF!*L$5,0))))</f>
        <v>0</v>
      </c>
      <c r="M368" s="179">
        <f>IF($C368=$D$2,#REF!*M$2,IF($C368=$D$3,#REF!*M$3,IF($C368=$D$4,#REF!*M$4,IF($C368=$D$5,#REF!*M$5,0))))</f>
        <v>0</v>
      </c>
      <c r="N368" s="179">
        <f>IF($C368=$D$2,#REF!*N$2,IF($C368=$D$3,#REF!*N$3,IF($C368=$D$4,#REF!*N$4,IF($C368=$D$5,#REF!*N$5,0))))</f>
        <v>0</v>
      </c>
      <c r="O368" s="179">
        <f>IF($C368=$D$2,#REF!*O$2,IF($C368=$D$3,#REF!*O$3,IF($C368=$D$4,#REF!*O$4,IF($C368=$D$5,#REF!*O$5,0))))</f>
        <v>0</v>
      </c>
      <c r="P368" s="179">
        <f>IF($C368=$D$2,#REF!*P$2,IF($C368=$D$3,#REF!*P$3,IF($C368=$D$4,#REF!*P$4,IF($C368=$D$5,#REF!*P$5,0))))</f>
        <v>0</v>
      </c>
      <c r="Q368" s="179">
        <f>IF($C368=$D$2,#REF!*Q$2,IF($C368=$D$3,#REF!*Q$3,IF($C368=$D$4,#REF!*Q$4,IF($C368=$D$5,#REF!*Q$5,0))))</f>
        <v>0</v>
      </c>
      <c r="R368" s="179">
        <f>IF($C368=$D$2,#REF!*R$2,IF($C368=$D$3,#REF!*R$3,IF($C368=$D$4,#REF!*R$4,IF($C368=$D$5,#REF!*R$5,0))))</f>
        <v>0</v>
      </c>
      <c r="S368" s="179">
        <f>IF($C368=$D$2,#REF!*S$2,IF($C368=$D$3,#REF!*S$3,IF($C368=$D$4,#REF!*S$4,IF($C368=$D$5,#REF!*S$5,0))))</f>
        <v>0</v>
      </c>
      <c r="T368" s="179">
        <f>IF($C368=$D$2,#REF!*T$2,IF($C368=$D$3,#REF!*T$3,IF($C368=$D$4,#REF!*T$4,IF($C368=$D$5,#REF!*T$5,0))))</f>
        <v>0</v>
      </c>
      <c r="U368" s="179">
        <f>IF($C368=$D$2,#REF!*U$2,IF($C368=$D$3,#REF!*U$3,IF($C368=$D$4,#REF!*U$4,IF($C368=$D$5,#REF!*U$5,0))))</f>
        <v>0</v>
      </c>
      <c r="V368" s="179">
        <f>IF($C368=$D$2,#REF!*V$2,IF($C368=$D$3,#REF!*V$3,IF($C368=$D$4,#REF!*V$4,IF($C368=$D$5,#REF!*V$5,0))))</f>
        <v>0</v>
      </c>
      <c r="W368" s="179">
        <f>IF($C368=$D$2,#REF!*W$2,IF($C368=$D$3,#REF!*W$3,IF($C368=$D$4,#REF!*W$4,IF($C368=$D$5,#REF!*W$5,0))))</f>
        <v>0</v>
      </c>
      <c r="X368" s="179">
        <f>IF($C368=$D$2,#REF!*X$2,IF($C368=$D$3,#REF!*X$3,IF($C368=$D$4,#REF!*X$4,IF($C368=$D$5,#REF!*X$5,0))))</f>
        <v>0</v>
      </c>
      <c r="Y368" s="179">
        <f>IF($C368=$D$2,#REF!*Y$2,IF($C368=$D$3,#REF!*Y$3,IF($C368=$D$4,#REF!*Y$4,IF($C368=$D$5,#REF!*Y$5,0))))</f>
        <v>0</v>
      </c>
      <c r="Z368" s="179">
        <f>IF($C368=$D$2,#REF!*Z$2,IF($C368=$D$3,#REF!*Z$3,IF($C368=$D$4,#REF!*Z$4,IF($C368=$D$5,#REF!*Z$5,0))))</f>
        <v>0</v>
      </c>
      <c r="AA368" s="179">
        <f>IF($C368=$D$2,#REF!*AA$2,IF($C368=$D$3,#REF!*AA$3,IF($C368=$D$4,#REF!*AA$4,IF($C368=$D$5,#REF!*AA$5,0))))</f>
        <v>0</v>
      </c>
      <c r="AB368" s="179">
        <f>IF($C368=$D$2,#REF!*AB$2,IF($C368=$D$3,#REF!*AB$3,IF($C368=$D$4,#REF!*AB$4,IF($C368=$D$5,#REF!*AB$5,0))))</f>
        <v>0</v>
      </c>
      <c r="AC368" s="179">
        <f>IF($C368=$D$2,#REF!*AC$2,IF($C368=$D$3,#REF!*AC$3,IF($C368=$D$4,#REF!*AC$4,IF($C368=$D$5,#REF!*AC$5,0))))</f>
        <v>0</v>
      </c>
      <c r="AD368" s="179">
        <f>IF($C368=$D$2,#REF!*AD$2,IF($C368=$D$3,#REF!*AD$3,IF($C368=$D$4,#REF!*AD$4,IF($C368=$D$5,#REF!*AD$5,0))))</f>
        <v>0</v>
      </c>
      <c r="AE368" s="179">
        <f>IF($C368=$D$2,#REF!*AE$2,IF($C368=$D$3,#REF!*AE$3,IF($C368=$D$4,#REF!*AE$4,IF($C368=$D$5,#REF!*AE$5,0))))</f>
        <v>0</v>
      </c>
      <c r="AF368" s="179">
        <f>IF($C368=$D$2,#REF!*AF$2,IF($C368=$D$3,#REF!*AF$3,IF($C368=$D$4,#REF!*AF$4,IF($C368=$D$5,#REF!*AF$5,0))))</f>
        <v>0</v>
      </c>
      <c r="AG368" s="179">
        <f>IF($C368=$D$2,#REF!*AG$2,IF($C368=$D$3,#REF!*AG$3,IF($C368=$D$4,#REF!*AG$4,IF($C368=$D$5,#REF!*AG$5,0))))</f>
        <v>0</v>
      </c>
      <c r="AH368" s="179">
        <f>IF($C368=$D$2,#REF!*AH$2,IF($C368=$D$3,#REF!*AH$3,IF($C368=$D$4,#REF!*AH$4,IF($C368=$D$5,#REF!*AH$5,0))))</f>
        <v>0</v>
      </c>
      <c r="AI368" s="179">
        <f>IF($C368=$D$2,#REF!*AI$2,IF($C368=$D$3,#REF!*AI$3,IF($C368=$D$4,#REF!*AI$4,IF($C368=$D$5,#REF!*AI$5,0))))</f>
        <v>0</v>
      </c>
      <c r="AJ368" s="179">
        <f>IF($C368=$D$2,#REF!*AJ$2,IF($C368=$D$3,#REF!*AJ$3,IF($C368=$D$4,#REF!*AJ$4,IF($C368=$D$5,#REF!*AJ$5,0))))</f>
        <v>0</v>
      </c>
      <c r="AK368" s="179">
        <f>IF($C368=$D$2,#REF!*AK$2,IF($C368=$D$3,#REF!*AK$3,IF($C368=$D$4,#REF!*AK$4,IF($C368=$D$5,#REF!*AK$5,0))))</f>
        <v>0</v>
      </c>
      <c r="AL368" s="179">
        <f>IF($C368=$D$2,#REF!*AL$2,IF($C368=$D$3,#REF!*AL$3,IF($C368=$D$4,#REF!*AL$4,IF($C368=$D$5,#REF!*AL$5,0))))</f>
        <v>0</v>
      </c>
      <c r="AM368" s="179">
        <f>IF($C368=$D$2,#REF!*AM$2,IF($C368=$D$3,#REF!*AM$3,IF($C368=$D$4,#REF!*AM$4,IF($C368=$D$5,#REF!*AM$5,0))))</f>
        <v>0</v>
      </c>
    </row>
    <row r="369" spans="1:39">
      <c r="A369" s="141"/>
      <c r="B369" s="165"/>
      <c r="C369" s="165"/>
      <c r="D369" s="178">
        <f t="shared" si="0"/>
        <v>0</v>
      </c>
      <c r="E369" s="179">
        <f>IF($C369=$D$2,#REF!*E$2,IF($C369=$D$3,#REF!*E$3,IF($C369=$D$4,#REF!*E$4,IF($C369=$D$5,#REF!*E$5,0))))</f>
        <v>0</v>
      </c>
      <c r="F369" s="179">
        <f>IF($C369=$D$2,#REF!*F$2,IF($C369=$D$3,#REF!*F$3,IF($C369=$D$4,#REF!*F$4,IF($C369=$D$5,#REF!*F$5,0))))</f>
        <v>0</v>
      </c>
      <c r="G369" s="179">
        <f>IF($C369=$D$2,#REF!*G$2,IF($C369=$D$3,#REF!*G$3,IF($C369=$D$4,#REF!*G$4,IF($C369=$D$5,#REF!*G$5,0))))</f>
        <v>0</v>
      </c>
      <c r="H369" s="179">
        <f>IF($C369=$D$2,#REF!*H$2,IF($C369=$D$3,#REF!*H$3,IF($C369=$D$4,#REF!*H$4,IF($C369=$D$5,#REF!*H$5,0))))</f>
        <v>0</v>
      </c>
      <c r="I369" s="179">
        <f>IF($C369=$D$2,#REF!*I$2,IF($C369=$D$3,#REF!*I$3,IF($C369=$D$4,#REF!*I$4,IF($C369=$D$5,#REF!*I$5,0))))</f>
        <v>0</v>
      </c>
      <c r="J369" s="179">
        <f>IF($C369=$D$2,#REF!*J$2,IF($C369=$D$3,#REF!*J$3,IF($C369=$D$4,#REF!*J$4,IF($C369=$D$5,#REF!*J$5,0))))</f>
        <v>0</v>
      </c>
      <c r="K369" s="179">
        <f>IF($C369=$D$2,#REF!*K$2,IF($C369=$D$3,#REF!*K$3,IF($C369=$D$4,#REF!*K$4,IF($C369=$D$5,#REF!*K$5,0))))</f>
        <v>0</v>
      </c>
      <c r="L369" s="179">
        <f>IF($C369=$D$2,#REF!*L$2,IF($C369=$D$3,#REF!*L$3,IF($C369=$D$4,#REF!*L$4,IF($C369=$D$5,#REF!*L$5,0))))</f>
        <v>0</v>
      </c>
      <c r="M369" s="179">
        <f>IF($C369=$D$2,#REF!*M$2,IF($C369=$D$3,#REF!*M$3,IF($C369=$D$4,#REF!*M$4,IF($C369=$D$5,#REF!*M$5,0))))</f>
        <v>0</v>
      </c>
      <c r="N369" s="179">
        <f>IF($C369=$D$2,#REF!*N$2,IF($C369=$D$3,#REF!*N$3,IF($C369=$D$4,#REF!*N$4,IF($C369=$D$5,#REF!*N$5,0))))</f>
        <v>0</v>
      </c>
      <c r="O369" s="179">
        <f>IF($C369=$D$2,#REF!*O$2,IF($C369=$D$3,#REF!*O$3,IF($C369=$D$4,#REF!*O$4,IF($C369=$D$5,#REF!*O$5,0))))</f>
        <v>0</v>
      </c>
      <c r="P369" s="179">
        <f>IF($C369=$D$2,#REF!*P$2,IF($C369=$D$3,#REF!*P$3,IF($C369=$D$4,#REF!*P$4,IF($C369=$D$5,#REF!*P$5,0))))</f>
        <v>0</v>
      </c>
      <c r="Q369" s="179">
        <f>IF($C369=$D$2,#REF!*Q$2,IF($C369=$D$3,#REF!*Q$3,IF($C369=$D$4,#REF!*Q$4,IF($C369=$D$5,#REF!*Q$5,0))))</f>
        <v>0</v>
      </c>
      <c r="R369" s="179">
        <f>IF($C369=$D$2,#REF!*R$2,IF($C369=$D$3,#REF!*R$3,IF($C369=$D$4,#REF!*R$4,IF($C369=$D$5,#REF!*R$5,0))))</f>
        <v>0</v>
      </c>
      <c r="S369" s="179">
        <f>IF($C369=$D$2,#REF!*S$2,IF($C369=$D$3,#REF!*S$3,IF($C369=$D$4,#REF!*S$4,IF($C369=$D$5,#REF!*S$5,0))))</f>
        <v>0</v>
      </c>
      <c r="T369" s="179">
        <f>IF($C369=$D$2,#REF!*T$2,IF($C369=$D$3,#REF!*T$3,IF($C369=$D$4,#REF!*T$4,IF($C369=$D$5,#REF!*T$5,0))))</f>
        <v>0</v>
      </c>
      <c r="U369" s="179">
        <f>IF($C369=$D$2,#REF!*U$2,IF($C369=$D$3,#REF!*U$3,IF($C369=$D$4,#REF!*U$4,IF($C369=$D$5,#REF!*U$5,0))))</f>
        <v>0</v>
      </c>
      <c r="V369" s="179">
        <f>IF($C369=$D$2,#REF!*V$2,IF($C369=$D$3,#REF!*V$3,IF($C369=$D$4,#REF!*V$4,IF($C369=$D$5,#REF!*V$5,0))))</f>
        <v>0</v>
      </c>
      <c r="W369" s="179">
        <f>IF($C369=$D$2,#REF!*W$2,IF($C369=$D$3,#REF!*W$3,IF($C369=$D$4,#REF!*W$4,IF($C369=$D$5,#REF!*W$5,0))))</f>
        <v>0</v>
      </c>
      <c r="X369" s="179">
        <f>IF($C369=$D$2,#REF!*X$2,IF($C369=$D$3,#REF!*X$3,IF($C369=$D$4,#REF!*X$4,IF($C369=$D$5,#REF!*X$5,0))))</f>
        <v>0</v>
      </c>
      <c r="Y369" s="179">
        <f>IF($C369=$D$2,#REF!*Y$2,IF($C369=$D$3,#REF!*Y$3,IF($C369=$D$4,#REF!*Y$4,IF($C369=$D$5,#REF!*Y$5,0))))</f>
        <v>0</v>
      </c>
      <c r="Z369" s="179">
        <f>IF($C369=$D$2,#REF!*Z$2,IF($C369=$D$3,#REF!*Z$3,IF($C369=$D$4,#REF!*Z$4,IF($C369=$D$5,#REF!*Z$5,0))))</f>
        <v>0</v>
      </c>
      <c r="AA369" s="179">
        <f>IF($C369=$D$2,#REF!*AA$2,IF($C369=$D$3,#REF!*AA$3,IF($C369=$D$4,#REF!*AA$4,IF($C369=$D$5,#REF!*AA$5,0))))</f>
        <v>0</v>
      </c>
      <c r="AB369" s="179">
        <f>IF($C369=$D$2,#REF!*AB$2,IF($C369=$D$3,#REF!*AB$3,IF($C369=$D$4,#REF!*AB$4,IF($C369=$D$5,#REF!*AB$5,0))))</f>
        <v>0</v>
      </c>
      <c r="AC369" s="179">
        <f>IF($C369=$D$2,#REF!*AC$2,IF($C369=$D$3,#REF!*AC$3,IF($C369=$D$4,#REF!*AC$4,IF($C369=$D$5,#REF!*AC$5,0))))</f>
        <v>0</v>
      </c>
      <c r="AD369" s="179">
        <f>IF($C369=$D$2,#REF!*AD$2,IF($C369=$D$3,#REF!*AD$3,IF($C369=$D$4,#REF!*AD$4,IF($C369=$D$5,#REF!*AD$5,0))))</f>
        <v>0</v>
      </c>
      <c r="AE369" s="179">
        <f>IF($C369=$D$2,#REF!*AE$2,IF($C369=$D$3,#REF!*AE$3,IF($C369=$D$4,#REF!*AE$4,IF($C369=$D$5,#REF!*AE$5,0))))</f>
        <v>0</v>
      </c>
      <c r="AF369" s="179">
        <f>IF($C369=$D$2,#REF!*AF$2,IF($C369=$D$3,#REF!*AF$3,IF($C369=$D$4,#REF!*AF$4,IF($C369=$D$5,#REF!*AF$5,0))))</f>
        <v>0</v>
      </c>
      <c r="AG369" s="179">
        <f>IF($C369=$D$2,#REF!*AG$2,IF($C369=$D$3,#REF!*AG$3,IF($C369=$D$4,#REF!*AG$4,IF($C369=$D$5,#REF!*AG$5,0))))</f>
        <v>0</v>
      </c>
      <c r="AH369" s="179">
        <f>IF($C369=$D$2,#REF!*AH$2,IF($C369=$D$3,#REF!*AH$3,IF($C369=$D$4,#REF!*AH$4,IF($C369=$D$5,#REF!*AH$5,0))))</f>
        <v>0</v>
      </c>
      <c r="AI369" s="179">
        <f>IF($C369=$D$2,#REF!*AI$2,IF($C369=$D$3,#REF!*AI$3,IF($C369=$D$4,#REF!*AI$4,IF($C369=$D$5,#REF!*AI$5,0))))</f>
        <v>0</v>
      </c>
      <c r="AJ369" s="179">
        <f>IF($C369=$D$2,#REF!*AJ$2,IF($C369=$D$3,#REF!*AJ$3,IF($C369=$D$4,#REF!*AJ$4,IF($C369=$D$5,#REF!*AJ$5,0))))</f>
        <v>0</v>
      </c>
      <c r="AK369" s="179">
        <f>IF($C369=$D$2,#REF!*AK$2,IF($C369=$D$3,#REF!*AK$3,IF($C369=$D$4,#REF!*AK$4,IF($C369=$D$5,#REF!*AK$5,0))))</f>
        <v>0</v>
      </c>
      <c r="AL369" s="179">
        <f>IF($C369=$D$2,#REF!*AL$2,IF($C369=$D$3,#REF!*AL$3,IF($C369=$D$4,#REF!*AL$4,IF($C369=$D$5,#REF!*AL$5,0))))</f>
        <v>0</v>
      </c>
      <c r="AM369" s="179">
        <f>IF($C369=$D$2,#REF!*AM$2,IF($C369=$D$3,#REF!*AM$3,IF($C369=$D$4,#REF!*AM$4,IF($C369=$D$5,#REF!*AM$5,0))))</f>
        <v>0</v>
      </c>
    </row>
    <row r="370" spans="1:39">
      <c r="A370" s="141"/>
      <c r="B370" s="165"/>
      <c r="C370" s="165"/>
      <c r="D370" s="178">
        <f t="shared" si="0"/>
        <v>0</v>
      </c>
      <c r="E370" s="179">
        <f>IF($C370=$D$2,#REF!*E$2,IF($C370=$D$3,#REF!*E$3,IF($C370=$D$4,#REF!*E$4,IF($C370=$D$5,#REF!*E$5,0))))</f>
        <v>0</v>
      </c>
      <c r="F370" s="179">
        <f>IF($C370=$D$2,#REF!*F$2,IF($C370=$D$3,#REF!*F$3,IF($C370=$D$4,#REF!*F$4,IF($C370=$D$5,#REF!*F$5,0))))</f>
        <v>0</v>
      </c>
      <c r="G370" s="179">
        <f>IF($C370=$D$2,#REF!*G$2,IF($C370=$D$3,#REF!*G$3,IF($C370=$D$4,#REF!*G$4,IF($C370=$D$5,#REF!*G$5,0))))</f>
        <v>0</v>
      </c>
      <c r="H370" s="179">
        <f>IF($C370=$D$2,#REF!*H$2,IF($C370=$D$3,#REF!*H$3,IF($C370=$D$4,#REF!*H$4,IF($C370=$D$5,#REF!*H$5,0))))</f>
        <v>0</v>
      </c>
      <c r="I370" s="179">
        <f>IF($C370=$D$2,#REF!*I$2,IF($C370=$D$3,#REF!*I$3,IF($C370=$D$4,#REF!*I$4,IF($C370=$D$5,#REF!*I$5,0))))</f>
        <v>0</v>
      </c>
      <c r="J370" s="179">
        <f>IF($C370=$D$2,#REF!*J$2,IF($C370=$D$3,#REF!*J$3,IF($C370=$D$4,#REF!*J$4,IF($C370=$D$5,#REF!*J$5,0))))</f>
        <v>0</v>
      </c>
      <c r="K370" s="179">
        <f>IF($C370=$D$2,#REF!*K$2,IF($C370=$D$3,#REF!*K$3,IF($C370=$D$4,#REF!*K$4,IF($C370=$D$5,#REF!*K$5,0))))</f>
        <v>0</v>
      </c>
      <c r="L370" s="179">
        <f>IF($C370=$D$2,#REF!*L$2,IF($C370=$D$3,#REF!*L$3,IF($C370=$D$4,#REF!*L$4,IF($C370=$D$5,#REF!*L$5,0))))</f>
        <v>0</v>
      </c>
      <c r="M370" s="179">
        <f>IF($C370=$D$2,#REF!*M$2,IF($C370=$D$3,#REF!*M$3,IF($C370=$D$4,#REF!*M$4,IF($C370=$D$5,#REF!*M$5,0))))</f>
        <v>0</v>
      </c>
      <c r="N370" s="179">
        <f>IF($C370=$D$2,#REF!*N$2,IF($C370=$D$3,#REF!*N$3,IF($C370=$D$4,#REF!*N$4,IF($C370=$D$5,#REF!*N$5,0))))</f>
        <v>0</v>
      </c>
      <c r="O370" s="179">
        <f>IF($C370=$D$2,#REF!*O$2,IF($C370=$D$3,#REF!*O$3,IF($C370=$D$4,#REF!*O$4,IF($C370=$D$5,#REF!*O$5,0))))</f>
        <v>0</v>
      </c>
      <c r="P370" s="179">
        <f>IF($C370=$D$2,#REF!*P$2,IF($C370=$D$3,#REF!*P$3,IF($C370=$D$4,#REF!*P$4,IF($C370=$D$5,#REF!*P$5,0))))</f>
        <v>0</v>
      </c>
      <c r="Q370" s="179">
        <f>IF($C370=$D$2,#REF!*Q$2,IF($C370=$D$3,#REF!*Q$3,IF($C370=$D$4,#REF!*Q$4,IF($C370=$D$5,#REF!*Q$5,0))))</f>
        <v>0</v>
      </c>
      <c r="R370" s="179">
        <f>IF($C370=$D$2,#REF!*R$2,IF($C370=$D$3,#REF!*R$3,IF($C370=$D$4,#REF!*R$4,IF($C370=$D$5,#REF!*R$5,0))))</f>
        <v>0</v>
      </c>
      <c r="S370" s="179">
        <f>IF($C370=$D$2,#REF!*S$2,IF($C370=$D$3,#REF!*S$3,IF($C370=$D$4,#REF!*S$4,IF($C370=$D$5,#REF!*S$5,0))))</f>
        <v>0</v>
      </c>
      <c r="T370" s="179">
        <f>IF($C370=$D$2,#REF!*T$2,IF($C370=$D$3,#REF!*T$3,IF($C370=$D$4,#REF!*T$4,IF($C370=$D$5,#REF!*T$5,0))))</f>
        <v>0</v>
      </c>
      <c r="U370" s="179">
        <f>IF($C370=$D$2,#REF!*U$2,IF($C370=$D$3,#REF!*U$3,IF($C370=$D$4,#REF!*U$4,IF($C370=$D$5,#REF!*U$5,0))))</f>
        <v>0</v>
      </c>
      <c r="V370" s="179">
        <f>IF($C370=$D$2,#REF!*V$2,IF($C370=$D$3,#REF!*V$3,IF($C370=$D$4,#REF!*V$4,IF($C370=$D$5,#REF!*V$5,0))))</f>
        <v>0</v>
      </c>
      <c r="W370" s="179">
        <f>IF($C370=$D$2,#REF!*W$2,IF($C370=$D$3,#REF!*W$3,IF($C370=$D$4,#REF!*W$4,IF($C370=$D$5,#REF!*W$5,0))))</f>
        <v>0</v>
      </c>
      <c r="X370" s="179">
        <f>IF($C370=$D$2,#REF!*X$2,IF($C370=$D$3,#REF!*X$3,IF($C370=$D$4,#REF!*X$4,IF($C370=$D$5,#REF!*X$5,0))))</f>
        <v>0</v>
      </c>
      <c r="Y370" s="179">
        <f>IF($C370=$D$2,#REF!*Y$2,IF($C370=$D$3,#REF!*Y$3,IF($C370=$D$4,#REF!*Y$4,IF($C370=$D$5,#REF!*Y$5,0))))</f>
        <v>0</v>
      </c>
      <c r="Z370" s="179">
        <f>IF($C370=$D$2,#REF!*Z$2,IF($C370=$D$3,#REF!*Z$3,IF($C370=$D$4,#REF!*Z$4,IF($C370=$D$5,#REF!*Z$5,0))))</f>
        <v>0</v>
      </c>
      <c r="AA370" s="179">
        <f>IF($C370=$D$2,#REF!*AA$2,IF($C370=$D$3,#REF!*AA$3,IF($C370=$D$4,#REF!*AA$4,IF($C370=$D$5,#REF!*AA$5,0))))</f>
        <v>0</v>
      </c>
      <c r="AB370" s="179">
        <f>IF($C370=$D$2,#REF!*AB$2,IF($C370=$D$3,#REF!*AB$3,IF($C370=$D$4,#REF!*AB$4,IF($C370=$D$5,#REF!*AB$5,0))))</f>
        <v>0</v>
      </c>
      <c r="AC370" s="179">
        <f>IF($C370=$D$2,#REF!*AC$2,IF($C370=$D$3,#REF!*AC$3,IF($C370=$D$4,#REF!*AC$4,IF($C370=$D$5,#REF!*AC$5,0))))</f>
        <v>0</v>
      </c>
      <c r="AD370" s="179">
        <f>IF($C370=$D$2,#REF!*AD$2,IF($C370=$D$3,#REF!*AD$3,IF($C370=$D$4,#REF!*AD$4,IF($C370=$D$5,#REF!*AD$5,0))))</f>
        <v>0</v>
      </c>
      <c r="AE370" s="179">
        <f>IF($C370=$D$2,#REF!*AE$2,IF($C370=$D$3,#REF!*AE$3,IF($C370=$D$4,#REF!*AE$4,IF($C370=$D$5,#REF!*AE$5,0))))</f>
        <v>0</v>
      </c>
      <c r="AF370" s="179">
        <f>IF($C370=$D$2,#REF!*AF$2,IF($C370=$D$3,#REF!*AF$3,IF($C370=$D$4,#REF!*AF$4,IF($C370=$D$5,#REF!*AF$5,0))))</f>
        <v>0</v>
      </c>
      <c r="AG370" s="179">
        <f>IF($C370=$D$2,#REF!*AG$2,IF($C370=$D$3,#REF!*AG$3,IF($C370=$D$4,#REF!*AG$4,IF($C370=$D$5,#REF!*AG$5,0))))</f>
        <v>0</v>
      </c>
      <c r="AH370" s="179">
        <f>IF($C370=$D$2,#REF!*AH$2,IF($C370=$D$3,#REF!*AH$3,IF($C370=$D$4,#REF!*AH$4,IF($C370=$D$5,#REF!*AH$5,0))))</f>
        <v>0</v>
      </c>
      <c r="AI370" s="179">
        <f>IF($C370=$D$2,#REF!*AI$2,IF($C370=$D$3,#REF!*AI$3,IF($C370=$D$4,#REF!*AI$4,IF($C370=$D$5,#REF!*AI$5,0))))</f>
        <v>0</v>
      </c>
      <c r="AJ370" s="179">
        <f>IF($C370=$D$2,#REF!*AJ$2,IF($C370=$D$3,#REF!*AJ$3,IF($C370=$D$4,#REF!*AJ$4,IF($C370=$D$5,#REF!*AJ$5,0))))</f>
        <v>0</v>
      </c>
      <c r="AK370" s="179">
        <f>IF($C370=$D$2,#REF!*AK$2,IF($C370=$D$3,#REF!*AK$3,IF($C370=$D$4,#REF!*AK$4,IF($C370=$D$5,#REF!*AK$5,0))))</f>
        <v>0</v>
      </c>
      <c r="AL370" s="179">
        <f>IF($C370=$D$2,#REF!*AL$2,IF($C370=$D$3,#REF!*AL$3,IF($C370=$D$4,#REF!*AL$4,IF($C370=$D$5,#REF!*AL$5,0))))</f>
        <v>0</v>
      </c>
      <c r="AM370" s="179">
        <f>IF($C370=$D$2,#REF!*AM$2,IF($C370=$D$3,#REF!*AM$3,IF($C370=$D$4,#REF!*AM$4,IF($C370=$D$5,#REF!*AM$5,0))))</f>
        <v>0</v>
      </c>
    </row>
    <row r="371" spans="1:39">
      <c r="A371" s="141"/>
      <c r="B371" s="165"/>
      <c r="C371" s="165"/>
      <c r="D371" s="178">
        <f t="shared" si="0"/>
        <v>0</v>
      </c>
      <c r="E371" s="179">
        <f>IF($C371=$D$2,#REF!*E$2,IF($C371=$D$3,#REF!*E$3,IF($C371=$D$4,#REF!*E$4,IF($C371=$D$5,#REF!*E$5,0))))</f>
        <v>0</v>
      </c>
      <c r="F371" s="179">
        <f>IF($C371=$D$2,#REF!*F$2,IF($C371=$D$3,#REF!*F$3,IF($C371=$D$4,#REF!*F$4,IF($C371=$D$5,#REF!*F$5,0))))</f>
        <v>0</v>
      </c>
      <c r="G371" s="179">
        <f>IF($C371=$D$2,#REF!*G$2,IF($C371=$D$3,#REF!*G$3,IF($C371=$D$4,#REF!*G$4,IF($C371=$D$5,#REF!*G$5,0))))</f>
        <v>0</v>
      </c>
      <c r="H371" s="179">
        <f>IF($C371=$D$2,#REF!*H$2,IF($C371=$D$3,#REF!*H$3,IF($C371=$D$4,#REF!*H$4,IF($C371=$D$5,#REF!*H$5,0))))</f>
        <v>0</v>
      </c>
      <c r="I371" s="179">
        <f>IF($C371=$D$2,#REF!*I$2,IF($C371=$D$3,#REF!*I$3,IF($C371=$D$4,#REF!*I$4,IF($C371=$D$5,#REF!*I$5,0))))</f>
        <v>0</v>
      </c>
      <c r="J371" s="179">
        <f>IF($C371=$D$2,#REF!*J$2,IF($C371=$D$3,#REF!*J$3,IF($C371=$D$4,#REF!*J$4,IF($C371=$D$5,#REF!*J$5,0))))</f>
        <v>0</v>
      </c>
      <c r="K371" s="179">
        <f>IF($C371=$D$2,#REF!*K$2,IF($C371=$D$3,#REF!*K$3,IF($C371=$D$4,#REF!*K$4,IF($C371=$D$5,#REF!*K$5,0))))</f>
        <v>0</v>
      </c>
      <c r="L371" s="179">
        <f>IF($C371=$D$2,#REF!*L$2,IF($C371=$D$3,#REF!*L$3,IF($C371=$D$4,#REF!*L$4,IF($C371=$D$5,#REF!*L$5,0))))</f>
        <v>0</v>
      </c>
      <c r="M371" s="179">
        <f>IF($C371=$D$2,#REF!*M$2,IF($C371=$D$3,#REF!*M$3,IF($C371=$D$4,#REF!*M$4,IF($C371=$D$5,#REF!*M$5,0))))</f>
        <v>0</v>
      </c>
      <c r="N371" s="179">
        <f>IF($C371=$D$2,#REF!*N$2,IF($C371=$D$3,#REF!*N$3,IF($C371=$D$4,#REF!*N$4,IF($C371=$D$5,#REF!*N$5,0))))</f>
        <v>0</v>
      </c>
      <c r="O371" s="179">
        <f>IF($C371=$D$2,#REF!*O$2,IF($C371=$D$3,#REF!*O$3,IF($C371=$D$4,#REF!*O$4,IF($C371=$D$5,#REF!*O$5,0))))</f>
        <v>0</v>
      </c>
      <c r="P371" s="179">
        <f>IF($C371=$D$2,#REF!*P$2,IF($C371=$D$3,#REF!*P$3,IF($C371=$D$4,#REF!*P$4,IF($C371=$D$5,#REF!*P$5,0))))</f>
        <v>0</v>
      </c>
      <c r="Q371" s="179">
        <f>IF($C371=$D$2,#REF!*Q$2,IF($C371=$D$3,#REF!*Q$3,IF($C371=$D$4,#REF!*Q$4,IF($C371=$D$5,#REF!*Q$5,0))))</f>
        <v>0</v>
      </c>
      <c r="R371" s="179">
        <f>IF($C371=$D$2,#REF!*R$2,IF($C371=$D$3,#REF!*R$3,IF($C371=$D$4,#REF!*R$4,IF($C371=$D$5,#REF!*R$5,0))))</f>
        <v>0</v>
      </c>
      <c r="S371" s="179">
        <f>IF($C371=$D$2,#REF!*S$2,IF($C371=$D$3,#REF!*S$3,IF($C371=$D$4,#REF!*S$4,IF($C371=$D$5,#REF!*S$5,0))))</f>
        <v>0</v>
      </c>
      <c r="T371" s="179">
        <f>IF($C371=$D$2,#REF!*T$2,IF($C371=$D$3,#REF!*T$3,IF($C371=$D$4,#REF!*T$4,IF($C371=$D$5,#REF!*T$5,0))))</f>
        <v>0</v>
      </c>
      <c r="U371" s="179">
        <f>IF($C371=$D$2,#REF!*U$2,IF($C371=$D$3,#REF!*U$3,IF($C371=$D$4,#REF!*U$4,IF($C371=$D$5,#REF!*U$5,0))))</f>
        <v>0</v>
      </c>
      <c r="V371" s="179">
        <f>IF($C371=$D$2,#REF!*V$2,IF($C371=$D$3,#REF!*V$3,IF($C371=$D$4,#REF!*V$4,IF($C371=$D$5,#REF!*V$5,0))))</f>
        <v>0</v>
      </c>
      <c r="W371" s="179">
        <f>IF($C371=$D$2,#REF!*W$2,IF($C371=$D$3,#REF!*W$3,IF($C371=$D$4,#REF!*W$4,IF($C371=$D$5,#REF!*W$5,0))))</f>
        <v>0</v>
      </c>
      <c r="X371" s="179">
        <f>IF($C371=$D$2,#REF!*X$2,IF($C371=$D$3,#REF!*X$3,IF($C371=$D$4,#REF!*X$4,IF($C371=$D$5,#REF!*X$5,0))))</f>
        <v>0</v>
      </c>
      <c r="Y371" s="179">
        <f>IF($C371=$D$2,#REF!*Y$2,IF($C371=$D$3,#REF!*Y$3,IF($C371=$D$4,#REF!*Y$4,IF($C371=$D$5,#REF!*Y$5,0))))</f>
        <v>0</v>
      </c>
      <c r="Z371" s="179">
        <f>IF($C371=$D$2,#REF!*Z$2,IF($C371=$D$3,#REF!*Z$3,IF($C371=$D$4,#REF!*Z$4,IF($C371=$D$5,#REF!*Z$5,0))))</f>
        <v>0</v>
      </c>
      <c r="AA371" s="179">
        <f>IF($C371=$D$2,#REF!*AA$2,IF($C371=$D$3,#REF!*AA$3,IF($C371=$D$4,#REF!*AA$4,IF($C371=$D$5,#REF!*AA$5,0))))</f>
        <v>0</v>
      </c>
      <c r="AB371" s="179">
        <f>IF($C371=$D$2,#REF!*AB$2,IF($C371=$D$3,#REF!*AB$3,IF($C371=$D$4,#REF!*AB$4,IF($C371=$D$5,#REF!*AB$5,0))))</f>
        <v>0</v>
      </c>
      <c r="AC371" s="179">
        <f>IF($C371=$D$2,#REF!*AC$2,IF($C371=$D$3,#REF!*AC$3,IF($C371=$D$4,#REF!*AC$4,IF($C371=$D$5,#REF!*AC$5,0))))</f>
        <v>0</v>
      </c>
      <c r="AD371" s="179">
        <f>IF($C371=$D$2,#REF!*AD$2,IF($C371=$D$3,#REF!*AD$3,IF($C371=$D$4,#REF!*AD$4,IF($C371=$D$5,#REF!*AD$5,0))))</f>
        <v>0</v>
      </c>
      <c r="AE371" s="179">
        <f>IF($C371=$D$2,#REF!*AE$2,IF($C371=$D$3,#REF!*AE$3,IF($C371=$D$4,#REF!*AE$4,IF($C371=$D$5,#REF!*AE$5,0))))</f>
        <v>0</v>
      </c>
      <c r="AF371" s="179">
        <f>IF($C371=$D$2,#REF!*AF$2,IF($C371=$D$3,#REF!*AF$3,IF($C371=$D$4,#REF!*AF$4,IF($C371=$D$5,#REF!*AF$5,0))))</f>
        <v>0</v>
      </c>
      <c r="AG371" s="179">
        <f>IF($C371=$D$2,#REF!*AG$2,IF($C371=$D$3,#REF!*AG$3,IF($C371=$D$4,#REF!*AG$4,IF($C371=$D$5,#REF!*AG$5,0))))</f>
        <v>0</v>
      </c>
      <c r="AH371" s="179">
        <f>IF($C371=$D$2,#REF!*AH$2,IF($C371=$D$3,#REF!*AH$3,IF($C371=$D$4,#REF!*AH$4,IF($C371=$D$5,#REF!*AH$5,0))))</f>
        <v>0</v>
      </c>
      <c r="AI371" s="179">
        <f>IF($C371=$D$2,#REF!*AI$2,IF($C371=$D$3,#REF!*AI$3,IF($C371=$D$4,#REF!*AI$4,IF($C371=$D$5,#REF!*AI$5,0))))</f>
        <v>0</v>
      </c>
      <c r="AJ371" s="179">
        <f>IF($C371=$D$2,#REF!*AJ$2,IF($C371=$D$3,#REF!*AJ$3,IF($C371=$D$4,#REF!*AJ$4,IF($C371=$D$5,#REF!*AJ$5,0))))</f>
        <v>0</v>
      </c>
      <c r="AK371" s="179">
        <f>IF($C371=$D$2,#REF!*AK$2,IF($C371=$D$3,#REF!*AK$3,IF($C371=$D$4,#REF!*AK$4,IF($C371=$D$5,#REF!*AK$5,0))))</f>
        <v>0</v>
      </c>
      <c r="AL371" s="179">
        <f>IF($C371=$D$2,#REF!*AL$2,IF($C371=$D$3,#REF!*AL$3,IF($C371=$D$4,#REF!*AL$4,IF($C371=$D$5,#REF!*AL$5,0))))</f>
        <v>0</v>
      </c>
      <c r="AM371" s="179">
        <f>IF($C371=$D$2,#REF!*AM$2,IF($C371=$D$3,#REF!*AM$3,IF($C371=$D$4,#REF!*AM$4,IF($C371=$D$5,#REF!*AM$5,0))))</f>
        <v>0</v>
      </c>
    </row>
    <row r="372" spans="1:39">
      <c r="A372" s="141"/>
      <c r="B372" s="165"/>
      <c r="C372" s="165"/>
      <c r="D372" s="178">
        <f t="shared" si="0"/>
        <v>0</v>
      </c>
      <c r="E372" s="179">
        <f>IF($C372=$D$2,#REF!*E$2,IF($C372=$D$3,#REF!*E$3,IF($C372=$D$4,#REF!*E$4,IF($C372=$D$5,#REF!*E$5,0))))</f>
        <v>0</v>
      </c>
      <c r="F372" s="179">
        <f>IF($C372=$D$2,#REF!*F$2,IF($C372=$D$3,#REF!*F$3,IF($C372=$D$4,#REF!*F$4,IF($C372=$D$5,#REF!*F$5,0))))</f>
        <v>0</v>
      </c>
      <c r="G372" s="179">
        <f>IF($C372=$D$2,#REF!*G$2,IF($C372=$D$3,#REF!*G$3,IF($C372=$D$4,#REF!*G$4,IF($C372=$D$5,#REF!*G$5,0))))</f>
        <v>0</v>
      </c>
      <c r="H372" s="179">
        <f>IF($C372=$D$2,#REF!*H$2,IF($C372=$D$3,#REF!*H$3,IF($C372=$D$4,#REF!*H$4,IF($C372=$D$5,#REF!*H$5,0))))</f>
        <v>0</v>
      </c>
      <c r="I372" s="179">
        <f>IF($C372=$D$2,#REF!*I$2,IF($C372=$D$3,#REF!*I$3,IF($C372=$D$4,#REF!*I$4,IF($C372=$D$5,#REF!*I$5,0))))</f>
        <v>0</v>
      </c>
      <c r="J372" s="179">
        <f>IF($C372=$D$2,#REF!*J$2,IF($C372=$D$3,#REF!*J$3,IF($C372=$D$4,#REF!*J$4,IF($C372=$D$5,#REF!*J$5,0))))</f>
        <v>0</v>
      </c>
      <c r="K372" s="179">
        <f>IF($C372=$D$2,#REF!*K$2,IF($C372=$D$3,#REF!*K$3,IF($C372=$D$4,#REF!*K$4,IF($C372=$D$5,#REF!*K$5,0))))</f>
        <v>0</v>
      </c>
      <c r="L372" s="179">
        <f>IF($C372=$D$2,#REF!*L$2,IF($C372=$D$3,#REF!*L$3,IF($C372=$D$4,#REF!*L$4,IF($C372=$D$5,#REF!*L$5,0))))</f>
        <v>0</v>
      </c>
      <c r="M372" s="179">
        <f>IF($C372=$D$2,#REF!*M$2,IF($C372=$D$3,#REF!*M$3,IF($C372=$D$4,#REF!*M$4,IF($C372=$D$5,#REF!*M$5,0))))</f>
        <v>0</v>
      </c>
      <c r="N372" s="179">
        <f>IF($C372=$D$2,#REF!*N$2,IF($C372=$D$3,#REF!*N$3,IF($C372=$D$4,#REF!*N$4,IF($C372=$D$5,#REF!*N$5,0))))</f>
        <v>0</v>
      </c>
      <c r="O372" s="179">
        <f>IF($C372=$D$2,#REF!*O$2,IF($C372=$D$3,#REF!*O$3,IF($C372=$D$4,#REF!*O$4,IF($C372=$D$5,#REF!*O$5,0))))</f>
        <v>0</v>
      </c>
      <c r="P372" s="179">
        <f>IF($C372=$D$2,#REF!*P$2,IF($C372=$D$3,#REF!*P$3,IF($C372=$D$4,#REF!*P$4,IF($C372=$D$5,#REF!*P$5,0))))</f>
        <v>0</v>
      </c>
      <c r="Q372" s="179">
        <f>IF($C372=$D$2,#REF!*Q$2,IF($C372=$D$3,#REF!*Q$3,IF($C372=$D$4,#REF!*Q$4,IF($C372=$D$5,#REF!*Q$5,0))))</f>
        <v>0</v>
      </c>
      <c r="R372" s="179">
        <f>IF($C372=$D$2,#REF!*R$2,IF($C372=$D$3,#REF!*R$3,IF($C372=$D$4,#REF!*R$4,IF($C372=$D$5,#REF!*R$5,0))))</f>
        <v>0</v>
      </c>
      <c r="S372" s="179">
        <f>IF($C372=$D$2,#REF!*S$2,IF($C372=$D$3,#REF!*S$3,IF($C372=$D$4,#REF!*S$4,IF($C372=$D$5,#REF!*S$5,0))))</f>
        <v>0</v>
      </c>
      <c r="T372" s="179">
        <f>IF($C372=$D$2,#REF!*T$2,IF($C372=$D$3,#REF!*T$3,IF($C372=$D$4,#REF!*T$4,IF($C372=$D$5,#REF!*T$5,0))))</f>
        <v>0</v>
      </c>
      <c r="U372" s="179">
        <f>IF($C372=$D$2,#REF!*U$2,IF($C372=$D$3,#REF!*U$3,IF($C372=$D$4,#REF!*U$4,IF($C372=$D$5,#REF!*U$5,0))))</f>
        <v>0</v>
      </c>
      <c r="V372" s="179">
        <f>IF($C372=$D$2,#REF!*V$2,IF($C372=$D$3,#REF!*V$3,IF($C372=$D$4,#REF!*V$4,IF($C372=$D$5,#REF!*V$5,0))))</f>
        <v>0</v>
      </c>
      <c r="W372" s="179">
        <f>IF($C372=$D$2,#REF!*W$2,IF($C372=$D$3,#REF!*W$3,IF($C372=$D$4,#REF!*W$4,IF($C372=$D$5,#REF!*W$5,0))))</f>
        <v>0</v>
      </c>
      <c r="X372" s="179">
        <f>IF($C372=$D$2,#REF!*X$2,IF($C372=$D$3,#REF!*X$3,IF($C372=$D$4,#REF!*X$4,IF($C372=$D$5,#REF!*X$5,0))))</f>
        <v>0</v>
      </c>
      <c r="Y372" s="179">
        <f>IF($C372=$D$2,#REF!*Y$2,IF($C372=$D$3,#REF!*Y$3,IF($C372=$D$4,#REF!*Y$4,IF($C372=$D$5,#REF!*Y$5,0))))</f>
        <v>0</v>
      </c>
      <c r="Z372" s="179">
        <f>IF($C372=$D$2,#REF!*Z$2,IF($C372=$D$3,#REF!*Z$3,IF($C372=$D$4,#REF!*Z$4,IF($C372=$D$5,#REF!*Z$5,0))))</f>
        <v>0</v>
      </c>
      <c r="AA372" s="179">
        <f>IF($C372=$D$2,#REF!*AA$2,IF($C372=$D$3,#REF!*AA$3,IF($C372=$D$4,#REF!*AA$4,IF($C372=$D$5,#REF!*AA$5,0))))</f>
        <v>0</v>
      </c>
      <c r="AB372" s="179">
        <f>IF($C372=$D$2,#REF!*AB$2,IF($C372=$D$3,#REF!*AB$3,IF($C372=$D$4,#REF!*AB$4,IF($C372=$D$5,#REF!*AB$5,0))))</f>
        <v>0</v>
      </c>
      <c r="AC372" s="179">
        <f>IF($C372=$D$2,#REF!*AC$2,IF($C372=$D$3,#REF!*AC$3,IF($C372=$D$4,#REF!*AC$4,IF($C372=$D$5,#REF!*AC$5,0))))</f>
        <v>0</v>
      </c>
      <c r="AD372" s="179">
        <f>IF($C372=$D$2,#REF!*AD$2,IF($C372=$D$3,#REF!*AD$3,IF($C372=$D$4,#REF!*AD$4,IF($C372=$D$5,#REF!*AD$5,0))))</f>
        <v>0</v>
      </c>
      <c r="AE372" s="179">
        <f>IF($C372=$D$2,#REF!*AE$2,IF($C372=$D$3,#REF!*AE$3,IF($C372=$D$4,#REF!*AE$4,IF($C372=$D$5,#REF!*AE$5,0))))</f>
        <v>0</v>
      </c>
      <c r="AF372" s="179">
        <f>IF($C372=$D$2,#REF!*AF$2,IF($C372=$D$3,#REF!*AF$3,IF($C372=$D$4,#REF!*AF$4,IF($C372=$D$5,#REF!*AF$5,0))))</f>
        <v>0</v>
      </c>
      <c r="AG372" s="179">
        <f>IF($C372=$D$2,#REF!*AG$2,IF($C372=$D$3,#REF!*AG$3,IF($C372=$D$4,#REF!*AG$4,IF($C372=$D$5,#REF!*AG$5,0))))</f>
        <v>0</v>
      </c>
      <c r="AH372" s="179">
        <f>IF($C372=$D$2,#REF!*AH$2,IF($C372=$D$3,#REF!*AH$3,IF($C372=$D$4,#REF!*AH$4,IF($C372=$D$5,#REF!*AH$5,0))))</f>
        <v>0</v>
      </c>
      <c r="AI372" s="179">
        <f>IF($C372=$D$2,#REF!*AI$2,IF($C372=$D$3,#REF!*AI$3,IF($C372=$D$4,#REF!*AI$4,IF($C372=$D$5,#REF!*AI$5,0))))</f>
        <v>0</v>
      </c>
      <c r="AJ372" s="179">
        <f>IF($C372=$D$2,#REF!*AJ$2,IF($C372=$D$3,#REF!*AJ$3,IF($C372=$D$4,#REF!*AJ$4,IF($C372=$D$5,#REF!*AJ$5,0))))</f>
        <v>0</v>
      </c>
      <c r="AK372" s="179">
        <f>IF($C372=$D$2,#REF!*AK$2,IF($C372=$D$3,#REF!*AK$3,IF($C372=$D$4,#REF!*AK$4,IF($C372=$D$5,#REF!*AK$5,0))))</f>
        <v>0</v>
      </c>
      <c r="AL372" s="179">
        <f>IF($C372=$D$2,#REF!*AL$2,IF($C372=$D$3,#REF!*AL$3,IF($C372=$D$4,#REF!*AL$4,IF($C372=$D$5,#REF!*AL$5,0))))</f>
        <v>0</v>
      </c>
      <c r="AM372" s="179">
        <f>IF($C372=$D$2,#REF!*AM$2,IF($C372=$D$3,#REF!*AM$3,IF($C372=$D$4,#REF!*AM$4,IF($C372=$D$5,#REF!*AM$5,0))))</f>
        <v>0</v>
      </c>
    </row>
    <row r="373" spans="1:39">
      <c r="A373" s="141"/>
      <c r="B373" s="165"/>
      <c r="C373" s="165"/>
      <c r="D373" s="178">
        <f t="shared" si="0"/>
        <v>0</v>
      </c>
      <c r="E373" s="179">
        <f>IF($C373=$D$2,#REF!*E$2,IF($C373=$D$3,#REF!*E$3,IF($C373=$D$4,#REF!*E$4,IF($C373=$D$5,#REF!*E$5,0))))</f>
        <v>0</v>
      </c>
      <c r="F373" s="179">
        <f>IF($C373=$D$2,#REF!*F$2,IF($C373=$D$3,#REF!*F$3,IF($C373=$D$4,#REF!*F$4,IF($C373=$D$5,#REF!*F$5,0))))</f>
        <v>0</v>
      </c>
      <c r="G373" s="179">
        <f>IF($C373=$D$2,#REF!*G$2,IF($C373=$D$3,#REF!*G$3,IF($C373=$D$4,#REF!*G$4,IF($C373=$D$5,#REF!*G$5,0))))</f>
        <v>0</v>
      </c>
      <c r="H373" s="179">
        <f>IF($C373=$D$2,#REF!*H$2,IF($C373=$D$3,#REF!*H$3,IF($C373=$D$4,#REF!*H$4,IF($C373=$D$5,#REF!*H$5,0))))</f>
        <v>0</v>
      </c>
      <c r="I373" s="179">
        <f>IF($C373=$D$2,#REF!*I$2,IF($C373=$D$3,#REF!*I$3,IF($C373=$D$4,#REF!*I$4,IF($C373=$D$5,#REF!*I$5,0))))</f>
        <v>0</v>
      </c>
      <c r="J373" s="179">
        <f>IF($C373=$D$2,#REF!*J$2,IF($C373=$D$3,#REF!*J$3,IF($C373=$D$4,#REF!*J$4,IF($C373=$D$5,#REF!*J$5,0))))</f>
        <v>0</v>
      </c>
      <c r="K373" s="179">
        <f>IF($C373=$D$2,#REF!*K$2,IF($C373=$D$3,#REF!*K$3,IF($C373=$D$4,#REF!*K$4,IF($C373=$D$5,#REF!*K$5,0))))</f>
        <v>0</v>
      </c>
      <c r="L373" s="179">
        <f>IF($C373=$D$2,#REF!*L$2,IF($C373=$D$3,#REF!*L$3,IF($C373=$D$4,#REF!*L$4,IF($C373=$D$5,#REF!*L$5,0))))</f>
        <v>0</v>
      </c>
      <c r="M373" s="179">
        <f>IF($C373=$D$2,#REF!*M$2,IF($C373=$D$3,#REF!*M$3,IF($C373=$D$4,#REF!*M$4,IF($C373=$D$5,#REF!*M$5,0))))</f>
        <v>0</v>
      </c>
      <c r="N373" s="179">
        <f>IF($C373=$D$2,#REF!*N$2,IF($C373=$D$3,#REF!*N$3,IF($C373=$D$4,#REF!*N$4,IF($C373=$D$5,#REF!*N$5,0))))</f>
        <v>0</v>
      </c>
      <c r="O373" s="179">
        <f>IF($C373=$D$2,#REF!*O$2,IF($C373=$D$3,#REF!*O$3,IF($C373=$D$4,#REF!*O$4,IF($C373=$D$5,#REF!*O$5,0))))</f>
        <v>0</v>
      </c>
      <c r="P373" s="179">
        <f>IF($C373=$D$2,#REF!*P$2,IF($C373=$D$3,#REF!*P$3,IF($C373=$D$4,#REF!*P$4,IF($C373=$D$5,#REF!*P$5,0))))</f>
        <v>0</v>
      </c>
      <c r="Q373" s="179">
        <f>IF($C373=$D$2,#REF!*Q$2,IF($C373=$D$3,#REF!*Q$3,IF($C373=$D$4,#REF!*Q$4,IF($C373=$D$5,#REF!*Q$5,0))))</f>
        <v>0</v>
      </c>
      <c r="R373" s="179">
        <f>IF($C373=$D$2,#REF!*R$2,IF($C373=$D$3,#REF!*R$3,IF($C373=$D$4,#REF!*R$4,IF($C373=$D$5,#REF!*R$5,0))))</f>
        <v>0</v>
      </c>
      <c r="S373" s="179">
        <f>IF($C373=$D$2,#REF!*S$2,IF($C373=$D$3,#REF!*S$3,IF($C373=$D$4,#REF!*S$4,IF($C373=$D$5,#REF!*S$5,0))))</f>
        <v>0</v>
      </c>
      <c r="T373" s="179">
        <f>IF($C373=$D$2,#REF!*T$2,IF($C373=$D$3,#REF!*T$3,IF($C373=$D$4,#REF!*T$4,IF($C373=$D$5,#REF!*T$5,0))))</f>
        <v>0</v>
      </c>
      <c r="U373" s="179">
        <f>IF($C373=$D$2,#REF!*U$2,IF($C373=$D$3,#REF!*U$3,IF($C373=$D$4,#REF!*U$4,IF($C373=$D$5,#REF!*U$5,0))))</f>
        <v>0</v>
      </c>
      <c r="V373" s="179">
        <f>IF($C373=$D$2,#REF!*V$2,IF($C373=$D$3,#REF!*V$3,IF($C373=$D$4,#REF!*V$4,IF($C373=$D$5,#REF!*V$5,0))))</f>
        <v>0</v>
      </c>
      <c r="W373" s="179">
        <f>IF($C373=$D$2,#REF!*W$2,IF($C373=$D$3,#REF!*W$3,IF($C373=$D$4,#REF!*W$4,IF($C373=$D$5,#REF!*W$5,0))))</f>
        <v>0</v>
      </c>
      <c r="X373" s="179">
        <f>IF($C373=$D$2,#REF!*X$2,IF($C373=$D$3,#REF!*X$3,IF($C373=$D$4,#REF!*X$4,IF($C373=$D$5,#REF!*X$5,0))))</f>
        <v>0</v>
      </c>
      <c r="Y373" s="179">
        <f>IF($C373=$D$2,#REF!*Y$2,IF($C373=$D$3,#REF!*Y$3,IF($C373=$D$4,#REF!*Y$4,IF($C373=$D$5,#REF!*Y$5,0))))</f>
        <v>0</v>
      </c>
      <c r="Z373" s="179">
        <f>IF($C373=$D$2,#REF!*Z$2,IF($C373=$D$3,#REF!*Z$3,IF($C373=$D$4,#REF!*Z$4,IF($C373=$D$5,#REF!*Z$5,0))))</f>
        <v>0</v>
      </c>
      <c r="AA373" s="179">
        <f>IF($C373=$D$2,#REF!*AA$2,IF($C373=$D$3,#REF!*AA$3,IF($C373=$D$4,#REF!*AA$4,IF($C373=$D$5,#REF!*AA$5,0))))</f>
        <v>0</v>
      </c>
      <c r="AB373" s="179">
        <f>IF($C373=$D$2,#REF!*AB$2,IF($C373=$D$3,#REF!*AB$3,IF($C373=$D$4,#REF!*AB$4,IF($C373=$D$5,#REF!*AB$5,0))))</f>
        <v>0</v>
      </c>
      <c r="AC373" s="179">
        <f>IF($C373=$D$2,#REF!*AC$2,IF($C373=$D$3,#REF!*AC$3,IF($C373=$D$4,#REF!*AC$4,IF($C373=$D$5,#REF!*AC$5,0))))</f>
        <v>0</v>
      </c>
      <c r="AD373" s="179">
        <f>IF($C373=$D$2,#REF!*AD$2,IF($C373=$D$3,#REF!*AD$3,IF($C373=$D$4,#REF!*AD$4,IF($C373=$D$5,#REF!*AD$5,0))))</f>
        <v>0</v>
      </c>
      <c r="AE373" s="179">
        <f>IF($C373=$D$2,#REF!*AE$2,IF($C373=$D$3,#REF!*AE$3,IF($C373=$D$4,#REF!*AE$4,IF($C373=$D$5,#REF!*AE$5,0))))</f>
        <v>0</v>
      </c>
      <c r="AF373" s="179">
        <f>IF($C373=$D$2,#REF!*AF$2,IF($C373=$D$3,#REF!*AF$3,IF($C373=$D$4,#REF!*AF$4,IF($C373=$D$5,#REF!*AF$5,0))))</f>
        <v>0</v>
      </c>
      <c r="AG373" s="179">
        <f>IF($C373=$D$2,#REF!*AG$2,IF($C373=$D$3,#REF!*AG$3,IF($C373=$D$4,#REF!*AG$4,IF($C373=$D$5,#REF!*AG$5,0))))</f>
        <v>0</v>
      </c>
      <c r="AH373" s="179">
        <f>IF($C373=$D$2,#REF!*AH$2,IF($C373=$D$3,#REF!*AH$3,IF($C373=$D$4,#REF!*AH$4,IF($C373=$D$5,#REF!*AH$5,0))))</f>
        <v>0</v>
      </c>
      <c r="AI373" s="179">
        <f>IF($C373=$D$2,#REF!*AI$2,IF($C373=$D$3,#REF!*AI$3,IF($C373=$D$4,#REF!*AI$4,IF($C373=$D$5,#REF!*AI$5,0))))</f>
        <v>0</v>
      </c>
      <c r="AJ373" s="179">
        <f>IF($C373=$D$2,#REF!*AJ$2,IF($C373=$D$3,#REF!*AJ$3,IF($C373=$D$4,#REF!*AJ$4,IF($C373=$D$5,#REF!*AJ$5,0))))</f>
        <v>0</v>
      </c>
      <c r="AK373" s="179">
        <f>IF($C373=$D$2,#REF!*AK$2,IF($C373=$D$3,#REF!*AK$3,IF($C373=$D$4,#REF!*AK$4,IF($C373=$D$5,#REF!*AK$5,0))))</f>
        <v>0</v>
      </c>
      <c r="AL373" s="179">
        <f>IF($C373=$D$2,#REF!*AL$2,IF($C373=$D$3,#REF!*AL$3,IF($C373=$D$4,#REF!*AL$4,IF($C373=$D$5,#REF!*AL$5,0))))</f>
        <v>0</v>
      </c>
      <c r="AM373" s="179">
        <f>IF($C373=$D$2,#REF!*AM$2,IF($C373=$D$3,#REF!*AM$3,IF($C373=$D$4,#REF!*AM$4,IF($C373=$D$5,#REF!*AM$5,0))))</f>
        <v>0</v>
      </c>
    </row>
    <row r="374" spans="1:39">
      <c r="A374" s="141"/>
      <c r="B374" s="165"/>
      <c r="C374" s="165"/>
      <c r="D374" s="178">
        <f t="shared" si="0"/>
        <v>0</v>
      </c>
      <c r="E374" s="179">
        <f>IF($C374=$D$2,#REF!*E$2,IF($C374=$D$3,#REF!*E$3,IF($C374=$D$4,#REF!*E$4,IF($C374=$D$5,#REF!*E$5,0))))</f>
        <v>0</v>
      </c>
      <c r="F374" s="179">
        <f>IF($C374=$D$2,#REF!*F$2,IF($C374=$D$3,#REF!*F$3,IF($C374=$D$4,#REF!*F$4,IF($C374=$D$5,#REF!*F$5,0))))</f>
        <v>0</v>
      </c>
      <c r="G374" s="179">
        <f>IF($C374=$D$2,#REF!*G$2,IF($C374=$D$3,#REF!*G$3,IF($C374=$D$4,#REF!*G$4,IF($C374=$D$5,#REF!*G$5,0))))</f>
        <v>0</v>
      </c>
      <c r="H374" s="179">
        <f>IF($C374=$D$2,#REF!*H$2,IF($C374=$D$3,#REF!*H$3,IF($C374=$D$4,#REF!*H$4,IF($C374=$D$5,#REF!*H$5,0))))</f>
        <v>0</v>
      </c>
      <c r="I374" s="179">
        <f>IF($C374=$D$2,#REF!*I$2,IF($C374=$D$3,#REF!*I$3,IF($C374=$D$4,#REF!*I$4,IF($C374=$D$5,#REF!*I$5,0))))</f>
        <v>0</v>
      </c>
      <c r="J374" s="179">
        <f>IF($C374=$D$2,#REF!*J$2,IF($C374=$D$3,#REF!*J$3,IF($C374=$D$4,#REF!*J$4,IF($C374=$D$5,#REF!*J$5,0))))</f>
        <v>0</v>
      </c>
      <c r="K374" s="179">
        <f>IF($C374=$D$2,#REF!*K$2,IF($C374=$D$3,#REF!*K$3,IF($C374=$D$4,#REF!*K$4,IF($C374=$D$5,#REF!*K$5,0))))</f>
        <v>0</v>
      </c>
      <c r="L374" s="179">
        <f>IF($C374=$D$2,#REF!*L$2,IF($C374=$D$3,#REF!*L$3,IF($C374=$D$4,#REF!*L$4,IF($C374=$D$5,#REF!*L$5,0))))</f>
        <v>0</v>
      </c>
      <c r="M374" s="179">
        <f>IF($C374=$D$2,#REF!*M$2,IF($C374=$D$3,#REF!*M$3,IF($C374=$D$4,#REF!*M$4,IF($C374=$D$5,#REF!*M$5,0))))</f>
        <v>0</v>
      </c>
      <c r="N374" s="179">
        <f>IF($C374=$D$2,#REF!*N$2,IF($C374=$D$3,#REF!*N$3,IF($C374=$D$4,#REF!*N$4,IF($C374=$D$5,#REF!*N$5,0))))</f>
        <v>0</v>
      </c>
      <c r="O374" s="179">
        <f>IF($C374=$D$2,#REF!*O$2,IF($C374=$D$3,#REF!*O$3,IF($C374=$D$4,#REF!*O$4,IF($C374=$D$5,#REF!*O$5,0))))</f>
        <v>0</v>
      </c>
      <c r="P374" s="179">
        <f>IF($C374=$D$2,#REF!*P$2,IF($C374=$D$3,#REF!*P$3,IF($C374=$D$4,#REF!*P$4,IF($C374=$D$5,#REF!*P$5,0))))</f>
        <v>0</v>
      </c>
      <c r="Q374" s="179">
        <f>IF($C374=$D$2,#REF!*Q$2,IF($C374=$D$3,#REF!*Q$3,IF($C374=$D$4,#REF!*Q$4,IF($C374=$D$5,#REF!*Q$5,0))))</f>
        <v>0</v>
      </c>
      <c r="R374" s="179">
        <f>IF($C374=$D$2,#REF!*R$2,IF($C374=$D$3,#REF!*R$3,IF($C374=$D$4,#REF!*R$4,IF($C374=$D$5,#REF!*R$5,0))))</f>
        <v>0</v>
      </c>
      <c r="S374" s="179">
        <f>IF($C374=$D$2,#REF!*S$2,IF($C374=$D$3,#REF!*S$3,IF($C374=$D$4,#REF!*S$4,IF($C374=$D$5,#REF!*S$5,0))))</f>
        <v>0</v>
      </c>
      <c r="T374" s="179">
        <f>IF($C374=$D$2,#REF!*T$2,IF($C374=$D$3,#REF!*T$3,IF($C374=$D$4,#REF!*T$4,IF($C374=$D$5,#REF!*T$5,0))))</f>
        <v>0</v>
      </c>
      <c r="U374" s="179">
        <f>IF($C374=$D$2,#REF!*U$2,IF($C374=$D$3,#REF!*U$3,IF($C374=$D$4,#REF!*U$4,IF($C374=$D$5,#REF!*U$5,0))))</f>
        <v>0</v>
      </c>
      <c r="V374" s="179">
        <f>IF($C374=$D$2,#REF!*V$2,IF($C374=$D$3,#REF!*V$3,IF($C374=$D$4,#REF!*V$4,IF($C374=$D$5,#REF!*V$5,0))))</f>
        <v>0</v>
      </c>
      <c r="W374" s="179">
        <f>IF($C374=$D$2,#REF!*W$2,IF($C374=$D$3,#REF!*W$3,IF($C374=$D$4,#REF!*W$4,IF($C374=$D$5,#REF!*W$5,0))))</f>
        <v>0</v>
      </c>
      <c r="X374" s="179">
        <f>IF($C374=$D$2,#REF!*X$2,IF($C374=$D$3,#REF!*X$3,IF($C374=$D$4,#REF!*X$4,IF($C374=$D$5,#REF!*X$5,0))))</f>
        <v>0</v>
      </c>
      <c r="Y374" s="179">
        <f>IF($C374=$D$2,#REF!*Y$2,IF($C374=$D$3,#REF!*Y$3,IF($C374=$D$4,#REF!*Y$4,IF($C374=$D$5,#REF!*Y$5,0))))</f>
        <v>0</v>
      </c>
      <c r="Z374" s="179">
        <f>IF($C374=$D$2,#REF!*Z$2,IF($C374=$D$3,#REF!*Z$3,IF($C374=$D$4,#REF!*Z$4,IF($C374=$D$5,#REF!*Z$5,0))))</f>
        <v>0</v>
      </c>
      <c r="AA374" s="179">
        <f>IF($C374=$D$2,#REF!*AA$2,IF($C374=$D$3,#REF!*AA$3,IF($C374=$D$4,#REF!*AA$4,IF($C374=$D$5,#REF!*AA$5,0))))</f>
        <v>0</v>
      </c>
      <c r="AB374" s="179">
        <f>IF($C374=$D$2,#REF!*AB$2,IF($C374=$D$3,#REF!*AB$3,IF($C374=$D$4,#REF!*AB$4,IF($C374=$D$5,#REF!*AB$5,0))))</f>
        <v>0</v>
      </c>
      <c r="AC374" s="179">
        <f>IF($C374=$D$2,#REF!*AC$2,IF($C374=$D$3,#REF!*AC$3,IF($C374=$D$4,#REF!*AC$4,IF($C374=$D$5,#REF!*AC$5,0))))</f>
        <v>0</v>
      </c>
      <c r="AD374" s="179">
        <f>IF($C374=$D$2,#REF!*AD$2,IF($C374=$D$3,#REF!*AD$3,IF($C374=$D$4,#REF!*AD$4,IF($C374=$D$5,#REF!*AD$5,0))))</f>
        <v>0</v>
      </c>
      <c r="AE374" s="179">
        <f>IF($C374=$D$2,#REF!*AE$2,IF($C374=$D$3,#REF!*AE$3,IF($C374=$D$4,#REF!*AE$4,IF($C374=$D$5,#REF!*AE$5,0))))</f>
        <v>0</v>
      </c>
      <c r="AF374" s="179">
        <f>IF($C374=$D$2,#REF!*AF$2,IF($C374=$D$3,#REF!*AF$3,IF($C374=$D$4,#REF!*AF$4,IF($C374=$D$5,#REF!*AF$5,0))))</f>
        <v>0</v>
      </c>
      <c r="AG374" s="179">
        <f>IF($C374=$D$2,#REF!*AG$2,IF($C374=$D$3,#REF!*AG$3,IF($C374=$D$4,#REF!*AG$4,IF($C374=$D$5,#REF!*AG$5,0))))</f>
        <v>0</v>
      </c>
      <c r="AH374" s="179">
        <f>IF($C374=$D$2,#REF!*AH$2,IF($C374=$D$3,#REF!*AH$3,IF($C374=$D$4,#REF!*AH$4,IF($C374=$D$5,#REF!*AH$5,0))))</f>
        <v>0</v>
      </c>
      <c r="AI374" s="179">
        <f>IF($C374=$D$2,#REF!*AI$2,IF($C374=$D$3,#REF!*AI$3,IF($C374=$D$4,#REF!*AI$4,IF($C374=$D$5,#REF!*AI$5,0))))</f>
        <v>0</v>
      </c>
      <c r="AJ374" s="179">
        <f>IF($C374=$D$2,#REF!*AJ$2,IF($C374=$D$3,#REF!*AJ$3,IF($C374=$D$4,#REF!*AJ$4,IF($C374=$D$5,#REF!*AJ$5,0))))</f>
        <v>0</v>
      </c>
      <c r="AK374" s="179">
        <f>IF($C374=$D$2,#REF!*AK$2,IF($C374=$D$3,#REF!*AK$3,IF($C374=$D$4,#REF!*AK$4,IF($C374=$D$5,#REF!*AK$5,0))))</f>
        <v>0</v>
      </c>
      <c r="AL374" s="179">
        <f>IF($C374=$D$2,#REF!*AL$2,IF($C374=$D$3,#REF!*AL$3,IF($C374=$D$4,#REF!*AL$4,IF($C374=$D$5,#REF!*AL$5,0))))</f>
        <v>0</v>
      </c>
      <c r="AM374" s="179">
        <f>IF($C374=$D$2,#REF!*AM$2,IF($C374=$D$3,#REF!*AM$3,IF($C374=$D$4,#REF!*AM$4,IF($C374=$D$5,#REF!*AM$5,0))))</f>
        <v>0</v>
      </c>
    </row>
    <row r="375" spans="1:39">
      <c r="A375" s="141"/>
      <c r="B375" s="165"/>
      <c r="C375" s="165"/>
      <c r="D375" s="178">
        <f t="shared" si="0"/>
        <v>0</v>
      </c>
      <c r="E375" s="179">
        <f>IF($C375=$D$2,#REF!*E$2,IF($C375=$D$3,#REF!*E$3,IF($C375=$D$4,#REF!*E$4,IF($C375=$D$5,#REF!*E$5,0))))</f>
        <v>0</v>
      </c>
      <c r="F375" s="179">
        <f>IF($C375=$D$2,#REF!*F$2,IF($C375=$D$3,#REF!*F$3,IF($C375=$D$4,#REF!*F$4,IF($C375=$D$5,#REF!*F$5,0))))</f>
        <v>0</v>
      </c>
      <c r="G375" s="179">
        <f>IF($C375=$D$2,#REF!*G$2,IF($C375=$D$3,#REF!*G$3,IF($C375=$D$4,#REF!*G$4,IF($C375=$D$5,#REF!*G$5,0))))</f>
        <v>0</v>
      </c>
      <c r="H375" s="179">
        <f>IF($C375=$D$2,#REF!*H$2,IF($C375=$D$3,#REF!*H$3,IF($C375=$D$4,#REF!*H$4,IF($C375=$D$5,#REF!*H$5,0))))</f>
        <v>0</v>
      </c>
      <c r="I375" s="179">
        <f>IF($C375=$D$2,#REF!*I$2,IF($C375=$D$3,#REF!*I$3,IF($C375=$D$4,#REF!*I$4,IF($C375=$D$5,#REF!*I$5,0))))</f>
        <v>0</v>
      </c>
      <c r="J375" s="179">
        <f>IF($C375=$D$2,#REF!*J$2,IF($C375=$D$3,#REF!*J$3,IF($C375=$D$4,#REF!*J$4,IF($C375=$D$5,#REF!*J$5,0))))</f>
        <v>0</v>
      </c>
      <c r="K375" s="179">
        <f>IF($C375=$D$2,#REF!*K$2,IF($C375=$D$3,#REF!*K$3,IF($C375=$D$4,#REF!*K$4,IF($C375=$D$5,#REF!*K$5,0))))</f>
        <v>0</v>
      </c>
      <c r="L375" s="179">
        <f>IF($C375=$D$2,#REF!*L$2,IF($C375=$D$3,#REF!*L$3,IF($C375=$D$4,#REF!*L$4,IF($C375=$D$5,#REF!*L$5,0))))</f>
        <v>0</v>
      </c>
      <c r="M375" s="179">
        <f>IF($C375=$D$2,#REF!*M$2,IF($C375=$D$3,#REF!*M$3,IF($C375=$D$4,#REF!*M$4,IF($C375=$D$5,#REF!*M$5,0))))</f>
        <v>0</v>
      </c>
      <c r="N375" s="179">
        <f>IF($C375=$D$2,#REF!*N$2,IF($C375=$D$3,#REF!*N$3,IF($C375=$D$4,#REF!*N$4,IF($C375=$D$5,#REF!*N$5,0))))</f>
        <v>0</v>
      </c>
      <c r="O375" s="179">
        <f>IF($C375=$D$2,#REF!*O$2,IF($C375=$D$3,#REF!*O$3,IF($C375=$D$4,#REF!*O$4,IF($C375=$D$5,#REF!*O$5,0))))</f>
        <v>0</v>
      </c>
      <c r="P375" s="179">
        <f>IF($C375=$D$2,#REF!*P$2,IF($C375=$D$3,#REF!*P$3,IF($C375=$D$4,#REF!*P$4,IF($C375=$D$5,#REF!*P$5,0))))</f>
        <v>0</v>
      </c>
      <c r="Q375" s="179">
        <f>IF($C375=$D$2,#REF!*Q$2,IF($C375=$D$3,#REF!*Q$3,IF($C375=$D$4,#REF!*Q$4,IF($C375=$D$5,#REF!*Q$5,0))))</f>
        <v>0</v>
      </c>
      <c r="R375" s="179">
        <f>IF($C375=$D$2,#REF!*R$2,IF($C375=$D$3,#REF!*R$3,IF($C375=$D$4,#REF!*R$4,IF($C375=$D$5,#REF!*R$5,0))))</f>
        <v>0</v>
      </c>
      <c r="S375" s="179">
        <f>IF($C375=$D$2,#REF!*S$2,IF($C375=$D$3,#REF!*S$3,IF($C375=$D$4,#REF!*S$4,IF($C375=$D$5,#REF!*S$5,0))))</f>
        <v>0</v>
      </c>
      <c r="T375" s="179">
        <f>IF($C375=$D$2,#REF!*T$2,IF($C375=$D$3,#REF!*T$3,IF($C375=$D$4,#REF!*T$4,IF($C375=$D$5,#REF!*T$5,0))))</f>
        <v>0</v>
      </c>
      <c r="U375" s="179">
        <f>IF($C375=$D$2,#REF!*U$2,IF($C375=$D$3,#REF!*U$3,IF($C375=$D$4,#REF!*U$4,IF($C375=$D$5,#REF!*U$5,0))))</f>
        <v>0</v>
      </c>
      <c r="V375" s="179">
        <f>IF($C375=$D$2,#REF!*V$2,IF($C375=$D$3,#REF!*V$3,IF($C375=$D$4,#REF!*V$4,IF($C375=$D$5,#REF!*V$5,0))))</f>
        <v>0</v>
      </c>
      <c r="W375" s="179">
        <f>IF($C375=$D$2,#REF!*W$2,IF($C375=$D$3,#REF!*W$3,IF($C375=$D$4,#REF!*W$4,IF($C375=$D$5,#REF!*W$5,0))))</f>
        <v>0</v>
      </c>
      <c r="X375" s="179">
        <f>IF($C375=$D$2,#REF!*X$2,IF($C375=$D$3,#REF!*X$3,IF($C375=$D$4,#REF!*X$4,IF($C375=$D$5,#REF!*X$5,0))))</f>
        <v>0</v>
      </c>
      <c r="Y375" s="179">
        <f>IF($C375=$D$2,#REF!*Y$2,IF($C375=$D$3,#REF!*Y$3,IF($C375=$D$4,#REF!*Y$4,IF($C375=$D$5,#REF!*Y$5,0))))</f>
        <v>0</v>
      </c>
      <c r="Z375" s="179">
        <f>IF($C375=$D$2,#REF!*Z$2,IF($C375=$D$3,#REF!*Z$3,IF($C375=$D$4,#REF!*Z$4,IF($C375=$D$5,#REF!*Z$5,0))))</f>
        <v>0</v>
      </c>
      <c r="AA375" s="179">
        <f>IF($C375=$D$2,#REF!*AA$2,IF($C375=$D$3,#REF!*AA$3,IF($C375=$D$4,#REF!*AA$4,IF($C375=$D$5,#REF!*AA$5,0))))</f>
        <v>0</v>
      </c>
      <c r="AB375" s="179">
        <f>IF($C375=$D$2,#REF!*AB$2,IF($C375=$D$3,#REF!*AB$3,IF($C375=$D$4,#REF!*AB$4,IF($C375=$D$5,#REF!*AB$5,0))))</f>
        <v>0</v>
      </c>
      <c r="AC375" s="179">
        <f>IF($C375=$D$2,#REF!*AC$2,IF($C375=$D$3,#REF!*AC$3,IF($C375=$D$4,#REF!*AC$4,IF($C375=$D$5,#REF!*AC$5,0))))</f>
        <v>0</v>
      </c>
      <c r="AD375" s="179">
        <f>IF($C375=$D$2,#REF!*AD$2,IF($C375=$D$3,#REF!*AD$3,IF($C375=$D$4,#REF!*AD$4,IF($C375=$D$5,#REF!*AD$5,0))))</f>
        <v>0</v>
      </c>
      <c r="AE375" s="179">
        <f>IF($C375=$D$2,#REF!*AE$2,IF($C375=$D$3,#REF!*AE$3,IF($C375=$D$4,#REF!*AE$4,IF($C375=$D$5,#REF!*AE$5,0))))</f>
        <v>0</v>
      </c>
      <c r="AF375" s="179">
        <f>IF($C375=$D$2,#REF!*AF$2,IF($C375=$D$3,#REF!*AF$3,IF($C375=$D$4,#REF!*AF$4,IF($C375=$D$5,#REF!*AF$5,0))))</f>
        <v>0</v>
      </c>
      <c r="AG375" s="179">
        <f>IF($C375=$D$2,#REF!*AG$2,IF($C375=$D$3,#REF!*AG$3,IF($C375=$D$4,#REF!*AG$4,IF($C375=$D$5,#REF!*AG$5,0))))</f>
        <v>0</v>
      </c>
      <c r="AH375" s="179">
        <f>IF($C375=$D$2,#REF!*AH$2,IF($C375=$D$3,#REF!*AH$3,IF($C375=$D$4,#REF!*AH$4,IF($C375=$D$5,#REF!*AH$5,0))))</f>
        <v>0</v>
      </c>
      <c r="AI375" s="179">
        <f>IF($C375=$D$2,#REF!*AI$2,IF($C375=$D$3,#REF!*AI$3,IF($C375=$D$4,#REF!*AI$4,IF($C375=$D$5,#REF!*AI$5,0))))</f>
        <v>0</v>
      </c>
      <c r="AJ375" s="179">
        <f>IF($C375=$D$2,#REF!*AJ$2,IF($C375=$D$3,#REF!*AJ$3,IF($C375=$D$4,#REF!*AJ$4,IF($C375=$D$5,#REF!*AJ$5,0))))</f>
        <v>0</v>
      </c>
      <c r="AK375" s="179">
        <f>IF($C375=$D$2,#REF!*AK$2,IF($C375=$D$3,#REF!*AK$3,IF($C375=$D$4,#REF!*AK$4,IF($C375=$D$5,#REF!*AK$5,0))))</f>
        <v>0</v>
      </c>
      <c r="AL375" s="179">
        <f>IF($C375=$D$2,#REF!*AL$2,IF($C375=$D$3,#REF!*AL$3,IF($C375=$D$4,#REF!*AL$4,IF($C375=$D$5,#REF!*AL$5,0))))</f>
        <v>0</v>
      </c>
      <c r="AM375" s="179">
        <f>IF($C375=$D$2,#REF!*AM$2,IF($C375=$D$3,#REF!*AM$3,IF($C375=$D$4,#REF!*AM$4,IF($C375=$D$5,#REF!*AM$5,0))))</f>
        <v>0</v>
      </c>
    </row>
    <row r="376" spans="1:39">
      <c r="A376" s="141"/>
      <c r="B376" s="165"/>
      <c r="C376" s="165"/>
      <c r="D376" s="178">
        <f t="shared" si="0"/>
        <v>0</v>
      </c>
      <c r="E376" s="179">
        <f>IF($C376=$D$2,#REF!*E$2,IF($C376=$D$3,#REF!*E$3,IF($C376=$D$4,#REF!*E$4,IF($C376=$D$5,#REF!*E$5,0))))</f>
        <v>0</v>
      </c>
      <c r="F376" s="179">
        <f>IF($C376=$D$2,#REF!*F$2,IF($C376=$D$3,#REF!*F$3,IF($C376=$D$4,#REF!*F$4,IF($C376=$D$5,#REF!*F$5,0))))</f>
        <v>0</v>
      </c>
      <c r="G376" s="179">
        <f>IF($C376=$D$2,#REF!*G$2,IF($C376=$D$3,#REF!*G$3,IF($C376=$D$4,#REF!*G$4,IF($C376=$D$5,#REF!*G$5,0))))</f>
        <v>0</v>
      </c>
      <c r="H376" s="179">
        <f>IF($C376=$D$2,#REF!*H$2,IF($C376=$D$3,#REF!*H$3,IF($C376=$D$4,#REF!*H$4,IF($C376=$D$5,#REF!*H$5,0))))</f>
        <v>0</v>
      </c>
      <c r="I376" s="179">
        <f>IF($C376=$D$2,#REF!*I$2,IF($C376=$D$3,#REF!*I$3,IF($C376=$D$4,#REF!*I$4,IF($C376=$D$5,#REF!*I$5,0))))</f>
        <v>0</v>
      </c>
      <c r="J376" s="179">
        <f>IF($C376=$D$2,#REF!*J$2,IF($C376=$D$3,#REF!*J$3,IF($C376=$D$4,#REF!*J$4,IF($C376=$D$5,#REF!*J$5,0))))</f>
        <v>0</v>
      </c>
      <c r="K376" s="179">
        <f>IF($C376=$D$2,#REF!*K$2,IF($C376=$D$3,#REF!*K$3,IF($C376=$D$4,#REF!*K$4,IF($C376=$D$5,#REF!*K$5,0))))</f>
        <v>0</v>
      </c>
      <c r="L376" s="179">
        <f>IF($C376=$D$2,#REF!*L$2,IF($C376=$D$3,#REF!*L$3,IF($C376=$D$4,#REF!*L$4,IF($C376=$D$5,#REF!*L$5,0))))</f>
        <v>0</v>
      </c>
      <c r="M376" s="179">
        <f>IF($C376=$D$2,#REF!*M$2,IF($C376=$D$3,#REF!*M$3,IF($C376=$D$4,#REF!*M$4,IF($C376=$D$5,#REF!*M$5,0))))</f>
        <v>0</v>
      </c>
      <c r="N376" s="179">
        <f>IF($C376=$D$2,#REF!*N$2,IF($C376=$D$3,#REF!*N$3,IF($C376=$D$4,#REF!*N$4,IF($C376=$D$5,#REF!*N$5,0))))</f>
        <v>0</v>
      </c>
      <c r="O376" s="179">
        <f>IF($C376=$D$2,#REF!*O$2,IF($C376=$D$3,#REF!*O$3,IF($C376=$D$4,#REF!*O$4,IF($C376=$D$5,#REF!*O$5,0))))</f>
        <v>0</v>
      </c>
      <c r="P376" s="179">
        <f>IF($C376=$D$2,#REF!*P$2,IF($C376=$D$3,#REF!*P$3,IF($C376=$D$4,#REF!*P$4,IF($C376=$D$5,#REF!*P$5,0))))</f>
        <v>0</v>
      </c>
      <c r="Q376" s="179">
        <f>IF($C376=$D$2,#REF!*Q$2,IF($C376=$D$3,#REF!*Q$3,IF($C376=$D$4,#REF!*Q$4,IF($C376=$D$5,#REF!*Q$5,0))))</f>
        <v>0</v>
      </c>
      <c r="R376" s="179">
        <f>IF($C376=$D$2,#REF!*R$2,IF($C376=$D$3,#REF!*R$3,IF($C376=$D$4,#REF!*R$4,IF($C376=$D$5,#REF!*R$5,0))))</f>
        <v>0</v>
      </c>
      <c r="S376" s="179">
        <f>IF($C376=$D$2,#REF!*S$2,IF($C376=$D$3,#REF!*S$3,IF($C376=$D$4,#REF!*S$4,IF($C376=$D$5,#REF!*S$5,0))))</f>
        <v>0</v>
      </c>
      <c r="T376" s="179">
        <f>IF($C376=$D$2,#REF!*T$2,IF($C376=$D$3,#REF!*T$3,IF($C376=$D$4,#REF!*T$4,IF($C376=$D$5,#REF!*T$5,0))))</f>
        <v>0</v>
      </c>
      <c r="U376" s="179">
        <f>IF($C376=$D$2,#REF!*U$2,IF($C376=$D$3,#REF!*U$3,IF($C376=$D$4,#REF!*U$4,IF($C376=$D$5,#REF!*U$5,0))))</f>
        <v>0</v>
      </c>
      <c r="V376" s="179">
        <f>IF($C376=$D$2,#REF!*V$2,IF($C376=$D$3,#REF!*V$3,IF($C376=$D$4,#REF!*V$4,IF($C376=$D$5,#REF!*V$5,0))))</f>
        <v>0</v>
      </c>
      <c r="W376" s="179">
        <f>IF($C376=$D$2,#REF!*W$2,IF($C376=$D$3,#REF!*W$3,IF($C376=$D$4,#REF!*W$4,IF($C376=$D$5,#REF!*W$5,0))))</f>
        <v>0</v>
      </c>
      <c r="X376" s="179">
        <f>IF($C376=$D$2,#REF!*X$2,IF($C376=$D$3,#REF!*X$3,IF($C376=$D$4,#REF!*X$4,IF($C376=$D$5,#REF!*X$5,0))))</f>
        <v>0</v>
      </c>
      <c r="Y376" s="179">
        <f>IF($C376=$D$2,#REF!*Y$2,IF($C376=$D$3,#REF!*Y$3,IF($C376=$D$4,#REF!*Y$4,IF($C376=$D$5,#REF!*Y$5,0))))</f>
        <v>0</v>
      </c>
      <c r="Z376" s="179">
        <f>IF($C376=$D$2,#REF!*Z$2,IF($C376=$D$3,#REF!*Z$3,IF($C376=$D$4,#REF!*Z$4,IF($C376=$D$5,#REF!*Z$5,0))))</f>
        <v>0</v>
      </c>
      <c r="AA376" s="179">
        <f>IF($C376=$D$2,#REF!*AA$2,IF($C376=$D$3,#REF!*AA$3,IF($C376=$D$4,#REF!*AA$4,IF($C376=$D$5,#REF!*AA$5,0))))</f>
        <v>0</v>
      </c>
      <c r="AB376" s="179">
        <f>IF($C376=$D$2,#REF!*AB$2,IF($C376=$D$3,#REF!*AB$3,IF($C376=$D$4,#REF!*AB$4,IF($C376=$D$5,#REF!*AB$5,0))))</f>
        <v>0</v>
      </c>
      <c r="AC376" s="179">
        <f>IF($C376=$D$2,#REF!*AC$2,IF($C376=$D$3,#REF!*AC$3,IF($C376=$D$4,#REF!*AC$4,IF($C376=$D$5,#REF!*AC$5,0))))</f>
        <v>0</v>
      </c>
      <c r="AD376" s="179">
        <f>IF($C376=$D$2,#REF!*AD$2,IF($C376=$D$3,#REF!*AD$3,IF($C376=$D$4,#REF!*AD$4,IF($C376=$D$5,#REF!*AD$5,0))))</f>
        <v>0</v>
      </c>
      <c r="AE376" s="179">
        <f>IF($C376=$D$2,#REF!*AE$2,IF($C376=$D$3,#REF!*AE$3,IF($C376=$D$4,#REF!*AE$4,IF($C376=$D$5,#REF!*AE$5,0))))</f>
        <v>0</v>
      </c>
      <c r="AF376" s="179">
        <f>IF($C376=$D$2,#REF!*AF$2,IF($C376=$D$3,#REF!*AF$3,IF($C376=$D$4,#REF!*AF$4,IF($C376=$D$5,#REF!*AF$5,0))))</f>
        <v>0</v>
      </c>
      <c r="AG376" s="179">
        <f>IF($C376=$D$2,#REF!*AG$2,IF($C376=$D$3,#REF!*AG$3,IF($C376=$D$4,#REF!*AG$4,IF($C376=$D$5,#REF!*AG$5,0))))</f>
        <v>0</v>
      </c>
      <c r="AH376" s="179">
        <f>IF($C376=$D$2,#REF!*AH$2,IF($C376=$D$3,#REF!*AH$3,IF($C376=$D$4,#REF!*AH$4,IF($C376=$D$5,#REF!*AH$5,0))))</f>
        <v>0</v>
      </c>
      <c r="AI376" s="179">
        <f>IF($C376=$D$2,#REF!*AI$2,IF($C376=$D$3,#REF!*AI$3,IF($C376=$D$4,#REF!*AI$4,IF($C376=$D$5,#REF!*AI$5,0))))</f>
        <v>0</v>
      </c>
      <c r="AJ376" s="179">
        <f>IF($C376=$D$2,#REF!*AJ$2,IF($C376=$D$3,#REF!*AJ$3,IF($C376=$D$4,#REF!*AJ$4,IF($C376=$D$5,#REF!*AJ$5,0))))</f>
        <v>0</v>
      </c>
      <c r="AK376" s="179">
        <f>IF($C376=$D$2,#REF!*AK$2,IF($C376=$D$3,#REF!*AK$3,IF($C376=$D$4,#REF!*AK$4,IF($C376=$D$5,#REF!*AK$5,0))))</f>
        <v>0</v>
      </c>
      <c r="AL376" s="179">
        <f>IF($C376=$D$2,#REF!*AL$2,IF($C376=$D$3,#REF!*AL$3,IF($C376=$D$4,#REF!*AL$4,IF($C376=$D$5,#REF!*AL$5,0))))</f>
        <v>0</v>
      </c>
      <c r="AM376" s="179">
        <f>IF($C376=$D$2,#REF!*AM$2,IF($C376=$D$3,#REF!*AM$3,IF($C376=$D$4,#REF!*AM$4,IF($C376=$D$5,#REF!*AM$5,0))))</f>
        <v>0</v>
      </c>
    </row>
    <row r="377" spans="1:39">
      <c r="A377" s="141"/>
      <c r="B377" s="165"/>
      <c r="C377" s="165"/>
      <c r="D377" s="178">
        <f t="shared" si="0"/>
        <v>0</v>
      </c>
      <c r="E377" s="179">
        <f>IF($C377=$D$2,#REF!*E$2,IF($C377=$D$3,#REF!*E$3,IF($C377=$D$4,#REF!*E$4,IF($C377=$D$5,#REF!*E$5,0))))</f>
        <v>0</v>
      </c>
      <c r="F377" s="179">
        <f>IF($C377=$D$2,#REF!*F$2,IF($C377=$D$3,#REF!*F$3,IF($C377=$D$4,#REF!*F$4,IF($C377=$D$5,#REF!*F$5,0))))</f>
        <v>0</v>
      </c>
      <c r="G377" s="179">
        <f>IF($C377=$D$2,#REF!*G$2,IF($C377=$D$3,#REF!*G$3,IF($C377=$D$4,#REF!*G$4,IF($C377=$D$5,#REF!*G$5,0))))</f>
        <v>0</v>
      </c>
      <c r="H377" s="179">
        <f>IF($C377=$D$2,#REF!*H$2,IF($C377=$D$3,#REF!*H$3,IF($C377=$D$4,#REF!*H$4,IF($C377=$D$5,#REF!*H$5,0))))</f>
        <v>0</v>
      </c>
      <c r="I377" s="179">
        <f>IF($C377=$D$2,#REF!*I$2,IF($C377=$D$3,#REF!*I$3,IF($C377=$D$4,#REF!*I$4,IF($C377=$D$5,#REF!*I$5,0))))</f>
        <v>0</v>
      </c>
      <c r="J377" s="179">
        <f>IF($C377=$D$2,#REF!*J$2,IF($C377=$D$3,#REF!*J$3,IF($C377=$D$4,#REF!*J$4,IF($C377=$D$5,#REF!*J$5,0))))</f>
        <v>0</v>
      </c>
      <c r="K377" s="179">
        <f>IF($C377=$D$2,#REF!*K$2,IF($C377=$D$3,#REF!*K$3,IF($C377=$D$4,#REF!*K$4,IF($C377=$D$5,#REF!*K$5,0))))</f>
        <v>0</v>
      </c>
      <c r="L377" s="179">
        <f>IF($C377=$D$2,#REF!*L$2,IF($C377=$D$3,#REF!*L$3,IF($C377=$D$4,#REF!*L$4,IF($C377=$D$5,#REF!*L$5,0))))</f>
        <v>0</v>
      </c>
      <c r="M377" s="179">
        <f>IF($C377=$D$2,#REF!*M$2,IF($C377=$D$3,#REF!*M$3,IF($C377=$D$4,#REF!*M$4,IF($C377=$D$5,#REF!*M$5,0))))</f>
        <v>0</v>
      </c>
      <c r="N377" s="179">
        <f>IF($C377=$D$2,#REF!*N$2,IF($C377=$D$3,#REF!*N$3,IF($C377=$D$4,#REF!*N$4,IF($C377=$D$5,#REF!*N$5,0))))</f>
        <v>0</v>
      </c>
      <c r="O377" s="179">
        <f>IF($C377=$D$2,#REF!*O$2,IF($C377=$D$3,#REF!*O$3,IF($C377=$D$4,#REF!*O$4,IF($C377=$D$5,#REF!*O$5,0))))</f>
        <v>0</v>
      </c>
      <c r="P377" s="179">
        <f>IF($C377=$D$2,#REF!*P$2,IF($C377=$D$3,#REF!*P$3,IF($C377=$D$4,#REF!*P$4,IF($C377=$D$5,#REF!*P$5,0))))</f>
        <v>0</v>
      </c>
      <c r="Q377" s="179">
        <f>IF($C377=$D$2,#REF!*Q$2,IF($C377=$D$3,#REF!*Q$3,IF($C377=$D$4,#REF!*Q$4,IF($C377=$D$5,#REF!*Q$5,0))))</f>
        <v>0</v>
      </c>
      <c r="R377" s="179">
        <f>IF($C377=$D$2,#REF!*R$2,IF($C377=$D$3,#REF!*R$3,IF($C377=$D$4,#REF!*R$4,IF($C377=$D$5,#REF!*R$5,0))))</f>
        <v>0</v>
      </c>
      <c r="S377" s="179">
        <f>IF($C377=$D$2,#REF!*S$2,IF($C377=$D$3,#REF!*S$3,IF($C377=$D$4,#REF!*S$4,IF($C377=$D$5,#REF!*S$5,0))))</f>
        <v>0</v>
      </c>
      <c r="T377" s="179">
        <f>IF($C377=$D$2,#REF!*T$2,IF($C377=$D$3,#REF!*T$3,IF($C377=$D$4,#REF!*T$4,IF($C377=$D$5,#REF!*T$5,0))))</f>
        <v>0</v>
      </c>
      <c r="U377" s="179">
        <f>IF($C377=$D$2,#REF!*U$2,IF($C377=$D$3,#REF!*U$3,IF($C377=$D$4,#REF!*U$4,IF($C377=$D$5,#REF!*U$5,0))))</f>
        <v>0</v>
      </c>
      <c r="V377" s="179">
        <f>IF($C377=$D$2,#REF!*V$2,IF($C377=$D$3,#REF!*V$3,IF($C377=$D$4,#REF!*V$4,IF($C377=$D$5,#REF!*V$5,0))))</f>
        <v>0</v>
      </c>
      <c r="W377" s="179">
        <f>IF($C377=$D$2,#REF!*W$2,IF($C377=$D$3,#REF!*W$3,IF($C377=$D$4,#REF!*W$4,IF($C377=$D$5,#REF!*W$5,0))))</f>
        <v>0</v>
      </c>
      <c r="X377" s="179">
        <f>IF($C377=$D$2,#REF!*X$2,IF($C377=$D$3,#REF!*X$3,IF($C377=$D$4,#REF!*X$4,IF($C377=$D$5,#REF!*X$5,0))))</f>
        <v>0</v>
      </c>
      <c r="Y377" s="179">
        <f>IF($C377=$D$2,#REF!*Y$2,IF($C377=$D$3,#REF!*Y$3,IF($C377=$D$4,#REF!*Y$4,IF($C377=$D$5,#REF!*Y$5,0))))</f>
        <v>0</v>
      </c>
      <c r="Z377" s="179">
        <f>IF($C377=$D$2,#REF!*Z$2,IF($C377=$D$3,#REF!*Z$3,IF($C377=$D$4,#REF!*Z$4,IF($C377=$D$5,#REF!*Z$5,0))))</f>
        <v>0</v>
      </c>
      <c r="AA377" s="179">
        <f>IF($C377=$D$2,#REF!*AA$2,IF($C377=$D$3,#REF!*AA$3,IF($C377=$D$4,#REF!*AA$4,IF($C377=$D$5,#REF!*AA$5,0))))</f>
        <v>0</v>
      </c>
      <c r="AB377" s="179">
        <f>IF($C377=$D$2,#REF!*AB$2,IF($C377=$D$3,#REF!*AB$3,IF($C377=$D$4,#REF!*AB$4,IF($C377=$D$5,#REF!*AB$5,0))))</f>
        <v>0</v>
      </c>
      <c r="AC377" s="179">
        <f>IF($C377=$D$2,#REF!*AC$2,IF($C377=$D$3,#REF!*AC$3,IF($C377=$D$4,#REF!*AC$4,IF($C377=$D$5,#REF!*AC$5,0))))</f>
        <v>0</v>
      </c>
      <c r="AD377" s="179">
        <f>IF($C377=$D$2,#REF!*AD$2,IF($C377=$D$3,#REF!*AD$3,IF($C377=$D$4,#REF!*AD$4,IF($C377=$D$5,#REF!*AD$5,0))))</f>
        <v>0</v>
      </c>
      <c r="AE377" s="179">
        <f>IF($C377=$D$2,#REF!*AE$2,IF($C377=$D$3,#REF!*AE$3,IF($C377=$D$4,#REF!*AE$4,IF($C377=$D$5,#REF!*AE$5,0))))</f>
        <v>0</v>
      </c>
      <c r="AF377" s="179">
        <f>IF($C377=$D$2,#REF!*AF$2,IF($C377=$D$3,#REF!*AF$3,IF($C377=$D$4,#REF!*AF$4,IF($C377=$D$5,#REF!*AF$5,0))))</f>
        <v>0</v>
      </c>
      <c r="AG377" s="179">
        <f>IF($C377=$D$2,#REF!*AG$2,IF($C377=$D$3,#REF!*AG$3,IF($C377=$D$4,#REF!*AG$4,IF($C377=$D$5,#REF!*AG$5,0))))</f>
        <v>0</v>
      </c>
      <c r="AH377" s="179">
        <f>IF($C377=$D$2,#REF!*AH$2,IF($C377=$D$3,#REF!*AH$3,IF($C377=$D$4,#REF!*AH$4,IF($C377=$D$5,#REF!*AH$5,0))))</f>
        <v>0</v>
      </c>
      <c r="AI377" s="179">
        <f>IF($C377=$D$2,#REF!*AI$2,IF($C377=$D$3,#REF!*AI$3,IF($C377=$D$4,#REF!*AI$4,IF($C377=$D$5,#REF!*AI$5,0))))</f>
        <v>0</v>
      </c>
      <c r="AJ377" s="179">
        <f>IF($C377=$D$2,#REF!*AJ$2,IF($C377=$D$3,#REF!*AJ$3,IF($C377=$D$4,#REF!*AJ$4,IF($C377=$D$5,#REF!*AJ$5,0))))</f>
        <v>0</v>
      </c>
      <c r="AK377" s="179">
        <f>IF($C377=$D$2,#REF!*AK$2,IF($C377=$D$3,#REF!*AK$3,IF($C377=$D$4,#REF!*AK$4,IF($C377=$D$5,#REF!*AK$5,0))))</f>
        <v>0</v>
      </c>
      <c r="AL377" s="179">
        <f>IF($C377=$D$2,#REF!*AL$2,IF($C377=$D$3,#REF!*AL$3,IF($C377=$D$4,#REF!*AL$4,IF($C377=$D$5,#REF!*AL$5,0))))</f>
        <v>0</v>
      </c>
      <c r="AM377" s="179">
        <f>IF($C377=$D$2,#REF!*AM$2,IF($C377=$D$3,#REF!*AM$3,IF($C377=$D$4,#REF!*AM$4,IF($C377=$D$5,#REF!*AM$5,0))))</f>
        <v>0</v>
      </c>
    </row>
    <row r="378" spans="1:39">
      <c r="A378" s="141"/>
      <c r="B378" s="165"/>
      <c r="C378" s="165"/>
      <c r="D378" s="178">
        <f t="shared" si="0"/>
        <v>0</v>
      </c>
      <c r="E378" s="179">
        <f>IF($C378=$D$2,#REF!*E$2,IF($C378=$D$3,#REF!*E$3,IF($C378=$D$4,#REF!*E$4,IF($C378=$D$5,#REF!*E$5,0))))</f>
        <v>0</v>
      </c>
      <c r="F378" s="179">
        <f>IF($C378=$D$2,#REF!*F$2,IF($C378=$D$3,#REF!*F$3,IF($C378=$D$4,#REF!*F$4,IF($C378=$D$5,#REF!*F$5,0))))</f>
        <v>0</v>
      </c>
      <c r="G378" s="179">
        <f>IF($C378=$D$2,#REF!*G$2,IF($C378=$D$3,#REF!*G$3,IF($C378=$D$4,#REF!*G$4,IF($C378=$D$5,#REF!*G$5,0))))</f>
        <v>0</v>
      </c>
      <c r="H378" s="179">
        <f>IF($C378=$D$2,#REF!*H$2,IF($C378=$D$3,#REF!*H$3,IF($C378=$D$4,#REF!*H$4,IF($C378=$D$5,#REF!*H$5,0))))</f>
        <v>0</v>
      </c>
      <c r="I378" s="179">
        <f>IF($C378=$D$2,#REF!*I$2,IF($C378=$D$3,#REF!*I$3,IF($C378=$D$4,#REF!*I$4,IF($C378=$D$5,#REF!*I$5,0))))</f>
        <v>0</v>
      </c>
      <c r="J378" s="179">
        <f>IF($C378=$D$2,#REF!*J$2,IF($C378=$D$3,#REF!*J$3,IF($C378=$D$4,#REF!*J$4,IF($C378=$D$5,#REF!*J$5,0))))</f>
        <v>0</v>
      </c>
      <c r="K378" s="179">
        <f>IF($C378=$D$2,#REF!*K$2,IF($C378=$D$3,#REF!*K$3,IF($C378=$D$4,#REF!*K$4,IF($C378=$D$5,#REF!*K$5,0))))</f>
        <v>0</v>
      </c>
      <c r="L378" s="179">
        <f>IF($C378=$D$2,#REF!*L$2,IF($C378=$D$3,#REF!*L$3,IF($C378=$D$4,#REF!*L$4,IF($C378=$D$5,#REF!*L$5,0))))</f>
        <v>0</v>
      </c>
      <c r="M378" s="179">
        <f>IF($C378=$D$2,#REF!*M$2,IF($C378=$D$3,#REF!*M$3,IF($C378=$D$4,#REF!*M$4,IF($C378=$D$5,#REF!*M$5,0))))</f>
        <v>0</v>
      </c>
      <c r="N378" s="179">
        <f>IF($C378=$D$2,#REF!*N$2,IF($C378=$D$3,#REF!*N$3,IF($C378=$D$4,#REF!*N$4,IF($C378=$D$5,#REF!*N$5,0))))</f>
        <v>0</v>
      </c>
      <c r="O378" s="179">
        <f>IF($C378=$D$2,#REF!*O$2,IF($C378=$D$3,#REF!*O$3,IF($C378=$D$4,#REF!*O$4,IF($C378=$D$5,#REF!*O$5,0))))</f>
        <v>0</v>
      </c>
      <c r="P378" s="179">
        <f>IF($C378=$D$2,#REF!*P$2,IF($C378=$D$3,#REF!*P$3,IF($C378=$D$4,#REF!*P$4,IF($C378=$D$5,#REF!*P$5,0))))</f>
        <v>0</v>
      </c>
      <c r="Q378" s="179">
        <f>IF($C378=$D$2,#REF!*Q$2,IF($C378=$D$3,#REF!*Q$3,IF($C378=$D$4,#REF!*Q$4,IF($C378=$D$5,#REF!*Q$5,0))))</f>
        <v>0</v>
      </c>
      <c r="R378" s="179">
        <f>IF($C378=$D$2,#REF!*R$2,IF($C378=$D$3,#REF!*R$3,IF($C378=$D$4,#REF!*R$4,IF($C378=$D$5,#REF!*R$5,0))))</f>
        <v>0</v>
      </c>
      <c r="S378" s="179">
        <f>IF($C378=$D$2,#REF!*S$2,IF($C378=$D$3,#REF!*S$3,IF($C378=$D$4,#REF!*S$4,IF($C378=$D$5,#REF!*S$5,0))))</f>
        <v>0</v>
      </c>
      <c r="T378" s="179">
        <f>IF($C378=$D$2,#REF!*T$2,IF($C378=$D$3,#REF!*T$3,IF($C378=$D$4,#REF!*T$4,IF($C378=$D$5,#REF!*T$5,0))))</f>
        <v>0</v>
      </c>
      <c r="U378" s="179">
        <f>IF($C378=$D$2,#REF!*U$2,IF($C378=$D$3,#REF!*U$3,IF($C378=$D$4,#REF!*U$4,IF($C378=$D$5,#REF!*U$5,0))))</f>
        <v>0</v>
      </c>
      <c r="V378" s="179">
        <f>IF($C378=$D$2,#REF!*V$2,IF($C378=$D$3,#REF!*V$3,IF($C378=$D$4,#REF!*V$4,IF($C378=$D$5,#REF!*V$5,0))))</f>
        <v>0</v>
      </c>
      <c r="W378" s="179">
        <f>IF($C378=$D$2,#REF!*W$2,IF($C378=$D$3,#REF!*W$3,IF($C378=$D$4,#REF!*W$4,IF($C378=$D$5,#REF!*W$5,0))))</f>
        <v>0</v>
      </c>
      <c r="X378" s="179">
        <f>IF($C378=$D$2,#REF!*X$2,IF($C378=$D$3,#REF!*X$3,IF($C378=$D$4,#REF!*X$4,IF($C378=$D$5,#REF!*X$5,0))))</f>
        <v>0</v>
      </c>
      <c r="Y378" s="179">
        <f>IF($C378=$D$2,#REF!*Y$2,IF($C378=$D$3,#REF!*Y$3,IF($C378=$D$4,#REF!*Y$4,IF($C378=$D$5,#REF!*Y$5,0))))</f>
        <v>0</v>
      </c>
      <c r="Z378" s="179">
        <f>IF($C378=$D$2,#REF!*Z$2,IF($C378=$D$3,#REF!*Z$3,IF($C378=$D$4,#REF!*Z$4,IF($C378=$D$5,#REF!*Z$5,0))))</f>
        <v>0</v>
      </c>
      <c r="AA378" s="179">
        <f>IF($C378=$D$2,#REF!*AA$2,IF($C378=$D$3,#REF!*AA$3,IF($C378=$D$4,#REF!*AA$4,IF($C378=$D$5,#REF!*AA$5,0))))</f>
        <v>0</v>
      </c>
      <c r="AB378" s="179">
        <f>IF($C378=$D$2,#REF!*AB$2,IF($C378=$D$3,#REF!*AB$3,IF($C378=$D$4,#REF!*AB$4,IF($C378=$D$5,#REF!*AB$5,0))))</f>
        <v>0</v>
      </c>
      <c r="AC378" s="179">
        <f>IF($C378=$D$2,#REF!*AC$2,IF($C378=$D$3,#REF!*AC$3,IF($C378=$D$4,#REF!*AC$4,IF($C378=$D$5,#REF!*AC$5,0))))</f>
        <v>0</v>
      </c>
      <c r="AD378" s="179">
        <f>IF($C378=$D$2,#REF!*AD$2,IF($C378=$D$3,#REF!*AD$3,IF($C378=$D$4,#REF!*AD$4,IF($C378=$D$5,#REF!*AD$5,0))))</f>
        <v>0</v>
      </c>
      <c r="AE378" s="179">
        <f>IF($C378=$D$2,#REF!*AE$2,IF($C378=$D$3,#REF!*AE$3,IF($C378=$D$4,#REF!*AE$4,IF($C378=$D$5,#REF!*AE$5,0))))</f>
        <v>0</v>
      </c>
      <c r="AF378" s="179">
        <f>IF($C378=$D$2,#REF!*AF$2,IF($C378=$D$3,#REF!*AF$3,IF($C378=$D$4,#REF!*AF$4,IF($C378=$D$5,#REF!*AF$5,0))))</f>
        <v>0</v>
      </c>
      <c r="AG378" s="179">
        <f>IF($C378=$D$2,#REF!*AG$2,IF($C378=$D$3,#REF!*AG$3,IF($C378=$D$4,#REF!*AG$4,IF($C378=$D$5,#REF!*AG$5,0))))</f>
        <v>0</v>
      </c>
      <c r="AH378" s="179">
        <f>IF($C378=$D$2,#REF!*AH$2,IF($C378=$D$3,#REF!*AH$3,IF($C378=$D$4,#REF!*AH$4,IF($C378=$D$5,#REF!*AH$5,0))))</f>
        <v>0</v>
      </c>
      <c r="AI378" s="179">
        <f>IF($C378=$D$2,#REF!*AI$2,IF($C378=$D$3,#REF!*AI$3,IF($C378=$D$4,#REF!*AI$4,IF($C378=$D$5,#REF!*AI$5,0))))</f>
        <v>0</v>
      </c>
      <c r="AJ378" s="179">
        <f>IF($C378=$D$2,#REF!*AJ$2,IF($C378=$D$3,#REF!*AJ$3,IF($C378=$D$4,#REF!*AJ$4,IF($C378=$D$5,#REF!*AJ$5,0))))</f>
        <v>0</v>
      </c>
      <c r="AK378" s="179">
        <f>IF($C378=$D$2,#REF!*AK$2,IF($C378=$D$3,#REF!*AK$3,IF($C378=$D$4,#REF!*AK$4,IF($C378=$D$5,#REF!*AK$5,0))))</f>
        <v>0</v>
      </c>
      <c r="AL378" s="179">
        <f>IF($C378=$D$2,#REF!*AL$2,IF($C378=$D$3,#REF!*AL$3,IF($C378=$D$4,#REF!*AL$4,IF($C378=$D$5,#REF!*AL$5,0))))</f>
        <v>0</v>
      </c>
      <c r="AM378" s="179">
        <f>IF($C378=$D$2,#REF!*AM$2,IF($C378=$D$3,#REF!*AM$3,IF($C378=$D$4,#REF!*AM$4,IF($C378=$D$5,#REF!*AM$5,0))))</f>
        <v>0</v>
      </c>
    </row>
    <row r="379" spans="1:39">
      <c r="A379" s="141"/>
      <c r="B379" s="165"/>
      <c r="C379" s="165"/>
      <c r="D379" s="178">
        <f t="shared" si="0"/>
        <v>0</v>
      </c>
      <c r="E379" s="179">
        <f>IF($C379=$D$2,#REF!*E$2,IF($C379=$D$3,#REF!*E$3,IF($C379=$D$4,#REF!*E$4,IF($C379=$D$5,#REF!*E$5,0))))</f>
        <v>0</v>
      </c>
      <c r="F379" s="179">
        <f>IF($C379=$D$2,#REF!*F$2,IF($C379=$D$3,#REF!*F$3,IF($C379=$D$4,#REF!*F$4,IF($C379=$D$5,#REF!*F$5,0))))</f>
        <v>0</v>
      </c>
      <c r="G379" s="179">
        <f>IF($C379=$D$2,#REF!*G$2,IF($C379=$D$3,#REF!*G$3,IF($C379=$D$4,#REF!*G$4,IF($C379=$D$5,#REF!*G$5,0))))</f>
        <v>0</v>
      </c>
      <c r="H379" s="179">
        <f>IF($C379=$D$2,#REF!*H$2,IF($C379=$D$3,#REF!*H$3,IF($C379=$D$4,#REF!*H$4,IF($C379=$D$5,#REF!*H$5,0))))</f>
        <v>0</v>
      </c>
      <c r="I379" s="179">
        <f>IF($C379=$D$2,#REF!*I$2,IF($C379=$D$3,#REF!*I$3,IF($C379=$D$4,#REF!*I$4,IF($C379=$D$5,#REF!*I$5,0))))</f>
        <v>0</v>
      </c>
      <c r="J379" s="179">
        <f>IF($C379=$D$2,#REF!*J$2,IF($C379=$D$3,#REF!*J$3,IF($C379=$D$4,#REF!*J$4,IF($C379=$D$5,#REF!*J$5,0))))</f>
        <v>0</v>
      </c>
      <c r="K379" s="179">
        <f>IF($C379=$D$2,#REF!*K$2,IF($C379=$D$3,#REF!*K$3,IF($C379=$D$4,#REF!*K$4,IF($C379=$D$5,#REF!*K$5,0))))</f>
        <v>0</v>
      </c>
      <c r="L379" s="179">
        <f>IF($C379=$D$2,#REF!*L$2,IF($C379=$D$3,#REF!*L$3,IF($C379=$D$4,#REF!*L$4,IF($C379=$D$5,#REF!*L$5,0))))</f>
        <v>0</v>
      </c>
      <c r="M379" s="179">
        <f>IF($C379=$D$2,#REF!*M$2,IF($C379=$D$3,#REF!*M$3,IF($C379=$D$4,#REF!*M$4,IF($C379=$D$5,#REF!*M$5,0))))</f>
        <v>0</v>
      </c>
      <c r="N379" s="179">
        <f>IF($C379=$D$2,#REF!*N$2,IF($C379=$D$3,#REF!*N$3,IF($C379=$D$4,#REF!*N$4,IF($C379=$D$5,#REF!*N$5,0))))</f>
        <v>0</v>
      </c>
      <c r="O379" s="179">
        <f>IF($C379=$D$2,#REF!*O$2,IF($C379=$D$3,#REF!*O$3,IF($C379=$D$4,#REF!*O$4,IF($C379=$D$5,#REF!*O$5,0))))</f>
        <v>0</v>
      </c>
      <c r="P379" s="179">
        <f>IF($C379=$D$2,#REF!*P$2,IF($C379=$D$3,#REF!*P$3,IF($C379=$D$4,#REF!*P$4,IF($C379=$D$5,#REF!*P$5,0))))</f>
        <v>0</v>
      </c>
      <c r="Q379" s="179">
        <f>IF($C379=$D$2,#REF!*Q$2,IF($C379=$D$3,#REF!*Q$3,IF($C379=$D$4,#REF!*Q$4,IF($C379=$D$5,#REF!*Q$5,0))))</f>
        <v>0</v>
      </c>
      <c r="R379" s="179">
        <f>IF($C379=$D$2,#REF!*R$2,IF($C379=$D$3,#REF!*R$3,IF($C379=$D$4,#REF!*R$4,IF($C379=$D$5,#REF!*R$5,0))))</f>
        <v>0</v>
      </c>
      <c r="S379" s="179">
        <f>IF($C379=$D$2,#REF!*S$2,IF($C379=$D$3,#REF!*S$3,IF($C379=$D$4,#REF!*S$4,IF($C379=$D$5,#REF!*S$5,0))))</f>
        <v>0</v>
      </c>
      <c r="T379" s="179">
        <f>IF($C379=$D$2,#REF!*T$2,IF($C379=$D$3,#REF!*T$3,IF($C379=$D$4,#REF!*T$4,IF($C379=$D$5,#REF!*T$5,0))))</f>
        <v>0</v>
      </c>
      <c r="U379" s="179">
        <f>IF($C379=$D$2,#REF!*U$2,IF($C379=$D$3,#REF!*U$3,IF($C379=$D$4,#REF!*U$4,IF($C379=$D$5,#REF!*U$5,0))))</f>
        <v>0</v>
      </c>
      <c r="V379" s="179">
        <f>IF($C379=$D$2,#REF!*V$2,IF($C379=$D$3,#REF!*V$3,IF($C379=$D$4,#REF!*V$4,IF($C379=$D$5,#REF!*V$5,0))))</f>
        <v>0</v>
      </c>
      <c r="W379" s="179">
        <f>IF($C379=$D$2,#REF!*W$2,IF($C379=$D$3,#REF!*W$3,IF($C379=$D$4,#REF!*W$4,IF($C379=$D$5,#REF!*W$5,0))))</f>
        <v>0</v>
      </c>
      <c r="X379" s="179">
        <f>IF($C379=$D$2,#REF!*X$2,IF($C379=$D$3,#REF!*X$3,IF($C379=$D$4,#REF!*X$4,IF($C379=$D$5,#REF!*X$5,0))))</f>
        <v>0</v>
      </c>
      <c r="Y379" s="179">
        <f>IF($C379=$D$2,#REF!*Y$2,IF($C379=$D$3,#REF!*Y$3,IF($C379=$D$4,#REF!*Y$4,IF($C379=$D$5,#REF!*Y$5,0))))</f>
        <v>0</v>
      </c>
      <c r="Z379" s="179">
        <f>IF($C379=$D$2,#REF!*Z$2,IF($C379=$D$3,#REF!*Z$3,IF($C379=$D$4,#REF!*Z$4,IF($C379=$D$5,#REF!*Z$5,0))))</f>
        <v>0</v>
      </c>
      <c r="AA379" s="179">
        <f>IF($C379=$D$2,#REF!*AA$2,IF($C379=$D$3,#REF!*AA$3,IF($C379=$D$4,#REF!*AA$4,IF($C379=$D$5,#REF!*AA$5,0))))</f>
        <v>0</v>
      </c>
      <c r="AB379" s="179">
        <f>IF($C379=$D$2,#REF!*AB$2,IF($C379=$D$3,#REF!*AB$3,IF($C379=$D$4,#REF!*AB$4,IF($C379=$D$5,#REF!*AB$5,0))))</f>
        <v>0</v>
      </c>
      <c r="AC379" s="179">
        <f>IF($C379=$D$2,#REF!*AC$2,IF($C379=$D$3,#REF!*AC$3,IF($C379=$D$4,#REF!*AC$4,IF($C379=$D$5,#REF!*AC$5,0))))</f>
        <v>0</v>
      </c>
      <c r="AD379" s="179">
        <f>IF($C379=$D$2,#REF!*AD$2,IF($C379=$D$3,#REF!*AD$3,IF($C379=$D$4,#REF!*AD$4,IF($C379=$D$5,#REF!*AD$5,0))))</f>
        <v>0</v>
      </c>
      <c r="AE379" s="179">
        <f>IF($C379=$D$2,#REF!*AE$2,IF($C379=$D$3,#REF!*AE$3,IF($C379=$D$4,#REF!*AE$4,IF($C379=$D$5,#REF!*AE$5,0))))</f>
        <v>0</v>
      </c>
      <c r="AF379" s="179">
        <f>IF($C379=$D$2,#REF!*AF$2,IF($C379=$D$3,#REF!*AF$3,IF($C379=$D$4,#REF!*AF$4,IF($C379=$D$5,#REF!*AF$5,0))))</f>
        <v>0</v>
      </c>
      <c r="AG379" s="179">
        <f>IF($C379=$D$2,#REF!*AG$2,IF($C379=$D$3,#REF!*AG$3,IF($C379=$D$4,#REF!*AG$4,IF($C379=$D$5,#REF!*AG$5,0))))</f>
        <v>0</v>
      </c>
      <c r="AH379" s="179">
        <f>IF($C379=$D$2,#REF!*AH$2,IF($C379=$D$3,#REF!*AH$3,IF($C379=$D$4,#REF!*AH$4,IF($C379=$D$5,#REF!*AH$5,0))))</f>
        <v>0</v>
      </c>
      <c r="AI379" s="179">
        <f>IF($C379=$D$2,#REF!*AI$2,IF($C379=$D$3,#REF!*AI$3,IF($C379=$D$4,#REF!*AI$4,IF($C379=$D$5,#REF!*AI$5,0))))</f>
        <v>0</v>
      </c>
      <c r="AJ379" s="179">
        <f>IF($C379=$D$2,#REF!*AJ$2,IF($C379=$D$3,#REF!*AJ$3,IF($C379=$D$4,#REF!*AJ$4,IF($C379=$D$5,#REF!*AJ$5,0))))</f>
        <v>0</v>
      </c>
      <c r="AK379" s="179">
        <f>IF($C379=$D$2,#REF!*AK$2,IF($C379=$D$3,#REF!*AK$3,IF($C379=$D$4,#REF!*AK$4,IF($C379=$D$5,#REF!*AK$5,0))))</f>
        <v>0</v>
      </c>
      <c r="AL379" s="179">
        <f>IF($C379=$D$2,#REF!*AL$2,IF($C379=$D$3,#REF!*AL$3,IF($C379=$D$4,#REF!*AL$4,IF($C379=$D$5,#REF!*AL$5,0))))</f>
        <v>0</v>
      </c>
      <c r="AM379" s="179">
        <f>IF($C379=$D$2,#REF!*AM$2,IF($C379=$D$3,#REF!*AM$3,IF($C379=$D$4,#REF!*AM$4,IF($C379=$D$5,#REF!*AM$5,0))))</f>
        <v>0</v>
      </c>
    </row>
    <row r="380" spans="1:39">
      <c r="A380" s="141"/>
      <c r="B380" s="165"/>
      <c r="C380" s="165"/>
      <c r="D380" s="178">
        <f t="shared" si="0"/>
        <v>0</v>
      </c>
      <c r="E380" s="179">
        <f>IF($C380=$D$2,#REF!*E$2,IF($C380=$D$3,#REF!*E$3,IF($C380=$D$4,#REF!*E$4,IF($C380=$D$5,#REF!*E$5,0))))</f>
        <v>0</v>
      </c>
      <c r="F380" s="179">
        <f>IF($C380=$D$2,#REF!*F$2,IF($C380=$D$3,#REF!*F$3,IF($C380=$D$4,#REF!*F$4,IF($C380=$D$5,#REF!*F$5,0))))</f>
        <v>0</v>
      </c>
      <c r="G380" s="179">
        <f>IF($C380=$D$2,#REF!*G$2,IF($C380=$D$3,#REF!*G$3,IF($C380=$D$4,#REF!*G$4,IF($C380=$D$5,#REF!*G$5,0))))</f>
        <v>0</v>
      </c>
      <c r="H380" s="179">
        <f>IF($C380=$D$2,#REF!*H$2,IF($C380=$D$3,#REF!*H$3,IF($C380=$D$4,#REF!*H$4,IF($C380=$D$5,#REF!*H$5,0))))</f>
        <v>0</v>
      </c>
      <c r="I380" s="179">
        <f>IF($C380=$D$2,#REF!*I$2,IF($C380=$D$3,#REF!*I$3,IF($C380=$D$4,#REF!*I$4,IF($C380=$D$5,#REF!*I$5,0))))</f>
        <v>0</v>
      </c>
      <c r="J380" s="179">
        <f>IF($C380=$D$2,#REF!*J$2,IF($C380=$D$3,#REF!*J$3,IF($C380=$D$4,#REF!*J$4,IF($C380=$D$5,#REF!*J$5,0))))</f>
        <v>0</v>
      </c>
      <c r="K380" s="179">
        <f>IF($C380=$D$2,#REF!*K$2,IF($C380=$D$3,#REF!*K$3,IF($C380=$D$4,#REF!*K$4,IF($C380=$D$5,#REF!*K$5,0))))</f>
        <v>0</v>
      </c>
      <c r="L380" s="179">
        <f>IF($C380=$D$2,#REF!*L$2,IF($C380=$D$3,#REF!*L$3,IF($C380=$D$4,#REF!*L$4,IF($C380=$D$5,#REF!*L$5,0))))</f>
        <v>0</v>
      </c>
      <c r="M380" s="179">
        <f>IF($C380=$D$2,#REF!*M$2,IF($C380=$D$3,#REF!*M$3,IF($C380=$D$4,#REF!*M$4,IF($C380=$D$5,#REF!*M$5,0))))</f>
        <v>0</v>
      </c>
      <c r="N380" s="179">
        <f>IF($C380=$D$2,#REF!*N$2,IF($C380=$D$3,#REF!*N$3,IF($C380=$D$4,#REF!*N$4,IF($C380=$D$5,#REF!*N$5,0))))</f>
        <v>0</v>
      </c>
      <c r="O380" s="179">
        <f>IF($C380=$D$2,#REF!*O$2,IF($C380=$D$3,#REF!*O$3,IF($C380=$D$4,#REF!*O$4,IF($C380=$D$5,#REF!*O$5,0))))</f>
        <v>0</v>
      </c>
      <c r="P380" s="179">
        <f>IF($C380=$D$2,#REF!*P$2,IF($C380=$D$3,#REF!*P$3,IF($C380=$D$4,#REF!*P$4,IF($C380=$D$5,#REF!*P$5,0))))</f>
        <v>0</v>
      </c>
      <c r="Q380" s="179">
        <f>IF($C380=$D$2,#REF!*Q$2,IF($C380=$D$3,#REF!*Q$3,IF($C380=$D$4,#REF!*Q$4,IF($C380=$D$5,#REF!*Q$5,0))))</f>
        <v>0</v>
      </c>
      <c r="R380" s="179">
        <f>IF($C380=$D$2,#REF!*R$2,IF($C380=$D$3,#REF!*R$3,IF($C380=$D$4,#REF!*R$4,IF($C380=$D$5,#REF!*R$5,0))))</f>
        <v>0</v>
      </c>
      <c r="S380" s="179">
        <f>IF($C380=$D$2,#REF!*S$2,IF($C380=$D$3,#REF!*S$3,IF($C380=$D$4,#REF!*S$4,IF($C380=$D$5,#REF!*S$5,0))))</f>
        <v>0</v>
      </c>
      <c r="T380" s="179">
        <f>IF($C380=$D$2,#REF!*T$2,IF($C380=$D$3,#REF!*T$3,IF($C380=$D$4,#REF!*T$4,IF($C380=$D$5,#REF!*T$5,0))))</f>
        <v>0</v>
      </c>
      <c r="U380" s="179">
        <f>IF($C380=$D$2,#REF!*U$2,IF($C380=$D$3,#REF!*U$3,IF($C380=$D$4,#REF!*U$4,IF($C380=$D$5,#REF!*U$5,0))))</f>
        <v>0</v>
      </c>
      <c r="V380" s="179">
        <f>IF($C380=$D$2,#REF!*V$2,IF($C380=$D$3,#REF!*V$3,IF($C380=$D$4,#REF!*V$4,IF($C380=$D$5,#REF!*V$5,0))))</f>
        <v>0</v>
      </c>
      <c r="W380" s="179">
        <f>IF($C380=$D$2,#REF!*W$2,IF($C380=$D$3,#REF!*W$3,IF($C380=$D$4,#REF!*W$4,IF($C380=$D$5,#REF!*W$5,0))))</f>
        <v>0</v>
      </c>
      <c r="X380" s="179">
        <f>IF($C380=$D$2,#REF!*X$2,IF($C380=$D$3,#REF!*X$3,IF($C380=$D$4,#REF!*X$4,IF($C380=$D$5,#REF!*X$5,0))))</f>
        <v>0</v>
      </c>
      <c r="Y380" s="179">
        <f>IF($C380=$D$2,#REF!*Y$2,IF($C380=$D$3,#REF!*Y$3,IF($C380=$D$4,#REF!*Y$4,IF($C380=$D$5,#REF!*Y$5,0))))</f>
        <v>0</v>
      </c>
      <c r="Z380" s="179">
        <f>IF($C380=$D$2,#REF!*Z$2,IF($C380=$D$3,#REF!*Z$3,IF($C380=$D$4,#REF!*Z$4,IF($C380=$D$5,#REF!*Z$5,0))))</f>
        <v>0</v>
      </c>
      <c r="AA380" s="179">
        <f>IF($C380=$D$2,#REF!*AA$2,IF($C380=$D$3,#REF!*AA$3,IF($C380=$D$4,#REF!*AA$4,IF($C380=$D$5,#REF!*AA$5,0))))</f>
        <v>0</v>
      </c>
      <c r="AB380" s="179">
        <f>IF($C380=$D$2,#REF!*AB$2,IF($C380=$D$3,#REF!*AB$3,IF($C380=$D$4,#REF!*AB$4,IF($C380=$D$5,#REF!*AB$5,0))))</f>
        <v>0</v>
      </c>
      <c r="AC380" s="179">
        <f>IF($C380=$D$2,#REF!*AC$2,IF($C380=$D$3,#REF!*AC$3,IF($C380=$D$4,#REF!*AC$4,IF($C380=$D$5,#REF!*AC$5,0))))</f>
        <v>0</v>
      </c>
      <c r="AD380" s="179">
        <f>IF($C380=$D$2,#REF!*AD$2,IF($C380=$D$3,#REF!*AD$3,IF($C380=$D$4,#REF!*AD$4,IF($C380=$D$5,#REF!*AD$5,0))))</f>
        <v>0</v>
      </c>
      <c r="AE380" s="179">
        <f>IF($C380=$D$2,#REF!*AE$2,IF($C380=$D$3,#REF!*AE$3,IF($C380=$D$4,#REF!*AE$4,IF($C380=$D$5,#REF!*AE$5,0))))</f>
        <v>0</v>
      </c>
      <c r="AF380" s="179">
        <f>IF($C380=$D$2,#REF!*AF$2,IF($C380=$D$3,#REF!*AF$3,IF($C380=$D$4,#REF!*AF$4,IF($C380=$D$5,#REF!*AF$5,0))))</f>
        <v>0</v>
      </c>
      <c r="AG380" s="179">
        <f>IF($C380=$D$2,#REF!*AG$2,IF($C380=$D$3,#REF!*AG$3,IF($C380=$D$4,#REF!*AG$4,IF($C380=$D$5,#REF!*AG$5,0))))</f>
        <v>0</v>
      </c>
      <c r="AH380" s="179">
        <f>IF($C380=$D$2,#REF!*AH$2,IF($C380=$D$3,#REF!*AH$3,IF($C380=$D$4,#REF!*AH$4,IF($C380=$D$5,#REF!*AH$5,0))))</f>
        <v>0</v>
      </c>
      <c r="AI380" s="179">
        <f>IF($C380=$D$2,#REF!*AI$2,IF($C380=$D$3,#REF!*AI$3,IF($C380=$D$4,#REF!*AI$4,IF($C380=$D$5,#REF!*AI$5,0))))</f>
        <v>0</v>
      </c>
      <c r="AJ380" s="179">
        <f>IF($C380=$D$2,#REF!*AJ$2,IF($C380=$D$3,#REF!*AJ$3,IF($C380=$D$4,#REF!*AJ$4,IF($C380=$D$5,#REF!*AJ$5,0))))</f>
        <v>0</v>
      </c>
      <c r="AK380" s="179">
        <f>IF($C380=$D$2,#REF!*AK$2,IF($C380=$D$3,#REF!*AK$3,IF($C380=$D$4,#REF!*AK$4,IF($C380=$D$5,#REF!*AK$5,0))))</f>
        <v>0</v>
      </c>
      <c r="AL380" s="179">
        <f>IF($C380=$D$2,#REF!*AL$2,IF($C380=$D$3,#REF!*AL$3,IF($C380=$D$4,#REF!*AL$4,IF($C380=$D$5,#REF!*AL$5,0))))</f>
        <v>0</v>
      </c>
      <c r="AM380" s="179">
        <f>IF($C380=$D$2,#REF!*AM$2,IF($C380=$D$3,#REF!*AM$3,IF($C380=$D$4,#REF!*AM$4,IF($C380=$D$5,#REF!*AM$5,0))))</f>
        <v>0</v>
      </c>
    </row>
    <row r="381" spans="1:39">
      <c r="A381" s="141"/>
      <c r="B381" s="165"/>
      <c r="C381" s="165"/>
      <c r="D381" s="178">
        <f t="shared" si="0"/>
        <v>0</v>
      </c>
      <c r="E381" s="179">
        <f>IF($C381=$D$2,#REF!*E$2,IF($C381=$D$3,#REF!*E$3,IF($C381=$D$4,#REF!*E$4,IF($C381=$D$5,#REF!*E$5,0))))</f>
        <v>0</v>
      </c>
      <c r="F381" s="179">
        <f>IF($C381=$D$2,#REF!*F$2,IF($C381=$D$3,#REF!*F$3,IF($C381=$D$4,#REF!*F$4,IF($C381=$D$5,#REF!*F$5,0))))</f>
        <v>0</v>
      </c>
      <c r="G381" s="179">
        <f>IF($C381=$D$2,#REF!*G$2,IF($C381=$D$3,#REF!*G$3,IF($C381=$D$4,#REF!*G$4,IF($C381=$D$5,#REF!*G$5,0))))</f>
        <v>0</v>
      </c>
      <c r="H381" s="179">
        <f>IF($C381=$D$2,#REF!*H$2,IF($C381=$D$3,#REF!*H$3,IF($C381=$D$4,#REF!*H$4,IF($C381=$D$5,#REF!*H$5,0))))</f>
        <v>0</v>
      </c>
      <c r="I381" s="179">
        <f>IF($C381=$D$2,#REF!*I$2,IF($C381=$D$3,#REF!*I$3,IF($C381=$D$4,#REF!*I$4,IF($C381=$D$5,#REF!*I$5,0))))</f>
        <v>0</v>
      </c>
      <c r="J381" s="179">
        <f>IF($C381=$D$2,#REF!*J$2,IF($C381=$D$3,#REF!*J$3,IF($C381=$D$4,#REF!*J$4,IF($C381=$D$5,#REF!*J$5,0))))</f>
        <v>0</v>
      </c>
      <c r="K381" s="179">
        <f>IF($C381=$D$2,#REF!*K$2,IF($C381=$D$3,#REF!*K$3,IF($C381=$D$4,#REF!*K$4,IF($C381=$D$5,#REF!*K$5,0))))</f>
        <v>0</v>
      </c>
      <c r="L381" s="179">
        <f>IF($C381=$D$2,#REF!*L$2,IF($C381=$D$3,#REF!*L$3,IF($C381=$D$4,#REF!*L$4,IF($C381=$D$5,#REF!*L$5,0))))</f>
        <v>0</v>
      </c>
      <c r="M381" s="179">
        <f>IF($C381=$D$2,#REF!*M$2,IF($C381=$D$3,#REF!*M$3,IF($C381=$D$4,#REF!*M$4,IF($C381=$D$5,#REF!*M$5,0))))</f>
        <v>0</v>
      </c>
      <c r="N381" s="179">
        <f>IF($C381=$D$2,#REF!*N$2,IF($C381=$D$3,#REF!*N$3,IF($C381=$D$4,#REF!*N$4,IF($C381=$D$5,#REF!*N$5,0))))</f>
        <v>0</v>
      </c>
      <c r="O381" s="179">
        <f>IF($C381=$D$2,#REF!*O$2,IF($C381=$D$3,#REF!*O$3,IF($C381=$D$4,#REF!*O$4,IF($C381=$D$5,#REF!*O$5,0))))</f>
        <v>0</v>
      </c>
      <c r="P381" s="179">
        <f>IF($C381=$D$2,#REF!*P$2,IF($C381=$D$3,#REF!*P$3,IF($C381=$D$4,#REF!*P$4,IF($C381=$D$5,#REF!*P$5,0))))</f>
        <v>0</v>
      </c>
      <c r="Q381" s="179">
        <f>IF($C381=$D$2,#REF!*Q$2,IF($C381=$D$3,#REF!*Q$3,IF($C381=$D$4,#REF!*Q$4,IF($C381=$D$5,#REF!*Q$5,0))))</f>
        <v>0</v>
      </c>
      <c r="R381" s="179">
        <f>IF($C381=$D$2,#REF!*R$2,IF($C381=$D$3,#REF!*R$3,IF($C381=$D$4,#REF!*R$4,IF($C381=$D$5,#REF!*R$5,0))))</f>
        <v>0</v>
      </c>
      <c r="S381" s="179">
        <f>IF($C381=$D$2,#REF!*S$2,IF($C381=$D$3,#REF!*S$3,IF($C381=$D$4,#REF!*S$4,IF($C381=$D$5,#REF!*S$5,0))))</f>
        <v>0</v>
      </c>
      <c r="T381" s="179">
        <f>IF($C381=$D$2,#REF!*T$2,IF($C381=$D$3,#REF!*T$3,IF($C381=$D$4,#REF!*T$4,IF($C381=$D$5,#REF!*T$5,0))))</f>
        <v>0</v>
      </c>
      <c r="U381" s="179">
        <f>IF($C381=$D$2,#REF!*U$2,IF($C381=$D$3,#REF!*U$3,IF($C381=$D$4,#REF!*U$4,IF($C381=$D$5,#REF!*U$5,0))))</f>
        <v>0</v>
      </c>
      <c r="V381" s="179">
        <f>IF($C381=$D$2,#REF!*V$2,IF($C381=$D$3,#REF!*V$3,IF($C381=$D$4,#REF!*V$4,IF($C381=$D$5,#REF!*V$5,0))))</f>
        <v>0</v>
      </c>
      <c r="W381" s="179">
        <f>IF($C381=$D$2,#REF!*W$2,IF($C381=$D$3,#REF!*W$3,IF($C381=$D$4,#REF!*W$4,IF($C381=$D$5,#REF!*W$5,0))))</f>
        <v>0</v>
      </c>
      <c r="X381" s="179">
        <f>IF($C381=$D$2,#REF!*X$2,IF($C381=$D$3,#REF!*X$3,IF($C381=$D$4,#REF!*X$4,IF($C381=$D$5,#REF!*X$5,0))))</f>
        <v>0</v>
      </c>
      <c r="Y381" s="179">
        <f>IF($C381=$D$2,#REF!*Y$2,IF($C381=$D$3,#REF!*Y$3,IF($C381=$D$4,#REF!*Y$4,IF($C381=$D$5,#REF!*Y$5,0))))</f>
        <v>0</v>
      </c>
      <c r="Z381" s="179">
        <f>IF($C381=$D$2,#REF!*Z$2,IF($C381=$D$3,#REF!*Z$3,IF($C381=$D$4,#REF!*Z$4,IF($C381=$D$5,#REF!*Z$5,0))))</f>
        <v>0</v>
      </c>
      <c r="AA381" s="179">
        <f>IF($C381=$D$2,#REF!*AA$2,IF($C381=$D$3,#REF!*AA$3,IF($C381=$D$4,#REF!*AA$4,IF($C381=$D$5,#REF!*AA$5,0))))</f>
        <v>0</v>
      </c>
      <c r="AB381" s="179">
        <f>IF($C381=$D$2,#REF!*AB$2,IF($C381=$D$3,#REF!*AB$3,IF($C381=$D$4,#REF!*AB$4,IF($C381=$D$5,#REF!*AB$5,0))))</f>
        <v>0</v>
      </c>
      <c r="AC381" s="179">
        <f>IF($C381=$D$2,#REF!*AC$2,IF($C381=$D$3,#REF!*AC$3,IF($C381=$D$4,#REF!*AC$4,IF($C381=$D$5,#REF!*AC$5,0))))</f>
        <v>0</v>
      </c>
      <c r="AD381" s="179">
        <f>IF($C381=$D$2,#REF!*AD$2,IF($C381=$D$3,#REF!*AD$3,IF($C381=$D$4,#REF!*AD$4,IF($C381=$D$5,#REF!*AD$5,0))))</f>
        <v>0</v>
      </c>
      <c r="AE381" s="179">
        <f>IF($C381=$D$2,#REF!*AE$2,IF($C381=$D$3,#REF!*AE$3,IF($C381=$D$4,#REF!*AE$4,IF($C381=$D$5,#REF!*AE$5,0))))</f>
        <v>0</v>
      </c>
      <c r="AF381" s="179">
        <f>IF($C381=$D$2,#REF!*AF$2,IF($C381=$D$3,#REF!*AF$3,IF($C381=$D$4,#REF!*AF$4,IF($C381=$D$5,#REF!*AF$5,0))))</f>
        <v>0</v>
      </c>
      <c r="AG381" s="179">
        <f>IF($C381=$D$2,#REF!*AG$2,IF($C381=$D$3,#REF!*AG$3,IF($C381=$D$4,#REF!*AG$4,IF($C381=$D$5,#REF!*AG$5,0))))</f>
        <v>0</v>
      </c>
      <c r="AH381" s="179">
        <f>IF($C381=$D$2,#REF!*AH$2,IF($C381=$D$3,#REF!*AH$3,IF($C381=$D$4,#REF!*AH$4,IF($C381=$D$5,#REF!*AH$5,0))))</f>
        <v>0</v>
      </c>
      <c r="AI381" s="179">
        <f>IF($C381=$D$2,#REF!*AI$2,IF($C381=$D$3,#REF!*AI$3,IF($C381=$D$4,#REF!*AI$4,IF($C381=$D$5,#REF!*AI$5,0))))</f>
        <v>0</v>
      </c>
      <c r="AJ381" s="179">
        <f>IF($C381=$D$2,#REF!*AJ$2,IF($C381=$D$3,#REF!*AJ$3,IF($C381=$D$4,#REF!*AJ$4,IF($C381=$D$5,#REF!*AJ$5,0))))</f>
        <v>0</v>
      </c>
      <c r="AK381" s="179">
        <f>IF($C381=$D$2,#REF!*AK$2,IF($C381=$D$3,#REF!*AK$3,IF($C381=$D$4,#REF!*AK$4,IF($C381=$D$5,#REF!*AK$5,0))))</f>
        <v>0</v>
      </c>
      <c r="AL381" s="179">
        <f>IF($C381=$D$2,#REF!*AL$2,IF($C381=$D$3,#REF!*AL$3,IF($C381=$D$4,#REF!*AL$4,IF($C381=$D$5,#REF!*AL$5,0))))</f>
        <v>0</v>
      </c>
      <c r="AM381" s="179">
        <f>IF($C381=$D$2,#REF!*AM$2,IF($C381=$D$3,#REF!*AM$3,IF($C381=$D$4,#REF!*AM$4,IF($C381=$D$5,#REF!*AM$5,0))))</f>
        <v>0</v>
      </c>
    </row>
    <row r="382" spans="1:39">
      <c r="A382" s="141"/>
      <c r="B382" s="165"/>
      <c r="C382" s="165"/>
      <c r="D382" s="178">
        <f t="shared" si="0"/>
        <v>0</v>
      </c>
      <c r="E382" s="179">
        <f>IF($C382=$D$2,#REF!*E$2,IF($C382=$D$3,#REF!*E$3,IF($C382=$D$4,#REF!*E$4,IF($C382=$D$5,#REF!*E$5,0))))</f>
        <v>0</v>
      </c>
      <c r="F382" s="179">
        <f>IF($C382=$D$2,#REF!*F$2,IF($C382=$D$3,#REF!*F$3,IF($C382=$D$4,#REF!*F$4,IF($C382=$D$5,#REF!*F$5,0))))</f>
        <v>0</v>
      </c>
      <c r="G382" s="179">
        <f>IF($C382=$D$2,#REF!*G$2,IF($C382=$D$3,#REF!*G$3,IF($C382=$D$4,#REF!*G$4,IF($C382=$D$5,#REF!*G$5,0))))</f>
        <v>0</v>
      </c>
      <c r="H382" s="179">
        <f>IF($C382=$D$2,#REF!*H$2,IF($C382=$D$3,#REF!*H$3,IF($C382=$D$4,#REF!*H$4,IF($C382=$D$5,#REF!*H$5,0))))</f>
        <v>0</v>
      </c>
      <c r="I382" s="179">
        <f>IF($C382=$D$2,#REF!*I$2,IF($C382=$D$3,#REF!*I$3,IF($C382=$D$4,#REF!*I$4,IF($C382=$D$5,#REF!*I$5,0))))</f>
        <v>0</v>
      </c>
      <c r="J382" s="179">
        <f>IF($C382=$D$2,#REF!*J$2,IF($C382=$D$3,#REF!*J$3,IF($C382=$D$4,#REF!*J$4,IF($C382=$D$5,#REF!*J$5,0))))</f>
        <v>0</v>
      </c>
      <c r="K382" s="179">
        <f>IF($C382=$D$2,#REF!*K$2,IF($C382=$D$3,#REF!*K$3,IF($C382=$D$4,#REF!*K$4,IF($C382=$D$5,#REF!*K$5,0))))</f>
        <v>0</v>
      </c>
      <c r="L382" s="179">
        <f>IF($C382=$D$2,#REF!*L$2,IF($C382=$D$3,#REF!*L$3,IF($C382=$D$4,#REF!*L$4,IF($C382=$D$5,#REF!*L$5,0))))</f>
        <v>0</v>
      </c>
      <c r="M382" s="179">
        <f>IF($C382=$D$2,#REF!*M$2,IF($C382=$D$3,#REF!*M$3,IF($C382=$D$4,#REF!*M$4,IF($C382=$D$5,#REF!*M$5,0))))</f>
        <v>0</v>
      </c>
      <c r="N382" s="179">
        <f>IF($C382=$D$2,#REF!*N$2,IF($C382=$D$3,#REF!*N$3,IF($C382=$D$4,#REF!*N$4,IF($C382=$D$5,#REF!*N$5,0))))</f>
        <v>0</v>
      </c>
      <c r="O382" s="179">
        <f>IF($C382=$D$2,#REF!*O$2,IF($C382=$D$3,#REF!*O$3,IF($C382=$D$4,#REF!*O$4,IF($C382=$D$5,#REF!*O$5,0))))</f>
        <v>0</v>
      </c>
      <c r="P382" s="179">
        <f>IF($C382=$D$2,#REF!*P$2,IF($C382=$D$3,#REF!*P$3,IF($C382=$D$4,#REF!*P$4,IF($C382=$D$5,#REF!*P$5,0))))</f>
        <v>0</v>
      </c>
      <c r="Q382" s="179">
        <f>IF($C382=$D$2,#REF!*Q$2,IF($C382=$D$3,#REF!*Q$3,IF($C382=$D$4,#REF!*Q$4,IF($C382=$D$5,#REF!*Q$5,0))))</f>
        <v>0</v>
      </c>
      <c r="R382" s="179">
        <f>IF($C382=$D$2,#REF!*R$2,IF($C382=$D$3,#REF!*R$3,IF($C382=$D$4,#REF!*R$4,IF($C382=$D$5,#REF!*R$5,0))))</f>
        <v>0</v>
      </c>
      <c r="S382" s="179">
        <f>IF($C382=$D$2,#REF!*S$2,IF($C382=$D$3,#REF!*S$3,IF($C382=$D$4,#REF!*S$4,IF($C382=$D$5,#REF!*S$5,0))))</f>
        <v>0</v>
      </c>
      <c r="T382" s="179">
        <f>IF($C382=$D$2,#REF!*T$2,IF($C382=$D$3,#REF!*T$3,IF($C382=$D$4,#REF!*T$4,IF($C382=$D$5,#REF!*T$5,0))))</f>
        <v>0</v>
      </c>
      <c r="U382" s="179">
        <f>IF($C382=$D$2,#REF!*U$2,IF($C382=$D$3,#REF!*U$3,IF($C382=$D$4,#REF!*U$4,IF($C382=$D$5,#REF!*U$5,0))))</f>
        <v>0</v>
      </c>
      <c r="V382" s="179">
        <f>IF($C382=$D$2,#REF!*V$2,IF($C382=$D$3,#REF!*V$3,IF($C382=$D$4,#REF!*V$4,IF($C382=$D$5,#REF!*V$5,0))))</f>
        <v>0</v>
      </c>
      <c r="W382" s="179">
        <f>IF($C382=$D$2,#REF!*W$2,IF($C382=$D$3,#REF!*W$3,IF($C382=$D$4,#REF!*W$4,IF($C382=$D$5,#REF!*W$5,0))))</f>
        <v>0</v>
      </c>
      <c r="X382" s="179">
        <f>IF($C382=$D$2,#REF!*X$2,IF($C382=$D$3,#REF!*X$3,IF($C382=$D$4,#REF!*X$4,IF($C382=$D$5,#REF!*X$5,0))))</f>
        <v>0</v>
      </c>
      <c r="Y382" s="179">
        <f>IF($C382=$D$2,#REF!*Y$2,IF($C382=$D$3,#REF!*Y$3,IF($C382=$D$4,#REF!*Y$4,IF($C382=$D$5,#REF!*Y$5,0))))</f>
        <v>0</v>
      </c>
      <c r="Z382" s="179">
        <f>IF($C382=$D$2,#REF!*Z$2,IF($C382=$D$3,#REF!*Z$3,IF($C382=$D$4,#REF!*Z$4,IF($C382=$D$5,#REF!*Z$5,0))))</f>
        <v>0</v>
      </c>
      <c r="AA382" s="179">
        <f>IF($C382=$D$2,#REF!*AA$2,IF($C382=$D$3,#REF!*AA$3,IF($C382=$D$4,#REF!*AA$4,IF($C382=$D$5,#REF!*AA$5,0))))</f>
        <v>0</v>
      </c>
      <c r="AB382" s="179">
        <f>IF($C382=$D$2,#REF!*AB$2,IF($C382=$D$3,#REF!*AB$3,IF($C382=$D$4,#REF!*AB$4,IF($C382=$D$5,#REF!*AB$5,0))))</f>
        <v>0</v>
      </c>
      <c r="AC382" s="179">
        <f>IF($C382=$D$2,#REF!*AC$2,IF($C382=$D$3,#REF!*AC$3,IF($C382=$D$4,#REF!*AC$4,IF($C382=$D$5,#REF!*AC$5,0))))</f>
        <v>0</v>
      </c>
      <c r="AD382" s="179">
        <f>IF($C382=$D$2,#REF!*AD$2,IF($C382=$D$3,#REF!*AD$3,IF($C382=$D$4,#REF!*AD$4,IF($C382=$D$5,#REF!*AD$5,0))))</f>
        <v>0</v>
      </c>
      <c r="AE382" s="179">
        <f>IF($C382=$D$2,#REF!*AE$2,IF($C382=$D$3,#REF!*AE$3,IF($C382=$D$4,#REF!*AE$4,IF($C382=$D$5,#REF!*AE$5,0))))</f>
        <v>0</v>
      </c>
      <c r="AF382" s="179">
        <f>IF($C382=$D$2,#REF!*AF$2,IF($C382=$D$3,#REF!*AF$3,IF($C382=$D$4,#REF!*AF$4,IF($C382=$D$5,#REF!*AF$5,0))))</f>
        <v>0</v>
      </c>
      <c r="AG382" s="179">
        <f>IF($C382=$D$2,#REF!*AG$2,IF($C382=$D$3,#REF!*AG$3,IF($C382=$D$4,#REF!*AG$4,IF($C382=$D$5,#REF!*AG$5,0))))</f>
        <v>0</v>
      </c>
      <c r="AH382" s="179">
        <f>IF($C382=$D$2,#REF!*AH$2,IF($C382=$D$3,#REF!*AH$3,IF($C382=$D$4,#REF!*AH$4,IF($C382=$D$5,#REF!*AH$5,0))))</f>
        <v>0</v>
      </c>
      <c r="AI382" s="179">
        <f>IF($C382=$D$2,#REF!*AI$2,IF($C382=$D$3,#REF!*AI$3,IF($C382=$D$4,#REF!*AI$4,IF($C382=$D$5,#REF!*AI$5,0))))</f>
        <v>0</v>
      </c>
      <c r="AJ382" s="179">
        <f>IF($C382=$D$2,#REF!*AJ$2,IF($C382=$D$3,#REF!*AJ$3,IF($C382=$D$4,#REF!*AJ$4,IF($C382=$D$5,#REF!*AJ$5,0))))</f>
        <v>0</v>
      </c>
      <c r="AK382" s="179">
        <f>IF($C382=$D$2,#REF!*AK$2,IF($C382=$D$3,#REF!*AK$3,IF($C382=$D$4,#REF!*AK$4,IF($C382=$D$5,#REF!*AK$5,0))))</f>
        <v>0</v>
      </c>
      <c r="AL382" s="179">
        <f>IF($C382=$D$2,#REF!*AL$2,IF($C382=$D$3,#REF!*AL$3,IF($C382=$D$4,#REF!*AL$4,IF($C382=$D$5,#REF!*AL$5,0))))</f>
        <v>0</v>
      </c>
      <c r="AM382" s="179">
        <f>IF($C382=$D$2,#REF!*AM$2,IF($C382=$D$3,#REF!*AM$3,IF($C382=$D$4,#REF!*AM$4,IF($C382=$D$5,#REF!*AM$5,0))))</f>
        <v>0</v>
      </c>
    </row>
    <row r="383" spans="1:39">
      <c r="A383" s="141"/>
      <c r="B383" s="165"/>
      <c r="C383" s="165"/>
      <c r="D383" s="178">
        <f t="shared" si="0"/>
        <v>0</v>
      </c>
      <c r="E383" s="179">
        <f>IF($C383=$D$2,#REF!*E$2,IF($C383=$D$3,#REF!*E$3,IF($C383=$D$4,#REF!*E$4,IF($C383=$D$5,#REF!*E$5,0))))</f>
        <v>0</v>
      </c>
      <c r="F383" s="179">
        <f>IF($C383=$D$2,#REF!*F$2,IF($C383=$D$3,#REF!*F$3,IF($C383=$D$4,#REF!*F$4,IF($C383=$D$5,#REF!*F$5,0))))</f>
        <v>0</v>
      </c>
      <c r="G383" s="179">
        <f>IF($C383=$D$2,#REF!*G$2,IF($C383=$D$3,#REF!*G$3,IF($C383=$D$4,#REF!*G$4,IF($C383=$D$5,#REF!*G$5,0))))</f>
        <v>0</v>
      </c>
      <c r="H383" s="179">
        <f>IF($C383=$D$2,#REF!*H$2,IF($C383=$D$3,#REF!*H$3,IF($C383=$D$4,#REF!*H$4,IF($C383=$D$5,#REF!*H$5,0))))</f>
        <v>0</v>
      </c>
      <c r="I383" s="179">
        <f>IF($C383=$D$2,#REF!*I$2,IF($C383=$D$3,#REF!*I$3,IF($C383=$D$4,#REF!*I$4,IF($C383=$D$5,#REF!*I$5,0))))</f>
        <v>0</v>
      </c>
      <c r="J383" s="179">
        <f>IF($C383=$D$2,#REF!*J$2,IF($C383=$D$3,#REF!*J$3,IF($C383=$D$4,#REF!*J$4,IF($C383=$D$5,#REF!*J$5,0))))</f>
        <v>0</v>
      </c>
      <c r="K383" s="179">
        <f>IF($C383=$D$2,#REF!*K$2,IF($C383=$D$3,#REF!*K$3,IF($C383=$D$4,#REF!*K$4,IF($C383=$D$5,#REF!*K$5,0))))</f>
        <v>0</v>
      </c>
      <c r="L383" s="179">
        <f>IF($C383=$D$2,#REF!*L$2,IF($C383=$D$3,#REF!*L$3,IF($C383=$D$4,#REF!*L$4,IF($C383=$D$5,#REF!*L$5,0))))</f>
        <v>0</v>
      </c>
      <c r="M383" s="179">
        <f>IF($C383=$D$2,#REF!*M$2,IF($C383=$D$3,#REF!*M$3,IF($C383=$D$4,#REF!*M$4,IF($C383=$D$5,#REF!*M$5,0))))</f>
        <v>0</v>
      </c>
      <c r="N383" s="179">
        <f>IF($C383=$D$2,#REF!*N$2,IF($C383=$D$3,#REF!*N$3,IF($C383=$D$4,#REF!*N$4,IF($C383=$D$5,#REF!*N$5,0))))</f>
        <v>0</v>
      </c>
      <c r="O383" s="179">
        <f>IF($C383=$D$2,#REF!*O$2,IF($C383=$D$3,#REF!*O$3,IF($C383=$D$4,#REF!*O$4,IF($C383=$D$5,#REF!*O$5,0))))</f>
        <v>0</v>
      </c>
      <c r="P383" s="179">
        <f>IF($C383=$D$2,#REF!*P$2,IF($C383=$D$3,#REF!*P$3,IF($C383=$D$4,#REF!*P$4,IF($C383=$D$5,#REF!*P$5,0))))</f>
        <v>0</v>
      </c>
      <c r="Q383" s="179">
        <f>IF($C383=$D$2,#REF!*Q$2,IF($C383=$D$3,#REF!*Q$3,IF($C383=$D$4,#REF!*Q$4,IF($C383=$D$5,#REF!*Q$5,0))))</f>
        <v>0</v>
      </c>
      <c r="R383" s="179">
        <f>IF($C383=$D$2,#REF!*R$2,IF($C383=$D$3,#REF!*R$3,IF($C383=$D$4,#REF!*R$4,IF($C383=$D$5,#REF!*R$5,0))))</f>
        <v>0</v>
      </c>
      <c r="S383" s="179">
        <f>IF($C383=$D$2,#REF!*S$2,IF($C383=$D$3,#REF!*S$3,IF($C383=$D$4,#REF!*S$4,IF($C383=$D$5,#REF!*S$5,0))))</f>
        <v>0</v>
      </c>
      <c r="T383" s="179">
        <f>IF($C383=$D$2,#REF!*T$2,IF($C383=$D$3,#REF!*T$3,IF($C383=$D$4,#REF!*T$4,IF($C383=$D$5,#REF!*T$5,0))))</f>
        <v>0</v>
      </c>
      <c r="U383" s="179">
        <f>IF($C383=$D$2,#REF!*U$2,IF($C383=$D$3,#REF!*U$3,IF($C383=$D$4,#REF!*U$4,IF($C383=$D$5,#REF!*U$5,0))))</f>
        <v>0</v>
      </c>
      <c r="V383" s="179">
        <f>IF($C383=$D$2,#REF!*V$2,IF($C383=$D$3,#REF!*V$3,IF($C383=$D$4,#REF!*V$4,IF($C383=$D$5,#REF!*V$5,0))))</f>
        <v>0</v>
      </c>
      <c r="W383" s="179">
        <f>IF($C383=$D$2,#REF!*W$2,IF($C383=$D$3,#REF!*W$3,IF($C383=$D$4,#REF!*W$4,IF($C383=$D$5,#REF!*W$5,0))))</f>
        <v>0</v>
      </c>
      <c r="X383" s="179">
        <f>IF($C383=$D$2,#REF!*X$2,IF($C383=$D$3,#REF!*X$3,IF($C383=$D$4,#REF!*X$4,IF($C383=$D$5,#REF!*X$5,0))))</f>
        <v>0</v>
      </c>
      <c r="Y383" s="179">
        <f>IF($C383=$D$2,#REF!*Y$2,IF($C383=$D$3,#REF!*Y$3,IF($C383=$D$4,#REF!*Y$4,IF($C383=$D$5,#REF!*Y$5,0))))</f>
        <v>0</v>
      </c>
      <c r="Z383" s="179">
        <f>IF($C383=$D$2,#REF!*Z$2,IF($C383=$D$3,#REF!*Z$3,IF($C383=$D$4,#REF!*Z$4,IF($C383=$D$5,#REF!*Z$5,0))))</f>
        <v>0</v>
      </c>
      <c r="AA383" s="179">
        <f>IF($C383=$D$2,#REF!*AA$2,IF($C383=$D$3,#REF!*AA$3,IF($C383=$D$4,#REF!*AA$4,IF($C383=$D$5,#REF!*AA$5,0))))</f>
        <v>0</v>
      </c>
      <c r="AB383" s="179">
        <f>IF($C383=$D$2,#REF!*AB$2,IF($C383=$D$3,#REF!*AB$3,IF($C383=$D$4,#REF!*AB$4,IF($C383=$D$5,#REF!*AB$5,0))))</f>
        <v>0</v>
      </c>
      <c r="AC383" s="179">
        <f>IF($C383=$D$2,#REF!*AC$2,IF($C383=$D$3,#REF!*AC$3,IF($C383=$D$4,#REF!*AC$4,IF($C383=$D$5,#REF!*AC$5,0))))</f>
        <v>0</v>
      </c>
      <c r="AD383" s="179">
        <f>IF($C383=$D$2,#REF!*AD$2,IF($C383=$D$3,#REF!*AD$3,IF($C383=$D$4,#REF!*AD$4,IF($C383=$D$5,#REF!*AD$5,0))))</f>
        <v>0</v>
      </c>
      <c r="AE383" s="179">
        <f>IF($C383=$D$2,#REF!*AE$2,IF($C383=$D$3,#REF!*AE$3,IF($C383=$D$4,#REF!*AE$4,IF($C383=$D$5,#REF!*AE$5,0))))</f>
        <v>0</v>
      </c>
      <c r="AF383" s="179">
        <f>IF($C383=$D$2,#REF!*AF$2,IF($C383=$D$3,#REF!*AF$3,IF($C383=$D$4,#REF!*AF$4,IF($C383=$D$5,#REF!*AF$5,0))))</f>
        <v>0</v>
      </c>
      <c r="AG383" s="179">
        <f>IF($C383=$D$2,#REF!*AG$2,IF($C383=$D$3,#REF!*AG$3,IF($C383=$D$4,#REF!*AG$4,IF($C383=$D$5,#REF!*AG$5,0))))</f>
        <v>0</v>
      </c>
      <c r="AH383" s="179">
        <f>IF($C383=$D$2,#REF!*AH$2,IF($C383=$D$3,#REF!*AH$3,IF($C383=$D$4,#REF!*AH$4,IF($C383=$D$5,#REF!*AH$5,0))))</f>
        <v>0</v>
      </c>
      <c r="AI383" s="179">
        <f>IF($C383=$D$2,#REF!*AI$2,IF($C383=$D$3,#REF!*AI$3,IF($C383=$D$4,#REF!*AI$4,IF($C383=$D$5,#REF!*AI$5,0))))</f>
        <v>0</v>
      </c>
      <c r="AJ383" s="179">
        <f>IF($C383=$D$2,#REF!*AJ$2,IF($C383=$D$3,#REF!*AJ$3,IF($C383=$D$4,#REF!*AJ$4,IF($C383=$D$5,#REF!*AJ$5,0))))</f>
        <v>0</v>
      </c>
      <c r="AK383" s="179">
        <f>IF($C383=$D$2,#REF!*AK$2,IF($C383=$D$3,#REF!*AK$3,IF($C383=$D$4,#REF!*AK$4,IF($C383=$D$5,#REF!*AK$5,0))))</f>
        <v>0</v>
      </c>
      <c r="AL383" s="179">
        <f>IF($C383=$D$2,#REF!*AL$2,IF($C383=$D$3,#REF!*AL$3,IF($C383=$D$4,#REF!*AL$4,IF($C383=$D$5,#REF!*AL$5,0))))</f>
        <v>0</v>
      </c>
      <c r="AM383" s="179">
        <f>IF($C383=$D$2,#REF!*AM$2,IF($C383=$D$3,#REF!*AM$3,IF($C383=$D$4,#REF!*AM$4,IF($C383=$D$5,#REF!*AM$5,0))))</f>
        <v>0</v>
      </c>
    </row>
    <row r="384" spans="1:39">
      <c r="A384" s="141"/>
      <c r="B384" s="165"/>
      <c r="C384" s="165"/>
      <c r="D384" s="178">
        <f t="shared" si="0"/>
        <v>0</v>
      </c>
      <c r="E384" s="179">
        <f>IF($C384=$D$2,#REF!*E$2,IF($C384=$D$3,#REF!*E$3,IF($C384=$D$4,#REF!*E$4,IF($C384=$D$5,#REF!*E$5,0))))</f>
        <v>0</v>
      </c>
      <c r="F384" s="179">
        <f>IF($C384=$D$2,#REF!*F$2,IF($C384=$D$3,#REF!*F$3,IF($C384=$D$4,#REF!*F$4,IF($C384=$D$5,#REF!*F$5,0))))</f>
        <v>0</v>
      </c>
      <c r="G384" s="179">
        <f>IF($C384=$D$2,#REF!*G$2,IF($C384=$D$3,#REF!*G$3,IF($C384=$D$4,#REF!*G$4,IF($C384=$D$5,#REF!*G$5,0))))</f>
        <v>0</v>
      </c>
      <c r="H384" s="179">
        <f>IF($C384=$D$2,#REF!*H$2,IF($C384=$D$3,#REF!*H$3,IF($C384=$D$4,#REF!*H$4,IF($C384=$D$5,#REF!*H$5,0))))</f>
        <v>0</v>
      </c>
      <c r="I384" s="179">
        <f>IF($C384=$D$2,#REF!*I$2,IF($C384=$D$3,#REF!*I$3,IF($C384=$D$4,#REF!*I$4,IF($C384=$D$5,#REF!*I$5,0))))</f>
        <v>0</v>
      </c>
      <c r="J384" s="179">
        <f>IF($C384=$D$2,#REF!*J$2,IF($C384=$D$3,#REF!*J$3,IF($C384=$D$4,#REF!*J$4,IF($C384=$D$5,#REF!*J$5,0))))</f>
        <v>0</v>
      </c>
      <c r="K384" s="179">
        <f>IF($C384=$D$2,#REF!*K$2,IF($C384=$D$3,#REF!*K$3,IF($C384=$D$4,#REF!*K$4,IF($C384=$D$5,#REF!*K$5,0))))</f>
        <v>0</v>
      </c>
      <c r="L384" s="179">
        <f>IF($C384=$D$2,#REF!*L$2,IF($C384=$D$3,#REF!*L$3,IF($C384=$D$4,#REF!*L$4,IF($C384=$D$5,#REF!*L$5,0))))</f>
        <v>0</v>
      </c>
      <c r="M384" s="179">
        <f>IF($C384=$D$2,#REF!*M$2,IF($C384=$D$3,#REF!*M$3,IF($C384=$D$4,#REF!*M$4,IF($C384=$D$5,#REF!*M$5,0))))</f>
        <v>0</v>
      </c>
      <c r="N384" s="179">
        <f>IF($C384=$D$2,#REF!*N$2,IF($C384=$D$3,#REF!*N$3,IF($C384=$D$4,#REF!*N$4,IF($C384=$D$5,#REF!*N$5,0))))</f>
        <v>0</v>
      </c>
      <c r="O384" s="179">
        <f>IF($C384=$D$2,#REF!*O$2,IF($C384=$D$3,#REF!*O$3,IF($C384=$D$4,#REF!*O$4,IF($C384=$D$5,#REF!*O$5,0))))</f>
        <v>0</v>
      </c>
      <c r="P384" s="179">
        <f>IF($C384=$D$2,#REF!*P$2,IF($C384=$D$3,#REF!*P$3,IF($C384=$D$4,#REF!*P$4,IF($C384=$D$5,#REF!*P$5,0))))</f>
        <v>0</v>
      </c>
      <c r="Q384" s="179">
        <f>IF($C384=$D$2,#REF!*Q$2,IF($C384=$D$3,#REF!*Q$3,IF($C384=$D$4,#REF!*Q$4,IF($C384=$D$5,#REF!*Q$5,0))))</f>
        <v>0</v>
      </c>
      <c r="R384" s="179">
        <f>IF($C384=$D$2,#REF!*R$2,IF($C384=$D$3,#REF!*R$3,IF($C384=$D$4,#REF!*R$4,IF($C384=$D$5,#REF!*R$5,0))))</f>
        <v>0</v>
      </c>
      <c r="S384" s="179">
        <f>IF($C384=$D$2,#REF!*S$2,IF($C384=$D$3,#REF!*S$3,IF($C384=$D$4,#REF!*S$4,IF($C384=$D$5,#REF!*S$5,0))))</f>
        <v>0</v>
      </c>
      <c r="T384" s="179">
        <f>IF($C384=$D$2,#REF!*T$2,IF($C384=$D$3,#REF!*T$3,IF($C384=$D$4,#REF!*T$4,IF($C384=$D$5,#REF!*T$5,0))))</f>
        <v>0</v>
      </c>
      <c r="U384" s="179">
        <f>IF($C384=$D$2,#REF!*U$2,IF($C384=$D$3,#REF!*U$3,IF($C384=$D$4,#REF!*U$4,IF($C384=$D$5,#REF!*U$5,0))))</f>
        <v>0</v>
      </c>
      <c r="V384" s="179">
        <f>IF($C384=$D$2,#REF!*V$2,IF($C384=$D$3,#REF!*V$3,IF($C384=$D$4,#REF!*V$4,IF($C384=$D$5,#REF!*V$5,0))))</f>
        <v>0</v>
      </c>
      <c r="W384" s="179">
        <f>IF($C384=$D$2,#REF!*W$2,IF($C384=$D$3,#REF!*W$3,IF($C384=$D$4,#REF!*W$4,IF($C384=$D$5,#REF!*W$5,0))))</f>
        <v>0</v>
      </c>
      <c r="X384" s="179">
        <f>IF($C384=$D$2,#REF!*X$2,IF($C384=$D$3,#REF!*X$3,IF($C384=$D$4,#REF!*X$4,IF($C384=$D$5,#REF!*X$5,0))))</f>
        <v>0</v>
      </c>
      <c r="Y384" s="179">
        <f>IF($C384=$D$2,#REF!*Y$2,IF($C384=$D$3,#REF!*Y$3,IF($C384=$D$4,#REF!*Y$4,IF($C384=$D$5,#REF!*Y$5,0))))</f>
        <v>0</v>
      </c>
      <c r="Z384" s="179">
        <f>IF($C384=$D$2,#REF!*Z$2,IF($C384=$D$3,#REF!*Z$3,IF($C384=$D$4,#REF!*Z$4,IF($C384=$D$5,#REF!*Z$5,0))))</f>
        <v>0</v>
      </c>
      <c r="AA384" s="179">
        <f>IF($C384=$D$2,#REF!*AA$2,IF($C384=$D$3,#REF!*AA$3,IF($C384=$D$4,#REF!*AA$4,IF($C384=$D$5,#REF!*AA$5,0))))</f>
        <v>0</v>
      </c>
      <c r="AB384" s="179">
        <f>IF($C384=$D$2,#REF!*AB$2,IF($C384=$D$3,#REF!*AB$3,IF($C384=$D$4,#REF!*AB$4,IF($C384=$D$5,#REF!*AB$5,0))))</f>
        <v>0</v>
      </c>
      <c r="AC384" s="179">
        <f>IF($C384=$D$2,#REF!*AC$2,IF($C384=$D$3,#REF!*AC$3,IF($C384=$D$4,#REF!*AC$4,IF($C384=$D$5,#REF!*AC$5,0))))</f>
        <v>0</v>
      </c>
      <c r="AD384" s="179">
        <f>IF($C384=$D$2,#REF!*AD$2,IF($C384=$D$3,#REF!*AD$3,IF($C384=$D$4,#REF!*AD$4,IF($C384=$D$5,#REF!*AD$5,0))))</f>
        <v>0</v>
      </c>
      <c r="AE384" s="179">
        <f>IF($C384=$D$2,#REF!*AE$2,IF($C384=$D$3,#REF!*AE$3,IF($C384=$D$4,#REF!*AE$4,IF($C384=$D$5,#REF!*AE$5,0))))</f>
        <v>0</v>
      </c>
      <c r="AF384" s="179">
        <f>IF($C384=$D$2,#REF!*AF$2,IF($C384=$D$3,#REF!*AF$3,IF($C384=$D$4,#REF!*AF$4,IF($C384=$D$5,#REF!*AF$5,0))))</f>
        <v>0</v>
      </c>
      <c r="AG384" s="179">
        <f>IF($C384=$D$2,#REF!*AG$2,IF($C384=$D$3,#REF!*AG$3,IF($C384=$D$4,#REF!*AG$4,IF($C384=$D$5,#REF!*AG$5,0))))</f>
        <v>0</v>
      </c>
      <c r="AH384" s="179">
        <f>IF($C384=$D$2,#REF!*AH$2,IF($C384=$D$3,#REF!*AH$3,IF($C384=$D$4,#REF!*AH$4,IF($C384=$D$5,#REF!*AH$5,0))))</f>
        <v>0</v>
      </c>
      <c r="AI384" s="179">
        <f>IF($C384=$D$2,#REF!*AI$2,IF($C384=$D$3,#REF!*AI$3,IF($C384=$D$4,#REF!*AI$4,IF($C384=$D$5,#REF!*AI$5,0))))</f>
        <v>0</v>
      </c>
      <c r="AJ384" s="179">
        <f>IF($C384=$D$2,#REF!*AJ$2,IF($C384=$D$3,#REF!*AJ$3,IF($C384=$D$4,#REF!*AJ$4,IF($C384=$D$5,#REF!*AJ$5,0))))</f>
        <v>0</v>
      </c>
      <c r="AK384" s="179">
        <f>IF($C384=$D$2,#REF!*AK$2,IF($C384=$D$3,#REF!*AK$3,IF($C384=$D$4,#REF!*AK$4,IF($C384=$D$5,#REF!*AK$5,0))))</f>
        <v>0</v>
      </c>
      <c r="AL384" s="179">
        <f>IF($C384=$D$2,#REF!*AL$2,IF($C384=$D$3,#REF!*AL$3,IF($C384=$D$4,#REF!*AL$4,IF($C384=$D$5,#REF!*AL$5,0))))</f>
        <v>0</v>
      </c>
      <c r="AM384" s="179">
        <f>IF($C384=$D$2,#REF!*AM$2,IF($C384=$D$3,#REF!*AM$3,IF($C384=$D$4,#REF!*AM$4,IF($C384=$D$5,#REF!*AM$5,0))))</f>
        <v>0</v>
      </c>
    </row>
    <row r="385" spans="1:39">
      <c r="A385" s="141"/>
      <c r="B385" s="165"/>
      <c r="C385" s="165"/>
      <c r="D385" s="178">
        <f t="shared" si="0"/>
        <v>0</v>
      </c>
      <c r="E385" s="179">
        <f>IF($C385=$D$2,#REF!*E$2,IF($C385=$D$3,#REF!*E$3,IF($C385=$D$4,#REF!*E$4,IF($C385=$D$5,#REF!*E$5,0))))</f>
        <v>0</v>
      </c>
      <c r="F385" s="179">
        <f>IF($C385=$D$2,#REF!*F$2,IF($C385=$D$3,#REF!*F$3,IF($C385=$D$4,#REF!*F$4,IF($C385=$D$5,#REF!*F$5,0))))</f>
        <v>0</v>
      </c>
      <c r="G385" s="179">
        <f>IF($C385=$D$2,#REF!*G$2,IF($C385=$D$3,#REF!*G$3,IF($C385=$D$4,#REF!*G$4,IF($C385=$D$5,#REF!*G$5,0))))</f>
        <v>0</v>
      </c>
      <c r="H385" s="179">
        <f>IF($C385=$D$2,#REF!*H$2,IF($C385=$D$3,#REF!*H$3,IF($C385=$D$4,#REF!*H$4,IF($C385=$D$5,#REF!*H$5,0))))</f>
        <v>0</v>
      </c>
      <c r="I385" s="179">
        <f>IF($C385=$D$2,#REF!*I$2,IF($C385=$D$3,#REF!*I$3,IF($C385=$D$4,#REF!*I$4,IF($C385=$D$5,#REF!*I$5,0))))</f>
        <v>0</v>
      </c>
      <c r="J385" s="179">
        <f>IF($C385=$D$2,#REF!*J$2,IF($C385=$D$3,#REF!*J$3,IF($C385=$D$4,#REF!*J$4,IF($C385=$D$5,#REF!*J$5,0))))</f>
        <v>0</v>
      </c>
      <c r="K385" s="179">
        <f>IF($C385=$D$2,#REF!*K$2,IF($C385=$D$3,#REF!*K$3,IF($C385=$D$4,#REF!*K$4,IF($C385=$D$5,#REF!*K$5,0))))</f>
        <v>0</v>
      </c>
      <c r="L385" s="179">
        <f>IF($C385=$D$2,#REF!*L$2,IF($C385=$D$3,#REF!*L$3,IF($C385=$D$4,#REF!*L$4,IF($C385=$D$5,#REF!*L$5,0))))</f>
        <v>0</v>
      </c>
      <c r="M385" s="179">
        <f>IF($C385=$D$2,#REF!*M$2,IF($C385=$D$3,#REF!*M$3,IF($C385=$D$4,#REF!*M$4,IF($C385=$D$5,#REF!*M$5,0))))</f>
        <v>0</v>
      </c>
      <c r="N385" s="179">
        <f>IF($C385=$D$2,#REF!*N$2,IF($C385=$D$3,#REF!*N$3,IF($C385=$D$4,#REF!*N$4,IF($C385=$D$5,#REF!*N$5,0))))</f>
        <v>0</v>
      </c>
      <c r="O385" s="179">
        <f>IF($C385=$D$2,#REF!*O$2,IF($C385=$D$3,#REF!*O$3,IF($C385=$D$4,#REF!*O$4,IF($C385=$D$5,#REF!*O$5,0))))</f>
        <v>0</v>
      </c>
      <c r="P385" s="179">
        <f>IF($C385=$D$2,#REF!*P$2,IF($C385=$D$3,#REF!*P$3,IF($C385=$D$4,#REF!*P$4,IF($C385=$D$5,#REF!*P$5,0))))</f>
        <v>0</v>
      </c>
      <c r="Q385" s="179">
        <f>IF($C385=$D$2,#REF!*Q$2,IF($C385=$D$3,#REF!*Q$3,IF($C385=$D$4,#REF!*Q$4,IF($C385=$D$5,#REF!*Q$5,0))))</f>
        <v>0</v>
      </c>
      <c r="R385" s="179">
        <f>IF($C385=$D$2,#REF!*R$2,IF($C385=$D$3,#REF!*R$3,IF($C385=$D$4,#REF!*R$4,IF($C385=$D$5,#REF!*R$5,0))))</f>
        <v>0</v>
      </c>
      <c r="S385" s="179">
        <f>IF($C385=$D$2,#REF!*S$2,IF($C385=$D$3,#REF!*S$3,IF($C385=$D$4,#REF!*S$4,IF($C385=$D$5,#REF!*S$5,0))))</f>
        <v>0</v>
      </c>
      <c r="T385" s="179">
        <f>IF($C385=$D$2,#REF!*T$2,IF($C385=$D$3,#REF!*T$3,IF($C385=$D$4,#REF!*T$4,IF($C385=$D$5,#REF!*T$5,0))))</f>
        <v>0</v>
      </c>
      <c r="U385" s="179">
        <f>IF($C385=$D$2,#REF!*U$2,IF($C385=$D$3,#REF!*U$3,IF($C385=$D$4,#REF!*U$4,IF($C385=$D$5,#REF!*U$5,0))))</f>
        <v>0</v>
      </c>
      <c r="V385" s="179">
        <f>IF($C385=$D$2,#REF!*V$2,IF($C385=$D$3,#REF!*V$3,IF($C385=$D$4,#REF!*V$4,IF($C385=$D$5,#REF!*V$5,0))))</f>
        <v>0</v>
      </c>
      <c r="W385" s="179">
        <f>IF($C385=$D$2,#REF!*W$2,IF($C385=$D$3,#REF!*W$3,IF($C385=$D$4,#REF!*W$4,IF($C385=$D$5,#REF!*W$5,0))))</f>
        <v>0</v>
      </c>
      <c r="X385" s="179">
        <f>IF($C385=$D$2,#REF!*X$2,IF($C385=$D$3,#REF!*X$3,IF($C385=$D$4,#REF!*X$4,IF($C385=$D$5,#REF!*X$5,0))))</f>
        <v>0</v>
      </c>
      <c r="Y385" s="179">
        <f>IF($C385=$D$2,#REF!*Y$2,IF($C385=$D$3,#REF!*Y$3,IF($C385=$D$4,#REF!*Y$4,IF($C385=$D$5,#REF!*Y$5,0))))</f>
        <v>0</v>
      </c>
      <c r="Z385" s="179">
        <f>IF($C385=$D$2,#REF!*Z$2,IF($C385=$D$3,#REF!*Z$3,IF($C385=$D$4,#REF!*Z$4,IF($C385=$D$5,#REF!*Z$5,0))))</f>
        <v>0</v>
      </c>
      <c r="AA385" s="179">
        <f>IF($C385=$D$2,#REF!*AA$2,IF($C385=$D$3,#REF!*AA$3,IF($C385=$D$4,#REF!*AA$4,IF($C385=$D$5,#REF!*AA$5,0))))</f>
        <v>0</v>
      </c>
      <c r="AB385" s="179">
        <f>IF($C385=$D$2,#REF!*AB$2,IF($C385=$D$3,#REF!*AB$3,IF($C385=$D$4,#REF!*AB$4,IF($C385=$D$5,#REF!*AB$5,0))))</f>
        <v>0</v>
      </c>
      <c r="AC385" s="179">
        <f>IF($C385=$D$2,#REF!*AC$2,IF($C385=$D$3,#REF!*AC$3,IF($C385=$D$4,#REF!*AC$4,IF($C385=$D$5,#REF!*AC$5,0))))</f>
        <v>0</v>
      </c>
      <c r="AD385" s="179">
        <f>IF($C385=$D$2,#REF!*AD$2,IF($C385=$D$3,#REF!*AD$3,IF($C385=$D$4,#REF!*AD$4,IF($C385=$D$5,#REF!*AD$5,0))))</f>
        <v>0</v>
      </c>
      <c r="AE385" s="179">
        <f>IF($C385=$D$2,#REF!*AE$2,IF($C385=$D$3,#REF!*AE$3,IF($C385=$D$4,#REF!*AE$4,IF($C385=$D$5,#REF!*AE$5,0))))</f>
        <v>0</v>
      </c>
      <c r="AF385" s="179">
        <f>IF($C385=$D$2,#REF!*AF$2,IF($C385=$D$3,#REF!*AF$3,IF($C385=$D$4,#REF!*AF$4,IF($C385=$D$5,#REF!*AF$5,0))))</f>
        <v>0</v>
      </c>
      <c r="AG385" s="179">
        <f>IF($C385=$D$2,#REF!*AG$2,IF($C385=$D$3,#REF!*AG$3,IF($C385=$D$4,#REF!*AG$4,IF($C385=$D$5,#REF!*AG$5,0))))</f>
        <v>0</v>
      </c>
      <c r="AH385" s="179">
        <f>IF($C385=$D$2,#REF!*AH$2,IF($C385=$D$3,#REF!*AH$3,IF($C385=$D$4,#REF!*AH$4,IF($C385=$D$5,#REF!*AH$5,0))))</f>
        <v>0</v>
      </c>
      <c r="AI385" s="179">
        <f>IF($C385=$D$2,#REF!*AI$2,IF($C385=$D$3,#REF!*AI$3,IF($C385=$D$4,#REF!*AI$4,IF($C385=$D$5,#REF!*AI$5,0))))</f>
        <v>0</v>
      </c>
      <c r="AJ385" s="179">
        <f>IF($C385=$D$2,#REF!*AJ$2,IF($C385=$D$3,#REF!*AJ$3,IF($C385=$D$4,#REF!*AJ$4,IF($C385=$D$5,#REF!*AJ$5,0))))</f>
        <v>0</v>
      </c>
      <c r="AK385" s="179">
        <f>IF($C385=$D$2,#REF!*AK$2,IF($C385=$D$3,#REF!*AK$3,IF($C385=$D$4,#REF!*AK$4,IF($C385=$D$5,#REF!*AK$5,0))))</f>
        <v>0</v>
      </c>
      <c r="AL385" s="179">
        <f>IF($C385=$D$2,#REF!*AL$2,IF($C385=$D$3,#REF!*AL$3,IF($C385=$D$4,#REF!*AL$4,IF($C385=$D$5,#REF!*AL$5,0))))</f>
        <v>0</v>
      </c>
      <c r="AM385" s="179">
        <f>IF($C385=$D$2,#REF!*AM$2,IF($C385=$D$3,#REF!*AM$3,IF($C385=$D$4,#REF!*AM$4,IF($C385=$D$5,#REF!*AM$5,0))))</f>
        <v>0</v>
      </c>
    </row>
    <row r="386" spans="1:39">
      <c r="A386" s="141"/>
      <c r="B386" s="165"/>
      <c r="C386" s="165"/>
      <c r="D386" s="178">
        <f t="shared" si="0"/>
        <v>0</v>
      </c>
      <c r="E386" s="179">
        <f>IF($C386=$D$2,#REF!*E$2,IF($C386=$D$3,#REF!*E$3,IF($C386=$D$4,#REF!*E$4,IF($C386=$D$5,#REF!*E$5,0))))</f>
        <v>0</v>
      </c>
      <c r="F386" s="179">
        <f>IF($C386=$D$2,#REF!*F$2,IF($C386=$D$3,#REF!*F$3,IF($C386=$D$4,#REF!*F$4,IF($C386=$D$5,#REF!*F$5,0))))</f>
        <v>0</v>
      </c>
      <c r="G386" s="179">
        <f>IF($C386=$D$2,#REF!*G$2,IF($C386=$D$3,#REF!*G$3,IF($C386=$D$4,#REF!*G$4,IF($C386=$D$5,#REF!*G$5,0))))</f>
        <v>0</v>
      </c>
      <c r="H386" s="179">
        <f>IF($C386=$D$2,#REF!*H$2,IF($C386=$D$3,#REF!*H$3,IF($C386=$D$4,#REF!*H$4,IF($C386=$D$5,#REF!*H$5,0))))</f>
        <v>0</v>
      </c>
      <c r="I386" s="179">
        <f>IF($C386=$D$2,#REF!*I$2,IF($C386=$D$3,#REF!*I$3,IF($C386=$D$4,#REF!*I$4,IF($C386=$D$5,#REF!*I$5,0))))</f>
        <v>0</v>
      </c>
      <c r="J386" s="179">
        <f>IF($C386=$D$2,#REF!*J$2,IF($C386=$D$3,#REF!*J$3,IF($C386=$D$4,#REF!*J$4,IF($C386=$D$5,#REF!*J$5,0))))</f>
        <v>0</v>
      </c>
      <c r="K386" s="179">
        <f>IF($C386=$D$2,#REF!*K$2,IF($C386=$D$3,#REF!*K$3,IF($C386=$D$4,#REF!*K$4,IF($C386=$D$5,#REF!*K$5,0))))</f>
        <v>0</v>
      </c>
      <c r="L386" s="179">
        <f>IF($C386=$D$2,#REF!*L$2,IF($C386=$D$3,#REF!*L$3,IF($C386=$D$4,#REF!*L$4,IF($C386=$D$5,#REF!*L$5,0))))</f>
        <v>0</v>
      </c>
      <c r="M386" s="179">
        <f>IF($C386=$D$2,#REF!*M$2,IF($C386=$D$3,#REF!*M$3,IF($C386=$D$4,#REF!*M$4,IF($C386=$D$5,#REF!*M$5,0))))</f>
        <v>0</v>
      </c>
      <c r="N386" s="179">
        <f>IF($C386=$D$2,#REF!*N$2,IF($C386=$D$3,#REF!*N$3,IF($C386=$D$4,#REF!*N$4,IF($C386=$D$5,#REF!*N$5,0))))</f>
        <v>0</v>
      </c>
      <c r="O386" s="179">
        <f>IF($C386=$D$2,#REF!*O$2,IF($C386=$D$3,#REF!*O$3,IF($C386=$D$4,#REF!*O$4,IF($C386=$D$5,#REF!*O$5,0))))</f>
        <v>0</v>
      </c>
      <c r="P386" s="179">
        <f>IF($C386=$D$2,#REF!*P$2,IF($C386=$D$3,#REF!*P$3,IF($C386=$D$4,#REF!*P$4,IF($C386=$D$5,#REF!*P$5,0))))</f>
        <v>0</v>
      </c>
      <c r="Q386" s="179">
        <f>IF($C386=$D$2,#REF!*Q$2,IF($C386=$D$3,#REF!*Q$3,IF($C386=$D$4,#REF!*Q$4,IF($C386=$D$5,#REF!*Q$5,0))))</f>
        <v>0</v>
      </c>
      <c r="R386" s="179">
        <f>IF($C386=$D$2,#REF!*R$2,IF($C386=$D$3,#REF!*R$3,IF($C386=$D$4,#REF!*R$4,IF($C386=$D$5,#REF!*R$5,0))))</f>
        <v>0</v>
      </c>
      <c r="S386" s="179">
        <f>IF($C386=$D$2,#REF!*S$2,IF($C386=$D$3,#REF!*S$3,IF($C386=$D$4,#REF!*S$4,IF($C386=$D$5,#REF!*S$5,0))))</f>
        <v>0</v>
      </c>
      <c r="T386" s="179">
        <f>IF($C386=$D$2,#REF!*T$2,IF($C386=$D$3,#REF!*T$3,IF($C386=$D$4,#REF!*T$4,IF($C386=$D$5,#REF!*T$5,0))))</f>
        <v>0</v>
      </c>
      <c r="U386" s="179">
        <f>IF($C386=$D$2,#REF!*U$2,IF($C386=$D$3,#REF!*U$3,IF($C386=$D$4,#REF!*U$4,IF($C386=$D$5,#REF!*U$5,0))))</f>
        <v>0</v>
      </c>
      <c r="V386" s="179">
        <f>IF($C386=$D$2,#REF!*V$2,IF($C386=$D$3,#REF!*V$3,IF($C386=$D$4,#REF!*V$4,IF($C386=$D$5,#REF!*V$5,0))))</f>
        <v>0</v>
      </c>
      <c r="W386" s="179">
        <f>IF($C386=$D$2,#REF!*W$2,IF($C386=$D$3,#REF!*W$3,IF($C386=$D$4,#REF!*W$4,IF($C386=$D$5,#REF!*W$5,0))))</f>
        <v>0</v>
      </c>
      <c r="X386" s="179">
        <f>IF($C386=$D$2,#REF!*X$2,IF($C386=$D$3,#REF!*X$3,IF($C386=$D$4,#REF!*X$4,IF($C386=$D$5,#REF!*X$5,0))))</f>
        <v>0</v>
      </c>
      <c r="Y386" s="179">
        <f>IF($C386=$D$2,#REF!*Y$2,IF($C386=$D$3,#REF!*Y$3,IF($C386=$D$4,#REF!*Y$4,IF($C386=$D$5,#REF!*Y$5,0))))</f>
        <v>0</v>
      </c>
      <c r="Z386" s="179">
        <f>IF($C386=$D$2,#REF!*Z$2,IF($C386=$D$3,#REF!*Z$3,IF($C386=$D$4,#REF!*Z$4,IF($C386=$D$5,#REF!*Z$5,0))))</f>
        <v>0</v>
      </c>
      <c r="AA386" s="179">
        <f>IF($C386=$D$2,#REF!*AA$2,IF($C386=$D$3,#REF!*AA$3,IF($C386=$D$4,#REF!*AA$4,IF($C386=$D$5,#REF!*AA$5,0))))</f>
        <v>0</v>
      </c>
      <c r="AB386" s="179">
        <f>IF($C386=$D$2,#REF!*AB$2,IF($C386=$D$3,#REF!*AB$3,IF($C386=$D$4,#REF!*AB$4,IF($C386=$D$5,#REF!*AB$5,0))))</f>
        <v>0</v>
      </c>
      <c r="AC386" s="179">
        <f>IF($C386=$D$2,#REF!*AC$2,IF($C386=$D$3,#REF!*AC$3,IF($C386=$D$4,#REF!*AC$4,IF($C386=$D$5,#REF!*AC$5,0))))</f>
        <v>0</v>
      </c>
      <c r="AD386" s="179">
        <f>IF($C386=$D$2,#REF!*AD$2,IF($C386=$D$3,#REF!*AD$3,IF($C386=$D$4,#REF!*AD$4,IF($C386=$D$5,#REF!*AD$5,0))))</f>
        <v>0</v>
      </c>
      <c r="AE386" s="179">
        <f>IF($C386=$D$2,#REF!*AE$2,IF($C386=$D$3,#REF!*AE$3,IF($C386=$D$4,#REF!*AE$4,IF($C386=$D$5,#REF!*AE$5,0))))</f>
        <v>0</v>
      </c>
      <c r="AF386" s="179">
        <f>IF($C386=$D$2,#REF!*AF$2,IF($C386=$D$3,#REF!*AF$3,IF($C386=$D$4,#REF!*AF$4,IF($C386=$D$5,#REF!*AF$5,0))))</f>
        <v>0</v>
      </c>
      <c r="AG386" s="179">
        <f>IF($C386=$D$2,#REF!*AG$2,IF($C386=$D$3,#REF!*AG$3,IF($C386=$D$4,#REF!*AG$4,IF($C386=$D$5,#REF!*AG$5,0))))</f>
        <v>0</v>
      </c>
      <c r="AH386" s="179">
        <f>IF($C386=$D$2,#REF!*AH$2,IF($C386=$D$3,#REF!*AH$3,IF($C386=$D$4,#REF!*AH$4,IF($C386=$D$5,#REF!*AH$5,0))))</f>
        <v>0</v>
      </c>
      <c r="AI386" s="179">
        <f>IF($C386=$D$2,#REF!*AI$2,IF($C386=$D$3,#REF!*AI$3,IF($C386=$D$4,#REF!*AI$4,IF($C386=$D$5,#REF!*AI$5,0))))</f>
        <v>0</v>
      </c>
      <c r="AJ386" s="179">
        <f>IF($C386=$D$2,#REF!*AJ$2,IF($C386=$D$3,#REF!*AJ$3,IF($C386=$D$4,#REF!*AJ$4,IF($C386=$D$5,#REF!*AJ$5,0))))</f>
        <v>0</v>
      </c>
      <c r="AK386" s="179">
        <f>IF($C386=$D$2,#REF!*AK$2,IF($C386=$D$3,#REF!*AK$3,IF($C386=$D$4,#REF!*AK$4,IF($C386=$D$5,#REF!*AK$5,0))))</f>
        <v>0</v>
      </c>
      <c r="AL386" s="179">
        <f>IF($C386=$D$2,#REF!*AL$2,IF($C386=$D$3,#REF!*AL$3,IF($C386=$D$4,#REF!*AL$4,IF($C386=$D$5,#REF!*AL$5,0))))</f>
        <v>0</v>
      </c>
      <c r="AM386" s="179">
        <f>IF($C386=$D$2,#REF!*AM$2,IF($C386=$D$3,#REF!*AM$3,IF($C386=$D$4,#REF!*AM$4,IF($C386=$D$5,#REF!*AM$5,0))))</f>
        <v>0</v>
      </c>
    </row>
    <row r="387" spans="1:39">
      <c r="A387" s="141"/>
      <c r="B387" s="165"/>
      <c r="C387" s="165"/>
      <c r="D387" s="178">
        <f t="shared" si="0"/>
        <v>0</v>
      </c>
      <c r="E387" s="179">
        <f>IF($C387=$D$2,#REF!*E$2,IF($C387=$D$3,#REF!*E$3,IF($C387=$D$4,#REF!*E$4,IF($C387=$D$5,#REF!*E$5,0))))</f>
        <v>0</v>
      </c>
      <c r="F387" s="179">
        <f>IF($C387=$D$2,#REF!*F$2,IF($C387=$D$3,#REF!*F$3,IF($C387=$D$4,#REF!*F$4,IF($C387=$D$5,#REF!*F$5,0))))</f>
        <v>0</v>
      </c>
      <c r="G387" s="179">
        <f>IF($C387=$D$2,#REF!*G$2,IF($C387=$D$3,#REF!*G$3,IF($C387=$D$4,#REF!*G$4,IF($C387=$D$5,#REF!*G$5,0))))</f>
        <v>0</v>
      </c>
      <c r="H387" s="179">
        <f>IF($C387=$D$2,#REF!*H$2,IF($C387=$D$3,#REF!*H$3,IF($C387=$D$4,#REF!*H$4,IF($C387=$D$5,#REF!*H$5,0))))</f>
        <v>0</v>
      </c>
      <c r="I387" s="179">
        <f>IF($C387=$D$2,#REF!*I$2,IF($C387=$D$3,#REF!*I$3,IF($C387=$D$4,#REF!*I$4,IF($C387=$D$5,#REF!*I$5,0))))</f>
        <v>0</v>
      </c>
      <c r="J387" s="179">
        <f>IF($C387=$D$2,#REF!*J$2,IF($C387=$D$3,#REF!*J$3,IF($C387=$D$4,#REF!*J$4,IF($C387=$D$5,#REF!*J$5,0))))</f>
        <v>0</v>
      </c>
      <c r="K387" s="179">
        <f>IF($C387=$D$2,#REF!*K$2,IF($C387=$D$3,#REF!*K$3,IF($C387=$D$4,#REF!*K$4,IF($C387=$D$5,#REF!*K$5,0))))</f>
        <v>0</v>
      </c>
      <c r="L387" s="179">
        <f>IF($C387=$D$2,#REF!*L$2,IF($C387=$D$3,#REF!*L$3,IF($C387=$D$4,#REF!*L$4,IF($C387=$D$5,#REF!*L$5,0))))</f>
        <v>0</v>
      </c>
      <c r="M387" s="179">
        <f>IF($C387=$D$2,#REF!*M$2,IF($C387=$D$3,#REF!*M$3,IF($C387=$D$4,#REF!*M$4,IF($C387=$D$5,#REF!*M$5,0))))</f>
        <v>0</v>
      </c>
      <c r="N387" s="179">
        <f>IF($C387=$D$2,#REF!*N$2,IF($C387=$D$3,#REF!*N$3,IF($C387=$D$4,#REF!*N$4,IF($C387=$D$5,#REF!*N$5,0))))</f>
        <v>0</v>
      </c>
      <c r="O387" s="179">
        <f>IF($C387=$D$2,#REF!*O$2,IF($C387=$D$3,#REF!*O$3,IF($C387=$D$4,#REF!*O$4,IF($C387=$D$5,#REF!*O$5,0))))</f>
        <v>0</v>
      </c>
      <c r="P387" s="179">
        <f>IF($C387=$D$2,#REF!*P$2,IF($C387=$D$3,#REF!*P$3,IF($C387=$D$4,#REF!*P$4,IF($C387=$D$5,#REF!*P$5,0))))</f>
        <v>0</v>
      </c>
      <c r="Q387" s="179">
        <f>IF($C387=$D$2,#REF!*Q$2,IF($C387=$D$3,#REF!*Q$3,IF($C387=$D$4,#REF!*Q$4,IF($C387=$D$5,#REF!*Q$5,0))))</f>
        <v>0</v>
      </c>
      <c r="R387" s="179">
        <f>IF($C387=$D$2,#REF!*R$2,IF($C387=$D$3,#REF!*R$3,IF($C387=$D$4,#REF!*R$4,IF($C387=$D$5,#REF!*R$5,0))))</f>
        <v>0</v>
      </c>
      <c r="S387" s="179">
        <f>IF($C387=$D$2,#REF!*S$2,IF($C387=$D$3,#REF!*S$3,IF($C387=$D$4,#REF!*S$4,IF($C387=$D$5,#REF!*S$5,0))))</f>
        <v>0</v>
      </c>
      <c r="T387" s="179">
        <f>IF($C387=$D$2,#REF!*T$2,IF($C387=$D$3,#REF!*T$3,IF($C387=$D$4,#REF!*T$4,IF($C387=$D$5,#REF!*T$5,0))))</f>
        <v>0</v>
      </c>
      <c r="U387" s="179">
        <f>IF($C387=$D$2,#REF!*U$2,IF($C387=$D$3,#REF!*U$3,IF($C387=$D$4,#REF!*U$4,IF($C387=$D$5,#REF!*U$5,0))))</f>
        <v>0</v>
      </c>
      <c r="V387" s="179">
        <f>IF($C387=$D$2,#REF!*V$2,IF($C387=$D$3,#REF!*V$3,IF($C387=$D$4,#REF!*V$4,IF($C387=$D$5,#REF!*V$5,0))))</f>
        <v>0</v>
      </c>
      <c r="W387" s="179">
        <f>IF($C387=$D$2,#REF!*W$2,IF($C387=$D$3,#REF!*W$3,IF($C387=$D$4,#REF!*W$4,IF($C387=$D$5,#REF!*W$5,0))))</f>
        <v>0</v>
      </c>
      <c r="X387" s="179">
        <f>IF($C387=$D$2,#REF!*X$2,IF($C387=$D$3,#REF!*X$3,IF($C387=$D$4,#REF!*X$4,IF($C387=$D$5,#REF!*X$5,0))))</f>
        <v>0</v>
      </c>
      <c r="Y387" s="179">
        <f>IF($C387=$D$2,#REF!*Y$2,IF($C387=$D$3,#REF!*Y$3,IF($C387=$D$4,#REF!*Y$4,IF($C387=$D$5,#REF!*Y$5,0))))</f>
        <v>0</v>
      </c>
      <c r="Z387" s="179">
        <f>IF($C387=$D$2,#REF!*Z$2,IF($C387=$D$3,#REF!*Z$3,IF($C387=$D$4,#REF!*Z$4,IF($C387=$D$5,#REF!*Z$5,0))))</f>
        <v>0</v>
      </c>
      <c r="AA387" s="179">
        <f>IF($C387=$D$2,#REF!*AA$2,IF($C387=$D$3,#REF!*AA$3,IF($C387=$D$4,#REF!*AA$4,IF($C387=$D$5,#REF!*AA$5,0))))</f>
        <v>0</v>
      </c>
      <c r="AB387" s="179">
        <f>IF($C387=$D$2,#REF!*AB$2,IF($C387=$D$3,#REF!*AB$3,IF($C387=$D$4,#REF!*AB$4,IF($C387=$D$5,#REF!*AB$5,0))))</f>
        <v>0</v>
      </c>
      <c r="AC387" s="179">
        <f>IF($C387=$D$2,#REF!*AC$2,IF($C387=$D$3,#REF!*AC$3,IF($C387=$D$4,#REF!*AC$4,IF($C387=$D$5,#REF!*AC$5,0))))</f>
        <v>0</v>
      </c>
      <c r="AD387" s="179">
        <f>IF($C387=$D$2,#REF!*AD$2,IF($C387=$D$3,#REF!*AD$3,IF($C387=$D$4,#REF!*AD$4,IF($C387=$D$5,#REF!*AD$5,0))))</f>
        <v>0</v>
      </c>
      <c r="AE387" s="179">
        <f>IF($C387=$D$2,#REF!*AE$2,IF($C387=$D$3,#REF!*AE$3,IF($C387=$D$4,#REF!*AE$4,IF($C387=$D$5,#REF!*AE$5,0))))</f>
        <v>0</v>
      </c>
      <c r="AF387" s="179">
        <f>IF($C387=$D$2,#REF!*AF$2,IF($C387=$D$3,#REF!*AF$3,IF($C387=$D$4,#REF!*AF$4,IF($C387=$D$5,#REF!*AF$5,0))))</f>
        <v>0</v>
      </c>
      <c r="AG387" s="179">
        <f>IF($C387=$D$2,#REF!*AG$2,IF($C387=$D$3,#REF!*AG$3,IF($C387=$D$4,#REF!*AG$4,IF($C387=$D$5,#REF!*AG$5,0))))</f>
        <v>0</v>
      </c>
      <c r="AH387" s="179">
        <f>IF($C387=$D$2,#REF!*AH$2,IF($C387=$D$3,#REF!*AH$3,IF($C387=$D$4,#REF!*AH$4,IF($C387=$D$5,#REF!*AH$5,0))))</f>
        <v>0</v>
      </c>
      <c r="AI387" s="179">
        <f>IF($C387=$D$2,#REF!*AI$2,IF($C387=$D$3,#REF!*AI$3,IF($C387=$D$4,#REF!*AI$4,IF($C387=$D$5,#REF!*AI$5,0))))</f>
        <v>0</v>
      </c>
      <c r="AJ387" s="179">
        <f>IF($C387=$D$2,#REF!*AJ$2,IF($C387=$D$3,#REF!*AJ$3,IF($C387=$D$4,#REF!*AJ$4,IF($C387=$D$5,#REF!*AJ$5,0))))</f>
        <v>0</v>
      </c>
      <c r="AK387" s="179">
        <f>IF($C387=$D$2,#REF!*AK$2,IF($C387=$D$3,#REF!*AK$3,IF($C387=$D$4,#REF!*AK$4,IF($C387=$D$5,#REF!*AK$5,0))))</f>
        <v>0</v>
      </c>
      <c r="AL387" s="179">
        <f>IF($C387=$D$2,#REF!*AL$2,IF($C387=$D$3,#REF!*AL$3,IF($C387=$D$4,#REF!*AL$4,IF($C387=$D$5,#REF!*AL$5,0))))</f>
        <v>0</v>
      </c>
      <c r="AM387" s="179">
        <f>IF($C387=$D$2,#REF!*AM$2,IF($C387=$D$3,#REF!*AM$3,IF($C387=$D$4,#REF!*AM$4,IF($C387=$D$5,#REF!*AM$5,0))))</f>
        <v>0</v>
      </c>
    </row>
    <row r="388" spans="1:39">
      <c r="A388" s="141"/>
      <c r="B388" s="165"/>
      <c r="C388" s="165"/>
      <c r="D388" s="178">
        <f t="shared" si="0"/>
        <v>0</v>
      </c>
      <c r="E388" s="179">
        <f>IF($C388=$D$2,#REF!*E$2,IF($C388=$D$3,#REF!*E$3,IF($C388=$D$4,#REF!*E$4,IF($C388=$D$5,#REF!*E$5,0))))</f>
        <v>0</v>
      </c>
      <c r="F388" s="179">
        <f>IF($C388=$D$2,#REF!*F$2,IF($C388=$D$3,#REF!*F$3,IF($C388=$D$4,#REF!*F$4,IF($C388=$D$5,#REF!*F$5,0))))</f>
        <v>0</v>
      </c>
      <c r="G388" s="179">
        <f>IF($C388=$D$2,#REF!*G$2,IF($C388=$D$3,#REF!*G$3,IF($C388=$D$4,#REF!*G$4,IF($C388=$D$5,#REF!*G$5,0))))</f>
        <v>0</v>
      </c>
      <c r="H388" s="179">
        <f>IF($C388=$D$2,#REF!*H$2,IF($C388=$D$3,#REF!*H$3,IF($C388=$D$4,#REF!*H$4,IF($C388=$D$5,#REF!*H$5,0))))</f>
        <v>0</v>
      </c>
      <c r="I388" s="179">
        <f>IF($C388=$D$2,#REF!*I$2,IF($C388=$D$3,#REF!*I$3,IF($C388=$D$4,#REF!*I$4,IF($C388=$D$5,#REF!*I$5,0))))</f>
        <v>0</v>
      </c>
      <c r="J388" s="179">
        <f>IF($C388=$D$2,#REF!*J$2,IF($C388=$D$3,#REF!*J$3,IF($C388=$D$4,#REF!*J$4,IF($C388=$D$5,#REF!*J$5,0))))</f>
        <v>0</v>
      </c>
      <c r="K388" s="179">
        <f>IF($C388=$D$2,#REF!*K$2,IF($C388=$D$3,#REF!*K$3,IF($C388=$D$4,#REF!*K$4,IF($C388=$D$5,#REF!*K$5,0))))</f>
        <v>0</v>
      </c>
      <c r="L388" s="179">
        <f>IF($C388=$D$2,#REF!*L$2,IF($C388=$D$3,#REF!*L$3,IF($C388=$D$4,#REF!*L$4,IF($C388=$D$5,#REF!*L$5,0))))</f>
        <v>0</v>
      </c>
      <c r="M388" s="179">
        <f>IF($C388=$D$2,#REF!*M$2,IF($C388=$D$3,#REF!*M$3,IF($C388=$D$4,#REF!*M$4,IF($C388=$D$5,#REF!*M$5,0))))</f>
        <v>0</v>
      </c>
      <c r="N388" s="179">
        <f>IF($C388=$D$2,#REF!*N$2,IF($C388=$D$3,#REF!*N$3,IF($C388=$D$4,#REF!*N$4,IF($C388=$D$5,#REF!*N$5,0))))</f>
        <v>0</v>
      </c>
      <c r="O388" s="179">
        <f>IF($C388=$D$2,#REF!*O$2,IF($C388=$D$3,#REF!*O$3,IF($C388=$D$4,#REF!*O$4,IF($C388=$D$5,#REF!*O$5,0))))</f>
        <v>0</v>
      </c>
      <c r="P388" s="179">
        <f>IF($C388=$D$2,#REF!*P$2,IF($C388=$D$3,#REF!*P$3,IF($C388=$D$4,#REF!*P$4,IF($C388=$D$5,#REF!*P$5,0))))</f>
        <v>0</v>
      </c>
      <c r="Q388" s="179">
        <f>IF($C388=$D$2,#REF!*Q$2,IF($C388=$D$3,#REF!*Q$3,IF($C388=$D$4,#REF!*Q$4,IF($C388=$D$5,#REF!*Q$5,0))))</f>
        <v>0</v>
      </c>
      <c r="R388" s="179">
        <f>IF($C388=$D$2,#REF!*R$2,IF($C388=$D$3,#REF!*R$3,IF($C388=$D$4,#REF!*R$4,IF($C388=$D$5,#REF!*R$5,0))))</f>
        <v>0</v>
      </c>
      <c r="S388" s="179">
        <f>IF($C388=$D$2,#REF!*S$2,IF($C388=$D$3,#REF!*S$3,IF($C388=$D$4,#REF!*S$4,IF($C388=$D$5,#REF!*S$5,0))))</f>
        <v>0</v>
      </c>
      <c r="T388" s="179">
        <f>IF($C388=$D$2,#REF!*T$2,IF($C388=$D$3,#REF!*T$3,IF($C388=$D$4,#REF!*T$4,IF($C388=$D$5,#REF!*T$5,0))))</f>
        <v>0</v>
      </c>
      <c r="U388" s="179">
        <f>IF($C388=$D$2,#REF!*U$2,IF($C388=$D$3,#REF!*U$3,IF($C388=$D$4,#REF!*U$4,IF($C388=$D$5,#REF!*U$5,0))))</f>
        <v>0</v>
      </c>
      <c r="V388" s="179">
        <f>IF($C388=$D$2,#REF!*V$2,IF($C388=$D$3,#REF!*V$3,IF($C388=$D$4,#REF!*V$4,IF($C388=$D$5,#REF!*V$5,0))))</f>
        <v>0</v>
      </c>
      <c r="W388" s="179">
        <f>IF($C388=$D$2,#REF!*W$2,IF($C388=$D$3,#REF!*W$3,IF($C388=$D$4,#REF!*W$4,IF($C388=$D$5,#REF!*W$5,0))))</f>
        <v>0</v>
      </c>
      <c r="X388" s="179">
        <f>IF($C388=$D$2,#REF!*X$2,IF($C388=$D$3,#REF!*X$3,IF($C388=$D$4,#REF!*X$4,IF($C388=$D$5,#REF!*X$5,0))))</f>
        <v>0</v>
      </c>
      <c r="Y388" s="179">
        <f>IF($C388=$D$2,#REF!*Y$2,IF($C388=$D$3,#REF!*Y$3,IF($C388=$D$4,#REF!*Y$4,IF($C388=$D$5,#REF!*Y$5,0))))</f>
        <v>0</v>
      </c>
      <c r="Z388" s="179">
        <f>IF($C388=$D$2,#REF!*Z$2,IF($C388=$D$3,#REF!*Z$3,IF($C388=$D$4,#REF!*Z$4,IF($C388=$D$5,#REF!*Z$5,0))))</f>
        <v>0</v>
      </c>
      <c r="AA388" s="179">
        <f>IF($C388=$D$2,#REF!*AA$2,IF($C388=$D$3,#REF!*AA$3,IF($C388=$D$4,#REF!*AA$4,IF($C388=$D$5,#REF!*AA$5,0))))</f>
        <v>0</v>
      </c>
      <c r="AB388" s="179">
        <f>IF($C388=$D$2,#REF!*AB$2,IF($C388=$D$3,#REF!*AB$3,IF($C388=$D$4,#REF!*AB$4,IF($C388=$D$5,#REF!*AB$5,0))))</f>
        <v>0</v>
      </c>
      <c r="AC388" s="179">
        <f>IF($C388=$D$2,#REF!*AC$2,IF($C388=$D$3,#REF!*AC$3,IF($C388=$D$4,#REF!*AC$4,IF($C388=$D$5,#REF!*AC$5,0))))</f>
        <v>0</v>
      </c>
      <c r="AD388" s="179">
        <f>IF($C388=$D$2,#REF!*AD$2,IF($C388=$D$3,#REF!*AD$3,IF($C388=$D$4,#REF!*AD$4,IF($C388=$D$5,#REF!*AD$5,0))))</f>
        <v>0</v>
      </c>
      <c r="AE388" s="179">
        <f>IF($C388=$D$2,#REF!*AE$2,IF($C388=$D$3,#REF!*AE$3,IF($C388=$D$4,#REF!*AE$4,IF($C388=$D$5,#REF!*AE$5,0))))</f>
        <v>0</v>
      </c>
      <c r="AF388" s="179">
        <f>IF($C388=$D$2,#REF!*AF$2,IF($C388=$D$3,#REF!*AF$3,IF($C388=$D$4,#REF!*AF$4,IF($C388=$D$5,#REF!*AF$5,0))))</f>
        <v>0</v>
      </c>
      <c r="AG388" s="179">
        <f>IF($C388=$D$2,#REF!*AG$2,IF($C388=$D$3,#REF!*AG$3,IF($C388=$D$4,#REF!*AG$4,IF($C388=$D$5,#REF!*AG$5,0))))</f>
        <v>0</v>
      </c>
      <c r="AH388" s="179">
        <f>IF($C388=$D$2,#REF!*AH$2,IF($C388=$D$3,#REF!*AH$3,IF($C388=$D$4,#REF!*AH$4,IF($C388=$D$5,#REF!*AH$5,0))))</f>
        <v>0</v>
      </c>
      <c r="AI388" s="179">
        <f>IF($C388=$D$2,#REF!*AI$2,IF($C388=$D$3,#REF!*AI$3,IF($C388=$D$4,#REF!*AI$4,IF($C388=$D$5,#REF!*AI$5,0))))</f>
        <v>0</v>
      </c>
      <c r="AJ388" s="179">
        <f>IF($C388=$D$2,#REF!*AJ$2,IF($C388=$D$3,#REF!*AJ$3,IF($C388=$D$4,#REF!*AJ$4,IF($C388=$D$5,#REF!*AJ$5,0))))</f>
        <v>0</v>
      </c>
      <c r="AK388" s="179">
        <f>IF($C388=$D$2,#REF!*AK$2,IF($C388=$D$3,#REF!*AK$3,IF($C388=$D$4,#REF!*AK$4,IF($C388=$D$5,#REF!*AK$5,0))))</f>
        <v>0</v>
      </c>
      <c r="AL388" s="179">
        <f>IF($C388=$D$2,#REF!*AL$2,IF($C388=$D$3,#REF!*AL$3,IF($C388=$D$4,#REF!*AL$4,IF($C388=$D$5,#REF!*AL$5,0))))</f>
        <v>0</v>
      </c>
      <c r="AM388" s="179">
        <f>IF($C388=$D$2,#REF!*AM$2,IF($C388=$D$3,#REF!*AM$3,IF($C388=$D$4,#REF!*AM$4,IF($C388=$D$5,#REF!*AM$5,0))))</f>
        <v>0</v>
      </c>
    </row>
    <row r="389" spans="1:39">
      <c r="A389" s="141"/>
      <c r="B389" s="165"/>
      <c r="C389" s="165"/>
      <c r="D389" s="178">
        <f t="shared" si="0"/>
        <v>0</v>
      </c>
      <c r="E389" s="179">
        <f>IF($C389=$D$2,#REF!*E$2,IF($C389=$D$3,#REF!*E$3,IF($C389=$D$4,#REF!*E$4,IF($C389=$D$5,#REF!*E$5,0))))</f>
        <v>0</v>
      </c>
      <c r="F389" s="179">
        <f>IF($C389=$D$2,#REF!*F$2,IF($C389=$D$3,#REF!*F$3,IF($C389=$D$4,#REF!*F$4,IF($C389=$D$5,#REF!*F$5,0))))</f>
        <v>0</v>
      </c>
      <c r="G389" s="179">
        <f>IF($C389=$D$2,#REF!*G$2,IF($C389=$D$3,#REF!*G$3,IF($C389=$D$4,#REF!*G$4,IF($C389=$D$5,#REF!*G$5,0))))</f>
        <v>0</v>
      </c>
      <c r="H389" s="179">
        <f>IF($C389=$D$2,#REF!*H$2,IF($C389=$D$3,#REF!*H$3,IF($C389=$D$4,#REF!*H$4,IF($C389=$D$5,#REF!*H$5,0))))</f>
        <v>0</v>
      </c>
      <c r="I389" s="179">
        <f>IF($C389=$D$2,#REF!*I$2,IF($C389=$D$3,#REF!*I$3,IF($C389=$D$4,#REF!*I$4,IF($C389=$D$5,#REF!*I$5,0))))</f>
        <v>0</v>
      </c>
      <c r="J389" s="179">
        <f>IF($C389=$D$2,#REF!*J$2,IF($C389=$D$3,#REF!*J$3,IF($C389=$D$4,#REF!*J$4,IF($C389=$D$5,#REF!*J$5,0))))</f>
        <v>0</v>
      </c>
      <c r="K389" s="179">
        <f>IF($C389=$D$2,#REF!*K$2,IF($C389=$D$3,#REF!*K$3,IF($C389=$D$4,#REF!*K$4,IF($C389=$D$5,#REF!*K$5,0))))</f>
        <v>0</v>
      </c>
      <c r="L389" s="179">
        <f>IF($C389=$D$2,#REF!*L$2,IF($C389=$D$3,#REF!*L$3,IF($C389=$D$4,#REF!*L$4,IF($C389=$D$5,#REF!*L$5,0))))</f>
        <v>0</v>
      </c>
      <c r="M389" s="179">
        <f>IF($C389=$D$2,#REF!*M$2,IF($C389=$D$3,#REF!*M$3,IF($C389=$D$4,#REF!*M$4,IF($C389=$D$5,#REF!*M$5,0))))</f>
        <v>0</v>
      </c>
      <c r="N389" s="179">
        <f>IF($C389=$D$2,#REF!*N$2,IF($C389=$D$3,#REF!*N$3,IF($C389=$D$4,#REF!*N$4,IF($C389=$D$5,#REF!*N$5,0))))</f>
        <v>0</v>
      </c>
      <c r="O389" s="179">
        <f>IF($C389=$D$2,#REF!*O$2,IF($C389=$D$3,#REF!*O$3,IF($C389=$D$4,#REF!*O$4,IF($C389=$D$5,#REF!*O$5,0))))</f>
        <v>0</v>
      </c>
      <c r="P389" s="179">
        <f>IF($C389=$D$2,#REF!*P$2,IF($C389=$D$3,#REF!*P$3,IF($C389=$D$4,#REF!*P$4,IF($C389=$D$5,#REF!*P$5,0))))</f>
        <v>0</v>
      </c>
      <c r="Q389" s="179">
        <f>IF($C389=$D$2,#REF!*Q$2,IF($C389=$D$3,#REF!*Q$3,IF($C389=$D$4,#REF!*Q$4,IF($C389=$D$5,#REF!*Q$5,0))))</f>
        <v>0</v>
      </c>
      <c r="R389" s="179">
        <f>IF($C389=$D$2,#REF!*R$2,IF($C389=$D$3,#REF!*R$3,IF($C389=$D$4,#REF!*R$4,IF($C389=$D$5,#REF!*R$5,0))))</f>
        <v>0</v>
      </c>
      <c r="S389" s="179">
        <f>IF($C389=$D$2,#REF!*S$2,IF($C389=$D$3,#REF!*S$3,IF($C389=$D$4,#REF!*S$4,IF($C389=$D$5,#REF!*S$5,0))))</f>
        <v>0</v>
      </c>
      <c r="T389" s="179">
        <f>IF($C389=$D$2,#REF!*T$2,IF($C389=$D$3,#REF!*T$3,IF($C389=$D$4,#REF!*T$4,IF($C389=$D$5,#REF!*T$5,0))))</f>
        <v>0</v>
      </c>
      <c r="U389" s="179">
        <f>IF($C389=$D$2,#REF!*U$2,IF($C389=$D$3,#REF!*U$3,IF($C389=$D$4,#REF!*U$4,IF($C389=$D$5,#REF!*U$5,0))))</f>
        <v>0</v>
      </c>
      <c r="V389" s="179">
        <f>IF($C389=$D$2,#REF!*V$2,IF($C389=$D$3,#REF!*V$3,IF($C389=$D$4,#REF!*V$4,IF($C389=$D$5,#REF!*V$5,0))))</f>
        <v>0</v>
      </c>
      <c r="W389" s="179">
        <f>IF($C389=$D$2,#REF!*W$2,IF($C389=$D$3,#REF!*W$3,IF($C389=$D$4,#REF!*W$4,IF($C389=$D$5,#REF!*W$5,0))))</f>
        <v>0</v>
      </c>
      <c r="X389" s="179">
        <f>IF($C389=$D$2,#REF!*X$2,IF($C389=$D$3,#REF!*X$3,IF($C389=$D$4,#REF!*X$4,IF($C389=$D$5,#REF!*X$5,0))))</f>
        <v>0</v>
      </c>
      <c r="Y389" s="179">
        <f>IF($C389=$D$2,#REF!*Y$2,IF($C389=$D$3,#REF!*Y$3,IF($C389=$D$4,#REF!*Y$4,IF($C389=$D$5,#REF!*Y$5,0))))</f>
        <v>0</v>
      </c>
      <c r="Z389" s="179">
        <f>IF($C389=$D$2,#REF!*Z$2,IF($C389=$D$3,#REF!*Z$3,IF($C389=$D$4,#REF!*Z$4,IF($C389=$D$5,#REF!*Z$5,0))))</f>
        <v>0</v>
      </c>
      <c r="AA389" s="179">
        <f>IF($C389=$D$2,#REF!*AA$2,IF($C389=$D$3,#REF!*AA$3,IF($C389=$D$4,#REF!*AA$4,IF($C389=$D$5,#REF!*AA$5,0))))</f>
        <v>0</v>
      </c>
      <c r="AB389" s="179">
        <f>IF($C389=$D$2,#REF!*AB$2,IF($C389=$D$3,#REF!*AB$3,IF($C389=$D$4,#REF!*AB$4,IF($C389=$D$5,#REF!*AB$5,0))))</f>
        <v>0</v>
      </c>
      <c r="AC389" s="179">
        <f>IF($C389=$D$2,#REF!*AC$2,IF($C389=$D$3,#REF!*AC$3,IF($C389=$D$4,#REF!*AC$4,IF($C389=$D$5,#REF!*AC$5,0))))</f>
        <v>0</v>
      </c>
      <c r="AD389" s="179">
        <f>IF($C389=$D$2,#REF!*AD$2,IF($C389=$D$3,#REF!*AD$3,IF($C389=$D$4,#REF!*AD$4,IF($C389=$D$5,#REF!*AD$5,0))))</f>
        <v>0</v>
      </c>
      <c r="AE389" s="179">
        <f>IF($C389=$D$2,#REF!*AE$2,IF($C389=$D$3,#REF!*AE$3,IF($C389=$D$4,#REF!*AE$4,IF($C389=$D$5,#REF!*AE$5,0))))</f>
        <v>0</v>
      </c>
      <c r="AF389" s="179">
        <f>IF($C389=$D$2,#REF!*AF$2,IF($C389=$D$3,#REF!*AF$3,IF($C389=$D$4,#REF!*AF$4,IF($C389=$D$5,#REF!*AF$5,0))))</f>
        <v>0</v>
      </c>
      <c r="AG389" s="179">
        <f>IF($C389=$D$2,#REF!*AG$2,IF($C389=$D$3,#REF!*AG$3,IF($C389=$D$4,#REF!*AG$4,IF($C389=$D$5,#REF!*AG$5,0))))</f>
        <v>0</v>
      </c>
      <c r="AH389" s="179">
        <f>IF($C389=$D$2,#REF!*AH$2,IF($C389=$D$3,#REF!*AH$3,IF($C389=$D$4,#REF!*AH$4,IF($C389=$D$5,#REF!*AH$5,0))))</f>
        <v>0</v>
      </c>
      <c r="AI389" s="179">
        <f>IF($C389=$D$2,#REF!*AI$2,IF($C389=$D$3,#REF!*AI$3,IF($C389=$D$4,#REF!*AI$4,IF($C389=$D$5,#REF!*AI$5,0))))</f>
        <v>0</v>
      </c>
      <c r="AJ389" s="179">
        <f>IF($C389=$D$2,#REF!*AJ$2,IF($C389=$D$3,#REF!*AJ$3,IF($C389=$D$4,#REF!*AJ$4,IF($C389=$D$5,#REF!*AJ$5,0))))</f>
        <v>0</v>
      </c>
      <c r="AK389" s="179">
        <f>IF($C389=$D$2,#REF!*AK$2,IF($C389=$D$3,#REF!*AK$3,IF($C389=$D$4,#REF!*AK$4,IF($C389=$D$5,#REF!*AK$5,0))))</f>
        <v>0</v>
      </c>
      <c r="AL389" s="179">
        <f>IF($C389=$D$2,#REF!*AL$2,IF($C389=$D$3,#REF!*AL$3,IF($C389=$D$4,#REF!*AL$4,IF($C389=$D$5,#REF!*AL$5,0))))</f>
        <v>0</v>
      </c>
      <c r="AM389" s="179">
        <f>IF($C389=$D$2,#REF!*AM$2,IF($C389=$D$3,#REF!*AM$3,IF($C389=$D$4,#REF!*AM$4,IF($C389=$D$5,#REF!*AM$5,0))))</f>
        <v>0</v>
      </c>
    </row>
    <row r="390" spans="1:39">
      <c r="A390" s="141"/>
      <c r="B390" s="165"/>
      <c r="C390" s="165"/>
      <c r="D390" s="178">
        <f t="shared" si="0"/>
        <v>0</v>
      </c>
      <c r="E390" s="179">
        <f>IF($C390=$D$2,#REF!*E$2,IF($C390=$D$3,#REF!*E$3,IF($C390=$D$4,#REF!*E$4,IF($C390=$D$5,#REF!*E$5,0))))</f>
        <v>0</v>
      </c>
      <c r="F390" s="179">
        <f>IF($C390=$D$2,#REF!*F$2,IF($C390=$D$3,#REF!*F$3,IF($C390=$D$4,#REF!*F$4,IF($C390=$D$5,#REF!*F$5,0))))</f>
        <v>0</v>
      </c>
      <c r="G390" s="179">
        <f>IF($C390=$D$2,#REF!*G$2,IF($C390=$D$3,#REF!*G$3,IF($C390=$D$4,#REF!*G$4,IF($C390=$D$5,#REF!*G$5,0))))</f>
        <v>0</v>
      </c>
      <c r="H390" s="179">
        <f>IF($C390=$D$2,#REF!*H$2,IF($C390=$D$3,#REF!*H$3,IF($C390=$D$4,#REF!*H$4,IF($C390=$D$5,#REF!*H$5,0))))</f>
        <v>0</v>
      </c>
      <c r="I390" s="179">
        <f>IF($C390=$D$2,#REF!*I$2,IF($C390=$D$3,#REF!*I$3,IF($C390=$D$4,#REF!*I$4,IF($C390=$D$5,#REF!*I$5,0))))</f>
        <v>0</v>
      </c>
      <c r="J390" s="179">
        <f>IF($C390=$D$2,#REF!*J$2,IF($C390=$D$3,#REF!*J$3,IF($C390=$D$4,#REF!*J$4,IF($C390=$D$5,#REF!*J$5,0))))</f>
        <v>0</v>
      </c>
      <c r="K390" s="179">
        <f>IF($C390=$D$2,#REF!*K$2,IF($C390=$D$3,#REF!*K$3,IF($C390=$D$4,#REF!*K$4,IF($C390=$D$5,#REF!*K$5,0))))</f>
        <v>0</v>
      </c>
      <c r="L390" s="179">
        <f>IF($C390=$D$2,#REF!*L$2,IF($C390=$D$3,#REF!*L$3,IF($C390=$D$4,#REF!*L$4,IF($C390=$D$5,#REF!*L$5,0))))</f>
        <v>0</v>
      </c>
      <c r="M390" s="179">
        <f>IF($C390=$D$2,#REF!*M$2,IF($C390=$D$3,#REF!*M$3,IF($C390=$D$4,#REF!*M$4,IF($C390=$D$5,#REF!*M$5,0))))</f>
        <v>0</v>
      </c>
      <c r="N390" s="179">
        <f>IF($C390=$D$2,#REF!*N$2,IF($C390=$D$3,#REF!*N$3,IF($C390=$D$4,#REF!*N$4,IF($C390=$D$5,#REF!*N$5,0))))</f>
        <v>0</v>
      </c>
      <c r="O390" s="179">
        <f>IF($C390=$D$2,#REF!*O$2,IF($C390=$D$3,#REF!*O$3,IF($C390=$D$4,#REF!*O$4,IF($C390=$D$5,#REF!*O$5,0))))</f>
        <v>0</v>
      </c>
      <c r="P390" s="179">
        <f>IF($C390=$D$2,#REF!*P$2,IF($C390=$D$3,#REF!*P$3,IF($C390=$D$4,#REF!*P$4,IF($C390=$D$5,#REF!*P$5,0))))</f>
        <v>0</v>
      </c>
      <c r="Q390" s="179">
        <f>IF($C390=$D$2,#REF!*Q$2,IF($C390=$D$3,#REF!*Q$3,IF($C390=$D$4,#REF!*Q$4,IF($C390=$D$5,#REF!*Q$5,0))))</f>
        <v>0</v>
      </c>
      <c r="R390" s="179">
        <f>IF($C390=$D$2,#REF!*R$2,IF($C390=$D$3,#REF!*R$3,IF($C390=$D$4,#REF!*R$4,IF($C390=$D$5,#REF!*R$5,0))))</f>
        <v>0</v>
      </c>
      <c r="S390" s="179">
        <f>IF($C390=$D$2,#REF!*S$2,IF($C390=$D$3,#REF!*S$3,IF($C390=$D$4,#REF!*S$4,IF($C390=$D$5,#REF!*S$5,0))))</f>
        <v>0</v>
      </c>
      <c r="T390" s="179">
        <f>IF($C390=$D$2,#REF!*T$2,IF($C390=$D$3,#REF!*T$3,IF($C390=$D$4,#REF!*T$4,IF($C390=$D$5,#REF!*T$5,0))))</f>
        <v>0</v>
      </c>
      <c r="U390" s="179">
        <f>IF($C390=$D$2,#REF!*U$2,IF($C390=$D$3,#REF!*U$3,IF($C390=$D$4,#REF!*U$4,IF($C390=$D$5,#REF!*U$5,0))))</f>
        <v>0</v>
      </c>
      <c r="V390" s="179">
        <f>IF($C390=$D$2,#REF!*V$2,IF($C390=$D$3,#REF!*V$3,IF($C390=$D$4,#REF!*V$4,IF($C390=$D$5,#REF!*V$5,0))))</f>
        <v>0</v>
      </c>
      <c r="W390" s="179">
        <f>IF($C390=$D$2,#REF!*W$2,IF($C390=$D$3,#REF!*W$3,IF($C390=$D$4,#REF!*W$4,IF($C390=$D$5,#REF!*W$5,0))))</f>
        <v>0</v>
      </c>
      <c r="X390" s="179">
        <f>IF($C390=$D$2,#REF!*X$2,IF($C390=$D$3,#REF!*X$3,IF($C390=$D$4,#REF!*X$4,IF($C390=$D$5,#REF!*X$5,0))))</f>
        <v>0</v>
      </c>
      <c r="Y390" s="179">
        <f>IF($C390=$D$2,#REF!*Y$2,IF($C390=$D$3,#REF!*Y$3,IF($C390=$D$4,#REF!*Y$4,IF($C390=$D$5,#REF!*Y$5,0))))</f>
        <v>0</v>
      </c>
      <c r="Z390" s="179">
        <f>IF($C390=$D$2,#REF!*Z$2,IF($C390=$D$3,#REF!*Z$3,IF($C390=$D$4,#REF!*Z$4,IF($C390=$D$5,#REF!*Z$5,0))))</f>
        <v>0</v>
      </c>
      <c r="AA390" s="179">
        <f>IF($C390=$D$2,#REF!*AA$2,IF($C390=$D$3,#REF!*AA$3,IF($C390=$D$4,#REF!*AA$4,IF($C390=$D$5,#REF!*AA$5,0))))</f>
        <v>0</v>
      </c>
      <c r="AB390" s="179">
        <f>IF($C390=$D$2,#REF!*AB$2,IF($C390=$D$3,#REF!*AB$3,IF($C390=$D$4,#REF!*AB$4,IF($C390=$D$5,#REF!*AB$5,0))))</f>
        <v>0</v>
      </c>
      <c r="AC390" s="179">
        <f>IF($C390=$D$2,#REF!*AC$2,IF($C390=$D$3,#REF!*AC$3,IF($C390=$D$4,#REF!*AC$4,IF($C390=$D$5,#REF!*AC$5,0))))</f>
        <v>0</v>
      </c>
      <c r="AD390" s="179">
        <f>IF($C390=$D$2,#REF!*AD$2,IF($C390=$D$3,#REF!*AD$3,IF($C390=$D$4,#REF!*AD$4,IF($C390=$D$5,#REF!*AD$5,0))))</f>
        <v>0</v>
      </c>
      <c r="AE390" s="179">
        <f>IF($C390=$D$2,#REF!*AE$2,IF($C390=$D$3,#REF!*AE$3,IF($C390=$D$4,#REF!*AE$4,IF($C390=$D$5,#REF!*AE$5,0))))</f>
        <v>0</v>
      </c>
      <c r="AF390" s="179">
        <f>IF($C390=$D$2,#REF!*AF$2,IF($C390=$D$3,#REF!*AF$3,IF($C390=$D$4,#REF!*AF$4,IF($C390=$D$5,#REF!*AF$5,0))))</f>
        <v>0</v>
      </c>
      <c r="AG390" s="179">
        <f>IF($C390=$D$2,#REF!*AG$2,IF($C390=$D$3,#REF!*AG$3,IF($C390=$D$4,#REF!*AG$4,IF($C390=$D$5,#REF!*AG$5,0))))</f>
        <v>0</v>
      </c>
      <c r="AH390" s="179">
        <f>IF($C390=$D$2,#REF!*AH$2,IF($C390=$D$3,#REF!*AH$3,IF($C390=$D$4,#REF!*AH$4,IF($C390=$D$5,#REF!*AH$5,0))))</f>
        <v>0</v>
      </c>
      <c r="AI390" s="179">
        <f>IF($C390=$D$2,#REF!*AI$2,IF($C390=$D$3,#REF!*AI$3,IF($C390=$D$4,#REF!*AI$4,IF($C390=$D$5,#REF!*AI$5,0))))</f>
        <v>0</v>
      </c>
      <c r="AJ390" s="179">
        <f>IF($C390=$D$2,#REF!*AJ$2,IF($C390=$D$3,#REF!*AJ$3,IF($C390=$D$4,#REF!*AJ$4,IF($C390=$D$5,#REF!*AJ$5,0))))</f>
        <v>0</v>
      </c>
      <c r="AK390" s="179">
        <f>IF($C390=$D$2,#REF!*AK$2,IF($C390=$D$3,#REF!*AK$3,IF($C390=$D$4,#REF!*AK$4,IF($C390=$D$5,#REF!*AK$5,0))))</f>
        <v>0</v>
      </c>
      <c r="AL390" s="179">
        <f>IF($C390=$D$2,#REF!*AL$2,IF($C390=$D$3,#REF!*AL$3,IF($C390=$D$4,#REF!*AL$4,IF($C390=$D$5,#REF!*AL$5,0))))</f>
        <v>0</v>
      </c>
      <c r="AM390" s="179">
        <f>IF($C390=$D$2,#REF!*AM$2,IF($C390=$D$3,#REF!*AM$3,IF($C390=$D$4,#REF!*AM$4,IF($C390=$D$5,#REF!*AM$5,0))))</f>
        <v>0</v>
      </c>
    </row>
    <row r="391" spans="1:39">
      <c r="A391" s="141"/>
      <c r="B391" s="165"/>
      <c r="C391" s="165"/>
      <c r="D391" s="178">
        <f t="shared" si="0"/>
        <v>0</v>
      </c>
      <c r="E391" s="179">
        <f>IF($C391=$D$2,#REF!*E$2,IF($C391=$D$3,#REF!*E$3,IF($C391=$D$4,#REF!*E$4,IF($C391=$D$5,#REF!*E$5,0))))</f>
        <v>0</v>
      </c>
      <c r="F391" s="179">
        <f>IF($C391=$D$2,#REF!*F$2,IF($C391=$D$3,#REF!*F$3,IF($C391=$D$4,#REF!*F$4,IF($C391=$D$5,#REF!*F$5,0))))</f>
        <v>0</v>
      </c>
      <c r="G391" s="179">
        <f>IF($C391=$D$2,#REF!*G$2,IF($C391=$D$3,#REF!*G$3,IF($C391=$D$4,#REF!*G$4,IF($C391=$D$5,#REF!*G$5,0))))</f>
        <v>0</v>
      </c>
      <c r="H391" s="179">
        <f>IF($C391=$D$2,#REF!*H$2,IF($C391=$D$3,#REF!*H$3,IF($C391=$D$4,#REF!*H$4,IF($C391=$D$5,#REF!*H$5,0))))</f>
        <v>0</v>
      </c>
      <c r="I391" s="179">
        <f>IF($C391=$D$2,#REF!*I$2,IF($C391=$D$3,#REF!*I$3,IF($C391=$D$4,#REF!*I$4,IF($C391=$D$5,#REF!*I$5,0))))</f>
        <v>0</v>
      </c>
      <c r="J391" s="179">
        <f>IF($C391=$D$2,#REF!*J$2,IF($C391=$D$3,#REF!*J$3,IF($C391=$D$4,#REF!*J$4,IF($C391=$D$5,#REF!*J$5,0))))</f>
        <v>0</v>
      </c>
      <c r="K391" s="179">
        <f>IF($C391=$D$2,#REF!*K$2,IF($C391=$D$3,#REF!*K$3,IF($C391=$D$4,#REF!*K$4,IF($C391=$D$5,#REF!*K$5,0))))</f>
        <v>0</v>
      </c>
      <c r="L391" s="179">
        <f>IF($C391=$D$2,#REF!*L$2,IF($C391=$D$3,#REF!*L$3,IF($C391=$D$4,#REF!*L$4,IF($C391=$D$5,#REF!*L$5,0))))</f>
        <v>0</v>
      </c>
      <c r="M391" s="179">
        <f>IF($C391=$D$2,#REF!*M$2,IF($C391=$D$3,#REF!*M$3,IF($C391=$D$4,#REF!*M$4,IF($C391=$D$5,#REF!*M$5,0))))</f>
        <v>0</v>
      </c>
      <c r="N391" s="179">
        <f>IF($C391=$D$2,#REF!*N$2,IF($C391=$D$3,#REF!*N$3,IF($C391=$D$4,#REF!*N$4,IF($C391=$D$5,#REF!*N$5,0))))</f>
        <v>0</v>
      </c>
      <c r="O391" s="179">
        <f>IF($C391=$D$2,#REF!*O$2,IF($C391=$D$3,#REF!*O$3,IF($C391=$D$4,#REF!*O$4,IF($C391=$D$5,#REF!*O$5,0))))</f>
        <v>0</v>
      </c>
      <c r="P391" s="179">
        <f>IF($C391=$D$2,#REF!*P$2,IF($C391=$D$3,#REF!*P$3,IF($C391=$D$4,#REF!*P$4,IF($C391=$D$5,#REF!*P$5,0))))</f>
        <v>0</v>
      </c>
      <c r="Q391" s="179">
        <f>IF($C391=$D$2,#REF!*Q$2,IF($C391=$D$3,#REF!*Q$3,IF($C391=$D$4,#REF!*Q$4,IF($C391=$D$5,#REF!*Q$5,0))))</f>
        <v>0</v>
      </c>
      <c r="R391" s="179">
        <f>IF($C391=$D$2,#REF!*R$2,IF($C391=$D$3,#REF!*R$3,IF($C391=$D$4,#REF!*R$4,IF($C391=$D$5,#REF!*R$5,0))))</f>
        <v>0</v>
      </c>
      <c r="S391" s="179">
        <f>IF($C391=$D$2,#REF!*S$2,IF($C391=$D$3,#REF!*S$3,IF($C391=$D$4,#REF!*S$4,IF($C391=$D$5,#REF!*S$5,0))))</f>
        <v>0</v>
      </c>
      <c r="T391" s="179">
        <f>IF($C391=$D$2,#REF!*T$2,IF($C391=$D$3,#REF!*T$3,IF($C391=$D$4,#REF!*T$4,IF($C391=$D$5,#REF!*T$5,0))))</f>
        <v>0</v>
      </c>
      <c r="U391" s="179">
        <f>IF($C391=$D$2,#REF!*U$2,IF($C391=$D$3,#REF!*U$3,IF($C391=$D$4,#REF!*U$4,IF($C391=$D$5,#REF!*U$5,0))))</f>
        <v>0</v>
      </c>
      <c r="V391" s="179">
        <f>IF($C391=$D$2,#REF!*V$2,IF($C391=$D$3,#REF!*V$3,IF($C391=$D$4,#REF!*V$4,IF($C391=$D$5,#REF!*V$5,0))))</f>
        <v>0</v>
      </c>
      <c r="W391" s="179">
        <f>IF($C391=$D$2,#REF!*W$2,IF($C391=$D$3,#REF!*W$3,IF($C391=$D$4,#REF!*W$4,IF($C391=$D$5,#REF!*W$5,0))))</f>
        <v>0</v>
      </c>
      <c r="X391" s="179">
        <f>IF($C391=$D$2,#REF!*X$2,IF($C391=$D$3,#REF!*X$3,IF($C391=$D$4,#REF!*X$4,IF($C391=$D$5,#REF!*X$5,0))))</f>
        <v>0</v>
      </c>
      <c r="Y391" s="179">
        <f>IF($C391=$D$2,#REF!*Y$2,IF($C391=$D$3,#REF!*Y$3,IF($C391=$D$4,#REF!*Y$4,IF($C391=$D$5,#REF!*Y$5,0))))</f>
        <v>0</v>
      </c>
      <c r="Z391" s="179">
        <f>IF($C391=$D$2,#REF!*Z$2,IF($C391=$D$3,#REF!*Z$3,IF($C391=$D$4,#REF!*Z$4,IF($C391=$D$5,#REF!*Z$5,0))))</f>
        <v>0</v>
      </c>
      <c r="AA391" s="179">
        <f>IF($C391=$D$2,#REF!*AA$2,IF($C391=$D$3,#REF!*AA$3,IF($C391=$D$4,#REF!*AA$4,IF($C391=$D$5,#REF!*AA$5,0))))</f>
        <v>0</v>
      </c>
      <c r="AB391" s="179">
        <f>IF($C391=$D$2,#REF!*AB$2,IF($C391=$D$3,#REF!*AB$3,IF($C391=$D$4,#REF!*AB$4,IF($C391=$D$5,#REF!*AB$5,0))))</f>
        <v>0</v>
      </c>
      <c r="AC391" s="179">
        <f>IF($C391=$D$2,#REF!*AC$2,IF($C391=$D$3,#REF!*AC$3,IF($C391=$D$4,#REF!*AC$4,IF($C391=$D$5,#REF!*AC$5,0))))</f>
        <v>0</v>
      </c>
      <c r="AD391" s="179">
        <f>IF($C391=$D$2,#REF!*AD$2,IF($C391=$D$3,#REF!*AD$3,IF($C391=$D$4,#REF!*AD$4,IF($C391=$D$5,#REF!*AD$5,0))))</f>
        <v>0</v>
      </c>
      <c r="AE391" s="179">
        <f>IF($C391=$D$2,#REF!*AE$2,IF($C391=$D$3,#REF!*AE$3,IF($C391=$D$4,#REF!*AE$4,IF($C391=$D$5,#REF!*AE$5,0))))</f>
        <v>0</v>
      </c>
      <c r="AF391" s="179">
        <f>IF($C391=$D$2,#REF!*AF$2,IF($C391=$D$3,#REF!*AF$3,IF($C391=$D$4,#REF!*AF$4,IF($C391=$D$5,#REF!*AF$5,0))))</f>
        <v>0</v>
      </c>
      <c r="AG391" s="179">
        <f>IF($C391=$D$2,#REF!*AG$2,IF($C391=$D$3,#REF!*AG$3,IF($C391=$D$4,#REF!*AG$4,IF($C391=$D$5,#REF!*AG$5,0))))</f>
        <v>0</v>
      </c>
      <c r="AH391" s="179">
        <f>IF($C391=$D$2,#REF!*AH$2,IF($C391=$D$3,#REF!*AH$3,IF($C391=$D$4,#REF!*AH$4,IF($C391=$D$5,#REF!*AH$5,0))))</f>
        <v>0</v>
      </c>
      <c r="AI391" s="179">
        <f>IF($C391=$D$2,#REF!*AI$2,IF($C391=$D$3,#REF!*AI$3,IF($C391=$D$4,#REF!*AI$4,IF($C391=$D$5,#REF!*AI$5,0))))</f>
        <v>0</v>
      </c>
      <c r="AJ391" s="179">
        <f>IF($C391=$D$2,#REF!*AJ$2,IF($C391=$D$3,#REF!*AJ$3,IF($C391=$D$4,#REF!*AJ$4,IF($C391=$D$5,#REF!*AJ$5,0))))</f>
        <v>0</v>
      </c>
      <c r="AK391" s="179">
        <f>IF($C391=$D$2,#REF!*AK$2,IF($C391=$D$3,#REF!*AK$3,IF($C391=$D$4,#REF!*AK$4,IF($C391=$D$5,#REF!*AK$5,0))))</f>
        <v>0</v>
      </c>
      <c r="AL391" s="179">
        <f>IF($C391=$D$2,#REF!*AL$2,IF($C391=$D$3,#REF!*AL$3,IF($C391=$D$4,#REF!*AL$4,IF($C391=$D$5,#REF!*AL$5,0))))</f>
        <v>0</v>
      </c>
      <c r="AM391" s="179">
        <f>IF($C391=$D$2,#REF!*AM$2,IF($C391=$D$3,#REF!*AM$3,IF($C391=$D$4,#REF!*AM$4,IF($C391=$D$5,#REF!*AM$5,0))))</f>
        <v>0</v>
      </c>
    </row>
    <row r="392" spans="1:39">
      <c r="A392" s="141"/>
      <c r="B392" s="165"/>
      <c r="C392" s="165"/>
      <c r="D392" s="178">
        <f t="shared" si="0"/>
        <v>0</v>
      </c>
      <c r="E392" s="179">
        <f>IF($C392=$D$2,#REF!*E$2,IF($C392=$D$3,#REF!*E$3,IF($C392=$D$4,#REF!*E$4,IF($C392=$D$5,#REF!*E$5,0))))</f>
        <v>0</v>
      </c>
      <c r="F392" s="179">
        <f>IF($C392=$D$2,#REF!*F$2,IF($C392=$D$3,#REF!*F$3,IF($C392=$D$4,#REF!*F$4,IF($C392=$D$5,#REF!*F$5,0))))</f>
        <v>0</v>
      </c>
      <c r="G392" s="179">
        <f>IF($C392=$D$2,#REF!*G$2,IF($C392=$D$3,#REF!*G$3,IF($C392=$D$4,#REF!*G$4,IF($C392=$D$5,#REF!*G$5,0))))</f>
        <v>0</v>
      </c>
      <c r="H392" s="179">
        <f>IF($C392=$D$2,#REF!*H$2,IF($C392=$D$3,#REF!*H$3,IF($C392=$D$4,#REF!*H$4,IF($C392=$D$5,#REF!*H$5,0))))</f>
        <v>0</v>
      </c>
      <c r="I392" s="179">
        <f>IF($C392=$D$2,#REF!*I$2,IF($C392=$D$3,#REF!*I$3,IF($C392=$D$4,#REF!*I$4,IF($C392=$D$5,#REF!*I$5,0))))</f>
        <v>0</v>
      </c>
      <c r="J392" s="179">
        <f>IF($C392=$D$2,#REF!*J$2,IF($C392=$D$3,#REF!*J$3,IF($C392=$D$4,#REF!*J$4,IF($C392=$D$5,#REF!*J$5,0))))</f>
        <v>0</v>
      </c>
      <c r="K392" s="179">
        <f>IF($C392=$D$2,#REF!*K$2,IF($C392=$D$3,#REF!*K$3,IF($C392=$D$4,#REF!*K$4,IF($C392=$D$5,#REF!*K$5,0))))</f>
        <v>0</v>
      </c>
      <c r="L392" s="179">
        <f>IF($C392=$D$2,#REF!*L$2,IF($C392=$D$3,#REF!*L$3,IF($C392=$D$4,#REF!*L$4,IF($C392=$D$5,#REF!*L$5,0))))</f>
        <v>0</v>
      </c>
      <c r="M392" s="179">
        <f>IF($C392=$D$2,#REF!*M$2,IF($C392=$D$3,#REF!*M$3,IF($C392=$D$4,#REF!*M$4,IF($C392=$D$5,#REF!*M$5,0))))</f>
        <v>0</v>
      </c>
      <c r="N392" s="179">
        <f>IF($C392=$D$2,#REF!*N$2,IF($C392=$D$3,#REF!*N$3,IF($C392=$D$4,#REF!*N$4,IF($C392=$D$5,#REF!*N$5,0))))</f>
        <v>0</v>
      </c>
      <c r="O392" s="179">
        <f>IF($C392=$D$2,#REF!*O$2,IF($C392=$D$3,#REF!*O$3,IF($C392=$D$4,#REF!*O$4,IF($C392=$D$5,#REF!*O$5,0))))</f>
        <v>0</v>
      </c>
      <c r="P392" s="179">
        <f>IF($C392=$D$2,#REF!*P$2,IF($C392=$D$3,#REF!*P$3,IF($C392=$D$4,#REF!*P$4,IF($C392=$D$5,#REF!*P$5,0))))</f>
        <v>0</v>
      </c>
      <c r="Q392" s="179">
        <f>IF($C392=$D$2,#REF!*Q$2,IF($C392=$D$3,#REF!*Q$3,IF($C392=$D$4,#REF!*Q$4,IF($C392=$D$5,#REF!*Q$5,0))))</f>
        <v>0</v>
      </c>
      <c r="R392" s="179">
        <f>IF($C392=$D$2,#REF!*R$2,IF($C392=$D$3,#REF!*R$3,IF($C392=$D$4,#REF!*R$4,IF($C392=$D$5,#REF!*R$5,0))))</f>
        <v>0</v>
      </c>
      <c r="S392" s="179">
        <f>IF($C392=$D$2,#REF!*S$2,IF($C392=$D$3,#REF!*S$3,IF($C392=$D$4,#REF!*S$4,IF($C392=$D$5,#REF!*S$5,0))))</f>
        <v>0</v>
      </c>
      <c r="T392" s="179">
        <f>IF($C392=$D$2,#REF!*T$2,IF($C392=$D$3,#REF!*T$3,IF($C392=$D$4,#REF!*T$4,IF($C392=$D$5,#REF!*T$5,0))))</f>
        <v>0</v>
      </c>
      <c r="U392" s="179">
        <f>IF($C392=$D$2,#REF!*U$2,IF($C392=$D$3,#REF!*U$3,IF($C392=$D$4,#REF!*U$4,IF($C392=$D$5,#REF!*U$5,0))))</f>
        <v>0</v>
      </c>
      <c r="V392" s="179">
        <f>IF($C392=$D$2,#REF!*V$2,IF($C392=$D$3,#REF!*V$3,IF($C392=$D$4,#REF!*V$4,IF($C392=$D$5,#REF!*V$5,0))))</f>
        <v>0</v>
      </c>
      <c r="W392" s="179">
        <f>IF($C392=$D$2,#REF!*W$2,IF($C392=$D$3,#REF!*W$3,IF($C392=$D$4,#REF!*W$4,IF($C392=$D$5,#REF!*W$5,0))))</f>
        <v>0</v>
      </c>
      <c r="X392" s="179">
        <f>IF($C392=$D$2,#REF!*X$2,IF($C392=$D$3,#REF!*X$3,IF($C392=$D$4,#REF!*X$4,IF($C392=$D$5,#REF!*X$5,0))))</f>
        <v>0</v>
      </c>
      <c r="Y392" s="179">
        <f>IF($C392=$D$2,#REF!*Y$2,IF($C392=$D$3,#REF!*Y$3,IF($C392=$D$4,#REF!*Y$4,IF($C392=$D$5,#REF!*Y$5,0))))</f>
        <v>0</v>
      </c>
      <c r="Z392" s="179">
        <f>IF($C392=$D$2,#REF!*Z$2,IF($C392=$D$3,#REF!*Z$3,IF($C392=$D$4,#REF!*Z$4,IF($C392=$D$5,#REF!*Z$5,0))))</f>
        <v>0</v>
      </c>
      <c r="AA392" s="179">
        <f>IF($C392=$D$2,#REF!*AA$2,IF($C392=$D$3,#REF!*AA$3,IF($C392=$D$4,#REF!*AA$4,IF($C392=$D$5,#REF!*AA$5,0))))</f>
        <v>0</v>
      </c>
      <c r="AB392" s="179">
        <f>IF($C392=$D$2,#REF!*AB$2,IF($C392=$D$3,#REF!*AB$3,IF($C392=$D$4,#REF!*AB$4,IF($C392=$D$5,#REF!*AB$5,0))))</f>
        <v>0</v>
      </c>
      <c r="AC392" s="179">
        <f>IF($C392=$D$2,#REF!*AC$2,IF($C392=$D$3,#REF!*AC$3,IF($C392=$D$4,#REF!*AC$4,IF($C392=$D$5,#REF!*AC$5,0))))</f>
        <v>0</v>
      </c>
      <c r="AD392" s="179">
        <f>IF($C392=$D$2,#REF!*AD$2,IF($C392=$D$3,#REF!*AD$3,IF($C392=$D$4,#REF!*AD$4,IF($C392=$D$5,#REF!*AD$5,0))))</f>
        <v>0</v>
      </c>
      <c r="AE392" s="179">
        <f>IF($C392=$D$2,#REF!*AE$2,IF($C392=$D$3,#REF!*AE$3,IF($C392=$D$4,#REF!*AE$4,IF($C392=$D$5,#REF!*AE$5,0))))</f>
        <v>0</v>
      </c>
      <c r="AF392" s="179">
        <f>IF($C392=$D$2,#REF!*AF$2,IF($C392=$D$3,#REF!*AF$3,IF($C392=$D$4,#REF!*AF$4,IF($C392=$D$5,#REF!*AF$5,0))))</f>
        <v>0</v>
      </c>
      <c r="AG392" s="179">
        <f>IF($C392=$D$2,#REF!*AG$2,IF($C392=$D$3,#REF!*AG$3,IF($C392=$D$4,#REF!*AG$4,IF($C392=$D$5,#REF!*AG$5,0))))</f>
        <v>0</v>
      </c>
      <c r="AH392" s="179">
        <f>IF($C392=$D$2,#REF!*AH$2,IF($C392=$D$3,#REF!*AH$3,IF($C392=$D$4,#REF!*AH$4,IF($C392=$D$5,#REF!*AH$5,0))))</f>
        <v>0</v>
      </c>
      <c r="AI392" s="179">
        <f>IF($C392=$D$2,#REF!*AI$2,IF($C392=$D$3,#REF!*AI$3,IF($C392=$D$4,#REF!*AI$4,IF($C392=$D$5,#REF!*AI$5,0))))</f>
        <v>0</v>
      </c>
      <c r="AJ392" s="179">
        <f>IF($C392=$D$2,#REF!*AJ$2,IF($C392=$D$3,#REF!*AJ$3,IF($C392=$D$4,#REF!*AJ$4,IF($C392=$D$5,#REF!*AJ$5,0))))</f>
        <v>0</v>
      </c>
      <c r="AK392" s="179">
        <f>IF($C392=$D$2,#REF!*AK$2,IF($C392=$D$3,#REF!*AK$3,IF($C392=$D$4,#REF!*AK$4,IF($C392=$D$5,#REF!*AK$5,0))))</f>
        <v>0</v>
      </c>
      <c r="AL392" s="179">
        <f>IF($C392=$D$2,#REF!*AL$2,IF($C392=$D$3,#REF!*AL$3,IF($C392=$D$4,#REF!*AL$4,IF($C392=$D$5,#REF!*AL$5,0))))</f>
        <v>0</v>
      </c>
      <c r="AM392" s="179">
        <f>IF($C392=$D$2,#REF!*AM$2,IF($C392=$D$3,#REF!*AM$3,IF($C392=$D$4,#REF!*AM$4,IF($C392=$D$5,#REF!*AM$5,0))))</f>
        <v>0</v>
      </c>
    </row>
    <row r="393" spans="1:39">
      <c r="A393" s="141"/>
      <c r="B393" s="165"/>
      <c r="C393" s="165"/>
      <c r="D393" s="178">
        <f t="shared" si="0"/>
        <v>0</v>
      </c>
      <c r="E393" s="179">
        <f>IF($C393=$D$2,#REF!*E$2,IF($C393=$D$3,#REF!*E$3,IF($C393=$D$4,#REF!*E$4,IF($C393=$D$5,#REF!*E$5,0))))</f>
        <v>0</v>
      </c>
      <c r="F393" s="179">
        <f>IF($C393=$D$2,#REF!*F$2,IF($C393=$D$3,#REF!*F$3,IF($C393=$D$4,#REF!*F$4,IF($C393=$D$5,#REF!*F$5,0))))</f>
        <v>0</v>
      </c>
      <c r="G393" s="179">
        <f>IF($C393=$D$2,#REF!*G$2,IF($C393=$D$3,#REF!*G$3,IF($C393=$D$4,#REF!*G$4,IF($C393=$D$5,#REF!*G$5,0))))</f>
        <v>0</v>
      </c>
      <c r="H393" s="179">
        <f>IF($C393=$D$2,#REF!*H$2,IF($C393=$D$3,#REF!*H$3,IF($C393=$D$4,#REF!*H$4,IF($C393=$D$5,#REF!*H$5,0))))</f>
        <v>0</v>
      </c>
      <c r="I393" s="179">
        <f>IF($C393=$D$2,#REF!*I$2,IF($C393=$D$3,#REF!*I$3,IF($C393=$D$4,#REF!*I$4,IF($C393=$D$5,#REF!*I$5,0))))</f>
        <v>0</v>
      </c>
      <c r="J393" s="179">
        <f>IF($C393=$D$2,#REF!*J$2,IF($C393=$D$3,#REF!*J$3,IF($C393=$D$4,#REF!*J$4,IF($C393=$D$5,#REF!*J$5,0))))</f>
        <v>0</v>
      </c>
      <c r="K393" s="179">
        <f>IF($C393=$D$2,#REF!*K$2,IF($C393=$D$3,#REF!*K$3,IF($C393=$D$4,#REF!*K$4,IF($C393=$D$5,#REF!*K$5,0))))</f>
        <v>0</v>
      </c>
      <c r="L393" s="179">
        <f>IF($C393=$D$2,#REF!*L$2,IF($C393=$D$3,#REF!*L$3,IF($C393=$D$4,#REF!*L$4,IF($C393=$D$5,#REF!*L$5,0))))</f>
        <v>0</v>
      </c>
      <c r="M393" s="179">
        <f>IF($C393=$D$2,#REF!*M$2,IF($C393=$D$3,#REF!*M$3,IF($C393=$D$4,#REF!*M$4,IF($C393=$D$5,#REF!*M$5,0))))</f>
        <v>0</v>
      </c>
      <c r="N393" s="179">
        <f>IF($C393=$D$2,#REF!*N$2,IF($C393=$D$3,#REF!*N$3,IF($C393=$D$4,#REF!*N$4,IF($C393=$D$5,#REF!*N$5,0))))</f>
        <v>0</v>
      </c>
      <c r="O393" s="179">
        <f>IF($C393=$D$2,#REF!*O$2,IF($C393=$D$3,#REF!*O$3,IF($C393=$D$4,#REF!*O$4,IF($C393=$D$5,#REF!*O$5,0))))</f>
        <v>0</v>
      </c>
      <c r="P393" s="179">
        <f>IF($C393=$D$2,#REF!*P$2,IF($C393=$D$3,#REF!*P$3,IF($C393=$D$4,#REF!*P$4,IF($C393=$D$5,#REF!*P$5,0))))</f>
        <v>0</v>
      </c>
      <c r="Q393" s="179">
        <f>IF($C393=$D$2,#REF!*Q$2,IF($C393=$D$3,#REF!*Q$3,IF($C393=$D$4,#REF!*Q$4,IF($C393=$D$5,#REF!*Q$5,0))))</f>
        <v>0</v>
      </c>
      <c r="R393" s="179">
        <f>IF($C393=$D$2,#REF!*R$2,IF($C393=$D$3,#REF!*R$3,IF($C393=$D$4,#REF!*R$4,IF($C393=$D$5,#REF!*R$5,0))))</f>
        <v>0</v>
      </c>
      <c r="S393" s="179">
        <f>IF($C393=$D$2,#REF!*S$2,IF($C393=$D$3,#REF!*S$3,IF($C393=$D$4,#REF!*S$4,IF($C393=$D$5,#REF!*S$5,0))))</f>
        <v>0</v>
      </c>
      <c r="T393" s="179">
        <f>IF($C393=$D$2,#REF!*T$2,IF($C393=$D$3,#REF!*T$3,IF($C393=$D$4,#REF!*T$4,IF($C393=$D$5,#REF!*T$5,0))))</f>
        <v>0</v>
      </c>
      <c r="U393" s="179">
        <f>IF($C393=$D$2,#REF!*U$2,IF($C393=$D$3,#REF!*U$3,IF($C393=$D$4,#REF!*U$4,IF($C393=$D$5,#REF!*U$5,0))))</f>
        <v>0</v>
      </c>
      <c r="V393" s="179">
        <f>IF($C393=$D$2,#REF!*V$2,IF($C393=$D$3,#REF!*V$3,IF($C393=$D$4,#REF!*V$4,IF($C393=$D$5,#REF!*V$5,0))))</f>
        <v>0</v>
      </c>
      <c r="W393" s="179">
        <f>IF($C393=$D$2,#REF!*W$2,IF($C393=$D$3,#REF!*W$3,IF($C393=$D$4,#REF!*W$4,IF($C393=$D$5,#REF!*W$5,0))))</f>
        <v>0</v>
      </c>
      <c r="X393" s="179">
        <f>IF($C393=$D$2,#REF!*X$2,IF($C393=$D$3,#REF!*X$3,IF($C393=$D$4,#REF!*X$4,IF($C393=$D$5,#REF!*X$5,0))))</f>
        <v>0</v>
      </c>
      <c r="Y393" s="179">
        <f>IF($C393=$D$2,#REF!*Y$2,IF($C393=$D$3,#REF!*Y$3,IF($C393=$D$4,#REF!*Y$4,IF($C393=$D$5,#REF!*Y$5,0))))</f>
        <v>0</v>
      </c>
      <c r="Z393" s="179">
        <f>IF($C393=$D$2,#REF!*Z$2,IF($C393=$D$3,#REF!*Z$3,IF($C393=$D$4,#REF!*Z$4,IF($C393=$D$5,#REF!*Z$5,0))))</f>
        <v>0</v>
      </c>
      <c r="AA393" s="179">
        <f>IF($C393=$D$2,#REF!*AA$2,IF($C393=$D$3,#REF!*AA$3,IF($C393=$D$4,#REF!*AA$4,IF($C393=$D$5,#REF!*AA$5,0))))</f>
        <v>0</v>
      </c>
      <c r="AB393" s="179">
        <f>IF($C393=$D$2,#REF!*AB$2,IF($C393=$D$3,#REF!*AB$3,IF($C393=$D$4,#REF!*AB$4,IF($C393=$D$5,#REF!*AB$5,0))))</f>
        <v>0</v>
      </c>
      <c r="AC393" s="179">
        <f>IF($C393=$D$2,#REF!*AC$2,IF($C393=$D$3,#REF!*AC$3,IF($C393=$D$4,#REF!*AC$4,IF($C393=$D$5,#REF!*AC$5,0))))</f>
        <v>0</v>
      </c>
      <c r="AD393" s="179">
        <f>IF($C393=$D$2,#REF!*AD$2,IF($C393=$D$3,#REF!*AD$3,IF($C393=$D$4,#REF!*AD$4,IF($C393=$D$5,#REF!*AD$5,0))))</f>
        <v>0</v>
      </c>
      <c r="AE393" s="179">
        <f>IF($C393=$D$2,#REF!*AE$2,IF($C393=$D$3,#REF!*AE$3,IF($C393=$D$4,#REF!*AE$4,IF($C393=$D$5,#REF!*AE$5,0))))</f>
        <v>0</v>
      </c>
      <c r="AF393" s="179">
        <f>IF($C393=$D$2,#REF!*AF$2,IF($C393=$D$3,#REF!*AF$3,IF($C393=$D$4,#REF!*AF$4,IF($C393=$D$5,#REF!*AF$5,0))))</f>
        <v>0</v>
      </c>
      <c r="AG393" s="179">
        <f>IF($C393=$D$2,#REF!*AG$2,IF($C393=$D$3,#REF!*AG$3,IF($C393=$D$4,#REF!*AG$4,IF($C393=$D$5,#REF!*AG$5,0))))</f>
        <v>0</v>
      </c>
      <c r="AH393" s="179">
        <f>IF($C393=$D$2,#REF!*AH$2,IF($C393=$D$3,#REF!*AH$3,IF($C393=$D$4,#REF!*AH$4,IF($C393=$D$5,#REF!*AH$5,0))))</f>
        <v>0</v>
      </c>
      <c r="AI393" s="179">
        <f>IF($C393=$D$2,#REF!*AI$2,IF($C393=$D$3,#REF!*AI$3,IF($C393=$D$4,#REF!*AI$4,IF($C393=$D$5,#REF!*AI$5,0))))</f>
        <v>0</v>
      </c>
      <c r="AJ393" s="179">
        <f>IF($C393=$D$2,#REF!*AJ$2,IF($C393=$D$3,#REF!*AJ$3,IF($C393=$D$4,#REF!*AJ$4,IF($C393=$D$5,#REF!*AJ$5,0))))</f>
        <v>0</v>
      </c>
      <c r="AK393" s="179">
        <f>IF($C393=$D$2,#REF!*AK$2,IF($C393=$D$3,#REF!*AK$3,IF($C393=$D$4,#REF!*AK$4,IF($C393=$D$5,#REF!*AK$5,0))))</f>
        <v>0</v>
      </c>
      <c r="AL393" s="179">
        <f>IF($C393=$D$2,#REF!*AL$2,IF($C393=$D$3,#REF!*AL$3,IF($C393=$D$4,#REF!*AL$4,IF($C393=$D$5,#REF!*AL$5,0))))</f>
        <v>0</v>
      </c>
      <c r="AM393" s="179">
        <f>IF($C393=$D$2,#REF!*AM$2,IF($C393=$D$3,#REF!*AM$3,IF($C393=$D$4,#REF!*AM$4,IF($C393=$D$5,#REF!*AM$5,0))))</f>
        <v>0</v>
      </c>
    </row>
    <row r="394" spans="1:39">
      <c r="A394" s="141"/>
      <c r="B394" s="165"/>
      <c r="C394" s="165"/>
      <c r="D394" s="178">
        <f t="shared" si="0"/>
        <v>0</v>
      </c>
      <c r="E394" s="179">
        <f>IF($C394=$D$2,#REF!*E$2,IF($C394=$D$3,#REF!*E$3,IF($C394=$D$4,#REF!*E$4,IF($C394=$D$5,#REF!*E$5,0))))</f>
        <v>0</v>
      </c>
      <c r="F394" s="179">
        <f>IF($C394=$D$2,#REF!*F$2,IF($C394=$D$3,#REF!*F$3,IF($C394=$D$4,#REF!*F$4,IF($C394=$D$5,#REF!*F$5,0))))</f>
        <v>0</v>
      </c>
      <c r="G394" s="179">
        <f>IF($C394=$D$2,#REF!*G$2,IF($C394=$D$3,#REF!*G$3,IF($C394=$D$4,#REF!*G$4,IF($C394=$D$5,#REF!*G$5,0))))</f>
        <v>0</v>
      </c>
      <c r="H394" s="179">
        <f>IF($C394=$D$2,#REF!*H$2,IF($C394=$D$3,#REF!*H$3,IF($C394=$D$4,#REF!*H$4,IF($C394=$D$5,#REF!*H$5,0))))</f>
        <v>0</v>
      </c>
      <c r="I394" s="179">
        <f>IF($C394=$D$2,#REF!*I$2,IF($C394=$D$3,#REF!*I$3,IF($C394=$D$4,#REF!*I$4,IF($C394=$D$5,#REF!*I$5,0))))</f>
        <v>0</v>
      </c>
      <c r="J394" s="179">
        <f>IF($C394=$D$2,#REF!*J$2,IF($C394=$D$3,#REF!*J$3,IF($C394=$D$4,#REF!*J$4,IF($C394=$D$5,#REF!*J$5,0))))</f>
        <v>0</v>
      </c>
      <c r="K394" s="179">
        <f>IF($C394=$D$2,#REF!*K$2,IF($C394=$D$3,#REF!*K$3,IF($C394=$D$4,#REF!*K$4,IF($C394=$D$5,#REF!*K$5,0))))</f>
        <v>0</v>
      </c>
      <c r="L394" s="179">
        <f>IF($C394=$D$2,#REF!*L$2,IF($C394=$D$3,#REF!*L$3,IF($C394=$D$4,#REF!*L$4,IF($C394=$D$5,#REF!*L$5,0))))</f>
        <v>0</v>
      </c>
      <c r="M394" s="179">
        <f>IF($C394=$D$2,#REF!*M$2,IF($C394=$D$3,#REF!*M$3,IF($C394=$D$4,#REF!*M$4,IF($C394=$D$5,#REF!*M$5,0))))</f>
        <v>0</v>
      </c>
      <c r="N394" s="179">
        <f>IF($C394=$D$2,#REF!*N$2,IF($C394=$D$3,#REF!*N$3,IF($C394=$D$4,#REF!*N$4,IF($C394=$D$5,#REF!*N$5,0))))</f>
        <v>0</v>
      </c>
      <c r="O394" s="179">
        <f>IF($C394=$D$2,#REF!*O$2,IF($C394=$D$3,#REF!*O$3,IF($C394=$D$4,#REF!*O$4,IF($C394=$D$5,#REF!*O$5,0))))</f>
        <v>0</v>
      </c>
      <c r="P394" s="179">
        <f>IF($C394=$D$2,#REF!*P$2,IF($C394=$D$3,#REF!*P$3,IF($C394=$D$4,#REF!*P$4,IF($C394=$D$5,#REF!*P$5,0))))</f>
        <v>0</v>
      </c>
      <c r="Q394" s="179">
        <f>IF($C394=$D$2,#REF!*Q$2,IF($C394=$D$3,#REF!*Q$3,IF($C394=$D$4,#REF!*Q$4,IF($C394=$D$5,#REF!*Q$5,0))))</f>
        <v>0</v>
      </c>
      <c r="R394" s="179">
        <f>IF($C394=$D$2,#REF!*R$2,IF($C394=$D$3,#REF!*R$3,IF($C394=$D$4,#REF!*R$4,IF($C394=$D$5,#REF!*R$5,0))))</f>
        <v>0</v>
      </c>
      <c r="S394" s="179">
        <f>IF($C394=$D$2,#REF!*S$2,IF($C394=$D$3,#REF!*S$3,IF($C394=$D$4,#REF!*S$4,IF($C394=$D$5,#REF!*S$5,0))))</f>
        <v>0</v>
      </c>
      <c r="T394" s="179">
        <f>IF($C394=$D$2,#REF!*T$2,IF($C394=$D$3,#REF!*T$3,IF($C394=$D$4,#REF!*T$4,IF($C394=$D$5,#REF!*T$5,0))))</f>
        <v>0</v>
      </c>
      <c r="U394" s="179">
        <f>IF($C394=$D$2,#REF!*U$2,IF($C394=$D$3,#REF!*U$3,IF($C394=$D$4,#REF!*U$4,IF($C394=$D$5,#REF!*U$5,0))))</f>
        <v>0</v>
      </c>
      <c r="V394" s="179">
        <f>IF($C394=$D$2,#REF!*V$2,IF($C394=$D$3,#REF!*V$3,IF($C394=$D$4,#REF!*V$4,IF($C394=$D$5,#REF!*V$5,0))))</f>
        <v>0</v>
      </c>
      <c r="W394" s="179">
        <f>IF($C394=$D$2,#REF!*W$2,IF($C394=$D$3,#REF!*W$3,IF($C394=$D$4,#REF!*W$4,IF($C394=$D$5,#REF!*W$5,0))))</f>
        <v>0</v>
      </c>
      <c r="X394" s="179">
        <f>IF($C394=$D$2,#REF!*X$2,IF($C394=$D$3,#REF!*X$3,IF($C394=$D$4,#REF!*X$4,IF($C394=$D$5,#REF!*X$5,0))))</f>
        <v>0</v>
      </c>
      <c r="Y394" s="179">
        <f>IF($C394=$D$2,#REF!*Y$2,IF($C394=$D$3,#REF!*Y$3,IF($C394=$D$4,#REF!*Y$4,IF($C394=$D$5,#REF!*Y$5,0))))</f>
        <v>0</v>
      </c>
      <c r="Z394" s="179">
        <f>IF($C394=$D$2,#REF!*Z$2,IF($C394=$D$3,#REF!*Z$3,IF($C394=$D$4,#REF!*Z$4,IF($C394=$D$5,#REF!*Z$5,0))))</f>
        <v>0</v>
      </c>
      <c r="AA394" s="179">
        <f>IF($C394=$D$2,#REF!*AA$2,IF($C394=$D$3,#REF!*AA$3,IF($C394=$D$4,#REF!*AA$4,IF($C394=$D$5,#REF!*AA$5,0))))</f>
        <v>0</v>
      </c>
      <c r="AB394" s="179">
        <f>IF($C394=$D$2,#REF!*AB$2,IF($C394=$D$3,#REF!*AB$3,IF($C394=$D$4,#REF!*AB$4,IF($C394=$D$5,#REF!*AB$5,0))))</f>
        <v>0</v>
      </c>
      <c r="AC394" s="179">
        <f>IF($C394=$D$2,#REF!*AC$2,IF($C394=$D$3,#REF!*AC$3,IF($C394=$D$4,#REF!*AC$4,IF($C394=$D$5,#REF!*AC$5,0))))</f>
        <v>0</v>
      </c>
      <c r="AD394" s="179">
        <f>IF($C394=$D$2,#REF!*AD$2,IF($C394=$D$3,#REF!*AD$3,IF($C394=$D$4,#REF!*AD$4,IF($C394=$D$5,#REF!*AD$5,0))))</f>
        <v>0</v>
      </c>
      <c r="AE394" s="179">
        <f>IF($C394=$D$2,#REF!*AE$2,IF($C394=$D$3,#REF!*AE$3,IF($C394=$D$4,#REF!*AE$4,IF($C394=$D$5,#REF!*AE$5,0))))</f>
        <v>0</v>
      </c>
      <c r="AF394" s="179">
        <f>IF($C394=$D$2,#REF!*AF$2,IF($C394=$D$3,#REF!*AF$3,IF($C394=$D$4,#REF!*AF$4,IF($C394=$D$5,#REF!*AF$5,0))))</f>
        <v>0</v>
      </c>
      <c r="AG394" s="179">
        <f>IF($C394=$D$2,#REF!*AG$2,IF($C394=$D$3,#REF!*AG$3,IF($C394=$D$4,#REF!*AG$4,IF($C394=$D$5,#REF!*AG$5,0))))</f>
        <v>0</v>
      </c>
      <c r="AH394" s="179">
        <f>IF($C394=$D$2,#REF!*AH$2,IF($C394=$D$3,#REF!*AH$3,IF($C394=$D$4,#REF!*AH$4,IF($C394=$D$5,#REF!*AH$5,0))))</f>
        <v>0</v>
      </c>
      <c r="AI394" s="179">
        <f>IF($C394=$D$2,#REF!*AI$2,IF($C394=$D$3,#REF!*AI$3,IF($C394=$D$4,#REF!*AI$4,IF($C394=$D$5,#REF!*AI$5,0))))</f>
        <v>0</v>
      </c>
      <c r="AJ394" s="179">
        <f>IF($C394=$D$2,#REF!*AJ$2,IF($C394=$D$3,#REF!*AJ$3,IF($C394=$D$4,#REF!*AJ$4,IF($C394=$D$5,#REF!*AJ$5,0))))</f>
        <v>0</v>
      </c>
      <c r="AK394" s="179">
        <f>IF($C394=$D$2,#REF!*AK$2,IF($C394=$D$3,#REF!*AK$3,IF($C394=$D$4,#REF!*AK$4,IF($C394=$D$5,#REF!*AK$5,0))))</f>
        <v>0</v>
      </c>
      <c r="AL394" s="179">
        <f>IF($C394=$D$2,#REF!*AL$2,IF($C394=$D$3,#REF!*AL$3,IF($C394=$D$4,#REF!*AL$4,IF($C394=$D$5,#REF!*AL$5,0))))</f>
        <v>0</v>
      </c>
      <c r="AM394" s="179">
        <f>IF($C394=$D$2,#REF!*AM$2,IF($C394=$D$3,#REF!*AM$3,IF($C394=$D$4,#REF!*AM$4,IF($C394=$D$5,#REF!*AM$5,0))))</f>
        <v>0</v>
      </c>
    </row>
    <row r="395" spans="1:39">
      <c r="A395" s="141"/>
      <c r="B395" s="165"/>
      <c r="C395" s="165"/>
      <c r="D395" s="178">
        <f t="shared" si="0"/>
        <v>0</v>
      </c>
      <c r="E395" s="179">
        <f>IF($C395=$D$2,#REF!*E$2,IF($C395=$D$3,#REF!*E$3,IF($C395=$D$4,#REF!*E$4,IF($C395=$D$5,#REF!*E$5,0))))</f>
        <v>0</v>
      </c>
      <c r="F395" s="179">
        <f>IF($C395=$D$2,#REF!*F$2,IF($C395=$D$3,#REF!*F$3,IF($C395=$D$4,#REF!*F$4,IF($C395=$D$5,#REF!*F$5,0))))</f>
        <v>0</v>
      </c>
      <c r="G395" s="179">
        <f>IF($C395=$D$2,#REF!*G$2,IF($C395=$D$3,#REF!*G$3,IF($C395=$D$4,#REF!*G$4,IF($C395=$D$5,#REF!*G$5,0))))</f>
        <v>0</v>
      </c>
      <c r="H395" s="179">
        <f>IF($C395=$D$2,#REF!*H$2,IF($C395=$D$3,#REF!*H$3,IF($C395=$D$4,#REF!*H$4,IF($C395=$D$5,#REF!*H$5,0))))</f>
        <v>0</v>
      </c>
      <c r="I395" s="179">
        <f>IF($C395=$D$2,#REF!*I$2,IF($C395=$D$3,#REF!*I$3,IF($C395=$D$4,#REF!*I$4,IF($C395=$D$5,#REF!*I$5,0))))</f>
        <v>0</v>
      </c>
      <c r="J395" s="179">
        <f>IF($C395=$D$2,#REF!*J$2,IF($C395=$D$3,#REF!*J$3,IF($C395=$D$4,#REF!*J$4,IF($C395=$D$5,#REF!*J$5,0))))</f>
        <v>0</v>
      </c>
      <c r="K395" s="179">
        <f>IF($C395=$D$2,#REF!*K$2,IF($C395=$D$3,#REF!*K$3,IF($C395=$D$4,#REF!*K$4,IF($C395=$D$5,#REF!*K$5,0))))</f>
        <v>0</v>
      </c>
      <c r="L395" s="179">
        <f>IF($C395=$D$2,#REF!*L$2,IF($C395=$D$3,#REF!*L$3,IF($C395=$D$4,#REF!*L$4,IF($C395=$D$5,#REF!*L$5,0))))</f>
        <v>0</v>
      </c>
      <c r="M395" s="179">
        <f>IF($C395=$D$2,#REF!*M$2,IF($C395=$D$3,#REF!*M$3,IF($C395=$D$4,#REF!*M$4,IF($C395=$D$5,#REF!*M$5,0))))</f>
        <v>0</v>
      </c>
      <c r="N395" s="179">
        <f>IF($C395=$D$2,#REF!*N$2,IF($C395=$D$3,#REF!*N$3,IF($C395=$D$4,#REF!*N$4,IF($C395=$D$5,#REF!*N$5,0))))</f>
        <v>0</v>
      </c>
      <c r="O395" s="179">
        <f>IF($C395=$D$2,#REF!*O$2,IF($C395=$D$3,#REF!*O$3,IF($C395=$D$4,#REF!*O$4,IF($C395=$D$5,#REF!*O$5,0))))</f>
        <v>0</v>
      </c>
      <c r="P395" s="179">
        <f>IF($C395=$D$2,#REF!*P$2,IF($C395=$D$3,#REF!*P$3,IF($C395=$D$4,#REF!*P$4,IF($C395=$D$5,#REF!*P$5,0))))</f>
        <v>0</v>
      </c>
      <c r="Q395" s="179">
        <f>IF($C395=$D$2,#REF!*Q$2,IF($C395=$D$3,#REF!*Q$3,IF($C395=$D$4,#REF!*Q$4,IF($C395=$D$5,#REF!*Q$5,0))))</f>
        <v>0</v>
      </c>
      <c r="R395" s="179">
        <f>IF($C395=$D$2,#REF!*R$2,IF($C395=$D$3,#REF!*R$3,IF($C395=$D$4,#REF!*R$4,IF($C395=$D$5,#REF!*R$5,0))))</f>
        <v>0</v>
      </c>
      <c r="S395" s="179">
        <f>IF($C395=$D$2,#REF!*S$2,IF($C395=$D$3,#REF!*S$3,IF($C395=$D$4,#REF!*S$4,IF($C395=$D$5,#REF!*S$5,0))))</f>
        <v>0</v>
      </c>
      <c r="T395" s="179">
        <f>IF($C395=$D$2,#REF!*T$2,IF($C395=$D$3,#REF!*T$3,IF($C395=$D$4,#REF!*T$4,IF($C395=$D$5,#REF!*T$5,0))))</f>
        <v>0</v>
      </c>
      <c r="U395" s="179">
        <f>IF($C395=$D$2,#REF!*U$2,IF($C395=$D$3,#REF!*U$3,IF($C395=$D$4,#REF!*U$4,IF($C395=$D$5,#REF!*U$5,0))))</f>
        <v>0</v>
      </c>
      <c r="V395" s="179">
        <f>IF($C395=$D$2,#REF!*V$2,IF($C395=$D$3,#REF!*V$3,IF($C395=$D$4,#REF!*V$4,IF($C395=$D$5,#REF!*V$5,0))))</f>
        <v>0</v>
      </c>
      <c r="W395" s="179">
        <f>IF($C395=$D$2,#REF!*W$2,IF($C395=$D$3,#REF!*W$3,IF($C395=$D$4,#REF!*W$4,IF($C395=$D$5,#REF!*W$5,0))))</f>
        <v>0</v>
      </c>
      <c r="X395" s="179">
        <f>IF($C395=$D$2,#REF!*X$2,IF($C395=$D$3,#REF!*X$3,IF($C395=$D$4,#REF!*X$4,IF($C395=$D$5,#REF!*X$5,0))))</f>
        <v>0</v>
      </c>
      <c r="Y395" s="179">
        <f>IF($C395=$D$2,#REF!*Y$2,IF($C395=$D$3,#REF!*Y$3,IF($C395=$D$4,#REF!*Y$4,IF($C395=$D$5,#REF!*Y$5,0))))</f>
        <v>0</v>
      </c>
      <c r="Z395" s="179">
        <f>IF($C395=$D$2,#REF!*Z$2,IF($C395=$D$3,#REF!*Z$3,IF($C395=$D$4,#REF!*Z$4,IF($C395=$D$5,#REF!*Z$5,0))))</f>
        <v>0</v>
      </c>
      <c r="AA395" s="179">
        <f>IF($C395=$D$2,#REF!*AA$2,IF($C395=$D$3,#REF!*AA$3,IF($C395=$D$4,#REF!*AA$4,IF($C395=$D$5,#REF!*AA$5,0))))</f>
        <v>0</v>
      </c>
      <c r="AB395" s="179">
        <f>IF($C395=$D$2,#REF!*AB$2,IF($C395=$D$3,#REF!*AB$3,IF($C395=$D$4,#REF!*AB$4,IF($C395=$D$5,#REF!*AB$5,0))))</f>
        <v>0</v>
      </c>
      <c r="AC395" s="179">
        <f>IF($C395=$D$2,#REF!*AC$2,IF($C395=$D$3,#REF!*AC$3,IF($C395=$D$4,#REF!*AC$4,IF($C395=$D$5,#REF!*AC$5,0))))</f>
        <v>0</v>
      </c>
      <c r="AD395" s="179">
        <f>IF($C395=$D$2,#REF!*AD$2,IF($C395=$D$3,#REF!*AD$3,IF($C395=$D$4,#REF!*AD$4,IF($C395=$D$5,#REF!*AD$5,0))))</f>
        <v>0</v>
      </c>
      <c r="AE395" s="179">
        <f>IF($C395=$D$2,#REF!*AE$2,IF($C395=$D$3,#REF!*AE$3,IF($C395=$D$4,#REF!*AE$4,IF($C395=$D$5,#REF!*AE$5,0))))</f>
        <v>0</v>
      </c>
      <c r="AF395" s="179">
        <f>IF($C395=$D$2,#REF!*AF$2,IF($C395=$D$3,#REF!*AF$3,IF($C395=$D$4,#REF!*AF$4,IF($C395=$D$5,#REF!*AF$5,0))))</f>
        <v>0</v>
      </c>
      <c r="AG395" s="179">
        <f>IF($C395=$D$2,#REF!*AG$2,IF($C395=$D$3,#REF!*AG$3,IF($C395=$D$4,#REF!*AG$4,IF($C395=$D$5,#REF!*AG$5,0))))</f>
        <v>0</v>
      </c>
      <c r="AH395" s="179">
        <f>IF($C395=$D$2,#REF!*AH$2,IF($C395=$D$3,#REF!*AH$3,IF($C395=$D$4,#REF!*AH$4,IF($C395=$D$5,#REF!*AH$5,0))))</f>
        <v>0</v>
      </c>
      <c r="AI395" s="179">
        <f>IF($C395=$D$2,#REF!*AI$2,IF($C395=$D$3,#REF!*AI$3,IF($C395=$D$4,#REF!*AI$4,IF($C395=$D$5,#REF!*AI$5,0))))</f>
        <v>0</v>
      </c>
      <c r="AJ395" s="179">
        <f>IF($C395=$D$2,#REF!*AJ$2,IF($C395=$D$3,#REF!*AJ$3,IF($C395=$D$4,#REF!*AJ$4,IF($C395=$D$5,#REF!*AJ$5,0))))</f>
        <v>0</v>
      </c>
      <c r="AK395" s="179">
        <f>IF($C395=$D$2,#REF!*AK$2,IF($C395=$D$3,#REF!*AK$3,IF($C395=$D$4,#REF!*AK$4,IF($C395=$D$5,#REF!*AK$5,0))))</f>
        <v>0</v>
      </c>
      <c r="AL395" s="179">
        <f>IF($C395=$D$2,#REF!*AL$2,IF($C395=$D$3,#REF!*AL$3,IF($C395=$D$4,#REF!*AL$4,IF($C395=$D$5,#REF!*AL$5,0))))</f>
        <v>0</v>
      </c>
      <c r="AM395" s="179">
        <f>IF($C395=$D$2,#REF!*AM$2,IF($C395=$D$3,#REF!*AM$3,IF($C395=$D$4,#REF!*AM$4,IF($C395=$D$5,#REF!*AM$5,0))))</f>
        <v>0</v>
      </c>
    </row>
    <row r="396" spans="1:39">
      <c r="A396" s="141"/>
      <c r="B396" s="165"/>
      <c r="C396" s="165"/>
      <c r="D396" s="178">
        <f t="shared" si="0"/>
        <v>0</v>
      </c>
      <c r="E396" s="179">
        <f>IF($C396=$D$2,#REF!*E$2,IF($C396=$D$3,#REF!*E$3,IF($C396=$D$4,#REF!*E$4,IF($C396=$D$5,#REF!*E$5,0))))</f>
        <v>0</v>
      </c>
      <c r="F396" s="179">
        <f>IF($C396=$D$2,#REF!*F$2,IF($C396=$D$3,#REF!*F$3,IF($C396=$D$4,#REF!*F$4,IF($C396=$D$5,#REF!*F$5,0))))</f>
        <v>0</v>
      </c>
      <c r="G396" s="179">
        <f>IF($C396=$D$2,#REF!*G$2,IF($C396=$D$3,#REF!*G$3,IF($C396=$D$4,#REF!*G$4,IF($C396=$D$5,#REF!*G$5,0))))</f>
        <v>0</v>
      </c>
      <c r="H396" s="179">
        <f>IF($C396=$D$2,#REF!*H$2,IF($C396=$D$3,#REF!*H$3,IF($C396=$D$4,#REF!*H$4,IF($C396=$D$5,#REF!*H$5,0))))</f>
        <v>0</v>
      </c>
      <c r="I396" s="179">
        <f>IF($C396=$D$2,#REF!*I$2,IF($C396=$D$3,#REF!*I$3,IF($C396=$D$4,#REF!*I$4,IF($C396=$D$5,#REF!*I$5,0))))</f>
        <v>0</v>
      </c>
      <c r="J396" s="179">
        <f>IF($C396=$D$2,#REF!*J$2,IF($C396=$D$3,#REF!*J$3,IF($C396=$D$4,#REF!*J$4,IF($C396=$D$5,#REF!*J$5,0))))</f>
        <v>0</v>
      </c>
      <c r="K396" s="179">
        <f>IF($C396=$D$2,#REF!*K$2,IF($C396=$D$3,#REF!*K$3,IF($C396=$D$4,#REF!*K$4,IF($C396=$D$5,#REF!*K$5,0))))</f>
        <v>0</v>
      </c>
      <c r="L396" s="179">
        <f>IF($C396=$D$2,#REF!*L$2,IF($C396=$D$3,#REF!*L$3,IF($C396=$D$4,#REF!*L$4,IF($C396=$D$5,#REF!*L$5,0))))</f>
        <v>0</v>
      </c>
      <c r="M396" s="179">
        <f>IF($C396=$D$2,#REF!*M$2,IF($C396=$D$3,#REF!*M$3,IF($C396=$D$4,#REF!*M$4,IF($C396=$D$5,#REF!*M$5,0))))</f>
        <v>0</v>
      </c>
      <c r="N396" s="179">
        <f>IF($C396=$D$2,#REF!*N$2,IF($C396=$D$3,#REF!*N$3,IF($C396=$D$4,#REF!*N$4,IF($C396=$D$5,#REF!*N$5,0))))</f>
        <v>0</v>
      </c>
      <c r="O396" s="179">
        <f>IF($C396=$D$2,#REF!*O$2,IF($C396=$D$3,#REF!*O$3,IF($C396=$D$4,#REF!*O$4,IF($C396=$D$5,#REF!*O$5,0))))</f>
        <v>0</v>
      </c>
      <c r="P396" s="179">
        <f>IF($C396=$D$2,#REF!*P$2,IF($C396=$D$3,#REF!*P$3,IF($C396=$D$4,#REF!*P$4,IF($C396=$D$5,#REF!*P$5,0))))</f>
        <v>0</v>
      </c>
      <c r="Q396" s="179">
        <f>IF($C396=$D$2,#REF!*Q$2,IF($C396=$D$3,#REF!*Q$3,IF($C396=$D$4,#REF!*Q$4,IF($C396=$D$5,#REF!*Q$5,0))))</f>
        <v>0</v>
      </c>
      <c r="R396" s="179">
        <f>IF($C396=$D$2,#REF!*R$2,IF($C396=$D$3,#REF!*R$3,IF($C396=$D$4,#REF!*R$4,IF($C396=$D$5,#REF!*R$5,0))))</f>
        <v>0</v>
      </c>
      <c r="S396" s="179">
        <f>IF($C396=$D$2,#REF!*S$2,IF($C396=$D$3,#REF!*S$3,IF($C396=$D$4,#REF!*S$4,IF($C396=$D$5,#REF!*S$5,0))))</f>
        <v>0</v>
      </c>
      <c r="T396" s="179">
        <f>IF($C396=$D$2,#REF!*T$2,IF($C396=$D$3,#REF!*T$3,IF($C396=$D$4,#REF!*T$4,IF($C396=$D$5,#REF!*T$5,0))))</f>
        <v>0</v>
      </c>
      <c r="U396" s="179">
        <f>IF($C396=$D$2,#REF!*U$2,IF($C396=$D$3,#REF!*U$3,IF($C396=$D$4,#REF!*U$4,IF($C396=$D$5,#REF!*U$5,0))))</f>
        <v>0</v>
      </c>
      <c r="V396" s="179">
        <f>IF($C396=$D$2,#REF!*V$2,IF($C396=$D$3,#REF!*V$3,IF($C396=$D$4,#REF!*V$4,IF($C396=$D$5,#REF!*V$5,0))))</f>
        <v>0</v>
      </c>
      <c r="W396" s="179">
        <f>IF($C396=$D$2,#REF!*W$2,IF($C396=$D$3,#REF!*W$3,IF($C396=$D$4,#REF!*W$4,IF($C396=$D$5,#REF!*W$5,0))))</f>
        <v>0</v>
      </c>
      <c r="X396" s="179">
        <f>IF($C396=$D$2,#REF!*X$2,IF($C396=$D$3,#REF!*X$3,IF($C396=$D$4,#REF!*X$4,IF($C396=$D$5,#REF!*X$5,0))))</f>
        <v>0</v>
      </c>
      <c r="Y396" s="179">
        <f>IF($C396=$D$2,#REF!*Y$2,IF($C396=$D$3,#REF!*Y$3,IF($C396=$D$4,#REF!*Y$4,IF($C396=$D$5,#REF!*Y$5,0))))</f>
        <v>0</v>
      </c>
      <c r="Z396" s="179">
        <f>IF($C396=$D$2,#REF!*Z$2,IF($C396=$D$3,#REF!*Z$3,IF($C396=$D$4,#REF!*Z$4,IF($C396=$D$5,#REF!*Z$5,0))))</f>
        <v>0</v>
      </c>
      <c r="AA396" s="179">
        <f>IF($C396=$D$2,#REF!*AA$2,IF($C396=$D$3,#REF!*AA$3,IF($C396=$D$4,#REF!*AA$4,IF($C396=$D$5,#REF!*AA$5,0))))</f>
        <v>0</v>
      </c>
      <c r="AB396" s="179">
        <f>IF($C396=$D$2,#REF!*AB$2,IF($C396=$D$3,#REF!*AB$3,IF($C396=$D$4,#REF!*AB$4,IF($C396=$D$5,#REF!*AB$5,0))))</f>
        <v>0</v>
      </c>
      <c r="AC396" s="179">
        <f>IF($C396=$D$2,#REF!*AC$2,IF($C396=$D$3,#REF!*AC$3,IF($C396=$D$4,#REF!*AC$4,IF($C396=$D$5,#REF!*AC$5,0))))</f>
        <v>0</v>
      </c>
      <c r="AD396" s="179">
        <f>IF($C396=$D$2,#REF!*AD$2,IF($C396=$D$3,#REF!*AD$3,IF($C396=$D$4,#REF!*AD$4,IF($C396=$D$5,#REF!*AD$5,0))))</f>
        <v>0</v>
      </c>
      <c r="AE396" s="179">
        <f>IF($C396=$D$2,#REF!*AE$2,IF($C396=$D$3,#REF!*AE$3,IF($C396=$D$4,#REF!*AE$4,IF($C396=$D$5,#REF!*AE$5,0))))</f>
        <v>0</v>
      </c>
      <c r="AF396" s="179">
        <f>IF($C396=$D$2,#REF!*AF$2,IF($C396=$D$3,#REF!*AF$3,IF($C396=$D$4,#REF!*AF$4,IF($C396=$D$5,#REF!*AF$5,0))))</f>
        <v>0</v>
      </c>
      <c r="AG396" s="179">
        <f>IF($C396=$D$2,#REF!*AG$2,IF($C396=$D$3,#REF!*AG$3,IF($C396=$D$4,#REF!*AG$4,IF($C396=$D$5,#REF!*AG$5,0))))</f>
        <v>0</v>
      </c>
      <c r="AH396" s="179">
        <f>IF($C396=$D$2,#REF!*AH$2,IF($C396=$D$3,#REF!*AH$3,IF($C396=$D$4,#REF!*AH$4,IF($C396=$D$5,#REF!*AH$5,0))))</f>
        <v>0</v>
      </c>
      <c r="AI396" s="179">
        <f>IF($C396=$D$2,#REF!*AI$2,IF($C396=$D$3,#REF!*AI$3,IF($C396=$D$4,#REF!*AI$4,IF($C396=$D$5,#REF!*AI$5,0))))</f>
        <v>0</v>
      </c>
      <c r="AJ396" s="179">
        <f>IF($C396=$D$2,#REF!*AJ$2,IF($C396=$D$3,#REF!*AJ$3,IF($C396=$D$4,#REF!*AJ$4,IF($C396=$D$5,#REF!*AJ$5,0))))</f>
        <v>0</v>
      </c>
      <c r="AK396" s="179">
        <f>IF($C396=$D$2,#REF!*AK$2,IF($C396=$D$3,#REF!*AK$3,IF($C396=$D$4,#REF!*AK$4,IF($C396=$D$5,#REF!*AK$5,0))))</f>
        <v>0</v>
      </c>
      <c r="AL396" s="179">
        <f>IF($C396=$D$2,#REF!*AL$2,IF($C396=$D$3,#REF!*AL$3,IF($C396=$D$4,#REF!*AL$4,IF($C396=$D$5,#REF!*AL$5,0))))</f>
        <v>0</v>
      </c>
      <c r="AM396" s="179">
        <f>IF($C396=$D$2,#REF!*AM$2,IF($C396=$D$3,#REF!*AM$3,IF($C396=$D$4,#REF!*AM$4,IF($C396=$D$5,#REF!*AM$5,0))))</f>
        <v>0</v>
      </c>
    </row>
    <row r="397" spans="1:39">
      <c r="A397" s="141"/>
      <c r="B397" s="165"/>
      <c r="C397" s="165"/>
      <c r="D397" s="178">
        <f t="shared" si="0"/>
        <v>0</v>
      </c>
      <c r="E397" s="179">
        <f>IF($C397=$D$2,#REF!*E$2,IF($C397=$D$3,#REF!*E$3,IF($C397=$D$4,#REF!*E$4,IF($C397=$D$5,#REF!*E$5,0))))</f>
        <v>0</v>
      </c>
      <c r="F397" s="179">
        <f>IF($C397=$D$2,#REF!*F$2,IF($C397=$D$3,#REF!*F$3,IF($C397=$D$4,#REF!*F$4,IF($C397=$D$5,#REF!*F$5,0))))</f>
        <v>0</v>
      </c>
      <c r="G397" s="179">
        <f>IF($C397=$D$2,#REF!*G$2,IF($C397=$D$3,#REF!*G$3,IF($C397=$D$4,#REF!*G$4,IF($C397=$D$5,#REF!*G$5,0))))</f>
        <v>0</v>
      </c>
      <c r="H397" s="179">
        <f>IF($C397=$D$2,#REF!*H$2,IF($C397=$D$3,#REF!*H$3,IF($C397=$D$4,#REF!*H$4,IF($C397=$D$5,#REF!*H$5,0))))</f>
        <v>0</v>
      </c>
      <c r="I397" s="179">
        <f>IF($C397=$D$2,#REF!*I$2,IF($C397=$D$3,#REF!*I$3,IF($C397=$D$4,#REF!*I$4,IF($C397=$D$5,#REF!*I$5,0))))</f>
        <v>0</v>
      </c>
      <c r="J397" s="179">
        <f>IF($C397=$D$2,#REF!*J$2,IF($C397=$D$3,#REF!*J$3,IF($C397=$D$4,#REF!*J$4,IF($C397=$D$5,#REF!*J$5,0))))</f>
        <v>0</v>
      </c>
      <c r="K397" s="179">
        <f>IF($C397=$D$2,#REF!*K$2,IF($C397=$D$3,#REF!*K$3,IF($C397=$D$4,#REF!*K$4,IF($C397=$D$5,#REF!*K$5,0))))</f>
        <v>0</v>
      </c>
      <c r="L397" s="179">
        <f>IF($C397=$D$2,#REF!*L$2,IF($C397=$D$3,#REF!*L$3,IF($C397=$D$4,#REF!*L$4,IF($C397=$D$5,#REF!*L$5,0))))</f>
        <v>0</v>
      </c>
      <c r="M397" s="179">
        <f>IF($C397=$D$2,#REF!*M$2,IF($C397=$D$3,#REF!*M$3,IF($C397=$D$4,#REF!*M$4,IF($C397=$D$5,#REF!*M$5,0))))</f>
        <v>0</v>
      </c>
      <c r="N397" s="179">
        <f>IF($C397=$D$2,#REF!*N$2,IF($C397=$D$3,#REF!*N$3,IF($C397=$D$4,#REF!*N$4,IF($C397=$D$5,#REF!*N$5,0))))</f>
        <v>0</v>
      </c>
      <c r="O397" s="179">
        <f>IF($C397=$D$2,#REF!*O$2,IF($C397=$D$3,#REF!*O$3,IF($C397=$D$4,#REF!*O$4,IF($C397=$D$5,#REF!*O$5,0))))</f>
        <v>0</v>
      </c>
      <c r="P397" s="179">
        <f>IF($C397=$D$2,#REF!*P$2,IF($C397=$D$3,#REF!*P$3,IF($C397=$D$4,#REF!*P$4,IF($C397=$D$5,#REF!*P$5,0))))</f>
        <v>0</v>
      </c>
      <c r="Q397" s="179">
        <f>IF($C397=$D$2,#REF!*Q$2,IF($C397=$D$3,#REF!*Q$3,IF($C397=$D$4,#REF!*Q$4,IF($C397=$D$5,#REF!*Q$5,0))))</f>
        <v>0</v>
      </c>
      <c r="R397" s="179">
        <f>IF($C397=$D$2,#REF!*R$2,IF($C397=$D$3,#REF!*R$3,IF($C397=$D$4,#REF!*R$4,IF($C397=$D$5,#REF!*R$5,0))))</f>
        <v>0</v>
      </c>
      <c r="S397" s="179">
        <f>IF($C397=$D$2,#REF!*S$2,IF($C397=$D$3,#REF!*S$3,IF($C397=$D$4,#REF!*S$4,IF($C397=$D$5,#REF!*S$5,0))))</f>
        <v>0</v>
      </c>
      <c r="T397" s="179">
        <f>IF($C397=$D$2,#REF!*T$2,IF($C397=$D$3,#REF!*T$3,IF($C397=$D$4,#REF!*T$4,IF($C397=$D$5,#REF!*T$5,0))))</f>
        <v>0</v>
      </c>
      <c r="U397" s="179">
        <f>IF($C397=$D$2,#REF!*U$2,IF($C397=$D$3,#REF!*U$3,IF($C397=$D$4,#REF!*U$4,IF($C397=$D$5,#REF!*U$5,0))))</f>
        <v>0</v>
      </c>
      <c r="V397" s="179">
        <f>IF($C397=$D$2,#REF!*V$2,IF($C397=$D$3,#REF!*V$3,IF($C397=$D$4,#REF!*V$4,IF($C397=$D$5,#REF!*V$5,0))))</f>
        <v>0</v>
      </c>
      <c r="W397" s="179">
        <f>IF($C397=$D$2,#REF!*W$2,IF($C397=$D$3,#REF!*W$3,IF($C397=$D$4,#REF!*W$4,IF($C397=$D$5,#REF!*W$5,0))))</f>
        <v>0</v>
      </c>
      <c r="X397" s="179">
        <f>IF($C397=$D$2,#REF!*X$2,IF($C397=$D$3,#REF!*X$3,IF($C397=$D$4,#REF!*X$4,IF($C397=$D$5,#REF!*X$5,0))))</f>
        <v>0</v>
      </c>
      <c r="Y397" s="179">
        <f>IF($C397=$D$2,#REF!*Y$2,IF($C397=$D$3,#REF!*Y$3,IF($C397=$D$4,#REF!*Y$4,IF($C397=$D$5,#REF!*Y$5,0))))</f>
        <v>0</v>
      </c>
      <c r="Z397" s="179">
        <f>IF($C397=$D$2,#REF!*Z$2,IF($C397=$D$3,#REF!*Z$3,IF($C397=$D$4,#REF!*Z$4,IF($C397=$D$5,#REF!*Z$5,0))))</f>
        <v>0</v>
      </c>
      <c r="AA397" s="179">
        <f>IF($C397=$D$2,#REF!*AA$2,IF($C397=$D$3,#REF!*AA$3,IF($C397=$D$4,#REF!*AA$4,IF($C397=$D$5,#REF!*AA$5,0))))</f>
        <v>0</v>
      </c>
      <c r="AB397" s="179">
        <f>IF($C397=$D$2,#REF!*AB$2,IF($C397=$D$3,#REF!*AB$3,IF($C397=$D$4,#REF!*AB$4,IF($C397=$D$5,#REF!*AB$5,0))))</f>
        <v>0</v>
      </c>
      <c r="AC397" s="179">
        <f>IF($C397=$D$2,#REF!*AC$2,IF($C397=$D$3,#REF!*AC$3,IF($C397=$D$4,#REF!*AC$4,IF($C397=$D$5,#REF!*AC$5,0))))</f>
        <v>0</v>
      </c>
      <c r="AD397" s="179">
        <f>IF($C397=$D$2,#REF!*AD$2,IF($C397=$D$3,#REF!*AD$3,IF($C397=$D$4,#REF!*AD$4,IF($C397=$D$5,#REF!*AD$5,0))))</f>
        <v>0</v>
      </c>
      <c r="AE397" s="179">
        <f>IF($C397=$D$2,#REF!*AE$2,IF($C397=$D$3,#REF!*AE$3,IF($C397=$D$4,#REF!*AE$4,IF($C397=$D$5,#REF!*AE$5,0))))</f>
        <v>0</v>
      </c>
      <c r="AF397" s="179">
        <f>IF($C397=$D$2,#REF!*AF$2,IF($C397=$D$3,#REF!*AF$3,IF($C397=$D$4,#REF!*AF$4,IF($C397=$D$5,#REF!*AF$5,0))))</f>
        <v>0</v>
      </c>
      <c r="AG397" s="179">
        <f>IF($C397=$D$2,#REF!*AG$2,IF($C397=$D$3,#REF!*AG$3,IF($C397=$D$4,#REF!*AG$4,IF($C397=$D$5,#REF!*AG$5,0))))</f>
        <v>0</v>
      </c>
      <c r="AH397" s="179">
        <f>IF($C397=$D$2,#REF!*AH$2,IF($C397=$D$3,#REF!*AH$3,IF($C397=$D$4,#REF!*AH$4,IF($C397=$D$5,#REF!*AH$5,0))))</f>
        <v>0</v>
      </c>
      <c r="AI397" s="179">
        <f>IF($C397=$D$2,#REF!*AI$2,IF($C397=$D$3,#REF!*AI$3,IF($C397=$D$4,#REF!*AI$4,IF($C397=$D$5,#REF!*AI$5,0))))</f>
        <v>0</v>
      </c>
      <c r="AJ397" s="179">
        <f>IF($C397=$D$2,#REF!*AJ$2,IF($C397=$D$3,#REF!*AJ$3,IF($C397=$D$4,#REF!*AJ$4,IF($C397=$D$5,#REF!*AJ$5,0))))</f>
        <v>0</v>
      </c>
      <c r="AK397" s="179">
        <f>IF($C397=$D$2,#REF!*AK$2,IF($C397=$D$3,#REF!*AK$3,IF($C397=$D$4,#REF!*AK$4,IF($C397=$D$5,#REF!*AK$5,0))))</f>
        <v>0</v>
      </c>
      <c r="AL397" s="179">
        <f>IF($C397=$D$2,#REF!*AL$2,IF($C397=$D$3,#REF!*AL$3,IF($C397=$D$4,#REF!*AL$4,IF($C397=$D$5,#REF!*AL$5,0))))</f>
        <v>0</v>
      </c>
      <c r="AM397" s="179">
        <f>IF($C397=$D$2,#REF!*AM$2,IF($C397=$D$3,#REF!*AM$3,IF($C397=$D$4,#REF!*AM$4,IF($C397=$D$5,#REF!*AM$5,0))))</f>
        <v>0</v>
      </c>
    </row>
    <row r="398" spans="1:39">
      <c r="A398" s="141"/>
      <c r="B398" s="165"/>
      <c r="C398" s="165"/>
      <c r="D398" s="178">
        <f t="shared" si="0"/>
        <v>0</v>
      </c>
      <c r="E398" s="179">
        <f>IF($C398=$D$2,#REF!*E$2,IF($C398=$D$3,#REF!*E$3,IF($C398=$D$4,#REF!*E$4,IF($C398=$D$5,#REF!*E$5,0))))</f>
        <v>0</v>
      </c>
      <c r="F398" s="179">
        <f>IF($C398=$D$2,#REF!*F$2,IF($C398=$D$3,#REF!*F$3,IF($C398=$D$4,#REF!*F$4,IF($C398=$D$5,#REF!*F$5,0))))</f>
        <v>0</v>
      </c>
      <c r="G398" s="179">
        <f>IF($C398=$D$2,#REF!*G$2,IF($C398=$D$3,#REF!*G$3,IF($C398=$D$4,#REF!*G$4,IF($C398=$D$5,#REF!*G$5,0))))</f>
        <v>0</v>
      </c>
      <c r="H398" s="179">
        <f>IF($C398=$D$2,#REF!*H$2,IF($C398=$D$3,#REF!*H$3,IF($C398=$D$4,#REF!*H$4,IF($C398=$D$5,#REF!*H$5,0))))</f>
        <v>0</v>
      </c>
      <c r="I398" s="179">
        <f>IF($C398=$D$2,#REF!*I$2,IF($C398=$D$3,#REF!*I$3,IF($C398=$D$4,#REF!*I$4,IF($C398=$D$5,#REF!*I$5,0))))</f>
        <v>0</v>
      </c>
      <c r="J398" s="179">
        <f>IF($C398=$D$2,#REF!*J$2,IF($C398=$D$3,#REF!*J$3,IF($C398=$D$4,#REF!*J$4,IF($C398=$D$5,#REF!*J$5,0))))</f>
        <v>0</v>
      </c>
      <c r="K398" s="179">
        <f>IF($C398=$D$2,#REF!*K$2,IF($C398=$D$3,#REF!*K$3,IF($C398=$D$4,#REF!*K$4,IF($C398=$D$5,#REF!*K$5,0))))</f>
        <v>0</v>
      </c>
      <c r="L398" s="179">
        <f>IF($C398=$D$2,#REF!*L$2,IF($C398=$D$3,#REF!*L$3,IF($C398=$D$4,#REF!*L$4,IF($C398=$D$5,#REF!*L$5,0))))</f>
        <v>0</v>
      </c>
      <c r="M398" s="179">
        <f>IF($C398=$D$2,#REF!*M$2,IF($C398=$D$3,#REF!*M$3,IF($C398=$D$4,#REF!*M$4,IF($C398=$D$5,#REF!*M$5,0))))</f>
        <v>0</v>
      </c>
      <c r="N398" s="179">
        <f>IF($C398=$D$2,#REF!*N$2,IF($C398=$D$3,#REF!*N$3,IF($C398=$D$4,#REF!*N$4,IF($C398=$D$5,#REF!*N$5,0))))</f>
        <v>0</v>
      </c>
      <c r="O398" s="179">
        <f>IF($C398=$D$2,#REF!*O$2,IF($C398=$D$3,#REF!*O$3,IF($C398=$D$4,#REF!*O$4,IF($C398=$D$5,#REF!*O$5,0))))</f>
        <v>0</v>
      </c>
      <c r="P398" s="179">
        <f>IF($C398=$D$2,#REF!*P$2,IF($C398=$D$3,#REF!*P$3,IF($C398=$D$4,#REF!*P$4,IF($C398=$D$5,#REF!*P$5,0))))</f>
        <v>0</v>
      </c>
      <c r="Q398" s="179">
        <f>IF($C398=$D$2,#REF!*Q$2,IF($C398=$D$3,#REF!*Q$3,IF($C398=$D$4,#REF!*Q$4,IF($C398=$D$5,#REF!*Q$5,0))))</f>
        <v>0</v>
      </c>
      <c r="R398" s="179">
        <f>IF($C398=$D$2,#REF!*R$2,IF($C398=$D$3,#REF!*R$3,IF($C398=$D$4,#REF!*R$4,IF($C398=$D$5,#REF!*R$5,0))))</f>
        <v>0</v>
      </c>
      <c r="S398" s="179">
        <f>IF($C398=$D$2,#REF!*S$2,IF($C398=$D$3,#REF!*S$3,IF($C398=$D$4,#REF!*S$4,IF($C398=$D$5,#REF!*S$5,0))))</f>
        <v>0</v>
      </c>
      <c r="T398" s="179">
        <f>IF($C398=$D$2,#REF!*T$2,IF($C398=$D$3,#REF!*T$3,IF($C398=$D$4,#REF!*T$4,IF($C398=$D$5,#REF!*T$5,0))))</f>
        <v>0</v>
      </c>
      <c r="U398" s="179">
        <f>IF($C398=$D$2,#REF!*U$2,IF($C398=$D$3,#REF!*U$3,IF($C398=$D$4,#REF!*U$4,IF($C398=$D$5,#REF!*U$5,0))))</f>
        <v>0</v>
      </c>
      <c r="V398" s="179">
        <f>IF($C398=$D$2,#REF!*V$2,IF($C398=$D$3,#REF!*V$3,IF($C398=$D$4,#REF!*V$4,IF($C398=$D$5,#REF!*V$5,0))))</f>
        <v>0</v>
      </c>
      <c r="W398" s="179">
        <f>IF($C398=$D$2,#REF!*W$2,IF($C398=$D$3,#REF!*W$3,IF($C398=$D$4,#REF!*W$4,IF($C398=$D$5,#REF!*W$5,0))))</f>
        <v>0</v>
      </c>
      <c r="X398" s="179">
        <f>IF($C398=$D$2,#REF!*X$2,IF($C398=$D$3,#REF!*X$3,IF($C398=$D$4,#REF!*X$4,IF($C398=$D$5,#REF!*X$5,0))))</f>
        <v>0</v>
      </c>
      <c r="Y398" s="179">
        <f>IF($C398=$D$2,#REF!*Y$2,IF($C398=$D$3,#REF!*Y$3,IF($C398=$D$4,#REF!*Y$4,IF($C398=$D$5,#REF!*Y$5,0))))</f>
        <v>0</v>
      </c>
      <c r="Z398" s="179">
        <f>IF($C398=$D$2,#REF!*Z$2,IF($C398=$D$3,#REF!*Z$3,IF($C398=$D$4,#REF!*Z$4,IF($C398=$D$5,#REF!*Z$5,0))))</f>
        <v>0</v>
      </c>
      <c r="AA398" s="179">
        <f>IF($C398=$D$2,#REF!*AA$2,IF($C398=$D$3,#REF!*AA$3,IF($C398=$D$4,#REF!*AA$4,IF($C398=$D$5,#REF!*AA$5,0))))</f>
        <v>0</v>
      </c>
      <c r="AB398" s="179">
        <f>IF($C398=$D$2,#REF!*AB$2,IF($C398=$D$3,#REF!*AB$3,IF($C398=$D$4,#REF!*AB$4,IF($C398=$D$5,#REF!*AB$5,0))))</f>
        <v>0</v>
      </c>
      <c r="AC398" s="179">
        <f>IF($C398=$D$2,#REF!*AC$2,IF($C398=$D$3,#REF!*AC$3,IF($C398=$D$4,#REF!*AC$4,IF($C398=$D$5,#REF!*AC$5,0))))</f>
        <v>0</v>
      </c>
      <c r="AD398" s="179">
        <f>IF($C398=$D$2,#REF!*AD$2,IF($C398=$D$3,#REF!*AD$3,IF($C398=$D$4,#REF!*AD$4,IF($C398=$D$5,#REF!*AD$5,0))))</f>
        <v>0</v>
      </c>
      <c r="AE398" s="179">
        <f>IF($C398=$D$2,#REF!*AE$2,IF($C398=$D$3,#REF!*AE$3,IF($C398=$D$4,#REF!*AE$4,IF($C398=$D$5,#REF!*AE$5,0))))</f>
        <v>0</v>
      </c>
      <c r="AF398" s="179">
        <f>IF($C398=$D$2,#REF!*AF$2,IF($C398=$D$3,#REF!*AF$3,IF($C398=$D$4,#REF!*AF$4,IF($C398=$D$5,#REF!*AF$5,0))))</f>
        <v>0</v>
      </c>
      <c r="AG398" s="179">
        <f>IF($C398=$D$2,#REF!*AG$2,IF($C398=$D$3,#REF!*AG$3,IF($C398=$D$4,#REF!*AG$4,IF($C398=$D$5,#REF!*AG$5,0))))</f>
        <v>0</v>
      </c>
      <c r="AH398" s="179">
        <f>IF($C398=$D$2,#REF!*AH$2,IF($C398=$D$3,#REF!*AH$3,IF($C398=$D$4,#REF!*AH$4,IF($C398=$D$5,#REF!*AH$5,0))))</f>
        <v>0</v>
      </c>
      <c r="AI398" s="179">
        <f>IF($C398=$D$2,#REF!*AI$2,IF($C398=$D$3,#REF!*AI$3,IF($C398=$D$4,#REF!*AI$4,IF($C398=$D$5,#REF!*AI$5,0))))</f>
        <v>0</v>
      </c>
      <c r="AJ398" s="179">
        <f>IF($C398=$D$2,#REF!*AJ$2,IF($C398=$D$3,#REF!*AJ$3,IF($C398=$D$4,#REF!*AJ$4,IF($C398=$D$5,#REF!*AJ$5,0))))</f>
        <v>0</v>
      </c>
      <c r="AK398" s="179">
        <f>IF($C398=$D$2,#REF!*AK$2,IF($C398=$D$3,#REF!*AK$3,IF($C398=$D$4,#REF!*AK$4,IF($C398=$D$5,#REF!*AK$5,0))))</f>
        <v>0</v>
      </c>
      <c r="AL398" s="179">
        <f>IF($C398=$D$2,#REF!*AL$2,IF($C398=$D$3,#REF!*AL$3,IF($C398=$D$4,#REF!*AL$4,IF($C398=$D$5,#REF!*AL$5,0))))</f>
        <v>0</v>
      </c>
      <c r="AM398" s="179">
        <f>IF($C398=$D$2,#REF!*AM$2,IF($C398=$D$3,#REF!*AM$3,IF($C398=$D$4,#REF!*AM$4,IF($C398=$D$5,#REF!*AM$5,0))))</f>
        <v>0</v>
      </c>
    </row>
    <row r="399" spans="1:39">
      <c r="A399" s="141"/>
      <c r="B399" s="165"/>
      <c r="C399" s="165"/>
      <c r="D399" s="178">
        <f t="shared" si="0"/>
        <v>0</v>
      </c>
      <c r="E399" s="179">
        <f>IF($C399=$D$2,#REF!*E$2,IF($C399=$D$3,#REF!*E$3,IF($C399=$D$4,#REF!*E$4,IF($C399=$D$5,#REF!*E$5,0))))</f>
        <v>0</v>
      </c>
      <c r="F399" s="179">
        <f>IF($C399=$D$2,#REF!*F$2,IF($C399=$D$3,#REF!*F$3,IF($C399=$D$4,#REF!*F$4,IF($C399=$D$5,#REF!*F$5,0))))</f>
        <v>0</v>
      </c>
      <c r="G399" s="179">
        <f>IF($C399=$D$2,#REF!*G$2,IF($C399=$D$3,#REF!*G$3,IF($C399=$D$4,#REF!*G$4,IF($C399=$D$5,#REF!*G$5,0))))</f>
        <v>0</v>
      </c>
      <c r="H399" s="179">
        <f>IF($C399=$D$2,#REF!*H$2,IF($C399=$D$3,#REF!*H$3,IF($C399=$D$4,#REF!*H$4,IF($C399=$D$5,#REF!*H$5,0))))</f>
        <v>0</v>
      </c>
      <c r="I399" s="179">
        <f>IF($C399=$D$2,#REF!*I$2,IF($C399=$D$3,#REF!*I$3,IF($C399=$D$4,#REF!*I$4,IF($C399=$D$5,#REF!*I$5,0))))</f>
        <v>0</v>
      </c>
      <c r="J399" s="179">
        <f>IF($C399=$D$2,#REF!*J$2,IF($C399=$D$3,#REF!*J$3,IF($C399=$D$4,#REF!*J$4,IF($C399=$D$5,#REF!*J$5,0))))</f>
        <v>0</v>
      </c>
      <c r="K399" s="179">
        <f>IF($C399=$D$2,#REF!*K$2,IF($C399=$D$3,#REF!*K$3,IF($C399=$D$4,#REF!*K$4,IF($C399=$D$5,#REF!*K$5,0))))</f>
        <v>0</v>
      </c>
      <c r="L399" s="179">
        <f>IF($C399=$D$2,#REF!*L$2,IF($C399=$D$3,#REF!*L$3,IF($C399=$D$4,#REF!*L$4,IF($C399=$D$5,#REF!*L$5,0))))</f>
        <v>0</v>
      </c>
      <c r="M399" s="179">
        <f>IF($C399=$D$2,#REF!*M$2,IF($C399=$D$3,#REF!*M$3,IF($C399=$D$4,#REF!*M$4,IF($C399=$D$5,#REF!*M$5,0))))</f>
        <v>0</v>
      </c>
      <c r="N399" s="179">
        <f>IF($C399=$D$2,#REF!*N$2,IF($C399=$D$3,#REF!*N$3,IF($C399=$D$4,#REF!*N$4,IF($C399=$D$5,#REF!*N$5,0))))</f>
        <v>0</v>
      </c>
      <c r="O399" s="179">
        <f>IF($C399=$D$2,#REF!*O$2,IF($C399=$D$3,#REF!*O$3,IF($C399=$D$4,#REF!*O$4,IF($C399=$D$5,#REF!*O$5,0))))</f>
        <v>0</v>
      </c>
      <c r="P399" s="179">
        <f>IF($C399=$D$2,#REF!*P$2,IF($C399=$D$3,#REF!*P$3,IF($C399=$D$4,#REF!*P$4,IF($C399=$D$5,#REF!*P$5,0))))</f>
        <v>0</v>
      </c>
      <c r="Q399" s="179">
        <f>IF($C399=$D$2,#REF!*Q$2,IF($C399=$D$3,#REF!*Q$3,IF($C399=$D$4,#REF!*Q$4,IF($C399=$D$5,#REF!*Q$5,0))))</f>
        <v>0</v>
      </c>
      <c r="R399" s="179">
        <f>IF($C399=$D$2,#REF!*R$2,IF($C399=$D$3,#REF!*R$3,IF($C399=$D$4,#REF!*R$4,IF($C399=$D$5,#REF!*R$5,0))))</f>
        <v>0</v>
      </c>
      <c r="S399" s="179">
        <f>IF($C399=$D$2,#REF!*S$2,IF($C399=$D$3,#REF!*S$3,IF($C399=$D$4,#REF!*S$4,IF($C399=$D$5,#REF!*S$5,0))))</f>
        <v>0</v>
      </c>
      <c r="T399" s="179">
        <f>IF($C399=$D$2,#REF!*T$2,IF($C399=$D$3,#REF!*T$3,IF($C399=$D$4,#REF!*T$4,IF($C399=$D$5,#REF!*T$5,0))))</f>
        <v>0</v>
      </c>
      <c r="U399" s="179">
        <f>IF($C399=$D$2,#REF!*U$2,IF($C399=$D$3,#REF!*U$3,IF($C399=$D$4,#REF!*U$4,IF($C399=$D$5,#REF!*U$5,0))))</f>
        <v>0</v>
      </c>
      <c r="V399" s="179">
        <f>IF($C399=$D$2,#REF!*V$2,IF($C399=$D$3,#REF!*V$3,IF($C399=$D$4,#REF!*V$4,IF($C399=$D$5,#REF!*V$5,0))))</f>
        <v>0</v>
      </c>
      <c r="W399" s="179">
        <f>IF($C399=$D$2,#REF!*W$2,IF($C399=$D$3,#REF!*W$3,IF($C399=$D$4,#REF!*W$4,IF($C399=$D$5,#REF!*W$5,0))))</f>
        <v>0</v>
      </c>
      <c r="X399" s="179">
        <f>IF($C399=$D$2,#REF!*X$2,IF($C399=$D$3,#REF!*X$3,IF($C399=$D$4,#REF!*X$4,IF($C399=$D$5,#REF!*X$5,0))))</f>
        <v>0</v>
      </c>
      <c r="Y399" s="179">
        <f>IF($C399=$D$2,#REF!*Y$2,IF($C399=$D$3,#REF!*Y$3,IF($C399=$D$4,#REF!*Y$4,IF($C399=$D$5,#REF!*Y$5,0))))</f>
        <v>0</v>
      </c>
      <c r="Z399" s="179">
        <f>IF($C399=$D$2,#REF!*Z$2,IF($C399=$D$3,#REF!*Z$3,IF($C399=$D$4,#REF!*Z$4,IF($C399=$D$5,#REF!*Z$5,0))))</f>
        <v>0</v>
      </c>
      <c r="AA399" s="179">
        <f>IF($C399=$D$2,#REF!*AA$2,IF($C399=$D$3,#REF!*AA$3,IF($C399=$D$4,#REF!*AA$4,IF($C399=$D$5,#REF!*AA$5,0))))</f>
        <v>0</v>
      </c>
      <c r="AB399" s="179">
        <f>IF($C399=$D$2,#REF!*AB$2,IF($C399=$D$3,#REF!*AB$3,IF($C399=$D$4,#REF!*AB$4,IF($C399=$D$5,#REF!*AB$5,0))))</f>
        <v>0</v>
      </c>
      <c r="AC399" s="179">
        <f>IF($C399=$D$2,#REF!*AC$2,IF($C399=$D$3,#REF!*AC$3,IF($C399=$D$4,#REF!*AC$4,IF($C399=$D$5,#REF!*AC$5,0))))</f>
        <v>0</v>
      </c>
      <c r="AD399" s="179">
        <f>IF($C399=$D$2,#REF!*AD$2,IF($C399=$D$3,#REF!*AD$3,IF($C399=$D$4,#REF!*AD$4,IF($C399=$D$5,#REF!*AD$5,0))))</f>
        <v>0</v>
      </c>
      <c r="AE399" s="179">
        <f>IF($C399=$D$2,#REF!*AE$2,IF($C399=$D$3,#REF!*AE$3,IF($C399=$D$4,#REF!*AE$4,IF($C399=$D$5,#REF!*AE$5,0))))</f>
        <v>0</v>
      </c>
      <c r="AF399" s="179">
        <f>IF($C399=$D$2,#REF!*AF$2,IF($C399=$D$3,#REF!*AF$3,IF($C399=$D$4,#REF!*AF$4,IF($C399=$D$5,#REF!*AF$5,0))))</f>
        <v>0</v>
      </c>
      <c r="AG399" s="179">
        <f>IF($C399=$D$2,#REF!*AG$2,IF($C399=$D$3,#REF!*AG$3,IF($C399=$D$4,#REF!*AG$4,IF($C399=$D$5,#REF!*AG$5,0))))</f>
        <v>0</v>
      </c>
      <c r="AH399" s="179">
        <f>IF($C399=$D$2,#REF!*AH$2,IF($C399=$D$3,#REF!*AH$3,IF($C399=$D$4,#REF!*AH$4,IF($C399=$D$5,#REF!*AH$5,0))))</f>
        <v>0</v>
      </c>
      <c r="AI399" s="179">
        <f>IF($C399=$D$2,#REF!*AI$2,IF($C399=$D$3,#REF!*AI$3,IF($C399=$D$4,#REF!*AI$4,IF($C399=$D$5,#REF!*AI$5,0))))</f>
        <v>0</v>
      </c>
      <c r="AJ399" s="179">
        <f>IF($C399=$D$2,#REF!*AJ$2,IF($C399=$D$3,#REF!*AJ$3,IF($C399=$D$4,#REF!*AJ$4,IF($C399=$D$5,#REF!*AJ$5,0))))</f>
        <v>0</v>
      </c>
      <c r="AK399" s="179">
        <f>IF($C399=$D$2,#REF!*AK$2,IF($C399=$D$3,#REF!*AK$3,IF($C399=$D$4,#REF!*AK$4,IF($C399=$D$5,#REF!*AK$5,0))))</f>
        <v>0</v>
      </c>
      <c r="AL399" s="179">
        <f>IF($C399=$D$2,#REF!*AL$2,IF($C399=$D$3,#REF!*AL$3,IF($C399=$D$4,#REF!*AL$4,IF($C399=$D$5,#REF!*AL$5,0))))</f>
        <v>0</v>
      </c>
      <c r="AM399" s="179">
        <f>IF($C399=$D$2,#REF!*AM$2,IF($C399=$D$3,#REF!*AM$3,IF($C399=$D$4,#REF!*AM$4,IF($C399=$D$5,#REF!*AM$5,0))))</f>
        <v>0</v>
      </c>
    </row>
    <row r="400" spans="1:39">
      <c r="A400" s="141"/>
      <c r="B400" s="165"/>
      <c r="C400" s="165"/>
      <c r="D400" s="178">
        <f t="shared" si="0"/>
        <v>0</v>
      </c>
      <c r="E400" s="179">
        <f>IF($C400=$D$2,#REF!*E$2,IF($C400=$D$3,#REF!*E$3,IF($C400=$D$4,#REF!*E$4,IF($C400=$D$5,#REF!*E$5,0))))</f>
        <v>0</v>
      </c>
      <c r="F400" s="179">
        <f>IF($C400=$D$2,#REF!*F$2,IF($C400=$D$3,#REF!*F$3,IF($C400=$D$4,#REF!*F$4,IF($C400=$D$5,#REF!*F$5,0))))</f>
        <v>0</v>
      </c>
      <c r="G400" s="179">
        <f>IF($C400=$D$2,#REF!*G$2,IF($C400=$D$3,#REF!*G$3,IF($C400=$D$4,#REF!*G$4,IF($C400=$D$5,#REF!*G$5,0))))</f>
        <v>0</v>
      </c>
      <c r="H400" s="179">
        <f>IF($C400=$D$2,#REF!*H$2,IF($C400=$D$3,#REF!*H$3,IF($C400=$D$4,#REF!*H$4,IF($C400=$D$5,#REF!*H$5,0))))</f>
        <v>0</v>
      </c>
      <c r="I400" s="179">
        <f>IF($C400=$D$2,#REF!*I$2,IF($C400=$D$3,#REF!*I$3,IF($C400=$D$4,#REF!*I$4,IF($C400=$D$5,#REF!*I$5,0))))</f>
        <v>0</v>
      </c>
      <c r="J400" s="179">
        <f>IF($C400=$D$2,#REF!*J$2,IF($C400=$D$3,#REF!*J$3,IF($C400=$D$4,#REF!*J$4,IF($C400=$D$5,#REF!*J$5,0))))</f>
        <v>0</v>
      </c>
      <c r="K400" s="179">
        <f>IF($C400=$D$2,#REF!*K$2,IF($C400=$D$3,#REF!*K$3,IF($C400=$D$4,#REF!*K$4,IF($C400=$D$5,#REF!*K$5,0))))</f>
        <v>0</v>
      </c>
      <c r="L400" s="179">
        <f>IF($C400=$D$2,#REF!*L$2,IF($C400=$D$3,#REF!*L$3,IF($C400=$D$4,#REF!*L$4,IF($C400=$D$5,#REF!*L$5,0))))</f>
        <v>0</v>
      </c>
      <c r="M400" s="179">
        <f>IF($C400=$D$2,#REF!*M$2,IF($C400=$D$3,#REF!*M$3,IF($C400=$D$4,#REF!*M$4,IF($C400=$D$5,#REF!*M$5,0))))</f>
        <v>0</v>
      </c>
      <c r="N400" s="179">
        <f>IF($C400=$D$2,#REF!*N$2,IF($C400=$D$3,#REF!*N$3,IF($C400=$D$4,#REF!*N$4,IF($C400=$D$5,#REF!*N$5,0))))</f>
        <v>0</v>
      </c>
      <c r="O400" s="179">
        <f>IF($C400=$D$2,#REF!*O$2,IF($C400=$D$3,#REF!*O$3,IF($C400=$D$4,#REF!*O$4,IF($C400=$D$5,#REF!*O$5,0))))</f>
        <v>0</v>
      </c>
      <c r="P400" s="179">
        <f>IF($C400=$D$2,#REF!*P$2,IF($C400=$D$3,#REF!*P$3,IF($C400=$D$4,#REF!*P$4,IF($C400=$D$5,#REF!*P$5,0))))</f>
        <v>0</v>
      </c>
      <c r="Q400" s="179">
        <f>IF($C400=$D$2,#REF!*Q$2,IF($C400=$D$3,#REF!*Q$3,IF($C400=$D$4,#REF!*Q$4,IF($C400=$D$5,#REF!*Q$5,0))))</f>
        <v>0</v>
      </c>
      <c r="R400" s="179">
        <f>IF($C400=$D$2,#REF!*R$2,IF($C400=$D$3,#REF!*R$3,IF($C400=$D$4,#REF!*R$4,IF($C400=$D$5,#REF!*R$5,0))))</f>
        <v>0</v>
      </c>
      <c r="S400" s="179">
        <f>IF($C400=$D$2,#REF!*S$2,IF($C400=$D$3,#REF!*S$3,IF($C400=$D$4,#REF!*S$4,IF($C400=$D$5,#REF!*S$5,0))))</f>
        <v>0</v>
      </c>
      <c r="T400" s="179">
        <f>IF($C400=$D$2,#REF!*T$2,IF($C400=$D$3,#REF!*T$3,IF($C400=$D$4,#REF!*T$4,IF($C400=$D$5,#REF!*T$5,0))))</f>
        <v>0</v>
      </c>
      <c r="U400" s="179">
        <f>IF($C400=$D$2,#REF!*U$2,IF($C400=$D$3,#REF!*U$3,IF($C400=$D$4,#REF!*U$4,IF($C400=$D$5,#REF!*U$5,0))))</f>
        <v>0</v>
      </c>
      <c r="V400" s="179">
        <f>IF($C400=$D$2,#REF!*V$2,IF($C400=$D$3,#REF!*V$3,IF($C400=$D$4,#REF!*V$4,IF($C400=$D$5,#REF!*V$5,0))))</f>
        <v>0</v>
      </c>
      <c r="W400" s="179">
        <f>IF($C400=$D$2,#REF!*W$2,IF($C400=$D$3,#REF!*W$3,IF($C400=$D$4,#REF!*W$4,IF($C400=$D$5,#REF!*W$5,0))))</f>
        <v>0</v>
      </c>
      <c r="X400" s="179">
        <f>IF($C400=$D$2,#REF!*X$2,IF($C400=$D$3,#REF!*X$3,IF($C400=$D$4,#REF!*X$4,IF($C400=$D$5,#REF!*X$5,0))))</f>
        <v>0</v>
      </c>
      <c r="Y400" s="179">
        <f>IF($C400=$D$2,#REF!*Y$2,IF($C400=$D$3,#REF!*Y$3,IF($C400=$D$4,#REF!*Y$4,IF($C400=$D$5,#REF!*Y$5,0))))</f>
        <v>0</v>
      </c>
      <c r="Z400" s="179">
        <f>IF($C400=$D$2,#REF!*Z$2,IF($C400=$D$3,#REF!*Z$3,IF($C400=$D$4,#REF!*Z$4,IF($C400=$D$5,#REF!*Z$5,0))))</f>
        <v>0</v>
      </c>
      <c r="AA400" s="179">
        <f>IF($C400=$D$2,#REF!*AA$2,IF($C400=$D$3,#REF!*AA$3,IF($C400=$D$4,#REF!*AA$4,IF($C400=$D$5,#REF!*AA$5,0))))</f>
        <v>0</v>
      </c>
      <c r="AB400" s="179">
        <f>IF($C400=$D$2,#REF!*AB$2,IF($C400=$D$3,#REF!*AB$3,IF($C400=$D$4,#REF!*AB$4,IF($C400=$D$5,#REF!*AB$5,0))))</f>
        <v>0</v>
      </c>
      <c r="AC400" s="179">
        <f>IF($C400=$D$2,#REF!*AC$2,IF($C400=$D$3,#REF!*AC$3,IF($C400=$D$4,#REF!*AC$4,IF($C400=$D$5,#REF!*AC$5,0))))</f>
        <v>0</v>
      </c>
      <c r="AD400" s="179">
        <f>IF($C400=$D$2,#REF!*AD$2,IF($C400=$D$3,#REF!*AD$3,IF($C400=$D$4,#REF!*AD$4,IF($C400=$D$5,#REF!*AD$5,0))))</f>
        <v>0</v>
      </c>
      <c r="AE400" s="179">
        <f>IF($C400=$D$2,#REF!*AE$2,IF($C400=$D$3,#REF!*AE$3,IF($C400=$D$4,#REF!*AE$4,IF($C400=$D$5,#REF!*AE$5,0))))</f>
        <v>0</v>
      </c>
      <c r="AF400" s="179">
        <f>IF($C400=$D$2,#REF!*AF$2,IF($C400=$D$3,#REF!*AF$3,IF($C400=$D$4,#REF!*AF$4,IF($C400=$D$5,#REF!*AF$5,0))))</f>
        <v>0</v>
      </c>
      <c r="AG400" s="179">
        <f>IF($C400=$D$2,#REF!*AG$2,IF($C400=$D$3,#REF!*AG$3,IF($C400=$D$4,#REF!*AG$4,IF($C400=$D$5,#REF!*AG$5,0))))</f>
        <v>0</v>
      </c>
      <c r="AH400" s="179">
        <f>IF($C400=$D$2,#REF!*AH$2,IF($C400=$D$3,#REF!*AH$3,IF($C400=$D$4,#REF!*AH$4,IF($C400=$D$5,#REF!*AH$5,0))))</f>
        <v>0</v>
      </c>
      <c r="AI400" s="179">
        <f>IF($C400=$D$2,#REF!*AI$2,IF($C400=$D$3,#REF!*AI$3,IF($C400=$D$4,#REF!*AI$4,IF($C400=$D$5,#REF!*AI$5,0))))</f>
        <v>0</v>
      </c>
      <c r="AJ400" s="179">
        <f>IF($C400=$D$2,#REF!*AJ$2,IF($C400=$D$3,#REF!*AJ$3,IF($C400=$D$4,#REF!*AJ$4,IF($C400=$D$5,#REF!*AJ$5,0))))</f>
        <v>0</v>
      </c>
      <c r="AK400" s="179">
        <f>IF($C400=$D$2,#REF!*AK$2,IF($C400=$D$3,#REF!*AK$3,IF($C400=$D$4,#REF!*AK$4,IF($C400=$D$5,#REF!*AK$5,0))))</f>
        <v>0</v>
      </c>
      <c r="AL400" s="179">
        <f>IF($C400=$D$2,#REF!*AL$2,IF($C400=$D$3,#REF!*AL$3,IF($C400=$D$4,#REF!*AL$4,IF($C400=$D$5,#REF!*AL$5,0))))</f>
        <v>0</v>
      </c>
      <c r="AM400" s="179">
        <f>IF($C400=$D$2,#REF!*AM$2,IF($C400=$D$3,#REF!*AM$3,IF($C400=$D$4,#REF!*AM$4,IF($C400=$D$5,#REF!*AM$5,0))))</f>
        <v>0</v>
      </c>
    </row>
    <row r="401" spans="1:39">
      <c r="A401" s="141"/>
      <c r="B401" s="165"/>
      <c r="C401" s="165"/>
      <c r="D401" s="178">
        <f t="shared" si="0"/>
        <v>0</v>
      </c>
      <c r="E401" s="179">
        <f>IF($C401=$D$2,#REF!*E$2,IF($C401=$D$3,#REF!*E$3,IF($C401=$D$4,#REF!*E$4,IF($C401=$D$5,#REF!*E$5,0))))</f>
        <v>0</v>
      </c>
      <c r="F401" s="179">
        <f>IF($C401=$D$2,#REF!*F$2,IF($C401=$D$3,#REF!*F$3,IF($C401=$D$4,#REF!*F$4,IF($C401=$D$5,#REF!*F$5,0))))</f>
        <v>0</v>
      </c>
      <c r="G401" s="179">
        <f>IF($C401=$D$2,#REF!*G$2,IF($C401=$D$3,#REF!*G$3,IF($C401=$D$4,#REF!*G$4,IF($C401=$D$5,#REF!*G$5,0))))</f>
        <v>0</v>
      </c>
      <c r="H401" s="179">
        <f>IF($C401=$D$2,#REF!*H$2,IF($C401=$D$3,#REF!*H$3,IF($C401=$D$4,#REF!*H$4,IF($C401=$D$5,#REF!*H$5,0))))</f>
        <v>0</v>
      </c>
      <c r="I401" s="179">
        <f>IF($C401=$D$2,#REF!*I$2,IF($C401=$D$3,#REF!*I$3,IF($C401=$D$4,#REF!*I$4,IF($C401=$D$5,#REF!*I$5,0))))</f>
        <v>0</v>
      </c>
      <c r="J401" s="179">
        <f>IF($C401=$D$2,#REF!*J$2,IF($C401=$D$3,#REF!*J$3,IF($C401=$D$4,#REF!*J$4,IF($C401=$D$5,#REF!*J$5,0))))</f>
        <v>0</v>
      </c>
      <c r="K401" s="179">
        <f>IF($C401=$D$2,#REF!*K$2,IF($C401=$D$3,#REF!*K$3,IF($C401=$D$4,#REF!*K$4,IF($C401=$D$5,#REF!*K$5,0))))</f>
        <v>0</v>
      </c>
      <c r="L401" s="179">
        <f>IF($C401=$D$2,#REF!*L$2,IF($C401=$D$3,#REF!*L$3,IF($C401=$D$4,#REF!*L$4,IF($C401=$D$5,#REF!*L$5,0))))</f>
        <v>0</v>
      </c>
      <c r="M401" s="179">
        <f>IF($C401=$D$2,#REF!*M$2,IF($C401=$D$3,#REF!*M$3,IF($C401=$D$4,#REF!*M$4,IF($C401=$D$5,#REF!*M$5,0))))</f>
        <v>0</v>
      </c>
      <c r="N401" s="179">
        <f>IF($C401=$D$2,#REF!*N$2,IF($C401=$D$3,#REF!*N$3,IF($C401=$D$4,#REF!*N$4,IF($C401=$D$5,#REF!*N$5,0))))</f>
        <v>0</v>
      </c>
      <c r="O401" s="179">
        <f>IF($C401=$D$2,#REF!*O$2,IF($C401=$D$3,#REF!*O$3,IF($C401=$D$4,#REF!*O$4,IF($C401=$D$5,#REF!*O$5,0))))</f>
        <v>0</v>
      </c>
      <c r="P401" s="179">
        <f>IF($C401=$D$2,#REF!*P$2,IF($C401=$D$3,#REF!*P$3,IF($C401=$D$4,#REF!*P$4,IF($C401=$D$5,#REF!*P$5,0))))</f>
        <v>0</v>
      </c>
      <c r="Q401" s="179">
        <f>IF($C401=$D$2,#REF!*Q$2,IF($C401=$D$3,#REF!*Q$3,IF($C401=$D$4,#REF!*Q$4,IF($C401=$D$5,#REF!*Q$5,0))))</f>
        <v>0</v>
      </c>
      <c r="R401" s="179">
        <f>IF($C401=$D$2,#REF!*R$2,IF($C401=$D$3,#REF!*R$3,IF($C401=$D$4,#REF!*R$4,IF($C401=$D$5,#REF!*R$5,0))))</f>
        <v>0</v>
      </c>
      <c r="S401" s="179">
        <f>IF($C401=$D$2,#REF!*S$2,IF($C401=$D$3,#REF!*S$3,IF($C401=$D$4,#REF!*S$4,IF($C401=$D$5,#REF!*S$5,0))))</f>
        <v>0</v>
      </c>
      <c r="T401" s="179">
        <f>IF($C401=$D$2,#REF!*T$2,IF($C401=$D$3,#REF!*T$3,IF($C401=$D$4,#REF!*T$4,IF($C401=$D$5,#REF!*T$5,0))))</f>
        <v>0</v>
      </c>
      <c r="U401" s="179">
        <f>IF($C401=$D$2,#REF!*U$2,IF($C401=$D$3,#REF!*U$3,IF($C401=$D$4,#REF!*U$4,IF($C401=$D$5,#REF!*U$5,0))))</f>
        <v>0</v>
      </c>
      <c r="V401" s="179">
        <f>IF($C401=$D$2,#REF!*V$2,IF($C401=$D$3,#REF!*V$3,IF($C401=$D$4,#REF!*V$4,IF($C401=$D$5,#REF!*V$5,0))))</f>
        <v>0</v>
      </c>
      <c r="W401" s="179">
        <f>IF($C401=$D$2,#REF!*W$2,IF($C401=$D$3,#REF!*W$3,IF($C401=$D$4,#REF!*W$4,IF($C401=$D$5,#REF!*W$5,0))))</f>
        <v>0</v>
      </c>
      <c r="X401" s="179">
        <f>IF($C401=$D$2,#REF!*X$2,IF($C401=$D$3,#REF!*X$3,IF($C401=$D$4,#REF!*X$4,IF($C401=$D$5,#REF!*X$5,0))))</f>
        <v>0</v>
      </c>
      <c r="Y401" s="179">
        <f>IF($C401=$D$2,#REF!*Y$2,IF($C401=$D$3,#REF!*Y$3,IF($C401=$D$4,#REF!*Y$4,IF($C401=$D$5,#REF!*Y$5,0))))</f>
        <v>0</v>
      </c>
      <c r="Z401" s="179">
        <f>IF($C401=$D$2,#REF!*Z$2,IF($C401=$D$3,#REF!*Z$3,IF($C401=$D$4,#REF!*Z$4,IF($C401=$D$5,#REF!*Z$5,0))))</f>
        <v>0</v>
      </c>
      <c r="AA401" s="179">
        <f>IF($C401=$D$2,#REF!*AA$2,IF($C401=$D$3,#REF!*AA$3,IF($C401=$D$4,#REF!*AA$4,IF($C401=$D$5,#REF!*AA$5,0))))</f>
        <v>0</v>
      </c>
      <c r="AB401" s="179">
        <f>IF($C401=$D$2,#REF!*AB$2,IF($C401=$D$3,#REF!*AB$3,IF($C401=$D$4,#REF!*AB$4,IF($C401=$D$5,#REF!*AB$5,0))))</f>
        <v>0</v>
      </c>
      <c r="AC401" s="179">
        <f>IF($C401=$D$2,#REF!*AC$2,IF($C401=$D$3,#REF!*AC$3,IF($C401=$D$4,#REF!*AC$4,IF($C401=$D$5,#REF!*AC$5,0))))</f>
        <v>0</v>
      </c>
      <c r="AD401" s="179">
        <f>IF($C401=$D$2,#REF!*AD$2,IF($C401=$D$3,#REF!*AD$3,IF($C401=$D$4,#REF!*AD$4,IF($C401=$D$5,#REF!*AD$5,0))))</f>
        <v>0</v>
      </c>
      <c r="AE401" s="179">
        <f>IF($C401=$D$2,#REF!*AE$2,IF($C401=$D$3,#REF!*AE$3,IF($C401=$D$4,#REF!*AE$4,IF($C401=$D$5,#REF!*AE$5,0))))</f>
        <v>0</v>
      </c>
      <c r="AF401" s="179">
        <f>IF($C401=$D$2,#REF!*AF$2,IF($C401=$D$3,#REF!*AF$3,IF($C401=$D$4,#REF!*AF$4,IF($C401=$D$5,#REF!*AF$5,0))))</f>
        <v>0</v>
      </c>
      <c r="AG401" s="179">
        <f>IF($C401=$D$2,#REF!*AG$2,IF($C401=$D$3,#REF!*AG$3,IF($C401=$D$4,#REF!*AG$4,IF($C401=$D$5,#REF!*AG$5,0))))</f>
        <v>0</v>
      </c>
      <c r="AH401" s="179">
        <f>IF($C401=$D$2,#REF!*AH$2,IF($C401=$D$3,#REF!*AH$3,IF($C401=$D$4,#REF!*AH$4,IF($C401=$D$5,#REF!*AH$5,0))))</f>
        <v>0</v>
      </c>
      <c r="AI401" s="179">
        <f>IF($C401=$D$2,#REF!*AI$2,IF($C401=$D$3,#REF!*AI$3,IF($C401=$D$4,#REF!*AI$4,IF($C401=$D$5,#REF!*AI$5,0))))</f>
        <v>0</v>
      </c>
      <c r="AJ401" s="179">
        <f>IF($C401=$D$2,#REF!*AJ$2,IF($C401=$D$3,#REF!*AJ$3,IF($C401=$D$4,#REF!*AJ$4,IF($C401=$D$5,#REF!*AJ$5,0))))</f>
        <v>0</v>
      </c>
      <c r="AK401" s="179">
        <f>IF($C401=$D$2,#REF!*AK$2,IF($C401=$D$3,#REF!*AK$3,IF($C401=$D$4,#REF!*AK$4,IF($C401=$D$5,#REF!*AK$5,0))))</f>
        <v>0</v>
      </c>
      <c r="AL401" s="179">
        <f>IF($C401=$D$2,#REF!*AL$2,IF($C401=$D$3,#REF!*AL$3,IF($C401=$D$4,#REF!*AL$4,IF($C401=$D$5,#REF!*AL$5,0))))</f>
        <v>0</v>
      </c>
      <c r="AM401" s="179">
        <f>IF($C401=$D$2,#REF!*AM$2,IF($C401=$D$3,#REF!*AM$3,IF($C401=$D$4,#REF!*AM$4,IF($C401=$D$5,#REF!*AM$5,0))))</f>
        <v>0</v>
      </c>
    </row>
    <row r="402" spans="1:39">
      <c r="A402" s="141"/>
      <c r="B402" s="165"/>
      <c r="C402" s="165"/>
      <c r="D402" s="178">
        <f t="shared" si="0"/>
        <v>0</v>
      </c>
      <c r="E402" s="179">
        <f>IF($C402=$D$2,#REF!*E$2,IF($C402=$D$3,#REF!*E$3,IF($C402=$D$4,#REF!*E$4,IF($C402=$D$5,#REF!*E$5,0))))</f>
        <v>0</v>
      </c>
      <c r="F402" s="179">
        <f>IF($C402=$D$2,#REF!*F$2,IF($C402=$D$3,#REF!*F$3,IF($C402=$D$4,#REF!*F$4,IF($C402=$D$5,#REF!*F$5,0))))</f>
        <v>0</v>
      </c>
      <c r="G402" s="179">
        <f>IF($C402=$D$2,#REF!*G$2,IF($C402=$D$3,#REF!*G$3,IF($C402=$D$4,#REF!*G$4,IF($C402=$D$5,#REF!*G$5,0))))</f>
        <v>0</v>
      </c>
      <c r="H402" s="179">
        <f>IF($C402=$D$2,#REF!*H$2,IF($C402=$D$3,#REF!*H$3,IF($C402=$D$4,#REF!*H$4,IF($C402=$D$5,#REF!*H$5,0))))</f>
        <v>0</v>
      </c>
      <c r="I402" s="179">
        <f>IF($C402=$D$2,#REF!*I$2,IF($C402=$D$3,#REF!*I$3,IF($C402=$D$4,#REF!*I$4,IF($C402=$D$5,#REF!*I$5,0))))</f>
        <v>0</v>
      </c>
      <c r="J402" s="179">
        <f>IF($C402=$D$2,#REF!*J$2,IF($C402=$D$3,#REF!*J$3,IF($C402=$D$4,#REF!*J$4,IF($C402=$D$5,#REF!*J$5,0))))</f>
        <v>0</v>
      </c>
      <c r="K402" s="179">
        <f>IF($C402=$D$2,#REF!*K$2,IF($C402=$D$3,#REF!*K$3,IF($C402=$D$4,#REF!*K$4,IF($C402=$D$5,#REF!*K$5,0))))</f>
        <v>0</v>
      </c>
      <c r="L402" s="179">
        <f>IF($C402=$D$2,#REF!*L$2,IF($C402=$D$3,#REF!*L$3,IF($C402=$D$4,#REF!*L$4,IF($C402=$D$5,#REF!*L$5,0))))</f>
        <v>0</v>
      </c>
      <c r="M402" s="179">
        <f>IF($C402=$D$2,#REF!*M$2,IF($C402=$D$3,#REF!*M$3,IF($C402=$D$4,#REF!*M$4,IF($C402=$D$5,#REF!*M$5,0))))</f>
        <v>0</v>
      </c>
      <c r="N402" s="179">
        <f>IF($C402=$D$2,#REF!*N$2,IF($C402=$D$3,#REF!*N$3,IF($C402=$D$4,#REF!*N$4,IF($C402=$D$5,#REF!*N$5,0))))</f>
        <v>0</v>
      </c>
      <c r="O402" s="179">
        <f>IF($C402=$D$2,#REF!*O$2,IF($C402=$D$3,#REF!*O$3,IF($C402=$D$4,#REF!*O$4,IF($C402=$D$5,#REF!*O$5,0))))</f>
        <v>0</v>
      </c>
      <c r="P402" s="179">
        <f>IF($C402=$D$2,#REF!*P$2,IF($C402=$D$3,#REF!*P$3,IF($C402=$D$4,#REF!*P$4,IF($C402=$D$5,#REF!*P$5,0))))</f>
        <v>0</v>
      </c>
      <c r="Q402" s="179">
        <f>IF($C402=$D$2,#REF!*Q$2,IF($C402=$D$3,#REF!*Q$3,IF($C402=$D$4,#REF!*Q$4,IF($C402=$D$5,#REF!*Q$5,0))))</f>
        <v>0</v>
      </c>
      <c r="R402" s="179">
        <f>IF($C402=$D$2,#REF!*R$2,IF($C402=$D$3,#REF!*R$3,IF($C402=$D$4,#REF!*R$4,IF($C402=$D$5,#REF!*R$5,0))))</f>
        <v>0</v>
      </c>
      <c r="S402" s="179">
        <f>IF($C402=$D$2,#REF!*S$2,IF($C402=$D$3,#REF!*S$3,IF($C402=$D$4,#REF!*S$4,IF($C402=$D$5,#REF!*S$5,0))))</f>
        <v>0</v>
      </c>
      <c r="T402" s="179">
        <f>IF($C402=$D$2,#REF!*T$2,IF($C402=$D$3,#REF!*T$3,IF($C402=$D$4,#REF!*T$4,IF($C402=$D$5,#REF!*T$5,0))))</f>
        <v>0</v>
      </c>
      <c r="U402" s="179">
        <f>IF($C402=$D$2,#REF!*U$2,IF($C402=$D$3,#REF!*U$3,IF($C402=$D$4,#REF!*U$4,IF($C402=$D$5,#REF!*U$5,0))))</f>
        <v>0</v>
      </c>
      <c r="V402" s="179">
        <f>IF($C402=$D$2,#REF!*V$2,IF($C402=$D$3,#REF!*V$3,IF($C402=$D$4,#REF!*V$4,IF($C402=$D$5,#REF!*V$5,0))))</f>
        <v>0</v>
      </c>
      <c r="W402" s="179">
        <f>IF($C402=$D$2,#REF!*W$2,IF($C402=$D$3,#REF!*W$3,IF($C402=$D$4,#REF!*W$4,IF($C402=$D$5,#REF!*W$5,0))))</f>
        <v>0</v>
      </c>
      <c r="X402" s="179">
        <f>IF($C402=$D$2,#REF!*X$2,IF($C402=$D$3,#REF!*X$3,IF($C402=$D$4,#REF!*X$4,IF($C402=$D$5,#REF!*X$5,0))))</f>
        <v>0</v>
      </c>
      <c r="Y402" s="179">
        <f>IF($C402=$D$2,#REF!*Y$2,IF($C402=$D$3,#REF!*Y$3,IF($C402=$D$4,#REF!*Y$4,IF($C402=$D$5,#REF!*Y$5,0))))</f>
        <v>0</v>
      </c>
      <c r="Z402" s="179">
        <f>IF($C402=$D$2,#REF!*Z$2,IF($C402=$D$3,#REF!*Z$3,IF($C402=$D$4,#REF!*Z$4,IF($C402=$D$5,#REF!*Z$5,0))))</f>
        <v>0</v>
      </c>
      <c r="AA402" s="179">
        <f>IF($C402=$D$2,#REF!*AA$2,IF($C402=$D$3,#REF!*AA$3,IF($C402=$D$4,#REF!*AA$4,IF($C402=$D$5,#REF!*AA$5,0))))</f>
        <v>0</v>
      </c>
      <c r="AB402" s="179">
        <f>IF($C402=$D$2,#REF!*AB$2,IF($C402=$D$3,#REF!*AB$3,IF($C402=$D$4,#REF!*AB$4,IF($C402=$D$5,#REF!*AB$5,0))))</f>
        <v>0</v>
      </c>
      <c r="AC402" s="179">
        <f>IF($C402=$D$2,#REF!*AC$2,IF($C402=$D$3,#REF!*AC$3,IF($C402=$D$4,#REF!*AC$4,IF($C402=$D$5,#REF!*AC$5,0))))</f>
        <v>0</v>
      </c>
      <c r="AD402" s="179">
        <f>IF($C402=$D$2,#REF!*AD$2,IF($C402=$D$3,#REF!*AD$3,IF($C402=$D$4,#REF!*AD$4,IF($C402=$D$5,#REF!*AD$5,0))))</f>
        <v>0</v>
      </c>
      <c r="AE402" s="179">
        <f>IF($C402=$D$2,#REF!*AE$2,IF($C402=$D$3,#REF!*AE$3,IF($C402=$D$4,#REF!*AE$4,IF($C402=$D$5,#REF!*AE$5,0))))</f>
        <v>0</v>
      </c>
      <c r="AF402" s="179">
        <f>IF($C402=$D$2,#REF!*AF$2,IF($C402=$D$3,#REF!*AF$3,IF($C402=$D$4,#REF!*AF$4,IF($C402=$D$5,#REF!*AF$5,0))))</f>
        <v>0</v>
      </c>
      <c r="AG402" s="179">
        <f>IF($C402=$D$2,#REF!*AG$2,IF($C402=$D$3,#REF!*AG$3,IF($C402=$D$4,#REF!*AG$4,IF($C402=$D$5,#REF!*AG$5,0))))</f>
        <v>0</v>
      </c>
      <c r="AH402" s="179">
        <f>IF($C402=$D$2,#REF!*AH$2,IF($C402=$D$3,#REF!*AH$3,IF($C402=$D$4,#REF!*AH$4,IF($C402=$D$5,#REF!*AH$5,0))))</f>
        <v>0</v>
      </c>
      <c r="AI402" s="179">
        <f>IF($C402=$D$2,#REF!*AI$2,IF($C402=$D$3,#REF!*AI$3,IF($C402=$D$4,#REF!*AI$4,IF($C402=$D$5,#REF!*AI$5,0))))</f>
        <v>0</v>
      </c>
      <c r="AJ402" s="179">
        <f>IF($C402=$D$2,#REF!*AJ$2,IF($C402=$D$3,#REF!*AJ$3,IF($C402=$D$4,#REF!*AJ$4,IF($C402=$D$5,#REF!*AJ$5,0))))</f>
        <v>0</v>
      </c>
      <c r="AK402" s="179">
        <f>IF($C402=$D$2,#REF!*AK$2,IF($C402=$D$3,#REF!*AK$3,IF($C402=$D$4,#REF!*AK$4,IF($C402=$D$5,#REF!*AK$5,0))))</f>
        <v>0</v>
      </c>
      <c r="AL402" s="179">
        <f>IF($C402=$D$2,#REF!*AL$2,IF($C402=$D$3,#REF!*AL$3,IF($C402=$D$4,#REF!*AL$4,IF($C402=$D$5,#REF!*AL$5,0))))</f>
        <v>0</v>
      </c>
      <c r="AM402" s="179">
        <f>IF($C402=$D$2,#REF!*AM$2,IF($C402=$D$3,#REF!*AM$3,IF($C402=$D$4,#REF!*AM$4,IF($C402=$D$5,#REF!*AM$5,0))))</f>
        <v>0</v>
      </c>
    </row>
    <row r="403" spans="1:39">
      <c r="A403" s="141"/>
      <c r="B403" s="165"/>
      <c r="C403" s="165"/>
      <c r="D403" s="178">
        <f t="shared" si="0"/>
        <v>0</v>
      </c>
      <c r="E403" s="179">
        <f>IF($C403=$D$2,#REF!*E$2,IF($C403=$D$3,#REF!*E$3,IF($C403=$D$4,#REF!*E$4,IF($C403=$D$5,#REF!*E$5,0))))</f>
        <v>0</v>
      </c>
      <c r="F403" s="179">
        <f>IF($C403=$D$2,#REF!*F$2,IF($C403=$D$3,#REF!*F$3,IF($C403=$D$4,#REF!*F$4,IF($C403=$D$5,#REF!*F$5,0))))</f>
        <v>0</v>
      </c>
      <c r="G403" s="179">
        <f>IF($C403=$D$2,#REF!*G$2,IF($C403=$D$3,#REF!*G$3,IF($C403=$D$4,#REF!*G$4,IF($C403=$D$5,#REF!*G$5,0))))</f>
        <v>0</v>
      </c>
      <c r="H403" s="179">
        <f>IF($C403=$D$2,#REF!*H$2,IF($C403=$D$3,#REF!*H$3,IF($C403=$D$4,#REF!*H$4,IF($C403=$D$5,#REF!*H$5,0))))</f>
        <v>0</v>
      </c>
      <c r="I403" s="179">
        <f>IF($C403=$D$2,#REF!*I$2,IF($C403=$D$3,#REF!*I$3,IF($C403=$D$4,#REF!*I$4,IF($C403=$D$5,#REF!*I$5,0))))</f>
        <v>0</v>
      </c>
      <c r="J403" s="179">
        <f>IF($C403=$D$2,#REF!*J$2,IF($C403=$D$3,#REF!*J$3,IF($C403=$D$4,#REF!*J$4,IF($C403=$D$5,#REF!*J$5,0))))</f>
        <v>0</v>
      </c>
      <c r="K403" s="179">
        <f>IF($C403=$D$2,#REF!*K$2,IF($C403=$D$3,#REF!*K$3,IF($C403=$D$4,#REF!*K$4,IF($C403=$D$5,#REF!*K$5,0))))</f>
        <v>0</v>
      </c>
      <c r="L403" s="179">
        <f>IF($C403=$D$2,#REF!*L$2,IF($C403=$D$3,#REF!*L$3,IF($C403=$D$4,#REF!*L$4,IF($C403=$D$5,#REF!*L$5,0))))</f>
        <v>0</v>
      </c>
      <c r="M403" s="179">
        <f>IF($C403=$D$2,#REF!*M$2,IF($C403=$D$3,#REF!*M$3,IF($C403=$D$4,#REF!*M$4,IF($C403=$D$5,#REF!*M$5,0))))</f>
        <v>0</v>
      </c>
      <c r="N403" s="179">
        <f>IF($C403=$D$2,#REF!*N$2,IF($C403=$D$3,#REF!*N$3,IF($C403=$D$4,#REF!*N$4,IF($C403=$D$5,#REF!*N$5,0))))</f>
        <v>0</v>
      </c>
      <c r="O403" s="179">
        <f>IF($C403=$D$2,#REF!*O$2,IF($C403=$D$3,#REF!*O$3,IF($C403=$D$4,#REF!*O$4,IF($C403=$D$5,#REF!*O$5,0))))</f>
        <v>0</v>
      </c>
      <c r="P403" s="179">
        <f>IF($C403=$D$2,#REF!*P$2,IF($C403=$D$3,#REF!*P$3,IF($C403=$D$4,#REF!*P$4,IF($C403=$D$5,#REF!*P$5,0))))</f>
        <v>0</v>
      </c>
      <c r="Q403" s="179">
        <f>IF($C403=$D$2,#REF!*Q$2,IF($C403=$D$3,#REF!*Q$3,IF($C403=$D$4,#REF!*Q$4,IF($C403=$D$5,#REF!*Q$5,0))))</f>
        <v>0</v>
      </c>
      <c r="R403" s="179">
        <f>IF($C403=$D$2,#REF!*R$2,IF($C403=$D$3,#REF!*R$3,IF($C403=$D$4,#REF!*R$4,IF($C403=$D$5,#REF!*R$5,0))))</f>
        <v>0</v>
      </c>
      <c r="S403" s="179">
        <f>IF($C403=$D$2,#REF!*S$2,IF($C403=$D$3,#REF!*S$3,IF($C403=$D$4,#REF!*S$4,IF($C403=$D$5,#REF!*S$5,0))))</f>
        <v>0</v>
      </c>
      <c r="T403" s="179">
        <f>IF($C403=$D$2,#REF!*T$2,IF($C403=$D$3,#REF!*T$3,IF($C403=$D$4,#REF!*T$4,IF($C403=$D$5,#REF!*T$5,0))))</f>
        <v>0</v>
      </c>
      <c r="U403" s="179">
        <f>IF($C403=$D$2,#REF!*U$2,IF($C403=$D$3,#REF!*U$3,IF($C403=$D$4,#REF!*U$4,IF($C403=$D$5,#REF!*U$5,0))))</f>
        <v>0</v>
      </c>
      <c r="V403" s="179">
        <f>IF($C403=$D$2,#REF!*V$2,IF($C403=$D$3,#REF!*V$3,IF($C403=$D$4,#REF!*V$4,IF($C403=$D$5,#REF!*V$5,0))))</f>
        <v>0</v>
      </c>
      <c r="W403" s="179">
        <f>IF($C403=$D$2,#REF!*W$2,IF($C403=$D$3,#REF!*W$3,IF($C403=$D$4,#REF!*W$4,IF($C403=$D$5,#REF!*W$5,0))))</f>
        <v>0</v>
      </c>
      <c r="X403" s="179">
        <f>IF($C403=$D$2,#REF!*X$2,IF($C403=$D$3,#REF!*X$3,IF($C403=$D$4,#REF!*X$4,IF($C403=$D$5,#REF!*X$5,0))))</f>
        <v>0</v>
      </c>
      <c r="Y403" s="179">
        <f>IF($C403=$D$2,#REF!*Y$2,IF($C403=$D$3,#REF!*Y$3,IF($C403=$D$4,#REF!*Y$4,IF($C403=$D$5,#REF!*Y$5,0))))</f>
        <v>0</v>
      </c>
      <c r="Z403" s="179">
        <f>IF($C403=$D$2,#REF!*Z$2,IF($C403=$D$3,#REF!*Z$3,IF($C403=$D$4,#REF!*Z$4,IF($C403=$D$5,#REF!*Z$5,0))))</f>
        <v>0</v>
      </c>
      <c r="AA403" s="179">
        <f>IF($C403=$D$2,#REF!*AA$2,IF($C403=$D$3,#REF!*AA$3,IF($C403=$D$4,#REF!*AA$4,IF($C403=$D$5,#REF!*AA$5,0))))</f>
        <v>0</v>
      </c>
      <c r="AB403" s="179">
        <f>IF($C403=$D$2,#REF!*AB$2,IF($C403=$D$3,#REF!*AB$3,IF($C403=$D$4,#REF!*AB$4,IF($C403=$D$5,#REF!*AB$5,0))))</f>
        <v>0</v>
      </c>
      <c r="AC403" s="179">
        <f>IF($C403=$D$2,#REF!*AC$2,IF($C403=$D$3,#REF!*AC$3,IF($C403=$D$4,#REF!*AC$4,IF($C403=$D$5,#REF!*AC$5,0))))</f>
        <v>0</v>
      </c>
      <c r="AD403" s="179">
        <f>IF($C403=$D$2,#REF!*AD$2,IF($C403=$D$3,#REF!*AD$3,IF($C403=$D$4,#REF!*AD$4,IF($C403=$D$5,#REF!*AD$5,0))))</f>
        <v>0</v>
      </c>
      <c r="AE403" s="179">
        <f>IF($C403=$D$2,#REF!*AE$2,IF($C403=$D$3,#REF!*AE$3,IF($C403=$D$4,#REF!*AE$4,IF($C403=$D$5,#REF!*AE$5,0))))</f>
        <v>0</v>
      </c>
      <c r="AF403" s="179">
        <f>IF($C403=$D$2,#REF!*AF$2,IF($C403=$D$3,#REF!*AF$3,IF($C403=$D$4,#REF!*AF$4,IF($C403=$D$5,#REF!*AF$5,0))))</f>
        <v>0</v>
      </c>
      <c r="AG403" s="179">
        <f>IF($C403=$D$2,#REF!*AG$2,IF($C403=$D$3,#REF!*AG$3,IF($C403=$D$4,#REF!*AG$4,IF($C403=$D$5,#REF!*AG$5,0))))</f>
        <v>0</v>
      </c>
      <c r="AH403" s="179">
        <f>IF($C403=$D$2,#REF!*AH$2,IF($C403=$D$3,#REF!*AH$3,IF($C403=$D$4,#REF!*AH$4,IF($C403=$D$5,#REF!*AH$5,0))))</f>
        <v>0</v>
      </c>
      <c r="AI403" s="179">
        <f>IF($C403=$D$2,#REF!*AI$2,IF($C403=$D$3,#REF!*AI$3,IF($C403=$D$4,#REF!*AI$4,IF($C403=$D$5,#REF!*AI$5,0))))</f>
        <v>0</v>
      </c>
      <c r="AJ403" s="179">
        <f>IF($C403=$D$2,#REF!*AJ$2,IF($C403=$D$3,#REF!*AJ$3,IF($C403=$D$4,#REF!*AJ$4,IF($C403=$D$5,#REF!*AJ$5,0))))</f>
        <v>0</v>
      </c>
      <c r="AK403" s="179">
        <f>IF($C403=$D$2,#REF!*AK$2,IF($C403=$D$3,#REF!*AK$3,IF($C403=$D$4,#REF!*AK$4,IF($C403=$D$5,#REF!*AK$5,0))))</f>
        <v>0</v>
      </c>
      <c r="AL403" s="179">
        <f>IF($C403=$D$2,#REF!*AL$2,IF($C403=$D$3,#REF!*AL$3,IF($C403=$D$4,#REF!*AL$4,IF($C403=$D$5,#REF!*AL$5,0))))</f>
        <v>0</v>
      </c>
      <c r="AM403" s="179">
        <f>IF($C403=$D$2,#REF!*AM$2,IF($C403=$D$3,#REF!*AM$3,IF($C403=$D$4,#REF!*AM$4,IF($C403=$D$5,#REF!*AM$5,0))))</f>
        <v>0</v>
      </c>
    </row>
    <row r="404" spans="1:39">
      <c r="A404" s="141"/>
      <c r="B404" s="165"/>
      <c r="C404" s="165"/>
      <c r="D404" s="178">
        <f t="shared" si="0"/>
        <v>0</v>
      </c>
      <c r="E404" s="179">
        <f>IF($C404=$D$2,#REF!*E$2,IF($C404=$D$3,#REF!*E$3,IF($C404=$D$4,#REF!*E$4,IF($C404=$D$5,#REF!*E$5,0))))</f>
        <v>0</v>
      </c>
      <c r="F404" s="179">
        <f>IF($C404=$D$2,#REF!*F$2,IF($C404=$D$3,#REF!*F$3,IF($C404=$D$4,#REF!*F$4,IF($C404=$D$5,#REF!*F$5,0))))</f>
        <v>0</v>
      </c>
      <c r="G404" s="179">
        <f>IF($C404=$D$2,#REF!*G$2,IF($C404=$D$3,#REF!*G$3,IF($C404=$D$4,#REF!*G$4,IF($C404=$D$5,#REF!*G$5,0))))</f>
        <v>0</v>
      </c>
      <c r="H404" s="179">
        <f>IF($C404=$D$2,#REF!*H$2,IF($C404=$D$3,#REF!*H$3,IF($C404=$D$4,#REF!*H$4,IF($C404=$D$5,#REF!*H$5,0))))</f>
        <v>0</v>
      </c>
      <c r="I404" s="179">
        <f>IF($C404=$D$2,#REF!*I$2,IF($C404=$D$3,#REF!*I$3,IF($C404=$D$4,#REF!*I$4,IF($C404=$D$5,#REF!*I$5,0))))</f>
        <v>0</v>
      </c>
      <c r="J404" s="179">
        <f>IF($C404=$D$2,#REF!*J$2,IF($C404=$D$3,#REF!*J$3,IF($C404=$D$4,#REF!*J$4,IF($C404=$D$5,#REF!*J$5,0))))</f>
        <v>0</v>
      </c>
      <c r="K404" s="179">
        <f>IF($C404=$D$2,#REF!*K$2,IF($C404=$D$3,#REF!*K$3,IF($C404=$D$4,#REF!*K$4,IF($C404=$D$5,#REF!*K$5,0))))</f>
        <v>0</v>
      </c>
      <c r="L404" s="179">
        <f>IF($C404=$D$2,#REF!*L$2,IF($C404=$D$3,#REF!*L$3,IF($C404=$D$4,#REF!*L$4,IF($C404=$D$5,#REF!*L$5,0))))</f>
        <v>0</v>
      </c>
      <c r="M404" s="179">
        <f>IF($C404=$D$2,#REF!*M$2,IF($C404=$D$3,#REF!*M$3,IF($C404=$D$4,#REF!*M$4,IF($C404=$D$5,#REF!*M$5,0))))</f>
        <v>0</v>
      </c>
      <c r="N404" s="179">
        <f>IF($C404=$D$2,#REF!*N$2,IF($C404=$D$3,#REF!*N$3,IF($C404=$D$4,#REF!*N$4,IF($C404=$D$5,#REF!*N$5,0))))</f>
        <v>0</v>
      </c>
      <c r="O404" s="179">
        <f>IF($C404=$D$2,#REF!*O$2,IF($C404=$D$3,#REF!*O$3,IF($C404=$D$4,#REF!*O$4,IF($C404=$D$5,#REF!*O$5,0))))</f>
        <v>0</v>
      </c>
      <c r="P404" s="179">
        <f>IF($C404=$D$2,#REF!*P$2,IF($C404=$D$3,#REF!*P$3,IF($C404=$D$4,#REF!*P$4,IF($C404=$D$5,#REF!*P$5,0))))</f>
        <v>0</v>
      </c>
      <c r="Q404" s="179">
        <f>IF($C404=$D$2,#REF!*Q$2,IF($C404=$D$3,#REF!*Q$3,IF($C404=$D$4,#REF!*Q$4,IF($C404=$D$5,#REF!*Q$5,0))))</f>
        <v>0</v>
      </c>
      <c r="R404" s="179">
        <f>IF($C404=$D$2,#REF!*R$2,IF($C404=$D$3,#REF!*R$3,IF($C404=$D$4,#REF!*R$4,IF($C404=$D$5,#REF!*R$5,0))))</f>
        <v>0</v>
      </c>
      <c r="S404" s="179">
        <f>IF($C404=$D$2,#REF!*S$2,IF($C404=$D$3,#REF!*S$3,IF($C404=$D$4,#REF!*S$4,IF($C404=$D$5,#REF!*S$5,0))))</f>
        <v>0</v>
      </c>
      <c r="T404" s="179">
        <f>IF($C404=$D$2,#REF!*T$2,IF($C404=$D$3,#REF!*T$3,IF($C404=$D$4,#REF!*T$4,IF($C404=$D$5,#REF!*T$5,0))))</f>
        <v>0</v>
      </c>
      <c r="U404" s="179">
        <f>IF($C404=$D$2,#REF!*U$2,IF($C404=$D$3,#REF!*U$3,IF($C404=$D$4,#REF!*U$4,IF($C404=$D$5,#REF!*U$5,0))))</f>
        <v>0</v>
      </c>
      <c r="V404" s="179">
        <f>IF($C404=$D$2,#REF!*V$2,IF($C404=$D$3,#REF!*V$3,IF($C404=$D$4,#REF!*V$4,IF($C404=$D$5,#REF!*V$5,0))))</f>
        <v>0</v>
      </c>
      <c r="W404" s="179">
        <f>IF($C404=$D$2,#REF!*W$2,IF($C404=$D$3,#REF!*W$3,IF($C404=$D$4,#REF!*W$4,IF($C404=$D$5,#REF!*W$5,0))))</f>
        <v>0</v>
      </c>
      <c r="X404" s="179">
        <f>IF($C404=$D$2,#REF!*X$2,IF($C404=$D$3,#REF!*X$3,IF($C404=$D$4,#REF!*X$4,IF($C404=$D$5,#REF!*X$5,0))))</f>
        <v>0</v>
      </c>
      <c r="Y404" s="179">
        <f>IF($C404=$D$2,#REF!*Y$2,IF($C404=$D$3,#REF!*Y$3,IF($C404=$D$4,#REF!*Y$4,IF($C404=$D$5,#REF!*Y$5,0))))</f>
        <v>0</v>
      </c>
      <c r="Z404" s="179">
        <f>IF($C404=$D$2,#REF!*Z$2,IF($C404=$D$3,#REF!*Z$3,IF($C404=$D$4,#REF!*Z$4,IF($C404=$D$5,#REF!*Z$5,0))))</f>
        <v>0</v>
      </c>
      <c r="AA404" s="179">
        <f>IF($C404=$D$2,#REF!*AA$2,IF($C404=$D$3,#REF!*AA$3,IF($C404=$D$4,#REF!*AA$4,IF($C404=$D$5,#REF!*AA$5,0))))</f>
        <v>0</v>
      </c>
      <c r="AB404" s="179">
        <f>IF($C404=$D$2,#REF!*AB$2,IF($C404=$D$3,#REF!*AB$3,IF($C404=$D$4,#REF!*AB$4,IF($C404=$D$5,#REF!*AB$5,0))))</f>
        <v>0</v>
      </c>
      <c r="AC404" s="179">
        <f>IF($C404=$D$2,#REF!*AC$2,IF($C404=$D$3,#REF!*AC$3,IF($C404=$D$4,#REF!*AC$4,IF($C404=$D$5,#REF!*AC$5,0))))</f>
        <v>0</v>
      </c>
      <c r="AD404" s="179">
        <f>IF($C404=$D$2,#REF!*AD$2,IF($C404=$D$3,#REF!*AD$3,IF($C404=$D$4,#REF!*AD$4,IF($C404=$D$5,#REF!*AD$5,0))))</f>
        <v>0</v>
      </c>
      <c r="AE404" s="179">
        <f>IF($C404=$D$2,#REF!*AE$2,IF($C404=$D$3,#REF!*AE$3,IF($C404=$D$4,#REF!*AE$4,IF($C404=$D$5,#REF!*AE$5,0))))</f>
        <v>0</v>
      </c>
      <c r="AF404" s="179">
        <f>IF($C404=$D$2,#REF!*AF$2,IF($C404=$D$3,#REF!*AF$3,IF($C404=$D$4,#REF!*AF$4,IF($C404=$D$5,#REF!*AF$5,0))))</f>
        <v>0</v>
      </c>
      <c r="AG404" s="179">
        <f>IF($C404=$D$2,#REF!*AG$2,IF($C404=$D$3,#REF!*AG$3,IF($C404=$D$4,#REF!*AG$4,IF($C404=$D$5,#REF!*AG$5,0))))</f>
        <v>0</v>
      </c>
      <c r="AH404" s="179">
        <f>IF($C404=$D$2,#REF!*AH$2,IF($C404=$D$3,#REF!*AH$3,IF($C404=$D$4,#REF!*AH$4,IF($C404=$D$5,#REF!*AH$5,0))))</f>
        <v>0</v>
      </c>
      <c r="AI404" s="179">
        <f>IF($C404=$D$2,#REF!*AI$2,IF($C404=$D$3,#REF!*AI$3,IF($C404=$D$4,#REF!*AI$4,IF($C404=$D$5,#REF!*AI$5,0))))</f>
        <v>0</v>
      </c>
      <c r="AJ404" s="179">
        <f>IF($C404=$D$2,#REF!*AJ$2,IF($C404=$D$3,#REF!*AJ$3,IF($C404=$D$4,#REF!*AJ$4,IF($C404=$D$5,#REF!*AJ$5,0))))</f>
        <v>0</v>
      </c>
      <c r="AK404" s="179">
        <f>IF($C404=$D$2,#REF!*AK$2,IF($C404=$D$3,#REF!*AK$3,IF($C404=$D$4,#REF!*AK$4,IF($C404=$D$5,#REF!*AK$5,0))))</f>
        <v>0</v>
      </c>
      <c r="AL404" s="179">
        <f>IF($C404=$D$2,#REF!*AL$2,IF($C404=$D$3,#REF!*AL$3,IF($C404=$D$4,#REF!*AL$4,IF($C404=$D$5,#REF!*AL$5,0))))</f>
        <v>0</v>
      </c>
      <c r="AM404" s="179">
        <f>IF($C404=$D$2,#REF!*AM$2,IF($C404=$D$3,#REF!*AM$3,IF($C404=$D$4,#REF!*AM$4,IF($C404=$D$5,#REF!*AM$5,0))))</f>
        <v>0</v>
      </c>
    </row>
    <row r="405" spans="1:39">
      <c r="A405" s="141"/>
      <c r="B405" s="165"/>
      <c r="C405" s="165"/>
      <c r="D405" s="178">
        <f t="shared" si="0"/>
        <v>0</v>
      </c>
      <c r="E405" s="179">
        <f>IF($C405=$D$2,#REF!*E$2,IF($C405=$D$3,#REF!*E$3,IF($C405=$D$4,#REF!*E$4,IF($C405=$D$5,#REF!*E$5,0))))</f>
        <v>0</v>
      </c>
      <c r="F405" s="179">
        <f>IF($C405=$D$2,#REF!*F$2,IF($C405=$D$3,#REF!*F$3,IF($C405=$D$4,#REF!*F$4,IF($C405=$D$5,#REF!*F$5,0))))</f>
        <v>0</v>
      </c>
      <c r="G405" s="179">
        <f>IF($C405=$D$2,#REF!*G$2,IF($C405=$D$3,#REF!*G$3,IF($C405=$D$4,#REF!*G$4,IF($C405=$D$5,#REF!*G$5,0))))</f>
        <v>0</v>
      </c>
      <c r="H405" s="179">
        <f>IF($C405=$D$2,#REF!*H$2,IF($C405=$D$3,#REF!*H$3,IF($C405=$D$4,#REF!*H$4,IF($C405=$D$5,#REF!*H$5,0))))</f>
        <v>0</v>
      </c>
      <c r="I405" s="179">
        <f>IF($C405=$D$2,#REF!*I$2,IF($C405=$D$3,#REF!*I$3,IF($C405=$D$4,#REF!*I$4,IF($C405=$D$5,#REF!*I$5,0))))</f>
        <v>0</v>
      </c>
      <c r="J405" s="179">
        <f>IF($C405=$D$2,#REF!*J$2,IF($C405=$D$3,#REF!*J$3,IF($C405=$D$4,#REF!*J$4,IF($C405=$D$5,#REF!*J$5,0))))</f>
        <v>0</v>
      </c>
      <c r="K405" s="179">
        <f>IF($C405=$D$2,#REF!*K$2,IF($C405=$D$3,#REF!*K$3,IF($C405=$D$4,#REF!*K$4,IF($C405=$D$5,#REF!*K$5,0))))</f>
        <v>0</v>
      </c>
      <c r="L405" s="179">
        <f>IF($C405=$D$2,#REF!*L$2,IF($C405=$D$3,#REF!*L$3,IF($C405=$D$4,#REF!*L$4,IF($C405=$D$5,#REF!*L$5,0))))</f>
        <v>0</v>
      </c>
      <c r="M405" s="179">
        <f>IF($C405=$D$2,#REF!*M$2,IF($C405=$D$3,#REF!*M$3,IF($C405=$D$4,#REF!*M$4,IF($C405=$D$5,#REF!*M$5,0))))</f>
        <v>0</v>
      </c>
      <c r="N405" s="179">
        <f>IF($C405=$D$2,#REF!*N$2,IF($C405=$D$3,#REF!*N$3,IF($C405=$D$4,#REF!*N$4,IF($C405=$D$5,#REF!*N$5,0))))</f>
        <v>0</v>
      </c>
      <c r="O405" s="179">
        <f>IF($C405=$D$2,#REF!*O$2,IF($C405=$D$3,#REF!*O$3,IF($C405=$D$4,#REF!*O$4,IF($C405=$D$5,#REF!*O$5,0))))</f>
        <v>0</v>
      </c>
      <c r="P405" s="179">
        <f>IF($C405=$D$2,#REF!*P$2,IF($C405=$D$3,#REF!*P$3,IF($C405=$D$4,#REF!*P$4,IF($C405=$D$5,#REF!*P$5,0))))</f>
        <v>0</v>
      </c>
      <c r="Q405" s="179">
        <f>IF($C405=$D$2,#REF!*Q$2,IF($C405=$D$3,#REF!*Q$3,IF($C405=$D$4,#REF!*Q$4,IF($C405=$D$5,#REF!*Q$5,0))))</f>
        <v>0</v>
      </c>
      <c r="R405" s="179">
        <f>IF($C405=$D$2,#REF!*R$2,IF($C405=$D$3,#REF!*R$3,IF($C405=$D$4,#REF!*R$4,IF($C405=$D$5,#REF!*R$5,0))))</f>
        <v>0</v>
      </c>
      <c r="S405" s="179">
        <f>IF($C405=$D$2,#REF!*S$2,IF($C405=$D$3,#REF!*S$3,IF($C405=$D$4,#REF!*S$4,IF($C405=$D$5,#REF!*S$5,0))))</f>
        <v>0</v>
      </c>
      <c r="T405" s="179">
        <f>IF($C405=$D$2,#REF!*T$2,IF($C405=$D$3,#REF!*T$3,IF($C405=$D$4,#REF!*T$4,IF($C405=$D$5,#REF!*T$5,0))))</f>
        <v>0</v>
      </c>
      <c r="U405" s="179">
        <f>IF($C405=$D$2,#REF!*U$2,IF($C405=$D$3,#REF!*U$3,IF($C405=$D$4,#REF!*U$4,IF($C405=$D$5,#REF!*U$5,0))))</f>
        <v>0</v>
      </c>
      <c r="V405" s="179">
        <f>IF($C405=$D$2,#REF!*V$2,IF($C405=$D$3,#REF!*V$3,IF($C405=$D$4,#REF!*V$4,IF($C405=$D$5,#REF!*V$5,0))))</f>
        <v>0</v>
      </c>
      <c r="W405" s="179">
        <f>IF($C405=$D$2,#REF!*W$2,IF($C405=$D$3,#REF!*W$3,IF($C405=$D$4,#REF!*W$4,IF($C405=$D$5,#REF!*W$5,0))))</f>
        <v>0</v>
      </c>
      <c r="X405" s="179">
        <f>IF($C405=$D$2,#REF!*X$2,IF($C405=$D$3,#REF!*X$3,IF($C405=$D$4,#REF!*X$4,IF($C405=$D$5,#REF!*X$5,0))))</f>
        <v>0</v>
      </c>
      <c r="Y405" s="179">
        <f>IF($C405=$D$2,#REF!*Y$2,IF($C405=$D$3,#REF!*Y$3,IF($C405=$D$4,#REF!*Y$4,IF($C405=$D$5,#REF!*Y$5,0))))</f>
        <v>0</v>
      </c>
      <c r="Z405" s="179">
        <f>IF($C405=$D$2,#REF!*Z$2,IF($C405=$D$3,#REF!*Z$3,IF($C405=$D$4,#REF!*Z$4,IF($C405=$D$5,#REF!*Z$5,0))))</f>
        <v>0</v>
      </c>
      <c r="AA405" s="179">
        <f>IF($C405=$D$2,#REF!*AA$2,IF($C405=$D$3,#REF!*AA$3,IF($C405=$D$4,#REF!*AA$4,IF($C405=$D$5,#REF!*AA$5,0))))</f>
        <v>0</v>
      </c>
      <c r="AB405" s="179">
        <f>IF($C405=$D$2,#REF!*AB$2,IF($C405=$D$3,#REF!*AB$3,IF($C405=$D$4,#REF!*AB$4,IF($C405=$D$5,#REF!*AB$5,0))))</f>
        <v>0</v>
      </c>
      <c r="AC405" s="179">
        <f>IF($C405=$D$2,#REF!*AC$2,IF($C405=$D$3,#REF!*AC$3,IF($C405=$D$4,#REF!*AC$4,IF($C405=$D$5,#REF!*AC$5,0))))</f>
        <v>0</v>
      </c>
      <c r="AD405" s="179">
        <f>IF($C405=$D$2,#REF!*AD$2,IF($C405=$D$3,#REF!*AD$3,IF($C405=$D$4,#REF!*AD$4,IF($C405=$D$5,#REF!*AD$5,0))))</f>
        <v>0</v>
      </c>
      <c r="AE405" s="179">
        <f>IF($C405=$D$2,#REF!*AE$2,IF($C405=$D$3,#REF!*AE$3,IF($C405=$D$4,#REF!*AE$4,IF($C405=$D$5,#REF!*AE$5,0))))</f>
        <v>0</v>
      </c>
      <c r="AF405" s="179">
        <f>IF($C405=$D$2,#REF!*AF$2,IF($C405=$D$3,#REF!*AF$3,IF($C405=$D$4,#REF!*AF$4,IF($C405=$D$5,#REF!*AF$5,0))))</f>
        <v>0</v>
      </c>
      <c r="AG405" s="179">
        <f>IF($C405=$D$2,#REF!*AG$2,IF($C405=$D$3,#REF!*AG$3,IF($C405=$D$4,#REF!*AG$4,IF($C405=$D$5,#REF!*AG$5,0))))</f>
        <v>0</v>
      </c>
      <c r="AH405" s="179">
        <f>IF($C405=$D$2,#REF!*AH$2,IF($C405=$D$3,#REF!*AH$3,IF($C405=$D$4,#REF!*AH$4,IF($C405=$D$5,#REF!*AH$5,0))))</f>
        <v>0</v>
      </c>
      <c r="AI405" s="179">
        <f>IF($C405=$D$2,#REF!*AI$2,IF($C405=$D$3,#REF!*AI$3,IF($C405=$D$4,#REF!*AI$4,IF($C405=$D$5,#REF!*AI$5,0))))</f>
        <v>0</v>
      </c>
      <c r="AJ405" s="179">
        <f>IF($C405=$D$2,#REF!*AJ$2,IF($C405=$D$3,#REF!*AJ$3,IF($C405=$D$4,#REF!*AJ$4,IF($C405=$D$5,#REF!*AJ$5,0))))</f>
        <v>0</v>
      </c>
      <c r="AK405" s="179">
        <f>IF($C405=$D$2,#REF!*AK$2,IF($C405=$D$3,#REF!*AK$3,IF($C405=$D$4,#REF!*AK$4,IF($C405=$D$5,#REF!*AK$5,0))))</f>
        <v>0</v>
      </c>
      <c r="AL405" s="179">
        <f>IF($C405=$D$2,#REF!*AL$2,IF($C405=$D$3,#REF!*AL$3,IF($C405=$D$4,#REF!*AL$4,IF($C405=$D$5,#REF!*AL$5,0))))</f>
        <v>0</v>
      </c>
      <c r="AM405" s="179">
        <f>IF($C405=$D$2,#REF!*AM$2,IF($C405=$D$3,#REF!*AM$3,IF($C405=$D$4,#REF!*AM$4,IF($C405=$D$5,#REF!*AM$5,0))))</f>
        <v>0</v>
      </c>
    </row>
    <row r="406" spans="1:39">
      <c r="A406" s="141"/>
      <c r="B406" s="165"/>
      <c r="C406" s="165"/>
      <c r="D406" s="178">
        <f t="shared" si="0"/>
        <v>0</v>
      </c>
      <c r="E406" s="179">
        <f>IF($C406=$D$2,#REF!*E$2,IF($C406=$D$3,#REF!*E$3,IF($C406=$D$4,#REF!*E$4,IF($C406=$D$5,#REF!*E$5,0))))</f>
        <v>0</v>
      </c>
      <c r="F406" s="179">
        <f>IF($C406=$D$2,#REF!*F$2,IF($C406=$D$3,#REF!*F$3,IF($C406=$D$4,#REF!*F$4,IF($C406=$D$5,#REF!*F$5,0))))</f>
        <v>0</v>
      </c>
      <c r="G406" s="179">
        <f>IF($C406=$D$2,#REF!*G$2,IF($C406=$D$3,#REF!*G$3,IF($C406=$D$4,#REF!*G$4,IF($C406=$D$5,#REF!*G$5,0))))</f>
        <v>0</v>
      </c>
      <c r="H406" s="179">
        <f>IF($C406=$D$2,#REF!*H$2,IF($C406=$D$3,#REF!*H$3,IF($C406=$D$4,#REF!*H$4,IF($C406=$D$5,#REF!*H$5,0))))</f>
        <v>0</v>
      </c>
      <c r="I406" s="179">
        <f>IF($C406=$D$2,#REF!*I$2,IF($C406=$D$3,#REF!*I$3,IF($C406=$D$4,#REF!*I$4,IF($C406=$D$5,#REF!*I$5,0))))</f>
        <v>0</v>
      </c>
      <c r="J406" s="179">
        <f>IF($C406=$D$2,#REF!*J$2,IF($C406=$D$3,#REF!*J$3,IF($C406=$D$4,#REF!*J$4,IF($C406=$D$5,#REF!*J$5,0))))</f>
        <v>0</v>
      </c>
      <c r="K406" s="179">
        <f>IF($C406=$D$2,#REF!*K$2,IF($C406=$D$3,#REF!*K$3,IF($C406=$D$4,#REF!*K$4,IF($C406=$D$5,#REF!*K$5,0))))</f>
        <v>0</v>
      </c>
      <c r="L406" s="179">
        <f>IF($C406=$D$2,#REF!*L$2,IF($C406=$D$3,#REF!*L$3,IF($C406=$D$4,#REF!*L$4,IF($C406=$D$5,#REF!*L$5,0))))</f>
        <v>0</v>
      </c>
      <c r="M406" s="179">
        <f>IF($C406=$D$2,#REF!*M$2,IF($C406=$D$3,#REF!*M$3,IF($C406=$D$4,#REF!*M$4,IF($C406=$D$5,#REF!*M$5,0))))</f>
        <v>0</v>
      </c>
      <c r="N406" s="179">
        <f>IF($C406=$D$2,#REF!*N$2,IF($C406=$D$3,#REF!*N$3,IF($C406=$D$4,#REF!*N$4,IF($C406=$D$5,#REF!*N$5,0))))</f>
        <v>0</v>
      </c>
      <c r="O406" s="179">
        <f>IF($C406=$D$2,#REF!*O$2,IF($C406=$D$3,#REF!*O$3,IF($C406=$D$4,#REF!*O$4,IF($C406=$D$5,#REF!*O$5,0))))</f>
        <v>0</v>
      </c>
      <c r="P406" s="179">
        <f>IF($C406=$D$2,#REF!*P$2,IF($C406=$D$3,#REF!*P$3,IF($C406=$D$4,#REF!*P$4,IF($C406=$D$5,#REF!*P$5,0))))</f>
        <v>0</v>
      </c>
      <c r="Q406" s="179">
        <f>IF($C406=$D$2,#REF!*Q$2,IF($C406=$D$3,#REF!*Q$3,IF($C406=$D$4,#REF!*Q$4,IF($C406=$D$5,#REF!*Q$5,0))))</f>
        <v>0</v>
      </c>
      <c r="R406" s="179">
        <f>IF($C406=$D$2,#REF!*R$2,IF($C406=$D$3,#REF!*R$3,IF($C406=$D$4,#REF!*R$4,IF($C406=$D$5,#REF!*R$5,0))))</f>
        <v>0</v>
      </c>
      <c r="S406" s="179">
        <f>IF($C406=$D$2,#REF!*S$2,IF($C406=$D$3,#REF!*S$3,IF($C406=$D$4,#REF!*S$4,IF($C406=$D$5,#REF!*S$5,0))))</f>
        <v>0</v>
      </c>
      <c r="T406" s="179">
        <f>IF($C406=$D$2,#REF!*T$2,IF($C406=$D$3,#REF!*T$3,IF($C406=$D$4,#REF!*T$4,IF($C406=$D$5,#REF!*T$5,0))))</f>
        <v>0</v>
      </c>
      <c r="U406" s="179">
        <f>IF($C406=$D$2,#REF!*U$2,IF($C406=$D$3,#REF!*U$3,IF($C406=$D$4,#REF!*U$4,IF($C406=$D$5,#REF!*U$5,0))))</f>
        <v>0</v>
      </c>
      <c r="V406" s="179">
        <f>IF($C406=$D$2,#REF!*V$2,IF($C406=$D$3,#REF!*V$3,IF($C406=$D$4,#REF!*V$4,IF($C406=$D$5,#REF!*V$5,0))))</f>
        <v>0</v>
      </c>
      <c r="W406" s="179">
        <f>IF($C406=$D$2,#REF!*W$2,IF($C406=$D$3,#REF!*W$3,IF($C406=$D$4,#REF!*W$4,IF($C406=$D$5,#REF!*W$5,0))))</f>
        <v>0</v>
      </c>
      <c r="X406" s="179">
        <f>IF($C406=$D$2,#REF!*X$2,IF($C406=$D$3,#REF!*X$3,IF($C406=$D$4,#REF!*X$4,IF($C406=$D$5,#REF!*X$5,0))))</f>
        <v>0</v>
      </c>
      <c r="Y406" s="179">
        <f>IF($C406=$D$2,#REF!*Y$2,IF($C406=$D$3,#REF!*Y$3,IF($C406=$D$4,#REF!*Y$4,IF($C406=$D$5,#REF!*Y$5,0))))</f>
        <v>0</v>
      </c>
      <c r="Z406" s="179">
        <f>IF($C406=$D$2,#REF!*Z$2,IF($C406=$D$3,#REF!*Z$3,IF($C406=$D$4,#REF!*Z$4,IF($C406=$D$5,#REF!*Z$5,0))))</f>
        <v>0</v>
      </c>
      <c r="AA406" s="179">
        <f>IF($C406=$D$2,#REF!*AA$2,IF($C406=$D$3,#REF!*AA$3,IF($C406=$D$4,#REF!*AA$4,IF($C406=$D$5,#REF!*AA$5,0))))</f>
        <v>0</v>
      </c>
      <c r="AB406" s="179">
        <f>IF($C406=$D$2,#REF!*AB$2,IF($C406=$D$3,#REF!*AB$3,IF($C406=$D$4,#REF!*AB$4,IF($C406=$D$5,#REF!*AB$5,0))))</f>
        <v>0</v>
      </c>
      <c r="AC406" s="179">
        <f>IF($C406=$D$2,#REF!*AC$2,IF($C406=$D$3,#REF!*AC$3,IF($C406=$D$4,#REF!*AC$4,IF($C406=$D$5,#REF!*AC$5,0))))</f>
        <v>0</v>
      </c>
      <c r="AD406" s="179">
        <f>IF($C406=$D$2,#REF!*AD$2,IF($C406=$D$3,#REF!*AD$3,IF($C406=$D$4,#REF!*AD$4,IF($C406=$D$5,#REF!*AD$5,0))))</f>
        <v>0</v>
      </c>
      <c r="AE406" s="179">
        <f>IF($C406=$D$2,#REF!*AE$2,IF($C406=$D$3,#REF!*AE$3,IF($C406=$D$4,#REF!*AE$4,IF($C406=$D$5,#REF!*AE$5,0))))</f>
        <v>0</v>
      </c>
      <c r="AF406" s="179">
        <f>IF($C406=$D$2,#REF!*AF$2,IF($C406=$D$3,#REF!*AF$3,IF($C406=$D$4,#REF!*AF$4,IF($C406=$D$5,#REF!*AF$5,0))))</f>
        <v>0</v>
      </c>
      <c r="AG406" s="179">
        <f>IF($C406=$D$2,#REF!*AG$2,IF($C406=$D$3,#REF!*AG$3,IF($C406=$D$4,#REF!*AG$4,IF($C406=$D$5,#REF!*AG$5,0))))</f>
        <v>0</v>
      </c>
      <c r="AH406" s="179">
        <f>IF($C406=$D$2,#REF!*AH$2,IF($C406=$D$3,#REF!*AH$3,IF($C406=$D$4,#REF!*AH$4,IF($C406=$D$5,#REF!*AH$5,0))))</f>
        <v>0</v>
      </c>
      <c r="AI406" s="179">
        <f>IF($C406=$D$2,#REF!*AI$2,IF($C406=$D$3,#REF!*AI$3,IF($C406=$D$4,#REF!*AI$4,IF($C406=$D$5,#REF!*AI$5,0))))</f>
        <v>0</v>
      </c>
      <c r="AJ406" s="179">
        <f>IF($C406=$D$2,#REF!*AJ$2,IF($C406=$D$3,#REF!*AJ$3,IF($C406=$D$4,#REF!*AJ$4,IF($C406=$D$5,#REF!*AJ$5,0))))</f>
        <v>0</v>
      </c>
      <c r="AK406" s="179">
        <f>IF($C406=$D$2,#REF!*AK$2,IF($C406=$D$3,#REF!*AK$3,IF($C406=$D$4,#REF!*AK$4,IF($C406=$D$5,#REF!*AK$5,0))))</f>
        <v>0</v>
      </c>
      <c r="AL406" s="179">
        <f>IF($C406=$D$2,#REF!*AL$2,IF($C406=$D$3,#REF!*AL$3,IF($C406=$D$4,#REF!*AL$4,IF($C406=$D$5,#REF!*AL$5,0))))</f>
        <v>0</v>
      </c>
      <c r="AM406" s="179">
        <f>IF($C406=$D$2,#REF!*AM$2,IF($C406=$D$3,#REF!*AM$3,IF($C406=$D$4,#REF!*AM$4,IF($C406=$D$5,#REF!*AM$5,0))))</f>
        <v>0</v>
      </c>
    </row>
    <row r="407" spans="1:39">
      <c r="A407" s="141"/>
      <c r="B407" s="165"/>
      <c r="C407" s="165"/>
      <c r="D407" s="178">
        <f t="shared" si="0"/>
        <v>0</v>
      </c>
      <c r="E407" s="179">
        <f>IF($C407=$D$2,#REF!*E$2,IF($C407=$D$3,#REF!*E$3,IF($C407=$D$4,#REF!*E$4,IF($C407=$D$5,#REF!*E$5,0))))</f>
        <v>0</v>
      </c>
      <c r="F407" s="179">
        <f>IF($C407=$D$2,#REF!*F$2,IF($C407=$D$3,#REF!*F$3,IF($C407=$D$4,#REF!*F$4,IF($C407=$D$5,#REF!*F$5,0))))</f>
        <v>0</v>
      </c>
      <c r="G407" s="179">
        <f>IF($C407=$D$2,#REF!*G$2,IF($C407=$D$3,#REF!*G$3,IF($C407=$D$4,#REF!*G$4,IF($C407=$D$5,#REF!*G$5,0))))</f>
        <v>0</v>
      </c>
      <c r="H407" s="179">
        <f>IF($C407=$D$2,#REF!*H$2,IF($C407=$D$3,#REF!*H$3,IF($C407=$D$4,#REF!*H$4,IF($C407=$D$5,#REF!*H$5,0))))</f>
        <v>0</v>
      </c>
      <c r="I407" s="179">
        <f>IF($C407=$D$2,#REF!*I$2,IF($C407=$D$3,#REF!*I$3,IF($C407=$D$4,#REF!*I$4,IF($C407=$D$5,#REF!*I$5,0))))</f>
        <v>0</v>
      </c>
      <c r="J407" s="179">
        <f>IF($C407=$D$2,#REF!*J$2,IF($C407=$D$3,#REF!*J$3,IF($C407=$D$4,#REF!*J$4,IF($C407=$D$5,#REF!*J$5,0))))</f>
        <v>0</v>
      </c>
      <c r="K407" s="179">
        <f>IF($C407=$D$2,#REF!*K$2,IF($C407=$D$3,#REF!*K$3,IF($C407=$D$4,#REF!*K$4,IF($C407=$D$5,#REF!*K$5,0))))</f>
        <v>0</v>
      </c>
      <c r="L407" s="179">
        <f>IF($C407=$D$2,#REF!*L$2,IF($C407=$D$3,#REF!*L$3,IF($C407=$D$4,#REF!*L$4,IF($C407=$D$5,#REF!*L$5,0))))</f>
        <v>0</v>
      </c>
      <c r="M407" s="179">
        <f>IF($C407=$D$2,#REF!*M$2,IF($C407=$D$3,#REF!*M$3,IF($C407=$D$4,#REF!*M$4,IF($C407=$D$5,#REF!*M$5,0))))</f>
        <v>0</v>
      </c>
      <c r="N407" s="179">
        <f>IF($C407=$D$2,#REF!*N$2,IF($C407=$D$3,#REF!*N$3,IF($C407=$D$4,#REF!*N$4,IF($C407=$D$5,#REF!*N$5,0))))</f>
        <v>0</v>
      </c>
      <c r="O407" s="179">
        <f>IF($C407=$D$2,#REF!*O$2,IF($C407=$D$3,#REF!*O$3,IF($C407=$D$4,#REF!*O$4,IF($C407=$D$5,#REF!*O$5,0))))</f>
        <v>0</v>
      </c>
      <c r="P407" s="179">
        <f>IF($C407=$D$2,#REF!*P$2,IF($C407=$D$3,#REF!*P$3,IF($C407=$D$4,#REF!*P$4,IF($C407=$D$5,#REF!*P$5,0))))</f>
        <v>0</v>
      </c>
      <c r="Q407" s="179">
        <f>IF($C407=$D$2,#REF!*Q$2,IF($C407=$D$3,#REF!*Q$3,IF($C407=$D$4,#REF!*Q$4,IF($C407=$D$5,#REF!*Q$5,0))))</f>
        <v>0</v>
      </c>
      <c r="R407" s="179">
        <f>IF($C407=$D$2,#REF!*R$2,IF($C407=$D$3,#REF!*R$3,IF($C407=$D$4,#REF!*R$4,IF($C407=$D$5,#REF!*R$5,0))))</f>
        <v>0</v>
      </c>
      <c r="S407" s="179">
        <f>IF($C407=$D$2,#REF!*S$2,IF($C407=$D$3,#REF!*S$3,IF($C407=$D$4,#REF!*S$4,IF($C407=$D$5,#REF!*S$5,0))))</f>
        <v>0</v>
      </c>
      <c r="T407" s="179">
        <f>IF($C407=$D$2,#REF!*T$2,IF($C407=$D$3,#REF!*T$3,IF($C407=$D$4,#REF!*T$4,IF($C407=$D$5,#REF!*T$5,0))))</f>
        <v>0</v>
      </c>
      <c r="U407" s="179">
        <f>IF($C407=$D$2,#REF!*U$2,IF($C407=$D$3,#REF!*U$3,IF($C407=$D$4,#REF!*U$4,IF($C407=$D$5,#REF!*U$5,0))))</f>
        <v>0</v>
      </c>
      <c r="V407" s="179">
        <f>IF($C407=$D$2,#REF!*V$2,IF($C407=$D$3,#REF!*V$3,IF($C407=$D$4,#REF!*V$4,IF($C407=$D$5,#REF!*V$5,0))))</f>
        <v>0</v>
      </c>
      <c r="W407" s="179">
        <f>IF($C407=$D$2,#REF!*W$2,IF($C407=$D$3,#REF!*W$3,IF($C407=$D$4,#REF!*W$4,IF($C407=$D$5,#REF!*W$5,0))))</f>
        <v>0</v>
      </c>
      <c r="X407" s="179">
        <f>IF($C407=$D$2,#REF!*X$2,IF($C407=$D$3,#REF!*X$3,IF($C407=$D$4,#REF!*X$4,IF($C407=$D$5,#REF!*X$5,0))))</f>
        <v>0</v>
      </c>
      <c r="Y407" s="179">
        <f>IF($C407=$D$2,#REF!*Y$2,IF($C407=$D$3,#REF!*Y$3,IF($C407=$D$4,#REF!*Y$4,IF($C407=$D$5,#REF!*Y$5,0))))</f>
        <v>0</v>
      </c>
      <c r="Z407" s="179">
        <f>IF($C407=$D$2,#REF!*Z$2,IF($C407=$D$3,#REF!*Z$3,IF($C407=$D$4,#REF!*Z$4,IF($C407=$D$5,#REF!*Z$5,0))))</f>
        <v>0</v>
      </c>
      <c r="AA407" s="179">
        <f>IF($C407=$D$2,#REF!*AA$2,IF($C407=$D$3,#REF!*AA$3,IF($C407=$D$4,#REF!*AA$4,IF($C407=$D$5,#REF!*AA$5,0))))</f>
        <v>0</v>
      </c>
      <c r="AB407" s="179">
        <f>IF($C407=$D$2,#REF!*AB$2,IF($C407=$D$3,#REF!*AB$3,IF($C407=$D$4,#REF!*AB$4,IF($C407=$D$5,#REF!*AB$5,0))))</f>
        <v>0</v>
      </c>
      <c r="AC407" s="179">
        <f>IF($C407=$D$2,#REF!*AC$2,IF($C407=$D$3,#REF!*AC$3,IF($C407=$D$4,#REF!*AC$4,IF($C407=$D$5,#REF!*AC$5,0))))</f>
        <v>0</v>
      </c>
      <c r="AD407" s="179">
        <f>IF($C407=$D$2,#REF!*AD$2,IF($C407=$D$3,#REF!*AD$3,IF($C407=$D$4,#REF!*AD$4,IF($C407=$D$5,#REF!*AD$5,0))))</f>
        <v>0</v>
      </c>
      <c r="AE407" s="179">
        <f>IF($C407=$D$2,#REF!*AE$2,IF($C407=$D$3,#REF!*AE$3,IF($C407=$D$4,#REF!*AE$4,IF($C407=$D$5,#REF!*AE$5,0))))</f>
        <v>0</v>
      </c>
      <c r="AF407" s="179">
        <f>IF($C407=$D$2,#REF!*AF$2,IF($C407=$D$3,#REF!*AF$3,IF($C407=$D$4,#REF!*AF$4,IF($C407=$D$5,#REF!*AF$5,0))))</f>
        <v>0</v>
      </c>
      <c r="AG407" s="179">
        <f>IF($C407=$D$2,#REF!*AG$2,IF($C407=$D$3,#REF!*AG$3,IF($C407=$D$4,#REF!*AG$4,IF($C407=$D$5,#REF!*AG$5,0))))</f>
        <v>0</v>
      </c>
      <c r="AH407" s="179">
        <f>IF($C407=$D$2,#REF!*AH$2,IF($C407=$D$3,#REF!*AH$3,IF($C407=$D$4,#REF!*AH$4,IF($C407=$D$5,#REF!*AH$5,0))))</f>
        <v>0</v>
      </c>
      <c r="AI407" s="179">
        <f>IF($C407=$D$2,#REF!*AI$2,IF($C407=$D$3,#REF!*AI$3,IF($C407=$D$4,#REF!*AI$4,IF($C407=$D$5,#REF!*AI$5,0))))</f>
        <v>0</v>
      </c>
      <c r="AJ407" s="179">
        <f>IF($C407=$D$2,#REF!*AJ$2,IF($C407=$D$3,#REF!*AJ$3,IF($C407=$D$4,#REF!*AJ$4,IF($C407=$D$5,#REF!*AJ$5,0))))</f>
        <v>0</v>
      </c>
      <c r="AK407" s="179">
        <f>IF($C407=$D$2,#REF!*AK$2,IF($C407=$D$3,#REF!*AK$3,IF($C407=$D$4,#REF!*AK$4,IF($C407=$D$5,#REF!*AK$5,0))))</f>
        <v>0</v>
      </c>
      <c r="AL407" s="179">
        <f>IF($C407=$D$2,#REF!*AL$2,IF($C407=$D$3,#REF!*AL$3,IF($C407=$D$4,#REF!*AL$4,IF($C407=$D$5,#REF!*AL$5,0))))</f>
        <v>0</v>
      </c>
      <c r="AM407" s="179">
        <f>IF($C407=$D$2,#REF!*AM$2,IF($C407=$D$3,#REF!*AM$3,IF($C407=$D$4,#REF!*AM$4,IF($C407=$D$5,#REF!*AM$5,0))))</f>
        <v>0</v>
      </c>
    </row>
    <row r="408" spans="1:39">
      <c r="A408" s="141"/>
      <c r="B408" s="165"/>
      <c r="C408" s="165"/>
      <c r="D408" s="178">
        <f t="shared" si="0"/>
        <v>0</v>
      </c>
      <c r="E408" s="179">
        <f>IF($C408=$D$2,#REF!*E$2,IF($C408=$D$3,#REF!*E$3,IF($C408=$D$4,#REF!*E$4,IF($C408=$D$5,#REF!*E$5,0))))</f>
        <v>0</v>
      </c>
      <c r="F408" s="179">
        <f>IF($C408=$D$2,#REF!*F$2,IF($C408=$D$3,#REF!*F$3,IF($C408=$D$4,#REF!*F$4,IF($C408=$D$5,#REF!*F$5,0))))</f>
        <v>0</v>
      </c>
      <c r="G408" s="179">
        <f>IF($C408=$D$2,#REF!*G$2,IF($C408=$D$3,#REF!*G$3,IF($C408=$D$4,#REF!*G$4,IF($C408=$D$5,#REF!*G$5,0))))</f>
        <v>0</v>
      </c>
      <c r="H408" s="179">
        <f>IF($C408=$D$2,#REF!*H$2,IF($C408=$D$3,#REF!*H$3,IF($C408=$D$4,#REF!*H$4,IF($C408=$D$5,#REF!*H$5,0))))</f>
        <v>0</v>
      </c>
      <c r="I408" s="179">
        <f>IF($C408=$D$2,#REF!*I$2,IF($C408=$D$3,#REF!*I$3,IF($C408=$D$4,#REF!*I$4,IF($C408=$D$5,#REF!*I$5,0))))</f>
        <v>0</v>
      </c>
      <c r="J408" s="179">
        <f>IF($C408=$D$2,#REF!*J$2,IF($C408=$D$3,#REF!*J$3,IF($C408=$D$4,#REF!*J$4,IF($C408=$D$5,#REF!*J$5,0))))</f>
        <v>0</v>
      </c>
      <c r="K408" s="179">
        <f>IF($C408=$D$2,#REF!*K$2,IF($C408=$D$3,#REF!*K$3,IF($C408=$D$4,#REF!*K$4,IF($C408=$D$5,#REF!*K$5,0))))</f>
        <v>0</v>
      </c>
      <c r="L408" s="179">
        <f>IF($C408=$D$2,#REF!*L$2,IF($C408=$D$3,#REF!*L$3,IF($C408=$D$4,#REF!*L$4,IF($C408=$D$5,#REF!*L$5,0))))</f>
        <v>0</v>
      </c>
      <c r="M408" s="179">
        <f>IF($C408=$D$2,#REF!*M$2,IF($C408=$D$3,#REF!*M$3,IF($C408=$D$4,#REF!*M$4,IF($C408=$D$5,#REF!*M$5,0))))</f>
        <v>0</v>
      </c>
      <c r="N408" s="179">
        <f>IF($C408=$D$2,#REF!*N$2,IF($C408=$D$3,#REF!*N$3,IF($C408=$D$4,#REF!*N$4,IF($C408=$D$5,#REF!*N$5,0))))</f>
        <v>0</v>
      </c>
      <c r="O408" s="179">
        <f>IF($C408=$D$2,#REF!*O$2,IF($C408=$D$3,#REF!*O$3,IF($C408=$D$4,#REF!*O$4,IF($C408=$D$5,#REF!*O$5,0))))</f>
        <v>0</v>
      </c>
      <c r="P408" s="179">
        <f>IF($C408=$D$2,#REF!*P$2,IF($C408=$D$3,#REF!*P$3,IF($C408=$D$4,#REF!*P$4,IF($C408=$D$5,#REF!*P$5,0))))</f>
        <v>0</v>
      </c>
      <c r="Q408" s="179">
        <f>IF($C408=$D$2,#REF!*Q$2,IF($C408=$D$3,#REF!*Q$3,IF($C408=$D$4,#REF!*Q$4,IF($C408=$D$5,#REF!*Q$5,0))))</f>
        <v>0</v>
      </c>
      <c r="R408" s="179">
        <f>IF($C408=$D$2,#REF!*R$2,IF($C408=$D$3,#REF!*R$3,IF($C408=$D$4,#REF!*R$4,IF($C408=$D$5,#REF!*R$5,0))))</f>
        <v>0</v>
      </c>
      <c r="S408" s="179">
        <f>IF($C408=$D$2,#REF!*S$2,IF($C408=$D$3,#REF!*S$3,IF($C408=$D$4,#REF!*S$4,IF($C408=$D$5,#REF!*S$5,0))))</f>
        <v>0</v>
      </c>
      <c r="T408" s="179">
        <f>IF($C408=$D$2,#REF!*T$2,IF($C408=$D$3,#REF!*T$3,IF($C408=$D$4,#REF!*T$4,IF($C408=$D$5,#REF!*T$5,0))))</f>
        <v>0</v>
      </c>
      <c r="U408" s="179">
        <f>IF($C408=$D$2,#REF!*U$2,IF($C408=$D$3,#REF!*U$3,IF($C408=$D$4,#REF!*U$4,IF($C408=$D$5,#REF!*U$5,0))))</f>
        <v>0</v>
      </c>
      <c r="V408" s="179">
        <f>IF($C408=$D$2,#REF!*V$2,IF($C408=$D$3,#REF!*V$3,IF($C408=$D$4,#REF!*V$4,IF($C408=$D$5,#REF!*V$5,0))))</f>
        <v>0</v>
      </c>
      <c r="W408" s="179">
        <f>IF($C408=$D$2,#REF!*W$2,IF($C408=$D$3,#REF!*W$3,IF($C408=$D$4,#REF!*W$4,IF($C408=$D$5,#REF!*W$5,0))))</f>
        <v>0</v>
      </c>
      <c r="X408" s="179">
        <f>IF($C408=$D$2,#REF!*X$2,IF($C408=$D$3,#REF!*X$3,IF($C408=$D$4,#REF!*X$4,IF($C408=$D$5,#REF!*X$5,0))))</f>
        <v>0</v>
      </c>
      <c r="Y408" s="179">
        <f>IF($C408=$D$2,#REF!*Y$2,IF($C408=$D$3,#REF!*Y$3,IF($C408=$D$4,#REF!*Y$4,IF($C408=$D$5,#REF!*Y$5,0))))</f>
        <v>0</v>
      </c>
      <c r="Z408" s="179">
        <f>IF($C408=$D$2,#REF!*Z$2,IF($C408=$D$3,#REF!*Z$3,IF($C408=$D$4,#REF!*Z$4,IF($C408=$D$5,#REF!*Z$5,0))))</f>
        <v>0</v>
      </c>
      <c r="AA408" s="179">
        <f>IF($C408=$D$2,#REF!*AA$2,IF($C408=$D$3,#REF!*AA$3,IF($C408=$D$4,#REF!*AA$4,IF($C408=$D$5,#REF!*AA$5,0))))</f>
        <v>0</v>
      </c>
      <c r="AB408" s="179">
        <f>IF($C408=$D$2,#REF!*AB$2,IF($C408=$D$3,#REF!*AB$3,IF($C408=$D$4,#REF!*AB$4,IF($C408=$D$5,#REF!*AB$5,0))))</f>
        <v>0</v>
      </c>
      <c r="AC408" s="179">
        <f>IF($C408=$D$2,#REF!*AC$2,IF($C408=$D$3,#REF!*AC$3,IF($C408=$D$4,#REF!*AC$4,IF($C408=$D$5,#REF!*AC$5,0))))</f>
        <v>0</v>
      </c>
      <c r="AD408" s="179">
        <f>IF($C408=$D$2,#REF!*AD$2,IF($C408=$D$3,#REF!*AD$3,IF($C408=$D$4,#REF!*AD$4,IF($C408=$D$5,#REF!*AD$5,0))))</f>
        <v>0</v>
      </c>
      <c r="AE408" s="179">
        <f>IF($C408=$D$2,#REF!*AE$2,IF($C408=$D$3,#REF!*AE$3,IF($C408=$D$4,#REF!*AE$4,IF($C408=$D$5,#REF!*AE$5,0))))</f>
        <v>0</v>
      </c>
      <c r="AF408" s="179">
        <f>IF($C408=$D$2,#REF!*AF$2,IF($C408=$D$3,#REF!*AF$3,IF($C408=$D$4,#REF!*AF$4,IF($C408=$D$5,#REF!*AF$5,0))))</f>
        <v>0</v>
      </c>
      <c r="AG408" s="179">
        <f>IF($C408=$D$2,#REF!*AG$2,IF($C408=$D$3,#REF!*AG$3,IF($C408=$D$4,#REF!*AG$4,IF($C408=$D$5,#REF!*AG$5,0))))</f>
        <v>0</v>
      </c>
      <c r="AH408" s="179">
        <f>IF($C408=$D$2,#REF!*AH$2,IF($C408=$D$3,#REF!*AH$3,IF($C408=$D$4,#REF!*AH$4,IF($C408=$D$5,#REF!*AH$5,0))))</f>
        <v>0</v>
      </c>
      <c r="AI408" s="179">
        <f>IF($C408=$D$2,#REF!*AI$2,IF($C408=$D$3,#REF!*AI$3,IF($C408=$D$4,#REF!*AI$4,IF($C408=$D$5,#REF!*AI$5,0))))</f>
        <v>0</v>
      </c>
      <c r="AJ408" s="179">
        <f>IF($C408=$D$2,#REF!*AJ$2,IF($C408=$D$3,#REF!*AJ$3,IF($C408=$D$4,#REF!*AJ$4,IF($C408=$D$5,#REF!*AJ$5,0))))</f>
        <v>0</v>
      </c>
      <c r="AK408" s="179">
        <f>IF($C408=$D$2,#REF!*AK$2,IF($C408=$D$3,#REF!*AK$3,IF($C408=$D$4,#REF!*AK$4,IF($C408=$D$5,#REF!*AK$5,0))))</f>
        <v>0</v>
      </c>
      <c r="AL408" s="179">
        <f>IF($C408=$D$2,#REF!*AL$2,IF($C408=$D$3,#REF!*AL$3,IF($C408=$D$4,#REF!*AL$4,IF($C408=$D$5,#REF!*AL$5,0))))</f>
        <v>0</v>
      </c>
      <c r="AM408" s="179">
        <f>IF($C408=$D$2,#REF!*AM$2,IF($C408=$D$3,#REF!*AM$3,IF($C408=$D$4,#REF!*AM$4,IF($C408=$D$5,#REF!*AM$5,0))))</f>
        <v>0</v>
      </c>
    </row>
    <row r="409" spans="1:39">
      <c r="A409" s="141"/>
      <c r="B409" s="165"/>
      <c r="C409" s="165"/>
      <c r="D409" s="178">
        <f t="shared" si="0"/>
        <v>0</v>
      </c>
      <c r="E409" s="179">
        <f>IF($C409=$D$2,#REF!*E$2,IF($C409=$D$3,#REF!*E$3,IF($C409=$D$4,#REF!*E$4,IF($C409=$D$5,#REF!*E$5,0))))</f>
        <v>0</v>
      </c>
      <c r="F409" s="179">
        <f>IF($C409=$D$2,#REF!*F$2,IF($C409=$D$3,#REF!*F$3,IF($C409=$D$4,#REF!*F$4,IF($C409=$D$5,#REF!*F$5,0))))</f>
        <v>0</v>
      </c>
      <c r="G409" s="179">
        <f>IF($C409=$D$2,#REF!*G$2,IF($C409=$D$3,#REF!*G$3,IF($C409=$D$4,#REF!*G$4,IF($C409=$D$5,#REF!*G$5,0))))</f>
        <v>0</v>
      </c>
      <c r="H409" s="179">
        <f>IF($C409=$D$2,#REF!*H$2,IF($C409=$D$3,#REF!*H$3,IF($C409=$D$4,#REF!*H$4,IF($C409=$D$5,#REF!*H$5,0))))</f>
        <v>0</v>
      </c>
      <c r="I409" s="179">
        <f>IF($C409=$D$2,#REF!*I$2,IF($C409=$D$3,#REF!*I$3,IF($C409=$D$4,#REF!*I$4,IF($C409=$D$5,#REF!*I$5,0))))</f>
        <v>0</v>
      </c>
      <c r="J409" s="179">
        <f>IF($C409=$D$2,#REF!*J$2,IF($C409=$D$3,#REF!*J$3,IF($C409=$D$4,#REF!*J$4,IF($C409=$D$5,#REF!*J$5,0))))</f>
        <v>0</v>
      </c>
      <c r="K409" s="179">
        <f>IF($C409=$D$2,#REF!*K$2,IF($C409=$D$3,#REF!*K$3,IF($C409=$D$4,#REF!*K$4,IF($C409=$D$5,#REF!*K$5,0))))</f>
        <v>0</v>
      </c>
      <c r="L409" s="179">
        <f>IF($C409=$D$2,#REF!*L$2,IF($C409=$D$3,#REF!*L$3,IF($C409=$D$4,#REF!*L$4,IF($C409=$D$5,#REF!*L$5,0))))</f>
        <v>0</v>
      </c>
      <c r="M409" s="179">
        <f>IF($C409=$D$2,#REF!*M$2,IF($C409=$D$3,#REF!*M$3,IF($C409=$D$4,#REF!*M$4,IF($C409=$D$5,#REF!*M$5,0))))</f>
        <v>0</v>
      </c>
      <c r="N409" s="179">
        <f>IF($C409=$D$2,#REF!*N$2,IF($C409=$D$3,#REF!*N$3,IF($C409=$D$4,#REF!*N$4,IF($C409=$D$5,#REF!*N$5,0))))</f>
        <v>0</v>
      </c>
      <c r="O409" s="179">
        <f>IF($C409=$D$2,#REF!*O$2,IF($C409=$D$3,#REF!*O$3,IF($C409=$D$4,#REF!*O$4,IF($C409=$D$5,#REF!*O$5,0))))</f>
        <v>0</v>
      </c>
      <c r="P409" s="179">
        <f>IF($C409=$D$2,#REF!*P$2,IF($C409=$D$3,#REF!*P$3,IF($C409=$D$4,#REF!*P$4,IF($C409=$D$5,#REF!*P$5,0))))</f>
        <v>0</v>
      </c>
      <c r="Q409" s="179">
        <f>IF($C409=$D$2,#REF!*Q$2,IF($C409=$D$3,#REF!*Q$3,IF($C409=$D$4,#REF!*Q$4,IF($C409=$D$5,#REF!*Q$5,0))))</f>
        <v>0</v>
      </c>
      <c r="R409" s="179">
        <f>IF($C409=$D$2,#REF!*R$2,IF($C409=$D$3,#REF!*R$3,IF($C409=$D$4,#REF!*R$4,IF($C409=$D$5,#REF!*R$5,0))))</f>
        <v>0</v>
      </c>
      <c r="S409" s="179">
        <f>IF($C409=$D$2,#REF!*S$2,IF($C409=$D$3,#REF!*S$3,IF($C409=$D$4,#REF!*S$4,IF($C409=$D$5,#REF!*S$5,0))))</f>
        <v>0</v>
      </c>
      <c r="T409" s="179">
        <f>IF($C409=$D$2,#REF!*T$2,IF($C409=$D$3,#REF!*T$3,IF($C409=$D$4,#REF!*T$4,IF($C409=$D$5,#REF!*T$5,0))))</f>
        <v>0</v>
      </c>
      <c r="U409" s="179">
        <f>IF($C409=$D$2,#REF!*U$2,IF($C409=$D$3,#REF!*U$3,IF($C409=$D$4,#REF!*U$4,IF($C409=$D$5,#REF!*U$5,0))))</f>
        <v>0</v>
      </c>
      <c r="V409" s="179">
        <f>IF($C409=$D$2,#REF!*V$2,IF($C409=$D$3,#REF!*V$3,IF($C409=$D$4,#REF!*V$4,IF($C409=$D$5,#REF!*V$5,0))))</f>
        <v>0</v>
      </c>
      <c r="W409" s="179">
        <f>IF($C409=$D$2,#REF!*W$2,IF($C409=$D$3,#REF!*W$3,IF($C409=$D$4,#REF!*W$4,IF($C409=$D$5,#REF!*W$5,0))))</f>
        <v>0</v>
      </c>
      <c r="X409" s="179">
        <f>IF($C409=$D$2,#REF!*X$2,IF($C409=$D$3,#REF!*X$3,IF($C409=$D$4,#REF!*X$4,IF($C409=$D$5,#REF!*X$5,0))))</f>
        <v>0</v>
      </c>
      <c r="Y409" s="179">
        <f>IF($C409=$D$2,#REF!*Y$2,IF($C409=$D$3,#REF!*Y$3,IF($C409=$D$4,#REF!*Y$4,IF($C409=$D$5,#REF!*Y$5,0))))</f>
        <v>0</v>
      </c>
      <c r="Z409" s="179">
        <f>IF($C409=$D$2,#REF!*Z$2,IF($C409=$D$3,#REF!*Z$3,IF($C409=$D$4,#REF!*Z$4,IF($C409=$D$5,#REF!*Z$5,0))))</f>
        <v>0</v>
      </c>
      <c r="AA409" s="179">
        <f>IF($C409=$D$2,#REF!*AA$2,IF($C409=$D$3,#REF!*AA$3,IF($C409=$D$4,#REF!*AA$4,IF($C409=$D$5,#REF!*AA$5,0))))</f>
        <v>0</v>
      </c>
      <c r="AB409" s="179">
        <f>IF($C409=$D$2,#REF!*AB$2,IF($C409=$D$3,#REF!*AB$3,IF($C409=$D$4,#REF!*AB$4,IF($C409=$D$5,#REF!*AB$5,0))))</f>
        <v>0</v>
      </c>
      <c r="AC409" s="179">
        <f>IF($C409=$D$2,#REF!*AC$2,IF($C409=$D$3,#REF!*AC$3,IF($C409=$D$4,#REF!*AC$4,IF($C409=$D$5,#REF!*AC$5,0))))</f>
        <v>0</v>
      </c>
      <c r="AD409" s="179">
        <f>IF($C409=$D$2,#REF!*AD$2,IF($C409=$D$3,#REF!*AD$3,IF($C409=$D$4,#REF!*AD$4,IF($C409=$D$5,#REF!*AD$5,0))))</f>
        <v>0</v>
      </c>
      <c r="AE409" s="179">
        <f>IF($C409=$D$2,#REF!*AE$2,IF($C409=$D$3,#REF!*AE$3,IF($C409=$D$4,#REF!*AE$4,IF($C409=$D$5,#REF!*AE$5,0))))</f>
        <v>0</v>
      </c>
      <c r="AF409" s="179">
        <f>IF($C409=$D$2,#REF!*AF$2,IF($C409=$D$3,#REF!*AF$3,IF($C409=$D$4,#REF!*AF$4,IF($C409=$D$5,#REF!*AF$5,0))))</f>
        <v>0</v>
      </c>
      <c r="AG409" s="179">
        <f>IF($C409=$D$2,#REF!*AG$2,IF($C409=$D$3,#REF!*AG$3,IF($C409=$D$4,#REF!*AG$4,IF($C409=$D$5,#REF!*AG$5,0))))</f>
        <v>0</v>
      </c>
      <c r="AH409" s="179">
        <f>IF($C409=$D$2,#REF!*AH$2,IF($C409=$D$3,#REF!*AH$3,IF($C409=$D$4,#REF!*AH$4,IF($C409=$D$5,#REF!*AH$5,0))))</f>
        <v>0</v>
      </c>
      <c r="AI409" s="179">
        <f>IF($C409=$D$2,#REF!*AI$2,IF($C409=$D$3,#REF!*AI$3,IF($C409=$D$4,#REF!*AI$4,IF($C409=$D$5,#REF!*AI$5,0))))</f>
        <v>0</v>
      </c>
      <c r="AJ409" s="179">
        <f>IF($C409=$D$2,#REF!*AJ$2,IF($C409=$D$3,#REF!*AJ$3,IF($C409=$D$4,#REF!*AJ$4,IF($C409=$D$5,#REF!*AJ$5,0))))</f>
        <v>0</v>
      </c>
      <c r="AK409" s="179">
        <f>IF($C409=$D$2,#REF!*AK$2,IF($C409=$D$3,#REF!*AK$3,IF($C409=$D$4,#REF!*AK$4,IF($C409=$D$5,#REF!*AK$5,0))))</f>
        <v>0</v>
      </c>
      <c r="AL409" s="179">
        <f>IF($C409=$D$2,#REF!*AL$2,IF($C409=$D$3,#REF!*AL$3,IF($C409=$D$4,#REF!*AL$4,IF($C409=$D$5,#REF!*AL$5,0))))</f>
        <v>0</v>
      </c>
      <c r="AM409" s="179">
        <f>IF($C409=$D$2,#REF!*AM$2,IF($C409=$D$3,#REF!*AM$3,IF($C409=$D$4,#REF!*AM$4,IF($C409=$D$5,#REF!*AM$5,0))))</f>
        <v>0</v>
      </c>
    </row>
    <row r="410" spans="1:39">
      <c r="A410" s="141"/>
      <c r="B410" s="165"/>
      <c r="C410" s="165"/>
      <c r="D410" s="178">
        <f t="shared" si="0"/>
        <v>0</v>
      </c>
      <c r="E410" s="179">
        <f>IF($C410=$D$2,#REF!*E$2,IF($C410=$D$3,#REF!*E$3,IF($C410=$D$4,#REF!*E$4,IF($C410=$D$5,#REF!*E$5,0))))</f>
        <v>0</v>
      </c>
      <c r="F410" s="179">
        <f>IF($C410=$D$2,#REF!*F$2,IF($C410=$D$3,#REF!*F$3,IF($C410=$D$4,#REF!*F$4,IF($C410=$D$5,#REF!*F$5,0))))</f>
        <v>0</v>
      </c>
      <c r="G410" s="179">
        <f>IF($C410=$D$2,#REF!*G$2,IF($C410=$D$3,#REF!*G$3,IF($C410=$D$4,#REF!*G$4,IF($C410=$D$5,#REF!*G$5,0))))</f>
        <v>0</v>
      </c>
      <c r="H410" s="179">
        <f>IF($C410=$D$2,#REF!*H$2,IF($C410=$D$3,#REF!*H$3,IF($C410=$D$4,#REF!*H$4,IF($C410=$D$5,#REF!*H$5,0))))</f>
        <v>0</v>
      </c>
      <c r="I410" s="179">
        <f>IF($C410=$D$2,#REF!*I$2,IF($C410=$D$3,#REF!*I$3,IF($C410=$D$4,#REF!*I$4,IF($C410=$D$5,#REF!*I$5,0))))</f>
        <v>0</v>
      </c>
      <c r="J410" s="179">
        <f>IF($C410=$D$2,#REF!*J$2,IF($C410=$D$3,#REF!*J$3,IF($C410=$D$4,#REF!*J$4,IF($C410=$D$5,#REF!*J$5,0))))</f>
        <v>0</v>
      </c>
      <c r="K410" s="179">
        <f>IF($C410=$D$2,#REF!*K$2,IF($C410=$D$3,#REF!*K$3,IF($C410=$D$4,#REF!*K$4,IF($C410=$D$5,#REF!*K$5,0))))</f>
        <v>0</v>
      </c>
      <c r="L410" s="179">
        <f>IF($C410=$D$2,#REF!*L$2,IF($C410=$D$3,#REF!*L$3,IF($C410=$D$4,#REF!*L$4,IF($C410=$D$5,#REF!*L$5,0))))</f>
        <v>0</v>
      </c>
      <c r="M410" s="179">
        <f>IF($C410=$D$2,#REF!*M$2,IF($C410=$D$3,#REF!*M$3,IF($C410=$D$4,#REF!*M$4,IF($C410=$D$5,#REF!*M$5,0))))</f>
        <v>0</v>
      </c>
      <c r="N410" s="179">
        <f>IF($C410=$D$2,#REF!*N$2,IF($C410=$D$3,#REF!*N$3,IF($C410=$D$4,#REF!*N$4,IF($C410=$D$5,#REF!*N$5,0))))</f>
        <v>0</v>
      </c>
      <c r="O410" s="179">
        <f>IF($C410=$D$2,#REF!*O$2,IF($C410=$D$3,#REF!*O$3,IF($C410=$D$4,#REF!*O$4,IF($C410=$D$5,#REF!*O$5,0))))</f>
        <v>0</v>
      </c>
      <c r="P410" s="179">
        <f>IF($C410=$D$2,#REF!*P$2,IF($C410=$D$3,#REF!*P$3,IF($C410=$D$4,#REF!*P$4,IF($C410=$D$5,#REF!*P$5,0))))</f>
        <v>0</v>
      </c>
      <c r="Q410" s="179">
        <f>IF($C410=$D$2,#REF!*Q$2,IF($C410=$D$3,#REF!*Q$3,IF($C410=$D$4,#REF!*Q$4,IF($C410=$D$5,#REF!*Q$5,0))))</f>
        <v>0</v>
      </c>
      <c r="R410" s="179">
        <f>IF($C410=$D$2,#REF!*R$2,IF($C410=$D$3,#REF!*R$3,IF($C410=$D$4,#REF!*R$4,IF($C410=$D$5,#REF!*R$5,0))))</f>
        <v>0</v>
      </c>
      <c r="S410" s="179">
        <f>IF($C410=$D$2,#REF!*S$2,IF($C410=$D$3,#REF!*S$3,IF($C410=$D$4,#REF!*S$4,IF($C410=$D$5,#REF!*S$5,0))))</f>
        <v>0</v>
      </c>
      <c r="T410" s="179">
        <f>IF($C410=$D$2,#REF!*T$2,IF($C410=$D$3,#REF!*T$3,IF($C410=$D$4,#REF!*T$4,IF($C410=$D$5,#REF!*T$5,0))))</f>
        <v>0</v>
      </c>
      <c r="U410" s="179">
        <f>IF($C410=$D$2,#REF!*U$2,IF($C410=$D$3,#REF!*U$3,IF($C410=$D$4,#REF!*U$4,IF($C410=$D$5,#REF!*U$5,0))))</f>
        <v>0</v>
      </c>
      <c r="V410" s="179">
        <f>IF($C410=$D$2,#REF!*V$2,IF($C410=$D$3,#REF!*V$3,IF($C410=$D$4,#REF!*V$4,IF($C410=$D$5,#REF!*V$5,0))))</f>
        <v>0</v>
      </c>
      <c r="W410" s="179">
        <f>IF($C410=$D$2,#REF!*W$2,IF($C410=$D$3,#REF!*W$3,IF($C410=$D$4,#REF!*W$4,IF($C410=$D$5,#REF!*W$5,0))))</f>
        <v>0</v>
      </c>
      <c r="X410" s="179">
        <f>IF($C410=$D$2,#REF!*X$2,IF($C410=$D$3,#REF!*X$3,IF($C410=$D$4,#REF!*X$4,IF($C410=$D$5,#REF!*X$5,0))))</f>
        <v>0</v>
      </c>
      <c r="Y410" s="179">
        <f>IF($C410=$D$2,#REF!*Y$2,IF($C410=$D$3,#REF!*Y$3,IF($C410=$D$4,#REF!*Y$4,IF($C410=$D$5,#REF!*Y$5,0))))</f>
        <v>0</v>
      </c>
      <c r="Z410" s="179">
        <f>IF($C410=$D$2,#REF!*Z$2,IF($C410=$D$3,#REF!*Z$3,IF($C410=$D$4,#REF!*Z$4,IF($C410=$D$5,#REF!*Z$5,0))))</f>
        <v>0</v>
      </c>
      <c r="AA410" s="179">
        <f>IF($C410=$D$2,#REF!*AA$2,IF($C410=$D$3,#REF!*AA$3,IF($C410=$D$4,#REF!*AA$4,IF($C410=$D$5,#REF!*AA$5,0))))</f>
        <v>0</v>
      </c>
      <c r="AB410" s="179">
        <f>IF($C410=$D$2,#REF!*AB$2,IF($C410=$D$3,#REF!*AB$3,IF($C410=$D$4,#REF!*AB$4,IF($C410=$D$5,#REF!*AB$5,0))))</f>
        <v>0</v>
      </c>
      <c r="AC410" s="179">
        <f>IF($C410=$D$2,#REF!*AC$2,IF($C410=$D$3,#REF!*AC$3,IF($C410=$D$4,#REF!*AC$4,IF($C410=$D$5,#REF!*AC$5,0))))</f>
        <v>0</v>
      </c>
      <c r="AD410" s="179">
        <f>IF($C410=$D$2,#REF!*AD$2,IF($C410=$D$3,#REF!*AD$3,IF($C410=$D$4,#REF!*AD$4,IF($C410=$D$5,#REF!*AD$5,0))))</f>
        <v>0</v>
      </c>
      <c r="AE410" s="179">
        <f>IF($C410=$D$2,#REF!*AE$2,IF($C410=$D$3,#REF!*AE$3,IF($C410=$D$4,#REF!*AE$4,IF($C410=$D$5,#REF!*AE$5,0))))</f>
        <v>0</v>
      </c>
      <c r="AF410" s="179">
        <f>IF($C410=$D$2,#REF!*AF$2,IF($C410=$D$3,#REF!*AF$3,IF($C410=$D$4,#REF!*AF$4,IF($C410=$D$5,#REF!*AF$5,0))))</f>
        <v>0</v>
      </c>
      <c r="AG410" s="179">
        <f>IF($C410=$D$2,#REF!*AG$2,IF($C410=$D$3,#REF!*AG$3,IF($C410=$D$4,#REF!*AG$4,IF($C410=$D$5,#REF!*AG$5,0))))</f>
        <v>0</v>
      </c>
      <c r="AH410" s="179">
        <f>IF($C410=$D$2,#REF!*AH$2,IF($C410=$D$3,#REF!*AH$3,IF($C410=$D$4,#REF!*AH$4,IF($C410=$D$5,#REF!*AH$5,0))))</f>
        <v>0</v>
      </c>
      <c r="AI410" s="179">
        <f>IF($C410=$D$2,#REF!*AI$2,IF($C410=$D$3,#REF!*AI$3,IF($C410=$D$4,#REF!*AI$4,IF($C410=$D$5,#REF!*AI$5,0))))</f>
        <v>0</v>
      </c>
      <c r="AJ410" s="179">
        <f>IF($C410=$D$2,#REF!*AJ$2,IF($C410=$D$3,#REF!*AJ$3,IF($C410=$D$4,#REF!*AJ$4,IF($C410=$D$5,#REF!*AJ$5,0))))</f>
        <v>0</v>
      </c>
      <c r="AK410" s="179">
        <f>IF($C410=$D$2,#REF!*AK$2,IF($C410=$D$3,#REF!*AK$3,IF($C410=$D$4,#REF!*AK$4,IF($C410=$D$5,#REF!*AK$5,0))))</f>
        <v>0</v>
      </c>
      <c r="AL410" s="179">
        <f>IF($C410=$D$2,#REF!*AL$2,IF($C410=$D$3,#REF!*AL$3,IF($C410=$D$4,#REF!*AL$4,IF($C410=$D$5,#REF!*AL$5,0))))</f>
        <v>0</v>
      </c>
      <c r="AM410" s="179">
        <f>IF($C410=$D$2,#REF!*AM$2,IF($C410=$D$3,#REF!*AM$3,IF($C410=$D$4,#REF!*AM$4,IF($C410=$D$5,#REF!*AM$5,0))))</f>
        <v>0</v>
      </c>
    </row>
    <row r="411" spans="1:39">
      <c r="A411" s="141"/>
      <c r="B411" s="165"/>
      <c r="C411" s="165"/>
      <c r="D411" s="178">
        <f t="shared" si="0"/>
        <v>0</v>
      </c>
      <c r="E411" s="179">
        <f>IF($C411=$D$2,#REF!*E$2,IF($C411=$D$3,#REF!*E$3,IF($C411=$D$4,#REF!*E$4,IF($C411=$D$5,#REF!*E$5,0))))</f>
        <v>0</v>
      </c>
      <c r="F411" s="179">
        <f>IF($C411=$D$2,#REF!*F$2,IF($C411=$D$3,#REF!*F$3,IF($C411=$D$4,#REF!*F$4,IF($C411=$D$5,#REF!*F$5,0))))</f>
        <v>0</v>
      </c>
      <c r="G411" s="179">
        <f>IF($C411=$D$2,#REF!*G$2,IF($C411=$D$3,#REF!*G$3,IF($C411=$D$4,#REF!*G$4,IF($C411=$D$5,#REF!*G$5,0))))</f>
        <v>0</v>
      </c>
      <c r="H411" s="179">
        <f>IF($C411=$D$2,#REF!*H$2,IF($C411=$D$3,#REF!*H$3,IF($C411=$D$4,#REF!*H$4,IF($C411=$D$5,#REF!*H$5,0))))</f>
        <v>0</v>
      </c>
      <c r="I411" s="179">
        <f>IF($C411=$D$2,#REF!*I$2,IF($C411=$D$3,#REF!*I$3,IF($C411=$D$4,#REF!*I$4,IF($C411=$D$5,#REF!*I$5,0))))</f>
        <v>0</v>
      </c>
      <c r="J411" s="179">
        <f>IF($C411=$D$2,#REF!*J$2,IF($C411=$D$3,#REF!*J$3,IF($C411=$D$4,#REF!*J$4,IF($C411=$D$5,#REF!*J$5,0))))</f>
        <v>0</v>
      </c>
      <c r="K411" s="179">
        <f>IF($C411=$D$2,#REF!*K$2,IF($C411=$D$3,#REF!*K$3,IF($C411=$D$4,#REF!*K$4,IF($C411=$D$5,#REF!*K$5,0))))</f>
        <v>0</v>
      </c>
      <c r="L411" s="179">
        <f>IF($C411=$D$2,#REF!*L$2,IF($C411=$D$3,#REF!*L$3,IF($C411=$D$4,#REF!*L$4,IF($C411=$D$5,#REF!*L$5,0))))</f>
        <v>0</v>
      </c>
      <c r="M411" s="179">
        <f>IF($C411=$D$2,#REF!*M$2,IF($C411=$D$3,#REF!*M$3,IF($C411=$D$4,#REF!*M$4,IF($C411=$D$5,#REF!*M$5,0))))</f>
        <v>0</v>
      </c>
      <c r="N411" s="179">
        <f>IF($C411=$D$2,#REF!*N$2,IF($C411=$D$3,#REF!*N$3,IF($C411=$D$4,#REF!*N$4,IF($C411=$D$5,#REF!*N$5,0))))</f>
        <v>0</v>
      </c>
      <c r="O411" s="179">
        <f>IF($C411=$D$2,#REF!*O$2,IF($C411=$D$3,#REF!*O$3,IF($C411=$D$4,#REF!*O$4,IF($C411=$D$5,#REF!*O$5,0))))</f>
        <v>0</v>
      </c>
      <c r="P411" s="179">
        <f>IF($C411=$D$2,#REF!*P$2,IF($C411=$D$3,#REF!*P$3,IF($C411=$D$4,#REF!*P$4,IF($C411=$D$5,#REF!*P$5,0))))</f>
        <v>0</v>
      </c>
      <c r="Q411" s="179">
        <f>IF($C411=$D$2,#REF!*Q$2,IF($C411=$D$3,#REF!*Q$3,IF($C411=$D$4,#REF!*Q$4,IF($C411=$D$5,#REF!*Q$5,0))))</f>
        <v>0</v>
      </c>
      <c r="R411" s="179">
        <f>IF($C411=$D$2,#REF!*R$2,IF($C411=$D$3,#REF!*R$3,IF($C411=$D$4,#REF!*R$4,IF($C411=$D$5,#REF!*R$5,0))))</f>
        <v>0</v>
      </c>
      <c r="S411" s="179">
        <f>IF($C411=$D$2,#REF!*S$2,IF($C411=$D$3,#REF!*S$3,IF($C411=$D$4,#REF!*S$4,IF($C411=$D$5,#REF!*S$5,0))))</f>
        <v>0</v>
      </c>
      <c r="T411" s="179">
        <f>IF($C411=$D$2,#REF!*T$2,IF($C411=$D$3,#REF!*T$3,IF($C411=$D$4,#REF!*T$4,IF($C411=$D$5,#REF!*T$5,0))))</f>
        <v>0</v>
      </c>
      <c r="U411" s="179">
        <f>IF($C411=$D$2,#REF!*U$2,IF($C411=$D$3,#REF!*U$3,IF($C411=$D$4,#REF!*U$4,IF($C411=$D$5,#REF!*U$5,0))))</f>
        <v>0</v>
      </c>
      <c r="V411" s="179">
        <f>IF($C411=$D$2,#REF!*V$2,IF($C411=$D$3,#REF!*V$3,IF($C411=$D$4,#REF!*V$4,IF($C411=$D$5,#REF!*V$5,0))))</f>
        <v>0</v>
      </c>
      <c r="W411" s="179">
        <f>IF($C411=$D$2,#REF!*W$2,IF($C411=$D$3,#REF!*W$3,IF($C411=$D$4,#REF!*W$4,IF($C411=$D$5,#REF!*W$5,0))))</f>
        <v>0</v>
      </c>
      <c r="X411" s="179">
        <f>IF($C411=$D$2,#REF!*X$2,IF($C411=$D$3,#REF!*X$3,IF($C411=$D$4,#REF!*X$4,IF($C411=$D$5,#REF!*X$5,0))))</f>
        <v>0</v>
      </c>
      <c r="Y411" s="179">
        <f>IF($C411=$D$2,#REF!*Y$2,IF($C411=$D$3,#REF!*Y$3,IF($C411=$D$4,#REF!*Y$4,IF($C411=$D$5,#REF!*Y$5,0))))</f>
        <v>0</v>
      </c>
      <c r="Z411" s="179">
        <f>IF($C411=$D$2,#REF!*Z$2,IF($C411=$D$3,#REF!*Z$3,IF($C411=$D$4,#REF!*Z$4,IF($C411=$D$5,#REF!*Z$5,0))))</f>
        <v>0</v>
      </c>
      <c r="AA411" s="179">
        <f>IF($C411=$D$2,#REF!*AA$2,IF($C411=$D$3,#REF!*AA$3,IF($C411=$D$4,#REF!*AA$4,IF($C411=$D$5,#REF!*AA$5,0))))</f>
        <v>0</v>
      </c>
      <c r="AB411" s="179">
        <f>IF($C411=$D$2,#REF!*AB$2,IF($C411=$D$3,#REF!*AB$3,IF($C411=$D$4,#REF!*AB$4,IF($C411=$D$5,#REF!*AB$5,0))))</f>
        <v>0</v>
      </c>
      <c r="AC411" s="179">
        <f>IF($C411=$D$2,#REF!*AC$2,IF($C411=$D$3,#REF!*AC$3,IF($C411=$D$4,#REF!*AC$4,IF($C411=$D$5,#REF!*AC$5,0))))</f>
        <v>0</v>
      </c>
      <c r="AD411" s="179">
        <f>IF($C411=$D$2,#REF!*AD$2,IF($C411=$D$3,#REF!*AD$3,IF($C411=$D$4,#REF!*AD$4,IF($C411=$D$5,#REF!*AD$5,0))))</f>
        <v>0</v>
      </c>
      <c r="AE411" s="179">
        <f>IF($C411=$D$2,#REF!*AE$2,IF($C411=$D$3,#REF!*AE$3,IF($C411=$D$4,#REF!*AE$4,IF($C411=$D$5,#REF!*AE$5,0))))</f>
        <v>0</v>
      </c>
      <c r="AF411" s="179">
        <f>IF($C411=$D$2,#REF!*AF$2,IF($C411=$D$3,#REF!*AF$3,IF($C411=$D$4,#REF!*AF$4,IF($C411=$D$5,#REF!*AF$5,0))))</f>
        <v>0</v>
      </c>
      <c r="AG411" s="179">
        <f>IF($C411=$D$2,#REF!*AG$2,IF($C411=$D$3,#REF!*AG$3,IF($C411=$D$4,#REF!*AG$4,IF($C411=$D$5,#REF!*AG$5,0))))</f>
        <v>0</v>
      </c>
      <c r="AH411" s="179">
        <f>IF($C411=$D$2,#REF!*AH$2,IF($C411=$D$3,#REF!*AH$3,IF($C411=$D$4,#REF!*AH$4,IF($C411=$D$5,#REF!*AH$5,0))))</f>
        <v>0</v>
      </c>
      <c r="AI411" s="179">
        <f>IF($C411=$D$2,#REF!*AI$2,IF($C411=$D$3,#REF!*AI$3,IF($C411=$D$4,#REF!*AI$4,IF($C411=$D$5,#REF!*AI$5,0))))</f>
        <v>0</v>
      </c>
      <c r="AJ411" s="179">
        <f>IF($C411=$D$2,#REF!*AJ$2,IF($C411=$D$3,#REF!*AJ$3,IF($C411=$D$4,#REF!*AJ$4,IF($C411=$D$5,#REF!*AJ$5,0))))</f>
        <v>0</v>
      </c>
      <c r="AK411" s="179">
        <f>IF($C411=$D$2,#REF!*AK$2,IF($C411=$D$3,#REF!*AK$3,IF($C411=$D$4,#REF!*AK$4,IF($C411=$D$5,#REF!*AK$5,0))))</f>
        <v>0</v>
      </c>
      <c r="AL411" s="179">
        <f>IF($C411=$D$2,#REF!*AL$2,IF($C411=$D$3,#REF!*AL$3,IF($C411=$D$4,#REF!*AL$4,IF($C411=$D$5,#REF!*AL$5,0))))</f>
        <v>0</v>
      </c>
      <c r="AM411" s="179">
        <f>IF($C411=$D$2,#REF!*AM$2,IF($C411=$D$3,#REF!*AM$3,IF($C411=$D$4,#REF!*AM$4,IF($C411=$D$5,#REF!*AM$5,0))))</f>
        <v>0</v>
      </c>
    </row>
    <row r="412" spans="1:39">
      <c r="A412" s="141"/>
      <c r="B412" s="165"/>
      <c r="C412" s="165"/>
      <c r="D412" s="178">
        <f t="shared" si="0"/>
        <v>0</v>
      </c>
      <c r="E412" s="179">
        <f>IF($C412=$D$2,#REF!*E$2,IF($C412=$D$3,#REF!*E$3,IF($C412=$D$4,#REF!*E$4,IF($C412=$D$5,#REF!*E$5,0))))</f>
        <v>0</v>
      </c>
      <c r="F412" s="179">
        <f>IF($C412=$D$2,#REF!*F$2,IF($C412=$D$3,#REF!*F$3,IF($C412=$D$4,#REF!*F$4,IF($C412=$D$5,#REF!*F$5,0))))</f>
        <v>0</v>
      </c>
      <c r="G412" s="179">
        <f>IF($C412=$D$2,#REF!*G$2,IF($C412=$D$3,#REF!*G$3,IF($C412=$D$4,#REF!*G$4,IF($C412=$D$5,#REF!*G$5,0))))</f>
        <v>0</v>
      </c>
      <c r="H412" s="179">
        <f>IF($C412=$D$2,#REF!*H$2,IF($C412=$D$3,#REF!*H$3,IF($C412=$D$4,#REF!*H$4,IF($C412=$D$5,#REF!*H$5,0))))</f>
        <v>0</v>
      </c>
      <c r="I412" s="179">
        <f>IF($C412=$D$2,#REF!*I$2,IF($C412=$D$3,#REF!*I$3,IF($C412=$D$4,#REF!*I$4,IF($C412=$D$5,#REF!*I$5,0))))</f>
        <v>0</v>
      </c>
      <c r="J412" s="179">
        <f>IF($C412=$D$2,#REF!*J$2,IF($C412=$D$3,#REF!*J$3,IF($C412=$D$4,#REF!*J$4,IF($C412=$D$5,#REF!*J$5,0))))</f>
        <v>0</v>
      </c>
      <c r="K412" s="179">
        <f>IF($C412=$D$2,#REF!*K$2,IF($C412=$D$3,#REF!*K$3,IF($C412=$D$4,#REF!*K$4,IF($C412=$D$5,#REF!*K$5,0))))</f>
        <v>0</v>
      </c>
      <c r="L412" s="179">
        <f>IF($C412=$D$2,#REF!*L$2,IF($C412=$D$3,#REF!*L$3,IF($C412=$D$4,#REF!*L$4,IF($C412=$D$5,#REF!*L$5,0))))</f>
        <v>0</v>
      </c>
      <c r="M412" s="179">
        <f>IF($C412=$D$2,#REF!*M$2,IF($C412=$D$3,#REF!*M$3,IF($C412=$D$4,#REF!*M$4,IF($C412=$D$5,#REF!*M$5,0))))</f>
        <v>0</v>
      </c>
      <c r="N412" s="179">
        <f>IF($C412=$D$2,#REF!*N$2,IF($C412=$D$3,#REF!*N$3,IF($C412=$D$4,#REF!*N$4,IF($C412=$D$5,#REF!*N$5,0))))</f>
        <v>0</v>
      </c>
      <c r="O412" s="179">
        <f>IF($C412=$D$2,#REF!*O$2,IF($C412=$D$3,#REF!*O$3,IF($C412=$D$4,#REF!*O$4,IF($C412=$D$5,#REF!*O$5,0))))</f>
        <v>0</v>
      </c>
      <c r="P412" s="179">
        <f>IF($C412=$D$2,#REF!*P$2,IF($C412=$D$3,#REF!*P$3,IF($C412=$D$4,#REF!*P$4,IF($C412=$D$5,#REF!*P$5,0))))</f>
        <v>0</v>
      </c>
      <c r="Q412" s="179">
        <f>IF($C412=$D$2,#REF!*Q$2,IF($C412=$D$3,#REF!*Q$3,IF($C412=$D$4,#REF!*Q$4,IF($C412=$D$5,#REF!*Q$5,0))))</f>
        <v>0</v>
      </c>
      <c r="R412" s="179">
        <f>IF($C412=$D$2,#REF!*R$2,IF($C412=$D$3,#REF!*R$3,IF($C412=$D$4,#REF!*R$4,IF($C412=$D$5,#REF!*R$5,0))))</f>
        <v>0</v>
      </c>
      <c r="S412" s="179">
        <f>IF($C412=$D$2,#REF!*S$2,IF($C412=$D$3,#REF!*S$3,IF($C412=$D$4,#REF!*S$4,IF($C412=$D$5,#REF!*S$5,0))))</f>
        <v>0</v>
      </c>
      <c r="T412" s="179">
        <f>IF($C412=$D$2,#REF!*T$2,IF($C412=$D$3,#REF!*T$3,IF($C412=$D$4,#REF!*T$4,IF($C412=$D$5,#REF!*T$5,0))))</f>
        <v>0</v>
      </c>
      <c r="U412" s="179">
        <f>IF($C412=$D$2,#REF!*U$2,IF($C412=$D$3,#REF!*U$3,IF($C412=$D$4,#REF!*U$4,IF($C412=$D$5,#REF!*U$5,0))))</f>
        <v>0</v>
      </c>
      <c r="V412" s="179">
        <f>IF($C412=$D$2,#REF!*V$2,IF($C412=$D$3,#REF!*V$3,IF($C412=$D$4,#REF!*V$4,IF($C412=$D$5,#REF!*V$5,0))))</f>
        <v>0</v>
      </c>
      <c r="W412" s="179">
        <f>IF($C412=$D$2,#REF!*W$2,IF($C412=$D$3,#REF!*W$3,IF($C412=$D$4,#REF!*W$4,IF($C412=$D$5,#REF!*W$5,0))))</f>
        <v>0</v>
      </c>
      <c r="X412" s="179">
        <f>IF($C412=$D$2,#REF!*X$2,IF($C412=$D$3,#REF!*X$3,IF($C412=$D$4,#REF!*X$4,IF($C412=$D$5,#REF!*X$5,0))))</f>
        <v>0</v>
      </c>
      <c r="Y412" s="179">
        <f>IF($C412=$D$2,#REF!*Y$2,IF($C412=$D$3,#REF!*Y$3,IF($C412=$D$4,#REF!*Y$4,IF($C412=$D$5,#REF!*Y$5,0))))</f>
        <v>0</v>
      </c>
      <c r="Z412" s="179">
        <f>IF($C412=$D$2,#REF!*Z$2,IF($C412=$D$3,#REF!*Z$3,IF($C412=$D$4,#REF!*Z$4,IF($C412=$D$5,#REF!*Z$5,0))))</f>
        <v>0</v>
      </c>
      <c r="AA412" s="179">
        <f>IF($C412=$D$2,#REF!*AA$2,IF($C412=$D$3,#REF!*AA$3,IF($C412=$D$4,#REF!*AA$4,IF($C412=$D$5,#REF!*AA$5,0))))</f>
        <v>0</v>
      </c>
      <c r="AB412" s="179">
        <f>IF($C412=$D$2,#REF!*AB$2,IF($C412=$D$3,#REF!*AB$3,IF($C412=$D$4,#REF!*AB$4,IF($C412=$D$5,#REF!*AB$5,0))))</f>
        <v>0</v>
      </c>
      <c r="AC412" s="179">
        <f>IF($C412=$D$2,#REF!*AC$2,IF($C412=$D$3,#REF!*AC$3,IF($C412=$D$4,#REF!*AC$4,IF($C412=$D$5,#REF!*AC$5,0))))</f>
        <v>0</v>
      </c>
      <c r="AD412" s="179">
        <f>IF($C412=$D$2,#REF!*AD$2,IF($C412=$D$3,#REF!*AD$3,IF($C412=$D$4,#REF!*AD$4,IF($C412=$D$5,#REF!*AD$5,0))))</f>
        <v>0</v>
      </c>
      <c r="AE412" s="179">
        <f>IF($C412=$D$2,#REF!*AE$2,IF($C412=$D$3,#REF!*AE$3,IF($C412=$D$4,#REF!*AE$4,IF($C412=$D$5,#REF!*AE$5,0))))</f>
        <v>0</v>
      </c>
      <c r="AF412" s="179">
        <f>IF($C412=$D$2,#REF!*AF$2,IF($C412=$D$3,#REF!*AF$3,IF($C412=$D$4,#REF!*AF$4,IF($C412=$D$5,#REF!*AF$5,0))))</f>
        <v>0</v>
      </c>
      <c r="AG412" s="179">
        <f>IF($C412=$D$2,#REF!*AG$2,IF($C412=$D$3,#REF!*AG$3,IF($C412=$D$4,#REF!*AG$4,IF($C412=$D$5,#REF!*AG$5,0))))</f>
        <v>0</v>
      </c>
      <c r="AH412" s="179">
        <f>IF($C412=$D$2,#REF!*AH$2,IF($C412=$D$3,#REF!*AH$3,IF($C412=$D$4,#REF!*AH$4,IF($C412=$D$5,#REF!*AH$5,0))))</f>
        <v>0</v>
      </c>
      <c r="AI412" s="179">
        <f>IF($C412=$D$2,#REF!*AI$2,IF($C412=$D$3,#REF!*AI$3,IF($C412=$D$4,#REF!*AI$4,IF($C412=$D$5,#REF!*AI$5,0))))</f>
        <v>0</v>
      </c>
      <c r="AJ412" s="179">
        <f>IF($C412=$D$2,#REF!*AJ$2,IF($C412=$D$3,#REF!*AJ$3,IF($C412=$D$4,#REF!*AJ$4,IF($C412=$D$5,#REF!*AJ$5,0))))</f>
        <v>0</v>
      </c>
      <c r="AK412" s="179">
        <f>IF($C412=$D$2,#REF!*AK$2,IF($C412=$D$3,#REF!*AK$3,IF($C412=$D$4,#REF!*AK$4,IF($C412=$D$5,#REF!*AK$5,0))))</f>
        <v>0</v>
      </c>
      <c r="AL412" s="179">
        <f>IF($C412=$D$2,#REF!*AL$2,IF($C412=$D$3,#REF!*AL$3,IF($C412=$D$4,#REF!*AL$4,IF($C412=$D$5,#REF!*AL$5,0))))</f>
        <v>0</v>
      </c>
      <c r="AM412" s="179">
        <f>IF($C412=$D$2,#REF!*AM$2,IF($C412=$D$3,#REF!*AM$3,IF($C412=$D$4,#REF!*AM$4,IF($C412=$D$5,#REF!*AM$5,0))))</f>
        <v>0</v>
      </c>
    </row>
    <row r="413" spans="1:39">
      <c r="A413" s="141"/>
      <c r="B413" s="165"/>
      <c r="C413" s="165"/>
      <c r="D413" s="178">
        <f t="shared" si="0"/>
        <v>0</v>
      </c>
      <c r="E413" s="179">
        <f>IF($C413=$D$2,#REF!*E$2,IF($C413=$D$3,#REF!*E$3,IF($C413=$D$4,#REF!*E$4,IF($C413=$D$5,#REF!*E$5,0))))</f>
        <v>0</v>
      </c>
      <c r="F413" s="179">
        <f>IF($C413=$D$2,#REF!*F$2,IF($C413=$D$3,#REF!*F$3,IF($C413=$D$4,#REF!*F$4,IF($C413=$D$5,#REF!*F$5,0))))</f>
        <v>0</v>
      </c>
      <c r="G413" s="179">
        <f>IF($C413=$D$2,#REF!*G$2,IF($C413=$D$3,#REF!*G$3,IF($C413=$D$4,#REF!*G$4,IF($C413=$D$5,#REF!*G$5,0))))</f>
        <v>0</v>
      </c>
      <c r="H413" s="179">
        <f>IF($C413=$D$2,#REF!*H$2,IF($C413=$D$3,#REF!*H$3,IF($C413=$D$4,#REF!*H$4,IF($C413=$D$5,#REF!*H$5,0))))</f>
        <v>0</v>
      </c>
      <c r="I413" s="179">
        <f>IF($C413=$D$2,#REF!*I$2,IF($C413=$D$3,#REF!*I$3,IF($C413=$D$4,#REF!*I$4,IF($C413=$D$5,#REF!*I$5,0))))</f>
        <v>0</v>
      </c>
      <c r="J413" s="179">
        <f>IF($C413=$D$2,#REF!*J$2,IF($C413=$D$3,#REF!*J$3,IF($C413=$D$4,#REF!*J$4,IF($C413=$D$5,#REF!*J$5,0))))</f>
        <v>0</v>
      </c>
      <c r="K413" s="179">
        <f>IF($C413=$D$2,#REF!*K$2,IF($C413=$D$3,#REF!*K$3,IF($C413=$D$4,#REF!*K$4,IF($C413=$D$5,#REF!*K$5,0))))</f>
        <v>0</v>
      </c>
      <c r="L413" s="179">
        <f>IF($C413=$D$2,#REF!*L$2,IF($C413=$D$3,#REF!*L$3,IF($C413=$D$4,#REF!*L$4,IF($C413=$D$5,#REF!*L$5,0))))</f>
        <v>0</v>
      </c>
      <c r="M413" s="179">
        <f>IF($C413=$D$2,#REF!*M$2,IF($C413=$D$3,#REF!*M$3,IF($C413=$D$4,#REF!*M$4,IF($C413=$D$5,#REF!*M$5,0))))</f>
        <v>0</v>
      </c>
      <c r="N413" s="179">
        <f>IF($C413=$D$2,#REF!*N$2,IF($C413=$D$3,#REF!*N$3,IF($C413=$D$4,#REF!*N$4,IF($C413=$D$5,#REF!*N$5,0))))</f>
        <v>0</v>
      </c>
      <c r="O413" s="179">
        <f>IF($C413=$D$2,#REF!*O$2,IF($C413=$D$3,#REF!*O$3,IF($C413=$D$4,#REF!*O$4,IF($C413=$D$5,#REF!*O$5,0))))</f>
        <v>0</v>
      </c>
      <c r="P413" s="179">
        <f>IF($C413=$D$2,#REF!*P$2,IF($C413=$D$3,#REF!*P$3,IF($C413=$D$4,#REF!*P$4,IF($C413=$D$5,#REF!*P$5,0))))</f>
        <v>0</v>
      </c>
      <c r="Q413" s="179">
        <f>IF($C413=$D$2,#REF!*Q$2,IF($C413=$D$3,#REF!*Q$3,IF($C413=$D$4,#REF!*Q$4,IF($C413=$D$5,#REF!*Q$5,0))))</f>
        <v>0</v>
      </c>
      <c r="R413" s="179">
        <f>IF($C413=$D$2,#REF!*R$2,IF($C413=$D$3,#REF!*R$3,IF($C413=$D$4,#REF!*R$4,IF($C413=$D$5,#REF!*R$5,0))))</f>
        <v>0</v>
      </c>
      <c r="S413" s="179">
        <f>IF($C413=$D$2,#REF!*S$2,IF($C413=$D$3,#REF!*S$3,IF($C413=$D$4,#REF!*S$4,IF($C413=$D$5,#REF!*S$5,0))))</f>
        <v>0</v>
      </c>
      <c r="T413" s="179">
        <f>IF($C413=$D$2,#REF!*T$2,IF($C413=$D$3,#REF!*T$3,IF($C413=$D$4,#REF!*T$4,IF($C413=$D$5,#REF!*T$5,0))))</f>
        <v>0</v>
      </c>
      <c r="U413" s="179">
        <f>IF($C413=$D$2,#REF!*U$2,IF($C413=$D$3,#REF!*U$3,IF($C413=$D$4,#REF!*U$4,IF($C413=$D$5,#REF!*U$5,0))))</f>
        <v>0</v>
      </c>
      <c r="V413" s="179">
        <f>IF($C413=$D$2,#REF!*V$2,IF($C413=$D$3,#REF!*V$3,IF($C413=$D$4,#REF!*V$4,IF($C413=$D$5,#REF!*V$5,0))))</f>
        <v>0</v>
      </c>
      <c r="W413" s="179">
        <f>IF($C413=$D$2,#REF!*W$2,IF($C413=$D$3,#REF!*W$3,IF($C413=$D$4,#REF!*W$4,IF($C413=$D$5,#REF!*W$5,0))))</f>
        <v>0</v>
      </c>
      <c r="X413" s="179">
        <f>IF($C413=$D$2,#REF!*X$2,IF($C413=$D$3,#REF!*X$3,IF($C413=$D$4,#REF!*X$4,IF($C413=$D$5,#REF!*X$5,0))))</f>
        <v>0</v>
      </c>
      <c r="Y413" s="179">
        <f>IF($C413=$D$2,#REF!*Y$2,IF($C413=$D$3,#REF!*Y$3,IF($C413=$D$4,#REF!*Y$4,IF($C413=$D$5,#REF!*Y$5,0))))</f>
        <v>0</v>
      </c>
      <c r="Z413" s="179">
        <f>IF($C413=$D$2,#REF!*Z$2,IF($C413=$D$3,#REF!*Z$3,IF($C413=$D$4,#REF!*Z$4,IF($C413=$D$5,#REF!*Z$5,0))))</f>
        <v>0</v>
      </c>
      <c r="AA413" s="179">
        <f>IF($C413=$D$2,#REF!*AA$2,IF($C413=$D$3,#REF!*AA$3,IF($C413=$D$4,#REF!*AA$4,IF($C413=$D$5,#REF!*AA$5,0))))</f>
        <v>0</v>
      </c>
      <c r="AB413" s="179">
        <f>IF($C413=$D$2,#REF!*AB$2,IF($C413=$D$3,#REF!*AB$3,IF($C413=$D$4,#REF!*AB$4,IF($C413=$D$5,#REF!*AB$5,0))))</f>
        <v>0</v>
      </c>
      <c r="AC413" s="179">
        <f>IF($C413=$D$2,#REF!*AC$2,IF($C413=$D$3,#REF!*AC$3,IF($C413=$D$4,#REF!*AC$4,IF($C413=$D$5,#REF!*AC$5,0))))</f>
        <v>0</v>
      </c>
      <c r="AD413" s="179">
        <f>IF($C413=$D$2,#REF!*AD$2,IF($C413=$D$3,#REF!*AD$3,IF($C413=$D$4,#REF!*AD$4,IF($C413=$D$5,#REF!*AD$5,0))))</f>
        <v>0</v>
      </c>
      <c r="AE413" s="179">
        <f>IF($C413=$D$2,#REF!*AE$2,IF($C413=$D$3,#REF!*AE$3,IF($C413=$D$4,#REF!*AE$4,IF($C413=$D$5,#REF!*AE$5,0))))</f>
        <v>0</v>
      </c>
      <c r="AF413" s="179">
        <f>IF($C413=$D$2,#REF!*AF$2,IF($C413=$D$3,#REF!*AF$3,IF($C413=$D$4,#REF!*AF$4,IF($C413=$D$5,#REF!*AF$5,0))))</f>
        <v>0</v>
      </c>
      <c r="AG413" s="179">
        <f>IF($C413=$D$2,#REF!*AG$2,IF($C413=$D$3,#REF!*AG$3,IF($C413=$D$4,#REF!*AG$4,IF($C413=$D$5,#REF!*AG$5,0))))</f>
        <v>0</v>
      </c>
      <c r="AH413" s="179">
        <f>IF($C413=$D$2,#REF!*AH$2,IF($C413=$D$3,#REF!*AH$3,IF($C413=$D$4,#REF!*AH$4,IF($C413=$D$5,#REF!*AH$5,0))))</f>
        <v>0</v>
      </c>
      <c r="AI413" s="179">
        <f>IF($C413=$D$2,#REF!*AI$2,IF($C413=$D$3,#REF!*AI$3,IF($C413=$D$4,#REF!*AI$4,IF($C413=$D$5,#REF!*AI$5,0))))</f>
        <v>0</v>
      </c>
      <c r="AJ413" s="179">
        <f>IF($C413=$D$2,#REF!*AJ$2,IF($C413=$D$3,#REF!*AJ$3,IF($C413=$D$4,#REF!*AJ$4,IF($C413=$D$5,#REF!*AJ$5,0))))</f>
        <v>0</v>
      </c>
      <c r="AK413" s="179">
        <f>IF($C413=$D$2,#REF!*AK$2,IF($C413=$D$3,#REF!*AK$3,IF($C413=$D$4,#REF!*AK$4,IF($C413=$D$5,#REF!*AK$5,0))))</f>
        <v>0</v>
      </c>
      <c r="AL413" s="179">
        <f>IF($C413=$D$2,#REF!*AL$2,IF($C413=$D$3,#REF!*AL$3,IF($C413=$D$4,#REF!*AL$4,IF($C413=$D$5,#REF!*AL$5,0))))</f>
        <v>0</v>
      </c>
      <c r="AM413" s="179">
        <f>IF($C413=$D$2,#REF!*AM$2,IF($C413=$D$3,#REF!*AM$3,IF($C413=$D$4,#REF!*AM$4,IF($C413=$D$5,#REF!*AM$5,0))))</f>
        <v>0</v>
      </c>
    </row>
    <row r="414" spans="1:39">
      <c r="A414" s="141"/>
      <c r="B414" s="165"/>
      <c r="C414" s="165"/>
      <c r="D414" s="178">
        <f t="shared" si="0"/>
        <v>0</v>
      </c>
      <c r="E414" s="179">
        <f>IF($C414=$D$2,#REF!*E$2,IF($C414=$D$3,#REF!*E$3,IF($C414=$D$4,#REF!*E$4,IF($C414=$D$5,#REF!*E$5,0))))</f>
        <v>0</v>
      </c>
      <c r="F414" s="179">
        <f>IF($C414=$D$2,#REF!*F$2,IF($C414=$D$3,#REF!*F$3,IF($C414=$D$4,#REF!*F$4,IF($C414=$D$5,#REF!*F$5,0))))</f>
        <v>0</v>
      </c>
      <c r="G414" s="179">
        <f>IF($C414=$D$2,#REF!*G$2,IF($C414=$D$3,#REF!*G$3,IF($C414=$D$4,#REF!*G$4,IF($C414=$D$5,#REF!*G$5,0))))</f>
        <v>0</v>
      </c>
      <c r="H414" s="179">
        <f>IF($C414=$D$2,#REF!*H$2,IF($C414=$D$3,#REF!*H$3,IF($C414=$D$4,#REF!*H$4,IF($C414=$D$5,#REF!*H$5,0))))</f>
        <v>0</v>
      </c>
      <c r="I414" s="179">
        <f>IF($C414=$D$2,#REF!*I$2,IF($C414=$D$3,#REF!*I$3,IF($C414=$D$4,#REF!*I$4,IF($C414=$D$5,#REF!*I$5,0))))</f>
        <v>0</v>
      </c>
      <c r="J414" s="179">
        <f>IF($C414=$D$2,#REF!*J$2,IF($C414=$D$3,#REF!*J$3,IF($C414=$D$4,#REF!*J$4,IF($C414=$D$5,#REF!*J$5,0))))</f>
        <v>0</v>
      </c>
      <c r="K414" s="179">
        <f>IF($C414=$D$2,#REF!*K$2,IF($C414=$D$3,#REF!*K$3,IF($C414=$D$4,#REF!*K$4,IF($C414=$D$5,#REF!*K$5,0))))</f>
        <v>0</v>
      </c>
      <c r="L414" s="179">
        <f>IF($C414=$D$2,#REF!*L$2,IF($C414=$D$3,#REF!*L$3,IF($C414=$D$4,#REF!*L$4,IF($C414=$D$5,#REF!*L$5,0))))</f>
        <v>0</v>
      </c>
      <c r="M414" s="179">
        <f>IF($C414=$D$2,#REF!*M$2,IF($C414=$D$3,#REF!*M$3,IF($C414=$D$4,#REF!*M$4,IF($C414=$D$5,#REF!*M$5,0))))</f>
        <v>0</v>
      </c>
      <c r="N414" s="179">
        <f>IF($C414=$D$2,#REF!*N$2,IF($C414=$D$3,#REF!*N$3,IF($C414=$D$4,#REF!*N$4,IF($C414=$D$5,#REF!*N$5,0))))</f>
        <v>0</v>
      </c>
      <c r="O414" s="179">
        <f>IF($C414=$D$2,#REF!*O$2,IF($C414=$D$3,#REF!*O$3,IF($C414=$D$4,#REF!*O$4,IF($C414=$D$5,#REF!*O$5,0))))</f>
        <v>0</v>
      </c>
      <c r="P414" s="179">
        <f>IF($C414=$D$2,#REF!*P$2,IF($C414=$D$3,#REF!*P$3,IF($C414=$D$4,#REF!*P$4,IF($C414=$D$5,#REF!*P$5,0))))</f>
        <v>0</v>
      </c>
      <c r="Q414" s="179">
        <f>IF($C414=$D$2,#REF!*Q$2,IF($C414=$D$3,#REF!*Q$3,IF($C414=$D$4,#REF!*Q$4,IF($C414=$D$5,#REF!*Q$5,0))))</f>
        <v>0</v>
      </c>
      <c r="R414" s="179">
        <f>IF($C414=$D$2,#REF!*R$2,IF($C414=$D$3,#REF!*R$3,IF($C414=$D$4,#REF!*R$4,IF($C414=$D$5,#REF!*R$5,0))))</f>
        <v>0</v>
      </c>
      <c r="S414" s="179">
        <f>IF($C414=$D$2,#REF!*S$2,IF($C414=$D$3,#REF!*S$3,IF($C414=$D$4,#REF!*S$4,IF($C414=$D$5,#REF!*S$5,0))))</f>
        <v>0</v>
      </c>
      <c r="T414" s="179">
        <f>IF($C414=$D$2,#REF!*T$2,IF($C414=$D$3,#REF!*T$3,IF($C414=$D$4,#REF!*T$4,IF($C414=$D$5,#REF!*T$5,0))))</f>
        <v>0</v>
      </c>
      <c r="U414" s="179">
        <f>IF($C414=$D$2,#REF!*U$2,IF($C414=$D$3,#REF!*U$3,IF($C414=$D$4,#REF!*U$4,IF($C414=$D$5,#REF!*U$5,0))))</f>
        <v>0</v>
      </c>
      <c r="V414" s="179">
        <f>IF($C414=$D$2,#REF!*V$2,IF($C414=$D$3,#REF!*V$3,IF($C414=$D$4,#REF!*V$4,IF($C414=$D$5,#REF!*V$5,0))))</f>
        <v>0</v>
      </c>
      <c r="W414" s="179">
        <f>IF($C414=$D$2,#REF!*W$2,IF($C414=$D$3,#REF!*W$3,IF($C414=$D$4,#REF!*W$4,IF($C414=$D$5,#REF!*W$5,0))))</f>
        <v>0</v>
      </c>
      <c r="X414" s="179">
        <f>IF($C414=$D$2,#REF!*X$2,IF($C414=$D$3,#REF!*X$3,IF($C414=$D$4,#REF!*X$4,IF($C414=$D$5,#REF!*X$5,0))))</f>
        <v>0</v>
      </c>
      <c r="Y414" s="179">
        <f>IF($C414=$D$2,#REF!*Y$2,IF($C414=$D$3,#REF!*Y$3,IF($C414=$D$4,#REF!*Y$4,IF($C414=$D$5,#REF!*Y$5,0))))</f>
        <v>0</v>
      </c>
      <c r="Z414" s="179">
        <f>IF($C414=$D$2,#REF!*Z$2,IF($C414=$D$3,#REF!*Z$3,IF($C414=$D$4,#REF!*Z$4,IF($C414=$D$5,#REF!*Z$5,0))))</f>
        <v>0</v>
      </c>
      <c r="AA414" s="179">
        <f>IF($C414=$D$2,#REF!*AA$2,IF($C414=$D$3,#REF!*AA$3,IF($C414=$D$4,#REF!*AA$4,IF($C414=$D$5,#REF!*AA$5,0))))</f>
        <v>0</v>
      </c>
      <c r="AB414" s="179">
        <f>IF($C414=$D$2,#REF!*AB$2,IF($C414=$D$3,#REF!*AB$3,IF($C414=$D$4,#REF!*AB$4,IF($C414=$D$5,#REF!*AB$5,0))))</f>
        <v>0</v>
      </c>
      <c r="AC414" s="179">
        <f>IF($C414=$D$2,#REF!*AC$2,IF($C414=$D$3,#REF!*AC$3,IF($C414=$D$4,#REF!*AC$4,IF($C414=$D$5,#REF!*AC$5,0))))</f>
        <v>0</v>
      </c>
      <c r="AD414" s="179">
        <f>IF($C414=$D$2,#REF!*AD$2,IF($C414=$D$3,#REF!*AD$3,IF($C414=$D$4,#REF!*AD$4,IF($C414=$D$5,#REF!*AD$5,0))))</f>
        <v>0</v>
      </c>
      <c r="AE414" s="179">
        <f>IF($C414=$D$2,#REF!*AE$2,IF($C414=$D$3,#REF!*AE$3,IF($C414=$D$4,#REF!*AE$4,IF($C414=$D$5,#REF!*AE$5,0))))</f>
        <v>0</v>
      </c>
      <c r="AF414" s="179">
        <f>IF($C414=$D$2,#REF!*AF$2,IF($C414=$D$3,#REF!*AF$3,IF($C414=$D$4,#REF!*AF$4,IF($C414=$D$5,#REF!*AF$5,0))))</f>
        <v>0</v>
      </c>
      <c r="AG414" s="179">
        <f>IF($C414=$D$2,#REF!*AG$2,IF($C414=$D$3,#REF!*AG$3,IF($C414=$D$4,#REF!*AG$4,IF($C414=$D$5,#REF!*AG$5,0))))</f>
        <v>0</v>
      </c>
      <c r="AH414" s="179">
        <f>IF($C414=$D$2,#REF!*AH$2,IF($C414=$D$3,#REF!*AH$3,IF($C414=$D$4,#REF!*AH$4,IF($C414=$D$5,#REF!*AH$5,0))))</f>
        <v>0</v>
      </c>
      <c r="AI414" s="179">
        <f>IF($C414=$D$2,#REF!*AI$2,IF($C414=$D$3,#REF!*AI$3,IF($C414=$D$4,#REF!*AI$4,IF($C414=$D$5,#REF!*AI$5,0))))</f>
        <v>0</v>
      </c>
      <c r="AJ414" s="179">
        <f>IF($C414=$D$2,#REF!*AJ$2,IF($C414=$D$3,#REF!*AJ$3,IF($C414=$D$4,#REF!*AJ$4,IF($C414=$D$5,#REF!*AJ$5,0))))</f>
        <v>0</v>
      </c>
      <c r="AK414" s="179">
        <f>IF($C414=$D$2,#REF!*AK$2,IF($C414=$D$3,#REF!*AK$3,IF($C414=$D$4,#REF!*AK$4,IF($C414=$D$5,#REF!*AK$5,0))))</f>
        <v>0</v>
      </c>
      <c r="AL414" s="179">
        <f>IF($C414=$D$2,#REF!*AL$2,IF($C414=$D$3,#REF!*AL$3,IF($C414=$D$4,#REF!*AL$4,IF($C414=$D$5,#REF!*AL$5,0))))</f>
        <v>0</v>
      </c>
      <c r="AM414" s="179">
        <f>IF($C414=$D$2,#REF!*AM$2,IF($C414=$D$3,#REF!*AM$3,IF($C414=$D$4,#REF!*AM$4,IF($C414=$D$5,#REF!*AM$5,0))))</f>
        <v>0</v>
      </c>
    </row>
    <row r="415" spans="1:39">
      <c r="A415" s="141"/>
      <c r="B415" s="165"/>
      <c r="C415" s="165"/>
      <c r="D415" s="178">
        <f t="shared" si="0"/>
        <v>0</v>
      </c>
      <c r="E415" s="179">
        <f>IF($C415=$D$2,#REF!*E$2,IF($C415=$D$3,#REF!*E$3,IF($C415=$D$4,#REF!*E$4,IF($C415=$D$5,#REF!*E$5,0))))</f>
        <v>0</v>
      </c>
      <c r="F415" s="179">
        <f>IF($C415=$D$2,#REF!*F$2,IF($C415=$D$3,#REF!*F$3,IF($C415=$D$4,#REF!*F$4,IF($C415=$D$5,#REF!*F$5,0))))</f>
        <v>0</v>
      </c>
      <c r="G415" s="179">
        <f>IF($C415=$D$2,#REF!*G$2,IF($C415=$D$3,#REF!*G$3,IF($C415=$D$4,#REF!*G$4,IF($C415=$D$5,#REF!*G$5,0))))</f>
        <v>0</v>
      </c>
      <c r="H415" s="179">
        <f>IF($C415=$D$2,#REF!*H$2,IF($C415=$D$3,#REF!*H$3,IF($C415=$D$4,#REF!*H$4,IF($C415=$D$5,#REF!*H$5,0))))</f>
        <v>0</v>
      </c>
      <c r="I415" s="179">
        <f>IF($C415=$D$2,#REF!*I$2,IF($C415=$D$3,#REF!*I$3,IF($C415=$D$4,#REF!*I$4,IF($C415=$D$5,#REF!*I$5,0))))</f>
        <v>0</v>
      </c>
      <c r="J415" s="179">
        <f>IF($C415=$D$2,#REF!*J$2,IF($C415=$D$3,#REF!*J$3,IF($C415=$D$4,#REF!*J$4,IF($C415=$D$5,#REF!*J$5,0))))</f>
        <v>0</v>
      </c>
      <c r="K415" s="179">
        <f>IF($C415=$D$2,#REF!*K$2,IF($C415=$D$3,#REF!*K$3,IF($C415=$D$4,#REF!*K$4,IF($C415=$D$5,#REF!*K$5,0))))</f>
        <v>0</v>
      </c>
      <c r="L415" s="179">
        <f>IF($C415=$D$2,#REF!*L$2,IF($C415=$D$3,#REF!*L$3,IF($C415=$D$4,#REF!*L$4,IF($C415=$D$5,#REF!*L$5,0))))</f>
        <v>0</v>
      </c>
      <c r="M415" s="179">
        <f>IF($C415=$D$2,#REF!*M$2,IF($C415=$D$3,#REF!*M$3,IF($C415=$D$4,#REF!*M$4,IF($C415=$D$5,#REF!*M$5,0))))</f>
        <v>0</v>
      </c>
      <c r="N415" s="179">
        <f>IF($C415=$D$2,#REF!*N$2,IF($C415=$D$3,#REF!*N$3,IF($C415=$D$4,#REF!*N$4,IF($C415=$D$5,#REF!*N$5,0))))</f>
        <v>0</v>
      </c>
      <c r="O415" s="179">
        <f>IF($C415=$D$2,#REF!*O$2,IF($C415=$D$3,#REF!*O$3,IF($C415=$D$4,#REF!*O$4,IF($C415=$D$5,#REF!*O$5,0))))</f>
        <v>0</v>
      </c>
      <c r="P415" s="179">
        <f>IF($C415=$D$2,#REF!*P$2,IF($C415=$D$3,#REF!*P$3,IF($C415=$D$4,#REF!*P$4,IF($C415=$D$5,#REF!*P$5,0))))</f>
        <v>0</v>
      </c>
      <c r="Q415" s="179">
        <f>IF($C415=$D$2,#REF!*Q$2,IF($C415=$D$3,#REF!*Q$3,IF($C415=$D$4,#REF!*Q$4,IF($C415=$D$5,#REF!*Q$5,0))))</f>
        <v>0</v>
      </c>
      <c r="R415" s="179">
        <f>IF($C415=$D$2,#REF!*R$2,IF($C415=$D$3,#REF!*R$3,IF($C415=$D$4,#REF!*R$4,IF($C415=$D$5,#REF!*R$5,0))))</f>
        <v>0</v>
      </c>
      <c r="S415" s="179">
        <f>IF($C415=$D$2,#REF!*S$2,IF($C415=$D$3,#REF!*S$3,IF($C415=$D$4,#REF!*S$4,IF($C415=$D$5,#REF!*S$5,0))))</f>
        <v>0</v>
      </c>
      <c r="T415" s="179">
        <f>IF($C415=$D$2,#REF!*T$2,IF($C415=$D$3,#REF!*T$3,IF($C415=$D$4,#REF!*T$4,IF($C415=$D$5,#REF!*T$5,0))))</f>
        <v>0</v>
      </c>
      <c r="U415" s="179">
        <f>IF($C415=$D$2,#REF!*U$2,IF($C415=$D$3,#REF!*U$3,IF($C415=$D$4,#REF!*U$4,IF($C415=$D$5,#REF!*U$5,0))))</f>
        <v>0</v>
      </c>
      <c r="V415" s="179">
        <f>IF($C415=$D$2,#REF!*V$2,IF($C415=$D$3,#REF!*V$3,IF($C415=$D$4,#REF!*V$4,IF($C415=$D$5,#REF!*V$5,0))))</f>
        <v>0</v>
      </c>
      <c r="W415" s="179">
        <f>IF($C415=$D$2,#REF!*W$2,IF($C415=$D$3,#REF!*W$3,IF($C415=$D$4,#REF!*W$4,IF($C415=$D$5,#REF!*W$5,0))))</f>
        <v>0</v>
      </c>
      <c r="X415" s="179">
        <f>IF($C415=$D$2,#REF!*X$2,IF($C415=$D$3,#REF!*X$3,IF($C415=$D$4,#REF!*X$4,IF($C415=$D$5,#REF!*X$5,0))))</f>
        <v>0</v>
      </c>
      <c r="Y415" s="179">
        <f>IF($C415=$D$2,#REF!*Y$2,IF($C415=$D$3,#REF!*Y$3,IF($C415=$D$4,#REF!*Y$4,IF($C415=$D$5,#REF!*Y$5,0))))</f>
        <v>0</v>
      </c>
      <c r="Z415" s="179">
        <f>IF($C415=$D$2,#REF!*Z$2,IF($C415=$D$3,#REF!*Z$3,IF($C415=$D$4,#REF!*Z$4,IF($C415=$D$5,#REF!*Z$5,0))))</f>
        <v>0</v>
      </c>
      <c r="AA415" s="179">
        <f>IF($C415=$D$2,#REF!*AA$2,IF($C415=$D$3,#REF!*AA$3,IF($C415=$D$4,#REF!*AA$4,IF($C415=$D$5,#REF!*AA$5,0))))</f>
        <v>0</v>
      </c>
      <c r="AB415" s="179">
        <f>IF($C415=$D$2,#REF!*AB$2,IF($C415=$D$3,#REF!*AB$3,IF($C415=$D$4,#REF!*AB$4,IF($C415=$D$5,#REF!*AB$5,0))))</f>
        <v>0</v>
      </c>
      <c r="AC415" s="179">
        <f>IF($C415=$D$2,#REF!*AC$2,IF($C415=$D$3,#REF!*AC$3,IF($C415=$D$4,#REF!*AC$4,IF($C415=$D$5,#REF!*AC$5,0))))</f>
        <v>0</v>
      </c>
      <c r="AD415" s="179">
        <f>IF($C415=$D$2,#REF!*AD$2,IF($C415=$D$3,#REF!*AD$3,IF($C415=$D$4,#REF!*AD$4,IF($C415=$D$5,#REF!*AD$5,0))))</f>
        <v>0</v>
      </c>
      <c r="AE415" s="179">
        <f>IF($C415=$D$2,#REF!*AE$2,IF($C415=$D$3,#REF!*AE$3,IF($C415=$D$4,#REF!*AE$4,IF($C415=$D$5,#REF!*AE$5,0))))</f>
        <v>0</v>
      </c>
      <c r="AF415" s="179">
        <f>IF($C415=$D$2,#REF!*AF$2,IF($C415=$D$3,#REF!*AF$3,IF($C415=$D$4,#REF!*AF$4,IF($C415=$D$5,#REF!*AF$5,0))))</f>
        <v>0</v>
      </c>
      <c r="AG415" s="179">
        <f>IF($C415=$D$2,#REF!*AG$2,IF($C415=$D$3,#REF!*AG$3,IF($C415=$D$4,#REF!*AG$4,IF($C415=$D$5,#REF!*AG$5,0))))</f>
        <v>0</v>
      </c>
      <c r="AH415" s="179">
        <f>IF($C415=$D$2,#REF!*AH$2,IF($C415=$D$3,#REF!*AH$3,IF($C415=$D$4,#REF!*AH$4,IF($C415=$D$5,#REF!*AH$5,0))))</f>
        <v>0</v>
      </c>
      <c r="AI415" s="179">
        <f>IF($C415=$D$2,#REF!*AI$2,IF($C415=$D$3,#REF!*AI$3,IF($C415=$D$4,#REF!*AI$4,IF($C415=$D$5,#REF!*AI$5,0))))</f>
        <v>0</v>
      </c>
      <c r="AJ415" s="179">
        <f>IF($C415=$D$2,#REF!*AJ$2,IF($C415=$D$3,#REF!*AJ$3,IF($C415=$D$4,#REF!*AJ$4,IF($C415=$D$5,#REF!*AJ$5,0))))</f>
        <v>0</v>
      </c>
      <c r="AK415" s="179">
        <f>IF($C415=$D$2,#REF!*AK$2,IF($C415=$D$3,#REF!*AK$3,IF($C415=$D$4,#REF!*AK$4,IF($C415=$D$5,#REF!*AK$5,0))))</f>
        <v>0</v>
      </c>
      <c r="AL415" s="179">
        <f>IF($C415=$D$2,#REF!*AL$2,IF($C415=$D$3,#REF!*AL$3,IF($C415=$D$4,#REF!*AL$4,IF($C415=$D$5,#REF!*AL$5,0))))</f>
        <v>0</v>
      </c>
      <c r="AM415" s="179">
        <f>IF($C415=$D$2,#REF!*AM$2,IF($C415=$D$3,#REF!*AM$3,IF($C415=$D$4,#REF!*AM$4,IF($C415=$D$5,#REF!*AM$5,0))))</f>
        <v>0</v>
      </c>
    </row>
    <row r="416" spans="1:39">
      <c r="A416" s="141"/>
      <c r="B416" s="165"/>
      <c r="C416" s="165"/>
      <c r="D416" s="178">
        <f t="shared" si="0"/>
        <v>0</v>
      </c>
      <c r="E416" s="179">
        <f>IF($C416=$D$2,#REF!*E$2,IF($C416=$D$3,#REF!*E$3,IF($C416=$D$4,#REF!*E$4,IF($C416=$D$5,#REF!*E$5,0))))</f>
        <v>0</v>
      </c>
      <c r="F416" s="179">
        <f>IF($C416=$D$2,#REF!*F$2,IF($C416=$D$3,#REF!*F$3,IF($C416=$D$4,#REF!*F$4,IF($C416=$D$5,#REF!*F$5,0))))</f>
        <v>0</v>
      </c>
      <c r="G416" s="179">
        <f>IF($C416=$D$2,#REF!*G$2,IF($C416=$D$3,#REF!*G$3,IF($C416=$D$4,#REF!*G$4,IF($C416=$D$5,#REF!*G$5,0))))</f>
        <v>0</v>
      </c>
      <c r="H416" s="179">
        <f>IF($C416=$D$2,#REF!*H$2,IF($C416=$D$3,#REF!*H$3,IF($C416=$D$4,#REF!*H$4,IF($C416=$D$5,#REF!*H$5,0))))</f>
        <v>0</v>
      </c>
      <c r="I416" s="179">
        <f>IF($C416=$D$2,#REF!*I$2,IF($C416=$D$3,#REF!*I$3,IF($C416=$D$4,#REF!*I$4,IF($C416=$D$5,#REF!*I$5,0))))</f>
        <v>0</v>
      </c>
      <c r="J416" s="179">
        <f>IF($C416=$D$2,#REF!*J$2,IF($C416=$D$3,#REF!*J$3,IF($C416=$D$4,#REF!*J$4,IF($C416=$D$5,#REF!*J$5,0))))</f>
        <v>0</v>
      </c>
      <c r="K416" s="179">
        <f>IF($C416=$D$2,#REF!*K$2,IF($C416=$D$3,#REF!*K$3,IF($C416=$D$4,#REF!*K$4,IF($C416=$D$5,#REF!*K$5,0))))</f>
        <v>0</v>
      </c>
      <c r="L416" s="179">
        <f>IF($C416=$D$2,#REF!*L$2,IF($C416=$D$3,#REF!*L$3,IF($C416=$D$4,#REF!*L$4,IF($C416=$D$5,#REF!*L$5,0))))</f>
        <v>0</v>
      </c>
      <c r="M416" s="179">
        <f>IF($C416=$D$2,#REF!*M$2,IF($C416=$D$3,#REF!*M$3,IF($C416=$D$4,#REF!*M$4,IF($C416=$D$5,#REF!*M$5,0))))</f>
        <v>0</v>
      </c>
      <c r="N416" s="179">
        <f>IF($C416=$D$2,#REF!*N$2,IF($C416=$D$3,#REF!*N$3,IF($C416=$D$4,#REF!*N$4,IF($C416=$D$5,#REF!*N$5,0))))</f>
        <v>0</v>
      </c>
      <c r="O416" s="179">
        <f>IF($C416=$D$2,#REF!*O$2,IF($C416=$D$3,#REF!*O$3,IF($C416=$D$4,#REF!*O$4,IF($C416=$D$5,#REF!*O$5,0))))</f>
        <v>0</v>
      </c>
      <c r="P416" s="179">
        <f>IF($C416=$D$2,#REF!*P$2,IF($C416=$D$3,#REF!*P$3,IF($C416=$D$4,#REF!*P$4,IF($C416=$D$5,#REF!*P$5,0))))</f>
        <v>0</v>
      </c>
      <c r="Q416" s="179">
        <f>IF($C416=$D$2,#REF!*Q$2,IF($C416=$D$3,#REF!*Q$3,IF($C416=$D$4,#REF!*Q$4,IF($C416=$D$5,#REF!*Q$5,0))))</f>
        <v>0</v>
      </c>
      <c r="R416" s="179">
        <f>IF($C416=$D$2,#REF!*R$2,IF($C416=$D$3,#REF!*R$3,IF($C416=$D$4,#REF!*R$4,IF($C416=$D$5,#REF!*R$5,0))))</f>
        <v>0</v>
      </c>
      <c r="S416" s="179">
        <f>IF($C416=$D$2,#REF!*S$2,IF($C416=$D$3,#REF!*S$3,IF($C416=$D$4,#REF!*S$4,IF($C416=$D$5,#REF!*S$5,0))))</f>
        <v>0</v>
      </c>
      <c r="T416" s="179">
        <f>IF($C416=$D$2,#REF!*T$2,IF($C416=$D$3,#REF!*T$3,IF($C416=$D$4,#REF!*T$4,IF($C416=$D$5,#REF!*T$5,0))))</f>
        <v>0</v>
      </c>
      <c r="U416" s="179">
        <f>IF($C416=$D$2,#REF!*U$2,IF($C416=$D$3,#REF!*U$3,IF($C416=$D$4,#REF!*U$4,IF($C416=$D$5,#REF!*U$5,0))))</f>
        <v>0</v>
      </c>
      <c r="V416" s="179">
        <f>IF($C416=$D$2,#REF!*V$2,IF($C416=$D$3,#REF!*V$3,IF($C416=$D$4,#REF!*V$4,IF($C416=$D$5,#REF!*V$5,0))))</f>
        <v>0</v>
      </c>
      <c r="W416" s="179">
        <f>IF($C416=$D$2,#REF!*W$2,IF($C416=$D$3,#REF!*W$3,IF($C416=$D$4,#REF!*W$4,IF($C416=$D$5,#REF!*W$5,0))))</f>
        <v>0</v>
      </c>
      <c r="X416" s="179">
        <f>IF($C416=$D$2,#REF!*X$2,IF($C416=$D$3,#REF!*X$3,IF($C416=$D$4,#REF!*X$4,IF($C416=$D$5,#REF!*X$5,0))))</f>
        <v>0</v>
      </c>
      <c r="Y416" s="179">
        <f>IF($C416=$D$2,#REF!*Y$2,IF($C416=$D$3,#REF!*Y$3,IF($C416=$D$4,#REF!*Y$4,IF($C416=$D$5,#REF!*Y$5,0))))</f>
        <v>0</v>
      </c>
      <c r="Z416" s="179">
        <f>IF($C416=$D$2,#REF!*Z$2,IF($C416=$D$3,#REF!*Z$3,IF($C416=$D$4,#REF!*Z$4,IF($C416=$D$5,#REF!*Z$5,0))))</f>
        <v>0</v>
      </c>
      <c r="AA416" s="179">
        <f>IF($C416=$D$2,#REF!*AA$2,IF($C416=$D$3,#REF!*AA$3,IF($C416=$D$4,#REF!*AA$4,IF($C416=$D$5,#REF!*AA$5,0))))</f>
        <v>0</v>
      </c>
      <c r="AB416" s="179">
        <f>IF($C416=$D$2,#REF!*AB$2,IF($C416=$D$3,#REF!*AB$3,IF($C416=$D$4,#REF!*AB$4,IF($C416=$D$5,#REF!*AB$5,0))))</f>
        <v>0</v>
      </c>
      <c r="AC416" s="179">
        <f>IF($C416=$D$2,#REF!*AC$2,IF($C416=$D$3,#REF!*AC$3,IF($C416=$D$4,#REF!*AC$4,IF($C416=$D$5,#REF!*AC$5,0))))</f>
        <v>0</v>
      </c>
      <c r="AD416" s="179">
        <f>IF($C416=$D$2,#REF!*AD$2,IF($C416=$D$3,#REF!*AD$3,IF($C416=$D$4,#REF!*AD$4,IF($C416=$D$5,#REF!*AD$5,0))))</f>
        <v>0</v>
      </c>
      <c r="AE416" s="179">
        <f>IF($C416=$D$2,#REF!*AE$2,IF($C416=$D$3,#REF!*AE$3,IF($C416=$D$4,#REF!*AE$4,IF($C416=$D$5,#REF!*AE$5,0))))</f>
        <v>0</v>
      </c>
      <c r="AF416" s="179">
        <f>IF($C416=$D$2,#REF!*AF$2,IF($C416=$D$3,#REF!*AF$3,IF($C416=$D$4,#REF!*AF$4,IF($C416=$D$5,#REF!*AF$5,0))))</f>
        <v>0</v>
      </c>
      <c r="AG416" s="179">
        <f>IF($C416=$D$2,#REF!*AG$2,IF($C416=$D$3,#REF!*AG$3,IF($C416=$D$4,#REF!*AG$4,IF($C416=$D$5,#REF!*AG$5,0))))</f>
        <v>0</v>
      </c>
      <c r="AH416" s="179">
        <f>IF($C416=$D$2,#REF!*AH$2,IF($C416=$D$3,#REF!*AH$3,IF($C416=$D$4,#REF!*AH$4,IF($C416=$D$5,#REF!*AH$5,0))))</f>
        <v>0</v>
      </c>
      <c r="AI416" s="179">
        <f>IF($C416=$D$2,#REF!*AI$2,IF($C416=$D$3,#REF!*AI$3,IF($C416=$D$4,#REF!*AI$4,IF($C416=$D$5,#REF!*AI$5,0))))</f>
        <v>0</v>
      </c>
      <c r="AJ416" s="179">
        <f>IF($C416=$D$2,#REF!*AJ$2,IF($C416=$D$3,#REF!*AJ$3,IF($C416=$D$4,#REF!*AJ$4,IF($C416=$D$5,#REF!*AJ$5,0))))</f>
        <v>0</v>
      </c>
      <c r="AK416" s="179">
        <f>IF($C416=$D$2,#REF!*AK$2,IF($C416=$D$3,#REF!*AK$3,IF($C416=$D$4,#REF!*AK$4,IF($C416=$D$5,#REF!*AK$5,0))))</f>
        <v>0</v>
      </c>
      <c r="AL416" s="179">
        <f>IF($C416=$D$2,#REF!*AL$2,IF($C416=$D$3,#REF!*AL$3,IF($C416=$D$4,#REF!*AL$4,IF($C416=$D$5,#REF!*AL$5,0))))</f>
        <v>0</v>
      </c>
      <c r="AM416" s="179">
        <f>IF($C416=$D$2,#REF!*AM$2,IF($C416=$D$3,#REF!*AM$3,IF($C416=$D$4,#REF!*AM$4,IF($C416=$D$5,#REF!*AM$5,0))))</f>
        <v>0</v>
      </c>
    </row>
    <row r="417" spans="1:39">
      <c r="A417" s="141"/>
      <c r="B417" s="165"/>
      <c r="C417" s="165"/>
      <c r="D417" s="178">
        <f t="shared" si="0"/>
        <v>0</v>
      </c>
      <c r="E417" s="179">
        <f>IF($C417=$D$2,#REF!*E$2,IF($C417=$D$3,#REF!*E$3,IF($C417=$D$4,#REF!*E$4,IF($C417=$D$5,#REF!*E$5,0))))</f>
        <v>0</v>
      </c>
      <c r="F417" s="179">
        <f>IF($C417=$D$2,#REF!*F$2,IF($C417=$D$3,#REF!*F$3,IF($C417=$D$4,#REF!*F$4,IF($C417=$D$5,#REF!*F$5,0))))</f>
        <v>0</v>
      </c>
      <c r="G417" s="179">
        <f>IF($C417=$D$2,#REF!*G$2,IF($C417=$D$3,#REF!*G$3,IF($C417=$D$4,#REF!*G$4,IF($C417=$D$5,#REF!*G$5,0))))</f>
        <v>0</v>
      </c>
      <c r="H417" s="179">
        <f>IF($C417=$D$2,#REF!*H$2,IF($C417=$D$3,#REF!*H$3,IF($C417=$D$4,#REF!*H$4,IF($C417=$D$5,#REF!*H$5,0))))</f>
        <v>0</v>
      </c>
      <c r="I417" s="179">
        <f>IF($C417=$D$2,#REF!*I$2,IF($C417=$D$3,#REF!*I$3,IF($C417=$D$4,#REF!*I$4,IF($C417=$D$5,#REF!*I$5,0))))</f>
        <v>0</v>
      </c>
      <c r="J417" s="179">
        <f>IF($C417=$D$2,#REF!*J$2,IF($C417=$D$3,#REF!*J$3,IF($C417=$D$4,#REF!*J$4,IF($C417=$D$5,#REF!*J$5,0))))</f>
        <v>0</v>
      </c>
      <c r="K417" s="179">
        <f>IF($C417=$D$2,#REF!*K$2,IF($C417=$D$3,#REF!*K$3,IF($C417=$D$4,#REF!*K$4,IF($C417=$D$5,#REF!*K$5,0))))</f>
        <v>0</v>
      </c>
      <c r="L417" s="179">
        <f>IF($C417=$D$2,#REF!*L$2,IF($C417=$D$3,#REF!*L$3,IF($C417=$D$4,#REF!*L$4,IF($C417=$D$5,#REF!*L$5,0))))</f>
        <v>0</v>
      </c>
      <c r="M417" s="179">
        <f>IF($C417=$D$2,#REF!*M$2,IF($C417=$D$3,#REF!*M$3,IF($C417=$D$4,#REF!*M$4,IF($C417=$D$5,#REF!*M$5,0))))</f>
        <v>0</v>
      </c>
      <c r="N417" s="179">
        <f>IF($C417=$D$2,#REF!*N$2,IF($C417=$D$3,#REF!*N$3,IF($C417=$D$4,#REF!*N$4,IF($C417=$D$5,#REF!*N$5,0))))</f>
        <v>0</v>
      </c>
      <c r="O417" s="179">
        <f>IF($C417=$D$2,#REF!*O$2,IF($C417=$D$3,#REF!*O$3,IF($C417=$D$4,#REF!*O$4,IF($C417=$D$5,#REF!*O$5,0))))</f>
        <v>0</v>
      </c>
      <c r="P417" s="179">
        <f>IF($C417=$D$2,#REF!*P$2,IF($C417=$D$3,#REF!*P$3,IF($C417=$D$4,#REF!*P$4,IF($C417=$D$5,#REF!*P$5,0))))</f>
        <v>0</v>
      </c>
      <c r="Q417" s="179">
        <f>IF($C417=$D$2,#REF!*Q$2,IF($C417=$D$3,#REF!*Q$3,IF($C417=$D$4,#REF!*Q$4,IF($C417=$D$5,#REF!*Q$5,0))))</f>
        <v>0</v>
      </c>
      <c r="R417" s="179">
        <f>IF($C417=$D$2,#REF!*R$2,IF($C417=$D$3,#REF!*R$3,IF($C417=$D$4,#REF!*R$4,IF($C417=$D$5,#REF!*R$5,0))))</f>
        <v>0</v>
      </c>
      <c r="S417" s="179">
        <f>IF($C417=$D$2,#REF!*S$2,IF($C417=$D$3,#REF!*S$3,IF($C417=$D$4,#REF!*S$4,IF($C417=$D$5,#REF!*S$5,0))))</f>
        <v>0</v>
      </c>
      <c r="T417" s="179">
        <f>IF($C417=$D$2,#REF!*T$2,IF($C417=$D$3,#REF!*T$3,IF($C417=$D$4,#REF!*T$4,IF($C417=$D$5,#REF!*T$5,0))))</f>
        <v>0</v>
      </c>
      <c r="U417" s="179">
        <f>IF($C417=$D$2,#REF!*U$2,IF($C417=$D$3,#REF!*U$3,IF($C417=$D$4,#REF!*U$4,IF($C417=$D$5,#REF!*U$5,0))))</f>
        <v>0</v>
      </c>
      <c r="V417" s="179">
        <f>IF($C417=$D$2,#REF!*V$2,IF($C417=$D$3,#REF!*V$3,IF($C417=$D$4,#REF!*V$4,IF($C417=$D$5,#REF!*V$5,0))))</f>
        <v>0</v>
      </c>
      <c r="W417" s="179">
        <f>IF($C417=$D$2,#REF!*W$2,IF($C417=$D$3,#REF!*W$3,IF($C417=$D$4,#REF!*W$4,IF($C417=$D$5,#REF!*W$5,0))))</f>
        <v>0</v>
      </c>
      <c r="X417" s="179">
        <f>IF($C417=$D$2,#REF!*X$2,IF($C417=$D$3,#REF!*X$3,IF($C417=$D$4,#REF!*X$4,IF($C417=$D$5,#REF!*X$5,0))))</f>
        <v>0</v>
      </c>
      <c r="Y417" s="179">
        <f>IF($C417=$D$2,#REF!*Y$2,IF($C417=$D$3,#REF!*Y$3,IF($C417=$D$4,#REF!*Y$4,IF($C417=$D$5,#REF!*Y$5,0))))</f>
        <v>0</v>
      </c>
      <c r="Z417" s="179">
        <f>IF($C417=$D$2,#REF!*Z$2,IF($C417=$D$3,#REF!*Z$3,IF($C417=$D$4,#REF!*Z$4,IF($C417=$D$5,#REF!*Z$5,0))))</f>
        <v>0</v>
      </c>
      <c r="AA417" s="179">
        <f>IF($C417=$D$2,#REF!*AA$2,IF($C417=$D$3,#REF!*AA$3,IF($C417=$D$4,#REF!*AA$4,IF($C417=$D$5,#REF!*AA$5,0))))</f>
        <v>0</v>
      </c>
      <c r="AB417" s="179">
        <f>IF($C417=$D$2,#REF!*AB$2,IF($C417=$D$3,#REF!*AB$3,IF($C417=$D$4,#REF!*AB$4,IF($C417=$D$5,#REF!*AB$5,0))))</f>
        <v>0</v>
      </c>
      <c r="AC417" s="179">
        <f>IF($C417=$D$2,#REF!*AC$2,IF($C417=$D$3,#REF!*AC$3,IF($C417=$D$4,#REF!*AC$4,IF($C417=$D$5,#REF!*AC$5,0))))</f>
        <v>0</v>
      </c>
      <c r="AD417" s="179">
        <f>IF($C417=$D$2,#REF!*AD$2,IF($C417=$D$3,#REF!*AD$3,IF($C417=$D$4,#REF!*AD$4,IF($C417=$D$5,#REF!*AD$5,0))))</f>
        <v>0</v>
      </c>
      <c r="AE417" s="179">
        <f>IF($C417=$D$2,#REF!*AE$2,IF($C417=$D$3,#REF!*AE$3,IF($C417=$D$4,#REF!*AE$4,IF($C417=$D$5,#REF!*AE$5,0))))</f>
        <v>0</v>
      </c>
      <c r="AF417" s="179">
        <f>IF($C417=$D$2,#REF!*AF$2,IF($C417=$D$3,#REF!*AF$3,IF($C417=$D$4,#REF!*AF$4,IF($C417=$D$5,#REF!*AF$5,0))))</f>
        <v>0</v>
      </c>
      <c r="AG417" s="179">
        <f>IF($C417=$D$2,#REF!*AG$2,IF($C417=$D$3,#REF!*AG$3,IF($C417=$D$4,#REF!*AG$4,IF($C417=$D$5,#REF!*AG$5,0))))</f>
        <v>0</v>
      </c>
      <c r="AH417" s="179">
        <f>IF($C417=$D$2,#REF!*AH$2,IF($C417=$D$3,#REF!*AH$3,IF($C417=$D$4,#REF!*AH$4,IF($C417=$D$5,#REF!*AH$5,0))))</f>
        <v>0</v>
      </c>
      <c r="AI417" s="179">
        <f>IF($C417=$D$2,#REF!*AI$2,IF($C417=$D$3,#REF!*AI$3,IF($C417=$D$4,#REF!*AI$4,IF($C417=$D$5,#REF!*AI$5,0))))</f>
        <v>0</v>
      </c>
      <c r="AJ417" s="179">
        <f>IF($C417=$D$2,#REF!*AJ$2,IF($C417=$D$3,#REF!*AJ$3,IF($C417=$D$4,#REF!*AJ$4,IF($C417=$D$5,#REF!*AJ$5,0))))</f>
        <v>0</v>
      </c>
      <c r="AK417" s="179">
        <f>IF($C417=$D$2,#REF!*AK$2,IF($C417=$D$3,#REF!*AK$3,IF($C417=$D$4,#REF!*AK$4,IF($C417=$D$5,#REF!*AK$5,0))))</f>
        <v>0</v>
      </c>
      <c r="AL417" s="179">
        <f>IF($C417=$D$2,#REF!*AL$2,IF($C417=$D$3,#REF!*AL$3,IF($C417=$D$4,#REF!*AL$4,IF($C417=$D$5,#REF!*AL$5,0))))</f>
        <v>0</v>
      </c>
      <c r="AM417" s="179">
        <f>IF($C417=$D$2,#REF!*AM$2,IF($C417=$D$3,#REF!*AM$3,IF($C417=$D$4,#REF!*AM$4,IF($C417=$D$5,#REF!*AM$5,0))))</f>
        <v>0</v>
      </c>
    </row>
    <row r="418" spans="1:39">
      <c r="A418" s="141"/>
      <c r="B418" s="165"/>
      <c r="C418" s="165"/>
      <c r="D418" s="178">
        <f t="shared" si="0"/>
        <v>0</v>
      </c>
      <c r="E418" s="179">
        <f>IF($C418=$D$2,#REF!*E$2,IF($C418=$D$3,#REF!*E$3,IF($C418=$D$4,#REF!*E$4,IF($C418=$D$5,#REF!*E$5,0))))</f>
        <v>0</v>
      </c>
      <c r="F418" s="179">
        <f>IF($C418=$D$2,#REF!*F$2,IF($C418=$D$3,#REF!*F$3,IF($C418=$D$4,#REF!*F$4,IF($C418=$D$5,#REF!*F$5,0))))</f>
        <v>0</v>
      </c>
      <c r="G418" s="179">
        <f>IF($C418=$D$2,#REF!*G$2,IF($C418=$D$3,#REF!*G$3,IF($C418=$D$4,#REF!*G$4,IF($C418=$D$5,#REF!*G$5,0))))</f>
        <v>0</v>
      </c>
      <c r="H418" s="179">
        <f>IF($C418=$D$2,#REF!*H$2,IF($C418=$D$3,#REF!*H$3,IF($C418=$D$4,#REF!*H$4,IF($C418=$D$5,#REF!*H$5,0))))</f>
        <v>0</v>
      </c>
      <c r="I418" s="179">
        <f>IF($C418=$D$2,#REF!*I$2,IF($C418=$D$3,#REF!*I$3,IF($C418=$D$4,#REF!*I$4,IF($C418=$D$5,#REF!*I$5,0))))</f>
        <v>0</v>
      </c>
      <c r="J418" s="179">
        <f>IF($C418=$D$2,#REF!*J$2,IF($C418=$D$3,#REF!*J$3,IF($C418=$D$4,#REF!*J$4,IF($C418=$D$5,#REF!*J$5,0))))</f>
        <v>0</v>
      </c>
      <c r="K418" s="179">
        <f>IF($C418=$D$2,#REF!*K$2,IF($C418=$D$3,#REF!*K$3,IF($C418=$D$4,#REF!*K$4,IF($C418=$D$5,#REF!*K$5,0))))</f>
        <v>0</v>
      </c>
      <c r="L418" s="179">
        <f>IF($C418=$D$2,#REF!*L$2,IF($C418=$D$3,#REF!*L$3,IF($C418=$D$4,#REF!*L$4,IF($C418=$D$5,#REF!*L$5,0))))</f>
        <v>0</v>
      </c>
      <c r="M418" s="179">
        <f>IF($C418=$D$2,#REF!*M$2,IF($C418=$D$3,#REF!*M$3,IF($C418=$D$4,#REF!*M$4,IF($C418=$D$5,#REF!*M$5,0))))</f>
        <v>0</v>
      </c>
      <c r="N418" s="179">
        <f>IF($C418=$D$2,#REF!*N$2,IF($C418=$D$3,#REF!*N$3,IF($C418=$D$4,#REF!*N$4,IF($C418=$D$5,#REF!*N$5,0))))</f>
        <v>0</v>
      </c>
      <c r="O418" s="179">
        <f>IF($C418=$D$2,#REF!*O$2,IF($C418=$D$3,#REF!*O$3,IF($C418=$D$4,#REF!*O$4,IF($C418=$D$5,#REF!*O$5,0))))</f>
        <v>0</v>
      </c>
      <c r="P418" s="179">
        <f>IF($C418=$D$2,#REF!*P$2,IF($C418=$D$3,#REF!*P$3,IF($C418=$D$4,#REF!*P$4,IF($C418=$D$5,#REF!*P$5,0))))</f>
        <v>0</v>
      </c>
      <c r="Q418" s="179">
        <f>IF($C418=$D$2,#REF!*Q$2,IF($C418=$D$3,#REF!*Q$3,IF($C418=$D$4,#REF!*Q$4,IF($C418=$D$5,#REF!*Q$5,0))))</f>
        <v>0</v>
      </c>
      <c r="R418" s="179">
        <f>IF($C418=$D$2,#REF!*R$2,IF($C418=$D$3,#REF!*R$3,IF($C418=$D$4,#REF!*R$4,IF($C418=$D$5,#REF!*R$5,0))))</f>
        <v>0</v>
      </c>
      <c r="S418" s="179">
        <f>IF($C418=$D$2,#REF!*S$2,IF($C418=$D$3,#REF!*S$3,IF($C418=$D$4,#REF!*S$4,IF($C418=$D$5,#REF!*S$5,0))))</f>
        <v>0</v>
      </c>
      <c r="T418" s="179">
        <f>IF($C418=$D$2,#REF!*T$2,IF($C418=$D$3,#REF!*T$3,IF($C418=$D$4,#REF!*T$4,IF($C418=$D$5,#REF!*T$5,0))))</f>
        <v>0</v>
      </c>
      <c r="U418" s="179">
        <f>IF($C418=$D$2,#REF!*U$2,IF($C418=$D$3,#REF!*U$3,IF($C418=$D$4,#REF!*U$4,IF($C418=$D$5,#REF!*U$5,0))))</f>
        <v>0</v>
      </c>
      <c r="V418" s="179">
        <f>IF($C418=$D$2,#REF!*V$2,IF($C418=$D$3,#REF!*V$3,IF($C418=$D$4,#REF!*V$4,IF($C418=$D$5,#REF!*V$5,0))))</f>
        <v>0</v>
      </c>
      <c r="W418" s="179">
        <f>IF($C418=$D$2,#REF!*W$2,IF($C418=$D$3,#REF!*W$3,IF($C418=$D$4,#REF!*W$4,IF($C418=$D$5,#REF!*W$5,0))))</f>
        <v>0</v>
      </c>
      <c r="X418" s="179">
        <f>IF($C418=$D$2,#REF!*X$2,IF($C418=$D$3,#REF!*X$3,IF($C418=$D$4,#REF!*X$4,IF($C418=$D$5,#REF!*X$5,0))))</f>
        <v>0</v>
      </c>
      <c r="Y418" s="179">
        <f>IF($C418=$D$2,#REF!*Y$2,IF($C418=$D$3,#REF!*Y$3,IF($C418=$D$4,#REF!*Y$4,IF($C418=$D$5,#REF!*Y$5,0))))</f>
        <v>0</v>
      </c>
      <c r="Z418" s="179">
        <f>IF($C418=$D$2,#REF!*Z$2,IF($C418=$D$3,#REF!*Z$3,IF($C418=$D$4,#REF!*Z$4,IF($C418=$D$5,#REF!*Z$5,0))))</f>
        <v>0</v>
      </c>
      <c r="AA418" s="179">
        <f>IF($C418=$D$2,#REF!*AA$2,IF($C418=$D$3,#REF!*AA$3,IF($C418=$D$4,#REF!*AA$4,IF($C418=$D$5,#REF!*AA$5,0))))</f>
        <v>0</v>
      </c>
      <c r="AB418" s="179">
        <f>IF($C418=$D$2,#REF!*AB$2,IF($C418=$D$3,#REF!*AB$3,IF($C418=$D$4,#REF!*AB$4,IF($C418=$D$5,#REF!*AB$5,0))))</f>
        <v>0</v>
      </c>
      <c r="AC418" s="179">
        <f>IF($C418=$D$2,#REF!*AC$2,IF($C418=$D$3,#REF!*AC$3,IF($C418=$D$4,#REF!*AC$4,IF($C418=$D$5,#REF!*AC$5,0))))</f>
        <v>0</v>
      </c>
      <c r="AD418" s="179">
        <f>IF($C418=$D$2,#REF!*AD$2,IF($C418=$D$3,#REF!*AD$3,IF($C418=$D$4,#REF!*AD$4,IF($C418=$D$5,#REF!*AD$5,0))))</f>
        <v>0</v>
      </c>
      <c r="AE418" s="179">
        <f>IF($C418=$D$2,#REF!*AE$2,IF($C418=$D$3,#REF!*AE$3,IF($C418=$D$4,#REF!*AE$4,IF($C418=$D$5,#REF!*AE$5,0))))</f>
        <v>0</v>
      </c>
      <c r="AF418" s="179">
        <f>IF($C418=$D$2,#REF!*AF$2,IF($C418=$D$3,#REF!*AF$3,IF($C418=$D$4,#REF!*AF$4,IF($C418=$D$5,#REF!*AF$5,0))))</f>
        <v>0</v>
      </c>
      <c r="AG418" s="179">
        <f>IF($C418=$D$2,#REF!*AG$2,IF($C418=$D$3,#REF!*AG$3,IF($C418=$D$4,#REF!*AG$4,IF($C418=$D$5,#REF!*AG$5,0))))</f>
        <v>0</v>
      </c>
      <c r="AH418" s="179">
        <f>IF($C418=$D$2,#REF!*AH$2,IF($C418=$D$3,#REF!*AH$3,IF($C418=$D$4,#REF!*AH$4,IF($C418=$D$5,#REF!*AH$5,0))))</f>
        <v>0</v>
      </c>
      <c r="AI418" s="179">
        <f>IF($C418=$D$2,#REF!*AI$2,IF($C418=$D$3,#REF!*AI$3,IF($C418=$D$4,#REF!*AI$4,IF($C418=$D$5,#REF!*AI$5,0))))</f>
        <v>0</v>
      </c>
      <c r="AJ418" s="179">
        <f>IF($C418=$D$2,#REF!*AJ$2,IF($C418=$D$3,#REF!*AJ$3,IF($C418=$D$4,#REF!*AJ$4,IF($C418=$D$5,#REF!*AJ$5,0))))</f>
        <v>0</v>
      </c>
      <c r="AK418" s="179">
        <f>IF($C418=$D$2,#REF!*AK$2,IF($C418=$D$3,#REF!*AK$3,IF($C418=$D$4,#REF!*AK$4,IF($C418=$D$5,#REF!*AK$5,0))))</f>
        <v>0</v>
      </c>
      <c r="AL418" s="179">
        <f>IF($C418=$D$2,#REF!*AL$2,IF($C418=$D$3,#REF!*AL$3,IF($C418=$D$4,#REF!*AL$4,IF($C418=$D$5,#REF!*AL$5,0))))</f>
        <v>0</v>
      </c>
      <c r="AM418" s="179">
        <f>IF($C418=$D$2,#REF!*AM$2,IF($C418=$D$3,#REF!*AM$3,IF($C418=$D$4,#REF!*AM$4,IF($C418=$D$5,#REF!*AM$5,0))))</f>
        <v>0</v>
      </c>
    </row>
    <row r="419" spans="1:39">
      <c r="A419" s="141"/>
      <c r="B419" s="165"/>
      <c r="C419" s="165"/>
      <c r="D419" s="178">
        <f t="shared" si="0"/>
        <v>0</v>
      </c>
      <c r="E419" s="179">
        <f>IF($C419=$D$2,#REF!*E$2,IF($C419=$D$3,#REF!*E$3,IF($C419=$D$4,#REF!*E$4,IF($C419=$D$5,#REF!*E$5,0))))</f>
        <v>0</v>
      </c>
      <c r="F419" s="179">
        <f>IF($C419=$D$2,#REF!*F$2,IF($C419=$D$3,#REF!*F$3,IF($C419=$D$4,#REF!*F$4,IF($C419=$D$5,#REF!*F$5,0))))</f>
        <v>0</v>
      </c>
      <c r="G419" s="179">
        <f>IF($C419=$D$2,#REF!*G$2,IF($C419=$D$3,#REF!*G$3,IF($C419=$D$4,#REF!*G$4,IF($C419=$D$5,#REF!*G$5,0))))</f>
        <v>0</v>
      </c>
      <c r="H419" s="179">
        <f>IF($C419=$D$2,#REF!*H$2,IF($C419=$D$3,#REF!*H$3,IF($C419=$D$4,#REF!*H$4,IF($C419=$D$5,#REF!*H$5,0))))</f>
        <v>0</v>
      </c>
      <c r="I419" s="179">
        <f>IF($C419=$D$2,#REF!*I$2,IF($C419=$D$3,#REF!*I$3,IF($C419=$D$4,#REF!*I$4,IF($C419=$D$5,#REF!*I$5,0))))</f>
        <v>0</v>
      </c>
      <c r="J419" s="179">
        <f>IF($C419=$D$2,#REF!*J$2,IF($C419=$D$3,#REF!*J$3,IF($C419=$D$4,#REF!*J$4,IF($C419=$D$5,#REF!*J$5,0))))</f>
        <v>0</v>
      </c>
      <c r="K419" s="179">
        <f>IF($C419=$D$2,#REF!*K$2,IF($C419=$D$3,#REF!*K$3,IF($C419=$D$4,#REF!*K$4,IF($C419=$D$5,#REF!*K$5,0))))</f>
        <v>0</v>
      </c>
      <c r="L419" s="179">
        <f>IF($C419=$D$2,#REF!*L$2,IF($C419=$D$3,#REF!*L$3,IF($C419=$D$4,#REF!*L$4,IF($C419=$D$5,#REF!*L$5,0))))</f>
        <v>0</v>
      </c>
      <c r="M419" s="179">
        <f>IF($C419=$D$2,#REF!*M$2,IF($C419=$D$3,#REF!*M$3,IF($C419=$D$4,#REF!*M$4,IF($C419=$D$5,#REF!*M$5,0))))</f>
        <v>0</v>
      </c>
      <c r="N419" s="179">
        <f>IF($C419=$D$2,#REF!*N$2,IF($C419=$D$3,#REF!*N$3,IF($C419=$D$4,#REF!*N$4,IF($C419=$D$5,#REF!*N$5,0))))</f>
        <v>0</v>
      </c>
      <c r="O419" s="179">
        <f>IF($C419=$D$2,#REF!*O$2,IF($C419=$D$3,#REF!*O$3,IF($C419=$D$4,#REF!*O$4,IF($C419=$D$5,#REF!*O$5,0))))</f>
        <v>0</v>
      </c>
      <c r="P419" s="179">
        <f>IF($C419=$D$2,#REF!*P$2,IF($C419=$D$3,#REF!*P$3,IF($C419=$D$4,#REF!*P$4,IF($C419=$D$5,#REF!*P$5,0))))</f>
        <v>0</v>
      </c>
      <c r="Q419" s="179">
        <f>IF($C419=$D$2,#REF!*Q$2,IF($C419=$D$3,#REF!*Q$3,IF($C419=$D$4,#REF!*Q$4,IF($C419=$D$5,#REF!*Q$5,0))))</f>
        <v>0</v>
      </c>
      <c r="R419" s="179">
        <f>IF($C419=$D$2,#REF!*R$2,IF($C419=$D$3,#REF!*R$3,IF($C419=$D$4,#REF!*R$4,IF($C419=$D$5,#REF!*R$5,0))))</f>
        <v>0</v>
      </c>
      <c r="S419" s="179">
        <f>IF($C419=$D$2,#REF!*S$2,IF($C419=$D$3,#REF!*S$3,IF($C419=$D$4,#REF!*S$4,IF($C419=$D$5,#REF!*S$5,0))))</f>
        <v>0</v>
      </c>
      <c r="T419" s="179">
        <f>IF($C419=$D$2,#REF!*T$2,IF($C419=$D$3,#REF!*T$3,IF($C419=$D$4,#REF!*T$4,IF($C419=$D$5,#REF!*T$5,0))))</f>
        <v>0</v>
      </c>
      <c r="U419" s="179">
        <f>IF($C419=$D$2,#REF!*U$2,IF($C419=$D$3,#REF!*U$3,IF($C419=$D$4,#REF!*U$4,IF($C419=$D$5,#REF!*U$5,0))))</f>
        <v>0</v>
      </c>
      <c r="V419" s="179">
        <f>IF($C419=$D$2,#REF!*V$2,IF($C419=$D$3,#REF!*V$3,IF($C419=$D$4,#REF!*V$4,IF($C419=$D$5,#REF!*V$5,0))))</f>
        <v>0</v>
      </c>
      <c r="W419" s="179">
        <f>IF($C419=$D$2,#REF!*W$2,IF($C419=$D$3,#REF!*W$3,IF($C419=$D$4,#REF!*W$4,IF($C419=$D$5,#REF!*W$5,0))))</f>
        <v>0</v>
      </c>
      <c r="X419" s="179">
        <f>IF($C419=$D$2,#REF!*X$2,IF($C419=$D$3,#REF!*X$3,IF($C419=$D$4,#REF!*X$4,IF($C419=$D$5,#REF!*X$5,0))))</f>
        <v>0</v>
      </c>
      <c r="Y419" s="179">
        <f>IF($C419=$D$2,#REF!*Y$2,IF($C419=$D$3,#REF!*Y$3,IF($C419=$D$4,#REF!*Y$4,IF($C419=$D$5,#REF!*Y$5,0))))</f>
        <v>0</v>
      </c>
      <c r="Z419" s="179">
        <f>IF($C419=$D$2,#REF!*Z$2,IF($C419=$D$3,#REF!*Z$3,IF($C419=$D$4,#REF!*Z$4,IF($C419=$D$5,#REF!*Z$5,0))))</f>
        <v>0</v>
      </c>
      <c r="AA419" s="179">
        <f>IF($C419=$D$2,#REF!*AA$2,IF($C419=$D$3,#REF!*AA$3,IF($C419=$D$4,#REF!*AA$4,IF($C419=$D$5,#REF!*AA$5,0))))</f>
        <v>0</v>
      </c>
      <c r="AB419" s="179">
        <f>IF($C419=$D$2,#REF!*AB$2,IF($C419=$D$3,#REF!*AB$3,IF($C419=$D$4,#REF!*AB$4,IF($C419=$D$5,#REF!*AB$5,0))))</f>
        <v>0</v>
      </c>
      <c r="AC419" s="179">
        <f>IF($C419=$D$2,#REF!*AC$2,IF($C419=$D$3,#REF!*AC$3,IF($C419=$D$4,#REF!*AC$4,IF($C419=$D$5,#REF!*AC$5,0))))</f>
        <v>0</v>
      </c>
      <c r="AD419" s="179">
        <f>IF($C419=$D$2,#REF!*AD$2,IF($C419=$D$3,#REF!*AD$3,IF($C419=$D$4,#REF!*AD$4,IF($C419=$D$5,#REF!*AD$5,0))))</f>
        <v>0</v>
      </c>
      <c r="AE419" s="179">
        <f>IF($C419=$D$2,#REF!*AE$2,IF($C419=$D$3,#REF!*AE$3,IF($C419=$D$4,#REF!*AE$4,IF($C419=$D$5,#REF!*AE$5,0))))</f>
        <v>0</v>
      </c>
      <c r="AF419" s="179">
        <f>IF($C419=$D$2,#REF!*AF$2,IF($C419=$D$3,#REF!*AF$3,IF($C419=$D$4,#REF!*AF$4,IF($C419=$D$5,#REF!*AF$5,0))))</f>
        <v>0</v>
      </c>
      <c r="AG419" s="179">
        <f>IF($C419=$D$2,#REF!*AG$2,IF($C419=$D$3,#REF!*AG$3,IF($C419=$D$4,#REF!*AG$4,IF($C419=$D$5,#REF!*AG$5,0))))</f>
        <v>0</v>
      </c>
      <c r="AH419" s="179">
        <f>IF($C419=$D$2,#REF!*AH$2,IF($C419=$D$3,#REF!*AH$3,IF($C419=$D$4,#REF!*AH$4,IF($C419=$D$5,#REF!*AH$5,0))))</f>
        <v>0</v>
      </c>
      <c r="AI419" s="179">
        <f>IF($C419=$D$2,#REF!*AI$2,IF($C419=$D$3,#REF!*AI$3,IF($C419=$D$4,#REF!*AI$4,IF($C419=$D$5,#REF!*AI$5,0))))</f>
        <v>0</v>
      </c>
      <c r="AJ419" s="179">
        <f>IF($C419=$D$2,#REF!*AJ$2,IF($C419=$D$3,#REF!*AJ$3,IF($C419=$D$4,#REF!*AJ$4,IF($C419=$D$5,#REF!*AJ$5,0))))</f>
        <v>0</v>
      </c>
      <c r="AK419" s="179">
        <f>IF($C419=$D$2,#REF!*AK$2,IF($C419=$D$3,#REF!*AK$3,IF($C419=$D$4,#REF!*AK$4,IF($C419=$D$5,#REF!*AK$5,0))))</f>
        <v>0</v>
      </c>
      <c r="AL419" s="179">
        <f>IF($C419=$D$2,#REF!*AL$2,IF($C419=$D$3,#REF!*AL$3,IF($C419=$D$4,#REF!*AL$4,IF($C419=$D$5,#REF!*AL$5,0))))</f>
        <v>0</v>
      </c>
      <c r="AM419" s="179">
        <f>IF($C419=$D$2,#REF!*AM$2,IF($C419=$D$3,#REF!*AM$3,IF($C419=$D$4,#REF!*AM$4,IF($C419=$D$5,#REF!*AM$5,0))))</f>
        <v>0</v>
      </c>
    </row>
    <row r="420" spans="1:39">
      <c r="A420" s="141"/>
      <c r="B420" s="165"/>
      <c r="C420" s="165"/>
      <c r="D420" s="178">
        <f t="shared" si="0"/>
        <v>0</v>
      </c>
      <c r="E420" s="179">
        <f>IF($C420=$D$2,#REF!*E$2,IF($C420=$D$3,#REF!*E$3,IF($C420=$D$4,#REF!*E$4,IF($C420=$D$5,#REF!*E$5,0))))</f>
        <v>0</v>
      </c>
      <c r="F420" s="179">
        <f>IF($C420=$D$2,#REF!*F$2,IF($C420=$D$3,#REF!*F$3,IF($C420=$D$4,#REF!*F$4,IF($C420=$D$5,#REF!*F$5,0))))</f>
        <v>0</v>
      </c>
      <c r="G420" s="179">
        <f>IF($C420=$D$2,#REF!*G$2,IF($C420=$D$3,#REF!*G$3,IF($C420=$D$4,#REF!*G$4,IF($C420=$D$5,#REF!*G$5,0))))</f>
        <v>0</v>
      </c>
      <c r="H420" s="179">
        <f>IF($C420=$D$2,#REF!*H$2,IF($C420=$D$3,#REF!*H$3,IF($C420=$D$4,#REF!*H$4,IF($C420=$D$5,#REF!*H$5,0))))</f>
        <v>0</v>
      </c>
      <c r="I420" s="179">
        <f>IF($C420=$D$2,#REF!*I$2,IF($C420=$D$3,#REF!*I$3,IF($C420=$D$4,#REF!*I$4,IF($C420=$D$5,#REF!*I$5,0))))</f>
        <v>0</v>
      </c>
      <c r="J420" s="179">
        <f>IF($C420=$D$2,#REF!*J$2,IF($C420=$D$3,#REF!*J$3,IF($C420=$D$4,#REF!*J$4,IF($C420=$D$5,#REF!*J$5,0))))</f>
        <v>0</v>
      </c>
      <c r="K420" s="179">
        <f>IF($C420=$D$2,#REF!*K$2,IF($C420=$D$3,#REF!*K$3,IF($C420=$D$4,#REF!*K$4,IF($C420=$D$5,#REF!*K$5,0))))</f>
        <v>0</v>
      </c>
      <c r="L420" s="179">
        <f>IF($C420=$D$2,#REF!*L$2,IF($C420=$D$3,#REF!*L$3,IF($C420=$D$4,#REF!*L$4,IF($C420=$D$5,#REF!*L$5,0))))</f>
        <v>0</v>
      </c>
      <c r="M420" s="179">
        <f>IF($C420=$D$2,#REF!*M$2,IF($C420=$D$3,#REF!*M$3,IF($C420=$D$4,#REF!*M$4,IF($C420=$D$5,#REF!*M$5,0))))</f>
        <v>0</v>
      </c>
      <c r="N420" s="179">
        <f>IF($C420=$D$2,#REF!*N$2,IF($C420=$D$3,#REF!*N$3,IF($C420=$D$4,#REF!*N$4,IF($C420=$D$5,#REF!*N$5,0))))</f>
        <v>0</v>
      </c>
      <c r="O420" s="179">
        <f>IF($C420=$D$2,#REF!*O$2,IF($C420=$D$3,#REF!*O$3,IF($C420=$D$4,#REF!*O$4,IF($C420=$D$5,#REF!*O$5,0))))</f>
        <v>0</v>
      </c>
      <c r="P420" s="179">
        <f>IF($C420=$D$2,#REF!*P$2,IF($C420=$D$3,#REF!*P$3,IF($C420=$D$4,#REF!*P$4,IF($C420=$D$5,#REF!*P$5,0))))</f>
        <v>0</v>
      </c>
      <c r="Q420" s="179">
        <f>IF($C420=$D$2,#REF!*Q$2,IF($C420=$D$3,#REF!*Q$3,IF($C420=$D$4,#REF!*Q$4,IF($C420=$D$5,#REF!*Q$5,0))))</f>
        <v>0</v>
      </c>
      <c r="R420" s="179">
        <f>IF($C420=$D$2,#REF!*R$2,IF($C420=$D$3,#REF!*R$3,IF($C420=$D$4,#REF!*R$4,IF($C420=$D$5,#REF!*R$5,0))))</f>
        <v>0</v>
      </c>
      <c r="S420" s="179">
        <f>IF($C420=$D$2,#REF!*S$2,IF($C420=$D$3,#REF!*S$3,IF($C420=$D$4,#REF!*S$4,IF($C420=$D$5,#REF!*S$5,0))))</f>
        <v>0</v>
      </c>
      <c r="T420" s="179">
        <f>IF($C420=$D$2,#REF!*T$2,IF($C420=$D$3,#REF!*T$3,IF($C420=$D$4,#REF!*T$4,IF($C420=$D$5,#REF!*T$5,0))))</f>
        <v>0</v>
      </c>
      <c r="U420" s="179">
        <f>IF($C420=$D$2,#REF!*U$2,IF($C420=$D$3,#REF!*U$3,IF($C420=$D$4,#REF!*U$4,IF($C420=$D$5,#REF!*U$5,0))))</f>
        <v>0</v>
      </c>
      <c r="V420" s="179">
        <f>IF($C420=$D$2,#REF!*V$2,IF($C420=$D$3,#REF!*V$3,IF($C420=$D$4,#REF!*V$4,IF($C420=$D$5,#REF!*V$5,0))))</f>
        <v>0</v>
      </c>
      <c r="W420" s="179">
        <f>IF($C420=$D$2,#REF!*W$2,IF($C420=$D$3,#REF!*W$3,IF($C420=$D$4,#REF!*W$4,IF($C420=$D$5,#REF!*W$5,0))))</f>
        <v>0</v>
      </c>
      <c r="X420" s="179">
        <f>IF($C420=$D$2,#REF!*X$2,IF($C420=$D$3,#REF!*X$3,IF($C420=$D$4,#REF!*X$4,IF($C420=$D$5,#REF!*X$5,0))))</f>
        <v>0</v>
      </c>
      <c r="Y420" s="179">
        <f>IF($C420=$D$2,#REF!*Y$2,IF($C420=$D$3,#REF!*Y$3,IF($C420=$D$4,#REF!*Y$4,IF($C420=$D$5,#REF!*Y$5,0))))</f>
        <v>0</v>
      </c>
      <c r="Z420" s="179">
        <f>IF($C420=$D$2,#REF!*Z$2,IF($C420=$D$3,#REF!*Z$3,IF($C420=$D$4,#REF!*Z$4,IF($C420=$D$5,#REF!*Z$5,0))))</f>
        <v>0</v>
      </c>
      <c r="AA420" s="179">
        <f>IF($C420=$D$2,#REF!*AA$2,IF($C420=$D$3,#REF!*AA$3,IF($C420=$D$4,#REF!*AA$4,IF($C420=$D$5,#REF!*AA$5,0))))</f>
        <v>0</v>
      </c>
      <c r="AB420" s="179">
        <f>IF($C420=$D$2,#REF!*AB$2,IF($C420=$D$3,#REF!*AB$3,IF($C420=$D$4,#REF!*AB$4,IF($C420=$D$5,#REF!*AB$5,0))))</f>
        <v>0</v>
      </c>
      <c r="AC420" s="179">
        <f>IF($C420=$D$2,#REF!*AC$2,IF($C420=$D$3,#REF!*AC$3,IF($C420=$D$4,#REF!*AC$4,IF($C420=$D$5,#REF!*AC$5,0))))</f>
        <v>0</v>
      </c>
      <c r="AD420" s="179">
        <f>IF($C420=$D$2,#REF!*AD$2,IF($C420=$D$3,#REF!*AD$3,IF($C420=$D$4,#REF!*AD$4,IF($C420=$D$5,#REF!*AD$5,0))))</f>
        <v>0</v>
      </c>
      <c r="AE420" s="179">
        <f>IF($C420=$D$2,#REF!*AE$2,IF($C420=$D$3,#REF!*AE$3,IF($C420=$D$4,#REF!*AE$4,IF($C420=$D$5,#REF!*AE$5,0))))</f>
        <v>0</v>
      </c>
      <c r="AF420" s="179">
        <f>IF($C420=$D$2,#REF!*AF$2,IF($C420=$D$3,#REF!*AF$3,IF($C420=$D$4,#REF!*AF$4,IF($C420=$D$5,#REF!*AF$5,0))))</f>
        <v>0</v>
      </c>
      <c r="AG420" s="179">
        <f>IF($C420=$D$2,#REF!*AG$2,IF($C420=$D$3,#REF!*AG$3,IF($C420=$D$4,#REF!*AG$4,IF($C420=$D$5,#REF!*AG$5,0))))</f>
        <v>0</v>
      </c>
      <c r="AH420" s="179">
        <f>IF($C420=$D$2,#REF!*AH$2,IF($C420=$D$3,#REF!*AH$3,IF($C420=$D$4,#REF!*AH$4,IF($C420=$D$5,#REF!*AH$5,0))))</f>
        <v>0</v>
      </c>
      <c r="AI420" s="179">
        <f>IF($C420=$D$2,#REF!*AI$2,IF($C420=$D$3,#REF!*AI$3,IF($C420=$D$4,#REF!*AI$4,IF($C420=$D$5,#REF!*AI$5,0))))</f>
        <v>0</v>
      </c>
      <c r="AJ420" s="179">
        <f>IF($C420=$D$2,#REF!*AJ$2,IF($C420=$D$3,#REF!*AJ$3,IF($C420=$D$4,#REF!*AJ$4,IF($C420=$D$5,#REF!*AJ$5,0))))</f>
        <v>0</v>
      </c>
      <c r="AK420" s="179">
        <f>IF($C420=$D$2,#REF!*AK$2,IF($C420=$D$3,#REF!*AK$3,IF($C420=$D$4,#REF!*AK$4,IF($C420=$D$5,#REF!*AK$5,0))))</f>
        <v>0</v>
      </c>
      <c r="AL420" s="179">
        <f>IF($C420=$D$2,#REF!*AL$2,IF($C420=$D$3,#REF!*AL$3,IF($C420=$D$4,#REF!*AL$4,IF($C420=$D$5,#REF!*AL$5,0))))</f>
        <v>0</v>
      </c>
      <c r="AM420" s="179">
        <f>IF($C420=$D$2,#REF!*AM$2,IF($C420=$D$3,#REF!*AM$3,IF($C420=$D$4,#REF!*AM$4,IF($C420=$D$5,#REF!*AM$5,0))))</f>
        <v>0</v>
      </c>
    </row>
    <row r="421" spans="1:39">
      <c r="A421" s="141"/>
      <c r="B421" s="165"/>
      <c r="C421" s="165"/>
      <c r="D421" s="178">
        <f t="shared" si="0"/>
        <v>0</v>
      </c>
      <c r="E421" s="179">
        <f>IF($C421=$D$2,#REF!*E$2,IF($C421=$D$3,#REF!*E$3,IF($C421=$D$4,#REF!*E$4,IF($C421=$D$5,#REF!*E$5,0))))</f>
        <v>0</v>
      </c>
      <c r="F421" s="179">
        <f>IF($C421=$D$2,#REF!*F$2,IF($C421=$D$3,#REF!*F$3,IF($C421=$D$4,#REF!*F$4,IF($C421=$D$5,#REF!*F$5,0))))</f>
        <v>0</v>
      </c>
      <c r="G421" s="179">
        <f>IF($C421=$D$2,#REF!*G$2,IF($C421=$D$3,#REF!*G$3,IF($C421=$D$4,#REF!*G$4,IF($C421=$D$5,#REF!*G$5,0))))</f>
        <v>0</v>
      </c>
      <c r="H421" s="179">
        <f>IF($C421=$D$2,#REF!*H$2,IF($C421=$D$3,#REF!*H$3,IF($C421=$D$4,#REF!*H$4,IF($C421=$D$5,#REF!*H$5,0))))</f>
        <v>0</v>
      </c>
      <c r="I421" s="179">
        <f>IF($C421=$D$2,#REF!*I$2,IF($C421=$D$3,#REF!*I$3,IF($C421=$D$4,#REF!*I$4,IF($C421=$D$5,#REF!*I$5,0))))</f>
        <v>0</v>
      </c>
      <c r="J421" s="179">
        <f>IF($C421=$D$2,#REF!*J$2,IF($C421=$D$3,#REF!*J$3,IF($C421=$D$4,#REF!*J$4,IF($C421=$D$5,#REF!*J$5,0))))</f>
        <v>0</v>
      </c>
      <c r="K421" s="179">
        <f>IF($C421=$D$2,#REF!*K$2,IF($C421=$D$3,#REF!*K$3,IF($C421=$D$4,#REF!*K$4,IF($C421=$D$5,#REF!*K$5,0))))</f>
        <v>0</v>
      </c>
      <c r="L421" s="179">
        <f>IF($C421=$D$2,#REF!*L$2,IF($C421=$D$3,#REF!*L$3,IF($C421=$D$4,#REF!*L$4,IF($C421=$D$5,#REF!*L$5,0))))</f>
        <v>0</v>
      </c>
      <c r="M421" s="179">
        <f>IF($C421=$D$2,#REF!*M$2,IF($C421=$D$3,#REF!*M$3,IF($C421=$D$4,#REF!*M$4,IF($C421=$D$5,#REF!*M$5,0))))</f>
        <v>0</v>
      </c>
      <c r="N421" s="179">
        <f>IF($C421=$D$2,#REF!*N$2,IF($C421=$D$3,#REF!*N$3,IF($C421=$D$4,#REF!*N$4,IF($C421=$D$5,#REF!*N$5,0))))</f>
        <v>0</v>
      </c>
      <c r="O421" s="179">
        <f>IF($C421=$D$2,#REF!*O$2,IF($C421=$D$3,#REF!*O$3,IF($C421=$D$4,#REF!*O$4,IF($C421=$D$5,#REF!*O$5,0))))</f>
        <v>0</v>
      </c>
      <c r="P421" s="179">
        <f>IF($C421=$D$2,#REF!*P$2,IF($C421=$D$3,#REF!*P$3,IF($C421=$D$4,#REF!*P$4,IF($C421=$D$5,#REF!*P$5,0))))</f>
        <v>0</v>
      </c>
      <c r="Q421" s="179">
        <f>IF($C421=$D$2,#REF!*Q$2,IF($C421=$D$3,#REF!*Q$3,IF($C421=$D$4,#REF!*Q$4,IF($C421=$D$5,#REF!*Q$5,0))))</f>
        <v>0</v>
      </c>
      <c r="R421" s="179">
        <f>IF($C421=$D$2,#REF!*R$2,IF($C421=$D$3,#REF!*R$3,IF($C421=$D$4,#REF!*R$4,IF($C421=$D$5,#REF!*R$5,0))))</f>
        <v>0</v>
      </c>
      <c r="S421" s="179">
        <f>IF($C421=$D$2,#REF!*S$2,IF($C421=$D$3,#REF!*S$3,IF($C421=$D$4,#REF!*S$4,IF($C421=$D$5,#REF!*S$5,0))))</f>
        <v>0</v>
      </c>
      <c r="T421" s="179">
        <f>IF($C421=$D$2,#REF!*T$2,IF($C421=$D$3,#REF!*T$3,IF($C421=$D$4,#REF!*T$4,IF($C421=$D$5,#REF!*T$5,0))))</f>
        <v>0</v>
      </c>
      <c r="U421" s="179">
        <f>IF($C421=$D$2,#REF!*U$2,IF($C421=$D$3,#REF!*U$3,IF($C421=$D$4,#REF!*U$4,IF($C421=$D$5,#REF!*U$5,0))))</f>
        <v>0</v>
      </c>
      <c r="V421" s="179">
        <f>IF($C421=$D$2,#REF!*V$2,IF($C421=$D$3,#REF!*V$3,IF($C421=$D$4,#REF!*V$4,IF($C421=$D$5,#REF!*V$5,0))))</f>
        <v>0</v>
      </c>
      <c r="W421" s="179">
        <f>IF($C421=$D$2,#REF!*W$2,IF($C421=$D$3,#REF!*W$3,IF($C421=$D$4,#REF!*W$4,IF($C421=$D$5,#REF!*W$5,0))))</f>
        <v>0</v>
      </c>
      <c r="X421" s="179">
        <f>IF($C421=$D$2,#REF!*X$2,IF($C421=$D$3,#REF!*X$3,IF($C421=$D$4,#REF!*X$4,IF($C421=$D$5,#REF!*X$5,0))))</f>
        <v>0</v>
      </c>
      <c r="Y421" s="179">
        <f>IF($C421=$D$2,#REF!*Y$2,IF($C421=$D$3,#REF!*Y$3,IF($C421=$D$4,#REF!*Y$4,IF($C421=$D$5,#REF!*Y$5,0))))</f>
        <v>0</v>
      </c>
      <c r="Z421" s="179">
        <f>IF($C421=$D$2,#REF!*Z$2,IF($C421=$D$3,#REF!*Z$3,IF($C421=$D$4,#REF!*Z$4,IF($C421=$D$5,#REF!*Z$5,0))))</f>
        <v>0</v>
      </c>
      <c r="AA421" s="179">
        <f>IF($C421=$D$2,#REF!*AA$2,IF($C421=$D$3,#REF!*AA$3,IF($C421=$D$4,#REF!*AA$4,IF($C421=$D$5,#REF!*AA$5,0))))</f>
        <v>0</v>
      </c>
      <c r="AB421" s="179">
        <f>IF($C421=$D$2,#REF!*AB$2,IF($C421=$D$3,#REF!*AB$3,IF($C421=$D$4,#REF!*AB$4,IF($C421=$D$5,#REF!*AB$5,0))))</f>
        <v>0</v>
      </c>
      <c r="AC421" s="179">
        <f>IF($C421=$D$2,#REF!*AC$2,IF($C421=$D$3,#REF!*AC$3,IF($C421=$D$4,#REF!*AC$4,IF($C421=$D$5,#REF!*AC$5,0))))</f>
        <v>0</v>
      </c>
      <c r="AD421" s="179">
        <f>IF($C421=$D$2,#REF!*AD$2,IF($C421=$D$3,#REF!*AD$3,IF($C421=$D$4,#REF!*AD$4,IF($C421=$D$5,#REF!*AD$5,0))))</f>
        <v>0</v>
      </c>
      <c r="AE421" s="179">
        <f>IF($C421=$D$2,#REF!*AE$2,IF($C421=$D$3,#REF!*AE$3,IF($C421=$D$4,#REF!*AE$4,IF($C421=$D$5,#REF!*AE$5,0))))</f>
        <v>0</v>
      </c>
      <c r="AF421" s="179">
        <f>IF($C421=$D$2,#REF!*AF$2,IF($C421=$D$3,#REF!*AF$3,IF($C421=$D$4,#REF!*AF$4,IF($C421=$D$5,#REF!*AF$5,0))))</f>
        <v>0</v>
      </c>
      <c r="AG421" s="179">
        <f>IF($C421=$D$2,#REF!*AG$2,IF($C421=$D$3,#REF!*AG$3,IF($C421=$D$4,#REF!*AG$4,IF($C421=$D$5,#REF!*AG$5,0))))</f>
        <v>0</v>
      </c>
      <c r="AH421" s="179">
        <f>IF($C421=$D$2,#REF!*AH$2,IF($C421=$D$3,#REF!*AH$3,IF($C421=$D$4,#REF!*AH$4,IF($C421=$D$5,#REF!*AH$5,0))))</f>
        <v>0</v>
      </c>
      <c r="AI421" s="179">
        <f>IF($C421=$D$2,#REF!*AI$2,IF($C421=$D$3,#REF!*AI$3,IF($C421=$D$4,#REF!*AI$4,IF($C421=$D$5,#REF!*AI$5,0))))</f>
        <v>0</v>
      </c>
      <c r="AJ421" s="179">
        <f>IF($C421=$D$2,#REF!*AJ$2,IF($C421=$D$3,#REF!*AJ$3,IF($C421=$D$4,#REF!*AJ$4,IF($C421=$D$5,#REF!*AJ$5,0))))</f>
        <v>0</v>
      </c>
      <c r="AK421" s="179">
        <f>IF($C421=$D$2,#REF!*AK$2,IF($C421=$D$3,#REF!*AK$3,IF($C421=$D$4,#REF!*AK$4,IF($C421=$D$5,#REF!*AK$5,0))))</f>
        <v>0</v>
      </c>
      <c r="AL421" s="179">
        <f>IF($C421=$D$2,#REF!*AL$2,IF($C421=$D$3,#REF!*AL$3,IF($C421=$D$4,#REF!*AL$4,IF($C421=$D$5,#REF!*AL$5,0))))</f>
        <v>0</v>
      </c>
      <c r="AM421" s="179">
        <f>IF($C421=$D$2,#REF!*AM$2,IF($C421=$D$3,#REF!*AM$3,IF($C421=$D$4,#REF!*AM$4,IF($C421=$D$5,#REF!*AM$5,0))))</f>
        <v>0</v>
      </c>
    </row>
    <row r="422" spans="1:39">
      <c r="A422" s="141"/>
      <c r="B422" s="165"/>
      <c r="C422" s="165"/>
      <c r="D422" s="178">
        <f t="shared" si="0"/>
        <v>0</v>
      </c>
      <c r="E422" s="179">
        <f>IF($C422=$D$2,#REF!*E$2,IF($C422=$D$3,#REF!*E$3,IF($C422=$D$4,#REF!*E$4,IF($C422=$D$5,#REF!*E$5,0))))</f>
        <v>0</v>
      </c>
      <c r="F422" s="179">
        <f>IF($C422=$D$2,#REF!*F$2,IF($C422=$D$3,#REF!*F$3,IF($C422=$D$4,#REF!*F$4,IF($C422=$D$5,#REF!*F$5,0))))</f>
        <v>0</v>
      </c>
      <c r="G422" s="179">
        <f>IF($C422=$D$2,#REF!*G$2,IF($C422=$D$3,#REF!*G$3,IF($C422=$D$4,#REF!*G$4,IF($C422=$D$5,#REF!*G$5,0))))</f>
        <v>0</v>
      </c>
      <c r="H422" s="179">
        <f>IF($C422=$D$2,#REF!*H$2,IF($C422=$D$3,#REF!*H$3,IF($C422=$D$4,#REF!*H$4,IF($C422=$D$5,#REF!*H$5,0))))</f>
        <v>0</v>
      </c>
      <c r="I422" s="179">
        <f>IF($C422=$D$2,#REF!*I$2,IF($C422=$D$3,#REF!*I$3,IF($C422=$D$4,#REF!*I$4,IF($C422=$D$5,#REF!*I$5,0))))</f>
        <v>0</v>
      </c>
      <c r="J422" s="179">
        <f>IF($C422=$D$2,#REF!*J$2,IF($C422=$D$3,#REF!*J$3,IF($C422=$D$4,#REF!*J$4,IF($C422=$D$5,#REF!*J$5,0))))</f>
        <v>0</v>
      </c>
      <c r="K422" s="179">
        <f>IF($C422=$D$2,#REF!*K$2,IF($C422=$D$3,#REF!*K$3,IF($C422=$D$4,#REF!*K$4,IF($C422=$D$5,#REF!*K$5,0))))</f>
        <v>0</v>
      </c>
      <c r="L422" s="179">
        <f>IF($C422=$D$2,#REF!*L$2,IF($C422=$D$3,#REF!*L$3,IF($C422=$D$4,#REF!*L$4,IF($C422=$D$5,#REF!*L$5,0))))</f>
        <v>0</v>
      </c>
      <c r="M422" s="179">
        <f>IF($C422=$D$2,#REF!*M$2,IF($C422=$D$3,#REF!*M$3,IF($C422=$D$4,#REF!*M$4,IF($C422=$D$5,#REF!*M$5,0))))</f>
        <v>0</v>
      </c>
      <c r="N422" s="179">
        <f>IF($C422=$D$2,#REF!*N$2,IF($C422=$D$3,#REF!*N$3,IF($C422=$D$4,#REF!*N$4,IF($C422=$D$5,#REF!*N$5,0))))</f>
        <v>0</v>
      </c>
      <c r="O422" s="179">
        <f>IF($C422=$D$2,#REF!*O$2,IF($C422=$D$3,#REF!*O$3,IF($C422=$D$4,#REF!*O$4,IF($C422=$D$5,#REF!*O$5,0))))</f>
        <v>0</v>
      </c>
      <c r="P422" s="179">
        <f>IF($C422=$D$2,#REF!*P$2,IF($C422=$D$3,#REF!*P$3,IF($C422=$D$4,#REF!*P$4,IF($C422=$D$5,#REF!*P$5,0))))</f>
        <v>0</v>
      </c>
      <c r="Q422" s="179">
        <f>IF($C422=$D$2,#REF!*Q$2,IF($C422=$D$3,#REF!*Q$3,IF($C422=$D$4,#REF!*Q$4,IF($C422=$D$5,#REF!*Q$5,0))))</f>
        <v>0</v>
      </c>
      <c r="R422" s="179">
        <f>IF($C422=$D$2,#REF!*R$2,IF($C422=$D$3,#REF!*R$3,IF($C422=$D$4,#REF!*R$4,IF($C422=$D$5,#REF!*R$5,0))))</f>
        <v>0</v>
      </c>
      <c r="S422" s="179">
        <f>IF($C422=$D$2,#REF!*S$2,IF($C422=$D$3,#REF!*S$3,IF($C422=$D$4,#REF!*S$4,IF($C422=$D$5,#REF!*S$5,0))))</f>
        <v>0</v>
      </c>
      <c r="T422" s="179">
        <f>IF($C422=$D$2,#REF!*T$2,IF($C422=$D$3,#REF!*T$3,IF($C422=$D$4,#REF!*T$4,IF($C422=$D$5,#REF!*T$5,0))))</f>
        <v>0</v>
      </c>
      <c r="U422" s="179">
        <f>IF($C422=$D$2,#REF!*U$2,IF($C422=$D$3,#REF!*U$3,IF($C422=$D$4,#REF!*U$4,IF($C422=$D$5,#REF!*U$5,0))))</f>
        <v>0</v>
      </c>
      <c r="V422" s="179">
        <f>IF($C422=$D$2,#REF!*V$2,IF($C422=$D$3,#REF!*V$3,IF($C422=$D$4,#REF!*V$4,IF($C422=$D$5,#REF!*V$5,0))))</f>
        <v>0</v>
      </c>
      <c r="W422" s="179">
        <f>IF($C422=$D$2,#REF!*W$2,IF($C422=$D$3,#REF!*W$3,IF($C422=$D$4,#REF!*W$4,IF($C422=$D$5,#REF!*W$5,0))))</f>
        <v>0</v>
      </c>
      <c r="X422" s="179">
        <f>IF($C422=$D$2,#REF!*X$2,IF($C422=$D$3,#REF!*X$3,IF($C422=$D$4,#REF!*X$4,IF($C422=$D$5,#REF!*X$5,0))))</f>
        <v>0</v>
      </c>
      <c r="Y422" s="179">
        <f>IF($C422=$D$2,#REF!*Y$2,IF($C422=$D$3,#REF!*Y$3,IF($C422=$D$4,#REF!*Y$4,IF($C422=$D$5,#REF!*Y$5,0))))</f>
        <v>0</v>
      </c>
      <c r="Z422" s="179">
        <f>IF($C422=$D$2,#REF!*Z$2,IF($C422=$D$3,#REF!*Z$3,IF($C422=$D$4,#REF!*Z$4,IF($C422=$D$5,#REF!*Z$5,0))))</f>
        <v>0</v>
      </c>
      <c r="AA422" s="179">
        <f>IF($C422=$D$2,#REF!*AA$2,IF($C422=$D$3,#REF!*AA$3,IF($C422=$D$4,#REF!*AA$4,IF($C422=$D$5,#REF!*AA$5,0))))</f>
        <v>0</v>
      </c>
      <c r="AB422" s="179">
        <f>IF($C422=$D$2,#REF!*AB$2,IF($C422=$D$3,#REF!*AB$3,IF($C422=$D$4,#REF!*AB$4,IF($C422=$D$5,#REF!*AB$5,0))))</f>
        <v>0</v>
      </c>
      <c r="AC422" s="179">
        <f>IF($C422=$D$2,#REF!*AC$2,IF($C422=$D$3,#REF!*AC$3,IF($C422=$D$4,#REF!*AC$4,IF($C422=$D$5,#REF!*AC$5,0))))</f>
        <v>0</v>
      </c>
      <c r="AD422" s="179">
        <f>IF($C422=$D$2,#REF!*AD$2,IF($C422=$D$3,#REF!*AD$3,IF($C422=$D$4,#REF!*AD$4,IF($C422=$D$5,#REF!*AD$5,0))))</f>
        <v>0</v>
      </c>
      <c r="AE422" s="179">
        <f>IF($C422=$D$2,#REF!*AE$2,IF($C422=$D$3,#REF!*AE$3,IF($C422=$D$4,#REF!*AE$4,IF($C422=$D$5,#REF!*AE$5,0))))</f>
        <v>0</v>
      </c>
      <c r="AF422" s="179">
        <f>IF($C422=$D$2,#REF!*AF$2,IF($C422=$D$3,#REF!*AF$3,IF($C422=$D$4,#REF!*AF$4,IF($C422=$D$5,#REF!*AF$5,0))))</f>
        <v>0</v>
      </c>
      <c r="AG422" s="179">
        <f>IF($C422=$D$2,#REF!*AG$2,IF($C422=$D$3,#REF!*AG$3,IF($C422=$D$4,#REF!*AG$4,IF($C422=$D$5,#REF!*AG$5,0))))</f>
        <v>0</v>
      </c>
      <c r="AH422" s="179">
        <f>IF($C422=$D$2,#REF!*AH$2,IF($C422=$D$3,#REF!*AH$3,IF($C422=$D$4,#REF!*AH$4,IF($C422=$D$5,#REF!*AH$5,0))))</f>
        <v>0</v>
      </c>
      <c r="AI422" s="179">
        <f>IF($C422=$D$2,#REF!*AI$2,IF($C422=$D$3,#REF!*AI$3,IF($C422=$D$4,#REF!*AI$4,IF($C422=$D$5,#REF!*AI$5,0))))</f>
        <v>0</v>
      </c>
      <c r="AJ422" s="179">
        <f>IF($C422=$D$2,#REF!*AJ$2,IF($C422=$D$3,#REF!*AJ$3,IF($C422=$D$4,#REF!*AJ$4,IF($C422=$D$5,#REF!*AJ$5,0))))</f>
        <v>0</v>
      </c>
      <c r="AK422" s="179">
        <f>IF($C422=$D$2,#REF!*AK$2,IF($C422=$D$3,#REF!*AK$3,IF($C422=$D$4,#REF!*AK$4,IF($C422=$D$5,#REF!*AK$5,0))))</f>
        <v>0</v>
      </c>
      <c r="AL422" s="179">
        <f>IF($C422=$D$2,#REF!*AL$2,IF($C422=$D$3,#REF!*AL$3,IF($C422=$D$4,#REF!*AL$4,IF($C422=$D$5,#REF!*AL$5,0))))</f>
        <v>0</v>
      </c>
      <c r="AM422" s="179">
        <f>IF($C422=$D$2,#REF!*AM$2,IF($C422=$D$3,#REF!*AM$3,IF($C422=$D$4,#REF!*AM$4,IF($C422=$D$5,#REF!*AM$5,0))))</f>
        <v>0</v>
      </c>
    </row>
    <row r="423" spans="1:39">
      <c r="A423" s="141"/>
      <c r="B423" s="165"/>
      <c r="C423" s="165"/>
      <c r="D423" s="178">
        <f t="shared" si="0"/>
        <v>0</v>
      </c>
      <c r="E423" s="179">
        <f>IF($C423=$D$2,#REF!*E$2,IF($C423=$D$3,#REF!*E$3,IF($C423=$D$4,#REF!*E$4,IF($C423=$D$5,#REF!*E$5,0))))</f>
        <v>0</v>
      </c>
      <c r="F423" s="179">
        <f>IF($C423=$D$2,#REF!*F$2,IF($C423=$D$3,#REF!*F$3,IF($C423=$D$4,#REF!*F$4,IF($C423=$D$5,#REF!*F$5,0))))</f>
        <v>0</v>
      </c>
      <c r="G423" s="179">
        <f>IF($C423=$D$2,#REF!*G$2,IF($C423=$D$3,#REF!*G$3,IF($C423=$D$4,#REF!*G$4,IF($C423=$D$5,#REF!*G$5,0))))</f>
        <v>0</v>
      </c>
      <c r="H423" s="179">
        <f>IF($C423=$D$2,#REF!*H$2,IF($C423=$D$3,#REF!*H$3,IF($C423=$D$4,#REF!*H$4,IF($C423=$D$5,#REF!*H$5,0))))</f>
        <v>0</v>
      </c>
      <c r="I423" s="179">
        <f>IF($C423=$D$2,#REF!*I$2,IF($C423=$D$3,#REF!*I$3,IF($C423=$D$4,#REF!*I$4,IF($C423=$D$5,#REF!*I$5,0))))</f>
        <v>0</v>
      </c>
      <c r="J423" s="179">
        <f>IF($C423=$D$2,#REF!*J$2,IF($C423=$D$3,#REF!*J$3,IF($C423=$D$4,#REF!*J$4,IF($C423=$D$5,#REF!*J$5,0))))</f>
        <v>0</v>
      </c>
      <c r="K423" s="179">
        <f>IF($C423=$D$2,#REF!*K$2,IF($C423=$D$3,#REF!*K$3,IF($C423=$D$4,#REF!*K$4,IF($C423=$D$5,#REF!*K$5,0))))</f>
        <v>0</v>
      </c>
      <c r="L423" s="179">
        <f>IF($C423=$D$2,#REF!*L$2,IF($C423=$D$3,#REF!*L$3,IF($C423=$D$4,#REF!*L$4,IF($C423=$D$5,#REF!*L$5,0))))</f>
        <v>0</v>
      </c>
      <c r="M423" s="179">
        <f>IF($C423=$D$2,#REF!*M$2,IF($C423=$D$3,#REF!*M$3,IF($C423=$D$4,#REF!*M$4,IF($C423=$D$5,#REF!*M$5,0))))</f>
        <v>0</v>
      </c>
      <c r="N423" s="179">
        <f>IF($C423=$D$2,#REF!*N$2,IF($C423=$D$3,#REF!*N$3,IF($C423=$D$4,#REF!*N$4,IF($C423=$D$5,#REF!*N$5,0))))</f>
        <v>0</v>
      </c>
      <c r="O423" s="179">
        <f>IF($C423=$D$2,#REF!*O$2,IF($C423=$D$3,#REF!*O$3,IF($C423=$D$4,#REF!*O$4,IF($C423=$D$5,#REF!*O$5,0))))</f>
        <v>0</v>
      </c>
      <c r="P423" s="179">
        <f>IF($C423=$D$2,#REF!*P$2,IF($C423=$D$3,#REF!*P$3,IF($C423=$D$4,#REF!*P$4,IF($C423=$D$5,#REF!*P$5,0))))</f>
        <v>0</v>
      </c>
      <c r="Q423" s="179">
        <f>IF($C423=$D$2,#REF!*Q$2,IF($C423=$D$3,#REF!*Q$3,IF($C423=$D$4,#REF!*Q$4,IF($C423=$D$5,#REF!*Q$5,0))))</f>
        <v>0</v>
      </c>
      <c r="R423" s="179">
        <f>IF($C423=$D$2,#REF!*R$2,IF($C423=$D$3,#REF!*R$3,IF($C423=$D$4,#REF!*R$4,IF($C423=$D$5,#REF!*R$5,0))))</f>
        <v>0</v>
      </c>
      <c r="S423" s="179">
        <f>IF($C423=$D$2,#REF!*S$2,IF($C423=$D$3,#REF!*S$3,IF($C423=$D$4,#REF!*S$4,IF($C423=$D$5,#REF!*S$5,0))))</f>
        <v>0</v>
      </c>
      <c r="T423" s="179">
        <f>IF($C423=$D$2,#REF!*T$2,IF($C423=$D$3,#REF!*T$3,IF($C423=$D$4,#REF!*T$4,IF($C423=$D$5,#REF!*T$5,0))))</f>
        <v>0</v>
      </c>
      <c r="U423" s="179">
        <f>IF($C423=$D$2,#REF!*U$2,IF($C423=$D$3,#REF!*U$3,IF($C423=$D$4,#REF!*U$4,IF($C423=$D$5,#REF!*U$5,0))))</f>
        <v>0</v>
      </c>
      <c r="V423" s="179">
        <f>IF($C423=$D$2,#REF!*V$2,IF($C423=$D$3,#REF!*V$3,IF($C423=$D$4,#REF!*V$4,IF($C423=$D$5,#REF!*V$5,0))))</f>
        <v>0</v>
      </c>
      <c r="W423" s="179">
        <f>IF($C423=$D$2,#REF!*W$2,IF($C423=$D$3,#REF!*W$3,IF($C423=$D$4,#REF!*W$4,IF($C423=$D$5,#REF!*W$5,0))))</f>
        <v>0</v>
      </c>
      <c r="X423" s="179">
        <f>IF($C423=$D$2,#REF!*X$2,IF($C423=$D$3,#REF!*X$3,IF($C423=$D$4,#REF!*X$4,IF($C423=$D$5,#REF!*X$5,0))))</f>
        <v>0</v>
      </c>
      <c r="Y423" s="179">
        <f>IF($C423=$D$2,#REF!*Y$2,IF($C423=$D$3,#REF!*Y$3,IF($C423=$D$4,#REF!*Y$4,IF($C423=$D$5,#REF!*Y$5,0))))</f>
        <v>0</v>
      </c>
      <c r="Z423" s="179">
        <f>IF($C423=$D$2,#REF!*Z$2,IF($C423=$D$3,#REF!*Z$3,IF($C423=$D$4,#REF!*Z$4,IF($C423=$D$5,#REF!*Z$5,0))))</f>
        <v>0</v>
      </c>
      <c r="AA423" s="179">
        <f>IF($C423=$D$2,#REF!*AA$2,IF($C423=$D$3,#REF!*AA$3,IF($C423=$D$4,#REF!*AA$4,IF($C423=$D$5,#REF!*AA$5,0))))</f>
        <v>0</v>
      </c>
      <c r="AB423" s="179">
        <f>IF($C423=$D$2,#REF!*AB$2,IF($C423=$D$3,#REF!*AB$3,IF($C423=$D$4,#REF!*AB$4,IF($C423=$D$5,#REF!*AB$5,0))))</f>
        <v>0</v>
      </c>
      <c r="AC423" s="179">
        <f>IF($C423=$D$2,#REF!*AC$2,IF($C423=$D$3,#REF!*AC$3,IF($C423=$D$4,#REF!*AC$4,IF($C423=$D$5,#REF!*AC$5,0))))</f>
        <v>0</v>
      </c>
      <c r="AD423" s="179">
        <f>IF($C423=$D$2,#REF!*AD$2,IF($C423=$D$3,#REF!*AD$3,IF($C423=$D$4,#REF!*AD$4,IF($C423=$D$5,#REF!*AD$5,0))))</f>
        <v>0</v>
      </c>
      <c r="AE423" s="179">
        <f>IF($C423=$D$2,#REF!*AE$2,IF($C423=$D$3,#REF!*AE$3,IF($C423=$D$4,#REF!*AE$4,IF($C423=$D$5,#REF!*AE$5,0))))</f>
        <v>0</v>
      </c>
      <c r="AF423" s="179">
        <f>IF($C423=$D$2,#REF!*AF$2,IF($C423=$D$3,#REF!*AF$3,IF($C423=$D$4,#REF!*AF$4,IF($C423=$D$5,#REF!*AF$5,0))))</f>
        <v>0</v>
      </c>
      <c r="AG423" s="179">
        <f>IF($C423=$D$2,#REF!*AG$2,IF($C423=$D$3,#REF!*AG$3,IF($C423=$D$4,#REF!*AG$4,IF($C423=$D$5,#REF!*AG$5,0))))</f>
        <v>0</v>
      </c>
      <c r="AH423" s="179">
        <f>IF($C423=$D$2,#REF!*AH$2,IF($C423=$D$3,#REF!*AH$3,IF($C423=$D$4,#REF!*AH$4,IF($C423=$D$5,#REF!*AH$5,0))))</f>
        <v>0</v>
      </c>
      <c r="AI423" s="179">
        <f>IF($C423=$D$2,#REF!*AI$2,IF($C423=$D$3,#REF!*AI$3,IF($C423=$D$4,#REF!*AI$4,IF($C423=$D$5,#REF!*AI$5,0))))</f>
        <v>0</v>
      </c>
      <c r="AJ423" s="179">
        <f>IF($C423=$D$2,#REF!*AJ$2,IF($C423=$D$3,#REF!*AJ$3,IF($C423=$D$4,#REF!*AJ$4,IF($C423=$D$5,#REF!*AJ$5,0))))</f>
        <v>0</v>
      </c>
      <c r="AK423" s="179">
        <f>IF($C423=$D$2,#REF!*AK$2,IF($C423=$D$3,#REF!*AK$3,IF($C423=$D$4,#REF!*AK$4,IF($C423=$D$5,#REF!*AK$5,0))))</f>
        <v>0</v>
      </c>
      <c r="AL423" s="179">
        <f>IF($C423=$D$2,#REF!*AL$2,IF($C423=$D$3,#REF!*AL$3,IF($C423=$D$4,#REF!*AL$4,IF($C423=$D$5,#REF!*AL$5,0))))</f>
        <v>0</v>
      </c>
      <c r="AM423" s="179">
        <f>IF($C423=$D$2,#REF!*AM$2,IF($C423=$D$3,#REF!*AM$3,IF($C423=$D$4,#REF!*AM$4,IF($C423=$D$5,#REF!*AM$5,0))))</f>
        <v>0</v>
      </c>
    </row>
    <row r="424" spans="1:39">
      <c r="A424" s="141"/>
      <c r="B424" s="165"/>
      <c r="C424" s="165"/>
      <c r="D424" s="178">
        <f t="shared" si="0"/>
        <v>0</v>
      </c>
      <c r="E424" s="179">
        <f>IF($C424=$D$2,#REF!*E$2,IF($C424=$D$3,#REF!*E$3,IF($C424=$D$4,#REF!*E$4,IF($C424=$D$5,#REF!*E$5,0))))</f>
        <v>0</v>
      </c>
      <c r="F424" s="179">
        <f>IF($C424=$D$2,#REF!*F$2,IF($C424=$D$3,#REF!*F$3,IF($C424=$D$4,#REF!*F$4,IF($C424=$D$5,#REF!*F$5,0))))</f>
        <v>0</v>
      </c>
      <c r="G424" s="179">
        <f>IF($C424=$D$2,#REF!*G$2,IF($C424=$D$3,#REF!*G$3,IF($C424=$D$4,#REF!*G$4,IF($C424=$D$5,#REF!*G$5,0))))</f>
        <v>0</v>
      </c>
      <c r="H424" s="179">
        <f>IF($C424=$D$2,#REF!*H$2,IF($C424=$D$3,#REF!*H$3,IF($C424=$D$4,#REF!*H$4,IF($C424=$D$5,#REF!*H$5,0))))</f>
        <v>0</v>
      </c>
      <c r="I424" s="179">
        <f>IF($C424=$D$2,#REF!*I$2,IF($C424=$D$3,#REF!*I$3,IF($C424=$D$4,#REF!*I$4,IF($C424=$D$5,#REF!*I$5,0))))</f>
        <v>0</v>
      </c>
      <c r="J424" s="179">
        <f>IF($C424=$D$2,#REF!*J$2,IF($C424=$D$3,#REF!*J$3,IF($C424=$D$4,#REF!*J$4,IF($C424=$D$5,#REF!*J$5,0))))</f>
        <v>0</v>
      </c>
      <c r="K424" s="179">
        <f>IF($C424=$D$2,#REF!*K$2,IF($C424=$D$3,#REF!*K$3,IF($C424=$D$4,#REF!*K$4,IF($C424=$D$5,#REF!*K$5,0))))</f>
        <v>0</v>
      </c>
      <c r="L424" s="179">
        <f>IF($C424=$D$2,#REF!*L$2,IF($C424=$D$3,#REF!*L$3,IF($C424=$D$4,#REF!*L$4,IF($C424=$D$5,#REF!*L$5,0))))</f>
        <v>0</v>
      </c>
      <c r="M424" s="179">
        <f>IF($C424=$D$2,#REF!*M$2,IF($C424=$D$3,#REF!*M$3,IF($C424=$D$4,#REF!*M$4,IF($C424=$D$5,#REF!*M$5,0))))</f>
        <v>0</v>
      </c>
      <c r="N424" s="179">
        <f>IF($C424=$D$2,#REF!*N$2,IF($C424=$D$3,#REF!*N$3,IF($C424=$D$4,#REF!*N$4,IF($C424=$D$5,#REF!*N$5,0))))</f>
        <v>0</v>
      </c>
      <c r="O424" s="179">
        <f>IF($C424=$D$2,#REF!*O$2,IF($C424=$D$3,#REF!*O$3,IF($C424=$D$4,#REF!*O$4,IF($C424=$D$5,#REF!*O$5,0))))</f>
        <v>0</v>
      </c>
      <c r="P424" s="179">
        <f>IF($C424=$D$2,#REF!*P$2,IF($C424=$D$3,#REF!*P$3,IF($C424=$D$4,#REF!*P$4,IF($C424=$D$5,#REF!*P$5,0))))</f>
        <v>0</v>
      </c>
      <c r="Q424" s="179">
        <f>IF($C424=$D$2,#REF!*Q$2,IF($C424=$D$3,#REF!*Q$3,IF($C424=$D$4,#REF!*Q$4,IF($C424=$D$5,#REF!*Q$5,0))))</f>
        <v>0</v>
      </c>
      <c r="R424" s="179">
        <f>IF($C424=$D$2,#REF!*R$2,IF($C424=$D$3,#REF!*R$3,IF($C424=$D$4,#REF!*R$4,IF($C424=$D$5,#REF!*R$5,0))))</f>
        <v>0</v>
      </c>
      <c r="S424" s="179">
        <f>IF($C424=$D$2,#REF!*S$2,IF($C424=$D$3,#REF!*S$3,IF($C424=$D$4,#REF!*S$4,IF($C424=$D$5,#REF!*S$5,0))))</f>
        <v>0</v>
      </c>
      <c r="T424" s="179">
        <f>IF($C424=$D$2,#REF!*T$2,IF($C424=$D$3,#REF!*T$3,IF($C424=$D$4,#REF!*T$4,IF($C424=$D$5,#REF!*T$5,0))))</f>
        <v>0</v>
      </c>
      <c r="U424" s="179">
        <f>IF($C424=$D$2,#REF!*U$2,IF($C424=$D$3,#REF!*U$3,IF($C424=$D$4,#REF!*U$4,IF($C424=$D$5,#REF!*U$5,0))))</f>
        <v>0</v>
      </c>
      <c r="V424" s="179">
        <f>IF($C424=$D$2,#REF!*V$2,IF($C424=$D$3,#REF!*V$3,IF($C424=$D$4,#REF!*V$4,IF($C424=$D$5,#REF!*V$5,0))))</f>
        <v>0</v>
      </c>
      <c r="W424" s="179">
        <f>IF($C424=$D$2,#REF!*W$2,IF($C424=$D$3,#REF!*W$3,IF($C424=$D$4,#REF!*W$4,IF($C424=$D$5,#REF!*W$5,0))))</f>
        <v>0</v>
      </c>
      <c r="X424" s="179">
        <f>IF($C424=$D$2,#REF!*X$2,IF($C424=$D$3,#REF!*X$3,IF($C424=$D$4,#REF!*X$4,IF($C424=$D$5,#REF!*X$5,0))))</f>
        <v>0</v>
      </c>
      <c r="Y424" s="179">
        <f>IF($C424=$D$2,#REF!*Y$2,IF($C424=$D$3,#REF!*Y$3,IF($C424=$D$4,#REF!*Y$4,IF($C424=$D$5,#REF!*Y$5,0))))</f>
        <v>0</v>
      </c>
      <c r="Z424" s="179">
        <f>IF($C424=$D$2,#REF!*Z$2,IF($C424=$D$3,#REF!*Z$3,IF($C424=$D$4,#REF!*Z$4,IF($C424=$D$5,#REF!*Z$5,0))))</f>
        <v>0</v>
      </c>
      <c r="AA424" s="179">
        <f>IF($C424=$D$2,#REF!*AA$2,IF($C424=$D$3,#REF!*AA$3,IF($C424=$D$4,#REF!*AA$4,IF($C424=$D$5,#REF!*AA$5,0))))</f>
        <v>0</v>
      </c>
      <c r="AB424" s="179">
        <f>IF($C424=$D$2,#REF!*AB$2,IF($C424=$D$3,#REF!*AB$3,IF($C424=$D$4,#REF!*AB$4,IF($C424=$D$5,#REF!*AB$5,0))))</f>
        <v>0</v>
      </c>
      <c r="AC424" s="179">
        <f>IF($C424=$D$2,#REF!*AC$2,IF($C424=$D$3,#REF!*AC$3,IF($C424=$D$4,#REF!*AC$4,IF($C424=$D$5,#REF!*AC$5,0))))</f>
        <v>0</v>
      </c>
      <c r="AD424" s="179">
        <f>IF($C424=$D$2,#REF!*AD$2,IF($C424=$D$3,#REF!*AD$3,IF($C424=$D$4,#REF!*AD$4,IF($C424=$D$5,#REF!*AD$5,0))))</f>
        <v>0</v>
      </c>
      <c r="AE424" s="179">
        <f>IF($C424=$D$2,#REF!*AE$2,IF($C424=$D$3,#REF!*AE$3,IF($C424=$D$4,#REF!*AE$4,IF($C424=$D$5,#REF!*AE$5,0))))</f>
        <v>0</v>
      </c>
      <c r="AF424" s="179">
        <f>IF($C424=$D$2,#REF!*AF$2,IF($C424=$D$3,#REF!*AF$3,IF($C424=$D$4,#REF!*AF$4,IF($C424=$D$5,#REF!*AF$5,0))))</f>
        <v>0</v>
      </c>
      <c r="AG424" s="179">
        <f>IF($C424=$D$2,#REF!*AG$2,IF($C424=$D$3,#REF!*AG$3,IF($C424=$D$4,#REF!*AG$4,IF($C424=$D$5,#REF!*AG$5,0))))</f>
        <v>0</v>
      </c>
      <c r="AH424" s="179">
        <f>IF($C424=$D$2,#REF!*AH$2,IF($C424=$D$3,#REF!*AH$3,IF($C424=$D$4,#REF!*AH$4,IF($C424=$D$5,#REF!*AH$5,0))))</f>
        <v>0</v>
      </c>
      <c r="AI424" s="179">
        <f>IF($C424=$D$2,#REF!*AI$2,IF($C424=$D$3,#REF!*AI$3,IF($C424=$D$4,#REF!*AI$4,IF($C424=$D$5,#REF!*AI$5,0))))</f>
        <v>0</v>
      </c>
      <c r="AJ424" s="179">
        <f>IF($C424=$D$2,#REF!*AJ$2,IF($C424=$D$3,#REF!*AJ$3,IF($C424=$D$4,#REF!*AJ$4,IF($C424=$D$5,#REF!*AJ$5,0))))</f>
        <v>0</v>
      </c>
      <c r="AK424" s="179">
        <f>IF($C424=$D$2,#REF!*AK$2,IF($C424=$D$3,#REF!*AK$3,IF($C424=$D$4,#REF!*AK$4,IF($C424=$D$5,#REF!*AK$5,0))))</f>
        <v>0</v>
      </c>
      <c r="AL424" s="179">
        <f>IF($C424=$D$2,#REF!*AL$2,IF($C424=$D$3,#REF!*AL$3,IF($C424=$D$4,#REF!*AL$4,IF($C424=$D$5,#REF!*AL$5,0))))</f>
        <v>0</v>
      </c>
      <c r="AM424" s="179">
        <f>IF($C424=$D$2,#REF!*AM$2,IF($C424=$D$3,#REF!*AM$3,IF($C424=$D$4,#REF!*AM$4,IF($C424=$D$5,#REF!*AM$5,0))))</f>
        <v>0</v>
      </c>
    </row>
    <row r="425" spans="1:39">
      <c r="A425" s="141"/>
      <c r="B425" s="165"/>
      <c r="C425" s="165"/>
      <c r="D425" s="178">
        <f t="shared" si="0"/>
        <v>0</v>
      </c>
      <c r="E425" s="179">
        <f>IF($C425=$D$2,#REF!*E$2,IF($C425=$D$3,#REF!*E$3,IF($C425=$D$4,#REF!*E$4,IF($C425=$D$5,#REF!*E$5,0))))</f>
        <v>0</v>
      </c>
      <c r="F425" s="179">
        <f>IF($C425=$D$2,#REF!*F$2,IF($C425=$D$3,#REF!*F$3,IF($C425=$D$4,#REF!*F$4,IF($C425=$D$5,#REF!*F$5,0))))</f>
        <v>0</v>
      </c>
      <c r="G425" s="179">
        <f>IF($C425=$D$2,#REF!*G$2,IF($C425=$D$3,#REF!*G$3,IF($C425=$D$4,#REF!*G$4,IF($C425=$D$5,#REF!*G$5,0))))</f>
        <v>0</v>
      </c>
      <c r="H425" s="179">
        <f>IF($C425=$D$2,#REF!*H$2,IF($C425=$D$3,#REF!*H$3,IF($C425=$D$4,#REF!*H$4,IF($C425=$D$5,#REF!*H$5,0))))</f>
        <v>0</v>
      </c>
      <c r="I425" s="179">
        <f>IF($C425=$D$2,#REF!*I$2,IF($C425=$D$3,#REF!*I$3,IF($C425=$D$4,#REF!*I$4,IF($C425=$D$5,#REF!*I$5,0))))</f>
        <v>0</v>
      </c>
      <c r="J425" s="179">
        <f>IF($C425=$D$2,#REF!*J$2,IF($C425=$D$3,#REF!*J$3,IF($C425=$D$4,#REF!*J$4,IF($C425=$D$5,#REF!*J$5,0))))</f>
        <v>0</v>
      </c>
      <c r="K425" s="179">
        <f>IF($C425=$D$2,#REF!*K$2,IF($C425=$D$3,#REF!*K$3,IF($C425=$D$4,#REF!*K$4,IF($C425=$D$5,#REF!*K$5,0))))</f>
        <v>0</v>
      </c>
      <c r="L425" s="179">
        <f>IF($C425=$D$2,#REF!*L$2,IF($C425=$D$3,#REF!*L$3,IF($C425=$D$4,#REF!*L$4,IF($C425=$D$5,#REF!*L$5,0))))</f>
        <v>0</v>
      </c>
      <c r="M425" s="179">
        <f>IF($C425=$D$2,#REF!*M$2,IF($C425=$D$3,#REF!*M$3,IF($C425=$D$4,#REF!*M$4,IF($C425=$D$5,#REF!*M$5,0))))</f>
        <v>0</v>
      </c>
      <c r="N425" s="179">
        <f>IF($C425=$D$2,#REF!*N$2,IF($C425=$D$3,#REF!*N$3,IF($C425=$D$4,#REF!*N$4,IF($C425=$D$5,#REF!*N$5,0))))</f>
        <v>0</v>
      </c>
      <c r="O425" s="179">
        <f>IF($C425=$D$2,#REF!*O$2,IF($C425=$D$3,#REF!*O$3,IF($C425=$D$4,#REF!*O$4,IF($C425=$D$5,#REF!*O$5,0))))</f>
        <v>0</v>
      </c>
      <c r="P425" s="179">
        <f>IF($C425=$D$2,#REF!*P$2,IF($C425=$D$3,#REF!*P$3,IF($C425=$D$4,#REF!*P$4,IF($C425=$D$5,#REF!*P$5,0))))</f>
        <v>0</v>
      </c>
      <c r="Q425" s="179">
        <f>IF($C425=$D$2,#REF!*Q$2,IF($C425=$D$3,#REF!*Q$3,IF($C425=$D$4,#REF!*Q$4,IF($C425=$D$5,#REF!*Q$5,0))))</f>
        <v>0</v>
      </c>
      <c r="R425" s="179">
        <f>IF($C425=$D$2,#REF!*R$2,IF($C425=$D$3,#REF!*R$3,IF($C425=$D$4,#REF!*R$4,IF($C425=$D$5,#REF!*R$5,0))))</f>
        <v>0</v>
      </c>
      <c r="S425" s="179">
        <f>IF($C425=$D$2,#REF!*S$2,IF($C425=$D$3,#REF!*S$3,IF($C425=$D$4,#REF!*S$4,IF($C425=$D$5,#REF!*S$5,0))))</f>
        <v>0</v>
      </c>
      <c r="T425" s="179">
        <f>IF($C425=$D$2,#REF!*T$2,IF($C425=$D$3,#REF!*T$3,IF($C425=$D$4,#REF!*T$4,IF($C425=$D$5,#REF!*T$5,0))))</f>
        <v>0</v>
      </c>
      <c r="U425" s="179">
        <f>IF($C425=$D$2,#REF!*U$2,IF($C425=$D$3,#REF!*U$3,IF($C425=$D$4,#REF!*U$4,IF($C425=$D$5,#REF!*U$5,0))))</f>
        <v>0</v>
      </c>
      <c r="V425" s="179">
        <f>IF($C425=$D$2,#REF!*V$2,IF($C425=$D$3,#REF!*V$3,IF($C425=$D$4,#REF!*V$4,IF($C425=$D$5,#REF!*V$5,0))))</f>
        <v>0</v>
      </c>
      <c r="W425" s="179">
        <f>IF($C425=$D$2,#REF!*W$2,IF($C425=$D$3,#REF!*W$3,IF($C425=$D$4,#REF!*W$4,IF($C425=$D$5,#REF!*W$5,0))))</f>
        <v>0</v>
      </c>
      <c r="X425" s="179">
        <f>IF($C425=$D$2,#REF!*X$2,IF($C425=$D$3,#REF!*X$3,IF($C425=$D$4,#REF!*X$4,IF($C425=$D$5,#REF!*X$5,0))))</f>
        <v>0</v>
      </c>
      <c r="Y425" s="179">
        <f>IF($C425=$D$2,#REF!*Y$2,IF($C425=$D$3,#REF!*Y$3,IF($C425=$D$4,#REF!*Y$4,IF($C425=$D$5,#REF!*Y$5,0))))</f>
        <v>0</v>
      </c>
      <c r="Z425" s="179">
        <f>IF($C425=$D$2,#REF!*Z$2,IF($C425=$D$3,#REF!*Z$3,IF($C425=$D$4,#REF!*Z$4,IF($C425=$D$5,#REF!*Z$5,0))))</f>
        <v>0</v>
      </c>
      <c r="AA425" s="179">
        <f>IF($C425=$D$2,#REF!*AA$2,IF($C425=$D$3,#REF!*AA$3,IF($C425=$D$4,#REF!*AA$4,IF($C425=$D$5,#REF!*AA$5,0))))</f>
        <v>0</v>
      </c>
      <c r="AB425" s="179">
        <f>IF($C425=$D$2,#REF!*AB$2,IF($C425=$D$3,#REF!*AB$3,IF($C425=$D$4,#REF!*AB$4,IF($C425=$D$5,#REF!*AB$5,0))))</f>
        <v>0</v>
      </c>
      <c r="AC425" s="179">
        <f>IF($C425=$D$2,#REF!*AC$2,IF($C425=$D$3,#REF!*AC$3,IF($C425=$D$4,#REF!*AC$4,IF($C425=$D$5,#REF!*AC$5,0))))</f>
        <v>0</v>
      </c>
      <c r="AD425" s="179">
        <f>IF($C425=$D$2,#REF!*AD$2,IF($C425=$D$3,#REF!*AD$3,IF($C425=$D$4,#REF!*AD$4,IF($C425=$D$5,#REF!*AD$5,0))))</f>
        <v>0</v>
      </c>
      <c r="AE425" s="179">
        <f>IF($C425=$D$2,#REF!*AE$2,IF($C425=$D$3,#REF!*AE$3,IF($C425=$D$4,#REF!*AE$4,IF($C425=$D$5,#REF!*AE$5,0))))</f>
        <v>0</v>
      </c>
      <c r="AF425" s="179">
        <f>IF($C425=$D$2,#REF!*AF$2,IF($C425=$D$3,#REF!*AF$3,IF($C425=$D$4,#REF!*AF$4,IF($C425=$D$5,#REF!*AF$5,0))))</f>
        <v>0</v>
      </c>
      <c r="AG425" s="179">
        <f>IF($C425=$D$2,#REF!*AG$2,IF($C425=$D$3,#REF!*AG$3,IF($C425=$D$4,#REF!*AG$4,IF($C425=$D$5,#REF!*AG$5,0))))</f>
        <v>0</v>
      </c>
      <c r="AH425" s="179">
        <f>IF($C425=$D$2,#REF!*AH$2,IF($C425=$D$3,#REF!*AH$3,IF($C425=$D$4,#REF!*AH$4,IF($C425=$D$5,#REF!*AH$5,0))))</f>
        <v>0</v>
      </c>
      <c r="AI425" s="179">
        <f>IF($C425=$D$2,#REF!*AI$2,IF($C425=$D$3,#REF!*AI$3,IF($C425=$D$4,#REF!*AI$4,IF($C425=$D$5,#REF!*AI$5,0))))</f>
        <v>0</v>
      </c>
      <c r="AJ425" s="179">
        <f>IF($C425=$D$2,#REF!*AJ$2,IF($C425=$D$3,#REF!*AJ$3,IF($C425=$D$4,#REF!*AJ$4,IF($C425=$D$5,#REF!*AJ$5,0))))</f>
        <v>0</v>
      </c>
      <c r="AK425" s="179">
        <f>IF($C425=$D$2,#REF!*AK$2,IF($C425=$D$3,#REF!*AK$3,IF($C425=$D$4,#REF!*AK$4,IF($C425=$D$5,#REF!*AK$5,0))))</f>
        <v>0</v>
      </c>
      <c r="AL425" s="179">
        <f>IF($C425=$D$2,#REF!*AL$2,IF($C425=$D$3,#REF!*AL$3,IF($C425=$D$4,#REF!*AL$4,IF($C425=$D$5,#REF!*AL$5,0))))</f>
        <v>0</v>
      </c>
      <c r="AM425" s="179">
        <f>IF($C425=$D$2,#REF!*AM$2,IF($C425=$D$3,#REF!*AM$3,IF($C425=$D$4,#REF!*AM$4,IF($C425=$D$5,#REF!*AM$5,0))))</f>
        <v>0</v>
      </c>
    </row>
    <row r="426" spans="1:39">
      <c r="A426" s="141"/>
      <c r="B426" s="165"/>
      <c r="C426" s="165"/>
      <c r="D426" s="178">
        <f t="shared" si="0"/>
        <v>0</v>
      </c>
      <c r="E426" s="179">
        <f>IF($C426=$D$2,#REF!*E$2,IF($C426=$D$3,#REF!*E$3,IF($C426=$D$4,#REF!*E$4,IF($C426=$D$5,#REF!*E$5,0))))</f>
        <v>0</v>
      </c>
      <c r="F426" s="179">
        <f>IF($C426=$D$2,#REF!*F$2,IF($C426=$D$3,#REF!*F$3,IF($C426=$D$4,#REF!*F$4,IF($C426=$D$5,#REF!*F$5,0))))</f>
        <v>0</v>
      </c>
      <c r="G426" s="179">
        <f>IF($C426=$D$2,#REF!*G$2,IF($C426=$D$3,#REF!*G$3,IF($C426=$D$4,#REF!*G$4,IF($C426=$D$5,#REF!*G$5,0))))</f>
        <v>0</v>
      </c>
      <c r="H426" s="179">
        <f>IF($C426=$D$2,#REF!*H$2,IF($C426=$D$3,#REF!*H$3,IF($C426=$D$4,#REF!*H$4,IF($C426=$D$5,#REF!*H$5,0))))</f>
        <v>0</v>
      </c>
      <c r="I426" s="179">
        <f>IF($C426=$D$2,#REF!*I$2,IF($C426=$D$3,#REF!*I$3,IF($C426=$D$4,#REF!*I$4,IF($C426=$D$5,#REF!*I$5,0))))</f>
        <v>0</v>
      </c>
      <c r="J426" s="179">
        <f>IF($C426=$D$2,#REF!*J$2,IF($C426=$D$3,#REF!*J$3,IF($C426=$D$4,#REF!*J$4,IF($C426=$D$5,#REF!*J$5,0))))</f>
        <v>0</v>
      </c>
      <c r="K426" s="179">
        <f>IF($C426=$D$2,#REF!*K$2,IF($C426=$D$3,#REF!*K$3,IF($C426=$D$4,#REF!*K$4,IF($C426=$D$5,#REF!*K$5,0))))</f>
        <v>0</v>
      </c>
      <c r="L426" s="179">
        <f>IF($C426=$D$2,#REF!*L$2,IF($C426=$D$3,#REF!*L$3,IF($C426=$D$4,#REF!*L$4,IF($C426=$D$5,#REF!*L$5,0))))</f>
        <v>0</v>
      </c>
      <c r="M426" s="179">
        <f>IF($C426=$D$2,#REF!*M$2,IF($C426=$D$3,#REF!*M$3,IF($C426=$D$4,#REF!*M$4,IF($C426=$D$5,#REF!*M$5,0))))</f>
        <v>0</v>
      </c>
      <c r="N426" s="179">
        <f>IF($C426=$D$2,#REF!*N$2,IF($C426=$D$3,#REF!*N$3,IF($C426=$D$4,#REF!*N$4,IF($C426=$D$5,#REF!*N$5,0))))</f>
        <v>0</v>
      </c>
      <c r="O426" s="179">
        <f>IF($C426=$D$2,#REF!*O$2,IF($C426=$D$3,#REF!*O$3,IF($C426=$D$4,#REF!*O$4,IF($C426=$D$5,#REF!*O$5,0))))</f>
        <v>0</v>
      </c>
      <c r="P426" s="179">
        <f>IF($C426=$D$2,#REF!*P$2,IF($C426=$D$3,#REF!*P$3,IF($C426=$D$4,#REF!*P$4,IF($C426=$D$5,#REF!*P$5,0))))</f>
        <v>0</v>
      </c>
      <c r="Q426" s="179">
        <f>IF($C426=$D$2,#REF!*Q$2,IF($C426=$D$3,#REF!*Q$3,IF($C426=$D$4,#REF!*Q$4,IF($C426=$D$5,#REF!*Q$5,0))))</f>
        <v>0</v>
      </c>
      <c r="R426" s="179">
        <f>IF($C426=$D$2,#REF!*R$2,IF($C426=$D$3,#REF!*R$3,IF($C426=$D$4,#REF!*R$4,IF($C426=$D$5,#REF!*R$5,0))))</f>
        <v>0</v>
      </c>
      <c r="S426" s="179">
        <f>IF($C426=$D$2,#REF!*S$2,IF($C426=$D$3,#REF!*S$3,IF($C426=$D$4,#REF!*S$4,IF($C426=$D$5,#REF!*S$5,0))))</f>
        <v>0</v>
      </c>
      <c r="T426" s="179">
        <f>IF($C426=$D$2,#REF!*T$2,IF($C426=$D$3,#REF!*T$3,IF($C426=$D$4,#REF!*T$4,IF($C426=$D$5,#REF!*T$5,0))))</f>
        <v>0</v>
      </c>
      <c r="U426" s="179">
        <f>IF($C426=$D$2,#REF!*U$2,IF($C426=$D$3,#REF!*U$3,IF($C426=$D$4,#REF!*U$4,IF($C426=$D$5,#REF!*U$5,0))))</f>
        <v>0</v>
      </c>
      <c r="V426" s="179">
        <f>IF($C426=$D$2,#REF!*V$2,IF($C426=$D$3,#REF!*V$3,IF($C426=$D$4,#REF!*V$4,IF($C426=$D$5,#REF!*V$5,0))))</f>
        <v>0</v>
      </c>
      <c r="W426" s="179">
        <f>IF($C426=$D$2,#REF!*W$2,IF($C426=$D$3,#REF!*W$3,IF($C426=$D$4,#REF!*W$4,IF($C426=$D$5,#REF!*W$5,0))))</f>
        <v>0</v>
      </c>
      <c r="X426" s="179">
        <f>IF($C426=$D$2,#REF!*X$2,IF($C426=$D$3,#REF!*X$3,IF($C426=$D$4,#REF!*X$4,IF($C426=$D$5,#REF!*X$5,0))))</f>
        <v>0</v>
      </c>
      <c r="Y426" s="179">
        <f>IF($C426=$D$2,#REF!*Y$2,IF($C426=$D$3,#REF!*Y$3,IF($C426=$D$4,#REF!*Y$4,IF($C426=$D$5,#REF!*Y$5,0))))</f>
        <v>0</v>
      </c>
      <c r="Z426" s="179">
        <f>IF($C426=$D$2,#REF!*Z$2,IF($C426=$D$3,#REF!*Z$3,IF($C426=$D$4,#REF!*Z$4,IF($C426=$D$5,#REF!*Z$5,0))))</f>
        <v>0</v>
      </c>
      <c r="AA426" s="179">
        <f>IF($C426=$D$2,#REF!*AA$2,IF($C426=$D$3,#REF!*AA$3,IF($C426=$D$4,#REF!*AA$4,IF($C426=$D$5,#REF!*AA$5,0))))</f>
        <v>0</v>
      </c>
      <c r="AB426" s="179">
        <f>IF($C426=$D$2,#REF!*AB$2,IF($C426=$D$3,#REF!*AB$3,IF($C426=$D$4,#REF!*AB$4,IF($C426=$D$5,#REF!*AB$5,0))))</f>
        <v>0</v>
      </c>
      <c r="AC426" s="179">
        <f>IF($C426=$D$2,#REF!*AC$2,IF($C426=$D$3,#REF!*AC$3,IF($C426=$D$4,#REF!*AC$4,IF($C426=$D$5,#REF!*AC$5,0))))</f>
        <v>0</v>
      </c>
      <c r="AD426" s="179">
        <f>IF($C426=$D$2,#REF!*AD$2,IF($C426=$D$3,#REF!*AD$3,IF($C426=$D$4,#REF!*AD$4,IF($C426=$D$5,#REF!*AD$5,0))))</f>
        <v>0</v>
      </c>
      <c r="AE426" s="179">
        <f>IF($C426=$D$2,#REF!*AE$2,IF($C426=$D$3,#REF!*AE$3,IF($C426=$D$4,#REF!*AE$4,IF($C426=$D$5,#REF!*AE$5,0))))</f>
        <v>0</v>
      </c>
      <c r="AF426" s="179">
        <f>IF($C426=$D$2,#REF!*AF$2,IF($C426=$D$3,#REF!*AF$3,IF($C426=$D$4,#REF!*AF$4,IF($C426=$D$5,#REF!*AF$5,0))))</f>
        <v>0</v>
      </c>
      <c r="AG426" s="179">
        <f>IF($C426=$D$2,#REF!*AG$2,IF($C426=$D$3,#REF!*AG$3,IF($C426=$D$4,#REF!*AG$4,IF($C426=$D$5,#REF!*AG$5,0))))</f>
        <v>0</v>
      </c>
      <c r="AH426" s="179">
        <f>IF($C426=$D$2,#REF!*AH$2,IF($C426=$D$3,#REF!*AH$3,IF($C426=$D$4,#REF!*AH$4,IF($C426=$D$5,#REF!*AH$5,0))))</f>
        <v>0</v>
      </c>
      <c r="AI426" s="179">
        <f>IF($C426=$D$2,#REF!*AI$2,IF($C426=$D$3,#REF!*AI$3,IF($C426=$D$4,#REF!*AI$4,IF($C426=$D$5,#REF!*AI$5,0))))</f>
        <v>0</v>
      </c>
      <c r="AJ426" s="179">
        <f>IF($C426=$D$2,#REF!*AJ$2,IF($C426=$D$3,#REF!*AJ$3,IF($C426=$D$4,#REF!*AJ$4,IF($C426=$D$5,#REF!*AJ$5,0))))</f>
        <v>0</v>
      </c>
      <c r="AK426" s="179">
        <f>IF($C426=$D$2,#REF!*AK$2,IF($C426=$D$3,#REF!*AK$3,IF($C426=$D$4,#REF!*AK$4,IF($C426=$D$5,#REF!*AK$5,0))))</f>
        <v>0</v>
      </c>
      <c r="AL426" s="179">
        <f>IF($C426=$D$2,#REF!*AL$2,IF($C426=$D$3,#REF!*AL$3,IF($C426=$D$4,#REF!*AL$4,IF($C426=$D$5,#REF!*AL$5,0))))</f>
        <v>0</v>
      </c>
      <c r="AM426" s="179">
        <f>IF($C426=$D$2,#REF!*AM$2,IF($C426=$D$3,#REF!*AM$3,IF($C426=$D$4,#REF!*AM$4,IF($C426=$D$5,#REF!*AM$5,0))))</f>
        <v>0</v>
      </c>
    </row>
    <row r="427" spans="1:39">
      <c r="A427" s="141"/>
      <c r="B427" s="165"/>
      <c r="C427" s="165"/>
      <c r="D427" s="178">
        <f t="shared" si="0"/>
        <v>0</v>
      </c>
      <c r="E427" s="179">
        <f>IF($C427=$D$2,#REF!*E$2,IF($C427=$D$3,#REF!*E$3,IF($C427=$D$4,#REF!*E$4,IF($C427=$D$5,#REF!*E$5,0))))</f>
        <v>0</v>
      </c>
      <c r="F427" s="179">
        <f>IF($C427=$D$2,#REF!*F$2,IF($C427=$D$3,#REF!*F$3,IF($C427=$D$4,#REF!*F$4,IF($C427=$D$5,#REF!*F$5,0))))</f>
        <v>0</v>
      </c>
      <c r="G427" s="179">
        <f>IF($C427=$D$2,#REF!*G$2,IF($C427=$D$3,#REF!*G$3,IF($C427=$D$4,#REF!*G$4,IF($C427=$D$5,#REF!*G$5,0))))</f>
        <v>0</v>
      </c>
      <c r="H427" s="179">
        <f>IF($C427=$D$2,#REF!*H$2,IF($C427=$D$3,#REF!*H$3,IF($C427=$D$4,#REF!*H$4,IF($C427=$D$5,#REF!*H$5,0))))</f>
        <v>0</v>
      </c>
      <c r="I427" s="179">
        <f>IF($C427=$D$2,#REF!*I$2,IF($C427=$D$3,#REF!*I$3,IF($C427=$D$4,#REF!*I$4,IF($C427=$D$5,#REF!*I$5,0))))</f>
        <v>0</v>
      </c>
      <c r="J427" s="179">
        <f>IF($C427=$D$2,#REF!*J$2,IF($C427=$D$3,#REF!*J$3,IF($C427=$D$4,#REF!*J$4,IF($C427=$D$5,#REF!*J$5,0))))</f>
        <v>0</v>
      </c>
      <c r="K427" s="179">
        <f>IF($C427=$D$2,#REF!*K$2,IF($C427=$D$3,#REF!*K$3,IF($C427=$D$4,#REF!*K$4,IF($C427=$D$5,#REF!*K$5,0))))</f>
        <v>0</v>
      </c>
      <c r="L427" s="179">
        <f>IF($C427=$D$2,#REF!*L$2,IF($C427=$D$3,#REF!*L$3,IF($C427=$D$4,#REF!*L$4,IF($C427=$D$5,#REF!*L$5,0))))</f>
        <v>0</v>
      </c>
      <c r="M427" s="179">
        <f>IF($C427=$D$2,#REF!*M$2,IF($C427=$D$3,#REF!*M$3,IF($C427=$D$4,#REF!*M$4,IF($C427=$D$5,#REF!*M$5,0))))</f>
        <v>0</v>
      </c>
      <c r="N427" s="179">
        <f>IF($C427=$D$2,#REF!*N$2,IF($C427=$D$3,#REF!*N$3,IF($C427=$D$4,#REF!*N$4,IF($C427=$D$5,#REF!*N$5,0))))</f>
        <v>0</v>
      </c>
      <c r="O427" s="179">
        <f>IF($C427=$D$2,#REF!*O$2,IF($C427=$D$3,#REF!*O$3,IF($C427=$D$4,#REF!*O$4,IF($C427=$D$5,#REF!*O$5,0))))</f>
        <v>0</v>
      </c>
      <c r="P427" s="179">
        <f>IF($C427=$D$2,#REF!*P$2,IF($C427=$D$3,#REF!*P$3,IF($C427=$D$4,#REF!*P$4,IF($C427=$D$5,#REF!*P$5,0))))</f>
        <v>0</v>
      </c>
      <c r="Q427" s="179">
        <f>IF($C427=$D$2,#REF!*Q$2,IF($C427=$D$3,#REF!*Q$3,IF($C427=$D$4,#REF!*Q$4,IF($C427=$D$5,#REF!*Q$5,0))))</f>
        <v>0</v>
      </c>
      <c r="R427" s="179">
        <f>IF($C427=$D$2,#REF!*R$2,IF($C427=$D$3,#REF!*R$3,IF($C427=$D$4,#REF!*R$4,IF($C427=$D$5,#REF!*R$5,0))))</f>
        <v>0</v>
      </c>
      <c r="S427" s="179">
        <f>IF($C427=$D$2,#REF!*S$2,IF($C427=$D$3,#REF!*S$3,IF($C427=$D$4,#REF!*S$4,IF($C427=$D$5,#REF!*S$5,0))))</f>
        <v>0</v>
      </c>
      <c r="T427" s="179">
        <f>IF($C427=$D$2,#REF!*T$2,IF($C427=$D$3,#REF!*T$3,IF($C427=$D$4,#REF!*T$4,IF($C427=$D$5,#REF!*T$5,0))))</f>
        <v>0</v>
      </c>
      <c r="U427" s="179">
        <f>IF($C427=$D$2,#REF!*U$2,IF($C427=$D$3,#REF!*U$3,IF($C427=$D$4,#REF!*U$4,IF($C427=$D$5,#REF!*U$5,0))))</f>
        <v>0</v>
      </c>
      <c r="V427" s="179">
        <f>IF($C427=$D$2,#REF!*V$2,IF($C427=$D$3,#REF!*V$3,IF($C427=$D$4,#REF!*V$4,IF($C427=$D$5,#REF!*V$5,0))))</f>
        <v>0</v>
      </c>
      <c r="W427" s="179">
        <f>IF($C427=$D$2,#REF!*W$2,IF($C427=$D$3,#REF!*W$3,IF($C427=$D$4,#REF!*W$4,IF($C427=$D$5,#REF!*W$5,0))))</f>
        <v>0</v>
      </c>
      <c r="X427" s="179">
        <f>IF($C427=$D$2,#REF!*X$2,IF($C427=$D$3,#REF!*X$3,IF($C427=$D$4,#REF!*X$4,IF($C427=$D$5,#REF!*X$5,0))))</f>
        <v>0</v>
      </c>
      <c r="Y427" s="179">
        <f>IF($C427=$D$2,#REF!*Y$2,IF($C427=$D$3,#REF!*Y$3,IF($C427=$D$4,#REF!*Y$4,IF($C427=$D$5,#REF!*Y$5,0))))</f>
        <v>0</v>
      </c>
      <c r="Z427" s="179">
        <f>IF($C427=$D$2,#REF!*Z$2,IF($C427=$D$3,#REF!*Z$3,IF($C427=$D$4,#REF!*Z$4,IF($C427=$D$5,#REF!*Z$5,0))))</f>
        <v>0</v>
      </c>
      <c r="AA427" s="179">
        <f>IF($C427=$D$2,#REF!*AA$2,IF($C427=$D$3,#REF!*AA$3,IF($C427=$D$4,#REF!*AA$4,IF($C427=$D$5,#REF!*AA$5,0))))</f>
        <v>0</v>
      </c>
      <c r="AB427" s="179">
        <f>IF($C427=$D$2,#REF!*AB$2,IF($C427=$D$3,#REF!*AB$3,IF($C427=$D$4,#REF!*AB$4,IF($C427=$D$5,#REF!*AB$5,0))))</f>
        <v>0</v>
      </c>
      <c r="AC427" s="179">
        <f>IF($C427=$D$2,#REF!*AC$2,IF($C427=$D$3,#REF!*AC$3,IF($C427=$D$4,#REF!*AC$4,IF($C427=$D$5,#REF!*AC$5,0))))</f>
        <v>0</v>
      </c>
      <c r="AD427" s="179">
        <f>IF($C427=$D$2,#REF!*AD$2,IF($C427=$D$3,#REF!*AD$3,IF($C427=$D$4,#REF!*AD$4,IF($C427=$D$5,#REF!*AD$5,0))))</f>
        <v>0</v>
      </c>
      <c r="AE427" s="179">
        <f>IF($C427=$D$2,#REF!*AE$2,IF($C427=$D$3,#REF!*AE$3,IF($C427=$D$4,#REF!*AE$4,IF($C427=$D$5,#REF!*AE$5,0))))</f>
        <v>0</v>
      </c>
      <c r="AF427" s="179">
        <f>IF($C427=$D$2,#REF!*AF$2,IF($C427=$D$3,#REF!*AF$3,IF($C427=$D$4,#REF!*AF$4,IF($C427=$D$5,#REF!*AF$5,0))))</f>
        <v>0</v>
      </c>
      <c r="AG427" s="179">
        <f>IF($C427=$D$2,#REF!*AG$2,IF($C427=$D$3,#REF!*AG$3,IF($C427=$D$4,#REF!*AG$4,IF($C427=$D$5,#REF!*AG$5,0))))</f>
        <v>0</v>
      </c>
      <c r="AH427" s="179">
        <f>IF($C427=$D$2,#REF!*AH$2,IF($C427=$D$3,#REF!*AH$3,IF($C427=$D$4,#REF!*AH$4,IF($C427=$D$5,#REF!*AH$5,0))))</f>
        <v>0</v>
      </c>
      <c r="AI427" s="179">
        <f>IF($C427=$D$2,#REF!*AI$2,IF($C427=$D$3,#REF!*AI$3,IF($C427=$D$4,#REF!*AI$4,IF($C427=$D$5,#REF!*AI$5,0))))</f>
        <v>0</v>
      </c>
      <c r="AJ427" s="179">
        <f>IF($C427=$D$2,#REF!*AJ$2,IF($C427=$D$3,#REF!*AJ$3,IF($C427=$D$4,#REF!*AJ$4,IF($C427=$D$5,#REF!*AJ$5,0))))</f>
        <v>0</v>
      </c>
      <c r="AK427" s="179">
        <f>IF($C427=$D$2,#REF!*AK$2,IF($C427=$D$3,#REF!*AK$3,IF($C427=$D$4,#REF!*AK$4,IF($C427=$D$5,#REF!*AK$5,0))))</f>
        <v>0</v>
      </c>
      <c r="AL427" s="179">
        <f>IF($C427=$D$2,#REF!*AL$2,IF($C427=$D$3,#REF!*AL$3,IF($C427=$D$4,#REF!*AL$4,IF($C427=$D$5,#REF!*AL$5,0))))</f>
        <v>0</v>
      </c>
      <c r="AM427" s="179">
        <f>IF($C427=$D$2,#REF!*AM$2,IF($C427=$D$3,#REF!*AM$3,IF($C427=$D$4,#REF!*AM$4,IF($C427=$D$5,#REF!*AM$5,0))))</f>
        <v>0</v>
      </c>
    </row>
    <row r="428" spans="1:39">
      <c r="A428" s="141"/>
      <c r="B428" s="165"/>
      <c r="C428" s="165"/>
      <c r="D428" s="178">
        <f t="shared" si="0"/>
        <v>0</v>
      </c>
      <c r="E428" s="179">
        <f>IF($C428=$D$2,#REF!*E$2,IF($C428=$D$3,#REF!*E$3,IF($C428=$D$4,#REF!*E$4,IF($C428=$D$5,#REF!*E$5,0))))</f>
        <v>0</v>
      </c>
      <c r="F428" s="179">
        <f>IF($C428=$D$2,#REF!*F$2,IF($C428=$D$3,#REF!*F$3,IF($C428=$D$4,#REF!*F$4,IF($C428=$D$5,#REF!*F$5,0))))</f>
        <v>0</v>
      </c>
      <c r="G428" s="179">
        <f>IF($C428=$D$2,#REF!*G$2,IF($C428=$D$3,#REF!*G$3,IF($C428=$D$4,#REF!*G$4,IF($C428=$D$5,#REF!*G$5,0))))</f>
        <v>0</v>
      </c>
      <c r="H428" s="179">
        <f>IF($C428=$D$2,#REF!*H$2,IF($C428=$D$3,#REF!*H$3,IF($C428=$D$4,#REF!*H$4,IF($C428=$D$5,#REF!*H$5,0))))</f>
        <v>0</v>
      </c>
      <c r="I428" s="179">
        <f>IF($C428=$D$2,#REF!*I$2,IF($C428=$D$3,#REF!*I$3,IF($C428=$D$4,#REF!*I$4,IF($C428=$D$5,#REF!*I$5,0))))</f>
        <v>0</v>
      </c>
      <c r="J428" s="179">
        <f>IF($C428=$D$2,#REF!*J$2,IF($C428=$D$3,#REF!*J$3,IF($C428=$D$4,#REF!*J$4,IF($C428=$D$5,#REF!*J$5,0))))</f>
        <v>0</v>
      </c>
      <c r="K428" s="179">
        <f>IF($C428=$D$2,#REF!*K$2,IF($C428=$D$3,#REF!*K$3,IF($C428=$D$4,#REF!*K$4,IF($C428=$D$5,#REF!*K$5,0))))</f>
        <v>0</v>
      </c>
      <c r="L428" s="179">
        <f>IF($C428=$D$2,#REF!*L$2,IF($C428=$D$3,#REF!*L$3,IF($C428=$D$4,#REF!*L$4,IF($C428=$D$5,#REF!*L$5,0))))</f>
        <v>0</v>
      </c>
      <c r="M428" s="179">
        <f>IF($C428=$D$2,#REF!*M$2,IF($C428=$D$3,#REF!*M$3,IF($C428=$D$4,#REF!*M$4,IF($C428=$D$5,#REF!*M$5,0))))</f>
        <v>0</v>
      </c>
      <c r="N428" s="179">
        <f>IF($C428=$D$2,#REF!*N$2,IF($C428=$D$3,#REF!*N$3,IF($C428=$D$4,#REF!*N$4,IF($C428=$D$5,#REF!*N$5,0))))</f>
        <v>0</v>
      </c>
      <c r="O428" s="179">
        <f>IF($C428=$D$2,#REF!*O$2,IF($C428=$D$3,#REF!*O$3,IF($C428=$D$4,#REF!*O$4,IF($C428=$D$5,#REF!*O$5,0))))</f>
        <v>0</v>
      </c>
      <c r="P428" s="179">
        <f>IF($C428=$D$2,#REF!*P$2,IF($C428=$D$3,#REF!*P$3,IF($C428=$D$4,#REF!*P$4,IF($C428=$D$5,#REF!*P$5,0))))</f>
        <v>0</v>
      </c>
      <c r="Q428" s="179">
        <f>IF($C428=$D$2,#REF!*Q$2,IF($C428=$D$3,#REF!*Q$3,IF($C428=$D$4,#REF!*Q$4,IF($C428=$D$5,#REF!*Q$5,0))))</f>
        <v>0</v>
      </c>
      <c r="R428" s="179">
        <f>IF($C428=$D$2,#REF!*R$2,IF($C428=$D$3,#REF!*R$3,IF($C428=$D$4,#REF!*R$4,IF($C428=$D$5,#REF!*R$5,0))))</f>
        <v>0</v>
      </c>
      <c r="S428" s="179">
        <f>IF($C428=$D$2,#REF!*S$2,IF($C428=$D$3,#REF!*S$3,IF($C428=$D$4,#REF!*S$4,IF($C428=$D$5,#REF!*S$5,0))))</f>
        <v>0</v>
      </c>
      <c r="T428" s="179">
        <f>IF($C428=$D$2,#REF!*T$2,IF($C428=$D$3,#REF!*T$3,IF($C428=$D$4,#REF!*T$4,IF($C428=$D$5,#REF!*T$5,0))))</f>
        <v>0</v>
      </c>
      <c r="U428" s="179">
        <f>IF($C428=$D$2,#REF!*U$2,IF($C428=$D$3,#REF!*U$3,IF($C428=$D$4,#REF!*U$4,IF($C428=$D$5,#REF!*U$5,0))))</f>
        <v>0</v>
      </c>
      <c r="V428" s="179">
        <f>IF($C428=$D$2,#REF!*V$2,IF($C428=$D$3,#REF!*V$3,IF($C428=$D$4,#REF!*V$4,IF($C428=$D$5,#REF!*V$5,0))))</f>
        <v>0</v>
      </c>
      <c r="W428" s="179">
        <f>IF($C428=$D$2,#REF!*W$2,IF($C428=$D$3,#REF!*W$3,IF($C428=$D$4,#REF!*W$4,IF($C428=$D$5,#REF!*W$5,0))))</f>
        <v>0</v>
      </c>
      <c r="X428" s="179">
        <f>IF($C428=$D$2,#REF!*X$2,IF($C428=$D$3,#REF!*X$3,IF($C428=$D$4,#REF!*X$4,IF($C428=$D$5,#REF!*X$5,0))))</f>
        <v>0</v>
      </c>
      <c r="Y428" s="179">
        <f>IF($C428=$D$2,#REF!*Y$2,IF($C428=$D$3,#REF!*Y$3,IF($C428=$D$4,#REF!*Y$4,IF($C428=$D$5,#REF!*Y$5,0))))</f>
        <v>0</v>
      </c>
      <c r="Z428" s="179">
        <f>IF($C428=$D$2,#REF!*Z$2,IF($C428=$D$3,#REF!*Z$3,IF($C428=$D$4,#REF!*Z$4,IF($C428=$D$5,#REF!*Z$5,0))))</f>
        <v>0</v>
      </c>
      <c r="AA428" s="179">
        <f>IF($C428=$D$2,#REF!*AA$2,IF($C428=$D$3,#REF!*AA$3,IF($C428=$D$4,#REF!*AA$4,IF($C428=$D$5,#REF!*AA$5,0))))</f>
        <v>0</v>
      </c>
      <c r="AB428" s="179">
        <f>IF($C428=$D$2,#REF!*AB$2,IF($C428=$D$3,#REF!*AB$3,IF($C428=$D$4,#REF!*AB$4,IF($C428=$D$5,#REF!*AB$5,0))))</f>
        <v>0</v>
      </c>
      <c r="AC428" s="179">
        <f>IF($C428=$D$2,#REF!*AC$2,IF($C428=$D$3,#REF!*AC$3,IF($C428=$D$4,#REF!*AC$4,IF($C428=$D$5,#REF!*AC$5,0))))</f>
        <v>0</v>
      </c>
      <c r="AD428" s="179">
        <f>IF($C428=$D$2,#REF!*AD$2,IF($C428=$D$3,#REF!*AD$3,IF($C428=$D$4,#REF!*AD$4,IF($C428=$D$5,#REF!*AD$5,0))))</f>
        <v>0</v>
      </c>
      <c r="AE428" s="179">
        <f>IF($C428=$D$2,#REF!*AE$2,IF($C428=$D$3,#REF!*AE$3,IF($C428=$D$4,#REF!*AE$4,IF($C428=$D$5,#REF!*AE$5,0))))</f>
        <v>0</v>
      </c>
      <c r="AF428" s="179">
        <f>IF($C428=$D$2,#REF!*AF$2,IF($C428=$D$3,#REF!*AF$3,IF($C428=$D$4,#REF!*AF$4,IF($C428=$D$5,#REF!*AF$5,0))))</f>
        <v>0</v>
      </c>
      <c r="AG428" s="179">
        <f>IF($C428=$D$2,#REF!*AG$2,IF($C428=$D$3,#REF!*AG$3,IF($C428=$D$4,#REF!*AG$4,IF($C428=$D$5,#REF!*AG$5,0))))</f>
        <v>0</v>
      </c>
      <c r="AH428" s="179">
        <f>IF($C428=$D$2,#REF!*AH$2,IF($C428=$D$3,#REF!*AH$3,IF($C428=$D$4,#REF!*AH$4,IF($C428=$D$5,#REF!*AH$5,0))))</f>
        <v>0</v>
      </c>
      <c r="AI428" s="179">
        <f>IF($C428=$D$2,#REF!*AI$2,IF($C428=$D$3,#REF!*AI$3,IF($C428=$D$4,#REF!*AI$4,IF($C428=$D$5,#REF!*AI$5,0))))</f>
        <v>0</v>
      </c>
      <c r="AJ428" s="179">
        <f>IF($C428=$D$2,#REF!*AJ$2,IF($C428=$D$3,#REF!*AJ$3,IF($C428=$D$4,#REF!*AJ$4,IF($C428=$D$5,#REF!*AJ$5,0))))</f>
        <v>0</v>
      </c>
      <c r="AK428" s="179">
        <f>IF($C428=$D$2,#REF!*AK$2,IF($C428=$D$3,#REF!*AK$3,IF($C428=$D$4,#REF!*AK$4,IF($C428=$D$5,#REF!*AK$5,0))))</f>
        <v>0</v>
      </c>
      <c r="AL428" s="179">
        <f>IF($C428=$D$2,#REF!*AL$2,IF($C428=$D$3,#REF!*AL$3,IF($C428=$D$4,#REF!*AL$4,IF($C428=$D$5,#REF!*AL$5,0))))</f>
        <v>0</v>
      </c>
      <c r="AM428" s="179">
        <f>IF($C428=$D$2,#REF!*AM$2,IF($C428=$D$3,#REF!*AM$3,IF($C428=$D$4,#REF!*AM$4,IF($C428=$D$5,#REF!*AM$5,0))))</f>
        <v>0</v>
      </c>
    </row>
    <row r="429" spans="1:39">
      <c r="A429" s="141"/>
      <c r="B429" s="165"/>
      <c r="C429" s="165"/>
      <c r="D429" s="178">
        <f t="shared" si="0"/>
        <v>0</v>
      </c>
      <c r="E429" s="179">
        <f>IF($C429=$D$2,#REF!*E$2,IF($C429=$D$3,#REF!*E$3,IF($C429=$D$4,#REF!*E$4,IF($C429=$D$5,#REF!*E$5,0))))</f>
        <v>0</v>
      </c>
      <c r="F429" s="179">
        <f>IF($C429=$D$2,#REF!*F$2,IF($C429=$D$3,#REF!*F$3,IF($C429=$D$4,#REF!*F$4,IF($C429=$D$5,#REF!*F$5,0))))</f>
        <v>0</v>
      </c>
      <c r="G429" s="179">
        <f>IF($C429=$D$2,#REF!*G$2,IF($C429=$D$3,#REF!*G$3,IF($C429=$D$4,#REF!*G$4,IF($C429=$D$5,#REF!*G$5,0))))</f>
        <v>0</v>
      </c>
      <c r="H429" s="179">
        <f>IF($C429=$D$2,#REF!*H$2,IF($C429=$D$3,#REF!*H$3,IF($C429=$D$4,#REF!*H$4,IF($C429=$D$5,#REF!*H$5,0))))</f>
        <v>0</v>
      </c>
      <c r="I429" s="179">
        <f>IF($C429=$D$2,#REF!*I$2,IF($C429=$D$3,#REF!*I$3,IF($C429=$D$4,#REF!*I$4,IF($C429=$D$5,#REF!*I$5,0))))</f>
        <v>0</v>
      </c>
      <c r="J429" s="179">
        <f>IF($C429=$D$2,#REF!*J$2,IF($C429=$D$3,#REF!*J$3,IF($C429=$D$4,#REF!*J$4,IF($C429=$D$5,#REF!*J$5,0))))</f>
        <v>0</v>
      </c>
      <c r="K429" s="179">
        <f>IF($C429=$D$2,#REF!*K$2,IF($C429=$D$3,#REF!*K$3,IF($C429=$D$4,#REF!*K$4,IF($C429=$D$5,#REF!*K$5,0))))</f>
        <v>0</v>
      </c>
      <c r="L429" s="179">
        <f>IF($C429=$D$2,#REF!*L$2,IF($C429=$D$3,#REF!*L$3,IF($C429=$D$4,#REF!*L$4,IF($C429=$D$5,#REF!*L$5,0))))</f>
        <v>0</v>
      </c>
      <c r="M429" s="179">
        <f>IF($C429=$D$2,#REF!*M$2,IF($C429=$D$3,#REF!*M$3,IF($C429=$D$4,#REF!*M$4,IF($C429=$D$5,#REF!*M$5,0))))</f>
        <v>0</v>
      </c>
      <c r="N429" s="179">
        <f>IF($C429=$D$2,#REF!*N$2,IF($C429=$D$3,#REF!*N$3,IF($C429=$D$4,#REF!*N$4,IF($C429=$D$5,#REF!*N$5,0))))</f>
        <v>0</v>
      </c>
      <c r="O429" s="179">
        <f>IF($C429=$D$2,#REF!*O$2,IF($C429=$D$3,#REF!*O$3,IF($C429=$D$4,#REF!*O$4,IF($C429=$D$5,#REF!*O$5,0))))</f>
        <v>0</v>
      </c>
      <c r="P429" s="179">
        <f>IF($C429=$D$2,#REF!*P$2,IF($C429=$D$3,#REF!*P$3,IF($C429=$D$4,#REF!*P$4,IF($C429=$D$5,#REF!*P$5,0))))</f>
        <v>0</v>
      </c>
      <c r="Q429" s="179">
        <f>IF($C429=$D$2,#REF!*Q$2,IF($C429=$D$3,#REF!*Q$3,IF($C429=$D$4,#REF!*Q$4,IF($C429=$D$5,#REF!*Q$5,0))))</f>
        <v>0</v>
      </c>
      <c r="R429" s="179">
        <f>IF($C429=$D$2,#REF!*R$2,IF($C429=$D$3,#REF!*R$3,IF($C429=$D$4,#REF!*R$4,IF($C429=$D$5,#REF!*R$5,0))))</f>
        <v>0</v>
      </c>
      <c r="S429" s="179">
        <f>IF($C429=$D$2,#REF!*S$2,IF($C429=$D$3,#REF!*S$3,IF($C429=$D$4,#REF!*S$4,IF($C429=$D$5,#REF!*S$5,0))))</f>
        <v>0</v>
      </c>
      <c r="T429" s="179">
        <f>IF($C429=$D$2,#REF!*T$2,IF($C429=$D$3,#REF!*T$3,IF($C429=$D$4,#REF!*T$4,IF($C429=$D$5,#REF!*T$5,0))))</f>
        <v>0</v>
      </c>
      <c r="U429" s="179">
        <f>IF($C429=$D$2,#REF!*U$2,IF($C429=$D$3,#REF!*U$3,IF($C429=$D$4,#REF!*U$4,IF($C429=$D$5,#REF!*U$5,0))))</f>
        <v>0</v>
      </c>
      <c r="V429" s="179">
        <f>IF($C429=$D$2,#REF!*V$2,IF($C429=$D$3,#REF!*V$3,IF($C429=$D$4,#REF!*V$4,IF($C429=$D$5,#REF!*V$5,0))))</f>
        <v>0</v>
      </c>
      <c r="W429" s="179">
        <f>IF($C429=$D$2,#REF!*W$2,IF($C429=$D$3,#REF!*W$3,IF($C429=$D$4,#REF!*W$4,IF($C429=$D$5,#REF!*W$5,0))))</f>
        <v>0</v>
      </c>
      <c r="X429" s="179">
        <f>IF($C429=$D$2,#REF!*X$2,IF($C429=$D$3,#REF!*X$3,IF($C429=$D$4,#REF!*X$4,IF($C429=$D$5,#REF!*X$5,0))))</f>
        <v>0</v>
      </c>
      <c r="Y429" s="179">
        <f>IF($C429=$D$2,#REF!*Y$2,IF($C429=$D$3,#REF!*Y$3,IF($C429=$D$4,#REF!*Y$4,IF($C429=$D$5,#REF!*Y$5,0))))</f>
        <v>0</v>
      </c>
      <c r="Z429" s="179">
        <f>IF($C429=$D$2,#REF!*Z$2,IF($C429=$D$3,#REF!*Z$3,IF($C429=$D$4,#REF!*Z$4,IF($C429=$D$5,#REF!*Z$5,0))))</f>
        <v>0</v>
      </c>
      <c r="AA429" s="179">
        <f>IF($C429=$D$2,#REF!*AA$2,IF($C429=$D$3,#REF!*AA$3,IF($C429=$D$4,#REF!*AA$4,IF($C429=$D$5,#REF!*AA$5,0))))</f>
        <v>0</v>
      </c>
      <c r="AB429" s="179">
        <f>IF($C429=$D$2,#REF!*AB$2,IF($C429=$D$3,#REF!*AB$3,IF($C429=$D$4,#REF!*AB$4,IF($C429=$D$5,#REF!*AB$5,0))))</f>
        <v>0</v>
      </c>
      <c r="AC429" s="179">
        <f>IF($C429=$D$2,#REF!*AC$2,IF($C429=$D$3,#REF!*AC$3,IF($C429=$D$4,#REF!*AC$4,IF($C429=$D$5,#REF!*AC$5,0))))</f>
        <v>0</v>
      </c>
      <c r="AD429" s="179">
        <f>IF($C429=$D$2,#REF!*AD$2,IF($C429=$D$3,#REF!*AD$3,IF($C429=$D$4,#REF!*AD$4,IF($C429=$D$5,#REF!*AD$5,0))))</f>
        <v>0</v>
      </c>
      <c r="AE429" s="179">
        <f>IF($C429=$D$2,#REF!*AE$2,IF($C429=$D$3,#REF!*AE$3,IF($C429=$D$4,#REF!*AE$4,IF($C429=$D$5,#REF!*AE$5,0))))</f>
        <v>0</v>
      </c>
      <c r="AF429" s="179">
        <f>IF($C429=$D$2,#REF!*AF$2,IF($C429=$D$3,#REF!*AF$3,IF($C429=$D$4,#REF!*AF$4,IF($C429=$D$5,#REF!*AF$5,0))))</f>
        <v>0</v>
      </c>
      <c r="AG429" s="179">
        <f>IF($C429=$D$2,#REF!*AG$2,IF($C429=$D$3,#REF!*AG$3,IF($C429=$D$4,#REF!*AG$4,IF($C429=$D$5,#REF!*AG$5,0))))</f>
        <v>0</v>
      </c>
      <c r="AH429" s="179">
        <f>IF($C429=$D$2,#REF!*AH$2,IF($C429=$D$3,#REF!*AH$3,IF($C429=$D$4,#REF!*AH$4,IF($C429=$D$5,#REF!*AH$5,0))))</f>
        <v>0</v>
      </c>
      <c r="AI429" s="179">
        <f>IF($C429=$D$2,#REF!*AI$2,IF($C429=$D$3,#REF!*AI$3,IF($C429=$D$4,#REF!*AI$4,IF($C429=$D$5,#REF!*AI$5,0))))</f>
        <v>0</v>
      </c>
      <c r="AJ429" s="179">
        <f>IF($C429=$D$2,#REF!*AJ$2,IF($C429=$D$3,#REF!*AJ$3,IF($C429=$D$4,#REF!*AJ$4,IF($C429=$D$5,#REF!*AJ$5,0))))</f>
        <v>0</v>
      </c>
      <c r="AK429" s="179">
        <f>IF($C429=$D$2,#REF!*AK$2,IF($C429=$D$3,#REF!*AK$3,IF($C429=$D$4,#REF!*AK$4,IF($C429=$D$5,#REF!*AK$5,0))))</f>
        <v>0</v>
      </c>
      <c r="AL429" s="179">
        <f>IF($C429=$D$2,#REF!*AL$2,IF($C429=$D$3,#REF!*AL$3,IF($C429=$D$4,#REF!*AL$4,IF($C429=$D$5,#REF!*AL$5,0))))</f>
        <v>0</v>
      </c>
      <c r="AM429" s="179">
        <f>IF($C429=$D$2,#REF!*AM$2,IF($C429=$D$3,#REF!*AM$3,IF($C429=$D$4,#REF!*AM$4,IF($C429=$D$5,#REF!*AM$5,0))))</f>
        <v>0</v>
      </c>
    </row>
    <row r="430" spans="1:39">
      <c r="A430" s="141"/>
      <c r="B430" s="165"/>
      <c r="C430" s="165"/>
      <c r="D430" s="178">
        <f t="shared" si="0"/>
        <v>0</v>
      </c>
      <c r="E430" s="179">
        <f>IF($C430=$D$2,#REF!*E$2,IF($C430=$D$3,#REF!*E$3,IF($C430=$D$4,#REF!*E$4,IF($C430=$D$5,#REF!*E$5,0))))</f>
        <v>0</v>
      </c>
      <c r="F430" s="179">
        <f>IF($C430=$D$2,#REF!*F$2,IF($C430=$D$3,#REF!*F$3,IF($C430=$D$4,#REF!*F$4,IF($C430=$D$5,#REF!*F$5,0))))</f>
        <v>0</v>
      </c>
      <c r="G430" s="179">
        <f>IF($C430=$D$2,#REF!*G$2,IF($C430=$D$3,#REF!*G$3,IF($C430=$D$4,#REF!*G$4,IF($C430=$D$5,#REF!*G$5,0))))</f>
        <v>0</v>
      </c>
      <c r="H430" s="179">
        <f>IF($C430=$D$2,#REF!*H$2,IF($C430=$D$3,#REF!*H$3,IF($C430=$D$4,#REF!*H$4,IF($C430=$D$5,#REF!*H$5,0))))</f>
        <v>0</v>
      </c>
      <c r="I430" s="179">
        <f>IF($C430=$D$2,#REF!*I$2,IF($C430=$D$3,#REF!*I$3,IF($C430=$D$4,#REF!*I$4,IF($C430=$D$5,#REF!*I$5,0))))</f>
        <v>0</v>
      </c>
      <c r="J430" s="179">
        <f>IF($C430=$D$2,#REF!*J$2,IF($C430=$D$3,#REF!*J$3,IF($C430=$D$4,#REF!*J$4,IF($C430=$D$5,#REF!*J$5,0))))</f>
        <v>0</v>
      </c>
      <c r="K430" s="179">
        <f>IF($C430=$D$2,#REF!*K$2,IF($C430=$D$3,#REF!*K$3,IF($C430=$D$4,#REF!*K$4,IF($C430=$D$5,#REF!*K$5,0))))</f>
        <v>0</v>
      </c>
      <c r="L430" s="179">
        <f>IF($C430=$D$2,#REF!*L$2,IF($C430=$D$3,#REF!*L$3,IF($C430=$D$4,#REF!*L$4,IF($C430=$D$5,#REF!*L$5,0))))</f>
        <v>0</v>
      </c>
      <c r="M430" s="179">
        <f>IF($C430=$D$2,#REF!*M$2,IF($C430=$D$3,#REF!*M$3,IF($C430=$D$4,#REF!*M$4,IF($C430=$D$5,#REF!*M$5,0))))</f>
        <v>0</v>
      </c>
      <c r="N430" s="179">
        <f>IF($C430=$D$2,#REF!*N$2,IF($C430=$D$3,#REF!*N$3,IF($C430=$D$4,#REF!*N$4,IF($C430=$D$5,#REF!*N$5,0))))</f>
        <v>0</v>
      </c>
      <c r="O430" s="179">
        <f>IF($C430=$D$2,#REF!*O$2,IF($C430=$D$3,#REF!*O$3,IF($C430=$D$4,#REF!*O$4,IF($C430=$D$5,#REF!*O$5,0))))</f>
        <v>0</v>
      </c>
      <c r="P430" s="179">
        <f>IF($C430=$D$2,#REF!*P$2,IF($C430=$D$3,#REF!*P$3,IF($C430=$D$4,#REF!*P$4,IF($C430=$D$5,#REF!*P$5,0))))</f>
        <v>0</v>
      </c>
      <c r="Q430" s="179">
        <f>IF($C430=$D$2,#REF!*Q$2,IF($C430=$D$3,#REF!*Q$3,IF($C430=$D$4,#REF!*Q$4,IF($C430=$D$5,#REF!*Q$5,0))))</f>
        <v>0</v>
      </c>
      <c r="R430" s="179">
        <f>IF($C430=$D$2,#REF!*R$2,IF($C430=$D$3,#REF!*R$3,IF($C430=$D$4,#REF!*R$4,IF($C430=$D$5,#REF!*R$5,0))))</f>
        <v>0</v>
      </c>
      <c r="S430" s="179">
        <f>IF($C430=$D$2,#REF!*S$2,IF($C430=$D$3,#REF!*S$3,IF($C430=$D$4,#REF!*S$4,IF($C430=$D$5,#REF!*S$5,0))))</f>
        <v>0</v>
      </c>
      <c r="T430" s="179">
        <f>IF($C430=$D$2,#REF!*T$2,IF($C430=$D$3,#REF!*T$3,IF($C430=$D$4,#REF!*T$4,IF($C430=$D$5,#REF!*T$5,0))))</f>
        <v>0</v>
      </c>
      <c r="U430" s="179">
        <f>IF($C430=$D$2,#REF!*U$2,IF($C430=$D$3,#REF!*U$3,IF($C430=$D$4,#REF!*U$4,IF($C430=$D$5,#REF!*U$5,0))))</f>
        <v>0</v>
      </c>
      <c r="V430" s="179">
        <f>IF($C430=$D$2,#REF!*V$2,IF($C430=$D$3,#REF!*V$3,IF($C430=$D$4,#REF!*V$4,IF($C430=$D$5,#REF!*V$5,0))))</f>
        <v>0</v>
      </c>
      <c r="W430" s="179">
        <f>IF($C430=$D$2,#REF!*W$2,IF($C430=$D$3,#REF!*W$3,IF($C430=$D$4,#REF!*W$4,IF($C430=$D$5,#REF!*W$5,0))))</f>
        <v>0</v>
      </c>
      <c r="X430" s="179">
        <f>IF($C430=$D$2,#REF!*X$2,IF($C430=$D$3,#REF!*X$3,IF($C430=$D$4,#REF!*X$4,IF($C430=$D$5,#REF!*X$5,0))))</f>
        <v>0</v>
      </c>
      <c r="Y430" s="179">
        <f>IF($C430=$D$2,#REF!*Y$2,IF($C430=$D$3,#REF!*Y$3,IF($C430=$D$4,#REF!*Y$4,IF($C430=$D$5,#REF!*Y$5,0))))</f>
        <v>0</v>
      </c>
      <c r="Z430" s="179">
        <f>IF($C430=$D$2,#REF!*Z$2,IF($C430=$D$3,#REF!*Z$3,IF($C430=$D$4,#REF!*Z$4,IF($C430=$D$5,#REF!*Z$5,0))))</f>
        <v>0</v>
      </c>
      <c r="AA430" s="179">
        <f>IF($C430=$D$2,#REF!*AA$2,IF($C430=$D$3,#REF!*AA$3,IF($C430=$D$4,#REF!*AA$4,IF($C430=$D$5,#REF!*AA$5,0))))</f>
        <v>0</v>
      </c>
      <c r="AB430" s="179">
        <f>IF($C430=$D$2,#REF!*AB$2,IF($C430=$D$3,#REF!*AB$3,IF($C430=$D$4,#REF!*AB$4,IF($C430=$D$5,#REF!*AB$5,0))))</f>
        <v>0</v>
      </c>
      <c r="AC430" s="179">
        <f>IF($C430=$D$2,#REF!*AC$2,IF($C430=$D$3,#REF!*AC$3,IF($C430=$D$4,#REF!*AC$4,IF($C430=$D$5,#REF!*AC$5,0))))</f>
        <v>0</v>
      </c>
      <c r="AD430" s="179">
        <f>IF($C430=$D$2,#REF!*AD$2,IF($C430=$D$3,#REF!*AD$3,IF($C430=$D$4,#REF!*AD$4,IF($C430=$D$5,#REF!*AD$5,0))))</f>
        <v>0</v>
      </c>
      <c r="AE430" s="179">
        <f>IF($C430=$D$2,#REF!*AE$2,IF($C430=$D$3,#REF!*AE$3,IF($C430=$D$4,#REF!*AE$4,IF($C430=$D$5,#REF!*AE$5,0))))</f>
        <v>0</v>
      </c>
      <c r="AF430" s="179">
        <f>IF($C430=$D$2,#REF!*AF$2,IF($C430=$D$3,#REF!*AF$3,IF($C430=$D$4,#REF!*AF$4,IF($C430=$D$5,#REF!*AF$5,0))))</f>
        <v>0</v>
      </c>
      <c r="AG430" s="179">
        <f>IF($C430=$D$2,#REF!*AG$2,IF($C430=$D$3,#REF!*AG$3,IF($C430=$D$4,#REF!*AG$4,IF($C430=$D$5,#REF!*AG$5,0))))</f>
        <v>0</v>
      </c>
      <c r="AH430" s="179">
        <f>IF($C430=$D$2,#REF!*AH$2,IF($C430=$D$3,#REF!*AH$3,IF($C430=$D$4,#REF!*AH$4,IF($C430=$D$5,#REF!*AH$5,0))))</f>
        <v>0</v>
      </c>
      <c r="AI430" s="179">
        <f>IF($C430=$D$2,#REF!*AI$2,IF($C430=$D$3,#REF!*AI$3,IF($C430=$D$4,#REF!*AI$4,IF($C430=$D$5,#REF!*AI$5,0))))</f>
        <v>0</v>
      </c>
      <c r="AJ430" s="179">
        <f>IF($C430=$D$2,#REF!*AJ$2,IF($C430=$D$3,#REF!*AJ$3,IF($C430=$D$4,#REF!*AJ$4,IF($C430=$D$5,#REF!*AJ$5,0))))</f>
        <v>0</v>
      </c>
      <c r="AK430" s="179">
        <f>IF($C430=$D$2,#REF!*AK$2,IF($C430=$D$3,#REF!*AK$3,IF($C430=$D$4,#REF!*AK$4,IF($C430=$D$5,#REF!*AK$5,0))))</f>
        <v>0</v>
      </c>
      <c r="AL430" s="179">
        <f>IF($C430=$D$2,#REF!*AL$2,IF($C430=$D$3,#REF!*AL$3,IF($C430=$D$4,#REF!*AL$4,IF($C430=$D$5,#REF!*AL$5,0))))</f>
        <v>0</v>
      </c>
      <c r="AM430" s="179">
        <f>IF($C430=$D$2,#REF!*AM$2,IF($C430=$D$3,#REF!*AM$3,IF($C430=$D$4,#REF!*AM$4,IF($C430=$D$5,#REF!*AM$5,0))))</f>
        <v>0</v>
      </c>
    </row>
    <row r="431" spans="1:39">
      <c r="A431" s="141"/>
      <c r="B431" s="165"/>
      <c r="C431" s="165"/>
      <c r="D431" s="178">
        <f t="shared" si="0"/>
        <v>0</v>
      </c>
      <c r="E431" s="179">
        <f>IF($C431=$D$2,#REF!*E$2,IF($C431=$D$3,#REF!*E$3,IF($C431=$D$4,#REF!*E$4,IF($C431=$D$5,#REF!*E$5,0))))</f>
        <v>0</v>
      </c>
      <c r="F431" s="179">
        <f>IF($C431=$D$2,#REF!*F$2,IF($C431=$D$3,#REF!*F$3,IF($C431=$D$4,#REF!*F$4,IF($C431=$D$5,#REF!*F$5,0))))</f>
        <v>0</v>
      </c>
      <c r="G431" s="179">
        <f>IF($C431=$D$2,#REF!*G$2,IF($C431=$D$3,#REF!*G$3,IF($C431=$D$4,#REF!*G$4,IF($C431=$D$5,#REF!*G$5,0))))</f>
        <v>0</v>
      </c>
      <c r="H431" s="179">
        <f>IF($C431=$D$2,#REF!*H$2,IF($C431=$D$3,#REF!*H$3,IF($C431=$D$4,#REF!*H$4,IF($C431=$D$5,#REF!*H$5,0))))</f>
        <v>0</v>
      </c>
      <c r="I431" s="179">
        <f>IF($C431=$D$2,#REF!*I$2,IF($C431=$D$3,#REF!*I$3,IF($C431=$D$4,#REF!*I$4,IF($C431=$D$5,#REF!*I$5,0))))</f>
        <v>0</v>
      </c>
      <c r="J431" s="179">
        <f>IF($C431=$D$2,#REF!*J$2,IF($C431=$D$3,#REF!*J$3,IF($C431=$D$4,#REF!*J$4,IF($C431=$D$5,#REF!*J$5,0))))</f>
        <v>0</v>
      </c>
      <c r="K431" s="179">
        <f>IF($C431=$D$2,#REF!*K$2,IF($C431=$D$3,#REF!*K$3,IF($C431=$D$4,#REF!*K$4,IF($C431=$D$5,#REF!*K$5,0))))</f>
        <v>0</v>
      </c>
      <c r="L431" s="179">
        <f>IF($C431=$D$2,#REF!*L$2,IF($C431=$D$3,#REF!*L$3,IF($C431=$D$4,#REF!*L$4,IF($C431=$D$5,#REF!*L$5,0))))</f>
        <v>0</v>
      </c>
      <c r="M431" s="179">
        <f>IF($C431=$D$2,#REF!*M$2,IF($C431=$D$3,#REF!*M$3,IF($C431=$D$4,#REF!*M$4,IF($C431=$D$5,#REF!*M$5,0))))</f>
        <v>0</v>
      </c>
      <c r="N431" s="179">
        <f>IF($C431=$D$2,#REF!*N$2,IF($C431=$D$3,#REF!*N$3,IF($C431=$D$4,#REF!*N$4,IF($C431=$D$5,#REF!*N$5,0))))</f>
        <v>0</v>
      </c>
      <c r="O431" s="179">
        <f>IF($C431=$D$2,#REF!*O$2,IF($C431=$D$3,#REF!*O$3,IF($C431=$D$4,#REF!*O$4,IF($C431=$D$5,#REF!*O$5,0))))</f>
        <v>0</v>
      </c>
      <c r="P431" s="179">
        <f>IF($C431=$D$2,#REF!*P$2,IF($C431=$D$3,#REF!*P$3,IF($C431=$D$4,#REF!*P$4,IF($C431=$D$5,#REF!*P$5,0))))</f>
        <v>0</v>
      </c>
      <c r="Q431" s="179">
        <f>IF($C431=$D$2,#REF!*Q$2,IF($C431=$D$3,#REF!*Q$3,IF($C431=$D$4,#REF!*Q$4,IF($C431=$D$5,#REF!*Q$5,0))))</f>
        <v>0</v>
      </c>
      <c r="R431" s="179">
        <f>IF($C431=$D$2,#REF!*R$2,IF($C431=$D$3,#REF!*R$3,IF($C431=$D$4,#REF!*R$4,IF($C431=$D$5,#REF!*R$5,0))))</f>
        <v>0</v>
      </c>
      <c r="S431" s="179">
        <f>IF($C431=$D$2,#REF!*S$2,IF($C431=$D$3,#REF!*S$3,IF($C431=$D$4,#REF!*S$4,IF($C431=$D$5,#REF!*S$5,0))))</f>
        <v>0</v>
      </c>
      <c r="T431" s="179">
        <f>IF($C431=$D$2,#REF!*T$2,IF($C431=$D$3,#REF!*T$3,IF($C431=$D$4,#REF!*T$4,IF($C431=$D$5,#REF!*T$5,0))))</f>
        <v>0</v>
      </c>
      <c r="U431" s="179">
        <f>IF($C431=$D$2,#REF!*U$2,IF($C431=$D$3,#REF!*U$3,IF($C431=$D$4,#REF!*U$4,IF($C431=$D$5,#REF!*U$5,0))))</f>
        <v>0</v>
      </c>
      <c r="V431" s="179">
        <f>IF($C431=$D$2,#REF!*V$2,IF($C431=$D$3,#REF!*V$3,IF($C431=$D$4,#REF!*V$4,IF($C431=$D$5,#REF!*V$5,0))))</f>
        <v>0</v>
      </c>
      <c r="W431" s="179">
        <f>IF($C431=$D$2,#REF!*W$2,IF($C431=$D$3,#REF!*W$3,IF($C431=$D$4,#REF!*W$4,IF($C431=$D$5,#REF!*W$5,0))))</f>
        <v>0</v>
      </c>
      <c r="X431" s="179">
        <f>IF($C431=$D$2,#REF!*X$2,IF($C431=$D$3,#REF!*X$3,IF($C431=$D$4,#REF!*X$4,IF($C431=$D$5,#REF!*X$5,0))))</f>
        <v>0</v>
      </c>
      <c r="Y431" s="179">
        <f>IF($C431=$D$2,#REF!*Y$2,IF($C431=$D$3,#REF!*Y$3,IF($C431=$D$4,#REF!*Y$4,IF($C431=$D$5,#REF!*Y$5,0))))</f>
        <v>0</v>
      </c>
      <c r="Z431" s="179">
        <f>IF($C431=$D$2,#REF!*Z$2,IF($C431=$D$3,#REF!*Z$3,IF($C431=$D$4,#REF!*Z$4,IF($C431=$D$5,#REF!*Z$5,0))))</f>
        <v>0</v>
      </c>
      <c r="AA431" s="179">
        <f>IF($C431=$D$2,#REF!*AA$2,IF($C431=$D$3,#REF!*AA$3,IF($C431=$D$4,#REF!*AA$4,IF($C431=$D$5,#REF!*AA$5,0))))</f>
        <v>0</v>
      </c>
      <c r="AB431" s="179">
        <f>IF($C431=$D$2,#REF!*AB$2,IF($C431=$D$3,#REF!*AB$3,IF($C431=$D$4,#REF!*AB$4,IF($C431=$D$5,#REF!*AB$5,0))))</f>
        <v>0</v>
      </c>
      <c r="AC431" s="179">
        <f>IF($C431=$D$2,#REF!*AC$2,IF($C431=$D$3,#REF!*AC$3,IF($C431=$D$4,#REF!*AC$4,IF($C431=$D$5,#REF!*AC$5,0))))</f>
        <v>0</v>
      </c>
      <c r="AD431" s="179">
        <f>IF($C431=$D$2,#REF!*AD$2,IF($C431=$D$3,#REF!*AD$3,IF($C431=$D$4,#REF!*AD$4,IF($C431=$D$5,#REF!*AD$5,0))))</f>
        <v>0</v>
      </c>
      <c r="AE431" s="179">
        <f>IF($C431=$D$2,#REF!*AE$2,IF($C431=$D$3,#REF!*AE$3,IF($C431=$D$4,#REF!*AE$4,IF($C431=$D$5,#REF!*AE$5,0))))</f>
        <v>0</v>
      </c>
      <c r="AF431" s="179">
        <f>IF($C431=$D$2,#REF!*AF$2,IF($C431=$D$3,#REF!*AF$3,IF($C431=$D$4,#REF!*AF$4,IF($C431=$D$5,#REF!*AF$5,0))))</f>
        <v>0</v>
      </c>
      <c r="AG431" s="179">
        <f>IF($C431=$D$2,#REF!*AG$2,IF($C431=$D$3,#REF!*AG$3,IF($C431=$D$4,#REF!*AG$4,IF($C431=$D$5,#REF!*AG$5,0))))</f>
        <v>0</v>
      </c>
      <c r="AH431" s="179">
        <f>IF($C431=$D$2,#REF!*AH$2,IF($C431=$D$3,#REF!*AH$3,IF($C431=$D$4,#REF!*AH$4,IF($C431=$D$5,#REF!*AH$5,0))))</f>
        <v>0</v>
      </c>
      <c r="AI431" s="179">
        <f>IF($C431=$D$2,#REF!*AI$2,IF($C431=$D$3,#REF!*AI$3,IF($C431=$D$4,#REF!*AI$4,IF($C431=$D$5,#REF!*AI$5,0))))</f>
        <v>0</v>
      </c>
      <c r="AJ431" s="179">
        <f>IF($C431=$D$2,#REF!*AJ$2,IF($C431=$D$3,#REF!*AJ$3,IF($C431=$D$4,#REF!*AJ$4,IF($C431=$D$5,#REF!*AJ$5,0))))</f>
        <v>0</v>
      </c>
      <c r="AK431" s="179">
        <f>IF($C431=$D$2,#REF!*AK$2,IF($C431=$D$3,#REF!*AK$3,IF($C431=$D$4,#REF!*AK$4,IF($C431=$D$5,#REF!*AK$5,0))))</f>
        <v>0</v>
      </c>
      <c r="AL431" s="179">
        <f>IF($C431=$D$2,#REF!*AL$2,IF($C431=$D$3,#REF!*AL$3,IF($C431=$D$4,#REF!*AL$4,IF($C431=$D$5,#REF!*AL$5,0))))</f>
        <v>0</v>
      </c>
      <c r="AM431" s="179">
        <f>IF($C431=$D$2,#REF!*AM$2,IF($C431=$D$3,#REF!*AM$3,IF($C431=$D$4,#REF!*AM$4,IF($C431=$D$5,#REF!*AM$5,0))))</f>
        <v>0</v>
      </c>
    </row>
    <row r="432" spans="1:39">
      <c r="A432" s="141"/>
      <c r="B432" s="165"/>
      <c r="C432" s="165"/>
      <c r="D432" s="178">
        <f t="shared" si="0"/>
        <v>0</v>
      </c>
      <c r="E432" s="179">
        <f>IF($C432=$D$2,#REF!*E$2,IF($C432=$D$3,#REF!*E$3,IF($C432=$D$4,#REF!*E$4,IF($C432=$D$5,#REF!*E$5,0))))</f>
        <v>0</v>
      </c>
      <c r="F432" s="179">
        <f>IF($C432=$D$2,#REF!*F$2,IF($C432=$D$3,#REF!*F$3,IF($C432=$D$4,#REF!*F$4,IF($C432=$D$5,#REF!*F$5,0))))</f>
        <v>0</v>
      </c>
      <c r="G432" s="179">
        <f>IF($C432=$D$2,#REF!*G$2,IF($C432=$D$3,#REF!*G$3,IF($C432=$D$4,#REF!*G$4,IF($C432=$D$5,#REF!*G$5,0))))</f>
        <v>0</v>
      </c>
      <c r="H432" s="179">
        <f>IF($C432=$D$2,#REF!*H$2,IF($C432=$D$3,#REF!*H$3,IF($C432=$D$4,#REF!*H$4,IF($C432=$D$5,#REF!*H$5,0))))</f>
        <v>0</v>
      </c>
      <c r="I432" s="179">
        <f>IF($C432=$D$2,#REF!*I$2,IF($C432=$D$3,#REF!*I$3,IF($C432=$D$4,#REF!*I$4,IF($C432=$D$5,#REF!*I$5,0))))</f>
        <v>0</v>
      </c>
      <c r="J432" s="179">
        <f>IF($C432=$D$2,#REF!*J$2,IF($C432=$D$3,#REF!*J$3,IF($C432=$D$4,#REF!*J$4,IF($C432=$D$5,#REF!*J$5,0))))</f>
        <v>0</v>
      </c>
      <c r="K432" s="179">
        <f>IF($C432=$D$2,#REF!*K$2,IF($C432=$D$3,#REF!*K$3,IF($C432=$D$4,#REF!*K$4,IF($C432=$D$5,#REF!*K$5,0))))</f>
        <v>0</v>
      </c>
      <c r="L432" s="179">
        <f>IF($C432=$D$2,#REF!*L$2,IF($C432=$D$3,#REF!*L$3,IF($C432=$D$4,#REF!*L$4,IF($C432=$D$5,#REF!*L$5,0))))</f>
        <v>0</v>
      </c>
      <c r="M432" s="179">
        <f>IF($C432=$D$2,#REF!*M$2,IF($C432=$D$3,#REF!*M$3,IF($C432=$D$4,#REF!*M$4,IF($C432=$D$5,#REF!*M$5,0))))</f>
        <v>0</v>
      </c>
      <c r="N432" s="179">
        <f>IF($C432=$D$2,#REF!*N$2,IF($C432=$D$3,#REF!*N$3,IF($C432=$D$4,#REF!*N$4,IF($C432=$D$5,#REF!*N$5,0))))</f>
        <v>0</v>
      </c>
      <c r="O432" s="179">
        <f>IF($C432=$D$2,#REF!*O$2,IF($C432=$D$3,#REF!*O$3,IF($C432=$D$4,#REF!*O$4,IF($C432=$D$5,#REF!*O$5,0))))</f>
        <v>0</v>
      </c>
      <c r="P432" s="179">
        <f>IF($C432=$D$2,#REF!*P$2,IF($C432=$D$3,#REF!*P$3,IF($C432=$D$4,#REF!*P$4,IF($C432=$D$5,#REF!*P$5,0))))</f>
        <v>0</v>
      </c>
      <c r="Q432" s="179">
        <f>IF($C432=$D$2,#REF!*Q$2,IF($C432=$D$3,#REF!*Q$3,IF($C432=$D$4,#REF!*Q$4,IF($C432=$D$5,#REF!*Q$5,0))))</f>
        <v>0</v>
      </c>
      <c r="R432" s="179">
        <f>IF($C432=$D$2,#REF!*R$2,IF($C432=$D$3,#REF!*R$3,IF($C432=$D$4,#REF!*R$4,IF($C432=$D$5,#REF!*R$5,0))))</f>
        <v>0</v>
      </c>
      <c r="S432" s="179">
        <f>IF($C432=$D$2,#REF!*S$2,IF($C432=$D$3,#REF!*S$3,IF($C432=$D$4,#REF!*S$4,IF($C432=$D$5,#REF!*S$5,0))))</f>
        <v>0</v>
      </c>
      <c r="T432" s="179">
        <f>IF($C432=$D$2,#REF!*T$2,IF($C432=$D$3,#REF!*T$3,IF($C432=$D$4,#REF!*T$4,IF($C432=$D$5,#REF!*T$5,0))))</f>
        <v>0</v>
      </c>
      <c r="U432" s="179">
        <f>IF($C432=$D$2,#REF!*U$2,IF($C432=$D$3,#REF!*U$3,IF($C432=$D$4,#REF!*U$4,IF($C432=$D$5,#REF!*U$5,0))))</f>
        <v>0</v>
      </c>
      <c r="V432" s="179">
        <f>IF($C432=$D$2,#REF!*V$2,IF($C432=$D$3,#REF!*V$3,IF($C432=$D$4,#REF!*V$4,IF($C432=$D$5,#REF!*V$5,0))))</f>
        <v>0</v>
      </c>
      <c r="W432" s="179">
        <f>IF($C432=$D$2,#REF!*W$2,IF($C432=$D$3,#REF!*W$3,IF($C432=$D$4,#REF!*W$4,IF($C432=$D$5,#REF!*W$5,0))))</f>
        <v>0</v>
      </c>
      <c r="X432" s="179">
        <f>IF($C432=$D$2,#REF!*X$2,IF($C432=$D$3,#REF!*X$3,IF($C432=$D$4,#REF!*X$4,IF($C432=$D$5,#REF!*X$5,0))))</f>
        <v>0</v>
      </c>
      <c r="Y432" s="179">
        <f>IF($C432=$D$2,#REF!*Y$2,IF($C432=$D$3,#REF!*Y$3,IF($C432=$D$4,#REF!*Y$4,IF($C432=$D$5,#REF!*Y$5,0))))</f>
        <v>0</v>
      </c>
      <c r="Z432" s="179">
        <f>IF($C432=$D$2,#REF!*Z$2,IF($C432=$D$3,#REF!*Z$3,IF($C432=$D$4,#REF!*Z$4,IF($C432=$D$5,#REF!*Z$5,0))))</f>
        <v>0</v>
      </c>
      <c r="AA432" s="179">
        <f>IF($C432=$D$2,#REF!*AA$2,IF($C432=$D$3,#REF!*AA$3,IF($C432=$D$4,#REF!*AA$4,IF($C432=$D$5,#REF!*AA$5,0))))</f>
        <v>0</v>
      </c>
      <c r="AB432" s="179">
        <f>IF($C432=$D$2,#REF!*AB$2,IF($C432=$D$3,#REF!*AB$3,IF($C432=$D$4,#REF!*AB$4,IF($C432=$D$5,#REF!*AB$5,0))))</f>
        <v>0</v>
      </c>
      <c r="AC432" s="179">
        <f>IF($C432=$D$2,#REF!*AC$2,IF($C432=$D$3,#REF!*AC$3,IF($C432=$D$4,#REF!*AC$4,IF($C432=$D$5,#REF!*AC$5,0))))</f>
        <v>0</v>
      </c>
      <c r="AD432" s="179">
        <f>IF($C432=$D$2,#REF!*AD$2,IF($C432=$D$3,#REF!*AD$3,IF($C432=$D$4,#REF!*AD$4,IF($C432=$D$5,#REF!*AD$5,0))))</f>
        <v>0</v>
      </c>
      <c r="AE432" s="179">
        <f>IF($C432=$D$2,#REF!*AE$2,IF($C432=$D$3,#REF!*AE$3,IF($C432=$D$4,#REF!*AE$4,IF($C432=$D$5,#REF!*AE$5,0))))</f>
        <v>0</v>
      </c>
      <c r="AF432" s="179">
        <f>IF($C432=$D$2,#REF!*AF$2,IF($C432=$D$3,#REF!*AF$3,IF($C432=$D$4,#REF!*AF$4,IF($C432=$D$5,#REF!*AF$5,0))))</f>
        <v>0</v>
      </c>
      <c r="AG432" s="179">
        <f>IF($C432=$D$2,#REF!*AG$2,IF($C432=$D$3,#REF!*AG$3,IF($C432=$D$4,#REF!*AG$4,IF($C432=$D$5,#REF!*AG$5,0))))</f>
        <v>0</v>
      </c>
      <c r="AH432" s="179">
        <f>IF($C432=$D$2,#REF!*AH$2,IF($C432=$D$3,#REF!*AH$3,IF($C432=$D$4,#REF!*AH$4,IF($C432=$D$5,#REF!*AH$5,0))))</f>
        <v>0</v>
      </c>
      <c r="AI432" s="179">
        <f>IF($C432=$D$2,#REF!*AI$2,IF($C432=$D$3,#REF!*AI$3,IF($C432=$D$4,#REF!*AI$4,IF($C432=$D$5,#REF!*AI$5,0))))</f>
        <v>0</v>
      </c>
      <c r="AJ432" s="179">
        <f>IF($C432=$D$2,#REF!*AJ$2,IF($C432=$D$3,#REF!*AJ$3,IF($C432=$D$4,#REF!*AJ$4,IF($C432=$D$5,#REF!*AJ$5,0))))</f>
        <v>0</v>
      </c>
      <c r="AK432" s="179">
        <f>IF($C432=$D$2,#REF!*AK$2,IF($C432=$D$3,#REF!*AK$3,IF($C432=$D$4,#REF!*AK$4,IF($C432=$D$5,#REF!*AK$5,0))))</f>
        <v>0</v>
      </c>
      <c r="AL432" s="179">
        <f>IF($C432=$D$2,#REF!*AL$2,IF($C432=$D$3,#REF!*AL$3,IF($C432=$D$4,#REF!*AL$4,IF($C432=$D$5,#REF!*AL$5,0))))</f>
        <v>0</v>
      </c>
      <c r="AM432" s="179">
        <f>IF($C432=$D$2,#REF!*AM$2,IF($C432=$D$3,#REF!*AM$3,IF($C432=$D$4,#REF!*AM$4,IF($C432=$D$5,#REF!*AM$5,0))))</f>
        <v>0</v>
      </c>
    </row>
    <row r="433" spans="1:39">
      <c r="A433" s="141"/>
      <c r="B433" s="165"/>
      <c r="C433" s="165"/>
      <c r="D433" s="178">
        <f t="shared" si="0"/>
        <v>0</v>
      </c>
      <c r="E433" s="179">
        <f>IF($C433=$D$2,#REF!*E$2,IF($C433=$D$3,#REF!*E$3,IF($C433=$D$4,#REF!*E$4,IF($C433=$D$5,#REF!*E$5,0))))</f>
        <v>0</v>
      </c>
      <c r="F433" s="179">
        <f>IF($C433=$D$2,#REF!*F$2,IF($C433=$D$3,#REF!*F$3,IF($C433=$D$4,#REF!*F$4,IF($C433=$D$5,#REF!*F$5,0))))</f>
        <v>0</v>
      </c>
      <c r="G433" s="179">
        <f>IF($C433=$D$2,#REF!*G$2,IF($C433=$D$3,#REF!*G$3,IF($C433=$D$4,#REF!*G$4,IF($C433=$D$5,#REF!*G$5,0))))</f>
        <v>0</v>
      </c>
      <c r="H433" s="179">
        <f>IF($C433=$D$2,#REF!*H$2,IF($C433=$D$3,#REF!*H$3,IF($C433=$D$4,#REF!*H$4,IF($C433=$D$5,#REF!*H$5,0))))</f>
        <v>0</v>
      </c>
      <c r="I433" s="179">
        <f>IF($C433=$D$2,#REF!*I$2,IF($C433=$D$3,#REF!*I$3,IF($C433=$D$4,#REF!*I$4,IF($C433=$D$5,#REF!*I$5,0))))</f>
        <v>0</v>
      </c>
      <c r="J433" s="179">
        <f>IF($C433=$D$2,#REF!*J$2,IF($C433=$D$3,#REF!*J$3,IF($C433=$D$4,#REF!*J$4,IF($C433=$D$5,#REF!*J$5,0))))</f>
        <v>0</v>
      </c>
      <c r="K433" s="179">
        <f>IF($C433=$D$2,#REF!*K$2,IF($C433=$D$3,#REF!*K$3,IF($C433=$D$4,#REF!*K$4,IF($C433=$D$5,#REF!*K$5,0))))</f>
        <v>0</v>
      </c>
      <c r="L433" s="179">
        <f>IF($C433=$D$2,#REF!*L$2,IF($C433=$D$3,#REF!*L$3,IF($C433=$D$4,#REF!*L$4,IF($C433=$D$5,#REF!*L$5,0))))</f>
        <v>0</v>
      </c>
      <c r="M433" s="179">
        <f>IF($C433=$D$2,#REF!*M$2,IF($C433=$D$3,#REF!*M$3,IF($C433=$D$4,#REF!*M$4,IF($C433=$D$5,#REF!*M$5,0))))</f>
        <v>0</v>
      </c>
      <c r="N433" s="179">
        <f>IF($C433=$D$2,#REF!*N$2,IF($C433=$D$3,#REF!*N$3,IF($C433=$D$4,#REF!*N$4,IF($C433=$D$5,#REF!*N$5,0))))</f>
        <v>0</v>
      </c>
      <c r="O433" s="179">
        <f>IF($C433=$D$2,#REF!*O$2,IF($C433=$D$3,#REF!*O$3,IF($C433=$D$4,#REF!*O$4,IF($C433=$D$5,#REF!*O$5,0))))</f>
        <v>0</v>
      </c>
      <c r="P433" s="179">
        <f>IF($C433=$D$2,#REF!*P$2,IF($C433=$D$3,#REF!*P$3,IF($C433=$D$4,#REF!*P$4,IF($C433=$D$5,#REF!*P$5,0))))</f>
        <v>0</v>
      </c>
      <c r="Q433" s="179">
        <f>IF($C433=$D$2,#REF!*Q$2,IF($C433=$D$3,#REF!*Q$3,IF($C433=$D$4,#REF!*Q$4,IF($C433=$D$5,#REF!*Q$5,0))))</f>
        <v>0</v>
      </c>
      <c r="R433" s="179">
        <f>IF($C433=$D$2,#REF!*R$2,IF($C433=$D$3,#REF!*R$3,IF($C433=$D$4,#REF!*R$4,IF($C433=$D$5,#REF!*R$5,0))))</f>
        <v>0</v>
      </c>
      <c r="S433" s="179">
        <f>IF($C433=$D$2,#REF!*S$2,IF($C433=$D$3,#REF!*S$3,IF($C433=$D$4,#REF!*S$4,IF($C433=$D$5,#REF!*S$5,0))))</f>
        <v>0</v>
      </c>
      <c r="T433" s="179">
        <f>IF($C433=$D$2,#REF!*T$2,IF($C433=$D$3,#REF!*T$3,IF($C433=$D$4,#REF!*T$4,IF($C433=$D$5,#REF!*T$5,0))))</f>
        <v>0</v>
      </c>
      <c r="U433" s="179">
        <f>IF($C433=$D$2,#REF!*U$2,IF($C433=$D$3,#REF!*U$3,IF($C433=$D$4,#REF!*U$4,IF($C433=$D$5,#REF!*U$5,0))))</f>
        <v>0</v>
      </c>
      <c r="V433" s="179">
        <f>IF($C433=$D$2,#REF!*V$2,IF($C433=$D$3,#REF!*V$3,IF($C433=$D$4,#REF!*V$4,IF($C433=$D$5,#REF!*V$5,0))))</f>
        <v>0</v>
      </c>
      <c r="W433" s="179">
        <f>IF($C433=$D$2,#REF!*W$2,IF($C433=$D$3,#REF!*W$3,IF($C433=$D$4,#REF!*W$4,IF($C433=$D$5,#REF!*W$5,0))))</f>
        <v>0</v>
      </c>
      <c r="X433" s="179">
        <f>IF($C433=$D$2,#REF!*X$2,IF($C433=$D$3,#REF!*X$3,IF($C433=$D$4,#REF!*X$4,IF($C433=$D$5,#REF!*X$5,0))))</f>
        <v>0</v>
      </c>
      <c r="Y433" s="179">
        <f>IF($C433=$D$2,#REF!*Y$2,IF($C433=$D$3,#REF!*Y$3,IF($C433=$D$4,#REF!*Y$4,IF($C433=$D$5,#REF!*Y$5,0))))</f>
        <v>0</v>
      </c>
      <c r="Z433" s="179">
        <f>IF($C433=$D$2,#REF!*Z$2,IF($C433=$D$3,#REF!*Z$3,IF($C433=$D$4,#REF!*Z$4,IF($C433=$D$5,#REF!*Z$5,0))))</f>
        <v>0</v>
      </c>
      <c r="AA433" s="179">
        <f>IF($C433=$D$2,#REF!*AA$2,IF($C433=$D$3,#REF!*AA$3,IF($C433=$D$4,#REF!*AA$4,IF($C433=$D$5,#REF!*AA$5,0))))</f>
        <v>0</v>
      </c>
      <c r="AB433" s="179">
        <f>IF($C433=$D$2,#REF!*AB$2,IF($C433=$D$3,#REF!*AB$3,IF($C433=$D$4,#REF!*AB$4,IF($C433=$D$5,#REF!*AB$5,0))))</f>
        <v>0</v>
      </c>
      <c r="AC433" s="179">
        <f>IF($C433=$D$2,#REF!*AC$2,IF($C433=$D$3,#REF!*AC$3,IF($C433=$D$4,#REF!*AC$4,IF($C433=$D$5,#REF!*AC$5,0))))</f>
        <v>0</v>
      </c>
      <c r="AD433" s="179">
        <f>IF($C433=$D$2,#REF!*AD$2,IF($C433=$D$3,#REF!*AD$3,IF($C433=$D$4,#REF!*AD$4,IF($C433=$D$5,#REF!*AD$5,0))))</f>
        <v>0</v>
      </c>
      <c r="AE433" s="179">
        <f>IF($C433=$D$2,#REF!*AE$2,IF($C433=$D$3,#REF!*AE$3,IF($C433=$D$4,#REF!*AE$4,IF($C433=$D$5,#REF!*AE$5,0))))</f>
        <v>0</v>
      </c>
      <c r="AF433" s="179">
        <f>IF($C433=$D$2,#REF!*AF$2,IF($C433=$D$3,#REF!*AF$3,IF($C433=$D$4,#REF!*AF$4,IF($C433=$D$5,#REF!*AF$5,0))))</f>
        <v>0</v>
      </c>
      <c r="AG433" s="179">
        <f>IF($C433=$D$2,#REF!*AG$2,IF($C433=$D$3,#REF!*AG$3,IF($C433=$D$4,#REF!*AG$4,IF($C433=$D$5,#REF!*AG$5,0))))</f>
        <v>0</v>
      </c>
      <c r="AH433" s="179">
        <f>IF($C433=$D$2,#REF!*AH$2,IF($C433=$D$3,#REF!*AH$3,IF($C433=$D$4,#REF!*AH$4,IF($C433=$D$5,#REF!*AH$5,0))))</f>
        <v>0</v>
      </c>
      <c r="AI433" s="179">
        <f>IF($C433=$D$2,#REF!*AI$2,IF($C433=$D$3,#REF!*AI$3,IF($C433=$D$4,#REF!*AI$4,IF($C433=$D$5,#REF!*AI$5,0))))</f>
        <v>0</v>
      </c>
      <c r="AJ433" s="179">
        <f>IF($C433=$D$2,#REF!*AJ$2,IF($C433=$D$3,#REF!*AJ$3,IF($C433=$D$4,#REF!*AJ$4,IF($C433=$D$5,#REF!*AJ$5,0))))</f>
        <v>0</v>
      </c>
      <c r="AK433" s="179">
        <f>IF($C433=$D$2,#REF!*AK$2,IF($C433=$D$3,#REF!*AK$3,IF($C433=$D$4,#REF!*AK$4,IF($C433=$D$5,#REF!*AK$5,0))))</f>
        <v>0</v>
      </c>
      <c r="AL433" s="179">
        <f>IF($C433=$D$2,#REF!*AL$2,IF($C433=$D$3,#REF!*AL$3,IF($C433=$D$4,#REF!*AL$4,IF($C433=$D$5,#REF!*AL$5,0))))</f>
        <v>0</v>
      </c>
      <c r="AM433" s="179">
        <f>IF($C433=$D$2,#REF!*AM$2,IF($C433=$D$3,#REF!*AM$3,IF($C433=$D$4,#REF!*AM$4,IF($C433=$D$5,#REF!*AM$5,0))))</f>
        <v>0</v>
      </c>
    </row>
    <row r="434" spans="1:39">
      <c r="A434" s="141"/>
      <c r="B434" s="165"/>
      <c r="C434" s="165"/>
      <c r="D434" s="178">
        <f t="shared" si="0"/>
        <v>0</v>
      </c>
      <c r="E434" s="179">
        <f>IF($C434=$D$2,#REF!*E$2,IF($C434=$D$3,#REF!*E$3,IF($C434=$D$4,#REF!*E$4,IF($C434=$D$5,#REF!*E$5,0))))</f>
        <v>0</v>
      </c>
      <c r="F434" s="179">
        <f>IF($C434=$D$2,#REF!*F$2,IF($C434=$D$3,#REF!*F$3,IF($C434=$D$4,#REF!*F$4,IF($C434=$D$5,#REF!*F$5,0))))</f>
        <v>0</v>
      </c>
      <c r="G434" s="179">
        <f>IF($C434=$D$2,#REF!*G$2,IF($C434=$D$3,#REF!*G$3,IF($C434=$D$4,#REF!*G$4,IF($C434=$D$5,#REF!*G$5,0))))</f>
        <v>0</v>
      </c>
      <c r="H434" s="179">
        <f>IF($C434=$D$2,#REF!*H$2,IF($C434=$D$3,#REF!*H$3,IF($C434=$D$4,#REF!*H$4,IF($C434=$D$5,#REF!*H$5,0))))</f>
        <v>0</v>
      </c>
      <c r="I434" s="179">
        <f>IF($C434=$D$2,#REF!*I$2,IF($C434=$D$3,#REF!*I$3,IF($C434=$D$4,#REF!*I$4,IF($C434=$D$5,#REF!*I$5,0))))</f>
        <v>0</v>
      </c>
      <c r="J434" s="179">
        <f>IF($C434=$D$2,#REF!*J$2,IF($C434=$D$3,#REF!*J$3,IF($C434=$D$4,#REF!*J$4,IF($C434=$D$5,#REF!*J$5,0))))</f>
        <v>0</v>
      </c>
      <c r="K434" s="179">
        <f>IF($C434=$D$2,#REF!*K$2,IF($C434=$D$3,#REF!*K$3,IF($C434=$D$4,#REF!*K$4,IF($C434=$D$5,#REF!*K$5,0))))</f>
        <v>0</v>
      </c>
      <c r="L434" s="179">
        <f>IF($C434=$D$2,#REF!*L$2,IF($C434=$D$3,#REF!*L$3,IF($C434=$D$4,#REF!*L$4,IF($C434=$D$5,#REF!*L$5,0))))</f>
        <v>0</v>
      </c>
      <c r="M434" s="179">
        <f>IF($C434=$D$2,#REF!*M$2,IF($C434=$D$3,#REF!*M$3,IF($C434=$D$4,#REF!*M$4,IF($C434=$D$5,#REF!*M$5,0))))</f>
        <v>0</v>
      </c>
      <c r="N434" s="179">
        <f>IF($C434=$D$2,#REF!*N$2,IF($C434=$D$3,#REF!*N$3,IF($C434=$D$4,#REF!*N$4,IF($C434=$D$5,#REF!*N$5,0))))</f>
        <v>0</v>
      </c>
      <c r="O434" s="179">
        <f>IF($C434=$D$2,#REF!*O$2,IF($C434=$D$3,#REF!*O$3,IF($C434=$D$4,#REF!*O$4,IF($C434=$D$5,#REF!*O$5,0))))</f>
        <v>0</v>
      </c>
      <c r="P434" s="179">
        <f>IF($C434=$D$2,#REF!*P$2,IF($C434=$D$3,#REF!*P$3,IF($C434=$D$4,#REF!*P$4,IF($C434=$D$5,#REF!*P$5,0))))</f>
        <v>0</v>
      </c>
      <c r="Q434" s="179">
        <f>IF($C434=$D$2,#REF!*Q$2,IF($C434=$D$3,#REF!*Q$3,IF($C434=$D$4,#REF!*Q$4,IF($C434=$D$5,#REF!*Q$5,0))))</f>
        <v>0</v>
      </c>
      <c r="R434" s="179">
        <f>IF($C434=$D$2,#REF!*R$2,IF($C434=$D$3,#REF!*R$3,IF($C434=$D$4,#REF!*R$4,IF($C434=$D$5,#REF!*R$5,0))))</f>
        <v>0</v>
      </c>
      <c r="S434" s="179">
        <f>IF($C434=$D$2,#REF!*S$2,IF($C434=$D$3,#REF!*S$3,IF($C434=$D$4,#REF!*S$4,IF($C434=$D$5,#REF!*S$5,0))))</f>
        <v>0</v>
      </c>
      <c r="T434" s="179">
        <f>IF($C434=$D$2,#REF!*T$2,IF($C434=$D$3,#REF!*T$3,IF($C434=$D$4,#REF!*T$4,IF($C434=$D$5,#REF!*T$5,0))))</f>
        <v>0</v>
      </c>
      <c r="U434" s="179">
        <f>IF($C434=$D$2,#REF!*U$2,IF($C434=$D$3,#REF!*U$3,IF($C434=$D$4,#REF!*U$4,IF($C434=$D$5,#REF!*U$5,0))))</f>
        <v>0</v>
      </c>
      <c r="V434" s="179">
        <f>IF($C434=$D$2,#REF!*V$2,IF($C434=$D$3,#REF!*V$3,IF($C434=$D$4,#REF!*V$4,IF($C434=$D$5,#REF!*V$5,0))))</f>
        <v>0</v>
      </c>
      <c r="W434" s="179">
        <f>IF($C434=$D$2,#REF!*W$2,IF($C434=$D$3,#REF!*W$3,IF($C434=$D$4,#REF!*W$4,IF($C434=$D$5,#REF!*W$5,0))))</f>
        <v>0</v>
      </c>
      <c r="X434" s="179">
        <f>IF($C434=$D$2,#REF!*X$2,IF($C434=$D$3,#REF!*X$3,IF($C434=$D$4,#REF!*X$4,IF($C434=$D$5,#REF!*X$5,0))))</f>
        <v>0</v>
      </c>
      <c r="Y434" s="179">
        <f>IF($C434=$D$2,#REF!*Y$2,IF($C434=$D$3,#REF!*Y$3,IF($C434=$D$4,#REF!*Y$4,IF($C434=$D$5,#REF!*Y$5,0))))</f>
        <v>0</v>
      </c>
      <c r="Z434" s="179">
        <f>IF($C434=$D$2,#REF!*Z$2,IF($C434=$D$3,#REF!*Z$3,IF($C434=$D$4,#REF!*Z$4,IF($C434=$D$5,#REF!*Z$5,0))))</f>
        <v>0</v>
      </c>
      <c r="AA434" s="179">
        <f>IF($C434=$D$2,#REF!*AA$2,IF($C434=$D$3,#REF!*AA$3,IF($C434=$D$4,#REF!*AA$4,IF($C434=$D$5,#REF!*AA$5,0))))</f>
        <v>0</v>
      </c>
      <c r="AB434" s="179">
        <f>IF($C434=$D$2,#REF!*AB$2,IF($C434=$D$3,#REF!*AB$3,IF($C434=$D$4,#REF!*AB$4,IF($C434=$D$5,#REF!*AB$5,0))))</f>
        <v>0</v>
      </c>
      <c r="AC434" s="179">
        <f>IF($C434=$D$2,#REF!*AC$2,IF($C434=$D$3,#REF!*AC$3,IF($C434=$D$4,#REF!*AC$4,IF($C434=$D$5,#REF!*AC$5,0))))</f>
        <v>0</v>
      </c>
      <c r="AD434" s="179">
        <f>IF($C434=$D$2,#REF!*AD$2,IF($C434=$D$3,#REF!*AD$3,IF($C434=$D$4,#REF!*AD$4,IF($C434=$D$5,#REF!*AD$5,0))))</f>
        <v>0</v>
      </c>
      <c r="AE434" s="179">
        <f>IF($C434=$D$2,#REF!*AE$2,IF($C434=$D$3,#REF!*AE$3,IF($C434=$D$4,#REF!*AE$4,IF($C434=$D$5,#REF!*AE$5,0))))</f>
        <v>0</v>
      </c>
      <c r="AF434" s="179">
        <f>IF($C434=$D$2,#REF!*AF$2,IF($C434=$D$3,#REF!*AF$3,IF($C434=$D$4,#REF!*AF$4,IF($C434=$D$5,#REF!*AF$5,0))))</f>
        <v>0</v>
      </c>
      <c r="AG434" s="179">
        <f>IF($C434=$D$2,#REF!*AG$2,IF($C434=$D$3,#REF!*AG$3,IF($C434=$D$4,#REF!*AG$4,IF($C434=$D$5,#REF!*AG$5,0))))</f>
        <v>0</v>
      </c>
      <c r="AH434" s="179">
        <f>IF($C434=$D$2,#REF!*AH$2,IF($C434=$D$3,#REF!*AH$3,IF($C434=$D$4,#REF!*AH$4,IF($C434=$D$5,#REF!*AH$5,0))))</f>
        <v>0</v>
      </c>
      <c r="AI434" s="179">
        <f>IF($C434=$D$2,#REF!*AI$2,IF($C434=$D$3,#REF!*AI$3,IF($C434=$D$4,#REF!*AI$4,IF($C434=$D$5,#REF!*AI$5,0))))</f>
        <v>0</v>
      </c>
      <c r="AJ434" s="179">
        <f>IF($C434=$D$2,#REF!*AJ$2,IF($C434=$D$3,#REF!*AJ$3,IF($C434=$D$4,#REF!*AJ$4,IF($C434=$D$5,#REF!*AJ$5,0))))</f>
        <v>0</v>
      </c>
      <c r="AK434" s="179">
        <f>IF($C434=$D$2,#REF!*AK$2,IF($C434=$D$3,#REF!*AK$3,IF($C434=$D$4,#REF!*AK$4,IF($C434=$D$5,#REF!*AK$5,0))))</f>
        <v>0</v>
      </c>
      <c r="AL434" s="179">
        <f>IF($C434=$D$2,#REF!*AL$2,IF($C434=$D$3,#REF!*AL$3,IF($C434=$D$4,#REF!*AL$4,IF($C434=$D$5,#REF!*AL$5,0))))</f>
        <v>0</v>
      </c>
      <c r="AM434" s="179">
        <f>IF($C434=$D$2,#REF!*AM$2,IF($C434=$D$3,#REF!*AM$3,IF($C434=$D$4,#REF!*AM$4,IF($C434=$D$5,#REF!*AM$5,0))))</f>
        <v>0</v>
      </c>
    </row>
    <row r="435" spans="1:39">
      <c r="A435" s="141"/>
      <c r="B435" s="165"/>
      <c r="C435" s="165"/>
      <c r="D435" s="178">
        <f t="shared" si="0"/>
        <v>0</v>
      </c>
      <c r="E435" s="179">
        <f>IF($C435=$D$2,#REF!*E$2,IF($C435=$D$3,#REF!*E$3,IF($C435=$D$4,#REF!*E$4,IF($C435=$D$5,#REF!*E$5,0))))</f>
        <v>0</v>
      </c>
      <c r="F435" s="179">
        <f>IF($C435=$D$2,#REF!*F$2,IF($C435=$D$3,#REF!*F$3,IF($C435=$D$4,#REF!*F$4,IF($C435=$D$5,#REF!*F$5,0))))</f>
        <v>0</v>
      </c>
      <c r="G435" s="179">
        <f>IF($C435=$D$2,#REF!*G$2,IF($C435=$D$3,#REF!*G$3,IF($C435=$D$4,#REF!*G$4,IF($C435=$D$5,#REF!*G$5,0))))</f>
        <v>0</v>
      </c>
      <c r="H435" s="179">
        <f>IF($C435=$D$2,#REF!*H$2,IF($C435=$D$3,#REF!*H$3,IF($C435=$D$4,#REF!*H$4,IF($C435=$D$5,#REF!*H$5,0))))</f>
        <v>0</v>
      </c>
      <c r="I435" s="179">
        <f>IF($C435=$D$2,#REF!*I$2,IF($C435=$D$3,#REF!*I$3,IF($C435=$D$4,#REF!*I$4,IF($C435=$D$5,#REF!*I$5,0))))</f>
        <v>0</v>
      </c>
      <c r="J435" s="179">
        <f>IF($C435=$D$2,#REF!*J$2,IF($C435=$D$3,#REF!*J$3,IF($C435=$D$4,#REF!*J$4,IF($C435=$D$5,#REF!*J$5,0))))</f>
        <v>0</v>
      </c>
      <c r="K435" s="179">
        <f>IF($C435=$D$2,#REF!*K$2,IF($C435=$D$3,#REF!*K$3,IF($C435=$D$4,#REF!*K$4,IF($C435=$D$5,#REF!*K$5,0))))</f>
        <v>0</v>
      </c>
      <c r="L435" s="179">
        <f>IF($C435=$D$2,#REF!*L$2,IF($C435=$D$3,#REF!*L$3,IF($C435=$D$4,#REF!*L$4,IF($C435=$D$5,#REF!*L$5,0))))</f>
        <v>0</v>
      </c>
      <c r="M435" s="179">
        <f>IF($C435=$D$2,#REF!*M$2,IF($C435=$D$3,#REF!*M$3,IF($C435=$D$4,#REF!*M$4,IF($C435=$D$5,#REF!*M$5,0))))</f>
        <v>0</v>
      </c>
      <c r="N435" s="179">
        <f>IF($C435=$D$2,#REF!*N$2,IF($C435=$D$3,#REF!*N$3,IF($C435=$D$4,#REF!*N$4,IF($C435=$D$5,#REF!*N$5,0))))</f>
        <v>0</v>
      </c>
      <c r="O435" s="179">
        <f>IF($C435=$D$2,#REF!*O$2,IF($C435=$D$3,#REF!*O$3,IF($C435=$D$4,#REF!*O$4,IF($C435=$D$5,#REF!*O$5,0))))</f>
        <v>0</v>
      </c>
      <c r="P435" s="179">
        <f>IF($C435=$D$2,#REF!*P$2,IF($C435=$D$3,#REF!*P$3,IF($C435=$D$4,#REF!*P$4,IF($C435=$D$5,#REF!*P$5,0))))</f>
        <v>0</v>
      </c>
      <c r="Q435" s="179">
        <f>IF($C435=$D$2,#REF!*Q$2,IF($C435=$D$3,#REF!*Q$3,IF($C435=$D$4,#REF!*Q$4,IF($C435=$D$5,#REF!*Q$5,0))))</f>
        <v>0</v>
      </c>
      <c r="R435" s="179">
        <f>IF($C435=$D$2,#REF!*R$2,IF($C435=$D$3,#REF!*R$3,IF($C435=$D$4,#REF!*R$4,IF($C435=$D$5,#REF!*R$5,0))))</f>
        <v>0</v>
      </c>
      <c r="S435" s="179">
        <f>IF($C435=$D$2,#REF!*S$2,IF($C435=$D$3,#REF!*S$3,IF($C435=$D$4,#REF!*S$4,IF($C435=$D$5,#REF!*S$5,0))))</f>
        <v>0</v>
      </c>
      <c r="T435" s="179">
        <f>IF($C435=$D$2,#REF!*T$2,IF($C435=$D$3,#REF!*T$3,IF($C435=$D$4,#REF!*T$4,IF($C435=$D$5,#REF!*T$5,0))))</f>
        <v>0</v>
      </c>
      <c r="U435" s="179">
        <f>IF($C435=$D$2,#REF!*U$2,IF($C435=$D$3,#REF!*U$3,IF($C435=$D$4,#REF!*U$4,IF($C435=$D$5,#REF!*U$5,0))))</f>
        <v>0</v>
      </c>
      <c r="V435" s="179">
        <f>IF($C435=$D$2,#REF!*V$2,IF($C435=$D$3,#REF!*V$3,IF($C435=$D$4,#REF!*V$4,IF($C435=$D$5,#REF!*V$5,0))))</f>
        <v>0</v>
      </c>
      <c r="W435" s="179">
        <f>IF($C435=$D$2,#REF!*W$2,IF($C435=$D$3,#REF!*W$3,IF($C435=$D$4,#REF!*W$4,IF($C435=$D$5,#REF!*W$5,0))))</f>
        <v>0</v>
      </c>
      <c r="X435" s="179">
        <f>IF($C435=$D$2,#REF!*X$2,IF($C435=$D$3,#REF!*X$3,IF($C435=$D$4,#REF!*X$4,IF($C435=$D$5,#REF!*X$5,0))))</f>
        <v>0</v>
      </c>
      <c r="Y435" s="179">
        <f>IF($C435=$D$2,#REF!*Y$2,IF($C435=$D$3,#REF!*Y$3,IF($C435=$D$4,#REF!*Y$4,IF($C435=$D$5,#REF!*Y$5,0))))</f>
        <v>0</v>
      </c>
      <c r="Z435" s="179">
        <f>IF($C435=$D$2,#REF!*Z$2,IF($C435=$D$3,#REF!*Z$3,IF($C435=$D$4,#REF!*Z$4,IF($C435=$D$5,#REF!*Z$5,0))))</f>
        <v>0</v>
      </c>
      <c r="AA435" s="179">
        <f>IF($C435=$D$2,#REF!*AA$2,IF($C435=$D$3,#REF!*AA$3,IF($C435=$D$4,#REF!*AA$4,IF($C435=$D$5,#REF!*AA$5,0))))</f>
        <v>0</v>
      </c>
      <c r="AB435" s="179">
        <f>IF($C435=$D$2,#REF!*AB$2,IF($C435=$D$3,#REF!*AB$3,IF($C435=$D$4,#REF!*AB$4,IF($C435=$D$5,#REF!*AB$5,0))))</f>
        <v>0</v>
      </c>
      <c r="AC435" s="179">
        <f>IF($C435=$D$2,#REF!*AC$2,IF($C435=$D$3,#REF!*AC$3,IF($C435=$D$4,#REF!*AC$4,IF($C435=$D$5,#REF!*AC$5,0))))</f>
        <v>0</v>
      </c>
      <c r="AD435" s="179">
        <f>IF($C435=$D$2,#REF!*AD$2,IF($C435=$D$3,#REF!*AD$3,IF($C435=$D$4,#REF!*AD$4,IF($C435=$D$5,#REF!*AD$5,0))))</f>
        <v>0</v>
      </c>
      <c r="AE435" s="179">
        <f>IF($C435=$D$2,#REF!*AE$2,IF($C435=$D$3,#REF!*AE$3,IF($C435=$D$4,#REF!*AE$4,IF($C435=$D$5,#REF!*AE$5,0))))</f>
        <v>0</v>
      </c>
      <c r="AF435" s="179">
        <f>IF($C435=$D$2,#REF!*AF$2,IF($C435=$D$3,#REF!*AF$3,IF($C435=$D$4,#REF!*AF$4,IF($C435=$D$5,#REF!*AF$5,0))))</f>
        <v>0</v>
      </c>
      <c r="AG435" s="179">
        <f>IF($C435=$D$2,#REF!*AG$2,IF($C435=$D$3,#REF!*AG$3,IF($C435=$D$4,#REF!*AG$4,IF($C435=$D$5,#REF!*AG$5,0))))</f>
        <v>0</v>
      </c>
      <c r="AH435" s="179">
        <f>IF($C435=$D$2,#REF!*AH$2,IF($C435=$D$3,#REF!*AH$3,IF($C435=$D$4,#REF!*AH$4,IF($C435=$D$5,#REF!*AH$5,0))))</f>
        <v>0</v>
      </c>
      <c r="AI435" s="179">
        <f>IF($C435=$D$2,#REF!*AI$2,IF($C435=$D$3,#REF!*AI$3,IF($C435=$D$4,#REF!*AI$4,IF($C435=$D$5,#REF!*AI$5,0))))</f>
        <v>0</v>
      </c>
      <c r="AJ435" s="179">
        <f>IF($C435=$D$2,#REF!*AJ$2,IF($C435=$D$3,#REF!*AJ$3,IF($C435=$D$4,#REF!*AJ$4,IF($C435=$D$5,#REF!*AJ$5,0))))</f>
        <v>0</v>
      </c>
      <c r="AK435" s="179">
        <f>IF($C435=$D$2,#REF!*AK$2,IF($C435=$D$3,#REF!*AK$3,IF($C435=$D$4,#REF!*AK$4,IF($C435=$D$5,#REF!*AK$5,0))))</f>
        <v>0</v>
      </c>
      <c r="AL435" s="179">
        <f>IF($C435=$D$2,#REF!*AL$2,IF($C435=$D$3,#REF!*AL$3,IF($C435=$D$4,#REF!*AL$4,IF($C435=$D$5,#REF!*AL$5,0))))</f>
        <v>0</v>
      </c>
      <c r="AM435" s="179">
        <f>IF($C435=$D$2,#REF!*AM$2,IF($C435=$D$3,#REF!*AM$3,IF($C435=$D$4,#REF!*AM$4,IF($C435=$D$5,#REF!*AM$5,0))))</f>
        <v>0</v>
      </c>
    </row>
    <row r="436" spans="1:39">
      <c r="A436" s="141"/>
      <c r="B436" s="165"/>
      <c r="C436" s="165"/>
      <c r="D436" s="178">
        <f t="shared" si="0"/>
        <v>0</v>
      </c>
      <c r="E436" s="179">
        <f>IF($C436=$D$2,#REF!*E$2,IF($C436=$D$3,#REF!*E$3,IF($C436=$D$4,#REF!*E$4,IF($C436=$D$5,#REF!*E$5,0))))</f>
        <v>0</v>
      </c>
      <c r="F436" s="179">
        <f>IF($C436=$D$2,#REF!*F$2,IF($C436=$D$3,#REF!*F$3,IF($C436=$D$4,#REF!*F$4,IF($C436=$D$5,#REF!*F$5,0))))</f>
        <v>0</v>
      </c>
      <c r="G436" s="179">
        <f>IF($C436=$D$2,#REF!*G$2,IF($C436=$D$3,#REF!*G$3,IF($C436=$D$4,#REF!*G$4,IF($C436=$D$5,#REF!*G$5,0))))</f>
        <v>0</v>
      </c>
      <c r="H436" s="179">
        <f>IF($C436=$D$2,#REF!*H$2,IF($C436=$D$3,#REF!*H$3,IF($C436=$D$4,#REF!*H$4,IF($C436=$D$5,#REF!*H$5,0))))</f>
        <v>0</v>
      </c>
      <c r="I436" s="179">
        <f>IF($C436=$D$2,#REF!*I$2,IF($C436=$D$3,#REF!*I$3,IF($C436=$D$4,#REF!*I$4,IF($C436=$D$5,#REF!*I$5,0))))</f>
        <v>0</v>
      </c>
      <c r="J436" s="179">
        <f>IF($C436=$D$2,#REF!*J$2,IF($C436=$D$3,#REF!*J$3,IF($C436=$D$4,#REF!*J$4,IF($C436=$D$5,#REF!*J$5,0))))</f>
        <v>0</v>
      </c>
      <c r="K436" s="179">
        <f>IF($C436=$D$2,#REF!*K$2,IF($C436=$D$3,#REF!*K$3,IF($C436=$D$4,#REF!*K$4,IF($C436=$D$5,#REF!*K$5,0))))</f>
        <v>0</v>
      </c>
      <c r="L436" s="179">
        <f>IF($C436=$D$2,#REF!*L$2,IF($C436=$D$3,#REF!*L$3,IF($C436=$D$4,#REF!*L$4,IF($C436=$D$5,#REF!*L$5,0))))</f>
        <v>0</v>
      </c>
      <c r="M436" s="179">
        <f>IF($C436=$D$2,#REF!*M$2,IF($C436=$D$3,#REF!*M$3,IF($C436=$D$4,#REF!*M$4,IF($C436=$D$5,#REF!*M$5,0))))</f>
        <v>0</v>
      </c>
      <c r="N436" s="179">
        <f>IF($C436=$D$2,#REF!*N$2,IF($C436=$D$3,#REF!*N$3,IF($C436=$D$4,#REF!*N$4,IF($C436=$D$5,#REF!*N$5,0))))</f>
        <v>0</v>
      </c>
      <c r="O436" s="179">
        <f>IF($C436=$D$2,#REF!*O$2,IF($C436=$D$3,#REF!*O$3,IF($C436=$D$4,#REF!*O$4,IF($C436=$D$5,#REF!*O$5,0))))</f>
        <v>0</v>
      </c>
      <c r="P436" s="179">
        <f>IF($C436=$D$2,#REF!*P$2,IF($C436=$D$3,#REF!*P$3,IF($C436=$D$4,#REF!*P$4,IF($C436=$D$5,#REF!*P$5,0))))</f>
        <v>0</v>
      </c>
      <c r="Q436" s="179">
        <f>IF($C436=$D$2,#REF!*Q$2,IF($C436=$D$3,#REF!*Q$3,IF($C436=$D$4,#REF!*Q$4,IF($C436=$D$5,#REF!*Q$5,0))))</f>
        <v>0</v>
      </c>
      <c r="R436" s="179">
        <f>IF($C436=$D$2,#REF!*R$2,IF($C436=$D$3,#REF!*R$3,IF($C436=$D$4,#REF!*R$4,IF($C436=$D$5,#REF!*R$5,0))))</f>
        <v>0</v>
      </c>
      <c r="S436" s="179">
        <f>IF($C436=$D$2,#REF!*S$2,IF($C436=$D$3,#REF!*S$3,IF($C436=$D$4,#REF!*S$4,IF($C436=$D$5,#REF!*S$5,0))))</f>
        <v>0</v>
      </c>
      <c r="T436" s="179">
        <f>IF($C436=$D$2,#REF!*T$2,IF($C436=$D$3,#REF!*T$3,IF($C436=$D$4,#REF!*T$4,IF($C436=$D$5,#REF!*T$5,0))))</f>
        <v>0</v>
      </c>
      <c r="U436" s="179">
        <f>IF($C436=$D$2,#REF!*U$2,IF($C436=$D$3,#REF!*U$3,IF($C436=$D$4,#REF!*U$4,IF($C436=$D$5,#REF!*U$5,0))))</f>
        <v>0</v>
      </c>
      <c r="V436" s="179">
        <f>IF($C436=$D$2,#REF!*V$2,IF($C436=$D$3,#REF!*V$3,IF($C436=$D$4,#REF!*V$4,IF($C436=$D$5,#REF!*V$5,0))))</f>
        <v>0</v>
      </c>
      <c r="W436" s="179">
        <f>IF($C436=$D$2,#REF!*W$2,IF($C436=$D$3,#REF!*W$3,IF($C436=$D$4,#REF!*W$4,IF($C436=$D$5,#REF!*W$5,0))))</f>
        <v>0</v>
      </c>
      <c r="X436" s="179">
        <f>IF($C436=$D$2,#REF!*X$2,IF($C436=$D$3,#REF!*X$3,IF($C436=$D$4,#REF!*X$4,IF($C436=$D$5,#REF!*X$5,0))))</f>
        <v>0</v>
      </c>
      <c r="Y436" s="179">
        <f>IF($C436=$D$2,#REF!*Y$2,IF($C436=$D$3,#REF!*Y$3,IF($C436=$D$4,#REF!*Y$4,IF($C436=$D$5,#REF!*Y$5,0))))</f>
        <v>0</v>
      </c>
      <c r="Z436" s="179">
        <f>IF($C436=$D$2,#REF!*Z$2,IF($C436=$D$3,#REF!*Z$3,IF($C436=$D$4,#REF!*Z$4,IF($C436=$D$5,#REF!*Z$5,0))))</f>
        <v>0</v>
      </c>
      <c r="AA436" s="179">
        <f>IF($C436=$D$2,#REF!*AA$2,IF($C436=$D$3,#REF!*AA$3,IF($C436=$D$4,#REF!*AA$4,IF($C436=$D$5,#REF!*AA$5,0))))</f>
        <v>0</v>
      </c>
      <c r="AB436" s="179">
        <f>IF($C436=$D$2,#REF!*AB$2,IF($C436=$D$3,#REF!*AB$3,IF($C436=$D$4,#REF!*AB$4,IF($C436=$D$5,#REF!*AB$5,0))))</f>
        <v>0</v>
      </c>
      <c r="AC436" s="179">
        <f>IF($C436=$D$2,#REF!*AC$2,IF($C436=$D$3,#REF!*AC$3,IF($C436=$D$4,#REF!*AC$4,IF($C436=$D$5,#REF!*AC$5,0))))</f>
        <v>0</v>
      </c>
      <c r="AD436" s="179">
        <f>IF($C436=$D$2,#REF!*AD$2,IF($C436=$D$3,#REF!*AD$3,IF($C436=$D$4,#REF!*AD$4,IF($C436=$D$5,#REF!*AD$5,0))))</f>
        <v>0</v>
      </c>
      <c r="AE436" s="179">
        <f>IF($C436=$D$2,#REF!*AE$2,IF($C436=$D$3,#REF!*AE$3,IF($C436=$D$4,#REF!*AE$4,IF($C436=$D$5,#REF!*AE$5,0))))</f>
        <v>0</v>
      </c>
      <c r="AF436" s="179">
        <f>IF($C436=$D$2,#REF!*AF$2,IF($C436=$D$3,#REF!*AF$3,IF($C436=$D$4,#REF!*AF$4,IF($C436=$D$5,#REF!*AF$5,0))))</f>
        <v>0</v>
      </c>
      <c r="AG436" s="179">
        <f>IF($C436=$D$2,#REF!*AG$2,IF($C436=$D$3,#REF!*AG$3,IF($C436=$D$4,#REF!*AG$4,IF($C436=$D$5,#REF!*AG$5,0))))</f>
        <v>0</v>
      </c>
      <c r="AH436" s="179">
        <f>IF($C436=$D$2,#REF!*AH$2,IF($C436=$D$3,#REF!*AH$3,IF($C436=$D$4,#REF!*AH$4,IF($C436=$D$5,#REF!*AH$5,0))))</f>
        <v>0</v>
      </c>
      <c r="AI436" s="179">
        <f>IF($C436=$D$2,#REF!*AI$2,IF($C436=$D$3,#REF!*AI$3,IF($C436=$D$4,#REF!*AI$4,IF($C436=$D$5,#REF!*AI$5,0))))</f>
        <v>0</v>
      </c>
      <c r="AJ436" s="179">
        <f>IF($C436=$D$2,#REF!*AJ$2,IF($C436=$D$3,#REF!*AJ$3,IF($C436=$D$4,#REF!*AJ$4,IF($C436=$D$5,#REF!*AJ$5,0))))</f>
        <v>0</v>
      </c>
      <c r="AK436" s="179">
        <f>IF($C436=$D$2,#REF!*AK$2,IF($C436=$D$3,#REF!*AK$3,IF($C436=$D$4,#REF!*AK$4,IF($C436=$D$5,#REF!*AK$5,0))))</f>
        <v>0</v>
      </c>
      <c r="AL436" s="179">
        <f>IF($C436=$D$2,#REF!*AL$2,IF($C436=$D$3,#REF!*AL$3,IF($C436=$D$4,#REF!*AL$4,IF($C436=$D$5,#REF!*AL$5,0))))</f>
        <v>0</v>
      </c>
      <c r="AM436" s="179">
        <f>IF($C436=$D$2,#REF!*AM$2,IF($C436=$D$3,#REF!*AM$3,IF($C436=$D$4,#REF!*AM$4,IF($C436=$D$5,#REF!*AM$5,0))))</f>
        <v>0</v>
      </c>
    </row>
    <row r="437" spans="1:39">
      <c r="A437" s="141"/>
      <c r="B437" s="165"/>
      <c r="C437" s="165"/>
      <c r="D437" s="178">
        <f t="shared" si="0"/>
        <v>0</v>
      </c>
      <c r="E437" s="179">
        <f>IF($C437=$D$2,#REF!*E$2,IF($C437=$D$3,#REF!*E$3,IF($C437=$D$4,#REF!*E$4,IF($C437=$D$5,#REF!*E$5,0))))</f>
        <v>0</v>
      </c>
      <c r="F437" s="179">
        <f>IF($C437=$D$2,#REF!*F$2,IF($C437=$D$3,#REF!*F$3,IF($C437=$D$4,#REF!*F$4,IF($C437=$D$5,#REF!*F$5,0))))</f>
        <v>0</v>
      </c>
      <c r="G437" s="179">
        <f>IF($C437=$D$2,#REF!*G$2,IF($C437=$D$3,#REF!*G$3,IF($C437=$D$4,#REF!*G$4,IF($C437=$D$5,#REF!*G$5,0))))</f>
        <v>0</v>
      </c>
      <c r="H437" s="179">
        <f>IF($C437=$D$2,#REF!*H$2,IF($C437=$D$3,#REF!*H$3,IF($C437=$D$4,#REF!*H$4,IF($C437=$D$5,#REF!*H$5,0))))</f>
        <v>0</v>
      </c>
      <c r="I437" s="179">
        <f>IF($C437=$D$2,#REF!*I$2,IF($C437=$D$3,#REF!*I$3,IF($C437=$D$4,#REF!*I$4,IF($C437=$D$5,#REF!*I$5,0))))</f>
        <v>0</v>
      </c>
      <c r="J437" s="179">
        <f>IF($C437=$D$2,#REF!*J$2,IF($C437=$D$3,#REF!*J$3,IF($C437=$D$4,#REF!*J$4,IF($C437=$D$5,#REF!*J$5,0))))</f>
        <v>0</v>
      </c>
      <c r="K437" s="179">
        <f>IF($C437=$D$2,#REF!*K$2,IF($C437=$D$3,#REF!*K$3,IF($C437=$D$4,#REF!*K$4,IF($C437=$D$5,#REF!*K$5,0))))</f>
        <v>0</v>
      </c>
      <c r="L437" s="179">
        <f>IF($C437=$D$2,#REF!*L$2,IF($C437=$D$3,#REF!*L$3,IF($C437=$D$4,#REF!*L$4,IF($C437=$D$5,#REF!*L$5,0))))</f>
        <v>0</v>
      </c>
      <c r="M437" s="179">
        <f>IF($C437=$D$2,#REF!*M$2,IF($C437=$D$3,#REF!*M$3,IF($C437=$D$4,#REF!*M$4,IF($C437=$D$5,#REF!*M$5,0))))</f>
        <v>0</v>
      </c>
      <c r="N437" s="179">
        <f>IF($C437=$D$2,#REF!*N$2,IF($C437=$D$3,#REF!*N$3,IF($C437=$D$4,#REF!*N$4,IF($C437=$D$5,#REF!*N$5,0))))</f>
        <v>0</v>
      </c>
      <c r="O437" s="179">
        <f>IF($C437=$D$2,#REF!*O$2,IF($C437=$D$3,#REF!*O$3,IF($C437=$D$4,#REF!*O$4,IF($C437=$D$5,#REF!*O$5,0))))</f>
        <v>0</v>
      </c>
      <c r="P437" s="179">
        <f>IF($C437=$D$2,#REF!*P$2,IF($C437=$D$3,#REF!*P$3,IF($C437=$D$4,#REF!*P$4,IF($C437=$D$5,#REF!*P$5,0))))</f>
        <v>0</v>
      </c>
      <c r="Q437" s="179">
        <f>IF($C437=$D$2,#REF!*Q$2,IF($C437=$D$3,#REF!*Q$3,IF($C437=$D$4,#REF!*Q$4,IF($C437=$D$5,#REF!*Q$5,0))))</f>
        <v>0</v>
      </c>
      <c r="R437" s="179">
        <f>IF($C437=$D$2,#REF!*R$2,IF($C437=$D$3,#REF!*R$3,IF($C437=$D$4,#REF!*R$4,IF($C437=$D$5,#REF!*R$5,0))))</f>
        <v>0</v>
      </c>
      <c r="S437" s="179">
        <f>IF($C437=$D$2,#REF!*S$2,IF($C437=$D$3,#REF!*S$3,IF($C437=$D$4,#REF!*S$4,IF($C437=$D$5,#REF!*S$5,0))))</f>
        <v>0</v>
      </c>
      <c r="T437" s="179">
        <f>IF($C437=$D$2,#REF!*T$2,IF($C437=$D$3,#REF!*T$3,IF($C437=$D$4,#REF!*T$4,IF($C437=$D$5,#REF!*T$5,0))))</f>
        <v>0</v>
      </c>
      <c r="U437" s="179">
        <f>IF($C437=$D$2,#REF!*U$2,IF($C437=$D$3,#REF!*U$3,IF($C437=$D$4,#REF!*U$4,IF($C437=$D$5,#REF!*U$5,0))))</f>
        <v>0</v>
      </c>
      <c r="V437" s="179">
        <f>IF($C437=$D$2,#REF!*V$2,IF($C437=$D$3,#REF!*V$3,IF($C437=$D$4,#REF!*V$4,IF($C437=$D$5,#REF!*V$5,0))))</f>
        <v>0</v>
      </c>
      <c r="W437" s="179">
        <f>IF($C437=$D$2,#REF!*W$2,IF($C437=$D$3,#REF!*W$3,IF($C437=$D$4,#REF!*W$4,IF($C437=$D$5,#REF!*W$5,0))))</f>
        <v>0</v>
      </c>
      <c r="X437" s="179">
        <f>IF($C437=$D$2,#REF!*X$2,IF($C437=$D$3,#REF!*X$3,IF($C437=$D$4,#REF!*X$4,IF($C437=$D$5,#REF!*X$5,0))))</f>
        <v>0</v>
      </c>
      <c r="Y437" s="179">
        <f>IF($C437=$D$2,#REF!*Y$2,IF($C437=$D$3,#REF!*Y$3,IF($C437=$D$4,#REF!*Y$4,IF($C437=$D$5,#REF!*Y$5,0))))</f>
        <v>0</v>
      </c>
      <c r="Z437" s="179">
        <f>IF($C437=$D$2,#REF!*Z$2,IF($C437=$D$3,#REF!*Z$3,IF($C437=$D$4,#REF!*Z$4,IF($C437=$D$5,#REF!*Z$5,0))))</f>
        <v>0</v>
      </c>
      <c r="AA437" s="179">
        <f>IF($C437=$D$2,#REF!*AA$2,IF($C437=$D$3,#REF!*AA$3,IF($C437=$D$4,#REF!*AA$4,IF($C437=$D$5,#REF!*AA$5,0))))</f>
        <v>0</v>
      </c>
      <c r="AB437" s="179">
        <f>IF($C437=$D$2,#REF!*AB$2,IF($C437=$D$3,#REF!*AB$3,IF($C437=$D$4,#REF!*AB$4,IF($C437=$D$5,#REF!*AB$5,0))))</f>
        <v>0</v>
      </c>
      <c r="AC437" s="179">
        <f>IF($C437=$D$2,#REF!*AC$2,IF($C437=$D$3,#REF!*AC$3,IF($C437=$D$4,#REF!*AC$4,IF($C437=$D$5,#REF!*AC$5,0))))</f>
        <v>0</v>
      </c>
      <c r="AD437" s="179">
        <f>IF($C437=$D$2,#REF!*AD$2,IF($C437=$D$3,#REF!*AD$3,IF($C437=$D$4,#REF!*AD$4,IF($C437=$D$5,#REF!*AD$5,0))))</f>
        <v>0</v>
      </c>
      <c r="AE437" s="179">
        <f>IF($C437=$D$2,#REF!*AE$2,IF($C437=$D$3,#REF!*AE$3,IF($C437=$D$4,#REF!*AE$4,IF($C437=$D$5,#REF!*AE$5,0))))</f>
        <v>0</v>
      </c>
      <c r="AF437" s="179">
        <f>IF($C437=$D$2,#REF!*AF$2,IF($C437=$D$3,#REF!*AF$3,IF($C437=$D$4,#REF!*AF$4,IF($C437=$D$5,#REF!*AF$5,0))))</f>
        <v>0</v>
      </c>
      <c r="AG437" s="179">
        <f>IF($C437=$D$2,#REF!*AG$2,IF($C437=$D$3,#REF!*AG$3,IF($C437=$D$4,#REF!*AG$4,IF($C437=$D$5,#REF!*AG$5,0))))</f>
        <v>0</v>
      </c>
      <c r="AH437" s="179">
        <f>IF($C437=$D$2,#REF!*AH$2,IF($C437=$D$3,#REF!*AH$3,IF($C437=$D$4,#REF!*AH$4,IF($C437=$D$5,#REF!*AH$5,0))))</f>
        <v>0</v>
      </c>
      <c r="AI437" s="179">
        <f>IF($C437=$D$2,#REF!*AI$2,IF($C437=$D$3,#REF!*AI$3,IF($C437=$D$4,#REF!*AI$4,IF($C437=$D$5,#REF!*AI$5,0))))</f>
        <v>0</v>
      </c>
      <c r="AJ437" s="179">
        <f>IF($C437=$D$2,#REF!*AJ$2,IF($C437=$D$3,#REF!*AJ$3,IF($C437=$D$4,#REF!*AJ$4,IF($C437=$D$5,#REF!*AJ$5,0))))</f>
        <v>0</v>
      </c>
      <c r="AK437" s="179">
        <f>IF($C437=$D$2,#REF!*AK$2,IF($C437=$D$3,#REF!*AK$3,IF($C437=$D$4,#REF!*AK$4,IF($C437=$D$5,#REF!*AK$5,0))))</f>
        <v>0</v>
      </c>
      <c r="AL437" s="179">
        <f>IF($C437=$D$2,#REF!*AL$2,IF($C437=$D$3,#REF!*AL$3,IF($C437=$D$4,#REF!*AL$4,IF($C437=$D$5,#REF!*AL$5,0))))</f>
        <v>0</v>
      </c>
      <c r="AM437" s="179">
        <f>IF($C437=$D$2,#REF!*AM$2,IF($C437=$D$3,#REF!*AM$3,IF($C437=$D$4,#REF!*AM$4,IF($C437=$D$5,#REF!*AM$5,0))))</f>
        <v>0</v>
      </c>
    </row>
    <row r="438" spans="1:39">
      <c r="A438" s="141"/>
      <c r="B438" s="165"/>
      <c r="C438" s="165"/>
      <c r="D438" s="178">
        <f t="shared" si="0"/>
        <v>0</v>
      </c>
      <c r="E438" s="179">
        <f>IF($C438=$D$2,#REF!*E$2,IF($C438=$D$3,#REF!*E$3,IF($C438=$D$4,#REF!*E$4,IF($C438=$D$5,#REF!*E$5,0))))</f>
        <v>0</v>
      </c>
      <c r="F438" s="179">
        <f>IF($C438=$D$2,#REF!*F$2,IF($C438=$D$3,#REF!*F$3,IF($C438=$D$4,#REF!*F$4,IF($C438=$D$5,#REF!*F$5,0))))</f>
        <v>0</v>
      </c>
      <c r="G438" s="179">
        <f>IF($C438=$D$2,#REF!*G$2,IF($C438=$D$3,#REF!*G$3,IF($C438=$D$4,#REF!*G$4,IF($C438=$D$5,#REF!*G$5,0))))</f>
        <v>0</v>
      </c>
      <c r="H438" s="179">
        <f>IF($C438=$D$2,#REF!*H$2,IF($C438=$D$3,#REF!*H$3,IF($C438=$D$4,#REF!*H$4,IF($C438=$D$5,#REF!*H$5,0))))</f>
        <v>0</v>
      </c>
      <c r="I438" s="179">
        <f>IF($C438=$D$2,#REF!*I$2,IF($C438=$D$3,#REF!*I$3,IF($C438=$D$4,#REF!*I$4,IF($C438=$D$5,#REF!*I$5,0))))</f>
        <v>0</v>
      </c>
      <c r="J438" s="179">
        <f>IF($C438=$D$2,#REF!*J$2,IF($C438=$D$3,#REF!*J$3,IF($C438=$D$4,#REF!*J$4,IF($C438=$D$5,#REF!*J$5,0))))</f>
        <v>0</v>
      </c>
      <c r="K438" s="179">
        <f>IF($C438=$D$2,#REF!*K$2,IF($C438=$D$3,#REF!*K$3,IF($C438=$D$4,#REF!*K$4,IF($C438=$D$5,#REF!*K$5,0))))</f>
        <v>0</v>
      </c>
      <c r="L438" s="179">
        <f>IF($C438=$D$2,#REF!*L$2,IF($C438=$D$3,#REF!*L$3,IF($C438=$D$4,#REF!*L$4,IF($C438=$D$5,#REF!*L$5,0))))</f>
        <v>0</v>
      </c>
      <c r="M438" s="179">
        <f>IF($C438=$D$2,#REF!*M$2,IF($C438=$D$3,#REF!*M$3,IF($C438=$D$4,#REF!*M$4,IF($C438=$D$5,#REF!*M$5,0))))</f>
        <v>0</v>
      </c>
      <c r="N438" s="179">
        <f>IF($C438=$D$2,#REF!*N$2,IF($C438=$D$3,#REF!*N$3,IF($C438=$D$4,#REF!*N$4,IF($C438=$D$5,#REF!*N$5,0))))</f>
        <v>0</v>
      </c>
      <c r="O438" s="179">
        <f>IF($C438=$D$2,#REF!*O$2,IF($C438=$D$3,#REF!*O$3,IF($C438=$D$4,#REF!*O$4,IF($C438=$D$5,#REF!*O$5,0))))</f>
        <v>0</v>
      </c>
      <c r="P438" s="179">
        <f>IF($C438=$D$2,#REF!*P$2,IF($C438=$D$3,#REF!*P$3,IF($C438=$D$4,#REF!*P$4,IF($C438=$D$5,#REF!*P$5,0))))</f>
        <v>0</v>
      </c>
      <c r="Q438" s="179">
        <f>IF($C438=$D$2,#REF!*Q$2,IF($C438=$D$3,#REF!*Q$3,IF($C438=$D$4,#REF!*Q$4,IF($C438=$D$5,#REF!*Q$5,0))))</f>
        <v>0</v>
      </c>
      <c r="R438" s="179">
        <f>IF($C438=$D$2,#REF!*R$2,IF($C438=$D$3,#REF!*R$3,IF($C438=$D$4,#REF!*R$4,IF($C438=$D$5,#REF!*R$5,0))))</f>
        <v>0</v>
      </c>
      <c r="S438" s="179">
        <f>IF($C438=$D$2,#REF!*S$2,IF($C438=$D$3,#REF!*S$3,IF($C438=$D$4,#REF!*S$4,IF($C438=$D$5,#REF!*S$5,0))))</f>
        <v>0</v>
      </c>
      <c r="T438" s="179">
        <f>IF($C438=$D$2,#REF!*T$2,IF($C438=$D$3,#REF!*T$3,IF($C438=$D$4,#REF!*T$4,IF($C438=$D$5,#REF!*T$5,0))))</f>
        <v>0</v>
      </c>
      <c r="U438" s="179">
        <f>IF($C438=$D$2,#REF!*U$2,IF($C438=$D$3,#REF!*U$3,IF($C438=$D$4,#REF!*U$4,IF($C438=$D$5,#REF!*U$5,0))))</f>
        <v>0</v>
      </c>
      <c r="V438" s="179">
        <f>IF($C438=$D$2,#REF!*V$2,IF($C438=$D$3,#REF!*V$3,IF($C438=$D$4,#REF!*V$4,IF($C438=$D$5,#REF!*V$5,0))))</f>
        <v>0</v>
      </c>
      <c r="W438" s="179">
        <f>IF($C438=$D$2,#REF!*W$2,IF($C438=$D$3,#REF!*W$3,IF($C438=$D$4,#REF!*W$4,IF($C438=$D$5,#REF!*W$5,0))))</f>
        <v>0</v>
      </c>
      <c r="X438" s="179">
        <f>IF($C438=$D$2,#REF!*X$2,IF($C438=$D$3,#REF!*X$3,IF($C438=$D$4,#REF!*X$4,IF($C438=$D$5,#REF!*X$5,0))))</f>
        <v>0</v>
      </c>
      <c r="Y438" s="179">
        <f>IF($C438=$D$2,#REF!*Y$2,IF($C438=$D$3,#REF!*Y$3,IF($C438=$D$4,#REF!*Y$4,IF($C438=$D$5,#REF!*Y$5,0))))</f>
        <v>0</v>
      </c>
      <c r="Z438" s="179">
        <f>IF($C438=$D$2,#REF!*Z$2,IF($C438=$D$3,#REF!*Z$3,IF($C438=$D$4,#REF!*Z$4,IF($C438=$D$5,#REF!*Z$5,0))))</f>
        <v>0</v>
      </c>
      <c r="AA438" s="179">
        <f>IF($C438=$D$2,#REF!*AA$2,IF($C438=$D$3,#REF!*AA$3,IF($C438=$D$4,#REF!*AA$4,IF($C438=$D$5,#REF!*AA$5,0))))</f>
        <v>0</v>
      </c>
      <c r="AB438" s="179">
        <f>IF($C438=$D$2,#REF!*AB$2,IF($C438=$D$3,#REF!*AB$3,IF($C438=$D$4,#REF!*AB$4,IF($C438=$D$5,#REF!*AB$5,0))))</f>
        <v>0</v>
      </c>
      <c r="AC438" s="179">
        <f>IF($C438=$D$2,#REF!*AC$2,IF($C438=$D$3,#REF!*AC$3,IF($C438=$D$4,#REF!*AC$4,IF($C438=$D$5,#REF!*AC$5,0))))</f>
        <v>0</v>
      </c>
      <c r="AD438" s="179">
        <f>IF($C438=$D$2,#REF!*AD$2,IF($C438=$D$3,#REF!*AD$3,IF($C438=$D$4,#REF!*AD$4,IF($C438=$D$5,#REF!*AD$5,0))))</f>
        <v>0</v>
      </c>
      <c r="AE438" s="179">
        <f>IF($C438=$D$2,#REF!*AE$2,IF($C438=$D$3,#REF!*AE$3,IF($C438=$D$4,#REF!*AE$4,IF($C438=$D$5,#REF!*AE$5,0))))</f>
        <v>0</v>
      </c>
      <c r="AF438" s="179">
        <f>IF($C438=$D$2,#REF!*AF$2,IF($C438=$D$3,#REF!*AF$3,IF($C438=$D$4,#REF!*AF$4,IF($C438=$D$5,#REF!*AF$5,0))))</f>
        <v>0</v>
      </c>
      <c r="AG438" s="179">
        <f>IF($C438=$D$2,#REF!*AG$2,IF($C438=$D$3,#REF!*AG$3,IF($C438=$D$4,#REF!*AG$4,IF($C438=$D$5,#REF!*AG$5,0))))</f>
        <v>0</v>
      </c>
      <c r="AH438" s="179">
        <f>IF($C438=$D$2,#REF!*AH$2,IF($C438=$D$3,#REF!*AH$3,IF($C438=$D$4,#REF!*AH$4,IF($C438=$D$5,#REF!*AH$5,0))))</f>
        <v>0</v>
      </c>
      <c r="AI438" s="179">
        <f>IF($C438=$D$2,#REF!*AI$2,IF($C438=$D$3,#REF!*AI$3,IF($C438=$D$4,#REF!*AI$4,IF($C438=$D$5,#REF!*AI$5,0))))</f>
        <v>0</v>
      </c>
      <c r="AJ438" s="179">
        <f>IF($C438=$D$2,#REF!*AJ$2,IF($C438=$D$3,#REF!*AJ$3,IF($C438=$D$4,#REF!*AJ$4,IF($C438=$D$5,#REF!*AJ$5,0))))</f>
        <v>0</v>
      </c>
      <c r="AK438" s="179">
        <f>IF($C438=$D$2,#REF!*AK$2,IF($C438=$D$3,#REF!*AK$3,IF($C438=$D$4,#REF!*AK$4,IF($C438=$D$5,#REF!*AK$5,0))))</f>
        <v>0</v>
      </c>
      <c r="AL438" s="179">
        <f>IF($C438=$D$2,#REF!*AL$2,IF($C438=$D$3,#REF!*AL$3,IF($C438=$D$4,#REF!*AL$4,IF($C438=$D$5,#REF!*AL$5,0))))</f>
        <v>0</v>
      </c>
      <c r="AM438" s="179">
        <f>IF($C438=$D$2,#REF!*AM$2,IF($C438=$D$3,#REF!*AM$3,IF($C438=$D$4,#REF!*AM$4,IF($C438=$D$5,#REF!*AM$5,0))))</f>
        <v>0</v>
      </c>
    </row>
    <row r="439" spans="1:39">
      <c r="A439" s="141"/>
      <c r="B439" s="165"/>
      <c r="C439" s="165"/>
      <c r="D439" s="178">
        <f t="shared" si="0"/>
        <v>0</v>
      </c>
      <c r="E439" s="179">
        <f>IF($C439=$D$2,#REF!*E$2,IF($C439=$D$3,#REF!*E$3,IF($C439=$D$4,#REF!*E$4,IF($C439=$D$5,#REF!*E$5,0))))</f>
        <v>0</v>
      </c>
      <c r="F439" s="179">
        <f>IF($C439=$D$2,#REF!*F$2,IF($C439=$D$3,#REF!*F$3,IF($C439=$D$4,#REF!*F$4,IF($C439=$D$5,#REF!*F$5,0))))</f>
        <v>0</v>
      </c>
      <c r="G439" s="179">
        <f>IF($C439=$D$2,#REF!*G$2,IF($C439=$D$3,#REF!*G$3,IF($C439=$D$4,#REF!*G$4,IF($C439=$D$5,#REF!*G$5,0))))</f>
        <v>0</v>
      </c>
      <c r="H439" s="179">
        <f>IF($C439=$D$2,#REF!*H$2,IF($C439=$D$3,#REF!*H$3,IF($C439=$D$4,#REF!*H$4,IF($C439=$D$5,#REF!*H$5,0))))</f>
        <v>0</v>
      </c>
      <c r="I439" s="179">
        <f>IF($C439=$D$2,#REF!*I$2,IF($C439=$D$3,#REF!*I$3,IF($C439=$D$4,#REF!*I$4,IF($C439=$D$5,#REF!*I$5,0))))</f>
        <v>0</v>
      </c>
      <c r="J439" s="179">
        <f>IF($C439=$D$2,#REF!*J$2,IF($C439=$D$3,#REF!*J$3,IF($C439=$D$4,#REF!*J$4,IF($C439=$D$5,#REF!*J$5,0))))</f>
        <v>0</v>
      </c>
      <c r="K439" s="179">
        <f>IF($C439=$D$2,#REF!*K$2,IF($C439=$D$3,#REF!*K$3,IF($C439=$D$4,#REF!*K$4,IF($C439=$D$5,#REF!*K$5,0))))</f>
        <v>0</v>
      </c>
      <c r="L439" s="179">
        <f>IF($C439=$D$2,#REF!*L$2,IF($C439=$D$3,#REF!*L$3,IF($C439=$D$4,#REF!*L$4,IF($C439=$D$5,#REF!*L$5,0))))</f>
        <v>0</v>
      </c>
      <c r="M439" s="179">
        <f>IF($C439=$D$2,#REF!*M$2,IF($C439=$D$3,#REF!*M$3,IF($C439=$D$4,#REF!*M$4,IF($C439=$D$5,#REF!*M$5,0))))</f>
        <v>0</v>
      </c>
      <c r="N439" s="179">
        <f>IF($C439=$D$2,#REF!*N$2,IF($C439=$D$3,#REF!*N$3,IF($C439=$D$4,#REF!*N$4,IF($C439=$D$5,#REF!*N$5,0))))</f>
        <v>0</v>
      </c>
      <c r="O439" s="179">
        <f>IF($C439=$D$2,#REF!*O$2,IF($C439=$D$3,#REF!*O$3,IF($C439=$D$4,#REF!*O$4,IF($C439=$D$5,#REF!*O$5,0))))</f>
        <v>0</v>
      </c>
      <c r="P439" s="179">
        <f>IF($C439=$D$2,#REF!*P$2,IF($C439=$D$3,#REF!*P$3,IF($C439=$D$4,#REF!*P$4,IF($C439=$D$5,#REF!*P$5,0))))</f>
        <v>0</v>
      </c>
      <c r="Q439" s="179">
        <f>IF($C439=$D$2,#REF!*Q$2,IF($C439=$D$3,#REF!*Q$3,IF($C439=$D$4,#REF!*Q$4,IF($C439=$D$5,#REF!*Q$5,0))))</f>
        <v>0</v>
      </c>
      <c r="R439" s="179">
        <f>IF($C439=$D$2,#REF!*R$2,IF($C439=$D$3,#REF!*R$3,IF($C439=$D$4,#REF!*R$4,IF($C439=$D$5,#REF!*R$5,0))))</f>
        <v>0</v>
      </c>
      <c r="S439" s="179">
        <f>IF($C439=$D$2,#REF!*S$2,IF($C439=$D$3,#REF!*S$3,IF($C439=$D$4,#REF!*S$4,IF($C439=$D$5,#REF!*S$5,0))))</f>
        <v>0</v>
      </c>
      <c r="T439" s="179">
        <f>IF($C439=$D$2,#REF!*T$2,IF($C439=$D$3,#REF!*T$3,IF($C439=$D$4,#REF!*T$4,IF($C439=$D$5,#REF!*T$5,0))))</f>
        <v>0</v>
      </c>
      <c r="U439" s="179">
        <f>IF($C439=$D$2,#REF!*U$2,IF($C439=$D$3,#REF!*U$3,IF($C439=$D$4,#REF!*U$4,IF($C439=$D$5,#REF!*U$5,0))))</f>
        <v>0</v>
      </c>
      <c r="V439" s="179">
        <f>IF($C439=$D$2,#REF!*V$2,IF($C439=$D$3,#REF!*V$3,IF($C439=$D$4,#REF!*V$4,IF($C439=$D$5,#REF!*V$5,0))))</f>
        <v>0</v>
      </c>
      <c r="W439" s="179">
        <f>IF($C439=$D$2,#REF!*W$2,IF($C439=$D$3,#REF!*W$3,IF($C439=$D$4,#REF!*W$4,IF($C439=$D$5,#REF!*W$5,0))))</f>
        <v>0</v>
      </c>
      <c r="X439" s="179">
        <f>IF($C439=$D$2,#REF!*X$2,IF($C439=$D$3,#REF!*X$3,IF($C439=$D$4,#REF!*X$4,IF($C439=$D$5,#REF!*X$5,0))))</f>
        <v>0</v>
      </c>
      <c r="Y439" s="179">
        <f>IF($C439=$D$2,#REF!*Y$2,IF($C439=$D$3,#REF!*Y$3,IF($C439=$D$4,#REF!*Y$4,IF($C439=$D$5,#REF!*Y$5,0))))</f>
        <v>0</v>
      </c>
      <c r="Z439" s="179">
        <f>IF($C439=$D$2,#REF!*Z$2,IF($C439=$D$3,#REF!*Z$3,IF($C439=$D$4,#REF!*Z$4,IF($C439=$D$5,#REF!*Z$5,0))))</f>
        <v>0</v>
      </c>
      <c r="AA439" s="179">
        <f>IF($C439=$D$2,#REF!*AA$2,IF($C439=$D$3,#REF!*AA$3,IF($C439=$D$4,#REF!*AA$4,IF($C439=$D$5,#REF!*AA$5,0))))</f>
        <v>0</v>
      </c>
      <c r="AB439" s="179">
        <f>IF($C439=$D$2,#REF!*AB$2,IF($C439=$D$3,#REF!*AB$3,IF($C439=$D$4,#REF!*AB$4,IF($C439=$D$5,#REF!*AB$5,0))))</f>
        <v>0</v>
      </c>
      <c r="AC439" s="179">
        <f>IF($C439=$D$2,#REF!*AC$2,IF($C439=$D$3,#REF!*AC$3,IF($C439=$D$4,#REF!*AC$4,IF($C439=$D$5,#REF!*AC$5,0))))</f>
        <v>0</v>
      </c>
      <c r="AD439" s="179">
        <f>IF($C439=$D$2,#REF!*AD$2,IF($C439=$D$3,#REF!*AD$3,IF($C439=$D$4,#REF!*AD$4,IF($C439=$D$5,#REF!*AD$5,0))))</f>
        <v>0</v>
      </c>
      <c r="AE439" s="179">
        <f>IF($C439=$D$2,#REF!*AE$2,IF($C439=$D$3,#REF!*AE$3,IF($C439=$D$4,#REF!*AE$4,IF($C439=$D$5,#REF!*AE$5,0))))</f>
        <v>0</v>
      </c>
      <c r="AF439" s="179">
        <f>IF($C439=$D$2,#REF!*AF$2,IF($C439=$D$3,#REF!*AF$3,IF($C439=$D$4,#REF!*AF$4,IF($C439=$D$5,#REF!*AF$5,0))))</f>
        <v>0</v>
      </c>
      <c r="AG439" s="179">
        <f>IF($C439=$D$2,#REF!*AG$2,IF($C439=$D$3,#REF!*AG$3,IF($C439=$D$4,#REF!*AG$4,IF($C439=$D$5,#REF!*AG$5,0))))</f>
        <v>0</v>
      </c>
      <c r="AH439" s="179">
        <f>IF($C439=$D$2,#REF!*AH$2,IF($C439=$D$3,#REF!*AH$3,IF($C439=$D$4,#REF!*AH$4,IF($C439=$D$5,#REF!*AH$5,0))))</f>
        <v>0</v>
      </c>
      <c r="AI439" s="179">
        <f>IF($C439=$D$2,#REF!*AI$2,IF($C439=$D$3,#REF!*AI$3,IF($C439=$D$4,#REF!*AI$4,IF($C439=$D$5,#REF!*AI$5,0))))</f>
        <v>0</v>
      </c>
      <c r="AJ439" s="179">
        <f>IF($C439=$D$2,#REF!*AJ$2,IF($C439=$D$3,#REF!*AJ$3,IF($C439=$D$4,#REF!*AJ$4,IF($C439=$D$5,#REF!*AJ$5,0))))</f>
        <v>0</v>
      </c>
      <c r="AK439" s="179">
        <f>IF($C439=$D$2,#REF!*AK$2,IF($C439=$D$3,#REF!*AK$3,IF($C439=$D$4,#REF!*AK$4,IF($C439=$D$5,#REF!*AK$5,0))))</f>
        <v>0</v>
      </c>
      <c r="AL439" s="179">
        <f>IF($C439=$D$2,#REF!*AL$2,IF($C439=$D$3,#REF!*AL$3,IF($C439=$D$4,#REF!*AL$4,IF($C439=$D$5,#REF!*AL$5,0))))</f>
        <v>0</v>
      </c>
      <c r="AM439" s="179">
        <f>IF($C439=$D$2,#REF!*AM$2,IF($C439=$D$3,#REF!*AM$3,IF($C439=$D$4,#REF!*AM$4,IF($C439=$D$5,#REF!*AM$5,0))))</f>
        <v>0</v>
      </c>
    </row>
    <row r="440" spans="1:39">
      <c r="A440" s="141"/>
      <c r="B440" s="165"/>
      <c r="C440" s="165"/>
      <c r="D440" s="178">
        <f t="shared" si="0"/>
        <v>0</v>
      </c>
      <c r="E440" s="179">
        <f>IF($C440=$D$2,#REF!*E$2,IF($C440=$D$3,#REF!*E$3,IF($C440=$D$4,#REF!*E$4,IF($C440=$D$5,#REF!*E$5,0))))</f>
        <v>0</v>
      </c>
      <c r="F440" s="179">
        <f>IF($C440=$D$2,#REF!*F$2,IF($C440=$D$3,#REF!*F$3,IF($C440=$D$4,#REF!*F$4,IF($C440=$D$5,#REF!*F$5,0))))</f>
        <v>0</v>
      </c>
      <c r="G440" s="179">
        <f>IF($C440=$D$2,#REF!*G$2,IF($C440=$D$3,#REF!*G$3,IF($C440=$D$4,#REF!*G$4,IF($C440=$D$5,#REF!*G$5,0))))</f>
        <v>0</v>
      </c>
      <c r="H440" s="179">
        <f>IF($C440=$D$2,#REF!*H$2,IF($C440=$D$3,#REF!*H$3,IF($C440=$D$4,#REF!*H$4,IF($C440=$D$5,#REF!*H$5,0))))</f>
        <v>0</v>
      </c>
      <c r="I440" s="179">
        <f>IF($C440=$D$2,#REF!*I$2,IF($C440=$D$3,#REF!*I$3,IF($C440=$D$4,#REF!*I$4,IF($C440=$D$5,#REF!*I$5,0))))</f>
        <v>0</v>
      </c>
      <c r="J440" s="179">
        <f>IF($C440=$D$2,#REF!*J$2,IF($C440=$D$3,#REF!*J$3,IF($C440=$D$4,#REF!*J$4,IF($C440=$D$5,#REF!*J$5,0))))</f>
        <v>0</v>
      </c>
      <c r="K440" s="179">
        <f>IF($C440=$D$2,#REF!*K$2,IF($C440=$D$3,#REF!*K$3,IF($C440=$D$4,#REF!*K$4,IF($C440=$D$5,#REF!*K$5,0))))</f>
        <v>0</v>
      </c>
      <c r="L440" s="179">
        <f>IF($C440=$D$2,#REF!*L$2,IF($C440=$D$3,#REF!*L$3,IF($C440=$D$4,#REF!*L$4,IF($C440=$D$5,#REF!*L$5,0))))</f>
        <v>0</v>
      </c>
      <c r="M440" s="179">
        <f>IF($C440=$D$2,#REF!*M$2,IF($C440=$D$3,#REF!*M$3,IF($C440=$D$4,#REF!*M$4,IF($C440=$D$5,#REF!*M$5,0))))</f>
        <v>0</v>
      </c>
      <c r="N440" s="179">
        <f>IF($C440=$D$2,#REF!*N$2,IF($C440=$D$3,#REF!*N$3,IF($C440=$D$4,#REF!*N$4,IF($C440=$D$5,#REF!*N$5,0))))</f>
        <v>0</v>
      </c>
      <c r="O440" s="179">
        <f>IF($C440=$D$2,#REF!*O$2,IF($C440=$D$3,#REF!*O$3,IF($C440=$D$4,#REF!*O$4,IF($C440=$D$5,#REF!*O$5,0))))</f>
        <v>0</v>
      </c>
      <c r="P440" s="179">
        <f>IF($C440=$D$2,#REF!*P$2,IF($C440=$D$3,#REF!*P$3,IF($C440=$D$4,#REF!*P$4,IF($C440=$D$5,#REF!*P$5,0))))</f>
        <v>0</v>
      </c>
      <c r="Q440" s="179">
        <f>IF($C440=$D$2,#REF!*Q$2,IF($C440=$D$3,#REF!*Q$3,IF($C440=$D$4,#REF!*Q$4,IF($C440=$D$5,#REF!*Q$5,0))))</f>
        <v>0</v>
      </c>
      <c r="R440" s="179">
        <f>IF($C440=$D$2,#REF!*R$2,IF($C440=$D$3,#REF!*R$3,IF($C440=$D$4,#REF!*R$4,IF($C440=$D$5,#REF!*R$5,0))))</f>
        <v>0</v>
      </c>
      <c r="S440" s="179">
        <f>IF($C440=$D$2,#REF!*S$2,IF($C440=$D$3,#REF!*S$3,IF($C440=$D$4,#REF!*S$4,IF($C440=$D$5,#REF!*S$5,0))))</f>
        <v>0</v>
      </c>
      <c r="T440" s="179">
        <f>IF($C440=$D$2,#REF!*T$2,IF($C440=$D$3,#REF!*T$3,IF($C440=$D$4,#REF!*T$4,IF($C440=$D$5,#REF!*T$5,0))))</f>
        <v>0</v>
      </c>
      <c r="U440" s="179">
        <f>IF($C440=$D$2,#REF!*U$2,IF($C440=$D$3,#REF!*U$3,IF($C440=$D$4,#REF!*U$4,IF($C440=$D$5,#REF!*U$5,0))))</f>
        <v>0</v>
      </c>
      <c r="V440" s="179">
        <f>IF($C440=$D$2,#REF!*V$2,IF($C440=$D$3,#REF!*V$3,IF($C440=$D$4,#REF!*V$4,IF($C440=$D$5,#REF!*V$5,0))))</f>
        <v>0</v>
      </c>
      <c r="W440" s="179">
        <f>IF($C440=$D$2,#REF!*W$2,IF($C440=$D$3,#REF!*W$3,IF($C440=$D$4,#REF!*W$4,IF($C440=$D$5,#REF!*W$5,0))))</f>
        <v>0</v>
      </c>
      <c r="X440" s="179">
        <f>IF($C440=$D$2,#REF!*X$2,IF($C440=$D$3,#REF!*X$3,IF($C440=$D$4,#REF!*X$4,IF($C440=$D$5,#REF!*X$5,0))))</f>
        <v>0</v>
      </c>
      <c r="Y440" s="179">
        <f>IF($C440=$D$2,#REF!*Y$2,IF($C440=$D$3,#REF!*Y$3,IF($C440=$D$4,#REF!*Y$4,IF($C440=$D$5,#REF!*Y$5,0))))</f>
        <v>0</v>
      </c>
      <c r="Z440" s="179">
        <f>IF($C440=$D$2,#REF!*Z$2,IF($C440=$D$3,#REF!*Z$3,IF($C440=$D$4,#REF!*Z$4,IF($C440=$D$5,#REF!*Z$5,0))))</f>
        <v>0</v>
      </c>
      <c r="AA440" s="179">
        <f>IF($C440=$D$2,#REF!*AA$2,IF($C440=$D$3,#REF!*AA$3,IF($C440=$D$4,#REF!*AA$4,IF($C440=$D$5,#REF!*AA$5,0))))</f>
        <v>0</v>
      </c>
      <c r="AB440" s="179">
        <f>IF($C440=$D$2,#REF!*AB$2,IF($C440=$D$3,#REF!*AB$3,IF($C440=$D$4,#REF!*AB$4,IF($C440=$D$5,#REF!*AB$5,0))))</f>
        <v>0</v>
      </c>
      <c r="AC440" s="179">
        <f>IF($C440=$D$2,#REF!*AC$2,IF($C440=$D$3,#REF!*AC$3,IF($C440=$D$4,#REF!*AC$4,IF($C440=$D$5,#REF!*AC$5,0))))</f>
        <v>0</v>
      </c>
      <c r="AD440" s="179">
        <f>IF($C440=$D$2,#REF!*AD$2,IF($C440=$D$3,#REF!*AD$3,IF($C440=$D$4,#REF!*AD$4,IF($C440=$D$5,#REF!*AD$5,0))))</f>
        <v>0</v>
      </c>
      <c r="AE440" s="179">
        <f>IF($C440=$D$2,#REF!*AE$2,IF($C440=$D$3,#REF!*AE$3,IF($C440=$D$4,#REF!*AE$4,IF($C440=$D$5,#REF!*AE$5,0))))</f>
        <v>0</v>
      </c>
      <c r="AF440" s="179">
        <f>IF($C440=$D$2,#REF!*AF$2,IF($C440=$D$3,#REF!*AF$3,IF($C440=$D$4,#REF!*AF$4,IF($C440=$D$5,#REF!*AF$5,0))))</f>
        <v>0</v>
      </c>
      <c r="AG440" s="179">
        <f>IF($C440=$D$2,#REF!*AG$2,IF($C440=$D$3,#REF!*AG$3,IF($C440=$D$4,#REF!*AG$4,IF($C440=$D$5,#REF!*AG$5,0))))</f>
        <v>0</v>
      </c>
      <c r="AH440" s="179">
        <f>IF($C440=$D$2,#REF!*AH$2,IF($C440=$D$3,#REF!*AH$3,IF($C440=$D$4,#REF!*AH$4,IF($C440=$D$5,#REF!*AH$5,0))))</f>
        <v>0</v>
      </c>
      <c r="AI440" s="179">
        <f>IF($C440=$D$2,#REF!*AI$2,IF($C440=$D$3,#REF!*AI$3,IF($C440=$D$4,#REF!*AI$4,IF($C440=$D$5,#REF!*AI$5,0))))</f>
        <v>0</v>
      </c>
      <c r="AJ440" s="179">
        <f>IF($C440=$D$2,#REF!*AJ$2,IF($C440=$D$3,#REF!*AJ$3,IF($C440=$D$4,#REF!*AJ$4,IF($C440=$D$5,#REF!*AJ$5,0))))</f>
        <v>0</v>
      </c>
      <c r="AK440" s="179">
        <f>IF($C440=$D$2,#REF!*AK$2,IF($C440=$D$3,#REF!*AK$3,IF($C440=$D$4,#REF!*AK$4,IF($C440=$D$5,#REF!*AK$5,0))))</f>
        <v>0</v>
      </c>
      <c r="AL440" s="179">
        <f>IF($C440=$D$2,#REF!*AL$2,IF($C440=$D$3,#REF!*AL$3,IF($C440=$D$4,#REF!*AL$4,IF($C440=$D$5,#REF!*AL$5,0))))</f>
        <v>0</v>
      </c>
      <c r="AM440" s="179">
        <f>IF($C440=$D$2,#REF!*AM$2,IF($C440=$D$3,#REF!*AM$3,IF($C440=$D$4,#REF!*AM$4,IF($C440=$D$5,#REF!*AM$5,0))))</f>
        <v>0</v>
      </c>
    </row>
    <row r="441" spans="1:39">
      <c r="A441" s="141"/>
      <c r="B441" s="165"/>
      <c r="C441" s="165"/>
      <c r="D441" s="178">
        <f t="shared" si="0"/>
        <v>0</v>
      </c>
      <c r="E441" s="179">
        <f>IF($C441=$D$2,#REF!*E$2,IF($C441=$D$3,#REF!*E$3,IF($C441=$D$4,#REF!*E$4,IF($C441=$D$5,#REF!*E$5,0))))</f>
        <v>0</v>
      </c>
      <c r="F441" s="179">
        <f>IF($C441=$D$2,#REF!*F$2,IF($C441=$D$3,#REF!*F$3,IF($C441=$D$4,#REF!*F$4,IF($C441=$D$5,#REF!*F$5,0))))</f>
        <v>0</v>
      </c>
      <c r="G441" s="179">
        <f>IF($C441=$D$2,#REF!*G$2,IF($C441=$D$3,#REF!*G$3,IF($C441=$D$4,#REF!*G$4,IF($C441=$D$5,#REF!*G$5,0))))</f>
        <v>0</v>
      </c>
      <c r="H441" s="179">
        <f>IF($C441=$D$2,#REF!*H$2,IF($C441=$D$3,#REF!*H$3,IF($C441=$D$4,#REF!*H$4,IF($C441=$D$5,#REF!*H$5,0))))</f>
        <v>0</v>
      </c>
      <c r="I441" s="179">
        <f>IF($C441=$D$2,#REF!*I$2,IF($C441=$D$3,#REF!*I$3,IF($C441=$D$4,#REF!*I$4,IF($C441=$D$5,#REF!*I$5,0))))</f>
        <v>0</v>
      </c>
      <c r="J441" s="179">
        <f>IF($C441=$D$2,#REF!*J$2,IF($C441=$D$3,#REF!*J$3,IF($C441=$D$4,#REF!*J$4,IF($C441=$D$5,#REF!*J$5,0))))</f>
        <v>0</v>
      </c>
      <c r="K441" s="179">
        <f>IF($C441=$D$2,#REF!*K$2,IF($C441=$D$3,#REF!*K$3,IF($C441=$D$4,#REF!*K$4,IF($C441=$D$5,#REF!*K$5,0))))</f>
        <v>0</v>
      </c>
      <c r="L441" s="179">
        <f>IF($C441=$D$2,#REF!*L$2,IF($C441=$D$3,#REF!*L$3,IF($C441=$D$4,#REF!*L$4,IF($C441=$D$5,#REF!*L$5,0))))</f>
        <v>0</v>
      </c>
      <c r="M441" s="179">
        <f>IF($C441=$D$2,#REF!*M$2,IF($C441=$D$3,#REF!*M$3,IF($C441=$D$4,#REF!*M$4,IF($C441=$D$5,#REF!*M$5,0))))</f>
        <v>0</v>
      </c>
      <c r="N441" s="179">
        <f>IF($C441=$D$2,#REF!*N$2,IF($C441=$D$3,#REF!*N$3,IF($C441=$D$4,#REF!*N$4,IF($C441=$D$5,#REF!*N$5,0))))</f>
        <v>0</v>
      </c>
      <c r="O441" s="179">
        <f>IF($C441=$D$2,#REF!*O$2,IF($C441=$D$3,#REF!*O$3,IF($C441=$D$4,#REF!*O$4,IF($C441=$D$5,#REF!*O$5,0))))</f>
        <v>0</v>
      </c>
      <c r="P441" s="179">
        <f>IF($C441=$D$2,#REF!*P$2,IF($C441=$D$3,#REF!*P$3,IF($C441=$D$4,#REF!*P$4,IF($C441=$D$5,#REF!*P$5,0))))</f>
        <v>0</v>
      </c>
      <c r="Q441" s="179">
        <f>IF($C441=$D$2,#REF!*Q$2,IF($C441=$D$3,#REF!*Q$3,IF($C441=$D$4,#REF!*Q$4,IF($C441=$D$5,#REF!*Q$5,0))))</f>
        <v>0</v>
      </c>
      <c r="R441" s="179">
        <f>IF($C441=$D$2,#REF!*R$2,IF($C441=$D$3,#REF!*R$3,IF($C441=$D$4,#REF!*R$4,IF($C441=$D$5,#REF!*R$5,0))))</f>
        <v>0</v>
      </c>
      <c r="S441" s="179">
        <f>IF($C441=$D$2,#REF!*S$2,IF($C441=$D$3,#REF!*S$3,IF($C441=$D$4,#REF!*S$4,IF($C441=$D$5,#REF!*S$5,0))))</f>
        <v>0</v>
      </c>
      <c r="T441" s="179">
        <f>IF($C441=$D$2,#REF!*T$2,IF($C441=$D$3,#REF!*T$3,IF($C441=$D$4,#REF!*T$4,IF($C441=$D$5,#REF!*T$5,0))))</f>
        <v>0</v>
      </c>
      <c r="U441" s="179">
        <f>IF($C441=$D$2,#REF!*U$2,IF($C441=$D$3,#REF!*U$3,IF($C441=$D$4,#REF!*U$4,IF($C441=$D$5,#REF!*U$5,0))))</f>
        <v>0</v>
      </c>
      <c r="V441" s="179">
        <f>IF($C441=$D$2,#REF!*V$2,IF($C441=$D$3,#REF!*V$3,IF($C441=$D$4,#REF!*V$4,IF($C441=$D$5,#REF!*V$5,0))))</f>
        <v>0</v>
      </c>
      <c r="W441" s="179">
        <f>IF($C441=$D$2,#REF!*W$2,IF($C441=$D$3,#REF!*W$3,IF($C441=$D$4,#REF!*W$4,IF($C441=$D$5,#REF!*W$5,0))))</f>
        <v>0</v>
      </c>
      <c r="X441" s="179">
        <f>IF($C441=$D$2,#REF!*X$2,IF($C441=$D$3,#REF!*X$3,IF($C441=$D$4,#REF!*X$4,IF($C441=$D$5,#REF!*X$5,0))))</f>
        <v>0</v>
      </c>
      <c r="Y441" s="179">
        <f>IF($C441=$D$2,#REF!*Y$2,IF($C441=$D$3,#REF!*Y$3,IF($C441=$D$4,#REF!*Y$4,IF($C441=$D$5,#REF!*Y$5,0))))</f>
        <v>0</v>
      </c>
      <c r="Z441" s="179">
        <f>IF($C441=$D$2,#REF!*Z$2,IF($C441=$D$3,#REF!*Z$3,IF($C441=$D$4,#REF!*Z$4,IF($C441=$D$5,#REF!*Z$5,0))))</f>
        <v>0</v>
      </c>
      <c r="AA441" s="179">
        <f>IF($C441=$D$2,#REF!*AA$2,IF($C441=$D$3,#REF!*AA$3,IF($C441=$D$4,#REF!*AA$4,IF($C441=$D$5,#REF!*AA$5,0))))</f>
        <v>0</v>
      </c>
      <c r="AB441" s="179">
        <f>IF($C441=$D$2,#REF!*AB$2,IF($C441=$D$3,#REF!*AB$3,IF($C441=$D$4,#REF!*AB$4,IF($C441=$D$5,#REF!*AB$5,0))))</f>
        <v>0</v>
      </c>
      <c r="AC441" s="179">
        <f>IF($C441=$D$2,#REF!*AC$2,IF($C441=$D$3,#REF!*AC$3,IF($C441=$D$4,#REF!*AC$4,IF($C441=$D$5,#REF!*AC$5,0))))</f>
        <v>0</v>
      </c>
      <c r="AD441" s="179">
        <f>IF($C441=$D$2,#REF!*AD$2,IF($C441=$D$3,#REF!*AD$3,IF($C441=$D$4,#REF!*AD$4,IF($C441=$D$5,#REF!*AD$5,0))))</f>
        <v>0</v>
      </c>
      <c r="AE441" s="179">
        <f>IF($C441=$D$2,#REF!*AE$2,IF($C441=$D$3,#REF!*AE$3,IF($C441=$D$4,#REF!*AE$4,IF($C441=$D$5,#REF!*AE$5,0))))</f>
        <v>0</v>
      </c>
      <c r="AF441" s="179">
        <f>IF($C441=$D$2,#REF!*AF$2,IF($C441=$D$3,#REF!*AF$3,IF($C441=$D$4,#REF!*AF$4,IF($C441=$D$5,#REF!*AF$5,0))))</f>
        <v>0</v>
      </c>
      <c r="AG441" s="179">
        <f>IF($C441=$D$2,#REF!*AG$2,IF($C441=$D$3,#REF!*AG$3,IF($C441=$D$4,#REF!*AG$4,IF($C441=$D$5,#REF!*AG$5,0))))</f>
        <v>0</v>
      </c>
      <c r="AH441" s="179">
        <f>IF($C441=$D$2,#REF!*AH$2,IF($C441=$D$3,#REF!*AH$3,IF($C441=$D$4,#REF!*AH$4,IF($C441=$D$5,#REF!*AH$5,0))))</f>
        <v>0</v>
      </c>
      <c r="AI441" s="179">
        <f>IF($C441=$D$2,#REF!*AI$2,IF($C441=$D$3,#REF!*AI$3,IF($C441=$D$4,#REF!*AI$4,IF($C441=$D$5,#REF!*AI$5,0))))</f>
        <v>0</v>
      </c>
      <c r="AJ441" s="179">
        <f>IF($C441=$D$2,#REF!*AJ$2,IF($C441=$D$3,#REF!*AJ$3,IF($C441=$D$4,#REF!*AJ$4,IF($C441=$D$5,#REF!*AJ$5,0))))</f>
        <v>0</v>
      </c>
      <c r="AK441" s="179">
        <f>IF($C441=$D$2,#REF!*AK$2,IF($C441=$D$3,#REF!*AK$3,IF($C441=$D$4,#REF!*AK$4,IF($C441=$D$5,#REF!*AK$5,0))))</f>
        <v>0</v>
      </c>
      <c r="AL441" s="179">
        <f>IF($C441=$D$2,#REF!*AL$2,IF($C441=$D$3,#REF!*AL$3,IF($C441=$D$4,#REF!*AL$4,IF($C441=$D$5,#REF!*AL$5,0))))</f>
        <v>0</v>
      </c>
      <c r="AM441" s="179">
        <f>IF($C441=$D$2,#REF!*AM$2,IF($C441=$D$3,#REF!*AM$3,IF($C441=$D$4,#REF!*AM$4,IF($C441=$D$5,#REF!*AM$5,0))))</f>
        <v>0</v>
      </c>
    </row>
    <row r="442" spans="1:39">
      <c r="A442" s="141"/>
      <c r="B442" s="165"/>
      <c r="C442" s="165"/>
      <c r="D442" s="178">
        <f t="shared" si="0"/>
        <v>0</v>
      </c>
      <c r="E442" s="179">
        <f>IF($C442=$D$2,#REF!*E$2,IF($C442=$D$3,#REF!*E$3,IF($C442=$D$4,#REF!*E$4,IF($C442=$D$5,#REF!*E$5,0))))</f>
        <v>0</v>
      </c>
      <c r="F442" s="179">
        <f>IF($C442=$D$2,#REF!*F$2,IF($C442=$D$3,#REF!*F$3,IF($C442=$D$4,#REF!*F$4,IF($C442=$D$5,#REF!*F$5,0))))</f>
        <v>0</v>
      </c>
      <c r="G442" s="179">
        <f>IF($C442=$D$2,#REF!*G$2,IF($C442=$D$3,#REF!*G$3,IF($C442=$D$4,#REF!*G$4,IF($C442=$D$5,#REF!*G$5,0))))</f>
        <v>0</v>
      </c>
      <c r="H442" s="179">
        <f>IF($C442=$D$2,#REF!*H$2,IF($C442=$D$3,#REF!*H$3,IF($C442=$D$4,#REF!*H$4,IF($C442=$D$5,#REF!*H$5,0))))</f>
        <v>0</v>
      </c>
      <c r="I442" s="179">
        <f>IF($C442=$D$2,#REF!*I$2,IF($C442=$D$3,#REF!*I$3,IF($C442=$D$4,#REF!*I$4,IF($C442=$D$5,#REF!*I$5,0))))</f>
        <v>0</v>
      </c>
      <c r="J442" s="179">
        <f>IF($C442=$D$2,#REF!*J$2,IF($C442=$D$3,#REF!*J$3,IF($C442=$D$4,#REF!*J$4,IF($C442=$D$5,#REF!*J$5,0))))</f>
        <v>0</v>
      </c>
      <c r="K442" s="179">
        <f>IF($C442=$D$2,#REF!*K$2,IF($C442=$D$3,#REF!*K$3,IF($C442=$D$4,#REF!*K$4,IF($C442=$D$5,#REF!*K$5,0))))</f>
        <v>0</v>
      </c>
      <c r="L442" s="179">
        <f>IF($C442=$D$2,#REF!*L$2,IF($C442=$D$3,#REF!*L$3,IF($C442=$D$4,#REF!*L$4,IF($C442=$D$5,#REF!*L$5,0))))</f>
        <v>0</v>
      </c>
      <c r="M442" s="179">
        <f>IF($C442=$D$2,#REF!*M$2,IF($C442=$D$3,#REF!*M$3,IF($C442=$D$4,#REF!*M$4,IF($C442=$D$5,#REF!*M$5,0))))</f>
        <v>0</v>
      </c>
      <c r="N442" s="179">
        <f>IF($C442=$D$2,#REF!*N$2,IF($C442=$D$3,#REF!*N$3,IF($C442=$D$4,#REF!*N$4,IF($C442=$D$5,#REF!*N$5,0))))</f>
        <v>0</v>
      </c>
      <c r="O442" s="179">
        <f>IF($C442=$D$2,#REF!*O$2,IF($C442=$D$3,#REF!*O$3,IF($C442=$D$4,#REF!*O$4,IF($C442=$D$5,#REF!*O$5,0))))</f>
        <v>0</v>
      </c>
      <c r="P442" s="179">
        <f>IF($C442=$D$2,#REF!*P$2,IF($C442=$D$3,#REF!*P$3,IF($C442=$D$4,#REF!*P$4,IF($C442=$D$5,#REF!*P$5,0))))</f>
        <v>0</v>
      </c>
      <c r="Q442" s="179">
        <f>IF($C442=$D$2,#REF!*Q$2,IF($C442=$D$3,#REF!*Q$3,IF($C442=$D$4,#REF!*Q$4,IF($C442=$D$5,#REF!*Q$5,0))))</f>
        <v>0</v>
      </c>
      <c r="R442" s="179">
        <f>IF($C442=$D$2,#REF!*R$2,IF($C442=$D$3,#REF!*R$3,IF($C442=$D$4,#REF!*R$4,IF($C442=$D$5,#REF!*R$5,0))))</f>
        <v>0</v>
      </c>
      <c r="S442" s="179">
        <f>IF($C442=$D$2,#REF!*S$2,IF($C442=$D$3,#REF!*S$3,IF($C442=$D$4,#REF!*S$4,IF($C442=$D$5,#REF!*S$5,0))))</f>
        <v>0</v>
      </c>
      <c r="T442" s="179">
        <f>IF($C442=$D$2,#REF!*T$2,IF($C442=$D$3,#REF!*T$3,IF($C442=$D$4,#REF!*T$4,IF($C442=$D$5,#REF!*T$5,0))))</f>
        <v>0</v>
      </c>
      <c r="U442" s="179">
        <f>IF($C442=$D$2,#REF!*U$2,IF($C442=$D$3,#REF!*U$3,IF($C442=$D$4,#REF!*U$4,IF($C442=$D$5,#REF!*U$5,0))))</f>
        <v>0</v>
      </c>
      <c r="V442" s="179">
        <f>IF($C442=$D$2,#REF!*V$2,IF($C442=$D$3,#REF!*V$3,IF($C442=$D$4,#REF!*V$4,IF($C442=$D$5,#REF!*V$5,0))))</f>
        <v>0</v>
      </c>
      <c r="W442" s="179">
        <f>IF($C442=$D$2,#REF!*W$2,IF($C442=$D$3,#REF!*W$3,IF($C442=$D$4,#REF!*W$4,IF($C442=$D$5,#REF!*W$5,0))))</f>
        <v>0</v>
      </c>
      <c r="X442" s="179">
        <f>IF($C442=$D$2,#REF!*X$2,IF($C442=$D$3,#REF!*X$3,IF($C442=$D$4,#REF!*X$4,IF($C442=$D$5,#REF!*X$5,0))))</f>
        <v>0</v>
      </c>
      <c r="Y442" s="179">
        <f>IF($C442=$D$2,#REF!*Y$2,IF($C442=$D$3,#REF!*Y$3,IF($C442=$D$4,#REF!*Y$4,IF($C442=$D$5,#REF!*Y$5,0))))</f>
        <v>0</v>
      </c>
      <c r="Z442" s="179">
        <f>IF($C442=$D$2,#REF!*Z$2,IF($C442=$D$3,#REF!*Z$3,IF($C442=$D$4,#REF!*Z$4,IF($C442=$D$5,#REF!*Z$5,0))))</f>
        <v>0</v>
      </c>
      <c r="AA442" s="179">
        <f>IF($C442=$D$2,#REF!*AA$2,IF($C442=$D$3,#REF!*AA$3,IF($C442=$D$4,#REF!*AA$4,IF($C442=$D$5,#REF!*AA$5,0))))</f>
        <v>0</v>
      </c>
      <c r="AB442" s="179">
        <f>IF($C442=$D$2,#REF!*AB$2,IF($C442=$D$3,#REF!*AB$3,IF($C442=$D$4,#REF!*AB$4,IF($C442=$D$5,#REF!*AB$5,0))))</f>
        <v>0</v>
      </c>
      <c r="AC442" s="179">
        <f>IF($C442=$D$2,#REF!*AC$2,IF($C442=$D$3,#REF!*AC$3,IF($C442=$D$4,#REF!*AC$4,IF($C442=$D$5,#REF!*AC$5,0))))</f>
        <v>0</v>
      </c>
      <c r="AD442" s="179">
        <f>IF($C442=$D$2,#REF!*AD$2,IF($C442=$D$3,#REF!*AD$3,IF($C442=$D$4,#REF!*AD$4,IF($C442=$D$5,#REF!*AD$5,0))))</f>
        <v>0</v>
      </c>
      <c r="AE442" s="179">
        <f>IF($C442=$D$2,#REF!*AE$2,IF($C442=$D$3,#REF!*AE$3,IF($C442=$D$4,#REF!*AE$4,IF($C442=$D$5,#REF!*AE$5,0))))</f>
        <v>0</v>
      </c>
      <c r="AF442" s="179">
        <f>IF($C442=$D$2,#REF!*AF$2,IF($C442=$D$3,#REF!*AF$3,IF($C442=$D$4,#REF!*AF$4,IF($C442=$D$5,#REF!*AF$5,0))))</f>
        <v>0</v>
      </c>
      <c r="AG442" s="179">
        <f>IF($C442=$D$2,#REF!*AG$2,IF($C442=$D$3,#REF!*AG$3,IF($C442=$D$4,#REF!*AG$4,IF($C442=$D$5,#REF!*AG$5,0))))</f>
        <v>0</v>
      </c>
      <c r="AH442" s="179">
        <f>IF($C442=$D$2,#REF!*AH$2,IF($C442=$D$3,#REF!*AH$3,IF($C442=$D$4,#REF!*AH$4,IF($C442=$D$5,#REF!*AH$5,0))))</f>
        <v>0</v>
      </c>
      <c r="AI442" s="179">
        <f>IF($C442=$D$2,#REF!*AI$2,IF($C442=$D$3,#REF!*AI$3,IF($C442=$D$4,#REF!*AI$4,IF($C442=$D$5,#REF!*AI$5,0))))</f>
        <v>0</v>
      </c>
      <c r="AJ442" s="179">
        <f>IF($C442=$D$2,#REF!*AJ$2,IF($C442=$D$3,#REF!*AJ$3,IF($C442=$D$4,#REF!*AJ$4,IF($C442=$D$5,#REF!*AJ$5,0))))</f>
        <v>0</v>
      </c>
      <c r="AK442" s="179">
        <f>IF($C442=$D$2,#REF!*AK$2,IF($C442=$D$3,#REF!*AK$3,IF($C442=$D$4,#REF!*AK$4,IF($C442=$D$5,#REF!*AK$5,0))))</f>
        <v>0</v>
      </c>
      <c r="AL442" s="179">
        <f>IF($C442=$D$2,#REF!*AL$2,IF($C442=$D$3,#REF!*AL$3,IF($C442=$D$4,#REF!*AL$4,IF($C442=$D$5,#REF!*AL$5,0))))</f>
        <v>0</v>
      </c>
      <c r="AM442" s="179">
        <f>IF($C442=$D$2,#REF!*AM$2,IF($C442=$D$3,#REF!*AM$3,IF($C442=$D$4,#REF!*AM$4,IF($C442=$D$5,#REF!*AM$5,0))))</f>
        <v>0</v>
      </c>
    </row>
    <row r="443" spans="1:39">
      <c r="A443" s="141"/>
      <c r="B443" s="165"/>
      <c r="C443" s="165"/>
      <c r="D443" s="178">
        <f t="shared" si="0"/>
        <v>0</v>
      </c>
      <c r="E443" s="179">
        <f>IF($C443=$D$2,#REF!*E$2,IF($C443=$D$3,#REF!*E$3,IF($C443=$D$4,#REF!*E$4,IF($C443=$D$5,#REF!*E$5,0))))</f>
        <v>0</v>
      </c>
      <c r="F443" s="179">
        <f>IF($C443=$D$2,#REF!*F$2,IF($C443=$D$3,#REF!*F$3,IF($C443=$D$4,#REF!*F$4,IF($C443=$D$5,#REF!*F$5,0))))</f>
        <v>0</v>
      </c>
      <c r="G443" s="179">
        <f>IF($C443=$D$2,#REF!*G$2,IF($C443=$D$3,#REF!*G$3,IF($C443=$D$4,#REF!*G$4,IF($C443=$D$5,#REF!*G$5,0))))</f>
        <v>0</v>
      </c>
      <c r="H443" s="179">
        <f>IF($C443=$D$2,#REF!*H$2,IF($C443=$D$3,#REF!*H$3,IF($C443=$D$4,#REF!*H$4,IF($C443=$D$5,#REF!*H$5,0))))</f>
        <v>0</v>
      </c>
      <c r="I443" s="179">
        <f>IF($C443=$D$2,#REF!*I$2,IF($C443=$D$3,#REF!*I$3,IF($C443=$D$4,#REF!*I$4,IF($C443=$D$5,#REF!*I$5,0))))</f>
        <v>0</v>
      </c>
      <c r="J443" s="179">
        <f>IF($C443=$D$2,#REF!*J$2,IF($C443=$D$3,#REF!*J$3,IF($C443=$D$4,#REF!*J$4,IF($C443=$D$5,#REF!*J$5,0))))</f>
        <v>0</v>
      </c>
      <c r="K443" s="179">
        <f>IF($C443=$D$2,#REF!*K$2,IF($C443=$D$3,#REF!*K$3,IF($C443=$D$4,#REF!*K$4,IF($C443=$D$5,#REF!*K$5,0))))</f>
        <v>0</v>
      </c>
      <c r="L443" s="179">
        <f>IF($C443=$D$2,#REF!*L$2,IF($C443=$D$3,#REF!*L$3,IF($C443=$D$4,#REF!*L$4,IF($C443=$D$5,#REF!*L$5,0))))</f>
        <v>0</v>
      </c>
      <c r="M443" s="179">
        <f>IF($C443=$D$2,#REF!*M$2,IF($C443=$D$3,#REF!*M$3,IF($C443=$D$4,#REF!*M$4,IF($C443=$D$5,#REF!*M$5,0))))</f>
        <v>0</v>
      </c>
      <c r="N443" s="179">
        <f>IF($C443=$D$2,#REF!*N$2,IF($C443=$D$3,#REF!*N$3,IF($C443=$D$4,#REF!*N$4,IF($C443=$D$5,#REF!*N$5,0))))</f>
        <v>0</v>
      </c>
      <c r="O443" s="179">
        <f>IF($C443=$D$2,#REF!*O$2,IF($C443=$D$3,#REF!*O$3,IF($C443=$D$4,#REF!*O$4,IF($C443=$D$5,#REF!*O$5,0))))</f>
        <v>0</v>
      </c>
      <c r="P443" s="179">
        <f>IF($C443=$D$2,#REF!*P$2,IF($C443=$D$3,#REF!*P$3,IF($C443=$D$4,#REF!*P$4,IF($C443=$D$5,#REF!*P$5,0))))</f>
        <v>0</v>
      </c>
      <c r="Q443" s="179">
        <f>IF($C443=$D$2,#REF!*Q$2,IF($C443=$D$3,#REF!*Q$3,IF($C443=$D$4,#REF!*Q$4,IF($C443=$D$5,#REF!*Q$5,0))))</f>
        <v>0</v>
      </c>
      <c r="R443" s="179">
        <f>IF($C443=$D$2,#REF!*R$2,IF($C443=$D$3,#REF!*R$3,IF($C443=$D$4,#REF!*R$4,IF($C443=$D$5,#REF!*R$5,0))))</f>
        <v>0</v>
      </c>
      <c r="S443" s="179">
        <f>IF($C443=$D$2,#REF!*S$2,IF($C443=$D$3,#REF!*S$3,IF($C443=$D$4,#REF!*S$4,IF($C443=$D$5,#REF!*S$5,0))))</f>
        <v>0</v>
      </c>
      <c r="T443" s="179">
        <f>IF($C443=$D$2,#REF!*T$2,IF($C443=$D$3,#REF!*T$3,IF($C443=$D$4,#REF!*T$4,IF($C443=$D$5,#REF!*T$5,0))))</f>
        <v>0</v>
      </c>
      <c r="U443" s="179">
        <f>IF($C443=$D$2,#REF!*U$2,IF($C443=$D$3,#REF!*U$3,IF($C443=$D$4,#REF!*U$4,IF($C443=$D$5,#REF!*U$5,0))))</f>
        <v>0</v>
      </c>
      <c r="V443" s="179">
        <f>IF($C443=$D$2,#REF!*V$2,IF($C443=$D$3,#REF!*V$3,IF($C443=$D$4,#REF!*V$4,IF($C443=$D$5,#REF!*V$5,0))))</f>
        <v>0</v>
      </c>
      <c r="W443" s="179">
        <f>IF($C443=$D$2,#REF!*W$2,IF($C443=$D$3,#REF!*W$3,IF($C443=$D$4,#REF!*W$4,IF($C443=$D$5,#REF!*W$5,0))))</f>
        <v>0</v>
      </c>
      <c r="X443" s="179">
        <f>IF($C443=$D$2,#REF!*X$2,IF($C443=$D$3,#REF!*X$3,IF($C443=$D$4,#REF!*X$4,IF($C443=$D$5,#REF!*X$5,0))))</f>
        <v>0</v>
      </c>
      <c r="Y443" s="179">
        <f>IF($C443=$D$2,#REF!*Y$2,IF($C443=$D$3,#REF!*Y$3,IF($C443=$D$4,#REF!*Y$4,IF($C443=$D$5,#REF!*Y$5,0))))</f>
        <v>0</v>
      </c>
      <c r="Z443" s="179">
        <f>IF($C443=$D$2,#REF!*Z$2,IF($C443=$D$3,#REF!*Z$3,IF($C443=$D$4,#REF!*Z$4,IF($C443=$D$5,#REF!*Z$5,0))))</f>
        <v>0</v>
      </c>
      <c r="AA443" s="179">
        <f>IF($C443=$D$2,#REF!*AA$2,IF($C443=$D$3,#REF!*AA$3,IF($C443=$D$4,#REF!*AA$4,IF($C443=$D$5,#REF!*AA$5,0))))</f>
        <v>0</v>
      </c>
      <c r="AB443" s="179">
        <f>IF($C443=$D$2,#REF!*AB$2,IF($C443=$D$3,#REF!*AB$3,IF($C443=$D$4,#REF!*AB$4,IF($C443=$D$5,#REF!*AB$5,0))))</f>
        <v>0</v>
      </c>
      <c r="AC443" s="179">
        <f>IF($C443=$D$2,#REF!*AC$2,IF($C443=$D$3,#REF!*AC$3,IF($C443=$D$4,#REF!*AC$4,IF($C443=$D$5,#REF!*AC$5,0))))</f>
        <v>0</v>
      </c>
      <c r="AD443" s="179">
        <f>IF($C443=$D$2,#REF!*AD$2,IF($C443=$D$3,#REF!*AD$3,IF($C443=$D$4,#REF!*AD$4,IF($C443=$D$5,#REF!*AD$5,0))))</f>
        <v>0</v>
      </c>
      <c r="AE443" s="179">
        <f>IF($C443=$D$2,#REF!*AE$2,IF($C443=$D$3,#REF!*AE$3,IF($C443=$D$4,#REF!*AE$4,IF($C443=$D$5,#REF!*AE$5,0))))</f>
        <v>0</v>
      </c>
      <c r="AF443" s="179">
        <f>IF($C443=$D$2,#REF!*AF$2,IF($C443=$D$3,#REF!*AF$3,IF($C443=$D$4,#REF!*AF$4,IF($C443=$D$5,#REF!*AF$5,0))))</f>
        <v>0</v>
      </c>
      <c r="AG443" s="179">
        <f>IF($C443=$D$2,#REF!*AG$2,IF($C443=$D$3,#REF!*AG$3,IF($C443=$D$4,#REF!*AG$4,IF($C443=$D$5,#REF!*AG$5,0))))</f>
        <v>0</v>
      </c>
      <c r="AH443" s="179">
        <f>IF($C443=$D$2,#REF!*AH$2,IF($C443=$D$3,#REF!*AH$3,IF($C443=$D$4,#REF!*AH$4,IF($C443=$D$5,#REF!*AH$5,0))))</f>
        <v>0</v>
      </c>
      <c r="AI443" s="179">
        <f>IF($C443=$D$2,#REF!*AI$2,IF($C443=$D$3,#REF!*AI$3,IF($C443=$D$4,#REF!*AI$4,IF($C443=$D$5,#REF!*AI$5,0))))</f>
        <v>0</v>
      </c>
      <c r="AJ443" s="179">
        <f>IF($C443=$D$2,#REF!*AJ$2,IF($C443=$D$3,#REF!*AJ$3,IF($C443=$D$4,#REF!*AJ$4,IF($C443=$D$5,#REF!*AJ$5,0))))</f>
        <v>0</v>
      </c>
      <c r="AK443" s="179">
        <f>IF($C443=$D$2,#REF!*AK$2,IF($C443=$D$3,#REF!*AK$3,IF($C443=$D$4,#REF!*AK$4,IF($C443=$D$5,#REF!*AK$5,0))))</f>
        <v>0</v>
      </c>
      <c r="AL443" s="179">
        <f>IF($C443=$D$2,#REF!*AL$2,IF($C443=$D$3,#REF!*AL$3,IF($C443=$D$4,#REF!*AL$4,IF($C443=$D$5,#REF!*AL$5,0))))</f>
        <v>0</v>
      </c>
      <c r="AM443" s="179">
        <f>IF($C443=$D$2,#REF!*AM$2,IF($C443=$D$3,#REF!*AM$3,IF($C443=$D$4,#REF!*AM$4,IF($C443=$D$5,#REF!*AM$5,0))))</f>
        <v>0</v>
      </c>
    </row>
    <row r="444" spans="1:39">
      <c r="A444" s="141"/>
      <c r="B444" s="165"/>
      <c r="C444" s="165"/>
      <c r="D444" s="178">
        <f t="shared" si="0"/>
        <v>0</v>
      </c>
      <c r="E444" s="179">
        <f>IF($C444=$D$2,#REF!*E$2,IF($C444=$D$3,#REF!*E$3,IF($C444=$D$4,#REF!*E$4,IF($C444=$D$5,#REF!*E$5,0))))</f>
        <v>0</v>
      </c>
      <c r="F444" s="179">
        <f>IF($C444=$D$2,#REF!*F$2,IF($C444=$D$3,#REF!*F$3,IF($C444=$D$4,#REF!*F$4,IF($C444=$D$5,#REF!*F$5,0))))</f>
        <v>0</v>
      </c>
      <c r="G444" s="179">
        <f>IF($C444=$D$2,#REF!*G$2,IF($C444=$D$3,#REF!*G$3,IF($C444=$D$4,#REF!*G$4,IF($C444=$D$5,#REF!*G$5,0))))</f>
        <v>0</v>
      </c>
      <c r="H444" s="179">
        <f>IF($C444=$D$2,#REF!*H$2,IF($C444=$D$3,#REF!*H$3,IF($C444=$D$4,#REF!*H$4,IF($C444=$D$5,#REF!*H$5,0))))</f>
        <v>0</v>
      </c>
      <c r="I444" s="179">
        <f>IF($C444=$D$2,#REF!*I$2,IF($C444=$D$3,#REF!*I$3,IF($C444=$D$4,#REF!*I$4,IF($C444=$D$5,#REF!*I$5,0))))</f>
        <v>0</v>
      </c>
      <c r="J444" s="179">
        <f>IF($C444=$D$2,#REF!*J$2,IF($C444=$D$3,#REF!*J$3,IF($C444=$D$4,#REF!*J$4,IF($C444=$D$5,#REF!*J$5,0))))</f>
        <v>0</v>
      </c>
      <c r="K444" s="179">
        <f>IF($C444=$D$2,#REF!*K$2,IF($C444=$D$3,#REF!*K$3,IF($C444=$D$4,#REF!*K$4,IF($C444=$D$5,#REF!*K$5,0))))</f>
        <v>0</v>
      </c>
      <c r="L444" s="179">
        <f>IF($C444=$D$2,#REF!*L$2,IF($C444=$D$3,#REF!*L$3,IF($C444=$D$4,#REF!*L$4,IF($C444=$D$5,#REF!*L$5,0))))</f>
        <v>0</v>
      </c>
      <c r="M444" s="179">
        <f>IF($C444=$D$2,#REF!*M$2,IF($C444=$D$3,#REF!*M$3,IF($C444=$D$4,#REF!*M$4,IF($C444=$D$5,#REF!*M$5,0))))</f>
        <v>0</v>
      </c>
      <c r="N444" s="179">
        <f>IF($C444=$D$2,#REF!*N$2,IF($C444=$D$3,#REF!*N$3,IF($C444=$D$4,#REF!*N$4,IF($C444=$D$5,#REF!*N$5,0))))</f>
        <v>0</v>
      </c>
      <c r="O444" s="179">
        <f>IF($C444=$D$2,#REF!*O$2,IF($C444=$D$3,#REF!*O$3,IF($C444=$D$4,#REF!*O$4,IF($C444=$D$5,#REF!*O$5,0))))</f>
        <v>0</v>
      </c>
      <c r="P444" s="179">
        <f>IF($C444=$D$2,#REF!*P$2,IF($C444=$D$3,#REF!*P$3,IF($C444=$D$4,#REF!*P$4,IF($C444=$D$5,#REF!*P$5,0))))</f>
        <v>0</v>
      </c>
      <c r="Q444" s="179">
        <f>IF($C444=$D$2,#REF!*Q$2,IF($C444=$D$3,#REF!*Q$3,IF($C444=$D$4,#REF!*Q$4,IF($C444=$D$5,#REF!*Q$5,0))))</f>
        <v>0</v>
      </c>
      <c r="R444" s="179">
        <f>IF($C444=$D$2,#REF!*R$2,IF($C444=$D$3,#REF!*R$3,IF($C444=$D$4,#REF!*R$4,IF($C444=$D$5,#REF!*R$5,0))))</f>
        <v>0</v>
      </c>
      <c r="S444" s="179">
        <f>IF($C444=$D$2,#REF!*S$2,IF($C444=$D$3,#REF!*S$3,IF($C444=$D$4,#REF!*S$4,IF($C444=$D$5,#REF!*S$5,0))))</f>
        <v>0</v>
      </c>
      <c r="T444" s="179">
        <f>IF($C444=$D$2,#REF!*T$2,IF($C444=$D$3,#REF!*T$3,IF($C444=$D$4,#REF!*T$4,IF($C444=$D$5,#REF!*T$5,0))))</f>
        <v>0</v>
      </c>
      <c r="U444" s="179">
        <f>IF($C444=$D$2,#REF!*U$2,IF($C444=$D$3,#REF!*U$3,IF($C444=$D$4,#REF!*U$4,IF($C444=$D$5,#REF!*U$5,0))))</f>
        <v>0</v>
      </c>
      <c r="V444" s="179">
        <f>IF($C444=$D$2,#REF!*V$2,IF($C444=$D$3,#REF!*V$3,IF($C444=$D$4,#REF!*V$4,IF($C444=$D$5,#REF!*V$5,0))))</f>
        <v>0</v>
      </c>
      <c r="W444" s="179">
        <f>IF($C444=$D$2,#REF!*W$2,IF($C444=$D$3,#REF!*W$3,IF($C444=$D$4,#REF!*W$4,IF($C444=$D$5,#REF!*W$5,0))))</f>
        <v>0</v>
      </c>
      <c r="X444" s="179">
        <f>IF($C444=$D$2,#REF!*X$2,IF($C444=$D$3,#REF!*X$3,IF($C444=$D$4,#REF!*X$4,IF($C444=$D$5,#REF!*X$5,0))))</f>
        <v>0</v>
      </c>
      <c r="Y444" s="179">
        <f>IF($C444=$D$2,#REF!*Y$2,IF($C444=$D$3,#REF!*Y$3,IF($C444=$D$4,#REF!*Y$4,IF($C444=$D$5,#REF!*Y$5,0))))</f>
        <v>0</v>
      </c>
      <c r="Z444" s="179">
        <f>IF($C444=$D$2,#REF!*Z$2,IF($C444=$D$3,#REF!*Z$3,IF($C444=$D$4,#REF!*Z$4,IF($C444=$D$5,#REF!*Z$5,0))))</f>
        <v>0</v>
      </c>
      <c r="AA444" s="179">
        <f>IF($C444=$D$2,#REF!*AA$2,IF($C444=$D$3,#REF!*AA$3,IF($C444=$D$4,#REF!*AA$4,IF($C444=$D$5,#REF!*AA$5,0))))</f>
        <v>0</v>
      </c>
      <c r="AB444" s="179">
        <f>IF($C444=$D$2,#REF!*AB$2,IF($C444=$D$3,#REF!*AB$3,IF($C444=$D$4,#REF!*AB$4,IF($C444=$D$5,#REF!*AB$5,0))))</f>
        <v>0</v>
      </c>
      <c r="AC444" s="179">
        <f>IF($C444=$D$2,#REF!*AC$2,IF($C444=$D$3,#REF!*AC$3,IF($C444=$D$4,#REF!*AC$4,IF($C444=$D$5,#REF!*AC$5,0))))</f>
        <v>0</v>
      </c>
      <c r="AD444" s="179">
        <f>IF($C444=$D$2,#REF!*AD$2,IF($C444=$D$3,#REF!*AD$3,IF($C444=$D$4,#REF!*AD$4,IF($C444=$D$5,#REF!*AD$5,0))))</f>
        <v>0</v>
      </c>
      <c r="AE444" s="179">
        <f>IF($C444=$D$2,#REF!*AE$2,IF($C444=$D$3,#REF!*AE$3,IF($C444=$D$4,#REF!*AE$4,IF($C444=$D$5,#REF!*AE$5,0))))</f>
        <v>0</v>
      </c>
      <c r="AF444" s="179">
        <f>IF($C444=$D$2,#REF!*AF$2,IF($C444=$D$3,#REF!*AF$3,IF($C444=$D$4,#REF!*AF$4,IF($C444=$D$5,#REF!*AF$5,0))))</f>
        <v>0</v>
      </c>
      <c r="AG444" s="179">
        <f>IF($C444=$D$2,#REF!*AG$2,IF($C444=$D$3,#REF!*AG$3,IF($C444=$D$4,#REF!*AG$4,IF($C444=$D$5,#REF!*AG$5,0))))</f>
        <v>0</v>
      </c>
      <c r="AH444" s="179">
        <f>IF($C444=$D$2,#REF!*AH$2,IF($C444=$D$3,#REF!*AH$3,IF($C444=$D$4,#REF!*AH$4,IF($C444=$D$5,#REF!*AH$5,0))))</f>
        <v>0</v>
      </c>
      <c r="AI444" s="179">
        <f>IF($C444=$D$2,#REF!*AI$2,IF($C444=$D$3,#REF!*AI$3,IF($C444=$D$4,#REF!*AI$4,IF($C444=$D$5,#REF!*AI$5,0))))</f>
        <v>0</v>
      </c>
      <c r="AJ444" s="179">
        <f>IF($C444=$D$2,#REF!*AJ$2,IF($C444=$D$3,#REF!*AJ$3,IF($C444=$D$4,#REF!*AJ$4,IF($C444=$D$5,#REF!*AJ$5,0))))</f>
        <v>0</v>
      </c>
      <c r="AK444" s="179">
        <f>IF($C444=$D$2,#REF!*AK$2,IF($C444=$D$3,#REF!*AK$3,IF($C444=$D$4,#REF!*AK$4,IF($C444=$D$5,#REF!*AK$5,0))))</f>
        <v>0</v>
      </c>
      <c r="AL444" s="179">
        <f>IF($C444=$D$2,#REF!*AL$2,IF($C444=$D$3,#REF!*AL$3,IF($C444=$D$4,#REF!*AL$4,IF($C444=$D$5,#REF!*AL$5,0))))</f>
        <v>0</v>
      </c>
      <c r="AM444" s="179">
        <f>IF($C444=$D$2,#REF!*AM$2,IF($C444=$D$3,#REF!*AM$3,IF($C444=$D$4,#REF!*AM$4,IF($C444=$D$5,#REF!*AM$5,0))))</f>
        <v>0</v>
      </c>
    </row>
    <row r="445" spans="1:39">
      <c r="A445" s="141"/>
      <c r="B445" s="165"/>
      <c r="C445" s="165"/>
      <c r="D445" s="178">
        <f t="shared" si="0"/>
        <v>0</v>
      </c>
      <c r="E445" s="179">
        <f>IF($C445=$D$2,#REF!*E$2,IF($C445=$D$3,#REF!*E$3,IF($C445=$D$4,#REF!*E$4,IF($C445=$D$5,#REF!*E$5,0))))</f>
        <v>0</v>
      </c>
      <c r="F445" s="179">
        <f>IF($C445=$D$2,#REF!*F$2,IF($C445=$D$3,#REF!*F$3,IF($C445=$D$4,#REF!*F$4,IF($C445=$D$5,#REF!*F$5,0))))</f>
        <v>0</v>
      </c>
      <c r="G445" s="179">
        <f>IF($C445=$D$2,#REF!*G$2,IF($C445=$D$3,#REF!*G$3,IF($C445=$D$4,#REF!*G$4,IF($C445=$D$5,#REF!*G$5,0))))</f>
        <v>0</v>
      </c>
      <c r="H445" s="179">
        <f>IF($C445=$D$2,#REF!*H$2,IF($C445=$D$3,#REF!*H$3,IF($C445=$D$4,#REF!*H$4,IF($C445=$D$5,#REF!*H$5,0))))</f>
        <v>0</v>
      </c>
      <c r="I445" s="179">
        <f>IF($C445=$D$2,#REF!*I$2,IF($C445=$D$3,#REF!*I$3,IF($C445=$D$4,#REF!*I$4,IF($C445=$D$5,#REF!*I$5,0))))</f>
        <v>0</v>
      </c>
      <c r="J445" s="179">
        <f>IF($C445=$D$2,#REF!*J$2,IF($C445=$D$3,#REF!*J$3,IF($C445=$D$4,#REF!*J$4,IF($C445=$D$5,#REF!*J$5,0))))</f>
        <v>0</v>
      </c>
      <c r="K445" s="179">
        <f>IF($C445=$D$2,#REF!*K$2,IF($C445=$D$3,#REF!*K$3,IF($C445=$D$4,#REF!*K$4,IF($C445=$D$5,#REF!*K$5,0))))</f>
        <v>0</v>
      </c>
      <c r="L445" s="179">
        <f>IF($C445=$D$2,#REF!*L$2,IF($C445=$D$3,#REF!*L$3,IF($C445=$D$4,#REF!*L$4,IF($C445=$D$5,#REF!*L$5,0))))</f>
        <v>0</v>
      </c>
      <c r="M445" s="179">
        <f>IF($C445=$D$2,#REF!*M$2,IF($C445=$D$3,#REF!*M$3,IF($C445=$D$4,#REF!*M$4,IF($C445=$D$5,#REF!*M$5,0))))</f>
        <v>0</v>
      </c>
      <c r="N445" s="179">
        <f>IF($C445=$D$2,#REF!*N$2,IF($C445=$D$3,#REF!*N$3,IF($C445=$D$4,#REF!*N$4,IF($C445=$D$5,#REF!*N$5,0))))</f>
        <v>0</v>
      </c>
      <c r="O445" s="179">
        <f>IF($C445=$D$2,#REF!*O$2,IF($C445=$D$3,#REF!*O$3,IF($C445=$D$4,#REF!*O$4,IF($C445=$D$5,#REF!*O$5,0))))</f>
        <v>0</v>
      </c>
      <c r="P445" s="179">
        <f>IF($C445=$D$2,#REF!*P$2,IF($C445=$D$3,#REF!*P$3,IF($C445=$D$4,#REF!*P$4,IF($C445=$D$5,#REF!*P$5,0))))</f>
        <v>0</v>
      </c>
      <c r="Q445" s="179">
        <f>IF($C445=$D$2,#REF!*Q$2,IF($C445=$D$3,#REF!*Q$3,IF($C445=$D$4,#REF!*Q$4,IF($C445=$D$5,#REF!*Q$5,0))))</f>
        <v>0</v>
      </c>
      <c r="R445" s="179">
        <f>IF($C445=$D$2,#REF!*R$2,IF($C445=$D$3,#REF!*R$3,IF($C445=$D$4,#REF!*R$4,IF($C445=$D$5,#REF!*R$5,0))))</f>
        <v>0</v>
      </c>
      <c r="S445" s="179">
        <f>IF($C445=$D$2,#REF!*S$2,IF($C445=$D$3,#REF!*S$3,IF($C445=$D$4,#REF!*S$4,IF($C445=$D$5,#REF!*S$5,0))))</f>
        <v>0</v>
      </c>
      <c r="T445" s="179">
        <f>IF($C445=$D$2,#REF!*T$2,IF($C445=$D$3,#REF!*T$3,IF($C445=$D$4,#REF!*T$4,IF($C445=$D$5,#REF!*T$5,0))))</f>
        <v>0</v>
      </c>
      <c r="U445" s="179">
        <f>IF($C445=$D$2,#REF!*U$2,IF($C445=$D$3,#REF!*U$3,IF($C445=$D$4,#REF!*U$4,IF($C445=$D$5,#REF!*U$5,0))))</f>
        <v>0</v>
      </c>
      <c r="V445" s="179">
        <f>IF($C445=$D$2,#REF!*V$2,IF($C445=$D$3,#REF!*V$3,IF($C445=$D$4,#REF!*V$4,IF($C445=$D$5,#REF!*V$5,0))))</f>
        <v>0</v>
      </c>
      <c r="W445" s="179">
        <f>IF($C445=$D$2,#REF!*W$2,IF($C445=$D$3,#REF!*W$3,IF($C445=$D$4,#REF!*W$4,IF($C445=$D$5,#REF!*W$5,0))))</f>
        <v>0</v>
      </c>
      <c r="X445" s="179">
        <f>IF($C445=$D$2,#REF!*X$2,IF($C445=$D$3,#REF!*X$3,IF($C445=$D$4,#REF!*X$4,IF($C445=$D$5,#REF!*X$5,0))))</f>
        <v>0</v>
      </c>
      <c r="Y445" s="179">
        <f>IF($C445=$D$2,#REF!*Y$2,IF($C445=$D$3,#REF!*Y$3,IF($C445=$D$4,#REF!*Y$4,IF($C445=$D$5,#REF!*Y$5,0))))</f>
        <v>0</v>
      </c>
      <c r="Z445" s="179">
        <f>IF($C445=$D$2,#REF!*Z$2,IF($C445=$D$3,#REF!*Z$3,IF($C445=$D$4,#REF!*Z$4,IF($C445=$D$5,#REF!*Z$5,0))))</f>
        <v>0</v>
      </c>
      <c r="AA445" s="179">
        <f>IF($C445=$D$2,#REF!*AA$2,IF($C445=$D$3,#REF!*AA$3,IF($C445=$D$4,#REF!*AA$4,IF($C445=$D$5,#REF!*AA$5,0))))</f>
        <v>0</v>
      </c>
      <c r="AB445" s="179">
        <f>IF($C445=$D$2,#REF!*AB$2,IF($C445=$D$3,#REF!*AB$3,IF($C445=$D$4,#REF!*AB$4,IF($C445=$D$5,#REF!*AB$5,0))))</f>
        <v>0</v>
      </c>
      <c r="AC445" s="179">
        <f>IF($C445=$D$2,#REF!*AC$2,IF($C445=$D$3,#REF!*AC$3,IF($C445=$D$4,#REF!*AC$4,IF($C445=$D$5,#REF!*AC$5,0))))</f>
        <v>0</v>
      </c>
      <c r="AD445" s="179">
        <f>IF($C445=$D$2,#REF!*AD$2,IF($C445=$D$3,#REF!*AD$3,IF($C445=$D$4,#REF!*AD$4,IF($C445=$D$5,#REF!*AD$5,0))))</f>
        <v>0</v>
      </c>
      <c r="AE445" s="179">
        <f>IF($C445=$D$2,#REF!*AE$2,IF($C445=$D$3,#REF!*AE$3,IF($C445=$D$4,#REF!*AE$4,IF($C445=$D$5,#REF!*AE$5,0))))</f>
        <v>0</v>
      </c>
      <c r="AF445" s="179">
        <f>IF($C445=$D$2,#REF!*AF$2,IF($C445=$D$3,#REF!*AF$3,IF($C445=$D$4,#REF!*AF$4,IF($C445=$D$5,#REF!*AF$5,0))))</f>
        <v>0</v>
      </c>
      <c r="AG445" s="179">
        <f>IF($C445=$D$2,#REF!*AG$2,IF($C445=$D$3,#REF!*AG$3,IF($C445=$D$4,#REF!*AG$4,IF($C445=$D$5,#REF!*AG$5,0))))</f>
        <v>0</v>
      </c>
      <c r="AH445" s="179">
        <f>IF($C445=$D$2,#REF!*AH$2,IF($C445=$D$3,#REF!*AH$3,IF($C445=$D$4,#REF!*AH$4,IF($C445=$D$5,#REF!*AH$5,0))))</f>
        <v>0</v>
      </c>
      <c r="AI445" s="179">
        <f>IF($C445=$D$2,#REF!*AI$2,IF($C445=$D$3,#REF!*AI$3,IF($C445=$D$4,#REF!*AI$4,IF($C445=$D$5,#REF!*AI$5,0))))</f>
        <v>0</v>
      </c>
      <c r="AJ445" s="179">
        <f>IF($C445=$D$2,#REF!*AJ$2,IF($C445=$D$3,#REF!*AJ$3,IF($C445=$D$4,#REF!*AJ$4,IF($C445=$D$5,#REF!*AJ$5,0))))</f>
        <v>0</v>
      </c>
      <c r="AK445" s="179">
        <f>IF($C445=$D$2,#REF!*AK$2,IF($C445=$D$3,#REF!*AK$3,IF($C445=$D$4,#REF!*AK$4,IF($C445=$D$5,#REF!*AK$5,0))))</f>
        <v>0</v>
      </c>
      <c r="AL445" s="179">
        <f>IF($C445=$D$2,#REF!*AL$2,IF($C445=$D$3,#REF!*AL$3,IF($C445=$D$4,#REF!*AL$4,IF($C445=$D$5,#REF!*AL$5,0))))</f>
        <v>0</v>
      </c>
      <c r="AM445" s="179">
        <f>IF($C445=$D$2,#REF!*AM$2,IF($C445=$D$3,#REF!*AM$3,IF($C445=$D$4,#REF!*AM$4,IF($C445=$D$5,#REF!*AM$5,0))))</f>
        <v>0</v>
      </c>
    </row>
    <row r="446" spans="1:39">
      <c r="A446" s="141"/>
      <c r="B446" s="165"/>
      <c r="C446" s="165"/>
      <c r="D446" s="178">
        <f t="shared" si="0"/>
        <v>0</v>
      </c>
      <c r="E446" s="179">
        <f>IF($C446=$D$2,#REF!*E$2,IF($C446=$D$3,#REF!*E$3,IF($C446=$D$4,#REF!*E$4,IF($C446=$D$5,#REF!*E$5,0))))</f>
        <v>0</v>
      </c>
      <c r="F446" s="179">
        <f>IF($C446=$D$2,#REF!*F$2,IF($C446=$D$3,#REF!*F$3,IF($C446=$D$4,#REF!*F$4,IF($C446=$D$5,#REF!*F$5,0))))</f>
        <v>0</v>
      </c>
      <c r="G446" s="179">
        <f>IF($C446=$D$2,#REF!*G$2,IF($C446=$D$3,#REF!*G$3,IF($C446=$D$4,#REF!*G$4,IF($C446=$D$5,#REF!*G$5,0))))</f>
        <v>0</v>
      </c>
      <c r="H446" s="179">
        <f>IF($C446=$D$2,#REF!*H$2,IF($C446=$D$3,#REF!*H$3,IF($C446=$D$4,#REF!*H$4,IF($C446=$D$5,#REF!*H$5,0))))</f>
        <v>0</v>
      </c>
      <c r="I446" s="179">
        <f>IF($C446=$D$2,#REF!*I$2,IF($C446=$D$3,#REF!*I$3,IF($C446=$D$4,#REF!*I$4,IF($C446=$D$5,#REF!*I$5,0))))</f>
        <v>0</v>
      </c>
      <c r="J446" s="179">
        <f>IF($C446=$D$2,#REF!*J$2,IF($C446=$D$3,#REF!*J$3,IF($C446=$D$4,#REF!*J$4,IF($C446=$D$5,#REF!*J$5,0))))</f>
        <v>0</v>
      </c>
      <c r="K446" s="179">
        <f>IF($C446=$D$2,#REF!*K$2,IF($C446=$D$3,#REF!*K$3,IF($C446=$D$4,#REF!*K$4,IF($C446=$D$5,#REF!*K$5,0))))</f>
        <v>0</v>
      </c>
      <c r="L446" s="179">
        <f>IF($C446=$D$2,#REF!*L$2,IF($C446=$D$3,#REF!*L$3,IF($C446=$D$4,#REF!*L$4,IF($C446=$D$5,#REF!*L$5,0))))</f>
        <v>0</v>
      </c>
      <c r="M446" s="179">
        <f>IF($C446=$D$2,#REF!*M$2,IF($C446=$D$3,#REF!*M$3,IF($C446=$D$4,#REF!*M$4,IF($C446=$D$5,#REF!*M$5,0))))</f>
        <v>0</v>
      </c>
      <c r="N446" s="179">
        <f>IF($C446=$D$2,#REF!*N$2,IF($C446=$D$3,#REF!*N$3,IF($C446=$D$4,#REF!*N$4,IF($C446=$D$5,#REF!*N$5,0))))</f>
        <v>0</v>
      </c>
      <c r="O446" s="179">
        <f>IF($C446=$D$2,#REF!*O$2,IF($C446=$D$3,#REF!*O$3,IF($C446=$D$4,#REF!*O$4,IF($C446=$D$5,#REF!*O$5,0))))</f>
        <v>0</v>
      </c>
      <c r="P446" s="179">
        <f>IF($C446=$D$2,#REF!*P$2,IF($C446=$D$3,#REF!*P$3,IF($C446=$D$4,#REF!*P$4,IF($C446=$D$5,#REF!*P$5,0))))</f>
        <v>0</v>
      </c>
      <c r="Q446" s="179">
        <f>IF($C446=$D$2,#REF!*Q$2,IF($C446=$D$3,#REF!*Q$3,IF($C446=$D$4,#REF!*Q$4,IF($C446=$D$5,#REF!*Q$5,0))))</f>
        <v>0</v>
      </c>
      <c r="R446" s="179">
        <f>IF($C446=$D$2,#REF!*R$2,IF($C446=$D$3,#REF!*R$3,IF($C446=$D$4,#REF!*R$4,IF($C446=$D$5,#REF!*R$5,0))))</f>
        <v>0</v>
      </c>
      <c r="S446" s="179">
        <f>IF($C446=$D$2,#REF!*S$2,IF($C446=$D$3,#REF!*S$3,IF($C446=$D$4,#REF!*S$4,IF($C446=$D$5,#REF!*S$5,0))))</f>
        <v>0</v>
      </c>
      <c r="T446" s="179">
        <f>IF($C446=$D$2,#REF!*T$2,IF($C446=$D$3,#REF!*T$3,IF($C446=$D$4,#REF!*T$4,IF($C446=$D$5,#REF!*T$5,0))))</f>
        <v>0</v>
      </c>
      <c r="U446" s="179">
        <f>IF($C446=$D$2,#REF!*U$2,IF($C446=$D$3,#REF!*U$3,IF($C446=$D$4,#REF!*U$4,IF($C446=$D$5,#REF!*U$5,0))))</f>
        <v>0</v>
      </c>
      <c r="V446" s="179">
        <f>IF($C446=$D$2,#REF!*V$2,IF($C446=$D$3,#REF!*V$3,IF($C446=$D$4,#REF!*V$4,IF($C446=$D$5,#REF!*V$5,0))))</f>
        <v>0</v>
      </c>
      <c r="W446" s="179">
        <f>IF($C446=$D$2,#REF!*W$2,IF($C446=$D$3,#REF!*W$3,IF($C446=$D$4,#REF!*W$4,IF($C446=$D$5,#REF!*W$5,0))))</f>
        <v>0</v>
      </c>
      <c r="X446" s="179">
        <f>IF($C446=$D$2,#REF!*X$2,IF($C446=$D$3,#REF!*X$3,IF($C446=$D$4,#REF!*X$4,IF($C446=$D$5,#REF!*X$5,0))))</f>
        <v>0</v>
      </c>
      <c r="Y446" s="179">
        <f>IF($C446=$D$2,#REF!*Y$2,IF($C446=$D$3,#REF!*Y$3,IF($C446=$D$4,#REF!*Y$4,IF($C446=$D$5,#REF!*Y$5,0))))</f>
        <v>0</v>
      </c>
      <c r="Z446" s="179">
        <f>IF($C446=$D$2,#REF!*Z$2,IF($C446=$D$3,#REF!*Z$3,IF($C446=$D$4,#REF!*Z$4,IF($C446=$D$5,#REF!*Z$5,0))))</f>
        <v>0</v>
      </c>
      <c r="AA446" s="179">
        <f>IF($C446=$D$2,#REF!*AA$2,IF($C446=$D$3,#REF!*AA$3,IF($C446=$D$4,#REF!*AA$4,IF($C446=$D$5,#REF!*AA$5,0))))</f>
        <v>0</v>
      </c>
      <c r="AB446" s="179">
        <f>IF($C446=$D$2,#REF!*AB$2,IF($C446=$D$3,#REF!*AB$3,IF($C446=$D$4,#REF!*AB$4,IF($C446=$D$5,#REF!*AB$5,0))))</f>
        <v>0</v>
      </c>
      <c r="AC446" s="179">
        <f>IF($C446=$D$2,#REF!*AC$2,IF($C446=$D$3,#REF!*AC$3,IF($C446=$D$4,#REF!*AC$4,IF($C446=$D$5,#REF!*AC$5,0))))</f>
        <v>0</v>
      </c>
      <c r="AD446" s="179">
        <f>IF($C446=$D$2,#REF!*AD$2,IF($C446=$D$3,#REF!*AD$3,IF($C446=$D$4,#REF!*AD$4,IF($C446=$D$5,#REF!*AD$5,0))))</f>
        <v>0</v>
      </c>
      <c r="AE446" s="179">
        <f>IF($C446=$D$2,#REF!*AE$2,IF($C446=$D$3,#REF!*AE$3,IF($C446=$D$4,#REF!*AE$4,IF($C446=$D$5,#REF!*AE$5,0))))</f>
        <v>0</v>
      </c>
      <c r="AF446" s="179">
        <f>IF($C446=$D$2,#REF!*AF$2,IF($C446=$D$3,#REF!*AF$3,IF($C446=$D$4,#REF!*AF$4,IF($C446=$D$5,#REF!*AF$5,0))))</f>
        <v>0</v>
      </c>
      <c r="AG446" s="179">
        <f>IF($C446=$D$2,#REF!*AG$2,IF($C446=$D$3,#REF!*AG$3,IF($C446=$D$4,#REF!*AG$4,IF($C446=$D$5,#REF!*AG$5,0))))</f>
        <v>0</v>
      </c>
      <c r="AH446" s="179">
        <f>IF($C446=$D$2,#REF!*AH$2,IF($C446=$D$3,#REF!*AH$3,IF($C446=$D$4,#REF!*AH$4,IF($C446=$D$5,#REF!*AH$5,0))))</f>
        <v>0</v>
      </c>
      <c r="AI446" s="179">
        <f>IF($C446=$D$2,#REF!*AI$2,IF($C446=$D$3,#REF!*AI$3,IF($C446=$D$4,#REF!*AI$4,IF($C446=$D$5,#REF!*AI$5,0))))</f>
        <v>0</v>
      </c>
      <c r="AJ446" s="179">
        <f>IF($C446=$D$2,#REF!*AJ$2,IF($C446=$D$3,#REF!*AJ$3,IF($C446=$D$4,#REF!*AJ$4,IF($C446=$D$5,#REF!*AJ$5,0))))</f>
        <v>0</v>
      </c>
      <c r="AK446" s="179">
        <f>IF($C446=$D$2,#REF!*AK$2,IF($C446=$D$3,#REF!*AK$3,IF($C446=$D$4,#REF!*AK$4,IF($C446=$D$5,#REF!*AK$5,0))))</f>
        <v>0</v>
      </c>
      <c r="AL446" s="179">
        <f>IF($C446=$D$2,#REF!*AL$2,IF($C446=$D$3,#REF!*AL$3,IF($C446=$D$4,#REF!*AL$4,IF($C446=$D$5,#REF!*AL$5,0))))</f>
        <v>0</v>
      </c>
      <c r="AM446" s="179">
        <f>IF($C446=$D$2,#REF!*AM$2,IF($C446=$D$3,#REF!*AM$3,IF($C446=$D$4,#REF!*AM$4,IF($C446=$D$5,#REF!*AM$5,0))))</f>
        <v>0</v>
      </c>
    </row>
    <row r="447" spans="1:39">
      <c r="A447" s="141"/>
      <c r="B447" s="165"/>
      <c r="C447" s="165"/>
      <c r="D447" s="178">
        <f t="shared" si="0"/>
        <v>0</v>
      </c>
      <c r="E447" s="179">
        <f>IF($C447=$D$2,#REF!*E$2,IF($C447=$D$3,#REF!*E$3,IF($C447=$D$4,#REF!*E$4,IF($C447=$D$5,#REF!*E$5,0))))</f>
        <v>0</v>
      </c>
      <c r="F447" s="179">
        <f>IF($C447=$D$2,#REF!*F$2,IF($C447=$D$3,#REF!*F$3,IF($C447=$D$4,#REF!*F$4,IF($C447=$D$5,#REF!*F$5,0))))</f>
        <v>0</v>
      </c>
      <c r="G447" s="179">
        <f>IF($C447=$D$2,#REF!*G$2,IF($C447=$D$3,#REF!*G$3,IF($C447=$D$4,#REF!*G$4,IF($C447=$D$5,#REF!*G$5,0))))</f>
        <v>0</v>
      </c>
      <c r="H447" s="179">
        <f>IF($C447=$D$2,#REF!*H$2,IF($C447=$D$3,#REF!*H$3,IF($C447=$D$4,#REF!*H$4,IF($C447=$D$5,#REF!*H$5,0))))</f>
        <v>0</v>
      </c>
      <c r="I447" s="179">
        <f>IF($C447=$D$2,#REF!*I$2,IF($C447=$D$3,#REF!*I$3,IF($C447=$D$4,#REF!*I$4,IF($C447=$D$5,#REF!*I$5,0))))</f>
        <v>0</v>
      </c>
      <c r="J447" s="179">
        <f>IF($C447=$D$2,#REF!*J$2,IF($C447=$D$3,#REF!*J$3,IF($C447=$D$4,#REF!*J$4,IF($C447=$D$5,#REF!*J$5,0))))</f>
        <v>0</v>
      </c>
      <c r="K447" s="179">
        <f>IF($C447=$D$2,#REF!*K$2,IF($C447=$D$3,#REF!*K$3,IF($C447=$D$4,#REF!*K$4,IF($C447=$D$5,#REF!*K$5,0))))</f>
        <v>0</v>
      </c>
      <c r="L447" s="179">
        <f>IF($C447=$D$2,#REF!*L$2,IF($C447=$D$3,#REF!*L$3,IF($C447=$D$4,#REF!*L$4,IF($C447=$D$5,#REF!*L$5,0))))</f>
        <v>0</v>
      </c>
      <c r="M447" s="179">
        <f>IF($C447=$D$2,#REF!*M$2,IF($C447=$D$3,#REF!*M$3,IF($C447=$D$4,#REF!*M$4,IF($C447=$D$5,#REF!*M$5,0))))</f>
        <v>0</v>
      </c>
      <c r="N447" s="179">
        <f>IF($C447=$D$2,#REF!*N$2,IF($C447=$D$3,#REF!*N$3,IF($C447=$D$4,#REF!*N$4,IF($C447=$D$5,#REF!*N$5,0))))</f>
        <v>0</v>
      </c>
      <c r="O447" s="179">
        <f>IF($C447=$D$2,#REF!*O$2,IF($C447=$D$3,#REF!*O$3,IF($C447=$D$4,#REF!*O$4,IF($C447=$D$5,#REF!*O$5,0))))</f>
        <v>0</v>
      </c>
      <c r="P447" s="179">
        <f>IF($C447=$D$2,#REF!*P$2,IF($C447=$D$3,#REF!*P$3,IF($C447=$D$4,#REF!*P$4,IF($C447=$D$5,#REF!*P$5,0))))</f>
        <v>0</v>
      </c>
      <c r="Q447" s="179">
        <f>IF($C447=$D$2,#REF!*Q$2,IF($C447=$D$3,#REF!*Q$3,IF($C447=$D$4,#REF!*Q$4,IF($C447=$D$5,#REF!*Q$5,0))))</f>
        <v>0</v>
      </c>
      <c r="R447" s="179">
        <f>IF($C447=$D$2,#REF!*R$2,IF($C447=$D$3,#REF!*R$3,IF($C447=$D$4,#REF!*R$4,IF($C447=$D$5,#REF!*R$5,0))))</f>
        <v>0</v>
      </c>
      <c r="S447" s="179">
        <f>IF($C447=$D$2,#REF!*S$2,IF($C447=$D$3,#REF!*S$3,IF($C447=$D$4,#REF!*S$4,IF($C447=$D$5,#REF!*S$5,0))))</f>
        <v>0</v>
      </c>
      <c r="T447" s="179">
        <f>IF($C447=$D$2,#REF!*T$2,IF($C447=$D$3,#REF!*T$3,IF($C447=$D$4,#REF!*T$4,IF($C447=$D$5,#REF!*T$5,0))))</f>
        <v>0</v>
      </c>
      <c r="U447" s="179">
        <f>IF($C447=$D$2,#REF!*U$2,IF($C447=$D$3,#REF!*U$3,IF($C447=$D$4,#REF!*U$4,IF($C447=$D$5,#REF!*U$5,0))))</f>
        <v>0</v>
      </c>
      <c r="V447" s="179">
        <f>IF($C447=$D$2,#REF!*V$2,IF($C447=$D$3,#REF!*V$3,IF($C447=$D$4,#REF!*V$4,IF($C447=$D$5,#REF!*V$5,0))))</f>
        <v>0</v>
      </c>
      <c r="W447" s="179">
        <f>IF($C447=$D$2,#REF!*W$2,IF($C447=$D$3,#REF!*W$3,IF($C447=$D$4,#REF!*W$4,IF($C447=$D$5,#REF!*W$5,0))))</f>
        <v>0</v>
      </c>
      <c r="X447" s="179">
        <f>IF($C447=$D$2,#REF!*X$2,IF($C447=$D$3,#REF!*X$3,IF($C447=$D$4,#REF!*X$4,IF($C447=$D$5,#REF!*X$5,0))))</f>
        <v>0</v>
      </c>
      <c r="Y447" s="179">
        <f>IF($C447=$D$2,#REF!*Y$2,IF($C447=$D$3,#REF!*Y$3,IF($C447=$D$4,#REF!*Y$4,IF($C447=$D$5,#REF!*Y$5,0))))</f>
        <v>0</v>
      </c>
      <c r="Z447" s="179">
        <f>IF($C447=$D$2,#REF!*Z$2,IF($C447=$D$3,#REF!*Z$3,IF($C447=$D$4,#REF!*Z$4,IF($C447=$D$5,#REF!*Z$5,0))))</f>
        <v>0</v>
      </c>
      <c r="AA447" s="179">
        <f>IF($C447=$D$2,#REF!*AA$2,IF($C447=$D$3,#REF!*AA$3,IF($C447=$D$4,#REF!*AA$4,IF($C447=$D$5,#REF!*AA$5,0))))</f>
        <v>0</v>
      </c>
      <c r="AB447" s="179">
        <f>IF($C447=$D$2,#REF!*AB$2,IF($C447=$D$3,#REF!*AB$3,IF($C447=$D$4,#REF!*AB$4,IF($C447=$D$5,#REF!*AB$5,0))))</f>
        <v>0</v>
      </c>
      <c r="AC447" s="179">
        <f>IF($C447=$D$2,#REF!*AC$2,IF($C447=$D$3,#REF!*AC$3,IF($C447=$D$4,#REF!*AC$4,IF($C447=$D$5,#REF!*AC$5,0))))</f>
        <v>0</v>
      </c>
      <c r="AD447" s="179">
        <f>IF($C447=$D$2,#REF!*AD$2,IF($C447=$D$3,#REF!*AD$3,IF($C447=$D$4,#REF!*AD$4,IF($C447=$D$5,#REF!*AD$5,0))))</f>
        <v>0</v>
      </c>
      <c r="AE447" s="179">
        <f>IF($C447=$D$2,#REF!*AE$2,IF($C447=$D$3,#REF!*AE$3,IF($C447=$D$4,#REF!*AE$4,IF($C447=$D$5,#REF!*AE$5,0))))</f>
        <v>0</v>
      </c>
      <c r="AF447" s="179">
        <f>IF($C447=$D$2,#REF!*AF$2,IF($C447=$D$3,#REF!*AF$3,IF($C447=$D$4,#REF!*AF$4,IF($C447=$D$5,#REF!*AF$5,0))))</f>
        <v>0</v>
      </c>
      <c r="AG447" s="179">
        <f>IF($C447=$D$2,#REF!*AG$2,IF($C447=$D$3,#REF!*AG$3,IF($C447=$D$4,#REF!*AG$4,IF($C447=$D$5,#REF!*AG$5,0))))</f>
        <v>0</v>
      </c>
      <c r="AH447" s="179">
        <f>IF($C447=$D$2,#REF!*AH$2,IF($C447=$D$3,#REF!*AH$3,IF($C447=$D$4,#REF!*AH$4,IF($C447=$D$5,#REF!*AH$5,0))))</f>
        <v>0</v>
      </c>
      <c r="AI447" s="179">
        <f>IF($C447=$D$2,#REF!*AI$2,IF($C447=$D$3,#REF!*AI$3,IF($C447=$D$4,#REF!*AI$4,IF($C447=$D$5,#REF!*AI$5,0))))</f>
        <v>0</v>
      </c>
      <c r="AJ447" s="179">
        <f>IF($C447=$D$2,#REF!*AJ$2,IF($C447=$D$3,#REF!*AJ$3,IF($C447=$D$4,#REF!*AJ$4,IF($C447=$D$5,#REF!*AJ$5,0))))</f>
        <v>0</v>
      </c>
      <c r="AK447" s="179">
        <f>IF($C447=$D$2,#REF!*AK$2,IF($C447=$D$3,#REF!*AK$3,IF($C447=$D$4,#REF!*AK$4,IF($C447=$D$5,#REF!*AK$5,0))))</f>
        <v>0</v>
      </c>
      <c r="AL447" s="179">
        <f>IF($C447=$D$2,#REF!*AL$2,IF($C447=$D$3,#REF!*AL$3,IF($C447=$D$4,#REF!*AL$4,IF($C447=$D$5,#REF!*AL$5,0))))</f>
        <v>0</v>
      </c>
      <c r="AM447" s="179">
        <f>IF($C447=$D$2,#REF!*AM$2,IF($C447=$D$3,#REF!*AM$3,IF($C447=$D$4,#REF!*AM$4,IF($C447=$D$5,#REF!*AM$5,0))))</f>
        <v>0</v>
      </c>
    </row>
    <row r="448" spans="1:39">
      <c r="A448" s="141"/>
      <c r="B448" s="165"/>
      <c r="C448" s="165"/>
      <c r="D448" s="178">
        <f t="shared" si="0"/>
        <v>0</v>
      </c>
      <c r="E448" s="179">
        <f>IF($C448=$D$2,#REF!*E$2,IF($C448=$D$3,#REF!*E$3,IF($C448=$D$4,#REF!*E$4,IF($C448=$D$5,#REF!*E$5,0))))</f>
        <v>0</v>
      </c>
      <c r="F448" s="179">
        <f>IF($C448=$D$2,#REF!*F$2,IF($C448=$D$3,#REF!*F$3,IF($C448=$D$4,#REF!*F$4,IF($C448=$D$5,#REF!*F$5,0))))</f>
        <v>0</v>
      </c>
      <c r="G448" s="179">
        <f>IF($C448=$D$2,#REF!*G$2,IF($C448=$D$3,#REF!*G$3,IF($C448=$D$4,#REF!*G$4,IF($C448=$D$5,#REF!*G$5,0))))</f>
        <v>0</v>
      </c>
      <c r="H448" s="179">
        <f>IF($C448=$D$2,#REF!*H$2,IF($C448=$D$3,#REF!*H$3,IF($C448=$D$4,#REF!*H$4,IF($C448=$D$5,#REF!*H$5,0))))</f>
        <v>0</v>
      </c>
      <c r="I448" s="179">
        <f>IF($C448=$D$2,#REF!*I$2,IF($C448=$D$3,#REF!*I$3,IF($C448=$D$4,#REF!*I$4,IF($C448=$D$5,#REF!*I$5,0))))</f>
        <v>0</v>
      </c>
      <c r="J448" s="179">
        <f>IF($C448=$D$2,#REF!*J$2,IF($C448=$D$3,#REF!*J$3,IF($C448=$D$4,#REF!*J$4,IF($C448=$D$5,#REF!*J$5,0))))</f>
        <v>0</v>
      </c>
      <c r="K448" s="179">
        <f>IF($C448=$D$2,#REF!*K$2,IF($C448=$D$3,#REF!*K$3,IF($C448=$D$4,#REF!*K$4,IF($C448=$D$5,#REF!*K$5,0))))</f>
        <v>0</v>
      </c>
      <c r="L448" s="179">
        <f>IF($C448=$D$2,#REF!*L$2,IF($C448=$D$3,#REF!*L$3,IF($C448=$D$4,#REF!*L$4,IF($C448=$D$5,#REF!*L$5,0))))</f>
        <v>0</v>
      </c>
      <c r="M448" s="179">
        <f>IF($C448=$D$2,#REF!*M$2,IF($C448=$D$3,#REF!*M$3,IF($C448=$D$4,#REF!*M$4,IF($C448=$D$5,#REF!*M$5,0))))</f>
        <v>0</v>
      </c>
      <c r="N448" s="179">
        <f>IF($C448=$D$2,#REF!*N$2,IF($C448=$D$3,#REF!*N$3,IF($C448=$D$4,#REF!*N$4,IF($C448=$D$5,#REF!*N$5,0))))</f>
        <v>0</v>
      </c>
      <c r="O448" s="179">
        <f>IF($C448=$D$2,#REF!*O$2,IF($C448=$D$3,#REF!*O$3,IF($C448=$D$4,#REF!*O$4,IF($C448=$D$5,#REF!*O$5,0))))</f>
        <v>0</v>
      </c>
      <c r="P448" s="179">
        <f>IF($C448=$D$2,#REF!*P$2,IF($C448=$D$3,#REF!*P$3,IF($C448=$D$4,#REF!*P$4,IF($C448=$D$5,#REF!*P$5,0))))</f>
        <v>0</v>
      </c>
      <c r="Q448" s="179">
        <f>IF($C448=$D$2,#REF!*Q$2,IF($C448=$D$3,#REF!*Q$3,IF($C448=$D$4,#REF!*Q$4,IF($C448=$D$5,#REF!*Q$5,0))))</f>
        <v>0</v>
      </c>
      <c r="R448" s="179">
        <f>IF($C448=$D$2,#REF!*R$2,IF($C448=$D$3,#REF!*R$3,IF($C448=$D$4,#REF!*R$4,IF($C448=$D$5,#REF!*R$5,0))))</f>
        <v>0</v>
      </c>
      <c r="S448" s="179">
        <f>IF($C448=$D$2,#REF!*S$2,IF($C448=$D$3,#REF!*S$3,IF($C448=$D$4,#REF!*S$4,IF($C448=$D$5,#REF!*S$5,0))))</f>
        <v>0</v>
      </c>
      <c r="T448" s="179">
        <f>IF($C448=$D$2,#REF!*T$2,IF($C448=$D$3,#REF!*T$3,IF($C448=$D$4,#REF!*T$4,IF($C448=$D$5,#REF!*T$5,0))))</f>
        <v>0</v>
      </c>
      <c r="U448" s="179">
        <f>IF($C448=$D$2,#REF!*U$2,IF($C448=$D$3,#REF!*U$3,IF($C448=$D$4,#REF!*U$4,IF($C448=$D$5,#REF!*U$5,0))))</f>
        <v>0</v>
      </c>
      <c r="V448" s="179">
        <f>IF($C448=$D$2,#REF!*V$2,IF($C448=$D$3,#REF!*V$3,IF($C448=$D$4,#REF!*V$4,IF($C448=$D$5,#REF!*V$5,0))))</f>
        <v>0</v>
      </c>
      <c r="W448" s="179">
        <f>IF($C448=$D$2,#REF!*W$2,IF($C448=$D$3,#REF!*W$3,IF($C448=$D$4,#REF!*W$4,IF($C448=$D$5,#REF!*W$5,0))))</f>
        <v>0</v>
      </c>
      <c r="X448" s="179">
        <f>IF($C448=$D$2,#REF!*X$2,IF($C448=$D$3,#REF!*X$3,IF($C448=$D$4,#REF!*X$4,IF($C448=$D$5,#REF!*X$5,0))))</f>
        <v>0</v>
      </c>
      <c r="Y448" s="179">
        <f>IF($C448=$D$2,#REF!*Y$2,IF($C448=$D$3,#REF!*Y$3,IF($C448=$D$4,#REF!*Y$4,IF($C448=$D$5,#REF!*Y$5,0))))</f>
        <v>0</v>
      </c>
      <c r="Z448" s="179">
        <f>IF($C448=$D$2,#REF!*Z$2,IF($C448=$D$3,#REF!*Z$3,IF($C448=$D$4,#REF!*Z$4,IF($C448=$D$5,#REF!*Z$5,0))))</f>
        <v>0</v>
      </c>
      <c r="AA448" s="179">
        <f>IF($C448=$D$2,#REF!*AA$2,IF($C448=$D$3,#REF!*AA$3,IF($C448=$D$4,#REF!*AA$4,IF($C448=$D$5,#REF!*AA$5,0))))</f>
        <v>0</v>
      </c>
      <c r="AB448" s="179">
        <f>IF($C448=$D$2,#REF!*AB$2,IF($C448=$D$3,#REF!*AB$3,IF($C448=$D$4,#REF!*AB$4,IF($C448=$D$5,#REF!*AB$5,0))))</f>
        <v>0</v>
      </c>
      <c r="AC448" s="179">
        <f>IF($C448=$D$2,#REF!*AC$2,IF($C448=$D$3,#REF!*AC$3,IF($C448=$D$4,#REF!*AC$4,IF($C448=$D$5,#REF!*AC$5,0))))</f>
        <v>0</v>
      </c>
      <c r="AD448" s="179">
        <f>IF($C448=$D$2,#REF!*AD$2,IF($C448=$D$3,#REF!*AD$3,IF($C448=$D$4,#REF!*AD$4,IF($C448=$D$5,#REF!*AD$5,0))))</f>
        <v>0</v>
      </c>
      <c r="AE448" s="179">
        <f>IF($C448=$D$2,#REF!*AE$2,IF($C448=$D$3,#REF!*AE$3,IF($C448=$D$4,#REF!*AE$4,IF($C448=$D$5,#REF!*AE$5,0))))</f>
        <v>0</v>
      </c>
      <c r="AF448" s="179">
        <f>IF($C448=$D$2,#REF!*AF$2,IF($C448=$D$3,#REF!*AF$3,IF($C448=$D$4,#REF!*AF$4,IF($C448=$D$5,#REF!*AF$5,0))))</f>
        <v>0</v>
      </c>
      <c r="AG448" s="179">
        <f>IF($C448=$D$2,#REF!*AG$2,IF($C448=$D$3,#REF!*AG$3,IF($C448=$D$4,#REF!*AG$4,IF($C448=$D$5,#REF!*AG$5,0))))</f>
        <v>0</v>
      </c>
      <c r="AH448" s="179">
        <f>IF($C448=$D$2,#REF!*AH$2,IF($C448=$D$3,#REF!*AH$3,IF($C448=$D$4,#REF!*AH$4,IF($C448=$D$5,#REF!*AH$5,0))))</f>
        <v>0</v>
      </c>
      <c r="AI448" s="179">
        <f>IF($C448=$D$2,#REF!*AI$2,IF($C448=$D$3,#REF!*AI$3,IF($C448=$D$4,#REF!*AI$4,IF($C448=$D$5,#REF!*AI$5,0))))</f>
        <v>0</v>
      </c>
      <c r="AJ448" s="179">
        <f>IF($C448=$D$2,#REF!*AJ$2,IF($C448=$D$3,#REF!*AJ$3,IF($C448=$D$4,#REF!*AJ$4,IF($C448=$D$5,#REF!*AJ$5,0))))</f>
        <v>0</v>
      </c>
      <c r="AK448" s="179">
        <f>IF($C448=$D$2,#REF!*AK$2,IF($C448=$D$3,#REF!*AK$3,IF($C448=$D$4,#REF!*AK$4,IF($C448=$D$5,#REF!*AK$5,0))))</f>
        <v>0</v>
      </c>
      <c r="AL448" s="179">
        <f>IF($C448=$D$2,#REF!*AL$2,IF($C448=$D$3,#REF!*AL$3,IF($C448=$D$4,#REF!*AL$4,IF($C448=$D$5,#REF!*AL$5,0))))</f>
        <v>0</v>
      </c>
      <c r="AM448" s="179">
        <f>IF($C448=$D$2,#REF!*AM$2,IF($C448=$D$3,#REF!*AM$3,IF($C448=$D$4,#REF!*AM$4,IF($C448=$D$5,#REF!*AM$5,0))))</f>
        <v>0</v>
      </c>
    </row>
    <row r="449" spans="1:39">
      <c r="A449" s="141"/>
      <c r="B449" s="165"/>
      <c r="C449" s="165"/>
      <c r="D449" s="178">
        <f t="shared" si="0"/>
        <v>0</v>
      </c>
      <c r="E449" s="179">
        <f>IF($C449=$D$2,#REF!*E$2,IF($C449=$D$3,#REF!*E$3,IF($C449=$D$4,#REF!*E$4,IF($C449=$D$5,#REF!*E$5,0))))</f>
        <v>0</v>
      </c>
      <c r="F449" s="179">
        <f>IF($C449=$D$2,#REF!*F$2,IF($C449=$D$3,#REF!*F$3,IF($C449=$D$4,#REF!*F$4,IF($C449=$D$5,#REF!*F$5,0))))</f>
        <v>0</v>
      </c>
      <c r="G449" s="179">
        <f>IF($C449=$D$2,#REF!*G$2,IF($C449=$D$3,#REF!*G$3,IF($C449=$D$4,#REF!*G$4,IF($C449=$D$5,#REF!*G$5,0))))</f>
        <v>0</v>
      </c>
      <c r="H449" s="179">
        <f>IF($C449=$D$2,#REF!*H$2,IF($C449=$D$3,#REF!*H$3,IF($C449=$D$4,#REF!*H$4,IF($C449=$D$5,#REF!*H$5,0))))</f>
        <v>0</v>
      </c>
      <c r="I449" s="179">
        <f>IF($C449=$D$2,#REF!*I$2,IF($C449=$D$3,#REF!*I$3,IF($C449=$D$4,#REF!*I$4,IF($C449=$D$5,#REF!*I$5,0))))</f>
        <v>0</v>
      </c>
      <c r="J449" s="179">
        <f>IF($C449=$D$2,#REF!*J$2,IF($C449=$D$3,#REF!*J$3,IF($C449=$D$4,#REF!*J$4,IF($C449=$D$5,#REF!*J$5,0))))</f>
        <v>0</v>
      </c>
      <c r="K449" s="179">
        <f>IF($C449=$D$2,#REF!*K$2,IF($C449=$D$3,#REF!*K$3,IF($C449=$D$4,#REF!*K$4,IF($C449=$D$5,#REF!*K$5,0))))</f>
        <v>0</v>
      </c>
      <c r="L449" s="179">
        <f>IF($C449=$D$2,#REF!*L$2,IF($C449=$D$3,#REF!*L$3,IF($C449=$D$4,#REF!*L$4,IF($C449=$D$5,#REF!*L$5,0))))</f>
        <v>0</v>
      </c>
      <c r="M449" s="179">
        <f>IF($C449=$D$2,#REF!*M$2,IF($C449=$D$3,#REF!*M$3,IF($C449=$D$4,#REF!*M$4,IF($C449=$D$5,#REF!*M$5,0))))</f>
        <v>0</v>
      </c>
      <c r="N449" s="179">
        <f>IF($C449=$D$2,#REF!*N$2,IF($C449=$D$3,#REF!*N$3,IF($C449=$D$4,#REF!*N$4,IF($C449=$D$5,#REF!*N$5,0))))</f>
        <v>0</v>
      </c>
      <c r="O449" s="179">
        <f>IF($C449=$D$2,#REF!*O$2,IF($C449=$D$3,#REF!*O$3,IF($C449=$D$4,#REF!*O$4,IF($C449=$D$5,#REF!*O$5,0))))</f>
        <v>0</v>
      </c>
      <c r="P449" s="179">
        <f>IF($C449=$D$2,#REF!*P$2,IF($C449=$D$3,#REF!*P$3,IF($C449=$D$4,#REF!*P$4,IF($C449=$D$5,#REF!*P$5,0))))</f>
        <v>0</v>
      </c>
      <c r="Q449" s="179">
        <f>IF($C449=$D$2,#REF!*Q$2,IF($C449=$D$3,#REF!*Q$3,IF($C449=$D$4,#REF!*Q$4,IF($C449=$D$5,#REF!*Q$5,0))))</f>
        <v>0</v>
      </c>
      <c r="R449" s="179">
        <f>IF($C449=$D$2,#REF!*R$2,IF($C449=$D$3,#REF!*R$3,IF($C449=$D$4,#REF!*R$4,IF($C449=$D$5,#REF!*R$5,0))))</f>
        <v>0</v>
      </c>
      <c r="S449" s="179">
        <f>IF($C449=$D$2,#REF!*S$2,IF($C449=$D$3,#REF!*S$3,IF($C449=$D$4,#REF!*S$4,IF($C449=$D$5,#REF!*S$5,0))))</f>
        <v>0</v>
      </c>
      <c r="T449" s="179">
        <f>IF($C449=$D$2,#REF!*T$2,IF($C449=$D$3,#REF!*T$3,IF($C449=$D$4,#REF!*T$4,IF($C449=$D$5,#REF!*T$5,0))))</f>
        <v>0</v>
      </c>
      <c r="U449" s="179">
        <f>IF($C449=$D$2,#REF!*U$2,IF($C449=$D$3,#REF!*U$3,IF($C449=$D$4,#REF!*U$4,IF($C449=$D$5,#REF!*U$5,0))))</f>
        <v>0</v>
      </c>
      <c r="V449" s="179">
        <f>IF($C449=$D$2,#REF!*V$2,IF($C449=$D$3,#REF!*V$3,IF($C449=$D$4,#REF!*V$4,IF($C449=$D$5,#REF!*V$5,0))))</f>
        <v>0</v>
      </c>
      <c r="W449" s="179">
        <f>IF($C449=$D$2,#REF!*W$2,IF($C449=$D$3,#REF!*W$3,IF($C449=$D$4,#REF!*W$4,IF($C449=$D$5,#REF!*W$5,0))))</f>
        <v>0</v>
      </c>
      <c r="X449" s="179">
        <f>IF($C449=$D$2,#REF!*X$2,IF($C449=$D$3,#REF!*X$3,IF($C449=$D$4,#REF!*X$4,IF($C449=$D$5,#REF!*X$5,0))))</f>
        <v>0</v>
      </c>
      <c r="Y449" s="179">
        <f>IF($C449=$D$2,#REF!*Y$2,IF($C449=$D$3,#REF!*Y$3,IF($C449=$D$4,#REF!*Y$4,IF($C449=$D$5,#REF!*Y$5,0))))</f>
        <v>0</v>
      </c>
      <c r="Z449" s="179">
        <f>IF($C449=$D$2,#REF!*Z$2,IF($C449=$D$3,#REF!*Z$3,IF($C449=$D$4,#REF!*Z$4,IF($C449=$D$5,#REF!*Z$5,0))))</f>
        <v>0</v>
      </c>
      <c r="AA449" s="179">
        <f>IF($C449=$D$2,#REF!*AA$2,IF($C449=$D$3,#REF!*AA$3,IF($C449=$D$4,#REF!*AA$4,IF($C449=$D$5,#REF!*AA$5,0))))</f>
        <v>0</v>
      </c>
      <c r="AB449" s="179">
        <f>IF($C449=$D$2,#REF!*AB$2,IF($C449=$D$3,#REF!*AB$3,IF($C449=$D$4,#REF!*AB$4,IF($C449=$D$5,#REF!*AB$5,0))))</f>
        <v>0</v>
      </c>
      <c r="AC449" s="179">
        <f>IF($C449=$D$2,#REF!*AC$2,IF($C449=$D$3,#REF!*AC$3,IF($C449=$D$4,#REF!*AC$4,IF($C449=$D$5,#REF!*AC$5,0))))</f>
        <v>0</v>
      </c>
      <c r="AD449" s="179">
        <f>IF($C449=$D$2,#REF!*AD$2,IF($C449=$D$3,#REF!*AD$3,IF($C449=$D$4,#REF!*AD$4,IF($C449=$D$5,#REF!*AD$5,0))))</f>
        <v>0</v>
      </c>
      <c r="AE449" s="179">
        <f>IF($C449=$D$2,#REF!*AE$2,IF($C449=$D$3,#REF!*AE$3,IF($C449=$D$4,#REF!*AE$4,IF($C449=$D$5,#REF!*AE$5,0))))</f>
        <v>0</v>
      </c>
      <c r="AF449" s="179">
        <f>IF($C449=$D$2,#REF!*AF$2,IF($C449=$D$3,#REF!*AF$3,IF($C449=$D$4,#REF!*AF$4,IF($C449=$D$5,#REF!*AF$5,0))))</f>
        <v>0</v>
      </c>
      <c r="AG449" s="179">
        <f>IF($C449=$D$2,#REF!*AG$2,IF($C449=$D$3,#REF!*AG$3,IF($C449=$D$4,#REF!*AG$4,IF($C449=$D$5,#REF!*AG$5,0))))</f>
        <v>0</v>
      </c>
      <c r="AH449" s="179">
        <f>IF($C449=$D$2,#REF!*AH$2,IF($C449=$D$3,#REF!*AH$3,IF($C449=$D$4,#REF!*AH$4,IF($C449=$D$5,#REF!*AH$5,0))))</f>
        <v>0</v>
      </c>
      <c r="AI449" s="179">
        <f>IF($C449=$D$2,#REF!*AI$2,IF($C449=$D$3,#REF!*AI$3,IF($C449=$D$4,#REF!*AI$4,IF($C449=$D$5,#REF!*AI$5,0))))</f>
        <v>0</v>
      </c>
      <c r="AJ449" s="179">
        <f>IF($C449=$D$2,#REF!*AJ$2,IF($C449=$D$3,#REF!*AJ$3,IF($C449=$D$4,#REF!*AJ$4,IF($C449=$D$5,#REF!*AJ$5,0))))</f>
        <v>0</v>
      </c>
      <c r="AK449" s="179">
        <f>IF($C449=$D$2,#REF!*AK$2,IF($C449=$D$3,#REF!*AK$3,IF($C449=$D$4,#REF!*AK$4,IF($C449=$D$5,#REF!*AK$5,0))))</f>
        <v>0</v>
      </c>
      <c r="AL449" s="179">
        <f>IF($C449=$D$2,#REF!*AL$2,IF($C449=$D$3,#REF!*AL$3,IF($C449=$D$4,#REF!*AL$4,IF($C449=$D$5,#REF!*AL$5,0))))</f>
        <v>0</v>
      </c>
      <c r="AM449" s="179">
        <f>IF($C449=$D$2,#REF!*AM$2,IF($C449=$D$3,#REF!*AM$3,IF($C449=$D$4,#REF!*AM$4,IF($C449=$D$5,#REF!*AM$5,0))))</f>
        <v>0</v>
      </c>
    </row>
    <row r="450" spans="1:39">
      <c r="A450" s="141"/>
      <c r="B450" s="165"/>
      <c r="C450" s="165"/>
      <c r="D450" s="178">
        <f t="shared" si="0"/>
        <v>0</v>
      </c>
      <c r="E450" s="179">
        <f>IF($C450=$D$2,#REF!*E$2,IF($C450=$D$3,#REF!*E$3,IF($C450=$D$4,#REF!*E$4,IF($C450=$D$5,#REF!*E$5,0))))</f>
        <v>0</v>
      </c>
      <c r="F450" s="179">
        <f>IF($C450=$D$2,#REF!*F$2,IF($C450=$D$3,#REF!*F$3,IF($C450=$D$4,#REF!*F$4,IF($C450=$D$5,#REF!*F$5,0))))</f>
        <v>0</v>
      </c>
      <c r="G450" s="179">
        <f>IF($C450=$D$2,#REF!*G$2,IF($C450=$D$3,#REF!*G$3,IF($C450=$D$4,#REF!*G$4,IF($C450=$D$5,#REF!*G$5,0))))</f>
        <v>0</v>
      </c>
      <c r="H450" s="179">
        <f>IF($C450=$D$2,#REF!*H$2,IF($C450=$D$3,#REF!*H$3,IF($C450=$D$4,#REF!*H$4,IF($C450=$D$5,#REF!*H$5,0))))</f>
        <v>0</v>
      </c>
      <c r="I450" s="179">
        <f>IF($C450=$D$2,#REF!*I$2,IF($C450=$D$3,#REF!*I$3,IF($C450=$D$4,#REF!*I$4,IF($C450=$D$5,#REF!*I$5,0))))</f>
        <v>0</v>
      </c>
      <c r="J450" s="179">
        <f>IF($C450=$D$2,#REF!*J$2,IF($C450=$D$3,#REF!*J$3,IF($C450=$D$4,#REF!*J$4,IF($C450=$D$5,#REF!*J$5,0))))</f>
        <v>0</v>
      </c>
      <c r="K450" s="179">
        <f>IF($C450=$D$2,#REF!*K$2,IF($C450=$D$3,#REF!*K$3,IF($C450=$D$4,#REF!*K$4,IF($C450=$D$5,#REF!*K$5,0))))</f>
        <v>0</v>
      </c>
      <c r="L450" s="179">
        <f>IF($C450=$D$2,#REF!*L$2,IF($C450=$D$3,#REF!*L$3,IF($C450=$D$4,#REF!*L$4,IF($C450=$D$5,#REF!*L$5,0))))</f>
        <v>0</v>
      </c>
      <c r="M450" s="179">
        <f>IF($C450=$D$2,#REF!*M$2,IF($C450=$D$3,#REF!*M$3,IF($C450=$D$4,#REF!*M$4,IF($C450=$D$5,#REF!*M$5,0))))</f>
        <v>0</v>
      </c>
      <c r="N450" s="179">
        <f>IF($C450=$D$2,#REF!*N$2,IF($C450=$D$3,#REF!*N$3,IF($C450=$D$4,#REF!*N$4,IF($C450=$D$5,#REF!*N$5,0))))</f>
        <v>0</v>
      </c>
      <c r="O450" s="179">
        <f>IF($C450=$D$2,#REF!*O$2,IF($C450=$D$3,#REF!*O$3,IF($C450=$D$4,#REF!*O$4,IF($C450=$D$5,#REF!*O$5,0))))</f>
        <v>0</v>
      </c>
      <c r="P450" s="179">
        <f>IF($C450=$D$2,#REF!*P$2,IF($C450=$D$3,#REF!*P$3,IF($C450=$D$4,#REF!*P$4,IF($C450=$D$5,#REF!*P$5,0))))</f>
        <v>0</v>
      </c>
      <c r="Q450" s="179">
        <f>IF($C450=$D$2,#REF!*Q$2,IF($C450=$D$3,#REF!*Q$3,IF($C450=$D$4,#REF!*Q$4,IF($C450=$D$5,#REF!*Q$5,0))))</f>
        <v>0</v>
      </c>
      <c r="R450" s="179">
        <f>IF($C450=$D$2,#REF!*R$2,IF($C450=$D$3,#REF!*R$3,IF($C450=$D$4,#REF!*R$4,IF($C450=$D$5,#REF!*R$5,0))))</f>
        <v>0</v>
      </c>
      <c r="S450" s="179">
        <f>IF($C450=$D$2,#REF!*S$2,IF($C450=$D$3,#REF!*S$3,IF($C450=$D$4,#REF!*S$4,IF($C450=$D$5,#REF!*S$5,0))))</f>
        <v>0</v>
      </c>
      <c r="T450" s="179">
        <f>IF($C450=$D$2,#REF!*T$2,IF($C450=$D$3,#REF!*T$3,IF($C450=$D$4,#REF!*T$4,IF($C450=$D$5,#REF!*T$5,0))))</f>
        <v>0</v>
      </c>
      <c r="U450" s="179">
        <f>IF($C450=$D$2,#REF!*U$2,IF($C450=$D$3,#REF!*U$3,IF($C450=$D$4,#REF!*U$4,IF($C450=$D$5,#REF!*U$5,0))))</f>
        <v>0</v>
      </c>
      <c r="V450" s="179">
        <f>IF($C450=$D$2,#REF!*V$2,IF($C450=$D$3,#REF!*V$3,IF($C450=$D$4,#REF!*V$4,IF($C450=$D$5,#REF!*V$5,0))))</f>
        <v>0</v>
      </c>
      <c r="W450" s="179">
        <f>IF($C450=$D$2,#REF!*W$2,IF($C450=$D$3,#REF!*W$3,IF($C450=$D$4,#REF!*W$4,IF($C450=$D$5,#REF!*W$5,0))))</f>
        <v>0</v>
      </c>
      <c r="X450" s="179">
        <f>IF($C450=$D$2,#REF!*X$2,IF($C450=$D$3,#REF!*X$3,IF($C450=$D$4,#REF!*X$4,IF($C450=$D$5,#REF!*X$5,0))))</f>
        <v>0</v>
      </c>
      <c r="Y450" s="179">
        <f>IF($C450=$D$2,#REF!*Y$2,IF($C450=$D$3,#REF!*Y$3,IF($C450=$D$4,#REF!*Y$4,IF($C450=$D$5,#REF!*Y$5,0))))</f>
        <v>0</v>
      </c>
      <c r="Z450" s="179">
        <f>IF($C450=$D$2,#REF!*Z$2,IF($C450=$D$3,#REF!*Z$3,IF($C450=$D$4,#REF!*Z$4,IF($C450=$D$5,#REF!*Z$5,0))))</f>
        <v>0</v>
      </c>
      <c r="AA450" s="179">
        <f>IF($C450=$D$2,#REF!*AA$2,IF($C450=$D$3,#REF!*AA$3,IF($C450=$D$4,#REF!*AA$4,IF($C450=$D$5,#REF!*AA$5,0))))</f>
        <v>0</v>
      </c>
      <c r="AB450" s="179">
        <f>IF($C450=$D$2,#REF!*AB$2,IF($C450=$D$3,#REF!*AB$3,IF($C450=$D$4,#REF!*AB$4,IF($C450=$D$5,#REF!*AB$5,0))))</f>
        <v>0</v>
      </c>
      <c r="AC450" s="179">
        <f>IF($C450=$D$2,#REF!*AC$2,IF($C450=$D$3,#REF!*AC$3,IF($C450=$D$4,#REF!*AC$4,IF($C450=$D$5,#REF!*AC$5,0))))</f>
        <v>0</v>
      </c>
      <c r="AD450" s="179">
        <f>IF($C450=$D$2,#REF!*AD$2,IF($C450=$D$3,#REF!*AD$3,IF($C450=$D$4,#REF!*AD$4,IF($C450=$D$5,#REF!*AD$5,0))))</f>
        <v>0</v>
      </c>
      <c r="AE450" s="179">
        <f>IF($C450=$D$2,#REF!*AE$2,IF($C450=$D$3,#REF!*AE$3,IF($C450=$D$4,#REF!*AE$4,IF($C450=$D$5,#REF!*AE$5,0))))</f>
        <v>0</v>
      </c>
      <c r="AF450" s="179">
        <f>IF($C450=$D$2,#REF!*AF$2,IF($C450=$D$3,#REF!*AF$3,IF($C450=$D$4,#REF!*AF$4,IF($C450=$D$5,#REF!*AF$5,0))))</f>
        <v>0</v>
      </c>
      <c r="AG450" s="179">
        <f>IF($C450=$D$2,#REF!*AG$2,IF($C450=$D$3,#REF!*AG$3,IF($C450=$D$4,#REF!*AG$4,IF($C450=$D$5,#REF!*AG$5,0))))</f>
        <v>0</v>
      </c>
      <c r="AH450" s="179">
        <f>IF($C450=$D$2,#REF!*AH$2,IF($C450=$D$3,#REF!*AH$3,IF($C450=$D$4,#REF!*AH$4,IF($C450=$D$5,#REF!*AH$5,0))))</f>
        <v>0</v>
      </c>
      <c r="AI450" s="179">
        <f>IF($C450=$D$2,#REF!*AI$2,IF($C450=$D$3,#REF!*AI$3,IF($C450=$D$4,#REF!*AI$4,IF($C450=$D$5,#REF!*AI$5,0))))</f>
        <v>0</v>
      </c>
      <c r="AJ450" s="179">
        <f>IF($C450=$D$2,#REF!*AJ$2,IF($C450=$D$3,#REF!*AJ$3,IF($C450=$D$4,#REF!*AJ$4,IF($C450=$D$5,#REF!*AJ$5,0))))</f>
        <v>0</v>
      </c>
      <c r="AK450" s="179">
        <f>IF($C450=$D$2,#REF!*AK$2,IF($C450=$D$3,#REF!*AK$3,IF($C450=$D$4,#REF!*AK$4,IF($C450=$D$5,#REF!*AK$5,0))))</f>
        <v>0</v>
      </c>
      <c r="AL450" s="179">
        <f>IF($C450=$D$2,#REF!*AL$2,IF($C450=$D$3,#REF!*AL$3,IF($C450=$D$4,#REF!*AL$4,IF($C450=$D$5,#REF!*AL$5,0))))</f>
        <v>0</v>
      </c>
      <c r="AM450" s="179">
        <f>IF($C450=$D$2,#REF!*AM$2,IF($C450=$D$3,#REF!*AM$3,IF($C450=$D$4,#REF!*AM$4,IF($C450=$D$5,#REF!*AM$5,0))))</f>
        <v>0</v>
      </c>
    </row>
    <row r="451" spans="1:39">
      <c r="A451" s="141"/>
      <c r="B451" s="165"/>
      <c r="C451" s="165"/>
      <c r="D451" s="178">
        <f t="shared" si="0"/>
        <v>0</v>
      </c>
      <c r="E451" s="179">
        <f>IF($C451=$D$2,#REF!*E$2,IF($C451=$D$3,#REF!*E$3,IF($C451=$D$4,#REF!*E$4,IF($C451=$D$5,#REF!*E$5,0))))</f>
        <v>0</v>
      </c>
      <c r="F451" s="179">
        <f>IF($C451=$D$2,#REF!*F$2,IF($C451=$D$3,#REF!*F$3,IF($C451=$D$4,#REF!*F$4,IF($C451=$D$5,#REF!*F$5,0))))</f>
        <v>0</v>
      </c>
      <c r="G451" s="179">
        <f>IF($C451=$D$2,#REF!*G$2,IF($C451=$D$3,#REF!*G$3,IF($C451=$D$4,#REF!*G$4,IF($C451=$D$5,#REF!*G$5,0))))</f>
        <v>0</v>
      </c>
      <c r="H451" s="179">
        <f>IF($C451=$D$2,#REF!*H$2,IF($C451=$D$3,#REF!*H$3,IF($C451=$D$4,#REF!*H$4,IF($C451=$D$5,#REF!*H$5,0))))</f>
        <v>0</v>
      </c>
      <c r="I451" s="179">
        <f>IF($C451=$D$2,#REF!*I$2,IF($C451=$D$3,#REF!*I$3,IF($C451=$D$4,#REF!*I$4,IF($C451=$D$5,#REF!*I$5,0))))</f>
        <v>0</v>
      </c>
      <c r="J451" s="179">
        <f>IF($C451=$D$2,#REF!*J$2,IF($C451=$D$3,#REF!*J$3,IF($C451=$D$4,#REF!*J$4,IF($C451=$D$5,#REF!*J$5,0))))</f>
        <v>0</v>
      </c>
      <c r="K451" s="179">
        <f>IF($C451=$D$2,#REF!*K$2,IF($C451=$D$3,#REF!*K$3,IF($C451=$D$4,#REF!*K$4,IF($C451=$D$5,#REF!*K$5,0))))</f>
        <v>0</v>
      </c>
      <c r="L451" s="179">
        <f>IF($C451=$D$2,#REF!*L$2,IF($C451=$D$3,#REF!*L$3,IF($C451=$D$4,#REF!*L$4,IF($C451=$D$5,#REF!*L$5,0))))</f>
        <v>0</v>
      </c>
      <c r="M451" s="179">
        <f>IF($C451=$D$2,#REF!*M$2,IF($C451=$D$3,#REF!*M$3,IF($C451=$D$4,#REF!*M$4,IF($C451=$D$5,#REF!*M$5,0))))</f>
        <v>0</v>
      </c>
      <c r="N451" s="179">
        <f>IF($C451=$D$2,#REF!*N$2,IF($C451=$D$3,#REF!*N$3,IF($C451=$D$4,#REF!*N$4,IF($C451=$D$5,#REF!*N$5,0))))</f>
        <v>0</v>
      </c>
      <c r="O451" s="179">
        <f>IF($C451=$D$2,#REF!*O$2,IF($C451=$D$3,#REF!*O$3,IF($C451=$D$4,#REF!*O$4,IF($C451=$D$5,#REF!*O$5,0))))</f>
        <v>0</v>
      </c>
      <c r="P451" s="179">
        <f>IF($C451=$D$2,#REF!*P$2,IF($C451=$D$3,#REF!*P$3,IF($C451=$D$4,#REF!*P$4,IF($C451=$D$5,#REF!*P$5,0))))</f>
        <v>0</v>
      </c>
      <c r="Q451" s="179">
        <f>IF($C451=$D$2,#REF!*Q$2,IF($C451=$D$3,#REF!*Q$3,IF($C451=$D$4,#REF!*Q$4,IF($C451=$D$5,#REF!*Q$5,0))))</f>
        <v>0</v>
      </c>
      <c r="R451" s="179">
        <f>IF($C451=$D$2,#REF!*R$2,IF($C451=$D$3,#REF!*R$3,IF($C451=$D$4,#REF!*R$4,IF($C451=$D$5,#REF!*R$5,0))))</f>
        <v>0</v>
      </c>
      <c r="S451" s="179">
        <f>IF($C451=$D$2,#REF!*S$2,IF($C451=$D$3,#REF!*S$3,IF($C451=$D$4,#REF!*S$4,IF($C451=$D$5,#REF!*S$5,0))))</f>
        <v>0</v>
      </c>
      <c r="T451" s="179">
        <f>IF($C451=$D$2,#REF!*T$2,IF($C451=$D$3,#REF!*T$3,IF($C451=$D$4,#REF!*T$4,IF($C451=$D$5,#REF!*T$5,0))))</f>
        <v>0</v>
      </c>
      <c r="U451" s="179">
        <f>IF($C451=$D$2,#REF!*U$2,IF($C451=$D$3,#REF!*U$3,IF($C451=$D$4,#REF!*U$4,IF($C451=$D$5,#REF!*U$5,0))))</f>
        <v>0</v>
      </c>
      <c r="V451" s="179">
        <f>IF($C451=$D$2,#REF!*V$2,IF($C451=$D$3,#REF!*V$3,IF($C451=$D$4,#REF!*V$4,IF($C451=$D$5,#REF!*V$5,0))))</f>
        <v>0</v>
      </c>
      <c r="W451" s="179">
        <f>IF($C451=$D$2,#REF!*W$2,IF($C451=$D$3,#REF!*W$3,IF($C451=$D$4,#REF!*W$4,IF($C451=$D$5,#REF!*W$5,0))))</f>
        <v>0</v>
      </c>
      <c r="X451" s="179">
        <f>IF($C451=$D$2,#REF!*X$2,IF($C451=$D$3,#REF!*X$3,IF($C451=$D$4,#REF!*X$4,IF($C451=$D$5,#REF!*X$5,0))))</f>
        <v>0</v>
      </c>
      <c r="Y451" s="179">
        <f>IF($C451=$D$2,#REF!*Y$2,IF($C451=$D$3,#REF!*Y$3,IF($C451=$D$4,#REF!*Y$4,IF($C451=$D$5,#REF!*Y$5,0))))</f>
        <v>0</v>
      </c>
      <c r="Z451" s="179">
        <f>IF($C451=$D$2,#REF!*Z$2,IF($C451=$D$3,#REF!*Z$3,IF($C451=$D$4,#REF!*Z$4,IF($C451=$D$5,#REF!*Z$5,0))))</f>
        <v>0</v>
      </c>
      <c r="AA451" s="179">
        <f>IF($C451=$D$2,#REF!*AA$2,IF($C451=$D$3,#REF!*AA$3,IF($C451=$D$4,#REF!*AA$4,IF($C451=$D$5,#REF!*AA$5,0))))</f>
        <v>0</v>
      </c>
      <c r="AB451" s="179">
        <f>IF($C451=$D$2,#REF!*AB$2,IF($C451=$D$3,#REF!*AB$3,IF($C451=$D$4,#REF!*AB$4,IF($C451=$D$5,#REF!*AB$5,0))))</f>
        <v>0</v>
      </c>
      <c r="AC451" s="179">
        <f>IF($C451=$D$2,#REF!*AC$2,IF($C451=$D$3,#REF!*AC$3,IF($C451=$D$4,#REF!*AC$4,IF($C451=$D$5,#REF!*AC$5,0))))</f>
        <v>0</v>
      </c>
      <c r="AD451" s="179">
        <f>IF($C451=$D$2,#REF!*AD$2,IF($C451=$D$3,#REF!*AD$3,IF($C451=$D$4,#REF!*AD$4,IF($C451=$D$5,#REF!*AD$5,0))))</f>
        <v>0</v>
      </c>
      <c r="AE451" s="179">
        <f>IF($C451=$D$2,#REF!*AE$2,IF($C451=$D$3,#REF!*AE$3,IF($C451=$D$4,#REF!*AE$4,IF($C451=$D$5,#REF!*AE$5,0))))</f>
        <v>0</v>
      </c>
      <c r="AF451" s="179">
        <f>IF($C451=$D$2,#REF!*AF$2,IF($C451=$D$3,#REF!*AF$3,IF($C451=$D$4,#REF!*AF$4,IF($C451=$D$5,#REF!*AF$5,0))))</f>
        <v>0</v>
      </c>
      <c r="AG451" s="179">
        <f>IF($C451=$D$2,#REF!*AG$2,IF($C451=$D$3,#REF!*AG$3,IF($C451=$D$4,#REF!*AG$4,IF($C451=$D$5,#REF!*AG$5,0))))</f>
        <v>0</v>
      </c>
      <c r="AH451" s="179">
        <f>IF($C451=$D$2,#REF!*AH$2,IF($C451=$D$3,#REF!*AH$3,IF($C451=$D$4,#REF!*AH$4,IF($C451=$D$5,#REF!*AH$5,0))))</f>
        <v>0</v>
      </c>
      <c r="AI451" s="179">
        <f>IF($C451=$D$2,#REF!*AI$2,IF($C451=$D$3,#REF!*AI$3,IF($C451=$D$4,#REF!*AI$4,IF($C451=$D$5,#REF!*AI$5,0))))</f>
        <v>0</v>
      </c>
      <c r="AJ451" s="179">
        <f>IF($C451=$D$2,#REF!*AJ$2,IF($C451=$D$3,#REF!*AJ$3,IF($C451=$D$4,#REF!*AJ$4,IF($C451=$D$5,#REF!*AJ$5,0))))</f>
        <v>0</v>
      </c>
      <c r="AK451" s="179">
        <f>IF($C451=$D$2,#REF!*AK$2,IF($C451=$D$3,#REF!*AK$3,IF($C451=$D$4,#REF!*AK$4,IF($C451=$D$5,#REF!*AK$5,0))))</f>
        <v>0</v>
      </c>
      <c r="AL451" s="179">
        <f>IF($C451=$D$2,#REF!*AL$2,IF($C451=$D$3,#REF!*AL$3,IF($C451=$D$4,#REF!*AL$4,IF($C451=$D$5,#REF!*AL$5,0))))</f>
        <v>0</v>
      </c>
      <c r="AM451" s="179">
        <f>IF($C451=$D$2,#REF!*AM$2,IF($C451=$D$3,#REF!*AM$3,IF($C451=$D$4,#REF!*AM$4,IF($C451=$D$5,#REF!*AM$5,0))))</f>
        <v>0</v>
      </c>
    </row>
    <row r="452" spans="1:39">
      <c r="A452" s="141"/>
      <c r="B452" s="165"/>
      <c r="C452" s="165"/>
      <c r="D452" s="178">
        <f t="shared" si="0"/>
        <v>0</v>
      </c>
      <c r="E452" s="179">
        <f>IF($C452=$D$2,#REF!*E$2,IF($C452=$D$3,#REF!*E$3,IF($C452=$D$4,#REF!*E$4,IF($C452=$D$5,#REF!*E$5,0))))</f>
        <v>0</v>
      </c>
      <c r="F452" s="179">
        <f>IF($C452=$D$2,#REF!*F$2,IF($C452=$D$3,#REF!*F$3,IF($C452=$D$4,#REF!*F$4,IF($C452=$D$5,#REF!*F$5,0))))</f>
        <v>0</v>
      </c>
      <c r="G452" s="179">
        <f>IF($C452=$D$2,#REF!*G$2,IF($C452=$D$3,#REF!*G$3,IF($C452=$D$4,#REF!*G$4,IF($C452=$D$5,#REF!*G$5,0))))</f>
        <v>0</v>
      </c>
      <c r="H452" s="179">
        <f>IF($C452=$D$2,#REF!*H$2,IF($C452=$D$3,#REF!*H$3,IF($C452=$D$4,#REF!*H$4,IF($C452=$D$5,#REF!*H$5,0))))</f>
        <v>0</v>
      </c>
      <c r="I452" s="179">
        <f>IF($C452=$D$2,#REF!*I$2,IF($C452=$D$3,#REF!*I$3,IF($C452=$D$4,#REF!*I$4,IF($C452=$D$5,#REF!*I$5,0))))</f>
        <v>0</v>
      </c>
      <c r="J452" s="179">
        <f>IF($C452=$D$2,#REF!*J$2,IF($C452=$D$3,#REF!*J$3,IF($C452=$D$4,#REF!*J$4,IF($C452=$D$5,#REF!*J$5,0))))</f>
        <v>0</v>
      </c>
      <c r="K452" s="179">
        <f>IF($C452=$D$2,#REF!*K$2,IF($C452=$D$3,#REF!*K$3,IF($C452=$D$4,#REF!*K$4,IF($C452=$D$5,#REF!*K$5,0))))</f>
        <v>0</v>
      </c>
      <c r="L452" s="179">
        <f>IF($C452=$D$2,#REF!*L$2,IF($C452=$D$3,#REF!*L$3,IF($C452=$D$4,#REF!*L$4,IF($C452=$D$5,#REF!*L$5,0))))</f>
        <v>0</v>
      </c>
      <c r="M452" s="179">
        <f>IF($C452=$D$2,#REF!*M$2,IF($C452=$D$3,#REF!*M$3,IF($C452=$D$4,#REF!*M$4,IF($C452=$D$5,#REF!*M$5,0))))</f>
        <v>0</v>
      </c>
      <c r="N452" s="179">
        <f>IF($C452=$D$2,#REF!*N$2,IF($C452=$D$3,#REF!*N$3,IF($C452=$D$4,#REF!*N$4,IF($C452=$D$5,#REF!*N$5,0))))</f>
        <v>0</v>
      </c>
      <c r="O452" s="179">
        <f>IF($C452=$D$2,#REF!*O$2,IF($C452=$D$3,#REF!*O$3,IF($C452=$D$4,#REF!*O$4,IF($C452=$D$5,#REF!*O$5,0))))</f>
        <v>0</v>
      </c>
      <c r="P452" s="179">
        <f>IF($C452=$D$2,#REF!*P$2,IF($C452=$D$3,#REF!*P$3,IF($C452=$D$4,#REF!*P$4,IF($C452=$D$5,#REF!*P$5,0))))</f>
        <v>0</v>
      </c>
      <c r="Q452" s="179">
        <f>IF($C452=$D$2,#REF!*Q$2,IF($C452=$D$3,#REF!*Q$3,IF($C452=$D$4,#REF!*Q$4,IF($C452=$D$5,#REF!*Q$5,0))))</f>
        <v>0</v>
      </c>
      <c r="R452" s="179">
        <f>IF($C452=$D$2,#REF!*R$2,IF($C452=$D$3,#REF!*R$3,IF($C452=$D$4,#REF!*R$4,IF($C452=$D$5,#REF!*R$5,0))))</f>
        <v>0</v>
      </c>
      <c r="S452" s="179">
        <f>IF($C452=$D$2,#REF!*S$2,IF($C452=$D$3,#REF!*S$3,IF($C452=$D$4,#REF!*S$4,IF($C452=$D$5,#REF!*S$5,0))))</f>
        <v>0</v>
      </c>
      <c r="T452" s="179">
        <f>IF($C452=$D$2,#REF!*T$2,IF($C452=$D$3,#REF!*T$3,IF($C452=$D$4,#REF!*T$4,IF($C452=$D$5,#REF!*T$5,0))))</f>
        <v>0</v>
      </c>
      <c r="U452" s="179">
        <f>IF($C452=$D$2,#REF!*U$2,IF($C452=$D$3,#REF!*U$3,IF($C452=$D$4,#REF!*U$4,IF($C452=$D$5,#REF!*U$5,0))))</f>
        <v>0</v>
      </c>
      <c r="V452" s="179">
        <f>IF($C452=$D$2,#REF!*V$2,IF($C452=$D$3,#REF!*V$3,IF($C452=$D$4,#REF!*V$4,IF($C452=$D$5,#REF!*V$5,0))))</f>
        <v>0</v>
      </c>
      <c r="W452" s="179">
        <f>IF($C452=$D$2,#REF!*W$2,IF($C452=$D$3,#REF!*W$3,IF($C452=$D$4,#REF!*W$4,IF($C452=$D$5,#REF!*W$5,0))))</f>
        <v>0</v>
      </c>
      <c r="X452" s="179">
        <f>IF($C452=$D$2,#REF!*X$2,IF($C452=$D$3,#REF!*X$3,IF($C452=$D$4,#REF!*X$4,IF($C452=$D$5,#REF!*X$5,0))))</f>
        <v>0</v>
      </c>
      <c r="Y452" s="179">
        <f>IF($C452=$D$2,#REF!*Y$2,IF($C452=$D$3,#REF!*Y$3,IF($C452=$D$4,#REF!*Y$4,IF($C452=$D$5,#REF!*Y$5,0))))</f>
        <v>0</v>
      </c>
      <c r="Z452" s="179">
        <f>IF($C452=$D$2,#REF!*Z$2,IF($C452=$D$3,#REF!*Z$3,IF($C452=$D$4,#REF!*Z$4,IF($C452=$D$5,#REF!*Z$5,0))))</f>
        <v>0</v>
      </c>
      <c r="AA452" s="179">
        <f>IF($C452=$D$2,#REF!*AA$2,IF($C452=$D$3,#REF!*AA$3,IF($C452=$D$4,#REF!*AA$4,IF($C452=$D$5,#REF!*AA$5,0))))</f>
        <v>0</v>
      </c>
      <c r="AB452" s="179">
        <f>IF($C452=$D$2,#REF!*AB$2,IF($C452=$D$3,#REF!*AB$3,IF($C452=$D$4,#REF!*AB$4,IF($C452=$D$5,#REF!*AB$5,0))))</f>
        <v>0</v>
      </c>
      <c r="AC452" s="179">
        <f>IF($C452=$D$2,#REF!*AC$2,IF($C452=$D$3,#REF!*AC$3,IF($C452=$D$4,#REF!*AC$4,IF($C452=$D$5,#REF!*AC$5,0))))</f>
        <v>0</v>
      </c>
      <c r="AD452" s="179">
        <f>IF($C452=$D$2,#REF!*AD$2,IF($C452=$D$3,#REF!*AD$3,IF($C452=$D$4,#REF!*AD$4,IF($C452=$D$5,#REF!*AD$5,0))))</f>
        <v>0</v>
      </c>
      <c r="AE452" s="179">
        <f>IF($C452=$D$2,#REF!*AE$2,IF($C452=$D$3,#REF!*AE$3,IF($C452=$D$4,#REF!*AE$4,IF($C452=$D$5,#REF!*AE$5,0))))</f>
        <v>0</v>
      </c>
      <c r="AF452" s="179">
        <f>IF($C452=$D$2,#REF!*AF$2,IF($C452=$D$3,#REF!*AF$3,IF($C452=$D$4,#REF!*AF$4,IF($C452=$D$5,#REF!*AF$5,0))))</f>
        <v>0</v>
      </c>
      <c r="AG452" s="179">
        <f>IF($C452=$D$2,#REF!*AG$2,IF($C452=$D$3,#REF!*AG$3,IF($C452=$D$4,#REF!*AG$4,IF($C452=$D$5,#REF!*AG$5,0))))</f>
        <v>0</v>
      </c>
      <c r="AH452" s="179">
        <f>IF($C452=$D$2,#REF!*AH$2,IF($C452=$D$3,#REF!*AH$3,IF($C452=$D$4,#REF!*AH$4,IF($C452=$D$5,#REF!*AH$5,0))))</f>
        <v>0</v>
      </c>
      <c r="AI452" s="179">
        <f>IF($C452=$D$2,#REF!*AI$2,IF($C452=$D$3,#REF!*AI$3,IF($C452=$D$4,#REF!*AI$4,IF($C452=$D$5,#REF!*AI$5,0))))</f>
        <v>0</v>
      </c>
      <c r="AJ452" s="179">
        <f>IF($C452=$D$2,#REF!*AJ$2,IF($C452=$D$3,#REF!*AJ$3,IF($C452=$D$4,#REF!*AJ$4,IF($C452=$D$5,#REF!*AJ$5,0))))</f>
        <v>0</v>
      </c>
      <c r="AK452" s="179">
        <f>IF($C452=$D$2,#REF!*AK$2,IF($C452=$D$3,#REF!*AK$3,IF($C452=$D$4,#REF!*AK$4,IF($C452=$D$5,#REF!*AK$5,0))))</f>
        <v>0</v>
      </c>
      <c r="AL452" s="179">
        <f>IF($C452=$D$2,#REF!*AL$2,IF($C452=$D$3,#REF!*AL$3,IF($C452=$D$4,#REF!*AL$4,IF($C452=$D$5,#REF!*AL$5,0))))</f>
        <v>0</v>
      </c>
      <c r="AM452" s="179">
        <f>IF($C452=$D$2,#REF!*AM$2,IF($C452=$D$3,#REF!*AM$3,IF($C452=$D$4,#REF!*AM$4,IF($C452=$D$5,#REF!*AM$5,0))))</f>
        <v>0</v>
      </c>
    </row>
    <row r="453" spans="1:39">
      <c r="A453" s="141"/>
      <c r="B453" s="165"/>
      <c r="C453" s="165"/>
      <c r="D453" s="178">
        <f t="shared" si="0"/>
        <v>0</v>
      </c>
      <c r="E453" s="179">
        <f>IF($C453=$D$2,#REF!*E$2,IF($C453=$D$3,#REF!*E$3,IF($C453=$D$4,#REF!*E$4,IF($C453=$D$5,#REF!*E$5,0))))</f>
        <v>0</v>
      </c>
      <c r="F453" s="179">
        <f>IF($C453=$D$2,#REF!*F$2,IF($C453=$D$3,#REF!*F$3,IF($C453=$D$4,#REF!*F$4,IF($C453=$D$5,#REF!*F$5,0))))</f>
        <v>0</v>
      </c>
      <c r="G453" s="179">
        <f>IF($C453=$D$2,#REF!*G$2,IF($C453=$D$3,#REF!*G$3,IF($C453=$D$4,#REF!*G$4,IF($C453=$D$5,#REF!*G$5,0))))</f>
        <v>0</v>
      </c>
      <c r="H453" s="179">
        <f>IF($C453=$D$2,#REF!*H$2,IF($C453=$D$3,#REF!*H$3,IF($C453=$D$4,#REF!*H$4,IF($C453=$D$5,#REF!*H$5,0))))</f>
        <v>0</v>
      </c>
      <c r="I453" s="179">
        <f>IF($C453=$D$2,#REF!*I$2,IF($C453=$D$3,#REF!*I$3,IF($C453=$D$4,#REF!*I$4,IF($C453=$D$5,#REF!*I$5,0))))</f>
        <v>0</v>
      </c>
      <c r="J453" s="179">
        <f>IF($C453=$D$2,#REF!*J$2,IF($C453=$D$3,#REF!*J$3,IF($C453=$D$4,#REF!*J$4,IF($C453=$D$5,#REF!*J$5,0))))</f>
        <v>0</v>
      </c>
      <c r="K453" s="179">
        <f>IF($C453=$D$2,#REF!*K$2,IF($C453=$D$3,#REF!*K$3,IF($C453=$D$4,#REF!*K$4,IF($C453=$D$5,#REF!*K$5,0))))</f>
        <v>0</v>
      </c>
      <c r="L453" s="179">
        <f>IF($C453=$D$2,#REF!*L$2,IF($C453=$D$3,#REF!*L$3,IF($C453=$D$4,#REF!*L$4,IF($C453=$D$5,#REF!*L$5,0))))</f>
        <v>0</v>
      </c>
      <c r="M453" s="179">
        <f>IF($C453=$D$2,#REF!*M$2,IF($C453=$D$3,#REF!*M$3,IF($C453=$D$4,#REF!*M$4,IF($C453=$D$5,#REF!*M$5,0))))</f>
        <v>0</v>
      </c>
      <c r="N453" s="179">
        <f>IF($C453=$D$2,#REF!*N$2,IF($C453=$D$3,#REF!*N$3,IF($C453=$D$4,#REF!*N$4,IF($C453=$D$5,#REF!*N$5,0))))</f>
        <v>0</v>
      </c>
      <c r="O453" s="179">
        <f>IF($C453=$D$2,#REF!*O$2,IF($C453=$D$3,#REF!*O$3,IF($C453=$D$4,#REF!*O$4,IF($C453=$D$5,#REF!*O$5,0))))</f>
        <v>0</v>
      </c>
      <c r="P453" s="179">
        <f>IF($C453=$D$2,#REF!*P$2,IF($C453=$D$3,#REF!*P$3,IF($C453=$D$4,#REF!*P$4,IF($C453=$D$5,#REF!*P$5,0))))</f>
        <v>0</v>
      </c>
      <c r="Q453" s="179">
        <f>IF($C453=$D$2,#REF!*Q$2,IF($C453=$D$3,#REF!*Q$3,IF($C453=$D$4,#REF!*Q$4,IF($C453=$D$5,#REF!*Q$5,0))))</f>
        <v>0</v>
      </c>
      <c r="R453" s="179">
        <f>IF($C453=$D$2,#REF!*R$2,IF($C453=$D$3,#REF!*R$3,IF($C453=$D$4,#REF!*R$4,IF($C453=$D$5,#REF!*R$5,0))))</f>
        <v>0</v>
      </c>
      <c r="S453" s="179">
        <f>IF($C453=$D$2,#REF!*S$2,IF($C453=$D$3,#REF!*S$3,IF($C453=$D$4,#REF!*S$4,IF($C453=$D$5,#REF!*S$5,0))))</f>
        <v>0</v>
      </c>
      <c r="T453" s="179">
        <f>IF($C453=$D$2,#REF!*T$2,IF($C453=$D$3,#REF!*T$3,IF($C453=$D$4,#REF!*T$4,IF($C453=$D$5,#REF!*T$5,0))))</f>
        <v>0</v>
      </c>
      <c r="U453" s="179">
        <f>IF($C453=$D$2,#REF!*U$2,IF($C453=$D$3,#REF!*U$3,IF($C453=$D$4,#REF!*U$4,IF($C453=$D$5,#REF!*U$5,0))))</f>
        <v>0</v>
      </c>
      <c r="V453" s="179">
        <f>IF($C453=$D$2,#REF!*V$2,IF($C453=$D$3,#REF!*V$3,IF($C453=$D$4,#REF!*V$4,IF($C453=$D$5,#REF!*V$5,0))))</f>
        <v>0</v>
      </c>
      <c r="W453" s="179">
        <f>IF($C453=$D$2,#REF!*W$2,IF($C453=$D$3,#REF!*W$3,IF($C453=$D$4,#REF!*W$4,IF($C453=$D$5,#REF!*W$5,0))))</f>
        <v>0</v>
      </c>
      <c r="X453" s="179">
        <f>IF($C453=$D$2,#REF!*X$2,IF($C453=$D$3,#REF!*X$3,IF($C453=$D$4,#REF!*X$4,IF($C453=$D$5,#REF!*X$5,0))))</f>
        <v>0</v>
      </c>
      <c r="Y453" s="179">
        <f>IF($C453=$D$2,#REF!*Y$2,IF($C453=$D$3,#REF!*Y$3,IF($C453=$D$4,#REF!*Y$4,IF($C453=$D$5,#REF!*Y$5,0))))</f>
        <v>0</v>
      </c>
      <c r="Z453" s="179">
        <f>IF($C453=$D$2,#REF!*Z$2,IF($C453=$D$3,#REF!*Z$3,IF($C453=$D$4,#REF!*Z$4,IF($C453=$D$5,#REF!*Z$5,0))))</f>
        <v>0</v>
      </c>
      <c r="AA453" s="179">
        <f>IF($C453=$D$2,#REF!*AA$2,IF($C453=$D$3,#REF!*AA$3,IF($C453=$D$4,#REF!*AA$4,IF($C453=$D$5,#REF!*AA$5,0))))</f>
        <v>0</v>
      </c>
      <c r="AB453" s="179">
        <f>IF($C453=$D$2,#REF!*AB$2,IF($C453=$D$3,#REF!*AB$3,IF($C453=$D$4,#REF!*AB$4,IF($C453=$D$5,#REF!*AB$5,0))))</f>
        <v>0</v>
      </c>
      <c r="AC453" s="179">
        <f>IF($C453=$D$2,#REF!*AC$2,IF($C453=$D$3,#REF!*AC$3,IF($C453=$D$4,#REF!*AC$4,IF($C453=$D$5,#REF!*AC$5,0))))</f>
        <v>0</v>
      </c>
      <c r="AD453" s="179">
        <f>IF($C453=$D$2,#REF!*AD$2,IF($C453=$D$3,#REF!*AD$3,IF($C453=$D$4,#REF!*AD$4,IF($C453=$D$5,#REF!*AD$5,0))))</f>
        <v>0</v>
      </c>
      <c r="AE453" s="179">
        <f>IF($C453=$D$2,#REF!*AE$2,IF($C453=$D$3,#REF!*AE$3,IF($C453=$D$4,#REF!*AE$4,IF($C453=$D$5,#REF!*AE$5,0))))</f>
        <v>0</v>
      </c>
      <c r="AF453" s="179">
        <f>IF($C453=$D$2,#REF!*AF$2,IF($C453=$D$3,#REF!*AF$3,IF($C453=$D$4,#REF!*AF$4,IF($C453=$D$5,#REF!*AF$5,0))))</f>
        <v>0</v>
      </c>
      <c r="AG453" s="179">
        <f>IF($C453=$D$2,#REF!*AG$2,IF($C453=$D$3,#REF!*AG$3,IF($C453=$D$4,#REF!*AG$4,IF($C453=$D$5,#REF!*AG$5,0))))</f>
        <v>0</v>
      </c>
      <c r="AH453" s="179">
        <f>IF($C453=$D$2,#REF!*AH$2,IF($C453=$D$3,#REF!*AH$3,IF($C453=$D$4,#REF!*AH$4,IF($C453=$D$5,#REF!*AH$5,0))))</f>
        <v>0</v>
      </c>
      <c r="AI453" s="179">
        <f>IF($C453=$D$2,#REF!*AI$2,IF($C453=$D$3,#REF!*AI$3,IF($C453=$D$4,#REF!*AI$4,IF($C453=$D$5,#REF!*AI$5,0))))</f>
        <v>0</v>
      </c>
      <c r="AJ453" s="179">
        <f>IF($C453=$D$2,#REF!*AJ$2,IF($C453=$D$3,#REF!*AJ$3,IF($C453=$D$4,#REF!*AJ$4,IF($C453=$D$5,#REF!*AJ$5,0))))</f>
        <v>0</v>
      </c>
      <c r="AK453" s="179">
        <f>IF($C453=$D$2,#REF!*AK$2,IF($C453=$D$3,#REF!*AK$3,IF($C453=$D$4,#REF!*AK$4,IF($C453=$D$5,#REF!*AK$5,0))))</f>
        <v>0</v>
      </c>
      <c r="AL453" s="179">
        <f>IF($C453=$D$2,#REF!*AL$2,IF($C453=$D$3,#REF!*AL$3,IF($C453=$D$4,#REF!*AL$4,IF($C453=$D$5,#REF!*AL$5,0))))</f>
        <v>0</v>
      </c>
      <c r="AM453" s="179">
        <f>IF($C453=$D$2,#REF!*AM$2,IF($C453=$D$3,#REF!*AM$3,IF($C453=$D$4,#REF!*AM$4,IF($C453=$D$5,#REF!*AM$5,0))))</f>
        <v>0</v>
      </c>
    </row>
    <row r="454" spans="1:39">
      <c r="A454" s="141"/>
      <c r="B454" s="165"/>
      <c r="C454" s="165"/>
      <c r="D454" s="178">
        <f t="shared" si="0"/>
        <v>0</v>
      </c>
      <c r="E454" s="179">
        <f>IF($C454=$D$2,#REF!*E$2,IF($C454=$D$3,#REF!*E$3,IF($C454=$D$4,#REF!*E$4,IF($C454=$D$5,#REF!*E$5,0))))</f>
        <v>0</v>
      </c>
      <c r="F454" s="179">
        <f>IF($C454=$D$2,#REF!*F$2,IF($C454=$D$3,#REF!*F$3,IF($C454=$D$4,#REF!*F$4,IF($C454=$D$5,#REF!*F$5,0))))</f>
        <v>0</v>
      </c>
      <c r="G454" s="179">
        <f>IF($C454=$D$2,#REF!*G$2,IF($C454=$D$3,#REF!*G$3,IF($C454=$D$4,#REF!*G$4,IF($C454=$D$5,#REF!*G$5,0))))</f>
        <v>0</v>
      </c>
      <c r="H454" s="179">
        <f>IF($C454=$D$2,#REF!*H$2,IF($C454=$D$3,#REF!*H$3,IF($C454=$D$4,#REF!*H$4,IF($C454=$D$5,#REF!*H$5,0))))</f>
        <v>0</v>
      </c>
      <c r="I454" s="179">
        <f>IF($C454=$D$2,#REF!*I$2,IF($C454=$D$3,#REF!*I$3,IF($C454=$D$4,#REF!*I$4,IF($C454=$D$5,#REF!*I$5,0))))</f>
        <v>0</v>
      </c>
      <c r="J454" s="179">
        <f>IF($C454=$D$2,#REF!*J$2,IF($C454=$D$3,#REF!*J$3,IF($C454=$D$4,#REF!*J$4,IF($C454=$D$5,#REF!*J$5,0))))</f>
        <v>0</v>
      </c>
      <c r="K454" s="179">
        <f>IF($C454=$D$2,#REF!*K$2,IF($C454=$D$3,#REF!*K$3,IF($C454=$D$4,#REF!*K$4,IF($C454=$D$5,#REF!*K$5,0))))</f>
        <v>0</v>
      </c>
      <c r="L454" s="179">
        <f>IF($C454=$D$2,#REF!*L$2,IF($C454=$D$3,#REF!*L$3,IF($C454=$D$4,#REF!*L$4,IF($C454=$D$5,#REF!*L$5,0))))</f>
        <v>0</v>
      </c>
      <c r="M454" s="179">
        <f>IF($C454=$D$2,#REF!*M$2,IF($C454=$D$3,#REF!*M$3,IF($C454=$D$4,#REF!*M$4,IF($C454=$D$5,#REF!*M$5,0))))</f>
        <v>0</v>
      </c>
      <c r="N454" s="179">
        <f>IF($C454=$D$2,#REF!*N$2,IF($C454=$D$3,#REF!*N$3,IF($C454=$D$4,#REF!*N$4,IF($C454=$D$5,#REF!*N$5,0))))</f>
        <v>0</v>
      </c>
      <c r="O454" s="179">
        <f>IF($C454=$D$2,#REF!*O$2,IF($C454=$D$3,#REF!*O$3,IF($C454=$D$4,#REF!*O$4,IF($C454=$D$5,#REF!*O$5,0))))</f>
        <v>0</v>
      </c>
      <c r="P454" s="179">
        <f>IF($C454=$D$2,#REF!*P$2,IF($C454=$D$3,#REF!*P$3,IF($C454=$D$4,#REF!*P$4,IF($C454=$D$5,#REF!*P$5,0))))</f>
        <v>0</v>
      </c>
      <c r="Q454" s="179">
        <f>IF($C454=$D$2,#REF!*Q$2,IF($C454=$D$3,#REF!*Q$3,IF($C454=$D$4,#REF!*Q$4,IF($C454=$D$5,#REF!*Q$5,0))))</f>
        <v>0</v>
      </c>
      <c r="R454" s="179">
        <f>IF($C454=$D$2,#REF!*R$2,IF($C454=$D$3,#REF!*R$3,IF($C454=$D$4,#REF!*R$4,IF($C454=$D$5,#REF!*R$5,0))))</f>
        <v>0</v>
      </c>
      <c r="S454" s="179">
        <f>IF($C454=$D$2,#REF!*S$2,IF($C454=$D$3,#REF!*S$3,IF($C454=$D$4,#REF!*S$4,IF($C454=$D$5,#REF!*S$5,0))))</f>
        <v>0</v>
      </c>
      <c r="T454" s="179">
        <f>IF($C454=$D$2,#REF!*T$2,IF($C454=$D$3,#REF!*T$3,IF($C454=$D$4,#REF!*T$4,IF($C454=$D$5,#REF!*T$5,0))))</f>
        <v>0</v>
      </c>
      <c r="U454" s="179">
        <f>IF($C454=$D$2,#REF!*U$2,IF($C454=$D$3,#REF!*U$3,IF($C454=$D$4,#REF!*U$4,IF($C454=$D$5,#REF!*U$5,0))))</f>
        <v>0</v>
      </c>
      <c r="V454" s="179">
        <f>IF($C454=$D$2,#REF!*V$2,IF($C454=$D$3,#REF!*V$3,IF($C454=$D$4,#REF!*V$4,IF($C454=$D$5,#REF!*V$5,0))))</f>
        <v>0</v>
      </c>
      <c r="W454" s="179">
        <f>IF($C454=$D$2,#REF!*W$2,IF($C454=$D$3,#REF!*W$3,IF($C454=$D$4,#REF!*W$4,IF($C454=$D$5,#REF!*W$5,0))))</f>
        <v>0</v>
      </c>
      <c r="X454" s="179">
        <f>IF($C454=$D$2,#REF!*X$2,IF($C454=$D$3,#REF!*X$3,IF($C454=$D$4,#REF!*X$4,IF($C454=$D$5,#REF!*X$5,0))))</f>
        <v>0</v>
      </c>
      <c r="Y454" s="179">
        <f>IF($C454=$D$2,#REF!*Y$2,IF($C454=$D$3,#REF!*Y$3,IF($C454=$D$4,#REF!*Y$4,IF($C454=$D$5,#REF!*Y$5,0))))</f>
        <v>0</v>
      </c>
      <c r="Z454" s="179">
        <f>IF($C454=$D$2,#REF!*Z$2,IF($C454=$D$3,#REF!*Z$3,IF($C454=$D$4,#REF!*Z$4,IF($C454=$D$5,#REF!*Z$5,0))))</f>
        <v>0</v>
      </c>
      <c r="AA454" s="179">
        <f>IF($C454=$D$2,#REF!*AA$2,IF($C454=$D$3,#REF!*AA$3,IF($C454=$D$4,#REF!*AA$4,IF($C454=$D$5,#REF!*AA$5,0))))</f>
        <v>0</v>
      </c>
      <c r="AB454" s="179">
        <f>IF($C454=$D$2,#REF!*AB$2,IF($C454=$D$3,#REF!*AB$3,IF($C454=$D$4,#REF!*AB$4,IF($C454=$D$5,#REF!*AB$5,0))))</f>
        <v>0</v>
      </c>
      <c r="AC454" s="179">
        <f>IF($C454=$D$2,#REF!*AC$2,IF($C454=$D$3,#REF!*AC$3,IF($C454=$D$4,#REF!*AC$4,IF($C454=$D$5,#REF!*AC$5,0))))</f>
        <v>0</v>
      </c>
      <c r="AD454" s="179">
        <f>IF($C454=$D$2,#REF!*AD$2,IF($C454=$D$3,#REF!*AD$3,IF($C454=$D$4,#REF!*AD$4,IF($C454=$D$5,#REF!*AD$5,0))))</f>
        <v>0</v>
      </c>
      <c r="AE454" s="179">
        <f>IF($C454=$D$2,#REF!*AE$2,IF($C454=$D$3,#REF!*AE$3,IF($C454=$D$4,#REF!*AE$4,IF($C454=$D$5,#REF!*AE$5,0))))</f>
        <v>0</v>
      </c>
      <c r="AF454" s="179">
        <f>IF($C454=$D$2,#REF!*AF$2,IF($C454=$D$3,#REF!*AF$3,IF($C454=$D$4,#REF!*AF$4,IF($C454=$D$5,#REF!*AF$5,0))))</f>
        <v>0</v>
      </c>
      <c r="AG454" s="179">
        <f>IF($C454=$D$2,#REF!*AG$2,IF($C454=$D$3,#REF!*AG$3,IF($C454=$D$4,#REF!*AG$4,IF($C454=$D$5,#REF!*AG$5,0))))</f>
        <v>0</v>
      </c>
      <c r="AH454" s="179">
        <f>IF($C454=$D$2,#REF!*AH$2,IF($C454=$D$3,#REF!*AH$3,IF($C454=$D$4,#REF!*AH$4,IF($C454=$D$5,#REF!*AH$5,0))))</f>
        <v>0</v>
      </c>
      <c r="AI454" s="179">
        <f>IF($C454=$D$2,#REF!*AI$2,IF($C454=$D$3,#REF!*AI$3,IF($C454=$D$4,#REF!*AI$4,IF($C454=$D$5,#REF!*AI$5,0))))</f>
        <v>0</v>
      </c>
      <c r="AJ454" s="179">
        <f>IF($C454=$D$2,#REF!*AJ$2,IF($C454=$D$3,#REF!*AJ$3,IF($C454=$D$4,#REF!*AJ$4,IF($C454=$D$5,#REF!*AJ$5,0))))</f>
        <v>0</v>
      </c>
      <c r="AK454" s="179">
        <f>IF($C454=$D$2,#REF!*AK$2,IF($C454=$D$3,#REF!*AK$3,IF($C454=$D$4,#REF!*AK$4,IF($C454=$D$5,#REF!*AK$5,0))))</f>
        <v>0</v>
      </c>
      <c r="AL454" s="179">
        <f>IF($C454=$D$2,#REF!*AL$2,IF($C454=$D$3,#REF!*AL$3,IF($C454=$D$4,#REF!*AL$4,IF($C454=$D$5,#REF!*AL$5,0))))</f>
        <v>0</v>
      </c>
      <c r="AM454" s="179">
        <f>IF($C454=$D$2,#REF!*AM$2,IF($C454=$D$3,#REF!*AM$3,IF($C454=$D$4,#REF!*AM$4,IF($C454=$D$5,#REF!*AM$5,0))))</f>
        <v>0</v>
      </c>
    </row>
    <row r="455" spans="1:39">
      <c r="A455" s="141"/>
      <c r="B455" s="165"/>
      <c r="C455" s="165"/>
      <c r="D455" s="178">
        <f t="shared" si="0"/>
        <v>0</v>
      </c>
      <c r="E455" s="179">
        <f>IF($C455=$D$2,#REF!*E$2,IF($C455=$D$3,#REF!*E$3,IF($C455=$D$4,#REF!*E$4,IF($C455=$D$5,#REF!*E$5,0))))</f>
        <v>0</v>
      </c>
      <c r="F455" s="179">
        <f>IF($C455=$D$2,#REF!*F$2,IF($C455=$D$3,#REF!*F$3,IF($C455=$D$4,#REF!*F$4,IF($C455=$D$5,#REF!*F$5,0))))</f>
        <v>0</v>
      </c>
      <c r="G455" s="179">
        <f>IF($C455=$D$2,#REF!*G$2,IF($C455=$D$3,#REF!*G$3,IF($C455=$D$4,#REF!*G$4,IF($C455=$D$5,#REF!*G$5,0))))</f>
        <v>0</v>
      </c>
      <c r="H455" s="179">
        <f>IF($C455=$D$2,#REF!*H$2,IF($C455=$D$3,#REF!*H$3,IF($C455=$D$4,#REF!*H$4,IF($C455=$D$5,#REF!*H$5,0))))</f>
        <v>0</v>
      </c>
      <c r="I455" s="179">
        <f>IF($C455=$D$2,#REF!*I$2,IF($C455=$D$3,#REF!*I$3,IF($C455=$D$4,#REF!*I$4,IF($C455=$D$5,#REF!*I$5,0))))</f>
        <v>0</v>
      </c>
      <c r="J455" s="179">
        <f>IF($C455=$D$2,#REF!*J$2,IF($C455=$D$3,#REF!*J$3,IF($C455=$D$4,#REF!*J$4,IF($C455=$D$5,#REF!*J$5,0))))</f>
        <v>0</v>
      </c>
      <c r="K455" s="179">
        <f>IF($C455=$D$2,#REF!*K$2,IF($C455=$D$3,#REF!*K$3,IF($C455=$D$4,#REF!*K$4,IF($C455=$D$5,#REF!*K$5,0))))</f>
        <v>0</v>
      </c>
      <c r="L455" s="179">
        <f>IF($C455=$D$2,#REF!*L$2,IF($C455=$D$3,#REF!*L$3,IF($C455=$D$4,#REF!*L$4,IF($C455=$D$5,#REF!*L$5,0))))</f>
        <v>0</v>
      </c>
      <c r="M455" s="179">
        <f>IF($C455=$D$2,#REF!*M$2,IF($C455=$D$3,#REF!*M$3,IF($C455=$D$4,#REF!*M$4,IF($C455=$D$5,#REF!*M$5,0))))</f>
        <v>0</v>
      </c>
      <c r="N455" s="179">
        <f>IF($C455=$D$2,#REF!*N$2,IF($C455=$D$3,#REF!*N$3,IF($C455=$D$4,#REF!*N$4,IF($C455=$D$5,#REF!*N$5,0))))</f>
        <v>0</v>
      </c>
      <c r="O455" s="179">
        <f>IF($C455=$D$2,#REF!*O$2,IF($C455=$D$3,#REF!*O$3,IF($C455=$D$4,#REF!*O$4,IF($C455=$D$5,#REF!*O$5,0))))</f>
        <v>0</v>
      </c>
      <c r="P455" s="179">
        <f>IF($C455=$D$2,#REF!*P$2,IF($C455=$D$3,#REF!*P$3,IF($C455=$D$4,#REF!*P$4,IF($C455=$D$5,#REF!*P$5,0))))</f>
        <v>0</v>
      </c>
      <c r="Q455" s="179">
        <f>IF($C455=$D$2,#REF!*Q$2,IF($C455=$D$3,#REF!*Q$3,IF($C455=$D$4,#REF!*Q$4,IF($C455=$D$5,#REF!*Q$5,0))))</f>
        <v>0</v>
      </c>
      <c r="R455" s="179">
        <f>IF($C455=$D$2,#REF!*R$2,IF($C455=$D$3,#REF!*R$3,IF($C455=$D$4,#REF!*R$4,IF($C455=$D$5,#REF!*R$5,0))))</f>
        <v>0</v>
      </c>
      <c r="S455" s="179">
        <f>IF($C455=$D$2,#REF!*S$2,IF($C455=$D$3,#REF!*S$3,IF($C455=$D$4,#REF!*S$4,IF($C455=$D$5,#REF!*S$5,0))))</f>
        <v>0</v>
      </c>
      <c r="T455" s="179">
        <f>IF($C455=$D$2,#REF!*T$2,IF($C455=$D$3,#REF!*T$3,IF($C455=$D$4,#REF!*T$4,IF($C455=$D$5,#REF!*T$5,0))))</f>
        <v>0</v>
      </c>
      <c r="U455" s="179">
        <f>IF($C455=$D$2,#REF!*U$2,IF($C455=$D$3,#REF!*U$3,IF($C455=$D$4,#REF!*U$4,IF($C455=$D$5,#REF!*U$5,0))))</f>
        <v>0</v>
      </c>
      <c r="V455" s="179">
        <f>IF($C455=$D$2,#REF!*V$2,IF($C455=$D$3,#REF!*V$3,IF($C455=$D$4,#REF!*V$4,IF($C455=$D$5,#REF!*V$5,0))))</f>
        <v>0</v>
      </c>
      <c r="W455" s="179">
        <f>IF($C455=$D$2,#REF!*W$2,IF($C455=$D$3,#REF!*W$3,IF($C455=$D$4,#REF!*W$4,IF($C455=$D$5,#REF!*W$5,0))))</f>
        <v>0</v>
      </c>
      <c r="X455" s="179">
        <f>IF($C455=$D$2,#REF!*X$2,IF($C455=$D$3,#REF!*X$3,IF($C455=$D$4,#REF!*X$4,IF($C455=$D$5,#REF!*X$5,0))))</f>
        <v>0</v>
      </c>
      <c r="Y455" s="179">
        <f>IF($C455=$D$2,#REF!*Y$2,IF($C455=$D$3,#REF!*Y$3,IF($C455=$D$4,#REF!*Y$4,IF($C455=$D$5,#REF!*Y$5,0))))</f>
        <v>0</v>
      </c>
      <c r="Z455" s="179">
        <f>IF($C455=$D$2,#REF!*Z$2,IF($C455=$D$3,#REF!*Z$3,IF($C455=$D$4,#REF!*Z$4,IF($C455=$D$5,#REF!*Z$5,0))))</f>
        <v>0</v>
      </c>
      <c r="AA455" s="179">
        <f>IF($C455=$D$2,#REF!*AA$2,IF($C455=$D$3,#REF!*AA$3,IF($C455=$D$4,#REF!*AA$4,IF($C455=$D$5,#REF!*AA$5,0))))</f>
        <v>0</v>
      </c>
      <c r="AB455" s="179">
        <f>IF($C455=$D$2,#REF!*AB$2,IF($C455=$D$3,#REF!*AB$3,IF($C455=$D$4,#REF!*AB$4,IF($C455=$D$5,#REF!*AB$5,0))))</f>
        <v>0</v>
      </c>
      <c r="AC455" s="179">
        <f>IF($C455=$D$2,#REF!*AC$2,IF($C455=$D$3,#REF!*AC$3,IF($C455=$D$4,#REF!*AC$4,IF($C455=$D$5,#REF!*AC$5,0))))</f>
        <v>0</v>
      </c>
      <c r="AD455" s="179">
        <f>IF($C455=$D$2,#REF!*AD$2,IF($C455=$D$3,#REF!*AD$3,IF($C455=$D$4,#REF!*AD$4,IF($C455=$D$5,#REF!*AD$5,0))))</f>
        <v>0</v>
      </c>
      <c r="AE455" s="179">
        <f>IF($C455=$D$2,#REF!*AE$2,IF($C455=$D$3,#REF!*AE$3,IF($C455=$D$4,#REF!*AE$4,IF($C455=$D$5,#REF!*AE$5,0))))</f>
        <v>0</v>
      </c>
      <c r="AF455" s="179">
        <f>IF($C455=$D$2,#REF!*AF$2,IF($C455=$D$3,#REF!*AF$3,IF($C455=$D$4,#REF!*AF$4,IF($C455=$D$5,#REF!*AF$5,0))))</f>
        <v>0</v>
      </c>
      <c r="AG455" s="179">
        <f>IF($C455=$D$2,#REF!*AG$2,IF($C455=$D$3,#REF!*AG$3,IF($C455=$D$4,#REF!*AG$4,IF($C455=$D$5,#REF!*AG$5,0))))</f>
        <v>0</v>
      </c>
      <c r="AH455" s="179">
        <f>IF($C455=$D$2,#REF!*AH$2,IF($C455=$D$3,#REF!*AH$3,IF($C455=$D$4,#REF!*AH$4,IF($C455=$D$5,#REF!*AH$5,0))))</f>
        <v>0</v>
      </c>
      <c r="AI455" s="179">
        <f>IF($C455=$D$2,#REF!*AI$2,IF($C455=$D$3,#REF!*AI$3,IF($C455=$D$4,#REF!*AI$4,IF($C455=$D$5,#REF!*AI$5,0))))</f>
        <v>0</v>
      </c>
      <c r="AJ455" s="179">
        <f>IF($C455=$D$2,#REF!*AJ$2,IF($C455=$D$3,#REF!*AJ$3,IF($C455=$D$4,#REF!*AJ$4,IF($C455=$D$5,#REF!*AJ$5,0))))</f>
        <v>0</v>
      </c>
      <c r="AK455" s="179">
        <f>IF($C455=$D$2,#REF!*AK$2,IF($C455=$D$3,#REF!*AK$3,IF($C455=$D$4,#REF!*AK$4,IF($C455=$D$5,#REF!*AK$5,0))))</f>
        <v>0</v>
      </c>
      <c r="AL455" s="179">
        <f>IF($C455=$D$2,#REF!*AL$2,IF($C455=$D$3,#REF!*AL$3,IF($C455=$D$4,#REF!*AL$4,IF($C455=$D$5,#REF!*AL$5,0))))</f>
        <v>0</v>
      </c>
      <c r="AM455" s="179">
        <f>IF($C455=$D$2,#REF!*AM$2,IF($C455=$D$3,#REF!*AM$3,IF($C455=$D$4,#REF!*AM$4,IF($C455=$D$5,#REF!*AM$5,0))))</f>
        <v>0</v>
      </c>
    </row>
    <row r="456" spans="1:39">
      <c r="A456" s="141"/>
      <c r="B456" s="165"/>
      <c r="C456" s="165"/>
      <c r="D456" s="178">
        <f t="shared" si="0"/>
        <v>0</v>
      </c>
      <c r="E456" s="179">
        <f>IF($C456=$D$2,#REF!*E$2,IF($C456=$D$3,#REF!*E$3,IF($C456=$D$4,#REF!*E$4,IF($C456=$D$5,#REF!*E$5,0))))</f>
        <v>0</v>
      </c>
      <c r="F456" s="179">
        <f>IF($C456=$D$2,#REF!*F$2,IF($C456=$D$3,#REF!*F$3,IF($C456=$D$4,#REF!*F$4,IF($C456=$D$5,#REF!*F$5,0))))</f>
        <v>0</v>
      </c>
      <c r="G456" s="179">
        <f>IF($C456=$D$2,#REF!*G$2,IF($C456=$D$3,#REF!*G$3,IF($C456=$D$4,#REF!*G$4,IF($C456=$D$5,#REF!*G$5,0))))</f>
        <v>0</v>
      </c>
      <c r="H456" s="179">
        <f>IF($C456=$D$2,#REF!*H$2,IF($C456=$D$3,#REF!*H$3,IF($C456=$D$4,#REF!*H$4,IF($C456=$D$5,#REF!*H$5,0))))</f>
        <v>0</v>
      </c>
      <c r="I456" s="179">
        <f>IF($C456=$D$2,#REF!*I$2,IF($C456=$D$3,#REF!*I$3,IF($C456=$D$4,#REF!*I$4,IF($C456=$D$5,#REF!*I$5,0))))</f>
        <v>0</v>
      </c>
      <c r="J456" s="179">
        <f>IF($C456=$D$2,#REF!*J$2,IF($C456=$D$3,#REF!*J$3,IF($C456=$D$4,#REF!*J$4,IF($C456=$D$5,#REF!*J$5,0))))</f>
        <v>0</v>
      </c>
      <c r="K456" s="179">
        <f>IF($C456=$D$2,#REF!*K$2,IF($C456=$D$3,#REF!*K$3,IF($C456=$D$4,#REF!*K$4,IF($C456=$D$5,#REF!*K$5,0))))</f>
        <v>0</v>
      </c>
      <c r="L456" s="179">
        <f>IF($C456=$D$2,#REF!*L$2,IF($C456=$D$3,#REF!*L$3,IF($C456=$D$4,#REF!*L$4,IF($C456=$D$5,#REF!*L$5,0))))</f>
        <v>0</v>
      </c>
      <c r="M456" s="179">
        <f>IF($C456=$D$2,#REF!*M$2,IF($C456=$D$3,#REF!*M$3,IF($C456=$D$4,#REF!*M$4,IF($C456=$D$5,#REF!*M$5,0))))</f>
        <v>0</v>
      </c>
      <c r="N456" s="179">
        <f>IF($C456=$D$2,#REF!*N$2,IF($C456=$D$3,#REF!*N$3,IF($C456=$D$4,#REF!*N$4,IF($C456=$D$5,#REF!*N$5,0))))</f>
        <v>0</v>
      </c>
      <c r="O456" s="179">
        <f>IF($C456=$D$2,#REF!*O$2,IF($C456=$D$3,#REF!*O$3,IF($C456=$D$4,#REF!*O$4,IF($C456=$D$5,#REF!*O$5,0))))</f>
        <v>0</v>
      </c>
      <c r="P456" s="179">
        <f>IF($C456=$D$2,#REF!*P$2,IF($C456=$D$3,#REF!*P$3,IF($C456=$D$4,#REF!*P$4,IF($C456=$D$5,#REF!*P$5,0))))</f>
        <v>0</v>
      </c>
      <c r="Q456" s="179">
        <f>IF($C456=$D$2,#REF!*Q$2,IF($C456=$D$3,#REF!*Q$3,IF($C456=$D$4,#REF!*Q$4,IF($C456=$D$5,#REF!*Q$5,0))))</f>
        <v>0</v>
      </c>
      <c r="R456" s="179">
        <f>IF($C456=$D$2,#REF!*R$2,IF($C456=$D$3,#REF!*R$3,IF($C456=$D$4,#REF!*R$4,IF($C456=$D$5,#REF!*R$5,0))))</f>
        <v>0</v>
      </c>
      <c r="S456" s="179">
        <f>IF($C456=$D$2,#REF!*S$2,IF($C456=$D$3,#REF!*S$3,IF($C456=$D$4,#REF!*S$4,IF($C456=$D$5,#REF!*S$5,0))))</f>
        <v>0</v>
      </c>
      <c r="T456" s="179">
        <f>IF($C456=$D$2,#REF!*T$2,IF($C456=$D$3,#REF!*T$3,IF($C456=$D$4,#REF!*T$4,IF($C456=$D$5,#REF!*T$5,0))))</f>
        <v>0</v>
      </c>
      <c r="U456" s="179">
        <f>IF($C456=$D$2,#REF!*U$2,IF($C456=$D$3,#REF!*U$3,IF($C456=$D$4,#REF!*U$4,IF($C456=$D$5,#REF!*U$5,0))))</f>
        <v>0</v>
      </c>
      <c r="V456" s="179">
        <f>IF($C456=$D$2,#REF!*V$2,IF($C456=$D$3,#REF!*V$3,IF($C456=$D$4,#REF!*V$4,IF($C456=$D$5,#REF!*V$5,0))))</f>
        <v>0</v>
      </c>
      <c r="W456" s="179">
        <f>IF($C456=$D$2,#REF!*W$2,IF($C456=$D$3,#REF!*W$3,IF($C456=$D$4,#REF!*W$4,IF($C456=$D$5,#REF!*W$5,0))))</f>
        <v>0</v>
      </c>
      <c r="X456" s="179">
        <f>IF($C456=$D$2,#REF!*X$2,IF($C456=$D$3,#REF!*X$3,IF($C456=$D$4,#REF!*X$4,IF($C456=$D$5,#REF!*X$5,0))))</f>
        <v>0</v>
      </c>
      <c r="Y456" s="179">
        <f>IF($C456=$D$2,#REF!*Y$2,IF($C456=$D$3,#REF!*Y$3,IF($C456=$D$4,#REF!*Y$4,IF($C456=$D$5,#REF!*Y$5,0))))</f>
        <v>0</v>
      </c>
      <c r="Z456" s="179">
        <f>IF($C456=$D$2,#REF!*Z$2,IF($C456=$D$3,#REF!*Z$3,IF($C456=$D$4,#REF!*Z$4,IF($C456=$D$5,#REF!*Z$5,0))))</f>
        <v>0</v>
      </c>
      <c r="AA456" s="179">
        <f>IF($C456=$D$2,#REF!*AA$2,IF($C456=$D$3,#REF!*AA$3,IF($C456=$D$4,#REF!*AA$4,IF($C456=$D$5,#REF!*AA$5,0))))</f>
        <v>0</v>
      </c>
      <c r="AB456" s="179">
        <f>IF($C456=$D$2,#REF!*AB$2,IF($C456=$D$3,#REF!*AB$3,IF($C456=$D$4,#REF!*AB$4,IF($C456=$D$5,#REF!*AB$5,0))))</f>
        <v>0</v>
      </c>
      <c r="AC456" s="179">
        <f>IF($C456=$D$2,#REF!*AC$2,IF($C456=$D$3,#REF!*AC$3,IF($C456=$D$4,#REF!*AC$4,IF($C456=$D$5,#REF!*AC$5,0))))</f>
        <v>0</v>
      </c>
      <c r="AD456" s="179">
        <f>IF($C456=$D$2,#REF!*AD$2,IF($C456=$D$3,#REF!*AD$3,IF($C456=$D$4,#REF!*AD$4,IF($C456=$D$5,#REF!*AD$5,0))))</f>
        <v>0</v>
      </c>
      <c r="AE456" s="179">
        <f>IF($C456=$D$2,#REF!*AE$2,IF($C456=$D$3,#REF!*AE$3,IF($C456=$D$4,#REF!*AE$4,IF($C456=$D$5,#REF!*AE$5,0))))</f>
        <v>0</v>
      </c>
      <c r="AF456" s="179">
        <f>IF($C456=$D$2,#REF!*AF$2,IF($C456=$D$3,#REF!*AF$3,IF($C456=$D$4,#REF!*AF$4,IF($C456=$D$5,#REF!*AF$5,0))))</f>
        <v>0</v>
      </c>
      <c r="AG456" s="179">
        <f>IF($C456=$D$2,#REF!*AG$2,IF($C456=$D$3,#REF!*AG$3,IF($C456=$D$4,#REF!*AG$4,IF($C456=$D$5,#REF!*AG$5,0))))</f>
        <v>0</v>
      </c>
      <c r="AH456" s="179">
        <f>IF($C456=$D$2,#REF!*AH$2,IF($C456=$D$3,#REF!*AH$3,IF($C456=$D$4,#REF!*AH$4,IF($C456=$D$5,#REF!*AH$5,0))))</f>
        <v>0</v>
      </c>
      <c r="AI456" s="179">
        <f>IF($C456=$D$2,#REF!*AI$2,IF($C456=$D$3,#REF!*AI$3,IF($C456=$D$4,#REF!*AI$4,IF($C456=$D$5,#REF!*AI$5,0))))</f>
        <v>0</v>
      </c>
      <c r="AJ456" s="179">
        <f>IF($C456=$D$2,#REF!*AJ$2,IF($C456=$D$3,#REF!*AJ$3,IF($C456=$D$4,#REF!*AJ$4,IF($C456=$D$5,#REF!*AJ$5,0))))</f>
        <v>0</v>
      </c>
      <c r="AK456" s="179">
        <f>IF($C456=$D$2,#REF!*AK$2,IF($C456=$D$3,#REF!*AK$3,IF($C456=$D$4,#REF!*AK$4,IF($C456=$D$5,#REF!*AK$5,0))))</f>
        <v>0</v>
      </c>
      <c r="AL456" s="179">
        <f>IF($C456=$D$2,#REF!*AL$2,IF($C456=$D$3,#REF!*AL$3,IF($C456=$D$4,#REF!*AL$4,IF($C456=$D$5,#REF!*AL$5,0))))</f>
        <v>0</v>
      </c>
      <c r="AM456" s="179">
        <f>IF($C456=$D$2,#REF!*AM$2,IF($C456=$D$3,#REF!*AM$3,IF($C456=$D$4,#REF!*AM$4,IF($C456=$D$5,#REF!*AM$5,0))))</f>
        <v>0</v>
      </c>
    </row>
    <row r="457" spans="1:39">
      <c r="A457" s="141"/>
      <c r="B457" s="165"/>
      <c r="C457" s="165"/>
      <c r="D457" s="178">
        <f t="shared" si="0"/>
        <v>0</v>
      </c>
      <c r="E457" s="179">
        <f>IF($C457=$D$2,#REF!*E$2,IF($C457=$D$3,#REF!*E$3,IF($C457=$D$4,#REF!*E$4,IF($C457=$D$5,#REF!*E$5,0))))</f>
        <v>0</v>
      </c>
      <c r="F457" s="179">
        <f>IF($C457=$D$2,#REF!*F$2,IF($C457=$D$3,#REF!*F$3,IF($C457=$D$4,#REF!*F$4,IF($C457=$D$5,#REF!*F$5,0))))</f>
        <v>0</v>
      </c>
      <c r="G457" s="179">
        <f>IF($C457=$D$2,#REF!*G$2,IF($C457=$D$3,#REF!*G$3,IF($C457=$D$4,#REF!*G$4,IF($C457=$D$5,#REF!*G$5,0))))</f>
        <v>0</v>
      </c>
      <c r="H457" s="179">
        <f>IF($C457=$D$2,#REF!*H$2,IF($C457=$D$3,#REF!*H$3,IF($C457=$D$4,#REF!*H$4,IF($C457=$D$5,#REF!*H$5,0))))</f>
        <v>0</v>
      </c>
      <c r="I457" s="179">
        <f>IF($C457=$D$2,#REF!*I$2,IF($C457=$D$3,#REF!*I$3,IF($C457=$D$4,#REF!*I$4,IF($C457=$D$5,#REF!*I$5,0))))</f>
        <v>0</v>
      </c>
      <c r="J457" s="179">
        <f>IF($C457=$D$2,#REF!*J$2,IF($C457=$D$3,#REF!*J$3,IF($C457=$D$4,#REF!*J$4,IF($C457=$D$5,#REF!*J$5,0))))</f>
        <v>0</v>
      </c>
      <c r="K457" s="179">
        <f>IF($C457=$D$2,#REF!*K$2,IF($C457=$D$3,#REF!*K$3,IF($C457=$D$4,#REF!*K$4,IF($C457=$D$5,#REF!*K$5,0))))</f>
        <v>0</v>
      </c>
      <c r="L457" s="179">
        <f>IF($C457=$D$2,#REF!*L$2,IF($C457=$D$3,#REF!*L$3,IF($C457=$D$4,#REF!*L$4,IF($C457=$D$5,#REF!*L$5,0))))</f>
        <v>0</v>
      </c>
      <c r="M457" s="179">
        <f>IF($C457=$D$2,#REF!*M$2,IF($C457=$D$3,#REF!*M$3,IF($C457=$D$4,#REF!*M$4,IF($C457=$D$5,#REF!*M$5,0))))</f>
        <v>0</v>
      </c>
      <c r="N457" s="179">
        <f>IF($C457=$D$2,#REF!*N$2,IF($C457=$D$3,#REF!*N$3,IF($C457=$D$4,#REF!*N$4,IF($C457=$D$5,#REF!*N$5,0))))</f>
        <v>0</v>
      </c>
      <c r="O457" s="179">
        <f>IF($C457=$D$2,#REF!*O$2,IF($C457=$D$3,#REF!*O$3,IF($C457=$D$4,#REF!*O$4,IF($C457=$D$5,#REF!*O$5,0))))</f>
        <v>0</v>
      </c>
      <c r="P457" s="179">
        <f>IF($C457=$D$2,#REF!*P$2,IF($C457=$D$3,#REF!*P$3,IF($C457=$D$4,#REF!*P$4,IF($C457=$D$5,#REF!*P$5,0))))</f>
        <v>0</v>
      </c>
      <c r="Q457" s="179">
        <f>IF($C457=$D$2,#REF!*Q$2,IF($C457=$D$3,#REF!*Q$3,IF($C457=$D$4,#REF!*Q$4,IF($C457=$D$5,#REF!*Q$5,0))))</f>
        <v>0</v>
      </c>
      <c r="R457" s="179">
        <f>IF($C457=$D$2,#REF!*R$2,IF($C457=$D$3,#REF!*R$3,IF($C457=$D$4,#REF!*R$4,IF($C457=$D$5,#REF!*R$5,0))))</f>
        <v>0</v>
      </c>
      <c r="S457" s="179">
        <f>IF($C457=$D$2,#REF!*S$2,IF($C457=$D$3,#REF!*S$3,IF($C457=$D$4,#REF!*S$4,IF($C457=$D$5,#REF!*S$5,0))))</f>
        <v>0</v>
      </c>
      <c r="T457" s="179">
        <f>IF($C457=$D$2,#REF!*T$2,IF($C457=$D$3,#REF!*T$3,IF($C457=$D$4,#REF!*T$4,IF($C457=$D$5,#REF!*T$5,0))))</f>
        <v>0</v>
      </c>
      <c r="U457" s="179">
        <f>IF($C457=$D$2,#REF!*U$2,IF($C457=$D$3,#REF!*U$3,IF($C457=$D$4,#REF!*U$4,IF($C457=$D$5,#REF!*U$5,0))))</f>
        <v>0</v>
      </c>
      <c r="V457" s="179">
        <f>IF($C457=$D$2,#REF!*V$2,IF($C457=$D$3,#REF!*V$3,IF($C457=$D$4,#REF!*V$4,IF($C457=$D$5,#REF!*V$5,0))))</f>
        <v>0</v>
      </c>
      <c r="W457" s="179">
        <f>IF($C457=$D$2,#REF!*W$2,IF($C457=$D$3,#REF!*W$3,IF($C457=$D$4,#REF!*W$4,IF($C457=$D$5,#REF!*W$5,0))))</f>
        <v>0</v>
      </c>
      <c r="X457" s="179">
        <f>IF($C457=$D$2,#REF!*X$2,IF($C457=$D$3,#REF!*X$3,IF($C457=$D$4,#REF!*X$4,IF($C457=$D$5,#REF!*X$5,0))))</f>
        <v>0</v>
      </c>
      <c r="Y457" s="179">
        <f>IF($C457=$D$2,#REF!*Y$2,IF($C457=$D$3,#REF!*Y$3,IF($C457=$D$4,#REF!*Y$4,IF($C457=$D$5,#REF!*Y$5,0))))</f>
        <v>0</v>
      </c>
      <c r="Z457" s="179">
        <f>IF($C457=$D$2,#REF!*Z$2,IF($C457=$D$3,#REF!*Z$3,IF($C457=$D$4,#REF!*Z$4,IF($C457=$D$5,#REF!*Z$5,0))))</f>
        <v>0</v>
      </c>
      <c r="AA457" s="179">
        <f>IF($C457=$D$2,#REF!*AA$2,IF($C457=$D$3,#REF!*AA$3,IF($C457=$D$4,#REF!*AA$4,IF($C457=$D$5,#REF!*AA$5,0))))</f>
        <v>0</v>
      </c>
      <c r="AB457" s="179">
        <f>IF($C457=$D$2,#REF!*AB$2,IF($C457=$D$3,#REF!*AB$3,IF($C457=$D$4,#REF!*AB$4,IF($C457=$D$5,#REF!*AB$5,0))))</f>
        <v>0</v>
      </c>
      <c r="AC457" s="179">
        <f>IF($C457=$D$2,#REF!*AC$2,IF($C457=$D$3,#REF!*AC$3,IF($C457=$D$4,#REF!*AC$4,IF($C457=$D$5,#REF!*AC$5,0))))</f>
        <v>0</v>
      </c>
      <c r="AD457" s="179">
        <f>IF($C457=$D$2,#REF!*AD$2,IF($C457=$D$3,#REF!*AD$3,IF($C457=$D$4,#REF!*AD$4,IF($C457=$D$5,#REF!*AD$5,0))))</f>
        <v>0</v>
      </c>
      <c r="AE457" s="179">
        <f>IF($C457=$D$2,#REF!*AE$2,IF($C457=$D$3,#REF!*AE$3,IF($C457=$D$4,#REF!*AE$4,IF($C457=$D$5,#REF!*AE$5,0))))</f>
        <v>0</v>
      </c>
      <c r="AF457" s="179">
        <f>IF($C457=$D$2,#REF!*AF$2,IF($C457=$D$3,#REF!*AF$3,IF($C457=$D$4,#REF!*AF$4,IF($C457=$D$5,#REF!*AF$5,0))))</f>
        <v>0</v>
      </c>
      <c r="AG457" s="179">
        <f>IF($C457=$D$2,#REF!*AG$2,IF($C457=$D$3,#REF!*AG$3,IF($C457=$D$4,#REF!*AG$4,IF($C457=$D$5,#REF!*AG$5,0))))</f>
        <v>0</v>
      </c>
      <c r="AH457" s="179">
        <f>IF($C457=$D$2,#REF!*AH$2,IF($C457=$D$3,#REF!*AH$3,IF($C457=$D$4,#REF!*AH$4,IF($C457=$D$5,#REF!*AH$5,0))))</f>
        <v>0</v>
      </c>
      <c r="AI457" s="179">
        <f>IF($C457=$D$2,#REF!*AI$2,IF($C457=$D$3,#REF!*AI$3,IF($C457=$D$4,#REF!*AI$4,IF($C457=$D$5,#REF!*AI$5,0))))</f>
        <v>0</v>
      </c>
      <c r="AJ457" s="179">
        <f>IF($C457=$D$2,#REF!*AJ$2,IF($C457=$D$3,#REF!*AJ$3,IF($C457=$D$4,#REF!*AJ$4,IF($C457=$D$5,#REF!*AJ$5,0))))</f>
        <v>0</v>
      </c>
      <c r="AK457" s="179">
        <f>IF($C457=$D$2,#REF!*AK$2,IF($C457=$D$3,#REF!*AK$3,IF($C457=$D$4,#REF!*AK$4,IF($C457=$D$5,#REF!*AK$5,0))))</f>
        <v>0</v>
      </c>
      <c r="AL457" s="179">
        <f>IF($C457=$D$2,#REF!*AL$2,IF($C457=$D$3,#REF!*AL$3,IF($C457=$D$4,#REF!*AL$4,IF($C457=$D$5,#REF!*AL$5,0))))</f>
        <v>0</v>
      </c>
      <c r="AM457" s="179">
        <f>IF($C457=$D$2,#REF!*AM$2,IF($C457=$D$3,#REF!*AM$3,IF($C457=$D$4,#REF!*AM$4,IF($C457=$D$5,#REF!*AM$5,0))))</f>
        <v>0</v>
      </c>
    </row>
    <row r="458" spans="1:39">
      <c r="A458" s="141"/>
      <c r="B458" s="165"/>
      <c r="C458" s="165"/>
      <c r="D458" s="178">
        <f t="shared" si="0"/>
        <v>0</v>
      </c>
      <c r="E458" s="179">
        <f>IF($C458=$D$2,#REF!*E$2,IF($C458=$D$3,#REF!*E$3,IF($C458=$D$4,#REF!*E$4,IF($C458=$D$5,#REF!*E$5,0))))</f>
        <v>0</v>
      </c>
      <c r="F458" s="179">
        <f>IF($C458=$D$2,#REF!*F$2,IF($C458=$D$3,#REF!*F$3,IF($C458=$D$4,#REF!*F$4,IF($C458=$D$5,#REF!*F$5,0))))</f>
        <v>0</v>
      </c>
      <c r="G458" s="179">
        <f>IF($C458=$D$2,#REF!*G$2,IF($C458=$D$3,#REF!*G$3,IF($C458=$D$4,#REF!*G$4,IF($C458=$D$5,#REF!*G$5,0))))</f>
        <v>0</v>
      </c>
      <c r="H458" s="179">
        <f>IF($C458=$D$2,#REF!*H$2,IF($C458=$D$3,#REF!*H$3,IF($C458=$D$4,#REF!*H$4,IF($C458=$D$5,#REF!*H$5,0))))</f>
        <v>0</v>
      </c>
      <c r="I458" s="179">
        <f>IF($C458=$D$2,#REF!*I$2,IF($C458=$D$3,#REF!*I$3,IF($C458=$D$4,#REF!*I$4,IF($C458=$D$5,#REF!*I$5,0))))</f>
        <v>0</v>
      </c>
      <c r="J458" s="179">
        <f>IF($C458=$D$2,#REF!*J$2,IF($C458=$D$3,#REF!*J$3,IF($C458=$D$4,#REF!*J$4,IF($C458=$D$5,#REF!*J$5,0))))</f>
        <v>0</v>
      </c>
      <c r="K458" s="179">
        <f>IF($C458=$D$2,#REF!*K$2,IF($C458=$D$3,#REF!*K$3,IF($C458=$D$4,#REF!*K$4,IF($C458=$D$5,#REF!*K$5,0))))</f>
        <v>0</v>
      </c>
      <c r="L458" s="179">
        <f>IF($C458=$D$2,#REF!*L$2,IF($C458=$D$3,#REF!*L$3,IF($C458=$D$4,#REF!*L$4,IF($C458=$D$5,#REF!*L$5,0))))</f>
        <v>0</v>
      </c>
      <c r="M458" s="179">
        <f>IF($C458=$D$2,#REF!*M$2,IF($C458=$D$3,#REF!*M$3,IF($C458=$D$4,#REF!*M$4,IF($C458=$D$5,#REF!*M$5,0))))</f>
        <v>0</v>
      </c>
      <c r="N458" s="179">
        <f>IF($C458=$D$2,#REF!*N$2,IF($C458=$D$3,#REF!*N$3,IF($C458=$D$4,#REF!*N$4,IF($C458=$D$5,#REF!*N$5,0))))</f>
        <v>0</v>
      </c>
      <c r="O458" s="179">
        <f>IF($C458=$D$2,#REF!*O$2,IF($C458=$D$3,#REF!*O$3,IF($C458=$D$4,#REF!*O$4,IF($C458=$D$5,#REF!*O$5,0))))</f>
        <v>0</v>
      </c>
      <c r="P458" s="179">
        <f>IF($C458=$D$2,#REF!*P$2,IF($C458=$D$3,#REF!*P$3,IF($C458=$D$4,#REF!*P$4,IF($C458=$D$5,#REF!*P$5,0))))</f>
        <v>0</v>
      </c>
      <c r="Q458" s="179">
        <f>IF($C458=$D$2,#REF!*Q$2,IF($C458=$D$3,#REF!*Q$3,IF($C458=$D$4,#REF!*Q$4,IF($C458=$D$5,#REF!*Q$5,0))))</f>
        <v>0</v>
      </c>
      <c r="R458" s="179">
        <f>IF($C458=$D$2,#REF!*R$2,IF($C458=$D$3,#REF!*R$3,IF($C458=$D$4,#REF!*R$4,IF($C458=$D$5,#REF!*R$5,0))))</f>
        <v>0</v>
      </c>
      <c r="S458" s="179">
        <f>IF($C458=$D$2,#REF!*S$2,IF($C458=$D$3,#REF!*S$3,IF($C458=$D$4,#REF!*S$4,IF($C458=$D$5,#REF!*S$5,0))))</f>
        <v>0</v>
      </c>
      <c r="T458" s="179">
        <f>IF($C458=$D$2,#REF!*T$2,IF($C458=$D$3,#REF!*T$3,IF($C458=$D$4,#REF!*T$4,IF($C458=$D$5,#REF!*T$5,0))))</f>
        <v>0</v>
      </c>
      <c r="U458" s="179">
        <f>IF($C458=$D$2,#REF!*U$2,IF($C458=$D$3,#REF!*U$3,IF($C458=$D$4,#REF!*U$4,IF($C458=$D$5,#REF!*U$5,0))))</f>
        <v>0</v>
      </c>
      <c r="V458" s="179">
        <f>IF($C458=$D$2,#REF!*V$2,IF($C458=$D$3,#REF!*V$3,IF($C458=$D$4,#REF!*V$4,IF($C458=$D$5,#REF!*V$5,0))))</f>
        <v>0</v>
      </c>
      <c r="W458" s="179">
        <f>IF($C458=$D$2,#REF!*W$2,IF($C458=$D$3,#REF!*W$3,IF($C458=$D$4,#REF!*W$4,IF($C458=$D$5,#REF!*W$5,0))))</f>
        <v>0</v>
      </c>
      <c r="X458" s="179">
        <f>IF($C458=$D$2,#REF!*X$2,IF($C458=$D$3,#REF!*X$3,IF($C458=$D$4,#REF!*X$4,IF($C458=$D$5,#REF!*X$5,0))))</f>
        <v>0</v>
      </c>
      <c r="Y458" s="179">
        <f>IF($C458=$D$2,#REF!*Y$2,IF($C458=$D$3,#REF!*Y$3,IF($C458=$D$4,#REF!*Y$4,IF($C458=$D$5,#REF!*Y$5,0))))</f>
        <v>0</v>
      </c>
      <c r="Z458" s="179">
        <f>IF($C458=$D$2,#REF!*Z$2,IF($C458=$D$3,#REF!*Z$3,IF($C458=$D$4,#REF!*Z$4,IF($C458=$D$5,#REF!*Z$5,0))))</f>
        <v>0</v>
      </c>
      <c r="AA458" s="179">
        <f>IF($C458=$D$2,#REF!*AA$2,IF($C458=$D$3,#REF!*AA$3,IF($C458=$D$4,#REF!*AA$4,IF($C458=$D$5,#REF!*AA$5,0))))</f>
        <v>0</v>
      </c>
      <c r="AB458" s="179">
        <f>IF($C458=$D$2,#REF!*AB$2,IF($C458=$D$3,#REF!*AB$3,IF($C458=$D$4,#REF!*AB$4,IF($C458=$D$5,#REF!*AB$5,0))))</f>
        <v>0</v>
      </c>
      <c r="AC458" s="179">
        <f>IF($C458=$D$2,#REF!*AC$2,IF($C458=$D$3,#REF!*AC$3,IF($C458=$D$4,#REF!*AC$4,IF($C458=$D$5,#REF!*AC$5,0))))</f>
        <v>0</v>
      </c>
      <c r="AD458" s="179">
        <f>IF($C458=$D$2,#REF!*AD$2,IF($C458=$D$3,#REF!*AD$3,IF($C458=$D$4,#REF!*AD$4,IF($C458=$D$5,#REF!*AD$5,0))))</f>
        <v>0</v>
      </c>
      <c r="AE458" s="179">
        <f>IF($C458=$D$2,#REF!*AE$2,IF($C458=$D$3,#REF!*AE$3,IF($C458=$D$4,#REF!*AE$4,IF($C458=$D$5,#REF!*AE$5,0))))</f>
        <v>0</v>
      </c>
      <c r="AF458" s="179">
        <f>IF($C458=$D$2,#REF!*AF$2,IF($C458=$D$3,#REF!*AF$3,IF($C458=$D$4,#REF!*AF$4,IF($C458=$D$5,#REF!*AF$5,0))))</f>
        <v>0</v>
      </c>
      <c r="AG458" s="179">
        <f>IF($C458=$D$2,#REF!*AG$2,IF($C458=$D$3,#REF!*AG$3,IF($C458=$D$4,#REF!*AG$4,IF($C458=$D$5,#REF!*AG$5,0))))</f>
        <v>0</v>
      </c>
      <c r="AH458" s="179">
        <f>IF($C458=$D$2,#REF!*AH$2,IF($C458=$D$3,#REF!*AH$3,IF($C458=$D$4,#REF!*AH$4,IF($C458=$D$5,#REF!*AH$5,0))))</f>
        <v>0</v>
      </c>
      <c r="AI458" s="179">
        <f>IF($C458=$D$2,#REF!*AI$2,IF($C458=$D$3,#REF!*AI$3,IF($C458=$D$4,#REF!*AI$4,IF($C458=$D$5,#REF!*AI$5,0))))</f>
        <v>0</v>
      </c>
      <c r="AJ458" s="179">
        <f>IF($C458=$D$2,#REF!*AJ$2,IF($C458=$D$3,#REF!*AJ$3,IF($C458=$D$4,#REF!*AJ$4,IF($C458=$D$5,#REF!*AJ$5,0))))</f>
        <v>0</v>
      </c>
      <c r="AK458" s="179">
        <f>IF($C458=$D$2,#REF!*AK$2,IF($C458=$D$3,#REF!*AK$3,IF($C458=$D$4,#REF!*AK$4,IF($C458=$D$5,#REF!*AK$5,0))))</f>
        <v>0</v>
      </c>
      <c r="AL458" s="179">
        <f>IF($C458=$D$2,#REF!*AL$2,IF($C458=$D$3,#REF!*AL$3,IF($C458=$D$4,#REF!*AL$4,IF($C458=$D$5,#REF!*AL$5,0))))</f>
        <v>0</v>
      </c>
      <c r="AM458" s="179">
        <f>IF($C458=$D$2,#REF!*AM$2,IF($C458=$D$3,#REF!*AM$3,IF($C458=$D$4,#REF!*AM$4,IF($C458=$D$5,#REF!*AM$5,0))))</f>
        <v>0</v>
      </c>
    </row>
    <row r="459" spans="1:39">
      <c r="A459" s="141"/>
      <c r="B459" s="165"/>
      <c r="C459" s="165"/>
      <c r="D459" s="178">
        <f t="shared" si="0"/>
        <v>0</v>
      </c>
      <c r="E459" s="179">
        <f>IF($C459=$D$2,#REF!*E$2,IF($C459=$D$3,#REF!*E$3,IF($C459=$D$4,#REF!*E$4,IF($C459=$D$5,#REF!*E$5,0))))</f>
        <v>0</v>
      </c>
      <c r="F459" s="179">
        <f>IF($C459=$D$2,#REF!*F$2,IF($C459=$D$3,#REF!*F$3,IF($C459=$D$4,#REF!*F$4,IF($C459=$D$5,#REF!*F$5,0))))</f>
        <v>0</v>
      </c>
      <c r="G459" s="179">
        <f>IF($C459=$D$2,#REF!*G$2,IF($C459=$D$3,#REF!*G$3,IF($C459=$D$4,#REF!*G$4,IF($C459=$D$5,#REF!*G$5,0))))</f>
        <v>0</v>
      </c>
      <c r="H459" s="179">
        <f>IF($C459=$D$2,#REF!*H$2,IF($C459=$D$3,#REF!*H$3,IF($C459=$D$4,#REF!*H$4,IF($C459=$D$5,#REF!*H$5,0))))</f>
        <v>0</v>
      </c>
      <c r="I459" s="179">
        <f>IF($C459=$D$2,#REF!*I$2,IF($C459=$D$3,#REF!*I$3,IF($C459=$D$4,#REF!*I$4,IF($C459=$D$5,#REF!*I$5,0))))</f>
        <v>0</v>
      </c>
      <c r="J459" s="179">
        <f>IF($C459=$D$2,#REF!*J$2,IF($C459=$D$3,#REF!*J$3,IF($C459=$D$4,#REF!*J$4,IF($C459=$D$5,#REF!*J$5,0))))</f>
        <v>0</v>
      </c>
      <c r="K459" s="179">
        <f>IF($C459=$D$2,#REF!*K$2,IF($C459=$D$3,#REF!*K$3,IF($C459=$D$4,#REF!*K$4,IF($C459=$D$5,#REF!*K$5,0))))</f>
        <v>0</v>
      </c>
      <c r="L459" s="179">
        <f>IF($C459=$D$2,#REF!*L$2,IF($C459=$D$3,#REF!*L$3,IF($C459=$D$4,#REF!*L$4,IF($C459=$D$5,#REF!*L$5,0))))</f>
        <v>0</v>
      </c>
      <c r="M459" s="179">
        <f>IF($C459=$D$2,#REF!*M$2,IF($C459=$D$3,#REF!*M$3,IF($C459=$D$4,#REF!*M$4,IF($C459=$D$5,#REF!*M$5,0))))</f>
        <v>0</v>
      </c>
      <c r="N459" s="179">
        <f>IF($C459=$D$2,#REF!*N$2,IF($C459=$D$3,#REF!*N$3,IF($C459=$D$4,#REF!*N$4,IF($C459=$D$5,#REF!*N$5,0))))</f>
        <v>0</v>
      </c>
      <c r="O459" s="179">
        <f>IF($C459=$D$2,#REF!*O$2,IF($C459=$D$3,#REF!*O$3,IF($C459=$D$4,#REF!*O$4,IF($C459=$D$5,#REF!*O$5,0))))</f>
        <v>0</v>
      </c>
      <c r="P459" s="179">
        <f>IF($C459=$D$2,#REF!*P$2,IF($C459=$D$3,#REF!*P$3,IF($C459=$D$4,#REF!*P$4,IF($C459=$D$5,#REF!*P$5,0))))</f>
        <v>0</v>
      </c>
      <c r="Q459" s="179">
        <f>IF($C459=$D$2,#REF!*Q$2,IF($C459=$D$3,#REF!*Q$3,IF($C459=$D$4,#REF!*Q$4,IF($C459=$D$5,#REF!*Q$5,0))))</f>
        <v>0</v>
      </c>
      <c r="R459" s="179">
        <f>IF($C459=$D$2,#REF!*R$2,IF($C459=$D$3,#REF!*R$3,IF($C459=$D$4,#REF!*R$4,IF($C459=$D$5,#REF!*R$5,0))))</f>
        <v>0</v>
      </c>
      <c r="S459" s="179">
        <f>IF($C459=$D$2,#REF!*S$2,IF($C459=$D$3,#REF!*S$3,IF($C459=$D$4,#REF!*S$4,IF($C459=$D$5,#REF!*S$5,0))))</f>
        <v>0</v>
      </c>
      <c r="T459" s="179">
        <f>IF($C459=$D$2,#REF!*T$2,IF($C459=$D$3,#REF!*T$3,IF($C459=$D$4,#REF!*T$4,IF($C459=$D$5,#REF!*T$5,0))))</f>
        <v>0</v>
      </c>
      <c r="U459" s="179">
        <f>IF($C459=$D$2,#REF!*U$2,IF($C459=$D$3,#REF!*U$3,IF($C459=$D$4,#REF!*U$4,IF($C459=$D$5,#REF!*U$5,0))))</f>
        <v>0</v>
      </c>
      <c r="V459" s="179">
        <f>IF($C459=$D$2,#REF!*V$2,IF($C459=$D$3,#REF!*V$3,IF($C459=$D$4,#REF!*V$4,IF($C459=$D$5,#REF!*V$5,0))))</f>
        <v>0</v>
      </c>
      <c r="W459" s="179">
        <f>IF($C459=$D$2,#REF!*W$2,IF($C459=$D$3,#REF!*W$3,IF($C459=$D$4,#REF!*W$4,IF($C459=$D$5,#REF!*W$5,0))))</f>
        <v>0</v>
      </c>
      <c r="X459" s="179">
        <f>IF($C459=$D$2,#REF!*X$2,IF($C459=$D$3,#REF!*X$3,IF($C459=$D$4,#REF!*X$4,IF($C459=$D$5,#REF!*X$5,0))))</f>
        <v>0</v>
      </c>
      <c r="Y459" s="179">
        <f>IF($C459=$D$2,#REF!*Y$2,IF($C459=$D$3,#REF!*Y$3,IF($C459=$D$4,#REF!*Y$4,IF($C459=$D$5,#REF!*Y$5,0))))</f>
        <v>0</v>
      </c>
      <c r="Z459" s="179">
        <f>IF($C459=$D$2,#REF!*Z$2,IF($C459=$D$3,#REF!*Z$3,IF($C459=$D$4,#REF!*Z$4,IF($C459=$D$5,#REF!*Z$5,0))))</f>
        <v>0</v>
      </c>
      <c r="AA459" s="179">
        <f>IF($C459=$D$2,#REF!*AA$2,IF($C459=$D$3,#REF!*AA$3,IF($C459=$D$4,#REF!*AA$4,IF($C459=$D$5,#REF!*AA$5,0))))</f>
        <v>0</v>
      </c>
      <c r="AB459" s="179">
        <f>IF($C459=$D$2,#REF!*AB$2,IF($C459=$D$3,#REF!*AB$3,IF($C459=$D$4,#REF!*AB$4,IF($C459=$D$5,#REF!*AB$5,0))))</f>
        <v>0</v>
      </c>
      <c r="AC459" s="179">
        <f>IF($C459=$D$2,#REF!*AC$2,IF($C459=$D$3,#REF!*AC$3,IF($C459=$D$4,#REF!*AC$4,IF($C459=$D$5,#REF!*AC$5,0))))</f>
        <v>0</v>
      </c>
      <c r="AD459" s="179">
        <f>IF($C459=$D$2,#REF!*AD$2,IF($C459=$D$3,#REF!*AD$3,IF($C459=$D$4,#REF!*AD$4,IF($C459=$D$5,#REF!*AD$5,0))))</f>
        <v>0</v>
      </c>
      <c r="AE459" s="179">
        <f>IF($C459=$D$2,#REF!*AE$2,IF($C459=$D$3,#REF!*AE$3,IF($C459=$D$4,#REF!*AE$4,IF($C459=$D$5,#REF!*AE$5,0))))</f>
        <v>0</v>
      </c>
      <c r="AF459" s="179">
        <f>IF($C459=$D$2,#REF!*AF$2,IF($C459=$D$3,#REF!*AF$3,IF($C459=$D$4,#REF!*AF$4,IF($C459=$D$5,#REF!*AF$5,0))))</f>
        <v>0</v>
      </c>
      <c r="AG459" s="179">
        <f>IF($C459=$D$2,#REF!*AG$2,IF($C459=$D$3,#REF!*AG$3,IF($C459=$D$4,#REF!*AG$4,IF($C459=$D$5,#REF!*AG$5,0))))</f>
        <v>0</v>
      </c>
      <c r="AH459" s="179">
        <f>IF($C459=$D$2,#REF!*AH$2,IF($C459=$D$3,#REF!*AH$3,IF($C459=$D$4,#REF!*AH$4,IF($C459=$D$5,#REF!*AH$5,0))))</f>
        <v>0</v>
      </c>
      <c r="AI459" s="179">
        <f>IF($C459=$D$2,#REF!*AI$2,IF($C459=$D$3,#REF!*AI$3,IF($C459=$D$4,#REF!*AI$4,IF($C459=$D$5,#REF!*AI$5,0))))</f>
        <v>0</v>
      </c>
      <c r="AJ459" s="179">
        <f>IF($C459=$D$2,#REF!*AJ$2,IF($C459=$D$3,#REF!*AJ$3,IF($C459=$D$4,#REF!*AJ$4,IF($C459=$D$5,#REF!*AJ$5,0))))</f>
        <v>0</v>
      </c>
      <c r="AK459" s="179">
        <f>IF($C459=$D$2,#REF!*AK$2,IF($C459=$D$3,#REF!*AK$3,IF($C459=$D$4,#REF!*AK$4,IF($C459=$D$5,#REF!*AK$5,0))))</f>
        <v>0</v>
      </c>
      <c r="AL459" s="179">
        <f>IF($C459=$D$2,#REF!*AL$2,IF($C459=$D$3,#REF!*AL$3,IF($C459=$D$4,#REF!*AL$4,IF($C459=$D$5,#REF!*AL$5,0))))</f>
        <v>0</v>
      </c>
      <c r="AM459" s="179">
        <f>IF($C459=$D$2,#REF!*AM$2,IF($C459=$D$3,#REF!*AM$3,IF($C459=$D$4,#REF!*AM$4,IF($C459=$D$5,#REF!*AM$5,0))))</f>
        <v>0</v>
      </c>
    </row>
    <row r="460" spans="1:39">
      <c r="A460" s="141"/>
      <c r="B460" s="165"/>
      <c r="C460" s="165"/>
      <c r="D460" s="178">
        <f t="shared" si="0"/>
        <v>0</v>
      </c>
      <c r="E460" s="179">
        <f>IF($C460=$D$2,#REF!*E$2,IF($C460=$D$3,#REF!*E$3,IF($C460=$D$4,#REF!*E$4,IF($C460=$D$5,#REF!*E$5,0))))</f>
        <v>0</v>
      </c>
      <c r="F460" s="179">
        <f>IF($C460=$D$2,#REF!*F$2,IF($C460=$D$3,#REF!*F$3,IF($C460=$D$4,#REF!*F$4,IF($C460=$D$5,#REF!*F$5,0))))</f>
        <v>0</v>
      </c>
      <c r="G460" s="179">
        <f>IF($C460=$D$2,#REF!*G$2,IF($C460=$D$3,#REF!*G$3,IF($C460=$D$4,#REF!*G$4,IF($C460=$D$5,#REF!*G$5,0))))</f>
        <v>0</v>
      </c>
      <c r="H460" s="179">
        <f>IF($C460=$D$2,#REF!*H$2,IF($C460=$D$3,#REF!*H$3,IF($C460=$D$4,#REF!*H$4,IF($C460=$D$5,#REF!*H$5,0))))</f>
        <v>0</v>
      </c>
      <c r="I460" s="179">
        <f>IF($C460=$D$2,#REF!*I$2,IF($C460=$D$3,#REF!*I$3,IF($C460=$D$4,#REF!*I$4,IF($C460=$D$5,#REF!*I$5,0))))</f>
        <v>0</v>
      </c>
      <c r="J460" s="179">
        <f>IF($C460=$D$2,#REF!*J$2,IF($C460=$D$3,#REF!*J$3,IF($C460=$D$4,#REF!*J$4,IF($C460=$D$5,#REF!*J$5,0))))</f>
        <v>0</v>
      </c>
      <c r="K460" s="179">
        <f>IF($C460=$D$2,#REF!*K$2,IF($C460=$D$3,#REF!*K$3,IF($C460=$D$4,#REF!*K$4,IF($C460=$D$5,#REF!*K$5,0))))</f>
        <v>0</v>
      </c>
      <c r="L460" s="179">
        <f>IF($C460=$D$2,#REF!*L$2,IF($C460=$D$3,#REF!*L$3,IF($C460=$D$4,#REF!*L$4,IF($C460=$D$5,#REF!*L$5,0))))</f>
        <v>0</v>
      </c>
      <c r="M460" s="179">
        <f>IF($C460=$D$2,#REF!*M$2,IF($C460=$D$3,#REF!*M$3,IF($C460=$D$4,#REF!*M$4,IF($C460=$D$5,#REF!*M$5,0))))</f>
        <v>0</v>
      </c>
      <c r="N460" s="179">
        <f>IF($C460=$D$2,#REF!*N$2,IF($C460=$D$3,#REF!*N$3,IF($C460=$D$4,#REF!*N$4,IF($C460=$D$5,#REF!*N$5,0))))</f>
        <v>0</v>
      </c>
      <c r="O460" s="179">
        <f>IF($C460=$D$2,#REF!*O$2,IF($C460=$D$3,#REF!*O$3,IF($C460=$D$4,#REF!*O$4,IF($C460=$D$5,#REF!*O$5,0))))</f>
        <v>0</v>
      </c>
      <c r="P460" s="179">
        <f>IF($C460=$D$2,#REF!*P$2,IF($C460=$D$3,#REF!*P$3,IF($C460=$D$4,#REF!*P$4,IF($C460=$D$5,#REF!*P$5,0))))</f>
        <v>0</v>
      </c>
      <c r="Q460" s="179">
        <f>IF($C460=$D$2,#REF!*Q$2,IF($C460=$D$3,#REF!*Q$3,IF($C460=$D$4,#REF!*Q$4,IF($C460=$D$5,#REF!*Q$5,0))))</f>
        <v>0</v>
      </c>
      <c r="R460" s="179">
        <f>IF($C460=$D$2,#REF!*R$2,IF($C460=$D$3,#REF!*R$3,IF($C460=$D$4,#REF!*R$4,IF($C460=$D$5,#REF!*R$5,0))))</f>
        <v>0</v>
      </c>
      <c r="S460" s="179">
        <f>IF($C460=$D$2,#REF!*S$2,IF($C460=$D$3,#REF!*S$3,IF($C460=$D$4,#REF!*S$4,IF($C460=$D$5,#REF!*S$5,0))))</f>
        <v>0</v>
      </c>
      <c r="T460" s="179">
        <f>IF($C460=$D$2,#REF!*T$2,IF($C460=$D$3,#REF!*T$3,IF($C460=$D$4,#REF!*T$4,IF($C460=$D$5,#REF!*T$5,0))))</f>
        <v>0</v>
      </c>
      <c r="U460" s="179">
        <f>IF($C460=$D$2,#REF!*U$2,IF($C460=$D$3,#REF!*U$3,IF($C460=$D$4,#REF!*U$4,IF($C460=$D$5,#REF!*U$5,0))))</f>
        <v>0</v>
      </c>
      <c r="V460" s="179">
        <f>IF($C460=$D$2,#REF!*V$2,IF($C460=$D$3,#REF!*V$3,IF($C460=$D$4,#REF!*V$4,IF($C460=$D$5,#REF!*V$5,0))))</f>
        <v>0</v>
      </c>
      <c r="W460" s="179">
        <f>IF($C460=$D$2,#REF!*W$2,IF($C460=$D$3,#REF!*W$3,IF($C460=$D$4,#REF!*W$4,IF($C460=$D$5,#REF!*W$5,0))))</f>
        <v>0</v>
      </c>
      <c r="X460" s="179">
        <f>IF($C460=$D$2,#REF!*X$2,IF($C460=$D$3,#REF!*X$3,IF($C460=$D$4,#REF!*X$4,IF($C460=$D$5,#REF!*X$5,0))))</f>
        <v>0</v>
      </c>
      <c r="Y460" s="179">
        <f>IF($C460=$D$2,#REF!*Y$2,IF($C460=$D$3,#REF!*Y$3,IF($C460=$D$4,#REF!*Y$4,IF($C460=$D$5,#REF!*Y$5,0))))</f>
        <v>0</v>
      </c>
      <c r="Z460" s="179">
        <f>IF($C460=$D$2,#REF!*Z$2,IF($C460=$D$3,#REF!*Z$3,IF($C460=$D$4,#REF!*Z$4,IF($C460=$D$5,#REF!*Z$5,0))))</f>
        <v>0</v>
      </c>
      <c r="AA460" s="179">
        <f>IF($C460=$D$2,#REF!*AA$2,IF($C460=$D$3,#REF!*AA$3,IF($C460=$D$4,#REF!*AA$4,IF($C460=$D$5,#REF!*AA$5,0))))</f>
        <v>0</v>
      </c>
      <c r="AB460" s="179">
        <f>IF($C460=$D$2,#REF!*AB$2,IF($C460=$D$3,#REF!*AB$3,IF($C460=$D$4,#REF!*AB$4,IF($C460=$D$5,#REF!*AB$5,0))))</f>
        <v>0</v>
      </c>
      <c r="AC460" s="179">
        <f>IF($C460=$D$2,#REF!*AC$2,IF($C460=$D$3,#REF!*AC$3,IF($C460=$D$4,#REF!*AC$4,IF($C460=$D$5,#REF!*AC$5,0))))</f>
        <v>0</v>
      </c>
      <c r="AD460" s="179">
        <f>IF($C460=$D$2,#REF!*AD$2,IF($C460=$D$3,#REF!*AD$3,IF($C460=$D$4,#REF!*AD$4,IF($C460=$D$5,#REF!*AD$5,0))))</f>
        <v>0</v>
      </c>
      <c r="AE460" s="179">
        <f>IF($C460=$D$2,#REF!*AE$2,IF($C460=$D$3,#REF!*AE$3,IF($C460=$D$4,#REF!*AE$4,IF($C460=$D$5,#REF!*AE$5,0))))</f>
        <v>0</v>
      </c>
      <c r="AF460" s="179">
        <f>IF($C460=$D$2,#REF!*AF$2,IF($C460=$D$3,#REF!*AF$3,IF($C460=$D$4,#REF!*AF$4,IF($C460=$D$5,#REF!*AF$5,0))))</f>
        <v>0</v>
      </c>
      <c r="AG460" s="179">
        <f>IF($C460=$D$2,#REF!*AG$2,IF($C460=$D$3,#REF!*AG$3,IF($C460=$D$4,#REF!*AG$4,IF($C460=$D$5,#REF!*AG$5,0))))</f>
        <v>0</v>
      </c>
      <c r="AH460" s="179">
        <f>IF($C460=$D$2,#REF!*AH$2,IF($C460=$D$3,#REF!*AH$3,IF($C460=$D$4,#REF!*AH$4,IF($C460=$D$5,#REF!*AH$5,0))))</f>
        <v>0</v>
      </c>
      <c r="AI460" s="179">
        <f>IF($C460=$D$2,#REF!*AI$2,IF($C460=$D$3,#REF!*AI$3,IF($C460=$D$4,#REF!*AI$4,IF($C460=$D$5,#REF!*AI$5,0))))</f>
        <v>0</v>
      </c>
      <c r="AJ460" s="179">
        <f>IF($C460=$D$2,#REF!*AJ$2,IF($C460=$D$3,#REF!*AJ$3,IF($C460=$D$4,#REF!*AJ$4,IF($C460=$D$5,#REF!*AJ$5,0))))</f>
        <v>0</v>
      </c>
      <c r="AK460" s="179">
        <f>IF($C460=$D$2,#REF!*AK$2,IF($C460=$D$3,#REF!*AK$3,IF($C460=$D$4,#REF!*AK$4,IF($C460=$D$5,#REF!*AK$5,0))))</f>
        <v>0</v>
      </c>
      <c r="AL460" s="179">
        <f>IF($C460=$D$2,#REF!*AL$2,IF($C460=$D$3,#REF!*AL$3,IF($C460=$D$4,#REF!*AL$4,IF($C460=$D$5,#REF!*AL$5,0))))</f>
        <v>0</v>
      </c>
      <c r="AM460" s="179">
        <f>IF($C460=$D$2,#REF!*AM$2,IF($C460=$D$3,#REF!*AM$3,IF($C460=$D$4,#REF!*AM$4,IF($C460=$D$5,#REF!*AM$5,0))))</f>
        <v>0</v>
      </c>
    </row>
    <row r="461" spans="1:39">
      <c r="A461" s="141"/>
      <c r="B461" s="165"/>
      <c r="C461" s="165"/>
      <c r="D461" s="178">
        <f t="shared" si="0"/>
        <v>0</v>
      </c>
      <c r="E461" s="179">
        <f>IF($C461=$D$2,#REF!*E$2,IF($C461=$D$3,#REF!*E$3,IF($C461=$D$4,#REF!*E$4,IF($C461=$D$5,#REF!*E$5,0))))</f>
        <v>0</v>
      </c>
      <c r="F461" s="179">
        <f>IF($C461=$D$2,#REF!*F$2,IF($C461=$D$3,#REF!*F$3,IF($C461=$D$4,#REF!*F$4,IF($C461=$D$5,#REF!*F$5,0))))</f>
        <v>0</v>
      </c>
      <c r="G461" s="179">
        <f>IF($C461=$D$2,#REF!*G$2,IF($C461=$D$3,#REF!*G$3,IF($C461=$D$4,#REF!*G$4,IF($C461=$D$5,#REF!*G$5,0))))</f>
        <v>0</v>
      </c>
      <c r="H461" s="179">
        <f>IF($C461=$D$2,#REF!*H$2,IF($C461=$D$3,#REF!*H$3,IF($C461=$D$4,#REF!*H$4,IF($C461=$D$5,#REF!*H$5,0))))</f>
        <v>0</v>
      </c>
      <c r="I461" s="179">
        <f>IF($C461=$D$2,#REF!*I$2,IF($C461=$D$3,#REF!*I$3,IF($C461=$D$4,#REF!*I$4,IF($C461=$D$5,#REF!*I$5,0))))</f>
        <v>0</v>
      </c>
      <c r="J461" s="179">
        <f>IF($C461=$D$2,#REF!*J$2,IF($C461=$D$3,#REF!*J$3,IF($C461=$D$4,#REF!*J$4,IF($C461=$D$5,#REF!*J$5,0))))</f>
        <v>0</v>
      </c>
      <c r="K461" s="179">
        <f>IF($C461=$D$2,#REF!*K$2,IF($C461=$D$3,#REF!*K$3,IF($C461=$D$4,#REF!*K$4,IF($C461=$D$5,#REF!*K$5,0))))</f>
        <v>0</v>
      </c>
      <c r="L461" s="179">
        <f>IF($C461=$D$2,#REF!*L$2,IF($C461=$D$3,#REF!*L$3,IF($C461=$D$4,#REF!*L$4,IF($C461=$D$5,#REF!*L$5,0))))</f>
        <v>0</v>
      </c>
      <c r="M461" s="179">
        <f>IF($C461=$D$2,#REF!*M$2,IF($C461=$D$3,#REF!*M$3,IF($C461=$D$4,#REF!*M$4,IF($C461=$D$5,#REF!*M$5,0))))</f>
        <v>0</v>
      </c>
      <c r="N461" s="179">
        <f>IF($C461=$D$2,#REF!*N$2,IF($C461=$D$3,#REF!*N$3,IF($C461=$D$4,#REF!*N$4,IF($C461=$D$5,#REF!*N$5,0))))</f>
        <v>0</v>
      </c>
      <c r="O461" s="179">
        <f>IF($C461=$D$2,#REF!*O$2,IF($C461=$D$3,#REF!*O$3,IF($C461=$D$4,#REF!*O$4,IF($C461=$D$5,#REF!*O$5,0))))</f>
        <v>0</v>
      </c>
      <c r="P461" s="179">
        <f>IF($C461=$D$2,#REF!*P$2,IF($C461=$D$3,#REF!*P$3,IF($C461=$D$4,#REF!*P$4,IF($C461=$D$5,#REF!*P$5,0))))</f>
        <v>0</v>
      </c>
      <c r="Q461" s="179">
        <f>IF($C461=$D$2,#REF!*Q$2,IF($C461=$D$3,#REF!*Q$3,IF($C461=$D$4,#REF!*Q$4,IF($C461=$D$5,#REF!*Q$5,0))))</f>
        <v>0</v>
      </c>
      <c r="R461" s="179">
        <f>IF($C461=$D$2,#REF!*R$2,IF($C461=$D$3,#REF!*R$3,IF($C461=$D$4,#REF!*R$4,IF($C461=$D$5,#REF!*R$5,0))))</f>
        <v>0</v>
      </c>
      <c r="S461" s="179">
        <f>IF($C461=$D$2,#REF!*S$2,IF($C461=$D$3,#REF!*S$3,IF($C461=$D$4,#REF!*S$4,IF($C461=$D$5,#REF!*S$5,0))))</f>
        <v>0</v>
      </c>
      <c r="T461" s="179">
        <f>IF($C461=$D$2,#REF!*T$2,IF($C461=$D$3,#REF!*T$3,IF($C461=$D$4,#REF!*T$4,IF($C461=$D$5,#REF!*T$5,0))))</f>
        <v>0</v>
      </c>
      <c r="U461" s="179">
        <f>IF($C461=$D$2,#REF!*U$2,IF($C461=$D$3,#REF!*U$3,IF($C461=$D$4,#REF!*U$4,IF($C461=$D$5,#REF!*U$5,0))))</f>
        <v>0</v>
      </c>
      <c r="V461" s="179">
        <f>IF($C461=$D$2,#REF!*V$2,IF($C461=$D$3,#REF!*V$3,IF($C461=$D$4,#REF!*V$4,IF($C461=$D$5,#REF!*V$5,0))))</f>
        <v>0</v>
      </c>
      <c r="W461" s="179">
        <f>IF($C461=$D$2,#REF!*W$2,IF($C461=$D$3,#REF!*W$3,IF($C461=$D$4,#REF!*W$4,IF($C461=$D$5,#REF!*W$5,0))))</f>
        <v>0</v>
      </c>
      <c r="X461" s="179">
        <f>IF($C461=$D$2,#REF!*X$2,IF($C461=$D$3,#REF!*X$3,IF($C461=$D$4,#REF!*X$4,IF($C461=$D$5,#REF!*X$5,0))))</f>
        <v>0</v>
      </c>
      <c r="Y461" s="179">
        <f>IF($C461=$D$2,#REF!*Y$2,IF($C461=$D$3,#REF!*Y$3,IF($C461=$D$4,#REF!*Y$4,IF($C461=$D$5,#REF!*Y$5,0))))</f>
        <v>0</v>
      </c>
      <c r="Z461" s="179">
        <f>IF($C461=$D$2,#REF!*Z$2,IF($C461=$D$3,#REF!*Z$3,IF($C461=$D$4,#REF!*Z$4,IF($C461=$D$5,#REF!*Z$5,0))))</f>
        <v>0</v>
      </c>
      <c r="AA461" s="179">
        <f>IF($C461=$D$2,#REF!*AA$2,IF($C461=$D$3,#REF!*AA$3,IF($C461=$D$4,#REF!*AA$4,IF($C461=$D$5,#REF!*AA$5,0))))</f>
        <v>0</v>
      </c>
      <c r="AB461" s="179">
        <f>IF($C461=$D$2,#REF!*AB$2,IF($C461=$D$3,#REF!*AB$3,IF($C461=$D$4,#REF!*AB$4,IF($C461=$D$5,#REF!*AB$5,0))))</f>
        <v>0</v>
      </c>
      <c r="AC461" s="179">
        <f>IF($C461=$D$2,#REF!*AC$2,IF($C461=$D$3,#REF!*AC$3,IF($C461=$D$4,#REF!*AC$4,IF($C461=$D$5,#REF!*AC$5,0))))</f>
        <v>0</v>
      </c>
      <c r="AD461" s="179">
        <f>IF($C461=$D$2,#REF!*AD$2,IF($C461=$D$3,#REF!*AD$3,IF($C461=$D$4,#REF!*AD$4,IF($C461=$D$5,#REF!*AD$5,0))))</f>
        <v>0</v>
      </c>
      <c r="AE461" s="179">
        <f>IF($C461=$D$2,#REF!*AE$2,IF($C461=$D$3,#REF!*AE$3,IF($C461=$D$4,#REF!*AE$4,IF($C461=$D$5,#REF!*AE$5,0))))</f>
        <v>0</v>
      </c>
      <c r="AF461" s="179">
        <f>IF($C461=$D$2,#REF!*AF$2,IF($C461=$D$3,#REF!*AF$3,IF($C461=$D$4,#REF!*AF$4,IF($C461=$D$5,#REF!*AF$5,0))))</f>
        <v>0</v>
      </c>
      <c r="AG461" s="179">
        <f>IF($C461=$D$2,#REF!*AG$2,IF($C461=$D$3,#REF!*AG$3,IF($C461=$D$4,#REF!*AG$4,IF($C461=$D$5,#REF!*AG$5,0))))</f>
        <v>0</v>
      </c>
      <c r="AH461" s="179">
        <f>IF($C461=$D$2,#REF!*AH$2,IF($C461=$D$3,#REF!*AH$3,IF($C461=$D$4,#REF!*AH$4,IF($C461=$D$5,#REF!*AH$5,0))))</f>
        <v>0</v>
      </c>
      <c r="AI461" s="179">
        <f>IF($C461=$D$2,#REF!*AI$2,IF($C461=$D$3,#REF!*AI$3,IF($C461=$D$4,#REF!*AI$4,IF($C461=$D$5,#REF!*AI$5,0))))</f>
        <v>0</v>
      </c>
      <c r="AJ461" s="179">
        <f>IF($C461=$D$2,#REF!*AJ$2,IF($C461=$D$3,#REF!*AJ$3,IF($C461=$D$4,#REF!*AJ$4,IF($C461=$D$5,#REF!*AJ$5,0))))</f>
        <v>0</v>
      </c>
      <c r="AK461" s="179">
        <f>IF($C461=$D$2,#REF!*AK$2,IF($C461=$D$3,#REF!*AK$3,IF($C461=$D$4,#REF!*AK$4,IF($C461=$D$5,#REF!*AK$5,0))))</f>
        <v>0</v>
      </c>
      <c r="AL461" s="179">
        <f>IF($C461=$D$2,#REF!*AL$2,IF($C461=$D$3,#REF!*AL$3,IF($C461=$D$4,#REF!*AL$4,IF($C461=$D$5,#REF!*AL$5,0))))</f>
        <v>0</v>
      </c>
      <c r="AM461" s="179">
        <f>IF($C461=$D$2,#REF!*AM$2,IF($C461=$D$3,#REF!*AM$3,IF($C461=$D$4,#REF!*AM$4,IF($C461=$D$5,#REF!*AM$5,0))))</f>
        <v>0</v>
      </c>
    </row>
    <row r="462" spans="1:39">
      <c r="A462" s="141"/>
      <c r="B462" s="165"/>
      <c r="C462" s="165"/>
      <c r="D462" s="178">
        <f t="shared" si="0"/>
        <v>0</v>
      </c>
      <c r="E462" s="179">
        <f>IF($C462=$D$2,#REF!*E$2,IF($C462=$D$3,#REF!*E$3,IF($C462=$D$4,#REF!*E$4,IF($C462=$D$5,#REF!*E$5,0))))</f>
        <v>0</v>
      </c>
      <c r="F462" s="179">
        <f>IF($C462=$D$2,#REF!*F$2,IF($C462=$D$3,#REF!*F$3,IF($C462=$D$4,#REF!*F$4,IF($C462=$D$5,#REF!*F$5,0))))</f>
        <v>0</v>
      </c>
      <c r="G462" s="179">
        <f>IF($C462=$D$2,#REF!*G$2,IF($C462=$D$3,#REF!*G$3,IF($C462=$D$4,#REF!*G$4,IF($C462=$D$5,#REF!*G$5,0))))</f>
        <v>0</v>
      </c>
      <c r="H462" s="179">
        <f>IF($C462=$D$2,#REF!*H$2,IF($C462=$D$3,#REF!*H$3,IF($C462=$D$4,#REF!*H$4,IF($C462=$D$5,#REF!*H$5,0))))</f>
        <v>0</v>
      </c>
      <c r="I462" s="179">
        <f>IF($C462=$D$2,#REF!*I$2,IF($C462=$D$3,#REF!*I$3,IF($C462=$D$4,#REF!*I$4,IF($C462=$D$5,#REF!*I$5,0))))</f>
        <v>0</v>
      </c>
      <c r="J462" s="179">
        <f>IF($C462=$D$2,#REF!*J$2,IF($C462=$D$3,#REF!*J$3,IF($C462=$D$4,#REF!*J$4,IF($C462=$D$5,#REF!*J$5,0))))</f>
        <v>0</v>
      </c>
      <c r="K462" s="179">
        <f>IF($C462=$D$2,#REF!*K$2,IF($C462=$D$3,#REF!*K$3,IF($C462=$D$4,#REF!*K$4,IF($C462=$D$5,#REF!*K$5,0))))</f>
        <v>0</v>
      </c>
      <c r="L462" s="179">
        <f>IF($C462=$D$2,#REF!*L$2,IF($C462=$D$3,#REF!*L$3,IF($C462=$D$4,#REF!*L$4,IF($C462=$D$5,#REF!*L$5,0))))</f>
        <v>0</v>
      </c>
      <c r="M462" s="179">
        <f>IF($C462=$D$2,#REF!*M$2,IF($C462=$D$3,#REF!*M$3,IF($C462=$D$4,#REF!*M$4,IF($C462=$D$5,#REF!*M$5,0))))</f>
        <v>0</v>
      </c>
      <c r="N462" s="179">
        <f>IF($C462=$D$2,#REF!*N$2,IF($C462=$D$3,#REF!*N$3,IF($C462=$D$4,#REF!*N$4,IF($C462=$D$5,#REF!*N$5,0))))</f>
        <v>0</v>
      </c>
      <c r="O462" s="179">
        <f>IF($C462=$D$2,#REF!*O$2,IF($C462=$D$3,#REF!*O$3,IF($C462=$D$4,#REF!*O$4,IF($C462=$D$5,#REF!*O$5,0))))</f>
        <v>0</v>
      </c>
      <c r="P462" s="179">
        <f>IF($C462=$D$2,#REF!*P$2,IF($C462=$D$3,#REF!*P$3,IF($C462=$D$4,#REF!*P$4,IF($C462=$D$5,#REF!*P$5,0))))</f>
        <v>0</v>
      </c>
      <c r="Q462" s="179">
        <f>IF($C462=$D$2,#REF!*Q$2,IF($C462=$D$3,#REF!*Q$3,IF($C462=$D$4,#REF!*Q$4,IF($C462=$D$5,#REF!*Q$5,0))))</f>
        <v>0</v>
      </c>
      <c r="R462" s="179">
        <f>IF($C462=$D$2,#REF!*R$2,IF($C462=$D$3,#REF!*R$3,IF($C462=$D$4,#REF!*R$4,IF($C462=$D$5,#REF!*R$5,0))))</f>
        <v>0</v>
      </c>
      <c r="S462" s="179">
        <f>IF($C462=$D$2,#REF!*S$2,IF($C462=$D$3,#REF!*S$3,IF($C462=$D$4,#REF!*S$4,IF($C462=$D$5,#REF!*S$5,0))))</f>
        <v>0</v>
      </c>
      <c r="T462" s="179">
        <f>IF($C462=$D$2,#REF!*T$2,IF($C462=$D$3,#REF!*T$3,IF($C462=$D$4,#REF!*T$4,IF($C462=$D$5,#REF!*T$5,0))))</f>
        <v>0</v>
      </c>
      <c r="U462" s="179">
        <f>IF($C462=$D$2,#REF!*U$2,IF($C462=$D$3,#REF!*U$3,IF($C462=$D$4,#REF!*U$4,IF($C462=$D$5,#REF!*U$5,0))))</f>
        <v>0</v>
      </c>
      <c r="V462" s="179">
        <f>IF($C462=$D$2,#REF!*V$2,IF($C462=$D$3,#REF!*V$3,IF($C462=$D$4,#REF!*V$4,IF($C462=$D$5,#REF!*V$5,0))))</f>
        <v>0</v>
      </c>
      <c r="W462" s="179">
        <f>IF($C462=$D$2,#REF!*W$2,IF($C462=$D$3,#REF!*W$3,IF($C462=$D$4,#REF!*W$4,IF($C462=$D$5,#REF!*W$5,0))))</f>
        <v>0</v>
      </c>
      <c r="X462" s="179">
        <f>IF($C462=$D$2,#REF!*X$2,IF($C462=$D$3,#REF!*X$3,IF($C462=$D$4,#REF!*X$4,IF($C462=$D$5,#REF!*X$5,0))))</f>
        <v>0</v>
      </c>
      <c r="Y462" s="179">
        <f>IF($C462=$D$2,#REF!*Y$2,IF($C462=$D$3,#REF!*Y$3,IF($C462=$D$4,#REF!*Y$4,IF($C462=$D$5,#REF!*Y$5,0))))</f>
        <v>0</v>
      </c>
      <c r="Z462" s="179">
        <f>IF($C462=$D$2,#REF!*Z$2,IF($C462=$D$3,#REF!*Z$3,IF($C462=$D$4,#REF!*Z$4,IF($C462=$D$5,#REF!*Z$5,0))))</f>
        <v>0</v>
      </c>
      <c r="AA462" s="179">
        <f>IF($C462=$D$2,#REF!*AA$2,IF($C462=$D$3,#REF!*AA$3,IF($C462=$D$4,#REF!*AA$4,IF($C462=$D$5,#REF!*AA$5,0))))</f>
        <v>0</v>
      </c>
      <c r="AB462" s="179">
        <f>IF($C462=$D$2,#REF!*AB$2,IF($C462=$D$3,#REF!*AB$3,IF($C462=$D$4,#REF!*AB$4,IF($C462=$D$5,#REF!*AB$5,0))))</f>
        <v>0</v>
      </c>
      <c r="AC462" s="179">
        <f>IF($C462=$D$2,#REF!*AC$2,IF($C462=$D$3,#REF!*AC$3,IF($C462=$D$4,#REF!*AC$4,IF($C462=$D$5,#REF!*AC$5,0))))</f>
        <v>0</v>
      </c>
      <c r="AD462" s="179">
        <f>IF($C462=$D$2,#REF!*AD$2,IF($C462=$D$3,#REF!*AD$3,IF($C462=$D$4,#REF!*AD$4,IF($C462=$D$5,#REF!*AD$5,0))))</f>
        <v>0</v>
      </c>
      <c r="AE462" s="179">
        <f>IF($C462=$D$2,#REF!*AE$2,IF($C462=$D$3,#REF!*AE$3,IF($C462=$D$4,#REF!*AE$4,IF($C462=$D$5,#REF!*AE$5,0))))</f>
        <v>0</v>
      </c>
      <c r="AF462" s="179">
        <f>IF($C462=$D$2,#REF!*AF$2,IF($C462=$D$3,#REF!*AF$3,IF($C462=$D$4,#REF!*AF$4,IF($C462=$D$5,#REF!*AF$5,0))))</f>
        <v>0</v>
      </c>
      <c r="AG462" s="179">
        <f>IF($C462=$D$2,#REF!*AG$2,IF($C462=$D$3,#REF!*AG$3,IF($C462=$D$4,#REF!*AG$4,IF($C462=$D$5,#REF!*AG$5,0))))</f>
        <v>0</v>
      </c>
      <c r="AH462" s="179">
        <f>IF($C462=$D$2,#REF!*AH$2,IF($C462=$D$3,#REF!*AH$3,IF($C462=$D$4,#REF!*AH$4,IF($C462=$D$5,#REF!*AH$5,0))))</f>
        <v>0</v>
      </c>
      <c r="AI462" s="179">
        <f>IF($C462=$D$2,#REF!*AI$2,IF($C462=$D$3,#REF!*AI$3,IF($C462=$D$4,#REF!*AI$4,IF($C462=$D$5,#REF!*AI$5,0))))</f>
        <v>0</v>
      </c>
      <c r="AJ462" s="179">
        <f>IF($C462=$D$2,#REF!*AJ$2,IF($C462=$D$3,#REF!*AJ$3,IF($C462=$D$4,#REF!*AJ$4,IF($C462=$D$5,#REF!*AJ$5,0))))</f>
        <v>0</v>
      </c>
      <c r="AK462" s="179">
        <f>IF($C462=$D$2,#REF!*AK$2,IF($C462=$D$3,#REF!*AK$3,IF($C462=$D$4,#REF!*AK$4,IF($C462=$D$5,#REF!*AK$5,0))))</f>
        <v>0</v>
      </c>
      <c r="AL462" s="179">
        <f>IF($C462=$D$2,#REF!*AL$2,IF($C462=$D$3,#REF!*AL$3,IF($C462=$D$4,#REF!*AL$4,IF($C462=$D$5,#REF!*AL$5,0))))</f>
        <v>0</v>
      </c>
      <c r="AM462" s="179">
        <f>IF($C462=$D$2,#REF!*AM$2,IF($C462=$D$3,#REF!*AM$3,IF($C462=$D$4,#REF!*AM$4,IF($C462=$D$5,#REF!*AM$5,0))))</f>
        <v>0</v>
      </c>
    </row>
    <row r="463" spans="1:39">
      <c r="A463" s="141"/>
      <c r="B463" s="165"/>
      <c r="C463" s="165"/>
      <c r="D463" s="178">
        <f t="shared" si="0"/>
        <v>0</v>
      </c>
      <c r="E463" s="179">
        <f>IF($C463=$D$2,#REF!*E$2,IF($C463=$D$3,#REF!*E$3,IF($C463=$D$4,#REF!*E$4,IF($C463=$D$5,#REF!*E$5,0))))</f>
        <v>0</v>
      </c>
      <c r="F463" s="179">
        <f>IF($C463=$D$2,#REF!*F$2,IF($C463=$D$3,#REF!*F$3,IF($C463=$D$4,#REF!*F$4,IF($C463=$D$5,#REF!*F$5,0))))</f>
        <v>0</v>
      </c>
      <c r="G463" s="179">
        <f>IF($C463=$D$2,#REF!*G$2,IF($C463=$D$3,#REF!*G$3,IF($C463=$D$4,#REF!*G$4,IF($C463=$D$5,#REF!*G$5,0))))</f>
        <v>0</v>
      </c>
      <c r="H463" s="179">
        <f>IF($C463=$D$2,#REF!*H$2,IF($C463=$D$3,#REF!*H$3,IF($C463=$D$4,#REF!*H$4,IF($C463=$D$5,#REF!*H$5,0))))</f>
        <v>0</v>
      </c>
      <c r="I463" s="179">
        <f>IF($C463=$D$2,#REF!*I$2,IF($C463=$D$3,#REF!*I$3,IF($C463=$D$4,#REF!*I$4,IF($C463=$D$5,#REF!*I$5,0))))</f>
        <v>0</v>
      </c>
      <c r="J463" s="179">
        <f>IF($C463=$D$2,#REF!*J$2,IF($C463=$D$3,#REF!*J$3,IF($C463=$D$4,#REF!*J$4,IF($C463=$D$5,#REF!*J$5,0))))</f>
        <v>0</v>
      </c>
      <c r="K463" s="179">
        <f>IF($C463=$D$2,#REF!*K$2,IF($C463=$D$3,#REF!*K$3,IF($C463=$D$4,#REF!*K$4,IF($C463=$D$5,#REF!*K$5,0))))</f>
        <v>0</v>
      </c>
      <c r="L463" s="179">
        <f>IF($C463=$D$2,#REF!*L$2,IF($C463=$D$3,#REF!*L$3,IF($C463=$D$4,#REF!*L$4,IF($C463=$D$5,#REF!*L$5,0))))</f>
        <v>0</v>
      </c>
      <c r="M463" s="179">
        <f>IF($C463=$D$2,#REF!*M$2,IF($C463=$D$3,#REF!*M$3,IF($C463=$D$4,#REF!*M$4,IF($C463=$D$5,#REF!*M$5,0))))</f>
        <v>0</v>
      </c>
      <c r="N463" s="179">
        <f>IF($C463=$D$2,#REF!*N$2,IF($C463=$D$3,#REF!*N$3,IF($C463=$D$4,#REF!*N$4,IF($C463=$D$5,#REF!*N$5,0))))</f>
        <v>0</v>
      </c>
      <c r="O463" s="179">
        <f>IF($C463=$D$2,#REF!*O$2,IF($C463=$D$3,#REF!*O$3,IF($C463=$D$4,#REF!*O$4,IF($C463=$D$5,#REF!*O$5,0))))</f>
        <v>0</v>
      </c>
      <c r="P463" s="179">
        <f>IF($C463=$D$2,#REF!*P$2,IF($C463=$D$3,#REF!*P$3,IF($C463=$D$4,#REF!*P$4,IF($C463=$D$5,#REF!*P$5,0))))</f>
        <v>0</v>
      </c>
      <c r="Q463" s="179">
        <f>IF($C463=$D$2,#REF!*Q$2,IF($C463=$D$3,#REF!*Q$3,IF($C463=$D$4,#REF!*Q$4,IF($C463=$D$5,#REF!*Q$5,0))))</f>
        <v>0</v>
      </c>
      <c r="R463" s="179">
        <f>IF($C463=$D$2,#REF!*R$2,IF($C463=$D$3,#REF!*R$3,IF($C463=$D$4,#REF!*R$4,IF($C463=$D$5,#REF!*R$5,0))))</f>
        <v>0</v>
      </c>
      <c r="S463" s="179">
        <f>IF($C463=$D$2,#REF!*S$2,IF($C463=$D$3,#REF!*S$3,IF($C463=$D$4,#REF!*S$4,IF($C463=$D$5,#REF!*S$5,0))))</f>
        <v>0</v>
      </c>
      <c r="T463" s="179">
        <f>IF($C463=$D$2,#REF!*T$2,IF($C463=$D$3,#REF!*T$3,IF($C463=$D$4,#REF!*T$4,IF($C463=$D$5,#REF!*T$5,0))))</f>
        <v>0</v>
      </c>
      <c r="U463" s="179">
        <f>IF($C463=$D$2,#REF!*U$2,IF($C463=$D$3,#REF!*U$3,IF($C463=$D$4,#REF!*U$4,IF($C463=$D$5,#REF!*U$5,0))))</f>
        <v>0</v>
      </c>
      <c r="V463" s="179">
        <f>IF($C463=$D$2,#REF!*V$2,IF($C463=$D$3,#REF!*V$3,IF($C463=$D$4,#REF!*V$4,IF($C463=$D$5,#REF!*V$5,0))))</f>
        <v>0</v>
      </c>
      <c r="W463" s="179">
        <f>IF($C463=$D$2,#REF!*W$2,IF($C463=$D$3,#REF!*W$3,IF($C463=$D$4,#REF!*W$4,IF($C463=$D$5,#REF!*W$5,0))))</f>
        <v>0</v>
      </c>
      <c r="X463" s="179">
        <f>IF($C463=$D$2,#REF!*X$2,IF($C463=$D$3,#REF!*X$3,IF($C463=$D$4,#REF!*X$4,IF($C463=$D$5,#REF!*X$5,0))))</f>
        <v>0</v>
      </c>
      <c r="Y463" s="179">
        <f>IF($C463=$D$2,#REF!*Y$2,IF($C463=$D$3,#REF!*Y$3,IF($C463=$D$4,#REF!*Y$4,IF($C463=$D$5,#REF!*Y$5,0))))</f>
        <v>0</v>
      </c>
      <c r="Z463" s="179">
        <f>IF($C463=$D$2,#REF!*Z$2,IF($C463=$D$3,#REF!*Z$3,IF($C463=$D$4,#REF!*Z$4,IF($C463=$D$5,#REF!*Z$5,0))))</f>
        <v>0</v>
      </c>
      <c r="AA463" s="179">
        <f>IF($C463=$D$2,#REF!*AA$2,IF($C463=$D$3,#REF!*AA$3,IF($C463=$D$4,#REF!*AA$4,IF($C463=$D$5,#REF!*AA$5,0))))</f>
        <v>0</v>
      </c>
      <c r="AB463" s="179">
        <f>IF($C463=$D$2,#REF!*AB$2,IF($C463=$D$3,#REF!*AB$3,IF($C463=$D$4,#REF!*AB$4,IF($C463=$D$5,#REF!*AB$5,0))))</f>
        <v>0</v>
      </c>
      <c r="AC463" s="179">
        <f>IF($C463=$D$2,#REF!*AC$2,IF($C463=$D$3,#REF!*AC$3,IF($C463=$D$4,#REF!*AC$4,IF($C463=$D$5,#REF!*AC$5,0))))</f>
        <v>0</v>
      </c>
      <c r="AD463" s="179">
        <f>IF($C463=$D$2,#REF!*AD$2,IF($C463=$D$3,#REF!*AD$3,IF($C463=$D$4,#REF!*AD$4,IF($C463=$D$5,#REF!*AD$5,0))))</f>
        <v>0</v>
      </c>
      <c r="AE463" s="179">
        <f>IF($C463=$D$2,#REF!*AE$2,IF($C463=$D$3,#REF!*AE$3,IF($C463=$D$4,#REF!*AE$4,IF($C463=$D$5,#REF!*AE$5,0))))</f>
        <v>0</v>
      </c>
      <c r="AF463" s="179">
        <f>IF($C463=$D$2,#REF!*AF$2,IF($C463=$D$3,#REF!*AF$3,IF($C463=$D$4,#REF!*AF$4,IF($C463=$D$5,#REF!*AF$5,0))))</f>
        <v>0</v>
      </c>
      <c r="AG463" s="179">
        <f>IF($C463=$D$2,#REF!*AG$2,IF($C463=$D$3,#REF!*AG$3,IF($C463=$D$4,#REF!*AG$4,IF($C463=$D$5,#REF!*AG$5,0))))</f>
        <v>0</v>
      </c>
      <c r="AH463" s="179">
        <f>IF($C463=$D$2,#REF!*AH$2,IF($C463=$D$3,#REF!*AH$3,IF($C463=$D$4,#REF!*AH$4,IF($C463=$D$5,#REF!*AH$5,0))))</f>
        <v>0</v>
      </c>
      <c r="AI463" s="179">
        <f>IF($C463=$D$2,#REF!*AI$2,IF($C463=$D$3,#REF!*AI$3,IF($C463=$D$4,#REF!*AI$4,IF($C463=$D$5,#REF!*AI$5,0))))</f>
        <v>0</v>
      </c>
      <c r="AJ463" s="179">
        <f>IF($C463=$D$2,#REF!*AJ$2,IF($C463=$D$3,#REF!*AJ$3,IF($C463=$D$4,#REF!*AJ$4,IF($C463=$D$5,#REF!*AJ$5,0))))</f>
        <v>0</v>
      </c>
      <c r="AK463" s="179">
        <f>IF($C463=$D$2,#REF!*AK$2,IF($C463=$D$3,#REF!*AK$3,IF($C463=$D$4,#REF!*AK$4,IF($C463=$D$5,#REF!*AK$5,0))))</f>
        <v>0</v>
      </c>
      <c r="AL463" s="179">
        <f>IF($C463=$D$2,#REF!*AL$2,IF($C463=$D$3,#REF!*AL$3,IF($C463=$D$4,#REF!*AL$4,IF($C463=$D$5,#REF!*AL$5,0))))</f>
        <v>0</v>
      </c>
      <c r="AM463" s="179">
        <f>IF($C463=$D$2,#REF!*AM$2,IF($C463=$D$3,#REF!*AM$3,IF($C463=$D$4,#REF!*AM$4,IF($C463=$D$5,#REF!*AM$5,0))))</f>
        <v>0</v>
      </c>
    </row>
    <row r="464" spans="1:39">
      <c r="A464" s="141"/>
      <c r="B464" s="165"/>
      <c r="C464" s="165"/>
      <c r="D464" s="178">
        <f t="shared" si="0"/>
        <v>0</v>
      </c>
      <c r="E464" s="179">
        <f>IF($C464=$D$2,#REF!*E$2,IF($C464=$D$3,#REF!*E$3,IF($C464=$D$4,#REF!*E$4,IF($C464=$D$5,#REF!*E$5,0))))</f>
        <v>0</v>
      </c>
      <c r="F464" s="179">
        <f>IF($C464=$D$2,#REF!*F$2,IF($C464=$D$3,#REF!*F$3,IF($C464=$D$4,#REF!*F$4,IF($C464=$D$5,#REF!*F$5,0))))</f>
        <v>0</v>
      </c>
      <c r="G464" s="179">
        <f>IF($C464=$D$2,#REF!*G$2,IF($C464=$D$3,#REF!*G$3,IF($C464=$D$4,#REF!*G$4,IF($C464=$D$5,#REF!*G$5,0))))</f>
        <v>0</v>
      </c>
      <c r="H464" s="179">
        <f>IF($C464=$D$2,#REF!*H$2,IF($C464=$D$3,#REF!*H$3,IF($C464=$D$4,#REF!*H$4,IF($C464=$D$5,#REF!*H$5,0))))</f>
        <v>0</v>
      </c>
      <c r="I464" s="179">
        <f>IF($C464=$D$2,#REF!*I$2,IF($C464=$D$3,#REF!*I$3,IF($C464=$D$4,#REF!*I$4,IF($C464=$D$5,#REF!*I$5,0))))</f>
        <v>0</v>
      </c>
      <c r="J464" s="179">
        <f>IF($C464=$D$2,#REF!*J$2,IF($C464=$D$3,#REF!*J$3,IF($C464=$D$4,#REF!*J$4,IF($C464=$D$5,#REF!*J$5,0))))</f>
        <v>0</v>
      </c>
      <c r="K464" s="179">
        <f>IF($C464=$D$2,#REF!*K$2,IF($C464=$D$3,#REF!*K$3,IF($C464=$D$4,#REF!*K$4,IF($C464=$D$5,#REF!*K$5,0))))</f>
        <v>0</v>
      </c>
      <c r="L464" s="179">
        <f>IF($C464=$D$2,#REF!*L$2,IF($C464=$D$3,#REF!*L$3,IF($C464=$D$4,#REF!*L$4,IF($C464=$D$5,#REF!*L$5,0))))</f>
        <v>0</v>
      </c>
      <c r="M464" s="179">
        <f>IF($C464=$D$2,#REF!*M$2,IF($C464=$D$3,#REF!*M$3,IF($C464=$D$4,#REF!*M$4,IF($C464=$D$5,#REF!*M$5,0))))</f>
        <v>0</v>
      </c>
      <c r="N464" s="179">
        <f>IF($C464=$D$2,#REF!*N$2,IF($C464=$D$3,#REF!*N$3,IF($C464=$D$4,#REF!*N$4,IF($C464=$D$5,#REF!*N$5,0))))</f>
        <v>0</v>
      </c>
      <c r="O464" s="179">
        <f>IF($C464=$D$2,#REF!*O$2,IF($C464=$D$3,#REF!*O$3,IF($C464=$D$4,#REF!*O$4,IF($C464=$D$5,#REF!*O$5,0))))</f>
        <v>0</v>
      </c>
      <c r="P464" s="179">
        <f>IF($C464=$D$2,#REF!*P$2,IF($C464=$D$3,#REF!*P$3,IF($C464=$D$4,#REF!*P$4,IF($C464=$D$5,#REF!*P$5,0))))</f>
        <v>0</v>
      </c>
      <c r="Q464" s="179">
        <f>IF($C464=$D$2,#REF!*Q$2,IF($C464=$D$3,#REF!*Q$3,IF($C464=$D$4,#REF!*Q$4,IF($C464=$D$5,#REF!*Q$5,0))))</f>
        <v>0</v>
      </c>
      <c r="R464" s="179">
        <f>IF($C464=$D$2,#REF!*R$2,IF($C464=$D$3,#REF!*R$3,IF($C464=$D$4,#REF!*R$4,IF($C464=$D$5,#REF!*R$5,0))))</f>
        <v>0</v>
      </c>
      <c r="S464" s="179">
        <f>IF($C464=$D$2,#REF!*S$2,IF($C464=$D$3,#REF!*S$3,IF($C464=$D$4,#REF!*S$4,IF($C464=$D$5,#REF!*S$5,0))))</f>
        <v>0</v>
      </c>
      <c r="T464" s="179">
        <f>IF($C464=$D$2,#REF!*T$2,IF($C464=$D$3,#REF!*T$3,IF($C464=$D$4,#REF!*T$4,IF($C464=$D$5,#REF!*T$5,0))))</f>
        <v>0</v>
      </c>
      <c r="U464" s="179">
        <f>IF($C464=$D$2,#REF!*U$2,IF($C464=$D$3,#REF!*U$3,IF($C464=$D$4,#REF!*U$4,IF($C464=$D$5,#REF!*U$5,0))))</f>
        <v>0</v>
      </c>
      <c r="V464" s="179">
        <f>IF($C464=$D$2,#REF!*V$2,IF($C464=$D$3,#REF!*V$3,IF($C464=$D$4,#REF!*V$4,IF($C464=$D$5,#REF!*V$5,0))))</f>
        <v>0</v>
      </c>
      <c r="W464" s="179">
        <f>IF($C464=$D$2,#REF!*W$2,IF($C464=$D$3,#REF!*W$3,IF($C464=$D$4,#REF!*W$4,IF($C464=$D$5,#REF!*W$5,0))))</f>
        <v>0</v>
      </c>
      <c r="X464" s="179">
        <f>IF($C464=$D$2,#REF!*X$2,IF($C464=$D$3,#REF!*X$3,IF($C464=$D$4,#REF!*X$4,IF($C464=$D$5,#REF!*X$5,0))))</f>
        <v>0</v>
      </c>
      <c r="Y464" s="179">
        <f>IF($C464=$D$2,#REF!*Y$2,IF($C464=$D$3,#REF!*Y$3,IF($C464=$D$4,#REF!*Y$4,IF($C464=$D$5,#REF!*Y$5,0))))</f>
        <v>0</v>
      </c>
      <c r="Z464" s="179">
        <f>IF($C464=$D$2,#REF!*Z$2,IF($C464=$D$3,#REF!*Z$3,IF($C464=$D$4,#REF!*Z$4,IF($C464=$D$5,#REF!*Z$5,0))))</f>
        <v>0</v>
      </c>
      <c r="AA464" s="179">
        <f>IF($C464=$D$2,#REF!*AA$2,IF($C464=$D$3,#REF!*AA$3,IF($C464=$D$4,#REF!*AA$4,IF($C464=$D$5,#REF!*AA$5,0))))</f>
        <v>0</v>
      </c>
      <c r="AB464" s="179">
        <f>IF($C464=$D$2,#REF!*AB$2,IF($C464=$D$3,#REF!*AB$3,IF($C464=$D$4,#REF!*AB$4,IF($C464=$D$5,#REF!*AB$5,0))))</f>
        <v>0</v>
      </c>
      <c r="AC464" s="179">
        <f>IF($C464=$D$2,#REF!*AC$2,IF($C464=$D$3,#REF!*AC$3,IF($C464=$D$4,#REF!*AC$4,IF($C464=$D$5,#REF!*AC$5,0))))</f>
        <v>0</v>
      </c>
      <c r="AD464" s="179">
        <f>IF($C464=$D$2,#REF!*AD$2,IF($C464=$D$3,#REF!*AD$3,IF($C464=$D$4,#REF!*AD$4,IF($C464=$D$5,#REF!*AD$5,0))))</f>
        <v>0</v>
      </c>
      <c r="AE464" s="179">
        <f>IF($C464=$D$2,#REF!*AE$2,IF($C464=$D$3,#REF!*AE$3,IF($C464=$D$4,#REF!*AE$4,IF($C464=$D$5,#REF!*AE$5,0))))</f>
        <v>0</v>
      </c>
      <c r="AF464" s="179">
        <f>IF($C464=$D$2,#REF!*AF$2,IF($C464=$D$3,#REF!*AF$3,IF($C464=$D$4,#REF!*AF$4,IF($C464=$D$5,#REF!*AF$5,0))))</f>
        <v>0</v>
      </c>
      <c r="AG464" s="179">
        <f>IF($C464=$D$2,#REF!*AG$2,IF($C464=$D$3,#REF!*AG$3,IF($C464=$D$4,#REF!*AG$4,IF($C464=$D$5,#REF!*AG$5,0))))</f>
        <v>0</v>
      </c>
      <c r="AH464" s="179">
        <f>IF($C464=$D$2,#REF!*AH$2,IF($C464=$D$3,#REF!*AH$3,IF($C464=$D$4,#REF!*AH$4,IF($C464=$D$5,#REF!*AH$5,0))))</f>
        <v>0</v>
      </c>
      <c r="AI464" s="179">
        <f>IF($C464=$D$2,#REF!*AI$2,IF($C464=$D$3,#REF!*AI$3,IF($C464=$D$4,#REF!*AI$4,IF($C464=$D$5,#REF!*AI$5,0))))</f>
        <v>0</v>
      </c>
      <c r="AJ464" s="179">
        <f>IF($C464=$D$2,#REF!*AJ$2,IF($C464=$D$3,#REF!*AJ$3,IF($C464=$D$4,#REF!*AJ$4,IF($C464=$D$5,#REF!*AJ$5,0))))</f>
        <v>0</v>
      </c>
      <c r="AK464" s="179">
        <f>IF($C464=$D$2,#REF!*AK$2,IF($C464=$D$3,#REF!*AK$3,IF($C464=$D$4,#REF!*AK$4,IF($C464=$D$5,#REF!*AK$5,0))))</f>
        <v>0</v>
      </c>
      <c r="AL464" s="179">
        <f>IF($C464=$D$2,#REF!*AL$2,IF($C464=$D$3,#REF!*AL$3,IF($C464=$D$4,#REF!*AL$4,IF($C464=$D$5,#REF!*AL$5,0))))</f>
        <v>0</v>
      </c>
      <c r="AM464" s="179">
        <f>IF($C464=$D$2,#REF!*AM$2,IF($C464=$D$3,#REF!*AM$3,IF($C464=$D$4,#REF!*AM$4,IF($C464=$D$5,#REF!*AM$5,0))))</f>
        <v>0</v>
      </c>
    </row>
    <row r="465" spans="1:39">
      <c r="A465" s="141"/>
      <c r="B465" s="165"/>
      <c r="C465" s="165"/>
      <c r="D465" s="178">
        <f t="shared" si="0"/>
        <v>0</v>
      </c>
      <c r="E465" s="179">
        <f>IF($C465=$D$2,#REF!*E$2,IF($C465=$D$3,#REF!*E$3,IF($C465=$D$4,#REF!*E$4,IF($C465=$D$5,#REF!*E$5,0))))</f>
        <v>0</v>
      </c>
      <c r="F465" s="179">
        <f>IF($C465=$D$2,#REF!*F$2,IF($C465=$D$3,#REF!*F$3,IF($C465=$D$4,#REF!*F$4,IF($C465=$D$5,#REF!*F$5,0))))</f>
        <v>0</v>
      </c>
      <c r="G465" s="179">
        <f>IF($C465=$D$2,#REF!*G$2,IF($C465=$D$3,#REF!*G$3,IF($C465=$D$4,#REF!*G$4,IF($C465=$D$5,#REF!*G$5,0))))</f>
        <v>0</v>
      </c>
      <c r="H465" s="179">
        <f>IF($C465=$D$2,#REF!*H$2,IF($C465=$D$3,#REF!*H$3,IF($C465=$D$4,#REF!*H$4,IF($C465=$D$5,#REF!*H$5,0))))</f>
        <v>0</v>
      </c>
      <c r="I465" s="179">
        <f>IF($C465=$D$2,#REF!*I$2,IF($C465=$D$3,#REF!*I$3,IF($C465=$D$4,#REF!*I$4,IF($C465=$D$5,#REF!*I$5,0))))</f>
        <v>0</v>
      </c>
      <c r="J465" s="179">
        <f>IF($C465=$D$2,#REF!*J$2,IF($C465=$D$3,#REF!*J$3,IF($C465=$D$4,#REF!*J$4,IF($C465=$D$5,#REF!*J$5,0))))</f>
        <v>0</v>
      </c>
      <c r="K465" s="179">
        <f>IF($C465=$D$2,#REF!*K$2,IF($C465=$D$3,#REF!*K$3,IF($C465=$D$4,#REF!*K$4,IF($C465=$D$5,#REF!*K$5,0))))</f>
        <v>0</v>
      </c>
      <c r="L465" s="179">
        <f>IF($C465=$D$2,#REF!*L$2,IF($C465=$D$3,#REF!*L$3,IF($C465=$D$4,#REF!*L$4,IF($C465=$D$5,#REF!*L$5,0))))</f>
        <v>0</v>
      </c>
      <c r="M465" s="179">
        <f>IF($C465=$D$2,#REF!*M$2,IF($C465=$D$3,#REF!*M$3,IF($C465=$D$4,#REF!*M$4,IF($C465=$D$5,#REF!*M$5,0))))</f>
        <v>0</v>
      </c>
      <c r="N465" s="179">
        <f>IF($C465=$D$2,#REF!*N$2,IF($C465=$D$3,#REF!*N$3,IF($C465=$D$4,#REF!*N$4,IF($C465=$D$5,#REF!*N$5,0))))</f>
        <v>0</v>
      </c>
      <c r="O465" s="179">
        <f>IF($C465=$D$2,#REF!*O$2,IF($C465=$D$3,#REF!*O$3,IF($C465=$D$4,#REF!*O$4,IF($C465=$D$5,#REF!*O$5,0))))</f>
        <v>0</v>
      </c>
      <c r="P465" s="179">
        <f>IF($C465=$D$2,#REF!*P$2,IF($C465=$D$3,#REF!*P$3,IF($C465=$D$4,#REF!*P$4,IF($C465=$D$5,#REF!*P$5,0))))</f>
        <v>0</v>
      </c>
      <c r="Q465" s="179">
        <f>IF($C465=$D$2,#REF!*Q$2,IF($C465=$D$3,#REF!*Q$3,IF($C465=$D$4,#REF!*Q$4,IF($C465=$D$5,#REF!*Q$5,0))))</f>
        <v>0</v>
      </c>
      <c r="R465" s="179">
        <f>IF($C465=$D$2,#REF!*R$2,IF($C465=$D$3,#REF!*R$3,IF($C465=$D$4,#REF!*R$4,IF($C465=$D$5,#REF!*R$5,0))))</f>
        <v>0</v>
      </c>
      <c r="S465" s="179">
        <f>IF($C465=$D$2,#REF!*S$2,IF($C465=$D$3,#REF!*S$3,IF($C465=$D$4,#REF!*S$4,IF($C465=$D$5,#REF!*S$5,0))))</f>
        <v>0</v>
      </c>
      <c r="T465" s="179">
        <f>IF($C465=$D$2,#REF!*T$2,IF($C465=$D$3,#REF!*T$3,IF($C465=$D$4,#REF!*T$4,IF($C465=$D$5,#REF!*T$5,0))))</f>
        <v>0</v>
      </c>
      <c r="U465" s="179">
        <f>IF($C465=$D$2,#REF!*U$2,IF($C465=$D$3,#REF!*U$3,IF($C465=$D$4,#REF!*U$4,IF($C465=$D$5,#REF!*U$5,0))))</f>
        <v>0</v>
      </c>
      <c r="V465" s="179">
        <f>IF($C465=$D$2,#REF!*V$2,IF($C465=$D$3,#REF!*V$3,IF($C465=$D$4,#REF!*V$4,IF($C465=$D$5,#REF!*V$5,0))))</f>
        <v>0</v>
      </c>
      <c r="W465" s="179">
        <f>IF($C465=$D$2,#REF!*W$2,IF($C465=$D$3,#REF!*W$3,IF($C465=$D$4,#REF!*W$4,IF($C465=$D$5,#REF!*W$5,0))))</f>
        <v>0</v>
      </c>
      <c r="X465" s="179">
        <f>IF($C465=$D$2,#REF!*X$2,IF($C465=$D$3,#REF!*X$3,IF($C465=$D$4,#REF!*X$4,IF($C465=$D$5,#REF!*X$5,0))))</f>
        <v>0</v>
      </c>
      <c r="Y465" s="179">
        <f>IF($C465=$D$2,#REF!*Y$2,IF($C465=$D$3,#REF!*Y$3,IF($C465=$D$4,#REF!*Y$4,IF($C465=$D$5,#REF!*Y$5,0))))</f>
        <v>0</v>
      </c>
      <c r="Z465" s="179">
        <f>IF($C465=$D$2,#REF!*Z$2,IF($C465=$D$3,#REF!*Z$3,IF($C465=$D$4,#REF!*Z$4,IF($C465=$D$5,#REF!*Z$5,0))))</f>
        <v>0</v>
      </c>
      <c r="AA465" s="179">
        <f>IF($C465=$D$2,#REF!*AA$2,IF($C465=$D$3,#REF!*AA$3,IF($C465=$D$4,#REF!*AA$4,IF($C465=$D$5,#REF!*AA$5,0))))</f>
        <v>0</v>
      </c>
      <c r="AB465" s="179">
        <f>IF($C465=$D$2,#REF!*AB$2,IF($C465=$D$3,#REF!*AB$3,IF($C465=$D$4,#REF!*AB$4,IF($C465=$D$5,#REF!*AB$5,0))))</f>
        <v>0</v>
      </c>
      <c r="AC465" s="179">
        <f>IF($C465=$D$2,#REF!*AC$2,IF($C465=$D$3,#REF!*AC$3,IF($C465=$D$4,#REF!*AC$4,IF($C465=$D$5,#REF!*AC$5,0))))</f>
        <v>0</v>
      </c>
      <c r="AD465" s="179">
        <f>IF($C465=$D$2,#REF!*AD$2,IF($C465=$D$3,#REF!*AD$3,IF($C465=$D$4,#REF!*AD$4,IF($C465=$D$5,#REF!*AD$5,0))))</f>
        <v>0</v>
      </c>
      <c r="AE465" s="179">
        <f>IF($C465=$D$2,#REF!*AE$2,IF($C465=$D$3,#REF!*AE$3,IF($C465=$D$4,#REF!*AE$4,IF($C465=$D$5,#REF!*AE$5,0))))</f>
        <v>0</v>
      </c>
      <c r="AF465" s="179">
        <f>IF($C465=$D$2,#REF!*AF$2,IF($C465=$D$3,#REF!*AF$3,IF($C465=$D$4,#REF!*AF$4,IF($C465=$D$5,#REF!*AF$5,0))))</f>
        <v>0</v>
      </c>
      <c r="AG465" s="179">
        <f>IF($C465=$D$2,#REF!*AG$2,IF($C465=$D$3,#REF!*AG$3,IF($C465=$D$4,#REF!*AG$4,IF($C465=$D$5,#REF!*AG$5,0))))</f>
        <v>0</v>
      </c>
      <c r="AH465" s="179">
        <f>IF($C465=$D$2,#REF!*AH$2,IF($C465=$D$3,#REF!*AH$3,IF($C465=$D$4,#REF!*AH$4,IF($C465=$D$5,#REF!*AH$5,0))))</f>
        <v>0</v>
      </c>
      <c r="AI465" s="179">
        <f>IF($C465=$D$2,#REF!*AI$2,IF($C465=$D$3,#REF!*AI$3,IF($C465=$D$4,#REF!*AI$4,IF($C465=$D$5,#REF!*AI$5,0))))</f>
        <v>0</v>
      </c>
      <c r="AJ465" s="179">
        <f>IF($C465=$D$2,#REF!*AJ$2,IF($C465=$D$3,#REF!*AJ$3,IF($C465=$D$4,#REF!*AJ$4,IF($C465=$D$5,#REF!*AJ$5,0))))</f>
        <v>0</v>
      </c>
      <c r="AK465" s="179">
        <f>IF($C465=$D$2,#REF!*AK$2,IF($C465=$D$3,#REF!*AK$3,IF($C465=$D$4,#REF!*AK$4,IF($C465=$D$5,#REF!*AK$5,0))))</f>
        <v>0</v>
      </c>
      <c r="AL465" s="179">
        <f>IF($C465=$D$2,#REF!*AL$2,IF($C465=$D$3,#REF!*AL$3,IF($C465=$D$4,#REF!*AL$4,IF($C465=$D$5,#REF!*AL$5,0))))</f>
        <v>0</v>
      </c>
      <c r="AM465" s="179">
        <f>IF($C465=$D$2,#REF!*AM$2,IF($C465=$D$3,#REF!*AM$3,IF($C465=$D$4,#REF!*AM$4,IF($C465=$D$5,#REF!*AM$5,0))))</f>
        <v>0</v>
      </c>
    </row>
    <row r="466" spans="1:39">
      <c r="A466" s="141"/>
      <c r="B466" s="165"/>
      <c r="C466" s="165"/>
      <c r="D466" s="178">
        <f t="shared" si="0"/>
        <v>0</v>
      </c>
      <c r="E466" s="179">
        <f>IF($C466=$D$2,#REF!*E$2,IF($C466=$D$3,#REF!*E$3,IF($C466=$D$4,#REF!*E$4,IF($C466=$D$5,#REF!*E$5,0))))</f>
        <v>0</v>
      </c>
      <c r="F466" s="179">
        <f>IF($C466=$D$2,#REF!*F$2,IF($C466=$D$3,#REF!*F$3,IF($C466=$D$4,#REF!*F$4,IF($C466=$D$5,#REF!*F$5,0))))</f>
        <v>0</v>
      </c>
      <c r="G466" s="179">
        <f>IF($C466=$D$2,#REF!*G$2,IF($C466=$D$3,#REF!*G$3,IF($C466=$D$4,#REF!*G$4,IF($C466=$D$5,#REF!*G$5,0))))</f>
        <v>0</v>
      </c>
      <c r="H466" s="179">
        <f>IF($C466=$D$2,#REF!*H$2,IF($C466=$D$3,#REF!*H$3,IF($C466=$D$4,#REF!*H$4,IF($C466=$D$5,#REF!*H$5,0))))</f>
        <v>0</v>
      </c>
      <c r="I466" s="179">
        <f>IF($C466=$D$2,#REF!*I$2,IF($C466=$D$3,#REF!*I$3,IF($C466=$D$4,#REF!*I$4,IF($C466=$D$5,#REF!*I$5,0))))</f>
        <v>0</v>
      </c>
      <c r="J466" s="179">
        <f>IF($C466=$D$2,#REF!*J$2,IF($C466=$D$3,#REF!*J$3,IF($C466=$D$4,#REF!*J$4,IF($C466=$D$5,#REF!*J$5,0))))</f>
        <v>0</v>
      </c>
      <c r="K466" s="179">
        <f>IF($C466=$D$2,#REF!*K$2,IF($C466=$D$3,#REF!*K$3,IF($C466=$D$4,#REF!*K$4,IF($C466=$D$5,#REF!*K$5,0))))</f>
        <v>0</v>
      </c>
      <c r="L466" s="179">
        <f>IF($C466=$D$2,#REF!*L$2,IF($C466=$D$3,#REF!*L$3,IF($C466=$D$4,#REF!*L$4,IF($C466=$D$5,#REF!*L$5,0))))</f>
        <v>0</v>
      </c>
      <c r="M466" s="179">
        <f>IF($C466=$D$2,#REF!*M$2,IF($C466=$D$3,#REF!*M$3,IF($C466=$D$4,#REF!*M$4,IF($C466=$D$5,#REF!*M$5,0))))</f>
        <v>0</v>
      </c>
      <c r="N466" s="179">
        <f>IF($C466=$D$2,#REF!*N$2,IF($C466=$D$3,#REF!*N$3,IF($C466=$D$4,#REF!*N$4,IF($C466=$D$5,#REF!*N$5,0))))</f>
        <v>0</v>
      </c>
      <c r="O466" s="179">
        <f>IF($C466=$D$2,#REF!*O$2,IF($C466=$D$3,#REF!*O$3,IF($C466=$D$4,#REF!*O$4,IF($C466=$D$5,#REF!*O$5,0))))</f>
        <v>0</v>
      </c>
      <c r="P466" s="179">
        <f>IF($C466=$D$2,#REF!*P$2,IF($C466=$D$3,#REF!*P$3,IF($C466=$D$4,#REF!*P$4,IF($C466=$D$5,#REF!*P$5,0))))</f>
        <v>0</v>
      </c>
      <c r="Q466" s="179">
        <f>IF($C466=$D$2,#REF!*Q$2,IF($C466=$D$3,#REF!*Q$3,IF($C466=$D$4,#REF!*Q$4,IF($C466=$D$5,#REF!*Q$5,0))))</f>
        <v>0</v>
      </c>
      <c r="R466" s="179">
        <f>IF($C466=$D$2,#REF!*R$2,IF($C466=$D$3,#REF!*R$3,IF($C466=$D$4,#REF!*R$4,IF($C466=$D$5,#REF!*R$5,0))))</f>
        <v>0</v>
      </c>
      <c r="S466" s="179">
        <f>IF($C466=$D$2,#REF!*S$2,IF($C466=$D$3,#REF!*S$3,IF($C466=$D$4,#REF!*S$4,IF($C466=$D$5,#REF!*S$5,0))))</f>
        <v>0</v>
      </c>
      <c r="T466" s="179">
        <f>IF($C466=$D$2,#REF!*T$2,IF($C466=$D$3,#REF!*T$3,IF($C466=$D$4,#REF!*T$4,IF($C466=$D$5,#REF!*T$5,0))))</f>
        <v>0</v>
      </c>
      <c r="U466" s="179">
        <f>IF($C466=$D$2,#REF!*U$2,IF($C466=$D$3,#REF!*U$3,IF($C466=$D$4,#REF!*U$4,IF($C466=$D$5,#REF!*U$5,0))))</f>
        <v>0</v>
      </c>
      <c r="V466" s="179">
        <f>IF($C466=$D$2,#REF!*V$2,IF($C466=$D$3,#REF!*V$3,IF($C466=$D$4,#REF!*V$4,IF($C466=$D$5,#REF!*V$5,0))))</f>
        <v>0</v>
      </c>
      <c r="W466" s="179">
        <f>IF($C466=$D$2,#REF!*W$2,IF($C466=$D$3,#REF!*W$3,IF($C466=$D$4,#REF!*W$4,IF($C466=$D$5,#REF!*W$5,0))))</f>
        <v>0</v>
      </c>
      <c r="X466" s="179">
        <f>IF($C466=$D$2,#REF!*X$2,IF($C466=$D$3,#REF!*X$3,IF($C466=$D$4,#REF!*X$4,IF($C466=$D$5,#REF!*X$5,0))))</f>
        <v>0</v>
      </c>
      <c r="Y466" s="179">
        <f>IF($C466=$D$2,#REF!*Y$2,IF($C466=$D$3,#REF!*Y$3,IF($C466=$D$4,#REF!*Y$4,IF($C466=$D$5,#REF!*Y$5,0))))</f>
        <v>0</v>
      </c>
      <c r="Z466" s="179">
        <f>IF($C466=$D$2,#REF!*Z$2,IF($C466=$D$3,#REF!*Z$3,IF($C466=$D$4,#REF!*Z$4,IF($C466=$D$5,#REF!*Z$5,0))))</f>
        <v>0</v>
      </c>
      <c r="AA466" s="179">
        <f>IF($C466=$D$2,#REF!*AA$2,IF($C466=$D$3,#REF!*AA$3,IF($C466=$D$4,#REF!*AA$4,IF($C466=$D$5,#REF!*AA$5,0))))</f>
        <v>0</v>
      </c>
      <c r="AB466" s="179">
        <f>IF($C466=$D$2,#REF!*AB$2,IF($C466=$D$3,#REF!*AB$3,IF($C466=$D$4,#REF!*AB$4,IF($C466=$D$5,#REF!*AB$5,0))))</f>
        <v>0</v>
      </c>
      <c r="AC466" s="179">
        <f>IF($C466=$D$2,#REF!*AC$2,IF($C466=$D$3,#REF!*AC$3,IF($C466=$D$4,#REF!*AC$4,IF($C466=$D$5,#REF!*AC$5,0))))</f>
        <v>0</v>
      </c>
      <c r="AD466" s="179">
        <f>IF($C466=$D$2,#REF!*AD$2,IF($C466=$D$3,#REF!*AD$3,IF($C466=$D$4,#REF!*AD$4,IF($C466=$D$5,#REF!*AD$5,0))))</f>
        <v>0</v>
      </c>
      <c r="AE466" s="179">
        <f>IF($C466=$D$2,#REF!*AE$2,IF($C466=$D$3,#REF!*AE$3,IF($C466=$D$4,#REF!*AE$4,IF($C466=$D$5,#REF!*AE$5,0))))</f>
        <v>0</v>
      </c>
      <c r="AF466" s="179">
        <f>IF($C466=$D$2,#REF!*AF$2,IF($C466=$D$3,#REF!*AF$3,IF($C466=$D$4,#REF!*AF$4,IF($C466=$D$5,#REF!*AF$5,0))))</f>
        <v>0</v>
      </c>
      <c r="AG466" s="179">
        <f>IF($C466=$D$2,#REF!*AG$2,IF($C466=$D$3,#REF!*AG$3,IF($C466=$D$4,#REF!*AG$4,IF($C466=$D$5,#REF!*AG$5,0))))</f>
        <v>0</v>
      </c>
      <c r="AH466" s="179">
        <f>IF($C466=$D$2,#REF!*AH$2,IF($C466=$D$3,#REF!*AH$3,IF($C466=$D$4,#REF!*AH$4,IF($C466=$D$5,#REF!*AH$5,0))))</f>
        <v>0</v>
      </c>
      <c r="AI466" s="179">
        <f>IF($C466=$D$2,#REF!*AI$2,IF($C466=$D$3,#REF!*AI$3,IF($C466=$D$4,#REF!*AI$4,IF($C466=$D$5,#REF!*AI$5,0))))</f>
        <v>0</v>
      </c>
      <c r="AJ466" s="179">
        <f>IF($C466=$D$2,#REF!*AJ$2,IF($C466=$D$3,#REF!*AJ$3,IF($C466=$D$4,#REF!*AJ$4,IF($C466=$D$5,#REF!*AJ$5,0))))</f>
        <v>0</v>
      </c>
      <c r="AK466" s="179">
        <f>IF($C466=$D$2,#REF!*AK$2,IF($C466=$D$3,#REF!*AK$3,IF($C466=$D$4,#REF!*AK$4,IF($C466=$D$5,#REF!*AK$5,0))))</f>
        <v>0</v>
      </c>
      <c r="AL466" s="179">
        <f>IF($C466=$D$2,#REF!*AL$2,IF($C466=$D$3,#REF!*AL$3,IF($C466=$D$4,#REF!*AL$4,IF($C466=$D$5,#REF!*AL$5,0))))</f>
        <v>0</v>
      </c>
      <c r="AM466" s="179">
        <f>IF($C466=$D$2,#REF!*AM$2,IF($C466=$D$3,#REF!*AM$3,IF($C466=$D$4,#REF!*AM$4,IF($C466=$D$5,#REF!*AM$5,0))))</f>
        <v>0</v>
      </c>
    </row>
    <row r="467" spans="1:39">
      <c r="A467" s="141"/>
      <c r="B467" s="165"/>
      <c r="C467" s="165"/>
      <c r="D467" s="178">
        <f t="shared" si="0"/>
        <v>0</v>
      </c>
      <c r="E467" s="179">
        <f>IF($C467=$D$2,#REF!*E$2,IF($C467=$D$3,#REF!*E$3,IF($C467=$D$4,#REF!*E$4,IF($C467=$D$5,#REF!*E$5,0))))</f>
        <v>0</v>
      </c>
      <c r="F467" s="179">
        <f>IF($C467=$D$2,#REF!*F$2,IF($C467=$D$3,#REF!*F$3,IF($C467=$D$4,#REF!*F$4,IF($C467=$D$5,#REF!*F$5,0))))</f>
        <v>0</v>
      </c>
      <c r="G467" s="179">
        <f>IF($C467=$D$2,#REF!*G$2,IF($C467=$D$3,#REF!*G$3,IF($C467=$D$4,#REF!*G$4,IF($C467=$D$5,#REF!*G$5,0))))</f>
        <v>0</v>
      </c>
      <c r="H467" s="179">
        <f>IF($C467=$D$2,#REF!*H$2,IF($C467=$D$3,#REF!*H$3,IF($C467=$D$4,#REF!*H$4,IF($C467=$D$5,#REF!*H$5,0))))</f>
        <v>0</v>
      </c>
      <c r="I467" s="179">
        <f>IF($C467=$D$2,#REF!*I$2,IF($C467=$D$3,#REF!*I$3,IF($C467=$D$4,#REF!*I$4,IF($C467=$D$5,#REF!*I$5,0))))</f>
        <v>0</v>
      </c>
      <c r="J467" s="179">
        <f>IF($C467=$D$2,#REF!*J$2,IF($C467=$D$3,#REF!*J$3,IF($C467=$D$4,#REF!*J$4,IF($C467=$D$5,#REF!*J$5,0))))</f>
        <v>0</v>
      </c>
      <c r="K467" s="179">
        <f>IF($C467=$D$2,#REF!*K$2,IF($C467=$D$3,#REF!*K$3,IF($C467=$D$4,#REF!*K$4,IF($C467=$D$5,#REF!*K$5,0))))</f>
        <v>0</v>
      </c>
      <c r="L467" s="179">
        <f>IF($C467=$D$2,#REF!*L$2,IF($C467=$D$3,#REF!*L$3,IF($C467=$D$4,#REF!*L$4,IF($C467=$D$5,#REF!*L$5,0))))</f>
        <v>0</v>
      </c>
      <c r="M467" s="179">
        <f>IF($C467=$D$2,#REF!*M$2,IF($C467=$D$3,#REF!*M$3,IF($C467=$D$4,#REF!*M$4,IF($C467=$D$5,#REF!*M$5,0))))</f>
        <v>0</v>
      </c>
      <c r="N467" s="179">
        <f>IF($C467=$D$2,#REF!*N$2,IF($C467=$D$3,#REF!*N$3,IF($C467=$D$4,#REF!*N$4,IF($C467=$D$5,#REF!*N$5,0))))</f>
        <v>0</v>
      </c>
      <c r="O467" s="179">
        <f>IF($C467=$D$2,#REF!*O$2,IF($C467=$D$3,#REF!*O$3,IF($C467=$D$4,#REF!*O$4,IF($C467=$D$5,#REF!*O$5,0))))</f>
        <v>0</v>
      </c>
      <c r="P467" s="179">
        <f>IF($C467=$D$2,#REF!*P$2,IF($C467=$D$3,#REF!*P$3,IF($C467=$D$4,#REF!*P$4,IF($C467=$D$5,#REF!*P$5,0))))</f>
        <v>0</v>
      </c>
      <c r="Q467" s="179">
        <f>IF($C467=$D$2,#REF!*Q$2,IF($C467=$D$3,#REF!*Q$3,IF($C467=$D$4,#REF!*Q$4,IF($C467=$D$5,#REF!*Q$5,0))))</f>
        <v>0</v>
      </c>
      <c r="R467" s="179">
        <f>IF($C467=$D$2,#REF!*R$2,IF($C467=$D$3,#REF!*R$3,IF($C467=$D$4,#REF!*R$4,IF($C467=$D$5,#REF!*R$5,0))))</f>
        <v>0</v>
      </c>
      <c r="S467" s="179">
        <f>IF($C467=$D$2,#REF!*S$2,IF($C467=$D$3,#REF!*S$3,IF($C467=$D$4,#REF!*S$4,IF($C467=$D$5,#REF!*S$5,0))))</f>
        <v>0</v>
      </c>
      <c r="T467" s="179">
        <f>IF($C467=$D$2,#REF!*T$2,IF($C467=$D$3,#REF!*T$3,IF($C467=$D$4,#REF!*T$4,IF($C467=$D$5,#REF!*T$5,0))))</f>
        <v>0</v>
      </c>
      <c r="U467" s="179">
        <f>IF($C467=$D$2,#REF!*U$2,IF($C467=$D$3,#REF!*U$3,IF($C467=$D$4,#REF!*U$4,IF($C467=$D$5,#REF!*U$5,0))))</f>
        <v>0</v>
      </c>
      <c r="V467" s="179">
        <f>IF($C467=$D$2,#REF!*V$2,IF($C467=$D$3,#REF!*V$3,IF($C467=$D$4,#REF!*V$4,IF($C467=$D$5,#REF!*V$5,0))))</f>
        <v>0</v>
      </c>
      <c r="W467" s="179">
        <f>IF($C467=$D$2,#REF!*W$2,IF($C467=$D$3,#REF!*W$3,IF($C467=$D$4,#REF!*W$4,IF($C467=$D$5,#REF!*W$5,0))))</f>
        <v>0</v>
      </c>
      <c r="X467" s="179">
        <f>IF($C467=$D$2,#REF!*X$2,IF($C467=$D$3,#REF!*X$3,IF($C467=$D$4,#REF!*X$4,IF($C467=$D$5,#REF!*X$5,0))))</f>
        <v>0</v>
      </c>
      <c r="Y467" s="179">
        <f>IF($C467=$D$2,#REF!*Y$2,IF($C467=$D$3,#REF!*Y$3,IF($C467=$D$4,#REF!*Y$4,IF($C467=$D$5,#REF!*Y$5,0))))</f>
        <v>0</v>
      </c>
      <c r="Z467" s="179">
        <f>IF($C467=$D$2,#REF!*Z$2,IF($C467=$D$3,#REF!*Z$3,IF($C467=$D$4,#REF!*Z$4,IF($C467=$D$5,#REF!*Z$5,0))))</f>
        <v>0</v>
      </c>
      <c r="AA467" s="179">
        <f>IF($C467=$D$2,#REF!*AA$2,IF($C467=$D$3,#REF!*AA$3,IF($C467=$D$4,#REF!*AA$4,IF($C467=$D$5,#REF!*AA$5,0))))</f>
        <v>0</v>
      </c>
      <c r="AB467" s="179">
        <f>IF($C467=$D$2,#REF!*AB$2,IF($C467=$D$3,#REF!*AB$3,IF($C467=$D$4,#REF!*AB$4,IF($C467=$D$5,#REF!*AB$5,0))))</f>
        <v>0</v>
      </c>
      <c r="AC467" s="179">
        <f>IF($C467=$D$2,#REF!*AC$2,IF($C467=$D$3,#REF!*AC$3,IF($C467=$D$4,#REF!*AC$4,IF($C467=$D$5,#REF!*AC$5,0))))</f>
        <v>0</v>
      </c>
      <c r="AD467" s="179">
        <f>IF($C467=$D$2,#REF!*AD$2,IF($C467=$D$3,#REF!*AD$3,IF($C467=$D$4,#REF!*AD$4,IF($C467=$D$5,#REF!*AD$5,0))))</f>
        <v>0</v>
      </c>
      <c r="AE467" s="179">
        <f>IF($C467=$D$2,#REF!*AE$2,IF($C467=$D$3,#REF!*AE$3,IF($C467=$D$4,#REF!*AE$4,IF($C467=$D$5,#REF!*AE$5,0))))</f>
        <v>0</v>
      </c>
      <c r="AF467" s="179">
        <f>IF($C467=$D$2,#REF!*AF$2,IF($C467=$D$3,#REF!*AF$3,IF($C467=$D$4,#REF!*AF$4,IF($C467=$D$5,#REF!*AF$5,0))))</f>
        <v>0</v>
      </c>
      <c r="AG467" s="179">
        <f>IF($C467=$D$2,#REF!*AG$2,IF($C467=$D$3,#REF!*AG$3,IF($C467=$D$4,#REF!*AG$4,IF($C467=$D$5,#REF!*AG$5,0))))</f>
        <v>0</v>
      </c>
      <c r="AH467" s="179">
        <f>IF($C467=$D$2,#REF!*AH$2,IF($C467=$D$3,#REF!*AH$3,IF($C467=$D$4,#REF!*AH$4,IF($C467=$D$5,#REF!*AH$5,0))))</f>
        <v>0</v>
      </c>
      <c r="AI467" s="179">
        <f>IF($C467=$D$2,#REF!*AI$2,IF($C467=$D$3,#REF!*AI$3,IF($C467=$D$4,#REF!*AI$4,IF($C467=$D$5,#REF!*AI$5,0))))</f>
        <v>0</v>
      </c>
      <c r="AJ467" s="179">
        <f>IF($C467=$D$2,#REF!*AJ$2,IF($C467=$D$3,#REF!*AJ$3,IF($C467=$D$4,#REF!*AJ$4,IF($C467=$D$5,#REF!*AJ$5,0))))</f>
        <v>0</v>
      </c>
      <c r="AK467" s="179">
        <f>IF($C467=$D$2,#REF!*AK$2,IF($C467=$D$3,#REF!*AK$3,IF($C467=$D$4,#REF!*AK$4,IF($C467=$D$5,#REF!*AK$5,0))))</f>
        <v>0</v>
      </c>
      <c r="AL467" s="179">
        <f>IF($C467=$D$2,#REF!*AL$2,IF($C467=$D$3,#REF!*AL$3,IF($C467=$D$4,#REF!*AL$4,IF($C467=$D$5,#REF!*AL$5,0))))</f>
        <v>0</v>
      </c>
      <c r="AM467" s="179">
        <f>IF($C467=$D$2,#REF!*AM$2,IF($C467=$D$3,#REF!*AM$3,IF($C467=$D$4,#REF!*AM$4,IF($C467=$D$5,#REF!*AM$5,0))))</f>
        <v>0</v>
      </c>
    </row>
    <row r="468" spans="1:39">
      <c r="A468" s="141"/>
      <c r="B468" s="165"/>
      <c r="C468" s="165"/>
      <c r="D468" s="178">
        <f t="shared" si="0"/>
        <v>0</v>
      </c>
      <c r="E468" s="179">
        <f>IF($C468=$D$2,#REF!*E$2,IF($C468=$D$3,#REF!*E$3,IF($C468=$D$4,#REF!*E$4,IF($C468=$D$5,#REF!*E$5,0))))</f>
        <v>0</v>
      </c>
      <c r="F468" s="179">
        <f>IF($C468=$D$2,#REF!*F$2,IF($C468=$D$3,#REF!*F$3,IF($C468=$D$4,#REF!*F$4,IF($C468=$D$5,#REF!*F$5,0))))</f>
        <v>0</v>
      </c>
      <c r="G468" s="179">
        <f>IF($C468=$D$2,#REF!*G$2,IF($C468=$D$3,#REF!*G$3,IF($C468=$D$4,#REF!*G$4,IF($C468=$D$5,#REF!*G$5,0))))</f>
        <v>0</v>
      </c>
      <c r="H468" s="179">
        <f>IF($C468=$D$2,#REF!*H$2,IF($C468=$D$3,#REF!*H$3,IF($C468=$D$4,#REF!*H$4,IF($C468=$D$5,#REF!*H$5,0))))</f>
        <v>0</v>
      </c>
      <c r="I468" s="179">
        <f>IF($C468=$D$2,#REF!*I$2,IF($C468=$D$3,#REF!*I$3,IF($C468=$D$4,#REF!*I$4,IF($C468=$D$5,#REF!*I$5,0))))</f>
        <v>0</v>
      </c>
      <c r="J468" s="179">
        <f>IF($C468=$D$2,#REF!*J$2,IF($C468=$D$3,#REF!*J$3,IF($C468=$D$4,#REF!*J$4,IF($C468=$D$5,#REF!*J$5,0))))</f>
        <v>0</v>
      </c>
      <c r="K468" s="179">
        <f>IF($C468=$D$2,#REF!*K$2,IF($C468=$D$3,#REF!*K$3,IF($C468=$D$4,#REF!*K$4,IF($C468=$D$5,#REF!*K$5,0))))</f>
        <v>0</v>
      </c>
      <c r="L468" s="179">
        <f>IF($C468=$D$2,#REF!*L$2,IF($C468=$D$3,#REF!*L$3,IF($C468=$D$4,#REF!*L$4,IF($C468=$D$5,#REF!*L$5,0))))</f>
        <v>0</v>
      </c>
      <c r="M468" s="179">
        <f>IF($C468=$D$2,#REF!*M$2,IF($C468=$D$3,#REF!*M$3,IF($C468=$D$4,#REF!*M$4,IF($C468=$D$5,#REF!*M$5,0))))</f>
        <v>0</v>
      </c>
      <c r="N468" s="179">
        <f>IF($C468=$D$2,#REF!*N$2,IF($C468=$D$3,#REF!*N$3,IF($C468=$D$4,#REF!*N$4,IF($C468=$D$5,#REF!*N$5,0))))</f>
        <v>0</v>
      </c>
      <c r="O468" s="179">
        <f>IF($C468=$D$2,#REF!*O$2,IF($C468=$D$3,#REF!*O$3,IF($C468=$D$4,#REF!*O$4,IF($C468=$D$5,#REF!*O$5,0))))</f>
        <v>0</v>
      </c>
      <c r="P468" s="179">
        <f>IF($C468=$D$2,#REF!*P$2,IF($C468=$D$3,#REF!*P$3,IF($C468=$D$4,#REF!*P$4,IF($C468=$D$5,#REF!*P$5,0))))</f>
        <v>0</v>
      </c>
      <c r="Q468" s="179">
        <f>IF($C468=$D$2,#REF!*Q$2,IF($C468=$D$3,#REF!*Q$3,IF($C468=$D$4,#REF!*Q$4,IF($C468=$D$5,#REF!*Q$5,0))))</f>
        <v>0</v>
      </c>
      <c r="R468" s="179">
        <f>IF($C468=$D$2,#REF!*R$2,IF($C468=$D$3,#REF!*R$3,IF($C468=$D$4,#REF!*R$4,IF($C468=$D$5,#REF!*R$5,0))))</f>
        <v>0</v>
      </c>
      <c r="S468" s="179">
        <f>IF($C468=$D$2,#REF!*S$2,IF($C468=$D$3,#REF!*S$3,IF($C468=$D$4,#REF!*S$4,IF($C468=$D$5,#REF!*S$5,0))))</f>
        <v>0</v>
      </c>
      <c r="T468" s="179">
        <f>IF($C468=$D$2,#REF!*T$2,IF($C468=$D$3,#REF!*T$3,IF($C468=$D$4,#REF!*T$4,IF($C468=$D$5,#REF!*T$5,0))))</f>
        <v>0</v>
      </c>
      <c r="U468" s="179">
        <f>IF($C468=$D$2,#REF!*U$2,IF($C468=$D$3,#REF!*U$3,IF($C468=$D$4,#REF!*U$4,IF($C468=$D$5,#REF!*U$5,0))))</f>
        <v>0</v>
      </c>
      <c r="V468" s="179">
        <f>IF($C468=$D$2,#REF!*V$2,IF($C468=$D$3,#REF!*V$3,IF($C468=$D$4,#REF!*V$4,IF($C468=$D$5,#REF!*V$5,0))))</f>
        <v>0</v>
      </c>
      <c r="W468" s="179">
        <f>IF($C468=$D$2,#REF!*W$2,IF($C468=$D$3,#REF!*W$3,IF($C468=$D$4,#REF!*W$4,IF($C468=$D$5,#REF!*W$5,0))))</f>
        <v>0</v>
      </c>
      <c r="X468" s="179">
        <f>IF($C468=$D$2,#REF!*X$2,IF($C468=$D$3,#REF!*X$3,IF($C468=$D$4,#REF!*X$4,IF($C468=$D$5,#REF!*X$5,0))))</f>
        <v>0</v>
      </c>
      <c r="Y468" s="179">
        <f>IF($C468=$D$2,#REF!*Y$2,IF($C468=$D$3,#REF!*Y$3,IF($C468=$D$4,#REF!*Y$4,IF($C468=$D$5,#REF!*Y$5,0))))</f>
        <v>0</v>
      </c>
      <c r="Z468" s="179">
        <f>IF($C468=$D$2,#REF!*Z$2,IF($C468=$D$3,#REF!*Z$3,IF($C468=$D$4,#REF!*Z$4,IF($C468=$D$5,#REF!*Z$5,0))))</f>
        <v>0</v>
      </c>
      <c r="AA468" s="179">
        <f>IF($C468=$D$2,#REF!*AA$2,IF($C468=$D$3,#REF!*AA$3,IF($C468=$D$4,#REF!*AA$4,IF($C468=$D$5,#REF!*AA$5,0))))</f>
        <v>0</v>
      </c>
      <c r="AB468" s="179">
        <f>IF($C468=$D$2,#REF!*AB$2,IF($C468=$D$3,#REF!*AB$3,IF($C468=$D$4,#REF!*AB$4,IF($C468=$D$5,#REF!*AB$5,0))))</f>
        <v>0</v>
      </c>
      <c r="AC468" s="179">
        <f>IF($C468=$D$2,#REF!*AC$2,IF($C468=$D$3,#REF!*AC$3,IF($C468=$D$4,#REF!*AC$4,IF($C468=$D$5,#REF!*AC$5,0))))</f>
        <v>0</v>
      </c>
      <c r="AD468" s="179">
        <f>IF($C468=$D$2,#REF!*AD$2,IF($C468=$D$3,#REF!*AD$3,IF($C468=$D$4,#REF!*AD$4,IF($C468=$D$5,#REF!*AD$5,0))))</f>
        <v>0</v>
      </c>
      <c r="AE468" s="179">
        <f>IF($C468=$D$2,#REF!*AE$2,IF($C468=$D$3,#REF!*AE$3,IF($C468=$D$4,#REF!*AE$4,IF($C468=$D$5,#REF!*AE$5,0))))</f>
        <v>0</v>
      </c>
      <c r="AF468" s="179">
        <f>IF($C468=$D$2,#REF!*AF$2,IF($C468=$D$3,#REF!*AF$3,IF($C468=$D$4,#REF!*AF$4,IF($C468=$D$5,#REF!*AF$5,0))))</f>
        <v>0</v>
      </c>
      <c r="AG468" s="179">
        <f>IF($C468=$D$2,#REF!*AG$2,IF($C468=$D$3,#REF!*AG$3,IF($C468=$D$4,#REF!*AG$4,IF($C468=$D$5,#REF!*AG$5,0))))</f>
        <v>0</v>
      </c>
      <c r="AH468" s="179">
        <f>IF($C468=$D$2,#REF!*AH$2,IF($C468=$D$3,#REF!*AH$3,IF($C468=$D$4,#REF!*AH$4,IF($C468=$D$5,#REF!*AH$5,0))))</f>
        <v>0</v>
      </c>
      <c r="AI468" s="179">
        <f>IF($C468=$D$2,#REF!*AI$2,IF($C468=$D$3,#REF!*AI$3,IF($C468=$D$4,#REF!*AI$4,IF($C468=$D$5,#REF!*AI$5,0))))</f>
        <v>0</v>
      </c>
      <c r="AJ468" s="179">
        <f>IF($C468=$D$2,#REF!*AJ$2,IF($C468=$D$3,#REF!*AJ$3,IF($C468=$D$4,#REF!*AJ$4,IF($C468=$D$5,#REF!*AJ$5,0))))</f>
        <v>0</v>
      </c>
      <c r="AK468" s="179">
        <f>IF($C468=$D$2,#REF!*AK$2,IF($C468=$D$3,#REF!*AK$3,IF($C468=$D$4,#REF!*AK$4,IF($C468=$D$5,#REF!*AK$5,0))))</f>
        <v>0</v>
      </c>
      <c r="AL468" s="179">
        <f>IF($C468=$D$2,#REF!*AL$2,IF($C468=$D$3,#REF!*AL$3,IF($C468=$D$4,#REF!*AL$4,IF($C468=$D$5,#REF!*AL$5,0))))</f>
        <v>0</v>
      </c>
      <c r="AM468" s="179">
        <f>IF($C468=$D$2,#REF!*AM$2,IF($C468=$D$3,#REF!*AM$3,IF($C468=$D$4,#REF!*AM$4,IF($C468=$D$5,#REF!*AM$5,0))))</f>
        <v>0</v>
      </c>
    </row>
    <row r="469" spans="1:39">
      <c r="A469" s="141"/>
      <c r="B469" s="165"/>
      <c r="C469" s="165"/>
      <c r="D469" s="178">
        <f t="shared" si="0"/>
        <v>0</v>
      </c>
      <c r="E469" s="179">
        <f>IF($C469=$D$2,#REF!*E$2,IF($C469=$D$3,#REF!*E$3,IF($C469=$D$4,#REF!*E$4,IF($C469=$D$5,#REF!*E$5,0))))</f>
        <v>0</v>
      </c>
      <c r="F469" s="179">
        <f>IF($C469=$D$2,#REF!*F$2,IF($C469=$D$3,#REF!*F$3,IF($C469=$D$4,#REF!*F$4,IF($C469=$D$5,#REF!*F$5,0))))</f>
        <v>0</v>
      </c>
      <c r="G469" s="179">
        <f>IF($C469=$D$2,#REF!*G$2,IF($C469=$D$3,#REF!*G$3,IF($C469=$D$4,#REF!*G$4,IF($C469=$D$5,#REF!*G$5,0))))</f>
        <v>0</v>
      </c>
      <c r="H469" s="179">
        <f>IF($C469=$D$2,#REF!*H$2,IF($C469=$D$3,#REF!*H$3,IF($C469=$D$4,#REF!*H$4,IF($C469=$D$5,#REF!*H$5,0))))</f>
        <v>0</v>
      </c>
      <c r="I469" s="179">
        <f>IF($C469=$D$2,#REF!*I$2,IF($C469=$D$3,#REF!*I$3,IF($C469=$D$4,#REF!*I$4,IF($C469=$D$5,#REF!*I$5,0))))</f>
        <v>0</v>
      </c>
      <c r="J469" s="179">
        <f>IF($C469=$D$2,#REF!*J$2,IF($C469=$D$3,#REF!*J$3,IF($C469=$D$4,#REF!*J$4,IF($C469=$D$5,#REF!*J$5,0))))</f>
        <v>0</v>
      </c>
      <c r="K469" s="179">
        <f>IF($C469=$D$2,#REF!*K$2,IF($C469=$D$3,#REF!*K$3,IF($C469=$D$4,#REF!*K$4,IF($C469=$D$5,#REF!*K$5,0))))</f>
        <v>0</v>
      </c>
      <c r="L469" s="179">
        <f>IF($C469=$D$2,#REF!*L$2,IF($C469=$D$3,#REF!*L$3,IF($C469=$D$4,#REF!*L$4,IF($C469=$D$5,#REF!*L$5,0))))</f>
        <v>0</v>
      </c>
      <c r="M469" s="179">
        <f>IF($C469=$D$2,#REF!*M$2,IF($C469=$D$3,#REF!*M$3,IF($C469=$D$4,#REF!*M$4,IF($C469=$D$5,#REF!*M$5,0))))</f>
        <v>0</v>
      </c>
      <c r="N469" s="179">
        <f>IF($C469=$D$2,#REF!*N$2,IF($C469=$D$3,#REF!*N$3,IF($C469=$D$4,#REF!*N$4,IF($C469=$D$5,#REF!*N$5,0))))</f>
        <v>0</v>
      </c>
      <c r="O469" s="179">
        <f>IF($C469=$D$2,#REF!*O$2,IF($C469=$D$3,#REF!*O$3,IF($C469=$D$4,#REF!*O$4,IF($C469=$D$5,#REF!*O$5,0))))</f>
        <v>0</v>
      </c>
      <c r="P469" s="179">
        <f>IF($C469=$D$2,#REF!*P$2,IF($C469=$D$3,#REF!*P$3,IF($C469=$D$4,#REF!*P$4,IF($C469=$D$5,#REF!*P$5,0))))</f>
        <v>0</v>
      </c>
      <c r="Q469" s="179">
        <f>IF($C469=$D$2,#REF!*Q$2,IF($C469=$D$3,#REF!*Q$3,IF($C469=$D$4,#REF!*Q$4,IF($C469=$D$5,#REF!*Q$5,0))))</f>
        <v>0</v>
      </c>
      <c r="R469" s="179">
        <f>IF($C469=$D$2,#REF!*R$2,IF($C469=$D$3,#REF!*R$3,IF($C469=$D$4,#REF!*R$4,IF($C469=$D$5,#REF!*R$5,0))))</f>
        <v>0</v>
      </c>
      <c r="S469" s="179">
        <f>IF($C469=$D$2,#REF!*S$2,IF($C469=$D$3,#REF!*S$3,IF($C469=$D$4,#REF!*S$4,IF($C469=$D$5,#REF!*S$5,0))))</f>
        <v>0</v>
      </c>
      <c r="T469" s="179">
        <f>IF($C469=$D$2,#REF!*T$2,IF($C469=$D$3,#REF!*T$3,IF($C469=$D$4,#REF!*T$4,IF($C469=$D$5,#REF!*T$5,0))))</f>
        <v>0</v>
      </c>
      <c r="U469" s="179">
        <f>IF($C469=$D$2,#REF!*U$2,IF($C469=$D$3,#REF!*U$3,IF($C469=$D$4,#REF!*U$4,IF($C469=$D$5,#REF!*U$5,0))))</f>
        <v>0</v>
      </c>
      <c r="V469" s="179">
        <f>IF($C469=$D$2,#REF!*V$2,IF($C469=$D$3,#REF!*V$3,IF($C469=$D$4,#REF!*V$4,IF($C469=$D$5,#REF!*V$5,0))))</f>
        <v>0</v>
      </c>
      <c r="W469" s="179">
        <f>IF($C469=$D$2,#REF!*W$2,IF($C469=$D$3,#REF!*W$3,IF($C469=$D$4,#REF!*W$4,IF($C469=$D$5,#REF!*W$5,0))))</f>
        <v>0</v>
      </c>
      <c r="X469" s="179">
        <f>IF($C469=$D$2,#REF!*X$2,IF($C469=$D$3,#REF!*X$3,IF($C469=$D$4,#REF!*X$4,IF($C469=$D$5,#REF!*X$5,0))))</f>
        <v>0</v>
      </c>
      <c r="Y469" s="179">
        <f>IF($C469=$D$2,#REF!*Y$2,IF($C469=$D$3,#REF!*Y$3,IF($C469=$D$4,#REF!*Y$4,IF($C469=$D$5,#REF!*Y$5,0))))</f>
        <v>0</v>
      </c>
      <c r="Z469" s="179">
        <f>IF($C469=$D$2,#REF!*Z$2,IF($C469=$D$3,#REF!*Z$3,IF($C469=$D$4,#REF!*Z$4,IF($C469=$D$5,#REF!*Z$5,0))))</f>
        <v>0</v>
      </c>
      <c r="AA469" s="179">
        <f>IF($C469=$D$2,#REF!*AA$2,IF($C469=$D$3,#REF!*AA$3,IF($C469=$D$4,#REF!*AA$4,IF($C469=$D$5,#REF!*AA$5,0))))</f>
        <v>0</v>
      </c>
      <c r="AB469" s="179">
        <f>IF($C469=$D$2,#REF!*AB$2,IF($C469=$D$3,#REF!*AB$3,IF($C469=$D$4,#REF!*AB$4,IF($C469=$D$5,#REF!*AB$5,0))))</f>
        <v>0</v>
      </c>
      <c r="AC469" s="179">
        <f>IF($C469=$D$2,#REF!*AC$2,IF($C469=$D$3,#REF!*AC$3,IF($C469=$D$4,#REF!*AC$4,IF($C469=$D$5,#REF!*AC$5,0))))</f>
        <v>0</v>
      </c>
      <c r="AD469" s="179">
        <f>IF($C469=$D$2,#REF!*AD$2,IF($C469=$D$3,#REF!*AD$3,IF($C469=$D$4,#REF!*AD$4,IF($C469=$D$5,#REF!*AD$5,0))))</f>
        <v>0</v>
      </c>
      <c r="AE469" s="179">
        <f>IF($C469=$D$2,#REF!*AE$2,IF($C469=$D$3,#REF!*AE$3,IF($C469=$D$4,#REF!*AE$4,IF($C469=$D$5,#REF!*AE$5,0))))</f>
        <v>0</v>
      </c>
      <c r="AF469" s="179">
        <f>IF($C469=$D$2,#REF!*AF$2,IF($C469=$D$3,#REF!*AF$3,IF($C469=$D$4,#REF!*AF$4,IF($C469=$D$5,#REF!*AF$5,0))))</f>
        <v>0</v>
      </c>
      <c r="AG469" s="179">
        <f>IF($C469=$D$2,#REF!*AG$2,IF($C469=$D$3,#REF!*AG$3,IF($C469=$D$4,#REF!*AG$4,IF($C469=$D$5,#REF!*AG$5,0))))</f>
        <v>0</v>
      </c>
      <c r="AH469" s="179">
        <f>IF($C469=$D$2,#REF!*AH$2,IF($C469=$D$3,#REF!*AH$3,IF($C469=$D$4,#REF!*AH$4,IF($C469=$D$5,#REF!*AH$5,0))))</f>
        <v>0</v>
      </c>
      <c r="AI469" s="179">
        <f>IF($C469=$D$2,#REF!*AI$2,IF($C469=$D$3,#REF!*AI$3,IF($C469=$D$4,#REF!*AI$4,IF($C469=$D$5,#REF!*AI$5,0))))</f>
        <v>0</v>
      </c>
      <c r="AJ469" s="179">
        <f>IF($C469=$D$2,#REF!*AJ$2,IF($C469=$D$3,#REF!*AJ$3,IF($C469=$D$4,#REF!*AJ$4,IF($C469=$D$5,#REF!*AJ$5,0))))</f>
        <v>0</v>
      </c>
      <c r="AK469" s="179">
        <f>IF($C469=$D$2,#REF!*AK$2,IF($C469=$D$3,#REF!*AK$3,IF($C469=$D$4,#REF!*AK$4,IF($C469=$D$5,#REF!*AK$5,0))))</f>
        <v>0</v>
      </c>
      <c r="AL469" s="179">
        <f>IF($C469=$D$2,#REF!*AL$2,IF($C469=$D$3,#REF!*AL$3,IF($C469=$D$4,#REF!*AL$4,IF($C469=$D$5,#REF!*AL$5,0))))</f>
        <v>0</v>
      </c>
      <c r="AM469" s="179">
        <f>IF($C469=$D$2,#REF!*AM$2,IF($C469=$D$3,#REF!*AM$3,IF($C469=$D$4,#REF!*AM$4,IF($C469=$D$5,#REF!*AM$5,0))))</f>
        <v>0</v>
      </c>
    </row>
    <row r="470" spans="1:39">
      <c r="A470" s="141"/>
      <c r="B470" s="165"/>
      <c r="C470" s="165"/>
      <c r="D470" s="178">
        <f t="shared" si="0"/>
        <v>0</v>
      </c>
      <c r="E470" s="179">
        <f>IF($C470=$D$2,#REF!*E$2,IF($C470=$D$3,#REF!*E$3,IF($C470=$D$4,#REF!*E$4,IF($C470=$D$5,#REF!*E$5,0))))</f>
        <v>0</v>
      </c>
      <c r="F470" s="179">
        <f>IF($C470=$D$2,#REF!*F$2,IF($C470=$D$3,#REF!*F$3,IF($C470=$D$4,#REF!*F$4,IF($C470=$D$5,#REF!*F$5,0))))</f>
        <v>0</v>
      </c>
      <c r="G470" s="179">
        <f>IF($C470=$D$2,#REF!*G$2,IF($C470=$D$3,#REF!*G$3,IF($C470=$D$4,#REF!*G$4,IF($C470=$D$5,#REF!*G$5,0))))</f>
        <v>0</v>
      </c>
      <c r="H470" s="179">
        <f>IF($C470=$D$2,#REF!*H$2,IF($C470=$D$3,#REF!*H$3,IF($C470=$D$4,#REF!*H$4,IF($C470=$D$5,#REF!*H$5,0))))</f>
        <v>0</v>
      </c>
      <c r="I470" s="179">
        <f>IF($C470=$D$2,#REF!*I$2,IF($C470=$D$3,#REF!*I$3,IF($C470=$D$4,#REF!*I$4,IF($C470=$D$5,#REF!*I$5,0))))</f>
        <v>0</v>
      </c>
      <c r="J470" s="179">
        <f>IF($C470=$D$2,#REF!*J$2,IF($C470=$D$3,#REF!*J$3,IF($C470=$D$4,#REF!*J$4,IF($C470=$D$5,#REF!*J$5,0))))</f>
        <v>0</v>
      </c>
      <c r="K470" s="179">
        <f>IF($C470=$D$2,#REF!*K$2,IF($C470=$D$3,#REF!*K$3,IF($C470=$D$4,#REF!*K$4,IF($C470=$D$5,#REF!*K$5,0))))</f>
        <v>0</v>
      </c>
      <c r="L470" s="179">
        <f>IF($C470=$D$2,#REF!*L$2,IF($C470=$D$3,#REF!*L$3,IF($C470=$D$4,#REF!*L$4,IF($C470=$D$5,#REF!*L$5,0))))</f>
        <v>0</v>
      </c>
      <c r="M470" s="179">
        <f>IF($C470=$D$2,#REF!*M$2,IF($C470=$D$3,#REF!*M$3,IF($C470=$D$4,#REF!*M$4,IF($C470=$D$5,#REF!*M$5,0))))</f>
        <v>0</v>
      </c>
      <c r="N470" s="179">
        <f>IF($C470=$D$2,#REF!*N$2,IF($C470=$D$3,#REF!*N$3,IF($C470=$D$4,#REF!*N$4,IF($C470=$D$5,#REF!*N$5,0))))</f>
        <v>0</v>
      </c>
      <c r="O470" s="179">
        <f>IF($C470=$D$2,#REF!*O$2,IF($C470=$D$3,#REF!*O$3,IF($C470=$D$4,#REF!*O$4,IF($C470=$D$5,#REF!*O$5,0))))</f>
        <v>0</v>
      </c>
      <c r="P470" s="179">
        <f>IF($C470=$D$2,#REF!*P$2,IF($C470=$D$3,#REF!*P$3,IF($C470=$D$4,#REF!*P$4,IF($C470=$D$5,#REF!*P$5,0))))</f>
        <v>0</v>
      </c>
      <c r="Q470" s="179">
        <f>IF($C470=$D$2,#REF!*Q$2,IF($C470=$D$3,#REF!*Q$3,IF($C470=$D$4,#REF!*Q$4,IF($C470=$D$5,#REF!*Q$5,0))))</f>
        <v>0</v>
      </c>
      <c r="R470" s="179">
        <f>IF($C470=$D$2,#REF!*R$2,IF($C470=$D$3,#REF!*R$3,IF($C470=$D$4,#REF!*R$4,IF($C470=$D$5,#REF!*R$5,0))))</f>
        <v>0</v>
      </c>
      <c r="S470" s="179">
        <f>IF($C470=$D$2,#REF!*S$2,IF($C470=$D$3,#REF!*S$3,IF($C470=$D$4,#REF!*S$4,IF($C470=$D$5,#REF!*S$5,0))))</f>
        <v>0</v>
      </c>
      <c r="T470" s="179">
        <f>IF($C470=$D$2,#REF!*T$2,IF($C470=$D$3,#REF!*T$3,IF($C470=$D$4,#REF!*T$4,IF($C470=$D$5,#REF!*T$5,0))))</f>
        <v>0</v>
      </c>
      <c r="U470" s="179">
        <f>IF($C470=$D$2,#REF!*U$2,IF($C470=$D$3,#REF!*U$3,IF($C470=$D$4,#REF!*U$4,IF($C470=$D$5,#REF!*U$5,0))))</f>
        <v>0</v>
      </c>
      <c r="V470" s="179">
        <f>IF($C470=$D$2,#REF!*V$2,IF($C470=$D$3,#REF!*V$3,IF($C470=$D$4,#REF!*V$4,IF($C470=$D$5,#REF!*V$5,0))))</f>
        <v>0</v>
      </c>
      <c r="W470" s="179">
        <f>IF($C470=$D$2,#REF!*W$2,IF($C470=$D$3,#REF!*W$3,IF($C470=$D$4,#REF!*W$4,IF($C470=$D$5,#REF!*W$5,0))))</f>
        <v>0</v>
      </c>
      <c r="X470" s="179">
        <f>IF($C470=$D$2,#REF!*X$2,IF($C470=$D$3,#REF!*X$3,IF($C470=$D$4,#REF!*X$4,IF($C470=$D$5,#REF!*X$5,0))))</f>
        <v>0</v>
      </c>
      <c r="Y470" s="179">
        <f>IF($C470=$D$2,#REF!*Y$2,IF($C470=$D$3,#REF!*Y$3,IF($C470=$D$4,#REF!*Y$4,IF($C470=$D$5,#REF!*Y$5,0))))</f>
        <v>0</v>
      </c>
      <c r="Z470" s="179">
        <f>IF($C470=$D$2,#REF!*Z$2,IF($C470=$D$3,#REF!*Z$3,IF($C470=$D$4,#REF!*Z$4,IF($C470=$D$5,#REF!*Z$5,0))))</f>
        <v>0</v>
      </c>
      <c r="AA470" s="179">
        <f>IF($C470=$D$2,#REF!*AA$2,IF($C470=$D$3,#REF!*AA$3,IF($C470=$D$4,#REF!*AA$4,IF($C470=$D$5,#REF!*AA$5,0))))</f>
        <v>0</v>
      </c>
      <c r="AB470" s="179">
        <f>IF($C470=$D$2,#REF!*AB$2,IF($C470=$D$3,#REF!*AB$3,IF($C470=$D$4,#REF!*AB$4,IF($C470=$D$5,#REF!*AB$5,0))))</f>
        <v>0</v>
      </c>
      <c r="AC470" s="179">
        <f>IF($C470=$D$2,#REF!*AC$2,IF($C470=$D$3,#REF!*AC$3,IF($C470=$D$4,#REF!*AC$4,IF($C470=$D$5,#REF!*AC$5,0))))</f>
        <v>0</v>
      </c>
      <c r="AD470" s="179">
        <f>IF($C470=$D$2,#REF!*AD$2,IF($C470=$D$3,#REF!*AD$3,IF($C470=$D$4,#REF!*AD$4,IF($C470=$D$5,#REF!*AD$5,0))))</f>
        <v>0</v>
      </c>
      <c r="AE470" s="179">
        <f>IF($C470=$D$2,#REF!*AE$2,IF($C470=$D$3,#REF!*AE$3,IF($C470=$D$4,#REF!*AE$4,IF($C470=$D$5,#REF!*AE$5,0))))</f>
        <v>0</v>
      </c>
      <c r="AF470" s="179">
        <f>IF($C470=$D$2,#REF!*AF$2,IF($C470=$D$3,#REF!*AF$3,IF($C470=$D$4,#REF!*AF$4,IF($C470=$D$5,#REF!*AF$5,0))))</f>
        <v>0</v>
      </c>
      <c r="AG470" s="179">
        <f>IF($C470=$D$2,#REF!*AG$2,IF($C470=$D$3,#REF!*AG$3,IF($C470=$D$4,#REF!*AG$4,IF($C470=$D$5,#REF!*AG$5,0))))</f>
        <v>0</v>
      </c>
      <c r="AH470" s="179">
        <f>IF($C470=$D$2,#REF!*AH$2,IF($C470=$D$3,#REF!*AH$3,IF($C470=$D$4,#REF!*AH$4,IF($C470=$D$5,#REF!*AH$5,0))))</f>
        <v>0</v>
      </c>
      <c r="AI470" s="179">
        <f>IF($C470=$D$2,#REF!*AI$2,IF($C470=$D$3,#REF!*AI$3,IF($C470=$D$4,#REF!*AI$4,IF($C470=$D$5,#REF!*AI$5,0))))</f>
        <v>0</v>
      </c>
      <c r="AJ470" s="179">
        <f>IF($C470=$D$2,#REF!*AJ$2,IF($C470=$D$3,#REF!*AJ$3,IF($C470=$D$4,#REF!*AJ$4,IF($C470=$D$5,#REF!*AJ$5,0))))</f>
        <v>0</v>
      </c>
      <c r="AK470" s="179">
        <f>IF($C470=$D$2,#REF!*AK$2,IF($C470=$D$3,#REF!*AK$3,IF($C470=$D$4,#REF!*AK$4,IF($C470=$D$5,#REF!*AK$5,0))))</f>
        <v>0</v>
      </c>
      <c r="AL470" s="179">
        <f>IF($C470=$D$2,#REF!*AL$2,IF($C470=$D$3,#REF!*AL$3,IF($C470=$D$4,#REF!*AL$4,IF($C470=$D$5,#REF!*AL$5,0))))</f>
        <v>0</v>
      </c>
      <c r="AM470" s="179">
        <f>IF($C470=$D$2,#REF!*AM$2,IF($C470=$D$3,#REF!*AM$3,IF($C470=$D$4,#REF!*AM$4,IF($C470=$D$5,#REF!*AM$5,0))))</f>
        <v>0</v>
      </c>
    </row>
    <row r="471" spans="1:39">
      <c r="A471" s="141"/>
      <c r="B471" s="165"/>
      <c r="C471" s="165"/>
      <c r="D471" s="178">
        <f t="shared" si="0"/>
        <v>0</v>
      </c>
      <c r="E471" s="179">
        <f>IF($C471=$D$2,#REF!*E$2,IF($C471=$D$3,#REF!*E$3,IF($C471=$D$4,#REF!*E$4,IF($C471=$D$5,#REF!*E$5,0))))</f>
        <v>0</v>
      </c>
      <c r="F471" s="179">
        <f>IF($C471=$D$2,#REF!*F$2,IF($C471=$D$3,#REF!*F$3,IF($C471=$D$4,#REF!*F$4,IF($C471=$D$5,#REF!*F$5,0))))</f>
        <v>0</v>
      </c>
      <c r="G471" s="179">
        <f>IF($C471=$D$2,#REF!*G$2,IF($C471=$D$3,#REF!*G$3,IF($C471=$D$4,#REF!*G$4,IF($C471=$D$5,#REF!*G$5,0))))</f>
        <v>0</v>
      </c>
      <c r="H471" s="179">
        <f>IF($C471=$D$2,#REF!*H$2,IF($C471=$D$3,#REF!*H$3,IF($C471=$D$4,#REF!*H$4,IF($C471=$D$5,#REF!*H$5,0))))</f>
        <v>0</v>
      </c>
      <c r="I471" s="179">
        <f>IF($C471=$D$2,#REF!*I$2,IF($C471=$D$3,#REF!*I$3,IF($C471=$D$4,#REF!*I$4,IF($C471=$D$5,#REF!*I$5,0))))</f>
        <v>0</v>
      </c>
      <c r="J471" s="179">
        <f>IF($C471=$D$2,#REF!*J$2,IF($C471=$D$3,#REF!*J$3,IF($C471=$D$4,#REF!*J$4,IF($C471=$D$5,#REF!*J$5,0))))</f>
        <v>0</v>
      </c>
      <c r="K471" s="179">
        <f>IF($C471=$D$2,#REF!*K$2,IF($C471=$D$3,#REF!*K$3,IF($C471=$D$4,#REF!*K$4,IF($C471=$D$5,#REF!*K$5,0))))</f>
        <v>0</v>
      </c>
      <c r="L471" s="179">
        <f>IF($C471=$D$2,#REF!*L$2,IF($C471=$D$3,#REF!*L$3,IF($C471=$D$4,#REF!*L$4,IF($C471=$D$5,#REF!*L$5,0))))</f>
        <v>0</v>
      </c>
      <c r="M471" s="179">
        <f>IF($C471=$D$2,#REF!*M$2,IF($C471=$D$3,#REF!*M$3,IF($C471=$D$4,#REF!*M$4,IF($C471=$D$5,#REF!*M$5,0))))</f>
        <v>0</v>
      </c>
      <c r="N471" s="179">
        <f>IF($C471=$D$2,#REF!*N$2,IF($C471=$D$3,#REF!*N$3,IF($C471=$D$4,#REF!*N$4,IF($C471=$D$5,#REF!*N$5,0))))</f>
        <v>0</v>
      </c>
      <c r="O471" s="179">
        <f>IF($C471=$D$2,#REF!*O$2,IF($C471=$D$3,#REF!*O$3,IF($C471=$D$4,#REF!*O$4,IF($C471=$D$5,#REF!*O$5,0))))</f>
        <v>0</v>
      </c>
      <c r="P471" s="179">
        <f>IF($C471=$D$2,#REF!*P$2,IF($C471=$D$3,#REF!*P$3,IF($C471=$D$4,#REF!*P$4,IF($C471=$D$5,#REF!*P$5,0))))</f>
        <v>0</v>
      </c>
      <c r="Q471" s="179">
        <f>IF($C471=$D$2,#REF!*Q$2,IF($C471=$D$3,#REF!*Q$3,IF($C471=$D$4,#REF!*Q$4,IF($C471=$D$5,#REF!*Q$5,0))))</f>
        <v>0</v>
      </c>
      <c r="R471" s="179">
        <f>IF($C471=$D$2,#REF!*R$2,IF($C471=$D$3,#REF!*R$3,IF($C471=$D$4,#REF!*R$4,IF($C471=$D$5,#REF!*R$5,0))))</f>
        <v>0</v>
      </c>
      <c r="S471" s="179">
        <f>IF($C471=$D$2,#REF!*S$2,IF($C471=$D$3,#REF!*S$3,IF($C471=$D$4,#REF!*S$4,IF($C471=$D$5,#REF!*S$5,0))))</f>
        <v>0</v>
      </c>
      <c r="T471" s="179">
        <f>IF($C471=$D$2,#REF!*T$2,IF($C471=$D$3,#REF!*T$3,IF($C471=$D$4,#REF!*T$4,IF($C471=$D$5,#REF!*T$5,0))))</f>
        <v>0</v>
      </c>
      <c r="U471" s="179">
        <f>IF($C471=$D$2,#REF!*U$2,IF($C471=$D$3,#REF!*U$3,IF($C471=$D$4,#REF!*U$4,IF($C471=$D$5,#REF!*U$5,0))))</f>
        <v>0</v>
      </c>
      <c r="V471" s="179">
        <f>IF($C471=$D$2,#REF!*V$2,IF($C471=$D$3,#REF!*V$3,IF($C471=$D$4,#REF!*V$4,IF($C471=$D$5,#REF!*V$5,0))))</f>
        <v>0</v>
      </c>
      <c r="W471" s="179">
        <f>IF($C471=$D$2,#REF!*W$2,IF($C471=$D$3,#REF!*W$3,IF($C471=$D$4,#REF!*W$4,IF($C471=$D$5,#REF!*W$5,0))))</f>
        <v>0</v>
      </c>
      <c r="X471" s="179">
        <f>IF($C471=$D$2,#REF!*X$2,IF($C471=$D$3,#REF!*X$3,IF($C471=$D$4,#REF!*X$4,IF($C471=$D$5,#REF!*X$5,0))))</f>
        <v>0</v>
      </c>
      <c r="Y471" s="179">
        <f>IF($C471=$D$2,#REF!*Y$2,IF($C471=$D$3,#REF!*Y$3,IF($C471=$D$4,#REF!*Y$4,IF($C471=$D$5,#REF!*Y$5,0))))</f>
        <v>0</v>
      </c>
      <c r="Z471" s="179">
        <f>IF($C471=$D$2,#REF!*Z$2,IF($C471=$D$3,#REF!*Z$3,IF($C471=$D$4,#REF!*Z$4,IF($C471=$D$5,#REF!*Z$5,0))))</f>
        <v>0</v>
      </c>
      <c r="AA471" s="179">
        <f>IF($C471=$D$2,#REF!*AA$2,IF($C471=$D$3,#REF!*AA$3,IF($C471=$D$4,#REF!*AA$4,IF($C471=$D$5,#REF!*AA$5,0))))</f>
        <v>0</v>
      </c>
      <c r="AB471" s="179">
        <f>IF($C471=$D$2,#REF!*AB$2,IF($C471=$D$3,#REF!*AB$3,IF($C471=$D$4,#REF!*AB$4,IF($C471=$D$5,#REF!*AB$5,0))))</f>
        <v>0</v>
      </c>
      <c r="AC471" s="179">
        <f>IF($C471=$D$2,#REF!*AC$2,IF($C471=$D$3,#REF!*AC$3,IF($C471=$D$4,#REF!*AC$4,IF($C471=$D$5,#REF!*AC$5,0))))</f>
        <v>0</v>
      </c>
      <c r="AD471" s="179">
        <f>IF($C471=$D$2,#REF!*AD$2,IF($C471=$D$3,#REF!*AD$3,IF($C471=$D$4,#REF!*AD$4,IF($C471=$D$5,#REF!*AD$5,0))))</f>
        <v>0</v>
      </c>
      <c r="AE471" s="179">
        <f>IF($C471=$D$2,#REF!*AE$2,IF($C471=$D$3,#REF!*AE$3,IF($C471=$D$4,#REF!*AE$4,IF($C471=$D$5,#REF!*AE$5,0))))</f>
        <v>0</v>
      </c>
      <c r="AF471" s="179">
        <f>IF($C471=$D$2,#REF!*AF$2,IF($C471=$D$3,#REF!*AF$3,IF($C471=$D$4,#REF!*AF$4,IF($C471=$D$5,#REF!*AF$5,0))))</f>
        <v>0</v>
      </c>
      <c r="AG471" s="179">
        <f>IF($C471=$D$2,#REF!*AG$2,IF($C471=$D$3,#REF!*AG$3,IF($C471=$D$4,#REF!*AG$4,IF($C471=$D$5,#REF!*AG$5,0))))</f>
        <v>0</v>
      </c>
      <c r="AH471" s="179">
        <f>IF($C471=$D$2,#REF!*AH$2,IF($C471=$D$3,#REF!*AH$3,IF($C471=$D$4,#REF!*AH$4,IF($C471=$D$5,#REF!*AH$5,0))))</f>
        <v>0</v>
      </c>
      <c r="AI471" s="179">
        <f>IF($C471=$D$2,#REF!*AI$2,IF($C471=$D$3,#REF!*AI$3,IF($C471=$D$4,#REF!*AI$4,IF($C471=$D$5,#REF!*AI$5,0))))</f>
        <v>0</v>
      </c>
      <c r="AJ471" s="179">
        <f>IF($C471=$D$2,#REF!*AJ$2,IF($C471=$D$3,#REF!*AJ$3,IF($C471=$D$4,#REF!*AJ$4,IF($C471=$D$5,#REF!*AJ$5,0))))</f>
        <v>0</v>
      </c>
      <c r="AK471" s="179">
        <f>IF($C471=$D$2,#REF!*AK$2,IF($C471=$D$3,#REF!*AK$3,IF($C471=$D$4,#REF!*AK$4,IF($C471=$D$5,#REF!*AK$5,0))))</f>
        <v>0</v>
      </c>
      <c r="AL471" s="179">
        <f>IF($C471=$D$2,#REF!*AL$2,IF($C471=$D$3,#REF!*AL$3,IF($C471=$D$4,#REF!*AL$4,IF($C471=$D$5,#REF!*AL$5,0))))</f>
        <v>0</v>
      </c>
      <c r="AM471" s="179">
        <f>IF($C471=$D$2,#REF!*AM$2,IF($C471=$D$3,#REF!*AM$3,IF($C471=$D$4,#REF!*AM$4,IF($C471=$D$5,#REF!*AM$5,0))))</f>
        <v>0</v>
      </c>
    </row>
    <row r="472" spans="1:39">
      <c r="A472" s="141"/>
      <c r="B472" s="165"/>
      <c r="C472" s="165"/>
      <c r="D472" s="178">
        <f t="shared" si="0"/>
        <v>0</v>
      </c>
      <c r="E472" s="179">
        <f>IF($C472=$D$2,#REF!*E$2,IF($C472=$D$3,#REF!*E$3,IF($C472=$D$4,#REF!*E$4,IF($C472=$D$5,#REF!*E$5,0))))</f>
        <v>0</v>
      </c>
      <c r="F472" s="179">
        <f>IF($C472=$D$2,#REF!*F$2,IF($C472=$D$3,#REF!*F$3,IF($C472=$D$4,#REF!*F$4,IF($C472=$D$5,#REF!*F$5,0))))</f>
        <v>0</v>
      </c>
      <c r="G472" s="179">
        <f>IF($C472=$D$2,#REF!*G$2,IF($C472=$D$3,#REF!*G$3,IF($C472=$D$4,#REF!*G$4,IF($C472=$D$5,#REF!*G$5,0))))</f>
        <v>0</v>
      </c>
      <c r="H472" s="179">
        <f>IF($C472=$D$2,#REF!*H$2,IF($C472=$D$3,#REF!*H$3,IF($C472=$D$4,#REF!*H$4,IF($C472=$D$5,#REF!*H$5,0))))</f>
        <v>0</v>
      </c>
      <c r="I472" s="179">
        <f>IF($C472=$D$2,#REF!*I$2,IF($C472=$D$3,#REF!*I$3,IF($C472=$D$4,#REF!*I$4,IF($C472=$D$5,#REF!*I$5,0))))</f>
        <v>0</v>
      </c>
      <c r="J472" s="179">
        <f>IF($C472=$D$2,#REF!*J$2,IF($C472=$D$3,#REF!*J$3,IF($C472=$D$4,#REF!*J$4,IF($C472=$D$5,#REF!*J$5,0))))</f>
        <v>0</v>
      </c>
      <c r="K472" s="179">
        <f>IF($C472=$D$2,#REF!*K$2,IF($C472=$D$3,#REF!*K$3,IF($C472=$D$4,#REF!*K$4,IF($C472=$D$5,#REF!*K$5,0))))</f>
        <v>0</v>
      </c>
      <c r="L472" s="179">
        <f>IF($C472=$D$2,#REF!*L$2,IF($C472=$D$3,#REF!*L$3,IF($C472=$D$4,#REF!*L$4,IF($C472=$D$5,#REF!*L$5,0))))</f>
        <v>0</v>
      </c>
      <c r="M472" s="179">
        <f>IF($C472=$D$2,#REF!*M$2,IF($C472=$D$3,#REF!*M$3,IF($C472=$D$4,#REF!*M$4,IF($C472=$D$5,#REF!*M$5,0))))</f>
        <v>0</v>
      </c>
      <c r="N472" s="179">
        <f>IF($C472=$D$2,#REF!*N$2,IF($C472=$D$3,#REF!*N$3,IF($C472=$D$4,#REF!*N$4,IF($C472=$D$5,#REF!*N$5,0))))</f>
        <v>0</v>
      </c>
      <c r="O472" s="179">
        <f>IF($C472=$D$2,#REF!*O$2,IF($C472=$D$3,#REF!*O$3,IF($C472=$D$4,#REF!*O$4,IF($C472=$D$5,#REF!*O$5,0))))</f>
        <v>0</v>
      </c>
      <c r="P472" s="179">
        <f>IF($C472=$D$2,#REF!*P$2,IF($C472=$D$3,#REF!*P$3,IF($C472=$D$4,#REF!*P$4,IF($C472=$D$5,#REF!*P$5,0))))</f>
        <v>0</v>
      </c>
      <c r="Q472" s="179">
        <f>IF($C472=$D$2,#REF!*Q$2,IF($C472=$D$3,#REF!*Q$3,IF($C472=$D$4,#REF!*Q$4,IF($C472=$D$5,#REF!*Q$5,0))))</f>
        <v>0</v>
      </c>
      <c r="R472" s="179">
        <f>IF($C472=$D$2,#REF!*R$2,IF($C472=$D$3,#REF!*R$3,IF($C472=$D$4,#REF!*R$4,IF($C472=$D$5,#REF!*R$5,0))))</f>
        <v>0</v>
      </c>
      <c r="S472" s="179">
        <f>IF($C472=$D$2,#REF!*S$2,IF($C472=$D$3,#REF!*S$3,IF($C472=$D$4,#REF!*S$4,IF($C472=$D$5,#REF!*S$5,0))))</f>
        <v>0</v>
      </c>
      <c r="T472" s="179">
        <f>IF($C472=$D$2,#REF!*T$2,IF($C472=$D$3,#REF!*T$3,IF($C472=$D$4,#REF!*T$4,IF($C472=$D$5,#REF!*T$5,0))))</f>
        <v>0</v>
      </c>
      <c r="U472" s="179">
        <f>IF($C472=$D$2,#REF!*U$2,IF($C472=$D$3,#REF!*U$3,IF($C472=$D$4,#REF!*U$4,IF($C472=$D$5,#REF!*U$5,0))))</f>
        <v>0</v>
      </c>
      <c r="V472" s="179">
        <f>IF($C472=$D$2,#REF!*V$2,IF($C472=$D$3,#REF!*V$3,IF($C472=$D$4,#REF!*V$4,IF($C472=$D$5,#REF!*V$5,0))))</f>
        <v>0</v>
      </c>
      <c r="W472" s="179">
        <f>IF($C472=$D$2,#REF!*W$2,IF($C472=$D$3,#REF!*W$3,IF($C472=$D$4,#REF!*W$4,IF($C472=$D$5,#REF!*W$5,0))))</f>
        <v>0</v>
      </c>
      <c r="X472" s="179">
        <f>IF($C472=$D$2,#REF!*X$2,IF($C472=$D$3,#REF!*X$3,IF($C472=$D$4,#REF!*X$4,IF($C472=$D$5,#REF!*X$5,0))))</f>
        <v>0</v>
      </c>
      <c r="Y472" s="179">
        <f>IF($C472=$D$2,#REF!*Y$2,IF($C472=$D$3,#REF!*Y$3,IF($C472=$D$4,#REF!*Y$4,IF($C472=$D$5,#REF!*Y$5,0))))</f>
        <v>0</v>
      </c>
      <c r="Z472" s="179">
        <f>IF($C472=$D$2,#REF!*Z$2,IF($C472=$D$3,#REF!*Z$3,IF($C472=$D$4,#REF!*Z$4,IF($C472=$D$5,#REF!*Z$5,0))))</f>
        <v>0</v>
      </c>
      <c r="AA472" s="179">
        <f>IF($C472=$D$2,#REF!*AA$2,IF($C472=$D$3,#REF!*AA$3,IF($C472=$D$4,#REF!*AA$4,IF($C472=$D$5,#REF!*AA$5,0))))</f>
        <v>0</v>
      </c>
      <c r="AB472" s="179">
        <f>IF($C472=$D$2,#REF!*AB$2,IF($C472=$D$3,#REF!*AB$3,IF($C472=$D$4,#REF!*AB$4,IF($C472=$D$5,#REF!*AB$5,0))))</f>
        <v>0</v>
      </c>
      <c r="AC472" s="179">
        <f>IF($C472=$D$2,#REF!*AC$2,IF($C472=$D$3,#REF!*AC$3,IF($C472=$D$4,#REF!*AC$4,IF($C472=$D$5,#REF!*AC$5,0))))</f>
        <v>0</v>
      </c>
      <c r="AD472" s="179">
        <f>IF($C472=$D$2,#REF!*AD$2,IF($C472=$D$3,#REF!*AD$3,IF($C472=$D$4,#REF!*AD$4,IF($C472=$D$5,#REF!*AD$5,0))))</f>
        <v>0</v>
      </c>
      <c r="AE472" s="179">
        <f>IF($C472=$D$2,#REF!*AE$2,IF($C472=$D$3,#REF!*AE$3,IF($C472=$D$4,#REF!*AE$4,IF($C472=$D$5,#REF!*AE$5,0))))</f>
        <v>0</v>
      </c>
      <c r="AF472" s="179">
        <f>IF($C472=$D$2,#REF!*AF$2,IF($C472=$D$3,#REF!*AF$3,IF($C472=$D$4,#REF!*AF$4,IF($C472=$D$5,#REF!*AF$5,0))))</f>
        <v>0</v>
      </c>
      <c r="AG472" s="179">
        <f>IF($C472=$D$2,#REF!*AG$2,IF($C472=$D$3,#REF!*AG$3,IF($C472=$D$4,#REF!*AG$4,IF($C472=$D$5,#REF!*AG$5,0))))</f>
        <v>0</v>
      </c>
      <c r="AH472" s="179">
        <f>IF($C472=$D$2,#REF!*AH$2,IF($C472=$D$3,#REF!*AH$3,IF($C472=$D$4,#REF!*AH$4,IF($C472=$D$5,#REF!*AH$5,0))))</f>
        <v>0</v>
      </c>
      <c r="AI472" s="179">
        <f>IF($C472=$D$2,#REF!*AI$2,IF($C472=$D$3,#REF!*AI$3,IF($C472=$D$4,#REF!*AI$4,IF($C472=$D$5,#REF!*AI$5,0))))</f>
        <v>0</v>
      </c>
      <c r="AJ472" s="179">
        <f>IF($C472=$D$2,#REF!*AJ$2,IF($C472=$D$3,#REF!*AJ$3,IF($C472=$D$4,#REF!*AJ$4,IF($C472=$D$5,#REF!*AJ$5,0))))</f>
        <v>0</v>
      </c>
      <c r="AK472" s="179">
        <f>IF($C472=$D$2,#REF!*AK$2,IF($C472=$D$3,#REF!*AK$3,IF($C472=$D$4,#REF!*AK$4,IF($C472=$D$5,#REF!*AK$5,0))))</f>
        <v>0</v>
      </c>
      <c r="AL472" s="179">
        <f>IF($C472=$D$2,#REF!*AL$2,IF($C472=$D$3,#REF!*AL$3,IF($C472=$D$4,#REF!*AL$4,IF($C472=$D$5,#REF!*AL$5,0))))</f>
        <v>0</v>
      </c>
      <c r="AM472" s="179">
        <f>IF($C472=$D$2,#REF!*AM$2,IF($C472=$D$3,#REF!*AM$3,IF($C472=$D$4,#REF!*AM$4,IF($C472=$D$5,#REF!*AM$5,0))))</f>
        <v>0</v>
      </c>
    </row>
    <row r="473" spans="1:39">
      <c r="A473" s="141"/>
      <c r="B473" s="165"/>
      <c r="C473" s="165"/>
      <c r="D473" s="178">
        <f t="shared" si="0"/>
        <v>0</v>
      </c>
      <c r="E473" s="179">
        <f>IF($C473=$D$2,#REF!*E$2,IF($C473=$D$3,#REF!*E$3,IF($C473=$D$4,#REF!*E$4,IF($C473=$D$5,#REF!*E$5,0))))</f>
        <v>0</v>
      </c>
      <c r="F473" s="179">
        <f>IF($C473=$D$2,#REF!*F$2,IF($C473=$D$3,#REF!*F$3,IF($C473=$D$4,#REF!*F$4,IF($C473=$D$5,#REF!*F$5,0))))</f>
        <v>0</v>
      </c>
      <c r="G473" s="179">
        <f>IF($C473=$D$2,#REF!*G$2,IF($C473=$D$3,#REF!*G$3,IF($C473=$D$4,#REF!*G$4,IF($C473=$D$5,#REF!*G$5,0))))</f>
        <v>0</v>
      </c>
      <c r="H473" s="179">
        <f>IF($C473=$D$2,#REF!*H$2,IF($C473=$D$3,#REF!*H$3,IF($C473=$D$4,#REF!*H$4,IF($C473=$D$5,#REF!*H$5,0))))</f>
        <v>0</v>
      </c>
      <c r="I473" s="179">
        <f>IF($C473=$D$2,#REF!*I$2,IF($C473=$D$3,#REF!*I$3,IF($C473=$D$4,#REF!*I$4,IF($C473=$D$5,#REF!*I$5,0))))</f>
        <v>0</v>
      </c>
      <c r="J473" s="179">
        <f>IF($C473=$D$2,#REF!*J$2,IF($C473=$D$3,#REF!*J$3,IF($C473=$D$4,#REF!*J$4,IF($C473=$D$5,#REF!*J$5,0))))</f>
        <v>0</v>
      </c>
      <c r="K473" s="179">
        <f>IF($C473=$D$2,#REF!*K$2,IF($C473=$D$3,#REF!*K$3,IF($C473=$D$4,#REF!*K$4,IF($C473=$D$5,#REF!*K$5,0))))</f>
        <v>0</v>
      </c>
      <c r="L473" s="179">
        <f>IF($C473=$D$2,#REF!*L$2,IF($C473=$D$3,#REF!*L$3,IF($C473=$D$4,#REF!*L$4,IF($C473=$D$5,#REF!*L$5,0))))</f>
        <v>0</v>
      </c>
      <c r="M473" s="179">
        <f>IF($C473=$D$2,#REF!*M$2,IF($C473=$D$3,#REF!*M$3,IF($C473=$D$4,#REF!*M$4,IF($C473=$D$5,#REF!*M$5,0))))</f>
        <v>0</v>
      </c>
      <c r="N473" s="179">
        <f>IF($C473=$D$2,#REF!*N$2,IF($C473=$D$3,#REF!*N$3,IF($C473=$D$4,#REF!*N$4,IF($C473=$D$5,#REF!*N$5,0))))</f>
        <v>0</v>
      </c>
      <c r="O473" s="179">
        <f>IF($C473=$D$2,#REF!*O$2,IF($C473=$D$3,#REF!*O$3,IF($C473=$D$4,#REF!*O$4,IF($C473=$D$5,#REF!*O$5,0))))</f>
        <v>0</v>
      </c>
      <c r="P473" s="179">
        <f>IF($C473=$D$2,#REF!*P$2,IF($C473=$D$3,#REF!*P$3,IF($C473=$D$4,#REF!*P$4,IF($C473=$D$5,#REF!*P$5,0))))</f>
        <v>0</v>
      </c>
      <c r="Q473" s="179">
        <f>IF($C473=$D$2,#REF!*Q$2,IF($C473=$D$3,#REF!*Q$3,IF($C473=$D$4,#REF!*Q$4,IF($C473=$D$5,#REF!*Q$5,0))))</f>
        <v>0</v>
      </c>
      <c r="R473" s="179">
        <f>IF($C473=$D$2,#REF!*R$2,IF($C473=$D$3,#REF!*R$3,IF($C473=$D$4,#REF!*R$4,IF($C473=$D$5,#REF!*R$5,0))))</f>
        <v>0</v>
      </c>
      <c r="S473" s="179">
        <f>IF($C473=$D$2,#REF!*S$2,IF($C473=$D$3,#REF!*S$3,IF($C473=$D$4,#REF!*S$4,IF($C473=$D$5,#REF!*S$5,0))))</f>
        <v>0</v>
      </c>
      <c r="T473" s="179">
        <f>IF($C473=$D$2,#REF!*T$2,IF($C473=$D$3,#REF!*T$3,IF($C473=$D$4,#REF!*T$4,IF($C473=$D$5,#REF!*T$5,0))))</f>
        <v>0</v>
      </c>
      <c r="U473" s="179">
        <f>IF($C473=$D$2,#REF!*U$2,IF($C473=$D$3,#REF!*U$3,IF($C473=$D$4,#REF!*U$4,IF($C473=$D$5,#REF!*U$5,0))))</f>
        <v>0</v>
      </c>
      <c r="V473" s="179">
        <f>IF($C473=$D$2,#REF!*V$2,IF($C473=$D$3,#REF!*V$3,IF($C473=$D$4,#REF!*V$4,IF($C473=$D$5,#REF!*V$5,0))))</f>
        <v>0</v>
      </c>
      <c r="W473" s="179">
        <f>IF($C473=$D$2,#REF!*W$2,IF($C473=$D$3,#REF!*W$3,IF($C473=$D$4,#REF!*W$4,IF($C473=$D$5,#REF!*W$5,0))))</f>
        <v>0</v>
      </c>
      <c r="X473" s="179">
        <f>IF($C473=$D$2,#REF!*X$2,IF($C473=$D$3,#REF!*X$3,IF($C473=$D$4,#REF!*X$4,IF($C473=$D$5,#REF!*X$5,0))))</f>
        <v>0</v>
      </c>
      <c r="Y473" s="179">
        <f>IF($C473=$D$2,#REF!*Y$2,IF($C473=$D$3,#REF!*Y$3,IF($C473=$D$4,#REF!*Y$4,IF($C473=$D$5,#REF!*Y$5,0))))</f>
        <v>0</v>
      </c>
      <c r="Z473" s="179">
        <f>IF($C473=$D$2,#REF!*Z$2,IF($C473=$D$3,#REF!*Z$3,IF($C473=$D$4,#REF!*Z$4,IF($C473=$D$5,#REF!*Z$5,0))))</f>
        <v>0</v>
      </c>
      <c r="AA473" s="179">
        <f>IF($C473=$D$2,#REF!*AA$2,IF($C473=$D$3,#REF!*AA$3,IF($C473=$D$4,#REF!*AA$4,IF($C473=$D$5,#REF!*AA$5,0))))</f>
        <v>0</v>
      </c>
      <c r="AB473" s="179">
        <f>IF($C473=$D$2,#REF!*AB$2,IF($C473=$D$3,#REF!*AB$3,IF($C473=$D$4,#REF!*AB$4,IF($C473=$D$5,#REF!*AB$5,0))))</f>
        <v>0</v>
      </c>
      <c r="AC473" s="179">
        <f>IF($C473=$D$2,#REF!*AC$2,IF($C473=$D$3,#REF!*AC$3,IF($C473=$D$4,#REF!*AC$4,IF($C473=$D$5,#REF!*AC$5,0))))</f>
        <v>0</v>
      </c>
      <c r="AD473" s="179">
        <f>IF($C473=$D$2,#REF!*AD$2,IF($C473=$D$3,#REF!*AD$3,IF($C473=$D$4,#REF!*AD$4,IF($C473=$D$5,#REF!*AD$5,0))))</f>
        <v>0</v>
      </c>
      <c r="AE473" s="179">
        <f>IF($C473=$D$2,#REF!*AE$2,IF($C473=$D$3,#REF!*AE$3,IF($C473=$D$4,#REF!*AE$4,IF($C473=$D$5,#REF!*AE$5,0))))</f>
        <v>0</v>
      </c>
      <c r="AF473" s="179">
        <f>IF($C473=$D$2,#REF!*AF$2,IF($C473=$D$3,#REF!*AF$3,IF($C473=$D$4,#REF!*AF$4,IF($C473=$D$5,#REF!*AF$5,0))))</f>
        <v>0</v>
      </c>
      <c r="AG473" s="179">
        <f>IF($C473=$D$2,#REF!*AG$2,IF($C473=$D$3,#REF!*AG$3,IF($C473=$D$4,#REF!*AG$4,IF($C473=$D$5,#REF!*AG$5,0))))</f>
        <v>0</v>
      </c>
      <c r="AH473" s="179">
        <f>IF($C473=$D$2,#REF!*AH$2,IF($C473=$D$3,#REF!*AH$3,IF($C473=$D$4,#REF!*AH$4,IF($C473=$D$5,#REF!*AH$5,0))))</f>
        <v>0</v>
      </c>
      <c r="AI473" s="179">
        <f>IF($C473=$D$2,#REF!*AI$2,IF($C473=$D$3,#REF!*AI$3,IF($C473=$D$4,#REF!*AI$4,IF($C473=$D$5,#REF!*AI$5,0))))</f>
        <v>0</v>
      </c>
      <c r="AJ473" s="179">
        <f>IF($C473=$D$2,#REF!*AJ$2,IF($C473=$D$3,#REF!*AJ$3,IF($C473=$D$4,#REF!*AJ$4,IF($C473=$D$5,#REF!*AJ$5,0))))</f>
        <v>0</v>
      </c>
      <c r="AK473" s="179">
        <f>IF($C473=$D$2,#REF!*AK$2,IF($C473=$D$3,#REF!*AK$3,IF($C473=$D$4,#REF!*AK$4,IF($C473=$D$5,#REF!*AK$5,0))))</f>
        <v>0</v>
      </c>
      <c r="AL473" s="179">
        <f>IF($C473=$D$2,#REF!*AL$2,IF($C473=$D$3,#REF!*AL$3,IF($C473=$D$4,#REF!*AL$4,IF($C473=$D$5,#REF!*AL$5,0))))</f>
        <v>0</v>
      </c>
      <c r="AM473" s="179">
        <f>IF($C473=$D$2,#REF!*AM$2,IF($C473=$D$3,#REF!*AM$3,IF($C473=$D$4,#REF!*AM$4,IF($C473=$D$5,#REF!*AM$5,0))))</f>
        <v>0</v>
      </c>
    </row>
    <row r="474" spans="1:39">
      <c r="A474" s="141"/>
      <c r="B474" s="165"/>
      <c r="C474" s="165"/>
      <c r="D474" s="178">
        <f t="shared" si="0"/>
        <v>0</v>
      </c>
      <c r="E474" s="179">
        <f>IF($C474=$D$2,#REF!*E$2,IF($C474=$D$3,#REF!*E$3,IF($C474=$D$4,#REF!*E$4,IF($C474=$D$5,#REF!*E$5,0))))</f>
        <v>0</v>
      </c>
      <c r="F474" s="179">
        <f>IF($C474=$D$2,#REF!*F$2,IF($C474=$D$3,#REF!*F$3,IF($C474=$D$4,#REF!*F$4,IF($C474=$D$5,#REF!*F$5,0))))</f>
        <v>0</v>
      </c>
      <c r="G474" s="179">
        <f>IF($C474=$D$2,#REF!*G$2,IF($C474=$D$3,#REF!*G$3,IF($C474=$D$4,#REF!*G$4,IF($C474=$D$5,#REF!*G$5,0))))</f>
        <v>0</v>
      </c>
      <c r="H474" s="179">
        <f>IF($C474=$D$2,#REF!*H$2,IF($C474=$D$3,#REF!*H$3,IF($C474=$D$4,#REF!*H$4,IF($C474=$D$5,#REF!*H$5,0))))</f>
        <v>0</v>
      </c>
      <c r="I474" s="179">
        <f>IF($C474=$D$2,#REF!*I$2,IF($C474=$D$3,#REF!*I$3,IF($C474=$D$4,#REF!*I$4,IF($C474=$D$5,#REF!*I$5,0))))</f>
        <v>0</v>
      </c>
      <c r="J474" s="179">
        <f>IF($C474=$D$2,#REF!*J$2,IF($C474=$D$3,#REF!*J$3,IF($C474=$D$4,#REF!*J$4,IF($C474=$D$5,#REF!*J$5,0))))</f>
        <v>0</v>
      </c>
      <c r="K474" s="179">
        <f>IF($C474=$D$2,#REF!*K$2,IF($C474=$D$3,#REF!*K$3,IF($C474=$D$4,#REF!*K$4,IF($C474=$D$5,#REF!*K$5,0))))</f>
        <v>0</v>
      </c>
      <c r="L474" s="179">
        <f>IF($C474=$D$2,#REF!*L$2,IF($C474=$D$3,#REF!*L$3,IF($C474=$D$4,#REF!*L$4,IF($C474=$D$5,#REF!*L$5,0))))</f>
        <v>0</v>
      </c>
      <c r="M474" s="179">
        <f>IF($C474=$D$2,#REF!*M$2,IF($C474=$D$3,#REF!*M$3,IF($C474=$D$4,#REF!*M$4,IF($C474=$D$5,#REF!*M$5,0))))</f>
        <v>0</v>
      </c>
      <c r="N474" s="179">
        <f>IF($C474=$D$2,#REF!*N$2,IF($C474=$D$3,#REF!*N$3,IF($C474=$D$4,#REF!*N$4,IF($C474=$D$5,#REF!*N$5,0))))</f>
        <v>0</v>
      </c>
      <c r="O474" s="179">
        <f>IF($C474=$D$2,#REF!*O$2,IF($C474=$D$3,#REF!*O$3,IF($C474=$D$4,#REF!*O$4,IF($C474=$D$5,#REF!*O$5,0))))</f>
        <v>0</v>
      </c>
      <c r="P474" s="179">
        <f>IF($C474=$D$2,#REF!*P$2,IF($C474=$D$3,#REF!*P$3,IF($C474=$D$4,#REF!*P$4,IF($C474=$D$5,#REF!*P$5,0))))</f>
        <v>0</v>
      </c>
      <c r="Q474" s="179">
        <f>IF($C474=$D$2,#REF!*Q$2,IF($C474=$D$3,#REF!*Q$3,IF($C474=$D$4,#REF!*Q$4,IF($C474=$D$5,#REF!*Q$5,0))))</f>
        <v>0</v>
      </c>
      <c r="R474" s="179">
        <f>IF($C474=$D$2,#REF!*R$2,IF($C474=$D$3,#REF!*R$3,IF($C474=$D$4,#REF!*R$4,IF($C474=$D$5,#REF!*R$5,0))))</f>
        <v>0</v>
      </c>
      <c r="S474" s="179">
        <f>IF($C474=$D$2,#REF!*S$2,IF($C474=$D$3,#REF!*S$3,IF($C474=$D$4,#REF!*S$4,IF($C474=$D$5,#REF!*S$5,0))))</f>
        <v>0</v>
      </c>
      <c r="T474" s="179">
        <f>IF($C474=$D$2,#REF!*T$2,IF($C474=$D$3,#REF!*T$3,IF($C474=$D$4,#REF!*T$4,IF($C474=$D$5,#REF!*T$5,0))))</f>
        <v>0</v>
      </c>
      <c r="U474" s="179">
        <f>IF($C474=$D$2,#REF!*U$2,IF($C474=$D$3,#REF!*U$3,IF($C474=$D$4,#REF!*U$4,IF($C474=$D$5,#REF!*U$5,0))))</f>
        <v>0</v>
      </c>
      <c r="V474" s="179">
        <f>IF($C474=$D$2,#REF!*V$2,IF($C474=$D$3,#REF!*V$3,IF($C474=$D$4,#REF!*V$4,IF($C474=$D$5,#REF!*V$5,0))))</f>
        <v>0</v>
      </c>
      <c r="W474" s="179">
        <f>IF($C474=$D$2,#REF!*W$2,IF($C474=$D$3,#REF!*W$3,IF($C474=$D$4,#REF!*W$4,IF($C474=$D$5,#REF!*W$5,0))))</f>
        <v>0</v>
      </c>
      <c r="X474" s="179">
        <f>IF($C474=$D$2,#REF!*X$2,IF($C474=$D$3,#REF!*X$3,IF($C474=$D$4,#REF!*X$4,IF($C474=$D$5,#REF!*X$5,0))))</f>
        <v>0</v>
      </c>
      <c r="Y474" s="179">
        <f>IF($C474=$D$2,#REF!*Y$2,IF($C474=$D$3,#REF!*Y$3,IF($C474=$D$4,#REF!*Y$4,IF($C474=$D$5,#REF!*Y$5,0))))</f>
        <v>0</v>
      </c>
      <c r="Z474" s="179">
        <f>IF($C474=$D$2,#REF!*Z$2,IF($C474=$D$3,#REF!*Z$3,IF($C474=$D$4,#REF!*Z$4,IF($C474=$D$5,#REF!*Z$5,0))))</f>
        <v>0</v>
      </c>
      <c r="AA474" s="179">
        <f>IF($C474=$D$2,#REF!*AA$2,IF($C474=$D$3,#REF!*AA$3,IF($C474=$D$4,#REF!*AA$4,IF($C474=$D$5,#REF!*AA$5,0))))</f>
        <v>0</v>
      </c>
      <c r="AB474" s="179">
        <f>IF($C474=$D$2,#REF!*AB$2,IF($C474=$D$3,#REF!*AB$3,IF($C474=$D$4,#REF!*AB$4,IF($C474=$D$5,#REF!*AB$5,0))))</f>
        <v>0</v>
      </c>
      <c r="AC474" s="179">
        <f>IF($C474=$D$2,#REF!*AC$2,IF($C474=$D$3,#REF!*AC$3,IF($C474=$D$4,#REF!*AC$4,IF($C474=$D$5,#REF!*AC$5,0))))</f>
        <v>0</v>
      </c>
      <c r="AD474" s="179">
        <f>IF($C474=$D$2,#REF!*AD$2,IF($C474=$D$3,#REF!*AD$3,IF($C474=$D$4,#REF!*AD$4,IF($C474=$D$5,#REF!*AD$5,0))))</f>
        <v>0</v>
      </c>
      <c r="AE474" s="179">
        <f>IF($C474=$D$2,#REF!*AE$2,IF($C474=$D$3,#REF!*AE$3,IF($C474=$D$4,#REF!*AE$4,IF($C474=$D$5,#REF!*AE$5,0))))</f>
        <v>0</v>
      </c>
      <c r="AF474" s="179">
        <f>IF($C474=$D$2,#REF!*AF$2,IF($C474=$D$3,#REF!*AF$3,IF($C474=$D$4,#REF!*AF$4,IF($C474=$D$5,#REF!*AF$5,0))))</f>
        <v>0</v>
      </c>
      <c r="AG474" s="179">
        <f>IF($C474=$D$2,#REF!*AG$2,IF($C474=$D$3,#REF!*AG$3,IF($C474=$D$4,#REF!*AG$4,IF($C474=$D$5,#REF!*AG$5,0))))</f>
        <v>0</v>
      </c>
      <c r="AH474" s="179">
        <f>IF($C474=$D$2,#REF!*AH$2,IF($C474=$D$3,#REF!*AH$3,IF($C474=$D$4,#REF!*AH$4,IF($C474=$D$5,#REF!*AH$5,0))))</f>
        <v>0</v>
      </c>
      <c r="AI474" s="179">
        <f>IF($C474=$D$2,#REF!*AI$2,IF($C474=$D$3,#REF!*AI$3,IF($C474=$D$4,#REF!*AI$4,IF($C474=$D$5,#REF!*AI$5,0))))</f>
        <v>0</v>
      </c>
      <c r="AJ474" s="179">
        <f>IF($C474=$D$2,#REF!*AJ$2,IF($C474=$D$3,#REF!*AJ$3,IF($C474=$D$4,#REF!*AJ$4,IF($C474=$D$5,#REF!*AJ$5,0))))</f>
        <v>0</v>
      </c>
      <c r="AK474" s="179">
        <f>IF($C474=$D$2,#REF!*AK$2,IF($C474=$D$3,#REF!*AK$3,IF($C474=$D$4,#REF!*AK$4,IF($C474=$D$5,#REF!*AK$5,0))))</f>
        <v>0</v>
      </c>
      <c r="AL474" s="179">
        <f>IF($C474=$D$2,#REF!*AL$2,IF($C474=$D$3,#REF!*AL$3,IF($C474=$D$4,#REF!*AL$4,IF($C474=$D$5,#REF!*AL$5,0))))</f>
        <v>0</v>
      </c>
      <c r="AM474" s="179">
        <f>IF($C474=$D$2,#REF!*AM$2,IF($C474=$D$3,#REF!*AM$3,IF($C474=$D$4,#REF!*AM$4,IF($C474=$D$5,#REF!*AM$5,0))))</f>
        <v>0</v>
      </c>
    </row>
    <row r="475" spans="1:39">
      <c r="A475" s="141"/>
      <c r="B475" s="165"/>
      <c r="C475" s="165"/>
      <c r="D475" s="178">
        <f t="shared" si="0"/>
        <v>0</v>
      </c>
      <c r="E475" s="179">
        <f>IF($C475=$D$2,#REF!*E$2,IF($C475=$D$3,#REF!*E$3,IF($C475=$D$4,#REF!*E$4,IF($C475=$D$5,#REF!*E$5,0))))</f>
        <v>0</v>
      </c>
      <c r="F475" s="179">
        <f>IF($C475=$D$2,#REF!*F$2,IF($C475=$D$3,#REF!*F$3,IF($C475=$D$4,#REF!*F$4,IF($C475=$D$5,#REF!*F$5,0))))</f>
        <v>0</v>
      </c>
      <c r="G475" s="179">
        <f>IF($C475=$D$2,#REF!*G$2,IF($C475=$D$3,#REF!*G$3,IF($C475=$D$4,#REF!*G$4,IF($C475=$D$5,#REF!*G$5,0))))</f>
        <v>0</v>
      </c>
      <c r="H475" s="179">
        <f>IF($C475=$D$2,#REF!*H$2,IF($C475=$D$3,#REF!*H$3,IF($C475=$D$4,#REF!*H$4,IF($C475=$D$5,#REF!*H$5,0))))</f>
        <v>0</v>
      </c>
      <c r="I475" s="179">
        <f>IF($C475=$D$2,#REF!*I$2,IF($C475=$D$3,#REF!*I$3,IF($C475=$D$4,#REF!*I$4,IF($C475=$D$5,#REF!*I$5,0))))</f>
        <v>0</v>
      </c>
      <c r="J475" s="179">
        <f>IF($C475=$D$2,#REF!*J$2,IF($C475=$D$3,#REF!*J$3,IF($C475=$D$4,#REF!*J$4,IF($C475=$D$5,#REF!*J$5,0))))</f>
        <v>0</v>
      </c>
      <c r="K475" s="179">
        <f>IF($C475=$D$2,#REF!*K$2,IF($C475=$D$3,#REF!*K$3,IF($C475=$D$4,#REF!*K$4,IF($C475=$D$5,#REF!*K$5,0))))</f>
        <v>0</v>
      </c>
      <c r="L475" s="179">
        <f>IF($C475=$D$2,#REF!*L$2,IF($C475=$D$3,#REF!*L$3,IF($C475=$D$4,#REF!*L$4,IF($C475=$D$5,#REF!*L$5,0))))</f>
        <v>0</v>
      </c>
      <c r="M475" s="179">
        <f>IF($C475=$D$2,#REF!*M$2,IF($C475=$D$3,#REF!*M$3,IF($C475=$D$4,#REF!*M$4,IF($C475=$D$5,#REF!*M$5,0))))</f>
        <v>0</v>
      </c>
      <c r="N475" s="179">
        <f>IF($C475=$D$2,#REF!*N$2,IF($C475=$D$3,#REF!*N$3,IF($C475=$D$4,#REF!*N$4,IF($C475=$D$5,#REF!*N$5,0))))</f>
        <v>0</v>
      </c>
      <c r="O475" s="179">
        <f>IF($C475=$D$2,#REF!*O$2,IF($C475=$D$3,#REF!*O$3,IF($C475=$D$4,#REF!*O$4,IF($C475=$D$5,#REF!*O$5,0))))</f>
        <v>0</v>
      </c>
      <c r="P475" s="179">
        <f>IF($C475=$D$2,#REF!*P$2,IF($C475=$D$3,#REF!*P$3,IF($C475=$D$4,#REF!*P$4,IF($C475=$D$5,#REF!*P$5,0))))</f>
        <v>0</v>
      </c>
      <c r="Q475" s="179">
        <f>IF($C475=$D$2,#REF!*Q$2,IF($C475=$D$3,#REF!*Q$3,IF($C475=$D$4,#REF!*Q$4,IF($C475=$D$5,#REF!*Q$5,0))))</f>
        <v>0</v>
      </c>
      <c r="R475" s="179">
        <f>IF($C475=$D$2,#REF!*R$2,IF($C475=$D$3,#REF!*R$3,IF($C475=$D$4,#REF!*R$4,IF($C475=$D$5,#REF!*R$5,0))))</f>
        <v>0</v>
      </c>
      <c r="S475" s="179">
        <f>IF($C475=$D$2,#REF!*S$2,IF($C475=$D$3,#REF!*S$3,IF($C475=$D$4,#REF!*S$4,IF($C475=$D$5,#REF!*S$5,0))))</f>
        <v>0</v>
      </c>
      <c r="T475" s="179">
        <f>IF($C475=$D$2,#REF!*T$2,IF($C475=$D$3,#REF!*T$3,IF($C475=$D$4,#REF!*T$4,IF($C475=$D$5,#REF!*T$5,0))))</f>
        <v>0</v>
      </c>
      <c r="U475" s="179">
        <f>IF($C475=$D$2,#REF!*U$2,IF($C475=$D$3,#REF!*U$3,IF($C475=$D$4,#REF!*U$4,IF($C475=$D$5,#REF!*U$5,0))))</f>
        <v>0</v>
      </c>
      <c r="V475" s="179">
        <f>IF($C475=$D$2,#REF!*V$2,IF($C475=$D$3,#REF!*V$3,IF($C475=$D$4,#REF!*V$4,IF($C475=$D$5,#REF!*V$5,0))))</f>
        <v>0</v>
      </c>
      <c r="W475" s="179">
        <f>IF($C475=$D$2,#REF!*W$2,IF($C475=$D$3,#REF!*W$3,IF($C475=$D$4,#REF!*W$4,IF($C475=$D$5,#REF!*W$5,0))))</f>
        <v>0</v>
      </c>
      <c r="X475" s="179">
        <f>IF($C475=$D$2,#REF!*X$2,IF($C475=$D$3,#REF!*X$3,IF($C475=$D$4,#REF!*X$4,IF($C475=$D$5,#REF!*X$5,0))))</f>
        <v>0</v>
      </c>
      <c r="Y475" s="179">
        <f>IF($C475=$D$2,#REF!*Y$2,IF($C475=$D$3,#REF!*Y$3,IF($C475=$D$4,#REF!*Y$4,IF($C475=$D$5,#REF!*Y$5,0))))</f>
        <v>0</v>
      </c>
      <c r="Z475" s="179">
        <f>IF($C475=$D$2,#REF!*Z$2,IF($C475=$D$3,#REF!*Z$3,IF($C475=$D$4,#REF!*Z$4,IF($C475=$D$5,#REF!*Z$5,0))))</f>
        <v>0</v>
      </c>
      <c r="AA475" s="179">
        <f>IF($C475=$D$2,#REF!*AA$2,IF($C475=$D$3,#REF!*AA$3,IF($C475=$D$4,#REF!*AA$4,IF($C475=$D$5,#REF!*AA$5,0))))</f>
        <v>0</v>
      </c>
      <c r="AB475" s="179">
        <f>IF($C475=$D$2,#REF!*AB$2,IF($C475=$D$3,#REF!*AB$3,IF($C475=$D$4,#REF!*AB$4,IF($C475=$D$5,#REF!*AB$5,0))))</f>
        <v>0</v>
      </c>
      <c r="AC475" s="179">
        <f>IF($C475=$D$2,#REF!*AC$2,IF($C475=$D$3,#REF!*AC$3,IF($C475=$D$4,#REF!*AC$4,IF($C475=$D$5,#REF!*AC$5,0))))</f>
        <v>0</v>
      </c>
      <c r="AD475" s="179">
        <f>IF($C475=$D$2,#REF!*AD$2,IF($C475=$D$3,#REF!*AD$3,IF($C475=$D$4,#REF!*AD$4,IF($C475=$D$5,#REF!*AD$5,0))))</f>
        <v>0</v>
      </c>
      <c r="AE475" s="179">
        <f>IF($C475=$D$2,#REF!*AE$2,IF($C475=$D$3,#REF!*AE$3,IF($C475=$D$4,#REF!*AE$4,IF($C475=$D$5,#REF!*AE$5,0))))</f>
        <v>0</v>
      </c>
      <c r="AF475" s="179">
        <f>IF($C475=$D$2,#REF!*AF$2,IF($C475=$D$3,#REF!*AF$3,IF($C475=$D$4,#REF!*AF$4,IF($C475=$D$5,#REF!*AF$5,0))))</f>
        <v>0</v>
      </c>
      <c r="AG475" s="179">
        <f>IF($C475=$D$2,#REF!*AG$2,IF($C475=$D$3,#REF!*AG$3,IF($C475=$D$4,#REF!*AG$4,IF($C475=$D$5,#REF!*AG$5,0))))</f>
        <v>0</v>
      </c>
      <c r="AH475" s="179">
        <f>IF($C475=$D$2,#REF!*AH$2,IF($C475=$D$3,#REF!*AH$3,IF($C475=$D$4,#REF!*AH$4,IF($C475=$D$5,#REF!*AH$5,0))))</f>
        <v>0</v>
      </c>
      <c r="AI475" s="179">
        <f>IF($C475=$D$2,#REF!*AI$2,IF($C475=$D$3,#REF!*AI$3,IF($C475=$D$4,#REF!*AI$4,IF($C475=$D$5,#REF!*AI$5,0))))</f>
        <v>0</v>
      </c>
      <c r="AJ475" s="179">
        <f>IF($C475=$D$2,#REF!*AJ$2,IF($C475=$D$3,#REF!*AJ$3,IF($C475=$D$4,#REF!*AJ$4,IF($C475=$D$5,#REF!*AJ$5,0))))</f>
        <v>0</v>
      </c>
      <c r="AK475" s="179">
        <f>IF($C475=$D$2,#REF!*AK$2,IF($C475=$D$3,#REF!*AK$3,IF($C475=$D$4,#REF!*AK$4,IF($C475=$D$5,#REF!*AK$5,0))))</f>
        <v>0</v>
      </c>
      <c r="AL475" s="179">
        <f>IF($C475=$D$2,#REF!*AL$2,IF($C475=$D$3,#REF!*AL$3,IF($C475=$D$4,#REF!*AL$4,IF($C475=$D$5,#REF!*AL$5,0))))</f>
        <v>0</v>
      </c>
      <c r="AM475" s="179">
        <f>IF($C475=$D$2,#REF!*AM$2,IF($C475=$D$3,#REF!*AM$3,IF($C475=$D$4,#REF!*AM$4,IF($C475=$D$5,#REF!*AM$5,0))))</f>
        <v>0</v>
      </c>
    </row>
    <row r="476" spans="1:39">
      <c r="A476" s="141"/>
      <c r="B476" s="165"/>
      <c r="C476" s="165"/>
      <c r="D476" s="178">
        <f t="shared" si="0"/>
        <v>0</v>
      </c>
      <c r="E476" s="179">
        <f>IF($C476=$D$2,#REF!*E$2,IF($C476=$D$3,#REF!*E$3,IF($C476=$D$4,#REF!*E$4,IF($C476=$D$5,#REF!*E$5,0))))</f>
        <v>0</v>
      </c>
      <c r="F476" s="179">
        <f>IF($C476=$D$2,#REF!*F$2,IF($C476=$D$3,#REF!*F$3,IF($C476=$D$4,#REF!*F$4,IF($C476=$D$5,#REF!*F$5,0))))</f>
        <v>0</v>
      </c>
      <c r="G476" s="179">
        <f>IF($C476=$D$2,#REF!*G$2,IF($C476=$D$3,#REF!*G$3,IF($C476=$D$4,#REF!*G$4,IF($C476=$D$5,#REF!*G$5,0))))</f>
        <v>0</v>
      </c>
      <c r="H476" s="179">
        <f>IF($C476=$D$2,#REF!*H$2,IF($C476=$D$3,#REF!*H$3,IF($C476=$D$4,#REF!*H$4,IF($C476=$D$5,#REF!*H$5,0))))</f>
        <v>0</v>
      </c>
      <c r="I476" s="179">
        <f>IF($C476=$D$2,#REF!*I$2,IF($C476=$D$3,#REF!*I$3,IF($C476=$D$4,#REF!*I$4,IF($C476=$D$5,#REF!*I$5,0))))</f>
        <v>0</v>
      </c>
      <c r="J476" s="179">
        <f>IF($C476=$D$2,#REF!*J$2,IF($C476=$D$3,#REF!*J$3,IF($C476=$D$4,#REF!*J$4,IF($C476=$D$5,#REF!*J$5,0))))</f>
        <v>0</v>
      </c>
      <c r="K476" s="179">
        <f>IF($C476=$D$2,#REF!*K$2,IF($C476=$D$3,#REF!*K$3,IF($C476=$D$4,#REF!*K$4,IF($C476=$D$5,#REF!*K$5,0))))</f>
        <v>0</v>
      </c>
      <c r="L476" s="179">
        <f>IF($C476=$D$2,#REF!*L$2,IF($C476=$D$3,#REF!*L$3,IF($C476=$D$4,#REF!*L$4,IF($C476=$D$5,#REF!*L$5,0))))</f>
        <v>0</v>
      </c>
      <c r="M476" s="179">
        <f>IF($C476=$D$2,#REF!*M$2,IF($C476=$D$3,#REF!*M$3,IF($C476=$D$4,#REF!*M$4,IF($C476=$D$5,#REF!*M$5,0))))</f>
        <v>0</v>
      </c>
      <c r="N476" s="179">
        <f>IF($C476=$D$2,#REF!*N$2,IF($C476=$D$3,#REF!*N$3,IF($C476=$D$4,#REF!*N$4,IF($C476=$D$5,#REF!*N$5,0))))</f>
        <v>0</v>
      </c>
      <c r="O476" s="179">
        <f>IF($C476=$D$2,#REF!*O$2,IF($C476=$D$3,#REF!*O$3,IF($C476=$D$4,#REF!*O$4,IF($C476=$D$5,#REF!*O$5,0))))</f>
        <v>0</v>
      </c>
      <c r="P476" s="179">
        <f>IF($C476=$D$2,#REF!*P$2,IF($C476=$D$3,#REF!*P$3,IF($C476=$D$4,#REF!*P$4,IF($C476=$D$5,#REF!*P$5,0))))</f>
        <v>0</v>
      </c>
      <c r="Q476" s="179">
        <f>IF($C476=$D$2,#REF!*Q$2,IF($C476=$D$3,#REF!*Q$3,IF($C476=$D$4,#REF!*Q$4,IF($C476=$D$5,#REF!*Q$5,0))))</f>
        <v>0</v>
      </c>
      <c r="R476" s="179">
        <f>IF($C476=$D$2,#REF!*R$2,IF($C476=$D$3,#REF!*R$3,IF($C476=$D$4,#REF!*R$4,IF($C476=$D$5,#REF!*R$5,0))))</f>
        <v>0</v>
      </c>
      <c r="S476" s="179">
        <f>IF($C476=$D$2,#REF!*S$2,IF($C476=$D$3,#REF!*S$3,IF($C476=$D$4,#REF!*S$4,IF($C476=$D$5,#REF!*S$5,0))))</f>
        <v>0</v>
      </c>
      <c r="T476" s="179">
        <f>IF($C476=$D$2,#REF!*T$2,IF($C476=$D$3,#REF!*T$3,IF($C476=$D$4,#REF!*T$4,IF($C476=$D$5,#REF!*T$5,0))))</f>
        <v>0</v>
      </c>
      <c r="U476" s="179">
        <f>IF($C476=$D$2,#REF!*U$2,IF($C476=$D$3,#REF!*U$3,IF($C476=$D$4,#REF!*U$4,IF($C476=$D$5,#REF!*U$5,0))))</f>
        <v>0</v>
      </c>
      <c r="V476" s="179">
        <f>IF($C476=$D$2,#REF!*V$2,IF($C476=$D$3,#REF!*V$3,IF($C476=$D$4,#REF!*V$4,IF($C476=$D$5,#REF!*V$5,0))))</f>
        <v>0</v>
      </c>
      <c r="W476" s="179">
        <f>IF($C476=$D$2,#REF!*W$2,IF($C476=$D$3,#REF!*W$3,IF($C476=$D$4,#REF!*W$4,IF($C476=$D$5,#REF!*W$5,0))))</f>
        <v>0</v>
      </c>
      <c r="X476" s="179">
        <f>IF($C476=$D$2,#REF!*X$2,IF($C476=$D$3,#REF!*X$3,IF($C476=$D$4,#REF!*X$4,IF($C476=$D$5,#REF!*X$5,0))))</f>
        <v>0</v>
      </c>
      <c r="Y476" s="179">
        <f>IF($C476=$D$2,#REF!*Y$2,IF($C476=$D$3,#REF!*Y$3,IF($C476=$D$4,#REF!*Y$4,IF($C476=$D$5,#REF!*Y$5,0))))</f>
        <v>0</v>
      </c>
      <c r="Z476" s="179">
        <f>IF($C476=$D$2,#REF!*Z$2,IF($C476=$D$3,#REF!*Z$3,IF($C476=$D$4,#REF!*Z$4,IF($C476=$D$5,#REF!*Z$5,0))))</f>
        <v>0</v>
      </c>
      <c r="AA476" s="179">
        <f>IF($C476=$D$2,#REF!*AA$2,IF($C476=$D$3,#REF!*AA$3,IF($C476=$D$4,#REF!*AA$4,IF($C476=$D$5,#REF!*AA$5,0))))</f>
        <v>0</v>
      </c>
      <c r="AB476" s="179">
        <f>IF($C476=$D$2,#REF!*AB$2,IF($C476=$D$3,#REF!*AB$3,IF($C476=$D$4,#REF!*AB$4,IF($C476=$D$5,#REF!*AB$5,0))))</f>
        <v>0</v>
      </c>
      <c r="AC476" s="179">
        <f>IF($C476=$D$2,#REF!*AC$2,IF($C476=$D$3,#REF!*AC$3,IF($C476=$D$4,#REF!*AC$4,IF($C476=$D$5,#REF!*AC$5,0))))</f>
        <v>0</v>
      </c>
      <c r="AD476" s="179">
        <f>IF($C476=$D$2,#REF!*AD$2,IF($C476=$D$3,#REF!*AD$3,IF($C476=$D$4,#REF!*AD$4,IF($C476=$D$5,#REF!*AD$5,0))))</f>
        <v>0</v>
      </c>
      <c r="AE476" s="179">
        <f>IF($C476=$D$2,#REF!*AE$2,IF($C476=$D$3,#REF!*AE$3,IF($C476=$D$4,#REF!*AE$4,IF($C476=$D$5,#REF!*AE$5,0))))</f>
        <v>0</v>
      </c>
      <c r="AF476" s="179">
        <f>IF($C476=$D$2,#REF!*AF$2,IF($C476=$D$3,#REF!*AF$3,IF($C476=$D$4,#REF!*AF$4,IF($C476=$D$5,#REF!*AF$5,0))))</f>
        <v>0</v>
      </c>
      <c r="AG476" s="179">
        <f>IF($C476=$D$2,#REF!*AG$2,IF($C476=$D$3,#REF!*AG$3,IF($C476=$D$4,#REF!*AG$4,IF($C476=$D$5,#REF!*AG$5,0))))</f>
        <v>0</v>
      </c>
      <c r="AH476" s="179">
        <f>IF($C476=$D$2,#REF!*AH$2,IF($C476=$D$3,#REF!*AH$3,IF($C476=$D$4,#REF!*AH$4,IF($C476=$D$5,#REF!*AH$5,0))))</f>
        <v>0</v>
      </c>
      <c r="AI476" s="179">
        <f>IF($C476=$D$2,#REF!*AI$2,IF($C476=$D$3,#REF!*AI$3,IF($C476=$D$4,#REF!*AI$4,IF($C476=$D$5,#REF!*AI$5,0))))</f>
        <v>0</v>
      </c>
      <c r="AJ476" s="179">
        <f>IF($C476=$D$2,#REF!*AJ$2,IF($C476=$D$3,#REF!*AJ$3,IF($C476=$D$4,#REF!*AJ$4,IF($C476=$D$5,#REF!*AJ$5,0))))</f>
        <v>0</v>
      </c>
      <c r="AK476" s="179">
        <f>IF($C476=$D$2,#REF!*AK$2,IF($C476=$D$3,#REF!*AK$3,IF($C476=$D$4,#REF!*AK$4,IF($C476=$D$5,#REF!*AK$5,0))))</f>
        <v>0</v>
      </c>
      <c r="AL476" s="179">
        <f>IF($C476=$D$2,#REF!*AL$2,IF($C476=$D$3,#REF!*AL$3,IF($C476=$D$4,#REF!*AL$4,IF($C476=$D$5,#REF!*AL$5,0))))</f>
        <v>0</v>
      </c>
      <c r="AM476" s="179">
        <f>IF($C476=$D$2,#REF!*AM$2,IF($C476=$D$3,#REF!*AM$3,IF($C476=$D$4,#REF!*AM$4,IF($C476=$D$5,#REF!*AM$5,0))))</f>
        <v>0</v>
      </c>
    </row>
    <row r="477" spans="1:39">
      <c r="A477" s="141"/>
      <c r="B477" s="165"/>
      <c r="C477" s="165"/>
      <c r="D477" s="178">
        <f t="shared" si="0"/>
        <v>0</v>
      </c>
      <c r="E477" s="179">
        <f>IF($C477=$D$2,#REF!*E$2,IF($C477=$D$3,#REF!*E$3,IF($C477=$D$4,#REF!*E$4,IF($C477=$D$5,#REF!*E$5,0))))</f>
        <v>0</v>
      </c>
      <c r="F477" s="179">
        <f>IF($C477=$D$2,#REF!*F$2,IF($C477=$D$3,#REF!*F$3,IF($C477=$D$4,#REF!*F$4,IF($C477=$D$5,#REF!*F$5,0))))</f>
        <v>0</v>
      </c>
      <c r="G477" s="179">
        <f>IF($C477=$D$2,#REF!*G$2,IF($C477=$D$3,#REF!*G$3,IF($C477=$D$4,#REF!*G$4,IF($C477=$D$5,#REF!*G$5,0))))</f>
        <v>0</v>
      </c>
      <c r="H477" s="179">
        <f>IF($C477=$D$2,#REF!*H$2,IF($C477=$D$3,#REF!*H$3,IF($C477=$D$4,#REF!*H$4,IF($C477=$D$5,#REF!*H$5,0))))</f>
        <v>0</v>
      </c>
      <c r="I477" s="179">
        <f>IF($C477=$D$2,#REF!*I$2,IF($C477=$D$3,#REF!*I$3,IF($C477=$D$4,#REF!*I$4,IF($C477=$D$5,#REF!*I$5,0))))</f>
        <v>0</v>
      </c>
      <c r="J477" s="179">
        <f>IF($C477=$D$2,#REF!*J$2,IF($C477=$D$3,#REF!*J$3,IF($C477=$D$4,#REF!*J$4,IF($C477=$D$5,#REF!*J$5,0))))</f>
        <v>0</v>
      </c>
      <c r="K477" s="179">
        <f>IF($C477=$D$2,#REF!*K$2,IF($C477=$D$3,#REF!*K$3,IF($C477=$D$4,#REF!*K$4,IF($C477=$D$5,#REF!*K$5,0))))</f>
        <v>0</v>
      </c>
      <c r="L477" s="179">
        <f>IF($C477=$D$2,#REF!*L$2,IF($C477=$D$3,#REF!*L$3,IF($C477=$D$4,#REF!*L$4,IF($C477=$D$5,#REF!*L$5,0))))</f>
        <v>0</v>
      </c>
      <c r="M477" s="179">
        <f>IF($C477=$D$2,#REF!*M$2,IF($C477=$D$3,#REF!*M$3,IF($C477=$D$4,#REF!*M$4,IF($C477=$D$5,#REF!*M$5,0))))</f>
        <v>0</v>
      </c>
      <c r="N477" s="179">
        <f>IF($C477=$D$2,#REF!*N$2,IF($C477=$D$3,#REF!*N$3,IF($C477=$D$4,#REF!*N$4,IF($C477=$D$5,#REF!*N$5,0))))</f>
        <v>0</v>
      </c>
      <c r="O477" s="179">
        <f>IF($C477=$D$2,#REF!*O$2,IF($C477=$D$3,#REF!*O$3,IF($C477=$D$4,#REF!*O$4,IF($C477=$D$5,#REF!*O$5,0))))</f>
        <v>0</v>
      </c>
      <c r="P477" s="179">
        <f>IF($C477=$D$2,#REF!*P$2,IF($C477=$D$3,#REF!*P$3,IF($C477=$D$4,#REF!*P$4,IF($C477=$D$5,#REF!*P$5,0))))</f>
        <v>0</v>
      </c>
      <c r="Q477" s="179">
        <f>IF($C477=$D$2,#REF!*Q$2,IF($C477=$D$3,#REF!*Q$3,IF($C477=$D$4,#REF!*Q$4,IF($C477=$D$5,#REF!*Q$5,0))))</f>
        <v>0</v>
      </c>
      <c r="R477" s="179">
        <f>IF($C477=$D$2,#REF!*R$2,IF($C477=$D$3,#REF!*R$3,IF($C477=$D$4,#REF!*R$4,IF($C477=$D$5,#REF!*R$5,0))))</f>
        <v>0</v>
      </c>
      <c r="S477" s="179">
        <f>IF($C477=$D$2,#REF!*S$2,IF($C477=$D$3,#REF!*S$3,IF($C477=$D$4,#REF!*S$4,IF($C477=$D$5,#REF!*S$5,0))))</f>
        <v>0</v>
      </c>
      <c r="T477" s="179">
        <f>IF($C477=$D$2,#REF!*T$2,IF($C477=$D$3,#REF!*T$3,IF($C477=$D$4,#REF!*T$4,IF($C477=$D$5,#REF!*T$5,0))))</f>
        <v>0</v>
      </c>
      <c r="U477" s="179">
        <f>IF($C477=$D$2,#REF!*U$2,IF($C477=$D$3,#REF!*U$3,IF($C477=$D$4,#REF!*U$4,IF($C477=$D$5,#REF!*U$5,0))))</f>
        <v>0</v>
      </c>
      <c r="V477" s="179">
        <f>IF($C477=$D$2,#REF!*V$2,IF($C477=$D$3,#REF!*V$3,IF($C477=$D$4,#REF!*V$4,IF($C477=$D$5,#REF!*V$5,0))))</f>
        <v>0</v>
      </c>
      <c r="W477" s="179">
        <f>IF($C477=$D$2,#REF!*W$2,IF($C477=$D$3,#REF!*W$3,IF($C477=$D$4,#REF!*W$4,IF($C477=$D$5,#REF!*W$5,0))))</f>
        <v>0</v>
      </c>
      <c r="X477" s="179">
        <f>IF($C477=$D$2,#REF!*X$2,IF($C477=$D$3,#REF!*X$3,IF($C477=$D$4,#REF!*X$4,IF($C477=$D$5,#REF!*X$5,0))))</f>
        <v>0</v>
      </c>
      <c r="Y477" s="179">
        <f>IF($C477=$D$2,#REF!*Y$2,IF($C477=$D$3,#REF!*Y$3,IF($C477=$D$4,#REF!*Y$4,IF($C477=$D$5,#REF!*Y$5,0))))</f>
        <v>0</v>
      </c>
      <c r="Z477" s="179">
        <f>IF($C477=$D$2,#REF!*Z$2,IF($C477=$D$3,#REF!*Z$3,IF($C477=$D$4,#REF!*Z$4,IF($C477=$D$5,#REF!*Z$5,0))))</f>
        <v>0</v>
      </c>
      <c r="AA477" s="179">
        <f>IF($C477=$D$2,#REF!*AA$2,IF($C477=$D$3,#REF!*AA$3,IF($C477=$D$4,#REF!*AA$4,IF($C477=$D$5,#REF!*AA$5,0))))</f>
        <v>0</v>
      </c>
      <c r="AB477" s="179">
        <f>IF($C477=$D$2,#REF!*AB$2,IF($C477=$D$3,#REF!*AB$3,IF($C477=$D$4,#REF!*AB$4,IF($C477=$D$5,#REF!*AB$5,0))))</f>
        <v>0</v>
      </c>
      <c r="AC477" s="179">
        <f>IF($C477=$D$2,#REF!*AC$2,IF($C477=$D$3,#REF!*AC$3,IF($C477=$D$4,#REF!*AC$4,IF($C477=$D$5,#REF!*AC$5,0))))</f>
        <v>0</v>
      </c>
      <c r="AD477" s="179">
        <f>IF($C477=$D$2,#REF!*AD$2,IF($C477=$D$3,#REF!*AD$3,IF($C477=$D$4,#REF!*AD$4,IF($C477=$D$5,#REF!*AD$5,0))))</f>
        <v>0</v>
      </c>
      <c r="AE477" s="179">
        <f>IF($C477=$D$2,#REF!*AE$2,IF($C477=$D$3,#REF!*AE$3,IF($C477=$D$4,#REF!*AE$4,IF($C477=$D$5,#REF!*AE$5,0))))</f>
        <v>0</v>
      </c>
      <c r="AF477" s="179">
        <f>IF($C477=$D$2,#REF!*AF$2,IF($C477=$D$3,#REF!*AF$3,IF($C477=$D$4,#REF!*AF$4,IF($C477=$D$5,#REF!*AF$5,0))))</f>
        <v>0</v>
      </c>
      <c r="AG477" s="179">
        <f>IF($C477=$D$2,#REF!*AG$2,IF($C477=$D$3,#REF!*AG$3,IF($C477=$D$4,#REF!*AG$4,IF($C477=$D$5,#REF!*AG$5,0))))</f>
        <v>0</v>
      </c>
      <c r="AH477" s="179">
        <f>IF($C477=$D$2,#REF!*AH$2,IF($C477=$D$3,#REF!*AH$3,IF($C477=$D$4,#REF!*AH$4,IF($C477=$D$5,#REF!*AH$5,0))))</f>
        <v>0</v>
      </c>
      <c r="AI477" s="179">
        <f>IF($C477=$D$2,#REF!*AI$2,IF($C477=$D$3,#REF!*AI$3,IF($C477=$D$4,#REF!*AI$4,IF($C477=$D$5,#REF!*AI$5,0))))</f>
        <v>0</v>
      </c>
      <c r="AJ477" s="179">
        <f>IF($C477=$D$2,#REF!*AJ$2,IF($C477=$D$3,#REF!*AJ$3,IF($C477=$D$4,#REF!*AJ$4,IF($C477=$D$5,#REF!*AJ$5,0))))</f>
        <v>0</v>
      </c>
      <c r="AK477" s="179">
        <f>IF($C477=$D$2,#REF!*AK$2,IF($C477=$D$3,#REF!*AK$3,IF($C477=$D$4,#REF!*AK$4,IF($C477=$D$5,#REF!*AK$5,0))))</f>
        <v>0</v>
      </c>
      <c r="AL477" s="179">
        <f>IF($C477=$D$2,#REF!*AL$2,IF($C477=$D$3,#REF!*AL$3,IF($C477=$D$4,#REF!*AL$4,IF($C477=$D$5,#REF!*AL$5,0))))</f>
        <v>0</v>
      </c>
      <c r="AM477" s="179">
        <f>IF($C477=$D$2,#REF!*AM$2,IF($C477=$D$3,#REF!*AM$3,IF($C477=$D$4,#REF!*AM$4,IF($C477=$D$5,#REF!*AM$5,0))))</f>
        <v>0</v>
      </c>
    </row>
    <row r="478" spans="1:39">
      <c r="A478" s="141"/>
      <c r="B478" s="165"/>
      <c r="C478" s="165"/>
      <c r="D478" s="178">
        <f t="shared" si="0"/>
        <v>0</v>
      </c>
      <c r="E478" s="179">
        <f>IF($C478=$D$2,#REF!*E$2,IF($C478=$D$3,#REF!*E$3,IF($C478=$D$4,#REF!*E$4,IF($C478=$D$5,#REF!*E$5,0))))</f>
        <v>0</v>
      </c>
      <c r="F478" s="179">
        <f>IF($C478=$D$2,#REF!*F$2,IF($C478=$D$3,#REF!*F$3,IF($C478=$D$4,#REF!*F$4,IF($C478=$D$5,#REF!*F$5,0))))</f>
        <v>0</v>
      </c>
      <c r="G478" s="179">
        <f>IF($C478=$D$2,#REF!*G$2,IF($C478=$D$3,#REF!*G$3,IF($C478=$D$4,#REF!*G$4,IF($C478=$D$5,#REF!*G$5,0))))</f>
        <v>0</v>
      </c>
      <c r="H478" s="179">
        <f>IF($C478=$D$2,#REF!*H$2,IF($C478=$D$3,#REF!*H$3,IF($C478=$D$4,#REF!*H$4,IF($C478=$D$5,#REF!*H$5,0))))</f>
        <v>0</v>
      </c>
      <c r="I478" s="179">
        <f>IF($C478=$D$2,#REF!*I$2,IF($C478=$D$3,#REF!*I$3,IF($C478=$D$4,#REF!*I$4,IF($C478=$D$5,#REF!*I$5,0))))</f>
        <v>0</v>
      </c>
      <c r="J478" s="179">
        <f>IF($C478=$D$2,#REF!*J$2,IF($C478=$D$3,#REF!*J$3,IF($C478=$D$4,#REF!*J$4,IF($C478=$D$5,#REF!*J$5,0))))</f>
        <v>0</v>
      </c>
      <c r="K478" s="179">
        <f>IF($C478=$D$2,#REF!*K$2,IF($C478=$D$3,#REF!*K$3,IF($C478=$D$4,#REF!*K$4,IF($C478=$D$5,#REF!*K$5,0))))</f>
        <v>0</v>
      </c>
      <c r="L478" s="179">
        <f>IF($C478=$D$2,#REF!*L$2,IF($C478=$D$3,#REF!*L$3,IF($C478=$D$4,#REF!*L$4,IF($C478=$D$5,#REF!*L$5,0))))</f>
        <v>0</v>
      </c>
      <c r="M478" s="179">
        <f>IF($C478=$D$2,#REF!*M$2,IF($C478=$D$3,#REF!*M$3,IF($C478=$D$4,#REF!*M$4,IF($C478=$D$5,#REF!*M$5,0))))</f>
        <v>0</v>
      </c>
      <c r="N478" s="179">
        <f>IF($C478=$D$2,#REF!*N$2,IF($C478=$D$3,#REF!*N$3,IF($C478=$D$4,#REF!*N$4,IF($C478=$D$5,#REF!*N$5,0))))</f>
        <v>0</v>
      </c>
      <c r="O478" s="179">
        <f>IF($C478=$D$2,#REF!*O$2,IF($C478=$D$3,#REF!*O$3,IF($C478=$D$4,#REF!*O$4,IF($C478=$D$5,#REF!*O$5,0))))</f>
        <v>0</v>
      </c>
      <c r="P478" s="179">
        <f>IF($C478=$D$2,#REF!*P$2,IF($C478=$D$3,#REF!*P$3,IF($C478=$D$4,#REF!*P$4,IF($C478=$D$5,#REF!*P$5,0))))</f>
        <v>0</v>
      </c>
      <c r="Q478" s="179">
        <f>IF($C478=$D$2,#REF!*Q$2,IF($C478=$D$3,#REF!*Q$3,IF($C478=$D$4,#REF!*Q$4,IF($C478=$D$5,#REF!*Q$5,0))))</f>
        <v>0</v>
      </c>
      <c r="R478" s="179">
        <f>IF($C478=$D$2,#REF!*R$2,IF($C478=$D$3,#REF!*R$3,IF($C478=$D$4,#REF!*R$4,IF($C478=$D$5,#REF!*R$5,0))))</f>
        <v>0</v>
      </c>
      <c r="S478" s="179">
        <f>IF($C478=$D$2,#REF!*S$2,IF($C478=$D$3,#REF!*S$3,IF($C478=$D$4,#REF!*S$4,IF($C478=$D$5,#REF!*S$5,0))))</f>
        <v>0</v>
      </c>
      <c r="T478" s="179">
        <f>IF($C478=$D$2,#REF!*T$2,IF($C478=$D$3,#REF!*T$3,IF($C478=$D$4,#REF!*T$4,IF($C478=$D$5,#REF!*T$5,0))))</f>
        <v>0</v>
      </c>
      <c r="U478" s="179">
        <f>IF($C478=$D$2,#REF!*U$2,IF($C478=$D$3,#REF!*U$3,IF($C478=$D$4,#REF!*U$4,IF($C478=$D$5,#REF!*U$5,0))))</f>
        <v>0</v>
      </c>
      <c r="V478" s="179">
        <f>IF($C478=$D$2,#REF!*V$2,IF($C478=$D$3,#REF!*V$3,IF($C478=$D$4,#REF!*V$4,IF($C478=$D$5,#REF!*V$5,0))))</f>
        <v>0</v>
      </c>
      <c r="W478" s="179">
        <f>IF($C478=$D$2,#REF!*W$2,IF($C478=$D$3,#REF!*W$3,IF($C478=$D$4,#REF!*W$4,IF($C478=$D$5,#REF!*W$5,0))))</f>
        <v>0</v>
      </c>
      <c r="X478" s="179">
        <f>IF($C478=$D$2,#REF!*X$2,IF($C478=$D$3,#REF!*X$3,IF($C478=$D$4,#REF!*X$4,IF($C478=$D$5,#REF!*X$5,0))))</f>
        <v>0</v>
      </c>
      <c r="Y478" s="179">
        <f>IF($C478=$D$2,#REF!*Y$2,IF($C478=$D$3,#REF!*Y$3,IF($C478=$D$4,#REF!*Y$4,IF($C478=$D$5,#REF!*Y$5,0))))</f>
        <v>0</v>
      </c>
      <c r="Z478" s="179">
        <f>IF($C478=$D$2,#REF!*Z$2,IF($C478=$D$3,#REF!*Z$3,IF($C478=$D$4,#REF!*Z$4,IF($C478=$D$5,#REF!*Z$5,0))))</f>
        <v>0</v>
      </c>
      <c r="AA478" s="179">
        <f>IF($C478=$D$2,#REF!*AA$2,IF($C478=$D$3,#REF!*AA$3,IF($C478=$D$4,#REF!*AA$4,IF($C478=$D$5,#REF!*AA$5,0))))</f>
        <v>0</v>
      </c>
      <c r="AB478" s="179">
        <f>IF($C478=$D$2,#REF!*AB$2,IF($C478=$D$3,#REF!*AB$3,IF($C478=$D$4,#REF!*AB$4,IF($C478=$D$5,#REF!*AB$5,0))))</f>
        <v>0</v>
      </c>
      <c r="AC478" s="179">
        <f>IF($C478=$D$2,#REF!*AC$2,IF($C478=$D$3,#REF!*AC$3,IF($C478=$D$4,#REF!*AC$4,IF($C478=$D$5,#REF!*AC$5,0))))</f>
        <v>0</v>
      </c>
      <c r="AD478" s="179">
        <f>IF($C478=$D$2,#REF!*AD$2,IF($C478=$D$3,#REF!*AD$3,IF($C478=$D$4,#REF!*AD$4,IF($C478=$D$5,#REF!*AD$5,0))))</f>
        <v>0</v>
      </c>
      <c r="AE478" s="179">
        <f>IF($C478=$D$2,#REF!*AE$2,IF($C478=$D$3,#REF!*AE$3,IF($C478=$D$4,#REF!*AE$4,IF($C478=$D$5,#REF!*AE$5,0))))</f>
        <v>0</v>
      </c>
      <c r="AF478" s="179">
        <f>IF($C478=$D$2,#REF!*AF$2,IF($C478=$D$3,#REF!*AF$3,IF($C478=$D$4,#REF!*AF$4,IF($C478=$D$5,#REF!*AF$5,0))))</f>
        <v>0</v>
      </c>
      <c r="AG478" s="179">
        <f>IF($C478=$D$2,#REF!*AG$2,IF($C478=$D$3,#REF!*AG$3,IF($C478=$D$4,#REF!*AG$4,IF($C478=$D$5,#REF!*AG$5,0))))</f>
        <v>0</v>
      </c>
      <c r="AH478" s="179">
        <f>IF($C478=$D$2,#REF!*AH$2,IF($C478=$D$3,#REF!*AH$3,IF($C478=$D$4,#REF!*AH$4,IF($C478=$D$5,#REF!*AH$5,0))))</f>
        <v>0</v>
      </c>
      <c r="AI478" s="179">
        <f>IF($C478=$D$2,#REF!*AI$2,IF($C478=$D$3,#REF!*AI$3,IF($C478=$D$4,#REF!*AI$4,IF($C478=$D$5,#REF!*AI$5,0))))</f>
        <v>0</v>
      </c>
      <c r="AJ478" s="179">
        <f>IF($C478=$D$2,#REF!*AJ$2,IF($C478=$D$3,#REF!*AJ$3,IF($C478=$D$4,#REF!*AJ$4,IF($C478=$D$5,#REF!*AJ$5,0))))</f>
        <v>0</v>
      </c>
      <c r="AK478" s="179">
        <f>IF($C478=$D$2,#REF!*AK$2,IF($C478=$D$3,#REF!*AK$3,IF($C478=$D$4,#REF!*AK$4,IF($C478=$D$5,#REF!*AK$5,0))))</f>
        <v>0</v>
      </c>
      <c r="AL478" s="179">
        <f>IF($C478=$D$2,#REF!*AL$2,IF($C478=$D$3,#REF!*AL$3,IF($C478=$D$4,#REF!*AL$4,IF($C478=$D$5,#REF!*AL$5,0))))</f>
        <v>0</v>
      </c>
      <c r="AM478" s="179">
        <f>IF($C478=$D$2,#REF!*AM$2,IF($C478=$D$3,#REF!*AM$3,IF($C478=$D$4,#REF!*AM$4,IF($C478=$D$5,#REF!*AM$5,0))))</f>
        <v>0</v>
      </c>
    </row>
    <row r="479" spans="1:39">
      <c r="A479" s="141"/>
      <c r="B479" s="165"/>
      <c r="C479" s="165"/>
      <c r="D479" s="178">
        <f t="shared" si="0"/>
        <v>0</v>
      </c>
      <c r="E479" s="179">
        <f>IF($C479=$D$2,#REF!*E$2,IF($C479=$D$3,#REF!*E$3,IF($C479=$D$4,#REF!*E$4,IF($C479=$D$5,#REF!*E$5,0))))</f>
        <v>0</v>
      </c>
      <c r="F479" s="179">
        <f>IF($C479=$D$2,#REF!*F$2,IF($C479=$D$3,#REF!*F$3,IF($C479=$D$4,#REF!*F$4,IF($C479=$D$5,#REF!*F$5,0))))</f>
        <v>0</v>
      </c>
      <c r="G479" s="179">
        <f>IF($C479=$D$2,#REF!*G$2,IF($C479=$D$3,#REF!*G$3,IF($C479=$D$4,#REF!*G$4,IF($C479=$D$5,#REF!*G$5,0))))</f>
        <v>0</v>
      </c>
      <c r="H479" s="179">
        <f>IF($C479=$D$2,#REF!*H$2,IF($C479=$D$3,#REF!*H$3,IF($C479=$D$4,#REF!*H$4,IF($C479=$D$5,#REF!*H$5,0))))</f>
        <v>0</v>
      </c>
      <c r="I479" s="179">
        <f>IF($C479=$D$2,#REF!*I$2,IF($C479=$D$3,#REF!*I$3,IF($C479=$D$4,#REF!*I$4,IF($C479=$D$5,#REF!*I$5,0))))</f>
        <v>0</v>
      </c>
      <c r="J479" s="179">
        <f>IF($C479=$D$2,#REF!*J$2,IF($C479=$D$3,#REF!*J$3,IF($C479=$D$4,#REF!*J$4,IF($C479=$D$5,#REF!*J$5,0))))</f>
        <v>0</v>
      </c>
      <c r="K479" s="179">
        <f>IF($C479=$D$2,#REF!*K$2,IF($C479=$D$3,#REF!*K$3,IF($C479=$D$4,#REF!*K$4,IF($C479=$D$5,#REF!*K$5,0))))</f>
        <v>0</v>
      </c>
      <c r="L479" s="179">
        <f>IF($C479=$D$2,#REF!*L$2,IF($C479=$D$3,#REF!*L$3,IF($C479=$D$4,#REF!*L$4,IF($C479=$D$5,#REF!*L$5,0))))</f>
        <v>0</v>
      </c>
      <c r="M479" s="179">
        <f>IF($C479=$D$2,#REF!*M$2,IF($C479=$D$3,#REF!*M$3,IF($C479=$D$4,#REF!*M$4,IF($C479=$D$5,#REF!*M$5,0))))</f>
        <v>0</v>
      </c>
      <c r="N479" s="179">
        <f>IF($C479=$D$2,#REF!*N$2,IF($C479=$D$3,#REF!*N$3,IF($C479=$D$4,#REF!*N$4,IF($C479=$D$5,#REF!*N$5,0))))</f>
        <v>0</v>
      </c>
      <c r="O479" s="179">
        <f>IF($C479=$D$2,#REF!*O$2,IF($C479=$D$3,#REF!*O$3,IF($C479=$D$4,#REF!*O$4,IF($C479=$D$5,#REF!*O$5,0))))</f>
        <v>0</v>
      </c>
      <c r="P479" s="179">
        <f>IF($C479=$D$2,#REF!*P$2,IF($C479=$D$3,#REF!*P$3,IF($C479=$D$4,#REF!*P$4,IF($C479=$D$5,#REF!*P$5,0))))</f>
        <v>0</v>
      </c>
      <c r="Q479" s="179">
        <f>IF($C479=$D$2,#REF!*Q$2,IF($C479=$D$3,#REF!*Q$3,IF($C479=$D$4,#REF!*Q$4,IF($C479=$D$5,#REF!*Q$5,0))))</f>
        <v>0</v>
      </c>
      <c r="R479" s="179">
        <f>IF($C479=$D$2,#REF!*R$2,IF($C479=$D$3,#REF!*R$3,IF($C479=$D$4,#REF!*R$4,IF($C479=$D$5,#REF!*R$5,0))))</f>
        <v>0</v>
      </c>
      <c r="S479" s="179">
        <f>IF($C479=$D$2,#REF!*S$2,IF($C479=$D$3,#REF!*S$3,IF($C479=$D$4,#REF!*S$4,IF($C479=$D$5,#REF!*S$5,0))))</f>
        <v>0</v>
      </c>
      <c r="T479" s="179">
        <f>IF($C479=$D$2,#REF!*T$2,IF($C479=$D$3,#REF!*T$3,IF($C479=$D$4,#REF!*T$4,IF($C479=$D$5,#REF!*T$5,0))))</f>
        <v>0</v>
      </c>
      <c r="U479" s="179">
        <f>IF($C479=$D$2,#REF!*U$2,IF($C479=$D$3,#REF!*U$3,IF($C479=$D$4,#REF!*U$4,IF($C479=$D$5,#REF!*U$5,0))))</f>
        <v>0</v>
      </c>
      <c r="V479" s="179">
        <f>IF($C479=$D$2,#REF!*V$2,IF($C479=$D$3,#REF!*V$3,IF($C479=$D$4,#REF!*V$4,IF($C479=$D$5,#REF!*V$5,0))))</f>
        <v>0</v>
      </c>
      <c r="W479" s="179">
        <f>IF($C479=$D$2,#REF!*W$2,IF($C479=$D$3,#REF!*W$3,IF($C479=$D$4,#REF!*W$4,IF($C479=$D$5,#REF!*W$5,0))))</f>
        <v>0</v>
      </c>
      <c r="X479" s="179">
        <f>IF($C479=$D$2,#REF!*X$2,IF($C479=$D$3,#REF!*X$3,IF($C479=$D$4,#REF!*X$4,IF($C479=$D$5,#REF!*X$5,0))))</f>
        <v>0</v>
      </c>
      <c r="Y479" s="179">
        <f>IF($C479=$D$2,#REF!*Y$2,IF($C479=$D$3,#REF!*Y$3,IF($C479=$D$4,#REF!*Y$4,IF($C479=$D$5,#REF!*Y$5,0))))</f>
        <v>0</v>
      </c>
      <c r="Z479" s="179">
        <f>IF($C479=$D$2,#REF!*Z$2,IF($C479=$D$3,#REF!*Z$3,IF($C479=$D$4,#REF!*Z$4,IF($C479=$D$5,#REF!*Z$5,0))))</f>
        <v>0</v>
      </c>
      <c r="AA479" s="179">
        <f>IF($C479=$D$2,#REF!*AA$2,IF($C479=$D$3,#REF!*AA$3,IF($C479=$D$4,#REF!*AA$4,IF($C479=$D$5,#REF!*AA$5,0))))</f>
        <v>0</v>
      </c>
      <c r="AB479" s="179">
        <f>IF($C479=$D$2,#REF!*AB$2,IF($C479=$D$3,#REF!*AB$3,IF($C479=$D$4,#REF!*AB$4,IF($C479=$D$5,#REF!*AB$5,0))))</f>
        <v>0</v>
      </c>
      <c r="AC479" s="179">
        <f>IF($C479=$D$2,#REF!*AC$2,IF($C479=$D$3,#REF!*AC$3,IF($C479=$D$4,#REF!*AC$4,IF($C479=$D$5,#REF!*AC$5,0))))</f>
        <v>0</v>
      </c>
      <c r="AD479" s="179">
        <f>IF($C479=$D$2,#REF!*AD$2,IF($C479=$D$3,#REF!*AD$3,IF($C479=$D$4,#REF!*AD$4,IF($C479=$D$5,#REF!*AD$5,0))))</f>
        <v>0</v>
      </c>
      <c r="AE479" s="179">
        <f>IF($C479=$D$2,#REF!*AE$2,IF($C479=$D$3,#REF!*AE$3,IF($C479=$D$4,#REF!*AE$4,IF($C479=$D$5,#REF!*AE$5,0))))</f>
        <v>0</v>
      </c>
      <c r="AF479" s="179">
        <f>IF($C479=$D$2,#REF!*AF$2,IF($C479=$D$3,#REF!*AF$3,IF($C479=$D$4,#REF!*AF$4,IF($C479=$D$5,#REF!*AF$5,0))))</f>
        <v>0</v>
      </c>
      <c r="AG479" s="179">
        <f>IF($C479=$D$2,#REF!*AG$2,IF($C479=$D$3,#REF!*AG$3,IF($C479=$D$4,#REF!*AG$4,IF($C479=$D$5,#REF!*AG$5,0))))</f>
        <v>0</v>
      </c>
      <c r="AH479" s="179">
        <f>IF($C479=$D$2,#REF!*AH$2,IF($C479=$D$3,#REF!*AH$3,IF($C479=$D$4,#REF!*AH$4,IF($C479=$D$5,#REF!*AH$5,0))))</f>
        <v>0</v>
      </c>
      <c r="AI479" s="179">
        <f>IF($C479=$D$2,#REF!*AI$2,IF($C479=$D$3,#REF!*AI$3,IF($C479=$D$4,#REF!*AI$4,IF($C479=$D$5,#REF!*AI$5,0))))</f>
        <v>0</v>
      </c>
      <c r="AJ479" s="179">
        <f>IF($C479=$D$2,#REF!*AJ$2,IF($C479=$D$3,#REF!*AJ$3,IF($C479=$D$4,#REF!*AJ$4,IF($C479=$D$5,#REF!*AJ$5,0))))</f>
        <v>0</v>
      </c>
      <c r="AK479" s="179">
        <f>IF($C479=$D$2,#REF!*AK$2,IF($C479=$D$3,#REF!*AK$3,IF($C479=$D$4,#REF!*AK$4,IF($C479=$D$5,#REF!*AK$5,0))))</f>
        <v>0</v>
      </c>
      <c r="AL479" s="179">
        <f>IF($C479=$D$2,#REF!*AL$2,IF($C479=$D$3,#REF!*AL$3,IF($C479=$D$4,#REF!*AL$4,IF($C479=$D$5,#REF!*AL$5,0))))</f>
        <v>0</v>
      </c>
      <c r="AM479" s="179">
        <f>IF($C479=$D$2,#REF!*AM$2,IF($C479=$D$3,#REF!*AM$3,IF($C479=$D$4,#REF!*AM$4,IF($C479=$D$5,#REF!*AM$5,0))))</f>
        <v>0</v>
      </c>
    </row>
    <row r="480" spans="1:39">
      <c r="A480" s="141"/>
      <c r="B480" s="165"/>
      <c r="C480" s="165"/>
      <c r="D480" s="178">
        <f t="shared" si="0"/>
        <v>0</v>
      </c>
      <c r="E480" s="179">
        <f>IF($C480=$D$2,#REF!*E$2,IF($C480=$D$3,#REF!*E$3,IF($C480=$D$4,#REF!*E$4,IF($C480=$D$5,#REF!*E$5,0))))</f>
        <v>0</v>
      </c>
      <c r="F480" s="179">
        <f>IF($C480=$D$2,#REF!*F$2,IF($C480=$D$3,#REF!*F$3,IF($C480=$D$4,#REF!*F$4,IF($C480=$D$5,#REF!*F$5,0))))</f>
        <v>0</v>
      </c>
      <c r="G480" s="179">
        <f>IF($C480=$D$2,#REF!*G$2,IF($C480=$D$3,#REF!*G$3,IF($C480=$D$4,#REF!*G$4,IF($C480=$D$5,#REF!*G$5,0))))</f>
        <v>0</v>
      </c>
      <c r="H480" s="179">
        <f>IF($C480=$D$2,#REF!*H$2,IF($C480=$D$3,#REF!*H$3,IF($C480=$D$4,#REF!*H$4,IF($C480=$D$5,#REF!*H$5,0))))</f>
        <v>0</v>
      </c>
      <c r="I480" s="179">
        <f>IF($C480=$D$2,#REF!*I$2,IF($C480=$D$3,#REF!*I$3,IF($C480=$D$4,#REF!*I$4,IF($C480=$D$5,#REF!*I$5,0))))</f>
        <v>0</v>
      </c>
      <c r="J480" s="179">
        <f>IF($C480=$D$2,#REF!*J$2,IF($C480=$D$3,#REF!*J$3,IF($C480=$D$4,#REF!*J$4,IF($C480=$D$5,#REF!*J$5,0))))</f>
        <v>0</v>
      </c>
      <c r="K480" s="179">
        <f>IF($C480=$D$2,#REF!*K$2,IF($C480=$D$3,#REF!*K$3,IF($C480=$D$4,#REF!*K$4,IF($C480=$D$5,#REF!*K$5,0))))</f>
        <v>0</v>
      </c>
      <c r="L480" s="179">
        <f>IF($C480=$D$2,#REF!*L$2,IF($C480=$D$3,#REF!*L$3,IF($C480=$D$4,#REF!*L$4,IF($C480=$D$5,#REF!*L$5,0))))</f>
        <v>0</v>
      </c>
      <c r="M480" s="179">
        <f>IF($C480=$D$2,#REF!*M$2,IF($C480=$D$3,#REF!*M$3,IF($C480=$D$4,#REF!*M$4,IF($C480=$D$5,#REF!*M$5,0))))</f>
        <v>0</v>
      </c>
      <c r="N480" s="179">
        <f>IF($C480=$D$2,#REF!*N$2,IF($C480=$D$3,#REF!*N$3,IF($C480=$D$4,#REF!*N$4,IF($C480=$D$5,#REF!*N$5,0))))</f>
        <v>0</v>
      </c>
      <c r="O480" s="179">
        <f>IF($C480=$D$2,#REF!*O$2,IF($C480=$D$3,#REF!*O$3,IF($C480=$D$4,#REF!*O$4,IF($C480=$D$5,#REF!*O$5,0))))</f>
        <v>0</v>
      </c>
      <c r="P480" s="179">
        <f>IF($C480=$D$2,#REF!*P$2,IF($C480=$D$3,#REF!*P$3,IF($C480=$D$4,#REF!*P$4,IF($C480=$D$5,#REF!*P$5,0))))</f>
        <v>0</v>
      </c>
      <c r="Q480" s="179">
        <f>IF($C480=$D$2,#REF!*Q$2,IF($C480=$D$3,#REF!*Q$3,IF($C480=$D$4,#REF!*Q$4,IF($C480=$D$5,#REF!*Q$5,0))))</f>
        <v>0</v>
      </c>
      <c r="R480" s="179">
        <f>IF($C480=$D$2,#REF!*R$2,IF($C480=$D$3,#REF!*R$3,IF($C480=$D$4,#REF!*R$4,IF($C480=$D$5,#REF!*R$5,0))))</f>
        <v>0</v>
      </c>
      <c r="S480" s="179">
        <f>IF($C480=$D$2,#REF!*S$2,IF($C480=$D$3,#REF!*S$3,IF($C480=$D$4,#REF!*S$4,IF($C480=$D$5,#REF!*S$5,0))))</f>
        <v>0</v>
      </c>
      <c r="T480" s="179">
        <f>IF($C480=$D$2,#REF!*T$2,IF($C480=$D$3,#REF!*T$3,IF($C480=$D$4,#REF!*T$4,IF($C480=$D$5,#REF!*T$5,0))))</f>
        <v>0</v>
      </c>
      <c r="U480" s="179">
        <f>IF($C480=$D$2,#REF!*U$2,IF($C480=$D$3,#REF!*U$3,IF($C480=$D$4,#REF!*U$4,IF($C480=$D$5,#REF!*U$5,0))))</f>
        <v>0</v>
      </c>
      <c r="V480" s="179">
        <f>IF($C480=$D$2,#REF!*V$2,IF($C480=$D$3,#REF!*V$3,IF($C480=$D$4,#REF!*V$4,IF($C480=$D$5,#REF!*V$5,0))))</f>
        <v>0</v>
      </c>
      <c r="W480" s="179">
        <f>IF($C480=$D$2,#REF!*W$2,IF($C480=$D$3,#REF!*W$3,IF($C480=$D$4,#REF!*W$4,IF($C480=$D$5,#REF!*W$5,0))))</f>
        <v>0</v>
      </c>
      <c r="X480" s="179">
        <f>IF($C480=$D$2,#REF!*X$2,IF($C480=$D$3,#REF!*X$3,IF($C480=$D$4,#REF!*X$4,IF($C480=$D$5,#REF!*X$5,0))))</f>
        <v>0</v>
      </c>
      <c r="Y480" s="179">
        <f>IF($C480=$D$2,#REF!*Y$2,IF($C480=$D$3,#REF!*Y$3,IF($C480=$D$4,#REF!*Y$4,IF($C480=$D$5,#REF!*Y$5,0))))</f>
        <v>0</v>
      </c>
      <c r="Z480" s="179">
        <f>IF($C480=$D$2,#REF!*Z$2,IF($C480=$D$3,#REF!*Z$3,IF($C480=$D$4,#REF!*Z$4,IF($C480=$D$5,#REF!*Z$5,0))))</f>
        <v>0</v>
      </c>
      <c r="AA480" s="179">
        <f>IF($C480=$D$2,#REF!*AA$2,IF($C480=$D$3,#REF!*AA$3,IF($C480=$D$4,#REF!*AA$4,IF($C480=$D$5,#REF!*AA$5,0))))</f>
        <v>0</v>
      </c>
      <c r="AB480" s="179">
        <f>IF($C480=$D$2,#REF!*AB$2,IF($C480=$D$3,#REF!*AB$3,IF($C480=$D$4,#REF!*AB$4,IF($C480=$D$5,#REF!*AB$5,0))))</f>
        <v>0</v>
      </c>
      <c r="AC480" s="179">
        <f>IF($C480=$D$2,#REF!*AC$2,IF($C480=$D$3,#REF!*AC$3,IF($C480=$D$4,#REF!*AC$4,IF($C480=$D$5,#REF!*AC$5,0))))</f>
        <v>0</v>
      </c>
      <c r="AD480" s="179">
        <f>IF($C480=$D$2,#REF!*AD$2,IF($C480=$D$3,#REF!*AD$3,IF($C480=$D$4,#REF!*AD$4,IF($C480=$D$5,#REF!*AD$5,0))))</f>
        <v>0</v>
      </c>
      <c r="AE480" s="179">
        <f>IF($C480=$D$2,#REF!*AE$2,IF($C480=$D$3,#REF!*AE$3,IF($C480=$D$4,#REF!*AE$4,IF($C480=$D$5,#REF!*AE$5,0))))</f>
        <v>0</v>
      </c>
      <c r="AF480" s="179">
        <f>IF($C480=$D$2,#REF!*AF$2,IF($C480=$D$3,#REF!*AF$3,IF($C480=$D$4,#REF!*AF$4,IF($C480=$D$5,#REF!*AF$5,0))))</f>
        <v>0</v>
      </c>
      <c r="AG480" s="179">
        <f>IF($C480=$D$2,#REF!*AG$2,IF($C480=$D$3,#REF!*AG$3,IF($C480=$D$4,#REF!*AG$4,IF($C480=$D$5,#REF!*AG$5,0))))</f>
        <v>0</v>
      </c>
      <c r="AH480" s="179">
        <f>IF($C480=$D$2,#REF!*AH$2,IF($C480=$D$3,#REF!*AH$3,IF($C480=$D$4,#REF!*AH$4,IF($C480=$D$5,#REF!*AH$5,0))))</f>
        <v>0</v>
      </c>
      <c r="AI480" s="179">
        <f>IF($C480=$D$2,#REF!*AI$2,IF($C480=$D$3,#REF!*AI$3,IF($C480=$D$4,#REF!*AI$4,IF($C480=$D$5,#REF!*AI$5,0))))</f>
        <v>0</v>
      </c>
      <c r="AJ480" s="179">
        <f>IF($C480=$D$2,#REF!*AJ$2,IF($C480=$D$3,#REF!*AJ$3,IF($C480=$D$4,#REF!*AJ$4,IF($C480=$D$5,#REF!*AJ$5,0))))</f>
        <v>0</v>
      </c>
      <c r="AK480" s="179">
        <f>IF($C480=$D$2,#REF!*AK$2,IF($C480=$D$3,#REF!*AK$3,IF($C480=$D$4,#REF!*AK$4,IF($C480=$D$5,#REF!*AK$5,0))))</f>
        <v>0</v>
      </c>
      <c r="AL480" s="179">
        <f>IF($C480=$D$2,#REF!*AL$2,IF($C480=$D$3,#REF!*AL$3,IF($C480=$D$4,#REF!*AL$4,IF($C480=$D$5,#REF!*AL$5,0))))</f>
        <v>0</v>
      </c>
      <c r="AM480" s="179">
        <f>IF($C480=$D$2,#REF!*AM$2,IF($C480=$D$3,#REF!*AM$3,IF($C480=$D$4,#REF!*AM$4,IF($C480=$D$5,#REF!*AM$5,0))))</f>
        <v>0</v>
      </c>
    </row>
    <row r="481" spans="1:39">
      <c r="A481" s="141"/>
      <c r="B481" s="165"/>
      <c r="C481" s="165"/>
      <c r="D481" s="178">
        <f t="shared" si="0"/>
        <v>0</v>
      </c>
      <c r="E481" s="179">
        <f>IF($C481=$D$2,#REF!*E$2,IF($C481=$D$3,#REF!*E$3,IF($C481=$D$4,#REF!*E$4,IF($C481=$D$5,#REF!*E$5,0))))</f>
        <v>0</v>
      </c>
      <c r="F481" s="179">
        <f>IF($C481=$D$2,#REF!*F$2,IF($C481=$D$3,#REF!*F$3,IF($C481=$D$4,#REF!*F$4,IF($C481=$D$5,#REF!*F$5,0))))</f>
        <v>0</v>
      </c>
      <c r="G481" s="179">
        <f>IF($C481=$D$2,#REF!*G$2,IF($C481=$D$3,#REF!*G$3,IF($C481=$D$4,#REF!*G$4,IF($C481=$D$5,#REF!*G$5,0))))</f>
        <v>0</v>
      </c>
      <c r="H481" s="179">
        <f>IF($C481=$D$2,#REF!*H$2,IF($C481=$D$3,#REF!*H$3,IF($C481=$D$4,#REF!*H$4,IF($C481=$D$5,#REF!*H$5,0))))</f>
        <v>0</v>
      </c>
      <c r="I481" s="179">
        <f>IF($C481=$D$2,#REF!*I$2,IF($C481=$D$3,#REF!*I$3,IF($C481=$D$4,#REF!*I$4,IF($C481=$D$5,#REF!*I$5,0))))</f>
        <v>0</v>
      </c>
      <c r="J481" s="179">
        <f>IF($C481=$D$2,#REF!*J$2,IF($C481=$D$3,#REF!*J$3,IF($C481=$D$4,#REF!*J$4,IF($C481=$D$5,#REF!*J$5,0))))</f>
        <v>0</v>
      </c>
      <c r="K481" s="179">
        <f>IF($C481=$D$2,#REF!*K$2,IF($C481=$D$3,#REF!*K$3,IF($C481=$D$4,#REF!*K$4,IF($C481=$D$5,#REF!*K$5,0))))</f>
        <v>0</v>
      </c>
      <c r="L481" s="179">
        <f>IF($C481=$D$2,#REF!*L$2,IF($C481=$D$3,#REF!*L$3,IF($C481=$D$4,#REF!*L$4,IF($C481=$D$5,#REF!*L$5,0))))</f>
        <v>0</v>
      </c>
      <c r="M481" s="179">
        <f>IF($C481=$D$2,#REF!*M$2,IF($C481=$D$3,#REF!*M$3,IF($C481=$D$4,#REF!*M$4,IF($C481=$D$5,#REF!*M$5,0))))</f>
        <v>0</v>
      </c>
      <c r="N481" s="179">
        <f>IF($C481=$D$2,#REF!*N$2,IF($C481=$D$3,#REF!*N$3,IF($C481=$D$4,#REF!*N$4,IF($C481=$D$5,#REF!*N$5,0))))</f>
        <v>0</v>
      </c>
      <c r="O481" s="179">
        <f>IF($C481=$D$2,#REF!*O$2,IF($C481=$D$3,#REF!*O$3,IF($C481=$D$4,#REF!*O$4,IF($C481=$D$5,#REF!*O$5,0))))</f>
        <v>0</v>
      </c>
      <c r="P481" s="179">
        <f>IF($C481=$D$2,#REF!*P$2,IF($C481=$D$3,#REF!*P$3,IF($C481=$D$4,#REF!*P$4,IF($C481=$D$5,#REF!*P$5,0))))</f>
        <v>0</v>
      </c>
      <c r="Q481" s="179">
        <f>IF($C481=$D$2,#REF!*Q$2,IF($C481=$D$3,#REF!*Q$3,IF($C481=$D$4,#REF!*Q$4,IF($C481=$D$5,#REF!*Q$5,0))))</f>
        <v>0</v>
      </c>
      <c r="R481" s="179">
        <f>IF($C481=$D$2,#REF!*R$2,IF($C481=$D$3,#REF!*R$3,IF($C481=$D$4,#REF!*R$4,IF($C481=$D$5,#REF!*R$5,0))))</f>
        <v>0</v>
      </c>
      <c r="S481" s="179">
        <f>IF($C481=$D$2,#REF!*S$2,IF($C481=$D$3,#REF!*S$3,IF($C481=$D$4,#REF!*S$4,IF($C481=$D$5,#REF!*S$5,0))))</f>
        <v>0</v>
      </c>
      <c r="T481" s="179">
        <f>IF($C481=$D$2,#REF!*T$2,IF($C481=$D$3,#REF!*T$3,IF($C481=$D$4,#REF!*T$4,IF($C481=$D$5,#REF!*T$5,0))))</f>
        <v>0</v>
      </c>
      <c r="U481" s="179">
        <f>IF($C481=$D$2,#REF!*U$2,IF($C481=$D$3,#REF!*U$3,IF($C481=$D$4,#REF!*U$4,IF($C481=$D$5,#REF!*U$5,0))))</f>
        <v>0</v>
      </c>
      <c r="V481" s="179">
        <f>IF($C481=$D$2,#REF!*V$2,IF($C481=$D$3,#REF!*V$3,IF($C481=$D$4,#REF!*V$4,IF($C481=$D$5,#REF!*V$5,0))))</f>
        <v>0</v>
      </c>
      <c r="W481" s="179">
        <f>IF($C481=$D$2,#REF!*W$2,IF($C481=$D$3,#REF!*W$3,IF($C481=$D$4,#REF!*W$4,IF($C481=$D$5,#REF!*W$5,0))))</f>
        <v>0</v>
      </c>
      <c r="X481" s="179">
        <f>IF($C481=$D$2,#REF!*X$2,IF($C481=$D$3,#REF!*X$3,IF($C481=$D$4,#REF!*X$4,IF($C481=$D$5,#REF!*X$5,0))))</f>
        <v>0</v>
      </c>
      <c r="Y481" s="179">
        <f>IF($C481=$D$2,#REF!*Y$2,IF($C481=$D$3,#REF!*Y$3,IF($C481=$D$4,#REF!*Y$4,IF($C481=$D$5,#REF!*Y$5,0))))</f>
        <v>0</v>
      </c>
      <c r="Z481" s="179">
        <f>IF($C481=$D$2,#REF!*Z$2,IF($C481=$D$3,#REF!*Z$3,IF($C481=$D$4,#REF!*Z$4,IF($C481=$D$5,#REF!*Z$5,0))))</f>
        <v>0</v>
      </c>
      <c r="AA481" s="179">
        <f>IF($C481=$D$2,#REF!*AA$2,IF($C481=$D$3,#REF!*AA$3,IF($C481=$D$4,#REF!*AA$4,IF($C481=$D$5,#REF!*AA$5,0))))</f>
        <v>0</v>
      </c>
      <c r="AB481" s="179">
        <f>IF($C481=$D$2,#REF!*AB$2,IF($C481=$D$3,#REF!*AB$3,IF($C481=$D$4,#REF!*AB$4,IF($C481=$D$5,#REF!*AB$5,0))))</f>
        <v>0</v>
      </c>
      <c r="AC481" s="179">
        <f>IF($C481=$D$2,#REF!*AC$2,IF($C481=$D$3,#REF!*AC$3,IF($C481=$D$4,#REF!*AC$4,IF($C481=$D$5,#REF!*AC$5,0))))</f>
        <v>0</v>
      </c>
      <c r="AD481" s="179">
        <f>IF($C481=$D$2,#REF!*AD$2,IF($C481=$D$3,#REF!*AD$3,IF($C481=$D$4,#REF!*AD$4,IF($C481=$D$5,#REF!*AD$5,0))))</f>
        <v>0</v>
      </c>
      <c r="AE481" s="179">
        <f>IF($C481=$D$2,#REF!*AE$2,IF($C481=$D$3,#REF!*AE$3,IF($C481=$D$4,#REF!*AE$4,IF($C481=$D$5,#REF!*AE$5,0))))</f>
        <v>0</v>
      </c>
      <c r="AF481" s="179">
        <f>IF($C481=$D$2,#REF!*AF$2,IF($C481=$D$3,#REF!*AF$3,IF($C481=$D$4,#REF!*AF$4,IF($C481=$D$5,#REF!*AF$5,0))))</f>
        <v>0</v>
      </c>
      <c r="AG481" s="179">
        <f>IF($C481=$D$2,#REF!*AG$2,IF($C481=$D$3,#REF!*AG$3,IF($C481=$D$4,#REF!*AG$4,IF($C481=$D$5,#REF!*AG$5,0))))</f>
        <v>0</v>
      </c>
      <c r="AH481" s="179">
        <f>IF($C481=$D$2,#REF!*AH$2,IF($C481=$D$3,#REF!*AH$3,IF($C481=$D$4,#REF!*AH$4,IF($C481=$D$5,#REF!*AH$5,0))))</f>
        <v>0</v>
      </c>
      <c r="AI481" s="179">
        <f>IF($C481=$D$2,#REF!*AI$2,IF($C481=$D$3,#REF!*AI$3,IF($C481=$D$4,#REF!*AI$4,IF($C481=$D$5,#REF!*AI$5,0))))</f>
        <v>0</v>
      </c>
      <c r="AJ481" s="179">
        <f>IF($C481=$D$2,#REF!*AJ$2,IF($C481=$D$3,#REF!*AJ$3,IF($C481=$D$4,#REF!*AJ$4,IF($C481=$D$5,#REF!*AJ$5,0))))</f>
        <v>0</v>
      </c>
      <c r="AK481" s="179">
        <f>IF($C481=$D$2,#REF!*AK$2,IF($C481=$D$3,#REF!*AK$3,IF($C481=$D$4,#REF!*AK$4,IF($C481=$D$5,#REF!*AK$5,0))))</f>
        <v>0</v>
      </c>
      <c r="AL481" s="179">
        <f>IF($C481=$D$2,#REF!*AL$2,IF($C481=$D$3,#REF!*AL$3,IF($C481=$D$4,#REF!*AL$4,IF($C481=$D$5,#REF!*AL$5,0))))</f>
        <v>0</v>
      </c>
      <c r="AM481" s="179">
        <f>IF($C481=$D$2,#REF!*AM$2,IF($C481=$D$3,#REF!*AM$3,IF($C481=$D$4,#REF!*AM$4,IF($C481=$D$5,#REF!*AM$5,0))))</f>
        <v>0</v>
      </c>
    </row>
    <row r="482" spans="1:39">
      <c r="A482" s="141"/>
      <c r="B482" s="165"/>
      <c r="C482" s="165"/>
      <c r="D482" s="178">
        <f t="shared" si="0"/>
        <v>0</v>
      </c>
      <c r="E482" s="179">
        <f>IF($C482=$D$2,#REF!*E$2,IF($C482=$D$3,#REF!*E$3,IF($C482=$D$4,#REF!*E$4,IF($C482=$D$5,#REF!*E$5,0))))</f>
        <v>0</v>
      </c>
      <c r="F482" s="179">
        <f>IF($C482=$D$2,#REF!*F$2,IF($C482=$D$3,#REF!*F$3,IF($C482=$D$4,#REF!*F$4,IF($C482=$D$5,#REF!*F$5,0))))</f>
        <v>0</v>
      </c>
      <c r="G482" s="179">
        <f>IF($C482=$D$2,#REF!*G$2,IF($C482=$D$3,#REF!*G$3,IF($C482=$D$4,#REF!*G$4,IF($C482=$D$5,#REF!*G$5,0))))</f>
        <v>0</v>
      </c>
      <c r="H482" s="179">
        <f>IF($C482=$D$2,#REF!*H$2,IF($C482=$D$3,#REF!*H$3,IF($C482=$D$4,#REF!*H$4,IF($C482=$D$5,#REF!*H$5,0))))</f>
        <v>0</v>
      </c>
      <c r="I482" s="179">
        <f>IF($C482=$D$2,#REF!*I$2,IF($C482=$D$3,#REF!*I$3,IF($C482=$D$4,#REF!*I$4,IF($C482=$D$5,#REF!*I$5,0))))</f>
        <v>0</v>
      </c>
      <c r="J482" s="179">
        <f>IF($C482=$D$2,#REF!*J$2,IF($C482=$D$3,#REF!*J$3,IF($C482=$D$4,#REF!*J$4,IF($C482=$D$5,#REF!*J$5,0))))</f>
        <v>0</v>
      </c>
      <c r="K482" s="179">
        <f>IF($C482=$D$2,#REF!*K$2,IF($C482=$D$3,#REF!*K$3,IF($C482=$D$4,#REF!*K$4,IF($C482=$D$5,#REF!*K$5,0))))</f>
        <v>0</v>
      </c>
      <c r="L482" s="179">
        <f>IF($C482=$D$2,#REF!*L$2,IF($C482=$D$3,#REF!*L$3,IF($C482=$D$4,#REF!*L$4,IF($C482=$D$5,#REF!*L$5,0))))</f>
        <v>0</v>
      </c>
      <c r="M482" s="179">
        <f>IF($C482=$D$2,#REF!*M$2,IF($C482=$D$3,#REF!*M$3,IF($C482=$D$4,#REF!*M$4,IF($C482=$D$5,#REF!*M$5,0))))</f>
        <v>0</v>
      </c>
      <c r="N482" s="179">
        <f>IF($C482=$D$2,#REF!*N$2,IF($C482=$D$3,#REF!*N$3,IF($C482=$D$4,#REF!*N$4,IF($C482=$D$5,#REF!*N$5,0))))</f>
        <v>0</v>
      </c>
      <c r="O482" s="179">
        <f>IF($C482=$D$2,#REF!*O$2,IF($C482=$D$3,#REF!*O$3,IF($C482=$D$4,#REF!*O$4,IF($C482=$D$5,#REF!*O$5,0))))</f>
        <v>0</v>
      </c>
      <c r="P482" s="179">
        <f>IF($C482=$D$2,#REF!*P$2,IF($C482=$D$3,#REF!*P$3,IF($C482=$D$4,#REF!*P$4,IF($C482=$D$5,#REF!*P$5,0))))</f>
        <v>0</v>
      </c>
      <c r="Q482" s="179">
        <f>IF($C482=$D$2,#REF!*Q$2,IF($C482=$D$3,#REF!*Q$3,IF($C482=$D$4,#REF!*Q$4,IF($C482=$D$5,#REF!*Q$5,0))))</f>
        <v>0</v>
      </c>
      <c r="R482" s="179">
        <f>IF($C482=$D$2,#REF!*R$2,IF($C482=$D$3,#REF!*R$3,IF($C482=$D$4,#REF!*R$4,IF($C482=$D$5,#REF!*R$5,0))))</f>
        <v>0</v>
      </c>
      <c r="S482" s="179">
        <f>IF($C482=$D$2,#REF!*S$2,IF($C482=$D$3,#REF!*S$3,IF($C482=$D$4,#REF!*S$4,IF($C482=$D$5,#REF!*S$5,0))))</f>
        <v>0</v>
      </c>
      <c r="T482" s="179">
        <f>IF($C482=$D$2,#REF!*T$2,IF($C482=$D$3,#REF!*T$3,IF($C482=$D$4,#REF!*T$4,IF($C482=$D$5,#REF!*T$5,0))))</f>
        <v>0</v>
      </c>
      <c r="U482" s="179">
        <f>IF($C482=$D$2,#REF!*U$2,IF($C482=$D$3,#REF!*U$3,IF($C482=$D$4,#REF!*U$4,IF($C482=$D$5,#REF!*U$5,0))))</f>
        <v>0</v>
      </c>
      <c r="V482" s="179">
        <f>IF($C482=$D$2,#REF!*V$2,IF($C482=$D$3,#REF!*V$3,IF($C482=$D$4,#REF!*V$4,IF($C482=$D$5,#REF!*V$5,0))))</f>
        <v>0</v>
      </c>
      <c r="W482" s="179">
        <f>IF($C482=$D$2,#REF!*W$2,IF($C482=$D$3,#REF!*W$3,IF($C482=$D$4,#REF!*W$4,IF($C482=$D$5,#REF!*W$5,0))))</f>
        <v>0</v>
      </c>
      <c r="X482" s="179">
        <f>IF($C482=$D$2,#REF!*X$2,IF($C482=$D$3,#REF!*X$3,IF($C482=$D$4,#REF!*X$4,IF($C482=$D$5,#REF!*X$5,0))))</f>
        <v>0</v>
      </c>
      <c r="Y482" s="179">
        <f>IF($C482=$D$2,#REF!*Y$2,IF($C482=$D$3,#REF!*Y$3,IF($C482=$D$4,#REF!*Y$4,IF($C482=$D$5,#REF!*Y$5,0))))</f>
        <v>0</v>
      </c>
      <c r="Z482" s="179">
        <f>IF($C482=$D$2,#REF!*Z$2,IF($C482=$D$3,#REF!*Z$3,IF($C482=$D$4,#REF!*Z$4,IF($C482=$D$5,#REF!*Z$5,0))))</f>
        <v>0</v>
      </c>
      <c r="AA482" s="179">
        <f>IF($C482=$D$2,#REF!*AA$2,IF($C482=$D$3,#REF!*AA$3,IF($C482=$D$4,#REF!*AA$4,IF($C482=$D$5,#REF!*AA$5,0))))</f>
        <v>0</v>
      </c>
      <c r="AB482" s="179">
        <f>IF($C482=$D$2,#REF!*AB$2,IF($C482=$D$3,#REF!*AB$3,IF($C482=$D$4,#REF!*AB$4,IF($C482=$D$5,#REF!*AB$5,0))))</f>
        <v>0</v>
      </c>
      <c r="AC482" s="179">
        <f>IF($C482=$D$2,#REF!*AC$2,IF($C482=$D$3,#REF!*AC$3,IF($C482=$D$4,#REF!*AC$4,IF($C482=$D$5,#REF!*AC$5,0))))</f>
        <v>0</v>
      </c>
      <c r="AD482" s="179">
        <f>IF($C482=$D$2,#REF!*AD$2,IF($C482=$D$3,#REF!*AD$3,IF($C482=$D$4,#REF!*AD$4,IF($C482=$D$5,#REF!*AD$5,0))))</f>
        <v>0</v>
      </c>
      <c r="AE482" s="179">
        <f>IF($C482=$D$2,#REF!*AE$2,IF($C482=$D$3,#REF!*AE$3,IF($C482=$D$4,#REF!*AE$4,IF($C482=$D$5,#REF!*AE$5,0))))</f>
        <v>0</v>
      </c>
      <c r="AF482" s="179">
        <f>IF($C482=$D$2,#REF!*AF$2,IF($C482=$D$3,#REF!*AF$3,IF($C482=$D$4,#REF!*AF$4,IF($C482=$D$5,#REF!*AF$5,0))))</f>
        <v>0</v>
      </c>
      <c r="AG482" s="179">
        <f>IF($C482=$D$2,#REF!*AG$2,IF($C482=$D$3,#REF!*AG$3,IF($C482=$D$4,#REF!*AG$4,IF($C482=$D$5,#REF!*AG$5,0))))</f>
        <v>0</v>
      </c>
      <c r="AH482" s="179">
        <f>IF($C482=$D$2,#REF!*AH$2,IF($C482=$D$3,#REF!*AH$3,IF($C482=$D$4,#REF!*AH$4,IF($C482=$D$5,#REF!*AH$5,0))))</f>
        <v>0</v>
      </c>
      <c r="AI482" s="179">
        <f>IF($C482=$D$2,#REF!*AI$2,IF($C482=$D$3,#REF!*AI$3,IF($C482=$D$4,#REF!*AI$4,IF($C482=$D$5,#REF!*AI$5,0))))</f>
        <v>0</v>
      </c>
      <c r="AJ482" s="179">
        <f>IF($C482=$D$2,#REF!*AJ$2,IF($C482=$D$3,#REF!*AJ$3,IF($C482=$D$4,#REF!*AJ$4,IF($C482=$D$5,#REF!*AJ$5,0))))</f>
        <v>0</v>
      </c>
      <c r="AK482" s="179">
        <f>IF($C482=$D$2,#REF!*AK$2,IF($C482=$D$3,#REF!*AK$3,IF($C482=$D$4,#REF!*AK$4,IF($C482=$D$5,#REF!*AK$5,0))))</f>
        <v>0</v>
      </c>
      <c r="AL482" s="179">
        <f>IF($C482=$D$2,#REF!*AL$2,IF($C482=$D$3,#REF!*AL$3,IF($C482=$D$4,#REF!*AL$4,IF($C482=$D$5,#REF!*AL$5,0))))</f>
        <v>0</v>
      </c>
      <c r="AM482" s="179">
        <f>IF($C482=$D$2,#REF!*AM$2,IF($C482=$D$3,#REF!*AM$3,IF($C482=$D$4,#REF!*AM$4,IF($C482=$D$5,#REF!*AM$5,0))))</f>
        <v>0</v>
      </c>
    </row>
    <row r="483" spans="1:39">
      <c r="A483" s="141"/>
      <c r="B483" s="165"/>
      <c r="C483" s="165"/>
      <c r="D483" s="178">
        <f t="shared" si="0"/>
        <v>0</v>
      </c>
      <c r="E483" s="179">
        <f>IF($C483=$D$2,#REF!*E$2,IF($C483=$D$3,#REF!*E$3,IF($C483=$D$4,#REF!*E$4,IF($C483=$D$5,#REF!*E$5,0))))</f>
        <v>0</v>
      </c>
      <c r="F483" s="179">
        <f>IF($C483=$D$2,#REF!*F$2,IF($C483=$D$3,#REF!*F$3,IF($C483=$D$4,#REF!*F$4,IF($C483=$D$5,#REF!*F$5,0))))</f>
        <v>0</v>
      </c>
      <c r="G483" s="179">
        <f>IF($C483=$D$2,#REF!*G$2,IF($C483=$D$3,#REF!*G$3,IF($C483=$D$4,#REF!*G$4,IF($C483=$D$5,#REF!*G$5,0))))</f>
        <v>0</v>
      </c>
      <c r="H483" s="179">
        <f>IF($C483=$D$2,#REF!*H$2,IF($C483=$D$3,#REF!*H$3,IF($C483=$D$4,#REF!*H$4,IF($C483=$D$5,#REF!*H$5,0))))</f>
        <v>0</v>
      </c>
      <c r="I483" s="179">
        <f>IF($C483=$D$2,#REF!*I$2,IF($C483=$D$3,#REF!*I$3,IF($C483=$D$4,#REF!*I$4,IF($C483=$D$5,#REF!*I$5,0))))</f>
        <v>0</v>
      </c>
      <c r="J483" s="179">
        <f>IF($C483=$D$2,#REF!*J$2,IF($C483=$D$3,#REF!*J$3,IF($C483=$D$4,#REF!*J$4,IF($C483=$D$5,#REF!*J$5,0))))</f>
        <v>0</v>
      </c>
      <c r="K483" s="179">
        <f>IF($C483=$D$2,#REF!*K$2,IF($C483=$D$3,#REF!*K$3,IF($C483=$D$4,#REF!*K$4,IF($C483=$D$5,#REF!*K$5,0))))</f>
        <v>0</v>
      </c>
      <c r="L483" s="179">
        <f>IF($C483=$D$2,#REF!*L$2,IF($C483=$D$3,#REF!*L$3,IF($C483=$D$4,#REF!*L$4,IF($C483=$D$5,#REF!*L$5,0))))</f>
        <v>0</v>
      </c>
      <c r="M483" s="179">
        <f>IF($C483=$D$2,#REF!*M$2,IF($C483=$D$3,#REF!*M$3,IF($C483=$D$4,#REF!*M$4,IF($C483=$D$5,#REF!*M$5,0))))</f>
        <v>0</v>
      </c>
      <c r="N483" s="179">
        <f>IF($C483=$D$2,#REF!*N$2,IF($C483=$D$3,#REF!*N$3,IF($C483=$D$4,#REF!*N$4,IF($C483=$D$5,#REF!*N$5,0))))</f>
        <v>0</v>
      </c>
      <c r="O483" s="179">
        <f>IF($C483=$D$2,#REF!*O$2,IF($C483=$D$3,#REF!*O$3,IF($C483=$D$4,#REF!*O$4,IF($C483=$D$5,#REF!*O$5,0))))</f>
        <v>0</v>
      </c>
      <c r="P483" s="179">
        <f>IF($C483=$D$2,#REF!*P$2,IF($C483=$D$3,#REF!*P$3,IF($C483=$D$4,#REF!*P$4,IF($C483=$D$5,#REF!*P$5,0))))</f>
        <v>0</v>
      </c>
      <c r="Q483" s="179">
        <f>IF($C483=$D$2,#REF!*Q$2,IF($C483=$D$3,#REF!*Q$3,IF($C483=$D$4,#REF!*Q$4,IF($C483=$D$5,#REF!*Q$5,0))))</f>
        <v>0</v>
      </c>
      <c r="R483" s="179">
        <f>IF($C483=$D$2,#REF!*R$2,IF($C483=$D$3,#REF!*R$3,IF($C483=$D$4,#REF!*R$4,IF($C483=$D$5,#REF!*R$5,0))))</f>
        <v>0</v>
      </c>
      <c r="S483" s="179">
        <f>IF($C483=$D$2,#REF!*S$2,IF($C483=$D$3,#REF!*S$3,IF($C483=$D$4,#REF!*S$4,IF($C483=$D$5,#REF!*S$5,0))))</f>
        <v>0</v>
      </c>
      <c r="T483" s="179">
        <f>IF($C483=$D$2,#REF!*T$2,IF($C483=$D$3,#REF!*T$3,IF($C483=$D$4,#REF!*T$4,IF($C483=$D$5,#REF!*T$5,0))))</f>
        <v>0</v>
      </c>
      <c r="U483" s="179">
        <f>IF($C483=$D$2,#REF!*U$2,IF($C483=$D$3,#REF!*U$3,IF($C483=$D$4,#REF!*U$4,IF($C483=$D$5,#REF!*U$5,0))))</f>
        <v>0</v>
      </c>
      <c r="V483" s="179">
        <f>IF($C483=$D$2,#REF!*V$2,IF($C483=$D$3,#REF!*V$3,IF($C483=$D$4,#REF!*V$4,IF($C483=$D$5,#REF!*V$5,0))))</f>
        <v>0</v>
      </c>
      <c r="W483" s="179">
        <f>IF($C483=$D$2,#REF!*W$2,IF($C483=$D$3,#REF!*W$3,IF($C483=$D$4,#REF!*W$4,IF($C483=$D$5,#REF!*W$5,0))))</f>
        <v>0</v>
      </c>
      <c r="X483" s="179">
        <f>IF($C483=$D$2,#REF!*X$2,IF($C483=$D$3,#REF!*X$3,IF($C483=$D$4,#REF!*X$4,IF($C483=$D$5,#REF!*X$5,0))))</f>
        <v>0</v>
      </c>
      <c r="Y483" s="179">
        <f>IF($C483=$D$2,#REF!*Y$2,IF($C483=$D$3,#REF!*Y$3,IF($C483=$D$4,#REF!*Y$4,IF($C483=$D$5,#REF!*Y$5,0))))</f>
        <v>0</v>
      </c>
      <c r="Z483" s="179">
        <f>IF($C483=$D$2,#REF!*Z$2,IF($C483=$D$3,#REF!*Z$3,IF($C483=$D$4,#REF!*Z$4,IF($C483=$D$5,#REF!*Z$5,0))))</f>
        <v>0</v>
      </c>
      <c r="AA483" s="179">
        <f>IF($C483=$D$2,#REF!*AA$2,IF($C483=$D$3,#REF!*AA$3,IF($C483=$D$4,#REF!*AA$4,IF($C483=$D$5,#REF!*AA$5,0))))</f>
        <v>0</v>
      </c>
      <c r="AB483" s="179">
        <f>IF($C483=$D$2,#REF!*AB$2,IF($C483=$D$3,#REF!*AB$3,IF($C483=$D$4,#REF!*AB$4,IF($C483=$D$5,#REF!*AB$5,0))))</f>
        <v>0</v>
      </c>
      <c r="AC483" s="179">
        <f>IF($C483=$D$2,#REF!*AC$2,IF($C483=$D$3,#REF!*AC$3,IF($C483=$D$4,#REF!*AC$4,IF($C483=$D$5,#REF!*AC$5,0))))</f>
        <v>0</v>
      </c>
      <c r="AD483" s="179">
        <f>IF($C483=$D$2,#REF!*AD$2,IF($C483=$D$3,#REF!*AD$3,IF($C483=$D$4,#REF!*AD$4,IF($C483=$D$5,#REF!*AD$5,0))))</f>
        <v>0</v>
      </c>
      <c r="AE483" s="179">
        <f>IF($C483=$D$2,#REF!*AE$2,IF($C483=$D$3,#REF!*AE$3,IF($C483=$D$4,#REF!*AE$4,IF($C483=$D$5,#REF!*AE$5,0))))</f>
        <v>0</v>
      </c>
      <c r="AF483" s="179">
        <f>IF($C483=$D$2,#REF!*AF$2,IF($C483=$D$3,#REF!*AF$3,IF($C483=$D$4,#REF!*AF$4,IF($C483=$D$5,#REF!*AF$5,0))))</f>
        <v>0</v>
      </c>
      <c r="AG483" s="179">
        <f>IF($C483=$D$2,#REF!*AG$2,IF($C483=$D$3,#REF!*AG$3,IF($C483=$D$4,#REF!*AG$4,IF($C483=$D$5,#REF!*AG$5,0))))</f>
        <v>0</v>
      </c>
      <c r="AH483" s="179">
        <f>IF($C483=$D$2,#REF!*AH$2,IF($C483=$D$3,#REF!*AH$3,IF($C483=$D$4,#REF!*AH$4,IF($C483=$D$5,#REF!*AH$5,0))))</f>
        <v>0</v>
      </c>
      <c r="AI483" s="179">
        <f>IF($C483=$D$2,#REF!*AI$2,IF($C483=$D$3,#REF!*AI$3,IF($C483=$D$4,#REF!*AI$4,IF($C483=$D$5,#REF!*AI$5,0))))</f>
        <v>0</v>
      </c>
      <c r="AJ483" s="179">
        <f>IF($C483=$D$2,#REF!*AJ$2,IF($C483=$D$3,#REF!*AJ$3,IF($C483=$D$4,#REF!*AJ$4,IF($C483=$D$5,#REF!*AJ$5,0))))</f>
        <v>0</v>
      </c>
      <c r="AK483" s="179">
        <f>IF($C483=$D$2,#REF!*AK$2,IF($C483=$D$3,#REF!*AK$3,IF($C483=$D$4,#REF!*AK$4,IF($C483=$D$5,#REF!*AK$5,0))))</f>
        <v>0</v>
      </c>
      <c r="AL483" s="179">
        <f>IF($C483=$D$2,#REF!*AL$2,IF($C483=$D$3,#REF!*AL$3,IF($C483=$D$4,#REF!*AL$4,IF($C483=$D$5,#REF!*AL$5,0))))</f>
        <v>0</v>
      </c>
      <c r="AM483" s="179">
        <f>IF($C483=$D$2,#REF!*AM$2,IF($C483=$D$3,#REF!*AM$3,IF($C483=$D$4,#REF!*AM$4,IF($C483=$D$5,#REF!*AM$5,0))))</f>
        <v>0</v>
      </c>
    </row>
    <row r="484" spans="1:39">
      <c r="A484" s="141"/>
      <c r="B484" s="165"/>
      <c r="C484" s="165"/>
      <c r="D484" s="178">
        <f t="shared" si="0"/>
        <v>0</v>
      </c>
      <c r="E484" s="179">
        <f>IF($C484=$D$2,#REF!*E$2,IF($C484=$D$3,#REF!*E$3,IF($C484=$D$4,#REF!*E$4,IF($C484=$D$5,#REF!*E$5,0))))</f>
        <v>0</v>
      </c>
      <c r="F484" s="179">
        <f>IF($C484=$D$2,#REF!*F$2,IF($C484=$D$3,#REF!*F$3,IF($C484=$D$4,#REF!*F$4,IF($C484=$D$5,#REF!*F$5,0))))</f>
        <v>0</v>
      </c>
      <c r="G484" s="179">
        <f>IF($C484=$D$2,#REF!*G$2,IF($C484=$D$3,#REF!*G$3,IF($C484=$D$4,#REF!*G$4,IF($C484=$D$5,#REF!*G$5,0))))</f>
        <v>0</v>
      </c>
      <c r="H484" s="179">
        <f>IF($C484=$D$2,#REF!*H$2,IF($C484=$D$3,#REF!*H$3,IF($C484=$D$4,#REF!*H$4,IF($C484=$D$5,#REF!*H$5,0))))</f>
        <v>0</v>
      </c>
      <c r="I484" s="179">
        <f>IF($C484=$D$2,#REF!*I$2,IF($C484=$D$3,#REF!*I$3,IF($C484=$D$4,#REF!*I$4,IF($C484=$D$5,#REF!*I$5,0))))</f>
        <v>0</v>
      </c>
      <c r="J484" s="179">
        <f>IF($C484=$D$2,#REF!*J$2,IF($C484=$D$3,#REF!*J$3,IF($C484=$D$4,#REF!*J$4,IF($C484=$D$5,#REF!*J$5,0))))</f>
        <v>0</v>
      </c>
      <c r="K484" s="179">
        <f>IF($C484=$D$2,#REF!*K$2,IF($C484=$D$3,#REF!*K$3,IF($C484=$D$4,#REF!*K$4,IF($C484=$D$5,#REF!*K$5,0))))</f>
        <v>0</v>
      </c>
      <c r="L484" s="179">
        <f>IF($C484=$D$2,#REF!*L$2,IF($C484=$D$3,#REF!*L$3,IF($C484=$D$4,#REF!*L$4,IF($C484=$D$5,#REF!*L$5,0))))</f>
        <v>0</v>
      </c>
      <c r="M484" s="179">
        <f>IF($C484=$D$2,#REF!*M$2,IF($C484=$D$3,#REF!*M$3,IF($C484=$D$4,#REF!*M$4,IF($C484=$D$5,#REF!*M$5,0))))</f>
        <v>0</v>
      </c>
      <c r="N484" s="179">
        <f>IF($C484=$D$2,#REF!*N$2,IF($C484=$D$3,#REF!*N$3,IF($C484=$D$4,#REF!*N$4,IF($C484=$D$5,#REF!*N$5,0))))</f>
        <v>0</v>
      </c>
      <c r="O484" s="179">
        <f>IF($C484=$D$2,#REF!*O$2,IF($C484=$D$3,#REF!*O$3,IF($C484=$D$4,#REF!*O$4,IF($C484=$D$5,#REF!*O$5,0))))</f>
        <v>0</v>
      </c>
      <c r="P484" s="179">
        <f>IF($C484=$D$2,#REF!*P$2,IF($C484=$D$3,#REF!*P$3,IF($C484=$D$4,#REF!*P$4,IF($C484=$D$5,#REF!*P$5,0))))</f>
        <v>0</v>
      </c>
      <c r="Q484" s="179">
        <f>IF($C484=$D$2,#REF!*Q$2,IF($C484=$D$3,#REF!*Q$3,IF($C484=$D$4,#REF!*Q$4,IF($C484=$D$5,#REF!*Q$5,0))))</f>
        <v>0</v>
      </c>
      <c r="R484" s="179">
        <f>IF($C484=$D$2,#REF!*R$2,IF($C484=$D$3,#REF!*R$3,IF($C484=$D$4,#REF!*R$4,IF($C484=$D$5,#REF!*R$5,0))))</f>
        <v>0</v>
      </c>
      <c r="S484" s="179">
        <f>IF($C484=$D$2,#REF!*S$2,IF($C484=$D$3,#REF!*S$3,IF($C484=$D$4,#REF!*S$4,IF($C484=$D$5,#REF!*S$5,0))))</f>
        <v>0</v>
      </c>
      <c r="T484" s="179">
        <f>IF($C484=$D$2,#REF!*T$2,IF($C484=$D$3,#REF!*T$3,IF($C484=$D$4,#REF!*T$4,IF($C484=$D$5,#REF!*T$5,0))))</f>
        <v>0</v>
      </c>
      <c r="U484" s="179">
        <f>IF($C484=$D$2,#REF!*U$2,IF($C484=$D$3,#REF!*U$3,IF($C484=$D$4,#REF!*U$4,IF($C484=$D$5,#REF!*U$5,0))))</f>
        <v>0</v>
      </c>
      <c r="V484" s="179">
        <f>IF($C484=$D$2,#REF!*V$2,IF($C484=$D$3,#REF!*V$3,IF($C484=$D$4,#REF!*V$4,IF($C484=$D$5,#REF!*V$5,0))))</f>
        <v>0</v>
      </c>
      <c r="W484" s="179">
        <f>IF($C484=$D$2,#REF!*W$2,IF($C484=$D$3,#REF!*W$3,IF($C484=$D$4,#REF!*W$4,IF($C484=$D$5,#REF!*W$5,0))))</f>
        <v>0</v>
      </c>
      <c r="X484" s="179">
        <f>IF($C484=$D$2,#REF!*X$2,IF($C484=$D$3,#REF!*X$3,IF($C484=$D$4,#REF!*X$4,IF($C484=$D$5,#REF!*X$5,0))))</f>
        <v>0</v>
      </c>
      <c r="Y484" s="179">
        <f>IF($C484=$D$2,#REF!*Y$2,IF($C484=$D$3,#REF!*Y$3,IF($C484=$D$4,#REF!*Y$4,IF($C484=$D$5,#REF!*Y$5,0))))</f>
        <v>0</v>
      </c>
      <c r="Z484" s="179">
        <f>IF($C484=$D$2,#REF!*Z$2,IF($C484=$D$3,#REF!*Z$3,IF($C484=$D$4,#REF!*Z$4,IF($C484=$D$5,#REF!*Z$5,0))))</f>
        <v>0</v>
      </c>
      <c r="AA484" s="179">
        <f>IF($C484=$D$2,#REF!*AA$2,IF($C484=$D$3,#REF!*AA$3,IF($C484=$D$4,#REF!*AA$4,IF($C484=$D$5,#REF!*AA$5,0))))</f>
        <v>0</v>
      </c>
      <c r="AB484" s="179">
        <f>IF($C484=$D$2,#REF!*AB$2,IF($C484=$D$3,#REF!*AB$3,IF($C484=$D$4,#REF!*AB$4,IF($C484=$D$5,#REF!*AB$5,0))))</f>
        <v>0</v>
      </c>
      <c r="AC484" s="179">
        <f>IF($C484=$D$2,#REF!*AC$2,IF($C484=$D$3,#REF!*AC$3,IF($C484=$D$4,#REF!*AC$4,IF($C484=$D$5,#REF!*AC$5,0))))</f>
        <v>0</v>
      </c>
      <c r="AD484" s="179">
        <f>IF($C484=$D$2,#REF!*AD$2,IF($C484=$D$3,#REF!*AD$3,IF($C484=$D$4,#REF!*AD$4,IF($C484=$D$5,#REF!*AD$5,0))))</f>
        <v>0</v>
      </c>
      <c r="AE484" s="179">
        <f>IF($C484=$D$2,#REF!*AE$2,IF($C484=$D$3,#REF!*AE$3,IF($C484=$D$4,#REF!*AE$4,IF($C484=$D$5,#REF!*AE$5,0))))</f>
        <v>0</v>
      </c>
      <c r="AF484" s="179">
        <f>IF($C484=$D$2,#REF!*AF$2,IF($C484=$D$3,#REF!*AF$3,IF($C484=$D$4,#REF!*AF$4,IF($C484=$D$5,#REF!*AF$5,0))))</f>
        <v>0</v>
      </c>
      <c r="AG484" s="179">
        <f>IF($C484=$D$2,#REF!*AG$2,IF($C484=$D$3,#REF!*AG$3,IF($C484=$D$4,#REF!*AG$4,IF($C484=$D$5,#REF!*AG$5,0))))</f>
        <v>0</v>
      </c>
      <c r="AH484" s="179">
        <f>IF($C484=$D$2,#REF!*AH$2,IF($C484=$D$3,#REF!*AH$3,IF($C484=$D$4,#REF!*AH$4,IF($C484=$D$5,#REF!*AH$5,0))))</f>
        <v>0</v>
      </c>
      <c r="AI484" s="179">
        <f>IF($C484=$D$2,#REF!*AI$2,IF($C484=$D$3,#REF!*AI$3,IF($C484=$D$4,#REF!*AI$4,IF($C484=$D$5,#REF!*AI$5,0))))</f>
        <v>0</v>
      </c>
      <c r="AJ484" s="179">
        <f>IF($C484=$D$2,#REF!*AJ$2,IF($C484=$D$3,#REF!*AJ$3,IF($C484=$D$4,#REF!*AJ$4,IF($C484=$D$5,#REF!*AJ$5,0))))</f>
        <v>0</v>
      </c>
      <c r="AK484" s="179">
        <f>IF($C484=$D$2,#REF!*AK$2,IF($C484=$D$3,#REF!*AK$3,IF($C484=$D$4,#REF!*AK$4,IF($C484=$D$5,#REF!*AK$5,0))))</f>
        <v>0</v>
      </c>
      <c r="AL484" s="179">
        <f>IF($C484=$D$2,#REF!*AL$2,IF($C484=$D$3,#REF!*AL$3,IF($C484=$D$4,#REF!*AL$4,IF($C484=$D$5,#REF!*AL$5,0))))</f>
        <v>0</v>
      </c>
      <c r="AM484" s="179">
        <f>IF($C484=$D$2,#REF!*AM$2,IF($C484=$D$3,#REF!*AM$3,IF($C484=$D$4,#REF!*AM$4,IF($C484=$D$5,#REF!*AM$5,0))))</f>
        <v>0</v>
      </c>
    </row>
    <row r="485" spans="1:39">
      <c r="A485" s="141"/>
      <c r="B485" s="165"/>
      <c r="C485" s="165"/>
      <c r="D485" s="178">
        <f t="shared" si="0"/>
        <v>0</v>
      </c>
      <c r="E485" s="179">
        <f>IF($C485=$D$2,#REF!*E$2,IF($C485=$D$3,#REF!*E$3,IF($C485=$D$4,#REF!*E$4,IF($C485=$D$5,#REF!*E$5,0))))</f>
        <v>0</v>
      </c>
      <c r="F485" s="179">
        <f>IF($C485=$D$2,#REF!*F$2,IF($C485=$D$3,#REF!*F$3,IF($C485=$D$4,#REF!*F$4,IF($C485=$D$5,#REF!*F$5,0))))</f>
        <v>0</v>
      </c>
      <c r="G485" s="179">
        <f>IF($C485=$D$2,#REF!*G$2,IF($C485=$D$3,#REF!*G$3,IF($C485=$D$4,#REF!*G$4,IF($C485=$D$5,#REF!*G$5,0))))</f>
        <v>0</v>
      </c>
      <c r="H485" s="179">
        <f>IF($C485=$D$2,#REF!*H$2,IF($C485=$D$3,#REF!*H$3,IF($C485=$D$4,#REF!*H$4,IF($C485=$D$5,#REF!*H$5,0))))</f>
        <v>0</v>
      </c>
      <c r="I485" s="179">
        <f>IF($C485=$D$2,#REF!*I$2,IF($C485=$D$3,#REF!*I$3,IF($C485=$D$4,#REF!*I$4,IF($C485=$D$5,#REF!*I$5,0))))</f>
        <v>0</v>
      </c>
      <c r="J485" s="179">
        <f>IF($C485=$D$2,#REF!*J$2,IF($C485=$D$3,#REF!*J$3,IF($C485=$D$4,#REF!*J$4,IF($C485=$D$5,#REF!*J$5,0))))</f>
        <v>0</v>
      </c>
      <c r="K485" s="179">
        <f>IF($C485=$D$2,#REF!*K$2,IF($C485=$D$3,#REF!*K$3,IF($C485=$D$4,#REF!*K$4,IF($C485=$D$5,#REF!*K$5,0))))</f>
        <v>0</v>
      </c>
      <c r="L485" s="179">
        <f>IF($C485=$D$2,#REF!*L$2,IF($C485=$D$3,#REF!*L$3,IF($C485=$D$4,#REF!*L$4,IF($C485=$D$5,#REF!*L$5,0))))</f>
        <v>0</v>
      </c>
      <c r="M485" s="179">
        <f>IF($C485=$D$2,#REF!*M$2,IF($C485=$D$3,#REF!*M$3,IF($C485=$D$4,#REF!*M$4,IF($C485=$D$5,#REF!*M$5,0))))</f>
        <v>0</v>
      </c>
      <c r="N485" s="179">
        <f>IF($C485=$D$2,#REF!*N$2,IF($C485=$D$3,#REF!*N$3,IF($C485=$D$4,#REF!*N$4,IF($C485=$D$5,#REF!*N$5,0))))</f>
        <v>0</v>
      </c>
      <c r="O485" s="179">
        <f>IF($C485=$D$2,#REF!*O$2,IF($C485=$D$3,#REF!*O$3,IF($C485=$D$4,#REF!*O$4,IF($C485=$D$5,#REF!*O$5,0))))</f>
        <v>0</v>
      </c>
      <c r="P485" s="179">
        <f>IF($C485=$D$2,#REF!*P$2,IF($C485=$D$3,#REF!*P$3,IF($C485=$D$4,#REF!*P$4,IF($C485=$D$5,#REF!*P$5,0))))</f>
        <v>0</v>
      </c>
      <c r="Q485" s="179">
        <f>IF($C485=$D$2,#REF!*Q$2,IF($C485=$D$3,#REF!*Q$3,IF($C485=$D$4,#REF!*Q$4,IF($C485=$D$5,#REF!*Q$5,0))))</f>
        <v>0</v>
      </c>
      <c r="R485" s="179">
        <f>IF($C485=$D$2,#REF!*R$2,IF($C485=$D$3,#REF!*R$3,IF($C485=$D$4,#REF!*R$4,IF($C485=$D$5,#REF!*R$5,0))))</f>
        <v>0</v>
      </c>
      <c r="S485" s="179">
        <f>IF($C485=$D$2,#REF!*S$2,IF($C485=$D$3,#REF!*S$3,IF($C485=$D$4,#REF!*S$4,IF($C485=$D$5,#REF!*S$5,0))))</f>
        <v>0</v>
      </c>
      <c r="T485" s="179">
        <f>IF($C485=$D$2,#REF!*T$2,IF($C485=$D$3,#REF!*T$3,IF($C485=$D$4,#REF!*T$4,IF($C485=$D$5,#REF!*T$5,0))))</f>
        <v>0</v>
      </c>
      <c r="U485" s="179">
        <f>IF($C485=$D$2,#REF!*U$2,IF($C485=$D$3,#REF!*U$3,IF($C485=$D$4,#REF!*U$4,IF($C485=$D$5,#REF!*U$5,0))))</f>
        <v>0</v>
      </c>
      <c r="V485" s="179">
        <f>IF($C485=$D$2,#REF!*V$2,IF($C485=$D$3,#REF!*V$3,IF($C485=$D$4,#REF!*V$4,IF($C485=$D$5,#REF!*V$5,0))))</f>
        <v>0</v>
      </c>
      <c r="W485" s="179">
        <f>IF($C485=$D$2,#REF!*W$2,IF($C485=$D$3,#REF!*W$3,IF($C485=$D$4,#REF!*W$4,IF($C485=$D$5,#REF!*W$5,0))))</f>
        <v>0</v>
      </c>
      <c r="X485" s="179">
        <f>IF($C485=$D$2,#REF!*X$2,IF($C485=$D$3,#REF!*X$3,IF($C485=$D$4,#REF!*X$4,IF($C485=$D$5,#REF!*X$5,0))))</f>
        <v>0</v>
      </c>
      <c r="Y485" s="179">
        <f>IF($C485=$D$2,#REF!*Y$2,IF($C485=$D$3,#REF!*Y$3,IF($C485=$D$4,#REF!*Y$4,IF($C485=$D$5,#REF!*Y$5,0))))</f>
        <v>0</v>
      </c>
      <c r="Z485" s="179">
        <f>IF($C485=$D$2,#REF!*Z$2,IF($C485=$D$3,#REF!*Z$3,IF($C485=$D$4,#REF!*Z$4,IF($C485=$D$5,#REF!*Z$5,0))))</f>
        <v>0</v>
      </c>
      <c r="AA485" s="179">
        <f>IF($C485=$D$2,#REF!*AA$2,IF($C485=$D$3,#REF!*AA$3,IF($C485=$D$4,#REF!*AA$4,IF($C485=$D$5,#REF!*AA$5,0))))</f>
        <v>0</v>
      </c>
      <c r="AB485" s="179">
        <f>IF($C485=$D$2,#REF!*AB$2,IF($C485=$D$3,#REF!*AB$3,IF($C485=$D$4,#REF!*AB$4,IF($C485=$D$5,#REF!*AB$5,0))))</f>
        <v>0</v>
      </c>
      <c r="AC485" s="179">
        <f>IF($C485=$D$2,#REF!*AC$2,IF($C485=$D$3,#REF!*AC$3,IF($C485=$D$4,#REF!*AC$4,IF($C485=$D$5,#REF!*AC$5,0))))</f>
        <v>0</v>
      </c>
      <c r="AD485" s="179">
        <f>IF($C485=$D$2,#REF!*AD$2,IF($C485=$D$3,#REF!*AD$3,IF($C485=$D$4,#REF!*AD$4,IF($C485=$D$5,#REF!*AD$5,0))))</f>
        <v>0</v>
      </c>
      <c r="AE485" s="179">
        <f>IF($C485=$D$2,#REF!*AE$2,IF($C485=$D$3,#REF!*AE$3,IF($C485=$D$4,#REF!*AE$4,IF($C485=$D$5,#REF!*AE$5,0))))</f>
        <v>0</v>
      </c>
      <c r="AF485" s="179">
        <f>IF($C485=$D$2,#REF!*AF$2,IF($C485=$D$3,#REF!*AF$3,IF($C485=$D$4,#REF!*AF$4,IF($C485=$D$5,#REF!*AF$5,0))))</f>
        <v>0</v>
      </c>
      <c r="AG485" s="179">
        <f>IF($C485=$D$2,#REF!*AG$2,IF($C485=$D$3,#REF!*AG$3,IF($C485=$D$4,#REF!*AG$4,IF($C485=$D$5,#REF!*AG$5,0))))</f>
        <v>0</v>
      </c>
      <c r="AH485" s="179">
        <f>IF($C485=$D$2,#REF!*AH$2,IF($C485=$D$3,#REF!*AH$3,IF($C485=$D$4,#REF!*AH$4,IF($C485=$D$5,#REF!*AH$5,0))))</f>
        <v>0</v>
      </c>
      <c r="AI485" s="179">
        <f>IF($C485=$D$2,#REF!*AI$2,IF($C485=$D$3,#REF!*AI$3,IF($C485=$D$4,#REF!*AI$4,IF($C485=$D$5,#REF!*AI$5,0))))</f>
        <v>0</v>
      </c>
      <c r="AJ485" s="179">
        <f>IF($C485=$D$2,#REF!*AJ$2,IF($C485=$D$3,#REF!*AJ$3,IF($C485=$D$4,#REF!*AJ$4,IF($C485=$D$5,#REF!*AJ$5,0))))</f>
        <v>0</v>
      </c>
      <c r="AK485" s="179">
        <f>IF($C485=$D$2,#REF!*AK$2,IF($C485=$D$3,#REF!*AK$3,IF($C485=$D$4,#REF!*AK$4,IF($C485=$D$5,#REF!*AK$5,0))))</f>
        <v>0</v>
      </c>
      <c r="AL485" s="179">
        <f>IF($C485=$D$2,#REF!*AL$2,IF($C485=$D$3,#REF!*AL$3,IF($C485=$D$4,#REF!*AL$4,IF($C485=$D$5,#REF!*AL$5,0))))</f>
        <v>0</v>
      </c>
      <c r="AM485" s="179">
        <f>IF($C485=$D$2,#REF!*AM$2,IF($C485=$D$3,#REF!*AM$3,IF($C485=$D$4,#REF!*AM$4,IF($C485=$D$5,#REF!*AM$5,0))))</f>
        <v>0</v>
      </c>
    </row>
    <row r="486" spans="1:39">
      <c r="A486" s="141"/>
      <c r="B486" s="165"/>
      <c r="C486" s="165"/>
      <c r="D486" s="178">
        <f t="shared" si="0"/>
        <v>0</v>
      </c>
      <c r="E486" s="179">
        <f>IF($C486=$D$2,#REF!*E$2,IF($C486=$D$3,#REF!*E$3,IF($C486=$D$4,#REF!*E$4,IF($C486=$D$5,#REF!*E$5,0))))</f>
        <v>0</v>
      </c>
      <c r="F486" s="179">
        <f>IF($C486=$D$2,#REF!*F$2,IF($C486=$D$3,#REF!*F$3,IF($C486=$D$4,#REF!*F$4,IF($C486=$D$5,#REF!*F$5,0))))</f>
        <v>0</v>
      </c>
      <c r="G486" s="179">
        <f>IF($C486=$D$2,#REF!*G$2,IF($C486=$D$3,#REF!*G$3,IF($C486=$D$4,#REF!*G$4,IF($C486=$D$5,#REF!*G$5,0))))</f>
        <v>0</v>
      </c>
      <c r="H486" s="179">
        <f>IF($C486=$D$2,#REF!*H$2,IF($C486=$D$3,#REF!*H$3,IF($C486=$D$4,#REF!*H$4,IF($C486=$D$5,#REF!*H$5,0))))</f>
        <v>0</v>
      </c>
      <c r="I486" s="179">
        <f>IF($C486=$D$2,#REF!*I$2,IF($C486=$D$3,#REF!*I$3,IF($C486=$D$4,#REF!*I$4,IF($C486=$D$5,#REF!*I$5,0))))</f>
        <v>0</v>
      </c>
      <c r="J486" s="179">
        <f>IF($C486=$D$2,#REF!*J$2,IF($C486=$D$3,#REF!*J$3,IF($C486=$D$4,#REF!*J$4,IF($C486=$D$5,#REF!*J$5,0))))</f>
        <v>0</v>
      </c>
      <c r="K486" s="179">
        <f>IF($C486=$D$2,#REF!*K$2,IF($C486=$D$3,#REF!*K$3,IF($C486=$D$4,#REF!*K$4,IF($C486=$D$5,#REF!*K$5,0))))</f>
        <v>0</v>
      </c>
      <c r="L486" s="179">
        <f>IF($C486=$D$2,#REF!*L$2,IF($C486=$D$3,#REF!*L$3,IF($C486=$D$4,#REF!*L$4,IF($C486=$D$5,#REF!*L$5,0))))</f>
        <v>0</v>
      </c>
      <c r="M486" s="179">
        <f>IF($C486=$D$2,#REF!*M$2,IF($C486=$D$3,#REF!*M$3,IF($C486=$D$4,#REF!*M$4,IF($C486=$D$5,#REF!*M$5,0))))</f>
        <v>0</v>
      </c>
      <c r="N486" s="179">
        <f>IF($C486=$D$2,#REF!*N$2,IF($C486=$D$3,#REF!*N$3,IF($C486=$D$4,#REF!*N$4,IF($C486=$D$5,#REF!*N$5,0))))</f>
        <v>0</v>
      </c>
      <c r="O486" s="179">
        <f>IF($C486=$D$2,#REF!*O$2,IF($C486=$D$3,#REF!*O$3,IF($C486=$D$4,#REF!*O$4,IF($C486=$D$5,#REF!*O$5,0))))</f>
        <v>0</v>
      </c>
      <c r="P486" s="179">
        <f>IF($C486=$D$2,#REF!*P$2,IF($C486=$D$3,#REF!*P$3,IF($C486=$D$4,#REF!*P$4,IF($C486=$D$5,#REF!*P$5,0))))</f>
        <v>0</v>
      </c>
      <c r="Q486" s="179">
        <f>IF($C486=$D$2,#REF!*Q$2,IF($C486=$D$3,#REF!*Q$3,IF($C486=$D$4,#REF!*Q$4,IF($C486=$D$5,#REF!*Q$5,0))))</f>
        <v>0</v>
      </c>
      <c r="R486" s="179">
        <f>IF($C486=$D$2,#REF!*R$2,IF($C486=$D$3,#REF!*R$3,IF($C486=$D$4,#REF!*R$4,IF($C486=$D$5,#REF!*R$5,0))))</f>
        <v>0</v>
      </c>
      <c r="S486" s="179">
        <f>IF($C486=$D$2,#REF!*S$2,IF($C486=$D$3,#REF!*S$3,IF($C486=$D$4,#REF!*S$4,IF($C486=$D$5,#REF!*S$5,0))))</f>
        <v>0</v>
      </c>
      <c r="T486" s="179">
        <f>IF($C486=$D$2,#REF!*T$2,IF($C486=$D$3,#REF!*T$3,IF($C486=$D$4,#REF!*T$4,IF($C486=$D$5,#REF!*T$5,0))))</f>
        <v>0</v>
      </c>
      <c r="U486" s="179">
        <f>IF($C486=$D$2,#REF!*U$2,IF($C486=$D$3,#REF!*U$3,IF($C486=$D$4,#REF!*U$4,IF($C486=$D$5,#REF!*U$5,0))))</f>
        <v>0</v>
      </c>
      <c r="V486" s="179">
        <f>IF($C486=$D$2,#REF!*V$2,IF($C486=$D$3,#REF!*V$3,IF($C486=$D$4,#REF!*V$4,IF($C486=$D$5,#REF!*V$5,0))))</f>
        <v>0</v>
      </c>
      <c r="W486" s="179">
        <f>IF($C486=$D$2,#REF!*W$2,IF($C486=$D$3,#REF!*W$3,IF($C486=$D$4,#REF!*W$4,IF($C486=$D$5,#REF!*W$5,0))))</f>
        <v>0</v>
      </c>
      <c r="X486" s="179">
        <f>IF($C486=$D$2,#REF!*X$2,IF($C486=$D$3,#REF!*X$3,IF($C486=$D$4,#REF!*X$4,IF($C486=$D$5,#REF!*X$5,0))))</f>
        <v>0</v>
      </c>
      <c r="Y486" s="179">
        <f>IF($C486=$D$2,#REF!*Y$2,IF($C486=$D$3,#REF!*Y$3,IF($C486=$D$4,#REF!*Y$4,IF($C486=$D$5,#REF!*Y$5,0))))</f>
        <v>0</v>
      </c>
      <c r="Z486" s="179">
        <f>IF($C486=$D$2,#REF!*Z$2,IF($C486=$D$3,#REF!*Z$3,IF($C486=$D$4,#REF!*Z$4,IF($C486=$D$5,#REF!*Z$5,0))))</f>
        <v>0</v>
      </c>
      <c r="AA486" s="179">
        <f>IF($C486=$D$2,#REF!*AA$2,IF($C486=$D$3,#REF!*AA$3,IF($C486=$D$4,#REF!*AA$4,IF($C486=$D$5,#REF!*AA$5,0))))</f>
        <v>0</v>
      </c>
      <c r="AB486" s="179">
        <f>IF($C486=$D$2,#REF!*AB$2,IF($C486=$D$3,#REF!*AB$3,IF($C486=$D$4,#REF!*AB$4,IF($C486=$D$5,#REF!*AB$5,0))))</f>
        <v>0</v>
      </c>
      <c r="AC486" s="179">
        <f>IF($C486=$D$2,#REF!*AC$2,IF($C486=$D$3,#REF!*AC$3,IF($C486=$D$4,#REF!*AC$4,IF($C486=$D$5,#REF!*AC$5,0))))</f>
        <v>0</v>
      </c>
      <c r="AD486" s="179">
        <f>IF($C486=$D$2,#REF!*AD$2,IF($C486=$D$3,#REF!*AD$3,IF($C486=$D$4,#REF!*AD$4,IF($C486=$D$5,#REF!*AD$5,0))))</f>
        <v>0</v>
      </c>
      <c r="AE486" s="179">
        <f>IF($C486=$D$2,#REF!*AE$2,IF($C486=$D$3,#REF!*AE$3,IF($C486=$D$4,#REF!*AE$4,IF($C486=$D$5,#REF!*AE$5,0))))</f>
        <v>0</v>
      </c>
      <c r="AF486" s="179">
        <f>IF($C486=$D$2,#REF!*AF$2,IF($C486=$D$3,#REF!*AF$3,IF($C486=$D$4,#REF!*AF$4,IF($C486=$D$5,#REF!*AF$5,0))))</f>
        <v>0</v>
      </c>
      <c r="AG486" s="179">
        <f>IF($C486=$D$2,#REF!*AG$2,IF($C486=$D$3,#REF!*AG$3,IF($C486=$D$4,#REF!*AG$4,IF($C486=$D$5,#REF!*AG$5,0))))</f>
        <v>0</v>
      </c>
      <c r="AH486" s="179">
        <f>IF($C486=$D$2,#REF!*AH$2,IF($C486=$D$3,#REF!*AH$3,IF($C486=$D$4,#REF!*AH$4,IF($C486=$D$5,#REF!*AH$5,0))))</f>
        <v>0</v>
      </c>
      <c r="AI486" s="179">
        <f>IF($C486=$D$2,#REF!*AI$2,IF($C486=$D$3,#REF!*AI$3,IF($C486=$D$4,#REF!*AI$4,IF($C486=$D$5,#REF!*AI$5,0))))</f>
        <v>0</v>
      </c>
      <c r="AJ486" s="179">
        <f>IF($C486=$D$2,#REF!*AJ$2,IF($C486=$D$3,#REF!*AJ$3,IF($C486=$D$4,#REF!*AJ$4,IF($C486=$D$5,#REF!*AJ$5,0))))</f>
        <v>0</v>
      </c>
      <c r="AK486" s="179">
        <f>IF($C486=$D$2,#REF!*AK$2,IF($C486=$D$3,#REF!*AK$3,IF($C486=$D$4,#REF!*AK$4,IF($C486=$D$5,#REF!*AK$5,0))))</f>
        <v>0</v>
      </c>
      <c r="AL486" s="179">
        <f>IF($C486=$D$2,#REF!*AL$2,IF($C486=$D$3,#REF!*AL$3,IF($C486=$D$4,#REF!*AL$4,IF($C486=$D$5,#REF!*AL$5,0))))</f>
        <v>0</v>
      </c>
      <c r="AM486" s="179">
        <f>IF($C486=$D$2,#REF!*AM$2,IF($C486=$D$3,#REF!*AM$3,IF($C486=$D$4,#REF!*AM$4,IF($C486=$D$5,#REF!*AM$5,0))))</f>
        <v>0</v>
      </c>
    </row>
    <row r="487" spans="1:39">
      <c r="A487" s="141"/>
      <c r="B487" s="165"/>
      <c r="C487" s="165"/>
      <c r="D487" s="178">
        <f t="shared" si="0"/>
        <v>0</v>
      </c>
      <c r="E487" s="179">
        <f>IF($C487=$D$2,#REF!*E$2,IF($C487=$D$3,#REF!*E$3,IF($C487=$D$4,#REF!*E$4,IF($C487=$D$5,#REF!*E$5,0))))</f>
        <v>0</v>
      </c>
      <c r="F487" s="179">
        <f>IF($C487=$D$2,#REF!*F$2,IF($C487=$D$3,#REF!*F$3,IF($C487=$D$4,#REF!*F$4,IF($C487=$D$5,#REF!*F$5,0))))</f>
        <v>0</v>
      </c>
      <c r="G487" s="179">
        <f>IF($C487=$D$2,#REF!*G$2,IF($C487=$D$3,#REF!*G$3,IF($C487=$D$4,#REF!*G$4,IF($C487=$D$5,#REF!*G$5,0))))</f>
        <v>0</v>
      </c>
      <c r="H487" s="179">
        <f>IF($C487=$D$2,#REF!*H$2,IF($C487=$D$3,#REF!*H$3,IF($C487=$D$4,#REF!*H$4,IF($C487=$D$5,#REF!*H$5,0))))</f>
        <v>0</v>
      </c>
      <c r="I487" s="179">
        <f>IF($C487=$D$2,#REF!*I$2,IF($C487=$D$3,#REF!*I$3,IF($C487=$D$4,#REF!*I$4,IF($C487=$D$5,#REF!*I$5,0))))</f>
        <v>0</v>
      </c>
      <c r="J487" s="179">
        <f>IF($C487=$D$2,#REF!*J$2,IF($C487=$D$3,#REF!*J$3,IF($C487=$D$4,#REF!*J$4,IF($C487=$D$5,#REF!*J$5,0))))</f>
        <v>0</v>
      </c>
      <c r="K487" s="179">
        <f>IF($C487=$D$2,#REF!*K$2,IF($C487=$D$3,#REF!*K$3,IF($C487=$D$4,#REF!*K$4,IF($C487=$D$5,#REF!*K$5,0))))</f>
        <v>0</v>
      </c>
      <c r="L487" s="179">
        <f>IF($C487=$D$2,#REF!*L$2,IF($C487=$D$3,#REF!*L$3,IF($C487=$D$4,#REF!*L$4,IF($C487=$D$5,#REF!*L$5,0))))</f>
        <v>0</v>
      </c>
      <c r="M487" s="179">
        <f>IF($C487=$D$2,#REF!*M$2,IF($C487=$D$3,#REF!*M$3,IF($C487=$D$4,#REF!*M$4,IF($C487=$D$5,#REF!*M$5,0))))</f>
        <v>0</v>
      </c>
      <c r="N487" s="179">
        <f>IF($C487=$D$2,#REF!*N$2,IF($C487=$D$3,#REF!*N$3,IF($C487=$D$4,#REF!*N$4,IF($C487=$D$5,#REF!*N$5,0))))</f>
        <v>0</v>
      </c>
      <c r="O487" s="179">
        <f>IF($C487=$D$2,#REF!*O$2,IF($C487=$D$3,#REF!*O$3,IF($C487=$D$4,#REF!*O$4,IF($C487=$D$5,#REF!*O$5,0))))</f>
        <v>0</v>
      </c>
      <c r="P487" s="179">
        <f>IF($C487=$D$2,#REF!*P$2,IF($C487=$D$3,#REF!*P$3,IF($C487=$D$4,#REF!*P$4,IF($C487=$D$5,#REF!*P$5,0))))</f>
        <v>0</v>
      </c>
      <c r="Q487" s="179">
        <f>IF($C487=$D$2,#REF!*Q$2,IF($C487=$D$3,#REF!*Q$3,IF($C487=$D$4,#REF!*Q$4,IF($C487=$D$5,#REF!*Q$5,0))))</f>
        <v>0</v>
      </c>
      <c r="R487" s="179">
        <f>IF($C487=$D$2,#REF!*R$2,IF($C487=$D$3,#REF!*R$3,IF($C487=$D$4,#REF!*R$4,IF($C487=$D$5,#REF!*R$5,0))))</f>
        <v>0</v>
      </c>
      <c r="S487" s="179">
        <f>IF($C487=$D$2,#REF!*S$2,IF($C487=$D$3,#REF!*S$3,IF($C487=$D$4,#REF!*S$4,IF($C487=$D$5,#REF!*S$5,0))))</f>
        <v>0</v>
      </c>
      <c r="T487" s="179">
        <f>IF($C487=$D$2,#REF!*T$2,IF($C487=$D$3,#REF!*T$3,IF($C487=$D$4,#REF!*T$4,IF($C487=$D$5,#REF!*T$5,0))))</f>
        <v>0</v>
      </c>
      <c r="U487" s="179">
        <f>IF($C487=$D$2,#REF!*U$2,IF($C487=$D$3,#REF!*U$3,IF($C487=$D$4,#REF!*U$4,IF($C487=$D$5,#REF!*U$5,0))))</f>
        <v>0</v>
      </c>
      <c r="V487" s="179">
        <f>IF($C487=$D$2,#REF!*V$2,IF($C487=$D$3,#REF!*V$3,IF($C487=$D$4,#REF!*V$4,IF($C487=$D$5,#REF!*V$5,0))))</f>
        <v>0</v>
      </c>
      <c r="W487" s="179">
        <f>IF($C487=$D$2,#REF!*W$2,IF($C487=$D$3,#REF!*W$3,IF($C487=$D$4,#REF!*W$4,IF($C487=$D$5,#REF!*W$5,0))))</f>
        <v>0</v>
      </c>
      <c r="X487" s="179">
        <f>IF($C487=$D$2,#REF!*X$2,IF($C487=$D$3,#REF!*X$3,IF($C487=$D$4,#REF!*X$4,IF($C487=$D$5,#REF!*X$5,0))))</f>
        <v>0</v>
      </c>
      <c r="Y487" s="179">
        <f>IF($C487=$D$2,#REF!*Y$2,IF($C487=$D$3,#REF!*Y$3,IF($C487=$D$4,#REF!*Y$4,IF($C487=$D$5,#REF!*Y$5,0))))</f>
        <v>0</v>
      </c>
      <c r="Z487" s="179">
        <f>IF($C487=$D$2,#REF!*Z$2,IF($C487=$D$3,#REF!*Z$3,IF($C487=$D$4,#REF!*Z$4,IF($C487=$D$5,#REF!*Z$5,0))))</f>
        <v>0</v>
      </c>
      <c r="AA487" s="179">
        <f>IF($C487=$D$2,#REF!*AA$2,IF($C487=$D$3,#REF!*AA$3,IF($C487=$D$4,#REF!*AA$4,IF($C487=$D$5,#REF!*AA$5,0))))</f>
        <v>0</v>
      </c>
      <c r="AB487" s="179">
        <f>IF($C487=$D$2,#REF!*AB$2,IF($C487=$D$3,#REF!*AB$3,IF($C487=$D$4,#REF!*AB$4,IF($C487=$D$5,#REF!*AB$5,0))))</f>
        <v>0</v>
      </c>
      <c r="AC487" s="179">
        <f>IF($C487=$D$2,#REF!*AC$2,IF($C487=$D$3,#REF!*AC$3,IF($C487=$D$4,#REF!*AC$4,IF($C487=$D$5,#REF!*AC$5,0))))</f>
        <v>0</v>
      </c>
      <c r="AD487" s="179">
        <f>IF($C487=$D$2,#REF!*AD$2,IF($C487=$D$3,#REF!*AD$3,IF($C487=$D$4,#REF!*AD$4,IF($C487=$D$5,#REF!*AD$5,0))))</f>
        <v>0</v>
      </c>
      <c r="AE487" s="179">
        <f>IF($C487=$D$2,#REF!*AE$2,IF($C487=$D$3,#REF!*AE$3,IF($C487=$D$4,#REF!*AE$4,IF($C487=$D$5,#REF!*AE$5,0))))</f>
        <v>0</v>
      </c>
      <c r="AF487" s="179">
        <f>IF($C487=$D$2,#REF!*AF$2,IF($C487=$D$3,#REF!*AF$3,IF($C487=$D$4,#REF!*AF$4,IF($C487=$D$5,#REF!*AF$5,0))))</f>
        <v>0</v>
      </c>
      <c r="AG487" s="179">
        <f>IF($C487=$D$2,#REF!*AG$2,IF($C487=$D$3,#REF!*AG$3,IF($C487=$D$4,#REF!*AG$4,IF($C487=$D$5,#REF!*AG$5,0))))</f>
        <v>0</v>
      </c>
      <c r="AH487" s="179">
        <f>IF($C487=$D$2,#REF!*AH$2,IF($C487=$D$3,#REF!*AH$3,IF($C487=$D$4,#REF!*AH$4,IF($C487=$D$5,#REF!*AH$5,0))))</f>
        <v>0</v>
      </c>
      <c r="AI487" s="179">
        <f>IF($C487=$D$2,#REF!*AI$2,IF($C487=$D$3,#REF!*AI$3,IF($C487=$D$4,#REF!*AI$4,IF($C487=$D$5,#REF!*AI$5,0))))</f>
        <v>0</v>
      </c>
      <c r="AJ487" s="179">
        <f>IF($C487=$D$2,#REF!*AJ$2,IF($C487=$D$3,#REF!*AJ$3,IF($C487=$D$4,#REF!*AJ$4,IF($C487=$D$5,#REF!*AJ$5,0))))</f>
        <v>0</v>
      </c>
      <c r="AK487" s="179">
        <f>IF($C487=$D$2,#REF!*AK$2,IF($C487=$D$3,#REF!*AK$3,IF($C487=$D$4,#REF!*AK$4,IF($C487=$D$5,#REF!*AK$5,0))))</f>
        <v>0</v>
      </c>
      <c r="AL487" s="179">
        <f>IF($C487=$D$2,#REF!*AL$2,IF($C487=$D$3,#REF!*AL$3,IF($C487=$D$4,#REF!*AL$4,IF($C487=$D$5,#REF!*AL$5,0))))</f>
        <v>0</v>
      </c>
      <c r="AM487" s="179">
        <f>IF($C487=$D$2,#REF!*AM$2,IF($C487=$D$3,#REF!*AM$3,IF($C487=$D$4,#REF!*AM$4,IF($C487=$D$5,#REF!*AM$5,0))))</f>
        <v>0</v>
      </c>
    </row>
    <row r="488" spans="1:39">
      <c r="A488" s="141"/>
      <c r="B488" s="165"/>
      <c r="C488" s="165"/>
      <c r="D488" s="178">
        <f t="shared" si="0"/>
        <v>0</v>
      </c>
      <c r="E488" s="179">
        <f>IF($C488=$D$2,#REF!*E$2,IF($C488=$D$3,#REF!*E$3,IF($C488=$D$4,#REF!*E$4,IF($C488=$D$5,#REF!*E$5,0))))</f>
        <v>0</v>
      </c>
      <c r="F488" s="179">
        <f>IF($C488=$D$2,#REF!*F$2,IF($C488=$D$3,#REF!*F$3,IF($C488=$D$4,#REF!*F$4,IF($C488=$D$5,#REF!*F$5,0))))</f>
        <v>0</v>
      </c>
      <c r="G488" s="179">
        <f>IF($C488=$D$2,#REF!*G$2,IF($C488=$D$3,#REF!*G$3,IF($C488=$D$4,#REF!*G$4,IF($C488=$D$5,#REF!*G$5,0))))</f>
        <v>0</v>
      </c>
      <c r="H488" s="179">
        <f>IF($C488=$D$2,#REF!*H$2,IF($C488=$D$3,#REF!*H$3,IF($C488=$D$4,#REF!*H$4,IF($C488=$D$5,#REF!*H$5,0))))</f>
        <v>0</v>
      </c>
      <c r="I488" s="179">
        <f>IF($C488=$D$2,#REF!*I$2,IF($C488=$D$3,#REF!*I$3,IF($C488=$D$4,#REF!*I$4,IF($C488=$D$5,#REF!*I$5,0))))</f>
        <v>0</v>
      </c>
      <c r="J488" s="179">
        <f>IF($C488=$D$2,#REF!*J$2,IF($C488=$D$3,#REF!*J$3,IF($C488=$D$4,#REF!*J$4,IF($C488=$D$5,#REF!*J$5,0))))</f>
        <v>0</v>
      </c>
      <c r="K488" s="179">
        <f>IF($C488=$D$2,#REF!*K$2,IF($C488=$D$3,#REF!*K$3,IF($C488=$D$4,#REF!*K$4,IF($C488=$D$5,#REF!*K$5,0))))</f>
        <v>0</v>
      </c>
      <c r="L488" s="179">
        <f>IF($C488=$D$2,#REF!*L$2,IF($C488=$D$3,#REF!*L$3,IF($C488=$D$4,#REF!*L$4,IF($C488=$D$5,#REF!*L$5,0))))</f>
        <v>0</v>
      </c>
      <c r="M488" s="179">
        <f>IF($C488=$D$2,#REF!*M$2,IF($C488=$D$3,#REF!*M$3,IF($C488=$D$4,#REF!*M$4,IF($C488=$D$5,#REF!*M$5,0))))</f>
        <v>0</v>
      </c>
      <c r="N488" s="179">
        <f>IF($C488=$D$2,#REF!*N$2,IF($C488=$D$3,#REF!*N$3,IF($C488=$D$4,#REF!*N$4,IF($C488=$D$5,#REF!*N$5,0))))</f>
        <v>0</v>
      </c>
      <c r="O488" s="179">
        <f>IF($C488=$D$2,#REF!*O$2,IF($C488=$D$3,#REF!*O$3,IF($C488=$D$4,#REF!*O$4,IF($C488=$D$5,#REF!*O$5,0))))</f>
        <v>0</v>
      </c>
      <c r="P488" s="179">
        <f>IF($C488=$D$2,#REF!*P$2,IF($C488=$D$3,#REF!*P$3,IF($C488=$D$4,#REF!*P$4,IF($C488=$D$5,#REF!*P$5,0))))</f>
        <v>0</v>
      </c>
      <c r="Q488" s="179">
        <f>IF($C488=$D$2,#REF!*Q$2,IF($C488=$D$3,#REF!*Q$3,IF($C488=$D$4,#REF!*Q$4,IF($C488=$D$5,#REF!*Q$5,0))))</f>
        <v>0</v>
      </c>
      <c r="R488" s="179">
        <f>IF($C488=$D$2,#REF!*R$2,IF($C488=$D$3,#REF!*R$3,IF($C488=$D$4,#REF!*R$4,IF($C488=$D$5,#REF!*R$5,0))))</f>
        <v>0</v>
      </c>
      <c r="S488" s="179">
        <f>IF($C488=$D$2,#REF!*S$2,IF($C488=$D$3,#REF!*S$3,IF($C488=$D$4,#REF!*S$4,IF($C488=$D$5,#REF!*S$5,0))))</f>
        <v>0</v>
      </c>
      <c r="T488" s="179">
        <f>IF($C488=$D$2,#REF!*T$2,IF($C488=$D$3,#REF!*T$3,IF($C488=$D$4,#REF!*T$4,IF($C488=$D$5,#REF!*T$5,0))))</f>
        <v>0</v>
      </c>
      <c r="U488" s="179">
        <f>IF($C488=$D$2,#REF!*U$2,IF($C488=$D$3,#REF!*U$3,IF($C488=$D$4,#REF!*U$4,IF($C488=$D$5,#REF!*U$5,0))))</f>
        <v>0</v>
      </c>
      <c r="V488" s="179">
        <f>IF($C488=$D$2,#REF!*V$2,IF($C488=$D$3,#REF!*V$3,IF($C488=$D$4,#REF!*V$4,IF($C488=$D$5,#REF!*V$5,0))))</f>
        <v>0</v>
      </c>
      <c r="W488" s="179">
        <f>IF($C488=$D$2,#REF!*W$2,IF($C488=$D$3,#REF!*W$3,IF($C488=$D$4,#REF!*W$4,IF($C488=$D$5,#REF!*W$5,0))))</f>
        <v>0</v>
      </c>
      <c r="X488" s="179">
        <f>IF($C488=$D$2,#REF!*X$2,IF($C488=$D$3,#REF!*X$3,IF($C488=$D$4,#REF!*X$4,IF($C488=$D$5,#REF!*X$5,0))))</f>
        <v>0</v>
      </c>
      <c r="Y488" s="179">
        <f>IF($C488=$D$2,#REF!*Y$2,IF($C488=$D$3,#REF!*Y$3,IF($C488=$D$4,#REF!*Y$4,IF($C488=$D$5,#REF!*Y$5,0))))</f>
        <v>0</v>
      </c>
      <c r="Z488" s="179">
        <f>IF($C488=$D$2,#REF!*Z$2,IF($C488=$D$3,#REF!*Z$3,IF($C488=$D$4,#REF!*Z$4,IF($C488=$D$5,#REF!*Z$5,0))))</f>
        <v>0</v>
      </c>
      <c r="AA488" s="179">
        <f>IF($C488=$D$2,#REF!*AA$2,IF($C488=$D$3,#REF!*AA$3,IF($C488=$D$4,#REF!*AA$4,IF($C488=$D$5,#REF!*AA$5,0))))</f>
        <v>0</v>
      </c>
      <c r="AB488" s="179">
        <f>IF($C488=$D$2,#REF!*AB$2,IF($C488=$D$3,#REF!*AB$3,IF($C488=$D$4,#REF!*AB$4,IF($C488=$D$5,#REF!*AB$5,0))))</f>
        <v>0</v>
      </c>
      <c r="AC488" s="179">
        <f>IF($C488=$D$2,#REF!*AC$2,IF($C488=$D$3,#REF!*AC$3,IF($C488=$D$4,#REF!*AC$4,IF($C488=$D$5,#REF!*AC$5,0))))</f>
        <v>0</v>
      </c>
      <c r="AD488" s="179">
        <f>IF($C488=$D$2,#REF!*AD$2,IF($C488=$D$3,#REF!*AD$3,IF($C488=$D$4,#REF!*AD$4,IF($C488=$D$5,#REF!*AD$5,0))))</f>
        <v>0</v>
      </c>
      <c r="AE488" s="179">
        <f>IF($C488=$D$2,#REF!*AE$2,IF($C488=$D$3,#REF!*AE$3,IF($C488=$D$4,#REF!*AE$4,IF($C488=$D$5,#REF!*AE$5,0))))</f>
        <v>0</v>
      </c>
      <c r="AF488" s="179">
        <f>IF($C488=$D$2,#REF!*AF$2,IF($C488=$D$3,#REF!*AF$3,IF($C488=$D$4,#REF!*AF$4,IF($C488=$D$5,#REF!*AF$5,0))))</f>
        <v>0</v>
      </c>
      <c r="AG488" s="179">
        <f>IF($C488=$D$2,#REF!*AG$2,IF($C488=$D$3,#REF!*AG$3,IF($C488=$D$4,#REF!*AG$4,IF($C488=$D$5,#REF!*AG$5,0))))</f>
        <v>0</v>
      </c>
      <c r="AH488" s="179">
        <f>IF($C488=$D$2,#REF!*AH$2,IF($C488=$D$3,#REF!*AH$3,IF($C488=$D$4,#REF!*AH$4,IF($C488=$D$5,#REF!*AH$5,0))))</f>
        <v>0</v>
      </c>
      <c r="AI488" s="179">
        <f>IF($C488=$D$2,#REF!*AI$2,IF($C488=$D$3,#REF!*AI$3,IF($C488=$D$4,#REF!*AI$4,IF($C488=$D$5,#REF!*AI$5,0))))</f>
        <v>0</v>
      </c>
      <c r="AJ488" s="179">
        <f>IF($C488=$D$2,#REF!*AJ$2,IF($C488=$D$3,#REF!*AJ$3,IF($C488=$D$4,#REF!*AJ$4,IF($C488=$D$5,#REF!*AJ$5,0))))</f>
        <v>0</v>
      </c>
      <c r="AK488" s="179">
        <f>IF($C488=$D$2,#REF!*AK$2,IF($C488=$D$3,#REF!*AK$3,IF($C488=$D$4,#REF!*AK$4,IF($C488=$D$5,#REF!*AK$5,0))))</f>
        <v>0</v>
      </c>
      <c r="AL488" s="179">
        <f>IF($C488=$D$2,#REF!*AL$2,IF($C488=$D$3,#REF!*AL$3,IF($C488=$D$4,#REF!*AL$4,IF($C488=$D$5,#REF!*AL$5,0))))</f>
        <v>0</v>
      </c>
      <c r="AM488" s="179">
        <f>IF($C488=$D$2,#REF!*AM$2,IF($C488=$D$3,#REF!*AM$3,IF($C488=$D$4,#REF!*AM$4,IF($C488=$D$5,#REF!*AM$5,0))))</f>
        <v>0</v>
      </c>
    </row>
    <row r="489" spans="1:39">
      <c r="A489" s="141"/>
      <c r="B489" s="165"/>
      <c r="C489" s="165"/>
      <c r="D489" s="178">
        <f t="shared" si="0"/>
        <v>0</v>
      </c>
      <c r="E489" s="179">
        <f>IF($C489=$D$2,#REF!*E$2,IF($C489=$D$3,#REF!*E$3,IF($C489=$D$4,#REF!*E$4,IF($C489=$D$5,#REF!*E$5,0))))</f>
        <v>0</v>
      </c>
      <c r="F489" s="179">
        <f>IF($C489=$D$2,#REF!*F$2,IF($C489=$D$3,#REF!*F$3,IF($C489=$D$4,#REF!*F$4,IF($C489=$D$5,#REF!*F$5,0))))</f>
        <v>0</v>
      </c>
      <c r="G489" s="179">
        <f>IF($C489=$D$2,#REF!*G$2,IF($C489=$D$3,#REF!*G$3,IF($C489=$D$4,#REF!*G$4,IF($C489=$D$5,#REF!*G$5,0))))</f>
        <v>0</v>
      </c>
      <c r="H489" s="179">
        <f>IF($C489=$D$2,#REF!*H$2,IF($C489=$D$3,#REF!*H$3,IF($C489=$D$4,#REF!*H$4,IF($C489=$D$5,#REF!*H$5,0))))</f>
        <v>0</v>
      </c>
      <c r="I489" s="179">
        <f>IF($C489=$D$2,#REF!*I$2,IF($C489=$D$3,#REF!*I$3,IF($C489=$D$4,#REF!*I$4,IF($C489=$D$5,#REF!*I$5,0))))</f>
        <v>0</v>
      </c>
      <c r="J489" s="179">
        <f>IF($C489=$D$2,#REF!*J$2,IF($C489=$D$3,#REF!*J$3,IF($C489=$D$4,#REF!*J$4,IF($C489=$D$5,#REF!*J$5,0))))</f>
        <v>0</v>
      </c>
      <c r="K489" s="179">
        <f>IF($C489=$D$2,#REF!*K$2,IF($C489=$D$3,#REF!*K$3,IF($C489=$D$4,#REF!*K$4,IF($C489=$D$5,#REF!*K$5,0))))</f>
        <v>0</v>
      </c>
      <c r="L489" s="179">
        <f>IF($C489=$D$2,#REF!*L$2,IF($C489=$D$3,#REF!*L$3,IF($C489=$D$4,#REF!*L$4,IF($C489=$D$5,#REF!*L$5,0))))</f>
        <v>0</v>
      </c>
      <c r="M489" s="179">
        <f>IF($C489=$D$2,#REF!*M$2,IF($C489=$D$3,#REF!*M$3,IF($C489=$D$4,#REF!*M$4,IF($C489=$D$5,#REF!*M$5,0))))</f>
        <v>0</v>
      </c>
      <c r="N489" s="179">
        <f>IF($C489=$D$2,#REF!*N$2,IF($C489=$D$3,#REF!*N$3,IF($C489=$D$4,#REF!*N$4,IF($C489=$D$5,#REF!*N$5,0))))</f>
        <v>0</v>
      </c>
      <c r="O489" s="179">
        <f>IF($C489=$D$2,#REF!*O$2,IF($C489=$D$3,#REF!*O$3,IF($C489=$D$4,#REF!*O$4,IF($C489=$D$5,#REF!*O$5,0))))</f>
        <v>0</v>
      </c>
      <c r="P489" s="179">
        <f>IF($C489=$D$2,#REF!*P$2,IF($C489=$D$3,#REF!*P$3,IF($C489=$D$4,#REF!*P$4,IF($C489=$D$5,#REF!*P$5,0))))</f>
        <v>0</v>
      </c>
      <c r="Q489" s="179">
        <f>IF($C489=$D$2,#REF!*Q$2,IF($C489=$D$3,#REF!*Q$3,IF($C489=$D$4,#REF!*Q$4,IF($C489=$D$5,#REF!*Q$5,0))))</f>
        <v>0</v>
      </c>
      <c r="R489" s="179">
        <f>IF($C489=$D$2,#REF!*R$2,IF($C489=$D$3,#REF!*R$3,IF($C489=$D$4,#REF!*R$4,IF($C489=$D$5,#REF!*R$5,0))))</f>
        <v>0</v>
      </c>
      <c r="S489" s="179">
        <f>IF($C489=$D$2,#REF!*S$2,IF($C489=$D$3,#REF!*S$3,IF($C489=$D$4,#REF!*S$4,IF($C489=$D$5,#REF!*S$5,0))))</f>
        <v>0</v>
      </c>
      <c r="T489" s="179">
        <f>IF($C489=$D$2,#REF!*T$2,IF($C489=$D$3,#REF!*T$3,IF($C489=$D$4,#REF!*T$4,IF($C489=$D$5,#REF!*T$5,0))))</f>
        <v>0</v>
      </c>
      <c r="U489" s="179">
        <f>IF($C489=$D$2,#REF!*U$2,IF($C489=$D$3,#REF!*U$3,IF($C489=$D$4,#REF!*U$4,IF($C489=$D$5,#REF!*U$5,0))))</f>
        <v>0</v>
      </c>
      <c r="V489" s="179">
        <f>IF($C489=$D$2,#REF!*V$2,IF($C489=$D$3,#REF!*V$3,IF($C489=$D$4,#REF!*V$4,IF($C489=$D$5,#REF!*V$5,0))))</f>
        <v>0</v>
      </c>
      <c r="W489" s="179">
        <f>IF($C489=$D$2,#REF!*W$2,IF($C489=$D$3,#REF!*W$3,IF($C489=$D$4,#REF!*W$4,IF($C489=$D$5,#REF!*W$5,0))))</f>
        <v>0</v>
      </c>
      <c r="X489" s="179">
        <f>IF($C489=$D$2,#REF!*X$2,IF($C489=$D$3,#REF!*X$3,IF($C489=$D$4,#REF!*X$4,IF($C489=$D$5,#REF!*X$5,0))))</f>
        <v>0</v>
      </c>
      <c r="Y489" s="179">
        <f>IF($C489=$D$2,#REF!*Y$2,IF($C489=$D$3,#REF!*Y$3,IF($C489=$D$4,#REF!*Y$4,IF($C489=$D$5,#REF!*Y$5,0))))</f>
        <v>0</v>
      </c>
      <c r="Z489" s="179">
        <f>IF($C489=$D$2,#REF!*Z$2,IF($C489=$D$3,#REF!*Z$3,IF($C489=$D$4,#REF!*Z$4,IF($C489=$D$5,#REF!*Z$5,0))))</f>
        <v>0</v>
      </c>
      <c r="AA489" s="179">
        <f>IF($C489=$D$2,#REF!*AA$2,IF($C489=$D$3,#REF!*AA$3,IF($C489=$D$4,#REF!*AA$4,IF($C489=$D$5,#REF!*AA$5,0))))</f>
        <v>0</v>
      </c>
      <c r="AB489" s="179">
        <f>IF($C489=$D$2,#REF!*AB$2,IF($C489=$D$3,#REF!*AB$3,IF($C489=$D$4,#REF!*AB$4,IF($C489=$D$5,#REF!*AB$5,0))))</f>
        <v>0</v>
      </c>
      <c r="AC489" s="179">
        <f>IF($C489=$D$2,#REF!*AC$2,IF($C489=$D$3,#REF!*AC$3,IF($C489=$D$4,#REF!*AC$4,IF($C489=$D$5,#REF!*AC$5,0))))</f>
        <v>0</v>
      </c>
      <c r="AD489" s="179">
        <f>IF($C489=$D$2,#REF!*AD$2,IF($C489=$D$3,#REF!*AD$3,IF($C489=$D$4,#REF!*AD$4,IF($C489=$D$5,#REF!*AD$5,0))))</f>
        <v>0</v>
      </c>
      <c r="AE489" s="179">
        <f>IF($C489=$D$2,#REF!*AE$2,IF($C489=$D$3,#REF!*AE$3,IF($C489=$D$4,#REF!*AE$4,IF($C489=$D$5,#REF!*AE$5,0))))</f>
        <v>0</v>
      </c>
      <c r="AF489" s="179">
        <f>IF($C489=$D$2,#REF!*AF$2,IF($C489=$D$3,#REF!*AF$3,IF($C489=$D$4,#REF!*AF$4,IF($C489=$D$5,#REF!*AF$5,0))))</f>
        <v>0</v>
      </c>
      <c r="AG489" s="179">
        <f>IF($C489=$D$2,#REF!*AG$2,IF($C489=$D$3,#REF!*AG$3,IF($C489=$D$4,#REF!*AG$4,IF($C489=$D$5,#REF!*AG$5,0))))</f>
        <v>0</v>
      </c>
      <c r="AH489" s="179">
        <f>IF($C489=$D$2,#REF!*AH$2,IF($C489=$D$3,#REF!*AH$3,IF($C489=$D$4,#REF!*AH$4,IF($C489=$D$5,#REF!*AH$5,0))))</f>
        <v>0</v>
      </c>
      <c r="AI489" s="179">
        <f>IF($C489=$D$2,#REF!*AI$2,IF($C489=$D$3,#REF!*AI$3,IF($C489=$D$4,#REF!*AI$4,IF($C489=$D$5,#REF!*AI$5,0))))</f>
        <v>0</v>
      </c>
      <c r="AJ489" s="179">
        <f>IF($C489=$D$2,#REF!*AJ$2,IF($C489=$D$3,#REF!*AJ$3,IF($C489=$D$4,#REF!*AJ$4,IF($C489=$D$5,#REF!*AJ$5,0))))</f>
        <v>0</v>
      </c>
      <c r="AK489" s="179">
        <f>IF($C489=$D$2,#REF!*AK$2,IF($C489=$D$3,#REF!*AK$3,IF($C489=$D$4,#REF!*AK$4,IF($C489=$D$5,#REF!*AK$5,0))))</f>
        <v>0</v>
      </c>
      <c r="AL489" s="179">
        <f>IF($C489=$D$2,#REF!*AL$2,IF($C489=$D$3,#REF!*AL$3,IF($C489=$D$4,#REF!*AL$4,IF($C489=$D$5,#REF!*AL$5,0))))</f>
        <v>0</v>
      </c>
      <c r="AM489" s="179">
        <f>IF($C489=$D$2,#REF!*AM$2,IF($C489=$D$3,#REF!*AM$3,IF($C489=$D$4,#REF!*AM$4,IF($C489=$D$5,#REF!*AM$5,0))))</f>
        <v>0</v>
      </c>
    </row>
    <row r="490" spans="1:39">
      <c r="A490" s="141"/>
      <c r="B490" s="165"/>
      <c r="C490" s="165"/>
      <c r="D490" s="178">
        <f t="shared" si="0"/>
        <v>0</v>
      </c>
      <c r="E490" s="179">
        <f>IF($C490=$D$2,#REF!*E$2,IF($C490=$D$3,#REF!*E$3,IF($C490=$D$4,#REF!*E$4,IF($C490=$D$5,#REF!*E$5,0))))</f>
        <v>0</v>
      </c>
      <c r="F490" s="179">
        <f>IF($C490=$D$2,#REF!*F$2,IF($C490=$D$3,#REF!*F$3,IF($C490=$D$4,#REF!*F$4,IF($C490=$D$5,#REF!*F$5,0))))</f>
        <v>0</v>
      </c>
      <c r="G490" s="179">
        <f>IF($C490=$D$2,#REF!*G$2,IF($C490=$D$3,#REF!*G$3,IF($C490=$D$4,#REF!*G$4,IF($C490=$D$5,#REF!*G$5,0))))</f>
        <v>0</v>
      </c>
      <c r="H490" s="179">
        <f>IF($C490=$D$2,#REF!*H$2,IF($C490=$D$3,#REF!*H$3,IF($C490=$D$4,#REF!*H$4,IF($C490=$D$5,#REF!*H$5,0))))</f>
        <v>0</v>
      </c>
      <c r="I490" s="179">
        <f>IF($C490=$D$2,#REF!*I$2,IF($C490=$D$3,#REF!*I$3,IF($C490=$D$4,#REF!*I$4,IF($C490=$D$5,#REF!*I$5,0))))</f>
        <v>0</v>
      </c>
      <c r="J490" s="179">
        <f>IF($C490=$D$2,#REF!*J$2,IF($C490=$D$3,#REF!*J$3,IF($C490=$D$4,#REF!*J$4,IF($C490=$D$5,#REF!*J$5,0))))</f>
        <v>0</v>
      </c>
      <c r="K490" s="179">
        <f>IF($C490=$D$2,#REF!*K$2,IF($C490=$D$3,#REF!*K$3,IF($C490=$D$4,#REF!*K$4,IF($C490=$D$5,#REF!*K$5,0))))</f>
        <v>0</v>
      </c>
      <c r="L490" s="179">
        <f>IF($C490=$D$2,#REF!*L$2,IF($C490=$D$3,#REF!*L$3,IF($C490=$D$4,#REF!*L$4,IF($C490=$D$5,#REF!*L$5,0))))</f>
        <v>0</v>
      </c>
      <c r="M490" s="179">
        <f>IF($C490=$D$2,#REF!*M$2,IF($C490=$D$3,#REF!*M$3,IF($C490=$D$4,#REF!*M$4,IF($C490=$D$5,#REF!*M$5,0))))</f>
        <v>0</v>
      </c>
      <c r="N490" s="179">
        <f>IF($C490=$D$2,#REF!*N$2,IF($C490=$D$3,#REF!*N$3,IF($C490=$D$4,#REF!*N$4,IF($C490=$D$5,#REF!*N$5,0))))</f>
        <v>0</v>
      </c>
      <c r="O490" s="179">
        <f>IF($C490=$D$2,#REF!*O$2,IF($C490=$D$3,#REF!*O$3,IF($C490=$D$4,#REF!*O$4,IF($C490=$D$5,#REF!*O$5,0))))</f>
        <v>0</v>
      </c>
      <c r="P490" s="179">
        <f>IF($C490=$D$2,#REF!*P$2,IF($C490=$D$3,#REF!*P$3,IF($C490=$D$4,#REF!*P$4,IF($C490=$D$5,#REF!*P$5,0))))</f>
        <v>0</v>
      </c>
      <c r="Q490" s="179">
        <f>IF($C490=$D$2,#REF!*Q$2,IF($C490=$D$3,#REF!*Q$3,IF($C490=$D$4,#REF!*Q$4,IF($C490=$D$5,#REF!*Q$5,0))))</f>
        <v>0</v>
      </c>
      <c r="R490" s="179">
        <f>IF($C490=$D$2,#REF!*R$2,IF($C490=$D$3,#REF!*R$3,IF($C490=$D$4,#REF!*R$4,IF($C490=$D$5,#REF!*R$5,0))))</f>
        <v>0</v>
      </c>
      <c r="S490" s="179">
        <f>IF($C490=$D$2,#REF!*S$2,IF($C490=$D$3,#REF!*S$3,IF($C490=$D$4,#REF!*S$4,IF($C490=$D$5,#REF!*S$5,0))))</f>
        <v>0</v>
      </c>
      <c r="T490" s="179">
        <f>IF($C490=$D$2,#REF!*T$2,IF($C490=$D$3,#REF!*T$3,IF($C490=$D$4,#REF!*T$4,IF($C490=$D$5,#REF!*T$5,0))))</f>
        <v>0</v>
      </c>
      <c r="U490" s="179">
        <f>IF($C490=$D$2,#REF!*U$2,IF($C490=$D$3,#REF!*U$3,IF($C490=$D$4,#REF!*U$4,IF($C490=$D$5,#REF!*U$5,0))))</f>
        <v>0</v>
      </c>
      <c r="V490" s="179">
        <f>IF($C490=$D$2,#REF!*V$2,IF($C490=$D$3,#REF!*V$3,IF($C490=$D$4,#REF!*V$4,IF($C490=$D$5,#REF!*V$5,0))))</f>
        <v>0</v>
      </c>
      <c r="W490" s="179">
        <f>IF($C490=$D$2,#REF!*W$2,IF($C490=$D$3,#REF!*W$3,IF($C490=$D$4,#REF!*W$4,IF($C490=$D$5,#REF!*W$5,0))))</f>
        <v>0</v>
      </c>
      <c r="X490" s="179">
        <f>IF($C490=$D$2,#REF!*X$2,IF($C490=$D$3,#REF!*X$3,IF($C490=$D$4,#REF!*X$4,IF($C490=$D$5,#REF!*X$5,0))))</f>
        <v>0</v>
      </c>
      <c r="Y490" s="179">
        <f>IF($C490=$D$2,#REF!*Y$2,IF($C490=$D$3,#REF!*Y$3,IF($C490=$D$4,#REF!*Y$4,IF($C490=$D$5,#REF!*Y$5,0))))</f>
        <v>0</v>
      </c>
      <c r="Z490" s="179">
        <f>IF($C490=$D$2,#REF!*Z$2,IF($C490=$D$3,#REF!*Z$3,IF($C490=$D$4,#REF!*Z$4,IF($C490=$D$5,#REF!*Z$5,0))))</f>
        <v>0</v>
      </c>
      <c r="AA490" s="179">
        <f>IF($C490=$D$2,#REF!*AA$2,IF($C490=$D$3,#REF!*AA$3,IF($C490=$D$4,#REF!*AA$4,IF($C490=$D$5,#REF!*AA$5,0))))</f>
        <v>0</v>
      </c>
      <c r="AB490" s="179">
        <f>IF($C490=$D$2,#REF!*AB$2,IF($C490=$D$3,#REF!*AB$3,IF($C490=$D$4,#REF!*AB$4,IF($C490=$D$5,#REF!*AB$5,0))))</f>
        <v>0</v>
      </c>
      <c r="AC490" s="179">
        <f>IF($C490=$D$2,#REF!*AC$2,IF($C490=$D$3,#REF!*AC$3,IF($C490=$D$4,#REF!*AC$4,IF($C490=$D$5,#REF!*AC$5,0))))</f>
        <v>0</v>
      </c>
      <c r="AD490" s="179">
        <f>IF($C490=$D$2,#REF!*AD$2,IF($C490=$D$3,#REF!*AD$3,IF($C490=$D$4,#REF!*AD$4,IF($C490=$D$5,#REF!*AD$5,0))))</f>
        <v>0</v>
      </c>
      <c r="AE490" s="179">
        <f>IF($C490=$D$2,#REF!*AE$2,IF($C490=$D$3,#REF!*AE$3,IF($C490=$D$4,#REF!*AE$4,IF($C490=$D$5,#REF!*AE$5,0))))</f>
        <v>0</v>
      </c>
      <c r="AF490" s="179">
        <f>IF($C490=$D$2,#REF!*AF$2,IF($C490=$D$3,#REF!*AF$3,IF($C490=$D$4,#REF!*AF$4,IF($C490=$D$5,#REF!*AF$5,0))))</f>
        <v>0</v>
      </c>
      <c r="AG490" s="179">
        <f>IF($C490=$D$2,#REF!*AG$2,IF($C490=$D$3,#REF!*AG$3,IF($C490=$D$4,#REF!*AG$4,IF($C490=$D$5,#REF!*AG$5,0))))</f>
        <v>0</v>
      </c>
      <c r="AH490" s="179">
        <f>IF($C490=$D$2,#REF!*AH$2,IF($C490=$D$3,#REF!*AH$3,IF($C490=$D$4,#REF!*AH$4,IF($C490=$D$5,#REF!*AH$5,0))))</f>
        <v>0</v>
      </c>
      <c r="AI490" s="179">
        <f>IF($C490=$D$2,#REF!*AI$2,IF($C490=$D$3,#REF!*AI$3,IF($C490=$D$4,#REF!*AI$4,IF($C490=$D$5,#REF!*AI$5,0))))</f>
        <v>0</v>
      </c>
      <c r="AJ490" s="179">
        <f>IF($C490=$D$2,#REF!*AJ$2,IF($C490=$D$3,#REF!*AJ$3,IF($C490=$D$4,#REF!*AJ$4,IF($C490=$D$5,#REF!*AJ$5,0))))</f>
        <v>0</v>
      </c>
      <c r="AK490" s="179">
        <f>IF($C490=$D$2,#REF!*AK$2,IF($C490=$D$3,#REF!*AK$3,IF($C490=$D$4,#REF!*AK$4,IF($C490=$D$5,#REF!*AK$5,0))))</f>
        <v>0</v>
      </c>
      <c r="AL490" s="179">
        <f>IF($C490=$D$2,#REF!*AL$2,IF($C490=$D$3,#REF!*AL$3,IF($C490=$D$4,#REF!*AL$4,IF($C490=$D$5,#REF!*AL$5,0))))</f>
        <v>0</v>
      </c>
      <c r="AM490" s="179">
        <f>IF($C490=$D$2,#REF!*AM$2,IF($C490=$D$3,#REF!*AM$3,IF($C490=$D$4,#REF!*AM$4,IF($C490=$D$5,#REF!*AM$5,0))))</f>
        <v>0</v>
      </c>
    </row>
    <row r="491" spans="1:39">
      <c r="A491" s="141"/>
      <c r="B491" s="165"/>
      <c r="C491" s="165"/>
      <c r="D491" s="178">
        <f t="shared" si="0"/>
        <v>0</v>
      </c>
      <c r="E491" s="179">
        <f>IF($C491=$D$2,#REF!*E$2,IF($C491=$D$3,#REF!*E$3,IF($C491=$D$4,#REF!*E$4,IF($C491=$D$5,#REF!*E$5,0))))</f>
        <v>0</v>
      </c>
      <c r="F491" s="179">
        <f>IF($C491=$D$2,#REF!*F$2,IF($C491=$D$3,#REF!*F$3,IF($C491=$D$4,#REF!*F$4,IF($C491=$D$5,#REF!*F$5,0))))</f>
        <v>0</v>
      </c>
      <c r="G491" s="179">
        <f>IF($C491=$D$2,#REF!*G$2,IF($C491=$D$3,#REF!*G$3,IF($C491=$D$4,#REF!*G$4,IF($C491=$D$5,#REF!*G$5,0))))</f>
        <v>0</v>
      </c>
      <c r="H491" s="179">
        <f>IF($C491=$D$2,#REF!*H$2,IF($C491=$D$3,#REF!*H$3,IF($C491=$D$4,#REF!*H$4,IF($C491=$D$5,#REF!*H$5,0))))</f>
        <v>0</v>
      </c>
      <c r="I491" s="179">
        <f>IF($C491=$D$2,#REF!*I$2,IF($C491=$D$3,#REF!*I$3,IF($C491=$D$4,#REF!*I$4,IF($C491=$D$5,#REF!*I$5,0))))</f>
        <v>0</v>
      </c>
      <c r="J491" s="179">
        <f>IF($C491=$D$2,#REF!*J$2,IF($C491=$D$3,#REF!*J$3,IF($C491=$D$4,#REF!*J$4,IF($C491=$D$5,#REF!*J$5,0))))</f>
        <v>0</v>
      </c>
      <c r="K491" s="179">
        <f>IF($C491=$D$2,#REF!*K$2,IF($C491=$D$3,#REF!*K$3,IF($C491=$D$4,#REF!*K$4,IF($C491=$D$5,#REF!*K$5,0))))</f>
        <v>0</v>
      </c>
      <c r="L491" s="179">
        <f>IF($C491=$D$2,#REF!*L$2,IF($C491=$D$3,#REF!*L$3,IF($C491=$D$4,#REF!*L$4,IF($C491=$D$5,#REF!*L$5,0))))</f>
        <v>0</v>
      </c>
      <c r="M491" s="179">
        <f>IF($C491=$D$2,#REF!*M$2,IF($C491=$D$3,#REF!*M$3,IF($C491=$D$4,#REF!*M$4,IF($C491=$D$5,#REF!*M$5,0))))</f>
        <v>0</v>
      </c>
      <c r="N491" s="179">
        <f>IF($C491=$D$2,#REF!*N$2,IF($C491=$D$3,#REF!*N$3,IF($C491=$D$4,#REF!*N$4,IF($C491=$D$5,#REF!*N$5,0))))</f>
        <v>0</v>
      </c>
      <c r="O491" s="179">
        <f>IF($C491=$D$2,#REF!*O$2,IF($C491=$D$3,#REF!*O$3,IF($C491=$D$4,#REF!*O$4,IF($C491=$D$5,#REF!*O$5,0))))</f>
        <v>0</v>
      </c>
      <c r="P491" s="179">
        <f>IF($C491=$D$2,#REF!*P$2,IF($C491=$D$3,#REF!*P$3,IF($C491=$D$4,#REF!*P$4,IF($C491=$D$5,#REF!*P$5,0))))</f>
        <v>0</v>
      </c>
      <c r="Q491" s="179">
        <f>IF($C491=$D$2,#REF!*Q$2,IF($C491=$D$3,#REF!*Q$3,IF($C491=$D$4,#REF!*Q$4,IF($C491=$D$5,#REF!*Q$5,0))))</f>
        <v>0</v>
      </c>
      <c r="R491" s="179">
        <f>IF($C491=$D$2,#REF!*R$2,IF($C491=$D$3,#REF!*R$3,IF($C491=$D$4,#REF!*R$4,IF($C491=$D$5,#REF!*R$5,0))))</f>
        <v>0</v>
      </c>
      <c r="S491" s="179">
        <f>IF($C491=$D$2,#REF!*S$2,IF($C491=$D$3,#REF!*S$3,IF($C491=$D$4,#REF!*S$4,IF($C491=$D$5,#REF!*S$5,0))))</f>
        <v>0</v>
      </c>
      <c r="T491" s="179">
        <f>IF($C491=$D$2,#REF!*T$2,IF($C491=$D$3,#REF!*T$3,IF($C491=$D$4,#REF!*T$4,IF($C491=$D$5,#REF!*T$5,0))))</f>
        <v>0</v>
      </c>
      <c r="U491" s="179">
        <f>IF($C491=$D$2,#REF!*U$2,IF($C491=$D$3,#REF!*U$3,IF($C491=$D$4,#REF!*U$4,IF($C491=$D$5,#REF!*U$5,0))))</f>
        <v>0</v>
      </c>
      <c r="V491" s="179">
        <f>IF($C491=$D$2,#REF!*V$2,IF($C491=$D$3,#REF!*V$3,IF($C491=$D$4,#REF!*V$4,IF($C491=$D$5,#REF!*V$5,0))))</f>
        <v>0</v>
      </c>
      <c r="W491" s="179">
        <f>IF($C491=$D$2,#REF!*W$2,IF($C491=$D$3,#REF!*W$3,IF($C491=$D$4,#REF!*W$4,IF($C491=$D$5,#REF!*W$5,0))))</f>
        <v>0</v>
      </c>
      <c r="X491" s="179">
        <f>IF($C491=$D$2,#REF!*X$2,IF($C491=$D$3,#REF!*X$3,IF($C491=$D$4,#REF!*X$4,IF($C491=$D$5,#REF!*X$5,0))))</f>
        <v>0</v>
      </c>
      <c r="Y491" s="179">
        <f>IF($C491=$D$2,#REF!*Y$2,IF($C491=$D$3,#REF!*Y$3,IF($C491=$D$4,#REF!*Y$4,IF($C491=$D$5,#REF!*Y$5,0))))</f>
        <v>0</v>
      </c>
      <c r="Z491" s="179">
        <f>IF($C491=$D$2,#REF!*Z$2,IF($C491=$D$3,#REF!*Z$3,IF($C491=$D$4,#REF!*Z$4,IF($C491=$D$5,#REF!*Z$5,0))))</f>
        <v>0</v>
      </c>
      <c r="AA491" s="179">
        <f>IF($C491=$D$2,#REF!*AA$2,IF($C491=$D$3,#REF!*AA$3,IF($C491=$D$4,#REF!*AA$4,IF($C491=$D$5,#REF!*AA$5,0))))</f>
        <v>0</v>
      </c>
      <c r="AB491" s="179">
        <f>IF($C491=$D$2,#REF!*AB$2,IF($C491=$D$3,#REF!*AB$3,IF($C491=$D$4,#REF!*AB$4,IF($C491=$D$5,#REF!*AB$5,0))))</f>
        <v>0</v>
      </c>
      <c r="AC491" s="179">
        <f>IF($C491=$D$2,#REF!*AC$2,IF($C491=$D$3,#REF!*AC$3,IF($C491=$D$4,#REF!*AC$4,IF($C491=$D$5,#REF!*AC$5,0))))</f>
        <v>0</v>
      </c>
      <c r="AD491" s="179">
        <f>IF($C491=$D$2,#REF!*AD$2,IF($C491=$D$3,#REF!*AD$3,IF($C491=$D$4,#REF!*AD$4,IF($C491=$D$5,#REF!*AD$5,0))))</f>
        <v>0</v>
      </c>
      <c r="AE491" s="179">
        <f>IF($C491=$D$2,#REF!*AE$2,IF($C491=$D$3,#REF!*AE$3,IF($C491=$D$4,#REF!*AE$4,IF($C491=$D$5,#REF!*AE$5,0))))</f>
        <v>0</v>
      </c>
      <c r="AF491" s="179">
        <f>IF($C491=$D$2,#REF!*AF$2,IF($C491=$D$3,#REF!*AF$3,IF($C491=$D$4,#REF!*AF$4,IF($C491=$D$5,#REF!*AF$5,0))))</f>
        <v>0</v>
      </c>
      <c r="AG491" s="179">
        <f>IF($C491=$D$2,#REF!*AG$2,IF($C491=$D$3,#REF!*AG$3,IF($C491=$D$4,#REF!*AG$4,IF($C491=$D$5,#REF!*AG$5,0))))</f>
        <v>0</v>
      </c>
      <c r="AH491" s="179">
        <f>IF($C491=$D$2,#REF!*AH$2,IF($C491=$D$3,#REF!*AH$3,IF($C491=$D$4,#REF!*AH$4,IF($C491=$D$5,#REF!*AH$5,0))))</f>
        <v>0</v>
      </c>
      <c r="AI491" s="179">
        <f>IF($C491=$D$2,#REF!*AI$2,IF($C491=$D$3,#REF!*AI$3,IF($C491=$D$4,#REF!*AI$4,IF($C491=$D$5,#REF!*AI$5,0))))</f>
        <v>0</v>
      </c>
      <c r="AJ491" s="179">
        <f>IF($C491=$D$2,#REF!*AJ$2,IF($C491=$D$3,#REF!*AJ$3,IF($C491=$D$4,#REF!*AJ$4,IF($C491=$D$5,#REF!*AJ$5,0))))</f>
        <v>0</v>
      </c>
      <c r="AK491" s="179">
        <f>IF($C491=$D$2,#REF!*AK$2,IF($C491=$D$3,#REF!*AK$3,IF($C491=$D$4,#REF!*AK$4,IF($C491=$D$5,#REF!*AK$5,0))))</f>
        <v>0</v>
      </c>
      <c r="AL491" s="179">
        <f>IF($C491=$D$2,#REF!*AL$2,IF($C491=$D$3,#REF!*AL$3,IF($C491=$D$4,#REF!*AL$4,IF($C491=$D$5,#REF!*AL$5,0))))</f>
        <v>0</v>
      </c>
      <c r="AM491" s="179">
        <f>IF($C491=$D$2,#REF!*AM$2,IF($C491=$D$3,#REF!*AM$3,IF($C491=$D$4,#REF!*AM$4,IF($C491=$D$5,#REF!*AM$5,0))))</f>
        <v>0</v>
      </c>
    </row>
    <row r="492" spans="1:39">
      <c r="A492" s="141"/>
      <c r="B492" s="165"/>
      <c r="C492" s="165"/>
      <c r="D492" s="178">
        <f t="shared" si="0"/>
        <v>0</v>
      </c>
      <c r="E492" s="179">
        <f>IF($C492=$D$2,#REF!*E$2,IF($C492=$D$3,#REF!*E$3,IF($C492=$D$4,#REF!*E$4,IF($C492=$D$5,#REF!*E$5,0))))</f>
        <v>0</v>
      </c>
      <c r="F492" s="179">
        <f>IF($C492=$D$2,#REF!*F$2,IF($C492=$D$3,#REF!*F$3,IF($C492=$D$4,#REF!*F$4,IF($C492=$D$5,#REF!*F$5,0))))</f>
        <v>0</v>
      </c>
      <c r="G492" s="179">
        <f>IF($C492=$D$2,#REF!*G$2,IF($C492=$D$3,#REF!*G$3,IF($C492=$D$4,#REF!*G$4,IF($C492=$D$5,#REF!*G$5,0))))</f>
        <v>0</v>
      </c>
      <c r="H492" s="179">
        <f>IF($C492=$D$2,#REF!*H$2,IF($C492=$D$3,#REF!*H$3,IF($C492=$D$4,#REF!*H$4,IF($C492=$D$5,#REF!*H$5,0))))</f>
        <v>0</v>
      </c>
      <c r="I492" s="179">
        <f>IF($C492=$D$2,#REF!*I$2,IF($C492=$D$3,#REF!*I$3,IF($C492=$D$4,#REF!*I$4,IF($C492=$D$5,#REF!*I$5,0))))</f>
        <v>0</v>
      </c>
      <c r="J492" s="179">
        <f>IF($C492=$D$2,#REF!*J$2,IF($C492=$D$3,#REF!*J$3,IF($C492=$D$4,#REF!*J$4,IF($C492=$D$5,#REF!*J$5,0))))</f>
        <v>0</v>
      </c>
      <c r="K492" s="179">
        <f>IF($C492=$D$2,#REF!*K$2,IF($C492=$D$3,#REF!*K$3,IF($C492=$D$4,#REF!*K$4,IF($C492=$D$5,#REF!*K$5,0))))</f>
        <v>0</v>
      </c>
      <c r="L492" s="179">
        <f>IF($C492=$D$2,#REF!*L$2,IF($C492=$D$3,#REF!*L$3,IF($C492=$D$4,#REF!*L$4,IF($C492=$D$5,#REF!*L$5,0))))</f>
        <v>0</v>
      </c>
      <c r="M492" s="179">
        <f>IF($C492=$D$2,#REF!*M$2,IF($C492=$D$3,#REF!*M$3,IF($C492=$D$4,#REF!*M$4,IF($C492=$D$5,#REF!*M$5,0))))</f>
        <v>0</v>
      </c>
      <c r="N492" s="179">
        <f>IF($C492=$D$2,#REF!*N$2,IF($C492=$D$3,#REF!*N$3,IF($C492=$D$4,#REF!*N$4,IF($C492=$D$5,#REF!*N$5,0))))</f>
        <v>0</v>
      </c>
      <c r="O492" s="179">
        <f>IF($C492=$D$2,#REF!*O$2,IF($C492=$D$3,#REF!*O$3,IF($C492=$D$4,#REF!*O$4,IF($C492=$D$5,#REF!*O$5,0))))</f>
        <v>0</v>
      </c>
      <c r="P492" s="179">
        <f>IF($C492=$D$2,#REF!*P$2,IF($C492=$D$3,#REF!*P$3,IF($C492=$D$4,#REF!*P$4,IF($C492=$D$5,#REF!*P$5,0))))</f>
        <v>0</v>
      </c>
      <c r="Q492" s="179">
        <f>IF($C492=$D$2,#REF!*Q$2,IF($C492=$D$3,#REF!*Q$3,IF($C492=$D$4,#REF!*Q$4,IF($C492=$D$5,#REF!*Q$5,0))))</f>
        <v>0</v>
      </c>
      <c r="R492" s="179">
        <f>IF($C492=$D$2,#REF!*R$2,IF($C492=$D$3,#REF!*R$3,IF($C492=$D$4,#REF!*R$4,IF($C492=$D$5,#REF!*R$5,0))))</f>
        <v>0</v>
      </c>
      <c r="S492" s="179">
        <f>IF($C492=$D$2,#REF!*S$2,IF($C492=$D$3,#REF!*S$3,IF($C492=$D$4,#REF!*S$4,IF($C492=$D$5,#REF!*S$5,0))))</f>
        <v>0</v>
      </c>
      <c r="T492" s="179">
        <f>IF($C492=$D$2,#REF!*T$2,IF($C492=$D$3,#REF!*T$3,IF($C492=$D$4,#REF!*T$4,IF($C492=$D$5,#REF!*T$5,0))))</f>
        <v>0</v>
      </c>
      <c r="U492" s="179">
        <f>IF($C492=$D$2,#REF!*U$2,IF($C492=$D$3,#REF!*U$3,IF($C492=$D$4,#REF!*U$4,IF($C492=$D$5,#REF!*U$5,0))))</f>
        <v>0</v>
      </c>
      <c r="V492" s="179">
        <f>IF($C492=$D$2,#REF!*V$2,IF($C492=$D$3,#REF!*V$3,IF($C492=$D$4,#REF!*V$4,IF($C492=$D$5,#REF!*V$5,0))))</f>
        <v>0</v>
      </c>
      <c r="W492" s="179">
        <f>IF($C492=$D$2,#REF!*W$2,IF($C492=$D$3,#REF!*W$3,IF($C492=$D$4,#REF!*W$4,IF($C492=$D$5,#REF!*W$5,0))))</f>
        <v>0</v>
      </c>
      <c r="X492" s="179">
        <f>IF($C492=$D$2,#REF!*X$2,IF($C492=$D$3,#REF!*X$3,IF($C492=$D$4,#REF!*X$4,IF($C492=$D$5,#REF!*X$5,0))))</f>
        <v>0</v>
      </c>
      <c r="Y492" s="179">
        <f>IF($C492=$D$2,#REF!*Y$2,IF($C492=$D$3,#REF!*Y$3,IF($C492=$D$4,#REF!*Y$4,IF($C492=$D$5,#REF!*Y$5,0))))</f>
        <v>0</v>
      </c>
      <c r="Z492" s="179">
        <f>IF($C492=$D$2,#REF!*Z$2,IF($C492=$D$3,#REF!*Z$3,IF($C492=$D$4,#REF!*Z$4,IF($C492=$D$5,#REF!*Z$5,0))))</f>
        <v>0</v>
      </c>
      <c r="AA492" s="179">
        <f>IF($C492=$D$2,#REF!*AA$2,IF($C492=$D$3,#REF!*AA$3,IF($C492=$D$4,#REF!*AA$4,IF($C492=$D$5,#REF!*AA$5,0))))</f>
        <v>0</v>
      </c>
      <c r="AB492" s="179">
        <f>IF($C492=$D$2,#REF!*AB$2,IF($C492=$D$3,#REF!*AB$3,IF($C492=$D$4,#REF!*AB$4,IF($C492=$D$5,#REF!*AB$5,0))))</f>
        <v>0</v>
      </c>
      <c r="AC492" s="179">
        <f>IF($C492=$D$2,#REF!*AC$2,IF($C492=$D$3,#REF!*AC$3,IF($C492=$D$4,#REF!*AC$4,IF($C492=$D$5,#REF!*AC$5,0))))</f>
        <v>0</v>
      </c>
      <c r="AD492" s="179">
        <f>IF($C492=$D$2,#REF!*AD$2,IF($C492=$D$3,#REF!*AD$3,IF($C492=$D$4,#REF!*AD$4,IF($C492=$D$5,#REF!*AD$5,0))))</f>
        <v>0</v>
      </c>
      <c r="AE492" s="179">
        <f>IF($C492=$D$2,#REF!*AE$2,IF($C492=$D$3,#REF!*AE$3,IF($C492=$D$4,#REF!*AE$4,IF($C492=$D$5,#REF!*AE$5,0))))</f>
        <v>0</v>
      </c>
      <c r="AF492" s="179">
        <f>IF($C492=$D$2,#REF!*AF$2,IF($C492=$D$3,#REF!*AF$3,IF($C492=$D$4,#REF!*AF$4,IF($C492=$D$5,#REF!*AF$5,0))))</f>
        <v>0</v>
      </c>
      <c r="AG492" s="179">
        <f>IF($C492=$D$2,#REF!*AG$2,IF($C492=$D$3,#REF!*AG$3,IF($C492=$D$4,#REF!*AG$4,IF($C492=$D$5,#REF!*AG$5,0))))</f>
        <v>0</v>
      </c>
      <c r="AH492" s="179">
        <f>IF($C492=$D$2,#REF!*AH$2,IF($C492=$D$3,#REF!*AH$3,IF($C492=$D$4,#REF!*AH$4,IF($C492=$D$5,#REF!*AH$5,0))))</f>
        <v>0</v>
      </c>
      <c r="AI492" s="179">
        <f>IF($C492=$D$2,#REF!*AI$2,IF($C492=$D$3,#REF!*AI$3,IF($C492=$D$4,#REF!*AI$4,IF($C492=$D$5,#REF!*AI$5,0))))</f>
        <v>0</v>
      </c>
      <c r="AJ492" s="179">
        <f>IF($C492=$D$2,#REF!*AJ$2,IF($C492=$D$3,#REF!*AJ$3,IF($C492=$D$4,#REF!*AJ$4,IF($C492=$D$5,#REF!*AJ$5,0))))</f>
        <v>0</v>
      </c>
      <c r="AK492" s="179">
        <f>IF($C492=$D$2,#REF!*AK$2,IF($C492=$D$3,#REF!*AK$3,IF($C492=$D$4,#REF!*AK$4,IF($C492=$D$5,#REF!*AK$5,0))))</f>
        <v>0</v>
      </c>
      <c r="AL492" s="179">
        <f>IF($C492=$D$2,#REF!*AL$2,IF($C492=$D$3,#REF!*AL$3,IF($C492=$D$4,#REF!*AL$4,IF($C492=$D$5,#REF!*AL$5,0))))</f>
        <v>0</v>
      </c>
      <c r="AM492" s="179">
        <f>IF($C492=$D$2,#REF!*AM$2,IF($C492=$D$3,#REF!*AM$3,IF($C492=$D$4,#REF!*AM$4,IF($C492=$D$5,#REF!*AM$5,0))))</f>
        <v>0</v>
      </c>
    </row>
    <row r="493" spans="1:39">
      <c r="A493" s="141"/>
      <c r="B493" s="165"/>
      <c r="C493" s="165"/>
      <c r="D493" s="178">
        <f t="shared" si="0"/>
        <v>0</v>
      </c>
      <c r="E493" s="179">
        <f>IF($C493=$D$2,#REF!*E$2,IF($C493=$D$3,#REF!*E$3,IF($C493=$D$4,#REF!*E$4,IF($C493=$D$5,#REF!*E$5,0))))</f>
        <v>0</v>
      </c>
      <c r="F493" s="179">
        <f>IF($C493=$D$2,#REF!*F$2,IF($C493=$D$3,#REF!*F$3,IF($C493=$D$4,#REF!*F$4,IF($C493=$D$5,#REF!*F$5,0))))</f>
        <v>0</v>
      </c>
      <c r="G493" s="179">
        <f>IF($C493=$D$2,#REF!*G$2,IF($C493=$D$3,#REF!*G$3,IF($C493=$D$4,#REF!*G$4,IF($C493=$D$5,#REF!*G$5,0))))</f>
        <v>0</v>
      </c>
      <c r="H493" s="179">
        <f>IF($C493=$D$2,#REF!*H$2,IF($C493=$D$3,#REF!*H$3,IF($C493=$D$4,#REF!*H$4,IF($C493=$D$5,#REF!*H$5,0))))</f>
        <v>0</v>
      </c>
      <c r="I493" s="179">
        <f>IF($C493=$D$2,#REF!*I$2,IF($C493=$D$3,#REF!*I$3,IF($C493=$D$4,#REF!*I$4,IF($C493=$D$5,#REF!*I$5,0))))</f>
        <v>0</v>
      </c>
      <c r="J493" s="179">
        <f>IF($C493=$D$2,#REF!*J$2,IF($C493=$D$3,#REF!*J$3,IF($C493=$D$4,#REF!*J$4,IF($C493=$D$5,#REF!*J$5,0))))</f>
        <v>0</v>
      </c>
      <c r="K493" s="179">
        <f>IF($C493=$D$2,#REF!*K$2,IF($C493=$D$3,#REF!*K$3,IF($C493=$D$4,#REF!*K$4,IF($C493=$D$5,#REF!*K$5,0))))</f>
        <v>0</v>
      </c>
      <c r="L493" s="179">
        <f>IF($C493=$D$2,#REF!*L$2,IF($C493=$D$3,#REF!*L$3,IF($C493=$D$4,#REF!*L$4,IF($C493=$D$5,#REF!*L$5,0))))</f>
        <v>0</v>
      </c>
      <c r="M493" s="179">
        <f>IF($C493=$D$2,#REF!*M$2,IF($C493=$D$3,#REF!*M$3,IF($C493=$D$4,#REF!*M$4,IF($C493=$D$5,#REF!*M$5,0))))</f>
        <v>0</v>
      </c>
      <c r="N493" s="179">
        <f>IF($C493=$D$2,#REF!*N$2,IF($C493=$D$3,#REF!*N$3,IF($C493=$D$4,#REF!*N$4,IF($C493=$D$5,#REF!*N$5,0))))</f>
        <v>0</v>
      </c>
      <c r="O493" s="179">
        <f>IF($C493=$D$2,#REF!*O$2,IF($C493=$D$3,#REF!*O$3,IF($C493=$D$4,#REF!*O$4,IF($C493=$D$5,#REF!*O$5,0))))</f>
        <v>0</v>
      </c>
      <c r="P493" s="179">
        <f>IF($C493=$D$2,#REF!*P$2,IF($C493=$D$3,#REF!*P$3,IF($C493=$D$4,#REF!*P$4,IF($C493=$D$5,#REF!*P$5,0))))</f>
        <v>0</v>
      </c>
      <c r="Q493" s="179">
        <f>IF($C493=$D$2,#REF!*Q$2,IF($C493=$D$3,#REF!*Q$3,IF($C493=$D$4,#REF!*Q$4,IF($C493=$D$5,#REF!*Q$5,0))))</f>
        <v>0</v>
      </c>
      <c r="R493" s="179">
        <f>IF($C493=$D$2,#REF!*R$2,IF($C493=$D$3,#REF!*R$3,IF($C493=$D$4,#REF!*R$4,IF($C493=$D$5,#REF!*R$5,0))))</f>
        <v>0</v>
      </c>
      <c r="S493" s="179">
        <f>IF($C493=$D$2,#REF!*S$2,IF($C493=$D$3,#REF!*S$3,IF($C493=$D$4,#REF!*S$4,IF($C493=$D$5,#REF!*S$5,0))))</f>
        <v>0</v>
      </c>
      <c r="T493" s="179">
        <f>IF($C493=$D$2,#REF!*T$2,IF($C493=$D$3,#REF!*T$3,IF($C493=$D$4,#REF!*T$4,IF($C493=$D$5,#REF!*T$5,0))))</f>
        <v>0</v>
      </c>
      <c r="U493" s="179">
        <f>IF($C493=$D$2,#REF!*U$2,IF($C493=$D$3,#REF!*U$3,IF($C493=$D$4,#REF!*U$4,IF($C493=$D$5,#REF!*U$5,0))))</f>
        <v>0</v>
      </c>
      <c r="V493" s="179">
        <f>IF($C493=$D$2,#REF!*V$2,IF($C493=$D$3,#REF!*V$3,IF($C493=$D$4,#REF!*V$4,IF($C493=$D$5,#REF!*V$5,0))))</f>
        <v>0</v>
      </c>
      <c r="W493" s="179">
        <f>IF($C493=$D$2,#REF!*W$2,IF($C493=$D$3,#REF!*W$3,IF($C493=$D$4,#REF!*W$4,IF($C493=$D$5,#REF!*W$5,0))))</f>
        <v>0</v>
      </c>
      <c r="X493" s="179">
        <f>IF($C493=$D$2,#REF!*X$2,IF($C493=$D$3,#REF!*X$3,IF($C493=$D$4,#REF!*X$4,IF($C493=$D$5,#REF!*X$5,0))))</f>
        <v>0</v>
      </c>
      <c r="Y493" s="179">
        <f>IF($C493=$D$2,#REF!*Y$2,IF($C493=$D$3,#REF!*Y$3,IF($C493=$D$4,#REF!*Y$4,IF($C493=$D$5,#REF!*Y$5,0))))</f>
        <v>0</v>
      </c>
      <c r="Z493" s="179">
        <f>IF($C493=$D$2,#REF!*Z$2,IF($C493=$D$3,#REF!*Z$3,IF($C493=$D$4,#REF!*Z$4,IF($C493=$D$5,#REF!*Z$5,0))))</f>
        <v>0</v>
      </c>
      <c r="AA493" s="179">
        <f>IF($C493=$D$2,#REF!*AA$2,IF($C493=$D$3,#REF!*AA$3,IF($C493=$D$4,#REF!*AA$4,IF($C493=$D$5,#REF!*AA$5,0))))</f>
        <v>0</v>
      </c>
      <c r="AB493" s="179">
        <f>IF($C493=$D$2,#REF!*AB$2,IF($C493=$D$3,#REF!*AB$3,IF($C493=$D$4,#REF!*AB$4,IF($C493=$D$5,#REF!*AB$5,0))))</f>
        <v>0</v>
      </c>
      <c r="AC493" s="179">
        <f>IF($C493=$D$2,#REF!*AC$2,IF($C493=$D$3,#REF!*AC$3,IF($C493=$D$4,#REF!*AC$4,IF($C493=$D$5,#REF!*AC$5,0))))</f>
        <v>0</v>
      </c>
      <c r="AD493" s="179">
        <f>IF($C493=$D$2,#REF!*AD$2,IF($C493=$D$3,#REF!*AD$3,IF($C493=$D$4,#REF!*AD$4,IF($C493=$D$5,#REF!*AD$5,0))))</f>
        <v>0</v>
      </c>
      <c r="AE493" s="179">
        <f>IF($C493=$D$2,#REF!*AE$2,IF($C493=$D$3,#REF!*AE$3,IF($C493=$D$4,#REF!*AE$4,IF($C493=$D$5,#REF!*AE$5,0))))</f>
        <v>0</v>
      </c>
      <c r="AF493" s="179">
        <f>IF($C493=$D$2,#REF!*AF$2,IF($C493=$D$3,#REF!*AF$3,IF($C493=$D$4,#REF!*AF$4,IF($C493=$D$5,#REF!*AF$5,0))))</f>
        <v>0</v>
      </c>
      <c r="AG493" s="179">
        <f>IF($C493=$D$2,#REF!*AG$2,IF($C493=$D$3,#REF!*AG$3,IF($C493=$D$4,#REF!*AG$4,IF($C493=$D$5,#REF!*AG$5,0))))</f>
        <v>0</v>
      </c>
      <c r="AH493" s="179">
        <f>IF($C493=$D$2,#REF!*AH$2,IF($C493=$D$3,#REF!*AH$3,IF($C493=$D$4,#REF!*AH$4,IF($C493=$D$5,#REF!*AH$5,0))))</f>
        <v>0</v>
      </c>
      <c r="AI493" s="179">
        <f>IF($C493=$D$2,#REF!*AI$2,IF($C493=$D$3,#REF!*AI$3,IF($C493=$D$4,#REF!*AI$4,IF($C493=$D$5,#REF!*AI$5,0))))</f>
        <v>0</v>
      </c>
      <c r="AJ493" s="179">
        <f>IF($C493=$D$2,#REF!*AJ$2,IF($C493=$D$3,#REF!*AJ$3,IF($C493=$D$4,#REF!*AJ$4,IF($C493=$D$5,#REF!*AJ$5,0))))</f>
        <v>0</v>
      </c>
      <c r="AK493" s="179">
        <f>IF($C493=$D$2,#REF!*AK$2,IF($C493=$D$3,#REF!*AK$3,IF($C493=$D$4,#REF!*AK$4,IF($C493=$D$5,#REF!*AK$5,0))))</f>
        <v>0</v>
      </c>
      <c r="AL493" s="179">
        <f>IF($C493=$D$2,#REF!*AL$2,IF($C493=$D$3,#REF!*AL$3,IF($C493=$D$4,#REF!*AL$4,IF($C493=$D$5,#REF!*AL$5,0))))</f>
        <v>0</v>
      </c>
      <c r="AM493" s="179">
        <f>IF($C493=$D$2,#REF!*AM$2,IF($C493=$D$3,#REF!*AM$3,IF($C493=$D$4,#REF!*AM$4,IF($C493=$D$5,#REF!*AM$5,0))))</f>
        <v>0</v>
      </c>
    </row>
    <row r="494" spans="1:39">
      <c r="A494" s="141"/>
      <c r="B494" s="165"/>
      <c r="C494" s="165"/>
      <c r="D494" s="178">
        <f t="shared" si="0"/>
        <v>0</v>
      </c>
      <c r="E494" s="179">
        <f>IF($C494=$D$2,#REF!*E$2,IF($C494=$D$3,#REF!*E$3,IF($C494=$D$4,#REF!*E$4,IF($C494=$D$5,#REF!*E$5,0))))</f>
        <v>0</v>
      </c>
      <c r="F494" s="179">
        <f>IF($C494=$D$2,#REF!*F$2,IF($C494=$D$3,#REF!*F$3,IF($C494=$D$4,#REF!*F$4,IF($C494=$D$5,#REF!*F$5,0))))</f>
        <v>0</v>
      </c>
      <c r="G494" s="179">
        <f>IF($C494=$D$2,#REF!*G$2,IF($C494=$D$3,#REF!*G$3,IF($C494=$D$4,#REF!*G$4,IF($C494=$D$5,#REF!*G$5,0))))</f>
        <v>0</v>
      </c>
      <c r="H494" s="179">
        <f>IF($C494=$D$2,#REF!*H$2,IF($C494=$D$3,#REF!*H$3,IF($C494=$D$4,#REF!*H$4,IF($C494=$D$5,#REF!*H$5,0))))</f>
        <v>0</v>
      </c>
      <c r="I494" s="179">
        <f>IF($C494=$D$2,#REF!*I$2,IF($C494=$D$3,#REF!*I$3,IF($C494=$D$4,#REF!*I$4,IF($C494=$D$5,#REF!*I$5,0))))</f>
        <v>0</v>
      </c>
      <c r="J494" s="179">
        <f>IF($C494=$D$2,#REF!*J$2,IF($C494=$D$3,#REF!*J$3,IF($C494=$D$4,#REF!*J$4,IF($C494=$D$5,#REF!*J$5,0))))</f>
        <v>0</v>
      </c>
      <c r="K494" s="179">
        <f>IF($C494=$D$2,#REF!*K$2,IF($C494=$D$3,#REF!*K$3,IF($C494=$D$4,#REF!*K$4,IF($C494=$D$5,#REF!*K$5,0))))</f>
        <v>0</v>
      </c>
      <c r="L494" s="179">
        <f>IF($C494=$D$2,#REF!*L$2,IF($C494=$D$3,#REF!*L$3,IF($C494=$D$4,#REF!*L$4,IF($C494=$D$5,#REF!*L$5,0))))</f>
        <v>0</v>
      </c>
      <c r="M494" s="179">
        <f>IF($C494=$D$2,#REF!*M$2,IF($C494=$D$3,#REF!*M$3,IF($C494=$D$4,#REF!*M$4,IF($C494=$D$5,#REF!*M$5,0))))</f>
        <v>0</v>
      </c>
      <c r="N494" s="179">
        <f>IF($C494=$D$2,#REF!*N$2,IF($C494=$D$3,#REF!*N$3,IF($C494=$D$4,#REF!*N$4,IF($C494=$D$5,#REF!*N$5,0))))</f>
        <v>0</v>
      </c>
      <c r="O494" s="179">
        <f>IF($C494=$D$2,#REF!*O$2,IF($C494=$D$3,#REF!*O$3,IF($C494=$D$4,#REF!*O$4,IF($C494=$D$5,#REF!*O$5,0))))</f>
        <v>0</v>
      </c>
      <c r="P494" s="179">
        <f>IF($C494=$D$2,#REF!*P$2,IF($C494=$D$3,#REF!*P$3,IF($C494=$D$4,#REF!*P$4,IF($C494=$D$5,#REF!*P$5,0))))</f>
        <v>0</v>
      </c>
      <c r="Q494" s="179">
        <f>IF($C494=$D$2,#REF!*Q$2,IF($C494=$D$3,#REF!*Q$3,IF($C494=$D$4,#REF!*Q$4,IF($C494=$D$5,#REF!*Q$5,0))))</f>
        <v>0</v>
      </c>
      <c r="R494" s="179">
        <f>IF($C494=$D$2,#REF!*R$2,IF($C494=$D$3,#REF!*R$3,IF($C494=$D$4,#REF!*R$4,IF($C494=$D$5,#REF!*R$5,0))))</f>
        <v>0</v>
      </c>
      <c r="S494" s="179">
        <f>IF($C494=$D$2,#REF!*S$2,IF($C494=$D$3,#REF!*S$3,IF($C494=$D$4,#REF!*S$4,IF($C494=$D$5,#REF!*S$5,0))))</f>
        <v>0</v>
      </c>
      <c r="T494" s="179">
        <f>IF($C494=$D$2,#REF!*T$2,IF($C494=$D$3,#REF!*T$3,IF($C494=$D$4,#REF!*T$4,IF($C494=$D$5,#REF!*T$5,0))))</f>
        <v>0</v>
      </c>
      <c r="U494" s="179">
        <f>IF($C494=$D$2,#REF!*U$2,IF($C494=$D$3,#REF!*U$3,IF($C494=$D$4,#REF!*U$4,IF($C494=$D$5,#REF!*U$5,0))))</f>
        <v>0</v>
      </c>
      <c r="V494" s="179">
        <f>IF($C494=$D$2,#REF!*V$2,IF($C494=$D$3,#REF!*V$3,IF($C494=$D$4,#REF!*V$4,IF($C494=$D$5,#REF!*V$5,0))))</f>
        <v>0</v>
      </c>
      <c r="W494" s="179">
        <f>IF($C494=$D$2,#REF!*W$2,IF($C494=$D$3,#REF!*W$3,IF($C494=$D$4,#REF!*W$4,IF($C494=$D$5,#REF!*W$5,0))))</f>
        <v>0</v>
      </c>
      <c r="X494" s="179">
        <f>IF($C494=$D$2,#REF!*X$2,IF($C494=$D$3,#REF!*X$3,IF($C494=$D$4,#REF!*X$4,IF($C494=$D$5,#REF!*X$5,0))))</f>
        <v>0</v>
      </c>
      <c r="Y494" s="179">
        <f>IF($C494=$D$2,#REF!*Y$2,IF($C494=$D$3,#REF!*Y$3,IF($C494=$D$4,#REF!*Y$4,IF($C494=$D$5,#REF!*Y$5,0))))</f>
        <v>0</v>
      </c>
      <c r="Z494" s="179">
        <f>IF($C494=$D$2,#REF!*Z$2,IF($C494=$D$3,#REF!*Z$3,IF($C494=$D$4,#REF!*Z$4,IF($C494=$D$5,#REF!*Z$5,0))))</f>
        <v>0</v>
      </c>
      <c r="AA494" s="179">
        <f>IF($C494=$D$2,#REF!*AA$2,IF($C494=$D$3,#REF!*AA$3,IF($C494=$D$4,#REF!*AA$4,IF($C494=$D$5,#REF!*AA$5,0))))</f>
        <v>0</v>
      </c>
      <c r="AB494" s="179">
        <f>IF($C494=$D$2,#REF!*AB$2,IF($C494=$D$3,#REF!*AB$3,IF($C494=$D$4,#REF!*AB$4,IF($C494=$D$5,#REF!*AB$5,0))))</f>
        <v>0</v>
      </c>
      <c r="AC494" s="179">
        <f>IF($C494=$D$2,#REF!*AC$2,IF($C494=$D$3,#REF!*AC$3,IF($C494=$D$4,#REF!*AC$4,IF($C494=$D$5,#REF!*AC$5,0))))</f>
        <v>0</v>
      </c>
      <c r="AD494" s="179">
        <f>IF($C494=$D$2,#REF!*AD$2,IF($C494=$D$3,#REF!*AD$3,IF($C494=$D$4,#REF!*AD$4,IF($C494=$D$5,#REF!*AD$5,0))))</f>
        <v>0</v>
      </c>
      <c r="AE494" s="179">
        <f>IF($C494=$D$2,#REF!*AE$2,IF($C494=$D$3,#REF!*AE$3,IF($C494=$D$4,#REF!*AE$4,IF($C494=$D$5,#REF!*AE$5,0))))</f>
        <v>0</v>
      </c>
      <c r="AF494" s="179">
        <f>IF($C494=$D$2,#REF!*AF$2,IF($C494=$D$3,#REF!*AF$3,IF($C494=$D$4,#REF!*AF$4,IF($C494=$D$5,#REF!*AF$5,0))))</f>
        <v>0</v>
      </c>
      <c r="AG494" s="179">
        <f>IF($C494=$D$2,#REF!*AG$2,IF($C494=$D$3,#REF!*AG$3,IF($C494=$D$4,#REF!*AG$4,IF($C494=$D$5,#REF!*AG$5,0))))</f>
        <v>0</v>
      </c>
      <c r="AH494" s="179">
        <f>IF($C494=$D$2,#REF!*AH$2,IF($C494=$D$3,#REF!*AH$3,IF($C494=$D$4,#REF!*AH$4,IF($C494=$D$5,#REF!*AH$5,0))))</f>
        <v>0</v>
      </c>
      <c r="AI494" s="179">
        <f>IF($C494=$D$2,#REF!*AI$2,IF($C494=$D$3,#REF!*AI$3,IF($C494=$D$4,#REF!*AI$4,IF($C494=$D$5,#REF!*AI$5,0))))</f>
        <v>0</v>
      </c>
      <c r="AJ494" s="179">
        <f>IF($C494=$D$2,#REF!*AJ$2,IF($C494=$D$3,#REF!*AJ$3,IF($C494=$D$4,#REF!*AJ$4,IF($C494=$D$5,#REF!*AJ$5,0))))</f>
        <v>0</v>
      </c>
      <c r="AK494" s="179">
        <f>IF($C494=$D$2,#REF!*AK$2,IF($C494=$D$3,#REF!*AK$3,IF($C494=$D$4,#REF!*AK$4,IF($C494=$D$5,#REF!*AK$5,0))))</f>
        <v>0</v>
      </c>
      <c r="AL494" s="179">
        <f>IF($C494=$D$2,#REF!*AL$2,IF($C494=$D$3,#REF!*AL$3,IF($C494=$D$4,#REF!*AL$4,IF($C494=$D$5,#REF!*AL$5,0))))</f>
        <v>0</v>
      </c>
      <c r="AM494" s="179">
        <f>IF($C494=$D$2,#REF!*AM$2,IF($C494=$D$3,#REF!*AM$3,IF($C494=$D$4,#REF!*AM$4,IF($C494=$D$5,#REF!*AM$5,0))))</f>
        <v>0</v>
      </c>
    </row>
    <row r="495" spans="1:39">
      <c r="A495" s="141"/>
      <c r="B495" s="165"/>
      <c r="C495" s="165"/>
      <c r="D495" s="178">
        <f t="shared" si="0"/>
        <v>0</v>
      </c>
      <c r="E495" s="179">
        <f>IF($C495=$D$2,#REF!*E$2,IF($C495=$D$3,#REF!*E$3,IF($C495=$D$4,#REF!*E$4,IF($C495=$D$5,#REF!*E$5,0))))</f>
        <v>0</v>
      </c>
      <c r="F495" s="179">
        <f>IF($C495=$D$2,#REF!*F$2,IF($C495=$D$3,#REF!*F$3,IF($C495=$D$4,#REF!*F$4,IF($C495=$D$5,#REF!*F$5,0))))</f>
        <v>0</v>
      </c>
      <c r="G495" s="179">
        <f>IF($C495=$D$2,#REF!*G$2,IF($C495=$D$3,#REF!*G$3,IF($C495=$D$4,#REF!*G$4,IF($C495=$D$5,#REF!*G$5,0))))</f>
        <v>0</v>
      </c>
      <c r="H495" s="179">
        <f>IF($C495=$D$2,#REF!*H$2,IF($C495=$D$3,#REF!*H$3,IF($C495=$D$4,#REF!*H$4,IF($C495=$D$5,#REF!*H$5,0))))</f>
        <v>0</v>
      </c>
      <c r="I495" s="179">
        <f>IF($C495=$D$2,#REF!*I$2,IF($C495=$D$3,#REF!*I$3,IF($C495=$D$4,#REF!*I$4,IF($C495=$D$5,#REF!*I$5,0))))</f>
        <v>0</v>
      </c>
      <c r="J495" s="179">
        <f>IF($C495=$D$2,#REF!*J$2,IF($C495=$D$3,#REF!*J$3,IF($C495=$D$4,#REF!*J$4,IF($C495=$D$5,#REF!*J$5,0))))</f>
        <v>0</v>
      </c>
      <c r="K495" s="179">
        <f>IF($C495=$D$2,#REF!*K$2,IF($C495=$D$3,#REF!*K$3,IF($C495=$D$4,#REF!*K$4,IF($C495=$D$5,#REF!*K$5,0))))</f>
        <v>0</v>
      </c>
      <c r="L495" s="179">
        <f>IF($C495=$D$2,#REF!*L$2,IF($C495=$D$3,#REF!*L$3,IF($C495=$D$4,#REF!*L$4,IF($C495=$D$5,#REF!*L$5,0))))</f>
        <v>0</v>
      </c>
      <c r="M495" s="179">
        <f>IF($C495=$D$2,#REF!*M$2,IF($C495=$D$3,#REF!*M$3,IF($C495=$D$4,#REF!*M$4,IF($C495=$D$5,#REF!*M$5,0))))</f>
        <v>0</v>
      </c>
      <c r="N495" s="179">
        <f>IF($C495=$D$2,#REF!*N$2,IF($C495=$D$3,#REF!*N$3,IF($C495=$D$4,#REF!*N$4,IF($C495=$D$5,#REF!*N$5,0))))</f>
        <v>0</v>
      </c>
      <c r="O495" s="179">
        <f>IF($C495=$D$2,#REF!*O$2,IF($C495=$D$3,#REF!*O$3,IF($C495=$D$4,#REF!*O$4,IF($C495=$D$5,#REF!*O$5,0))))</f>
        <v>0</v>
      </c>
      <c r="P495" s="179">
        <f>IF($C495=$D$2,#REF!*P$2,IF($C495=$D$3,#REF!*P$3,IF($C495=$D$4,#REF!*P$4,IF($C495=$D$5,#REF!*P$5,0))))</f>
        <v>0</v>
      </c>
      <c r="Q495" s="179">
        <f>IF($C495=$D$2,#REF!*Q$2,IF($C495=$D$3,#REF!*Q$3,IF($C495=$D$4,#REF!*Q$4,IF($C495=$D$5,#REF!*Q$5,0))))</f>
        <v>0</v>
      </c>
      <c r="R495" s="179">
        <f>IF($C495=$D$2,#REF!*R$2,IF($C495=$D$3,#REF!*R$3,IF($C495=$D$4,#REF!*R$4,IF($C495=$D$5,#REF!*R$5,0))))</f>
        <v>0</v>
      </c>
      <c r="S495" s="179">
        <f>IF($C495=$D$2,#REF!*S$2,IF($C495=$D$3,#REF!*S$3,IF($C495=$D$4,#REF!*S$4,IF($C495=$D$5,#REF!*S$5,0))))</f>
        <v>0</v>
      </c>
      <c r="T495" s="179">
        <f>IF($C495=$D$2,#REF!*T$2,IF($C495=$D$3,#REF!*T$3,IF($C495=$D$4,#REF!*T$4,IF($C495=$D$5,#REF!*T$5,0))))</f>
        <v>0</v>
      </c>
      <c r="U495" s="179">
        <f>IF($C495=$D$2,#REF!*U$2,IF($C495=$D$3,#REF!*U$3,IF($C495=$D$4,#REF!*U$4,IF($C495=$D$5,#REF!*U$5,0))))</f>
        <v>0</v>
      </c>
      <c r="V495" s="179">
        <f>IF($C495=$D$2,#REF!*V$2,IF($C495=$D$3,#REF!*V$3,IF($C495=$D$4,#REF!*V$4,IF($C495=$D$5,#REF!*V$5,0))))</f>
        <v>0</v>
      </c>
      <c r="W495" s="179">
        <f>IF($C495=$D$2,#REF!*W$2,IF($C495=$D$3,#REF!*W$3,IF($C495=$D$4,#REF!*W$4,IF($C495=$D$5,#REF!*W$5,0))))</f>
        <v>0</v>
      </c>
      <c r="X495" s="179">
        <f>IF($C495=$D$2,#REF!*X$2,IF($C495=$D$3,#REF!*X$3,IF($C495=$D$4,#REF!*X$4,IF($C495=$D$5,#REF!*X$5,0))))</f>
        <v>0</v>
      </c>
      <c r="Y495" s="179">
        <f>IF($C495=$D$2,#REF!*Y$2,IF($C495=$D$3,#REF!*Y$3,IF($C495=$D$4,#REF!*Y$4,IF($C495=$D$5,#REF!*Y$5,0))))</f>
        <v>0</v>
      </c>
      <c r="Z495" s="179">
        <f>IF($C495=$D$2,#REF!*Z$2,IF($C495=$D$3,#REF!*Z$3,IF($C495=$D$4,#REF!*Z$4,IF($C495=$D$5,#REF!*Z$5,0))))</f>
        <v>0</v>
      </c>
      <c r="AA495" s="179">
        <f>IF($C495=$D$2,#REF!*AA$2,IF($C495=$D$3,#REF!*AA$3,IF($C495=$D$4,#REF!*AA$4,IF($C495=$D$5,#REF!*AA$5,0))))</f>
        <v>0</v>
      </c>
      <c r="AB495" s="179">
        <f>IF($C495=$D$2,#REF!*AB$2,IF($C495=$D$3,#REF!*AB$3,IF($C495=$D$4,#REF!*AB$4,IF($C495=$D$5,#REF!*AB$5,0))))</f>
        <v>0</v>
      </c>
      <c r="AC495" s="179">
        <f>IF($C495=$D$2,#REF!*AC$2,IF($C495=$D$3,#REF!*AC$3,IF($C495=$D$4,#REF!*AC$4,IF($C495=$D$5,#REF!*AC$5,0))))</f>
        <v>0</v>
      </c>
      <c r="AD495" s="179">
        <f>IF($C495=$D$2,#REF!*AD$2,IF($C495=$D$3,#REF!*AD$3,IF($C495=$D$4,#REF!*AD$4,IF($C495=$D$5,#REF!*AD$5,0))))</f>
        <v>0</v>
      </c>
      <c r="AE495" s="179">
        <f>IF($C495=$D$2,#REF!*AE$2,IF($C495=$D$3,#REF!*AE$3,IF($C495=$D$4,#REF!*AE$4,IF($C495=$D$5,#REF!*AE$5,0))))</f>
        <v>0</v>
      </c>
      <c r="AF495" s="179">
        <f>IF($C495=$D$2,#REF!*AF$2,IF($C495=$D$3,#REF!*AF$3,IF($C495=$D$4,#REF!*AF$4,IF($C495=$D$5,#REF!*AF$5,0))))</f>
        <v>0</v>
      </c>
      <c r="AG495" s="179">
        <f>IF($C495=$D$2,#REF!*AG$2,IF($C495=$D$3,#REF!*AG$3,IF($C495=$D$4,#REF!*AG$4,IF($C495=$D$5,#REF!*AG$5,0))))</f>
        <v>0</v>
      </c>
      <c r="AH495" s="179">
        <f>IF($C495=$D$2,#REF!*AH$2,IF($C495=$D$3,#REF!*AH$3,IF($C495=$D$4,#REF!*AH$4,IF($C495=$D$5,#REF!*AH$5,0))))</f>
        <v>0</v>
      </c>
      <c r="AI495" s="179">
        <f>IF($C495=$D$2,#REF!*AI$2,IF($C495=$D$3,#REF!*AI$3,IF($C495=$D$4,#REF!*AI$4,IF($C495=$D$5,#REF!*AI$5,0))))</f>
        <v>0</v>
      </c>
      <c r="AJ495" s="179">
        <f>IF($C495=$D$2,#REF!*AJ$2,IF($C495=$D$3,#REF!*AJ$3,IF($C495=$D$4,#REF!*AJ$4,IF($C495=$D$5,#REF!*AJ$5,0))))</f>
        <v>0</v>
      </c>
      <c r="AK495" s="179">
        <f>IF($C495=$D$2,#REF!*AK$2,IF($C495=$D$3,#REF!*AK$3,IF($C495=$D$4,#REF!*AK$4,IF($C495=$D$5,#REF!*AK$5,0))))</f>
        <v>0</v>
      </c>
      <c r="AL495" s="179">
        <f>IF($C495=$D$2,#REF!*AL$2,IF($C495=$D$3,#REF!*AL$3,IF($C495=$D$4,#REF!*AL$4,IF($C495=$D$5,#REF!*AL$5,0))))</f>
        <v>0</v>
      </c>
      <c r="AM495" s="179">
        <f>IF($C495=$D$2,#REF!*AM$2,IF($C495=$D$3,#REF!*AM$3,IF($C495=$D$4,#REF!*AM$4,IF($C495=$D$5,#REF!*AM$5,0))))</f>
        <v>0</v>
      </c>
    </row>
    <row r="496" spans="1:39">
      <c r="A496" s="141"/>
      <c r="B496" s="165"/>
      <c r="C496" s="165"/>
      <c r="D496" s="178">
        <f t="shared" si="0"/>
        <v>0</v>
      </c>
      <c r="E496" s="179">
        <f>IF($C496=$D$2,#REF!*E$2,IF($C496=$D$3,#REF!*E$3,IF($C496=$D$4,#REF!*E$4,IF($C496=$D$5,#REF!*E$5,0))))</f>
        <v>0</v>
      </c>
      <c r="F496" s="179">
        <f>IF($C496=$D$2,#REF!*F$2,IF($C496=$D$3,#REF!*F$3,IF($C496=$D$4,#REF!*F$4,IF($C496=$D$5,#REF!*F$5,0))))</f>
        <v>0</v>
      </c>
      <c r="G496" s="179">
        <f>IF($C496=$D$2,#REF!*G$2,IF($C496=$D$3,#REF!*G$3,IF($C496=$D$4,#REF!*G$4,IF($C496=$D$5,#REF!*G$5,0))))</f>
        <v>0</v>
      </c>
      <c r="H496" s="179">
        <f>IF($C496=$D$2,#REF!*H$2,IF($C496=$D$3,#REF!*H$3,IF($C496=$D$4,#REF!*H$4,IF($C496=$D$5,#REF!*H$5,0))))</f>
        <v>0</v>
      </c>
      <c r="I496" s="179">
        <f>IF($C496=$D$2,#REF!*I$2,IF($C496=$D$3,#REF!*I$3,IF($C496=$D$4,#REF!*I$4,IF($C496=$D$5,#REF!*I$5,0))))</f>
        <v>0</v>
      </c>
      <c r="J496" s="179">
        <f>IF($C496=$D$2,#REF!*J$2,IF($C496=$D$3,#REF!*J$3,IF($C496=$D$4,#REF!*J$4,IF($C496=$D$5,#REF!*J$5,0))))</f>
        <v>0</v>
      </c>
      <c r="K496" s="179">
        <f>IF($C496=$D$2,#REF!*K$2,IF($C496=$D$3,#REF!*K$3,IF($C496=$D$4,#REF!*K$4,IF($C496=$D$5,#REF!*K$5,0))))</f>
        <v>0</v>
      </c>
      <c r="L496" s="179">
        <f>IF($C496=$D$2,#REF!*L$2,IF($C496=$D$3,#REF!*L$3,IF($C496=$D$4,#REF!*L$4,IF($C496=$D$5,#REF!*L$5,0))))</f>
        <v>0</v>
      </c>
      <c r="M496" s="179">
        <f>IF($C496=$D$2,#REF!*M$2,IF($C496=$D$3,#REF!*M$3,IF($C496=$D$4,#REF!*M$4,IF($C496=$D$5,#REF!*M$5,0))))</f>
        <v>0</v>
      </c>
      <c r="N496" s="179">
        <f>IF($C496=$D$2,#REF!*N$2,IF($C496=$D$3,#REF!*N$3,IF($C496=$D$4,#REF!*N$4,IF($C496=$D$5,#REF!*N$5,0))))</f>
        <v>0</v>
      </c>
      <c r="O496" s="179">
        <f>IF($C496=$D$2,#REF!*O$2,IF($C496=$D$3,#REF!*O$3,IF($C496=$D$4,#REF!*O$4,IF($C496=$D$5,#REF!*O$5,0))))</f>
        <v>0</v>
      </c>
      <c r="P496" s="179">
        <f>IF($C496=$D$2,#REF!*P$2,IF($C496=$D$3,#REF!*P$3,IF($C496=$D$4,#REF!*P$4,IF($C496=$D$5,#REF!*P$5,0))))</f>
        <v>0</v>
      </c>
      <c r="Q496" s="179">
        <f>IF($C496=$D$2,#REF!*Q$2,IF($C496=$D$3,#REF!*Q$3,IF($C496=$D$4,#REF!*Q$4,IF($C496=$D$5,#REF!*Q$5,0))))</f>
        <v>0</v>
      </c>
      <c r="R496" s="179">
        <f>IF($C496=$D$2,#REF!*R$2,IF($C496=$D$3,#REF!*R$3,IF($C496=$D$4,#REF!*R$4,IF($C496=$D$5,#REF!*R$5,0))))</f>
        <v>0</v>
      </c>
      <c r="S496" s="179">
        <f>IF($C496=$D$2,#REF!*S$2,IF($C496=$D$3,#REF!*S$3,IF($C496=$D$4,#REF!*S$4,IF($C496=$D$5,#REF!*S$5,0))))</f>
        <v>0</v>
      </c>
      <c r="T496" s="179">
        <f>IF($C496=$D$2,#REF!*T$2,IF($C496=$D$3,#REF!*T$3,IF($C496=$D$4,#REF!*T$4,IF($C496=$D$5,#REF!*T$5,0))))</f>
        <v>0</v>
      </c>
      <c r="U496" s="179">
        <f>IF($C496=$D$2,#REF!*U$2,IF($C496=$D$3,#REF!*U$3,IF($C496=$D$4,#REF!*U$4,IF($C496=$D$5,#REF!*U$5,0))))</f>
        <v>0</v>
      </c>
      <c r="V496" s="179">
        <f>IF($C496=$D$2,#REF!*V$2,IF($C496=$D$3,#REF!*V$3,IF($C496=$D$4,#REF!*V$4,IF($C496=$D$5,#REF!*V$5,0))))</f>
        <v>0</v>
      </c>
      <c r="W496" s="179">
        <f>IF($C496=$D$2,#REF!*W$2,IF($C496=$D$3,#REF!*W$3,IF($C496=$D$4,#REF!*W$4,IF($C496=$D$5,#REF!*W$5,0))))</f>
        <v>0</v>
      </c>
      <c r="X496" s="179">
        <f>IF($C496=$D$2,#REF!*X$2,IF($C496=$D$3,#REF!*X$3,IF($C496=$D$4,#REF!*X$4,IF($C496=$D$5,#REF!*X$5,0))))</f>
        <v>0</v>
      </c>
      <c r="Y496" s="179">
        <f>IF($C496=$D$2,#REF!*Y$2,IF($C496=$D$3,#REF!*Y$3,IF($C496=$D$4,#REF!*Y$4,IF($C496=$D$5,#REF!*Y$5,0))))</f>
        <v>0</v>
      </c>
      <c r="Z496" s="179">
        <f>IF($C496=$D$2,#REF!*Z$2,IF($C496=$D$3,#REF!*Z$3,IF($C496=$D$4,#REF!*Z$4,IF($C496=$D$5,#REF!*Z$5,0))))</f>
        <v>0</v>
      </c>
      <c r="AA496" s="179">
        <f>IF($C496=$D$2,#REF!*AA$2,IF($C496=$D$3,#REF!*AA$3,IF($C496=$D$4,#REF!*AA$4,IF($C496=$D$5,#REF!*AA$5,0))))</f>
        <v>0</v>
      </c>
      <c r="AB496" s="179">
        <f>IF($C496=$D$2,#REF!*AB$2,IF($C496=$D$3,#REF!*AB$3,IF($C496=$D$4,#REF!*AB$4,IF($C496=$D$5,#REF!*AB$5,0))))</f>
        <v>0</v>
      </c>
      <c r="AC496" s="179">
        <f>IF($C496=$D$2,#REF!*AC$2,IF($C496=$D$3,#REF!*AC$3,IF($C496=$D$4,#REF!*AC$4,IF($C496=$D$5,#REF!*AC$5,0))))</f>
        <v>0</v>
      </c>
      <c r="AD496" s="179">
        <f>IF($C496=$D$2,#REF!*AD$2,IF($C496=$D$3,#REF!*AD$3,IF($C496=$D$4,#REF!*AD$4,IF($C496=$D$5,#REF!*AD$5,0))))</f>
        <v>0</v>
      </c>
      <c r="AE496" s="179">
        <f>IF($C496=$D$2,#REF!*AE$2,IF($C496=$D$3,#REF!*AE$3,IF($C496=$D$4,#REF!*AE$4,IF($C496=$D$5,#REF!*AE$5,0))))</f>
        <v>0</v>
      </c>
      <c r="AF496" s="179">
        <f>IF($C496=$D$2,#REF!*AF$2,IF($C496=$D$3,#REF!*AF$3,IF($C496=$D$4,#REF!*AF$4,IF($C496=$D$5,#REF!*AF$5,0))))</f>
        <v>0</v>
      </c>
      <c r="AG496" s="179">
        <f>IF($C496=$D$2,#REF!*AG$2,IF($C496=$D$3,#REF!*AG$3,IF($C496=$D$4,#REF!*AG$4,IF($C496=$D$5,#REF!*AG$5,0))))</f>
        <v>0</v>
      </c>
      <c r="AH496" s="179">
        <f>IF($C496=$D$2,#REF!*AH$2,IF($C496=$D$3,#REF!*AH$3,IF($C496=$D$4,#REF!*AH$4,IF($C496=$D$5,#REF!*AH$5,0))))</f>
        <v>0</v>
      </c>
      <c r="AI496" s="179">
        <f>IF($C496=$D$2,#REF!*AI$2,IF($C496=$D$3,#REF!*AI$3,IF($C496=$D$4,#REF!*AI$4,IF($C496=$D$5,#REF!*AI$5,0))))</f>
        <v>0</v>
      </c>
      <c r="AJ496" s="179">
        <f>IF($C496=$D$2,#REF!*AJ$2,IF($C496=$D$3,#REF!*AJ$3,IF($C496=$D$4,#REF!*AJ$4,IF($C496=$D$5,#REF!*AJ$5,0))))</f>
        <v>0</v>
      </c>
      <c r="AK496" s="179">
        <f>IF($C496=$D$2,#REF!*AK$2,IF($C496=$D$3,#REF!*AK$3,IF($C496=$D$4,#REF!*AK$4,IF($C496=$D$5,#REF!*AK$5,0))))</f>
        <v>0</v>
      </c>
      <c r="AL496" s="179">
        <f>IF($C496=$D$2,#REF!*AL$2,IF($C496=$D$3,#REF!*AL$3,IF($C496=$D$4,#REF!*AL$4,IF($C496=$D$5,#REF!*AL$5,0))))</f>
        <v>0</v>
      </c>
      <c r="AM496" s="179">
        <f>IF($C496=$D$2,#REF!*AM$2,IF($C496=$D$3,#REF!*AM$3,IF($C496=$D$4,#REF!*AM$4,IF($C496=$D$5,#REF!*AM$5,0))))</f>
        <v>0</v>
      </c>
    </row>
    <row r="497" spans="1:39">
      <c r="A497" s="141"/>
      <c r="B497" s="165"/>
      <c r="C497" s="165"/>
      <c r="D497" s="178">
        <f t="shared" si="0"/>
        <v>0</v>
      </c>
      <c r="E497" s="179">
        <f>IF($C497=$D$2,#REF!*E$2,IF($C497=$D$3,#REF!*E$3,IF($C497=$D$4,#REF!*E$4,IF($C497=$D$5,#REF!*E$5,0))))</f>
        <v>0</v>
      </c>
      <c r="F497" s="179">
        <f>IF($C497=$D$2,#REF!*F$2,IF($C497=$D$3,#REF!*F$3,IF($C497=$D$4,#REF!*F$4,IF($C497=$D$5,#REF!*F$5,0))))</f>
        <v>0</v>
      </c>
      <c r="G497" s="179">
        <f>IF($C497=$D$2,#REF!*G$2,IF($C497=$D$3,#REF!*G$3,IF($C497=$D$4,#REF!*G$4,IF($C497=$D$5,#REF!*G$5,0))))</f>
        <v>0</v>
      </c>
      <c r="H497" s="179">
        <f>IF($C497=$D$2,#REF!*H$2,IF($C497=$D$3,#REF!*H$3,IF($C497=$D$4,#REF!*H$4,IF($C497=$D$5,#REF!*H$5,0))))</f>
        <v>0</v>
      </c>
      <c r="I497" s="179">
        <f>IF($C497=$D$2,#REF!*I$2,IF($C497=$D$3,#REF!*I$3,IF($C497=$D$4,#REF!*I$4,IF($C497=$D$5,#REF!*I$5,0))))</f>
        <v>0</v>
      </c>
      <c r="J497" s="179">
        <f>IF($C497=$D$2,#REF!*J$2,IF($C497=$D$3,#REF!*J$3,IF($C497=$D$4,#REF!*J$4,IF($C497=$D$5,#REF!*J$5,0))))</f>
        <v>0</v>
      </c>
      <c r="K497" s="179">
        <f>IF($C497=$D$2,#REF!*K$2,IF($C497=$D$3,#REF!*K$3,IF($C497=$D$4,#REF!*K$4,IF($C497=$D$5,#REF!*K$5,0))))</f>
        <v>0</v>
      </c>
      <c r="L497" s="179">
        <f>IF($C497=$D$2,#REF!*L$2,IF($C497=$D$3,#REF!*L$3,IF($C497=$D$4,#REF!*L$4,IF($C497=$D$5,#REF!*L$5,0))))</f>
        <v>0</v>
      </c>
      <c r="M497" s="179">
        <f>IF($C497=$D$2,#REF!*M$2,IF($C497=$D$3,#REF!*M$3,IF($C497=$D$4,#REF!*M$4,IF($C497=$D$5,#REF!*M$5,0))))</f>
        <v>0</v>
      </c>
      <c r="N497" s="179">
        <f>IF($C497=$D$2,#REF!*N$2,IF($C497=$D$3,#REF!*N$3,IF($C497=$D$4,#REF!*N$4,IF($C497=$D$5,#REF!*N$5,0))))</f>
        <v>0</v>
      </c>
      <c r="O497" s="179">
        <f>IF($C497=$D$2,#REF!*O$2,IF($C497=$D$3,#REF!*O$3,IF($C497=$D$4,#REF!*O$4,IF($C497=$D$5,#REF!*O$5,0))))</f>
        <v>0</v>
      </c>
      <c r="P497" s="179">
        <f>IF($C497=$D$2,#REF!*P$2,IF($C497=$D$3,#REF!*P$3,IF($C497=$D$4,#REF!*P$4,IF($C497=$D$5,#REF!*P$5,0))))</f>
        <v>0</v>
      </c>
      <c r="Q497" s="179">
        <f>IF($C497=$D$2,#REF!*Q$2,IF($C497=$D$3,#REF!*Q$3,IF($C497=$D$4,#REF!*Q$4,IF($C497=$D$5,#REF!*Q$5,0))))</f>
        <v>0</v>
      </c>
      <c r="R497" s="179">
        <f>IF($C497=$D$2,#REF!*R$2,IF($C497=$D$3,#REF!*R$3,IF($C497=$D$4,#REF!*R$4,IF($C497=$D$5,#REF!*R$5,0))))</f>
        <v>0</v>
      </c>
      <c r="S497" s="179">
        <f>IF($C497=$D$2,#REF!*S$2,IF($C497=$D$3,#REF!*S$3,IF($C497=$D$4,#REF!*S$4,IF($C497=$D$5,#REF!*S$5,0))))</f>
        <v>0</v>
      </c>
      <c r="T497" s="179">
        <f>IF($C497=$D$2,#REF!*T$2,IF($C497=$D$3,#REF!*T$3,IF($C497=$D$4,#REF!*T$4,IF($C497=$D$5,#REF!*T$5,0))))</f>
        <v>0</v>
      </c>
      <c r="U497" s="179">
        <f>IF($C497=$D$2,#REF!*U$2,IF($C497=$D$3,#REF!*U$3,IF($C497=$D$4,#REF!*U$4,IF($C497=$D$5,#REF!*U$5,0))))</f>
        <v>0</v>
      </c>
      <c r="V497" s="179">
        <f>IF($C497=$D$2,#REF!*V$2,IF($C497=$D$3,#REF!*V$3,IF($C497=$D$4,#REF!*V$4,IF($C497=$D$5,#REF!*V$5,0))))</f>
        <v>0</v>
      </c>
      <c r="W497" s="179">
        <f>IF($C497=$D$2,#REF!*W$2,IF($C497=$D$3,#REF!*W$3,IF($C497=$D$4,#REF!*W$4,IF($C497=$D$5,#REF!*W$5,0))))</f>
        <v>0</v>
      </c>
      <c r="X497" s="179">
        <f>IF($C497=$D$2,#REF!*X$2,IF($C497=$D$3,#REF!*X$3,IF($C497=$D$4,#REF!*X$4,IF($C497=$D$5,#REF!*X$5,0))))</f>
        <v>0</v>
      </c>
      <c r="Y497" s="179">
        <f>IF($C497=$D$2,#REF!*Y$2,IF($C497=$D$3,#REF!*Y$3,IF($C497=$D$4,#REF!*Y$4,IF($C497=$D$5,#REF!*Y$5,0))))</f>
        <v>0</v>
      </c>
      <c r="Z497" s="179">
        <f>IF($C497=$D$2,#REF!*Z$2,IF($C497=$D$3,#REF!*Z$3,IF($C497=$D$4,#REF!*Z$4,IF($C497=$D$5,#REF!*Z$5,0))))</f>
        <v>0</v>
      </c>
      <c r="AA497" s="179">
        <f>IF($C497=$D$2,#REF!*AA$2,IF($C497=$D$3,#REF!*AA$3,IF($C497=$D$4,#REF!*AA$4,IF($C497=$D$5,#REF!*AA$5,0))))</f>
        <v>0</v>
      </c>
      <c r="AB497" s="179">
        <f>IF($C497=$D$2,#REF!*AB$2,IF($C497=$D$3,#REF!*AB$3,IF($C497=$D$4,#REF!*AB$4,IF($C497=$D$5,#REF!*AB$5,0))))</f>
        <v>0</v>
      </c>
      <c r="AC497" s="179">
        <f>IF($C497=$D$2,#REF!*AC$2,IF($C497=$D$3,#REF!*AC$3,IF($C497=$D$4,#REF!*AC$4,IF($C497=$D$5,#REF!*AC$5,0))))</f>
        <v>0</v>
      </c>
      <c r="AD497" s="179">
        <f>IF($C497=$D$2,#REF!*AD$2,IF($C497=$D$3,#REF!*AD$3,IF($C497=$D$4,#REF!*AD$4,IF($C497=$D$5,#REF!*AD$5,0))))</f>
        <v>0</v>
      </c>
      <c r="AE497" s="179">
        <f>IF($C497=$D$2,#REF!*AE$2,IF($C497=$D$3,#REF!*AE$3,IF($C497=$D$4,#REF!*AE$4,IF($C497=$D$5,#REF!*AE$5,0))))</f>
        <v>0</v>
      </c>
      <c r="AF497" s="179">
        <f>IF($C497=$D$2,#REF!*AF$2,IF($C497=$D$3,#REF!*AF$3,IF($C497=$D$4,#REF!*AF$4,IF($C497=$D$5,#REF!*AF$5,0))))</f>
        <v>0</v>
      </c>
      <c r="AG497" s="179">
        <f>IF($C497=$D$2,#REF!*AG$2,IF($C497=$D$3,#REF!*AG$3,IF($C497=$D$4,#REF!*AG$4,IF($C497=$D$5,#REF!*AG$5,0))))</f>
        <v>0</v>
      </c>
      <c r="AH497" s="179">
        <f>IF($C497=$D$2,#REF!*AH$2,IF($C497=$D$3,#REF!*AH$3,IF($C497=$D$4,#REF!*AH$4,IF($C497=$D$5,#REF!*AH$5,0))))</f>
        <v>0</v>
      </c>
      <c r="AI497" s="179">
        <f>IF($C497=$D$2,#REF!*AI$2,IF($C497=$D$3,#REF!*AI$3,IF($C497=$D$4,#REF!*AI$4,IF($C497=$D$5,#REF!*AI$5,0))))</f>
        <v>0</v>
      </c>
      <c r="AJ497" s="179">
        <f>IF($C497=$D$2,#REF!*AJ$2,IF($C497=$D$3,#REF!*AJ$3,IF($C497=$D$4,#REF!*AJ$4,IF($C497=$D$5,#REF!*AJ$5,0))))</f>
        <v>0</v>
      </c>
      <c r="AK497" s="179">
        <f>IF($C497=$D$2,#REF!*AK$2,IF($C497=$D$3,#REF!*AK$3,IF($C497=$D$4,#REF!*AK$4,IF($C497=$D$5,#REF!*AK$5,0))))</f>
        <v>0</v>
      </c>
      <c r="AL497" s="179">
        <f>IF($C497=$D$2,#REF!*AL$2,IF($C497=$D$3,#REF!*AL$3,IF($C497=$D$4,#REF!*AL$4,IF($C497=$D$5,#REF!*AL$5,0))))</f>
        <v>0</v>
      </c>
      <c r="AM497" s="179">
        <f>IF($C497=$D$2,#REF!*AM$2,IF($C497=$D$3,#REF!*AM$3,IF($C497=$D$4,#REF!*AM$4,IF($C497=$D$5,#REF!*AM$5,0))))</f>
        <v>0</v>
      </c>
    </row>
    <row r="498" spans="1:39">
      <c r="A498" s="141"/>
      <c r="B498" s="165"/>
      <c r="C498" s="165"/>
      <c r="D498" s="178">
        <f t="shared" si="0"/>
        <v>0</v>
      </c>
      <c r="E498" s="179">
        <f>IF($C498=$D$2,#REF!*E$2,IF($C498=$D$3,#REF!*E$3,IF($C498=$D$4,#REF!*E$4,IF($C498=$D$5,#REF!*E$5,0))))</f>
        <v>0</v>
      </c>
      <c r="F498" s="179">
        <f>IF($C498=$D$2,#REF!*F$2,IF($C498=$D$3,#REF!*F$3,IF($C498=$D$4,#REF!*F$4,IF($C498=$D$5,#REF!*F$5,0))))</f>
        <v>0</v>
      </c>
      <c r="G498" s="179">
        <f>IF($C498=$D$2,#REF!*G$2,IF($C498=$D$3,#REF!*G$3,IF($C498=$D$4,#REF!*G$4,IF($C498=$D$5,#REF!*G$5,0))))</f>
        <v>0</v>
      </c>
      <c r="H498" s="179">
        <f>IF($C498=$D$2,#REF!*H$2,IF($C498=$D$3,#REF!*H$3,IF($C498=$D$4,#REF!*H$4,IF($C498=$D$5,#REF!*H$5,0))))</f>
        <v>0</v>
      </c>
      <c r="I498" s="179">
        <f>IF($C498=$D$2,#REF!*I$2,IF($C498=$D$3,#REF!*I$3,IF($C498=$D$4,#REF!*I$4,IF($C498=$D$5,#REF!*I$5,0))))</f>
        <v>0</v>
      </c>
      <c r="J498" s="179">
        <f>IF($C498=$D$2,#REF!*J$2,IF($C498=$D$3,#REF!*J$3,IF($C498=$D$4,#REF!*J$4,IF($C498=$D$5,#REF!*J$5,0))))</f>
        <v>0</v>
      </c>
      <c r="K498" s="179">
        <f>IF($C498=$D$2,#REF!*K$2,IF($C498=$D$3,#REF!*K$3,IF($C498=$D$4,#REF!*K$4,IF($C498=$D$5,#REF!*K$5,0))))</f>
        <v>0</v>
      </c>
      <c r="L498" s="179">
        <f>IF($C498=$D$2,#REF!*L$2,IF($C498=$D$3,#REF!*L$3,IF($C498=$D$4,#REF!*L$4,IF($C498=$D$5,#REF!*L$5,0))))</f>
        <v>0</v>
      </c>
      <c r="M498" s="179">
        <f>IF($C498=$D$2,#REF!*M$2,IF($C498=$D$3,#REF!*M$3,IF($C498=$D$4,#REF!*M$4,IF($C498=$D$5,#REF!*M$5,0))))</f>
        <v>0</v>
      </c>
      <c r="N498" s="179">
        <f>IF($C498=$D$2,#REF!*N$2,IF($C498=$D$3,#REF!*N$3,IF($C498=$D$4,#REF!*N$4,IF($C498=$D$5,#REF!*N$5,0))))</f>
        <v>0</v>
      </c>
      <c r="O498" s="179">
        <f>IF($C498=$D$2,#REF!*O$2,IF($C498=$D$3,#REF!*O$3,IF($C498=$D$4,#REF!*O$4,IF($C498=$D$5,#REF!*O$5,0))))</f>
        <v>0</v>
      </c>
      <c r="P498" s="179">
        <f>IF($C498=$D$2,#REF!*P$2,IF($C498=$D$3,#REF!*P$3,IF($C498=$D$4,#REF!*P$4,IF($C498=$D$5,#REF!*P$5,0))))</f>
        <v>0</v>
      </c>
      <c r="Q498" s="179">
        <f>IF($C498=$D$2,#REF!*Q$2,IF($C498=$D$3,#REF!*Q$3,IF($C498=$D$4,#REF!*Q$4,IF($C498=$D$5,#REF!*Q$5,0))))</f>
        <v>0</v>
      </c>
      <c r="R498" s="179">
        <f>IF($C498=$D$2,#REF!*R$2,IF($C498=$D$3,#REF!*R$3,IF($C498=$D$4,#REF!*R$4,IF($C498=$D$5,#REF!*R$5,0))))</f>
        <v>0</v>
      </c>
      <c r="S498" s="179">
        <f>IF($C498=$D$2,#REF!*S$2,IF($C498=$D$3,#REF!*S$3,IF($C498=$D$4,#REF!*S$4,IF($C498=$D$5,#REF!*S$5,0))))</f>
        <v>0</v>
      </c>
      <c r="T498" s="179">
        <f>IF($C498=$D$2,#REF!*T$2,IF($C498=$D$3,#REF!*T$3,IF($C498=$D$4,#REF!*T$4,IF($C498=$D$5,#REF!*T$5,0))))</f>
        <v>0</v>
      </c>
      <c r="U498" s="179">
        <f>IF($C498=$D$2,#REF!*U$2,IF($C498=$D$3,#REF!*U$3,IF($C498=$D$4,#REF!*U$4,IF($C498=$D$5,#REF!*U$5,0))))</f>
        <v>0</v>
      </c>
      <c r="V498" s="179">
        <f>IF($C498=$D$2,#REF!*V$2,IF($C498=$D$3,#REF!*V$3,IF($C498=$D$4,#REF!*V$4,IF($C498=$D$5,#REF!*V$5,0))))</f>
        <v>0</v>
      </c>
      <c r="W498" s="179">
        <f>IF($C498=$D$2,#REF!*W$2,IF($C498=$D$3,#REF!*W$3,IF($C498=$D$4,#REF!*W$4,IF($C498=$D$5,#REF!*W$5,0))))</f>
        <v>0</v>
      </c>
      <c r="X498" s="179">
        <f>IF($C498=$D$2,#REF!*X$2,IF($C498=$D$3,#REF!*X$3,IF($C498=$D$4,#REF!*X$4,IF($C498=$D$5,#REF!*X$5,0))))</f>
        <v>0</v>
      </c>
      <c r="Y498" s="179">
        <f>IF($C498=$D$2,#REF!*Y$2,IF($C498=$D$3,#REF!*Y$3,IF($C498=$D$4,#REF!*Y$4,IF($C498=$D$5,#REF!*Y$5,0))))</f>
        <v>0</v>
      </c>
      <c r="Z498" s="179">
        <f>IF($C498=$D$2,#REF!*Z$2,IF($C498=$D$3,#REF!*Z$3,IF($C498=$D$4,#REF!*Z$4,IF($C498=$D$5,#REF!*Z$5,0))))</f>
        <v>0</v>
      </c>
      <c r="AA498" s="179">
        <f>IF($C498=$D$2,#REF!*AA$2,IF($C498=$D$3,#REF!*AA$3,IF($C498=$D$4,#REF!*AA$4,IF($C498=$D$5,#REF!*AA$5,0))))</f>
        <v>0</v>
      </c>
      <c r="AB498" s="179">
        <f>IF($C498=$D$2,#REF!*AB$2,IF($C498=$D$3,#REF!*AB$3,IF($C498=$D$4,#REF!*AB$4,IF($C498=$D$5,#REF!*AB$5,0))))</f>
        <v>0</v>
      </c>
      <c r="AC498" s="179">
        <f>IF($C498=$D$2,#REF!*AC$2,IF($C498=$D$3,#REF!*AC$3,IF($C498=$D$4,#REF!*AC$4,IF($C498=$D$5,#REF!*AC$5,0))))</f>
        <v>0</v>
      </c>
      <c r="AD498" s="179">
        <f>IF($C498=$D$2,#REF!*AD$2,IF($C498=$D$3,#REF!*AD$3,IF($C498=$D$4,#REF!*AD$4,IF($C498=$D$5,#REF!*AD$5,0))))</f>
        <v>0</v>
      </c>
      <c r="AE498" s="179">
        <f>IF($C498=$D$2,#REF!*AE$2,IF($C498=$D$3,#REF!*AE$3,IF($C498=$D$4,#REF!*AE$4,IF($C498=$D$5,#REF!*AE$5,0))))</f>
        <v>0</v>
      </c>
      <c r="AF498" s="179">
        <f>IF($C498=$D$2,#REF!*AF$2,IF($C498=$D$3,#REF!*AF$3,IF($C498=$D$4,#REF!*AF$4,IF($C498=$D$5,#REF!*AF$5,0))))</f>
        <v>0</v>
      </c>
      <c r="AG498" s="179">
        <f>IF($C498=$D$2,#REF!*AG$2,IF($C498=$D$3,#REF!*AG$3,IF($C498=$D$4,#REF!*AG$4,IF($C498=$D$5,#REF!*AG$5,0))))</f>
        <v>0</v>
      </c>
      <c r="AH498" s="179">
        <f>IF($C498=$D$2,#REF!*AH$2,IF($C498=$D$3,#REF!*AH$3,IF($C498=$D$4,#REF!*AH$4,IF($C498=$D$5,#REF!*AH$5,0))))</f>
        <v>0</v>
      </c>
      <c r="AI498" s="179">
        <f>IF($C498=$D$2,#REF!*AI$2,IF($C498=$D$3,#REF!*AI$3,IF($C498=$D$4,#REF!*AI$4,IF($C498=$D$5,#REF!*AI$5,0))))</f>
        <v>0</v>
      </c>
      <c r="AJ498" s="179">
        <f>IF($C498=$D$2,#REF!*AJ$2,IF($C498=$D$3,#REF!*AJ$3,IF($C498=$D$4,#REF!*AJ$4,IF($C498=$D$5,#REF!*AJ$5,0))))</f>
        <v>0</v>
      </c>
      <c r="AK498" s="179">
        <f>IF($C498=$D$2,#REF!*AK$2,IF($C498=$D$3,#REF!*AK$3,IF($C498=$D$4,#REF!*AK$4,IF($C498=$D$5,#REF!*AK$5,0))))</f>
        <v>0</v>
      </c>
      <c r="AL498" s="179">
        <f>IF($C498=$D$2,#REF!*AL$2,IF($C498=$D$3,#REF!*AL$3,IF($C498=$D$4,#REF!*AL$4,IF($C498=$D$5,#REF!*AL$5,0))))</f>
        <v>0</v>
      </c>
      <c r="AM498" s="179">
        <f>IF($C498=$D$2,#REF!*AM$2,IF($C498=$D$3,#REF!*AM$3,IF($C498=$D$4,#REF!*AM$4,IF($C498=$D$5,#REF!*AM$5,0))))</f>
        <v>0</v>
      </c>
    </row>
    <row r="499" spans="1:39">
      <c r="A499" s="141"/>
      <c r="B499" s="165"/>
      <c r="C499" s="165"/>
      <c r="D499" s="178">
        <f t="shared" si="0"/>
        <v>0</v>
      </c>
      <c r="E499" s="179">
        <f>IF($C499=$D$2,#REF!*E$2,IF($C499=$D$3,#REF!*E$3,IF($C499=$D$4,#REF!*E$4,IF($C499=$D$5,#REF!*E$5,0))))</f>
        <v>0</v>
      </c>
      <c r="F499" s="179">
        <f>IF($C499=$D$2,#REF!*F$2,IF($C499=$D$3,#REF!*F$3,IF($C499=$D$4,#REF!*F$4,IF($C499=$D$5,#REF!*F$5,0))))</f>
        <v>0</v>
      </c>
      <c r="G499" s="179">
        <f>IF($C499=$D$2,#REF!*G$2,IF($C499=$D$3,#REF!*G$3,IF($C499=$D$4,#REF!*G$4,IF($C499=$D$5,#REF!*G$5,0))))</f>
        <v>0</v>
      </c>
      <c r="H499" s="179">
        <f>IF($C499=$D$2,#REF!*H$2,IF($C499=$D$3,#REF!*H$3,IF($C499=$D$4,#REF!*H$4,IF($C499=$D$5,#REF!*H$5,0))))</f>
        <v>0</v>
      </c>
      <c r="I499" s="179">
        <f>IF($C499=$D$2,#REF!*I$2,IF($C499=$D$3,#REF!*I$3,IF($C499=$D$4,#REF!*I$4,IF($C499=$D$5,#REF!*I$5,0))))</f>
        <v>0</v>
      </c>
      <c r="J499" s="179">
        <f>IF($C499=$D$2,#REF!*J$2,IF($C499=$D$3,#REF!*J$3,IF($C499=$D$4,#REF!*J$4,IF($C499=$D$5,#REF!*J$5,0))))</f>
        <v>0</v>
      </c>
      <c r="K499" s="179">
        <f>IF($C499=$D$2,#REF!*K$2,IF($C499=$D$3,#REF!*K$3,IF($C499=$D$4,#REF!*K$4,IF($C499=$D$5,#REF!*K$5,0))))</f>
        <v>0</v>
      </c>
      <c r="L499" s="179">
        <f>IF($C499=$D$2,#REF!*L$2,IF($C499=$D$3,#REF!*L$3,IF($C499=$D$4,#REF!*L$4,IF($C499=$D$5,#REF!*L$5,0))))</f>
        <v>0</v>
      </c>
      <c r="M499" s="179">
        <f>IF($C499=$D$2,#REF!*M$2,IF($C499=$D$3,#REF!*M$3,IF($C499=$D$4,#REF!*M$4,IF($C499=$D$5,#REF!*M$5,0))))</f>
        <v>0</v>
      </c>
      <c r="N499" s="179">
        <f>IF($C499=$D$2,#REF!*N$2,IF($C499=$D$3,#REF!*N$3,IF($C499=$D$4,#REF!*N$4,IF($C499=$D$5,#REF!*N$5,0))))</f>
        <v>0</v>
      </c>
      <c r="O499" s="179">
        <f>IF($C499=$D$2,#REF!*O$2,IF($C499=$D$3,#REF!*O$3,IF($C499=$D$4,#REF!*O$4,IF($C499=$D$5,#REF!*O$5,0))))</f>
        <v>0</v>
      </c>
      <c r="P499" s="179">
        <f>IF($C499=$D$2,#REF!*P$2,IF($C499=$D$3,#REF!*P$3,IF($C499=$D$4,#REF!*P$4,IF($C499=$D$5,#REF!*P$5,0))))</f>
        <v>0</v>
      </c>
      <c r="Q499" s="179">
        <f>IF($C499=$D$2,#REF!*Q$2,IF($C499=$D$3,#REF!*Q$3,IF($C499=$D$4,#REF!*Q$4,IF($C499=$D$5,#REF!*Q$5,0))))</f>
        <v>0</v>
      </c>
      <c r="R499" s="179">
        <f>IF($C499=$D$2,#REF!*R$2,IF($C499=$D$3,#REF!*R$3,IF($C499=$D$4,#REF!*R$4,IF($C499=$D$5,#REF!*R$5,0))))</f>
        <v>0</v>
      </c>
      <c r="S499" s="179">
        <f>IF($C499=$D$2,#REF!*S$2,IF($C499=$D$3,#REF!*S$3,IF($C499=$D$4,#REF!*S$4,IF($C499=$D$5,#REF!*S$5,0))))</f>
        <v>0</v>
      </c>
      <c r="T499" s="179">
        <f>IF($C499=$D$2,#REF!*T$2,IF($C499=$D$3,#REF!*T$3,IF($C499=$D$4,#REF!*T$4,IF($C499=$D$5,#REF!*T$5,0))))</f>
        <v>0</v>
      </c>
      <c r="U499" s="179">
        <f>IF($C499=$D$2,#REF!*U$2,IF($C499=$D$3,#REF!*U$3,IF($C499=$D$4,#REF!*U$4,IF($C499=$D$5,#REF!*U$5,0))))</f>
        <v>0</v>
      </c>
      <c r="V499" s="179">
        <f>IF($C499=$D$2,#REF!*V$2,IF($C499=$D$3,#REF!*V$3,IF($C499=$D$4,#REF!*V$4,IF($C499=$D$5,#REF!*V$5,0))))</f>
        <v>0</v>
      </c>
      <c r="W499" s="179">
        <f>IF($C499=$D$2,#REF!*W$2,IF($C499=$D$3,#REF!*W$3,IF($C499=$D$4,#REF!*W$4,IF($C499=$D$5,#REF!*W$5,0))))</f>
        <v>0</v>
      </c>
      <c r="X499" s="179">
        <f>IF($C499=$D$2,#REF!*X$2,IF($C499=$D$3,#REF!*X$3,IF($C499=$D$4,#REF!*X$4,IF($C499=$D$5,#REF!*X$5,0))))</f>
        <v>0</v>
      </c>
      <c r="Y499" s="179">
        <f>IF($C499=$D$2,#REF!*Y$2,IF($C499=$D$3,#REF!*Y$3,IF($C499=$D$4,#REF!*Y$4,IF($C499=$D$5,#REF!*Y$5,0))))</f>
        <v>0</v>
      </c>
      <c r="Z499" s="179">
        <f>IF($C499=$D$2,#REF!*Z$2,IF($C499=$D$3,#REF!*Z$3,IF($C499=$D$4,#REF!*Z$4,IF($C499=$D$5,#REF!*Z$5,0))))</f>
        <v>0</v>
      </c>
      <c r="AA499" s="179">
        <f>IF($C499=$D$2,#REF!*AA$2,IF($C499=$D$3,#REF!*AA$3,IF($C499=$D$4,#REF!*AA$4,IF($C499=$D$5,#REF!*AA$5,0))))</f>
        <v>0</v>
      </c>
      <c r="AB499" s="179">
        <f>IF($C499=$D$2,#REF!*AB$2,IF($C499=$D$3,#REF!*AB$3,IF($C499=$D$4,#REF!*AB$4,IF($C499=$D$5,#REF!*AB$5,0))))</f>
        <v>0</v>
      </c>
      <c r="AC499" s="179">
        <f>IF($C499=$D$2,#REF!*AC$2,IF($C499=$D$3,#REF!*AC$3,IF($C499=$D$4,#REF!*AC$4,IF($C499=$D$5,#REF!*AC$5,0))))</f>
        <v>0</v>
      </c>
      <c r="AD499" s="179">
        <f>IF($C499=$D$2,#REF!*AD$2,IF($C499=$D$3,#REF!*AD$3,IF($C499=$D$4,#REF!*AD$4,IF($C499=$D$5,#REF!*AD$5,0))))</f>
        <v>0</v>
      </c>
      <c r="AE499" s="179">
        <f>IF($C499=$D$2,#REF!*AE$2,IF($C499=$D$3,#REF!*AE$3,IF($C499=$D$4,#REF!*AE$4,IF($C499=$D$5,#REF!*AE$5,0))))</f>
        <v>0</v>
      </c>
      <c r="AF499" s="179">
        <f>IF($C499=$D$2,#REF!*AF$2,IF($C499=$D$3,#REF!*AF$3,IF($C499=$D$4,#REF!*AF$4,IF($C499=$D$5,#REF!*AF$5,0))))</f>
        <v>0</v>
      </c>
      <c r="AG499" s="179">
        <f>IF($C499=$D$2,#REF!*AG$2,IF($C499=$D$3,#REF!*AG$3,IF($C499=$D$4,#REF!*AG$4,IF($C499=$D$5,#REF!*AG$5,0))))</f>
        <v>0</v>
      </c>
      <c r="AH499" s="179">
        <f>IF($C499=$D$2,#REF!*AH$2,IF($C499=$D$3,#REF!*AH$3,IF($C499=$D$4,#REF!*AH$4,IF($C499=$D$5,#REF!*AH$5,0))))</f>
        <v>0</v>
      </c>
      <c r="AI499" s="179">
        <f>IF($C499=$D$2,#REF!*AI$2,IF($C499=$D$3,#REF!*AI$3,IF($C499=$D$4,#REF!*AI$4,IF($C499=$D$5,#REF!*AI$5,0))))</f>
        <v>0</v>
      </c>
      <c r="AJ499" s="179">
        <f>IF($C499=$D$2,#REF!*AJ$2,IF($C499=$D$3,#REF!*AJ$3,IF($C499=$D$4,#REF!*AJ$4,IF($C499=$D$5,#REF!*AJ$5,0))))</f>
        <v>0</v>
      </c>
      <c r="AK499" s="179">
        <f>IF($C499=$D$2,#REF!*AK$2,IF($C499=$D$3,#REF!*AK$3,IF($C499=$D$4,#REF!*AK$4,IF($C499=$D$5,#REF!*AK$5,0))))</f>
        <v>0</v>
      </c>
      <c r="AL499" s="179">
        <f>IF($C499=$D$2,#REF!*AL$2,IF($C499=$D$3,#REF!*AL$3,IF($C499=$D$4,#REF!*AL$4,IF($C499=$D$5,#REF!*AL$5,0))))</f>
        <v>0</v>
      </c>
      <c r="AM499" s="179">
        <f>IF($C499=$D$2,#REF!*AM$2,IF($C499=$D$3,#REF!*AM$3,IF($C499=$D$4,#REF!*AM$4,IF($C499=$D$5,#REF!*AM$5,0))))</f>
        <v>0</v>
      </c>
    </row>
    <row r="500" spans="1:39">
      <c r="A500" s="141"/>
      <c r="B500" s="165"/>
      <c r="C500" s="165"/>
      <c r="D500" s="178">
        <f t="shared" si="0"/>
        <v>0</v>
      </c>
      <c r="E500" s="179">
        <f>IF($C500=$D$2,#REF!*E$2,IF($C500=$D$3,#REF!*E$3,IF($C500=$D$4,#REF!*E$4,IF($C500=$D$5,#REF!*E$5,0))))</f>
        <v>0</v>
      </c>
      <c r="F500" s="179">
        <f>IF($C500=$D$2,#REF!*F$2,IF($C500=$D$3,#REF!*F$3,IF($C500=$D$4,#REF!*F$4,IF($C500=$D$5,#REF!*F$5,0))))</f>
        <v>0</v>
      </c>
      <c r="G500" s="179">
        <f>IF($C500=$D$2,#REF!*G$2,IF($C500=$D$3,#REF!*G$3,IF($C500=$D$4,#REF!*G$4,IF($C500=$D$5,#REF!*G$5,0))))</f>
        <v>0</v>
      </c>
      <c r="H500" s="179">
        <f>IF($C500=$D$2,#REF!*H$2,IF($C500=$D$3,#REF!*H$3,IF($C500=$D$4,#REF!*H$4,IF($C500=$D$5,#REF!*H$5,0))))</f>
        <v>0</v>
      </c>
      <c r="I500" s="179">
        <f>IF($C500=$D$2,#REF!*I$2,IF($C500=$D$3,#REF!*I$3,IF($C500=$D$4,#REF!*I$4,IF($C500=$D$5,#REF!*I$5,0))))</f>
        <v>0</v>
      </c>
      <c r="J500" s="179">
        <f>IF($C500=$D$2,#REF!*J$2,IF($C500=$D$3,#REF!*J$3,IF($C500=$D$4,#REF!*J$4,IF($C500=$D$5,#REF!*J$5,0))))</f>
        <v>0</v>
      </c>
      <c r="K500" s="179">
        <f>IF($C500=$D$2,#REF!*K$2,IF($C500=$D$3,#REF!*K$3,IF($C500=$D$4,#REF!*K$4,IF($C500=$D$5,#REF!*K$5,0))))</f>
        <v>0</v>
      </c>
      <c r="L500" s="179">
        <f>IF($C500=$D$2,#REF!*L$2,IF($C500=$D$3,#REF!*L$3,IF($C500=$D$4,#REF!*L$4,IF($C500=$D$5,#REF!*L$5,0))))</f>
        <v>0</v>
      </c>
      <c r="M500" s="179">
        <f>IF($C500=$D$2,#REF!*M$2,IF($C500=$D$3,#REF!*M$3,IF($C500=$D$4,#REF!*M$4,IF($C500=$D$5,#REF!*M$5,0))))</f>
        <v>0</v>
      </c>
      <c r="N500" s="179">
        <f>IF($C500=$D$2,#REF!*N$2,IF($C500=$D$3,#REF!*N$3,IF($C500=$D$4,#REF!*N$4,IF($C500=$D$5,#REF!*N$5,0))))</f>
        <v>0</v>
      </c>
      <c r="O500" s="179">
        <f>IF($C500=$D$2,#REF!*O$2,IF($C500=$D$3,#REF!*O$3,IF($C500=$D$4,#REF!*O$4,IF($C500=$D$5,#REF!*O$5,0))))</f>
        <v>0</v>
      </c>
      <c r="P500" s="179">
        <f>IF($C500=$D$2,#REF!*P$2,IF($C500=$D$3,#REF!*P$3,IF($C500=$D$4,#REF!*P$4,IF($C500=$D$5,#REF!*P$5,0))))</f>
        <v>0</v>
      </c>
      <c r="Q500" s="179">
        <f>IF($C500=$D$2,#REF!*Q$2,IF($C500=$D$3,#REF!*Q$3,IF($C500=$D$4,#REF!*Q$4,IF($C500=$D$5,#REF!*Q$5,0))))</f>
        <v>0</v>
      </c>
      <c r="R500" s="179">
        <f>IF($C500=$D$2,#REF!*R$2,IF($C500=$D$3,#REF!*R$3,IF($C500=$D$4,#REF!*R$4,IF($C500=$D$5,#REF!*R$5,0))))</f>
        <v>0</v>
      </c>
      <c r="S500" s="179">
        <f>IF($C500=$D$2,#REF!*S$2,IF($C500=$D$3,#REF!*S$3,IF($C500=$D$4,#REF!*S$4,IF($C500=$D$5,#REF!*S$5,0))))</f>
        <v>0</v>
      </c>
      <c r="T500" s="179">
        <f>IF($C500=$D$2,#REF!*T$2,IF($C500=$D$3,#REF!*T$3,IF($C500=$D$4,#REF!*T$4,IF($C500=$D$5,#REF!*T$5,0))))</f>
        <v>0</v>
      </c>
      <c r="U500" s="179">
        <f>IF($C500=$D$2,#REF!*U$2,IF($C500=$D$3,#REF!*U$3,IF($C500=$D$4,#REF!*U$4,IF($C500=$D$5,#REF!*U$5,0))))</f>
        <v>0</v>
      </c>
      <c r="V500" s="179">
        <f>IF($C500=$D$2,#REF!*V$2,IF($C500=$D$3,#REF!*V$3,IF($C500=$D$4,#REF!*V$4,IF($C500=$D$5,#REF!*V$5,0))))</f>
        <v>0</v>
      </c>
      <c r="W500" s="179">
        <f>IF($C500=$D$2,#REF!*W$2,IF($C500=$D$3,#REF!*W$3,IF($C500=$D$4,#REF!*W$4,IF($C500=$D$5,#REF!*W$5,0))))</f>
        <v>0</v>
      </c>
      <c r="X500" s="179">
        <f>IF($C500=$D$2,#REF!*X$2,IF($C500=$D$3,#REF!*X$3,IF($C500=$D$4,#REF!*X$4,IF($C500=$D$5,#REF!*X$5,0))))</f>
        <v>0</v>
      </c>
      <c r="Y500" s="179">
        <f>IF($C500=$D$2,#REF!*Y$2,IF($C500=$D$3,#REF!*Y$3,IF($C500=$D$4,#REF!*Y$4,IF($C500=$D$5,#REF!*Y$5,0))))</f>
        <v>0</v>
      </c>
      <c r="Z500" s="179">
        <f>IF($C500=$D$2,#REF!*Z$2,IF($C500=$D$3,#REF!*Z$3,IF($C500=$D$4,#REF!*Z$4,IF($C500=$D$5,#REF!*Z$5,0))))</f>
        <v>0</v>
      </c>
      <c r="AA500" s="179">
        <f>IF($C500=$D$2,#REF!*AA$2,IF($C500=$D$3,#REF!*AA$3,IF($C500=$D$4,#REF!*AA$4,IF($C500=$D$5,#REF!*AA$5,0))))</f>
        <v>0</v>
      </c>
      <c r="AB500" s="179">
        <f>IF($C500=$D$2,#REF!*AB$2,IF($C500=$D$3,#REF!*AB$3,IF($C500=$D$4,#REF!*AB$4,IF($C500=$D$5,#REF!*AB$5,0))))</f>
        <v>0</v>
      </c>
      <c r="AC500" s="179">
        <f>IF($C500=$D$2,#REF!*AC$2,IF($C500=$D$3,#REF!*AC$3,IF($C500=$D$4,#REF!*AC$4,IF($C500=$D$5,#REF!*AC$5,0))))</f>
        <v>0</v>
      </c>
      <c r="AD500" s="179">
        <f>IF($C500=$D$2,#REF!*AD$2,IF($C500=$D$3,#REF!*AD$3,IF($C500=$D$4,#REF!*AD$4,IF($C500=$D$5,#REF!*AD$5,0))))</f>
        <v>0</v>
      </c>
      <c r="AE500" s="179">
        <f>IF($C500=$D$2,#REF!*AE$2,IF($C500=$D$3,#REF!*AE$3,IF($C500=$D$4,#REF!*AE$4,IF($C500=$D$5,#REF!*AE$5,0))))</f>
        <v>0</v>
      </c>
      <c r="AF500" s="179">
        <f>IF($C500=$D$2,#REF!*AF$2,IF($C500=$D$3,#REF!*AF$3,IF($C500=$D$4,#REF!*AF$4,IF($C500=$D$5,#REF!*AF$5,0))))</f>
        <v>0</v>
      </c>
      <c r="AG500" s="179">
        <f>IF($C500=$D$2,#REF!*AG$2,IF($C500=$D$3,#REF!*AG$3,IF($C500=$D$4,#REF!*AG$4,IF($C500=$D$5,#REF!*AG$5,0))))</f>
        <v>0</v>
      </c>
      <c r="AH500" s="179">
        <f>IF($C500=$D$2,#REF!*AH$2,IF($C500=$D$3,#REF!*AH$3,IF($C500=$D$4,#REF!*AH$4,IF($C500=$D$5,#REF!*AH$5,0))))</f>
        <v>0</v>
      </c>
      <c r="AI500" s="179">
        <f>IF($C500=$D$2,#REF!*AI$2,IF($C500=$D$3,#REF!*AI$3,IF($C500=$D$4,#REF!*AI$4,IF($C500=$D$5,#REF!*AI$5,0))))</f>
        <v>0</v>
      </c>
      <c r="AJ500" s="179">
        <f>IF($C500=$D$2,#REF!*AJ$2,IF($C500=$D$3,#REF!*AJ$3,IF($C500=$D$4,#REF!*AJ$4,IF($C500=$D$5,#REF!*AJ$5,0))))</f>
        <v>0</v>
      </c>
      <c r="AK500" s="179">
        <f>IF($C500=$D$2,#REF!*AK$2,IF($C500=$D$3,#REF!*AK$3,IF($C500=$D$4,#REF!*AK$4,IF($C500=$D$5,#REF!*AK$5,0))))</f>
        <v>0</v>
      </c>
      <c r="AL500" s="179">
        <f>IF($C500=$D$2,#REF!*AL$2,IF($C500=$D$3,#REF!*AL$3,IF($C500=$D$4,#REF!*AL$4,IF($C500=$D$5,#REF!*AL$5,0))))</f>
        <v>0</v>
      </c>
      <c r="AM500" s="179">
        <f>IF($C500=$D$2,#REF!*AM$2,IF($C500=$D$3,#REF!*AM$3,IF($C500=$D$4,#REF!*AM$4,IF($C500=$D$5,#REF!*AM$5,0))))</f>
        <v>0</v>
      </c>
    </row>
    <row r="501" spans="1:39">
      <c r="A501" s="141"/>
      <c r="B501" s="165"/>
      <c r="C501" s="165"/>
      <c r="D501" s="178">
        <f t="shared" si="0"/>
        <v>0</v>
      </c>
      <c r="E501" s="179">
        <f>IF($C501=$D$2,#REF!*E$2,IF($C501=$D$3,#REF!*E$3,IF($C501=$D$4,#REF!*E$4,IF($C501=$D$5,#REF!*E$5,0))))</f>
        <v>0</v>
      </c>
      <c r="F501" s="179">
        <f>IF($C501=$D$2,#REF!*F$2,IF($C501=$D$3,#REF!*F$3,IF($C501=$D$4,#REF!*F$4,IF($C501=$D$5,#REF!*F$5,0))))</f>
        <v>0</v>
      </c>
      <c r="G501" s="179">
        <f>IF($C501=$D$2,#REF!*G$2,IF($C501=$D$3,#REF!*G$3,IF($C501=$D$4,#REF!*G$4,IF($C501=$D$5,#REF!*G$5,0))))</f>
        <v>0</v>
      </c>
      <c r="H501" s="179">
        <f>IF($C501=$D$2,#REF!*H$2,IF($C501=$D$3,#REF!*H$3,IF($C501=$D$4,#REF!*H$4,IF($C501=$D$5,#REF!*H$5,0))))</f>
        <v>0</v>
      </c>
      <c r="I501" s="179">
        <f>IF($C501=$D$2,#REF!*I$2,IF($C501=$D$3,#REF!*I$3,IF($C501=$D$4,#REF!*I$4,IF($C501=$D$5,#REF!*I$5,0))))</f>
        <v>0</v>
      </c>
      <c r="J501" s="179">
        <f>IF($C501=$D$2,#REF!*J$2,IF($C501=$D$3,#REF!*J$3,IF($C501=$D$4,#REF!*J$4,IF($C501=$D$5,#REF!*J$5,0))))</f>
        <v>0</v>
      </c>
      <c r="K501" s="179">
        <f>IF($C501=$D$2,#REF!*K$2,IF($C501=$D$3,#REF!*K$3,IF($C501=$D$4,#REF!*K$4,IF($C501=$D$5,#REF!*K$5,0))))</f>
        <v>0</v>
      </c>
      <c r="L501" s="179">
        <f>IF($C501=$D$2,#REF!*L$2,IF($C501=$D$3,#REF!*L$3,IF($C501=$D$4,#REF!*L$4,IF($C501=$D$5,#REF!*L$5,0))))</f>
        <v>0</v>
      </c>
      <c r="M501" s="179">
        <f>IF($C501=$D$2,#REF!*M$2,IF($C501=$D$3,#REF!*M$3,IF($C501=$D$4,#REF!*M$4,IF($C501=$D$5,#REF!*M$5,0))))</f>
        <v>0</v>
      </c>
      <c r="N501" s="179">
        <f>IF($C501=$D$2,#REF!*N$2,IF($C501=$D$3,#REF!*N$3,IF($C501=$D$4,#REF!*N$4,IF($C501=$D$5,#REF!*N$5,0))))</f>
        <v>0</v>
      </c>
      <c r="O501" s="179">
        <f>IF($C501=$D$2,#REF!*O$2,IF($C501=$D$3,#REF!*O$3,IF($C501=$D$4,#REF!*O$4,IF($C501=$D$5,#REF!*O$5,0))))</f>
        <v>0</v>
      </c>
      <c r="P501" s="179">
        <f>IF($C501=$D$2,#REF!*P$2,IF($C501=$D$3,#REF!*P$3,IF($C501=$D$4,#REF!*P$4,IF($C501=$D$5,#REF!*P$5,0))))</f>
        <v>0</v>
      </c>
      <c r="Q501" s="179">
        <f>IF($C501=$D$2,#REF!*Q$2,IF($C501=$D$3,#REF!*Q$3,IF($C501=$D$4,#REF!*Q$4,IF($C501=$D$5,#REF!*Q$5,0))))</f>
        <v>0</v>
      </c>
      <c r="R501" s="179">
        <f>IF($C501=$D$2,#REF!*R$2,IF($C501=$D$3,#REF!*R$3,IF($C501=$D$4,#REF!*R$4,IF($C501=$D$5,#REF!*R$5,0))))</f>
        <v>0</v>
      </c>
      <c r="S501" s="179">
        <f>IF($C501=$D$2,#REF!*S$2,IF($C501=$D$3,#REF!*S$3,IF($C501=$D$4,#REF!*S$4,IF($C501=$D$5,#REF!*S$5,0))))</f>
        <v>0</v>
      </c>
      <c r="T501" s="179">
        <f>IF($C501=$D$2,#REF!*T$2,IF($C501=$D$3,#REF!*T$3,IF($C501=$D$4,#REF!*T$4,IF($C501=$D$5,#REF!*T$5,0))))</f>
        <v>0</v>
      </c>
      <c r="U501" s="179">
        <f>IF($C501=$D$2,#REF!*U$2,IF($C501=$D$3,#REF!*U$3,IF($C501=$D$4,#REF!*U$4,IF($C501=$D$5,#REF!*U$5,0))))</f>
        <v>0</v>
      </c>
      <c r="V501" s="179">
        <f>IF($C501=$D$2,#REF!*V$2,IF($C501=$D$3,#REF!*V$3,IF($C501=$D$4,#REF!*V$4,IF($C501=$D$5,#REF!*V$5,0))))</f>
        <v>0</v>
      </c>
      <c r="W501" s="179">
        <f>IF($C501=$D$2,#REF!*W$2,IF($C501=$D$3,#REF!*W$3,IF($C501=$D$4,#REF!*W$4,IF($C501=$D$5,#REF!*W$5,0))))</f>
        <v>0</v>
      </c>
      <c r="X501" s="179">
        <f>IF($C501=$D$2,#REF!*X$2,IF($C501=$D$3,#REF!*X$3,IF($C501=$D$4,#REF!*X$4,IF($C501=$D$5,#REF!*X$5,0))))</f>
        <v>0</v>
      </c>
      <c r="Y501" s="179">
        <f>IF($C501=$D$2,#REF!*Y$2,IF($C501=$D$3,#REF!*Y$3,IF($C501=$D$4,#REF!*Y$4,IF($C501=$D$5,#REF!*Y$5,0))))</f>
        <v>0</v>
      </c>
      <c r="Z501" s="179">
        <f>IF($C501=$D$2,#REF!*Z$2,IF($C501=$D$3,#REF!*Z$3,IF($C501=$D$4,#REF!*Z$4,IF($C501=$D$5,#REF!*Z$5,0))))</f>
        <v>0</v>
      </c>
      <c r="AA501" s="179">
        <f>IF($C501=$D$2,#REF!*AA$2,IF($C501=$D$3,#REF!*AA$3,IF($C501=$D$4,#REF!*AA$4,IF($C501=$D$5,#REF!*AA$5,0))))</f>
        <v>0</v>
      </c>
      <c r="AB501" s="179">
        <f>IF($C501=$D$2,#REF!*AB$2,IF($C501=$D$3,#REF!*AB$3,IF($C501=$D$4,#REF!*AB$4,IF($C501=$D$5,#REF!*AB$5,0))))</f>
        <v>0</v>
      </c>
      <c r="AC501" s="179">
        <f>IF($C501=$D$2,#REF!*AC$2,IF($C501=$D$3,#REF!*AC$3,IF($C501=$D$4,#REF!*AC$4,IF($C501=$D$5,#REF!*AC$5,0))))</f>
        <v>0</v>
      </c>
      <c r="AD501" s="179">
        <f>IF($C501=$D$2,#REF!*AD$2,IF($C501=$D$3,#REF!*AD$3,IF($C501=$D$4,#REF!*AD$4,IF($C501=$D$5,#REF!*AD$5,0))))</f>
        <v>0</v>
      </c>
      <c r="AE501" s="179">
        <f>IF($C501=$D$2,#REF!*AE$2,IF($C501=$D$3,#REF!*AE$3,IF($C501=$D$4,#REF!*AE$4,IF($C501=$D$5,#REF!*AE$5,0))))</f>
        <v>0</v>
      </c>
      <c r="AF501" s="179">
        <f>IF($C501=$D$2,#REF!*AF$2,IF($C501=$D$3,#REF!*AF$3,IF($C501=$D$4,#REF!*AF$4,IF($C501=$D$5,#REF!*AF$5,0))))</f>
        <v>0</v>
      </c>
      <c r="AG501" s="179">
        <f>IF($C501=$D$2,#REF!*AG$2,IF($C501=$D$3,#REF!*AG$3,IF($C501=$D$4,#REF!*AG$4,IF($C501=$D$5,#REF!*AG$5,0))))</f>
        <v>0</v>
      </c>
      <c r="AH501" s="179">
        <f>IF($C501=$D$2,#REF!*AH$2,IF($C501=$D$3,#REF!*AH$3,IF($C501=$D$4,#REF!*AH$4,IF($C501=$D$5,#REF!*AH$5,0))))</f>
        <v>0</v>
      </c>
      <c r="AI501" s="179">
        <f>IF($C501=$D$2,#REF!*AI$2,IF($C501=$D$3,#REF!*AI$3,IF($C501=$D$4,#REF!*AI$4,IF($C501=$D$5,#REF!*AI$5,0))))</f>
        <v>0</v>
      </c>
      <c r="AJ501" s="179">
        <f>IF($C501=$D$2,#REF!*AJ$2,IF($C501=$D$3,#REF!*AJ$3,IF($C501=$D$4,#REF!*AJ$4,IF($C501=$D$5,#REF!*AJ$5,0))))</f>
        <v>0</v>
      </c>
      <c r="AK501" s="179">
        <f>IF($C501=$D$2,#REF!*AK$2,IF($C501=$D$3,#REF!*AK$3,IF($C501=$D$4,#REF!*AK$4,IF($C501=$D$5,#REF!*AK$5,0))))</f>
        <v>0</v>
      </c>
      <c r="AL501" s="179">
        <f>IF($C501=$D$2,#REF!*AL$2,IF($C501=$D$3,#REF!*AL$3,IF($C501=$D$4,#REF!*AL$4,IF($C501=$D$5,#REF!*AL$5,0))))</f>
        <v>0</v>
      </c>
      <c r="AM501" s="179">
        <f>IF($C501=$D$2,#REF!*AM$2,IF($C501=$D$3,#REF!*AM$3,IF($C501=$D$4,#REF!*AM$4,IF($C501=$D$5,#REF!*AM$5,0))))</f>
        <v>0</v>
      </c>
    </row>
    <row r="502" spans="1:39">
      <c r="A502" s="141"/>
      <c r="B502" s="165"/>
      <c r="C502" s="165"/>
      <c r="D502" s="178">
        <f t="shared" si="0"/>
        <v>0</v>
      </c>
      <c r="E502" s="179">
        <f>IF($C502=$D$2,#REF!*E$2,IF($C502=$D$3,#REF!*E$3,IF($C502=$D$4,#REF!*E$4,IF($C502=$D$5,#REF!*E$5,0))))</f>
        <v>0</v>
      </c>
      <c r="F502" s="179">
        <f>IF($C502=$D$2,#REF!*F$2,IF($C502=$D$3,#REF!*F$3,IF($C502=$D$4,#REF!*F$4,IF($C502=$D$5,#REF!*F$5,0))))</f>
        <v>0</v>
      </c>
      <c r="G502" s="179">
        <f>IF($C502=$D$2,#REF!*G$2,IF($C502=$D$3,#REF!*G$3,IF($C502=$D$4,#REF!*G$4,IF($C502=$D$5,#REF!*G$5,0))))</f>
        <v>0</v>
      </c>
      <c r="H502" s="179">
        <f>IF($C502=$D$2,#REF!*H$2,IF($C502=$D$3,#REF!*H$3,IF($C502=$D$4,#REF!*H$4,IF($C502=$D$5,#REF!*H$5,0))))</f>
        <v>0</v>
      </c>
      <c r="I502" s="179">
        <f>IF($C502=$D$2,#REF!*I$2,IF($C502=$D$3,#REF!*I$3,IF($C502=$D$4,#REF!*I$4,IF($C502=$D$5,#REF!*I$5,0))))</f>
        <v>0</v>
      </c>
      <c r="J502" s="179">
        <f>IF($C502=$D$2,#REF!*J$2,IF($C502=$D$3,#REF!*J$3,IF($C502=$D$4,#REF!*J$4,IF($C502=$D$5,#REF!*J$5,0))))</f>
        <v>0</v>
      </c>
      <c r="K502" s="179">
        <f>IF($C502=$D$2,#REF!*K$2,IF($C502=$D$3,#REF!*K$3,IF($C502=$D$4,#REF!*K$4,IF($C502=$D$5,#REF!*K$5,0))))</f>
        <v>0</v>
      </c>
      <c r="L502" s="179">
        <f>IF($C502=$D$2,#REF!*L$2,IF($C502=$D$3,#REF!*L$3,IF($C502=$D$4,#REF!*L$4,IF($C502=$D$5,#REF!*L$5,0))))</f>
        <v>0</v>
      </c>
      <c r="M502" s="179">
        <f>IF($C502=$D$2,#REF!*M$2,IF($C502=$D$3,#REF!*M$3,IF($C502=$D$4,#REF!*M$4,IF($C502=$D$5,#REF!*M$5,0))))</f>
        <v>0</v>
      </c>
      <c r="N502" s="179">
        <f>IF($C502=$D$2,#REF!*N$2,IF($C502=$D$3,#REF!*N$3,IF($C502=$D$4,#REF!*N$4,IF($C502=$D$5,#REF!*N$5,0))))</f>
        <v>0</v>
      </c>
      <c r="O502" s="179">
        <f>IF($C502=$D$2,#REF!*O$2,IF($C502=$D$3,#REF!*O$3,IF($C502=$D$4,#REF!*O$4,IF($C502=$D$5,#REF!*O$5,0))))</f>
        <v>0</v>
      </c>
      <c r="P502" s="179">
        <f>IF($C502=$D$2,#REF!*P$2,IF($C502=$D$3,#REF!*P$3,IF($C502=$D$4,#REF!*P$4,IF($C502=$D$5,#REF!*P$5,0))))</f>
        <v>0</v>
      </c>
      <c r="Q502" s="179">
        <f>IF($C502=$D$2,#REF!*Q$2,IF($C502=$D$3,#REF!*Q$3,IF($C502=$D$4,#REF!*Q$4,IF($C502=$D$5,#REF!*Q$5,0))))</f>
        <v>0</v>
      </c>
      <c r="R502" s="179">
        <f>IF($C502=$D$2,#REF!*R$2,IF($C502=$D$3,#REF!*R$3,IF($C502=$D$4,#REF!*R$4,IF($C502=$D$5,#REF!*R$5,0))))</f>
        <v>0</v>
      </c>
      <c r="S502" s="179">
        <f>IF($C502=$D$2,#REF!*S$2,IF($C502=$D$3,#REF!*S$3,IF($C502=$D$4,#REF!*S$4,IF($C502=$D$5,#REF!*S$5,0))))</f>
        <v>0</v>
      </c>
      <c r="T502" s="179">
        <f>IF($C502=$D$2,#REF!*T$2,IF($C502=$D$3,#REF!*T$3,IF($C502=$D$4,#REF!*T$4,IF($C502=$D$5,#REF!*T$5,0))))</f>
        <v>0</v>
      </c>
      <c r="U502" s="179">
        <f>IF($C502=$D$2,#REF!*U$2,IF($C502=$D$3,#REF!*U$3,IF($C502=$D$4,#REF!*U$4,IF($C502=$D$5,#REF!*U$5,0))))</f>
        <v>0</v>
      </c>
      <c r="V502" s="179">
        <f>IF($C502=$D$2,#REF!*V$2,IF($C502=$D$3,#REF!*V$3,IF($C502=$D$4,#REF!*V$4,IF($C502=$D$5,#REF!*V$5,0))))</f>
        <v>0</v>
      </c>
      <c r="W502" s="179">
        <f>IF($C502=$D$2,#REF!*W$2,IF($C502=$D$3,#REF!*W$3,IF($C502=$D$4,#REF!*W$4,IF($C502=$D$5,#REF!*W$5,0))))</f>
        <v>0</v>
      </c>
      <c r="X502" s="179">
        <f>IF($C502=$D$2,#REF!*X$2,IF($C502=$D$3,#REF!*X$3,IF($C502=$D$4,#REF!*X$4,IF($C502=$D$5,#REF!*X$5,0))))</f>
        <v>0</v>
      </c>
      <c r="Y502" s="179">
        <f>IF($C502=$D$2,#REF!*Y$2,IF($C502=$D$3,#REF!*Y$3,IF($C502=$D$4,#REF!*Y$4,IF($C502=$D$5,#REF!*Y$5,0))))</f>
        <v>0</v>
      </c>
      <c r="Z502" s="179">
        <f>IF($C502=$D$2,#REF!*Z$2,IF($C502=$D$3,#REF!*Z$3,IF($C502=$D$4,#REF!*Z$4,IF($C502=$D$5,#REF!*Z$5,0))))</f>
        <v>0</v>
      </c>
      <c r="AA502" s="179">
        <f>IF($C502=$D$2,#REF!*AA$2,IF($C502=$D$3,#REF!*AA$3,IF($C502=$D$4,#REF!*AA$4,IF($C502=$D$5,#REF!*AA$5,0))))</f>
        <v>0</v>
      </c>
      <c r="AB502" s="179">
        <f>IF($C502=$D$2,#REF!*AB$2,IF($C502=$D$3,#REF!*AB$3,IF($C502=$D$4,#REF!*AB$4,IF($C502=$D$5,#REF!*AB$5,0))))</f>
        <v>0</v>
      </c>
      <c r="AC502" s="179">
        <f>IF($C502=$D$2,#REF!*AC$2,IF($C502=$D$3,#REF!*AC$3,IF($C502=$D$4,#REF!*AC$4,IF($C502=$D$5,#REF!*AC$5,0))))</f>
        <v>0</v>
      </c>
      <c r="AD502" s="179">
        <f>IF($C502=$D$2,#REF!*AD$2,IF($C502=$D$3,#REF!*AD$3,IF($C502=$D$4,#REF!*AD$4,IF($C502=$D$5,#REF!*AD$5,0))))</f>
        <v>0</v>
      </c>
      <c r="AE502" s="179">
        <f>IF($C502=$D$2,#REF!*AE$2,IF($C502=$D$3,#REF!*AE$3,IF($C502=$D$4,#REF!*AE$4,IF($C502=$D$5,#REF!*AE$5,0))))</f>
        <v>0</v>
      </c>
      <c r="AF502" s="179">
        <f>IF($C502=$D$2,#REF!*AF$2,IF($C502=$D$3,#REF!*AF$3,IF($C502=$D$4,#REF!*AF$4,IF($C502=$D$5,#REF!*AF$5,0))))</f>
        <v>0</v>
      </c>
      <c r="AG502" s="179">
        <f>IF($C502=$D$2,#REF!*AG$2,IF($C502=$D$3,#REF!*AG$3,IF($C502=$D$4,#REF!*AG$4,IF($C502=$D$5,#REF!*AG$5,0))))</f>
        <v>0</v>
      </c>
      <c r="AH502" s="179">
        <f>IF($C502=$D$2,#REF!*AH$2,IF($C502=$D$3,#REF!*AH$3,IF($C502=$D$4,#REF!*AH$4,IF($C502=$D$5,#REF!*AH$5,0))))</f>
        <v>0</v>
      </c>
      <c r="AI502" s="179">
        <f>IF($C502=$D$2,#REF!*AI$2,IF($C502=$D$3,#REF!*AI$3,IF($C502=$D$4,#REF!*AI$4,IF($C502=$D$5,#REF!*AI$5,0))))</f>
        <v>0</v>
      </c>
      <c r="AJ502" s="179">
        <f>IF($C502=$D$2,#REF!*AJ$2,IF($C502=$D$3,#REF!*AJ$3,IF($C502=$D$4,#REF!*AJ$4,IF($C502=$D$5,#REF!*AJ$5,0))))</f>
        <v>0</v>
      </c>
      <c r="AK502" s="179">
        <f>IF($C502=$D$2,#REF!*AK$2,IF($C502=$D$3,#REF!*AK$3,IF($C502=$D$4,#REF!*AK$4,IF($C502=$D$5,#REF!*AK$5,0))))</f>
        <v>0</v>
      </c>
      <c r="AL502" s="179">
        <f>IF($C502=$D$2,#REF!*AL$2,IF($C502=$D$3,#REF!*AL$3,IF($C502=$D$4,#REF!*AL$4,IF($C502=$D$5,#REF!*AL$5,0))))</f>
        <v>0</v>
      </c>
      <c r="AM502" s="179">
        <f>IF($C502=$D$2,#REF!*AM$2,IF($C502=$D$3,#REF!*AM$3,IF($C502=$D$4,#REF!*AM$4,IF($C502=$D$5,#REF!*AM$5,0))))</f>
        <v>0</v>
      </c>
    </row>
    <row r="503" spans="1:39">
      <c r="A503" s="141"/>
      <c r="B503" s="165"/>
      <c r="C503" s="165"/>
      <c r="D503" s="178">
        <f t="shared" si="0"/>
        <v>0</v>
      </c>
      <c r="E503" s="179">
        <f>IF($C503=$D$2,#REF!*E$2,IF($C503=$D$3,#REF!*E$3,IF($C503=$D$4,#REF!*E$4,IF($C503=$D$5,#REF!*E$5,0))))</f>
        <v>0</v>
      </c>
      <c r="F503" s="179">
        <f>IF($C503=$D$2,#REF!*F$2,IF($C503=$D$3,#REF!*F$3,IF($C503=$D$4,#REF!*F$4,IF($C503=$D$5,#REF!*F$5,0))))</f>
        <v>0</v>
      </c>
      <c r="G503" s="179">
        <f>IF($C503=$D$2,#REF!*G$2,IF($C503=$D$3,#REF!*G$3,IF($C503=$D$4,#REF!*G$4,IF($C503=$D$5,#REF!*G$5,0))))</f>
        <v>0</v>
      </c>
      <c r="H503" s="179">
        <f>IF($C503=$D$2,#REF!*H$2,IF($C503=$D$3,#REF!*H$3,IF($C503=$D$4,#REF!*H$4,IF($C503=$D$5,#REF!*H$5,0))))</f>
        <v>0</v>
      </c>
      <c r="I503" s="179">
        <f>IF($C503=$D$2,#REF!*I$2,IF($C503=$D$3,#REF!*I$3,IF($C503=$D$4,#REF!*I$4,IF($C503=$D$5,#REF!*I$5,0))))</f>
        <v>0</v>
      </c>
      <c r="J503" s="179">
        <f>IF($C503=$D$2,#REF!*J$2,IF($C503=$D$3,#REF!*J$3,IF($C503=$D$4,#REF!*J$4,IF($C503=$D$5,#REF!*J$5,0))))</f>
        <v>0</v>
      </c>
      <c r="K503" s="179">
        <f>IF($C503=$D$2,#REF!*K$2,IF($C503=$D$3,#REF!*K$3,IF($C503=$D$4,#REF!*K$4,IF($C503=$D$5,#REF!*K$5,0))))</f>
        <v>0</v>
      </c>
      <c r="L503" s="179">
        <f>IF($C503=$D$2,#REF!*L$2,IF($C503=$D$3,#REF!*L$3,IF($C503=$D$4,#REF!*L$4,IF($C503=$D$5,#REF!*L$5,0))))</f>
        <v>0</v>
      </c>
      <c r="M503" s="179">
        <f>IF($C503=$D$2,#REF!*M$2,IF($C503=$D$3,#REF!*M$3,IF($C503=$D$4,#REF!*M$4,IF($C503=$D$5,#REF!*M$5,0))))</f>
        <v>0</v>
      </c>
      <c r="N503" s="179">
        <f>IF($C503=$D$2,#REF!*N$2,IF($C503=$D$3,#REF!*N$3,IF($C503=$D$4,#REF!*N$4,IF($C503=$D$5,#REF!*N$5,0))))</f>
        <v>0</v>
      </c>
      <c r="O503" s="179">
        <f>IF($C503=$D$2,#REF!*O$2,IF($C503=$D$3,#REF!*O$3,IF($C503=$D$4,#REF!*O$4,IF($C503=$D$5,#REF!*O$5,0))))</f>
        <v>0</v>
      </c>
      <c r="P503" s="179">
        <f>IF($C503=$D$2,#REF!*P$2,IF($C503=$D$3,#REF!*P$3,IF($C503=$D$4,#REF!*P$4,IF($C503=$D$5,#REF!*P$5,0))))</f>
        <v>0</v>
      </c>
      <c r="Q503" s="179">
        <f>IF($C503=$D$2,#REF!*Q$2,IF($C503=$D$3,#REF!*Q$3,IF($C503=$D$4,#REF!*Q$4,IF($C503=$D$5,#REF!*Q$5,0))))</f>
        <v>0</v>
      </c>
      <c r="R503" s="179">
        <f>IF($C503=$D$2,#REF!*R$2,IF($C503=$D$3,#REF!*R$3,IF($C503=$D$4,#REF!*R$4,IF($C503=$D$5,#REF!*R$5,0))))</f>
        <v>0</v>
      </c>
      <c r="S503" s="179">
        <f>IF($C503=$D$2,#REF!*S$2,IF($C503=$D$3,#REF!*S$3,IF($C503=$D$4,#REF!*S$4,IF($C503=$D$5,#REF!*S$5,0))))</f>
        <v>0</v>
      </c>
      <c r="T503" s="179">
        <f>IF($C503=$D$2,#REF!*T$2,IF($C503=$D$3,#REF!*T$3,IF($C503=$D$4,#REF!*T$4,IF($C503=$D$5,#REF!*T$5,0))))</f>
        <v>0</v>
      </c>
      <c r="U503" s="179">
        <f>IF($C503=$D$2,#REF!*U$2,IF($C503=$D$3,#REF!*U$3,IF($C503=$D$4,#REF!*U$4,IF($C503=$D$5,#REF!*U$5,0))))</f>
        <v>0</v>
      </c>
      <c r="V503" s="179">
        <f>IF($C503=$D$2,#REF!*V$2,IF($C503=$D$3,#REF!*V$3,IF($C503=$D$4,#REF!*V$4,IF($C503=$D$5,#REF!*V$5,0))))</f>
        <v>0</v>
      </c>
      <c r="W503" s="179">
        <f>IF($C503=$D$2,#REF!*W$2,IF($C503=$D$3,#REF!*W$3,IF($C503=$D$4,#REF!*W$4,IF($C503=$D$5,#REF!*W$5,0))))</f>
        <v>0</v>
      </c>
      <c r="X503" s="179">
        <f>IF($C503=$D$2,#REF!*X$2,IF($C503=$D$3,#REF!*X$3,IF($C503=$D$4,#REF!*X$4,IF($C503=$D$5,#REF!*X$5,0))))</f>
        <v>0</v>
      </c>
      <c r="Y503" s="179">
        <f>IF($C503=$D$2,#REF!*Y$2,IF($C503=$D$3,#REF!*Y$3,IF($C503=$D$4,#REF!*Y$4,IF($C503=$D$5,#REF!*Y$5,0))))</f>
        <v>0</v>
      </c>
      <c r="Z503" s="179">
        <f>IF($C503=$D$2,#REF!*Z$2,IF($C503=$D$3,#REF!*Z$3,IF($C503=$D$4,#REF!*Z$4,IF($C503=$D$5,#REF!*Z$5,0))))</f>
        <v>0</v>
      </c>
      <c r="AA503" s="179">
        <f>IF($C503=$D$2,#REF!*AA$2,IF($C503=$D$3,#REF!*AA$3,IF($C503=$D$4,#REF!*AA$4,IF($C503=$D$5,#REF!*AA$5,0))))</f>
        <v>0</v>
      </c>
      <c r="AB503" s="179">
        <f>IF($C503=$D$2,#REF!*AB$2,IF($C503=$D$3,#REF!*AB$3,IF($C503=$D$4,#REF!*AB$4,IF($C503=$D$5,#REF!*AB$5,0))))</f>
        <v>0</v>
      </c>
      <c r="AC503" s="179">
        <f>IF($C503=$D$2,#REF!*AC$2,IF($C503=$D$3,#REF!*AC$3,IF($C503=$D$4,#REF!*AC$4,IF($C503=$D$5,#REF!*AC$5,0))))</f>
        <v>0</v>
      </c>
      <c r="AD503" s="179">
        <f>IF($C503=$D$2,#REF!*AD$2,IF($C503=$D$3,#REF!*AD$3,IF($C503=$D$4,#REF!*AD$4,IF($C503=$D$5,#REF!*AD$5,0))))</f>
        <v>0</v>
      </c>
      <c r="AE503" s="179">
        <f>IF($C503=$D$2,#REF!*AE$2,IF($C503=$D$3,#REF!*AE$3,IF($C503=$D$4,#REF!*AE$4,IF($C503=$D$5,#REF!*AE$5,0))))</f>
        <v>0</v>
      </c>
      <c r="AF503" s="179">
        <f>IF($C503=$D$2,#REF!*AF$2,IF($C503=$D$3,#REF!*AF$3,IF($C503=$D$4,#REF!*AF$4,IF($C503=$D$5,#REF!*AF$5,0))))</f>
        <v>0</v>
      </c>
      <c r="AG503" s="179">
        <f>IF($C503=$D$2,#REF!*AG$2,IF($C503=$D$3,#REF!*AG$3,IF($C503=$D$4,#REF!*AG$4,IF($C503=$D$5,#REF!*AG$5,0))))</f>
        <v>0</v>
      </c>
      <c r="AH503" s="179">
        <f>IF($C503=$D$2,#REF!*AH$2,IF($C503=$D$3,#REF!*AH$3,IF($C503=$D$4,#REF!*AH$4,IF($C503=$D$5,#REF!*AH$5,0))))</f>
        <v>0</v>
      </c>
      <c r="AI503" s="179">
        <f>IF($C503=$D$2,#REF!*AI$2,IF($C503=$D$3,#REF!*AI$3,IF($C503=$D$4,#REF!*AI$4,IF($C503=$D$5,#REF!*AI$5,0))))</f>
        <v>0</v>
      </c>
      <c r="AJ503" s="179">
        <f>IF($C503=$D$2,#REF!*AJ$2,IF($C503=$D$3,#REF!*AJ$3,IF($C503=$D$4,#REF!*AJ$4,IF($C503=$D$5,#REF!*AJ$5,0))))</f>
        <v>0</v>
      </c>
      <c r="AK503" s="179">
        <f>IF($C503=$D$2,#REF!*AK$2,IF($C503=$D$3,#REF!*AK$3,IF($C503=$D$4,#REF!*AK$4,IF($C503=$D$5,#REF!*AK$5,0))))</f>
        <v>0</v>
      </c>
      <c r="AL503" s="179">
        <f>IF($C503=$D$2,#REF!*AL$2,IF($C503=$D$3,#REF!*AL$3,IF($C503=$D$4,#REF!*AL$4,IF($C503=$D$5,#REF!*AL$5,0))))</f>
        <v>0</v>
      </c>
      <c r="AM503" s="179">
        <f>IF($C503=$D$2,#REF!*AM$2,IF($C503=$D$3,#REF!*AM$3,IF($C503=$D$4,#REF!*AM$4,IF($C503=$D$5,#REF!*AM$5,0))))</f>
        <v>0</v>
      </c>
    </row>
    <row r="504" spans="1:39">
      <c r="A504" s="141"/>
      <c r="B504" s="165"/>
      <c r="C504" s="165"/>
      <c r="D504" s="178">
        <f t="shared" si="0"/>
        <v>0</v>
      </c>
      <c r="E504" s="179">
        <f>IF($C504=$D$2,#REF!*E$2,IF($C504=$D$3,#REF!*E$3,IF($C504=$D$4,#REF!*E$4,IF($C504=$D$5,#REF!*E$5,0))))</f>
        <v>0</v>
      </c>
      <c r="F504" s="179">
        <f>IF($C504=$D$2,#REF!*F$2,IF($C504=$D$3,#REF!*F$3,IF($C504=$D$4,#REF!*F$4,IF($C504=$D$5,#REF!*F$5,0))))</f>
        <v>0</v>
      </c>
      <c r="G504" s="179">
        <f>IF($C504=$D$2,#REF!*G$2,IF($C504=$D$3,#REF!*G$3,IF($C504=$D$4,#REF!*G$4,IF($C504=$D$5,#REF!*G$5,0))))</f>
        <v>0</v>
      </c>
      <c r="H504" s="179">
        <f>IF($C504=$D$2,#REF!*H$2,IF($C504=$D$3,#REF!*H$3,IF($C504=$D$4,#REF!*H$4,IF($C504=$D$5,#REF!*H$5,0))))</f>
        <v>0</v>
      </c>
      <c r="I504" s="179">
        <f>IF($C504=$D$2,#REF!*I$2,IF($C504=$D$3,#REF!*I$3,IF($C504=$D$4,#REF!*I$4,IF($C504=$D$5,#REF!*I$5,0))))</f>
        <v>0</v>
      </c>
      <c r="J504" s="179">
        <f>IF($C504=$D$2,#REF!*J$2,IF($C504=$D$3,#REF!*J$3,IF($C504=$D$4,#REF!*J$4,IF($C504=$D$5,#REF!*J$5,0))))</f>
        <v>0</v>
      </c>
      <c r="K504" s="179">
        <f>IF($C504=$D$2,#REF!*K$2,IF($C504=$D$3,#REF!*K$3,IF($C504=$D$4,#REF!*K$4,IF($C504=$D$5,#REF!*K$5,0))))</f>
        <v>0</v>
      </c>
      <c r="L504" s="179">
        <f>IF($C504=$D$2,#REF!*L$2,IF($C504=$D$3,#REF!*L$3,IF($C504=$D$4,#REF!*L$4,IF($C504=$D$5,#REF!*L$5,0))))</f>
        <v>0</v>
      </c>
      <c r="M504" s="179">
        <f>IF($C504=$D$2,#REF!*M$2,IF($C504=$D$3,#REF!*M$3,IF($C504=$D$4,#REF!*M$4,IF($C504=$D$5,#REF!*M$5,0))))</f>
        <v>0</v>
      </c>
      <c r="N504" s="179">
        <f>IF($C504=$D$2,#REF!*N$2,IF($C504=$D$3,#REF!*N$3,IF($C504=$D$4,#REF!*N$4,IF($C504=$D$5,#REF!*N$5,0))))</f>
        <v>0</v>
      </c>
      <c r="O504" s="179">
        <f>IF($C504=$D$2,#REF!*O$2,IF($C504=$D$3,#REF!*O$3,IF($C504=$D$4,#REF!*O$4,IF($C504=$D$5,#REF!*O$5,0))))</f>
        <v>0</v>
      </c>
      <c r="P504" s="179">
        <f>IF($C504=$D$2,#REF!*P$2,IF($C504=$D$3,#REF!*P$3,IF($C504=$D$4,#REF!*P$4,IF($C504=$D$5,#REF!*P$5,0))))</f>
        <v>0</v>
      </c>
      <c r="Q504" s="179">
        <f>IF($C504=$D$2,#REF!*Q$2,IF($C504=$D$3,#REF!*Q$3,IF($C504=$D$4,#REF!*Q$4,IF($C504=$D$5,#REF!*Q$5,0))))</f>
        <v>0</v>
      </c>
      <c r="R504" s="179">
        <f>IF($C504=$D$2,#REF!*R$2,IF($C504=$D$3,#REF!*R$3,IF($C504=$D$4,#REF!*R$4,IF($C504=$D$5,#REF!*R$5,0))))</f>
        <v>0</v>
      </c>
      <c r="S504" s="179">
        <f>IF($C504=$D$2,#REF!*S$2,IF($C504=$D$3,#REF!*S$3,IF($C504=$D$4,#REF!*S$4,IF($C504=$D$5,#REF!*S$5,0))))</f>
        <v>0</v>
      </c>
      <c r="T504" s="179">
        <f>IF($C504=$D$2,#REF!*T$2,IF($C504=$D$3,#REF!*T$3,IF($C504=$D$4,#REF!*T$4,IF($C504=$D$5,#REF!*T$5,0))))</f>
        <v>0</v>
      </c>
      <c r="U504" s="179">
        <f>IF($C504=$D$2,#REF!*U$2,IF($C504=$D$3,#REF!*U$3,IF($C504=$D$4,#REF!*U$4,IF($C504=$D$5,#REF!*U$5,0))))</f>
        <v>0</v>
      </c>
      <c r="V504" s="179">
        <f>IF($C504=$D$2,#REF!*V$2,IF($C504=$D$3,#REF!*V$3,IF($C504=$D$4,#REF!*V$4,IF($C504=$D$5,#REF!*V$5,0))))</f>
        <v>0</v>
      </c>
      <c r="W504" s="179">
        <f>IF($C504=$D$2,#REF!*W$2,IF($C504=$D$3,#REF!*W$3,IF($C504=$D$4,#REF!*W$4,IF($C504=$D$5,#REF!*W$5,0))))</f>
        <v>0</v>
      </c>
      <c r="X504" s="179">
        <f>IF($C504=$D$2,#REF!*X$2,IF($C504=$D$3,#REF!*X$3,IF($C504=$D$4,#REF!*X$4,IF($C504=$D$5,#REF!*X$5,0))))</f>
        <v>0</v>
      </c>
      <c r="Y504" s="179">
        <f>IF($C504=$D$2,#REF!*Y$2,IF($C504=$D$3,#REF!*Y$3,IF($C504=$D$4,#REF!*Y$4,IF($C504=$D$5,#REF!*Y$5,0))))</f>
        <v>0</v>
      </c>
      <c r="Z504" s="179">
        <f>IF($C504=$D$2,#REF!*Z$2,IF($C504=$D$3,#REF!*Z$3,IF($C504=$D$4,#REF!*Z$4,IF($C504=$D$5,#REF!*Z$5,0))))</f>
        <v>0</v>
      </c>
      <c r="AA504" s="179">
        <f>IF($C504=$D$2,#REF!*AA$2,IF($C504=$D$3,#REF!*AA$3,IF($C504=$D$4,#REF!*AA$4,IF($C504=$D$5,#REF!*AA$5,0))))</f>
        <v>0</v>
      </c>
      <c r="AB504" s="179">
        <f>IF($C504=$D$2,#REF!*AB$2,IF($C504=$D$3,#REF!*AB$3,IF($C504=$D$4,#REF!*AB$4,IF($C504=$D$5,#REF!*AB$5,0))))</f>
        <v>0</v>
      </c>
      <c r="AC504" s="179">
        <f>IF($C504=$D$2,#REF!*AC$2,IF($C504=$D$3,#REF!*AC$3,IF($C504=$D$4,#REF!*AC$4,IF($C504=$D$5,#REF!*AC$5,0))))</f>
        <v>0</v>
      </c>
      <c r="AD504" s="179">
        <f>IF($C504=$D$2,#REF!*AD$2,IF($C504=$D$3,#REF!*AD$3,IF($C504=$D$4,#REF!*AD$4,IF($C504=$D$5,#REF!*AD$5,0))))</f>
        <v>0</v>
      </c>
      <c r="AE504" s="179">
        <f>IF($C504=$D$2,#REF!*AE$2,IF($C504=$D$3,#REF!*AE$3,IF($C504=$D$4,#REF!*AE$4,IF($C504=$D$5,#REF!*AE$5,0))))</f>
        <v>0</v>
      </c>
      <c r="AF504" s="179">
        <f>IF($C504=$D$2,#REF!*AF$2,IF($C504=$D$3,#REF!*AF$3,IF($C504=$D$4,#REF!*AF$4,IF($C504=$D$5,#REF!*AF$5,0))))</f>
        <v>0</v>
      </c>
      <c r="AG504" s="179">
        <f>IF($C504=$D$2,#REF!*AG$2,IF($C504=$D$3,#REF!*AG$3,IF($C504=$D$4,#REF!*AG$4,IF($C504=$D$5,#REF!*AG$5,0))))</f>
        <v>0</v>
      </c>
      <c r="AH504" s="179">
        <f>IF($C504=$D$2,#REF!*AH$2,IF($C504=$D$3,#REF!*AH$3,IF($C504=$D$4,#REF!*AH$4,IF($C504=$D$5,#REF!*AH$5,0))))</f>
        <v>0</v>
      </c>
      <c r="AI504" s="179">
        <f>IF($C504=$D$2,#REF!*AI$2,IF($C504=$D$3,#REF!*AI$3,IF($C504=$D$4,#REF!*AI$4,IF($C504=$D$5,#REF!*AI$5,0))))</f>
        <v>0</v>
      </c>
      <c r="AJ504" s="179">
        <f>IF($C504=$D$2,#REF!*AJ$2,IF($C504=$D$3,#REF!*AJ$3,IF($C504=$D$4,#REF!*AJ$4,IF($C504=$D$5,#REF!*AJ$5,0))))</f>
        <v>0</v>
      </c>
      <c r="AK504" s="179">
        <f>IF($C504=$D$2,#REF!*AK$2,IF($C504=$D$3,#REF!*AK$3,IF($C504=$D$4,#REF!*AK$4,IF($C504=$D$5,#REF!*AK$5,0))))</f>
        <v>0</v>
      </c>
      <c r="AL504" s="179">
        <f>IF($C504=$D$2,#REF!*AL$2,IF($C504=$D$3,#REF!*AL$3,IF($C504=$D$4,#REF!*AL$4,IF($C504=$D$5,#REF!*AL$5,0))))</f>
        <v>0</v>
      </c>
      <c r="AM504" s="179">
        <f>IF($C504=$D$2,#REF!*AM$2,IF($C504=$D$3,#REF!*AM$3,IF($C504=$D$4,#REF!*AM$4,IF($C504=$D$5,#REF!*AM$5,0))))</f>
        <v>0</v>
      </c>
    </row>
    <row r="505" spans="1:39">
      <c r="A505" s="1"/>
      <c r="B505" s="170"/>
      <c r="C505" s="170"/>
    </row>
    <row r="506" spans="1:39">
      <c r="A506" s="171"/>
      <c r="B506" s="172"/>
      <c r="C506" s="173"/>
      <c r="D506" s="174" t="s">
        <v>526</v>
      </c>
    </row>
    <row r="507" spans="1:39">
      <c r="A507" s="141"/>
      <c r="B507" s="175" t="s">
        <v>15</v>
      </c>
      <c r="C507" s="165"/>
    </row>
    <row r="508" spans="1:39">
      <c r="A508" s="141"/>
      <c r="B508" s="175" t="s">
        <v>22</v>
      </c>
      <c r="C508" s="165"/>
    </row>
    <row r="509" spans="1:39" ht="15.75" customHeight="1">
      <c r="A509" s="141"/>
      <c r="B509" s="37" t="s">
        <v>56</v>
      </c>
      <c r="C509" s="165"/>
    </row>
    <row r="510" spans="1:39">
      <c r="A510" s="141"/>
      <c r="B510" s="175" t="s">
        <v>39</v>
      </c>
      <c r="C510" s="165"/>
    </row>
    <row r="511" spans="1:39">
      <c r="A511" s="141"/>
      <c r="B511" s="175" t="s">
        <v>26</v>
      </c>
      <c r="C511" s="165"/>
    </row>
    <row r="512" spans="1:39">
      <c r="A512" s="141"/>
      <c r="B512" s="175" t="s">
        <v>95</v>
      </c>
      <c r="C512" s="165"/>
    </row>
    <row r="513" spans="1:3">
      <c r="A513" s="141"/>
      <c r="B513" s="175" t="s">
        <v>48</v>
      </c>
      <c r="C513" s="165"/>
    </row>
    <row r="514" spans="1:3">
      <c r="A514" s="141"/>
      <c r="B514" s="175" t="s">
        <v>68</v>
      </c>
      <c r="C514" s="165"/>
    </row>
    <row r="515" spans="1:3">
      <c r="A515" s="141"/>
      <c r="B515" s="176" t="s">
        <v>340</v>
      </c>
      <c r="C515" s="165"/>
    </row>
    <row r="516" spans="1:3">
      <c r="A516" s="141"/>
      <c r="B516" s="175" t="s">
        <v>53</v>
      </c>
      <c r="C516" s="165"/>
    </row>
    <row r="517" spans="1:3">
      <c r="A517" s="141"/>
      <c r="B517" s="175" t="s">
        <v>72</v>
      </c>
      <c r="C517" s="165"/>
    </row>
    <row r="518" spans="1:3">
      <c r="A518" s="141"/>
      <c r="B518" s="175" t="s">
        <v>76</v>
      </c>
      <c r="C518" s="165"/>
    </row>
    <row r="519" spans="1:3">
      <c r="A519" s="141"/>
      <c r="B519" s="175" t="s">
        <v>80</v>
      </c>
      <c r="C519" s="165"/>
    </row>
    <row r="520" spans="1:3">
      <c r="A520" s="141"/>
      <c r="B520" s="175" t="s">
        <v>86</v>
      </c>
      <c r="C520" s="165"/>
    </row>
    <row r="521" spans="1:3">
      <c r="A521" s="141"/>
      <c r="B521" s="175" t="s">
        <v>90</v>
      </c>
      <c r="C521" s="165"/>
    </row>
    <row r="522" spans="1:3">
      <c r="A522" s="141"/>
      <c r="B522" s="175" t="s">
        <v>92</v>
      </c>
      <c r="C522" s="165"/>
    </row>
    <row r="523" spans="1:3">
      <c r="A523" s="141"/>
      <c r="B523" s="175" t="s">
        <v>103</v>
      </c>
      <c r="C523" s="165"/>
    </row>
    <row r="524" spans="1:3">
      <c r="A524" s="141"/>
      <c r="B524" s="175" t="s">
        <v>26</v>
      </c>
      <c r="C524" s="165"/>
    </row>
    <row r="525" spans="1:3">
      <c r="A525" s="141"/>
      <c r="B525" s="175" t="s">
        <v>112</v>
      </c>
      <c r="C525" s="165"/>
    </row>
    <row r="526" spans="1:3">
      <c r="A526" s="141"/>
      <c r="B526" s="175" t="s">
        <v>117</v>
      </c>
      <c r="C526" s="165"/>
    </row>
    <row r="527" spans="1:3">
      <c r="A527" s="141"/>
      <c r="B527" s="175" t="s">
        <v>124</v>
      </c>
      <c r="C527" s="165"/>
    </row>
    <row r="528" spans="1:3">
      <c r="A528" s="141"/>
      <c r="B528" s="175" t="s">
        <v>136</v>
      </c>
      <c r="C528" s="165"/>
    </row>
    <row r="529" spans="1:3">
      <c r="A529" s="141"/>
      <c r="B529" s="175" t="s">
        <v>320</v>
      </c>
      <c r="C529" s="165"/>
    </row>
    <row r="530" spans="1:3">
      <c r="A530" s="141"/>
      <c r="B530" s="175" t="s">
        <v>145</v>
      </c>
      <c r="C530" s="165"/>
    </row>
    <row r="531" spans="1:3">
      <c r="A531" s="141"/>
      <c r="B531" s="175" t="s">
        <v>153</v>
      </c>
      <c r="C531" s="165"/>
    </row>
    <row r="532" spans="1:3">
      <c r="A532" s="141"/>
      <c r="B532" s="175" t="s">
        <v>140</v>
      </c>
      <c r="C532" s="165"/>
    </row>
    <row r="533" spans="1:3">
      <c r="A533" s="141"/>
      <c r="B533" s="175" t="s">
        <v>159</v>
      </c>
      <c r="C533" s="165"/>
    </row>
    <row r="534" spans="1:3">
      <c r="A534" s="141"/>
      <c r="B534" s="175" t="s">
        <v>164</v>
      </c>
      <c r="C534" s="165"/>
    </row>
    <row r="535" spans="1:3">
      <c r="A535" s="141"/>
      <c r="B535" s="175" t="s">
        <v>168</v>
      </c>
      <c r="C535" s="165"/>
    </row>
    <row r="536" spans="1:3">
      <c r="A536" s="141"/>
      <c r="B536" s="175" t="s">
        <v>172</v>
      </c>
      <c r="C536" s="165"/>
    </row>
    <row r="537" spans="1:3">
      <c r="A537" s="141"/>
      <c r="B537" s="175" t="s">
        <v>148</v>
      </c>
      <c r="C537" s="165"/>
    </row>
    <row r="538" spans="1:3">
      <c r="A538" s="141"/>
      <c r="B538" s="175" t="s">
        <v>216</v>
      </c>
      <c r="C538" s="165"/>
    </row>
    <row r="539" spans="1:3">
      <c r="A539" s="141"/>
      <c r="B539" s="175" t="s">
        <v>156</v>
      </c>
      <c r="C539" s="165"/>
    </row>
    <row r="540" spans="1:3">
      <c r="A540" s="141"/>
      <c r="B540" s="175" t="s">
        <v>197</v>
      </c>
      <c r="C540" s="165"/>
    </row>
    <row r="541" spans="1:3">
      <c r="A541" s="141"/>
      <c r="B541" s="175" t="s">
        <v>297</v>
      </c>
      <c r="C541" s="165"/>
    </row>
    <row r="542" spans="1:3">
      <c r="A542" s="141"/>
      <c r="B542" s="175" t="s">
        <v>250</v>
      </c>
      <c r="C542" s="165"/>
    </row>
    <row r="543" spans="1:3">
      <c r="A543" s="141"/>
      <c r="B543" s="175" t="s">
        <v>212</v>
      </c>
      <c r="C543" s="165"/>
    </row>
    <row r="544" spans="1:3">
      <c r="A544" s="141"/>
      <c r="B544" s="175" t="s">
        <v>229</v>
      </c>
      <c r="C544" s="165"/>
    </row>
    <row r="545" spans="1:3">
      <c r="A545" s="141"/>
      <c r="B545" s="175" t="s">
        <v>190</v>
      </c>
      <c r="C545" s="165"/>
    </row>
    <row r="546" spans="1:3">
      <c r="A546" s="141"/>
      <c r="B546" s="175" t="s">
        <v>276</v>
      </c>
      <c r="C546" s="165"/>
    </row>
    <row r="547" spans="1:3">
      <c r="A547" s="141"/>
      <c r="B547" s="175" t="s">
        <v>236</v>
      </c>
      <c r="C547" s="165"/>
    </row>
    <row r="548" spans="1:3">
      <c r="A548" s="141"/>
      <c r="B548" s="175" t="s">
        <v>241</v>
      </c>
      <c r="C548" s="165"/>
    </row>
    <row r="549" spans="1:3">
      <c r="A549" s="141"/>
      <c r="B549" s="175" t="s">
        <v>248</v>
      </c>
      <c r="C549" s="165"/>
    </row>
    <row r="550" spans="1:3">
      <c r="A550" s="141"/>
      <c r="B550" s="175" t="s">
        <v>257</v>
      </c>
      <c r="C550" s="165"/>
    </row>
    <row r="551" spans="1:3">
      <c r="A551" s="141"/>
      <c r="B551" s="175" t="s">
        <v>260</v>
      </c>
      <c r="C551" s="165"/>
    </row>
    <row r="552" spans="1:3">
      <c r="A552" s="141"/>
      <c r="B552" s="167"/>
      <c r="C552" s="165"/>
    </row>
    <row r="553" spans="1:3">
      <c r="A553" s="141"/>
      <c r="B553" s="167"/>
      <c r="C553" s="165"/>
    </row>
    <row r="554" spans="1:3">
      <c r="A554" s="141"/>
      <c r="B554" s="167"/>
      <c r="C554" s="165"/>
    </row>
    <row r="555" spans="1:3">
      <c r="A555" s="141"/>
      <c r="B555" s="167"/>
      <c r="C555" s="165"/>
    </row>
    <row r="556" spans="1:3">
      <c r="A556" s="141"/>
      <c r="B556" s="167"/>
      <c r="C556" s="165"/>
    </row>
    <row r="557" spans="1:3">
      <c r="A557" s="141"/>
      <c r="B557" s="167"/>
      <c r="C557" s="165"/>
    </row>
    <row r="558" spans="1:3">
      <c r="A558" s="141"/>
      <c r="B558" s="167"/>
      <c r="C558" s="165"/>
    </row>
    <row r="559" spans="1:3">
      <c r="A559" s="141"/>
      <c r="B559" s="167"/>
      <c r="C559" s="165"/>
    </row>
    <row r="560" spans="1:3">
      <c r="A560" s="141"/>
      <c r="B560" s="167"/>
      <c r="C560" s="165"/>
    </row>
    <row r="561" spans="1:3">
      <c r="A561" s="141"/>
      <c r="B561" s="167"/>
      <c r="C561" s="165"/>
    </row>
    <row r="562" spans="1:3">
      <c r="A562" s="141"/>
      <c r="B562" s="167"/>
      <c r="C562" s="165"/>
    </row>
    <row r="563" spans="1:3">
      <c r="A563" s="141"/>
      <c r="B563" s="167"/>
      <c r="C563" s="165"/>
    </row>
    <row r="564" spans="1:3">
      <c r="A564" s="141"/>
      <c r="B564" s="167"/>
      <c r="C564" s="165"/>
    </row>
    <row r="565" spans="1:3">
      <c r="A565" s="141"/>
      <c r="B565" s="167"/>
      <c r="C565" s="165"/>
    </row>
    <row r="566" spans="1:3">
      <c r="A566" s="141"/>
      <c r="B566" s="167"/>
      <c r="C566" s="165"/>
    </row>
    <row r="567" spans="1:3">
      <c r="A567" s="141"/>
      <c r="B567" s="167"/>
      <c r="C567" s="165"/>
    </row>
    <row r="568" spans="1:3">
      <c r="A568" s="141"/>
      <c r="B568" s="167"/>
      <c r="C568" s="165"/>
    </row>
    <row r="569" spans="1:3">
      <c r="A569" s="141"/>
      <c r="B569" s="167"/>
      <c r="C569" s="165"/>
    </row>
    <row r="570" spans="1:3">
      <c r="A570" s="141"/>
      <c r="B570" s="167"/>
      <c r="C570" s="165"/>
    </row>
    <row r="571" spans="1:3">
      <c r="A571" s="141"/>
      <c r="B571" s="167"/>
      <c r="C571" s="165"/>
    </row>
    <row r="572" spans="1:3">
      <c r="A572" s="141"/>
      <c r="B572" s="167"/>
      <c r="C572" s="165"/>
    </row>
    <row r="573" spans="1:3">
      <c r="A573" s="141"/>
      <c r="B573" s="167"/>
      <c r="C573" s="165"/>
    </row>
    <row r="574" spans="1:3">
      <c r="A574" s="141"/>
      <c r="B574" s="167"/>
      <c r="C574" s="165"/>
    </row>
    <row r="575" spans="1:3">
      <c r="A575" s="141"/>
      <c r="B575" s="167"/>
      <c r="C575" s="165"/>
    </row>
    <row r="576" spans="1:3">
      <c r="A576" s="141"/>
      <c r="B576" s="167"/>
      <c r="C576" s="165"/>
    </row>
    <row r="577" spans="1:3">
      <c r="A577" s="141"/>
      <c r="B577" s="167"/>
      <c r="C577" s="165"/>
    </row>
    <row r="578" spans="1:3">
      <c r="A578" s="141"/>
      <c r="B578" s="167"/>
      <c r="C578" s="165"/>
    </row>
    <row r="579" spans="1:3">
      <c r="A579" s="141"/>
      <c r="B579" s="167"/>
      <c r="C579" s="165"/>
    </row>
    <row r="580" spans="1:3">
      <c r="A580" s="141"/>
      <c r="B580" s="167"/>
      <c r="C580" s="165"/>
    </row>
    <row r="581" spans="1:3">
      <c r="A581" s="141"/>
      <c r="B581" s="167"/>
      <c r="C581" s="165"/>
    </row>
    <row r="582" spans="1:3">
      <c r="A582" s="141"/>
      <c r="B582" s="167"/>
      <c r="C582" s="165"/>
    </row>
    <row r="583" spans="1:3">
      <c r="A583" s="141"/>
      <c r="B583" s="167"/>
      <c r="C583" s="165"/>
    </row>
    <row r="584" spans="1:3">
      <c r="A584" s="141"/>
      <c r="B584" s="167"/>
      <c r="C584" s="165"/>
    </row>
    <row r="585" spans="1:3">
      <c r="A585" s="141"/>
      <c r="B585" s="167"/>
      <c r="C585" s="165"/>
    </row>
    <row r="586" spans="1:3">
      <c r="A586" s="141"/>
      <c r="B586" s="167"/>
      <c r="C586" s="165"/>
    </row>
    <row r="587" spans="1:3">
      <c r="A587" s="141"/>
      <c r="B587" s="167"/>
      <c r="C587" s="165"/>
    </row>
    <row r="588" spans="1:3">
      <c r="A588" s="141"/>
      <c r="B588" s="167"/>
      <c r="C588" s="165"/>
    </row>
    <row r="589" spans="1:3">
      <c r="A589" s="141"/>
      <c r="B589" s="167"/>
      <c r="C589" s="165"/>
    </row>
    <row r="590" spans="1:3">
      <c r="A590" s="141"/>
      <c r="B590" s="167"/>
      <c r="C590" s="165"/>
    </row>
    <row r="591" spans="1:3">
      <c r="A591" s="141"/>
      <c r="B591" s="167"/>
      <c r="C591" s="165"/>
    </row>
    <row r="592" spans="1:3">
      <c r="A592" s="141"/>
      <c r="B592" s="167"/>
      <c r="C592" s="165"/>
    </row>
    <row r="593" spans="1:3">
      <c r="A593" s="141"/>
      <c r="B593" s="167"/>
      <c r="C593" s="165"/>
    </row>
    <row r="594" spans="1:3">
      <c r="A594" s="141"/>
      <c r="B594" s="167"/>
      <c r="C594" s="165"/>
    </row>
    <row r="595" spans="1:3">
      <c r="A595" s="141"/>
      <c r="B595" s="167"/>
      <c r="C595" s="165"/>
    </row>
    <row r="596" spans="1:3">
      <c r="A596" s="141"/>
      <c r="B596" s="167"/>
      <c r="C596" s="165"/>
    </row>
    <row r="597" spans="1:3">
      <c r="A597" s="141"/>
      <c r="B597" s="167"/>
      <c r="C597" s="165"/>
    </row>
    <row r="598" spans="1:3">
      <c r="A598" s="141"/>
      <c r="B598" s="167"/>
      <c r="C598" s="165"/>
    </row>
    <row r="599" spans="1:3">
      <c r="A599" s="141"/>
      <c r="B599" s="167"/>
      <c r="C599" s="165"/>
    </row>
    <row r="600" spans="1:3">
      <c r="A600" s="141"/>
      <c r="B600" s="167"/>
      <c r="C600" s="165"/>
    </row>
    <row r="601" spans="1:3">
      <c r="A601" s="141"/>
      <c r="B601" s="167"/>
      <c r="C601" s="165"/>
    </row>
    <row r="602" spans="1:3">
      <c r="A602" s="141"/>
      <c r="B602" s="167"/>
      <c r="C602" s="165"/>
    </row>
    <row r="603" spans="1:3">
      <c r="A603" s="141"/>
      <c r="B603" s="167"/>
      <c r="C603" s="165"/>
    </row>
    <row r="604" spans="1:3">
      <c r="A604" s="141"/>
      <c r="B604" s="167"/>
      <c r="C604" s="165"/>
    </row>
    <row r="605" spans="1:3">
      <c r="A605" s="141"/>
      <c r="B605" s="167"/>
      <c r="C605" s="165"/>
    </row>
    <row r="606" spans="1:3">
      <c r="A606" s="141"/>
      <c r="B606" s="167"/>
      <c r="C606" s="165"/>
    </row>
    <row r="607" spans="1:3">
      <c r="A607" s="141"/>
      <c r="B607" s="167"/>
      <c r="C607" s="165"/>
    </row>
    <row r="608" spans="1:3">
      <c r="A608" s="141"/>
      <c r="B608" s="167"/>
      <c r="C608" s="165"/>
    </row>
    <row r="609" spans="1:3">
      <c r="A609" s="141"/>
      <c r="B609" s="167"/>
      <c r="C609" s="165"/>
    </row>
    <row r="610" spans="1:3">
      <c r="A610" s="141"/>
      <c r="B610" s="167"/>
      <c r="C610" s="165"/>
    </row>
    <row r="611" spans="1:3">
      <c r="A611" s="141"/>
      <c r="B611" s="167"/>
      <c r="C611" s="165"/>
    </row>
    <row r="612" spans="1:3">
      <c r="A612" s="141"/>
      <c r="B612" s="167"/>
      <c r="C612" s="165"/>
    </row>
    <row r="613" spans="1:3">
      <c r="A613" s="141"/>
      <c r="B613" s="167"/>
      <c r="C613" s="165"/>
    </row>
    <row r="614" spans="1:3">
      <c r="A614" s="141"/>
      <c r="B614" s="167"/>
      <c r="C614" s="165"/>
    </row>
    <row r="615" spans="1:3">
      <c r="A615" s="141"/>
      <c r="B615" s="167"/>
      <c r="C615" s="165"/>
    </row>
    <row r="616" spans="1:3">
      <c r="A616" s="141"/>
      <c r="B616" s="167"/>
      <c r="C616" s="165"/>
    </row>
    <row r="617" spans="1:3">
      <c r="A617" s="141"/>
      <c r="B617" s="167"/>
      <c r="C617" s="165"/>
    </row>
    <row r="618" spans="1:3">
      <c r="A618" s="141"/>
      <c r="B618" s="167"/>
      <c r="C618" s="165"/>
    </row>
    <row r="619" spans="1:3">
      <c r="A619" s="141"/>
      <c r="B619" s="167"/>
      <c r="C619" s="165"/>
    </row>
    <row r="620" spans="1:3">
      <c r="A620" s="141"/>
      <c r="B620" s="167"/>
      <c r="C620" s="165"/>
    </row>
    <row r="621" spans="1:3">
      <c r="A621" s="141"/>
      <c r="B621" s="167"/>
      <c r="C621" s="165"/>
    </row>
    <row r="622" spans="1:3">
      <c r="A622" s="141"/>
      <c r="B622" s="167"/>
      <c r="C622" s="165"/>
    </row>
    <row r="623" spans="1:3">
      <c r="A623" s="141"/>
      <c r="B623" s="167"/>
      <c r="C623" s="165"/>
    </row>
    <row r="624" spans="1:3">
      <c r="A624" s="141"/>
      <c r="B624" s="167"/>
      <c r="C624" s="165"/>
    </row>
    <row r="625" spans="1:3">
      <c r="A625" s="141"/>
      <c r="B625" s="167"/>
      <c r="C625" s="165"/>
    </row>
    <row r="626" spans="1:3">
      <c r="A626" s="141"/>
      <c r="B626" s="167"/>
      <c r="C626" s="165"/>
    </row>
    <row r="627" spans="1:3">
      <c r="A627" s="141"/>
      <c r="B627" s="167"/>
      <c r="C627" s="165"/>
    </row>
    <row r="628" spans="1:3">
      <c r="A628" s="141"/>
      <c r="B628" s="167"/>
      <c r="C628" s="165"/>
    </row>
    <row r="629" spans="1:3">
      <c r="A629" s="141"/>
      <c r="B629" s="167"/>
      <c r="C629" s="165"/>
    </row>
    <row r="630" spans="1:3">
      <c r="A630" s="141"/>
      <c r="B630" s="167"/>
      <c r="C630" s="165"/>
    </row>
    <row r="631" spans="1:3">
      <c r="A631" s="141"/>
      <c r="B631" s="167"/>
      <c r="C631" s="165"/>
    </row>
    <row r="632" spans="1:3">
      <c r="A632" s="141"/>
      <c r="B632" s="167"/>
      <c r="C632" s="165"/>
    </row>
    <row r="633" spans="1:3">
      <c r="A633" s="141"/>
      <c r="B633" s="167"/>
      <c r="C633" s="165"/>
    </row>
    <row r="634" spans="1:3">
      <c r="A634" s="141"/>
      <c r="B634" s="167"/>
      <c r="C634" s="165"/>
    </row>
    <row r="635" spans="1:3">
      <c r="A635" s="141"/>
      <c r="B635" s="167"/>
      <c r="C635" s="165"/>
    </row>
    <row r="636" spans="1:3">
      <c r="A636" s="141"/>
      <c r="B636" s="167"/>
      <c r="C636" s="165"/>
    </row>
    <row r="637" spans="1:3">
      <c r="A637" s="141"/>
      <c r="B637" s="167"/>
      <c r="C637" s="165"/>
    </row>
    <row r="638" spans="1:3">
      <c r="A638" s="141"/>
      <c r="B638" s="167"/>
      <c r="C638" s="165"/>
    </row>
    <row r="639" spans="1:3">
      <c r="A639" s="141"/>
      <c r="B639" s="167"/>
      <c r="C639" s="165"/>
    </row>
    <row r="640" spans="1:3">
      <c r="A640" s="141"/>
      <c r="B640" s="167"/>
      <c r="C640" s="165"/>
    </row>
    <row r="641" spans="1:3">
      <c r="A641" s="141"/>
      <c r="B641" s="167"/>
      <c r="C641" s="165"/>
    </row>
    <row r="642" spans="1:3">
      <c r="A642" s="141"/>
      <c r="B642" s="167"/>
      <c r="C642" s="165"/>
    </row>
    <row r="643" spans="1:3">
      <c r="A643" s="141"/>
      <c r="B643" s="167"/>
      <c r="C643" s="165"/>
    </row>
    <row r="644" spans="1:3">
      <c r="A644" s="141"/>
      <c r="B644" s="167"/>
      <c r="C644" s="165"/>
    </row>
    <row r="645" spans="1:3">
      <c r="A645" s="141"/>
      <c r="B645" s="167"/>
      <c r="C645" s="165"/>
    </row>
    <row r="646" spans="1:3">
      <c r="A646" s="141"/>
      <c r="B646" s="167"/>
      <c r="C646" s="165"/>
    </row>
    <row r="647" spans="1:3">
      <c r="A647" s="141"/>
      <c r="B647" s="167"/>
      <c r="C647" s="165"/>
    </row>
    <row r="648" spans="1:3">
      <c r="A648" s="141"/>
      <c r="B648" s="167"/>
      <c r="C648" s="165"/>
    </row>
    <row r="649" spans="1:3">
      <c r="A649" s="141"/>
      <c r="B649" s="167"/>
      <c r="C649" s="165"/>
    </row>
    <row r="650" spans="1:3">
      <c r="A650" s="141"/>
      <c r="B650" s="167"/>
      <c r="C650" s="165"/>
    </row>
    <row r="651" spans="1:3">
      <c r="A651" s="141"/>
      <c r="B651" s="167"/>
      <c r="C651" s="165"/>
    </row>
    <row r="652" spans="1:3">
      <c r="A652" s="141"/>
      <c r="B652" s="167"/>
      <c r="C652" s="165"/>
    </row>
    <row r="653" spans="1:3">
      <c r="A653" s="141"/>
      <c r="B653" s="167"/>
      <c r="C653" s="165"/>
    </row>
    <row r="654" spans="1:3">
      <c r="A654" s="141"/>
      <c r="B654" s="167"/>
      <c r="C654" s="165"/>
    </row>
    <row r="655" spans="1:3">
      <c r="A655" s="141"/>
      <c r="B655" s="167"/>
      <c r="C655" s="165"/>
    </row>
    <row r="656" spans="1:3">
      <c r="A656" s="141"/>
      <c r="B656" s="167"/>
      <c r="C656" s="165"/>
    </row>
    <row r="657" spans="1:3">
      <c r="A657" s="141"/>
      <c r="B657" s="167"/>
      <c r="C657" s="165"/>
    </row>
    <row r="658" spans="1:3">
      <c r="A658" s="141"/>
      <c r="B658" s="167"/>
      <c r="C658" s="165"/>
    </row>
    <row r="659" spans="1:3">
      <c r="A659" s="141"/>
      <c r="B659" s="167"/>
      <c r="C659" s="165"/>
    </row>
    <row r="660" spans="1:3">
      <c r="A660" s="141"/>
      <c r="B660" s="167"/>
      <c r="C660" s="165"/>
    </row>
    <row r="661" spans="1:3">
      <c r="A661" s="141"/>
      <c r="B661" s="167"/>
      <c r="C661" s="165"/>
    </row>
    <row r="662" spans="1:3">
      <c r="A662" s="141"/>
      <c r="B662" s="167"/>
      <c r="C662" s="165"/>
    </row>
    <row r="663" spans="1:3">
      <c r="A663" s="141"/>
      <c r="B663" s="167"/>
      <c r="C663" s="165"/>
    </row>
    <row r="664" spans="1:3">
      <c r="A664" s="141"/>
      <c r="B664" s="167"/>
      <c r="C664" s="165"/>
    </row>
    <row r="665" spans="1:3">
      <c r="A665" s="141"/>
      <c r="B665" s="167"/>
      <c r="C665" s="165"/>
    </row>
    <row r="666" spans="1:3">
      <c r="A666" s="141"/>
      <c r="B666" s="167"/>
      <c r="C666" s="165"/>
    </row>
    <row r="667" spans="1:3">
      <c r="A667" s="141"/>
      <c r="B667" s="167"/>
      <c r="C667" s="165"/>
    </row>
    <row r="668" spans="1:3">
      <c r="A668" s="141"/>
      <c r="B668" s="167"/>
      <c r="C668" s="165"/>
    </row>
    <row r="669" spans="1:3">
      <c r="A669" s="141"/>
      <c r="B669" s="167"/>
      <c r="C669" s="165"/>
    </row>
    <row r="670" spans="1:3">
      <c r="A670" s="141"/>
      <c r="B670" s="167"/>
      <c r="C670" s="165"/>
    </row>
    <row r="671" spans="1:3">
      <c r="A671" s="141"/>
      <c r="B671" s="167"/>
      <c r="C671" s="165"/>
    </row>
    <row r="672" spans="1:3">
      <c r="A672" s="141"/>
      <c r="B672" s="167"/>
      <c r="C672" s="165"/>
    </row>
    <row r="673" spans="1:3">
      <c r="A673" s="141"/>
      <c r="B673" s="167"/>
      <c r="C673" s="165"/>
    </row>
    <row r="674" spans="1:3">
      <c r="A674" s="141"/>
      <c r="B674" s="167"/>
      <c r="C674" s="165"/>
    </row>
    <row r="675" spans="1:3">
      <c r="A675" s="141"/>
      <c r="B675" s="167"/>
      <c r="C675" s="165"/>
    </row>
    <row r="676" spans="1:3">
      <c r="A676" s="141"/>
      <c r="B676" s="167"/>
      <c r="C676" s="165"/>
    </row>
    <row r="677" spans="1:3">
      <c r="A677" s="141"/>
      <c r="B677" s="167"/>
      <c r="C677" s="165"/>
    </row>
    <row r="678" spans="1:3">
      <c r="A678" s="141"/>
      <c r="B678" s="167"/>
      <c r="C678" s="165"/>
    </row>
    <row r="679" spans="1:3">
      <c r="A679" s="141"/>
      <c r="B679" s="167"/>
      <c r="C679" s="165"/>
    </row>
    <row r="680" spans="1:3">
      <c r="A680" s="141"/>
      <c r="B680" s="167"/>
      <c r="C680" s="165"/>
    </row>
    <row r="681" spans="1:3">
      <c r="A681" s="141"/>
      <c r="B681" s="167"/>
      <c r="C681" s="165"/>
    </row>
    <row r="682" spans="1:3">
      <c r="A682" s="141"/>
      <c r="B682" s="167"/>
      <c r="C682" s="165"/>
    </row>
    <row r="683" spans="1:3">
      <c r="A683" s="141"/>
      <c r="B683" s="167"/>
      <c r="C683" s="165"/>
    </row>
    <row r="684" spans="1:3">
      <c r="A684" s="141"/>
      <c r="B684" s="167"/>
      <c r="C684" s="165"/>
    </row>
    <row r="685" spans="1:3">
      <c r="A685" s="141"/>
      <c r="B685" s="167"/>
      <c r="C685" s="165"/>
    </row>
    <row r="686" spans="1:3">
      <c r="A686" s="141"/>
      <c r="B686" s="167"/>
      <c r="C686" s="165"/>
    </row>
    <row r="687" spans="1:3">
      <c r="A687" s="141"/>
      <c r="B687" s="167"/>
      <c r="C687" s="165"/>
    </row>
    <row r="688" spans="1:3">
      <c r="A688" s="141"/>
      <c r="B688" s="167"/>
      <c r="C688" s="165"/>
    </row>
    <row r="689" spans="1:3">
      <c r="A689" s="141"/>
      <c r="B689" s="167"/>
      <c r="C689" s="165"/>
    </row>
    <row r="690" spans="1:3">
      <c r="A690" s="141"/>
      <c r="B690" s="167"/>
      <c r="C690" s="165"/>
    </row>
    <row r="691" spans="1:3">
      <c r="A691" s="141"/>
      <c r="B691" s="167"/>
      <c r="C691" s="165"/>
    </row>
    <row r="692" spans="1:3">
      <c r="A692" s="141"/>
      <c r="B692" s="167"/>
      <c r="C692" s="165"/>
    </row>
    <row r="693" spans="1:3">
      <c r="A693" s="141"/>
      <c r="B693" s="167"/>
      <c r="C693" s="165"/>
    </row>
    <row r="694" spans="1:3">
      <c r="A694" s="141"/>
      <c r="B694" s="167"/>
      <c r="C694" s="165"/>
    </row>
    <row r="695" spans="1:3">
      <c r="A695" s="141"/>
      <c r="B695" s="167"/>
      <c r="C695" s="165"/>
    </row>
    <row r="696" spans="1:3">
      <c r="A696" s="141"/>
      <c r="B696" s="167"/>
      <c r="C696" s="165"/>
    </row>
    <row r="697" spans="1:3">
      <c r="A697" s="141"/>
      <c r="B697" s="167"/>
      <c r="C697" s="165"/>
    </row>
    <row r="698" spans="1:3">
      <c r="A698" s="141"/>
      <c r="B698" s="167"/>
      <c r="C698" s="165"/>
    </row>
    <row r="699" spans="1:3">
      <c r="A699" s="141"/>
      <c r="B699" s="167"/>
      <c r="C699" s="165"/>
    </row>
    <row r="700" spans="1:3">
      <c r="A700" s="141"/>
      <c r="B700" s="167"/>
      <c r="C700" s="165"/>
    </row>
    <row r="701" spans="1:3">
      <c r="A701" s="141"/>
      <c r="B701" s="167"/>
      <c r="C701" s="165"/>
    </row>
    <row r="702" spans="1:3">
      <c r="A702" s="141"/>
      <c r="B702" s="167"/>
      <c r="C702" s="165"/>
    </row>
    <row r="703" spans="1:3">
      <c r="A703" s="141"/>
      <c r="B703" s="167"/>
      <c r="C703" s="165"/>
    </row>
    <row r="704" spans="1:3">
      <c r="A704" s="141"/>
      <c r="B704" s="167"/>
      <c r="C704" s="165"/>
    </row>
    <row r="705" spans="1:3">
      <c r="A705" s="141"/>
      <c r="B705" s="167"/>
      <c r="C705" s="165"/>
    </row>
    <row r="706" spans="1:3">
      <c r="A706" s="141"/>
      <c r="B706" s="167"/>
      <c r="C706" s="165"/>
    </row>
    <row r="707" spans="1:3">
      <c r="A707" s="141"/>
      <c r="B707" s="167"/>
      <c r="C707" s="165"/>
    </row>
    <row r="708" spans="1:3">
      <c r="A708" s="141"/>
      <c r="B708" s="167"/>
      <c r="C708" s="165"/>
    </row>
    <row r="709" spans="1:3">
      <c r="A709" s="141"/>
      <c r="B709" s="167"/>
      <c r="C709" s="165"/>
    </row>
    <row r="710" spans="1:3">
      <c r="A710" s="141"/>
      <c r="B710" s="167"/>
      <c r="C710" s="165"/>
    </row>
    <row r="711" spans="1:3">
      <c r="A711" s="141"/>
      <c r="B711" s="167"/>
      <c r="C711" s="165"/>
    </row>
    <row r="712" spans="1:3">
      <c r="A712" s="141"/>
      <c r="B712" s="167"/>
      <c r="C712" s="165"/>
    </row>
    <row r="713" spans="1:3">
      <c r="A713" s="141"/>
      <c r="B713" s="167"/>
      <c r="C713" s="165"/>
    </row>
    <row r="714" spans="1:3">
      <c r="A714" s="141"/>
      <c r="B714" s="167"/>
      <c r="C714" s="165"/>
    </row>
    <row r="715" spans="1:3">
      <c r="A715" s="141"/>
      <c r="B715" s="167"/>
      <c r="C715" s="165"/>
    </row>
    <row r="716" spans="1:3">
      <c r="A716" s="141"/>
      <c r="B716" s="167"/>
      <c r="C716" s="165"/>
    </row>
    <row r="717" spans="1:3">
      <c r="A717" s="141"/>
      <c r="B717" s="167"/>
      <c r="C717" s="165"/>
    </row>
    <row r="718" spans="1:3">
      <c r="A718" s="141"/>
      <c r="B718" s="167"/>
      <c r="C718" s="165"/>
    </row>
    <row r="719" spans="1:3">
      <c r="A719" s="141"/>
      <c r="B719" s="167"/>
      <c r="C719" s="165"/>
    </row>
    <row r="720" spans="1:3">
      <c r="A720" s="141"/>
      <c r="B720" s="167"/>
      <c r="C720" s="165"/>
    </row>
    <row r="721" spans="1:3">
      <c r="A721" s="141"/>
      <c r="B721" s="167"/>
      <c r="C721" s="165"/>
    </row>
    <row r="722" spans="1:3">
      <c r="A722" s="141"/>
      <c r="B722" s="167"/>
      <c r="C722" s="165"/>
    </row>
    <row r="723" spans="1:3">
      <c r="A723" s="141"/>
      <c r="B723" s="167"/>
      <c r="C723" s="165"/>
    </row>
    <row r="724" spans="1:3">
      <c r="A724" s="141"/>
      <c r="B724" s="167"/>
      <c r="C724" s="165"/>
    </row>
    <row r="725" spans="1:3">
      <c r="A725" s="141"/>
      <c r="B725" s="167"/>
      <c r="C725" s="165"/>
    </row>
    <row r="726" spans="1:3">
      <c r="A726" s="141"/>
      <c r="B726" s="167"/>
      <c r="C726" s="165"/>
    </row>
    <row r="727" spans="1:3">
      <c r="A727" s="141"/>
      <c r="B727" s="167"/>
      <c r="C727" s="165"/>
    </row>
    <row r="728" spans="1:3">
      <c r="A728" s="141"/>
      <c r="B728" s="167"/>
      <c r="C728" s="165"/>
    </row>
    <row r="729" spans="1:3">
      <c r="A729" s="141"/>
      <c r="B729" s="167"/>
      <c r="C729" s="165"/>
    </row>
    <row r="730" spans="1:3">
      <c r="A730" s="141"/>
      <c r="B730" s="167"/>
      <c r="C730" s="165"/>
    </row>
    <row r="731" spans="1:3">
      <c r="A731" s="141"/>
      <c r="B731" s="167"/>
      <c r="C731" s="165"/>
    </row>
    <row r="732" spans="1:3">
      <c r="A732" s="141"/>
      <c r="B732" s="167"/>
      <c r="C732" s="165"/>
    </row>
    <row r="733" spans="1:3">
      <c r="A733" s="141"/>
      <c r="B733" s="167"/>
      <c r="C733" s="165"/>
    </row>
    <row r="734" spans="1:3">
      <c r="A734" s="141"/>
      <c r="B734" s="167"/>
      <c r="C734" s="165"/>
    </row>
    <row r="735" spans="1:3">
      <c r="A735" s="141"/>
      <c r="B735" s="167"/>
      <c r="C735" s="165"/>
    </row>
    <row r="736" spans="1:3">
      <c r="A736" s="141"/>
      <c r="B736" s="167"/>
      <c r="C736" s="165"/>
    </row>
    <row r="737" spans="1:3">
      <c r="A737" s="141"/>
      <c r="B737" s="167"/>
      <c r="C737" s="165"/>
    </row>
    <row r="738" spans="1:3">
      <c r="A738" s="141"/>
      <c r="B738" s="167"/>
      <c r="C738" s="165"/>
    </row>
    <row r="739" spans="1:3">
      <c r="A739" s="141"/>
      <c r="B739" s="167"/>
      <c r="C739" s="165"/>
    </row>
    <row r="740" spans="1:3">
      <c r="A740" s="141"/>
      <c r="B740" s="167"/>
      <c r="C740" s="165"/>
    </row>
    <row r="741" spans="1:3">
      <c r="A741" s="141"/>
      <c r="B741" s="167"/>
      <c r="C741" s="165"/>
    </row>
    <row r="742" spans="1:3">
      <c r="A742" s="141"/>
      <c r="B742" s="167"/>
      <c r="C742" s="165"/>
    </row>
    <row r="743" spans="1:3">
      <c r="A743" s="141"/>
      <c r="B743" s="167"/>
      <c r="C743" s="165"/>
    </row>
    <row r="744" spans="1:3">
      <c r="A744" s="141"/>
      <c r="B744" s="167"/>
      <c r="C744" s="165"/>
    </row>
    <row r="745" spans="1:3">
      <c r="A745" s="141"/>
      <c r="B745" s="167"/>
      <c r="C745" s="165"/>
    </row>
    <row r="746" spans="1:3">
      <c r="A746" s="141"/>
      <c r="B746" s="167"/>
      <c r="C746" s="165"/>
    </row>
    <row r="747" spans="1:3">
      <c r="A747" s="141"/>
      <c r="B747" s="167"/>
      <c r="C747" s="165"/>
    </row>
    <row r="748" spans="1:3">
      <c r="A748" s="141"/>
      <c r="B748" s="167"/>
      <c r="C748" s="165"/>
    </row>
    <row r="749" spans="1:3">
      <c r="A749" s="141"/>
      <c r="B749" s="167"/>
      <c r="C749" s="165"/>
    </row>
    <row r="750" spans="1:3">
      <c r="A750" s="141"/>
      <c r="B750" s="167"/>
      <c r="C750" s="165"/>
    </row>
    <row r="751" spans="1:3">
      <c r="A751" s="141"/>
      <c r="B751" s="167"/>
      <c r="C751" s="165"/>
    </row>
    <row r="752" spans="1:3">
      <c r="A752" s="141"/>
      <c r="B752" s="167"/>
      <c r="C752" s="165"/>
    </row>
    <row r="753" spans="1:3">
      <c r="A753" s="141"/>
      <c r="B753" s="167"/>
      <c r="C753" s="165"/>
    </row>
    <row r="754" spans="1:3">
      <c r="A754" s="141"/>
      <c r="B754" s="167"/>
      <c r="C754" s="165"/>
    </row>
    <row r="755" spans="1:3">
      <c r="A755" s="141"/>
      <c r="B755" s="167"/>
      <c r="C755" s="165"/>
    </row>
    <row r="756" spans="1:3">
      <c r="A756" s="141"/>
      <c r="B756" s="167"/>
      <c r="C756" s="165"/>
    </row>
    <row r="757" spans="1:3">
      <c r="A757" s="141"/>
      <c r="B757" s="167"/>
      <c r="C757" s="165"/>
    </row>
    <row r="758" spans="1:3">
      <c r="A758" s="141"/>
      <c r="B758" s="167"/>
      <c r="C758" s="165"/>
    </row>
    <row r="759" spans="1:3">
      <c r="A759" s="141"/>
      <c r="B759" s="167"/>
      <c r="C759" s="165"/>
    </row>
    <row r="760" spans="1:3">
      <c r="A760" s="141"/>
      <c r="B760" s="167"/>
      <c r="C760" s="165"/>
    </row>
    <row r="761" spans="1:3">
      <c r="A761" s="141"/>
      <c r="B761" s="167"/>
      <c r="C761" s="165"/>
    </row>
    <row r="762" spans="1:3">
      <c r="A762" s="141"/>
      <c r="B762" s="167"/>
      <c r="C762" s="165"/>
    </row>
    <row r="763" spans="1:3">
      <c r="A763" s="141"/>
      <c r="B763" s="167"/>
      <c r="C763" s="165"/>
    </row>
    <row r="764" spans="1:3">
      <c r="A764" s="141"/>
      <c r="B764" s="167"/>
      <c r="C764" s="165"/>
    </row>
    <row r="765" spans="1:3">
      <c r="A765" s="141"/>
      <c r="B765" s="167"/>
      <c r="C765" s="165"/>
    </row>
    <row r="766" spans="1:3">
      <c r="A766" s="141"/>
      <c r="B766" s="167"/>
      <c r="C766" s="165"/>
    </row>
    <row r="767" spans="1:3">
      <c r="A767" s="141"/>
      <c r="B767" s="167"/>
      <c r="C767" s="165"/>
    </row>
    <row r="768" spans="1:3">
      <c r="A768" s="141"/>
      <c r="B768" s="167"/>
      <c r="C768" s="165"/>
    </row>
    <row r="769" spans="1:3">
      <c r="A769" s="141"/>
      <c r="B769" s="167"/>
      <c r="C769" s="165"/>
    </row>
    <row r="770" spans="1:3">
      <c r="A770" s="141"/>
      <c r="B770" s="167"/>
      <c r="C770" s="165"/>
    </row>
    <row r="771" spans="1:3">
      <c r="A771" s="141"/>
      <c r="B771" s="167"/>
      <c r="C771" s="165"/>
    </row>
    <row r="772" spans="1:3">
      <c r="A772" s="141"/>
      <c r="B772" s="167"/>
      <c r="C772" s="165"/>
    </row>
    <row r="773" spans="1:3">
      <c r="A773" s="141"/>
      <c r="B773" s="167"/>
      <c r="C773" s="165"/>
    </row>
    <row r="774" spans="1:3">
      <c r="A774" s="141"/>
      <c r="B774" s="167"/>
      <c r="C774" s="165"/>
    </row>
    <row r="775" spans="1:3">
      <c r="A775" s="141"/>
      <c r="B775" s="167"/>
      <c r="C775" s="165"/>
    </row>
    <row r="776" spans="1:3">
      <c r="A776" s="141"/>
      <c r="B776" s="167"/>
      <c r="C776" s="165"/>
    </row>
    <row r="777" spans="1:3">
      <c r="A777" s="141"/>
      <c r="B777" s="167"/>
      <c r="C777" s="165"/>
    </row>
    <row r="778" spans="1:3">
      <c r="A778" s="141"/>
      <c r="B778" s="167"/>
      <c r="C778" s="165"/>
    </row>
    <row r="779" spans="1:3">
      <c r="A779" s="141"/>
      <c r="B779" s="167"/>
      <c r="C779" s="165"/>
    </row>
    <row r="780" spans="1:3">
      <c r="A780" s="141"/>
      <c r="B780" s="167"/>
      <c r="C780" s="165"/>
    </row>
    <row r="781" spans="1:3">
      <c r="A781" s="141"/>
      <c r="B781" s="167"/>
      <c r="C781" s="165"/>
    </row>
    <row r="782" spans="1:3">
      <c r="A782" s="141"/>
      <c r="B782" s="167"/>
      <c r="C782" s="165"/>
    </row>
    <row r="783" spans="1:3">
      <c r="A783" s="141"/>
      <c r="B783" s="167"/>
      <c r="C783" s="165"/>
    </row>
    <row r="784" spans="1:3">
      <c r="A784" s="141"/>
      <c r="B784" s="167"/>
      <c r="C784" s="165"/>
    </row>
    <row r="785" spans="1:3">
      <c r="A785" s="141"/>
      <c r="B785" s="167"/>
      <c r="C785" s="165"/>
    </row>
    <row r="786" spans="1:3">
      <c r="A786" s="141"/>
      <c r="B786" s="167"/>
      <c r="C786" s="165"/>
    </row>
    <row r="787" spans="1:3">
      <c r="A787" s="141"/>
      <c r="B787" s="167"/>
      <c r="C787" s="165"/>
    </row>
    <row r="788" spans="1:3">
      <c r="A788" s="141"/>
      <c r="B788" s="167"/>
      <c r="C788" s="165"/>
    </row>
    <row r="789" spans="1:3">
      <c r="A789" s="141"/>
      <c r="B789" s="167"/>
      <c r="C789" s="165"/>
    </row>
    <row r="790" spans="1:3">
      <c r="A790" s="141"/>
      <c r="B790" s="167"/>
      <c r="C790" s="165"/>
    </row>
    <row r="791" spans="1:3">
      <c r="A791" s="141"/>
      <c r="B791" s="167"/>
      <c r="C791" s="165"/>
    </row>
    <row r="792" spans="1:3">
      <c r="A792" s="141"/>
      <c r="B792" s="167"/>
      <c r="C792" s="165"/>
    </row>
    <row r="793" spans="1:3">
      <c r="A793" s="141"/>
      <c r="B793" s="167"/>
      <c r="C793" s="165"/>
    </row>
    <row r="794" spans="1:3">
      <c r="A794" s="141"/>
      <c r="B794" s="167"/>
      <c r="C794" s="165"/>
    </row>
    <row r="795" spans="1:3">
      <c r="A795" s="141"/>
      <c r="B795" s="167"/>
      <c r="C795" s="165"/>
    </row>
    <row r="796" spans="1:3">
      <c r="A796" s="141"/>
      <c r="B796" s="167"/>
      <c r="C796" s="165"/>
    </row>
    <row r="797" spans="1:3">
      <c r="A797" s="141"/>
      <c r="B797" s="167"/>
      <c r="C797" s="165"/>
    </row>
    <row r="798" spans="1:3">
      <c r="A798" s="141"/>
      <c r="B798" s="167"/>
      <c r="C798" s="165"/>
    </row>
    <row r="799" spans="1:3">
      <c r="A799" s="141"/>
      <c r="B799" s="167"/>
      <c r="C799" s="165"/>
    </row>
    <row r="800" spans="1:3">
      <c r="A800" s="141"/>
      <c r="B800" s="167"/>
      <c r="C800" s="165"/>
    </row>
    <row r="801" spans="1:3">
      <c r="A801" s="141"/>
      <c r="B801" s="167"/>
      <c r="C801" s="165"/>
    </row>
    <row r="802" spans="1:3">
      <c r="A802" s="141"/>
      <c r="B802" s="167"/>
      <c r="C802" s="165"/>
    </row>
    <row r="803" spans="1:3">
      <c r="A803" s="141"/>
      <c r="B803" s="167"/>
      <c r="C803" s="165"/>
    </row>
    <row r="804" spans="1:3">
      <c r="A804" s="141"/>
      <c r="B804" s="167"/>
      <c r="C804" s="165"/>
    </row>
    <row r="805" spans="1:3">
      <c r="A805" s="141"/>
      <c r="B805" s="167"/>
      <c r="C805" s="165"/>
    </row>
    <row r="806" spans="1:3">
      <c r="A806" s="141"/>
      <c r="B806" s="167"/>
      <c r="C806" s="165"/>
    </row>
    <row r="807" spans="1:3">
      <c r="A807" s="141"/>
      <c r="B807" s="167"/>
      <c r="C807" s="165"/>
    </row>
    <row r="808" spans="1:3">
      <c r="A808" s="141"/>
      <c r="B808" s="167"/>
      <c r="C808" s="165"/>
    </row>
    <row r="809" spans="1:3">
      <c r="A809" s="141"/>
      <c r="B809" s="167"/>
      <c r="C809" s="165"/>
    </row>
    <row r="810" spans="1:3">
      <c r="A810" s="141"/>
      <c r="B810" s="167"/>
      <c r="C810" s="165"/>
    </row>
    <row r="811" spans="1:3">
      <c r="A811" s="141"/>
      <c r="B811" s="167"/>
      <c r="C811" s="165"/>
    </row>
    <row r="812" spans="1:3">
      <c r="A812" s="141"/>
      <c r="B812" s="167"/>
      <c r="C812" s="165"/>
    </row>
    <row r="813" spans="1:3">
      <c r="A813" s="141"/>
      <c r="B813" s="167"/>
      <c r="C813" s="165"/>
    </row>
    <row r="814" spans="1:3">
      <c r="A814" s="141"/>
      <c r="B814" s="167"/>
      <c r="C814" s="165"/>
    </row>
    <row r="815" spans="1:3">
      <c r="A815" s="141"/>
      <c r="B815" s="167"/>
      <c r="C815" s="165"/>
    </row>
    <row r="816" spans="1:3">
      <c r="A816" s="141"/>
      <c r="B816" s="167"/>
      <c r="C816" s="165"/>
    </row>
    <row r="817" spans="1:3">
      <c r="A817" s="141"/>
      <c r="B817" s="167"/>
      <c r="C817" s="165"/>
    </row>
    <row r="818" spans="1:3">
      <c r="A818" s="141"/>
      <c r="B818" s="167"/>
      <c r="C818" s="165"/>
    </row>
    <row r="819" spans="1:3">
      <c r="A819" s="141"/>
      <c r="B819" s="167"/>
      <c r="C819" s="165"/>
    </row>
    <row r="820" spans="1:3">
      <c r="A820" s="141"/>
      <c r="B820" s="167"/>
      <c r="C820" s="165"/>
    </row>
    <row r="821" spans="1:3">
      <c r="A821" s="141"/>
      <c r="B821" s="167"/>
      <c r="C821" s="165"/>
    </row>
    <row r="822" spans="1:3">
      <c r="A822" s="141"/>
      <c r="B822" s="167"/>
      <c r="C822" s="165"/>
    </row>
    <row r="823" spans="1:3">
      <c r="A823" s="141"/>
      <c r="B823" s="167"/>
      <c r="C823" s="165"/>
    </row>
    <row r="824" spans="1:3">
      <c r="A824" s="141"/>
      <c r="B824" s="167"/>
      <c r="C824" s="165"/>
    </row>
    <row r="825" spans="1:3">
      <c r="A825" s="141"/>
      <c r="B825" s="167"/>
      <c r="C825" s="165"/>
    </row>
    <row r="826" spans="1:3">
      <c r="A826" s="141"/>
      <c r="B826" s="167"/>
      <c r="C826" s="165"/>
    </row>
    <row r="827" spans="1:3">
      <c r="A827" s="141"/>
      <c r="B827" s="167"/>
      <c r="C827" s="165"/>
    </row>
    <row r="828" spans="1:3">
      <c r="A828" s="141"/>
      <c r="B828" s="167"/>
      <c r="C828" s="165"/>
    </row>
    <row r="829" spans="1:3">
      <c r="A829" s="141"/>
      <c r="B829" s="167"/>
      <c r="C829" s="165"/>
    </row>
    <row r="830" spans="1:3">
      <c r="A830" s="141"/>
      <c r="B830" s="167"/>
      <c r="C830" s="165"/>
    </row>
    <row r="831" spans="1:3">
      <c r="A831" s="141"/>
      <c r="B831" s="167"/>
      <c r="C831" s="165"/>
    </row>
    <row r="832" spans="1:3">
      <c r="A832" s="141"/>
      <c r="B832" s="167"/>
      <c r="C832" s="165"/>
    </row>
    <row r="833" spans="1:3">
      <c r="A833" s="141"/>
      <c r="B833" s="167"/>
      <c r="C833" s="165"/>
    </row>
    <row r="834" spans="1:3">
      <c r="A834" s="141"/>
      <c r="B834" s="167"/>
      <c r="C834" s="165"/>
    </row>
    <row r="835" spans="1:3">
      <c r="A835" s="141"/>
      <c r="B835" s="167"/>
      <c r="C835" s="165"/>
    </row>
    <row r="836" spans="1:3">
      <c r="A836" s="141"/>
      <c r="B836" s="167"/>
      <c r="C836" s="165"/>
    </row>
    <row r="837" spans="1:3">
      <c r="A837" s="141"/>
      <c r="B837" s="167"/>
      <c r="C837" s="165"/>
    </row>
    <row r="838" spans="1:3">
      <c r="A838" s="141"/>
      <c r="B838" s="167"/>
      <c r="C838" s="165"/>
    </row>
    <row r="839" spans="1:3">
      <c r="A839" s="141"/>
      <c r="B839" s="167"/>
      <c r="C839" s="165"/>
    </row>
    <row r="840" spans="1:3">
      <c r="A840" s="141"/>
      <c r="B840" s="167"/>
      <c r="C840" s="165"/>
    </row>
    <row r="841" spans="1:3">
      <c r="A841" s="141"/>
      <c r="B841" s="167"/>
      <c r="C841" s="165"/>
    </row>
    <row r="842" spans="1:3">
      <c r="A842" s="141"/>
      <c r="B842" s="167"/>
      <c r="C842" s="165"/>
    </row>
    <row r="843" spans="1:3">
      <c r="A843" s="141"/>
      <c r="B843" s="167"/>
      <c r="C843" s="165"/>
    </row>
    <row r="844" spans="1:3">
      <c r="A844" s="141"/>
      <c r="B844" s="167"/>
      <c r="C844" s="165"/>
    </row>
    <row r="845" spans="1:3">
      <c r="A845" s="141"/>
      <c r="B845" s="167"/>
      <c r="C845" s="165"/>
    </row>
    <row r="846" spans="1:3">
      <c r="A846" s="141"/>
      <c r="B846" s="167"/>
      <c r="C846" s="165"/>
    </row>
    <row r="847" spans="1:3">
      <c r="A847" s="141"/>
      <c r="B847" s="167"/>
      <c r="C847" s="165"/>
    </row>
    <row r="848" spans="1:3">
      <c r="A848" s="141"/>
      <c r="B848" s="167"/>
      <c r="C848" s="165"/>
    </row>
    <row r="849" spans="1:3">
      <c r="A849" s="141"/>
      <c r="B849" s="167"/>
      <c r="C849" s="165"/>
    </row>
    <row r="850" spans="1:3">
      <c r="A850" s="141"/>
      <c r="B850" s="167"/>
      <c r="C850" s="165"/>
    </row>
    <row r="851" spans="1:3">
      <c r="A851" s="141"/>
      <c r="B851" s="167"/>
      <c r="C851" s="165"/>
    </row>
    <row r="852" spans="1:3">
      <c r="A852" s="141"/>
      <c r="B852" s="167"/>
      <c r="C852" s="165"/>
    </row>
    <row r="853" spans="1:3">
      <c r="A853" s="141"/>
      <c r="B853" s="167"/>
      <c r="C853" s="165"/>
    </row>
    <row r="854" spans="1:3">
      <c r="A854" s="141"/>
      <c r="B854" s="167"/>
      <c r="C854" s="165"/>
    </row>
    <row r="855" spans="1:3">
      <c r="A855" s="141"/>
      <c r="B855" s="167"/>
      <c r="C855" s="165"/>
    </row>
    <row r="856" spans="1:3">
      <c r="A856" s="141"/>
      <c r="B856" s="167"/>
      <c r="C856" s="165"/>
    </row>
    <row r="857" spans="1:3">
      <c r="A857" s="141"/>
      <c r="B857" s="167"/>
      <c r="C857" s="165"/>
    </row>
    <row r="858" spans="1:3">
      <c r="A858" s="141"/>
      <c r="B858" s="167"/>
      <c r="C858" s="165"/>
    </row>
    <row r="859" spans="1:3">
      <c r="A859" s="141"/>
      <c r="B859" s="167"/>
      <c r="C859" s="165"/>
    </row>
    <row r="860" spans="1:3">
      <c r="A860" s="141"/>
      <c r="B860" s="167"/>
      <c r="C860" s="165"/>
    </row>
    <row r="861" spans="1:3">
      <c r="A861" s="141"/>
      <c r="B861" s="167"/>
      <c r="C861" s="165"/>
    </row>
    <row r="862" spans="1:3">
      <c r="A862" s="141"/>
      <c r="B862" s="167"/>
      <c r="C862" s="165"/>
    </row>
    <row r="863" spans="1:3">
      <c r="A863" s="141"/>
      <c r="B863" s="167"/>
      <c r="C863" s="165"/>
    </row>
    <row r="864" spans="1:3">
      <c r="A864" s="141"/>
      <c r="B864" s="167"/>
      <c r="C864" s="165"/>
    </row>
    <row r="865" spans="1:3">
      <c r="A865" s="141"/>
      <c r="B865" s="167"/>
      <c r="C865" s="165"/>
    </row>
    <row r="866" spans="1:3">
      <c r="A866" s="141"/>
      <c r="B866" s="167"/>
      <c r="C866" s="165"/>
    </row>
    <row r="867" spans="1:3">
      <c r="A867" s="141"/>
      <c r="B867" s="167"/>
      <c r="C867" s="165"/>
    </row>
    <row r="868" spans="1:3">
      <c r="A868" s="141"/>
      <c r="B868" s="167"/>
      <c r="C868" s="165"/>
    </row>
    <row r="869" spans="1:3">
      <c r="A869" s="141"/>
      <c r="B869" s="167"/>
      <c r="C869" s="165"/>
    </row>
    <row r="870" spans="1:3">
      <c r="A870" s="141"/>
      <c r="B870" s="167"/>
      <c r="C870" s="165"/>
    </row>
    <row r="871" spans="1:3">
      <c r="A871" s="141"/>
      <c r="B871" s="167"/>
      <c r="C871" s="165"/>
    </row>
    <row r="872" spans="1:3">
      <c r="A872" s="141"/>
      <c r="B872" s="167"/>
      <c r="C872" s="165"/>
    </row>
    <row r="873" spans="1:3">
      <c r="A873" s="141"/>
      <c r="B873" s="167"/>
      <c r="C873" s="165"/>
    </row>
    <row r="874" spans="1:3">
      <c r="A874" s="141"/>
      <c r="B874" s="167"/>
      <c r="C874" s="165"/>
    </row>
    <row r="875" spans="1:3">
      <c r="A875" s="141"/>
      <c r="B875" s="167"/>
      <c r="C875" s="165"/>
    </row>
    <row r="876" spans="1:3">
      <c r="A876" s="141"/>
      <c r="B876" s="167"/>
      <c r="C876" s="165"/>
    </row>
    <row r="877" spans="1:3">
      <c r="A877" s="141"/>
      <c r="B877" s="167"/>
      <c r="C877" s="165"/>
    </row>
    <row r="878" spans="1:3">
      <c r="A878" s="141"/>
      <c r="B878" s="167"/>
      <c r="C878" s="165"/>
    </row>
    <row r="879" spans="1:3">
      <c r="A879" s="141"/>
      <c r="B879" s="167"/>
      <c r="C879" s="165"/>
    </row>
    <row r="880" spans="1:3">
      <c r="A880" s="141"/>
      <c r="B880" s="167"/>
      <c r="C880" s="165"/>
    </row>
    <row r="881" spans="1:3">
      <c r="A881" s="141"/>
      <c r="B881" s="167"/>
      <c r="C881" s="165"/>
    </row>
    <row r="882" spans="1:3">
      <c r="A882" s="141"/>
      <c r="B882" s="167"/>
      <c r="C882" s="165"/>
    </row>
    <row r="883" spans="1:3">
      <c r="A883" s="141"/>
      <c r="B883" s="167"/>
      <c r="C883" s="165"/>
    </row>
    <row r="884" spans="1:3">
      <c r="A884" s="141"/>
      <c r="B884" s="167"/>
      <c r="C884" s="165"/>
    </row>
    <row r="885" spans="1:3">
      <c r="A885" s="141"/>
      <c r="B885" s="167"/>
      <c r="C885" s="165"/>
    </row>
    <row r="886" spans="1:3">
      <c r="A886" s="141"/>
      <c r="B886" s="167"/>
      <c r="C886" s="165"/>
    </row>
    <row r="887" spans="1:3">
      <c r="A887" s="141"/>
      <c r="B887" s="167"/>
      <c r="C887" s="165"/>
    </row>
    <row r="888" spans="1:3">
      <c r="A888" s="141"/>
      <c r="B888" s="167"/>
      <c r="C888" s="165"/>
    </row>
    <row r="889" spans="1:3">
      <c r="A889" s="141"/>
      <c r="B889" s="167"/>
      <c r="C889" s="165"/>
    </row>
    <row r="890" spans="1:3">
      <c r="A890" s="141"/>
      <c r="B890" s="167"/>
      <c r="C890" s="165"/>
    </row>
    <row r="891" spans="1:3">
      <c r="A891" s="141"/>
      <c r="B891" s="167"/>
      <c r="C891" s="165"/>
    </row>
    <row r="892" spans="1:3">
      <c r="A892" s="141"/>
      <c r="B892" s="167"/>
      <c r="C892" s="165"/>
    </row>
    <row r="893" spans="1:3">
      <c r="A893" s="141"/>
      <c r="B893" s="167"/>
      <c r="C893" s="165"/>
    </row>
    <row r="894" spans="1:3">
      <c r="A894" s="141"/>
      <c r="B894" s="167"/>
      <c r="C894" s="165"/>
    </row>
    <row r="895" spans="1:3">
      <c r="A895" s="141"/>
      <c r="B895" s="167"/>
      <c r="C895" s="165"/>
    </row>
    <row r="896" spans="1:3">
      <c r="A896" s="141"/>
      <c r="B896" s="167"/>
      <c r="C896" s="165"/>
    </row>
    <row r="897" spans="1:3">
      <c r="A897" s="141"/>
      <c r="B897" s="167"/>
      <c r="C897" s="165"/>
    </row>
    <row r="898" spans="1:3">
      <c r="A898" s="141"/>
      <c r="B898" s="167"/>
      <c r="C898" s="165"/>
    </row>
    <row r="899" spans="1:3">
      <c r="A899" s="141"/>
      <c r="B899" s="167"/>
      <c r="C899" s="165"/>
    </row>
    <row r="900" spans="1:3">
      <c r="A900" s="141"/>
      <c r="B900" s="167"/>
      <c r="C900" s="165"/>
    </row>
    <row r="901" spans="1:3">
      <c r="A901" s="141"/>
      <c r="B901" s="167"/>
      <c r="C901" s="165"/>
    </row>
    <row r="902" spans="1:3">
      <c r="A902" s="141"/>
      <c r="B902" s="167"/>
      <c r="C902" s="165"/>
    </row>
    <row r="903" spans="1:3">
      <c r="A903" s="141"/>
      <c r="B903" s="167"/>
      <c r="C903" s="165"/>
    </row>
    <row r="904" spans="1:3">
      <c r="A904" s="141"/>
      <c r="B904" s="167"/>
      <c r="C904" s="165"/>
    </row>
    <row r="905" spans="1:3">
      <c r="A905" s="141"/>
      <c r="B905" s="167"/>
      <c r="C905" s="165"/>
    </row>
    <row r="906" spans="1:3">
      <c r="A906" s="141"/>
      <c r="B906" s="167"/>
      <c r="C906" s="165"/>
    </row>
    <row r="907" spans="1:3">
      <c r="A907" s="141"/>
      <c r="B907" s="167"/>
      <c r="C907" s="165"/>
    </row>
    <row r="908" spans="1:3">
      <c r="A908" s="141"/>
      <c r="B908" s="167"/>
      <c r="C908" s="165"/>
    </row>
    <row r="909" spans="1:3">
      <c r="A909" s="141"/>
      <c r="B909" s="167"/>
      <c r="C909" s="165"/>
    </row>
    <row r="910" spans="1:3">
      <c r="A910" s="141"/>
      <c r="B910" s="167"/>
      <c r="C910" s="165"/>
    </row>
    <row r="911" spans="1:3">
      <c r="A911" s="141"/>
      <c r="B911" s="167"/>
      <c r="C911" s="165"/>
    </row>
    <row r="912" spans="1:3">
      <c r="A912" s="141"/>
      <c r="B912" s="167"/>
      <c r="C912" s="165"/>
    </row>
    <row r="913" spans="1:3">
      <c r="A913" s="141"/>
      <c r="B913" s="167"/>
      <c r="C913" s="165"/>
    </row>
    <row r="914" spans="1:3">
      <c r="A914" s="141"/>
      <c r="B914" s="167"/>
      <c r="C914" s="165"/>
    </row>
    <row r="915" spans="1:3">
      <c r="A915" s="141"/>
      <c r="B915" s="167"/>
      <c r="C915" s="165"/>
    </row>
    <row r="916" spans="1:3">
      <c r="A916" s="141"/>
      <c r="B916" s="167"/>
      <c r="C916" s="165"/>
    </row>
    <row r="917" spans="1:3">
      <c r="A917" s="141"/>
      <c r="B917" s="167"/>
      <c r="C917" s="165"/>
    </row>
    <row r="918" spans="1:3">
      <c r="A918" s="141"/>
      <c r="B918" s="167"/>
      <c r="C918" s="165"/>
    </row>
    <row r="919" spans="1:3">
      <c r="A919" s="141"/>
      <c r="B919" s="167"/>
      <c r="C919" s="165"/>
    </row>
    <row r="920" spans="1:3">
      <c r="A920" s="141"/>
      <c r="B920" s="167"/>
      <c r="C920" s="165"/>
    </row>
    <row r="921" spans="1:3">
      <c r="A921" s="141"/>
      <c r="B921" s="167"/>
      <c r="C921" s="165"/>
    </row>
    <row r="922" spans="1:3">
      <c r="A922" s="141"/>
      <c r="B922" s="167"/>
      <c r="C922" s="165"/>
    </row>
    <row r="923" spans="1:3">
      <c r="A923" s="141"/>
      <c r="B923" s="167"/>
      <c r="C923" s="165"/>
    </row>
    <row r="924" spans="1:3">
      <c r="A924" s="141"/>
      <c r="B924" s="167"/>
      <c r="C924" s="165"/>
    </row>
    <row r="925" spans="1:3">
      <c r="A925" s="141"/>
      <c r="B925" s="167"/>
      <c r="C925" s="165"/>
    </row>
    <row r="926" spans="1:3">
      <c r="A926" s="141"/>
      <c r="B926" s="167"/>
      <c r="C926" s="165"/>
    </row>
    <row r="927" spans="1:3">
      <c r="A927" s="141"/>
      <c r="B927" s="167"/>
      <c r="C927" s="165"/>
    </row>
    <row r="928" spans="1:3">
      <c r="A928" s="141"/>
      <c r="B928" s="167"/>
      <c r="C928" s="165"/>
    </row>
    <row r="929" spans="1:3">
      <c r="A929" s="141"/>
      <c r="B929" s="167"/>
      <c r="C929" s="165"/>
    </row>
    <row r="930" spans="1:3">
      <c r="A930" s="141"/>
      <c r="B930" s="167"/>
      <c r="C930" s="165"/>
    </row>
    <row r="931" spans="1:3">
      <c r="A931" s="141"/>
      <c r="B931" s="167"/>
      <c r="C931" s="165"/>
    </row>
    <row r="932" spans="1:3">
      <c r="A932" s="141"/>
      <c r="B932" s="167"/>
      <c r="C932" s="165"/>
    </row>
    <row r="933" spans="1:3">
      <c r="A933" s="141"/>
      <c r="B933" s="167"/>
      <c r="C933" s="165"/>
    </row>
    <row r="934" spans="1:3">
      <c r="A934" s="141"/>
      <c r="B934" s="167"/>
      <c r="C934" s="165"/>
    </row>
    <row r="935" spans="1:3">
      <c r="A935" s="141"/>
      <c r="B935" s="167"/>
      <c r="C935" s="165"/>
    </row>
    <row r="936" spans="1:3">
      <c r="A936" s="141"/>
      <c r="B936" s="167"/>
      <c r="C936" s="165"/>
    </row>
    <row r="937" spans="1:3">
      <c r="A937" s="141"/>
      <c r="B937" s="167"/>
      <c r="C937" s="165"/>
    </row>
    <row r="938" spans="1:3">
      <c r="A938" s="141"/>
      <c r="B938" s="167"/>
      <c r="C938" s="165"/>
    </row>
    <row r="939" spans="1:3">
      <c r="A939" s="141"/>
      <c r="B939" s="167"/>
      <c r="C939" s="165"/>
    </row>
    <row r="940" spans="1:3">
      <c r="A940" s="141"/>
      <c r="B940" s="167"/>
      <c r="C940" s="165"/>
    </row>
    <row r="941" spans="1:3">
      <c r="A941" s="141"/>
      <c r="B941" s="167"/>
      <c r="C941" s="165"/>
    </row>
    <row r="942" spans="1:3">
      <c r="A942" s="141"/>
      <c r="B942" s="167"/>
      <c r="C942" s="165"/>
    </row>
    <row r="943" spans="1:3">
      <c r="A943" s="141"/>
      <c r="B943" s="167"/>
      <c r="C943" s="165"/>
    </row>
    <row r="944" spans="1:3">
      <c r="A944" s="141"/>
      <c r="B944" s="167"/>
      <c r="C944" s="165"/>
    </row>
    <row r="945" spans="1:3">
      <c r="A945" s="141"/>
      <c r="B945" s="167"/>
      <c r="C945" s="165"/>
    </row>
    <row r="946" spans="1:3">
      <c r="A946" s="141"/>
      <c r="B946" s="167"/>
      <c r="C946" s="165"/>
    </row>
    <row r="947" spans="1:3">
      <c r="A947" s="141"/>
      <c r="B947" s="167"/>
      <c r="C947" s="165"/>
    </row>
    <row r="948" spans="1:3">
      <c r="A948" s="141"/>
      <c r="B948" s="167"/>
      <c r="C948" s="165"/>
    </row>
    <row r="949" spans="1:3">
      <c r="A949" s="141"/>
      <c r="B949" s="167"/>
      <c r="C949" s="165"/>
    </row>
    <row r="950" spans="1:3">
      <c r="A950" s="141"/>
      <c r="B950" s="167"/>
      <c r="C950" s="165"/>
    </row>
    <row r="951" spans="1:3">
      <c r="A951" s="141"/>
      <c r="B951" s="167"/>
      <c r="C951" s="165"/>
    </row>
    <row r="952" spans="1:3">
      <c r="A952" s="141"/>
      <c r="B952" s="167"/>
      <c r="C952" s="165"/>
    </row>
    <row r="953" spans="1:3">
      <c r="A953" s="141"/>
      <c r="B953" s="167"/>
      <c r="C953" s="165"/>
    </row>
    <row r="954" spans="1:3">
      <c r="A954" s="141"/>
      <c r="B954" s="167"/>
      <c r="C954" s="165"/>
    </row>
    <row r="955" spans="1:3">
      <c r="A955" s="141"/>
      <c r="B955" s="167"/>
      <c r="C955" s="165"/>
    </row>
    <row r="956" spans="1:3">
      <c r="A956" s="141"/>
      <c r="B956" s="167"/>
      <c r="C956" s="165"/>
    </row>
    <row r="957" spans="1:3">
      <c r="A957" s="141"/>
      <c r="B957" s="167"/>
      <c r="C957" s="165"/>
    </row>
    <row r="958" spans="1:3">
      <c r="A958" s="141"/>
      <c r="B958" s="167"/>
      <c r="C958" s="165"/>
    </row>
    <row r="959" spans="1:3">
      <c r="A959" s="141"/>
      <c r="B959" s="167"/>
      <c r="C959" s="165"/>
    </row>
    <row r="960" spans="1:3">
      <c r="A960" s="141"/>
      <c r="B960" s="167"/>
      <c r="C960" s="165"/>
    </row>
    <row r="961" spans="1:3">
      <c r="A961" s="141"/>
      <c r="B961" s="167"/>
      <c r="C961" s="165"/>
    </row>
    <row r="962" spans="1:3">
      <c r="A962" s="141"/>
      <c r="B962" s="167"/>
      <c r="C962" s="165"/>
    </row>
    <row r="963" spans="1:3">
      <c r="A963" s="141"/>
      <c r="B963" s="167"/>
      <c r="C963" s="165"/>
    </row>
    <row r="964" spans="1:3">
      <c r="A964" s="141"/>
      <c r="B964" s="167"/>
      <c r="C964" s="165"/>
    </row>
    <row r="965" spans="1:3">
      <c r="A965" s="141"/>
      <c r="B965" s="167"/>
      <c r="C965" s="165"/>
    </row>
    <row r="966" spans="1:3">
      <c r="A966" s="141"/>
      <c r="B966" s="167"/>
      <c r="C966" s="165"/>
    </row>
    <row r="967" spans="1:3">
      <c r="A967" s="141"/>
      <c r="B967" s="167"/>
      <c r="C967" s="165"/>
    </row>
    <row r="968" spans="1:3">
      <c r="A968" s="141"/>
      <c r="B968" s="167"/>
      <c r="C968" s="165"/>
    </row>
    <row r="969" spans="1:3">
      <c r="A969" s="141"/>
      <c r="B969" s="167"/>
      <c r="C969" s="165"/>
    </row>
    <row r="970" spans="1:3">
      <c r="A970" s="141"/>
      <c r="B970" s="167"/>
      <c r="C970" s="165"/>
    </row>
    <row r="971" spans="1:3">
      <c r="A971" s="141"/>
      <c r="B971" s="167"/>
      <c r="C971" s="165"/>
    </row>
    <row r="972" spans="1:3">
      <c r="A972" s="141"/>
      <c r="B972" s="167"/>
      <c r="C972" s="165"/>
    </row>
    <row r="973" spans="1:3">
      <c r="A973" s="141"/>
      <c r="B973" s="167"/>
      <c r="C973" s="165"/>
    </row>
    <row r="974" spans="1:3">
      <c r="A974" s="141"/>
      <c r="B974" s="167"/>
      <c r="C974" s="165"/>
    </row>
    <row r="975" spans="1:3">
      <c r="A975" s="141"/>
      <c r="B975" s="167"/>
      <c r="C975" s="165"/>
    </row>
    <row r="976" spans="1:3">
      <c r="A976" s="141"/>
      <c r="B976" s="167"/>
      <c r="C976" s="165"/>
    </row>
    <row r="977" spans="1:3">
      <c r="A977" s="141"/>
      <c r="B977" s="167"/>
      <c r="C977" s="165"/>
    </row>
    <row r="978" spans="1:3">
      <c r="A978" s="141"/>
      <c r="B978" s="167"/>
      <c r="C978" s="165"/>
    </row>
    <row r="979" spans="1:3">
      <c r="A979" s="141"/>
      <c r="B979" s="167"/>
      <c r="C979" s="165"/>
    </row>
    <row r="980" spans="1:3">
      <c r="A980" s="141"/>
      <c r="B980" s="167"/>
      <c r="C980" s="165"/>
    </row>
    <row r="981" spans="1:3">
      <c r="A981" s="141"/>
      <c r="B981" s="167"/>
      <c r="C981" s="165"/>
    </row>
    <row r="982" spans="1:3">
      <c r="A982" s="141"/>
      <c r="B982" s="167"/>
      <c r="C982" s="165"/>
    </row>
    <row r="983" spans="1:3">
      <c r="A983" s="141"/>
      <c r="B983" s="167"/>
      <c r="C983" s="165"/>
    </row>
    <row r="984" spans="1:3">
      <c r="A984" s="141"/>
      <c r="B984" s="167"/>
      <c r="C984" s="165"/>
    </row>
    <row r="985" spans="1:3">
      <c r="A985" s="141"/>
      <c r="B985" s="167"/>
      <c r="C985" s="165"/>
    </row>
    <row r="986" spans="1:3">
      <c r="A986" s="141"/>
      <c r="B986" s="167"/>
      <c r="C986" s="165"/>
    </row>
    <row r="987" spans="1:3">
      <c r="A987" s="141"/>
      <c r="B987" s="167"/>
      <c r="C987" s="165"/>
    </row>
    <row r="988" spans="1:3">
      <c r="A988" s="141"/>
      <c r="B988" s="167"/>
      <c r="C988" s="165"/>
    </row>
    <row r="989" spans="1:3">
      <c r="A989" s="141"/>
      <c r="B989" s="167"/>
      <c r="C989" s="165"/>
    </row>
    <row r="990" spans="1:3">
      <c r="A990" s="141"/>
      <c r="B990" s="167"/>
      <c r="C990" s="165"/>
    </row>
    <row r="991" spans="1:3">
      <c r="A991" s="141"/>
      <c r="B991" s="167"/>
      <c r="C991" s="165"/>
    </row>
    <row r="992" spans="1:3">
      <c r="A992" s="141"/>
      <c r="B992" s="167"/>
      <c r="C992" s="165"/>
    </row>
    <row r="993" spans="1:3">
      <c r="A993" s="141"/>
      <c r="B993" s="167"/>
      <c r="C993" s="165"/>
    </row>
    <row r="994" spans="1:3">
      <c r="A994" s="141"/>
      <c r="B994" s="167"/>
      <c r="C994" s="165"/>
    </row>
    <row r="995" spans="1:3">
      <c r="A995" s="141"/>
      <c r="B995" s="167"/>
      <c r="C995" s="165"/>
    </row>
    <row r="996" spans="1:3">
      <c r="A996" s="141"/>
      <c r="B996" s="167"/>
      <c r="C996" s="165"/>
    </row>
    <row r="997" spans="1:3">
      <c r="A997" s="141"/>
      <c r="B997" s="167"/>
      <c r="C997" s="165"/>
    </row>
    <row r="998" spans="1:3">
      <c r="A998" s="141"/>
      <c r="B998" s="167"/>
      <c r="C998" s="165"/>
    </row>
    <row r="999" spans="1:3">
      <c r="A999" s="141"/>
      <c r="B999" s="167"/>
      <c r="C999" s="165"/>
    </row>
    <row r="1000" spans="1:3">
      <c r="A1000" s="141"/>
      <c r="B1000" s="167"/>
      <c r="C1000" s="165"/>
    </row>
    <row r="1001" spans="1:3">
      <c r="A1001" s="141"/>
      <c r="B1001" s="167"/>
      <c r="C1001" s="165"/>
    </row>
    <row r="1002" spans="1:3">
      <c r="A1002" s="141"/>
      <c r="B1002" s="167"/>
      <c r="C1002" s="165"/>
    </row>
    <row r="1003" spans="1:3">
      <c r="A1003" s="141"/>
      <c r="B1003" s="167"/>
      <c r="C1003" s="165"/>
    </row>
    <row r="1004" spans="1:3">
      <c r="A1004" s="141"/>
      <c r="B1004" s="167"/>
      <c r="C1004" s="165"/>
    </row>
    <row r="1005" spans="1:3">
      <c r="A1005" s="141"/>
      <c r="B1005" s="167"/>
      <c r="C1005" s="165"/>
    </row>
    <row r="1006" spans="1:3">
      <c r="A1006" s="141"/>
      <c r="B1006" s="167"/>
      <c r="C1006" s="165"/>
    </row>
  </sheetData>
  <autoFilter ref="A6:AM504" xr:uid="{00000000-0009-0000-0000-000005000000}"/>
  <mergeCells count="2">
    <mergeCell ref="A1:A2"/>
    <mergeCell ref="B1:B2"/>
  </mergeCells>
  <conditionalFormatting sqref="E7:AM504">
    <cfRule type="cellIs" dxfId="6" priority="1" operator="greaterThan">
      <formula>0</formula>
    </cfRule>
  </conditionalFormatting>
  <conditionalFormatting sqref="B3:B4">
    <cfRule type="notContainsBlanks" dxfId="5" priority="2">
      <formula>LEN(TRIM(B3))&gt;0</formula>
    </cfRule>
  </conditionalFormatting>
  <conditionalFormatting sqref="D7:D504">
    <cfRule type="cellIs" dxfId="4" priority="3" operator="greaterThan">
      <formula>0</formula>
    </cfRule>
  </conditionalFormatting>
  <dataValidations count="2">
    <dataValidation type="decimal" allowBlank="1" showDropDown="1" showErrorMessage="1" sqref="C1" xr:uid="{00000000-0002-0000-0500-000000000000}">
      <formula1>0</formula1>
      <formula2>1000000</formula2>
    </dataValidation>
    <dataValidation type="custom" allowBlank="1" showDropDown="1" showErrorMessage="1" sqref="B3:B4" xr:uid="{00000000-0002-0000-0500-000001000000}">
      <formula1>OR(NOT(ISERROR(DATEVALUE(B3))), AND(ISNUMBER(B3), LEFT(CELL("format", B3))="D"))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100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42578125" defaultRowHeight="15.75" customHeight="1"/>
  <cols>
    <col min="1" max="1" width="39.140625" customWidth="1"/>
    <col min="2" max="2" width="25" customWidth="1"/>
    <col min="3" max="3" width="15.85546875" customWidth="1"/>
    <col min="4" max="4" width="29.42578125" customWidth="1"/>
    <col min="5" max="39" width="22.28515625" customWidth="1"/>
  </cols>
  <sheetData>
    <row r="1" spans="1:39">
      <c r="A1" s="186" t="s">
        <v>514</v>
      </c>
      <c r="B1" s="188" t="s">
        <v>523</v>
      </c>
      <c r="C1" s="143">
        <f>COUNTIFS(BITACORA!B4:B7322,"&gt;="&amp;B3,BITACORA!B4:B7322,"&lt;="&amp;B4)</f>
        <v>138</v>
      </c>
      <c r="D1" s="144"/>
      <c r="E1" s="145" t="s">
        <v>529</v>
      </c>
      <c r="F1" s="177" t="e">
        <f ca="1">SUM(D7:D504)</f>
        <v>#REF!</v>
      </c>
      <c r="G1" s="144"/>
      <c r="H1" s="144"/>
      <c r="I1" s="144"/>
      <c r="J1" s="144"/>
      <c r="K1" s="144"/>
    </row>
    <row r="2" spans="1:39">
      <c r="A2" s="187"/>
      <c r="B2" s="189"/>
      <c r="C2" s="147"/>
      <c r="D2" s="148">
        <v>3</v>
      </c>
      <c r="E2" s="149" t="e">
        <f>#REF!</f>
        <v>#REF!</v>
      </c>
      <c r="F2" s="149" t="e">
        <f>#REF!</f>
        <v>#REF!</v>
      </c>
      <c r="G2" s="149" t="e">
        <f>#REF!</f>
        <v>#REF!</v>
      </c>
      <c r="H2" s="149" t="e">
        <f>#REF!</f>
        <v>#REF!</v>
      </c>
      <c r="I2" s="149" t="e">
        <f>#REF!</f>
        <v>#REF!</v>
      </c>
      <c r="J2" s="149" t="e">
        <f>#REF!</f>
        <v>#REF!</v>
      </c>
      <c r="K2" s="149" t="e">
        <f>#REF!</f>
        <v>#REF!</v>
      </c>
      <c r="L2" s="149" t="e">
        <f>#REF!</f>
        <v>#REF!</v>
      </c>
      <c r="M2" s="149" t="e">
        <f>#REF!</f>
        <v>#REF!</v>
      </c>
      <c r="N2" s="149" t="e">
        <f>#REF!</f>
        <v>#REF!</v>
      </c>
      <c r="O2" s="149" t="e">
        <f>#REF!</f>
        <v>#REF!</v>
      </c>
      <c r="P2" s="149" t="e">
        <f>#REF!</f>
        <v>#REF!</v>
      </c>
      <c r="Q2" s="149" t="e">
        <f>#REF!</f>
        <v>#REF!</v>
      </c>
      <c r="R2" s="149" t="e">
        <f>#REF!</f>
        <v>#REF!</v>
      </c>
      <c r="S2" s="149" t="e">
        <f>#REF!</f>
        <v>#REF!</v>
      </c>
      <c r="T2" s="149" t="e">
        <f>#REF!</f>
        <v>#REF!</v>
      </c>
      <c r="U2" s="149" t="e">
        <f>#REF!</f>
        <v>#REF!</v>
      </c>
      <c r="V2" s="149" t="e">
        <f>#REF!</f>
        <v>#REF!</v>
      </c>
      <c r="W2" s="149" t="e">
        <f>#REF!</f>
        <v>#REF!</v>
      </c>
      <c r="X2" s="149" t="e">
        <f>#REF!</f>
        <v>#REF!</v>
      </c>
      <c r="Y2" s="149" t="e">
        <f>#REF!</f>
        <v>#REF!</v>
      </c>
      <c r="Z2" s="149" t="e">
        <f>#REF!</f>
        <v>#REF!</v>
      </c>
      <c r="AA2" s="149" t="e">
        <f>#REF!</f>
        <v>#REF!</v>
      </c>
      <c r="AB2" s="149" t="e">
        <f>#REF!</f>
        <v>#REF!</v>
      </c>
      <c r="AC2" s="149" t="e">
        <f>#REF!</f>
        <v>#REF!</v>
      </c>
      <c r="AD2" s="149" t="e">
        <f>#REF!</f>
        <v>#REF!</v>
      </c>
      <c r="AE2" s="149" t="e">
        <f>#REF!</f>
        <v>#REF!</v>
      </c>
      <c r="AF2" s="149" t="e">
        <f>#REF!</f>
        <v>#REF!</v>
      </c>
      <c r="AG2" s="149" t="e">
        <f>#REF!</f>
        <v>#REF!</v>
      </c>
      <c r="AH2" s="149" t="e">
        <f>#REF!</f>
        <v>#REF!</v>
      </c>
      <c r="AI2" s="149" t="e">
        <f>#REF!</f>
        <v>#REF!</v>
      </c>
      <c r="AJ2" s="149" t="e">
        <f>#REF!</f>
        <v>#REF!</v>
      </c>
      <c r="AK2" s="149" t="e">
        <f>#REF!</f>
        <v>#REF!</v>
      </c>
      <c r="AL2" s="149" t="e">
        <f>#REF!</f>
        <v>#REF!</v>
      </c>
      <c r="AM2" s="149" t="e">
        <f>#REF!</f>
        <v>#REF!</v>
      </c>
    </row>
    <row r="3" spans="1:39">
      <c r="A3" s="152" t="s">
        <v>516</v>
      </c>
      <c r="B3" s="153">
        <v>44317</v>
      </c>
      <c r="C3" s="147"/>
      <c r="D3" s="154">
        <v>4</v>
      </c>
      <c r="E3" s="149" t="e">
        <f>#REF!</f>
        <v>#REF!</v>
      </c>
      <c r="F3" s="149" t="e">
        <f>#REF!</f>
        <v>#REF!</v>
      </c>
      <c r="G3" s="149" t="e">
        <f>#REF!</f>
        <v>#REF!</v>
      </c>
      <c r="H3" s="149" t="e">
        <f>#REF!</f>
        <v>#REF!</v>
      </c>
      <c r="I3" s="149" t="e">
        <f>#REF!</f>
        <v>#REF!</v>
      </c>
      <c r="J3" s="149" t="e">
        <f>#REF!</f>
        <v>#REF!</v>
      </c>
      <c r="K3" s="149" t="e">
        <f>#REF!</f>
        <v>#REF!</v>
      </c>
      <c r="L3" s="149" t="e">
        <f>#REF!</f>
        <v>#REF!</v>
      </c>
      <c r="M3" s="149" t="e">
        <f>#REF!</f>
        <v>#REF!</v>
      </c>
      <c r="N3" s="149" t="e">
        <f>#REF!</f>
        <v>#REF!</v>
      </c>
      <c r="O3" s="149" t="e">
        <f>#REF!</f>
        <v>#REF!</v>
      </c>
      <c r="P3" s="149" t="e">
        <f>#REF!</f>
        <v>#REF!</v>
      </c>
      <c r="Q3" s="149" t="e">
        <f>#REF!</f>
        <v>#REF!</v>
      </c>
      <c r="R3" s="149" t="e">
        <f>#REF!</f>
        <v>#REF!</v>
      </c>
      <c r="S3" s="149" t="e">
        <f>#REF!</f>
        <v>#REF!</v>
      </c>
      <c r="T3" s="149" t="e">
        <f>#REF!</f>
        <v>#REF!</v>
      </c>
      <c r="U3" s="149" t="e">
        <f>#REF!</f>
        <v>#REF!</v>
      </c>
      <c r="V3" s="149" t="e">
        <f>#REF!</f>
        <v>#REF!</v>
      </c>
      <c r="W3" s="149" t="e">
        <f>#REF!</f>
        <v>#REF!</v>
      </c>
      <c r="X3" s="149" t="e">
        <f>#REF!</f>
        <v>#REF!</v>
      </c>
      <c r="Y3" s="149" t="e">
        <f>#REF!</f>
        <v>#REF!</v>
      </c>
      <c r="Z3" s="149" t="e">
        <f>#REF!</f>
        <v>#REF!</v>
      </c>
      <c r="AA3" s="149" t="e">
        <f>#REF!</f>
        <v>#REF!</v>
      </c>
      <c r="AB3" s="149" t="e">
        <f>#REF!</f>
        <v>#REF!</v>
      </c>
      <c r="AC3" s="149" t="e">
        <f>#REF!</f>
        <v>#REF!</v>
      </c>
      <c r="AD3" s="149" t="e">
        <f>#REF!</f>
        <v>#REF!</v>
      </c>
      <c r="AE3" s="149" t="e">
        <f>#REF!</f>
        <v>#REF!</v>
      </c>
      <c r="AF3" s="149" t="e">
        <f>#REF!</f>
        <v>#REF!</v>
      </c>
      <c r="AG3" s="149" t="e">
        <f>#REF!</f>
        <v>#REF!</v>
      </c>
      <c r="AH3" s="149" t="e">
        <f>#REF!</f>
        <v>#REF!</v>
      </c>
      <c r="AI3" s="149" t="e">
        <f>#REF!</f>
        <v>#REF!</v>
      </c>
      <c r="AJ3" s="149" t="e">
        <f>#REF!</f>
        <v>#REF!</v>
      </c>
      <c r="AK3" s="149" t="e">
        <f>#REF!</f>
        <v>#REF!</v>
      </c>
      <c r="AL3" s="149" t="e">
        <f>#REF!</f>
        <v>#REF!</v>
      </c>
      <c r="AM3" s="149" t="e">
        <f>#REF!</f>
        <v>#REF!</v>
      </c>
    </row>
    <row r="4" spans="1:39">
      <c r="A4" s="152" t="s">
        <v>517</v>
      </c>
      <c r="B4" s="153">
        <v>44347</v>
      </c>
      <c r="C4" s="147"/>
      <c r="D4" s="154">
        <v>5</v>
      </c>
      <c r="E4" s="149" t="e">
        <f>#REF!</f>
        <v>#REF!</v>
      </c>
      <c r="F4" s="149" t="e">
        <f>#REF!</f>
        <v>#REF!</v>
      </c>
      <c r="G4" s="149" t="e">
        <f>#REF!</f>
        <v>#REF!</v>
      </c>
      <c r="H4" s="149" t="e">
        <f>#REF!</f>
        <v>#REF!</v>
      </c>
      <c r="I4" s="149" t="e">
        <f>#REF!</f>
        <v>#REF!</v>
      </c>
      <c r="J4" s="149" t="e">
        <f>#REF!</f>
        <v>#REF!</v>
      </c>
      <c r="K4" s="149" t="e">
        <f>#REF!</f>
        <v>#REF!</v>
      </c>
      <c r="L4" s="149" t="e">
        <f>#REF!</f>
        <v>#REF!</v>
      </c>
      <c r="M4" s="149" t="e">
        <f>#REF!</f>
        <v>#REF!</v>
      </c>
      <c r="N4" s="149" t="e">
        <f>#REF!</f>
        <v>#REF!</v>
      </c>
      <c r="O4" s="149" t="e">
        <f>#REF!</f>
        <v>#REF!</v>
      </c>
      <c r="P4" s="149" t="e">
        <f>#REF!</f>
        <v>#REF!</v>
      </c>
      <c r="Q4" s="149" t="e">
        <f>#REF!</f>
        <v>#REF!</v>
      </c>
      <c r="R4" s="149" t="e">
        <f>#REF!</f>
        <v>#REF!</v>
      </c>
      <c r="S4" s="149" t="e">
        <f>#REF!</f>
        <v>#REF!</v>
      </c>
      <c r="T4" s="149" t="e">
        <f>#REF!</f>
        <v>#REF!</v>
      </c>
      <c r="U4" s="149" t="e">
        <f>#REF!</f>
        <v>#REF!</v>
      </c>
      <c r="V4" s="149" t="e">
        <f>#REF!</f>
        <v>#REF!</v>
      </c>
      <c r="W4" s="149" t="e">
        <f>#REF!</f>
        <v>#REF!</v>
      </c>
      <c r="X4" s="149" t="e">
        <f>#REF!</f>
        <v>#REF!</v>
      </c>
      <c r="Y4" s="149" t="e">
        <f>#REF!</f>
        <v>#REF!</v>
      </c>
      <c r="Z4" s="149" t="e">
        <f>#REF!</f>
        <v>#REF!</v>
      </c>
      <c r="AA4" s="149" t="e">
        <f>#REF!</f>
        <v>#REF!</v>
      </c>
      <c r="AB4" s="149" t="e">
        <f>#REF!</f>
        <v>#REF!</v>
      </c>
      <c r="AC4" s="149" t="e">
        <f>#REF!</f>
        <v>#REF!</v>
      </c>
      <c r="AD4" s="149" t="e">
        <f>#REF!</f>
        <v>#REF!</v>
      </c>
      <c r="AE4" s="149" t="e">
        <f>#REF!</f>
        <v>#REF!</v>
      </c>
      <c r="AF4" s="149" t="e">
        <f>#REF!</f>
        <v>#REF!</v>
      </c>
      <c r="AG4" s="149" t="e">
        <f>#REF!</f>
        <v>#REF!</v>
      </c>
      <c r="AH4" s="149" t="e">
        <f>#REF!</f>
        <v>#REF!</v>
      </c>
      <c r="AI4" s="149" t="e">
        <f>#REF!</f>
        <v>#REF!</v>
      </c>
      <c r="AJ4" s="149" t="e">
        <f>#REF!</f>
        <v>#REF!</v>
      </c>
      <c r="AK4" s="149" t="e">
        <f>#REF!</f>
        <v>#REF!</v>
      </c>
      <c r="AL4" s="149" t="e">
        <f>#REF!</f>
        <v>#REF!</v>
      </c>
      <c r="AM4" s="149" t="e">
        <f>#REF!</f>
        <v>#REF!</v>
      </c>
    </row>
    <row r="5" spans="1:39">
      <c r="A5" s="147"/>
      <c r="B5" s="147"/>
      <c r="C5" s="147"/>
      <c r="D5" s="154">
        <v>6</v>
      </c>
      <c r="E5" s="149" t="e">
        <f>#REF!</f>
        <v>#REF!</v>
      </c>
      <c r="F5" s="149" t="e">
        <f>#REF!</f>
        <v>#REF!</v>
      </c>
      <c r="G5" s="149" t="e">
        <f>#REF!</f>
        <v>#REF!</v>
      </c>
      <c r="H5" s="149" t="e">
        <f>#REF!</f>
        <v>#REF!</v>
      </c>
      <c r="I5" s="149" t="e">
        <f>#REF!</f>
        <v>#REF!</v>
      </c>
      <c r="J5" s="149" t="e">
        <f>#REF!</f>
        <v>#REF!</v>
      </c>
      <c r="K5" s="149" t="e">
        <f>#REF!</f>
        <v>#REF!</v>
      </c>
      <c r="L5" s="149" t="e">
        <f>#REF!</f>
        <v>#REF!</v>
      </c>
      <c r="M5" s="149" t="e">
        <f>#REF!</f>
        <v>#REF!</v>
      </c>
      <c r="N5" s="149" t="e">
        <f>#REF!</f>
        <v>#REF!</v>
      </c>
      <c r="O5" s="149" t="e">
        <f>#REF!</f>
        <v>#REF!</v>
      </c>
      <c r="P5" s="149" t="e">
        <f>#REF!</f>
        <v>#REF!</v>
      </c>
      <c r="Q5" s="149" t="e">
        <f>#REF!</f>
        <v>#REF!</v>
      </c>
      <c r="R5" s="149" t="e">
        <f>#REF!</f>
        <v>#REF!</v>
      </c>
      <c r="S5" s="149" t="e">
        <f>#REF!</f>
        <v>#REF!</v>
      </c>
      <c r="T5" s="149" t="e">
        <f>#REF!</f>
        <v>#REF!</v>
      </c>
      <c r="U5" s="149" t="e">
        <f>#REF!</f>
        <v>#REF!</v>
      </c>
      <c r="V5" s="149" t="e">
        <f>#REF!</f>
        <v>#REF!</v>
      </c>
      <c r="W5" s="149" t="e">
        <f>#REF!</f>
        <v>#REF!</v>
      </c>
      <c r="X5" s="149" t="e">
        <f>#REF!</f>
        <v>#REF!</v>
      </c>
      <c r="Y5" s="149" t="e">
        <f>#REF!</f>
        <v>#REF!</v>
      </c>
      <c r="Z5" s="149" t="e">
        <f>#REF!</f>
        <v>#REF!</v>
      </c>
      <c r="AA5" s="149" t="e">
        <f>#REF!</f>
        <v>#REF!</v>
      </c>
      <c r="AB5" s="149" t="e">
        <f>#REF!</f>
        <v>#REF!</v>
      </c>
      <c r="AC5" s="149" t="e">
        <f>#REF!</f>
        <v>#REF!</v>
      </c>
      <c r="AD5" s="149" t="e">
        <f>#REF!</f>
        <v>#REF!</v>
      </c>
      <c r="AE5" s="149" t="e">
        <f>#REF!</f>
        <v>#REF!</v>
      </c>
      <c r="AF5" s="149" t="e">
        <f>#REF!</f>
        <v>#REF!</v>
      </c>
      <c r="AG5" s="149" t="e">
        <f>#REF!</f>
        <v>#REF!</v>
      </c>
      <c r="AH5" s="149" t="e">
        <f>#REF!</f>
        <v>#REF!</v>
      </c>
      <c r="AI5" s="149" t="e">
        <f>#REF!</f>
        <v>#REF!</v>
      </c>
      <c r="AJ5" s="149" t="e">
        <f>#REF!</f>
        <v>#REF!</v>
      </c>
      <c r="AK5" s="149" t="e">
        <f>#REF!</f>
        <v>#REF!</v>
      </c>
      <c r="AL5" s="149" t="e">
        <f>#REF!</f>
        <v>#REF!</v>
      </c>
      <c r="AM5" s="149" t="e">
        <f>#REF!</f>
        <v>#REF!</v>
      </c>
    </row>
    <row r="6" spans="1:39">
      <c r="A6" s="158" t="str">
        <f ca="1">IFERROR(__xludf.DUMMYFUNCTION("IMPORTRANGE(""https://docs.google.com/spreadsheets/d/1utvdjsQjm2nB6A8-WaesD8IPx5qFCLXNwJxEgiS8wno/edit?usp=sharing"",""TRANSPORTISTAS!A1:C500"")"),"TRANSPORTISTA")</f>
        <v>TRANSPORTISTA</v>
      </c>
      <c r="B6" s="158" t="str">
        <f ca="1">IFERROR(__xludf.DUMMYFUNCTION("""COMPUTED_VALUE"""),"PLACA DEL VEHICULO")</f>
        <v>PLACA DEL VEHICULO</v>
      </c>
      <c r="C6" s="158" t="str">
        <f ca="1">IFERROR(__xludf.DUMMYFUNCTION("""COMPUTED_VALUE"""),"CAPACIDAD
(FILAS)")</f>
        <v>CAPACIDAD
(FILAS)</v>
      </c>
      <c r="D6" s="159" t="s">
        <v>530</v>
      </c>
      <c r="E6" s="160" t="str">
        <f>LISTAS!$B7</f>
        <v>TACHINA</v>
      </c>
      <c r="F6" s="160" t="str">
        <f>LISTAS!$B8</f>
        <v xml:space="preserve">TRES VIAS </v>
      </c>
      <c r="G6" s="160" t="str">
        <f>LISTAS!$B9</f>
        <v>QUININDE</v>
      </c>
      <c r="H6" s="160" t="str">
        <f>LISTAS!$B10</f>
        <v>TAISHA</v>
      </c>
      <c r="I6" s="160" t="str">
        <f>LISTAS!$B11</f>
        <v>ARAJUNO</v>
      </c>
      <c r="J6" s="160">
        <f>LISTAS!$B12</f>
        <v>0</v>
      </c>
      <c r="K6" s="160">
        <f>LISTAS!$B13</f>
        <v>0</v>
      </c>
      <c r="L6" s="160">
        <f>LISTAS!$B14</f>
        <v>0</v>
      </c>
      <c r="M6" s="160">
        <f>LISTAS!$B15</f>
        <v>0</v>
      </c>
      <c r="N6" s="160">
        <f>LISTAS!$B16</f>
        <v>0</v>
      </c>
      <c r="O6" s="160">
        <f>LISTAS!$B17</f>
        <v>0</v>
      </c>
      <c r="P6" s="160">
        <f>LISTAS!$B18</f>
        <v>0</v>
      </c>
      <c r="Q6" s="160">
        <f>LISTAS!$B19</f>
        <v>0</v>
      </c>
      <c r="R6" s="160">
        <f>LISTAS!$B20</f>
        <v>0</v>
      </c>
      <c r="S6" s="160">
        <f>LISTAS!$B21</f>
        <v>0</v>
      </c>
      <c r="T6" s="160">
        <f>LISTAS!$B22</f>
        <v>0</v>
      </c>
      <c r="U6" s="160">
        <f>LISTAS!$B23</f>
        <v>0</v>
      </c>
      <c r="V6" s="160" t="str">
        <f>LISTAS!$B24</f>
        <v>FINCA EN PLANTA</v>
      </c>
      <c r="W6" s="160" t="str">
        <f>LISTAS!$B25</f>
        <v xml:space="preserve">LA SANDIA </v>
      </c>
      <c r="X6" s="160">
        <f>LISTAS!$B26</f>
        <v>0</v>
      </c>
      <c r="Y6" s="160">
        <f>LISTAS!$B27</f>
        <v>0</v>
      </c>
      <c r="Z6" s="160">
        <f>LISTAS!$B28</f>
        <v>0</v>
      </c>
      <c r="AA6" s="160">
        <f>LISTAS!$B29</f>
        <v>0</v>
      </c>
      <c r="AB6" s="160">
        <f>LISTAS!$B30</f>
        <v>0</v>
      </c>
      <c r="AC6" s="160">
        <f>LISTAS!$B31</f>
        <v>0</v>
      </c>
      <c r="AD6" s="160">
        <f>LISTAS!$B32</f>
        <v>0</v>
      </c>
      <c r="AE6" s="160" t="str">
        <f>LISTAS!$B33</f>
        <v>RIO FRIO</v>
      </c>
      <c r="AF6" s="160" t="str">
        <f>LISTAS!$B34</f>
        <v>RIO FRIO ETAPA 2</v>
      </c>
      <c r="AG6" s="160" t="str">
        <f>LISTAS!$B35</f>
        <v xml:space="preserve">BOSQUE PUERTO NUEVO </v>
      </c>
      <c r="AH6" s="160">
        <f>LISTAS!$B36</f>
        <v>0</v>
      </c>
      <c r="AI6" s="160">
        <f>LISTAS!$B37</f>
        <v>0</v>
      </c>
      <c r="AJ6" s="160">
        <f>LISTAS!$B38</f>
        <v>0</v>
      </c>
      <c r="AK6" s="160">
        <f>LISTAS!$B39</f>
        <v>0</v>
      </c>
      <c r="AL6" s="160">
        <f>LISTAS!$B40</f>
        <v>0</v>
      </c>
      <c r="AM6" s="160">
        <f>LISTAS!$B41</f>
        <v>0</v>
      </c>
    </row>
    <row r="7" spans="1:39">
      <c r="A7" s="161" t="str">
        <f ca="1">IFERROR(__xludf.DUMMYFUNCTION("""COMPUTED_VALUE"""),"Klever Enrique Moreira Cedeño")</f>
        <v>Klever Enrique Moreira Cedeño</v>
      </c>
      <c r="B7" s="162" t="str">
        <f ca="1">IFERROR(__xludf.DUMMYFUNCTION("""COMPUTED_VALUE"""),"JAR4061")</f>
        <v>JAR4061</v>
      </c>
      <c r="C7" s="163">
        <f ca="1">IFERROR(__xludf.DUMMYFUNCTION("""COMPUTED_VALUE"""),3)</f>
        <v>3</v>
      </c>
      <c r="D7" s="178" t="e">
        <f t="shared" ref="D7:D504" ca="1" si="0">SUM(E7:AM7)</f>
        <v>#REF!</v>
      </c>
      <c r="E7" s="179" t="e">
        <f ca="1">IF($C7=$D$2,'FLETES (#) MAYO'!E7*E$2,IF($C7=$D$3,'FLETES (#) MAYO'!E7*E$3,IF($C7=$D$4,'FLETES (#) MAYO'!E7*E$4,IF($C7=$D$5,'FLETES (#) MAYO'!E7*E$5,0))))</f>
        <v>#REF!</v>
      </c>
      <c r="F7" s="179" t="e">
        <f ca="1">IF($C7=$D$2,'FLETES (#) MAYO'!F7*F$2,IF($C7=$D$3,'FLETES (#) MAYO'!F7*F$3,IF($C7=$D$4,'FLETES (#) MAYO'!F7*F$4,IF($C7=$D$5,'FLETES (#) MAYO'!F7*F$5,0))))</f>
        <v>#REF!</v>
      </c>
      <c r="G7" s="179" t="e">
        <f ca="1">IF($C7=$D$2,'FLETES (#) MAYO'!G7*G$2,IF($C7=$D$3,'FLETES (#) MAYO'!G7*G$3,IF($C7=$D$4,'FLETES (#) MAYO'!G7*G$4,IF($C7=$D$5,'FLETES (#) MAYO'!G7*G$5,0))))</f>
        <v>#REF!</v>
      </c>
      <c r="H7" s="179" t="e">
        <f ca="1">IF($C7=$D$2,'FLETES (#) MAYO'!H7*H$2,IF($C7=$D$3,'FLETES (#) MAYO'!H7*H$3,IF($C7=$D$4,'FLETES (#) MAYO'!H7*H$4,IF($C7=$D$5,'FLETES (#) MAYO'!H7*H$5,0))))</f>
        <v>#REF!</v>
      </c>
      <c r="I7" s="179" t="e">
        <f ca="1">IF($C7=$D$2,'FLETES (#) MAYO'!I7*I$2,IF($C7=$D$3,'FLETES (#) MAYO'!I7*I$3,IF($C7=$D$4,'FLETES (#) MAYO'!I7*I$4,IF($C7=$D$5,'FLETES (#) MAYO'!I7*I$5,0))))</f>
        <v>#REF!</v>
      </c>
      <c r="J7" s="179" t="e">
        <f ca="1">IF($C7=$D$2,'FLETES (#) MAYO'!J7*J$2,IF($C7=$D$3,'FLETES (#) MAYO'!J7*J$3,IF($C7=$D$4,'FLETES (#) MAYO'!J7*J$4,IF($C7=$D$5,'FLETES (#) MAYO'!J7*J$5,0))))</f>
        <v>#REF!</v>
      </c>
      <c r="K7" s="179" t="e">
        <f ca="1">IF($C7=$D$2,'FLETES (#) MAYO'!K7*K$2,IF($C7=$D$3,'FLETES (#) MAYO'!K7*K$3,IF($C7=$D$4,'FLETES (#) MAYO'!K7*K$4,IF($C7=$D$5,'FLETES (#) MAYO'!K7*K$5,0))))</f>
        <v>#REF!</v>
      </c>
      <c r="L7" s="179" t="e">
        <f ca="1">IF($C7=$D$2,'FLETES (#) MAYO'!L7*L$2,IF($C7=$D$3,'FLETES (#) MAYO'!L7*L$3,IF($C7=$D$4,'FLETES (#) MAYO'!L7*L$4,IF($C7=$D$5,'FLETES (#) MAYO'!L7*L$5,0))))</f>
        <v>#REF!</v>
      </c>
      <c r="M7" s="179" t="e">
        <f ca="1">IF($C7=$D$2,'FLETES (#) MAYO'!M7*M$2,IF($C7=$D$3,'FLETES (#) MAYO'!M7*M$3,IF($C7=$D$4,'FLETES (#) MAYO'!M7*M$4,IF($C7=$D$5,'FLETES (#) MAYO'!M7*M$5,0))))</f>
        <v>#REF!</v>
      </c>
      <c r="N7" s="179" t="e">
        <f ca="1">IF($C7=$D$2,'FLETES (#) MAYO'!N7*N$2,IF($C7=$D$3,'FLETES (#) MAYO'!N7*N$3,IF($C7=$D$4,'FLETES (#) MAYO'!N7*N$4,IF($C7=$D$5,'FLETES (#) MAYO'!N7*N$5,0))))</f>
        <v>#REF!</v>
      </c>
      <c r="O7" s="179" t="e">
        <f ca="1">IF($C7=$D$2,'FLETES (#) MAYO'!O7*O$2,IF($C7=$D$3,'FLETES (#) MAYO'!O7*O$3,IF($C7=$D$4,'FLETES (#) MAYO'!O7*O$4,IF($C7=$D$5,'FLETES (#) MAYO'!O7*O$5,0))))</f>
        <v>#REF!</v>
      </c>
      <c r="P7" s="179" t="e">
        <f ca="1">IF($C7=$D$2,'FLETES (#) MAYO'!P7*P$2,IF($C7=$D$3,'FLETES (#) MAYO'!P7*P$3,IF($C7=$D$4,'FLETES (#) MAYO'!P7*P$4,IF($C7=$D$5,'FLETES (#) MAYO'!P7*P$5,0))))</f>
        <v>#REF!</v>
      </c>
      <c r="Q7" s="179" t="e">
        <f ca="1">IF($C7=$D$2,'FLETES (#) MAYO'!Q7*Q$2,IF($C7=$D$3,'FLETES (#) MAYO'!Q7*Q$3,IF($C7=$D$4,'FLETES (#) MAYO'!Q7*Q$4,IF($C7=$D$5,'FLETES (#) MAYO'!Q7*Q$5,0))))</f>
        <v>#REF!</v>
      </c>
      <c r="R7" s="179" t="e">
        <f ca="1">IF($C7=$D$2,'FLETES (#) MAYO'!R7*R$2,IF($C7=$D$3,'FLETES (#) MAYO'!R7*R$3,IF($C7=$D$4,'FLETES (#) MAYO'!R7*R$4,IF($C7=$D$5,'FLETES (#) MAYO'!R7*R$5,0))))</f>
        <v>#REF!</v>
      </c>
      <c r="S7" s="179" t="e">
        <f ca="1">IF($C7=$D$2,'FLETES (#) MAYO'!S7*S$2,IF($C7=$D$3,'FLETES (#) MAYO'!S7*S$3,IF($C7=$D$4,'FLETES (#) MAYO'!S7*S$4,IF($C7=$D$5,'FLETES (#) MAYO'!S7*S$5,0))))</f>
        <v>#REF!</v>
      </c>
      <c r="T7" s="179" t="e">
        <f ca="1">IF($C7=$D$2,'FLETES (#) MAYO'!T7*T$2,IF($C7=$D$3,'FLETES (#) MAYO'!T7*T$3,IF($C7=$D$4,'FLETES (#) MAYO'!T7*T$4,IF($C7=$D$5,'FLETES (#) MAYO'!T7*T$5,0))))</f>
        <v>#REF!</v>
      </c>
      <c r="U7" s="179" t="e">
        <f ca="1">IF($C7=$D$2,'FLETES (#) MAYO'!U7*U$2,IF($C7=$D$3,'FLETES (#) MAYO'!U7*U$3,IF($C7=$D$4,'FLETES (#) MAYO'!U7*U$4,IF($C7=$D$5,'FLETES (#) MAYO'!U7*U$5,0))))</f>
        <v>#REF!</v>
      </c>
      <c r="V7" s="179" t="e">
        <f ca="1">IF($C7=$D$2,'FLETES (#) MAYO'!V7*V$2,IF($C7=$D$3,'FLETES (#) MAYO'!V7*V$3,IF($C7=$D$4,'FLETES (#) MAYO'!V7*V$4,IF($C7=$D$5,'FLETES (#) MAYO'!V7*V$5,0))))</f>
        <v>#REF!</v>
      </c>
      <c r="W7" s="179" t="e">
        <f ca="1">IF($C7=$D$2,'FLETES (#) MAYO'!W7*W$2,IF($C7=$D$3,'FLETES (#) MAYO'!W7*W$3,IF($C7=$D$4,'FLETES (#) MAYO'!W7*W$4,IF($C7=$D$5,'FLETES (#) MAYO'!W7*W$5,0))))</f>
        <v>#REF!</v>
      </c>
      <c r="X7" s="179" t="e">
        <f ca="1">IF($C7=$D$2,'FLETES (#) MAYO'!X7*X$2,IF($C7=$D$3,'FLETES (#) MAYO'!X7*X$3,IF($C7=$D$4,'FLETES (#) MAYO'!X7*X$4,IF($C7=$D$5,'FLETES (#) MAYO'!X7*X$5,0))))</f>
        <v>#REF!</v>
      </c>
      <c r="Y7" s="179" t="e">
        <f ca="1">IF($C7=$D$2,'FLETES (#) MAYO'!Y7*Y$2,IF($C7=$D$3,'FLETES (#) MAYO'!Y7*Y$3,IF($C7=$D$4,'FLETES (#) MAYO'!Y7*Y$4,IF($C7=$D$5,'FLETES (#) MAYO'!Y7*Y$5,0))))</f>
        <v>#REF!</v>
      </c>
      <c r="Z7" s="179" t="e">
        <f ca="1">IF($C7=$D$2,'FLETES (#) MAYO'!Z7*Z$2,IF($C7=$D$3,'FLETES (#) MAYO'!Z7*Z$3,IF($C7=$D$4,'FLETES (#) MAYO'!Z7*Z$4,IF($C7=$D$5,'FLETES (#) MAYO'!Z7*Z$5,0))))</f>
        <v>#REF!</v>
      </c>
      <c r="AA7" s="179" t="e">
        <f ca="1">IF($C7=$D$2,'FLETES (#) MAYO'!AA7*AA$2,IF($C7=$D$3,'FLETES (#) MAYO'!AA7*AA$3,IF($C7=$D$4,'FLETES (#) MAYO'!AA7*AA$4,IF($C7=$D$5,'FLETES (#) MAYO'!AA7*AA$5,0))))</f>
        <v>#REF!</v>
      </c>
      <c r="AB7" s="179" t="e">
        <f ca="1">IF($C7=$D$2,'FLETES (#) MAYO'!AB7*AB$2,IF($C7=$D$3,'FLETES (#) MAYO'!AB7*AB$3,IF($C7=$D$4,'FLETES (#) MAYO'!AB7*AB$4,IF($C7=$D$5,'FLETES (#) MAYO'!AB7*AB$5,0))))</f>
        <v>#REF!</v>
      </c>
      <c r="AC7" s="179" t="e">
        <f ca="1">IF($C7=$D$2,'FLETES (#) MAYO'!AC7*AC$2,IF($C7=$D$3,'FLETES (#) MAYO'!AC7*AC$3,IF($C7=$D$4,'FLETES (#) MAYO'!AC7*AC$4,IF($C7=$D$5,'FLETES (#) MAYO'!AC7*AC$5,0))))</f>
        <v>#REF!</v>
      </c>
      <c r="AD7" s="179" t="e">
        <f ca="1">IF($C7=$D$2,'FLETES (#) MAYO'!AD7*AD$2,IF($C7=$D$3,'FLETES (#) MAYO'!AD7*AD$3,IF($C7=$D$4,'FLETES (#) MAYO'!AD7*AD$4,IF($C7=$D$5,'FLETES (#) MAYO'!AD7*AD$5,0))))</f>
        <v>#REF!</v>
      </c>
      <c r="AE7" s="179" t="e">
        <f ca="1">IF($C7=$D$2,'FLETES (#) MAYO'!AE7*AE$2,IF($C7=$D$3,'FLETES (#) MAYO'!AE7*AE$3,IF($C7=$D$4,'FLETES (#) MAYO'!AE7*AE$4,IF($C7=$D$5,'FLETES (#) MAYO'!AE7*AE$5,0))))</f>
        <v>#REF!</v>
      </c>
      <c r="AF7" s="179" t="e">
        <f ca="1">IF($C7=$D$2,'FLETES (#) MAYO'!AF7*AF$2,IF($C7=$D$3,'FLETES (#) MAYO'!AF7*AF$3,IF($C7=$D$4,'FLETES (#) MAYO'!AF7*AF$4,IF($C7=$D$5,'FLETES (#) MAYO'!AF7*AF$5,0))))</f>
        <v>#REF!</v>
      </c>
      <c r="AG7" s="179" t="e">
        <f ca="1">IF($C7=$D$2,'FLETES (#) MAYO'!AG7*AG$2,IF($C7=$D$3,'FLETES (#) MAYO'!AG7*AG$3,IF($C7=$D$4,'FLETES (#) MAYO'!AG7*AG$4,IF($C7=$D$5,'FLETES (#) MAYO'!AG7*AG$5,0))))</f>
        <v>#REF!</v>
      </c>
      <c r="AH7" s="179" t="e">
        <f ca="1">IF($C7=$D$2,'FLETES (#) MAYO'!AH7*AH$2,IF($C7=$D$3,'FLETES (#) MAYO'!AH7*AH$3,IF($C7=$D$4,'FLETES (#) MAYO'!AH7*AH$4,IF($C7=$D$5,'FLETES (#) MAYO'!AH7*AH$5,0))))</f>
        <v>#REF!</v>
      </c>
      <c r="AI7" s="179" t="e">
        <f ca="1">IF($C7=$D$2,'FLETES (#) MAYO'!AI7*AI$2,IF($C7=$D$3,'FLETES (#) MAYO'!AI7*AI$3,IF($C7=$D$4,'FLETES (#) MAYO'!AI7*AI$4,IF($C7=$D$5,'FLETES (#) MAYO'!AI7*AI$5,0))))</f>
        <v>#REF!</v>
      </c>
      <c r="AJ7" s="179" t="e">
        <f ca="1">IF($C7=$D$2,'FLETES (#) MAYO'!AJ7*AJ$2,IF($C7=$D$3,'FLETES (#) MAYO'!AJ7*AJ$3,IF($C7=$D$4,'FLETES (#) MAYO'!AJ7*AJ$4,IF($C7=$D$5,'FLETES (#) MAYO'!AJ7*AJ$5,0))))</f>
        <v>#REF!</v>
      </c>
      <c r="AK7" s="179" t="e">
        <f ca="1">IF($C7=$D$2,'FLETES (#) MAYO'!AK7*AK$2,IF($C7=$D$3,'FLETES (#) MAYO'!AK7*AK$3,IF($C7=$D$4,'FLETES (#) MAYO'!AK7*AK$4,IF($C7=$D$5,'FLETES (#) MAYO'!AK7*AK$5,0))))</f>
        <v>#REF!</v>
      </c>
      <c r="AL7" s="179" t="e">
        <f ca="1">IF($C7=$D$2,'FLETES (#) MAYO'!AL7*AL$2,IF($C7=$D$3,'FLETES (#) MAYO'!AL7*AL$3,IF($C7=$D$4,'FLETES (#) MAYO'!AL7*AL$4,IF($C7=$D$5,'FLETES (#) MAYO'!AL7*AL$5,0))))</f>
        <v>#REF!</v>
      </c>
      <c r="AM7" s="179" t="e">
        <f ca="1">IF($C7=$D$2,'FLETES (#) MAYO'!AM7*AM$2,IF($C7=$D$3,'FLETES (#) MAYO'!AM7*AM$3,IF($C7=$D$4,'FLETES (#) MAYO'!AM7*AM$4,IF($C7=$D$5,'FLETES (#) MAYO'!AM7*AM$5,0))))</f>
        <v>#REF!</v>
      </c>
    </row>
    <row r="8" spans="1:39">
      <c r="A8" s="166" t="str">
        <f ca="1">IFERROR(__xludf.DUMMYFUNCTION("""COMPUTED_VALUE"""),"Ricardo Coveña Quintero")</f>
        <v>Ricardo Coveña Quintero</v>
      </c>
      <c r="B8" s="167" t="str">
        <f ca="1">IFERROR(__xludf.DUMMYFUNCTION("""COMPUTED_VALUE"""),"PPX0724")</f>
        <v>PPX0724</v>
      </c>
      <c r="C8" s="168">
        <f ca="1">IFERROR(__xludf.DUMMYFUNCTION("""COMPUTED_VALUE"""),3)</f>
        <v>3</v>
      </c>
      <c r="D8" s="178" t="e">
        <f t="shared" ca="1" si="0"/>
        <v>#REF!</v>
      </c>
      <c r="E8" s="179" t="e">
        <f ca="1">IF($C8=$D$2,'FLETES (#) MAYO'!E8*E$2,IF($C8=$D$3,'FLETES (#) MAYO'!E8*E$3,IF($C8=$D$4,'FLETES (#) MAYO'!E8*E$4,IF($C8=$D$5,'FLETES (#) MAYO'!E8*E$5,0))))</f>
        <v>#REF!</v>
      </c>
      <c r="F8" s="179" t="e">
        <f ca="1">IF($C8=$D$2,'FLETES (#) MAYO'!F8*F$2,IF($C8=$D$3,'FLETES (#) MAYO'!F8*F$3,IF($C8=$D$4,'FLETES (#) MAYO'!F8*F$4,IF($C8=$D$5,'FLETES (#) MAYO'!F8*F$5,0))))</f>
        <v>#REF!</v>
      </c>
      <c r="G8" s="179" t="e">
        <f ca="1">IF($C8=$D$2,'FLETES (#) MAYO'!G8*G$2,IF($C8=$D$3,'FLETES (#) MAYO'!G8*G$3,IF($C8=$D$4,'FLETES (#) MAYO'!G8*G$4,IF($C8=$D$5,'FLETES (#) MAYO'!G8*G$5,0))))</f>
        <v>#REF!</v>
      </c>
      <c r="H8" s="179" t="e">
        <f ca="1">IF($C8=$D$2,'FLETES (#) MAYO'!H8*H$2,IF($C8=$D$3,'FLETES (#) MAYO'!H8*H$3,IF($C8=$D$4,'FLETES (#) MAYO'!H8*H$4,IF($C8=$D$5,'FLETES (#) MAYO'!H8*H$5,0))))</f>
        <v>#REF!</v>
      </c>
      <c r="I8" s="179" t="e">
        <f ca="1">IF($C8=$D$2,'FLETES (#) MAYO'!I8*I$2,IF($C8=$D$3,'FLETES (#) MAYO'!I8*I$3,IF($C8=$D$4,'FLETES (#) MAYO'!I8*I$4,IF($C8=$D$5,'FLETES (#) MAYO'!I8*I$5,0))))</f>
        <v>#REF!</v>
      </c>
      <c r="J8" s="179" t="e">
        <f ca="1">IF($C8=$D$2,'FLETES (#) MAYO'!J8*J$2,IF($C8=$D$3,'FLETES (#) MAYO'!J8*J$3,IF($C8=$D$4,'FLETES (#) MAYO'!J8*J$4,IF($C8=$D$5,'FLETES (#) MAYO'!J8*J$5,0))))</f>
        <v>#REF!</v>
      </c>
      <c r="K8" s="179" t="e">
        <f ca="1">IF($C8=$D$2,'FLETES (#) MAYO'!K8*K$2,IF($C8=$D$3,'FLETES (#) MAYO'!K8*K$3,IF($C8=$D$4,'FLETES (#) MAYO'!K8*K$4,IF($C8=$D$5,'FLETES (#) MAYO'!K8*K$5,0))))</f>
        <v>#REF!</v>
      </c>
      <c r="L8" s="179" t="e">
        <f ca="1">IF($C8=$D$2,'FLETES (#) MAYO'!L8*L$2,IF($C8=$D$3,'FLETES (#) MAYO'!L8*L$3,IF($C8=$D$4,'FLETES (#) MAYO'!L8*L$4,IF($C8=$D$5,'FLETES (#) MAYO'!L8*L$5,0))))</f>
        <v>#REF!</v>
      </c>
      <c r="M8" s="179" t="e">
        <f ca="1">IF($C8=$D$2,'FLETES (#) MAYO'!M8*M$2,IF($C8=$D$3,'FLETES (#) MAYO'!M8*M$3,IF($C8=$D$4,'FLETES (#) MAYO'!M8*M$4,IF($C8=$D$5,'FLETES (#) MAYO'!M8*M$5,0))))</f>
        <v>#REF!</v>
      </c>
      <c r="N8" s="179" t="e">
        <f ca="1">IF($C8=$D$2,'FLETES (#) MAYO'!N8*N$2,IF($C8=$D$3,'FLETES (#) MAYO'!N8*N$3,IF($C8=$D$4,'FLETES (#) MAYO'!N8*N$4,IF($C8=$D$5,'FLETES (#) MAYO'!N8*N$5,0))))</f>
        <v>#REF!</v>
      </c>
      <c r="O8" s="179" t="e">
        <f ca="1">IF($C8=$D$2,'FLETES (#) MAYO'!O8*O$2,IF($C8=$D$3,'FLETES (#) MAYO'!O8*O$3,IF($C8=$D$4,'FLETES (#) MAYO'!O8*O$4,IF($C8=$D$5,'FLETES (#) MAYO'!O8*O$5,0))))</f>
        <v>#REF!</v>
      </c>
      <c r="P8" s="179" t="e">
        <f ca="1">IF($C8=$D$2,'FLETES (#) MAYO'!P8*P$2,IF($C8=$D$3,'FLETES (#) MAYO'!P8*P$3,IF($C8=$D$4,'FLETES (#) MAYO'!P8*P$4,IF($C8=$D$5,'FLETES (#) MAYO'!P8*P$5,0))))</f>
        <v>#REF!</v>
      </c>
      <c r="Q8" s="179" t="e">
        <f ca="1">IF($C8=$D$2,'FLETES (#) MAYO'!Q8*Q$2,IF($C8=$D$3,'FLETES (#) MAYO'!Q8*Q$3,IF($C8=$D$4,'FLETES (#) MAYO'!Q8*Q$4,IF($C8=$D$5,'FLETES (#) MAYO'!Q8*Q$5,0))))</f>
        <v>#REF!</v>
      </c>
      <c r="R8" s="179" t="e">
        <f ca="1">IF($C8=$D$2,'FLETES (#) MAYO'!R8*R$2,IF($C8=$D$3,'FLETES (#) MAYO'!R8*R$3,IF($C8=$D$4,'FLETES (#) MAYO'!R8*R$4,IF($C8=$D$5,'FLETES (#) MAYO'!R8*R$5,0))))</f>
        <v>#REF!</v>
      </c>
      <c r="S8" s="179" t="e">
        <f ca="1">IF($C8=$D$2,'FLETES (#) MAYO'!S8*S$2,IF($C8=$D$3,'FLETES (#) MAYO'!S8*S$3,IF($C8=$D$4,'FLETES (#) MAYO'!S8*S$4,IF($C8=$D$5,'FLETES (#) MAYO'!S8*S$5,0))))</f>
        <v>#REF!</v>
      </c>
      <c r="T8" s="179" t="e">
        <f ca="1">IF($C8=$D$2,'FLETES (#) MAYO'!T8*T$2,IF($C8=$D$3,'FLETES (#) MAYO'!T8*T$3,IF($C8=$D$4,'FLETES (#) MAYO'!T8*T$4,IF($C8=$D$5,'FLETES (#) MAYO'!T8*T$5,0))))</f>
        <v>#REF!</v>
      </c>
      <c r="U8" s="179" t="e">
        <f ca="1">IF($C8=$D$2,'FLETES (#) MAYO'!U8*U$2,IF($C8=$D$3,'FLETES (#) MAYO'!U8*U$3,IF($C8=$D$4,'FLETES (#) MAYO'!U8*U$4,IF($C8=$D$5,'FLETES (#) MAYO'!U8*U$5,0))))</f>
        <v>#REF!</v>
      </c>
      <c r="V8" s="179" t="e">
        <f ca="1">IF($C8=$D$2,'FLETES (#) MAYO'!V8*V$2,IF($C8=$D$3,'FLETES (#) MAYO'!V8*V$3,IF($C8=$D$4,'FLETES (#) MAYO'!V8*V$4,IF($C8=$D$5,'FLETES (#) MAYO'!V8*V$5,0))))</f>
        <v>#REF!</v>
      </c>
      <c r="W8" s="179" t="e">
        <f ca="1">IF($C8=$D$2,'FLETES (#) MAYO'!W8*W$2,IF($C8=$D$3,'FLETES (#) MAYO'!W8*W$3,IF($C8=$D$4,'FLETES (#) MAYO'!W8*W$4,IF($C8=$D$5,'FLETES (#) MAYO'!W8*W$5,0))))</f>
        <v>#REF!</v>
      </c>
      <c r="X8" s="179" t="e">
        <f ca="1">IF($C8=$D$2,'FLETES (#) MAYO'!X8*X$2,IF($C8=$D$3,'FLETES (#) MAYO'!X8*X$3,IF($C8=$D$4,'FLETES (#) MAYO'!X8*X$4,IF($C8=$D$5,'FLETES (#) MAYO'!X8*X$5,0))))</f>
        <v>#REF!</v>
      </c>
      <c r="Y8" s="179" t="e">
        <f ca="1">IF($C8=$D$2,'FLETES (#) MAYO'!Y8*Y$2,IF($C8=$D$3,'FLETES (#) MAYO'!Y8*Y$3,IF($C8=$D$4,'FLETES (#) MAYO'!Y8*Y$4,IF($C8=$D$5,'FLETES (#) MAYO'!Y8*Y$5,0))))</f>
        <v>#REF!</v>
      </c>
      <c r="Z8" s="179" t="e">
        <f ca="1">IF($C8=$D$2,'FLETES (#) MAYO'!Z8*Z$2,IF($C8=$D$3,'FLETES (#) MAYO'!Z8*Z$3,IF($C8=$D$4,'FLETES (#) MAYO'!Z8*Z$4,IF($C8=$D$5,'FLETES (#) MAYO'!Z8*Z$5,0))))</f>
        <v>#REF!</v>
      </c>
      <c r="AA8" s="179" t="e">
        <f ca="1">IF($C8=$D$2,'FLETES (#) MAYO'!AA8*AA$2,IF($C8=$D$3,'FLETES (#) MAYO'!AA8*AA$3,IF($C8=$D$4,'FLETES (#) MAYO'!AA8*AA$4,IF($C8=$D$5,'FLETES (#) MAYO'!AA8*AA$5,0))))</f>
        <v>#REF!</v>
      </c>
      <c r="AB8" s="179" t="e">
        <f ca="1">IF($C8=$D$2,'FLETES (#) MAYO'!AB8*AB$2,IF($C8=$D$3,'FLETES (#) MAYO'!AB8*AB$3,IF($C8=$D$4,'FLETES (#) MAYO'!AB8*AB$4,IF($C8=$D$5,'FLETES (#) MAYO'!AB8*AB$5,0))))</f>
        <v>#REF!</v>
      </c>
      <c r="AC8" s="179" t="e">
        <f ca="1">IF($C8=$D$2,'FLETES (#) MAYO'!AC8*AC$2,IF($C8=$D$3,'FLETES (#) MAYO'!AC8*AC$3,IF($C8=$D$4,'FLETES (#) MAYO'!AC8*AC$4,IF($C8=$D$5,'FLETES (#) MAYO'!AC8*AC$5,0))))</f>
        <v>#REF!</v>
      </c>
      <c r="AD8" s="179" t="e">
        <f ca="1">IF($C8=$D$2,'FLETES (#) MAYO'!AD8*AD$2,IF($C8=$D$3,'FLETES (#) MAYO'!AD8*AD$3,IF($C8=$D$4,'FLETES (#) MAYO'!AD8*AD$4,IF($C8=$D$5,'FLETES (#) MAYO'!AD8*AD$5,0))))</f>
        <v>#REF!</v>
      </c>
      <c r="AE8" s="179" t="e">
        <f ca="1">IF($C8=$D$2,'FLETES (#) MAYO'!AE8*AE$2,IF($C8=$D$3,'FLETES (#) MAYO'!AE8*AE$3,IF($C8=$D$4,'FLETES (#) MAYO'!AE8*AE$4,IF($C8=$D$5,'FLETES (#) MAYO'!AE8*AE$5,0))))</f>
        <v>#REF!</v>
      </c>
      <c r="AF8" s="179" t="e">
        <f ca="1">IF($C8=$D$2,'FLETES (#) MAYO'!AF8*AF$2,IF($C8=$D$3,'FLETES (#) MAYO'!AF8*AF$3,IF($C8=$D$4,'FLETES (#) MAYO'!AF8*AF$4,IF($C8=$D$5,'FLETES (#) MAYO'!AF8*AF$5,0))))</f>
        <v>#REF!</v>
      </c>
      <c r="AG8" s="179" t="e">
        <f ca="1">IF($C8=$D$2,'FLETES (#) MAYO'!AG8*AG$2,IF($C8=$D$3,'FLETES (#) MAYO'!AG8*AG$3,IF($C8=$D$4,'FLETES (#) MAYO'!AG8*AG$4,IF($C8=$D$5,'FLETES (#) MAYO'!AG8*AG$5,0))))</f>
        <v>#REF!</v>
      </c>
      <c r="AH8" s="179" t="e">
        <f ca="1">IF($C8=$D$2,'FLETES (#) MAYO'!AH8*AH$2,IF($C8=$D$3,'FLETES (#) MAYO'!AH8*AH$3,IF($C8=$D$4,'FLETES (#) MAYO'!AH8*AH$4,IF($C8=$D$5,'FLETES (#) MAYO'!AH8*AH$5,0))))</f>
        <v>#REF!</v>
      </c>
      <c r="AI8" s="179" t="e">
        <f ca="1">IF($C8=$D$2,'FLETES (#) MAYO'!AI8*AI$2,IF($C8=$D$3,'FLETES (#) MAYO'!AI8*AI$3,IF($C8=$D$4,'FLETES (#) MAYO'!AI8*AI$4,IF($C8=$D$5,'FLETES (#) MAYO'!AI8*AI$5,0))))</f>
        <v>#REF!</v>
      </c>
      <c r="AJ8" s="179" t="e">
        <f ca="1">IF($C8=$D$2,'FLETES (#) MAYO'!AJ8*AJ$2,IF($C8=$D$3,'FLETES (#) MAYO'!AJ8*AJ$3,IF($C8=$D$4,'FLETES (#) MAYO'!AJ8*AJ$4,IF($C8=$D$5,'FLETES (#) MAYO'!AJ8*AJ$5,0))))</f>
        <v>#REF!</v>
      </c>
      <c r="AK8" s="179" t="e">
        <f ca="1">IF($C8=$D$2,'FLETES (#) MAYO'!AK8*AK$2,IF($C8=$D$3,'FLETES (#) MAYO'!AK8*AK$3,IF($C8=$D$4,'FLETES (#) MAYO'!AK8*AK$4,IF($C8=$D$5,'FLETES (#) MAYO'!AK8*AK$5,0))))</f>
        <v>#REF!</v>
      </c>
      <c r="AL8" s="179" t="e">
        <f ca="1">IF($C8=$D$2,'FLETES (#) MAYO'!AL8*AL$2,IF($C8=$D$3,'FLETES (#) MAYO'!AL8*AL$3,IF($C8=$D$4,'FLETES (#) MAYO'!AL8*AL$4,IF($C8=$D$5,'FLETES (#) MAYO'!AL8*AL$5,0))))</f>
        <v>#REF!</v>
      </c>
      <c r="AM8" s="179" t="e">
        <f ca="1">IF($C8=$D$2,'FLETES (#) MAYO'!AM8*AM$2,IF($C8=$D$3,'FLETES (#) MAYO'!AM8*AM$3,IF($C8=$D$4,'FLETES (#) MAYO'!AM8*AM$4,IF($C8=$D$5,'FLETES (#) MAYO'!AM8*AM$5,0))))</f>
        <v>#REF!</v>
      </c>
    </row>
    <row r="9" spans="1:39">
      <c r="A9" s="166" t="str">
        <f ca="1">IFERROR(__xludf.DUMMYFUNCTION("""COMPUTED_VALUE"""),"Cesar Octavio Aguilar Loor")</f>
        <v>Cesar Octavio Aguilar Loor</v>
      </c>
      <c r="B9" s="167" t="str">
        <f ca="1">IFERROR(__xludf.DUMMYFUNCTION("""COMPUTED_VALUE"""),"MCW0186")</f>
        <v>MCW0186</v>
      </c>
      <c r="C9" s="168">
        <f ca="1">IFERROR(__xludf.DUMMYFUNCTION("""COMPUTED_VALUE"""),4)</f>
        <v>4</v>
      </c>
      <c r="D9" s="178" t="e">
        <f t="shared" ca="1" si="0"/>
        <v>#REF!</v>
      </c>
      <c r="E9" s="179" t="e">
        <f ca="1">IF($C9=$D$2,'FLETES (#) MAYO'!E9*E$2,IF($C9=$D$3,'FLETES (#) MAYO'!E9*E$3,IF($C9=$D$4,'FLETES (#) MAYO'!E9*E$4,IF($C9=$D$5,'FLETES (#) MAYO'!E9*E$5,0))))</f>
        <v>#REF!</v>
      </c>
      <c r="F9" s="179" t="e">
        <f ca="1">IF($C9=$D$2,'FLETES (#) MAYO'!F9*F$2,IF($C9=$D$3,'FLETES (#) MAYO'!F9*F$3,IF($C9=$D$4,'FLETES (#) MAYO'!F9*F$4,IF($C9=$D$5,'FLETES (#) MAYO'!F9*F$5,0))))</f>
        <v>#REF!</v>
      </c>
      <c r="G9" s="179" t="e">
        <f ca="1">IF($C9=$D$2,'FLETES (#) MAYO'!G9*G$2,IF($C9=$D$3,'FLETES (#) MAYO'!G9*G$3,IF($C9=$D$4,'FLETES (#) MAYO'!G9*G$4,IF($C9=$D$5,'FLETES (#) MAYO'!G9*G$5,0))))</f>
        <v>#REF!</v>
      </c>
      <c r="H9" s="179" t="e">
        <f ca="1">IF($C9=$D$2,'FLETES (#) MAYO'!H9*H$2,IF($C9=$D$3,'FLETES (#) MAYO'!H9*H$3,IF($C9=$D$4,'FLETES (#) MAYO'!H9*H$4,IF($C9=$D$5,'FLETES (#) MAYO'!H9*H$5,0))))</f>
        <v>#REF!</v>
      </c>
      <c r="I9" s="179" t="e">
        <f ca="1">IF($C9=$D$2,'FLETES (#) MAYO'!I9*I$2,IF($C9=$D$3,'FLETES (#) MAYO'!I9*I$3,IF($C9=$D$4,'FLETES (#) MAYO'!I9*I$4,IF($C9=$D$5,'FLETES (#) MAYO'!I9*I$5,0))))</f>
        <v>#REF!</v>
      </c>
      <c r="J9" s="179" t="e">
        <f ca="1">IF($C9=$D$2,'FLETES (#) MAYO'!J9*J$2,IF($C9=$D$3,'FLETES (#) MAYO'!J9*J$3,IF($C9=$D$4,'FLETES (#) MAYO'!J9*J$4,IF($C9=$D$5,'FLETES (#) MAYO'!J9*J$5,0))))</f>
        <v>#REF!</v>
      </c>
      <c r="K9" s="179" t="e">
        <f ca="1">IF($C9=$D$2,'FLETES (#) MAYO'!K9*K$2,IF($C9=$D$3,'FLETES (#) MAYO'!K9*K$3,IF($C9=$D$4,'FLETES (#) MAYO'!K9*K$4,IF($C9=$D$5,'FLETES (#) MAYO'!K9*K$5,0))))</f>
        <v>#REF!</v>
      </c>
      <c r="L9" s="179" t="e">
        <f ca="1">IF($C9=$D$2,'FLETES (#) MAYO'!L9*L$2,IF($C9=$D$3,'FLETES (#) MAYO'!L9*L$3,IF($C9=$D$4,'FLETES (#) MAYO'!L9*L$4,IF($C9=$D$5,'FLETES (#) MAYO'!L9*L$5,0))))</f>
        <v>#REF!</v>
      </c>
      <c r="M9" s="179" t="e">
        <f ca="1">IF($C9=$D$2,'FLETES (#) MAYO'!M9*M$2,IF($C9=$D$3,'FLETES (#) MAYO'!M9*M$3,IF($C9=$D$4,'FLETES (#) MAYO'!M9*M$4,IF($C9=$D$5,'FLETES (#) MAYO'!M9*M$5,0))))</f>
        <v>#REF!</v>
      </c>
      <c r="N9" s="179" t="e">
        <f ca="1">IF($C9=$D$2,'FLETES (#) MAYO'!N9*N$2,IF($C9=$D$3,'FLETES (#) MAYO'!N9*N$3,IF($C9=$D$4,'FLETES (#) MAYO'!N9*N$4,IF($C9=$D$5,'FLETES (#) MAYO'!N9*N$5,0))))</f>
        <v>#REF!</v>
      </c>
      <c r="O9" s="179" t="e">
        <f ca="1">IF($C9=$D$2,'FLETES (#) MAYO'!O9*O$2,IF($C9=$D$3,'FLETES (#) MAYO'!O9*O$3,IF($C9=$D$4,'FLETES (#) MAYO'!O9*O$4,IF($C9=$D$5,'FLETES (#) MAYO'!O9*O$5,0))))</f>
        <v>#REF!</v>
      </c>
      <c r="P9" s="179" t="e">
        <f ca="1">IF($C9=$D$2,'FLETES (#) MAYO'!P9*P$2,IF($C9=$D$3,'FLETES (#) MAYO'!P9*P$3,IF($C9=$D$4,'FLETES (#) MAYO'!P9*P$4,IF($C9=$D$5,'FLETES (#) MAYO'!P9*P$5,0))))</f>
        <v>#REF!</v>
      </c>
      <c r="Q9" s="179" t="e">
        <f ca="1">IF($C9=$D$2,'FLETES (#) MAYO'!Q9*Q$2,IF($C9=$D$3,'FLETES (#) MAYO'!Q9*Q$3,IF($C9=$D$4,'FLETES (#) MAYO'!Q9*Q$4,IF($C9=$D$5,'FLETES (#) MAYO'!Q9*Q$5,0))))</f>
        <v>#REF!</v>
      </c>
      <c r="R9" s="179" t="e">
        <f ca="1">IF($C9=$D$2,'FLETES (#) MAYO'!R9*R$2,IF($C9=$D$3,'FLETES (#) MAYO'!R9*R$3,IF($C9=$D$4,'FLETES (#) MAYO'!R9*R$4,IF($C9=$D$5,'FLETES (#) MAYO'!R9*R$5,0))))</f>
        <v>#REF!</v>
      </c>
      <c r="S9" s="179" t="e">
        <f ca="1">IF($C9=$D$2,'FLETES (#) MAYO'!S9*S$2,IF($C9=$D$3,'FLETES (#) MAYO'!S9*S$3,IF($C9=$D$4,'FLETES (#) MAYO'!S9*S$4,IF($C9=$D$5,'FLETES (#) MAYO'!S9*S$5,0))))</f>
        <v>#REF!</v>
      </c>
      <c r="T9" s="179" t="e">
        <f ca="1">IF($C9=$D$2,'FLETES (#) MAYO'!T9*T$2,IF($C9=$D$3,'FLETES (#) MAYO'!T9*T$3,IF($C9=$D$4,'FLETES (#) MAYO'!T9*T$4,IF($C9=$D$5,'FLETES (#) MAYO'!T9*T$5,0))))</f>
        <v>#REF!</v>
      </c>
      <c r="U9" s="179" t="e">
        <f ca="1">IF($C9=$D$2,'FLETES (#) MAYO'!U9*U$2,IF($C9=$D$3,'FLETES (#) MAYO'!U9*U$3,IF($C9=$D$4,'FLETES (#) MAYO'!U9*U$4,IF($C9=$D$5,'FLETES (#) MAYO'!U9*U$5,0))))</f>
        <v>#REF!</v>
      </c>
      <c r="V9" s="179" t="e">
        <f ca="1">IF($C9=$D$2,'FLETES (#) MAYO'!V9*V$2,IF($C9=$D$3,'FLETES (#) MAYO'!V9*V$3,IF($C9=$D$4,'FLETES (#) MAYO'!V9*V$4,IF($C9=$D$5,'FLETES (#) MAYO'!V9*V$5,0))))</f>
        <v>#REF!</v>
      </c>
      <c r="W9" s="179" t="e">
        <f ca="1">IF($C9=$D$2,'FLETES (#) MAYO'!W9*W$2,IF($C9=$D$3,'FLETES (#) MAYO'!W9*W$3,IF($C9=$D$4,'FLETES (#) MAYO'!W9*W$4,IF($C9=$D$5,'FLETES (#) MAYO'!W9*W$5,0))))</f>
        <v>#REF!</v>
      </c>
      <c r="X9" s="179" t="e">
        <f ca="1">IF($C9=$D$2,'FLETES (#) MAYO'!X9*X$2,IF($C9=$D$3,'FLETES (#) MAYO'!X9*X$3,IF($C9=$D$4,'FLETES (#) MAYO'!X9*X$4,IF($C9=$D$5,'FLETES (#) MAYO'!X9*X$5,0))))</f>
        <v>#REF!</v>
      </c>
      <c r="Y9" s="179" t="e">
        <f ca="1">IF($C9=$D$2,'FLETES (#) MAYO'!Y9*Y$2,IF($C9=$D$3,'FLETES (#) MAYO'!Y9*Y$3,IF($C9=$D$4,'FLETES (#) MAYO'!Y9*Y$4,IF($C9=$D$5,'FLETES (#) MAYO'!Y9*Y$5,0))))</f>
        <v>#REF!</v>
      </c>
      <c r="Z9" s="179" t="e">
        <f ca="1">IF($C9=$D$2,'FLETES (#) MAYO'!Z9*Z$2,IF($C9=$D$3,'FLETES (#) MAYO'!Z9*Z$3,IF($C9=$D$4,'FLETES (#) MAYO'!Z9*Z$4,IF($C9=$D$5,'FLETES (#) MAYO'!Z9*Z$5,0))))</f>
        <v>#REF!</v>
      </c>
      <c r="AA9" s="179" t="e">
        <f ca="1">IF($C9=$D$2,'FLETES (#) MAYO'!AA9*AA$2,IF($C9=$D$3,'FLETES (#) MAYO'!AA9*AA$3,IF($C9=$D$4,'FLETES (#) MAYO'!AA9*AA$4,IF($C9=$D$5,'FLETES (#) MAYO'!AA9*AA$5,0))))</f>
        <v>#REF!</v>
      </c>
      <c r="AB9" s="179" t="e">
        <f ca="1">IF($C9=$D$2,'FLETES (#) MAYO'!AB9*AB$2,IF($C9=$D$3,'FLETES (#) MAYO'!AB9*AB$3,IF($C9=$D$4,'FLETES (#) MAYO'!AB9*AB$4,IF($C9=$D$5,'FLETES (#) MAYO'!AB9*AB$5,0))))</f>
        <v>#REF!</v>
      </c>
      <c r="AC9" s="179" t="e">
        <f ca="1">IF($C9=$D$2,'FLETES (#) MAYO'!AC9*AC$2,IF($C9=$D$3,'FLETES (#) MAYO'!AC9*AC$3,IF($C9=$D$4,'FLETES (#) MAYO'!AC9*AC$4,IF($C9=$D$5,'FLETES (#) MAYO'!AC9*AC$5,0))))</f>
        <v>#REF!</v>
      </c>
      <c r="AD9" s="179" t="e">
        <f ca="1">IF($C9=$D$2,'FLETES (#) MAYO'!AD9*AD$2,IF($C9=$D$3,'FLETES (#) MAYO'!AD9*AD$3,IF($C9=$D$4,'FLETES (#) MAYO'!AD9*AD$4,IF($C9=$D$5,'FLETES (#) MAYO'!AD9*AD$5,0))))</f>
        <v>#REF!</v>
      </c>
      <c r="AE9" s="179" t="e">
        <f ca="1">IF($C9=$D$2,'FLETES (#) MAYO'!AE9*AE$2,IF($C9=$D$3,'FLETES (#) MAYO'!AE9*AE$3,IF($C9=$D$4,'FLETES (#) MAYO'!AE9*AE$4,IF($C9=$D$5,'FLETES (#) MAYO'!AE9*AE$5,0))))</f>
        <v>#REF!</v>
      </c>
      <c r="AF9" s="179" t="e">
        <f ca="1">IF($C9=$D$2,'FLETES (#) MAYO'!AF9*AF$2,IF($C9=$D$3,'FLETES (#) MAYO'!AF9*AF$3,IF($C9=$D$4,'FLETES (#) MAYO'!AF9*AF$4,IF($C9=$D$5,'FLETES (#) MAYO'!AF9*AF$5,0))))</f>
        <v>#REF!</v>
      </c>
      <c r="AG9" s="179" t="e">
        <f ca="1">IF($C9=$D$2,'FLETES (#) MAYO'!AG9*AG$2,IF($C9=$D$3,'FLETES (#) MAYO'!AG9*AG$3,IF($C9=$D$4,'FLETES (#) MAYO'!AG9*AG$4,IF($C9=$D$5,'FLETES (#) MAYO'!AG9*AG$5,0))))</f>
        <v>#REF!</v>
      </c>
      <c r="AH9" s="179" t="e">
        <f ca="1">IF($C9=$D$2,'FLETES (#) MAYO'!AH9*AH$2,IF($C9=$D$3,'FLETES (#) MAYO'!AH9*AH$3,IF($C9=$D$4,'FLETES (#) MAYO'!AH9*AH$4,IF($C9=$D$5,'FLETES (#) MAYO'!AH9*AH$5,0))))</f>
        <v>#REF!</v>
      </c>
      <c r="AI9" s="179" t="e">
        <f ca="1">IF($C9=$D$2,'FLETES (#) MAYO'!AI9*AI$2,IF($C9=$D$3,'FLETES (#) MAYO'!AI9*AI$3,IF($C9=$D$4,'FLETES (#) MAYO'!AI9*AI$4,IF($C9=$D$5,'FLETES (#) MAYO'!AI9*AI$5,0))))</f>
        <v>#REF!</v>
      </c>
      <c r="AJ9" s="179" t="e">
        <f ca="1">IF($C9=$D$2,'FLETES (#) MAYO'!AJ9*AJ$2,IF($C9=$D$3,'FLETES (#) MAYO'!AJ9*AJ$3,IF($C9=$D$4,'FLETES (#) MAYO'!AJ9*AJ$4,IF($C9=$D$5,'FLETES (#) MAYO'!AJ9*AJ$5,0))))</f>
        <v>#REF!</v>
      </c>
      <c r="AK9" s="179" t="e">
        <f ca="1">IF($C9=$D$2,'FLETES (#) MAYO'!AK9*AK$2,IF($C9=$D$3,'FLETES (#) MAYO'!AK9*AK$3,IF($C9=$D$4,'FLETES (#) MAYO'!AK9*AK$4,IF($C9=$D$5,'FLETES (#) MAYO'!AK9*AK$5,0))))</f>
        <v>#REF!</v>
      </c>
      <c r="AL9" s="179" t="e">
        <f ca="1">IF($C9=$D$2,'FLETES (#) MAYO'!AL9*AL$2,IF($C9=$D$3,'FLETES (#) MAYO'!AL9*AL$3,IF($C9=$D$4,'FLETES (#) MAYO'!AL9*AL$4,IF($C9=$D$5,'FLETES (#) MAYO'!AL9*AL$5,0))))</f>
        <v>#REF!</v>
      </c>
      <c r="AM9" s="179" t="e">
        <f ca="1">IF($C9=$D$2,'FLETES (#) MAYO'!AM9*AM$2,IF($C9=$D$3,'FLETES (#) MAYO'!AM9*AM$3,IF($C9=$D$4,'FLETES (#) MAYO'!AM9*AM$4,IF($C9=$D$5,'FLETES (#) MAYO'!AM9*AM$5,0))))</f>
        <v>#REF!</v>
      </c>
    </row>
    <row r="10" spans="1:39">
      <c r="A10" s="166" t="str">
        <f ca="1">IFERROR(__xludf.DUMMYFUNCTION("""COMPUTED_VALUE"""),"Jonathan Jehova Vera Mendoza")</f>
        <v>Jonathan Jehova Vera Mendoza</v>
      </c>
      <c r="B10" s="167" t="str">
        <f ca="1">IFERROR(__xludf.DUMMYFUNCTION("""COMPUTED_VALUE"""),"JAA3367")</f>
        <v>JAA3367</v>
      </c>
      <c r="C10" s="168">
        <f ca="1">IFERROR(__xludf.DUMMYFUNCTION("""COMPUTED_VALUE"""),4)</f>
        <v>4</v>
      </c>
      <c r="D10" s="178" t="e">
        <f t="shared" ca="1" si="0"/>
        <v>#REF!</v>
      </c>
      <c r="E10" s="179" t="e">
        <f ca="1">IF($C10=$D$2,'FLETES (#) MAYO'!E10*E$2,IF($C10=$D$3,'FLETES (#) MAYO'!E10*E$3,IF($C10=$D$4,'FLETES (#) MAYO'!E10*E$4,IF($C10=$D$5,'FLETES (#) MAYO'!E10*E$5,0))))</f>
        <v>#REF!</v>
      </c>
      <c r="F10" s="179" t="e">
        <f ca="1">IF($C10=$D$2,'FLETES (#) MAYO'!F10*F$2,IF($C10=$D$3,'FLETES (#) MAYO'!F10*F$3,IF($C10=$D$4,'FLETES (#) MAYO'!F10*F$4,IF($C10=$D$5,'FLETES (#) MAYO'!F10*F$5,0))))</f>
        <v>#REF!</v>
      </c>
      <c r="G10" s="179" t="e">
        <f ca="1">IF($C10=$D$2,'FLETES (#) MAYO'!G10*G$2,IF($C10=$D$3,'FLETES (#) MAYO'!G10*G$3,IF($C10=$D$4,'FLETES (#) MAYO'!G10*G$4,IF($C10=$D$5,'FLETES (#) MAYO'!G10*G$5,0))))</f>
        <v>#REF!</v>
      </c>
      <c r="H10" s="179" t="e">
        <f ca="1">IF($C10=$D$2,'FLETES (#) MAYO'!H10*H$2,IF($C10=$D$3,'FLETES (#) MAYO'!H10*H$3,IF($C10=$D$4,'FLETES (#) MAYO'!H10*H$4,IF($C10=$D$5,'FLETES (#) MAYO'!H10*H$5,0))))</f>
        <v>#REF!</v>
      </c>
      <c r="I10" s="179" t="e">
        <f ca="1">IF($C10=$D$2,'FLETES (#) MAYO'!I10*I$2,IF($C10=$D$3,'FLETES (#) MAYO'!I10*I$3,IF($C10=$D$4,'FLETES (#) MAYO'!I10*I$4,IF($C10=$D$5,'FLETES (#) MAYO'!I10*I$5,0))))</f>
        <v>#REF!</v>
      </c>
      <c r="J10" s="179" t="e">
        <f ca="1">IF($C10=$D$2,'FLETES (#) MAYO'!J10*J$2,IF($C10=$D$3,'FLETES (#) MAYO'!J10*J$3,IF($C10=$D$4,'FLETES (#) MAYO'!J10*J$4,IF($C10=$D$5,'FLETES (#) MAYO'!J10*J$5,0))))</f>
        <v>#REF!</v>
      </c>
      <c r="K10" s="179" t="e">
        <f ca="1">IF($C10=$D$2,'FLETES (#) MAYO'!K10*K$2,IF($C10=$D$3,'FLETES (#) MAYO'!K10*K$3,IF($C10=$D$4,'FLETES (#) MAYO'!K10*K$4,IF($C10=$D$5,'FLETES (#) MAYO'!K10*K$5,0))))</f>
        <v>#REF!</v>
      </c>
      <c r="L10" s="179" t="e">
        <f ca="1">IF($C10=$D$2,'FLETES (#) MAYO'!L10*L$2,IF($C10=$D$3,'FLETES (#) MAYO'!L10*L$3,IF($C10=$D$4,'FLETES (#) MAYO'!L10*L$4,IF($C10=$D$5,'FLETES (#) MAYO'!L10*L$5,0))))</f>
        <v>#REF!</v>
      </c>
      <c r="M10" s="179" t="e">
        <f ca="1">IF($C10=$D$2,'FLETES (#) MAYO'!M10*M$2,IF($C10=$D$3,'FLETES (#) MAYO'!M10*M$3,IF($C10=$D$4,'FLETES (#) MAYO'!M10*M$4,IF($C10=$D$5,'FLETES (#) MAYO'!M10*M$5,0))))</f>
        <v>#REF!</v>
      </c>
      <c r="N10" s="179" t="e">
        <f ca="1">IF($C10=$D$2,'FLETES (#) MAYO'!N10*N$2,IF($C10=$D$3,'FLETES (#) MAYO'!N10*N$3,IF($C10=$D$4,'FLETES (#) MAYO'!N10*N$4,IF($C10=$D$5,'FLETES (#) MAYO'!N10*N$5,0))))</f>
        <v>#REF!</v>
      </c>
      <c r="O10" s="179" t="e">
        <f ca="1">IF($C10=$D$2,'FLETES (#) MAYO'!O10*O$2,IF($C10=$D$3,'FLETES (#) MAYO'!O10*O$3,IF($C10=$D$4,'FLETES (#) MAYO'!O10*O$4,IF($C10=$D$5,'FLETES (#) MAYO'!O10*O$5,0))))</f>
        <v>#REF!</v>
      </c>
      <c r="P10" s="179" t="e">
        <f ca="1">IF($C10=$D$2,'FLETES (#) MAYO'!P10*P$2,IF($C10=$D$3,'FLETES (#) MAYO'!P10*P$3,IF($C10=$D$4,'FLETES (#) MAYO'!P10*P$4,IF($C10=$D$5,'FLETES (#) MAYO'!P10*P$5,0))))</f>
        <v>#REF!</v>
      </c>
      <c r="Q10" s="179" t="e">
        <f ca="1">IF($C10=$D$2,'FLETES (#) MAYO'!Q10*Q$2,IF($C10=$D$3,'FLETES (#) MAYO'!Q10*Q$3,IF($C10=$D$4,'FLETES (#) MAYO'!Q10*Q$4,IF($C10=$D$5,'FLETES (#) MAYO'!Q10*Q$5,0))))</f>
        <v>#REF!</v>
      </c>
      <c r="R10" s="179" t="e">
        <f ca="1">IF($C10=$D$2,'FLETES (#) MAYO'!R10*R$2,IF($C10=$D$3,'FLETES (#) MAYO'!R10*R$3,IF($C10=$D$4,'FLETES (#) MAYO'!R10*R$4,IF($C10=$D$5,'FLETES (#) MAYO'!R10*R$5,0))))</f>
        <v>#REF!</v>
      </c>
      <c r="S10" s="179" t="e">
        <f ca="1">IF($C10=$D$2,'FLETES (#) MAYO'!S10*S$2,IF($C10=$D$3,'FLETES (#) MAYO'!S10*S$3,IF($C10=$D$4,'FLETES (#) MAYO'!S10*S$4,IF($C10=$D$5,'FLETES (#) MAYO'!S10*S$5,0))))</f>
        <v>#REF!</v>
      </c>
      <c r="T10" s="179" t="e">
        <f ca="1">IF($C10=$D$2,'FLETES (#) MAYO'!T10*T$2,IF($C10=$D$3,'FLETES (#) MAYO'!T10*T$3,IF($C10=$D$4,'FLETES (#) MAYO'!T10*T$4,IF($C10=$D$5,'FLETES (#) MAYO'!T10*T$5,0))))</f>
        <v>#REF!</v>
      </c>
      <c r="U10" s="179" t="e">
        <f ca="1">IF($C10=$D$2,'FLETES (#) MAYO'!U10*U$2,IF($C10=$D$3,'FLETES (#) MAYO'!U10*U$3,IF($C10=$D$4,'FLETES (#) MAYO'!U10*U$4,IF($C10=$D$5,'FLETES (#) MAYO'!U10*U$5,0))))</f>
        <v>#REF!</v>
      </c>
      <c r="V10" s="179" t="e">
        <f ca="1">IF($C10=$D$2,'FLETES (#) MAYO'!V10*V$2,IF($C10=$D$3,'FLETES (#) MAYO'!V10*V$3,IF($C10=$D$4,'FLETES (#) MAYO'!V10*V$4,IF($C10=$D$5,'FLETES (#) MAYO'!V10*V$5,0))))</f>
        <v>#REF!</v>
      </c>
      <c r="W10" s="179" t="e">
        <f ca="1">IF($C10=$D$2,'FLETES (#) MAYO'!W10*W$2,IF($C10=$D$3,'FLETES (#) MAYO'!W10*W$3,IF($C10=$D$4,'FLETES (#) MAYO'!W10*W$4,IF($C10=$D$5,'FLETES (#) MAYO'!W10*W$5,0))))</f>
        <v>#REF!</v>
      </c>
      <c r="X10" s="179" t="e">
        <f ca="1">IF($C10=$D$2,'FLETES (#) MAYO'!X10*X$2,IF($C10=$D$3,'FLETES (#) MAYO'!X10*X$3,IF($C10=$D$4,'FLETES (#) MAYO'!X10*X$4,IF($C10=$D$5,'FLETES (#) MAYO'!X10*X$5,0))))</f>
        <v>#REF!</v>
      </c>
      <c r="Y10" s="179" t="e">
        <f ca="1">IF($C10=$D$2,'FLETES (#) MAYO'!Y10*Y$2,IF($C10=$D$3,'FLETES (#) MAYO'!Y10*Y$3,IF($C10=$D$4,'FLETES (#) MAYO'!Y10*Y$4,IF($C10=$D$5,'FLETES (#) MAYO'!Y10*Y$5,0))))</f>
        <v>#REF!</v>
      </c>
      <c r="Z10" s="179" t="e">
        <f ca="1">IF($C10=$D$2,'FLETES (#) MAYO'!Z10*Z$2,IF($C10=$D$3,'FLETES (#) MAYO'!Z10*Z$3,IF($C10=$D$4,'FLETES (#) MAYO'!Z10*Z$4,IF($C10=$D$5,'FLETES (#) MAYO'!Z10*Z$5,0))))</f>
        <v>#REF!</v>
      </c>
      <c r="AA10" s="179" t="e">
        <f ca="1">IF($C10=$D$2,'FLETES (#) MAYO'!AA10*AA$2,IF($C10=$D$3,'FLETES (#) MAYO'!AA10*AA$3,IF($C10=$D$4,'FLETES (#) MAYO'!AA10*AA$4,IF($C10=$D$5,'FLETES (#) MAYO'!AA10*AA$5,0))))</f>
        <v>#REF!</v>
      </c>
      <c r="AB10" s="179" t="e">
        <f ca="1">IF($C10=$D$2,'FLETES (#) MAYO'!AB10*AB$2,IF($C10=$D$3,'FLETES (#) MAYO'!AB10*AB$3,IF($C10=$D$4,'FLETES (#) MAYO'!AB10*AB$4,IF($C10=$D$5,'FLETES (#) MAYO'!AB10*AB$5,0))))</f>
        <v>#REF!</v>
      </c>
      <c r="AC10" s="179" t="e">
        <f ca="1">IF($C10=$D$2,'FLETES (#) MAYO'!AC10*AC$2,IF($C10=$D$3,'FLETES (#) MAYO'!AC10*AC$3,IF($C10=$D$4,'FLETES (#) MAYO'!AC10*AC$4,IF($C10=$D$5,'FLETES (#) MAYO'!AC10*AC$5,0))))</f>
        <v>#REF!</v>
      </c>
      <c r="AD10" s="179" t="e">
        <f ca="1">IF($C10=$D$2,'FLETES (#) MAYO'!AD10*AD$2,IF($C10=$D$3,'FLETES (#) MAYO'!AD10*AD$3,IF($C10=$D$4,'FLETES (#) MAYO'!AD10*AD$4,IF($C10=$D$5,'FLETES (#) MAYO'!AD10*AD$5,0))))</f>
        <v>#REF!</v>
      </c>
      <c r="AE10" s="179" t="e">
        <f ca="1">IF($C10=$D$2,'FLETES (#) MAYO'!AE10*AE$2,IF($C10=$D$3,'FLETES (#) MAYO'!AE10*AE$3,IF($C10=$D$4,'FLETES (#) MAYO'!AE10*AE$4,IF($C10=$D$5,'FLETES (#) MAYO'!AE10*AE$5,0))))</f>
        <v>#REF!</v>
      </c>
      <c r="AF10" s="179" t="e">
        <f ca="1">IF($C10=$D$2,'FLETES (#) MAYO'!AF10*AF$2,IF($C10=$D$3,'FLETES (#) MAYO'!AF10*AF$3,IF($C10=$D$4,'FLETES (#) MAYO'!AF10*AF$4,IF($C10=$D$5,'FLETES (#) MAYO'!AF10*AF$5,0))))</f>
        <v>#REF!</v>
      </c>
      <c r="AG10" s="179" t="e">
        <f ca="1">IF($C10=$D$2,'FLETES (#) MAYO'!AG10*AG$2,IF($C10=$D$3,'FLETES (#) MAYO'!AG10*AG$3,IF($C10=$D$4,'FLETES (#) MAYO'!AG10*AG$4,IF($C10=$D$5,'FLETES (#) MAYO'!AG10*AG$5,0))))</f>
        <v>#REF!</v>
      </c>
      <c r="AH10" s="179" t="e">
        <f ca="1">IF($C10=$D$2,'FLETES (#) MAYO'!AH10*AH$2,IF($C10=$D$3,'FLETES (#) MAYO'!AH10*AH$3,IF($C10=$D$4,'FLETES (#) MAYO'!AH10*AH$4,IF($C10=$D$5,'FLETES (#) MAYO'!AH10*AH$5,0))))</f>
        <v>#REF!</v>
      </c>
      <c r="AI10" s="179" t="e">
        <f ca="1">IF($C10=$D$2,'FLETES (#) MAYO'!AI10*AI$2,IF($C10=$D$3,'FLETES (#) MAYO'!AI10*AI$3,IF($C10=$D$4,'FLETES (#) MAYO'!AI10*AI$4,IF($C10=$D$5,'FLETES (#) MAYO'!AI10*AI$5,0))))</f>
        <v>#REF!</v>
      </c>
      <c r="AJ10" s="179" t="e">
        <f ca="1">IF($C10=$D$2,'FLETES (#) MAYO'!AJ10*AJ$2,IF($C10=$D$3,'FLETES (#) MAYO'!AJ10*AJ$3,IF($C10=$D$4,'FLETES (#) MAYO'!AJ10*AJ$4,IF($C10=$D$5,'FLETES (#) MAYO'!AJ10*AJ$5,0))))</f>
        <v>#REF!</v>
      </c>
      <c r="AK10" s="179" t="e">
        <f ca="1">IF($C10=$D$2,'FLETES (#) MAYO'!AK10*AK$2,IF($C10=$D$3,'FLETES (#) MAYO'!AK10*AK$3,IF($C10=$D$4,'FLETES (#) MAYO'!AK10*AK$4,IF($C10=$D$5,'FLETES (#) MAYO'!AK10*AK$5,0))))</f>
        <v>#REF!</v>
      </c>
      <c r="AL10" s="179" t="e">
        <f ca="1">IF($C10=$D$2,'FLETES (#) MAYO'!AL10*AL$2,IF($C10=$D$3,'FLETES (#) MAYO'!AL10*AL$3,IF($C10=$D$4,'FLETES (#) MAYO'!AL10*AL$4,IF($C10=$D$5,'FLETES (#) MAYO'!AL10*AL$5,0))))</f>
        <v>#REF!</v>
      </c>
      <c r="AM10" s="179" t="e">
        <f ca="1">IF($C10=$D$2,'FLETES (#) MAYO'!AM10*AM$2,IF($C10=$D$3,'FLETES (#) MAYO'!AM10*AM$3,IF($C10=$D$4,'FLETES (#) MAYO'!AM10*AM$4,IF($C10=$D$5,'FLETES (#) MAYO'!AM10*AM$5,0))))</f>
        <v>#REF!</v>
      </c>
    </row>
    <row r="11" spans="1:39">
      <c r="A11" s="166" t="str">
        <f ca="1">IFERROR(__xludf.DUMMYFUNCTION("""COMPUTED_VALUE"""),"Emerson Fabricio Moreira Alcivar")</f>
        <v>Emerson Fabricio Moreira Alcivar</v>
      </c>
      <c r="B11" s="167" t="str">
        <f ca="1">IFERROR(__xludf.DUMMYFUNCTION("""COMPUTED_VALUE"""),"JAA3375")</f>
        <v>JAA3375</v>
      </c>
      <c r="C11" s="168">
        <f ca="1">IFERROR(__xludf.DUMMYFUNCTION("""COMPUTED_VALUE"""),4)</f>
        <v>4</v>
      </c>
      <c r="D11" s="178" t="e">
        <f t="shared" ca="1" si="0"/>
        <v>#REF!</v>
      </c>
      <c r="E11" s="179" t="e">
        <f ca="1">IF($C11=$D$2,'FLETES (#) MAYO'!E11*E$2,IF($C11=$D$3,'FLETES (#) MAYO'!E11*E$3,IF($C11=$D$4,'FLETES (#) MAYO'!E11*E$4,IF($C11=$D$5,'FLETES (#) MAYO'!E11*E$5,0))))</f>
        <v>#REF!</v>
      </c>
      <c r="F11" s="179" t="e">
        <f ca="1">IF($C11=$D$2,'FLETES (#) MAYO'!F11*F$2,IF($C11=$D$3,'FLETES (#) MAYO'!F11*F$3,IF($C11=$D$4,'FLETES (#) MAYO'!F11*F$4,IF($C11=$D$5,'FLETES (#) MAYO'!F11*F$5,0))))</f>
        <v>#REF!</v>
      </c>
      <c r="G11" s="179" t="e">
        <f ca="1">IF($C11=$D$2,'FLETES (#) MAYO'!G11*G$2,IF($C11=$D$3,'FLETES (#) MAYO'!G11*G$3,IF($C11=$D$4,'FLETES (#) MAYO'!G11*G$4,IF($C11=$D$5,'FLETES (#) MAYO'!G11*G$5,0))))</f>
        <v>#REF!</v>
      </c>
      <c r="H11" s="179" t="e">
        <f ca="1">IF($C11=$D$2,'FLETES (#) MAYO'!H11*H$2,IF($C11=$D$3,'FLETES (#) MAYO'!H11*H$3,IF($C11=$D$4,'FLETES (#) MAYO'!H11*H$4,IF($C11=$D$5,'FLETES (#) MAYO'!H11*H$5,0))))</f>
        <v>#REF!</v>
      </c>
      <c r="I11" s="179" t="e">
        <f ca="1">IF($C11=$D$2,'FLETES (#) MAYO'!I11*I$2,IF($C11=$D$3,'FLETES (#) MAYO'!I11*I$3,IF($C11=$D$4,'FLETES (#) MAYO'!I11*I$4,IF($C11=$D$5,'FLETES (#) MAYO'!I11*I$5,0))))</f>
        <v>#REF!</v>
      </c>
      <c r="J11" s="179" t="e">
        <f ca="1">IF($C11=$D$2,'FLETES (#) MAYO'!J11*J$2,IF($C11=$D$3,'FLETES (#) MAYO'!J11*J$3,IF($C11=$D$4,'FLETES (#) MAYO'!J11*J$4,IF($C11=$D$5,'FLETES (#) MAYO'!J11*J$5,0))))</f>
        <v>#REF!</v>
      </c>
      <c r="K11" s="179" t="e">
        <f ca="1">IF($C11=$D$2,'FLETES (#) MAYO'!K11*K$2,IF($C11=$D$3,'FLETES (#) MAYO'!K11*K$3,IF($C11=$D$4,'FLETES (#) MAYO'!K11*K$4,IF($C11=$D$5,'FLETES (#) MAYO'!K11*K$5,0))))</f>
        <v>#REF!</v>
      </c>
      <c r="L11" s="179" t="e">
        <f ca="1">IF($C11=$D$2,'FLETES (#) MAYO'!L11*L$2,IF($C11=$D$3,'FLETES (#) MAYO'!L11*L$3,IF($C11=$D$4,'FLETES (#) MAYO'!L11*L$4,IF($C11=$D$5,'FLETES (#) MAYO'!L11*L$5,0))))</f>
        <v>#REF!</v>
      </c>
      <c r="M11" s="179" t="e">
        <f ca="1">IF($C11=$D$2,'FLETES (#) MAYO'!M11*M$2,IF($C11=$D$3,'FLETES (#) MAYO'!M11*M$3,IF($C11=$D$4,'FLETES (#) MAYO'!M11*M$4,IF($C11=$D$5,'FLETES (#) MAYO'!M11*M$5,0))))</f>
        <v>#REF!</v>
      </c>
      <c r="N11" s="179" t="e">
        <f ca="1">IF($C11=$D$2,'FLETES (#) MAYO'!N11*N$2,IF($C11=$D$3,'FLETES (#) MAYO'!N11*N$3,IF($C11=$D$4,'FLETES (#) MAYO'!N11*N$4,IF($C11=$D$5,'FLETES (#) MAYO'!N11*N$5,0))))</f>
        <v>#REF!</v>
      </c>
      <c r="O11" s="179" t="e">
        <f ca="1">IF($C11=$D$2,'FLETES (#) MAYO'!O11*O$2,IF($C11=$D$3,'FLETES (#) MAYO'!O11*O$3,IF($C11=$D$4,'FLETES (#) MAYO'!O11*O$4,IF($C11=$D$5,'FLETES (#) MAYO'!O11*O$5,0))))</f>
        <v>#REF!</v>
      </c>
      <c r="P11" s="179" t="e">
        <f ca="1">IF($C11=$D$2,'FLETES (#) MAYO'!P11*P$2,IF($C11=$D$3,'FLETES (#) MAYO'!P11*P$3,IF($C11=$D$4,'FLETES (#) MAYO'!P11*P$4,IF($C11=$D$5,'FLETES (#) MAYO'!P11*P$5,0))))</f>
        <v>#REF!</v>
      </c>
      <c r="Q11" s="179" t="e">
        <f ca="1">IF($C11=$D$2,'FLETES (#) MAYO'!Q11*Q$2,IF($C11=$D$3,'FLETES (#) MAYO'!Q11*Q$3,IF($C11=$D$4,'FLETES (#) MAYO'!Q11*Q$4,IF($C11=$D$5,'FLETES (#) MAYO'!Q11*Q$5,0))))</f>
        <v>#REF!</v>
      </c>
      <c r="R11" s="179" t="e">
        <f ca="1">IF($C11=$D$2,'FLETES (#) MAYO'!R11*R$2,IF($C11=$D$3,'FLETES (#) MAYO'!R11*R$3,IF($C11=$D$4,'FLETES (#) MAYO'!R11*R$4,IF($C11=$D$5,'FLETES (#) MAYO'!R11*R$5,0))))</f>
        <v>#REF!</v>
      </c>
      <c r="S11" s="179" t="e">
        <f ca="1">IF($C11=$D$2,'FLETES (#) MAYO'!S11*S$2,IF($C11=$D$3,'FLETES (#) MAYO'!S11*S$3,IF($C11=$D$4,'FLETES (#) MAYO'!S11*S$4,IF($C11=$D$5,'FLETES (#) MAYO'!S11*S$5,0))))</f>
        <v>#REF!</v>
      </c>
      <c r="T11" s="179" t="e">
        <f ca="1">IF($C11=$D$2,'FLETES (#) MAYO'!T11*T$2,IF($C11=$D$3,'FLETES (#) MAYO'!T11*T$3,IF($C11=$D$4,'FLETES (#) MAYO'!T11*T$4,IF($C11=$D$5,'FLETES (#) MAYO'!T11*T$5,0))))</f>
        <v>#REF!</v>
      </c>
      <c r="U11" s="179" t="e">
        <f ca="1">IF($C11=$D$2,'FLETES (#) MAYO'!U11*U$2,IF($C11=$D$3,'FLETES (#) MAYO'!U11*U$3,IF($C11=$D$4,'FLETES (#) MAYO'!U11*U$4,IF($C11=$D$5,'FLETES (#) MAYO'!U11*U$5,0))))</f>
        <v>#REF!</v>
      </c>
      <c r="V11" s="179" t="e">
        <f ca="1">IF($C11=$D$2,'FLETES (#) MAYO'!V11*V$2,IF($C11=$D$3,'FLETES (#) MAYO'!V11*V$3,IF($C11=$D$4,'FLETES (#) MAYO'!V11*V$4,IF($C11=$D$5,'FLETES (#) MAYO'!V11*V$5,0))))</f>
        <v>#REF!</v>
      </c>
      <c r="W11" s="179" t="e">
        <f ca="1">IF($C11=$D$2,'FLETES (#) MAYO'!W11*W$2,IF($C11=$D$3,'FLETES (#) MAYO'!W11*W$3,IF($C11=$D$4,'FLETES (#) MAYO'!W11*W$4,IF($C11=$D$5,'FLETES (#) MAYO'!W11*W$5,0))))</f>
        <v>#REF!</v>
      </c>
      <c r="X11" s="179" t="e">
        <f ca="1">IF($C11=$D$2,'FLETES (#) MAYO'!X11*X$2,IF($C11=$D$3,'FLETES (#) MAYO'!X11*X$3,IF($C11=$D$4,'FLETES (#) MAYO'!X11*X$4,IF($C11=$D$5,'FLETES (#) MAYO'!X11*X$5,0))))</f>
        <v>#REF!</v>
      </c>
      <c r="Y11" s="179" t="e">
        <f ca="1">IF($C11=$D$2,'FLETES (#) MAYO'!Y11*Y$2,IF($C11=$D$3,'FLETES (#) MAYO'!Y11*Y$3,IF($C11=$D$4,'FLETES (#) MAYO'!Y11*Y$4,IF($C11=$D$5,'FLETES (#) MAYO'!Y11*Y$5,0))))</f>
        <v>#REF!</v>
      </c>
      <c r="Z11" s="179" t="e">
        <f ca="1">IF($C11=$D$2,'FLETES (#) MAYO'!Z11*Z$2,IF($C11=$D$3,'FLETES (#) MAYO'!Z11*Z$3,IF($C11=$D$4,'FLETES (#) MAYO'!Z11*Z$4,IF($C11=$D$5,'FLETES (#) MAYO'!Z11*Z$5,0))))</f>
        <v>#REF!</v>
      </c>
      <c r="AA11" s="179" t="e">
        <f ca="1">IF($C11=$D$2,'FLETES (#) MAYO'!AA11*AA$2,IF($C11=$D$3,'FLETES (#) MAYO'!AA11*AA$3,IF($C11=$D$4,'FLETES (#) MAYO'!AA11*AA$4,IF($C11=$D$5,'FLETES (#) MAYO'!AA11*AA$5,0))))</f>
        <v>#REF!</v>
      </c>
      <c r="AB11" s="179" t="e">
        <f ca="1">IF($C11=$D$2,'FLETES (#) MAYO'!AB11*AB$2,IF($C11=$D$3,'FLETES (#) MAYO'!AB11*AB$3,IF($C11=$D$4,'FLETES (#) MAYO'!AB11*AB$4,IF($C11=$D$5,'FLETES (#) MAYO'!AB11*AB$5,0))))</f>
        <v>#REF!</v>
      </c>
      <c r="AC11" s="179" t="e">
        <f ca="1">IF($C11=$D$2,'FLETES (#) MAYO'!AC11*AC$2,IF($C11=$D$3,'FLETES (#) MAYO'!AC11*AC$3,IF($C11=$D$4,'FLETES (#) MAYO'!AC11*AC$4,IF($C11=$D$5,'FLETES (#) MAYO'!AC11*AC$5,0))))</f>
        <v>#REF!</v>
      </c>
      <c r="AD11" s="179" t="e">
        <f ca="1">IF($C11=$D$2,'FLETES (#) MAYO'!AD11*AD$2,IF($C11=$D$3,'FLETES (#) MAYO'!AD11*AD$3,IF($C11=$D$4,'FLETES (#) MAYO'!AD11*AD$4,IF($C11=$D$5,'FLETES (#) MAYO'!AD11*AD$5,0))))</f>
        <v>#REF!</v>
      </c>
      <c r="AE11" s="179" t="e">
        <f ca="1">IF($C11=$D$2,'FLETES (#) MAYO'!AE11*AE$2,IF($C11=$D$3,'FLETES (#) MAYO'!AE11*AE$3,IF($C11=$D$4,'FLETES (#) MAYO'!AE11*AE$4,IF($C11=$D$5,'FLETES (#) MAYO'!AE11*AE$5,0))))</f>
        <v>#REF!</v>
      </c>
      <c r="AF11" s="179" t="e">
        <f ca="1">IF($C11=$D$2,'FLETES (#) MAYO'!AF11*AF$2,IF($C11=$D$3,'FLETES (#) MAYO'!AF11*AF$3,IF($C11=$D$4,'FLETES (#) MAYO'!AF11*AF$4,IF($C11=$D$5,'FLETES (#) MAYO'!AF11*AF$5,0))))</f>
        <v>#REF!</v>
      </c>
      <c r="AG11" s="179" t="e">
        <f ca="1">IF($C11=$D$2,'FLETES (#) MAYO'!AG11*AG$2,IF($C11=$D$3,'FLETES (#) MAYO'!AG11*AG$3,IF($C11=$D$4,'FLETES (#) MAYO'!AG11*AG$4,IF($C11=$D$5,'FLETES (#) MAYO'!AG11*AG$5,0))))</f>
        <v>#REF!</v>
      </c>
      <c r="AH11" s="179" t="e">
        <f ca="1">IF($C11=$D$2,'FLETES (#) MAYO'!AH11*AH$2,IF($C11=$D$3,'FLETES (#) MAYO'!AH11*AH$3,IF($C11=$D$4,'FLETES (#) MAYO'!AH11*AH$4,IF($C11=$D$5,'FLETES (#) MAYO'!AH11*AH$5,0))))</f>
        <v>#REF!</v>
      </c>
      <c r="AI11" s="179" t="e">
        <f ca="1">IF($C11=$D$2,'FLETES (#) MAYO'!AI11*AI$2,IF($C11=$D$3,'FLETES (#) MAYO'!AI11*AI$3,IF($C11=$D$4,'FLETES (#) MAYO'!AI11*AI$4,IF($C11=$D$5,'FLETES (#) MAYO'!AI11*AI$5,0))))</f>
        <v>#REF!</v>
      </c>
      <c r="AJ11" s="179" t="e">
        <f ca="1">IF($C11=$D$2,'FLETES (#) MAYO'!AJ11*AJ$2,IF($C11=$D$3,'FLETES (#) MAYO'!AJ11*AJ$3,IF($C11=$D$4,'FLETES (#) MAYO'!AJ11*AJ$4,IF($C11=$D$5,'FLETES (#) MAYO'!AJ11*AJ$5,0))))</f>
        <v>#REF!</v>
      </c>
      <c r="AK11" s="179" t="e">
        <f ca="1">IF($C11=$D$2,'FLETES (#) MAYO'!AK11*AK$2,IF($C11=$D$3,'FLETES (#) MAYO'!AK11*AK$3,IF($C11=$D$4,'FLETES (#) MAYO'!AK11*AK$4,IF($C11=$D$5,'FLETES (#) MAYO'!AK11*AK$5,0))))</f>
        <v>#REF!</v>
      </c>
      <c r="AL11" s="179" t="e">
        <f ca="1">IF($C11=$D$2,'FLETES (#) MAYO'!AL11*AL$2,IF($C11=$D$3,'FLETES (#) MAYO'!AL11*AL$3,IF($C11=$D$4,'FLETES (#) MAYO'!AL11*AL$4,IF($C11=$D$5,'FLETES (#) MAYO'!AL11*AL$5,0))))</f>
        <v>#REF!</v>
      </c>
      <c r="AM11" s="179" t="e">
        <f ca="1">IF($C11=$D$2,'FLETES (#) MAYO'!AM11*AM$2,IF($C11=$D$3,'FLETES (#) MAYO'!AM11*AM$3,IF($C11=$D$4,'FLETES (#) MAYO'!AM11*AM$4,IF($C11=$D$5,'FLETES (#) MAYO'!AM11*AM$5,0))))</f>
        <v>#REF!</v>
      </c>
    </row>
    <row r="12" spans="1:39">
      <c r="A12" s="166" t="str">
        <f ca="1">IFERROR(__xludf.DUMMYFUNCTION("""COMPUTED_VALUE"""),"Cedeño Barveran Marcelo German")</f>
        <v>Cedeño Barveran Marcelo German</v>
      </c>
      <c r="B12" s="167" t="str">
        <f ca="1">IFERROR(__xludf.DUMMYFUNCTION("""COMPUTED_VALUE"""),"MAP0286")</f>
        <v>MAP0286</v>
      </c>
      <c r="C12" s="168">
        <f ca="1">IFERROR(__xludf.DUMMYFUNCTION("""COMPUTED_VALUE"""),4)</f>
        <v>4</v>
      </c>
      <c r="D12" s="178" t="e">
        <f t="shared" ca="1" si="0"/>
        <v>#REF!</v>
      </c>
      <c r="E12" s="179" t="e">
        <f ca="1">IF($C12=$D$2,'FLETES (#) MAYO'!E12*E$2,IF($C12=$D$3,'FLETES (#) MAYO'!E12*E$3,IF($C12=$D$4,'FLETES (#) MAYO'!E12*E$4,IF($C12=$D$5,'FLETES (#) MAYO'!E12*E$5,0))))</f>
        <v>#REF!</v>
      </c>
      <c r="F12" s="179" t="e">
        <f ca="1">IF($C12=$D$2,'FLETES (#) MAYO'!F12*F$2,IF($C12=$D$3,'FLETES (#) MAYO'!F12*F$3,IF($C12=$D$4,'FLETES (#) MAYO'!F12*F$4,IF($C12=$D$5,'FLETES (#) MAYO'!F12*F$5,0))))</f>
        <v>#REF!</v>
      </c>
      <c r="G12" s="179" t="e">
        <f ca="1">IF($C12=$D$2,'FLETES (#) MAYO'!G12*G$2,IF($C12=$D$3,'FLETES (#) MAYO'!G12*G$3,IF($C12=$D$4,'FLETES (#) MAYO'!G12*G$4,IF($C12=$D$5,'FLETES (#) MAYO'!G12*G$5,0))))</f>
        <v>#REF!</v>
      </c>
      <c r="H12" s="179" t="e">
        <f ca="1">IF($C12=$D$2,'FLETES (#) MAYO'!H12*H$2,IF($C12=$D$3,'FLETES (#) MAYO'!H12*H$3,IF($C12=$D$4,'FLETES (#) MAYO'!H12*H$4,IF($C12=$D$5,'FLETES (#) MAYO'!H12*H$5,0))))</f>
        <v>#REF!</v>
      </c>
      <c r="I12" s="179" t="e">
        <f ca="1">IF($C12=$D$2,'FLETES (#) MAYO'!I12*I$2,IF($C12=$D$3,'FLETES (#) MAYO'!I12*I$3,IF($C12=$D$4,'FLETES (#) MAYO'!I12*I$4,IF($C12=$D$5,'FLETES (#) MAYO'!I12*I$5,0))))</f>
        <v>#REF!</v>
      </c>
      <c r="J12" s="179" t="e">
        <f ca="1">IF($C12=$D$2,'FLETES (#) MAYO'!J12*J$2,IF($C12=$D$3,'FLETES (#) MAYO'!J12*J$3,IF($C12=$D$4,'FLETES (#) MAYO'!J12*J$4,IF($C12=$D$5,'FLETES (#) MAYO'!J12*J$5,0))))</f>
        <v>#REF!</v>
      </c>
      <c r="K12" s="179" t="e">
        <f ca="1">IF($C12=$D$2,'FLETES (#) MAYO'!K12*K$2,IF($C12=$D$3,'FLETES (#) MAYO'!K12*K$3,IF($C12=$D$4,'FLETES (#) MAYO'!K12*K$4,IF($C12=$D$5,'FLETES (#) MAYO'!K12*K$5,0))))</f>
        <v>#REF!</v>
      </c>
      <c r="L12" s="179" t="e">
        <f ca="1">IF($C12=$D$2,'FLETES (#) MAYO'!L12*L$2,IF($C12=$D$3,'FLETES (#) MAYO'!L12*L$3,IF($C12=$D$4,'FLETES (#) MAYO'!L12*L$4,IF($C12=$D$5,'FLETES (#) MAYO'!L12*L$5,0))))</f>
        <v>#REF!</v>
      </c>
      <c r="M12" s="179" t="e">
        <f ca="1">IF($C12=$D$2,'FLETES (#) MAYO'!M12*M$2,IF($C12=$D$3,'FLETES (#) MAYO'!M12*M$3,IF($C12=$D$4,'FLETES (#) MAYO'!M12*M$4,IF($C12=$D$5,'FLETES (#) MAYO'!M12*M$5,0))))</f>
        <v>#REF!</v>
      </c>
      <c r="N12" s="179" t="e">
        <f ca="1">IF($C12=$D$2,'FLETES (#) MAYO'!N12*N$2,IF($C12=$D$3,'FLETES (#) MAYO'!N12*N$3,IF($C12=$D$4,'FLETES (#) MAYO'!N12*N$4,IF($C12=$D$5,'FLETES (#) MAYO'!N12*N$5,0))))</f>
        <v>#REF!</v>
      </c>
      <c r="O12" s="179" t="e">
        <f ca="1">IF($C12=$D$2,'FLETES (#) MAYO'!O12*O$2,IF($C12=$D$3,'FLETES (#) MAYO'!O12*O$3,IF($C12=$D$4,'FLETES (#) MAYO'!O12*O$4,IF($C12=$D$5,'FLETES (#) MAYO'!O12*O$5,0))))</f>
        <v>#REF!</v>
      </c>
      <c r="P12" s="179" t="e">
        <f ca="1">IF($C12=$D$2,'FLETES (#) MAYO'!P12*P$2,IF($C12=$D$3,'FLETES (#) MAYO'!P12*P$3,IF($C12=$D$4,'FLETES (#) MAYO'!P12*P$4,IF($C12=$D$5,'FLETES (#) MAYO'!P12*P$5,0))))</f>
        <v>#REF!</v>
      </c>
      <c r="Q12" s="179" t="e">
        <f ca="1">IF($C12=$D$2,'FLETES (#) MAYO'!Q12*Q$2,IF($C12=$D$3,'FLETES (#) MAYO'!Q12*Q$3,IF($C12=$D$4,'FLETES (#) MAYO'!Q12*Q$4,IF($C12=$D$5,'FLETES (#) MAYO'!Q12*Q$5,0))))</f>
        <v>#REF!</v>
      </c>
      <c r="R12" s="179" t="e">
        <f ca="1">IF($C12=$D$2,'FLETES (#) MAYO'!R12*R$2,IF($C12=$D$3,'FLETES (#) MAYO'!R12*R$3,IF($C12=$D$4,'FLETES (#) MAYO'!R12*R$4,IF($C12=$D$5,'FLETES (#) MAYO'!R12*R$5,0))))</f>
        <v>#REF!</v>
      </c>
      <c r="S12" s="179" t="e">
        <f ca="1">IF($C12=$D$2,'FLETES (#) MAYO'!S12*S$2,IF($C12=$D$3,'FLETES (#) MAYO'!S12*S$3,IF($C12=$D$4,'FLETES (#) MAYO'!S12*S$4,IF($C12=$D$5,'FLETES (#) MAYO'!S12*S$5,0))))</f>
        <v>#REF!</v>
      </c>
      <c r="T12" s="179" t="e">
        <f ca="1">IF($C12=$D$2,'FLETES (#) MAYO'!T12*T$2,IF($C12=$D$3,'FLETES (#) MAYO'!T12*T$3,IF($C12=$D$4,'FLETES (#) MAYO'!T12*T$4,IF($C12=$D$5,'FLETES (#) MAYO'!T12*T$5,0))))</f>
        <v>#REF!</v>
      </c>
      <c r="U12" s="179" t="e">
        <f ca="1">IF($C12=$D$2,'FLETES (#) MAYO'!U12*U$2,IF($C12=$D$3,'FLETES (#) MAYO'!U12*U$3,IF($C12=$D$4,'FLETES (#) MAYO'!U12*U$4,IF($C12=$D$5,'FLETES (#) MAYO'!U12*U$5,0))))</f>
        <v>#REF!</v>
      </c>
      <c r="V12" s="179" t="e">
        <f ca="1">IF($C12=$D$2,'FLETES (#) MAYO'!V12*V$2,IF($C12=$D$3,'FLETES (#) MAYO'!V12*V$3,IF($C12=$D$4,'FLETES (#) MAYO'!V12*V$4,IF($C12=$D$5,'FLETES (#) MAYO'!V12*V$5,0))))</f>
        <v>#REF!</v>
      </c>
      <c r="W12" s="179" t="e">
        <f ca="1">IF($C12=$D$2,'FLETES (#) MAYO'!W12*W$2,IF($C12=$D$3,'FLETES (#) MAYO'!W12*W$3,IF($C12=$D$4,'FLETES (#) MAYO'!W12*W$4,IF($C12=$D$5,'FLETES (#) MAYO'!W12*W$5,0))))</f>
        <v>#REF!</v>
      </c>
      <c r="X12" s="179" t="e">
        <f ca="1">IF($C12=$D$2,'FLETES (#) MAYO'!X12*X$2,IF($C12=$D$3,'FLETES (#) MAYO'!X12*X$3,IF($C12=$D$4,'FLETES (#) MAYO'!X12*X$4,IF($C12=$D$5,'FLETES (#) MAYO'!X12*X$5,0))))</f>
        <v>#REF!</v>
      </c>
      <c r="Y12" s="179" t="e">
        <f ca="1">IF($C12=$D$2,'FLETES (#) MAYO'!Y12*Y$2,IF($C12=$D$3,'FLETES (#) MAYO'!Y12*Y$3,IF($C12=$D$4,'FLETES (#) MAYO'!Y12*Y$4,IF($C12=$D$5,'FLETES (#) MAYO'!Y12*Y$5,0))))</f>
        <v>#REF!</v>
      </c>
      <c r="Z12" s="179" t="e">
        <f ca="1">IF($C12=$D$2,'FLETES (#) MAYO'!Z12*Z$2,IF($C12=$D$3,'FLETES (#) MAYO'!Z12*Z$3,IF($C12=$D$4,'FLETES (#) MAYO'!Z12*Z$4,IF($C12=$D$5,'FLETES (#) MAYO'!Z12*Z$5,0))))</f>
        <v>#REF!</v>
      </c>
      <c r="AA12" s="179" t="e">
        <f ca="1">IF($C12=$D$2,'FLETES (#) MAYO'!AA12*AA$2,IF($C12=$D$3,'FLETES (#) MAYO'!AA12*AA$3,IF($C12=$D$4,'FLETES (#) MAYO'!AA12*AA$4,IF($C12=$D$5,'FLETES (#) MAYO'!AA12*AA$5,0))))</f>
        <v>#REF!</v>
      </c>
      <c r="AB12" s="179" t="e">
        <f ca="1">IF($C12=$D$2,'FLETES (#) MAYO'!AB12*AB$2,IF($C12=$D$3,'FLETES (#) MAYO'!AB12*AB$3,IF($C12=$D$4,'FLETES (#) MAYO'!AB12*AB$4,IF($C12=$D$5,'FLETES (#) MAYO'!AB12*AB$5,0))))</f>
        <v>#REF!</v>
      </c>
      <c r="AC12" s="179" t="e">
        <f ca="1">IF($C12=$D$2,'FLETES (#) MAYO'!AC12*AC$2,IF($C12=$D$3,'FLETES (#) MAYO'!AC12*AC$3,IF($C12=$D$4,'FLETES (#) MAYO'!AC12*AC$4,IF($C12=$D$5,'FLETES (#) MAYO'!AC12*AC$5,0))))</f>
        <v>#REF!</v>
      </c>
      <c r="AD12" s="179" t="e">
        <f ca="1">IF($C12=$D$2,'FLETES (#) MAYO'!AD12*AD$2,IF($C12=$D$3,'FLETES (#) MAYO'!AD12*AD$3,IF($C12=$D$4,'FLETES (#) MAYO'!AD12*AD$4,IF($C12=$D$5,'FLETES (#) MAYO'!AD12*AD$5,0))))</f>
        <v>#REF!</v>
      </c>
      <c r="AE12" s="179" t="e">
        <f ca="1">IF($C12=$D$2,'FLETES (#) MAYO'!AE12*AE$2,IF($C12=$D$3,'FLETES (#) MAYO'!AE12*AE$3,IF($C12=$D$4,'FLETES (#) MAYO'!AE12*AE$4,IF($C12=$D$5,'FLETES (#) MAYO'!AE12*AE$5,0))))</f>
        <v>#REF!</v>
      </c>
      <c r="AF12" s="179" t="e">
        <f ca="1">IF($C12=$D$2,'FLETES (#) MAYO'!AF12*AF$2,IF($C12=$D$3,'FLETES (#) MAYO'!AF12*AF$3,IF($C12=$D$4,'FLETES (#) MAYO'!AF12*AF$4,IF($C12=$D$5,'FLETES (#) MAYO'!AF12*AF$5,0))))</f>
        <v>#REF!</v>
      </c>
      <c r="AG12" s="179" t="e">
        <f ca="1">IF($C12=$D$2,'FLETES (#) MAYO'!AG12*AG$2,IF($C12=$D$3,'FLETES (#) MAYO'!AG12*AG$3,IF($C12=$D$4,'FLETES (#) MAYO'!AG12*AG$4,IF($C12=$D$5,'FLETES (#) MAYO'!AG12*AG$5,0))))</f>
        <v>#REF!</v>
      </c>
      <c r="AH12" s="179" t="e">
        <f ca="1">IF($C12=$D$2,'FLETES (#) MAYO'!AH12*AH$2,IF($C12=$D$3,'FLETES (#) MAYO'!AH12*AH$3,IF($C12=$D$4,'FLETES (#) MAYO'!AH12*AH$4,IF($C12=$D$5,'FLETES (#) MAYO'!AH12*AH$5,0))))</f>
        <v>#REF!</v>
      </c>
      <c r="AI12" s="179" t="e">
        <f ca="1">IF($C12=$D$2,'FLETES (#) MAYO'!AI12*AI$2,IF($C12=$D$3,'FLETES (#) MAYO'!AI12*AI$3,IF($C12=$D$4,'FLETES (#) MAYO'!AI12*AI$4,IF($C12=$D$5,'FLETES (#) MAYO'!AI12*AI$5,0))))</f>
        <v>#REF!</v>
      </c>
      <c r="AJ12" s="179" t="e">
        <f ca="1">IF($C12=$D$2,'FLETES (#) MAYO'!AJ12*AJ$2,IF($C12=$D$3,'FLETES (#) MAYO'!AJ12*AJ$3,IF($C12=$D$4,'FLETES (#) MAYO'!AJ12*AJ$4,IF($C12=$D$5,'FLETES (#) MAYO'!AJ12*AJ$5,0))))</f>
        <v>#REF!</v>
      </c>
      <c r="AK12" s="179" t="e">
        <f ca="1">IF($C12=$D$2,'FLETES (#) MAYO'!AK12*AK$2,IF($C12=$D$3,'FLETES (#) MAYO'!AK12*AK$3,IF($C12=$D$4,'FLETES (#) MAYO'!AK12*AK$4,IF($C12=$D$5,'FLETES (#) MAYO'!AK12*AK$5,0))))</f>
        <v>#REF!</v>
      </c>
      <c r="AL12" s="179" t="e">
        <f ca="1">IF($C12=$D$2,'FLETES (#) MAYO'!AL12*AL$2,IF($C12=$D$3,'FLETES (#) MAYO'!AL12*AL$3,IF($C12=$D$4,'FLETES (#) MAYO'!AL12*AL$4,IF($C12=$D$5,'FLETES (#) MAYO'!AL12*AL$5,0))))</f>
        <v>#REF!</v>
      </c>
      <c r="AM12" s="179" t="e">
        <f ca="1">IF($C12=$D$2,'FLETES (#) MAYO'!AM12*AM$2,IF($C12=$D$3,'FLETES (#) MAYO'!AM12*AM$3,IF($C12=$D$4,'FLETES (#) MAYO'!AM12*AM$4,IF($C12=$D$5,'FLETES (#) MAYO'!AM12*AM$5,0))))</f>
        <v>#REF!</v>
      </c>
    </row>
    <row r="13" spans="1:39">
      <c r="A13" s="166" t="str">
        <f ca="1">IFERROR(__xludf.DUMMYFUNCTION("""COMPUTED_VALUE"""),"Jonathan Alejandro Diaz Montes")</f>
        <v>Jonathan Alejandro Diaz Montes</v>
      </c>
      <c r="B13" s="167" t="str">
        <f ca="1">IFERROR(__xludf.DUMMYFUNCTION("""COMPUTED_VALUE"""),"PQX0243")</f>
        <v>PQX0243</v>
      </c>
      <c r="C13" s="168">
        <f ca="1">IFERROR(__xludf.DUMMYFUNCTION("""COMPUTED_VALUE"""),4)</f>
        <v>4</v>
      </c>
      <c r="D13" s="178" t="e">
        <f t="shared" ca="1" si="0"/>
        <v>#REF!</v>
      </c>
      <c r="E13" s="179" t="e">
        <f ca="1">IF($C13=$D$2,'FLETES (#) MAYO'!E13*E$2,IF($C13=$D$3,'FLETES (#) MAYO'!E13*E$3,IF($C13=$D$4,'FLETES (#) MAYO'!E13*E$4,IF($C13=$D$5,'FLETES (#) MAYO'!E13*E$5,0))))</f>
        <v>#REF!</v>
      </c>
      <c r="F13" s="179" t="e">
        <f ca="1">IF($C13=$D$2,'FLETES (#) MAYO'!F13*F$2,IF($C13=$D$3,'FLETES (#) MAYO'!F13*F$3,IF($C13=$D$4,'FLETES (#) MAYO'!F13*F$4,IF($C13=$D$5,'FLETES (#) MAYO'!F13*F$5,0))))</f>
        <v>#REF!</v>
      </c>
      <c r="G13" s="179" t="e">
        <f ca="1">IF($C13=$D$2,'FLETES (#) MAYO'!G13*G$2,IF($C13=$D$3,'FLETES (#) MAYO'!G13*G$3,IF($C13=$D$4,'FLETES (#) MAYO'!G13*G$4,IF($C13=$D$5,'FLETES (#) MAYO'!G13*G$5,0))))</f>
        <v>#REF!</v>
      </c>
      <c r="H13" s="179" t="e">
        <f ca="1">IF($C13=$D$2,'FLETES (#) MAYO'!H13*H$2,IF($C13=$D$3,'FLETES (#) MAYO'!H13*H$3,IF($C13=$D$4,'FLETES (#) MAYO'!H13*H$4,IF($C13=$D$5,'FLETES (#) MAYO'!H13*H$5,0))))</f>
        <v>#REF!</v>
      </c>
      <c r="I13" s="179" t="e">
        <f ca="1">IF($C13=$D$2,'FLETES (#) MAYO'!I13*I$2,IF($C13=$D$3,'FLETES (#) MAYO'!I13*I$3,IF($C13=$D$4,'FLETES (#) MAYO'!I13*I$4,IF($C13=$D$5,'FLETES (#) MAYO'!I13*I$5,0))))</f>
        <v>#REF!</v>
      </c>
      <c r="J13" s="179" t="e">
        <f ca="1">IF($C13=$D$2,'FLETES (#) MAYO'!J13*J$2,IF($C13=$D$3,'FLETES (#) MAYO'!J13*J$3,IF($C13=$D$4,'FLETES (#) MAYO'!J13*J$4,IF($C13=$D$5,'FLETES (#) MAYO'!J13*J$5,0))))</f>
        <v>#REF!</v>
      </c>
      <c r="K13" s="179" t="e">
        <f ca="1">IF($C13=$D$2,'FLETES (#) MAYO'!K13*K$2,IF($C13=$D$3,'FLETES (#) MAYO'!K13*K$3,IF($C13=$D$4,'FLETES (#) MAYO'!K13*K$4,IF($C13=$D$5,'FLETES (#) MAYO'!K13*K$5,0))))</f>
        <v>#REF!</v>
      </c>
      <c r="L13" s="179" t="e">
        <f ca="1">IF($C13=$D$2,'FLETES (#) MAYO'!L13*L$2,IF($C13=$D$3,'FLETES (#) MAYO'!L13*L$3,IF($C13=$D$4,'FLETES (#) MAYO'!L13*L$4,IF($C13=$D$5,'FLETES (#) MAYO'!L13*L$5,0))))</f>
        <v>#REF!</v>
      </c>
      <c r="M13" s="179" t="e">
        <f ca="1">IF($C13=$D$2,'FLETES (#) MAYO'!M13*M$2,IF($C13=$D$3,'FLETES (#) MAYO'!M13*M$3,IF($C13=$D$4,'FLETES (#) MAYO'!M13*M$4,IF($C13=$D$5,'FLETES (#) MAYO'!M13*M$5,0))))</f>
        <v>#REF!</v>
      </c>
      <c r="N13" s="179" t="e">
        <f ca="1">IF($C13=$D$2,'FLETES (#) MAYO'!N13*N$2,IF($C13=$D$3,'FLETES (#) MAYO'!N13*N$3,IF($C13=$D$4,'FLETES (#) MAYO'!N13*N$4,IF($C13=$D$5,'FLETES (#) MAYO'!N13*N$5,0))))</f>
        <v>#REF!</v>
      </c>
      <c r="O13" s="179" t="e">
        <f ca="1">IF($C13=$D$2,'FLETES (#) MAYO'!O13*O$2,IF($C13=$D$3,'FLETES (#) MAYO'!O13*O$3,IF($C13=$D$4,'FLETES (#) MAYO'!O13*O$4,IF($C13=$D$5,'FLETES (#) MAYO'!O13*O$5,0))))</f>
        <v>#REF!</v>
      </c>
      <c r="P13" s="179" t="e">
        <f ca="1">IF($C13=$D$2,'FLETES (#) MAYO'!P13*P$2,IF($C13=$D$3,'FLETES (#) MAYO'!P13*P$3,IF($C13=$D$4,'FLETES (#) MAYO'!P13*P$4,IF($C13=$D$5,'FLETES (#) MAYO'!P13*P$5,0))))</f>
        <v>#REF!</v>
      </c>
      <c r="Q13" s="179" t="e">
        <f ca="1">IF($C13=$D$2,'FLETES (#) MAYO'!Q13*Q$2,IF($C13=$D$3,'FLETES (#) MAYO'!Q13*Q$3,IF($C13=$D$4,'FLETES (#) MAYO'!Q13*Q$4,IF($C13=$D$5,'FLETES (#) MAYO'!Q13*Q$5,0))))</f>
        <v>#REF!</v>
      </c>
      <c r="R13" s="179" t="e">
        <f ca="1">IF($C13=$D$2,'FLETES (#) MAYO'!R13*R$2,IF($C13=$D$3,'FLETES (#) MAYO'!R13*R$3,IF($C13=$D$4,'FLETES (#) MAYO'!R13*R$4,IF($C13=$D$5,'FLETES (#) MAYO'!R13*R$5,0))))</f>
        <v>#REF!</v>
      </c>
      <c r="S13" s="179" t="e">
        <f ca="1">IF($C13=$D$2,'FLETES (#) MAYO'!S13*S$2,IF($C13=$D$3,'FLETES (#) MAYO'!S13*S$3,IF($C13=$D$4,'FLETES (#) MAYO'!S13*S$4,IF($C13=$D$5,'FLETES (#) MAYO'!S13*S$5,0))))</f>
        <v>#REF!</v>
      </c>
      <c r="T13" s="179" t="e">
        <f ca="1">IF($C13=$D$2,'FLETES (#) MAYO'!T13*T$2,IF($C13=$D$3,'FLETES (#) MAYO'!T13*T$3,IF($C13=$D$4,'FLETES (#) MAYO'!T13*T$4,IF($C13=$D$5,'FLETES (#) MAYO'!T13*T$5,0))))</f>
        <v>#REF!</v>
      </c>
      <c r="U13" s="179" t="e">
        <f ca="1">IF($C13=$D$2,'FLETES (#) MAYO'!U13*U$2,IF($C13=$D$3,'FLETES (#) MAYO'!U13*U$3,IF($C13=$D$4,'FLETES (#) MAYO'!U13*U$4,IF($C13=$D$5,'FLETES (#) MAYO'!U13*U$5,0))))</f>
        <v>#REF!</v>
      </c>
      <c r="V13" s="179" t="e">
        <f ca="1">IF($C13=$D$2,'FLETES (#) MAYO'!V13*V$2,IF($C13=$D$3,'FLETES (#) MAYO'!V13*V$3,IF($C13=$D$4,'FLETES (#) MAYO'!V13*V$4,IF($C13=$D$5,'FLETES (#) MAYO'!V13*V$5,0))))</f>
        <v>#REF!</v>
      </c>
      <c r="W13" s="179" t="e">
        <f ca="1">IF($C13=$D$2,'FLETES (#) MAYO'!W13*W$2,IF($C13=$D$3,'FLETES (#) MAYO'!W13*W$3,IF($C13=$D$4,'FLETES (#) MAYO'!W13*W$4,IF($C13=$D$5,'FLETES (#) MAYO'!W13*W$5,0))))</f>
        <v>#REF!</v>
      </c>
      <c r="X13" s="179" t="e">
        <f ca="1">IF($C13=$D$2,'FLETES (#) MAYO'!X13*X$2,IF($C13=$D$3,'FLETES (#) MAYO'!X13*X$3,IF($C13=$D$4,'FLETES (#) MAYO'!X13*X$4,IF($C13=$D$5,'FLETES (#) MAYO'!X13*X$5,0))))</f>
        <v>#REF!</v>
      </c>
      <c r="Y13" s="179" t="e">
        <f ca="1">IF($C13=$D$2,'FLETES (#) MAYO'!Y13*Y$2,IF($C13=$D$3,'FLETES (#) MAYO'!Y13*Y$3,IF($C13=$D$4,'FLETES (#) MAYO'!Y13*Y$4,IF($C13=$D$5,'FLETES (#) MAYO'!Y13*Y$5,0))))</f>
        <v>#REF!</v>
      </c>
      <c r="Z13" s="179" t="e">
        <f ca="1">IF($C13=$D$2,'FLETES (#) MAYO'!Z13*Z$2,IF($C13=$D$3,'FLETES (#) MAYO'!Z13*Z$3,IF($C13=$D$4,'FLETES (#) MAYO'!Z13*Z$4,IF($C13=$D$5,'FLETES (#) MAYO'!Z13*Z$5,0))))</f>
        <v>#REF!</v>
      </c>
      <c r="AA13" s="179" t="e">
        <f ca="1">IF($C13=$D$2,'FLETES (#) MAYO'!AA13*AA$2,IF($C13=$D$3,'FLETES (#) MAYO'!AA13*AA$3,IF($C13=$D$4,'FLETES (#) MAYO'!AA13*AA$4,IF($C13=$D$5,'FLETES (#) MAYO'!AA13*AA$5,0))))</f>
        <v>#REF!</v>
      </c>
      <c r="AB13" s="179" t="e">
        <f ca="1">IF($C13=$D$2,'FLETES (#) MAYO'!AB13*AB$2,IF($C13=$D$3,'FLETES (#) MAYO'!AB13*AB$3,IF($C13=$D$4,'FLETES (#) MAYO'!AB13*AB$4,IF($C13=$D$5,'FLETES (#) MAYO'!AB13*AB$5,0))))</f>
        <v>#REF!</v>
      </c>
      <c r="AC13" s="179" t="e">
        <f ca="1">IF($C13=$D$2,'FLETES (#) MAYO'!AC13*AC$2,IF($C13=$D$3,'FLETES (#) MAYO'!AC13*AC$3,IF($C13=$D$4,'FLETES (#) MAYO'!AC13*AC$4,IF($C13=$D$5,'FLETES (#) MAYO'!AC13*AC$5,0))))</f>
        <v>#REF!</v>
      </c>
      <c r="AD13" s="179" t="e">
        <f ca="1">IF($C13=$D$2,'FLETES (#) MAYO'!AD13*AD$2,IF($C13=$D$3,'FLETES (#) MAYO'!AD13*AD$3,IF($C13=$D$4,'FLETES (#) MAYO'!AD13*AD$4,IF($C13=$D$5,'FLETES (#) MAYO'!AD13*AD$5,0))))</f>
        <v>#REF!</v>
      </c>
      <c r="AE13" s="179" t="e">
        <f ca="1">IF($C13=$D$2,'FLETES (#) MAYO'!AE13*AE$2,IF($C13=$D$3,'FLETES (#) MAYO'!AE13*AE$3,IF($C13=$D$4,'FLETES (#) MAYO'!AE13*AE$4,IF($C13=$D$5,'FLETES (#) MAYO'!AE13*AE$5,0))))</f>
        <v>#REF!</v>
      </c>
      <c r="AF13" s="179" t="e">
        <f ca="1">IF($C13=$D$2,'FLETES (#) MAYO'!AF13*AF$2,IF($C13=$D$3,'FLETES (#) MAYO'!AF13*AF$3,IF($C13=$D$4,'FLETES (#) MAYO'!AF13*AF$4,IF($C13=$D$5,'FLETES (#) MAYO'!AF13*AF$5,0))))</f>
        <v>#REF!</v>
      </c>
      <c r="AG13" s="179" t="e">
        <f ca="1">IF($C13=$D$2,'FLETES (#) MAYO'!AG13*AG$2,IF($C13=$D$3,'FLETES (#) MAYO'!AG13*AG$3,IF($C13=$D$4,'FLETES (#) MAYO'!AG13*AG$4,IF($C13=$D$5,'FLETES (#) MAYO'!AG13*AG$5,0))))</f>
        <v>#REF!</v>
      </c>
      <c r="AH13" s="179" t="e">
        <f ca="1">IF($C13=$D$2,'FLETES (#) MAYO'!AH13*AH$2,IF($C13=$D$3,'FLETES (#) MAYO'!AH13*AH$3,IF($C13=$D$4,'FLETES (#) MAYO'!AH13*AH$4,IF($C13=$D$5,'FLETES (#) MAYO'!AH13*AH$5,0))))</f>
        <v>#REF!</v>
      </c>
      <c r="AI13" s="179" t="e">
        <f ca="1">IF($C13=$D$2,'FLETES (#) MAYO'!AI13*AI$2,IF($C13=$D$3,'FLETES (#) MAYO'!AI13*AI$3,IF($C13=$D$4,'FLETES (#) MAYO'!AI13*AI$4,IF($C13=$D$5,'FLETES (#) MAYO'!AI13*AI$5,0))))</f>
        <v>#REF!</v>
      </c>
      <c r="AJ13" s="179" t="e">
        <f ca="1">IF($C13=$D$2,'FLETES (#) MAYO'!AJ13*AJ$2,IF($C13=$D$3,'FLETES (#) MAYO'!AJ13*AJ$3,IF($C13=$D$4,'FLETES (#) MAYO'!AJ13*AJ$4,IF($C13=$D$5,'FLETES (#) MAYO'!AJ13*AJ$5,0))))</f>
        <v>#REF!</v>
      </c>
      <c r="AK13" s="179" t="e">
        <f ca="1">IF($C13=$D$2,'FLETES (#) MAYO'!AK13*AK$2,IF($C13=$D$3,'FLETES (#) MAYO'!AK13*AK$3,IF($C13=$D$4,'FLETES (#) MAYO'!AK13*AK$4,IF($C13=$D$5,'FLETES (#) MAYO'!AK13*AK$5,0))))</f>
        <v>#REF!</v>
      </c>
      <c r="AL13" s="179" t="e">
        <f ca="1">IF($C13=$D$2,'FLETES (#) MAYO'!AL13*AL$2,IF($C13=$D$3,'FLETES (#) MAYO'!AL13*AL$3,IF($C13=$D$4,'FLETES (#) MAYO'!AL13*AL$4,IF($C13=$D$5,'FLETES (#) MAYO'!AL13*AL$5,0))))</f>
        <v>#REF!</v>
      </c>
      <c r="AM13" s="179" t="e">
        <f ca="1">IF($C13=$D$2,'FLETES (#) MAYO'!AM13*AM$2,IF($C13=$D$3,'FLETES (#) MAYO'!AM13*AM$3,IF($C13=$D$4,'FLETES (#) MAYO'!AM13*AM$4,IF($C13=$D$5,'FLETES (#) MAYO'!AM13*AM$5,0))))</f>
        <v>#REF!</v>
      </c>
    </row>
    <row r="14" spans="1:39">
      <c r="A14" s="166" t="str">
        <f ca="1">IFERROR(__xludf.DUMMYFUNCTION("""COMPUTED_VALUE"""),"Freddy Amador Napa Rosado")</f>
        <v>Freddy Amador Napa Rosado</v>
      </c>
      <c r="B14" s="167" t="str">
        <f ca="1">IFERROR(__xludf.DUMMYFUNCTION("""COMPUTED_VALUE"""),"PIB0529")</f>
        <v>PIB0529</v>
      </c>
      <c r="C14" s="168">
        <f ca="1">IFERROR(__xludf.DUMMYFUNCTION("""COMPUTED_VALUE"""),4)</f>
        <v>4</v>
      </c>
      <c r="D14" s="178" t="e">
        <f t="shared" ca="1" si="0"/>
        <v>#REF!</v>
      </c>
      <c r="E14" s="179" t="e">
        <f ca="1">IF($C14=$D$2,'FLETES (#) MAYO'!E14*E$2,IF($C14=$D$3,'FLETES (#) MAYO'!E14*E$3,IF($C14=$D$4,'FLETES (#) MAYO'!E14*E$4,IF($C14=$D$5,'FLETES (#) MAYO'!E14*E$5,0))))</f>
        <v>#REF!</v>
      </c>
      <c r="F14" s="179" t="e">
        <f ca="1">IF($C14=$D$2,'FLETES (#) MAYO'!F14*F$2,IF($C14=$D$3,'FLETES (#) MAYO'!F14*F$3,IF($C14=$D$4,'FLETES (#) MAYO'!F14*F$4,IF($C14=$D$5,'FLETES (#) MAYO'!F14*F$5,0))))</f>
        <v>#REF!</v>
      </c>
      <c r="G14" s="179" t="e">
        <f ca="1">IF($C14=$D$2,'FLETES (#) MAYO'!G14*G$2,IF($C14=$D$3,'FLETES (#) MAYO'!G14*G$3,IF($C14=$D$4,'FLETES (#) MAYO'!G14*G$4,IF($C14=$D$5,'FLETES (#) MAYO'!G14*G$5,0))))</f>
        <v>#REF!</v>
      </c>
      <c r="H14" s="179" t="e">
        <f ca="1">IF($C14=$D$2,'FLETES (#) MAYO'!H14*H$2,IF($C14=$D$3,'FLETES (#) MAYO'!H14*H$3,IF($C14=$D$4,'FLETES (#) MAYO'!H14*H$4,IF($C14=$D$5,'FLETES (#) MAYO'!H14*H$5,0))))</f>
        <v>#REF!</v>
      </c>
      <c r="I14" s="179" t="e">
        <f ca="1">IF($C14=$D$2,'FLETES (#) MAYO'!I14*I$2,IF($C14=$D$3,'FLETES (#) MAYO'!I14*I$3,IF($C14=$D$4,'FLETES (#) MAYO'!I14*I$4,IF($C14=$D$5,'FLETES (#) MAYO'!I14*I$5,0))))</f>
        <v>#REF!</v>
      </c>
      <c r="J14" s="179" t="e">
        <f ca="1">IF($C14=$D$2,'FLETES (#) MAYO'!J14*J$2,IF($C14=$D$3,'FLETES (#) MAYO'!J14*J$3,IF($C14=$D$4,'FLETES (#) MAYO'!J14*J$4,IF($C14=$D$5,'FLETES (#) MAYO'!J14*J$5,0))))</f>
        <v>#REF!</v>
      </c>
      <c r="K14" s="179" t="e">
        <f ca="1">IF($C14=$D$2,'FLETES (#) MAYO'!K14*K$2,IF($C14=$D$3,'FLETES (#) MAYO'!K14*K$3,IF($C14=$D$4,'FLETES (#) MAYO'!K14*K$4,IF($C14=$D$5,'FLETES (#) MAYO'!K14*K$5,0))))</f>
        <v>#REF!</v>
      </c>
      <c r="L14" s="179" t="e">
        <f ca="1">IF($C14=$D$2,'FLETES (#) MAYO'!L14*L$2,IF($C14=$D$3,'FLETES (#) MAYO'!L14*L$3,IF($C14=$D$4,'FLETES (#) MAYO'!L14*L$4,IF($C14=$D$5,'FLETES (#) MAYO'!L14*L$5,0))))</f>
        <v>#REF!</v>
      </c>
      <c r="M14" s="179" t="e">
        <f ca="1">IF($C14=$D$2,'FLETES (#) MAYO'!M14*M$2,IF($C14=$D$3,'FLETES (#) MAYO'!M14*M$3,IF($C14=$D$4,'FLETES (#) MAYO'!M14*M$4,IF($C14=$D$5,'FLETES (#) MAYO'!M14*M$5,0))))</f>
        <v>#REF!</v>
      </c>
      <c r="N14" s="179" t="e">
        <f ca="1">IF($C14=$D$2,'FLETES (#) MAYO'!N14*N$2,IF($C14=$D$3,'FLETES (#) MAYO'!N14*N$3,IF($C14=$D$4,'FLETES (#) MAYO'!N14*N$4,IF($C14=$D$5,'FLETES (#) MAYO'!N14*N$5,0))))</f>
        <v>#REF!</v>
      </c>
      <c r="O14" s="179" t="e">
        <f ca="1">IF($C14=$D$2,'FLETES (#) MAYO'!O14*O$2,IF($C14=$D$3,'FLETES (#) MAYO'!O14*O$3,IF($C14=$D$4,'FLETES (#) MAYO'!O14*O$4,IF($C14=$D$5,'FLETES (#) MAYO'!O14*O$5,0))))</f>
        <v>#REF!</v>
      </c>
      <c r="P14" s="179" t="e">
        <f ca="1">IF($C14=$D$2,'FLETES (#) MAYO'!P14*P$2,IF($C14=$D$3,'FLETES (#) MAYO'!P14*P$3,IF($C14=$D$4,'FLETES (#) MAYO'!P14*P$4,IF($C14=$D$5,'FLETES (#) MAYO'!P14*P$5,0))))</f>
        <v>#REF!</v>
      </c>
      <c r="Q14" s="179" t="e">
        <f ca="1">IF($C14=$D$2,'FLETES (#) MAYO'!Q14*Q$2,IF($C14=$D$3,'FLETES (#) MAYO'!Q14*Q$3,IF($C14=$D$4,'FLETES (#) MAYO'!Q14*Q$4,IF($C14=$D$5,'FLETES (#) MAYO'!Q14*Q$5,0))))</f>
        <v>#REF!</v>
      </c>
      <c r="R14" s="179" t="e">
        <f ca="1">IF($C14=$D$2,'FLETES (#) MAYO'!R14*R$2,IF($C14=$D$3,'FLETES (#) MAYO'!R14*R$3,IF($C14=$D$4,'FLETES (#) MAYO'!R14*R$4,IF($C14=$D$5,'FLETES (#) MAYO'!R14*R$5,0))))</f>
        <v>#REF!</v>
      </c>
      <c r="S14" s="179" t="e">
        <f ca="1">IF($C14=$D$2,'FLETES (#) MAYO'!S14*S$2,IF($C14=$D$3,'FLETES (#) MAYO'!S14*S$3,IF($C14=$D$4,'FLETES (#) MAYO'!S14*S$4,IF($C14=$D$5,'FLETES (#) MAYO'!S14*S$5,0))))</f>
        <v>#REF!</v>
      </c>
      <c r="T14" s="179" t="e">
        <f ca="1">IF($C14=$D$2,'FLETES (#) MAYO'!T14*T$2,IF($C14=$D$3,'FLETES (#) MAYO'!T14*T$3,IF($C14=$D$4,'FLETES (#) MAYO'!T14*T$4,IF($C14=$D$5,'FLETES (#) MAYO'!T14*T$5,0))))</f>
        <v>#REF!</v>
      </c>
      <c r="U14" s="179" t="e">
        <f ca="1">IF($C14=$D$2,'FLETES (#) MAYO'!U14*U$2,IF($C14=$D$3,'FLETES (#) MAYO'!U14*U$3,IF($C14=$D$4,'FLETES (#) MAYO'!U14*U$4,IF($C14=$D$5,'FLETES (#) MAYO'!U14*U$5,0))))</f>
        <v>#REF!</v>
      </c>
      <c r="V14" s="179" t="e">
        <f ca="1">IF($C14=$D$2,'FLETES (#) MAYO'!V14*V$2,IF($C14=$D$3,'FLETES (#) MAYO'!V14*V$3,IF($C14=$D$4,'FLETES (#) MAYO'!V14*V$4,IF($C14=$D$5,'FLETES (#) MAYO'!V14*V$5,0))))</f>
        <v>#REF!</v>
      </c>
      <c r="W14" s="179" t="e">
        <f ca="1">IF($C14=$D$2,'FLETES (#) MAYO'!W14*W$2,IF($C14=$D$3,'FLETES (#) MAYO'!W14*W$3,IF($C14=$D$4,'FLETES (#) MAYO'!W14*W$4,IF($C14=$D$5,'FLETES (#) MAYO'!W14*W$5,0))))</f>
        <v>#REF!</v>
      </c>
      <c r="X14" s="179" t="e">
        <f ca="1">IF($C14=$D$2,'FLETES (#) MAYO'!X14*X$2,IF($C14=$D$3,'FLETES (#) MAYO'!X14*X$3,IF($C14=$D$4,'FLETES (#) MAYO'!X14*X$4,IF($C14=$D$5,'FLETES (#) MAYO'!X14*X$5,0))))</f>
        <v>#REF!</v>
      </c>
      <c r="Y14" s="179" t="e">
        <f ca="1">IF($C14=$D$2,'FLETES (#) MAYO'!Y14*Y$2,IF($C14=$D$3,'FLETES (#) MAYO'!Y14*Y$3,IF($C14=$D$4,'FLETES (#) MAYO'!Y14*Y$4,IF($C14=$D$5,'FLETES (#) MAYO'!Y14*Y$5,0))))</f>
        <v>#REF!</v>
      </c>
      <c r="Z14" s="179" t="e">
        <f ca="1">IF($C14=$D$2,'FLETES (#) MAYO'!Z14*Z$2,IF($C14=$D$3,'FLETES (#) MAYO'!Z14*Z$3,IF($C14=$D$4,'FLETES (#) MAYO'!Z14*Z$4,IF($C14=$D$5,'FLETES (#) MAYO'!Z14*Z$5,0))))</f>
        <v>#REF!</v>
      </c>
      <c r="AA14" s="179" t="e">
        <f ca="1">IF($C14=$D$2,'FLETES (#) MAYO'!AA14*AA$2,IF($C14=$D$3,'FLETES (#) MAYO'!AA14*AA$3,IF($C14=$D$4,'FLETES (#) MAYO'!AA14*AA$4,IF($C14=$D$5,'FLETES (#) MAYO'!AA14*AA$5,0))))</f>
        <v>#REF!</v>
      </c>
      <c r="AB14" s="179" t="e">
        <f ca="1">IF($C14=$D$2,'FLETES (#) MAYO'!AB14*AB$2,IF($C14=$D$3,'FLETES (#) MAYO'!AB14*AB$3,IF($C14=$D$4,'FLETES (#) MAYO'!AB14*AB$4,IF($C14=$D$5,'FLETES (#) MAYO'!AB14*AB$5,0))))</f>
        <v>#REF!</v>
      </c>
      <c r="AC14" s="179" t="e">
        <f ca="1">IF($C14=$D$2,'FLETES (#) MAYO'!AC14*AC$2,IF($C14=$D$3,'FLETES (#) MAYO'!AC14*AC$3,IF($C14=$D$4,'FLETES (#) MAYO'!AC14*AC$4,IF($C14=$D$5,'FLETES (#) MAYO'!AC14*AC$5,0))))</f>
        <v>#REF!</v>
      </c>
      <c r="AD14" s="179" t="e">
        <f ca="1">IF($C14=$D$2,'FLETES (#) MAYO'!AD14*AD$2,IF($C14=$D$3,'FLETES (#) MAYO'!AD14*AD$3,IF($C14=$D$4,'FLETES (#) MAYO'!AD14*AD$4,IF($C14=$D$5,'FLETES (#) MAYO'!AD14*AD$5,0))))</f>
        <v>#REF!</v>
      </c>
      <c r="AE14" s="179" t="e">
        <f ca="1">IF($C14=$D$2,'FLETES (#) MAYO'!AE14*AE$2,IF($C14=$D$3,'FLETES (#) MAYO'!AE14*AE$3,IF($C14=$D$4,'FLETES (#) MAYO'!AE14*AE$4,IF($C14=$D$5,'FLETES (#) MAYO'!AE14*AE$5,0))))</f>
        <v>#REF!</v>
      </c>
      <c r="AF14" s="179" t="e">
        <f ca="1">IF($C14=$D$2,'FLETES (#) MAYO'!AF14*AF$2,IF($C14=$D$3,'FLETES (#) MAYO'!AF14*AF$3,IF($C14=$D$4,'FLETES (#) MAYO'!AF14*AF$4,IF($C14=$D$5,'FLETES (#) MAYO'!AF14*AF$5,0))))</f>
        <v>#REF!</v>
      </c>
      <c r="AG14" s="179" t="e">
        <f ca="1">IF($C14=$D$2,'FLETES (#) MAYO'!AG14*AG$2,IF($C14=$D$3,'FLETES (#) MAYO'!AG14*AG$3,IF($C14=$D$4,'FLETES (#) MAYO'!AG14*AG$4,IF($C14=$D$5,'FLETES (#) MAYO'!AG14*AG$5,0))))</f>
        <v>#REF!</v>
      </c>
      <c r="AH14" s="179" t="e">
        <f ca="1">IF($C14=$D$2,'FLETES (#) MAYO'!AH14*AH$2,IF($C14=$D$3,'FLETES (#) MAYO'!AH14*AH$3,IF($C14=$D$4,'FLETES (#) MAYO'!AH14*AH$4,IF($C14=$D$5,'FLETES (#) MAYO'!AH14*AH$5,0))))</f>
        <v>#REF!</v>
      </c>
      <c r="AI14" s="179" t="e">
        <f ca="1">IF($C14=$D$2,'FLETES (#) MAYO'!AI14*AI$2,IF($C14=$D$3,'FLETES (#) MAYO'!AI14*AI$3,IF($C14=$D$4,'FLETES (#) MAYO'!AI14*AI$4,IF($C14=$D$5,'FLETES (#) MAYO'!AI14*AI$5,0))))</f>
        <v>#REF!</v>
      </c>
      <c r="AJ14" s="179" t="e">
        <f ca="1">IF($C14=$D$2,'FLETES (#) MAYO'!AJ14*AJ$2,IF($C14=$D$3,'FLETES (#) MAYO'!AJ14*AJ$3,IF($C14=$D$4,'FLETES (#) MAYO'!AJ14*AJ$4,IF($C14=$D$5,'FLETES (#) MAYO'!AJ14*AJ$5,0))))</f>
        <v>#REF!</v>
      </c>
      <c r="AK14" s="179" t="e">
        <f ca="1">IF($C14=$D$2,'FLETES (#) MAYO'!AK14*AK$2,IF($C14=$D$3,'FLETES (#) MAYO'!AK14*AK$3,IF($C14=$D$4,'FLETES (#) MAYO'!AK14*AK$4,IF($C14=$D$5,'FLETES (#) MAYO'!AK14*AK$5,0))))</f>
        <v>#REF!</v>
      </c>
      <c r="AL14" s="179" t="e">
        <f ca="1">IF($C14=$D$2,'FLETES (#) MAYO'!AL14*AL$2,IF($C14=$D$3,'FLETES (#) MAYO'!AL14*AL$3,IF($C14=$D$4,'FLETES (#) MAYO'!AL14*AL$4,IF($C14=$D$5,'FLETES (#) MAYO'!AL14*AL$5,0))))</f>
        <v>#REF!</v>
      </c>
      <c r="AM14" s="179" t="e">
        <f ca="1">IF($C14=$D$2,'FLETES (#) MAYO'!AM14*AM$2,IF($C14=$D$3,'FLETES (#) MAYO'!AM14*AM$3,IF($C14=$D$4,'FLETES (#) MAYO'!AM14*AM$4,IF($C14=$D$5,'FLETES (#) MAYO'!AM14*AM$5,0))))</f>
        <v>#REF!</v>
      </c>
    </row>
    <row r="15" spans="1:39">
      <c r="A15" s="166" t="str">
        <f ca="1">IFERROR(__xludf.DUMMYFUNCTION("""COMPUTED_VALUE"""),"Diego Adrian Mendoza Velez")</f>
        <v>Diego Adrian Mendoza Velez</v>
      </c>
      <c r="B15" s="167" t="str">
        <f ca="1">IFERROR(__xludf.DUMMYFUNCTION("""COMPUTED_VALUE"""),"JAA3376")</f>
        <v>JAA3376</v>
      </c>
      <c r="C15" s="168">
        <f ca="1">IFERROR(__xludf.DUMMYFUNCTION("""COMPUTED_VALUE"""),4)</f>
        <v>4</v>
      </c>
      <c r="D15" s="178" t="e">
        <f t="shared" ca="1" si="0"/>
        <v>#REF!</v>
      </c>
      <c r="E15" s="179" t="e">
        <f ca="1">IF($C15=$D$2,'FLETES (#) MAYO'!E15*E$2,IF($C15=$D$3,'FLETES (#) MAYO'!E15*E$3,IF($C15=$D$4,'FLETES (#) MAYO'!E15*E$4,IF($C15=$D$5,'FLETES (#) MAYO'!E15*E$5,0))))</f>
        <v>#REF!</v>
      </c>
      <c r="F15" s="179" t="e">
        <f ca="1">IF($C15=$D$2,'FLETES (#) MAYO'!F15*F$2,IF($C15=$D$3,'FLETES (#) MAYO'!F15*F$3,IF($C15=$D$4,'FLETES (#) MAYO'!F15*F$4,IF($C15=$D$5,'FLETES (#) MAYO'!F15*F$5,0))))</f>
        <v>#REF!</v>
      </c>
      <c r="G15" s="179" t="e">
        <f ca="1">IF($C15=$D$2,'FLETES (#) MAYO'!G15*G$2,IF($C15=$D$3,'FLETES (#) MAYO'!G15*G$3,IF($C15=$D$4,'FLETES (#) MAYO'!G15*G$4,IF($C15=$D$5,'FLETES (#) MAYO'!G15*G$5,0))))</f>
        <v>#REF!</v>
      </c>
      <c r="H15" s="179" t="e">
        <f ca="1">IF($C15=$D$2,'FLETES (#) MAYO'!H15*H$2,IF($C15=$D$3,'FLETES (#) MAYO'!H15*H$3,IF($C15=$D$4,'FLETES (#) MAYO'!H15*H$4,IF($C15=$D$5,'FLETES (#) MAYO'!H15*H$5,0))))</f>
        <v>#REF!</v>
      </c>
      <c r="I15" s="179" t="e">
        <f ca="1">IF($C15=$D$2,'FLETES (#) MAYO'!I15*I$2,IF($C15=$D$3,'FLETES (#) MAYO'!I15*I$3,IF($C15=$D$4,'FLETES (#) MAYO'!I15*I$4,IF($C15=$D$5,'FLETES (#) MAYO'!I15*I$5,0))))</f>
        <v>#REF!</v>
      </c>
      <c r="J15" s="179" t="e">
        <f ca="1">IF($C15=$D$2,'FLETES (#) MAYO'!J15*J$2,IF($C15=$D$3,'FLETES (#) MAYO'!J15*J$3,IF($C15=$D$4,'FLETES (#) MAYO'!J15*J$4,IF($C15=$D$5,'FLETES (#) MAYO'!J15*J$5,0))))</f>
        <v>#REF!</v>
      </c>
      <c r="K15" s="179" t="e">
        <f ca="1">IF($C15=$D$2,'FLETES (#) MAYO'!K15*K$2,IF($C15=$D$3,'FLETES (#) MAYO'!K15*K$3,IF($C15=$D$4,'FLETES (#) MAYO'!K15*K$4,IF($C15=$D$5,'FLETES (#) MAYO'!K15*K$5,0))))</f>
        <v>#REF!</v>
      </c>
      <c r="L15" s="179" t="e">
        <f ca="1">IF($C15=$D$2,'FLETES (#) MAYO'!L15*L$2,IF($C15=$D$3,'FLETES (#) MAYO'!L15*L$3,IF($C15=$D$4,'FLETES (#) MAYO'!L15*L$4,IF($C15=$D$5,'FLETES (#) MAYO'!L15*L$5,0))))</f>
        <v>#REF!</v>
      </c>
      <c r="M15" s="179" t="e">
        <f ca="1">IF($C15=$D$2,'FLETES (#) MAYO'!M15*M$2,IF($C15=$D$3,'FLETES (#) MAYO'!M15*M$3,IF($C15=$D$4,'FLETES (#) MAYO'!M15*M$4,IF($C15=$D$5,'FLETES (#) MAYO'!M15*M$5,0))))</f>
        <v>#REF!</v>
      </c>
      <c r="N15" s="179" t="e">
        <f ca="1">IF($C15=$D$2,'FLETES (#) MAYO'!N15*N$2,IF($C15=$D$3,'FLETES (#) MAYO'!N15*N$3,IF($C15=$D$4,'FLETES (#) MAYO'!N15*N$4,IF($C15=$D$5,'FLETES (#) MAYO'!N15*N$5,0))))</f>
        <v>#REF!</v>
      </c>
      <c r="O15" s="179" t="e">
        <f ca="1">IF($C15=$D$2,'FLETES (#) MAYO'!O15*O$2,IF($C15=$D$3,'FLETES (#) MAYO'!O15*O$3,IF($C15=$D$4,'FLETES (#) MAYO'!O15*O$4,IF($C15=$D$5,'FLETES (#) MAYO'!O15*O$5,0))))</f>
        <v>#REF!</v>
      </c>
      <c r="P15" s="179" t="e">
        <f ca="1">IF($C15=$D$2,'FLETES (#) MAYO'!P15*P$2,IF($C15=$D$3,'FLETES (#) MAYO'!P15*P$3,IF($C15=$D$4,'FLETES (#) MAYO'!P15*P$4,IF($C15=$D$5,'FLETES (#) MAYO'!P15*P$5,0))))</f>
        <v>#REF!</v>
      </c>
      <c r="Q15" s="179" t="e">
        <f ca="1">IF($C15=$D$2,'FLETES (#) MAYO'!Q15*Q$2,IF($C15=$D$3,'FLETES (#) MAYO'!Q15*Q$3,IF($C15=$D$4,'FLETES (#) MAYO'!Q15*Q$4,IF($C15=$D$5,'FLETES (#) MAYO'!Q15*Q$5,0))))</f>
        <v>#REF!</v>
      </c>
      <c r="R15" s="179" t="e">
        <f ca="1">IF($C15=$D$2,'FLETES (#) MAYO'!R15*R$2,IF($C15=$D$3,'FLETES (#) MAYO'!R15*R$3,IF($C15=$D$4,'FLETES (#) MAYO'!R15*R$4,IF($C15=$D$5,'FLETES (#) MAYO'!R15*R$5,0))))</f>
        <v>#REF!</v>
      </c>
      <c r="S15" s="179" t="e">
        <f ca="1">IF($C15=$D$2,'FLETES (#) MAYO'!S15*S$2,IF($C15=$D$3,'FLETES (#) MAYO'!S15*S$3,IF($C15=$D$4,'FLETES (#) MAYO'!S15*S$4,IF($C15=$D$5,'FLETES (#) MAYO'!S15*S$5,0))))</f>
        <v>#REF!</v>
      </c>
      <c r="T15" s="179" t="e">
        <f ca="1">IF($C15=$D$2,'FLETES (#) MAYO'!T15*T$2,IF($C15=$D$3,'FLETES (#) MAYO'!T15*T$3,IF($C15=$D$4,'FLETES (#) MAYO'!T15*T$4,IF($C15=$D$5,'FLETES (#) MAYO'!T15*T$5,0))))</f>
        <v>#REF!</v>
      </c>
      <c r="U15" s="179" t="e">
        <f ca="1">IF($C15=$D$2,'FLETES (#) MAYO'!U15*U$2,IF($C15=$D$3,'FLETES (#) MAYO'!U15*U$3,IF($C15=$D$4,'FLETES (#) MAYO'!U15*U$4,IF($C15=$D$5,'FLETES (#) MAYO'!U15*U$5,0))))</f>
        <v>#REF!</v>
      </c>
      <c r="V15" s="179" t="e">
        <f ca="1">IF($C15=$D$2,'FLETES (#) MAYO'!V15*V$2,IF($C15=$D$3,'FLETES (#) MAYO'!V15*V$3,IF($C15=$D$4,'FLETES (#) MAYO'!V15*V$4,IF($C15=$D$5,'FLETES (#) MAYO'!V15*V$5,0))))</f>
        <v>#REF!</v>
      </c>
      <c r="W15" s="179" t="e">
        <f ca="1">IF($C15=$D$2,'FLETES (#) MAYO'!W15*W$2,IF($C15=$D$3,'FLETES (#) MAYO'!W15*W$3,IF($C15=$D$4,'FLETES (#) MAYO'!W15*W$4,IF($C15=$D$5,'FLETES (#) MAYO'!W15*W$5,0))))</f>
        <v>#REF!</v>
      </c>
      <c r="X15" s="179" t="e">
        <f ca="1">IF($C15=$D$2,'FLETES (#) MAYO'!X15*X$2,IF($C15=$D$3,'FLETES (#) MAYO'!X15*X$3,IF($C15=$D$4,'FLETES (#) MAYO'!X15*X$4,IF($C15=$D$5,'FLETES (#) MAYO'!X15*X$5,0))))</f>
        <v>#REF!</v>
      </c>
      <c r="Y15" s="179" t="e">
        <f ca="1">IF($C15=$D$2,'FLETES (#) MAYO'!Y15*Y$2,IF($C15=$D$3,'FLETES (#) MAYO'!Y15*Y$3,IF($C15=$D$4,'FLETES (#) MAYO'!Y15*Y$4,IF($C15=$D$5,'FLETES (#) MAYO'!Y15*Y$5,0))))</f>
        <v>#REF!</v>
      </c>
      <c r="Z15" s="179" t="e">
        <f ca="1">IF($C15=$D$2,'FLETES (#) MAYO'!Z15*Z$2,IF($C15=$D$3,'FLETES (#) MAYO'!Z15*Z$3,IF($C15=$D$4,'FLETES (#) MAYO'!Z15*Z$4,IF($C15=$D$5,'FLETES (#) MAYO'!Z15*Z$5,0))))</f>
        <v>#REF!</v>
      </c>
      <c r="AA15" s="179" t="e">
        <f ca="1">IF($C15=$D$2,'FLETES (#) MAYO'!AA15*AA$2,IF($C15=$D$3,'FLETES (#) MAYO'!AA15*AA$3,IF($C15=$D$4,'FLETES (#) MAYO'!AA15*AA$4,IF($C15=$D$5,'FLETES (#) MAYO'!AA15*AA$5,0))))</f>
        <v>#REF!</v>
      </c>
      <c r="AB15" s="179" t="e">
        <f ca="1">IF($C15=$D$2,'FLETES (#) MAYO'!AB15*AB$2,IF($C15=$D$3,'FLETES (#) MAYO'!AB15*AB$3,IF($C15=$D$4,'FLETES (#) MAYO'!AB15*AB$4,IF($C15=$D$5,'FLETES (#) MAYO'!AB15*AB$5,0))))</f>
        <v>#REF!</v>
      </c>
      <c r="AC15" s="179" t="e">
        <f ca="1">IF($C15=$D$2,'FLETES (#) MAYO'!AC15*AC$2,IF($C15=$D$3,'FLETES (#) MAYO'!AC15*AC$3,IF($C15=$D$4,'FLETES (#) MAYO'!AC15*AC$4,IF($C15=$D$5,'FLETES (#) MAYO'!AC15*AC$5,0))))</f>
        <v>#REF!</v>
      </c>
      <c r="AD15" s="179" t="e">
        <f ca="1">IF($C15=$D$2,'FLETES (#) MAYO'!AD15*AD$2,IF($C15=$D$3,'FLETES (#) MAYO'!AD15*AD$3,IF($C15=$D$4,'FLETES (#) MAYO'!AD15*AD$4,IF($C15=$D$5,'FLETES (#) MAYO'!AD15*AD$5,0))))</f>
        <v>#REF!</v>
      </c>
      <c r="AE15" s="179" t="e">
        <f ca="1">IF($C15=$D$2,'FLETES (#) MAYO'!AE15*AE$2,IF($C15=$D$3,'FLETES (#) MAYO'!AE15*AE$3,IF($C15=$D$4,'FLETES (#) MAYO'!AE15*AE$4,IF($C15=$D$5,'FLETES (#) MAYO'!AE15*AE$5,0))))</f>
        <v>#REF!</v>
      </c>
      <c r="AF15" s="179" t="e">
        <f ca="1">IF($C15=$D$2,'FLETES (#) MAYO'!AF15*AF$2,IF($C15=$D$3,'FLETES (#) MAYO'!AF15*AF$3,IF($C15=$D$4,'FLETES (#) MAYO'!AF15*AF$4,IF($C15=$D$5,'FLETES (#) MAYO'!AF15*AF$5,0))))</f>
        <v>#REF!</v>
      </c>
      <c r="AG15" s="179" t="e">
        <f ca="1">IF($C15=$D$2,'FLETES (#) MAYO'!AG15*AG$2,IF($C15=$D$3,'FLETES (#) MAYO'!AG15*AG$3,IF($C15=$D$4,'FLETES (#) MAYO'!AG15*AG$4,IF($C15=$D$5,'FLETES (#) MAYO'!AG15*AG$5,0))))</f>
        <v>#REF!</v>
      </c>
      <c r="AH15" s="179" t="e">
        <f ca="1">IF($C15=$D$2,'FLETES (#) MAYO'!AH15*AH$2,IF($C15=$D$3,'FLETES (#) MAYO'!AH15*AH$3,IF($C15=$D$4,'FLETES (#) MAYO'!AH15*AH$4,IF($C15=$D$5,'FLETES (#) MAYO'!AH15*AH$5,0))))</f>
        <v>#REF!</v>
      </c>
      <c r="AI15" s="179" t="e">
        <f ca="1">IF($C15=$D$2,'FLETES (#) MAYO'!AI15*AI$2,IF($C15=$D$3,'FLETES (#) MAYO'!AI15*AI$3,IF($C15=$D$4,'FLETES (#) MAYO'!AI15*AI$4,IF($C15=$D$5,'FLETES (#) MAYO'!AI15*AI$5,0))))</f>
        <v>#REF!</v>
      </c>
      <c r="AJ15" s="179" t="e">
        <f ca="1">IF($C15=$D$2,'FLETES (#) MAYO'!AJ15*AJ$2,IF($C15=$D$3,'FLETES (#) MAYO'!AJ15*AJ$3,IF($C15=$D$4,'FLETES (#) MAYO'!AJ15*AJ$4,IF($C15=$D$5,'FLETES (#) MAYO'!AJ15*AJ$5,0))))</f>
        <v>#REF!</v>
      </c>
      <c r="AK15" s="179" t="e">
        <f ca="1">IF($C15=$D$2,'FLETES (#) MAYO'!AK15*AK$2,IF($C15=$D$3,'FLETES (#) MAYO'!AK15*AK$3,IF($C15=$D$4,'FLETES (#) MAYO'!AK15*AK$4,IF($C15=$D$5,'FLETES (#) MAYO'!AK15*AK$5,0))))</f>
        <v>#REF!</v>
      </c>
      <c r="AL15" s="179" t="e">
        <f ca="1">IF($C15=$D$2,'FLETES (#) MAYO'!AL15*AL$2,IF($C15=$D$3,'FLETES (#) MAYO'!AL15*AL$3,IF($C15=$D$4,'FLETES (#) MAYO'!AL15*AL$4,IF($C15=$D$5,'FLETES (#) MAYO'!AL15*AL$5,0))))</f>
        <v>#REF!</v>
      </c>
      <c r="AM15" s="179" t="e">
        <f ca="1">IF($C15=$D$2,'FLETES (#) MAYO'!AM15*AM$2,IF($C15=$D$3,'FLETES (#) MAYO'!AM15*AM$3,IF($C15=$D$4,'FLETES (#) MAYO'!AM15*AM$4,IF($C15=$D$5,'FLETES (#) MAYO'!AM15*AM$5,0))))</f>
        <v>#REF!</v>
      </c>
    </row>
    <row r="16" spans="1:39">
      <c r="A16" s="166" t="str">
        <f ca="1">IFERROR(__xludf.DUMMYFUNCTION("""COMPUTED_VALUE"""),"Oscar Jose Loor Basurto")</f>
        <v>Oscar Jose Loor Basurto</v>
      </c>
      <c r="B16" s="167" t="str">
        <f ca="1">IFERROR(__xludf.DUMMYFUNCTION("""COMPUTED_VALUE"""),"PJB0702")</f>
        <v>PJB0702</v>
      </c>
      <c r="C16" s="168">
        <f ca="1">IFERROR(__xludf.DUMMYFUNCTION("""COMPUTED_VALUE"""),4)</f>
        <v>4</v>
      </c>
      <c r="D16" s="178" t="e">
        <f t="shared" ca="1" si="0"/>
        <v>#REF!</v>
      </c>
      <c r="E16" s="179" t="e">
        <f ca="1">IF($C16=$D$2,'FLETES (#) MAYO'!E16*E$2,IF($C16=$D$3,'FLETES (#) MAYO'!E16*E$3,IF($C16=$D$4,'FLETES (#) MAYO'!E16*E$4,IF($C16=$D$5,'FLETES (#) MAYO'!E16*E$5,0))))</f>
        <v>#REF!</v>
      </c>
      <c r="F16" s="179" t="e">
        <f ca="1">IF($C16=$D$2,'FLETES (#) MAYO'!F16*F$2,IF($C16=$D$3,'FLETES (#) MAYO'!F16*F$3,IF($C16=$D$4,'FLETES (#) MAYO'!F16*F$4,IF($C16=$D$5,'FLETES (#) MAYO'!F16*F$5,0))))</f>
        <v>#REF!</v>
      </c>
      <c r="G16" s="179" t="e">
        <f ca="1">IF($C16=$D$2,'FLETES (#) MAYO'!G16*G$2,IF($C16=$D$3,'FLETES (#) MAYO'!G16*G$3,IF($C16=$D$4,'FLETES (#) MAYO'!G16*G$4,IF($C16=$D$5,'FLETES (#) MAYO'!G16*G$5,0))))</f>
        <v>#REF!</v>
      </c>
      <c r="H16" s="179" t="e">
        <f ca="1">IF($C16=$D$2,'FLETES (#) MAYO'!H16*H$2,IF($C16=$D$3,'FLETES (#) MAYO'!H16*H$3,IF($C16=$D$4,'FLETES (#) MAYO'!H16*H$4,IF($C16=$D$5,'FLETES (#) MAYO'!H16*H$5,0))))</f>
        <v>#REF!</v>
      </c>
      <c r="I16" s="179" t="e">
        <f ca="1">IF($C16=$D$2,'FLETES (#) MAYO'!I16*I$2,IF($C16=$D$3,'FLETES (#) MAYO'!I16*I$3,IF($C16=$D$4,'FLETES (#) MAYO'!I16*I$4,IF($C16=$D$5,'FLETES (#) MAYO'!I16*I$5,0))))</f>
        <v>#REF!</v>
      </c>
      <c r="J16" s="179" t="e">
        <f ca="1">IF($C16=$D$2,'FLETES (#) MAYO'!J16*J$2,IF($C16=$D$3,'FLETES (#) MAYO'!J16*J$3,IF($C16=$D$4,'FLETES (#) MAYO'!J16*J$4,IF($C16=$D$5,'FLETES (#) MAYO'!J16*J$5,0))))</f>
        <v>#REF!</v>
      </c>
      <c r="K16" s="179" t="e">
        <f ca="1">IF($C16=$D$2,'FLETES (#) MAYO'!K16*K$2,IF($C16=$D$3,'FLETES (#) MAYO'!K16*K$3,IF($C16=$D$4,'FLETES (#) MAYO'!K16*K$4,IF($C16=$D$5,'FLETES (#) MAYO'!K16*K$5,0))))</f>
        <v>#REF!</v>
      </c>
      <c r="L16" s="179" t="e">
        <f ca="1">IF($C16=$D$2,'FLETES (#) MAYO'!L16*L$2,IF($C16=$D$3,'FLETES (#) MAYO'!L16*L$3,IF($C16=$D$4,'FLETES (#) MAYO'!L16*L$4,IF($C16=$D$5,'FLETES (#) MAYO'!L16*L$5,0))))</f>
        <v>#REF!</v>
      </c>
      <c r="M16" s="179" t="e">
        <f ca="1">IF($C16=$D$2,'FLETES (#) MAYO'!M16*M$2,IF($C16=$D$3,'FLETES (#) MAYO'!M16*M$3,IF($C16=$D$4,'FLETES (#) MAYO'!M16*M$4,IF($C16=$D$5,'FLETES (#) MAYO'!M16*M$5,0))))</f>
        <v>#REF!</v>
      </c>
      <c r="N16" s="179" t="e">
        <f ca="1">IF($C16=$D$2,'FLETES (#) MAYO'!N16*N$2,IF($C16=$D$3,'FLETES (#) MAYO'!N16*N$3,IF($C16=$D$4,'FLETES (#) MAYO'!N16*N$4,IF($C16=$D$5,'FLETES (#) MAYO'!N16*N$5,0))))</f>
        <v>#REF!</v>
      </c>
      <c r="O16" s="179" t="e">
        <f ca="1">IF($C16=$D$2,'FLETES (#) MAYO'!O16*O$2,IF($C16=$D$3,'FLETES (#) MAYO'!O16*O$3,IF($C16=$D$4,'FLETES (#) MAYO'!O16*O$4,IF($C16=$D$5,'FLETES (#) MAYO'!O16*O$5,0))))</f>
        <v>#REF!</v>
      </c>
      <c r="P16" s="179" t="e">
        <f ca="1">IF($C16=$D$2,'FLETES (#) MAYO'!P16*P$2,IF($C16=$D$3,'FLETES (#) MAYO'!P16*P$3,IF($C16=$D$4,'FLETES (#) MAYO'!P16*P$4,IF($C16=$D$5,'FLETES (#) MAYO'!P16*P$5,0))))</f>
        <v>#REF!</v>
      </c>
      <c r="Q16" s="179" t="e">
        <f ca="1">IF($C16=$D$2,'FLETES (#) MAYO'!Q16*Q$2,IF($C16=$D$3,'FLETES (#) MAYO'!Q16*Q$3,IF($C16=$D$4,'FLETES (#) MAYO'!Q16*Q$4,IF($C16=$D$5,'FLETES (#) MAYO'!Q16*Q$5,0))))</f>
        <v>#REF!</v>
      </c>
      <c r="R16" s="179" t="e">
        <f ca="1">IF($C16=$D$2,'FLETES (#) MAYO'!R16*R$2,IF($C16=$D$3,'FLETES (#) MAYO'!R16*R$3,IF($C16=$D$4,'FLETES (#) MAYO'!R16*R$4,IF($C16=$D$5,'FLETES (#) MAYO'!R16*R$5,0))))</f>
        <v>#REF!</v>
      </c>
      <c r="S16" s="179" t="e">
        <f ca="1">IF($C16=$D$2,'FLETES (#) MAYO'!S16*S$2,IF($C16=$D$3,'FLETES (#) MAYO'!S16*S$3,IF($C16=$D$4,'FLETES (#) MAYO'!S16*S$4,IF($C16=$D$5,'FLETES (#) MAYO'!S16*S$5,0))))</f>
        <v>#REF!</v>
      </c>
      <c r="T16" s="179" t="e">
        <f ca="1">IF($C16=$D$2,'FLETES (#) MAYO'!T16*T$2,IF($C16=$D$3,'FLETES (#) MAYO'!T16*T$3,IF($C16=$D$4,'FLETES (#) MAYO'!T16*T$4,IF($C16=$D$5,'FLETES (#) MAYO'!T16*T$5,0))))</f>
        <v>#REF!</v>
      </c>
      <c r="U16" s="179" t="e">
        <f ca="1">IF($C16=$D$2,'FLETES (#) MAYO'!U16*U$2,IF($C16=$D$3,'FLETES (#) MAYO'!U16*U$3,IF($C16=$D$4,'FLETES (#) MAYO'!U16*U$4,IF($C16=$D$5,'FLETES (#) MAYO'!U16*U$5,0))))</f>
        <v>#REF!</v>
      </c>
      <c r="V16" s="179" t="e">
        <f ca="1">IF($C16=$D$2,'FLETES (#) MAYO'!V16*V$2,IF($C16=$D$3,'FLETES (#) MAYO'!V16*V$3,IF($C16=$D$4,'FLETES (#) MAYO'!V16*V$4,IF($C16=$D$5,'FLETES (#) MAYO'!V16*V$5,0))))</f>
        <v>#REF!</v>
      </c>
      <c r="W16" s="179" t="e">
        <f ca="1">IF($C16=$D$2,'FLETES (#) MAYO'!W16*W$2,IF($C16=$D$3,'FLETES (#) MAYO'!W16*W$3,IF($C16=$D$4,'FLETES (#) MAYO'!W16*W$4,IF($C16=$D$5,'FLETES (#) MAYO'!W16*W$5,0))))</f>
        <v>#REF!</v>
      </c>
      <c r="X16" s="179" t="e">
        <f ca="1">IF($C16=$D$2,'FLETES (#) MAYO'!X16*X$2,IF($C16=$D$3,'FLETES (#) MAYO'!X16*X$3,IF($C16=$D$4,'FLETES (#) MAYO'!X16*X$4,IF($C16=$D$5,'FLETES (#) MAYO'!X16*X$5,0))))</f>
        <v>#REF!</v>
      </c>
      <c r="Y16" s="179" t="e">
        <f ca="1">IF($C16=$D$2,'FLETES (#) MAYO'!Y16*Y$2,IF($C16=$D$3,'FLETES (#) MAYO'!Y16*Y$3,IF($C16=$D$4,'FLETES (#) MAYO'!Y16*Y$4,IF($C16=$D$5,'FLETES (#) MAYO'!Y16*Y$5,0))))</f>
        <v>#REF!</v>
      </c>
      <c r="Z16" s="179" t="e">
        <f ca="1">IF($C16=$D$2,'FLETES (#) MAYO'!Z16*Z$2,IF($C16=$D$3,'FLETES (#) MAYO'!Z16*Z$3,IF($C16=$D$4,'FLETES (#) MAYO'!Z16*Z$4,IF($C16=$D$5,'FLETES (#) MAYO'!Z16*Z$5,0))))</f>
        <v>#REF!</v>
      </c>
      <c r="AA16" s="179" t="e">
        <f ca="1">IF($C16=$D$2,'FLETES (#) MAYO'!AA16*AA$2,IF($C16=$D$3,'FLETES (#) MAYO'!AA16*AA$3,IF($C16=$D$4,'FLETES (#) MAYO'!AA16*AA$4,IF($C16=$D$5,'FLETES (#) MAYO'!AA16*AA$5,0))))</f>
        <v>#REF!</v>
      </c>
      <c r="AB16" s="179" t="e">
        <f ca="1">IF($C16=$D$2,'FLETES (#) MAYO'!AB16*AB$2,IF($C16=$D$3,'FLETES (#) MAYO'!AB16*AB$3,IF($C16=$D$4,'FLETES (#) MAYO'!AB16*AB$4,IF($C16=$D$5,'FLETES (#) MAYO'!AB16*AB$5,0))))</f>
        <v>#REF!</v>
      </c>
      <c r="AC16" s="179" t="e">
        <f ca="1">IF($C16=$D$2,'FLETES (#) MAYO'!AC16*AC$2,IF($C16=$D$3,'FLETES (#) MAYO'!AC16*AC$3,IF($C16=$D$4,'FLETES (#) MAYO'!AC16*AC$4,IF($C16=$D$5,'FLETES (#) MAYO'!AC16*AC$5,0))))</f>
        <v>#REF!</v>
      </c>
      <c r="AD16" s="179" t="e">
        <f ca="1">IF($C16=$D$2,'FLETES (#) MAYO'!AD16*AD$2,IF($C16=$D$3,'FLETES (#) MAYO'!AD16*AD$3,IF($C16=$D$4,'FLETES (#) MAYO'!AD16*AD$4,IF($C16=$D$5,'FLETES (#) MAYO'!AD16*AD$5,0))))</f>
        <v>#REF!</v>
      </c>
      <c r="AE16" s="179" t="e">
        <f ca="1">IF($C16=$D$2,'FLETES (#) MAYO'!AE16*AE$2,IF($C16=$D$3,'FLETES (#) MAYO'!AE16*AE$3,IF($C16=$D$4,'FLETES (#) MAYO'!AE16*AE$4,IF($C16=$D$5,'FLETES (#) MAYO'!AE16*AE$5,0))))</f>
        <v>#REF!</v>
      </c>
      <c r="AF16" s="179" t="e">
        <f ca="1">IF($C16=$D$2,'FLETES (#) MAYO'!AF16*AF$2,IF($C16=$D$3,'FLETES (#) MAYO'!AF16*AF$3,IF($C16=$D$4,'FLETES (#) MAYO'!AF16*AF$4,IF($C16=$D$5,'FLETES (#) MAYO'!AF16*AF$5,0))))</f>
        <v>#REF!</v>
      </c>
      <c r="AG16" s="179" t="e">
        <f ca="1">IF($C16=$D$2,'FLETES (#) MAYO'!AG16*AG$2,IF($C16=$D$3,'FLETES (#) MAYO'!AG16*AG$3,IF($C16=$D$4,'FLETES (#) MAYO'!AG16*AG$4,IF($C16=$D$5,'FLETES (#) MAYO'!AG16*AG$5,0))))</f>
        <v>#REF!</v>
      </c>
      <c r="AH16" s="179" t="e">
        <f ca="1">IF($C16=$D$2,'FLETES (#) MAYO'!AH16*AH$2,IF($C16=$D$3,'FLETES (#) MAYO'!AH16*AH$3,IF($C16=$D$4,'FLETES (#) MAYO'!AH16*AH$4,IF($C16=$D$5,'FLETES (#) MAYO'!AH16*AH$5,0))))</f>
        <v>#REF!</v>
      </c>
      <c r="AI16" s="179" t="e">
        <f ca="1">IF($C16=$D$2,'FLETES (#) MAYO'!AI16*AI$2,IF($C16=$D$3,'FLETES (#) MAYO'!AI16*AI$3,IF($C16=$D$4,'FLETES (#) MAYO'!AI16*AI$4,IF($C16=$D$5,'FLETES (#) MAYO'!AI16*AI$5,0))))</f>
        <v>#REF!</v>
      </c>
      <c r="AJ16" s="179" t="e">
        <f ca="1">IF($C16=$D$2,'FLETES (#) MAYO'!AJ16*AJ$2,IF($C16=$D$3,'FLETES (#) MAYO'!AJ16*AJ$3,IF($C16=$D$4,'FLETES (#) MAYO'!AJ16*AJ$4,IF($C16=$D$5,'FLETES (#) MAYO'!AJ16*AJ$5,0))))</f>
        <v>#REF!</v>
      </c>
      <c r="AK16" s="179" t="e">
        <f ca="1">IF($C16=$D$2,'FLETES (#) MAYO'!AK16*AK$2,IF($C16=$D$3,'FLETES (#) MAYO'!AK16*AK$3,IF($C16=$D$4,'FLETES (#) MAYO'!AK16*AK$4,IF($C16=$D$5,'FLETES (#) MAYO'!AK16*AK$5,0))))</f>
        <v>#REF!</v>
      </c>
      <c r="AL16" s="179" t="e">
        <f ca="1">IF($C16=$D$2,'FLETES (#) MAYO'!AL16*AL$2,IF($C16=$D$3,'FLETES (#) MAYO'!AL16*AL$3,IF($C16=$D$4,'FLETES (#) MAYO'!AL16*AL$4,IF($C16=$D$5,'FLETES (#) MAYO'!AL16*AL$5,0))))</f>
        <v>#REF!</v>
      </c>
      <c r="AM16" s="179" t="e">
        <f ca="1">IF($C16=$D$2,'FLETES (#) MAYO'!AM16*AM$2,IF($C16=$D$3,'FLETES (#) MAYO'!AM16*AM$3,IF($C16=$D$4,'FLETES (#) MAYO'!AM16*AM$4,IF($C16=$D$5,'FLETES (#) MAYO'!AM16*AM$5,0))))</f>
        <v>#REF!</v>
      </c>
    </row>
    <row r="17" spans="1:39">
      <c r="A17" s="166" t="str">
        <f ca="1">IFERROR(__xludf.DUMMYFUNCTION("""COMPUTED_VALUE"""),"Angulo Saltos Marlon Fabian")</f>
        <v>Angulo Saltos Marlon Fabian</v>
      </c>
      <c r="B17" s="167" t="str">
        <f ca="1">IFERROR(__xludf.DUMMYFUNCTION("""COMPUTED_VALUE"""),"GKX0511")</f>
        <v>GKX0511</v>
      </c>
      <c r="C17" s="168">
        <f ca="1">IFERROR(__xludf.DUMMYFUNCTION("""COMPUTED_VALUE"""),4)</f>
        <v>4</v>
      </c>
      <c r="D17" s="178" t="e">
        <f t="shared" ca="1" si="0"/>
        <v>#REF!</v>
      </c>
      <c r="E17" s="179" t="e">
        <f ca="1">IF($C17=$D$2,'FLETES (#) MAYO'!E17*E$2,IF($C17=$D$3,'FLETES (#) MAYO'!E17*E$3,IF($C17=$D$4,'FLETES (#) MAYO'!E17*E$4,IF($C17=$D$5,'FLETES (#) MAYO'!E17*E$5,0))))</f>
        <v>#REF!</v>
      </c>
      <c r="F17" s="179" t="e">
        <f ca="1">IF($C17=$D$2,'FLETES (#) MAYO'!F17*F$2,IF($C17=$D$3,'FLETES (#) MAYO'!F17*F$3,IF($C17=$D$4,'FLETES (#) MAYO'!F17*F$4,IF($C17=$D$5,'FLETES (#) MAYO'!F17*F$5,0))))</f>
        <v>#REF!</v>
      </c>
      <c r="G17" s="179" t="e">
        <f ca="1">IF($C17=$D$2,'FLETES (#) MAYO'!G17*G$2,IF($C17=$D$3,'FLETES (#) MAYO'!G17*G$3,IF($C17=$D$4,'FLETES (#) MAYO'!G17*G$4,IF($C17=$D$5,'FLETES (#) MAYO'!G17*G$5,0))))</f>
        <v>#REF!</v>
      </c>
      <c r="H17" s="179" t="e">
        <f ca="1">IF($C17=$D$2,'FLETES (#) MAYO'!H17*H$2,IF($C17=$D$3,'FLETES (#) MAYO'!H17*H$3,IF($C17=$D$4,'FLETES (#) MAYO'!H17*H$4,IF($C17=$D$5,'FLETES (#) MAYO'!H17*H$5,0))))</f>
        <v>#REF!</v>
      </c>
      <c r="I17" s="179" t="e">
        <f ca="1">IF($C17=$D$2,'FLETES (#) MAYO'!I17*I$2,IF($C17=$D$3,'FLETES (#) MAYO'!I17*I$3,IF($C17=$D$4,'FLETES (#) MAYO'!I17*I$4,IF($C17=$D$5,'FLETES (#) MAYO'!I17*I$5,0))))</f>
        <v>#REF!</v>
      </c>
      <c r="J17" s="179" t="e">
        <f ca="1">IF($C17=$D$2,'FLETES (#) MAYO'!J17*J$2,IF($C17=$D$3,'FLETES (#) MAYO'!J17*J$3,IF($C17=$D$4,'FLETES (#) MAYO'!J17*J$4,IF($C17=$D$5,'FLETES (#) MAYO'!J17*J$5,0))))</f>
        <v>#REF!</v>
      </c>
      <c r="K17" s="179" t="e">
        <f ca="1">IF($C17=$D$2,'FLETES (#) MAYO'!K17*K$2,IF($C17=$D$3,'FLETES (#) MAYO'!K17*K$3,IF($C17=$D$4,'FLETES (#) MAYO'!K17*K$4,IF($C17=$D$5,'FLETES (#) MAYO'!K17*K$5,0))))</f>
        <v>#REF!</v>
      </c>
      <c r="L17" s="179" t="e">
        <f ca="1">IF($C17=$D$2,'FLETES (#) MAYO'!L17*L$2,IF($C17=$D$3,'FLETES (#) MAYO'!L17*L$3,IF($C17=$D$4,'FLETES (#) MAYO'!L17*L$4,IF($C17=$D$5,'FLETES (#) MAYO'!L17*L$5,0))))</f>
        <v>#REF!</v>
      </c>
      <c r="M17" s="179" t="e">
        <f ca="1">IF($C17=$D$2,'FLETES (#) MAYO'!M17*M$2,IF($C17=$D$3,'FLETES (#) MAYO'!M17*M$3,IF($C17=$D$4,'FLETES (#) MAYO'!M17*M$4,IF($C17=$D$5,'FLETES (#) MAYO'!M17*M$5,0))))</f>
        <v>#REF!</v>
      </c>
      <c r="N17" s="179" t="e">
        <f ca="1">IF($C17=$D$2,'FLETES (#) MAYO'!N17*N$2,IF($C17=$D$3,'FLETES (#) MAYO'!N17*N$3,IF($C17=$D$4,'FLETES (#) MAYO'!N17*N$4,IF($C17=$D$5,'FLETES (#) MAYO'!N17*N$5,0))))</f>
        <v>#REF!</v>
      </c>
      <c r="O17" s="179" t="e">
        <f ca="1">IF($C17=$D$2,'FLETES (#) MAYO'!O17*O$2,IF($C17=$D$3,'FLETES (#) MAYO'!O17*O$3,IF($C17=$D$4,'FLETES (#) MAYO'!O17*O$4,IF($C17=$D$5,'FLETES (#) MAYO'!O17*O$5,0))))</f>
        <v>#REF!</v>
      </c>
      <c r="P17" s="179" t="e">
        <f ca="1">IF($C17=$D$2,'FLETES (#) MAYO'!P17*P$2,IF($C17=$D$3,'FLETES (#) MAYO'!P17*P$3,IF($C17=$D$4,'FLETES (#) MAYO'!P17*P$4,IF($C17=$D$5,'FLETES (#) MAYO'!P17*P$5,0))))</f>
        <v>#REF!</v>
      </c>
      <c r="Q17" s="179" t="e">
        <f ca="1">IF($C17=$D$2,'FLETES (#) MAYO'!Q17*Q$2,IF($C17=$D$3,'FLETES (#) MAYO'!Q17*Q$3,IF($C17=$D$4,'FLETES (#) MAYO'!Q17*Q$4,IF($C17=$D$5,'FLETES (#) MAYO'!Q17*Q$5,0))))</f>
        <v>#REF!</v>
      </c>
      <c r="R17" s="179" t="e">
        <f ca="1">IF($C17=$D$2,'FLETES (#) MAYO'!R17*R$2,IF($C17=$D$3,'FLETES (#) MAYO'!R17*R$3,IF($C17=$D$4,'FLETES (#) MAYO'!R17*R$4,IF($C17=$D$5,'FLETES (#) MAYO'!R17*R$5,0))))</f>
        <v>#REF!</v>
      </c>
      <c r="S17" s="179" t="e">
        <f ca="1">IF($C17=$D$2,'FLETES (#) MAYO'!S17*S$2,IF($C17=$D$3,'FLETES (#) MAYO'!S17*S$3,IF($C17=$D$4,'FLETES (#) MAYO'!S17*S$4,IF($C17=$D$5,'FLETES (#) MAYO'!S17*S$5,0))))</f>
        <v>#REF!</v>
      </c>
      <c r="T17" s="179" t="e">
        <f ca="1">IF($C17=$D$2,'FLETES (#) MAYO'!T17*T$2,IF($C17=$D$3,'FLETES (#) MAYO'!T17*T$3,IF($C17=$D$4,'FLETES (#) MAYO'!T17*T$4,IF($C17=$D$5,'FLETES (#) MAYO'!T17*T$5,0))))</f>
        <v>#REF!</v>
      </c>
      <c r="U17" s="179" t="e">
        <f ca="1">IF($C17=$D$2,'FLETES (#) MAYO'!U17*U$2,IF($C17=$D$3,'FLETES (#) MAYO'!U17*U$3,IF($C17=$D$4,'FLETES (#) MAYO'!U17*U$4,IF($C17=$D$5,'FLETES (#) MAYO'!U17*U$5,0))))</f>
        <v>#REF!</v>
      </c>
      <c r="V17" s="179" t="e">
        <f ca="1">IF($C17=$D$2,'FLETES (#) MAYO'!V17*V$2,IF($C17=$D$3,'FLETES (#) MAYO'!V17*V$3,IF($C17=$D$4,'FLETES (#) MAYO'!V17*V$4,IF($C17=$D$5,'FLETES (#) MAYO'!V17*V$5,0))))</f>
        <v>#REF!</v>
      </c>
      <c r="W17" s="179" t="e">
        <f ca="1">IF($C17=$D$2,'FLETES (#) MAYO'!W17*W$2,IF($C17=$D$3,'FLETES (#) MAYO'!W17*W$3,IF($C17=$D$4,'FLETES (#) MAYO'!W17*W$4,IF($C17=$D$5,'FLETES (#) MAYO'!W17*W$5,0))))</f>
        <v>#REF!</v>
      </c>
      <c r="X17" s="179" t="e">
        <f ca="1">IF($C17=$D$2,'FLETES (#) MAYO'!X17*X$2,IF($C17=$D$3,'FLETES (#) MAYO'!X17*X$3,IF($C17=$D$4,'FLETES (#) MAYO'!X17*X$4,IF($C17=$D$5,'FLETES (#) MAYO'!X17*X$5,0))))</f>
        <v>#REF!</v>
      </c>
      <c r="Y17" s="179" t="e">
        <f ca="1">IF($C17=$D$2,'FLETES (#) MAYO'!Y17*Y$2,IF($C17=$D$3,'FLETES (#) MAYO'!Y17*Y$3,IF($C17=$D$4,'FLETES (#) MAYO'!Y17*Y$4,IF($C17=$D$5,'FLETES (#) MAYO'!Y17*Y$5,0))))</f>
        <v>#REF!</v>
      </c>
      <c r="Z17" s="179" t="e">
        <f ca="1">IF($C17=$D$2,'FLETES (#) MAYO'!Z17*Z$2,IF($C17=$D$3,'FLETES (#) MAYO'!Z17*Z$3,IF($C17=$D$4,'FLETES (#) MAYO'!Z17*Z$4,IF($C17=$D$5,'FLETES (#) MAYO'!Z17*Z$5,0))))</f>
        <v>#REF!</v>
      </c>
      <c r="AA17" s="179" t="e">
        <f ca="1">IF($C17=$D$2,'FLETES (#) MAYO'!AA17*AA$2,IF($C17=$D$3,'FLETES (#) MAYO'!AA17*AA$3,IF($C17=$D$4,'FLETES (#) MAYO'!AA17*AA$4,IF($C17=$D$5,'FLETES (#) MAYO'!AA17*AA$5,0))))</f>
        <v>#REF!</v>
      </c>
      <c r="AB17" s="179" t="e">
        <f ca="1">IF($C17=$D$2,'FLETES (#) MAYO'!AB17*AB$2,IF($C17=$D$3,'FLETES (#) MAYO'!AB17*AB$3,IF($C17=$D$4,'FLETES (#) MAYO'!AB17*AB$4,IF($C17=$D$5,'FLETES (#) MAYO'!AB17*AB$5,0))))</f>
        <v>#REF!</v>
      </c>
      <c r="AC17" s="179" t="e">
        <f ca="1">IF($C17=$D$2,'FLETES (#) MAYO'!AC17*AC$2,IF($C17=$D$3,'FLETES (#) MAYO'!AC17*AC$3,IF($C17=$D$4,'FLETES (#) MAYO'!AC17*AC$4,IF($C17=$D$5,'FLETES (#) MAYO'!AC17*AC$5,0))))</f>
        <v>#REF!</v>
      </c>
      <c r="AD17" s="179" t="e">
        <f ca="1">IF($C17=$D$2,'FLETES (#) MAYO'!AD17*AD$2,IF($C17=$D$3,'FLETES (#) MAYO'!AD17*AD$3,IF($C17=$D$4,'FLETES (#) MAYO'!AD17*AD$4,IF($C17=$D$5,'FLETES (#) MAYO'!AD17*AD$5,0))))</f>
        <v>#REF!</v>
      </c>
      <c r="AE17" s="179" t="e">
        <f ca="1">IF($C17=$D$2,'FLETES (#) MAYO'!AE17*AE$2,IF($C17=$D$3,'FLETES (#) MAYO'!AE17*AE$3,IF($C17=$D$4,'FLETES (#) MAYO'!AE17*AE$4,IF($C17=$D$5,'FLETES (#) MAYO'!AE17*AE$5,0))))</f>
        <v>#REF!</v>
      </c>
      <c r="AF17" s="179" t="e">
        <f ca="1">IF($C17=$D$2,'FLETES (#) MAYO'!AF17*AF$2,IF($C17=$D$3,'FLETES (#) MAYO'!AF17*AF$3,IF($C17=$D$4,'FLETES (#) MAYO'!AF17*AF$4,IF($C17=$D$5,'FLETES (#) MAYO'!AF17*AF$5,0))))</f>
        <v>#REF!</v>
      </c>
      <c r="AG17" s="179" t="e">
        <f ca="1">IF($C17=$D$2,'FLETES (#) MAYO'!AG17*AG$2,IF($C17=$D$3,'FLETES (#) MAYO'!AG17*AG$3,IF($C17=$D$4,'FLETES (#) MAYO'!AG17*AG$4,IF($C17=$D$5,'FLETES (#) MAYO'!AG17*AG$5,0))))</f>
        <v>#REF!</v>
      </c>
      <c r="AH17" s="179" t="e">
        <f ca="1">IF($C17=$D$2,'FLETES (#) MAYO'!AH17*AH$2,IF($C17=$D$3,'FLETES (#) MAYO'!AH17*AH$3,IF($C17=$D$4,'FLETES (#) MAYO'!AH17*AH$4,IF($C17=$D$5,'FLETES (#) MAYO'!AH17*AH$5,0))))</f>
        <v>#REF!</v>
      </c>
      <c r="AI17" s="179" t="e">
        <f ca="1">IF($C17=$D$2,'FLETES (#) MAYO'!AI17*AI$2,IF($C17=$D$3,'FLETES (#) MAYO'!AI17*AI$3,IF($C17=$D$4,'FLETES (#) MAYO'!AI17*AI$4,IF($C17=$D$5,'FLETES (#) MAYO'!AI17*AI$5,0))))</f>
        <v>#REF!</v>
      </c>
      <c r="AJ17" s="179" t="e">
        <f ca="1">IF($C17=$D$2,'FLETES (#) MAYO'!AJ17*AJ$2,IF($C17=$D$3,'FLETES (#) MAYO'!AJ17*AJ$3,IF($C17=$D$4,'FLETES (#) MAYO'!AJ17*AJ$4,IF($C17=$D$5,'FLETES (#) MAYO'!AJ17*AJ$5,0))))</f>
        <v>#REF!</v>
      </c>
      <c r="AK17" s="179" t="e">
        <f ca="1">IF($C17=$D$2,'FLETES (#) MAYO'!AK17*AK$2,IF($C17=$D$3,'FLETES (#) MAYO'!AK17*AK$3,IF($C17=$D$4,'FLETES (#) MAYO'!AK17*AK$4,IF($C17=$D$5,'FLETES (#) MAYO'!AK17*AK$5,0))))</f>
        <v>#REF!</v>
      </c>
      <c r="AL17" s="179" t="e">
        <f ca="1">IF($C17=$D$2,'FLETES (#) MAYO'!AL17*AL$2,IF($C17=$D$3,'FLETES (#) MAYO'!AL17*AL$3,IF($C17=$D$4,'FLETES (#) MAYO'!AL17*AL$4,IF($C17=$D$5,'FLETES (#) MAYO'!AL17*AL$5,0))))</f>
        <v>#REF!</v>
      </c>
      <c r="AM17" s="179" t="e">
        <f ca="1">IF($C17=$D$2,'FLETES (#) MAYO'!AM17*AM$2,IF($C17=$D$3,'FLETES (#) MAYO'!AM17*AM$3,IF($C17=$D$4,'FLETES (#) MAYO'!AM17*AM$4,IF($C17=$D$5,'FLETES (#) MAYO'!AM17*AM$5,0))))</f>
        <v>#REF!</v>
      </c>
    </row>
    <row r="18" spans="1:39">
      <c r="A18" s="166" t="str">
        <f ca="1">IFERROR(__xludf.DUMMYFUNCTION("""COMPUTED_VALUE"""),"Enner Eliezer Cevallos Burgos")</f>
        <v>Enner Eliezer Cevallos Burgos</v>
      </c>
      <c r="B18" s="167" t="str">
        <f ca="1">IFERROR(__xludf.DUMMYFUNCTION("""COMPUTED_VALUE"""),"PZI0105")</f>
        <v>PZI0105</v>
      </c>
      <c r="C18" s="168">
        <f ca="1">IFERROR(__xludf.DUMMYFUNCTION("""COMPUTED_VALUE"""),5)</f>
        <v>5</v>
      </c>
      <c r="D18" s="178" t="e">
        <f t="shared" ca="1" si="0"/>
        <v>#REF!</v>
      </c>
      <c r="E18" s="179" t="e">
        <f ca="1">IF($C18=$D$2,'FLETES (#) MAYO'!E18*E$2,IF($C18=$D$3,'FLETES (#) MAYO'!E18*E$3,IF($C18=$D$4,'FLETES (#) MAYO'!E18*E$4,IF($C18=$D$5,'FLETES (#) MAYO'!E18*E$5,0))))</f>
        <v>#REF!</v>
      </c>
      <c r="F18" s="179" t="e">
        <f ca="1">IF($C18=$D$2,'FLETES (#) MAYO'!F18*F$2,IF($C18=$D$3,'FLETES (#) MAYO'!F18*F$3,IF($C18=$D$4,'FLETES (#) MAYO'!F18*F$4,IF($C18=$D$5,'FLETES (#) MAYO'!F18*F$5,0))))</f>
        <v>#REF!</v>
      </c>
      <c r="G18" s="179" t="e">
        <f ca="1">IF($C18=$D$2,'FLETES (#) MAYO'!G18*G$2,IF($C18=$D$3,'FLETES (#) MAYO'!G18*G$3,IF($C18=$D$4,'FLETES (#) MAYO'!G18*G$4,IF($C18=$D$5,'FLETES (#) MAYO'!G18*G$5,0))))</f>
        <v>#REF!</v>
      </c>
      <c r="H18" s="179" t="e">
        <f ca="1">IF($C18=$D$2,'FLETES (#) MAYO'!H18*H$2,IF($C18=$D$3,'FLETES (#) MAYO'!H18*H$3,IF($C18=$D$4,'FLETES (#) MAYO'!H18*H$4,IF($C18=$D$5,'FLETES (#) MAYO'!H18*H$5,0))))</f>
        <v>#REF!</v>
      </c>
      <c r="I18" s="179" t="e">
        <f ca="1">IF($C18=$D$2,'FLETES (#) MAYO'!I18*I$2,IF($C18=$D$3,'FLETES (#) MAYO'!I18*I$3,IF($C18=$D$4,'FLETES (#) MAYO'!I18*I$4,IF($C18=$D$5,'FLETES (#) MAYO'!I18*I$5,0))))</f>
        <v>#REF!</v>
      </c>
      <c r="J18" s="179" t="e">
        <f ca="1">IF($C18=$D$2,'FLETES (#) MAYO'!J18*J$2,IF($C18=$D$3,'FLETES (#) MAYO'!J18*J$3,IF($C18=$D$4,'FLETES (#) MAYO'!J18*J$4,IF($C18=$D$5,'FLETES (#) MAYO'!J18*J$5,0))))</f>
        <v>#REF!</v>
      </c>
      <c r="K18" s="179" t="e">
        <f ca="1">IF($C18=$D$2,'FLETES (#) MAYO'!K18*K$2,IF($C18=$D$3,'FLETES (#) MAYO'!K18*K$3,IF($C18=$D$4,'FLETES (#) MAYO'!K18*K$4,IF($C18=$D$5,'FLETES (#) MAYO'!K18*K$5,0))))</f>
        <v>#REF!</v>
      </c>
      <c r="L18" s="179" t="e">
        <f ca="1">IF($C18=$D$2,'FLETES (#) MAYO'!L18*L$2,IF($C18=$D$3,'FLETES (#) MAYO'!L18*L$3,IF($C18=$D$4,'FLETES (#) MAYO'!L18*L$4,IF($C18=$D$5,'FLETES (#) MAYO'!L18*L$5,0))))</f>
        <v>#REF!</v>
      </c>
      <c r="M18" s="179" t="e">
        <f ca="1">IF($C18=$D$2,'FLETES (#) MAYO'!M18*M$2,IF($C18=$D$3,'FLETES (#) MAYO'!M18*M$3,IF($C18=$D$4,'FLETES (#) MAYO'!M18*M$4,IF($C18=$D$5,'FLETES (#) MAYO'!M18*M$5,0))))</f>
        <v>#REF!</v>
      </c>
      <c r="N18" s="179" t="e">
        <f ca="1">IF($C18=$D$2,'FLETES (#) MAYO'!N18*N$2,IF($C18=$D$3,'FLETES (#) MAYO'!N18*N$3,IF($C18=$D$4,'FLETES (#) MAYO'!N18*N$4,IF($C18=$D$5,'FLETES (#) MAYO'!N18*N$5,0))))</f>
        <v>#REF!</v>
      </c>
      <c r="O18" s="179" t="e">
        <f ca="1">IF($C18=$D$2,'FLETES (#) MAYO'!O18*O$2,IF($C18=$D$3,'FLETES (#) MAYO'!O18*O$3,IF($C18=$D$4,'FLETES (#) MAYO'!O18*O$4,IF($C18=$D$5,'FLETES (#) MAYO'!O18*O$5,0))))</f>
        <v>#REF!</v>
      </c>
      <c r="P18" s="179" t="e">
        <f ca="1">IF($C18=$D$2,'FLETES (#) MAYO'!P18*P$2,IF($C18=$D$3,'FLETES (#) MAYO'!P18*P$3,IF($C18=$D$4,'FLETES (#) MAYO'!P18*P$4,IF($C18=$D$5,'FLETES (#) MAYO'!P18*P$5,0))))</f>
        <v>#REF!</v>
      </c>
      <c r="Q18" s="179" t="e">
        <f ca="1">IF($C18=$D$2,'FLETES (#) MAYO'!Q18*Q$2,IF($C18=$D$3,'FLETES (#) MAYO'!Q18*Q$3,IF($C18=$D$4,'FLETES (#) MAYO'!Q18*Q$4,IF($C18=$D$5,'FLETES (#) MAYO'!Q18*Q$5,0))))</f>
        <v>#REF!</v>
      </c>
      <c r="R18" s="179" t="e">
        <f ca="1">IF($C18=$D$2,'FLETES (#) MAYO'!R18*R$2,IF($C18=$D$3,'FLETES (#) MAYO'!R18*R$3,IF($C18=$D$4,'FLETES (#) MAYO'!R18*R$4,IF($C18=$D$5,'FLETES (#) MAYO'!R18*R$5,0))))</f>
        <v>#REF!</v>
      </c>
      <c r="S18" s="179" t="e">
        <f ca="1">IF($C18=$D$2,'FLETES (#) MAYO'!S18*S$2,IF($C18=$D$3,'FLETES (#) MAYO'!S18*S$3,IF($C18=$D$4,'FLETES (#) MAYO'!S18*S$4,IF($C18=$D$5,'FLETES (#) MAYO'!S18*S$5,0))))</f>
        <v>#REF!</v>
      </c>
      <c r="T18" s="179" t="e">
        <f ca="1">IF($C18=$D$2,'FLETES (#) MAYO'!T18*T$2,IF($C18=$D$3,'FLETES (#) MAYO'!T18*T$3,IF($C18=$D$4,'FLETES (#) MAYO'!T18*T$4,IF($C18=$D$5,'FLETES (#) MAYO'!T18*T$5,0))))</f>
        <v>#REF!</v>
      </c>
      <c r="U18" s="179" t="e">
        <f ca="1">IF($C18=$D$2,'FLETES (#) MAYO'!U18*U$2,IF($C18=$D$3,'FLETES (#) MAYO'!U18*U$3,IF($C18=$D$4,'FLETES (#) MAYO'!U18*U$4,IF($C18=$D$5,'FLETES (#) MAYO'!U18*U$5,0))))</f>
        <v>#REF!</v>
      </c>
      <c r="V18" s="179" t="e">
        <f ca="1">IF($C18=$D$2,'FLETES (#) MAYO'!V18*V$2,IF($C18=$D$3,'FLETES (#) MAYO'!V18*V$3,IF($C18=$D$4,'FLETES (#) MAYO'!V18*V$4,IF($C18=$D$5,'FLETES (#) MAYO'!V18*V$5,0))))</f>
        <v>#REF!</v>
      </c>
      <c r="W18" s="179" t="e">
        <f ca="1">IF($C18=$D$2,'FLETES (#) MAYO'!W18*W$2,IF($C18=$D$3,'FLETES (#) MAYO'!W18*W$3,IF($C18=$D$4,'FLETES (#) MAYO'!W18*W$4,IF($C18=$D$5,'FLETES (#) MAYO'!W18*W$5,0))))</f>
        <v>#REF!</v>
      </c>
      <c r="X18" s="179" t="e">
        <f ca="1">IF($C18=$D$2,'FLETES (#) MAYO'!X18*X$2,IF($C18=$D$3,'FLETES (#) MAYO'!X18*X$3,IF($C18=$D$4,'FLETES (#) MAYO'!X18*X$4,IF($C18=$D$5,'FLETES (#) MAYO'!X18*X$5,0))))</f>
        <v>#REF!</v>
      </c>
      <c r="Y18" s="179" t="e">
        <f ca="1">IF($C18=$D$2,'FLETES (#) MAYO'!Y18*Y$2,IF($C18=$D$3,'FLETES (#) MAYO'!Y18*Y$3,IF($C18=$D$4,'FLETES (#) MAYO'!Y18*Y$4,IF($C18=$D$5,'FLETES (#) MAYO'!Y18*Y$5,0))))</f>
        <v>#REF!</v>
      </c>
      <c r="Z18" s="179" t="e">
        <f ca="1">IF($C18=$D$2,'FLETES (#) MAYO'!Z18*Z$2,IF($C18=$D$3,'FLETES (#) MAYO'!Z18*Z$3,IF($C18=$D$4,'FLETES (#) MAYO'!Z18*Z$4,IF($C18=$D$5,'FLETES (#) MAYO'!Z18*Z$5,0))))</f>
        <v>#REF!</v>
      </c>
      <c r="AA18" s="179" t="e">
        <f ca="1">IF($C18=$D$2,'FLETES (#) MAYO'!AA18*AA$2,IF($C18=$D$3,'FLETES (#) MAYO'!AA18*AA$3,IF($C18=$D$4,'FLETES (#) MAYO'!AA18*AA$4,IF($C18=$D$5,'FLETES (#) MAYO'!AA18*AA$5,0))))</f>
        <v>#REF!</v>
      </c>
      <c r="AB18" s="179" t="e">
        <f ca="1">IF($C18=$D$2,'FLETES (#) MAYO'!AB18*AB$2,IF($C18=$D$3,'FLETES (#) MAYO'!AB18*AB$3,IF($C18=$D$4,'FLETES (#) MAYO'!AB18*AB$4,IF($C18=$D$5,'FLETES (#) MAYO'!AB18*AB$5,0))))</f>
        <v>#REF!</v>
      </c>
      <c r="AC18" s="179" t="e">
        <f ca="1">IF($C18=$D$2,'FLETES (#) MAYO'!AC18*AC$2,IF($C18=$D$3,'FLETES (#) MAYO'!AC18*AC$3,IF($C18=$D$4,'FLETES (#) MAYO'!AC18*AC$4,IF($C18=$D$5,'FLETES (#) MAYO'!AC18*AC$5,0))))</f>
        <v>#REF!</v>
      </c>
      <c r="AD18" s="179" t="e">
        <f ca="1">IF($C18=$D$2,'FLETES (#) MAYO'!AD18*AD$2,IF($C18=$D$3,'FLETES (#) MAYO'!AD18*AD$3,IF($C18=$D$4,'FLETES (#) MAYO'!AD18*AD$4,IF($C18=$D$5,'FLETES (#) MAYO'!AD18*AD$5,0))))</f>
        <v>#REF!</v>
      </c>
      <c r="AE18" s="179" t="e">
        <f ca="1">IF($C18=$D$2,'FLETES (#) MAYO'!AE18*AE$2,IF($C18=$D$3,'FLETES (#) MAYO'!AE18*AE$3,IF($C18=$D$4,'FLETES (#) MAYO'!AE18*AE$4,IF($C18=$D$5,'FLETES (#) MAYO'!AE18*AE$5,0))))</f>
        <v>#REF!</v>
      </c>
      <c r="AF18" s="179" t="e">
        <f ca="1">IF($C18=$D$2,'FLETES (#) MAYO'!AF18*AF$2,IF($C18=$D$3,'FLETES (#) MAYO'!AF18*AF$3,IF($C18=$D$4,'FLETES (#) MAYO'!AF18*AF$4,IF($C18=$D$5,'FLETES (#) MAYO'!AF18*AF$5,0))))</f>
        <v>#REF!</v>
      </c>
      <c r="AG18" s="179" t="e">
        <f ca="1">IF($C18=$D$2,'FLETES (#) MAYO'!AG18*AG$2,IF($C18=$D$3,'FLETES (#) MAYO'!AG18*AG$3,IF($C18=$D$4,'FLETES (#) MAYO'!AG18*AG$4,IF($C18=$D$5,'FLETES (#) MAYO'!AG18*AG$5,0))))</f>
        <v>#REF!</v>
      </c>
      <c r="AH18" s="179" t="e">
        <f ca="1">IF($C18=$D$2,'FLETES (#) MAYO'!AH18*AH$2,IF($C18=$D$3,'FLETES (#) MAYO'!AH18*AH$3,IF($C18=$D$4,'FLETES (#) MAYO'!AH18*AH$4,IF($C18=$D$5,'FLETES (#) MAYO'!AH18*AH$5,0))))</f>
        <v>#REF!</v>
      </c>
      <c r="AI18" s="179" t="e">
        <f ca="1">IF($C18=$D$2,'FLETES (#) MAYO'!AI18*AI$2,IF($C18=$D$3,'FLETES (#) MAYO'!AI18*AI$3,IF($C18=$D$4,'FLETES (#) MAYO'!AI18*AI$4,IF($C18=$D$5,'FLETES (#) MAYO'!AI18*AI$5,0))))</f>
        <v>#REF!</v>
      </c>
      <c r="AJ18" s="179" t="e">
        <f ca="1">IF($C18=$D$2,'FLETES (#) MAYO'!AJ18*AJ$2,IF($C18=$D$3,'FLETES (#) MAYO'!AJ18*AJ$3,IF($C18=$D$4,'FLETES (#) MAYO'!AJ18*AJ$4,IF($C18=$D$5,'FLETES (#) MAYO'!AJ18*AJ$5,0))))</f>
        <v>#REF!</v>
      </c>
      <c r="AK18" s="179" t="e">
        <f ca="1">IF($C18=$D$2,'FLETES (#) MAYO'!AK18*AK$2,IF($C18=$D$3,'FLETES (#) MAYO'!AK18*AK$3,IF($C18=$D$4,'FLETES (#) MAYO'!AK18*AK$4,IF($C18=$D$5,'FLETES (#) MAYO'!AK18*AK$5,0))))</f>
        <v>#REF!</v>
      </c>
      <c r="AL18" s="179" t="e">
        <f ca="1">IF($C18=$D$2,'FLETES (#) MAYO'!AL18*AL$2,IF($C18=$D$3,'FLETES (#) MAYO'!AL18*AL$3,IF($C18=$D$4,'FLETES (#) MAYO'!AL18*AL$4,IF($C18=$D$5,'FLETES (#) MAYO'!AL18*AL$5,0))))</f>
        <v>#REF!</v>
      </c>
      <c r="AM18" s="179" t="e">
        <f ca="1">IF($C18=$D$2,'FLETES (#) MAYO'!AM18*AM$2,IF($C18=$D$3,'FLETES (#) MAYO'!AM18*AM$3,IF($C18=$D$4,'FLETES (#) MAYO'!AM18*AM$4,IF($C18=$D$5,'FLETES (#) MAYO'!AM18*AM$5,0))))</f>
        <v>#REF!</v>
      </c>
    </row>
    <row r="19" spans="1:39">
      <c r="A19" s="166" t="str">
        <f ca="1">IFERROR(__xludf.DUMMYFUNCTION("""COMPUTED_VALUE"""),"Luis Javier Jaramillo Vera")</f>
        <v>Luis Javier Jaramillo Vera</v>
      </c>
      <c r="B19" s="167" t="str">
        <f ca="1">IFERROR(__xludf.DUMMYFUNCTION("""COMPUTED_VALUE"""),"HAJ0694")</f>
        <v>HAJ0694</v>
      </c>
      <c r="C19" s="168">
        <f ca="1">IFERROR(__xludf.DUMMYFUNCTION("""COMPUTED_VALUE"""),5)</f>
        <v>5</v>
      </c>
      <c r="D19" s="178" t="e">
        <f t="shared" ca="1" si="0"/>
        <v>#REF!</v>
      </c>
      <c r="E19" s="179" t="e">
        <f ca="1">IF($C19=$D$2,'FLETES (#) MAYO'!E19*E$2,IF($C19=$D$3,'FLETES (#) MAYO'!E19*E$3,IF($C19=$D$4,'FLETES (#) MAYO'!E19*E$4,IF($C19=$D$5,'FLETES (#) MAYO'!E19*E$5,0))))</f>
        <v>#REF!</v>
      </c>
      <c r="F19" s="179" t="e">
        <f ca="1">IF($C19=$D$2,'FLETES (#) MAYO'!F19*F$2,IF($C19=$D$3,'FLETES (#) MAYO'!F19*F$3,IF($C19=$D$4,'FLETES (#) MAYO'!F19*F$4,IF($C19=$D$5,'FLETES (#) MAYO'!F19*F$5,0))))</f>
        <v>#REF!</v>
      </c>
      <c r="G19" s="179" t="e">
        <f ca="1">IF($C19=$D$2,'FLETES (#) MAYO'!G19*G$2,IF($C19=$D$3,'FLETES (#) MAYO'!G19*G$3,IF($C19=$D$4,'FLETES (#) MAYO'!G19*G$4,IF($C19=$D$5,'FLETES (#) MAYO'!G19*G$5,0))))</f>
        <v>#REF!</v>
      </c>
      <c r="H19" s="179" t="e">
        <f ca="1">IF($C19=$D$2,'FLETES (#) MAYO'!H19*H$2,IF($C19=$D$3,'FLETES (#) MAYO'!H19*H$3,IF($C19=$D$4,'FLETES (#) MAYO'!H19*H$4,IF($C19=$D$5,'FLETES (#) MAYO'!H19*H$5,0))))</f>
        <v>#REF!</v>
      </c>
      <c r="I19" s="179" t="e">
        <f ca="1">IF($C19=$D$2,'FLETES (#) MAYO'!I19*I$2,IF($C19=$D$3,'FLETES (#) MAYO'!I19*I$3,IF($C19=$D$4,'FLETES (#) MAYO'!I19*I$4,IF($C19=$D$5,'FLETES (#) MAYO'!I19*I$5,0))))</f>
        <v>#REF!</v>
      </c>
      <c r="J19" s="179" t="e">
        <f ca="1">IF($C19=$D$2,'FLETES (#) MAYO'!J19*J$2,IF($C19=$D$3,'FLETES (#) MAYO'!J19*J$3,IF($C19=$D$4,'FLETES (#) MAYO'!J19*J$4,IF($C19=$D$5,'FLETES (#) MAYO'!J19*J$5,0))))</f>
        <v>#REF!</v>
      </c>
      <c r="K19" s="179" t="e">
        <f ca="1">IF($C19=$D$2,'FLETES (#) MAYO'!K19*K$2,IF($C19=$D$3,'FLETES (#) MAYO'!K19*K$3,IF($C19=$D$4,'FLETES (#) MAYO'!K19*K$4,IF($C19=$D$5,'FLETES (#) MAYO'!K19*K$5,0))))</f>
        <v>#REF!</v>
      </c>
      <c r="L19" s="179" t="e">
        <f ca="1">IF($C19=$D$2,'FLETES (#) MAYO'!L19*L$2,IF($C19=$D$3,'FLETES (#) MAYO'!L19*L$3,IF($C19=$D$4,'FLETES (#) MAYO'!L19*L$4,IF($C19=$D$5,'FLETES (#) MAYO'!L19*L$5,0))))</f>
        <v>#REF!</v>
      </c>
      <c r="M19" s="179" t="e">
        <f ca="1">IF($C19=$D$2,'FLETES (#) MAYO'!M19*M$2,IF($C19=$D$3,'FLETES (#) MAYO'!M19*M$3,IF($C19=$D$4,'FLETES (#) MAYO'!M19*M$4,IF($C19=$D$5,'FLETES (#) MAYO'!M19*M$5,0))))</f>
        <v>#REF!</v>
      </c>
      <c r="N19" s="179" t="e">
        <f ca="1">IF($C19=$D$2,'FLETES (#) MAYO'!N19*N$2,IF($C19=$D$3,'FLETES (#) MAYO'!N19*N$3,IF($C19=$D$4,'FLETES (#) MAYO'!N19*N$4,IF($C19=$D$5,'FLETES (#) MAYO'!N19*N$5,0))))</f>
        <v>#REF!</v>
      </c>
      <c r="O19" s="179" t="e">
        <f ca="1">IF($C19=$D$2,'FLETES (#) MAYO'!O19*O$2,IF($C19=$D$3,'FLETES (#) MAYO'!O19*O$3,IF($C19=$D$4,'FLETES (#) MAYO'!O19*O$4,IF($C19=$D$5,'FLETES (#) MAYO'!O19*O$5,0))))</f>
        <v>#REF!</v>
      </c>
      <c r="P19" s="179" t="e">
        <f ca="1">IF($C19=$D$2,'FLETES (#) MAYO'!P19*P$2,IF($C19=$D$3,'FLETES (#) MAYO'!P19*P$3,IF($C19=$D$4,'FLETES (#) MAYO'!P19*P$4,IF($C19=$D$5,'FLETES (#) MAYO'!P19*P$5,0))))</f>
        <v>#REF!</v>
      </c>
      <c r="Q19" s="179" t="e">
        <f ca="1">IF($C19=$D$2,'FLETES (#) MAYO'!Q19*Q$2,IF($C19=$D$3,'FLETES (#) MAYO'!Q19*Q$3,IF($C19=$D$4,'FLETES (#) MAYO'!Q19*Q$4,IF($C19=$D$5,'FLETES (#) MAYO'!Q19*Q$5,0))))</f>
        <v>#REF!</v>
      </c>
      <c r="R19" s="179" t="e">
        <f ca="1">IF($C19=$D$2,'FLETES (#) MAYO'!R19*R$2,IF($C19=$D$3,'FLETES (#) MAYO'!R19*R$3,IF($C19=$D$4,'FLETES (#) MAYO'!R19*R$4,IF($C19=$D$5,'FLETES (#) MAYO'!R19*R$5,0))))</f>
        <v>#REF!</v>
      </c>
      <c r="S19" s="179" t="e">
        <f ca="1">IF($C19=$D$2,'FLETES (#) MAYO'!S19*S$2,IF($C19=$D$3,'FLETES (#) MAYO'!S19*S$3,IF($C19=$D$4,'FLETES (#) MAYO'!S19*S$4,IF($C19=$D$5,'FLETES (#) MAYO'!S19*S$5,0))))</f>
        <v>#REF!</v>
      </c>
      <c r="T19" s="179" t="e">
        <f ca="1">IF($C19=$D$2,'FLETES (#) MAYO'!T19*T$2,IF($C19=$D$3,'FLETES (#) MAYO'!T19*T$3,IF($C19=$D$4,'FLETES (#) MAYO'!T19*T$4,IF($C19=$D$5,'FLETES (#) MAYO'!T19*T$5,0))))</f>
        <v>#REF!</v>
      </c>
      <c r="U19" s="179" t="e">
        <f ca="1">IF($C19=$D$2,'FLETES (#) MAYO'!U19*U$2,IF($C19=$D$3,'FLETES (#) MAYO'!U19*U$3,IF($C19=$D$4,'FLETES (#) MAYO'!U19*U$4,IF($C19=$D$5,'FLETES (#) MAYO'!U19*U$5,0))))</f>
        <v>#REF!</v>
      </c>
      <c r="V19" s="179" t="e">
        <f ca="1">IF($C19=$D$2,'FLETES (#) MAYO'!V19*V$2,IF($C19=$D$3,'FLETES (#) MAYO'!V19*V$3,IF($C19=$D$4,'FLETES (#) MAYO'!V19*V$4,IF($C19=$D$5,'FLETES (#) MAYO'!V19*V$5,0))))</f>
        <v>#REF!</v>
      </c>
      <c r="W19" s="179" t="e">
        <f ca="1">IF($C19=$D$2,'FLETES (#) MAYO'!W19*W$2,IF($C19=$D$3,'FLETES (#) MAYO'!W19*W$3,IF($C19=$D$4,'FLETES (#) MAYO'!W19*W$4,IF($C19=$D$5,'FLETES (#) MAYO'!W19*W$5,0))))</f>
        <v>#REF!</v>
      </c>
      <c r="X19" s="179" t="e">
        <f ca="1">IF($C19=$D$2,'FLETES (#) MAYO'!X19*X$2,IF($C19=$D$3,'FLETES (#) MAYO'!X19*X$3,IF($C19=$D$4,'FLETES (#) MAYO'!X19*X$4,IF($C19=$D$5,'FLETES (#) MAYO'!X19*X$5,0))))</f>
        <v>#REF!</v>
      </c>
      <c r="Y19" s="179" t="e">
        <f ca="1">IF($C19=$D$2,'FLETES (#) MAYO'!Y19*Y$2,IF($C19=$D$3,'FLETES (#) MAYO'!Y19*Y$3,IF($C19=$D$4,'FLETES (#) MAYO'!Y19*Y$4,IF($C19=$D$5,'FLETES (#) MAYO'!Y19*Y$5,0))))</f>
        <v>#REF!</v>
      </c>
      <c r="Z19" s="179" t="e">
        <f ca="1">IF($C19=$D$2,'FLETES (#) MAYO'!Z19*Z$2,IF($C19=$D$3,'FLETES (#) MAYO'!Z19*Z$3,IF($C19=$D$4,'FLETES (#) MAYO'!Z19*Z$4,IF($C19=$D$5,'FLETES (#) MAYO'!Z19*Z$5,0))))</f>
        <v>#REF!</v>
      </c>
      <c r="AA19" s="179" t="e">
        <f ca="1">IF($C19=$D$2,'FLETES (#) MAYO'!AA19*AA$2,IF($C19=$D$3,'FLETES (#) MAYO'!AA19*AA$3,IF($C19=$D$4,'FLETES (#) MAYO'!AA19*AA$4,IF($C19=$D$5,'FLETES (#) MAYO'!AA19*AA$5,0))))</f>
        <v>#REF!</v>
      </c>
      <c r="AB19" s="179" t="e">
        <f ca="1">IF($C19=$D$2,'FLETES (#) MAYO'!AB19*AB$2,IF($C19=$D$3,'FLETES (#) MAYO'!AB19*AB$3,IF($C19=$D$4,'FLETES (#) MAYO'!AB19*AB$4,IF($C19=$D$5,'FLETES (#) MAYO'!AB19*AB$5,0))))</f>
        <v>#REF!</v>
      </c>
      <c r="AC19" s="179" t="e">
        <f ca="1">IF($C19=$D$2,'FLETES (#) MAYO'!AC19*AC$2,IF($C19=$D$3,'FLETES (#) MAYO'!AC19*AC$3,IF($C19=$D$4,'FLETES (#) MAYO'!AC19*AC$4,IF($C19=$D$5,'FLETES (#) MAYO'!AC19*AC$5,0))))</f>
        <v>#REF!</v>
      </c>
      <c r="AD19" s="179" t="e">
        <f ca="1">IF($C19=$D$2,'FLETES (#) MAYO'!AD19*AD$2,IF($C19=$D$3,'FLETES (#) MAYO'!AD19*AD$3,IF($C19=$D$4,'FLETES (#) MAYO'!AD19*AD$4,IF($C19=$D$5,'FLETES (#) MAYO'!AD19*AD$5,0))))</f>
        <v>#REF!</v>
      </c>
      <c r="AE19" s="179" t="e">
        <f ca="1">IF($C19=$D$2,'FLETES (#) MAYO'!AE19*AE$2,IF($C19=$D$3,'FLETES (#) MAYO'!AE19*AE$3,IF($C19=$D$4,'FLETES (#) MAYO'!AE19*AE$4,IF($C19=$D$5,'FLETES (#) MAYO'!AE19*AE$5,0))))</f>
        <v>#REF!</v>
      </c>
      <c r="AF19" s="179" t="e">
        <f ca="1">IF($C19=$D$2,'FLETES (#) MAYO'!AF19*AF$2,IF($C19=$D$3,'FLETES (#) MAYO'!AF19*AF$3,IF($C19=$D$4,'FLETES (#) MAYO'!AF19*AF$4,IF($C19=$D$5,'FLETES (#) MAYO'!AF19*AF$5,0))))</f>
        <v>#REF!</v>
      </c>
      <c r="AG19" s="179" t="e">
        <f ca="1">IF($C19=$D$2,'FLETES (#) MAYO'!AG19*AG$2,IF($C19=$D$3,'FLETES (#) MAYO'!AG19*AG$3,IF($C19=$D$4,'FLETES (#) MAYO'!AG19*AG$4,IF($C19=$D$5,'FLETES (#) MAYO'!AG19*AG$5,0))))</f>
        <v>#REF!</v>
      </c>
      <c r="AH19" s="179" t="e">
        <f ca="1">IF($C19=$D$2,'FLETES (#) MAYO'!AH19*AH$2,IF($C19=$D$3,'FLETES (#) MAYO'!AH19*AH$3,IF($C19=$D$4,'FLETES (#) MAYO'!AH19*AH$4,IF($C19=$D$5,'FLETES (#) MAYO'!AH19*AH$5,0))))</f>
        <v>#REF!</v>
      </c>
      <c r="AI19" s="179" t="e">
        <f ca="1">IF($C19=$D$2,'FLETES (#) MAYO'!AI19*AI$2,IF($C19=$D$3,'FLETES (#) MAYO'!AI19*AI$3,IF($C19=$D$4,'FLETES (#) MAYO'!AI19*AI$4,IF($C19=$D$5,'FLETES (#) MAYO'!AI19*AI$5,0))))</f>
        <v>#REF!</v>
      </c>
      <c r="AJ19" s="179" t="e">
        <f ca="1">IF($C19=$D$2,'FLETES (#) MAYO'!AJ19*AJ$2,IF($C19=$D$3,'FLETES (#) MAYO'!AJ19*AJ$3,IF($C19=$D$4,'FLETES (#) MAYO'!AJ19*AJ$4,IF($C19=$D$5,'FLETES (#) MAYO'!AJ19*AJ$5,0))))</f>
        <v>#REF!</v>
      </c>
      <c r="AK19" s="179" t="e">
        <f ca="1">IF($C19=$D$2,'FLETES (#) MAYO'!AK19*AK$2,IF($C19=$D$3,'FLETES (#) MAYO'!AK19*AK$3,IF($C19=$D$4,'FLETES (#) MAYO'!AK19*AK$4,IF($C19=$D$5,'FLETES (#) MAYO'!AK19*AK$5,0))))</f>
        <v>#REF!</v>
      </c>
      <c r="AL19" s="179" t="e">
        <f ca="1">IF($C19=$D$2,'FLETES (#) MAYO'!AL19*AL$2,IF($C19=$D$3,'FLETES (#) MAYO'!AL19*AL$3,IF($C19=$D$4,'FLETES (#) MAYO'!AL19*AL$4,IF($C19=$D$5,'FLETES (#) MAYO'!AL19*AL$5,0))))</f>
        <v>#REF!</v>
      </c>
      <c r="AM19" s="179" t="e">
        <f ca="1">IF($C19=$D$2,'FLETES (#) MAYO'!AM19*AM$2,IF($C19=$D$3,'FLETES (#) MAYO'!AM19*AM$3,IF($C19=$D$4,'FLETES (#) MAYO'!AM19*AM$4,IF($C19=$D$5,'FLETES (#) MAYO'!AM19*AM$5,0))))</f>
        <v>#REF!</v>
      </c>
    </row>
    <row r="20" spans="1:39">
      <c r="A20" s="166" t="str">
        <f ca="1">IFERROR(__xludf.DUMMYFUNCTION("""COMPUTED_VALUE"""),"Gabriel Rolando Muentes Cornejo")</f>
        <v>Gabriel Rolando Muentes Cornejo</v>
      </c>
      <c r="B20" s="167" t="str">
        <f ca="1">IFERROR(__xludf.DUMMYFUNCTION("""COMPUTED_VALUE"""),"BAC0784")</f>
        <v>BAC0784</v>
      </c>
      <c r="C20" s="168">
        <f ca="1">IFERROR(__xludf.DUMMYFUNCTION("""COMPUTED_VALUE"""),5)</f>
        <v>5</v>
      </c>
      <c r="D20" s="178" t="e">
        <f t="shared" ca="1" si="0"/>
        <v>#REF!</v>
      </c>
      <c r="E20" s="179" t="e">
        <f ca="1">IF($C20=$D$2,'FLETES (#) MAYO'!E20*E$2,IF($C20=$D$3,'FLETES (#) MAYO'!E20*E$3,IF($C20=$D$4,'FLETES (#) MAYO'!E20*E$4,IF($C20=$D$5,'FLETES (#) MAYO'!E20*E$5,0))))</f>
        <v>#REF!</v>
      </c>
      <c r="F20" s="179" t="e">
        <f ca="1">IF($C20=$D$2,'FLETES (#) MAYO'!F20*F$2,IF($C20=$D$3,'FLETES (#) MAYO'!F20*F$3,IF($C20=$D$4,'FLETES (#) MAYO'!F20*F$4,IF($C20=$D$5,'FLETES (#) MAYO'!F20*F$5,0))))</f>
        <v>#REF!</v>
      </c>
      <c r="G20" s="179" t="e">
        <f ca="1">IF($C20=$D$2,'FLETES (#) MAYO'!G20*G$2,IF($C20=$D$3,'FLETES (#) MAYO'!G20*G$3,IF($C20=$D$4,'FLETES (#) MAYO'!G20*G$4,IF($C20=$D$5,'FLETES (#) MAYO'!G20*G$5,0))))</f>
        <v>#REF!</v>
      </c>
      <c r="H20" s="179" t="e">
        <f ca="1">IF($C20=$D$2,'FLETES (#) MAYO'!H20*H$2,IF($C20=$D$3,'FLETES (#) MAYO'!H20*H$3,IF($C20=$D$4,'FLETES (#) MAYO'!H20*H$4,IF($C20=$D$5,'FLETES (#) MAYO'!H20*H$5,0))))</f>
        <v>#REF!</v>
      </c>
      <c r="I20" s="179" t="e">
        <f ca="1">IF($C20=$D$2,'FLETES (#) MAYO'!I20*I$2,IF($C20=$D$3,'FLETES (#) MAYO'!I20*I$3,IF($C20=$D$4,'FLETES (#) MAYO'!I20*I$4,IF($C20=$D$5,'FLETES (#) MAYO'!I20*I$5,0))))</f>
        <v>#REF!</v>
      </c>
      <c r="J20" s="179" t="e">
        <f ca="1">IF($C20=$D$2,'FLETES (#) MAYO'!J20*J$2,IF($C20=$D$3,'FLETES (#) MAYO'!J20*J$3,IF($C20=$D$4,'FLETES (#) MAYO'!J20*J$4,IF($C20=$D$5,'FLETES (#) MAYO'!J20*J$5,0))))</f>
        <v>#REF!</v>
      </c>
      <c r="K20" s="179" t="e">
        <f ca="1">IF($C20=$D$2,'FLETES (#) MAYO'!K20*K$2,IF($C20=$D$3,'FLETES (#) MAYO'!K20*K$3,IF($C20=$D$4,'FLETES (#) MAYO'!K20*K$4,IF($C20=$D$5,'FLETES (#) MAYO'!K20*K$5,0))))</f>
        <v>#REF!</v>
      </c>
      <c r="L20" s="179" t="e">
        <f ca="1">IF($C20=$D$2,'FLETES (#) MAYO'!L20*L$2,IF($C20=$D$3,'FLETES (#) MAYO'!L20*L$3,IF($C20=$D$4,'FLETES (#) MAYO'!L20*L$4,IF($C20=$D$5,'FLETES (#) MAYO'!L20*L$5,0))))</f>
        <v>#REF!</v>
      </c>
      <c r="M20" s="179" t="e">
        <f ca="1">IF($C20=$D$2,'FLETES (#) MAYO'!M20*M$2,IF($C20=$D$3,'FLETES (#) MAYO'!M20*M$3,IF($C20=$D$4,'FLETES (#) MAYO'!M20*M$4,IF($C20=$D$5,'FLETES (#) MAYO'!M20*M$5,0))))</f>
        <v>#REF!</v>
      </c>
      <c r="N20" s="179" t="e">
        <f ca="1">IF($C20=$D$2,'FLETES (#) MAYO'!N20*N$2,IF($C20=$D$3,'FLETES (#) MAYO'!N20*N$3,IF($C20=$D$4,'FLETES (#) MAYO'!N20*N$4,IF($C20=$D$5,'FLETES (#) MAYO'!N20*N$5,0))))</f>
        <v>#REF!</v>
      </c>
      <c r="O20" s="179" t="e">
        <f ca="1">IF($C20=$D$2,'FLETES (#) MAYO'!O20*O$2,IF($C20=$D$3,'FLETES (#) MAYO'!O20*O$3,IF($C20=$D$4,'FLETES (#) MAYO'!O20*O$4,IF($C20=$D$5,'FLETES (#) MAYO'!O20*O$5,0))))</f>
        <v>#REF!</v>
      </c>
      <c r="P20" s="179" t="e">
        <f ca="1">IF($C20=$D$2,'FLETES (#) MAYO'!P20*P$2,IF($C20=$D$3,'FLETES (#) MAYO'!P20*P$3,IF($C20=$D$4,'FLETES (#) MAYO'!P20*P$4,IF($C20=$D$5,'FLETES (#) MAYO'!P20*P$5,0))))</f>
        <v>#REF!</v>
      </c>
      <c r="Q20" s="179" t="e">
        <f ca="1">IF($C20=$D$2,'FLETES (#) MAYO'!Q20*Q$2,IF($C20=$D$3,'FLETES (#) MAYO'!Q20*Q$3,IF($C20=$D$4,'FLETES (#) MAYO'!Q20*Q$4,IF($C20=$D$5,'FLETES (#) MAYO'!Q20*Q$5,0))))</f>
        <v>#REF!</v>
      </c>
      <c r="R20" s="179" t="e">
        <f ca="1">IF($C20=$D$2,'FLETES (#) MAYO'!R20*R$2,IF($C20=$D$3,'FLETES (#) MAYO'!R20*R$3,IF($C20=$D$4,'FLETES (#) MAYO'!R20*R$4,IF($C20=$D$5,'FLETES (#) MAYO'!R20*R$5,0))))</f>
        <v>#REF!</v>
      </c>
      <c r="S20" s="179" t="e">
        <f ca="1">IF($C20=$D$2,'FLETES (#) MAYO'!S20*S$2,IF($C20=$D$3,'FLETES (#) MAYO'!S20*S$3,IF($C20=$D$4,'FLETES (#) MAYO'!S20*S$4,IF($C20=$D$5,'FLETES (#) MAYO'!S20*S$5,0))))</f>
        <v>#REF!</v>
      </c>
      <c r="T20" s="179" t="e">
        <f ca="1">IF($C20=$D$2,'FLETES (#) MAYO'!T20*T$2,IF($C20=$D$3,'FLETES (#) MAYO'!T20*T$3,IF($C20=$D$4,'FLETES (#) MAYO'!T20*T$4,IF($C20=$D$5,'FLETES (#) MAYO'!T20*T$5,0))))</f>
        <v>#REF!</v>
      </c>
      <c r="U20" s="179" t="e">
        <f ca="1">IF($C20=$D$2,'FLETES (#) MAYO'!U20*U$2,IF($C20=$D$3,'FLETES (#) MAYO'!U20*U$3,IF($C20=$D$4,'FLETES (#) MAYO'!U20*U$4,IF($C20=$D$5,'FLETES (#) MAYO'!U20*U$5,0))))</f>
        <v>#REF!</v>
      </c>
      <c r="V20" s="179" t="e">
        <f ca="1">IF($C20=$D$2,'FLETES (#) MAYO'!V20*V$2,IF($C20=$D$3,'FLETES (#) MAYO'!V20*V$3,IF($C20=$D$4,'FLETES (#) MAYO'!V20*V$4,IF($C20=$D$5,'FLETES (#) MAYO'!V20*V$5,0))))</f>
        <v>#REF!</v>
      </c>
      <c r="W20" s="179" t="e">
        <f ca="1">IF($C20=$D$2,'FLETES (#) MAYO'!W20*W$2,IF($C20=$D$3,'FLETES (#) MAYO'!W20*W$3,IF($C20=$D$4,'FLETES (#) MAYO'!W20*W$4,IF($C20=$D$5,'FLETES (#) MAYO'!W20*W$5,0))))</f>
        <v>#REF!</v>
      </c>
      <c r="X20" s="179" t="e">
        <f ca="1">IF($C20=$D$2,'FLETES (#) MAYO'!X20*X$2,IF($C20=$D$3,'FLETES (#) MAYO'!X20*X$3,IF($C20=$D$4,'FLETES (#) MAYO'!X20*X$4,IF($C20=$D$5,'FLETES (#) MAYO'!X20*X$5,0))))</f>
        <v>#REF!</v>
      </c>
      <c r="Y20" s="179" t="e">
        <f ca="1">IF($C20=$D$2,'FLETES (#) MAYO'!Y20*Y$2,IF($C20=$D$3,'FLETES (#) MAYO'!Y20*Y$3,IF($C20=$D$4,'FLETES (#) MAYO'!Y20*Y$4,IF($C20=$D$5,'FLETES (#) MAYO'!Y20*Y$5,0))))</f>
        <v>#REF!</v>
      </c>
      <c r="Z20" s="179" t="e">
        <f ca="1">IF($C20=$D$2,'FLETES (#) MAYO'!Z20*Z$2,IF($C20=$D$3,'FLETES (#) MAYO'!Z20*Z$3,IF($C20=$D$4,'FLETES (#) MAYO'!Z20*Z$4,IF($C20=$D$5,'FLETES (#) MAYO'!Z20*Z$5,0))))</f>
        <v>#REF!</v>
      </c>
      <c r="AA20" s="179" t="e">
        <f ca="1">IF($C20=$D$2,'FLETES (#) MAYO'!AA20*AA$2,IF($C20=$D$3,'FLETES (#) MAYO'!AA20*AA$3,IF($C20=$D$4,'FLETES (#) MAYO'!AA20*AA$4,IF($C20=$D$5,'FLETES (#) MAYO'!AA20*AA$5,0))))</f>
        <v>#REF!</v>
      </c>
      <c r="AB20" s="179" t="e">
        <f ca="1">IF($C20=$D$2,'FLETES (#) MAYO'!AB20*AB$2,IF($C20=$D$3,'FLETES (#) MAYO'!AB20*AB$3,IF($C20=$D$4,'FLETES (#) MAYO'!AB20*AB$4,IF($C20=$D$5,'FLETES (#) MAYO'!AB20*AB$5,0))))</f>
        <v>#REF!</v>
      </c>
      <c r="AC20" s="179" t="e">
        <f ca="1">IF($C20=$D$2,'FLETES (#) MAYO'!AC20*AC$2,IF($C20=$D$3,'FLETES (#) MAYO'!AC20*AC$3,IF($C20=$D$4,'FLETES (#) MAYO'!AC20*AC$4,IF($C20=$D$5,'FLETES (#) MAYO'!AC20*AC$5,0))))</f>
        <v>#REF!</v>
      </c>
      <c r="AD20" s="179" t="e">
        <f ca="1">IF($C20=$D$2,'FLETES (#) MAYO'!AD20*AD$2,IF($C20=$D$3,'FLETES (#) MAYO'!AD20*AD$3,IF($C20=$D$4,'FLETES (#) MAYO'!AD20*AD$4,IF($C20=$D$5,'FLETES (#) MAYO'!AD20*AD$5,0))))</f>
        <v>#REF!</v>
      </c>
      <c r="AE20" s="179" t="e">
        <f ca="1">IF($C20=$D$2,'FLETES (#) MAYO'!AE20*AE$2,IF($C20=$D$3,'FLETES (#) MAYO'!AE20*AE$3,IF($C20=$D$4,'FLETES (#) MAYO'!AE20*AE$4,IF($C20=$D$5,'FLETES (#) MAYO'!AE20*AE$5,0))))</f>
        <v>#REF!</v>
      </c>
      <c r="AF20" s="179" t="e">
        <f ca="1">IF($C20=$D$2,'FLETES (#) MAYO'!AF20*AF$2,IF($C20=$D$3,'FLETES (#) MAYO'!AF20*AF$3,IF($C20=$D$4,'FLETES (#) MAYO'!AF20*AF$4,IF($C20=$D$5,'FLETES (#) MAYO'!AF20*AF$5,0))))</f>
        <v>#REF!</v>
      </c>
      <c r="AG20" s="179" t="e">
        <f ca="1">IF($C20=$D$2,'FLETES (#) MAYO'!AG20*AG$2,IF($C20=$D$3,'FLETES (#) MAYO'!AG20*AG$3,IF($C20=$D$4,'FLETES (#) MAYO'!AG20*AG$4,IF($C20=$D$5,'FLETES (#) MAYO'!AG20*AG$5,0))))</f>
        <v>#REF!</v>
      </c>
      <c r="AH20" s="179" t="e">
        <f ca="1">IF($C20=$D$2,'FLETES (#) MAYO'!AH20*AH$2,IF($C20=$D$3,'FLETES (#) MAYO'!AH20*AH$3,IF($C20=$D$4,'FLETES (#) MAYO'!AH20*AH$4,IF($C20=$D$5,'FLETES (#) MAYO'!AH20*AH$5,0))))</f>
        <v>#REF!</v>
      </c>
      <c r="AI20" s="179" t="e">
        <f ca="1">IF($C20=$D$2,'FLETES (#) MAYO'!AI20*AI$2,IF($C20=$D$3,'FLETES (#) MAYO'!AI20*AI$3,IF($C20=$D$4,'FLETES (#) MAYO'!AI20*AI$4,IF($C20=$D$5,'FLETES (#) MAYO'!AI20*AI$5,0))))</f>
        <v>#REF!</v>
      </c>
      <c r="AJ20" s="179" t="e">
        <f ca="1">IF($C20=$D$2,'FLETES (#) MAYO'!AJ20*AJ$2,IF($C20=$D$3,'FLETES (#) MAYO'!AJ20*AJ$3,IF($C20=$D$4,'FLETES (#) MAYO'!AJ20*AJ$4,IF($C20=$D$5,'FLETES (#) MAYO'!AJ20*AJ$5,0))))</f>
        <v>#REF!</v>
      </c>
      <c r="AK20" s="179" t="e">
        <f ca="1">IF($C20=$D$2,'FLETES (#) MAYO'!AK20*AK$2,IF($C20=$D$3,'FLETES (#) MAYO'!AK20*AK$3,IF($C20=$D$4,'FLETES (#) MAYO'!AK20*AK$4,IF($C20=$D$5,'FLETES (#) MAYO'!AK20*AK$5,0))))</f>
        <v>#REF!</v>
      </c>
      <c r="AL20" s="179" t="e">
        <f ca="1">IF($C20=$D$2,'FLETES (#) MAYO'!AL20*AL$2,IF($C20=$D$3,'FLETES (#) MAYO'!AL20*AL$3,IF($C20=$D$4,'FLETES (#) MAYO'!AL20*AL$4,IF($C20=$D$5,'FLETES (#) MAYO'!AL20*AL$5,0))))</f>
        <v>#REF!</v>
      </c>
      <c r="AM20" s="179" t="e">
        <f ca="1">IF($C20=$D$2,'FLETES (#) MAYO'!AM20*AM$2,IF($C20=$D$3,'FLETES (#) MAYO'!AM20*AM$3,IF($C20=$D$4,'FLETES (#) MAYO'!AM20*AM$4,IF($C20=$D$5,'FLETES (#) MAYO'!AM20*AM$5,0))))</f>
        <v>#REF!</v>
      </c>
    </row>
    <row r="21" spans="1:39">
      <c r="A21" s="166" t="str">
        <f ca="1">IFERROR(__xludf.DUMMYFUNCTION("""COMPUTED_VALUE"""),"Nexar Celestino Vargas Intrigo")</f>
        <v>Nexar Celestino Vargas Intrigo</v>
      </c>
      <c r="B21" s="167" t="str">
        <f ca="1">IFERROR(__xludf.DUMMYFUNCTION("""COMPUTED_VALUE"""),"MAA4517")</f>
        <v>MAA4517</v>
      </c>
      <c r="C21" s="168">
        <f ca="1">IFERROR(__xludf.DUMMYFUNCTION("""COMPUTED_VALUE"""),5)</f>
        <v>5</v>
      </c>
      <c r="D21" s="178" t="e">
        <f t="shared" ca="1" si="0"/>
        <v>#REF!</v>
      </c>
      <c r="E21" s="179" t="e">
        <f ca="1">IF($C21=$D$2,'FLETES (#) MAYO'!E21*E$2,IF($C21=$D$3,'FLETES (#) MAYO'!E21*E$3,IF($C21=$D$4,'FLETES (#) MAYO'!E21*E$4,IF($C21=$D$5,'FLETES (#) MAYO'!E21*E$5,0))))</f>
        <v>#REF!</v>
      </c>
      <c r="F21" s="179" t="e">
        <f ca="1">IF($C21=$D$2,'FLETES (#) MAYO'!F21*F$2,IF($C21=$D$3,'FLETES (#) MAYO'!F21*F$3,IF($C21=$D$4,'FLETES (#) MAYO'!F21*F$4,IF($C21=$D$5,'FLETES (#) MAYO'!F21*F$5,0))))</f>
        <v>#REF!</v>
      </c>
      <c r="G21" s="179" t="e">
        <f ca="1">IF($C21=$D$2,'FLETES (#) MAYO'!G21*G$2,IF($C21=$D$3,'FLETES (#) MAYO'!G21*G$3,IF($C21=$D$4,'FLETES (#) MAYO'!G21*G$4,IF($C21=$D$5,'FLETES (#) MAYO'!G21*G$5,0))))</f>
        <v>#REF!</v>
      </c>
      <c r="H21" s="179" t="e">
        <f ca="1">IF($C21=$D$2,'FLETES (#) MAYO'!H21*H$2,IF($C21=$D$3,'FLETES (#) MAYO'!H21*H$3,IF($C21=$D$4,'FLETES (#) MAYO'!H21*H$4,IF($C21=$D$5,'FLETES (#) MAYO'!H21*H$5,0))))</f>
        <v>#REF!</v>
      </c>
      <c r="I21" s="179" t="e">
        <f ca="1">IF($C21=$D$2,'FLETES (#) MAYO'!I21*I$2,IF($C21=$D$3,'FLETES (#) MAYO'!I21*I$3,IF($C21=$D$4,'FLETES (#) MAYO'!I21*I$4,IF($C21=$D$5,'FLETES (#) MAYO'!I21*I$5,0))))</f>
        <v>#REF!</v>
      </c>
      <c r="J21" s="179" t="e">
        <f ca="1">IF($C21=$D$2,'FLETES (#) MAYO'!J21*J$2,IF($C21=$D$3,'FLETES (#) MAYO'!J21*J$3,IF($C21=$D$4,'FLETES (#) MAYO'!J21*J$4,IF($C21=$D$5,'FLETES (#) MAYO'!J21*J$5,0))))</f>
        <v>#REF!</v>
      </c>
      <c r="K21" s="179" t="e">
        <f ca="1">IF($C21=$D$2,'FLETES (#) MAYO'!K21*K$2,IF($C21=$D$3,'FLETES (#) MAYO'!K21*K$3,IF($C21=$D$4,'FLETES (#) MAYO'!K21*K$4,IF($C21=$D$5,'FLETES (#) MAYO'!K21*K$5,0))))</f>
        <v>#REF!</v>
      </c>
      <c r="L21" s="179" t="e">
        <f ca="1">IF($C21=$D$2,'FLETES (#) MAYO'!L21*L$2,IF($C21=$D$3,'FLETES (#) MAYO'!L21*L$3,IF($C21=$D$4,'FLETES (#) MAYO'!L21*L$4,IF($C21=$D$5,'FLETES (#) MAYO'!L21*L$5,0))))</f>
        <v>#REF!</v>
      </c>
      <c r="M21" s="179" t="e">
        <f ca="1">IF($C21=$D$2,'FLETES (#) MAYO'!M21*M$2,IF($C21=$D$3,'FLETES (#) MAYO'!M21*M$3,IF($C21=$D$4,'FLETES (#) MAYO'!M21*M$4,IF($C21=$D$5,'FLETES (#) MAYO'!M21*M$5,0))))</f>
        <v>#REF!</v>
      </c>
      <c r="N21" s="179" t="e">
        <f ca="1">IF($C21=$D$2,'FLETES (#) MAYO'!N21*N$2,IF($C21=$D$3,'FLETES (#) MAYO'!N21*N$3,IF($C21=$D$4,'FLETES (#) MAYO'!N21*N$4,IF($C21=$D$5,'FLETES (#) MAYO'!N21*N$5,0))))</f>
        <v>#REF!</v>
      </c>
      <c r="O21" s="179" t="e">
        <f ca="1">IF($C21=$D$2,'FLETES (#) MAYO'!O21*O$2,IF($C21=$D$3,'FLETES (#) MAYO'!O21*O$3,IF($C21=$D$4,'FLETES (#) MAYO'!O21*O$4,IF($C21=$D$5,'FLETES (#) MAYO'!O21*O$5,0))))</f>
        <v>#REF!</v>
      </c>
      <c r="P21" s="179" t="e">
        <f ca="1">IF($C21=$D$2,'FLETES (#) MAYO'!P21*P$2,IF($C21=$D$3,'FLETES (#) MAYO'!P21*P$3,IF($C21=$D$4,'FLETES (#) MAYO'!P21*P$4,IF($C21=$D$5,'FLETES (#) MAYO'!P21*P$5,0))))</f>
        <v>#REF!</v>
      </c>
      <c r="Q21" s="179" t="e">
        <f ca="1">IF($C21=$D$2,'FLETES (#) MAYO'!Q21*Q$2,IF($C21=$D$3,'FLETES (#) MAYO'!Q21*Q$3,IF($C21=$D$4,'FLETES (#) MAYO'!Q21*Q$4,IF($C21=$D$5,'FLETES (#) MAYO'!Q21*Q$5,0))))</f>
        <v>#REF!</v>
      </c>
      <c r="R21" s="179" t="e">
        <f ca="1">IF($C21=$D$2,'FLETES (#) MAYO'!R21*R$2,IF($C21=$D$3,'FLETES (#) MAYO'!R21*R$3,IF($C21=$D$4,'FLETES (#) MAYO'!R21*R$4,IF($C21=$D$5,'FLETES (#) MAYO'!R21*R$5,0))))</f>
        <v>#REF!</v>
      </c>
      <c r="S21" s="179" t="e">
        <f ca="1">IF($C21=$D$2,'FLETES (#) MAYO'!S21*S$2,IF($C21=$D$3,'FLETES (#) MAYO'!S21*S$3,IF($C21=$D$4,'FLETES (#) MAYO'!S21*S$4,IF($C21=$D$5,'FLETES (#) MAYO'!S21*S$5,0))))</f>
        <v>#REF!</v>
      </c>
      <c r="T21" s="179" t="e">
        <f ca="1">IF($C21=$D$2,'FLETES (#) MAYO'!T21*T$2,IF($C21=$D$3,'FLETES (#) MAYO'!T21*T$3,IF($C21=$D$4,'FLETES (#) MAYO'!T21*T$4,IF($C21=$D$5,'FLETES (#) MAYO'!T21*T$5,0))))</f>
        <v>#REF!</v>
      </c>
      <c r="U21" s="179" t="e">
        <f ca="1">IF($C21=$D$2,'FLETES (#) MAYO'!U21*U$2,IF($C21=$D$3,'FLETES (#) MAYO'!U21*U$3,IF($C21=$D$4,'FLETES (#) MAYO'!U21*U$4,IF($C21=$D$5,'FLETES (#) MAYO'!U21*U$5,0))))</f>
        <v>#REF!</v>
      </c>
      <c r="V21" s="179" t="e">
        <f ca="1">IF($C21=$D$2,'FLETES (#) MAYO'!V21*V$2,IF($C21=$D$3,'FLETES (#) MAYO'!V21*V$3,IF($C21=$D$4,'FLETES (#) MAYO'!V21*V$4,IF($C21=$D$5,'FLETES (#) MAYO'!V21*V$5,0))))</f>
        <v>#REF!</v>
      </c>
      <c r="W21" s="179" t="e">
        <f ca="1">IF($C21=$D$2,'FLETES (#) MAYO'!W21*W$2,IF($C21=$D$3,'FLETES (#) MAYO'!W21*W$3,IF($C21=$D$4,'FLETES (#) MAYO'!W21*W$4,IF($C21=$D$5,'FLETES (#) MAYO'!W21*W$5,0))))</f>
        <v>#REF!</v>
      </c>
      <c r="X21" s="179" t="e">
        <f ca="1">IF($C21=$D$2,'FLETES (#) MAYO'!X21*X$2,IF($C21=$D$3,'FLETES (#) MAYO'!X21*X$3,IF($C21=$D$4,'FLETES (#) MAYO'!X21*X$4,IF($C21=$D$5,'FLETES (#) MAYO'!X21*X$5,0))))</f>
        <v>#REF!</v>
      </c>
      <c r="Y21" s="179" t="e">
        <f ca="1">IF($C21=$D$2,'FLETES (#) MAYO'!Y21*Y$2,IF($C21=$D$3,'FLETES (#) MAYO'!Y21*Y$3,IF($C21=$D$4,'FLETES (#) MAYO'!Y21*Y$4,IF($C21=$D$5,'FLETES (#) MAYO'!Y21*Y$5,0))))</f>
        <v>#REF!</v>
      </c>
      <c r="Z21" s="179" t="e">
        <f ca="1">IF($C21=$D$2,'FLETES (#) MAYO'!Z21*Z$2,IF($C21=$D$3,'FLETES (#) MAYO'!Z21*Z$3,IF($C21=$D$4,'FLETES (#) MAYO'!Z21*Z$4,IF($C21=$D$5,'FLETES (#) MAYO'!Z21*Z$5,0))))</f>
        <v>#REF!</v>
      </c>
      <c r="AA21" s="179" t="e">
        <f ca="1">IF($C21=$D$2,'FLETES (#) MAYO'!AA21*AA$2,IF($C21=$D$3,'FLETES (#) MAYO'!AA21*AA$3,IF($C21=$D$4,'FLETES (#) MAYO'!AA21*AA$4,IF($C21=$D$5,'FLETES (#) MAYO'!AA21*AA$5,0))))</f>
        <v>#REF!</v>
      </c>
      <c r="AB21" s="179" t="e">
        <f ca="1">IF($C21=$D$2,'FLETES (#) MAYO'!AB21*AB$2,IF($C21=$D$3,'FLETES (#) MAYO'!AB21*AB$3,IF($C21=$D$4,'FLETES (#) MAYO'!AB21*AB$4,IF($C21=$D$5,'FLETES (#) MAYO'!AB21*AB$5,0))))</f>
        <v>#REF!</v>
      </c>
      <c r="AC21" s="179" t="e">
        <f ca="1">IF($C21=$D$2,'FLETES (#) MAYO'!AC21*AC$2,IF($C21=$D$3,'FLETES (#) MAYO'!AC21*AC$3,IF($C21=$D$4,'FLETES (#) MAYO'!AC21*AC$4,IF($C21=$D$5,'FLETES (#) MAYO'!AC21*AC$5,0))))</f>
        <v>#REF!</v>
      </c>
      <c r="AD21" s="179" t="e">
        <f ca="1">IF($C21=$D$2,'FLETES (#) MAYO'!AD21*AD$2,IF($C21=$D$3,'FLETES (#) MAYO'!AD21*AD$3,IF($C21=$D$4,'FLETES (#) MAYO'!AD21*AD$4,IF($C21=$D$5,'FLETES (#) MAYO'!AD21*AD$5,0))))</f>
        <v>#REF!</v>
      </c>
      <c r="AE21" s="179" t="e">
        <f ca="1">IF($C21=$D$2,'FLETES (#) MAYO'!AE21*AE$2,IF($C21=$D$3,'FLETES (#) MAYO'!AE21*AE$3,IF($C21=$D$4,'FLETES (#) MAYO'!AE21*AE$4,IF($C21=$D$5,'FLETES (#) MAYO'!AE21*AE$5,0))))</f>
        <v>#REF!</v>
      </c>
      <c r="AF21" s="179" t="e">
        <f ca="1">IF($C21=$D$2,'FLETES (#) MAYO'!AF21*AF$2,IF($C21=$D$3,'FLETES (#) MAYO'!AF21*AF$3,IF($C21=$D$4,'FLETES (#) MAYO'!AF21*AF$4,IF($C21=$D$5,'FLETES (#) MAYO'!AF21*AF$5,0))))</f>
        <v>#REF!</v>
      </c>
      <c r="AG21" s="179" t="e">
        <f ca="1">IF($C21=$D$2,'FLETES (#) MAYO'!AG21*AG$2,IF($C21=$D$3,'FLETES (#) MAYO'!AG21*AG$3,IF($C21=$D$4,'FLETES (#) MAYO'!AG21*AG$4,IF($C21=$D$5,'FLETES (#) MAYO'!AG21*AG$5,0))))</f>
        <v>#REF!</v>
      </c>
      <c r="AH21" s="179" t="e">
        <f ca="1">IF($C21=$D$2,'FLETES (#) MAYO'!AH21*AH$2,IF($C21=$D$3,'FLETES (#) MAYO'!AH21*AH$3,IF($C21=$D$4,'FLETES (#) MAYO'!AH21*AH$4,IF($C21=$D$5,'FLETES (#) MAYO'!AH21*AH$5,0))))</f>
        <v>#REF!</v>
      </c>
      <c r="AI21" s="179" t="e">
        <f ca="1">IF($C21=$D$2,'FLETES (#) MAYO'!AI21*AI$2,IF($C21=$D$3,'FLETES (#) MAYO'!AI21*AI$3,IF($C21=$D$4,'FLETES (#) MAYO'!AI21*AI$4,IF($C21=$D$5,'FLETES (#) MAYO'!AI21*AI$5,0))))</f>
        <v>#REF!</v>
      </c>
      <c r="AJ21" s="179" t="e">
        <f ca="1">IF($C21=$D$2,'FLETES (#) MAYO'!AJ21*AJ$2,IF($C21=$D$3,'FLETES (#) MAYO'!AJ21*AJ$3,IF($C21=$D$4,'FLETES (#) MAYO'!AJ21*AJ$4,IF($C21=$D$5,'FLETES (#) MAYO'!AJ21*AJ$5,0))))</f>
        <v>#REF!</v>
      </c>
      <c r="AK21" s="179" t="e">
        <f ca="1">IF($C21=$D$2,'FLETES (#) MAYO'!AK21*AK$2,IF($C21=$D$3,'FLETES (#) MAYO'!AK21*AK$3,IF($C21=$D$4,'FLETES (#) MAYO'!AK21*AK$4,IF($C21=$D$5,'FLETES (#) MAYO'!AK21*AK$5,0))))</f>
        <v>#REF!</v>
      </c>
      <c r="AL21" s="179" t="e">
        <f ca="1">IF($C21=$D$2,'FLETES (#) MAYO'!AL21*AL$2,IF($C21=$D$3,'FLETES (#) MAYO'!AL21*AL$3,IF($C21=$D$4,'FLETES (#) MAYO'!AL21*AL$4,IF($C21=$D$5,'FLETES (#) MAYO'!AL21*AL$5,0))))</f>
        <v>#REF!</v>
      </c>
      <c r="AM21" s="179" t="e">
        <f ca="1">IF($C21=$D$2,'FLETES (#) MAYO'!AM21*AM$2,IF($C21=$D$3,'FLETES (#) MAYO'!AM21*AM$3,IF($C21=$D$4,'FLETES (#) MAYO'!AM21*AM$4,IF($C21=$D$5,'FLETES (#) MAYO'!AM21*AM$5,0))))</f>
        <v>#REF!</v>
      </c>
    </row>
    <row r="22" spans="1:39">
      <c r="A22" s="166" t="str">
        <f ca="1">IFERROR(__xludf.DUMMYFUNCTION("""COMPUTED_VALUE"""),"Edison Gabriel Aules Sanchez")</f>
        <v>Edison Gabriel Aules Sanchez</v>
      </c>
      <c r="B22" s="167" t="str">
        <f ca="1">IFERROR(__xludf.DUMMYFUNCTION("""COMPUTED_VALUE"""),"ABB2285")</f>
        <v>ABB2285</v>
      </c>
      <c r="C22" s="168">
        <f ca="1">IFERROR(__xludf.DUMMYFUNCTION("""COMPUTED_VALUE"""),5)</f>
        <v>5</v>
      </c>
      <c r="D22" s="178" t="e">
        <f t="shared" ca="1" si="0"/>
        <v>#REF!</v>
      </c>
      <c r="E22" s="179" t="e">
        <f ca="1">IF($C22=$D$2,'FLETES (#) MAYO'!E22*E$2,IF($C22=$D$3,'FLETES (#) MAYO'!E22*E$3,IF($C22=$D$4,'FLETES (#) MAYO'!E22*E$4,IF($C22=$D$5,'FLETES (#) MAYO'!E22*E$5,0))))</f>
        <v>#REF!</v>
      </c>
      <c r="F22" s="179" t="e">
        <f ca="1">IF($C22=$D$2,'FLETES (#) MAYO'!F22*F$2,IF($C22=$D$3,'FLETES (#) MAYO'!F22*F$3,IF($C22=$D$4,'FLETES (#) MAYO'!F22*F$4,IF($C22=$D$5,'FLETES (#) MAYO'!F22*F$5,0))))</f>
        <v>#REF!</v>
      </c>
      <c r="G22" s="179" t="e">
        <f ca="1">IF($C22=$D$2,'FLETES (#) MAYO'!G22*G$2,IF($C22=$D$3,'FLETES (#) MAYO'!G22*G$3,IF($C22=$D$4,'FLETES (#) MAYO'!G22*G$4,IF($C22=$D$5,'FLETES (#) MAYO'!G22*G$5,0))))</f>
        <v>#REF!</v>
      </c>
      <c r="H22" s="179" t="e">
        <f ca="1">IF($C22=$D$2,'FLETES (#) MAYO'!H22*H$2,IF($C22=$D$3,'FLETES (#) MAYO'!H22*H$3,IF($C22=$D$4,'FLETES (#) MAYO'!H22*H$4,IF($C22=$D$5,'FLETES (#) MAYO'!H22*H$5,0))))</f>
        <v>#REF!</v>
      </c>
      <c r="I22" s="179" t="e">
        <f ca="1">IF($C22=$D$2,'FLETES (#) MAYO'!I22*I$2,IF($C22=$D$3,'FLETES (#) MAYO'!I22*I$3,IF($C22=$D$4,'FLETES (#) MAYO'!I22*I$4,IF($C22=$D$5,'FLETES (#) MAYO'!I22*I$5,0))))</f>
        <v>#REF!</v>
      </c>
      <c r="J22" s="179" t="e">
        <f ca="1">IF($C22=$D$2,'FLETES (#) MAYO'!J22*J$2,IF($C22=$D$3,'FLETES (#) MAYO'!J22*J$3,IF($C22=$D$4,'FLETES (#) MAYO'!J22*J$4,IF($C22=$D$5,'FLETES (#) MAYO'!J22*J$5,0))))</f>
        <v>#REF!</v>
      </c>
      <c r="K22" s="179" t="e">
        <f ca="1">IF($C22=$D$2,'FLETES (#) MAYO'!K22*K$2,IF($C22=$D$3,'FLETES (#) MAYO'!K22*K$3,IF($C22=$D$4,'FLETES (#) MAYO'!K22*K$4,IF($C22=$D$5,'FLETES (#) MAYO'!K22*K$5,0))))</f>
        <v>#REF!</v>
      </c>
      <c r="L22" s="179" t="e">
        <f ca="1">IF($C22=$D$2,'FLETES (#) MAYO'!L22*L$2,IF($C22=$D$3,'FLETES (#) MAYO'!L22*L$3,IF($C22=$D$4,'FLETES (#) MAYO'!L22*L$4,IF($C22=$D$5,'FLETES (#) MAYO'!L22*L$5,0))))</f>
        <v>#REF!</v>
      </c>
      <c r="M22" s="179" t="e">
        <f ca="1">IF($C22=$D$2,'FLETES (#) MAYO'!M22*M$2,IF($C22=$D$3,'FLETES (#) MAYO'!M22*M$3,IF($C22=$D$4,'FLETES (#) MAYO'!M22*M$4,IF($C22=$D$5,'FLETES (#) MAYO'!M22*M$5,0))))</f>
        <v>#REF!</v>
      </c>
      <c r="N22" s="179" t="e">
        <f ca="1">IF($C22=$D$2,'FLETES (#) MAYO'!N22*N$2,IF($C22=$D$3,'FLETES (#) MAYO'!N22*N$3,IF($C22=$D$4,'FLETES (#) MAYO'!N22*N$4,IF($C22=$D$5,'FLETES (#) MAYO'!N22*N$5,0))))</f>
        <v>#REF!</v>
      </c>
      <c r="O22" s="179" t="e">
        <f ca="1">IF($C22=$D$2,'FLETES (#) MAYO'!O22*O$2,IF($C22=$D$3,'FLETES (#) MAYO'!O22*O$3,IF($C22=$D$4,'FLETES (#) MAYO'!O22*O$4,IF($C22=$D$5,'FLETES (#) MAYO'!O22*O$5,0))))</f>
        <v>#REF!</v>
      </c>
      <c r="P22" s="179" t="e">
        <f ca="1">IF($C22=$D$2,'FLETES (#) MAYO'!P22*P$2,IF($C22=$D$3,'FLETES (#) MAYO'!P22*P$3,IF($C22=$D$4,'FLETES (#) MAYO'!P22*P$4,IF($C22=$D$5,'FLETES (#) MAYO'!P22*P$5,0))))</f>
        <v>#REF!</v>
      </c>
      <c r="Q22" s="179" t="e">
        <f ca="1">IF($C22=$D$2,'FLETES (#) MAYO'!Q22*Q$2,IF($C22=$D$3,'FLETES (#) MAYO'!Q22*Q$3,IF($C22=$D$4,'FLETES (#) MAYO'!Q22*Q$4,IF($C22=$D$5,'FLETES (#) MAYO'!Q22*Q$5,0))))</f>
        <v>#REF!</v>
      </c>
      <c r="R22" s="179" t="e">
        <f ca="1">IF($C22=$D$2,'FLETES (#) MAYO'!R22*R$2,IF($C22=$D$3,'FLETES (#) MAYO'!R22*R$3,IF($C22=$D$4,'FLETES (#) MAYO'!R22*R$4,IF($C22=$D$5,'FLETES (#) MAYO'!R22*R$5,0))))</f>
        <v>#REF!</v>
      </c>
      <c r="S22" s="179" t="e">
        <f ca="1">IF($C22=$D$2,'FLETES (#) MAYO'!S22*S$2,IF($C22=$D$3,'FLETES (#) MAYO'!S22*S$3,IF($C22=$D$4,'FLETES (#) MAYO'!S22*S$4,IF($C22=$D$5,'FLETES (#) MAYO'!S22*S$5,0))))</f>
        <v>#REF!</v>
      </c>
      <c r="T22" s="179" t="e">
        <f ca="1">IF($C22=$D$2,'FLETES (#) MAYO'!T22*T$2,IF($C22=$D$3,'FLETES (#) MAYO'!T22*T$3,IF($C22=$D$4,'FLETES (#) MAYO'!T22*T$4,IF($C22=$D$5,'FLETES (#) MAYO'!T22*T$5,0))))</f>
        <v>#REF!</v>
      </c>
      <c r="U22" s="179" t="e">
        <f ca="1">IF($C22=$D$2,'FLETES (#) MAYO'!U22*U$2,IF($C22=$D$3,'FLETES (#) MAYO'!U22*U$3,IF($C22=$D$4,'FLETES (#) MAYO'!U22*U$4,IF($C22=$D$5,'FLETES (#) MAYO'!U22*U$5,0))))</f>
        <v>#REF!</v>
      </c>
      <c r="V22" s="179" t="e">
        <f ca="1">IF($C22=$D$2,'FLETES (#) MAYO'!V22*V$2,IF($C22=$D$3,'FLETES (#) MAYO'!V22*V$3,IF($C22=$D$4,'FLETES (#) MAYO'!V22*V$4,IF($C22=$D$5,'FLETES (#) MAYO'!V22*V$5,0))))</f>
        <v>#REF!</v>
      </c>
      <c r="W22" s="179" t="e">
        <f ca="1">IF($C22=$D$2,'FLETES (#) MAYO'!W22*W$2,IF($C22=$D$3,'FLETES (#) MAYO'!W22*W$3,IF($C22=$D$4,'FLETES (#) MAYO'!W22*W$4,IF($C22=$D$5,'FLETES (#) MAYO'!W22*W$5,0))))</f>
        <v>#REF!</v>
      </c>
      <c r="X22" s="179" t="e">
        <f ca="1">IF($C22=$D$2,'FLETES (#) MAYO'!X22*X$2,IF($C22=$D$3,'FLETES (#) MAYO'!X22*X$3,IF($C22=$D$4,'FLETES (#) MAYO'!X22*X$4,IF($C22=$D$5,'FLETES (#) MAYO'!X22*X$5,0))))</f>
        <v>#REF!</v>
      </c>
      <c r="Y22" s="179" t="e">
        <f ca="1">IF($C22=$D$2,'FLETES (#) MAYO'!Y22*Y$2,IF($C22=$D$3,'FLETES (#) MAYO'!Y22*Y$3,IF($C22=$D$4,'FLETES (#) MAYO'!Y22*Y$4,IF($C22=$D$5,'FLETES (#) MAYO'!Y22*Y$5,0))))</f>
        <v>#REF!</v>
      </c>
      <c r="Z22" s="179" t="e">
        <f ca="1">IF($C22=$D$2,'FLETES (#) MAYO'!Z22*Z$2,IF($C22=$D$3,'FLETES (#) MAYO'!Z22*Z$3,IF($C22=$D$4,'FLETES (#) MAYO'!Z22*Z$4,IF($C22=$D$5,'FLETES (#) MAYO'!Z22*Z$5,0))))</f>
        <v>#REF!</v>
      </c>
      <c r="AA22" s="179" t="e">
        <f ca="1">IF($C22=$D$2,'FLETES (#) MAYO'!AA22*AA$2,IF($C22=$D$3,'FLETES (#) MAYO'!AA22*AA$3,IF($C22=$D$4,'FLETES (#) MAYO'!AA22*AA$4,IF($C22=$D$5,'FLETES (#) MAYO'!AA22*AA$5,0))))</f>
        <v>#REF!</v>
      </c>
      <c r="AB22" s="179" t="e">
        <f ca="1">IF($C22=$D$2,'FLETES (#) MAYO'!AB22*AB$2,IF($C22=$D$3,'FLETES (#) MAYO'!AB22*AB$3,IF($C22=$D$4,'FLETES (#) MAYO'!AB22*AB$4,IF($C22=$D$5,'FLETES (#) MAYO'!AB22*AB$5,0))))</f>
        <v>#REF!</v>
      </c>
      <c r="AC22" s="179" t="e">
        <f ca="1">IF($C22=$D$2,'FLETES (#) MAYO'!AC22*AC$2,IF($C22=$D$3,'FLETES (#) MAYO'!AC22*AC$3,IF($C22=$D$4,'FLETES (#) MAYO'!AC22*AC$4,IF($C22=$D$5,'FLETES (#) MAYO'!AC22*AC$5,0))))</f>
        <v>#REF!</v>
      </c>
      <c r="AD22" s="179" t="e">
        <f ca="1">IF($C22=$D$2,'FLETES (#) MAYO'!AD22*AD$2,IF($C22=$D$3,'FLETES (#) MAYO'!AD22*AD$3,IF($C22=$D$4,'FLETES (#) MAYO'!AD22*AD$4,IF($C22=$D$5,'FLETES (#) MAYO'!AD22*AD$5,0))))</f>
        <v>#REF!</v>
      </c>
      <c r="AE22" s="179" t="e">
        <f ca="1">IF($C22=$D$2,'FLETES (#) MAYO'!AE22*AE$2,IF($C22=$D$3,'FLETES (#) MAYO'!AE22*AE$3,IF($C22=$D$4,'FLETES (#) MAYO'!AE22*AE$4,IF($C22=$D$5,'FLETES (#) MAYO'!AE22*AE$5,0))))</f>
        <v>#REF!</v>
      </c>
      <c r="AF22" s="179" t="e">
        <f ca="1">IF($C22=$D$2,'FLETES (#) MAYO'!AF22*AF$2,IF($C22=$D$3,'FLETES (#) MAYO'!AF22*AF$3,IF($C22=$D$4,'FLETES (#) MAYO'!AF22*AF$4,IF($C22=$D$5,'FLETES (#) MAYO'!AF22*AF$5,0))))</f>
        <v>#REF!</v>
      </c>
      <c r="AG22" s="179" t="e">
        <f ca="1">IF($C22=$D$2,'FLETES (#) MAYO'!AG22*AG$2,IF($C22=$D$3,'FLETES (#) MAYO'!AG22*AG$3,IF($C22=$D$4,'FLETES (#) MAYO'!AG22*AG$4,IF($C22=$D$5,'FLETES (#) MAYO'!AG22*AG$5,0))))</f>
        <v>#REF!</v>
      </c>
      <c r="AH22" s="179" t="e">
        <f ca="1">IF($C22=$D$2,'FLETES (#) MAYO'!AH22*AH$2,IF($C22=$D$3,'FLETES (#) MAYO'!AH22*AH$3,IF($C22=$D$4,'FLETES (#) MAYO'!AH22*AH$4,IF($C22=$D$5,'FLETES (#) MAYO'!AH22*AH$5,0))))</f>
        <v>#REF!</v>
      </c>
      <c r="AI22" s="179" t="e">
        <f ca="1">IF($C22=$D$2,'FLETES (#) MAYO'!AI22*AI$2,IF($C22=$D$3,'FLETES (#) MAYO'!AI22*AI$3,IF($C22=$D$4,'FLETES (#) MAYO'!AI22*AI$4,IF($C22=$D$5,'FLETES (#) MAYO'!AI22*AI$5,0))))</f>
        <v>#REF!</v>
      </c>
      <c r="AJ22" s="179" t="e">
        <f ca="1">IF($C22=$D$2,'FLETES (#) MAYO'!AJ22*AJ$2,IF($C22=$D$3,'FLETES (#) MAYO'!AJ22*AJ$3,IF($C22=$D$4,'FLETES (#) MAYO'!AJ22*AJ$4,IF($C22=$D$5,'FLETES (#) MAYO'!AJ22*AJ$5,0))))</f>
        <v>#REF!</v>
      </c>
      <c r="AK22" s="179" t="e">
        <f ca="1">IF($C22=$D$2,'FLETES (#) MAYO'!AK22*AK$2,IF($C22=$D$3,'FLETES (#) MAYO'!AK22*AK$3,IF($C22=$D$4,'FLETES (#) MAYO'!AK22*AK$4,IF($C22=$D$5,'FLETES (#) MAYO'!AK22*AK$5,0))))</f>
        <v>#REF!</v>
      </c>
      <c r="AL22" s="179" t="e">
        <f ca="1">IF($C22=$D$2,'FLETES (#) MAYO'!AL22*AL$2,IF($C22=$D$3,'FLETES (#) MAYO'!AL22*AL$3,IF($C22=$D$4,'FLETES (#) MAYO'!AL22*AL$4,IF($C22=$D$5,'FLETES (#) MAYO'!AL22*AL$5,0))))</f>
        <v>#REF!</v>
      </c>
      <c r="AM22" s="179" t="e">
        <f ca="1">IF($C22=$D$2,'FLETES (#) MAYO'!AM22*AM$2,IF($C22=$D$3,'FLETES (#) MAYO'!AM22*AM$3,IF($C22=$D$4,'FLETES (#) MAYO'!AM22*AM$4,IF($C22=$D$5,'FLETES (#) MAYO'!AM22*AM$5,0))))</f>
        <v>#REF!</v>
      </c>
    </row>
    <row r="23" spans="1:39">
      <c r="A23" s="166" t="str">
        <f ca="1">IFERROR(__xludf.DUMMYFUNCTION("""COMPUTED_VALUE"""),"Byron Gregorio Garcia Tumbaco")</f>
        <v>Byron Gregorio Garcia Tumbaco</v>
      </c>
      <c r="B23" s="167" t="str">
        <f ca="1">IFERROR(__xludf.DUMMYFUNCTION("""COMPUTED_VALUE"""),"XBA6758")</f>
        <v>XBA6758</v>
      </c>
      <c r="C23" s="168">
        <f ca="1">IFERROR(__xludf.DUMMYFUNCTION("""COMPUTED_VALUE"""),5)</f>
        <v>5</v>
      </c>
      <c r="D23" s="178" t="e">
        <f t="shared" ca="1" si="0"/>
        <v>#REF!</v>
      </c>
      <c r="E23" s="179" t="e">
        <f ca="1">IF($C23=$D$2,'FLETES (#) MAYO'!E23*E$2,IF($C23=$D$3,'FLETES (#) MAYO'!E23*E$3,IF($C23=$D$4,'FLETES (#) MAYO'!E23*E$4,IF($C23=$D$5,'FLETES (#) MAYO'!E23*E$5,0))))</f>
        <v>#REF!</v>
      </c>
      <c r="F23" s="179" t="e">
        <f ca="1">IF($C23=$D$2,'FLETES (#) MAYO'!F23*F$2,IF($C23=$D$3,'FLETES (#) MAYO'!F23*F$3,IF($C23=$D$4,'FLETES (#) MAYO'!F23*F$4,IF($C23=$D$5,'FLETES (#) MAYO'!F23*F$5,0))))</f>
        <v>#REF!</v>
      </c>
      <c r="G23" s="179" t="e">
        <f ca="1">IF($C23=$D$2,'FLETES (#) MAYO'!G23*G$2,IF($C23=$D$3,'FLETES (#) MAYO'!G23*G$3,IF($C23=$D$4,'FLETES (#) MAYO'!G23*G$4,IF($C23=$D$5,'FLETES (#) MAYO'!G23*G$5,0))))</f>
        <v>#REF!</v>
      </c>
      <c r="H23" s="179" t="e">
        <f ca="1">IF($C23=$D$2,'FLETES (#) MAYO'!H23*H$2,IF($C23=$D$3,'FLETES (#) MAYO'!H23*H$3,IF($C23=$D$4,'FLETES (#) MAYO'!H23*H$4,IF($C23=$D$5,'FLETES (#) MAYO'!H23*H$5,0))))</f>
        <v>#REF!</v>
      </c>
      <c r="I23" s="179" t="e">
        <f ca="1">IF($C23=$D$2,'FLETES (#) MAYO'!I23*I$2,IF($C23=$D$3,'FLETES (#) MAYO'!I23*I$3,IF($C23=$D$4,'FLETES (#) MAYO'!I23*I$4,IF($C23=$D$5,'FLETES (#) MAYO'!I23*I$5,0))))</f>
        <v>#REF!</v>
      </c>
      <c r="J23" s="179" t="e">
        <f ca="1">IF($C23=$D$2,'FLETES (#) MAYO'!J23*J$2,IF($C23=$D$3,'FLETES (#) MAYO'!J23*J$3,IF($C23=$D$4,'FLETES (#) MAYO'!J23*J$4,IF($C23=$D$5,'FLETES (#) MAYO'!J23*J$5,0))))</f>
        <v>#REF!</v>
      </c>
      <c r="K23" s="179" t="e">
        <f ca="1">IF($C23=$D$2,'FLETES (#) MAYO'!K23*K$2,IF($C23=$D$3,'FLETES (#) MAYO'!K23*K$3,IF($C23=$D$4,'FLETES (#) MAYO'!K23*K$4,IF($C23=$D$5,'FLETES (#) MAYO'!K23*K$5,0))))</f>
        <v>#REF!</v>
      </c>
      <c r="L23" s="179" t="e">
        <f ca="1">IF($C23=$D$2,'FLETES (#) MAYO'!L23*L$2,IF($C23=$D$3,'FLETES (#) MAYO'!L23*L$3,IF($C23=$D$4,'FLETES (#) MAYO'!L23*L$4,IF($C23=$D$5,'FLETES (#) MAYO'!L23*L$5,0))))</f>
        <v>#REF!</v>
      </c>
      <c r="M23" s="179" t="e">
        <f ca="1">IF($C23=$D$2,'FLETES (#) MAYO'!M23*M$2,IF($C23=$D$3,'FLETES (#) MAYO'!M23*M$3,IF($C23=$D$4,'FLETES (#) MAYO'!M23*M$4,IF($C23=$D$5,'FLETES (#) MAYO'!M23*M$5,0))))</f>
        <v>#REF!</v>
      </c>
      <c r="N23" s="179" t="e">
        <f ca="1">IF($C23=$D$2,'FLETES (#) MAYO'!N23*N$2,IF($C23=$D$3,'FLETES (#) MAYO'!N23*N$3,IF($C23=$D$4,'FLETES (#) MAYO'!N23*N$4,IF($C23=$D$5,'FLETES (#) MAYO'!N23*N$5,0))))</f>
        <v>#REF!</v>
      </c>
      <c r="O23" s="179" t="e">
        <f ca="1">IF($C23=$D$2,'FLETES (#) MAYO'!O23*O$2,IF($C23=$D$3,'FLETES (#) MAYO'!O23*O$3,IF($C23=$D$4,'FLETES (#) MAYO'!O23*O$4,IF($C23=$D$5,'FLETES (#) MAYO'!O23*O$5,0))))</f>
        <v>#REF!</v>
      </c>
      <c r="P23" s="179" t="e">
        <f ca="1">IF($C23=$D$2,'FLETES (#) MAYO'!P23*P$2,IF($C23=$D$3,'FLETES (#) MAYO'!P23*P$3,IF($C23=$D$4,'FLETES (#) MAYO'!P23*P$4,IF($C23=$D$5,'FLETES (#) MAYO'!P23*P$5,0))))</f>
        <v>#REF!</v>
      </c>
      <c r="Q23" s="179" t="e">
        <f ca="1">IF($C23=$D$2,'FLETES (#) MAYO'!Q23*Q$2,IF($C23=$D$3,'FLETES (#) MAYO'!Q23*Q$3,IF($C23=$D$4,'FLETES (#) MAYO'!Q23*Q$4,IF($C23=$D$5,'FLETES (#) MAYO'!Q23*Q$5,0))))</f>
        <v>#REF!</v>
      </c>
      <c r="R23" s="179" t="e">
        <f ca="1">IF($C23=$D$2,'FLETES (#) MAYO'!R23*R$2,IF($C23=$D$3,'FLETES (#) MAYO'!R23*R$3,IF($C23=$D$4,'FLETES (#) MAYO'!R23*R$4,IF($C23=$D$5,'FLETES (#) MAYO'!R23*R$5,0))))</f>
        <v>#REF!</v>
      </c>
      <c r="S23" s="179" t="e">
        <f ca="1">IF($C23=$D$2,'FLETES (#) MAYO'!S23*S$2,IF($C23=$D$3,'FLETES (#) MAYO'!S23*S$3,IF($C23=$D$4,'FLETES (#) MAYO'!S23*S$4,IF($C23=$D$5,'FLETES (#) MAYO'!S23*S$5,0))))</f>
        <v>#REF!</v>
      </c>
      <c r="T23" s="179" t="e">
        <f ca="1">IF($C23=$D$2,'FLETES (#) MAYO'!T23*T$2,IF($C23=$D$3,'FLETES (#) MAYO'!T23*T$3,IF($C23=$D$4,'FLETES (#) MAYO'!T23*T$4,IF($C23=$D$5,'FLETES (#) MAYO'!T23*T$5,0))))</f>
        <v>#REF!</v>
      </c>
      <c r="U23" s="179" t="e">
        <f ca="1">IF($C23=$D$2,'FLETES (#) MAYO'!U23*U$2,IF($C23=$D$3,'FLETES (#) MAYO'!U23*U$3,IF($C23=$D$4,'FLETES (#) MAYO'!U23*U$4,IF($C23=$D$5,'FLETES (#) MAYO'!U23*U$5,0))))</f>
        <v>#REF!</v>
      </c>
      <c r="V23" s="179" t="e">
        <f ca="1">IF($C23=$D$2,'FLETES (#) MAYO'!V23*V$2,IF($C23=$D$3,'FLETES (#) MAYO'!V23*V$3,IF($C23=$D$4,'FLETES (#) MAYO'!V23*V$4,IF($C23=$D$5,'FLETES (#) MAYO'!V23*V$5,0))))</f>
        <v>#REF!</v>
      </c>
      <c r="W23" s="179" t="e">
        <f ca="1">IF($C23=$D$2,'FLETES (#) MAYO'!W23*W$2,IF($C23=$D$3,'FLETES (#) MAYO'!W23*W$3,IF($C23=$D$4,'FLETES (#) MAYO'!W23*W$4,IF($C23=$D$5,'FLETES (#) MAYO'!W23*W$5,0))))</f>
        <v>#REF!</v>
      </c>
      <c r="X23" s="179" t="e">
        <f ca="1">IF($C23=$D$2,'FLETES (#) MAYO'!X23*X$2,IF($C23=$D$3,'FLETES (#) MAYO'!X23*X$3,IF($C23=$D$4,'FLETES (#) MAYO'!X23*X$4,IF($C23=$D$5,'FLETES (#) MAYO'!X23*X$5,0))))</f>
        <v>#REF!</v>
      </c>
      <c r="Y23" s="179" t="e">
        <f ca="1">IF($C23=$D$2,'FLETES (#) MAYO'!Y23*Y$2,IF($C23=$D$3,'FLETES (#) MAYO'!Y23*Y$3,IF($C23=$D$4,'FLETES (#) MAYO'!Y23*Y$4,IF($C23=$D$5,'FLETES (#) MAYO'!Y23*Y$5,0))))</f>
        <v>#REF!</v>
      </c>
      <c r="Z23" s="179" t="e">
        <f ca="1">IF($C23=$D$2,'FLETES (#) MAYO'!Z23*Z$2,IF($C23=$D$3,'FLETES (#) MAYO'!Z23*Z$3,IF($C23=$D$4,'FLETES (#) MAYO'!Z23*Z$4,IF($C23=$D$5,'FLETES (#) MAYO'!Z23*Z$5,0))))</f>
        <v>#REF!</v>
      </c>
      <c r="AA23" s="179" t="e">
        <f ca="1">IF($C23=$D$2,'FLETES (#) MAYO'!AA23*AA$2,IF($C23=$D$3,'FLETES (#) MAYO'!AA23*AA$3,IF($C23=$D$4,'FLETES (#) MAYO'!AA23*AA$4,IF($C23=$D$5,'FLETES (#) MAYO'!AA23*AA$5,0))))</f>
        <v>#REF!</v>
      </c>
      <c r="AB23" s="179" t="e">
        <f ca="1">IF($C23=$D$2,'FLETES (#) MAYO'!AB23*AB$2,IF($C23=$D$3,'FLETES (#) MAYO'!AB23*AB$3,IF($C23=$D$4,'FLETES (#) MAYO'!AB23*AB$4,IF($C23=$D$5,'FLETES (#) MAYO'!AB23*AB$5,0))))</f>
        <v>#REF!</v>
      </c>
      <c r="AC23" s="179" t="e">
        <f ca="1">IF($C23=$D$2,'FLETES (#) MAYO'!AC23*AC$2,IF($C23=$D$3,'FLETES (#) MAYO'!AC23*AC$3,IF($C23=$D$4,'FLETES (#) MAYO'!AC23*AC$4,IF($C23=$D$5,'FLETES (#) MAYO'!AC23*AC$5,0))))</f>
        <v>#REF!</v>
      </c>
      <c r="AD23" s="179" t="e">
        <f ca="1">IF($C23=$D$2,'FLETES (#) MAYO'!AD23*AD$2,IF($C23=$D$3,'FLETES (#) MAYO'!AD23*AD$3,IF($C23=$D$4,'FLETES (#) MAYO'!AD23*AD$4,IF($C23=$D$5,'FLETES (#) MAYO'!AD23*AD$5,0))))</f>
        <v>#REF!</v>
      </c>
      <c r="AE23" s="179" t="e">
        <f ca="1">IF($C23=$D$2,'FLETES (#) MAYO'!AE23*AE$2,IF($C23=$D$3,'FLETES (#) MAYO'!AE23*AE$3,IF($C23=$D$4,'FLETES (#) MAYO'!AE23*AE$4,IF($C23=$D$5,'FLETES (#) MAYO'!AE23*AE$5,0))))</f>
        <v>#REF!</v>
      </c>
      <c r="AF23" s="179" t="e">
        <f ca="1">IF($C23=$D$2,'FLETES (#) MAYO'!AF23*AF$2,IF($C23=$D$3,'FLETES (#) MAYO'!AF23*AF$3,IF($C23=$D$4,'FLETES (#) MAYO'!AF23*AF$4,IF($C23=$D$5,'FLETES (#) MAYO'!AF23*AF$5,0))))</f>
        <v>#REF!</v>
      </c>
      <c r="AG23" s="179" t="e">
        <f ca="1">IF($C23=$D$2,'FLETES (#) MAYO'!AG23*AG$2,IF($C23=$D$3,'FLETES (#) MAYO'!AG23*AG$3,IF($C23=$D$4,'FLETES (#) MAYO'!AG23*AG$4,IF($C23=$D$5,'FLETES (#) MAYO'!AG23*AG$5,0))))</f>
        <v>#REF!</v>
      </c>
      <c r="AH23" s="179" t="e">
        <f ca="1">IF($C23=$D$2,'FLETES (#) MAYO'!AH23*AH$2,IF($C23=$D$3,'FLETES (#) MAYO'!AH23*AH$3,IF($C23=$D$4,'FLETES (#) MAYO'!AH23*AH$4,IF($C23=$D$5,'FLETES (#) MAYO'!AH23*AH$5,0))))</f>
        <v>#REF!</v>
      </c>
      <c r="AI23" s="179" t="e">
        <f ca="1">IF($C23=$D$2,'FLETES (#) MAYO'!AI23*AI$2,IF($C23=$D$3,'FLETES (#) MAYO'!AI23*AI$3,IF($C23=$D$4,'FLETES (#) MAYO'!AI23*AI$4,IF($C23=$D$5,'FLETES (#) MAYO'!AI23*AI$5,0))))</f>
        <v>#REF!</v>
      </c>
      <c r="AJ23" s="179" t="e">
        <f ca="1">IF($C23=$D$2,'FLETES (#) MAYO'!AJ23*AJ$2,IF($C23=$D$3,'FLETES (#) MAYO'!AJ23*AJ$3,IF($C23=$D$4,'FLETES (#) MAYO'!AJ23*AJ$4,IF($C23=$D$5,'FLETES (#) MAYO'!AJ23*AJ$5,0))))</f>
        <v>#REF!</v>
      </c>
      <c r="AK23" s="179" t="e">
        <f ca="1">IF($C23=$D$2,'FLETES (#) MAYO'!AK23*AK$2,IF($C23=$D$3,'FLETES (#) MAYO'!AK23*AK$3,IF($C23=$D$4,'FLETES (#) MAYO'!AK23*AK$4,IF($C23=$D$5,'FLETES (#) MAYO'!AK23*AK$5,0))))</f>
        <v>#REF!</v>
      </c>
      <c r="AL23" s="179" t="e">
        <f ca="1">IF($C23=$D$2,'FLETES (#) MAYO'!AL23*AL$2,IF($C23=$D$3,'FLETES (#) MAYO'!AL23*AL$3,IF($C23=$D$4,'FLETES (#) MAYO'!AL23*AL$4,IF($C23=$D$5,'FLETES (#) MAYO'!AL23*AL$5,0))))</f>
        <v>#REF!</v>
      </c>
      <c r="AM23" s="179" t="e">
        <f ca="1">IF($C23=$D$2,'FLETES (#) MAYO'!AM23*AM$2,IF($C23=$D$3,'FLETES (#) MAYO'!AM23*AM$3,IF($C23=$D$4,'FLETES (#) MAYO'!AM23*AM$4,IF($C23=$D$5,'FLETES (#) MAYO'!AM23*AM$5,0))))</f>
        <v>#REF!</v>
      </c>
    </row>
    <row r="24" spans="1:39">
      <c r="A24" s="166" t="str">
        <f ca="1">IFERROR(__xludf.DUMMYFUNCTION("""COMPUTED_VALUE"""),"Byron Gregorio Garcia Tumbaco")</f>
        <v>Byron Gregorio Garcia Tumbaco</v>
      </c>
      <c r="B24" s="167" t="str">
        <f ca="1">IFERROR(__xludf.DUMMYFUNCTION("""COMPUTED_VALUE"""),"QAA1814")</f>
        <v>QAA1814</v>
      </c>
      <c r="C24" s="168">
        <f ca="1">IFERROR(__xludf.DUMMYFUNCTION("""COMPUTED_VALUE"""),6)</f>
        <v>6</v>
      </c>
      <c r="D24" s="178" t="e">
        <f t="shared" ca="1" si="0"/>
        <v>#REF!</v>
      </c>
      <c r="E24" s="179" t="e">
        <f ca="1">IF($C24=$D$2,'FLETES (#) MAYO'!E24*E$2,IF($C24=$D$3,'FLETES (#) MAYO'!E24*E$3,IF($C24=$D$4,'FLETES (#) MAYO'!E24*E$4,IF($C24=$D$5,'FLETES (#) MAYO'!E24*E$5,0))))</f>
        <v>#REF!</v>
      </c>
      <c r="F24" s="179" t="e">
        <f ca="1">IF($C24=$D$2,'FLETES (#) MAYO'!F24*F$2,IF($C24=$D$3,'FLETES (#) MAYO'!F24*F$3,IF($C24=$D$4,'FLETES (#) MAYO'!F24*F$4,IF($C24=$D$5,'FLETES (#) MAYO'!F24*F$5,0))))</f>
        <v>#REF!</v>
      </c>
      <c r="G24" s="179" t="e">
        <f ca="1">IF($C24=$D$2,'FLETES (#) MAYO'!G24*G$2,IF($C24=$D$3,'FLETES (#) MAYO'!G24*G$3,IF($C24=$D$4,'FLETES (#) MAYO'!G24*G$4,IF($C24=$D$5,'FLETES (#) MAYO'!G24*G$5,0))))</f>
        <v>#REF!</v>
      </c>
      <c r="H24" s="179" t="e">
        <f ca="1">IF($C24=$D$2,'FLETES (#) MAYO'!H24*H$2,IF($C24=$D$3,'FLETES (#) MAYO'!H24*H$3,IF($C24=$D$4,'FLETES (#) MAYO'!H24*H$4,IF($C24=$D$5,'FLETES (#) MAYO'!H24*H$5,0))))</f>
        <v>#REF!</v>
      </c>
      <c r="I24" s="179" t="e">
        <f ca="1">IF($C24=$D$2,'FLETES (#) MAYO'!I24*I$2,IF($C24=$D$3,'FLETES (#) MAYO'!I24*I$3,IF($C24=$D$4,'FLETES (#) MAYO'!I24*I$4,IF($C24=$D$5,'FLETES (#) MAYO'!I24*I$5,0))))</f>
        <v>#REF!</v>
      </c>
      <c r="J24" s="179" t="e">
        <f ca="1">IF($C24=$D$2,'FLETES (#) MAYO'!J24*J$2,IF($C24=$D$3,'FLETES (#) MAYO'!J24*J$3,IF($C24=$D$4,'FLETES (#) MAYO'!J24*J$4,IF($C24=$D$5,'FLETES (#) MAYO'!J24*J$5,0))))</f>
        <v>#REF!</v>
      </c>
      <c r="K24" s="179" t="e">
        <f ca="1">IF($C24=$D$2,'FLETES (#) MAYO'!K24*K$2,IF($C24=$D$3,'FLETES (#) MAYO'!K24*K$3,IF($C24=$D$4,'FLETES (#) MAYO'!K24*K$4,IF($C24=$D$5,'FLETES (#) MAYO'!K24*K$5,0))))</f>
        <v>#REF!</v>
      </c>
      <c r="L24" s="179" t="e">
        <f ca="1">IF($C24=$D$2,'FLETES (#) MAYO'!L24*L$2,IF($C24=$D$3,'FLETES (#) MAYO'!L24*L$3,IF($C24=$D$4,'FLETES (#) MAYO'!L24*L$4,IF($C24=$D$5,'FLETES (#) MAYO'!L24*L$5,0))))</f>
        <v>#REF!</v>
      </c>
      <c r="M24" s="179" t="e">
        <f ca="1">IF($C24=$D$2,'FLETES (#) MAYO'!M24*M$2,IF($C24=$D$3,'FLETES (#) MAYO'!M24*M$3,IF($C24=$D$4,'FLETES (#) MAYO'!M24*M$4,IF($C24=$D$5,'FLETES (#) MAYO'!M24*M$5,0))))</f>
        <v>#REF!</v>
      </c>
      <c r="N24" s="179" t="e">
        <f ca="1">IF($C24=$D$2,'FLETES (#) MAYO'!N24*N$2,IF($C24=$D$3,'FLETES (#) MAYO'!N24*N$3,IF($C24=$D$4,'FLETES (#) MAYO'!N24*N$4,IF($C24=$D$5,'FLETES (#) MAYO'!N24*N$5,0))))</f>
        <v>#REF!</v>
      </c>
      <c r="O24" s="179" t="e">
        <f ca="1">IF($C24=$D$2,'FLETES (#) MAYO'!O24*O$2,IF($C24=$D$3,'FLETES (#) MAYO'!O24*O$3,IF($C24=$D$4,'FLETES (#) MAYO'!O24*O$4,IF($C24=$D$5,'FLETES (#) MAYO'!O24*O$5,0))))</f>
        <v>#REF!</v>
      </c>
      <c r="P24" s="179" t="e">
        <f ca="1">IF($C24=$D$2,'FLETES (#) MAYO'!P24*P$2,IF($C24=$D$3,'FLETES (#) MAYO'!P24*P$3,IF($C24=$D$4,'FLETES (#) MAYO'!P24*P$4,IF($C24=$D$5,'FLETES (#) MAYO'!P24*P$5,0))))</f>
        <v>#REF!</v>
      </c>
      <c r="Q24" s="179" t="e">
        <f ca="1">IF($C24=$D$2,'FLETES (#) MAYO'!Q24*Q$2,IF($C24=$D$3,'FLETES (#) MAYO'!Q24*Q$3,IF($C24=$D$4,'FLETES (#) MAYO'!Q24*Q$4,IF($C24=$D$5,'FLETES (#) MAYO'!Q24*Q$5,0))))</f>
        <v>#REF!</v>
      </c>
      <c r="R24" s="179" t="e">
        <f ca="1">IF($C24=$D$2,'FLETES (#) MAYO'!R24*R$2,IF($C24=$D$3,'FLETES (#) MAYO'!R24*R$3,IF($C24=$D$4,'FLETES (#) MAYO'!R24*R$4,IF($C24=$D$5,'FLETES (#) MAYO'!R24*R$5,0))))</f>
        <v>#REF!</v>
      </c>
      <c r="S24" s="179" t="e">
        <f ca="1">IF($C24=$D$2,'FLETES (#) MAYO'!S24*S$2,IF($C24=$D$3,'FLETES (#) MAYO'!S24*S$3,IF($C24=$D$4,'FLETES (#) MAYO'!S24*S$4,IF($C24=$D$5,'FLETES (#) MAYO'!S24*S$5,0))))</f>
        <v>#REF!</v>
      </c>
      <c r="T24" s="179" t="e">
        <f ca="1">IF($C24=$D$2,'FLETES (#) MAYO'!T24*T$2,IF($C24=$D$3,'FLETES (#) MAYO'!T24*T$3,IF($C24=$D$4,'FLETES (#) MAYO'!T24*T$4,IF($C24=$D$5,'FLETES (#) MAYO'!T24*T$5,0))))</f>
        <v>#REF!</v>
      </c>
      <c r="U24" s="179" t="e">
        <f ca="1">IF($C24=$D$2,'FLETES (#) MAYO'!U24*U$2,IF($C24=$D$3,'FLETES (#) MAYO'!U24*U$3,IF($C24=$D$4,'FLETES (#) MAYO'!U24*U$4,IF($C24=$D$5,'FLETES (#) MAYO'!U24*U$5,0))))</f>
        <v>#REF!</v>
      </c>
      <c r="V24" s="179" t="e">
        <f ca="1">IF($C24=$D$2,'FLETES (#) MAYO'!V24*V$2,IF($C24=$D$3,'FLETES (#) MAYO'!V24*V$3,IF($C24=$D$4,'FLETES (#) MAYO'!V24*V$4,IF($C24=$D$5,'FLETES (#) MAYO'!V24*V$5,0))))</f>
        <v>#REF!</v>
      </c>
      <c r="W24" s="179" t="e">
        <f ca="1">IF($C24=$D$2,'FLETES (#) MAYO'!W24*W$2,IF($C24=$D$3,'FLETES (#) MAYO'!W24*W$3,IF($C24=$D$4,'FLETES (#) MAYO'!W24*W$4,IF($C24=$D$5,'FLETES (#) MAYO'!W24*W$5,0))))</f>
        <v>#REF!</v>
      </c>
      <c r="X24" s="179" t="e">
        <f ca="1">IF($C24=$D$2,'FLETES (#) MAYO'!X24*X$2,IF($C24=$D$3,'FLETES (#) MAYO'!X24*X$3,IF($C24=$D$4,'FLETES (#) MAYO'!X24*X$4,IF($C24=$D$5,'FLETES (#) MAYO'!X24*X$5,0))))</f>
        <v>#REF!</v>
      </c>
      <c r="Y24" s="179" t="e">
        <f ca="1">IF($C24=$D$2,'FLETES (#) MAYO'!Y24*Y$2,IF($C24=$D$3,'FLETES (#) MAYO'!Y24*Y$3,IF($C24=$D$4,'FLETES (#) MAYO'!Y24*Y$4,IF($C24=$D$5,'FLETES (#) MAYO'!Y24*Y$5,0))))</f>
        <v>#REF!</v>
      </c>
      <c r="Z24" s="179" t="e">
        <f ca="1">IF($C24=$D$2,'FLETES (#) MAYO'!Z24*Z$2,IF($C24=$D$3,'FLETES (#) MAYO'!Z24*Z$3,IF($C24=$D$4,'FLETES (#) MAYO'!Z24*Z$4,IF($C24=$D$5,'FLETES (#) MAYO'!Z24*Z$5,0))))</f>
        <v>#REF!</v>
      </c>
      <c r="AA24" s="179" t="e">
        <f ca="1">IF($C24=$D$2,'FLETES (#) MAYO'!AA24*AA$2,IF($C24=$D$3,'FLETES (#) MAYO'!AA24*AA$3,IF($C24=$D$4,'FLETES (#) MAYO'!AA24*AA$4,IF($C24=$D$5,'FLETES (#) MAYO'!AA24*AA$5,0))))</f>
        <v>#REF!</v>
      </c>
      <c r="AB24" s="179" t="e">
        <f ca="1">IF($C24=$D$2,'FLETES (#) MAYO'!AB24*AB$2,IF($C24=$D$3,'FLETES (#) MAYO'!AB24*AB$3,IF($C24=$D$4,'FLETES (#) MAYO'!AB24*AB$4,IF($C24=$D$5,'FLETES (#) MAYO'!AB24*AB$5,0))))</f>
        <v>#REF!</v>
      </c>
      <c r="AC24" s="179" t="e">
        <f ca="1">IF($C24=$D$2,'FLETES (#) MAYO'!AC24*AC$2,IF($C24=$D$3,'FLETES (#) MAYO'!AC24*AC$3,IF($C24=$D$4,'FLETES (#) MAYO'!AC24*AC$4,IF($C24=$D$5,'FLETES (#) MAYO'!AC24*AC$5,0))))</f>
        <v>#REF!</v>
      </c>
      <c r="AD24" s="179" t="e">
        <f ca="1">IF($C24=$D$2,'FLETES (#) MAYO'!AD24*AD$2,IF($C24=$D$3,'FLETES (#) MAYO'!AD24*AD$3,IF($C24=$D$4,'FLETES (#) MAYO'!AD24*AD$4,IF($C24=$D$5,'FLETES (#) MAYO'!AD24*AD$5,0))))</f>
        <v>#REF!</v>
      </c>
      <c r="AE24" s="179" t="e">
        <f ca="1">IF($C24=$D$2,'FLETES (#) MAYO'!AE24*AE$2,IF($C24=$D$3,'FLETES (#) MAYO'!AE24*AE$3,IF($C24=$D$4,'FLETES (#) MAYO'!AE24*AE$4,IF($C24=$D$5,'FLETES (#) MAYO'!AE24*AE$5,0))))</f>
        <v>#REF!</v>
      </c>
      <c r="AF24" s="179" t="e">
        <f ca="1">IF($C24=$D$2,'FLETES (#) MAYO'!AF24*AF$2,IF($C24=$D$3,'FLETES (#) MAYO'!AF24*AF$3,IF($C24=$D$4,'FLETES (#) MAYO'!AF24*AF$4,IF($C24=$D$5,'FLETES (#) MAYO'!AF24*AF$5,0))))</f>
        <v>#REF!</v>
      </c>
      <c r="AG24" s="179" t="e">
        <f ca="1">IF($C24=$D$2,'FLETES (#) MAYO'!AG24*AG$2,IF($C24=$D$3,'FLETES (#) MAYO'!AG24*AG$3,IF($C24=$D$4,'FLETES (#) MAYO'!AG24*AG$4,IF($C24=$D$5,'FLETES (#) MAYO'!AG24*AG$5,0))))</f>
        <v>#REF!</v>
      </c>
      <c r="AH24" s="179" t="e">
        <f ca="1">IF($C24=$D$2,'FLETES (#) MAYO'!AH24*AH$2,IF($C24=$D$3,'FLETES (#) MAYO'!AH24*AH$3,IF($C24=$D$4,'FLETES (#) MAYO'!AH24*AH$4,IF($C24=$D$5,'FLETES (#) MAYO'!AH24*AH$5,0))))</f>
        <v>#REF!</v>
      </c>
      <c r="AI24" s="179" t="e">
        <f ca="1">IF($C24=$D$2,'FLETES (#) MAYO'!AI24*AI$2,IF($C24=$D$3,'FLETES (#) MAYO'!AI24*AI$3,IF($C24=$D$4,'FLETES (#) MAYO'!AI24*AI$4,IF($C24=$D$5,'FLETES (#) MAYO'!AI24*AI$5,0))))</f>
        <v>#REF!</v>
      </c>
      <c r="AJ24" s="179" t="e">
        <f ca="1">IF($C24=$D$2,'FLETES (#) MAYO'!AJ24*AJ$2,IF($C24=$D$3,'FLETES (#) MAYO'!AJ24*AJ$3,IF($C24=$D$4,'FLETES (#) MAYO'!AJ24*AJ$4,IF($C24=$D$5,'FLETES (#) MAYO'!AJ24*AJ$5,0))))</f>
        <v>#REF!</v>
      </c>
      <c r="AK24" s="179" t="e">
        <f ca="1">IF($C24=$D$2,'FLETES (#) MAYO'!AK24*AK$2,IF($C24=$D$3,'FLETES (#) MAYO'!AK24*AK$3,IF($C24=$D$4,'FLETES (#) MAYO'!AK24*AK$4,IF($C24=$D$5,'FLETES (#) MAYO'!AK24*AK$5,0))))</f>
        <v>#REF!</v>
      </c>
      <c r="AL24" s="179" t="e">
        <f ca="1">IF($C24=$D$2,'FLETES (#) MAYO'!AL24*AL$2,IF($C24=$D$3,'FLETES (#) MAYO'!AL24*AL$3,IF($C24=$D$4,'FLETES (#) MAYO'!AL24*AL$4,IF($C24=$D$5,'FLETES (#) MAYO'!AL24*AL$5,0))))</f>
        <v>#REF!</v>
      </c>
      <c r="AM24" s="179" t="e">
        <f ca="1">IF($C24=$D$2,'FLETES (#) MAYO'!AM24*AM$2,IF($C24=$D$3,'FLETES (#) MAYO'!AM24*AM$3,IF($C24=$D$4,'FLETES (#) MAYO'!AM24*AM$4,IF($C24=$D$5,'FLETES (#) MAYO'!AM24*AM$5,0))))</f>
        <v>#REF!</v>
      </c>
    </row>
    <row r="25" spans="1:39">
      <c r="A25" s="166" t="str">
        <f ca="1">IFERROR(__xludf.DUMMYFUNCTION("""COMPUTED_VALUE"""),"Miguel Angel Quishpe Gordon")</f>
        <v>Miguel Angel Quishpe Gordon</v>
      </c>
      <c r="B25" s="167" t="str">
        <f ca="1">IFERROR(__xludf.DUMMYFUNCTION("""COMPUTED_VALUE"""),"PYP0743")</f>
        <v>PYP0743</v>
      </c>
      <c r="C25" s="168">
        <f ca="1">IFERROR(__xludf.DUMMYFUNCTION("""COMPUTED_VALUE"""),5)</f>
        <v>5</v>
      </c>
      <c r="D25" s="178" t="e">
        <f t="shared" ca="1" si="0"/>
        <v>#REF!</v>
      </c>
      <c r="E25" s="179" t="e">
        <f ca="1">IF($C25=$D$2,'FLETES (#) MAYO'!E25*E$2,IF($C25=$D$3,'FLETES (#) MAYO'!E25*E$3,IF($C25=$D$4,'FLETES (#) MAYO'!E25*E$4,IF($C25=$D$5,'FLETES (#) MAYO'!E25*E$5,0))))</f>
        <v>#REF!</v>
      </c>
      <c r="F25" s="179" t="e">
        <f ca="1">IF($C25=$D$2,'FLETES (#) MAYO'!F25*F$2,IF($C25=$D$3,'FLETES (#) MAYO'!F25*F$3,IF($C25=$D$4,'FLETES (#) MAYO'!F25*F$4,IF($C25=$D$5,'FLETES (#) MAYO'!F25*F$5,0))))</f>
        <v>#REF!</v>
      </c>
      <c r="G25" s="179" t="e">
        <f ca="1">IF($C25=$D$2,'FLETES (#) MAYO'!G25*G$2,IF($C25=$D$3,'FLETES (#) MAYO'!G25*G$3,IF($C25=$D$4,'FLETES (#) MAYO'!G25*G$4,IF($C25=$D$5,'FLETES (#) MAYO'!G25*G$5,0))))</f>
        <v>#REF!</v>
      </c>
      <c r="H25" s="179" t="e">
        <f ca="1">IF($C25=$D$2,'FLETES (#) MAYO'!H25*H$2,IF($C25=$D$3,'FLETES (#) MAYO'!H25*H$3,IF($C25=$D$4,'FLETES (#) MAYO'!H25*H$4,IF($C25=$D$5,'FLETES (#) MAYO'!H25*H$5,0))))</f>
        <v>#REF!</v>
      </c>
      <c r="I25" s="179" t="e">
        <f ca="1">IF($C25=$D$2,'FLETES (#) MAYO'!I25*I$2,IF($C25=$D$3,'FLETES (#) MAYO'!I25*I$3,IF($C25=$D$4,'FLETES (#) MAYO'!I25*I$4,IF($C25=$D$5,'FLETES (#) MAYO'!I25*I$5,0))))</f>
        <v>#REF!</v>
      </c>
      <c r="J25" s="179" t="e">
        <f ca="1">IF($C25=$D$2,'FLETES (#) MAYO'!J25*J$2,IF($C25=$D$3,'FLETES (#) MAYO'!J25*J$3,IF($C25=$D$4,'FLETES (#) MAYO'!J25*J$4,IF($C25=$D$5,'FLETES (#) MAYO'!J25*J$5,0))))</f>
        <v>#REF!</v>
      </c>
      <c r="K25" s="179" t="e">
        <f ca="1">IF($C25=$D$2,'FLETES (#) MAYO'!K25*K$2,IF($C25=$D$3,'FLETES (#) MAYO'!K25*K$3,IF($C25=$D$4,'FLETES (#) MAYO'!K25*K$4,IF($C25=$D$5,'FLETES (#) MAYO'!K25*K$5,0))))</f>
        <v>#REF!</v>
      </c>
      <c r="L25" s="179" t="e">
        <f ca="1">IF($C25=$D$2,'FLETES (#) MAYO'!L25*L$2,IF($C25=$D$3,'FLETES (#) MAYO'!L25*L$3,IF($C25=$D$4,'FLETES (#) MAYO'!L25*L$4,IF($C25=$D$5,'FLETES (#) MAYO'!L25*L$5,0))))</f>
        <v>#REF!</v>
      </c>
      <c r="M25" s="179" t="e">
        <f ca="1">IF($C25=$D$2,'FLETES (#) MAYO'!M25*M$2,IF($C25=$D$3,'FLETES (#) MAYO'!M25*M$3,IF($C25=$D$4,'FLETES (#) MAYO'!M25*M$4,IF($C25=$D$5,'FLETES (#) MAYO'!M25*M$5,0))))</f>
        <v>#REF!</v>
      </c>
      <c r="N25" s="179" t="e">
        <f ca="1">IF($C25=$D$2,'FLETES (#) MAYO'!N25*N$2,IF($C25=$D$3,'FLETES (#) MAYO'!N25*N$3,IF($C25=$D$4,'FLETES (#) MAYO'!N25*N$4,IF($C25=$D$5,'FLETES (#) MAYO'!N25*N$5,0))))</f>
        <v>#REF!</v>
      </c>
      <c r="O25" s="179" t="e">
        <f ca="1">IF($C25=$D$2,'FLETES (#) MAYO'!O25*O$2,IF($C25=$D$3,'FLETES (#) MAYO'!O25*O$3,IF($C25=$D$4,'FLETES (#) MAYO'!O25*O$4,IF($C25=$D$5,'FLETES (#) MAYO'!O25*O$5,0))))</f>
        <v>#REF!</v>
      </c>
      <c r="P25" s="179" t="e">
        <f ca="1">IF($C25=$D$2,'FLETES (#) MAYO'!P25*P$2,IF($C25=$D$3,'FLETES (#) MAYO'!P25*P$3,IF($C25=$D$4,'FLETES (#) MAYO'!P25*P$4,IF($C25=$D$5,'FLETES (#) MAYO'!P25*P$5,0))))</f>
        <v>#REF!</v>
      </c>
      <c r="Q25" s="179" t="e">
        <f ca="1">IF($C25=$D$2,'FLETES (#) MAYO'!Q25*Q$2,IF($C25=$D$3,'FLETES (#) MAYO'!Q25*Q$3,IF($C25=$D$4,'FLETES (#) MAYO'!Q25*Q$4,IF($C25=$D$5,'FLETES (#) MAYO'!Q25*Q$5,0))))</f>
        <v>#REF!</v>
      </c>
      <c r="R25" s="179" t="e">
        <f ca="1">IF($C25=$D$2,'FLETES (#) MAYO'!R25*R$2,IF($C25=$D$3,'FLETES (#) MAYO'!R25*R$3,IF($C25=$D$4,'FLETES (#) MAYO'!R25*R$4,IF($C25=$D$5,'FLETES (#) MAYO'!R25*R$5,0))))</f>
        <v>#REF!</v>
      </c>
      <c r="S25" s="179" t="e">
        <f ca="1">IF($C25=$D$2,'FLETES (#) MAYO'!S25*S$2,IF($C25=$D$3,'FLETES (#) MAYO'!S25*S$3,IF($C25=$D$4,'FLETES (#) MAYO'!S25*S$4,IF($C25=$D$5,'FLETES (#) MAYO'!S25*S$5,0))))</f>
        <v>#REF!</v>
      </c>
      <c r="T25" s="179" t="e">
        <f ca="1">IF($C25=$D$2,'FLETES (#) MAYO'!T25*T$2,IF($C25=$D$3,'FLETES (#) MAYO'!T25*T$3,IF($C25=$D$4,'FLETES (#) MAYO'!T25*T$4,IF($C25=$D$5,'FLETES (#) MAYO'!T25*T$5,0))))</f>
        <v>#REF!</v>
      </c>
      <c r="U25" s="179" t="e">
        <f ca="1">IF($C25=$D$2,'FLETES (#) MAYO'!U25*U$2,IF($C25=$D$3,'FLETES (#) MAYO'!U25*U$3,IF($C25=$D$4,'FLETES (#) MAYO'!U25*U$4,IF($C25=$D$5,'FLETES (#) MAYO'!U25*U$5,0))))</f>
        <v>#REF!</v>
      </c>
      <c r="V25" s="179" t="e">
        <f ca="1">IF($C25=$D$2,'FLETES (#) MAYO'!V25*V$2,IF($C25=$D$3,'FLETES (#) MAYO'!V25*V$3,IF($C25=$D$4,'FLETES (#) MAYO'!V25*V$4,IF($C25=$D$5,'FLETES (#) MAYO'!V25*V$5,0))))</f>
        <v>#REF!</v>
      </c>
      <c r="W25" s="179" t="e">
        <f ca="1">IF($C25=$D$2,'FLETES (#) MAYO'!W25*W$2,IF($C25=$D$3,'FLETES (#) MAYO'!W25*W$3,IF($C25=$D$4,'FLETES (#) MAYO'!W25*W$4,IF($C25=$D$5,'FLETES (#) MAYO'!W25*W$5,0))))</f>
        <v>#REF!</v>
      </c>
      <c r="X25" s="179" t="e">
        <f ca="1">IF($C25=$D$2,'FLETES (#) MAYO'!X25*X$2,IF($C25=$D$3,'FLETES (#) MAYO'!X25*X$3,IF($C25=$D$4,'FLETES (#) MAYO'!X25*X$4,IF($C25=$D$5,'FLETES (#) MAYO'!X25*X$5,0))))</f>
        <v>#REF!</v>
      </c>
      <c r="Y25" s="179" t="e">
        <f ca="1">IF($C25=$D$2,'FLETES (#) MAYO'!Y25*Y$2,IF($C25=$D$3,'FLETES (#) MAYO'!Y25*Y$3,IF($C25=$D$4,'FLETES (#) MAYO'!Y25*Y$4,IF($C25=$D$5,'FLETES (#) MAYO'!Y25*Y$5,0))))</f>
        <v>#REF!</v>
      </c>
      <c r="Z25" s="179" t="e">
        <f ca="1">IF($C25=$D$2,'FLETES (#) MAYO'!Z25*Z$2,IF($C25=$D$3,'FLETES (#) MAYO'!Z25*Z$3,IF($C25=$D$4,'FLETES (#) MAYO'!Z25*Z$4,IF($C25=$D$5,'FLETES (#) MAYO'!Z25*Z$5,0))))</f>
        <v>#REF!</v>
      </c>
      <c r="AA25" s="179" t="e">
        <f ca="1">IF($C25=$D$2,'FLETES (#) MAYO'!AA25*AA$2,IF($C25=$D$3,'FLETES (#) MAYO'!AA25*AA$3,IF($C25=$D$4,'FLETES (#) MAYO'!AA25*AA$4,IF($C25=$D$5,'FLETES (#) MAYO'!AA25*AA$5,0))))</f>
        <v>#REF!</v>
      </c>
      <c r="AB25" s="179" t="e">
        <f ca="1">IF($C25=$D$2,'FLETES (#) MAYO'!AB25*AB$2,IF($C25=$D$3,'FLETES (#) MAYO'!AB25*AB$3,IF($C25=$D$4,'FLETES (#) MAYO'!AB25*AB$4,IF($C25=$D$5,'FLETES (#) MAYO'!AB25*AB$5,0))))</f>
        <v>#REF!</v>
      </c>
      <c r="AC25" s="179" t="e">
        <f ca="1">IF($C25=$D$2,'FLETES (#) MAYO'!AC25*AC$2,IF($C25=$D$3,'FLETES (#) MAYO'!AC25*AC$3,IF($C25=$D$4,'FLETES (#) MAYO'!AC25*AC$4,IF($C25=$D$5,'FLETES (#) MAYO'!AC25*AC$5,0))))</f>
        <v>#REF!</v>
      </c>
      <c r="AD25" s="179" t="e">
        <f ca="1">IF($C25=$D$2,'FLETES (#) MAYO'!AD25*AD$2,IF($C25=$D$3,'FLETES (#) MAYO'!AD25*AD$3,IF($C25=$D$4,'FLETES (#) MAYO'!AD25*AD$4,IF($C25=$D$5,'FLETES (#) MAYO'!AD25*AD$5,0))))</f>
        <v>#REF!</v>
      </c>
      <c r="AE25" s="179" t="e">
        <f ca="1">IF($C25=$D$2,'FLETES (#) MAYO'!AE25*AE$2,IF($C25=$D$3,'FLETES (#) MAYO'!AE25*AE$3,IF($C25=$D$4,'FLETES (#) MAYO'!AE25*AE$4,IF($C25=$D$5,'FLETES (#) MAYO'!AE25*AE$5,0))))</f>
        <v>#REF!</v>
      </c>
      <c r="AF25" s="179" t="e">
        <f ca="1">IF($C25=$D$2,'FLETES (#) MAYO'!AF25*AF$2,IF($C25=$D$3,'FLETES (#) MAYO'!AF25*AF$3,IF($C25=$D$4,'FLETES (#) MAYO'!AF25*AF$4,IF($C25=$D$5,'FLETES (#) MAYO'!AF25*AF$5,0))))</f>
        <v>#REF!</v>
      </c>
      <c r="AG25" s="179" t="e">
        <f ca="1">IF($C25=$D$2,'FLETES (#) MAYO'!AG25*AG$2,IF($C25=$D$3,'FLETES (#) MAYO'!AG25*AG$3,IF($C25=$D$4,'FLETES (#) MAYO'!AG25*AG$4,IF($C25=$D$5,'FLETES (#) MAYO'!AG25*AG$5,0))))</f>
        <v>#REF!</v>
      </c>
      <c r="AH25" s="179" t="e">
        <f ca="1">IF($C25=$D$2,'FLETES (#) MAYO'!AH25*AH$2,IF($C25=$D$3,'FLETES (#) MAYO'!AH25*AH$3,IF($C25=$D$4,'FLETES (#) MAYO'!AH25*AH$4,IF($C25=$D$5,'FLETES (#) MAYO'!AH25*AH$5,0))))</f>
        <v>#REF!</v>
      </c>
      <c r="AI25" s="179" t="e">
        <f ca="1">IF($C25=$D$2,'FLETES (#) MAYO'!AI25*AI$2,IF($C25=$D$3,'FLETES (#) MAYO'!AI25*AI$3,IF($C25=$D$4,'FLETES (#) MAYO'!AI25*AI$4,IF($C25=$D$5,'FLETES (#) MAYO'!AI25*AI$5,0))))</f>
        <v>#REF!</v>
      </c>
      <c r="AJ25" s="179" t="e">
        <f ca="1">IF($C25=$D$2,'FLETES (#) MAYO'!AJ25*AJ$2,IF($C25=$D$3,'FLETES (#) MAYO'!AJ25*AJ$3,IF($C25=$D$4,'FLETES (#) MAYO'!AJ25*AJ$4,IF($C25=$D$5,'FLETES (#) MAYO'!AJ25*AJ$5,0))))</f>
        <v>#REF!</v>
      </c>
      <c r="AK25" s="179" t="e">
        <f ca="1">IF($C25=$D$2,'FLETES (#) MAYO'!AK25*AK$2,IF($C25=$D$3,'FLETES (#) MAYO'!AK25*AK$3,IF($C25=$D$4,'FLETES (#) MAYO'!AK25*AK$4,IF($C25=$D$5,'FLETES (#) MAYO'!AK25*AK$5,0))))</f>
        <v>#REF!</v>
      </c>
      <c r="AL25" s="179" t="e">
        <f ca="1">IF($C25=$D$2,'FLETES (#) MAYO'!AL25*AL$2,IF($C25=$D$3,'FLETES (#) MAYO'!AL25*AL$3,IF($C25=$D$4,'FLETES (#) MAYO'!AL25*AL$4,IF($C25=$D$5,'FLETES (#) MAYO'!AL25*AL$5,0))))</f>
        <v>#REF!</v>
      </c>
      <c r="AM25" s="179" t="e">
        <f ca="1">IF($C25=$D$2,'FLETES (#) MAYO'!AM25*AM$2,IF($C25=$D$3,'FLETES (#) MAYO'!AM25*AM$3,IF($C25=$D$4,'FLETES (#) MAYO'!AM25*AM$4,IF($C25=$D$5,'FLETES (#) MAYO'!AM25*AM$5,0))))</f>
        <v>#REF!</v>
      </c>
    </row>
    <row r="26" spans="1:39">
      <c r="A26" s="166" t="str">
        <f ca="1">IFERROR(__xludf.DUMMYFUNCTION("""COMPUTED_VALUE"""),"Miguel Angel Quishpe Gordon")</f>
        <v>Miguel Angel Quishpe Gordon</v>
      </c>
      <c r="B26" s="167" t="str">
        <f ca="1">IFERROR(__xludf.DUMMYFUNCTION("""COMPUTED_VALUE"""),"IAE0151")</f>
        <v>IAE0151</v>
      </c>
      <c r="C26" s="168">
        <f ca="1">IFERROR(__xludf.DUMMYFUNCTION("""COMPUTED_VALUE"""),6)</f>
        <v>6</v>
      </c>
      <c r="D26" s="178" t="e">
        <f t="shared" ca="1" si="0"/>
        <v>#REF!</v>
      </c>
      <c r="E26" s="179" t="e">
        <f ca="1">IF($C26=$D$2,'FLETES (#) MAYO'!E26*E$2,IF($C26=$D$3,'FLETES (#) MAYO'!E26*E$3,IF($C26=$D$4,'FLETES (#) MAYO'!E26*E$4,IF($C26=$D$5,'FLETES (#) MAYO'!E26*E$5,0))))</f>
        <v>#REF!</v>
      </c>
      <c r="F26" s="179" t="e">
        <f ca="1">IF($C26=$D$2,'FLETES (#) MAYO'!F26*F$2,IF($C26=$D$3,'FLETES (#) MAYO'!F26*F$3,IF($C26=$D$4,'FLETES (#) MAYO'!F26*F$4,IF($C26=$D$5,'FLETES (#) MAYO'!F26*F$5,0))))</f>
        <v>#REF!</v>
      </c>
      <c r="G26" s="179" t="e">
        <f ca="1">IF($C26=$D$2,'FLETES (#) MAYO'!G26*G$2,IF($C26=$D$3,'FLETES (#) MAYO'!G26*G$3,IF($C26=$D$4,'FLETES (#) MAYO'!G26*G$4,IF($C26=$D$5,'FLETES (#) MAYO'!G26*G$5,0))))</f>
        <v>#REF!</v>
      </c>
      <c r="H26" s="179" t="e">
        <f ca="1">IF($C26=$D$2,'FLETES (#) MAYO'!H26*H$2,IF($C26=$D$3,'FLETES (#) MAYO'!H26*H$3,IF($C26=$D$4,'FLETES (#) MAYO'!H26*H$4,IF($C26=$D$5,'FLETES (#) MAYO'!H26*H$5,0))))</f>
        <v>#REF!</v>
      </c>
      <c r="I26" s="179" t="e">
        <f ca="1">IF($C26=$D$2,'FLETES (#) MAYO'!I26*I$2,IF($C26=$D$3,'FLETES (#) MAYO'!I26*I$3,IF($C26=$D$4,'FLETES (#) MAYO'!I26*I$4,IF($C26=$D$5,'FLETES (#) MAYO'!I26*I$5,0))))</f>
        <v>#REF!</v>
      </c>
      <c r="J26" s="179" t="e">
        <f ca="1">IF($C26=$D$2,'FLETES (#) MAYO'!J26*J$2,IF($C26=$D$3,'FLETES (#) MAYO'!J26*J$3,IF($C26=$D$4,'FLETES (#) MAYO'!J26*J$4,IF($C26=$D$5,'FLETES (#) MAYO'!J26*J$5,0))))</f>
        <v>#REF!</v>
      </c>
      <c r="K26" s="179" t="e">
        <f ca="1">IF($C26=$D$2,'FLETES (#) MAYO'!K26*K$2,IF($C26=$D$3,'FLETES (#) MAYO'!K26*K$3,IF($C26=$D$4,'FLETES (#) MAYO'!K26*K$4,IF($C26=$D$5,'FLETES (#) MAYO'!K26*K$5,0))))</f>
        <v>#REF!</v>
      </c>
      <c r="L26" s="179" t="e">
        <f ca="1">IF($C26=$D$2,'FLETES (#) MAYO'!L26*L$2,IF($C26=$D$3,'FLETES (#) MAYO'!L26*L$3,IF($C26=$D$4,'FLETES (#) MAYO'!L26*L$4,IF($C26=$D$5,'FLETES (#) MAYO'!L26*L$5,0))))</f>
        <v>#REF!</v>
      </c>
      <c r="M26" s="179" t="e">
        <f ca="1">IF($C26=$D$2,'FLETES (#) MAYO'!M26*M$2,IF($C26=$D$3,'FLETES (#) MAYO'!M26*M$3,IF($C26=$D$4,'FLETES (#) MAYO'!M26*M$4,IF($C26=$D$5,'FLETES (#) MAYO'!M26*M$5,0))))</f>
        <v>#REF!</v>
      </c>
      <c r="N26" s="179" t="e">
        <f ca="1">IF($C26=$D$2,'FLETES (#) MAYO'!N26*N$2,IF($C26=$D$3,'FLETES (#) MAYO'!N26*N$3,IF($C26=$D$4,'FLETES (#) MAYO'!N26*N$4,IF($C26=$D$5,'FLETES (#) MAYO'!N26*N$5,0))))</f>
        <v>#REF!</v>
      </c>
      <c r="O26" s="179" t="e">
        <f ca="1">IF($C26=$D$2,'FLETES (#) MAYO'!O26*O$2,IF($C26=$D$3,'FLETES (#) MAYO'!O26*O$3,IF($C26=$D$4,'FLETES (#) MAYO'!O26*O$4,IF($C26=$D$5,'FLETES (#) MAYO'!O26*O$5,0))))</f>
        <v>#REF!</v>
      </c>
      <c r="P26" s="179" t="e">
        <f ca="1">IF($C26=$D$2,'FLETES (#) MAYO'!P26*P$2,IF($C26=$D$3,'FLETES (#) MAYO'!P26*P$3,IF($C26=$D$4,'FLETES (#) MAYO'!P26*P$4,IF($C26=$D$5,'FLETES (#) MAYO'!P26*P$5,0))))</f>
        <v>#REF!</v>
      </c>
      <c r="Q26" s="179" t="e">
        <f ca="1">IF($C26=$D$2,'FLETES (#) MAYO'!Q26*Q$2,IF($C26=$D$3,'FLETES (#) MAYO'!Q26*Q$3,IF($C26=$D$4,'FLETES (#) MAYO'!Q26*Q$4,IF($C26=$D$5,'FLETES (#) MAYO'!Q26*Q$5,0))))</f>
        <v>#REF!</v>
      </c>
      <c r="R26" s="179" t="e">
        <f ca="1">IF($C26=$D$2,'FLETES (#) MAYO'!R26*R$2,IF($C26=$D$3,'FLETES (#) MAYO'!R26*R$3,IF($C26=$D$4,'FLETES (#) MAYO'!R26*R$4,IF($C26=$D$5,'FLETES (#) MAYO'!R26*R$5,0))))</f>
        <v>#REF!</v>
      </c>
      <c r="S26" s="179" t="e">
        <f ca="1">IF($C26=$D$2,'FLETES (#) MAYO'!S26*S$2,IF($C26=$D$3,'FLETES (#) MAYO'!S26*S$3,IF($C26=$D$4,'FLETES (#) MAYO'!S26*S$4,IF($C26=$D$5,'FLETES (#) MAYO'!S26*S$5,0))))</f>
        <v>#REF!</v>
      </c>
      <c r="T26" s="179" t="e">
        <f ca="1">IF($C26=$D$2,'FLETES (#) MAYO'!T26*T$2,IF($C26=$D$3,'FLETES (#) MAYO'!T26*T$3,IF($C26=$D$4,'FLETES (#) MAYO'!T26*T$4,IF($C26=$D$5,'FLETES (#) MAYO'!T26*T$5,0))))</f>
        <v>#REF!</v>
      </c>
      <c r="U26" s="179" t="e">
        <f ca="1">IF($C26=$D$2,'FLETES (#) MAYO'!U26*U$2,IF($C26=$D$3,'FLETES (#) MAYO'!U26*U$3,IF($C26=$D$4,'FLETES (#) MAYO'!U26*U$4,IF($C26=$D$5,'FLETES (#) MAYO'!U26*U$5,0))))</f>
        <v>#REF!</v>
      </c>
      <c r="V26" s="179" t="e">
        <f ca="1">IF($C26=$D$2,'FLETES (#) MAYO'!V26*V$2,IF($C26=$D$3,'FLETES (#) MAYO'!V26*V$3,IF($C26=$D$4,'FLETES (#) MAYO'!V26*V$4,IF($C26=$D$5,'FLETES (#) MAYO'!V26*V$5,0))))</f>
        <v>#REF!</v>
      </c>
      <c r="W26" s="179" t="e">
        <f ca="1">IF($C26=$D$2,'FLETES (#) MAYO'!W26*W$2,IF($C26=$D$3,'FLETES (#) MAYO'!W26*W$3,IF($C26=$D$4,'FLETES (#) MAYO'!W26*W$4,IF($C26=$D$5,'FLETES (#) MAYO'!W26*W$5,0))))</f>
        <v>#REF!</v>
      </c>
      <c r="X26" s="179" t="e">
        <f ca="1">IF($C26=$D$2,'FLETES (#) MAYO'!X26*X$2,IF($C26=$D$3,'FLETES (#) MAYO'!X26*X$3,IF($C26=$D$4,'FLETES (#) MAYO'!X26*X$4,IF($C26=$D$5,'FLETES (#) MAYO'!X26*X$5,0))))</f>
        <v>#REF!</v>
      </c>
      <c r="Y26" s="179" t="e">
        <f ca="1">IF($C26=$D$2,'FLETES (#) MAYO'!Y26*Y$2,IF($C26=$D$3,'FLETES (#) MAYO'!Y26*Y$3,IF($C26=$D$4,'FLETES (#) MAYO'!Y26*Y$4,IF($C26=$D$5,'FLETES (#) MAYO'!Y26*Y$5,0))))</f>
        <v>#REF!</v>
      </c>
      <c r="Z26" s="179" t="e">
        <f ca="1">IF($C26=$D$2,'FLETES (#) MAYO'!Z26*Z$2,IF($C26=$D$3,'FLETES (#) MAYO'!Z26*Z$3,IF($C26=$D$4,'FLETES (#) MAYO'!Z26*Z$4,IF($C26=$D$5,'FLETES (#) MAYO'!Z26*Z$5,0))))</f>
        <v>#REF!</v>
      </c>
      <c r="AA26" s="179" t="e">
        <f ca="1">IF($C26=$D$2,'FLETES (#) MAYO'!AA26*AA$2,IF($C26=$D$3,'FLETES (#) MAYO'!AA26*AA$3,IF($C26=$D$4,'FLETES (#) MAYO'!AA26*AA$4,IF($C26=$D$5,'FLETES (#) MAYO'!AA26*AA$5,0))))</f>
        <v>#REF!</v>
      </c>
      <c r="AB26" s="179" t="e">
        <f ca="1">IF($C26=$D$2,'FLETES (#) MAYO'!AB26*AB$2,IF($C26=$D$3,'FLETES (#) MAYO'!AB26*AB$3,IF($C26=$D$4,'FLETES (#) MAYO'!AB26*AB$4,IF($C26=$D$5,'FLETES (#) MAYO'!AB26*AB$5,0))))</f>
        <v>#REF!</v>
      </c>
      <c r="AC26" s="179" t="e">
        <f ca="1">IF($C26=$D$2,'FLETES (#) MAYO'!AC26*AC$2,IF($C26=$D$3,'FLETES (#) MAYO'!AC26*AC$3,IF($C26=$D$4,'FLETES (#) MAYO'!AC26*AC$4,IF($C26=$D$5,'FLETES (#) MAYO'!AC26*AC$5,0))))</f>
        <v>#REF!</v>
      </c>
      <c r="AD26" s="179" t="e">
        <f ca="1">IF($C26=$D$2,'FLETES (#) MAYO'!AD26*AD$2,IF($C26=$D$3,'FLETES (#) MAYO'!AD26*AD$3,IF($C26=$D$4,'FLETES (#) MAYO'!AD26*AD$4,IF($C26=$D$5,'FLETES (#) MAYO'!AD26*AD$5,0))))</f>
        <v>#REF!</v>
      </c>
      <c r="AE26" s="179" t="e">
        <f ca="1">IF($C26=$D$2,'FLETES (#) MAYO'!AE26*AE$2,IF($C26=$D$3,'FLETES (#) MAYO'!AE26*AE$3,IF($C26=$D$4,'FLETES (#) MAYO'!AE26*AE$4,IF($C26=$D$5,'FLETES (#) MAYO'!AE26*AE$5,0))))</f>
        <v>#REF!</v>
      </c>
      <c r="AF26" s="179" t="e">
        <f ca="1">IF($C26=$D$2,'FLETES (#) MAYO'!AF26*AF$2,IF($C26=$D$3,'FLETES (#) MAYO'!AF26*AF$3,IF($C26=$D$4,'FLETES (#) MAYO'!AF26*AF$4,IF($C26=$D$5,'FLETES (#) MAYO'!AF26*AF$5,0))))</f>
        <v>#REF!</v>
      </c>
      <c r="AG26" s="179" t="e">
        <f ca="1">IF($C26=$D$2,'FLETES (#) MAYO'!AG26*AG$2,IF($C26=$D$3,'FLETES (#) MAYO'!AG26*AG$3,IF($C26=$D$4,'FLETES (#) MAYO'!AG26*AG$4,IF($C26=$D$5,'FLETES (#) MAYO'!AG26*AG$5,0))))</f>
        <v>#REF!</v>
      </c>
      <c r="AH26" s="179" t="e">
        <f ca="1">IF($C26=$D$2,'FLETES (#) MAYO'!AH26*AH$2,IF($C26=$D$3,'FLETES (#) MAYO'!AH26*AH$3,IF($C26=$D$4,'FLETES (#) MAYO'!AH26*AH$4,IF($C26=$D$5,'FLETES (#) MAYO'!AH26*AH$5,0))))</f>
        <v>#REF!</v>
      </c>
      <c r="AI26" s="179" t="e">
        <f ca="1">IF($C26=$D$2,'FLETES (#) MAYO'!AI26*AI$2,IF($C26=$D$3,'FLETES (#) MAYO'!AI26*AI$3,IF($C26=$D$4,'FLETES (#) MAYO'!AI26*AI$4,IF($C26=$D$5,'FLETES (#) MAYO'!AI26*AI$5,0))))</f>
        <v>#REF!</v>
      </c>
      <c r="AJ26" s="179" t="e">
        <f ca="1">IF($C26=$D$2,'FLETES (#) MAYO'!AJ26*AJ$2,IF($C26=$D$3,'FLETES (#) MAYO'!AJ26*AJ$3,IF($C26=$D$4,'FLETES (#) MAYO'!AJ26*AJ$4,IF($C26=$D$5,'FLETES (#) MAYO'!AJ26*AJ$5,0))))</f>
        <v>#REF!</v>
      </c>
      <c r="AK26" s="179" t="e">
        <f ca="1">IF($C26=$D$2,'FLETES (#) MAYO'!AK26*AK$2,IF($C26=$D$3,'FLETES (#) MAYO'!AK26*AK$3,IF($C26=$D$4,'FLETES (#) MAYO'!AK26*AK$4,IF($C26=$D$5,'FLETES (#) MAYO'!AK26*AK$5,0))))</f>
        <v>#REF!</v>
      </c>
      <c r="AL26" s="179" t="e">
        <f ca="1">IF($C26=$D$2,'FLETES (#) MAYO'!AL26*AL$2,IF($C26=$D$3,'FLETES (#) MAYO'!AL26*AL$3,IF($C26=$D$4,'FLETES (#) MAYO'!AL26*AL$4,IF($C26=$D$5,'FLETES (#) MAYO'!AL26*AL$5,0))))</f>
        <v>#REF!</v>
      </c>
      <c r="AM26" s="179" t="e">
        <f ca="1">IF($C26=$D$2,'FLETES (#) MAYO'!AM26*AM$2,IF($C26=$D$3,'FLETES (#) MAYO'!AM26*AM$3,IF($C26=$D$4,'FLETES (#) MAYO'!AM26*AM$4,IF($C26=$D$5,'FLETES (#) MAYO'!AM26*AM$5,0))))</f>
        <v>#REF!</v>
      </c>
    </row>
    <row r="27" spans="1:39">
      <c r="A27" s="166" t="str">
        <f ca="1">IFERROR(__xludf.DUMMYFUNCTION("""COMPUTED_VALUE"""),"Cesar  Luis Muentes Cornejo")</f>
        <v>Cesar  Luis Muentes Cornejo</v>
      </c>
      <c r="B27" s="167" t="str">
        <f ca="1">IFERROR(__xludf.DUMMYFUNCTION("""COMPUTED_VALUE"""),"OAH0651")</f>
        <v>OAH0651</v>
      </c>
      <c r="C27" s="168">
        <f ca="1">IFERROR(__xludf.DUMMYFUNCTION("""COMPUTED_VALUE"""),5)</f>
        <v>5</v>
      </c>
      <c r="D27" s="178" t="e">
        <f t="shared" ca="1" si="0"/>
        <v>#REF!</v>
      </c>
      <c r="E27" s="179" t="e">
        <f ca="1">IF($C27=$D$2,'FLETES (#) MAYO'!E27*E$2,IF($C27=$D$3,'FLETES (#) MAYO'!E27*E$3,IF($C27=$D$4,'FLETES (#) MAYO'!E27*E$4,IF($C27=$D$5,'FLETES (#) MAYO'!E27*E$5,0))))</f>
        <v>#REF!</v>
      </c>
      <c r="F27" s="179" t="e">
        <f ca="1">IF($C27=$D$2,'FLETES (#) MAYO'!F27*F$2,IF($C27=$D$3,'FLETES (#) MAYO'!F27*F$3,IF($C27=$D$4,'FLETES (#) MAYO'!F27*F$4,IF($C27=$D$5,'FLETES (#) MAYO'!F27*F$5,0))))</f>
        <v>#REF!</v>
      </c>
      <c r="G27" s="179" t="e">
        <f ca="1">IF($C27=$D$2,'FLETES (#) MAYO'!G27*G$2,IF($C27=$D$3,'FLETES (#) MAYO'!G27*G$3,IF($C27=$D$4,'FLETES (#) MAYO'!G27*G$4,IF($C27=$D$5,'FLETES (#) MAYO'!G27*G$5,0))))</f>
        <v>#REF!</v>
      </c>
      <c r="H27" s="179" t="e">
        <f ca="1">IF($C27=$D$2,'FLETES (#) MAYO'!H27*H$2,IF($C27=$D$3,'FLETES (#) MAYO'!H27*H$3,IF($C27=$D$4,'FLETES (#) MAYO'!H27*H$4,IF($C27=$D$5,'FLETES (#) MAYO'!H27*H$5,0))))</f>
        <v>#REF!</v>
      </c>
      <c r="I27" s="179" t="e">
        <f ca="1">IF($C27=$D$2,'FLETES (#) MAYO'!I27*I$2,IF($C27=$D$3,'FLETES (#) MAYO'!I27*I$3,IF($C27=$D$4,'FLETES (#) MAYO'!I27*I$4,IF($C27=$D$5,'FLETES (#) MAYO'!I27*I$5,0))))</f>
        <v>#REF!</v>
      </c>
      <c r="J27" s="179" t="e">
        <f ca="1">IF($C27=$D$2,'FLETES (#) MAYO'!J27*J$2,IF($C27=$D$3,'FLETES (#) MAYO'!J27*J$3,IF($C27=$D$4,'FLETES (#) MAYO'!J27*J$4,IF($C27=$D$5,'FLETES (#) MAYO'!J27*J$5,0))))</f>
        <v>#REF!</v>
      </c>
      <c r="K27" s="179" t="e">
        <f ca="1">IF($C27=$D$2,'FLETES (#) MAYO'!K27*K$2,IF($C27=$D$3,'FLETES (#) MAYO'!K27*K$3,IF($C27=$D$4,'FLETES (#) MAYO'!K27*K$4,IF($C27=$D$5,'FLETES (#) MAYO'!K27*K$5,0))))</f>
        <v>#REF!</v>
      </c>
      <c r="L27" s="179" t="e">
        <f ca="1">IF($C27=$D$2,'FLETES (#) MAYO'!L27*L$2,IF($C27=$D$3,'FLETES (#) MAYO'!L27*L$3,IF($C27=$D$4,'FLETES (#) MAYO'!L27*L$4,IF($C27=$D$5,'FLETES (#) MAYO'!L27*L$5,0))))</f>
        <v>#REF!</v>
      </c>
      <c r="M27" s="179" t="e">
        <f ca="1">IF($C27=$D$2,'FLETES (#) MAYO'!M27*M$2,IF($C27=$D$3,'FLETES (#) MAYO'!M27*M$3,IF($C27=$D$4,'FLETES (#) MAYO'!M27*M$4,IF($C27=$D$5,'FLETES (#) MAYO'!M27*M$5,0))))</f>
        <v>#REF!</v>
      </c>
      <c r="N27" s="179" t="e">
        <f ca="1">IF($C27=$D$2,'FLETES (#) MAYO'!N27*N$2,IF($C27=$D$3,'FLETES (#) MAYO'!N27*N$3,IF($C27=$D$4,'FLETES (#) MAYO'!N27*N$4,IF($C27=$D$5,'FLETES (#) MAYO'!N27*N$5,0))))</f>
        <v>#REF!</v>
      </c>
      <c r="O27" s="179" t="e">
        <f ca="1">IF($C27=$D$2,'FLETES (#) MAYO'!O27*O$2,IF($C27=$D$3,'FLETES (#) MAYO'!O27*O$3,IF($C27=$D$4,'FLETES (#) MAYO'!O27*O$4,IF($C27=$D$5,'FLETES (#) MAYO'!O27*O$5,0))))</f>
        <v>#REF!</v>
      </c>
      <c r="P27" s="179" t="e">
        <f ca="1">IF($C27=$D$2,'FLETES (#) MAYO'!P27*P$2,IF($C27=$D$3,'FLETES (#) MAYO'!P27*P$3,IF($C27=$D$4,'FLETES (#) MAYO'!P27*P$4,IF($C27=$D$5,'FLETES (#) MAYO'!P27*P$5,0))))</f>
        <v>#REF!</v>
      </c>
      <c r="Q27" s="179" t="e">
        <f ca="1">IF($C27=$D$2,'FLETES (#) MAYO'!Q27*Q$2,IF($C27=$D$3,'FLETES (#) MAYO'!Q27*Q$3,IF($C27=$D$4,'FLETES (#) MAYO'!Q27*Q$4,IF($C27=$D$5,'FLETES (#) MAYO'!Q27*Q$5,0))))</f>
        <v>#REF!</v>
      </c>
      <c r="R27" s="179" t="e">
        <f ca="1">IF($C27=$D$2,'FLETES (#) MAYO'!R27*R$2,IF($C27=$D$3,'FLETES (#) MAYO'!R27*R$3,IF($C27=$D$4,'FLETES (#) MAYO'!R27*R$4,IF($C27=$D$5,'FLETES (#) MAYO'!R27*R$5,0))))</f>
        <v>#REF!</v>
      </c>
      <c r="S27" s="179" t="e">
        <f ca="1">IF($C27=$D$2,'FLETES (#) MAYO'!S27*S$2,IF($C27=$D$3,'FLETES (#) MAYO'!S27*S$3,IF($C27=$D$4,'FLETES (#) MAYO'!S27*S$4,IF($C27=$D$5,'FLETES (#) MAYO'!S27*S$5,0))))</f>
        <v>#REF!</v>
      </c>
      <c r="T27" s="179" t="e">
        <f ca="1">IF($C27=$D$2,'FLETES (#) MAYO'!T27*T$2,IF($C27=$D$3,'FLETES (#) MAYO'!T27*T$3,IF($C27=$D$4,'FLETES (#) MAYO'!T27*T$4,IF($C27=$D$5,'FLETES (#) MAYO'!T27*T$5,0))))</f>
        <v>#REF!</v>
      </c>
      <c r="U27" s="179" t="e">
        <f ca="1">IF($C27=$D$2,'FLETES (#) MAYO'!U27*U$2,IF($C27=$D$3,'FLETES (#) MAYO'!U27*U$3,IF($C27=$D$4,'FLETES (#) MAYO'!U27*U$4,IF($C27=$D$5,'FLETES (#) MAYO'!U27*U$5,0))))</f>
        <v>#REF!</v>
      </c>
      <c r="V27" s="179" t="e">
        <f ca="1">IF($C27=$D$2,'FLETES (#) MAYO'!V27*V$2,IF($C27=$D$3,'FLETES (#) MAYO'!V27*V$3,IF($C27=$D$4,'FLETES (#) MAYO'!V27*V$4,IF($C27=$D$5,'FLETES (#) MAYO'!V27*V$5,0))))</f>
        <v>#REF!</v>
      </c>
      <c r="W27" s="179" t="e">
        <f ca="1">IF($C27=$D$2,'FLETES (#) MAYO'!W27*W$2,IF($C27=$D$3,'FLETES (#) MAYO'!W27*W$3,IF($C27=$D$4,'FLETES (#) MAYO'!W27*W$4,IF($C27=$D$5,'FLETES (#) MAYO'!W27*W$5,0))))</f>
        <v>#REF!</v>
      </c>
      <c r="X27" s="179" t="e">
        <f ca="1">IF($C27=$D$2,'FLETES (#) MAYO'!X27*X$2,IF($C27=$D$3,'FLETES (#) MAYO'!X27*X$3,IF($C27=$D$4,'FLETES (#) MAYO'!X27*X$4,IF($C27=$D$5,'FLETES (#) MAYO'!X27*X$5,0))))</f>
        <v>#REF!</v>
      </c>
      <c r="Y27" s="179" t="e">
        <f ca="1">IF($C27=$D$2,'FLETES (#) MAYO'!Y27*Y$2,IF($C27=$D$3,'FLETES (#) MAYO'!Y27*Y$3,IF($C27=$D$4,'FLETES (#) MAYO'!Y27*Y$4,IF($C27=$D$5,'FLETES (#) MAYO'!Y27*Y$5,0))))</f>
        <v>#REF!</v>
      </c>
      <c r="Z27" s="179" t="e">
        <f ca="1">IF($C27=$D$2,'FLETES (#) MAYO'!Z27*Z$2,IF($C27=$D$3,'FLETES (#) MAYO'!Z27*Z$3,IF($C27=$D$4,'FLETES (#) MAYO'!Z27*Z$4,IF($C27=$D$5,'FLETES (#) MAYO'!Z27*Z$5,0))))</f>
        <v>#REF!</v>
      </c>
      <c r="AA27" s="179" t="e">
        <f ca="1">IF($C27=$D$2,'FLETES (#) MAYO'!AA27*AA$2,IF($C27=$D$3,'FLETES (#) MAYO'!AA27*AA$3,IF($C27=$D$4,'FLETES (#) MAYO'!AA27*AA$4,IF($C27=$D$5,'FLETES (#) MAYO'!AA27*AA$5,0))))</f>
        <v>#REF!</v>
      </c>
      <c r="AB27" s="179" t="e">
        <f ca="1">IF($C27=$D$2,'FLETES (#) MAYO'!AB27*AB$2,IF($C27=$D$3,'FLETES (#) MAYO'!AB27*AB$3,IF($C27=$D$4,'FLETES (#) MAYO'!AB27*AB$4,IF($C27=$D$5,'FLETES (#) MAYO'!AB27*AB$5,0))))</f>
        <v>#REF!</v>
      </c>
      <c r="AC27" s="179" t="e">
        <f ca="1">IF($C27=$D$2,'FLETES (#) MAYO'!AC27*AC$2,IF($C27=$D$3,'FLETES (#) MAYO'!AC27*AC$3,IF($C27=$D$4,'FLETES (#) MAYO'!AC27*AC$4,IF($C27=$D$5,'FLETES (#) MAYO'!AC27*AC$5,0))))</f>
        <v>#REF!</v>
      </c>
      <c r="AD27" s="179" t="e">
        <f ca="1">IF($C27=$D$2,'FLETES (#) MAYO'!AD27*AD$2,IF($C27=$D$3,'FLETES (#) MAYO'!AD27*AD$3,IF($C27=$D$4,'FLETES (#) MAYO'!AD27*AD$4,IF($C27=$D$5,'FLETES (#) MAYO'!AD27*AD$5,0))))</f>
        <v>#REF!</v>
      </c>
      <c r="AE27" s="179" t="e">
        <f ca="1">IF($C27=$D$2,'FLETES (#) MAYO'!AE27*AE$2,IF($C27=$D$3,'FLETES (#) MAYO'!AE27*AE$3,IF($C27=$D$4,'FLETES (#) MAYO'!AE27*AE$4,IF($C27=$D$5,'FLETES (#) MAYO'!AE27*AE$5,0))))</f>
        <v>#REF!</v>
      </c>
      <c r="AF27" s="179" t="e">
        <f ca="1">IF($C27=$D$2,'FLETES (#) MAYO'!AF27*AF$2,IF($C27=$D$3,'FLETES (#) MAYO'!AF27*AF$3,IF($C27=$D$4,'FLETES (#) MAYO'!AF27*AF$4,IF($C27=$D$5,'FLETES (#) MAYO'!AF27*AF$5,0))))</f>
        <v>#REF!</v>
      </c>
      <c r="AG27" s="179" t="e">
        <f ca="1">IF($C27=$D$2,'FLETES (#) MAYO'!AG27*AG$2,IF($C27=$D$3,'FLETES (#) MAYO'!AG27*AG$3,IF($C27=$D$4,'FLETES (#) MAYO'!AG27*AG$4,IF($C27=$D$5,'FLETES (#) MAYO'!AG27*AG$5,0))))</f>
        <v>#REF!</v>
      </c>
      <c r="AH27" s="179" t="e">
        <f ca="1">IF($C27=$D$2,'FLETES (#) MAYO'!AH27*AH$2,IF($C27=$D$3,'FLETES (#) MAYO'!AH27*AH$3,IF($C27=$D$4,'FLETES (#) MAYO'!AH27*AH$4,IF($C27=$D$5,'FLETES (#) MAYO'!AH27*AH$5,0))))</f>
        <v>#REF!</v>
      </c>
      <c r="AI27" s="179" t="e">
        <f ca="1">IF($C27=$D$2,'FLETES (#) MAYO'!AI27*AI$2,IF($C27=$D$3,'FLETES (#) MAYO'!AI27*AI$3,IF($C27=$D$4,'FLETES (#) MAYO'!AI27*AI$4,IF($C27=$D$5,'FLETES (#) MAYO'!AI27*AI$5,0))))</f>
        <v>#REF!</v>
      </c>
      <c r="AJ27" s="179" t="e">
        <f ca="1">IF($C27=$D$2,'FLETES (#) MAYO'!AJ27*AJ$2,IF($C27=$D$3,'FLETES (#) MAYO'!AJ27*AJ$3,IF($C27=$D$4,'FLETES (#) MAYO'!AJ27*AJ$4,IF($C27=$D$5,'FLETES (#) MAYO'!AJ27*AJ$5,0))))</f>
        <v>#REF!</v>
      </c>
      <c r="AK27" s="179" t="e">
        <f ca="1">IF($C27=$D$2,'FLETES (#) MAYO'!AK27*AK$2,IF($C27=$D$3,'FLETES (#) MAYO'!AK27*AK$3,IF($C27=$D$4,'FLETES (#) MAYO'!AK27*AK$4,IF($C27=$D$5,'FLETES (#) MAYO'!AK27*AK$5,0))))</f>
        <v>#REF!</v>
      </c>
      <c r="AL27" s="179" t="e">
        <f ca="1">IF($C27=$D$2,'FLETES (#) MAYO'!AL27*AL$2,IF($C27=$D$3,'FLETES (#) MAYO'!AL27*AL$3,IF($C27=$D$4,'FLETES (#) MAYO'!AL27*AL$4,IF($C27=$D$5,'FLETES (#) MAYO'!AL27*AL$5,0))))</f>
        <v>#REF!</v>
      </c>
      <c r="AM27" s="179" t="e">
        <f ca="1">IF($C27=$D$2,'FLETES (#) MAYO'!AM27*AM$2,IF($C27=$D$3,'FLETES (#) MAYO'!AM27*AM$3,IF($C27=$D$4,'FLETES (#) MAYO'!AM27*AM$4,IF($C27=$D$5,'FLETES (#) MAYO'!AM27*AM$5,0))))</f>
        <v>#REF!</v>
      </c>
    </row>
    <row r="28" spans="1:39">
      <c r="A28" s="166" t="str">
        <f ca="1">IFERROR(__xludf.DUMMYFUNCTION("""COMPUTED_VALUE"""),"Luis Gonzaga Muentes Napa")</f>
        <v>Luis Gonzaga Muentes Napa</v>
      </c>
      <c r="B28" s="167" t="str">
        <f ca="1">IFERROR(__xludf.DUMMYFUNCTION("""COMPUTED_VALUE"""),"XBE0343")</f>
        <v>XBE0343</v>
      </c>
      <c r="C28" s="168">
        <f ca="1">IFERROR(__xludf.DUMMYFUNCTION("""COMPUTED_VALUE"""),5)</f>
        <v>5</v>
      </c>
      <c r="D28" s="178" t="e">
        <f t="shared" ca="1" si="0"/>
        <v>#REF!</v>
      </c>
      <c r="E28" s="179" t="e">
        <f ca="1">IF($C28=$D$2,'FLETES (#) MAYO'!E28*E$2,IF($C28=$D$3,'FLETES (#) MAYO'!E28*E$3,IF($C28=$D$4,'FLETES (#) MAYO'!E28*E$4,IF($C28=$D$5,'FLETES (#) MAYO'!E28*E$5,0))))</f>
        <v>#REF!</v>
      </c>
      <c r="F28" s="179" t="e">
        <f ca="1">IF($C28=$D$2,'FLETES (#) MAYO'!F28*F$2,IF($C28=$D$3,'FLETES (#) MAYO'!F28*F$3,IF($C28=$D$4,'FLETES (#) MAYO'!F28*F$4,IF($C28=$D$5,'FLETES (#) MAYO'!F28*F$5,0))))</f>
        <v>#REF!</v>
      </c>
      <c r="G28" s="179" t="e">
        <f ca="1">IF($C28=$D$2,'FLETES (#) MAYO'!G28*G$2,IF($C28=$D$3,'FLETES (#) MAYO'!G28*G$3,IF($C28=$D$4,'FLETES (#) MAYO'!G28*G$4,IF($C28=$D$5,'FLETES (#) MAYO'!G28*G$5,0))))</f>
        <v>#REF!</v>
      </c>
      <c r="H28" s="179" t="e">
        <f ca="1">IF($C28=$D$2,'FLETES (#) MAYO'!H28*H$2,IF($C28=$D$3,'FLETES (#) MAYO'!H28*H$3,IF($C28=$D$4,'FLETES (#) MAYO'!H28*H$4,IF($C28=$D$5,'FLETES (#) MAYO'!H28*H$5,0))))</f>
        <v>#REF!</v>
      </c>
      <c r="I28" s="179" t="e">
        <f ca="1">IF($C28=$D$2,'FLETES (#) MAYO'!I28*I$2,IF($C28=$D$3,'FLETES (#) MAYO'!I28*I$3,IF($C28=$D$4,'FLETES (#) MAYO'!I28*I$4,IF($C28=$D$5,'FLETES (#) MAYO'!I28*I$5,0))))</f>
        <v>#REF!</v>
      </c>
      <c r="J28" s="179" t="e">
        <f ca="1">IF($C28=$D$2,'FLETES (#) MAYO'!J28*J$2,IF($C28=$D$3,'FLETES (#) MAYO'!J28*J$3,IF($C28=$D$4,'FLETES (#) MAYO'!J28*J$4,IF($C28=$D$5,'FLETES (#) MAYO'!J28*J$5,0))))</f>
        <v>#REF!</v>
      </c>
      <c r="K28" s="179" t="e">
        <f ca="1">IF($C28=$D$2,'FLETES (#) MAYO'!K28*K$2,IF($C28=$D$3,'FLETES (#) MAYO'!K28*K$3,IF($C28=$D$4,'FLETES (#) MAYO'!K28*K$4,IF($C28=$D$5,'FLETES (#) MAYO'!K28*K$5,0))))</f>
        <v>#REF!</v>
      </c>
      <c r="L28" s="179" t="e">
        <f ca="1">IF($C28=$D$2,'FLETES (#) MAYO'!L28*L$2,IF($C28=$D$3,'FLETES (#) MAYO'!L28*L$3,IF($C28=$D$4,'FLETES (#) MAYO'!L28*L$4,IF($C28=$D$5,'FLETES (#) MAYO'!L28*L$5,0))))</f>
        <v>#REF!</v>
      </c>
      <c r="M28" s="179" t="e">
        <f ca="1">IF($C28=$D$2,'FLETES (#) MAYO'!M28*M$2,IF($C28=$D$3,'FLETES (#) MAYO'!M28*M$3,IF($C28=$D$4,'FLETES (#) MAYO'!M28*M$4,IF($C28=$D$5,'FLETES (#) MAYO'!M28*M$5,0))))</f>
        <v>#REF!</v>
      </c>
      <c r="N28" s="179" t="e">
        <f ca="1">IF($C28=$D$2,'FLETES (#) MAYO'!N28*N$2,IF($C28=$D$3,'FLETES (#) MAYO'!N28*N$3,IF($C28=$D$4,'FLETES (#) MAYO'!N28*N$4,IF($C28=$D$5,'FLETES (#) MAYO'!N28*N$5,0))))</f>
        <v>#REF!</v>
      </c>
      <c r="O28" s="179" t="e">
        <f ca="1">IF($C28=$D$2,'FLETES (#) MAYO'!O28*O$2,IF($C28=$D$3,'FLETES (#) MAYO'!O28*O$3,IF($C28=$D$4,'FLETES (#) MAYO'!O28*O$4,IF($C28=$D$5,'FLETES (#) MAYO'!O28*O$5,0))))</f>
        <v>#REF!</v>
      </c>
      <c r="P28" s="179" t="e">
        <f ca="1">IF($C28=$D$2,'FLETES (#) MAYO'!P28*P$2,IF($C28=$D$3,'FLETES (#) MAYO'!P28*P$3,IF($C28=$D$4,'FLETES (#) MAYO'!P28*P$4,IF($C28=$D$5,'FLETES (#) MAYO'!P28*P$5,0))))</f>
        <v>#REF!</v>
      </c>
      <c r="Q28" s="179" t="e">
        <f ca="1">IF($C28=$D$2,'FLETES (#) MAYO'!Q28*Q$2,IF($C28=$D$3,'FLETES (#) MAYO'!Q28*Q$3,IF($C28=$D$4,'FLETES (#) MAYO'!Q28*Q$4,IF($C28=$D$5,'FLETES (#) MAYO'!Q28*Q$5,0))))</f>
        <v>#REF!</v>
      </c>
      <c r="R28" s="179" t="e">
        <f ca="1">IF($C28=$D$2,'FLETES (#) MAYO'!R28*R$2,IF($C28=$D$3,'FLETES (#) MAYO'!R28*R$3,IF($C28=$D$4,'FLETES (#) MAYO'!R28*R$4,IF($C28=$D$5,'FLETES (#) MAYO'!R28*R$5,0))))</f>
        <v>#REF!</v>
      </c>
      <c r="S28" s="179" t="e">
        <f ca="1">IF($C28=$D$2,'FLETES (#) MAYO'!S28*S$2,IF($C28=$D$3,'FLETES (#) MAYO'!S28*S$3,IF($C28=$D$4,'FLETES (#) MAYO'!S28*S$4,IF($C28=$D$5,'FLETES (#) MAYO'!S28*S$5,0))))</f>
        <v>#REF!</v>
      </c>
      <c r="T28" s="179" t="e">
        <f ca="1">IF($C28=$D$2,'FLETES (#) MAYO'!T28*T$2,IF($C28=$D$3,'FLETES (#) MAYO'!T28*T$3,IF($C28=$D$4,'FLETES (#) MAYO'!T28*T$4,IF($C28=$D$5,'FLETES (#) MAYO'!T28*T$5,0))))</f>
        <v>#REF!</v>
      </c>
      <c r="U28" s="179" t="e">
        <f ca="1">IF($C28=$D$2,'FLETES (#) MAYO'!U28*U$2,IF($C28=$D$3,'FLETES (#) MAYO'!U28*U$3,IF($C28=$D$4,'FLETES (#) MAYO'!U28*U$4,IF($C28=$D$5,'FLETES (#) MAYO'!U28*U$5,0))))</f>
        <v>#REF!</v>
      </c>
      <c r="V28" s="179" t="e">
        <f ca="1">IF($C28=$D$2,'FLETES (#) MAYO'!V28*V$2,IF($C28=$D$3,'FLETES (#) MAYO'!V28*V$3,IF($C28=$D$4,'FLETES (#) MAYO'!V28*V$4,IF($C28=$D$5,'FLETES (#) MAYO'!V28*V$5,0))))</f>
        <v>#REF!</v>
      </c>
      <c r="W28" s="179" t="e">
        <f ca="1">IF($C28=$D$2,'FLETES (#) MAYO'!W28*W$2,IF($C28=$D$3,'FLETES (#) MAYO'!W28*W$3,IF($C28=$D$4,'FLETES (#) MAYO'!W28*W$4,IF($C28=$D$5,'FLETES (#) MAYO'!W28*W$5,0))))</f>
        <v>#REF!</v>
      </c>
      <c r="X28" s="179" t="e">
        <f ca="1">IF($C28=$D$2,'FLETES (#) MAYO'!X28*X$2,IF($C28=$D$3,'FLETES (#) MAYO'!X28*X$3,IF($C28=$D$4,'FLETES (#) MAYO'!X28*X$4,IF($C28=$D$5,'FLETES (#) MAYO'!X28*X$5,0))))</f>
        <v>#REF!</v>
      </c>
      <c r="Y28" s="179" t="e">
        <f ca="1">IF($C28=$D$2,'FLETES (#) MAYO'!Y28*Y$2,IF($C28=$D$3,'FLETES (#) MAYO'!Y28*Y$3,IF($C28=$D$4,'FLETES (#) MAYO'!Y28*Y$4,IF($C28=$D$5,'FLETES (#) MAYO'!Y28*Y$5,0))))</f>
        <v>#REF!</v>
      </c>
      <c r="Z28" s="179" t="e">
        <f ca="1">IF($C28=$D$2,'FLETES (#) MAYO'!Z28*Z$2,IF($C28=$D$3,'FLETES (#) MAYO'!Z28*Z$3,IF($C28=$D$4,'FLETES (#) MAYO'!Z28*Z$4,IF($C28=$D$5,'FLETES (#) MAYO'!Z28*Z$5,0))))</f>
        <v>#REF!</v>
      </c>
      <c r="AA28" s="179" t="e">
        <f ca="1">IF($C28=$D$2,'FLETES (#) MAYO'!AA28*AA$2,IF($C28=$D$3,'FLETES (#) MAYO'!AA28*AA$3,IF($C28=$D$4,'FLETES (#) MAYO'!AA28*AA$4,IF($C28=$D$5,'FLETES (#) MAYO'!AA28*AA$5,0))))</f>
        <v>#REF!</v>
      </c>
      <c r="AB28" s="179" t="e">
        <f ca="1">IF($C28=$D$2,'FLETES (#) MAYO'!AB28*AB$2,IF($C28=$D$3,'FLETES (#) MAYO'!AB28*AB$3,IF($C28=$D$4,'FLETES (#) MAYO'!AB28*AB$4,IF($C28=$D$5,'FLETES (#) MAYO'!AB28*AB$5,0))))</f>
        <v>#REF!</v>
      </c>
      <c r="AC28" s="179" t="e">
        <f ca="1">IF($C28=$D$2,'FLETES (#) MAYO'!AC28*AC$2,IF($C28=$D$3,'FLETES (#) MAYO'!AC28*AC$3,IF($C28=$D$4,'FLETES (#) MAYO'!AC28*AC$4,IF($C28=$D$5,'FLETES (#) MAYO'!AC28*AC$5,0))))</f>
        <v>#REF!</v>
      </c>
      <c r="AD28" s="179" t="e">
        <f ca="1">IF($C28=$D$2,'FLETES (#) MAYO'!AD28*AD$2,IF($C28=$D$3,'FLETES (#) MAYO'!AD28*AD$3,IF($C28=$D$4,'FLETES (#) MAYO'!AD28*AD$4,IF($C28=$D$5,'FLETES (#) MAYO'!AD28*AD$5,0))))</f>
        <v>#REF!</v>
      </c>
      <c r="AE28" s="179" t="e">
        <f ca="1">IF($C28=$D$2,'FLETES (#) MAYO'!AE28*AE$2,IF($C28=$D$3,'FLETES (#) MAYO'!AE28*AE$3,IF($C28=$D$4,'FLETES (#) MAYO'!AE28*AE$4,IF($C28=$D$5,'FLETES (#) MAYO'!AE28*AE$5,0))))</f>
        <v>#REF!</v>
      </c>
      <c r="AF28" s="179" t="e">
        <f ca="1">IF($C28=$D$2,'FLETES (#) MAYO'!AF28*AF$2,IF($C28=$D$3,'FLETES (#) MAYO'!AF28*AF$3,IF($C28=$D$4,'FLETES (#) MAYO'!AF28*AF$4,IF($C28=$D$5,'FLETES (#) MAYO'!AF28*AF$5,0))))</f>
        <v>#REF!</v>
      </c>
      <c r="AG28" s="179" t="e">
        <f ca="1">IF($C28=$D$2,'FLETES (#) MAYO'!AG28*AG$2,IF($C28=$D$3,'FLETES (#) MAYO'!AG28*AG$3,IF($C28=$D$4,'FLETES (#) MAYO'!AG28*AG$4,IF($C28=$D$5,'FLETES (#) MAYO'!AG28*AG$5,0))))</f>
        <v>#REF!</v>
      </c>
      <c r="AH28" s="179" t="e">
        <f ca="1">IF($C28=$D$2,'FLETES (#) MAYO'!AH28*AH$2,IF($C28=$D$3,'FLETES (#) MAYO'!AH28*AH$3,IF($C28=$D$4,'FLETES (#) MAYO'!AH28*AH$4,IF($C28=$D$5,'FLETES (#) MAYO'!AH28*AH$5,0))))</f>
        <v>#REF!</v>
      </c>
      <c r="AI28" s="179" t="e">
        <f ca="1">IF($C28=$D$2,'FLETES (#) MAYO'!AI28*AI$2,IF($C28=$D$3,'FLETES (#) MAYO'!AI28*AI$3,IF($C28=$D$4,'FLETES (#) MAYO'!AI28*AI$4,IF($C28=$D$5,'FLETES (#) MAYO'!AI28*AI$5,0))))</f>
        <v>#REF!</v>
      </c>
      <c r="AJ28" s="179" t="e">
        <f ca="1">IF($C28=$D$2,'FLETES (#) MAYO'!AJ28*AJ$2,IF($C28=$D$3,'FLETES (#) MAYO'!AJ28*AJ$3,IF($C28=$D$4,'FLETES (#) MAYO'!AJ28*AJ$4,IF($C28=$D$5,'FLETES (#) MAYO'!AJ28*AJ$5,0))))</f>
        <v>#REF!</v>
      </c>
      <c r="AK28" s="179" t="e">
        <f ca="1">IF($C28=$D$2,'FLETES (#) MAYO'!AK28*AK$2,IF($C28=$D$3,'FLETES (#) MAYO'!AK28*AK$3,IF($C28=$D$4,'FLETES (#) MAYO'!AK28*AK$4,IF($C28=$D$5,'FLETES (#) MAYO'!AK28*AK$5,0))))</f>
        <v>#REF!</v>
      </c>
      <c r="AL28" s="179" t="e">
        <f ca="1">IF($C28=$D$2,'FLETES (#) MAYO'!AL28*AL$2,IF($C28=$D$3,'FLETES (#) MAYO'!AL28*AL$3,IF($C28=$D$4,'FLETES (#) MAYO'!AL28*AL$4,IF($C28=$D$5,'FLETES (#) MAYO'!AL28*AL$5,0))))</f>
        <v>#REF!</v>
      </c>
      <c r="AM28" s="179" t="e">
        <f ca="1">IF($C28=$D$2,'FLETES (#) MAYO'!AM28*AM$2,IF($C28=$D$3,'FLETES (#) MAYO'!AM28*AM$3,IF($C28=$D$4,'FLETES (#) MAYO'!AM28*AM$4,IF($C28=$D$5,'FLETES (#) MAYO'!AM28*AM$5,0))))</f>
        <v>#REF!</v>
      </c>
    </row>
    <row r="29" spans="1:39">
      <c r="A29" s="166" t="str">
        <f ca="1">IFERROR(__xludf.DUMMYFUNCTION("""COMPUTED_VALUE"""),"Luis Gonzaga Muentes Napa")</f>
        <v>Luis Gonzaga Muentes Napa</v>
      </c>
      <c r="B29" s="167" t="str">
        <f ca="1">IFERROR(__xludf.DUMMYFUNCTION("""COMPUTED_VALUE"""),"BAC0784")</f>
        <v>BAC0784</v>
      </c>
      <c r="C29" s="168">
        <f ca="1">IFERROR(__xludf.DUMMYFUNCTION("""COMPUTED_VALUE"""),5)</f>
        <v>5</v>
      </c>
      <c r="D29" s="178" t="e">
        <f t="shared" ca="1" si="0"/>
        <v>#REF!</v>
      </c>
      <c r="E29" s="179" t="e">
        <f ca="1">IF($C29=$D$2,'FLETES (#) MAYO'!E29*E$2,IF($C29=$D$3,'FLETES (#) MAYO'!E29*E$3,IF($C29=$D$4,'FLETES (#) MAYO'!E29*E$4,IF($C29=$D$5,'FLETES (#) MAYO'!E29*E$5,0))))</f>
        <v>#REF!</v>
      </c>
      <c r="F29" s="179" t="e">
        <f ca="1">IF($C29=$D$2,'FLETES (#) MAYO'!F29*F$2,IF($C29=$D$3,'FLETES (#) MAYO'!F29*F$3,IF($C29=$D$4,'FLETES (#) MAYO'!F29*F$4,IF($C29=$D$5,'FLETES (#) MAYO'!F29*F$5,0))))</f>
        <v>#REF!</v>
      </c>
      <c r="G29" s="179" t="e">
        <f ca="1">IF($C29=$D$2,'FLETES (#) MAYO'!G29*G$2,IF($C29=$D$3,'FLETES (#) MAYO'!G29*G$3,IF($C29=$D$4,'FLETES (#) MAYO'!G29*G$4,IF($C29=$D$5,'FLETES (#) MAYO'!G29*G$5,0))))</f>
        <v>#REF!</v>
      </c>
      <c r="H29" s="179" t="e">
        <f ca="1">IF($C29=$D$2,'FLETES (#) MAYO'!H29*H$2,IF($C29=$D$3,'FLETES (#) MAYO'!H29*H$3,IF($C29=$D$4,'FLETES (#) MAYO'!H29*H$4,IF($C29=$D$5,'FLETES (#) MAYO'!H29*H$5,0))))</f>
        <v>#REF!</v>
      </c>
      <c r="I29" s="179" t="e">
        <f ca="1">IF($C29=$D$2,'FLETES (#) MAYO'!I29*I$2,IF($C29=$D$3,'FLETES (#) MAYO'!I29*I$3,IF($C29=$D$4,'FLETES (#) MAYO'!I29*I$4,IF($C29=$D$5,'FLETES (#) MAYO'!I29*I$5,0))))</f>
        <v>#REF!</v>
      </c>
      <c r="J29" s="179" t="e">
        <f ca="1">IF($C29=$D$2,'FLETES (#) MAYO'!J29*J$2,IF($C29=$D$3,'FLETES (#) MAYO'!J29*J$3,IF($C29=$D$4,'FLETES (#) MAYO'!J29*J$4,IF($C29=$D$5,'FLETES (#) MAYO'!J29*J$5,0))))</f>
        <v>#REF!</v>
      </c>
      <c r="K29" s="179" t="e">
        <f ca="1">IF($C29=$D$2,'FLETES (#) MAYO'!K29*K$2,IF($C29=$D$3,'FLETES (#) MAYO'!K29*K$3,IF($C29=$D$4,'FLETES (#) MAYO'!K29*K$4,IF($C29=$D$5,'FLETES (#) MAYO'!K29*K$5,0))))</f>
        <v>#REF!</v>
      </c>
      <c r="L29" s="179" t="e">
        <f ca="1">IF($C29=$D$2,'FLETES (#) MAYO'!L29*L$2,IF($C29=$D$3,'FLETES (#) MAYO'!L29*L$3,IF($C29=$D$4,'FLETES (#) MAYO'!L29*L$4,IF($C29=$D$5,'FLETES (#) MAYO'!L29*L$5,0))))</f>
        <v>#REF!</v>
      </c>
      <c r="M29" s="179" t="e">
        <f ca="1">IF($C29=$D$2,'FLETES (#) MAYO'!M29*M$2,IF($C29=$D$3,'FLETES (#) MAYO'!M29*M$3,IF($C29=$D$4,'FLETES (#) MAYO'!M29*M$4,IF($C29=$D$5,'FLETES (#) MAYO'!M29*M$5,0))))</f>
        <v>#REF!</v>
      </c>
      <c r="N29" s="179" t="e">
        <f ca="1">IF($C29=$D$2,'FLETES (#) MAYO'!N29*N$2,IF($C29=$D$3,'FLETES (#) MAYO'!N29*N$3,IF($C29=$D$4,'FLETES (#) MAYO'!N29*N$4,IF($C29=$D$5,'FLETES (#) MAYO'!N29*N$5,0))))</f>
        <v>#REF!</v>
      </c>
      <c r="O29" s="179" t="e">
        <f ca="1">IF($C29=$D$2,'FLETES (#) MAYO'!O29*O$2,IF($C29=$D$3,'FLETES (#) MAYO'!O29*O$3,IF($C29=$D$4,'FLETES (#) MAYO'!O29*O$4,IF($C29=$D$5,'FLETES (#) MAYO'!O29*O$5,0))))</f>
        <v>#REF!</v>
      </c>
      <c r="P29" s="179" t="e">
        <f ca="1">IF($C29=$D$2,'FLETES (#) MAYO'!P29*P$2,IF($C29=$D$3,'FLETES (#) MAYO'!P29*P$3,IF($C29=$D$4,'FLETES (#) MAYO'!P29*P$4,IF($C29=$D$5,'FLETES (#) MAYO'!P29*P$5,0))))</f>
        <v>#REF!</v>
      </c>
      <c r="Q29" s="179" t="e">
        <f ca="1">IF($C29=$D$2,'FLETES (#) MAYO'!Q29*Q$2,IF($C29=$D$3,'FLETES (#) MAYO'!Q29*Q$3,IF($C29=$D$4,'FLETES (#) MAYO'!Q29*Q$4,IF($C29=$D$5,'FLETES (#) MAYO'!Q29*Q$5,0))))</f>
        <v>#REF!</v>
      </c>
      <c r="R29" s="179" t="e">
        <f ca="1">IF($C29=$D$2,'FLETES (#) MAYO'!R29*R$2,IF($C29=$D$3,'FLETES (#) MAYO'!R29*R$3,IF($C29=$D$4,'FLETES (#) MAYO'!R29*R$4,IF($C29=$D$5,'FLETES (#) MAYO'!R29*R$5,0))))</f>
        <v>#REF!</v>
      </c>
      <c r="S29" s="179" t="e">
        <f ca="1">IF($C29=$D$2,'FLETES (#) MAYO'!S29*S$2,IF($C29=$D$3,'FLETES (#) MAYO'!S29*S$3,IF($C29=$D$4,'FLETES (#) MAYO'!S29*S$4,IF($C29=$D$5,'FLETES (#) MAYO'!S29*S$5,0))))</f>
        <v>#REF!</v>
      </c>
      <c r="T29" s="179" t="e">
        <f ca="1">IF($C29=$D$2,'FLETES (#) MAYO'!T29*T$2,IF($C29=$D$3,'FLETES (#) MAYO'!T29*T$3,IF($C29=$D$4,'FLETES (#) MAYO'!T29*T$4,IF($C29=$D$5,'FLETES (#) MAYO'!T29*T$5,0))))</f>
        <v>#REF!</v>
      </c>
      <c r="U29" s="179" t="e">
        <f ca="1">IF($C29=$D$2,'FLETES (#) MAYO'!U29*U$2,IF($C29=$D$3,'FLETES (#) MAYO'!U29*U$3,IF($C29=$D$4,'FLETES (#) MAYO'!U29*U$4,IF($C29=$D$5,'FLETES (#) MAYO'!U29*U$5,0))))</f>
        <v>#REF!</v>
      </c>
      <c r="V29" s="179" t="e">
        <f ca="1">IF($C29=$D$2,'FLETES (#) MAYO'!V29*V$2,IF($C29=$D$3,'FLETES (#) MAYO'!V29*V$3,IF($C29=$D$4,'FLETES (#) MAYO'!V29*V$4,IF($C29=$D$5,'FLETES (#) MAYO'!V29*V$5,0))))</f>
        <v>#REF!</v>
      </c>
      <c r="W29" s="179" t="e">
        <f ca="1">IF($C29=$D$2,'FLETES (#) MAYO'!W29*W$2,IF($C29=$D$3,'FLETES (#) MAYO'!W29*W$3,IF($C29=$D$4,'FLETES (#) MAYO'!W29*W$4,IF($C29=$D$5,'FLETES (#) MAYO'!W29*W$5,0))))</f>
        <v>#REF!</v>
      </c>
      <c r="X29" s="179" t="e">
        <f ca="1">IF($C29=$D$2,'FLETES (#) MAYO'!X29*X$2,IF($C29=$D$3,'FLETES (#) MAYO'!X29*X$3,IF($C29=$D$4,'FLETES (#) MAYO'!X29*X$4,IF($C29=$D$5,'FLETES (#) MAYO'!X29*X$5,0))))</f>
        <v>#REF!</v>
      </c>
      <c r="Y29" s="179" t="e">
        <f ca="1">IF($C29=$D$2,'FLETES (#) MAYO'!Y29*Y$2,IF($C29=$D$3,'FLETES (#) MAYO'!Y29*Y$3,IF($C29=$D$4,'FLETES (#) MAYO'!Y29*Y$4,IF($C29=$D$5,'FLETES (#) MAYO'!Y29*Y$5,0))))</f>
        <v>#REF!</v>
      </c>
      <c r="Z29" s="179" t="e">
        <f ca="1">IF($C29=$D$2,'FLETES (#) MAYO'!Z29*Z$2,IF($C29=$D$3,'FLETES (#) MAYO'!Z29*Z$3,IF($C29=$D$4,'FLETES (#) MAYO'!Z29*Z$4,IF($C29=$D$5,'FLETES (#) MAYO'!Z29*Z$5,0))))</f>
        <v>#REF!</v>
      </c>
      <c r="AA29" s="179" t="e">
        <f ca="1">IF($C29=$D$2,'FLETES (#) MAYO'!AA29*AA$2,IF($C29=$D$3,'FLETES (#) MAYO'!AA29*AA$3,IF($C29=$D$4,'FLETES (#) MAYO'!AA29*AA$4,IF($C29=$D$5,'FLETES (#) MAYO'!AA29*AA$5,0))))</f>
        <v>#REF!</v>
      </c>
      <c r="AB29" s="179" t="e">
        <f ca="1">IF($C29=$D$2,'FLETES (#) MAYO'!AB29*AB$2,IF($C29=$D$3,'FLETES (#) MAYO'!AB29*AB$3,IF($C29=$D$4,'FLETES (#) MAYO'!AB29*AB$4,IF($C29=$D$5,'FLETES (#) MAYO'!AB29*AB$5,0))))</f>
        <v>#REF!</v>
      </c>
      <c r="AC29" s="179" t="e">
        <f ca="1">IF($C29=$D$2,'FLETES (#) MAYO'!AC29*AC$2,IF($C29=$D$3,'FLETES (#) MAYO'!AC29*AC$3,IF($C29=$D$4,'FLETES (#) MAYO'!AC29*AC$4,IF($C29=$D$5,'FLETES (#) MAYO'!AC29*AC$5,0))))</f>
        <v>#REF!</v>
      </c>
      <c r="AD29" s="179" t="e">
        <f ca="1">IF($C29=$D$2,'FLETES (#) MAYO'!AD29*AD$2,IF($C29=$D$3,'FLETES (#) MAYO'!AD29*AD$3,IF($C29=$D$4,'FLETES (#) MAYO'!AD29*AD$4,IF($C29=$D$5,'FLETES (#) MAYO'!AD29*AD$5,0))))</f>
        <v>#REF!</v>
      </c>
      <c r="AE29" s="179" t="e">
        <f ca="1">IF($C29=$D$2,'FLETES (#) MAYO'!AE29*AE$2,IF($C29=$D$3,'FLETES (#) MAYO'!AE29*AE$3,IF($C29=$D$4,'FLETES (#) MAYO'!AE29*AE$4,IF($C29=$D$5,'FLETES (#) MAYO'!AE29*AE$5,0))))</f>
        <v>#REF!</v>
      </c>
      <c r="AF29" s="179" t="e">
        <f ca="1">IF($C29=$D$2,'FLETES (#) MAYO'!AF29*AF$2,IF($C29=$D$3,'FLETES (#) MAYO'!AF29*AF$3,IF($C29=$D$4,'FLETES (#) MAYO'!AF29*AF$4,IF($C29=$D$5,'FLETES (#) MAYO'!AF29*AF$5,0))))</f>
        <v>#REF!</v>
      </c>
      <c r="AG29" s="179" t="e">
        <f ca="1">IF($C29=$D$2,'FLETES (#) MAYO'!AG29*AG$2,IF($C29=$D$3,'FLETES (#) MAYO'!AG29*AG$3,IF($C29=$D$4,'FLETES (#) MAYO'!AG29*AG$4,IF($C29=$D$5,'FLETES (#) MAYO'!AG29*AG$5,0))))</f>
        <v>#REF!</v>
      </c>
      <c r="AH29" s="179" t="e">
        <f ca="1">IF($C29=$D$2,'FLETES (#) MAYO'!AH29*AH$2,IF($C29=$D$3,'FLETES (#) MAYO'!AH29*AH$3,IF($C29=$D$4,'FLETES (#) MAYO'!AH29*AH$4,IF($C29=$D$5,'FLETES (#) MAYO'!AH29*AH$5,0))))</f>
        <v>#REF!</v>
      </c>
      <c r="AI29" s="179" t="e">
        <f ca="1">IF($C29=$D$2,'FLETES (#) MAYO'!AI29*AI$2,IF($C29=$D$3,'FLETES (#) MAYO'!AI29*AI$3,IF($C29=$D$4,'FLETES (#) MAYO'!AI29*AI$4,IF($C29=$D$5,'FLETES (#) MAYO'!AI29*AI$5,0))))</f>
        <v>#REF!</v>
      </c>
      <c r="AJ29" s="179" t="e">
        <f ca="1">IF($C29=$D$2,'FLETES (#) MAYO'!AJ29*AJ$2,IF($C29=$D$3,'FLETES (#) MAYO'!AJ29*AJ$3,IF($C29=$D$4,'FLETES (#) MAYO'!AJ29*AJ$4,IF($C29=$D$5,'FLETES (#) MAYO'!AJ29*AJ$5,0))))</f>
        <v>#REF!</v>
      </c>
      <c r="AK29" s="179" t="e">
        <f ca="1">IF($C29=$D$2,'FLETES (#) MAYO'!AK29*AK$2,IF($C29=$D$3,'FLETES (#) MAYO'!AK29*AK$3,IF($C29=$D$4,'FLETES (#) MAYO'!AK29*AK$4,IF($C29=$D$5,'FLETES (#) MAYO'!AK29*AK$5,0))))</f>
        <v>#REF!</v>
      </c>
      <c r="AL29" s="179" t="e">
        <f ca="1">IF($C29=$D$2,'FLETES (#) MAYO'!AL29*AL$2,IF($C29=$D$3,'FLETES (#) MAYO'!AL29*AL$3,IF($C29=$D$4,'FLETES (#) MAYO'!AL29*AL$4,IF($C29=$D$5,'FLETES (#) MAYO'!AL29*AL$5,0))))</f>
        <v>#REF!</v>
      </c>
      <c r="AM29" s="179" t="e">
        <f ca="1">IF($C29=$D$2,'FLETES (#) MAYO'!AM29*AM$2,IF($C29=$D$3,'FLETES (#) MAYO'!AM29*AM$3,IF($C29=$D$4,'FLETES (#) MAYO'!AM29*AM$4,IF($C29=$D$5,'FLETES (#) MAYO'!AM29*AM$5,0))))</f>
        <v>#REF!</v>
      </c>
    </row>
    <row r="30" spans="1:39">
      <c r="A30" s="166" t="str">
        <f ca="1">IFERROR(__xludf.DUMMYFUNCTION("""COMPUTED_VALUE"""),"Walter Ivan Cadena Saldariega")</f>
        <v>Walter Ivan Cadena Saldariega</v>
      </c>
      <c r="B30" s="167" t="str">
        <f ca="1">IFERROR(__xludf.DUMMYFUNCTION("""COMPUTED_VALUE"""),"NBF0031")</f>
        <v>NBF0031</v>
      </c>
      <c r="C30" s="168">
        <f ca="1">IFERROR(__xludf.DUMMYFUNCTION("""COMPUTED_VALUE"""),5)</f>
        <v>5</v>
      </c>
      <c r="D30" s="178" t="e">
        <f t="shared" ca="1" si="0"/>
        <v>#REF!</v>
      </c>
      <c r="E30" s="179" t="e">
        <f ca="1">IF($C30=$D$2,'FLETES (#) MAYO'!E30*E$2,IF($C30=$D$3,'FLETES (#) MAYO'!E30*E$3,IF($C30=$D$4,'FLETES (#) MAYO'!E30*E$4,IF($C30=$D$5,'FLETES (#) MAYO'!E30*E$5,0))))</f>
        <v>#REF!</v>
      </c>
      <c r="F30" s="179" t="e">
        <f ca="1">IF($C30=$D$2,'FLETES (#) MAYO'!F30*F$2,IF($C30=$D$3,'FLETES (#) MAYO'!F30*F$3,IF($C30=$D$4,'FLETES (#) MAYO'!F30*F$4,IF($C30=$D$5,'FLETES (#) MAYO'!F30*F$5,0))))</f>
        <v>#REF!</v>
      </c>
      <c r="G30" s="179" t="e">
        <f ca="1">IF($C30=$D$2,'FLETES (#) MAYO'!G30*G$2,IF($C30=$D$3,'FLETES (#) MAYO'!G30*G$3,IF($C30=$D$4,'FLETES (#) MAYO'!G30*G$4,IF($C30=$D$5,'FLETES (#) MAYO'!G30*G$5,0))))</f>
        <v>#REF!</v>
      </c>
      <c r="H30" s="179" t="e">
        <f ca="1">IF($C30=$D$2,'FLETES (#) MAYO'!H30*H$2,IF($C30=$D$3,'FLETES (#) MAYO'!H30*H$3,IF($C30=$D$4,'FLETES (#) MAYO'!H30*H$4,IF($C30=$D$5,'FLETES (#) MAYO'!H30*H$5,0))))</f>
        <v>#REF!</v>
      </c>
      <c r="I30" s="179" t="e">
        <f ca="1">IF($C30=$D$2,'FLETES (#) MAYO'!I30*I$2,IF($C30=$D$3,'FLETES (#) MAYO'!I30*I$3,IF($C30=$D$4,'FLETES (#) MAYO'!I30*I$4,IF($C30=$D$5,'FLETES (#) MAYO'!I30*I$5,0))))</f>
        <v>#REF!</v>
      </c>
      <c r="J30" s="179" t="e">
        <f ca="1">IF($C30=$D$2,'FLETES (#) MAYO'!J30*J$2,IF($C30=$D$3,'FLETES (#) MAYO'!J30*J$3,IF($C30=$D$4,'FLETES (#) MAYO'!J30*J$4,IF($C30=$D$5,'FLETES (#) MAYO'!J30*J$5,0))))</f>
        <v>#REF!</v>
      </c>
      <c r="K30" s="179" t="e">
        <f ca="1">IF($C30=$D$2,'FLETES (#) MAYO'!K30*K$2,IF($C30=$D$3,'FLETES (#) MAYO'!K30*K$3,IF($C30=$D$4,'FLETES (#) MAYO'!K30*K$4,IF($C30=$D$5,'FLETES (#) MAYO'!K30*K$5,0))))</f>
        <v>#REF!</v>
      </c>
      <c r="L30" s="179" t="e">
        <f ca="1">IF($C30=$D$2,'FLETES (#) MAYO'!L30*L$2,IF($C30=$D$3,'FLETES (#) MAYO'!L30*L$3,IF($C30=$D$4,'FLETES (#) MAYO'!L30*L$4,IF($C30=$D$5,'FLETES (#) MAYO'!L30*L$5,0))))</f>
        <v>#REF!</v>
      </c>
      <c r="M30" s="179" t="e">
        <f ca="1">IF($C30=$D$2,'FLETES (#) MAYO'!M30*M$2,IF($C30=$D$3,'FLETES (#) MAYO'!M30*M$3,IF($C30=$D$4,'FLETES (#) MAYO'!M30*M$4,IF($C30=$D$5,'FLETES (#) MAYO'!M30*M$5,0))))</f>
        <v>#REF!</v>
      </c>
      <c r="N30" s="179" t="e">
        <f ca="1">IF($C30=$D$2,'FLETES (#) MAYO'!N30*N$2,IF($C30=$D$3,'FLETES (#) MAYO'!N30*N$3,IF($C30=$D$4,'FLETES (#) MAYO'!N30*N$4,IF($C30=$D$5,'FLETES (#) MAYO'!N30*N$5,0))))</f>
        <v>#REF!</v>
      </c>
      <c r="O30" s="179" t="e">
        <f ca="1">IF($C30=$D$2,'FLETES (#) MAYO'!O30*O$2,IF($C30=$D$3,'FLETES (#) MAYO'!O30*O$3,IF($C30=$D$4,'FLETES (#) MAYO'!O30*O$4,IF($C30=$D$5,'FLETES (#) MAYO'!O30*O$5,0))))</f>
        <v>#REF!</v>
      </c>
      <c r="P30" s="179" t="e">
        <f ca="1">IF($C30=$D$2,'FLETES (#) MAYO'!P30*P$2,IF($C30=$D$3,'FLETES (#) MAYO'!P30*P$3,IF($C30=$D$4,'FLETES (#) MAYO'!P30*P$4,IF($C30=$D$5,'FLETES (#) MAYO'!P30*P$5,0))))</f>
        <v>#REF!</v>
      </c>
      <c r="Q30" s="179" t="e">
        <f ca="1">IF($C30=$D$2,'FLETES (#) MAYO'!Q30*Q$2,IF($C30=$D$3,'FLETES (#) MAYO'!Q30*Q$3,IF($C30=$D$4,'FLETES (#) MAYO'!Q30*Q$4,IF($C30=$D$5,'FLETES (#) MAYO'!Q30*Q$5,0))))</f>
        <v>#REF!</v>
      </c>
      <c r="R30" s="179" t="e">
        <f ca="1">IF($C30=$D$2,'FLETES (#) MAYO'!R30*R$2,IF($C30=$D$3,'FLETES (#) MAYO'!R30*R$3,IF($C30=$D$4,'FLETES (#) MAYO'!R30*R$4,IF($C30=$D$5,'FLETES (#) MAYO'!R30*R$5,0))))</f>
        <v>#REF!</v>
      </c>
      <c r="S30" s="179" t="e">
        <f ca="1">IF($C30=$D$2,'FLETES (#) MAYO'!S30*S$2,IF($C30=$D$3,'FLETES (#) MAYO'!S30*S$3,IF($C30=$D$4,'FLETES (#) MAYO'!S30*S$4,IF($C30=$D$5,'FLETES (#) MAYO'!S30*S$5,0))))</f>
        <v>#REF!</v>
      </c>
      <c r="T30" s="179" t="e">
        <f ca="1">IF($C30=$D$2,'FLETES (#) MAYO'!T30*T$2,IF($C30=$D$3,'FLETES (#) MAYO'!T30*T$3,IF($C30=$D$4,'FLETES (#) MAYO'!T30*T$4,IF($C30=$D$5,'FLETES (#) MAYO'!T30*T$5,0))))</f>
        <v>#REF!</v>
      </c>
      <c r="U30" s="179" t="e">
        <f ca="1">IF($C30=$D$2,'FLETES (#) MAYO'!U30*U$2,IF($C30=$D$3,'FLETES (#) MAYO'!U30*U$3,IF($C30=$D$4,'FLETES (#) MAYO'!U30*U$4,IF($C30=$D$5,'FLETES (#) MAYO'!U30*U$5,0))))</f>
        <v>#REF!</v>
      </c>
      <c r="V30" s="179" t="e">
        <f ca="1">IF($C30=$D$2,'FLETES (#) MAYO'!V30*V$2,IF($C30=$D$3,'FLETES (#) MAYO'!V30*V$3,IF($C30=$D$4,'FLETES (#) MAYO'!V30*V$4,IF($C30=$D$5,'FLETES (#) MAYO'!V30*V$5,0))))</f>
        <v>#REF!</v>
      </c>
      <c r="W30" s="179" t="e">
        <f ca="1">IF($C30=$D$2,'FLETES (#) MAYO'!W30*W$2,IF($C30=$D$3,'FLETES (#) MAYO'!W30*W$3,IF($C30=$D$4,'FLETES (#) MAYO'!W30*W$4,IF($C30=$D$5,'FLETES (#) MAYO'!W30*W$5,0))))</f>
        <v>#REF!</v>
      </c>
      <c r="X30" s="179" t="e">
        <f ca="1">IF($C30=$D$2,'FLETES (#) MAYO'!X30*X$2,IF($C30=$D$3,'FLETES (#) MAYO'!X30*X$3,IF($C30=$D$4,'FLETES (#) MAYO'!X30*X$4,IF($C30=$D$5,'FLETES (#) MAYO'!X30*X$5,0))))</f>
        <v>#REF!</v>
      </c>
      <c r="Y30" s="179" t="e">
        <f ca="1">IF($C30=$D$2,'FLETES (#) MAYO'!Y30*Y$2,IF($C30=$D$3,'FLETES (#) MAYO'!Y30*Y$3,IF($C30=$D$4,'FLETES (#) MAYO'!Y30*Y$4,IF($C30=$D$5,'FLETES (#) MAYO'!Y30*Y$5,0))))</f>
        <v>#REF!</v>
      </c>
      <c r="Z30" s="179" t="e">
        <f ca="1">IF($C30=$D$2,'FLETES (#) MAYO'!Z30*Z$2,IF($C30=$D$3,'FLETES (#) MAYO'!Z30*Z$3,IF($C30=$D$4,'FLETES (#) MAYO'!Z30*Z$4,IF($C30=$D$5,'FLETES (#) MAYO'!Z30*Z$5,0))))</f>
        <v>#REF!</v>
      </c>
      <c r="AA30" s="179" t="e">
        <f ca="1">IF($C30=$D$2,'FLETES (#) MAYO'!AA30*AA$2,IF($C30=$D$3,'FLETES (#) MAYO'!AA30*AA$3,IF($C30=$D$4,'FLETES (#) MAYO'!AA30*AA$4,IF($C30=$D$5,'FLETES (#) MAYO'!AA30*AA$5,0))))</f>
        <v>#REF!</v>
      </c>
      <c r="AB30" s="179" t="e">
        <f ca="1">IF($C30=$D$2,'FLETES (#) MAYO'!AB30*AB$2,IF($C30=$D$3,'FLETES (#) MAYO'!AB30*AB$3,IF($C30=$D$4,'FLETES (#) MAYO'!AB30*AB$4,IF($C30=$D$5,'FLETES (#) MAYO'!AB30*AB$5,0))))</f>
        <v>#REF!</v>
      </c>
      <c r="AC30" s="179" t="e">
        <f ca="1">IF($C30=$D$2,'FLETES (#) MAYO'!AC30*AC$2,IF($C30=$D$3,'FLETES (#) MAYO'!AC30*AC$3,IF($C30=$D$4,'FLETES (#) MAYO'!AC30*AC$4,IF($C30=$D$5,'FLETES (#) MAYO'!AC30*AC$5,0))))</f>
        <v>#REF!</v>
      </c>
      <c r="AD30" s="179" t="e">
        <f ca="1">IF($C30=$D$2,'FLETES (#) MAYO'!AD30*AD$2,IF($C30=$D$3,'FLETES (#) MAYO'!AD30*AD$3,IF($C30=$D$4,'FLETES (#) MAYO'!AD30*AD$4,IF($C30=$D$5,'FLETES (#) MAYO'!AD30*AD$5,0))))</f>
        <v>#REF!</v>
      </c>
      <c r="AE30" s="179" t="e">
        <f ca="1">IF($C30=$D$2,'FLETES (#) MAYO'!AE30*AE$2,IF($C30=$D$3,'FLETES (#) MAYO'!AE30*AE$3,IF($C30=$D$4,'FLETES (#) MAYO'!AE30*AE$4,IF($C30=$D$5,'FLETES (#) MAYO'!AE30*AE$5,0))))</f>
        <v>#REF!</v>
      </c>
      <c r="AF30" s="179" t="e">
        <f ca="1">IF($C30=$D$2,'FLETES (#) MAYO'!AF30*AF$2,IF($C30=$D$3,'FLETES (#) MAYO'!AF30*AF$3,IF($C30=$D$4,'FLETES (#) MAYO'!AF30*AF$4,IF($C30=$D$5,'FLETES (#) MAYO'!AF30*AF$5,0))))</f>
        <v>#REF!</v>
      </c>
      <c r="AG30" s="179" t="e">
        <f ca="1">IF($C30=$D$2,'FLETES (#) MAYO'!AG30*AG$2,IF($C30=$D$3,'FLETES (#) MAYO'!AG30*AG$3,IF($C30=$D$4,'FLETES (#) MAYO'!AG30*AG$4,IF($C30=$D$5,'FLETES (#) MAYO'!AG30*AG$5,0))))</f>
        <v>#REF!</v>
      </c>
      <c r="AH30" s="179" t="e">
        <f ca="1">IF($C30=$D$2,'FLETES (#) MAYO'!AH30*AH$2,IF($C30=$D$3,'FLETES (#) MAYO'!AH30*AH$3,IF($C30=$D$4,'FLETES (#) MAYO'!AH30*AH$4,IF($C30=$D$5,'FLETES (#) MAYO'!AH30*AH$5,0))))</f>
        <v>#REF!</v>
      </c>
      <c r="AI30" s="179" t="e">
        <f ca="1">IF($C30=$D$2,'FLETES (#) MAYO'!AI30*AI$2,IF($C30=$D$3,'FLETES (#) MAYO'!AI30*AI$3,IF($C30=$D$4,'FLETES (#) MAYO'!AI30*AI$4,IF($C30=$D$5,'FLETES (#) MAYO'!AI30*AI$5,0))))</f>
        <v>#REF!</v>
      </c>
      <c r="AJ30" s="179" t="e">
        <f ca="1">IF($C30=$D$2,'FLETES (#) MAYO'!AJ30*AJ$2,IF($C30=$D$3,'FLETES (#) MAYO'!AJ30*AJ$3,IF($C30=$D$4,'FLETES (#) MAYO'!AJ30*AJ$4,IF($C30=$D$5,'FLETES (#) MAYO'!AJ30*AJ$5,0))))</f>
        <v>#REF!</v>
      </c>
      <c r="AK30" s="179" t="e">
        <f ca="1">IF($C30=$D$2,'FLETES (#) MAYO'!AK30*AK$2,IF($C30=$D$3,'FLETES (#) MAYO'!AK30*AK$3,IF($C30=$D$4,'FLETES (#) MAYO'!AK30*AK$4,IF($C30=$D$5,'FLETES (#) MAYO'!AK30*AK$5,0))))</f>
        <v>#REF!</v>
      </c>
      <c r="AL30" s="179" t="e">
        <f ca="1">IF($C30=$D$2,'FLETES (#) MAYO'!AL30*AL$2,IF($C30=$D$3,'FLETES (#) MAYO'!AL30*AL$3,IF($C30=$D$4,'FLETES (#) MAYO'!AL30*AL$4,IF($C30=$D$5,'FLETES (#) MAYO'!AL30*AL$5,0))))</f>
        <v>#REF!</v>
      </c>
      <c r="AM30" s="179" t="e">
        <f ca="1">IF($C30=$D$2,'FLETES (#) MAYO'!AM30*AM$2,IF($C30=$D$3,'FLETES (#) MAYO'!AM30*AM$3,IF($C30=$D$4,'FLETES (#) MAYO'!AM30*AM$4,IF($C30=$D$5,'FLETES (#) MAYO'!AM30*AM$5,0))))</f>
        <v>#REF!</v>
      </c>
    </row>
    <row r="31" spans="1:39">
      <c r="A31" s="166" t="str">
        <f ca="1">IFERROR(__xludf.DUMMYFUNCTION("""COMPUTED_VALUE"""),"Cristhian Raul Bravo Zambrano")</f>
        <v>Cristhian Raul Bravo Zambrano</v>
      </c>
      <c r="B31" s="167" t="str">
        <f ca="1">IFERROR(__xludf.DUMMYFUNCTION("""COMPUTED_VALUE"""),"EBF166")</f>
        <v>EBF166</v>
      </c>
      <c r="C31" s="168">
        <f ca="1">IFERROR(__xludf.DUMMYFUNCTION("""COMPUTED_VALUE"""),5)</f>
        <v>5</v>
      </c>
      <c r="D31" s="178" t="e">
        <f t="shared" ca="1" si="0"/>
        <v>#REF!</v>
      </c>
      <c r="E31" s="179" t="e">
        <f ca="1">IF($C31=$D$2,'FLETES (#) MAYO'!E31*E$2,IF($C31=$D$3,'FLETES (#) MAYO'!E31*E$3,IF($C31=$D$4,'FLETES (#) MAYO'!E31*E$4,IF($C31=$D$5,'FLETES (#) MAYO'!E31*E$5,0))))</f>
        <v>#REF!</v>
      </c>
      <c r="F31" s="179" t="e">
        <f ca="1">IF($C31=$D$2,'FLETES (#) MAYO'!F31*F$2,IF($C31=$D$3,'FLETES (#) MAYO'!F31*F$3,IF($C31=$D$4,'FLETES (#) MAYO'!F31*F$4,IF($C31=$D$5,'FLETES (#) MAYO'!F31*F$5,0))))</f>
        <v>#REF!</v>
      </c>
      <c r="G31" s="179" t="e">
        <f ca="1">IF($C31=$D$2,'FLETES (#) MAYO'!G31*G$2,IF($C31=$D$3,'FLETES (#) MAYO'!G31*G$3,IF($C31=$D$4,'FLETES (#) MAYO'!G31*G$4,IF($C31=$D$5,'FLETES (#) MAYO'!G31*G$5,0))))</f>
        <v>#REF!</v>
      </c>
      <c r="H31" s="179" t="e">
        <f ca="1">IF($C31=$D$2,'FLETES (#) MAYO'!H31*H$2,IF($C31=$D$3,'FLETES (#) MAYO'!H31*H$3,IF($C31=$D$4,'FLETES (#) MAYO'!H31*H$4,IF($C31=$D$5,'FLETES (#) MAYO'!H31*H$5,0))))</f>
        <v>#REF!</v>
      </c>
      <c r="I31" s="179" t="e">
        <f ca="1">IF($C31=$D$2,'FLETES (#) MAYO'!I31*I$2,IF($C31=$D$3,'FLETES (#) MAYO'!I31*I$3,IF($C31=$D$4,'FLETES (#) MAYO'!I31*I$4,IF($C31=$D$5,'FLETES (#) MAYO'!I31*I$5,0))))</f>
        <v>#REF!</v>
      </c>
      <c r="J31" s="179" t="e">
        <f ca="1">IF($C31=$D$2,'FLETES (#) MAYO'!J31*J$2,IF($C31=$D$3,'FLETES (#) MAYO'!J31*J$3,IF($C31=$D$4,'FLETES (#) MAYO'!J31*J$4,IF($C31=$D$5,'FLETES (#) MAYO'!J31*J$5,0))))</f>
        <v>#REF!</v>
      </c>
      <c r="K31" s="179" t="e">
        <f ca="1">IF($C31=$D$2,'FLETES (#) MAYO'!K31*K$2,IF($C31=$D$3,'FLETES (#) MAYO'!K31*K$3,IF($C31=$D$4,'FLETES (#) MAYO'!K31*K$4,IF($C31=$D$5,'FLETES (#) MAYO'!K31*K$5,0))))</f>
        <v>#REF!</v>
      </c>
      <c r="L31" s="179" t="e">
        <f ca="1">IF($C31=$D$2,'FLETES (#) MAYO'!L31*L$2,IF($C31=$D$3,'FLETES (#) MAYO'!L31*L$3,IF($C31=$D$4,'FLETES (#) MAYO'!L31*L$4,IF($C31=$D$5,'FLETES (#) MAYO'!L31*L$5,0))))</f>
        <v>#REF!</v>
      </c>
      <c r="M31" s="179" t="e">
        <f ca="1">IF($C31=$D$2,'FLETES (#) MAYO'!M31*M$2,IF($C31=$D$3,'FLETES (#) MAYO'!M31*M$3,IF($C31=$D$4,'FLETES (#) MAYO'!M31*M$4,IF($C31=$D$5,'FLETES (#) MAYO'!M31*M$5,0))))</f>
        <v>#REF!</v>
      </c>
      <c r="N31" s="179" t="e">
        <f ca="1">IF($C31=$D$2,'FLETES (#) MAYO'!N31*N$2,IF($C31=$D$3,'FLETES (#) MAYO'!N31*N$3,IF($C31=$D$4,'FLETES (#) MAYO'!N31*N$4,IF($C31=$D$5,'FLETES (#) MAYO'!N31*N$5,0))))</f>
        <v>#REF!</v>
      </c>
      <c r="O31" s="179" t="e">
        <f ca="1">IF($C31=$D$2,'FLETES (#) MAYO'!O31*O$2,IF($C31=$D$3,'FLETES (#) MAYO'!O31*O$3,IF($C31=$D$4,'FLETES (#) MAYO'!O31*O$4,IF($C31=$D$5,'FLETES (#) MAYO'!O31*O$5,0))))</f>
        <v>#REF!</v>
      </c>
      <c r="P31" s="179" t="e">
        <f ca="1">IF($C31=$D$2,'FLETES (#) MAYO'!P31*P$2,IF($C31=$D$3,'FLETES (#) MAYO'!P31*P$3,IF($C31=$D$4,'FLETES (#) MAYO'!P31*P$4,IF($C31=$D$5,'FLETES (#) MAYO'!P31*P$5,0))))</f>
        <v>#REF!</v>
      </c>
      <c r="Q31" s="179" t="e">
        <f ca="1">IF($C31=$D$2,'FLETES (#) MAYO'!Q31*Q$2,IF($C31=$D$3,'FLETES (#) MAYO'!Q31*Q$3,IF($C31=$D$4,'FLETES (#) MAYO'!Q31*Q$4,IF($C31=$D$5,'FLETES (#) MAYO'!Q31*Q$5,0))))</f>
        <v>#REF!</v>
      </c>
      <c r="R31" s="179" t="e">
        <f ca="1">IF($C31=$D$2,'FLETES (#) MAYO'!R31*R$2,IF($C31=$D$3,'FLETES (#) MAYO'!R31*R$3,IF($C31=$D$4,'FLETES (#) MAYO'!R31*R$4,IF($C31=$D$5,'FLETES (#) MAYO'!R31*R$5,0))))</f>
        <v>#REF!</v>
      </c>
      <c r="S31" s="179" t="e">
        <f ca="1">IF($C31=$D$2,'FLETES (#) MAYO'!S31*S$2,IF($C31=$D$3,'FLETES (#) MAYO'!S31*S$3,IF($C31=$D$4,'FLETES (#) MAYO'!S31*S$4,IF($C31=$D$5,'FLETES (#) MAYO'!S31*S$5,0))))</f>
        <v>#REF!</v>
      </c>
      <c r="T31" s="179" t="e">
        <f ca="1">IF($C31=$D$2,'FLETES (#) MAYO'!T31*T$2,IF($C31=$D$3,'FLETES (#) MAYO'!T31*T$3,IF($C31=$D$4,'FLETES (#) MAYO'!T31*T$4,IF($C31=$D$5,'FLETES (#) MAYO'!T31*T$5,0))))</f>
        <v>#REF!</v>
      </c>
      <c r="U31" s="179" t="e">
        <f ca="1">IF($C31=$D$2,'FLETES (#) MAYO'!U31*U$2,IF($C31=$D$3,'FLETES (#) MAYO'!U31*U$3,IF($C31=$D$4,'FLETES (#) MAYO'!U31*U$4,IF($C31=$D$5,'FLETES (#) MAYO'!U31*U$5,0))))</f>
        <v>#REF!</v>
      </c>
      <c r="V31" s="179" t="e">
        <f ca="1">IF($C31=$D$2,'FLETES (#) MAYO'!V31*V$2,IF($C31=$D$3,'FLETES (#) MAYO'!V31*V$3,IF($C31=$D$4,'FLETES (#) MAYO'!V31*V$4,IF($C31=$D$5,'FLETES (#) MAYO'!V31*V$5,0))))</f>
        <v>#REF!</v>
      </c>
      <c r="W31" s="179" t="e">
        <f ca="1">IF($C31=$D$2,'FLETES (#) MAYO'!W31*W$2,IF($C31=$D$3,'FLETES (#) MAYO'!W31*W$3,IF($C31=$D$4,'FLETES (#) MAYO'!W31*W$4,IF($C31=$D$5,'FLETES (#) MAYO'!W31*W$5,0))))</f>
        <v>#REF!</v>
      </c>
      <c r="X31" s="179" t="e">
        <f ca="1">IF($C31=$D$2,'FLETES (#) MAYO'!X31*X$2,IF($C31=$D$3,'FLETES (#) MAYO'!X31*X$3,IF($C31=$D$4,'FLETES (#) MAYO'!X31*X$4,IF($C31=$D$5,'FLETES (#) MAYO'!X31*X$5,0))))</f>
        <v>#REF!</v>
      </c>
      <c r="Y31" s="179" t="e">
        <f ca="1">IF($C31=$D$2,'FLETES (#) MAYO'!Y31*Y$2,IF($C31=$D$3,'FLETES (#) MAYO'!Y31*Y$3,IF($C31=$D$4,'FLETES (#) MAYO'!Y31*Y$4,IF($C31=$D$5,'FLETES (#) MAYO'!Y31*Y$5,0))))</f>
        <v>#REF!</v>
      </c>
      <c r="Z31" s="179" t="e">
        <f ca="1">IF($C31=$D$2,'FLETES (#) MAYO'!Z31*Z$2,IF($C31=$D$3,'FLETES (#) MAYO'!Z31*Z$3,IF($C31=$D$4,'FLETES (#) MAYO'!Z31*Z$4,IF($C31=$D$5,'FLETES (#) MAYO'!Z31*Z$5,0))))</f>
        <v>#REF!</v>
      </c>
      <c r="AA31" s="179" t="e">
        <f ca="1">IF($C31=$D$2,'FLETES (#) MAYO'!AA31*AA$2,IF($C31=$D$3,'FLETES (#) MAYO'!AA31*AA$3,IF($C31=$D$4,'FLETES (#) MAYO'!AA31*AA$4,IF($C31=$D$5,'FLETES (#) MAYO'!AA31*AA$5,0))))</f>
        <v>#REF!</v>
      </c>
      <c r="AB31" s="179" t="e">
        <f ca="1">IF($C31=$D$2,'FLETES (#) MAYO'!AB31*AB$2,IF($C31=$D$3,'FLETES (#) MAYO'!AB31*AB$3,IF($C31=$D$4,'FLETES (#) MAYO'!AB31*AB$4,IF($C31=$D$5,'FLETES (#) MAYO'!AB31*AB$5,0))))</f>
        <v>#REF!</v>
      </c>
      <c r="AC31" s="179" t="e">
        <f ca="1">IF($C31=$D$2,'FLETES (#) MAYO'!AC31*AC$2,IF($C31=$D$3,'FLETES (#) MAYO'!AC31*AC$3,IF($C31=$D$4,'FLETES (#) MAYO'!AC31*AC$4,IF($C31=$D$5,'FLETES (#) MAYO'!AC31*AC$5,0))))</f>
        <v>#REF!</v>
      </c>
      <c r="AD31" s="179" t="e">
        <f ca="1">IF($C31=$D$2,'FLETES (#) MAYO'!AD31*AD$2,IF($C31=$D$3,'FLETES (#) MAYO'!AD31*AD$3,IF($C31=$D$4,'FLETES (#) MAYO'!AD31*AD$4,IF($C31=$D$5,'FLETES (#) MAYO'!AD31*AD$5,0))))</f>
        <v>#REF!</v>
      </c>
      <c r="AE31" s="179" t="e">
        <f ca="1">IF($C31=$D$2,'FLETES (#) MAYO'!AE31*AE$2,IF($C31=$D$3,'FLETES (#) MAYO'!AE31*AE$3,IF($C31=$D$4,'FLETES (#) MAYO'!AE31*AE$4,IF($C31=$D$5,'FLETES (#) MAYO'!AE31*AE$5,0))))</f>
        <v>#REF!</v>
      </c>
      <c r="AF31" s="179" t="e">
        <f ca="1">IF($C31=$D$2,'FLETES (#) MAYO'!AF31*AF$2,IF($C31=$D$3,'FLETES (#) MAYO'!AF31*AF$3,IF($C31=$D$4,'FLETES (#) MAYO'!AF31*AF$4,IF($C31=$D$5,'FLETES (#) MAYO'!AF31*AF$5,0))))</f>
        <v>#REF!</v>
      </c>
      <c r="AG31" s="179" t="e">
        <f ca="1">IF($C31=$D$2,'FLETES (#) MAYO'!AG31*AG$2,IF($C31=$D$3,'FLETES (#) MAYO'!AG31*AG$3,IF($C31=$D$4,'FLETES (#) MAYO'!AG31*AG$4,IF($C31=$D$5,'FLETES (#) MAYO'!AG31*AG$5,0))))</f>
        <v>#REF!</v>
      </c>
      <c r="AH31" s="179" t="e">
        <f ca="1">IF($C31=$D$2,'FLETES (#) MAYO'!AH31*AH$2,IF($C31=$D$3,'FLETES (#) MAYO'!AH31*AH$3,IF($C31=$D$4,'FLETES (#) MAYO'!AH31*AH$4,IF($C31=$D$5,'FLETES (#) MAYO'!AH31*AH$5,0))))</f>
        <v>#REF!</v>
      </c>
      <c r="AI31" s="179" t="e">
        <f ca="1">IF($C31=$D$2,'FLETES (#) MAYO'!AI31*AI$2,IF($C31=$D$3,'FLETES (#) MAYO'!AI31*AI$3,IF($C31=$D$4,'FLETES (#) MAYO'!AI31*AI$4,IF($C31=$D$5,'FLETES (#) MAYO'!AI31*AI$5,0))))</f>
        <v>#REF!</v>
      </c>
      <c r="AJ31" s="179" t="e">
        <f ca="1">IF($C31=$D$2,'FLETES (#) MAYO'!AJ31*AJ$2,IF($C31=$D$3,'FLETES (#) MAYO'!AJ31*AJ$3,IF($C31=$D$4,'FLETES (#) MAYO'!AJ31*AJ$4,IF($C31=$D$5,'FLETES (#) MAYO'!AJ31*AJ$5,0))))</f>
        <v>#REF!</v>
      </c>
      <c r="AK31" s="179" t="e">
        <f ca="1">IF($C31=$D$2,'FLETES (#) MAYO'!AK31*AK$2,IF($C31=$D$3,'FLETES (#) MAYO'!AK31*AK$3,IF($C31=$D$4,'FLETES (#) MAYO'!AK31*AK$4,IF($C31=$D$5,'FLETES (#) MAYO'!AK31*AK$5,0))))</f>
        <v>#REF!</v>
      </c>
      <c r="AL31" s="179" t="e">
        <f ca="1">IF($C31=$D$2,'FLETES (#) MAYO'!AL31*AL$2,IF($C31=$D$3,'FLETES (#) MAYO'!AL31*AL$3,IF($C31=$D$4,'FLETES (#) MAYO'!AL31*AL$4,IF($C31=$D$5,'FLETES (#) MAYO'!AL31*AL$5,0))))</f>
        <v>#REF!</v>
      </c>
      <c r="AM31" s="179" t="e">
        <f ca="1">IF($C31=$D$2,'FLETES (#) MAYO'!AM31*AM$2,IF($C31=$D$3,'FLETES (#) MAYO'!AM31*AM$3,IF($C31=$D$4,'FLETES (#) MAYO'!AM31*AM$4,IF($C31=$D$5,'FLETES (#) MAYO'!AM31*AM$5,0))))</f>
        <v>#REF!</v>
      </c>
    </row>
    <row r="32" spans="1:39">
      <c r="A32" s="166" t="str">
        <f ca="1">IFERROR(__xludf.DUMMYFUNCTION("""COMPUTED_VALUE"""),"Freddy Alexamder Morales Zambrano")</f>
        <v>Freddy Alexamder Morales Zambrano</v>
      </c>
      <c r="B32" s="167" t="str">
        <f ca="1">IFERROR(__xludf.DUMMYFUNCTION("""COMPUTED_VALUE"""),"PZS0487")</f>
        <v>PZS0487</v>
      </c>
      <c r="C32" s="168">
        <f ca="1">IFERROR(__xludf.DUMMYFUNCTION("""COMPUTED_VALUE"""),5)</f>
        <v>5</v>
      </c>
      <c r="D32" s="178" t="e">
        <f t="shared" ca="1" si="0"/>
        <v>#REF!</v>
      </c>
      <c r="E32" s="179" t="e">
        <f ca="1">IF($C32=$D$2,'FLETES (#) MAYO'!E32*E$2,IF($C32=$D$3,'FLETES (#) MAYO'!E32*E$3,IF($C32=$D$4,'FLETES (#) MAYO'!E32*E$4,IF($C32=$D$5,'FLETES (#) MAYO'!E32*E$5,0))))</f>
        <v>#REF!</v>
      </c>
      <c r="F32" s="179" t="e">
        <f ca="1">IF($C32=$D$2,'FLETES (#) MAYO'!F32*F$2,IF($C32=$D$3,'FLETES (#) MAYO'!F32*F$3,IF($C32=$D$4,'FLETES (#) MAYO'!F32*F$4,IF($C32=$D$5,'FLETES (#) MAYO'!F32*F$5,0))))</f>
        <v>#REF!</v>
      </c>
      <c r="G32" s="179" t="e">
        <f ca="1">IF($C32=$D$2,'FLETES (#) MAYO'!G32*G$2,IF($C32=$D$3,'FLETES (#) MAYO'!G32*G$3,IF($C32=$D$4,'FLETES (#) MAYO'!G32*G$4,IF($C32=$D$5,'FLETES (#) MAYO'!G32*G$5,0))))</f>
        <v>#REF!</v>
      </c>
      <c r="H32" s="179" t="e">
        <f ca="1">IF($C32=$D$2,'FLETES (#) MAYO'!H32*H$2,IF($C32=$D$3,'FLETES (#) MAYO'!H32*H$3,IF($C32=$D$4,'FLETES (#) MAYO'!H32*H$4,IF($C32=$D$5,'FLETES (#) MAYO'!H32*H$5,0))))</f>
        <v>#REF!</v>
      </c>
      <c r="I32" s="179" t="e">
        <f ca="1">IF($C32=$D$2,'FLETES (#) MAYO'!I32*I$2,IF($C32=$D$3,'FLETES (#) MAYO'!I32*I$3,IF($C32=$D$4,'FLETES (#) MAYO'!I32*I$4,IF($C32=$D$5,'FLETES (#) MAYO'!I32*I$5,0))))</f>
        <v>#REF!</v>
      </c>
      <c r="J32" s="179" t="e">
        <f ca="1">IF($C32=$D$2,'FLETES (#) MAYO'!J32*J$2,IF($C32=$D$3,'FLETES (#) MAYO'!J32*J$3,IF($C32=$D$4,'FLETES (#) MAYO'!J32*J$4,IF($C32=$D$5,'FLETES (#) MAYO'!J32*J$5,0))))</f>
        <v>#REF!</v>
      </c>
      <c r="K32" s="179" t="e">
        <f ca="1">IF($C32=$D$2,'FLETES (#) MAYO'!K32*K$2,IF($C32=$D$3,'FLETES (#) MAYO'!K32*K$3,IF($C32=$D$4,'FLETES (#) MAYO'!K32*K$4,IF($C32=$D$5,'FLETES (#) MAYO'!K32*K$5,0))))</f>
        <v>#REF!</v>
      </c>
      <c r="L32" s="179" t="e">
        <f ca="1">IF($C32=$D$2,'FLETES (#) MAYO'!L32*L$2,IF($C32=$D$3,'FLETES (#) MAYO'!L32*L$3,IF($C32=$D$4,'FLETES (#) MAYO'!L32*L$4,IF($C32=$D$5,'FLETES (#) MAYO'!L32*L$5,0))))</f>
        <v>#REF!</v>
      </c>
      <c r="M32" s="179" t="e">
        <f ca="1">IF($C32=$D$2,'FLETES (#) MAYO'!M32*M$2,IF($C32=$D$3,'FLETES (#) MAYO'!M32*M$3,IF($C32=$D$4,'FLETES (#) MAYO'!M32*M$4,IF($C32=$D$5,'FLETES (#) MAYO'!M32*M$5,0))))</f>
        <v>#REF!</v>
      </c>
      <c r="N32" s="179" t="e">
        <f ca="1">IF($C32=$D$2,'FLETES (#) MAYO'!N32*N$2,IF($C32=$D$3,'FLETES (#) MAYO'!N32*N$3,IF($C32=$D$4,'FLETES (#) MAYO'!N32*N$4,IF($C32=$D$5,'FLETES (#) MAYO'!N32*N$5,0))))</f>
        <v>#REF!</v>
      </c>
      <c r="O32" s="179" t="e">
        <f ca="1">IF($C32=$D$2,'FLETES (#) MAYO'!O32*O$2,IF($C32=$D$3,'FLETES (#) MAYO'!O32*O$3,IF($C32=$D$4,'FLETES (#) MAYO'!O32*O$4,IF($C32=$D$5,'FLETES (#) MAYO'!O32*O$5,0))))</f>
        <v>#REF!</v>
      </c>
      <c r="P32" s="179" t="e">
        <f ca="1">IF($C32=$D$2,'FLETES (#) MAYO'!P32*P$2,IF($C32=$D$3,'FLETES (#) MAYO'!P32*P$3,IF($C32=$D$4,'FLETES (#) MAYO'!P32*P$4,IF($C32=$D$5,'FLETES (#) MAYO'!P32*P$5,0))))</f>
        <v>#REF!</v>
      </c>
      <c r="Q32" s="179" t="e">
        <f ca="1">IF($C32=$D$2,'FLETES (#) MAYO'!Q32*Q$2,IF($C32=$D$3,'FLETES (#) MAYO'!Q32*Q$3,IF($C32=$D$4,'FLETES (#) MAYO'!Q32*Q$4,IF($C32=$D$5,'FLETES (#) MAYO'!Q32*Q$5,0))))</f>
        <v>#REF!</v>
      </c>
      <c r="R32" s="179" t="e">
        <f ca="1">IF($C32=$D$2,'FLETES (#) MAYO'!R32*R$2,IF($C32=$D$3,'FLETES (#) MAYO'!R32*R$3,IF($C32=$D$4,'FLETES (#) MAYO'!R32*R$4,IF($C32=$D$5,'FLETES (#) MAYO'!R32*R$5,0))))</f>
        <v>#REF!</v>
      </c>
      <c r="S32" s="179" t="e">
        <f ca="1">IF($C32=$D$2,'FLETES (#) MAYO'!S32*S$2,IF($C32=$D$3,'FLETES (#) MAYO'!S32*S$3,IF($C32=$D$4,'FLETES (#) MAYO'!S32*S$4,IF($C32=$D$5,'FLETES (#) MAYO'!S32*S$5,0))))</f>
        <v>#REF!</v>
      </c>
      <c r="T32" s="179" t="e">
        <f ca="1">IF($C32=$D$2,'FLETES (#) MAYO'!T32*T$2,IF($C32=$D$3,'FLETES (#) MAYO'!T32*T$3,IF($C32=$D$4,'FLETES (#) MAYO'!T32*T$4,IF($C32=$D$5,'FLETES (#) MAYO'!T32*T$5,0))))</f>
        <v>#REF!</v>
      </c>
      <c r="U32" s="179" t="e">
        <f ca="1">IF($C32=$D$2,'FLETES (#) MAYO'!U32*U$2,IF($C32=$D$3,'FLETES (#) MAYO'!U32*U$3,IF($C32=$D$4,'FLETES (#) MAYO'!U32*U$4,IF($C32=$D$5,'FLETES (#) MAYO'!U32*U$5,0))))</f>
        <v>#REF!</v>
      </c>
      <c r="V32" s="179" t="e">
        <f ca="1">IF($C32=$D$2,'FLETES (#) MAYO'!V32*V$2,IF($C32=$D$3,'FLETES (#) MAYO'!V32*V$3,IF($C32=$D$4,'FLETES (#) MAYO'!V32*V$4,IF($C32=$D$5,'FLETES (#) MAYO'!V32*V$5,0))))</f>
        <v>#REF!</v>
      </c>
      <c r="W32" s="179" t="e">
        <f ca="1">IF($C32=$D$2,'FLETES (#) MAYO'!W32*W$2,IF($C32=$D$3,'FLETES (#) MAYO'!W32*W$3,IF($C32=$D$4,'FLETES (#) MAYO'!W32*W$4,IF($C32=$D$5,'FLETES (#) MAYO'!W32*W$5,0))))</f>
        <v>#REF!</v>
      </c>
      <c r="X32" s="179" t="e">
        <f ca="1">IF($C32=$D$2,'FLETES (#) MAYO'!X32*X$2,IF($C32=$D$3,'FLETES (#) MAYO'!X32*X$3,IF($C32=$D$4,'FLETES (#) MAYO'!X32*X$4,IF($C32=$D$5,'FLETES (#) MAYO'!X32*X$5,0))))</f>
        <v>#REF!</v>
      </c>
      <c r="Y32" s="179" t="e">
        <f ca="1">IF($C32=$D$2,'FLETES (#) MAYO'!Y32*Y$2,IF($C32=$D$3,'FLETES (#) MAYO'!Y32*Y$3,IF($C32=$D$4,'FLETES (#) MAYO'!Y32*Y$4,IF($C32=$D$5,'FLETES (#) MAYO'!Y32*Y$5,0))))</f>
        <v>#REF!</v>
      </c>
      <c r="Z32" s="179" t="e">
        <f ca="1">IF($C32=$D$2,'FLETES (#) MAYO'!Z32*Z$2,IF($C32=$D$3,'FLETES (#) MAYO'!Z32*Z$3,IF($C32=$D$4,'FLETES (#) MAYO'!Z32*Z$4,IF($C32=$D$5,'FLETES (#) MAYO'!Z32*Z$5,0))))</f>
        <v>#REF!</v>
      </c>
      <c r="AA32" s="179" t="e">
        <f ca="1">IF($C32=$D$2,'FLETES (#) MAYO'!AA32*AA$2,IF($C32=$D$3,'FLETES (#) MAYO'!AA32*AA$3,IF($C32=$D$4,'FLETES (#) MAYO'!AA32*AA$4,IF($C32=$D$5,'FLETES (#) MAYO'!AA32*AA$5,0))))</f>
        <v>#REF!</v>
      </c>
      <c r="AB32" s="179" t="e">
        <f ca="1">IF($C32=$D$2,'FLETES (#) MAYO'!AB32*AB$2,IF($C32=$D$3,'FLETES (#) MAYO'!AB32*AB$3,IF($C32=$D$4,'FLETES (#) MAYO'!AB32*AB$4,IF($C32=$D$5,'FLETES (#) MAYO'!AB32*AB$5,0))))</f>
        <v>#REF!</v>
      </c>
      <c r="AC32" s="179" t="e">
        <f ca="1">IF($C32=$D$2,'FLETES (#) MAYO'!AC32*AC$2,IF($C32=$D$3,'FLETES (#) MAYO'!AC32*AC$3,IF($C32=$D$4,'FLETES (#) MAYO'!AC32*AC$4,IF($C32=$D$5,'FLETES (#) MAYO'!AC32*AC$5,0))))</f>
        <v>#REF!</v>
      </c>
      <c r="AD32" s="179" t="e">
        <f ca="1">IF($C32=$D$2,'FLETES (#) MAYO'!AD32*AD$2,IF($C32=$D$3,'FLETES (#) MAYO'!AD32*AD$3,IF($C32=$D$4,'FLETES (#) MAYO'!AD32*AD$4,IF($C32=$D$5,'FLETES (#) MAYO'!AD32*AD$5,0))))</f>
        <v>#REF!</v>
      </c>
      <c r="AE32" s="179" t="e">
        <f ca="1">IF($C32=$D$2,'FLETES (#) MAYO'!AE32*AE$2,IF($C32=$D$3,'FLETES (#) MAYO'!AE32*AE$3,IF($C32=$D$4,'FLETES (#) MAYO'!AE32*AE$4,IF($C32=$D$5,'FLETES (#) MAYO'!AE32*AE$5,0))))</f>
        <v>#REF!</v>
      </c>
      <c r="AF32" s="179" t="e">
        <f ca="1">IF($C32=$D$2,'FLETES (#) MAYO'!AF32*AF$2,IF($C32=$D$3,'FLETES (#) MAYO'!AF32*AF$3,IF($C32=$D$4,'FLETES (#) MAYO'!AF32*AF$4,IF($C32=$D$5,'FLETES (#) MAYO'!AF32*AF$5,0))))</f>
        <v>#REF!</v>
      </c>
      <c r="AG32" s="179" t="e">
        <f ca="1">IF($C32=$D$2,'FLETES (#) MAYO'!AG32*AG$2,IF($C32=$D$3,'FLETES (#) MAYO'!AG32*AG$3,IF($C32=$D$4,'FLETES (#) MAYO'!AG32*AG$4,IF($C32=$D$5,'FLETES (#) MAYO'!AG32*AG$5,0))))</f>
        <v>#REF!</v>
      </c>
      <c r="AH32" s="179" t="e">
        <f ca="1">IF($C32=$D$2,'FLETES (#) MAYO'!AH32*AH$2,IF($C32=$D$3,'FLETES (#) MAYO'!AH32*AH$3,IF($C32=$D$4,'FLETES (#) MAYO'!AH32*AH$4,IF($C32=$D$5,'FLETES (#) MAYO'!AH32*AH$5,0))))</f>
        <v>#REF!</v>
      </c>
      <c r="AI32" s="179" t="e">
        <f ca="1">IF($C32=$D$2,'FLETES (#) MAYO'!AI32*AI$2,IF($C32=$D$3,'FLETES (#) MAYO'!AI32*AI$3,IF($C32=$D$4,'FLETES (#) MAYO'!AI32*AI$4,IF($C32=$D$5,'FLETES (#) MAYO'!AI32*AI$5,0))))</f>
        <v>#REF!</v>
      </c>
      <c r="AJ32" s="179" t="e">
        <f ca="1">IF($C32=$D$2,'FLETES (#) MAYO'!AJ32*AJ$2,IF($C32=$D$3,'FLETES (#) MAYO'!AJ32*AJ$3,IF($C32=$D$4,'FLETES (#) MAYO'!AJ32*AJ$4,IF($C32=$D$5,'FLETES (#) MAYO'!AJ32*AJ$5,0))))</f>
        <v>#REF!</v>
      </c>
      <c r="AK32" s="179" t="e">
        <f ca="1">IF($C32=$D$2,'FLETES (#) MAYO'!AK32*AK$2,IF($C32=$D$3,'FLETES (#) MAYO'!AK32*AK$3,IF($C32=$D$4,'FLETES (#) MAYO'!AK32*AK$4,IF($C32=$D$5,'FLETES (#) MAYO'!AK32*AK$5,0))))</f>
        <v>#REF!</v>
      </c>
      <c r="AL32" s="179" t="e">
        <f ca="1">IF($C32=$D$2,'FLETES (#) MAYO'!AL32*AL$2,IF($C32=$D$3,'FLETES (#) MAYO'!AL32*AL$3,IF($C32=$D$4,'FLETES (#) MAYO'!AL32*AL$4,IF($C32=$D$5,'FLETES (#) MAYO'!AL32*AL$5,0))))</f>
        <v>#REF!</v>
      </c>
      <c r="AM32" s="179" t="e">
        <f ca="1">IF($C32=$D$2,'FLETES (#) MAYO'!AM32*AM$2,IF($C32=$D$3,'FLETES (#) MAYO'!AM32*AM$3,IF($C32=$D$4,'FLETES (#) MAYO'!AM32*AM$4,IF($C32=$D$5,'FLETES (#) MAYO'!AM32*AM$5,0))))</f>
        <v>#REF!</v>
      </c>
    </row>
    <row r="33" spans="1:39">
      <c r="A33" s="166" t="str">
        <f ca="1">IFERROR(__xludf.DUMMYFUNCTION("""COMPUTED_VALUE"""),"Raul Neptali Velez Velez (Darwin Tigre)")</f>
        <v>Raul Neptali Velez Velez (Darwin Tigre)</v>
      </c>
      <c r="B33" s="167" t="str">
        <f ca="1">IFERROR(__xludf.DUMMYFUNCTION("""COMPUTED_VALUE"""),"TBA7675")</f>
        <v>TBA7675</v>
      </c>
      <c r="C33" s="168">
        <f ca="1">IFERROR(__xludf.DUMMYFUNCTION("""COMPUTED_VALUE"""),5)</f>
        <v>5</v>
      </c>
      <c r="D33" s="178" t="e">
        <f t="shared" ca="1" si="0"/>
        <v>#REF!</v>
      </c>
      <c r="E33" s="179" t="e">
        <f ca="1">IF($C33=$D$2,'FLETES (#) MAYO'!E33*E$2,IF($C33=$D$3,'FLETES (#) MAYO'!E33*E$3,IF($C33=$D$4,'FLETES (#) MAYO'!E33*E$4,IF($C33=$D$5,'FLETES (#) MAYO'!E33*E$5,0))))</f>
        <v>#REF!</v>
      </c>
      <c r="F33" s="179" t="e">
        <f ca="1">IF($C33=$D$2,'FLETES (#) MAYO'!F33*F$2,IF($C33=$D$3,'FLETES (#) MAYO'!F33*F$3,IF($C33=$D$4,'FLETES (#) MAYO'!F33*F$4,IF($C33=$D$5,'FLETES (#) MAYO'!F33*F$5,0))))</f>
        <v>#REF!</v>
      </c>
      <c r="G33" s="179" t="e">
        <f ca="1">IF($C33=$D$2,'FLETES (#) MAYO'!G33*G$2,IF($C33=$D$3,'FLETES (#) MAYO'!G33*G$3,IF($C33=$D$4,'FLETES (#) MAYO'!G33*G$4,IF($C33=$D$5,'FLETES (#) MAYO'!G33*G$5,0))))</f>
        <v>#REF!</v>
      </c>
      <c r="H33" s="179" t="e">
        <f ca="1">IF($C33=$D$2,'FLETES (#) MAYO'!H33*H$2,IF($C33=$D$3,'FLETES (#) MAYO'!H33*H$3,IF($C33=$D$4,'FLETES (#) MAYO'!H33*H$4,IF($C33=$D$5,'FLETES (#) MAYO'!H33*H$5,0))))</f>
        <v>#REF!</v>
      </c>
      <c r="I33" s="179" t="e">
        <f ca="1">IF($C33=$D$2,'FLETES (#) MAYO'!I33*I$2,IF($C33=$D$3,'FLETES (#) MAYO'!I33*I$3,IF($C33=$D$4,'FLETES (#) MAYO'!I33*I$4,IF($C33=$D$5,'FLETES (#) MAYO'!I33*I$5,0))))</f>
        <v>#REF!</v>
      </c>
      <c r="J33" s="179" t="e">
        <f ca="1">IF($C33=$D$2,'FLETES (#) MAYO'!J33*J$2,IF($C33=$D$3,'FLETES (#) MAYO'!J33*J$3,IF($C33=$D$4,'FLETES (#) MAYO'!J33*J$4,IF($C33=$D$5,'FLETES (#) MAYO'!J33*J$5,0))))</f>
        <v>#REF!</v>
      </c>
      <c r="K33" s="179" t="e">
        <f ca="1">IF($C33=$D$2,'FLETES (#) MAYO'!K33*K$2,IF($C33=$D$3,'FLETES (#) MAYO'!K33*K$3,IF($C33=$D$4,'FLETES (#) MAYO'!K33*K$4,IF($C33=$D$5,'FLETES (#) MAYO'!K33*K$5,0))))</f>
        <v>#REF!</v>
      </c>
      <c r="L33" s="179" t="e">
        <f ca="1">IF($C33=$D$2,'FLETES (#) MAYO'!L33*L$2,IF($C33=$D$3,'FLETES (#) MAYO'!L33*L$3,IF($C33=$D$4,'FLETES (#) MAYO'!L33*L$4,IF($C33=$D$5,'FLETES (#) MAYO'!L33*L$5,0))))</f>
        <v>#REF!</v>
      </c>
      <c r="M33" s="179" t="e">
        <f ca="1">IF($C33=$D$2,'FLETES (#) MAYO'!M33*M$2,IF($C33=$D$3,'FLETES (#) MAYO'!M33*M$3,IF($C33=$D$4,'FLETES (#) MAYO'!M33*M$4,IF($C33=$D$5,'FLETES (#) MAYO'!M33*M$5,0))))</f>
        <v>#REF!</v>
      </c>
      <c r="N33" s="179" t="e">
        <f ca="1">IF($C33=$D$2,'FLETES (#) MAYO'!N33*N$2,IF($C33=$D$3,'FLETES (#) MAYO'!N33*N$3,IF($C33=$D$4,'FLETES (#) MAYO'!N33*N$4,IF($C33=$D$5,'FLETES (#) MAYO'!N33*N$5,0))))</f>
        <v>#REF!</v>
      </c>
      <c r="O33" s="179" t="e">
        <f ca="1">IF($C33=$D$2,'FLETES (#) MAYO'!O33*O$2,IF($C33=$D$3,'FLETES (#) MAYO'!O33*O$3,IF($C33=$D$4,'FLETES (#) MAYO'!O33*O$4,IF($C33=$D$5,'FLETES (#) MAYO'!O33*O$5,0))))</f>
        <v>#REF!</v>
      </c>
      <c r="P33" s="179" t="e">
        <f ca="1">IF($C33=$D$2,'FLETES (#) MAYO'!P33*P$2,IF($C33=$D$3,'FLETES (#) MAYO'!P33*P$3,IF($C33=$D$4,'FLETES (#) MAYO'!P33*P$4,IF($C33=$D$5,'FLETES (#) MAYO'!P33*P$5,0))))</f>
        <v>#REF!</v>
      </c>
      <c r="Q33" s="179" t="e">
        <f ca="1">IF($C33=$D$2,'FLETES (#) MAYO'!Q33*Q$2,IF($C33=$D$3,'FLETES (#) MAYO'!Q33*Q$3,IF($C33=$D$4,'FLETES (#) MAYO'!Q33*Q$4,IF($C33=$D$5,'FLETES (#) MAYO'!Q33*Q$5,0))))</f>
        <v>#REF!</v>
      </c>
      <c r="R33" s="179" t="e">
        <f ca="1">IF($C33=$D$2,'FLETES (#) MAYO'!R33*R$2,IF($C33=$D$3,'FLETES (#) MAYO'!R33*R$3,IF($C33=$D$4,'FLETES (#) MAYO'!R33*R$4,IF($C33=$D$5,'FLETES (#) MAYO'!R33*R$5,0))))</f>
        <v>#REF!</v>
      </c>
      <c r="S33" s="179" t="e">
        <f ca="1">IF($C33=$D$2,'FLETES (#) MAYO'!S33*S$2,IF($C33=$D$3,'FLETES (#) MAYO'!S33*S$3,IF($C33=$D$4,'FLETES (#) MAYO'!S33*S$4,IF($C33=$D$5,'FLETES (#) MAYO'!S33*S$5,0))))</f>
        <v>#REF!</v>
      </c>
      <c r="T33" s="179" t="e">
        <f ca="1">IF($C33=$D$2,'FLETES (#) MAYO'!T33*T$2,IF($C33=$D$3,'FLETES (#) MAYO'!T33*T$3,IF($C33=$D$4,'FLETES (#) MAYO'!T33*T$4,IF($C33=$D$5,'FLETES (#) MAYO'!T33*T$5,0))))</f>
        <v>#REF!</v>
      </c>
      <c r="U33" s="179" t="e">
        <f ca="1">IF($C33=$D$2,'FLETES (#) MAYO'!U33*U$2,IF($C33=$D$3,'FLETES (#) MAYO'!U33*U$3,IF($C33=$D$4,'FLETES (#) MAYO'!U33*U$4,IF($C33=$D$5,'FLETES (#) MAYO'!U33*U$5,0))))</f>
        <v>#REF!</v>
      </c>
      <c r="V33" s="179" t="e">
        <f ca="1">IF($C33=$D$2,'FLETES (#) MAYO'!V33*V$2,IF($C33=$D$3,'FLETES (#) MAYO'!V33*V$3,IF($C33=$D$4,'FLETES (#) MAYO'!V33*V$4,IF($C33=$D$5,'FLETES (#) MAYO'!V33*V$5,0))))</f>
        <v>#REF!</v>
      </c>
      <c r="W33" s="179" t="e">
        <f ca="1">IF($C33=$D$2,'FLETES (#) MAYO'!W33*W$2,IF($C33=$D$3,'FLETES (#) MAYO'!W33*W$3,IF($C33=$D$4,'FLETES (#) MAYO'!W33*W$4,IF($C33=$D$5,'FLETES (#) MAYO'!W33*W$5,0))))</f>
        <v>#REF!</v>
      </c>
      <c r="X33" s="179" t="e">
        <f ca="1">IF($C33=$D$2,'FLETES (#) MAYO'!X33*X$2,IF($C33=$D$3,'FLETES (#) MAYO'!X33*X$3,IF($C33=$D$4,'FLETES (#) MAYO'!X33*X$4,IF($C33=$D$5,'FLETES (#) MAYO'!X33*X$5,0))))</f>
        <v>#REF!</v>
      </c>
      <c r="Y33" s="179" t="e">
        <f ca="1">IF($C33=$D$2,'FLETES (#) MAYO'!Y33*Y$2,IF($C33=$D$3,'FLETES (#) MAYO'!Y33*Y$3,IF($C33=$D$4,'FLETES (#) MAYO'!Y33*Y$4,IF($C33=$D$5,'FLETES (#) MAYO'!Y33*Y$5,0))))</f>
        <v>#REF!</v>
      </c>
      <c r="Z33" s="179" t="e">
        <f ca="1">IF($C33=$D$2,'FLETES (#) MAYO'!Z33*Z$2,IF($C33=$D$3,'FLETES (#) MAYO'!Z33*Z$3,IF($C33=$D$4,'FLETES (#) MAYO'!Z33*Z$4,IF($C33=$D$5,'FLETES (#) MAYO'!Z33*Z$5,0))))</f>
        <v>#REF!</v>
      </c>
      <c r="AA33" s="179" t="e">
        <f ca="1">IF($C33=$D$2,'FLETES (#) MAYO'!AA33*AA$2,IF($C33=$D$3,'FLETES (#) MAYO'!AA33*AA$3,IF($C33=$D$4,'FLETES (#) MAYO'!AA33*AA$4,IF($C33=$D$5,'FLETES (#) MAYO'!AA33*AA$5,0))))</f>
        <v>#REF!</v>
      </c>
      <c r="AB33" s="179" t="e">
        <f ca="1">IF($C33=$D$2,'FLETES (#) MAYO'!AB33*AB$2,IF($C33=$D$3,'FLETES (#) MAYO'!AB33*AB$3,IF($C33=$D$4,'FLETES (#) MAYO'!AB33*AB$4,IF($C33=$D$5,'FLETES (#) MAYO'!AB33*AB$5,0))))</f>
        <v>#REF!</v>
      </c>
      <c r="AC33" s="179" t="e">
        <f ca="1">IF($C33=$D$2,'FLETES (#) MAYO'!AC33*AC$2,IF($C33=$D$3,'FLETES (#) MAYO'!AC33*AC$3,IF($C33=$D$4,'FLETES (#) MAYO'!AC33*AC$4,IF($C33=$D$5,'FLETES (#) MAYO'!AC33*AC$5,0))))</f>
        <v>#REF!</v>
      </c>
      <c r="AD33" s="179" t="e">
        <f ca="1">IF($C33=$D$2,'FLETES (#) MAYO'!AD33*AD$2,IF($C33=$D$3,'FLETES (#) MAYO'!AD33*AD$3,IF($C33=$D$4,'FLETES (#) MAYO'!AD33*AD$4,IF($C33=$D$5,'FLETES (#) MAYO'!AD33*AD$5,0))))</f>
        <v>#REF!</v>
      </c>
      <c r="AE33" s="179" t="e">
        <f ca="1">IF($C33=$D$2,'FLETES (#) MAYO'!AE33*AE$2,IF($C33=$D$3,'FLETES (#) MAYO'!AE33*AE$3,IF($C33=$D$4,'FLETES (#) MAYO'!AE33*AE$4,IF($C33=$D$5,'FLETES (#) MAYO'!AE33*AE$5,0))))</f>
        <v>#REF!</v>
      </c>
      <c r="AF33" s="179" t="e">
        <f ca="1">IF($C33=$D$2,'FLETES (#) MAYO'!AF33*AF$2,IF($C33=$D$3,'FLETES (#) MAYO'!AF33*AF$3,IF($C33=$D$4,'FLETES (#) MAYO'!AF33*AF$4,IF($C33=$D$5,'FLETES (#) MAYO'!AF33*AF$5,0))))</f>
        <v>#REF!</v>
      </c>
      <c r="AG33" s="179" t="e">
        <f ca="1">IF($C33=$D$2,'FLETES (#) MAYO'!AG33*AG$2,IF($C33=$D$3,'FLETES (#) MAYO'!AG33*AG$3,IF($C33=$D$4,'FLETES (#) MAYO'!AG33*AG$4,IF($C33=$D$5,'FLETES (#) MAYO'!AG33*AG$5,0))))</f>
        <v>#REF!</v>
      </c>
      <c r="AH33" s="179" t="e">
        <f ca="1">IF($C33=$D$2,'FLETES (#) MAYO'!AH33*AH$2,IF($C33=$D$3,'FLETES (#) MAYO'!AH33*AH$3,IF($C33=$D$4,'FLETES (#) MAYO'!AH33*AH$4,IF($C33=$D$5,'FLETES (#) MAYO'!AH33*AH$5,0))))</f>
        <v>#REF!</v>
      </c>
      <c r="AI33" s="179" t="e">
        <f ca="1">IF($C33=$D$2,'FLETES (#) MAYO'!AI33*AI$2,IF($C33=$D$3,'FLETES (#) MAYO'!AI33*AI$3,IF($C33=$D$4,'FLETES (#) MAYO'!AI33*AI$4,IF($C33=$D$5,'FLETES (#) MAYO'!AI33*AI$5,0))))</f>
        <v>#REF!</v>
      </c>
      <c r="AJ33" s="179" t="e">
        <f ca="1">IF($C33=$D$2,'FLETES (#) MAYO'!AJ33*AJ$2,IF($C33=$D$3,'FLETES (#) MAYO'!AJ33*AJ$3,IF($C33=$D$4,'FLETES (#) MAYO'!AJ33*AJ$4,IF($C33=$D$5,'FLETES (#) MAYO'!AJ33*AJ$5,0))))</f>
        <v>#REF!</v>
      </c>
      <c r="AK33" s="179" t="e">
        <f ca="1">IF($C33=$D$2,'FLETES (#) MAYO'!AK33*AK$2,IF($C33=$D$3,'FLETES (#) MAYO'!AK33*AK$3,IF($C33=$D$4,'FLETES (#) MAYO'!AK33*AK$4,IF($C33=$D$5,'FLETES (#) MAYO'!AK33*AK$5,0))))</f>
        <v>#REF!</v>
      </c>
      <c r="AL33" s="179" t="e">
        <f ca="1">IF($C33=$D$2,'FLETES (#) MAYO'!AL33*AL$2,IF($C33=$D$3,'FLETES (#) MAYO'!AL33*AL$3,IF($C33=$D$4,'FLETES (#) MAYO'!AL33*AL$4,IF($C33=$D$5,'FLETES (#) MAYO'!AL33*AL$5,0))))</f>
        <v>#REF!</v>
      </c>
      <c r="AM33" s="179" t="e">
        <f ca="1">IF($C33=$D$2,'FLETES (#) MAYO'!AM33*AM$2,IF($C33=$D$3,'FLETES (#) MAYO'!AM33*AM$3,IF($C33=$D$4,'FLETES (#) MAYO'!AM33*AM$4,IF($C33=$D$5,'FLETES (#) MAYO'!AM33*AM$5,0))))</f>
        <v>#REF!</v>
      </c>
    </row>
    <row r="34" spans="1:39">
      <c r="A34" s="166" t="str">
        <f ca="1">IFERROR(__xludf.DUMMYFUNCTION("""COMPUTED_VALUE"""),"Luis Alberto Mendoza Basurto (Darwin Tigre)")</f>
        <v>Luis Alberto Mendoza Basurto (Darwin Tigre)</v>
      </c>
      <c r="B34" s="167" t="str">
        <f ca="1">IFERROR(__xludf.DUMMYFUNCTION("""COMPUTED_VALUE"""),"TAL0556")</f>
        <v>TAL0556</v>
      </c>
      <c r="C34" s="168">
        <f ca="1">IFERROR(__xludf.DUMMYFUNCTION("""COMPUTED_VALUE"""),5)</f>
        <v>5</v>
      </c>
      <c r="D34" s="178" t="e">
        <f t="shared" ca="1" si="0"/>
        <v>#REF!</v>
      </c>
      <c r="E34" s="179" t="e">
        <f ca="1">IF($C34=$D$2,'FLETES (#) MAYO'!E34*E$2,IF($C34=$D$3,'FLETES (#) MAYO'!E34*E$3,IF($C34=$D$4,'FLETES (#) MAYO'!E34*E$4,IF($C34=$D$5,'FLETES (#) MAYO'!E34*E$5,0))))</f>
        <v>#REF!</v>
      </c>
      <c r="F34" s="179" t="e">
        <f ca="1">IF($C34=$D$2,'FLETES (#) MAYO'!F34*F$2,IF($C34=$D$3,'FLETES (#) MAYO'!F34*F$3,IF($C34=$D$4,'FLETES (#) MAYO'!F34*F$4,IF($C34=$D$5,'FLETES (#) MAYO'!F34*F$5,0))))</f>
        <v>#REF!</v>
      </c>
      <c r="G34" s="179" t="e">
        <f ca="1">IF($C34=$D$2,'FLETES (#) MAYO'!G34*G$2,IF($C34=$D$3,'FLETES (#) MAYO'!G34*G$3,IF($C34=$D$4,'FLETES (#) MAYO'!G34*G$4,IF($C34=$D$5,'FLETES (#) MAYO'!G34*G$5,0))))</f>
        <v>#REF!</v>
      </c>
      <c r="H34" s="179" t="e">
        <f ca="1">IF($C34=$D$2,'FLETES (#) MAYO'!H34*H$2,IF($C34=$D$3,'FLETES (#) MAYO'!H34*H$3,IF($C34=$D$4,'FLETES (#) MAYO'!H34*H$4,IF($C34=$D$5,'FLETES (#) MAYO'!H34*H$5,0))))</f>
        <v>#REF!</v>
      </c>
      <c r="I34" s="179" t="e">
        <f ca="1">IF($C34=$D$2,'FLETES (#) MAYO'!I34*I$2,IF($C34=$D$3,'FLETES (#) MAYO'!I34*I$3,IF($C34=$D$4,'FLETES (#) MAYO'!I34*I$4,IF($C34=$D$5,'FLETES (#) MAYO'!I34*I$5,0))))</f>
        <v>#REF!</v>
      </c>
      <c r="J34" s="179" t="e">
        <f ca="1">IF($C34=$D$2,'FLETES (#) MAYO'!J34*J$2,IF($C34=$D$3,'FLETES (#) MAYO'!J34*J$3,IF($C34=$D$4,'FLETES (#) MAYO'!J34*J$4,IF($C34=$D$5,'FLETES (#) MAYO'!J34*J$5,0))))</f>
        <v>#REF!</v>
      </c>
      <c r="K34" s="179" t="e">
        <f ca="1">IF($C34=$D$2,'FLETES (#) MAYO'!K34*K$2,IF($C34=$D$3,'FLETES (#) MAYO'!K34*K$3,IF($C34=$D$4,'FLETES (#) MAYO'!K34*K$4,IF($C34=$D$5,'FLETES (#) MAYO'!K34*K$5,0))))</f>
        <v>#REF!</v>
      </c>
      <c r="L34" s="179" t="e">
        <f ca="1">IF($C34=$D$2,'FLETES (#) MAYO'!L34*L$2,IF($C34=$D$3,'FLETES (#) MAYO'!L34*L$3,IF($C34=$D$4,'FLETES (#) MAYO'!L34*L$4,IF($C34=$D$5,'FLETES (#) MAYO'!L34*L$5,0))))</f>
        <v>#REF!</v>
      </c>
      <c r="M34" s="179" t="e">
        <f ca="1">IF($C34=$D$2,'FLETES (#) MAYO'!M34*M$2,IF($C34=$D$3,'FLETES (#) MAYO'!M34*M$3,IF($C34=$D$4,'FLETES (#) MAYO'!M34*M$4,IF($C34=$D$5,'FLETES (#) MAYO'!M34*M$5,0))))</f>
        <v>#REF!</v>
      </c>
      <c r="N34" s="179" t="e">
        <f ca="1">IF($C34=$D$2,'FLETES (#) MAYO'!N34*N$2,IF($C34=$D$3,'FLETES (#) MAYO'!N34*N$3,IF($C34=$D$4,'FLETES (#) MAYO'!N34*N$4,IF($C34=$D$5,'FLETES (#) MAYO'!N34*N$5,0))))</f>
        <v>#REF!</v>
      </c>
      <c r="O34" s="179" t="e">
        <f ca="1">IF($C34=$D$2,'FLETES (#) MAYO'!O34*O$2,IF($C34=$D$3,'FLETES (#) MAYO'!O34*O$3,IF($C34=$D$4,'FLETES (#) MAYO'!O34*O$4,IF($C34=$D$5,'FLETES (#) MAYO'!O34*O$5,0))))</f>
        <v>#REF!</v>
      </c>
      <c r="P34" s="179" t="e">
        <f ca="1">IF($C34=$D$2,'FLETES (#) MAYO'!P34*P$2,IF($C34=$D$3,'FLETES (#) MAYO'!P34*P$3,IF($C34=$D$4,'FLETES (#) MAYO'!P34*P$4,IF($C34=$D$5,'FLETES (#) MAYO'!P34*P$5,0))))</f>
        <v>#REF!</v>
      </c>
      <c r="Q34" s="179" t="e">
        <f ca="1">IF($C34=$D$2,'FLETES (#) MAYO'!Q34*Q$2,IF($C34=$D$3,'FLETES (#) MAYO'!Q34*Q$3,IF($C34=$D$4,'FLETES (#) MAYO'!Q34*Q$4,IF($C34=$D$5,'FLETES (#) MAYO'!Q34*Q$5,0))))</f>
        <v>#REF!</v>
      </c>
      <c r="R34" s="179" t="e">
        <f ca="1">IF($C34=$D$2,'FLETES (#) MAYO'!R34*R$2,IF($C34=$D$3,'FLETES (#) MAYO'!R34*R$3,IF($C34=$D$4,'FLETES (#) MAYO'!R34*R$4,IF($C34=$D$5,'FLETES (#) MAYO'!R34*R$5,0))))</f>
        <v>#REF!</v>
      </c>
      <c r="S34" s="179" t="e">
        <f ca="1">IF($C34=$D$2,'FLETES (#) MAYO'!S34*S$2,IF($C34=$D$3,'FLETES (#) MAYO'!S34*S$3,IF($C34=$D$4,'FLETES (#) MAYO'!S34*S$4,IF($C34=$D$5,'FLETES (#) MAYO'!S34*S$5,0))))</f>
        <v>#REF!</v>
      </c>
      <c r="T34" s="179" t="e">
        <f ca="1">IF($C34=$D$2,'FLETES (#) MAYO'!T34*T$2,IF($C34=$D$3,'FLETES (#) MAYO'!T34*T$3,IF($C34=$D$4,'FLETES (#) MAYO'!T34*T$4,IF($C34=$D$5,'FLETES (#) MAYO'!T34*T$5,0))))</f>
        <v>#REF!</v>
      </c>
      <c r="U34" s="179" t="e">
        <f ca="1">IF($C34=$D$2,'FLETES (#) MAYO'!U34*U$2,IF($C34=$D$3,'FLETES (#) MAYO'!U34*U$3,IF($C34=$D$4,'FLETES (#) MAYO'!U34*U$4,IF($C34=$D$5,'FLETES (#) MAYO'!U34*U$5,0))))</f>
        <v>#REF!</v>
      </c>
      <c r="V34" s="179" t="e">
        <f ca="1">IF($C34=$D$2,'FLETES (#) MAYO'!V34*V$2,IF($C34=$D$3,'FLETES (#) MAYO'!V34*V$3,IF($C34=$D$4,'FLETES (#) MAYO'!V34*V$4,IF($C34=$D$5,'FLETES (#) MAYO'!V34*V$5,0))))</f>
        <v>#REF!</v>
      </c>
      <c r="W34" s="179" t="e">
        <f ca="1">IF($C34=$D$2,'FLETES (#) MAYO'!W34*W$2,IF($C34=$D$3,'FLETES (#) MAYO'!W34*W$3,IF($C34=$D$4,'FLETES (#) MAYO'!W34*W$4,IF($C34=$D$5,'FLETES (#) MAYO'!W34*W$5,0))))</f>
        <v>#REF!</v>
      </c>
      <c r="X34" s="179" t="e">
        <f ca="1">IF($C34=$D$2,'FLETES (#) MAYO'!X34*X$2,IF($C34=$D$3,'FLETES (#) MAYO'!X34*X$3,IF($C34=$D$4,'FLETES (#) MAYO'!X34*X$4,IF($C34=$D$5,'FLETES (#) MAYO'!X34*X$5,0))))</f>
        <v>#REF!</v>
      </c>
      <c r="Y34" s="179" t="e">
        <f ca="1">IF($C34=$D$2,'FLETES (#) MAYO'!Y34*Y$2,IF($C34=$D$3,'FLETES (#) MAYO'!Y34*Y$3,IF($C34=$D$4,'FLETES (#) MAYO'!Y34*Y$4,IF($C34=$D$5,'FLETES (#) MAYO'!Y34*Y$5,0))))</f>
        <v>#REF!</v>
      </c>
      <c r="Z34" s="179" t="e">
        <f ca="1">IF($C34=$D$2,'FLETES (#) MAYO'!Z34*Z$2,IF($C34=$D$3,'FLETES (#) MAYO'!Z34*Z$3,IF($C34=$D$4,'FLETES (#) MAYO'!Z34*Z$4,IF($C34=$D$5,'FLETES (#) MAYO'!Z34*Z$5,0))))</f>
        <v>#REF!</v>
      </c>
      <c r="AA34" s="179" t="e">
        <f ca="1">IF($C34=$D$2,'FLETES (#) MAYO'!AA34*AA$2,IF($C34=$D$3,'FLETES (#) MAYO'!AA34*AA$3,IF($C34=$D$4,'FLETES (#) MAYO'!AA34*AA$4,IF($C34=$D$5,'FLETES (#) MAYO'!AA34*AA$5,0))))</f>
        <v>#REF!</v>
      </c>
      <c r="AB34" s="179" t="e">
        <f ca="1">IF($C34=$D$2,'FLETES (#) MAYO'!AB34*AB$2,IF($C34=$D$3,'FLETES (#) MAYO'!AB34*AB$3,IF($C34=$D$4,'FLETES (#) MAYO'!AB34*AB$4,IF($C34=$D$5,'FLETES (#) MAYO'!AB34*AB$5,0))))</f>
        <v>#REF!</v>
      </c>
      <c r="AC34" s="179" t="e">
        <f ca="1">IF($C34=$D$2,'FLETES (#) MAYO'!AC34*AC$2,IF($C34=$D$3,'FLETES (#) MAYO'!AC34*AC$3,IF($C34=$D$4,'FLETES (#) MAYO'!AC34*AC$4,IF($C34=$D$5,'FLETES (#) MAYO'!AC34*AC$5,0))))</f>
        <v>#REF!</v>
      </c>
      <c r="AD34" s="179" t="e">
        <f ca="1">IF($C34=$D$2,'FLETES (#) MAYO'!AD34*AD$2,IF($C34=$D$3,'FLETES (#) MAYO'!AD34*AD$3,IF($C34=$D$4,'FLETES (#) MAYO'!AD34*AD$4,IF($C34=$D$5,'FLETES (#) MAYO'!AD34*AD$5,0))))</f>
        <v>#REF!</v>
      </c>
      <c r="AE34" s="179" t="e">
        <f ca="1">IF($C34=$D$2,'FLETES (#) MAYO'!AE34*AE$2,IF($C34=$D$3,'FLETES (#) MAYO'!AE34*AE$3,IF($C34=$D$4,'FLETES (#) MAYO'!AE34*AE$4,IF($C34=$D$5,'FLETES (#) MAYO'!AE34*AE$5,0))))</f>
        <v>#REF!</v>
      </c>
      <c r="AF34" s="179" t="e">
        <f ca="1">IF($C34=$D$2,'FLETES (#) MAYO'!AF34*AF$2,IF($C34=$D$3,'FLETES (#) MAYO'!AF34*AF$3,IF($C34=$D$4,'FLETES (#) MAYO'!AF34*AF$4,IF($C34=$D$5,'FLETES (#) MAYO'!AF34*AF$5,0))))</f>
        <v>#REF!</v>
      </c>
      <c r="AG34" s="179" t="e">
        <f ca="1">IF($C34=$D$2,'FLETES (#) MAYO'!AG34*AG$2,IF($C34=$D$3,'FLETES (#) MAYO'!AG34*AG$3,IF($C34=$D$4,'FLETES (#) MAYO'!AG34*AG$4,IF($C34=$D$5,'FLETES (#) MAYO'!AG34*AG$5,0))))</f>
        <v>#REF!</v>
      </c>
      <c r="AH34" s="179" t="e">
        <f ca="1">IF($C34=$D$2,'FLETES (#) MAYO'!AH34*AH$2,IF($C34=$D$3,'FLETES (#) MAYO'!AH34*AH$3,IF($C34=$D$4,'FLETES (#) MAYO'!AH34*AH$4,IF($C34=$D$5,'FLETES (#) MAYO'!AH34*AH$5,0))))</f>
        <v>#REF!</v>
      </c>
      <c r="AI34" s="179" t="e">
        <f ca="1">IF($C34=$D$2,'FLETES (#) MAYO'!AI34*AI$2,IF($C34=$D$3,'FLETES (#) MAYO'!AI34*AI$3,IF($C34=$D$4,'FLETES (#) MAYO'!AI34*AI$4,IF($C34=$D$5,'FLETES (#) MAYO'!AI34*AI$5,0))))</f>
        <v>#REF!</v>
      </c>
      <c r="AJ34" s="179" t="e">
        <f ca="1">IF($C34=$D$2,'FLETES (#) MAYO'!AJ34*AJ$2,IF($C34=$D$3,'FLETES (#) MAYO'!AJ34*AJ$3,IF($C34=$D$4,'FLETES (#) MAYO'!AJ34*AJ$4,IF($C34=$D$5,'FLETES (#) MAYO'!AJ34*AJ$5,0))))</f>
        <v>#REF!</v>
      </c>
      <c r="AK34" s="179" t="e">
        <f ca="1">IF($C34=$D$2,'FLETES (#) MAYO'!AK34*AK$2,IF($C34=$D$3,'FLETES (#) MAYO'!AK34*AK$3,IF($C34=$D$4,'FLETES (#) MAYO'!AK34*AK$4,IF($C34=$D$5,'FLETES (#) MAYO'!AK34*AK$5,0))))</f>
        <v>#REF!</v>
      </c>
      <c r="AL34" s="179" t="e">
        <f ca="1">IF($C34=$D$2,'FLETES (#) MAYO'!AL34*AL$2,IF($C34=$D$3,'FLETES (#) MAYO'!AL34*AL$3,IF($C34=$D$4,'FLETES (#) MAYO'!AL34*AL$4,IF($C34=$D$5,'FLETES (#) MAYO'!AL34*AL$5,0))))</f>
        <v>#REF!</v>
      </c>
      <c r="AM34" s="179" t="e">
        <f ca="1">IF($C34=$D$2,'FLETES (#) MAYO'!AM34*AM$2,IF($C34=$D$3,'FLETES (#) MAYO'!AM34*AM$3,IF($C34=$D$4,'FLETES (#) MAYO'!AM34*AM$4,IF($C34=$D$5,'FLETES (#) MAYO'!AM34*AM$5,0))))</f>
        <v>#REF!</v>
      </c>
    </row>
    <row r="35" spans="1:39">
      <c r="A35" s="166" t="str">
        <f ca="1">IFERROR(__xludf.DUMMYFUNCTION("""COMPUTED_VALUE"""),"Javier Mendoza guarderas (abogado)")</f>
        <v>Javier Mendoza guarderas (abogado)</v>
      </c>
      <c r="B35" s="167" t="str">
        <f ca="1">IFERROR(__xludf.DUMMYFUNCTION("""COMPUTED_VALUE"""),"TCM0286")</f>
        <v>TCM0286</v>
      </c>
      <c r="C35" s="168">
        <f ca="1">IFERROR(__xludf.DUMMYFUNCTION("""COMPUTED_VALUE"""),5)</f>
        <v>5</v>
      </c>
      <c r="D35" s="178" t="e">
        <f t="shared" ca="1" si="0"/>
        <v>#REF!</v>
      </c>
      <c r="E35" s="179" t="e">
        <f ca="1">IF($C35=$D$2,'FLETES (#) MAYO'!E35*E$2,IF($C35=$D$3,'FLETES (#) MAYO'!E35*E$3,IF($C35=$D$4,'FLETES (#) MAYO'!E35*E$4,IF($C35=$D$5,'FLETES (#) MAYO'!E35*E$5,0))))</f>
        <v>#REF!</v>
      </c>
      <c r="F35" s="179" t="e">
        <f ca="1">IF($C35=$D$2,'FLETES (#) MAYO'!F35*F$2,IF($C35=$D$3,'FLETES (#) MAYO'!F35*F$3,IF($C35=$D$4,'FLETES (#) MAYO'!F35*F$4,IF($C35=$D$5,'FLETES (#) MAYO'!F35*F$5,0))))</f>
        <v>#REF!</v>
      </c>
      <c r="G35" s="179" t="e">
        <f ca="1">IF($C35=$D$2,'FLETES (#) MAYO'!G35*G$2,IF($C35=$D$3,'FLETES (#) MAYO'!G35*G$3,IF($C35=$D$4,'FLETES (#) MAYO'!G35*G$4,IF($C35=$D$5,'FLETES (#) MAYO'!G35*G$5,0))))</f>
        <v>#REF!</v>
      </c>
      <c r="H35" s="179" t="e">
        <f ca="1">IF($C35=$D$2,'FLETES (#) MAYO'!H35*H$2,IF($C35=$D$3,'FLETES (#) MAYO'!H35*H$3,IF($C35=$D$4,'FLETES (#) MAYO'!H35*H$4,IF($C35=$D$5,'FLETES (#) MAYO'!H35*H$5,0))))</f>
        <v>#REF!</v>
      </c>
      <c r="I35" s="179" t="e">
        <f ca="1">IF($C35=$D$2,'FLETES (#) MAYO'!I35*I$2,IF($C35=$D$3,'FLETES (#) MAYO'!I35*I$3,IF($C35=$D$4,'FLETES (#) MAYO'!I35*I$4,IF($C35=$D$5,'FLETES (#) MAYO'!I35*I$5,0))))</f>
        <v>#REF!</v>
      </c>
      <c r="J35" s="179" t="e">
        <f ca="1">IF($C35=$D$2,'FLETES (#) MAYO'!J35*J$2,IF($C35=$D$3,'FLETES (#) MAYO'!J35*J$3,IF($C35=$D$4,'FLETES (#) MAYO'!J35*J$4,IF($C35=$D$5,'FLETES (#) MAYO'!J35*J$5,0))))</f>
        <v>#REF!</v>
      </c>
      <c r="K35" s="179" t="e">
        <f ca="1">IF($C35=$D$2,'FLETES (#) MAYO'!K35*K$2,IF($C35=$D$3,'FLETES (#) MAYO'!K35*K$3,IF($C35=$D$4,'FLETES (#) MAYO'!K35*K$4,IF($C35=$D$5,'FLETES (#) MAYO'!K35*K$5,0))))</f>
        <v>#REF!</v>
      </c>
      <c r="L35" s="179" t="e">
        <f ca="1">IF($C35=$D$2,'FLETES (#) MAYO'!L35*L$2,IF($C35=$D$3,'FLETES (#) MAYO'!L35*L$3,IF($C35=$D$4,'FLETES (#) MAYO'!L35*L$4,IF($C35=$D$5,'FLETES (#) MAYO'!L35*L$5,0))))</f>
        <v>#REF!</v>
      </c>
      <c r="M35" s="179" t="e">
        <f ca="1">IF($C35=$D$2,'FLETES (#) MAYO'!M35*M$2,IF($C35=$D$3,'FLETES (#) MAYO'!M35*M$3,IF($C35=$D$4,'FLETES (#) MAYO'!M35*M$4,IF($C35=$D$5,'FLETES (#) MAYO'!M35*M$5,0))))</f>
        <v>#REF!</v>
      </c>
      <c r="N35" s="179" t="e">
        <f ca="1">IF($C35=$D$2,'FLETES (#) MAYO'!N35*N$2,IF($C35=$D$3,'FLETES (#) MAYO'!N35*N$3,IF($C35=$D$4,'FLETES (#) MAYO'!N35*N$4,IF($C35=$D$5,'FLETES (#) MAYO'!N35*N$5,0))))</f>
        <v>#REF!</v>
      </c>
      <c r="O35" s="179" t="e">
        <f ca="1">IF($C35=$D$2,'FLETES (#) MAYO'!O35*O$2,IF($C35=$D$3,'FLETES (#) MAYO'!O35*O$3,IF($C35=$D$4,'FLETES (#) MAYO'!O35*O$4,IF($C35=$D$5,'FLETES (#) MAYO'!O35*O$5,0))))</f>
        <v>#REF!</v>
      </c>
      <c r="P35" s="179" t="e">
        <f ca="1">IF($C35=$D$2,'FLETES (#) MAYO'!P35*P$2,IF($C35=$D$3,'FLETES (#) MAYO'!P35*P$3,IF($C35=$D$4,'FLETES (#) MAYO'!P35*P$4,IF($C35=$D$5,'FLETES (#) MAYO'!P35*P$5,0))))</f>
        <v>#REF!</v>
      </c>
      <c r="Q35" s="179" t="e">
        <f ca="1">IF($C35=$D$2,'FLETES (#) MAYO'!Q35*Q$2,IF($C35=$D$3,'FLETES (#) MAYO'!Q35*Q$3,IF($C35=$D$4,'FLETES (#) MAYO'!Q35*Q$4,IF($C35=$D$5,'FLETES (#) MAYO'!Q35*Q$5,0))))</f>
        <v>#REF!</v>
      </c>
      <c r="R35" s="179" t="e">
        <f ca="1">IF($C35=$D$2,'FLETES (#) MAYO'!R35*R$2,IF($C35=$D$3,'FLETES (#) MAYO'!R35*R$3,IF($C35=$D$4,'FLETES (#) MAYO'!R35*R$4,IF($C35=$D$5,'FLETES (#) MAYO'!R35*R$5,0))))</f>
        <v>#REF!</v>
      </c>
      <c r="S35" s="179" t="e">
        <f ca="1">IF($C35=$D$2,'FLETES (#) MAYO'!S35*S$2,IF($C35=$D$3,'FLETES (#) MAYO'!S35*S$3,IF($C35=$D$4,'FLETES (#) MAYO'!S35*S$4,IF($C35=$D$5,'FLETES (#) MAYO'!S35*S$5,0))))</f>
        <v>#REF!</v>
      </c>
      <c r="T35" s="179" t="e">
        <f ca="1">IF($C35=$D$2,'FLETES (#) MAYO'!T35*T$2,IF($C35=$D$3,'FLETES (#) MAYO'!T35*T$3,IF($C35=$D$4,'FLETES (#) MAYO'!T35*T$4,IF($C35=$D$5,'FLETES (#) MAYO'!T35*T$5,0))))</f>
        <v>#REF!</v>
      </c>
      <c r="U35" s="179" t="e">
        <f ca="1">IF($C35=$D$2,'FLETES (#) MAYO'!U35*U$2,IF($C35=$D$3,'FLETES (#) MAYO'!U35*U$3,IF($C35=$D$4,'FLETES (#) MAYO'!U35*U$4,IF($C35=$D$5,'FLETES (#) MAYO'!U35*U$5,0))))</f>
        <v>#REF!</v>
      </c>
      <c r="V35" s="179" t="e">
        <f ca="1">IF($C35=$D$2,'FLETES (#) MAYO'!V35*V$2,IF($C35=$D$3,'FLETES (#) MAYO'!V35*V$3,IF($C35=$D$4,'FLETES (#) MAYO'!V35*V$4,IF($C35=$D$5,'FLETES (#) MAYO'!V35*V$5,0))))</f>
        <v>#REF!</v>
      </c>
      <c r="W35" s="179" t="e">
        <f ca="1">IF($C35=$D$2,'FLETES (#) MAYO'!W35*W$2,IF($C35=$D$3,'FLETES (#) MAYO'!W35*W$3,IF($C35=$D$4,'FLETES (#) MAYO'!W35*W$4,IF($C35=$D$5,'FLETES (#) MAYO'!W35*W$5,0))))</f>
        <v>#REF!</v>
      </c>
      <c r="X35" s="179" t="e">
        <f ca="1">IF($C35=$D$2,'FLETES (#) MAYO'!X35*X$2,IF($C35=$D$3,'FLETES (#) MAYO'!X35*X$3,IF($C35=$D$4,'FLETES (#) MAYO'!X35*X$4,IF($C35=$D$5,'FLETES (#) MAYO'!X35*X$5,0))))</f>
        <v>#REF!</v>
      </c>
      <c r="Y35" s="179" t="e">
        <f ca="1">IF($C35=$D$2,'FLETES (#) MAYO'!Y35*Y$2,IF($C35=$D$3,'FLETES (#) MAYO'!Y35*Y$3,IF($C35=$D$4,'FLETES (#) MAYO'!Y35*Y$4,IF($C35=$D$5,'FLETES (#) MAYO'!Y35*Y$5,0))))</f>
        <v>#REF!</v>
      </c>
      <c r="Z35" s="179" t="e">
        <f ca="1">IF($C35=$D$2,'FLETES (#) MAYO'!Z35*Z$2,IF($C35=$D$3,'FLETES (#) MAYO'!Z35*Z$3,IF($C35=$D$4,'FLETES (#) MAYO'!Z35*Z$4,IF($C35=$D$5,'FLETES (#) MAYO'!Z35*Z$5,0))))</f>
        <v>#REF!</v>
      </c>
      <c r="AA35" s="179" t="e">
        <f ca="1">IF($C35=$D$2,'FLETES (#) MAYO'!AA35*AA$2,IF($C35=$D$3,'FLETES (#) MAYO'!AA35*AA$3,IF($C35=$D$4,'FLETES (#) MAYO'!AA35*AA$4,IF($C35=$D$5,'FLETES (#) MAYO'!AA35*AA$5,0))))</f>
        <v>#REF!</v>
      </c>
      <c r="AB35" s="179" t="e">
        <f ca="1">IF($C35=$D$2,'FLETES (#) MAYO'!AB35*AB$2,IF($C35=$D$3,'FLETES (#) MAYO'!AB35*AB$3,IF($C35=$D$4,'FLETES (#) MAYO'!AB35*AB$4,IF($C35=$D$5,'FLETES (#) MAYO'!AB35*AB$5,0))))</f>
        <v>#REF!</v>
      </c>
      <c r="AC35" s="179" t="e">
        <f ca="1">IF($C35=$D$2,'FLETES (#) MAYO'!AC35*AC$2,IF($C35=$D$3,'FLETES (#) MAYO'!AC35*AC$3,IF($C35=$D$4,'FLETES (#) MAYO'!AC35*AC$4,IF($C35=$D$5,'FLETES (#) MAYO'!AC35*AC$5,0))))</f>
        <v>#REF!</v>
      </c>
      <c r="AD35" s="179" t="e">
        <f ca="1">IF($C35=$D$2,'FLETES (#) MAYO'!AD35*AD$2,IF($C35=$D$3,'FLETES (#) MAYO'!AD35*AD$3,IF($C35=$D$4,'FLETES (#) MAYO'!AD35*AD$4,IF($C35=$D$5,'FLETES (#) MAYO'!AD35*AD$5,0))))</f>
        <v>#REF!</v>
      </c>
      <c r="AE35" s="179" t="e">
        <f ca="1">IF($C35=$D$2,'FLETES (#) MAYO'!AE35*AE$2,IF($C35=$D$3,'FLETES (#) MAYO'!AE35*AE$3,IF($C35=$D$4,'FLETES (#) MAYO'!AE35*AE$4,IF($C35=$D$5,'FLETES (#) MAYO'!AE35*AE$5,0))))</f>
        <v>#REF!</v>
      </c>
      <c r="AF35" s="179" t="e">
        <f ca="1">IF($C35=$D$2,'FLETES (#) MAYO'!AF35*AF$2,IF($C35=$D$3,'FLETES (#) MAYO'!AF35*AF$3,IF($C35=$D$4,'FLETES (#) MAYO'!AF35*AF$4,IF($C35=$D$5,'FLETES (#) MAYO'!AF35*AF$5,0))))</f>
        <v>#REF!</v>
      </c>
      <c r="AG35" s="179" t="e">
        <f ca="1">IF($C35=$D$2,'FLETES (#) MAYO'!AG35*AG$2,IF($C35=$D$3,'FLETES (#) MAYO'!AG35*AG$3,IF($C35=$D$4,'FLETES (#) MAYO'!AG35*AG$4,IF($C35=$D$5,'FLETES (#) MAYO'!AG35*AG$5,0))))</f>
        <v>#REF!</v>
      </c>
      <c r="AH35" s="179" t="e">
        <f ca="1">IF($C35=$D$2,'FLETES (#) MAYO'!AH35*AH$2,IF($C35=$D$3,'FLETES (#) MAYO'!AH35*AH$3,IF($C35=$D$4,'FLETES (#) MAYO'!AH35*AH$4,IF($C35=$D$5,'FLETES (#) MAYO'!AH35*AH$5,0))))</f>
        <v>#REF!</v>
      </c>
      <c r="AI35" s="179" t="e">
        <f ca="1">IF($C35=$D$2,'FLETES (#) MAYO'!AI35*AI$2,IF($C35=$D$3,'FLETES (#) MAYO'!AI35*AI$3,IF($C35=$D$4,'FLETES (#) MAYO'!AI35*AI$4,IF($C35=$D$5,'FLETES (#) MAYO'!AI35*AI$5,0))))</f>
        <v>#REF!</v>
      </c>
      <c r="AJ35" s="179" t="e">
        <f ca="1">IF($C35=$D$2,'FLETES (#) MAYO'!AJ35*AJ$2,IF($C35=$D$3,'FLETES (#) MAYO'!AJ35*AJ$3,IF($C35=$D$4,'FLETES (#) MAYO'!AJ35*AJ$4,IF($C35=$D$5,'FLETES (#) MAYO'!AJ35*AJ$5,0))))</f>
        <v>#REF!</v>
      </c>
      <c r="AK35" s="179" t="e">
        <f ca="1">IF($C35=$D$2,'FLETES (#) MAYO'!AK35*AK$2,IF($C35=$D$3,'FLETES (#) MAYO'!AK35*AK$3,IF($C35=$D$4,'FLETES (#) MAYO'!AK35*AK$4,IF($C35=$D$5,'FLETES (#) MAYO'!AK35*AK$5,0))))</f>
        <v>#REF!</v>
      </c>
      <c r="AL35" s="179" t="e">
        <f ca="1">IF($C35=$D$2,'FLETES (#) MAYO'!AL35*AL$2,IF($C35=$D$3,'FLETES (#) MAYO'!AL35*AL$3,IF($C35=$D$4,'FLETES (#) MAYO'!AL35*AL$4,IF($C35=$D$5,'FLETES (#) MAYO'!AL35*AL$5,0))))</f>
        <v>#REF!</v>
      </c>
      <c r="AM35" s="179" t="e">
        <f ca="1">IF($C35=$D$2,'FLETES (#) MAYO'!AM35*AM$2,IF($C35=$D$3,'FLETES (#) MAYO'!AM35*AM$3,IF($C35=$D$4,'FLETES (#) MAYO'!AM35*AM$4,IF($C35=$D$5,'FLETES (#) MAYO'!AM35*AM$5,0))))</f>
        <v>#REF!</v>
      </c>
    </row>
    <row r="36" spans="1:39">
      <c r="A36" s="141"/>
      <c r="B36" s="165"/>
      <c r="C36" s="165"/>
      <c r="D36" s="178">
        <f t="shared" si="0"/>
        <v>0</v>
      </c>
      <c r="E36" s="179">
        <f>IF($C36=$D$2,'FLETES (#) MAYO'!E36*E$2,IF($C36=$D$3,'FLETES (#) MAYO'!E36*E$3,IF($C36=$D$4,'FLETES (#) MAYO'!E36*E$4,IF($C36=$D$5,'FLETES (#) MAYO'!E36*E$5,0))))</f>
        <v>0</v>
      </c>
      <c r="F36" s="179">
        <f>IF($C36=$D$2,'FLETES (#) MAYO'!F36*F$2,IF($C36=$D$3,'FLETES (#) MAYO'!F36*F$3,IF($C36=$D$4,'FLETES (#) MAYO'!F36*F$4,IF($C36=$D$5,'FLETES (#) MAYO'!F36*F$5,0))))</f>
        <v>0</v>
      </c>
      <c r="G36" s="179">
        <f>IF($C36=$D$2,'FLETES (#) MAYO'!G36*G$2,IF($C36=$D$3,'FLETES (#) MAYO'!G36*G$3,IF($C36=$D$4,'FLETES (#) MAYO'!G36*G$4,IF($C36=$D$5,'FLETES (#) MAYO'!G36*G$5,0))))</f>
        <v>0</v>
      </c>
      <c r="H36" s="179">
        <f>IF($C36=$D$2,'FLETES (#) MAYO'!H36*H$2,IF($C36=$D$3,'FLETES (#) MAYO'!H36*H$3,IF($C36=$D$4,'FLETES (#) MAYO'!H36*H$4,IF($C36=$D$5,'FLETES (#) MAYO'!H36*H$5,0))))</f>
        <v>0</v>
      </c>
      <c r="I36" s="179">
        <f>IF($C36=$D$2,'FLETES (#) MAYO'!I36*I$2,IF($C36=$D$3,'FLETES (#) MAYO'!I36*I$3,IF($C36=$D$4,'FLETES (#) MAYO'!I36*I$4,IF($C36=$D$5,'FLETES (#) MAYO'!I36*I$5,0))))</f>
        <v>0</v>
      </c>
      <c r="J36" s="179">
        <f>IF($C36=$D$2,'FLETES (#) MAYO'!J36*J$2,IF($C36=$D$3,'FLETES (#) MAYO'!J36*J$3,IF($C36=$D$4,'FLETES (#) MAYO'!J36*J$4,IF($C36=$D$5,'FLETES (#) MAYO'!J36*J$5,0))))</f>
        <v>0</v>
      </c>
      <c r="K36" s="179">
        <f>IF($C36=$D$2,'FLETES (#) MAYO'!K36*K$2,IF($C36=$D$3,'FLETES (#) MAYO'!K36*K$3,IF($C36=$D$4,'FLETES (#) MAYO'!K36*K$4,IF($C36=$D$5,'FLETES (#) MAYO'!K36*K$5,0))))</f>
        <v>0</v>
      </c>
      <c r="L36" s="179">
        <f>IF($C36=$D$2,'FLETES (#) MAYO'!L36*L$2,IF($C36=$D$3,'FLETES (#) MAYO'!L36*L$3,IF($C36=$D$4,'FLETES (#) MAYO'!L36*L$4,IF($C36=$D$5,'FLETES (#) MAYO'!L36*L$5,0))))</f>
        <v>0</v>
      </c>
      <c r="M36" s="179">
        <f>IF($C36=$D$2,'FLETES (#) MAYO'!M36*M$2,IF($C36=$D$3,'FLETES (#) MAYO'!M36*M$3,IF($C36=$D$4,'FLETES (#) MAYO'!M36*M$4,IF($C36=$D$5,'FLETES (#) MAYO'!M36*M$5,0))))</f>
        <v>0</v>
      </c>
      <c r="N36" s="179">
        <f>IF($C36=$D$2,'FLETES (#) MAYO'!N36*N$2,IF($C36=$D$3,'FLETES (#) MAYO'!N36*N$3,IF($C36=$D$4,'FLETES (#) MAYO'!N36*N$4,IF($C36=$D$5,'FLETES (#) MAYO'!N36*N$5,0))))</f>
        <v>0</v>
      </c>
      <c r="O36" s="179">
        <f>IF($C36=$D$2,'FLETES (#) MAYO'!O36*O$2,IF($C36=$D$3,'FLETES (#) MAYO'!O36*O$3,IF($C36=$D$4,'FLETES (#) MAYO'!O36*O$4,IF($C36=$D$5,'FLETES (#) MAYO'!O36*O$5,0))))</f>
        <v>0</v>
      </c>
      <c r="P36" s="179">
        <f>IF($C36=$D$2,'FLETES (#) MAYO'!P36*P$2,IF($C36=$D$3,'FLETES (#) MAYO'!P36*P$3,IF($C36=$D$4,'FLETES (#) MAYO'!P36*P$4,IF($C36=$D$5,'FLETES (#) MAYO'!P36*P$5,0))))</f>
        <v>0</v>
      </c>
      <c r="Q36" s="179">
        <f>IF($C36=$D$2,'FLETES (#) MAYO'!Q36*Q$2,IF($C36=$D$3,'FLETES (#) MAYO'!Q36*Q$3,IF($C36=$D$4,'FLETES (#) MAYO'!Q36*Q$4,IF($C36=$D$5,'FLETES (#) MAYO'!Q36*Q$5,0))))</f>
        <v>0</v>
      </c>
      <c r="R36" s="179">
        <f>IF($C36=$D$2,'FLETES (#) MAYO'!R36*R$2,IF($C36=$D$3,'FLETES (#) MAYO'!R36*R$3,IF($C36=$D$4,'FLETES (#) MAYO'!R36*R$4,IF($C36=$D$5,'FLETES (#) MAYO'!R36*R$5,0))))</f>
        <v>0</v>
      </c>
      <c r="S36" s="179">
        <f>IF($C36=$D$2,'FLETES (#) MAYO'!S36*S$2,IF($C36=$D$3,'FLETES (#) MAYO'!S36*S$3,IF($C36=$D$4,'FLETES (#) MAYO'!S36*S$4,IF($C36=$D$5,'FLETES (#) MAYO'!S36*S$5,0))))</f>
        <v>0</v>
      </c>
      <c r="T36" s="179">
        <f>IF($C36=$D$2,'FLETES (#) MAYO'!T36*T$2,IF($C36=$D$3,'FLETES (#) MAYO'!T36*T$3,IF($C36=$D$4,'FLETES (#) MAYO'!T36*T$4,IF($C36=$D$5,'FLETES (#) MAYO'!T36*T$5,0))))</f>
        <v>0</v>
      </c>
      <c r="U36" s="179">
        <f>IF($C36=$D$2,'FLETES (#) MAYO'!U36*U$2,IF($C36=$D$3,'FLETES (#) MAYO'!U36*U$3,IF($C36=$D$4,'FLETES (#) MAYO'!U36*U$4,IF($C36=$D$5,'FLETES (#) MAYO'!U36*U$5,0))))</f>
        <v>0</v>
      </c>
      <c r="V36" s="179">
        <f>IF($C36=$D$2,'FLETES (#) MAYO'!V36*V$2,IF($C36=$D$3,'FLETES (#) MAYO'!V36*V$3,IF($C36=$D$4,'FLETES (#) MAYO'!V36*V$4,IF($C36=$D$5,'FLETES (#) MAYO'!V36*V$5,0))))</f>
        <v>0</v>
      </c>
      <c r="W36" s="179">
        <f>IF($C36=$D$2,'FLETES (#) MAYO'!W36*W$2,IF($C36=$D$3,'FLETES (#) MAYO'!W36*W$3,IF($C36=$D$4,'FLETES (#) MAYO'!W36*W$4,IF($C36=$D$5,'FLETES (#) MAYO'!W36*W$5,0))))</f>
        <v>0</v>
      </c>
      <c r="X36" s="179">
        <f>IF($C36=$D$2,'FLETES (#) MAYO'!X36*X$2,IF($C36=$D$3,'FLETES (#) MAYO'!X36*X$3,IF($C36=$D$4,'FLETES (#) MAYO'!X36*X$4,IF($C36=$D$5,'FLETES (#) MAYO'!X36*X$5,0))))</f>
        <v>0</v>
      </c>
      <c r="Y36" s="179">
        <f>IF($C36=$D$2,'FLETES (#) MAYO'!Y36*Y$2,IF($C36=$D$3,'FLETES (#) MAYO'!Y36*Y$3,IF($C36=$D$4,'FLETES (#) MAYO'!Y36*Y$4,IF($C36=$D$5,'FLETES (#) MAYO'!Y36*Y$5,0))))</f>
        <v>0</v>
      </c>
      <c r="Z36" s="179">
        <f>IF($C36=$D$2,'FLETES (#) MAYO'!Z36*Z$2,IF($C36=$D$3,'FLETES (#) MAYO'!Z36*Z$3,IF($C36=$D$4,'FLETES (#) MAYO'!Z36*Z$4,IF($C36=$D$5,'FLETES (#) MAYO'!Z36*Z$5,0))))</f>
        <v>0</v>
      </c>
      <c r="AA36" s="179">
        <f>IF($C36=$D$2,'FLETES (#) MAYO'!AA36*AA$2,IF($C36=$D$3,'FLETES (#) MAYO'!AA36*AA$3,IF($C36=$D$4,'FLETES (#) MAYO'!AA36*AA$4,IF($C36=$D$5,'FLETES (#) MAYO'!AA36*AA$5,0))))</f>
        <v>0</v>
      </c>
      <c r="AB36" s="179">
        <f>IF($C36=$D$2,'FLETES (#) MAYO'!AB36*AB$2,IF($C36=$D$3,'FLETES (#) MAYO'!AB36*AB$3,IF($C36=$D$4,'FLETES (#) MAYO'!AB36*AB$4,IF($C36=$D$5,'FLETES (#) MAYO'!AB36*AB$5,0))))</f>
        <v>0</v>
      </c>
      <c r="AC36" s="179">
        <f>IF($C36=$D$2,'FLETES (#) MAYO'!AC36*AC$2,IF($C36=$D$3,'FLETES (#) MAYO'!AC36*AC$3,IF($C36=$D$4,'FLETES (#) MAYO'!AC36*AC$4,IF($C36=$D$5,'FLETES (#) MAYO'!AC36*AC$5,0))))</f>
        <v>0</v>
      </c>
      <c r="AD36" s="179">
        <f>IF($C36=$D$2,'FLETES (#) MAYO'!AD36*AD$2,IF($C36=$D$3,'FLETES (#) MAYO'!AD36*AD$3,IF($C36=$D$4,'FLETES (#) MAYO'!AD36*AD$4,IF($C36=$D$5,'FLETES (#) MAYO'!AD36*AD$5,0))))</f>
        <v>0</v>
      </c>
      <c r="AE36" s="179">
        <f>IF($C36=$D$2,'FLETES (#) MAYO'!AE36*AE$2,IF($C36=$D$3,'FLETES (#) MAYO'!AE36*AE$3,IF($C36=$D$4,'FLETES (#) MAYO'!AE36*AE$4,IF($C36=$D$5,'FLETES (#) MAYO'!AE36*AE$5,0))))</f>
        <v>0</v>
      </c>
      <c r="AF36" s="179">
        <f>IF($C36=$D$2,'FLETES (#) MAYO'!AF36*AF$2,IF($C36=$D$3,'FLETES (#) MAYO'!AF36*AF$3,IF($C36=$D$4,'FLETES (#) MAYO'!AF36*AF$4,IF($C36=$D$5,'FLETES (#) MAYO'!AF36*AF$5,0))))</f>
        <v>0</v>
      </c>
      <c r="AG36" s="179">
        <f>IF($C36=$D$2,'FLETES (#) MAYO'!AG36*AG$2,IF($C36=$D$3,'FLETES (#) MAYO'!AG36*AG$3,IF($C36=$D$4,'FLETES (#) MAYO'!AG36*AG$4,IF($C36=$D$5,'FLETES (#) MAYO'!AG36*AG$5,0))))</f>
        <v>0</v>
      </c>
      <c r="AH36" s="179">
        <f>IF($C36=$D$2,'FLETES (#) MAYO'!AH36*AH$2,IF($C36=$D$3,'FLETES (#) MAYO'!AH36*AH$3,IF($C36=$D$4,'FLETES (#) MAYO'!AH36*AH$4,IF($C36=$D$5,'FLETES (#) MAYO'!AH36*AH$5,0))))</f>
        <v>0</v>
      </c>
      <c r="AI36" s="179">
        <f>IF($C36=$D$2,'FLETES (#) MAYO'!AI36*AI$2,IF($C36=$D$3,'FLETES (#) MAYO'!AI36*AI$3,IF($C36=$D$4,'FLETES (#) MAYO'!AI36*AI$4,IF($C36=$D$5,'FLETES (#) MAYO'!AI36*AI$5,0))))</f>
        <v>0</v>
      </c>
      <c r="AJ36" s="179">
        <f>IF($C36=$D$2,'FLETES (#) MAYO'!AJ36*AJ$2,IF($C36=$D$3,'FLETES (#) MAYO'!AJ36*AJ$3,IF($C36=$D$4,'FLETES (#) MAYO'!AJ36*AJ$4,IF($C36=$D$5,'FLETES (#) MAYO'!AJ36*AJ$5,0))))</f>
        <v>0</v>
      </c>
      <c r="AK36" s="179">
        <f>IF($C36=$D$2,'FLETES (#) MAYO'!AK36*AK$2,IF($C36=$D$3,'FLETES (#) MAYO'!AK36*AK$3,IF($C36=$D$4,'FLETES (#) MAYO'!AK36*AK$4,IF($C36=$D$5,'FLETES (#) MAYO'!AK36*AK$5,0))))</f>
        <v>0</v>
      </c>
      <c r="AL36" s="179">
        <f>IF($C36=$D$2,'FLETES (#) MAYO'!AL36*AL$2,IF($C36=$D$3,'FLETES (#) MAYO'!AL36*AL$3,IF($C36=$D$4,'FLETES (#) MAYO'!AL36*AL$4,IF($C36=$D$5,'FLETES (#) MAYO'!AL36*AL$5,0))))</f>
        <v>0</v>
      </c>
      <c r="AM36" s="179">
        <f>IF($C36=$D$2,'FLETES (#) MAYO'!AM36*AM$2,IF($C36=$D$3,'FLETES (#) MAYO'!AM36*AM$3,IF($C36=$D$4,'FLETES (#) MAYO'!AM36*AM$4,IF($C36=$D$5,'FLETES (#) MAYO'!AM36*AM$5,0))))</f>
        <v>0</v>
      </c>
    </row>
    <row r="37" spans="1:39">
      <c r="A37" s="141"/>
      <c r="B37" s="165"/>
      <c r="C37" s="165"/>
      <c r="D37" s="178">
        <f t="shared" si="0"/>
        <v>0</v>
      </c>
      <c r="E37" s="179">
        <f>IF($C37=$D$2,'FLETES (#) MAYO'!E37*E$2,IF($C37=$D$3,'FLETES (#) MAYO'!E37*E$3,IF($C37=$D$4,'FLETES (#) MAYO'!E37*E$4,IF($C37=$D$5,'FLETES (#) MAYO'!E37*E$5,0))))</f>
        <v>0</v>
      </c>
      <c r="F37" s="179">
        <f>IF($C37=$D$2,'FLETES (#) MAYO'!F37*F$2,IF($C37=$D$3,'FLETES (#) MAYO'!F37*F$3,IF($C37=$D$4,'FLETES (#) MAYO'!F37*F$4,IF($C37=$D$5,'FLETES (#) MAYO'!F37*F$5,0))))</f>
        <v>0</v>
      </c>
      <c r="G37" s="179">
        <f>IF($C37=$D$2,'FLETES (#) MAYO'!G37*G$2,IF($C37=$D$3,'FLETES (#) MAYO'!G37*G$3,IF($C37=$D$4,'FLETES (#) MAYO'!G37*G$4,IF($C37=$D$5,'FLETES (#) MAYO'!G37*G$5,0))))</f>
        <v>0</v>
      </c>
      <c r="H37" s="179">
        <f>IF($C37=$D$2,'FLETES (#) MAYO'!H37*H$2,IF($C37=$D$3,'FLETES (#) MAYO'!H37*H$3,IF($C37=$D$4,'FLETES (#) MAYO'!H37*H$4,IF($C37=$D$5,'FLETES (#) MAYO'!H37*H$5,0))))</f>
        <v>0</v>
      </c>
      <c r="I37" s="179">
        <f>IF($C37=$D$2,'FLETES (#) MAYO'!I37*I$2,IF($C37=$D$3,'FLETES (#) MAYO'!I37*I$3,IF($C37=$D$4,'FLETES (#) MAYO'!I37*I$4,IF($C37=$D$5,'FLETES (#) MAYO'!I37*I$5,0))))</f>
        <v>0</v>
      </c>
      <c r="J37" s="179">
        <f>IF($C37=$D$2,'FLETES (#) MAYO'!J37*J$2,IF($C37=$D$3,'FLETES (#) MAYO'!J37*J$3,IF($C37=$D$4,'FLETES (#) MAYO'!J37*J$4,IF($C37=$D$5,'FLETES (#) MAYO'!J37*J$5,0))))</f>
        <v>0</v>
      </c>
      <c r="K37" s="179">
        <f>IF($C37=$D$2,'FLETES (#) MAYO'!K37*K$2,IF($C37=$D$3,'FLETES (#) MAYO'!K37*K$3,IF($C37=$D$4,'FLETES (#) MAYO'!K37*K$4,IF($C37=$D$5,'FLETES (#) MAYO'!K37*K$5,0))))</f>
        <v>0</v>
      </c>
      <c r="L37" s="179">
        <f>IF($C37=$D$2,'FLETES (#) MAYO'!L37*L$2,IF($C37=$D$3,'FLETES (#) MAYO'!L37*L$3,IF($C37=$D$4,'FLETES (#) MAYO'!L37*L$4,IF($C37=$D$5,'FLETES (#) MAYO'!L37*L$5,0))))</f>
        <v>0</v>
      </c>
      <c r="M37" s="179">
        <f>IF($C37=$D$2,'FLETES (#) MAYO'!M37*M$2,IF($C37=$D$3,'FLETES (#) MAYO'!M37*M$3,IF($C37=$D$4,'FLETES (#) MAYO'!M37*M$4,IF($C37=$D$5,'FLETES (#) MAYO'!M37*M$5,0))))</f>
        <v>0</v>
      </c>
      <c r="N37" s="179">
        <f>IF($C37=$D$2,'FLETES (#) MAYO'!N37*N$2,IF($C37=$D$3,'FLETES (#) MAYO'!N37*N$3,IF($C37=$D$4,'FLETES (#) MAYO'!N37*N$4,IF($C37=$D$5,'FLETES (#) MAYO'!N37*N$5,0))))</f>
        <v>0</v>
      </c>
      <c r="O37" s="179">
        <f>IF($C37=$D$2,'FLETES (#) MAYO'!O37*O$2,IF($C37=$D$3,'FLETES (#) MAYO'!O37*O$3,IF($C37=$D$4,'FLETES (#) MAYO'!O37*O$4,IF($C37=$D$5,'FLETES (#) MAYO'!O37*O$5,0))))</f>
        <v>0</v>
      </c>
      <c r="P37" s="179">
        <f>IF($C37=$D$2,'FLETES (#) MAYO'!P37*P$2,IF($C37=$D$3,'FLETES (#) MAYO'!P37*P$3,IF($C37=$D$4,'FLETES (#) MAYO'!P37*P$4,IF($C37=$D$5,'FLETES (#) MAYO'!P37*P$5,0))))</f>
        <v>0</v>
      </c>
      <c r="Q37" s="179">
        <f>IF($C37=$D$2,'FLETES (#) MAYO'!Q37*Q$2,IF($C37=$D$3,'FLETES (#) MAYO'!Q37*Q$3,IF($C37=$D$4,'FLETES (#) MAYO'!Q37*Q$4,IF($C37=$D$5,'FLETES (#) MAYO'!Q37*Q$5,0))))</f>
        <v>0</v>
      </c>
      <c r="R37" s="179">
        <f>IF($C37=$D$2,'FLETES (#) MAYO'!R37*R$2,IF($C37=$D$3,'FLETES (#) MAYO'!R37*R$3,IF($C37=$D$4,'FLETES (#) MAYO'!R37*R$4,IF($C37=$D$5,'FLETES (#) MAYO'!R37*R$5,0))))</f>
        <v>0</v>
      </c>
      <c r="S37" s="179">
        <f>IF($C37=$D$2,'FLETES (#) MAYO'!S37*S$2,IF($C37=$D$3,'FLETES (#) MAYO'!S37*S$3,IF($C37=$D$4,'FLETES (#) MAYO'!S37*S$4,IF($C37=$D$5,'FLETES (#) MAYO'!S37*S$5,0))))</f>
        <v>0</v>
      </c>
      <c r="T37" s="179">
        <f>IF($C37=$D$2,'FLETES (#) MAYO'!T37*T$2,IF($C37=$D$3,'FLETES (#) MAYO'!T37*T$3,IF($C37=$D$4,'FLETES (#) MAYO'!T37*T$4,IF($C37=$D$5,'FLETES (#) MAYO'!T37*T$5,0))))</f>
        <v>0</v>
      </c>
      <c r="U37" s="179">
        <f>IF($C37=$D$2,'FLETES (#) MAYO'!U37*U$2,IF($C37=$D$3,'FLETES (#) MAYO'!U37*U$3,IF($C37=$D$4,'FLETES (#) MAYO'!U37*U$4,IF($C37=$D$5,'FLETES (#) MAYO'!U37*U$5,0))))</f>
        <v>0</v>
      </c>
      <c r="V37" s="179">
        <f>IF($C37=$D$2,'FLETES (#) MAYO'!V37*V$2,IF($C37=$D$3,'FLETES (#) MAYO'!V37*V$3,IF($C37=$D$4,'FLETES (#) MAYO'!V37*V$4,IF($C37=$D$5,'FLETES (#) MAYO'!V37*V$5,0))))</f>
        <v>0</v>
      </c>
      <c r="W37" s="179">
        <f>IF($C37=$D$2,'FLETES (#) MAYO'!W37*W$2,IF($C37=$D$3,'FLETES (#) MAYO'!W37*W$3,IF($C37=$D$4,'FLETES (#) MAYO'!W37*W$4,IF($C37=$D$5,'FLETES (#) MAYO'!W37*W$5,0))))</f>
        <v>0</v>
      </c>
      <c r="X37" s="179">
        <f>IF($C37=$D$2,'FLETES (#) MAYO'!X37*X$2,IF($C37=$D$3,'FLETES (#) MAYO'!X37*X$3,IF($C37=$D$4,'FLETES (#) MAYO'!X37*X$4,IF($C37=$D$5,'FLETES (#) MAYO'!X37*X$5,0))))</f>
        <v>0</v>
      </c>
      <c r="Y37" s="179">
        <f>IF($C37=$D$2,'FLETES (#) MAYO'!Y37*Y$2,IF($C37=$D$3,'FLETES (#) MAYO'!Y37*Y$3,IF($C37=$D$4,'FLETES (#) MAYO'!Y37*Y$4,IF($C37=$D$5,'FLETES (#) MAYO'!Y37*Y$5,0))))</f>
        <v>0</v>
      </c>
      <c r="Z37" s="179">
        <f>IF($C37=$D$2,'FLETES (#) MAYO'!Z37*Z$2,IF($C37=$D$3,'FLETES (#) MAYO'!Z37*Z$3,IF($C37=$D$4,'FLETES (#) MAYO'!Z37*Z$4,IF($C37=$D$5,'FLETES (#) MAYO'!Z37*Z$5,0))))</f>
        <v>0</v>
      </c>
      <c r="AA37" s="179">
        <f>IF($C37=$D$2,'FLETES (#) MAYO'!AA37*AA$2,IF($C37=$D$3,'FLETES (#) MAYO'!AA37*AA$3,IF($C37=$D$4,'FLETES (#) MAYO'!AA37*AA$4,IF($C37=$D$5,'FLETES (#) MAYO'!AA37*AA$5,0))))</f>
        <v>0</v>
      </c>
      <c r="AB37" s="179">
        <f>IF($C37=$D$2,'FLETES (#) MAYO'!AB37*AB$2,IF($C37=$D$3,'FLETES (#) MAYO'!AB37*AB$3,IF($C37=$D$4,'FLETES (#) MAYO'!AB37*AB$4,IF($C37=$D$5,'FLETES (#) MAYO'!AB37*AB$5,0))))</f>
        <v>0</v>
      </c>
      <c r="AC37" s="179">
        <f>IF($C37=$D$2,'FLETES (#) MAYO'!AC37*AC$2,IF($C37=$D$3,'FLETES (#) MAYO'!AC37*AC$3,IF($C37=$D$4,'FLETES (#) MAYO'!AC37*AC$4,IF($C37=$D$5,'FLETES (#) MAYO'!AC37*AC$5,0))))</f>
        <v>0</v>
      </c>
      <c r="AD37" s="179">
        <f>IF($C37=$D$2,'FLETES (#) MAYO'!AD37*AD$2,IF($C37=$D$3,'FLETES (#) MAYO'!AD37*AD$3,IF($C37=$D$4,'FLETES (#) MAYO'!AD37*AD$4,IF($C37=$D$5,'FLETES (#) MAYO'!AD37*AD$5,0))))</f>
        <v>0</v>
      </c>
      <c r="AE37" s="179">
        <f>IF($C37=$D$2,'FLETES (#) MAYO'!AE37*AE$2,IF($C37=$D$3,'FLETES (#) MAYO'!AE37*AE$3,IF($C37=$D$4,'FLETES (#) MAYO'!AE37*AE$4,IF($C37=$D$5,'FLETES (#) MAYO'!AE37*AE$5,0))))</f>
        <v>0</v>
      </c>
      <c r="AF37" s="179">
        <f>IF($C37=$D$2,'FLETES (#) MAYO'!AF37*AF$2,IF($C37=$D$3,'FLETES (#) MAYO'!AF37*AF$3,IF($C37=$D$4,'FLETES (#) MAYO'!AF37*AF$4,IF($C37=$D$5,'FLETES (#) MAYO'!AF37*AF$5,0))))</f>
        <v>0</v>
      </c>
      <c r="AG37" s="179">
        <f>IF($C37=$D$2,'FLETES (#) MAYO'!AG37*AG$2,IF($C37=$D$3,'FLETES (#) MAYO'!AG37*AG$3,IF($C37=$D$4,'FLETES (#) MAYO'!AG37*AG$4,IF($C37=$D$5,'FLETES (#) MAYO'!AG37*AG$5,0))))</f>
        <v>0</v>
      </c>
      <c r="AH37" s="179">
        <f>IF($C37=$D$2,'FLETES (#) MAYO'!AH37*AH$2,IF($C37=$D$3,'FLETES (#) MAYO'!AH37*AH$3,IF($C37=$D$4,'FLETES (#) MAYO'!AH37*AH$4,IF($C37=$D$5,'FLETES (#) MAYO'!AH37*AH$5,0))))</f>
        <v>0</v>
      </c>
      <c r="AI37" s="179">
        <f>IF($C37=$D$2,'FLETES (#) MAYO'!AI37*AI$2,IF($C37=$D$3,'FLETES (#) MAYO'!AI37*AI$3,IF($C37=$D$4,'FLETES (#) MAYO'!AI37*AI$4,IF($C37=$D$5,'FLETES (#) MAYO'!AI37*AI$5,0))))</f>
        <v>0</v>
      </c>
      <c r="AJ37" s="179">
        <f>IF($C37=$D$2,'FLETES (#) MAYO'!AJ37*AJ$2,IF($C37=$D$3,'FLETES (#) MAYO'!AJ37*AJ$3,IF($C37=$D$4,'FLETES (#) MAYO'!AJ37*AJ$4,IF($C37=$D$5,'FLETES (#) MAYO'!AJ37*AJ$5,0))))</f>
        <v>0</v>
      </c>
      <c r="AK37" s="179">
        <f>IF($C37=$D$2,'FLETES (#) MAYO'!AK37*AK$2,IF($C37=$D$3,'FLETES (#) MAYO'!AK37*AK$3,IF($C37=$D$4,'FLETES (#) MAYO'!AK37*AK$4,IF($C37=$D$5,'FLETES (#) MAYO'!AK37*AK$5,0))))</f>
        <v>0</v>
      </c>
      <c r="AL37" s="179">
        <f>IF($C37=$D$2,'FLETES (#) MAYO'!AL37*AL$2,IF($C37=$D$3,'FLETES (#) MAYO'!AL37*AL$3,IF($C37=$D$4,'FLETES (#) MAYO'!AL37*AL$4,IF($C37=$D$5,'FLETES (#) MAYO'!AL37*AL$5,0))))</f>
        <v>0</v>
      </c>
      <c r="AM37" s="179">
        <f>IF($C37=$D$2,'FLETES (#) MAYO'!AM37*AM$2,IF($C37=$D$3,'FLETES (#) MAYO'!AM37*AM$3,IF($C37=$D$4,'FLETES (#) MAYO'!AM37*AM$4,IF($C37=$D$5,'FLETES (#) MAYO'!AM37*AM$5,0))))</f>
        <v>0</v>
      </c>
    </row>
    <row r="38" spans="1:39">
      <c r="A38" s="141"/>
      <c r="B38" s="165"/>
      <c r="C38" s="165"/>
      <c r="D38" s="178">
        <f t="shared" si="0"/>
        <v>0</v>
      </c>
      <c r="E38" s="179">
        <f>IF($C38=$D$2,'FLETES (#) MAYO'!E38*E$2,IF($C38=$D$3,'FLETES (#) MAYO'!E38*E$3,IF($C38=$D$4,'FLETES (#) MAYO'!E38*E$4,IF($C38=$D$5,'FLETES (#) MAYO'!E38*E$5,0))))</f>
        <v>0</v>
      </c>
      <c r="F38" s="179">
        <f>IF($C38=$D$2,'FLETES (#) MAYO'!F38*F$2,IF($C38=$D$3,'FLETES (#) MAYO'!F38*F$3,IF($C38=$D$4,'FLETES (#) MAYO'!F38*F$4,IF($C38=$D$5,'FLETES (#) MAYO'!F38*F$5,0))))</f>
        <v>0</v>
      </c>
      <c r="G38" s="179">
        <f>IF($C38=$D$2,'FLETES (#) MAYO'!G38*G$2,IF($C38=$D$3,'FLETES (#) MAYO'!G38*G$3,IF($C38=$D$4,'FLETES (#) MAYO'!G38*G$4,IF($C38=$D$5,'FLETES (#) MAYO'!G38*G$5,0))))</f>
        <v>0</v>
      </c>
      <c r="H38" s="179">
        <f>IF($C38=$D$2,'FLETES (#) MAYO'!H38*H$2,IF($C38=$D$3,'FLETES (#) MAYO'!H38*H$3,IF($C38=$D$4,'FLETES (#) MAYO'!H38*H$4,IF($C38=$D$5,'FLETES (#) MAYO'!H38*H$5,0))))</f>
        <v>0</v>
      </c>
      <c r="I38" s="179">
        <f>IF($C38=$D$2,'FLETES (#) MAYO'!I38*I$2,IF($C38=$D$3,'FLETES (#) MAYO'!I38*I$3,IF($C38=$D$4,'FLETES (#) MAYO'!I38*I$4,IF($C38=$D$5,'FLETES (#) MAYO'!I38*I$5,0))))</f>
        <v>0</v>
      </c>
      <c r="J38" s="179">
        <f>IF($C38=$D$2,'FLETES (#) MAYO'!J38*J$2,IF($C38=$D$3,'FLETES (#) MAYO'!J38*J$3,IF($C38=$D$4,'FLETES (#) MAYO'!J38*J$4,IF($C38=$D$5,'FLETES (#) MAYO'!J38*J$5,0))))</f>
        <v>0</v>
      </c>
      <c r="K38" s="179">
        <f>IF($C38=$D$2,'FLETES (#) MAYO'!K38*K$2,IF($C38=$D$3,'FLETES (#) MAYO'!K38*K$3,IF($C38=$D$4,'FLETES (#) MAYO'!K38*K$4,IF($C38=$D$5,'FLETES (#) MAYO'!K38*K$5,0))))</f>
        <v>0</v>
      </c>
      <c r="L38" s="179">
        <f>IF($C38=$D$2,'FLETES (#) MAYO'!L38*L$2,IF($C38=$D$3,'FLETES (#) MAYO'!L38*L$3,IF($C38=$D$4,'FLETES (#) MAYO'!L38*L$4,IF($C38=$D$5,'FLETES (#) MAYO'!L38*L$5,0))))</f>
        <v>0</v>
      </c>
      <c r="M38" s="179">
        <f>IF($C38=$D$2,'FLETES (#) MAYO'!M38*M$2,IF($C38=$D$3,'FLETES (#) MAYO'!M38*M$3,IF($C38=$D$4,'FLETES (#) MAYO'!M38*M$4,IF($C38=$D$5,'FLETES (#) MAYO'!M38*M$5,0))))</f>
        <v>0</v>
      </c>
      <c r="N38" s="179">
        <f>IF($C38=$D$2,'FLETES (#) MAYO'!N38*N$2,IF($C38=$D$3,'FLETES (#) MAYO'!N38*N$3,IF($C38=$D$4,'FLETES (#) MAYO'!N38*N$4,IF($C38=$D$5,'FLETES (#) MAYO'!N38*N$5,0))))</f>
        <v>0</v>
      </c>
      <c r="O38" s="179">
        <f>IF($C38=$D$2,'FLETES (#) MAYO'!O38*O$2,IF($C38=$D$3,'FLETES (#) MAYO'!O38*O$3,IF($C38=$D$4,'FLETES (#) MAYO'!O38*O$4,IF($C38=$D$5,'FLETES (#) MAYO'!O38*O$5,0))))</f>
        <v>0</v>
      </c>
      <c r="P38" s="179">
        <f>IF($C38=$D$2,'FLETES (#) MAYO'!P38*P$2,IF($C38=$D$3,'FLETES (#) MAYO'!P38*P$3,IF($C38=$D$4,'FLETES (#) MAYO'!P38*P$4,IF($C38=$D$5,'FLETES (#) MAYO'!P38*P$5,0))))</f>
        <v>0</v>
      </c>
      <c r="Q38" s="179">
        <f>IF($C38=$D$2,'FLETES (#) MAYO'!Q38*Q$2,IF($C38=$D$3,'FLETES (#) MAYO'!Q38*Q$3,IF($C38=$D$4,'FLETES (#) MAYO'!Q38*Q$4,IF($C38=$D$5,'FLETES (#) MAYO'!Q38*Q$5,0))))</f>
        <v>0</v>
      </c>
      <c r="R38" s="179">
        <f>IF($C38=$D$2,'FLETES (#) MAYO'!R38*R$2,IF($C38=$D$3,'FLETES (#) MAYO'!R38*R$3,IF($C38=$D$4,'FLETES (#) MAYO'!R38*R$4,IF($C38=$D$5,'FLETES (#) MAYO'!R38*R$5,0))))</f>
        <v>0</v>
      </c>
      <c r="S38" s="179">
        <f>IF($C38=$D$2,'FLETES (#) MAYO'!S38*S$2,IF($C38=$D$3,'FLETES (#) MAYO'!S38*S$3,IF($C38=$D$4,'FLETES (#) MAYO'!S38*S$4,IF($C38=$D$5,'FLETES (#) MAYO'!S38*S$5,0))))</f>
        <v>0</v>
      </c>
      <c r="T38" s="179">
        <f>IF($C38=$D$2,'FLETES (#) MAYO'!T38*T$2,IF($C38=$D$3,'FLETES (#) MAYO'!T38*T$3,IF($C38=$D$4,'FLETES (#) MAYO'!T38*T$4,IF($C38=$D$5,'FLETES (#) MAYO'!T38*T$5,0))))</f>
        <v>0</v>
      </c>
      <c r="U38" s="179">
        <f>IF($C38=$D$2,'FLETES (#) MAYO'!U38*U$2,IF($C38=$D$3,'FLETES (#) MAYO'!U38*U$3,IF($C38=$D$4,'FLETES (#) MAYO'!U38*U$4,IF($C38=$D$5,'FLETES (#) MAYO'!U38*U$5,0))))</f>
        <v>0</v>
      </c>
      <c r="V38" s="179">
        <f>IF($C38=$D$2,'FLETES (#) MAYO'!V38*V$2,IF($C38=$D$3,'FLETES (#) MAYO'!V38*V$3,IF($C38=$D$4,'FLETES (#) MAYO'!V38*V$4,IF($C38=$D$5,'FLETES (#) MAYO'!V38*V$5,0))))</f>
        <v>0</v>
      </c>
      <c r="W38" s="179">
        <f>IF($C38=$D$2,'FLETES (#) MAYO'!W38*W$2,IF($C38=$D$3,'FLETES (#) MAYO'!W38*W$3,IF($C38=$D$4,'FLETES (#) MAYO'!W38*W$4,IF($C38=$D$5,'FLETES (#) MAYO'!W38*W$5,0))))</f>
        <v>0</v>
      </c>
      <c r="X38" s="179">
        <f>IF($C38=$D$2,'FLETES (#) MAYO'!X38*X$2,IF($C38=$D$3,'FLETES (#) MAYO'!X38*X$3,IF($C38=$D$4,'FLETES (#) MAYO'!X38*X$4,IF($C38=$D$5,'FLETES (#) MAYO'!X38*X$5,0))))</f>
        <v>0</v>
      </c>
      <c r="Y38" s="179">
        <f>IF($C38=$D$2,'FLETES (#) MAYO'!Y38*Y$2,IF($C38=$D$3,'FLETES (#) MAYO'!Y38*Y$3,IF($C38=$D$4,'FLETES (#) MAYO'!Y38*Y$4,IF($C38=$D$5,'FLETES (#) MAYO'!Y38*Y$5,0))))</f>
        <v>0</v>
      </c>
      <c r="Z38" s="179">
        <f>IF($C38=$D$2,'FLETES (#) MAYO'!Z38*Z$2,IF($C38=$D$3,'FLETES (#) MAYO'!Z38*Z$3,IF($C38=$D$4,'FLETES (#) MAYO'!Z38*Z$4,IF($C38=$D$5,'FLETES (#) MAYO'!Z38*Z$5,0))))</f>
        <v>0</v>
      </c>
      <c r="AA38" s="179">
        <f>IF($C38=$D$2,'FLETES (#) MAYO'!AA38*AA$2,IF($C38=$D$3,'FLETES (#) MAYO'!AA38*AA$3,IF($C38=$D$4,'FLETES (#) MAYO'!AA38*AA$4,IF($C38=$D$5,'FLETES (#) MAYO'!AA38*AA$5,0))))</f>
        <v>0</v>
      </c>
      <c r="AB38" s="179">
        <f>IF($C38=$D$2,'FLETES (#) MAYO'!AB38*AB$2,IF($C38=$D$3,'FLETES (#) MAYO'!AB38*AB$3,IF($C38=$D$4,'FLETES (#) MAYO'!AB38*AB$4,IF($C38=$D$5,'FLETES (#) MAYO'!AB38*AB$5,0))))</f>
        <v>0</v>
      </c>
      <c r="AC38" s="179">
        <f>IF($C38=$D$2,'FLETES (#) MAYO'!AC38*AC$2,IF($C38=$D$3,'FLETES (#) MAYO'!AC38*AC$3,IF($C38=$D$4,'FLETES (#) MAYO'!AC38*AC$4,IF($C38=$D$5,'FLETES (#) MAYO'!AC38*AC$5,0))))</f>
        <v>0</v>
      </c>
      <c r="AD38" s="179">
        <f>IF($C38=$D$2,'FLETES (#) MAYO'!AD38*AD$2,IF($C38=$D$3,'FLETES (#) MAYO'!AD38*AD$3,IF($C38=$D$4,'FLETES (#) MAYO'!AD38*AD$4,IF($C38=$D$5,'FLETES (#) MAYO'!AD38*AD$5,0))))</f>
        <v>0</v>
      </c>
      <c r="AE38" s="179">
        <f>IF($C38=$D$2,'FLETES (#) MAYO'!AE38*AE$2,IF($C38=$D$3,'FLETES (#) MAYO'!AE38*AE$3,IF($C38=$D$4,'FLETES (#) MAYO'!AE38*AE$4,IF($C38=$D$5,'FLETES (#) MAYO'!AE38*AE$5,0))))</f>
        <v>0</v>
      </c>
      <c r="AF38" s="179">
        <f>IF($C38=$D$2,'FLETES (#) MAYO'!AF38*AF$2,IF($C38=$D$3,'FLETES (#) MAYO'!AF38*AF$3,IF($C38=$D$4,'FLETES (#) MAYO'!AF38*AF$4,IF($C38=$D$5,'FLETES (#) MAYO'!AF38*AF$5,0))))</f>
        <v>0</v>
      </c>
      <c r="AG38" s="179">
        <f>IF($C38=$D$2,'FLETES (#) MAYO'!AG38*AG$2,IF($C38=$D$3,'FLETES (#) MAYO'!AG38*AG$3,IF($C38=$D$4,'FLETES (#) MAYO'!AG38*AG$4,IF($C38=$D$5,'FLETES (#) MAYO'!AG38*AG$5,0))))</f>
        <v>0</v>
      </c>
      <c r="AH38" s="179">
        <f>IF($C38=$D$2,'FLETES (#) MAYO'!AH38*AH$2,IF($C38=$D$3,'FLETES (#) MAYO'!AH38*AH$3,IF($C38=$D$4,'FLETES (#) MAYO'!AH38*AH$4,IF($C38=$D$5,'FLETES (#) MAYO'!AH38*AH$5,0))))</f>
        <v>0</v>
      </c>
      <c r="AI38" s="179">
        <f>IF($C38=$D$2,'FLETES (#) MAYO'!AI38*AI$2,IF($C38=$D$3,'FLETES (#) MAYO'!AI38*AI$3,IF($C38=$D$4,'FLETES (#) MAYO'!AI38*AI$4,IF($C38=$D$5,'FLETES (#) MAYO'!AI38*AI$5,0))))</f>
        <v>0</v>
      </c>
      <c r="AJ38" s="179">
        <f>IF($C38=$D$2,'FLETES (#) MAYO'!AJ38*AJ$2,IF($C38=$D$3,'FLETES (#) MAYO'!AJ38*AJ$3,IF($C38=$D$4,'FLETES (#) MAYO'!AJ38*AJ$4,IF($C38=$D$5,'FLETES (#) MAYO'!AJ38*AJ$5,0))))</f>
        <v>0</v>
      </c>
      <c r="AK38" s="179">
        <f>IF($C38=$D$2,'FLETES (#) MAYO'!AK38*AK$2,IF($C38=$D$3,'FLETES (#) MAYO'!AK38*AK$3,IF($C38=$D$4,'FLETES (#) MAYO'!AK38*AK$4,IF($C38=$D$5,'FLETES (#) MAYO'!AK38*AK$5,0))))</f>
        <v>0</v>
      </c>
      <c r="AL38" s="179">
        <f>IF($C38=$D$2,'FLETES (#) MAYO'!AL38*AL$2,IF($C38=$D$3,'FLETES (#) MAYO'!AL38*AL$3,IF($C38=$D$4,'FLETES (#) MAYO'!AL38*AL$4,IF($C38=$D$5,'FLETES (#) MAYO'!AL38*AL$5,0))))</f>
        <v>0</v>
      </c>
      <c r="AM38" s="179">
        <f>IF($C38=$D$2,'FLETES (#) MAYO'!AM38*AM$2,IF($C38=$D$3,'FLETES (#) MAYO'!AM38*AM$3,IF($C38=$D$4,'FLETES (#) MAYO'!AM38*AM$4,IF($C38=$D$5,'FLETES (#) MAYO'!AM38*AM$5,0))))</f>
        <v>0</v>
      </c>
    </row>
    <row r="39" spans="1:39">
      <c r="A39" s="141"/>
      <c r="B39" s="165"/>
      <c r="C39" s="165"/>
      <c r="D39" s="178">
        <f t="shared" si="0"/>
        <v>0</v>
      </c>
      <c r="E39" s="179">
        <f>IF($C39=$D$2,'FLETES (#) MAYO'!E39*E$2,IF($C39=$D$3,'FLETES (#) MAYO'!E39*E$3,IF($C39=$D$4,'FLETES (#) MAYO'!E39*E$4,IF($C39=$D$5,'FLETES (#) MAYO'!E39*E$5,0))))</f>
        <v>0</v>
      </c>
      <c r="F39" s="179">
        <f>IF($C39=$D$2,'FLETES (#) MAYO'!F39*F$2,IF($C39=$D$3,'FLETES (#) MAYO'!F39*F$3,IF($C39=$D$4,'FLETES (#) MAYO'!F39*F$4,IF($C39=$D$5,'FLETES (#) MAYO'!F39*F$5,0))))</f>
        <v>0</v>
      </c>
      <c r="G39" s="179">
        <f>IF($C39=$D$2,'FLETES (#) MAYO'!G39*G$2,IF($C39=$D$3,'FLETES (#) MAYO'!G39*G$3,IF($C39=$D$4,'FLETES (#) MAYO'!G39*G$4,IF($C39=$D$5,'FLETES (#) MAYO'!G39*G$5,0))))</f>
        <v>0</v>
      </c>
      <c r="H39" s="179">
        <f>IF($C39=$D$2,'FLETES (#) MAYO'!H39*H$2,IF($C39=$D$3,'FLETES (#) MAYO'!H39*H$3,IF($C39=$D$4,'FLETES (#) MAYO'!H39*H$4,IF($C39=$D$5,'FLETES (#) MAYO'!H39*H$5,0))))</f>
        <v>0</v>
      </c>
      <c r="I39" s="179">
        <f>IF($C39=$D$2,'FLETES (#) MAYO'!I39*I$2,IF($C39=$D$3,'FLETES (#) MAYO'!I39*I$3,IF($C39=$D$4,'FLETES (#) MAYO'!I39*I$4,IF($C39=$D$5,'FLETES (#) MAYO'!I39*I$5,0))))</f>
        <v>0</v>
      </c>
      <c r="J39" s="179">
        <f>IF($C39=$D$2,'FLETES (#) MAYO'!J39*J$2,IF($C39=$D$3,'FLETES (#) MAYO'!J39*J$3,IF($C39=$D$4,'FLETES (#) MAYO'!J39*J$4,IF($C39=$D$5,'FLETES (#) MAYO'!J39*J$5,0))))</f>
        <v>0</v>
      </c>
      <c r="K39" s="179">
        <f>IF($C39=$D$2,'FLETES (#) MAYO'!K39*K$2,IF($C39=$D$3,'FLETES (#) MAYO'!K39*K$3,IF($C39=$D$4,'FLETES (#) MAYO'!K39*K$4,IF($C39=$D$5,'FLETES (#) MAYO'!K39*K$5,0))))</f>
        <v>0</v>
      </c>
      <c r="L39" s="179">
        <f>IF($C39=$D$2,'FLETES (#) MAYO'!L39*L$2,IF($C39=$D$3,'FLETES (#) MAYO'!L39*L$3,IF($C39=$D$4,'FLETES (#) MAYO'!L39*L$4,IF($C39=$D$5,'FLETES (#) MAYO'!L39*L$5,0))))</f>
        <v>0</v>
      </c>
      <c r="M39" s="179">
        <f>IF($C39=$D$2,'FLETES (#) MAYO'!M39*M$2,IF($C39=$D$3,'FLETES (#) MAYO'!M39*M$3,IF($C39=$D$4,'FLETES (#) MAYO'!M39*M$4,IF($C39=$D$5,'FLETES (#) MAYO'!M39*M$5,0))))</f>
        <v>0</v>
      </c>
      <c r="N39" s="179">
        <f>IF($C39=$D$2,'FLETES (#) MAYO'!N39*N$2,IF($C39=$D$3,'FLETES (#) MAYO'!N39*N$3,IF($C39=$D$4,'FLETES (#) MAYO'!N39*N$4,IF($C39=$D$5,'FLETES (#) MAYO'!N39*N$5,0))))</f>
        <v>0</v>
      </c>
      <c r="O39" s="179">
        <f>IF($C39=$D$2,'FLETES (#) MAYO'!O39*O$2,IF($C39=$D$3,'FLETES (#) MAYO'!O39*O$3,IF($C39=$D$4,'FLETES (#) MAYO'!O39*O$4,IF($C39=$D$5,'FLETES (#) MAYO'!O39*O$5,0))))</f>
        <v>0</v>
      </c>
      <c r="P39" s="179">
        <f>IF($C39=$D$2,'FLETES (#) MAYO'!P39*P$2,IF($C39=$D$3,'FLETES (#) MAYO'!P39*P$3,IF($C39=$D$4,'FLETES (#) MAYO'!P39*P$4,IF($C39=$D$5,'FLETES (#) MAYO'!P39*P$5,0))))</f>
        <v>0</v>
      </c>
      <c r="Q39" s="179">
        <f>IF($C39=$D$2,'FLETES (#) MAYO'!Q39*Q$2,IF($C39=$D$3,'FLETES (#) MAYO'!Q39*Q$3,IF($C39=$D$4,'FLETES (#) MAYO'!Q39*Q$4,IF($C39=$D$5,'FLETES (#) MAYO'!Q39*Q$5,0))))</f>
        <v>0</v>
      </c>
      <c r="R39" s="179">
        <f>IF($C39=$D$2,'FLETES (#) MAYO'!R39*R$2,IF($C39=$D$3,'FLETES (#) MAYO'!R39*R$3,IF($C39=$D$4,'FLETES (#) MAYO'!R39*R$4,IF($C39=$D$5,'FLETES (#) MAYO'!R39*R$5,0))))</f>
        <v>0</v>
      </c>
      <c r="S39" s="179">
        <f>IF($C39=$D$2,'FLETES (#) MAYO'!S39*S$2,IF($C39=$D$3,'FLETES (#) MAYO'!S39*S$3,IF($C39=$D$4,'FLETES (#) MAYO'!S39*S$4,IF($C39=$D$5,'FLETES (#) MAYO'!S39*S$5,0))))</f>
        <v>0</v>
      </c>
      <c r="T39" s="179">
        <f>IF($C39=$D$2,'FLETES (#) MAYO'!T39*T$2,IF($C39=$D$3,'FLETES (#) MAYO'!T39*T$3,IF($C39=$D$4,'FLETES (#) MAYO'!T39*T$4,IF($C39=$D$5,'FLETES (#) MAYO'!T39*T$5,0))))</f>
        <v>0</v>
      </c>
      <c r="U39" s="179">
        <f>IF($C39=$D$2,'FLETES (#) MAYO'!U39*U$2,IF($C39=$D$3,'FLETES (#) MAYO'!U39*U$3,IF($C39=$D$4,'FLETES (#) MAYO'!U39*U$4,IF($C39=$D$5,'FLETES (#) MAYO'!U39*U$5,0))))</f>
        <v>0</v>
      </c>
      <c r="V39" s="179">
        <f>IF($C39=$D$2,'FLETES (#) MAYO'!V39*V$2,IF($C39=$D$3,'FLETES (#) MAYO'!V39*V$3,IF($C39=$D$4,'FLETES (#) MAYO'!V39*V$4,IF($C39=$D$5,'FLETES (#) MAYO'!V39*V$5,0))))</f>
        <v>0</v>
      </c>
      <c r="W39" s="179">
        <f>IF($C39=$D$2,'FLETES (#) MAYO'!W39*W$2,IF($C39=$D$3,'FLETES (#) MAYO'!W39*W$3,IF($C39=$D$4,'FLETES (#) MAYO'!W39*W$4,IF($C39=$D$5,'FLETES (#) MAYO'!W39*W$5,0))))</f>
        <v>0</v>
      </c>
      <c r="X39" s="179">
        <f>IF($C39=$D$2,'FLETES (#) MAYO'!X39*X$2,IF($C39=$D$3,'FLETES (#) MAYO'!X39*X$3,IF($C39=$D$4,'FLETES (#) MAYO'!X39*X$4,IF($C39=$D$5,'FLETES (#) MAYO'!X39*X$5,0))))</f>
        <v>0</v>
      </c>
      <c r="Y39" s="179">
        <f>IF($C39=$D$2,'FLETES (#) MAYO'!Y39*Y$2,IF($C39=$D$3,'FLETES (#) MAYO'!Y39*Y$3,IF($C39=$D$4,'FLETES (#) MAYO'!Y39*Y$4,IF($C39=$D$5,'FLETES (#) MAYO'!Y39*Y$5,0))))</f>
        <v>0</v>
      </c>
      <c r="Z39" s="179">
        <f>IF($C39=$D$2,'FLETES (#) MAYO'!Z39*Z$2,IF($C39=$D$3,'FLETES (#) MAYO'!Z39*Z$3,IF($C39=$D$4,'FLETES (#) MAYO'!Z39*Z$4,IF($C39=$D$5,'FLETES (#) MAYO'!Z39*Z$5,0))))</f>
        <v>0</v>
      </c>
      <c r="AA39" s="179">
        <f>IF($C39=$D$2,'FLETES (#) MAYO'!AA39*AA$2,IF($C39=$D$3,'FLETES (#) MAYO'!AA39*AA$3,IF($C39=$D$4,'FLETES (#) MAYO'!AA39*AA$4,IF($C39=$D$5,'FLETES (#) MAYO'!AA39*AA$5,0))))</f>
        <v>0</v>
      </c>
      <c r="AB39" s="179">
        <f>IF($C39=$D$2,'FLETES (#) MAYO'!AB39*AB$2,IF($C39=$D$3,'FLETES (#) MAYO'!AB39*AB$3,IF($C39=$D$4,'FLETES (#) MAYO'!AB39*AB$4,IF($C39=$D$5,'FLETES (#) MAYO'!AB39*AB$5,0))))</f>
        <v>0</v>
      </c>
      <c r="AC39" s="179">
        <f>IF($C39=$D$2,'FLETES (#) MAYO'!AC39*AC$2,IF($C39=$D$3,'FLETES (#) MAYO'!AC39*AC$3,IF($C39=$D$4,'FLETES (#) MAYO'!AC39*AC$4,IF($C39=$D$5,'FLETES (#) MAYO'!AC39*AC$5,0))))</f>
        <v>0</v>
      </c>
      <c r="AD39" s="179">
        <f>IF($C39=$D$2,'FLETES (#) MAYO'!AD39*AD$2,IF($C39=$D$3,'FLETES (#) MAYO'!AD39*AD$3,IF($C39=$D$4,'FLETES (#) MAYO'!AD39*AD$4,IF($C39=$D$5,'FLETES (#) MAYO'!AD39*AD$5,0))))</f>
        <v>0</v>
      </c>
      <c r="AE39" s="179">
        <f>IF($C39=$D$2,'FLETES (#) MAYO'!AE39*AE$2,IF($C39=$D$3,'FLETES (#) MAYO'!AE39*AE$3,IF($C39=$D$4,'FLETES (#) MAYO'!AE39*AE$4,IF($C39=$D$5,'FLETES (#) MAYO'!AE39*AE$5,0))))</f>
        <v>0</v>
      </c>
      <c r="AF39" s="179">
        <f>IF($C39=$D$2,'FLETES (#) MAYO'!AF39*AF$2,IF($C39=$D$3,'FLETES (#) MAYO'!AF39*AF$3,IF($C39=$D$4,'FLETES (#) MAYO'!AF39*AF$4,IF($C39=$D$5,'FLETES (#) MAYO'!AF39*AF$5,0))))</f>
        <v>0</v>
      </c>
      <c r="AG39" s="179">
        <f>IF($C39=$D$2,'FLETES (#) MAYO'!AG39*AG$2,IF($C39=$D$3,'FLETES (#) MAYO'!AG39*AG$3,IF($C39=$D$4,'FLETES (#) MAYO'!AG39*AG$4,IF($C39=$D$5,'FLETES (#) MAYO'!AG39*AG$5,0))))</f>
        <v>0</v>
      </c>
      <c r="AH39" s="179">
        <f>IF($C39=$D$2,'FLETES (#) MAYO'!AH39*AH$2,IF($C39=$D$3,'FLETES (#) MAYO'!AH39*AH$3,IF($C39=$D$4,'FLETES (#) MAYO'!AH39*AH$4,IF($C39=$D$5,'FLETES (#) MAYO'!AH39*AH$5,0))))</f>
        <v>0</v>
      </c>
      <c r="AI39" s="179">
        <f>IF($C39=$D$2,'FLETES (#) MAYO'!AI39*AI$2,IF($C39=$D$3,'FLETES (#) MAYO'!AI39*AI$3,IF($C39=$D$4,'FLETES (#) MAYO'!AI39*AI$4,IF($C39=$D$5,'FLETES (#) MAYO'!AI39*AI$5,0))))</f>
        <v>0</v>
      </c>
      <c r="AJ39" s="179">
        <f>IF($C39=$D$2,'FLETES (#) MAYO'!AJ39*AJ$2,IF($C39=$D$3,'FLETES (#) MAYO'!AJ39*AJ$3,IF($C39=$D$4,'FLETES (#) MAYO'!AJ39*AJ$4,IF($C39=$D$5,'FLETES (#) MAYO'!AJ39*AJ$5,0))))</f>
        <v>0</v>
      </c>
      <c r="AK39" s="179">
        <f>IF($C39=$D$2,'FLETES (#) MAYO'!AK39*AK$2,IF($C39=$D$3,'FLETES (#) MAYO'!AK39*AK$3,IF($C39=$D$4,'FLETES (#) MAYO'!AK39*AK$4,IF($C39=$D$5,'FLETES (#) MAYO'!AK39*AK$5,0))))</f>
        <v>0</v>
      </c>
      <c r="AL39" s="179">
        <f>IF($C39=$D$2,'FLETES (#) MAYO'!AL39*AL$2,IF($C39=$D$3,'FLETES (#) MAYO'!AL39*AL$3,IF($C39=$D$4,'FLETES (#) MAYO'!AL39*AL$4,IF($C39=$D$5,'FLETES (#) MAYO'!AL39*AL$5,0))))</f>
        <v>0</v>
      </c>
      <c r="AM39" s="179">
        <f>IF($C39=$D$2,'FLETES (#) MAYO'!AM39*AM$2,IF($C39=$D$3,'FLETES (#) MAYO'!AM39*AM$3,IF($C39=$D$4,'FLETES (#) MAYO'!AM39*AM$4,IF($C39=$D$5,'FLETES (#) MAYO'!AM39*AM$5,0))))</f>
        <v>0</v>
      </c>
    </row>
    <row r="40" spans="1:39">
      <c r="A40" s="141"/>
      <c r="B40" s="165"/>
      <c r="C40" s="165"/>
      <c r="D40" s="178">
        <f t="shared" si="0"/>
        <v>0</v>
      </c>
      <c r="E40" s="179">
        <f>IF($C40=$D$2,'FLETES (#) MAYO'!E40*E$2,IF($C40=$D$3,'FLETES (#) MAYO'!E40*E$3,IF($C40=$D$4,'FLETES (#) MAYO'!E40*E$4,IF($C40=$D$5,'FLETES (#) MAYO'!E40*E$5,0))))</f>
        <v>0</v>
      </c>
      <c r="F40" s="179">
        <f>IF($C40=$D$2,'FLETES (#) MAYO'!F40*F$2,IF($C40=$D$3,'FLETES (#) MAYO'!F40*F$3,IF($C40=$D$4,'FLETES (#) MAYO'!F40*F$4,IF($C40=$D$5,'FLETES (#) MAYO'!F40*F$5,0))))</f>
        <v>0</v>
      </c>
      <c r="G40" s="179">
        <f>IF($C40=$D$2,'FLETES (#) MAYO'!G40*G$2,IF($C40=$D$3,'FLETES (#) MAYO'!G40*G$3,IF($C40=$D$4,'FLETES (#) MAYO'!G40*G$4,IF($C40=$D$5,'FLETES (#) MAYO'!G40*G$5,0))))</f>
        <v>0</v>
      </c>
      <c r="H40" s="179">
        <f>IF($C40=$D$2,'FLETES (#) MAYO'!H40*H$2,IF($C40=$D$3,'FLETES (#) MAYO'!H40*H$3,IF($C40=$D$4,'FLETES (#) MAYO'!H40*H$4,IF($C40=$D$5,'FLETES (#) MAYO'!H40*H$5,0))))</f>
        <v>0</v>
      </c>
      <c r="I40" s="179">
        <f>IF($C40=$D$2,'FLETES (#) MAYO'!I40*I$2,IF($C40=$D$3,'FLETES (#) MAYO'!I40*I$3,IF($C40=$D$4,'FLETES (#) MAYO'!I40*I$4,IF($C40=$D$5,'FLETES (#) MAYO'!I40*I$5,0))))</f>
        <v>0</v>
      </c>
      <c r="J40" s="179">
        <f>IF($C40=$D$2,'FLETES (#) MAYO'!J40*J$2,IF($C40=$D$3,'FLETES (#) MAYO'!J40*J$3,IF($C40=$D$4,'FLETES (#) MAYO'!J40*J$4,IF($C40=$D$5,'FLETES (#) MAYO'!J40*J$5,0))))</f>
        <v>0</v>
      </c>
      <c r="K40" s="179">
        <f>IF($C40=$D$2,'FLETES (#) MAYO'!K40*K$2,IF($C40=$D$3,'FLETES (#) MAYO'!K40*K$3,IF($C40=$D$4,'FLETES (#) MAYO'!K40*K$4,IF($C40=$D$5,'FLETES (#) MAYO'!K40*K$5,0))))</f>
        <v>0</v>
      </c>
      <c r="L40" s="179">
        <f>IF($C40=$D$2,'FLETES (#) MAYO'!L40*L$2,IF($C40=$D$3,'FLETES (#) MAYO'!L40*L$3,IF($C40=$D$4,'FLETES (#) MAYO'!L40*L$4,IF($C40=$D$5,'FLETES (#) MAYO'!L40*L$5,0))))</f>
        <v>0</v>
      </c>
      <c r="M40" s="179">
        <f>IF($C40=$D$2,'FLETES (#) MAYO'!M40*M$2,IF($C40=$D$3,'FLETES (#) MAYO'!M40*M$3,IF($C40=$D$4,'FLETES (#) MAYO'!M40*M$4,IF($C40=$D$5,'FLETES (#) MAYO'!M40*M$5,0))))</f>
        <v>0</v>
      </c>
      <c r="N40" s="179">
        <f>IF($C40=$D$2,'FLETES (#) MAYO'!N40*N$2,IF($C40=$D$3,'FLETES (#) MAYO'!N40*N$3,IF($C40=$D$4,'FLETES (#) MAYO'!N40*N$4,IF($C40=$D$5,'FLETES (#) MAYO'!N40*N$5,0))))</f>
        <v>0</v>
      </c>
      <c r="O40" s="179">
        <f>IF($C40=$D$2,'FLETES (#) MAYO'!O40*O$2,IF($C40=$D$3,'FLETES (#) MAYO'!O40*O$3,IF($C40=$D$4,'FLETES (#) MAYO'!O40*O$4,IF($C40=$D$5,'FLETES (#) MAYO'!O40*O$5,0))))</f>
        <v>0</v>
      </c>
      <c r="P40" s="179">
        <f>IF($C40=$D$2,'FLETES (#) MAYO'!P40*P$2,IF($C40=$D$3,'FLETES (#) MAYO'!P40*P$3,IF($C40=$D$4,'FLETES (#) MAYO'!P40*P$4,IF($C40=$D$5,'FLETES (#) MAYO'!P40*P$5,0))))</f>
        <v>0</v>
      </c>
      <c r="Q40" s="179">
        <f>IF($C40=$D$2,'FLETES (#) MAYO'!Q40*Q$2,IF($C40=$D$3,'FLETES (#) MAYO'!Q40*Q$3,IF($C40=$D$4,'FLETES (#) MAYO'!Q40*Q$4,IF($C40=$D$5,'FLETES (#) MAYO'!Q40*Q$5,0))))</f>
        <v>0</v>
      </c>
      <c r="R40" s="179">
        <f>IF($C40=$D$2,'FLETES (#) MAYO'!R40*R$2,IF($C40=$D$3,'FLETES (#) MAYO'!R40*R$3,IF($C40=$D$4,'FLETES (#) MAYO'!R40*R$4,IF($C40=$D$5,'FLETES (#) MAYO'!R40*R$5,0))))</f>
        <v>0</v>
      </c>
      <c r="S40" s="179">
        <f>IF($C40=$D$2,'FLETES (#) MAYO'!S40*S$2,IF($C40=$D$3,'FLETES (#) MAYO'!S40*S$3,IF($C40=$D$4,'FLETES (#) MAYO'!S40*S$4,IF($C40=$D$5,'FLETES (#) MAYO'!S40*S$5,0))))</f>
        <v>0</v>
      </c>
      <c r="T40" s="179">
        <f>IF($C40=$D$2,'FLETES (#) MAYO'!T40*T$2,IF($C40=$D$3,'FLETES (#) MAYO'!T40*T$3,IF($C40=$D$4,'FLETES (#) MAYO'!T40*T$4,IF($C40=$D$5,'FLETES (#) MAYO'!T40*T$5,0))))</f>
        <v>0</v>
      </c>
      <c r="U40" s="179">
        <f>IF($C40=$D$2,'FLETES (#) MAYO'!U40*U$2,IF($C40=$D$3,'FLETES (#) MAYO'!U40*U$3,IF($C40=$D$4,'FLETES (#) MAYO'!U40*U$4,IF($C40=$D$5,'FLETES (#) MAYO'!U40*U$5,0))))</f>
        <v>0</v>
      </c>
      <c r="V40" s="179">
        <f>IF($C40=$D$2,'FLETES (#) MAYO'!V40*V$2,IF($C40=$D$3,'FLETES (#) MAYO'!V40*V$3,IF($C40=$D$4,'FLETES (#) MAYO'!V40*V$4,IF($C40=$D$5,'FLETES (#) MAYO'!V40*V$5,0))))</f>
        <v>0</v>
      </c>
      <c r="W40" s="179">
        <f>IF($C40=$D$2,'FLETES (#) MAYO'!W40*W$2,IF($C40=$D$3,'FLETES (#) MAYO'!W40*W$3,IF($C40=$D$4,'FLETES (#) MAYO'!W40*W$4,IF($C40=$D$5,'FLETES (#) MAYO'!W40*W$5,0))))</f>
        <v>0</v>
      </c>
      <c r="X40" s="179">
        <f>IF($C40=$D$2,'FLETES (#) MAYO'!X40*X$2,IF($C40=$D$3,'FLETES (#) MAYO'!X40*X$3,IF($C40=$D$4,'FLETES (#) MAYO'!X40*X$4,IF($C40=$D$5,'FLETES (#) MAYO'!X40*X$5,0))))</f>
        <v>0</v>
      </c>
      <c r="Y40" s="179">
        <f>IF($C40=$D$2,'FLETES (#) MAYO'!Y40*Y$2,IF($C40=$D$3,'FLETES (#) MAYO'!Y40*Y$3,IF($C40=$D$4,'FLETES (#) MAYO'!Y40*Y$4,IF($C40=$D$5,'FLETES (#) MAYO'!Y40*Y$5,0))))</f>
        <v>0</v>
      </c>
      <c r="Z40" s="179">
        <f>IF($C40=$D$2,'FLETES (#) MAYO'!Z40*Z$2,IF($C40=$D$3,'FLETES (#) MAYO'!Z40*Z$3,IF($C40=$D$4,'FLETES (#) MAYO'!Z40*Z$4,IF($C40=$D$5,'FLETES (#) MAYO'!Z40*Z$5,0))))</f>
        <v>0</v>
      </c>
      <c r="AA40" s="179">
        <f>IF($C40=$D$2,'FLETES (#) MAYO'!AA40*AA$2,IF($C40=$D$3,'FLETES (#) MAYO'!AA40*AA$3,IF($C40=$D$4,'FLETES (#) MAYO'!AA40*AA$4,IF($C40=$D$5,'FLETES (#) MAYO'!AA40*AA$5,0))))</f>
        <v>0</v>
      </c>
      <c r="AB40" s="179">
        <f>IF($C40=$D$2,'FLETES (#) MAYO'!AB40*AB$2,IF($C40=$D$3,'FLETES (#) MAYO'!AB40*AB$3,IF($C40=$D$4,'FLETES (#) MAYO'!AB40*AB$4,IF($C40=$D$5,'FLETES (#) MAYO'!AB40*AB$5,0))))</f>
        <v>0</v>
      </c>
      <c r="AC40" s="179">
        <f>IF($C40=$D$2,'FLETES (#) MAYO'!AC40*AC$2,IF($C40=$D$3,'FLETES (#) MAYO'!AC40*AC$3,IF($C40=$D$4,'FLETES (#) MAYO'!AC40*AC$4,IF($C40=$D$5,'FLETES (#) MAYO'!AC40*AC$5,0))))</f>
        <v>0</v>
      </c>
      <c r="AD40" s="179">
        <f>IF($C40=$D$2,'FLETES (#) MAYO'!AD40*AD$2,IF($C40=$D$3,'FLETES (#) MAYO'!AD40*AD$3,IF($C40=$D$4,'FLETES (#) MAYO'!AD40*AD$4,IF($C40=$D$5,'FLETES (#) MAYO'!AD40*AD$5,0))))</f>
        <v>0</v>
      </c>
      <c r="AE40" s="179">
        <f>IF($C40=$D$2,'FLETES (#) MAYO'!AE40*AE$2,IF($C40=$D$3,'FLETES (#) MAYO'!AE40*AE$3,IF($C40=$D$4,'FLETES (#) MAYO'!AE40*AE$4,IF($C40=$D$5,'FLETES (#) MAYO'!AE40*AE$5,0))))</f>
        <v>0</v>
      </c>
      <c r="AF40" s="179">
        <f>IF($C40=$D$2,'FLETES (#) MAYO'!AF40*AF$2,IF($C40=$D$3,'FLETES (#) MAYO'!AF40*AF$3,IF($C40=$D$4,'FLETES (#) MAYO'!AF40*AF$4,IF($C40=$D$5,'FLETES (#) MAYO'!AF40*AF$5,0))))</f>
        <v>0</v>
      </c>
      <c r="AG40" s="179">
        <f>IF($C40=$D$2,'FLETES (#) MAYO'!AG40*AG$2,IF($C40=$D$3,'FLETES (#) MAYO'!AG40*AG$3,IF($C40=$D$4,'FLETES (#) MAYO'!AG40*AG$4,IF($C40=$D$5,'FLETES (#) MAYO'!AG40*AG$5,0))))</f>
        <v>0</v>
      </c>
      <c r="AH40" s="179">
        <f>IF($C40=$D$2,'FLETES (#) MAYO'!AH40*AH$2,IF($C40=$D$3,'FLETES (#) MAYO'!AH40*AH$3,IF($C40=$D$4,'FLETES (#) MAYO'!AH40*AH$4,IF($C40=$D$5,'FLETES (#) MAYO'!AH40*AH$5,0))))</f>
        <v>0</v>
      </c>
      <c r="AI40" s="179">
        <f>IF($C40=$D$2,'FLETES (#) MAYO'!AI40*AI$2,IF($C40=$D$3,'FLETES (#) MAYO'!AI40*AI$3,IF($C40=$D$4,'FLETES (#) MAYO'!AI40*AI$4,IF($C40=$D$5,'FLETES (#) MAYO'!AI40*AI$5,0))))</f>
        <v>0</v>
      </c>
      <c r="AJ40" s="179">
        <f>IF($C40=$D$2,'FLETES (#) MAYO'!AJ40*AJ$2,IF($C40=$D$3,'FLETES (#) MAYO'!AJ40*AJ$3,IF($C40=$D$4,'FLETES (#) MAYO'!AJ40*AJ$4,IF($C40=$D$5,'FLETES (#) MAYO'!AJ40*AJ$5,0))))</f>
        <v>0</v>
      </c>
      <c r="AK40" s="179">
        <f>IF($C40=$D$2,'FLETES (#) MAYO'!AK40*AK$2,IF($C40=$D$3,'FLETES (#) MAYO'!AK40*AK$3,IF($C40=$D$4,'FLETES (#) MAYO'!AK40*AK$4,IF($C40=$D$5,'FLETES (#) MAYO'!AK40*AK$5,0))))</f>
        <v>0</v>
      </c>
      <c r="AL40" s="179">
        <f>IF($C40=$D$2,'FLETES (#) MAYO'!AL40*AL$2,IF($C40=$D$3,'FLETES (#) MAYO'!AL40*AL$3,IF($C40=$D$4,'FLETES (#) MAYO'!AL40*AL$4,IF($C40=$D$5,'FLETES (#) MAYO'!AL40*AL$5,0))))</f>
        <v>0</v>
      </c>
      <c r="AM40" s="179">
        <f>IF($C40=$D$2,'FLETES (#) MAYO'!AM40*AM$2,IF($C40=$D$3,'FLETES (#) MAYO'!AM40*AM$3,IF($C40=$D$4,'FLETES (#) MAYO'!AM40*AM$4,IF($C40=$D$5,'FLETES (#) MAYO'!AM40*AM$5,0))))</f>
        <v>0</v>
      </c>
    </row>
    <row r="41" spans="1:39">
      <c r="A41" s="141"/>
      <c r="B41" s="165"/>
      <c r="C41" s="165"/>
      <c r="D41" s="178">
        <f t="shared" si="0"/>
        <v>0</v>
      </c>
      <c r="E41" s="179">
        <f>IF($C41=$D$2,'FLETES (#) MAYO'!E41*E$2,IF($C41=$D$3,'FLETES (#) MAYO'!E41*E$3,IF($C41=$D$4,'FLETES (#) MAYO'!E41*E$4,IF($C41=$D$5,'FLETES (#) MAYO'!E41*E$5,0))))</f>
        <v>0</v>
      </c>
      <c r="F41" s="179">
        <f>IF($C41=$D$2,'FLETES (#) MAYO'!F41*F$2,IF($C41=$D$3,'FLETES (#) MAYO'!F41*F$3,IF($C41=$D$4,'FLETES (#) MAYO'!F41*F$4,IF($C41=$D$5,'FLETES (#) MAYO'!F41*F$5,0))))</f>
        <v>0</v>
      </c>
      <c r="G41" s="179">
        <f>IF($C41=$D$2,'FLETES (#) MAYO'!G41*G$2,IF($C41=$D$3,'FLETES (#) MAYO'!G41*G$3,IF($C41=$D$4,'FLETES (#) MAYO'!G41*G$4,IF($C41=$D$5,'FLETES (#) MAYO'!G41*G$5,0))))</f>
        <v>0</v>
      </c>
      <c r="H41" s="179">
        <f>IF($C41=$D$2,'FLETES (#) MAYO'!H41*H$2,IF($C41=$D$3,'FLETES (#) MAYO'!H41*H$3,IF($C41=$D$4,'FLETES (#) MAYO'!H41*H$4,IF($C41=$D$5,'FLETES (#) MAYO'!H41*H$5,0))))</f>
        <v>0</v>
      </c>
      <c r="I41" s="179">
        <f>IF($C41=$D$2,'FLETES (#) MAYO'!I41*I$2,IF($C41=$D$3,'FLETES (#) MAYO'!I41*I$3,IF($C41=$D$4,'FLETES (#) MAYO'!I41*I$4,IF($C41=$D$5,'FLETES (#) MAYO'!I41*I$5,0))))</f>
        <v>0</v>
      </c>
      <c r="J41" s="179">
        <f>IF($C41=$D$2,'FLETES (#) MAYO'!J41*J$2,IF($C41=$D$3,'FLETES (#) MAYO'!J41*J$3,IF($C41=$D$4,'FLETES (#) MAYO'!J41*J$4,IF($C41=$D$5,'FLETES (#) MAYO'!J41*J$5,0))))</f>
        <v>0</v>
      </c>
      <c r="K41" s="179">
        <f>IF($C41=$D$2,'FLETES (#) MAYO'!K41*K$2,IF($C41=$D$3,'FLETES (#) MAYO'!K41*K$3,IF($C41=$D$4,'FLETES (#) MAYO'!K41*K$4,IF($C41=$D$5,'FLETES (#) MAYO'!K41*K$5,0))))</f>
        <v>0</v>
      </c>
      <c r="L41" s="179">
        <f>IF($C41=$D$2,'FLETES (#) MAYO'!L41*L$2,IF($C41=$D$3,'FLETES (#) MAYO'!L41*L$3,IF($C41=$D$4,'FLETES (#) MAYO'!L41*L$4,IF($C41=$D$5,'FLETES (#) MAYO'!L41*L$5,0))))</f>
        <v>0</v>
      </c>
      <c r="M41" s="179">
        <f>IF($C41=$D$2,'FLETES (#) MAYO'!M41*M$2,IF($C41=$D$3,'FLETES (#) MAYO'!M41*M$3,IF($C41=$D$4,'FLETES (#) MAYO'!M41*M$4,IF($C41=$D$5,'FLETES (#) MAYO'!M41*M$5,0))))</f>
        <v>0</v>
      </c>
      <c r="N41" s="179">
        <f>IF($C41=$D$2,'FLETES (#) MAYO'!N41*N$2,IF($C41=$D$3,'FLETES (#) MAYO'!N41*N$3,IF($C41=$D$4,'FLETES (#) MAYO'!N41*N$4,IF($C41=$D$5,'FLETES (#) MAYO'!N41*N$5,0))))</f>
        <v>0</v>
      </c>
      <c r="O41" s="179">
        <f>IF($C41=$D$2,'FLETES (#) MAYO'!O41*O$2,IF($C41=$D$3,'FLETES (#) MAYO'!O41*O$3,IF($C41=$D$4,'FLETES (#) MAYO'!O41*O$4,IF($C41=$D$5,'FLETES (#) MAYO'!O41*O$5,0))))</f>
        <v>0</v>
      </c>
      <c r="P41" s="179">
        <f>IF($C41=$D$2,'FLETES (#) MAYO'!P41*P$2,IF($C41=$D$3,'FLETES (#) MAYO'!P41*P$3,IF($C41=$D$4,'FLETES (#) MAYO'!P41*P$4,IF($C41=$D$5,'FLETES (#) MAYO'!P41*P$5,0))))</f>
        <v>0</v>
      </c>
      <c r="Q41" s="179">
        <f>IF($C41=$D$2,'FLETES (#) MAYO'!Q41*Q$2,IF($C41=$D$3,'FLETES (#) MAYO'!Q41*Q$3,IF($C41=$D$4,'FLETES (#) MAYO'!Q41*Q$4,IF($C41=$D$5,'FLETES (#) MAYO'!Q41*Q$5,0))))</f>
        <v>0</v>
      </c>
      <c r="R41" s="179">
        <f>IF($C41=$D$2,'FLETES (#) MAYO'!R41*R$2,IF($C41=$D$3,'FLETES (#) MAYO'!R41*R$3,IF($C41=$D$4,'FLETES (#) MAYO'!R41*R$4,IF($C41=$D$5,'FLETES (#) MAYO'!R41*R$5,0))))</f>
        <v>0</v>
      </c>
      <c r="S41" s="179">
        <f>IF($C41=$D$2,'FLETES (#) MAYO'!S41*S$2,IF($C41=$D$3,'FLETES (#) MAYO'!S41*S$3,IF($C41=$D$4,'FLETES (#) MAYO'!S41*S$4,IF($C41=$D$5,'FLETES (#) MAYO'!S41*S$5,0))))</f>
        <v>0</v>
      </c>
      <c r="T41" s="179">
        <f>IF($C41=$D$2,'FLETES (#) MAYO'!T41*T$2,IF($C41=$D$3,'FLETES (#) MAYO'!T41*T$3,IF($C41=$D$4,'FLETES (#) MAYO'!T41*T$4,IF($C41=$D$5,'FLETES (#) MAYO'!T41*T$5,0))))</f>
        <v>0</v>
      </c>
      <c r="U41" s="179">
        <f>IF($C41=$D$2,'FLETES (#) MAYO'!U41*U$2,IF($C41=$D$3,'FLETES (#) MAYO'!U41*U$3,IF($C41=$D$4,'FLETES (#) MAYO'!U41*U$4,IF($C41=$D$5,'FLETES (#) MAYO'!U41*U$5,0))))</f>
        <v>0</v>
      </c>
      <c r="V41" s="179">
        <f>IF($C41=$D$2,'FLETES (#) MAYO'!V41*V$2,IF($C41=$D$3,'FLETES (#) MAYO'!V41*V$3,IF($C41=$D$4,'FLETES (#) MAYO'!V41*V$4,IF($C41=$D$5,'FLETES (#) MAYO'!V41*V$5,0))))</f>
        <v>0</v>
      </c>
      <c r="W41" s="179">
        <f>IF($C41=$D$2,'FLETES (#) MAYO'!W41*W$2,IF($C41=$D$3,'FLETES (#) MAYO'!W41*W$3,IF($C41=$D$4,'FLETES (#) MAYO'!W41*W$4,IF($C41=$D$5,'FLETES (#) MAYO'!W41*W$5,0))))</f>
        <v>0</v>
      </c>
      <c r="X41" s="179">
        <f>IF($C41=$D$2,'FLETES (#) MAYO'!X41*X$2,IF($C41=$D$3,'FLETES (#) MAYO'!X41*X$3,IF($C41=$D$4,'FLETES (#) MAYO'!X41*X$4,IF($C41=$D$5,'FLETES (#) MAYO'!X41*X$5,0))))</f>
        <v>0</v>
      </c>
      <c r="Y41" s="179">
        <f>IF($C41=$D$2,'FLETES (#) MAYO'!Y41*Y$2,IF($C41=$D$3,'FLETES (#) MAYO'!Y41*Y$3,IF($C41=$D$4,'FLETES (#) MAYO'!Y41*Y$4,IF($C41=$D$5,'FLETES (#) MAYO'!Y41*Y$5,0))))</f>
        <v>0</v>
      </c>
      <c r="Z41" s="179">
        <f>IF($C41=$D$2,'FLETES (#) MAYO'!Z41*Z$2,IF($C41=$D$3,'FLETES (#) MAYO'!Z41*Z$3,IF($C41=$D$4,'FLETES (#) MAYO'!Z41*Z$4,IF($C41=$D$5,'FLETES (#) MAYO'!Z41*Z$5,0))))</f>
        <v>0</v>
      </c>
      <c r="AA41" s="179">
        <f>IF($C41=$D$2,'FLETES (#) MAYO'!AA41*AA$2,IF($C41=$D$3,'FLETES (#) MAYO'!AA41*AA$3,IF($C41=$D$4,'FLETES (#) MAYO'!AA41*AA$4,IF($C41=$D$5,'FLETES (#) MAYO'!AA41*AA$5,0))))</f>
        <v>0</v>
      </c>
      <c r="AB41" s="179">
        <f>IF($C41=$D$2,'FLETES (#) MAYO'!AB41*AB$2,IF($C41=$D$3,'FLETES (#) MAYO'!AB41*AB$3,IF($C41=$D$4,'FLETES (#) MAYO'!AB41*AB$4,IF($C41=$D$5,'FLETES (#) MAYO'!AB41*AB$5,0))))</f>
        <v>0</v>
      </c>
      <c r="AC41" s="179">
        <f>IF($C41=$D$2,'FLETES (#) MAYO'!AC41*AC$2,IF($C41=$D$3,'FLETES (#) MAYO'!AC41*AC$3,IF($C41=$D$4,'FLETES (#) MAYO'!AC41*AC$4,IF($C41=$D$5,'FLETES (#) MAYO'!AC41*AC$5,0))))</f>
        <v>0</v>
      </c>
      <c r="AD41" s="179">
        <f>IF($C41=$D$2,'FLETES (#) MAYO'!AD41*AD$2,IF($C41=$D$3,'FLETES (#) MAYO'!AD41*AD$3,IF($C41=$D$4,'FLETES (#) MAYO'!AD41*AD$4,IF($C41=$D$5,'FLETES (#) MAYO'!AD41*AD$5,0))))</f>
        <v>0</v>
      </c>
      <c r="AE41" s="179">
        <f>IF($C41=$D$2,'FLETES (#) MAYO'!AE41*AE$2,IF($C41=$D$3,'FLETES (#) MAYO'!AE41*AE$3,IF($C41=$D$4,'FLETES (#) MAYO'!AE41*AE$4,IF($C41=$D$5,'FLETES (#) MAYO'!AE41*AE$5,0))))</f>
        <v>0</v>
      </c>
      <c r="AF41" s="179">
        <f>IF($C41=$D$2,'FLETES (#) MAYO'!AF41*AF$2,IF($C41=$D$3,'FLETES (#) MAYO'!AF41*AF$3,IF($C41=$D$4,'FLETES (#) MAYO'!AF41*AF$4,IF($C41=$D$5,'FLETES (#) MAYO'!AF41*AF$5,0))))</f>
        <v>0</v>
      </c>
      <c r="AG41" s="179">
        <f>IF($C41=$D$2,'FLETES (#) MAYO'!AG41*AG$2,IF($C41=$D$3,'FLETES (#) MAYO'!AG41*AG$3,IF($C41=$D$4,'FLETES (#) MAYO'!AG41*AG$4,IF($C41=$D$5,'FLETES (#) MAYO'!AG41*AG$5,0))))</f>
        <v>0</v>
      </c>
      <c r="AH41" s="179">
        <f>IF($C41=$D$2,'FLETES (#) MAYO'!AH41*AH$2,IF($C41=$D$3,'FLETES (#) MAYO'!AH41*AH$3,IF($C41=$D$4,'FLETES (#) MAYO'!AH41*AH$4,IF($C41=$D$5,'FLETES (#) MAYO'!AH41*AH$5,0))))</f>
        <v>0</v>
      </c>
      <c r="AI41" s="179">
        <f>IF($C41=$D$2,'FLETES (#) MAYO'!AI41*AI$2,IF($C41=$D$3,'FLETES (#) MAYO'!AI41*AI$3,IF($C41=$D$4,'FLETES (#) MAYO'!AI41*AI$4,IF($C41=$D$5,'FLETES (#) MAYO'!AI41*AI$5,0))))</f>
        <v>0</v>
      </c>
      <c r="AJ41" s="179">
        <f>IF($C41=$D$2,'FLETES (#) MAYO'!AJ41*AJ$2,IF($C41=$D$3,'FLETES (#) MAYO'!AJ41*AJ$3,IF($C41=$D$4,'FLETES (#) MAYO'!AJ41*AJ$4,IF($C41=$D$5,'FLETES (#) MAYO'!AJ41*AJ$5,0))))</f>
        <v>0</v>
      </c>
      <c r="AK41" s="179">
        <f>IF($C41=$D$2,'FLETES (#) MAYO'!AK41*AK$2,IF($C41=$D$3,'FLETES (#) MAYO'!AK41*AK$3,IF($C41=$D$4,'FLETES (#) MAYO'!AK41*AK$4,IF($C41=$D$5,'FLETES (#) MAYO'!AK41*AK$5,0))))</f>
        <v>0</v>
      </c>
      <c r="AL41" s="179">
        <f>IF($C41=$D$2,'FLETES (#) MAYO'!AL41*AL$2,IF($C41=$D$3,'FLETES (#) MAYO'!AL41*AL$3,IF($C41=$D$4,'FLETES (#) MAYO'!AL41*AL$4,IF($C41=$D$5,'FLETES (#) MAYO'!AL41*AL$5,0))))</f>
        <v>0</v>
      </c>
      <c r="AM41" s="179">
        <f>IF($C41=$D$2,'FLETES (#) MAYO'!AM41*AM$2,IF($C41=$D$3,'FLETES (#) MAYO'!AM41*AM$3,IF($C41=$D$4,'FLETES (#) MAYO'!AM41*AM$4,IF($C41=$D$5,'FLETES (#) MAYO'!AM41*AM$5,0))))</f>
        <v>0</v>
      </c>
    </row>
    <row r="42" spans="1:39">
      <c r="A42" s="141"/>
      <c r="B42" s="165"/>
      <c r="C42" s="165"/>
      <c r="D42" s="178">
        <f t="shared" si="0"/>
        <v>0</v>
      </c>
      <c r="E42" s="179">
        <f>IF($C42=$D$2,'FLETES (#) MAYO'!E42*E$2,IF($C42=$D$3,'FLETES (#) MAYO'!E42*E$3,IF($C42=$D$4,'FLETES (#) MAYO'!E42*E$4,IF($C42=$D$5,'FLETES (#) MAYO'!E42*E$5,0))))</f>
        <v>0</v>
      </c>
      <c r="F42" s="179">
        <f>IF($C42=$D$2,'FLETES (#) MAYO'!F42*F$2,IF($C42=$D$3,'FLETES (#) MAYO'!F42*F$3,IF($C42=$D$4,'FLETES (#) MAYO'!F42*F$4,IF($C42=$D$5,'FLETES (#) MAYO'!F42*F$5,0))))</f>
        <v>0</v>
      </c>
      <c r="G42" s="179">
        <f>IF($C42=$D$2,'FLETES (#) MAYO'!G42*G$2,IF($C42=$D$3,'FLETES (#) MAYO'!G42*G$3,IF($C42=$D$4,'FLETES (#) MAYO'!G42*G$4,IF($C42=$D$5,'FLETES (#) MAYO'!G42*G$5,0))))</f>
        <v>0</v>
      </c>
      <c r="H42" s="179">
        <f>IF($C42=$D$2,'FLETES (#) MAYO'!H42*H$2,IF($C42=$D$3,'FLETES (#) MAYO'!H42*H$3,IF($C42=$D$4,'FLETES (#) MAYO'!H42*H$4,IF($C42=$D$5,'FLETES (#) MAYO'!H42*H$5,0))))</f>
        <v>0</v>
      </c>
      <c r="I42" s="179">
        <f>IF($C42=$D$2,'FLETES (#) MAYO'!I42*I$2,IF($C42=$D$3,'FLETES (#) MAYO'!I42*I$3,IF($C42=$D$4,'FLETES (#) MAYO'!I42*I$4,IF($C42=$D$5,'FLETES (#) MAYO'!I42*I$5,0))))</f>
        <v>0</v>
      </c>
      <c r="J42" s="179">
        <f>IF($C42=$D$2,'FLETES (#) MAYO'!J42*J$2,IF($C42=$D$3,'FLETES (#) MAYO'!J42*J$3,IF($C42=$D$4,'FLETES (#) MAYO'!J42*J$4,IF($C42=$D$5,'FLETES (#) MAYO'!J42*J$5,0))))</f>
        <v>0</v>
      </c>
      <c r="K42" s="179">
        <f>IF($C42=$D$2,'FLETES (#) MAYO'!K42*K$2,IF($C42=$D$3,'FLETES (#) MAYO'!K42*K$3,IF($C42=$D$4,'FLETES (#) MAYO'!K42*K$4,IF($C42=$D$5,'FLETES (#) MAYO'!K42*K$5,0))))</f>
        <v>0</v>
      </c>
      <c r="L42" s="179">
        <f>IF($C42=$D$2,'FLETES (#) MAYO'!L42*L$2,IF($C42=$D$3,'FLETES (#) MAYO'!L42*L$3,IF($C42=$D$4,'FLETES (#) MAYO'!L42*L$4,IF($C42=$D$5,'FLETES (#) MAYO'!L42*L$5,0))))</f>
        <v>0</v>
      </c>
      <c r="M42" s="179">
        <f>IF($C42=$D$2,'FLETES (#) MAYO'!M42*M$2,IF($C42=$D$3,'FLETES (#) MAYO'!M42*M$3,IF($C42=$D$4,'FLETES (#) MAYO'!M42*M$4,IF($C42=$D$5,'FLETES (#) MAYO'!M42*M$5,0))))</f>
        <v>0</v>
      </c>
      <c r="N42" s="179">
        <f>IF($C42=$D$2,'FLETES (#) MAYO'!N42*N$2,IF($C42=$D$3,'FLETES (#) MAYO'!N42*N$3,IF($C42=$D$4,'FLETES (#) MAYO'!N42*N$4,IF($C42=$D$5,'FLETES (#) MAYO'!N42*N$5,0))))</f>
        <v>0</v>
      </c>
      <c r="O42" s="179">
        <f>IF($C42=$D$2,'FLETES (#) MAYO'!O42*O$2,IF($C42=$D$3,'FLETES (#) MAYO'!O42*O$3,IF($C42=$D$4,'FLETES (#) MAYO'!O42*O$4,IF($C42=$D$5,'FLETES (#) MAYO'!O42*O$5,0))))</f>
        <v>0</v>
      </c>
      <c r="P42" s="179">
        <f>IF($C42=$D$2,'FLETES (#) MAYO'!P42*P$2,IF($C42=$D$3,'FLETES (#) MAYO'!P42*P$3,IF($C42=$D$4,'FLETES (#) MAYO'!P42*P$4,IF($C42=$D$5,'FLETES (#) MAYO'!P42*P$5,0))))</f>
        <v>0</v>
      </c>
      <c r="Q42" s="179">
        <f>IF($C42=$D$2,'FLETES (#) MAYO'!Q42*Q$2,IF($C42=$D$3,'FLETES (#) MAYO'!Q42*Q$3,IF($C42=$D$4,'FLETES (#) MAYO'!Q42*Q$4,IF($C42=$D$5,'FLETES (#) MAYO'!Q42*Q$5,0))))</f>
        <v>0</v>
      </c>
      <c r="R42" s="179">
        <f>IF($C42=$D$2,'FLETES (#) MAYO'!R42*R$2,IF($C42=$D$3,'FLETES (#) MAYO'!R42*R$3,IF($C42=$D$4,'FLETES (#) MAYO'!R42*R$4,IF($C42=$D$5,'FLETES (#) MAYO'!R42*R$5,0))))</f>
        <v>0</v>
      </c>
      <c r="S42" s="179">
        <f>IF($C42=$D$2,'FLETES (#) MAYO'!S42*S$2,IF($C42=$D$3,'FLETES (#) MAYO'!S42*S$3,IF($C42=$D$4,'FLETES (#) MAYO'!S42*S$4,IF($C42=$D$5,'FLETES (#) MAYO'!S42*S$5,0))))</f>
        <v>0</v>
      </c>
      <c r="T42" s="179">
        <f>IF($C42=$D$2,'FLETES (#) MAYO'!T42*T$2,IF($C42=$D$3,'FLETES (#) MAYO'!T42*T$3,IF($C42=$D$4,'FLETES (#) MAYO'!T42*T$4,IF($C42=$D$5,'FLETES (#) MAYO'!T42*T$5,0))))</f>
        <v>0</v>
      </c>
      <c r="U42" s="179">
        <f>IF($C42=$D$2,'FLETES (#) MAYO'!U42*U$2,IF($C42=$D$3,'FLETES (#) MAYO'!U42*U$3,IF($C42=$D$4,'FLETES (#) MAYO'!U42*U$4,IF($C42=$D$5,'FLETES (#) MAYO'!U42*U$5,0))))</f>
        <v>0</v>
      </c>
      <c r="V42" s="179">
        <f>IF($C42=$D$2,'FLETES (#) MAYO'!V42*V$2,IF($C42=$D$3,'FLETES (#) MAYO'!V42*V$3,IF($C42=$D$4,'FLETES (#) MAYO'!V42*V$4,IF($C42=$D$5,'FLETES (#) MAYO'!V42*V$5,0))))</f>
        <v>0</v>
      </c>
      <c r="W42" s="179">
        <f>IF($C42=$D$2,'FLETES (#) MAYO'!W42*W$2,IF($C42=$D$3,'FLETES (#) MAYO'!W42*W$3,IF($C42=$D$4,'FLETES (#) MAYO'!W42*W$4,IF($C42=$D$5,'FLETES (#) MAYO'!W42*W$5,0))))</f>
        <v>0</v>
      </c>
      <c r="X42" s="179">
        <f>IF($C42=$D$2,'FLETES (#) MAYO'!X42*X$2,IF($C42=$D$3,'FLETES (#) MAYO'!X42*X$3,IF($C42=$D$4,'FLETES (#) MAYO'!X42*X$4,IF($C42=$D$5,'FLETES (#) MAYO'!X42*X$5,0))))</f>
        <v>0</v>
      </c>
      <c r="Y42" s="179">
        <f>IF($C42=$D$2,'FLETES (#) MAYO'!Y42*Y$2,IF($C42=$D$3,'FLETES (#) MAYO'!Y42*Y$3,IF($C42=$D$4,'FLETES (#) MAYO'!Y42*Y$4,IF($C42=$D$5,'FLETES (#) MAYO'!Y42*Y$5,0))))</f>
        <v>0</v>
      </c>
      <c r="Z42" s="179">
        <f>IF($C42=$D$2,'FLETES (#) MAYO'!Z42*Z$2,IF($C42=$D$3,'FLETES (#) MAYO'!Z42*Z$3,IF($C42=$D$4,'FLETES (#) MAYO'!Z42*Z$4,IF($C42=$D$5,'FLETES (#) MAYO'!Z42*Z$5,0))))</f>
        <v>0</v>
      </c>
      <c r="AA42" s="179">
        <f>IF($C42=$D$2,'FLETES (#) MAYO'!AA42*AA$2,IF($C42=$D$3,'FLETES (#) MAYO'!AA42*AA$3,IF($C42=$D$4,'FLETES (#) MAYO'!AA42*AA$4,IF($C42=$D$5,'FLETES (#) MAYO'!AA42*AA$5,0))))</f>
        <v>0</v>
      </c>
      <c r="AB42" s="179">
        <f>IF($C42=$D$2,'FLETES (#) MAYO'!AB42*AB$2,IF($C42=$D$3,'FLETES (#) MAYO'!AB42*AB$3,IF($C42=$D$4,'FLETES (#) MAYO'!AB42*AB$4,IF($C42=$D$5,'FLETES (#) MAYO'!AB42*AB$5,0))))</f>
        <v>0</v>
      </c>
      <c r="AC42" s="179">
        <f>IF($C42=$D$2,'FLETES (#) MAYO'!AC42*AC$2,IF($C42=$D$3,'FLETES (#) MAYO'!AC42*AC$3,IF($C42=$D$4,'FLETES (#) MAYO'!AC42*AC$4,IF($C42=$D$5,'FLETES (#) MAYO'!AC42*AC$5,0))))</f>
        <v>0</v>
      </c>
      <c r="AD42" s="179">
        <f>IF($C42=$D$2,'FLETES (#) MAYO'!AD42*AD$2,IF($C42=$D$3,'FLETES (#) MAYO'!AD42*AD$3,IF($C42=$D$4,'FLETES (#) MAYO'!AD42*AD$4,IF($C42=$D$5,'FLETES (#) MAYO'!AD42*AD$5,0))))</f>
        <v>0</v>
      </c>
      <c r="AE42" s="179">
        <f>IF($C42=$D$2,'FLETES (#) MAYO'!AE42*AE$2,IF($C42=$D$3,'FLETES (#) MAYO'!AE42*AE$3,IF($C42=$D$4,'FLETES (#) MAYO'!AE42*AE$4,IF($C42=$D$5,'FLETES (#) MAYO'!AE42*AE$5,0))))</f>
        <v>0</v>
      </c>
      <c r="AF42" s="179">
        <f>IF($C42=$D$2,'FLETES (#) MAYO'!AF42*AF$2,IF($C42=$D$3,'FLETES (#) MAYO'!AF42*AF$3,IF($C42=$D$4,'FLETES (#) MAYO'!AF42*AF$4,IF($C42=$D$5,'FLETES (#) MAYO'!AF42*AF$5,0))))</f>
        <v>0</v>
      </c>
      <c r="AG42" s="179">
        <f>IF($C42=$D$2,'FLETES (#) MAYO'!AG42*AG$2,IF($C42=$D$3,'FLETES (#) MAYO'!AG42*AG$3,IF($C42=$D$4,'FLETES (#) MAYO'!AG42*AG$4,IF($C42=$D$5,'FLETES (#) MAYO'!AG42*AG$5,0))))</f>
        <v>0</v>
      </c>
      <c r="AH42" s="179">
        <f>IF($C42=$D$2,'FLETES (#) MAYO'!AH42*AH$2,IF($C42=$D$3,'FLETES (#) MAYO'!AH42*AH$3,IF($C42=$D$4,'FLETES (#) MAYO'!AH42*AH$4,IF($C42=$D$5,'FLETES (#) MAYO'!AH42*AH$5,0))))</f>
        <v>0</v>
      </c>
      <c r="AI42" s="179">
        <f>IF($C42=$D$2,'FLETES (#) MAYO'!AI42*AI$2,IF($C42=$D$3,'FLETES (#) MAYO'!AI42*AI$3,IF($C42=$D$4,'FLETES (#) MAYO'!AI42*AI$4,IF($C42=$D$5,'FLETES (#) MAYO'!AI42*AI$5,0))))</f>
        <v>0</v>
      </c>
      <c r="AJ42" s="179">
        <f>IF($C42=$D$2,'FLETES (#) MAYO'!AJ42*AJ$2,IF($C42=$D$3,'FLETES (#) MAYO'!AJ42*AJ$3,IF($C42=$D$4,'FLETES (#) MAYO'!AJ42*AJ$4,IF($C42=$D$5,'FLETES (#) MAYO'!AJ42*AJ$5,0))))</f>
        <v>0</v>
      </c>
      <c r="AK42" s="179">
        <f>IF($C42=$D$2,'FLETES (#) MAYO'!AK42*AK$2,IF($C42=$D$3,'FLETES (#) MAYO'!AK42*AK$3,IF($C42=$D$4,'FLETES (#) MAYO'!AK42*AK$4,IF($C42=$D$5,'FLETES (#) MAYO'!AK42*AK$5,0))))</f>
        <v>0</v>
      </c>
      <c r="AL42" s="179">
        <f>IF($C42=$D$2,'FLETES (#) MAYO'!AL42*AL$2,IF($C42=$D$3,'FLETES (#) MAYO'!AL42*AL$3,IF($C42=$D$4,'FLETES (#) MAYO'!AL42*AL$4,IF($C42=$D$5,'FLETES (#) MAYO'!AL42*AL$5,0))))</f>
        <v>0</v>
      </c>
      <c r="AM42" s="179">
        <f>IF($C42=$D$2,'FLETES (#) MAYO'!AM42*AM$2,IF($C42=$D$3,'FLETES (#) MAYO'!AM42*AM$3,IF($C42=$D$4,'FLETES (#) MAYO'!AM42*AM$4,IF($C42=$D$5,'FLETES (#) MAYO'!AM42*AM$5,0))))</f>
        <v>0</v>
      </c>
    </row>
    <row r="43" spans="1:39">
      <c r="A43" s="141"/>
      <c r="B43" s="165"/>
      <c r="C43" s="165"/>
      <c r="D43" s="178">
        <f t="shared" si="0"/>
        <v>0</v>
      </c>
      <c r="E43" s="179">
        <f>IF($C43=$D$2,'FLETES (#) MAYO'!E43*E$2,IF($C43=$D$3,'FLETES (#) MAYO'!E43*E$3,IF($C43=$D$4,'FLETES (#) MAYO'!E43*E$4,IF($C43=$D$5,'FLETES (#) MAYO'!E43*E$5,0))))</f>
        <v>0</v>
      </c>
      <c r="F43" s="179">
        <f>IF($C43=$D$2,'FLETES (#) MAYO'!F43*F$2,IF($C43=$D$3,'FLETES (#) MAYO'!F43*F$3,IF($C43=$D$4,'FLETES (#) MAYO'!F43*F$4,IF($C43=$D$5,'FLETES (#) MAYO'!F43*F$5,0))))</f>
        <v>0</v>
      </c>
      <c r="G43" s="179">
        <f>IF($C43=$D$2,'FLETES (#) MAYO'!G43*G$2,IF($C43=$D$3,'FLETES (#) MAYO'!G43*G$3,IF($C43=$D$4,'FLETES (#) MAYO'!G43*G$4,IF($C43=$D$5,'FLETES (#) MAYO'!G43*G$5,0))))</f>
        <v>0</v>
      </c>
      <c r="H43" s="179">
        <f>IF($C43=$D$2,'FLETES (#) MAYO'!H43*H$2,IF($C43=$D$3,'FLETES (#) MAYO'!H43*H$3,IF($C43=$D$4,'FLETES (#) MAYO'!H43*H$4,IF($C43=$D$5,'FLETES (#) MAYO'!H43*H$5,0))))</f>
        <v>0</v>
      </c>
      <c r="I43" s="179">
        <f>IF($C43=$D$2,'FLETES (#) MAYO'!I43*I$2,IF($C43=$D$3,'FLETES (#) MAYO'!I43*I$3,IF($C43=$D$4,'FLETES (#) MAYO'!I43*I$4,IF($C43=$D$5,'FLETES (#) MAYO'!I43*I$5,0))))</f>
        <v>0</v>
      </c>
      <c r="J43" s="179">
        <f>IF($C43=$D$2,'FLETES (#) MAYO'!J43*J$2,IF($C43=$D$3,'FLETES (#) MAYO'!J43*J$3,IF($C43=$D$4,'FLETES (#) MAYO'!J43*J$4,IF($C43=$D$5,'FLETES (#) MAYO'!J43*J$5,0))))</f>
        <v>0</v>
      </c>
      <c r="K43" s="179">
        <f>IF($C43=$D$2,'FLETES (#) MAYO'!K43*K$2,IF($C43=$D$3,'FLETES (#) MAYO'!K43*K$3,IF($C43=$D$4,'FLETES (#) MAYO'!K43*K$4,IF($C43=$D$5,'FLETES (#) MAYO'!K43*K$5,0))))</f>
        <v>0</v>
      </c>
      <c r="L43" s="179">
        <f>IF($C43=$D$2,'FLETES (#) MAYO'!L43*L$2,IF($C43=$D$3,'FLETES (#) MAYO'!L43*L$3,IF($C43=$D$4,'FLETES (#) MAYO'!L43*L$4,IF($C43=$D$5,'FLETES (#) MAYO'!L43*L$5,0))))</f>
        <v>0</v>
      </c>
      <c r="M43" s="179">
        <f>IF($C43=$D$2,'FLETES (#) MAYO'!M43*M$2,IF($C43=$D$3,'FLETES (#) MAYO'!M43*M$3,IF($C43=$D$4,'FLETES (#) MAYO'!M43*M$4,IF($C43=$D$5,'FLETES (#) MAYO'!M43*M$5,0))))</f>
        <v>0</v>
      </c>
      <c r="N43" s="179">
        <f>IF($C43=$D$2,'FLETES (#) MAYO'!N43*N$2,IF($C43=$D$3,'FLETES (#) MAYO'!N43*N$3,IF($C43=$D$4,'FLETES (#) MAYO'!N43*N$4,IF($C43=$D$5,'FLETES (#) MAYO'!N43*N$5,0))))</f>
        <v>0</v>
      </c>
      <c r="O43" s="179">
        <f>IF($C43=$D$2,'FLETES (#) MAYO'!O43*O$2,IF($C43=$D$3,'FLETES (#) MAYO'!O43*O$3,IF($C43=$D$4,'FLETES (#) MAYO'!O43*O$4,IF($C43=$D$5,'FLETES (#) MAYO'!O43*O$5,0))))</f>
        <v>0</v>
      </c>
      <c r="P43" s="179">
        <f>IF($C43=$D$2,'FLETES (#) MAYO'!P43*P$2,IF($C43=$D$3,'FLETES (#) MAYO'!P43*P$3,IF($C43=$D$4,'FLETES (#) MAYO'!P43*P$4,IF($C43=$D$5,'FLETES (#) MAYO'!P43*P$5,0))))</f>
        <v>0</v>
      </c>
      <c r="Q43" s="179">
        <f>IF($C43=$D$2,'FLETES (#) MAYO'!Q43*Q$2,IF($C43=$D$3,'FLETES (#) MAYO'!Q43*Q$3,IF($C43=$D$4,'FLETES (#) MAYO'!Q43*Q$4,IF($C43=$D$5,'FLETES (#) MAYO'!Q43*Q$5,0))))</f>
        <v>0</v>
      </c>
      <c r="R43" s="179">
        <f>IF($C43=$D$2,'FLETES (#) MAYO'!R43*R$2,IF($C43=$D$3,'FLETES (#) MAYO'!R43*R$3,IF($C43=$D$4,'FLETES (#) MAYO'!R43*R$4,IF($C43=$D$5,'FLETES (#) MAYO'!R43*R$5,0))))</f>
        <v>0</v>
      </c>
      <c r="S43" s="179">
        <f>IF($C43=$D$2,'FLETES (#) MAYO'!S43*S$2,IF($C43=$D$3,'FLETES (#) MAYO'!S43*S$3,IF($C43=$D$4,'FLETES (#) MAYO'!S43*S$4,IF($C43=$D$5,'FLETES (#) MAYO'!S43*S$5,0))))</f>
        <v>0</v>
      </c>
      <c r="T43" s="179">
        <f>IF($C43=$D$2,'FLETES (#) MAYO'!T43*T$2,IF($C43=$D$3,'FLETES (#) MAYO'!T43*T$3,IF($C43=$D$4,'FLETES (#) MAYO'!T43*T$4,IF($C43=$D$5,'FLETES (#) MAYO'!T43*T$5,0))))</f>
        <v>0</v>
      </c>
      <c r="U43" s="179">
        <f>IF($C43=$D$2,'FLETES (#) MAYO'!U43*U$2,IF($C43=$D$3,'FLETES (#) MAYO'!U43*U$3,IF($C43=$D$4,'FLETES (#) MAYO'!U43*U$4,IF($C43=$D$5,'FLETES (#) MAYO'!U43*U$5,0))))</f>
        <v>0</v>
      </c>
      <c r="V43" s="179">
        <f>IF($C43=$D$2,'FLETES (#) MAYO'!V43*V$2,IF($C43=$D$3,'FLETES (#) MAYO'!V43*V$3,IF($C43=$D$4,'FLETES (#) MAYO'!V43*V$4,IF($C43=$D$5,'FLETES (#) MAYO'!V43*V$5,0))))</f>
        <v>0</v>
      </c>
      <c r="W43" s="179">
        <f>IF($C43=$D$2,'FLETES (#) MAYO'!W43*W$2,IF($C43=$D$3,'FLETES (#) MAYO'!W43*W$3,IF($C43=$D$4,'FLETES (#) MAYO'!W43*W$4,IF($C43=$D$5,'FLETES (#) MAYO'!W43*W$5,0))))</f>
        <v>0</v>
      </c>
      <c r="X43" s="179">
        <f>IF($C43=$D$2,'FLETES (#) MAYO'!X43*X$2,IF($C43=$D$3,'FLETES (#) MAYO'!X43*X$3,IF($C43=$D$4,'FLETES (#) MAYO'!X43*X$4,IF($C43=$D$5,'FLETES (#) MAYO'!X43*X$5,0))))</f>
        <v>0</v>
      </c>
      <c r="Y43" s="179">
        <f>IF($C43=$D$2,'FLETES (#) MAYO'!Y43*Y$2,IF($C43=$D$3,'FLETES (#) MAYO'!Y43*Y$3,IF($C43=$D$4,'FLETES (#) MAYO'!Y43*Y$4,IF($C43=$D$5,'FLETES (#) MAYO'!Y43*Y$5,0))))</f>
        <v>0</v>
      </c>
      <c r="Z43" s="179">
        <f>IF($C43=$D$2,'FLETES (#) MAYO'!Z43*Z$2,IF($C43=$D$3,'FLETES (#) MAYO'!Z43*Z$3,IF($C43=$D$4,'FLETES (#) MAYO'!Z43*Z$4,IF($C43=$D$5,'FLETES (#) MAYO'!Z43*Z$5,0))))</f>
        <v>0</v>
      </c>
      <c r="AA43" s="179">
        <f>IF($C43=$D$2,'FLETES (#) MAYO'!AA43*AA$2,IF($C43=$D$3,'FLETES (#) MAYO'!AA43*AA$3,IF($C43=$D$4,'FLETES (#) MAYO'!AA43*AA$4,IF($C43=$D$5,'FLETES (#) MAYO'!AA43*AA$5,0))))</f>
        <v>0</v>
      </c>
      <c r="AB43" s="179">
        <f>IF($C43=$D$2,'FLETES (#) MAYO'!AB43*AB$2,IF($C43=$D$3,'FLETES (#) MAYO'!AB43*AB$3,IF($C43=$D$4,'FLETES (#) MAYO'!AB43*AB$4,IF($C43=$D$5,'FLETES (#) MAYO'!AB43*AB$5,0))))</f>
        <v>0</v>
      </c>
      <c r="AC43" s="179">
        <f>IF($C43=$D$2,'FLETES (#) MAYO'!AC43*AC$2,IF($C43=$D$3,'FLETES (#) MAYO'!AC43*AC$3,IF($C43=$D$4,'FLETES (#) MAYO'!AC43*AC$4,IF($C43=$D$5,'FLETES (#) MAYO'!AC43*AC$5,0))))</f>
        <v>0</v>
      </c>
      <c r="AD43" s="179">
        <f>IF($C43=$D$2,'FLETES (#) MAYO'!AD43*AD$2,IF($C43=$D$3,'FLETES (#) MAYO'!AD43*AD$3,IF($C43=$D$4,'FLETES (#) MAYO'!AD43*AD$4,IF($C43=$D$5,'FLETES (#) MAYO'!AD43*AD$5,0))))</f>
        <v>0</v>
      </c>
      <c r="AE43" s="179">
        <f>IF($C43=$D$2,'FLETES (#) MAYO'!AE43*AE$2,IF($C43=$D$3,'FLETES (#) MAYO'!AE43*AE$3,IF($C43=$D$4,'FLETES (#) MAYO'!AE43*AE$4,IF($C43=$D$5,'FLETES (#) MAYO'!AE43*AE$5,0))))</f>
        <v>0</v>
      </c>
      <c r="AF43" s="179">
        <f>IF($C43=$D$2,'FLETES (#) MAYO'!AF43*AF$2,IF($C43=$D$3,'FLETES (#) MAYO'!AF43*AF$3,IF($C43=$D$4,'FLETES (#) MAYO'!AF43*AF$4,IF($C43=$D$5,'FLETES (#) MAYO'!AF43*AF$5,0))))</f>
        <v>0</v>
      </c>
      <c r="AG43" s="179">
        <f>IF($C43=$D$2,'FLETES (#) MAYO'!AG43*AG$2,IF($C43=$D$3,'FLETES (#) MAYO'!AG43*AG$3,IF($C43=$D$4,'FLETES (#) MAYO'!AG43*AG$4,IF($C43=$D$5,'FLETES (#) MAYO'!AG43*AG$5,0))))</f>
        <v>0</v>
      </c>
      <c r="AH43" s="179">
        <f>IF($C43=$D$2,'FLETES (#) MAYO'!AH43*AH$2,IF($C43=$D$3,'FLETES (#) MAYO'!AH43*AH$3,IF($C43=$D$4,'FLETES (#) MAYO'!AH43*AH$4,IF($C43=$D$5,'FLETES (#) MAYO'!AH43*AH$5,0))))</f>
        <v>0</v>
      </c>
      <c r="AI43" s="179">
        <f>IF($C43=$D$2,'FLETES (#) MAYO'!AI43*AI$2,IF($C43=$D$3,'FLETES (#) MAYO'!AI43*AI$3,IF($C43=$D$4,'FLETES (#) MAYO'!AI43*AI$4,IF($C43=$D$5,'FLETES (#) MAYO'!AI43*AI$5,0))))</f>
        <v>0</v>
      </c>
      <c r="AJ43" s="179">
        <f>IF($C43=$D$2,'FLETES (#) MAYO'!AJ43*AJ$2,IF($C43=$D$3,'FLETES (#) MAYO'!AJ43*AJ$3,IF($C43=$D$4,'FLETES (#) MAYO'!AJ43*AJ$4,IF($C43=$D$5,'FLETES (#) MAYO'!AJ43*AJ$5,0))))</f>
        <v>0</v>
      </c>
      <c r="AK43" s="179">
        <f>IF($C43=$D$2,'FLETES (#) MAYO'!AK43*AK$2,IF($C43=$D$3,'FLETES (#) MAYO'!AK43*AK$3,IF($C43=$D$4,'FLETES (#) MAYO'!AK43*AK$4,IF($C43=$D$5,'FLETES (#) MAYO'!AK43*AK$5,0))))</f>
        <v>0</v>
      </c>
      <c r="AL43" s="179">
        <f>IF($C43=$D$2,'FLETES (#) MAYO'!AL43*AL$2,IF($C43=$D$3,'FLETES (#) MAYO'!AL43*AL$3,IF($C43=$D$4,'FLETES (#) MAYO'!AL43*AL$4,IF($C43=$D$5,'FLETES (#) MAYO'!AL43*AL$5,0))))</f>
        <v>0</v>
      </c>
      <c r="AM43" s="179">
        <f>IF($C43=$D$2,'FLETES (#) MAYO'!AM43*AM$2,IF($C43=$D$3,'FLETES (#) MAYO'!AM43*AM$3,IF($C43=$D$4,'FLETES (#) MAYO'!AM43*AM$4,IF($C43=$D$5,'FLETES (#) MAYO'!AM43*AM$5,0))))</f>
        <v>0</v>
      </c>
    </row>
    <row r="44" spans="1:39">
      <c r="A44" s="141"/>
      <c r="B44" s="165"/>
      <c r="C44" s="165"/>
      <c r="D44" s="178">
        <f t="shared" si="0"/>
        <v>0</v>
      </c>
      <c r="E44" s="179">
        <f>IF($C44=$D$2,'FLETES (#) MAYO'!E44*E$2,IF($C44=$D$3,'FLETES (#) MAYO'!E44*E$3,IF($C44=$D$4,'FLETES (#) MAYO'!E44*E$4,IF($C44=$D$5,'FLETES (#) MAYO'!E44*E$5,0))))</f>
        <v>0</v>
      </c>
      <c r="F44" s="179">
        <f>IF($C44=$D$2,'FLETES (#) MAYO'!F44*F$2,IF($C44=$D$3,'FLETES (#) MAYO'!F44*F$3,IF($C44=$D$4,'FLETES (#) MAYO'!F44*F$4,IF($C44=$D$5,'FLETES (#) MAYO'!F44*F$5,0))))</f>
        <v>0</v>
      </c>
      <c r="G44" s="179">
        <f>IF($C44=$D$2,'FLETES (#) MAYO'!G44*G$2,IF($C44=$D$3,'FLETES (#) MAYO'!G44*G$3,IF($C44=$D$4,'FLETES (#) MAYO'!G44*G$4,IF($C44=$D$5,'FLETES (#) MAYO'!G44*G$5,0))))</f>
        <v>0</v>
      </c>
      <c r="H44" s="179">
        <f>IF($C44=$D$2,'FLETES (#) MAYO'!H44*H$2,IF($C44=$D$3,'FLETES (#) MAYO'!H44*H$3,IF($C44=$D$4,'FLETES (#) MAYO'!H44*H$4,IF($C44=$D$5,'FLETES (#) MAYO'!H44*H$5,0))))</f>
        <v>0</v>
      </c>
      <c r="I44" s="179">
        <f>IF($C44=$D$2,'FLETES (#) MAYO'!I44*I$2,IF($C44=$D$3,'FLETES (#) MAYO'!I44*I$3,IF($C44=$D$4,'FLETES (#) MAYO'!I44*I$4,IF($C44=$D$5,'FLETES (#) MAYO'!I44*I$5,0))))</f>
        <v>0</v>
      </c>
      <c r="J44" s="179">
        <f>IF($C44=$D$2,'FLETES (#) MAYO'!J44*J$2,IF($C44=$D$3,'FLETES (#) MAYO'!J44*J$3,IF($C44=$D$4,'FLETES (#) MAYO'!J44*J$4,IF($C44=$D$5,'FLETES (#) MAYO'!J44*J$5,0))))</f>
        <v>0</v>
      </c>
      <c r="K44" s="179">
        <f>IF($C44=$D$2,'FLETES (#) MAYO'!K44*K$2,IF($C44=$D$3,'FLETES (#) MAYO'!K44*K$3,IF($C44=$D$4,'FLETES (#) MAYO'!K44*K$4,IF($C44=$D$5,'FLETES (#) MAYO'!K44*K$5,0))))</f>
        <v>0</v>
      </c>
      <c r="L44" s="179">
        <f>IF($C44=$D$2,'FLETES (#) MAYO'!L44*L$2,IF($C44=$D$3,'FLETES (#) MAYO'!L44*L$3,IF($C44=$D$4,'FLETES (#) MAYO'!L44*L$4,IF($C44=$D$5,'FLETES (#) MAYO'!L44*L$5,0))))</f>
        <v>0</v>
      </c>
      <c r="M44" s="179">
        <f>IF($C44=$D$2,'FLETES (#) MAYO'!M44*M$2,IF($C44=$D$3,'FLETES (#) MAYO'!M44*M$3,IF($C44=$D$4,'FLETES (#) MAYO'!M44*M$4,IF($C44=$D$5,'FLETES (#) MAYO'!M44*M$5,0))))</f>
        <v>0</v>
      </c>
      <c r="N44" s="179">
        <f>IF($C44=$D$2,'FLETES (#) MAYO'!N44*N$2,IF($C44=$D$3,'FLETES (#) MAYO'!N44*N$3,IF($C44=$D$4,'FLETES (#) MAYO'!N44*N$4,IF($C44=$D$5,'FLETES (#) MAYO'!N44*N$5,0))))</f>
        <v>0</v>
      </c>
      <c r="O44" s="179">
        <f>IF($C44=$D$2,'FLETES (#) MAYO'!O44*O$2,IF($C44=$D$3,'FLETES (#) MAYO'!O44*O$3,IF($C44=$D$4,'FLETES (#) MAYO'!O44*O$4,IF($C44=$D$5,'FLETES (#) MAYO'!O44*O$5,0))))</f>
        <v>0</v>
      </c>
      <c r="P44" s="179">
        <f>IF($C44=$D$2,'FLETES (#) MAYO'!P44*P$2,IF($C44=$D$3,'FLETES (#) MAYO'!P44*P$3,IF($C44=$D$4,'FLETES (#) MAYO'!P44*P$4,IF($C44=$D$5,'FLETES (#) MAYO'!P44*P$5,0))))</f>
        <v>0</v>
      </c>
      <c r="Q44" s="179">
        <f>IF($C44=$D$2,'FLETES (#) MAYO'!Q44*Q$2,IF($C44=$D$3,'FLETES (#) MAYO'!Q44*Q$3,IF($C44=$D$4,'FLETES (#) MAYO'!Q44*Q$4,IF($C44=$D$5,'FLETES (#) MAYO'!Q44*Q$5,0))))</f>
        <v>0</v>
      </c>
      <c r="R44" s="179">
        <f>IF($C44=$D$2,'FLETES (#) MAYO'!R44*R$2,IF($C44=$D$3,'FLETES (#) MAYO'!R44*R$3,IF($C44=$D$4,'FLETES (#) MAYO'!R44*R$4,IF($C44=$D$5,'FLETES (#) MAYO'!R44*R$5,0))))</f>
        <v>0</v>
      </c>
      <c r="S44" s="179">
        <f>IF($C44=$D$2,'FLETES (#) MAYO'!S44*S$2,IF($C44=$D$3,'FLETES (#) MAYO'!S44*S$3,IF($C44=$D$4,'FLETES (#) MAYO'!S44*S$4,IF($C44=$D$5,'FLETES (#) MAYO'!S44*S$5,0))))</f>
        <v>0</v>
      </c>
      <c r="T44" s="179">
        <f>IF($C44=$D$2,'FLETES (#) MAYO'!T44*T$2,IF($C44=$D$3,'FLETES (#) MAYO'!T44*T$3,IF($C44=$D$4,'FLETES (#) MAYO'!T44*T$4,IF($C44=$D$5,'FLETES (#) MAYO'!T44*T$5,0))))</f>
        <v>0</v>
      </c>
      <c r="U44" s="179">
        <f>IF($C44=$D$2,'FLETES (#) MAYO'!U44*U$2,IF($C44=$D$3,'FLETES (#) MAYO'!U44*U$3,IF($C44=$D$4,'FLETES (#) MAYO'!U44*U$4,IF($C44=$D$5,'FLETES (#) MAYO'!U44*U$5,0))))</f>
        <v>0</v>
      </c>
      <c r="V44" s="179">
        <f>IF($C44=$D$2,'FLETES (#) MAYO'!V44*V$2,IF($C44=$D$3,'FLETES (#) MAYO'!V44*V$3,IF($C44=$D$4,'FLETES (#) MAYO'!V44*V$4,IF($C44=$D$5,'FLETES (#) MAYO'!V44*V$5,0))))</f>
        <v>0</v>
      </c>
      <c r="W44" s="179">
        <f>IF($C44=$D$2,'FLETES (#) MAYO'!W44*W$2,IF($C44=$D$3,'FLETES (#) MAYO'!W44*W$3,IF($C44=$D$4,'FLETES (#) MAYO'!W44*W$4,IF($C44=$D$5,'FLETES (#) MAYO'!W44*W$5,0))))</f>
        <v>0</v>
      </c>
      <c r="X44" s="179">
        <f>IF($C44=$D$2,'FLETES (#) MAYO'!X44*X$2,IF($C44=$D$3,'FLETES (#) MAYO'!X44*X$3,IF($C44=$D$4,'FLETES (#) MAYO'!X44*X$4,IF($C44=$D$5,'FLETES (#) MAYO'!X44*X$5,0))))</f>
        <v>0</v>
      </c>
      <c r="Y44" s="179">
        <f>IF($C44=$D$2,'FLETES (#) MAYO'!Y44*Y$2,IF($C44=$D$3,'FLETES (#) MAYO'!Y44*Y$3,IF($C44=$D$4,'FLETES (#) MAYO'!Y44*Y$4,IF($C44=$D$5,'FLETES (#) MAYO'!Y44*Y$5,0))))</f>
        <v>0</v>
      </c>
      <c r="Z44" s="179">
        <f>IF($C44=$D$2,'FLETES (#) MAYO'!Z44*Z$2,IF($C44=$D$3,'FLETES (#) MAYO'!Z44*Z$3,IF($C44=$D$4,'FLETES (#) MAYO'!Z44*Z$4,IF($C44=$D$5,'FLETES (#) MAYO'!Z44*Z$5,0))))</f>
        <v>0</v>
      </c>
      <c r="AA44" s="179">
        <f>IF($C44=$D$2,'FLETES (#) MAYO'!AA44*AA$2,IF($C44=$D$3,'FLETES (#) MAYO'!AA44*AA$3,IF($C44=$D$4,'FLETES (#) MAYO'!AA44*AA$4,IF($C44=$D$5,'FLETES (#) MAYO'!AA44*AA$5,0))))</f>
        <v>0</v>
      </c>
      <c r="AB44" s="179">
        <f>IF($C44=$D$2,'FLETES (#) MAYO'!AB44*AB$2,IF($C44=$D$3,'FLETES (#) MAYO'!AB44*AB$3,IF($C44=$D$4,'FLETES (#) MAYO'!AB44*AB$4,IF($C44=$D$5,'FLETES (#) MAYO'!AB44*AB$5,0))))</f>
        <v>0</v>
      </c>
      <c r="AC44" s="179">
        <f>IF($C44=$D$2,'FLETES (#) MAYO'!AC44*AC$2,IF($C44=$D$3,'FLETES (#) MAYO'!AC44*AC$3,IF($C44=$D$4,'FLETES (#) MAYO'!AC44*AC$4,IF($C44=$D$5,'FLETES (#) MAYO'!AC44*AC$5,0))))</f>
        <v>0</v>
      </c>
      <c r="AD44" s="179">
        <f>IF($C44=$D$2,'FLETES (#) MAYO'!AD44*AD$2,IF($C44=$D$3,'FLETES (#) MAYO'!AD44*AD$3,IF($C44=$D$4,'FLETES (#) MAYO'!AD44*AD$4,IF($C44=$D$5,'FLETES (#) MAYO'!AD44*AD$5,0))))</f>
        <v>0</v>
      </c>
      <c r="AE44" s="179">
        <f>IF($C44=$D$2,'FLETES (#) MAYO'!AE44*AE$2,IF($C44=$D$3,'FLETES (#) MAYO'!AE44*AE$3,IF($C44=$D$4,'FLETES (#) MAYO'!AE44*AE$4,IF($C44=$D$5,'FLETES (#) MAYO'!AE44*AE$5,0))))</f>
        <v>0</v>
      </c>
      <c r="AF44" s="179">
        <f>IF($C44=$D$2,'FLETES (#) MAYO'!AF44*AF$2,IF($C44=$D$3,'FLETES (#) MAYO'!AF44*AF$3,IF($C44=$D$4,'FLETES (#) MAYO'!AF44*AF$4,IF($C44=$D$5,'FLETES (#) MAYO'!AF44*AF$5,0))))</f>
        <v>0</v>
      </c>
      <c r="AG44" s="179">
        <f>IF($C44=$D$2,'FLETES (#) MAYO'!AG44*AG$2,IF($C44=$D$3,'FLETES (#) MAYO'!AG44*AG$3,IF($C44=$D$4,'FLETES (#) MAYO'!AG44*AG$4,IF($C44=$D$5,'FLETES (#) MAYO'!AG44*AG$5,0))))</f>
        <v>0</v>
      </c>
      <c r="AH44" s="179">
        <f>IF($C44=$D$2,'FLETES (#) MAYO'!AH44*AH$2,IF($C44=$D$3,'FLETES (#) MAYO'!AH44*AH$3,IF($C44=$D$4,'FLETES (#) MAYO'!AH44*AH$4,IF($C44=$D$5,'FLETES (#) MAYO'!AH44*AH$5,0))))</f>
        <v>0</v>
      </c>
      <c r="AI44" s="179">
        <f>IF($C44=$D$2,'FLETES (#) MAYO'!AI44*AI$2,IF($C44=$D$3,'FLETES (#) MAYO'!AI44*AI$3,IF($C44=$D$4,'FLETES (#) MAYO'!AI44*AI$4,IF($C44=$D$5,'FLETES (#) MAYO'!AI44*AI$5,0))))</f>
        <v>0</v>
      </c>
      <c r="AJ44" s="179">
        <f>IF($C44=$D$2,'FLETES (#) MAYO'!AJ44*AJ$2,IF($C44=$D$3,'FLETES (#) MAYO'!AJ44*AJ$3,IF($C44=$D$4,'FLETES (#) MAYO'!AJ44*AJ$4,IF($C44=$D$5,'FLETES (#) MAYO'!AJ44*AJ$5,0))))</f>
        <v>0</v>
      </c>
      <c r="AK44" s="179">
        <f>IF($C44=$D$2,'FLETES (#) MAYO'!AK44*AK$2,IF($C44=$D$3,'FLETES (#) MAYO'!AK44*AK$3,IF($C44=$D$4,'FLETES (#) MAYO'!AK44*AK$4,IF($C44=$D$5,'FLETES (#) MAYO'!AK44*AK$5,0))))</f>
        <v>0</v>
      </c>
      <c r="AL44" s="179">
        <f>IF($C44=$D$2,'FLETES (#) MAYO'!AL44*AL$2,IF($C44=$D$3,'FLETES (#) MAYO'!AL44*AL$3,IF($C44=$D$4,'FLETES (#) MAYO'!AL44*AL$4,IF($C44=$D$5,'FLETES (#) MAYO'!AL44*AL$5,0))))</f>
        <v>0</v>
      </c>
      <c r="AM44" s="179">
        <f>IF($C44=$D$2,'FLETES (#) MAYO'!AM44*AM$2,IF($C44=$D$3,'FLETES (#) MAYO'!AM44*AM$3,IF($C44=$D$4,'FLETES (#) MAYO'!AM44*AM$4,IF($C44=$D$5,'FLETES (#) MAYO'!AM44*AM$5,0))))</f>
        <v>0</v>
      </c>
    </row>
    <row r="45" spans="1:39">
      <c r="A45" s="141"/>
      <c r="B45" s="165"/>
      <c r="C45" s="165"/>
      <c r="D45" s="178">
        <f t="shared" si="0"/>
        <v>0</v>
      </c>
      <c r="E45" s="179">
        <f>IF($C45=$D$2,'FLETES (#) MAYO'!E45*E$2,IF($C45=$D$3,'FLETES (#) MAYO'!E45*E$3,IF($C45=$D$4,'FLETES (#) MAYO'!E45*E$4,IF($C45=$D$5,'FLETES (#) MAYO'!E45*E$5,0))))</f>
        <v>0</v>
      </c>
      <c r="F45" s="179">
        <f>IF($C45=$D$2,'FLETES (#) MAYO'!F45*F$2,IF($C45=$D$3,'FLETES (#) MAYO'!F45*F$3,IF($C45=$D$4,'FLETES (#) MAYO'!F45*F$4,IF($C45=$D$5,'FLETES (#) MAYO'!F45*F$5,0))))</f>
        <v>0</v>
      </c>
      <c r="G45" s="179">
        <f>IF($C45=$D$2,'FLETES (#) MAYO'!G45*G$2,IF($C45=$D$3,'FLETES (#) MAYO'!G45*G$3,IF($C45=$D$4,'FLETES (#) MAYO'!G45*G$4,IF($C45=$D$5,'FLETES (#) MAYO'!G45*G$5,0))))</f>
        <v>0</v>
      </c>
      <c r="H45" s="179">
        <f>IF($C45=$D$2,'FLETES (#) MAYO'!H45*H$2,IF($C45=$D$3,'FLETES (#) MAYO'!H45*H$3,IF($C45=$D$4,'FLETES (#) MAYO'!H45*H$4,IF($C45=$D$5,'FLETES (#) MAYO'!H45*H$5,0))))</f>
        <v>0</v>
      </c>
      <c r="I45" s="179">
        <f>IF($C45=$D$2,'FLETES (#) MAYO'!I45*I$2,IF($C45=$D$3,'FLETES (#) MAYO'!I45*I$3,IF($C45=$D$4,'FLETES (#) MAYO'!I45*I$4,IF($C45=$D$5,'FLETES (#) MAYO'!I45*I$5,0))))</f>
        <v>0</v>
      </c>
      <c r="J45" s="179">
        <f>IF($C45=$D$2,'FLETES (#) MAYO'!J45*J$2,IF($C45=$D$3,'FLETES (#) MAYO'!J45*J$3,IF($C45=$D$4,'FLETES (#) MAYO'!J45*J$4,IF($C45=$D$5,'FLETES (#) MAYO'!J45*J$5,0))))</f>
        <v>0</v>
      </c>
      <c r="K45" s="179">
        <f>IF($C45=$D$2,'FLETES (#) MAYO'!K45*K$2,IF($C45=$D$3,'FLETES (#) MAYO'!K45*K$3,IF($C45=$D$4,'FLETES (#) MAYO'!K45*K$4,IF($C45=$D$5,'FLETES (#) MAYO'!K45*K$5,0))))</f>
        <v>0</v>
      </c>
      <c r="L45" s="179">
        <f>IF($C45=$D$2,'FLETES (#) MAYO'!L45*L$2,IF($C45=$D$3,'FLETES (#) MAYO'!L45*L$3,IF($C45=$D$4,'FLETES (#) MAYO'!L45*L$4,IF($C45=$D$5,'FLETES (#) MAYO'!L45*L$5,0))))</f>
        <v>0</v>
      </c>
      <c r="M45" s="179">
        <f>IF($C45=$D$2,'FLETES (#) MAYO'!M45*M$2,IF($C45=$D$3,'FLETES (#) MAYO'!M45*M$3,IF($C45=$D$4,'FLETES (#) MAYO'!M45*M$4,IF($C45=$D$5,'FLETES (#) MAYO'!M45*M$5,0))))</f>
        <v>0</v>
      </c>
      <c r="N45" s="179">
        <f>IF($C45=$D$2,'FLETES (#) MAYO'!N45*N$2,IF($C45=$D$3,'FLETES (#) MAYO'!N45*N$3,IF($C45=$D$4,'FLETES (#) MAYO'!N45*N$4,IF($C45=$D$5,'FLETES (#) MAYO'!N45*N$5,0))))</f>
        <v>0</v>
      </c>
      <c r="O45" s="179">
        <f>IF($C45=$D$2,'FLETES (#) MAYO'!O45*O$2,IF($C45=$D$3,'FLETES (#) MAYO'!O45*O$3,IF($C45=$D$4,'FLETES (#) MAYO'!O45*O$4,IF($C45=$D$5,'FLETES (#) MAYO'!O45*O$5,0))))</f>
        <v>0</v>
      </c>
      <c r="P45" s="179">
        <f>IF($C45=$D$2,'FLETES (#) MAYO'!P45*P$2,IF($C45=$D$3,'FLETES (#) MAYO'!P45*P$3,IF($C45=$D$4,'FLETES (#) MAYO'!P45*P$4,IF($C45=$D$5,'FLETES (#) MAYO'!P45*P$5,0))))</f>
        <v>0</v>
      </c>
      <c r="Q45" s="179">
        <f>IF($C45=$D$2,'FLETES (#) MAYO'!Q45*Q$2,IF($C45=$D$3,'FLETES (#) MAYO'!Q45*Q$3,IF($C45=$D$4,'FLETES (#) MAYO'!Q45*Q$4,IF($C45=$D$5,'FLETES (#) MAYO'!Q45*Q$5,0))))</f>
        <v>0</v>
      </c>
      <c r="R45" s="179">
        <f>IF($C45=$D$2,'FLETES (#) MAYO'!R45*R$2,IF($C45=$D$3,'FLETES (#) MAYO'!R45*R$3,IF($C45=$D$4,'FLETES (#) MAYO'!R45*R$4,IF($C45=$D$5,'FLETES (#) MAYO'!R45*R$5,0))))</f>
        <v>0</v>
      </c>
      <c r="S45" s="179">
        <f>IF($C45=$D$2,'FLETES (#) MAYO'!S45*S$2,IF($C45=$D$3,'FLETES (#) MAYO'!S45*S$3,IF($C45=$D$4,'FLETES (#) MAYO'!S45*S$4,IF($C45=$D$5,'FLETES (#) MAYO'!S45*S$5,0))))</f>
        <v>0</v>
      </c>
      <c r="T45" s="179">
        <f>IF($C45=$D$2,'FLETES (#) MAYO'!T45*T$2,IF($C45=$D$3,'FLETES (#) MAYO'!T45*T$3,IF($C45=$D$4,'FLETES (#) MAYO'!T45*T$4,IF($C45=$D$5,'FLETES (#) MAYO'!T45*T$5,0))))</f>
        <v>0</v>
      </c>
      <c r="U45" s="179">
        <f>IF($C45=$D$2,'FLETES (#) MAYO'!U45*U$2,IF($C45=$D$3,'FLETES (#) MAYO'!U45*U$3,IF($C45=$D$4,'FLETES (#) MAYO'!U45*U$4,IF($C45=$D$5,'FLETES (#) MAYO'!U45*U$5,0))))</f>
        <v>0</v>
      </c>
      <c r="V45" s="179">
        <f>IF($C45=$D$2,'FLETES (#) MAYO'!V45*V$2,IF($C45=$D$3,'FLETES (#) MAYO'!V45*V$3,IF($C45=$D$4,'FLETES (#) MAYO'!V45*V$4,IF($C45=$D$5,'FLETES (#) MAYO'!V45*V$5,0))))</f>
        <v>0</v>
      </c>
      <c r="W45" s="179">
        <f>IF($C45=$D$2,'FLETES (#) MAYO'!W45*W$2,IF($C45=$D$3,'FLETES (#) MAYO'!W45*W$3,IF($C45=$D$4,'FLETES (#) MAYO'!W45*W$4,IF($C45=$D$5,'FLETES (#) MAYO'!W45*W$5,0))))</f>
        <v>0</v>
      </c>
      <c r="X45" s="179">
        <f>IF($C45=$D$2,'FLETES (#) MAYO'!X45*X$2,IF($C45=$D$3,'FLETES (#) MAYO'!X45*X$3,IF($C45=$D$4,'FLETES (#) MAYO'!X45*X$4,IF($C45=$D$5,'FLETES (#) MAYO'!X45*X$5,0))))</f>
        <v>0</v>
      </c>
      <c r="Y45" s="179">
        <f>IF($C45=$D$2,'FLETES (#) MAYO'!Y45*Y$2,IF($C45=$D$3,'FLETES (#) MAYO'!Y45*Y$3,IF($C45=$D$4,'FLETES (#) MAYO'!Y45*Y$4,IF($C45=$D$5,'FLETES (#) MAYO'!Y45*Y$5,0))))</f>
        <v>0</v>
      </c>
      <c r="Z45" s="179">
        <f>IF($C45=$D$2,'FLETES (#) MAYO'!Z45*Z$2,IF($C45=$D$3,'FLETES (#) MAYO'!Z45*Z$3,IF($C45=$D$4,'FLETES (#) MAYO'!Z45*Z$4,IF($C45=$D$5,'FLETES (#) MAYO'!Z45*Z$5,0))))</f>
        <v>0</v>
      </c>
      <c r="AA45" s="179">
        <f>IF($C45=$D$2,'FLETES (#) MAYO'!AA45*AA$2,IF($C45=$D$3,'FLETES (#) MAYO'!AA45*AA$3,IF($C45=$D$4,'FLETES (#) MAYO'!AA45*AA$4,IF($C45=$D$5,'FLETES (#) MAYO'!AA45*AA$5,0))))</f>
        <v>0</v>
      </c>
      <c r="AB45" s="179">
        <f>IF($C45=$D$2,'FLETES (#) MAYO'!AB45*AB$2,IF($C45=$D$3,'FLETES (#) MAYO'!AB45*AB$3,IF($C45=$D$4,'FLETES (#) MAYO'!AB45*AB$4,IF($C45=$D$5,'FLETES (#) MAYO'!AB45*AB$5,0))))</f>
        <v>0</v>
      </c>
      <c r="AC45" s="179">
        <f>IF($C45=$D$2,'FLETES (#) MAYO'!AC45*AC$2,IF($C45=$D$3,'FLETES (#) MAYO'!AC45*AC$3,IF($C45=$D$4,'FLETES (#) MAYO'!AC45*AC$4,IF($C45=$D$5,'FLETES (#) MAYO'!AC45*AC$5,0))))</f>
        <v>0</v>
      </c>
      <c r="AD45" s="179">
        <f>IF($C45=$D$2,'FLETES (#) MAYO'!AD45*AD$2,IF($C45=$D$3,'FLETES (#) MAYO'!AD45*AD$3,IF($C45=$D$4,'FLETES (#) MAYO'!AD45*AD$4,IF($C45=$D$5,'FLETES (#) MAYO'!AD45*AD$5,0))))</f>
        <v>0</v>
      </c>
      <c r="AE45" s="179">
        <f>IF($C45=$D$2,'FLETES (#) MAYO'!AE45*AE$2,IF($C45=$D$3,'FLETES (#) MAYO'!AE45*AE$3,IF($C45=$D$4,'FLETES (#) MAYO'!AE45*AE$4,IF($C45=$D$5,'FLETES (#) MAYO'!AE45*AE$5,0))))</f>
        <v>0</v>
      </c>
      <c r="AF45" s="179">
        <f>IF($C45=$D$2,'FLETES (#) MAYO'!AF45*AF$2,IF($C45=$D$3,'FLETES (#) MAYO'!AF45*AF$3,IF($C45=$D$4,'FLETES (#) MAYO'!AF45*AF$4,IF($C45=$D$5,'FLETES (#) MAYO'!AF45*AF$5,0))))</f>
        <v>0</v>
      </c>
      <c r="AG45" s="179">
        <f>IF($C45=$D$2,'FLETES (#) MAYO'!AG45*AG$2,IF($C45=$D$3,'FLETES (#) MAYO'!AG45*AG$3,IF($C45=$D$4,'FLETES (#) MAYO'!AG45*AG$4,IF($C45=$D$5,'FLETES (#) MAYO'!AG45*AG$5,0))))</f>
        <v>0</v>
      </c>
      <c r="AH45" s="179">
        <f>IF($C45=$D$2,'FLETES (#) MAYO'!AH45*AH$2,IF($C45=$D$3,'FLETES (#) MAYO'!AH45*AH$3,IF($C45=$D$4,'FLETES (#) MAYO'!AH45*AH$4,IF($C45=$D$5,'FLETES (#) MAYO'!AH45*AH$5,0))))</f>
        <v>0</v>
      </c>
      <c r="AI45" s="179">
        <f>IF($C45=$D$2,'FLETES (#) MAYO'!AI45*AI$2,IF($C45=$D$3,'FLETES (#) MAYO'!AI45*AI$3,IF($C45=$D$4,'FLETES (#) MAYO'!AI45*AI$4,IF($C45=$D$5,'FLETES (#) MAYO'!AI45*AI$5,0))))</f>
        <v>0</v>
      </c>
      <c r="AJ45" s="179">
        <f>IF($C45=$D$2,'FLETES (#) MAYO'!AJ45*AJ$2,IF($C45=$D$3,'FLETES (#) MAYO'!AJ45*AJ$3,IF($C45=$D$4,'FLETES (#) MAYO'!AJ45*AJ$4,IF($C45=$D$5,'FLETES (#) MAYO'!AJ45*AJ$5,0))))</f>
        <v>0</v>
      </c>
      <c r="AK45" s="179">
        <f>IF($C45=$D$2,'FLETES (#) MAYO'!AK45*AK$2,IF($C45=$D$3,'FLETES (#) MAYO'!AK45*AK$3,IF($C45=$D$4,'FLETES (#) MAYO'!AK45*AK$4,IF($C45=$D$5,'FLETES (#) MAYO'!AK45*AK$5,0))))</f>
        <v>0</v>
      </c>
      <c r="AL45" s="179">
        <f>IF($C45=$D$2,'FLETES (#) MAYO'!AL45*AL$2,IF($C45=$D$3,'FLETES (#) MAYO'!AL45*AL$3,IF($C45=$D$4,'FLETES (#) MAYO'!AL45*AL$4,IF($C45=$D$5,'FLETES (#) MAYO'!AL45*AL$5,0))))</f>
        <v>0</v>
      </c>
      <c r="AM45" s="179">
        <f>IF($C45=$D$2,'FLETES (#) MAYO'!AM45*AM$2,IF($C45=$D$3,'FLETES (#) MAYO'!AM45*AM$3,IF($C45=$D$4,'FLETES (#) MAYO'!AM45*AM$4,IF($C45=$D$5,'FLETES (#) MAYO'!AM45*AM$5,0))))</f>
        <v>0</v>
      </c>
    </row>
    <row r="46" spans="1:39">
      <c r="A46" s="141"/>
      <c r="B46" s="165"/>
      <c r="C46" s="165"/>
      <c r="D46" s="178">
        <f t="shared" si="0"/>
        <v>0</v>
      </c>
      <c r="E46" s="179">
        <f>IF($C46=$D$2,'FLETES (#) MAYO'!E46*E$2,IF($C46=$D$3,'FLETES (#) MAYO'!E46*E$3,IF($C46=$D$4,'FLETES (#) MAYO'!E46*E$4,IF($C46=$D$5,'FLETES (#) MAYO'!E46*E$5,0))))</f>
        <v>0</v>
      </c>
      <c r="F46" s="179">
        <f>IF($C46=$D$2,'FLETES (#) MAYO'!F46*F$2,IF($C46=$D$3,'FLETES (#) MAYO'!F46*F$3,IF($C46=$D$4,'FLETES (#) MAYO'!F46*F$4,IF($C46=$D$5,'FLETES (#) MAYO'!F46*F$5,0))))</f>
        <v>0</v>
      </c>
      <c r="G46" s="179">
        <f>IF($C46=$D$2,'FLETES (#) MAYO'!G46*G$2,IF($C46=$D$3,'FLETES (#) MAYO'!G46*G$3,IF($C46=$D$4,'FLETES (#) MAYO'!G46*G$4,IF($C46=$D$5,'FLETES (#) MAYO'!G46*G$5,0))))</f>
        <v>0</v>
      </c>
      <c r="H46" s="179">
        <f>IF($C46=$D$2,'FLETES (#) MAYO'!H46*H$2,IF($C46=$D$3,'FLETES (#) MAYO'!H46*H$3,IF($C46=$D$4,'FLETES (#) MAYO'!H46*H$4,IF($C46=$D$5,'FLETES (#) MAYO'!H46*H$5,0))))</f>
        <v>0</v>
      </c>
      <c r="I46" s="179">
        <f>IF($C46=$D$2,'FLETES (#) MAYO'!I46*I$2,IF($C46=$D$3,'FLETES (#) MAYO'!I46*I$3,IF($C46=$D$4,'FLETES (#) MAYO'!I46*I$4,IF($C46=$D$5,'FLETES (#) MAYO'!I46*I$5,0))))</f>
        <v>0</v>
      </c>
      <c r="J46" s="179">
        <f>IF($C46=$D$2,'FLETES (#) MAYO'!J46*J$2,IF($C46=$D$3,'FLETES (#) MAYO'!J46*J$3,IF($C46=$D$4,'FLETES (#) MAYO'!J46*J$4,IF($C46=$D$5,'FLETES (#) MAYO'!J46*J$5,0))))</f>
        <v>0</v>
      </c>
      <c r="K46" s="179">
        <f>IF($C46=$D$2,'FLETES (#) MAYO'!K46*K$2,IF($C46=$D$3,'FLETES (#) MAYO'!K46*K$3,IF($C46=$D$4,'FLETES (#) MAYO'!K46*K$4,IF($C46=$D$5,'FLETES (#) MAYO'!K46*K$5,0))))</f>
        <v>0</v>
      </c>
      <c r="L46" s="179">
        <f>IF($C46=$D$2,'FLETES (#) MAYO'!L46*L$2,IF($C46=$D$3,'FLETES (#) MAYO'!L46*L$3,IF($C46=$D$4,'FLETES (#) MAYO'!L46*L$4,IF($C46=$D$5,'FLETES (#) MAYO'!L46*L$5,0))))</f>
        <v>0</v>
      </c>
      <c r="M46" s="179">
        <f>IF($C46=$D$2,'FLETES (#) MAYO'!M46*M$2,IF($C46=$D$3,'FLETES (#) MAYO'!M46*M$3,IF($C46=$D$4,'FLETES (#) MAYO'!M46*M$4,IF($C46=$D$5,'FLETES (#) MAYO'!M46*M$5,0))))</f>
        <v>0</v>
      </c>
      <c r="N46" s="179">
        <f>IF($C46=$D$2,'FLETES (#) MAYO'!N46*N$2,IF($C46=$D$3,'FLETES (#) MAYO'!N46*N$3,IF($C46=$D$4,'FLETES (#) MAYO'!N46*N$4,IF($C46=$D$5,'FLETES (#) MAYO'!N46*N$5,0))))</f>
        <v>0</v>
      </c>
      <c r="O46" s="179">
        <f>IF($C46=$D$2,'FLETES (#) MAYO'!O46*O$2,IF($C46=$D$3,'FLETES (#) MAYO'!O46*O$3,IF($C46=$D$4,'FLETES (#) MAYO'!O46*O$4,IF($C46=$D$5,'FLETES (#) MAYO'!O46*O$5,0))))</f>
        <v>0</v>
      </c>
      <c r="P46" s="179">
        <f>IF($C46=$D$2,'FLETES (#) MAYO'!P46*P$2,IF($C46=$D$3,'FLETES (#) MAYO'!P46*P$3,IF($C46=$D$4,'FLETES (#) MAYO'!P46*P$4,IF($C46=$D$5,'FLETES (#) MAYO'!P46*P$5,0))))</f>
        <v>0</v>
      </c>
      <c r="Q46" s="179">
        <f>IF($C46=$D$2,'FLETES (#) MAYO'!Q46*Q$2,IF($C46=$D$3,'FLETES (#) MAYO'!Q46*Q$3,IF($C46=$D$4,'FLETES (#) MAYO'!Q46*Q$4,IF($C46=$D$5,'FLETES (#) MAYO'!Q46*Q$5,0))))</f>
        <v>0</v>
      </c>
      <c r="R46" s="179">
        <f>IF($C46=$D$2,'FLETES (#) MAYO'!R46*R$2,IF($C46=$D$3,'FLETES (#) MAYO'!R46*R$3,IF($C46=$D$4,'FLETES (#) MAYO'!R46*R$4,IF($C46=$D$5,'FLETES (#) MAYO'!R46*R$5,0))))</f>
        <v>0</v>
      </c>
      <c r="S46" s="179">
        <f>IF($C46=$D$2,'FLETES (#) MAYO'!S46*S$2,IF($C46=$D$3,'FLETES (#) MAYO'!S46*S$3,IF($C46=$D$4,'FLETES (#) MAYO'!S46*S$4,IF($C46=$D$5,'FLETES (#) MAYO'!S46*S$5,0))))</f>
        <v>0</v>
      </c>
      <c r="T46" s="179">
        <f>IF($C46=$D$2,'FLETES (#) MAYO'!T46*T$2,IF($C46=$D$3,'FLETES (#) MAYO'!T46*T$3,IF($C46=$D$4,'FLETES (#) MAYO'!T46*T$4,IF($C46=$D$5,'FLETES (#) MAYO'!T46*T$5,0))))</f>
        <v>0</v>
      </c>
      <c r="U46" s="179">
        <f>IF($C46=$D$2,'FLETES (#) MAYO'!U46*U$2,IF($C46=$D$3,'FLETES (#) MAYO'!U46*U$3,IF($C46=$D$4,'FLETES (#) MAYO'!U46*U$4,IF($C46=$D$5,'FLETES (#) MAYO'!U46*U$5,0))))</f>
        <v>0</v>
      </c>
      <c r="V46" s="179">
        <f>IF($C46=$D$2,'FLETES (#) MAYO'!V46*V$2,IF($C46=$D$3,'FLETES (#) MAYO'!V46*V$3,IF($C46=$D$4,'FLETES (#) MAYO'!V46*V$4,IF($C46=$D$5,'FLETES (#) MAYO'!V46*V$5,0))))</f>
        <v>0</v>
      </c>
      <c r="W46" s="179">
        <f>IF($C46=$D$2,'FLETES (#) MAYO'!W46*W$2,IF($C46=$D$3,'FLETES (#) MAYO'!W46*W$3,IF($C46=$D$4,'FLETES (#) MAYO'!W46*W$4,IF($C46=$D$5,'FLETES (#) MAYO'!W46*W$5,0))))</f>
        <v>0</v>
      </c>
      <c r="X46" s="179">
        <f>IF($C46=$D$2,'FLETES (#) MAYO'!X46*X$2,IF($C46=$D$3,'FLETES (#) MAYO'!X46*X$3,IF($C46=$D$4,'FLETES (#) MAYO'!X46*X$4,IF($C46=$D$5,'FLETES (#) MAYO'!X46*X$5,0))))</f>
        <v>0</v>
      </c>
      <c r="Y46" s="179">
        <f>IF($C46=$D$2,'FLETES (#) MAYO'!Y46*Y$2,IF($C46=$D$3,'FLETES (#) MAYO'!Y46*Y$3,IF($C46=$D$4,'FLETES (#) MAYO'!Y46*Y$4,IF($C46=$D$5,'FLETES (#) MAYO'!Y46*Y$5,0))))</f>
        <v>0</v>
      </c>
      <c r="Z46" s="179">
        <f>IF($C46=$D$2,'FLETES (#) MAYO'!Z46*Z$2,IF($C46=$D$3,'FLETES (#) MAYO'!Z46*Z$3,IF($C46=$D$4,'FLETES (#) MAYO'!Z46*Z$4,IF($C46=$D$5,'FLETES (#) MAYO'!Z46*Z$5,0))))</f>
        <v>0</v>
      </c>
      <c r="AA46" s="179">
        <f>IF($C46=$D$2,'FLETES (#) MAYO'!AA46*AA$2,IF($C46=$D$3,'FLETES (#) MAYO'!AA46*AA$3,IF($C46=$D$4,'FLETES (#) MAYO'!AA46*AA$4,IF($C46=$D$5,'FLETES (#) MAYO'!AA46*AA$5,0))))</f>
        <v>0</v>
      </c>
      <c r="AB46" s="179">
        <f>IF($C46=$D$2,'FLETES (#) MAYO'!AB46*AB$2,IF($C46=$D$3,'FLETES (#) MAYO'!AB46*AB$3,IF($C46=$D$4,'FLETES (#) MAYO'!AB46*AB$4,IF($C46=$D$5,'FLETES (#) MAYO'!AB46*AB$5,0))))</f>
        <v>0</v>
      </c>
      <c r="AC46" s="179">
        <f>IF($C46=$D$2,'FLETES (#) MAYO'!AC46*AC$2,IF($C46=$D$3,'FLETES (#) MAYO'!AC46*AC$3,IF($C46=$D$4,'FLETES (#) MAYO'!AC46*AC$4,IF($C46=$D$5,'FLETES (#) MAYO'!AC46*AC$5,0))))</f>
        <v>0</v>
      </c>
      <c r="AD46" s="179">
        <f>IF($C46=$D$2,'FLETES (#) MAYO'!AD46*AD$2,IF($C46=$D$3,'FLETES (#) MAYO'!AD46*AD$3,IF($C46=$D$4,'FLETES (#) MAYO'!AD46*AD$4,IF($C46=$D$5,'FLETES (#) MAYO'!AD46*AD$5,0))))</f>
        <v>0</v>
      </c>
      <c r="AE46" s="179">
        <f>IF($C46=$D$2,'FLETES (#) MAYO'!AE46*AE$2,IF($C46=$D$3,'FLETES (#) MAYO'!AE46*AE$3,IF($C46=$D$4,'FLETES (#) MAYO'!AE46*AE$4,IF($C46=$D$5,'FLETES (#) MAYO'!AE46*AE$5,0))))</f>
        <v>0</v>
      </c>
      <c r="AF46" s="179">
        <f>IF($C46=$D$2,'FLETES (#) MAYO'!AF46*AF$2,IF($C46=$D$3,'FLETES (#) MAYO'!AF46*AF$3,IF($C46=$D$4,'FLETES (#) MAYO'!AF46*AF$4,IF($C46=$D$5,'FLETES (#) MAYO'!AF46*AF$5,0))))</f>
        <v>0</v>
      </c>
      <c r="AG46" s="179">
        <f>IF($C46=$D$2,'FLETES (#) MAYO'!AG46*AG$2,IF($C46=$D$3,'FLETES (#) MAYO'!AG46*AG$3,IF($C46=$D$4,'FLETES (#) MAYO'!AG46*AG$4,IF($C46=$D$5,'FLETES (#) MAYO'!AG46*AG$5,0))))</f>
        <v>0</v>
      </c>
      <c r="AH46" s="179">
        <f>IF($C46=$D$2,'FLETES (#) MAYO'!AH46*AH$2,IF($C46=$D$3,'FLETES (#) MAYO'!AH46*AH$3,IF($C46=$D$4,'FLETES (#) MAYO'!AH46*AH$4,IF($C46=$D$5,'FLETES (#) MAYO'!AH46*AH$5,0))))</f>
        <v>0</v>
      </c>
      <c r="AI46" s="179">
        <f>IF($C46=$D$2,'FLETES (#) MAYO'!AI46*AI$2,IF($C46=$D$3,'FLETES (#) MAYO'!AI46*AI$3,IF($C46=$D$4,'FLETES (#) MAYO'!AI46*AI$4,IF($C46=$D$5,'FLETES (#) MAYO'!AI46*AI$5,0))))</f>
        <v>0</v>
      </c>
      <c r="AJ46" s="179">
        <f>IF($C46=$D$2,'FLETES (#) MAYO'!AJ46*AJ$2,IF($C46=$D$3,'FLETES (#) MAYO'!AJ46*AJ$3,IF($C46=$D$4,'FLETES (#) MAYO'!AJ46*AJ$4,IF($C46=$D$5,'FLETES (#) MAYO'!AJ46*AJ$5,0))))</f>
        <v>0</v>
      </c>
      <c r="AK46" s="179">
        <f>IF($C46=$D$2,'FLETES (#) MAYO'!AK46*AK$2,IF($C46=$D$3,'FLETES (#) MAYO'!AK46*AK$3,IF($C46=$D$4,'FLETES (#) MAYO'!AK46*AK$4,IF($C46=$D$5,'FLETES (#) MAYO'!AK46*AK$5,0))))</f>
        <v>0</v>
      </c>
      <c r="AL46" s="179">
        <f>IF($C46=$D$2,'FLETES (#) MAYO'!AL46*AL$2,IF($C46=$D$3,'FLETES (#) MAYO'!AL46*AL$3,IF($C46=$D$4,'FLETES (#) MAYO'!AL46*AL$4,IF($C46=$D$5,'FLETES (#) MAYO'!AL46*AL$5,0))))</f>
        <v>0</v>
      </c>
      <c r="AM46" s="179">
        <f>IF($C46=$D$2,'FLETES (#) MAYO'!AM46*AM$2,IF($C46=$D$3,'FLETES (#) MAYO'!AM46*AM$3,IF($C46=$D$4,'FLETES (#) MAYO'!AM46*AM$4,IF($C46=$D$5,'FLETES (#) MAYO'!AM46*AM$5,0))))</f>
        <v>0</v>
      </c>
    </row>
    <row r="47" spans="1:39">
      <c r="A47" s="141"/>
      <c r="B47" s="165"/>
      <c r="C47" s="165"/>
      <c r="D47" s="178">
        <f t="shared" si="0"/>
        <v>0</v>
      </c>
      <c r="E47" s="179">
        <f>IF($C47=$D$2,'FLETES (#) MAYO'!E47*E$2,IF($C47=$D$3,'FLETES (#) MAYO'!E47*E$3,IF($C47=$D$4,'FLETES (#) MAYO'!E47*E$4,IF($C47=$D$5,'FLETES (#) MAYO'!E47*E$5,0))))</f>
        <v>0</v>
      </c>
      <c r="F47" s="179">
        <f>IF($C47=$D$2,'FLETES (#) MAYO'!F47*F$2,IF($C47=$D$3,'FLETES (#) MAYO'!F47*F$3,IF($C47=$D$4,'FLETES (#) MAYO'!F47*F$4,IF($C47=$D$5,'FLETES (#) MAYO'!F47*F$5,0))))</f>
        <v>0</v>
      </c>
      <c r="G47" s="179">
        <f>IF($C47=$D$2,'FLETES (#) MAYO'!G47*G$2,IF($C47=$D$3,'FLETES (#) MAYO'!G47*G$3,IF($C47=$D$4,'FLETES (#) MAYO'!G47*G$4,IF($C47=$D$5,'FLETES (#) MAYO'!G47*G$5,0))))</f>
        <v>0</v>
      </c>
      <c r="H47" s="179">
        <f>IF($C47=$D$2,'FLETES (#) MAYO'!H47*H$2,IF($C47=$D$3,'FLETES (#) MAYO'!H47*H$3,IF($C47=$D$4,'FLETES (#) MAYO'!H47*H$4,IF($C47=$D$5,'FLETES (#) MAYO'!H47*H$5,0))))</f>
        <v>0</v>
      </c>
      <c r="I47" s="179">
        <f>IF($C47=$D$2,'FLETES (#) MAYO'!I47*I$2,IF($C47=$D$3,'FLETES (#) MAYO'!I47*I$3,IF($C47=$D$4,'FLETES (#) MAYO'!I47*I$4,IF($C47=$D$5,'FLETES (#) MAYO'!I47*I$5,0))))</f>
        <v>0</v>
      </c>
      <c r="J47" s="179">
        <f>IF($C47=$D$2,'FLETES (#) MAYO'!J47*J$2,IF($C47=$D$3,'FLETES (#) MAYO'!J47*J$3,IF($C47=$D$4,'FLETES (#) MAYO'!J47*J$4,IF($C47=$D$5,'FLETES (#) MAYO'!J47*J$5,0))))</f>
        <v>0</v>
      </c>
      <c r="K47" s="179">
        <f>IF($C47=$D$2,'FLETES (#) MAYO'!K47*K$2,IF($C47=$D$3,'FLETES (#) MAYO'!K47*K$3,IF($C47=$D$4,'FLETES (#) MAYO'!K47*K$4,IF($C47=$D$5,'FLETES (#) MAYO'!K47*K$5,0))))</f>
        <v>0</v>
      </c>
      <c r="L47" s="179">
        <f>IF($C47=$D$2,'FLETES (#) MAYO'!L47*L$2,IF($C47=$D$3,'FLETES (#) MAYO'!L47*L$3,IF($C47=$D$4,'FLETES (#) MAYO'!L47*L$4,IF($C47=$D$5,'FLETES (#) MAYO'!L47*L$5,0))))</f>
        <v>0</v>
      </c>
      <c r="M47" s="179">
        <f>IF($C47=$D$2,'FLETES (#) MAYO'!M47*M$2,IF($C47=$D$3,'FLETES (#) MAYO'!M47*M$3,IF($C47=$D$4,'FLETES (#) MAYO'!M47*M$4,IF($C47=$D$5,'FLETES (#) MAYO'!M47*M$5,0))))</f>
        <v>0</v>
      </c>
      <c r="N47" s="179">
        <f>IF($C47=$D$2,'FLETES (#) MAYO'!N47*N$2,IF($C47=$D$3,'FLETES (#) MAYO'!N47*N$3,IF($C47=$D$4,'FLETES (#) MAYO'!N47*N$4,IF($C47=$D$5,'FLETES (#) MAYO'!N47*N$5,0))))</f>
        <v>0</v>
      </c>
      <c r="O47" s="179">
        <f>IF($C47=$D$2,'FLETES (#) MAYO'!O47*O$2,IF($C47=$D$3,'FLETES (#) MAYO'!O47*O$3,IF($C47=$D$4,'FLETES (#) MAYO'!O47*O$4,IF($C47=$D$5,'FLETES (#) MAYO'!O47*O$5,0))))</f>
        <v>0</v>
      </c>
      <c r="P47" s="179">
        <f>IF($C47=$D$2,'FLETES (#) MAYO'!P47*P$2,IF($C47=$D$3,'FLETES (#) MAYO'!P47*P$3,IF($C47=$D$4,'FLETES (#) MAYO'!P47*P$4,IF($C47=$D$5,'FLETES (#) MAYO'!P47*P$5,0))))</f>
        <v>0</v>
      </c>
      <c r="Q47" s="179">
        <f>IF($C47=$D$2,'FLETES (#) MAYO'!Q47*Q$2,IF($C47=$D$3,'FLETES (#) MAYO'!Q47*Q$3,IF($C47=$D$4,'FLETES (#) MAYO'!Q47*Q$4,IF($C47=$D$5,'FLETES (#) MAYO'!Q47*Q$5,0))))</f>
        <v>0</v>
      </c>
      <c r="R47" s="179">
        <f>IF($C47=$D$2,'FLETES (#) MAYO'!R47*R$2,IF($C47=$D$3,'FLETES (#) MAYO'!R47*R$3,IF($C47=$D$4,'FLETES (#) MAYO'!R47*R$4,IF($C47=$D$5,'FLETES (#) MAYO'!R47*R$5,0))))</f>
        <v>0</v>
      </c>
      <c r="S47" s="179">
        <f>IF($C47=$D$2,'FLETES (#) MAYO'!S47*S$2,IF($C47=$D$3,'FLETES (#) MAYO'!S47*S$3,IF($C47=$D$4,'FLETES (#) MAYO'!S47*S$4,IF($C47=$D$5,'FLETES (#) MAYO'!S47*S$5,0))))</f>
        <v>0</v>
      </c>
      <c r="T47" s="179">
        <f>IF($C47=$D$2,'FLETES (#) MAYO'!T47*T$2,IF($C47=$D$3,'FLETES (#) MAYO'!T47*T$3,IF($C47=$D$4,'FLETES (#) MAYO'!T47*T$4,IF($C47=$D$5,'FLETES (#) MAYO'!T47*T$5,0))))</f>
        <v>0</v>
      </c>
      <c r="U47" s="179">
        <f>IF($C47=$D$2,'FLETES (#) MAYO'!U47*U$2,IF($C47=$D$3,'FLETES (#) MAYO'!U47*U$3,IF($C47=$D$4,'FLETES (#) MAYO'!U47*U$4,IF($C47=$D$5,'FLETES (#) MAYO'!U47*U$5,0))))</f>
        <v>0</v>
      </c>
      <c r="V47" s="179">
        <f>IF($C47=$D$2,'FLETES (#) MAYO'!V47*V$2,IF($C47=$D$3,'FLETES (#) MAYO'!V47*V$3,IF($C47=$D$4,'FLETES (#) MAYO'!V47*V$4,IF($C47=$D$5,'FLETES (#) MAYO'!V47*V$5,0))))</f>
        <v>0</v>
      </c>
      <c r="W47" s="179">
        <f>IF($C47=$D$2,'FLETES (#) MAYO'!W47*W$2,IF($C47=$D$3,'FLETES (#) MAYO'!W47*W$3,IF($C47=$D$4,'FLETES (#) MAYO'!W47*W$4,IF($C47=$D$5,'FLETES (#) MAYO'!W47*W$5,0))))</f>
        <v>0</v>
      </c>
      <c r="X47" s="179">
        <f>IF($C47=$D$2,'FLETES (#) MAYO'!X47*X$2,IF($C47=$D$3,'FLETES (#) MAYO'!X47*X$3,IF($C47=$D$4,'FLETES (#) MAYO'!X47*X$4,IF($C47=$D$5,'FLETES (#) MAYO'!X47*X$5,0))))</f>
        <v>0</v>
      </c>
      <c r="Y47" s="179">
        <f>IF($C47=$D$2,'FLETES (#) MAYO'!Y47*Y$2,IF($C47=$D$3,'FLETES (#) MAYO'!Y47*Y$3,IF($C47=$D$4,'FLETES (#) MAYO'!Y47*Y$4,IF($C47=$D$5,'FLETES (#) MAYO'!Y47*Y$5,0))))</f>
        <v>0</v>
      </c>
      <c r="Z47" s="179">
        <f>IF($C47=$D$2,'FLETES (#) MAYO'!Z47*Z$2,IF($C47=$D$3,'FLETES (#) MAYO'!Z47*Z$3,IF($C47=$D$4,'FLETES (#) MAYO'!Z47*Z$4,IF($C47=$D$5,'FLETES (#) MAYO'!Z47*Z$5,0))))</f>
        <v>0</v>
      </c>
      <c r="AA47" s="179">
        <f>IF($C47=$D$2,'FLETES (#) MAYO'!AA47*AA$2,IF($C47=$D$3,'FLETES (#) MAYO'!AA47*AA$3,IF($C47=$D$4,'FLETES (#) MAYO'!AA47*AA$4,IF($C47=$D$5,'FLETES (#) MAYO'!AA47*AA$5,0))))</f>
        <v>0</v>
      </c>
      <c r="AB47" s="179">
        <f>IF($C47=$D$2,'FLETES (#) MAYO'!AB47*AB$2,IF($C47=$D$3,'FLETES (#) MAYO'!AB47*AB$3,IF($C47=$D$4,'FLETES (#) MAYO'!AB47*AB$4,IF($C47=$D$5,'FLETES (#) MAYO'!AB47*AB$5,0))))</f>
        <v>0</v>
      </c>
      <c r="AC47" s="179">
        <f>IF($C47=$D$2,'FLETES (#) MAYO'!AC47*AC$2,IF($C47=$D$3,'FLETES (#) MAYO'!AC47*AC$3,IF($C47=$D$4,'FLETES (#) MAYO'!AC47*AC$4,IF($C47=$D$5,'FLETES (#) MAYO'!AC47*AC$5,0))))</f>
        <v>0</v>
      </c>
      <c r="AD47" s="179">
        <f>IF($C47=$D$2,'FLETES (#) MAYO'!AD47*AD$2,IF($C47=$D$3,'FLETES (#) MAYO'!AD47*AD$3,IF($C47=$D$4,'FLETES (#) MAYO'!AD47*AD$4,IF($C47=$D$5,'FLETES (#) MAYO'!AD47*AD$5,0))))</f>
        <v>0</v>
      </c>
      <c r="AE47" s="179">
        <f>IF($C47=$D$2,'FLETES (#) MAYO'!AE47*AE$2,IF($C47=$D$3,'FLETES (#) MAYO'!AE47*AE$3,IF($C47=$D$4,'FLETES (#) MAYO'!AE47*AE$4,IF($C47=$D$5,'FLETES (#) MAYO'!AE47*AE$5,0))))</f>
        <v>0</v>
      </c>
      <c r="AF47" s="179">
        <f>IF($C47=$D$2,'FLETES (#) MAYO'!AF47*AF$2,IF($C47=$D$3,'FLETES (#) MAYO'!AF47*AF$3,IF($C47=$D$4,'FLETES (#) MAYO'!AF47*AF$4,IF($C47=$D$5,'FLETES (#) MAYO'!AF47*AF$5,0))))</f>
        <v>0</v>
      </c>
      <c r="AG47" s="179">
        <f>IF($C47=$D$2,'FLETES (#) MAYO'!AG47*AG$2,IF($C47=$D$3,'FLETES (#) MAYO'!AG47*AG$3,IF($C47=$D$4,'FLETES (#) MAYO'!AG47*AG$4,IF($C47=$D$5,'FLETES (#) MAYO'!AG47*AG$5,0))))</f>
        <v>0</v>
      </c>
      <c r="AH47" s="179">
        <f>IF($C47=$D$2,'FLETES (#) MAYO'!AH47*AH$2,IF($C47=$D$3,'FLETES (#) MAYO'!AH47*AH$3,IF($C47=$D$4,'FLETES (#) MAYO'!AH47*AH$4,IF($C47=$D$5,'FLETES (#) MAYO'!AH47*AH$5,0))))</f>
        <v>0</v>
      </c>
      <c r="AI47" s="179">
        <f>IF($C47=$D$2,'FLETES (#) MAYO'!AI47*AI$2,IF($C47=$D$3,'FLETES (#) MAYO'!AI47*AI$3,IF($C47=$D$4,'FLETES (#) MAYO'!AI47*AI$4,IF($C47=$D$5,'FLETES (#) MAYO'!AI47*AI$5,0))))</f>
        <v>0</v>
      </c>
      <c r="AJ47" s="179">
        <f>IF($C47=$D$2,'FLETES (#) MAYO'!AJ47*AJ$2,IF($C47=$D$3,'FLETES (#) MAYO'!AJ47*AJ$3,IF($C47=$D$4,'FLETES (#) MAYO'!AJ47*AJ$4,IF($C47=$D$5,'FLETES (#) MAYO'!AJ47*AJ$5,0))))</f>
        <v>0</v>
      </c>
      <c r="AK47" s="179">
        <f>IF($C47=$D$2,'FLETES (#) MAYO'!AK47*AK$2,IF($C47=$D$3,'FLETES (#) MAYO'!AK47*AK$3,IF($C47=$D$4,'FLETES (#) MAYO'!AK47*AK$4,IF($C47=$D$5,'FLETES (#) MAYO'!AK47*AK$5,0))))</f>
        <v>0</v>
      </c>
      <c r="AL47" s="179">
        <f>IF($C47=$D$2,'FLETES (#) MAYO'!AL47*AL$2,IF($C47=$D$3,'FLETES (#) MAYO'!AL47*AL$3,IF($C47=$D$4,'FLETES (#) MAYO'!AL47*AL$4,IF($C47=$D$5,'FLETES (#) MAYO'!AL47*AL$5,0))))</f>
        <v>0</v>
      </c>
      <c r="AM47" s="179">
        <f>IF($C47=$D$2,'FLETES (#) MAYO'!AM47*AM$2,IF($C47=$D$3,'FLETES (#) MAYO'!AM47*AM$3,IF($C47=$D$4,'FLETES (#) MAYO'!AM47*AM$4,IF($C47=$D$5,'FLETES (#) MAYO'!AM47*AM$5,0))))</f>
        <v>0</v>
      </c>
    </row>
    <row r="48" spans="1:39">
      <c r="A48" s="141"/>
      <c r="B48" s="165"/>
      <c r="C48" s="165"/>
      <c r="D48" s="178">
        <f t="shared" si="0"/>
        <v>0</v>
      </c>
      <c r="E48" s="179">
        <f>IF($C48=$D$2,'FLETES (#) MAYO'!E48*E$2,IF($C48=$D$3,'FLETES (#) MAYO'!E48*E$3,IF($C48=$D$4,'FLETES (#) MAYO'!E48*E$4,IF($C48=$D$5,'FLETES (#) MAYO'!E48*E$5,0))))</f>
        <v>0</v>
      </c>
      <c r="F48" s="179">
        <f>IF($C48=$D$2,'FLETES (#) MAYO'!F48*F$2,IF($C48=$D$3,'FLETES (#) MAYO'!F48*F$3,IF($C48=$D$4,'FLETES (#) MAYO'!F48*F$4,IF($C48=$D$5,'FLETES (#) MAYO'!F48*F$5,0))))</f>
        <v>0</v>
      </c>
      <c r="G48" s="179">
        <f>IF($C48=$D$2,'FLETES (#) MAYO'!G48*G$2,IF($C48=$D$3,'FLETES (#) MAYO'!G48*G$3,IF($C48=$D$4,'FLETES (#) MAYO'!G48*G$4,IF($C48=$D$5,'FLETES (#) MAYO'!G48*G$5,0))))</f>
        <v>0</v>
      </c>
      <c r="H48" s="179">
        <f>IF($C48=$D$2,'FLETES (#) MAYO'!H48*H$2,IF($C48=$D$3,'FLETES (#) MAYO'!H48*H$3,IF($C48=$D$4,'FLETES (#) MAYO'!H48*H$4,IF($C48=$D$5,'FLETES (#) MAYO'!H48*H$5,0))))</f>
        <v>0</v>
      </c>
      <c r="I48" s="179">
        <f>IF($C48=$D$2,'FLETES (#) MAYO'!I48*I$2,IF($C48=$D$3,'FLETES (#) MAYO'!I48*I$3,IF($C48=$D$4,'FLETES (#) MAYO'!I48*I$4,IF($C48=$D$5,'FLETES (#) MAYO'!I48*I$5,0))))</f>
        <v>0</v>
      </c>
      <c r="J48" s="179">
        <f>IF($C48=$D$2,'FLETES (#) MAYO'!J48*J$2,IF($C48=$D$3,'FLETES (#) MAYO'!J48*J$3,IF($C48=$D$4,'FLETES (#) MAYO'!J48*J$4,IF($C48=$D$5,'FLETES (#) MAYO'!J48*J$5,0))))</f>
        <v>0</v>
      </c>
      <c r="K48" s="179">
        <f>IF($C48=$D$2,'FLETES (#) MAYO'!K48*K$2,IF($C48=$D$3,'FLETES (#) MAYO'!K48*K$3,IF($C48=$D$4,'FLETES (#) MAYO'!K48*K$4,IF($C48=$D$5,'FLETES (#) MAYO'!K48*K$5,0))))</f>
        <v>0</v>
      </c>
      <c r="L48" s="179">
        <f>IF($C48=$D$2,'FLETES (#) MAYO'!L48*L$2,IF($C48=$D$3,'FLETES (#) MAYO'!L48*L$3,IF($C48=$D$4,'FLETES (#) MAYO'!L48*L$4,IF($C48=$D$5,'FLETES (#) MAYO'!L48*L$5,0))))</f>
        <v>0</v>
      </c>
      <c r="M48" s="179">
        <f>IF($C48=$D$2,'FLETES (#) MAYO'!M48*M$2,IF($C48=$D$3,'FLETES (#) MAYO'!M48*M$3,IF($C48=$D$4,'FLETES (#) MAYO'!M48*M$4,IF($C48=$D$5,'FLETES (#) MAYO'!M48*M$5,0))))</f>
        <v>0</v>
      </c>
      <c r="N48" s="179">
        <f>IF($C48=$D$2,'FLETES (#) MAYO'!N48*N$2,IF($C48=$D$3,'FLETES (#) MAYO'!N48*N$3,IF($C48=$D$4,'FLETES (#) MAYO'!N48*N$4,IF($C48=$D$5,'FLETES (#) MAYO'!N48*N$5,0))))</f>
        <v>0</v>
      </c>
      <c r="O48" s="179">
        <f>IF($C48=$D$2,'FLETES (#) MAYO'!O48*O$2,IF($C48=$D$3,'FLETES (#) MAYO'!O48*O$3,IF($C48=$D$4,'FLETES (#) MAYO'!O48*O$4,IF($C48=$D$5,'FLETES (#) MAYO'!O48*O$5,0))))</f>
        <v>0</v>
      </c>
      <c r="P48" s="179">
        <f>IF($C48=$D$2,'FLETES (#) MAYO'!P48*P$2,IF($C48=$D$3,'FLETES (#) MAYO'!P48*P$3,IF($C48=$D$4,'FLETES (#) MAYO'!P48*P$4,IF($C48=$D$5,'FLETES (#) MAYO'!P48*P$5,0))))</f>
        <v>0</v>
      </c>
      <c r="Q48" s="179">
        <f>IF($C48=$D$2,'FLETES (#) MAYO'!Q48*Q$2,IF($C48=$D$3,'FLETES (#) MAYO'!Q48*Q$3,IF($C48=$D$4,'FLETES (#) MAYO'!Q48*Q$4,IF($C48=$D$5,'FLETES (#) MAYO'!Q48*Q$5,0))))</f>
        <v>0</v>
      </c>
      <c r="R48" s="179">
        <f>IF($C48=$D$2,'FLETES (#) MAYO'!R48*R$2,IF($C48=$D$3,'FLETES (#) MAYO'!R48*R$3,IF($C48=$D$4,'FLETES (#) MAYO'!R48*R$4,IF($C48=$D$5,'FLETES (#) MAYO'!R48*R$5,0))))</f>
        <v>0</v>
      </c>
      <c r="S48" s="179">
        <f>IF($C48=$D$2,'FLETES (#) MAYO'!S48*S$2,IF($C48=$D$3,'FLETES (#) MAYO'!S48*S$3,IF($C48=$D$4,'FLETES (#) MAYO'!S48*S$4,IF($C48=$D$5,'FLETES (#) MAYO'!S48*S$5,0))))</f>
        <v>0</v>
      </c>
      <c r="T48" s="179">
        <f>IF($C48=$D$2,'FLETES (#) MAYO'!T48*T$2,IF($C48=$D$3,'FLETES (#) MAYO'!T48*T$3,IF($C48=$D$4,'FLETES (#) MAYO'!T48*T$4,IF($C48=$D$5,'FLETES (#) MAYO'!T48*T$5,0))))</f>
        <v>0</v>
      </c>
      <c r="U48" s="179">
        <f>IF($C48=$D$2,'FLETES (#) MAYO'!U48*U$2,IF($C48=$D$3,'FLETES (#) MAYO'!U48*U$3,IF($C48=$D$4,'FLETES (#) MAYO'!U48*U$4,IF($C48=$D$5,'FLETES (#) MAYO'!U48*U$5,0))))</f>
        <v>0</v>
      </c>
      <c r="V48" s="179">
        <f>IF($C48=$D$2,'FLETES (#) MAYO'!V48*V$2,IF($C48=$D$3,'FLETES (#) MAYO'!V48*V$3,IF($C48=$D$4,'FLETES (#) MAYO'!V48*V$4,IF($C48=$D$5,'FLETES (#) MAYO'!V48*V$5,0))))</f>
        <v>0</v>
      </c>
      <c r="W48" s="179">
        <f>IF($C48=$D$2,'FLETES (#) MAYO'!W48*W$2,IF($C48=$D$3,'FLETES (#) MAYO'!W48*W$3,IF($C48=$D$4,'FLETES (#) MAYO'!W48*W$4,IF($C48=$D$5,'FLETES (#) MAYO'!W48*W$5,0))))</f>
        <v>0</v>
      </c>
      <c r="X48" s="179">
        <f>IF($C48=$D$2,'FLETES (#) MAYO'!X48*X$2,IF($C48=$D$3,'FLETES (#) MAYO'!X48*X$3,IF($C48=$D$4,'FLETES (#) MAYO'!X48*X$4,IF($C48=$D$5,'FLETES (#) MAYO'!X48*X$5,0))))</f>
        <v>0</v>
      </c>
      <c r="Y48" s="179">
        <f>IF($C48=$D$2,'FLETES (#) MAYO'!Y48*Y$2,IF($C48=$D$3,'FLETES (#) MAYO'!Y48*Y$3,IF($C48=$D$4,'FLETES (#) MAYO'!Y48*Y$4,IF($C48=$D$5,'FLETES (#) MAYO'!Y48*Y$5,0))))</f>
        <v>0</v>
      </c>
      <c r="Z48" s="179">
        <f>IF($C48=$D$2,'FLETES (#) MAYO'!Z48*Z$2,IF($C48=$D$3,'FLETES (#) MAYO'!Z48*Z$3,IF($C48=$D$4,'FLETES (#) MAYO'!Z48*Z$4,IF($C48=$D$5,'FLETES (#) MAYO'!Z48*Z$5,0))))</f>
        <v>0</v>
      </c>
      <c r="AA48" s="179">
        <f>IF($C48=$D$2,'FLETES (#) MAYO'!AA48*AA$2,IF($C48=$D$3,'FLETES (#) MAYO'!AA48*AA$3,IF($C48=$D$4,'FLETES (#) MAYO'!AA48*AA$4,IF($C48=$D$5,'FLETES (#) MAYO'!AA48*AA$5,0))))</f>
        <v>0</v>
      </c>
      <c r="AB48" s="179">
        <f>IF($C48=$D$2,'FLETES (#) MAYO'!AB48*AB$2,IF($C48=$D$3,'FLETES (#) MAYO'!AB48*AB$3,IF($C48=$D$4,'FLETES (#) MAYO'!AB48*AB$4,IF($C48=$D$5,'FLETES (#) MAYO'!AB48*AB$5,0))))</f>
        <v>0</v>
      </c>
      <c r="AC48" s="179">
        <f>IF($C48=$D$2,'FLETES (#) MAYO'!AC48*AC$2,IF($C48=$D$3,'FLETES (#) MAYO'!AC48*AC$3,IF($C48=$D$4,'FLETES (#) MAYO'!AC48*AC$4,IF($C48=$D$5,'FLETES (#) MAYO'!AC48*AC$5,0))))</f>
        <v>0</v>
      </c>
      <c r="AD48" s="179">
        <f>IF($C48=$D$2,'FLETES (#) MAYO'!AD48*AD$2,IF($C48=$D$3,'FLETES (#) MAYO'!AD48*AD$3,IF($C48=$D$4,'FLETES (#) MAYO'!AD48*AD$4,IF($C48=$D$5,'FLETES (#) MAYO'!AD48*AD$5,0))))</f>
        <v>0</v>
      </c>
      <c r="AE48" s="179">
        <f>IF($C48=$D$2,'FLETES (#) MAYO'!AE48*AE$2,IF($C48=$D$3,'FLETES (#) MAYO'!AE48*AE$3,IF($C48=$D$4,'FLETES (#) MAYO'!AE48*AE$4,IF($C48=$D$5,'FLETES (#) MAYO'!AE48*AE$5,0))))</f>
        <v>0</v>
      </c>
      <c r="AF48" s="179">
        <f>IF($C48=$D$2,'FLETES (#) MAYO'!AF48*AF$2,IF($C48=$D$3,'FLETES (#) MAYO'!AF48*AF$3,IF($C48=$D$4,'FLETES (#) MAYO'!AF48*AF$4,IF($C48=$D$5,'FLETES (#) MAYO'!AF48*AF$5,0))))</f>
        <v>0</v>
      </c>
      <c r="AG48" s="179">
        <f>IF($C48=$D$2,'FLETES (#) MAYO'!AG48*AG$2,IF($C48=$D$3,'FLETES (#) MAYO'!AG48*AG$3,IF($C48=$D$4,'FLETES (#) MAYO'!AG48*AG$4,IF($C48=$D$5,'FLETES (#) MAYO'!AG48*AG$5,0))))</f>
        <v>0</v>
      </c>
      <c r="AH48" s="179">
        <f>IF($C48=$D$2,'FLETES (#) MAYO'!AH48*AH$2,IF($C48=$D$3,'FLETES (#) MAYO'!AH48*AH$3,IF($C48=$D$4,'FLETES (#) MAYO'!AH48*AH$4,IF($C48=$D$5,'FLETES (#) MAYO'!AH48*AH$5,0))))</f>
        <v>0</v>
      </c>
      <c r="AI48" s="179">
        <f>IF($C48=$D$2,'FLETES (#) MAYO'!AI48*AI$2,IF($C48=$D$3,'FLETES (#) MAYO'!AI48*AI$3,IF($C48=$D$4,'FLETES (#) MAYO'!AI48*AI$4,IF($C48=$D$5,'FLETES (#) MAYO'!AI48*AI$5,0))))</f>
        <v>0</v>
      </c>
      <c r="AJ48" s="179">
        <f>IF($C48=$D$2,'FLETES (#) MAYO'!AJ48*AJ$2,IF($C48=$D$3,'FLETES (#) MAYO'!AJ48*AJ$3,IF($C48=$D$4,'FLETES (#) MAYO'!AJ48*AJ$4,IF($C48=$D$5,'FLETES (#) MAYO'!AJ48*AJ$5,0))))</f>
        <v>0</v>
      </c>
      <c r="AK48" s="179">
        <f>IF($C48=$D$2,'FLETES (#) MAYO'!AK48*AK$2,IF($C48=$D$3,'FLETES (#) MAYO'!AK48*AK$3,IF($C48=$D$4,'FLETES (#) MAYO'!AK48*AK$4,IF($C48=$D$5,'FLETES (#) MAYO'!AK48*AK$5,0))))</f>
        <v>0</v>
      </c>
      <c r="AL48" s="179">
        <f>IF($C48=$D$2,'FLETES (#) MAYO'!AL48*AL$2,IF($C48=$D$3,'FLETES (#) MAYO'!AL48*AL$3,IF($C48=$D$4,'FLETES (#) MAYO'!AL48*AL$4,IF($C48=$D$5,'FLETES (#) MAYO'!AL48*AL$5,0))))</f>
        <v>0</v>
      </c>
      <c r="AM48" s="179">
        <f>IF($C48=$D$2,'FLETES (#) MAYO'!AM48*AM$2,IF($C48=$D$3,'FLETES (#) MAYO'!AM48*AM$3,IF($C48=$D$4,'FLETES (#) MAYO'!AM48*AM$4,IF($C48=$D$5,'FLETES (#) MAYO'!AM48*AM$5,0))))</f>
        <v>0</v>
      </c>
    </row>
    <row r="49" spans="1:39">
      <c r="A49" s="141"/>
      <c r="B49" s="165"/>
      <c r="C49" s="165"/>
      <c r="D49" s="178">
        <f t="shared" si="0"/>
        <v>0</v>
      </c>
      <c r="E49" s="179">
        <f>IF($C49=$D$2,'FLETES (#) MAYO'!E49*E$2,IF($C49=$D$3,'FLETES (#) MAYO'!E49*E$3,IF($C49=$D$4,'FLETES (#) MAYO'!E49*E$4,IF($C49=$D$5,'FLETES (#) MAYO'!E49*E$5,0))))</f>
        <v>0</v>
      </c>
      <c r="F49" s="179">
        <f>IF($C49=$D$2,'FLETES (#) MAYO'!F49*F$2,IF($C49=$D$3,'FLETES (#) MAYO'!F49*F$3,IF($C49=$D$4,'FLETES (#) MAYO'!F49*F$4,IF($C49=$D$5,'FLETES (#) MAYO'!F49*F$5,0))))</f>
        <v>0</v>
      </c>
      <c r="G49" s="179">
        <f>IF($C49=$D$2,'FLETES (#) MAYO'!G49*G$2,IF($C49=$D$3,'FLETES (#) MAYO'!G49*G$3,IF($C49=$D$4,'FLETES (#) MAYO'!G49*G$4,IF($C49=$D$5,'FLETES (#) MAYO'!G49*G$5,0))))</f>
        <v>0</v>
      </c>
      <c r="H49" s="179">
        <f>IF($C49=$D$2,'FLETES (#) MAYO'!H49*H$2,IF($C49=$D$3,'FLETES (#) MAYO'!H49*H$3,IF($C49=$D$4,'FLETES (#) MAYO'!H49*H$4,IF($C49=$D$5,'FLETES (#) MAYO'!H49*H$5,0))))</f>
        <v>0</v>
      </c>
      <c r="I49" s="179">
        <f>IF($C49=$D$2,'FLETES (#) MAYO'!I49*I$2,IF($C49=$D$3,'FLETES (#) MAYO'!I49*I$3,IF($C49=$D$4,'FLETES (#) MAYO'!I49*I$4,IF($C49=$D$5,'FLETES (#) MAYO'!I49*I$5,0))))</f>
        <v>0</v>
      </c>
      <c r="J49" s="179">
        <f>IF($C49=$D$2,'FLETES (#) MAYO'!J49*J$2,IF($C49=$D$3,'FLETES (#) MAYO'!J49*J$3,IF($C49=$D$4,'FLETES (#) MAYO'!J49*J$4,IF($C49=$D$5,'FLETES (#) MAYO'!J49*J$5,0))))</f>
        <v>0</v>
      </c>
      <c r="K49" s="179">
        <f>IF($C49=$D$2,'FLETES (#) MAYO'!K49*K$2,IF($C49=$D$3,'FLETES (#) MAYO'!K49*K$3,IF($C49=$D$4,'FLETES (#) MAYO'!K49*K$4,IF($C49=$D$5,'FLETES (#) MAYO'!K49*K$5,0))))</f>
        <v>0</v>
      </c>
      <c r="L49" s="179">
        <f>IF($C49=$D$2,'FLETES (#) MAYO'!L49*L$2,IF($C49=$D$3,'FLETES (#) MAYO'!L49*L$3,IF($C49=$D$4,'FLETES (#) MAYO'!L49*L$4,IF($C49=$D$5,'FLETES (#) MAYO'!L49*L$5,0))))</f>
        <v>0</v>
      </c>
      <c r="M49" s="179">
        <f>IF($C49=$D$2,'FLETES (#) MAYO'!M49*M$2,IF($C49=$D$3,'FLETES (#) MAYO'!M49*M$3,IF($C49=$D$4,'FLETES (#) MAYO'!M49*M$4,IF($C49=$D$5,'FLETES (#) MAYO'!M49*M$5,0))))</f>
        <v>0</v>
      </c>
      <c r="N49" s="179">
        <f>IF($C49=$D$2,'FLETES (#) MAYO'!N49*N$2,IF($C49=$D$3,'FLETES (#) MAYO'!N49*N$3,IF($C49=$D$4,'FLETES (#) MAYO'!N49*N$4,IF($C49=$D$5,'FLETES (#) MAYO'!N49*N$5,0))))</f>
        <v>0</v>
      </c>
      <c r="O49" s="179">
        <f>IF($C49=$D$2,'FLETES (#) MAYO'!O49*O$2,IF($C49=$D$3,'FLETES (#) MAYO'!O49*O$3,IF($C49=$D$4,'FLETES (#) MAYO'!O49*O$4,IF($C49=$D$5,'FLETES (#) MAYO'!O49*O$5,0))))</f>
        <v>0</v>
      </c>
      <c r="P49" s="179">
        <f>IF($C49=$D$2,'FLETES (#) MAYO'!P49*P$2,IF($C49=$D$3,'FLETES (#) MAYO'!P49*P$3,IF($C49=$D$4,'FLETES (#) MAYO'!P49*P$4,IF($C49=$D$5,'FLETES (#) MAYO'!P49*P$5,0))))</f>
        <v>0</v>
      </c>
      <c r="Q49" s="179">
        <f>IF($C49=$D$2,'FLETES (#) MAYO'!Q49*Q$2,IF($C49=$D$3,'FLETES (#) MAYO'!Q49*Q$3,IF($C49=$D$4,'FLETES (#) MAYO'!Q49*Q$4,IF($C49=$D$5,'FLETES (#) MAYO'!Q49*Q$5,0))))</f>
        <v>0</v>
      </c>
      <c r="R49" s="179">
        <f>IF($C49=$D$2,'FLETES (#) MAYO'!R49*R$2,IF($C49=$D$3,'FLETES (#) MAYO'!R49*R$3,IF($C49=$D$4,'FLETES (#) MAYO'!R49*R$4,IF($C49=$D$5,'FLETES (#) MAYO'!R49*R$5,0))))</f>
        <v>0</v>
      </c>
      <c r="S49" s="179">
        <f>IF($C49=$D$2,'FLETES (#) MAYO'!S49*S$2,IF($C49=$D$3,'FLETES (#) MAYO'!S49*S$3,IF($C49=$D$4,'FLETES (#) MAYO'!S49*S$4,IF($C49=$D$5,'FLETES (#) MAYO'!S49*S$5,0))))</f>
        <v>0</v>
      </c>
      <c r="T49" s="179">
        <f>IF($C49=$D$2,'FLETES (#) MAYO'!T49*T$2,IF($C49=$D$3,'FLETES (#) MAYO'!T49*T$3,IF($C49=$D$4,'FLETES (#) MAYO'!T49*T$4,IF($C49=$D$5,'FLETES (#) MAYO'!T49*T$5,0))))</f>
        <v>0</v>
      </c>
      <c r="U49" s="179">
        <f>IF($C49=$D$2,'FLETES (#) MAYO'!U49*U$2,IF($C49=$D$3,'FLETES (#) MAYO'!U49*U$3,IF($C49=$D$4,'FLETES (#) MAYO'!U49*U$4,IF($C49=$D$5,'FLETES (#) MAYO'!U49*U$5,0))))</f>
        <v>0</v>
      </c>
      <c r="V49" s="179">
        <f>IF($C49=$D$2,'FLETES (#) MAYO'!V49*V$2,IF($C49=$D$3,'FLETES (#) MAYO'!V49*V$3,IF($C49=$D$4,'FLETES (#) MAYO'!V49*V$4,IF($C49=$D$5,'FLETES (#) MAYO'!V49*V$5,0))))</f>
        <v>0</v>
      </c>
      <c r="W49" s="179">
        <f>IF($C49=$D$2,'FLETES (#) MAYO'!W49*W$2,IF($C49=$D$3,'FLETES (#) MAYO'!W49*W$3,IF($C49=$D$4,'FLETES (#) MAYO'!W49*W$4,IF($C49=$D$5,'FLETES (#) MAYO'!W49*W$5,0))))</f>
        <v>0</v>
      </c>
      <c r="X49" s="179">
        <f>IF($C49=$D$2,'FLETES (#) MAYO'!X49*X$2,IF($C49=$D$3,'FLETES (#) MAYO'!X49*X$3,IF($C49=$D$4,'FLETES (#) MAYO'!X49*X$4,IF($C49=$D$5,'FLETES (#) MAYO'!X49*X$5,0))))</f>
        <v>0</v>
      </c>
      <c r="Y49" s="179">
        <f>IF($C49=$D$2,'FLETES (#) MAYO'!Y49*Y$2,IF($C49=$D$3,'FLETES (#) MAYO'!Y49*Y$3,IF($C49=$D$4,'FLETES (#) MAYO'!Y49*Y$4,IF($C49=$D$5,'FLETES (#) MAYO'!Y49*Y$5,0))))</f>
        <v>0</v>
      </c>
      <c r="Z49" s="179">
        <f>IF($C49=$D$2,'FLETES (#) MAYO'!Z49*Z$2,IF($C49=$D$3,'FLETES (#) MAYO'!Z49*Z$3,IF($C49=$D$4,'FLETES (#) MAYO'!Z49*Z$4,IF($C49=$D$5,'FLETES (#) MAYO'!Z49*Z$5,0))))</f>
        <v>0</v>
      </c>
      <c r="AA49" s="179">
        <f>IF($C49=$D$2,'FLETES (#) MAYO'!AA49*AA$2,IF($C49=$D$3,'FLETES (#) MAYO'!AA49*AA$3,IF($C49=$D$4,'FLETES (#) MAYO'!AA49*AA$4,IF($C49=$D$5,'FLETES (#) MAYO'!AA49*AA$5,0))))</f>
        <v>0</v>
      </c>
      <c r="AB49" s="179">
        <f>IF($C49=$D$2,'FLETES (#) MAYO'!AB49*AB$2,IF($C49=$D$3,'FLETES (#) MAYO'!AB49*AB$3,IF($C49=$D$4,'FLETES (#) MAYO'!AB49*AB$4,IF($C49=$D$5,'FLETES (#) MAYO'!AB49*AB$5,0))))</f>
        <v>0</v>
      </c>
      <c r="AC49" s="179">
        <f>IF($C49=$D$2,'FLETES (#) MAYO'!AC49*AC$2,IF($C49=$D$3,'FLETES (#) MAYO'!AC49*AC$3,IF($C49=$D$4,'FLETES (#) MAYO'!AC49*AC$4,IF($C49=$D$5,'FLETES (#) MAYO'!AC49*AC$5,0))))</f>
        <v>0</v>
      </c>
      <c r="AD49" s="179">
        <f>IF($C49=$D$2,'FLETES (#) MAYO'!AD49*AD$2,IF($C49=$D$3,'FLETES (#) MAYO'!AD49*AD$3,IF($C49=$D$4,'FLETES (#) MAYO'!AD49*AD$4,IF($C49=$D$5,'FLETES (#) MAYO'!AD49*AD$5,0))))</f>
        <v>0</v>
      </c>
      <c r="AE49" s="179">
        <f>IF($C49=$D$2,'FLETES (#) MAYO'!AE49*AE$2,IF($C49=$D$3,'FLETES (#) MAYO'!AE49*AE$3,IF($C49=$D$4,'FLETES (#) MAYO'!AE49*AE$4,IF($C49=$D$5,'FLETES (#) MAYO'!AE49*AE$5,0))))</f>
        <v>0</v>
      </c>
      <c r="AF49" s="179">
        <f>IF($C49=$D$2,'FLETES (#) MAYO'!AF49*AF$2,IF($C49=$D$3,'FLETES (#) MAYO'!AF49*AF$3,IF($C49=$D$4,'FLETES (#) MAYO'!AF49*AF$4,IF($C49=$D$5,'FLETES (#) MAYO'!AF49*AF$5,0))))</f>
        <v>0</v>
      </c>
      <c r="AG49" s="179">
        <f>IF($C49=$D$2,'FLETES (#) MAYO'!AG49*AG$2,IF($C49=$D$3,'FLETES (#) MAYO'!AG49*AG$3,IF($C49=$D$4,'FLETES (#) MAYO'!AG49*AG$4,IF($C49=$D$5,'FLETES (#) MAYO'!AG49*AG$5,0))))</f>
        <v>0</v>
      </c>
      <c r="AH49" s="179">
        <f>IF($C49=$D$2,'FLETES (#) MAYO'!AH49*AH$2,IF($C49=$D$3,'FLETES (#) MAYO'!AH49*AH$3,IF($C49=$D$4,'FLETES (#) MAYO'!AH49*AH$4,IF($C49=$D$5,'FLETES (#) MAYO'!AH49*AH$5,0))))</f>
        <v>0</v>
      </c>
      <c r="AI49" s="179">
        <f>IF($C49=$D$2,'FLETES (#) MAYO'!AI49*AI$2,IF($C49=$D$3,'FLETES (#) MAYO'!AI49*AI$3,IF($C49=$D$4,'FLETES (#) MAYO'!AI49*AI$4,IF($C49=$D$5,'FLETES (#) MAYO'!AI49*AI$5,0))))</f>
        <v>0</v>
      </c>
      <c r="AJ49" s="179">
        <f>IF($C49=$D$2,'FLETES (#) MAYO'!AJ49*AJ$2,IF($C49=$D$3,'FLETES (#) MAYO'!AJ49*AJ$3,IF($C49=$D$4,'FLETES (#) MAYO'!AJ49*AJ$4,IF($C49=$D$5,'FLETES (#) MAYO'!AJ49*AJ$5,0))))</f>
        <v>0</v>
      </c>
      <c r="AK49" s="179">
        <f>IF($C49=$D$2,'FLETES (#) MAYO'!AK49*AK$2,IF($C49=$D$3,'FLETES (#) MAYO'!AK49*AK$3,IF($C49=$D$4,'FLETES (#) MAYO'!AK49*AK$4,IF($C49=$D$5,'FLETES (#) MAYO'!AK49*AK$5,0))))</f>
        <v>0</v>
      </c>
      <c r="AL49" s="179">
        <f>IF($C49=$D$2,'FLETES (#) MAYO'!AL49*AL$2,IF($C49=$D$3,'FLETES (#) MAYO'!AL49*AL$3,IF($C49=$D$4,'FLETES (#) MAYO'!AL49*AL$4,IF($C49=$D$5,'FLETES (#) MAYO'!AL49*AL$5,0))))</f>
        <v>0</v>
      </c>
      <c r="AM49" s="179">
        <f>IF($C49=$D$2,'FLETES (#) MAYO'!AM49*AM$2,IF($C49=$D$3,'FLETES (#) MAYO'!AM49*AM$3,IF($C49=$D$4,'FLETES (#) MAYO'!AM49*AM$4,IF($C49=$D$5,'FLETES (#) MAYO'!AM49*AM$5,0))))</f>
        <v>0</v>
      </c>
    </row>
    <row r="50" spans="1:39">
      <c r="A50" s="141"/>
      <c r="B50" s="165"/>
      <c r="C50" s="165"/>
      <c r="D50" s="178">
        <f t="shared" si="0"/>
        <v>0</v>
      </c>
      <c r="E50" s="179">
        <f>IF($C50=$D$2,'FLETES (#) MAYO'!E50*E$2,IF($C50=$D$3,'FLETES (#) MAYO'!E50*E$3,IF($C50=$D$4,'FLETES (#) MAYO'!E50*E$4,IF($C50=$D$5,'FLETES (#) MAYO'!E50*E$5,0))))</f>
        <v>0</v>
      </c>
      <c r="F50" s="179">
        <f>IF($C50=$D$2,'FLETES (#) MAYO'!F50*F$2,IF($C50=$D$3,'FLETES (#) MAYO'!F50*F$3,IF($C50=$D$4,'FLETES (#) MAYO'!F50*F$4,IF($C50=$D$5,'FLETES (#) MAYO'!F50*F$5,0))))</f>
        <v>0</v>
      </c>
      <c r="G50" s="179">
        <f>IF($C50=$D$2,'FLETES (#) MAYO'!G50*G$2,IF($C50=$D$3,'FLETES (#) MAYO'!G50*G$3,IF($C50=$D$4,'FLETES (#) MAYO'!G50*G$4,IF($C50=$D$5,'FLETES (#) MAYO'!G50*G$5,0))))</f>
        <v>0</v>
      </c>
      <c r="H50" s="179">
        <f>IF($C50=$D$2,'FLETES (#) MAYO'!H50*H$2,IF($C50=$D$3,'FLETES (#) MAYO'!H50*H$3,IF($C50=$D$4,'FLETES (#) MAYO'!H50*H$4,IF($C50=$D$5,'FLETES (#) MAYO'!H50*H$5,0))))</f>
        <v>0</v>
      </c>
      <c r="I50" s="179">
        <f>IF($C50=$D$2,'FLETES (#) MAYO'!I50*I$2,IF($C50=$D$3,'FLETES (#) MAYO'!I50*I$3,IF($C50=$D$4,'FLETES (#) MAYO'!I50*I$4,IF($C50=$D$5,'FLETES (#) MAYO'!I50*I$5,0))))</f>
        <v>0</v>
      </c>
      <c r="J50" s="179">
        <f>IF($C50=$D$2,'FLETES (#) MAYO'!J50*J$2,IF($C50=$D$3,'FLETES (#) MAYO'!J50*J$3,IF($C50=$D$4,'FLETES (#) MAYO'!J50*J$4,IF($C50=$D$5,'FLETES (#) MAYO'!J50*J$5,0))))</f>
        <v>0</v>
      </c>
      <c r="K50" s="179">
        <f>IF($C50=$D$2,'FLETES (#) MAYO'!K50*K$2,IF($C50=$D$3,'FLETES (#) MAYO'!K50*K$3,IF($C50=$D$4,'FLETES (#) MAYO'!K50*K$4,IF($C50=$D$5,'FLETES (#) MAYO'!K50*K$5,0))))</f>
        <v>0</v>
      </c>
      <c r="L50" s="179">
        <f>IF($C50=$D$2,'FLETES (#) MAYO'!L50*L$2,IF($C50=$D$3,'FLETES (#) MAYO'!L50*L$3,IF($C50=$D$4,'FLETES (#) MAYO'!L50*L$4,IF($C50=$D$5,'FLETES (#) MAYO'!L50*L$5,0))))</f>
        <v>0</v>
      </c>
      <c r="M50" s="179">
        <f>IF($C50=$D$2,'FLETES (#) MAYO'!M50*M$2,IF($C50=$D$3,'FLETES (#) MAYO'!M50*M$3,IF($C50=$D$4,'FLETES (#) MAYO'!M50*M$4,IF($C50=$D$5,'FLETES (#) MAYO'!M50*M$5,0))))</f>
        <v>0</v>
      </c>
      <c r="N50" s="179">
        <f>IF($C50=$D$2,'FLETES (#) MAYO'!N50*N$2,IF($C50=$D$3,'FLETES (#) MAYO'!N50*N$3,IF($C50=$D$4,'FLETES (#) MAYO'!N50*N$4,IF($C50=$D$5,'FLETES (#) MAYO'!N50*N$5,0))))</f>
        <v>0</v>
      </c>
      <c r="O50" s="179">
        <f>IF($C50=$D$2,'FLETES (#) MAYO'!O50*O$2,IF($C50=$D$3,'FLETES (#) MAYO'!O50*O$3,IF($C50=$D$4,'FLETES (#) MAYO'!O50*O$4,IF($C50=$D$5,'FLETES (#) MAYO'!O50*O$5,0))))</f>
        <v>0</v>
      </c>
      <c r="P50" s="179">
        <f>IF($C50=$D$2,'FLETES (#) MAYO'!P50*P$2,IF($C50=$D$3,'FLETES (#) MAYO'!P50*P$3,IF($C50=$D$4,'FLETES (#) MAYO'!P50*P$4,IF($C50=$D$5,'FLETES (#) MAYO'!P50*P$5,0))))</f>
        <v>0</v>
      </c>
      <c r="Q50" s="179">
        <f>IF($C50=$D$2,'FLETES (#) MAYO'!Q50*Q$2,IF($C50=$D$3,'FLETES (#) MAYO'!Q50*Q$3,IF($C50=$D$4,'FLETES (#) MAYO'!Q50*Q$4,IF($C50=$D$5,'FLETES (#) MAYO'!Q50*Q$5,0))))</f>
        <v>0</v>
      </c>
      <c r="R50" s="179">
        <f>IF($C50=$D$2,'FLETES (#) MAYO'!R50*R$2,IF($C50=$D$3,'FLETES (#) MAYO'!R50*R$3,IF($C50=$D$4,'FLETES (#) MAYO'!R50*R$4,IF($C50=$D$5,'FLETES (#) MAYO'!R50*R$5,0))))</f>
        <v>0</v>
      </c>
      <c r="S50" s="179">
        <f>IF($C50=$D$2,'FLETES (#) MAYO'!S50*S$2,IF($C50=$D$3,'FLETES (#) MAYO'!S50*S$3,IF($C50=$D$4,'FLETES (#) MAYO'!S50*S$4,IF($C50=$D$5,'FLETES (#) MAYO'!S50*S$5,0))))</f>
        <v>0</v>
      </c>
      <c r="T50" s="179">
        <f>IF($C50=$D$2,'FLETES (#) MAYO'!T50*T$2,IF($C50=$D$3,'FLETES (#) MAYO'!T50*T$3,IF($C50=$D$4,'FLETES (#) MAYO'!T50*T$4,IF($C50=$D$5,'FLETES (#) MAYO'!T50*T$5,0))))</f>
        <v>0</v>
      </c>
      <c r="U50" s="179">
        <f>IF($C50=$D$2,'FLETES (#) MAYO'!U50*U$2,IF($C50=$D$3,'FLETES (#) MAYO'!U50*U$3,IF($C50=$D$4,'FLETES (#) MAYO'!U50*U$4,IF($C50=$D$5,'FLETES (#) MAYO'!U50*U$5,0))))</f>
        <v>0</v>
      </c>
      <c r="V50" s="179">
        <f>IF($C50=$D$2,'FLETES (#) MAYO'!V50*V$2,IF($C50=$D$3,'FLETES (#) MAYO'!V50*V$3,IF($C50=$D$4,'FLETES (#) MAYO'!V50*V$4,IF($C50=$D$5,'FLETES (#) MAYO'!V50*V$5,0))))</f>
        <v>0</v>
      </c>
      <c r="W50" s="179">
        <f>IF($C50=$D$2,'FLETES (#) MAYO'!W50*W$2,IF($C50=$D$3,'FLETES (#) MAYO'!W50*W$3,IF($C50=$D$4,'FLETES (#) MAYO'!W50*W$4,IF($C50=$D$5,'FLETES (#) MAYO'!W50*W$5,0))))</f>
        <v>0</v>
      </c>
      <c r="X50" s="179">
        <f>IF($C50=$D$2,'FLETES (#) MAYO'!X50*X$2,IF($C50=$D$3,'FLETES (#) MAYO'!X50*X$3,IF($C50=$D$4,'FLETES (#) MAYO'!X50*X$4,IF($C50=$D$5,'FLETES (#) MAYO'!X50*X$5,0))))</f>
        <v>0</v>
      </c>
      <c r="Y50" s="179">
        <f>IF($C50=$D$2,'FLETES (#) MAYO'!Y50*Y$2,IF($C50=$D$3,'FLETES (#) MAYO'!Y50*Y$3,IF($C50=$D$4,'FLETES (#) MAYO'!Y50*Y$4,IF($C50=$D$5,'FLETES (#) MAYO'!Y50*Y$5,0))))</f>
        <v>0</v>
      </c>
      <c r="Z50" s="179">
        <f>IF($C50=$D$2,'FLETES (#) MAYO'!Z50*Z$2,IF($C50=$D$3,'FLETES (#) MAYO'!Z50*Z$3,IF($C50=$D$4,'FLETES (#) MAYO'!Z50*Z$4,IF($C50=$D$5,'FLETES (#) MAYO'!Z50*Z$5,0))))</f>
        <v>0</v>
      </c>
      <c r="AA50" s="179">
        <f>IF($C50=$D$2,'FLETES (#) MAYO'!AA50*AA$2,IF($C50=$D$3,'FLETES (#) MAYO'!AA50*AA$3,IF($C50=$D$4,'FLETES (#) MAYO'!AA50*AA$4,IF($C50=$D$5,'FLETES (#) MAYO'!AA50*AA$5,0))))</f>
        <v>0</v>
      </c>
      <c r="AB50" s="179">
        <f>IF($C50=$D$2,'FLETES (#) MAYO'!AB50*AB$2,IF($C50=$D$3,'FLETES (#) MAYO'!AB50*AB$3,IF($C50=$D$4,'FLETES (#) MAYO'!AB50*AB$4,IF($C50=$D$5,'FLETES (#) MAYO'!AB50*AB$5,0))))</f>
        <v>0</v>
      </c>
      <c r="AC50" s="179">
        <f>IF($C50=$D$2,'FLETES (#) MAYO'!AC50*AC$2,IF($C50=$D$3,'FLETES (#) MAYO'!AC50*AC$3,IF($C50=$D$4,'FLETES (#) MAYO'!AC50*AC$4,IF($C50=$D$5,'FLETES (#) MAYO'!AC50*AC$5,0))))</f>
        <v>0</v>
      </c>
      <c r="AD50" s="179">
        <f>IF($C50=$D$2,'FLETES (#) MAYO'!AD50*AD$2,IF($C50=$D$3,'FLETES (#) MAYO'!AD50*AD$3,IF($C50=$D$4,'FLETES (#) MAYO'!AD50*AD$4,IF($C50=$D$5,'FLETES (#) MAYO'!AD50*AD$5,0))))</f>
        <v>0</v>
      </c>
      <c r="AE50" s="179">
        <f>IF($C50=$D$2,'FLETES (#) MAYO'!AE50*AE$2,IF($C50=$D$3,'FLETES (#) MAYO'!AE50*AE$3,IF($C50=$D$4,'FLETES (#) MAYO'!AE50*AE$4,IF($C50=$D$5,'FLETES (#) MAYO'!AE50*AE$5,0))))</f>
        <v>0</v>
      </c>
      <c r="AF50" s="179">
        <f>IF($C50=$D$2,'FLETES (#) MAYO'!AF50*AF$2,IF($C50=$D$3,'FLETES (#) MAYO'!AF50*AF$3,IF($C50=$D$4,'FLETES (#) MAYO'!AF50*AF$4,IF($C50=$D$5,'FLETES (#) MAYO'!AF50*AF$5,0))))</f>
        <v>0</v>
      </c>
      <c r="AG50" s="179">
        <f>IF($C50=$D$2,'FLETES (#) MAYO'!AG50*AG$2,IF($C50=$D$3,'FLETES (#) MAYO'!AG50*AG$3,IF($C50=$D$4,'FLETES (#) MAYO'!AG50*AG$4,IF($C50=$D$5,'FLETES (#) MAYO'!AG50*AG$5,0))))</f>
        <v>0</v>
      </c>
      <c r="AH50" s="179">
        <f>IF($C50=$D$2,'FLETES (#) MAYO'!AH50*AH$2,IF($C50=$D$3,'FLETES (#) MAYO'!AH50*AH$3,IF($C50=$D$4,'FLETES (#) MAYO'!AH50*AH$4,IF($C50=$D$5,'FLETES (#) MAYO'!AH50*AH$5,0))))</f>
        <v>0</v>
      </c>
      <c r="AI50" s="179">
        <f>IF($C50=$D$2,'FLETES (#) MAYO'!AI50*AI$2,IF($C50=$D$3,'FLETES (#) MAYO'!AI50*AI$3,IF($C50=$D$4,'FLETES (#) MAYO'!AI50*AI$4,IF($C50=$D$5,'FLETES (#) MAYO'!AI50*AI$5,0))))</f>
        <v>0</v>
      </c>
      <c r="AJ50" s="179">
        <f>IF($C50=$D$2,'FLETES (#) MAYO'!AJ50*AJ$2,IF($C50=$D$3,'FLETES (#) MAYO'!AJ50*AJ$3,IF($C50=$D$4,'FLETES (#) MAYO'!AJ50*AJ$4,IF($C50=$D$5,'FLETES (#) MAYO'!AJ50*AJ$5,0))))</f>
        <v>0</v>
      </c>
      <c r="AK50" s="179">
        <f>IF($C50=$D$2,'FLETES (#) MAYO'!AK50*AK$2,IF($C50=$D$3,'FLETES (#) MAYO'!AK50*AK$3,IF($C50=$D$4,'FLETES (#) MAYO'!AK50*AK$4,IF($C50=$D$5,'FLETES (#) MAYO'!AK50*AK$5,0))))</f>
        <v>0</v>
      </c>
      <c r="AL50" s="179">
        <f>IF($C50=$D$2,'FLETES (#) MAYO'!AL50*AL$2,IF($C50=$D$3,'FLETES (#) MAYO'!AL50*AL$3,IF($C50=$D$4,'FLETES (#) MAYO'!AL50*AL$4,IF($C50=$D$5,'FLETES (#) MAYO'!AL50*AL$5,0))))</f>
        <v>0</v>
      </c>
      <c r="AM50" s="179">
        <f>IF($C50=$D$2,'FLETES (#) MAYO'!AM50*AM$2,IF($C50=$D$3,'FLETES (#) MAYO'!AM50*AM$3,IF($C50=$D$4,'FLETES (#) MAYO'!AM50*AM$4,IF($C50=$D$5,'FLETES (#) MAYO'!AM50*AM$5,0))))</f>
        <v>0</v>
      </c>
    </row>
    <row r="51" spans="1:39">
      <c r="A51" s="141"/>
      <c r="B51" s="165"/>
      <c r="C51" s="165"/>
      <c r="D51" s="178">
        <f t="shared" si="0"/>
        <v>0</v>
      </c>
      <c r="E51" s="179">
        <f>IF($C51=$D$2,'FLETES (#) MAYO'!E51*E$2,IF($C51=$D$3,'FLETES (#) MAYO'!E51*E$3,IF($C51=$D$4,'FLETES (#) MAYO'!E51*E$4,IF($C51=$D$5,'FLETES (#) MAYO'!E51*E$5,0))))</f>
        <v>0</v>
      </c>
      <c r="F51" s="179">
        <f>IF($C51=$D$2,'FLETES (#) MAYO'!F51*F$2,IF($C51=$D$3,'FLETES (#) MAYO'!F51*F$3,IF($C51=$D$4,'FLETES (#) MAYO'!F51*F$4,IF($C51=$D$5,'FLETES (#) MAYO'!F51*F$5,0))))</f>
        <v>0</v>
      </c>
      <c r="G51" s="179">
        <f>IF($C51=$D$2,'FLETES (#) MAYO'!G51*G$2,IF($C51=$D$3,'FLETES (#) MAYO'!G51*G$3,IF($C51=$D$4,'FLETES (#) MAYO'!G51*G$4,IF($C51=$D$5,'FLETES (#) MAYO'!G51*G$5,0))))</f>
        <v>0</v>
      </c>
      <c r="H51" s="179">
        <f>IF($C51=$D$2,'FLETES (#) MAYO'!H51*H$2,IF($C51=$D$3,'FLETES (#) MAYO'!H51*H$3,IF($C51=$D$4,'FLETES (#) MAYO'!H51*H$4,IF($C51=$D$5,'FLETES (#) MAYO'!H51*H$5,0))))</f>
        <v>0</v>
      </c>
      <c r="I51" s="179">
        <f>IF($C51=$D$2,'FLETES (#) MAYO'!I51*I$2,IF($C51=$D$3,'FLETES (#) MAYO'!I51*I$3,IF($C51=$D$4,'FLETES (#) MAYO'!I51*I$4,IF($C51=$D$5,'FLETES (#) MAYO'!I51*I$5,0))))</f>
        <v>0</v>
      </c>
      <c r="J51" s="179">
        <f>IF($C51=$D$2,'FLETES (#) MAYO'!J51*J$2,IF($C51=$D$3,'FLETES (#) MAYO'!J51*J$3,IF($C51=$D$4,'FLETES (#) MAYO'!J51*J$4,IF($C51=$D$5,'FLETES (#) MAYO'!J51*J$5,0))))</f>
        <v>0</v>
      </c>
      <c r="K51" s="179">
        <f>IF($C51=$D$2,'FLETES (#) MAYO'!K51*K$2,IF($C51=$D$3,'FLETES (#) MAYO'!K51*K$3,IF($C51=$D$4,'FLETES (#) MAYO'!K51*K$4,IF($C51=$D$5,'FLETES (#) MAYO'!K51*K$5,0))))</f>
        <v>0</v>
      </c>
      <c r="L51" s="179">
        <f>IF($C51=$D$2,'FLETES (#) MAYO'!L51*L$2,IF($C51=$D$3,'FLETES (#) MAYO'!L51*L$3,IF($C51=$D$4,'FLETES (#) MAYO'!L51*L$4,IF($C51=$D$5,'FLETES (#) MAYO'!L51*L$5,0))))</f>
        <v>0</v>
      </c>
      <c r="M51" s="179">
        <f>IF($C51=$D$2,'FLETES (#) MAYO'!M51*M$2,IF($C51=$D$3,'FLETES (#) MAYO'!M51*M$3,IF($C51=$D$4,'FLETES (#) MAYO'!M51*M$4,IF($C51=$D$5,'FLETES (#) MAYO'!M51*M$5,0))))</f>
        <v>0</v>
      </c>
      <c r="N51" s="179">
        <f>IF($C51=$D$2,'FLETES (#) MAYO'!N51*N$2,IF($C51=$D$3,'FLETES (#) MAYO'!N51*N$3,IF($C51=$D$4,'FLETES (#) MAYO'!N51*N$4,IF($C51=$D$5,'FLETES (#) MAYO'!N51*N$5,0))))</f>
        <v>0</v>
      </c>
      <c r="O51" s="179">
        <f>IF($C51=$D$2,'FLETES (#) MAYO'!O51*O$2,IF($C51=$D$3,'FLETES (#) MAYO'!O51*O$3,IF($C51=$D$4,'FLETES (#) MAYO'!O51*O$4,IF($C51=$D$5,'FLETES (#) MAYO'!O51*O$5,0))))</f>
        <v>0</v>
      </c>
      <c r="P51" s="179">
        <f>IF($C51=$D$2,'FLETES (#) MAYO'!P51*P$2,IF($C51=$D$3,'FLETES (#) MAYO'!P51*P$3,IF($C51=$D$4,'FLETES (#) MAYO'!P51*P$4,IF($C51=$D$5,'FLETES (#) MAYO'!P51*P$5,0))))</f>
        <v>0</v>
      </c>
      <c r="Q51" s="179">
        <f>IF($C51=$D$2,'FLETES (#) MAYO'!Q51*Q$2,IF($C51=$D$3,'FLETES (#) MAYO'!Q51*Q$3,IF($C51=$D$4,'FLETES (#) MAYO'!Q51*Q$4,IF($C51=$D$5,'FLETES (#) MAYO'!Q51*Q$5,0))))</f>
        <v>0</v>
      </c>
      <c r="R51" s="179">
        <f>IF($C51=$D$2,'FLETES (#) MAYO'!R51*R$2,IF($C51=$D$3,'FLETES (#) MAYO'!R51*R$3,IF($C51=$D$4,'FLETES (#) MAYO'!R51*R$4,IF($C51=$D$5,'FLETES (#) MAYO'!R51*R$5,0))))</f>
        <v>0</v>
      </c>
      <c r="S51" s="179">
        <f>IF($C51=$D$2,'FLETES (#) MAYO'!S51*S$2,IF($C51=$D$3,'FLETES (#) MAYO'!S51*S$3,IF($C51=$D$4,'FLETES (#) MAYO'!S51*S$4,IF($C51=$D$5,'FLETES (#) MAYO'!S51*S$5,0))))</f>
        <v>0</v>
      </c>
      <c r="T51" s="179">
        <f>IF($C51=$D$2,'FLETES (#) MAYO'!T51*T$2,IF($C51=$D$3,'FLETES (#) MAYO'!T51*T$3,IF($C51=$D$4,'FLETES (#) MAYO'!T51*T$4,IF($C51=$D$5,'FLETES (#) MAYO'!T51*T$5,0))))</f>
        <v>0</v>
      </c>
      <c r="U51" s="179">
        <f>IF($C51=$D$2,'FLETES (#) MAYO'!U51*U$2,IF($C51=$D$3,'FLETES (#) MAYO'!U51*U$3,IF($C51=$D$4,'FLETES (#) MAYO'!U51*U$4,IF($C51=$D$5,'FLETES (#) MAYO'!U51*U$5,0))))</f>
        <v>0</v>
      </c>
      <c r="V51" s="179">
        <f>IF($C51=$D$2,'FLETES (#) MAYO'!V51*V$2,IF($C51=$D$3,'FLETES (#) MAYO'!V51*V$3,IF($C51=$D$4,'FLETES (#) MAYO'!V51*V$4,IF($C51=$D$5,'FLETES (#) MAYO'!V51*V$5,0))))</f>
        <v>0</v>
      </c>
      <c r="W51" s="179">
        <f>IF($C51=$D$2,'FLETES (#) MAYO'!W51*W$2,IF($C51=$D$3,'FLETES (#) MAYO'!W51*W$3,IF($C51=$D$4,'FLETES (#) MAYO'!W51*W$4,IF($C51=$D$5,'FLETES (#) MAYO'!W51*W$5,0))))</f>
        <v>0</v>
      </c>
      <c r="X51" s="179">
        <f>IF($C51=$D$2,'FLETES (#) MAYO'!X51*X$2,IF($C51=$D$3,'FLETES (#) MAYO'!X51*X$3,IF($C51=$D$4,'FLETES (#) MAYO'!X51*X$4,IF($C51=$D$5,'FLETES (#) MAYO'!X51*X$5,0))))</f>
        <v>0</v>
      </c>
      <c r="Y51" s="179">
        <f>IF($C51=$D$2,'FLETES (#) MAYO'!Y51*Y$2,IF($C51=$D$3,'FLETES (#) MAYO'!Y51*Y$3,IF($C51=$D$4,'FLETES (#) MAYO'!Y51*Y$4,IF($C51=$D$5,'FLETES (#) MAYO'!Y51*Y$5,0))))</f>
        <v>0</v>
      </c>
      <c r="Z51" s="179">
        <f>IF($C51=$D$2,'FLETES (#) MAYO'!Z51*Z$2,IF($C51=$D$3,'FLETES (#) MAYO'!Z51*Z$3,IF($C51=$D$4,'FLETES (#) MAYO'!Z51*Z$4,IF($C51=$D$5,'FLETES (#) MAYO'!Z51*Z$5,0))))</f>
        <v>0</v>
      </c>
      <c r="AA51" s="179">
        <f>IF($C51=$D$2,'FLETES (#) MAYO'!AA51*AA$2,IF($C51=$D$3,'FLETES (#) MAYO'!AA51*AA$3,IF($C51=$D$4,'FLETES (#) MAYO'!AA51*AA$4,IF($C51=$D$5,'FLETES (#) MAYO'!AA51*AA$5,0))))</f>
        <v>0</v>
      </c>
      <c r="AB51" s="179">
        <f>IF($C51=$D$2,'FLETES (#) MAYO'!AB51*AB$2,IF($C51=$D$3,'FLETES (#) MAYO'!AB51*AB$3,IF($C51=$D$4,'FLETES (#) MAYO'!AB51*AB$4,IF($C51=$D$5,'FLETES (#) MAYO'!AB51*AB$5,0))))</f>
        <v>0</v>
      </c>
      <c r="AC51" s="179">
        <f>IF($C51=$D$2,'FLETES (#) MAYO'!AC51*AC$2,IF($C51=$D$3,'FLETES (#) MAYO'!AC51*AC$3,IF($C51=$D$4,'FLETES (#) MAYO'!AC51*AC$4,IF($C51=$D$5,'FLETES (#) MAYO'!AC51*AC$5,0))))</f>
        <v>0</v>
      </c>
      <c r="AD51" s="179">
        <f>IF($C51=$D$2,'FLETES (#) MAYO'!AD51*AD$2,IF($C51=$D$3,'FLETES (#) MAYO'!AD51*AD$3,IF($C51=$D$4,'FLETES (#) MAYO'!AD51*AD$4,IF($C51=$D$5,'FLETES (#) MAYO'!AD51*AD$5,0))))</f>
        <v>0</v>
      </c>
      <c r="AE51" s="179">
        <f>IF($C51=$D$2,'FLETES (#) MAYO'!AE51*AE$2,IF($C51=$D$3,'FLETES (#) MAYO'!AE51*AE$3,IF($C51=$D$4,'FLETES (#) MAYO'!AE51*AE$4,IF($C51=$D$5,'FLETES (#) MAYO'!AE51*AE$5,0))))</f>
        <v>0</v>
      </c>
      <c r="AF51" s="179">
        <f>IF($C51=$D$2,'FLETES (#) MAYO'!AF51*AF$2,IF($C51=$D$3,'FLETES (#) MAYO'!AF51*AF$3,IF($C51=$D$4,'FLETES (#) MAYO'!AF51*AF$4,IF($C51=$D$5,'FLETES (#) MAYO'!AF51*AF$5,0))))</f>
        <v>0</v>
      </c>
      <c r="AG51" s="179">
        <f>IF($C51=$D$2,'FLETES (#) MAYO'!AG51*AG$2,IF($C51=$D$3,'FLETES (#) MAYO'!AG51*AG$3,IF($C51=$D$4,'FLETES (#) MAYO'!AG51*AG$4,IF($C51=$D$5,'FLETES (#) MAYO'!AG51*AG$5,0))))</f>
        <v>0</v>
      </c>
      <c r="AH51" s="179">
        <f>IF($C51=$D$2,'FLETES (#) MAYO'!AH51*AH$2,IF($C51=$D$3,'FLETES (#) MAYO'!AH51*AH$3,IF($C51=$D$4,'FLETES (#) MAYO'!AH51*AH$4,IF($C51=$D$5,'FLETES (#) MAYO'!AH51*AH$5,0))))</f>
        <v>0</v>
      </c>
      <c r="AI51" s="179">
        <f>IF($C51=$D$2,'FLETES (#) MAYO'!AI51*AI$2,IF($C51=$D$3,'FLETES (#) MAYO'!AI51*AI$3,IF($C51=$D$4,'FLETES (#) MAYO'!AI51*AI$4,IF($C51=$D$5,'FLETES (#) MAYO'!AI51*AI$5,0))))</f>
        <v>0</v>
      </c>
      <c r="AJ51" s="179">
        <f>IF($C51=$D$2,'FLETES (#) MAYO'!AJ51*AJ$2,IF($C51=$D$3,'FLETES (#) MAYO'!AJ51*AJ$3,IF($C51=$D$4,'FLETES (#) MAYO'!AJ51*AJ$4,IF($C51=$D$5,'FLETES (#) MAYO'!AJ51*AJ$5,0))))</f>
        <v>0</v>
      </c>
      <c r="AK51" s="179">
        <f>IF($C51=$D$2,'FLETES (#) MAYO'!AK51*AK$2,IF($C51=$D$3,'FLETES (#) MAYO'!AK51*AK$3,IF($C51=$D$4,'FLETES (#) MAYO'!AK51*AK$4,IF($C51=$D$5,'FLETES (#) MAYO'!AK51*AK$5,0))))</f>
        <v>0</v>
      </c>
      <c r="AL51" s="179">
        <f>IF($C51=$D$2,'FLETES (#) MAYO'!AL51*AL$2,IF($C51=$D$3,'FLETES (#) MAYO'!AL51*AL$3,IF($C51=$D$4,'FLETES (#) MAYO'!AL51*AL$4,IF($C51=$D$5,'FLETES (#) MAYO'!AL51*AL$5,0))))</f>
        <v>0</v>
      </c>
      <c r="AM51" s="179">
        <f>IF($C51=$D$2,'FLETES (#) MAYO'!AM51*AM$2,IF($C51=$D$3,'FLETES (#) MAYO'!AM51*AM$3,IF($C51=$D$4,'FLETES (#) MAYO'!AM51*AM$4,IF($C51=$D$5,'FLETES (#) MAYO'!AM51*AM$5,0))))</f>
        <v>0</v>
      </c>
    </row>
    <row r="52" spans="1:39">
      <c r="A52" s="141"/>
      <c r="B52" s="165"/>
      <c r="C52" s="165"/>
      <c r="D52" s="178">
        <f t="shared" si="0"/>
        <v>0</v>
      </c>
      <c r="E52" s="179">
        <f>IF($C52=$D$2,'FLETES (#) MAYO'!E52*E$2,IF($C52=$D$3,'FLETES (#) MAYO'!E52*E$3,IF($C52=$D$4,'FLETES (#) MAYO'!E52*E$4,IF($C52=$D$5,'FLETES (#) MAYO'!E52*E$5,0))))</f>
        <v>0</v>
      </c>
      <c r="F52" s="179">
        <f>IF($C52=$D$2,'FLETES (#) MAYO'!F52*F$2,IF($C52=$D$3,'FLETES (#) MAYO'!F52*F$3,IF($C52=$D$4,'FLETES (#) MAYO'!F52*F$4,IF($C52=$D$5,'FLETES (#) MAYO'!F52*F$5,0))))</f>
        <v>0</v>
      </c>
      <c r="G52" s="179">
        <f>IF($C52=$D$2,'FLETES (#) MAYO'!G52*G$2,IF($C52=$D$3,'FLETES (#) MAYO'!G52*G$3,IF($C52=$D$4,'FLETES (#) MAYO'!G52*G$4,IF($C52=$D$5,'FLETES (#) MAYO'!G52*G$5,0))))</f>
        <v>0</v>
      </c>
      <c r="H52" s="179">
        <f>IF($C52=$D$2,'FLETES (#) MAYO'!H52*H$2,IF($C52=$D$3,'FLETES (#) MAYO'!H52*H$3,IF($C52=$D$4,'FLETES (#) MAYO'!H52*H$4,IF($C52=$D$5,'FLETES (#) MAYO'!H52*H$5,0))))</f>
        <v>0</v>
      </c>
      <c r="I52" s="179">
        <f>IF($C52=$D$2,'FLETES (#) MAYO'!I52*I$2,IF($C52=$D$3,'FLETES (#) MAYO'!I52*I$3,IF($C52=$D$4,'FLETES (#) MAYO'!I52*I$4,IF($C52=$D$5,'FLETES (#) MAYO'!I52*I$5,0))))</f>
        <v>0</v>
      </c>
      <c r="J52" s="179">
        <f>IF($C52=$D$2,'FLETES (#) MAYO'!J52*J$2,IF($C52=$D$3,'FLETES (#) MAYO'!J52*J$3,IF($C52=$D$4,'FLETES (#) MAYO'!J52*J$4,IF($C52=$D$5,'FLETES (#) MAYO'!J52*J$5,0))))</f>
        <v>0</v>
      </c>
      <c r="K52" s="179">
        <f>IF($C52=$D$2,'FLETES (#) MAYO'!K52*K$2,IF($C52=$D$3,'FLETES (#) MAYO'!K52*K$3,IF($C52=$D$4,'FLETES (#) MAYO'!K52*K$4,IF($C52=$D$5,'FLETES (#) MAYO'!K52*K$5,0))))</f>
        <v>0</v>
      </c>
      <c r="L52" s="179">
        <f>IF($C52=$D$2,'FLETES (#) MAYO'!L52*L$2,IF($C52=$D$3,'FLETES (#) MAYO'!L52*L$3,IF($C52=$D$4,'FLETES (#) MAYO'!L52*L$4,IF($C52=$D$5,'FLETES (#) MAYO'!L52*L$5,0))))</f>
        <v>0</v>
      </c>
      <c r="M52" s="179">
        <f>IF($C52=$D$2,'FLETES (#) MAYO'!M52*M$2,IF($C52=$D$3,'FLETES (#) MAYO'!M52*M$3,IF($C52=$D$4,'FLETES (#) MAYO'!M52*M$4,IF($C52=$D$5,'FLETES (#) MAYO'!M52*M$5,0))))</f>
        <v>0</v>
      </c>
      <c r="N52" s="179">
        <f>IF($C52=$D$2,'FLETES (#) MAYO'!N52*N$2,IF($C52=$D$3,'FLETES (#) MAYO'!N52*N$3,IF($C52=$D$4,'FLETES (#) MAYO'!N52*N$4,IF($C52=$D$5,'FLETES (#) MAYO'!N52*N$5,0))))</f>
        <v>0</v>
      </c>
      <c r="O52" s="179">
        <f>IF($C52=$D$2,'FLETES (#) MAYO'!O52*O$2,IF($C52=$D$3,'FLETES (#) MAYO'!O52*O$3,IF($C52=$D$4,'FLETES (#) MAYO'!O52*O$4,IF($C52=$D$5,'FLETES (#) MAYO'!O52*O$5,0))))</f>
        <v>0</v>
      </c>
      <c r="P52" s="179">
        <f>IF($C52=$D$2,'FLETES (#) MAYO'!P52*P$2,IF($C52=$D$3,'FLETES (#) MAYO'!P52*P$3,IF($C52=$D$4,'FLETES (#) MAYO'!P52*P$4,IF($C52=$D$5,'FLETES (#) MAYO'!P52*P$5,0))))</f>
        <v>0</v>
      </c>
      <c r="Q52" s="179">
        <f>IF($C52=$D$2,'FLETES (#) MAYO'!Q52*Q$2,IF($C52=$D$3,'FLETES (#) MAYO'!Q52*Q$3,IF($C52=$D$4,'FLETES (#) MAYO'!Q52*Q$4,IF($C52=$D$5,'FLETES (#) MAYO'!Q52*Q$5,0))))</f>
        <v>0</v>
      </c>
      <c r="R52" s="179">
        <f>IF($C52=$D$2,'FLETES (#) MAYO'!R52*R$2,IF($C52=$D$3,'FLETES (#) MAYO'!R52*R$3,IF($C52=$D$4,'FLETES (#) MAYO'!R52*R$4,IF($C52=$D$5,'FLETES (#) MAYO'!R52*R$5,0))))</f>
        <v>0</v>
      </c>
      <c r="S52" s="179">
        <f>IF($C52=$D$2,'FLETES (#) MAYO'!S52*S$2,IF($C52=$D$3,'FLETES (#) MAYO'!S52*S$3,IF($C52=$D$4,'FLETES (#) MAYO'!S52*S$4,IF($C52=$D$5,'FLETES (#) MAYO'!S52*S$5,0))))</f>
        <v>0</v>
      </c>
      <c r="T52" s="179">
        <f>IF($C52=$D$2,'FLETES (#) MAYO'!T52*T$2,IF($C52=$D$3,'FLETES (#) MAYO'!T52*T$3,IF($C52=$D$4,'FLETES (#) MAYO'!T52*T$4,IF($C52=$D$5,'FLETES (#) MAYO'!T52*T$5,0))))</f>
        <v>0</v>
      </c>
      <c r="U52" s="179">
        <f>IF($C52=$D$2,'FLETES (#) MAYO'!U52*U$2,IF($C52=$D$3,'FLETES (#) MAYO'!U52*U$3,IF($C52=$D$4,'FLETES (#) MAYO'!U52*U$4,IF($C52=$D$5,'FLETES (#) MAYO'!U52*U$5,0))))</f>
        <v>0</v>
      </c>
      <c r="V52" s="179">
        <f>IF($C52=$D$2,'FLETES (#) MAYO'!V52*V$2,IF($C52=$D$3,'FLETES (#) MAYO'!V52*V$3,IF($C52=$D$4,'FLETES (#) MAYO'!V52*V$4,IF($C52=$D$5,'FLETES (#) MAYO'!V52*V$5,0))))</f>
        <v>0</v>
      </c>
      <c r="W52" s="179">
        <f>IF($C52=$D$2,'FLETES (#) MAYO'!W52*W$2,IF($C52=$D$3,'FLETES (#) MAYO'!W52*W$3,IF($C52=$D$4,'FLETES (#) MAYO'!W52*W$4,IF($C52=$D$5,'FLETES (#) MAYO'!W52*W$5,0))))</f>
        <v>0</v>
      </c>
      <c r="X52" s="179">
        <f>IF($C52=$D$2,'FLETES (#) MAYO'!X52*X$2,IF($C52=$D$3,'FLETES (#) MAYO'!X52*X$3,IF($C52=$D$4,'FLETES (#) MAYO'!X52*X$4,IF($C52=$D$5,'FLETES (#) MAYO'!X52*X$5,0))))</f>
        <v>0</v>
      </c>
      <c r="Y52" s="179">
        <f>IF($C52=$D$2,'FLETES (#) MAYO'!Y52*Y$2,IF($C52=$D$3,'FLETES (#) MAYO'!Y52*Y$3,IF($C52=$D$4,'FLETES (#) MAYO'!Y52*Y$4,IF($C52=$D$5,'FLETES (#) MAYO'!Y52*Y$5,0))))</f>
        <v>0</v>
      </c>
      <c r="Z52" s="179">
        <f>IF($C52=$D$2,'FLETES (#) MAYO'!Z52*Z$2,IF($C52=$D$3,'FLETES (#) MAYO'!Z52*Z$3,IF($C52=$D$4,'FLETES (#) MAYO'!Z52*Z$4,IF($C52=$D$5,'FLETES (#) MAYO'!Z52*Z$5,0))))</f>
        <v>0</v>
      </c>
      <c r="AA52" s="179">
        <f>IF($C52=$D$2,'FLETES (#) MAYO'!AA52*AA$2,IF($C52=$D$3,'FLETES (#) MAYO'!AA52*AA$3,IF($C52=$D$4,'FLETES (#) MAYO'!AA52*AA$4,IF($C52=$D$5,'FLETES (#) MAYO'!AA52*AA$5,0))))</f>
        <v>0</v>
      </c>
      <c r="AB52" s="179">
        <f>IF($C52=$D$2,'FLETES (#) MAYO'!AB52*AB$2,IF($C52=$D$3,'FLETES (#) MAYO'!AB52*AB$3,IF($C52=$D$4,'FLETES (#) MAYO'!AB52*AB$4,IF($C52=$D$5,'FLETES (#) MAYO'!AB52*AB$5,0))))</f>
        <v>0</v>
      </c>
      <c r="AC52" s="179">
        <f>IF($C52=$D$2,'FLETES (#) MAYO'!AC52*AC$2,IF($C52=$D$3,'FLETES (#) MAYO'!AC52*AC$3,IF($C52=$D$4,'FLETES (#) MAYO'!AC52*AC$4,IF($C52=$D$5,'FLETES (#) MAYO'!AC52*AC$5,0))))</f>
        <v>0</v>
      </c>
      <c r="AD52" s="179">
        <f>IF($C52=$D$2,'FLETES (#) MAYO'!AD52*AD$2,IF($C52=$D$3,'FLETES (#) MAYO'!AD52*AD$3,IF($C52=$D$4,'FLETES (#) MAYO'!AD52*AD$4,IF($C52=$D$5,'FLETES (#) MAYO'!AD52*AD$5,0))))</f>
        <v>0</v>
      </c>
      <c r="AE52" s="179">
        <f>IF($C52=$D$2,'FLETES (#) MAYO'!AE52*AE$2,IF($C52=$D$3,'FLETES (#) MAYO'!AE52*AE$3,IF($C52=$D$4,'FLETES (#) MAYO'!AE52*AE$4,IF($C52=$D$5,'FLETES (#) MAYO'!AE52*AE$5,0))))</f>
        <v>0</v>
      </c>
      <c r="AF52" s="179">
        <f>IF($C52=$D$2,'FLETES (#) MAYO'!AF52*AF$2,IF($C52=$D$3,'FLETES (#) MAYO'!AF52*AF$3,IF($C52=$D$4,'FLETES (#) MAYO'!AF52*AF$4,IF($C52=$D$5,'FLETES (#) MAYO'!AF52*AF$5,0))))</f>
        <v>0</v>
      </c>
      <c r="AG52" s="179">
        <f>IF($C52=$D$2,'FLETES (#) MAYO'!AG52*AG$2,IF($C52=$D$3,'FLETES (#) MAYO'!AG52*AG$3,IF($C52=$D$4,'FLETES (#) MAYO'!AG52*AG$4,IF($C52=$D$5,'FLETES (#) MAYO'!AG52*AG$5,0))))</f>
        <v>0</v>
      </c>
      <c r="AH52" s="179">
        <f>IF($C52=$D$2,'FLETES (#) MAYO'!AH52*AH$2,IF($C52=$D$3,'FLETES (#) MAYO'!AH52*AH$3,IF($C52=$D$4,'FLETES (#) MAYO'!AH52*AH$4,IF($C52=$D$5,'FLETES (#) MAYO'!AH52*AH$5,0))))</f>
        <v>0</v>
      </c>
      <c r="AI52" s="179">
        <f>IF($C52=$D$2,'FLETES (#) MAYO'!AI52*AI$2,IF($C52=$D$3,'FLETES (#) MAYO'!AI52*AI$3,IF($C52=$D$4,'FLETES (#) MAYO'!AI52*AI$4,IF($C52=$D$5,'FLETES (#) MAYO'!AI52*AI$5,0))))</f>
        <v>0</v>
      </c>
      <c r="AJ52" s="179">
        <f>IF($C52=$D$2,'FLETES (#) MAYO'!AJ52*AJ$2,IF($C52=$D$3,'FLETES (#) MAYO'!AJ52*AJ$3,IF($C52=$D$4,'FLETES (#) MAYO'!AJ52*AJ$4,IF($C52=$D$5,'FLETES (#) MAYO'!AJ52*AJ$5,0))))</f>
        <v>0</v>
      </c>
      <c r="AK52" s="179">
        <f>IF($C52=$D$2,'FLETES (#) MAYO'!AK52*AK$2,IF($C52=$D$3,'FLETES (#) MAYO'!AK52*AK$3,IF($C52=$D$4,'FLETES (#) MAYO'!AK52*AK$4,IF($C52=$D$5,'FLETES (#) MAYO'!AK52*AK$5,0))))</f>
        <v>0</v>
      </c>
      <c r="AL52" s="179">
        <f>IF($C52=$D$2,'FLETES (#) MAYO'!AL52*AL$2,IF($C52=$D$3,'FLETES (#) MAYO'!AL52*AL$3,IF($C52=$D$4,'FLETES (#) MAYO'!AL52*AL$4,IF($C52=$D$5,'FLETES (#) MAYO'!AL52*AL$5,0))))</f>
        <v>0</v>
      </c>
      <c r="AM52" s="179">
        <f>IF($C52=$D$2,'FLETES (#) MAYO'!AM52*AM$2,IF($C52=$D$3,'FLETES (#) MAYO'!AM52*AM$3,IF($C52=$D$4,'FLETES (#) MAYO'!AM52*AM$4,IF($C52=$D$5,'FLETES (#) MAYO'!AM52*AM$5,0))))</f>
        <v>0</v>
      </c>
    </row>
    <row r="53" spans="1:39">
      <c r="A53" s="141"/>
      <c r="B53" s="165"/>
      <c r="C53" s="165"/>
      <c r="D53" s="178">
        <f t="shared" si="0"/>
        <v>0</v>
      </c>
      <c r="E53" s="179">
        <f>IF($C53=$D$2,'FLETES (#) MAYO'!E53*E$2,IF($C53=$D$3,'FLETES (#) MAYO'!E53*E$3,IF($C53=$D$4,'FLETES (#) MAYO'!E53*E$4,IF($C53=$D$5,'FLETES (#) MAYO'!E53*E$5,0))))</f>
        <v>0</v>
      </c>
      <c r="F53" s="179">
        <f>IF($C53=$D$2,'FLETES (#) MAYO'!F53*F$2,IF($C53=$D$3,'FLETES (#) MAYO'!F53*F$3,IF($C53=$D$4,'FLETES (#) MAYO'!F53*F$4,IF($C53=$D$5,'FLETES (#) MAYO'!F53*F$5,0))))</f>
        <v>0</v>
      </c>
      <c r="G53" s="179">
        <f>IF($C53=$D$2,'FLETES (#) MAYO'!G53*G$2,IF($C53=$D$3,'FLETES (#) MAYO'!G53*G$3,IF($C53=$D$4,'FLETES (#) MAYO'!G53*G$4,IF($C53=$D$5,'FLETES (#) MAYO'!G53*G$5,0))))</f>
        <v>0</v>
      </c>
      <c r="H53" s="179">
        <f>IF($C53=$D$2,'FLETES (#) MAYO'!H53*H$2,IF($C53=$D$3,'FLETES (#) MAYO'!H53*H$3,IF($C53=$D$4,'FLETES (#) MAYO'!H53*H$4,IF($C53=$D$5,'FLETES (#) MAYO'!H53*H$5,0))))</f>
        <v>0</v>
      </c>
      <c r="I53" s="179">
        <f>IF($C53=$D$2,'FLETES (#) MAYO'!I53*I$2,IF($C53=$D$3,'FLETES (#) MAYO'!I53*I$3,IF($C53=$D$4,'FLETES (#) MAYO'!I53*I$4,IF($C53=$D$5,'FLETES (#) MAYO'!I53*I$5,0))))</f>
        <v>0</v>
      </c>
      <c r="J53" s="179">
        <f>IF($C53=$D$2,'FLETES (#) MAYO'!J53*J$2,IF($C53=$D$3,'FLETES (#) MAYO'!J53*J$3,IF($C53=$D$4,'FLETES (#) MAYO'!J53*J$4,IF($C53=$D$5,'FLETES (#) MAYO'!J53*J$5,0))))</f>
        <v>0</v>
      </c>
      <c r="K53" s="179">
        <f>IF($C53=$D$2,'FLETES (#) MAYO'!K53*K$2,IF($C53=$D$3,'FLETES (#) MAYO'!K53*K$3,IF($C53=$D$4,'FLETES (#) MAYO'!K53*K$4,IF($C53=$D$5,'FLETES (#) MAYO'!K53*K$5,0))))</f>
        <v>0</v>
      </c>
      <c r="L53" s="179">
        <f>IF($C53=$D$2,'FLETES (#) MAYO'!L53*L$2,IF($C53=$D$3,'FLETES (#) MAYO'!L53*L$3,IF($C53=$D$4,'FLETES (#) MAYO'!L53*L$4,IF($C53=$D$5,'FLETES (#) MAYO'!L53*L$5,0))))</f>
        <v>0</v>
      </c>
      <c r="M53" s="179">
        <f>IF($C53=$D$2,'FLETES (#) MAYO'!M53*M$2,IF($C53=$D$3,'FLETES (#) MAYO'!M53*M$3,IF($C53=$D$4,'FLETES (#) MAYO'!M53*M$4,IF($C53=$D$5,'FLETES (#) MAYO'!M53*M$5,0))))</f>
        <v>0</v>
      </c>
      <c r="N53" s="179">
        <f>IF($C53=$D$2,'FLETES (#) MAYO'!N53*N$2,IF($C53=$D$3,'FLETES (#) MAYO'!N53*N$3,IF($C53=$D$4,'FLETES (#) MAYO'!N53*N$4,IF($C53=$D$5,'FLETES (#) MAYO'!N53*N$5,0))))</f>
        <v>0</v>
      </c>
      <c r="O53" s="179">
        <f>IF($C53=$D$2,'FLETES (#) MAYO'!O53*O$2,IF($C53=$D$3,'FLETES (#) MAYO'!O53*O$3,IF($C53=$D$4,'FLETES (#) MAYO'!O53*O$4,IF($C53=$D$5,'FLETES (#) MAYO'!O53*O$5,0))))</f>
        <v>0</v>
      </c>
      <c r="P53" s="179">
        <f>IF($C53=$D$2,'FLETES (#) MAYO'!P53*P$2,IF($C53=$D$3,'FLETES (#) MAYO'!P53*P$3,IF($C53=$D$4,'FLETES (#) MAYO'!P53*P$4,IF($C53=$D$5,'FLETES (#) MAYO'!P53*P$5,0))))</f>
        <v>0</v>
      </c>
      <c r="Q53" s="179">
        <f>IF($C53=$D$2,'FLETES (#) MAYO'!Q53*Q$2,IF($C53=$D$3,'FLETES (#) MAYO'!Q53*Q$3,IF($C53=$D$4,'FLETES (#) MAYO'!Q53*Q$4,IF($C53=$D$5,'FLETES (#) MAYO'!Q53*Q$5,0))))</f>
        <v>0</v>
      </c>
      <c r="R53" s="179">
        <f>IF($C53=$D$2,'FLETES (#) MAYO'!R53*R$2,IF($C53=$D$3,'FLETES (#) MAYO'!R53*R$3,IF($C53=$D$4,'FLETES (#) MAYO'!R53*R$4,IF($C53=$D$5,'FLETES (#) MAYO'!R53*R$5,0))))</f>
        <v>0</v>
      </c>
      <c r="S53" s="179">
        <f>IF($C53=$D$2,'FLETES (#) MAYO'!S53*S$2,IF($C53=$D$3,'FLETES (#) MAYO'!S53*S$3,IF($C53=$D$4,'FLETES (#) MAYO'!S53*S$4,IF($C53=$D$5,'FLETES (#) MAYO'!S53*S$5,0))))</f>
        <v>0</v>
      </c>
      <c r="T53" s="179">
        <f>IF($C53=$D$2,'FLETES (#) MAYO'!T53*T$2,IF($C53=$D$3,'FLETES (#) MAYO'!T53*T$3,IF($C53=$D$4,'FLETES (#) MAYO'!T53*T$4,IF($C53=$D$5,'FLETES (#) MAYO'!T53*T$5,0))))</f>
        <v>0</v>
      </c>
      <c r="U53" s="179">
        <f>IF($C53=$D$2,'FLETES (#) MAYO'!U53*U$2,IF($C53=$D$3,'FLETES (#) MAYO'!U53*U$3,IF($C53=$D$4,'FLETES (#) MAYO'!U53*U$4,IF($C53=$D$5,'FLETES (#) MAYO'!U53*U$5,0))))</f>
        <v>0</v>
      </c>
      <c r="V53" s="179">
        <f>IF($C53=$D$2,'FLETES (#) MAYO'!V53*V$2,IF($C53=$D$3,'FLETES (#) MAYO'!V53*V$3,IF($C53=$D$4,'FLETES (#) MAYO'!V53*V$4,IF($C53=$D$5,'FLETES (#) MAYO'!V53*V$5,0))))</f>
        <v>0</v>
      </c>
      <c r="W53" s="179">
        <f>IF($C53=$D$2,'FLETES (#) MAYO'!W53*W$2,IF($C53=$D$3,'FLETES (#) MAYO'!W53*W$3,IF($C53=$D$4,'FLETES (#) MAYO'!W53*W$4,IF($C53=$D$5,'FLETES (#) MAYO'!W53*W$5,0))))</f>
        <v>0</v>
      </c>
      <c r="X53" s="179">
        <f>IF($C53=$D$2,'FLETES (#) MAYO'!X53*X$2,IF($C53=$D$3,'FLETES (#) MAYO'!X53*X$3,IF($C53=$D$4,'FLETES (#) MAYO'!X53*X$4,IF($C53=$D$5,'FLETES (#) MAYO'!X53*X$5,0))))</f>
        <v>0</v>
      </c>
      <c r="Y53" s="179">
        <f>IF($C53=$D$2,'FLETES (#) MAYO'!Y53*Y$2,IF($C53=$D$3,'FLETES (#) MAYO'!Y53*Y$3,IF($C53=$D$4,'FLETES (#) MAYO'!Y53*Y$4,IF($C53=$D$5,'FLETES (#) MAYO'!Y53*Y$5,0))))</f>
        <v>0</v>
      </c>
      <c r="Z53" s="179">
        <f>IF($C53=$D$2,'FLETES (#) MAYO'!Z53*Z$2,IF($C53=$D$3,'FLETES (#) MAYO'!Z53*Z$3,IF($C53=$D$4,'FLETES (#) MAYO'!Z53*Z$4,IF($C53=$D$5,'FLETES (#) MAYO'!Z53*Z$5,0))))</f>
        <v>0</v>
      </c>
      <c r="AA53" s="179">
        <f>IF($C53=$D$2,'FLETES (#) MAYO'!AA53*AA$2,IF($C53=$D$3,'FLETES (#) MAYO'!AA53*AA$3,IF($C53=$D$4,'FLETES (#) MAYO'!AA53*AA$4,IF($C53=$D$5,'FLETES (#) MAYO'!AA53*AA$5,0))))</f>
        <v>0</v>
      </c>
      <c r="AB53" s="179">
        <f>IF($C53=$D$2,'FLETES (#) MAYO'!AB53*AB$2,IF($C53=$D$3,'FLETES (#) MAYO'!AB53*AB$3,IF($C53=$D$4,'FLETES (#) MAYO'!AB53*AB$4,IF($C53=$D$5,'FLETES (#) MAYO'!AB53*AB$5,0))))</f>
        <v>0</v>
      </c>
      <c r="AC53" s="179">
        <f>IF($C53=$D$2,'FLETES (#) MAYO'!AC53*AC$2,IF($C53=$D$3,'FLETES (#) MAYO'!AC53*AC$3,IF($C53=$D$4,'FLETES (#) MAYO'!AC53*AC$4,IF($C53=$D$5,'FLETES (#) MAYO'!AC53*AC$5,0))))</f>
        <v>0</v>
      </c>
      <c r="AD53" s="179">
        <f>IF($C53=$D$2,'FLETES (#) MAYO'!AD53*AD$2,IF($C53=$D$3,'FLETES (#) MAYO'!AD53*AD$3,IF($C53=$D$4,'FLETES (#) MAYO'!AD53*AD$4,IF($C53=$D$5,'FLETES (#) MAYO'!AD53*AD$5,0))))</f>
        <v>0</v>
      </c>
      <c r="AE53" s="179">
        <f>IF($C53=$D$2,'FLETES (#) MAYO'!AE53*AE$2,IF($C53=$D$3,'FLETES (#) MAYO'!AE53*AE$3,IF($C53=$D$4,'FLETES (#) MAYO'!AE53*AE$4,IF($C53=$D$5,'FLETES (#) MAYO'!AE53*AE$5,0))))</f>
        <v>0</v>
      </c>
      <c r="AF53" s="179">
        <f>IF($C53=$D$2,'FLETES (#) MAYO'!AF53*AF$2,IF($C53=$D$3,'FLETES (#) MAYO'!AF53*AF$3,IF($C53=$D$4,'FLETES (#) MAYO'!AF53*AF$4,IF($C53=$D$5,'FLETES (#) MAYO'!AF53*AF$5,0))))</f>
        <v>0</v>
      </c>
      <c r="AG53" s="179">
        <f>IF($C53=$D$2,'FLETES (#) MAYO'!AG53*AG$2,IF($C53=$D$3,'FLETES (#) MAYO'!AG53*AG$3,IF($C53=$D$4,'FLETES (#) MAYO'!AG53*AG$4,IF($C53=$D$5,'FLETES (#) MAYO'!AG53*AG$5,0))))</f>
        <v>0</v>
      </c>
      <c r="AH53" s="179">
        <f>IF($C53=$D$2,'FLETES (#) MAYO'!AH53*AH$2,IF($C53=$D$3,'FLETES (#) MAYO'!AH53*AH$3,IF($C53=$D$4,'FLETES (#) MAYO'!AH53*AH$4,IF($C53=$D$5,'FLETES (#) MAYO'!AH53*AH$5,0))))</f>
        <v>0</v>
      </c>
      <c r="AI53" s="179">
        <f>IF($C53=$D$2,'FLETES (#) MAYO'!AI53*AI$2,IF($C53=$D$3,'FLETES (#) MAYO'!AI53*AI$3,IF($C53=$D$4,'FLETES (#) MAYO'!AI53*AI$4,IF($C53=$D$5,'FLETES (#) MAYO'!AI53*AI$5,0))))</f>
        <v>0</v>
      </c>
      <c r="AJ53" s="179">
        <f>IF($C53=$D$2,'FLETES (#) MAYO'!AJ53*AJ$2,IF($C53=$D$3,'FLETES (#) MAYO'!AJ53*AJ$3,IF($C53=$D$4,'FLETES (#) MAYO'!AJ53*AJ$4,IF($C53=$D$5,'FLETES (#) MAYO'!AJ53*AJ$5,0))))</f>
        <v>0</v>
      </c>
      <c r="AK53" s="179">
        <f>IF($C53=$D$2,'FLETES (#) MAYO'!AK53*AK$2,IF($C53=$D$3,'FLETES (#) MAYO'!AK53*AK$3,IF($C53=$D$4,'FLETES (#) MAYO'!AK53*AK$4,IF($C53=$D$5,'FLETES (#) MAYO'!AK53*AK$5,0))))</f>
        <v>0</v>
      </c>
      <c r="AL53" s="179">
        <f>IF($C53=$D$2,'FLETES (#) MAYO'!AL53*AL$2,IF($C53=$D$3,'FLETES (#) MAYO'!AL53*AL$3,IF($C53=$D$4,'FLETES (#) MAYO'!AL53*AL$4,IF($C53=$D$5,'FLETES (#) MAYO'!AL53*AL$5,0))))</f>
        <v>0</v>
      </c>
      <c r="AM53" s="179">
        <f>IF($C53=$D$2,'FLETES (#) MAYO'!AM53*AM$2,IF($C53=$D$3,'FLETES (#) MAYO'!AM53*AM$3,IF($C53=$D$4,'FLETES (#) MAYO'!AM53*AM$4,IF($C53=$D$5,'FLETES (#) MAYO'!AM53*AM$5,0))))</f>
        <v>0</v>
      </c>
    </row>
    <row r="54" spans="1:39">
      <c r="A54" s="141"/>
      <c r="B54" s="165"/>
      <c r="C54" s="165"/>
      <c r="D54" s="178">
        <f t="shared" si="0"/>
        <v>0</v>
      </c>
      <c r="E54" s="179">
        <f>IF($C54=$D$2,'FLETES (#) MAYO'!E54*E$2,IF($C54=$D$3,'FLETES (#) MAYO'!E54*E$3,IF($C54=$D$4,'FLETES (#) MAYO'!E54*E$4,IF($C54=$D$5,'FLETES (#) MAYO'!E54*E$5,0))))</f>
        <v>0</v>
      </c>
      <c r="F54" s="179">
        <f>IF($C54=$D$2,'FLETES (#) MAYO'!F54*F$2,IF($C54=$D$3,'FLETES (#) MAYO'!F54*F$3,IF($C54=$D$4,'FLETES (#) MAYO'!F54*F$4,IF($C54=$D$5,'FLETES (#) MAYO'!F54*F$5,0))))</f>
        <v>0</v>
      </c>
      <c r="G54" s="179">
        <f>IF($C54=$D$2,'FLETES (#) MAYO'!G54*G$2,IF($C54=$D$3,'FLETES (#) MAYO'!G54*G$3,IF($C54=$D$4,'FLETES (#) MAYO'!G54*G$4,IF($C54=$D$5,'FLETES (#) MAYO'!G54*G$5,0))))</f>
        <v>0</v>
      </c>
      <c r="H54" s="179">
        <f>IF($C54=$D$2,'FLETES (#) MAYO'!H54*H$2,IF($C54=$D$3,'FLETES (#) MAYO'!H54*H$3,IF($C54=$D$4,'FLETES (#) MAYO'!H54*H$4,IF($C54=$D$5,'FLETES (#) MAYO'!H54*H$5,0))))</f>
        <v>0</v>
      </c>
      <c r="I54" s="179">
        <f>IF($C54=$D$2,'FLETES (#) MAYO'!I54*I$2,IF($C54=$D$3,'FLETES (#) MAYO'!I54*I$3,IF($C54=$D$4,'FLETES (#) MAYO'!I54*I$4,IF($C54=$D$5,'FLETES (#) MAYO'!I54*I$5,0))))</f>
        <v>0</v>
      </c>
      <c r="J54" s="179">
        <f>IF($C54=$D$2,'FLETES (#) MAYO'!J54*J$2,IF($C54=$D$3,'FLETES (#) MAYO'!J54*J$3,IF($C54=$D$4,'FLETES (#) MAYO'!J54*J$4,IF($C54=$D$5,'FLETES (#) MAYO'!J54*J$5,0))))</f>
        <v>0</v>
      </c>
      <c r="K54" s="179">
        <f>IF($C54=$D$2,'FLETES (#) MAYO'!K54*K$2,IF($C54=$D$3,'FLETES (#) MAYO'!K54*K$3,IF($C54=$D$4,'FLETES (#) MAYO'!K54*K$4,IF($C54=$D$5,'FLETES (#) MAYO'!K54*K$5,0))))</f>
        <v>0</v>
      </c>
      <c r="L54" s="179">
        <f>IF($C54=$D$2,'FLETES (#) MAYO'!L54*L$2,IF($C54=$D$3,'FLETES (#) MAYO'!L54*L$3,IF($C54=$D$4,'FLETES (#) MAYO'!L54*L$4,IF($C54=$D$5,'FLETES (#) MAYO'!L54*L$5,0))))</f>
        <v>0</v>
      </c>
      <c r="M54" s="179">
        <f>IF($C54=$D$2,'FLETES (#) MAYO'!M54*M$2,IF($C54=$D$3,'FLETES (#) MAYO'!M54*M$3,IF($C54=$D$4,'FLETES (#) MAYO'!M54*M$4,IF($C54=$D$5,'FLETES (#) MAYO'!M54*M$5,0))))</f>
        <v>0</v>
      </c>
      <c r="N54" s="179">
        <f>IF($C54=$D$2,'FLETES (#) MAYO'!N54*N$2,IF($C54=$D$3,'FLETES (#) MAYO'!N54*N$3,IF($C54=$D$4,'FLETES (#) MAYO'!N54*N$4,IF($C54=$D$5,'FLETES (#) MAYO'!N54*N$5,0))))</f>
        <v>0</v>
      </c>
      <c r="O54" s="179">
        <f>IF($C54=$D$2,'FLETES (#) MAYO'!O54*O$2,IF($C54=$D$3,'FLETES (#) MAYO'!O54*O$3,IF($C54=$D$4,'FLETES (#) MAYO'!O54*O$4,IF($C54=$D$5,'FLETES (#) MAYO'!O54*O$5,0))))</f>
        <v>0</v>
      </c>
      <c r="P54" s="179">
        <f>IF($C54=$D$2,'FLETES (#) MAYO'!P54*P$2,IF($C54=$D$3,'FLETES (#) MAYO'!P54*P$3,IF($C54=$D$4,'FLETES (#) MAYO'!P54*P$4,IF($C54=$D$5,'FLETES (#) MAYO'!P54*P$5,0))))</f>
        <v>0</v>
      </c>
      <c r="Q54" s="179">
        <f>IF($C54=$D$2,'FLETES (#) MAYO'!Q54*Q$2,IF($C54=$D$3,'FLETES (#) MAYO'!Q54*Q$3,IF($C54=$D$4,'FLETES (#) MAYO'!Q54*Q$4,IF($C54=$D$5,'FLETES (#) MAYO'!Q54*Q$5,0))))</f>
        <v>0</v>
      </c>
      <c r="R54" s="179">
        <f>IF($C54=$D$2,'FLETES (#) MAYO'!R54*R$2,IF($C54=$D$3,'FLETES (#) MAYO'!R54*R$3,IF($C54=$D$4,'FLETES (#) MAYO'!R54*R$4,IF($C54=$D$5,'FLETES (#) MAYO'!R54*R$5,0))))</f>
        <v>0</v>
      </c>
      <c r="S54" s="179">
        <f>IF($C54=$D$2,'FLETES (#) MAYO'!S54*S$2,IF($C54=$D$3,'FLETES (#) MAYO'!S54*S$3,IF($C54=$D$4,'FLETES (#) MAYO'!S54*S$4,IF($C54=$D$5,'FLETES (#) MAYO'!S54*S$5,0))))</f>
        <v>0</v>
      </c>
      <c r="T54" s="179">
        <f>IF($C54=$D$2,'FLETES (#) MAYO'!T54*T$2,IF($C54=$D$3,'FLETES (#) MAYO'!T54*T$3,IF($C54=$D$4,'FLETES (#) MAYO'!T54*T$4,IF($C54=$D$5,'FLETES (#) MAYO'!T54*T$5,0))))</f>
        <v>0</v>
      </c>
      <c r="U54" s="179">
        <f>IF($C54=$D$2,'FLETES (#) MAYO'!U54*U$2,IF($C54=$D$3,'FLETES (#) MAYO'!U54*U$3,IF($C54=$D$4,'FLETES (#) MAYO'!U54*U$4,IF($C54=$D$5,'FLETES (#) MAYO'!U54*U$5,0))))</f>
        <v>0</v>
      </c>
      <c r="V54" s="179">
        <f>IF($C54=$D$2,'FLETES (#) MAYO'!V54*V$2,IF($C54=$D$3,'FLETES (#) MAYO'!V54*V$3,IF($C54=$D$4,'FLETES (#) MAYO'!V54*V$4,IF($C54=$D$5,'FLETES (#) MAYO'!V54*V$5,0))))</f>
        <v>0</v>
      </c>
      <c r="W54" s="179">
        <f>IF($C54=$D$2,'FLETES (#) MAYO'!W54*W$2,IF($C54=$D$3,'FLETES (#) MAYO'!W54*W$3,IF($C54=$D$4,'FLETES (#) MAYO'!W54*W$4,IF($C54=$D$5,'FLETES (#) MAYO'!W54*W$5,0))))</f>
        <v>0</v>
      </c>
      <c r="X54" s="179">
        <f>IF($C54=$D$2,'FLETES (#) MAYO'!X54*X$2,IF($C54=$D$3,'FLETES (#) MAYO'!X54*X$3,IF($C54=$D$4,'FLETES (#) MAYO'!X54*X$4,IF($C54=$D$5,'FLETES (#) MAYO'!X54*X$5,0))))</f>
        <v>0</v>
      </c>
      <c r="Y54" s="179">
        <f>IF($C54=$D$2,'FLETES (#) MAYO'!Y54*Y$2,IF($C54=$D$3,'FLETES (#) MAYO'!Y54*Y$3,IF($C54=$D$4,'FLETES (#) MAYO'!Y54*Y$4,IF($C54=$D$5,'FLETES (#) MAYO'!Y54*Y$5,0))))</f>
        <v>0</v>
      </c>
      <c r="Z54" s="179">
        <f>IF($C54=$D$2,'FLETES (#) MAYO'!Z54*Z$2,IF($C54=$D$3,'FLETES (#) MAYO'!Z54*Z$3,IF($C54=$D$4,'FLETES (#) MAYO'!Z54*Z$4,IF($C54=$D$5,'FLETES (#) MAYO'!Z54*Z$5,0))))</f>
        <v>0</v>
      </c>
      <c r="AA54" s="179">
        <f>IF($C54=$D$2,'FLETES (#) MAYO'!AA54*AA$2,IF($C54=$D$3,'FLETES (#) MAYO'!AA54*AA$3,IF($C54=$D$4,'FLETES (#) MAYO'!AA54*AA$4,IF($C54=$D$5,'FLETES (#) MAYO'!AA54*AA$5,0))))</f>
        <v>0</v>
      </c>
      <c r="AB54" s="179">
        <f>IF($C54=$D$2,'FLETES (#) MAYO'!AB54*AB$2,IF($C54=$D$3,'FLETES (#) MAYO'!AB54*AB$3,IF($C54=$D$4,'FLETES (#) MAYO'!AB54*AB$4,IF($C54=$D$5,'FLETES (#) MAYO'!AB54*AB$5,0))))</f>
        <v>0</v>
      </c>
      <c r="AC54" s="179">
        <f>IF($C54=$D$2,'FLETES (#) MAYO'!AC54*AC$2,IF($C54=$D$3,'FLETES (#) MAYO'!AC54*AC$3,IF($C54=$D$4,'FLETES (#) MAYO'!AC54*AC$4,IF($C54=$D$5,'FLETES (#) MAYO'!AC54*AC$5,0))))</f>
        <v>0</v>
      </c>
      <c r="AD54" s="179">
        <f>IF($C54=$D$2,'FLETES (#) MAYO'!AD54*AD$2,IF($C54=$D$3,'FLETES (#) MAYO'!AD54*AD$3,IF($C54=$D$4,'FLETES (#) MAYO'!AD54*AD$4,IF($C54=$D$5,'FLETES (#) MAYO'!AD54*AD$5,0))))</f>
        <v>0</v>
      </c>
      <c r="AE54" s="179">
        <f>IF($C54=$D$2,'FLETES (#) MAYO'!AE54*AE$2,IF($C54=$D$3,'FLETES (#) MAYO'!AE54*AE$3,IF($C54=$D$4,'FLETES (#) MAYO'!AE54*AE$4,IF($C54=$D$5,'FLETES (#) MAYO'!AE54*AE$5,0))))</f>
        <v>0</v>
      </c>
      <c r="AF54" s="179">
        <f>IF($C54=$D$2,'FLETES (#) MAYO'!AF54*AF$2,IF($C54=$D$3,'FLETES (#) MAYO'!AF54*AF$3,IF($C54=$D$4,'FLETES (#) MAYO'!AF54*AF$4,IF($C54=$D$5,'FLETES (#) MAYO'!AF54*AF$5,0))))</f>
        <v>0</v>
      </c>
      <c r="AG54" s="179">
        <f>IF($C54=$D$2,'FLETES (#) MAYO'!AG54*AG$2,IF($C54=$D$3,'FLETES (#) MAYO'!AG54*AG$3,IF($C54=$D$4,'FLETES (#) MAYO'!AG54*AG$4,IF($C54=$D$5,'FLETES (#) MAYO'!AG54*AG$5,0))))</f>
        <v>0</v>
      </c>
      <c r="AH54" s="179">
        <f>IF($C54=$D$2,'FLETES (#) MAYO'!AH54*AH$2,IF($C54=$D$3,'FLETES (#) MAYO'!AH54*AH$3,IF($C54=$D$4,'FLETES (#) MAYO'!AH54*AH$4,IF($C54=$D$5,'FLETES (#) MAYO'!AH54*AH$5,0))))</f>
        <v>0</v>
      </c>
      <c r="AI54" s="179">
        <f>IF($C54=$D$2,'FLETES (#) MAYO'!AI54*AI$2,IF($C54=$D$3,'FLETES (#) MAYO'!AI54*AI$3,IF($C54=$D$4,'FLETES (#) MAYO'!AI54*AI$4,IF($C54=$D$5,'FLETES (#) MAYO'!AI54*AI$5,0))))</f>
        <v>0</v>
      </c>
      <c r="AJ54" s="179">
        <f>IF($C54=$D$2,'FLETES (#) MAYO'!AJ54*AJ$2,IF($C54=$D$3,'FLETES (#) MAYO'!AJ54*AJ$3,IF($C54=$D$4,'FLETES (#) MAYO'!AJ54*AJ$4,IF($C54=$D$5,'FLETES (#) MAYO'!AJ54*AJ$5,0))))</f>
        <v>0</v>
      </c>
      <c r="AK54" s="179">
        <f>IF($C54=$D$2,'FLETES (#) MAYO'!AK54*AK$2,IF($C54=$D$3,'FLETES (#) MAYO'!AK54*AK$3,IF($C54=$D$4,'FLETES (#) MAYO'!AK54*AK$4,IF($C54=$D$5,'FLETES (#) MAYO'!AK54*AK$5,0))))</f>
        <v>0</v>
      </c>
      <c r="AL54" s="179">
        <f>IF($C54=$D$2,'FLETES (#) MAYO'!AL54*AL$2,IF($C54=$D$3,'FLETES (#) MAYO'!AL54*AL$3,IF($C54=$D$4,'FLETES (#) MAYO'!AL54*AL$4,IF($C54=$D$5,'FLETES (#) MAYO'!AL54*AL$5,0))))</f>
        <v>0</v>
      </c>
      <c r="AM54" s="179">
        <f>IF($C54=$D$2,'FLETES (#) MAYO'!AM54*AM$2,IF($C54=$D$3,'FLETES (#) MAYO'!AM54*AM$3,IF($C54=$D$4,'FLETES (#) MAYO'!AM54*AM$4,IF($C54=$D$5,'FLETES (#) MAYO'!AM54*AM$5,0))))</f>
        <v>0</v>
      </c>
    </row>
    <row r="55" spans="1:39">
      <c r="A55" s="141"/>
      <c r="B55" s="165"/>
      <c r="C55" s="165"/>
      <c r="D55" s="178">
        <f t="shared" si="0"/>
        <v>0</v>
      </c>
      <c r="E55" s="179">
        <f>IF($C55=$D$2,'FLETES (#) MAYO'!E55*E$2,IF($C55=$D$3,'FLETES (#) MAYO'!E55*E$3,IF($C55=$D$4,'FLETES (#) MAYO'!E55*E$4,IF($C55=$D$5,'FLETES (#) MAYO'!E55*E$5,0))))</f>
        <v>0</v>
      </c>
      <c r="F55" s="179">
        <f>IF($C55=$D$2,'FLETES (#) MAYO'!F55*F$2,IF($C55=$D$3,'FLETES (#) MAYO'!F55*F$3,IF($C55=$D$4,'FLETES (#) MAYO'!F55*F$4,IF($C55=$D$5,'FLETES (#) MAYO'!F55*F$5,0))))</f>
        <v>0</v>
      </c>
      <c r="G55" s="179">
        <f>IF($C55=$D$2,'FLETES (#) MAYO'!G55*G$2,IF($C55=$D$3,'FLETES (#) MAYO'!G55*G$3,IF($C55=$D$4,'FLETES (#) MAYO'!G55*G$4,IF($C55=$D$5,'FLETES (#) MAYO'!G55*G$5,0))))</f>
        <v>0</v>
      </c>
      <c r="H55" s="179">
        <f>IF($C55=$D$2,'FLETES (#) MAYO'!H55*H$2,IF($C55=$D$3,'FLETES (#) MAYO'!H55*H$3,IF($C55=$D$4,'FLETES (#) MAYO'!H55*H$4,IF($C55=$D$5,'FLETES (#) MAYO'!H55*H$5,0))))</f>
        <v>0</v>
      </c>
      <c r="I55" s="179">
        <f>IF($C55=$D$2,'FLETES (#) MAYO'!I55*I$2,IF($C55=$D$3,'FLETES (#) MAYO'!I55*I$3,IF($C55=$D$4,'FLETES (#) MAYO'!I55*I$4,IF($C55=$D$5,'FLETES (#) MAYO'!I55*I$5,0))))</f>
        <v>0</v>
      </c>
      <c r="J55" s="179">
        <f>IF($C55=$D$2,'FLETES (#) MAYO'!J55*J$2,IF($C55=$D$3,'FLETES (#) MAYO'!J55*J$3,IF($C55=$D$4,'FLETES (#) MAYO'!J55*J$4,IF($C55=$D$5,'FLETES (#) MAYO'!J55*J$5,0))))</f>
        <v>0</v>
      </c>
      <c r="K55" s="179">
        <f>IF($C55=$D$2,'FLETES (#) MAYO'!K55*K$2,IF($C55=$D$3,'FLETES (#) MAYO'!K55*K$3,IF($C55=$D$4,'FLETES (#) MAYO'!K55*K$4,IF($C55=$D$5,'FLETES (#) MAYO'!K55*K$5,0))))</f>
        <v>0</v>
      </c>
      <c r="L55" s="179">
        <f>IF($C55=$D$2,'FLETES (#) MAYO'!L55*L$2,IF($C55=$D$3,'FLETES (#) MAYO'!L55*L$3,IF($C55=$D$4,'FLETES (#) MAYO'!L55*L$4,IF($C55=$D$5,'FLETES (#) MAYO'!L55*L$5,0))))</f>
        <v>0</v>
      </c>
      <c r="M55" s="179">
        <f>IF($C55=$D$2,'FLETES (#) MAYO'!M55*M$2,IF($C55=$D$3,'FLETES (#) MAYO'!M55*M$3,IF($C55=$D$4,'FLETES (#) MAYO'!M55*M$4,IF($C55=$D$5,'FLETES (#) MAYO'!M55*M$5,0))))</f>
        <v>0</v>
      </c>
      <c r="N55" s="179">
        <f>IF($C55=$D$2,'FLETES (#) MAYO'!N55*N$2,IF($C55=$D$3,'FLETES (#) MAYO'!N55*N$3,IF($C55=$D$4,'FLETES (#) MAYO'!N55*N$4,IF($C55=$D$5,'FLETES (#) MAYO'!N55*N$5,0))))</f>
        <v>0</v>
      </c>
      <c r="O55" s="179">
        <f>IF($C55=$D$2,'FLETES (#) MAYO'!O55*O$2,IF($C55=$D$3,'FLETES (#) MAYO'!O55*O$3,IF($C55=$D$4,'FLETES (#) MAYO'!O55*O$4,IF($C55=$D$5,'FLETES (#) MAYO'!O55*O$5,0))))</f>
        <v>0</v>
      </c>
      <c r="P55" s="179">
        <f>IF($C55=$D$2,'FLETES (#) MAYO'!P55*P$2,IF($C55=$D$3,'FLETES (#) MAYO'!P55*P$3,IF($C55=$D$4,'FLETES (#) MAYO'!P55*P$4,IF($C55=$D$5,'FLETES (#) MAYO'!P55*P$5,0))))</f>
        <v>0</v>
      </c>
      <c r="Q55" s="179">
        <f>IF($C55=$D$2,'FLETES (#) MAYO'!Q55*Q$2,IF($C55=$D$3,'FLETES (#) MAYO'!Q55*Q$3,IF($C55=$D$4,'FLETES (#) MAYO'!Q55*Q$4,IF($C55=$D$5,'FLETES (#) MAYO'!Q55*Q$5,0))))</f>
        <v>0</v>
      </c>
      <c r="R55" s="179">
        <f>IF($C55=$D$2,'FLETES (#) MAYO'!R55*R$2,IF($C55=$D$3,'FLETES (#) MAYO'!R55*R$3,IF($C55=$D$4,'FLETES (#) MAYO'!R55*R$4,IF($C55=$D$5,'FLETES (#) MAYO'!R55*R$5,0))))</f>
        <v>0</v>
      </c>
      <c r="S55" s="179">
        <f>IF($C55=$D$2,'FLETES (#) MAYO'!S55*S$2,IF($C55=$D$3,'FLETES (#) MAYO'!S55*S$3,IF($C55=$D$4,'FLETES (#) MAYO'!S55*S$4,IF($C55=$D$5,'FLETES (#) MAYO'!S55*S$5,0))))</f>
        <v>0</v>
      </c>
      <c r="T55" s="179">
        <f>IF($C55=$D$2,'FLETES (#) MAYO'!T55*T$2,IF($C55=$D$3,'FLETES (#) MAYO'!T55*T$3,IF($C55=$D$4,'FLETES (#) MAYO'!T55*T$4,IF($C55=$D$5,'FLETES (#) MAYO'!T55*T$5,0))))</f>
        <v>0</v>
      </c>
      <c r="U55" s="179">
        <f>IF($C55=$D$2,'FLETES (#) MAYO'!U55*U$2,IF($C55=$D$3,'FLETES (#) MAYO'!U55*U$3,IF($C55=$D$4,'FLETES (#) MAYO'!U55*U$4,IF($C55=$D$5,'FLETES (#) MAYO'!U55*U$5,0))))</f>
        <v>0</v>
      </c>
      <c r="V55" s="179">
        <f>IF($C55=$D$2,'FLETES (#) MAYO'!V55*V$2,IF($C55=$D$3,'FLETES (#) MAYO'!V55*V$3,IF($C55=$D$4,'FLETES (#) MAYO'!V55*V$4,IF($C55=$D$5,'FLETES (#) MAYO'!V55*V$5,0))))</f>
        <v>0</v>
      </c>
      <c r="W55" s="179">
        <f>IF($C55=$D$2,'FLETES (#) MAYO'!W55*W$2,IF($C55=$D$3,'FLETES (#) MAYO'!W55*W$3,IF($C55=$D$4,'FLETES (#) MAYO'!W55*W$4,IF($C55=$D$5,'FLETES (#) MAYO'!W55*W$5,0))))</f>
        <v>0</v>
      </c>
      <c r="X55" s="179">
        <f>IF($C55=$D$2,'FLETES (#) MAYO'!X55*X$2,IF($C55=$D$3,'FLETES (#) MAYO'!X55*X$3,IF($C55=$D$4,'FLETES (#) MAYO'!X55*X$4,IF($C55=$D$5,'FLETES (#) MAYO'!X55*X$5,0))))</f>
        <v>0</v>
      </c>
      <c r="Y55" s="179">
        <f>IF($C55=$D$2,'FLETES (#) MAYO'!Y55*Y$2,IF($C55=$D$3,'FLETES (#) MAYO'!Y55*Y$3,IF($C55=$D$4,'FLETES (#) MAYO'!Y55*Y$4,IF($C55=$D$5,'FLETES (#) MAYO'!Y55*Y$5,0))))</f>
        <v>0</v>
      </c>
      <c r="Z55" s="179">
        <f>IF($C55=$D$2,'FLETES (#) MAYO'!Z55*Z$2,IF($C55=$D$3,'FLETES (#) MAYO'!Z55*Z$3,IF($C55=$D$4,'FLETES (#) MAYO'!Z55*Z$4,IF($C55=$D$5,'FLETES (#) MAYO'!Z55*Z$5,0))))</f>
        <v>0</v>
      </c>
      <c r="AA55" s="179">
        <f>IF($C55=$D$2,'FLETES (#) MAYO'!AA55*AA$2,IF($C55=$D$3,'FLETES (#) MAYO'!AA55*AA$3,IF($C55=$D$4,'FLETES (#) MAYO'!AA55*AA$4,IF($C55=$D$5,'FLETES (#) MAYO'!AA55*AA$5,0))))</f>
        <v>0</v>
      </c>
      <c r="AB55" s="179">
        <f>IF($C55=$D$2,'FLETES (#) MAYO'!AB55*AB$2,IF($C55=$D$3,'FLETES (#) MAYO'!AB55*AB$3,IF($C55=$D$4,'FLETES (#) MAYO'!AB55*AB$4,IF($C55=$D$5,'FLETES (#) MAYO'!AB55*AB$5,0))))</f>
        <v>0</v>
      </c>
      <c r="AC55" s="179">
        <f>IF($C55=$D$2,'FLETES (#) MAYO'!AC55*AC$2,IF($C55=$D$3,'FLETES (#) MAYO'!AC55*AC$3,IF($C55=$D$4,'FLETES (#) MAYO'!AC55*AC$4,IF($C55=$D$5,'FLETES (#) MAYO'!AC55*AC$5,0))))</f>
        <v>0</v>
      </c>
      <c r="AD55" s="179">
        <f>IF($C55=$D$2,'FLETES (#) MAYO'!AD55*AD$2,IF($C55=$D$3,'FLETES (#) MAYO'!AD55*AD$3,IF($C55=$D$4,'FLETES (#) MAYO'!AD55*AD$4,IF($C55=$D$5,'FLETES (#) MAYO'!AD55*AD$5,0))))</f>
        <v>0</v>
      </c>
      <c r="AE55" s="179">
        <f>IF($C55=$D$2,'FLETES (#) MAYO'!AE55*AE$2,IF($C55=$D$3,'FLETES (#) MAYO'!AE55*AE$3,IF($C55=$D$4,'FLETES (#) MAYO'!AE55*AE$4,IF($C55=$D$5,'FLETES (#) MAYO'!AE55*AE$5,0))))</f>
        <v>0</v>
      </c>
      <c r="AF55" s="179">
        <f>IF($C55=$D$2,'FLETES (#) MAYO'!AF55*AF$2,IF($C55=$D$3,'FLETES (#) MAYO'!AF55*AF$3,IF($C55=$D$4,'FLETES (#) MAYO'!AF55*AF$4,IF($C55=$D$5,'FLETES (#) MAYO'!AF55*AF$5,0))))</f>
        <v>0</v>
      </c>
      <c r="AG55" s="179">
        <f>IF($C55=$D$2,'FLETES (#) MAYO'!AG55*AG$2,IF($C55=$D$3,'FLETES (#) MAYO'!AG55*AG$3,IF($C55=$D$4,'FLETES (#) MAYO'!AG55*AG$4,IF($C55=$D$5,'FLETES (#) MAYO'!AG55*AG$5,0))))</f>
        <v>0</v>
      </c>
      <c r="AH55" s="179">
        <f>IF($C55=$D$2,'FLETES (#) MAYO'!AH55*AH$2,IF($C55=$D$3,'FLETES (#) MAYO'!AH55*AH$3,IF($C55=$D$4,'FLETES (#) MAYO'!AH55*AH$4,IF($C55=$D$5,'FLETES (#) MAYO'!AH55*AH$5,0))))</f>
        <v>0</v>
      </c>
      <c r="AI55" s="179">
        <f>IF($C55=$D$2,'FLETES (#) MAYO'!AI55*AI$2,IF($C55=$D$3,'FLETES (#) MAYO'!AI55*AI$3,IF($C55=$D$4,'FLETES (#) MAYO'!AI55*AI$4,IF($C55=$D$5,'FLETES (#) MAYO'!AI55*AI$5,0))))</f>
        <v>0</v>
      </c>
      <c r="AJ55" s="179">
        <f>IF($C55=$D$2,'FLETES (#) MAYO'!AJ55*AJ$2,IF($C55=$D$3,'FLETES (#) MAYO'!AJ55*AJ$3,IF($C55=$D$4,'FLETES (#) MAYO'!AJ55*AJ$4,IF($C55=$D$5,'FLETES (#) MAYO'!AJ55*AJ$5,0))))</f>
        <v>0</v>
      </c>
      <c r="AK55" s="179">
        <f>IF($C55=$D$2,'FLETES (#) MAYO'!AK55*AK$2,IF($C55=$D$3,'FLETES (#) MAYO'!AK55*AK$3,IF($C55=$D$4,'FLETES (#) MAYO'!AK55*AK$4,IF($C55=$D$5,'FLETES (#) MAYO'!AK55*AK$5,0))))</f>
        <v>0</v>
      </c>
      <c r="AL55" s="179">
        <f>IF($C55=$D$2,'FLETES (#) MAYO'!AL55*AL$2,IF($C55=$D$3,'FLETES (#) MAYO'!AL55*AL$3,IF($C55=$D$4,'FLETES (#) MAYO'!AL55*AL$4,IF($C55=$D$5,'FLETES (#) MAYO'!AL55*AL$5,0))))</f>
        <v>0</v>
      </c>
      <c r="AM55" s="179">
        <f>IF($C55=$D$2,'FLETES (#) MAYO'!AM55*AM$2,IF($C55=$D$3,'FLETES (#) MAYO'!AM55*AM$3,IF($C55=$D$4,'FLETES (#) MAYO'!AM55*AM$4,IF($C55=$D$5,'FLETES (#) MAYO'!AM55*AM$5,0))))</f>
        <v>0</v>
      </c>
    </row>
    <row r="56" spans="1:39">
      <c r="A56" s="141"/>
      <c r="B56" s="165"/>
      <c r="C56" s="165"/>
      <c r="D56" s="178">
        <f t="shared" si="0"/>
        <v>0</v>
      </c>
      <c r="E56" s="179">
        <f>IF($C56=$D$2,'FLETES (#) MAYO'!E56*E$2,IF($C56=$D$3,'FLETES (#) MAYO'!E56*E$3,IF($C56=$D$4,'FLETES (#) MAYO'!E56*E$4,IF($C56=$D$5,'FLETES (#) MAYO'!E56*E$5,0))))</f>
        <v>0</v>
      </c>
      <c r="F56" s="179">
        <f>IF($C56=$D$2,'FLETES (#) MAYO'!F56*F$2,IF($C56=$D$3,'FLETES (#) MAYO'!F56*F$3,IF($C56=$D$4,'FLETES (#) MAYO'!F56*F$4,IF($C56=$D$5,'FLETES (#) MAYO'!F56*F$5,0))))</f>
        <v>0</v>
      </c>
      <c r="G56" s="179">
        <f>IF($C56=$D$2,'FLETES (#) MAYO'!G56*G$2,IF($C56=$D$3,'FLETES (#) MAYO'!G56*G$3,IF($C56=$D$4,'FLETES (#) MAYO'!G56*G$4,IF($C56=$D$5,'FLETES (#) MAYO'!G56*G$5,0))))</f>
        <v>0</v>
      </c>
      <c r="H56" s="179">
        <f>IF($C56=$D$2,'FLETES (#) MAYO'!H56*H$2,IF($C56=$D$3,'FLETES (#) MAYO'!H56*H$3,IF($C56=$D$4,'FLETES (#) MAYO'!H56*H$4,IF($C56=$D$5,'FLETES (#) MAYO'!H56*H$5,0))))</f>
        <v>0</v>
      </c>
      <c r="I56" s="179">
        <f>IF($C56=$D$2,'FLETES (#) MAYO'!I56*I$2,IF($C56=$D$3,'FLETES (#) MAYO'!I56*I$3,IF($C56=$D$4,'FLETES (#) MAYO'!I56*I$4,IF($C56=$D$5,'FLETES (#) MAYO'!I56*I$5,0))))</f>
        <v>0</v>
      </c>
      <c r="J56" s="179">
        <f>IF($C56=$D$2,'FLETES (#) MAYO'!J56*J$2,IF($C56=$D$3,'FLETES (#) MAYO'!J56*J$3,IF($C56=$D$4,'FLETES (#) MAYO'!J56*J$4,IF($C56=$D$5,'FLETES (#) MAYO'!J56*J$5,0))))</f>
        <v>0</v>
      </c>
      <c r="K56" s="179">
        <f>IF($C56=$D$2,'FLETES (#) MAYO'!K56*K$2,IF($C56=$D$3,'FLETES (#) MAYO'!K56*K$3,IF($C56=$D$4,'FLETES (#) MAYO'!K56*K$4,IF($C56=$D$5,'FLETES (#) MAYO'!K56*K$5,0))))</f>
        <v>0</v>
      </c>
      <c r="L56" s="179">
        <f>IF($C56=$D$2,'FLETES (#) MAYO'!L56*L$2,IF($C56=$D$3,'FLETES (#) MAYO'!L56*L$3,IF($C56=$D$4,'FLETES (#) MAYO'!L56*L$4,IF($C56=$D$5,'FLETES (#) MAYO'!L56*L$5,0))))</f>
        <v>0</v>
      </c>
      <c r="M56" s="179">
        <f>IF($C56=$D$2,'FLETES (#) MAYO'!M56*M$2,IF($C56=$D$3,'FLETES (#) MAYO'!M56*M$3,IF($C56=$D$4,'FLETES (#) MAYO'!M56*M$4,IF($C56=$D$5,'FLETES (#) MAYO'!M56*M$5,0))))</f>
        <v>0</v>
      </c>
      <c r="N56" s="179">
        <f>IF($C56=$D$2,'FLETES (#) MAYO'!N56*N$2,IF($C56=$D$3,'FLETES (#) MAYO'!N56*N$3,IF($C56=$D$4,'FLETES (#) MAYO'!N56*N$4,IF($C56=$D$5,'FLETES (#) MAYO'!N56*N$5,0))))</f>
        <v>0</v>
      </c>
      <c r="O56" s="179">
        <f>IF($C56=$D$2,'FLETES (#) MAYO'!O56*O$2,IF($C56=$D$3,'FLETES (#) MAYO'!O56*O$3,IF($C56=$D$4,'FLETES (#) MAYO'!O56*O$4,IF($C56=$D$5,'FLETES (#) MAYO'!O56*O$5,0))))</f>
        <v>0</v>
      </c>
      <c r="P56" s="179">
        <f>IF($C56=$D$2,'FLETES (#) MAYO'!P56*P$2,IF($C56=$D$3,'FLETES (#) MAYO'!P56*P$3,IF($C56=$D$4,'FLETES (#) MAYO'!P56*P$4,IF($C56=$D$5,'FLETES (#) MAYO'!P56*P$5,0))))</f>
        <v>0</v>
      </c>
      <c r="Q56" s="179">
        <f>IF($C56=$D$2,'FLETES (#) MAYO'!Q56*Q$2,IF($C56=$D$3,'FLETES (#) MAYO'!Q56*Q$3,IF($C56=$D$4,'FLETES (#) MAYO'!Q56*Q$4,IF($C56=$D$5,'FLETES (#) MAYO'!Q56*Q$5,0))))</f>
        <v>0</v>
      </c>
      <c r="R56" s="179">
        <f>IF($C56=$D$2,'FLETES (#) MAYO'!R56*R$2,IF($C56=$D$3,'FLETES (#) MAYO'!R56*R$3,IF($C56=$D$4,'FLETES (#) MAYO'!R56*R$4,IF($C56=$D$5,'FLETES (#) MAYO'!R56*R$5,0))))</f>
        <v>0</v>
      </c>
      <c r="S56" s="179">
        <f>IF($C56=$D$2,'FLETES (#) MAYO'!S56*S$2,IF($C56=$D$3,'FLETES (#) MAYO'!S56*S$3,IF($C56=$D$4,'FLETES (#) MAYO'!S56*S$4,IF($C56=$D$5,'FLETES (#) MAYO'!S56*S$5,0))))</f>
        <v>0</v>
      </c>
      <c r="T56" s="179">
        <f>IF($C56=$D$2,'FLETES (#) MAYO'!T56*T$2,IF($C56=$D$3,'FLETES (#) MAYO'!T56*T$3,IF($C56=$D$4,'FLETES (#) MAYO'!T56*T$4,IF($C56=$D$5,'FLETES (#) MAYO'!T56*T$5,0))))</f>
        <v>0</v>
      </c>
      <c r="U56" s="179">
        <f>IF($C56=$D$2,'FLETES (#) MAYO'!U56*U$2,IF($C56=$D$3,'FLETES (#) MAYO'!U56*U$3,IF($C56=$D$4,'FLETES (#) MAYO'!U56*U$4,IF($C56=$D$5,'FLETES (#) MAYO'!U56*U$5,0))))</f>
        <v>0</v>
      </c>
      <c r="V56" s="179">
        <f>IF($C56=$D$2,'FLETES (#) MAYO'!V56*V$2,IF($C56=$D$3,'FLETES (#) MAYO'!V56*V$3,IF($C56=$D$4,'FLETES (#) MAYO'!V56*V$4,IF($C56=$D$5,'FLETES (#) MAYO'!V56*V$5,0))))</f>
        <v>0</v>
      </c>
      <c r="W56" s="179">
        <f>IF($C56=$D$2,'FLETES (#) MAYO'!W56*W$2,IF($C56=$D$3,'FLETES (#) MAYO'!W56*W$3,IF($C56=$D$4,'FLETES (#) MAYO'!W56*W$4,IF($C56=$D$5,'FLETES (#) MAYO'!W56*W$5,0))))</f>
        <v>0</v>
      </c>
      <c r="X56" s="179">
        <f>IF($C56=$D$2,'FLETES (#) MAYO'!X56*X$2,IF($C56=$D$3,'FLETES (#) MAYO'!X56*X$3,IF($C56=$D$4,'FLETES (#) MAYO'!X56*X$4,IF($C56=$D$5,'FLETES (#) MAYO'!X56*X$5,0))))</f>
        <v>0</v>
      </c>
      <c r="Y56" s="179">
        <f>IF($C56=$D$2,'FLETES (#) MAYO'!Y56*Y$2,IF($C56=$D$3,'FLETES (#) MAYO'!Y56*Y$3,IF($C56=$D$4,'FLETES (#) MAYO'!Y56*Y$4,IF($C56=$D$5,'FLETES (#) MAYO'!Y56*Y$5,0))))</f>
        <v>0</v>
      </c>
      <c r="Z56" s="179">
        <f>IF($C56=$D$2,'FLETES (#) MAYO'!Z56*Z$2,IF($C56=$D$3,'FLETES (#) MAYO'!Z56*Z$3,IF($C56=$D$4,'FLETES (#) MAYO'!Z56*Z$4,IF($C56=$D$5,'FLETES (#) MAYO'!Z56*Z$5,0))))</f>
        <v>0</v>
      </c>
      <c r="AA56" s="179">
        <f>IF($C56=$D$2,'FLETES (#) MAYO'!AA56*AA$2,IF($C56=$D$3,'FLETES (#) MAYO'!AA56*AA$3,IF($C56=$D$4,'FLETES (#) MAYO'!AA56*AA$4,IF($C56=$D$5,'FLETES (#) MAYO'!AA56*AA$5,0))))</f>
        <v>0</v>
      </c>
      <c r="AB56" s="179">
        <f>IF($C56=$D$2,'FLETES (#) MAYO'!AB56*AB$2,IF($C56=$D$3,'FLETES (#) MAYO'!AB56*AB$3,IF($C56=$D$4,'FLETES (#) MAYO'!AB56*AB$4,IF($C56=$D$5,'FLETES (#) MAYO'!AB56*AB$5,0))))</f>
        <v>0</v>
      </c>
      <c r="AC56" s="179">
        <f>IF($C56=$D$2,'FLETES (#) MAYO'!AC56*AC$2,IF($C56=$D$3,'FLETES (#) MAYO'!AC56*AC$3,IF($C56=$D$4,'FLETES (#) MAYO'!AC56*AC$4,IF($C56=$D$5,'FLETES (#) MAYO'!AC56*AC$5,0))))</f>
        <v>0</v>
      </c>
      <c r="AD56" s="179">
        <f>IF($C56=$D$2,'FLETES (#) MAYO'!AD56*AD$2,IF($C56=$D$3,'FLETES (#) MAYO'!AD56*AD$3,IF($C56=$D$4,'FLETES (#) MAYO'!AD56*AD$4,IF($C56=$D$5,'FLETES (#) MAYO'!AD56*AD$5,0))))</f>
        <v>0</v>
      </c>
      <c r="AE56" s="179">
        <f>IF($C56=$D$2,'FLETES (#) MAYO'!AE56*AE$2,IF($C56=$D$3,'FLETES (#) MAYO'!AE56*AE$3,IF($C56=$D$4,'FLETES (#) MAYO'!AE56*AE$4,IF($C56=$D$5,'FLETES (#) MAYO'!AE56*AE$5,0))))</f>
        <v>0</v>
      </c>
      <c r="AF56" s="179">
        <f>IF($C56=$D$2,'FLETES (#) MAYO'!AF56*AF$2,IF($C56=$D$3,'FLETES (#) MAYO'!AF56*AF$3,IF($C56=$D$4,'FLETES (#) MAYO'!AF56*AF$4,IF($C56=$D$5,'FLETES (#) MAYO'!AF56*AF$5,0))))</f>
        <v>0</v>
      </c>
      <c r="AG56" s="179">
        <f>IF($C56=$D$2,'FLETES (#) MAYO'!AG56*AG$2,IF($C56=$D$3,'FLETES (#) MAYO'!AG56*AG$3,IF($C56=$D$4,'FLETES (#) MAYO'!AG56*AG$4,IF($C56=$D$5,'FLETES (#) MAYO'!AG56*AG$5,0))))</f>
        <v>0</v>
      </c>
      <c r="AH56" s="179">
        <f>IF($C56=$D$2,'FLETES (#) MAYO'!AH56*AH$2,IF($C56=$D$3,'FLETES (#) MAYO'!AH56*AH$3,IF($C56=$D$4,'FLETES (#) MAYO'!AH56*AH$4,IF($C56=$D$5,'FLETES (#) MAYO'!AH56*AH$5,0))))</f>
        <v>0</v>
      </c>
      <c r="AI56" s="179">
        <f>IF($C56=$D$2,'FLETES (#) MAYO'!AI56*AI$2,IF($C56=$D$3,'FLETES (#) MAYO'!AI56*AI$3,IF($C56=$D$4,'FLETES (#) MAYO'!AI56*AI$4,IF($C56=$D$5,'FLETES (#) MAYO'!AI56*AI$5,0))))</f>
        <v>0</v>
      </c>
      <c r="AJ56" s="179">
        <f>IF($C56=$D$2,'FLETES (#) MAYO'!AJ56*AJ$2,IF($C56=$D$3,'FLETES (#) MAYO'!AJ56*AJ$3,IF($C56=$D$4,'FLETES (#) MAYO'!AJ56*AJ$4,IF($C56=$D$5,'FLETES (#) MAYO'!AJ56*AJ$5,0))))</f>
        <v>0</v>
      </c>
      <c r="AK56" s="179">
        <f>IF($C56=$D$2,'FLETES (#) MAYO'!AK56*AK$2,IF($C56=$D$3,'FLETES (#) MAYO'!AK56*AK$3,IF($C56=$D$4,'FLETES (#) MAYO'!AK56*AK$4,IF($C56=$D$5,'FLETES (#) MAYO'!AK56*AK$5,0))))</f>
        <v>0</v>
      </c>
      <c r="AL56" s="179">
        <f>IF($C56=$D$2,'FLETES (#) MAYO'!AL56*AL$2,IF($C56=$D$3,'FLETES (#) MAYO'!AL56*AL$3,IF($C56=$D$4,'FLETES (#) MAYO'!AL56*AL$4,IF($C56=$D$5,'FLETES (#) MAYO'!AL56*AL$5,0))))</f>
        <v>0</v>
      </c>
      <c r="AM56" s="179">
        <f>IF($C56=$D$2,'FLETES (#) MAYO'!AM56*AM$2,IF($C56=$D$3,'FLETES (#) MAYO'!AM56*AM$3,IF($C56=$D$4,'FLETES (#) MAYO'!AM56*AM$4,IF($C56=$D$5,'FLETES (#) MAYO'!AM56*AM$5,0))))</f>
        <v>0</v>
      </c>
    </row>
    <row r="57" spans="1:39">
      <c r="A57" s="141"/>
      <c r="B57" s="165"/>
      <c r="C57" s="165"/>
      <c r="D57" s="178">
        <f t="shared" si="0"/>
        <v>0</v>
      </c>
      <c r="E57" s="179">
        <f>IF($C57=$D$2,'FLETES (#) MAYO'!E57*E$2,IF($C57=$D$3,'FLETES (#) MAYO'!E57*E$3,IF($C57=$D$4,'FLETES (#) MAYO'!E57*E$4,IF($C57=$D$5,'FLETES (#) MAYO'!E57*E$5,0))))</f>
        <v>0</v>
      </c>
      <c r="F57" s="179">
        <f>IF($C57=$D$2,'FLETES (#) MAYO'!F57*F$2,IF($C57=$D$3,'FLETES (#) MAYO'!F57*F$3,IF($C57=$D$4,'FLETES (#) MAYO'!F57*F$4,IF($C57=$D$5,'FLETES (#) MAYO'!F57*F$5,0))))</f>
        <v>0</v>
      </c>
      <c r="G57" s="179">
        <f>IF($C57=$D$2,'FLETES (#) MAYO'!G57*G$2,IF($C57=$D$3,'FLETES (#) MAYO'!G57*G$3,IF($C57=$D$4,'FLETES (#) MAYO'!G57*G$4,IF($C57=$D$5,'FLETES (#) MAYO'!G57*G$5,0))))</f>
        <v>0</v>
      </c>
      <c r="H57" s="179">
        <f>IF($C57=$D$2,'FLETES (#) MAYO'!H57*H$2,IF($C57=$D$3,'FLETES (#) MAYO'!H57*H$3,IF($C57=$D$4,'FLETES (#) MAYO'!H57*H$4,IF($C57=$D$5,'FLETES (#) MAYO'!H57*H$5,0))))</f>
        <v>0</v>
      </c>
      <c r="I57" s="179">
        <f>IF($C57=$D$2,'FLETES (#) MAYO'!I57*I$2,IF($C57=$D$3,'FLETES (#) MAYO'!I57*I$3,IF($C57=$D$4,'FLETES (#) MAYO'!I57*I$4,IF($C57=$D$5,'FLETES (#) MAYO'!I57*I$5,0))))</f>
        <v>0</v>
      </c>
      <c r="J57" s="179">
        <f>IF($C57=$D$2,'FLETES (#) MAYO'!J57*J$2,IF($C57=$D$3,'FLETES (#) MAYO'!J57*J$3,IF($C57=$D$4,'FLETES (#) MAYO'!J57*J$4,IF($C57=$D$5,'FLETES (#) MAYO'!J57*J$5,0))))</f>
        <v>0</v>
      </c>
      <c r="K57" s="179">
        <f>IF($C57=$D$2,'FLETES (#) MAYO'!K57*K$2,IF($C57=$D$3,'FLETES (#) MAYO'!K57*K$3,IF($C57=$D$4,'FLETES (#) MAYO'!K57*K$4,IF($C57=$D$5,'FLETES (#) MAYO'!K57*K$5,0))))</f>
        <v>0</v>
      </c>
      <c r="L57" s="179">
        <f>IF($C57=$D$2,'FLETES (#) MAYO'!L57*L$2,IF($C57=$D$3,'FLETES (#) MAYO'!L57*L$3,IF($C57=$D$4,'FLETES (#) MAYO'!L57*L$4,IF($C57=$D$5,'FLETES (#) MAYO'!L57*L$5,0))))</f>
        <v>0</v>
      </c>
      <c r="M57" s="179">
        <f>IF($C57=$D$2,'FLETES (#) MAYO'!M57*M$2,IF($C57=$D$3,'FLETES (#) MAYO'!M57*M$3,IF($C57=$D$4,'FLETES (#) MAYO'!M57*M$4,IF($C57=$D$5,'FLETES (#) MAYO'!M57*M$5,0))))</f>
        <v>0</v>
      </c>
      <c r="N57" s="179">
        <f>IF($C57=$D$2,'FLETES (#) MAYO'!N57*N$2,IF($C57=$D$3,'FLETES (#) MAYO'!N57*N$3,IF($C57=$D$4,'FLETES (#) MAYO'!N57*N$4,IF($C57=$D$5,'FLETES (#) MAYO'!N57*N$5,0))))</f>
        <v>0</v>
      </c>
      <c r="O57" s="179">
        <f>IF($C57=$D$2,'FLETES (#) MAYO'!O57*O$2,IF($C57=$D$3,'FLETES (#) MAYO'!O57*O$3,IF($C57=$D$4,'FLETES (#) MAYO'!O57*O$4,IF($C57=$D$5,'FLETES (#) MAYO'!O57*O$5,0))))</f>
        <v>0</v>
      </c>
      <c r="P57" s="179">
        <f>IF($C57=$D$2,'FLETES (#) MAYO'!P57*P$2,IF($C57=$D$3,'FLETES (#) MAYO'!P57*P$3,IF($C57=$D$4,'FLETES (#) MAYO'!P57*P$4,IF($C57=$D$5,'FLETES (#) MAYO'!P57*P$5,0))))</f>
        <v>0</v>
      </c>
      <c r="Q57" s="179">
        <f>IF($C57=$D$2,'FLETES (#) MAYO'!Q57*Q$2,IF($C57=$D$3,'FLETES (#) MAYO'!Q57*Q$3,IF($C57=$D$4,'FLETES (#) MAYO'!Q57*Q$4,IF($C57=$D$5,'FLETES (#) MAYO'!Q57*Q$5,0))))</f>
        <v>0</v>
      </c>
      <c r="R57" s="179">
        <f>IF($C57=$D$2,'FLETES (#) MAYO'!R57*R$2,IF($C57=$D$3,'FLETES (#) MAYO'!R57*R$3,IF($C57=$D$4,'FLETES (#) MAYO'!R57*R$4,IF($C57=$D$5,'FLETES (#) MAYO'!R57*R$5,0))))</f>
        <v>0</v>
      </c>
      <c r="S57" s="179">
        <f>IF($C57=$D$2,'FLETES (#) MAYO'!S57*S$2,IF($C57=$D$3,'FLETES (#) MAYO'!S57*S$3,IF($C57=$D$4,'FLETES (#) MAYO'!S57*S$4,IF($C57=$D$5,'FLETES (#) MAYO'!S57*S$5,0))))</f>
        <v>0</v>
      </c>
      <c r="T57" s="179">
        <f>IF($C57=$D$2,'FLETES (#) MAYO'!T57*T$2,IF($C57=$D$3,'FLETES (#) MAYO'!T57*T$3,IF($C57=$D$4,'FLETES (#) MAYO'!T57*T$4,IF($C57=$D$5,'FLETES (#) MAYO'!T57*T$5,0))))</f>
        <v>0</v>
      </c>
      <c r="U57" s="179">
        <f>IF($C57=$D$2,'FLETES (#) MAYO'!U57*U$2,IF($C57=$D$3,'FLETES (#) MAYO'!U57*U$3,IF($C57=$D$4,'FLETES (#) MAYO'!U57*U$4,IF($C57=$D$5,'FLETES (#) MAYO'!U57*U$5,0))))</f>
        <v>0</v>
      </c>
      <c r="V57" s="179">
        <f>IF($C57=$D$2,'FLETES (#) MAYO'!V57*V$2,IF($C57=$D$3,'FLETES (#) MAYO'!V57*V$3,IF($C57=$D$4,'FLETES (#) MAYO'!V57*V$4,IF($C57=$D$5,'FLETES (#) MAYO'!V57*V$5,0))))</f>
        <v>0</v>
      </c>
      <c r="W57" s="179">
        <f>IF($C57=$D$2,'FLETES (#) MAYO'!W57*W$2,IF($C57=$D$3,'FLETES (#) MAYO'!W57*W$3,IF($C57=$D$4,'FLETES (#) MAYO'!W57*W$4,IF($C57=$D$5,'FLETES (#) MAYO'!W57*W$5,0))))</f>
        <v>0</v>
      </c>
      <c r="X57" s="179">
        <f>IF($C57=$D$2,'FLETES (#) MAYO'!X57*X$2,IF($C57=$D$3,'FLETES (#) MAYO'!X57*X$3,IF($C57=$D$4,'FLETES (#) MAYO'!X57*X$4,IF($C57=$D$5,'FLETES (#) MAYO'!X57*X$5,0))))</f>
        <v>0</v>
      </c>
      <c r="Y57" s="179">
        <f>IF($C57=$D$2,'FLETES (#) MAYO'!Y57*Y$2,IF($C57=$D$3,'FLETES (#) MAYO'!Y57*Y$3,IF($C57=$D$4,'FLETES (#) MAYO'!Y57*Y$4,IF($C57=$D$5,'FLETES (#) MAYO'!Y57*Y$5,0))))</f>
        <v>0</v>
      </c>
      <c r="Z57" s="179">
        <f>IF($C57=$D$2,'FLETES (#) MAYO'!Z57*Z$2,IF($C57=$D$3,'FLETES (#) MAYO'!Z57*Z$3,IF($C57=$D$4,'FLETES (#) MAYO'!Z57*Z$4,IF($C57=$D$5,'FLETES (#) MAYO'!Z57*Z$5,0))))</f>
        <v>0</v>
      </c>
      <c r="AA57" s="179">
        <f>IF($C57=$D$2,'FLETES (#) MAYO'!AA57*AA$2,IF($C57=$D$3,'FLETES (#) MAYO'!AA57*AA$3,IF($C57=$D$4,'FLETES (#) MAYO'!AA57*AA$4,IF($C57=$D$5,'FLETES (#) MAYO'!AA57*AA$5,0))))</f>
        <v>0</v>
      </c>
      <c r="AB57" s="179">
        <f>IF($C57=$D$2,'FLETES (#) MAYO'!AB57*AB$2,IF($C57=$D$3,'FLETES (#) MAYO'!AB57*AB$3,IF($C57=$D$4,'FLETES (#) MAYO'!AB57*AB$4,IF($C57=$D$5,'FLETES (#) MAYO'!AB57*AB$5,0))))</f>
        <v>0</v>
      </c>
      <c r="AC57" s="179">
        <f>IF($C57=$D$2,'FLETES (#) MAYO'!AC57*AC$2,IF($C57=$D$3,'FLETES (#) MAYO'!AC57*AC$3,IF($C57=$D$4,'FLETES (#) MAYO'!AC57*AC$4,IF($C57=$D$5,'FLETES (#) MAYO'!AC57*AC$5,0))))</f>
        <v>0</v>
      </c>
      <c r="AD57" s="179">
        <f>IF($C57=$D$2,'FLETES (#) MAYO'!AD57*AD$2,IF($C57=$D$3,'FLETES (#) MAYO'!AD57*AD$3,IF($C57=$D$4,'FLETES (#) MAYO'!AD57*AD$4,IF($C57=$D$5,'FLETES (#) MAYO'!AD57*AD$5,0))))</f>
        <v>0</v>
      </c>
      <c r="AE57" s="179">
        <f>IF($C57=$D$2,'FLETES (#) MAYO'!AE57*AE$2,IF($C57=$D$3,'FLETES (#) MAYO'!AE57*AE$3,IF($C57=$D$4,'FLETES (#) MAYO'!AE57*AE$4,IF($C57=$D$5,'FLETES (#) MAYO'!AE57*AE$5,0))))</f>
        <v>0</v>
      </c>
      <c r="AF57" s="179">
        <f>IF($C57=$D$2,'FLETES (#) MAYO'!AF57*AF$2,IF($C57=$D$3,'FLETES (#) MAYO'!AF57*AF$3,IF($C57=$D$4,'FLETES (#) MAYO'!AF57*AF$4,IF($C57=$D$5,'FLETES (#) MAYO'!AF57*AF$5,0))))</f>
        <v>0</v>
      </c>
      <c r="AG57" s="179">
        <f>IF($C57=$D$2,'FLETES (#) MAYO'!AG57*AG$2,IF($C57=$D$3,'FLETES (#) MAYO'!AG57*AG$3,IF($C57=$D$4,'FLETES (#) MAYO'!AG57*AG$4,IF($C57=$D$5,'FLETES (#) MAYO'!AG57*AG$5,0))))</f>
        <v>0</v>
      </c>
      <c r="AH57" s="179">
        <f>IF($C57=$D$2,'FLETES (#) MAYO'!AH57*AH$2,IF($C57=$D$3,'FLETES (#) MAYO'!AH57*AH$3,IF($C57=$D$4,'FLETES (#) MAYO'!AH57*AH$4,IF($C57=$D$5,'FLETES (#) MAYO'!AH57*AH$5,0))))</f>
        <v>0</v>
      </c>
      <c r="AI57" s="179">
        <f>IF($C57=$D$2,'FLETES (#) MAYO'!AI57*AI$2,IF($C57=$D$3,'FLETES (#) MAYO'!AI57*AI$3,IF($C57=$D$4,'FLETES (#) MAYO'!AI57*AI$4,IF($C57=$D$5,'FLETES (#) MAYO'!AI57*AI$5,0))))</f>
        <v>0</v>
      </c>
      <c r="AJ57" s="179">
        <f>IF($C57=$D$2,'FLETES (#) MAYO'!AJ57*AJ$2,IF($C57=$D$3,'FLETES (#) MAYO'!AJ57*AJ$3,IF($C57=$D$4,'FLETES (#) MAYO'!AJ57*AJ$4,IF($C57=$D$5,'FLETES (#) MAYO'!AJ57*AJ$5,0))))</f>
        <v>0</v>
      </c>
      <c r="AK57" s="179">
        <f>IF($C57=$D$2,'FLETES (#) MAYO'!AK57*AK$2,IF($C57=$D$3,'FLETES (#) MAYO'!AK57*AK$3,IF($C57=$D$4,'FLETES (#) MAYO'!AK57*AK$4,IF($C57=$D$5,'FLETES (#) MAYO'!AK57*AK$5,0))))</f>
        <v>0</v>
      </c>
      <c r="AL57" s="179">
        <f>IF($C57=$D$2,'FLETES (#) MAYO'!AL57*AL$2,IF($C57=$D$3,'FLETES (#) MAYO'!AL57*AL$3,IF($C57=$D$4,'FLETES (#) MAYO'!AL57*AL$4,IF($C57=$D$5,'FLETES (#) MAYO'!AL57*AL$5,0))))</f>
        <v>0</v>
      </c>
      <c r="AM57" s="179">
        <f>IF($C57=$D$2,'FLETES (#) MAYO'!AM57*AM$2,IF($C57=$D$3,'FLETES (#) MAYO'!AM57*AM$3,IF($C57=$D$4,'FLETES (#) MAYO'!AM57*AM$4,IF($C57=$D$5,'FLETES (#) MAYO'!AM57*AM$5,0))))</f>
        <v>0</v>
      </c>
    </row>
    <row r="58" spans="1:39">
      <c r="A58" s="141"/>
      <c r="B58" s="165"/>
      <c r="C58" s="165"/>
      <c r="D58" s="178">
        <f t="shared" si="0"/>
        <v>0</v>
      </c>
      <c r="E58" s="179">
        <f>IF($C58=$D$2,'FLETES (#) MAYO'!E58*E$2,IF($C58=$D$3,'FLETES (#) MAYO'!E58*E$3,IF($C58=$D$4,'FLETES (#) MAYO'!E58*E$4,IF($C58=$D$5,'FLETES (#) MAYO'!E58*E$5,0))))</f>
        <v>0</v>
      </c>
      <c r="F58" s="179">
        <f>IF($C58=$D$2,'FLETES (#) MAYO'!F58*F$2,IF($C58=$D$3,'FLETES (#) MAYO'!F58*F$3,IF($C58=$D$4,'FLETES (#) MAYO'!F58*F$4,IF($C58=$D$5,'FLETES (#) MAYO'!F58*F$5,0))))</f>
        <v>0</v>
      </c>
      <c r="G58" s="179">
        <f>IF($C58=$D$2,'FLETES (#) MAYO'!G58*G$2,IF($C58=$D$3,'FLETES (#) MAYO'!G58*G$3,IF($C58=$D$4,'FLETES (#) MAYO'!G58*G$4,IF($C58=$D$5,'FLETES (#) MAYO'!G58*G$5,0))))</f>
        <v>0</v>
      </c>
      <c r="H58" s="179">
        <f>IF($C58=$D$2,'FLETES (#) MAYO'!H58*H$2,IF($C58=$D$3,'FLETES (#) MAYO'!H58*H$3,IF($C58=$D$4,'FLETES (#) MAYO'!H58*H$4,IF($C58=$D$5,'FLETES (#) MAYO'!H58*H$5,0))))</f>
        <v>0</v>
      </c>
      <c r="I58" s="179">
        <f>IF($C58=$D$2,'FLETES (#) MAYO'!I58*I$2,IF($C58=$D$3,'FLETES (#) MAYO'!I58*I$3,IF($C58=$D$4,'FLETES (#) MAYO'!I58*I$4,IF($C58=$D$5,'FLETES (#) MAYO'!I58*I$5,0))))</f>
        <v>0</v>
      </c>
      <c r="J58" s="179">
        <f>IF($C58=$D$2,'FLETES (#) MAYO'!J58*J$2,IF($C58=$D$3,'FLETES (#) MAYO'!J58*J$3,IF($C58=$D$4,'FLETES (#) MAYO'!J58*J$4,IF($C58=$D$5,'FLETES (#) MAYO'!J58*J$5,0))))</f>
        <v>0</v>
      </c>
      <c r="K58" s="179">
        <f>IF($C58=$D$2,'FLETES (#) MAYO'!K58*K$2,IF($C58=$D$3,'FLETES (#) MAYO'!K58*K$3,IF($C58=$D$4,'FLETES (#) MAYO'!K58*K$4,IF($C58=$D$5,'FLETES (#) MAYO'!K58*K$5,0))))</f>
        <v>0</v>
      </c>
      <c r="L58" s="179">
        <f>IF($C58=$D$2,'FLETES (#) MAYO'!L58*L$2,IF($C58=$D$3,'FLETES (#) MAYO'!L58*L$3,IF($C58=$D$4,'FLETES (#) MAYO'!L58*L$4,IF($C58=$D$5,'FLETES (#) MAYO'!L58*L$5,0))))</f>
        <v>0</v>
      </c>
      <c r="M58" s="179">
        <f>IF($C58=$D$2,'FLETES (#) MAYO'!M58*M$2,IF($C58=$D$3,'FLETES (#) MAYO'!M58*M$3,IF($C58=$D$4,'FLETES (#) MAYO'!M58*M$4,IF($C58=$D$5,'FLETES (#) MAYO'!M58*M$5,0))))</f>
        <v>0</v>
      </c>
      <c r="N58" s="179">
        <f>IF($C58=$D$2,'FLETES (#) MAYO'!N58*N$2,IF($C58=$D$3,'FLETES (#) MAYO'!N58*N$3,IF($C58=$D$4,'FLETES (#) MAYO'!N58*N$4,IF($C58=$D$5,'FLETES (#) MAYO'!N58*N$5,0))))</f>
        <v>0</v>
      </c>
      <c r="O58" s="179">
        <f>IF($C58=$D$2,'FLETES (#) MAYO'!O58*O$2,IF($C58=$D$3,'FLETES (#) MAYO'!O58*O$3,IF($C58=$D$4,'FLETES (#) MAYO'!O58*O$4,IF($C58=$D$5,'FLETES (#) MAYO'!O58*O$5,0))))</f>
        <v>0</v>
      </c>
      <c r="P58" s="179">
        <f>IF($C58=$D$2,'FLETES (#) MAYO'!P58*P$2,IF($C58=$D$3,'FLETES (#) MAYO'!P58*P$3,IF($C58=$D$4,'FLETES (#) MAYO'!P58*P$4,IF($C58=$D$5,'FLETES (#) MAYO'!P58*P$5,0))))</f>
        <v>0</v>
      </c>
      <c r="Q58" s="179">
        <f>IF($C58=$D$2,'FLETES (#) MAYO'!Q58*Q$2,IF($C58=$D$3,'FLETES (#) MAYO'!Q58*Q$3,IF($C58=$D$4,'FLETES (#) MAYO'!Q58*Q$4,IF($C58=$D$5,'FLETES (#) MAYO'!Q58*Q$5,0))))</f>
        <v>0</v>
      </c>
      <c r="R58" s="179">
        <f>IF($C58=$D$2,'FLETES (#) MAYO'!R58*R$2,IF($C58=$D$3,'FLETES (#) MAYO'!R58*R$3,IF($C58=$D$4,'FLETES (#) MAYO'!R58*R$4,IF($C58=$D$5,'FLETES (#) MAYO'!R58*R$5,0))))</f>
        <v>0</v>
      </c>
      <c r="S58" s="179">
        <f>IF($C58=$D$2,'FLETES (#) MAYO'!S58*S$2,IF($C58=$D$3,'FLETES (#) MAYO'!S58*S$3,IF($C58=$D$4,'FLETES (#) MAYO'!S58*S$4,IF($C58=$D$5,'FLETES (#) MAYO'!S58*S$5,0))))</f>
        <v>0</v>
      </c>
      <c r="T58" s="179">
        <f>IF($C58=$D$2,'FLETES (#) MAYO'!T58*T$2,IF($C58=$D$3,'FLETES (#) MAYO'!T58*T$3,IF($C58=$D$4,'FLETES (#) MAYO'!T58*T$4,IF($C58=$D$5,'FLETES (#) MAYO'!T58*T$5,0))))</f>
        <v>0</v>
      </c>
      <c r="U58" s="179">
        <f>IF($C58=$D$2,'FLETES (#) MAYO'!U58*U$2,IF($C58=$D$3,'FLETES (#) MAYO'!U58*U$3,IF($C58=$D$4,'FLETES (#) MAYO'!U58*U$4,IF($C58=$D$5,'FLETES (#) MAYO'!U58*U$5,0))))</f>
        <v>0</v>
      </c>
      <c r="V58" s="179">
        <f>IF($C58=$D$2,'FLETES (#) MAYO'!V58*V$2,IF($C58=$D$3,'FLETES (#) MAYO'!V58*V$3,IF($C58=$D$4,'FLETES (#) MAYO'!V58*V$4,IF($C58=$D$5,'FLETES (#) MAYO'!V58*V$5,0))))</f>
        <v>0</v>
      </c>
      <c r="W58" s="179">
        <f>IF($C58=$D$2,'FLETES (#) MAYO'!W58*W$2,IF($C58=$D$3,'FLETES (#) MAYO'!W58*W$3,IF($C58=$D$4,'FLETES (#) MAYO'!W58*W$4,IF($C58=$D$5,'FLETES (#) MAYO'!W58*W$5,0))))</f>
        <v>0</v>
      </c>
      <c r="X58" s="179">
        <f>IF($C58=$D$2,'FLETES (#) MAYO'!X58*X$2,IF($C58=$D$3,'FLETES (#) MAYO'!X58*X$3,IF($C58=$D$4,'FLETES (#) MAYO'!X58*X$4,IF($C58=$D$5,'FLETES (#) MAYO'!X58*X$5,0))))</f>
        <v>0</v>
      </c>
      <c r="Y58" s="179">
        <f>IF($C58=$D$2,'FLETES (#) MAYO'!Y58*Y$2,IF($C58=$D$3,'FLETES (#) MAYO'!Y58*Y$3,IF($C58=$D$4,'FLETES (#) MAYO'!Y58*Y$4,IF($C58=$D$5,'FLETES (#) MAYO'!Y58*Y$5,0))))</f>
        <v>0</v>
      </c>
      <c r="Z58" s="179">
        <f>IF($C58=$D$2,'FLETES (#) MAYO'!Z58*Z$2,IF($C58=$D$3,'FLETES (#) MAYO'!Z58*Z$3,IF($C58=$D$4,'FLETES (#) MAYO'!Z58*Z$4,IF($C58=$D$5,'FLETES (#) MAYO'!Z58*Z$5,0))))</f>
        <v>0</v>
      </c>
      <c r="AA58" s="179">
        <f>IF($C58=$D$2,'FLETES (#) MAYO'!AA58*AA$2,IF($C58=$D$3,'FLETES (#) MAYO'!AA58*AA$3,IF($C58=$D$4,'FLETES (#) MAYO'!AA58*AA$4,IF($C58=$D$5,'FLETES (#) MAYO'!AA58*AA$5,0))))</f>
        <v>0</v>
      </c>
      <c r="AB58" s="179">
        <f>IF($C58=$D$2,'FLETES (#) MAYO'!AB58*AB$2,IF($C58=$D$3,'FLETES (#) MAYO'!AB58*AB$3,IF($C58=$D$4,'FLETES (#) MAYO'!AB58*AB$4,IF($C58=$D$5,'FLETES (#) MAYO'!AB58*AB$5,0))))</f>
        <v>0</v>
      </c>
      <c r="AC58" s="179">
        <f>IF($C58=$D$2,'FLETES (#) MAYO'!AC58*AC$2,IF($C58=$D$3,'FLETES (#) MAYO'!AC58*AC$3,IF($C58=$D$4,'FLETES (#) MAYO'!AC58*AC$4,IF($C58=$D$5,'FLETES (#) MAYO'!AC58*AC$5,0))))</f>
        <v>0</v>
      </c>
      <c r="AD58" s="179">
        <f>IF($C58=$D$2,'FLETES (#) MAYO'!AD58*AD$2,IF($C58=$D$3,'FLETES (#) MAYO'!AD58*AD$3,IF($C58=$D$4,'FLETES (#) MAYO'!AD58*AD$4,IF($C58=$D$5,'FLETES (#) MAYO'!AD58*AD$5,0))))</f>
        <v>0</v>
      </c>
      <c r="AE58" s="179">
        <f>IF($C58=$D$2,'FLETES (#) MAYO'!AE58*AE$2,IF($C58=$D$3,'FLETES (#) MAYO'!AE58*AE$3,IF($C58=$D$4,'FLETES (#) MAYO'!AE58*AE$4,IF($C58=$D$5,'FLETES (#) MAYO'!AE58*AE$5,0))))</f>
        <v>0</v>
      </c>
      <c r="AF58" s="179">
        <f>IF($C58=$D$2,'FLETES (#) MAYO'!AF58*AF$2,IF($C58=$D$3,'FLETES (#) MAYO'!AF58*AF$3,IF($C58=$D$4,'FLETES (#) MAYO'!AF58*AF$4,IF($C58=$D$5,'FLETES (#) MAYO'!AF58*AF$5,0))))</f>
        <v>0</v>
      </c>
      <c r="AG58" s="179">
        <f>IF($C58=$D$2,'FLETES (#) MAYO'!AG58*AG$2,IF($C58=$D$3,'FLETES (#) MAYO'!AG58*AG$3,IF($C58=$D$4,'FLETES (#) MAYO'!AG58*AG$4,IF($C58=$D$5,'FLETES (#) MAYO'!AG58*AG$5,0))))</f>
        <v>0</v>
      </c>
      <c r="AH58" s="179">
        <f>IF($C58=$D$2,'FLETES (#) MAYO'!AH58*AH$2,IF($C58=$D$3,'FLETES (#) MAYO'!AH58*AH$3,IF($C58=$D$4,'FLETES (#) MAYO'!AH58*AH$4,IF($C58=$D$5,'FLETES (#) MAYO'!AH58*AH$5,0))))</f>
        <v>0</v>
      </c>
      <c r="AI58" s="179">
        <f>IF($C58=$D$2,'FLETES (#) MAYO'!AI58*AI$2,IF($C58=$D$3,'FLETES (#) MAYO'!AI58*AI$3,IF($C58=$D$4,'FLETES (#) MAYO'!AI58*AI$4,IF($C58=$D$5,'FLETES (#) MAYO'!AI58*AI$5,0))))</f>
        <v>0</v>
      </c>
      <c r="AJ58" s="179">
        <f>IF($C58=$D$2,'FLETES (#) MAYO'!AJ58*AJ$2,IF($C58=$D$3,'FLETES (#) MAYO'!AJ58*AJ$3,IF($C58=$D$4,'FLETES (#) MAYO'!AJ58*AJ$4,IF($C58=$D$5,'FLETES (#) MAYO'!AJ58*AJ$5,0))))</f>
        <v>0</v>
      </c>
      <c r="AK58" s="179">
        <f>IF($C58=$D$2,'FLETES (#) MAYO'!AK58*AK$2,IF($C58=$D$3,'FLETES (#) MAYO'!AK58*AK$3,IF($C58=$D$4,'FLETES (#) MAYO'!AK58*AK$4,IF($C58=$D$5,'FLETES (#) MAYO'!AK58*AK$5,0))))</f>
        <v>0</v>
      </c>
      <c r="AL58" s="179">
        <f>IF($C58=$D$2,'FLETES (#) MAYO'!AL58*AL$2,IF($C58=$D$3,'FLETES (#) MAYO'!AL58*AL$3,IF($C58=$D$4,'FLETES (#) MAYO'!AL58*AL$4,IF($C58=$D$5,'FLETES (#) MAYO'!AL58*AL$5,0))))</f>
        <v>0</v>
      </c>
      <c r="AM58" s="179">
        <f>IF($C58=$D$2,'FLETES (#) MAYO'!AM58*AM$2,IF($C58=$D$3,'FLETES (#) MAYO'!AM58*AM$3,IF($C58=$D$4,'FLETES (#) MAYO'!AM58*AM$4,IF($C58=$D$5,'FLETES (#) MAYO'!AM58*AM$5,0))))</f>
        <v>0</v>
      </c>
    </row>
    <row r="59" spans="1:39">
      <c r="A59" s="141"/>
      <c r="B59" s="165"/>
      <c r="C59" s="165"/>
      <c r="D59" s="178">
        <f t="shared" si="0"/>
        <v>0</v>
      </c>
      <c r="E59" s="179">
        <f>IF($C59=$D$2,'FLETES (#) MAYO'!E59*E$2,IF($C59=$D$3,'FLETES (#) MAYO'!E59*E$3,IF($C59=$D$4,'FLETES (#) MAYO'!E59*E$4,IF($C59=$D$5,'FLETES (#) MAYO'!E59*E$5,0))))</f>
        <v>0</v>
      </c>
      <c r="F59" s="179">
        <f>IF($C59=$D$2,'FLETES (#) MAYO'!F59*F$2,IF($C59=$D$3,'FLETES (#) MAYO'!F59*F$3,IF($C59=$D$4,'FLETES (#) MAYO'!F59*F$4,IF($C59=$D$5,'FLETES (#) MAYO'!F59*F$5,0))))</f>
        <v>0</v>
      </c>
      <c r="G59" s="179">
        <f>IF($C59=$D$2,'FLETES (#) MAYO'!G59*G$2,IF($C59=$D$3,'FLETES (#) MAYO'!G59*G$3,IF($C59=$D$4,'FLETES (#) MAYO'!G59*G$4,IF($C59=$D$5,'FLETES (#) MAYO'!G59*G$5,0))))</f>
        <v>0</v>
      </c>
      <c r="H59" s="179">
        <f>IF($C59=$D$2,'FLETES (#) MAYO'!H59*H$2,IF($C59=$D$3,'FLETES (#) MAYO'!H59*H$3,IF($C59=$D$4,'FLETES (#) MAYO'!H59*H$4,IF($C59=$D$5,'FLETES (#) MAYO'!H59*H$5,0))))</f>
        <v>0</v>
      </c>
      <c r="I59" s="179">
        <f>IF($C59=$D$2,'FLETES (#) MAYO'!I59*I$2,IF($C59=$D$3,'FLETES (#) MAYO'!I59*I$3,IF($C59=$D$4,'FLETES (#) MAYO'!I59*I$4,IF($C59=$D$5,'FLETES (#) MAYO'!I59*I$5,0))))</f>
        <v>0</v>
      </c>
      <c r="J59" s="179">
        <f>IF($C59=$D$2,'FLETES (#) MAYO'!J59*J$2,IF($C59=$D$3,'FLETES (#) MAYO'!J59*J$3,IF($C59=$D$4,'FLETES (#) MAYO'!J59*J$4,IF($C59=$D$5,'FLETES (#) MAYO'!J59*J$5,0))))</f>
        <v>0</v>
      </c>
      <c r="K59" s="179">
        <f>IF($C59=$D$2,'FLETES (#) MAYO'!K59*K$2,IF($C59=$D$3,'FLETES (#) MAYO'!K59*K$3,IF($C59=$D$4,'FLETES (#) MAYO'!K59*K$4,IF($C59=$D$5,'FLETES (#) MAYO'!K59*K$5,0))))</f>
        <v>0</v>
      </c>
      <c r="L59" s="179">
        <f>IF($C59=$D$2,'FLETES (#) MAYO'!L59*L$2,IF($C59=$D$3,'FLETES (#) MAYO'!L59*L$3,IF($C59=$D$4,'FLETES (#) MAYO'!L59*L$4,IF($C59=$D$5,'FLETES (#) MAYO'!L59*L$5,0))))</f>
        <v>0</v>
      </c>
      <c r="M59" s="179">
        <f>IF($C59=$D$2,'FLETES (#) MAYO'!M59*M$2,IF($C59=$D$3,'FLETES (#) MAYO'!M59*M$3,IF($C59=$D$4,'FLETES (#) MAYO'!M59*M$4,IF($C59=$D$5,'FLETES (#) MAYO'!M59*M$5,0))))</f>
        <v>0</v>
      </c>
      <c r="N59" s="179">
        <f>IF($C59=$D$2,'FLETES (#) MAYO'!N59*N$2,IF($C59=$D$3,'FLETES (#) MAYO'!N59*N$3,IF($C59=$D$4,'FLETES (#) MAYO'!N59*N$4,IF($C59=$D$5,'FLETES (#) MAYO'!N59*N$5,0))))</f>
        <v>0</v>
      </c>
      <c r="O59" s="179">
        <f>IF($C59=$D$2,'FLETES (#) MAYO'!O59*O$2,IF($C59=$D$3,'FLETES (#) MAYO'!O59*O$3,IF($C59=$D$4,'FLETES (#) MAYO'!O59*O$4,IF($C59=$D$5,'FLETES (#) MAYO'!O59*O$5,0))))</f>
        <v>0</v>
      </c>
      <c r="P59" s="179">
        <f>IF($C59=$D$2,'FLETES (#) MAYO'!P59*P$2,IF($C59=$D$3,'FLETES (#) MAYO'!P59*P$3,IF($C59=$D$4,'FLETES (#) MAYO'!P59*P$4,IF($C59=$D$5,'FLETES (#) MAYO'!P59*P$5,0))))</f>
        <v>0</v>
      </c>
      <c r="Q59" s="179">
        <f>IF($C59=$D$2,'FLETES (#) MAYO'!Q59*Q$2,IF($C59=$D$3,'FLETES (#) MAYO'!Q59*Q$3,IF($C59=$D$4,'FLETES (#) MAYO'!Q59*Q$4,IF($C59=$D$5,'FLETES (#) MAYO'!Q59*Q$5,0))))</f>
        <v>0</v>
      </c>
      <c r="R59" s="179">
        <f>IF($C59=$D$2,'FLETES (#) MAYO'!R59*R$2,IF($C59=$D$3,'FLETES (#) MAYO'!R59*R$3,IF($C59=$D$4,'FLETES (#) MAYO'!R59*R$4,IF($C59=$D$5,'FLETES (#) MAYO'!R59*R$5,0))))</f>
        <v>0</v>
      </c>
      <c r="S59" s="179">
        <f>IF($C59=$D$2,'FLETES (#) MAYO'!S59*S$2,IF($C59=$D$3,'FLETES (#) MAYO'!S59*S$3,IF($C59=$D$4,'FLETES (#) MAYO'!S59*S$4,IF($C59=$D$5,'FLETES (#) MAYO'!S59*S$5,0))))</f>
        <v>0</v>
      </c>
      <c r="T59" s="179">
        <f>IF($C59=$D$2,'FLETES (#) MAYO'!T59*T$2,IF($C59=$D$3,'FLETES (#) MAYO'!T59*T$3,IF($C59=$D$4,'FLETES (#) MAYO'!T59*T$4,IF($C59=$D$5,'FLETES (#) MAYO'!T59*T$5,0))))</f>
        <v>0</v>
      </c>
      <c r="U59" s="179">
        <f>IF($C59=$D$2,'FLETES (#) MAYO'!U59*U$2,IF($C59=$D$3,'FLETES (#) MAYO'!U59*U$3,IF($C59=$D$4,'FLETES (#) MAYO'!U59*U$4,IF($C59=$D$5,'FLETES (#) MAYO'!U59*U$5,0))))</f>
        <v>0</v>
      </c>
      <c r="V59" s="179">
        <f>IF($C59=$D$2,'FLETES (#) MAYO'!V59*V$2,IF($C59=$D$3,'FLETES (#) MAYO'!V59*V$3,IF($C59=$D$4,'FLETES (#) MAYO'!V59*V$4,IF($C59=$D$5,'FLETES (#) MAYO'!V59*V$5,0))))</f>
        <v>0</v>
      </c>
      <c r="W59" s="179">
        <f>IF($C59=$D$2,'FLETES (#) MAYO'!W59*W$2,IF($C59=$D$3,'FLETES (#) MAYO'!W59*W$3,IF($C59=$D$4,'FLETES (#) MAYO'!W59*W$4,IF($C59=$D$5,'FLETES (#) MAYO'!W59*W$5,0))))</f>
        <v>0</v>
      </c>
      <c r="X59" s="179">
        <f>IF($C59=$D$2,'FLETES (#) MAYO'!X59*X$2,IF($C59=$D$3,'FLETES (#) MAYO'!X59*X$3,IF($C59=$D$4,'FLETES (#) MAYO'!X59*X$4,IF($C59=$D$5,'FLETES (#) MAYO'!X59*X$5,0))))</f>
        <v>0</v>
      </c>
      <c r="Y59" s="179">
        <f>IF($C59=$D$2,'FLETES (#) MAYO'!Y59*Y$2,IF($C59=$D$3,'FLETES (#) MAYO'!Y59*Y$3,IF($C59=$D$4,'FLETES (#) MAYO'!Y59*Y$4,IF($C59=$D$5,'FLETES (#) MAYO'!Y59*Y$5,0))))</f>
        <v>0</v>
      </c>
      <c r="Z59" s="179">
        <f>IF($C59=$D$2,'FLETES (#) MAYO'!Z59*Z$2,IF($C59=$D$3,'FLETES (#) MAYO'!Z59*Z$3,IF($C59=$D$4,'FLETES (#) MAYO'!Z59*Z$4,IF($C59=$D$5,'FLETES (#) MAYO'!Z59*Z$5,0))))</f>
        <v>0</v>
      </c>
      <c r="AA59" s="179">
        <f>IF($C59=$D$2,'FLETES (#) MAYO'!AA59*AA$2,IF($C59=$D$3,'FLETES (#) MAYO'!AA59*AA$3,IF($C59=$D$4,'FLETES (#) MAYO'!AA59*AA$4,IF($C59=$D$5,'FLETES (#) MAYO'!AA59*AA$5,0))))</f>
        <v>0</v>
      </c>
      <c r="AB59" s="179">
        <f>IF($C59=$D$2,'FLETES (#) MAYO'!AB59*AB$2,IF($C59=$D$3,'FLETES (#) MAYO'!AB59*AB$3,IF($C59=$D$4,'FLETES (#) MAYO'!AB59*AB$4,IF($C59=$D$5,'FLETES (#) MAYO'!AB59*AB$5,0))))</f>
        <v>0</v>
      </c>
      <c r="AC59" s="179">
        <f>IF($C59=$D$2,'FLETES (#) MAYO'!AC59*AC$2,IF($C59=$D$3,'FLETES (#) MAYO'!AC59*AC$3,IF($C59=$D$4,'FLETES (#) MAYO'!AC59*AC$4,IF($C59=$D$5,'FLETES (#) MAYO'!AC59*AC$5,0))))</f>
        <v>0</v>
      </c>
      <c r="AD59" s="179">
        <f>IF($C59=$D$2,'FLETES (#) MAYO'!AD59*AD$2,IF($C59=$D$3,'FLETES (#) MAYO'!AD59*AD$3,IF($C59=$D$4,'FLETES (#) MAYO'!AD59*AD$4,IF($C59=$D$5,'FLETES (#) MAYO'!AD59*AD$5,0))))</f>
        <v>0</v>
      </c>
      <c r="AE59" s="179">
        <f>IF($C59=$D$2,'FLETES (#) MAYO'!AE59*AE$2,IF($C59=$D$3,'FLETES (#) MAYO'!AE59*AE$3,IF($C59=$D$4,'FLETES (#) MAYO'!AE59*AE$4,IF($C59=$D$5,'FLETES (#) MAYO'!AE59*AE$5,0))))</f>
        <v>0</v>
      </c>
      <c r="AF59" s="179">
        <f>IF($C59=$D$2,'FLETES (#) MAYO'!AF59*AF$2,IF($C59=$D$3,'FLETES (#) MAYO'!AF59*AF$3,IF($C59=$D$4,'FLETES (#) MAYO'!AF59*AF$4,IF($C59=$D$5,'FLETES (#) MAYO'!AF59*AF$5,0))))</f>
        <v>0</v>
      </c>
      <c r="AG59" s="179">
        <f>IF($C59=$D$2,'FLETES (#) MAYO'!AG59*AG$2,IF($C59=$D$3,'FLETES (#) MAYO'!AG59*AG$3,IF($C59=$D$4,'FLETES (#) MAYO'!AG59*AG$4,IF($C59=$D$5,'FLETES (#) MAYO'!AG59*AG$5,0))))</f>
        <v>0</v>
      </c>
      <c r="AH59" s="179">
        <f>IF($C59=$D$2,'FLETES (#) MAYO'!AH59*AH$2,IF($C59=$D$3,'FLETES (#) MAYO'!AH59*AH$3,IF($C59=$D$4,'FLETES (#) MAYO'!AH59*AH$4,IF($C59=$D$5,'FLETES (#) MAYO'!AH59*AH$5,0))))</f>
        <v>0</v>
      </c>
      <c r="AI59" s="179">
        <f>IF($C59=$D$2,'FLETES (#) MAYO'!AI59*AI$2,IF($C59=$D$3,'FLETES (#) MAYO'!AI59*AI$3,IF($C59=$D$4,'FLETES (#) MAYO'!AI59*AI$4,IF($C59=$D$5,'FLETES (#) MAYO'!AI59*AI$5,0))))</f>
        <v>0</v>
      </c>
      <c r="AJ59" s="179">
        <f>IF($C59=$D$2,'FLETES (#) MAYO'!AJ59*AJ$2,IF($C59=$D$3,'FLETES (#) MAYO'!AJ59*AJ$3,IF($C59=$D$4,'FLETES (#) MAYO'!AJ59*AJ$4,IF($C59=$D$5,'FLETES (#) MAYO'!AJ59*AJ$5,0))))</f>
        <v>0</v>
      </c>
      <c r="AK59" s="179">
        <f>IF($C59=$D$2,'FLETES (#) MAYO'!AK59*AK$2,IF($C59=$D$3,'FLETES (#) MAYO'!AK59*AK$3,IF($C59=$D$4,'FLETES (#) MAYO'!AK59*AK$4,IF($C59=$D$5,'FLETES (#) MAYO'!AK59*AK$5,0))))</f>
        <v>0</v>
      </c>
      <c r="AL59" s="179">
        <f>IF($C59=$D$2,'FLETES (#) MAYO'!AL59*AL$2,IF($C59=$D$3,'FLETES (#) MAYO'!AL59*AL$3,IF($C59=$D$4,'FLETES (#) MAYO'!AL59*AL$4,IF($C59=$D$5,'FLETES (#) MAYO'!AL59*AL$5,0))))</f>
        <v>0</v>
      </c>
      <c r="AM59" s="179">
        <f>IF($C59=$D$2,'FLETES (#) MAYO'!AM59*AM$2,IF($C59=$D$3,'FLETES (#) MAYO'!AM59*AM$3,IF($C59=$D$4,'FLETES (#) MAYO'!AM59*AM$4,IF($C59=$D$5,'FLETES (#) MAYO'!AM59*AM$5,0))))</f>
        <v>0</v>
      </c>
    </row>
    <row r="60" spans="1:39">
      <c r="A60" s="141"/>
      <c r="B60" s="165"/>
      <c r="C60" s="165"/>
      <c r="D60" s="178">
        <f t="shared" si="0"/>
        <v>0</v>
      </c>
      <c r="E60" s="179">
        <f>IF($C60=$D$2,'FLETES (#) MAYO'!E60*E$2,IF($C60=$D$3,'FLETES (#) MAYO'!E60*E$3,IF($C60=$D$4,'FLETES (#) MAYO'!E60*E$4,IF($C60=$D$5,'FLETES (#) MAYO'!E60*E$5,0))))</f>
        <v>0</v>
      </c>
      <c r="F60" s="179">
        <f>IF($C60=$D$2,'FLETES (#) MAYO'!F60*F$2,IF($C60=$D$3,'FLETES (#) MAYO'!F60*F$3,IF($C60=$D$4,'FLETES (#) MAYO'!F60*F$4,IF($C60=$D$5,'FLETES (#) MAYO'!F60*F$5,0))))</f>
        <v>0</v>
      </c>
      <c r="G60" s="179">
        <f>IF($C60=$D$2,'FLETES (#) MAYO'!G60*G$2,IF($C60=$D$3,'FLETES (#) MAYO'!G60*G$3,IF($C60=$D$4,'FLETES (#) MAYO'!G60*G$4,IF($C60=$D$5,'FLETES (#) MAYO'!G60*G$5,0))))</f>
        <v>0</v>
      </c>
      <c r="H60" s="179">
        <f>IF($C60=$D$2,'FLETES (#) MAYO'!H60*H$2,IF($C60=$D$3,'FLETES (#) MAYO'!H60*H$3,IF($C60=$D$4,'FLETES (#) MAYO'!H60*H$4,IF($C60=$D$5,'FLETES (#) MAYO'!H60*H$5,0))))</f>
        <v>0</v>
      </c>
      <c r="I60" s="179">
        <f>IF($C60=$D$2,'FLETES (#) MAYO'!I60*I$2,IF($C60=$D$3,'FLETES (#) MAYO'!I60*I$3,IF($C60=$D$4,'FLETES (#) MAYO'!I60*I$4,IF($C60=$D$5,'FLETES (#) MAYO'!I60*I$5,0))))</f>
        <v>0</v>
      </c>
      <c r="J60" s="179">
        <f>IF($C60=$D$2,'FLETES (#) MAYO'!J60*J$2,IF($C60=$D$3,'FLETES (#) MAYO'!J60*J$3,IF($C60=$D$4,'FLETES (#) MAYO'!J60*J$4,IF($C60=$D$5,'FLETES (#) MAYO'!J60*J$5,0))))</f>
        <v>0</v>
      </c>
      <c r="K60" s="179">
        <f>IF($C60=$D$2,'FLETES (#) MAYO'!K60*K$2,IF($C60=$D$3,'FLETES (#) MAYO'!K60*K$3,IF($C60=$D$4,'FLETES (#) MAYO'!K60*K$4,IF($C60=$D$5,'FLETES (#) MAYO'!K60*K$5,0))))</f>
        <v>0</v>
      </c>
      <c r="L60" s="179">
        <f>IF($C60=$D$2,'FLETES (#) MAYO'!L60*L$2,IF($C60=$D$3,'FLETES (#) MAYO'!L60*L$3,IF($C60=$D$4,'FLETES (#) MAYO'!L60*L$4,IF($C60=$D$5,'FLETES (#) MAYO'!L60*L$5,0))))</f>
        <v>0</v>
      </c>
      <c r="M60" s="179">
        <f>IF($C60=$D$2,'FLETES (#) MAYO'!M60*M$2,IF($C60=$D$3,'FLETES (#) MAYO'!M60*M$3,IF($C60=$D$4,'FLETES (#) MAYO'!M60*M$4,IF($C60=$D$5,'FLETES (#) MAYO'!M60*M$5,0))))</f>
        <v>0</v>
      </c>
      <c r="N60" s="179">
        <f>IF($C60=$D$2,'FLETES (#) MAYO'!N60*N$2,IF($C60=$D$3,'FLETES (#) MAYO'!N60*N$3,IF($C60=$D$4,'FLETES (#) MAYO'!N60*N$4,IF($C60=$D$5,'FLETES (#) MAYO'!N60*N$5,0))))</f>
        <v>0</v>
      </c>
      <c r="O60" s="179">
        <f>IF($C60=$D$2,'FLETES (#) MAYO'!O60*O$2,IF($C60=$D$3,'FLETES (#) MAYO'!O60*O$3,IF($C60=$D$4,'FLETES (#) MAYO'!O60*O$4,IF($C60=$D$5,'FLETES (#) MAYO'!O60*O$5,0))))</f>
        <v>0</v>
      </c>
      <c r="P60" s="179">
        <f>IF($C60=$D$2,'FLETES (#) MAYO'!P60*P$2,IF($C60=$D$3,'FLETES (#) MAYO'!P60*P$3,IF($C60=$D$4,'FLETES (#) MAYO'!P60*P$4,IF($C60=$D$5,'FLETES (#) MAYO'!P60*P$5,0))))</f>
        <v>0</v>
      </c>
      <c r="Q60" s="179">
        <f>IF($C60=$D$2,'FLETES (#) MAYO'!Q60*Q$2,IF($C60=$D$3,'FLETES (#) MAYO'!Q60*Q$3,IF($C60=$D$4,'FLETES (#) MAYO'!Q60*Q$4,IF($C60=$D$5,'FLETES (#) MAYO'!Q60*Q$5,0))))</f>
        <v>0</v>
      </c>
      <c r="R60" s="179">
        <f>IF($C60=$D$2,'FLETES (#) MAYO'!R60*R$2,IF($C60=$D$3,'FLETES (#) MAYO'!R60*R$3,IF($C60=$D$4,'FLETES (#) MAYO'!R60*R$4,IF($C60=$D$5,'FLETES (#) MAYO'!R60*R$5,0))))</f>
        <v>0</v>
      </c>
      <c r="S60" s="179">
        <f>IF($C60=$D$2,'FLETES (#) MAYO'!S60*S$2,IF($C60=$D$3,'FLETES (#) MAYO'!S60*S$3,IF($C60=$D$4,'FLETES (#) MAYO'!S60*S$4,IF($C60=$D$5,'FLETES (#) MAYO'!S60*S$5,0))))</f>
        <v>0</v>
      </c>
      <c r="T60" s="179">
        <f>IF($C60=$D$2,'FLETES (#) MAYO'!T60*T$2,IF($C60=$D$3,'FLETES (#) MAYO'!T60*T$3,IF($C60=$D$4,'FLETES (#) MAYO'!T60*T$4,IF($C60=$D$5,'FLETES (#) MAYO'!T60*T$5,0))))</f>
        <v>0</v>
      </c>
      <c r="U60" s="179">
        <f>IF($C60=$D$2,'FLETES (#) MAYO'!U60*U$2,IF($C60=$D$3,'FLETES (#) MAYO'!U60*U$3,IF($C60=$D$4,'FLETES (#) MAYO'!U60*U$4,IF($C60=$D$5,'FLETES (#) MAYO'!U60*U$5,0))))</f>
        <v>0</v>
      </c>
      <c r="V60" s="179">
        <f>IF($C60=$D$2,'FLETES (#) MAYO'!V60*V$2,IF($C60=$D$3,'FLETES (#) MAYO'!V60*V$3,IF($C60=$D$4,'FLETES (#) MAYO'!V60*V$4,IF($C60=$D$5,'FLETES (#) MAYO'!V60*V$5,0))))</f>
        <v>0</v>
      </c>
      <c r="W60" s="179">
        <f>IF($C60=$D$2,'FLETES (#) MAYO'!W60*W$2,IF($C60=$D$3,'FLETES (#) MAYO'!W60*W$3,IF($C60=$D$4,'FLETES (#) MAYO'!W60*W$4,IF($C60=$D$5,'FLETES (#) MAYO'!W60*W$5,0))))</f>
        <v>0</v>
      </c>
      <c r="X60" s="179">
        <f>IF($C60=$D$2,'FLETES (#) MAYO'!X60*X$2,IF($C60=$D$3,'FLETES (#) MAYO'!X60*X$3,IF($C60=$D$4,'FLETES (#) MAYO'!X60*X$4,IF($C60=$D$5,'FLETES (#) MAYO'!X60*X$5,0))))</f>
        <v>0</v>
      </c>
      <c r="Y60" s="179">
        <f>IF($C60=$D$2,'FLETES (#) MAYO'!Y60*Y$2,IF($C60=$D$3,'FLETES (#) MAYO'!Y60*Y$3,IF($C60=$D$4,'FLETES (#) MAYO'!Y60*Y$4,IF($C60=$D$5,'FLETES (#) MAYO'!Y60*Y$5,0))))</f>
        <v>0</v>
      </c>
      <c r="Z60" s="179">
        <f>IF($C60=$D$2,'FLETES (#) MAYO'!Z60*Z$2,IF($C60=$D$3,'FLETES (#) MAYO'!Z60*Z$3,IF($C60=$D$4,'FLETES (#) MAYO'!Z60*Z$4,IF($C60=$D$5,'FLETES (#) MAYO'!Z60*Z$5,0))))</f>
        <v>0</v>
      </c>
      <c r="AA60" s="179">
        <f>IF($C60=$D$2,'FLETES (#) MAYO'!AA60*AA$2,IF($C60=$D$3,'FLETES (#) MAYO'!AA60*AA$3,IF($C60=$D$4,'FLETES (#) MAYO'!AA60*AA$4,IF($C60=$D$5,'FLETES (#) MAYO'!AA60*AA$5,0))))</f>
        <v>0</v>
      </c>
      <c r="AB60" s="179">
        <f>IF($C60=$D$2,'FLETES (#) MAYO'!AB60*AB$2,IF($C60=$D$3,'FLETES (#) MAYO'!AB60*AB$3,IF($C60=$D$4,'FLETES (#) MAYO'!AB60*AB$4,IF($C60=$D$5,'FLETES (#) MAYO'!AB60*AB$5,0))))</f>
        <v>0</v>
      </c>
      <c r="AC60" s="179">
        <f>IF($C60=$D$2,'FLETES (#) MAYO'!AC60*AC$2,IF($C60=$D$3,'FLETES (#) MAYO'!AC60*AC$3,IF($C60=$D$4,'FLETES (#) MAYO'!AC60*AC$4,IF($C60=$D$5,'FLETES (#) MAYO'!AC60*AC$5,0))))</f>
        <v>0</v>
      </c>
      <c r="AD60" s="179">
        <f>IF($C60=$D$2,'FLETES (#) MAYO'!AD60*AD$2,IF($C60=$D$3,'FLETES (#) MAYO'!AD60*AD$3,IF($C60=$D$4,'FLETES (#) MAYO'!AD60*AD$4,IF($C60=$D$5,'FLETES (#) MAYO'!AD60*AD$5,0))))</f>
        <v>0</v>
      </c>
      <c r="AE60" s="179">
        <f>IF($C60=$D$2,'FLETES (#) MAYO'!AE60*AE$2,IF($C60=$D$3,'FLETES (#) MAYO'!AE60*AE$3,IF($C60=$D$4,'FLETES (#) MAYO'!AE60*AE$4,IF($C60=$D$5,'FLETES (#) MAYO'!AE60*AE$5,0))))</f>
        <v>0</v>
      </c>
      <c r="AF60" s="179">
        <f>IF($C60=$D$2,'FLETES (#) MAYO'!AF60*AF$2,IF($C60=$D$3,'FLETES (#) MAYO'!AF60*AF$3,IF($C60=$D$4,'FLETES (#) MAYO'!AF60*AF$4,IF($C60=$D$5,'FLETES (#) MAYO'!AF60*AF$5,0))))</f>
        <v>0</v>
      </c>
      <c r="AG60" s="179">
        <f>IF($C60=$D$2,'FLETES (#) MAYO'!AG60*AG$2,IF($C60=$D$3,'FLETES (#) MAYO'!AG60*AG$3,IF($C60=$D$4,'FLETES (#) MAYO'!AG60*AG$4,IF($C60=$D$5,'FLETES (#) MAYO'!AG60*AG$5,0))))</f>
        <v>0</v>
      </c>
      <c r="AH60" s="179">
        <f>IF($C60=$D$2,'FLETES (#) MAYO'!AH60*AH$2,IF($C60=$D$3,'FLETES (#) MAYO'!AH60*AH$3,IF($C60=$D$4,'FLETES (#) MAYO'!AH60*AH$4,IF($C60=$D$5,'FLETES (#) MAYO'!AH60*AH$5,0))))</f>
        <v>0</v>
      </c>
      <c r="AI60" s="179">
        <f>IF($C60=$D$2,'FLETES (#) MAYO'!AI60*AI$2,IF($C60=$D$3,'FLETES (#) MAYO'!AI60*AI$3,IF($C60=$D$4,'FLETES (#) MAYO'!AI60*AI$4,IF($C60=$D$5,'FLETES (#) MAYO'!AI60*AI$5,0))))</f>
        <v>0</v>
      </c>
      <c r="AJ60" s="179">
        <f>IF($C60=$D$2,'FLETES (#) MAYO'!AJ60*AJ$2,IF($C60=$D$3,'FLETES (#) MAYO'!AJ60*AJ$3,IF($C60=$D$4,'FLETES (#) MAYO'!AJ60*AJ$4,IF($C60=$D$5,'FLETES (#) MAYO'!AJ60*AJ$5,0))))</f>
        <v>0</v>
      </c>
      <c r="AK60" s="179">
        <f>IF($C60=$D$2,'FLETES (#) MAYO'!AK60*AK$2,IF($C60=$D$3,'FLETES (#) MAYO'!AK60*AK$3,IF($C60=$D$4,'FLETES (#) MAYO'!AK60*AK$4,IF($C60=$D$5,'FLETES (#) MAYO'!AK60*AK$5,0))))</f>
        <v>0</v>
      </c>
      <c r="AL60" s="179">
        <f>IF($C60=$D$2,'FLETES (#) MAYO'!AL60*AL$2,IF($C60=$D$3,'FLETES (#) MAYO'!AL60*AL$3,IF($C60=$D$4,'FLETES (#) MAYO'!AL60*AL$4,IF($C60=$D$5,'FLETES (#) MAYO'!AL60*AL$5,0))))</f>
        <v>0</v>
      </c>
      <c r="AM60" s="179">
        <f>IF($C60=$D$2,'FLETES (#) MAYO'!AM60*AM$2,IF($C60=$D$3,'FLETES (#) MAYO'!AM60*AM$3,IF($C60=$D$4,'FLETES (#) MAYO'!AM60*AM$4,IF($C60=$D$5,'FLETES (#) MAYO'!AM60*AM$5,0))))</f>
        <v>0</v>
      </c>
    </row>
    <row r="61" spans="1:39">
      <c r="A61" s="141"/>
      <c r="B61" s="165"/>
      <c r="C61" s="165"/>
      <c r="D61" s="178">
        <f t="shared" si="0"/>
        <v>0</v>
      </c>
      <c r="E61" s="179">
        <f>IF($C61=$D$2,'FLETES (#) MAYO'!E61*E$2,IF($C61=$D$3,'FLETES (#) MAYO'!E61*E$3,IF($C61=$D$4,'FLETES (#) MAYO'!E61*E$4,IF($C61=$D$5,'FLETES (#) MAYO'!E61*E$5,0))))</f>
        <v>0</v>
      </c>
      <c r="F61" s="179">
        <f>IF($C61=$D$2,'FLETES (#) MAYO'!F61*F$2,IF($C61=$D$3,'FLETES (#) MAYO'!F61*F$3,IF($C61=$D$4,'FLETES (#) MAYO'!F61*F$4,IF($C61=$D$5,'FLETES (#) MAYO'!F61*F$5,0))))</f>
        <v>0</v>
      </c>
      <c r="G61" s="179">
        <f>IF($C61=$D$2,'FLETES (#) MAYO'!G61*G$2,IF($C61=$D$3,'FLETES (#) MAYO'!G61*G$3,IF($C61=$D$4,'FLETES (#) MAYO'!G61*G$4,IF($C61=$D$5,'FLETES (#) MAYO'!G61*G$5,0))))</f>
        <v>0</v>
      </c>
      <c r="H61" s="179">
        <f>IF($C61=$D$2,'FLETES (#) MAYO'!H61*H$2,IF($C61=$D$3,'FLETES (#) MAYO'!H61*H$3,IF($C61=$D$4,'FLETES (#) MAYO'!H61*H$4,IF($C61=$D$5,'FLETES (#) MAYO'!H61*H$5,0))))</f>
        <v>0</v>
      </c>
      <c r="I61" s="179">
        <f>IF($C61=$D$2,'FLETES (#) MAYO'!I61*I$2,IF($C61=$D$3,'FLETES (#) MAYO'!I61*I$3,IF($C61=$D$4,'FLETES (#) MAYO'!I61*I$4,IF($C61=$D$5,'FLETES (#) MAYO'!I61*I$5,0))))</f>
        <v>0</v>
      </c>
      <c r="J61" s="179">
        <f>IF($C61=$D$2,'FLETES (#) MAYO'!J61*J$2,IF($C61=$D$3,'FLETES (#) MAYO'!J61*J$3,IF($C61=$D$4,'FLETES (#) MAYO'!J61*J$4,IF($C61=$D$5,'FLETES (#) MAYO'!J61*J$5,0))))</f>
        <v>0</v>
      </c>
      <c r="K61" s="179">
        <f>IF($C61=$D$2,'FLETES (#) MAYO'!K61*K$2,IF($C61=$D$3,'FLETES (#) MAYO'!K61*K$3,IF($C61=$D$4,'FLETES (#) MAYO'!K61*K$4,IF($C61=$D$5,'FLETES (#) MAYO'!K61*K$5,0))))</f>
        <v>0</v>
      </c>
      <c r="L61" s="179">
        <f>IF($C61=$D$2,'FLETES (#) MAYO'!L61*L$2,IF($C61=$D$3,'FLETES (#) MAYO'!L61*L$3,IF($C61=$D$4,'FLETES (#) MAYO'!L61*L$4,IF($C61=$D$5,'FLETES (#) MAYO'!L61*L$5,0))))</f>
        <v>0</v>
      </c>
      <c r="M61" s="179">
        <f>IF($C61=$D$2,'FLETES (#) MAYO'!M61*M$2,IF($C61=$D$3,'FLETES (#) MAYO'!M61*M$3,IF($C61=$D$4,'FLETES (#) MAYO'!M61*M$4,IF($C61=$D$5,'FLETES (#) MAYO'!M61*M$5,0))))</f>
        <v>0</v>
      </c>
      <c r="N61" s="179">
        <f>IF($C61=$D$2,'FLETES (#) MAYO'!N61*N$2,IF($C61=$D$3,'FLETES (#) MAYO'!N61*N$3,IF($C61=$D$4,'FLETES (#) MAYO'!N61*N$4,IF($C61=$D$5,'FLETES (#) MAYO'!N61*N$5,0))))</f>
        <v>0</v>
      </c>
      <c r="O61" s="179">
        <f>IF($C61=$D$2,'FLETES (#) MAYO'!O61*O$2,IF($C61=$D$3,'FLETES (#) MAYO'!O61*O$3,IF($C61=$D$4,'FLETES (#) MAYO'!O61*O$4,IF($C61=$D$5,'FLETES (#) MAYO'!O61*O$5,0))))</f>
        <v>0</v>
      </c>
      <c r="P61" s="179">
        <f>IF($C61=$D$2,'FLETES (#) MAYO'!P61*P$2,IF($C61=$D$3,'FLETES (#) MAYO'!P61*P$3,IF($C61=$D$4,'FLETES (#) MAYO'!P61*P$4,IF($C61=$D$5,'FLETES (#) MAYO'!P61*P$5,0))))</f>
        <v>0</v>
      </c>
      <c r="Q61" s="179">
        <f>IF($C61=$D$2,'FLETES (#) MAYO'!Q61*Q$2,IF($C61=$D$3,'FLETES (#) MAYO'!Q61*Q$3,IF($C61=$D$4,'FLETES (#) MAYO'!Q61*Q$4,IF($C61=$D$5,'FLETES (#) MAYO'!Q61*Q$5,0))))</f>
        <v>0</v>
      </c>
      <c r="R61" s="179">
        <f>IF($C61=$D$2,'FLETES (#) MAYO'!R61*R$2,IF($C61=$D$3,'FLETES (#) MAYO'!R61*R$3,IF($C61=$D$4,'FLETES (#) MAYO'!R61*R$4,IF($C61=$D$5,'FLETES (#) MAYO'!R61*R$5,0))))</f>
        <v>0</v>
      </c>
      <c r="S61" s="179">
        <f>IF($C61=$D$2,'FLETES (#) MAYO'!S61*S$2,IF($C61=$D$3,'FLETES (#) MAYO'!S61*S$3,IF($C61=$D$4,'FLETES (#) MAYO'!S61*S$4,IF($C61=$D$5,'FLETES (#) MAYO'!S61*S$5,0))))</f>
        <v>0</v>
      </c>
      <c r="T61" s="179">
        <f>IF($C61=$D$2,'FLETES (#) MAYO'!T61*T$2,IF($C61=$D$3,'FLETES (#) MAYO'!T61*T$3,IF($C61=$D$4,'FLETES (#) MAYO'!T61*T$4,IF($C61=$D$5,'FLETES (#) MAYO'!T61*T$5,0))))</f>
        <v>0</v>
      </c>
      <c r="U61" s="179">
        <f>IF($C61=$D$2,'FLETES (#) MAYO'!U61*U$2,IF($C61=$D$3,'FLETES (#) MAYO'!U61*U$3,IF($C61=$D$4,'FLETES (#) MAYO'!U61*U$4,IF($C61=$D$5,'FLETES (#) MAYO'!U61*U$5,0))))</f>
        <v>0</v>
      </c>
      <c r="V61" s="179">
        <f>IF($C61=$D$2,'FLETES (#) MAYO'!V61*V$2,IF($C61=$D$3,'FLETES (#) MAYO'!V61*V$3,IF($C61=$D$4,'FLETES (#) MAYO'!V61*V$4,IF($C61=$D$5,'FLETES (#) MAYO'!V61*V$5,0))))</f>
        <v>0</v>
      </c>
      <c r="W61" s="179">
        <f>IF($C61=$D$2,'FLETES (#) MAYO'!W61*W$2,IF($C61=$D$3,'FLETES (#) MAYO'!W61*W$3,IF($C61=$D$4,'FLETES (#) MAYO'!W61*W$4,IF($C61=$D$5,'FLETES (#) MAYO'!W61*W$5,0))))</f>
        <v>0</v>
      </c>
      <c r="X61" s="179">
        <f>IF($C61=$D$2,'FLETES (#) MAYO'!X61*X$2,IF($C61=$D$3,'FLETES (#) MAYO'!X61*X$3,IF($C61=$D$4,'FLETES (#) MAYO'!X61*X$4,IF($C61=$D$5,'FLETES (#) MAYO'!X61*X$5,0))))</f>
        <v>0</v>
      </c>
      <c r="Y61" s="179">
        <f>IF($C61=$D$2,'FLETES (#) MAYO'!Y61*Y$2,IF($C61=$D$3,'FLETES (#) MAYO'!Y61*Y$3,IF($C61=$D$4,'FLETES (#) MAYO'!Y61*Y$4,IF($C61=$D$5,'FLETES (#) MAYO'!Y61*Y$5,0))))</f>
        <v>0</v>
      </c>
      <c r="Z61" s="179">
        <f>IF($C61=$D$2,'FLETES (#) MAYO'!Z61*Z$2,IF($C61=$D$3,'FLETES (#) MAYO'!Z61*Z$3,IF($C61=$D$4,'FLETES (#) MAYO'!Z61*Z$4,IF($C61=$D$5,'FLETES (#) MAYO'!Z61*Z$5,0))))</f>
        <v>0</v>
      </c>
      <c r="AA61" s="179">
        <f>IF($C61=$D$2,'FLETES (#) MAYO'!AA61*AA$2,IF($C61=$D$3,'FLETES (#) MAYO'!AA61*AA$3,IF($C61=$D$4,'FLETES (#) MAYO'!AA61*AA$4,IF($C61=$D$5,'FLETES (#) MAYO'!AA61*AA$5,0))))</f>
        <v>0</v>
      </c>
      <c r="AB61" s="179">
        <f>IF($C61=$D$2,'FLETES (#) MAYO'!AB61*AB$2,IF($C61=$D$3,'FLETES (#) MAYO'!AB61*AB$3,IF($C61=$D$4,'FLETES (#) MAYO'!AB61*AB$4,IF($C61=$D$5,'FLETES (#) MAYO'!AB61*AB$5,0))))</f>
        <v>0</v>
      </c>
      <c r="AC61" s="179">
        <f>IF($C61=$D$2,'FLETES (#) MAYO'!AC61*AC$2,IF($C61=$D$3,'FLETES (#) MAYO'!AC61*AC$3,IF($C61=$D$4,'FLETES (#) MAYO'!AC61*AC$4,IF($C61=$D$5,'FLETES (#) MAYO'!AC61*AC$5,0))))</f>
        <v>0</v>
      </c>
      <c r="AD61" s="179">
        <f>IF($C61=$D$2,'FLETES (#) MAYO'!AD61*AD$2,IF($C61=$D$3,'FLETES (#) MAYO'!AD61*AD$3,IF($C61=$D$4,'FLETES (#) MAYO'!AD61*AD$4,IF($C61=$D$5,'FLETES (#) MAYO'!AD61*AD$5,0))))</f>
        <v>0</v>
      </c>
      <c r="AE61" s="179">
        <f>IF($C61=$D$2,'FLETES (#) MAYO'!AE61*AE$2,IF($C61=$D$3,'FLETES (#) MAYO'!AE61*AE$3,IF($C61=$D$4,'FLETES (#) MAYO'!AE61*AE$4,IF($C61=$D$5,'FLETES (#) MAYO'!AE61*AE$5,0))))</f>
        <v>0</v>
      </c>
      <c r="AF61" s="179">
        <f>IF($C61=$D$2,'FLETES (#) MAYO'!AF61*AF$2,IF($C61=$D$3,'FLETES (#) MAYO'!AF61*AF$3,IF($C61=$D$4,'FLETES (#) MAYO'!AF61*AF$4,IF($C61=$D$5,'FLETES (#) MAYO'!AF61*AF$5,0))))</f>
        <v>0</v>
      </c>
      <c r="AG61" s="179">
        <f>IF($C61=$D$2,'FLETES (#) MAYO'!AG61*AG$2,IF($C61=$D$3,'FLETES (#) MAYO'!AG61*AG$3,IF($C61=$D$4,'FLETES (#) MAYO'!AG61*AG$4,IF($C61=$D$5,'FLETES (#) MAYO'!AG61*AG$5,0))))</f>
        <v>0</v>
      </c>
      <c r="AH61" s="179">
        <f>IF($C61=$D$2,'FLETES (#) MAYO'!AH61*AH$2,IF($C61=$D$3,'FLETES (#) MAYO'!AH61*AH$3,IF($C61=$D$4,'FLETES (#) MAYO'!AH61*AH$4,IF($C61=$D$5,'FLETES (#) MAYO'!AH61*AH$5,0))))</f>
        <v>0</v>
      </c>
      <c r="AI61" s="179">
        <f>IF($C61=$D$2,'FLETES (#) MAYO'!AI61*AI$2,IF($C61=$D$3,'FLETES (#) MAYO'!AI61*AI$3,IF($C61=$D$4,'FLETES (#) MAYO'!AI61*AI$4,IF($C61=$D$5,'FLETES (#) MAYO'!AI61*AI$5,0))))</f>
        <v>0</v>
      </c>
      <c r="AJ61" s="179">
        <f>IF($C61=$D$2,'FLETES (#) MAYO'!AJ61*AJ$2,IF($C61=$D$3,'FLETES (#) MAYO'!AJ61*AJ$3,IF($C61=$D$4,'FLETES (#) MAYO'!AJ61*AJ$4,IF($C61=$D$5,'FLETES (#) MAYO'!AJ61*AJ$5,0))))</f>
        <v>0</v>
      </c>
      <c r="AK61" s="179">
        <f>IF($C61=$D$2,'FLETES (#) MAYO'!AK61*AK$2,IF($C61=$D$3,'FLETES (#) MAYO'!AK61*AK$3,IF($C61=$D$4,'FLETES (#) MAYO'!AK61*AK$4,IF($C61=$D$5,'FLETES (#) MAYO'!AK61*AK$5,0))))</f>
        <v>0</v>
      </c>
      <c r="AL61" s="179">
        <f>IF($C61=$D$2,'FLETES (#) MAYO'!AL61*AL$2,IF($C61=$D$3,'FLETES (#) MAYO'!AL61*AL$3,IF($C61=$D$4,'FLETES (#) MAYO'!AL61*AL$4,IF($C61=$D$5,'FLETES (#) MAYO'!AL61*AL$5,0))))</f>
        <v>0</v>
      </c>
      <c r="AM61" s="179">
        <f>IF($C61=$D$2,'FLETES (#) MAYO'!AM61*AM$2,IF($C61=$D$3,'FLETES (#) MAYO'!AM61*AM$3,IF($C61=$D$4,'FLETES (#) MAYO'!AM61*AM$4,IF($C61=$D$5,'FLETES (#) MAYO'!AM61*AM$5,0))))</f>
        <v>0</v>
      </c>
    </row>
    <row r="62" spans="1:39">
      <c r="A62" s="141"/>
      <c r="B62" s="165"/>
      <c r="C62" s="165"/>
      <c r="D62" s="178">
        <f t="shared" si="0"/>
        <v>0</v>
      </c>
      <c r="E62" s="179">
        <f>IF($C62=$D$2,'FLETES (#) MAYO'!E62*E$2,IF($C62=$D$3,'FLETES (#) MAYO'!E62*E$3,IF($C62=$D$4,'FLETES (#) MAYO'!E62*E$4,IF($C62=$D$5,'FLETES (#) MAYO'!E62*E$5,0))))</f>
        <v>0</v>
      </c>
      <c r="F62" s="179">
        <f>IF($C62=$D$2,'FLETES (#) MAYO'!F62*F$2,IF($C62=$D$3,'FLETES (#) MAYO'!F62*F$3,IF($C62=$D$4,'FLETES (#) MAYO'!F62*F$4,IF($C62=$D$5,'FLETES (#) MAYO'!F62*F$5,0))))</f>
        <v>0</v>
      </c>
      <c r="G62" s="179">
        <f>IF($C62=$D$2,'FLETES (#) MAYO'!G62*G$2,IF($C62=$D$3,'FLETES (#) MAYO'!G62*G$3,IF($C62=$D$4,'FLETES (#) MAYO'!G62*G$4,IF($C62=$D$5,'FLETES (#) MAYO'!G62*G$5,0))))</f>
        <v>0</v>
      </c>
      <c r="H62" s="179">
        <f>IF($C62=$D$2,'FLETES (#) MAYO'!H62*H$2,IF($C62=$D$3,'FLETES (#) MAYO'!H62*H$3,IF($C62=$D$4,'FLETES (#) MAYO'!H62*H$4,IF($C62=$D$5,'FLETES (#) MAYO'!H62*H$5,0))))</f>
        <v>0</v>
      </c>
      <c r="I62" s="179">
        <f>IF($C62=$D$2,'FLETES (#) MAYO'!I62*I$2,IF($C62=$D$3,'FLETES (#) MAYO'!I62*I$3,IF($C62=$D$4,'FLETES (#) MAYO'!I62*I$4,IF($C62=$D$5,'FLETES (#) MAYO'!I62*I$5,0))))</f>
        <v>0</v>
      </c>
      <c r="J62" s="179">
        <f>IF($C62=$D$2,'FLETES (#) MAYO'!J62*J$2,IF($C62=$D$3,'FLETES (#) MAYO'!J62*J$3,IF($C62=$D$4,'FLETES (#) MAYO'!J62*J$4,IF($C62=$D$5,'FLETES (#) MAYO'!J62*J$5,0))))</f>
        <v>0</v>
      </c>
      <c r="K62" s="179">
        <f>IF($C62=$D$2,'FLETES (#) MAYO'!K62*K$2,IF($C62=$D$3,'FLETES (#) MAYO'!K62*K$3,IF($C62=$D$4,'FLETES (#) MAYO'!K62*K$4,IF($C62=$D$5,'FLETES (#) MAYO'!K62*K$5,0))))</f>
        <v>0</v>
      </c>
      <c r="L62" s="179">
        <f>IF($C62=$D$2,'FLETES (#) MAYO'!L62*L$2,IF($C62=$D$3,'FLETES (#) MAYO'!L62*L$3,IF($C62=$D$4,'FLETES (#) MAYO'!L62*L$4,IF($C62=$D$5,'FLETES (#) MAYO'!L62*L$5,0))))</f>
        <v>0</v>
      </c>
      <c r="M62" s="179">
        <f>IF($C62=$D$2,'FLETES (#) MAYO'!M62*M$2,IF($C62=$D$3,'FLETES (#) MAYO'!M62*M$3,IF($C62=$D$4,'FLETES (#) MAYO'!M62*M$4,IF($C62=$D$5,'FLETES (#) MAYO'!M62*M$5,0))))</f>
        <v>0</v>
      </c>
      <c r="N62" s="179">
        <f>IF($C62=$D$2,'FLETES (#) MAYO'!N62*N$2,IF($C62=$D$3,'FLETES (#) MAYO'!N62*N$3,IF($C62=$D$4,'FLETES (#) MAYO'!N62*N$4,IF($C62=$D$5,'FLETES (#) MAYO'!N62*N$5,0))))</f>
        <v>0</v>
      </c>
      <c r="O62" s="179">
        <f>IF($C62=$D$2,'FLETES (#) MAYO'!O62*O$2,IF($C62=$D$3,'FLETES (#) MAYO'!O62*O$3,IF($C62=$D$4,'FLETES (#) MAYO'!O62*O$4,IF($C62=$D$5,'FLETES (#) MAYO'!O62*O$5,0))))</f>
        <v>0</v>
      </c>
      <c r="P62" s="179">
        <f>IF($C62=$D$2,'FLETES (#) MAYO'!P62*P$2,IF($C62=$D$3,'FLETES (#) MAYO'!P62*P$3,IF($C62=$D$4,'FLETES (#) MAYO'!P62*P$4,IF($C62=$D$5,'FLETES (#) MAYO'!P62*P$5,0))))</f>
        <v>0</v>
      </c>
      <c r="Q62" s="179">
        <f>IF($C62=$D$2,'FLETES (#) MAYO'!Q62*Q$2,IF($C62=$D$3,'FLETES (#) MAYO'!Q62*Q$3,IF($C62=$D$4,'FLETES (#) MAYO'!Q62*Q$4,IF($C62=$D$5,'FLETES (#) MAYO'!Q62*Q$5,0))))</f>
        <v>0</v>
      </c>
      <c r="R62" s="179">
        <f>IF($C62=$D$2,'FLETES (#) MAYO'!R62*R$2,IF($C62=$D$3,'FLETES (#) MAYO'!R62*R$3,IF($C62=$D$4,'FLETES (#) MAYO'!R62*R$4,IF($C62=$D$5,'FLETES (#) MAYO'!R62*R$5,0))))</f>
        <v>0</v>
      </c>
      <c r="S62" s="179">
        <f>IF($C62=$D$2,'FLETES (#) MAYO'!S62*S$2,IF($C62=$D$3,'FLETES (#) MAYO'!S62*S$3,IF($C62=$D$4,'FLETES (#) MAYO'!S62*S$4,IF($C62=$D$5,'FLETES (#) MAYO'!S62*S$5,0))))</f>
        <v>0</v>
      </c>
      <c r="T62" s="179">
        <f>IF($C62=$D$2,'FLETES (#) MAYO'!T62*T$2,IF($C62=$D$3,'FLETES (#) MAYO'!T62*T$3,IF($C62=$D$4,'FLETES (#) MAYO'!T62*T$4,IF($C62=$D$5,'FLETES (#) MAYO'!T62*T$5,0))))</f>
        <v>0</v>
      </c>
      <c r="U62" s="179">
        <f>IF($C62=$D$2,'FLETES (#) MAYO'!U62*U$2,IF($C62=$D$3,'FLETES (#) MAYO'!U62*U$3,IF($C62=$D$4,'FLETES (#) MAYO'!U62*U$4,IF($C62=$D$5,'FLETES (#) MAYO'!U62*U$5,0))))</f>
        <v>0</v>
      </c>
      <c r="V62" s="179">
        <f>IF($C62=$D$2,'FLETES (#) MAYO'!V62*V$2,IF($C62=$D$3,'FLETES (#) MAYO'!V62*V$3,IF($C62=$D$4,'FLETES (#) MAYO'!V62*V$4,IF($C62=$D$5,'FLETES (#) MAYO'!V62*V$5,0))))</f>
        <v>0</v>
      </c>
      <c r="W62" s="179">
        <f>IF($C62=$D$2,'FLETES (#) MAYO'!W62*W$2,IF($C62=$D$3,'FLETES (#) MAYO'!W62*W$3,IF($C62=$D$4,'FLETES (#) MAYO'!W62*W$4,IF($C62=$D$5,'FLETES (#) MAYO'!W62*W$5,0))))</f>
        <v>0</v>
      </c>
      <c r="X62" s="179">
        <f>IF($C62=$D$2,'FLETES (#) MAYO'!X62*X$2,IF($C62=$D$3,'FLETES (#) MAYO'!X62*X$3,IF($C62=$D$4,'FLETES (#) MAYO'!X62*X$4,IF($C62=$D$5,'FLETES (#) MAYO'!X62*X$5,0))))</f>
        <v>0</v>
      </c>
      <c r="Y62" s="179">
        <f>IF($C62=$D$2,'FLETES (#) MAYO'!Y62*Y$2,IF($C62=$D$3,'FLETES (#) MAYO'!Y62*Y$3,IF($C62=$D$4,'FLETES (#) MAYO'!Y62*Y$4,IF($C62=$D$5,'FLETES (#) MAYO'!Y62*Y$5,0))))</f>
        <v>0</v>
      </c>
      <c r="Z62" s="179">
        <f>IF($C62=$D$2,'FLETES (#) MAYO'!Z62*Z$2,IF($C62=$D$3,'FLETES (#) MAYO'!Z62*Z$3,IF($C62=$D$4,'FLETES (#) MAYO'!Z62*Z$4,IF($C62=$D$5,'FLETES (#) MAYO'!Z62*Z$5,0))))</f>
        <v>0</v>
      </c>
      <c r="AA62" s="179">
        <f>IF($C62=$D$2,'FLETES (#) MAYO'!AA62*AA$2,IF($C62=$D$3,'FLETES (#) MAYO'!AA62*AA$3,IF($C62=$D$4,'FLETES (#) MAYO'!AA62*AA$4,IF($C62=$D$5,'FLETES (#) MAYO'!AA62*AA$5,0))))</f>
        <v>0</v>
      </c>
      <c r="AB62" s="179">
        <f>IF($C62=$D$2,'FLETES (#) MAYO'!AB62*AB$2,IF($C62=$D$3,'FLETES (#) MAYO'!AB62*AB$3,IF($C62=$D$4,'FLETES (#) MAYO'!AB62*AB$4,IF($C62=$D$5,'FLETES (#) MAYO'!AB62*AB$5,0))))</f>
        <v>0</v>
      </c>
      <c r="AC62" s="179">
        <f>IF($C62=$D$2,'FLETES (#) MAYO'!AC62*AC$2,IF($C62=$D$3,'FLETES (#) MAYO'!AC62*AC$3,IF($C62=$D$4,'FLETES (#) MAYO'!AC62*AC$4,IF($C62=$D$5,'FLETES (#) MAYO'!AC62*AC$5,0))))</f>
        <v>0</v>
      </c>
      <c r="AD62" s="179">
        <f>IF($C62=$D$2,'FLETES (#) MAYO'!AD62*AD$2,IF($C62=$D$3,'FLETES (#) MAYO'!AD62*AD$3,IF($C62=$D$4,'FLETES (#) MAYO'!AD62*AD$4,IF($C62=$D$5,'FLETES (#) MAYO'!AD62*AD$5,0))))</f>
        <v>0</v>
      </c>
      <c r="AE62" s="179">
        <f>IF($C62=$D$2,'FLETES (#) MAYO'!AE62*AE$2,IF($C62=$D$3,'FLETES (#) MAYO'!AE62*AE$3,IF($C62=$D$4,'FLETES (#) MAYO'!AE62*AE$4,IF($C62=$D$5,'FLETES (#) MAYO'!AE62*AE$5,0))))</f>
        <v>0</v>
      </c>
      <c r="AF62" s="179">
        <f>IF($C62=$D$2,'FLETES (#) MAYO'!AF62*AF$2,IF($C62=$D$3,'FLETES (#) MAYO'!AF62*AF$3,IF($C62=$D$4,'FLETES (#) MAYO'!AF62*AF$4,IF($C62=$D$5,'FLETES (#) MAYO'!AF62*AF$5,0))))</f>
        <v>0</v>
      </c>
      <c r="AG62" s="179">
        <f>IF($C62=$D$2,'FLETES (#) MAYO'!AG62*AG$2,IF($C62=$D$3,'FLETES (#) MAYO'!AG62*AG$3,IF($C62=$D$4,'FLETES (#) MAYO'!AG62*AG$4,IF($C62=$D$5,'FLETES (#) MAYO'!AG62*AG$5,0))))</f>
        <v>0</v>
      </c>
      <c r="AH62" s="179">
        <f>IF($C62=$D$2,'FLETES (#) MAYO'!AH62*AH$2,IF($C62=$D$3,'FLETES (#) MAYO'!AH62*AH$3,IF($C62=$D$4,'FLETES (#) MAYO'!AH62*AH$4,IF($C62=$D$5,'FLETES (#) MAYO'!AH62*AH$5,0))))</f>
        <v>0</v>
      </c>
      <c r="AI62" s="179">
        <f>IF($C62=$D$2,'FLETES (#) MAYO'!AI62*AI$2,IF($C62=$D$3,'FLETES (#) MAYO'!AI62*AI$3,IF($C62=$D$4,'FLETES (#) MAYO'!AI62*AI$4,IF($C62=$D$5,'FLETES (#) MAYO'!AI62*AI$5,0))))</f>
        <v>0</v>
      </c>
      <c r="AJ62" s="179">
        <f>IF($C62=$D$2,'FLETES (#) MAYO'!AJ62*AJ$2,IF($C62=$D$3,'FLETES (#) MAYO'!AJ62*AJ$3,IF($C62=$D$4,'FLETES (#) MAYO'!AJ62*AJ$4,IF($C62=$D$5,'FLETES (#) MAYO'!AJ62*AJ$5,0))))</f>
        <v>0</v>
      </c>
      <c r="AK62" s="179">
        <f>IF($C62=$D$2,'FLETES (#) MAYO'!AK62*AK$2,IF($C62=$D$3,'FLETES (#) MAYO'!AK62*AK$3,IF($C62=$D$4,'FLETES (#) MAYO'!AK62*AK$4,IF($C62=$D$5,'FLETES (#) MAYO'!AK62*AK$5,0))))</f>
        <v>0</v>
      </c>
      <c r="AL62" s="179">
        <f>IF($C62=$D$2,'FLETES (#) MAYO'!AL62*AL$2,IF($C62=$D$3,'FLETES (#) MAYO'!AL62*AL$3,IF($C62=$D$4,'FLETES (#) MAYO'!AL62*AL$4,IF($C62=$D$5,'FLETES (#) MAYO'!AL62*AL$5,0))))</f>
        <v>0</v>
      </c>
      <c r="AM62" s="179">
        <f>IF($C62=$D$2,'FLETES (#) MAYO'!AM62*AM$2,IF($C62=$D$3,'FLETES (#) MAYO'!AM62*AM$3,IF($C62=$D$4,'FLETES (#) MAYO'!AM62*AM$4,IF($C62=$D$5,'FLETES (#) MAYO'!AM62*AM$5,0))))</f>
        <v>0</v>
      </c>
    </row>
    <row r="63" spans="1:39">
      <c r="A63" s="141"/>
      <c r="B63" s="165"/>
      <c r="C63" s="165"/>
      <c r="D63" s="178">
        <f t="shared" si="0"/>
        <v>0</v>
      </c>
      <c r="E63" s="179">
        <f>IF($C63=$D$2,'FLETES (#) MAYO'!E63*E$2,IF($C63=$D$3,'FLETES (#) MAYO'!E63*E$3,IF($C63=$D$4,'FLETES (#) MAYO'!E63*E$4,IF($C63=$D$5,'FLETES (#) MAYO'!E63*E$5,0))))</f>
        <v>0</v>
      </c>
      <c r="F63" s="179">
        <f>IF($C63=$D$2,'FLETES (#) MAYO'!F63*F$2,IF($C63=$D$3,'FLETES (#) MAYO'!F63*F$3,IF($C63=$D$4,'FLETES (#) MAYO'!F63*F$4,IF($C63=$D$5,'FLETES (#) MAYO'!F63*F$5,0))))</f>
        <v>0</v>
      </c>
      <c r="G63" s="179">
        <f>IF($C63=$D$2,'FLETES (#) MAYO'!G63*G$2,IF($C63=$D$3,'FLETES (#) MAYO'!G63*G$3,IF($C63=$D$4,'FLETES (#) MAYO'!G63*G$4,IF($C63=$D$5,'FLETES (#) MAYO'!G63*G$5,0))))</f>
        <v>0</v>
      </c>
      <c r="H63" s="179">
        <f>IF($C63=$D$2,'FLETES (#) MAYO'!H63*H$2,IF($C63=$D$3,'FLETES (#) MAYO'!H63*H$3,IF($C63=$D$4,'FLETES (#) MAYO'!H63*H$4,IF($C63=$D$5,'FLETES (#) MAYO'!H63*H$5,0))))</f>
        <v>0</v>
      </c>
      <c r="I63" s="179">
        <f>IF($C63=$D$2,'FLETES (#) MAYO'!I63*I$2,IF($C63=$D$3,'FLETES (#) MAYO'!I63*I$3,IF($C63=$D$4,'FLETES (#) MAYO'!I63*I$4,IF($C63=$D$5,'FLETES (#) MAYO'!I63*I$5,0))))</f>
        <v>0</v>
      </c>
      <c r="J63" s="179">
        <f>IF($C63=$D$2,'FLETES (#) MAYO'!J63*J$2,IF($C63=$D$3,'FLETES (#) MAYO'!J63*J$3,IF($C63=$D$4,'FLETES (#) MAYO'!J63*J$4,IF($C63=$D$5,'FLETES (#) MAYO'!J63*J$5,0))))</f>
        <v>0</v>
      </c>
      <c r="K63" s="179">
        <f>IF($C63=$D$2,'FLETES (#) MAYO'!K63*K$2,IF($C63=$D$3,'FLETES (#) MAYO'!K63*K$3,IF($C63=$D$4,'FLETES (#) MAYO'!K63*K$4,IF($C63=$D$5,'FLETES (#) MAYO'!K63*K$5,0))))</f>
        <v>0</v>
      </c>
      <c r="L63" s="179">
        <f>IF($C63=$D$2,'FLETES (#) MAYO'!L63*L$2,IF($C63=$D$3,'FLETES (#) MAYO'!L63*L$3,IF($C63=$D$4,'FLETES (#) MAYO'!L63*L$4,IF($C63=$D$5,'FLETES (#) MAYO'!L63*L$5,0))))</f>
        <v>0</v>
      </c>
      <c r="M63" s="179">
        <f>IF($C63=$D$2,'FLETES (#) MAYO'!M63*M$2,IF($C63=$D$3,'FLETES (#) MAYO'!M63*M$3,IF($C63=$D$4,'FLETES (#) MAYO'!M63*M$4,IF($C63=$D$5,'FLETES (#) MAYO'!M63*M$5,0))))</f>
        <v>0</v>
      </c>
      <c r="N63" s="179">
        <f>IF($C63=$D$2,'FLETES (#) MAYO'!N63*N$2,IF($C63=$D$3,'FLETES (#) MAYO'!N63*N$3,IF($C63=$D$4,'FLETES (#) MAYO'!N63*N$4,IF($C63=$D$5,'FLETES (#) MAYO'!N63*N$5,0))))</f>
        <v>0</v>
      </c>
      <c r="O63" s="179">
        <f>IF($C63=$D$2,'FLETES (#) MAYO'!O63*O$2,IF($C63=$D$3,'FLETES (#) MAYO'!O63*O$3,IF($C63=$D$4,'FLETES (#) MAYO'!O63*O$4,IF($C63=$D$5,'FLETES (#) MAYO'!O63*O$5,0))))</f>
        <v>0</v>
      </c>
      <c r="P63" s="179">
        <f>IF($C63=$D$2,'FLETES (#) MAYO'!P63*P$2,IF($C63=$D$3,'FLETES (#) MAYO'!P63*P$3,IF($C63=$D$4,'FLETES (#) MAYO'!P63*P$4,IF($C63=$D$5,'FLETES (#) MAYO'!P63*P$5,0))))</f>
        <v>0</v>
      </c>
      <c r="Q63" s="179">
        <f>IF($C63=$D$2,'FLETES (#) MAYO'!Q63*Q$2,IF($C63=$D$3,'FLETES (#) MAYO'!Q63*Q$3,IF($C63=$D$4,'FLETES (#) MAYO'!Q63*Q$4,IF($C63=$D$5,'FLETES (#) MAYO'!Q63*Q$5,0))))</f>
        <v>0</v>
      </c>
      <c r="R63" s="179">
        <f>IF($C63=$D$2,'FLETES (#) MAYO'!R63*R$2,IF($C63=$D$3,'FLETES (#) MAYO'!R63*R$3,IF($C63=$D$4,'FLETES (#) MAYO'!R63*R$4,IF($C63=$D$5,'FLETES (#) MAYO'!R63*R$5,0))))</f>
        <v>0</v>
      </c>
      <c r="S63" s="179">
        <f>IF($C63=$D$2,'FLETES (#) MAYO'!S63*S$2,IF($C63=$D$3,'FLETES (#) MAYO'!S63*S$3,IF($C63=$D$4,'FLETES (#) MAYO'!S63*S$4,IF($C63=$D$5,'FLETES (#) MAYO'!S63*S$5,0))))</f>
        <v>0</v>
      </c>
      <c r="T63" s="179">
        <f>IF($C63=$D$2,'FLETES (#) MAYO'!T63*T$2,IF($C63=$D$3,'FLETES (#) MAYO'!T63*T$3,IF($C63=$D$4,'FLETES (#) MAYO'!T63*T$4,IF($C63=$D$5,'FLETES (#) MAYO'!T63*T$5,0))))</f>
        <v>0</v>
      </c>
      <c r="U63" s="179">
        <f>IF($C63=$D$2,'FLETES (#) MAYO'!U63*U$2,IF($C63=$D$3,'FLETES (#) MAYO'!U63*U$3,IF($C63=$D$4,'FLETES (#) MAYO'!U63*U$4,IF($C63=$D$5,'FLETES (#) MAYO'!U63*U$5,0))))</f>
        <v>0</v>
      </c>
      <c r="V63" s="179">
        <f>IF($C63=$D$2,'FLETES (#) MAYO'!V63*V$2,IF($C63=$D$3,'FLETES (#) MAYO'!V63*V$3,IF($C63=$D$4,'FLETES (#) MAYO'!V63*V$4,IF($C63=$D$5,'FLETES (#) MAYO'!V63*V$5,0))))</f>
        <v>0</v>
      </c>
      <c r="W63" s="179">
        <f>IF($C63=$D$2,'FLETES (#) MAYO'!W63*W$2,IF($C63=$D$3,'FLETES (#) MAYO'!W63*W$3,IF($C63=$D$4,'FLETES (#) MAYO'!W63*W$4,IF($C63=$D$5,'FLETES (#) MAYO'!W63*W$5,0))))</f>
        <v>0</v>
      </c>
      <c r="X63" s="179">
        <f>IF($C63=$D$2,'FLETES (#) MAYO'!X63*X$2,IF($C63=$D$3,'FLETES (#) MAYO'!X63*X$3,IF($C63=$D$4,'FLETES (#) MAYO'!X63*X$4,IF($C63=$D$5,'FLETES (#) MAYO'!X63*X$5,0))))</f>
        <v>0</v>
      </c>
      <c r="Y63" s="179">
        <f>IF($C63=$D$2,'FLETES (#) MAYO'!Y63*Y$2,IF($C63=$D$3,'FLETES (#) MAYO'!Y63*Y$3,IF($C63=$D$4,'FLETES (#) MAYO'!Y63*Y$4,IF($C63=$D$5,'FLETES (#) MAYO'!Y63*Y$5,0))))</f>
        <v>0</v>
      </c>
      <c r="Z63" s="179">
        <f>IF($C63=$D$2,'FLETES (#) MAYO'!Z63*Z$2,IF($C63=$D$3,'FLETES (#) MAYO'!Z63*Z$3,IF($C63=$D$4,'FLETES (#) MAYO'!Z63*Z$4,IF($C63=$D$5,'FLETES (#) MAYO'!Z63*Z$5,0))))</f>
        <v>0</v>
      </c>
      <c r="AA63" s="179">
        <f>IF($C63=$D$2,'FLETES (#) MAYO'!AA63*AA$2,IF($C63=$D$3,'FLETES (#) MAYO'!AA63*AA$3,IF($C63=$D$4,'FLETES (#) MAYO'!AA63*AA$4,IF($C63=$D$5,'FLETES (#) MAYO'!AA63*AA$5,0))))</f>
        <v>0</v>
      </c>
      <c r="AB63" s="179">
        <f>IF($C63=$D$2,'FLETES (#) MAYO'!AB63*AB$2,IF($C63=$D$3,'FLETES (#) MAYO'!AB63*AB$3,IF($C63=$D$4,'FLETES (#) MAYO'!AB63*AB$4,IF($C63=$D$5,'FLETES (#) MAYO'!AB63*AB$5,0))))</f>
        <v>0</v>
      </c>
      <c r="AC63" s="179">
        <f>IF($C63=$D$2,'FLETES (#) MAYO'!AC63*AC$2,IF($C63=$D$3,'FLETES (#) MAYO'!AC63*AC$3,IF($C63=$D$4,'FLETES (#) MAYO'!AC63*AC$4,IF($C63=$D$5,'FLETES (#) MAYO'!AC63*AC$5,0))))</f>
        <v>0</v>
      </c>
      <c r="AD63" s="179">
        <f>IF($C63=$D$2,'FLETES (#) MAYO'!AD63*AD$2,IF($C63=$D$3,'FLETES (#) MAYO'!AD63*AD$3,IF($C63=$D$4,'FLETES (#) MAYO'!AD63*AD$4,IF($C63=$D$5,'FLETES (#) MAYO'!AD63*AD$5,0))))</f>
        <v>0</v>
      </c>
      <c r="AE63" s="179">
        <f>IF($C63=$D$2,'FLETES (#) MAYO'!AE63*AE$2,IF($C63=$D$3,'FLETES (#) MAYO'!AE63*AE$3,IF($C63=$D$4,'FLETES (#) MAYO'!AE63*AE$4,IF($C63=$D$5,'FLETES (#) MAYO'!AE63*AE$5,0))))</f>
        <v>0</v>
      </c>
      <c r="AF63" s="179">
        <f>IF($C63=$D$2,'FLETES (#) MAYO'!AF63*AF$2,IF($C63=$D$3,'FLETES (#) MAYO'!AF63*AF$3,IF($C63=$D$4,'FLETES (#) MAYO'!AF63*AF$4,IF($C63=$D$5,'FLETES (#) MAYO'!AF63*AF$5,0))))</f>
        <v>0</v>
      </c>
      <c r="AG63" s="179">
        <f>IF($C63=$D$2,'FLETES (#) MAYO'!AG63*AG$2,IF($C63=$D$3,'FLETES (#) MAYO'!AG63*AG$3,IF($C63=$D$4,'FLETES (#) MAYO'!AG63*AG$4,IF($C63=$D$5,'FLETES (#) MAYO'!AG63*AG$5,0))))</f>
        <v>0</v>
      </c>
      <c r="AH63" s="179">
        <f>IF($C63=$D$2,'FLETES (#) MAYO'!AH63*AH$2,IF($C63=$D$3,'FLETES (#) MAYO'!AH63*AH$3,IF($C63=$D$4,'FLETES (#) MAYO'!AH63*AH$4,IF($C63=$D$5,'FLETES (#) MAYO'!AH63*AH$5,0))))</f>
        <v>0</v>
      </c>
      <c r="AI63" s="179">
        <f>IF($C63=$D$2,'FLETES (#) MAYO'!AI63*AI$2,IF($C63=$D$3,'FLETES (#) MAYO'!AI63*AI$3,IF($C63=$D$4,'FLETES (#) MAYO'!AI63*AI$4,IF($C63=$D$5,'FLETES (#) MAYO'!AI63*AI$5,0))))</f>
        <v>0</v>
      </c>
      <c r="AJ63" s="179">
        <f>IF($C63=$D$2,'FLETES (#) MAYO'!AJ63*AJ$2,IF($C63=$D$3,'FLETES (#) MAYO'!AJ63*AJ$3,IF($C63=$D$4,'FLETES (#) MAYO'!AJ63*AJ$4,IF($C63=$D$5,'FLETES (#) MAYO'!AJ63*AJ$5,0))))</f>
        <v>0</v>
      </c>
      <c r="AK63" s="179">
        <f>IF($C63=$D$2,'FLETES (#) MAYO'!AK63*AK$2,IF($C63=$D$3,'FLETES (#) MAYO'!AK63*AK$3,IF($C63=$D$4,'FLETES (#) MAYO'!AK63*AK$4,IF($C63=$D$5,'FLETES (#) MAYO'!AK63*AK$5,0))))</f>
        <v>0</v>
      </c>
      <c r="AL63" s="179">
        <f>IF($C63=$D$2,'FLETES (#) MAYO'!AL63*AL$2,IF($C63=$D$3,'FLETES (#) MAYO'!AL63*AL$3,IF($C63=$D$4,'FLETES (#) MAYO'!AL63*AL$4,IF($C63=$D$5,'FLETES (#) MAYO'!AL63*AL$5,0))))</f>
        <v>0</v>
      </c>
      <c r="AM63" s="179">
        <f>IF($C63=$D$2,'FLETES (#) MAYO'!AM63*AM$2,IF($C63=$D$3,'FLETES (#) MAYO'!AM63*AM$3,IF($C63=$D$4,'FLETES (#) MAYO'!AM63*AM$4,IF($C63=$D$5,'FLETES (#) MAYO'!AM63*AM$5,0))))</f>
        <v>0</v>
      </c>
    </row>
    <row r="64" spans="1:39">
      <c r="A64" s="141"/>
      <c r="B64" s="165"/>
      <c r="C64" s="165"/>
      <c r="D64" s="178">
        <f t="shared" si="0"/>
        <v>0</v>
      </c>
      <c r="E64" s="179">
        <f>IF($C64=$D$2,'FLETES (#) MAYO'!E64*E$2,IF($C64=$D$3,'FLETES (#) MAYO'!E64*E$3,IF($C64=$D$4,'FLETES (#) MAYO'!E64*E$4,IF($C64=$D$5,'FLETES (#) MAYO'!E64*E$5,0))))</f>
        <v>0</v>
      </c>
      <c r="F64" s="179">
        <f>IF($C64=$D$2,'FLETES (#) MAYO'!F64*F$2,IF($C64=$D$3,'FLETES (#) MAYO'!F64*F$3,IF($C64=$D$4,'FLETES (#) MAYO'!F64*F$4,IF($C64=$D$5,'FLETES (#) MAYO'!F64*F$5,0))))</f>
        <v>0</v>
      </c>
      <c r="G64" s="179">
        <f>IF($C64=$D$2,'FLETES (#) MAYO'!G64*G$2,IF($C64=$D$3,'FLETES (#) MAYO'!G64*G$3,IF($C64=$D$4,'FLETES (#) MAYO'!G64*G$4,IF($C64=$D$5,'FLETES (#) MAYO'!G64*G$5,0))))</f>
        <v>0</v>
      </c>
      <c r="H64" s="179">
        <f>IF($C64=$D$2,'FLETES (#) MAYO'!H64*H$2,IF($C64=$D$3,'FLETES (#) MAYO'!H64*H$3,IF($C64=$D$4,'FLETES (#) MAYO'!H64*H$4,IF($C64=$D$5,'FLETES (#) MAYO'!H64*H$5,0))))</f>
        <v>0</v>
      </c>
      <c r="I64" s="179">
        <f>IF($C64=$D$2,'FLETES (#) MAYO'!I64*I$2,IF($C64=$D$3,'FLETES (#) MAYO'!I64*I$3,IF($C64=$D$4,'FLETES (#) MAYO'!I64*I$4,IF($C64=$D$5,'FLETES (#) MAYO'!I64*I$5,0))))</f>
        <v>0</v>
      </c>
      <c r="J64" s="179">
        <f>IF($C64=$D$2,'FLETES (#) MAYO'!J64*J$2,IF($C64=$D$3,'FLETES (#) MAYO'!J64*J$3,IF($C64=$D$4,'FLETES (#) MAYO'!J64*J$4,IF($C64=$D$5,'FLETES (#) MAYO'!J64*J$5,0))))</f>
        <v>0</v>
      </c>
      <c r="K64" s="179">
        <f>IF($C64=$D$2,'FLETES (#) MAYO'!K64*K$2,IF($C64=$D$3,'FLETES (#) MAYO'!K64*K$3,IF($C64=$D$4,'FLETES (#) MAYO'!K64*K$4,IF($C64=$D$5,'FLETES (#) MAYO'!K64*K$5,0))))</f>
        <v>0</v>
      </c>
      <c r="L64" s="179">
        <f>IF($C64=$D$2,'FLETES (#) MAYO'!L64*L$2,IF($C64=$D$3,'FLETES (#) MAYO'!L64*L$3,IF($C64=$D$4,'FLETES (#) MAYO'!L64*L$4,IF($C64=$D$5,'FLETES (#) MAYO'!L64*L$5,0))))</f>
        <v>0</v>
      </c>
      <c r="M64" s="179">
        <f>IF($C64=$D$2,'FLETES (#) MAYO'!M64*M$2,IF($C64=$D$3,'FLETES (#) MAYO'!M64*M$3,IF($C64=$D$4,'FLETES (#) MAYO'!M64*M$4,IF($C64=$D$5,'FLETES (#) MAYO'!M64*M$5,0))))</f>
        <v>0</v>
      </c>
      <c r="N64" s="179">
        <f>IF($C64=$D$2,'FLETES (#) MAYO'!N64*N$2,IF($C64=$D$3,'FLETES (#) MAYO'!N64*N$3,IF($C64=$D$4,'FLETES (#) MAYO'!N64*N$4,IF($C64=$D$5,'FLETES (#) MAYO'!N64*N$5,0))))</f>
        <v>0</v>
      </c>
      <c r="O64" s="179">
        <f>IF($C64=$D$2,'FLETES (#) MAYO'!O64*O$2,IF($C64=$D$3,'FLETES (#) MAYO'!O64*O$3,IF($C64=$D$4,'FLETES (#) MAYO'!O64*O$4,IF($C64=$D$5,'FLETES (#) MAYO'!O64*O$5,0))))</f>
        <v>0</v>
      </c>
      <c r="P64" s="179">
        <f>IF($C64=$D$2,'FLETES (#) MAYO'!P64*P$2,IF($C64=$D$3,'FLETES (#) MAYO'!P64*P$3,IF($C64=$D$4,'FLETES (#) MAYO'!P64*P$4,IF($C64=$D$5,'FLETES (#) MAYO'!P64*P$5,0))))</f>
        <v>0</v>
      </c>
      <c r="Q64" s="179">
        <f>IF($C64=$D$2,'FLETES (#) MAYO'!Q64*Q$2,IF($C64=$D$3,'FLETES (#) MAYO'!Q64*Q$3,IF($C64=$D$4,'FLETES (#) MAYO'!Q64*Q$4,IF($C64=$D$5,'FLETES (#) MAYO'!Q64*Q$5,0))))</f>
        <v>0</v>
      </c>
      <c r="R64" s="179">
        <f>IF($C64=$D$2,'FLETES (#) MAYO'!R64*R$2,IF($C64=$D$3,'FLETES (#) MAYO'!R64*R$3,IF($C64=$D$4,'FLETES (#) MAYO'!R64*R$4,IF($C64=$D$5,'FLETES (#) MAYO'!R64*R$5,0))))</f>
        <v>0</v>
      </c>
      <c r="S64" s="179">
        <f>IF($C64=$D$2,'FLETES (#) MAYO'!S64*S$2,IF($C64=$D$3,'FLETES (#) MAYO'!S64*S$3,IF($C64=$D$4,'FLETES (#) MAYO'!S64*S$4,IF($C64=$D$5,'FLETES (#) MAYO'!S64*S$5,0))))</f>
        <v>0</v>
      </c>
      <c r="T64" s="179">
        <f>IF($C64=$D$2,'FLETES (#) MAYO'!T64*T$2,IF($C64=$D$3,'FLETES (#) MAYO'!T64*T$3,IF($C64=$D$4,'FLETES (#) MAYO'!T64*T$4,IF($C64=$D$5,'FLETES (#) MAYO'!T64*T$5,0))))</f>
        <v>0</v>
      </c>
      <c r="U64" s="179">
        <f>IF($C64=$D$2,'FLETES (#) MAYO'!U64*U$2,IF($C64=$D$3,'FLETES (#) MAYO'!U64*U$3,IF($C64=$D$4,'FLETES (#) MAYO'!U64*U$4,IF($C64=$D$5,'FLETES (#) MAYO'!U64*U$5,0))))</f>
        <v>0</v>
      </c>
      <c r="V64" s="179">
        <f>IF($C64=$D$2,'FLETES (#) MAYO'!V64*V$2,IF($C64=$D$3,'FLETES (#) MAYO'!V64*V$3,IF($C64=$D$4,'FLETES (#) MAYO'!V64*V$4,IF($C64=$D$5,'FLETES (#) MAYO'!V64*V$5,0))))</f>
        <v>0</v>
      </c>
      <c r="W64" s="179">
        <f>IF($C64=$D$2,'FLETES (#) MAYO'!W64*W$2,IF($C64=$D$3,'FLETES (#) MAYO'!W64*W$3,IF($C64=$D$4,'FLETES (#) MAYO'!W64*W$4,IF($C64=$D$5,'FLETES (#) MAYO'!W64*W$5,0))))</f>
        <v>0</v>
      </c>
      <c r="X64" s="179">
        <f>IF($C64=$D$2,'FLETES (#) MAYO'!X64*X$2,IF($C64=$D$3,'FLETES (#) MAYO'!X64*X$3,IF($C64=$D$4,'FLETES (#) MAYO'!X64*X$4,IF($C64=$D$5,'FLETES (#) MAYO'!X64*X$5,0))))</f>
        <v>0</v>
      </c>
      <c r="Y64" s="179">
        <f>IF($C64=$D$2,'FLETES (#) MAYO'!Y64*Y$2,IF($C64=$D$3,'FLETES (#) MAYO'!Y64*Y$3,IF($C64=$D$4,'FLETES (#) MAYO'!Y64*Y$4,IF($C64=$D$5,'FLETES (#) MAYO'!Y64*Y$5,0))))</f>
        <v>0</v>
      </c>
      <c r="Z64" s="179">
        <f>IF($C64=$D$2,'FLETES (#) MAYO'!Z64*Z$2,IF($C64=$D$3,'FLETES (#) MAYO'!Z64*Z$3,IF($C64=$D$4,'FLETES (#) MAYO'!Z64*Z$4,IF($C64=$D$5,'FLETES (#) MAYO'!Z64*Z$5,0))))</f>
        <v>0</v>
      </c>
      <c r="AA64" s="179">
        <f>IF($C64=$D$2,'FLETES (#) MAYO'!AA64*AA$2,IF($C64=$D$3,'FLETES (#) MAYO'!AA64*AA$3,IF($C64=$D$4,'FLETES (#) MAYO'!AA64*AA$4,IF($C64=$D$5,'FLETES (#) MAYO'!AA64*AA$5,0))))</f>
        <v>0</v>
      </c>
      <c r="AB64" s="179">
        <f>IF($C64=$D$2,'FLETES (#) MAYO'!AB64*AB$2,IF($C64=$D$3,'FLETES (#) MAYO'!AB64*AB$3,IF($C64=$D$4,'FLETES (#) MAYO'!AB64*AB$4,IF($C64=$D$5,'FLETES (#) MAYO'!AB64*AB$5,0))))</f>
        <v>0</v>
      </c>
      <c r="AC64" s="179">
        <f>IF($C64=$D$2,'FLETES (#) MAYO'!AC64*AC$2,IF($C64=$D$3,'FLETES (#) MAYO'!AC64*AC$3,IF($C64=$D$4,'FLETES (#) MAYO'!AC64*AC$4,IF($C64=$D$5,'FLETES (#) MAYO'!AC64*AC$5,0))))</f>
        <v>0</v>
      </c>
      <c r="AD64" s="179">
        <f>IF($C64=$D$2,'FLETES (#) MAYO'!AD64*AD$2,IF($C64=$D$3,'FLETES (#) MAYO'!AD64*AD$3,IF($C64=$D$4,'FLETES (#) MAYO'!AD64*AD$4,IF($C64=$D$5,'FLETES (#) MAYO'!AD64*AD$5,0))))</f>
        <v>0</v>
      </c>
      <c r="AE64" s="179">
        <f>IF($C64=$D$2,'FLETES (#) MAYO'!AE64*AE$2,IF($C64=$D$3,'FLETES (#) MAYO'!AE64*AE$3,IF($C64=$D$4,'FLETES (#) MAYO'!AE64*AE$4,IF($C64=$D$5,'FLETES (#) MAYO'!AE64*AE$5,0))))</f>
        <v>0</v>
      </c>
      <c r="AF64" s="179">
        <f>IF($C64=$D$2,'FLETES (#) MAYO'!AF64*AF$2,IF($C64=$D$3,'FLETES (#) MAYO'!AF64*AF$3,IF($C64=$D$4,'FLETES (#) MAYO'!AF64*AF$4,IF($C64=$D$5,'FLETES (#) MAYO'!AF64*AF$5,0))))</f>
        <v>0</v>
      </c>
      <c r="AG64" s="179">
        <f>IF($C64=$D$2,'FLETES (#) MAYO'!AG64*AG$2,IF($C64=$D$3,'FLETES (#) MAYO'!AG64*AG$3,IF($C64=$D$4,'FLETES (#) MAYO'!AG64*AG$4,IF($C64=$D$5,'FLETES (#) MAYO'!AG64*AG$5,0))))</f>
        <v>0</v>
      </c>
      <c r="AH64" s="179">
        <f>IF($C64=$D$2,'FLETES (#) MAYO'!AH64*AH$2,IF($C64=$D$3,'FLETES (#) MAYO'!AH64*AH$3,IF($C64=$D$4,'FLETES (#) MAYO'!AH64*AH$4,IF($C64=$D$5,'FLETES (#) MAYO'!AH64*AH$5,0))))</f>
        <v>0</v>
      </c>
      <c r="AI64" s="179">
        <f>IF($C64=$D$2,'FLETES (#) MAYO'!AI64*AI$2,IF($C64=$D$3,'FLETES (#) MAYO'!AI64*AI$3,IF($C64=$D$4,'FLETES (#) MAYO'!AI64*AI$4,IF($C64=$D$5,'FLETES (#) MAYO'!AI64*AI$5,0))))</f>
        <v>0</v>
      </c>
      <c r="AJ64" s="179">
        <f>IF($C64=$D$2,'FLETES (#) MAYO'!AJ64*AJ$2,IF($C64=$D$3,'FLETES (#) MAYO'!AJ64*AJ$3,IF($C64=$D$4,'FLETES (#) MAYO'!AJ64*AJ$4,IF($C64=$D$5,'FLETES (#) MAYO'!AJ64*AJ$5,0))))</f>
        <v>0</v>
      </c>
      <c r="AK64" s="179">
        <f>IF($C64=$D$2,'FLETES (#) MAYO'!AK64*AK$2,IF($C64=$D$3,'FLETES (#) MAYO'!AK64*AK$3,IF($C64=$D$4,'FLETES (#) MAYO'!AK64*AK$4,IF($C64=$D$5,'FLETES (#) MAYO'!AK64*AK$5,0))))</f>
        <v>0</v>
      </c>
      <c r="AL64" s="179">
        <f>IF($C64=$D$2,'FLETES (#) MAYO'!AL64*AL$2,IF($C64=$D$3,'FLETES (#) MAYO'!AL64*AL$3,IF($C64=$D$4,'FLETES (#) MAYO'!AL64*AL$4,IF($C64=$D$5,'FLETES (#) MAYO'!AL64*AL$5,0))))</f>
        <v>0</v>
      </c>
      <c r="AM64" s="179">
        <f>IF($C64=$D$2,'FLETES (#) MAYO'!AM64*AM$2,IF($C64=$D$3,'FLETES (#) MAYO'!AM64*AM$3,IF($C64=$D$4,'FLETES (#) MAYO'!AM64*AM$4,IF($C64=$D$5,'FLETES (#) MAYO'!AM64*AM$5,0))))</f>
        <v>0</v>
      </c>
    </row>
    <row r="65" spans="1:39">
      <c r="A65" s="141"/>
      <c r="B65" s="165"/>
      <c r="C65" s="165"/>
      <c r="D65" s="178">
        <f t="shared" si="0"/>
        <v>0</v>
      </c>
      <c r="E65" s="179">
        <f>IF($C65=$D$2,'FLETES (#) MAYO'!E65*E$2,IF($C65=$D$3,'FLETES (#) MAYO'!E65*E$3,IF($C65=$D$4,'FLETES (#) MAYO'!E65*E$4,IF($C65=$D$5,'FLETES (#) MAYO'!E65*E$5,0))))</f>
        <v>0</v>
      </c>
      <c r="F65" s="179">
        <f>IF($C65=$D$2,'FLETES (#) MAYO'!F65*F$2,IF($C65=$D$3,'FLETES (#) MAYO'!F65*F$3,IF($C65=$D$4,'FLETES (#) MAYO'!F65*F$4,IF($C65=$D$5,'FLETES (#) MAYO'!F65*F$5,0))))</f>
        <v>0</v>
      </c>
      <c r="G65" s="179">
        <f>IF($C65=$D$2,'FLETES (#) MAYO'!G65*G$2,IF($C65=$D$3,'FLETES (#) MAYO'!G65*G$3,IF($C65=$D$4,'FLETES (#) MAYO'!G65*G$4,IF($C65=$D$5,'FLETES (#) MAYO'!G65*G$5,0))))</f>
        <v>0</v>
      </c>
      <c r="H65" s="179">
        <f>IF($C65=$D$2,'FLETES (#) MAYO'!H65*H$2,IF($C65=$D$3,'FLETES (#) MAYO'!H65*H$3,IF($C65=$D$4,'FLETES (#) MAYO'!H65*H$4,IF($C65=$D$5,'FLETES (#) MAYO'!H65*H$5,0))))</f>
        <v>0</v>
      </c>
      <c r="I65" s="179">
        <f>IF($C65=$D$2,'FLETES (#) MAYO'!I65*I$2,IF($C65=$D$3,'FLETES (#) MAYO'!I65*I$3,IF($C65=$D$4,'FLETES (#) MAYO'!I65*I$4,IF($C65=$D$5,'FLETES (#) MAYO'!I65*I$5,0))))</f>
        <v>0</v>
      </c>
      <c r="J65" s="179">
        <f>IF($C65=$D$2,'FLETES (#) MAYO'!J65*J$2,IF($C65=$D$3,'FLETES (#) MAYO'!J65*J$3,IF($C65=$D$4,'FLETES (#) MAYO'!J65*J$4,IF($C65=$D$5,'FLETES (#) MAYO'!J65*J$5,0))))</f>
        <v>0</v>
      </c>
      <c r="K65" s="179">
        <f>IF($C65=$D$2,'FLETES (#) MAYO'!K65*K$2,IF($C65=$D$3,'FLETES (#) MAYO'!K65*K$3,IF($C65=$D$4,'FLETES (#) MAYO'!K65*K$4,IF($C65=$D$5,'FLETES (#) MAYO'!K65*K$5,0))))</f>
        <v>0</v>
      </c>
      <c r="L65" s="179">
        <f>IF($C65=$D$2,'FLETES (#) MAYO'!L65*L$2,IF($C65=$D$3,'FLETES (#) MAYO'!L65*L$3,IF($C65=$D$4,'FLETES (#) MAYO'!L65*L$4,IF($C65=$D$5,'FLETES (#) MAYO'!L65*L$5,0))))</f>
        <v>0</v>
      </c>
      <c r="M65" s="179">
        <f>IF($C65=$D$2,'FLETES (#) MAYO'!M65*M$2,IF($C65=$D$3,'FLETES (#) MAYO'!M65*M$3,IF($C65=$D$4,'FLETES (#) MAYO'!M65*M$4,IF($C65=$D$5,'FLETES (#) MAYO'!M65*M$5,0))))</f>
        <v>0</v>
      </c>
      <c r="N65" s="179">
        <f>IF($C65=$D$2,'FLETES (#) MAYO'!N65*N$2,IF($C65=$D$3,'FLETES (#) MAYO'!N65*N$3,IF($C65=$D$4,'FLETES (#) MAYO'!N65*N$4,IF($C65=$D$5,'FLETES (#) MAYO'!N65*N$5,0))))</f>
        <v>0</v>
      </c>
      <c r="O65" s="179">
        <f>IF($C65=$D$2,'FLETES (#) MAYO'!O65*O$2,IF($C65=$D$3,'FLETES (#) MAYO'!O65*O$3,IF($C65=$D$4,'FLETES (#) MAYO'!O65*O$4,IF($C65=$D$5,'FLETES (#) MAYO'!O65*O$5,0))))</f>
        <v>0</v>
      </c>
      <c r="P65" s="179">
        <f>IF($C65=$D$2,'FLETES (#) MAYO'!P65*P$2,IF($C65=$D$3,'FLETES (#) MAYO'!P65*P$3,IF($C65=$D$4,'FLETES (#) MAYO'!P65*P$4,IF($C65=$D$5,'FLETES (#) MAYO'!P65*P$5,0))))</f>
        <v>0</v>
      </c>
      <c r="Q65" s="179">
        <f>IF($C65=$D$2,'FLETES (#) MAYO'!Q65*Q$2,IF($C65=$D$3,'FLETES (#) MAYO'!Q65*Q$3,IF($C65=$D$4,'FLETES (#) MAYO'!Q65*Q$4,IF($C65=$D$5,'FLETES (#) MAYO'!Q65*Q$5,0))))</f>
        <v>0</v>
      </c>
      <c r="R65" s="179">
        <f>IF($C65=$D$2,'FLETES (#) MAYO'!R65*R$2,IF($C65=$D$3,'FLETES (#) MAYO'!R65*R$3,IF($C65=$D$4,'FLETES (#) MAYO'!R65*R$4,IF($C65=$D$5,'FLETES (#) MAYO'!R65*R$5,0))))</f>
        <v>0</v>
      </c>
      <c r="S65" s="179">
        <f>IF($C65=$D$2,'FLETES (#) MAYO'!S65*S$2,IF($C65=$D$3,'FLETES (#) MAYO'!S65*S$3,IF($C65=$D$4,'FLETES (#) MAYO'!S65*S$4,IF($C65=$D$5,'FLETES (#) MAYO'!S65*S$5,0))))</f>
        <v>0</v>
      </c>
      <c r="T65" s="179">
        <f>IF($C65=$D$2,'FLETES (#) MAYO'!T65*T$2,IF($C65=$D$3,'FLETES (#) MAYO'!T65*T$3,IF($C65=$D$4,'FLETES (#) MAYO'!T65*T$4,IF($C65=$D$5,'FLETES (#) MAYO'!T65*T$5,0))))</f>
        <v>0</v>
      </c>
      <c r="U65" s="179">
        <f>IF($C65=$D$2,'FLETES (#) MAYO'!U65*U$2,IF($C65=$D$3,'FLETES (#) MAYO'!U65*U$3,IF($C65=$D$4,'FLETES (#) MAYO'!U65*U$4,IF($C65=$D$5,'FLETES (#) MAYO'!U65*U$5,0))))</f>
        <v>0</v>
      </c>
      <c r="V65" s="179">
        <f>IF($C65=$D$2,'FLETES (#) MAYO'!V65*V$2,IF($C65=$D$3,'FLETES (#) MAYO'!V65*V$3,IF($C65=$D$4,'FLETES (#) MAYO'!V65*V$4,IF($C65=$D$5,'FLETES (#) MAYO'!V65*V$5,0))))</f>
        <v>0</v>
      </c>
      <c r="W65" s="179">
        <f>IF($C65=$D$2,'FLETES (#) MAYO'!W65*W$2,IF($C65=$D$3,'FLETES (#) MAYO'!W65*W$3,IF($C65=$D$4,'FLETES (#) MAYO'!W65*W$4,IF($C65=$D$5,'FLETES (#) MAYO'!W65*W$5,0))))</f>
        <v>0</v>
      </c>
      <c r="X65" s="179">
        <f>IF($C65=$D$2,'FLETES (#) MAYO'!X65*X$2,IF($C65=$D$3,'FLETES (#) MAYO'!X65*X$3,IF($C65=$D$4,'FLETES (#) MAYO'!X65*X$4,IF($C65=$D$5,'FLETES (#) MAYO'!X65*X$5,0))))</f>
        <v>0</v>
      </c>
      <c r="Y65" s="179">
        <f>IF($C65=$D$2,'FLETES (#) MAYO'!Y65*Y$2,IF($C65=$D$3,'FLETES (#) MAYO'!Y65*Y$3,IF($C65=$D$4,'FLETES (#) MAYO'!Y65*Y$4,IF($C65=$D$5,'FLETES (#) MAYO'!Y65*Y$5,0))))</f>
        <v>0</v>
      </c>
      <c r="Z65" s="179">
        <f>IF($C65=$D$2,'FLETES (#) MAYO'!Z65*Z$2,IF($C65=$D$3,'FLETES (#) MAYO'!Z65*Z$3,IF($C65=$D$4,'FLETES (#) MAYO'!Z65*Z$4,IF($C65=$D$5,'FLETES (#) MAYO'!Z65*Z$5,0))))</f>
        <v>0</v>
      </c>
      <c r="AA65" s="179">
        <f>IF($C65=$D$2,'FLETES (#) MAYO'!AA65*AA$2,IF($C65=$D$3,'FLETES (#) MAYO'!AA65*AA$3,IF($C65=$D$4,'FLETES (#) MAYO'!AA65*AA$4,IF($C65=$D$5,'FLETES (#) MAYO'!AA65*AA$5,0))))</f>
        <v>0</v>
      </c>
      <c r="AB65" s="179">
        <f>IF($C65=$D$2,'FLETES (#) MAYO'!AB65*AB$2,IF($C65=$D$3,'FLETES (#) MAYO'!AB65*AB$3,IF($C65=$D$4,'FLETES (#) MAYO'!AB65*AB$4,IF($C65=$D$5,'FLETES (#) MAYO'!AB65*AB$5,0))))</f>
        <v>0</v>
      </c>
      <c r="AC65" s="179">
        <f>IF($C65=$D$2,'FLETES (#) MAYO'!AC65*AC$2,IF($C65=$D$3,'FLETES (#) MAYO'!AC65*AC$3,IF($C65=$D$4,'FLETES (#) MAYO'!AC65*AC$4,IF($C65=$D$5,'FLETES (#) MAYO'!AC65*AC$5,0))))</f>
        <v>0</v>
      </c>
      <c r="AD65" s="179">
        <f>IF($C65=$D$2,'FLETES (#) MAYO'!AD65*AD$2,IF($C65=$D$3,'FLETES (#) MAYO'!AD65*AD$3,IF($C65=$D$4,'FLETES (#) MAYO'!AD65*AD$4,IF($C65=$D$5,'FLETES (#) MAYO'!AD65*AD$5,0))))</f>
        <v>0</v>
      </c>
      <c r="AE65" s="179">
        <f>IF($C65=$D$2,'FLETES (#) MAYO'!AE65*AE$2,IF($C65=$D$3,'FLETES (#) MAYO'!AE65*AE$3,IF($C65=$D$4,'FLETES (#) MAYO'!AE65*AE$4,IF($C65=$D$5,'FLETES (#) MAYO'!AE65*AE$5,0))))</f>
        <v>0</v>
      </c>
      <c r="AF65" s="179">
        <f>IF($C65=$D$2,'FLETES (#) MAYO'!AF65*AF$2,IF($C65=$D$3,'FLETES (#) MAYO'!AF65*AF$3,IF($C65=$D$4,'FLETES (#) MAYO'!AF65*AF$4,IF($C65=$D$5,'FLETES (#) MAYO'!AF65*AF$5,0))))</f>
        <v>0</v>
      </c>
      <c r="AG65" s="179">
        <f>IF($C65=$D$2,'FLETES (#) MAYO'!AG65*AG$2,IF($C65=$D$3,'FLETES (#) MAYO'!AG65*AG$3,IF($C65=$D$4,'FLETES (#) MAYO'!AG65*AG$4,IF($C65=$D$5,'FLETES (#) MAYO'!AG65*AG$5,0))))</f>
        <v>0</v>
      </c>
      <c r="AH65" s="179">
        <f>IF($C65=$D$2,'FLETES (#) MAYO'!AH65*AH$2,IF($C65=$D$3,'FLETES (#) MAYO'!AH65*AH$3,IF($C65=$D$4,'FLETES (#) MAYO'!AH65*AH$4,IF($C65=$D$5,'FLETES (#) MAYO'!AH65*AH$5,0))))</f>
        <v>0</v>
      </c>
      <c r="AI65" s="179">
        <f>IF($C65=$D$2,'FLETES (#) MAYO'!AI65*AI$2,IF($C65=$D$3,'FLETES (#) MAYO'!AI65*AI$3,IF($C65=$D$4,'FLETES (#) MAYO'!AI65*AI$4,IF($C65=$D$5,'FLETES (#) MAYO'!AI65*AI$5,0))))</f>
        <v>0</v>
      </c>
      <c r="AJ65" s="179">
        <f>IF($C65=$D$2,'FLETES (#) MAYO'!AJ65*AJ$2,IF($C65=$D$3,'FLETES (#) MAYO'!AJ65*AJ$3,IF($C65=$D$4,'FLETES (#) MAYO'!AJ65*AJ$4,IF($C65=$D$5,'FLETES (#) MAYO'!AJ65*AJ$5,0))))</f>
        <v>0</v>
      </c>
      <c r="AK65" s="179">
        <f>IF($C65=$D$2,'FLETES (#) MAYO'!AK65*AK$2,IF($C65=$D$3,'FLETES (#) MAYO'!AK65*AK$3,IF($C65=$D$4,'FLETES (#) MAYO'!AK65*AK$4,IF($C65=$D$5,'FLETES (#) MAYO'!AK65*AK$5,0))))</f>
        <v>0</v>
      </c>
      <c r="AL65" s="179">
        <f>IF($C65=$D$2,'FLETES (#) MAYO'!AL65*AL$2,IF($C65=$D$3,'FLETES (#) MAYO'!AL65*AL$3,IF($C65=$D$4,'FLETES (#) MAYO'!AL65*AL$4,IF($C65=$D$5,'FLETES (#) MAYO'!AL65*AL$5,0))))</f>
        <v>0</v>
      </c>
      <c r="AM65" s="179">
        <f>IF($C65=$D$2,'FLETES (#) MAYO'!AM65*AM$2,IF($C65=$D$3,'FLETES (#) MAYO'!AM65*AM$3,IF($C65=$D$4,'FLETES (#) MAYO'!AM65*AM$4,IF($C65=$D$5,'FLETES (#) MAYO'!AM65*AM$5,0))))</f>
        <v>0</v>
      </c>
    </row>
    <row r="66" spans="1:39">
      <c r="A66" s="141"/>
      <c r="B66" s="165"/>
      <c r="C66" s="165"/>
      <c r="D66" s="178">
        <f t="shared" si="0"/>
        <v>0</v>
      </c>
      <c r="E66" s="179">
        <f>IF($C66=$D$2,'FLETES (#) MAYO'!E66*E$2,IF($C66=$D$3,'FLETES (#) MAYO'!E66*E$3,IF($C66=$D$4,'FLETES (#) MAYO'!E66*E$4,IF($C66=$D$5,'FLETES (#) MAYO'!E66*E$5,0))))</f>
        <v>0</v>
      </c>
      <c r="F66" s="179">
        <f>IF($C66=$D$2,'FLETES (#) MAYO'!F66*F$2,IF($C66=$D$3,'FLETES (#) MAYO'!F66*F$3,IF($C66=$D$4,'FLETES (#) MAYO'!F66*F$4,IF($C66=$D$5,'FLETES (#) MAYO'!F66*F$5,0))))</f>
        <v>0</v>
      </c>
      <c r="G66" s="179">
        <f>IF($C66=$D$2,'FLETES (#) MAYO'!G66*G$2,IF($C66=$D$3,'FLETES (#) MAYO'!G66*G$3,IF($C66=$D$4,'FLETES (#) MAYO'!G66*G$4,IF($C66=$D$5,'FLETES (#) MAYO'!G66*G$5,0))))</f>
        <v>0</v>
      </c>
      <c r="H66" s="179">
        <f>IF($C66=$D$2,'FLETES (#) MAYO'!H66*H$2,IF($C66=$D$3,'FLETES (#) MAYO'!H66*H$3,IF($C66=$D$4,'FLETES (#) MAYO'!H66*H$4,IF($C66=$D$5,'FLETES (#) MAYO'!H66*H$5,0))))</f>
        <v>0</v>
      </c>
      <c r="I66" s="179">
        <f>IF($C66=$D$2,'FLETES (#) MAYO'!I66*I$2,IF($C66=$D$3,'FLETES (#) MAYO'!I66*I$3,IF($C66=$D$4,'FLETES (#) MAYO'!I66*I$4,IF($C66=$D$5,'FLETES (#) MAYO'!I66*I$5,0))))</f>
        <v>0</v>
      </c>
      <c r="J66" s="179">
        <f>IF($C66=$D$2,'FLETES (#) MAYO'!J66*J$2,IF($C66=$D$3,'FLETES (#) MAYO'!J66*J$3,IF($C66=$D$4,'FLETES (#) MAYO'!J66*J$4,IF($C66=$D$5,'FLETES (#) MAYO'!J66*J$5,0))))</f>
        <v>0</v>
      </c>
      <c r="K66" s="179">
        <f>IF($C66=$D$2,'FLETES (#) MAYO'!K66*K$2,IF($C66=$D$3,'FLETES (#) MAYO'!K66*K$3,IF($C66=$D$4,'FLETES (#) MAYO'!K66*K$4,IF($C66=$D$5,'FLETES (#) MAYO'!K66*K$5,0))))</f>
        <v>0</v>
      </c>
      <c r="L66" s="179">
        <f>IF($C66=$D$2,'FLETES (#) MAYO'!L66*L$2,IF($C66=$D$3,'FLETES (#) MAYO'!L66*L$3,IF($C66=$D$4,'FLETES (#) MAYO'!L66*L$4,IF($C66=$D$5,'FLETES (#) MAYO'!L66*L$5,0))))</f>
        <v>0</v>
      </c>
      <c r="M66" s="179">
        <f>IF($C66=$D$2,'FLETES (#) MAYO'!M66*M$2,IF($C66=$D$3,'FLETES (#) MAYO'!M66*M$3,IF($C66=$D$4,'FLETES (#) MAYO'!M66*M$4,IF($C66=$D$5,'FLETES (#) MAYO'!M66*M$5,0))))</f>
        <v>0</v>
      </c>
      <c r="N66" s="179">
        <f>IF($C66=$D$2,'FLETES (#) MAYO'!N66*N$2,IF($C66=$D$3,'FLETES (#) MAYO'!N66*N$3,IF($C66=$D$4,'FLETES (#) MAYO'!N66*N$4,IF($C66=$D$5,'FLETES (#) MAYO'!N66*N$5,0))))</f>
        <v>0</v>
      </c>
      <c r="O66" s="179">
        <f>IF($C66=$D$2,'FLETES (#) MAYO'!O66*O$2,IF($C66=$D$3,'FLETES (#) MAYO'!O66*O$3,IF($C66=$D$4,'FLETES (#) MAYO'!O66*O$4,IF($C66=$D$5,'FLETES (#) MAYO'!O66*O$5,0))))</f>
        <v>0</v>
      </c>
      <c r="P66" s="179">
        <f>IF($C66=$D$2,'FLETES (#) MAYO'!P66*P$2,IF($C66=$D$3,'FLETES (#) MAYO'!P66*P$3,IF($C66=$D$4,'FLETES (#) MAYO'!P66*P$4,IF($C66=$D$5,'FLETES (#) MAYO'!P66*P$5,0))))</f>
        <v>0</v>
      </c>
      <c r="Q66" s="179">
        <f>IF($C66=$D$2,'FLETES (#) MAYO'!Q66*Q$2,IF($C66=$D$3,'FLETES (#) MAYO'!Q66*Q$3,IF($C66=$D$4,'FLETES (#) MAYO'!Q66*Q$4,IF($C66=$D$5,'FLETES (#) MAYO'!Q66*Q$5,0))))</f>
        <v>0</v>
      </c>
      <c r="R66" s="179">
        <f>IF($C66=$D$2,'FLETES (#) MAYO'!R66*R$2,IF($C66=$D$3,'FLETES (#) MAYO'!R66*R$3,IF($C66=$D$4,'FLETES (#) MAYO'!R66*R$4,IF($C66=$D$5,'FLETES (#) MAYO'!R66*R$5,0))))</f>
        <v>0</v>
      </c>
      <c r="S66" s="179">
        <f>IF($C66=$D$2,'FLETES (#) MAYO'!S66*S$2,IF($C66=$D$3,'FLETES (#) MAYO'!S66*S$3,IF($C66=$D$4,'FLETES (#) MAYO'!S66*S$4,IF($C66=$D$5,'FLETES (#) MAYO'!S66*S$5,0))))</f>
        <v>0</v>
      </c>
      <c r="T66" s="179">
        <f>IF($C66=$D$2,'FLETES (#) MAYO'!T66*T$2,IF($C66=$D$3,'FLETES (#) MAYO'!T66*T$3,IF($C66=$D$4,'FLETES (#) MAYO'!T66*T$4,IF($C66=$D$5,'FLETES (#) MAYO'!T66*T$5,0))))</f>
        <v>0</v>
      </c>
      <c r="U66" s="179">
        <f>IF($C66=$D$2,'FLETES (#) MAYO'!U66*U$2,IF($C66=$D$3,'FLETES (#) MAYO'!U66*U$3,IF($C66=$D$4,'FLETES (#) MAYO'!U66*U$4,IF($C66=$D$5,'FLETES (#) MAYO'!U66*U$5,0))))</f>
        <v>0</v>
      </c>
      <c r="V66" s="179">
        <f>IF($C66=$D$2,'FLETES (#) MAYO'!V66*V$2,IF($C66=$D$3,'FLETES (#) MAYO'!V66*V$3,IF($C66=$D$4,'FLETES (#) MAYO'!V66*V$4,IF($C66=$D$5,'FLETES (#) MAYO'!V66*V$5,0))))</f>
        <v>0</v>
      </c>
      <c r="W66" s="179">
        <f>IF($C66=$D$2,'FLETES (#) MAYO'!W66*W$2,IF($C66=$D$3,'FLETES (#) MAYO'!W66*W$3,IF($C66=$D$4,'FLETES (#) MAYO'!W66*W$4,IF($C66=$D$5,'FLETES (#) MAYO'!W66*W$5,0))))</f>
        <v>0</v>
      </c>
      <c r="X66" s="179">
        <f>IF($C66=$D$2,'FLETES (#) MAYO'!X66*X$2,IF($C66=$D$3,'FLETES (#) MAYO'!X66*X$3,IF($C66=$D$4,'FLETES (#) MAYO'!X66*X$4,IF($C66=$D$5,'FLETES (#) MAYO'!X66*X$5,0))))</f>
        <v>0</v>
      </c>
      <c r="Y66" s="179">
        <f>IF($C66=$D$2,'FLETES (#) MAYO'!Y66*Y$2,IF($C66=$D$3,'FLETES (#) MAYO'!Y66*Y$3,IF($C66=$D$4,'FLETES (#) MAYO'!Y66*Y$4,IF($C66=$D$5,'FLETES (#) MAYO'!Y66*Y$5,0))))</f>
        <v>0</v>
      </c>
      <c r="Z66" s="179">
        <f>IF($C66=$D$2,'FLETES (#) MAYO'!Z66*Z$2,IF($C66=$D$3,'FLETES (#) MAYO'!Z66*Z$3,IF($C66=$D$4,'FLETES (#) MAYO'!Z66*Z$4,IF($C66=$D$5,'FLETES (#) MAYO'!Z66*Z$5,0))))</f>
        <v>0</v>
      </c>
      <c r="AA66" s="179">
        <f>IF($C66=$D$2,'FLETES (#) MAYO'!AA66*AA$2,IF($C66=$D$3,'FLETES (#) MAYO'!AA66*AA$3,IF($C66=$D$4,'FLETES (#) MAYO'!AA66*AA$4,IF($C66=$D$5,'FLETES (#) MAYO'!AA66*AA$5,0))))</f>
        <v>0</v>
      </c>
      <c r="AB66" s="179">
        <f>IF($C66=$D$2,'FLETES (#) MAYO'!AB66*AB$2,IF($C66=$D$3,'FLETES (#) MAYO'!AB66*AB$3,IF($C66=$D$4,'FLETES (#) MAYO'!AB66*AB$4,IF($C66=$D$5,'FLETES (#) MAYO'!AB66*AB$5,0))))</f>
        <v>0</v>
      </c>
      <c r="AC66" s="179">
        <f>IF($C66=$D$2,'FLETES (#) MAYO'!AC66*AC$2,IF($C66=$D$3,'FLETES (#) MAYO'!AC66*AC$3,IF($C66=$D$4,'FLETES (#) MAYO'!AC66*AC$4,IF($C66=$D$5,'FLETES (#) MAYO'!AC66*AC$5,0))))</f>
        <v>0</v>
      </c>
      <c r="AD66" s="179">
        <f>IF($C66=$D$2,'FLETES (#) MAYO'!AD66*AD$2,IF($C66=$D$3,'FLETES (#) MAYO'!AD66*AD$3,IF($C66=$D$4,'FLETES (#) MAYO'!AD66*AD$4,IF($C66=$D$5,'FLETES (#) MAYO'!AD66*AD$5,0))))</f>
        <v>0</v>
      </c>
      <c r="AE66" s="179">
        <f>IF($C66=$D$2,'FLETES (#) MAYO'!AE66*AE$2,IF($C66=$D$3,'FLETES (#) MAYO'!AE66*AE$3,IF($C66=$D$4,'FLETES (#) MAYO'!AE66*AE$4,IF($C66=$D$5,'FLETES (#) MAYO'!AE66*AE$5,0))))</f>
        <v>0</v>
      </c>
      <c r="AF66" s="179">
        <f>IF($C66=$D$2,'FLETES (#) MAYO'!AF66*AF$2,IF($C66=$D$3,'FLETES (#) MAYO'!AF66*AF$3,IF($C66=$D$4,'FLETES (#) MAYO'!AF66*AF$4,IF($C66=$D$5,'FLETES (#) MAYO'!AF66*AF$5,0))))</f>
        <v>0</v>
      </c>
      <c r="AG66" s="179">
        <f>IF($C66=$D$2,'FLETES (#) MAYO'!AG66*AG$2,IF($C66=$D$3,'FLETES (#) MAYO'!AG66*AG$3,IF($C66=$D$4,'FLETES (#) MAYO'!AG66*AG$4,IF($C66=$D$5,'FLETES (#) MAYO'!AG66*AG$5,0))))</f>
        <v>0</v>
      </c>
      <c r="AH66" s="179">
        <f>IF($C66=$D$2,'FLETES (#) MAYO'!AH66*AH$2,IF($C66=$D$3,'FLETES (#) MAYO'!AH66*AH$3,IF($C66=$D$4,'FLETES (#) MAYO'!AH66*AH$4,IF($C66=$D$5,'FLETES (#) MAYO'!AH66*AH$5,0))))</f>
        <v>0</v>
      </c>
      <c r="AI66" s="179">
        <f>IF($C66=$D$2,'FLETES (#) MAYO'!AI66*AI$2,IF($C66=$D$3,'FLETES (#) MAYO'!AI66*AI$3,IF($C66=$D$4,'FLETES (#) MAYO'!AI66*AI$4,IF($C66=$D$5,'FLETES (#) MAYO'!AI66*AI$5,0))))</f>
        <v>0</v>
      </c>
      <c r="AJ66" s="179">
        <f>IF($C66=$D$2,'FLETES (#) MAYO'!AJ66*AJ$2,IF($C66=$D$3,'FLETES (#) MAYO'!AJ66*AJ$3,IF($C66=$D$4,'FLETES (#) MAYO'!AJ66*AJ$4,IF($C66=$D$5,'FLETES (#) MAYO'!AJ66*AJ$5,0))))</f>
        <v>0</v>
      </c>
      <c r="AK66" s="179">
        <f>IF($C66=$D$2,'FLETES (#) MAYO'!AK66*AK$2,IF($C66=$D$3,'FLETES (#) MAYO'!AK66*AK$3,IF($C66=$D$4,'FLETES (#) MAYO'!AK66*AK$4,IF($C66=$D$5,'FLETES (#) MAYO'!AK66*AK$5,0))))</f>
        <v>0</v>
      </c>
      <c r="AL66" s="179">
        <f>IF($C66=$D$2,'FLETES (#) MAYO'!AL66*AL$2,IF($C66=$D$3,'FLETES (#) MAYO'!AL66*AL$3,IF($C66=$D$4,'FLETES (#) MAYO'!AL66*AL$4,IF($C66=$D$5,'FLETES (#) MAYO'!AL66*AL$5,0))))</f>
        <v>0</v>
      </c>
      <c r="AM66" s="179">
        <f>IF($C66=$D$2,'FLETES (#) MAYO'!AM66*AM$2,IF($C66=$D$3,'FLETES (#) MAYO'!AM66*AM$3,IF($C66=$D$4,'FLETES (#) MAYO'!AM66*AM$4,IF($C66=$D$5,'FLETES (#) MAYO'!AM66*AM$5,0))))</f>
        <v>0</v>
      </c>
    </row>
    <row r="67" spans="1:39">
      <c r="A67" s="141"/>
      <c r="B67" s="165"/>
      <c r="C67" s="165"/>
      <c r="D67" s="178">
        <f t="shared" si="0"/>
        <v>0</v>
      </c>
      <c r="E67" s="179">
        <f>IF($C67=$D$2,'FLETES (#) MAYO'!E67*E$2,IF($C67=$D$3,'FLETES (#) MAYO'!E67*E$3,IF($C67=$D$4,'FLETES (#) MAYO'!E67*E$4,IF($C67=$D$5,'FLETES (#) MAYO'!E67*E$5,0))))</f>
        <v>0</v>
      </c>
      <c r="F67" s="179">
        <f>IF($C67=$D$2,'FLETES (#) MAYO'!F67*F$2,IF($C67=$D$3,'FLETES (#) MAYO'!F67*F$3,IF($C67=$D$4,'FLETES (#) MAYO'!F67*F$4,IF($C67=$D$5,'FLETES (#) MAYO'!F67*F$5,0))))</f>
        <v>0</v>
      </c>
      <c r="G67" s="179">
        <f>IF($C67=$D$2,'FLETES (#) MAYO'!G67*G$2,IF($C67=$D$3,'FLETES (#) MAYO'!G67*G$3,IF($C67=$D$4,'FLETES (#) MAYO'!G67*G$4,IF($C67=$D$5,'FLETES (#) MAYO'!G67*G$5,0))))</f>
        <v>0</v>
      </c>
      <c r="H67" s="179">
        <f>IF($C67=$D$2,'FLETES (#) MAYO'!H67*H$2,IF($C67=$D$3,'FLETES (#) MAYO'!H67*H$3,IF($C67=$D$4,'FLETES (#) MAYO'!H67*H$4,IF($C67=$D$5,'FLETES (#) MAYO'!H67*H$5,0))))</f>
        <v>0</v>
      </c>
      <c r="I67" s="179">
        <f>IF($C67=$D$2,'FLETES (#) MAYO'!I67*I$2,IF($C67=$D$3,'FLETES (#) MAYO'!I67*I$3,IF($C67=$D$4,'FLETES (#) MAYO'!I67*I$4,IF($C67=$D$5,'FLETES (#) MAYO'!I67*I$5,0))))</f>
        <v>0</v>
      </c>
      <c r="J67" s="179">
        <f>IF($C67=$D$2,'FLETES (#) MAYO'!J67*J$2,IF($C67=$D$3,'FLETES (#) MAYO'!J67*J$3,IF($C67=$D$4,'FLETES (#) MAYO'!J67*J$4,IF($C67=$D$5,'FLETES (#) MAYO'!J67*J$5,0))))</f>
        <v>0</v>
      </c>
      <c r="K67" s="179">
        <f>IF($C67=$D$2,'FLETES (#) MAYO'!K67*K$2,IF($C67=$D$3,'FLETES (#) MAYO'!K67*K$3,IF($C67=$D$4,'FLETES (#) MAYO'!K67*K$4,IF($C67=$D$5,'FLETES (#) MAYO'!K67*K$5,0))))</f>
        <v>0</v>
      </c>
      <c r="L67" s="179">
        <f>IF($C67=$D$2,'FLETES (#) MAYO'!L67*L$2,IF($C67=$D$3,'FLETES (#) MAYO'!L67*L$3,IF($C67=$D$4,'FLETES (#) MAYO'!L67*L$4,IF($C67=$D$5,'FLETES (#) MAYO'!L67*L$5,0))))</f>
        <v>0</v>
      </c>
      <c r="M67" s="179">
        <f>IF($C67=$D$2,'FLETES (#) MAYO'!M67*M$2,IF($C67=$D$3,'FLETES (#) MAYO'!M67*M$3,IF($C67=$D$4,'FLETES (#) MAYO'!M67*M$4,IF($C67=$D$5,'FLETES (#) MAYO'!M67*M$5,0))))</f>
        <v>0</v>
      </c>
      <c r="N67" s="179">
        <f>IF($C67=$D$2,'FLETES (#) MAYO'!N67*N$2,IF($C67=$D$3,'FLETES (#) MAYO'!N67*N$3,IF($C67=$D$4,'FLETES (#) MAYO'!N67*N$4,IF($C67=$D$5,'FLETES (#) MAYO'!N67*N$5,0))))</f>
        <v>0</v>
      </c>
      <c r="O67" s="179">
        <f>IF($C67=$D$2,'FLETES (#) MAYO'!O67*O$2,IF($C67=$D$3,'FLETES (#) MAYO'!O67*O$3,IF($C67=$D$4,'FLETES (#) MAYO'!O67*O$4,IF($C67=$D$5,'FLETES (#) MAYO'!O67*O$5,0))))</f>
        <v>0</v>
      </c>
      <c r="P67" s="179">
        <f>IF($C67=$D$2,'FLETES (#) MAYO'!P67*P$2,IF($C67=$D$3,'FLETES (#) MAYO'!P67*P$3,IF($C67=$D$4,'FLETES (#) MAYO'!P67*P$4,IF($C67=$D$5,'FLETES (#) MAYO'!P67*P$5,0))))</f>
        <v>0</v>
      </c>
      <c r="Q67" s="179">
        <f>IF($C67=$D$2,'FLETES (#) MAYO'!Q67*Q$2,IF($C67=$D$3,'FLETES (#) MAYO'!Q67*Q$3,IF($C67=$D$4,'FLETES (#) MAYO'!Q67*Q$4,IF($C67=$D$5,'FLETES (#) MAYO'!Q67*Q$5,0))))</f>
        <v>0</v>
      </c>
      <c r="R67" s="179">
        <f>IF($C67=$D$2,'FLETES (#) MAYO'!R67*R$2,IF($C67=$D$3,'FLETES (#) MAYO'!R67*R$3,IF($C67=$D$4,'FLETES (#) MAYO'!R67*R$4,IF($C67=$D$5,'FLETES (#) MAYO'!R67*R$5,0))))</f>
        <v>0</v>
      </c>
      <c r="S67" s="179">
        <f>IF($C67=$D$2,'FLETES (#) MAYO'!S67*S$2,IF($C67=$D$3,'FLETES (#) MAYO'!S67*S$3,IF($C67=$D$4,'FLETES (#) MAYO'!S67*S$4,IF($C67=$D$5,'FLETES (#) MAYO'!S67*S$5,0))))</f>
        <v>0</v>
      </c>
      <c r="T67" s="179">
        <f>IF($C67=$D$2,'FLETES (#) MAYO'!T67*T$2,IF($C67=$D$3,'FLETES (#) MAYO'!T67*T$3,IF($C67=$D$4,'FLETES (#) MAYO'!T67*T$4,IF($C67=$D$5,'FLETES (#) MAYO'!T67*T$5,0))))</f>
        <v>0</v>
      </c>
      <c r="U67" s="179">
        <f>IF($C67=$D$2,'FLETES (#) MAYO'!U67*U$2,IF($C67=$D$3,'FLETES (#) MAYO'!U67*U$3,IF($C67=$D$4,'FLETES (#) MAYO'!U67*U$4,IF($C67=$D$5,'FLETES (#) MAYO'!U67*U$5,0))))</f>
        <v>0</v>
      </c>
      <c r="V67" s="179">
        <f>IF($C67=$D$2,'FLETES (#) MAYO'!V67*V$2,IF($C67=$D$3,'FLETES (#) MAYO'!V67*V$3,IF($C67=$D$4,'FLETES (#) MAYO'!V67*V$4,IF($C67=$D$5,'FLETES (#) MAYO'!V67*V$5,0))))</f>
        <v>0</v>
      </c>
      <c r="W67" s="179">
        <f>IF($C67=$D$2,'FLETES (#) MAYO'!W67*W$2,IF($C67=$D$3,'FLETES (#) MAYO'!W67*W$3,IF($C67=$D$4,'FLETES (#) MAYO'!W67*W$4,IF($C67=$D$5,'FLETES (#) MAYO'!W67*W$5,0))))</f>
        <v>0</v>
      </c>
      <c r="X67" s="179">
        <f>IF($C67=$D$2,'FLETES (#) MAYO'!X67*X$2,IF($C67=$D$3,'FLETES (#) MAYO'!X67*X$3,IF($C67=$D$4,'FLETES (#) MAYO'!X67*X$4,IF($C67=$D$5,'FLETES (#) MAYO'!X67*X$5,0))))</f>
        <v>0</v>
      </c>
      <c r="Y67" s="179">
        <f>IF($C67=$D$2,'FLETES (#) MAYO'!Y67*Y$2,IF($C67=$D$3,'FLETES (#) MAYO'!Y67*Y$3,IF($C67=$D$4,'FLETES (#) MAYO'!Y67*Y$4,IF($C67=$D$5,'FLETES (#) MAYO'!Y67*Y$5,0))))</f>
        <v>0</v>
      </c>
      <c r="Z67" s="179">
        <f>IF($C67=$D$2,'FLETES (#) MAYO'!Z67*Z$2,IF($C67=$D$3,'FLETES (#) MAYO'!Z67*Z$3,IF($C67=$D$4,'FLETES (#) MAYO'!Z67*Z$4,IF($C67=$D$5,'FLETES (#) MAYO'!Z67*Z$5,0))))</f>
        <v>0</v>
      </c>
      <c r="AA67" s="179">
        <f>IF($C67=$D$2,'FLETES (#) MAYO'!AA67*AA$2,IF($C67=$D$3,'FLETES (#) MAYO'!AA67*AA$3,IF($C67=$D$4,'FLETES (#) MAYO'!AA67*AA$4,IF($C67=$D$5,'FLETES (#) MAYO'!AA67*AA$5,0))))</f>
        <v>0</v>
      </c>
      <c r="AB67" s="179">
        <f>IF($C67=$D$2,'FLETES (#) MAYO'!AB67*AB$2,IF($C67=$D$3,'FLETES (#) MAYO'!AB67*AB$3,IF($C67=$D$4,'FLETES (#) MAYO'!AB67*AB$4,IF($C67=$D$5,'FLETES (#) MAYO'!AB67*AB$5,0))))</f>
        <v>0</v>
      </c>
      <c r="AC67" s="179">
        <f>IF($C67=$D$2,'FLETES (#) MAYO'!AC67*AC$2,IF($C67=$D$3,'FLETES (#) MAYO'!AC67*AC$3,IF($C67=$D$4,'FLETES (#) MAYO'!AC67*AC$4,IF($C67=$D$5,'FLETES (#) MAYO'!AC67*AC$5,0))))</f>
        <v>0</v>
      </c>
      <c r="AD67" s="179">
        <f>IF($C67=$D$2,'FLETES (#) MAYO'!AD67*AD$2,IF($C67=$D$3,'FLETES (#) MAYO'!AD67*AD$3,IF($C67=$D$4,'FLETES (#) MAYO'!AD67*AD$4,IF($C67=$D$5,'FLETES (#) MAYO'!AD67*AD$5,0))))</f>
        <v>0</v>
      </c>
      <c r="AE67" s="179">
        <f>IF($C67=$D$2,'FLETES (#) MAYO'!AE67*AE$2,IF($C67=$D$3,'FLETES (#) MAYO'!AE67*AE$3,IF($C67=$D$4,'FLETES (#) MAYO'!AE67*AE$4,IF($C67=$D$5,'FLETES (#) MAYO'!AE67*AE$5,0))))</f>
        <v>0</v>
      </c>
      <c r="AF67" s="179">
        <f>IF($C67=$D$2,'FLETES (#) MAYO'!AF67*AF$2,IF($C67=$D$3,'FLETES (#) MAYO'!AF67*AF$3,IF($C67=$D$4,'FLETES (#) MAYO'!AF67*AF$4,IF($C67=$D$5,'FLETES (#) MAYO'!AF67*AF$5,0))))</f>
        <v>0</v>
      </c>
      <c r="AG67" s="179">
        <f>IF($C67=$D$2,'FLETES (#) MAYO'!AG67*AG$2,IF($C67=$D$3,'FLETES (#) MAYO'!AG67*AG$3,IF($C67=$D$4,'FLETES (#) MAYO'!AG67*AG$4,IF($C67=$D$5,'FLETES (#) MAYO'!AG67*AG$5,0))))</f>
        <v>0</v>
      </c>
      <c r="AH67" s="179">
        <f>IF($C67=$D$2,'FLETES (#) MAYO'!AH67*AH$2,IF($C67=$D$3,'FLETES (#) MAYO'!AH67*AH$3,IF($C67=$D$4,'FLETES (#) MAYO'!AH67*AH$4,IF($C67=$D$5,'FLETES (#) MAYO'!AH67*AH$5,0))))</f>
        <v>0</v>
      </c>
      <c r="AI67" s="179">
        <f>IF($C67=$D$2,'FLETES (#) MAYO'!AI67*AI$2,IF($C67=$D$3,'FLETES (#) MAYO'!AI67*AI$3,IF($C67=$D$4,'FLETES (#) MAYO'!AI67*AI$4,IF($C67=$D$5,'FLETES (#) MAYO'!AI67*AI$5,0))))</f>
        <v>0</v>
      </c>
      <c r="AJ67" s="179">
        <f>IF($C67=$D$2,'FLETES (#) MAYO'!AJ67*AJ$2,IF($C67=$D$3,'FLETES (#) MAYO'!AJ67*AJ$3,IF($C67=$D$4,'FLETES (#) MAYO'!AJ67*AJ$4,IF($C67=$D$5,'FLETES (#) MAYO'!AJ67*AJ$5,0))))</f>
        <v>0</v>
      </c>
      <c r="AK67" s="179">
        <f>IF($C67=$D$2,'FLETES (#) MAYO'!AK67*AK$2,IF($C67=$D$3,'FLETES (#) MAYO'!AK67*AK$3,IF($C67=$D$4,'FLETES (#) MAYO'!AK67*AK$4,IF($C67=$D$5,'FLETES (#) MAYO'!AK67*AK$5,0))))</f>
        <v>0</v>
      </c>
      <c r="AL67" s="179">
        <f>IF($C67=$D$2,'FLETES (#) MAYO'!AL67*AL$2,IF($C67=$D$3,'FLETES (#) MAYO'!AL67*AL$3,IF($C67=$D$4,'FLETES (#) MAYO'!AL67*AL$4,IF($C67=$D$5,'FLETES (#) MAYO'!AL67*AL$5,0))))</f>
        <v>0</v>
      </c>
      <c r="AM67" s="179">
        <f>IF($C67=$D$2,'FLETES (#) MAYO'!AM67*AM$2,IF($C67=$D$3,'FLETES (#) MAYO'!AM67*AM$3,IF($C67=$D$4,'FLETES (#) MAYO'!AM67*AM$4,IF($C67=$D$5,'FLETES (#) MAYO'!AM67*AM$5,0))))</f>
        <v>0</v>
      </c>
    </row>
    <row r="68" spans="1:39">
      <c r="A68" s="141"/>
      <c r="B68" s="165"/>
      <c r="C68" s="165"/>
      <c r="D68" s="178">
        <f t="shared" si="0"/>
        <v>0</v>
      </c>
      <c r="E68" s="179">
        <f>IF($C68=$D$2,'FLETES (#) MAYO'!E68*E$2,IF($C68=$D$3,'FLETES (#) MAYO'!E68*E$3,IF($C68=$D$4,'FLETES (#) MAYO'!E68*E$4,IF($C68=$D$5,'FLETES (#) MAYO'!E68*E$5,0))))</f>
        <v>0</v>
      </c>
      <c r="F68" s="179">
        <f>IF($C68=$D$2,'FLETES (#) MAYO'!F68*F$2,IF($C68=$D$3,'FLETES (#) MAYO'!F68*F$3,IF($C68=$D$4,'FLETES (#) MAYO'!F68*F$4,IF($C68=$D$5,'FLETES (#) MAYO'!F68*F$5,0))))</f>
        <v>0</v>
      </c>
      <c r="G68" s="179">
        <f>IF($C68=$D$2,'FLETES (#) MAYO'!G68*G$2,IF($C68=$D$3,'FLETES (#) MAYO'!G68*G$3,IF($C68=$D$4,'FLETES (#) MAYO'!G68*G$4,IF($C68=$D$5,'FLETES (#) MAYO'!G68*G$5,0))))</f>
        <v>0</v>
      </c>
      <c r="H68" s="179">
        <f>IF($C68=$D$2,'FLETES (#) MAYO'!H68*H$2,IF($C68=$D$3,'FLETES (#) MAYO'!H68*H$3,IF($C68=$D$4,'FLETES (#) MAYO'!H68*H$4,IF($C68=$D$5,'FLETES (#) MAYO'!H68*H$5,0))))</f>
        <v>0</v>
      </c>
      <c r="I68" s="179">
        <f>IF($C68=$D$2,'FLETES (#) MAYO'!I68*I$2,IF($C68=$D$3,'FLETES (#) MAYO'!I68*I$3,IF($C68=$D$4,'FLETES (#) MAYO'!I68*I$4,IF($C68=$D$5,'FLETES (#) MAYO'!I68*I$5,0))))</f>
        <v>0</v>
      </c>
      <c r="J68" s="179">
        <f>IF($C68=$D$2,'FLETES (#) MAYO'!J68*J$2,IF($C68=$D$3,'FLETES (#) MAYO'!J68*J$3,IF($C68=$D$4,'FLETES (#) MAYO'!J68*J$4,IF($C68=$D$5,'FLETES (#) MAYO'!J68*J$5,0))))</f>
        <v>0</v>
      </c>
      <c r="K68" s="179">
        <f>IF($C68=$D$2,'FLETES (#) MAYO'!K68*K$2,IF($C68=$D$3,'FLETES (#) MAYO'!K68*K$3,IF($C68=$D$4,'FLETES (#) MAYO'!K68*K$4,IF($C68=$D$5,'FLETES (#) MAYO'!K68*K$5,0))))</f>
        <v>0</v>
      </c>
      <c r="L68" s="179">
        <f>IF($C68=$D$2,'FLETES (#) MAYO'!L68*L$2,IF($C68=$D$3,'FLETES (#) MAYO'!L68*L$3,IF($C68=$D$4,'FLETES (#) MAYO'!L68*L$4,IF($C68=$D$5,'FLETES (#) MAYO'!L68*L$5,0))))</f>
        <v>0</v>
      </c>
      <c r="M68" s="179">
        <f>IF($C68=$D$2,'FLETES (#) MAYO'!M68*M$2,IF($C68=$D$3,'FLETES (#) MAYO'!M68*M$3,IF($C68=$D$4,'FLETES (#) MAYO'!M68*M$4,IF($C68=$D$5,'FLETES (#) MAYO'!M68*M$5,0))))</f>
        <v>0</v>
      </c>
      <c r="N68" s="179">
        <f>IF($C68=$D$2,'FLETES (#) MAYO'!N68*N$2,IF($C68=$D$3,'FLETES (#) MAYO'!N68*N$3,IF($C68=$D$4,'FLETES (#) MAYO'!N68*N$4,IF($C68=$D$5,'FLETES (#) MAYO'!N68*N$5,0))))</f>
        <v>0</v>
      </c>
      <c r="O68" s="179">
        <f>IF($C68=$D$2,'FLETES (#) MAYO'!O68*O$2,IF($C68=$D$3,'FLETES (#) MAYO'!O68*O$3,IF($C68=$D$4,'FLETES (#) MAYO'!O68*O$4,IF($C68=$D$5,'FLETES (#) MAYO'!O68*O$5,0))))</f>
        <v>0</v>
      </c>
      <c r="P68" s="179">
        <f>IF($C68=$D$2,'FLETES (#) MAYO'!P68*P$2,IF($C68=$D$3,'FLETES (#) MAYO'!P68*P$3,IF($C68=$D$4,'FLETES (#) MAYO'!P68*P$4,IF($C68=$D$5,'FLETES (#) MAYO'!P68*P$5,0))))</f>
        <v>0</v>
      </c>
      <c r="Q68" s="179">
        <f>IF($C68=$D$2,'FLETES (#) MAYO'!Q68*Q$2,IF($C68=$D$3,'FLETES (#) MAYO'!Q68*Q$3,IF($C68=$D$4,'FLETES (#) MAYO'!Q68*Q$4,IF($C68=$D$5,'FLETES (#) MAYO'!Q68*Q$5,0))))</f>
        <v>0</v>
      </c>
      <c r="R68" s="179">
        <f>IF($C68=$D$2,'FLETES (#) MAYO'!R68*R$2,IF($C68=$D$3,'FLETES (#) MAYO'!R68*R$3,IF($C68=$D$4,'FLETES (#) MAYO'!R68*R$4,IF($C68=$D$5,'FLETES (#) MAYO'!R68*R$5,0))))</f>
        <v>0</v>
      </c>
      <c r="S68" s="179">
        <f>IF($C68=$D$2,'FLETES (#) MAYO'!S68*S$2,IF($C68=$D$3,'FLETES (#) MAYO'!S68*S$3,IF($C68=$D$4,'FLETES (#) MAYO'!S68*S$4,IF($C68=$D$5,'FLETES (#) MAYO'!S68*S$5,0))))</f>
        <v>0</v>
      </c>
      <c r="T68" s="179">
        <f>IF($C68=$D$2,'FLETES (#) MAYO'!T68*T$2,IF($C68=$D$3,'FLETES (#) MAYO'!T68*T$3,IF($C68=$D$4,'FLETES (#) MAYO'!T68*T$4,IF($C68=$D$5,'FLETES (#) MAYO'!T68*T$5,0))))</f>
        <v>0</v>
      </c>
      <c r="U68" s="179">
        <f>IF($C68=$D$2,'FLETES (#) MAYO'!U68*U$2,IF($C68=$D$3,'FLETES (#) MAYO'!U68*U$3,IF($C68=$D$4,'FLETES (#) MAYO'!U68*U$4,IF($C68=$D$5,'FLETES (#) MAYO'!U68*U$5,0))))</f>
        <v>0</v>
      </c>
      <c r="V68" s="179">
        <f>IF($C68=$D$2,'FLETES (#) MAYO'!V68*V$2,IF($C68=$D$3,'FLETES (#) MAYO'!V68*V$3,IF($C68=$D$4,'FLETES (#) MAYO'!V68*V$4,IF($C68=$D$5,'FLETES (#) MAYO'!V68*V$5,0))))</f>
        <v>0</v>
      </c>
      <c r="W68" s="179">
        <f>IF($C68=$D$2,'FLETES (#) MAYO'!W68*W$2,IF($C68=$D$3,'FLETES (#) MAYO'!W68*W$3,IF($C68=$D$4,'FLETES (#) MAYO'!W68*W$4,IF($C68=$D$5,'FLETES (#) MAYO'!W68*W$5,0))))</f>
        <v>0</v>
      </c>
      <c r="X68" s="179">
        <f>IF($C68=$D$2,'FLETES (#) MAYO'!X68*X$2,IF($C68=$D$3,'FLETES (#) MAYO'!X68*X$3,IF($C68=$D$4,'FLETES (#) MAYO'!X68*X$4,IF($C68=$D$5,'FLETES (#) MAYO'!X68*X$5,0))))</f>
        <v>0</v>
      </c>
      <c r="Y68" s="179">
        <f>IF($C68=$D$2,'FLETES (#) MAYO'!Y68*Y$2,IF($C68=$D$3,'FLETES (#) MAYO'!Y68*Y$3,IF($C68=$D$4,'FLETES (#) MAYO'!Y68*Y$4,IF($C68=$D$5,'FLETES (#) MAYO'!Y68*Y$5,0))))</f>
        <v>0</v>
      </c>
      <c r="Z68" s="179">
        <f>IF($C68=$D$2,'FLETES (#) MAYO'!Z68*Z$2,IF($C68=$D$3,'FLETES (#) MAYO'!Z68*Z$3,IF($C68=$D$4,'FLETES (#) MAYO'!Z68*Z$4,IF($C68=$D$5,'FLETES (#) MAYO'!Z68*Z$5,0))))</f>
        <v>0</v>
      </c>
      <c r="AA68" s="179">
        <f>IF($C68=$D$2,'FLETES (#) MAYO'!AA68*AA$2,IF($C68=$D$3,'FLETES (#) MAYO'!AA68*AA$3,IF($C68=$D$4,'FLETES (#) MAYO'!AA68*AA$4,IF($C68=$D$5,'FLETES (#) MAYO'!AA68*AA$5,0))))</f>
        <v>0</v>
      </c>
      <c r="AB68" s="179">
        <f>IF($C68=$D$2,'FLETES (#) MAYO'!AB68*AB$2,IF($C68=$D$3,'FLETES (#) MAYO'!AB68*AB$3,IF($C68=$D$4,'FLETES (#) MAYO'!AB68*AB$4,IF($C68=$D$5,'FLETES (#) MAYO'!AB68*AB$5,0))))</f>
        <v>0</v>
      </c>
      <c r="AC68" s="179">
        <f>IF($C68=$D$2,'FLETES (#) MAYO'!AC68*AC$2,IF($C68=$D$3,'FLETES (#) MAYO'!AC68*AC$3,IF($C68=$D$4,'FLETES (#) MAYO'!AC68*AC$4,IF($C68=$D$5,'FLETES (#) MAYO'!AC68*AC$5,0))))</f>
        <v>0</v>
      </c>
      <c r="AD68" s="179">
        <f>IF($C68=$D$2,'FLETES (#) MAYO'!AD68*AD$2,IF($C68=$D$3,'FLETES (#) MAYO'!AD68*AD$3,IF($C68=$D$4,'FLETES (#) MAYO'!AD68*AD$4,IF($C68=$D$5,'FLETES (#) MAYO'!AD68*AD$5,0))))</f>
        <v>0</v>
      </c>
      <c r="AE68" s="179">
        <f>IF($C68=$D$2,'FLETES (#) MAYO'!AE68*AE$2,IF($C68=$D$3,'FLETES (#) MAYO'!AE68*AE$3,IF($C68=$D$4,'FLETES (#) MAYO'!AE68*AE$4,IF($C68=$D$5,'FLETES (#) MAYO'!AE68*AE$5,0))))</f>
        <v>0</v>
      </c>
      <c r="AF68" s="179">
        <f>IF($C68=$D$2,'FLETES (#) MAYO'!AF68*AF$2,IF($C68=$D$3,'FLETES (#) MAYO'!AF68*AF$3,IF($C68=$D$4,'FLETES (#) MAYO'!AF68*AF$4,IF($C68=$D$5,'FLETES (#) MAYO'!AF68*AF$5,0))))</f>
        <v>0</v>
      </c>
      <c r="AG68" s="179">
        <f>IF($C68=$D$2,'FLETES (#) MAYO'!AG68*AG$2,IF($C68=$D$3,'FLETES (#) MAYO'!AG68*AG$3,IF($C68=$D$4,'FLETES (#) MAYO'!AG68*AG$4,IF($C68=$D$5,'FLETES (#) MAYO'!AG68*AG$5,0))))</f>
        <v>0</v>
      </c>
      <c r="AH68" s="179">
        <f>IF($C68=$D$2,'FLETES (#) MAYO'!AH68*AH$2,IF($C68=$D$3,'FLETES (#) MAYO'!AH68*AH$3,IF($C68=$D$4,'FLETES (#) MAYO'!AH68*AH$4,IF($C68=$D$5,'FLETES (#) MAYO'!AH68*AH$5,0))))</f>
        <v>0</v>
      </c>
      <c r="AI68" s="179">
        <f>IF($C68=$D$2,'FLETES (#) MAYO'!AI68*AI$2,IF($C68=$D$3,'FLETES (#) MAYO'!AI68*AI$3,IF($C68=$D$4,'FLETES (#) MAYO'!AI68*AI$4,IF($C68=$D$5,'FLETES (#) MAYO'!AI68*AI$5,0))))</f>
        <v>0</v>
      </c>
      <c r="AJ68" s="179">
        <f>IF($C68=$D$2,'FLETES (#) MAYO'!AJ68*AJ$2,IF($C68=$D$3,'FLETES (#) MAYO'!AJ68*AJ$3,IF($C68=$D$4,'FLETES (#) MAYO'!AJ68*AJ$4,IF($C68=$D$5,'FLETES (#) MAYO'!AJ68*AJ$5,0))))</f>
        <v>0</v>
      </c>
      <c r="AK68" s="179">
        <f>IF($C68=$D$2,'FLETES (#) MAYO'!AK68*AK$2,IF($C68=$D$3,'FLETES (#) MAYO'!AK68*AK$3,IF($C68=$D$4,'FLETES (#) MAYO'!AK68*AK$4,IF($C68=$D$5,'FLETES (#) MAYO'!AK68*AK$5,0))))</f>
        <v>0</v>
      </c>
      <c r="AL68" s="179">
        <f>IF($C68=$D$2,'FLETES (#) MAYO'!AL68*AL$2,IF($C68=$D$3,'FLETES (#) MAYO'!AL68*AL$3,IF($C68=$D$4,'FLETES (#) MAYO'!AL68*AL$4,IF($C68=$D$5,'FLETES (#) MAYO'!AL68*AL$5,0))))</f>
        <v>0</v>
      </c>
      <c r="AM68" s="179">
        <f>IF($C68=$D$2,'FLETES (#) MAYO'!AM68*AM$2,IF($C68=$D$3,'FLETES (#) MAYO'!AM68*AM$3,IF($C68=$D$4,'FLETES (#) MAYO'!AM68*AM$4,IF($C68=$D$5,'FLETES (#) MAYO'!AM68*AM$5,0))))</f>
        <v>0</v>
      </c>
    </row>
    <row r="69" spans="1:39">
      <c r="A69" s="141"/>
      <c r="B69" s="165"/>
      <c r="C69" s="165"/>
      <c r="D69" s="178">
        <f t="shared" si="0"/>
        <v>0</v>
      </c>
      <c r="E69" s="179">
        <f>IF($C69=$D$2,'FLETES (#) MAYO'!E69*E$2,IF($C69=$D$3,'FLETES (#) MAYO'!E69*E$3,IF($C69=$D$4,'FLETES (#) MAYO'!E69*E$4,IF($C69=$D$5,'FLETES (#) MAYO'!E69*E$5,0))))</f>
        <v>0</v>
      </c>
      <c r="F69" s="179">
        <f>IF($C69=$D$2,'FLETES (#) MAYO'!F69*F$2,IF($C69=$D$3,'FLETES (#) MAYO'!F69*F$3,IF($C69=$D$4,'FLETES (#) MAYO'!F69*F$4,IF($C69=$D$5,'FLETES (#) MAYO'!F69*F$5,0))))</f>
        <v>0</v>
      </c>
      <c r="G69" s="179">
        <f>IF($C69=$D$2,'FLETES (#) MAYO'!G69*G$2,IF($C69=$D$3,'FLETES (#) MAYO'!G69*G$3,IF($C69=$D$4,'FLETES (#) MAYO'!G69*G$4,IF($C69=$D$5,'FLETES (#) MAYO'!G69*G$5,0))))</f>
        <v>0</v>
      </c>
      <c r="H69" s="179">
        <f>IF($C69=$D$2,'FLETES (#) MAYO'!H69*H$2,IF($C69=$D$3,'FLETES (#) MAYO'!H69*H$3,IF($C69=$D$4,'FLETES (#) MAYO'!H69*H$4,IF($C69=$D$5,'FLETES (#) MAYO'!H69*H$5,0))))</f>
        <v>0</v>
      </c>
      <c r="I69" s="179">
        <f>IF($C69=$D$2,'FLETES (#) MAYO'!I69*I$2,IF($C69=$D$3,'FLETES (#) MAYO'!I69*I$3,IF($C69=$D$4,'FLETES (#) MAYO'!I69*I$4,IF($C69=$D$5,'FLETES (#) MAYO'!I69*I$5,0))))</f>
        <v>0</v>
      </c>
      <c r="J69" s="179">
        <f>IF($C69=$D$2,'FLETES (#) MAYO'!J69*J$2,IF($C69=$D$3,'FLETES (#) MAYO'!J69*J$3,IF($C69=$D$4,'FLETES (#) MAYO'!J69*J$4,IF($C69=$D$5,'FLETES (#) MAYO'!J69*J$5,0))))</f>
        <v>0</v>
      </c>
      <c r="K69" s="179">
        <f>IF($C69=$D$2,'FLETES (#) MAYO'!K69*K$2,IF($C69=$D$3,'FLETES (#) MAYO'!K69*K$3,IF($C69=$D$4,'FLETES (#) MAYO'!K69*K$4,IF($C69=$D$5,'FLETES (#) MAYO'!K69*K$5,0))))</f>
        <v>0</v>
      </c>
      <c r="L69" s="179">
        <f>IF($C69=$D$2,'FLETES (#) MAYO'!L69*L$2,IF($C69=$D$3,'FLETES (#) MAYO'!L69*L$3,IF($C69=$D$4,'FLETES (#) MAYO'!L69*L$4,IF($C69=$D$5,'FLETES (#) MAYO'!L69*L$5,0))))</f>
        <v>0</v>
      </c>
      <c r="M69" s="179">
        <f>IF($C69=$D$2,'FLETES (#) MAYO'!M69*M$2,IF($C69=$D$3,'FLETES (#) MAYO'!M69*M$3,IF($C69=$D$4,'FLETES (#) MAYO'!M69*M$4,IF($C69=$D$5,'FLETES (#) MAYO'!M69*M$5,0))))</f>
        <v>0</v>
      </c>
      <c r="N69" s="179">
        <f>IF($C69=$D$2,'FLETES (#) MAYO'!N69*N$2,IF($C69=$D$3,'FLETES (#) MAYO'!N69*N$3,IF($C69=$D$4,'FLETES (#) MAYO'!N69*N$4,IF($C69=$D$5,'FLETES (#) MAYO'!N69*N$5,0))))</f>
        <v>0</v>
      </c>
      <c r="O69" s="179">
        <f>IF($C69=$D$2,'FLETES (#) MAYO'!O69*O$2,IF($C69=$D$3,'FLETES (#) MAYO'!O69*O$3,IF($C69=$D$4,'FLETES (#) MAYO'!O69*O$4,IF($C69=$D$5,'FLETES (#) MAYO'!O69*O$5,0))))</f>
        <v>0</v>
      </c>
      <c r="P69" s="179">
        <f>IF($C69=$D$2,'FLETES (#) MAYO'!P69*P$2,IF($C69=$D$3,'FLETES (#) MAYO'!P69*P$3,IF($C69=$D$4,'FLETES (#) MAYO'!P69*P$4,IF($C69=$D$5,'FLETES (#) MAYO'!P69*P$5,0))))</f>
        <v>0</v>
      </c>
      <c r="Q69" s="179">
        <f>IF($C69=$D$2,'FLETES (#) MAYO'!Q69*Q$2,IF($C69=$D$3,'FLETES (#) MAYO'!Q69*Q$3,IF($C69=$D$4,'FLETES (#) MAYO'!Q69*Q$4,IF($C69=$D$5,'FLETES (#) MAYO'!Q69*Q$5,0))))</f>
        <v>0</v>
      </c>
      <c r="R69" s="179">
        <f>IF($C69=$D$2,'FLETES (#) MAYO'!R69*R$2,IF($C69=$D$3,'FLETES (#) MAYO'!R69*R$3,IF($C69=$D$4,'FLETES (#) MAYO'!R69*R$4,IF($C69=$D$5,'FLETES (#) MAYO'!R69*R$5,0))))</f>
        <v>0</v>
      </c>
      <c r="S69" s="179">
        <f>IF($C69=$D$2,'FLETES (#) MAYO'!S69*S$2,IF($C69=$D$3,'FLETES (#) MAYO'!S69*S$3,IF($C69=$D$4,'FLETES (#) MAYO'!S69*S$4,IF($C69=$D$5,'FLETES (#) MAYO'!S69*S$5,0))))</f>
        <v>0</v>
      </c>
      <c r="T69" s="179">
        <f>IF($C69=$D$2,'FLETES (#) MAYO'!T69*T$2,IF($C69=$D$3,'FLETES (#) MAYO'!T69*T$3,IF($C69=$D$4,'FLETES (#) MAYO'!T69*T$4,IF($C69=$D$5,'FLETES (#) MAYO'!T69*T$5,0))))</f>
        <v>0</v>
      </c>
      <c r="U69" s="179">
        <f>IF($C69=$D$2,'FLETES (#) MAYO'!U69*U$2,IF($C69=$D$3,'FLETES (#) MAYO'!U69*U$3,IF($C69=$D$4,'FLETES (#) MAYO'!U69*U$4,IF($C69=$D$5,'FLETES (#) MAYO'!U69*U$5,0))))</f>
        <v>0</v>
      </c>
      <c r="V69" s="179">
        <f>IF($C69=$D$2,'FLETES (#) MAYO'!V69*V$2,IF($C69=$D$3,'FLETES (#) MAYO'!V69*V$3,IF($C69=$D$4,'FLETES (#) MAYO'!V69*V$4,IF($C69=$D$5,'FLETES (#) MAYO'!V69*V$5,0))))</f>
        <v>0</v>
      </c>
      <c r="W69" s="179">
        <f>IF($C69=$D$2,'FLETES (#) MAYO'!W69*W$2,IF($C69=$D$3,'FLETES (#) MAYO'!W69*W$3,IF($C69=$D$4,'FLETES (#) MAYO'!W69*W$4,IF($C69=$D$5,'FLETES (#) MAYO'!W69*W$5,0))))</f>
        <v>0</v>
      </c>
      <c r="X69" s="179">
        <f>IF($C69=$D$2,'FLETES (#) MAYO'!X69*X$2,IF($C69=$D$3,'FLETES (#) MAYO'!X69*X$3,IF($C69=$D$4,'FLETES (#) MAYO'!X69*X$4,IF($C69=$D$5,'FLETES (#) MAYO'!X69*X$5,0))))</f>
        <v>0</v>
      </c>
      <c r="Y69" s="179">
        <f>IF($C69=$D$2,'FLETES (#) MAYO'!Y69*Y$2,IF($C69=$D$3,'FLETES (#) MAYO'!Y69*Y$3,IF($C69=$D$4,'FLETES (#) MAYO'!Y69*Y$4,IF($C69=$D$5,'FLETES (#) MAYO'!Y69*Y$5,0))))</f>
        <v>0</v>
      </c>
      <c r="Z69" s="179">
        <f>IF($C69=$D$2,'FLETES (#) MAYO'!Z69*Z$2,IF($C69=$D$3,'FLETES (#) MAYO'!Z69*Z$3,IF($C69=$D$4,'FLETES (#) MAYO'!Z69*Z$4,IF($C69=$D$5,'FLETES (#) MAYO'!Z69*Z$5,0))))</f>
        <v>0</v>
      </c>
      <c r="AA69" s="179">
        <f>IF($C69=$D$2,'FLETES (#) MAYO'!AA69*AA$2,IF($C69=$D$3,'FLETES (#) MAYO'!AA69*AA$3,IF($C69=$D$4,'FLETES (#) MAYO'!AA69*AA$4,IF($C69=$D$5,'FLETES (#) MAYO'!AA69*AA$5,0))))</f>
        <v>0</v>
      </c>
      <c r="AB69" s="179">
        <f>IF($C69=$D$2,'FLETES (#) MAYO'!AB69*AB$2,IF($C69=$D$3,'FLETES (#) MAYO'!AB69*AB$3,IF($C69=$D$4,'FLETES (#) MAYO'!AB69*AB$4,IF($C69=$D$5,'FLETES (#) MAYO'!AB69*AB$5,0))))</f>
        <v>0</v>
      </c>
      <c r="AC69" s="179">
        <f>IF($C69=$D$2,'FLETES (#) MAYO'!AC69*AC$2,IF($C69=$D$3,'FLETES (#) MAYO'!AC69*AC$3,IF($C69=$D$4,'FLETES (#) MAYO'!AC69*AC$4,IF($C69=$D$5,'FLETES (#) MAYO'!AC69*AC$5,0))))</f>
        <v>0</v>
      </c>
      <c r="AD69" s="179">
        <f>IF($C69=$D$2,'FLETES (#) MAYO'!AD69*AD$2,IF($C69=$D$3,'FLETES (#) MAYO'!AD69*AD$3,IF($C69=$D$4,'FLETES (#) MAYO'!AD69*AD$4,IF($C69=$D$5,'FLETES (#) MAYO'!AD69*AD$5,0))))</f>
        <v>0</v>
      </c>
      <c r="AE69" s="179">
        <f>IF($C69=$D$2,'FLETES (#) MAYO'!AE69*AE$2,IF($C69=$D$3,'FLETES (#) MAYO'!AE69*AE$3,IF($C69=$D$4,'FLETES (#) MAYO'!AE69*AE$4,IF($C69=$D$5,'FLETES (#) MAYO'!AE69*AE$5,0))))</f>
        <v>0</v>
      </c>
      <c r="AF69" s="179">
        <f>IF($C69=$D$2,'FLETES (#) MAYO'!AF69*AF$2,IF($C69=$D$3,'FLETES (#) MAYO'!AF69*AF$3,IF($C69=$D$4,'FLETES (#) MAYO'!AF69*AF$4,IF($C69=$D$5,'FLETES (#) MAYO'!AF69*AF$5,0))))</f>
        <v>0</v>
      </c>
      <c r="AG69" s="179">
        <f>IF($C69=$D$2,'FLETES (#) MAYO'!AG69*AG$2,IF($C69=$D$3,'FLETES (#) MAYO'!AG69*AG$3,IF($C69=$D$4,'FLETES (#) MAYO'!AG69*AG$4,IF($C69=$D$5,'FLETES (#) MAYO'!AG69*AG$5,0))))</f>
        <v>0</v>
      </c>
      <c r="AH69" s="179">
        <f>IF($C69=$D$2,'FLETES (#) MAYO'!AH69*AH$2,IF($C69=$D$3,'FLETES (#) MAYO'!AH69*AH$3,IF($C69=$D$4,'FLETES (#) MAYO'!AH69*AH$4,IF($C69=$D$5,'FLETES (#) MAYO'!AH69*AH$5,0))))</f>
        <v>0</v>
      </c>
      <c r="AI69" s="179">
        <f>IF($C69=$D$2,'FLETES (#) MAYO'!AI69*AI$2,IF($C69=$D$3,'FLETES (#) MAYO'!AI69*AI$3,IF($C69=$D$4,'FLETES (#) MAYO'!AI69*AI$4,IF($C69=$D$5,'FLETES (#) MAYO'!AI69*AI$5,0))))</f>
        <v>0</v>
      </c>
      <c r="AJ69" s="179">
        <f>IF($C69=$D$2,'FLETES (#) MAYO'!AJ69*AJ$2,IF($C69=$D$3,'FLETES (#) MAYO'!AJ69*AJ$3,IF($C69=$D$4,'FLETES (#) MAYO'!AJ69*AJ$4,IF($C69=$D$5,'FLETES (#) MAYO'!AJ69*AJ$5,0))))</f>
        <v>0</v>
      </c>
      <c r="AK69" s="179">
        <f>IF($C69=$D$2,'FLETES (#) MAYO'!AK69*AK$2,IF($C69=$D$3,'FLETES (#) MAYO'!AK69*AK$3,IF($C69=$D$4,'FLETES (#) MAYO'!AK69*AK$4,IF($C69=$D$5,'FLETES (#) MAYO'!AK69*AK$5,0))))</f>
        <v>0</v>
      </c>
      <c r="AL69" s="179">
        <f>IF($C69=$D$2,'FLETES (#) MAYO'!AL69*AL$2,IF($C69=$D$3,'FLETES (#) MAYO'!AL69*AL$3,IF($C69=$D$4,'FLETES (#) MAYO'!AL69*AL$4,IF($C69=$D$5,'FLETES (#) MAYO'!AL69*AL$5,0))))</f>
        <v>0</v>
      </c>
      <c r="AM69" s="179">
        <f>IF($C69=$D$2,'FLETES (#) MAYO'!AM69*AM$2,IF($C69=$D$3,'FLETES (#) MAYO'!AM69*AM$3,IF($C69=$D$4,'FLETES (#) MAYO'!AM69*AM$4,IF($C69=$D$5,'FLETES (#) MAYO'!AM69*AM$5,0))))</f>
        <v>0</v>
      </c>
    </row>
    <row r="70" spans="1:39">
      <c r="A70" s="141"/>
      <c r="B70" s="165"/>
      <c r="C70" s="165"/>
      <c r="D70" s="178">
        <f t="shared" si="0"/>
        <v>0</v>
      </c>
      <c r="E70" s="179">
        <f>IF($C70=$D$2,'FLETES (#) MAYO'!E70*E$2,IF($C70=$D$3,'FLETES (#) MAYO'!E70*E$3,IF($C70=$D$4,'FLETES (#) MAYO'!E70*E$4,IF($C70=$D$5,'FLETES (#) MAYO'!E70*E$5,0))))</f>
        <v>0</v>
      </c>
      <c r="F70" s="179">
        <f>IF($C70=$D$2,'FLETES (#) MAYO'!F70*F$2,IF($C70=$D$3,'FLETES (#) MAYO'!F70*F$3,IF($C70=$D$4,'FLETES (#) MAYO'!F70*F$4,IF($C70=$D$5,'FLETES (#) MAYO'!F70*F$5,0))))</f>
        <v>0</v>
      </c>
      <c r="G70" s="179">
        <f>IF($C70=$D$2,'FLETES (#) MAYO'!G70*G$2,IF($C70=$D$3,'FLETES (#) MAYO'!G70*G$3,IF($C70=$D$4,'FLETES (#) MAYO'!G70*G$4,IF($C70=$D$5,'FLETES (#) MAYO'!G70*G$5,0))))</f>
        <v>0</v>
      </c>
      <c r="H70" s="179">
        <f>IF($C70=$D$2,'FLETES (#) MAYO'!H70*H$2,IF($C70=$D$3,'FLETES (#) MAYO'!H70*H$3,IF($C70=$D$4,'FLETES (#) MAYO'!H70*H$4,IF($C70=$D$5,'FLETES (#) MAYO'!H70*H$5,0))))</f>
        <v>0</v>
      </c>
      <c r="I70" s="179">
        <f>IF($C70=$D$2,'FLETES (#) MAYO'!I70*I$2,IF($C70=$D$3,'FLETES (#) MAYO'!I70*I$3,IF($C70=$D$4,'FLETES (#) MAYO'!I70*I$4,IF($C70=$D$5,'FLETES (#) MAYO'!I70*I$5,0))))</f>
        <v>0</v>
      </c>
      <c r="J70" s="179">
        <f>IF($C70=$D$2,'FLETES (#) MAYO'!J70*J$2,IF($C70=$D$3,'FLETES (#) MAYO'!J70*J$3,IF($C70=$D$4,'FLETES (#) MAYO'!J70*J$4,IF($C70=$D$5,'FLETES (#) MAYO'!J70*J$5,0))))</f>
        <v>0</v>
      </c>
      <c r="K70" s="179">
        <f>IF($C70=$D$2,'FLETES (#) MAYO'!K70*K$2,IF($C70=$D$3,'FLETES (#) MAYO'!K70*K$3,IF($C70=$D$4,'FLETES (#) MAYO'!K70*K$4,IF($C70=$D$5,'FLETES (#) MAYO'!K70*K$5,0))))</f>
        <v>0</v>
      </c>
      <c r="L70" s="179">
        <f>IF($C70=$D$2,'FLETES (#) MAYO'!L70*L$2,IF($C70=$D$3,'FLETES (#) MAYO'!L70*L$3,IF($C70=$D$4,'FLETES (#) MAYO'!L70*L$4,IF($C70=$D$5,'FLETES (#) MAYO'!L70*L$5,0))))</f>
        <v>0</v>
      </c>
      <c r="M70" s="179">
        <f>IF($C70=$D$2,'FLETES (#) MAYO'!M70*M$2,IF($C70=$D$3,'FLETES (#) MAYO'!M70*M$3,IF($C70=$D$4,'FLETES (#) MAYO'!M70*M$4,IF($C70=$D$5,'FLETES (#) MAYO'!M70*M$5,0))))</f>
        <v>0</v>
      </c>
      <c r="N70" s="179">
        <f>IF($C70=$D$2,'FLETES (#) MAYO'!N70*N$2,IF($C70=$D$3,'FLETES (#) MAYO'!N70*N$3,IF($C70=$D$4,'FLETES (#) MAYO'!N70*N$4,IF($C70=$D$5,'FLETES (#) MAYO'!N70*N$5,0))))</f>
        <v>0</v>
      </c>
      <c r="O70" s="179">
        <f>IF($C70=$D$2,'FLETES (#) MAYO'!O70*O$2,IF($C70=$D$3,'FLETES (#) MAYO'!O70*O$3,IF($C70=$D$4,'FLETES (#) MAYO'!O70*O$4,IF($C70=$D$5,'FLETES (#) MAYO'!O70*O$5,0))))</f>
        <v>0</v>
      </c>
      <c r="P70" s="179">
        <f>IF($C70=$D$2,'FLETES (#) MAYO'!P70*P$2,IF($C70=$D$3,'FLETES (#) MAYO'!P70*P$3,IF($C70=$D$4,'FLETES (#) MAYO'!P70*P$4,IF($C70=$D$5,'FLETES (#) MAYO'!P70*P$5,0))))</f>
        <v>0</v>
      </c>
      <c r="Q70" s="179">
        <f>IF($C70=$D$2,'FLETES (#) MAYO'!Q70*Q$2,IF($C70=$D$3,'FLETES (#) MAYO'!Q70*Q$3,IF($C70=$D$4,'FLETES (#) MAYO'!Q70*Q$4,IF($C70=$D$5,'FLETES (#) MAYO'!Q70*Q$5,0))))</f>
        <v>0</v>
      </c>
      <c r="R70" s="179">
        <f>IF($C70=$D$2,'FLETES (#) MAYO'!R70*R$2,IF($C70=$D$3,'FLETES (#) MAYO'!R70*R$3,IF($C70=$D$4,'FLETES (#) MAYO'!R70*R$4,IF($C70=$D$5,'FLETES (#) MAYO'!R70*R$5,0))))</f>
        <v>0</v>
      </c>
      <c r="S70" s="179">
        <f>IF($C70=$D$2,'FLETES (#) MAYO'!S70*S$2,IF($C70=$D$3,'FLETES (#) MAYO'!S70*S$3,IF($C70=$D$4,'FLETES (#) MAYO'!S70*S$4,IF($C70=$D$5,'FLETES (#) MAYO'!S70*S$5,0))))</f>
        <v>0</v>
      </c>
      <c r="T70" s="179">
        <f>IF($C70=$D$2,'FLETES (#) MAYO'!T70*T$2,IF($C70=$D$3,'FLETES (#) MAYO'!T70*T$3,IF($C70=$D$4,'FLETES (#) MAYO'!T70*T$4,IF($C70=$D$5,'FLETES (#) MAYO'!T70*T$5,0))))</f>
        <v>0</v>
      </c>
      <c r="U70" s="179">
        <f>IF($C70=$D$2,'FLETES (#) MAYO'!U70*U$2,IF($C70=$D$3,'FLETES (#) MAYO'!U70*U$3,IF($C70=$D$4,'FLETES (#) MAYO'!U70*U$4,IF($C70=$D$5,'FLETES (#) MAYO'!U70*U$5,0))))</f>
        <v>0</v>
      </c>
      <c r="V70" s="179">
        <f>IF($C70=$D$2,'FLETES (#) MAYO'!V70*V$2,IF($C70=$D$3,'FLETES (#) MAYO'!V70*V$3,IF($C70=$D$4,'FLETES (#) MAYO'!V70*V$4,IF($C70=$D$5,'FLETES (#) MAYO'!V70*V$5,0))))</f>
        <v>0</v>
      </c>
      <c r="W70" s="179">
        <f>IF($C70=$D$2,'FLETES (#) MAYO'!W70*W$2,IF($C70=$D$3,'FLETES (#) MAYO'!W70*W$3,IF($C70=$D$4,'FLETES (#) MAYO'!W70*W$4,IF($C70=$D$5,'FLETES (#) MAYO'!W70*W$5,0))))</f>
        <v>0</v>
      </c>
      <c r="X70" s="179">
        <f>IF($C70=$D$2,'FLETES (#) MAYO'!X70*X$2,IF($C70=$D$3,'FLETES (#) MAYO'!X70*X$3,IF($C70=$D$4,'FLETES (#) MAYO'!X70*X$4,IF($C70=$D$5,'FLETES (#) MAYO'!X70*X$5,0))))</f>
        <v>0</v>
      </c>
      <c r="Y70" s="179">
        <f>IF($C70=$D$2,'FLETES (#) MAYO'!Y70*Y$2,IF($C70=$D$3,'FLETES (#) MAYO'!Y70*Y$3,IF($C70=$D$4,'FLETES (#) MAYO'!Y70*Y$4,IF($C70=$D$5,'FLETES (#) MAYO'!Y70*Y$5,0))))</f>
        <v>0</v>
      </c>
      <c r="Z70" s="179">
        <f>IF($C70=$D$2,'FLETES (#) MAYO'!Z70*Z$2,IF($C70=$D$3,'FLETES (#) MAYO'!Z70*Z$3,IF($C70=$D$4,'FLETES (#) MAYO'!Z70*Z$4,IF($C70=$D$5,'FLETES (#) MAYO'!Z70*Z$5,0))))</f>
        <v>0</v>
      </c>
      <c r="AA70" s="179">
        <f>IF($C70=$D$2,'FLETES (#) MAYO'!AA70*AA$2,IF($C70=$D$3,'FLETES (#) MAYO'!AA70*AA$3,IF($C70=$D$4,'FLETES (#) MAYO'!AA70*AA$4,IF($C70=$D$5,'FLETES (#) MAYO'!AA70*AA$5,0))))</f>
        <v>0</v>
      </c>
      <c r="AB70" s="179">
        <f>IF($C70=$D$2,'FLETES (#) MAYO'!AB70*AB$2,IF($C70=$D$3,'FLETES (#) MAYO'!AB70*AB$3,IF($C70=$D$4,'FLETES (#) MAYO'!AB70*AB$4,IF($C70=$D$5,'FLETES (#) MAYO'!AB70*AB$5,0))))</f>
        <v>0</v>
      </c>
      <c r="AC70" s="179">
        <f>IF($C70=$D$2,'FLETES (#) MAYO'!AC70*AC$2,IF($C70=$D$3,'FLETES (#) MAYO'!AC70*AC$3,IF($C70=$D$4,'FLETES (#) MAYO'!AC70*AC$4,IF($C70=$D$5,'FLETES (#) MAYO'!AC70*AC$5,0))))</f>
        <v>0</v>
      </c>
      <c r="AD70" s="179">
        <f>IF($C70=$D$2,'FLETES (#) MAYO'!AD70*AD$2,IF($C70=$D$3,'FLETES (#) MAYO'!AD70*AD$3,IF($C70=$D$4,'FLETES (#) MAYO'!AD70*AD$4,IF($C70=$D$5,'FLETES (#) MAYO'!AD70*AD$5,0))))</f>
        <v>0</v>
      </c>
      <c r="AE70" s="179">
        <f>IF($C70=$D$2,'FLETES (#) MAYO'!AE70*AE$2,IF($C70=$D$3,'FLETES (#) MAYO'!AE70*AE$3,IF($C70=$D$4,'FLETES (#) MAYO'!AE70*AE$4,IF($C70=$D$5,'FLETES (#) MAYO'!AE70*AE$5,0))))</f>
        <v>0</v>
      </c>
      <c r="AF70" s="179">
        <f>IF($C70=$D$2,'FLETES (#) MAYO'!AF70*AF$2,IF($C70=$D$3,'FLETES (#) MAYO'!AF70*AF$3,IF($C70=$D$4,'FLETES (#) MAYO'!AF70*AF$4,IF($C70=$D$5,'FLETES (#) MAYO'!AF70*AF$5,0))))</f>
        <v>0</v>
      </c>
      <c r="AG70" s="179">
        <f>IF($C70=$D$2,'FLETES (#) MAYO'!AG70*AG$2,IF($C70=$D$3,'FLETES (#) MAYO'!AG70*AG$3,IF($C70=$D$4,'FLETES (#) MAYO'!AG70*AG$4,IF($C70=$D$5,'FLETES (#) MAYO'!AG70*AG$5,0))))</f>
        <v>0</v>
      </c>
      <c r="AH70" s="179">
        <f>IF($C70=$D$2,'FLETES (#) MAYO'!AH70*AH$2,IF($C70=$D$3,'FLETES (#) MAYO'!AH70*AH$3,IF($C70=$D$4,'FLETES (#) MAYO'!AH70*AH$4,IF($C70=$D$5,'FLETES (#) MAYO'!AH70*AH$5,0))))</f>
        <v>0</v>
      </c>
      <c r="AI70" s="179">
        <f>IF($C70=$D$2,'FLETES (#) MAYO'!AI70*AI$2,IF($C70=$D$3,'FLETES (#) MAYO'!AI70*AI$3,IF($C70=$D$4,'FLETES (#) MAYO'!AI70*AI$4,IF($C70=$D$5,'FLETES (#) MAYO'!AI70*AI$5,0))))</f>
        <v>0</v>
      </c>
      <c r="AJ70" s="179">
        <f>IF($C70=$D$2,'FLETES (#) MAYO'!AJ70*AJ$2,IF($C70=$D$3,'FLETES (#) MAYO'!AJ70*AJ$3,IF($C70=$D$4,'FLETES (#) MAYO'!AJ70*AJ$4,IF($C70=$D$5,'FLETES (#) MAYO'!AJ70*AJ$5,0))))</f>
        <v>0</v>
      </c>
      <c r="AK70" s="179">
        <f>IF($C70=$D$2,'FLETES (#) MAYO'!AK70*AK$2,IF($C70=$D$3,'FLETES (#) MAYO'!AK70*AK$3,IF($C70=$D$4,'FLETES (#) MAYO'!AK70*AK$4,IF($C70=$D$5,'FLETES (#) MAYO'!AK70*AK$5,0))))</f>
        <v>0</v>
      </c>
      <c r="AL70" s="179">
        <f>IF($C70=$D$2,'FLETES (#) MAYO'!AL70*AL$2,IF($C70=$D$3,'FLETES (#) MAYO'!AL70*AL$3,IF($C70=$D$4,'FLETES (#) MAYO'!AL70*AL$4,IF($C70=$D$5,'FLETES (#) MAYO'!AL70*AL$5,0))))</f>
        <v>0</v>
      </c>
      <c r="AM70" s="179">
        <f>IF($C70=$D$2,'FLETES (#) MAYO'!AM70*AM$2,IF($C70=$D$3,'FLETES (#) MAYO'!AM70*AM$3,IF($C70=$D$4,'FLETES (#) MAYO'!AM70*AM$4,IF($C70=$D$5,'FLETES (#) MAYO'!AM70*AM$5,0))))</f>
        <v>0</v>
      </c>
    </row>
    <row r="71" spans="1:39">
      <c r="A71" s="141"/>
      <c r="B71" s="165"/>
      <c r="C71" s="165"/>
      <c r="D71" s="178">
        <f t="shared" si="0"/>
        <v>0</v>
      </c>
      <c r="E71" s="179">
        <f>IF($C71=$D$2,'FLETES (#) MAYO'!E71*E$2,IF($C71=$D$3,'FLETES (#) MAYO'!E71*E$3,IF($C71=$D$4,'FLETES (#) MAYO'!E71*E$4,IF($C71=$D$5,'FLETES (#) MAYO'!E71*E$5,0))))</f>
        <v>0</v>
      </c>
      <c r="F71" s="179">
        <f>IF($C71=$D$2,'FLETES (#) MAYO'!F71*F$2,IF($C71=$D$3,'FLETES (#) MAYO'!F71*F$3,IF($C71=$D$4,'FLETES (#) MAYO'!F71*F$4,IF($C71=$D$5,'FLETES (#) MAYO'!F71*F$5,0))))</f>
        <v>0</v>
      </c>
      <c r="G71" s="179">
        <f>IF($C71=$D$2,'FLETES (#) MAYO'!G71*G$2,IF($C71=$D$3,'FLETES (#) MAYO'!G71*G$3,IF($C71=$D$4,'FLETES (#) MAYO'!G71*G$4,IF($C71=$D$5,'FLETES (#) MAYO'!G71*G$5,0))))</f>
        <v>0</v>
      </c>
      <c r="H71" s="179">
        <f>IF($C71=$D$2,'FLETES (#) MAYO'!H71*H$2,IF($C71=$D$3,'FLETES (#) MAYO'!H71*H$3,IF($C71=$D$4,'FLETES (#) MAYO'!H71*H$4,IF($C71=$D$5,'FLETES (#) MAYO'!H71*H$5,0))))</f>
        <v>0</v>
      </c>
      <c r="I71" s="179">
        <f>IF($C71=$D$2,'FLETES (#) MAYO'!I71*I$2,IF($C71=$D$3,'FLETES (#) MAYO'!I71*I$3,IF($C71=$D$4,'FLETES (#) MAYO'!I71*I$4,IF($C71=$D$5,'FLETES (#) MAYO'!I71*I$5,0))))</f>
        <v>0</v>
      </c>
      <c r="J71" s="179">
        <f>IF($C71=$D$2,'FLETES (#) MAYO'!J71*J$2,IF($C71=$D$3,'FLETES (#) MAYO'!J71*J$3,IF($C71=$D$4,'FLETES (#) MAYO'!J71*J$4,IF($C71=$D$5,'FLETES (#) MAYO'!J71*J$5,0))))</f>
        <v>0</v>
      </c>
      <c r="K71" s="179">
        <f>IF($C71=$D$2,'FLETES (#) MAYO'!K71*K$2,IF($C71=$D$3,'FLETES (#) MAYO'!K71*K$3,IF($C71=$D$4,'FLETES (#) MAYO'!K71*K$4,IF($C71=$D$5,'FLETES (#) MAYO'!K71*K$5,0))))</f>
        <v>0</v>
      </c>
      <c r="L71" s="179">
        <f>IF($C71=$D$2,'FLETES (#) MAYO'!L71*L$2,IF($C71=$D$3,'FLETES (#) MAYO'!L71*L$3,IF($C71=$D$4,'FLETES (#) MAYO'!L71*L$4,IF($C71=$D$5,'FLETES (#) MAYO'!L71*L$5,0))))</f>
        <v>0</v>
      </c>
      <c r="M71" s="179">
        <f>IF($C71=$D$2,'FLETES (#) MAYO'!M71*M$2,IF($C71=$D$3,'FLETES (#) MAYO'!M71*M$3,IF($C71=$D$4,'FLETES (#) MAYO'!M71*M$4,IF($C71=$D$5,'FLETES (#) MAYO'!M71*M$5,0))))</f>
        <v>0</v>
      </c>
      <c r="N71" s="179">
        <f>IF($C71=$D$2,'FLETES (#) MAYO'!N71*N$2,IF($C71=$D$3,'FLETES (#) MAYO'!N71*N$3,IF($C71=$D$4,'FLETES (#) MAYO'!N71*N$4,IF($C71=$D$5,'FLETES (#) MAYO'!N71*N$5,0))))</f>
        <v>0</v>
      </c>
      <c r="O71" s="179">
        <f>IF($C71=$D$2,'FLETES (#) MAYO'!O71*O$2,IF($C71=$D$3,'FLETES (#) MAYO'!O71*O$3,IF($C71=$D$4,'FLETES (#) MAYO'!O71*O$4,IF($C71=$D$5,'FLETES (#) MAYO'!O71*O$5,0))))</f>
        <v>0</v>
      </c>
      <c r="P71" s="179">
        <f>IF($C71=$D$2,'FLETES (#) MAYO'!P71*P$2,IF($C71=$D$3,'FLETES (#) MAYO'!P71*P$3,IF($C71=$D$4,'FLETES (#) MAYO'!P71*P$4,IF($C71=$D$5,'FLETES (#) MAYO'!P71*P$5,0))))</f>
        <v>0</v>
      </c>
      <c r="Q71" s="179">
        <f>IF($C71=$D$2,'FLETES (#) MAYO'!Q71*Q$2,IF($C71=$D$3,'FLETES (#) MAYO'!Q71*Q$3,IF($C71=$D$4,'FLETES (#) MAYO'!Q71*Q$4,IF($C71=$D$5,'FLETES (#) MAYO'!Q71*Q$5,0))))</f>
        <v>0</v>
      </c>
      <c r="R71" s="179">
        <f>IF($C71=$D$2,'FLETES (#) MAYO'!R71*R$2,IF($C71=$D$3,'FLETES (#) MAYO'!R71*R$3,IF($C71=$D$4,'FLETES (#) MAYO'!R71*R$4,IF($C71=$D$5,'FLETES (#) MAYO'!R71*R$5,0))))</f>
        <v>0</v>
      </c>
      <c r="S71" s="179">
        <f>IF($C71=$D$2,'FLETES (#) MAYO'!S71*S$2,IF($C71=$D$3,'FLETES (#) MAYO'!S71*S$3,IF($C71=$D$4,'FLETES (#) MAYO'!S71*S$4,IF($C71=$D$5,'FLETES (#) MAYO'!S71*S$5,0))))</f>
        <v>0</v>
      </c>
      <c r="T71" s="179">
        <f>IF($C71=$D$2,'FLETES (#) MAYO'!T71*T$2,IF($C71=$D$3,'FLETES (#) MAYO'!T71*T$3,IF($C71=$D$4,'FLETES (#) MAYO'!T71*T$4,IF($C71=$D$5,'FLETES (#) MAYO'!T71*T$5,0))))</f>
        <v>0</v>
      </c>
      <c r="U71" s="179">
        <f>IF($C71=$D$2,'FLETES (#) MAYO'!U71*U$2,IF($C71=$D$3,'FLETES (#) MAYO'!U71*U$3,IF($C71=$D$4,'FLETES (#) MAYO'!U71*U$4,IF($C71=$D$5,'FLETES (#) MAYO'!U71*U$5,0))))</f>
        <v>0</v>
      </c>
      <c r="V71" s="179">
        <f>IF($C71=$D$2,'FLETES (#) MAYO'!V71*V$2,IF($C71=$D$3,'FLETES (#) MAYO'!V71*V$3,IF($C71=$D$4,'FLETES (#) MAYO'!V71*V$4,IF($C71=$D$5,'FLETES (#) MAYO'!V71*V$5,0))))</f>
        <v>0</v>
      </c>
      <c r="W71" s="179">
        <f>IF($C71=$D$2,'FLETES (#) MAYO'!W71*W$2,IF($C71=$D$3,'FLETES (#) MAYO'!W71*W$3,IF($C71=$D$4,'FLETES (#) MAYO'!W71*W$4,IF($C71=$D$5,'FLETES (#) MAYO'!W71*W$5,0))))</f>
        <v>0</v>
      </c>
      <c r="X71" s="179">
        <f>IF($C71=$D$2,'FLETES (#) MAYO'!X71*X$2,IF($C71=$D$3,'FLETES (#) MAYO'!X71*X$3,IF($C71=$D$4,'FLETES (#) MAYO'!X71*X$4,IF($C71=$D$5,'FLETES (#) MAYO'!X71*X$5,0))))</f>
        <v>0</v>
      </c>
      <c r="Y71" s="179">
        <f>IF($C71=$D$2,'FLETES (#) MAYO'!Y71*Y$2,IF($C71=$D$3,'FLETES (#) MAYO'!Y71*Y$3,IF($C71=$D$4,'FLETES (#) MAYO'!Y71*Y$4,IF($C71=$D$5,'FLETES (#) MAYO'!Y71*Y$5,0))))</f>
        <v>0</v>
      </c>
      <c r="Z71" s="179">
        <f>IF($C71=$D$2,'FLETES (#) MAYO'!Z71*Z$2,IF($C71=$D$3,'FLETES (#) MAYO'!Z71*Z$3,IF($C71=$D$4,'FLETES (#) MAYO'!Z71*Z$4,IF($C71=$D$5,'FLETES (#) MAYO'!Z71*Z$5,0))))</f>
        <v>0</v>
      </c>
      <c r="AA71" s="179">
        <f>IF($C71=$D$2,'FLETES (#) MAYO'!AA71*AA$2,IF($C71=$D$3,'FLETES (#) MAYO'!AA71*AA$3,IF($C71=$D$4,'FLETES (#) MAYO'!AA71*AA$4,IF($C71=$D$5,'FLETES (#) MAYO'!AA71*AA$5,0))))</f>
        <v>0</v>
      </c>
      <c r="AB71" s="179">
        <f>IF($C71=$D$2,'FLETES (#) MAYO'!AB71*AB$2,IF($C71=$D$3,'FLETES (#) MAYO'!AB71*AB$3,IF($C71=$D$4,'FLETES (#) MAYO'!AB71*AB$4,IF($C71=$D$5,'FLETES (#) MAYO'!AB71*AB$5,0))))</f>
        <v>0</v>
      </c>
      <c r="AC71" s="179">
        <f>IF($C71=$D$2,'FLETES (#) MAYO'!AC71*AC$2,IF($C71=$D$3,'FLETES (#) MAYO'!AC71*AC$3,IF($C71=$D$4,'FLETES (#) MAYO'!AC71*AC$4,IF($C71=$D$5,'FLETES (#) MAYO'!AC71*AC$5,0))))</f>
        <v>0</v>
      </c>
      <c r="AD71" s="179">
        <f>IF($C71=$D$2,'FLETES (#) MAYO'!AD71*AD$2,IF($C71=$D$3,'FLETES (#) MAYO'!AD71*AD$3,IF($C71=$D$4,'FLETES (#) MAYO'!AD71*AD$4,IF($C71=$D$5,'FLETES (#) MAYO'!AD71*AD$5,0))))</f>
        <v>0</v>
      </c>
      <c r="AE71" s="179">
        <f>IF($C71=$D$2,'FLETES (#) MAYO'!AE71*AE$2,IF($C71=$D$3,'FLETES (#) MAYO'!AE71*AE$3,IF($C71=$D$4,'FLETES (#) MAYO'!AE71*AE$4,IF($C71=$D$5,'FLETES (#) MAYO'!AE71*AE$5,0))))</f>
        <v>0</v>
      </c>
      <c r="AF71" s="179">
        <f>IF($C71=$D$2,'FLETES (#) MAYO'!AF71*AF$2,IF($C71=$D$3,'FLETES (#) MAYO'!AF71*AF$3,IF($C71=$D$4,'FLETES (#) MAYO'!AF71*AF$4,IF($C71=$D$5,'FLETES (#) MAYO'!AF71*AF$5,0))))</f>
        <v>0</v>
      </c>
      <c r="AG71" s="179">
        <f>IF($C71=$D$2,'FLETES (#) MAYO'!AG71*AG$2,IF($C71=$D$3,'FLETES (#) MAYO'!AG71*AG$3,IF($C71=$D$4,'FLETES (#) MAYO'!AG71*AG$4,IF($C71=$D$5,'FLETES (#) MAYO'!AG71*AG$5,0))))</f>
        <v>0</v>
      </c>
      <c r="AH71" s="179">
        <f>IF($C71=$D$2,'FLETES (#) MAYO'!AH71*AH$2,IF($C71=$D$3,'FLETES (#) MAYO'!AH71*AH$3,IF($C71=$D$4,'FLETES (#) MAYO'!AH71*AH$4,IF($C71=$D$5,'FLETES (#) MAYO'!AH71*AH$5,0))))</f>
        <v>0</v>
      </c>
      <c r="AI71" s="179">
        <f>IF($C71=$D$2,'FLETES (#) MAYO'!AI71*AI$2,IF($C71=$D$3,'FLETES (#) MAYO'!AI71*AI$3,IF($C71=$D$4,'FLETES (#) MAYO'!AI71*AI$4,IF($C71=$D$5,'FLETES (#) MAYO'!AI71*AI$5,0))))</f>
        <v>0</v>
      </c>
      <c r="AJ71" s="179">
        <f>IF($C71=$D$2,'FLETES (#) MAYO'!AJ71*AJ$2,IF($C71=$D$3,'FLETES (#) MAYO'!AJ71*AJ$3,IF($C71=$D$4,'FLETES (#) MAYO'!AJ71*AJ$4,IF($C71=$D$5,'FLETES (#) MAYO'!AJ71*AJ$5,0))))</f>
        <v>0</v>
      </c>
      <c r="AK71" s="179">
        <f>IF($C71=$D$2,'FLETES (#) MAYO'!AK71*AK$2,IF($C71=$D$3,'FLETES (#) MAYO'!AK71*AK$3,IF($C71=$D$4,'FLETES (#) MAYO'!AK71*AK$4,IF($C71=$D$5,'FLETES (#) MAYO'!AK71*AK$5,0))))</f>
        <v>0</v>
      </c>
      <c r="AL71" s="179">
        <f>IF($C71=$D$2,'FLETES (#) MAYO'!AL71*AL$2,IF($C71=$D$3,'FLETES (#) MAYO'!AL71*AL$3,IF($C71=$D$4,'FLETES (#) MAYO'!AL71*AL$4,IF($C71=$D$5,'FLETES (#) MAYO'!AL71*AL$5,0))))</f>
        <v>0</v>
      </c>
      <c r="AM71" s="179">
        <f>IF($C71=$D$2,'FLETES (#) MAYO'!AM71*AM$2,IF($C71=$D$3,'FLETES (#) MAYO'!AM71*AM$3,IF($C71=$D$4,'FLETES (#) MAYO'!AM71*AM$4,IF($C71=$D$5,'FLETES (#) MAYO'!AM71*AM$5,0))))</f>
        <v>0</v>
      </c>
    </row>
    <row r="72" spans="1:39">
      <c r="A72" s="141"/>
      <c r="B72" s="165"/>
      <c r="C72" s="165"/>
      <c r="D72" s="178">
        <f t="shared" si="0"/>
        <v>0</v>
      </c>
      <c r="E72" s="179">
        <f>IF($C72=$D$2,'FLETES (#) MAYO'!E72*E$2,IF($C72=$D$3,'FLETES (#) MAYO'!E72*E$3,IF($C72=$D$4,'FLETES (#) MAYO'!E72*E$4,IF($C72=$D$5,'FLETES (#) MAYO'!E72*E$5,0))))</f>
        <v>0</v>
      </c>
      <c r="F72" s="179">
        <f>IF($C72=$D$2,'FLETES (#) MAYO'!F72*F$2,IF($C72=$D$3,'FLETES (#) MAYO'!F72*F$3,IF($C72=$D$4,'FLETES (#) MAYO'!F72*F$4,IF($C72=$D$5,'FLETES (#) MAYO'!F72*F$5,0))))</f>
        <v>0</v>
      </c>
      <c r="G72" s="179">
        <f>IF($C72=$D$2,'FLETES (#) MAYO'!G72*G$2,IF($C72=$D$3,'FLETES (#) MAYO'!G72*G$3,IF($C72=$D$4,'FLETES (#) MAYO'!G72*G$4,IF($C72=$D$5,'FLETES (#) MAYO'!G72*G$5,0))))</f>
        <v>0</v>
      </c>
      <c r="H72" s="179">
        <f>IF($C72=$D$2,'FLETES (#) MAYO'!H72*H$2,IF($C72=$D$3,'FLETES (#) MAYO'!H72*H$3,IF($C72=$D$4,'FLETES (#) MAYO'!H72*H$4,IF($C72=$D$5,'FLETES (#) MAYO'!H72*H$5,0))))</f>
        <v>0</v>
      </c>
      <c r="I72" s="179">
        <f>IF($C72=$D$2,'FLETES (#) MAYO'!I72*I$2,IF($C72=$D$3,'FLETES (#) MAYO'!I72*I$3,IF($C72=$D$4,'FLETES (#) MAYO'!I72*I$4,IF($C72=$D$5,'FLETES (#) MAYO'!I72*I$5,0))))</f>
        <v>0</v>
      </c>
      <c r="J72" s="179">
        <f>IF($C72=$D$2,'FLETES (#) MAYO'!J72*J$2,IF($C72=$D$3,'FLETES (#) MAYO'!J72*J$3,IF($C72=$D$4,'FLETES (#) MAYO'!J72*J$4,IF($C72=$D$5,'FLETES (#) MAYO'!J72*J$5,0))))</f>
        <v>0</v>
      </c>
      <c r="K72" s="179">
        <f>IF($C72=$D$2,'FLETES (#) MAYO'!K72*K$2,IF($C72=$D$3,'FLETES (#) MAYO'!K72*K$3,IF($C72=$D$4,'FLETES (#) MAYO'!K72*K$4,IF($C72=$D$5,'FLETES (#) MAYO'!K72*K$5,0))))</f>
        <v>0</v>
      </c>
      <c r="L72" s="179">
        <f>IF($C72=$D$2,'FLETES (#) MAYO'!L72*L$2,IF($C72=$D$3,'FLETES (#) MAYO'!L72*L$3,IF($C72=$D$4,'FLETES (#) MAYO'!L72*L$4,IF($C72=$D$5,'FLETES (#) MAYO'!L72*L$5,0))))</f>
        <v>0</v>
      </c>
      <c r="M72" s="179">
        <f>IF($C72=$D$2,'FLETES (#) MAYO'!M72*M$2,IF($C72=$D$3,'FLETES (#) MAYO'!M72*M$3,IF($C72=$D$4,'FLETES (#) MAYO'!M72*M$4,IF($C72=$D$5,'FLETES (#) MAYO'!M72*M$5,0))))</f>
        <v>0</v>
      </c>
      <c r="N72" s="179">
        <f>IF($C72=$D$2,'FLETES (#) MAYO'!N72*N$2,IF($C72=$D$3,'FLETES (#) MAYO'!N72*N$3,IF($C72=$D$4,'FLETES (#) MAYO'!N72*N$4,IF($C72=$D$5,'FLETES (#) MAYO'!N72*N$5,0))))</f>
        <v>0</v>
      </c>
      <c r="O72" s="179">
        <f>IF($C72=$D$2,'FLETES (#) MAYO'!O72*O$2,IF($C72=$D$3,'FLETES (#) MAYO'!O72*O$3,IF($C72=$D$4,'FLETES (#) MAYO'!O72*O$4,IF($C72=$D$5,'FLETES (#) MAYO'!O72*O$5,0))))</f>
        <v>0</v>
      </c>
      <c r="P72" s="179">
        <f>IF($C72=$D$2,'FLETES (#) MAYO'!P72*P$2,IF($C72=$D$3,'FLETES (#) MAYO'!P72*P$3,IF($C72=$D$4,'FLETES (#) MAYO'!P72*P$4,IF($C72=$D$5,'FLETES (#) MAYO'!P72*P$5,0))))</f>
        <v>0</v>
      </c>
      <c r="Q72" s="179">
        <f>IF($C72=$D$2,'FLETES (#) MAYO'!Q72*Q$2,IF($C72=$D$3,'FLETES (#) MAYO'!Q72*Q$3,IF($C72=$D$4,'FLETES (#) MAYO'!Q72*Q$4,IF($C72=$D$5,'FLETES (#) MAYO'!Q72*Q$5,0))))</f>
        <v>0</v>
      </c>
      <c r="R72" s="179">
        <f>IF($C72=$D$2,'FLETES (#) MAYO'!R72*R$2,IF($C72=$D$3,'FLETES (#) MAYO'!R72*R$3,IF($C72=$D$4,'FLETES (#) MAYO'!R72*R$4,IF($C72=$D$5,'FLETES (#) MAYO'!R72*R$5,0))))</f>
        <v>0</v>
      </c>
      <c r="S72" s="179">
        <f>IF($C72=$D$2,'FLETES (#) MAYO'!S72*S$2,IF($C72=$D$3,'FLETES (#) MAYO'!S72*S$3,IF($C72=$D$4,'FLETES (#) MAYO'!S72*S$4,IF($C72=$D$5,'FLETES (#) MAYO'!S72*S$5,0))))</f>
        <v>0</v>
      </c>
      <c r="T72" s="179">
        <f>IF($C72=$D$2,'FLETES (#) MAYO'!T72*T$2,IF($C72=$D$3,'FLETES (#) MAYO'!T72*T$3,IF($C72=$D$4,'FLETES (#) MAYO'!T72*T$4,IF($C72=$D$5,'FLETES (#) MAYO'!T72*T$5,0))))</f>
        <v>0</v>
      </c>
      <c r="U72" s="179">
        <f>IF($C72=$D$2,'FLETES (#) MAYO'!U72*U$2,IF($C72=$D$3,'FLETES (#) MAYO'!U72*U$3,IF($C72=$D$4,'FLETES (#) MAYO'!U72*U$4,IF($C72=$D$5,'FLETES (#) MAYO'!U72*U$5,0))))</f>
        <v>0</v>
      </c>
      <c r="V72" s="179">
        <f>IF($C72=$D$2,'FLETES (#) MAYO'!V72*V$2,IF($C72=$D$3,'FLETES (#) MAYO'!V72*V$3,IF($C72=$D$4,'FLETES (#) MAYO'!V72*V$4,IF($C72=$D$5,'FLETES (#) MAYO'!V72*V$5,0))))</f>
        <v>0</v>
      </c>
      <c r="W72" s="179">
        <f>IF($C72=$D$2,'FLETES (#) MAYO'!W72*W$2,IF($C72=$D$3,'FLETES (#) MAYO'!W72*W$3,IF($C72=$D$4,'FLETES (#) MAYO'!W72*W$4,IF($C72=$D$5,'FLETES (#) MAYO'!W72*W$5,0))))</f>
        <v>0</v>
      </c>
      <c r="X72" s="179">
        <f>IF($C72=$D$2,'FLETES (#) MAYO'!X72*X$2,IF($C72=$D$3,'FLETES (#) MAYO'!X72*X$3,IF($C72=$D$4,'FLETES (#) MAYO'!X72*X$4,IF($C72=$D$5,'FLETES (#) MAYO'!X72*X$5,0))))</f>
        <v>0</v>
      </c>
      <c r="Y72" s="179">
        <f>IF($C72=$D$2,'FLETES (#) MAYO'!Y72*Y$2,IF($C72=$D$3,'FLETES (#) MAYO'!Y72*Y$3,IF($C72=$D$4,'FLETES (#) MAYO'!Y72*Y$4,IF($C72=$D$5,'FLETES (#) MAYO'!Y72*Y$5,0))))</f>
        <v>0</v>
      </c>
      <c r="Z72" s="179">
        <f>IF($C72=$D$2,'FLETES (#) MAYO'!Z72*Z$2,IF($C72=$D$3,'FLETES (#) MAYO'!Z72*Z$3,IF($C72=$D$4,'FLETES (#) MAYO'!Z72*Z$4,IF($C72=$D$5,'FLETES (#) MAYO'!Z72*Z$5,0))))</f>
        <v>0</v>
      </c>
      <c r="AA72" s="179">
        <f>IF($C72=$D$2,'FLETES (#) MAYO'!AA72*AA$2,IF($C72=$D$3,'FLETES (#) MAYO'!AA72*AA$3,IF($C72=$D$4,'FLETES (#) MAYO'!AA72*AA$4,IF($C72=$D$5,'FLETES (#) MAYO'!AA72*AA$5,0))))</f>
        <v>0</v>
      </c>
      <c r="AB72" s="179">
        <f>IF($C72=$D$2,'FLETES (#) MAYO'!AB72*AB$2,IF($C72=$D$3,'FLETES (#) MAYO'!AB72*AB$3,IF($C72=$D$4,'FLETES (#) MAYO'!AB72*AB$4,IF($C72=$D$5,'FLETES (#) MAYO'!AB72*AB$5,0))))</f>
        <v>0</v>
      </c>
      <c r="AC72" s="179">
        <f>IF($C72=$D$2,'FLETES (#) MAYO'!AC72*AC$2,IF($C72=$D$3,'FLETES (#) MAYO'!AC72*AC$3,IF($C72=$D$4,'FLETES (#) MAYO'!AC72*AC$4,IF($C72=$D$5,'FLETES (#) MAYO'!AC72*AC$5,0))))</f>
        <v>0</v>
      </c>
      <c r="AD72" s="179">
        <f>IF($C72=$D$2,'FLETES (#) MAYO'!AD72*AD$2,IF($C72=$D$3,'FLETES (#) MAYO'!AD72*AD$3,IF($C72=$D$4,'FLETES (#) MAYO'!AD72*AD$4,IF($C72=$D$5,'FLETES (#) MAYO'!AD72*AD$5,0))))</f>
        <v>0</v>
      </c>
      <c r="AE72" s="179">
        <f>IF($C72=$D$2,'FLETES (#) MAYO'!AE72*AE$2,IF($C72=$D$3,'FLETES (#) MAYO'!AE72*AE$3,IF($C72=$D$4,'FLETES (#) MAYO'!AE72*AE$4,IF($C72=$D$5,'FLETES (#) MAYO'!AE72*AE$5,0))))</f>
        <v>0</v>
      </c>
      <c r="AF72" s="179">
        <f>IF($C72=$D$2,'FLETES (#) MAYO'!AF72*AF$2,IF($C72=$D$3,'FLETES (#) MAYO'!AF72*AF$3,IF($C72=$D$4,'FLETES (#) MAYO'!AF72*AF$4,IF($C72=$D$5,'FLETES (#) MAYO'!AF72*AF$5,0))))</f>
        <v>0</v>
      </c>
      <c r="AG72" s="179">
        <f>IF($C72=$D$2,'FLETES (#) MAYO'!AG72*AG$2,IF($C72=$D$3,'FLETES (#) MAYO'!AG72*AG$3,IF($C72=$D$4,'FLETES (#) MAYO'!AG72*AG$4,IF($C72=$D$5,'FLETES (#) MAYO'!AG72*AG$5,0))))</f>
        <v>0</v>
      </c>
      <c r="AH72" s="179">
        <f>IF($C72=$D$2,'FLETES (#) MAYO'!AH72*AH$2,IF($C72=$D$3,'FLETES (#) MAYO'!AH72*AH$3,IF($C72=$D$4,'FLETES (#) MAYO'!AH72*AH$4,IF($C72=$D$5,'FLETES (#) MAYO'!AH72*AH$5,0))))</f>
        <v>0</v>
      </c>
      <c r="AI72" s="179">
        <f>IF($C72=$D$2,'FLETES (#) MAYO'!AI72*AI$2,IF($C72=$D$3,'FLETES (#) MAYO'!AI72*AI$3,IF($C72=$D$4,'FLETES (#) MAYO'!AI72*AI$4,IF($C72=$D$5,'FLETES (#) MAYO'!AI72*AI$5,0))))</f>
        <v>0</v>
      </c>
      <c r="AJ72" s="179">
        <f>IF($C72=$D$2,'FLETES (#) MAYO'!AJ72*AJ$2,IF($C72=$D$3,'FLETES (#) MAYO'!AJ72*AJ$3,IF($C72=$D$4,'FLETES (#) MAYO'!AJ72*AJ$4,IF($C72=$D$5,'FLETES (#) MAYO'!AJ72*AJ$5,0))))</f>
        <v>0</v>
      </c>
      <c r="AK72" s="179">
        <f>IF($C72=$D$2,'FLETES (#) MAYO'!AK72*AK$2,IF($C72=$D$3,'FLETES (#) MAYO'!AK72*AK$3,IF($C72=$D$4,'FLETES (#) MAYO'!AK72*AK$4,IF($C72=$D$5,'FLETES (#) MAYO'!AK72*AK$5,0))))</f>
        <v>0</v>
      </c>
      <c r="AL72" s="179">
        <f>IF($C72=$D$2,'FLETES (#) MAYO'!AL72*AL$2,IF($C72=$D$3,'FLETES (#) MAYO'!AL72*AL$3,IF($C72=$D$4,'FLETES (#) MAYO'!AL72*AL$4,IF($C72=$D$5,'FLETES (#) MAYO'!AL72*AL$5,0))))</f>
        <v>0</v>
      </c>
      <c r="AM72" s="179">
        <f>IF($C72=$D$2,'FLETES (#) MAYO'!AM72*AM$2,IF($C72=$D$3,'FLETES (#) MAYO'!AM72*AM$3,IF($C72=$D$4,'FLETES (#) MAYO'!AM72*AM$4,IF($C72=$D$5,'FLETES (#) MAYO'!AM72*AM$5,0))))</f>
        <v>0</v>
      </c>
    </row>
    <row r="73" spans="1:39">
      <c r="A73" s="141"/>
      <c r="B73" s="165"/>
      <c r="C73" s="165"/>
      <c r="D73" s="178">
        <f t="shared" si="0"/>
        <v>0</v>
      </c>
      <c r="E73" s="179">
        <f>IF($C73=$D$2,'FLETES (#) MAYO'!E73*E$2,IF($C73=$D$3,'FLETES (#) MAYO'!E73*E$3,IF($C73=$D$4,'FLETES (#) MAYO'!E73*E$4,IF($C73=$D$5,'FLETES (#) MAYO'!E73*E$5,0))))</f>
        <v>0</v>
      </c>
      <c r="F73" s="179">
        <f>IF($C73=$D$2,'FLETES (#) MAYO'!F73*F$2,IF($C73=$D$3,'FLETES (#) MAYO'!F73*F$3,IF($C73=$D$4,'FLETES (#) MAYO'!F73*F$4,IF($C73=$D$5,'FLETES (#) MAYO'!F73*F$5,0))))</f>
        <v>0</v>
      </c>
      <c r="G73" s="179">
        <f>IF($C73=$D$2,'FLETES (#) MAYO'!G73*G$2,IF($C73=$D$3,'FLETES (#) MAYO'!G73*G$3,IF($C73=$D$4,'FLETES (#) MAYO'!G73*G$4,IF($C73=$D$5,'FLETES (#) MAYO'!G73*G$5,0))))</f>
        <v>0</v>
      </c>
      <c r="H73" s="179">
        <f>IF($C73=$D$2,'FLETES (#) MAYO'!H73*H$2,IF($C73=$D$3,'FLETES (#) MAYO'!H73*H$3,IF($C73=$D$4,'FLETES (#) MAYO'!H73*H$4,IF($C73=$D$5,'FLETES (#) MAYO'!H73*H$5,0))))</f>
        <v>0</v>
      </c>
      <c r="I73" s="179">
        <f>IF($C73=$D$2,'FLETES (#) MAYO'!I73*I$2,IF($C73=$D$3,'FLETES (#) MAYO'!I73*I$3,IF($C73=$D$4,'FLETES (#) MAYO'!I73*I$4,IF($C73=$D$5,'FLETES (#) MAYO'!I73*I$5,0))))</f>
        <v>0</v>
      </c>
      <c r="J73" s="179">
        <f>IF($C73=$D$2,'FLETES (#) MAYO'!J73*J$2,IF($C73=$D$3,'FLETES (#) MAYO'!J73*J$3,IF($C73=$D$4,'FLETES (#) MAYO'!J73*J$4,IF($C73=$D$5,'FLETES (#) MAYO'!J73*J$5,0))))</f>
        <v>0</v>
      </c>
      <c r="K73" s="179">
        <f>IF($C73=$D$2,'FLETES (#) MAYO'!K73*K$2,IF($C73=$D$3,'FLETES (#) MAYO'!K73*K$3,IF($C73=$D$4,'FLETES (#) MAYO'!K73*K$4,IF($C73=$D$5,'FLETES (#) MAYO'!K73*K$5,0))))</f>
        <v>0</v>
      </c>
      <c r="L73" s="179">
        <f>IF($C73=$D$2,'FLETES (#) MAYO'!L73*L$2,IF($C73=$D$3,'FLETES (#) MAYO'!L73*L$3,IF($C73=$D$4,'FLETES (#) MAYO'!L73*L$4,IF($C73=$D$5,'FLETES (#) MAYO'!L73*L$5,0))))</f>
        <v>0</v>
      </c>
      <c r="M73" s="179">
        <f>IF($C73=$D$2,'FLETES (#) MAYO'!M73*M$2,IF($C73=$D$3,'FLETES (#) MAYO'!M73*M$3,IF($C73=$D$4,'FLETES (#) MAYO'!M73*M$4,IF($C73=$D$5,'FLETES (#) MAYO'!M73*M$5,0))))</f>
        <v>0</v>
      </c>
      <c r="N73" s="179">
        <f>IF($C73=$D$2,'FLETES (#) MAYO'!N73*N$2,IF($C73=$D$3,'FLETES (#) MAYO'!N73*N$3,IF($C73=$D$4,'FLETES (#) MAYO'!N73*N$4,IF($C73=$D$5,'FLETES (#) MAYO'!N73*N$5,0))))</f>
        <v>0</v>
      </c>
      <c r="O73" s="179">
        <f>IF($C73=$D$2,'FLETES (#) MAYO'!O73*O$2,IF($C73=$D$3,'FLETES (#) MAYO'!O73*O$3,IF($C73=$D$4,'FLETES (#) MAYO'!O73*O$4,IF($C73=$D$5,'FLETES (#) MAYO'!O73*O$5,0))))</f>
        <v>0</v>
      </c>
      <c r="P73" s="179">
        <f>IF($C73=$D$2,'FLETES (#) MAYO'!P73*P$2,IF($C73=$D$3,'FLETES (#) MAYO'!P73*P$3,IF($C73=$D$4,'FLETES (#) MAYO'!P73*P$4,IF($C73=$D$5,'FLETES (#) MAYO'!P73*P$5,0))))</f>
        <v>0</v>
      </c>
      <c r="Q73" s="179">
        <f>IF($C73=$D$2,'FLETES (#) MAYO'!Q73*Q$2,IF($C73=$D$3,'FLETES (#) MAYO'!Q73*Q$3,IF($C73=$D$4,'FLETES (#) MAYO'!Q73*Q$4,IF($C73=$D$5,'FLETES (#) MAYO'!Q73*Q$5,0))))</f>
        <v>0</v>
      </c>
      <c r="R73" s="179">
        <f>IF($C73=$D$2,'FLETES (#) MAYO'!R73*R$2,IF($C73=$D$3,'FLETES (#) MAYO'!R73*R$3,IF($C73=$D$4,'FLETES (#) MAYO'!R73*R$4,IF($C73=$D$5,'FLETES (#) MAYO'!R73*R$5,0))))</f>
        <v>0</v>
      </c>
      <c r="S73" s="179">
        <f>IF($C73=$D$2,'FLETES (#) MAYO'!S73*S$2,IF($C73=$D$3,'FLETES (#) MAYO'!S73*S$3,IF($C73=$D$4,'FLETES (#) MAYO'!S73*S$4,IF($C73=$D$5,'FLETES (#) MAYO'!S73*S$5,0))))</f>
        <v>0</v>
      </c>
      <c r="T73" s="179">
        <f>IF($C73=$D$2,'FLETES (#) MAYO'!T73*T$2,IF($C73=$D$3,'FLETES (#) MAYO'!T73*T$3,IF($C73=$D$4,'FLETES (#) MAYO'!T73*T$4,IF($C73=$D$5,'FLETES (#) MAYO'!T73*T$5,0))))</f>
        <v>0</v>
      </c>
      <c r="U73" s="179">
        <f>IF($C73=$D$2,'FLETES (#) MAYO'!U73*U$2,IF($C73=$D$3,'FLETES (#) MAYO'!U73*U$3,IF($C73=$D$4,'FLETES (#) MAYO'!U73*U$4,IF($C73=$D$5,'FLETES (#) MAYO'!U73*U$5,0))))</f>
        <v>0</v>
      </c>
      <c r="V73" s="179">
        <f>IF($C73=$D$2,'FLETES (#) MAYO'!V73*V$2,IF($C73=$D$3,'FLETES (#) MAYO'!V73*V$3,IF($C73=$D$4,'FLETES (#) MAYO'!V73*V$4,IF($C73=$D$5,'FLETES (#) MAYO'!V73*V$5,0))))</f>
        <v>0</v>
      </c>
      <c r="W73" s="179">
        <f>IF($C73=$D$2,'FLETES (#) MAYO'!W73*W$2,IF($C73=$D$3,'FLETES (#) MAYO'!W73*W$3,IF($C73=$D$4,'FLETES (#) MAYO'!W73*W$4,IF($C73=$D$5,'FLETES (#) MAYO'!W73*W$5,0))))</f>
        <v>0</v>
      </c>
      <c r="X73" s="179">
        <f>IF($C73=$D$2,'FLETES (#) MAYO'!X73*X$2,IF($C73=$D$3,'FLETES (#) MAYO'!X73*X$3,IF($C73=$D$4,'FLETES (#) MAYO'!X73*X$4,IF($C73=$D$5,'FLETES (#) MAYO'!X73*X$5,0))))</f>
        <v>0</v>
      </c>
      <c r="Y73" s="179">
        <f>IF($C73=$D$2,'FLETES (#) MAYO'!Y73*Y$2,IF($C73=$D$3,'FLETES (#) MAYO'!Y73*Y$3,IF($C73=$D$4,'FLETES (#) MAYO'!Y73*Y$4,IF($C73=$D$5,'FLETES (#) MAYO'!Y73*Y$5,0))))</f>
        <v>0</v>
      </c>
      <c r="Z73" s="179">
        <f>IF($C73=$D$2,'FLETES (#) MAYO'!Z73*Z$2,IF($C73=$D$3,'FLETES (#) MAYO'!Z73*Z$3,IF($C73=$D$4,'FLETES (#) MAYO'!Z73*Z$4,IF($C73=$D$5,'FLETES (#) MAYO'!Z73*Z$5,0))))</f>
        <v>0</v>
      </c>
      <c r="AA73" s="179">
        <f>IF($C73=$D$2,'FLETES (#) MAYO'!AA73*AA$2,IF($C73=$D$3,'FLETES (#) MAYO'!AA73*AA$3,IF($C73=$D$4,'FLETES (#) MAYO'!AA73*AA$4,IF($C73=$D$5,'FLETES (#) MAYO'!AA73*AA$5,0))))</f>
        <v>0</v>
      </c>
      <c r="AB73" s="179">
        <f>IF($C73=$D$2,'FLETES (#) MAYO'!AB73*AB$2,IF($C73=$D$3,'FLETES (#) MAYO'!AB73*AB$3,IF($C73=$D$4,'FLETES (#) MAYO'!AB73*AB$4,IF($C73=$D$5,'FLETES (#) MAYO'!AB73*AB$5,0))))</f>
        <v>0</v>
      </c>
      <c r="AC73" s="179">
        <f>IF($C73=$D$2,'FLETES (#) MAYO'!AC73*AC$2,IF($C73=$D$3,'FLETES (#) MAYO'!AC73*AC$3,IF($C73=$D$4,'FLETES (#) MAYO'!AC73*AC$4,IF($C73=$D$5,'FLETES (#) MAYO'!AC73*AC$5,0))))</f>
        <v>0</v>
      </c>
      <c r="AD73" s="179">
        <f>IF($C73=$D$2,'FLETES (#) MAYO'!AD73*AD$2,IF($C73=$D$3,'FLETES (#) MAYO'!AD73*AD$3,IF($C73=$D$4,'FLETES (#) MAYO'!AD73*AD$4,IF($C73=$D$5,'FLETES (#) MAYO'!AD73*AD$5,0))))</f>
        <v>0</v>
      </c>
      <c r="AE73" s="179">
        <f>IF($C73=$D$2,'FLETES (#) MAYO'!AE73*AE$2,IF($C73=$D$3,'FLETES (#) MAYO'!AE73*AE$3,IF($C73=$D$4,'FLETES (#) MAYO'!AE73*AE$4,IF($C73=$D$5,'FLETES (#) MAYO'!AE73*AE$5,0))))</f>
        <v>0</v>
      </c>
      <c r="AF73" s="179">
        <f>IF($C73=$D$2,'FLETES (#) MAYO'!AF73*AF$2,IF($C73=$D$3,'FLETES (#) MAYO'!AF73*AF$3,IF($C73=$D$4,'FLETES (#) MAYO'!AF73*AF$4,IF($C73=$D$5,'FLETES (#) MAYO'!AF73*AF$5,0))))</f>
        <v>0</v>
      </c>
      <c r="AG73" s="179">
        <f>IF($C73=$D$2,'FLETES (#) MAYO'!AG73*AG$2,IF($C73=$D$3,'FLETES (#) MAYO'!AG73*AG$3,IF($C73=$D$4,'FLETES (#) MAYO'!AG73*AG$4,IF($C73=$D$5,'FLETES (#) MAYO'!AG73*AG$5,0))))</f>
        <v>0</v>
      </c>
      <c r="AH73" s="179">
        <f>IF($C73=$D$2,'FLETES (#) MAYO'!AH73*AH$2,IF($C73=$D$3,'FLETES (#) MAYO'!AH73*AH$3,IF($C73=$D$4,'FLETES (#) MAYO'!AH73*AH$4,IF($C73=$D$5,'FLETES (#) MAYO'!AH73*AH$5,0))))</f>
        <v>0</v>
      </c>
      <c r="AI73" s="179">
        <f>IF($C73=$D$2,'FLETES (#) MAYO'!AI73*AI$2,IF($C73=$D$3,'FLETES (#) MAYO'!AI73*AI$3,IF($C73=$D$4,'FLETES (#) MAYO'!AI73*AI$4,IF($C73=$D$5,'FLETES (#) MAYO'!AI73*AI$5,0))))</f>
        <v>0</v>
      </c>
      <c r="AJ73" s="179">
        <f>IF($C73=$D$2,'FLETES (#) MAYO'!AJ73*AJ$2,IF($C73=$D$3,'FLETES (#) MAYO'!AJ73*AJ$3,IF($C73=$D$4,'FLETES (#) MAYO'!AJ73*AJ$4,IF($C73=$D$5,'FLETES (#) MAYO'!AJ73*AJ$5,0))))</f>
        <v>0</v>
      </c>
      <c r="AK73" s="179">
        <f>IF($C73=$D$2,'FLETES (#) MAYO'!AK73*AK$2,IF($C73=$D$3,'FLETES (#) MAYO'!AK73*AK$3,IF($C73=$D$4,'FLETES (#) MAYO'!AK73*AK$4,IF($C73=$D$5,'FLETES (#) MAYO'!AK73*AK$5,0))))</f>
        <v>0</v>
      </c>
      <c r="AL73" s="179">
        <f>IF($C73=$D$2,'FLETES (#) MAYO'!AL73*AL$2,IF($C73=$D$3,'FLETES (#) MAYO'!AL73*AL$3,IF($C73=$D$4,'FLETES (#) MAYO'!AL73*AL$4,IF($C73=$D$5,'FLETES (#) MAYO'!AL73*AL$5,0))))</f>
        <v>0</v>
      </c>
      <c r="AM73" s="179">
        <f>IF($C73=$D$2,'FLETES (#) MAYO'!AM73*AM$2,IF($C73=$D$3,'FLETES (#) MAYO'!AM73*AM$3,IF($C73=$D$4,'FLETES (#) MAYO'!AM73*AM$4,IF($C73=$D$5,'FLETES (#) MAYO'!AM73*AM$5,0))))</f>
        <v>0</v>
      </c>
    </row>
    <row r="74" spans="1:39">
      <c r="A74" s="141"/>
      <c r="B74" s="165"/>
      <c r="C74" s="165"/>
      <c r="D74" s="178">
        <f t="shared" si="0"/>
        <v>0</v>
      </c>
      <c r="E74" s="179">
        <f>IF($C74=$D$2,'FLETES (#) MAYO'!E74*E$2,IF($C74=$D$3,'FLETES (#) MAYO'!E74*E$3,IF($C74=$D$4,'FLETES (#) MAYO'!E74*E$4,IF($C74=$D$5,'FLETES (#) MAYO'!E74*E$5,0))))</f>
        <v>0</v>
      </c>
      <c r="F74" s="179">
        <f>IF($C74=$D$2,'FLETES (#) MAYO'!F74*F$2,IF($C74=$D$3,'FLETES (#) MAYO'!F74*F$3,IF($C74=$D$4,'FLETES (#) MAYO'!F74*F$4,IF($C74=$D$5,'FLETES (#) MAYO'!F74*F$5,0))))</f>
        <v>0</v>
      </c>
      <c r="G74" s="179">
        <f>IF($C74=$D$2,'FLETES (#) MAYO'!G74*G$2,IF($C74=$D$3,'FLETES (#) MAYO'!G74*G$3,IF($C74=$D$4,'FLETES (#) MAYO'!G74*G$4,IF($C74=$D$5,'FLETES (#) MAYO'!G74*G$5,0))))</f>
        <v>0</v>
      </c>
      <c r="H74" s="179">
        <f>IF($C74=$D$2,'FLETES (#) MAYO'!H74*H$2,IF($C74=$D$3,'FLETES (#) MAYO'!H74*H$3,IF($C74=$D$4,'FLETES (#) MAYO'!H74*H$4,IF($C74=$D$5,'FLETES (#) MAYO'!H74*H$5,0))))</f>
        <v>0</v>
      </c>
      <c r="I74" s="179">
        <f>IF($C74=$D$2,'FLETES (#) MAYO'!I74*I$2,IF($C74=$D$3,'FLETES (#) MAYO'!I74*I$3,IF($C74=$D$4,'FLETES (#) MAYO'!I74*I$4,IF($C74=$D$5,'FLETES (#) MAYO'!I74*I$5,0))))</f>
        <v>0</v>
      </c>
      <c r="J74" s="179">
        <f>IF($C74=$D$2,'FLETES (#) MAYO'!J74*J$2,IF($C74=$D$3,'FLETES (#) MAYO'!J74*J$3,IF($C74=$D$4,'FLETES (#) MAYO'!J74*J$4,IF($C74=$D$5,'FLETES (#) MAYO'!J74*J$5,0))))</f>
        <v>0</v>
      </c>
      <c r="K74" s="179">
        <f>IF($C74=$D$2,'FLETES (#) MAYO'!K74*K$2,IF($C74=$D$3,'FLETES (#) MAYO'!K74*K$3,IF($C74=$D$4,'FLETES (#) MAYO'!K74*K$4,IF($C74=$D$5,'FLETES (#) MAYO'!K74*K$5,0))))</f>
        <v>0</v>
      </c>
      <c r="L74" s="179">
        <f>IF($C74=$D$2,'FLETES (#) MAYO'!L74*L$2,IF($C74=$D$3,'FLETES (#) MAYO'!L74*L$3,IF($C74=$D$4,'FLETES (#) MAYO'!L74*L$4,IF($C74=$D$5,'FLETES (#) MAYO'!L74*L$5,0))))</f>
        <v>0</v>
      </c>
      <c r="M74" s="179">
        <f>IF($C74=$D$2,'FLETES (#) MAYO'!M74*M$2,IF($C74=$D$3,'FLETES (#) MAYO'!M74*M$3,IF($C74=$D$4,'FLETES (#) MAYO'!M74*M$4,IF($C74=$D$5,'FLETES (#) MAYO'!M74*M$5,0))))</f>
        <v>0</v>
      </c>
      <c r="N74" s="179">
        <f>IF($C74=$D$2,'FLETES (#) MAYO'!N74*N$2,IF($C74=$D$3,'FLETES (#) MAYO'!N74*N$3,IF($C74=$D$4,'FLETES (#) MAYO'!N74*N$4,IF($C74=$D$5,'FLETES (#) MAYO'!N74*N$5,0))))</f>
        <v>0</v>
      </c>
      <c r="O74" s="179">
        <f>IF($C74=$D$2,'FLETES (#) MAYO'!O74*O$2,IF($C74=$D$3,'FLETES (#) MAYO'!O74*O$3,IF($C74=$D$4,'FLETES (#) MAYO'!O74*O$4,IF($C74=$D$5,'FLETES (#) MAYO'!O74*O$5,0))))</f>
        <v>0</v>
      </c>
      <c r="P74" s="179">
        <f>IF($C74=$D$2,'FLETES (#) MAYO'!P74*P$2,IF($C74=$D$3,'FLETES (#) MAYO'!P74*P$3,IF($C74=$D$4,'FLETES (#) MAYO'!P74*P$4,IF($C74=$D$5,'FLETES (#) MAYO'!P74*P$5,0))))</f>
        <v>0</v>
      </c>
      <c r="Q74" s="179">
        <f>IF($C74=$D$2,'FLETES (#) MAYO'!Q74*Q$2,IF($C74=$D$3,'FLETES (#) MAYO'!Q74*Q$3,IF($C74=$D$4,'FLETES (#) MAYO'!Q74*Q$4,IF($C74=$D$5,'FLETES (#) MAYO'!Q74*Q$5,0))))</f>
        <v>0</v>
      </c>
      <c r="R74" s="179">
        <f>IF($C74=$D$2,'FLETES (#) MAYO'!R74*R$2,IF($C74=$D$3,'FLETES (#) MAYO'!R74*R$3,IF($C74=$D$4,'FLETES (#) MAYO'!R74*R$4,IF($C74=$D$5,'FLETES (#) MAYO'!R74*R$5,0))))</f>
        <v>0</v>
      </c>
      <c r="S74" s="179">
        <f>IF($C74=$D$2,'FLETES (#) MAYO'!S74*S$2,IF($C74=$D$3,'FLETES (#) MAYO'!S74*S$3,IF($C74=$D$4,'FLETES (#) MAYO'!S74*S$4,IF($C74=$D$5,'FLETES (#) MAYO'!S74*S$5,0))))</f>
        <v>0</v>
      </c>
      <c r="T74" s="179">
        <f>IF($C74=$D$2,'FLETES (#) MAYO'!T74*T$2,IF($C74=$D$3,'FLETES (#) MAYO'!T74*T$3,IF($C74=$D$4,'FLETES (#) MAYO'!T74*T$4,IF($C74=$D$5,'FLETES (#) MAYO'!T74*T$5,0))))</f>
        <v>0</v>
      </c>
      <c r="U74" s="179">
        <f>IF($C74=$D$2,'FLETES (#) MAYO'!U74*U$2,IF($C74=$D$3,'FLETES (#) MAYO'!U74*U$3,IF($C74=$D$4,'FLETES (#) MAYO'!U74*U$4,IF($C74=$D$5,'FLETES (#) MAYO'!U74*U$5,0))))</f>
        <v>0</v>
      </c>
      <c r="V74" s="179">
        <f>IF($C74=$D$2,'FLETES (#) MAYO'!V74*V$2,IF($C74=$D$3,'FLETES (#) MAYO'!V74*V$3,IF($C74=$D$4,'FLETES (#) MAYO'!V74*V$4,IF($C74=$D$5,'FLETES (#) MAYO'!V74*V$5,0))))</f>
        <v>0</v>
      </c>
      <c r="W74" s="179">
        <f>IF($C74=$D$2,'FLETES (#) MAYO'!W74*W$2,IF($C74=$D$3,'FLETES (#) MAYO'!W74*W$3,IF($C74=$D$4,'FLETES (#) MAYO'!W74*W$4,IF($C74=$D$5,'FLETES (#) MAYO'!W74*W$5,0))))</f>
        <v>0</v>
      </c>
      <c r="X74" s="179">
        <f>IF($C74=$D$2,'FLETES (#) MAYO'!X74*X$2,IF($C74=$D$3,'FLETES (#) MAYO'!X74*X$3,IF($C74=$D$4,'FLETES (#) MAYO'!X74*X$4,IF($C74=$D$5,'FLETES (#) MAYO'!X74*X$5,0))))</f>
        <v>0</v>
      </c>
      <c r="Y74" s="179">
        <f>IF($C74=$D$2,'FLETES (#) MAYO'!Y74*Y$2,IF($C74=$D$3,'FLETES (#) MAYO'!Y74*Y$3,IF($C74=$D$4,'FLETES (#) MAYO'!Y74*Y$4,IF($C74=$D$5,'FLETES (#) MAYO'!Y74*Y$5,0))))</f>
        <v>0</v>
      </c>
      <c r="Z74" s="179">
        <f>IF($C74=$D$2,'FLETES (#) MAYO'!Z74*Z$2,IF($C74=$D$3,'FLETES (#) MAYO'!Z74*Z$3,IF($C74=$D$4,'FLETES (#) MAYO'!Z74*Z$4,IF($C74=$D$5,'FLETES (#) MAYO'!Z74*Z$5,0))))</f>
        <v>0</v>
      </c>
      <c r="AA74" s="179">
        <f>IF($C74=$D$2,'FLETES (#) MAYO'!AA74*AA$2,IF($C74=$D$3,'FLETES (#) MAYO'!AA74*AA$3,IF($C74=$D$4,'FLETES (#) MAYO'!AA74*AA$4,IF($C74=$D$5,'FLETES (#) MAYO'!AA74*AA$5,0))))</f>
        <v>0</v>
      </c>
      <c r="AB74" s="179">
        <f>IF($C74=$D$2,'FLETES (#) MAYO'!AB74*AB$2,IF($C74=$D$3,'FLETES (#) MAYO'!AB74*AB$3,IF($C74=$D$4,'FLETES (#) MAYO'!AB74*AB$4,IF($C74=$D$5,'FLETES (#) MAYO'!AB74*AB$5,0))))</f>
        <v>0</v>
      </c>
      <c r="AC74" s="179">
        <f>IF($C74=$D$2,'FLETES (#) MAYO'!AC74*AC$2,IF($C74=$D$3,'FLETES (#) MAYO'!AC74*AC$3,IF($C74=$D$4,'FLETES (#) MAYO'!AC74*AC$4,IF($C74=$D$5,'FLETES (#) MAYO'!AC74*AC$5,0))))</f>
        <v>0</v>
      </c>
      <c r="AD74" s="179">
        <f>IF($C74=$D$2,'FLETES (#) MAYO'!AD74*AD$2,IF($C74=$D$3,'FLETES (#) MAYO'!AD74*AD$3,IF($C74=$D$4,'FLETES (#) MAYO'!AD74*AD$4,IF($C74=$D$5,'FLETES (#) MAYO'!AD74*AD$5,0))))</f>
        <v>0</v>
      </c>
      <c r="AE74" s="179">
        <f>IF($C74=$D$2,'FLETES (#) MAYO'!AE74*AE$2,IF($C74=$D$3,'FLETES (#) MAYO'!AE74*AE$3,IF($C74=$D$4,'FLETES (#) MAYO'!AE74*AE$4,IF($C74=$D$5,'FLETES (#) MAYO'!AE74*AE$5,0))))</f>
        <v>0</v>
      </c>
      <c r="AF74" s="179">
        <f>IF($C74=$D$2,'FLETES (#) MAYO'!AF74*AF$2,IF($C74=$D$3,'FLETES (#) MAYO'!AF74*AF$3,IF($C74=$D$4,'FLETES (#) MAYO'!AF74*AF$4,IF($C74=$D$5,'FLETES (#) MAYO'!AF74*AF$5,0))))</f>
        <v>0</v>
      </c>
      <c r="AG74" s="179">
        <f>IF($C74=$D$2,'FLETES (#) MAYO'!AG74*AG$2,IF($C74=$D$3,'FLETES (#) MAYO'!AG74*AG$3,IF($C74=$D$4,'FLETES (#) MAYO'!AG74*AG$4,IF($C74=$D$5,'FLETES (#) MAYO'!AG74*AG$5,0))))</f>
        <v>0</v>
      </c>
      <c r="AH74" s="179">
        <f>IF($C74=$D$2,'FLETES (#) MAYO'!AH74*AH$2,IF($C74=$D$3,'FLETES (#) MAYO'!AH74*AH$3,IF($C74=$D$4,'FLETES (#) MAYO'!AH74*AH$4,IF($C74=$D$5,'FLETES (#) MAYO'!AH74*AH$5,0))))</f>
        <v>0</v>
      </c>
      <c r="AI74" s="179">
        <f>IF($C74=$D$2,'FLETES (#) MAYO'!AI74*AI$2,IF($C74=$D$3,'FLETES (#) MAYO'!AI74*AI$3,IF($C74=$D$4,'FLETES (#) MAYO'!AI74*AI$4,IF($C74=$D$5,'FLETES (#) MAYO'!AI74*AI$5,0))))</f>
        <v>0</v>
      </c>
      <c r="AJ74" s="179">
        <f>IF($C74=$D$2,'FLETES (#) MAYO'!AJ74*AJ$2,IF($C74=$D$3,'FLETES (#) MAYO'!AJ74*AJ$3,IF($C74=$D$4,'FLETES (#) MAYO'!AJ74*AJ$4,IF($C74=$D$5,'FLETES (#) MAYO'!AJ74*AJ$5,0))))</f>
        <v>0</v>
      </c>
      <c r="AK74" s="179">
        <f>IF($C74=$D$2,'FLETES (#) MAYO'!AK74*AK$2,IF($C74=$D$3,'FLETES (#) MAYO'!AK74*AK$3,IF($C74=$D$4,'FLETES (#) MAYO'!AK74*AK$4,IF($C74=$D$5,'FLETES (#) MAYO'!AK74*AK$5,0))))</f>
        <v>0</v>
      </c>
      <c r="AL74" s="179">
        <f>IF($C74=$D$2,'FLETES (#) MAYO'!AL74*AL$2,IF($C74=$D$3,'FLETES (#) MAYO'!AL74*AL$3,IF($C74=$D$4,'FLETES (#) MAYO'!AL74*AL$4,IF($C74=$D$5,'FLETES (#) MAYO'!AL74*AL$5,0))))</f>
        <v>0</v>
      </c>
      <c r="AM74" s="179">
        <f>IF($C74=$D$2,'FLETES (#) MAYO'!AM74*AM$2,IF($C74=$D$3,'FLETES (#) MAYO'!AM74*AM$3,IF($C74=$D$4,'FLETES (#) MAYO'!AM74*AM$4,IF($C74=$D$5,'FLETES (#) MAYO'!AM74*AM$5,0))))</f>
        <v>0</v>
      </c>
    </row>
    <row r="75" spans="1:39">
      <c r="A75" s="141"/>
      <c r="B75" s="165"/>
      <c r="C75" s="165"/>
      <c r="D75" s="178">
        <f t="shared" si="0"/>
        <v>0</v>
      </c>
      <c r="E75" s="179">
        <f>IF($C75=$D$2,'FLETES (#) MAYO'!E75*E$2,IF($C75=$D$3,'FLETES (#) MAYO'!E75*E$3,IF($C75=$D$4,'FLETES (#) MAYO'!E75*E$4,IF($C75=$D$5,'FLETES (#) MAYO'!E75*E$5,0))))</f>
        <v>0</v>
      </c>
      <c r="F75" s="179">
        <f>IF($C75=$D$2,'FLETES (#) MAYO'!F75*F$2,IF($C75=$D$3,'FLETES (#) MAYO'!F75*F$3,IF($C75=$D$4,'FLETES (#) MAYO'!F75*F$4,IF($C75=$D$5,'FLETES (#) MAYO'!F75*F$5,0))))</f>
        <v>0</v>
      </c>
      <c r="G75" s="179">
        <f>IF($C75=$D$2,'FLETES (#) MAYO'!G75*G$2,IF($C75=$D$3,'FLETES (#) MAYO'!G75*G$3,IF($C75=$D$4,'FLETES (#) MAYO'!G75*G$4,IF($C75=$D$5,'FLETES (#) MAYO'!G75*G$5,0))))</f>
        <v>0</v>
      </c>
      <c r="H75" s="179">
        <f>IF($C75=$D$2,'FLETES (#) MAYO'!H75*H$2,IF($C75=$D$3,'FLETES (#) MAYO'!H75*H$3,IF($C75=$D$4,'FLETES (#) MAYO'!H75*H$4,IF($C75=$D$5,'FLETES (#) MAYO'!H75*H$5,0))))</f>
        <v>0</v>
      </c>
      <c r="I75" s="179">
        <f>IF($C75=$D$2,'FLETES (#) MAYO'!I75*I$2,IF($C75=$D$3,'FLETES (#) MAYO'!I75*I$3,IF($C75=$D$4,'FLETES (#) MAYO'!I75*I$4,IF($C75=$D$5,'FLETES (#) MAYO'!I75*I$5,0))))</f>
        <v>0</v>
      </c>
      <c r="J75" s="179">
        <f>IF($C75=$D$2,'FLETES (#) MAYO'!J75*J$2,IF($C75=$D$3,'FLETES (#) MAYO'!J75*J$3,IF($C75=$D$4,'FLETES (#) MAYO'!J75*J$4,IF($C75=$D$5,'FLETES (#) MAYO'!J75*J$5,0))))</f>
        <v>0</v>
      </c>
      <c r="K75" s="179">
        <f>IF($C75=$D$2,'FLETES (#) MAYO'!K75*K$2,IF($C75=$D$3,'FLETES (#) MAYO'!K75*K$3,IF($C75=$D$4,'FLETES (#) MAYO'!K75*K$4,IF($C75=$D$5,'FLETES (#) MAYO'!K75*K$5,0))))</f>
        <v>0</v>
      </c>
      <c r="L75" s="179">
        <f>IF($C75=$D$2,'FLETES (#) MAYO'!L75*L$2,IF($C75=$D$3,'FLETES (#) MAYO'!L75*L$3,IF($C75=$D$4,'FLETES (#) MAYO'!L75*L$4,IF($C75=$D$5,'FLETES (#) MAYO'!L75*L$5,0))))</f>
        <v>0</v>
      </c>
      <c r="M75" s="179">
        <f>IF($C75=$D$2,'FLETES (#) MAYO'!M75*M$2,IF($C75=$D$3,'FLETES (#) MAYO'!M75*M$3,IF($C75=$D$4,'FLETES (#) MAYO'!M75*M$4,IF($C75=$D$5,'FLETES (#) MAYO'!M75*M$5,0))))</f>
        <v>0</v>
      </c>
      <c r="N75" s="179">
        <f>IF($C75=$D$2,'FLETES (#) MAYO'!N75*N$2,IF($C75=$D$3,'FLETES (#) MAYO'!N75*N$3,IF($C75=$D$4,'FLETES (#) MAYO'!N75*N$4,IF($C75=$D$5,'FLETES (#) MAYO'!N75*N$5,0))))</f>
        <v>0</v>
      </c>
      <c r="O75" s="179">
        <f>IF($C75=$D$2,'FLETES (#) MAYO'!O75*O$2,IF($C75=$D$3,'FLETES (#) MAYO'!O75*O$3,IF($C75=$D$4,'FLETES (#) MAYO'!O75*O$4,IF($C75=$D$5,'FLETES (#) MAYO'!O75*O$5,0))))</f>
        <v>0</v>
      </c>
      <c r="P75" s="179">
        <f>IF($C75=$D$2,'FLETES (#) MAYO'!P75*P$2,IF($C75=$D$3,'FLETES (#) MAYO'!P75*P$3,IF($C75=$D$4,'FLETES (#) MAYO'!P75*P$4,IF($C75=$D$5,'FLETES (#) MAYO'!P75*P$5,0))))</f>
        <v>0</v>
      </c>
      <c r="Q75" s="179">
        <f>IF($C75=$D$2,'FLETES (#) MAYO'!Q75*Q$2,IF($C75=$D$3,'FLETES (#) MAYO'!Q75*Q$3,IF($C75=$D$4,'FLETES (#) MAYO'!Q75*Q$4,IF($C75=$D$5,'FLETES (#) MAYO'!Q75*Q$5,0))))</f>
        <v>0</v>
      </c>
      <c r="R75" s="179">
        <f>IF($C75=$D$2,'FLETES (#) MAYO'!R75*R$2,IF($C75=$D$3,'FLETES (#) MAYO'!R75*R$3,IF($C75=$D$4,'FLETES (#) MAYO'!R75*R$4,IF($C75=$D$5,'FLETES (#) MAYO'!R75*R$5,0))))</f>
        <v>0</v>
      </c>
      <c r="S75" s="179">
        <f>IF($C75=$D$2,'FLETES (#) MAYO'!S75*S$2,IF($C75=$D$3,'FLETES (#) MAYO'!S75*S$3,IF($C75=$D$4,'FLETES (#) MAYO'!S75*S$4,IF($C75=$D$5,'FLETES (#) MAYO'!S75*S$5,0))))</f>
        <v>0</v>
      </c>
      <c r="T75" s="179">
        <f>IF($C75=$D$2,'FLETES (#) MAYO'!T75*T$2,IF($C75=$D$3,'FLETES (#) MAYO'!T75*T$3,IF($C75=$D$4,'FLETES (#) MAYO'!T75*T$4,IF($C75=$D$5,'FLETES (#) MAYO'!T75*T$5,0))))</f>
        <v>0</v>
      </c>
      <c r="U75" s="179">
        <f>IF($C75=$D$2,'FLETES (#) MAYO'!U75*U$2,IF($C75=$D$3,'FLETES (#) MAYO'!U75*U$3,IF($C75=$D$4,'FLETES (#) MAYO'!U75*U$4,IF($C75=$D$5,'FLETES (#) MAYO'!U75*U$5,0))))</f>
        <v>0</v>
      </c>
      <c r="V75" s="179">
        <f>IF($C75=$D$2,'FLETES (#) MAYO'!V75*V$2,IF($C75=$D$3,'FLETES (#) MAYO'!V75*V$3,IF($C75=$D$4,'FLETES (#) MAYO'!V75*V$4,IF($C75=$D$5,'FLETES (#) MAYO'!V75*V$5,0))))</f>
        <v>0</v>
      </c>
      <c r="W75" s="179">
        <f>IF($C75=$D$2,'FLETES (#) MAYO'!W75*W$2,IF($C75=$D$3,'FLETES (#) MAYO'!W75*W$3,IF($C75=$D$4,'FLETES (#) MAYO'!W75*W$4,IF($C75=$D$5,'FLETES (#) MAYO'!W75*W$5,0))))</f>
        <v>0</v>
      </c>
      <c r="X75" s="179">
        <f>IF($C75=$D$2,'FLETES (#) MAYO'!X75*X$2,IF($C75=$D$3,'FLETES (#) MAYO'!X75*X$3,IF($C75=$D$4,'FLETES (#) MAYO'!X75*X$4,IF($C75=$D$5,'FLETES (#) MAYO'!X75*X$5,0))))</f>
        <v>0</v>
      </c>
      <c r="Y75" s="179">
        <f>IF($C75=$D$2,'FLETES (#) MAYO'!Y75*Y$2,IF($C75=$D$3,'FLETES (#) MAYO'!Y75*Y$3,IF($C75=$D$4,'FLETES (#) MAYO'!Y75*Y$4,IF($C75=$D$5,'FLETES (#) MAYO'!Y75*Y$5,0))))</f>
        <v>0</v>
      </c>
      <c r="Z75" s="179">
        <f>IF($C75=$D$2,'FLETES (#) MAYO'!Z75*Z$2,IF($C75=$D$3,'FLETES (#) MAYO'!Z75*Z$3,IF($C75=$D$4,'FLETES (#) MAYO'!Z75*Z$4,IF($C75=$D$5,'FLETES (#) MAYO'!Z75*Z$5,0))))</f>
        <v>0</v>
      </c>
      <c r="AA75" s="179">
        <f>IF($C75=$D$2,'FLETES (#) MAYO'!AA75*AA$2,IF($C75=$D$3,'FLETES (#) MAYO'!AA75*AA$3,IF($C75=$D$4,'FLETES (#) MAYO'!AA75*AA$4,IF($C75=$D$5,'FLETES (#) MAYO'!AA75*AA$5,0))))</f>
        <v>0</v>
      </c>
      <c r="AB75" s="179">
        <f>IF($C75=$D$2,'FLETES (#) MAYO'!AB75*AB$2,IF($C75=$D$3,'FLETES (#) MAYO'!AB75*AB$3,IF($C75=$D$4,'FLETES (#) MAYO'!AB75*AB$4,IF($C75=$D$5,'FLETES (#) MAYO'!AB75*AB$5,0))))</f>
        <v>0</v>
      </c>
      <c r="AC75" s="179">
        <f>IF($C75=$D$2,'FLETES (#) MAYO'!AC75*AC$2,IF($C75=$D$3,'FLETES (#) MAYO'!AC75*AC$3,IF($C75=$D$4,'FLETES (#) MAYO'!AC75*AC$4,IF($C75=$D$5,'FLETES (#) MAYO'!AC75*AC$5,0))))</f>
        <v>0</v>
      </c>
      <c r="AD75" s="179">
        <f>IF($C75=$D$2,'FLETES (#) MAYO'!AD75*AD$2,IF($C75=$D$3,'FLETES (#) MAYO'!AD75*AD$3,IF($C75=$D$4,'FLETES (#) MAYO'!AD75*AD$4,IF($C75=$D$5,'FLETES (#) MAYO'!AD75*AD$5,0))))</f>
        <v>0</v>
      </c>
      <c r="AE75" s="179">
        <f>IF($C75=$D$2,'FLETES (#) MAYO'!AE75*AE$2,IF($C75=$D$3,'FLETES (#) MAYO'!AE75*AE$3,IF($C75=$D$4,'FLETES (#) MAYO'!AE75*AE$4,IF($C75=$D$5,'FLETES (#) MAYO'!AE75*AE$5,0))))</f>
        <v>0</v>
      </c>
      <c r="AF75" s="179">
        <f>IF($C75=$D$2,'FLETES (#) MAYO'!AF75*AF$2,IF($C75=$D$3,'FLETES (#) MAYO'!AF75*AF$3,IF($C75=$D$4,'FLETES (#) MAYO'!AF75*AF$4,IF($C75=$D$5,'FLETES (#) MAYO'!AF75*AF$5,0))))</f>
        <v>0</v>
      </c>
      <c r="AG75" s="179">
        <f>IF($C75=$D$2,'FLETES (#) MAYO'!AG75*AG$2,IF($C75=$D$3,'FLETES (#) MAYO'!AG75*AG$3,IF($C75=$D$4,'FLETES (#) MAYO'!AG75*AG$4,IF($C75=$D$5,'FLETES (#) MAYO'!AG75*AG$5,0))))</f>
        <v>0</v>
      </c>
      <c r="AH75" s="179">
        <f>IF($C75=$D$2,'FLETES (#) MAYO'!AH75*AH$2,IF($C75=$D$3,'FLETES (#) MAYO'!AH75*AH$3,IF($C75=$D$4,'FLETES (#) MAYO'!AH75*AH$4,IF($C75=$D$5,'FLETES (#) MAYO'!AH75*AH$5,0))))</f>
        <v>0</v>
      </c>
      <c r="AI75" s="179">
        <f>IF($C75=$D$2,'FLETES (#) MAYO'!AI75*AI$2,IF($C75=$D$3,'FLETES (#) MAYO'!AI75*AI$3,IF($C75=$D$4,'FLETES (#) MAYO'!AI75*AI$4,IF($C75=$D$5,'FLETES (#) MAYO'!AI75*AI$5,0))))</f>
        <v>0</v>
      </c>
      <c r="AJ75" s="179">
        <f>IF($C75=$D$2,'FLETES (#) MAYO'!AJ75*AJ$2,IF($C75=$D$3,'FLETES (#) MAYO'!AJ75*AJ$3,IF($C75=$D$4,'FLETES (#) MAYO'!AJ75*AJ$4,IF($C75=$D$5,'FLETES (#) MAYO'!AJ75*AJ$5,0))))</f>
        <v>0</v>
      </c>
      <c r="AK75" s="179">
        <f>IF($C75=$D$2,'FLETES (#) MAYO'!AK75*AK$2,IF($C75=$D$3,'FLETES (#) MAYO'!AK75*AK$3,IF($C75=$D$4,'FLETES (#) MAYO'!AK75*AK$4,IF($C75=$D$5,'FLETES (#) MAYO'!AK75*AK$5,0))))</f>
        <v>0</v>
      </c>
      <c r="AL75" s="179">
        <f>IF($C75=$D$2,'FLETES (#) MAYO'!AL75*AL$2,IF($C75=$D$3,'FLETES (#) MAYO'!AL75*AL$3,IF($C75=$D$4,'FLETES (#) MAYO'!AL75*AL$4,IF($C75=$D$5,'FLETES (#) MAYO'!AL75*AL$5,0))))</f>
        <v>0</v>
      </c>
      <c r="AM75" s="179">
        <f>IF($C75=$D$2,'FLETES (#) MAYO'!AM75*AM$2,IF($C75=$D$3,'FLETES (#) MAYO'!AM75*AM$3,IF($C75=$D$4,'FLETES (#) MAYO'!AM75*AM$4,IF($C75=$D$5,'FLETES (#) MAYO'!AM75*AM$5,0))))</f>
        <v>0</v>
      </c>
    </row>
    <row r="76" spans="1:39">
      <c r="A76" s="141"/>
      <c r="B76" s="165"/>
      <c r="C76" s="165"/>
      <c r="D76" s="178">
        <f t="shared" si="0"/>
        <v>0</v>
      </c>
      <c r="E76" s="179">
        <f>IF($C76=$D$2,'FLETES (#) MAYO'!E76*E$2,IF($C76=$D$3,'FLETES (#) MAYO'!E76*E$3,IF($C76=$D$4,'FLETES (#) MAYO'!E76*E$4,IF($C76=$D$5,'FLETES (#) MAYO'!E76*E$5,0))))</f>
        <v>0</v>
      </c>
      <c r="F76" s="179">
        <f>IF($C76=$D$2,'FLETES (#) MAYO'!F76*F$2,IF($C76=$D$3,'FLETES (#) MAYO'!F76*F$3,IF($C76=$D$4,'FLETES (#) MAYO'!F76*F$4,IF($C76=$D$5,'FLETES (#) MAYO'!F76*F$5,0))))</f>
        <v>0</v>
      </c>
      <c r="G76" s="179">
        <f>IF($C76=$D$2,'FLETES (#) MAYO'!G76*G$2,IF($C76=$D$3,'FLETES (#) MAYO'!G76*G$3,IF($C76=$D$4,'FLETES (#) MAYO'!G76*G$4,IF($C76=$D$5,'FLETES (#) MAYO'!G76*G$5,0))))</f>
        <v>0</v>
      </c>
      <c r="H76" s="179">
        <f>IF($C76=$D$2,'FLETES (#) MAYO'!H76*H$2,IF($C76=$D$3,'FLETES (#) MAYO'!H76*H$3,IF($C76=$D$4,'FLETES (#) MAYO'!H76*H$4,IF($C76=$D$5,'FLETES (#) MAYO'!H76*H$5,0))))</f>
        <v>0</v>
      </c>
      <c r="I76" s="179">
        <f>IF($C76=$D$2,'FLETES (#) MAYO'!I76*I$2,IF($C76=$D$3,'FLETES (#) MAYO'!I76*I$3,IF($C76=$D$4,'FLETES (#) MAYO'!I76*I$4,IF($C76=$D$5,'FLETES (#) MAYO'!I76*I$5,0))))</f>
        <v>0</v>
      </c>
      <c r="J76" s="179">
        <f>IF($C76=$D$2,'FLETES (#) MAYO'!J76*J$2,IF($C76=$D$3,'FLETES (#) MAYO'!J76*J$3,IF($C76=$D$4,'FLETES (#) MAYO'!J76*J$4,IF($C76=$D$5,'FLETES (#) MAYO'!J76*J$5,0))))</f>
        <v>0</v>
      </c>
      <c r="K76" s="179">
        <f>IF($C76=$D$2,'FLETES (#) MAYO'!K76*K$2,IF($C76=$D$3,'FLETES (#) MAYO'!K76*K$3,IF($C76=$D$4,'FLETES (#) MAYO'!K76*K$4,IF($C76=$D$5,'FLETES (#) MAYO'!K76*K$5,0))))</f>
        <v>0</v>
      </c>
      <c r="L76" s="179">
        <f>IF($C76=$D$2,'FLETES (#) MAYO'!L76*L$2,IF($C76=$D$3,'FLETES (#) MAYO'!L76*L$3,IF($C76=$D$4,'FLETES (#) MAYO'!L76*L$4,IF($C76=$D$5,'FLETES (#) MAYO'!L76*L$5,0))))</f>
        <v>0</v>
      </c>
      <c r="M76" s="179">
        <f>IF($C76=$D$2,'FLETES (#) MAYO'!M76*M$2,IF($C76=$D$3,'FLETES (#) MAYO'!M76*M$3,IF($C76=$D$4,'FLETES (#) MAYO'!M76*M$4,IF($C76=$D$5,'FLETES (#) MAYO'!M76*M$5,0))))</f>
        <v>0</v>
      </c>
      <c r="N76" s="179">
        <f>IF($C76=$D$2,'FLETES (#) MAYO'!N76*N$2,IF($C76=$D$3,'FLETES (#) MAYO'!N76*N$3,IF($C76=$D$4,'FLETES (#) MAYO'!N76*N$4,IF($C76=$D$5,'FLETES (#) MAYO'!N76*N$5,0))))</f>
        <v>0</v>
      </c>
      <c r="O76" s="179">
        <f>IF($C76=$D$2,'FLETES (#) MAYO'!O76*O$2,IF($C76=$D$3,'FLETES (#) MAYO'!O76*O$3,IF($C76=$D$4,'FLETES (#) MAYO'!O76*O$4,IF($C76=$D$5,'FLETES (#) MAYO'!O76*O$5,0))))</f>
        <v>0</v>
      </c>
      <c r="P76" s="179">
        <f>IF($C76=$D$2,'FLETES (#) MAYO'!P76*P$2,IF($C76=$D$3,'FLETES (#) MAYO'!P76*P$3,IF($C76=$D$4,'FLETES (#) MAYO'!P76*P$4,IF($C76=$D$5,'FLETES (#) MAYO'!P76*P$5,0))))</f>
        <v>0</v>
      </c>
      <c r="Q76" s="179">
        <f>IF($C76=$D$2,'FLETES (#) MAYO'!Q76*Q$2,IF($C76=$D$3,'FLETES (#) MAYO'!Q76*Q$3,IF($C76=$D$4,'FLETES (#) MAYO'!Q76*Q$4,IF($C76=$D$5,'FLETES (#) MAYO'!Q76*Q$5,0))))</f>
        <v>0</v>
      </c>
      <c r="R76" s="179">
        <f>IF($C76=$D$2,'FLETES (#) MAYO'!R76*R$2,IF($C76=$D$3,'FLETES (#) MAYO'!R76*R$3,IF($C76=$D$4,'FLETES (#) MAYO'!R76*R$4,IF($C76=$D$5,'FLETES (#) MAYO'!R76*R$5,0))))</f>
        <v>0</v>
      </c>
      <c r="S76" s="179">
        <f>IF($C76=$D$2,'FLETES (#) MAYO'!S76*S$2,IF($C76=$D$3,'FLETES (#) MAYO'!S76*S$3,IF($C76=$D$4,'FLETES (#) MAYO'!S76*S$4,IF($C76=$D$5,'FLETES (#) MAYO'!S76*S$5,0))))</f>
        <v>0</v>
      </c>
      <c r="T76" s="179">
        <f>IF($C76=$D$2,'FLETES (#) MAYO'!T76*T$2,IF($C76=$D$3,'FLETES (#) MAYO'!T76*T$3,IF($C76=$D$4,'FLETES (#) MAYO'!T76*T$4,IF($C76=$D$5,'FLETES (#) MAYO'!T76*T$5,0))))</f>
        <v>0</v>
      </c>
      <c r="U76" s="179">
        <f>IF($C76=$D$2,'FLETES (#) MAYO'!U76*U$2,IF($C76=$D$3,'FLETES (#) MAYO'!U76*U$3,IF($C76=$D$4,'FLETES (#) MAYO'!U76*U$4,IF($C76=$D$5,'FLETES (#) MAYO'!U76*U$5,0))))</f>
        <v>0</v>
      </c>
      <c r="V76" s="179">
        <f>IF($C76=$D$2,'FLETES (#) MAYO'!V76*V$2,IF($C76=$D$3,'FLETES (#) MAYO'!V76*V$3,IF($C76=$D$4,'FLETES (#) MAYO'!V76*V$4,IF($C76=$D$5,'FLETES (#) MAYO'!V76*V$5,0))))</f>
        <v>0</v>
      </c>
      <c r="W76" s="179">
        <f>IF($C76=$D$2,'FLETES (#) MAYO'!W76*W$2,IF($C76=$D$3,'FLETES (#) MAYO'!W76*W$3,IF($C76=$D$4,'FLETES (#) MAYO'!W76*W$4,IF($C76=$D$5,'FLETES (#) MAYO'!W76*W$5,0))))</f>
        <v>0</v>
      </c>
      <c r="X76" s="179">
        <f>IF($C76=$D$2,'FLETES (#) MAYO'!X76*X$2,IF($C76=$D$3,'FLETES (#) MAYO'!X76*X$3,IF($C76=$D$4,'FLETES (#) MAYO'!X76*X$4,IF($C76=$D$5,'FLETES (#) MAYO'!X76*X$5,0))))</f>
        <v>0</v>
      </c>
      <c r="Y76" s="179">
        <f>IF($C76=$D$2,'FLETES (#) MAYO'!Y76*Y$2,IF($C76=$D$3,'FLETES (#) MAYO'!Y76*Y$3,IF($C76=$D$4,'FLETES (#) MAYO'!Y76*Y$4,IF($C76=$D$5,'FLETES (#) MAYO'!Y76*Y$5,0))))</f>
        <v>0</v>
      </c>
      <c r="Z76" s="179">
        <f>IF($C76=$D$2,'FLETES (#) MAYO'!Z76*Z$2,IF($C76=$D$3,'FLETES (#) MAYO'!Z76*Z$3,IF($C76=$D$4,'FLETES (#) MAYO'!Z76*Z$4,IF($C76=$D$5,'FLETES (#) MAYO'!Z76*Z$5,0))))</f>
        <v>0</v>
      </c>
      <c r="AA76" s="179">
        <f>IF($C76=$D$2,'FLETES (#) MAYO'!AA76*AA$2,IF($C76=$D$3,'FLETES (#) MAYO'!AA76*AA$3,IF($C76=$D$4,'FLETES (#) MAYO'!AA76*AA$4,IF($C76=$D$5,'FLETES (#) MAYO'!AA76*AA$5,0))))</f>
        <v>0</v>
      </c>
      <c r="AB76" s="179">
        <f>IF($C76=$D$2,'FLETES (#) MAYO'!AB76*AB$2,IF($C76=$D$3,'FLETES (#) MAYO'!AB76*AB$3,IF($C76=$D$4,'FLETES (#) MAYO'!AB76*AB$4,IF($C76=$D$5,'FLETES (#) MAYO'!AB76*AB$5,0))))</f>
        <v>0</v>
      </c>
      <c r="AC76" s="179">
        <f>IF($C76=$D$2,'FLETES (#) MAYO'!AC76*AC$2,IF($C76=$D$3,'FLETES (#) MAYO'!AC76*AC$3,IF($C76=$D$4,'FLETES (#) MAYO'!AC76*AC$4,IF($C76=$D$5,'FLETES (#) MAYO'!AC76*AC$5,0))))</f>
        <v>0</v>
      </c>
      <c r="AD76" s="179">
        <f>IF($C76=$D$2,'FLETES (#) MAYO'!AD76*AD$2,IF($C76=$D$3,'FLETES (#) MAYO'!AD76*AD$3,IF($C76=$D$4,'FLETES (#) MAYO'!AD76*AD$4,IF($C76=$D$5,'FLETES (#) MAYO'!AD76*AD$5,0))))</f>
        <v>0</v>
      </c>
      <c r="AE76" s="179">
        <f>IF($C76=$D$2,'FLETES (#) MAYO'!AE76*AE$2,IF($C76=$D$3,'FLETES (#) MAYO'!AE76*AE$3,IF($C76=$D$4,'FLETES (#) MAYO'!AE76*AE$4,IF($C76=$D$5,'FLETES (#) MAYO'!AE76*AE$5,0))))</f>
        <v>0</v>
      </c>
      <c r="AF76" s="179">
        <f>IF($C76=$D$2,'FLETES (#) MAYO'!AF76*AF$2,IF($C76=$D$3,'FLETES (#) MAYO'!AF76*AF$3,IF($C76=$D$4,'FLETES (#) MAYO'!AF76*AF$4,IF($C76=$D$5,'FLETES (#) MAYO'!AF76*AF$5,0))))</f>
        <v>0</v>
      </c>
      <c r="AG76" s="179">
        <f>IF($C76=$D$2,'FLETES (#) MAYO'!AG76*AG$2,IF($C76=$D$3,'FLETES (#) MAYO'!AG76*AG$3,IF($C76=$D$4,'FLETES (#) MAYO'!AG76*AG$4,IF($C76=$D$5,'FLETES (#) MAYO'!AG76*AG$5,0))))</f>
        <v>0</v>
      </c>
      <c r="AH76" s="179">
        <f>IF($C76=$D$2,'FLETES (#) MAYO'!AH76*AH$2,IF($C76=$D$3,'FLETES (#) MAYO'!AH76*AH$3,IF($C76=$D$4,'FLETES (#) MAYO'!AH76*AH$4,IF($C76=$D$5,'FLETES (#) MAYO'!AH76*AH$5,0))))</f>
        <v>0</v>
      </c>
      <c r="AI76" s="179">
        <f>IF($C76=$D$2,'FLETES (#) MAYO'!AI76*AI$2,IF($C76=$D$3,'FLETES (#) MAYO'!AI76*AI$3,IF($C76=$D$4,'FLETES (#) MAYO'!AI76*AI$4,IF($C76=$D$5,'FLETES (#) MAYO'!AI76*AI$5,0))))</f>
        <v>0</v>
      </c>
      <c r="AJ76" s="179">
        <f>IF($C76=$D$2,'FLETES (#) MAYO'!AJ76*AJ$2,IF($C76=$D$3,'FLETES (#) MAYO'!AJ76*AJ$3,IF($C76=$D$4,'FLETES (#) MAYO'!AJ76*AJ$4,IF($C76=$D$5,'FLETES (#) MAYO'!AJ76*AJ$5,0))))</f>
        <v>0</v>
      </c>
      <c r="AK76" s="179">
        <f>IF($C76=$D$2,'FLETES (#) MAYO'!AK76*AK$2,IF($C76=$D$3,'FLETES (#) MAYO'!AK76*AK$3,IF($C76=$D$4,'FLETES (#) MAYO'!AK76*AK$4,IF($C76=$D$5,'FLETES (#) MAYO'!AK76*AK$5,0))))</f>
        <v>0</v>
      </c>
      <c r="AL76" s="179">
        <f>IF($C76=$D$2,'FLETES (#) MAYO'!AL76*AL$2,IF($C76=$D$3,'FLETES (#) MAYO'!AL76*AL$3,IF($C76=$D$4,'FLETES (#) MAYO'!AL76*AL$4,IF($C76=$D$5,'FLETES (#) MAYO'!AL76*AL$5,0))))</f>
        <v>0</v>
      </c>
      <c r="AM76" s="179">
        <f>IF($C76=$D$2,'FLETES (#) MAYO'!AM76*AM$2,IF($C76=$D$3,'FLETES (#) MAYO'!AM76*AM$3,IF($C76=$D$4,'FLETES (#) MAYO'!AM76*AM$4,IF($C76=$D$5,'FLETES (#) MAYO'!AM76*AM$5,0))))</f>
        <v>0</v>
      </c>
    </row>
    <row r="77" spans="1:39">
      <c r="A77" s="141"/>
      <c r="B77" s="165"/>
      <c r="C77" s="165"/>
      <c r="D77" s="178">
        <f t="shared" si="0"/>
        <v>0</v>
      </c>
      <c r="E77" s="179">
        <f>IF($C77=$D$2,'FLETES (#) MAYO'!E77*E$2,IF($C77=$D$3,'FLETES (#) MAYO'!E77*E$3,IF($C77=$D$4,'FLETES (#) MAYO'!E77*E$4,IF($C77=$D$5,'FLETES (#) MAYO'!E77*E$5,0))))</f>
        <v>0</v>
      </c>
      <c r="F77" s="179">
        <f>IF($C77=$D$2,'FLETES (#) MAYO'!F77*F$2,IF($C77=$D$3,'FLETES (#) MAYO'!F77*F$3,IF($C77=$D$4,'FLETES (#) MAYO'!F77*F$4,IF($C77=$D$5,'FLETES (#) MAYO'!F77*F$5,0))))</f>
        <v>0</v>
      </c>
      <c r="G77" s="179">
        <f>IF($C77=$D$2,'FLETES (#) MAYO'!G77*G$2,IF($C77=$D$3,'FLETES (#) MAYO'!G77*G$3,IF($C77=$D$4,'FLETES (#) MAYO'!G77*G$4,IF($C77=$D$5,'FLETES (#) MAYO'!G77*G$5,0))))</f>
        <v>0</v>
      </c>
      <c r="H77" s="179">
        <f>IF($C77=$D$2,'FLETES (#) MAYO'!H77*H$2,IF($C77=$D$3,'FLETES (#) MAYO'!H77*H$3,IF($C77=$D$4,'FLETES (#) MAYO'!H77*H$4,IF($C77=$D$5,'FLETES (#) MAYO'!H77*H$5,0))))</f>
        <v>0</v>
      </c>
      <c r="I77" s="179">
        <f>IF($C77=$D$2,'FLETES (#) MAYO'!I77*I$2,IF($C77=$D$3,'FLETES (#) MAYO'!I77*I$3,IF($C77=$D$4,'FLETES (#) MAYO'!I77*I$4,IF($C77=$D$5,'FLETES (#) MAYO'!I77*I$5,0))))</f>
        <v>0</v>
      </c>
      <c r="J77" s="179">
        <f>IF($C77=$D$2,'FLETES (#) MAYO'!J77*J$2,IF($C77=$D$3,'FLETES (#) MAYO'!J77*J$3,IF($C77=$D$4,'FLETES (#) MAYO'!J77*J$4,IF($C77=$D$5,'FLETES (#) MAYO'!J77*J$5,0))))</f>
        <v>0</v>
      </c>
      <c r="K77" s="179">
        <f>IF($C77=$D$2,'FLETES (#) MAYO'!K77*K$2,IF($C77=$D$3,'FLETES (#) MAYO'!K77*K$3,IF($C77=$D$4,'FLETES (#) MAYO'!K77*K$4,IF($C77=$D$5,'FLETES (#) MAYO'!K77*K$5,0))))</f>
        <v>0</v>
      </c>
      <c r="L77" s="179">
        <f>IF($C77=$D$2,'FLETES (#) MAYO'!L77*L$2,IF($C77=$D$3,'FLETES (#) MAYO'!L77*L$3,IF($C77=$D$4,'FLETES (#) MAYO'!L77*L$4,IF($C77=$D$5,'FLETES (#) MAYO'!L77*L$5,0))))</f>
        <v>0</v>
      </c>
      <c r="M77" s="179">
        <f>IF($C77=$D$2,'FLETES (#) MAYO'!M77*M$2,IF($C77=$D$3,'FLETES (#) MAYO'!M77*M$3,IF($C77=$D$4,'FLETES (#) MAYO'!M77*M$4,IF($C77=$D$5,'FLETES (#) MAYO'!M77*M$5,0))))</f>
        <v>0</v>
      </c>
      <c r="N77" s="179">
        <f>IF($C77=$D$2,'FLETES (#) MAYO'!N77*N$2,IF($C77=$D$3,'FLETES (#) MAYO'!N77*N$3,IF($C77=$D$4,'FLETES (#) MAYO'!N77*N$4,IF($C77=$D$5,'FLETES (#) MAYO'!N77*N$5,0))))</f>
        <v>0</v>
      </c>
      <c r="O77" s="179">
        <f>IF($C77=$D$2,'FLETES (#) MAYO'!O77*O$2,IF($C77=$D$3,'FLETES (#) MAYO'!O77*O$3,IF($C77=$D$4,'FLETES (#) MAYO'!O77*O$4,IF($C77=$D$5,'FLETES (#) MAYO'!O77*O$5,0))))</f>
        <v>0</v>
      </c>
      <c r="P77" s="179">
        <f>IF($C77=$D$2,'FLETES (#) MAYO'!P77*P$2,IF($C77=$D$3,'FLETES (#) MAYO'!P77*P$3,IF($C77=$D$4,'FLETES (#) MAYO'!P77*P$4,IF($C77=$D$5,'FLETES (#) MAYO'!P77*P$5,0))))</f>
        <v>0</v>
      </c>
      <c r="Q77" s="179">
        <f>IF($C77=$D$2,'FLETES (#) MAYO'!Q77*Q$2,IF($C77=$D$3,'FLETES (#) MAYO'!Q77*Q$3,IF($C77=$D$4,'FLETES (#) MAYO'!Q77*Q$4,IF($C77=$D$5,'FLETES (#) MAYO'!Q77*Q$5,0))))</f>
        <v>0</v>
      </c>
      <c r="R77" s="179">
        <f>IF($C77=$D$2,'FLETES (#) MAYO'!R77*R$2,IF($C77=$D$3,'FLETES (#) MAYO'!R77*R$3,IF($C77=$D$4,'FLETES (#) MAYO'!R77*R$4,IF($C77=$D$5,'FLETES (#) MAYO'!R77*R$5,0))))</f>
        <v>0</v>
      </c>
      <c r="S77" s="179">
        <f>IF($C77=$D$2,'FLETES (#) MAYO'!S77*S$2,IF($C77=$D$3,'FLETES (#) MAYO'!S77*S$3,IF($C77=$D$4,'FLETES (#) MAYO'!S77*S$4,IF($C77=$D$5,'FLETES (#) MAYO'!S77*S$5,0))))</f>
        <v>0</v>
      </c>
      <c r="T77" s="179">
        <f>IF($C77=$D$2,'FLETES (#) MAYO'!T77*T$2,IF($C77=$D$3,'FLETES (#) MAYO'!T77*T$3,IF($C77=$D$4,'FLETES (#) MAYO'!T77*T$4,IF($C77=$D$5,'FLETES (#) MAYO'!T77*T$5,0))))</f>
        <v>0</v>
      </c>
      <c r="U77" s="179">
        <f>IF($C77=$D$2,'FLETES (#) MAYO'!U77*U$2,IF($C77=$D$3,'FLETES (#) MAYO'!U77*U$3,IF($C77=$D$4,'FLETES (#) MAYO'!U77*U$4,IF($C77=$D$5,'FLETES (#) MAYO'!U77*U$5,0))))</f>
        <v>0</v>
      </c>
      <c r="V77" s="179">
        <f>IF($C77=$D$2,'FLETES (#) MAYO'!V77*V$2,IF($C77=$D$3,'FLETES (#) MAYO'!V77*V$3,IF($C77=$D$4,'FLETES (#) MAYO'!V77*V$4,IF($C77=$D$5,'FLETES (#) MAYO'!V77*V$5,0))))</f>
        <v>0</v>
      </c>
      <c r="W77" s="179">
        <f>IF($C77=$D$2,'FLETES (#) MAYO'!W77*W$2,IF($C77=$D$3,'FLETES (#) MAYO'!W77*W$3,IF($C77=$D$4,'FLETES (#) MAYO'!W77*W$4,IF($C77=$D$5,'FLETES (#) MAYO'!W77*W$5,0))))</f>
        <v>0</v>
      </c>
      <c r="X77" s="179">
        <f>IF($C77=$D$2,'FLETES (#) MAYO'!X77*X$2,IF($C77=$D$3,'FLETES (#) MAYO'!X77*X$3,IF($C77=$D$4,'FLETES (#) MAYO'!X77*X$4,IF($C77=$D$5,'FLETES (#) MAYO'!X77*X$5,0))))</f>
        <v>0</v>
      </c>
      <c r="Y77" s="179">
        <f>IF($C77=$D$2,'FLETES (#) MAYO'!Y77*Y$2,IF($C77=$D$3,'FLETES (#) MAYO'!Y77*Y$3,IF($C77=$D$4,'FLETES (#) MAYO'!Y77*Y$4,IF($C77=$D$5,'FLETES (#) MAYO'!Y77*Y$5,0))))</f>
        <v>0</v>
      </c>
      <c r="Z77" s="179">
        <f>IF($C77=$D$2,'FLETES (#) MAYO'!Z77*Z$2,IF($C77=$D$3,'FLETES (#) MAYO'!Z77*Z$3,IF($C77=$D$4,'FLETES (#) MAYO'!Z77*Z$4,IF($C77=$D$5,'FLETES (#) MAYO'!Z77*Z$5,0))))</f>
        <v>0</v>
      </c>
      <c r="AA77" s="179">
        <f>IF($C77=$D$2,'FLETES (#) MAYO'!AA77*AA$2,IF($C77=$D$3,'FLETES (#) MAYO'!AA77*AA$3,IF($C77=$D$4,'FLETES (#) MAYO'!AA77*AA$4,IF($C77=$D$5,'FLETES (#) MAYO'!AA77*AA$5,0))))</f>
        <v>0</v>
      </c>
      <c r="AB77" s="179">
        <f>IF($C77=$D$2,'FLETES (#) MAYO'!AB77*AB$2,IF($C77=$D$3,'FLETES (#) MAYO'!AB77*AB$3,IF($C77=$D$4,'FLETES (#) MAYO'!AB77*AB$4,IF($C77=$D$5,'FLETES (#) MAYO'!AB77*AB$5,0))))</f>
        <v>0</v>
      </c>
      <c r="AC77" s="179">
        <f>IF($C77=$D$2,'FLETES (#) MAYO'!AC77*AC$2,IF($C77=$D$3,'FLETES (#) MAYO'!AC77*AC$3,IF($C77=$D$4,'FLETES (#) MAYO'!AC77*AC$4,IF($C77=$D$5,'FLETES (#) MAYO'!AC77*AC$5,0))))</f>
        <v>0</v>
      </c>
      <c r="AD77" s="179">
        <f>IF($C77=$D$2,'FLETES (#) MAYO'!AD77*AD$2,IF($C77=$D$3,'FLETES (#) MAYO'!AD77*AD$3,IF($C77=$D$4,'FLETES (#) MAYO'!AD77*AD$4,IF($C77=$D$5,'FLETES (#) MAYO'!AD77*AD$5,0))))</f>
        <v>0</v>
      </c>
      <c r="AE77" s="179">
        <f>IF($C77=$D$2,'FLETES (#) MAYO'!AE77*AE$2,IF($C77=$D$3,'FLETES (#) MAYO'!AE77*AE$3,IF($C77=$D$4,'FLETES (#) MAYO'!AE77*AE$4,IF($C77=$D$5,'FLETES (#) MAYO'!AE77*AE$5,0))))</f>
        <v>0</v>
      </c>
      <c r="AF77" s="179">
        <f>IF($C77=$D$2,'FLETES (#) MAYO'!AF77*AF$2,IF($C77=$D$3,'FLETES (#) MAYO'!AF77*AF$3,IF($C77=$D$4,'FLETES (#) MAYO'!AF77*AF$4,IF($C77=$D$5,'FLETES (#) MAYO'!AF77*AF$5,0))))</f>
        <v>0</v>
      </c>
      <c r="AG77" s="179">
        <f>IF($C77=$D$2,'FLETES (#) MAYO'!AG77*AG$2,IF($C77=$D$3,'FLETES (#) MAYO'!AG77*AG$3,IF($C77=$D$4,'FLETES (#) MAYO'!AG77*AG$4,IF($C77=$D$5,'FLETES (#) MAYO'!AG77*AG$5,0))))</f>
        <v>0</v>
      </c>
      <c r="AH77" s="179">
        <f>IF($C77=$D$2,'FLETES (#) MAYO'!AH77*AH$2,IF($C77=$D$3,'FLETES (#) MAYO'!AH77*AH$3,IF($C77=$D$4,'FLETES (#) MAYO'!AH77*AH$4,IF($C77=$D$5,'FLETES (#) MAYO'!AH77*AH$5,0))))</f>
        <v>0</v>
      </c>
      <c r="AI77" s="179">
        <f>IF($C77=$D$2,'FLETES (#) MAYO'!AI77*AI$2,IF($C77=$D$3,'FLETES (#) MAYO'!AI77*AI$3,IF($C77=$D$4,'FLETES (#) MAYO'!AI77*AI$4,IF($C77=$D$5,'FLETES (#) MAYO'!AI77*AI$5,0))))</f>
        <v>0</v>
      </c>
      <c r="AJ77" s="179">
        <f>IF($C77=$D$2,'FLETES (#) MAYO'!AJ77*AJ$2,IF($C77=$D$3,'FLETES (#) MAYO'!AJ77*AJ$3,IF($C77=$D$4,'FLETES (#) MAYO'!AJ77*AJ$4,IF($C77=$D$5,'FLETES (#) MAYO'!AJ77*AJ$5,0))))</f>
        <v>0</v>
      </c>
      <c r="AK77" s="179">
        <f>IF($C77=$D$2,'FLETES (#) MAYO'!AK77*AK$2,IF($C77=$D$3,'FLETES (#) MAYO'!AK77*AK$3,IF($C77=$D$4,'FLETES (#) MAYO'!AK77*AK$4,IF($C77=$D$5,'FLETES (#) MAYO'!AK77*AK$5,0))))</f>
        <v>0</v>
      </c>
      <c r="AL77" s="179">
        <f>IF($C77=$D$2,'FLETES (#) MAYO'!AL77*AL$2,IF($C77=$D$3,'FLETES (#) MAYO'!AL77*AL$3,IF($C77=$D$4,'FLETES (#) MAYO'!AL77*AL$4,IF($C77=$D$5,'FLETES (#) MAYO'!AL77*AL$5,0))))</f>
        <v>0</v>
      </c>
      <c r="AM77" s="179">
        <f>IF($C77=$D$2,'FLETES (#) MAYO'!AM77*AM$2,IF($C77=$D$3,'FLETES (#) MAYO'!AM77*AM$3,IF($C77=$D$4,'FLETES (#) MAYO'!AM77*AM$4,IF($C77=$D$5,'FLETES (#) MAYO'!AM77*AM$5,0))))</f>
        <v>0</v>
      </c>
    </row>
    <row r="78" spans="1:39">
      <c r="A78" s="141"/>
      <c r="B78" s="165"/>
      <c r="C78" s="165"/>
      <c r="D78" s="178">
        <f t="shared" si="0"/>
        <v>0</v>
      </c>
      <c r="E78" s="179">
        <f>IF($C78=$D$2,'FLETES (#) MAYO'!E78*E$2,IF($C78=$D$3,'FLETES (#) MAYO'!E78*E$3,IF($C78=$D$4,'FLETES (#) MAYO'!E78*E$4,IF($C78=$D$5,'FLETES (#) MAYO'!E78*E$5,0))))</f>
        <v>0</v>
      </c>
      <c r="F78" s="179">
        <f>IF($C78=$D$2,'FLETES (#) MAYO'!F78*F$2,IF($C78=$D$3,'FLETES (#) MAYO'!F78*F$3,IF($C78=$D$4,'FLETES (#) MAYO'!F78*F$4,IF($C78=$D$5,'FLETES (#) MAYO'!F78*F$5,0))))</f>
        <v>0</v>
      </c>
      <c r="G78" s="179">
        <f>IF($C78=$D$2,'FLETES (#) MAYO'!G78*G$2,IF($C78=$D$3,'FLETES (#) MAYO'!G78*G$3,IF($C78=$D$4,'FLETES (#) MAYO'!G78*G$4,IF($C78=$D$5,'FLETES (#) MAYO'!G78*G$5,0))))</f>
        <v>0</v>
      </c>
      <c r="H78" s="179">
        <f>IF($C78=$D$2,'FLETES (#) MAYO'!H78*H$2,IF($C78=$D$3,'FLETES (#) MAYO'!H78*H$3,IF($C78=$D$4,'FLETES (#) MAYO'!H78*H$4,IF($C78=$D$5,'FLETES (#) MAYO'!H78*H$5,0))))</f>
        <v>0</v>
      </c>
      <c r="I78" s="179">
        <f>IF($C78=$D$2,'FLETES (#) MAYO'!I78*I$2,IF($C78=$D$3,'FLETES (#) MAYO'!I78*I$3,IF($C78=$D$4,'FLETES (#) MAYO'!I78*I$4,IF($C78=$D$5,'FLETES (#) MAYO'!I78*I$5,0))))</f>
        <v>0</v>
      </c>
      <c r="J78" s="179">
        <f>IF($C78=$D$2,'FLETES (#) MAYO'!J78*J$2,IF($C78=$D$3,'FLETES (#) MAYO'!J78*J$3,IF($C78=$D$4,'FLETES (#) MAYO'!J78*J$4,IF($C78=$D$5,'FLETES (#) MAYO'!J78*J$5,0))))</f>
        <v>0</v>
      </c>
      <c r="K78" s="179">
        <f>IF($C78=$D$2,'FLETES (#) MAYO'!K78*K$2,IF($C78=$D$3,'FLETES (#) MAYO'!K78*K$3,IF($C78=$D$4,'FLETES (#) MAYO'!K78*K$4,IF($C78=$D$5,'FLETES (#) MAYO'!K78*K$5,0))))</f>
        <v>0</v>
      </c>
      <c r="L78" s="179">
        <f>IF($C78=$D$2,'FLETES (#) MAYO'!L78*L$2,IF($C78=$D$3,'FLETES (#) MAYO'!L78*L$3,IF($C78=$D$4,'FLETES (#) MAYO'!L78*L$4,IF($C78=$D$5,'FLETES (#) MAYO'!L78*L$5,0))))</f>
        <v>0</v>
      </c>
      <c r="M78" s="179">
        <f>IF($C78=$D$2,'FLETES (#) MAYO'!M78*M$2,IF($C78=$D$3,'FLETES (#) MAYO'!M78*M$3,IF($C78=$D$4,'FLETES (#) MAYO'!M78*M$4,IF($C78=$D$5,'FLETES (#) MAYO'!M78*M$5,0))))</f>
        <v>0</v>
      </c>
      <c r="N78" s="179">
        <f>IF($C78=$D$2,'FLETES (#) MAYO'!N78*N$2,IF($C78=$D$3,'FLETES (#) MAYO'!N78*N$3,IF($C78=$D$4,'FLETES (#) MAYO'!N78*N$4,IF($C78=$D$5,'FLETES (#) MAYO'!N78*N$5,0))))</f>
        <v>0</v>
      </c>
      <c r="O78" s="179">
        <f>IF($C78=$D$2,'FLETES (#) MAYO'!O78*O$2,IF($C78=$D$3,'FLETES (#) MAYO'!O78*O$3,IF($C78=$D$4,'FLETES (#) MAYO'!O78*O$4,IF($C78=$D$5,'FLETES (#) MAYO'!O78*O$5,0))))</f>
        <v>0</v>
      </c>
      <c r="P78" s="179">
        <f>IF($C78=$D$2,'FLETES (#) MAYO'!P78*P$2,IF($C78=$D$3,'FLETES (#) MAYO'!P78*P$3,IF($C78=$D$4,'FLETES (#) MAYO'!P78*P$4,IF($C78=$D$5,'FLETES (#) MAYO'!P78*P$5,0))))</f>
        <v>0</v>
      </c>
      <c r="Q78" s="179">
        <f>IF($C78=$D$2,'FLETES (#) MAYO'!Q78*Q$2,IF($C78=$D$3,'FLETES (#) MAYO'!Q78*Q$3,IF($C78=$D$4,'FLETES (#) MAYO'!Q78*Q$4,IF($C78=$D$5,'FLETES (#) MAYO'!Q78*Q$5,0))))</f>
        <v>0</v>
      </c>
      <c r="R78" s="179">
        <f>IF($C78=$D$2,'FLETES (#) MAYO'!R78*R$2,IF($C78=$D$3,'FLETES (#) MAYO'!R78*R$3,IF($C78=$D$4,'FLETES (#) MAYO'!R78*R$4,IF($C78=$D$5,'FLETES (#) MAYO'!R78*R$5,0))))</f>
        <v>0</v>
      </c>
      <c r="S78" s="179">
        <f>IF($C78=$D$2,'FLETES (#) MAYO'!S78*S$2,IF($C78=$D$3,'FLETES (#) MAYO'!S78*S$3,IF($C78=$D$4,'FLETES (#) MAYO'!S78*S$4,IF($C78=$D$5,'FLETES (#) MAYO'!S78*S$5,0))))</f>
        <v>0</v>
      </c>
      <c r="T78" s="179">
        <f>IF($C78=$D$2,'FLETES (#) MAYO'!T78*T$2,IF($C78=$D$3,'FLETES (#) MAYO'!T78*T$3,IF($C78=$D$4,'FLETES (#) MAYO'!T78*T$4,IF($C78=$D$5,'FLETES (#) MAYO'!T78*T$5,0))))</f>
        <v>0</v>
      </c>
      <c r="U78" s="179">
        <f>IF($C78=$D$2,'FLETES (#) MAYO'!U78*U$2,IF($C78=$D$3,'FLETES (#) MAYO'!U78*U$3,IF($C78=$D$4,'FLETES (#) MAYO'!U78*U$4,IF($C78=$D$5,'FLETES (#) MAYO'!U78*U$5,0))))</f>
        <v>0</v>
      </c>
      <c r="V78" s="179">
        <f>IF($C78=$D$2,'FLETES (#) MAYO'!V78*V$2,IF($C78=$D$3,'FLETES (#) MAYO'!V78*V$3,IF($C78=$D$4,'FLETES (#) MAYO'!V78*V$4,IF($C78=$D$5,'FLETES (#) MAYO'!V78*V$5,0))))</f>
        <v>0</v>
      </c>
      <c r="W78" s="179">
        <f>IF($C78=$D$2,'FLETES (#) MAYO'!W78*W$2,IF($C78=$D$3,'FLETES (#) MAYO'!W78*W$3,IF($C78=$D$4,'FLETES (#) MAYO'!W78*W$4,IF($C78=$D$5,'FLETES (#) MAYO'!W78*W$5,0))))</f>
        <v>0</v>
      </c>
      <c r="X78" s="179">
        <f>IF($C78=$D$2,'FLETES (#) MAYO'!X78*X$2,IF($C78=$D$3,'FLETES (#) MAYO'!X78*X$3,IF($C78=$D$4,'FLETES (#) MAYO'!X78*X$4,IF($C78=$D$5,'FLETES (#) MAYO'!X78*X$5,0))))</f>
        <v>0</v>
      </c>
      <c r="Y78" s="179">
        <f>IF($C78=$D$2,'FLETES (#) MAYO'!Y78*Y$2,IF($C78=$D$3,'FLETES (#) MAYO'!Y78*Y$3,IF($C78=$D$4,'FLETES (#) MAYO'!Y78*Y$4,IF($C78=$D$5,'FLETES (#) MAYO'!Y78*Y$5,0))))</f>
        <v>0</v>
      </c>
      <c r="Z78" s="179">
        <f>IF($C78=$D$2,'FLETES (#) MAYO'!Z78*Z$2,IF($C78=$D$3,'FLETES (#) MAYO'!Z78*Z$3,IF($C78=$D$4,'FLETES (#) MAYO'!Z78*Z$4,IF($C78=$D$5,'FLETES (#) MAYO'!Z78*Z$5,0))))</f>
        <v>0</v>
      </c>
      <c r="AA78" s="179">
        <f>IF($C78=$D$2,'FLETES (#) MAYO'!AA78*AA$2,IF($C78=$D$3,'FLETES (#) MAYO'!AA78*AA$3,IF($C78=$D$4,'FLETES (#) MAYO'!AA78*AA$4,IF($C78=$D$5,'FLETES (#) MAYO'!AA78*AA$5,0))))</f>
        <v>0</v>
      </c>
      <c r="AB78" s="179">
        <f>IF($C78=$D$2,'FLETES (#) MAYO'!AB78*AB$2,IF($C78=$D$3,'FLETES (#) MAYO'!AB78*AB$3,IF($C78=$D$4,'FLETES (#) MAYO'!AB78*AB$4,IF($C78=$D$5,'FLETES (#) MAYO'!AB78*AB$5,0))))</f>
        <v>0</v>
      </c>
      <c r="AC78" s="179">
        <f>IF($C78=$D$2,'FLETES (#) MAYO'!AC78*AC$2,IF($C78=$D$3,'FLETES (#) MAYO'!AC78*AC$3,IF($C78=$D$4,'FLETES (#) MAYO'!AC78*AC$4,IF($C78=$D$5,'FLETES (#) MAYO'!AC78*AC$5,0))))</f>
        <v>0</v>
      </c>
      <c r="AD78" s="179">
        <f>IF($C78=$D$2,'FLETES (#) MAYO'!AD78*AD$2,IF($C78=$D$3,'FLETES (#) MAYO'!AD78*AD$3,IF($C78=$D$4,'FLETES (#) MAYO'!AD78*AD$4,IF($C78=$D$5,'FLETES (#) MAYO'!AD78*AD$5,0))))</f>
        <v>0</v>
      </c>
      <c r="AE78" s="179">
        <f>IF($C78=$D$2,'FLETES (#) MAYO'!AE78*AE$2,IF($C78=$D$3,'FLETES (#) MAYO'!AE78*AE$3,IF($C78=$D$4,'FLETES (#) MAYO'!AE78*AE$4,IF($C78=$D$5,'FLETES (#) MAYO'!AE78*AE$5,0))))</f>
        <v>0</v>
      </c>
      <c r="AF78" s="179">
        <f>IF($C78=$D$2,'FLETES (#) MAYO'!AF78*AF$2,IF($C78=$D$3,'FLETES (#) MAYO'!AF78*AF$3,IF($C78=$D$4,'FLETES (#) MAYO'!AF78*AF$4,IF($C78=$D$5,'FLETES (#) MAYO'!AF78*AF$5,0))))</f>
        <v>0</v>
      </c>
      <c r="AG78" s="179">
        <f>IF($C78=$D$2,'FLETES (#) MAYO'!AG78*AG$2,IF($C78=$D$3,'FLETES (#) MAYO'!AG78*AG$3,IF($C78=$D$4,'FLETES (#) MAYO'!AG78*AG$4,IF($C78=$D$5,'FLETES (#) MAYO'!AG78*AG$5,0))))</f>
        <v>0</v>
      </c>
      <c r="AH78" s="179">
        <f>IF($C78=$D$2,'FLETES (#) MAYO'!AH78*AH$2,IF($C78=$D$3,'FLETES (#) MAYO'!AH78*AH$3,IF($C78=$D$4,'FLETES (#) MAYO'!AH78*AH$4,IF($C78=$D$5,'FLETES (#) MAYO'!AH78*AH$5,0))))</f>
        <v>0</v>
      </c>
      <c r="AI78" s="179">
        <f>IF($C78=$D$2,'FLETES (#) MAYO'!AI78*AI$2,IF($C78=$D$3,'FLETES (#) MAYO'!AI78*AI$3,IF($C78=$D$4,'FLETES (#) MAYO'!AI78*AI$4,IF($C78=$D$5,'FLETES (#) MAYO'!AI78*AI$5,0))))</f>
        <v>0</v>
      </c>
      <c r="AJ78" s="179">
        <f>IF($C78=$D$2,'FLETES (#) MAYO'!AJ78*AJ$2,IF($C78=$D$3,'FLETES (#) MAYO'!AJ78*AJ$3,IF($C78=$D$4,'FLETES (#) MAYO'!AJ78*AJ$4,IF($C78=$D$5,'FLETES (#) MAYO'!AJ78*AJ$5,0))))</f>
        <v>0</v>
      </c>
      <c r="AK78" s="179">
        <f>IF($C78=$D$2,'FLETES (#) MAYO'!AK78*AK$2,IF($C78=$D$3,'FLETES (#) MAYO'!AK78*AK$3,IF($C78=$D$4,'FLETES (#) MAYO'!AK78*AK$4,IF($C78=$D$5,'FLETES (#) MAYO'!AK78*AK$5,0))))</f>
        <v>0</v>
      </c>
      <c r="AL78" s="179">
        <f>IF($C78=$D$2,'FLETES (#) MAYO'!AL78*AL$2,IF($C78=$D$3,'FLETES (#) MAYO'!AL78*AL$3,IF($C78=$D$4,'FLETES (#) MAYO'!AL78*AL$4,IF($C78=$D$5,'FLETES (#) MAYO'!AL78*AL$5,0))))</f>
        <v>0</v>
      </c>
      <c r="AM78" s="179">
        <f>IF($C78=$D$2,'FLETES (#) MAYO'!AM78*AM$2,IF($C78=$D$3,'FLETES (#) MAYO'!AM78*AM$3,IF($C78=$D$4,'FLETES (#) MAYO'!AM78*AM$4,IF($C78=$D$5,'FLETES (#) MAYO'!AM78*AM$5,0))))</f>
        <v>0</v>
      </c>
    </row>
    <row r="79" spans="1:39">
      <c r="A79" s="141"/>
      <c r="B79" s="165"/>
      <c r="C79" s="165"/>
      <c r="D79" s="178">
        <f t="shared" si="0"/>
        <v>0</v>
      </c>
      <c r="E79" s="179">
        <f>IF($C79=$D$2,'FLETES (#) MAYO'!E79*E$2,IF($C79=$D$3,'FLETES (#) MAYO'!E79*E$3,IF($C79=$D$4,'FLETES (#) MAYO'!E79*E$4,IF($C79=$D$5,'FLETES (#) MAYO'!E79*E$5,0))))</f>
        <v>0</v>
      </c>
      <c r="F79" s="179">
        <f>IF($C79=$D$2,'FLETES (#) MAYO'!F79*F$2,IF($C79=$D$3,'FLETES (#) MAYO'!F79*F$3,IF($C79=$D$4,'FLETES (#) MAYO'!F79*F$4,IF($C79=$D$5,'FLETES (#) MAYO'!F79*F$5,0))))</f>
        <v>0</v>
      </c>
      <c r="G79" s="179">
        <f>IF($C79=$D$2,'FLETES (#) MAYO'!G79*G$2,IF($C79=$D$3,'FLETES (#) MAYO'!G79*G$3,IF($C79=$D$4,'FLETES (#) MAYO'!G79*G$4,IF($C79=$D$5,'FLETES (#) MAYO'!G79*G$5,0))))</f>
        <v>0</v>
      </c>
      <c r="H79" s="179">
        <f>IF($C79=$D$2,'FLETES (#) MAYO'!H79*H$2,IF($C79=$D$3,'FLETES (#) MAYO'!H79*H$3,IF($C79=$D$4,'FLETES (#) MAYO'!H79*H$4,IF($C79=$D$5,'FLETES (#) MAYO'!H79*H$5,0))))</f>
        <v>0</v>
      </c>
      <c r="I79" s="179">
        <f>IF($C79=$D$2,'FLETES (#) MAYO'!I79*I$2,IF($C79=$D$3,'FLETES (#) MAYO'!I79*I$3,IF($C79=$D$4,'FLETES (#) MAYO'!I79*I$4,IF($C79=$D$5,'FLETES (#) MAYO'!I79*I$5,0))))</f>
        <v>0</v>
      </c>
      <c r="J79" s="179">
        <f>IF($C79=$D$2,'FLETES (#) MAYO'!J79*J$2,IF($C79=$D$3,'FLETES (#) MAYO'!J79*J$3,IF($C79=$D$4,'FLETES (#) MAYO'!J79*J$4,IF($C79=$D$5,'FLETES (#) MAYO'!J79*J$5,0))))</f>
        <v>0</v>
      </c>
      <c r="K79" s="179">
        <f>IF($C79=$D$2,'FLETES (#) MAYO'!K79*K$2,IF($C79=$D$3,'FLETES (#) MAYO'!K79*K$3,IF($C79=$D$4,'FLETES (#) MAYO'!K79*K$4,IF($C79=$D$5,'FLETES (#) MAYO'!K79*K$5,0))))</f>
        <v>0</v>
      </c>
      <c r="L79" s="179">
        <f>IF($C79=$D$2,'FLETES (#) MAYO'!L79*L$2,IF($C79=$D$3,'FLETES (#) MAYO'!L79*L$3,IF($C79=$D$4,'FLETES (#) MAYO'!L79*L$4,IF($C79=$D$5,'FLETES (#) MAYO'!L79*L$5,0))))</f>
        <v>0</v>
      </c>
      <c r="M79" s="179">
        <f>IF($C79=$D$2,'FLETES (#) MAYO'!M79*M$2,IF($C79=$D$3,'FLETES (#) MAYO'!M79*M$3,IF($C79=$D$4,'FLETES (#) MAYO'!M79*M$4,IF($C79=$D$5,'FLETES (#) MAYO'!M79*M$5,0))))</f>
        <v>0</v>
      </c>
      <c r="N79" s="179">
        <f>IF($C79=$D$2,'FLETES (#) MAYO'!N79*N$2,IF($C79=$D$3,'FLETES (#) MAYO'!N79*N$3,IF($C79=$D$4,'FLETES (#) MAYO'!N79*N$4,IF($C79=$D$5,'FLETES (#) MAYO'!N79*N$5,0))))</f>
        <v>0</v>
      </c>
      <c r="O79" s="179">
        <f>IF($C79=$D$2,'FLETES (#) MAYO'!O79*O$2,IF($C79=$D$3,'FLETES (#) MAYO'!O79*O$3,IF($C79=$D$4,'FLETES (#) MAYO'!O79*O$4,IF($C79=$D$5,'FLETES (#) MAYO'!O79*O$5,0))))</f>
        <v>0</v>
      </c>
      <c r="P79" s="179">
        <f>IF($C79=$D$2,'FLETES (#) MAYO'!P79*P$2,IF($C79=$D$3,'FLETES (#) MAYO'!P79*P$3,IF($C79=$D$4,'FLETES (#) MAYO'!P79*P$4,IF($C79=$D$5,'FLETES (#) MAYO'!P79*P$5,0))))</f>
        <v>0</v>
      </c>
      <c r="Q79" s="179">
        <f>IF($C79=$D$2,'FLETES (#) MAYO'!Q79*Q$2,IF($C79=$D$3,'FLETES (#) MAYO'!Q79*Q$3,IF($C79=$D$4,'FLETES (#) MAYO'!Q79*Q$4,IF($C79=$D$5,'FLETES (#) MAYO'!Q79*Q$5,0))))</f>
        <v>0</v>
      </c>
      <c r="R79" s="179">
        <f>IF($C79=$D$2,'FLETES (#) MAYO'!R79*R$2,IF($C79=$D$3,'FLETES (#) MAYO'!R79*R$3,IF($C79=$D$4,'FLETES (#) MAYO'!R79*R$4,IF($C79=$D$5,'FLETES (#) MAYO'!R79*R$5,0))))</f>
        <v>0</v>
      </c>
      <c r="S79" s="179">
        <f>IF($C79=$D$2,'FLETES (#) MAYO'!S79*S$2,IF($C79=$D$3,'FLETES (#) MAYO'!S79*S$3,IF($C79=$D$4,'FLETES (#) MAYO'!S79*S$4,IF($C79=$D$5,'FLETES (#) MAYO'!S79*S$5,0))))</f>
        <v>0</v>
      </c>
      <c r="T79" s="179">
        <f>IF($C79=$D$2,'FLETES (#) MAYO'!T79*T$2,IF($C79=$D$3,'FLETES (#) MAYO'!T79*T$3,IF($C79=$D$4,'FLETES (#) MAYO'!T79*T$4,IF($C79=$D$5,'FLETES (#) MAYO'!T79*T$5,0))))</f>
        <v>0</v>
      </c>
      <c r="U79" s="179">
        <f>IF($C79=$D$2,'FLETES (#) MAYO'!U79*U$2,IF($C79=$D$3,'FLETES (#) MAYO'!U79*U$3,IF($C79=$D$4,'FLETES (#) MAYO'!U79*U$4,IF($C79=$D$5,'FLETES (#) MAYO'!U79*U$5,0))))</f>
        <v>0</v>
      </c>
      <c r="V79" s="179">
        <f>IF($C79=$D$2,'FLETES (#) MAYO'!V79*V$2,IF($C79=$D$3,'FLETES (#) MAYO'!V79*V$3,IF($C79=$D$4,'FLETES (#) MAYO'!V79*V$4,IF($C79=$D$5,'FLETES (#) MAYO'!V79*V$5,0))))</f>
        <v>0</v>
      </c>
      <c r="W79" s="179">
        <f>IF($C79=$D$2,'FLETES (#) MAYO'!W79*W$2,IF($C79=$D$3,'FLETES (#) MAYO'!W79*W$3,IF($C79=$D$4,'FLETES (#) MAYO'!W79*W$4,IF($C79=$D$5,'FLETES (#) MAYO'!W79*W$5,0))))</f>
        <v>0</v>
      </c>
      <c r="X79" s="179">
        <f>IF($C79=$D$2,'FLETES (#) MAYO'!X79*X$2,IF($C79=$D$3,'FLETES (#) MAYO'!X79*X$3,IF($C79=$D$4,'FLETES (#) MAYO'!X79*X$4,IF($C79=$D$5,'FLETES (#) MAYO'!X79*X$5,0))))</f>
        <v>0</v>
      </c>
      <c r="Y79" s="179">
        <f>IF($C79=$D$2,'FLETES (#) MAYO'!Y79*Y$2,IF($C79=$D$3,'FLETES (#) MAYO'!Y79*Y$3,IF($C79=$D$4,'FLETES (#) MAYO'!Y79*Y$4,IF($C79=$D$5,'FLETES (#) MAYO'!Y79*Y$5,0))))</f>
        <v>0</v>
      </c>
      <c r="Z79" s="179">
        <f>IF($C79=$D$2,'FLETES (#) MAYO'!Z79*Z$2,IF($C79=$D$3,'FLETES (#) MAYO'!Z79*Z$3,IF($C79=$D$4,'FLETES (#) MAYO'!Z79*Z$4,IF($C79=$D$5,'FLETES (#) MAYO'!Z79*Z$5,0))))</f>
        <v>0</v>
      </c>
      <c r="AA79" s="179">
        <f>IF($C79=$D$2,'FLETES (#) MAYO'!AA79*AA$2,IF($C79=$D$3,'FLETES (#) MAYO'!AA79*AA$3,IF($C79=$D$4,'FLETES (#) MAYO'!AA79*AA$4,IF($C79=$D$5,'FLETES (#) MAYO'!AA79*AA$5,0))))</f>
        <v>0</v>
      </c>
      <c r="AB79" s="179">
        <f>IF($C79=$D$2,'FLETES (#) MAYO'!AB79*AB$2,IF($C79=$D$3,'FLETES (#) MAYO'!AB79*AB$3,IF($C79=$D$4,'FLETES (#) MAYO'!AB79*AB$4,IF($C79=$D$5,'FLETES (#) MAYO'!AB79*AB$5,0))))</f>
        <v>0</v>
      </c>
      <c r="AC79" s="179">
        <f>IF($C79=$D$2,'FLETES (#) MAYO'!AC79*AC$2,IF($C79=$D$3,'FLETES (#) MAYO'!AC79*AC$3,IF($C79=$D$4,'FLETES (#) MAYO'!AC79*AC$4,IF($C79=$D$5,'FLETES (#) MAYO'!AC79*AC$5,0))))</f>
        <v>0</v>
      </c>
      <c r="AD79" s="179">
        <f>IF($C79=$D$2,'FLETES (#) MAYO'!AD79*AD$2,IF($C79=$D$3,'FLETES (#) MAYO'!AD79*AD$3,IF($C79=$D$4,'FLETES (#) MAYO'!AD79*AD$4,IF($C79=$D$5,'FLETES (#) MAYO'!AD79*AD$5,0))))</f>
        <v>0</v>
      </c>
      <c r="AE79" s="179">
        <f>IF($C79=$D$2,'FLETES (#) MAYO'!AE79*AE$2,IF($C79=$D$3,'FLETES (#) MAYO'!AE79*AE$3,IF($C79=$D$4,'FLETES (#) MAYO'!AE79*AE$4,IF($C79=$D$5,'FLETES (#) MAYO'!AE79*AE$5,0))))</f>
        <v>0</v>
      </c>
      <c r="AF79" s="179">
        <f>IF($C79=$D$2,'FLETES (#) MAYO'!AF79*AF$2,IF($C79=$D$3,'FLETES (#) MAYO'!AF79*AF$3,IF($C79=$D$4,'FLETES (#) MAYO'!AF79*AF$4,IF($C79=$D$5,'FLETES (#) MAYO'!AF79*AF$5,0))))</f>
        <v>0</v>
      </c>
      <c r="AG79" s="179">
        <f>IF($C79=$D$2,'FLETES (#) MAYO'!AG79*AG$2,IF($C79=$D$3,'FLETES (#) MAYO'!AG79*AG$3,IF($C79=$D$4,'FLETES (#) MAYO'!AG79*AG$4,IF($C79=$D$5,'FLETES (#) MAYO'!AG79*AG$5,0))))</f>
        <v>0</v>
      </c>
      <c r="AH79" s="179">
        <f>IF($C79=$D$2,'FLETES (#) MAYO'!AH79*AH$2,IF($C79=$D$3,'FLETES (#) MAYO'!AH79*AH$3,IF($C79=$D$4,'FLETES (#) MAYO'!AH79*AH$4,IF($C79=$D$5,'FLETES (#) MAYO'!AH79*AH$5,0))))</f>
        <v>0</v>
      </c>
      <c r="AI79" s="179">
        <f>IF($C79=$D$2,'FLETES (#) MAYO'!AI79*AI$2,IF($C79=$D$3,'FLETES (#) MAYO'!AI79*AI$3,IF($C79=$D$4,'FLETES (#) MAYO'!AI79*AI$4,IF($C79=$D$5,'FLETES (#) MAYO'!AI79*AI$5,0))))</f>
        <v>0</v>
      </c>
      <c r="AJ79" s="179">
        <f>IF($C79=$D$2,'FLETES (#) MAYO'!AJ79*AJ$2,IF($C79=$D$3,'FLETES (#) MAYO'!AJ79*AJ$3,IF($C79=$D$4,'FLETES (#) MAYO'!AJ79*AJ$4,IF($C79=$D$5,'FLETES (#) MAYO'!AJ79*AJ$5,0))))</f>
        <v>0</v>
      </c>
      <c r="AK79" s="179">
        <f>IF($C79=$D$2,'FLETES (#) MAYO'!AK79*AK$2,IF($C79=$D$3,'FLETES (#) MAYO'!AK79*AK$3,IF($C79=$D$4,'FLETES (#) MAYO'!AK79*AK$4,IF($C79=$D$5,'FLETES (#) MAYO'!AK79*AK$5,0))))</f>
        <v>0</v>
      </c>
      <c r="AL79" s="179">
        <f>IF($C79=$D$2,'FLETES (#) MAYO'!AL79*AL$2,IF($C79=$D$3,'FLETES (#) MAYO'!AL79*AL$3,IF($C79=$D$4,'FLETES (#) MAYO'!AL79*AL$4,IF($C79=$D$5,'FLETES (#) MAYO'!AL79*AL$5,0))))</f>
        <v>0</v>
      </c>
      <c r="AM79" s="179">
        <f>IF($C79=$D$2,'FLETES (#) MAYO'!AM79*AM$2,IF($C79=$D$3,'FLETES (#) MAYO'!AM79*AM$3,IF($C79=$D$4,'FLETES (#) MAYO'!AM79*AM$4,IF($C79=$D$5,'FLETES (#) MAYO'!AM79*AM$5,0))))</f>
        <v>0</v>
      </c>
    </row>
    <row r="80" spans="1:39">
      <c r="A80" s="141"/>
      <c r="B80" s="165"/>
      <c r="C80" s="165"/>
      <c r="D80" s="178">
        <f t="shared" si="0"/>
        <v>0</v>
      </c>
      <c r="E80" s="179">
        <f>IF($C80=$D$2,'FLETES (#) MAYO'!E80*E$2,IF($C80=$D$3,'FLETES (#) MAYO'!E80*E$3,IF($C80=$D$4,'FLETES (#) MAYO'!E80*E$4,IF($C80=$D$5,'FLETES (#) MAYO'!E80*E$5,0))))</f>
        <v>0</v>
      </c>
      <c r="F80" s="179">
        <f>IF($C80=$D$2,'FLETES (#) MAYO'!F80*F$2,IF($C80=$D$3,'FLETES (#) MAYO'!F80*F$3,IF($C80=$D$4,'FLETES (#) MAYO'!F80*F$4,IF($C80=$D$5,'FLETES (#) MAYO'!F80*F$5,0))))</f>
        <v>0</v>
      </c>
      <c r="G80" s="179">
        <f>IF($C80=$D$2,'FLETES (#) MAYO'!G80*G$2,IF($C80=$D$3,'FLETES (#) MAYO'!G80*G$3,IF($C80=$D$4,'FLETES (#) MAYO'!G80*G$4,IF($C80=$D$5,'FLETES (#) MAYO'!G80*G$5,0))))</f>
        <v>0</v>
      </c>
      <c r="H80" s="179">
        <f>IF($C80=$D$2,'FLETES (#) MAYO'!H80*H$2,IF($C80=$D$3,'FLETES (#) MAYO'!H80*H$3,IF($C80=$D$4,'FLETES (#) MAYO'!H80*H$4,IF($C80=$D$5,'FLETES (#) MAYO'!H80*H$5,0))))</f>
        <v>0</v>
      </c>
      <c r="I80" s="179">
        <f>IF($C80=$D$2,'FLETES (#) MAYO'!I80*I$2,IF($C80=$D$3,'FLETES (#) MAYO'!I80*I$3,IF($C80=$D$4,'FLETES (#) MAYO'!I80*I$4,IF($C80=$D$5,'FLETES (#) MAYO'!I80*I$5,0))))</f>
        <v>0</v>
      </c>
      <c r="J80" s="179">
        <f>IF($C80=$D$2,'FLETES (#) MAYO'!J80*J$2,IF($C80=$D$3,'FLETES (#) MAYO'!J80*J$3,IF($C80=$D$4,'FLETES (#) MAYO'!J80*J$4,IF($C80=$D$5,'FLETES (#) MAYO'!J80*J$5,0))))</f>
        <v>0</v>
      </c>
      <c r="K80" s="179">
        <f>IF($C80=$D$2,'FLETES (#) MAYO'!K80*K$2,IF($C80=$D$3,'FLETES (#) MAYO'!K80*K$3,IF($C80=$D$4,'FLETES (#) MAYO'!K80*K$4,IF($C80=$D$5,'FLETES (#) MAYO'!K80*K$5,0))))</f>
        <v>0</v>
      </c>
      <c r="L80" s="179">
        <f>IF($C80=$D$2,'FLETES (#) MAYO'!L80*L$2,IF($C80=$D$3,'FLETES (#) MAYO'!L80*L$3,IF($C80=$D$4,'FLETES (#) MAYO'!L80*L$4,IF($C80=$D$5,'FLETES (#) MAYO'!L80*L$5,0))))</f>
        <v>0</v>
      </c>
      <c r="M80" s="179">
        <f>IF($C80=$D$2,'FLETES (#) MAYO'!M80*M$2,IF($C80=$D$3,'FLETES (#) MAYO'!M80*M$3,IF($C80=$D$4,'FLETES (#) MAYO'!M80*M$4,IF($C80=$D$5,'FLETES (#) MAYO'!M80*M$5,0))))</f>
        <v>0</v>
      </c>
      <c r="N80" s="179">
        <f>IF($C80=$D$2,'FLETES (#) MAYO'!N80*N$2,IF($C80=$D$3,'FLETES (#) MAYO'!N80*N$3,IF($C80=$D$4,'FLETES (#) MAYO'!N80*N$4,IF($C80=$D$5,'FLETES (#) MAYO'!N80*N$5,0))))</f>
        <v>0</v>
      </c>
      <c r="O80" s="179">
        <f>IF($C80=$D$2,'FLETES (#) MAYO'!O80*O$2,IF($C80=$D$3,'FLETES (#) MAYO'!O80*O$3,IF($C80=$D$4,'FLETES (#) MAYO'!O80*O$4,IF($C80=$D$5,'FLETES (#) MAYO'!O80*O$5,0))))</f>
        <v>0</v>
      </c>
      <c r="P80" s="179">
        <f>IF($C80=$D$2,'FLETES (#) MAYO'!P80*P$2,IF($C80=$D$3,'FLETES (#) MAYO'!P80*P$3,IF($C80=$D$4,'FLETES (#) MAYO'!P80*P$4,IF($C80=$D$5,'FLETES (#) MAYO'!P80*P$5,0))))</f>
        <v>0</v>
      </c>
      <c r="Q80" s="179">
        <f>IF($C80=$D$2,'FLETES (#) MAYO'!Q80*Q$2,IF($C80=$D$3,'FLETES (#) MAYO'!Q80*Q$3,IF($C80=$D$4,'FLETES (#) MAYO'!Q80*Q$4,IF($C80=$D$5,'FLETES (#) MAYO'!Q80*Q$5,0))))</f>
        <v>0</v>
      </c>
      <c r="R80" s="179">
        <f>IF($C80=$D$2,'FLETES (#) MAYO'!R80*R$2,IF($C80=$D$3,'FLETES (#) MAYO'!R80*R$3,IF($C80=$D$4,'FLETES (#) MAYO'!R80*R$4,IF($C80=$D$5,'FLETES (#) MAYO'!R80*R$5,0))))</f>
        <v>0</v>
      </c>
      <c r="S80" s="179">
        <f>IF($C80=$D$2,'FLETES (#) MAYO'!S80*S$2,IF($C80=$D$3,'FLETES (#) MAYO'!S80*S$3,IF($C80=$D$4,'FLETES (#) MAYO'!S80*S$4,IF($C80=$D$5,'FLETES (#) MAYO'!S80*S$5,0))))</f>
        <v>0</v>
      </c>
      <c r="T80" s="179">
        <f>IF($C80=$D$2,'FLETES (#) MAYO'!T80*T$2,IF($C80=$D$3,'FLETES (#) MAYO'!T80*T$3,IF($C80=$D$4,'FLETES (#) MAYO'!T80*T$4,IF($C80=$D$5,'FLETES (#) MAYO'!T80*T$5,0))))</f>
        <v>0</v>
      </c>
      <c r="U80" s="179">
        <f>IF($C80=$D$2,'FLETES (#) MAYO'!U80*U$2,IF($C80=$D$3,'FLETES (#) MAYO'!U80*U$3,IF($C80=$D$4,'FLETES (#) MAYO'!U80*U$4,IF($C80=$D$5,'FLETES (#) MAYO'!U80*U$5,0))))</f>
        <v>0</v>
      </c>
      <c r="V80" s="179">
        <f>IF($C80=$D$2,'FLETES (#) MAYO'!V80*V$2,IF($C80=$D$3,'FLETES (#) MAYO'!V80*V$3,IF($C80=$D$4,'FLETES (#) MAYO'!V80*V$4,IF($C80=$D$5,'FLETES (#) MAYO'!V80*V$5,0))))</f>
        <v>0</v>
      </c>
      <c r="W80" s="179">
        <f>IF($C80=$D$2,'FLETES (#) MAYO'!W80*W$2,IF($C80=$D$3,'FLETES (#) MAYO'!W80*W$3,IF($C80=$D$4,'FLETES (#) MAYO'!W80*W$4,IF($C80=$D$5,'FLETES (#) MAYO'!W80*W$5,0))))</f>
        <v>0</v>
      </c>
      <c r="X80" s="179">
        <f>IF($C80=$D$2,'FLETES (#) MAYO'!X80*X$2,IF($C80=$D$3,'FLETES (#) MAYO'!X80*X$3,IF($C80=$D$4,'FLETES (#) MAYO'!X80*X$4,IF($C80=$D$5,'FLETES (#) MAYO'!X80*X$5,0))))</f>
        <v>0</v>
      </c>
      <c r="Y80" s="179">
        <f>IF($C80=$D$2,'FLETES (#) MAYO'!Y80*Y$2,IF($C80=$D$3,'FLETES (#) MAYO'!Y80*Y$3,IF($C80=$D$4,'FLETES (#) MAYO'!Y80*Y$4,IF($C80=$D$5,'FLETES (#) MAYO'!Y80*Y$5,0))))</f>
        <v>0</v>
      </c>
      <c r="Z80" s="179">
        <f>IF($C80=$D$2,'FLETES (#) MAYO'!Z80*Z$2,IF($C80=$D$3,'FLETES (#) MAYO'!Z80*Z$3,IF($C80=$D$4,'FLETES (#) MAYO'!Z80*Z$4,IF($C80=$D$5,'FLETES (#) MAYO'!Z80*Z$5,0))))</f>
        <v>0</v>
      </c>
      <c r="AA80" s="179">
        <f>IF($C80=$D$2,'FLETES (#) MAYO'!AA80*AA$2,IF($C80=$D$3,'FLETES (#) MAYO'!AA80*AA$3,IF($C80=$D$4,'FLETES (#) MAYO'!AA80*AA$4,IF($C80=$D$5,'FLETES (#) MAYO'!AA80*AA$5,0))))</f>
        <v>0</v>
      </c>
      <c r="AB80" s="179">
        <f>IF($C80=$D$2,'FLETES (#) MAYO'!AB80*AB$2,IF($C80=$D$3,'FLETES (#) MAYO'!AB80*AB$3,IF($C80=$D$4,'FLETES (#) MAYO'!AB80*AB$4,IF($C80=$D$5,'FLETES (#) MAYO'!AB80*AB$5,0))))</f>
        <v>0</v>
      </c>
      <c r="AC80" s="179">
        <f>IF($C80=$D$2,'FLETES (#) MAYO'!AC80*AC$2,IF($C80=$D$3,'FLETES (#) MAYO'!AC80*AC$3,IF($C80=$D$4,'FLETES (#) MAYO'!AC80*AC$4,IF($C80=$D$5,'FLETES (#) MAYO'!AC80*AC$5,0))))</f>
        <v>0</v>
      </c>
      <c r="AD80" s="179">
        <f>IF($C80=$D$2,'FLETES (#) MAYO'!AD80*AD$2,IF($C80=$D$3,'FLETES (#) MAYO'!AD80*AD$3,IF($C80=$D$4,'FLETES (#) MAYO'!AD80*AD$4,IF($C80=$D$5,'FLETES (#) MAYO'!AD80*AD$5,0))))</f>
        <v>0</v>
      </c>
      <c r="AE80" s="179">
        <f>IF($C80=$D$2,'FLETES (#) MAYO'!AE80*AE$2,IF($C80=$D$3,'FLETES (#) MAYO'!AE80*AE$3,IF($C80=$D$4,'FLETES (#) MAYO'!AE80*AE$4,IF($C80=$D$5,'FLETES (#) MAYO'!AE80*AE$5,0))))</f>
        <v>0</v>
      </c>
      <c r="AF80" s="179">
        <f>IF($C80=$D$2,'FLETES (#) MAYO'!AF80*AF$2,IF($C80=$D$3,'FLETES (#) MAYO'!AF80*AF$3,IF($C80=$D$4,'FLETES (#) MAYO'!AF80*AF$4,IF($C80=$D$5,'FLETES (#) MAYO'!AF80*AF$5,0))))</f>
        <v>0</v>
      </c>
      <c r="AG80" s="179">
        <f>IF($C80=$D$2,'FLETES (#) MAYO'!AG80*AG$2,IF($C80=$D$3,'FLETES (#) MAYO'!AG80*AG$3,IF($C80=$D$4,'FLETES (#) MAYO'!AG80*AG$4,IF($C80=$D$5,'FLETES (#) MAYO'!AG80*AG$5,0))))</f>
        <v>0</v>
      </c>
      <c r="AH80" s="179">
        <f>IF($C80=$D$2,'FLETES (#) MAYO'!AH80*AH$2,IF($C80=$D$3,'FLETES (#) MAYO'!AH80*AH$3,IF($C80=$D$4,'FLETES (#) MAYO'!AH80*AH$4,IF($C80=$D$5,'FLETES (#) MAYO'!AH80*AH$5,0))))</f>
        <v>0</v>
      </c>
      <c r="AI80" s="179">
        <f>IF($C80=$D$2,'FLETES (#) MAYO'!AI80*AI$2,IF($C80=$D$3,'FLETES (#) MAYO'!AI80*AI$3,IF($C80=$D$4,'FLETES (#) MAYO'!AI80*AI$4,IF($C80=$D$5,'FLETES (#) MAYO'!AI80*AI$5,0))))</f>
        <v>0</v>
      </c>
      <c r="AJ80" s="179">
        <f>IF($C80=$D$2,'FLETES (#) MAYO'!AJ80*AJ$2,IF($C80=$D$3,'FLETES (#) MAYO'!AJ80*AJ$3,IF($C80=$D$4,'FLETES (#) MAYO'!AJ80*AJ$4,IF($C80=$D$5,'FLETES (#) MAYO'!AJ80*AJ$5,0))))</f>
        <v>0</v>
      </c>
      <c r="AK80" s="179">
        <f>IF($C80=$D$2,'FLETES (#) MAYO'!AK80*AK$2,IF($C80=$D$3,'FLETES (#) MAYO'!AK80*AK$3,IF($C80=$D$4,'FLETES (#) MAYO'!AK80*AK$4,IF($C80=$D$5,'FLETES (#) MAYO'!AK80*AK$5,0))))</f>
        <v>0</v>
      </c>
      <c r="AL80" s="179">
        <f>IF($C80=$D$2,'FLETES (#) MAYO'!AL80*AL$2,IF($C80=$D$3,'FLETES (#) MAYO'!AL80*AL$3,IF($C80=$D$4,'FLETES (#) MAYO'!AL80*AL$4,IF($C80=$D$5,'FLETES (#) MAYO'!AL80*AL$5,0))))</f>
        <v>0</v>
      </c>
      <c r="AM80" s="179">
        <f>IF($C80=$D$2,'FLETES (#) MAYO'!AM80*AM$2,IF($C80=$D$3,'FLETES (#) MAYO'!AM80*AM$3,IF($C80=$D$4,'FLETES (#) MAYO'!AM80*AM$4,IF($C80=$D$5,'FLETES (#) MAYO'!AM80*AM$5,0))))</f>
        <v>0</v>
      </c>
    </row>
    <row r="81" spans="1:39">
      <c r="A81" s="141"/>
      <c r="B81" s="165"/>
      <c r="C81" s="165"/>
      <c r="D81" s="178">
        <f t="shared" si="0"/>
        <v>0</v>
      </c>
      <c r="E81" s="179">
        <f>IF($C81=$D$2,'FLETES (#) MAYO'!E81*E$2,IF($C81=$D$3,'FLETES (#) MAYO'!E81*E$3,IF($C81=$D$4,'FLETES (#) MAYO'!E81*E$4,IF($C81=$D$5,'FLETES (#) MAYO'!E81*E$5,0))))</f>
        <v>0</v>
      </c>
      <c r="F81" s="179">
        <f>IF($C81=$D$2,'FLETES (#) MAYO'!F81*F$2,IF($C81=$D$3,'FLETES (#) MAYO'!F81*F$3,IF($C81=$D$4,'FLETES (#) MAYO'!F81*F$4,IF($C81=$D$5,'FLETES (#) MAYO'!F81*F$5,0))))</f>
        <v>0</v>
      </c>
      <c r="G81" s="179">
        <f>IF($C81=$D$2,'FLETES (#) MAYO'!G81*G$2,IF($C81=$D$3,'FLETES (#) MAYO'!G81*G$3,IF($C81=$D$4,'FLETES (#) MAYO'!G81*G$4,IF($C81=$D$5,'FLETES (#) MAYO'!G81*G$5,0))))</f>
        <v>0</v>
      </c>
      <c r="H81" s="179">
        <f>IF($C81=$D$2,'FLETES (#) MAYO'!H81*H$2,IF($C81=$D$3,'FLETES (#) MAYO'!H81*H$3,IF($C81=$D$4,'FLETES (#) MAYO'!H81*H$4,IF($C81=$D$5,'FLETES (#) MAYO'!H81*H$5,0))))</f>
        <v>0</v>
      </c>
      <c r="I81" s="179">
        <f>IF($C81=$D$2,'FLETES (#) MAYO'!I81*I$2,IF($C81=$D$3,'FLETES (#) MAYO'!I81*I$3,IF($C81=$D$4,'FLETES (#) MAYO'!I81*I$4,IF($C81=$D$5,'FLETES (#) MAYO'!I81*I$5,0))))</f>
        <v>0</v>
      </c>
      <c r="J81" s="179">
        <f>IF($C81=$D$2,'FLETES (#) MAYO'!J81*J$2,IF($C81=$D$3,'FLETES (#) MAYO'!J81*J$3,IF($C81=$D$4,'FLETES (#) MAYO'!J81*J$4,IF($C81=$D$5,'FLETES (#) MAYO'!J81*J$5,0))))</f>
        <v>0</v>
      </c>
      <c r="K81" s="179">
        <f>IF($C81=$D$2,'FLETES (#) MAYO'!K81*K$2,IF($C81=$D$3,'FLETES (#) MAYO'!K81*K$3,IF($C81=$D$4,'FLETES (#) MAYO'!K81*K$4,IF($C81=$D$5,'FLETES (#) MAYO'!K81*K$5,0))))</f>
        <v>0</v>
      </c>
      <c r="L81" s="179">
        <f>IF($C81=$D$2,'FLETES (#) MAYO'!L81*L$2,IF($C81=$D$3,'FLETES (#) MAYO'!L81*L$3,IF($C81=$D$4,'FLETES (#) MAYO'!L81*L$4,IF($C81=$D$5,'FLETES (#) MAYO'!L81*L$5,0))))</f>
        <v>0</v>
      </c>
      <c r="M81" s="179">
        <f>IF($C81=$D$2,'FLETES (#) MAYO'!M81*M$2,IF($C81=$D$3,'FLETES (#) MAYO'!M81*M$3,IF($C81=$D$4,'FLETES (#) MAYO'!M81*M$4,IF($C81=$D$5,'FLETES (#) MAYO'!M81*M$5,0))))</f>
        <v>0</v>
      </c>
      <c r="N81" s="179">
        <f>IF($C81=$D$2,'FLETES (#) MAYO'!N81*N$2,IF($C81=$D$3,'FLETES (#) MAYO'!N81*N$3,IF($C81=$D$4,'FLETES (#) MAYO'!N81*N$4,IF($C81=$D$5,'FLETES (#) MAYO'!N81*N$5,0))))</f>
        <v>0</v>
      </c>
      <c r="O81" s="179">
        <f>IF($C81=$D$2,'FLETES (#) MAYO'!O81*O$2,IF($C81=$D$3,'FLETES (#) MAYO'!O81*O$3,IF($C81=$D$4,'FLETES (#) MAYO'!O81*O$4,IF($C81=$D$5,'FLETES (#) MAYO'!O81*O$5,0))))</f>
        <v>0</v>
      </c>
      <c r="P81" s="179">
        <f>IF($C81=$D$2,'FLETES (#) MAYO'!P81*P$2,IF($C81=$D$3,'FLETES (#) MAYO'!P81*P$3,IF($C81=$D$4,'FLETES (#) MAYO'!P81*P$4,IF($C81=$D$5,'FLETES (#) MAYO'!P81*P$5,0))))</f>
        <v>0</v>
      </c>
      <c r="Q81" s="179">
        <f>IF($C81=$D$2,'FLETES (#) MAYO'!Q81*Q$2,IF($C81=$D$3,'FLETES (#) MAYO'!Q81*Q$3,IF($C81=$D$4,'FLETES (#) MAYO'!Q81*Q$4,IF($C81=$D$5,'FLETES (#) MAYO'!Q81*Q$5,0))))</f>
        <v>0</v>
      </c>
      <c r="R81" s="179">
        <f>IF($C81=$D$2,'FLETES (#) MAYO'!R81*R$2,IF($C81=$D$3,'FLETES (#) MAYO'!R81*R$3,IF($C81=$D$4,'FLETES (#) MAYO'!R81*R$4,IF($C81=$D$5,'FLETES (#) MAYO'!R81*R$5,0))))</f>
        <v>0</v>
      </c>
      <c r="S81" s="179">
        <f>IF($C81=$D$2,'FLETES (#) MAYO'!S81*S$2,IF($C81=$D$3,'FLETES (#) MAYO'!S81*S$3,IF($C81=$D$4,'FLETES (#) MAYO'!S81*S$4,IF($C81=$D$5,'FLETES (#) MAYO'!S81*S$5,0))))</f>
        <v>0</v>
      </c>
      <c r="T81" s="179">
        <f>IF($C81=$D$2,'FLETES (#) MAYO'!T81*T$2,IF($C81=$D$3,'FLETES (#) MAYO'!T81*T$3,IF($C81=$D$4,'FLETES (#) MAYO'!T81*T$4,IF($C81=$D$5,'FLETES (#) MAYO'!T81*T$5,0))))</f>
        <v>0</v>
      </c>
      <c r="U81" s="179">
        <f>IF($C81=$D$2,'FLETES (#) MAYO'!U81*U$2,IF($C81=$D$3,'FLETES (#) MAYO'!U81*U$3,IF($C81=$D$4,'FLETES (#) MAYO'!U81*U$4,IF($C81=$D$5,'FLETES (#) MAYO'!U81*U$5,0))))</f>
        <v>0</v>
      </c>
      <c r="V81" s="179">
        <f>IF($C81=$D$2,'FLETES (#) MAYO'!V81*V$2,IF($C81=$D$3,'FLETES (#) MAYO'!V81*V$3,IF($C81=$D$4,'FLETES (#) MAYO'!V81*V$4,IF($C81=$D$5,'FLETES (#) MAYO'!V81*V$5,0))))</f>
        <v>0</v>
      </c>
      <c r="W81" s="179">
        <f>IF($C81=$D$2,'FLETES (#) MAYO'!W81*W$2,IF($C81=$D$3,'FLETES (#) MAYO'!W81*W$3,IF($C81=$D$4,'FLETES (#) MAYO'!W81*W$4,IF($C81=$D$5,'FLETES (#) MAYO'!W81*W$5,0))))</f>
        <v>0</v>
      </c>
      <c r="X81" s="179">
        <f>IF($C81=$D$2,'FLETES (#) MAYO'!X81*X$2,IF($C81=$D$3,'FLETES (#) MAYO'!X81*X$3,IF($C81=$D$4,'FLETES (#) MAYO'!X81*X$4,IF($C81=$D$5,'FLETES (#) MAYO'!X81*X$5,0))))</f>
        <v>0</v>
      </c>
      <c r="Y81" s="179">
        <f>IF($C81=$D$2,'FLETES (#) MAYO'!Y81*Y$2,IF($C81=$D$3,'FLETES (#) MAYO'!Y81*Y$3,IF($C81=$D$4,'FLETES (#) MAYO'!Y81*Y$4,IF($C81=$D$5,'FLETES (#) MAYO'!Y81*Y$5,0))))</f>
        <v>0</v>
      </c>
      <c r="Z81" s="179">
        <f>IF($C81=$D$2,'FLETES (#) MAYO'!Z81*Z$2,IF($C81=$D$3,'FLETES (#) MAYO'!Z81*Z$3,IF($C81=$D$4,'FLETES (#) MAYO'!Z81*Z$4,IF($C81=$D$5,'FLETES (#) MAYO'!Z81*Z$5,0))))</f>
        <v>0</v>
      </c>
      <c r="AA81" s="179">
        <f>IF($C81=$D$2,'FLETES (#) MAYO'!AA81*AA$2,IF($C81=$D$3,'FLETES (#) MAYO'!AA81*AA$3,IF($C81=$D$4,'FLETES (#) MAYO'!AA81*AA$4,IF($C81=$D$5,'FLETES (#) MAYO'!AA81*AA$5,0))))</f>
        <v>0</v>
      </c>
      <c r="AB81" s="179">
        <f>IF($C81=$D$2,'FLETES (#) MAYO'!AB81*AB$2,IF($C81=$D$3,'FLETES (#) MAYO'!AB81*AB$3,IF($C81=$D$4,'FLETES (#) MAYO'!AB81*AB$4,IF($C81=$D$5,'FLETES (#) MAYO'!AB81*AB$5,0))))</f>
        <v>0</v>
      </c>
      <c r="AC81" s="179">
        <f>IF($C81=$D$2,'FLETES (#) MAYO'!AC81*AC$2,IF($C81=$D$3,'FLETES (#) MAYO'!AC81*AC$3,IF($C81=$D$4,'FLETES (#) MAYO'!AC81*AC$4,IF($C81=$D$5,'FLETES (#) MAYO'!AC81*AC$5,0))))</f>
        <v>0</v>
      </c>
      <c r="AD81" s="179">
        <f>IF($C81=$D$2,'FLETES (#) MAYO'!AD81*AD$2,IF($C81=$D$3,'FLETES (#) MAYO'!AD81*AD$3,IF($C81=$D$4,'FLETES (#) MAYO'!AD81*AD$4,IF($C81=$D$5,'FLETES (#) MAYO'!AD81*AD$5,0))))</f>
        <v>0</v>
      </c>
      <c r="AE81" s="179">
        <f>IF($C81=$D$2,'FLETES (#) MAYO'!AE81*AE$2,IF($C81=$D$3,'FLETES (#) MAYO'!AE81*AE$3,IF($C81=$D$4,'FLETES (#) MAYO'!AE81*AE$4,IF($C81=$D$5,'FLETES (#) MAYO'!AE81*AE$5,0))))</f>
        <v>0</v>
      </c>
      <c r="AF81" s="179">
        <f>IF($C81=$D$2,'FLETES (#) MAYO'!AF81*AF$2,IF($C81=$D$3,'FLETES (#) MAYO'!AF81*AF$3,IF($C81=$D$4,'FLETES (#) MAYO'!AF81*AF$4,IF($C81=$D$5,'FLETES (#) MAYO'!AF81*AF$5,0))))</f>
        <v>0</v>
      </c>
      <c r="AG81" s="179">
        <f>IF($C81=$D$2,'FLETES (#) MAYO'!AG81*AG$2,IF($C81=$D$3,'FLETES (#) MAYO'!AG81*AG$3,IF($C81=$D$4,'FLETES (#) MAYO'!AG81*AG$4,IF($C81=$D$5,'FLETES (#) MAYO'!AG81*AG$5,0))))</f>
        <v>0</v>
      </c>
      <c r="AH81" s="179">
        <f>IF($C81=$D$2,'FLETES (#) MAYO'!AH81*AH$2,IF($C81=$D$3,'FLETES (#) MAYO'!AH81*AH$3,IF($C81=$D$4,'FLETES (#) MAYO'!AH81*AH$4,IF($C81=$D$5,'FLETES (#) MAYO'!AH81*AH$5,0))))</f>
        <v>0</v>
      </c>
      <c r="AI81" s="179">
        <f>IF($C81=$D$2,'FLETES (#) MAYO'!AI81*AI$2,IF($C81=$D$3,'FLETES (#) MAYO'!AI81*AI$3,IF($C81=$D$4,'FLETES (#) MAYO'!AI81*AI$4,IF($C81=$D$5,'FLETES (#) MAYO'!AI81*AI$5,0))))</f>
        <v>0</v>
      </c>
      <c r="AJ81" s="179">
        <f>IF($C81=$D$2,'FLETES (#) MAYO'!AJ81*AJ$2,IF($C81=$D$3,'FLETES (#) MAYO'!AJ81*AJ$3,IF($C81=$D$4,'FLETES (#) MAYO'!AJ81*AJ$4,IF($C81=$D$5,'FLETES (#) MAYO'!AJ81*AJ$5,0))))</f>
        <v>0</v>
      </c>
      <c r="AK81" s="179">
        <f>IF($C81=$D$2,'FLETES (#) MAYO'!AK81*AK$2,IF($C81=$D$3,'FLETES (#) MAYO'!AK81*AK$3,IF($C81=$D$4,'FLETES (#) MAYO'!AK81*AK$4,IF($C81=$D$5,'FLETES (#) MAYO'!AK81*AK$5,0))))</f>
        <v>0</v>
      </c>
      <c r="AL81" s="179">
        <f>IF($C81=$D$2,'FLETES (#) MAYO'!AL81*AL$2,IF($C81=$D$3,'FLETES (#) MAYO'!AL81*AL$3,IF($C81=$D$4,'FLETES (#) MAYO'!AL81*AL$4,IF($C81=$D$5,'FLETES (#) MAYO'!AL81*AL$5,0))))</f>
        <v>0</v>
      </c>
      <c r="AM81" s="179">
        <f>IF($C81=$D$2,'FLETES (#) MAYO'!AM81*AM$2,IF($C81=$D$3,'FLETES (#) MAYO'!AM81*AM$3,IF($C81=$D$4,'FLETES (#) MAYO'!AM81*AM$4,IF($C81=$D$5,'FLETES (#) MAYO'!AM81*AM$5,0))))</f>
        <v>0</v>
      </c>
    </row>
    <row r="82" spans="1:39">
      <c r="A82" s="141"/>
      <c r="B82" s="165"/>
      <c r="C82" s="165"/>
      <c r="D82" s="178">
        <f t="shared" si="0"/>
        <v>0</v>
      </c>
      <c r="E82" s="179">
        <f>IF($C82=$D$2,'FLETES (#) MAYO'!E82*E$2,IF($C82=$D$3,'FLETES (#) MAYO'!E82*E$3,IF($C82=$D$4,'FLETES (#) MAYO'!E82*E$4,IF($C82=$D$5,'FLETES (#) MAYO'!E82*E$5,0))))</f>
        <v>0</v>
      </c>
      <c r="F82" s="179">
        <f>IF($C82=$D$2,'FLETES (#) MAYO'!F82*F$2,IF($C82=$D$3,'FLETES (#) MAYO'!F82*F$3,IF($C82=$D$4,'FLETES (#) MAYO'!F82*F$4,IF($C82=$D$5,'FLETES (#) MAYO'!F82*F$5,0))))</f>
        <v>0</v>
      </c>
      <c r="G82" s="179">
        <f>IF($C82=$D$2,'FLETES (#) MAYO'!G82*G$2,IF($C82=$D$3,'FLETES (#) MAYO'!G82*G$3,IF($C82=$D$4,'FLETES (#) MAYO'!G82*G$4,IF($C82=$D$5,'FLETES (#) MAYO'!G82*G$5,0))))</f>
        <v>0</v>
      </c>
      <c r="H82" s="179">
        <f>IF($C82=$D$2,'FLETES (#) MAYO'!H82*H$2,IF($C82=$D$3,'FLETES (#) MAYO'!H82*H$3,IF($C82=$D$4,'FLETES (#) MAYO'!H82*H$4,IF($C82=$D$5,'FLETES (#) MAYO'!H82*H$5,0))))</f>
        <v>0</v>
      </c>
      <c r="I82" s="179">
        <f>IF($C82=$D$2,'FLETES (#) MAYO'!I82*I$2,IF($C82=$D$3,'FLETES (#) MAYO'!I82*I$3,IF($C82=$D$4,'FLETES (#) MAYO'!I82*I$4,IF($C82=$D$5,'FLETES (#) MAYO'!I82*I$5,0))))</f>
        <v>0</v>
      </c>
      <c r="J82" s="179">
        <f>IF($C82=$D$2,'FLETES (#) MAYO'!J82*J$2,IF($C82=$D$3,'FLETES (#) MAYO'!J82*J$3,IF($C82=$D$4,'FLETES (#) MAYO'!J82*J$4,IF($C82=$D$5,'FLETES (#) MAYO'!J82*J$5,0))))</f>
        <v>0</v>
      </c>
      <c r="K82" s="179">
        <f>IF($C82=$D$2,'FLETES (#) MAYO'!K82*K$2,IF($C82=$D$3,'FLETES (#) MAYO'!K82*K$3,IF($C82=$D$4,'FLETES (#) MAYO'!K82*K$4,IF($C82=$D$5,'FLETES (#) MAYO'!K82*K$5,0))))</f>
        <v>0</v>
      </c>
      <c r="L82" s="179">
        <f>IF($C82=$D$2,'FLETES (#) MAYO'!L82*L$2,IF($C82=$D$3,'FLETES (#) MAYO'!L82*L$3,IF($C82=$D$4,'FLETES (#) MAYO'!L82*L$4,IF($C82=$D$5,'FLETES (#) MAYO'!L82*L$5,0))))</f>
        <v>0</v>
      </c>
      <c r="M82" s="179">
        <f>IF($C82=$D$2,'FLETES (#) MAYO'!M82*M$2,IF($C82=$D$3,'FLETES (#) MAYO'!M82*M$3,IF($C82=$D$4,'FLETES (#) MAYO'!M82*M$4,IF($C82=$D$5,'FLETES (#) MAYO'!M82*M$5,0))))</f>
        <v>0</v>
      </c>
      <c r="N82" s="179">
        <f>IF($C82=$D$2,'FLETES (#) MAYO'!N82*N$2,IF($C82=$D$3,'FLETES (#) MAYO'!N82*N$3,IF($C82=$D$4,'FLETES (#) MAYO'!N82*N$4,IF($C82=$D$5,'FLETES (#) MAYO'!N82*N$5,0))))</f>
        <v>0</v>
      </c>
      <c r="O82" s="179">
        <f>IF($C82=$D$2,'FLETES (#) MAYO'!O82*O$2,IF($C82=$D$3,'FLETES (#) MAYO'!O82*O$3,IF($C82=$D$4,'FLETES (#) MAYO'!O82*O$4,IF($C82=$D$5,'FLETES (#) MAYO'!O82*O$5,0))))</f>
        <v>0</v>
      </c>
      <c r="P82" s="179">
        <f>IF($C82=$D$2,'FLETES (#) MAYO'!P82*P$2,IF($C82=$D$3,'FLETES (#) MAYO'!P82*P$3,IF($C82=$D$4,'FLETES (#) MAYO'!P82*P$4,IF($C82=$D$5,'FLETES (#) MAYO'!P82*P$5,0))))</f>
        <v>0</v>
      </c>
      <c r="Q82" s="179">
        <f>IF($C82=$D$2,'FLETES (#) MAYO'!Q82*Q$2,IF($C82=$D$3,'FLETES (#) MAYO'!Q82*Q$3,IF($C82=$D$4,'FLETES (#) MAYO'!Q82*Q$4,IF($C82=$D$5,'FLETES (#) MAYO'!Q82*Q$5,0))))</f>
        <v>0</v>
      </c>
      <c r="R82" s="179">
        <f>IF($C82=$D$2,'FLETES (#) MAYO'!R82*R$2,IF($C82=$D$3,'FLETES (#) MAYO'!R82*R$3,IF($C82=$D$4,'FLETES (#) MAYO'!R82*R$4,IF($C82=$D$5,'FLETES (#) MAYO'!R82*R$5,0))))</f>
        <v>0</v>
      </c>
      <c r="S82" s="179">
        <f>IF($C82=$D$2,'FLETES (#) MAYO'!S82*S$2,IF($C82=$D$3,'FLETES (#) MAYO'!S82*S$3,IF($C82=$D$4,'FLETES (#) MAYO'!S82*S$4,IF($C82=$D$5,'FLETES (#) MAYO'!S82*S$5,0))))</f>
        <v>0</v>
      </c>
      <c r="T82" s="179">
        <f>IF($C82=$D$2,'FLETES (#) MAYO'!T82*T$2,IF($C82=$D$3,'FLETES (#) MAYO'!T82*T$3,IF($C82=$D$4,'FLETES (#) MAYO'!T82*T$4,IF($C82=$D$5,'FLETES (#) MAYO'!T82*T$5,0))))</f>
        <v>0</v>
      </c>
      <c r="U82" s="179">
        <f>IF($C82=$D$2,'FLETES (#) MAYO'!U82*U$2,IF($C82=$D$3,'FLETES (#) MAYO'!U82*U$3,IF($C82=$D$4,'FLETES (#) MAYO'!U82*U$4,IF($C82=$D$5,'FLETES (#) MAYO'!U82*U$5,0))))</f>
        <v>0</v>
      </c>
      <c r="V82" s="179">
        <f>IF($C82=$D$2,'FLETES (#) MAYO'!V82*V$2,IF($C82=$D$3,'FLETES (#) MAYO'!V82*V$3,IF($C82=$D$4,'FLETES (#) MAYO'!V82*V$4,IF($C82=$D$5,'FLETES (#) MAYO'!V82*V$5,0))))</f>
        <v>0</v>
      </c>
      <c r="W82" s="179">
        <f>IF($C82=$D$2,'FLETES (#) MAYO'!W82*W$2,IF($C82=$D$3,'FLETES (#) MAYO'!W82*W$3,IF($C82=$D$4,'FLETES (#) MAYO'!W82*W$4,IF($C82=$D$5,'FLETES (#) MAYO'!W82*W$5,0))))</f>
        <v>0</v>
      </c>
      <c r="X82" s="179">
        <f>IF($C82=$D$2,'FLETES (#) MAYO'!X82*X$2,IF($C82=$D$3,'FLETES (#) MAYO'!X82*X$3,IF($C82=$D$4,'FLETES (#) MAYO'!X82*X$4,IF($C82=$D$5,'FLETES (#) MAYO'!X82*X$5,0))))</f>
        <v>0</v>
      </c>
      <c r="Y82" s="179">
        <f>IF($C82=$D$2,'FLETES (#) MAYO'!Y82*Y$2,IF($C82=$D$3,'FLETES (#) MAYO'!Y82*Y$3,IF($C82=$D$4,'FLETES (#) MAYO'!Y82*Y$4,IF($C82=$D$5,'FLETES (#) MAYO'!Y82*Y$5,0))))</f>
        <v>0</v>
      </c>
      <c r="Z82" s="179">
        <f>IF($C82=$D$2,'FLETES (#) MAYO'!Z82*Z$2,IF($C82=$D$3,'FLETES (#) MAYO'!Z82*Z$3,IF($C82=$D$4,'FLETES (#) MAYO'!Z82*Z$4,IF($C82=$D$5,'FLETES (#) MAYO'!Z82*Z$5,0))))</f>
        <v>0</v>
      </c>
      <c r="AA82" s="179">
        <f>IF($C82=$D$2,'FLETES (#) MAYO'!AA82*AA$2,IF($C82=$D$3,'FLETES (#) MAYO'!AA82*AA$3,IF($C82=$D$4,'FLETES (#) MAYO'!AA82*AA$4,IF($C82=$D$5,'FLETES (#) MAYO'!AA82*AA$5,0))))</f>
        <v>0</v>
      </c>
      <c r="AB82" s="179">
        <f>IF($C82=$D$2,'FLETES (#) MAYO'!AB82*AB$2,IF($C82=$D$3,'FLETES (#) MAYO'!AB82*AB$3,IF($C82=$D$4,'FLETES (#) MAYO'!AB82*AB$4,IF($C82=$D$5,'FLETES (#) MAYO'!AB82*AB$5,0))))</f>
        <v>0</v>
      </c>
      <c r="AC82" s="179">
        <f>IF($C82=$D$2,'FLETES (#) MAYO'!AC82*AC$2,IF($C82=$D$3,'FLETES (#) MAYO'!AC82*AC$3,IF($C82=$D$4,'FLETES (#) MAYO'!AC82*AC$4,IF($C82=$D$5,'FLETES (#) MAYO'!AC82*AC$5,0))))</f>
        <v>0</v>
      </c>
      <c r="AD82" s="179">
        <f>IF($C82=$D$2,'FLETES (#) MAYO'!AD82*AD$2,IF($C82=$D$3,'FLETES (#) MAYO'!AD82*AD$3,IF($C82=$D$4,'FLETES (#) MAYO'!AD82*AD$4,IF($C82=$D$5,'FLETES (#) MAYO'!AD82*AD$5,0))))</f>
        <v>0</v>
      </c>
      <c r="AE82" s="179">
        <f>IF($C82=$D$2,'FLETES (#) MAYO'!AE82*AE$2,IF($C82=$D$3,'FLETES (#) MAYO'!AE82*AE$3,IF($C82=$D$4,'FLETES (#) MAYO'!AE82*AE$4,IF($C82=$D$5,'FLETES (#) MAYO'!AE82*AE$5,0))))</f>
        <v>0</v>
      </c>
      <c r="AF82" s="179">
        <f>IF($C82=$D$2,'FLETES (#) MAYO'!AF82*AF$2,IF($C82=$D$3,'FLETES (#) MAYO'!AF82*AF$3,IF($C82=$D$4,'FLETES (#) MAYO'!AF82*AF$4,IF($C82=$D$5,'FLETES (#) MAYO'!AF82*AF$5,0))))</f>
        <v>0</v>
      </c>
      <c r="AG82" s="179">
        <f>IF($C82=$D$2,'FLETES (#) MAYO'!AG82*AG$2,IF($C82=$D$3,'FLETES (#) MAYO'!AG82*AG$3,IF($C82=$D$4,'FLETES (#) MAYO'!AG82*AG$4,IF($C82=$D$5,'FLETES (#) MAYO'!AG82*AG$5,0))))</f>
        <v>0</v>
      </c>
      <c r="AH82" s="179">
        <f>IF($C82=$D$2,'FLETES (#) MAYO'!AH82*AH$2,IF($C82=$D$3,'FLETES (#) MAYO'!AH82*AH$3,IF($C82=$D$4,'FLETES (#) MAYO'!AH82*AH$4,IF($C82=$D$5,'FLETES (#) MAYO'!AH82*AH$5,0))))</f>
        <v>0</v>
      </c>
      <c r="AI82" s="179">
        <f>IF($C82=$D$2,'FLETES (#) MAYO'!AI82*AI$2,IF($C82=$D$3,'FLETES (#) MAYO'!AI82*AI$3,IF($C82=$D$4,'FLETES (#) MAYO'!AI82*AI$4,IF($C82=$D$5,'FLETES (#) MAYO'!AI82*AI$5,0))))</f>
        <v>0</v>
      </c>
      <c r="AJ82" s="179">
        <f>IF($C82=$D$2,'FLETES (#) MAYO'!AJ82*AJ$2,IF($C82=$D$3,'FLETES (#) MAYO'!AJ82*AJ$3,IF($C82=$D$4,'FLETES (#) MAYO'!AJ82*AJ$4,IF($C82=$D$5,'FLETES (#) MAYO'!AJ82*AJ$5,0))))</f>
        <v>0</v>
      </c>
      <c r="AK82" s="179">
        <f>IF($C82=$D$2,'FLETES (#) MAYO'!AK82*AK$2,IF($C82=$D$3,'FLETES (#) MAYO'!AK82*AK$3,IF($C82=$D$4,'FLETES (#) MAYO'!AK82*AK$4,IF($C82=$D$5,'FLETES (#) MAYO'!AK82*AK$5,0))))</f>
        <v>0</v>
      </c>
      <c r="AL82" s="179">
        <f>IF($C82=$D$2,'FLETES (#) MAYO'!AL82*AL$2,IF($C82=$D$3,'FLETES (#) MAYO'!AL82*AL$3,IF($C82=$D$4,'FLETES (#) MAYO'!AL82*AL$4,IF($C82=$D$5,'FLETES (#) MAYO'!AL82*AL$5,0))))</f>
        <v>0</v>
      </c>
      <c r="AM82" s="179">
        <f>IF($C82=$D$2,'FLETES (#) MAYO'!AM82*AM$2,IF($C82=$D$3,'FLETES (#) MAYO'!AM82*AM$3,IF($C82=$D$4,'FLETES (#) MAYO'!AM82*AM$4,IF($C82=$D$5,'FLETES (#) MAYO'!AM82*AM$5,0))))</f>
        <v>0</v>
      </c>
    </row>
    <row r="83" spans="1:39">
      <c r="A83" s="141"/>
      <c r="B83" s="165"/>
      <c r="C83" s="165"/>
      <c r="D83" s="178">
        <f t="shared" si="0"/>
        <v>0</v>
      </c>
      <c r="E83" s="179">
        <f>IF($C83=$D$2,'FLETES (#) MAYO'!E83*E$2,IF($C83=$D$3,'FLETES (#) MAYO'!E83*E$3,IF($C83=$D$4,'FLETES (#) MAYO'!E83*E$4,IF($C83=$D$5,'FLETES (#) MAYO'!E83*E$5,0))))</f>
        <v>0</v>
      </c>
      <c r="F83" s="179">
        <f>IF($C83=$D$2,'FLETES (#) MAYO'!F83*F$2,IF($C83=$D$3,'FLETES (#) MAYO'!F83*F$3,IF($C83=$D$4,'FLETES (#) MAYO'!F83*F$4,IF($C83=$D$5,'FLETES (#) MAYO'!F83*F$5,0))))</f>
        <v>0</v>
      </c>
      <c r="G83" s="179">
        <f>IF($C83=$D$2,'FLETES (#) MAYO'!G83*G$2,IF($C83=$D$3,'FLETES (#) MAYO'!G83*G$3,IF($C83=$D$4,'FLETES (#) MAYO'!G83*G$4,IF($C83=$D$5,'FLETES (#) MAYO'!G83*G$5,0))))</f>
        <v>0</v>
      </c>
      <c r="H83" s="179">
        <f>IF($C83=$D$2,'FLETES (#) MAYO'!H83*H$2,IF($C83=$D$3,'FLETES (#) MAYO'!H83*H$3,IF($C83=$D$4,'FLETES (#) MAYO'!H83*H$4,IF($C83=$D$5,'FLETES (#) MAYO'!H83*H$5,0))))</f>
        <v>0</v>
      </c>
      <c r="I83" s="179">
        <f>IF($C83=$D$2,'FLETES (#) MAYO'!I83*I$2,IF($C83=$D$3,'FLETES (#) MAYO'!I83*I$3,IF($C83=$D$4,'FLETES (#) MAYO'!I83*I$4,IF($C83=$D$5,'FLETES (#) MAYO'!I83*I$5,0))))</f>
        <v>0</v>
      </c>
      <c r="J83" s="179">
        <f>IF($C83=$D$2,'FLETES (#) MAYO'!J83*J$2,IF($C83=$D$3,'FLETES (#) MAYO'!J83*J$3,IF($C83=$D$4,'FLETES (#) MAYO'!J83*J$4,IF($C83=$D$5,'FLETES (#) MAYO'!J83*J$5,0))))</f>
        <v>0</v>
      </c>
      <c r="K83" s="179">
        <f>IF($C83=$D$2,'FLETES (#) MAYO'!K83*K$2,IF($C83=$D$3,'FLETES (#) MAYO'!K83*K$3,IF($C83=$D$4,'FLETES (#) MAYO'!K83*K$4,IF($C83=$D$5,'FLETES (#) MAYO'!K83*K$5,0))))</f>
        <v>0</v>
      </c>
      <c r="L83" s="179">
        <f>IF($C83=$D$2,'FLETES (#) MAYO'!L83*L$2,IF($C83=$D$3,'FLETES (#) MAYO'!L83*L$3,IF($C83=$D$4,'FLETES (#) MAYO'!L83*L$4,IF($C83=$D$5,'FLETES (#) MAYO'!L83*L$5,0))))</f>
        <v>0</v>
      </c>
      <c r="M83" s="179">
        <f>IF($C83=$D$2,'FLETES (#) MAYO'!M83*M$2,IF($C83=$D$3,'FLETES (#) MAYO'!M83*M$3,IF($C83=$D$4,'FLETES (#) MAYO'!M83*M$4,IF($C83=$D$5,'FLETES (#) MAYO'!M83*M$5,0))))</f>
        <v>0</v>
      </c>
      <c r="N83" s="179">
        <f>IF($C83=$D$2,'FLETES (#) MAYO'!N83*N$2,IF($C83=$D$3,'FLETES (#) MAYO'!N83*N$3,IF($C83=$D$4,'FLETES (#) MAYO'!N83*N$4,IF($C83=$D$5,'FLETES (#) MAYO'!N83*N$5,0))))</f>
        <v>0</v>
      </c>
      <c r="O83" s="179">
        <f>IF($C83=$D$2,'FLETES (#) MAYO'!O83*O$2,IF($C83=$D$3,'FLETES (#) MAYO'!O83*O$3,IF($C83=$D$4,'FLETES (#) MAYO'!O83*O$4,IF($C83=$D$5,'FLETES (#) MAYO'!O83*O$5,0))))</f>
        <v>0</v>
      </c>
      <c r="P83" s="179">
        <f>IF($C83=$D$2,'FLETES (#) MAYO'!P83*P$2,IF($C83=$D$3,'FLETES (#) MAYO'!P83*P$3,IF($C83=$D$4,'FLETES (#) MAYO'!P83*P$4,IF($C83=$D$5,'FLETES (#) MAYO'!P83*P$5,0))))</f>
        <v>0</v>
      </c>
      <c r="Q83" s="179">
        <f>IF($C83=$D$2,'FLETES (#) MAYO'!Q83*Q$2,IF($C83=$D$3,'FLETES (#) MAYO'!Q83*Q$3,IF($C83=$D$4,'FLETES (#) MAYO'!Q83*Q$4,IF($C83=$D$5,'FLETES (#) MAYO'!Q83*Q$5,0))))</f>
        <v>0</v>
      </c>
      <c r="R83" s="179">
        <f>IF($C83=$D$2,'FLETES (#) MAYO'!R83*R$2,IF($C83=$D$3,'FLETES (#) MAYO'!R83*R$3,IF($C83=$D$4,'FLETES (#) MAYO'!R83*R$4,IF($C83=$D$5,'FLETES (#) MAYO'!R83*R$5,0))))</f>
        <v>0</v>
      </c>
      <c r="S83" s="179">
        <f>IF($C83=$D$2,'FLETES (#) MAYO'!S83*S$2,IF($C83=$D$3,'FLETES (#) MAYO'!S83*S$3,IF($C83=$D$4,'FLETES (#) MAYO'!S83*S$4,IF($C83=$D$5,'FLETES (#) MAYO'!S83*S$5,0))))</f>
        <v>0</v>
      </c>
      <c r="T83" s="179">
        <f>IF($C83=$D$2,'FLETES (#) MAYO'!T83*T$2,IF($C83=$D$3,'FLETES (#) MAYO'!T83*T$3,IF($C83=$D$4,'FLETES (#) MAYO'!T83*T$4,IF($C83=$D$5,'FLETES (#) MAYO'!T83*T$5,0))))</f>
        <v>0</v>
      </c>
      <c r="U83" s="179">
        <f>IF($C83=$D$2,'FLETES (#) MAYO'!U83*U$2,IF($C83=$D$3,'FLETES (#) MAYO'!U83*U$3,IF($C83=$D$4,'FLETES (#) MAYO'!U83*U$4,IF($C83=$D$5,'FLETES (#) MAYO'!U83*U$5,0))))</f>
        <v>0</v>
      </c>
      <c r="V83" s="179">
        <f>IF($C83=$D$2,'FLETES (#) MAYO'!V83*V$2,IF($C83=$D$3,'FLETES (#) MAYO'!V83*V$3,IF($C83=$D$4,'FLETES (#) MAYO'!V83*V$4,IF($C83=$D$5,'FLETES (#) MAYO'!V83*V$5,0))))</f>
        <v>0</v>
      </c>
      <c r="W83" s="179">
        <f>IF($C83=$D$2,'FLETES (#) MAYO'!W83*W$2,IF($C83=$D$3,'FLETES (#) MAYO'!W83*W$3,IF($C83=$D$4,'FLETES (#) MAYO'!W83*W$4,IF($C83=$D$5,'FLETES (#) MAYO'!W83*W$5,0))))</f>
        <v>0</v>
      </c>
      <c r="X83" s="179">
        <f>IF($C83=$D$2,'FLETES (#) MAYO'!X83*X$2,IF($C83=$D$3,'FLETES (#) MAYO'!X83*X$3,IF($C83=$D$4,'FLETES (#) MAYO'!X83*X$4,IF($C83=$D$5,'FLETES (#) MAYO'!X83*X$5,0))))</f>
        <v>0</v>
      </c>
      <c r="Y83" s="179">
        <f>IF($C83=$D$2,'FLETES (#) MAYO'!Y83*Y$2,IF($C83=$D$3,'FLETES (#) MAYO'!Y83*Y$3,IF($C83=$D$4,'FLETES (#) MAYO'!Y83*Y$4,IF($C83=$D$5,'FLETES (#) MAYO'!Y83*Y$5,0))))</f>
        <v>0</v>
      </c>
      <c r="Z83" s="179">
        <f>IF($C83=$D$2,'FLETES (#) MAYO'!Z83*Z$2,IF($C83=$D$3,'FLETES (#) MAYO'!Z83*Z$3,IF($C83=$D$4,'FLETES (#) MAYO'!Z83*Z$4,IF($C83=$D$5,'FLETES (#) MAYO'!Z83*Z$5,0))))</f>
        <v>0</v>
      </c>
      <c r="AA83" s="179">
        <f>IF($C83=$D$2,'FLETES (#) MAYO'!AA83*AA$2,IF($C83=$D$3,'FLETES (#) MAYO'!AA83*AA$3,IF($C83=$D$4,'FLETES (#) MAYO'!AA83*AA$4,IF($C83=$D$5,'FLETES (#) MAYO'!AA83*AA$5,0))))</f>
        <v>0</v>
      </c>
      <c r="AB83" s="179">
        <f>IF($C83=$D$2,'FLETES (#) MAYO'!AB83*AB$2,IF($C83=$D$3,'FLETES (#) MAYO'!AB83*AB$3,IF($C83=$D$4,'FLETES (#) MAYO'!AB83*AB$4,IF($C83=$D$5,'FLETES (#) MAYO'!AB83*AB$5,0))))</f>
        <v>0</v>
      </c>
      <c r="AC83" s="179">
        <f>IF($C83=$D$2,'FLETES (#) MAYO'!AC83*AC$2,IF($C83=$D$3,'FLETES (#) MAYO'!AC83*AC$3,IF($C83=$D$4,'FLETES (#) MAYO'!AC83*AC$4,IF($C83=$D$5,'FLETES (#) MAYO'!AC83*AC$5,0))))</f>
        <v>0</v>
      </c>
      <c r="AD83" s="179">
        <f>IF($C83=$D$2,'FLETES (#) MAYO'!AD83*AD$2,IF($C83=$D$3,'FLETES (#) MAYO'!AD83*AD$3,IF($C83=$D$4,'FLETES (#) MAYO'!AD83*AD$4,IF($C83=$D$5,'FLETES (#) MAYO'!AD83*AD$5,0))))</f>
        <v>0</v>
      </c>
      <c r="AE83" s="179">
        <f>IF($C83=$D$2,'FLETES (#) MAYO'!AE83*AE$2,IF($C83=$D$3,'FLETES (#) MAYO'!AE83*AE$3,IF($C83=$D$4,'FLETES (#) MAYO'!AE83*AE$4,IF($C83=$D$5,'FLETES (#) MAYO'!AE83*AE$5,0))))</f>
        <v>0</v>
      </c>
      <c r="AF83" s="179">
        <f>IF($C83=$D$2,'FLETES (#) MAYO'!AF83*AF$2,IF($C83=$D$3,'FLETES (#) MAYO'!AF83*AF$3,IF($C83=$D$4,'FLETES (#) MAYO'!AF83*AF$4,IF($C83=$D$5,'FLETES (#) MAYO'!AF83*AF$5,0))))</f>
        <v>0</v>
      </c>
      <c r="AG83" s="179">
        <f>IF($C83=$D$2,'FLETES (#) MAYO'!AG83*AG$2,IF($C83=$D$3,'FLETES (#) MAYO'!AG83*AG$3,IF($C83=$D$4,'FLETES (#) MAYO'!AG83*AG$4,IF($C83=$D$5,'FLETES (#) MAYO'!AG83*AG$5,0))))</f>
        <v>0</v>
      </c>
      <c r="AH83" s="179">
        <f>IF($C83=$D$2,'FLETES (#) MAYO'!AH83*AH$2,IF($C83=$D$3,'FLETES (#) MAYO'!AH83*AH$3,IF($C83=$D$4,'FLETES (#) MAYO'!AH83*AH$4,IF($C83=$D$5,'FLETES (#) MAYO'!AH83*AH$5,0))))</f>
        <v>0</v>
      </c>
      <c r="AI83" s="179">
        <f>IF($C83=$D$2,'FLETES (#) MAYO'!AI83*AI$2,IF($C83=$D$3,'FLETES (#) MAYO'!AI83*AI$3,IF($C83=$D$4,'FLETES (#) MAYO'!AI83*AI$4,IF($C83=$D$5,'FLETES (#) MAYO'!AI83*AI$5,0))))</f>
        <v>0</v>
      </c>
      <c r="AJ83" s="179">
        <f>IF($C83=$D$2,'FLETES (#) MAYO'!AJ83*AJ$2,IF($C83=$D$3,'FLETES (#) MAYO'!AJ83*AJ$3,IF($C83=$D$4,'FLETES (#) MAYO'!AJ83*AJ$4,IF($C83=$D$5,'FLETES (#) MAYO'!AJ83*AJ$5,0))))</f>
        <v>0</v>
      </c>
      <c r="AK83" s="179">
        <f>IF($C83=$D$2,'FLETES (#) MAYO'!AK83*AK$2,IF($C83=$D$3,'FLETES (#) MAYO'!AK83*AK$3,IF($C83=$D$4,'FLETES (#) MAYO'!AK83*AK$4,IF($C83=$D$5,'FLETES (#) MAYO'!AK83*AK$5,0))))</f>
        <v>0</v>
      </c>
      <c r="AL83" s="179">
        <f>IF($C83=$D$2,'FLETES (#) MAYO'!AL83*AL$2,IF($C83=$D$3,'FLETES (#) MAYO'!AL83*AL$3,IF($C83=$D$4,'FLETES (#) MAYO'!AL83*AL$4,IF($C83=$D$5,'FLETES (#) MAYO'!AL83*AL$5,0))))</f>
        <v>0</v>
      </c>
      <c r="AM83" s="179">
        <f>IF($C83=$D$2,'FLETES (#) MAYO'!AM83*AM$2,IF($C83=$D$3,'FLETES (#) MAYO'!AM83*AM$3,IF($C83=$D$4,'FLETES (#) MAYO'!AM83*AM$4,IF($C83=$D$5,'FLETES (#) MAYO'!AM83*AM$5,0))))</f>
        <v>0</v>
      </c>
    </row>
    <row r="84" spans="1:39">
      <c r="A84" s="141"/>
      <c r="B84" s="165"/>
      <c r="C84" s="165"/>
      <c r="D84" s="178">
        <f t="shared" si="0"/>
        <v>0</v>
      </c>
      <c r="E84" s="179">
        <f>IF($C84=$D$2,'FLETES (#) MAYO'!E84*E$2,IF($C84=$D$3,'FLETES (#) MAYO'!E84*E$3,IF($C84=$D$4,'FLETES (#) MAYO'!E84*E$4,IF($C84=$D$5,'FLETES (#) MAYO'!E84*E$5,0))))</f>
        <v>0</v>
      </c>
      <c r="F84" s="179">
        <f>IF($C84=$D$2,'FLETES (#) MAYO'!F84*F$2,IF($C84=$D$3,'FLETES (#) MAYO'!F84*F$3,IF($C84=$D$4,'FLETES (#) MAYO'!F84*F$4,IF($C84=$D$5,'FLETES (#) MAYO'!F84*F$5,0))))</f>
        <v>0</v>
      </c>
      <c r="G84" s="179">
        <f>IF($C84=$D$2,'FLETES (#) MAYO'!G84*G$2,IF($C84=$D$3,'FLETES (#) MAYO'!G84*G$3,IF($C84=$D$4,'FLETES (#) MAYO'!G84*G$4,IF($C84=$D$5,'FLETES (#) MAYO'!G84*G$5,0))))</f>
        <v>0</v>
      </c>
      <c r="H84" s="179">
        <f>IF($C84=$D$2,'FLETES (#) MAYO'!H84*H$2,IF($C84=$D$3,'FLETES (#) MAYO'!H84*H$3,IF($C84=$D$4,'FLETES (#) MAYO'!H84*H$4,IF($C84=$D$5,'FLETES (#) MAYO'!H84*H$5,0))))</f>
        <v>0</v>
      </c>
      <c r="I84" s="179">
        <f>IF($C84=$D$2,'FLETES (#) MAYO'!I84*I$2,IF($C84=$D$3,'FLETES (#) MAYO'!I84*I$3,IF($C84=$D$4,'FLETES (#) MAYO'!I84*I$4,IF($C84=$D$5,'FLETES (#) MAYO'!I84*I$5,0))))</f>
        <v>0</v>
      </c>
      <c r="J84" s="179">
        <f>IF($C84=$D$2,'FLETES (#) MAYO'!J84*J$2,IF($C84=$D$3,'FLETES (#) MAYO'!J84*J$3,IF($C84=$D$4,'FLETES (#) MAYO'!J84*J$4,IF($C84=$D$5,'FLETES (#) MAYO'!J84*J$5,0))))</f>
        <v>0</v>
      </c>
      <c r="K84" s="179">
        <f>IF($C84=$D$2,'FLETES (#) MAYO'!K84*K$2,IF($C84=$D$3,'FLETES (#) MAYO'!K84*K$3,IF($C84=$D$4,'FLETES (#) MAYO'!K84*K$4,IF($C84=$D$5,'FLETES (#) MAYO'!K84*K$5,0))))</f>
        <v>0</v>
      </c>
      <c r="L84" s="179">
        <f>IF($C84=$D$2,'FLETES (#) MAYO'!L84*L$2,IF($C84=$D$3,'FLETES (#) MAYO'!L84*L$3,IF($C84=$D$4,'FLETES (#) MAYO'!L84*L$4,IF($C84=$D$5,'FLETES (#) MAYO'!L84*L$5,0))))</f>
        <v>0</v>
      </c>
      <c r="M84" s="179">
        <f>IF($C84=$D$2,'FLETES (#) MAYO'!M84*M$2,IF($C84=$D$3,'FLETES (#) MAYO'!M84*M$3,IF($C84=$D$4,'FLETES (#) MAYO'!M84*M$4,IF($C84=$D$5,'FLETES (#) MAYO'!M84*M$5,0))))</f>
        <v>0</v>
      </c>
      <c r="N84" s="179">
        <f>IF($C84=$D$2,'FLETES (#) MAYO'!N84*N$2,IF($C84=$D$3,'FLETES (#) MAYO'!N84*N$3,IF($C84=$D$4,'FLETES (#) MAYO'!N84*N$4,IF($C84=$D$5,'FLETES (#) MAYO'!N84*N$5,0))))</f>
        <v>0</v>
      </c>
      <c r="O84" s="179">
        <f>IF($C84=$D$2,'FLETES (#) MAYO'!O84*O$2,IF($C84=$D$3,'FLETES (#) MAYO'!O84*O$3,IF($C84=$D$4,'FLETES (#) MAYO'!O84*O$4,IF($C84=$D$5,'FLETES (#) MAYO'!O84*O$5,0))))</f>
        <v>0</v>
      </c>
      <c r="P84" s="179">
        <f>IF($C84=$D$2,'FLETES (#) MAYO'!P84*P$2,IF($C84=$D$3,'FLETES (#) MAYO'!P84*P$3,IF($C84=$D$4,'FLETES (#) MAYO'!P84*P$4,IF($C84=$D$5,'FLETES (#) MAYO'!P84*P$5,0))))</f>
        <v>0</v>
      </c>
      <c r="Q84" s="179">
        <f>IF($C84=$D$2,'FLETES (#) MAYO'!Q84*Q$2,IF($C84=$D$3,'FLETES (#) MAYO'!Q84*Q$3,IF($C84=$D$4,'FLETES (#) MAYO'!Q84*Q$4,IF($C84=$D$5,'FLETES (#) MAYO'!Q84*Q$5,0))))</f>
        <v>0</v>
      </c>
      <c r="R84" s="179">
        <f>IF($C84=$D$2,'FLETES (#) MAYO'!R84*R$2,IF($C84=$D$3,'FLETES (#) MAYO'!R84*R$3,IF($C84=$D$4,'FLETES (#) MAYO'!R84*R$4,IF($C84=$D$5,'FLETES (#) MAYO'!R84*R$5,0))))</f>
        <v>0</v>
      </c>
      <c r="S84" s="179">
        <f>IF($C84=$D$2,'FLETES (#) MAYO'!S84*S$2,IF($C84=$D$3,'FLETES (#) MAYO'!S84*S$3,IF($C84=$D$4,'FLETES (#) MAYO'!S84*S$4,IF($C84=$D$5,'FLETES (#) MAYO'!S84*S$5,0))))</f>
        <v>0</v>
      </c>
      <c r="T84" s="179">
        <f>IF($C84=$D$2,'FLETES (#) MAYO'!T84*T$2,IF($C84=$D$3,'FLETES (#) MAYO'!T84*T$3,IF($C84=$D$4,'FLETES (#) MAYO'!T84*T$4,IF($C84=$D$5,'FLETES (#) MAYO'!T84*T$5,0))))</f>
        <v>0</v>
      </c>
      <c r="U84" s="179">
        <f>IF($C84=$D$2,'FLETES (#) MAYO'!U84*U$2,IF($C84=$D$3,'FLETES (#) MAYO'!U84*U$3,IF($C84=$D$4,'FLETES (#) MAYO'!U84*U$4,IF($C84=$D$5,'FLETES (#) MAYO'!U84*U$5,0))))</f>
        <v>0</v>
      </c>
      <c r="V84" s="179">
        <f>IF($C84=$D$2,'FLETES (#) MAYO'!V84*V$2,IF($C84=$D$3,'FLETES (#) MAYO'!V84*V$3,IF($C84=$D$4,'FLETES (#) MAYO'!V84*V$4,IF($C84=$D$5,'FLETES (#) MAYO'!V84*V$5,0))))</f>
        <v>0</v>
      </c>
      <c r="W84" s="179">
        <f>IF($C84=$D$2,'FLETES (#) MAYO'!W84*W$2,IF($C84=$D$3,'FLETES (#) MAYO'!W84*W$3,IF($C84=$D$4,'FLETES (#) MAYO'!W84*W$4,IF($C84=$D$5,'FLETES (#) MAYO'!W84*W$5,0))))</f>
        <v>0</v>
      </c>
      <c r="X84" s="179">
        <f>IF($C84=$D$2,'FLETES (#) MAYO'!X84*X$2,IF($C84=$D$3,'FLETES (#) MAYO'!X84*X$3,IF($C84=$D$4,'FLETES (#) MAYO'!X84*X$4,IF($C84=$D$5,'FLETES (#) MAYO'!X84*X$5,0))))</f>
        <v>0</v>
      </c>
      <c r="Y84" s="179">
        <f>IF($C84=$D$2,'FLETES (#) MAYO'!Y84*Y$2,IF($C84=$D$3,'FLETES (#) MAYO'!Y84*Y$3,IF($C84=$D$4,'FLETES (#) MAYO'!Y84*Y$4,IF($C84=$D$5,'FLETES (#) MAYO'!Y84*Y$5,0))))</f>
        <v>0</v>
      </c>
      <c r="Z84" s="179">
        <f>IF($C84=$D$2,'FLETES (#) MAYO'!Z84*Z$2,IF($C84=$D$3,'FLETES (#) MAYO'!Z84*Z$3,IF($C84=$D$4,'FLETES (#) MAYO'!Z84*Z$4,IF($C84=$D$5,'FLETES (#) MAYO'!Z84*Z$5,0))))</f>
        <v>0</v>
      </c>
      <c r="AA84" s="179">
        <f>IF($C84=$D$2,'FLETES (#) MAYO'!AA84*AA$2,IF($C84=$D$3,'FLETES (#) MAYO'!AA84*AA$3,IF($C84=$D$4,'FLETES (#) MAYO'!AA84*AA$4,IF($C84=$D$5,'FLETES (#) MAYO'!AA84*AA$5,0))))</f>
        <v>0</v>
      </c>
      <c r="AB84" s="179">
        <f>IF($C84=$D$2,'FLETES (#) MAYO'!AB84*AB$2,IF($C84=$D$3,'FLETES (#) MAYO'!AB84*AB$3,IF($C84=$D$4,'FLETES (#) MAYO'!AB84*AB$4,IF($C84=$D$5,'FLETES (#) MAYO'!AB84*AB$5,0))))</f>
        <v>0</v>
      </c>
      <c r="AC84" s="179">
        <f>IF($C84=$D$2,'FLETES (#) MAYO'!AC84*AC$2,IF($C84=$D$3,'FLETES (#) MAYO'!AC84*AC$3,IF($C84=$D$4,'FLETES (#) MAYO'!AC84*AC$4,IF($C84=$D$5,'FLETES (#) MAYO'!AC84*AC$5,0))))</f>
        <v>0</v>
      </c>
      <c r="AD84" s="179">
        <f>IF($C84=$D$2,'FLETES (#) MAYO'!AD84*AD$2,IF($C84=$D$3,'FLETES (#) MAYO'!AD84*AD$3,IF($C84=$D$4,'FLETES (#) MAYO'!AD84*AD$4,IF($C84=$D$5,'FLETES (#) MAYO'!AD84*AD$5,0))))</f>
        <v>0</v>
      </c>
      <c r="AE84" s="179">
        <f>IF($C84=$D$2,'FLETES (#) MAYO'!AE84*AE$2,IF($C84=$D$3,'FLETES (#) MAYO'!AE84*AE$3,IF($C84=$D$4,'FLETES (#) MAYO'!AE84*AE$4,IF($C84=$D$5,'FLETES (#) MAYO'!AE84*AE$5,0))))</f>
        <v>0</v>
      </c>
      <c r="AF84" s="179">
        <f>IF($C84=$D$2,'FLETES (#) MAYO'!AF84*AF$2,IF($C84=$D$3,'FLETES (#) MAYO'!AF84*AF$3,IF($C84=$D$4,'FLETES (#) MAYO'!AF84*AF$4,IF($C84=$D$5,'FLETES (#) MAYO'!AF84*AF$5,0))))</f>
        <v>0</v>
      </c>
      <c r="AG84" s="179">
        <f>IF($C84=$D$2,'FLETES (#) MAYO'!AG84*AG$2,IF($C84=$D$3,'FLETES (#) MAYO'!AG84*AG$3,IF($C84=$D$4,'FLETES (#) MAYO'!AG84*AG$4,IF($C84=$D$5,'FLETES (#) MAYO'!AG84*AG$5,0))))</f>
        <v>0</v>
      </c>
      <c r="AH84" s="179">
        <f>IF($C84=$D$2,'FLETES (#) MAYO'!AH84*AH$2,IF($C84=$D$3,'FLETES (#) MAYO'!AH84*AH$3,IF($C84=$D$4,'FLETES (#) MAYO'!AH84*AH$4,IF($C84=$D$5,'FLETES (#) MAYO'!AH84*AH$5,0))))</f>
        <v>0</v>
      </c>
      <c r="AI84" s="179">
        <f>IF($C84=$D$2,'FLETES (#) MAYO'!AI84*AI$2,IF($C84=$D$3,'FLETES (#) MAYO'!AI84*AI$3,IF($C84=$D$4,'FLETES (#) MAYO'!AI84*AI$4,IF($C84=$D$5,'FLETES (#) MAYO'!AI84*AI$5,0))))</f>
        <v>0</v>
      </c>
      <c r="AJ84" s="179">
        <f>IF($C84=$D$2,'FLETES (#) MAYO'!AJ84*AJ$2,IF($C84=$D$3,'FLETES (#) MAYO'!AJ84*AJ$3,IF($C84=$D$4,'FLETES (#) MAYO'!AJ84*AJ$4,IF($C84=$D$5,'FLETES (#) MAYO'!AJ84*AJ$5,0))))</f>
        <v>0</v>
      </c>
      <c r="AK84" s="179">
        <f>IF($C84=$D$2,'FLETES (#) MAYO'!AK84*AK$2,IF($C84=$D$3,'FLETES (#) MAYO'!AK84*AK$3,IF($C84=$D$4,'FLETES (#) MAYO'!AK84*AK$4,IF($C84=$D$5,'FLETES (#) MAYO'!AK84*AK$5,0))))</f>
        <v>0</v>
      </c>
      <c r="AL84" s="179">
        <f>IF($C84=$D$2,'FLETES (#) MAYO'!AL84*AL$2,IF($C84=$D$3,'FLETES (#) MAYO'!AL84*AL$3,IF($C84=$D$4,'FLETES (#) MAYO'!AL84*AL$4,IF($C84=$D$5,'FLETES (#) MAYO'!AL84*AL$5,0))))</f>
        <v>0</v>
      </c>
      <c r="AM84" s="179">
        <f>IF($C84=$D$2,'FLETES (#) MAYO'!AM84*AM$2,IF($C84=$D$3,'FLETES (#) MAYO'!AM84*AM$3,IF($C84=$D$4,'FLETES (#) MAYO'!AM84*AM$4,IF($C84=$D$5,'FLETES (#) MAYO'!AM84*AM$5,0))))</f>
        <v>0</v>
      </c>
    </row>
    <row r="85" spans="1:39">
      <c r="A85" s="141"/>
      <c r="B85" s="165"/>
      <c r="C85" s="165"/>
      <c r="D85" s="178">
        <f t="shared" si="0"/>
        <v>0</v>
      </c>
      <c r="E85" s="179">
        <f>IF($C85=$D$2,'FLETES (#) MAYO'!E85*E$2,IF($C85=$D$3,'FLETES (#) MAYO'!E85*E$3,IF($C85=$D$4,'FLETES (#) MAYO'!E85*E$4,IF($C85=$D$5,'FLETES (#) MAYO'!E85*E$5,0))))</f>
        <v>0</v>
      </c>
      <c r="F85" s="179">
        <f>IF($C85=$D$2,'FLETES (#) MAYO'!F85*F$2,IF($C85=$D$3,'FLETES (#) MAYO'!F85*F$3,IF($C85=$D$4,'FLETES (#) MAYO'!F85*F$4,IF($C85=$D$5,'FLETES (#) MAYO'!F85*F$5,0))))</f>
        <v>0</v>
      </c>
      <c r="G85" s="179">
        <f>IF($C85=$D$2,'FLETES (#) MAYO'!G85*G$2,IF($C85=$D$3,'FLETES (#) MAYO'!G85*G$3,IF($C85=$D$4,'FLETES (#) MAYO'!G85*G$4,IF($C85=$D$5,'FLETES (#) MAYO'!G85*G$5,0))))</f>
        <v>0</v>
      </c>
      <c r="H85" s="179">
        <f>IF($C85=$D$2,'FLETES (#) MAYO'!H85*H$2,IF($C85=$D$3,'FLETES (#) MAYO'!H85*H$3,IF($C85=$D$4,'FLETES (#) MAYO'!H85*H$4,IF($C85=$D$5,'FLETES (#) MAYO'!H85*H$5,0))))</f>
        <v>0</v>
      </c>
      <c r="I85" s="179">
        <f>IF($C85=$D$2,'FLETES (#) MAYO'!I85*I$2,IF($C85=$D$3,'FLETES (#) MAYO'!I85*I$3,IF($C85=$D$4,'FLETES (#) MAYO'!I85*I$4,IF($C85=$D$5,'FLETES (#) MAYO'!I85*I$5,0))))</f>
        <v>0</v>
      </c>
      <c r="J85" s="179">
        <f>IF($C85=$D$2,'FLETES (#) MAYO'!J85*J$2,IF($C85=$D$3,'FLETES (#) MAYO'!J85*J$3,IF($C85=$D$4,'FLETES (#) MAYO'!J85*J$4,IF($C85=$D$5,'FLETES (#) MAYO'!J85*J$5,0))))</f>
        <v>0</v>
      </c>
      <c r="K85" s="179">
        <f>IF($C85=$D$2,'FLETES (#) MAYO'!K85*K$2,IF($C85=$D$3,'FLETES (#) MAYO'!K85*K$3,IF($C85=$D$4,'FLETES (#) MAYO'!K85*K$4,IF($C85=$D$5,'FLETES (#) MAYO'!K85*K$5,0))))</f>
        <v>0</v>
      </c>
      <c r="L85" s="179">
        <f>IF($C85=$D$2,'FLETES (#) MAYO'!L85*L$2,IF($C85=$D$3,'FLETES (#) MAYO'!L85*L$3,IF($C85=$D$4,'FLETES (#) MAYO'!L85*L$4,IF($C85=$D$5,'FLETES (#) MAYO'!L85*L$5,0))))</f>
        <v>0</v>
      </c>
      <c r="M85" s="179">
        <f>IF($C85=$D$2,'FLETES (#) MAYO'!M85*M$2,IF($C85=$D$3,'FLETES (#) MAYO'!M85*M$3,IF($C85=$D$4,'FLETES (#) MAYO'!M85*M$4,IF($C85=$D$5,'FLETES (#) MAYO'!M85*M$5,0))))</f>
        <v>0</v>
      </c>
      <c r="N85" s="179">
        <f>IF($C85=$D$2,'FLETES (#) MAYO'!N85*N$2,IF($C85=$D$3,'FLETES (#) MAYO'!N85*N$3,IF($C85=$D$4,'FLETES (#) MAYO'!N85*N$4,IF($C85=$D$5,'FLETES (#) MAYO'!N85*N$5,0))))</f>
        <v>0</v>
      </c>
      <c r="O85" s="179">
        <f>IF($C85=$D$2,'FLETES (#) MAYO'!O85*O$2,IF($C85=$D$3,'FLETES (#) MAYO'!O85*O$3,IF($C85=$D$4,'FLETES (#) MAYO'!O85*O$4,IF($C85=$D$5,'FLETES (#) MAYO'!O85*O$5,0))))</f>
        <v>0</v>
      </c>
      <c r="P85" s="179">
        <f>IF($C85=$D$2,'FLETES (#) MAYO'!P85*P$2,IF($C85=$D$3,'FLETES (#) MAYO'!P85*P$3,IF($C85=$D$4,'FLETES (#) MAYO'!P85*P$4,IF($C85=$D$5,'FLETES (#) MAYO'!P85*P$5,0))))</f>
        <v>0</v>
      </c>
      <c r="Q85" s="179">
        <f>IF($C85=$D$2,'FLETES (#) MAYO'!Q85*Q$2,IF($C85=$D$3,'FLETES (#) MAYO'!Q85*Q$3,IF($C85=$D$4,'FLETES (#) MAYO'!Q85*Q$4,IF($C85=$D$5,'FLETES (#) MAYO'!Q85*Q$5,0))))</f>
        <v>0</v>
      </c>
      <c r="R85" s="179">
        <f>IF($C85=$D$2,'FLETES (#) MAYO'!R85*R$2,IF($C85=$D$3,'FLETES (#) MAYO'!R85*R$3,IF($C85=$D$4,'FLETES (#) MAYO'!R85*R$4,IF($C85=$D$5,'FLETES (#) MAYO'!R85*R$5,0))))</f>
        <v>0</v>
      </c>
      <c r="S85" s="179">
        <f>IF($C85=$D$2,'FLETES (#) MAYO'!S85*S$2,IF($C85=$D$3,'FLETES (#) MAYO'!S85*S$3,IF($C85=$D$4,'FLETES (#) MAYO'!S85*S$4,IF($C85=$D$5,'FLETES (#) MAYO'!S85*S$5,0))))</f>
        <v>0</v>
      </c>
      <c r="T85" s="179">
        <f>IF($C85=$D$2,'FLETES (#) MAYO'!T85*T$2,IF($C85=$D$3,'FLETES (#) MAYO'!T85*T$3,IF($C85=$D$4,'FLETES (#) MAYO'!T85*T$4,IF($C85=$D$5,'FLETES (#) MAYO'!T85*T$5,0))))</f>
        <v>0</v>
      </c>
      <c r="U85" s="179">
        <f>IF($C85=$D$2,'FLETES (#) MAYO'!U85*U$2,IF($C85=$D$3,'FLETES (#) MAYO'!U85*U$3,IF($C85=$D$4,'FLETES (#) MAYO'!U85*U$4,IF($C85=$D$5,'FLETES (#) MAYO'!U85*U$5,0))))</f>
        <v>0</v>
      </c>
      <c r="V85" s="179">
        <f>IF($C85=$D$2,'FLETES (#) MAYO'!V85*V$2,IF($C85=$D$3,'FLETES (#) MAYO'!V85*V$3,IF($C85=$D$4,'FLETES (#) MAYO'!V85*V$4,IF($C85=$D$5,'FLETES (#) MAYO'!V85*V$5,0))))</f>
        <v>0</v>
      </c>
      <c r="W85" s="179">
        <f>IF($C85=$D$2,'FLETES (#) MAYO'!W85*W$2,IF($C85=$D$3,'FLETES (#) MAYO'!W85*W$3,IF($C85=$D$4,'FLETES (#) MAYO'!W85*W$4,IF($C85=$D$5,'FLETES (#) MAYO'!W85*W$5,0))))</f>
        <v>0</v>
      </c>
      <c r="X85" s="179">
        <f>IF($C85=$D$2,'FLETES (#) MAYO'!X85*X$2,IF($C85=$D$3,'FLETES (#) MAYO'!X85*X$3,IF($C85=$D$4,'FLETES (#) MAYO'!X85*X$4,IF($C85=$D$5,'FLETES (#) MAYO'!X85*X$5,0))))</f>
        <v>0</v>
      </c>
      <c r="Y85" s="179">
        <f>IF($C85=$D$2,'FLETES (#) MAYO'!Y85*Y$2,IF($C85=$D$3,'FLETES (#) MAYO'!Y85*Y$3,IF($C85=$D$4,'FLETES (#) MAYO'!Y85*Y$4,IF($C85=$D$5,'FLETES (#) MAYO'!Y85*Y$5,0))))</f>
        <v>0</v>
      </c>
      <c r="Z85" s="179">
        <f>IF($C85=$D$2,'FLETES (#) MAYO'!Z85*Z$2,IF($C85=$D$3,'FLETES (#) MAYO'!Z85*Z$3,IF($C85=$D$4,'FLETES (#) MAYO'!Z85*Z$4,IF($C85=$D$5,'FLETES (#) MAYO'!Z85*Z$5,0))))</f>
        <v>0</v>
      </c>
      <c r="AA85" s="179">
        <f>IF($C85=$D$2,'FLETES (#) MAYO'!AA85*AA$2,IF($C85=$D$3,'FLETES (#) MAYO'!AA85*AA$3,IF($C85=$D$4,'FLETES (#) MAYO'!AA85*AA$4,IF($C85=$D$5,'FLETES (#) MAYO'!AA85*AA$5,0))))</f>
        <v>0</v>
      </c>
      <c r="AB85" s="179">
        <f>IF($C85=$D$2,'FLETES (#) MAYO'!AB85*AB$2,IF($C85=$D$3,'FLETES (#) MAYO'!AB85*AB$3,IF($C85=$D$4,'FLETES (#) MAYO'!AB85*AB$4,IF($C85=$D$5,'FLETES (#) MAYO'!AB85*AB$5,0))))</f>
        <v>0</v>
      </c>
      <c r="AC85" s="179">
        <f>IF($C85=$D$2,'FLETES (#) MAYO'!AC85*AC$2,IF($C85=$D$3,'FLETES (#) MAYO'!AC85*AC$3,IF($C85=$D$4,'FLETES (#) MAYO'!AC85*AC$4,IF($C85=$D$5,'FLETES (#) MAYO'!AC85*AC$5,0))))</f>
        <v>0</v>
      </c>
      <c r="AD85" s="179">
        <f>IF($C85=$D$2,'FLETES (#) MAYO'!AD85*AD$2,IF($C85=$D$3,'FLETES (#) MAYO'!AD85*AD$3,IF($C85=$D$4,'FLETES (#) MAYO'!AD85*AD$4,IF($C85=$D$5,'FLETES (#) MAYO'!AD85*AD$5,0))))</f>
        <v>0</v>
      </c>
      <c r="AE85" s="179">
        <f>IF($C85=$D$2,'FLETES (#) MAYO'!AE85*AE$2,IF($C85=$D$3,'FLETES (#) MAYO'!AE85*AE$3,IF($C85=$D$4,'FLETES (#) MAYO'!AE85*AE$4,IF($C85=$D$5,'FLETES (#) MAYO'!AE85*AE$5,0))))</f>
        <v>0</v>
      </c>
      <c r="AF85" s="179">
        <f>IF($C85=$D$2,'FLETES (#) MAYO'!AF85*AF$2,IF($C85=$D$3,'FLETES (#) MAYO'!AF85*AF$3,IF($C85=$D$4,'FLETES (#) MAYO'!AF85*AF$4,IF($C85=$D$5,'FLETES (#) MAYO'!AF85*AF$5,0))))</f>
        <v>0</v>
      </c>
      <c r="AG85" s="179">
        <f>IF($C85=$D$2,'FLETES (#) MAYO'!AG85*AG$2,IF($C85=$D$3,'FLETES (#) MAYO'!AG85*AG$3,IF($C85=$D$4,'FLETES (#) MAYO'!AG85*AG$4,IF($C85=$D$5,'FLETES (#) MAYO'!AG85*AG$5,0))))</f>
        <v>0</v>
      </c>
      <c r="AH85" s="179">
        <f>IF($C85=$D$2,'FLETES (#) MAYO'!AH85*AH$2,IF($C85=$D$3,'FLETES (#) MAYO'!AH85*AH$3,IF($C85=$D$4,'FLETES (#) MAYO'!AH85*AH$4,IF($C85=$D$5,'FLETES (#) MAYO'!AH85*AH$5,0))))</f>
        <v>0</v>
      </c>
      <c r="AI85" s="179">
        <f>IF($C85=$D$2,'FLETES (#) MAYO'!AI85*AI$2,IF($C85=$D$3,'FLETES (#) MAYO'!AI85*AI$3,IF($C85=$D$4,'FLETES (#) MAYO'!AI85*AI$4,IF($C85=$D$5,'FLETES (#) MAYO'!AI85*AI$5,0))))</f>
        <v>0</v>
      </c>
      <c r="AJ85" s="179">
        <f>IF($C85=$D$2,'FLETES (#) MAYO'!AJ85*AJ$2,IF($C85=$D$3,'FLETES (#) MAYO'!AJ85*AJ$3,IF($C85=$D$4,'FLETES (#) MAYO'!AJ85*AJ$4,IF($C85=$D$5,'FLETES (#) MAYO'!AJ85*AJ$5,0))))</f>
        <v>0</v>
      </c>
      <c r="AK85" s="179">
        <f>IF($C85=$D$2,'FLETES (#) MAYO'!AK85*AK$2,IF($C85=$D$3,'FLETES (#) MAYO'!AK85*AK$3,IF($C85=$D$4,'FLETES (#) MAYO'!AK85*AK$4,IF($C85=$D$5,'FLETES (#) MAYO'!AK85*AK$5,0))))</f>
        <v>0</v>
      </c>
      <c r="AL85" s="179">
        <f>IF($C85=$D$2,'FLETES (#) MAYO'!AL85*AL$2,IF($C85=$D$3,'FLETES (#) MAYO'!AL85*AL$3,IF($C85=$D$4,'FLETES (#) MAYO'!AL85*AL$4,IF($C85=$D$5,'FLETES (#) MAYO'!AL85*AL$5,0))))</f>
        <v>0</v>
      </c>
      <c r="AM85" s="179">
        <f>IF($C85=$D$2,'FLETES (#) MAYO'!AM85*AM$2,IF($C85=$D$3,'FLETES (#) MAYO'!AM85*AM$3,IF($C85=$D$4,'FLETES (#) MAYO'!AM85*AM$4,IF($C85=$D$5,'FLETES (#) MAYO'!AM85*AM$5,0))))</f>
        <v>0</v>
      </c>
    </row>
    <row r="86" spans="1:39">
      <c r="A86" s="141"/>
      <c r="B86" s="165"/>
      <c r="C86" s="165"/>
      <c r="D86" s="178">
        <f t="shared" si="0"/>
        <v>0</v>
      </c>
      <c r="E86" s="179">
        <f>IF($C86=$D$2,'FLETES (#) MAYO'!E86*E$2,IF($C86=$D$3,'FLETES (#) MAYO'!E86*E$3,IF($C86=$D$4,'FLETES (#) MAYO'!E86*E$4,IF($C86=$D$5,'FLETES (#) MAYO'!E86*E$5,0))))</f>
        <v>0</v>
      </c>
      <c r="F86" s="179">
        <f>IF($C86=$D$2,'FLETES (#) MAYO'!F86*F$2,IF($C86=$D$3,'FLETES (#) MAYO'!F86*F$3,IF($C86=$D$4,'FLETES (#) MAYO'!F86*F$4,IF($C86=$D$5,'FLETES (#) MAYO'!F86*F$5,0))))</f>
        <v>0</v>
      </c>
      <c r="G86" s="179">
        <f>IF($C86=$D$2,'FLETES (#) MAYO'!G86*G$2,IF($C86=$D$3,'FLETES (#) MAYO'!G86*G$3,IF($C86=$D$4,'FLETES (#) MAYO'!G86*G$4,IF($C86=$D$5,'FLETES (#) MAYO'!G86*G$5,0))))</f>
        <v>0</v>
      </c>
      <c r="H86" s="179">
        <f>IF($C86=$D$2,'FLETES (#) MAYO'!H86*H$2,IF($C86=$D$3,'FLETES (#) MAYO'!H86*H$3,IF($C86=$D$4,'FLETES (#) MAYO'!H86*H$4,IF($C86=$D$5,'FLETES (#) MAYO'!H86*H$5,0))))</f>
        <v>0</v>
      </c>
      <c r="I86" s="179">
        <f>IF($C86=$D$2,'FLETES (#) MAYO'!I86*I$2,IF($C86=$D$3,'FLETES (#) MAYO'!I86*I$3,IF($C86=$D$4,'FLETES (#) MAYO'!I86*I$4,IF($C86=$D$5,'FLETES (#) MAYO'!I86*I$5,0))))</f>
        <v>0</v>
      </c>
      <c r="J86" s="179">
        <f>IF($C86=$D$2,'FLETES (#) MAYO'!J86*J$2,IF($C86=$D$3,'FLETES (#) MAYO'!J86*J$3,IF($C86=$D$4,'FLETES (#) MAYO'!J86*J$4,IF($C86=$D$5,'FLETES (#) MAYO'!J86*J$5,0))))</f>
        <v>0</v>
      </c>
      <c r="K86" s="179">
        <f>IF($C86=$D$2,'FLETES (#) MAYO'!K86*K$2,IF($C86=$D$3,'FLETES (#) MAYO'!K86*K$3,IF($C86=$D$4,'FLETES (#) MAYO'!K86*K$4,IF($C86=$D$5,'FLETES (#) MAYO'!K86*K$5,0))))</f>
        <v>0</v>
      </c>
      <c r="L86" s="179">
        <f>IF($C86=$D$2,'FLETES (#) MAYO'!L86*L$2,IF($C86=$D$3,'FLETES (#) MAYO'!L86*L$3,IF($C86=$D$4,'FLETES (#) MAYO'!L86*L$4,IF($C86=$D$5,'FLETES (#) MAYO'!L86*L$5,0))))</f>
        <v>0</v>
      </c>
      <c r="M86" s="179">
        <f>IF($C86=$D$2,'FLETES (#) MAYO'!M86*M$2,IF($C86=$D$3,'FLETES (#) MAYO'!M86*M$3,IF($C86=$D$4,'FLETES (#) MAYO'!M86*M$4,IF($C86=$D$5,'FLETES (#) MAYO'!M86*M$5,0))))</f>
        <v>0</v>
      </c>
      <c r="N86" s="179">
        <f>IF($C86=$D$2,'FLETES (#) MAYO'!N86*N$2,IF($C86=$D$3,'FLETES (#) MAYO'!N86*N$3,IF($C86=$D$4,'FLETES (#) MAYO'!N86*N$4,IF($C86=$D$5,'FLETES (#) MAYO'!N86*N$5,0))))</f>
        <v>0</v>
      </c>
      <c r="O86" s="179">
        <f>IF($C86=$D$2,'FLETES (#) MAYO'!O86*O$2,IF($C86=$D$3,'FLETES (#) MAYO'!O86*O$3,IF($C86=$D$4,'FLETES (#) MAYO'!O86*O$4,IF($C86=$D$5,'FLETES (#) MAYO'!O86*O$5,0))))</f>
        <v>0</v>
      </c>
      <c r="P86" s="179">
        <f>IF($C86=$D$2,'FLETES (#) MAYO'!P86*P$2,IF($C86=$D$3,'FLETES (#) MAYO'!P86*P$3,IF($C86=$D$4,'FLETES (#) MAYO'!P86*P$4,IF($C86=$D$5,'FLETES (#) MAYO'!P86*P$5,0))))</f>
        <v>0</v>
      </c>
      <c r="Q86" s="179">
        <f>IF($C86=$D$2,'FLETES (#) MAYO'!Q86*Q$2,IF($C86=$D$3,'FLETES (#) MAYO'!Q86*Q$3,IF($C86=$D$4,'FLETES (#) MAYO'!Q86*Q$4,IF($C86=$D$5,'FLETES (#) MAYO'!Q86*Q$5,0))))</f>
        <v>0</v>
      </c>
      <c r="R86" s="179">
        <f>IF($C86=$D$2,'FLETES (#) MAYO'!R86*R$2,IF($C86=$D$3,'FLETES (#) MAYO'!R86*R$3,IF($C86=$D$4,'FLETES (#) MAYO'!R86*R$4,IF($C86=$D$5,'FLETES (#) MAYO'!R86*R$5,0))))</f>
        <v>0</v>
      </c>
      <c r="S86" s="179">
        <f>IF($C86=$D$2,'FLETES (#) MAYO'!S86*S$2,IF($C86=$D$3,'FLETES (#) MAYO'!S86*S$3,IF($C86=$D$4,'FLETES (#) MAYO'!S86*S$4,IF($C86=$D$5,'FLETES (#) MAYO'!S86*S$5,0))))</f>
        <v>0</v>
      </c>
      <c r="T86" s="179">
        <f>IF($C86=$D$2,'FLETES (#) MAYO'!T86*T$2,IF($C86=$D$3,'FLETES (#) MAYO'!T86*T$3,IF($C86=$D$4,'FLETES (#) MAYO'!T86*T$4,IF($C86=$D$5,'FLETES (#) MAYO'!T86*T$5,0))))</f>
        <v>0</v>
      </c>
      <c r="U86" s="179">
        <f>IF($C86=$D$2,'FLETES (#) MAYO'!U86*U$2,IF($C86=$D$3,'FLETES (#) MAYO'!U86*U$3,IF($C86=$D$4,'FLETES (#) MAYO'!U86*U$4,IF($C86=$D$5,'FLETES (#) MAYO'!U86*U$5,0))))</f>
        <v>0</v>
      </c>
      <c r="V86" s="179">
        <f>IF($C86=$D$2,'FLETES (#) MAYO'!V86*V$2,IF($C86=$D$3,'FLETES (#) MAYO'!V86*V$3,IF($C86=$D$4,'FLETES (#) MAYO'!V86*V$4,IF($C86=$D$5,'FLETES (#) MAYO'!V86*V$5,0))))</f>
        <v>0</v>
      </c>
      <c r="W86" s="179">
        <f>IF($C86=$D$2,'FLETES (#) MAYO'!W86*W$2,IF($C86=$D$3,'FLETES (#) MAYO'!W86*W$3,IF($C86=$D$4,'FLETES (#) MAYO'!W86*W$4,IF($C86=$D$5,'FLETES (#) MAYO'!W86*W$5,0))))</f>
        <v>0</v>
      </c>
      <c r="X86" s="179">
        <f>IF($C86=$D$2,'FLETES (#) MAYO'!X86*X$2,IF($C86=$D$3,'FLETES (#) MAYO'!X86*X$3,IF($C86=$D$4,'FLETES (#) MAYO'!X86*X$4,IF($C86=$D$5,'FLETES (#) MAYO'!X86*X$5,0))))</f>
        <v>0</v>
      </c>
      <c r="Y86" s="179">
        <f>IF($C86=$D$2,'FLETES (#) MAYO'!Y86*Y$2,IF($C86=$D$3,'FLETES (#) MAYO'!Y86*Y$3,IF($C86=$D$4,'FLETES (#) MAYO'!Y86*Y$4,IF($C86=$D$5,'FLETES (#) MAYO'!Y86*Y$5,0))))</f>
        <v>0</v>
      </c>
      <c r="Z86" s="179">
        <f>IF($C86=$D$2,'FLETES (#) MAYO'!Z86*Z$2,IF($C86=$D$3,'FLETES (#) MAYO'!Z86*Z$3,IF($C86=$D$4,'FLETES (#) MAYO'!Z86*Z$4,IF($C86=$D$5,'FLETES (#) MAYO'!Z86*Z$5,0))))</f>
        <v>0</v>
      </c>
      <c r="AA86" s="179">
        <f>IF($C86=$D$2,'FLETES (#) MAYO'!AA86*AA$2,IF($C86=$D$3,'FLETES (#) MAYO'!AA86*AA$3,IF($C86=$D$4,'FLETES (#) MAYO'!AA86*AA$4,IF($C86=$D$5,'FLETES (#) MAYO'!AA86*AA$5,0))))</f>
        <v>0</v>
      </c>
      <c r="AB86" s="179">
        <f>IF($C86=$D$2,'FLETES (#) MAYO'!AB86*AB$2,IF($C86=$D$3,'FLETES (#) MAYO'!AB86*AB$3,IF($C86=$D$4,'FLETES (#) MAYO'!AB86*AB$4,IF($C86=$D$5,'FLETES (#) MAYO'!AB86*AB$5,0))))</f>
        <v>0</v>
      </c>
      <c r="AC86" s="179">
        <f>IF($C86=$D$2,'FLETES (#) MAYO'!AC86*AC$2,IF($C86=$D$3,'FLETES (#) MAYO'!AC86*AC$3,IF($C86=$D$4,'FLETES (#) MAYO'!AC86*AC$4,IF($C86=$D$5,'FLETES (#) MAYO'!AC86*AC$5,0))))</f>
        <v>0</v>
      </c>
      <c r="AD86" s="179">
        <f>IF($C86=$D$2,'FLETES (#) MAYO'!AD86*AD$2,IF($C86=$D$3,'FLETES (#) MAYO'!AD86*AD$3,IF($C86=$D$4,'FLETES (#) MAYO'!AD86*AD$4,IF($C86=$D$5,'FLETES (#) MAYO'!AD86*AD$5,0))))</f>
        <v>0</v>
      </c>
      <c r="AE86" s="179">
        <f>IF($C86=$D$2,'FLETES (#) MAYO'!AE86*AE$2,IF($C86=$D$3,'FLETES (#) MAYO'!AE86*AE$3,IF($C86=$D$4,'FLETES (#) MAYO'!AE86*AE$4,IF($C86=$D$5,'FLETES (#) MAYO'!AE86*AE$5,0))))</f>
        <v>0</v>
      </c>
      <c r="AF86" s="179">
        <f>IF($C86=$D$2,'FLETES (#) MAYO'!AF86*AF$2,IF($C86=$D$3,'FLETES (#) MAYO'!AF86*AF$3,IF($C86=$D$4,'FLETES (#) MAYO'!AF86*AF$4,IF($C86=$D$5,'FLETES (#) MAYO'!AF86*AF$5,0))))</f>
        <v>0</v>
      </c>
      <c r="AG86" s="179">
        <f>IF($C86=$D$2,'FLETES (#) MAYO'!AG86*AG$2,IF($C86=$D$3,'FLETES (#) MAYO'!AG86*AG$3,IF($C86=$D$4,'FLETES (#) MAYO'!AG86*AG$4,IF($C86=$D$5,'FLETES (#) MAYO'!AG86*AG$5,0))))</f>
        <v>0</v>
      </c>
      <c r="AH86" s="179">
        <f>IF($C86=$D$2,'FLETES (#) MAYO'!AH86*AH$2,IF($C86=$D$3,'FLETES (#) MAYO'!AH86*AH$3,IF($C86=$D$4,'FLETES (#) MAYO'!AH86*AH$4,IF($C86=$D$5,'FLETES (#) MAYO'!AH86*AH$5,0))))</f>
        <v>0</v>
      </c>
      <c r="AI86" s="179">
        <f>IF($C86=$D$2,'FLETES (#) MAYO'!AI86*AI$2,IF($C86=$D$3,'FLETES (#) MAYO'!AI86*AI$3,IF($C86=$D$4,'FLETES (#) MAYO'!AI86*AI$4,IF($C86=$D$5,'FLETES (#) MAYO'!AI86*AI$5,0))))</f>
        <v>0</v>
      </c>
      <c r="AJ86" s="179">
        <f>IF($C86=$D$2,'FLETES (#) MAYO'!AJ86*AJ$2,IF($C86=$D$3,'FLETES (#) MAYO'!AJ86*AJ$3,IF($C86=$D$4,'FLETES (#) MAYO'!AJ86*AJ$4,IF($C86=$D$5,'FLETES (#) MAYO'!AJ86*AJ$5,0))))</f>
        <v>0</v>
      </c>
      <c r="AK86" s="179">
        <f>IF($C86=$D$2,'FLETES (#) MAYO'!AK86*AK$2,IF($C86=$D$3,'FLETES (#) MAYO'!AK86*AK$3,IF($C86=$D$4,'FLETES (#) MAYO'!AK86*AK$4,IF($C86=$D$5,'FLETES (#) MAYO'!AK86*AK$5,0))))</f>
        <v>0</v>
      </c>
      <c r="AL86" s="179">
        <f>IF($C86=$D$2,'FLETES (#) MAYO'!AL86*AL$2,IF($C86=$D$3,'FLETES (#) MAYO'!AL86*AL$3,IF($C86=$D$4,'FLETES (#) MAYO'!AL86*AL$4,IF($C86=$D$5,'FLETES (#) MAYO'!AL86*AL$5,0))))</f>
        <v>0</v>
      </c>
      <c r="AM86" s="179">
        <f>IF($C86=$D$2,'FLETES (#) MAYO'!AM86*AM$2,IF($C86=$D$3,'FLETES (#) MAYO'!AM86*AM$3,IF($C86=$D$4,'FLETES (#) MAYO'!AM86*AM$4,IF($C86=$D$5,'FLETES (#) MAYO'!AM86*AM$5,0))))</f>
        <v>0</v>
      </c>
    </row>
    <row r="87" spans="1:39">
      <c r="A87" s="141"/>
      <c r="B87" s="165"/>
      <c r="C87" s="165"/>
      <c r="D87" s="178">
        <f t="shared" si="0"/>
        <v>0</v>
      </c>
      <c r="E87" s="179">
        <f>IF($C87=$D$2,'FLETES (#) MAYO'!E87*E$2,IF($C87=$D$3,'FLETES (#) MAYO'!E87*E$3,IF($C87=$D$4,'FLETES (#) MAYO'!E87*E$4,IF($C87=$D$5,'FLETES (#) MAYO'!E87*E$5,0))))</f>
        <v>0</v>
      </c>
      <c r="F87" s="179">
        <f>IF($C87=$D$2,'FLETES (#) MAYO'!F87*F$2,IF($C87=$D$3,'FLETES (#) MAYO'!F87*F$3,IF($C87=$D$4,'FLETES (#) MAYO'!F87*F$4,IF($C87=$D$5,'FLETES (#) MAYO'!F87*F$5,0))))</f>
        <v>0</v>
      </c>
      <c r="G87" s="179">
        <f>IF($C87=$D$2,'FLETES (#) MAYO'!G87*G$2,IF($C87=$D$3,'FLETES (#) MAYO'!G87*G$3,IF($C87=$D$4,'FLETES (#) MAYO'!G87*G$4,IF($C87=$D$5,'FLETES (#) MAYO'!G87*G$5,0))))</f>
        <v>0</v>
      </c>
      <c r="H87" s="179">
        <f>IF($C87=$D$2,'FLETES (#) MAYO'!H87*H$2,IF($C87=$D$3,'FLETES (#) MAYO'!H87*H$3,IF($C87=$D$4,'FLETES (#) MAYO'!H87*H$4,IF($C87=$D$5,'FLETES (#) MAYO'!H87*H$5,0))))</f>
        <v>0</v>
      </c>
      <c r="I87" s="179">
        <f>IF($C87=$D$2,'FLETES (#) MAYO'!I87*I$2,IF($C87=$D$3,'FLETES (#) MAYO'!I87*I$3,IF($C87=$D$4,'FLETES (#) MAYO'!I87*I$4,IF($C87=$D$5,'FLETES (#) MAYO'!I87*I$5,0))))</f>
        <v>0</v>
      </c>
      <c r="J87" s="179">
        <f>IF($C87=$D$2,'FLETES (#) MAYO'!J87*J$2,IF($C87=$D$3,'FLETES (#) MAYO'!J87*J$3,IF($C87=$D$4,'FLETES (#) MAYO'!J87*J$4,IF($C87=$D$5,'FLETES (#) MAYO'!J87*J$5,0))))</f>
        <v>0</v>
      </c>
      <c r="K87" s="179">
        <f>IF($C87=$D$2,'FLETES (#) MAYO'!K87*K$2,IF($C87=$D$3,'FLETES (#) MAYO'!K87*K$3,IF($C87=$D$4,'FLETES (#) MAYO'!K87*K$4,IF($C87=$D$5,'FLETES (#) MAYO'!K87*K$5,0))))</f>
        <v>0</v>
      </c>
      <c r="L87" s="179">
        <f>IF($C87=$D$2,'FLETES (#) MAYO'!L87*L$2,IF($C87=$D$3,'FLETES (#) MAYO'!L87*L$3,IF($C87=$D$4,'FLETES (#) MAYO'!L87*L$4,IF($C87=$D$5,'FLETES (#) MAYO'!L87*L$5,0))))</f>
        <v>0</v>
      </c>
      <c r="M87" s="179">
        <f>IF($C87=$D$2,'FLETES (#) MAYO'!M87*M$2,IF($C87=$D$3,'FLETES (#) MAYO'!M87*M$3,IF($C87=$D$4,'FLETES (#) MAYO'!M87*M$4,IF($C87=$D$5,'FLETES (#) MAYO'!M87*M$5,0))))</f>
        <v>0</v>
      </c>
      <c r="N87" s="179">
        <f>IF($C87=$D$2,'FLETES (#) MAYO'!N87*N$2,IF($C87=$D$3,'FLETES (#) MAYO'!N87*N$3,IF($C87=$D$4,'FLETES (#) MAYO'!N87*N$4,IF($C87=$D$5,'FLETES (#) MAYO'!N87*N$5,0))))</f>
        <v>0</v>
      </c>
      <c r="O87" s="179">
        <f>IF($C87=$D$2,'FLETES (#) MAYO'!O87*O$2,IF($C87=$D$3,'FLETES (#) MAYO'!O87*O$3,IF($C87=$D$4,'FLETES (#) MAYO'!O87*O$4,IF($C87=$D$5,'FLETES (#) MAYO'!O87*O$5,0))))</f>
        <v>0</v>
      </c>
      <c r="P87" s="179">
        <f>IF($C87=$D$2,'FLETES (#) MAYO'!P87*P$2,IF($C87=$D$3,'FLETES (#) MAYO'!P87*P$3,IF($C87=$D$4,'FLETES (#) MAYO'!P87*P$4,IF($C87=$D$5,'FLETES (#) MAYO'!P87*P$5,0))))</f>
        <v>0</v>
      </c>
      <c r="Q87" s="179">
        <f>IF($C87=$D$2,'FLETES (#) MAYO'!Q87*Q$2,IF($C87=$D$3,'FLETES (#) MAYO'!Q87*Q$3,IF($C87=$D$4,'FLETES (#) MAYO'!Q87*Q$4,IF($C87=$D$5,'FLETES (#) MAYO'!Q87*Q$5,0))))</f>
        <v>0</v>
      </c>
      <c r="R87" s="179">
        <f>IF($C87=$D$2,'FLETES (#) MAYO'!R87*R$2,IF($C87=$D$3,'FLETES (#) MAYO'!R87*R$3,IF($C87=$D$4,'FLETES (#) MAYO'!R87*R$4,IF($C87=$D$5,'FLETES (#) MAYO'!R87*R$5,0))))</f>
        <v>0</v>
      </c>
      <c r="S87" s="179">
        <f>IF($C87=$D$2,'FLETES (#) MAYO'!S87*S$2,IF($C87=$D$3,'FLETES (#) MAYO'!S87*S$3,IF($C87=$D$4,'FLETES (#) MAYO'!S87*S$4,IF($C87=$D$5,'FLETES (#) MAYO'!S87*S$5,0))))</f>
        <v>0</v>
      </c>
      <c r="T87" s="179">
        <f>IF($C87=$D$2,'FLETES (#) MAYO'!T87*T$2,IF($C87=$D$3,'FLETES (#) MAYO'!T87*T$3,IF($C87=$D$4,'FLETES (#) MAYO'!T87*T$4,IF($C87=$D$5,'FLETES (#) MAYO'!T87*T$5,0))))</f>
        <v>0</v>
      </c>
      <c r="U87" s="179">
        <f>IF($C87=$D$2,'FLETES (#) MAYO'!U87*U$2,IF($C87=$D$3,'FLETES (#) MAYO'!U87*U$3,IF($C87=$D$4,'FLETES (#) MAYO'!U87*U$4,IF($C87=$D$5,'FLETES (#) MAYO'!U87*U$5,0))))</f>
        <v>0</v>
      </c>
      <c r="V87" s="179">
        <f>IF($C87=$D$2,'FLETES (#) MAYO'!V87*V$2,IF($C87=$D$3,'FLETES (#) MAYO'!V87*V$3,IF($C87=$D$4,'FLETES (#) MAYO'!V87*V$4,IF($C87=$D$5,'FLETES (#) MAYO'!V87*V$5,0))))</f>
        <v>0</v>
      </c>
      <c r="W87" s="179">
        <f>IF($C87=$D$2,'FLETES (#) MAYO'!W87*W$2,IF($C87=$D$3,'FLETES (#) MAYO'!W87*W$3,IF($C87=$D$4,'FLETES (#) MAYO'!W87*W$4,IF($C87=$D$5,'FLETES (#) MAYO'!W87*W$5,0))))</f>
        <v>0</v>
      </c>
      <c r="X87" s="179">
        <f>IF($C87=$D$2,'FLETES (#) MAYO'!X87*X$2,IF($C87=$D$3,'FLETES (#) MAYO'!X87*X$3,IF($C87=$D$4,'FLETES (#) MAYO'!X87*X$4,IF($C87=$D$5,'FLETES (#) MAYO'!X87*X$5,0))))</f>
        <v>0</v>
      </c>
      <c r="Y87" s="179">
        <f>IF($C87=$D$2,'FLETES (#) MAYO'!Y87*Y$2,IF($C87=$D$3,'FLETES (#) MAYO'!Y87*Y$3,IF($C87=$D$4,'FLETES (#) MAYO'!Y87*Y$4,IF($C87=$D$5,'FLETES (#) MAYO'!Y87*Y$5,0))))</f>
        <v>0</v>
      </c>
      <c r="Z87" s="179">
        <f>IF($C87=$D$2,'FLETES (#) MAYO'!Z87*Z$2,IF($C87=$D$3,'FLETES (#) MAYO'!Z87*Z$3,IF($C87=$D$4,'FLETES (#) MAYO'!Z87*Z$4,IF($C87=$D$5,'FLETES (#) MAYO'!Z87*Z$5,0))))</f>
        <v>0</v>
      </c>
      <c r="AA87" s="179">
        <f>IF($C87=$D$2,'FLETES (#) MAYO'!AA87*AA$2,IF($C87=$D$3,'FLETES (#) MAYO'!AA87*AA$3,IF($C87=$D$4,'FLETES (#) MAYO'!AA87*AA$4,IF($C87=$D$5,'FLETES (#) MAYO'!AA87*AA$5,0))))</f>
        <v>0</v>
      </c>
      <c r="AB87" s="179">
        <f>IF($C87=$D$2,'FLETES (#) MAYO'!AB87*AB$2,IF($C87=$D$3,'FLETES (#) MAYO'!AB87*AB$3,IF($C87=$D$4,'FLETES (#) MAYO'!AB87*AB$4,IF($C87=$D$5,'FLETES (#) MAYO'!AB87*AB$5,0))))</f>
        <v>0</v>
      </c>
      <c r="AC87" s="179">
        <f>IF($C87=$D$2,'FLETES (#) MAYO'!AC87*AC$2,IF($C87=$D$3,'FLETES (#) MAYO'!AC87*AC$3,IF($C87=$D$4,'FLETES (#) MAYO'!AC87*AC$4,IF($C87=$D$5,'FLETES (#) MAYO'!AC87*AC$5,0))))</f>
        <v>0</v>
      </c>
      <c r="AD87" s="179">
        <f>IF($C87=$D$2,'FLETES (#) MAYO'!AD87*AD$2,IF($C87=$D$3,'FLETES (#) MAYO'!AD87*AD$3,IF($C87=$D$4,'FLETES (#) MAYO'!AD87*AD$4,IF($C87=$D$5,'FLETES (#) MAYO'!AD87*AD$5,0))))</f>
        <v>0</v>
      </c>
      <c r="AE87" s="179">
        <f>IF($C87=$D$2,'FLETES (#) MAYO'!AE87*AE$2,IF($C87=$D$3,'FLETES (#) MAYO'!AE87*AE$3,IF($C87=$D$4,'FLETES (#) MAYO'!AE87*AE$4,IF($C87=$D$5,'FLETES (#) MAYO'!AE87*AE$5,0))))</f>
        <v>0</v>
      </c>
      <c r="AF87" s="179">
        <f>IF($C87=$D$2,'FLETES (#) MAYO'!AF87*AF$2,IF($C87=$D$3,'FLETES (#) MAYO'!AF87*AF$3,IF($C87=$D$4,'FLETES (#) MAYO'!AF87*AF$4,IF($C87=$D$5,'FLETES (#) MAYO'!AF87*AF$5,0))))</f>
        <v>0</v>
      </c>
      <c r="AG87" s="179">
        <f>IF($C87=$D$2,'FLETES (#) MAYO'!AG87*AG$2,IF($C87=$D$3,'FLETES (#) MAYO'!AG87*AG$3,IF($C87=$D$4,'FLETES (#) MAYO'!AG87*AG$4,IF($C87=$D$5,'FLETES (#) MAYO'!AG87*AG$5,0))))</f>
        <v>0</v>
      </c>
      <c r="AH87" s="179">
        <f>IF($C87=$D$2,'FLETES (#) MAYO'!AH87*AH$2,IF($C87=$D$3,'FLETES (#) MAYO'!AH87*AH$3,IF($C87=$D$4,'FLETES (#) MAYO'!AH87*AH$4,IF($C87=$D$5,'FLETES (#) MAYO'!AH87*AH$5,0))))</f>
        <v>0</v>
      </c>
      <c r="AI87" s="179">
        <f>IF($C87=$D$2,'FLETES (#) MAYO'!AI87*AI$2,IF($C87=$D$3,'FLETES (#) MAYO'!AI87*AI$3,IF($C87=$D$4,'FLETES (#) MAYO'!AI87*AI$4,IF($C87=$D$5,'FLETES (#) MAYO'!AI87*AI$5,0))))</f>
        <v>0</v>
      </c>
      <c r="AJ87" s="179">
        <f>IF($C87=$D$2,'FLETES (#) MAYO'!AJ87*AJ$2,IF($C87=$D$3,'FLETES (#) MAYO'!AJ87*AJ$3,IF($C87=$D$4,'FLETES (#) MAYO'!AJ87*AJ$4,IF($C87=$D$5,'FLETES (#) MAYO'!AJ87*AJ$5,0))))</f>
        <v>0</v>
      </c>
      <c r="AK87" s="179">
        <f>IF($C87=$D$2,'FLETES (#) MAYO'!AK87*AK$2,IF($C87=$D$3,'FLETES (#) MAYO'!AK87*AK$3,IF($C87=$D$4,'FLETES (#) MAYO'!AK87*AK$4,IF($C87=$D$5,'FLETES (#) MAYO'!AK87*AK$5,0))))</f>
        <v>0</v>
      </c>
      <c r="AL87" s="179">
        <f>IF($C87=$D$2,'FLETES (#) MAYO'!AL87*AL$2,IF($C87=$D$3,'FLETES (#) MAYO'!AL87*AL$3,IF($C87=$D$4,'FLETES (#) MAYO'!AL87*AL$4,IF($C87=$D$5,'FLETES (#) MAYO'!AL87*AL$5,0))))</f>
        <v>0</v>
      </c>
      <c r="AM87" s="179">
        <f>IF($C87=$D$2,'FLETES (#) MAYO'!AM87*AM$2,IF($C87=$D$3,'FLETES (#) MAYO'!AM87*AM$3,IF($C87=$D$4,'FLETES (#) MAYO'!AM87*AM$4,IF($C87=$D$5,'FLETES (#) MAYO'!AM87*AM$5,0))))</f>
        <v>0</v>
      </c>
    </row>
    <row r="88" spans="1:39">
      <c r="A88" s="141"/>
      <c r="B88" s="165"/>
      <c r="C88" s="165"/>
      <c r="D88" s="178">
        <f t="shared" si="0"/>
        <v>0</v>
      </c>
      <c r="E88" s="179">
        <f>IF($C88=$D$2,'FLETES (#) MAYO'!E88*E$2,IF($C88=$D$3,'FLETES (#) MAYO'!E88*E$3,IF($C88=$D$4,'FLETES (#) MAYO'!E88*E$4,IF($C88=$D$5,'FLETES (#) MAYO'!E88*E$5,0))))</f>
        <v>0</v>
      </c>
      <c r="F88" s="179">
        <f>IF($C88=$D$2,'FLETES (#) MAYO'!F88*F$2,IF($C88=$D$3,'FLETES (#) MAYO'!F88*F$3,IF($C88=$D$4,'FLETES (#) MAYO'!F88*F$4,IF($C88=$D$5,'FLETES (#) MAYO'!F88*F$5,0))))</f>
        <v>0</v>
      </c>
      <c r="G88" s="179">
        <f>IF($C88=$D$2,'FLETES (#) MAYO'!G88*G$2,IF($C88=$D$3,'FLETES (#) MAYO'!G88*G$3,IF($C88=$D$4,'FLETES (#) MAYO'!G88*G$4,IF($C88=$D$5,'FLETES (#) MAYO'!G88*G$5,0))))</f>
        <v>0</v>
      </c>
      <c r="H88" s="179">
        <f>IF($C88=$D$2,'FLETES (#) MAYO'!H88*H$2,IF($C88=$D$3,'FLETES (#) MAYO'!H88*H$3,IF($C88=$D$4,'FLETES (#) MAYO'!H88*H$4,IF($C88=$D$5,'FLETES (#) MAYO'!H88*H$5,0))))</f>
        <v>0</v>
      </c>
      <c r="I88" s="179">
        <f>IF($C88=$D$2,'FLETES (#) MAYO'!I88*I$2,IF($C88=$D$3,'FLETES (#) MAYO'!I88*I$3,IF($C88=$D$4,'FLETES (#) MAYO'!I88*I$4,IF($C88=$D$5,'FLETES (#) MAYO'!I88*I$5,0))))</f>
        <v>0</v>
      </c>
      <c r="J88" s="179">
        <f>IF($C88=$D$2,'FLETES (#) MAYO'!J88*J$2,IF($C88=$D$3,'FLETES (#) MAYO'!J88*J$3,IF($C88=$D$4,'FLETES (#) MAYO'!J88*J$4,IF($C88=$D$5,'FLETES (#) MAYO'!J88*J$5,0))))</f>
        <v>0</v>
      </c>
      <c r="K88" s="179">
        <f>IF($C88=$D$2,'FLETES (#) MAYO'!K88*K$2,IF($C88=$D$3,'FLETES (#) MAYO'!K88*K$3,IF($C88=$D$4,'FLETES (#) MAYO'!K88*K$4,IF($C88=$D$5,'FLETES (#) MAYO'!K88*K$5,0))))</f>
        <v>0</v>
      </c>
      <c r="L88" s="179">
        <f>IF($C88=$D$2,'FLETES (#) MAYO'!L88*L$2,IF($C88=$D$3,'FLETES (#) MAYO'!L88*L$3,IF($C88=$D$4,'FLETES (#) MAYO'!L88*L$4,IF($C88=$D$5,'FLETES (#) MAYO'!L88*L$5,0))))</f>
        <v>0</v>
      </c>
      <c r="M88" s="179">
        <f>IF($C88=$D$2,'FLETES (#) MAYO'!M88*M$2,IF($C88=$D$3,'FLETES (#) MAYO'!M88*M$3,IF($C88=$D$4,'FLETES (#) MAYO'!M88*M$4,IF($C88=$D$5,'FLETES (#) MAYO'!M88*M$5,0))))</f>
        <v>0</v>
      </c>
      <c r="N88" s="179">
        <f>IF($C88=$D$2,'FLETES (#) MAYO'!N88*N$2,IF($C88=$D$3,'FLETES (#) MAYO'!N88*N$3,IF($C88=$D$4,'FLETES (#) MAYO'!N88*N$4,IF($C88=$D$5,'FLETES (#) MAYO'!N88*N$5,0))))</f>
        <v>0</v>
      </c>
      <c r="O88" s="179">
        <f>IF($C88=$D$2,'FLETES (#) MAYO'!O88*O$2,IF($C88=$D$3,'FLETES (#) MAYO'!O88*O$3,IF($C88=$D$4,'FLETES (#) MAYO'!O88*O$4,IF($C88=$D$5,'FLETES (#) MAYO'!O88*O$5,0))))</f>
        <v>0</v>
      </c>
      <c r="P88" s="179">
        <f>IF($C88=$D$2,'FLETES (#) MAYO'!P88*P$2,IF($C88=$D$3,'FLETES (#) MAYO'!P88*P$3,IF($C88=$D$4,'FLETES (#) MAYO'!P88*P$4,IF($C88=$D$5,'FLETES (#) MAYO'!P88*P$5,0))))</f>
        <v>0</v>
      </c>
      <c r="Q88" s="179">
        <f>IF($C88=$D$2,'FLETES (#) MAYO'!Q88*Q$2,IF($C88=$D$3,'FLETES (#) MAYO'!Q88*Q$3,IF($C88=$D$4,'FLETES (#) MAYO'!Q88*Q$4,IF($C88=$D$5,'FLETES (#) MAYO'!Q88*Q$5,0))))</f>
        <v>0</v>
      </c>
      <c r="R88" s="179">
        <f>IF($C88=$D$2,'FLETES (#) MAYO'!R88*R$2,IF($C88=$D$3,'FLETES (#) MAYO'!R88*R$3,IF($C88=$D$4,'FLETES (#) MAYO'!R88*R$4,IF($C88=$D$5,'FLETES (#) MAYO'!R88*R$5,0))))</f>
        <v>0</v>
      </c>
      <c r="S88" s="179">
        <f>IF($C88=$D$2,'FLETES (#) MAYO'!S88*S$2,IF($C88=$D$3,'FLETES (#) MAYO'!S88*S$3,IF($C88=$D$4,'FLETES (#) MAYO'!S88*S$4,IF($C88=$D$5,'FLETES (#) MAYO'!S88*S$5,0))))</f>
        <v>0</v>
      </c>
      <c r="T88" s="179">
        <f>IF($C88=$D$2,'FLETES (#) MAYO'!T88*T$2,IF($C88=$D$3,'FLETES (#) MAYO'!T88*T$3,IF($C88=$D$4,'FLETES (#) MAYO'!T88*T$4,IF($C88=$D$5,'FLETES (#) MAYO'!T88*T$5,0))))</f>
        <v>0</v>
      </c>
      <c r="U88" s="179">
        <f>IF($C88=$D$2,'FLETES (#) MAYO'!U88*U$2,IF($C88=$D$3,'FLETES (#) MAYO'!U88*U$3,IF($C88=$D$4,'FLETES (#) MAYO'!U88*U$4,IF($C88=$D$5,'FLETES (#) MAYO'!U88*U$5,0))))</f>
        <v>0</v>
      </c>
      <c r="V88" s="179">
        <f>IF($C88=$D$2,'FLETES (#) MAYO'!V88*V$2,IF($C88=$D$3,'FLETES (#) MAYO'!V88*V$3,IF($C88=$D$4,'FLETES (#) MAYO'!V88*V$4,IF($C88=$D$5,'FLETES (#) MAYO'!V88*V$5,0))))</f>
        <v>0</v>
      </c>
      <c r="W88" s="179">
        <f>IF($C88=$D$2,'FLETES (#) MAYO'!W88*W$2,IF($C88=$D$3,'FLETES (#) MAYO'!W88*W$3,IF($C88=$D$4,'FLETES (#) MAYO'!W88*W$4,IF($C88=$D$5,'FLETES (#) MAYO'!W88*W$5,0))))</f>
        <v>0</v>
      </c>
      <c r="X88" s="179">
        <f>IF($C88=$D$2,'FLETES (#) MAYO'!X88*X$2,IF($C88=$D$3,'FLETES (#) MAYO'!X88*X$3,IF($C88=$D$4,'FLETES (#) MAYO'!X88*X$4,IF($C88=$D$5,'FLETES (#) MAYO'!X88*X$5,0))))</f>
        <v>0</v>
      </c>
      <c r="Y88" s="179">
        <f>IF($C88=$D$2,'FLETES (#) MAYO'!Y88*Y$2,IF($C88=$D$3,'FLETES (#) MAYO'!Y88*Y$3,IF($C88=$D$4,'FLETES (#) MAYO'!Y88*Y$4,IF($C88=$D$5,'FLETES (#) MAYO'!Y88*Y$5,0))))</f>
        <v>0</v>
      </c>
      <c r="Z88" s="179">
        <f>IF($C88=$D$2,'FLETES (#) MAYO'!Z88*Z$2,IF($C88=$D$3,'FLETES (#) MAYO'!Z88*Z$3,IF($C88=$D$4,'FLETES (#) MAYO'!Z88*Z$4,IF($C88=$D$5,'FLETES (#) MAYO'!Z88*Z$5,0))))</f>
        <v>0</v>
      </c>
      <c r="AA88" s="179">
        <f>IF($C88=$D$2,'FLETES (#) MAYO'!AA88*AA$2,IF($C88=$D$3,'FLETES (#) MAYO'!AA88*AA$3,IF($C88=$D$4,'FLETES (#) MAYO'!AA88*AA$4,IF($C88=$D$5,'FLETES (#) MAYO'!AA88*AA$5,0))))</f>
        <v>0</v>
      </c>
      <c r="AB88" s="179">
        <f>IF($C88=$D$2,'FLETES (#) MAYO'!AB88*AB$2,IF($C88=$D$3,'FLETES (#) MAYO'!AB88*AB$3,IF($C88=$D$4,'FLETES (#) MAYO'!AB88*AB$4,IF($C88=$D$5,'FLETES (#) MAYO'!AB88*AB$5,0))))</f>
        <v>0</v>
      </c>
      <c r="AC88" s="179">
        <f>IF($C88=$D$2,'FLETES (#) MAYO'!AC88*AC$2,IF($C88=$D$3,'FLETES (#) MAYO'!AC88*AC$3,IF($C88=$D$4,'FLETES (#) MAYO'!AC88*AC$4,IF($C88=$D$5,'FLETES (#) MAYO'!AC88*AC$5,0))))</f>
        <v>0</v>
      </c>
      <c r="AD88" s="179">
        <f>IF($C88=$D$2,'FLETES (#) MAYO'!AD88*AD$2,IF($C88=$D$3,'FLETES (#) MAYO'!AD88*AD$3,IF($C88=$D$4,'FLETES (#) MAYO'!AD88*AD$4,IF($C88=$D$5,'FLETES (#) MAYO'!AD88*AD$5,0))))</f>
        <v>0</v>
      </c>
      <c r="AE88" s="179">
        <f>IF($C88=$D$2,'FLETES (#) MAYO'!AE88*AE$2,IF($C88=$D$3,'FLETES (#) MAYO'!AE88*AE$3,IF($C88=$D$4,'FLETES (#) MAYO'!AE88*AE$4,IF($C88=$D$5,'FLETES (#) MAYO'!AE88*AE$5,0))))</f>
        <v>0</v>
      </c>
      <c r="AF88" s="179">
        <f>IF($C88=$D$2,'FLETES (#) MAYO'!AF88*AF$2,IF($C88=$D$3,'FLETES (#) MAYO'!AF88*AF$3,IF($C88=$D$4,'FLETES (#) MAYO'!AF88*AF$4,IF($C88=$D$5,'FLETES (#) MAYO'!AF88*AF$5,0))))</f>
        <v>0</v>
      </c>
      <c r="AG88" s="179">
        <f>IF($C88=$D$2,'FLETES (#) MAYO'!AG88*AG$2,IF($C88=$D$3,'FLETES (#) MAYO'!AG88*AG$3,IF($C88=$D$4,'FLETES (#) MAYO'!AG88*AG$4,IF($C88=$D$5,'FLETES (#) MAYO'!AG88*AG$5,0))))</f>
        <v>0</v>
      </c>
      <c r="AH88" s="179">
        <f>IF($C88=$D$2,'FLETES (#) MAYO'!AH88*AH$2,IF($C88=$D$3,'FLETES (#) MAYO'!AH88*AH$3,IF($C88=$D$4,'FLETES (#) MAYO'!AH88*AH$4,IF($C88=$D$5,'FLETES (#) MAYO'!AH88*AH$5,0))))</f>
        <v>0</v>
      </c>
      <c r="AI88" s="179">
        <f>IF($C88=$D$2,'FLETES (#) MAYO'!AI88*AI$2,IF($C88=$D$3,'FLETES (#) MAYO'!AI88*AI$3,IF($C88=$D$4,'FLETES (#) MAYO'!AI88*AI$4,IF($C88=$D$5,'FLETES (#) MAYO'!AI88*AI$5,0))))</f>
        <v>0</v>
      </c>
      <c r="AJ88" s="179">
        <f>IF($C88=$D$2,'FLETES (#) MAYO'!AJ88*AJ$2,IF($C88=$D$3,'FLETES (#) MAYO'!AJ88*AJ$3,IF($C88=$D$4,'FLETES (#) MAYO'!AJ88*AJ$4,IF($C88=$D$5,'FLETES (#) MAYO'!AJ88*AJ$5,0))))</f>
        <v>0</v>
      </c>
      <c r="AK88" s="179">
        <f>IF($C88=$D$2,'FLETES (#) MAYO'!AK88*AK$2,IF($C88=$D$3,'FLETES (#) MAYO'!AK88*AK$3,IF($C88=$D$4,'FLETES (#) MAYO'!AK88*AK$4,IF($C88=$D$5,'FLETES (#) MAYO'!AK88*AK$5,0))))</f>
        <v>0</v>
      </c>
      <c r="AL88" s="179">
        <f>IF($C88=$D$2,'FLETES (#) MAYO'!AL88*AL$2,IF($C88=$D$3,'FLETES (#) MAYO'!AL88*AL$3,IF($C88=$D$4,'FLETES (#) MAYO'!AL88*AL$4,IF($C88=$D$5,'FLETES (#) MAYO'!AL88*AL$5,0))))</f>
        <v>0</v>
      </c>
      <c r="AM88" s="179">
        <f>IF($C88=$D$2,'FLETES (#) MAYO'!AM88*AM$2,IF($C88=$D$3,'FLETES (#) MAYO'!AM88*AM$3,IF($C88=$D$4,'FLETES (#) MAYO'!AM88*AM$4,IF($C88=$D$5,'FLETES (#) MAYO'!AM88*AM$5,0))))</f>
        <v>0</v>
      </c>
    </row>
    <row r="89" spans="1:39">
      <c r="A89" s="141"/>
      <c r="B89" s="165"/>
      <c r="C89" s="165"/>
      <c r="D89" s="178">
        <f t="shared" si="0"/>
        <v>0</v>
      </c>
      <c r="E89" s="179">
        <f>IF($C89=$D$2,'FLETES (#) MAYO'!E89*E$2,IF($C89=$D$3,'FLETES (#) MAYO'!E89*E$3,IF($C89=$D$4,'FLETES (#) MAYO'!E89*E$4,IF($C89=$D$5,'FLETES (#) MAYO'!E89*E$5,0))))</f>
        <v>0</v>
      </c>
      <c r="F89" s="179">
        <f>IF($C89=$D$2,'FLETES (#) MAYO'!F89*F$2,IF($C89=$D$3,'FLETES (#) MAYO'!F89*F$3,IF($C89=$D$4,'FLETES (#) MAYO'!F89*F$4,IF($C89=$D$5,'FLETES (#) MAYO'!F89*F$5,0))))</f>
        <v>0</v>
      </c>
      <c r="G89" s="179">
        <f>IF($C89=$D$2,'FLETES (#) MAYO'!G89*G$2,IF($C89=$D$3,'FLETES (#) MAYO'!G89*G$3,IF($C89=$D$4,'FLETES (#) MAYO'!G89*G$4,IF($C89=$D$5,'FLETES (#) MAYO'!G89*G$5,0))))</f>
        <v>0</v>
      </c>
      <c r="H89" s="179">
        <f>IF($C89=$D$2,'FLETES (#) MAYO'!H89*H$2,IF($C89=$D$3,'FLETES (#) MAYO'!H89*H$3,IF($C89=$D$4,'FLETES (#) MAYO'!H89*H$4,IF($C89=$D$5,'FLETES (#) MAYO'!H89*H$5,0))))</f>
        <v>0</v>
      </c>
      <c r="I89" s="179">
        <f>IF($C89=$D$2,'FLETES (#) MAYO'!I89*I$2,IF($C89=$D$3,'FLETES (#) MAYO'!I89*I$3,IF($C89=$D$4,'FLETES (#) MAYO'!I89*I$4,IF($C89=$D$5,'FLETES (#) MAYO'!I89*I$5,0))))</f>
        <v>0</v>
      </c>
      <c r="J89" s="179">
        <f>IF($C89=$D$2,'FLETES (#) MAYO'!J89*J$2,IF($C89=$D$3,'FLETES (#) MAYO'!J89*J$3,IF($C89=$D$4,'FLETES (#) MAYO'!J89*J$4,IF($C89=$D$5,'FLETES (#) MAYO'!J89*J$5,0))))</f>
        <v>0</v>
      </c>
      <c r="K89" s="179">
        <f>IF($C89=$D$2,'FLETES (#) MAYO'!K89*K$2,IF($C89=$D$3,'FLETES (#) MAYO'!K89*K$3,IF($C89=$D$4,'FLETES (#) MAYO'!K89*K$4,IF($C89=$D$5,'FLETES (#) MAYO'!K89*K$5,0))))</f>
        <v>0</v>
      </c>
      <c r="L89" s="179">
        <f>IF($C89=$D$2,'FLETES (#) MAYO'!L89*L$2,IF($C89=$D$3,'FLETES (#) MAYO'!L89*L$3,IF($C89=$D$4,'FLETES (#) MAYO'!L89*L$4,IF($C89=$D$5,'FLETES (#) MAYO'!L89*L$5,0))))</f>
        <v>0</v>
      </c>
      <c r="M89" s="179">
        <f>IF($C89=$D$2,'FLETES (#) MAYO'!M89*M$2,IF($C89=$D$3,'FLETES (#) MAYO'!M89*M$3,IF($C89=$D$4,'FLETES (#) MAYO'!M89*M$4,IF($C89=$D$5,'FLETES (#) MAYO'!M89*M$5,0))))</f>
        <v>0</v>
      </c>
      <c r="N89" s="179">
        <f>IF($C89=$D$2,'FLETES (#) MAYO'!N89*N$2,IF($C89=$D$3,'FLETES (#) MAYO'!N89*N$3,IF($C89=$D$4,'FLETES (#) MAYO'!N89*N$4,IF($C89=$D$5,'FLETES (#) MAYO'!N89*N$5,0))))</f>
        <v>0</v>
      </c>
      <c r="O89" s="179">
        <f>IF($C89=$D$2,'FLETES (#) MAYO'!O89*O$2,IF($C89=$D$3,'FLETES (#) MAYO'!O89*O$3,IF($C89=$D$4,'FLETES (#) MAYO'!O89*O$4,IF($C89=$D$5,'FLETES (#) MAYO'!O89*O$5,0))))</f>
        <v>0</v>
      </c>
      <c r="P89" s="179">
        <f>IF($C89=$D$2,'FLETES (#) MAYO'!P89*P$2,IF($C89=$D$3,'FLETES (#) MAYO'!P89*P$3,IF($C89=$D$4,'FLETES (#) MAYO'!P89*P$4,IF($C89=$D$5,'FLETES (#) MAYO'!P89*P$5,0))))</f>
        <v>0</v>
      </c>
      <c r="Q89" s="179">
        <f>IF($C89=$D$2,'FLETES (#) MAYO'!Q89*Q$2,IF($C89=$D$3,'FLETES (#) MAYO'!Q89*Q$3,IF($C89=$D$4,'FLETES (#) MAYO'!Q89*Q$4,IF($C89=$D$5,'FLETES (#) MAYO'!Q89*Q$5,0))))</f>
        <v>0</v>
      </c>
      <c r="R89" s="179">
        <f>IF($C89=$D$2,'FLETES (#) MAYO'!R89*R$2,IF($C89=$D$3,'FLETES (#) MAYO'!R89*R$3,IF($C89=$D$4,'FLETES (#) MAYO'!R89*R$4,IF($C89=$D$5,'FLETES (#) MAYO'!R89*R$5,0))))</f>
        <v>0</v>
      </c>
      <c r="S89" s="179">
        <f>IF($C89=$D$2,'FLETES (#) MAYO'!S89*S$2,IF($C89=$D$3,'FLETES (#) MAYO'!S89*S$3,IF($C89=$D$4,'FLETES (#) MAYO'!S89*S$4,IF($C89=$D$5,'FLETES (#) MAYO'!S89*S$5,0))))</f>
        <v>0</v>
      </c>
      <c r="T89" s="179">
        <f>IF($C89=$D$2,'FLETES (#) MAYO'!T89*T$2,IF($C89=$D$3,'FLETES (#) MAYO'!T89*T$3,IF($C89=$D$4,'FLETES (#) MAYO'!T89*T$4,IF($C89=$D$5,'FLETES (#) MAYO'!T89*T$5,0))))</f>
        <v>0</v>
      </c>
      <c r="U89" s="179">
        <f>IF($C89=$D$2,'FLETES (#) MAYO'!U89*U$2,IF($C89=$D$3,'FLETES (#) MAYO'!U89*U$3,IF($C89=$D$4,'FLETES (#) MAYO'!U89*U$4,IF($C89=$D$5,'FLETES (#) MAYO'!U89*U$5,0))))</f>
        <v>0</v>
      </c>
      <c r="V89" s="179">
        <f>IF($C89=$D$2,'FLETES (#) MAYO'!V89*V$2,IF($C89=$D$3,'FLETES (#) MAYO'!V89*V$3,IF($C89=$D$4,'FLETES (#) MAYO'!V89*V$4,IF($C89=$D$5,'FLETES (#) MAYO'!V89*V$5,0))))</f>
        <v>0</v>
      </c>
      <c r="W89" s="179">
        <f>IF($C89=$D$2,'FLETES (#) MAYO'!W89*W$2,IF($C89=$D$3,'FLETES (#) MAYO'!W89*W$3,IF($C89=$D$4,'FLETES (#) MAYO'!W89*W$4,IF($C89=$D$5,'FLETES (#) MAYO'!W89*W$5,0))))</f>
        <v>0</v>
      </c>
      <c r="X89" s="179">
        <f>IF($C89=$D$2,'FLETES (#) MAYO'!X89*X$2,IF($C89=$D$3,'FLETES (#) MAYO'!X89*X$3,IF($C89=$D$4,'FLETES (#) MAYO'!X89*X$4,IF($C89=$D$5,'FLETES (#) MAYO'!X89*X$5,0))))</f>
        <v>0</v>
      </c>
      <c r="Y89" s="179">
        <f>IF($C89=$D$2,'FLETES (#) MAYO'!Y89*Y$2,IF($C89=$D$3,'FLETES (#) MAYO'!Y89*Y$3,IF($C89=$D$4,'FLETES (#) MAYO'!Y89*Y$4,IF($C89=$D$5,'FLETES (#) MAYO'!Y89*Y$5,0))))</f>
        <v>0</v>
      </c>
      <c r="Z89" s="179">
        <f>IF($C89=$D$2,'FLETES (#) MAYO'!Z89*Z$2,IF($C89=$D$3,'FLETES (#) MAYO'!Z89*Z$3,IF($C89=$D$4,'FLETES (#) MAYO'!Z89*Z$4,IF($C89=$D$5,'FLETES (#) MAYO'!Z89*Z$5,0))))</f>
        <v>0</v>
      </c>
      <c r="AA89" s="179">
        <f>IF($C89=$D$2,'FLETES (#) MAYO'!AA89*AA$2,IF($C89=$D$3,'FLETES (#) MAYO'!AA89*AA$3,IF($C89=$D$4,'FLETES (#) MAYO'!AA89*AA$4,IF($C89=$D$5,'FLETES (#) MAYO'!AA89*AA$5,0))))</f>
        <v>0</v>
      </c>
      <c r="AB89" s="179">
        <f>IF($C89=$D$2,'FLETES (#) MAYO'!AB89*AB$2,IF($C89=$D$3,'FLETES (#) MAYO'!AB89*AB$3,IF($C89=$D$4,'FLETES (#) MAYO'!AB89*AB$4,IF($C89=$D$5,'FLETES (#) MAYO'!AB89*AB$5,0))))</f>
        <v>0</v>
      </c>
      <c r="AC89" s="179">
        <f>IF($C89=$D$2,'FLETES (#) MAYO'!AC89*AC$2,IF($C89=$D$3,'FLETES (#) MAYO'!AC89*AC$3,IF($C89=$D$4,'FLETES (#) MAYO'!AC89*AC$4,IF($C89=$D$5,'FLETES (#) MAYO'!AC89*AC$5,0))))</f>
        <v>0</v>
      </c>
      <c r="AD89" s="179">
        <f>IF($C89=$D$2,'FLETES (#) MAYO'!AD89*AD$2,IF($C89=$D$3,'FLETES (#) MAYO'!AD89*AD$3,IF($C89=$D$4,'FLETES (#) MAYO'!AD89*AD$4,IF($C89=$D$5,'FLETES (#) MAYO'!AD89*AD$5,0))))</f>
        <v>0</v>
      </c>
      <c r="AE89" s="179">
        <f>IF($C89=$D$2,'FLETES (#) MAYO'!AE89*AE$2,IF($C89=$D$3,'FLETES (#) MAYO'!AE89*AE$3,IF($C89=$D$4,'FLETES (#) MAYO'!AE89*AE$4,IF($C89=$D$5,'FLETES (#) MAYO'!AE89*AE$5,0))))</f>
        <v>0</v>
      </c>
      <c r="AF89" s="179">
        <f>IF($C89=$D$2,'FLETES (#) MAYO'!AF89*AF$2,IF($C89=$D$3,'FLETES (#) MAYO'!AF89*AF$3,IF($C89=$D$4,'FLETES (#) MAYO'!AF89*AF$4,IF($C89=$D$5,'FLETES (#) MAYO'!AF89*AF$5,0))))</f>
        <v>0</v>
      </c>
      <c r="AG89" s="179">
        <f>IF($C89=$D$2,'FLETES (#) MAYO'!AG89*AG$2,IF($C89=$D$3,'FLETES (#) MAYO'!AG89*AG$3,IF($C89=$D$4,'FLETES (#) MAYO'!AG89*AG$4,IF($C89=$D$5,'FLETES (#) MAYO'!AG89*AG$5,0))))</f>
        <v>0</v>
      </c>
      <c r="AH89" s="179">
        <f>IF($C89=$D$2,'FLETES (#) MAYO'!AH89*AH$2,IF($C89=$D$3,'FLETES (#) MAYO'!AH89*AH$3,IF($C89=$D$4,'FLETES (#) MAYO'!AH89*AH$4,IF($C89=$D$5,'FLETES (#) MAYO'!AH89*AH$5,0))))</f>
        <v>0</v>
      </c>
      <c r="AI89" s="179">
        <f>IF($C89=$D$2,'FLETES (#) MAYO'!AI89*AI$2,IF($C89=$D$3,'FLETES (#) MAYO'!AI89*AI$3,IF($C89=$D$4,'FLETES (#) MAYO'!AI89*AI$4,IF($C89=$D$5,'FLETES (#) MAYO'!AI89*AI$5,0))))</f>
        <v>0</v>
      </c>
      <c r="AJ89" s="179">
        <f>IF($C89=$D$2,'FLETES (#) MAYO'!AJ89*AJ$2,IF($C89=$D$3,'FLETES (#) MAYO'!AJ89*AJ$3,IF($C89=$D$4,'FLETES (#) MAYO'!AJ89*AJ$4,IF($C89=$D$5,'FLETES (#) MAYO'!AJ89*AJ$5,0))))</f>
        <v>0</v>
      </c>
      <c r="AK89" s="179">
        <f>IF($C89=$D$2,'FLETES (#) MAYO'!AK89*AK$2,IF($C89=$D$3,'FLETES (#) MAYO'!AK89*AK$3,IF($C89=$D$4,'FLETES (#) MAYO'!AK89*AK$4,IF($C89=$D$5,'FLETES (#) MAYO'!AK89*AK$5,0))))</f>
        <v>0</v>
      </c>
      <c r="AL89" s="179">
        <f>IF($C89=$D$2,'FLETES (#) MAYO'!AL89*AL$2,IF($C89=$D$3,'FLETES (#) MAYO'!AL89*AL$3,IF($C89=$D$4,'FLETES (#) MAYO'!AL89*AL$4,IF($C89=$D$5,'FLETES (#) MAYO'!AL89*AL$5,0))))</f>
        <v>0</v>
      </c>
      <c r="AM89" s="179">
        <f>IF($C89=$D$2,'FLETES (#) MAYO'!AM89*AM$2,IF($C89=$D$3,'FLETES (#) MAYO'!AM89*AM$3,IF($C89=$D$4,'FLETES (#) MAYO'!AM89*AM$4,IF($C89=$D$5,'FLETES (#) MAYO'!AM89*AM$5,0))))</f>
        <v>0</v>
      </c>
    </row>
    <row r="90" spans="1:39">
      <c r="A90" s="141"/>
      <c r="B90" s="165"/>
      <c r="C90" s="165"/>
      <c r="D90" s="178">
        <f t="shared" si="0"/>
        <v>0</v>
      </c>
      <c r="E90" s="179">
        <f>IF($C90=$D$2,'FLETES (#) MAYO'!E90*E$2,IF($C90=$D$3,'FLETES (#) MAYO'!E90*E$3,IF($C90=$D$4,'FLETES (#) MAYO'!E90*E$4,IF($C90=$D$5,'FLETES (#) MAYO'!E90*E$5,0))))</f>
        <v>0</v>
      </c>
      <c r="F90" s="179">
        <f>IF($C90=$D$2,'FLETES (#) MAYO'!F90*F$2,IF($C90=$D$3,'FLETES (#) MAYO'!F90*F$3,IF($C90=$D$4,'FLETES (#) MAYO'!F90*F$4,IF($C90=$D$5,'FLETES (#) MAYO'!F90*F$5,0))))</f>
        <v>0</v>
      </c>
      <c r="G90" s="179">
        <f>IF($C90=$D$2,'FLETES (#) MAYO'!G90*G$2,IF($C90=$D$3,'FLETES (#) MAYO'!G90*G$3,IF($C90=$D$4,'FLETES (#) MAYO'!G90*G$4,IF($C90=$D$5,'FLETES (#) MAYO'!G90*G$5,0))))</f>
        <v>0</v>
      </c>
      <c r="H90" s="179">
        <f>IF($C90=$D$2,'FLETES (#) MAYO'!H90*H$2,IF($C90=$D$3,'FLETES (#) MAYO'!H90*H$3,IF($C90=$D$4,'FLETES (#) MAYO'!H90*H$4,IF($C90=$D$5,'FLETES (#) MAYO'!H90*H$5,0))))</f>
        <v>0</v>
      </c>
      <c r="I90" s="179">
        <f>IF($C90=$D$2,'FLETES (#) MAYO'!I90*I$2,IF($C90=$D$3,'FLETES (#) MAYO'!I90*I$3,IF($C90=$D$4,'FLETES (#) MAYO'!I90*I$4,IF($C90=$D$5,'FLETES (#) MAYO'!I90*I$5,0))))</f>
        <v>0</v>
      </c>
      <c r="J90" s="179">
        <f>IF($C90=$D$2,'FLETES (#) MAYO'!J90*J$2,IF($C90=$D$3,'FLETES (#) MAYO'!J90*J$3,IF($C90=$D$4,'FLETES (#) MAYO'!J90*J$4,IF($C90=$D$5,'FLETES (#) MAYO'!J90*J$5,0))))</f>
        <v>0</v>
      </c>
      <c r="K90" s="179">
        <f>IF($C90=$D$2,'FLETES (#) MAYO'!K90*K$2,IF($C90=$D$3,'FLETES (#) MAYO'!K90*K$3,IF($C90=$D$4,'FLETES (#) MAYO'!K90*K$4,IF($C90=$D$5,'FLETES (#) MAYO'!K90*K$5,0))))</f>
        <v>0</v>
      </c>
      <c r="L90" s="179">
        <f>IF($C90=$D$2,'FLETES (#) MAYO'!L90*L$2,IF($C90=$D$3,'FLETES (#) MAYO'!L90*L$3,IF($C90=$D$4,'FLETES (#) MAYO'!L90*L$4,IF($C90=$D$5,'FLETES (#) MAYO'!L90*L$5,0))))</f>
        <v>0</v>
      </c>
      <c r="M90" s="179">
        <f>IF($C90=$D$2,'FLETES (#) MAYO'!M90*M$2,IF($C90=$D$3,'FLETES (#) MAYO'!M90*M$3,IF($C90=$D$4,'FLETES (#) MAYO'!M90*M$4,IF($C90=$D$5,'FLETES (#) MAYO'!M90*M$5,0))))</f>
        <v>0</v>
      </c>
      <c r="N90" s="179">
        <f>IF($C90=$D$2,'FLETES (#) MAYO'!N90*N$2,IF($C90=$D$3,'FLETES (#) MAYO'!N90*N$3,IF($C90=$D$4,'FLETES (#) MAYO'!N90*N$4,IF($C90=$D$5,'FLETES (#) MAYO'!N90*N$5,0))))</f>
        <v>0</v>
      </c>
      <c r="O90" s="179">
        <f>IF($C90=$D$2,'FLETES (#) MAYO'!O90*O$2,IF($C90=$D$3,'FLETES (#) MAYO'!O90*O$3,IF($C90=$D$4,'FLETES (#) MAYO'!O90*O$4,IF($C90=$D$5,'FLETES (#) MAYO'!O90*O$5,0))))</f>
        <v>0</v>
      </c>
      <c r="P90" s="179">
        <f>IF($C90=$D$2,'FLETES (#) MAYO'!P90*P$2,IF($C90=$D$3,'FLETES (#) MAYO'!P90*P$3,IF($C90=$D$4,'FLETES (#) MAYO'!P90*P$4,IF($C90=$D$5,'FLETES (#) MAYO'!P90*P$5,0))))</f>
        <v>0</v>
      </c>
      <c r="Q90" s="179">
        <f>IF($C90=$D$2,'FLETES (#) MAYO'!Q90*Q$2,IF($C90=$D$3,'FLETES (#) MAYO'!Q90*Q$3,IF($C90=$D$4,'FLETES (#) MAYO'!Q90*Q$4,IF($C90=$D$5,'FLETES (#) MAYO'!Q90*Q$5,0))))</f>
        <v>0</v>
      </c>
      <c r="R90" s="179">
        <f>IF($C90=$D$2,'FLETES (#) MAYO'!R90*R$2,IF($C90=$D$3,'FLETES (#) MAYO'!R90*R$3,IF($C90=$D$4,'FLETES (#) MAYO'!R90*R$4,IF($C90=$D$5,'FLETES (#) MAYO'!R90*R$5,0))))</f>
        <v>0</v>
      </c>
      <c r="S90" s="179">
        <f>IF($C90=$D$2,'FLETES (#) MAYO'!S90*S$2,IF($C90=$D$3,'FLETES (#) MAYO'!S90*S$3,IF($C90=$D$4,'FLETES (#) MAYO'!S90*S$4,IF($C90=$D$5,'FLETES (#) MAYO'!S90*S$5,0))))</f>
        <v>0</v>
      </c>
      <c r="T90" s="179">
        <f>IF($C90=$D$2,'FLETES (#) MAYO'!T90*T$2,IF($C90=$D$3,'FLETES (#) MAYO'!T90*T$3,IF($C90=$D$4,'FLETES (#) MAYO'!T90*T$4,IF($C90=$D$5,'FLETES (#) MAYO'!T90*T$5,0))))</f>
        <v>0</v>
      </c>
      <c r="U90" s="179">
        <f>IF($C90=$D$2,'FLETES (#) MAYO'!U90*U$2,IF($C90=$D$3,'FLETES (#) MAYO'!U90*U$3,IF($C90=$D$4,'FLETES (#) MAYO'!U90*U$4,IF($C90=$D$5,'FLETES (#) MAYO'!U90*U$5,0))))</f>
        <v>0</v>
      </c>
      <c r="V90" s="179">
        <f>IF($C90=$D$2,'FLETES (#) MAYO'!V90*V$2,IF($C90=$D$3,'FLETES (#) MAYO'!V90*V$3,IF($C90=$D$4,'FLETES (#) MAYO'!V90*V$4,IF($C90=$D$5,'FLETES (#) MAYO'!V90*V$5,0))))</f>
        <v>0</v>
      </c>
      <c r="W90" s="179">
        <f>IF($C90=$D$2,'FLETES (#) MAYO'!W90*W$2,IF($C90=$D$3,'FLETES (#) MAYO'!W90*W$3,IF($C90=$D$4,'FLETES (#) MAYO'!W90*W$4,IF($C90=$D$5,'FLETES (#) MAYO'!W90*W$5,0))))</f>
        <v>0</v>
      </c>
      <c r="X90" s="179">
        <f>IF($C90=$D$2,'FLETES (#) MAYO'!X90*X$2,IF($C90=$D$3,'FLETES (#) MAYO'!X90*X$3,IF($C90=$D$4,'FLETES (#) MAYO'!X90*X$4,IF($C90=$D$5,'FLETES (#) MAYO'!X90*X$5,0))))</f>
        <v>0</v>
      </c>
      <c r="Y90" s="179">
        <f>IF($C90=$D$2,'FLETES (#) MAYO'!Y90*Y$2,IF($C90=$D$3,'FLETES (#) MAYO'!Y90*Y$3,IF($C90=$D$4,'FLETES (#) MAYO'!Y90*Y$4,IF($C90=$D$5,'FLETES (#) MAYO'!Y90*Y$5,0))))</f>
        <v>0</v>
      </c>
      <c r="Z90" s="179">
        <f>IF($C90=$D$2,'FLETES (#) MAYO'!Z90*Z$2,IF($C90=$D$3,'FLETES (#) MAYO'!Z90*Z$3,IF($C90=$D$4,'FLETES (#) MAYO'!Z90*Z$4,IF($C90=$D$5,'FLETES (#) MAYO'!Z90*Z$5,0))))</f>
        <v>0</v>
      </c>
      <c r="AA90" s="179">
        <f>IF($C90=$D$2,'FLETES (#) MAYO'!AA90*AA$2,IF($C90=$D$3,'FLETES (#) MAYO'!AA90*AA$3,IF($C90=$D$4,'FLETES (#) MAYO'!AA90*AA$4,IF($C90=$D$5,'FLETES (#) MAYO'!AA90*AA$5,0))))</f>
        <v>0</v>
      </c>
      <c r="AB90" s="179">
        <f>IF($C90=$D$2,'FLETES (#) MAYO'!AB90*AB$2,IF($C90=$D$3,'FLETES (#) MAYO'!AB90*AB$3,IF($C90=$D$4,'FLETES (#) MAYO'!AB90*AB$4,IF($C90=$D$5,'FLETES (#) MAYO'!AB90*AB$5,0))))</f>
        <v>0</v>
      </c>
      <c r="AC90" s="179">
        <f>IF($C90=$D$2,'FLETES (#) MAYO'!AC90*AC$2,IF($C90=$D$3,'FLETES (#) MAYO'!AC90*AC$3,IF($C90=$D$4,'FLETES (#) MAYO'!AC90*AC$4,IF($C90=$D$5,'FLETES (#) MAYO'!AC90*AC$5,0))))</f>
        <v>0</v>
      </c>
      <c r="AD90" s="179">
        <f>IF($C90=$D$2,'FLETES (#) MAYO'!AD90*AD$2,IF($C90=$D$3,'FLETES (#) MAYO'!AD90*AD$3,IF($C90=$D$4,'FLETES (#) MAYO'!AD90*AD$4,IF($C90=$D$5,'FLETES (#) MAYO'!AD90*AD$5,0))))</f>
        <v>0</v>
      </c>
      <c r="AE90" s="179">
        <f>IF($C90=$D$2,'FLETES (#) MAYO'!AE90*AE$2,IF($C90=$D$3,'FLETES (#) MAYO'!AE90*AE$3,IF($C90=$D$4,'FLETES (#) MAYO'!AE90*AE$4,IF($C90=$D$5,'FLETES (#) MAYO'!AE90*AE$5,0))))</f>
        <v>0</v>
      </c>
      <c r="AF90" s="179">
        <f>IF($C90=$D$2,'FLETES (#) MAYO'!AF90*AF$2,IF($C90=$D$3,'FLETES (#) MAYO'!AF90*AF$3,IF($C90=$D$4,'FLETES (#) MAYO'!AF90*AF$4,IF($C90=$D$5,'FLETES (#) MAYO'!AF90*AF$5,0))))</f>
        <v>0</v>
      </c>
      <c r="AG90" s="179">
        <f>IF($C90=$D$2,'FLETES (#) MAYO'!AG90*AG$2,IF($C90=$D$3,'FLETES (#) MAYO'!AG90*AG$3,IF($C90=$D$4,'FLETES (#) MAYO'!AG90*AG$4,IF($C90=$D$5,'FLETES (#) MAYO'!AG90*AG$5,0))))</f>
        <v>0</v>
      </c>
      <c r="AH90" s="179">
        <f>IF($C90=$D$2,'FLETES (#) MAYO'!AH90*AH$2,IF($C90=$D$3,'FLETES (#) MAYO'!AH90*AH$3,IF($C90=$D$4,'FLETES (#) MAYO'!AH90*AH$4,IF($C90=$D$5,'FLETES (#) MAYO'!AH90*AH$5,0))))</f>
        <v>0</v>
      </c>
      <c r="AI90" s="179">
        <f>IF($C90=$D$2,'FLETES (#) MAYO'!AI90*AI$2,IF($C90=$D$3,'FLETES (#) MAYO'!AI90*AI$3,IF($C90=$D$4,'FLETES (#) MAYO'!AI90*AI$4,IF($C90=$D$5,'FLETES (#) MAYO'!AI90*AI$5,0))))</f>
        <v>0</v>
      </c>
      <c r="AJ90" s="179">
        <f>IF($C90=$D$2,'FLETES (#) MAYO'!AJ90*AJ$2,IF($C90=$D$3,'FLETES (#) MAYO'!AJ90*AJ$3,IF($C90=$D$4,'FLETES (#) MAYO'!AJ90*AJ$4,IF($C90=$D$5,'FLETES (#) MAYO'!AJ90*AJ$5,0))))</f>
        <v>0</v>
      </c>
      <c r="AK90" s="179">
        <f>IF($C90=$D$2,'FLETES (#) MAYO'!AK90*AK$2,IF($C90=$D$3,'FLETES (#) MAYO'!AK90*AK$3,IF($C90=$D$4,'FLETES (#) MAYO'!AK90*AK$4,IF($C90=$D$5,'FLETES (#) MAYO'!AK90*AK$5,0))))</f>
        <v>0</v>
      </c>
      <c r="AL90" s="179">
        <f>IF($C90=$D$2,'FLETES (#) MAYO'!AL90*AL$2,IF($C90=$D$3,'FLETES (#) MAYO'!AL90*AL$3,IF($C90=$D$4,'FLETES (#) MAYO'!AL90*AL$4,IF($C90=$D$5,'FLETES (#) MAYO'!AL90*AL$5,0))))</f>
        <v>0</v>
      </c>
      <c r="AM90" s="179">
        <f>IF($C90=$D$2,'FLETES (#) MAYO'!AM90*AM$2,IF($C90=$D$3,'FLETES (#) MAYO'!AM90*AM$3,IF($C90=$D$4,'FLETES (#) MAYO'!AM90*AM$4,IF($C90=$D$5,'FLETES (#) MAYO'!AM90*AM$5,0))))</f>
        <v>0</v>
      </c>
    </row>
    <row r="91" spans="1:39">
      <c r="A91" s="141"/>
      <c r="B91" s="165"/>
      <c r="C91" s="165"/>
      <c r="D91" s="178">
        <f t="shared" si="0"/>
        <v>0</v>
      </c>
      <c r="E91" s="179">
        <f>IF($C91=$D$2,'FLETES (#) MAYO'!E91*E$2,IF($C91=$D$3,'FLETES (#) MAYO'!E91*E$3,IF($C91=$D$4,'FLETES (#) MAYO'!E91*E$4,IF($C91=$D$5,'FLETES (#) MAYO'!E91*E$5,0))))</f>
        <v>0</v>
      </c>
      <c r="F91" s="179">
        <f>IF($C91=$D$2,'FLETES (#) MAYO'!F91*F$2,IF($C91=$D$3,'FLETES (#) MAYO'!F91*F$3,IF($C91=$D$4,'FLETES (#) MAYO'!F91*F$4,IF($C91=$D$5,'FLETES (#) MAYO'!F91*F$5,0))))</f>
        <v>0</v>
      </c>
      <c r="G91" s="179">
        <f>IF($C91=$D$2,'FLETES (#) MAYO'!G91*G$2,IF($C91=$D$3,'FLETES (#) MAYO'!G91*G$3,IF($C91=$D$4,'FLETES (#) MAYO'!G91*G$4,IF($C91=$D$5,'FLETES (#) MAYO'!G91*G$5,0))))</f>
        <v>0</v>
      </c>
      <c r="H91" s="179">
        <f>IF($C91=$D$2,'FLETES (#) MAYO'!H91*H$2,IF($C91=$D$3,'FLETES (#) MAYO'!H91*H$3,IF($C91=$D$4,'FLETES (#) MAYO'!H91*H$4,IF($C91=$D$5,'FLETES (#) MAYO'!H91*H$5,0))))</f>
        <v>0</v>
      </c>
      <c r="I91" s="179">
        <f>IF($C91=$D$2,'FLETES (#) MAYO'!I91*I$2,IF($C91=$D$3,'FLETES (#) MAYO'!I91*I$3,IF($C91=$D$4,'FLETES (#) MAYO'!I91*I$4,IF($C91=$D$5,'FLETES (#) MAYO'!I91*I$5,0))))</f>
        <v>0</v>
      </c>
      <c r="J91" s="179">
        <f>IF($C91=$D$2,'FLETES (#) MAYO'!J91*J$2,IF($C91=$D$3,'FLETES (#) MAYO'!J91*J$3,IF($C91=$D$4,'FLETES (#) MAYO'!J91*J$4,IF($C91=$D$5,'FLETES (#) MAYO'!J91*J$5,0))))</f>
        <v>0</v>
      </c>
      <c r="K91" s="179">
        <f>IF($C91=$D$2,'FLETES (#) MAYO'!K91*K$2,IF($C91=$D$3,'FLETES (#) MAYO'!K91*K$3,IF($C91=$D$4,'FLETES (#) MAYO'!K91*K$4,IF($C91=$D$5,'FLETES (#) MAYO'!K91*K$5,0))))</f>
        <v>0</v>
      </c>
      <c r="L91" s="179">
        <f>IF($C91=$D$2,'FLETES (#) MAYO'!L91*L$2,IF($C91=$D$3,'FLETES (#) MAYO'!L91*L$3,IF($C91=$D$4,'FLETES (#) MAYO'!L91*L$4,IF($C91=$D$5,'FLETES (#) MAYO'!L91*L$5,0))))</f>
        <v>0</v>
      </c>
      <c r="M91" s="179">
        <f>IF($C91=$D$2,'FLETES (#) MAYO'!M91*M$2,IF($C91=$D$3,'FLETES (#) MAYO'!M91*M$3,IF($C91=$D$4,'FLETES (#) MAYO'!M91*M$4,IF($C91=$D$5,'FLETES (#) MAYO'!M91*M$5,0))))</f>
        <v>0</v>
      </c>
      <c r="N91" s="179">
        <f>IF($C91=$D$2,'FLETES (#) MAYO'!N91*N$2,IF($C91=$D$3,'FLETES (#) MAYO'!N91*N$3,IF($C91=$D$4,'FLETES (#) MAYO'!N91*N$4,IF($C91=$D$5,'FLETES (#) MAYO'!N91*N$5,0))))</f>
        <v>0</v>
      </c>
      <c r="O91" s="179">
        <f>IF($C91=$D$2,'FLETES (#) MAYO'!O91*O$2,IF($C91=$D$3,'FLETES (#) MAYO'!O91*O$3,IF($C91=$D$4,'FLETES (#) MAYO'!O91*O$4,IF($C91=$D$5,'FLETES (#) MAYO'!O91*O$5,0))))</f>
        <v>0</v>
      </c>
      <c r="P91" s="179">
        <f>IF($C91=$D$2,'FLETES (#) MAYO'!P91*P$2,IF($C91=$D$3,'FLETES (#) MAYO'!P91*P$3,IF($C91=$D$4,'FLETES (#) MAYO'!P91*P$4,IF($C91=$D$5,'FLETES (#) MAYO'!P91*P$5,0))))</f>
        <v>0</v>
      </c>
      <c r="Q91" s="179">
        <f>IF($C91=$D$2,'FLETES (#) MAYO'!Q91*Q$2,IF($C91=$D$3,'FLETES (#) MAYO'!Q91*Q$3,IF($C91=$D$4,'FLETES (#) MAYO'!Q91*Q$4,IF($C91=$D$5,'FLETES (#) MAYO'!Q91*Q$5,0))))</f>
        <v>0</v>
      </c>
      <c r="R91" s="179">
        <f>IF($C91=$D$2,'FLETES (#) MAYO'!R91*R$2,IF($C91=$D$3,'FLETES (#) MAYO'!R91*R$3,IF($C91=$D$4,'FLETES (#) MAYO'!R91*R$4,IF($C91=$D$5,'FLETES (#) MAYO'!R91*R$5,0))))</f>
        <v>0</v>
      </c>
      <c r="S91" s="179">
        <f>IF($C91=$D$2,'FLETES (#) MAYO'!S91*S$2,IF($C91=$D$3,'FLETES (#) MAYO'!S91*S$3,IF($C91=$D$4,'FLETES (#) MAYO'!S91*S$4,IF($C91=$D$5,'FLETES (#) MAYO'!S91*S$5,0))))</f>
        <v>0</v>
      </c>
      <c r="T91" s="179">
        <f>IF($C91=$D$2,'FLETES (#) MAYO'!T91*T$2,IF($C91=$D$3,'FLETES (#) MAYO'!T91*T$3,IF($C91=$D$4,'FLETES (#) MAYO'!T91*T$4,IF($C91=$D$5,'FLETES (#) MAYO'!T91*T$5,0))))</f>
        <v>0</v>
      </c>
      <c r="U91" s="179">
        <f>IF($C91=$D$2,'FLETES (#) MAYO'!U91*U$2,IF($C91=$D$3,'FLETES (#) MAYO'!U91*U$3,IF($C91=$D$4,'FLETES (#) MAYO'!U91*U$4,IF($C91=$D$5,'FLETES (#) MAYO'!U91*U$5,0))))</f>
        <v>0</v>
      </c>
      <c r="V91" s="179">
        <f>IF($C91=$D$2,'FLETES (#) MAYO'!V91*V$2,IF($C91=$D$3,'FLETES (#) MAYO'!V91*V$3,IF($C91=$D$4,'FLETES (#) MAYO'!V91*V$4,IF($C91=$D$5,'FLETES (#) MAYO'!V91*V$5,0))))</f>
        <v>0</v>
      </c>
      <c r="W91" s="179">
        <f>IF($C91=$D$2,'FLETES (#) MAYO'!W91*W$2,IF($C91=$D$3,'FLETES (#) MAYO'!W91*W$3,IF($C91=$D$4,'FLETES (#) MAYO'!W91*W$4,IF($C91=$D$5,'FLETES (#) MAYO'!W91*W$5,0))))</f>
        <v>0</v>
      </c>
      <c r="X91" s="179">
        <f>IF($C91=$D$2,'FLETES (#) MAYO'!X91*X$2,IF($C91=$D$3,'FLETES (#) MAYO'!X91*X$3,IF($C91=$D$4,'FLETES (#) MAYO'!X91*X$4,IF($C91=$D$5,'FLETES (#) MAYO'!X91*X$5,0))))</f>
        <v>0</v>
      </c>
      <c r="Y91" s="179">
        <f>IF($C91=$D$2,'FLETES (#) MAYO'!Y91*Y$2,IF($C91=$D$3,'FLETES (#) MAYO'!Y91*Y$3,IF($C91=$D$4,'FLETES (#) MAYO'!Y91*Y$4,IF($C91=$D$5,'FLETES (#) MAYO'!Y91*Y$5,0))))</f>
        <v>0</v>
      </c>
      <c r="Z91" s="179">
        <f>IF($C91=$D$2,'FLETES (#) MAYO'!Z91*Z$2,IF($C91=$D$3,'FLETES (#) MAYO'!Z91*Z$3,IF($C91=$D$4,'FLETES (#) MAYO'!Z91*Z$4,IF($C91=$D$5,'FLETES (#) MAYO'!Z91*Z$5,0))))</f>
        <v>0</v>
      </c>
      <c r="AA91" s="179">
        <f>IF($C91=$D$2,'FLETES (#) MAYO'!AA91*AA$2,IF($C91=$D$3,'FLETES (#) MAYO'!AA91*AA$3,IF($C91=$D$4,'FLETES (#) MAYO'!AA91*AA$4,IF($C91=$D$5,'FLETES (#) MAYO'!AA91*AA$5,0))))</f>
        <v>0</v>
      </c>
      <c r="AB91" s="179">
        <f>IF($C91=$D$2,'FLETES (#) MAYO'!AB91*AB$2,IF($C91=$D$3,'FLETES (#) MAYO'!AB91*AB$3,IF($C91=$D$4,'FLETES (#) MAYO'!AB91*AB$4,IF($C91=$D$5,'FLETES (#) MAYO'!AB91*AB$5,0))))</f>
        <v>0</v>
      </c>
      <c r="AC91" s="179">
        <f>IF($C91=$D$2,'FLETES (#) MAYO'!AC91*AC$2,IF($C91=$D$3,'FLETES (#) MAYO'!AC91*AC$3,IF($C91=$D$4,'FLETES (#) MAYO'!AC91*AC$4,IF($C91=$D$5,'FLETES (#) MAYO'!AC91*AC$5,0))))</f>
        <v>0</v>
      </c>
      <c r="AD91" s="179">
        <f>IF($C91=$D$2,'FLETES (#) MAYO'!AD91*AD$2,IF($C91=$D$3,'FLETES (#) MAYO'!AD91*AD$3,IF($C91=$D$4,'FLETES (#) MAYO'!AD91*AD$4,IF($C91=$D$5,'FLETES (#) MAYO'!AD91*AD$5,0))))</f>
        <v>0</v>
      </c>
      <c r="AE91" s="179">
        <f>IF($C91=$D$2,'FLETES (#) MAYO'!AE91*AE$2,IF($C91=$D$3,'FLETES (#) MAYO'!AE91*AE$3,IF($C91=$D$4,'FLETES (#) MAYO'!AE91*AE$4,IF($C91=$D$5,'FLETES (#) MAYO'!AE91*AE$5,0))))</f>
        <v>0</v>
      </c>
      <c r="AF91" s="179">
        <f>IF($C91=$D$2,'FLETES (#) MAYO'!AF91*AF$2,IF($C91=$D$3,'FLETES (#) MAYO'!AF91*AF$3,IF($C91=$D$4,'FLETES (#) MAYO'!AF91*AF$4,IF($C91=$D$5,'FLETES (#) MAYO'!AF91*AF$5,0))))</f>
        <v>0</v>
      </c>
      <c r="AG91" s="179">
        <f>IF($C91=$D$2,'FLETES (#) MAYO'!AG91*AG$2,IF($C91=$D$3,'FLETES (#) MAYO'!AG91*AG$3,IF($C91=$D$4,'FLETES (#) MAYO'!AG91*AG$4,IF($C91=$D$5,'FLETES (#) MAYO'!AG91*AG$5,0))))</f>
        <v>0</v>
      </c>
      <c r="AH91" s="179">
        <f>IF($C91=$D$2,'FLETES (#) MAYO'!AH91*AH$2,IF($C91=$D$3,'FLETES (#) MAYO'!AH91*AH$3,IF($C91=$D$4,'FLETES (#) MAYO'!AH91*AH$4,IF($C91=$D$5,'FLETES (#) MAYO'!AH91*AH$5,0))))</f>
        <v>0</v>
      </c>
      <c r="AI91" s="179">
        <f>IF($C91=$D$2,'FLETES (#) MAYO'!AI91*AI$2,IF($C91=$D$3,'FLETES (#) MAYO'!AI91*AI$3,IF($C91=$D$4,'FLETES (#) MAYO'!AI91*AI$4,IF($C91=$D$5,'FLETES (#) MAYO'!AI91*AI$5,0))))</f>
        <v>0</v>
      </c>
      <c r="AJ91" s="179">
        <f>IF($C91=$D$2,'FLETES (#) MAYO'!AJ91*AJ$2,IF($C91=$D$3,'FLETES (#) MAYO'!AJ91*AJ$3,IF($C91=$D$4,'FLETES (#) MAYO'!AJ91*AJ$4,IF($C91=$D$5,'FLETES (#) MAYO'!AJ91*AJ$5,0))))</f>
        <v>0</v>
      </c>
      <c r="AK91" s="179">
        <f>IF($C91=$D$2,'FLETES (#) MAYO'!AK91*AK$2,IF($C91=$D$3,'FLETES (#) MAYO'!AK91*AK$3,IF($C91=$D$4,'FLETES (#) MAYO'!AK91*AK$4,IF($C91=$D$5,'FLETES (#) MAYO'!AK91*AK$5,0))))</f>
        <v>0</v>
      </c>
      <c r="AL91" s="179">
        <f>IF($C91=$D$2,'FLETES (#) MAYO'!AL91*AL$2,IF($C91=$D$3,'FLETES (#) MAYO'!AL91*AL$3,IF($C91=$D$4,'FLETES (#) MAYO'!AL91*AL$4,IF($C91=$D$5,'FLETES (#) MAYO'!AL91*AL$5,0))))</f>
        <v>0</v>
      </c>
      <c r="AM91" s="179">
        <f>IF($C91=$D$2,'FLETES (#) MAYO'!AM91*AM$2,IF($C91=$D$3,'FLETES (#) MAYO'!AM91*AM$3,IF($C91=$D$4,'FLETES (#) MAYO'!AM91*AM$4,IF($C91=$D$5,'FLETES (#) MAYO'!AM91*AM$5,0))))</f>
        <v>0</v>
      </c>
    </row>
    <row r="92" spans="1:39">
      <c r="A92" s="141"/>
      <c r="B92" s="165"/>
      <c r="C92" s="165"/>
      <c r="D92" s="178">
        <f t="shared" si="0"/>
        <v>0</v>
      </c>
      <c r="E92" s="179">
        <f>IF($C92=$D$2,'FLETES (#) MAYO'!E92*E$2,IF($C92=$D$3,'FLETES (#) MAYO'!E92*E$3,IF($C92=$D$4,'FLETES (#) MAYO'!E92*E$4,IF($C92=$D$5,'FLETES (#) MAYO'!E92*E$5,0))))</f>
        <v>0</v>
      </c>
      <c r="F92" s="179">
        <f>IF($C92=$D$2,'FLETES (#) MAYO'!F92*F$2,IF($C92=$D$3,'FLETES (#) MAYO'!F92*F$3,IF($C92=$D$4,'FLETES (#) MAYO'!F92*F$4,IF($C92=$D$5,'FLETES (#) MAYO'!F92*F$5,0))))</f>
        <v>0</v>
      </c>
      <c r="G92" s="179">
        <f>IF($C92=$D$2,'FLETES (#) MAYO'!G92*G$2,IF($C92=$D$3,'FLETES (#) MAYO'!G92*G$3,IF($C92=$D$4,'FLETES (#) MAYO'!G92*G$4,IF($C92=$D$5,'FLETES (#) MAYO'!G92*G$5,0))))</f>
        <v>0</v>
      </c>
      <c r="H92" s="179">
        <f>IF($C92=$D$2,'FLETES (#) MAYO'!H92*H$2,IF($C92=$D$3,'FLETES (#) MAYO'!H92*H$3,IF($C92=$D$4,'FLETES (#) MAYO'!H92*H$4,IF($C92=$D$5,'FLETES (#) MAYO'!H92*H$5,0))))</f>
        <v>0</v>
      </c>
      <c r="I92" s="179">
        <f>IF($C92=$D$2,'FLETES (#) MAYO'!I92*I$2,IF($C92=$D$3,'FLETES (#) MAYO'!I92*I$3,IF($C92=$D$4,'FLETES (#) MAYO'!I92*I$4,IF($C92=$D$5,'FLETES (#) MAYO'!I92*I$5,0))))</f>
        <v>0</v>
      </c>
      <c r="J92" s="179">
        <f>IF($C92=$D$2,'FLETES (#) MAYO'!J92*J$2,IF($C92=$D$3,'FLETES (#) MAYO'!J92*J$3,IF($C92=$D$4,'FLETES (#) MAYO'!J92*J$4,IF($C92=$D$5,'FLETES (#) MAYO'!J92*J$5,0))))</f>
        <v>0</v>
      </c>
      <c r="K92" s="179">
        <f>IF($C92=$D$2,'FLETES (#) MAYO'!K92*K$2,IF($C92=$D$3,'FLETES (#) MAYO'!K92*K$3,IF($C92=$D$4,'FLETES (#) MAYO'!K92*K$4,IF($C92=$D$5,'FLETES (#) MAYO'!K92*K$5,0))))</f>
        <v>0</v>
      </c>
      <c r="L92" s="179">
        <f>IF($C92=$D$2,'FLETES (#) MAYO'!L92*L$2,IF($C92=$D$3,'FLETES (#) MAYO'!L92*L$3,IF($C92=$D$4,'FLETES (#) MAYO'!L92*L$4,IF($C92=$D$5,'FLETES (#) MAYO'!L92*L$5,0))))</f>
        <v>0</v>
      </c>
      <c r="M92" s="179">
        <f>IF($C92=$D$2,'FLETES (#) MAYO'!M92*M$2,IF($C92=$D$3,'FLETES (#) MAYO'!M92*M$3,IF($C92=$D$4,'FLETES (#) MAYO'!M92*M$4,IF($C92=$D$5,'FLETES (#) MAYO'!M92*M$5,0))))</f>
        <v>0</v>
      </c>
      <c r="N92" s="179">
        <f>IF($C92=$D$2,'FLETES (#) MAYO'!N92*N$2,IF($C92=$D$3,'FLETES (#) MAYO'!N92*N$3,IF($C92=$D$4,'FLETES (#) MAYO'!N92*N$4,IF($C92=$D$5,'FLETES (#) MAYO'!N92*N$5,0))))</f>
        <v>0</v>
      </c>
      <c r="O92" s="179">
        <f>IF($C92=$D$2,'FLETES (#) MAYO'!O92*O$2,IF($C92=$D$3,'FLETES (#) MAYO'!O92*O$3,IF($C92=$D$4,'FLETES (#) MAYO'!O92*O$4,IF($C92=$D$5,'FLETES (#) MAYO'!O92*O$5,0))))</f>
        <v>0</v>
      </c>
      <c r="P92" s="179">
        <f>IF($C92=$D$2,'FLETES (#) MAYO'!P92*P$2,IF($C92=$D$3,'FLETES (#) MAYO'!P92*P$3,IF($C92=$D$4,'FLETES (#) MAYO'!P92*P$4,IF($C92=$D$5,'FLETES (#) MAYO'!P92*P$5,0))))</f>
        <v>0</v>
      </c>
      <c r="Q92" s="179">
        <f>IF($C92=$D$2,'FLETES (#) MAYO'!Q92*Q$2,IF($C92=$D$3,'FLETES (#) MAYO'!Q92*Q$3,IF($C92=$D$4,'FLETES (#) MAYO'!Q92*Q$4,IF($C92=$D$5,'FLETES (#) MAYO'!Q92*Q$5,0))))</f>
        <v>0</v>
      </c>
      <c r="R92" s="179">
        <f>IF($C92=$D$2,'FLETES (#) MAYO'!R92*R$2,IF($C92=$D$3,'FLETES (#) MAYO'!R92*R$3,IF($C92=$D$4,'FLETES (#) MAYO'!R92*R$4,IF($C92=$D$5,'FLETES (#) MAYO'!R92*R$5,0))))</f>
        <v>0</v>
      </c>
      <c r="S92" s="179">
        <f>IF($C92=$D$2,'FLETES (#) MAYO'!S92*S$2,IF($C92=$D$3,'FLETES (#) MAYO'!S92*S$3,IF($C92=$D$4,'FLETES (#) MAYO'!S92*S$4,IF($C92=$D$5,'FLETES (#) MAYO'!S92*S$5,0))))</f>
        <v>0</v>
      </c>
      <c r="T92" s="179">
        <f>IF($C92=$D$2,'FLETES (#) MAYO'!T92*T$2,IF($C92=$D$3,'FLETES (#) MAYO'!T92*T$3,IF($C92=$D$4,'FLETES (#) MAYO'!T92*T$4,IF($C92=$D$5,'FLETES (#) MAYO'!T92*T$5,0))))</f>
        <v>0</v>
      </c>
      <c r="U92" s="179">
        <f>IF($C92=$D$2,'FLETES (#) MAYO'!U92*U$2,IF($C92=$D$3,'FLETES (#) MAYO'!U92*U$3,IF($C92=$D$4,'FLETES (#) MAYO'!U92*U$4,IF($C92=$D$5,'FLETES (#) MAYO'!U92*U$5,0))))</f>
        <v>0</v>
      </c>
      <c r="V92" s="179">
        <f>IF($C92=$D$2,'FLETES (#) MAYO'!V92*V$2,IF($C92=$D$3,'FLETES (#) MAYO'!V92*V$3,IF($C92=$D$4,'FLETES (#) MAYO'!V92*V$4,IF($C92=$D$5,'FLETES (#) MAYO'!V92*V$5,0))))</f>
        <v>0</v>
      </c>
      <c r="W92" s="179">
        <f>IF($C92=$D$2,'FLETES (#) MAYO'!W92*W$2,IF($C92=$D$3,'FLETES (#) MAYO'!W92*W$3,IF($C92=$D$4,'FLETES (#) MAYO'!W92*W$4,IF($C92=$D$5,'FLETES (#) MAYO'!W92*W$5,0))))</f>
        <v>0</v>
      </c>
      <c r="X92" s="179">
        <f>IF($C92=$D$2,'FLETES (#) MAYO'!X92*X$2,IF($C92=$D$3,'FLETES (#) MAYO'!X92*X$3,IF($C92=$D$4,'FLETES (#) MAYO'!X92*X$4,IF($C92=$D$5,'FLETES (#) MAYO'!X92*X$5,0))))</f>
        <v>0</v>
      </c>
      <c r="Y92" s="179">
        <f>IF($C92=$D$2,'FLETES (#) MAYO'!Y92*Y$2,IF($C92=$D$3,'FLETES (#) MAYO'!Y92*Y$3,IF($C92=$D$4,'FLETES (#) MAYO'!Y92*Y$4,IF($C92=$D$5,'FLETES (#) MAYO'!Y92*Y$5,0))))</f>
        <v>0</v>
      </c>
      <c r="Z92" s="179">
        <f>IF($C92=$D$2,'FLETES (#) MAYO'!Z92*Z$2,IF($C92=$D$3,'FLETES (#) MAYO'!Z92*Z$3,IF($C92=$D$4,'FLETES (#) MAYO'!Z92*Z$4,IF($C92=$D$5,'FLETES (#) MAYO'!Z92*Z$5,0))))</f>
        <v>0</v>
      </c>
      <c r="AA92" s="179">
        <f>IF($C92=$D$2,'FLETES (#) MAYO'!AA92*AA$2,IF($C92=$D$3,'FLETES (#) MAYO'!AA92*AA$3,IF($C92=$D$4,'FLETES (#) MAYO'!AA92*AA$4,IF($C92=$D$5,'FLETES (#) MAYO'!AA92*AA$5,0))))</f>
        <v>0</v>
      </c>
      <c r="AB92" s="179">
        <f>IF($C92=$D$2,'FLETES (#) MAYO'!AB92*AB$2,IF($C92=$D$3,'FLETES (#) MAYO'!AB92*AB$3,IF($C92=$D$4,'FLETES (#) MAYO'!AB92*AB$4,IF($C92=$D$5,'FLETES (#) MAYO'!AB92*AB$5,0))))</f>
        <v>0</v>
      </c>
      <c r="AC92" s="179">
        <f>IF($C92=$D$2,'FLETES (#) MAYO'!AC92*AC$2,IF($C92=$D$3,'FLETES (#) MAYO'!AC92*AC$3,IF($C92=$D$4,'FLETES (#) MAYO'!AC92*AC$4,IF($C92=$D$5,'FLETES (#) MAYO'!AC92*AC$5,0))))</f>
        <v>0</v>
      </c>
      <c r="AD92" s="179">
        <f>IF($C92=$D$2,'FLETES (#) MAYO'!AD92*AD$2,IF($C92=$D$3,'FLETES (#) MAYO'!AD92*AD$3,IF($C92=$D$4,'FLETES (#) MAYO'!AD92*AD$4,IF($C92=$D$5,'FLETES (#) MAYO'!AD92*AD$5,0))))</f>
        <v>0</v>
      </c>
      <c r="AE92" s="179">
        <f>IF($C92=$D$2,'FLETES (#) MAYO'!AE92*AE$2,IF($C92=$D$3,'FLETES (#) MAYO'!AE92*AE$3,IF($C92=$D$4,'FLETES (#) MAYO'!AE92*AE$4,IF($C92=$D$5,'FLETES (#) MAYO'!AE92*AE$5,0))))</f>
        <v>0</v>
      </c>
      <c r="AF92" s="179">
        <f>IF($C92=$D$2,'FLETES (#) MAYO'!AF92*AF$2,IF($C92=$D$3,'FLETES (#) MAYO'!AF92*AF$3,IF($C92=$D$4,'FLETES (#) MAYO'!AF92*AF$4,IF($C92=$D$5,'FLETES (#) MAYO'!AF92*AF$5,0))))</f>
        <v>0</v>
      </c>
      <c r="AG92" s="179">
        <f>IF($C92=$D$2,'FLETES (#) MAYO'!AG92*AG$2,IF($C92=$D$3,'FLETES (#) MAYO'!AG92*AG$3,IF($C92=$D$4,'FLETES (#) MAYO'!AG92*AG$4,IF($C92=$D$5,'FLETES (#) MAYO'!AG92*AG$5,0))))</f>
        <v>0</v>
      </c>
      <c r="AH92" s="179">
        <f>IF($C92=$D$2,'FLETES (#) MAYO'!AH92*AH$2,IF($C92=$D$3,'FLETES (#) MAYO'!AH92*AH$3,IF($C92=$D$4,'FLETES (#) MAYO'!AH92*AH$4,IF($C92=$D$5,'FLETES (#) MAYO'!AH92*AH$5,0))))</f>
        <v>0</v>
      </c>
      <c r="AI92" s="179">
        <f>IF($C92=$D$2,'FLETES (#) MAYO'!AI92*AI$2,IF($C92=$D$3,'FLETES (#) MAYO'!AI92*AI$3,IF($C92=$D$4,'FLETES (#) MAYO'!AI92*AI$4,IF($C92=$D$5,'FLETES (#) MAYO'!AI92*AI$5,0))))</f>
        <v>0</v>
      </c>
      <c r="AJ92" s="179">
        <f>IF($C92=$D$2,'FLETES (#) MAYO'!AJ92*AJ$2,IF($C92=$D$3,'FLETES (#) MAYO'!AJ92*AJ$3,IF($C92=$D$4,'FLETES (#) MAYO'!AJ92*AJ$4,IF($C92=$D$5,'FLETES (#) MAYO'!AJ92*AJ$5,0))))</f>
        <v>0</v>
      </c>
      <c r="AK92" s="179">
        <f>IF($C92=$D$2,'FLETES (#) MAYO'!AK92*AK$2,IF($C92=$D$3,'FLETES (#) MAYO'!AK92*AK$3,IF($C92=$D$4,'FLETES (#) MAYO'!AK92*AK$4,IF($C92=$D$5,'FLETES (#) MAYO'!AK92*AK$5,0))))</f>
        <v>0</v>
      </c>
      <c r="AL92" s="179">
        <f>IF($C92=$D$2,'FLETES (#) MAYO'!AL92*AL$2,IF($C92=$D$3,'FLETES (#) MAYO'!AL92*AL$3,IF($C92=$D$4,'FLETES (#) MAYO'!AL92*AL$4,IF($C92=$D$5,'FLETES (#) MAYO'!AL92*AL$5,0))))</f>
        <v>0</v>
      </c>
      <c r="AM92" s="179">
        <f>IF($C92=$D$2,'FLETES (#) MAYO'!AM92*AM$2,IF($C92=$D$3,'FLETES (#) MAYO'!AM92*AM$3,IF($C92=$D$4,'FLETES (#) MAYO'!AM92*AM$4,IF($C92=$D$5,'FLETES (#) MAYO'!AM92*AM$5,0))))</f>
        <v>0</v>
      </c>
    </row>
    <row r="93" spans="1:39">
      <c r="A93" s="141"/>
      <c r="B93" s="165"/>
      <c r="C93" s="165"/>
      <c r="D93" s="178">
        <f t="shared" si="0"/>
        <v>0</v>
      </c>
      <c r="E93" s="179">
        <f>IF($C93=$D$2,'FLETES (#) MAYO'!E93*E$2,IF($C93=$D$3,'FLETES (#) MAYO'!E93*E$3,IF($C93=$D$4,'FLETES (#) MAYO'!E93*E$4,IF($C93=$D$5,'FLETES (#) MAYO'!E93*E$5,0))))</f>
        <v>0</v>
      </c>
      <c r="F93" s="179">
        <f>IF($C93=$D$2,'FLETES (#) MAYO'!F93*F$2,IF($C93=$D$3,'FLETES (#) MAYO'!F93*F$3,IF($C93=$D$4,'FLETES (#) MAYO'!F93*F$4,IF($C93=$D$5,'FLETES (#) MAYO'!F93*F$5,0))))</f>
        <v>0</v>
      </c>
      <c r="G93" s="179">
        <f>IF($C93=$D$2,'FLETES (#) MAYO'!G93*G$2,IF($C93=$D$3,'FLETES (#) MAYO'!G93*G$3,IF($C93=$D$4,'FLETES (#) MAYO'!G93*G$4,IF($C93=$D$5,'FLETES (#) MAYO'!G93*G$5,0))))</f>
        <v>0</v>
      </c>
      <c r="H93" s="179">
        <f>IF($C93=$D$2,'FLETES (#) MAYO'!H93*H$2,IF($C93=$D$3,'FLETES (#) MAYO'!H93*H$3,IF($C93=$D$4,'FLETES (#) MAYO'!H93*H$4,IF($C93=$D$5,'FLETES (#) MAYO'!H93*H$5,0))))</f>
        <v>0</v>
      </c>
      <c r="I93" s="179">
        <f>IF($C93=$D$2,'FLETES (#) MAYO'!I93*I$2,IF($C93=$D$3,'FLETES (#) MAYO'!I93*I$3,IF($C93=$D$4,'FLETES (#) MAYO'!I93*I$4,IF($C93=$D$5,'FLETES (#) MAYO'!I93*I$5,0))))</f>
        <v>0</v>
      </c>
      <c r="J93" s="179">
        <f>IF($C93=$D$2,'FLETES (#) MAYO'!J93*J$2,IF($C93=$D$3,'FLETES (#) MAYO'!J93*J$3,IF($C93=$D$4,'FLETES (#) MAYO'!J93*J$4,IF($C93=$D$5,'FLETES (#) MAYO'!J93*J$5,0))))</f>
        <v>0</v>
      </c>
      <c r="K93" s="179">
        <f>IF($C93=$D$2,'FLETES (#) MAYO'!K93*K$2,IF($C93=$D$3,'FLETES (#) MAYO'!K93*K$3,IF($C93=$D$4,'FLETES (#) MAYO'!K93*K$4,IF($C93=$D$5,'FLETES (#) MAYO'!K93*K$5,0))))</f>
        <v>0</v>
      </c>
      <c r="L93" s="179">
        <f>IF($C93=$D$2,'FLETES (#) MAYO'!L93*L$2,IF($C93=$D$3,'FLETES (#) MAYO'!L93*L$3,IF($C93=$D$4,'FLETES (#) MAYO'!L93*L$4,IF($C93=$D$5,'FLETES (#) MAYO'!L93*L$5,0))))</f>
        <v>0</v>
      </c>
      <c r="M93" s="179">
        <f>IF($C93=$D$2,'FLETES (#) MAYO'!M93*M$2,IF($C93=$D$3,'FLETES (#) MAYO'!M93*M$3,IF($C93=$D$4,'FLETES (#) MAYO'!M93*M$4,IF($C93=$D$5,'FLETES (#) MAYO'!M93*M$5,0))))</f>
        <v>0</v>
      </c>
      <c r="N93" s="179">
        <f>IF($C93=$D$2,'FLETES (#) MAYO'!N93*N$2,IF($C93=$D$3,'FLETES (#) MAYO'!N93*N$3,IF($C93=$D$4,'FLETES (#) MAYO'!N93*N$4,IF($C93=$D$5,'FLETES (#) MAYO'!N93*N$5,0))))</f>
        <v>0</v>
      </c>
      <c r="O93" s="179">
        <f>IF($C93=$D$2,'FLETES (#) MAYO'!O93*O$2,IF($C93=$D$3,'FLETES (#) MAYO'!O93*O$3,IF($C93=$D$4,'FLETES (#) MAYO'!O93*O$4,IF($C93=$D$5,'FLETES (#) MAYO'!O93*O$5,0))))</f>
        <v>0</v>
      </c>
      <c r="P93" s="179">
        <f>IF($C93=$D$2,'FLETES (#) MAYO'!P93*P$2,IF($C93=$D$3,'FLETES (#) MAYO'!P93*P$3,IF($C93=$D$4,'FLETES (#) MAYO'!P93*P$4,IF($C93=$D$5,'FLETES (#) MAYO'!P93*P$5,0))))</f>
        <v>0</v>
      </c>
      <c r="Q93" s="179">
        <f>IF($C93=$D$2,'FLETES (#) MAYO'!Q93*Q$2,IF($C93=$D$3,'FLETES (#) MAYO'!Q93*Q$3,IF($C93=$D$4,'FLETES (#) MAYO'!Q93*Q$4,IF($C93=$D$5,'FLETES (#) MAYO'!Q93*Q$5,0))))</f>
        <v>0</v>
      </c>
      <c r="R93" s="179">
        <f>IF($C93=$D$2,'FLETES (#) MAYO'!R93*R$2,IF($C93=$D$3,'FLETES (#) MAYO'!R93*R$3,IF($C93=$D$4,'FLETES (#) MAYO'!R93*R$4,IF($C93=$D$5,'FLETES (#) MAYO'!R93*R$5,0))))</f>
        <v>0</v>
      </c>
      <c r="S93" s="179">
        <f>IF($C93=$D$2,'FLETES (#) MAYO'!S93*S$2,IF($C93=$D$3,'FLETES (#) MAYO'!S93*S$3,IF($C93=$D$4,'FLETES (#) MAYO'!S93*S$4,IF($C93=$D$5,'FLETES (#) MAYO'!S93*S$5,0))))</f>
        <v>0</v>
      </c>
      <c r="T93" s="179">
        <f>IF($C93=$D$2,'FLETES (#) MAYO'!T93*T$2,IF($C93=$D$3,'FLETES (#) MAYO'!T93*T$3,IF($C93=$D$4,'FLETES (#) MAYO'!T93*T$4,IF($C93=$D$5,'FLETES (#) MAYO'!T93*T$5,0))))</f>
        <v>0</v>
      </c>
      <c r="U93" s="179">
        <f>IF($C93=$D$2,'FLETES (#) MAYO'!U93*U$2,IF($C93=$D$3,'FLETES (#) MAYO'!U93*U$3,IF($C93=$D$4,'FLETES (#) MAYO'!U93*U$4,IF($C93=$D$5,'FLETES (#) MAYO'!U93*U$5,0))))</f>
        <v>0</v>
      </c>
      <c r="V93" s="179">
        <f>IF($C93=$D$2,'FLETES (#) MAYO'!V93*V$2,IF($C93=$D$3,'FLETES (#) MAYO'!V93*V$3,IF($C93=$D$4,'FLETES (#) MAYO'!V93*V$4,IF($C93=$D$5,'FLETES (#) MAYO'!V93*V$5,0))))</f>
        <v>0</v>
      </c>
      <c r="W93" s="179">
        <f>IF($C93=$D$2,'FLETES (#) MAYO'!W93*W$2,IF($C93=$D$3,'FLETES (#) MAYO'!W93*W$3,IF($C93=$D$4,'FLETES (#) MAYO'!W93*W$4,IF($C93=$D$5,'FLETES (#) MAYO'!W93*W$5,0))))</f>
        <v>0</v>
      </c>
      <c r="X93" s="179">
        <f>IF($C93=$D$2,'FLETES (#) MAYO'!X93*X$2,IF($C93=$D$3,'FLETES (#) MAYO'!X93*X$3,IF($C93=$D$4,'FLETES (#) MAYO'!X93*X$4,IF($C93=$D$5,'FLETES (#) MAYO'!X93*X$5,0))))</f>
        <v>0</v>
      </c>
      <c r="Y93" s="179">
        <f>IF($C93=$D$2,'FLETES (#) MAYO'!Y93*Y$2,IF($C93=$D$3,'FLETES (#) MAYO'!Y93*Y$3,IF($C93=$D$4,'FLETES (#) MAYO'!Y93*Y$4,IF($C93=$D$5,'FLETES (#) MAYO'!Y93*Y$5,0))))</f>
        <v>0</v>
      </c>
      <c r="Z93" s="179">
        <f>IF($C93=$D$2,'FLETES (#) MAYO'!Z93*Z$2,IF($C93=$D$3,'FLETES (#) MAYO'!Z93*Z$3,IF($C93=$D$4,'FLETES (#) MAYO'!Z93*Z$4,IF($C93=$D$5,'FLETES (#) MAYO'!Z93*Z$5,0))))</f>
        <v>0</v>
      </c>
      <c r="AA93" s="179">
        <f>IF($C93=$D$2,'FLETES (#) MAYO'!AA93*AA$2,IF($C93=$D$3,'FLETES (#) MAYO'!AA93*AA$3,IF($C93=$D$4,'FLETES (#) MAYO'!AA93*AA$4,IF($C93=$D$5,'FLETES (#) MAYO'!AA93*AA$5,0))))</f>
        <v>0</v>
      </c>
      <c r="AB93" s="179">
        <f>IF($C93=$D$2,'FLETES (#) MAYO'!AB93*AB$2,IF($C93=$D$3,'FLETES (#) MAYO'!AB93*AB$3,IF($C93=$D$4,'FLETES (#) MAYO'!AB93*AB$4,IF($C93=$D$5,'FLETES (#) MAYO'!AB93*AB$5,0))))</f>
        <v>0</v>
      </c>
      <c r="AC93" s="179">
        <f>IF($C93=$D$2,'FLETES (#) MAYO'!AC93*AC$2,IF($C93=$D$3,'FLETES (#) MAYO'!AC93*AC$3,IF($C93=$D$4,'FLETES (#) MAYO'!AC93*AC$4,IF($C93=$D$5,'FLETES (#) MAYO'!AC93*AC$5,0))))</f>
        <v>0</v>
      </c>
      <c r="AD93" s="179">
        <f>IF($C93=$D$2,'FLETES (#) MAYO'!AD93*AD$2,IF($C93=$D$3,'FLETES (#) MAYO'!AD93*AD$3,IF($C93=$D$4,'FLETES (#) MAYO'!AD93*AD$4,IF($C93=$D$5,'FLETES (#) MAYO'!AD93*AD$5,0))))</f>
        <v>0</v>
      </c>
      <c r="AE93" s="179">
        <f>IF($C93=$D$2,'FLETES (#) MAYO'!AE93*AE$2,IF($C93=$D$3,'FLETES (#) MAYO'!AE93*AE$3,IF($C93=$D$4,'FLETES (#) MAYO'!AE93*AE$4,IF($C93=$D$5,'FLETES (#) MAYO'!AE93*AE$5,0))))</f>
        <v>0</v>
      </c>
      <c r="AF93" s="179">
        <f>IF($C93=$D$2,'FLETES (#) MAYO'!AF93*AF$2,IF($C93=$D$3,'FLETES (#) MAYO'!AF93*AF$3,IF($C93=$D$4,'FLETES (#) MAYO'!AF93*AF$4,IF($C93=$D$5,'FLETES (#) MAYO'!AF93*AF$5,0))))</f>
        <v>0</v>
      </c>
      <c r="AG93" s="179">
        <f>IF($C93=$D$2,'FLETES (#) MAYO'!AG93*AG$2,IF($C93=$D$3,'FLETES (#) MAYO'!AG93*AG$3,IF($C93=$D$4,'FLETES (#) MAYO'!AG93*AG$4,IF($C93=$D$5,'FLETES (#) MAYO'!AG93*AG$5,0))))</f>
        <v>0</v>
      </c>
      <c r="AH93" s="179">
        <f>IF($C93=$D$2,'FLETES (#) MAYO'!AH93*AH$2,IF($C93=$D$3,'FLETES (#) MAYO'!AH93*AH$3,IF($C93=$D$4,'FLETES (#) MAYO'!AH93*AH$4,IF($C93=$D$5,'FLETES (#) MAYO'!AH93*AH$5,0))))</f>
        <v>0</v>
      </c>
      <c r="AI93" s="179">
        <f>IF($C93=$D$2,'FLETES (#) MAYO'!AI93*AI$2,IF($C93=$D$3,'FLETES (#) MAYO'!AI93*AI$3,IF($C93=$D$4,'FLETES (#) MAYO'!AI93*AI$4,IF($C93=$D$5,'FLETES (#) MAYO'!AI93*AI$5,0))))</f>
        <v>0</v>
      </c>
      <c r="AJ93" s="179">
        <f>IF($C93=$D$2,'FLETES (#) MAYO'!AJ93*AJ$2,IF($C93=$D$3,'FLETES (#) MAYO'!AJ93*AJ$3,IF($C93=$D$4,'FLETES (#) MAYO'!AJ93*AJ$4,IF($C93=$D$5,'FLETES (#) MAYO'!AJ93*AJ$5,0))))</f>
        <v>0</v>
      </c>
      <c r="AK93" s="179">
        <f>IF($C93=$D$2,'FLETES (#) MAYO'!AK93*AK$2,IF($C93=$D$3,'FLETES (#) MAYO'!AK93*AK$3,IF($C93=$D$4,'FLETES (#) MAYO'!AK93*AK$4,IF($C93=$D$5,'FLETES (#) MAYO'!AK93*AK$5,0))))</f>
        <v>0</v>
      </c>
      <c r="AL93" s="179">
        <f>IF($C93=$D$2,'FLETES (#) MAYO'!AL93*AL$2,IF($C93=$D$3,'FLETES (#) MAYO'!AL93*AL$3,IF($C93=$D$4,'FLETES (#) MAYO'!AL93*AL$4,IF($C93=$D$5,'FLETES (#) MAYO'!AL93*AL$5,0))))</f>
        <v>0</v>
      </c>
      <c r="AM93" s="179">
        <f>IF($C93=$D$2,'FLETES (#) MAYO'!AM93*AM$2,IF($C93=$D$3,'FLETES (#) MAYO'!AM93*AM$3,IF($C93=$D$4,'FLETES (#) MAYO'!AM93*AM$4,IF($C93=$D$5,'FLETES (#) MAYO'!AM93*AM$5,0))))</f>
        <v>0</v>
      </c>
    </row>
    <row r="94" spans="1:39">
      <c r="A94" s="141"/>
      <c r="B94" s="165"/>
      <c r="C94" s="165"/>
      <c r="D94" s="178">
        <f t="shared" si="0"/>
        <v>0</v>
      </c>
      <c r="E94" s="179">
        <f>IF($C94=$D$2,'FLETES (#) MAYO'!E94*E$2,IF($C94=$D$3,'FLETES (#) MAYO'!E94*E$3,IF($C94=$D$4,'FLETES (#) MAYO'!E94*E$4,IF($C94=$D$5,'FLETES (#) MAYO'!E94*E$5,0))))</f>
        <v>0</v>
      </c>
      <c r="F94" s="179">
        <f>IF($C94=$D$2,'FLETES (#) MAYO'!F94*F$2,IF($C94=$D$3,'FLETES (#) MAYO'!F94*F$3,IF($C94=$D$4,'FLETES (#) MAYO'!F94*F$4,IF($C94=$D$5,'FLETES (#) MAYO'!F94*F$5,0))))</f>
        <v>0</v>
      </c>
      <c r="G94" s="179">
        <f>IF($C94=$D$2,'FLETES (#) MAYO'!G94*G$2,IF($C94=$D$3,'FLETES (#) MAYO'!G94*G$3,IF($C94=$D$4,'FLETES (#) MAYO'!G94*G$4,IF($C94=$D$5,'FLETES (#) MAYO'!G94*G$5,0))))</f>
        <v>0</v>
      </c>
      <c r="H94" s="179">
        <f>IF($C94=$D$2,'FLETES (#) MAYO'!H94*H$2,IF($C94=$D$3,'FLETES (#) MAYO'!H94*H$3,IF($C94=$D$4,'FLETES (#) MAYO'!H94*H$4,IF($C94=$D$5,'FLETES (#) MAYO'!H94*H$5,0))))</f>
        <v>0</v>
      </c>
      <c r="I94" s="179">
        <f>IF($C94=$D$2,'FLETES (#) MAYO'!I94*I$2,IF($C94=$D$3,'FLETES (#) MAYO'!I94*I$3,IF($C94=$D$4,'FLETES (#) MAYO'!I94*I$4,IF($C94=$D$5,'FLETES (#) MAYO'!I94*I$5,0))))</f>
        <v>0</v>
      </c>
      <c r="J94" s="179">
        <f>IF($C94=$D$2,'FLETES (#) MAYO'!J94*J$2,IF($C94=$D$3,'FLETES (#) MAYO'!J94*J$3,IF($C94=$D$4,'FLETES (#) MAYO'!J94*J$4,IF($C94=$D$5,'FLETES (#) MAYO'!J94*J$5,0))))</f>
        <v>0</v>
      </c>
      <c r="K94" s="179">
        <f>IF($C94=$D$2,'FLETES (#) MAYO'!K94*K$2,IF($C94=$D$3,'FLETES (#) MAYO'!K94*K$3,IF($C94=$D$4,'FLETES (#) MAYO'!K94*K$4,IF($C94=$D$5,'FLETES (#) MAYO'!K94*K$5,0))))</f>
        <v>0</v>
      </c>
      <c r="L94" s="179">
        <f>IF($C94=$D$2,'FLETES (#) MAYO'!L94*L$2,IF($C94=$D$3,'FLETES (#) MAYO'!L94*L$3,IF($C94=$D$4,'FLETES (#) MAYO'!L94*L$4,IF($C94=$D$5,'FLETES (#) MAYO'!L94*L$5,0))))</f>
        <v>0</v>
      </c>
      <c r="M94" s="179">
        <f>IF($C94=$D$2,'FLETES (#) MAYO'!M94*M$2,IF($C94=$D$3,'FLETES (#) MAYO'!M94*M$3,IF($C94=$D$4,'FLETES (#) MAYO'!M94*M$4,IF($C94=$D$5,'FLETES (#) MAYO'!M94*M$5,0))))</f>
        <v>0</v>
      </c>
      <c r="N94" s="179">
        <f>IF($C94=$D$2,'FLETES (#) MAYO'!N94*N$2,IF($C94=$D$3,'FLETES (#) MAYO'!N94*N$3,IF($C94=$D$4,'FLETES (#) MAYO'!N94*N$4,IF($C94=$D$5,'FLETES (#) MAYO'!N94*N$5,0))))</f>
        <v>0</v>
      </c>
      <c r="O94" s="179">
        <f>IF($C94=$D$2,'FLETES (#) MAYO'!O94*O$2,IF($C94=$D$3,'FLETES (#) MAYO'!O94*O$3,IF($C94=$D$4,'FLETES (#) MAYO'!O94*O$4,IF($C94=$D$5,'FLETES (#) MAYO'!O94*O$5,0))))</f>
        <v>0</v>
      </c>
      <c r="P94" s="179">
        <f>IF($C94=$D$2,'FLETES (#) MAYO'!P94*P$2,IF($C94=$D$3,'FLETES (#) MAYO'!P94*P$3,IF($C94=$D$4,'FLETES (#) MAYO'!P94*P$4,IF($C94=$D$5,'FLETES (#) MAYO'!P94*P$5,0))))</f>
        <v>0</v>
      </c>
      <c r="Q94" s="179">
        <f>IF($C94=$D$2,'FLETES (#) MAYO'!Q94*Q$2,IF($C94=$D$3,'FLETES (#) MAYO'!Q94*Q$3,IF($C94=$D$4,'FLETES (#) MAYO'!Q94*Q$4,IF($C94=$D$5,'FLETES (#) MAYO'!Q94*Q$5,0))))</f>
        <v>0</v>
      </c>
      <c r="R94" s="179">
        <f>IF($C94=$D$2,'FLETES (#) MAYO'!R94*R$2,IF($C94=$D$3,'FLETES (#) MAYO'!R94*R$3,IF($C94=$D$4,'FLETES (#) MAYO'!R94*R$4,IF($C94=$D$5,'FLETES (#) MAYO'!R94*R$5,0))))</f>
        <v>0</v>
      </c>
      <c r="S94" s="179">
        <f>IF($C94=$D$2,'FLETES (#) MAYO'!S94*S$2,IF($C94=$D$3,'FLETES (#) MAYO'!S94*S$3,IF($C94=$D$4,'FLETES (#) MAYO'!S94*S$4,IF($C94=$D$5,'FLETES (#) MAYO'!S94*S$5,0))))</f>
        <v>0</v>
      </c>
      <c r="T94" s="179">
        <f>IF($C94=$D$2,'FLETES (#) MAYO'!T94*T$2,IF($C94=$D$3,'FLETES (#) MAYO'!T94*T$3,IF($C94=$D$4,'FLETES (#) MAYO'!T94*T$4,IF($C94=$D$5,'FLETES (#) MAYO'!T94*T$5,0))))</f>
        <v>0</v>
      </c>
      <c r="U94" s="179">
        <f>IF($C94=$D$2,'FLETES (#) MAYO'!U94*U$2,IF($C94=$D$3,'FLETES (#) MAYO'!U94*U$3,IF($C94=$D$4,'FLETES (#) MAYO'!U94*U$4,IF($C94=$D$5,'FLETES (#) MAYO'!U94*U$5,0))))</f>
        <v>0</v>
      </c>
      <c r="V94" s="179">
        <f>IF($C94=$D$2,'FLETES (#) MAYO'!V94*V$2,IF($C94=$D$3,'FLETES (#) MAYO'!V94*V$3,IF($C94=$D$4,'FLETES (#) MAYO'!V94*V$4,IF($C94=$D$5,'FLETES (#) MAYO'!V94*V$5,0))))</f>
        <v>0</v>
      </c>
      <c r="W94" s="179">
        <f>IF($C94=$D$2,'FLETES (#) MAYO'!W94*W$2,IF($C94=$D$3,'FLETES (#) MAYO'!W94*W$3,IF($C94=$D$4,'FLETES (#) MAYO'!W94*W$4,IF($C94=$D$5,'FLETES (#) MAYO'!W94*W$5,0))))</f>
        <v>0</v>
      </c>
      <c r="X94" s="179">
        <f>IF($C94=$D$2,'FLETES (#) MAYO'!X94*X$2,IF($C94=$D$3,'FLETES (#) MAYO'!X94*X$3,IF($C94=$D$4,'FLETES (#) MAYO'!X94*X$4,IF($C94=$D$5,'FLETES (#) MAYO'!X94*X$5,0))))</f>
        <v>0</v>
      </c>
      <c r="Y94" s="179">
        <f>IF($C94=$D$2,'FLETES (#) MAYO'!Y94*Y$2,IF($C94=$D$3,'FLETES (#) MAYO'!Y94*Y$3,IF($C94=$D$4,'FLETES (#) MAYO'!Y94*Y$4,IF($C94=$D$5,'FLETES (#) MAYO'!Y94*Y$5,0))))</f>
        <v>0</v>
      </c>
      <c r="Z94" s="179">
        <f>IF($C94=$D$2,'FLETES (#) MAYO'!Z94*Z$2,IF($C94=$D$3,'FLETES (#) MAYO'!Z94*Z$3,IF($C94=$D$4,'FLETES (#) MAYO'!Z94*Z$4,IF($C94=$D$5,'FLETES (#) MAYO'!Z94*Z$5,0))))</f>
        <v>0</v>
      </c>
      <c r="AA94" s="179">
        <f>IF($C94=$D$2,'FLETES (#) MAYO'!AA94*AA$2,IF($C94=$D$3,'FLETES (#) MAYO'!AA94*AA$3,IF($C94=$D$4,'FLETES (#) MAYO'!AA94*AA$4,IF($C94=$D$5,'FLETES (#) MAYO'!AA94*AA$5,0))))</f>
        <v>0</v>
      </c>
      <c r="AB94" s="179">
        <f>IF($C94=$D$2,'FLETES (#) MAYO'!AB94*AB$2,IF($C94=$D$3,'FLETES (#) MAYO'!AB94*AB$3,IF($C94=$D$4,'FLETES (#) MAYO'!AB94*AB$4,IF($C94=$D$5,'FLETES (#) MAYO'!AB94*AB$5,0))))</f>
        <v>0</v>
      </c>
      <c r="AC94" s="179">
        <f>IF($C94=$D$2,'FLETES (#) MAYO'!AC94*AC$2,IF($C94=$D$3,'FLETES (#) MAYO'!AC94*AC$3,IF($C94=$D$4,'FLETES (#) MAYO'!AC94*AC$4,IF($C94=$D$5,'FLETES (#) MAYO'!AC94*AC$5,0))))</f>
        <v>0</v>
      </c>
      <c r="AD94" s="179">
        <f>IF($C94=$D$2,'FLETES (#) MAYO'!AD94*AD$2,IF($C94=$D$3,'FLETES (#) MAYO'!AD94*AD$3,IF($C94=$D$4,'FLETES (#) MAYO'!AD94*AD$4,IF($C94=$D$5,'FLETES (#) MAYO'!AD94*AD$5,0))))</f>
        <v>0</v>
      </c>
      <c r="AE94" s="179">
        <f>IF($C94=$D$2,'FLETES (#) MAYO'!AE94*AE$2,IF($C94=$D$3,'FLETES (#) MAYO'!AE94*AE$3,IF($C94=$D$4,'FLETES (#) MAYO'!AE94*AE$4,IF($C94=$D$5,'FLETES (#) MAYO'!AE94*AE$5,0))))</f>
        <v>0</v>
      </c>
      <c r="AF94" s="179">
        <f>IF($C94=$D$2,'FLETES (#) MAYO'!AF94*AF$2,IF($C94=$D$3,'FLETES (#) MAYO'!AF94*AF$3,IF($C94=$D$4,'FLETES (#) MAYO'!AF94*AF$4,IF($C94=$D$5,'FLETES (#) MAYO'!AF94*AF$5,0))))</f>
        <v>0</v>
      </c>
      <c r="AG94" s="179">
        <f>IF($C94=$D$2,'FLETES (#) MAYO'!AG94*AG$2,IF($C94=$D$3,'FLETES (#) MAYO'!AG94*AG$3,IF($C94=$D$4,'FLETES (#) MAYO'!AG94*AG$4,IF($C94=$D$5,'FLETES (#) MAYO'!AG94*AG$5,0))))</f>
        <v>0</v>
      </c>
      <c r="AH94" s="179">
        <f>IF($C94=$D$2,'FLETES (#) MAYO'!AH94*AH$2,IF($C94=$D$3,'FLETES (#) MAYO'!AH94*AH$3,IF($C94=$D$4,'FLETES (#) MAYO'!AH94*AH$4,IF($C94=$D$5,'FLETES (#) MAYO'!AH94*AH$5,0))))</f>
        <v>0</v>
      </c>
      <c r="AI94" s="179">
        <f>IF($C94=$D$2,'FLETES (#) MAYO'!AI94*AI$2,IF($C94=$D$3,'FLETES (#) MAYO'!AI94*AI$3,IF($C94=$D$4,'FLETES (#) MAYO'!AI94*AI$4,IF($C94=$D$5,'FLETES (#) MAYO'!AI94*AI$5,0))))</f>
        <v>0</v>
      </c>
      <c r="AJ94" s="179">
        <f>IF($C94=$D$2,'FLETES (#) MAYO'!AJ94*AJ$2,IF($C94=$D$3,'FLETES (#) MAYO'!AJ94*AJ$3,IF($C94=$D$4,'FLETES (#) MAYO'!AJ94*AJ$4,IF($C94=$D$5,'FLETES (#) MAYO'!AJ94*AJ$5,0))))</f>
        <v>0</v>
      </c>
      <c r="AK94" s="179">
        <f>IF($C94=$D$2,'FLETES (#) MAYO'!AK94*AK$2,IF($C94=$D$3,'FLETES (#) MAYO'!AK94*AK$3,IF($C94=$D$4,'FLETES (#) MAYO'!AK94*AK$4,IF($C94=$D$5,'FLETES (#) MAYO'!AK94*AK$5,0))))</f>
        <v>0</v>
      </c>
      <c r="AL94" s="179">
        <f>IF($C94=$D$2,'FLETES (#) MAYO'!AL94*AL$2,IF($C94=$D$3,'FLETES (#) MAYO'!AL94*AL$3,IF($C94=$D$4,'FLETES (#) MAYO'!AL94*AL$4,IF($C94=$D$5,'FLETES (#) MAYO'!AL94*AL$5,0))))</f>
        <v>0</v>
      </c>
      <c r="AM94" s="179">
        <f>IF($C94=$D$2,'FLETES (#) MAYO'!AM94*AM$2,IF($C94=$D$3,'FLETES (#) MAYO'!AM94*AM$3,IF($C94=$D$4,'FLETES (#) MAYO'!AM94*AM$4,IF($C94=$D$5,'FLETES (#) MAYO'!AM94*AM$5,0))))</f>
        <v>0</v>
      </c>
    </row>
    <row r="95" spans="1:39">
      <c r="A95" s="141"/>
      <c r="B95" s="165"/>
      <c r="C95" s="165"/>
      <c r="D95" s="178">
        <f t="shared" si="0"/>
        <v>0</v>
      </c>
      <c r="E95" s="179">
        <f>IF($C95=$D$2,'FLETES (#) MAYO'!E95*E$2,IF($C95=$D$3,'FLETES (#) MAYO'!E95*E$3,IF($C95=$D$4,'FLETES (#) MAYO'!E95*E$4,IF($C95=$D$5,'FLETES (#) MAYO'!E95*E$5,0))))</f>
        <v>0</v>
      </c>
      <c r="F95" s="179">
        <f>IF($C95=$D$2,'FLETES (#) MAYO'!F95*F$2,IF($C95=$D$3,'FLETES (#) MAYO'!F95*F$3,IF($C95=$D$4,'FLETES (#) MAYO'!F95*F$4,IF($C95=$D$5,'FLETES (#) MAYO'!F95*F$5,0))))</f>
        <v>0</v>
      </c>
      <c r="G95" s="179">
        <f>IF($C95=$D$2,'FLETES (#) MAYO'!G95*G$2,IF($C95=$D$3,'FLETES (#) MAYO'!G95*G$3,IF($C95=$D$4,'FLETES (#) MAYO'!G95*G$4,IF($C95=$D$5,'FLETES (#) MAYO'!G95*G$5,0))))</f>
        <v>0</v>
      </c>
      <c r="H95" s="179">
        <f>IF($C95=$D$2,'FLETES (#) MAYO'!H95*H$2,IF($C95=$D$3,'FLETES (#) MAYO'!H95*H$3,IF($C95=$D$4,'FLETES (#) MAYO'!H95*H$4,IF($C95=$D$5,'FLETES (#) MAYO'!H95*H$5,0))))</f>
        <v>0</v>
      </c>
      <c r="I95" s="179">
        <f>IF($C95=$D$2,'FLETES (#) MAYO'!I95*I$2,IF($C95=$D$3,'FLETES (#) MAYO'!I95*I$3,IF($C95=$D$4,'FLETES (#) MAYO'!I95*I$4,IF($C95=$D$5,'FLETES (#) MAYO'!I95*I$5,0))))</f>
        <v>0</v>
      </c>
      <c r="J95" s="179">
        <f>IF($C95=$D$2,'FLETES (#) MAYO'!J95*J$2,IF($C95=$D$3,'FLETES (#) MAYO'!J95*J$3,IF($C95=$D$4,'FLETES (#) MAYO'!J95*J$4,IF($C95=$D$5,'FLETES (#) MAYO'!J95*J$5,0))))</f>
        <v>0</v>
      </c>
      <c r="K95" s="179">
        <f>IF($C95=$D$2,'FLETES (#) MAYO'!K95*K$2,IF($C95=$D$3,'FLETES (#) MAYO'!K95*K$3,IF($C95=$D$4,'FLETES (#) MAYO'!K95*K$4,IF($C95=$D$5,'FLETES (#) MAYO'!K95*K$5,0))))</f>
        <v>0</v>
      </c>
      <c r="L95" s="179">
        <f>IF($C95=$D$2,'FLETES (#) MAYO'!L95*L$2,IF($C95=$D$3,'FLETES (#) MAYO'!L95*L$3,IF($C95=$D$4,'FLETES (#) MAYO'!L95*L$4,IF($C95=$D$5,'FLETES (#) MAYO'!L95*L$5,0))))</f>
        <v>0</v>
      </c>
      <c r="M95" s="179">
        <f>IF($C95=$D$2,'FLETES (#) MAYO'!M95*M$2,IF($C95=$D$3,'FLETES (#) MAYO'!M95*M$3,IF($C95=$D$4,'FLETES (#) MAYO'!M95*M$4,IF($C95=$D$5,'FLETES (#) MAYO'!M95*M$5,0))))</f>
        <v>0</v>
      </c>
      <c r="N95" s="179">
        <f>IF($C95=$D$2,'FLETES (#) MAYO'!N95*N$2,IF($C95=$D$3,'FLETES (#) MAYO'!N95*N$3,IF($C95=$D$4,'FLETES (#) MAYO'!N95*N$4,IF($C95=$D$5,'FLETES (#) MAYO'!N95*N$5,0))))</f>
        <v>0</v>
      </c>
      <c r="O95" s="179">
        <f>IF($C95=$D$2,'FLETES (#) MAYO'!O95*O$2,IF($C95=$D$3,'FLETES (#) MAYO'!O95*O$3,IF($C95=$D$4,'FLETES (#) MAYO'!O95*O$4,IF($C95=$D$5,'FLETES (#) MAYO'!O95*O$5,0))))</f>
        <v>0</v>
      </c>
      <c r="P95" s="179">
        <f>IF($C95=$D$2,'FLETES (#) MAYO'!P95*P$2,IF($C95=$D$3,'FLETES (#) MAYO'!P95*P$3,IF($C95=$D$4,'FLETES (#) MAYO'!P95*P$4,IF($C95=$D$5,'FLETES (#) MAYO'!P95*P$5,0))))</f>
        <v>0</v>
      </c>
      <c r="Q95" s="179">
        <f>IF($C95=$D$2,'FLETES (#) MAYO'!Q95*Q$2,IF($C95=$D$3,'FLETES (#) MAYO'!Q95*Q$3,IF($C95=$D$4,'FLETES (#) MAYO'!Q95*Q$4,IF($C95=$D$5,'FLETES (#) MAYO'!Q95*Q$5,0))))</f>
        <v>0</v>
      </c>
      <c r="R95" s="179">
        <f>IF($C95=$D$2,'FLETES (#) MAYO'!R95*R$2,IF($C95=$D$3,'FLETES (#) MAYO'!R95*R$3,IF($C95=$D$4,'FLETES (#) MAYO'!R95*R$4,IF($C95=$D$5,'FLETES (#) MAYO'!R95*R$5,0))))</f>
        <v>0</v>
      </c>
      <c r="S95" s="179">
        <f>IF($C95=$D$2,'FLETES (#) MAYO'!S95*S$2,IF($C95=$D$3,'FLETES (#) MAYO'!S95*S$3,IF($C95=$D$4,'FLETES (#) MAYO'!S95*S$4,IF($C95=$D$5,'FLETES (#) MAYO'!S95*S$5,0))))</f>
        <v>0</v>
      </c>
      <c r="T95" s="179">
        <f>IF($C95=$D$2,'FLETES (#) MAYO'!T95*T$2,IF($C95=$D$3,'FLETES (#) MAYO'!T95*T$3,IF($C95=$D$4,'FLETES (#) MAYO'!T95*T$4,IF($C95=$D$5,'FLETES (#) MAYO'!T95*T$5,0))))</f>
        <v>0</v>
      </c>
      <c r="U95" s="179">
        <f>IF($C95=$D$2,'FLETES (#) MAYO'!U95*U$2,IF($C95=$D$3,'FLETES (#) MAYO'!U95*U$3,IF($C95=$D$4,'FLETES (#) MAYO'!U95*U$4,IF($C95=$D$5,'FLETES (#) MAYO'!U95*U$5,0))))</f>
        <v>0</v>
      </c>
      <c r="V95" s="179">
        <f>IF($C95=$D$2,'FLETES (#) MAYO'!V95*V$2,IF($C95=$D$3,'FLETES (#) MAYO'!V95*V$3,IF($C95=$D$4,'FLETES (#) MAYO'!V95*V$4,IF($C95=$D$5,'FLETES (#) MAYO'!V95*V$5,0))))</f>
        <v>0</v>
      </c>
      <c r="W95" s="179">
        <f>IF($C95=$D$2,'FLETES (#) MAYO'!W95*W$2,IF($C95=$D$3,'FLETES (#) MAYO'!W95*W$3,IF($C95=$D$4,'FLETES (#) MAYO'!W95*W$4,IF($C95=$D$5,'FLETES (#) MAYO'!W95*W$5,0))))</f>
        <v>0</v>
      </c>
      <c r="X95" s="179">
        <f>IF($C95=$D$2,'FLETES (#) MAYO'!X95*X$2,IF($C95=$D$3,'FLETES (#) MAYO'!X95*X$3,IF($C95=$D$4,'FLETES (#) MAYO'!X95*X$4,IF($C95=$D$5,'FLETES (#) MAYO'!X95*X$5,0))))</f>
        <v>0</v>
      </c>
      <c r="Y95" s="179">
        <f>IF($C95=$D$2,'FLETES (#) MAYO'!Y95*Y$2,IF($C95=$D$3,'FLETES (#) MAYO'!Y95*Y$3,IF($C95=$D$4,'FLETES (#) MAYO'!Y95*Y$4,IF($C95=$D$5,'FLETES (#) MAYO'!Y95*Y$5,0))))</f>
        <v>0</v>
      </c>
      <c r="Z95" s="179">
        <f>IF($C95=$D$2,'FLETES (#) MAYO'!Z95*Z$2,IF($C95=$D$3,'FLETES (#) MAYO'!Z95*Z$3,IF($C95=$D$4,'FLETES (#) MAYO'!Z95*Z$4,IF($C95=$D$5,'FLETES (#) MAYO'!Z95*Z$5,0))))</f>
        <v>0</v>
      </c>
      <c r="AA95" s="179">
        <f>IF($C95=$D$2,'FLETES (#) MAYO'!AA95*AA$2,IF($C95=$D$3,'FLETES (#) MAYO'!AA95*AA$3,IF($C95=$D$4,'FLETES (#) MAYO'!AA95*AA$4,IF($C95=$D$5,'FLETES (#) MAYO'!AA95*AA$5,0))))</f>
        <v>0</v>
      </c>
      <c r="AB95" s="179">
        <f>IF($C95=$D$2,'FLETES (#) MAYO'!AB95*AB$2,IF($C95=$D$3,'FLETES (#) MAYO'!AB95*AB$3,IF($C95=$D$4,'FLETES (#) MAYO'!AB95*AB$4,IF($C95=$D$5,'FLETES (#) MAYO'!AB95*AB$5,0))))</f>
        <v>0</v>
      </c>
      <c r="AC95" s="179">
        <f>IF($C95=$D$2,'FLETES (#) MAYO'!AC95*AC$2,IF($C95=$D$3,'FLETES (#) MAYO'!AC95*AC$3,IF($C95=$D$4,'FLETES (#) MAYO'!AC95*AC$4,IF($C95=$D$5,'FLETES (#) MAYO'!AC95*AC$5,0))))</f>
        <v>0</v>
      </c>
      <c r="AD95" s="179">
        <f>IF($C95=$D$2,'FLETES (#) MAYO'!AD95*AD$2,IF($C95=$D$3,'FLETES (#) MAYO'!AD95*AD$3,IF($C95=$D$4,'FLETES (#) MAYO'!AD95*AD$4,IF($C95=$D$5,'FLETES (#) MAYO'!AD95*AD$5,0))))</f>
        <v>0</v>
      </c>
      <c r="AE95" s="179">
        <f>IF($C95=$D$2,'FLETES (#) MAYO'!AE95*AE$2,IF($C95=$D$3,'FLETES (#) MAYO'!AE95*AE$3,IF($C95=$D$4,'FLETES (#) MAYO'!AE95*AE$4,IF($C95=$D$5,'FLETES (#) MAYO'!AE95*AE$5,0))))</f>
        <v>0</v>
      </c>
      <c r="AF95" s="179">
        <f>IF($C95=$D$2,'FLETES (#) MAYO'!AF95*AF$2,IF($C95=$D$3,'FLETES (#) MAYO'!AF95*AF$3,IF($C95=$D$4,'FLETES (#) MAYO'!AF95*AF$4,IF($C95=$D$5,'FLETES (#) MAYO'!AF95*AF$5,0))))</f>
        <v>0</v>
      </c>
      <c r="AG95" s="179">
        <f>IF($C95=$D$2,'FLETES (#) MAYO'!AG95*AG$2,IF($C95=$D$3,'FLETES (#) MAYO'!AG95*AG$3,IF($C95=$D$4,'FLETES (#) MAYO'!AG95*AG$4,IF($C95=$D$5,'FLETES (#) MAYO'!AG95*AG$5,0))))</f>
        <v>0</v>
      </c>
      <c r="AH95" s="179">
        <f>IF($C95=$D$2,'FLETES (#) MAYO'!AH95*AH$2,IF($C95=$D$3,'FLETES (#) MAYO'!AH95*AH$3,IF($C95=$D$4,'FLETES (#) MAYO'!AH95*AH$4,IF($C95=$D$5,'FLETES (#) MAYO'!AH95*AH$5,0))))</f>
        <v>0</v>
      </c>
      <c r="AI95" s="179">
        <f>IF($C95=$D$2,'FLETES (#) MAYO'!AI95*AI$2,IF($C95=$D$3,'FLETES (#) MAYO'!AI95*AI$3,IF($C95=$D$4,'FLETES (#) MAYO'!AI95*AI$4,IF($C95=$D$5,'FLETES (#) MAYO'!AI95*AI$5,0))))</f>
        <v>0</v>
      </c>
      <c r="AJ95" s="179">
        <f>IF($C95=$D$2,'FLETES (#) MAYO'!AJ95*AJ$2,IF($C95=$D$3,'FLETES (#) MAYO'!AJ95*AJ$3,IF($C95=$D$4,'FLETES (#) MAYO'!AJ95*AJ$4,IF($C95=$D$5,'FLETES (#) MAYO'!AJ95*AJ$5,0))))</f>
        <v>0</v>
      </c>
      <c r="AK95" s="179">
        <f>IF($C95=$D$2,'FLETES (#) MAYO'!AK95*AK$2,IF($C95=$D$3,'FLETES (#) MAYO'!AK95*AK$3,IF($C95=$D$4,'FLETES (#) MAYO'!AK95*AK$4,IF($C95=$D$5,'FLETES (#) MAYO'!AK95*AK$5,0))))</f>
        <v>0</v>
      </c>
      <c r="AL95" s="179">
        <f>IF($C95=$D$2,'FLETES (#) MAYO'!AL95*AL$2,IF($C95=$D$3,'FLETES (#) MAYO'!AL95*AL$3,IF($C95=$D$4,'FLETES (#) MAYO'!AL95*AL$4,IF($C95=$D$5,'FLETES (#) MAYO'!AL95*AL$5,0))))</f>
        <v>0</v>
      </c>
      <c r="AM95" s="179">
        <f>IF($C95=$D$2,'FLETES (#) MAYO'!AM95*AM$2,IF($C95=$D$3,'FLETES (#) MAYO'!AM95*AM$3,IF($C95=$D$4,'FLETES (#) MAYO'!AM95*AM$4,IF($C95=$D$5,'FLETES (#) MAYO'!AM95*AM$5,0))))</f>
        <v>0</v>
      </c>
    </row>
    <row r="96" spans="1:39">
      <c r="A96" s="141"/>
      <c r="B96" s="165"/>
      <c r="C96" s="165"/>
      <c r="D96" s="178">
        <f t="shared" si="0"/>
        <v>0</v>
      </c>
      <c r="E96" s="179">
        <f>IF($C96=$D$2,'FLETES (#) MAYO'!E96*E$2,IF($C96=$D$3,'FLETES (#) MAYO'!E96*E$3,IF($C96=$D$4,'FLETES (#) MAYO'!E96*E$4,IF($C96=$D$5,'FLETES (#) MAYO'!E96*E$5,0))))</f>
        <v>0</v>
      </c>
      <c r="F96" s="179">
        <f>IF($C96=$D$2,'FLETES (#) MAYO'!F96*F$2,IF($C96=$D$3,'FLETES (#) MAYO'!F96*F$3,IF($C96=$D$4,'FLETES (#) MAYO'!F96*F$4,IF($C96=$D$5,'FLETES (#) MAYO'!F96*F$5,0))))</f>
        <v>0</v>
      </c>
      <c r="G96" s="179">
        <f>IF($C96=$D$2,'FLETES (#) MAYO'!G96*G$2,IF($C96=$D$3,'FLETES (#) MAYO'!G96*G$3,IF($C96=$D$4,'FLETES (#) MAYO'!G96*G$4,IF($C96=$D$5,'FLETES (#) MAYO'!G96*G$5,0))))</f>
        <v>0</v>
      </c>
      <c r="H96" s="179">
        <f>IF($C96=$D$2,'FLETES (#) MAYO'!H96*H$2,IF($C96=$D$3,'FLETES (#) MAYO'!H96*H$3,IF($C96=$D$4,'FLETES (#) MAYO'!H96*H$4,IF($C96=$D$5,'FLETES (#) MAYO'!H96*H$5,0))))</f>
        <v>0</v>
      </c>
      <c r="I96" s="179">
        <f>IF($C96=$D$2,'FLETES (#) MAYO'!I96*I$2,IF($C96=$D$3,'FLETES (#) MAYO'!I96*I$3,IF($C96=$D$4,'FLETES (#) MAYO'!I96*I$4,IF($C96=$D$5,'FLETES (#) MAYO'!I96*I$5,0))))</f>
        <v>0</v>
      </c>
      <c r="J96" s="179">
        <f>IF($C96=$D$2,'FLETES (#) MAYO'!J96*J$2,IF($C96=$D$3,'FLETES (#) MAYO'!J96*J$3,IF($C96=$D$4,'FLETES (#) MAYO'!J96*J$4,IF($C96=$D$5,'FLETES (#) MAYO'!J96*J$5,0))))</f>
        <v>0</v>
      </c>
      <c r="K96" s="179">
        <f>IF($C96=$D$2,'FLETES (#) MAYO'!K96*K$2,IF($C96=$D$3,'FLETES (#) MAYO'!K96*K$3,IF($C96=$D$4,'FLETES (#) MAYO'!K96*K$4,IF($C96=$D$5,'FLETES (#) MAYO'!K96*K$5,0))))</f>
        <v>0</v>
      </c>
      <c r="L96" s="179">
        <f>IF($C96=$D$2,'FLETES (#) MAYO'!L96*L$2,IF($C96=$D$3,'FLETES (#) MAYO'!L96*L$3,IF($C96=$D$4,'FLETES (#) MAYO'!L96*L$4,IF($C96=$D$5,'FLETES (#) MAYO'!L96*L$5,0))))</f>
        <v>0</v>
      </c>
      <c r="M96" s="179">
        <f>IF($C96=$D$2,'FLETES (#) MAYO'!M96*M$2,IF($C96=$D$3,'FLETES (#) MAYO'!M96*M$3,IF($C96=$D$4,'FLETES (#) MAYO'!M96*M$4,IF($C96=$D$5,'FLETES (#) MAYO'!M96*M$5,0))))</f>
        <v>0</v>
      </c>
      <c r="N96" s="179">
        <f>IF($C96=$D$2,'FLETES (#) MAYO'!N96*N$2,IF($C96=$D$3,'FLETES (#) MAYO'!N96*N$3,IF($C96=$D$4,'FLETES (#) MAYO'!N96*N$4,IF($C96=$D$5,'FLETES (#) MAYO'!N96*N$5,0))))</f>
        <v>0</v>
      </c>
      <c r="O96" s="179">
        <f>IF($C96=$D$2,'FLETES (#) MAYO'!O96*O$2,IF($C96=$D$3,'FLETES (#) MAYO'!O96*O$3,IF($C96=$D$4,'FLETES (#) MAYO'!O96*O$4,IF($C96=$D$5,'FLETES (#) MAYO'!O96*O$5,0))))</f>
        <v>0</v>
      </c>
      <c r="P96" s="179">
        <f>IF($C96=$D$2,'FLETES (#) MAYO'!P96*P$2,IF($C96=$D$3,'FLETES (#) MAYO'!P96*P$3,IF($C96=$D$4,'FLETES (#) MAYO'!P96*P$4,IF($C96=$D$5,'FLETES (#) MAYO'!P96*P$5,0))))</f>
        <v>0</v>
      </c>
      <c r="Q96" s="179">
        <f>IF($C96=$D$2,'FLETES (#) MAYO'!Q96*Q$2,IF($C96=$D$3,'FLETES (#) MAYO'!Q96*Q$3,IF($C96=$D$4,'FLETES (#) MAYO'!Q96*Q$4,IF($C96=$D$5,'FLETES (#) MAYO'!Q96*Q$5,0))))</f>
        <v>0</v>
      </c>
      <c r="R96" s="179">
        <f>IF($C96=$D$2,'FLETES (#) MAYO'!R96*R$2,IF($C96=$D$3,'FLETES (#) MAYO'!R96*R$3,IF($C96=$D$4,'FLETES (#) MAYO'!R96*R$4,IF($C96=$D$5,'FLETES (#) MAYO'!R96*R$5,0))))</f>
        <v>0</v>
      </c>
      <c r="S96" s="179">
        <f>IF($C96=$D$2,'FLETES (#) MAYO'!S96*S$2,IF($C96=$D$3,'FLETES (#) MAYO'!S96*S$3,IF($C96=$D$4,'FLETES (#) MAYO'!S96*S$4,IF($C96=$D$5,'FLETES (#) MAYO'!S96*S$5,0))))</f>
        <v>0</v>
      </c>
      <c r="T96" s="179">
        <f>IF($C96=$D$2,'FLETES (#) MAYO'!T96*T$2,IF($C96=$D$3,'FLETES (#) MAYO'!T96*T$3,IF($C96=$D$4,'FLETES (#) MAYO'!T96*T$4,IF($C96=$D$5,'FLETES (#) MAYO'!T96*T$5,0))))</f>
        <v>0</v>
      </c>
      <c r="U96" s="179">
        <f>IF($C96=$D$2,'FLETES (#) MAYO'!U96*U$2,IF($C96=$D$3,'FLETES (#) MAYO'!U96*U$3,IF($C96=$D$4,'FLETES (#) MAYO'!U96*U$4,IF($C96=$D$5,'FLETES (#) MAYO'!U96*U$5,0))))</f>
        <v>0</v>
      </c>
      <c r="V96" s="179">
        <f>IF($C96=$D$2,'FLETES (#) MAYO'!V96*V$2,IF($C96=$D$3,'FLETES (#) MAYO'!V96*V$3,IF($C96=$D$4,'FLETES (#) MAYO'!V96*V$4,IF($C96=$D$5,'FLETES (#) MAYO'!V96*V$5,0))))</f>
        <v>0</v>
      </c>
      <c r="W96" s="179">
        <f>IF($C96=$D$2,'FLETES (#) MAYO'!W96*W$2,IF($C96=$D$3,'FLETES (#) MAYO'!W96*W$3,IF($C96=$D$4,'FLETES (#) MAYO'!W96*W$4,IF($C96=$D$5,'FLETES (#) MAYO'!W96*W$5,0))))</f>
        <v>0</v>
      </c>
      <c r="X96" s="179">
        <f>IF($C96=$D$2,'FLETES (#) MAYO'!X96*X$2,IF($C96=$D$3,'FLETES (#) MAYO'!X96*X$3,IF($C96=$D$4,'FLETES (#) MAYO'!X96*X$4,IF($C96=$D$5,'FLETES (#) MAYO'!X96*X$5,0))))</f>
        <v>0</v>
      </c>
      <c r="Y96" s="179">
        <f>IF($C96=$D$2,'FLETES (#) MAYO'!Y96*Y$2,IF($C96=$D$3,'FLETES (#) MAYO'!Y96*Y$3,IF($C96=$D$4,'FLETES (#) MAYO'!Y96*Y$4,IF($C96=$D$5,'FLETES (#) MAYO'!Y96*Y$5,0))))</f>
        <v>0</v>
      </c>
      <c r="Z96" s="179">
        <f>IF($C96=$D$2,'FLETES (#) MAYO'!Z96*Z$2,IF($C96=$D$3,'FLETES (#) MAYO'!Z96*Z$3,IF($C96=$D$4,'FLETES (#) MAYO'!Z96*Z$4,IF($C96=$D$5,'FLETES (#) MAYO'!Z96*Z$5,0))))</f>
        <v>0</v>
      </c>
      <c r="AA96" s="179">
        <f>IF($C96=$D$2,'FLETES (#) MAYO'!AA96*AA$2,IF($C96=$D$3,'FLETES (#) MAYO'!AA96*AA$3,IF($C96=$D$4,'FLETES (#) MAYO'!AA96*AA$4,IF($C96=$D$5,'FLETES (#) MAYO'!AA96*AA$5,0))))</f>
        <v>0</v>
      </c>
      <c r="AB96" s="179">
        <f>IF($C96=$D$2,'FLETES (#) MAYO'!AB96*AB$2,IF($C96=$D$3,'FLETES (#) MAYO'!AB96*AB$3,IF($C96=$D$4,'FLETES (#) MAYO'!AB96*AB$4,IF($C96=$D$5,'FLETES (#) MAYO'!AB96*AB$5,0))))</f>
        <v>0</v>
      </c>
      <c r="AC96" s="179">
        <f>IF($C96=$D$2,'FLETES (#) MAYO'!AC96*AC$2,IF($C96=$D$3,'FLETES (#) MAYO'!AC96*AC$3,IF($C96=$D$4,'FLETES (#) MAYO'!AC96*AC$4,IF($C96=$D$5,'FLETES (#) MAYO'!AC96*AC$5,0))))</f>
        <v>0</v>
      </c>
      <c r="AD96" s="179">
        <f>IF($C96=$D$2,'FLETES (#) MAYO'!AD96*AD$2,IF($C96=$D$3,'FLETES (#) MAYO'!AD96*AD$3,IF($C96=$D$4,'FLETES (#) MAYO'!AD96*AD$4,IF($C96=$D$5,'FLETES (#) MAYO'!AD96*AD$5,0))))</f>
        <v>0</v>
      </c>
      <c r="AE96" s="179">
        <f>IF($C96=$D$2,'FLETES (#) MAYO'!AE96*AE$2,IF($C96=$D$3,'FLETES (#) MAYO'!AE96*AE$3,IF($C96=$D$4,'FLETES (#) MAYO'!AE96*AE$4,IF($C96=$D$5,'FLETES (#) MAYO'!AE96*AE$5,0))))</f>
        <v>0</v>
      </c>
      <c r="AF96" s="179">
        <f>IF($C96=$D$2,'FLETES (#) MAYO'!AF96*AF$2,IF($C96=$D$3,'FLETES (#) MAYO'!AF96*AF$3,IF($C96=$D$4,'FLETES (#) MAYO'!AF96*AF$4,IF($C96=$D$5,'FLETES (#) MAYO'!AF96*AF$5,0))))</f>
        <v>0</v>
      </c>
      <c r="AG96" s="179">
        <f>IF($C96=$D$2,'FLETES (#) MAYO'!AG96*AG$2,IF($C96=$D$3,'FLETES (#) MAYO'!AG96*AG$3,IF($C96=$D$4,'FLETES (#) MAYO'!AG96*AG$4,IF($C96=$D$5,'FLETES (#) MAYO'!AG96*AG$5,0))))</f>
        <v>0</v>
      </c>
      <c r="AH96" s="179">
        <f>IF($C96=$D$2,'FLETES (#) MAYO'!AH96*AH$2,IF($C96=$D$3,'FLETES (#) MAYO'!AH96*AH$3,IF($C96=$D$4,'FLETES (#) MAYO'!AH96*AH$4,IF($C96=$D$5,'FLETES (#) MAYO'!AH96*AH$5,0))))</f>
        <v>0</v>
      </c>
      <c r="AI96" s="179">
        <f>IF($C96=$D$2,'FLETES (#) MAYO'!AI96*AI$2,IF($C96=$D$3,'FLETES (#) MAYO'!AI96*AI$3,IF($C96=$D$4,'FLETES (#) MAYO'!AI96*AI$4,IF($C96=$D$5,'FLETES (#) MAYO'!AI96*AI$5,0))))</f>
        <v>0</v>
      </c>
      <c r="AJ96" s="179">
        <f>IF($C96=$D$2,'FLETES (#) MAYO'!AJ96*AJ$2,IF($C96=$D$3,'FLETES (#) MAYO'!AJ96*AJ$3,IF($C96=$D$4,'FLETES (#) MAYO'!AJ96*AJ$4,IF($C96=$D$5,'FLETES (#) MAYO'!AJ96*AJ$5,0))))</f>
        <v>0</v>
      </c>
      <c r="AK96" s="179">
        <f>IF($C96=$D$2,'FLETES (#) MAYO'!AK96*AK$2,IF($C96=$D$3,'FLETES (#) MAYO'!AK96*AK$3,IF($C96=$D$4,'FLETES (#) MAYO'!AK96*AK$4,IF($C96=$D$5,'FLETES (#) MAYO'!AK96*AK$5,0))))</f>
        <v>0</v>
      </c>
      <c r="AL96" s="179">
        <f>IF($C96=$D$2,'FLETES (#) MAYO'!AL96*AL$2,IF($C96=$D$3,'FLETES (#) MAYO'!AL96*AL$3,IF($C96=$D$4,'FLETES (#) MAYO'!AL96*AL$4,IF($C96=$D$5,'FLETES (#) MAYO'!AL96*AL$5,0))))</f>
        <v>0</v>
      </c>
      <c r="AM96" s="179">
        <f>IF($C96=$D$2,'FLETES (#) MAYO'!AM96*AM$2,IF($C96=$D$3,'FLETES (#) MAYO'!AM96*AM$3,IF($C96=$D$4,'FLETES (#) MAYO'!AM96*AM$4,IF($C96=$D$5,'FLETES (#) MAYO'!AM96*AM$5,0))))</f>
        <v>0</v>
      </c>
    </row>
    <row r="97" spans="1:39">
      <c r="A97" s="141"/>
      <c r="B97" s="165"/>
      <c r="C97" s="165"/>
      <c r="D97" s="178">
        <f t="shared" si="0"/>
        <v>0</v>
      </c>
      <c r="E97" s="179">
        <f>IF($C97=$D$2,'FLETES (#) MAYO'!E97*E$2,IF($C97=$D$3,'FLETES (#) MAYO'!E97*E$3,IF($C97=$D$4,'FLETES (#) MAYO'!E97*E$4,IF($C97=$D$5,'FLETES (#) MAYO'!E97*E$5,0))))</f>
        <v>0</v>
      </c>
      <c r="F97" s="179">
        <f>IF($C97=$D$2,'FLETES (#) MAYO'!F97*F$2,IF($C97=$D$3,'FLETES (#) MAYO'!F97*F$3,IF($C97=$D$4,'FLETES (#) MAYO'!F97*F$4,IF($C97=$D$5,'FLETES (#) MAYO'!F97*F$5,0))))</f>
        <v>0</v>
      </c>
      <c r="G97" s="179">
        <f>IF($C97=$D$2,'FLETES (#) MAYO'!G97*G$2,IF($C97=$D$3,'FLETES (#) MAYO'!G97*G$3,IF($C97=$D$4,'FLETES (#) MAYO'!G97*G$4,IF($C97=$D$5,'FLETES (#) MAYO'!G97*G$5,0))))</f>
        <v>0</v>
      </c>
      <c r="H97" s="179">
        <f>IF($C97=$D$2,'FLETES (#) MAYO'!H97*H$2,IF($C97=$D$3,'FLETES (#) MAYO'!H97*H$3,IF($C97=$D$4,'FLETES (#) MAYO'!H97*H$4,IF($C97=$D$5,'FLETES (#) MAYO'!H97*H$5,0))))</f>
        <v>0</v>
      </c>
      <c r="I97" s="179">
        <f>IF($C97=$D$2,'FLETES (#) MAYO'!I97*I$2,IF($C97=$D$3,'FLETES (#) MAYO'!I97*I$3,IF($C97=$D$4,'FLETES (#) MAYO'!I97*I$4,IF($C97=$D$5,'FLETES (#) MAYO'!I97*I$5,0))))</f>
        <v>0</v>
      </c>
      <c r="J97" s="179">
        <f>IF($C97=$D$2,'FLETES (#) MAYO'!J97*J$2,IF($C97=$D$3,'FLETES (#) MAYO'!J97*J$3,IF($C97=$D$4,'FLETES (#) MAYO'!J97*J$4,IF($C97=$D$5,'FLETES (#) MAYO'!J97*J$5,0))))</f>
        <v>0</v>
      </c>
      <c r="K97" s="179">
        <f>IF($C97=$D$2,'FLETES (#) MAYO'!K97*K$2,IF($C97=$D$3,'FLETES (#) MAYO'!K97*K$3,IF($C97=$D$4,'FLETES (#) MAYO'!K97*K$4,IF($C97=$D$5,'FLETES (#) MAYO'!K97*K$5,0))))</f>
        <v>0</v>
      </c>
      <c r="L97" s="179">
        <f>IF($C97=$D$2,'FLETES (#) MAYO'!L97*L$2,IF($C97=$D$3,'FLETES (#) MAYO'!L97*L$3,IF($C97=$D$4,'FLETES (#) MAYO'!L97*L$4,IF($C97=$D$5,'FLETES (#) MAYO'!L97*L$5,0))))</f>
        <v>0</v>
      </c>
      <c r="M97" s="179">
        <f>IF($C97=$D$2,'FLETES (#) MAYO'!M97*M$2,IF($C97=$D$3,'FLETES (#) MAYO'!M97*M$3,IF($C97=$D$4,'FLETES (#) MAYO'!M97*M$4,IF($C97=$D$5,'FLETES (#) MAYO'!M97*M$5,0))))</f>
        <v>0</v>
      </c>
      <c r="N97" s="179">
        <f>IF($C97=$D$2,'FLETES (#) MAYO'!N97*N$2,IF($C97=$D$3,'FLETES (#) MAYO'!N97*N$3,IF($C97=$D$4,'FLETES (#) MAYO'!N97*N$4,IF($C97=$D$5,'FLETES (#) MAYO'!N97*N$5,0))))</f>
        <v>0</v>
      </c>
      <c r="O97" s="179">
        <f>IF($C97=$D$2,'FLETES (#) MAYO'!O97*O$2,IF($C97=$D$3,'FLETES (#) MAYO'!O97*O$3,IF($C97=$D$4,'FLETES (#) MAYO'!O97*O$4,IF($C97=$D$5,'FLETES (#) MAYO'!O97*O$5,0))))</f>
        <v>0</v>
      </c>
      <c r="P97" s="179">
        <f>IF($C97=$D$2,'FLETES (#) MAYO'!P97*P$2,IF($C97=$D$3,'FLETES (#) MAYO'!P97*P$3,IF($C97=$D$4,'FLETES (#) MAYO'!P97*P$4,IF($C97=$D$5,'FLETES (#) MAYO'!P97*P$5,0))))</f>
        <v>0</v>
      </c>
      <c r="Q97" s="179">
        <f>IF($C97=$D$2,'FLETES (#) MAYO'!Q97*Q$2,IF($C97=$D$3,'FLETES (#) MAYO'!Q97*Q$3,IF($C97=$D$4,'FLETES (#) MAYO'!Q97*Q$4,IF($C97=$D$5,'FLETES (#) MAYO'!Q97*Q$5,0))))</f>
        <v>0</v>
      </c>
      <c r="R97" s="179">
        <f>IF($C97=$D$2,'FLETES (#) MAYO'!R97*R$2,IF($C97=$D$3,'FLETES (#) MAYO'!R97*R$3,IF($C97=$D$4,'FLETES (#) MAYO'!R97*R$4,IF($C97=$D$5,'FLETES (#) MAYO'!R97*R$5,0))))</f>
        <v>0</v>
      </c>
      <c r="S97" s="179">
        <f>IF($C97=$D$2,'FLETES (#) MAYO'!S97*S$2,IF($C97=$D$3,'FLETES (#) MAYO'!S97*S$3,IF($C97=$D$4,'FLETES (#) MAYO'!S97*S$4,IF($C97=$D$5,'FLETES (#) MAYO'!S97*S$5,0))))</f>
        <v>0</v>
      </c>
      <c r="T97" s="179">
        <f>IF($C97=$D$2,'FLETES (#) MAYO'!T97*T$2,IF($C97=$D$3,'FLETES (#) MAYO'!T97*T$3,IF($C97=$D$4,'FLETES (#) MAYO'!T97*T$4,IF($C97=$D$5,'FLETES (#) MAYO'!T97*T$5,0))))</f>
        <v>0</v>
      </c>
      <c r="U97" s="179">
        <f>IF($C97=$D$2,'FLETES (#) MAYO'!U97*U$2,IF($C97=$D$3,'FLETES (#) MAYO'!U97*U$3,IF($C97=$D$4,'FLETES (#) MAYO'!U97*U$4,IF($C97=$D$5,'FLETES (#) MAYO'!U97*U$5,0))))</f>
        <v>0</v>
      </c>
      <c r="V97" s="179">
        <f>IF($C97=$D$2,'FLETES (#) MAYO'!V97*V$2,IF($C97=$D$3,'FLETES (#) MAYO'!V97*V$3,IF($C97=$D$4,'FLETES (#) MAYO'!V97*V$4,IF($C97=$D$5,'FLETES (#) MAYO'!V97*V$5,0))))</f>
        <v>0</v>
      </c>
      <c r="W97" s="179">
        <f>IF($C97=$D$2,'FLETES (#) MAYO'!W97*W$2,IF($C97=$D$3,'FLETES (#) MAYO'!W97*W$3,IF($C97=$D$4,'FLETES (#) MAYO'!W97*W$4,IF($C97=$D$5,'FLETES (#) MAYO'!W97*W$5,0))))</f>
        <v>0</v>
      </c>
      <c r="X97" s="179">
        <f>IF($C97=$D$2,'FLETES (#) MAYO'!X97*X$2,IF($C97=$D$3,'FLETES (#) MAYO'!X97*X$3,IF($C97=$D$4,'FLETES (#) MAYO'!X97*X$4,IF($C97=$D$5,'FLETES (#) MAYO'!X97*X$5,0))))</f>
        <v>0</v>
      </c>
      <c r="Y97" s="179">
        <f>IF($C97=$D$2,'FLETES (#) MAYO'!Y97*Y$2,IF($C97=$D$3,'FLETES (#) MAYO'!Y97*Y$3,IF($C97=$D$4,'FLETES (#) MAYO'!Y97*Y$4,IF($C97=$D$5,'FLETES (#) MAYO'!Y97*Y$5,0))))</f>
        <v>0</v>
      </c>
      <c r="Z97" s="179">
        <f>IF($C97=$D$2,'FLETES (#) MAYO'!Z97*Z$2,IF($C97=$D$3,'FLETES (#) MAYO'!Z97*Z$3,IF($C97=$D$4,'FLETES (#) MAYO'!Z97*Z$4,IF($C97=$D$5,'FLETES (#) MAYO'!Z97*Z$5,0))))</f>
        <v>0</v>
      </c>
      <c r="AA97" s="179">
        <f>IF($C97=$D$2,'FLETES (#) MAYO'!AA97*AA$2,IF($C97=$D$3,'FLETES (#) MAYO'!AA97*AA$3,IF($C97=$D$4,'FLETES (#) MAYO'!AA97*AA$4,IF($C97=$D$5,'FLETES (#) MAYO'!AA97*AA$5,0))))</f>
        <v>0</v>
      </c>
      <c r="AB97" s="179">
        <f>IF($C97=$D$2,'FLETES (#) MAYO'!AB97*AB$2,IF($C97=$D$3,'FLETES (#) MAYO'!AB97*AB$3,IF($C97=$D$4,'FLETES (#) MAYO'!AB97*AB$4,IF($C97=$D$5,'FLETES (#) MAYO'!AB97*AB$5,0))))</f>
        <v>0</v>
      </c>
      <c r="AC97" s="179">
        <f>IF($C97=$D$2,'FLETES (#) MAYO'!AC97*AC$2,IF($C97=$D$3,'FLETES (#) MAYO'!AC97*AC$3,IF($C97=$D$4,'FLETES (#) MAYO'!AC97*AC$4,IF($C97=$D$5,'FLETES (#) MAYO'!AC97*AC$5,0))))</f>
        <v>0</v>
      </c>
      <c r="AD97" s="179">
        <f>IF($C97=$D$2,'FLETES (#) MAYO'!AD97*AD$2,IF($C97=$D$3,'FLETES (#) MAYO'!AD97*AD$3,IF($C97=$D$4,'FLETES (#) MAYO'!AD97*AD$4,IF($C97=$D$5,'FLETES (#) MAYO'!AD97*AD$5,0))))</f>
        <v>0</v>
      </c>
      <c r="AE97" s="179">
        <f>IF($C97=$D$2,'FLETES (#) MAYO'!AE97*AE$2,IF($C97=$D$3,'FLETES (#) MAYO'!AE97*AE$3,IF($C97=$D$4,'FLETES (#) MAYO'!AE97*AE$4,IF($C97=$D$5,'FLETES (#) MAYO'!AE97*AE$5,0))))</f>
        <v>0</v>
      </c>
      <c r="AF97" s="179">
        <f>IF($C97=$D$2,'FLETES (#) MAYO'!AF97*AF$2,IF($C97=$D$3,'FLETES (#) MAYO'!AF97*AF$3,IF($C97=$D$4,'FLETES (#) MAYO'!AF97*AF$4,IF($C97=$D$5,'FLETES (#) MAYO'!AF97*AF$5,0))))</f>
        <v>0</v>
      </c>
      <c r="AG97" s="179">
        <f>IF($C97=$D$2,'FLETES (#) MAYO'!AG97*AG$2,IF($C97=$D$3,'FLETES (#) MAYO'!AG97*AG$3,IF($C97=$D$4,'FLETES (#) MAYO'!AG97*AG$4,IF($C97=$D$5,'FLETES (#) MAYO'!AG97*AG$5,0))))</f>
        <v>0</v>
      </c>
      <c r="AH97" s="179">
        <f>IF($C97=$D$2,'FLETES (#) MAYO'!AH97*AH$2,IF($C97=$D$3,'FLETES (#) MAYO'!AH97*AH$3,IF($C97=$D$4,'FLETES (#) MAYO'!AH97*AH$4,IF($C97=$D$5,'FLETES (#) MAYO'!AH97*AH$5,0))))</f>
        <v>0</v>
      </c>
      <c r="AI97" s="179">
        <f>IF($C97=$D$2,'FLETES (#) MAYO'!AI97*AI$2,IF($C97=$D$3,'FLETES (#) MAYO'!AI97*AI$3,IF($C97=$D$4,'FLETES (#) MAYO'!AI97*AI$4,IF($C97=$D$5,'FLETES (#) MAYO'!AI97*AI$5,0))))</f>
        <v>0</v>
      </c>
      <c r="AJ97" s="179">
        <f>IF($C97=$D$2,'FLETES (#) MAYO'!AJ97*AJ$2,IF($C97=$D$3,'FLETES (#) MAYO'!AJ97*AJ$3,IF($C97=$D$4,'FLETES (#) MAYO'!AJ97*AJ$4,IF($C97=$D$5,'FLETES (#) MAYO'!AJ97*AJ$5,0))))</f>
        <v>0</v>
      </c>
      <c r="AK97" s="179">
        <f>IF($C97=$D$2,'FLETES (#) MAYO'!AK97*AK$2,IF($C97=$D$3,'FLETES (#) MAYO'!AK97*AK$3,IF($C97=$D$4,'FLETES (#) MAYO'!AK97*AK$4,IF($C97=$D$5,'FLETES (#) MAYO'!AK97*AK$5,0))))</f>
        <v>0</v>
      </c>
      <c r="AL97" s="179">
        <f>IF($C97=$D$2,'FLETES (#) MAYO'!AL97*AL$2,IF($C97=$D$3,'FLETES (#) MAYO'!AL97*AL$3,IF($C97=$D$4,'FLETES (#) MAYO'!AL97*AL$4,IF($C97=$D$5,'FLETES (#) MAYO'!AL97*AL$5,0))))</f>
        <v>0</v>
      </c>
      <c r="AM97" s="179">
        <f>IF($C97=$D$2,'FLETES (#) MAYO'!AM97*AM$2,IF($C97=$D$3,'FLETES (#) MAYO'!AM97*AM$3,IF($C97=$D$4,'FLETES (#) MAYO'!AM97*AM$4,IF($C97=$D$5,'FLETES (#) MAYO'!AM97*AM$5,0))))</f>
        <v>0</v>
      </c>
    </row>
    <row r="98" spans="1:39">
      <c r="A98" s="141"/>
      <c r="B98" s="165"/>
      <c r="C98" s="165"/>
      <c r="D98" s="178">
        <f t="shared" si="0"/>
        <v>0</v>
      </c>
      <c r="E98" s="179">
        <f>IF($C98=$D$2,'FLETES (#) MAYO'!E98*E$2,IF($C98=$D$3,'FLETES (#) MAYO'!E98*E$3,IF($C98=$D$4,'FLETES (#) MAYO'!E98*E$4,IF($C98=$D$5,'FLETES (#) MAYO'!E98*E$5,0))))</f>
        <v>0</v>
      </c>
      <c r="F98" s="179">
        <f>IF($C98=$D$2,'FLETES (#) MAYO'!F98*F$2,IF($C98=$D$3,'FLETES (#) MAYO'!F98*F$3,IF($C98=$D$4,'FLETES (#) MAYO'!F98*F$4,IF($C98=$D$5,'FLETES (#) MAYO'!F98*F$5,0))))</f>
        <v>0</v>
      </c>
      <c r="G98" s="179">
        <f>IF($C98=$D$2,'FLETES (#) MAYO'!G98*G$2,IF($C98=$D$3,'FLETES (#) MAYO'!G98*G$3,IF($C98=$D$4,'FLETES (#) MAYO'!G98*G$4,IF($C98=$D$5,'FLETES (#) MAYO'!G98*G$5,0))))</f>
        <v>0</v>
      </c>
      <c r="H98" s="179">
        <f>IF($C98=$D$2,'FLETES (#) MAYO'!H98*H$2,IF($C98=$D$3,'FLETES (#) MAYO'!H98*H$3,IF($C98=$D$4,'FLETES (#) MAYO'!H98*H$4,IF($C98=$D$5,'FLETES (#) MAYO'!H98*H$5,0))))</f>
        <v>0</v>
      </c>
      <c r="I98" s="179">
        <f>IF($C98=$D$2,'FLETES (#) MAYO'!I98*I$2,IF($C98=$D$3,'FLETES (#) MAYO'!I98*I$3,IF($C98=$D$4,'FLETES (#) MAYO'!I98*I$4,IF($C98=$D$5,'FLETES (#) MAYO'!I98*I$5,0))))</f>
        <v>0</v>
      </c>
      <c r="J98" s="179">
        <f>IF($C98=$D$2,'FLETES (#) MAYO'!J98*J$2,IF($C98=$D$3,'FLETES (#) MAYO'!J98*J$3,IF($C98=$D$4,'FLETES (#) MAYO'!J98*J$4,IF($C98=$D$5,'FLETES (#) MAYO'!J98*J$5,0))))</f>
        <v>0</v>
      </c>
      <c r="K98" s="179">
        <f>IF($C98=$D$2,'FLETES (#) MAYO'!K98*K$2,IF($C98=$D$3,'FLETES (#) MAYO'!K98*K$3,IF($C98=$D$4,'FLETES (#) MAYO'!K98*K$4,IF($C98=$D$5,'FLETES (#) MAYO'!K98*K$5,0))))</f>
        <v>0</v>
      </c>
      <c r="L98" s="179">
        <f>IF($C98=$D$2,'FLETES (#) MAYO'!L98*L$2,IF($C98=$D$3,'FLETES (#) MAYO'!L98*L$3,IF($C98=$D$4,'FLETES (#) MAYO'!L98*L$4,IF($C98=$D$5,'FLETES (#) MAYO'!L98*L$5,0))))</f>
        <v>0</v>
      </c>
      <c r="M98" s="179">
        <f>IF($C98=$D$2,'FLETES (#) MAYO'!M98*M$2,IF($C98=$D$3,'FLETES (#) MAYO'!M98*M$3,IF($C98=$D$4,'FLETES (#) MAYO'!M98*M$4,IF($C98=$D$5,'FLETES (#) MAYO'!M98*M$5,0))))</f>
        <v>0</v>
      </c>
      <c r="N98" s="179">
        <f>IF($C98=$D$2,'FLETES (#) MAYO'!N98*N$2,IF($C98=$D$3,'FLETES (#) MAYO'!N98*N$3,IF($C98=$D$4,'FLETES (#) MAYO'!N98*N$4,IF($C98=$D$5,'FLETES (#) MAYO'!N98*N$5,0))))</f>
        <v>0</v>
      </c>
      <c r="O98" s="179">
        <f>IF($C98=$D$2,'FLETES (#) MAYO'!O98*O$2,IF($C98=$D$3,'FLETES (#) MAYO'!O98*O$3,IF($C98=$D$4,'FLETES (#) MAYO'!O98*O$4,IF($C98=$D$5,'FLETES (#) MAYO'!O98*O$5,0))))</f>
        <v>0</v>
      </c>
      <c r="P98" s="179">
        <f>IF($C98=$D$2,'FLETES (#) MAYO'!P98*P$2,IF($C98=$D$3,'FLETES (#) MAYO'!P98*P$3,IF($C98=$D$4,'FLETES (#) MAYO'!P98*P$4,IF($C98=$D$5,'FLETES (#) MAYO'!P98*P$5,0))))</f>
        <v>0</v>
      </c>
      <c r="Q98" s="179">
        <f>IF($C98=$D$2,'FLETES (#) MAYO'!Q98*Q$2,IF($C98=$D$3,'FLETES (#) MAYO'!Q98*Q$3,IF($C98=$D$4,'FLETES (#) MAYO'!Q98*Q$4,IF($C98=$D$5,'FLETES (#) MAYO'!Q98*Q$5,0))))</f>
        <v>0</v>
      </c>
      <c r="R98" s="179">
        <f>IF($C98=$D$2,'FLETES (#) MAYO'!R98*R$2,IF($C98=$D$3,'FLETES (#) MAYO'!R98*R$3,IF($C98=$D$4,'FLETES (#) MAYO'!R98*R$4,IF($C98=$D$5,'FLETES (#) MAYO'!R98*R$5,0))))</f>
        <v>0</v>
      </c>
      <c r="S98" s="179">
        <f>IF($C98=$D$2,'FLETES (#) MAYO'!S98*S$2,IF($C98=$D$3,'FLETES (#) MAYO'!S98*S$3,IF($C98=$D$4,'FLETES (#) MAYO'!S98*S$4,IF($C98=$D$5,'FLETES (#) MAYO'!S98*S$5,0))))</f>
        <v>0</v>
      </c>
      <c r="T98" s="179">
        <f>IF($C98=$D$2,'FLETES (#) MAYO'!T98*T$2,IF($C98=$D$3,'FLETES (#) MAYO'!T98*T$3,IF($C98=$D$4,'FLETES (#) MAYO'!T98*T$4,IF($C98=$D$5,'FLETES (#) MAYO'!T98*T$5,0))))</f>
        <v>0</v>
      </c>
      <c r="U98" s="179">
        <f>IF($C98=$D$2,'FLETES (#) MAYO'!U98*U$2,IF($C98=$D$3,'FLETES (#) MAYO'!U98*U$3,IF($C98=$D$4,'FLETES (#) MAYO'!U98*U$4,IF($C98=$D$5,'FLETES (#) MAYO'!U98*U$5,0))))</f>
        <v>0</v>
      </c>
      <c r="V98" s="179">
        <f>IF($C98=$D$2,'FLETES (#) MAYO'!V98*V$2,IF($C98=$D$3,'FLETES (#) MAYO'!V98*V$3,IF($C98=$D$4,'FLETES (#) MAYO'!V98*V$4,IF($C98=$D$5,'FLETES (#) MAYO'!V98*V$5,0))))</f>
        <v>0</v>
      </c>
      <c r="W98" s="179">
        <f>IF($C98=$D$2,'FLETES (#) MAYO'!W98*W$2,IF($C98=$D$3,'FLETES (#) MAYO'!W98*W$3,IF($C98=$D$4,'FLETES (#) MAYO'!W98*W$4,IF($C98=$D$5,'FLETES (#) MAYO'!W98*W$5,0))))</f>
        <v>0</v>
      </c>
      <c r="X98" s="179">
        <f>IF($C98=$D$2,'FLETES (#) MAYO'!X98*X$2,IF($C98=$D$3,'FLETES (#) MAYO'!X98*X$3,IF($C98=$D$4,'FLETES (#) MAYO'!X98*X$4,IF($C98=$D$5,'FLETES (#) MAYO'!X98*X$5,0))))</f>
        <v>0</v>
      </c>
      <c r="Y98" s="179">
        <f>IF($C98=$D$2,'FLETES (#) MAYO'!Y98*Y$2,IF($C98=$D$3,'FLETES (#) MAYO'!Y98*Y$3,IF($C98=$D$4,'FLETES (#) MAYO'!Y98*Y$4,IF($C98=$D$5,'FLETES (#) MAYO'!Y98*Y$5,0))))</f>
        <v>0</v>
      </c>
      <c r="Z98" s="179">
        <f>IF($C98=$D$2,'FLETES (#) MAYO'!Z98*Z$2,IF($C98=$D$3,'FLETES (#) MAYO'!Z98*Z$3,IF($C98=$D$4,'FLETES (#) MAYO'!Z98*Z$4,IF($C98=$D$5,'FLETES (#) MAYO'!Z98*Z$5,0))))</f>
        <v>0</v>
      </c>
      <c r="AA98" s="179">
        <f>IF($C98=$D$2,'FLETES (#) MAYO'!AA98*AA$2,IF($C98=$D$3,'FLETES (#) MAYO'!AA98*AA$3,IF($C98=$D$4,'FLETES (#) MAYO'!AA98*AA$4,IF($C98=$D$5,'FLETES (#) MAYO'!AA98*AA$5,0))))</f>
        <v>0</v>
      </c>
      <c r="AB98" s="179">
        <f>IF($C98=$D$2,'FLETES (#) MAYO'!AB98*AB$2,IF($C98=$D$3,'FLETES (#) MAYO'!AB98*AB$3,IF($C98=$D$4,'FLETES (#) MAYO'!AB98*AB$4,IF($C98=$D$5,'FLETES (#) MAYO'!AB98*AB$5,0))))</f>
        <v>0</v>
      </c>
      <c r="AC98" s="179">
        <f>IF($C98=$D$2,'FLETES (#) MAYO'!AC98*AC$2,IF($C98=$D$3,'FLETES (#) MAYO'!AC98*AC$3,IF($C98=$D$4,'FLETES (#) MAYO'!AC98*AC$4,IF($C98=$D$5,'FLETES (#) MAYO'!AC98*AC$5,0))))</f>
        <v>0</v>
      </c>
      <c r="AD98" s="179">
        <f>IF($C98=$D$2,'FLETES (#) MAYO'!AD98*AD$2,IF($C98=$D$3,'FLETES (#) MAYO'!AD98*AD$3,IF($C98=$D$4,'FLETES (#) MAYO'!AD98*AD$4,IF($C98=$D$5,'FLETES (#) MAYO'!AD98*AD$5,0))))</f>
        <v>0</v>
      </c>
      <c r="AE98" s="179">
        <f>IF($C98=$D$2,'FLETES (#) MAYO'!AE98*AE$2,IF($C98=$D$3,'FLETES (#) MAYO'!AE98*AE$3,IF($C98=$D$4,'FLETES (#) MAYO'!AE98*AE$4,IF($C98=$D$5,'FLETES (#) MAYO'!AE98*AE$5,0))))</f>
        <v>0</v>
      </c>
      <c r="AF98" s="179">
        <f>IF($C98=$D$2,'FLETES (#) MAYO'!AF98*AF$2,IF($C98=$D$3,'FLETES (#) MAYO'!AF98*AF$3,IF($C98=$D$4,'FLETES (#) MAYO'!AF98*AF$4,IF($C98=$D$5,'FLETES (#) MAYO'!AF98*AF$5,0))))</f>
        <v>0</v>
      </c>
      <c r="AG98" s="179">
        <f>IF($C98=$D$2,'FLETES (#) MAYO'!AG98*AG$2,IF($C98=$D$3,'FLETES (#) MAYO'!AG98*AG$3,IF($C98=$D$4,'FLETES (#) MAYO'!AG98*AG$4,IF($C98=$D$5,'FLETES (#) MAYO'!AG98*AG$5,0))))</f>
        <v>0</v>
      </c>
      <c r="AH98" s="179">
        <f>IF($C98=$D$2,'FLETES (#) MAYO'!AH98*AH$2,IF($C98=$D$3,'FLETES (#) MAYO'!AH98*AH$3,IF($C98=$D$4,'FLETES (#) MAYO'!AH98*AH$4,IF($C98=$D$5,'FLETES (#) MAYO'!AH98*AH$5,0))))</f>
        <v>0</v>
      </c>
      <c r="AI98" s="179">
        <f>IF($C98=$D$2,'FLETES (#) MAYO'!AI98*AI$2,IF($C98=$D$3,'FLETES (#) MAYO'!AI98*AI$3,IF($C98=$D$4,'FLETES (#) MAYO'!AI98*AI$4,IF($C98=$D$5,'FLETES (#) MAYO'!AI98*AI$5,0))))</f>
        <v>0</v>
      </c>
      <c r="AJ98" s="179">
        <f>IF($C98=$D$2,'FLETES (#) MAYO'!AJ98*AJ$2,IF($C98=$D$3,'FLETES (#) MAYO'!AJ98*AJ$3,IF($C98=$D$4,'FLETES (#) MAYO'!AJ98*AJ$4,IF($C98=$D$5,'FLETES (#) MAYO'!AJ98*AJ$5,0))))</f>
        <v>0</v>
      </c>
      <c r="AK98" s="179">
        <f>IF($C98=$D$2,'FLETES (#) MAYO'!AK98*AK$2,IF($C98=$D$3,'FLETES (#) MAYO'!AK98*AK$3,IF($C98=$D$4,'FLETES (#) MAYO'!AK98*AK$4,IF($C98=$D$5,'FLETES (#) MAYO'!AK98*AK$5,0))))</f>
        <v>0</v>
      </c>
      <c r="AL98" s="179">
        <f>IF($C98=$D$2,'FLETES (#) MAYO'!AL98*AL$2,IF($C98=$D$3,'FLETES (#) MAYO'!AL98*AL$3,IF($C98=$D$4,'FLETES (#) MAYO'!AL98*AL$4,IF($C98=$D$5,'FLETES (#) MAYO'!AL98*AL$5,0))))</f>
        <v>0</v>
      </c>
      <c r="AM98" s="179">
        <f>IF($C98=$D$2,'FLETES (#) MAYO'!AM98*AM$2,IF($C98=$D$3,'FLETES (#) MAYO'!AM98*AM$3,IF($C98=$D$4,'FLETES (#) MAYO'!AM98*AM$4,IF($C98=$D$5,'FLETES (#) MAYO'!AM98*AM$5,0))))</f>
        <v>0</v>
      </c>
    </row>
    <row r="99" spans="1:39">
      <c r="A99" s="141"/>
      <c r="B99" s="165"/>
      <c r="C99" s="165"/>
      <c r="D99" s="178">
        <f t="shared" si="0"/>
        <v>0</v>
      </c>
      <c r="E99" s="179">
        <f>IF($C99=$D$2,'FLETES (#) MAYO'!E99*E$2,IF($C99=$D$3,'FLETES (#) MAYO'!E99*E$3,IF($C99=$D$4,'FLETES (#) MAYO'!E99*E$4,IF($C99=$D$5,'FLETES (#) MAYO'!E99*E$5,0))))</f>
        <v>0</v>
      </c>
      <c r="F99" s="179">
        <f>IF($C99=$D$2,'FLETES (#) MAYO'!F99*F$2,IF($C99=$D$3,'FLETES (#) MAYO'!F99*F$3,IF($C99=$D$4,'FLETES (#) MAYO'!F99*F$4,IF($C99=$D$5,'FLETES (#) MAYO'!F99*F$5,0))))</f>
        <v>0</v>
      </c>
      <c r="G99" s="179">
        <f>IF($C99=$D$2,'FLETES (#) MAYO'!G99*G$2,IF($C99=$D$3,'FLETES (#) MAYO'!G99*G$3,IF($C99=$D$4,'FLETES (#) MAYO'!G99*G$4,IF($C99=$D$5,'FLETES (#) MAYO'!G99*G$5,0))))</f>
        <v>0</v>
      </c>
      <c r="H99" s="179">
        <f>IF($C99=$D$2,'FLETES (#) MAYO'!H99*H$2,IF($C99=$D$3,'FLETES (#) MAYO'!H99*H$3,IF($C99=$D$4,'FLETES (#) MAYO'!H99*H$4,IF($C99=$D$5,'FLETES (#) MAYO'!H99*H$5,0))))</f>
        <v>0</v>
      </c>
      <c r="I99" s="179">
        <f>IF($C99=$D$2,'FLETES (#) MAYO'!I99*I$2,IF($C99=$D$3,'FLETES (#) MAYO'!I99*I$3,IF($C99=$D$4,'FLETES (#) MAYO'!I99*I$4,IF($C99=$D$5,'FLETES (#) MAYO'!I99*I$5,0))))</f>
        <v>0</v>
      </c>
      <c r="J99" s="179">
        <f>IF($C99=$D$2,'FLETES (#) MAYO'!J99*J$2,IF($C99=$D$3,'FLETES (#) MAYO'!J99*J$3,IF($C99=$D$4,'FLETES (#) MAYO'!J99*J$4,IF($C99=$D$5,'FLETES (#) MAYO'!J99*J$5,0))))</f>
        <v>0</v>
      </c>
      <c r="K99" s="179">
        <f>IF($C99=$D$2,'FLETES (#) MAYO'!K99*K$2,IF($C99=$D$3,'FLETES (#) MAYO'!K99*K$3,IF($C99=$D$4,'FLETES (#) MAYO'!K99*K$4,IF($C99=$D$5,'FLETES (#) MAYO'!K99*K$5,0))))</f>
        <v>0</v>
      </c>
      <c r="L99" s="179">
        <f>IF($C99=$D$2,'FLETES (#) MAYO'!L99*L$2,IF($C99=$D$3,'FLETES (#) MAYO'!L99*L$3,IF($C99=$D$4,'FLETES (#) MAYO'!L99*L$4,IF($C99=$D$5,'FLETES (#) MAYO'!L99*L$5,0))))</f>
        <v>0</v>
      </c>
      <c r="M99" s="179">
        <f>IF($C99=$D$2,'FLETES (#) MAYO'!M99*M$2,IF($C99=$D$3,'FLETES (#) MAYO'!M99*M$3,IF($C99=$D$4,'FLETES (#) MAYO'!M99*M$4,IF($C99=$D$5,'FLETES (#) MAYO'!M99*M$5,0))))</f>
        <v>0</v>
      </c>
      <c r="N99" s="179">
        <f>IF($C99=$D$2,'FLETES (#) MAYO'!N99*N$2,IF($C99=$D$3,'FLETES (#) MAYO'!N99*N$3,IF($C99=$D$4,'FLETES (#) MAYO'!N99*N$4,IF($C99=$D$5,'FLETES (#) MAYO'!N99*N$5,0))))</f>
        <v>0</v>
      </c>
      <c r="O99" s="179">
        <f>IF($C99=$D$2,'FLETES (#) MAYO'!O99*O$2,IF($C99=$D$3,'FLETES (#) MAYO'!O99*O$3,IF($C99=$D$4,'FLETES (#) MAYO'!O99*O$4,IF($C99=$D$5,'FLETES (#) MAYO'!O99*O$5,0))))</f>
        <v>0</v>
      </c>
      <c r="P99" s="179">
        <f>IF($C99=$D$2,'FLETES (#) MAYO'!P99*P$2,IF($C99=$D$3,'FLETES (#) MAYO'!P99*P$3,IF($C99=$D$4,'FLETES (#) MAYO'!P99*P$4,IF($C99=$D$5,'FLETES (#) MAYO'!P99*P$5,0))))</f>
        <v>0</v>
      </c>
      <c r="Q99" s="179">
        <f>IF($C99=$D$2,'FLETES (#) MAYO'!Q99*Q$2,IF($C99=$D$3,'FLETES (#) MAYO'!Q99*Q$3,IF($C99=$D$4,'FLETES (#) MAYO'!Q99*Q$4,IF($C99=$D$5,'FLETES (#) MAYO'!Q99*Q$5,0))))</f>
        <v>0</v>
      </c>
      <c r="R99" s="179">
        <f>IF($C99=$D$2,'FLETES (#) MAYO'!R99*R$2,IF($C99=$D$3,'FLETES (#) MAYO'!R99*R$3,IF($C99=$D$4,'FLETES (#) MAYO'!R99*R$4,IF($C99=$D$5,'FLETES (#) MAYO'!R99*R$5,0))))</f>
        <v>0</v>
      </c>
      <c r="S99" s="179">
        <f>IF($C99=$D$2,'FLETES (#) MAYO'!S99*S$2,IF($C99=$D$3,'FLETES (#) MAYO'!S99*S$3,IF($C99=$D$4,'FLETES (#) MAYO'!S99*S$4,IF($C99=$D$5,'FLETES (#) MAYO'!S99*S$5,0))))</f>
        <v>0</v>
      </c>
      <c r="T99" s="179">
        <f>IF($C99=$D$2,'FLETES (#) MAYO'!T99*T$2,IF($C99=$D$3,'FLETES (#) MAYO'!T99*T$3,IF($C99=$D$4,'FLETES (#) MAYO'!T99*T$4,IF($C99=$D$5,'FLETES (#) MAYO'!T99*T$5,0))))</f>
        <v>0</v>
      </c>
      <c r="U99" s="179">
        <f>IF($C99=$D$2,'FLETES (#) MAYO'!U99*U$2,IF($C99=$D$3,'FLETES (#) MAYO'!U99*U$3,IF($C99=$D$4,'FLETES (#) MAYO'!U99*U$4,IF($C99=$D$5,'FLETES (#) MAYO'!U99*U$5,0))))</f>
        <v>0</v>
      </c>
      <c r="V99" s="179">
        <f>IF($C99=$D$2,'FLETES (#) MAYO'!V99*V$2,IF($C99=$D$3,'FLETES (#) MAYO'!V99*V$3,IF($C99=$D$4,'FLETES (#) MAYO'!V99*V$4,IF($C99=$D$5,'FLETES (#) MAYO'!V99*V$5,0))))</f>
        <v>0</v>
      </c>
      <c r="W99" s="179">
        <f>IF($C99=$D$2,'FLETES (#) MAYO'!W99*W$2,IF($C99=$D$3,'FLETES (#) MAYO'!W99*W$3,IF($C99=$D$4,'FLETES (#) MAYO'!W99*W$4,IF($C99=$D$5,'FLETES (#) MAYO'!W99*W$5,0))))</f>
        <v>0</v>
      </c>
      <c r="X99" s="179">
        <f>IF($C99=$D$2,'FLETES (#) MAYO'!X99*X$2,IF($C99=$D$3,'FLETES (#) MAYO'!X99*X$3,IF($C99=$D$4,'FLETES (#) MAYO'!X99*X$4,IF($C99=$D$5,'FLETES (#) MAYO'!X99*X$5,0))))</f>
        <v>0</v>
      </c>
      <c r="Y99" s="179">
        <f>IF($C99=$D$2,'FLETES (#) MAYO'!Y99*Y$2,IF($C99=$D$3,'FLETES (#) MAYO'!Y99*Y$3,IF($C99=$D$4,'FLETES (#) MAYO'!Y99*Y$4,IF($C99=$D$5,'FLETES (#) MAYO'!Y99*Y$5,0))))</f>
        <v>0</v>
      </c>
      <c r="Z99" s="179">
        <f>IF($C99=$D$2,'FLETES (#) MAYO'!Z99*Z$2,IF($C99=$D$3,'FLETES (#) MAYO'!Z99*Z$3,IF($C99=$D$4,'FLETES (#) MAYO'!Z99*Z$4,IF($C99=$D$5,'FLETES (#) MAYO'!Z99*Z$5,0))))</f>
        <v>0</v>
      </c>
      <c r="AA99" s="179">
        <f>IF($C99=$D$2,'FLETES (#) MAYO'!AA99*AA$2,IF($C99=$D$3,'FLETES (#) MAYO'!AA99*AA$3,IF($C99=$D$4,'FLETES (#) MAYO'!AA99*AA$4,IF($C99=$D$5,'FLETES (#) MAYO'!AA99*AA$5,0))))</f>
        <v>0</v>
      </c>
      <c r="AB99" s="179">
        <f>IF($C99=$D$2,'FLETES (#) MAYO'!AB99*AB$2,IF($C99=$D$3,'FLETES (#) MAYO'!AB99*AB$3,IF($C99=$D$4,'FLETES (#) MAYO'!AB99*AB$4,IF($C99=$D$5,'FLETES (#) MAYO'!AB99*AB$5,0))))</f>
        <v>0</v>
      </c>
      <c r="AC99" s="179">
        <f>IF($C99=$D$2,'FLETES (#) MAYO'!AC99*AC$2,IF($C99=$D$3,'FLETES (#) MAYO'!AC99*AC$3,IF($C99=$D$4,'FLETES (#) MAYO'!AC99*AC$4,IF($C99=$D$5,'FLETES (#) MAYO'!AC99*AC$5,0))))</f>
        <v>0</v>
      </c>
      <c r="AD99" s="179">
        <f>IF($C99=$D$2,'FLETES (#) MAYO'!AD99*AD$2,IF($C99=$D$3,'FLETES (#) MAYO'!AD99*AD$3,IF($C99=$D$4,'FLETES (#) MAYO'!AD99*AD$4,IF($C99=$D$5,'FLETES (#) MAYO'!AD99*AD$5,0))))</f>
        <v>0</v>
      </c>
      <c r="AE99" s="179">
        <f>IF($C99=$D$2,'FLETES (#) MAYO'!AE99*AE$2,IF($C99=$D$3,'FLETES (#) MAYO'!AE99*AE$3,IF($C99=$D$4,'FLETES (#) MAYO'!AE99*AE$4,IF($C99=$D$5,'FLETES (#) MAYO'!AE99*AE$5,0))))</f>
        <v>0</v>
      </c>
      <c r="AF99" s="179">
        <f>IF($C99=$D$2,'FLETES (#) MAYO'!AF99*AF$2,IF($C99=$D$3,'FLETES (#) MAYO'!AF99*AF$3,IF($C99=$D$4,'FLETES (#) MAYO'!AF99*AF$4,IF($C99=$D$5,'FLETES (#) MAYO'!AF99*AF$5,0))))</f>
        <v>0</v>
      </c>
      <c r="AG99" s="179">
        <f>IF($C99=$D$2,'FLETES (#) MAYO'!AG99*AG$2,IF($C99=$D$3,'FLETES (#) MAYO'!AG99*AG$3,IF($C99=$D$4,'FLETES (#) MAYO'!AG99*AG$4,IF($C99=$D$5,'FLETES (#) MAYO'!AG99*AG$5,0))))</f>
        <v>0</v>
      </c>
      <c r="AH99" s="179">
        <f>IF($C99=$D$2,'FLETES (#) MAYO'!AH99*AH$2,IF($C99=$D$3,'FLETES (#) MAYO'!AH99*AH$3,IF($C99=$D$4,'FLETES (#) MAYO'!AH99*AH$4,IF($C99=$D$5,'FLETES (#) MAYO'!AH99*AH$5,0))))</f>
        <v>0</v>
      </c>
      <c r="AI99" s="179">
        <f>IF($C99=$D$2,'FLETES (#) MAYO'!AI99*AI$2,IF($C99=$D$3,'FLETES (#) MAYO'!AI99*AI$3,IF($C99=$D$4,'FLETES (#) MAYO'!AI99*AI$4,IF($C99=$D$5,'FLETES (#) MAYO'!AI99*AI$5,0))))</f>
        <v>0</v>
      </c>
      <c r="AJ99" s="179">
        <f>IF($C99=$D$2,'FLETES (#) MAYO'!AJ99*AJ$2,IF($C99=$D$3,'FLETES (#) MAYO'!AJ99*AJ$3,IF($C99=$D$4,'FLETES (#) MAYO'!AJ99*AJ$4,IF($C99=$D$5,'FLETES (#) MAYO'!AJ99*AJ$5,0))))</f>
        <v>0</v>
      </c>
      <c r="AK99" s="179">
        <f>IF($C99=$D$2,'FLETES (#) MAYO'!AK99*AK$2,IF($C99=$D$3,'FLETES (#) MAYO'!AK99*AK$3,IF($C99=$D$4,'FLETES (#) MAYO'!AK99*AK$4,IF($C99=$D$5,'FLETES (#) MAYO'!AK99*AK$5,0))))</f>
        <v>0</v>
      </c>
      <c r="AL99" s="179">
        <f>IF($C99=$D$2,'FLETES (#) MAYO'!AL99*AL$2,IF($C99=$D$3,'FLETES (#) MAYO'!AL99*AL$3,IF($C99=$D$4,'FLETES (#) MAYO'!AL99*AL$4,IF($C99=$D$5,'FLETES (#) MAYO'!AL99*AL$5,0))))</f>
        <v>0</v>
      </c>
      <c r="AM99" s="179">
        <f>IF($C99=$D$2,'FLETES (#) MAYO'!AM99*AM$2,IF($C99=$D$3,'FLETES (#) MAYO'!AM99*AM$3,IF($C99=$D$4,'FLETES (#) MAYO'!AM99*AM$4,IF($C99=$D$5,'FLETES (#) MAYO'!AM99*AM$5,0))))</f>
        <v>0</v>
      </c>
    </row>
    <row r="100" spans="1:39">
      <c r="A100" s="141"/>
      <c r="B100" s="165"/>
      <c r="C100" s="165"/>
      <c r="D100" s="178">
        <f t="shared" si="0"/>
        <v>0</v>
      </c>
      <c r="E100" s="179">
        <f>IF($C100=$D$2,'FLETES (#) MAYO'!E100*E$2,IF($C100=$D$3,'FLETES (#) MAYO'!E100*E$3,IF($C100=$D$4,'FLETES (#) MAYO'!E100*E$4,IF($C100=$D$5,'FLETES (#) MAYO'!E100*E$5,0))))</f>
        <v>0</v>
      </c>
      <c r="F100" s="179">
        <f>IF($C100=$D$2,'FLETES (#) MAYO'!F100*F$2,IF($C100=$D$3,'FLETES (#) MAYO'!F100*F$3,IF($C100=$D$4,'FLETES (#) MAYO'!F100*F$4,IF($C100=$D$5,'FLETES (#) MAYO'!F100*F$5,0))))</f>
        <v>0</v>
      </c>
      <c r="G100" s="179">
        <f>IF($C100=$D$2,'FLETES (#) MAYO'!G100*G$2,IF($C100=$D$3,'FLETES (#) MAYO'!G100*G$3,IF($C100=$D$4,'FLETES (#) MAYO'!G100*G$4,IF($C100=$D$5,'FLETES (#) MAYO'!G100*G$5,0))))</f>
        <v>0</v>
      </c>
      <c r="H100" s="179">
        <f>IF($C100=$D$2,'FLETES (#) MAYO'!H100*H$2,IF($C100=$D$3,'FLETES (#) MAYO'!H100*H$3,IF($C100=$D$4,'FLETES (#) MAYO'!H100*H$4,IF($C100=$D$5,'FLETES (#) MAYO'!H100*H$5,0))))</f>
        <v>0</v>
      </c>
      <c r="I100" s="179">
        <f>IF($C100=$D$2,'FLETES (#) MAYO'!I100*I$2,IF($C100=$D$3,'FLETES (#) MAYO'!I100*I$3,IF($C100=$D$4,'FLETES (#) MAYO'!I100*I$4,IF($C100=$D$5,'FLETES (#) MAYO'!I100*I$5,0))))</f>
        <v>0</v>
      </c>
      <c r="J100" s="179">
        <f>IF($C100=$D$2,'FLETES (#) MAYO'!J100*J$2,IF($C100=$D$3,'FLETES (#) MAYO'!J100*J$3,IF($C100=$D$4,'FLETES (#) MAYO'!J100*J$4,IF($C100=$D$5,'FLETES (#) MAYO'!J100*J$5,0))))</f>
        <v>0</v>
      </c>
      <c r="K100" s="179">
        <f>IF($C100=$D$2,'FLETES (#) MAYO'!K100*K$2,IF($C100=$D$3,'FLETES (#) MAYO'!K100*K$3,IF($C100=$D$4,'FLETES (#) MAYO'!K100*K$4,IF($C100=$D$5,'FLETES (#) MAYO'!K100*K$5,0))))</f>
        <v>0</v>
      </c>
      <c r="L100" s="179">
        <f>IF($C100=$D$2,'FLETES (#) MAYO'!L100*L$2,IF($C100=$D$3,'FLETES (#) MAYO'!L100*L$3,IF($C100=$D$4,'FLETES (#) MAYO'!L100*L$4,IF($C100=$D$5,'FLETES (#) MAYO'!L100*L$5,0))))</f>
        <v>0</v>
      </c>
      <c r="M100" s="179">
        <f>IF($C100=$D$2,'FLETES (#) MAYO'!M100*M$2,IF($C100=$D$3,'FLETES (#) MAYO'!M100*M$3,IF($C100=$D$4,'FLETES (#) MAYO'!M100*M$4,IF($C100=$D$5,'FLETES (#) MAYO'!M100*M$5,0))))</f>
        <v>0</v>
      </c>
      <c r="N100" s="179">
        <f>IF($C100=$D$2,'FLETES (#) MAYO'!N100*N$2,IF($C100=$D$3,'FLETES (#) MAYO'!N100*N$3,IF($C100=$D$4,'FLETES (#) MAYO'!N100*N$4,IF($C100=$D$5,'FLETES (#) MAYO'!N100*N$5,0))))</f>
        <v>0</v>
      </c>
      <c r="O100" s="179">
        <f>IF($C100=$D$2,'FLETES (#) MAYO'!O100*O$2,IF($C100=$D$3,'FLETES (#) MAYO'!O100*O$3,IF($C100=$D$4,'FLETES (#) MAYO'!O100*O$4,IF($C100=$D$5,'FLETES (#) MAYO'!O100*O$5,0))))</f>
        <v>0</v>
      </c>
      <c r="P100" s="179">
        <f>IF($C100=$D$2,'FLETES (#) MAYO'!P100*P$2,IF($C100=$D$3,'FLETES (#) MAYO'!P100*P$3,IF($C100=$D$4,'FLETES (#) MAYO'!P100*P$4,IF($C100=$D$5,'FLETES (#) MAYO'!P100*P$5,0))))</f>
        <v>0</v>
      </c>
      <c r="Q100" s="179">
        <f>IF($C100=$D$2,'FLETES (#) MAYO'!Q100*Q$2,IF($C100=$D$3,'FLETES (#) MAYO'!Q100*Q$3,IF($C100=$D$4,'FLETES (#) MAYO'!Q100*Q$4,IF($C100=$D$5,'FLETES (#) MAYO'!Q100*Q$5,0))))</f>
        <v>0</v>
      </c>
      <c r="R100" s="179">
        <f>IF($C100=$D$2,'FLETES (#) MAYO'!R100*R$2,IF($C100=$D$3,'FLETES (#) MAYO'!R100*R$3,IF($C100=$D$4,'FLETES (#) MAYO'!R100*R$4,IF($C100=$D$5,'FLETES (#) MAYO'!R100*R$5,0))))</f>
        <v>0</v>
      </c>
      <c r="S100" s="179">
        <f>IF($C100=$D$2,'FLETES (#) MAYO'!S100*S$2,IF($C100=$D$3,'FLETES (#) MAYO'!S100*S$3,IF($C100=$D$4,'FLETES (#) MAYO'!S100*S$4,IF($C100=$D$5,'FLETES (#) MAYO'!S100*S$5,0))))</f>
        <v>0</v>
      </c>
      <c r="T100" s="179">
        <f>IF($C100=$D$2,'FLETES (#) MAYO'!T100*T$2,IF($C100=$D$3,'FLETES (#) MAYO'!T100*T$3,IF($C100=$D$4,'FLETES (#) MAYO'!T100*T$4,IF($C100=$D$5,'FLETES (#) MAYO'!T100*T$5,0))))</f>
        <v>0</v>
      </c>
      <c r="U100" s="179">
        <f>IF($C100=$D$2,'FLETES (#) MAYO'!U100*U$2,IF($C100=$D$3,'FLETES (#) MAYO'!U100*U$3,IF($C100=$D$4,'FLETES (#) MAYO'!U100*U$4,IF($C100=$D$5,'FLETES (#) MAYO'!U100*U$5,0))))</f>
        <v>0</v>
      </c>
      <c r="V100" s="179">
        <f>IF($C100=$D$2,'FLETES (#) MAYO'!V100*V$2,IF($C100=$D$3,'FLETES (#) MAYO'!V100*V$3,IF($C100=$D$4,'FLETES (#) MAYO'!V100*V$4,IF($C100=$D$5,'FLETES (#) MAYO'!V100*V$5,0))))</f>
        <v>0</v>
      </c>
      <c r="W100" s="179">
        <f>IF($C100=$D$2,'FLETES (#) MAYO'!W100*W$2,IF($C100=$D$3,'FLETES (#) MAYO'!W100*W$3,IF($C100=$D$4,'FLETES (#) MAYO'!W100*W$4,IF($C100=$D$5,'FLETES (#) MAYO'!W100*W$5,0))))</f>
        <v>0</v>
      </c>
      <c r="X100" s="179">
        <f>IF($C100=$D$2,'FLETES (#) MAYO'!X100*X$2,IF($C100=$D$3,'FLETES (#) MAYO'!X100*X$3,IF($C100=$D$4,'FLETES (#) MAYO'!X100*X$4,IF($C100=$D$5,'FLETES (#) MAYO'!X100*X$5,0))))</f>
        <v>0</v>
      </c>
      <c r="Y100" s="179">
        <f>IF($C100=$D$2,'FLETES (#) MAYO'!Y100*Y$2,IF($C100=$D$3,'FLETES (#) MAYO'!Y100*Y$3,IF($C100=$D$4,'FLETES (#) MAYO'!Y100*Y$4,IF($C100=$D$5,'FLETES (#) MAYO'!Y100*Y$5,0))))</f>
        <v>0</v>
      </c>
      <c r="Z100" s="179">
        <f>IF($C100=$D$2,'FLETES (#) MAYO'!Z100*Z$2,IF($C100=$D$3,'FLETES (#) MAYO'!Z100*Z$3,IF($C100=$D$4,'FLETES (#) MAYO'!Z100*Z$4,IF($C100=$D$5,'FLETES (#) MAYO'!Z100*Z$5,0))))</f>
        <v>0</v>
      </c>
      <c r="AA100" s="179">
        <f>IF($C100=$D$2,'FLETES (#) MAYO'!AA100*AA$2,IF($C100=$D$3,'FLETES (#) MAYO'!AA100*AA$3,IF($C100=$D$4,'FLETES (#) MAYO'!AA100*AA$4,IF($C100=$D$5,'FLETES (#) MAYO'!AA100*AA$5,0))))</f>
        <v>0</v>
      </c>
      <c r="AB100" s="179">
        <f>IF($C100=$D$2,'FLETES (#) MAYO'!AB100*AB$2,IF($C100=$D$3,'FLETES (#) MAYO'!AB100*AB$3,IF($C100=$D$4,'FLETES (#) MAYO'!AB100*AB$4,IF($C100=$D$5,'FLETES (#) MAYO'!AB100*AB$5,0))))</f>
        <v>0</v>
      </c>
      <c r="AC100" s="179">
        <f>IF($C100=$D$2,'FLETES (#) MAYO'!AC100*AC$2,IF($C100=$D$3,'FLETES (#) MAYO'!AC100*AC$3,IF($C100=$D$4,'FLETES (#) MAYO'!AC100*AC$4,IF($C100=$D$5,'FLETES (#) MAYO'!AC100*AC$5,0))))</f>
        <v>0</v>
      </c>
      <c r="AD100" s="179">
        <f>IF($C100=$D$2,'FLETES (#) MAYO'!AD100*AD$2,IF($C100=$D$3,'FLETES (#) MAYO'!AD100*AD$3,IF($C100=$D$4,'FLETES (#) MAYO'!AD100*AD$4,IF($C100=$D$5,'FLETES (#) MAYO'!AD100*AD$5,0))))</f>
        <v>0</v>
      </c>
      <c r="AE100" s="179">
        <f>IF($C100=$D$2,'FLETES (#) MAYO'!AE100*AE$2,IF($C100=$D$3,'FLETES (#) MAYO'!AE100*AE$3,IF($C100=$D$4,'FLETES (#) MAYO'!AE100*AE$4,IF($C100=$D$5,'FLETES (#) MAYO'!AE100*AE$5,0))))</f>
        <v>0</v>
      </c>
      <c r="AF100" s="179">
        <f>IF($C100=$D$2,'FLETES (#) MAYO'!AF100*AF$2,IF($C100=$D$3,'FLETES (#) MAYO'!AF100*AF$3,IF($C100=$D$4,'FLETES (#) MAYO'!AF100*AF$4,IF($C100=$D$5,'FLETES (#) MAYO'!AF100*AF$5,0))))</f>
        <v>0</v>
      </c>
      <c r="AG100" s="179">
        <f>IF($C100=$D$2,'FLETES (#) MAYO'!AG100*AG$2,IF($C100=$D$3,'FLETES (#) MAYO'!AG100*AG$3,IF($C100=$D$4,'FLETES (#) MAYO'!AG100*AG$4,IF($C100=$D$5,'FLETES (#) MAYO'!AG100*AG$5,0))))</f>
        <v>0</v>
      </c>
      <c r="AH100" s="179">
        <f>IF($C100=$D$2,'FLETES (#) MAYO'!AH100*AH$2,IF($C100=$D$3,'FLETES (#) MAYO'!AH100*AH$3,IF($C100=$D$4,'FLETES (#) MAYO'!AH100*AH$4,IF($C100=$D$5,'FLETES (#) MAYO'!AH100*AH$5,0))))</f>
        <v>0</v>
      </c>
      <c r="AI100" s="179">
        <f>IF($C100=$D$2,'FLETES (#) MAYO'!AI100*AI$2,IF($C100=$D$3,'FLETES (#) MAYO'!AI100*AI$3,IF($C100=$D$4,'FLETES (#) MAYO'!AI100*AI$4,IF($C100=$D$5,'FLETES (#) MAYO'!AI100*AI$5,0))))</f>
        <v>0</v>
      </c>
      <c r="AJ100" s="179">
        <f>IF($C100=$D$2,'FLETES (#) MAYO'!AJ100*AJ$2,IF($C100=$D$3,'FLETES (#) MAYO'!AJ100*AJ$3,IF($C100=$D$4,'FLETES (#) MAYO'!AJ100*AJ$4,IF($C100=$D$5,'FLETES (#) MAYO'!AJ100*AJ$5,0))))</f>
        <v>0</v>
      </c>
      <c r="AK100" s="179">
        <f>IF($C100=$D$2,'FLETES (#) MAYO'!AK100*AK$2,IF($C100=$D$3,'FLETES (#) MAYO'!AK100*AK$3,IF($C100=$D$4,'FLETES (#) MAYO'!AK100*AK$4,IF($C100=$D$5,'FLETES (#) MAYO'!AK100*AK$5,0))))</f>
        <v>0</v>
      </c>
      <c r="AL100" s="179">
        <f>IF($C100=$D$2,'FLETES (#) MAYO'!AL100*AL$2,IF($C100=$D$3,'FLETES (#) MAYO'!AL100*AL$3,IF($C100=$D$4,'FLETES (#) MAYO'!AL100*AL$4,IF($C100=$D$5,'FLETES (#) MAYO'!AL100*AL$5,0))))</f>
        <v>0</v>
      </c>
      <c r="AM100" s="179">
        <f>IF($C100=$D$2,'FLETES (#) MAYO'!AM100*AM$2,IF($C100=$D$3,'FLETES (#) MAYO'!AM100*AM$3,IF($C100=$D$4,'FLETES (#) MAYO'!AM100*AM$4,IF($C100=$D$5,'FLETES (#) MAYO'!AM100*AM$5,0))))</f>
        <v>0</v>
      </c>
    </row>
    <row r="101" spans="1:39">
      <c r="A101" s="141"/>
      <c r="B101" s="165"/>
      <c r="C101" s="165"/>
      <c r="D101" s="178">
        <f t="shared" si="0"/>
        <v>0</v>
      </c>
      <c r="E101" s="179">
        <f>IF($C101=$D$2,'FLETES (#) MAYO'!E101*E$2,IF($C101=$D$3,'FLETES (#) MAYO'!E101*E$3,IF($C101=$D$4,'FLETES (#) MAYO'!E101*E$4,IF($C101=$D$5,'FLETES (#) MAYO'!E101*E$5,0))))</f>
        <v>0</v>
      </c>
      <c r="F101" s="179">
        <f>IF($C101=$D$2,'FLETES (#) MAYO'!F101*F$2,IF($C101=$D$3,'FLETES (#) MAYO'!F101*F$3,IF($C101=$D$4,'FLETES (#) MAYO'!F101*F$4,IF($C101=$D$5,'FLETES (#) MAYO'!F101*F$5,0))))</f>
        <v>0</v>
      </c>
      <c r="G101" s="179">
        <f>IF($C101=$D$2,'FLETES (#) MAYO'!G101*G$2,IF($C101=$D$3,'FLETES (#) MAYO'!G101*G$3,IF($C101=$D$4,'FLETES (#) MAYO'!G101*G$4,IF($C101=$D$5,'FLETES (#) MAYO'!G101*G$5,0))))</f>
        <v>0</v>
      </c>
      <c r="H101" s="179">
        <f>IF($C101=$D$2,'FLETES (#) MAYO'!H101*H$2,IF($C101=$D$3,'FLETES (#) MAYO'!H101*H$3,IF($C101=$D$4,'FLETES (#) MAYO'!H101*H$4,IF($C101=$D$5,'FLETES (#) MAYO'!H101*H$5,0))))</f>
        <v>0</v>
      </c>
      <c r="I101" s="179">
        <f>IF($C101=$D$2,'FLETES (#) MAYO'!I101*I$2,IF($C101=$D$3,'FLETES (#) MAYO'!I101*I$3,IF($C101=$D$4,'FLETES (#) MAYO'!I101*I$4,IF($C101=$D$5,'FLETES (#) MAYO'!I101*I$5,0))))</f>
        <v>0</v>
      </c>
      <c r="J101" s="179">
        <f>IF($C101=$D$2,'FLETES (#) MAYO'!J101*J$2,IF($C101=$D$3,'FLETES (#) MAYO'!J101*J$3,IF($C101=$D$4,'FLETES (#) MAYO'!J101*J$4,IF($C101=$D$5,'FLETES (#) MAYO'!J101*J$5,0))))</f>
        <v>0</v>
      </c>
      <c r="K101" s="179">
        <f>IF($C101=$D$2,'FLETES (#) MAYO'!K101*K$2,IF($C101=$D$3,'FLETES (#) MAYO'!K101*K$3,IF($C101=$D$4,'FLETES (#) MAYO'!K101*K$4,IF($C101=$D$5,'FLETES (#) MAYO'!K101*K$5,0))))</f>
        <v>0</v>
      </c>
      <c r="L101" s="179">
        <f>IF($C101=$D$2,'FLETES (#) MAYO'!L101*L$2,IF($C101=$D$3,'FLETES (#) MAYO'!L101*L$3,IF($C101=$D$4,'FLETES (#) MAYO'!L101*L$4,IF($C101=$D$5,'FLETES (#) MAYO'!L101*L$5,0))))</f>
        <v>0</v>
      </c>
      <c r="M101" s="179">
        <f>IF($C101=$D$2,'FLETES (#) MAYO'!M101*M$2,IF($C101=$D$3,'FLETES (#) MAYO'!M101*M$3,IF($C101=$D$4,'FLETES (#) MAYO'!M101*M$4,IF($C101=$D$5,'FLETES (#) MAYO'!M101*M$5,0))))</f>
        <v>0</v>
      </c>
      <c r="N101" s="179">
        <f>IF($C101=$D$2,'FLETES (#) MAYO'!N101*N$2,IF($C101=$D$3,'FLETES (#) MAYO'!N101*N$3,IF($C101=$D$4,'FLETES (#) MAYO'!N101*N$4,IF($C101=$D$5,'FLETES (#) MAYO'!N101*N$5,0))))</f>
        <v>0</v>
      </c>
      <c r="O101" s="179">
        <f>IF($C101=$D$2,'FLETES (#) MAYO'!O101*O$2,IF($C101=$D$3,'FLETES (#) MAYO'!O101*O$3,IF($C101=$D$4,'FLETES (#) MAYO'!O101*O$4,IF($C101=$D$5,'FLETES (#) MAYO'!O101*O$5,0))))</f>
        <v>0</v>
      </c>
      <c r="P101" s="179">
        <f>IF($C101=$D$2,'FLETES (#) MAYO'!P101*P$2,IF($C101=$D$3,'FLETES (#) MAYO'!P101*P$3,IF($C101=$D$4,'FLETES (#) MAYO'!P101*P$4,IF($C101=$D$5,'FLETES (#) MAYO'!P101*P$5,0))))</f>
        <v>0</v>
      </c>
      <c r="Q101" s="179">
        <f>IF($C101=$D$2,'FLETES (#) MAYO'!Q101*Q$2,IF($C101=$D$3,'FLETES (#) MAYO'!Q101*Q$3,IF($C101=$D$4,'FLETES (#) MAYO'!Q101*Q$4,IF($C101=$D$5,'FLETES (#) MAYO'!Q101*Q$5,0))))</f>
        <v>0</v>
      </c>
      <c r="R101" s="179">
        <f>IF($C101=$D$2,'FLETES (#) MAYO'!R101*R$2,IF($C101=$D$3,'FLETES (#) MAYO'!R101*R$3,IF($C101=$D$4,'FLETES (#) MAYO'!R101*R$4,IF($C101=$D$5,'FLETES (#) MAYO'!R101*R$5,0))))</f>
        <v>0</v>
      </c>
      <c r="S101" s="179">
        <f>IF($C101=$D$2,'FLETES (#) MAYO'!S101*S$2,IF($C101=$D$3,'FLETES (#) MAYO'!S101*S$3,IF($C101=$D$4,'FLETES (#) MAYO'!S101*S$4,IF($C101=$D$5,'FLETES (#) MAYO'!S101*S$5,0))))</f>
        <v>0</v>
      </c>
      <c r="T101" s="179">
        <f>IF($C101=$D$2,'FLETES (#) MAYO'!T101*T$2,IF($C101=$D$3,'FLETES (#) MAYO'!T101*T$3,IF($C101=$D$4,'FLETES (#) MAYO'!T101*T$4,IF($C101=$D$5,'FLETES (#) MAYO'!T101*T$5,0))))</f>
        <v>0</v>
      </c>
      <c r="U101" s="179">
        <f>IF($C101=$D$2,'FLETES (#) MAYO'!U101*U$2,IF($C101=$D$3,'FLETES (#) MAYO'!U101*U$3,IF($C101=$D$4,'FLETES (#) MAYO'!U101*U$4,IF($C101=$D$5,'FLETES (#) MAYO'!U101*U$5,0))))</f>
        <v>0</v>
      </c>
      <c r="V101" s="179">
        <f>IF($C101=$D$2,'FLETES (#) MAYO'!V101*V$2,IF($C101=$D$3,'FLETES (#) MAYO'!V101*V$3,IF($C101=$D$4,'FLETES (#) MAYO'!V101*V$4,IF($C101=$D$5,'FLETES (#) MAYO'!V101*V$5,0))))</f>
        <v>0</v>
      </c>
      <c r="W101" s="179">
        <f>IF($C101=$D$2,'FLETES (#) MAYO'!W101*W$2,IF($C101=$D$3,'FLETES (#) MAYO'!W101*W$3,IF($C101=$D$4,'FLETES (#) MAYO'!W101*W$4,IF($C101=$D$5,'FLETES (#) MAYO'!W101*W$5,0))))</f>
        <v>0</v>
      </c>
      <c r="X101" s="179">
        <f>IF($C101=$D$2,'FLETES (#) MAYO'!X101*X$2,IF($C101=$D$3,'FLETES (#) MAYO'!X101*X$3,IF($C101=$D$4,'FLETES (#) MAYO'!X101*X$4,IF($C101=$D$5,'FLETES (#) MAYO'!X101*X$5,0))))</f>
        <v>0</v>
      </c>
      <c r="Y101" s="179">
        <f>IF($C101=$D$2,'FLETES (#) MAYO'!Y101*Y$2,IF($C101=$D$3,'FLETES (#) MAYO'!Y101*Y$3,IF($C101=$D$4,'FLETES (#) MAYO'!Y101*Y$4,IF($C101=$D$5,'FLETES (#) MAYO'!Y101*Y$5,0))))</f>
        <v>0</v>
      </c>
      <c r="Z101" s="179">
        <f>IF($C101=$D$2,'FLETES (#) MAYO'!Z101*Z$2,IF($C101=$D$3,'FLETES (#) MAYO'!Z101*Z$3,IF($C101=$D$4,'FLETES (#) MAYO'!Z101*Z$4,IF($C101=$D$5,'FLETES (#) MAYO'!Z101*Z$5,0))))</f>
        <v>0</v>
      </c>
      <c r="AA101" s="179">
        <f>IF($C101=$D$2,'FLETES (#) MAYO'!AA101*AA$2,IF($C101=$D$3,'FLETES (#) MAYO'!AA101*AA$3,IF($C101=$D$4,'FLETES (#) MAYO'!AA101*AA$4,IF($C101=$D$5,'FLETES (#) MAYO'!AA101*AA$5,0))))</f>
        <v>0</v>
      </c>
      <c r="AB101" s="179">
        <f>IF($C101=$D$2,'FLETES (#) MAYO'!AB101*AB$2,IF($C101=$D$3,'FLETES (#) MAYO'!AB101*AB$3,IF($C101=$D$4,'FLETES (#) MAYO'!AB101*AB$4,IF($C101=$D$5,'FLETES (#) MAYO'!AB101*AB$5,0))))</f>
        <v>0</v>
      </c>
      <c r="AC101" s="179">
        <f>IF($C101=$D$2,'FLETES (#) MAYO'!AC101*AC$2,IF($C101=$D$3,'FLETES (#) MAYO'!AC101*AC$3,IF($C101=$D$4,'FLETES (#) MAYO'!AC101*AC$4,IF($C101=$D$5,'FLETES (#) MAYO'!AC101*AC$5,0))))</f>
        <v>0</v>
      </c>
      <c r="AD101" s="179">
        <f>IF($C101=$D$2,'FLETES (#) MAYO'!AD101*AD$2,IF($C101=$D$3,'FLETES (#) MAYO'!AD101*AD$3,IF($C101=$D$4,'FLETES (#) MAYO'!AD101*AD$4,IF($C101=$D$5,'FLETES (#) MAYO'!AD101*AD$5,0))))</f>
        <v>0</v>
      </c>
      <c r="AE101" s="179">
        <f>IF($C101=$D$2,'FLETES (#) MAYO'!AE101*AE$2,IF($C101=$D$3,'FLETES (#) MAYO'!AE101*AE$3,IF($C101=$D$4,'FLETES (#) MAYO'!AE101*AE$4,IF($C101=$D$5,'FLETES (#) MAYO'!AE101*AE$5,0))))</f>
        <v>0</v>
      </c>
      <c r="AF101" s="179">
        <f>IF($C101=$D$2,'FLETES (#) MAYO'!AF101*AF$2,IF($C101=$D$3,'FLETES (#) MAYO'!AF101*AF$3,IF($C101=$D$4,'FLETES (#) MAYO'!AF101*AF$4,IF($C101=$D$5,'FLETES (#) MAYO'!AF101*AF$5,0))))</f>
        <v>0</v>
      </c>
      <c r="AG101" s="179">
        <f>IF($C101=$D$2,'FLETES (#) MAYO'!AG101*AG$2,IF($C101=$D$3,'FLETES (#) MAYO'!AG101*AG$3,IF($C101=$D$4,'FLETES (#) MAYO'!AG101*AG$4,IF($C101=$D$5,'FLETES (#) MAYO'!AG101*AG$5,0))))</f>
        <v>0</v>
      </c>
      <c r="AH101" s="179">
        <f>IF($C101=$D$2,'FLETES (#) MAYO'!AH101*AH$2,IF($C101=$D$3,'FLETES (#) MAYO'!AH101*AH$3,IF($C101=$D$4,'FLETES (#) MAYO'!AH101*AH$4,IF($C101=$D$5,'FLETES (#) MAYO'!AH101*AH$5,0))))</f>
        <v>0</v>
      </c>
      <c r="AI101" s="179">
        <f>IF($C101=$D$2,'FLETES (#) MAYO'!AI101*AI$2,IF($C101=$D$3,'FLETES (#) MAYO'!AI101*AI$3,IF($C101=$D$4,'FLETES (#) MAYO'!AI101*AI$4,IF($C101=$D$5,'FLETES (#) MAYO'!AI101*AI$5,0))))</f>
        <v>0</v>
      </c>
      <c r="AJ101" s="179">
        <f>IF($C101=$D$2,'FLETES (#) MAYO'!AJ101*AJ$2,IF($C101=$D$3,'FLETES (#) MAYO'!AJ101*AJ$3,IF($C101=$D$4,'FLETES (#) MAYO'!AJ101*AJ$4,IF($C101=$D$5,'FLETES (#) MAYO'!AJ101*AJ$5,0))))</f>
        <v>0</v>
      </c>
      <c r="AK101" s="179">
        <f>IF($C101=$D$2,'FLETES (#) MAYO'!AK101*AK$2,IF($C101=$D$3,'FLETES (#) MAYO'!AK101*AK$3,IF($C101=$D$4,'FLETES (#) MAYO'!AK101*AK$4,IF($C101=$D$5,'FLETES (#) MAYO'!AK101*AK$5,0))))</f>
        <v>0</v>
      </c>
      <c r="AL101" s="179">
        <f>IF($C101=$D$2,'FLETES (#) MAYO'!AL101*AL$2,IF($C101=$D$3,'FLETES (#) MAYO'!AL101*AL$3,IF($C101=$D$4,'FLETES (#) MAYO'!AL101*AL$4,IF($C101=$D$5,'FLETES (#) MAYO'!AL101*AL$5,0))))</f>
        <v>0</v>
      </c>
      <c r="AM101" s="179">
        <f>IF($C101=$D$2,'FLETES (#) MAYO'!AM101*AM$2,IF($C101=$D$3,'FLETES (#) MAYO'!AM101*AM$3,IF($C101=$D$4,'FLETES (#) MAYO'!AM101*AM$4,IF($C101=$D$5,'FLETES (#) MAYO'!AM101*AM$5,0))))</f>
        <v>0</v>
      </c>
    </row>
    <row r="102" spans="1:39">
      <c r="A102" s="141"/>
      <c r="B102" s="165"/>
      <c r="C102" s="165"/>
      <c r="D102" s="178">
        <f t="shared" si="0"/>
        <v>0</v>
      </c>
      <c r="E102" s="179">
        <f>IF($C102=$D$2,'FLETES (#) MAYO'!E102*E$2,IF($C102=$D$3,'FLETES (#) MAYO'!E102*E$3,IF($C102=$D$4,'FLETES (#) MAYO'!E102*E$4,IF($C102=$D$5,'FLETES (#) MAYO'!E102*E$5,0))))</f>
        <v>0</v>
      </c>
      <c r="F102" s="179">
        <f>IF($C102=$D$2,'FLETES (#) MAYO'!F102*F$2,IF($C102=$D$3,'FLETES (#) MAYO'!F102*F$3,IF($C102=$D$4,'FLETES (#) MAYO'!F102*F$4,IF($C102=$D$5,'FLETES (#) MAYO'!F102*F$5,0))))</f>
        <v>0</v>
      </c>
      <c r="G102" s="179">
        <f>IF($C102=$D$2,'FLETES (#) MAYO'!G102*G$2,IF($C102=$D$3,'FLETES (#) MAYO'!G102*G$3,IF($C102=$D$4,'FLETES (#) MAYO'!G102*G$4,IF($C102=$D$5,'FLETES (#) MAYO'!G102*G$5,0))))</f>
        <v>0</v>
      </c>
      <c r="H102" s="179">
        <f>IF($C102=$D$2,'FLETES (#) MAYO'!H102*H$2,IF($C102=$D$3,'FLETES (#) MAYO'!H102*H$3,IF($C102=$D$4,'FLETES (#) MAYO'!H102*H$4,IF($C102=$D$5,'FLETES (#) MAYO'!H102*H$5,0))))</f>
        <v>0</v>
      </c>
      <c r="I102" s="179">
        <f>IF($C102=$D$2,'FLETES (#) MAYO'!I102*I$2,IF($C102=$D$3,'FLETES (#) MAYO'!I102*I$3,IF($C102=$D$4,'FLETES (#) MAYO'!I102*I$4,IF($C102=$D$5,'FLETES (#) MAYO'!I102*I$5,0))))</f>
        <v>0</v>
      </c>
      <c r="J102" s="179">
        <f>IF($C102=$D$2,'FLETES (#) MAYO'!J102*J$2,IF($C102=$D$3,'FLETES (#) MAYO'!J102*J$3,IF($C102=$D$4,'FLETES (#) MAYO'!J102*J$4,IF($C102=$D$5,'FLETES (#) MAYO'!J102*J$5,0))))</f>
        <v>0</v>
      </c>
      <c r="K102" s="179">
        <f>IF($C102=$D$2,'FLETES (#) MAYO'!K102*K$2,IF($C102=$D$3,'FLETES (#) MAYO'!K102*K$3,IF($C102=$D$4,'FLETES (#) MAYO'!K102*K$4,IF($C102=$D$5,'FLETES (#) MAYO'!K102*K$5,0))))</f>
        <v>0</v>
      </c>
      <c r="L102" s="179">
        <f>IF($C102=$D$2,'FLETES (#) MAYO'!L102*L$2,IF($C102=$D$3,'FLETES (#) MAYO'!L102*L$3,IF($C102=$D$4,'FLETES (#) MAYO'!L102*L$4,IF($C102=$D$5,'FLETES (#) MAYO'!L102*L$5,0))))</f>
        <v>0</v>
      </c>
      <c r="M102" s="179">
        <f>IF($C102=$D$2,'FLETES (#) MAYO'!M102*M$2,IF($C102=$D$3,'FLETES (#) MAYO'!M102*M$3,IF($C102=$D$4,'FLETES (#) MAYO'!M102*M$4,IF($C102=$D$5,'FLETES (#) MAYO'!M102*M$5,0))))</f>
        <v>0</v>
      </c>
      <c r="N102" s="179">
        <f>IF($C102=$D$2,'FLETES (#) MAYO'!N102*N$2,IF($C102=$D$3,'FLETES (#) MAYO'!N102*N$3,IF($C102=$D$4,'FLETES (#) MAYO'!N102*N$4,IF($C102=$D$5,'FLETES (#) MAYO'!N102*N$5,0))))</f>
        <v>0</v>
      </c>
      <c r="O102" s="179">
        <f>IF($C102=$D$2,'FLETES (#) MAYO'!O102*O$2,IF($C102=$D$3,'FLETES (#) MAYO'!O102*O$3,IF($C102=$D$4,'FLETES (#) MAYO'!O102*O$4,IF($C102=$D$5,'FLETES (#) MAYO'!O102*O$5,0))))</f>
        <v>0</v>
      </c>
      <c r="P102" s="179">
        <f>IF($C102=$D$2,'FLETES (#) MAYO'!P102*P$2,IF($C102=$D$3,'FLETES (#) MAYO'!P102*P$3,IF($C102=$D$4,'FLETES (#) MAYO'!P102*P$4,IF($C102=$D$5,'FLETES (#) MAYO'!P102*P$5,0))))</f>
        <v>0</v>
      </c>
      <c r="Q102" s="179">
        <f>IF($C102=$D$2,'FLETES (#) MAYO'!Q102*Q$2,IF($C102=$D$3,'FLETES (#) MAYO'!Q102*Q$3,IF($C102=$D$4,'FLETES (#) MAYO'!Q102*Q$4,IF($C102=$D$5,'FLETES (#) MAYO'!Q102*Q$5,0))))</f>
        <v>0</v>
      </c>
      <c r="R102" s="179">
        <f>IF($C102=$D$2,'FLETES (#) MAYO'!R102*R$2,IF($C102=$D$3,'FLETES (#) MAYO'!R102*R$3,IF($C102=$D$4,'FLETES (#) MAYO'!R102*R$4,IF($C102=$D$5,'FLETES (#) MAYO'!R102*R$5,0))))</f>
        <v>0</v>
      </c>
      <c r="S102" s="179">
        <f>IF($C102=$D$2,'FLETES (#) MAYO'!S102*S$2,IF($C102=$D$3,'FLETES (#) MAYO'!S102*S$3,IF($C102=$D$4,'FLETES (#) MAYO'!S102*S$4,IF($C102=$D$5,'FLETES (#) MAYO'!S102*S$5,0))))</f>
        <v>0</v>
      </c>
      <c r="T102" s="179">
        <f>IF($C102=$D$2,'FLETES (#) MAYO'!T102*T$2,IF($C102=$D$3,'FLETES (#) MAYO'!T102*T$3,IF($C102=$D$4,'FLETES (#) MAYO'!T102*T$4,IF($C102=$D$5,'FLETES (#) MAYO'!T102*T$5,0))))</f>
        <v>0</v>
      </c>
      <c r="U102" s="179">
        <f>IF($C102=$D$2,'FLETES (#) MAYO'!U102*U$2,IF($C102=$D$3,'FLETES (#) MAYO'!U102*U$3,IF($C102=$D$4,'FLETES (#) MAYO'!U102*U$4,IF($C102=$D$5,'FLETES (#) MAYO'!U102*U$5,0))))</f>
        <v>0</v>
      </c>
      <c r="V102" s="179">
        <f>IF($C102=$D$2,'FLETES (#) MAYO'!V102*V$2,IF($C102=$D$3,'FLETES (#) MAYO'!V102*V$3,IF($C102=$D$4,'FLETES (#) MAYO'!V102*V$4,IF($C102=$D$5,'FLETES (#) MAYO'!V102*V$5,0))))</f>
        <v>0</v>
      </c>
      <c r="W102" s="179">
        <f>IF($C102=$D$2,'FLETES (#) MAYO'!W102*W$2,IF($C102=$D$3,'FLETES (#) MAYO'!W102*W$3,IF($C102=$D$4,'FLETES (#) MAYO'!W102*W$4,IF($C102=$D$5,'FLETES (#) MAYO'!W102*W$5,0))))</f>
        <v>0</v>
      </c>
      <c r="X102" s="179">
        <f>IF($C102=$D$2,'FLETES (#) MAYO'!X102*X$2,IF($C102=$D$3,'FLETES (#) MAYO'!X102*X$3,IF($C102=$D$4,'FLETES (#) MAYO'!X102*X$4,IF($C102=$D$5,'FLETES (#) MAYO'!X102*X$5,0))))</f>
        <v>0</v>
      </c>
      <c r="Y102" s="179">
        <f>IF($C102=$D$2,'FLETES (#) MAYO'!Y102*Y$2,IF($C102=$D$3,'FLETES (#) MAYO'!Y102*Y$3,IF($C102=$D$4,'FLETES (#) MAYO'!Y102*Y$4,IF($C102=$D$5,'FLETES (#) MAYO'!Y102*Y$5,0))))</f>
        <v>0</v>
      </c>
      <c r="Z102" s="179">
        <f>IF($C102=$D$2,'FLETES (#) MAYO'!Z102*Z$2,IF($C102=$D$3,'FLETES (#) MAYO'!Z102*Z$3,IF($C102=$D$4,'FLETES (#) MAYO'!Z102*Z$4,IF($C102=$D$5,'FLETES (#) MAYO'!Z102*Z$5,0))))</f>
        <v>0</v>
      </c>
      <c r="AA102" s="179">
        <f>IF($C102=$D$2,'FLETES (#) MAYO'!AA102*AA$2,IF($C102=$D$3,'FLETES (#) MAYO'!AA102*AA$3,IF($C102=$D$4,'FLETES (#) MAYO'!AA102*AA$4,IF($C102=$D$5,'FLETES (#) MAYO'!AA102*AA$5,0))))</f>
        <v>0</v>
      </c>
      <c r="AB102" s="179">
        <f>IF($C102=$D$2,'FLETES (#) MAYO'!AB102*AB$2,IF($C102=$D$3,'FLETES (#) MAYO'!AB102*AB$3,IF($C102=$D$4,'FLETES (#) MAYO'!AB102*AB$4,IF($C102=$D$5,'FLETES (#) MAYO'!AB102*AB$5,0))))</f>
        <v>0</v>
      </c>
      <c r="AC102" s="179">
        <f>IF($C102=$D$2,'FLETES (#) MAYO'!AC102*AC$2,IF($C102=$D$3,'FLETES (#) MAYO'!AC102*AC$3,IF($C102=$D$4,'FLETES (#) MAYO'!AC102*AC$4,IF($C102=$D$5,'FLETES (#) MAYO'!AC102*AC$5,0))))</f>
        <v>0</v>
      </c>
      <c r="AD102" s="179">
        <f>IF($C102=$D$2,'FLETES (#) MAYO'!AD102*AD$2,IF($C102=$D$3,'FLETES (#) MAYO'!AD102*AD$3,IF($C102=$D$4,'FLETES (#) MAYO'!AD102*AD$4,IF($C102=$D$5,'FLETES (#) MAYO'!AD102*AD$5,0))))</f>
        <v>0</v>
      </c>
      <c r="AE102" s="179">
        <f>IF($C102=$D$2,'FLETES (#) MAYO'!AE102*AE$2,IF($C102=$D$3,'FLETES (#) MAYO'!AE102*AE$3,IF($C102=$D$4,'FLETES (#) MAYO'!AE102*AE$4,IF($C102=$D$5,'FLETES (#) MAYO'!AE102*AE$5,0))))</f>
        <v>0</v>
      </c>
      <c r="AF102" s="179">
        <f>IF($C102=$D$2,'FLETES (#) MAYO'!AF102*AF$2,IF($C102=$D$3,'FLETES (#) MAYO'!AF102*AF$3,IF($C102=$D$4,'FLETES (#) MAYO'!AF102*AF$4,IF($C102=$D$5,'FLETES (#) MAYO'!AF102*AF$5,0))))</f>
        <v>0</v>
      </c>
      <c r="AG102" s="179">
        <f>IF($C102=$D$2,'FLETES (#) MAYO'!AG102*AG$2,IF($C102=$D$3,'FLETES (#) MAYO'!AG102*AG$3,IF($C102=$D$4,'FLETES (#) MAYO'!AG102*AG$4,IF($C102=$D$5,'FLETES (#) MAYO'!AG102*AG$5,0))))</f>
        <v>0</v>
      </c>
      <c r="AH102" s="179">
        <f>IF($C102=$D$2,'FLETES (#) MAYO'!AH102*AH$2,IF($C102=$D$3,'FLETES (#) MAYO'!AH102*AH$3,IF($C102=$D$4,'FLETES (#) MAYO'!AH102*AH$4,IF($C102=$D$5,'FLETES (#) MAYO'!AH102*AH$5,0))))</f>
        <v>0</v>
      </c>
      <c r="AI102" s="179">
        <f>IF($C102=$D$2,'FLETES (#) MAYO'!AI102*AI$2,IF($C102=$D$3,'FLETES (#) MAYO'!AI102*AI$3,IF($C102=$D$4,'FLETES (#) MAYO'!AI102*AI$4,IF($C102=$D$5,'FLETES (#) MAYO'!AI102*AI$5,0))))</f>
        <v>0</v>
      </c>
      <c r="AJ102" s="179">
        <f>IF($C102=$D$2,'FLETES (#) MAYO'!AJ102*AJ$2,IF($C102=$D$3,'FLETES (#) MAYO'!AJ102*AJ$3,IF($C102=$D$4,'FLETES (#) MAYO'!AJ102*AJ$4,IF($C102=$D$5,'FLETES (#) MAYO'!AJ102*AJ$5,0))))</f>
        <v>0</v>
      </c>
      <c r="AK102" s="179">
        <f>IF($C102=$D$2,'FLETES (#) MAYO'!AK102*AK$2,IF($C102=$D$3,'FLETES (#) MAYO'!AK102*AK$3,IF($C102=$D$4,'FLETES (#) MAYO'!AK102*AK$4,IF($C102=$D$5,'FLETES (#) MAYO'!AK102*AK$5,0))))</f>
        <v>0</v>
      </c>
      <c r="AL102" s="179">
        <f>IF($C102=$D$2,'FLETES (#) MAYO'!AL102*AL$2,IF($C102=$D$3,'FLETES (#) MAYO'!AL102*AL$3,IF($C102=$D$4,'FLETES (#) MAYO'!AL102*AL$4,IF($C102=$D$5,'FLETES (#) MAYO'!AL102*AL$5,0))))</f>
        <v>0</v>
      </c>
      <c r="AM102" s="179">
        <f>IF($C102=$D$2,'FLETES (#) MAYO'!AM102*AM$2,IF($C102=$D$3,'FLETES (#) MAYO'!AM102*AM$3,IF($C102=$D$4,'FLETES (#) MAYO'!AM102*AM$4,IF($C102=$D$5,'FLETES (#) MAYO'!AM102*AM$5,0))))</f>
        <v>0</v>
      </c>
    </row>
    <row r="103" spans="1:39">
      <c r="A103" s="141"/>
      <c r="B103" s="165"/>
      <c r="C103" s="165"/>
      <c r="D103" s="178">
        <f t="shared" si="0"/>
        <v>0</v>
      </c>
      <c r="E103" s="179">
        <f>IF($C103=$D$2,'FLETES (#) MAYO'!E103*E$2,IF($C103=$D$3,'FLETES (#) MAYO'!E103*E$3,IF($C103=$D$4,'FLETES (#) MAYO'!E103*E$4,IF($C103=$D$5,'FLETES (#) MAYO'!E103*E$5,0))))</f>
        <v>0</v>
      </c>
      <c r="F103" s="179">
        <f>IF($C103=$D$2,'FLETES (#) MAYO'!F103*F$2,IF($C103=$D$3,'FLETES (#) MAYO'!F103*F$3,IF($C103=$D$4,'FLETES (#) MAYO'!F103*F$4,IF($C103=$D$5,'FLETES (#) MAYO'!F103*F$5,0))))</f>
        <v>0</v>
      </c>
      <c r="G103" s="179">
        <f>IF($C103=$D$2,'FLETES (#) MAYO'!G103*G$2,IF($C103=$D$3,'FLETES (#) MAYO'!G103*G$3,IF($C103=$D$4,'FLETES (#) MAYO'!G103*G$4,IF($C103=$D$5,'FLETES (#) MAYO'!G103*G$5,0))))</f>
        <v>0</v>
      </c>
      <c r="H103" s="179">
        <f>IF($C103=$D$2,'FLETES (#) MAYO'!H103*H$2,IF($C103=$D$3,'FLETES (#) MAYO'!H103*H$3,IF($C103=$D$4,'FLETES (#) MAYO'!H103*H$4,IF($C103=$D$5,'FLETES (#) MAYO'!H103*H$5,0))))</f>
        <v>0</v>
      </c>
      <c r="I103" s="179">
        <f>IF($C103=$D$2,'FLETES (#) MAYO'!I103*I$2,IF($C103=$D$3,'FLETES (#) MAYO'!I103*I$3,IF($C103=$D$4,'FLETES (#) MAYO'!I103*I$4,IF($C103=$D$5,'FLETES (#) MAYO'!I103*I$5,0))))</f>
        <v>0</v>
      </c>
      <c r="J103" s="179">
        <f>IF($C103=$D$2,'FLETES (#) MAYO'!J103*J$2,IF($C103=$D$3,'FLETES (#) MAYO'!J103*J$3,IF($C103=$D$4,'FLETES (#) MAYO'!J103*J$4,IF($C103=$D$5,'FLETES (#) MAYO'!J103*J$5,0))))</f>
        <v>0</v>
      </c>
      <c r="K103" s="179">
        <f>IF($C103=$D$2,'FLETES (#) MAYO'!K103*K$2,IF($C103=$D$3,'FLETES (#) MAYO'!K103*K$3,IF($C103=$D$4,'FLETES (#) MAYO'!K103*K$4,IF($C103=$D$5,'FLETES (#) MAYO'!K103*K$5,0))))</f>
        <v>0</v>
      </c>
      <c r="L103" s="179">
        <f>IF($C103=$D$2,'FLETES (#) MAYO'!L103*L$2,IF($C103=$D$3,'FLETES (#) MAYO'!L103*L$3,IF($C103=$D$4,'FLETES (#) MAYO'!L103*L$4,IF($C103=$D$5,'FLETES (#) MAYO'!L103*L$5,0))))</f>
        <v>0</v>
      </c>
      <c r="M103" s="179">
        <f>IF($C103=$D$2,'FLETES (#) MAYO'!M103*M$2,IF($C103=$D$3,'FLETES (#) MAYO'!M103*M$3,IF($C103=$D$4,'FLETES (#) MAYO'!M103*M$4,IF($C103=$D$5,'FLETES (#) MAYO'!M103*M$5,0))))</f>
        <v>0</v>
      </c>
      <c r="N103" s="179">
        <f>IF($C103=$D$2,'FLETES (#) MAYO'!N103*N$2,IF($C103=$D$3,'FLETES (#) MAYO'!N103*N$3,IF($C103=$D$4,'FLETES (#) MAYO'!N103*N$4,IF($C103=$D$5,'FLETES (#) MAYO'!N103*N$5,0))))</f>
        <v>0</v>
      </c>
      <c r="O103" s="179">
        <f>IF($C103=$D$2,'FLETES (#) MAYO'!O103*O$2,IF($C103=$D$3,'FLETES (#) MAYO'!O103*O$3,IF($C103=$D$4,'FLETES (#) MAYO'!O103*O$4,IF($C103=$D$5,'FLETES (#) MAYO'!O103*O$5,0))))</f>
        <v>0</v>
      </c>
      <c r="P103" s="179">
        <f>IF($C103=$D$2,'FLETES (#) MAYO'!P103*P$2,IF($C103=$D$3,'FLETES (#) MAYO'!P103*P$3,IF($C103=$D$4,'FLETES (#) MAYO'!P103*P$4,IF($C103=$D$5,'FLETES (#) MAYO'!P103*P$5,0))))</f>
        <v>0</v>
      </c>
      <c r="Q103" s="179">
        <f>IF($C103=$D$2,'FLETES (#) MAYO'!Q103*Q$2,IF($C103=$D$3,'FLETES (#) MAYO'!Q103*Q$3,IF($C103=$D$4,'FLETES (#) MAYO'!Q103*Q$4,IF($C103=$D$5,'FLETES (#) MAYO'!Q103*Q$5,0))))</f>
        <v>0</v>
      </c>
      <c r="R103" s="179">
        <f>IF($C103=$D$2,'FLETES (#) MAYO'!R103*R$2,IF($C103=$D$3,'FLETES (#) MAYO'!R103*R$3,IF($C103=$D$4,'FLETES (#) MAYO'!R103*R$4,IF($C103=$D$5,'FLETES (#) MAYO'!R103*R$5,0))))</f>
        <v>0</v>
      </c>
      <c r="S103" s="179">
        <f>IF($C103=$D$2,'FLETES (#) MAYO'!S103*S$2,IF($C103=$D$3,'FLETES (#) MAYO'!S103*S$3,IF($C103=$D$4,'FLETES (#) MAYO'!S103*S$4,IF($C103=$D$5,'FLETES (#) MAYO'!S103*S$5,0))))</f>
        <v>0</v>
      </c>
      <c r="T103" s="179">
        <f>IF($C103=$D$2,'FLETES (#) MAYO'!T103*T$2,IF($C103=$D$3,'FLETES (#) MAYO'!T103*T$3,IF($C103=$D$4,'FLETES (#) MAYO'!T103*T$4,IF($C103=$D$5,'FLETES (#) MAYO'!T103*T$5,0))))</f>
        <v>0</v>
      </c>
      <c r="U103" s="179">
        <f>IF($C103=$D$2,'FLETES (#) MAYO'!U103*U$2,IF($C103=$D$3,'FLETES (#) MAYO'!U103*U$3,IF($C103=$D$4,'FLETES (#) MAYO'!U103*U$4,IF($C103=$D$5,'FLETES (#) MAYO'!U103*U$5,0))))</f>
        <v>0</v>
      </c>
      <c r="V103" s="179">
        <f>IF($C103=$D$2,'FLETES (#) MAYO'!V103*V$2,IF($C103=$D$3,'FLETES (#) MAYO'!V103*V$3,IF($C103=$D$4,'FLETES (#) MAYO'!V103*V$4,IF($C103=$D$5,'FLETES (#) MAYO'!V103*V$5,0))))</f>
        <v>0</v>
      </c>
      <c r="W103" s="179">
        <f>IF($C103=$D$2,'FLETES (#) MAYO'!W103*W$2,IF($C103=$D$3,'FLETES (#) MAYO'!W103*W$3,IF($C103=$D$4,'FLETES (#) MAYO'!W103*W$4,IF($C103=$D$5,'FLETES (#) MAYO'!W103*W$5,0))))</f>
        <v>0</v>
      </c>
      <c r="X103" s="179">
        <f>IF($C103=$D$2,'FLETES (#) MAYO'!X103*X$2,IF($C103=$D$3,'FLETES (#) MAYO'!X103*X$3,IF($C103=$D$4,'FLETES (#) MAYO'!X103*X$4,IF($C103=$D$5,'FLETES (#) MAYO'!X103*X$5,0))))</f>
        <v>0</v>
      </c>
      <c r="Y103" s="179">
        <f>IF($C103=$D$2,'FLETES (#) MAYO'!Y103*Y$2,IF($C103=$D$3,'FLETES (#) MAYO'!Y103*Y$3,IF($C103=$D$4,'FLETES (#) MAYO'!Y103*Y$4,IF($C103=$D$5,'FLETES (#) MAYO'!Y103*Y$5,0))))</f>
        <v>0</v>
      </c>
      <c r="Z103" s="179">
        <f>IF($C103=$D$2,'FLETES (#) MAYO'!Z103*Z$2,IF($C103=$D$3,'FLETES (#) MAYO'!Z103*Z$3,IF($C103=$D$4,'FLETES (#) MAYO'!Z103*Z$4,IF($C103=$D$5,'FLETES (#) MAYO'!Z103*Z$5,0))))</f>
        <v>0</v>
      </c>
      <c r="AA103" s="179">
        <f>IF($C103=$D$2,'FLETES (#) MAYO'!AA103*AA$2,IF($C103=$D$3,'FLETES (#) MAYO'!AA103*AA$3,IF($C103=$D$4,'FLETES (#) MAYO'!AA103*AA$4,IF($C103=$D$5,'FLETES (#) MAYO'!AA103*AA$5,0))))</f>
        <v>0</v>
      </c>
      <c r="AB103" s="179">
        <f>IF($C103=$D$2,'FLETES (#) MAYO'!AB103*AB$2,IF($C103=$D$3,'FLETES (#) MAYO'!AB103*AB$3,IF($C103=$D$4,'FLETES (#) MAYO'!AB103*AB$4,IF($C103=$D$5,'FLETES (#) MAYO'!AB103*AB$5,0))))</f>
        <v>0</v>
      </c>
      <c r="AC103" s="179">
        <f>IF($C103=$D$2,'FLETES (#) MAYO'!AC103*AC$2,IF($C103=$D$3,'FLETES (#) MAYO'!AC103*AC$3,IF($C103=$D$4,'FLETES (#) MAYO'!AC103*AC$4,IF($C103=$D$5,'FLETES (#) MAYO'!AC103*AC$5,0))))</f>
        <v>0</v>
      </c>
      <c r="AD103" s="179">
        <f>IF($C103=$D$2,'FLETES (#) MAYO'!AD103*AD$2,IF($C103=$D$3,'FLETES (#) MAYO'!AD103*AD$3,IF($C103=$D$4,'FLETES (#) MAYO'!AD103*AD$4,IF($C103=$D$5,'FLETES (#) MAYO'!AD103*AD$5,0))))</f>
        <v>0</v>
      </c>
      <c r="AE103" s="179">
        <f>IF($C103=$D$2,'FLETES (#) MAYO'!AE103*AE$2,IF($C103=$D$3,'FLETES (#) MAYO'!AE103*AE$3,IF($C103=$D$4,'FLETES (#) MAYO'!AE103*AE$4,IF($C103=$D$5,'FLETES (#) MAYO'!AE103*AE$5,0))))</f>
        <v>0</v>
      </c>
      <c r="AF103" s="179">
        <f>IF($C103=$D$2,'FLETES (#) MAYO'!AF103*AF$2,IF($C103=$D$3,'FLETES (#) MAYO'!AF103*AF$3,IF($C103=$D$4,'FLETES (#) MAYO'!AF103*AF$4,IF($C103=$D$5,'FLETES (#) MAYO'!AF103*AF$5,0))))</f>
        <v>0</v>
      </c>
      <c r="AG103" s="179">
        <f>IF($C103=$D$2,'FLETES (#) MAYO'!AG103*AG$2,IF($C103=$D$3,'FLETES (#) MAYO'!AG103*AG$3,IF($C103=$D$4,'FLETES (#) MAYO'!AG103*AG$4,IF($C103=$D$5,'FLETES (#) MAYO'!AG103*AG$5,0))))</f>
        <v>0</v>
      </c>
      <c r="AH103" s="179">
        <f>IF($C103=$D$2,'FLETES (#) MAYO'!AH103*AH$2,IF($C103=$D$3,'FLETES (#) MAYO'!AH103*AH$3,IF($C103=$D$4,'FLETES (#) MAYO'!AH103*AH$4,IF($C103=$D$5,'FLETES (#) MAYO'!AH103*AH$5,0))))</f>
        <v>0</v>
      </c>
      <c r="AI103" s="179">
        <f>IF($C103=$D$2,'FLETES (#) MAYO'!AI103*AI$2,IF($C103=$D$3,'FLETES (#) MAYO'!AI103*AI$3,IF($C103=$D$4,'FLETES (#) MAYO'!AI103*AI$4,IF($C103=$D$5,'FLETES (#) MAYO'!AI103*AI$5,0))))</f>
        <v>0</v>
      </c>
      <c r="AJ103" s="179">
        <f>IF($C103=$D$2,'FLETES (#) MAYO'!AJ103*AJ$2,IF($C103=$D$3,'FLETES (#) MAYO'!AJ103*AJ$3,IF($C103=$D$4,'FLETES (#) MAYO'!AJ103*AJ$4,IF($C103=$D$5,'FLETES (#) MAYO'!AJ103*AJ$5,0))))</f>
        <v>0</v>
      </c>
      <c r="AK103" s="179">
        <f>IF($C103=$D$2,'FLETES (#) MAYO'!AK103*AK$2,IF($C103=$D$3,'FLETES (#) MAYO'!AK103*AK$3,IF($C103=$D$4,'FLETES (#) MAYO'!AK103*AK$4,IF($C103=$D$5,'FLETES (#) MAYO'!AK103*AK$5,0))))</f>
        <v>0</v>
      </c>
      <c r="AL103" s="179">
        <f>IF($C103=$D$2,'FLETES (#) MAYO'!AL103*AL$2,IF($C103=$D$3,'FLETES (#) MAYO'!AL103*AL$3,IF($C103=$D$4,'FLETES (#) MAYO'!AL103*AL$4,IF($C103=$D$5,'FLETES (#) MAYO'!AL103*AL$5,0))))</f>
        <v>0</v>
      </c>
      <c r="AM103" s="179">
        <f>IF($C103=$D$2,'FLETES (#) MAYO'!AM103*AM$2,IF($C103=$D$3,'FLETES (#) MAYO'!AM103*AM$3,IF($C103=$D$4,'FLETES (#) MAYO'!AM103*AM$4,IF($C103=$D$5,'FLETES (#) MAYO'!AM103*AM$5,0))))</f>
        <v>0</v>
      </c>
    </row>
    <row r="104" spans="1:39">
      <c r="A104" s="141"/>
      <c r="B104" s="165"/>
      <c r="C104" s="165"/>
      <c r="D104" s="178">
        <f t="shared" si="0"/>
        <v>0</v>
      </c>
      <c r="E104" s="179">
        <f>IF($C104=$D$2,'FLETES (#) MAYO'!E104*E$2,IF($C104=$D$3,'FLETES (#) MAYO'!E104*E$3,IF($C104=$D$4,'FLETES (#) MAYO'!E104*E$4,IF($C104=$D$5,'FLETES (#) MAYO'!E104*E$5,0))))</f>
        <v>0</v>
      </c>
      <c r="F104" s="179">
        <f>IF($C104=$D$2,'FLETES (#) MAYO'!F104*F$2,IF($C104=$D$3,'FLETES (#) MAYO'!F104*F$3,IF($C104=$D$4,'FLETES (#) MAYO'!F104*F$4,IF($C104=$D$5,'FLETES (#) MAYO'!F104*F$5,0))))</f>
        <v>0</v>
      </c>
      <c r="G104" s="179">
        <f>IF($C104=$D$2,'FLETES (#) MAYO'!G104*G$2,IF($C104=$D$3,'FLETES (#) MAYO'!G104*G$3,IF($C104=$D$4,'FLETES (#) MAYO'!G104*G$4,IF($C104=$D$5,'FLETES (#) MAYO'!G104*G$5,0))))</f>
        <v>0</v>
      </c>
      <c r="H104" s="179">
        <f>IF($C104=$D$2,'FLETES (#) MAYO'!H104*H$2,IF($C104=$D$3,'FLETES (#) MAYO'!H104*H$3,IF($C104=$D$4,'FLETES (#) MAYO'!H104*H$4,IF($C104=$D$5,'FLETES (#) MAYO'!H104*H$5,0))))</f>
        <v>0</v>
      </c>
      <c r="I104" s="179">
        <f>IF($C104=$D$2,'FLETES (#) MAYO'!I104*I$2,IF($C104=$D$3,'FLETES (#) MAYO'!I104*I$3,IF($C104=$D$4,'FLETES (#) MAYO'!I104*I$4,IF($C104=$D$5,'FLETES (#) MAYO'!I104*I$5,0))))</f>
        <v>0</v>
      </c>
      <c r="J104" s="179">
        <f>IF($C104=$D$2,'FLETES (#) MAYO'!J104*J$2,IF($C104=$D$3,'FLETES (#) MAYO'!J104*J$3,IF($C104=$D$4,'FLETES (#) MAYO'!J104*J$4,IF($C104=$D$5,'FLETES (#) MAYO'!J104*J$5,0))))</f>
        <v>0</v>
      </c>
      <c r="K104" s="179">
        <f>IF($C104=$D$2,'FLETES (#) MAYO'!K104*K$2,IF($C104=$D$3,'FLETES (#) MAYO'!K104*K$3,IF($C104=$D$4,'FLETES (#) MAYO'!K104*K$4,IF($C104=$D$5,'FLETES (#) MAYO'!K104*K$5,0))))</f>
        <v>0</v>
      </c>
      <c r="L104" s="179">
        <f>IF($C104=$D$2,'FLETES (#) MAYO'!L104*L$2,IF($C104=$D$3,'FLETES (#) MAYO'!L104*L$3,IF($C104=$D$4,'FLETES (#) MAYO'!L104*L$4,IF($C104=$D$5,'FLETES (#) MAYO'!L104*L$5,0))))</f>
        <v>0</v>
      </c>
      <c r="M104" s="179">
        <f>IF($C104=$D$2,'FLETES (#) MAYO'!M104*M$2,IF($C104=$D$3,'FLETES (#) MAYO'!M104*M$3,IF($C104=$D$4,'FLETES (#) MAYO'!M104*M$4,IF($C104=$D$5,'FLETES (#) MAYO'!M104*M$5,0))))</f>
        <v>0</v>
      </c>
      <c r="N104" s="179">
        <f>IF($C104=$D$2,'FLETES (#) MAYO'!N104*N$2,IF($C104=$D$3,'FLETES (#) MAYO'!N104*N$3,IF($C104=$D$4,'FLETES (#) MAYO'!N104*N$4,IF($C104=$D$5,'FLETES (#) MAYO'!N104*N$5,0))))</f>
        <v>0</v>
      </c>
      <c r="O104" s="179">
        <f>IF($C104=$D$2,'FLETES (#) MAYO'!O104*O$2,IF($C104=$D$3,'FLETES (#) MAYO'!O104*O$3,IF($C104=$D$4,'FLETES (#) MAYO'!O104*O$4,IF($C104=$D$5,'FLETES (#) MAYO'!O104*O$5,0))))</f>
        <v>0</v>
      </c>
      <c r="P104" s="179">
        <f>IF($C104=$D$2,'FLETES (#) MAYO'!P104*P$2,IF($C104=$D$3,'FLETES (#) MAYO'!P104*P$3,IF($C104=$D$4,'FLETES (#) MAYO'!P104*P$4,IF($C104=$D$5,'FLETES (#) MAYO'!P104*P$5,0))))</f>
        <v>0</v>
      </c>
      <c r="Q104" s="179">
        <f>IF($C104=$D$2,'FLETES (#) MAYO'!Q104*Q$2,IF($C104=$D$3,'FLETES (#) MAYO'!Q104*Q$3,IF($C104=$D$4,'FLETES (#) MAYO'!Q104*Q$4,IF($C104=$D$5,'FLETES (#) MAYO'!Q104*Q$5,0))))</f>
        <v>0</v>
      </c>
      <c r="R104" s="179">
        <f>IF($C104=$D$2,'FLETES (#) MAYO'!R104*R$2,IF($C104=$D$3,'FLETES (#) MAYO'!R104*R$3,IF($C104=$D$4,'FLETES (#) MAYO'!R104*R$4,IF($C104=$D$5,'FLETES (#) MAYO'!R104*R$5,0))))</f>
        <v>0</v>
      </c>
      <c r="S104" s="179">
        <f>IF($C104=$D$2,'FLETES (#) MAYO'!S104*S$2,IF($C104=$D$3,'FLETES (#) MAYO'!S104*S$3,IF($C104=$D$4,'FLETES (#) MAYO'!S104*S$4,IF($C104=$D$5,'FLETES (#) MAYO'!S104*S$5,0))))</f>
        <v>0</v>
      </c>
      <c r="T104" s="179">
        <f>IF($C104=$D$2,'FLETES (#) MAYO'!T104*T$2,IF($C104=$D$3,'FLETES (#) MAYO'!T104*T$3,IF($C104=$D$4,'FLETES (#) MAYO'!T104*T$4,IF($C104=$D$5,'FLETES (#) MAYO'!T104*T$5,0))))</f>
        <v>0</v>
      </c>
      <c r="U104" s="179">
        <f>IF($C104=$D$2,'FLETES (#) MAYO'!U104*U$2,IF($C104=$D$3,'FLETES (#) MAYO'!U104*U$3,IF($C104=$D$4,'FLETES (#) MAYO'!U104*U$4,IF($C104=$D$5,'FLETES (#) MAYO'!U104*U$5,0))))</f>
        <v>0</v>
      </c>
      <c r="V104" s="179">
        <f>IF($C104=$D$2,'FLETES (#) MAYO'!V104*V$2,IF($C104=$D$3,'FLETES (#) MAYO'!V104*V$3,IF($C104=$D$4,'FLETES (#) MAYO'!V104*V$4,IF($C104=$D$5,'FLETES (#) MAYO'!V104*V$5,0))))</f>
        <v>0</v>
      </c>
      <c r="W104" s="179">
        <f>IF($C104=$D$2,'FLETES (#) MAYO'!W104*W$2,IF($C104=$D$3,'FLETES (#) MAYO'!W104*W$3,IF($C104=$D$4,'FLETES (#) MAYO'!W104*W$4,IF($C104=$D$5,'FLETES (#) MAYO'!W104*W$5,0))))</f>
        <v>0</v>
      </c>
      <c r="X104" s="179">
        <f>IF($C104=$D$2,'FLETES (#) MAYO'!X104*X$2,IF($C104=$D$3,'FLETES (#) MAYO'!X104*X$3,IF($C104=$D$4,'FLETES (#) MAYO'!X104*X$4,IF($C104=$D$5,'FLETES (#) MAYO'!X104*X$5,0))))</f>
        <v>0</v>
      </c>
      <c r="Y104" s="179">
        <f>IF($C104=$D$2,'FLETES (#) MAYO'!Y104*Y$2,IF($C104=$D$3,'FLETES (#) MAYO'!Y104*Y$3,IF($C104=$D$4,'FLETES (#) MAYO'!Y104*Y$4,IF($C104=$D$5,'FLETES (#) MAYO'!Y104*Y$5,0))))</f>
        <v>0</v>
      </c>
      <c r="Z104" s="179">
        <f>IF($C104=$D$2,'FLETES (#) MAYO'!Z104*Z$2,IF($C104=$D$3,'FLETES (#) MAYO'!Z104*Z$3,IF($C104=$D$4,'FLETES (#) MAYO'!Z104*Z$4,IF($C104=$D$5,'FLETES (#) MAYO'!Z104*Z$5,0))))</f>
        <v>0</v>
      </c>
      <c r="AA104" s="179">
        <f>IF($C104=$D$2,'FLETES (#) MAYO'!AA104*AA$2,IF($C104=$D$3,'FLETES (#) MAYO'!AA104*AA$3,IF($C104=$D$4,'FLETES (#) MAYO'!AA104*AA$4,IF($C104=$D$5,'FLETES (#) MAYO'!AA104*AA$5,0))))</f>
        <v>0</v>
      </c>
      <c r="AB104" s="179">
        <f>IF($C104=$D$2,'FLETES (#) MAYO'!AB104*AB$2,IF($C104=$D$3,'FLETES (#) MAYO'!AB104*AB$3,IF($C104=$D$4,'FLETES (#) MAYO'!AB104*AB$4,IF($C104=$D$5,'FLETES (#) MAYO'!AB104*AB$5,0))))</f>
        <v>0</v>
      </c>
      <c r="AC104" s="179">
        <f>IF($C104=$D$2,'FLETES (#) MAYO'!AC104*AC$2,IF($C104=$D$3,'FLETES (#) MAYO'!AC104*AC$3,IF($C104=$D$4,'FLETES (#) MAYO'!AC104*AC$4,IF($C104=$D$5,'FLETES (#) MAYO'!AC104*AC$5,0))))</f>
        <v>0</v>
      </c>
      <c r="AD104" s="179">
        <f>IF($C104=$D$2,'FLETES (#) MAYO'!AD104*AD$2,IF($C104=$D$3,'FLETES (#) MAYO'!AD104*AD$3,IF($C104=$D$4,'FLETES (#) MAYO'!AD104*AD$4,IF($C104=$D$5,'FLETES (#) MAYO'!AD104*AD$5,0))))</f>
        <v>0</v>
      </c>
      <c r="AE104" s="179">
        <f>IF($C104=$D$2,'FLETES (#) MAYO'!AE104*AE$2,IF($C104=$D$3,'FLETES (#) MAYO'!AE104*AE$3,IF($C104=$D$4,'FLETES (#) MAYO'!AE104*AE$4,IF($C104=$D$5,'FLETES (#) MAYO'!AE104*AE$5,0))))</f>
        <v>0</v>
      </c>
      <c r="AF104" s="179">
        <f>IF($C104=$D$2,'FLETES (#) MAYO'!AF104*AF$2,IF($C104=$D$3,'FLETES (#) MAYO'!AF104*AF$3,IF($C104=$D$4,'FLETES (#) MAYO'!AF104*AF$4,IF($C104=$D$5,'FLETES (#) MAYO'!AF104*AF$5,0))))</f>
        <v>0</v>
      </c>
      <c r="AG104" s="179">
        <f>IF($C104=$D$2,'FLETES (#) MAYO'!AG104*AG$2,IF($C104=$D$3,'FLETES (#) MAYO'!AG104*AG$3,IF($C104=$D$4,'FLETES (#) MAYO'!AG104*AG$4,IF($C104=$D$5,'FLETES (#) MAYO'!AG104*AG$5,0))))</f>
        <v>0</v>
      </c>
      <c r="AH104" s="179">
        <f>IF($C104=$D$2,'FLETES (#) MAYO'!AH104*AH$2,IF($C104=$D$3,'FLETES (#) MAYO'!AH104*AH$3,IF($C104=$D$4,'FLETES (#) MAYO'!AH104*AH$4,IF($C104=$D$5,'FLETES (#) MAYO'!AH104*AH$5,0))))</f>
        <v>0</v>
      </c>
      <c r="AI104" s="179">
        <f>IF($C104=$D$2,'FLETES (#) MAYO'!AI104*AI$2,IF($C104=$D$3,'FLETES (#) MAYO'!AI104*AI$3,IF($C104=$D$4,'FLETES (#) MAYO'!AI104*AI$4,IF($C104=$D$5,'FLETES (#) MAYO'!AI104*AI$5,0))))</f>
        <v>0</v>
      </c>
      <c r="AJ104" s="179">
        <f>IF($C104=$D$2,'FLETES (#) MAYO'!AJ104*AJ$2,IF($C104=$D$3,'FLETES (#) MAYO'!AJ104*AJ$3,IF($C104=$D$4,'FLETES (#) MAYO'!AJ104*AJ$4,IF($C104=$D$5,'FLETES (#) MAYO'!AJ104*AJ$5,0))))</f>
        <v>0</v>
      </c>
      <c r="AK104" s="179">
        <f>IF($C104=$D$2,'FLETES (#) MAYO'!AK104*AK$2,IF($C104=$D$3,'FLETES (#) MAYO'!AK104*AK$3,IF($C104=$D$4,'FLETES (#) MAYO'!AK104*AK$4,IF($C104=$D$5,'FLETES (#) MAYO'!AK104*AK$5,0))))</f>
        <v>0</v>
      </c>
      <c r="AL104" s="179">
        <f>IF($C104=$D$2,'FLETES (#) MAYO'!AL104*AL$2,IF($C104=$D$3,'FLETES (#) MAYO'!AL104*AL$3,IF($C104=$D$4,'FLETES (#) MAYO'!AL104*AL$4,IF($C104=$D$5,'FLETES (#) MAYO'!AL104*AL$5,0))))</f>
        <v>0</v>
      </c>
      <c r="AM104" s="179">
        <f>IF($C104=$D$2,'FLETES (#) MAYO'!AM104*AM$2,IF($C104=$D$3,'FLETES (#) MAYO'!AM104*AM$3,IF($C104=$D$4,'FLETES (#) MAYO'!AM104*AM$4,IF($C104=$D$5,'FLETES (#) MAYO'!AM104*AM$5,0))))</f>
        <v>0</v>
      </c>
    </row>
    <row r="105" spans="1:39">
      <c r="A105" s="141"/>
      <c r="B105" s="165"/>
      <c r="C105" s="165"/>
      <c r="D105" s="178">
        <f t="shared" si="0"/>
        <v>0</v>
      </c>
      <c r="E105" s="179">
        <f>IF($C105=$D$2,'FLETES (#) MAYO'!E105*E$2,IF($C105=$D$3,'FLETES (#) MAYO'!E105*E$3,IF($C105=$D$4,'FLETES (#) MAYO'!E105*E$4,IF($C105=$D$5,'FLETES (#) MAYO'!E105*E$5,0))))</f>
        <v>0</v>
      </c>
      <c r="F105" s="179">
        <f>IF($C105=$D$2,'FLETES (#) MAYO'!F105*F$2,IF($C105=$D$3,'FLETES (#) MAYO'!F105*F$3,IF($C105=$D$4,'FLETES (#) MAYO'!F105*F$4,IF($C105=$D$5,'FLETES (#) MAYO'!F105*F$5,0))))</f>
        <v>0</v>
      </c>
      <c r="G105" s="179">
        <f>IF($C105=$D$2,'FLETES (#) MAYO'!G105*G$2,IF($C105=$D$3,'FLETES (#) MAYO'!G105*G$3,IF($C105=$D$4,'FLETES (#) MAYO'!G105*G$4,IF($C105=$D$5,'FLETES (#) MAYO'!G105*G$5,0))))</f>
        <v>0</v>
      </c>
      <c r="H105" s="179">
        <f>IF($C105=$D$2,'FLETES (#) MAYO'!H105*H$2,IF($C105=$D$3,'FLETES (#) MAYO'!H105*H$3,IF($C105=$D$4,'FLETES (#) MAYO'!H105*H$4,IF($C105=$D$5,'FLETES (#) MAYO'!H105*H$5,0))))</f>
        <v>0</v>
      </c>
      <c r="I105" s="179">
        <f>IF($C105=$D$2,'FLETES (#) MAYO'!I105*I$2,IF($C105=$D$3,'FLETES (#) MAYO'!I105*I$3,IF($C105=$D$4,'FLETES (#) MAYO'!I105*I$4,IF($C105=$D$5,'FLETES (#) MAYO'!I105*I$5,0))))</f>
        <v>0</v>
      </c>
      <c r="J105" s="179">
        <f>IF($C105=$D$2,'FLETES (#) MAYO'!J105*J$2,IF($C105=$D$3,'FLETES (#) MAYO'!J105*J$3,IF($C105=$D$4,'FLETES (#) MAYO'!J105*J$4,IF($C105=$D$5,'FLETES (#) MAYO'!J105*J$5,0))))</f>
        <v>0</v>
      </c>
      <c r="K105" s="179">
        <f>IF($C105=$D$2,'FLETES (#) MAYO'!K105*K$2,IF($C105=$D$3,'FLETES (#) MAYO'!K105*K$3,IF($C105=$D$4,'FLETES (#) MAYO'!K105*K$4,IF($C105=$D$5,'FLETES (#) MAYO'!K105*K$5,0))))</f>
        <v>0</v>
      </c>
      <c r="L105" s="179">
        <f>IF($C105=$D$2,'FLETES (#) MAYO'!L105*L$2,IF($C105=$D$3,'FLETES (#) MAYO'!L105*L$3,IF($C105=$D$4,'FLETES (#) MAYO'!L105*L$4,IF($C105=$D$5,'FLETES (#) MAYO'!L105*L$5,0))))</f>
        <v>0</v>
      </c>
      <c r="M105" s="179">
        <f>IF($C105=$D$2,'FLETES (#) MAYO'!M105*M$2,IF($C105=$D$3,'FLETES (#) MAYO'!M105*M$3,IF($C105=$D$4,'FLETES (#) MAYO'!M105*M$4,IF($C105=$D$5,'FLETES (#) MAYO'!M105*M$5,0))))</f>
        <v>0</v>
      </c>
      <c r="N105" s="179">
        <f>IF($C105=$D$2,'FLETES (#) MAYO'!N105*N$2,IF($C105=$D$3,'FLETES (#) MAYO'!N105*N$3,IF($C105=$D$4,'FLETES (#) MAYO'!N105*N$4,IF($C105=$D$5,'FLETES (#) MAYO'!N105*N$5,0))))</f>
        <v>0</v>
      </c>
      <c r="O105" s="179">
        <f>IF($C105=$D$2,'FLETES (#) MAYO'!O105*O$2,IF($C105=$D$3,'FLETES (#) MAYO'!O105*O$3,IF($C105=$D$4,'FLETES (#) MAYO'!O105*O$4,IF($C105=$D$5,'FLETES (#) MAYO'!O105*O$5,0))))</f>
        <v>0</v>
      </c>
      <c r="P105" s="179">
        <f>IF($C105=$D$2,'FLETES (#) MAYO'!P105*P$2,IF($C105=$D$3,'FLETES (#) MAYO'!P105*P$3,IF($C105=$D$4,'FLETES (#) MAYO'!P105*P$4,IF($C105=$D$5,'FLETES (#) MAYO'!P105*P$5,0))))</f>
        <v>0</v>
      </c>
      <c r="Q105" s="179">
        <f>IF($C105=$D$2,'FLETES (#) MAYO'!Q105*Q$2,IF($C105=$D$3,'FLETES (#) MAYO'!Q105*Q$3,IF($C105=$D$4,'FLETES (#) MAYO'!Q105*Q$4,IF($C105=$D$5,'FLETES (#) MAYO'!Q105*Q$5,0))))</f>
        <v>0</v>
      </c>
      <c r="R105" s="179">
        <f>IF($C105=$D$2,'FLETES (#) MAYO'!R105*R$2,IF($C105=$D$3,'FLETES (#) MAYO'!R105*R$3,IF($C105=$D$4,'FLETES (#) MAYO'!R105*R$4,IF($C105=$D$5,'FLETES (#) MAYO'!R105*R$5,0))))</f>
        <v>0</v>
      </c>
      <c r="S105" s="179">
        <f>IF($C105=$D$2,'FLETES (#) MAYO'!S105*S$2,IF($C105=$D$3,'FLETES (#) MAYO'!S105*S$3,IF($C105=$D$4,'FLETES (#) MAYO'!S105*S$4,IF($C105=$D$5,'FLETES (#) MAYO'!S105*S$5,0))))</f>
        <v>0</v>
      </c>
      <c r="T105" s="179">
        <f>IF($C105=$D$2,'FLETES (#) MAYO'!T105*T$2,IF($C105=$D$3,'FLETES (#) MAYO'!T105*T$3,IF($C105=$D$4,'FLETES (#) MAYO'!T105*T$4,IF($C105=$D$5,'FLETES (#) MAYO'!T105*T$5,0))))</f>
        <v>0</v>
      </c>
      <c r="U105" s="179">
        <f>IF($C105=$D$2,'FLETES (#) MAYO'!U105*U$2,IF($C105=$D$3,'FLETES (#) MAYO'!U105*U$3,IF($C105=$D$4,'FLETES (#) MAYO'!U105*U$4,IF($C105=$D$5,'FLETES (#) MAYO'!U105*U$5,0))))</f>
        <v>0</v>
      </c>
      <c r="V105" s="179">
        <f>IF($C105=$D$2,'FLETES (#) MAYO'!V105*V$2,IF($C105=$D$3,'FLETES (#) MAYO'!V105*V$3,IF($C105=$D$4,'FLETES (#) MAYO'!V105*V$4,IF($C105=$D$5,'FLETES (#) MAYO'!V105*V$5,0))))</f>
        <v>0</v>
      </c>
      <c r="W105" s="179">
        <f>IF($C105=$D$2,'FLETES (#) MAYO'!W105*W$2,IF($C105=$D$3,'FLETES (#) MAYO'!W105*W$3,IF($C105=$D$4,'FLETES (#) MAYO'!W105*W$4,IF($C105=$D$5,'FLETES (#) MAYO'!W105*W$5,0))))</f>
        <v>0</v>
      </c>
      <c r="X105" s="179">
        <f>IF($C105=$D$2,'FLETES (#) MAYO'!X105*X$2,IF($C105=$D$3,'FLETES (#) MAYO'!X105*X$3,IF($C105=$D$4,'FLETES (#) MAYO'!X105*X$4,IF($C105=$D$5,'FLETES (#) MAYO'!X105*X$5,0))))</f>
        <v>0</v>
      </c>
      <c r="Y105" s="179">
        <f>IF($C105=$D$2,'FLETES (#) MAYO'!Y105*Y$2,IF($C105=$D$3,'FLETES (#) MAYO'!Y105*Y$3,IF($C105=$D$4,'FLETES (#) MAYO'!Y105*Y$4,IF($C105=$D$5,'FLETES (#) MAYO'!Y105*Y$5,0))))</f>
        <v>0</v>
      </c>
      <c r="Z105" s="179">
        <f>IF($C105=$D$2,'FLETES (#) MAYO'!Z105*Z$2,IF($C105=$D$3,'FLETES (#) MAYO'!Z105*Z$3,IF($C105=$D$4,'FLETES (#) MAYO'!Z105*Z$4,IF($C105=$D$5,'FLETES (#) MAYO'!Z105*Z$5,0))))</f>
        <v>0</v>
      </c>
      <c r="AA105" s="179">
        <f>IF($C105=$D$2,'FLETES (#) MAYO'!AA105*AA$2,IF($C105=$D$3,'FLETES (#) MAYO'!AA105*AA$3,IF($C105=$D$4,'FLETES (#) MAYO'!AA105*AA$4,IF($C105=$D$5,'FLETES (#) MAYO'!AA105*AA$5,0))))</f>
        <v>0</v>
      </c>
      <c r="AB105" s="179">
        <f>IF($C105=$D$2,'FLETES (#) MAYO'!AB105*AB$2,IF($C105=$D$3,'FLETES (#) MAYO'!AB105*AB$3,IF($C105=$D$4,'FLETES (#) MAYO'!AB105*AB$4,IF($C105=$D$5,'FLETES (#) MAYO'!AB105*AB$5,0))))</f>
        <v>0</v>
      </c>
      <c r="AC105" s="179">
        <f>IF($C105=$D$2,'FLETES (#) MAYO'!AC105*AC$2,IF($C105=$D$3,'FLETES (#) MAYO'!AC105*AC$3,IF($C105=$D$4,'FLETES (#) MAYO'!AC105*AC$4,IF($C105=$D$5,'FLETES (#) MAYO'!AC105*AC$5,0))))</f>
        <v>0</v>
      </c>
      <c r="AD105" s="179">
        <f>IF($C105=$D$2,'FLETES (#) MAYO'!AD105*AD$2,IF($C105=$D$3,'FLETES (#) MAYO'!AD105*AD$3,IF($C105=$D$4,'FLETES (#) MAYO'!AD105*AD$4,IF($C105=$D$5,'FLETES (#) MAYO'!AD105*AD$5,0))))</f>
        <v>0</v>
      </c>
      <c r="AE105" s="179">
        <f>IF($C105=$D$2,'FLETES (#) MAYO'!AE105*AE$2,IF($C105=$D$3,'FLETES (#) MAYO'!AE105*AE$3,IF($C105=$D$4,'FLETES (#) MAYO'!AE105*AE$4,IF($C105=$D$5,'FLETES (#) MAYO'!AE105*AE$5,0))))</f>
        <v>0</v>
      </c>
      <c r="AF105" s="179">
        <f>IF($C105=$D$2,'FLETES (#) MAYO'!AF105*AF$2,IF($C105=$D$3,'FLETES (#) MAYO'!AF105*AF$3,IF($C105=$D$4,'FLETES (#) MAYO'!AF105*AF$4,IF($C105=$D$5,'FLETES (#) MAYO'!AF105*AF$5,0))))</f>
        <v>0</v>
      </c>
      <c r="AG105" s="179">
        <f>IF($C105=$D$2,'FLETES (#) MAYO'!AG105*AG$2,IF($C105=$D$3,'FLETES (#) MAYO'!AG105*AG$3,IF($C105=$D$4,'FLETES (#) MAYO'!AG105*AG$4,IF($C105=$D$5,'FLETES (#) MAYO'!AG105*AG$5,0))))</f>
        <v>0</v>
      </c>
      <c r="AH105" s="179">
        <f>IF($C105=$D$2,'FLETES (#) MAYO'!AH105*AH$2,IF($C105=$D$3,'FLETES (#) MAYO'!AH105*AH$3,IF($C105=$D$4,'FLETES (#) MAYO'!AH105*AH$4,IF($C105=$D$5,'FLETES (#) MAYO'!AH105*AH$5,0))))</f>
        <v>0</v>
      </c>
      <c r="AI105" s="179">
        <f>IF($C105=$D$2,'FLETES (#) MAYO'!AI105*AI$2,IF($C105=$D$3,'FLETES (#) MAYO'!AI105*AI$3,IF($C105=$D$4,'FLETES (#) MAYO'!AI105*AI$4,IF($C105=$D$5,'FLETES (#) MAYO'!AI105*AI$5,0))))</f>
        <v>0</v>
      </c>
      <c r="AJ105" s="179">
        <f>IF($C105=$D$2,'FLETES (#) MAYO'!AJ105*AJ$2,IF($C105=$D$3,'FLETES (#) MAYO'!AJ105*AJ$3,IF($C105=$D$4,'FLETES (#) MAYO'!AJ105*AJ$4,IF($C105=$D$5,'FLETES (#) MAYO'!AJ105*AJ$5,0))))</f>
        <v>0</v>
      </c>
      <c r="AK105" s="179">
        <f>IF($C105=$D$2,'FLETES (#) MAYO'!AK105*AK$2,IF($C105=$D$3,'FLETES (#) MAYO'!AK105*AK$3,IF($C105=$D$4,'FLETES (#) MAYO'!AK105*AK$4,IF($C105=$D$5,'FLETES (#) MAYO'!AK105*AK$5,0))))</f>
        <v>0</v>
      </c>
      <c r="AL105" s="179">
        <f>IF($C105=$D$2,'FLETES (#) MAYO'!AL105*AL$2,IF($C105=$D$3,'FLETES (#) MAYO'!AL105*AL$3,IF($C105=$D$4,'FLETES (#) MAYO'!AL105*AL$4,IF($C105=$D$5,'FLETES (#) MAYO'!AL105*AL$5,0))))</f>
        <v>0</v>
      </c>
      <c r="AM105" s="179">
        <f>IF($C105=$D$2,'FLETES (#) MAYO'!AM105*AM$2,IF($C105=$D$3,'FLETES (#) MAYO'!AM105*AM$3,IF($C105=$D$4,'FLETES (#) MAYO'!AM105*AM$4,IF($C105=$D$5,'FLETES (#) MAYO'!AM105*AM$5,0))))</f>
        <v>0</v>
      </c>
    </row>
    <row r="106" spans="1:39">
      <c r="A106" s="141"/>
      <c r="B106" s="165"/>
      <c r="C106" s="165"/>
      <c r="D106" s="178">
        <f t="shared" si="0"/>
        <v>0</v>
      </c>
      <c r="E106" s="179">
        <f>IF($C106=$D$2,'FLETES (#) MAYO'!E106*E$2,IF($C106=$D$3,'FLETES (#) MAYO'!E106*E$3,IF($C106=$D$4,'FLETES (#) MAYO'!E106*E$4,IF($C106=$D$5,'FLETES (#) MAYO'!E106*E$5,0))))</f>
        <v>0</v>
      </c>
      <c r="F106" s="179">
        <f>IF($C106=$D$2,'FLETES (#) MAYO'!F106*F$2,IF($C106=$D$3,'FLETES (#) MAYO'!F106*F$3,IF($C106=$D$4,'FLETES (#) MAYO'!F106*F$4,IF($C106=$D$5,'FLETES (#) MAYO'!F106*F$5,0))))</f>
        <v>0</v>
      </c>
      <c r="G106" s="179">
        <f>IF($C106=$D$2,'FLETES (#) MAYO'!G106*G$2,IF($C106=$D$3,'FLETES (#) MAYO'!G106*G$3,IF($C106=$D$4,'FLETES (#) MAYO'!G106*G$4,IF($C106=$D$5,'FLETES (#) MAYO'!G106*G$5,0))))</f>
        <v>0</v>
      </c>
      <c r="H106" s="179">
        <f>IF($C106=$D$2,'FLETES (#) MAYO'!H106*H$2,IF($C106=$D$3,'FLETES (#) MAYO'!H106*H$3,IF($C106=$D$4,'FLETES (#) MAYO'!H106*H$4,IF($C106=$D$5,'FLETES (#) MAYO'!H106*H$5,0))))</f>
        <v>0</v>
      </c>
      <c r="I106" s="179">
        <f>IF($C106=$D$2,'FLETES (#) MAYO'!I106*I$2,IF($C106=$D$3,'FLETES (#) MAYO'!I106*I$3,IF($C106=$D$4,'FLETES (#) MAYO'!I106*I$4,IF($C106=$D$5,'FLETES (#) MAYO'!I106*I$5,0))))</f>
        <v>0</v>
      </c>
      <c r="J106" s="179">
        <f>IF($C106=$D$2,'FLETES (#) MAYO'!J106*J$2,IF($C106=$D$3,'FLETES (#) MAYO'!J106*J$3,IF($C106=$D$4,'FLETES (#) MAYO'!J106*J$4,IF($C106=$D$5,'FLETES (#) MAYO'!J106*J$5,0))))</f>
        <v>0</v>
      </c>
      <c r="K106" s="179">
        <f>IF($C106=$D$2,'FLETES (#) MAYO'!K106*K$2,IF($C106=$D$3,'FLETES (#) MAYO'!K106*K$3,IF($C106=$D$4,'FLETES (#) MAYO'!K106*K$4,IF($C106=$D$5,'FLETES (#) MAYO'!K106*K$5,0))))</f>
        <v>0</v>
      </c>
      <c r="L106" s="179">
        <f>IF($C106=$D$2,'FLETES (#) MAYO'!L106*L$2,IF($C106=$D$3,'FLETES (#) MAYO'!L106*L$3,IF($C106=$D$4,'FLETES (#) MAYO'!L106*L$4,IF($C106=$D$5,'FLETES (#) MAYO'!L106*L$5,0))))</f>
        <v>0</v>
      </c>
      <c r="M106" s="179">
        <f>IF($C106=$D$2,'FLETES (#) MAYO'!M106*M$2,IF($C106=$D$3,'FLETES (#) MAYO'!M106*M$3,IF($C106=$D$4,'FLETES (#) MAYO'!M106*M$4,IF($C106=$D$5,'FLETES (#) MAYO'!M106*M$5,0))))</f>
        <v>0</v>
      </c>
      <c r="N106" s="179">
        <f>IF($C106=$D$2,'FLETES (#) MAYO'!N106*N$2,IF($C106=$D$3,'FLETES (#) MAYO'!N106*N$3,IF($C106=$D$4,'FLETES (#) MAYO'!N106*N$4,IF($C106=$D$5,'FLETES (#) MAYO'!N106*N$5,0))))</f>
        <v>0</v>
      </c>
      <c r="O106" s="179">
        <f>IF($C106=$D$2,'FLETES (#) MAYO'!O106*O$2,IF($C106=$D$3,'FLETES (#) MAYO'!O106*O$3,IF($C106=$D$4,'FLETES (#) MAYO'!O106*O$4,IF($C106=$D$5,'FLETES (#) MAYO'!O106*O$5,0))))</f>
        <v>0</v>
      </c>
      <c r="P106" s="179">
        <f>IF($C106=$D$2,'FLETES (#) MAYO'!P106*P$2,IF($C106=$D$3,'FLETES (#) MAYO'!P106*P$3,IF($C106=$D$4,'FLETES (#) MAYO'!P106*P$4,IF($C106=$D$5,'FLETES (#) MAYO'!P106*P$5,0))))</f>
        <v>0</v>
      </c>
      <c r="Q106" s="179">
        <f>IF($C106=$D$2,'FLETES (#) MAYO'!Q106*Q$2,IF($C106=$D$3,'FLETES (#) MAYO'!Q106*Q$3,IF($C106=$D$4,'FLETES (#) MAYO'!Q106*Q$4,IF($C106=$D$5,'FLETES (#) MAYO'!Q106*Q$5,0))))</f>
        <v>0</v>
      </c>
      <c r="R106" s="179">
        <f>IF($C106=$D$2,'FLETES (#) MAYO'!R106*R$2,IF($C106=$D$3,'FLETES (#) MAYO'!R106*R$3,IF($C106=$D$4,'FLETES (#) MAYO'!R106*R$4,IF($C106=$D$5,'FLETES (#) MAYO'!R106*R$5,0))))</f>
        <v>0</v>
      </c>
      <c r="S106" s="179">
        <f>IF($C106=$D$2,'FLETES (#) MAYO'!S106*S$2,IF($C106=$D$3,'FLETES (#) MAYO'!S106*S$3,IF($C106=$D$4,'FLETES (#) MAYO'!S106*S$4,IF($C106=$D$5,'FLETES (#) MAYO'!S106*S$5,0))))</f>
        <v>0</v>
      </c>
      <c r="T106" s="179">
        <f>IF($C106=$D$2,'FLETES (#) MAYO'!T106*T$2,IF($C106=$D$3,'FLETES (#) MAYO'!T106*T$3,IF($C106=$D$4,'FLETES (#) MAYO'!T106*T$4,IF($C106=$D$5,'FLETES (#) MAYO'!T106*T$5,0))))</f>
        <v>0</v>
      </c>
      <c r="U106" s="179">
        <f>IF($C106=$D$2,'FLETES (#) MAYO'!U106*U$2,IF($C106=$D$3,'FLETES (#) MAYO'!U106*U$3,IF($C106=$D$4,'FLETES (#) MAYO'!U106*U$4,IF($C106=$D$5,'FLETES (#) MAYO'!U106*U$5,0))))</f>
        <v>0</v>
      </c>
      <c r="V106" s="179">
        <f>IF($C106=$D$2,'FLETES (#) MAYO'!V106*V$2,IF($C106=$D$3,'FLETES (#) MAYO'!V106*V$3,IF($C106=$D$4,'FLETES (#) MAYO'!V106*V$4,IF($C106=$D$5,'FLETES (#) MAYO'!V106*V$5,0))))</f>
        <v>0</v>
      </c>
      <c r="W106" s="179">
        <f>IF($C106=$D$2,'FLETES (#) MAYO'!W106*W$2,IF($C106=$D$3,'FLETES (#) MAYO'!W106*W$3,IF($C106=$D$4,'FLETES (#) MAYO'!W106*W$4,IF($C106=$D$5,'FLETES (#) MAYO'!W106*W$5,0))))</f>
        <v>0</v>
      </c>
      <c r="X106" s="179">
        <f>IF($C106=$D$2,'FLETES (#) MAYO'!X106*X$2,IF($C106=$D$3,'FLETES (#) MAYO'!X106*X$3,IF($C106=$D$4,'FLETES (#) MAYO'!X106*X$4,IF($C106=$D$5,'FLETES (#) MAYO'!X106*X$5,0))))</f>
        <v>0</v>
      </c>
      <c r="Y106" s="179">
        <f>IF($C106=$D$2,'FLETES (#) MAYO'!Y106*Y$2,IF($C106=$D$3,'FLETES (#) MAYO'!Y106*Y$3,IF($C106=$D$4,'FLETES (#) MAYO'!Y106*Y$4,IF($C106=$D$5,'FLETES (#) MAYO'!Y106*Y$5,0))))</f>
        <v>0</v>
      </c>
      <c r="Z106" s="179">
        <f>IF($C106=$D$2,'FLETES (#) MAYO'!Z106*Z$2,IF($C106=$D$3,'FLETES (#) MAYO'!Z106*Z$3,IF($C106=$D$4,'FLETES (#) MAYO'!Z106*Z$4,IF($C106=$D$5,'FLETES (#) MAYO'!Z106*Z$5,0))))</f>
        <v>0</v>
      </c>
      <c r="AA106" s="179">
        <f>IF($C106=$D$2,'FLETES (#) MAYO'!AA106*AA$2,IF($C106=$D$3,'FLETES (#) MAYO'!AA106*AA$3,IF($C106=$D$4,'FLETES (#) MAYO'!AA106*AA$4,IF($C106=$D$5,'FLETES (#) MAYO'!AA106*AA$5,0))))</f>
        <v>0</v>
      </c>
      <c r="AB106" s="179">
        <f>IF($C106=$D$2,'FLETES (#) MAYO'!AB106*AB$2,IF($C106=$D$3,'FLETES (#) MAYO'!AB106*AB$3,IF($C106=$D$4,'FLETES (#) MAYO'!AB106*AB$4,IF($C106=$D$5,'FLETES (#) MAYO'!AB106*AB$5,0))))</f>
        <v>0</v>
      </c>
      <c r="AC106" s="179">
        <f>IF($C106=$D$2,'FLETES (#) MAYO'!AC106*AC$2,IF($C106=$D$3,'FLETES (#) MAYO'!AC106*AC$3,IF($C106=$D$4,'FLETES (#) MAYO'!AC106*AC$4,IF($C106=$D$5,'FLETES (#) MAYO'!AC106*AC$5,0))))</f>
        <v>0</v>
      </c>
      <c r="AD106" s="179">
        <f>IF($C106=$D$2,'FLETES (#) MAYO'!AD106*AD$2,IF($C106=$D$3,'FLETES (#) MAYO'!AD106*AD$3,IF($C106=$D$4,'FLETES (#) MAYO'!AD106*AD$4,IF($C106=$D$5,'FLETES (#) MAYO'!AD106*AD$5,0))))</f>
        <v>0</v>
      </c>
      <c r="AE106" s="179">
        <f>IF($C106=$D$2,'FLETES (#) MAYO'!AE106*AE$2,IF($C106=$D$3,'FLETES (#) MAYO'!AE106*AE$3,IF($C106=$D$4,'FLETES (#) MAYO'!AE106*AE$4,IF($C106=$D$5,'FLETES (#) MAYO'!AE106*AE$5,0))))</f>
        <v>0</v>
      </c>
      <c r="AF106" s="179">
        <f>IF($C106=$D$2,'FLETES (#) MAYO'!AF106*AF$2,IF($C106=$D$3,'FLETES (#) MAYO'!AF106*AF$3,IF($C106=$D$4,'FLETES (#) MAYO'!AF106*AF$4,IF($C106=$D$5,'FLETES (#) MAYO'!AF106*AF$5,0))))</f>
        <v>0</v>
      </c>
      <c r="AG106" s="179">
        <f>IF($C106=$D$2,'FLETES (#) MAYO'!AG106*AG$2,IF($C106=$D$3,'FLETES (#) MAYO'!AG106*AG$3,IF($C106=$D$4,'FLETES (#) MAYO'!AG106*AG$4,IF($C106=$D$5,'FLETES (#) MAYO'!AG106*AG$5,0))))</f>
        <v>0</v>
      </c>
      <c r="AH106" s="179">
        <f>IF($C106=$D$2,'FLETES (#) MAYO'!AH106*AH$2,IF($C106=$D$3,'FLETES (#) MAYO'!AH106*AH$3,IF($C106=$D$4,'FLETES (#) MAYO'!AH106*AH$4,IF($C106=$D$5,'FLETES (#) MAYO'!AH106*AH$5,0))))</f>
        <v>0</v>
      </c>
      <c r="AI106" s="179">
        <f>IF($C106=$D$2,'FLETES (#) MAYO'!AI106*AI$2,IF($C106=$D$3,'FLETES (#) MAYO'!AI106*AI$3,IF($C106=$D$4,'FLETES (#) MAYO'!AI106*AI$4,IF($C106=$D$5,'FLETES (#) MAYO'!AI106*AI$5,0))))</f>
        <v>0</v>
      </c>
      <c r="AJ106" s="179">
        <f>IF($C106=$D$2,'FLETES (#) MAYO'!AJ106*AJ$2,IF($C106=$D$3,'FLETES (#) MAYO'!AJ106*AJ$3,IF($C106=$D$4,'FLETES (#) MAYO'!AJ106*AJ$4,IF($C106=$D$5,'FLETES (#) MAYO'!AJ106*AJ$5,0))))</f>
        <v>0</v>
      </c>
      <c r="AK106" s="179">
        <f>IF($C106=$D$2,'FLETES (#) MAYO'!AK106*AK$2,IF($C106=$D$3,'FLETES (#) MAYO'!AK106*AK$3,IF($C106=$D$4,'FLETES (#) MAYO'!AK106*AK$4,IF($C106=$D$5,'FLETES (#) MAYO'!AK106*AK$5,0))))</f>
        <v>0</v>
      </c>
      <c r="AL106" s="179">
        <f>IF($C106=$D$2,'FLETES (#) MAYO'!AL106*AL$2,IF($C106=$D$3,'FLETES (#) MAYO'!AL106*AL$3,IF($C106=$D$4,'FLETES (#) MAYO'!AL106*AL$4,IF($C106=$D$5,'FLETES (#) MAYO'!AL106*AL$5,0))))</f>
        <v>0</v>
      </c>
      <c r="AM106" s="179">
        <f>IF($C106=$D$2,'FLETES (#) MAYO'!AM106*AM$2,IF($C106=$D$3,'FLETES (#) MAYO'!AM106*AM$3,IF($C106=$D$4,'FLETES (#) MAYO'!AM106*AM$4,IF($C106=$D$5,'FLETES (#) MAYO'!AM106*AM$5,0))))</f>
        <v>0</v>
      </c>
    </row>
    <row r="107" spans="1:39">
      <c r="A107" s="141"/>
      <c r="B107" s="165"/>
      <c r="C107" s="165"/>
      <c r="D107" s="178">
        <f t="shared" si="0"/>
        <v>0</v>
      </c>
      <c r="E107" s="179">
        <f>IF($C107=$D$2,'FLETES (#) MAYO'!E107*E$2,IF($C107=$D$3,'FLETES (#) MAYO'!E107*E$3,IF($C107=$D$4,'FLETES (#) MAYO'!E107*E$4,IF($C107=$D$5,'FLETES (#) MAYO'!E107*E$5,0))))</f>
        <v>0</v>
      </c>
      <c r="F107" s="179">
        <f>IF($C107=$D$2,'FLETES (#) MAYO'!F107*F$2,IF($C107=$D$3,'FLETES (#) MAYO'!F107*F$3,IF($C107=$D$4,'FLETES (#) MAYO'!F107*F$4,IF($C107=$D$5,'FLETES (#) MAYO'!F107*F$5,0))))</f>
        <v>0</v>
      </c>
      <c r="G107" s="179">
        <f>IF($C107=$D$2,'FLETES (#) MAYO'!G107*G$2,IF($C107=$D$3,'FLETES (#) MAYO'!G107*G$3,IF($C107=$D$4,'FLETES (#) MAYO'!G107*G$4,IF($C107=$D$5,'FLETES (#) MAYO'!G107*G$5,0))))</f>
        <v>0</v>
      </c>
      <c r="H107" s="179">
        <f>IF($C107=$D$2,'FLETES (#) MAYO'!H107*H$2,IF($C107=$D$3,'FLETES (#) MAYO'!H107*H$3,IF($C107=$D$4,'FLETES (#) MAYO'!H107*H$4,IF($C107=$D$5,'FLETES (#) MAYO'!H107*H$5,0))))</f>
        <v>0</v>
      </c>
      <c r="I107" s="179">
        <f>IF($C107=$D$2,'FLETES (#) MAYO'!I107*I$2,IF($C107=$D$3,'FLETES (#) MAYO'!I107*I$3,IF($C107=$D$4,'FLETES (#) MAYO'!I107*I$4,IF($C107=$D$5,'FLETES (#) MAYO'!I107*I$5,0))))</f>
        <v>0</v>
      </c>
      <c r="J107" s="179">
        <f>IF($C107=$D$2,'FLETES (#) MAYO'!J107*J$2,IF($C107=$D$3,'FLETES (#) MAYO'!J107*J$3,IF($C107=$D$4,'FLETES (#) MAYO'!J107*J$4,IF($C107=$D$5,'FLETES (#) MAYO'!J107*J$5,0))))</f>
        <v>0</v>
      </c>
      <c r="K107" s="179">
        <f>IF($C107=$D$2,'FLETES (#) MAYO'!K107*K$2,IF($C107=$D$3,'FLETES (#) MAYO'!K107*K$3,IF($C107=$D$4,'FLETES (#) MAYO'!K107*K$4,IF($C107=$D$5,'FLETES (#) MAYO'!K107*K$5,0))))</f>
        <v>0</v>
      </c>
      <c r="L107" s="179">
        <f>IF($C107=$D$2,'FLETES (#) MAYO'!L107*L$2,IF($C107=$D$3,'FLETES (#) MAYO'!L107*L$3,IF($C107=$D$4,'FLETES (#) MAYO'!L107*L$4,IF($C107=$D$5,'FLETES (#) MAYO'!L107*L$5,0))))</f>
        <v>0</v>
      </c>
      <c r="M107" s="179">
        <f>IF($C107=$D$2,'FLETES (#) MAYO'!M107*M$2,IF($C107=$D$3,'FLETES (#) MAYO'!M107*M$3,IF($C107=$D$4,'FLETES (#) MAYO'!M107*M$4,IF($C107=$D$5,'FLETES (#) MAYO'!M107*M$5,0))))</f>
        <v>0</v>
      </c>
      <c r="N107" s="179">
        <f>IF($C107=$D$2,'FLETES (#) MAYO'!N107*N$2,IF($C107=$D$3,'FLETES (#) MAYO'!N107*N$3,IF($C107=$D$4,'FLETES (#) MAYO'!N107*N$4,IF($C107=$D$5,'FLETES (#) MAYO'!N107*N$5,0))))</f>
        <v>0</v>
      </c>
      <c r="O107" s="179">
        <f>IF($C107=$D$2,'FLETES (#) MAYO'!O107*O$2,IF($C107=$D$3,'FLETES (#) MAYO'!O107*O$3,IF($C107=$D$4,'FLETES (#) MAYO'!O107*O$4,IF($C107=$D$5,'FLETES (#) MAYO'!O107*O$5,0))))</f>
        <v>0</v>
      </c>
      <c r="P107" s="179">
        <f>IF($C107=$D$2,'FLETES (#) MAYO'!P107*P$2,IF($C107=$D$3,'FLETES (#) MAYO'!P107*P$3,IF($C107=$D$4,'FLETES (#) MAYO'!P107*P$4,IF($C107=$D$5,'FLETES (#) MAYO'!P107*P$5,0))))</f>
        <v>0</v>
      </c>
      <c r="Q107" s="179">
        <f>IF($C107=$D$2,'FLETES (#) MAYO'!Q107*Q$2,IF($C107=$D$3,'FLETES (#) MAYO'!Q107*Q$3,IF($C107=$D$4,'FLETES (#) MAYO'!Q107*Q$4,IF($C107=$D$5,'FLETES (#) MAYO'!Q107*Q$5,0))))</f>
        <v>0</v>
      </c>
      <c r="R107" s="179">
        <f>IF($C107=$D$2,'FLETES (#) MAYO'!R107*R$2,IF($C107=$D$3,'FLETES (#) MAYO'!R107*R$3,IF($C107=$D$4,'FLETES (#) MAYO'!R107*R$4,IF($C107=$D$5,'FLETES (#) MAYO'!R107*R$5,0))))</f>
        <v>0</v>
      </c>
      <c r="S107" s="179">
        <f>IF($C107=$D$2,'FLETES (#) MAYO'!S107*S$2,IF($C107=$D$3,'FLETES (#) MAYO'!S107*S$3,IF($C107=$D$4,'FLETES (#) MAYO'!S107*S$4,IF($C107=$D$5,'FLETES (#) MAYO'!S107*S$5,0))))</f>
        <v>0</v>
      </c>
      <c r="T107" s="179">
        <f>IF($C107=$D$2,'FLETES (#) MAYO'!T107*T$2,IF($C107=$D$3,'FLETES (#) MAYO'!T107*T$3,IF($C107=$D$4,'FLETES (#) MAYO'!T107*T$4,IF($C107=$D$5,'FLETES (#) MAYO'!T107*T$5,0))))</f>
        <v>0</v>
      </c>
      <c r="U107" s="179">
        <f>IF($C107=$D$2,'FLETES (#) MAYO'!U107*U$2,IF($C107=$D$3,'FLETES (#) MAYO'!U107*U$3,IF($C107=$D$4,'FLETES (#) MAYO'!U107*U$4,IF($C107=$D$5,'FLETES (#) MAYO'!U107*U$5,0))))</f>
        <v>0</v>
      </c>
      <c r="V107" s="179">
        <f>IF($C107=$D$2,'FLETES (#) MAYO'!V107*V$2,IF($C107=$D$3,'FLETES (#) MAYO'!V107*V$3,IF($C107=$D$4,'FLETES (#) MAYO'!V107*V$4,IF($C107=$D$5,'FLETES (#) MAYO'!V107*V$5,0))))</f>
        <v>0</v>
      </c>
      <c r="W107" s="179">
        <f>IF($C107=$D$2,'FLETES (#) MAYO'!W107*W$2,IF($C107=$D$3,'FLETES (#) MAYO'!W107*W$3,IF($C107=$D$4,'FLETES (#) MAYO'!W107*W$4,IF($C107=$D$5,'FLETES (#) MAYO'!W107*W$5,0))))</f>
        <v>0</v>
      </c>
      <c r="X107" s="179">
        <f>IF($C107=$D$2,'FLETES (#) MAYO'!X107*X$2,IF($C107=$D$3,'FLETES (#) MAYO'!X107*X$3,IF($C107=$D$4,'FLETES (#) MAYO'!X107*X$4,IF($C107=$D$5,'FLETES (#) MAYO'!X107*X$5,0))))</f>
        <v>0</v>
      </c>
      <c r="Y107" s="179">
        <f>IF($C107=$D$2,'FLETES (#) MAYO'!Y107*Y$2,IF($C107=$D$3,'FLETES (#) MAYO'!Y107*Y$3,IF($C107=$D$4,'FLETES (#) MAYO'!Y107*Y$4,IF($C107=$D$5,'FLETES (#) MAYO'!Y107*Y$5,0))))</f>
        <v>0</v>
      </c>
      <c r="Z107" s="179">
        <f>IF($C107=$D$2,'FLETES (#) MAYO'!Z107*Z$2,IF($C107=$D$3,'FLETES (#) MAYO'!Z107*Z$3,IF($C107=$D$4,'FLETES (#) MAYO'!Z107*Z$4,IF($C107=$D$5,'FLETES (#) MAYO'!Z107*Z$5,0))))</f>
        <v>0</v>
      </c>
      <c r="AA107" s="179">
        <f>IF($C107=$D$2,'FLETES (#) MAYO'!AA107*AA$2,IF($C107=$D$3,'FLETES (#) MAYO'!AA107*AA$3,IF($C107=$D$4,'FLETES (#) MAYO'!AA107*AA$4,IF($C107=$D$5,'FLETES (#) MAYO'!AA107*AA$5,0))))</f>
        <v>0</v>
      </c>
      <c r="AB107" s="179">
        <f>IF($C107=$D$2,'FLETES (#) MAYO'!AB107*AB$2,IF($C107=$D$3,'FLETES (#) MAYO'!AB107*AB$3,IF($C107=$D$4,'FLETES (#) MAYO'!AB107*AB$4,IF($C107=$D$5,'FLETES (#) MAYO'!AB107*AB$5,0))))</f>
        <v>0</v>
      </c>
      <c r="AC107" s="179">
        <f>IF($C107=$D$2,'FLETES (#) MAYO'!AC107*AC$2,IF($C107=$D$3,'FLETES (#) MAYO'!AC107*AC$3,IF($C107=$D$4,'FLETES (#) MAYO'!AC107*AC$4,IF($C107=$D$5,'FLETES (#) MAYO'!AC107*AC$5,0))))</f>
        <v>0</v>
      </c>
      <c r="AD107" s="179">
        <f>IF($C107=$D$2,'FLETES (#) MAYO'!AD107*AD$2,IF($C107=$D$3,'FLETES (#) MAYO'!AD107*AD$3,IF($C107=$D$4,'FLETES (#) MAYO'!AD107*AD$4,IF($C107=$D$5,'FLETES (#) MAYO'!AD107*AD$5,0))))</f>
        <v>0</v>
      </c>
      <c r="AE107" s="179">
        <f>IF($C107=$D$2,'FLETES (#) MAYO'!AE107*AE$2,IF($C107=$D$3,'FLETES (#) MAYO'!AE107*AE$3,IF($C107=$D$4,'FLETES (#) MAYO'!AE107*AE$4,IF($C107=$D$5,'FLETES (#) MAYO'!AE107*AE$5,0))))</f>
        <v>0</v>
      </c>
      <c r="AF107" s="179">
        <f>IF($C107=$D$2,'FLETES (#) MAYO'!AF107*AF$2,IF($C107=$D$3,'FLETES (#) MAYO'!AF107*AF$3,IF($C107=$D$4,'FLETES (#) MAYO'!AF107*AF$4,IF($C107=$D$5,'FLETES (#) MAYO'!AF107*AF$5,0))))</f>
        <v>0</v>
      </c>
      <c r="AG107" s="179">
        <f>IF($C107=$D$2,'FLETES (#) MAYO'!AG107*AG$2,IF($C107=$D$3,'FLETES (#) MAYO'!AG107*AG$3,IF($C107=$D$4,'FLETES (#) MAYO'!AG107*AG$4,IF($C107=$D$5,'FLETES (#) MAYO'!AG107*AG$5,0))))</f>
        <v>0</v>
      </c>
      <c r="AH107" s="179">
        <f>IF($C107=$D$2,'FLETES (#) MAYO'!AH107*AH$2,IF($C107=$D$3,'FLETES (#) MAYO'!AH107*AH$3,IF($C107=$D$4,'FLETES (#) MAYO'!AH107*AH$4,IF($C107=$D$5,'FLETES (#) MAYO'!AH107*AH$5,0))))</f>
        <v>0</v>
      </c>
      <c r="AI107" s="179">
        <f>IF($C107=$D$2,'FLETES (#) MAYO'!AI107*AI$2,IF($C107=$D$3,'FLETES (#) MAYO'!AI107*AI$3,IF($C107=$D$4,'FLETES (#) MAYO'!AI107*AI$4,IF($C107=$D$5,'FLETES (#) MAYO'!AI107*AI$5,0))))</f>
        <v>0</v>
      </c>
      <c r="AJ107" s="179">
        <f>IF($C107=$D$2,'FLETES (#) MAYO'!AJ107*AJ$2,IF($C107=$D$3,'FLETES (#) MAYO'!AJ107*AJ$3,IF($C107=$D$4,'FLETES (#) MAYO'!AJ107*AJ$4,IF($C107=$D$5,'FLETES (#) MAYO'!AJ107*AJ$5,0))))</f>
        <v>0</v>
      </c>
      <c r="AK107" s="179">
        <f>IF($C107=$D$2,'FLETES (#) MAYO'!AK107*AK$2,IF($C107=$D$3,'FLETES (#) MAYO'!AK107*AK$3,IF($C107=$D$4,'FLETES (#) MAYO'!AK107*AK$4,IF($C107=$D$5,'FLETES (#) MAYO'!AK107*AK$5,0))))</f>
        <v>0</v>
      </c>
      <c r="AL107" s="179">
        <f>IF($C107=$D$2,'FLETES (#) MAYO'!AL107*AL$2,IF($C107=$D$3,'FLETES (#) MAYO'!AL107*AL$3,IF($C107=$D$4,'FLETES (#) MAYO'!AL107*AL$4,IF($C107=$D$5,'FLETES (#) MAYO'!AL107*AL$5,0))))</f>
        <v>0</v>
      </c>
      <c r="AM107" s="179">
        <f>IF($C107=$D$2,'FLETES (#) MAYO'!AM107*AM$2,IF($C107=$D$3,'FLETES (#) MAYO'!AM107*AM$3,IF($C107=$D$4,'FLETES (#) MAYO'!AM107*AM$4,IF($C107=$D$5,'FLETES (#) MAYO'!AM107*AM$5,0))))</f>
        <v>0</v>
      </c>
    </row>
    <row r="108" spans="1:39">
      <c r="A108" s="141"/>
      <c r="B108" s="165"/>
      <c r="C108" s="165"/>
      <c r="D108" s="178">
        <f t="shared" si="0"/>
        <v>0</v>
      </c>
      <c r="E108" s="179">
        <f>IF($C108=$D$2,'FLETES (#) MAYO'!E108*E$2,IF($C108=$D$3,'FLETES (#) MAYO'!E108*E$3,IF($C108=$D$4,'FLETES (#) MAYO'!E108*E$4,IF($C108=$D$5,'FLETES (#) MAYO'!E108*E$5,0))))</f>
        <v>0</v>
      </c>
      <c r="F108" s="179">
        <f>IF($C108=$D$2,'FLETES (#) MAYO'!F108*F$2,IF($C108=$D$3,'FLETES (#) MAYO'!F108*F$3,IF($C108=$D$4,'FLETES (#) MAYO'!F108*F$4,IF($C108=$D$5,'FLETES (#) MAYO'!F108*F$5,0))))</f>
        <v>0</v>
      </c>
      <c r="G108" s="179">
        <f>IF($C108=$D$2,'FLETES (#) MAYO'!G108*G$2,IF($C108=$D$3,'FLETES (#) MAYO'!G108*G$3,IF($C108=$D$4,'FLETES (#) MAYO'!G108*G$4,IF($C108=$D$5,'FLETES (#) MAYO'!G108*G$5,0))))</f>
        <v>0</v>
      </c>
      <c r="H108" s="179">
        <f>IF($C108=$D$2,'FLETES (#) MAYO'!H108*H$2,IF($C108=$D$3,'FLETES (#) MAYO'!H108*H$3,IF($C108=$D$4,'FLETES (#) MAYO'!H108*H$4,IF($C108=$D$5,'FLETES (#) MAYO'!H108*H$5,0))))</f>
        <v>0</v>
      </c>
      <c r="I108" s="179">
        <f>IF($C108=$D$2,'FLETES (#) MAYO'!I108*I$2,IF($C108=$D$3,'FLETES (#) MAYO'!I108*I$3,IF($C108=$D$4,'FLETES (#) MAYO'!I108*I$4,IF($C108=$D$5,'FLETES (#) MAYO'!I108*I$5,0))))</f>
        <v>0</v>
      </c>
      <c r="J108" s="179">
        <f>IF($C108=$D$2,'FLETES (#) MAYO'!J108*J$2,IF($C108=$D$3,'FLETES (#) MAYO'!J108*J$3,IF($C108=$D$4,'FLETES (#) MAYO'!J108*J$4,IF($C108=$D$5,'FLETES (#) MAYO'!J108*J$5,0))))</f>
        <v>0</v>
      </c>
      <c r="K108" s="179">
        <f>IF($C108=$D$2,'FLETES (#) MAYO'!K108*K$2,IF($C108=$D$3,'FLETES (#) MAYO'!K108*K$3,IF($C108=$D$4,'FLETES (#) MAYO'!K108*K$4,IF($C108=$D$5,'FLETES (#) MAYO'!K108*K$5,0))))</f>
        <v>0</v>
      </c>
      <c r="L108" s="179">
        <f>IF($C108=$D$2,'FLETES (#) MAYO'!L108*L$2,IF($C108=$D$3,'FLETES (#) MAYO'!L108*L$3,IF($C108=$D$4,'FLETES (#) MAYO'!L108*L$4,IF($C108=$D$5,'FLETES (#) MAYO'!L108*L$5,0))))</f>
        <v>0</v>
      </c>
      <c r="M108" s="179">
        <f>IF($C108=$D$2,'FLETES (#) MAYO'!M108*M$2,IF($C108=$D$3,'FLETES (#) MAYO'!M108*M$3,IF($C108=$D$4,'FLETES (#) MAYO'!M108*M$4,IF($C108=$D$5,'FLETES (#) MAYO'!M108*M$5,0))))</f>
        <v>0</v>
      </c>
      <c r="N108" s="179">
        <f>IF($C108=$D$2,'FLETES (#) MAYO'!N108*N$2,IF($C108=$D$3,'FLETES (#) MAYO'!N108*N$3,IF($C108=$D$4,'FLETES (#) MAYO'!N108*N$4,IF($C108=$D$5,'FLETES (#) MAYO'!N108*N$5,0))))</f>
        <v>0</v>
      </c>
      <c r="O108" s="179">
        <f>IF($C108=$D$2,'FLETES (#) MAYO'!O108*O$2,IF($C108=$D$3,'FLETES (#) MAYO'!O108*O$3,IF($C108=$D$4,'FLETES (#) MAYO'!O108*O$4,IF($C108=$D$5,'FLETES (#) MAYO'!O108*O$5,0))))</f>
        <v>0</v>
      </c>
      <c r="P108" s="179">
        <f>IF($C108=$D$2,'FLETES (#) MAYO'!P108*P$2,IF($C108=$D$3,'FLETES (#) MAYO'!P108*P$3,IF($C108=$D$4,'FLETES (#) MAYO'!P108*P$4,IF($C108=$D$5,'FLETES (#) MAYO'!P108*P$5,0))))</f>
        <v>0</v>
      </c>
      <c r="Q108" s="179">
        <f>IF($C108=$D$2,'FLETES (#) MAYO'!Q108*Q$2,IF($C108=$D$3,'FLETES (#) MAYO'!Q108*Q$3,IF($C108=$D$4,'FLETES (#) MAYO'!Q108*Q$4,IF($C108=$D$5,'FLETES (#) MAYO'!Q108*Q$5,0))))</f>
        <v>0</v>
      </c>
      <c r="R108" s="179">
        <f>IF($C108=$D$2,'FLETES (#) MAYO'!R108*R$2,IF($C108=$D$3,'FLETES (#) MAYO'!R108*R$3,IF($C108=$D$4,'FLETES (#) MAYO'!R108*R$4,IF($C108=$D$5,'FLETES (#) MAYO'!R108*R$5,0))))</f>
        <v>0</v>
      </c>
      <c r="S108" s="179">
        <f>IF($C108=$D$2,'FLETES (#) MAYO'!S108*S$2,IF($C108=$D$3,'FLETES (#) MAYO'!S108*S$3,IF($C108=$D$4,'FLETES (#) MAYO'!S108*S$4,IF($C108=$D$5,'FLETES (#) MAYO'!S108*S$5,0))))</f>
        <v>0</v>
      </c>
      <c r="T108" s="179">
        <f>IF($C108=$D$2,'FLETES (#) MAYO'!T108*T$2,IF($C108=$D$3,'FLETES (#) MAYO'!T108*T$3,IF($C108=$D$4,'FLETES (#) MAYO'!T108*T$4,IF($C108=$D$5,'FLETES (#) MAYO'!T108*T$5,0))))</f>
        <v>0</v>
      </c>
      <c r="U108" s="179">
        <f>IF($C108=$D$2,'FLETES (#) MAYO'!U108*U$2,IF($C108=$D$3,'FLETES (#) MAYO'!U108*U$3,IF($C108=$D$4,'FLETES (#) MAYO'!U108*U$4,IF($C108=$D$5,'FLETES (#) MAYO'!U108*U$5,0))))</f>
        <v>0</v>
      </c>
      <c r="V108" s="179">
        <f>IF($C108=$D$2,'FLETES (#) MAYO'!V108*V$2,IF($C108=$D$3,'FLETES (#) MAYO'!V108*V$3,IF($C108=$D$4,'FLETES (#) MAYO'!V108*V$4,IF($C108=$D$5,'FLETES (#) MAYO'!V108*V$5,0))))</f>
        <v>0</v>
      </c>
      <c r="W108" s="179">
        <f>IF($C108=$D$2,'FLETES (#) MAYO'!W108*W$2,IF($C108=$D$3,'FLETES (#) MAYO'!W108*W$3,IF($C108=$D$4,'FLETES (#) MAYO'!W108*W$4,IF($C108=$D$5,'FLETES (#) MAYO'!W108*W$5,0))))</f>
        <v>0</v>
      </c>
      <c r="X108" s="179">
        <f>IF($C108=$D$2,'FLETES (#) MAYO'!X108*X$2,IF($C108=$D$3,'FLETES (#) MAYO'!X108*X$3,IF($C108=$D$4,'FLETES (#) MAYO'!X108*X$4,IF($C108=$D$5,'FLETES (#) MAYO'!X108*X$5,0))))</f>
        <v>0</v>
      </c>
      <c r="Y108" s="179">
        <f>IF($C108=$D$2,'FLETES (#) MAYO'!Y108*Y$2,IF($C108=$D$3,'FLETES (#) MAYO'!Y108*Y$3,IF($C108=$D$4,'FLETES (#) MAYO'!Y108*Y$4,IF($C108=$D$5,'FLETES (#) MAYO'!Y108*Y$5,0))))</f>
        <v>0</v>
      </c>
      <c r="Z108" s="179">
        <f>IF($C108=$D$2,'FLETES (#) MAYO'!Z108*Z$2,IF($C108=$D$3,'FLETES (#) MAYO'!Z108*Z$3,IF($C108=$D$4,'FLETES (#) MAYO'!Z108*Z$4,IF($C108=$D$5,'FLETES (#) MAYO'!Z108*Z$5,0))))</f>
        <v>0</v>
      </c>
      <c r="AA108" s="179">
        <f>IF($C108=$D$2,'FLETES (#) MAYO'!AA108*AA$2,IF($C108=$D$3,'FLETES (#) MAYO'!AA108*AA$3,IF($C108=$D$4,'FLETES (#) MAYO'!AA108*AA$4,IF($C108=$D$5,'FLETES (#) MAYO'!AA108*AA$5,0))))</f>
        <v>0</v>
      </c>
      <c r="AB108" s="179">
        <f>IF($C108=$D$2,'FLETES (#) MAYO'!AB108*AB$2,IF($C108=$D$3,'FLETES (#) MAYO'!AB108*AB$3,IF($C108=$D$4,'FLETES (#) MAYO'!AB108*AB$4,IF($C108=$D$5,'FLETES (#) MAYO'!AB108*AB$5,0))))</f>
        <v>0</v>
      </c>
      <c r="AC108" s="179">
        <f>IF($C108=$D$2,'FLETES (#) MAYO'!AC108*AC$2,IF($C108=$D$3,'FLETES (#) MAYO'!AC108*AC$3,IF($C108=$D$4,'FLETES (#) MAYO'!AC108*AC$4,IF($C108=$D$5,'FLETES (#) MAYO'!AC108*AC$5,0))))</f>
        <v>0</v>
      </c>
      <c r="AD108" s="179">
        <f>IF($C108=$D$2,'FLETES (#) MAYO'!AD108*AD$2,IF($C108=$D$3,'FLETES (#) MAYO'!AD108*AD$3,IF($C108=$D$4,'FLETES (#) MAYO'!AD108*AD$4,IF($C108=$D$5,'FLETES (#) MAYO'!AD108*AD$5,0))))</f>
        <v>0</v>
      </c>
      <c r="AE108" s="179">
        <f>IF($C108=$D$2,'FLETES (#) MAYO'!AE108*AE$2,IF($C108=$D$3,'FLETES (#) MAYO'!AE108*AE$3,IF($C108=$D$4,'FLETES (#) MAYO'!AE108*AE$4,IF($C108=$D$5,'FLETES (#) MAYO'!AE108*AE$5,0))))</f>
        <v>0</v>
      </c>
      <c r="AF108" s="179">
        <f>IF($C108=$D$2,'FLETES (#) MAYO'!AF108*AF$2,IF($C108=$D$3,'FLETES (#) MAYO'!AF108*AF$3,IF($C108=$D$4,'FLETES (#) MAYO'!AF108*AF$4,IF($C108=$D$5,'FLETES (#) MAYO'!AF108*AF$5,0))))</f>
        <v>0</v>
      </c>
      <c r="AG108" s="179">
        <f>IF($C108=$D$2,'FLETES (#) MAYO'!AG108*AG$2,IF($C108=$D$3,'FLETES (#) MAYO'!AG108*AG$3,IF($C108=$D$4,'FLETES (#) MAYO'!AG108*AG$4,IF($C108=$D$5,'FLETES (#) MAYO'!AG108*AG$5,0))))</f>
        <v>0</v>
      </c>
      <c r="AH108" s="179">
        <f>IF($C108=$D$2,'FLETES (#) MAYO'!AH108*AH$2,IF($C108=$D$3,'FLETES (#) MAYO'!AH108*AH$3,IF($C108=$D$4,'FLETES (#) MAYO'!AH108*AH$4,IF($C108=$D$5,'FLETES (#) MAYO'!AH108*AH$5,0))))</f>
        <v>0</v>
      </c>
      <c r="AI108" s="179">
        <f>IF($C108=$D$2,'FLETES (#) MAYO'!AI108*AI$2,IF($C108=$D$3,'FLETES (#) MAYO'!AI108*AI$3,IF($C108=$D$4,'FLETES (#) MAYO'!AI108*AI$4,IF($C108=$D$5,'FLETES (#) MAYO'!AI108*AI$5,0))))</f>
        <v>0</v>
      </c>
      <c r="AJ108" s="179">
        <f>IF($C108=$D$2,'FLETES (#) MAYO'!AJ108*AJ$2,IF($C108=$D$3,'FLETES (#) MAYO'!AJ108*AJ$3,IF($C108=$D$4,'FLETES (#) MAYO'!AJ108*AJ$4,IF($C108=$D$5,'FLETES (#) MAYO'!AJ108*AJ$5,0))))</f>
        <v>0</v>
      </c>
      <c r="AK108" s="179">
        <f>IF($C108=$D$2,'FLETES (#) MAYO'!AK108*AK$2,IF($C108=$D$3,'FLETES (#) MAYO'!AK108*AK$3,IF($C108=$D$4,'FLETES (#) MAYO'!AK108*AK$4,IF($C108=$D$5,'FLETES (#) MAYO'!AK108*AK$5,0))))</f>
        <v>0</v>
      </c>
      <c r="AL108" s="179">
        <f>IF($C108=$D$2,'FLETES (#) MAYO'!AL108*AL$2,IF($C108=$D$3,'FLETES (#) MAYO'!AL108*AL$3,IF($C108=$D$4,'FLETES (#) MAYO'!AL108*AL$4,IF($C108=$D$5,'FLETES (#) MAYO'!AL108*AL$5,0))))</f>
        <v>0</v>
      </c>
      <c r="AM108" s="179">
        <f>IF($C108=$D$2,'FLETES (#) MAYO'!AM108*AM$2,IF($C108=$D$3,'FLETES (#) MAYO'!AM108*AM$3,IF($C108=$D$4,'FLETES (#) MAYO'!AM108*AM$4,IF($C108=$D$5,'FLETES (#) MAYO'!AM108*AM$5,0))))</f>
        <v>0</v>
      </c>
    </row>
    <row r="109" spans="1:39">
      <c r="A109" s="141"/>
      <c r="B109" s="165"/>
      <c r="C109" s="165"/>
      <c r="D109" s="178">
        <f t="shared" si="0"/>
        <v>0</v>
      </c>
      <c r="E109" s="179">
        <f>IF($C109=$D$2,'FLETES (#) MAYO'!E109*E$2,IF($C109=$D$3,'FLETES (#) MAYO'!E109*E$3,IF($C109=$D$4,'FLETES (#) MAYO'!E109*E$4,IF($C109=$D$5,'FLETES (#) MAYO'!E109*E$5,0))))</f>
        <v>0</v>
      </c>
      <c r="F109" s="179">
        <f>IF($C109=$D$2,'FLETES (#) MAYO'!F109*F$2,IF($C109=$D$3,'FLETES (#) MAYO'!F109*F$3,IF($C109=$D$4,'FLETES (#) MAYO'!F109*F$4,IF($C109=$D$5,'FLETES (#) MAYO'!F109*F$5,0))))</f>
        <v>0</v>
      </c>
      <c r="G109" s="179">
        <f>IF($C109=$D$2,'FLETES (#) MAYO'!G109*G$2,IF($C109=$D$3,'FLETES (#) MAYO'!G109*G$3,IF($C109=$D$4,'FLETES (#) MAYO'!G109*G$4,IF($C109=$D$5,'FLETES (#) MAYO'!G109*G$5,0))))</f>
        <v>0</v>
      </c>
      <c r="H109" s="179">
        <f>IF($C109=$D$2,'FLETES (#) MAYO'!H109*H$2,IF($C109=$D$3,'FLETES (#) MAYO'!H109*H$3,IF($C109=$D$4,'FLETES (#) MAYO'!H109*H$4,IF($C109=$D$5,'FLETES (#) MAYO'!H109*H$5,0))))</f>
        <v>0</v>
      </c>
      <c r="I109" s="179">
        <f>IF($C109=$D$2,'FLETES (#) MAYO'!I109*I$2,IF($C109=$D$3,'FLETES (#) MAYO'!I109*I$3,IF($C109=$D$4,'FLETES (#) MAYO'!I109*I$4,IF($C109=$D$5,'FLETES (#) MAYO'!I109*I$5,0))))</f>
        <v>0</v>
      </c>
      <c r="J109" s="179">
        <f>IF($C109=$D$2,'FLETES (#) MAYO'!J109*J$2,IF($C109=$D$3,'FLETES (#) MAYO'!J109*J$3,IF($C109=$D$4,'FLETES (#) MAYO'!J109*J$4,IF($C109=$D$5,'FLETES (#) MAYO'!J109*J$5,0))))</f>
        <v>0</v>
      </c>
      <c r="K109" s="179">
        <f>IF($C109=$D$2,'FLETES (#) MAYO'!K109*K$2,IF($C109=$D$3,'FLETES (#) MAYO'!K109*K$3,IF($C109=$D$4,'FLETES (#) MAYO'!K109*K$4,IF($C109=$D$5,'FLETES (#) MAYO'!K109*K$5,0))))</f>
        <v>0</v>
      </c>
      <c r="L109" s="179">
        <f>IF($C109=$D$2,'FLETES (#) MAYO'!L109*L$2,IF($C109=$D$3,'FLETES (#) MAYO'!L109*L$3,IF($C109=$D$4,'FLETES (#) MAYO'!L109*L$4,IF($C109=$D$5,'FLETES (#) MAYO'!L109*L$5,0))))</f>
        <v>0</v>
      </c>
      <c r="M109" s="179">
        <f>IF($C109=$D$2,'FLETES (#) MAYO'!M109*M$2,IF($C109=$D$3,'FLETES (#) MAYO'!M109*M$3,IF($C109=$D$4,'FLETES (#) MAYO'!M109*M$4,IF($C109=$D$5,'FLETES (#) MAYO'!M109*M$5,0))))</f>
        <v>0</v>
      </c>
      <c r="N109" s="179">
        <f>IF($C109=$D$2,'FLETES (#) MAYO'!N109*N$2,IF($C109=$D$3,'FLETES (#) MAYO'!N109*N$3,IF($C109=$D$4,'FLETES (#) MAYO'!N109*N$4,IF($C109=$D$5,'FLETES (#) MAYO'!N109*N$5,0))))</f>
        <v>0</v>
      </c>
      <c r="O109" s="179">
        <f>IF($C109=$D$2,'FLETES (#) MAYO'!O109*O$2,IF($C109=$D$3,'FLETES (#) MAYO'!O109*O$3,IF($C109=$D$4,'FLETES (#) MAYO'!O109*O$4,IF($C109=$D$5,'FLETES (#) MAYO'!O109*O$5,0))))</f>
        <v>0</v>
      </c>
      <c r="P109" s="179">
        <f>IF($C109=$D$2,'FLETES (#) MAYO'!P109*P$2,IF($C109=$D$3,'FLETES (#) MAYO'!P109*P$3,IF($C109=$D$4,'FLETES (#) MAYO'!P109*P$4,IF($C109=$D$5,'FLETES (#) MAYO'!P109*P$5,0))))</f>
        <v>0</v>
      </c>
      <c r="Q109" s="179">
        <f>IF($C109=$D$2,'FLETES (#) MAYO'!Q109*Q$2,IF($C109=$D$3,'FLETES (#) MAYO'!Q109*Q$3,IF($C109=$D$4,'FLETES (#) MAYO'!Q109*Q$4,IF($C109=$D$5,'FLETES (#) MAYO'!Q109*Q$5,0))))</f>
        <v>0</v>
      </c>
      <c r="R109" s="179">
        <f>IF($C109=$D$2,'FLETES (#) MAYO'!R109*R$2,IF($C109=$D$3,'FLETES (#) MAYO'!R109*R$3,IF($C109=$D$4,'FLETES (#) MAYO'!R109*R$4,IF($C109=$D$5,'FLETES (#) MAYO'!R109*R$5,0))))</f>
        <v>0</v>
      </c>
      <c r="S109" s="179">
        <f>IF($C109=$D$2,'FLETES (#) MAYO'!S109*S$2,IF($C109=$D$3,'FLETES (#) MAYO'!S109*S$3,IF($C109=$D$4,'FLETES (#) MAYO'!S109*S$4,IF($C109=$D$5,'FLETES (#) MAYO'!S109*S$5,0))))</f>
        <v>0</v>
      </c>
      <c r="T109" s="179">
        <f>IF($C109=$D$2,'FLETES (#) MAYO'!T109*T$2,IF($C109=$D$3,'FLETES (#) MAYO'!T109*T$3,IF($C109=$D$4,'FLETES (#) MAYO'!T109*T$4,IF($C109=$D$5,'FLETES (#) MAYO'!T109*T$5,0))))</f>
        <v>0</v>
      </c>
      <c r="U109" s="179">
        <f>IF($C109=$D$2,'FLETES (#) MAYO'!U109*U$2,IF($C109=$D$3,'FLETES (#) MAYO'!U109*U$3,IF($C109=$D$4,'FLETES (#) MAYO'!U109*U$4,IF($C109=$D$5,'FLETES (#) MAYO'!U109*U$5,0))))</f>
        <v>0</v>
      </c>
      <c r="V109" s="179">
        <f>IF($C109=$D$2,'FLETES (#) MAYO'!V109*V$2,IF($C109=$D$3,'FLETES (#) MAYO'!V109*V$3,IF($C109=$D$4,'FLETES (#) MAYO'!V109*V$4,IF($C109=$D$5,'FLETES (#) MAYO'!V109*V$5,0))))</f>
        <v>0</v>
      </c>
      <c r="W109" s="179">
        <f>IF($C109=$D$2,'FLETES (#) MAYO'!W109*W$2,IF($C109=$D$3,'FLETES (#) MAYO'!W109*W$3,IF($C109=$D$4,'FLETES (#) MAYO'!W109*W$4,IF($C109=$D$5,'FLETES (#) MAYO'!W109*W$5,0))))</f>
        <v>0</v>
      </c>
      <c r="X109" s="179">
        <f>IF($C109=$D$2,'FLETES (#) MAYO'!X109*X$2,IF($C109=$D$3,'FLETES (#) MAYO'!X109*X$3,IF($C109=$D$4,'FLETES (#) MAYO'!X109*X$4,IF($C109=$D$5,'FLETES (#) MAYO'!X109*X$5,0))))</f>
        <v>0</v>
      </c>
      <c r="Y109" s="179">
        <f>IF($C109=$D$2,'FLETES (#) MAYO'!Y109*Y$2,IF($C109=$D$3,'FLETES (#) MAYO'!Y109*Y$3,IF($C109=$D$4,'FLETES (#) MAYO'!Y109*Y$4,IF($C109=$D$5,'FLETES (#) MAYO'!Y109*Y$5,0))))</f>
        <v>0</v>
      </c>
      <c r="Z109" s="179">
        <f>IF($C109=$D$2,'FLETES (#) MAYO'!Z109*Z$2,IF($C109=$D$3,'FLETES (#) MAYO'!Z109*Z$3,IF($C109=$D$4,'FLETES (#) MAYO'!Z109*Z$4,IF($C109=$D$5,'FLETES (#) MAYO'!Z109*Z$5,0))))</f>
        <v>0</v>
      </c>
      <c r="AA109" s="179">
        <f>IF($C109=$D$2,'FLETES (#) MAYO'!AA109*AA$2,IF($C109=$D$3,'FLETES (#) MAYO'!AA109*AA$3,IF($C109=$D$4,'FLETES (#) MAYO'!AA109*AA$4,IF($C109=$D$5,'FLETES (#) MAYO'!AA109*AA$5,0))))</f>
        <v>0</v>
      </c>
      <c r="AB109" s="179">
        <f>IF($C109=$D$2,'FLETES (#) MAYO'!AB109*AB$2,IF($C109=$D$3,'FLETES (#) MAYO'!AB109*AB$3,IF($C109=$D$4,'FLETES (#) MAYO'!AB109*AB$4,IF($C109=$D$5,'FLETES (#) MAYO'!AB109*AB$5,0))))</f>
        <v>0</v>
      </c>
      <c r="AC109" s="179">
        <f>IF($C109=$D$2,'FLETES (#) MAYO'!AC109*AC$2,IF($C109=$D$3,'FLETES (#) MAYO'!AC109*AC$3,IF($C109=$D$4,'FLETES (#) MAYO'!AC109*AC$4,IF($C109=$D$5,'FLETES (#) MAYO'!AC109*AC$5,0))))</f>
        <v>0</v>
      </c>
      <c r="AD109" s="179">
        <f>IF($C109=$D$2,'FLETES (#) MAYO'!AD109*AD$2,IF($C109=$D$3,'FLETES (#) MAYO'!AD109*AD$3,IF($C109=$D$4,'FLETES (#) MAYO'!AD109*AD$4,IF($C109=$D$5,'FLETES (#) MAYO'!AD109*AD$5,0))))</f>
        <v>0</v>
      </c>
      <c r="AE109" s="179">
        <f>IF($C109=$D$2,'FLETES (#) MAYO'!AE109*AE$2,IF($C109=$D$3,'FLETES (#) MAYO'!AE109*AE$3,IF($C109=$D$4,'FLETES (#) MAYO'!AE109*AE$4,IF($C109=$D$5,'FLETES (#) MAYO'!AE109*AE$5,0))))</f>
        <v>0</v>
      </c>
      <c r="AF109" s="179">
        <f>IF($C109=$D$2,'FLETES (#) MAYO'!AF109*AF$2,IF($C109=$D$3,'FLETES (#) MAYO'!AF109*AF$3,IF($C109=$D$4,'FLETES (#) MAYO'!AF109*AF$4,IF($C109=$D$5,'FLETES (#) MAYO'!AF109*AF$5,0))))</f>
        <v>0</v>
      </c>
      <c r="AG109" s="179">
        <f>IF($C109=$D$2,'FLETES (#) MAYO'!AG109*AG$2,IF($C109=$D$3,'FLETES (#) MAYO'!AG109*AG$3,IF($C109=$D$4,'FLETES (#) MAYO'!AG109*AG$4,IF($C109=$D$5,'FLETES (#) MAYO'!AG109*AG$5,0))))</f>
        <v>0</v>
      </c>
      <c r="AH109" s="179">
        <f>IF($C109=$D$2,'FLETES (#) MAYO'!AH109*AH$2,IF($C109=$D$3,'FLETES (#) MAYO'!AH109*AH$3,IF($C109=$D$4,'FLETES (#) MAYO'!AH109*AH$4,IF($C109=$D$5,'FLETES (#) MAYO'!AH109*AH$5,0))))</f>
        <v>0</v>
      </c>
      <c r="AI109" s="179">
        <f>IF($C109=$D$2,'FLETES (#) MAYO'!AI109*AI$2,IF($C109=$D$3,'FLETES (#) MAYO'!AI109*AI$3,IF($C109=$D$4,'FLETES (#) MAYO'!AI109*AI$4,IF($C109=$D$5,'FLETES (#) MAYO'!AI109*AI$5,0))))</f>
        <v>0</v>
      </c>
      <c r="AJ109" s="179">
        <f>IF($C109=$D$2,'FLETES (#) MAYO'!AJ109*AJ$2,IF($C109=$D$3,'FLETES (#) MAYO'!AJ109*AJ$3,IF($C109=$D$4,'FLETES (#) MAYO'!AJ109*AJ$4,IF($C109=$D$5,'FLETES (#) MAYO'!AJ109*AJ$5,0))))</f>
        <v>0</v>
      </c>
      <c r="AK109" s="179">
        <f>IF($C109=$D$2,'FLETES (#) MAYO'!AK109*AK$2,IF($C109=$D$3,'FLETES (#) MAYO'!AK109*AK$3,IF($C109=$D$4,'FLETES (#) MAYO'!AK109*AK$4,IF($C109=$D$5,'FLETES (#) MAYO'!AK109*AK$5,0))))</f>
        <v>0</v>
      </c>
      <c r="AL109" s="179">
        <f>IF($C109=$D$2,'FLETES (#) MAYO'!AL109*AL$2,IF($C109=$D$3,'FLETES (#) MAYO'!AL109*AL$3,IF($C109=$D$4,'FLETES (#) MAYO'!AL109*AL$4,IF($C109=$D$5,'FLETES (#) MAYO'!AL109*AL$5,0))))</f>
        <v>0</v>
      </c>
      <c r="AM109" s="179">
        <f>IF($C109=$D$2,'FLETES (#) MAYO'!AM109*AM$2,IF($C109=$D$3,'FLETES (#) MAYO'!AM109*AM$3,IF($C109=$D$4,'FLETES (#) MAYO'!AM109*AM$4,IF($C109=$D$5,'FLETES (#) MAYO'!AM109*AM$5,0))))</f>
        <v>0</v>
      </c>
    </row>
    <row r="110" spans="1:39">
      <c r="A110" s="141"/>
      <c r="B110" s="165"/>
      <c r="C110" s="165"/>
      <c r="D110" s="178">
        <f t="shared" si="0"/>
        <v>0</v>
      </c>
      <c r="E110" s="179">
        <f>IF($C110=$D$2,'FLETES (#) MAYO'!E110*E$2,IF($C110=$D$3,'FLETES (#) MAYO'!E110*E$3,IF($C110=$D$4,'FLETES (#) MAYO'!E110*E$4,IF($C110=$D$5,'FLETES (#) MAYO'!E110*E$5,0))))</f>
        <v>0</v>
      </c>
      <c r="F110" s="179">
        <f>IF($C110=$D$2,'FLETES (#) MAYO'!F110*F$2,IF($C110=$D$3,'FLETES (#) MAYO'!F110*F$3,IF($C110=$D$4,'FLETES (#) MAYO'!F110*F$4,IF($C110=$D$5,'FLETES (#) MAYO'!F110*F$5,0))))</f>
        <v>0</v>
      </c>
      <c r="G110" s="179">
        <f>IF($C110=$D$2,'FLETES (#) MAYO'!G110*G$2,IF($C110=$D$3,'FLETES (#) MAYO'!G110*G$3,IF($C110=$D$4,'FLETES (#) MAYO'!G110*G$4,IF($C110=$D$5,'FLETES (#) MAYO'!G110*G$5,0))))</f>
        <v>0</v>
      </c>
      <c r="H110" s="179">
        <f>IF($C110=$D$2,'FLETES (#) MAYO'!H110*H$2,IF($C110=$D$3,'FLETES (#) MAYO'!H110*H$3,IF($C110=$D$4,'FLETES (#) MAYO'!H110*H$4,IF($C110=$D$5,'FLETES (#) MAYO'!H110*H$5,0))))</f>
        <v>0</v>
      </c>
      <c r="I110" s="179">
        <f>IF($C110=$D$2,'FLETES (#) MAYO'!I110*I$2,IF($C110=$D$3,'FLETES (#) MAYO'!I110*I$3,IF($C110=$D$4,'FLETES (#) MAYO'!I110*I$4,IF($C110=$D$5,'FLETES (#) MAYO'!I110*I$5,0))))</f>
        <v>0</v>
      </c>
      <c r="J110" s="179">
        <f>IF($C110=$D$2,'FLETES (#) MAYO'!J110*J$2,IF($C110=$D$3,'FLETES (#) MAYO'!J110*J$3,IF($C110=$D$4,'FLETES (#) MAYO'!J110*J$4,IF($C110=$D$5,'FLETES (#) MAYO'!J110*J$5,0))))</f>
        <v>0</v>
      </c>
      <c r="K110" s="179">
        <f>IF($C110=$D$2,'FLETES (#) MAYO'!K110*K$2,IF($C110=$D$3,'FLETES (#) MAYO'!K110*K$3,IF($C110=$D$4,'FLETES (#) MAYO'!K110*K$4,IF($C110=$D$5,'FLETES (#) MAYO'!K110*K$5,0))))</f>
        <v>0</v>
      </c>
      <c r="L110" s="179">
        <f>IF($C110=$D$2,'FLETES (#) MAYO'!L110*L$2,IF($C110=$D$3,'FLETES (#) MAYO'!L110*L$3,IF($C110=$D$4,'FLETES (#) MAYO'!L110*L$4,IF($C110=$D$5,'FLETES (#) MAYO'!L110*L$5,0))))</f>
        <v>0</v>
      </c>
      <c r="M110" s="179">
        <f>IF($C110=$D$2,'FLETES (#) MAYO'!M110*M$2,IF($C110=$D$3,'FLETES (#) MAYO'!M110*M$3,IF($C110=$D$4,'FLETES (#) MAYO'!M110*M$4,IF($C110=$D$5,'FLETES (#) MAYO'!M110*M$5,0))))</f>
        <v>0</v>
      </c>
      <c r="N110" s="179">
        <f>IF($C110=$D$2,'FLETES (#) MAYO'!N110*N$2,IF($C110=$D$3,'FLETES (#) MAYO'!N110*N$3,IF($C110=$D$4,'FLETES (#) MAYO'!N110*N$4,IF($C110=$D$5,'FLETES (#) MAYO'!N110*N$5,0))))</f>
        <v>0</v>
      </c>
      <c r="O110" s="179">
        <f>IF($C110=$D$2,'FLETES (#) MAYO'!O110*O$2,IF($C110=$D$3,'FLETES (#) MAYO'!O110*O$3,IF($C110=$D$4,'FLETES (#) MAYO'!O110*O$4,IF($C110=$D$5,'FLETES (#) MAYO'!O110*O$5,0))))</f>
        <v>0</v>
      </c>
      <c r="P110" s="179">
        <f>IF($C110=$D$2,'FLETES (#) MAYO'!P110*P$2,IF($C110=$D$3,'FLETES (#) MAYO'!P110*P$3,IF($C110=$D$4,'FLETES (#) MAYO'!P110*P$4,IF($C110=$D$5,'FLETES (#) MAYO'!P110*P$5,0))))</f>
        <v>0</v>
      </c>
      <c r="Q110" s="179">
        <f>IF($C110=$D$2,'FLETES (#) MAYO'!Q110*Q$2,IF($C110=$D$3,'FLETES (#) MAYO'!Q110*Q$3,IF($C110=$D$4,'FLETES (#) MAYO'!Q110*Q$4,IF($C110=$D$5,'FLETES (#) MAYO'!Q110*Q$5,0))))</f>
        <v>0</v>
      </c>
      <c r="R110" s="179">
        <f>IF($C110=$D$2,'FLETES (#) MAYO'!R110*R$2,IF($C110=$D$3,'FLETES (#) MAYO'!R110*R$3,IF($C110=$D$4,'FLETES (#) MAYO'!R110*R$4,IF($C110=$D$5,'FLETES (#) MAYO'!R110*R$5,0))))</f>
        <v>0</v>
      </c>
      <c r="S110" s="179">
        <f>IF($C110=$D$2,'FLETES (#) MAYO'!S110*S$2,IF($C110=$D$3,'FLETES (#) MAYO'!S110*S$3,IF($C110=$D$4,'FLETES (#) MAYO'!S110*S$4,IF($C110=$D$5,'FLETES (#) MAYO'!S110*S$5,0))))</f>
        <v>0</v>
      </c>
      <c r="T110" s="179">
        <f>IF($C110=$D$2,'FLETES (#) MAYO'!T110*T$2,IF($C110=$D$3,'FLETES (#) MAYO'!T110*T$3,IF($C110=$D$4,'FLETES (#) MAYO'!T110*T$4,IF($C110=$D$5,'FLETES (#) MAYO'!T110*T$5,0))))</f>
        <v>0</v>
      </c>
      <c r="U110" s="179">
        <f>IF($C110=$D$2,'FLETES (#) MAYO'!U110*U$2,IF($C110=$D$3,'FLETES (#) MAYO'!U110*U$3,IF($C110=$D$4,'FLETES (#) MAYO'!U110*U$4,IF($C110=$D$5,'FLETES (#) MAYO'!U110*U$5,0))))</f>
        <v>0</v>
      </c>
      <c r="V110" s="179">
        <f>IF($C110=$D$2,'FLETES (#) MAYO'!V110*V$2,IF($C110=$D$3,'FLETES (#) MAYO'!V110*V$3,IF($C110=$D$4,'FLETES (#) MAYO'!V110*V$4,IF($C110=$D$5,'FLETES (#) MAYO'!V110*V$5,0))))</f>
        <v>0</v>
      </c>
      <c r="W110" s="179">
        <f>IF($C110=$D$2,'FLETES (#) MAYO'!W110*W$2,IF($C110=$D$3,'FLETES (#) MAYO'!W110*W$3,IF($C110=$D$4,'FLETES (#) MAYO'!W110*W$4,IF($C110=$D$5,'FLETES (#) MAYO'!W110*W$5,0))))</f>
        <v>0</v>
      </c>
      <c r="X110" s="179">
        <f>IF($C110=$D$2,'FLETES (#) MAYO'!X110*X$2,IF($C110=$D$3,'FLETES (#) MAYO'!X110*X$3,IF($C110=$D$4,'FLETES (#) MAYO'!X110*X$4,IF($C110=$D$5,'FLETES (#) MAYO'!X110*X$5,0))))</f>
        <v>0</v>
      </c>
      <c r="Y110" s="179">
        <f>IF($C110=$D$2,'FLETES (#) MAYO'!Y110*Y$2,IF($C110=$D$3,'FLETES (#) MAYO'!Y110*Y$3,IF($C110=$D$4,'FLETES (#) MAYO'!Y110*Y$4,IF($C110=$D$5,'FLETES (#) MAYO'!Y110*Y$5,0))))</f>
        <v>0</v>
      </c>
      <c r="Z110" s="179">
        <f>IF($C110=$D$2,'FLETES (#) MAYO'!Z110*Z$2,IF($C110=$D$3,'FLETES (#) MAYO'!Z110*Z$3,IF($C110=$D$4,'FLETES (#) MAYO'!Z110*Z$4,IF($C110=$D$5,'FLETES (#) MAYO'!Z110*Z$5,0))))</f>
        <v>0</v>
      </c>
      <c r="AA110" s="179">
        <f>IF($C110=$D$2,'FLETES (#) MAYO'!AA110*AA$2,IF($C110=$D$3,'FLETES (#) MAYO'!AA110*AA$3,IF($C110=$D$4,'FLETES (#) MAYO'!AA110*AA$4,IF($C110=$D$5,'FLETES (#) MAYO'!AA110*AA$5,0))))</f>
        <v>0</v>
      </c>
      <c r="AB110" s="179">
        <f>IF($C110=$D$2,'FLETES (#) MAYO'!AB110*AB$2,IF($C110=$D$3,'FLETES (#) MAYO'!AB110*AB$3,IF($C110=$D$4,'FLETES (#) MAYO'!AB110*AB$4,IF($C110=$D$5,'FLETES (#) MAYO'!AB110*AB$5,0))))</f>
        <v>0</v>
      </c>
      <c r="AC110" s="179">
        <f>IF($C110=$D$2,'FLETES (#) MAYO'!AC110*AC$2,IF($C110=$D$3,'FLETES (#) MAYO'!AC110*AC$3,IF($C110=$D$4,'FLETES (#) MAYO'!AC110*AC$4,IF($C110=$D$5,'FLETES (#) MAYO'!AC110*AC$5,0))))</f>
        <v>0</v>
      </c>
      <c r="AD110" s="179">
        <f>IF($C110=$D$2,'FLETES (#) MAYO'!AD110*AD$2,IF($C110=$D$3,'FLETES (#) MAYO'!AD110*AD$3,IF($C110=$D$4,'FLETES (#) MAYO'!AD110*AD$4,IF($C110=$D$5,'FLETES (#) MAYO'!AD110*AD$5,0))))</f>
        <v>0</v>
      </c>
      <c r="AE110" s="179">
        <f>IF($C110=$D$2,'FLETES (#) MAYO'!AE110*AE$2,IF($C110=$D$3,'FLETES (#) MAYO'!AE110*AE$3,IF($C110=$D$4,'FLETES (#) MAYO'!AE110*AE$4,IF($C110=$D$5,'FLETES (#) MAYO'!AE110*AE$5,0))))</f>
        <v>0</v>
      </c>
      <c r="AF110" s="179">
        <f>IF($C110=$D$2,'FLETES (#) MAYO'!AF110*AF$2,IF($C110=$D$3,'FLETES (#) MAYO'!AF110*AF$3,IF($C110=$D$4,'FLETES (#) MAYO'!AF110*AF$4,IF($C110=$D$5,'FLETES (#) MAYO'!AF110*AF$5,0))))</f>
        <v>0</v>
      </c>
      <c r="AG110" s="179">
        <f>IF($C110=$D$2,'FLETES (#) MAYO'!AG110*AG$2,IF($C110=$D$3,'FLETES (#) MAYO'!AG110*AG$3,IF($C110=$D$4,'FLETES (#) MAYO'!AG110*AG$4,IF($C110=$D$5,'FLETES (#) MAYO'!AG110*AG$5,0))))</f>
        <v>0</v>
      </c>
      <c r="AH110" s="179">
        <f>IF($C110=$D$2,'FLETES (#) MAYO'!AH110*AH$2,IF($C110=$D$3,'FLETES (#) MAYO'!AH110*AH$3,IF($C110=$D$4,'FLETES (#) MAYO'!AH110*AH$4,IF($C110=$D$5,'FLETES (#) MAYO'!AH110*AH$5,0))))</f>
        <v>0</v>
      </c>
      <c r="AI110" s="179">
        <f>IF($C110=$D$2,'FLETES (#) MAYO'!AI110*AI$2,IF($C110=$D$3,'FLETES (#) MAYO'!AI110*AI$3,IF($C110=$D$4,'FLETES (#) MAYO'!AI110*AI$4,IF($C110=$D$5,'FLETES (#) MAYO'!AI110*AI$5,0))))</f>
        <v>0</v>
      </c>
      <c r="AJ110" s="179">
        <f>IF($C110=$D$2,'FLETES (#) MAYO'!AJ110*AJ$2,IF($C110=$D$3,'FLETES (#) MAYO'!AJ110*AJ$3,IF($C110=$D$4,'FLETES (#) MAYO'!AJ110*AJ$4,IF($C110=$D$5,'FLETES (#) MAYO'!AJ110*AJ$5,0))))</f>
        <v>0</v>
      </c>
      <c r="AK110" s="179">
        <f>IF($C110=$D$2,'FLETES (#) MAYO'!AK110*AK$2,IF($C110=$D$3,'FLETES (#) MAYO'!AK110*AK$3,IF($C110=$D$4,'FLETES (#) MAYO'!AK110*AK$4,IF($C110=$D$5,'FLETES (#) MAYO'!AK110*AK$5,0))))</f>
        <v>0</v>
      </c>
      <c r="AL110" s="179">
        <f>IF($C110=$D$2,'FLETES (#) MAYO'!AL110*AL$2,IF($C110=$D$3,'FLETES (#) MAYO'!AL110*AL$3,IF($C110=$D$4,'FLETES (#) MAYO'!AL110*AL$4,IF($C110=$D$5,'FLETES (#) MAYO'!AL110*AL$5,0))))</f>
        <v>0</v>
      </c>
      <c r="AM110" s="179">
        <f>IF($C110=$D$2,'FLETES (#) MAYO'!AM110*AM$2,IF($C110=$D$3,'FLETES (#) MAYO'!AM110*AM$3,IF($C110=$D$4,'FLETES (#) MAYO'!AM110*AM$4,IF($C110=$D$5,'FLETES (#) MAYO'!AM110*AM$5,0))))</f>
        <v>0</v>
      </c>
    </row>
    <row r="111" spans="1:39">
      <c r="A111" s="141"/>
      <c r="B111" s="165"/>
      <c r="C111" s="165"/>
      <c r="D111" s="178">
        <f t="shared" si="0"/>
        <v>0</v>
      </c>
      <c r="E111" s="179">
        <f>IF($C111=$D$2,'FLETES (#) MAYO'!E111*E$2,IF($C111=$D$3,'FLETES (#) MAYO'!E111*E$3,IF($C111=$D$4,'FLETES (#) MAYO'!E111*E$4,IF($C111=$D$5,'FLETES (#) MAYO'!E111*E$5,0))))</f>
        <v>0</v>
      </c>
      <c r="F111" s="179">
        <f>IF($C111=$D$2,'FLETES (#) MAYO'!F111*F$2,IF($C111=$D$3,'FLETES (#) MAYO'!F111*F$3,IF($C111=$D$4,'FLETES (#) MAYO'!F111*F$4,IF($C111=$D$5,'FLETES (#) MAYO'!F111*F$5,0))))</f>
        <v>0</v>
      </c>
      <c r="G111" s="179">
        <f>IF($C111=$D$2,'FLETES (#) MAYO'!G111*G$2,IF($C111=$D$3,'FLETES (#) MAYO'!G111*G$3,IF($C111=$D$4,'FLETES (#) MAYO'!G111*G$4,IF($C111=$D$5,'FLETES (#) MAYO'!G111*G$5,0))))</f>
        <v>0</v>
      </c>
      <c r="H111" s="179">
        <f>IF($C111=$D$2,'FLETES (#) MAYO'!H111*H$2,IF($C111=$D$3,'FLETES (#) MAYO'!H111*H$3,IF($C111=$D$4,'FLETES (#) MAYO'!H111*H$4,IF($C111=$D$5,'FLETES (#) MAYO'!H111*H$5,0))))</f>
        <v>0</v>
      </c>
      <c r="I111" s="179">
        <f>IF($C111=$D$2,'FLETES (#) MAYO'!I111*I$2,IF($C111=$D$3,'FLETES (#) MAYO'!I111*I$3,IF($C111=$D$4,'FLETES (#) MAYO'!I111*I$4,IF($C111=$D$5,'FLETES (#) MAYO'!I111*I$5,0))))</f>
        <v>0</v>
      </c>
      <c r="J111" s="179">
        <f>IF($C111=$D$2,'FLETES (#) MAYO'!J111*J$2,IF($C111=$D$3,'FLETES (#) MAYO'!J111*J$3,IF($C111=$D$4,'FLETES (#) MAYO'!J111*J$4,IF($C111=$D$5,'FLETES (#) MAYO'!J111*J$5,0))))</f>
        <v>0</v>
      </c>
      <c r="K111" s="179">
        <f>IF($C111=$D$2,'FLETES (#) MAYO'!K111*K$2,IF($C111=$D$3,'FLETES (#) MAYO'!K111*K$3,IF($C111=$D$4,'FLETES (#) MAYO'!K111*K$4,IF($C111=$D$5,'FLETES (#) MAYO'!K111*K$5,0))))</f>
        <v>0</v>
      </c>
      <c r="L111" s="179">
        <f>IF($C111=$D$2,'FLETES (#) MAYO'!L111*L$2,IF($C111=$D$3,'FLETES (#) MAYO'!L111*L$3,IF($C111=$D$4,'FLETES (#) MAYO'!L111*L$4,IF($C111=$D$5,'FLETES (#) MAYO'!L111*L$5,0))))</f>
        <v>0</v>
      </c>
      <c r="M111" s="179">
        <f>IF($C111=$D$2,'FLETES (#) MAYO'!M111*M$2,IF($C111=$D$3,'FLETES (#) MAYO'!M111*M$3,IF($C111=$D$4,'FLETES (#) MAYO'!M111*M$4,IF($C111=$D$5,'FLETES (#) MAYO'!M111*M$5,0))))</f>
        <v>0</v>
      </c>
      <c r="N111" s="179">
        <f>IF($C111=$D$2,'FLETES (#) MAYO'!N111*N$2,IF($C111=$D$3,'FLETES (#) MAYO'!N111*N$3,IF($C111=$D$4,'FLETES (#) MAYO'!N111*N$4,IF($C111=$D$5,'FLETES (#) MAYO'!N111*N$5,0))))</f>
        <v>0</v>
      </c>
      <c r="O111" s="179">
        <f>IF($C111=$D$2,'FLETES (#) MAYO'!O111*O$2,IF($C111=$D$3,'FLETES (#) MAYO'!O111*O$3,IF($C111=$D$4,'FLETES (#) MAYO'!O111*O$4,IF($C111=$D$5,'FLETES (#) MAYO'!O111*O$5,0))))</f>
        <v>0</v>
      </c>
      <c r="P111" s="179">
        <f>IF($C111=$D$2,'FLETES (#) MAYO'!P111*P$2,IF($C111=$D$3,'FLETES (#) MAYO'!P111*P$3,IF($C111=$D$4,'FLETES (#) MAYO'!P111*P$4,IF($C111=$D$5,'FLETES (#) MAYO'!P111*P$5,0))))</f>
        <v>0</v>
      </c>
      <c r="Q111" s="179">
        <f>IF($C111=$D$2,'FLETES (#) MAYO'!Q111*Q$2,IF($C111=$D$3,'FLETES (#) MAYO'!Q111*Q$3,IF($C111=$D$4,'FLETES (#) MAYO'!Q111*Q$4,IF($C111=$D$5,'FLETES (#) MAYO'!Q111*Q$5,0))))</f>
        <v>0</v>
      </c>
      <c r="R111" s="179">
        <f>IF($C111=$D$2,'FLETES (#) MAYO'!R111*R$2,IF($C111=$D$3,'FLETES (#) MAYO'!R111*R$3,IF($C111=$D$4,'FLETES (#) MAYO'!R111*R$4,IF($C111=$D$5,'FLETES (#) MAYO'!R111*R$5,0))))</f>
        <v>0</v>
      </c>
      <c r="S111" s="179">
        <f>IF($C111=$D$2,'FLETES (#) MAYO'!S111*S$2,IF($C111=$D$3,'FLETES (#) MAYO'!S111*S$3,IF($C111=$D$4,'FLETES (#) MAYO'!S111*S$4,IF($C111=$D$5,'FLETES (#) MAYO'!S111*S$5,0))))</f>
        <v>0</v>
      </c>
      <c r="T111" s="179">
        <f>IF($C111=$D$2,'FLETES (#) MAYO'!T111*T$2,IF($C111=$D$3,'FLETES (#) MAYO'!T111*T$3,IF($C111=$D$4,'FLETES (#) MAYO'!T111*T$4,IF($C111=$D$5,'FLETES (#) MAYO'!T111*T$5,0))))</f>
        <v>0</v>
      </c>
      <c r="U111" s="179">
        <f>IF($C111=$D$2,'FLETES (#) MAYO'!U111*U$2,IF($C111=$D$3,'FLETES (#) MAYO'!U111*U$3,IF($C111=$D$4,'FLETES (#) MAYO'!U111*U$4,IF($C111=$D$5,'FLETES (#) MAYO'!U111*U$5,0))))</f>
        <v>0</v>
      </c>
      <c r="V111" s="179">
        <f>IF($C111=$D$2,'FLETES (#) MAYO'!V111*V$2,IF($C111=$D$3,'FLETES (#) MAYO'!V111*V$3,IF($C111=$D$4,'FLETES (#) MAYO'!V111*V$4,IF($C111=$D$5,'FLETES (#) MAYO'!V111*V$5,0))))</f>
        <v>0</v>
      </c>
      <c r="W111" s="179">
        <f>IF($C111=$D$2,'FLETES (#) MAYO'!W111*W$2,IF($C111=$D$3,'FLETES (#) MAYO'!W111*W$3,IF($C111=$D$4,'FLETES (#) MAYO'!W111*W$4,IF($C111=$D$5,'FLETES (#) MAYO'!W111*W$5,0))))</f>
        <v>0</v>
      </c>
      <c r="X111" s="179">
        <f>IF($C111=$D$2,'FLETES (#) MAYO'!X111*X$2,IF($C111=$D$3,'FLETES (#) MAYO'!X111*X$3,IF($C111=$D$4,'FLETES (#) MAYO'!X111*X$4,IF($C111=$D$5,'FLETES (#) MAYO'!X111*X$5,0))))</f>
        <v>0</v>
      </c>
      <c r="Y111" s="179">
        <f>IF($C111=$D$2,'FLETES (#) MAYO'!Y111*Y$2,IF($C111=$D$3,'FLETES (#) MAYO'!Y111*Y$3,IF($C111=$D$4,'FLETES (#) MAYO'!Y111*Y$4,IF($C111=$D$5,'FLETES (#) MAYO'!Y111*Y$5,0))))</f>
        <v>0</v>
      </c>
      <c r="Z111" s="179">
        <f>IF($C111=$D$2,'FLETES (#) MAYO'!Z111*Z$2,IF($C111=$D$3,'FLETES (#) MAYO'!Z111*Z$3,IF($C111=$D$4,'FLETES (#) MAYO'!Z111*Z$4,IF($C111=$D$5,'FLETES (#) MAYO'!Z111*Z$5,0))))</f>
        <v>0</v>
      </c>
      <c r="AA111" s="179">
        <f>IF($C111=$D$2,'FLETES (#) MAYO'!AA111*AA$2,IF($C111=$D$3,'FLETES (#) MAYO'!AA111*AA$3,IF($C111=$D$4,'FLETES (#) MAYO'!AA111*AA$4,IF($C111=$D$5,'FLETES (#) MAYO'!AA111*AA$5,0))))</f>
        <v>0</v>
      </c>
      <c r="AB111" s="179">
        <f>IF($C111=$D$2,'FLETES (#) MAYO'!AB111*AB$2,IF($C111=$D$3,'FLETES (#) MAYO'!AB111*AB$3,IF($C111=$D$4,'FLETES (#) MAYO'!AB111*AB$4,IF($C111=$D$5,'FLETES (#) MAYO'!AB111*AB$5,0))))</f>
        <v>0</v>
      </c>
      <c r="AC111" s="179">
        <f>IF($C111=$D$2,'FLETES (#) MAYO'!AC111*AC$2,IF($C111=$D$3,'FLETES (#) MAYO'!AC111*AC$3,IF($C111=$D$4,'FLETES (#) MAYO'!AC111*AC$4,IF($C111=$D$5,'FLETES (#) MAYO'!AC111*AC$5,0))))</f>
        <v>0</v>
      </c>
      <c r="AD111" s="179">
        <f>IF($C111=$D$2,'FLETES (#) MAYO'!AD111*AD$2,IF($C111=$D$3,'FLETES (#) MAYO'!AD111*AD$3,IF($C111=$D$4,'FLETES (#) MAYO'!AD111*AD$4,IF($C111=$D$5,'FLETES (#) MAYO'!AD111*AD$5,0))))</f>
        <v>0</v>
      </c>
      <c r="AE111" s="179">
        <f>IF($C111=$D$2,'FLETES (#) MAYO'!AE111*AE$2,IF($C111=$D$3,'FLETES (#) MAYO'!AE111*AE$3,IF($C111=$D$4,'FLETES (#) MAYO'!AE111*AE$4,IF($C111=$D$5,'FLETES (#) MAYO'!AE111*AE$5,0))))</f>
        <v>0</v>
      </c>
      <c r="AF111" s="179">
        <f>IF($C111=$D$2,'FLETES (#) MAYO'!AF111*AF$2,IF($C111=$D$3,'FLETES (#) MAYO'!AF111*AF$3,IF($C111=$D$4,'FLETES (#) MAYO'!AF111*AF$4,IF($C111=$D$5,'FLETES (#) MAYO'!AF111*AF$5,0))))</f>
        <v>0</v>
      </c>
      <c r="AG111" s="179">
        <f>IF($C111=$D$2,'FLETES (#) MAYO'!AG111*AG$2,IF($C111=$D$3,'FLETES (#) MAYO'!AG111*AG$3,IF($C111=$D$4,'FLETES (#) MAYO'!AG111*AG$4,IF($C111=$D$5,'FLETES (#) MAYO'!AG111*AG$5,0))))</f>
        <v>0</v>
      </c>
      <c r="AH111" s="179">
        <f>IF($C111=$D$2,'FLETES (#) MAYO'!AH111*AH$2,IF($C111=$D$3,'FLETES (#) MAYO'!AH111*AH$3,IF($C111=$D$4,'FLETES (#) MAYO'!AH111*AH$4,IF($C111=$D$5,'FLETES (#) MAYO'!AH111*AH$5,0))))</f>
        <v>0</v>
      </c>
      <c r="AI111" s="179">
        <f>IF($C111=$D$2,'FLETES (#) MAYO'!AI111*AI$2,IF($C111=$D$3,'FLETES (#) MAYO'!AI111*AI$3,IF($C111=$D$4,'FLETES (#) MAYO'!AI111*AI$4,IF($C111=$D$5,'FLETES (#) MAYO'!AI111*AI$5,0))))</f>
        <v>0</v>
      </c>
      <c r="AJ111" s="179">
        <f>IF($C111=$D$2,'FLETES (#) MAYO'!AJ111*AJ$2,IF($C111=$D$3,'FLETES (#) MAYO'!AJ111*AJ$3,IF($C111=$D$4,'FLETES (#) MAYO'!AJ111*AJ$4,IF($C111=$D$5,'FLETES (#) MAYO'!AJ111*AJ$5,0))))</f>
        <v>0</v>
      </c>
      <c r="AK111" s="179">
        <f>IF($C111=$D$2,'FLETES (#) MAYO'!AK111*AK$2,IF($C111=$D$3,'FLETES (#) MAYO'!AK111*AK$3,IF($C111=$D$4,'FLETES (#) MAYO'!AK111*AK$4,IF($C111=$D$5,'FLETES (#) MAYO'!AK111*AK$5,0))))</f>
        <v>0</v>
      </c>
      <c r="AL111" s="179">
        <f>IF($C111=$D$2,'FLETES (#) MAYO'!AL111*AL$2,IF($C111=$D$3,'FLETES (#) MAYO'!AL111*AL$3,IF($C111=$D$4,'FLETES (#) MAYO'!AL111*AL$4,IF($C111=$D$5,'FLETES (#) MAYO'!AL111*AL$5,0))))</f>
        <v>0</v>
      </c>
      <c r="AM111" s="179">
        <f>IF($C111=$D$2,'FLETES (#) MAYO'!AM111*AM$2,IF($C111=$D$3,'FLETES (#) MAYO'!AM111*AM$3,IF($C111=$D$4,'FLETES (#) MAYO'!AM111*AM$4,IF($C111=$D$5,'FLETES (#) MAYO'!AM111*AM$5,0))))</f>
        <v>0</v>
      </c>
    </row>
    <row r="112" spans="1:39">
      <c r="A112" s="141"/>
      <c r="B112" s="165"/>
      <c r="C112" s="165"/>
      <c r="D112" s="178">
        <f t="shared" si="0"/>
        <v>0</v>
      </c>
      <c r="E112" s="179">
        <f>IF($C112=$D$2,'FLETES (#) MAYO'!E112*E$2,IF($C112=$D$3,'FLETES (#) MAYO'!E112*E$3,IF($C112=$D$4,'FLETES (#) MAYO'!E112*E$4,IF($C112=$D$5,'FLETES (#) MAYO'!E112*E$5,0))))</f>
        <v>0</v>
      </c>
      <c r="F112" s="179">
        <f>IF($C112=$D$2,'FLETES (#) MAYO'!F112*F$2,IF($C112=$D$3,'FLETES (#) MAYO'!F112*F$3,IF($C112=$D$4,'FLETES (#) MAYO'!F112*F$4,IF($C112=$D$5,'FLETES (#) MAYO'!F112*F$5,0))))</f>
        <v>0</v>
      </c>
      <c r="G112" s="179">
        <f>IF($C112=$D$2,'FLETES (#) MAYO'!G112*G$2,IF($C112=$D$3,'FLETES (#) MAYO'!G112*G$3,IF($C112=$D$4,'FLETES (#) MAYO'!G112*G$4,IF($C112=$D$5,'FLETES (#) MAYO'!G112*G$5,0))))</f>
        <v>0</v>
      </c>
      <c r="H112" s="179">
        <f>IF($C112=$D$2,'FLETES (#) MAYO'!H112*H$2,IF($C112=$D$3,'FLETES (#) MAYO'!H112*H$3,IF($C112=$D$4,'FLETES (#) MAYO'!H112*H$4,IF($C112=$D$5,'FLETES (#) MAYO'!H112*H$5,0))))</f>
        <v>0</v>
      </c>
      <c r="I112" s="179">
        <f>IF($C112=$D$2,'FLETES (#) MAYO'!I112*I$2,IF($C112=$D$3,'FLETES (#) MAYO'!I112*I$3,IF($C112=$D$4,'FLETES (#) MAYO'!I112*I$4,IF($C112=$D$5,'FLETES (#) MAYO'!I112*I$5,0))))</f>
        <v>0</v>
      </c>
      <c r="J112" s="179">
        <f>IF($C112=$D$2,'FLETES (#) MAYO'!J112*J$2,IF($C112=$D$3,'FLETES (#) MAYO'!J112*J$3,IF($C112=$D$4,'FLETES (#) MAYO'!J112*J$4,IF($C112=$D$5,'FLETES (#) MAYO'!J112*J$5,0))))</f>
        <v>0</v>
      </c>
      <c r="K112" s="179">
        <f>IF($C112=$D$2,'FLETES (#) MAYO'!K112*K$2,IF($C112=$D$3,'FLETES (#) MAYO'!K112*K$3,IF($C112=$D$4,'FLETES (#) MAYO'!K112*K$4,IF($C112=$D$5,'FLETES (#) MAYO'!K112*K$5,0))))</f>
        <v>0</v>
      </c>
      <c r="L112" s="179">
        <f>IF($C112=$D$2,'FLETES (#) MAYO'!L112*L$2,IF($C112=$D$3,'FLETES (#) MAYO'!L112*L$3,IF($C112=$D$4,'FLETES (#) MAYO'!L112*L$4,IF($C112=$D$5,'FLETES (#) MAYO'!L112*L$5,0))))</f>
        <v>0</v>
      </c>
      <c r="M112" s="179">
        <f>IF($C112=$D$2,'FLETES (#) MAYO'!M112*M$2,IF($C112=$D$3,'FLETES (#) MAYO'!M112*M$3,IF($C112=$D$4,'FLETES (#) MAYO'!M112*M$4,IF($C112=$D$5,'FLETES (#) MAYO'!M112*M$5,0))))</f>
        <v>0</v>
      </c>
      <c r="N112" s="179">
        <f>IF($C112=$D$2,'FLETES (#) MAYO'!N112*N$2,IF($C112=$D$3,'FLETES (#) MAYO'!N112*N$3,IF($C112=$D$4,'FLETES (#) MAYO'!N112*N$4,IF($C112=$D$5,'FLETES (#) MAYO'!N112*N$5,0))))</f>
        <v>0</v>
      </c>
      <c r="O112" s="179">
        <f>IF($C112=$D$2,'FLETES (#) MAYO'!O112*O$2,IF($C112=$D$3,'FLETES (#) MAYO'!O112*O$3,IF($C112=$D$4,'FLETES (#) MAYO'!O112*O$4,IF($C112=$D$5,'FLETES (#) MAYO'!O112*O$5,0))))</f>
        <v>0</v>
      </c>
      <c r="P112" s="179">
        <f>IF($C112=$D$2,'FLETES (#) MAYO'!P112*P$2,IF($C112=$D$3,'FLETES (#) MAYO'!P112*P$3,IF($C112=$D$4,'FLETES (#) MAYO'!P112*P$4,IF($C112=$D$5,'FLETES (#) MAYO'!P112*P$5,0))))</f>
        <v>0</v>
      </c>
      <c r="Q112" s="179">
        <f>IF($C112=$D$2,'FLETES (#) MAYO'!Q112*Q$2,IF($C112=$D$3,'FLETES (#) MAYO'!Q112*Q$3,IF($C112=$D$4,'FLETES (#) MAYO'!Q112*Q$4,IF($C112=$D$5,'FLETES (#) MAYO'!Q112*Q$5,0))))</f>
        <v>0</v>
      </c>
      <c r="R112" s="179">
        <f>IF($C112=$D$2,'FLETES (#) MAYO'!R112*R$2,IF($C112=$D$3,'FLETES (#) MAYO'!R112*R$3,IF($C112=$D$4,'FLETES (#) MAYO'!R112*R$4,IF($C112=$D$5,'FLETES (#) MAYO'!R112*R$5,0))))</f>
        <v>0</v>
      </c>
      <c r="S112" s="179">
        <f>IF($C112=$D$2,'FLETES (#) MAYO'!S112*S$2,IF($C112=$D$3,'FLETES (#) MAYO'!S112*S$3,IF($C112=$D$4,'FLETES (#) MAYO'!S112*S$4,IF($C112=$D$5,'FLETES (#) MAYO'!S112*S$5,0))))</f>
        <v>0</v>
      </c>
      <c r="T112" s="179">
        <f>IF($C112=$D$2,'FLETES (#) MAYO'!T112*T$2,IF($C112=$D$3,'FLETES (#) MAYO'!T112*T$3,IF($C112=$D$4,'FLETES (#) MAYO'!T112*T$4,IF($C112=$D$5,'FLETES (#) MAYO'!T112*T$5,0))))</f>
        <v>0</v>
      </c>
      <c r="U112" s="179">
        <f>IF($C112=$D$2,'FLETES (#) MAYO'!U112*U$2,IF($C112=$D$3,'FLETES (#) MAYO'!U112*U$3,IF($C112=$D$4,'FLETES (#) MAYO'!U112*U$4,IF($C112=$D$5,'FLETES (#) MAYO'!U112*U$5,0))))</f>
        <v>0</v>
      </c>
      <c r="V112" s="179">
        <f>IF($C112=$D$2,'FLETES (#) MAYO'!V112*V$2,IF($C112=$D$3,'FLETES (#) MAYO'!V112*V$3,IF($C112=$D$4,'FLETES (#) MAYO'!V112*V$4,IF($C112=$D$5,'FLETES (#) MAYO'!V112*V$5,0))))</f>
        <v>0</v>
      </c>
      <c r="W112" s="179">
        <f>IF($C112=$D$2,'FLETES (#) MAYO'!W112*W$2,IF($C112=$D$3,'FLETES (#) MAYO'!W112*W$3,IF($C112=$D$4,'FLETES (#) MAYO'!W112*W$4,IF($C112=$D$5,'FLETES (#) MAYO'!W112*W$5,0))))</f>
        <v>0</v>
      </c>
      <c r="X112" s="179">
        <f>IF($C112=$D$2,'FLETES (#) MAYO'!X112*X$2,IF($C112=$D$3,'FLETES (#) MAYO'!X112*X$3,IF($C112=$D$4,'FLETES (#) MAYO'!X112*X$4,IF($C112=$D$5,'FLETES (#) MAYO'!X112*X$5,0))))</f>
        <v>0</v>
      </c>
      <c r="Y112" s="179">
        <f>IF($C112=$D$2,'FLETES (#) MAYO'!Y112*Y$2,IF($C112=$D$3,'FLETES (#) MAYO'!Y112*Y$3,IF($C112=$D$4,'FLETES (#) MAYO'!Y112*Y$4,IF($C112=$D$5,'FLETES (#) MAYO'!Y112*Y$5,0))))</f>
        <v>0</v>
      </c>
      <c r="Z112" s="179">
        <f>IF($C112=$D$2,'FLETES (#) MAYO'!Z112*Z$2,IF($C112=$D$3,'FLETES (#) MAYO'!Z112*Z$3,IF($C112=$D$4,'FLETES (#) MAYO'!Z112*Z$4,IF($C112=$D$5,'FLETES (#) MAYO'!Z112*Z$5,0))))</f>
        <v>0</v>
      </c>
      <c r="AA112" s="179">
        <f>IF($C112=$D$2,'FLETES (#) MAYO'!AA112*AA$2,IF($C112=$D$3,'FLETES (#) MAYO'!AA112*AA$3,IF($C112=$D$4,'FLETES (#) MAYO'!AA112*AA$4,IF($C112=$D$5,'FLETES (#) MAYO'!AA112*AA$5,0))))</f>
        <v>0</v>
      </c>
      <c r="AB112" s="179">
        <f>IF($C112=$D$2,'FLETES (#) MAYO'!AB112*AB$2,IF($C112=$D$3,'FLETES (#) MAYO'!AB112*AB$3,IF($C112=$D$4,'FLETES (#) MAYO'!AB112*AB$4,IF($C112=$D$5,'FLETES (#) MAYO'!AB112*AB$5,0))))</f>
        <v>0</v>
      </c>
      <c r="AC112" s="179">
        <f>IF($C112=$D$2,'FLETES (#) MAYO'!AC112*AC$2,IF($C112=$D$3,'FLETES (#) MAYO'!AC112*AC$3,IF($C112=$D$4,'FLETES (#) MAYO'!AC112*AC$4,IF($C112=$D$5,'FLETES (#) MAYO'!AC112*AC$5,0))))</f>
        <v>0</v>
      </c>
      <c r="AD112" s="179">
        <f>IF($C112=$D$2,'FLETES (#) MAYO'!AD112*AD$2,IF($C112=$D$3,'FLETES (#) MAYO'!AD112*AD$3,IF($C112=$D$4,'FLETES (#) MAYO'!AD112*AD$4,IF($C112=$D$5,'FLETES (#) MAYO'!AD112*AD$5,0))))</f>
        <v>0</v>
      </c>
      <c r="AE112" s="179">
        <f>IF($C112=$D$2,'FLETES (#) MAYO'!AE112*AE$2,IF($C112=$D$3,'FLETES (#) MAYO'!AE112*AE$3,IF($C112=$D$4,'FLETES (#) MAYO'!AE112*AE$4,IF($C112=$D$5,'FLETES (#) MAYO'!AE112*AE$5,0))))</f>
        <v>0</v>
      </c>
      <c r="AF112" s="179">
        <f>IF($C112=$D$2,'FLETES (#) MAYO'!AF112*AF$2,IF($C112=$D$3,'FLETES (#) MAYO'!AF112*AF$3,IF($C112=$D$4,'FLETES (#) MAYO'!AF112*AF$4,IF($C112=$D$5,'FLETES (#) MAYO'!AF112*AF$5,0))))</f>
        <v>0</v>
      </c>
      <c r="AG112" s="179">
        <f>IF($C112=$D$2,'FLETES (#) MAYO'!AG112*AG$2,IF($C112=$D$3,'FLETES (#) MAYO'!AG112*AG$3,IF($C112=$D$4,'FLETES (#) MAYO'!AG112*AG$4,IF($C112=$D$5,'FLETES (#) MAYO'!AG112*AG$5,0))))</f>
        <v>0</v>
      </c>
      <c r="AH112" s="179">
        <f>IF($C112=$D$2,'FLETES (#) MAYO'!AH112*AH$2,IF($C112=$D$3,'FLETES (#) MAYO'!AH112*AH$3,IF($C112=$D$4,'FLETES (#) MAYO'!AH112*AH$4,IF($C112=$D$5,'FLETES (#) MAYO'!AH112*AH$5,0))))</f>
        <v>0</v>
      </c>
      <c r="AI112" s="179">
        <f>IF($C112=$D$2,'FLETES (#) MAYO'!AI112*AI$2,IF($C112=$D$3,'FLETES (#) MAYO'!AI112*AI$3,IF($C112=$D$4,'FLETES (#) MAYO'!AI112*AI$4,IF($C112=$D$5,'FLETES (#) MAYO'!AI112*AI$5,0))))</f>
        <v>0</v>
      </c>
      <c r="AJ112" s="179">
        <f>IF($C112=$D$2,'FLETES (#) MAYO'!AJ112*AJ$2,IF($C112=$D$3,'FLETES (#) MAYO'!AJ112*AJ$3,IF($C112=$D$4,'FLETES (#) MAYO'!AJ112*AJ$4,IF($C112=$D$5,'FLETES (#) MAYO'!AJ112*AJ$5,0))))</f>
        <v>0</v>
      </c>
      <c r="AK112" s="179">
        <f>IF($C112=$D$2,'FLETES (#) MAYO'!AK112*AK$2,IF($C112=$D$3,'FLETES (#) MAYO'!AK112*AK$3,IF($C112=$D$4,'FLETES (#) MAYO'!AK112*AK$4,IF($C112=$D$5,'FLETES (#) MAYO'!AK112*AK$5,0))))</f>
        <v>0</v>
      </c>
      <c r="AL112" s="179">
        <f>IF($C112=$D$2,'FLETES (#) MAYO'!AL112*AL$2,IF($C112=$D$3,'FLETES (#) MAYO'!AL112*AL$3,IF($C112=$D$4,'FLETES (#) MAYO'!AL112*AL$4,IF($C112=$D$5,'FLETES (#) MAYO'!AL112*AL$5,0))))</f>
        <v>0</v>
      </c>
      <c r="AM112" s="179">
        <f>IF($C112=$D$2,'FLETES (#) MAYO'!AM112*AM$2,IF($C112=$D$3,'FLETES (#) MAYO'!AM112*AM$3,IF($C112=$D$4,'FLETES (#) MAYO'!AM112*AM$4,IF($C112=$D$5,'FLETES (#) MAYO'!AM112*AM$5,0))))</f>
        <v>0</v>
      </c>
    </row>
    <row r="113" spans="1:39">
      <c r="A113" s="141"/>
      <c r="B113" s="165"/>
      <c r="C113" s="165"/>
      <c r="D113" s="178">
        <f t="shared" si="0"/>
        <v>0</v>
      </c>
      <c r="E113" s="179">
        <f>IF($C113=$D$2,'FLETES (#) MAYO'!E113*E$2,IF($C113=$D$3,'FLETES (#) MAYO'!E113*E$3,IF($C113=$D$4,'FLETES (#) MAYO'!E113*E$4,IF($C113=$D$5,'FLETES (#) MAYO'!E113*E$5,0))))</f>
        <v>0</v>
      </c>
      <c r="F113" s="179">
        <f>IF($C113=$D$2,'FLETES (#) MAYO'!F113*F$2,IF($C113=$D$3,'FLETES (#) MAYO'!F113*F$3,IF($C113=$D$4,'FLETES (#) MAYO'!F113*F$4,IF($C113=$D$5,'FLETES (#) MAYO'!F113*F$5,0))))</f>
        <v>0</v>
      </c>
      <c r="G113" s="179">
        <f>IF($C113=$D$2,'FLETES (#) MAYO'!G113*G$2,IF($C113=$D$3,'FLETES (#) MAYO'!G113*G$3,IF($C113=$D$4,'FLETES (#) MAYO'!G113*G$4,IF($C113=$D$5,'FLETES (#) MAYO'!G113*G$5,0))))</f>
        <v>0</v>
      </c>
      <c r="H113" s="179">
        <f>IF($C113=$D$2,'FLETES (#) MAYO'!H113*H$2,IF($C113=$D$3,'FLETES (#) MAYO'!H113*H$3,IF($C113=$D$4,'FLETES (#) MAYO'!H113*H$4,IF($C113=$D$5,'FLETES (#) MAYO'!H113*H$5,0))))</f>
        <v>0</v>
      </c>
      <c r="I113" s="179">
        <f>IF($C113=$D$2,'FLETES (#) MAYO'!I113*I$2,IF($C113=$D$3,'FLETES (#) MAYO'!I113*I$3,IF($C113=$D$4,'FLETES (#) MAYO'!I113*I$4,IF($C113=$D$5,'FLETES (#) MAYO'!I113*I$5,0))))</f>
        <v>0</v>
      </c>
      <c r="J113" s="179">
        <f>IF($C113=$D$2,'FLETES (#) MAYO'!J113*J$2,IF($C113=$D$3,'FLETES (#) MAYO'!J113*J$3,IF($C113=$D$4,'FLETES (#) MAYO'!J113*J$4,IF($C113=$D$5,'FLETES (#) MAYO'!J113*J$5,0))))</f>
        <v>0</v>
      </c>
      <c r="K113" s="179">
        <f>IF($C113=$D$2,'FLETES (#) MAYO'!K113*K$2,IF($C113=$D$3,'FLETES (#) MAYO'!K113*K$3,IF($C113=$D$4,'FLETES (#) MAYO'!K113*K$4,IF($C113=$D$5,'FLETES (#) MAYO'!K113*K$5,0))))</f>
        <v>0</v>
      </c>
      <c r="L113" s="179">
        <f>IF($C113=$D$2,'FLETES (#) MAYO'!L113*L$2,IF($C113=$D$3,'FLETES (#) MAYO'!L113*L$3,IF($C113=$D$4,'FLETES (#) MAYO'!L113*L$4,IF($C113=$D$5,'FLETES (#) MAYO'!L113*L$5,0))))</f>
        <v>0</v>
      </c>
      <c r="M113" s="179">
        <f>IF($C113=$D$2,'FLETES (#) MAYO'!M113*M$2,IF($C113=$D$3,'FLETES (#) MAYO'!M113*M$3,IF($C113=$D$4,'FLETES (#) MAYO'!M113*M$4,IF($C113=$D$5,'FLETES (#) MAYO'!M113*M$5,0))))</f>
        <v>0</v>
      </c>
      <c r="N113" s="179">
        <f>IF($C113=$D$2,'FLETES (#) MAYO'!N113*N$2,IF($C113=$D$3,'FLETES (#) MAYO'!N113*N$3,IF($C113=$D$4,'FLETES (#) MAYO'!N113*N$4,IF($C113=$D$5,'FLETES (#) MAYO'!N113*N$5,0))))</f>
        <v>0</v>
      </c>
      <c r="O113" s="179">
        <f>IF($C113=$D$2,'FLETES (#) MAYO'!O113*O$2,IF($C113=$D$3,'FLETES (#) MAYO'!O113*O$3,IF($C113=$D$4,'FLETES (#) MAYO'!O113*O$4,IF($C113=$D$5,'FLETES (#) MAYO'!O113*O$5,0))))</f>
        <v>0</v>
      </c>
      <c r="P113" s="179">
        <f>IF($C113=$D$2,'FLETES (#) MAYO'!P113*P$2,IF($C113=$D$3,'FLETES (#) MAYO'!P113*P$3,IF($C113=$D$4,'FLETES (#) MAYO'!P113*P$4,IF($C113=$D$5,'FLETES (#) MAYO'!P113*P$5,0))))</f>
        <v>0</v>
      </c>
      <c r="Q113" s="179">
        <f>IF($C113=$D$2,'FLETES (#) MAYO'!Q113*Q$2,IF($C113=$D$3,'FLETES (#) MAYO'!Q113*Q$3,IF($C113=$D$4,'FLETES (#) MAYO'!Q113*Q$4,IF($C113=$D$5,'FLETES (#) MAYO'!Q113*Q$5,0))))</f>
        <v>0</v>
      </c>
      <c r="R113" s="179">
        <f>IF($C113=$D$2,'FLETES (#) MAYO'!R113*R$2,IF($C113=$D$3,'FLETES (#) MAYO'!R113*R$3,IF($C113=$D$4,'FLETES (#) MAYO'!R113*R$4,IF($C113=$D$5,'FLETES (#) MAYO'!R113*R$5,0))))</f>
        <v>0</v>
      </c>
      <c r="S113" s="179">
        <f>IF($C113=$D$2,'FLETES (#) MAYO'!S113*S$2,IF($C113=$D$3,'FLETES (#) MAYO'!S113*S$3,IF($C113=$D$4,'FLETES (#) MAYO'!S113*S$4,IF($C113=$D$5,'FLETES (#) MAYO'!S113*S$5,0))))</f>
        <v>0</v>
      </c>
      <c r="T113" s="179">
        <f>IF($C113=$D$2,'FLETES (#) MAYO'!T113*T$2,IF($C113=$D$3,'FLETES (#) MAYO'!T113*T$3,IF($C113=$D$4,'FLETES (#) MAYO'!T113*T$4,IF($C113=$D$5,'FLETES (#) MAYO'!T113*T$5,0))))</f>
        <v>0</v>
      </c>
      <c r="U113" s="179">
        <f>IF($C113=$D$2,'FLETES (#) MAYO'!U113*U$2,IF($C113=$D$3,'FLETES (#) MAYO'!U113*U$3,IF($C113=$D$4,'FLETES (#) MAYO'!U113*U$4,IF($C113=$D$5,'FLETES (#) MAYO'!U113*U$5,0))))</f>
        <v>0</v>
      </c>
      <c r="V113" s="179">
        <f>IF($C113=$D$2,'FLETES (#) MAYO'!V113*V$2,IF($C113=$D$3,'FLETES (#) MAYO'!V113*V$3,IF($C113=$D$4,'FLETES (#) MAYO'!V113*V$4,IF($C113=$D$5,'FLETES (#) MAYO'!V113*V$5,0))))</f>
        <v>0</v>
      </c>
      <c r="W113" s="179">
        <f>IF($C113=$D$2,'FLETES (#) MAYO'!W113*W$2,IF($C113=$D$3,'FLETES (#) MAYO'!W113*W$3,IF($C113=$D$4,'FLETES (#) MAYO'!W113*W$4,IF($C113=$D$5,'FLETES (#) MAYO'!W113*W$5,0))))</f>
        <v>0</v>
      </c>
      <c r="X113" s="179">
        <f>IF($C113=$D$2,'FLETES (#) MAYO'!X113*X$2,IF($C113=$D$3,'FLETES (#) MAYO'!X113*X$3,IF($C113=$D$4,'FLETES (#) MAYO'!X113*X$4,IF($C113=$D$5,'FLETES (#) MAYO'!X113*X$5,0))))</f>
        <v>0</v>
      </c>
      <c r="Y113" s="179">
        <f>IF($C113=$D$2,'FLETES (#) MAYO'!Y113*Y$2,IF($C113=$D$3,'FLETES (#) MAYO'!Y113*Y$3,IF($C113=$D$4,'FLETES (#) MAYO'!Y113*Y$4,IF($C113=$D$5,'FLETES (#) MAYO'!Y113*Y$5,0))))</f>
        <v>0</v>
      </c>
      <c r="Z113" s="179">
        <f>IF($C113=$D$2,'FLETES (#) MAYO'!Z113*Z$2,IF($C113=$D$3,'FLETES (#) MAYO'!Z113*Z$3,IF($C113=$D$4,'FLETES (#) MAYO'!Z113*Z$4,IF($C113=$D$5,'FLETES (#) MAYO'!Z113*Z$5,0))))</f>
        <v>0</v>
      </c>
      <c r="AA113" s="179">
        <f>IF($C113=$D$2,'FLETES (#) MAYO'!AA113*AA$2,IF($C113=$D$3,'FLETES (#) MAYO'!AA113*AA$3,IF($C113=$D$4,'FLETES (#) MAYO'!AA113*AA$4,IF($C113=$D$5,'FLETES (#) MAYO'!AA113*AA$5,0))))</f>
        <v>0</v>
      </c>
      <c r="AB113" s="179">
        <f>IF($C113=$D$2,'FLETES (#) MAYO'!AB113*AB$2,IF($C113=$D$3,'FLETES (#) MAYO'!AB113*AB$3,IF($C113=$D$4,'FLETES (#) MAYO'!AB113*AB$4,IF($C113=$D$5,'FLETES (#) MAYO'!AB113*AB$5,0))))</f>
        <v>0</v>
      </c>
      <c r="AC113" s="179">
        <f>IF($C113=$D$2,'FLETES (#) MAYO'!AC113*AC$2,IF($C113=$D$3,'FLETES (#) MAYO'!AC113*AC$3,IF($C113=$D$4,'FLETES (#) MAYO'!AC113*AC$4,IF($C113=$D$5,'FLETES (#) MAYO'!AC113*AC$5,0))))</f>
        <v>0</v>
      </c>
      <c r="AD113" s="179">
        <f>IF($C113=$D$2,'FLETES (#) MAYO'!AD113*AD$2,IF($C113=$D$3,'FLETES (#) MAYO'!AD113*AD$3,IF($C113=$D$4,'FLETES (#) MAYO'!AD113*AD$4,IF($C113=$D$5,'FLETES (#) MAYO'!AD113*AD$5,0))))</f>
        <v>0</v>
      </c>
      <c r="AE113" s="179">
        <f>IF($C113=$D$2,'FLETES (#) MAYO'!AE113*AE$2,IF($C113=$D$3,'FLETES (#) MAYO'!AE113*AE$3,IF($C113=$D$4,'FLETES (#) MAYO'!AE113*AE$4,IF($C113=$D$5,'FLETES (#) MAYO'!AE113*AE$5,0))))</f>
        <v>0</v>
      </c>
      <c r="AF113" s="179">
        <f>IF($C113=$D$2,'FLETES (#) MAYO'!AF113*AF$2,IF($C113=$D$3,'FLETES (#) MAYO'!AF113*AF$3,IF($C113=$D$4,'FLETES (#) MAYO'!AF113*AF$4,IF($C113=$D$5,'FLETES (#) MAYO'!AF113*AF$5,0))))</f>
        <v>0</v>
      </c>
      <c r="AG113" s="179">
        <f>IF($C113=$D$2,'FLETES (#) MAYO'!AG113*AG$2,IF($C113=$D$3,'FLETES (#) MAYO'!AG113*AG$3,IF($C113=$D$4,'FLETES (#) MAYO'!AG113*AG$4,IF($C113=$D$5,'FLETES (#) MAYO'!AG113*AG$5,0))))</f>
        <v>0</v>
      </c>
      <c r="AH113" s="179">
        <f>IF($C113=$D$2,'FLETES (#) MAYO'!AH113*AH$2,IF($C113=$D$3,'FLETES (#) MAYO'!AH113*AH$3,IF($C113=$D$4,'FLETES (#) MAYO'!AH113*AH$4,IF($C113=$D$5,'FLETES (#) MAYO'!AH113*AH$5,0))))</f>
        <v>0</v>
      </c>
      <c r="AI113" s="179">
        <f>IF($C113=$D$2,'FLETES (#) MAYO'!AI113*AI$2,IF($C113=$D$3,'FLETES (#) MAYO'!AI113*AI$3,IF($C113=$D$4,'FLETES (#) MAYO'!AI113*AI$4,IF($C113=$D$5,'FLETES (#) MAYO'!AI113*AI$5,0))))</f>
        <v>0</v>
      </c>
      <c r="AJ113" s="179">
        <f>IF($C113=$D$2,'FLETES (#) MAYO'!AJ113*AJ$2,IF($C113=$D$3,'FLETES (#) MAYO'!AJ113*AJ$3,IF($C113=$D$4,'FLETES (#) MAYO'!AJ113*AJ$4,IF($C113=$D$5,'FLETES (#) MAYO'!AJ113*AJ$5,0))))</f>
        <v>0</v>
      </c>
      <c r="AK113" s="179">
        <f>IF($C113=$D$2,'FLETES (#) MAYO'!AK113*AK$2,IF($C113=$D$3,'FLETES (#) MAYO'!AK113*AK$3,IF($C113=$D$4,'FLETES (#) MAYO'!AK113*AK$4,IF($C113=$D$5,'FLETES (#) MAYO'!AK113*AK$5,0))))</f>
        <v>0</v>
      </c>
      <c r="AL113" s="179">
        <f>IF($C113=$D$2,'FLETES (#) MAYO'!AL113*AL$2,IF($C113=$D$3,'FLETES (#) MAYO'!AL113*AL$3,IF($C113=$D$4,'FLETES (#) MAYO'!AL113*AL$4,IF($C113=$D$5,'FLETES (#) MAYO'!AL113*AL$5,0))))</f>
        <v>0</v>
      </c>
      <c r="AM113" s="179">
        <f>IF($C113=$D$2,'FLETES (#) MAYO'!AM113*AM$2,IF($C113=$D$3,'FLETES (#) MAYO'!AM113*AM$3,IF($C113=$D$4,'FLETES (#) MAYO'!AM113*AM$4,IF($C113=$D$5,'FLETES (#) MAYO'!AM113*AM$5,0))))</f>
        <v>0</v>
      </c>
    </row>
    <row r="114" spans="1:39">
      <c r="A114" s="141"/>
      <c r="B114" s="165"/>
      <c r="C114" s="165"/>
      <c r="D114" s="178">
        <f t="shared" si="0"/>
        <v>0</v>
      </c>
      <c r="E114" s="179">
        <f>IF($C114=$D$2,'FLETES (#) MAYO'!E114*E$2,IF($C114=$D$3,'FLETES (#) MAYO'!E114*E$3,IF($C114=$D$4,'FLETES (#) MAYO'!E114*E$4,IF($C114=$D$5,'FLETES (#) MAYO'!E114*E$5,0))))</f>
        <v>0</v>
      </c>
      <c r="F114" s="179">
        <f>IF($C114=$D$2,'FLETES (#) MAYO'!F114*F$2,IF($C114=$D$3,'FLETES (#) MAYO'!F114*F$3,IF($C114=$D$4,'FLETES (#) MAYO'!F114*F$4,IF($C114=$D$5,'FLETES (#) MAYO'!F114*F$5,0))))</f>
        <v>0</v>
      </c>
      <c r="G114" s="179">
        <f>IF($C114=$D$2,'FLETES (#) MAYO'!G114*G$2,IF($C114=$D$3,'FLETES (#) MAYO'!G114*G$3,IF($C114=$D$4,'FLETES (#) MAYO'!G114*G$4,IF($C114=$D$5,'FLETES (#) MAYO'!G114*G$5,0))))</f>
        <v>0</v>
      </c>
      <c r="H114" s="179">
        <f>IF($C114=$D$2,'FLETES (#) MAYO'!H114*H$2,IF($C114=$D$3,'FLETES (#) MAYO'!H114*H$3,IF($C114=$D$4,'FLETES (#) MAYO'!H114*H$4,IF($C114=$D$5,'FLETES (#) MAYO'!H114*H$5,0))))</f>
        <v>0</v>
      </c>
      <c r="I114" s="179">
        <f>IF($C114=$D$2,'FLETES (#) MAYO'!I114*I$2,IF($C114=$D$3,'FLETES (#) MAYO'!I114*I$3,IF($C114=$D$4,'FLETES (#) MAYO'!I114*I$4,IF($C114=$D$5,'FLETES (#) MAYO'!I114*I$5,0))))</f>
        <v>0</v>
      </c>
      <c r="J114" s="179">
        <f>IF($C114=$D$2,'FLETES (#) MAYO'!J114*J$2,IF($C114=$D$3,'FLETES (#) MAYO'!J114*J$3,IF($C114=$D$4,'FLETES (#) MAYO'!J114*J$4,IF($C114=$D$5,'FLETES (#) MAYO'!J114*J$5,0))))</f>
        <v>0</v>
      </c>
      <c r="K114" s="179">
        <f>IF($C114=$D$2,'FLETES (#) MAYO'!K114*K$2,IF($C114=$D$3,'FLETES (#) MAYO'!K114*K$3,IF($C114=$D$4,'FLETES (#) MAYO'!K114*K$4,IF($C114=$D$5,'FLETES (#) MAYO'!K114*K$5,0))))</f>
        <v>0</v>
      </c>
      <c r="L114" s="179">
        <f>IF($C114=$D$2,'FLETES (#) MAYO'!L114*L$2,IF($C114=$D$3,'FLETES (#) MAYO'!L114*L$3,IF($C114=$D$4,'FLETES (#) MAYO'!L114*L$4,IF($C114=$D$5,'FLETES (#) MAYO'!L114*L$5,0))))</f>
        <v>0</v>
      </c>
      <c r="M114" s="179">
        <f>IF($C114=$D$2,'FLETES (#) MAYO'!M114*M$2,IF($C114=$D$3,'FLETES (#) MAYO'!M114*M$3,IF($C114=$D$4,'FLETES (#) MAYO'!M114*M$4,IF($C114=$D$5,'FLETES (#) MAYO'!M114*M$5,0))))</f>
        <v>0</v>
      </c>
      <c r="N114" s="179">
        <f>IF($C114=$D$2,'FLETES (#) MAYO'!N114*N$2,IF($C114=$D$3,'FLETES (#) MAYO'!N114*N$3,IF($C114=$D$4,'FLETES (#) MAYO'!N114*N$4,IF($C114=$D$5,'FLETES (#) MAYO'!N114*N$5,0))))</f>
        <v>0</v>
      </c>
      <c r="O114" s="179">
        <f>IF($C114=$D$2,'FLETES (#) MAYO'!O114*O$2,IF($C114=$D$3,'FLETES (#) MAYO'!O114*O$3,IF($C114=$D$4,'FLETES (#) MAYO'!O114*O$4,IF($C114=$D$5,'FLETES (#) MAYO'!O114*O$5,0))))</f>
        <v>0</v>
      </c>
      <c r="P114" s="179">
        <f>IF($C114=$D$2,'FLETES (#) MAYO'!P114*P$2,IF($C114=$D$3,'FLETES (#) MAYO'!P114*P$3,IF($C114=$D$4,'FLETES (#) MAYO'!P114*P$4,IF($C114=$D$5,'FLETES (#) MAYO'!P114*P$5,0))))</f>
        <v>0</v>
      </c>
      <c r="Q114" s="179">
        <f>IF($C114=$D$2,'FLETES (#) MAYO'!Q114*Q$2,IF($C114=$D$3,'FLETES (#) MAYO'!Q114*Q$3,IF($C114=$D$4,'FLETES (#) MAYO'!Q114*Q$4,IF($C114=$D$5,'FLETES (#) MAYO'!Q114*Q$5,0))))</f>
        <v>0</v>
      </c>
      <c r="R114" s="179">
        <f>IF($C114=$D$2,'FLETES (#) MAYO'!R114*R$2,IF($C114=$D$3,'FLETES (#) MAYO'!R114*R$3,IF($C114=$D$4,'FLETES (#) MAYO'!R114*R$4,IF($C114=$D$5,'FLETES (#) MAYO'!R114*R$5,0))))</f>
        <v>0</v>
      </c>
      <c r="S114" s="179">
        <f>IF($C114=$D$2,'FLETES (#) MAYO'!S114*S$2,IF($C114=$D$3,'FLETES (#) MAYO'!S114*S$3,IF($C114=$D$4,'FLETES (#) MAYO'!S114*S$4,IF($C114=$D$5,'FLETES (#) MAYO'!S114*S$5,0))))</f>
        <v>0</v>
      </c>
      <c r="T114" s="179">
        <f>IF($C114=$D$2,'FLETES (#) MAYO'!T114*T$2,IF($C114=$D$3,'FLETES (#) MAYO'!T114*T$3,IF($C114=$D$4,'FLETES (#) MAYO'!T114*T$4,IF($C114=$D$5,'FLETES (#) MAYO'!T114*T$5,0))))</f>
        <v>0</v>
      </c>
      <c r="U114" s="179">
        <f>IF($C114=$D$2,'FLETES (#) MAYO'!U114*U$2,IF($C114=$D$3,'FLETES (#) MAYO'!U114*U$3,IF($C114=$D$4,'FLETES (#) MAYO'!U114*U$4,IF($C114=$D$5,'FLETES (#) MAYO'!U114*U$5,0))))</f>
        <v>0</v>
      </c>
      <c r="V114" s="179">
        <f>IF($C114=$D$2,'FLETES (#) MAYO'!V114*V$2,IF($C114=$D$3,'FLETES (#) MAYO'!V114*V$3,IF($C114=$D$4,'FLETES (#) MAYO'!V114*V$4,IF($C114=$D$5,'FLETES (#) MAYO'!V114*V$5,0))))</f>
        <v>0</v>
      </c>
      <c r="W114" s="179">
        <f>IF($C114=$D$2,'FLETES (#) MAYO'!W114*W$2,IF($C114=$D$3,'FLETES (#) MAYO'!W114*W$3,IF($C114=$D$4,'FLETES (#) MAYO'!W114*W$4,IF($C114=$D$5,'FLETES (#) MAYO'!W114*W$5,0))))</f>
        <v>0</v>
      </c>
      <c r="X114" s="179">
        <f>IF($C114=$D$2,'FLETES (#) MAYO'!X114*X$2,IF($C114=$D$3,'FLETES (#) MAYO'!X114*X$3,IF($C114=$D$4,'FLETES (#) MAYO'!X114*X$4,IF($C114=$D$5,'FLETES (#) MAYO'!X114*X$5,0))))</f>
        <v>0</v>
      </c>
      <c r="Y114" s="179">
        <f>IF($C114=$D$2,'FLETES (#) MAYO'!Y114*Y$2,IF($C114=$D$3,'FLETES (#) MAYO'!Y114*Y$3,IF($C114=$D$4,'FLETES (#) MAYO'!Y114*Y$4,IF($C114=$D$5,'FLETES (#) MAYO'!Y114*Y$5,0))))</f>
        <v>0</v>
      </c>
      <c r="Z114" s="179">
        <f>IF($C114=$D$2,'FLETES (#) MAYO'!Z114*Z$2,IF($C114=$D$3,'FLETES (#) MAYO'!Z114*Z$3,IF($C114=$D$4,'FLETES (#) MAYO'!Z114*Z$4,IF($C114=$D$5,'FLETES (#) MAYO'!Z114*Z$5,0))))</f>
        <v>0</v>
      </c>
      <c r="AA114" s="179">
        <f>IF($C114=$D$2,'FLETES (#) MAYO'!AA114*AA$2,IF($C114=$D$3,'FLETES (#) MAYO'!AA114*AA$3,IF($C114=$D$4,'FLETES (#) MAYO'!AA114*AA$4,IF($C114=$D$5,'FLETES (#) MAYO'!AA114*AA$5,0))))</f>
        <v>0</v>
      </c>
      <c r="AB114" s="179">
        <f>IF($C114=$D$2,'FLETES (#) MAYO'!AB114*AB$2,IF($C114=$D$3,'FLETES (#) MAYO'!AB114*AB$3,IF($C114=$D$4,'FLETES (#) MAYO'!AB114*AB$4,IF($C114=$D$5,'FLETES (#) MAYO'!AB114*AB$5,0))))</f>
        <v>0</v>
      </c>
      <c r="AC114" s="179">
        <f>IF($C114=$D$2,'FLETES (#) MAYO'!AC114*AC$2,IF($C114=$D$3,'FLETES (#) MAYO'!AC114*AC$3,IF($C114=$D$4,'FLETES (#) MAYO'!AC114*AC$4,IF($C114=$D$5,'FLETES (#) MAYO'!AC114*AC$5,0))))</f>
        <v>0</v>
      </c>
      <c r="AD114" s="179">
        <f>IF($C114=$D$2,'FLETES (#) MAYO'!AD114*AD$2,IF($C114=$D$3,'FLETES (#) MAYO'!AD114*AD$3,IF($C114=$D$4,'FLETES (#) MAYO'!AD114*AD$4,IF($C114=$D$5,'FLETES (#) MAYO'!AD114*AD$5,0))))</f>
        <v>0</v>
      </c>
      <c r="AE114" s="179">
        <f>IF($C114=$D$2,'FLETES (#) MAYO'!AE114*AE$2,IF($C114=$D$3,'FLETES (#) MAYO'!AE114*AE$3,IF($C114=$D$4,'FLETES (#) MAYO'!AE114*AE$4,IF($C114=$D$5,'FLETES (#) MAYO'!AE114*AE$5,0))))</f>
        <v>0</v>
      </c>
      <c r="AF114" s="179">
        <f>IF($C114=$D$2,'FLETES (#) MAYO'!AF114*AF$2,IF($C114=$D$3,'FLETES (#) MAYO'!AF114*AF$3,IF($C114=$D$4,'FLETES (#) MAYO'!AF114*AF$4,IF($C114=$D$5,'FLETES (#) MAYO'!AF114*AF$5,0))))</f>
        <v>0</v>
      </c>
      <c r="AG114" s="179">
        <f>IF($C114=$D$2,'FLETES (#) MAYO'!AG114*AG$2,IF($C114=$D$3,'FLETES (#) MAYO'!AG114*AG$3,IF($C114=$D$4,'FLETES (#) MAYO'!AG114*AG$4,IF($C114=$D$5,'FLETES (#) MAYO'!AG114*AG$5,0))))</f>
        <v>0</v>
      </c>
      <c r="AH114" s="179">
        <f>IF($C114=$D$2,'FLETES (#) MAYO'!AH114*AH$2,IF($C114=$D$3,'FLETES (#) MAYO'!AH114*AH$3,IF($C114=$D$4,'FLETES (#) MAYO'!AH114*AH$4,IF($C114=$D$5,'FLETES (#) MAYO'!AH114*AH$5,0))))</f>
        <v>0</v>
      </c>
      <c r="AI114" s="179">
        <f>IF($C114=$D$2,'FLETES (#) MAYO'!AI114*AI$2,IF($C114=$D$3,'FLETES (#) MAYO'!AI114*AI$3,IF($C114=$D$4,'FLETES (#) MAYO'!AI114*AI$4,IF($C114=$D$5,'FLETES (#) MAYO'!AI114*AI$5,0))))</f>
        <v>0</v>
      </c>
      <c r="AJ114" s="179">
        <f>IF($C114=$D$2,'FLETES (#) MAYO'!AJ114*AJ$2,IF($C114=$D$3,'FLETES (#) MAYO'!AJ114*AJ$3,IF($C114=$D$4,'FLETES (#) MAYO'!AJ114*AJ$4,IF($C114=$D$5,'FLETES (#) MAYO'!AJ114*AJ$5,0))))</f>
        <v>0</v>
      </c>
      <c r="AK114" s="179">
        <f>IF($C114=$D$2,'FLETES (#) MAYO'!AK114*AK$2,IF($C114=$D$3,'FLETES (#) MAYO'!AK114*AK$3,IF($C114=$D$4,'FLETES (#) MAYO'!AK114*AK$4,IF($C114=$D$5,'FLETES (#) MAYO'!AK114*AK$5,0))))</f>
        <v>0</v>
      </c>
      <c r="AL114" s="179">
        <f>IF($C114=$D$2,'FLETES (#) MAYO'!AL114*AL$2,IF($C114=$D$3,'FLETES (#) MAYO'!AL114*AL$3,IF($C114=$D$4,'FLETES (#) MAYO'!AL114*AL$4,IF($C114=$D$5,'FLETES (#) MAYO'!AL114*AL$5,0))))</f>
        <v>0</v>
      </c>
      <c r="AM114" s="179">
        <f>IF($C114=$D$2,'FLETES (#) MAYO'!AM114*AM$2,IF($C114=$D$3,'FLETES (#) MAYO'!AM114*AM$3,IF($C114=$D$4,'FLETES (#) MAYO'!AM114*AM$4,IF($C114=$D$5,'FLETES (#) MAYO'!AM114*AM$5,0))))</f>
        <v>0</v>
      </c>
    </row>
    <row r="115" spans="1:39">
      <c r="A115" s="141"/>
      <c r="B115" s="165"/>
      <c r="C115" s="165"/>
      <c r="D115" s="178">
        <f t="shared" si="0"/>
        <v>0</v>
      </c>
      <c r="E115" s="179">
        <f>IF($C115=$D$2,'FLETES (#) MAYO'!E115*E$2,IF($C115=$D$3,'FLETES (#) MAYO'!E115*E$3,IF($C115=$D$4,'FLETES (#) MAYO'!E115*E$4,IF($C115=$D$5,'FLETES (#) MAYO'!E115*E$5,0))))</f>
        <v>0</v>
      </c>
      <c r="F115" s="179">
        <f>IF($C115=$D$2,'FLETES (#) MAYO'!F115*F$2,IF($C115=$D$3,'FLETES (#) MAYO'!F115*F$3,IF($C115=$D$4,'FLETES (#) MAYO'!F115*F$4,IF($C115=$D$5,'FLETES (#) MAYO'!F115*F$5,0))))</f>
        <v>0</v>
      </c>
      <c r="G115" s="179">
        <f>IF($C115=$D$2,'FLETES (#) MAYO'!G115*G$2,IF($C115=$D$3,'FLETES (#) MAYO'!G115*G$3,IF($C115=$D$4,'FLETES (#) MAYO'!G115*G$4,IF($C115=$D$5,'FLETES (#) MAYO'!G115*G$5,0))))</f>
        <v>0</v>
      </c>
      <c r="H115" s="179">
        <f>IF($C115=$D$2,'FLETES (#) MAYO'!H115*H$2,IF($C115=$D$3,'FLETES (#) MAYO'!H115*H$3,IF($C115=$D$4,'FLETES (#) MAYO'!H115*H$4,IF($C115=$D$5,'FLETES (#) MAYO'!H115*H$5,0))))</f>
        <v>0</v>
      </c>
      <c r="I115" s="179">
        <f>IF($C115=$D$2,'FLETES (#) MAYO'!I115*I$2,IF($C115=$D$3,'FLETES (#) MAYO'!I115*I$3,IF($C115=$D$4,'FLETES (#) MAYO'!I115*I$4,IF($C115=$D$5,'FLETES (#) MAYO'!I115*I$5,0))))</f>
        <v>0</v>
      </c>
      <c r="J115" s="179">
        <f>IF($C115=$D$2,'FLETES (#) MAYO'!J115*J$2,IF($C115=$D$3,'FLETES (#) MAYO'!J115*J$3,IF($C115=$D$4,'FLETES (#) MAYO'!J115*J$4,IF($C115=$D$5,'FLETES (#) MAYO'!J115*J$5,0))))</f>
        <v>0</v>
      </c>
      <c r="K115" s="179">
        <f>IF($C115=$D$2,'FLETES (#) MAYO'!K115*K$2,IF($C115=$D$3,'FLETES (#) MAYO'!K115*K$3,IF($C115=$D$4,'FLETES (#) MAYO'!K115*K$4,IF($C115=$D$5,'FLETES (#) MAYO'!K115*K$5,0))))</f>
        <v>0</v>
      </c>
      <c r="L115" s="179">
        <f>IF($C115=$D$2,'FLETES (#) MAYO'!L115*L$2,IF($C115=$D$3,'FLETES (#) MAYO'!L115*L$3,IF($C115=$D$4,'FLETES (#) MAYO'!L115*L$4,IF($C115=$D$5,'FLETES (#) MAYO'!L115*L$5,0))))</f>
        <v>0</v>
      </c>
      <c r="M115" s="179">
        <f>IF($C115=$D$2,'FLETES (#) MAYO'!M115*M$2,IF($C115=$D$3,'FLETES (#) MAYO'!M115*M$3,IF($C115=$D$4,'FLETES (#) MAYO'!M115*M$4,IF($C115=$D$5,'FLETES (#) MAYO'!M115*M$5,0))))</f>
        <v>0</v>
      </c>
      <c r="N115" s="179">
        <f>IF($C115=$D$2,'FLETES (#) MAYO'!N115*N$2,IF($C115=$D$3,'FLETES (#) MAYO'!N115*N$3,IF($C115=$D$4,'FLETES (#) MAYO'!N115*N$4,IF($C115=$D$5,'FLETES (#) MAYO'!N115*N$5,0))))</f>
        <v>0</v>
      </c>
      <c r="O115" s="179">
        <f>IF($C115=$D$2,'FLETES (#) MAYO'!O115*O$2,IF($C115=$D$3,'FLETES (#) MAYO'!O115*O$3,IF($C115=$D$4,'FLETES (#) MAYO'!O115*O$4,IF($C115=$D$5,'FLETES (#) MAYO'!O115*O$5,0))))</f>
        <v>0</v>
      </c>
      <c r="P115" s="179">
        <f>IF($C115=$D$2,'FLETES (#) MAYO'!P115*P$2,IF($C115=$D$3,'FLETES (#) MAYO'!P115*P$3,IF($C115=$D$4,'FLETES (#) MAYO'!P115*P$4,IF($C115=$D$5,'FLETES (#) MAYO'!P115*P$5,0))))</f>
        <v>0</v>
      </c>
      <c r="Q115" s="179">
        <f>IF($C115=$D$2,'FLETES (#) MAYO'!Q115*Q$2,IF($C115=$D$3,'FLETES (#) MAYO'!Q115*Q$3,IF($C115=$D$4,'FLETES (#) MAYO'!Q115*Q$4,IF($C115=$D$5,'FLETES (#) MAYO'!Q115*Q$5,0))))</f>
        <v>0</v>
      </c>
      <c r="R115" s="179">
        <f>IF($C115=$D$2,'FLETES (#) MAYO'!R115*R$2,IF($C115=$D$3,'FLETES (#) MAYO'!R115*R$3,IF($C115=$D$4,'FLETES (#) MAYO'!R115*R$4,IF($C115=$D$5,'FLETES (#) MAYO'!R115*R$5,0))))</f>
        <v>0</v>
      </c>
      <c r="S115" s="179">
        <f>IF($C115=$D$2,'FLETES (#) MAYO'!S115*S$2,IF($C115=$D$3,'FLETES (#) MAYO'!S115*S$3,IF($C115=$D$4,'FLETES (#) MAYO'!S115*S$4,IF($C115=$D$5,'FLETES (#) MAYO'!S115*S$5,0))))</f>
        <v>0</v>
      </c>
      <c r="T115" s="179">
        <f>IF($C115=$D$2,'FLETES (#) MAYO'!T115*T$2,IF($C115=$D$3,'FLETES (#) MAYO'!T115*T$3,IF($C115=$D$4,'FLETES (#) MAYO'!T115*T$4,IF($C115=$D$5,'FLETES (#) MAYO'!T115*T$5,0))))</f>
        <v>0</v>
      </c>
      <c r="U115" s="179">
        <f>IF($C115=$D$2,'FLETES (#) MAYO'!U115*U$2,IF($C115=$D$3,'FLETES (#) MAYO'!U115*U$3,IF($C115=$D$4,'FLETES (#) MAYO'!U115*U$4,IF($C115=$D$5,'FLETES (#) MAYO'!U115*U$5,0))))</f>
        <v>0</v>
      </c>
      <c r="V115" s="179">
        <f>IF($C115=$D$2,'FLETES (#) MAYO'!V115*V$2,IF($C115=$D$3,'FLETES (#) MAYO'!V115*V$3,IF($C115=$D$4,'FLETES (#) MAYO'!V115*V$4,IF($C115=$D$5,'FLETES (#) MAYO'!V115*V$5,0))))</f>
        <v>0</v>
      </c>
      <c r="W115" s="179">
        <f>IF($C115=$D$2,'FLETES (#) MAYO'!W115*W$2,IF($C115=$D$3,'FLETES (#) MAYO'!W115*W$3,IF($C115=$D$4,'FLETES (#) MAYO'!W115*W$4,IF($C115=$D$5,'FLETES (#) MAYO'!W115*W$5,0))))</f>
        <v>0</v>
      </c>
      <c r="X115" s="179">
        <f>IF($C115=$D$2,'FLETES (#) MAYO'!X115*X$2,IF($C115=$D$3,'FLETES (#) MAYO'!X115*X$3,IF($C115=$D$4,'FLETES (#) MAYO'!X115*X$4,IF($C115=$D$5,'FLETES (#) MAYO'!X115*X$5,0))))</f>
        <v>0</v>
      </c>
      <c r="Y115" s="179">
        <f>IF($C115=$D$2,'FLETES (#) MAYO'!Y115*Y$2,IF($C115=$D$3,'FLETES (#) MAYO'!Y115*Y$3,IF($C115=$D$4,'FLETES (#) MAYO'!Y115*Y$4,IF($C115=$D$5,'FLETES (#) MAYO'!Y115*Y$5,0))))</f>
        <v>0</v>
      </c>
      <c r="Z115" s="179">
        <f>IF($C115=$D$2,'FLETES (#) MAYO'!Z115*Z$2,IF($C115=$D$3,'FLETES (#) MAYO'!Z115*Z$3,IF($C115=$D$4,'FLETES (#) MAYO'!Z115*Z$4,IF($C115=$D$5,'FLETES (#) MAYO'!Z115*Z$5,0))))</f>
        <v>0</v>
      </c>
      <c r="AA115" s="179">
        <f>IF($C115=$D$2,'FLETES (#) MAYO'!AA115*AA$2,IF($C115=$D$3,'FLETES (#) MAYO'!AA115*AA$3,IF($C115=$D$4,'FLETES (#) MAYO'!AA115*AA$4,IF($C115=$D$5,'FLETES (#) MAYO'!AA115*AA$5,0))))</f>
        <v>0</v>
      </c>
      <c r="AB115" s="179">
        <f>IF($C115=$D$2,'FLETES (#) MAYO'!AB115*AB$2,IF($C115=$D$3,'FLETES (#) MAYO'!AB115*AB$3,IF($C115=$D$4,'FLETES (#) MAYO'!AB115*AB$4,IF($C115=$D$5,'FLETES (#) MAYO'!AB115*AB$5,0))))</f>
        <v>0</v>
      </c>
      <c r="AC115" s="179">
        <f>IF($C115=$D$2,'FLETES (#) MAYO'!AC115*AC$2,IF($C115=$D$3,'FLETES (#) MAYO'!AC115*AC$3,IF($C115=$D$4,'FLETES (#) MAYO'!AC115*AC$4,IF($C115=$D$5,'FLETES (#) MAYO'!AC115*AC$5,0))))</f>
        <v>0</v>
      </c>
      <c r="AD115" s="179">
        <f>IF($C115=$D$2,'FLETES (#) MAYO'!AD115*AD$2,IF($C115=$D$3,'FLETES (#) MAYO'!AD115*AD$3,IF($C115=$D$4,'FLETES (#) MAYO'!AD115*AD$4,IF($C115=$D$5,'FLETES (#) MAYO'!AD115*AD$5,0))))</f>
        <v>0</v>
      </c>
      <c r="AE115" s="179">
        <f>IF($C115=$D$2,'FLETES (#) MAYO'!AE115*AE$2,IF($C115=$D$3,'FLETES (#) MAYO'!AE115*AE$3,IF($C115=$D$4,'FLETES (#) MAYO'!AE115*AE$4,IF($C115=$D$5,'FLETES (#) MAYO'!AE115*AE$5,0))))</f>
        <v>0</v>
      </c>
      <c r="AF115" s="179">
        <f>IF($C115=$D$2,'FLETES (#) MAYO'!AF115*AF$2,IF($C115=$D$3,'FLETES (#) MAYO'!AF115*AF$3,IF($C115=$D$4,'FLETES (#) MAYO'!AF115*AF$4,IF($C115=$D$5,'FLETES (#) MAYO'!AF115*AF$5,0))))</f>
        <v>0</v>
      </c>
      <c r="AG115" s="179">
        <f>IF($C115=$D$2,'FLETES (#) MAYO'!AG115*AG$2,IF($C115=$D$3,'FLETES (#) MAYO'!AG115*AG$3,IF($C115=$D$4,'FLETES (#) MAYO'!AG115*AG$4,IF($C115=$D$5,'FLETES (#) MAYO'!AG115*AG$5,0))))</f>
        <v>0</v>
      </c>
      <c r="AH115" s="179">
        <f>IF($C115=$D$2,'FLETES (#) MAYO'!AH115*AH$2,IF($C115=$D$3,'FLETES (#) MAYO'!AH115*AH$3,IF($C115=$D$4,'FLETES (#) MAYO'!AH115*AH$4,IF($C115=$D$5,'FLETES (#) MAYO'!AH115*AH$5,0))))</f>
        <v>0</v>
      </c>
      <c r="AI115" s="179">
        <f>IF($C115=$D$2,'FLETES (#) MAYO'!AI115*AI$2,IF($C115=$D$3,'FLETES (#) MAYO'!AI115*AI$3,IF($C115=$D$4,'FLETES (#) MAYO'!AI115*AI$4,IF($C115=$D$5,'FLETES (#) MAYO'!AI115*AI$5,0))))</f>
        <v>0</v>
      </c>
      <c r="AJ115" s="179">
        <f>IF($C115=$D$2,'FLETES (#) MAYO'!AJ115*AJ$2,IF($C115=$D$3,'FLETES (#) MAYO'!AJ115*AJ$3,IF($C115=$D$4,'FLETES (#) MAYO'!AJ115*AJ$4,IF($C115=$D$5,'FLETES (#) MAYO'!AJ115*AJ$5,0))))</f>
        <v>0</v>
      </c>
      <c r="AK115" s="179">
        <f>IF($C115=$D$2,'FLETES (#) MAYO'!AK115*AK$2,IF($C115=$D$3,'FLETES (#) MAYO'!AK115*AK$3,IF($C115=$D$4,'FLETES (#) MAYO'!AK115*AK$4,IF($C115=$D$5,'FLETES (#) MAYO'!AK115*AK$5,0))))</f>
        <v>0</v>
      </c>
      <c r="AL115" s="179">
        <f>IF($C115=$D$2,'FLETES (#) MAYO'!AL115*AL$2,IF($C115=$D$3,'FLETES (#) MAYO'!AL115*AL$3,IF($C115=$D$4,'FLETES (#) MAYO'!AL115*AL$4,IF($C115=$D$5,'FLETES (#) MAYO'!AL115*AL$5,0))))</f>
        <v>0</v>
      </c>
      <c r="AM115" s="179">
        <f>IF($C115=$D$2,'FLETES (#) MAYO'!AM115*AM$2,IF($C115=$D$3,'FLETES (#) MAYO'!AM115*AM$3,IF($C115=$D$4,'FLETES (#) MAYO'!AM115*AM$4,IF($C115=$D$5,'FLETES (#) MAYO'!AM115*AM$5,0))))</f>
        <v>0</v>
      </c>
    </row>
    <row r="116" spans="1:39">
      <c r="A116" s="141"/>
      <c r="B116" s="165"/>
      <c r="C116" s="165"/>
      <c r="D116" s="178">
        <f t="shared" si="0"/>
        <v>0</v>
      </c>
      <c r="E116" s="179">
        <f>IF($C116=$D$2,'FLETES (#) MAYO'!E116*E$2,IF($C116=$D$3,'FLETES (#) MAYO'!E116*E$3,IF($C116=$D$4,'FLETES (#) MAYO'!E116*E$4,IF($C116=$D$5,'FLETES (#) MAYO'!E116*E$5,0))))</f>
        <v>0</v>
      </c>
      <c r="F116" s="179">
        <f>IF($C116=$D$2,'FLETES (#) MAYO'!F116*F$2,IF($C116=$D$3,'FLETES (#) MAYO'!F116*F$3,IF($C116=$D$4,'FLETES (#) MAYO'!F116*F$4,IF($C116=$D$5,'FLETES (#) MAYO'!F116*F$5,0))))</f>
        <v>0</v>
      </c>
      <c r="G116" s="179">
        <f>IF($C116=$D$2,'FLETES (#) MAYO'!G116*G$2,IF($C116=$D$3,'FLETES (#) MAYO'!G116*G$3,IF($C116=$D$4,'FLETES (#) MAYO'!G116*G$4,IF($C116=$D$5,'FLETES (#) MAYO'!G116*G$5,0))))</f>
        <v>0</v>
      </c>
      <c r="H116" s="179">
        <f>IF($C116=$D$2,'FLETES (#) MAYO'!H116*H$2,IF($C116=$D$3,'FLETES (#) MAYO'!H116*H$3,IF($C116=$D$4,'FLETES (#) MAYO'!H116*H$4,IF($C116=$D$5,'FLETES (#) MAYO'!H116*H$5,0))))</f>
        <v>0</v>
      </c>
      <c r="I116" s="179">
        <f>IF($C116=$D$2,'FLETES (#) MAYO'!I116*I$2,IF($C116=$D$3,'FLETES (#) MAYO'!I116*I$3,IF($C116=$D$4,'FLETES (#) MAYO'!I116*I$4,IF($C116=$D$5,'FLETES (#) MAYO'!I116*I$5,0))))</f>
        <v>0</v>
      </c>
      <c r="J116" s="179">
        <f>IF($C116=$D$2,'FLETES (#) MAYO'!J116*J$2,IF($C116=$D$3,'FLETES (#) MAYO'!J116*J$3,IF($C116=$D$4,'FLETES (#) MAYO'!J116*J$4,IF($C116=$D$5,'FLETES (#) MAYO'!J116*J$5,0))))</f>
        <v>0</v>
      </c>
      <c r="K116" s="179">
        <f>IF($C116=$D$2,'FLETES (#) MAYO'!K116*K$2,IF($C116=$D$3,'FLETES (#) MAYO'!K116*K$3,IF($C116=$D$4,'FLETES (#) MAYO'!K116*K$4,IF($C116=$D$5,'FLETES (#) MAYO'!K116*K$5,0))))</f>
        <v>0</v>
      </c>
      <c r="L116" s="179">
        <f>IF($C116=$D$2,'FLETES (#) MAYO'!L116*L$2,IF($C116=$D$3,'FLETES (#) MAYO'!L116*L$3,IF($C116=$D$4,'FLETES (#) MAYO'!L116*L$4,IF($C116=$D$5,'FLETES (#) MAYO'!L116*L$5,0))))</f>
        <v>0</v>
      </c>
      <c r="M116" s="179">
        <f>IF($C116=$D$2,'FLETES (#) MAYO'!M116*M$2,IF($C116=$D$3,'FLETES (#) MAYO'!M116*M$3,IF($C116=$D$4,'FLETES (#) MAYO'!M116*M$4,IF($C116=$D$5,'FLETES (#) MAYO'!M116*M$5,0))))</f>
        <v>0</v>
      </c>
      <c r="N116" s="179">
        <f>IF($C116=$D$2,'FLETES (#) MAYO'!N116*N$2,IF($C116=$D$3,'FLETES (#) MAYO'!N116*N$3,IF($C116=$D$4,'FLETES (#) MAYO'!N116*N$4,IF($C116=$D$5,'FLETES (#) MAYO'!N116*N$5,0))))</f>
        <v>0</v>
      </c>
      <c r="O116" s="179">
        <f>IF($C116=$D$2,'FLETES (#) MAYO'!O116*O$2,IF($C116=$D$3,'FLETES (#) MAYO'!O116*O$3,IF($C116=$D$4,'FLETES (#) MAYO'!O116*O$4,IF($C116=$D$5,'FLETES (#) MAYO'!O116*O$5,0))))</f>
        <v>0</v>
      </c>
      <c r="P116" s="179">
        <f>IF($C116=$D$2,'FLETES (#) MAYO'!P116*P$2,IF($C116=$D$3,'FLETES (#) MAYO'!P116*P$3,IF($C116=$D$4,'FLETES (#) MAYO'!P116*P$4,IF($C116=$D$5,'FLETES (#) MAYO'!P116*P$5,0))))</f>
        <v>0</v>
      </c>
      <c r="Q116" s="179">
        <f>IF($C116=$D$2,'FLETES (#) MAYO'!Q116*Q$2,IF($C116=$D$3,'FLETES (#) MAYO'!Q116*Q$3,IF($C116=$D$4,'FLETES (#) MAYO'!Q116*Q$4,IF($C116=$D$5,'FLETES (#) MAYO'!Q116*Q$5,0))))</f>
        <v>0</v>
      </c>
      <c r="R116" s="179">
        <f>IF($C116=$D$2,'FLETES (#) MAYO'!R116*R$2,IF($C116=$D$3,'FLETES (#) MAYO'!R116*R$3,IF($C116=$D$4,'FLETES (#) MAYO'!R116*R$4,IF($C116=$D$5,'FLETES (#) MAYO'!R116*R$5,0))))</f>
        <v>0</v>
      </c>
      <c r="S116" s="179">
        <f>IF($C116=$D$2,'FLETES (#) MAYO'!S116*S$2,IF($C116=$D$3,'FLETES (#) MAYO'!S116*S$3,IF($C116=$D$4,'FLETES (#) MAYO'!S116*S$4,IF($C116=$D$5,'FLETES (#) MAYO'!S116*S$5,0))))</f>
        <v>0</v>
      </c>
      <c r="T116" s="179">
        <f>IF($C116=$D$2,'FLETES (#) MAYO'!T116*T$2,IF($C116=$D$3,'FLETES (#) MAYO'!T116*T$3,IF($C116=$D$4,'FLETES (#) MAYO'!T116*T$4,IF($C116=$D$5,'FLETES (#) MAYO'!T116*T$5,0))))</f>
        <v>0</v>
      </c>
      <c r="U116" s="179">
        <f>IF($C116=$D$2,'FLETES (#) MAYO'!U116*U$2,IF($C116=$D$3,'FLETES (#) MAYO'!U116*U$3,IF($C116=$D$4,'FLETES (#) MAYO'!U116*U$4,IF($C116=$D$5,'FLETES (#) MAYO'!U116*U$5,0))))</f>
        <v>0</v>
      </c>
      <c r="V116" s="179">
        <f>IF($C116=$D$2,'FLETES (#) MAYO'!V116*V$2,IF($C116=$D$3,'FLETES (#) MAYO'!V116*V$3,IF($C116=$D$4,'FLETES (#) MAYO'!V116*V$4,IF($C116=$D$5,'FLETES (#) MAYO'!V116*V$5,0))))</f>
        <v>0</v>
      </c>
      <c r="W116" s="179">
        <f>IF($C116=$D$2,'FLETES (#) MAYO'!W116*W$2,IF($C116=$D$3,'FLETES (#) MAYO'!W116*W$3,IF($C116=$D$4,'FLETES (#) MAYO'!W116*W$4,IF($C116=$D$5,'FLETES (#) MAYO'!W116*W$5,0))))</f>
        <v>0</v>
      </c>
      <c r="X116" s="179">
        <f>IF($C116=$D$2,'FLETES (#) MAYO'!X116*X$2,IF($C116=$D$3,'FLETES (#) MAYO'!X116*X$3,IF($C116=$D$4,'FLETES (#) MAYO'!X116*X$4,IF($C116=$D$5,'FLETES (#) MAYO'!X116*X$5,0))))</f>
        <v>0</v>
      </c>
      <c r="Y116" s="179">
        <f>IF($C116=$D$2,'FLETES (#) MAYO'!Y116*Y$2,IF($C116=$D$3,'FLETES (#) MAYO'!Y116*Y$3,IF($C116=$D$4,'FLETES (#) MAYO'!Y116*Y$4,IF($C116=$D$5,'FLETES (#) MAYO'!Y116*Y$5,0))))</f>
        <v>0</v>
      </c>
      <c r="Z116" s="179">
        <f>IF($C116=$D$2,'FLETES (#) MAYO'!Z116*Z$2,IF($C116=$D$3,'FLETES (#) MAYO'!Z116*Z$3,IF($C116=$D$4,'FLETES (#) MAYO'!Z116*Z$4,IF($C116=$D$5,'FLETES (#) MAYO'!Z116*Z$5,0))))</f>
        <v>0</v>
      </c>
      <c r="AA116" s="179">
        <f>IF($C116=$D$2,'FLETES (#) MAYO'!AA116*AA$2,IF($C116=$D$3,'FLETES (#) MAYO'!AA116*AA$3,IF($C116=$D$4,'FLETES (#) MAYO'!AA116*AA$4,IF($C116=$D$5,'FLETES (#) MAYO'!AA116*AA$5,0))))</f>
        <v>0</v>
      </c>
      <c r="AB116" s="179">
        <f>IF($C116=$D$2,'FLETES (#) MAYO'!AB116*AB$2,IF($C116=$D$3,'FLETES (#) MAYO'!AB116*AB$3,IF($C116=$D$4,'FLETES (#) MAYO'!AB116*AB$4,IF($C116=$D$5,'FLETES (#) MAYO'!AB116*AB$5,0))))</f>
        <v>0</v>
      </c>
      <c r="AC116" s="179">
        <f>IF($C116=$D$2,'FLETES (#) MAYO'!AC116*AC$2,IF($C116=$D$3,'FLETES (#) MAYO'!AC116*AC$3,IF($C116=$D$4,'FLETES (#) MAYO'!AC116*AC$4,IF($C116=$D$5,'FLETES (#) MAYO'!AC116*AC$5,0))))</f>
        <v>0</v>
      </c>
      <c r="AD116" s="179">
        <f>IF($C116=$D$2,'FLETES (#) MAYO'!AD116*AD$2,IF($C116=$D$3,'FLETES (#) MAYO'!AD116*AD$3,IF($C116=$D$4,'FLETES (#) MAYO'!AD116*AD$4,IF($C116=$D$5,'FLETES (#) MAYO'!AD116*AD$5,0))))</f>
        <v>0</v>
      </c>
      <c r="AE116" s="179">
        <f>IF($C116=$D$2,'FLETES (#) MAYO'!AE116*AE$2,IF($C116=$D$3,'FLETES (#) MAYO'!AE116*AE$3,IF($C116=$D$4,'FLETES (#) MAYO'!AE116*AE$4,IF($C116=$D$5,'FLETES (#) MAYO'!AE116*AE$5,0))))</f>
        <v>0</v>
      </c>
      <c r="AF116" s="179">
        <f>IF($C116=$D$2,'FLETES (#) MAYO'!AF116*AF$2,IF($C116=$D$3,'FLETES (#) MAYO'!AF116*AF$3,IF($C116=$D$4,'FLETES (#) MAYO'!AF116*AF$4,IF($C116=$D$5,'FLETES (#) MAYO'!AF116*AF$5,0))))</f>
        <v>0</v>
      </c>
      <c r="AG116" s="179">
        <f>IF($C116=$D$2,'FLETES (#) MAYO'!AG116*AG$2,IF($C116=$D$3,'FLETES (#) MAYO'!AG116*AG$3,IF($C116=$D$4,'FLETES (#) MAYO'!AG116*AG$4,IF($C116=$D$5,'FLETES (#) MAYO'!AG116*AG$5,0))))</f>
        <v>0</v>
      </c>
      <c r="AH116" s="179">
        <f>IF($C116=$D$2,'FLETES (#) MAYO'!AH116*AH$2,IF($C116=$D$3,'FLETES (#) MAYO'!AH116*AH$3,IF($C116=$D$4,'FLETES (#) MAYO'!AH116*AH$4,IF($C116=$D$5,'FLETES (#) MAYO'!AH116*AH$5,0))))</f>
        <v>0</v>
      </c>
      <c r="AI116" s="179">
        <f>IF($C116=$D$2,'FLETES (#) MAYO'!AI116*AI$2,IF($C116=$D$3,'FLETES (#) MAYO'!AI116*AI$3,IF($C116=$D$4,'FLETES (#) MAYO'!AI116*AI$4,IF($C116=$D$5,'FLETES (#) MAYO'!AI116*AI$5,0))))</f>
        <v>0</v>
      </c>
      <c r="AJ116" s="179">
        <f>IF($C116=$D$2,'FLETES (#) MAYO'!AJ116*AJ$2,IF($C116=$D$3,'FLETES (#) MAYO'!AJ116*AJ$3,IF($C116=$D$4,'FLETES (#) MAYO'!AJ116*AJ$4,IF($C116=$D$5,'FLETES (#) MAYO'!AJ116*AJ$5,0))))</f>
        <v>0</v>
      </c>
      <c r="AK116" s="179">
        <f>IF($C116=$D$2,'FLETES (#) MAYO'!AK116*AK$2,IF($C116=$D$3,'FLETES (#) MAYO'!AK116*AK$3,IF($C116=$D$4,'FLETES (#) MAYO'!AK116*AK$4,IF($C116=$D$5,'FLETES (#) MAYO'!AK116*AK$5,0))))</f>
        <v>0</v>
      </c>
      <c r="AL116" s="179">
        <f>IF($C116=$D$2,'FLETES (#) MAYO'!AL116*AL$2,IF($C116=$D$3,'FLETES (#) MAYO'!AL116*AL$3,IF($C116=$D$4,'FLETES (#) MAYO'!AL116*AL$4,IF($C116=$D$5,'FLETES (#) MAYO'!AL116*AL$5,0))))</f>
        <v>0</v>
      </c>
      <c r="AM116" s="179">
        <f>IF($C116=$D$2,'FLETES (#) MAYO'!AM116*AM$2,IF($C116=$D$3,'FLETES (#) MAYO'!AM116*AM$3,IF($C116=$D$4,'FLETES (#) MAYO'!AM116*AM$4,IF($C116=$D$5,'FLETES (#) MAYO'!AM116*AM$5,0))))</f>
        <v>0</v>
      </c>
    </row>
    <row r="117" spans="1:39">
      <c r="A117" s="141"/>
      <c r="B117" s="165"/>
      <c r="C117" s="165"/>
      <c r="D117" s="178">
        <f t="shared" si="0"/>
        <v>0</v>
      </c>
      <c r="E117" s="179">
        <f>IF($C117=$D$2,'FLETES (#) MAYO'!E117*E$2,IF($C117=$D$3,'FLETES (#) MAYO'!E117*E$3,IF($C117=$D$4,'FLETES (#) MAYO'!E117*E$4,IF($C117=$D$5,'FLETES (#) MAYO'!E117*E$5,0))))</f>
        <v>0</v>
      </c>
      <c r="F117" s="179">
        <f>IF($C117=$D$2,'FLETES (#) MAYO'!F117*F$2,IF($C117=$D$3,'FLETES (#) MAYO'!F117*F$3,IF($C117=$D$4,'FLETES (#) MAYO'!F117*F$4,IF($C117=$D$5,'FLETES (#) MAYO'!F117*F$5,0))))</f>
        <v>0</v>
      </c>
      <c r="G117" s="179">
        <f>IF($C117=$D$2,'FLETES (#) MAYO'!G117*G$2,IF($C117=$D$3,'FLETES (#) MAYO'!G117*G$3,IF($C117=$D$4,'FLETES (#) MAYO'!G117*G$4,IF($C117=$D$5,'FLETES (#) MAYO'!G117*G$5,0))))</f>
        <v>0</v>
      </c>
      <c r="H117" s="179">
        <f>IF($C117=$D$2,'FLETES (#) MAYO'!H117*H$2,IF($C117=$D$3,'FLETES (#) MAYO'!H117*H$3,IF($C117=$D$4,'FLETES (#) MAYO'!H117*H$4,IF($C117=$D$5,'FLETES (#) MAYO'!H117*H$5,0))))</f>
        <v>0</v>
      </c>
      <c r="I117" s="179">
        <f>IF($C117=$D$2,'FLETES (#) MAYO'!I117*I$2,IF($C117=$D$3,'FLETES (#) MAYO'!I117*I$3,IF($C117=$D$4,'FLETES (#) MAYO'!I117*I$4,IF($C117=$D$5,'FLETES (#) MAYO'!I117*I$5,0))))</f>
        <v>0</v>
      </c>
      <c r="J117" s="179">
        <f>IF($C117=$D$2,'FLETES (#) MAYO'!J117*J$2,IF($C117=$D$3,'FLETES (#) MAYO'!J117*J$3,IF($C117=$D$4,'FLETES (#) MAYO'!J117*J$4,IF($C117=$D$5,'FLETES (#) MAYO'!J117*J$5,0))))</f>
        <v>0</v>
      </c>
      <c r="K117" s="179">
        <f>IF($C117=$D$2,'FLETES (#) MAYO'!K117*K$2,IF($C117=$D$3,'FLETES (#) MAYO'!K117*K$3,IF($C117=$D$4,'FLETES (#) MAYO'!K117*K$4,IF($C117=$D$5,'FLETES (#) MAYO'!K117*K$5,0))))</f>
        <v>0</v>
      </c>
      <c r="L117" s="179">
        <f>IF($C117=$D$2,'FLETES (#) MAYO'!L117*L$2,IF($C117=$D$3,'FLETES (#) MAYO'!L117*L$3,IF($C117=$D$4,'FLETES (#) MAYO'!L117*L$4,IF($C117=$D$5,'FLETES (#) MAYO'!L117*L$5,0))))</f>
        <v>0</v>
      </c>
      <c r="M117" s="179">
        <f>IF($C117=$D$2,'FLETES (#) MAYO'!M117*M$2,IF($C117=$D$3,'FLETES (#) MAYO'!M117*M$3,IF($C117=$D$4,'FLETES (#) MAYO'!M117*M$4,IF($C117=$D$5,'FLETES (#) MAYO'!M117*M$5,0))))</f>
        <v>0</v>
      </c>
      <c r="N117" s="179">
        <f>IF($C117=$D$2,'FLETES (#) MAYO'!N117*N$2,IF($C117=$D$3,'FLETES (#) MAYO'!N117*N$3,IF($C117=$D$4,'FLETES (#) MAYO'!N117*N$4,IF($C117=$D$5,'FLETES (#) MAYO'!N117*N$5,0))))</f>
        <v>0</v>
      </c>
      <c r="O117" s="179">
        <f>IF($C117=$D$2,'FLETES (#) MAYO'!O117*O$2,IF($C117=$D$3,'FLETES (#) MAYO'!O117*O$3,IF($C117=$D$4,'FLETES (#) MAYO'!O117*O$4,IF($C117=$D$5,'FLETES (#) MAYO'!O117*O$5,0))))</f>
        <v>0</v>
      </c>
      <c r="P117" s="179">
        <f>IF($C117=$D$2,'FLETES (#) MAYO'!P117*P$2,IF($C117=$D$3,'FLETES (#) MAYO'!P117*P$3,IF($C117=$D$4,'FLETES (#) MAYO'!P117*P$4,IF($C117=$D$5,'FLETES (#) MAYO'!P117*P$5,0))))</f>
        <v>0</v>
      </c>
      <c r="Q117" s="179">
        <f>IF($C117=$D$2,'FLETES (#) MAYO'!Q117*Q$2,IF($C117=$D$3,'FLETES (#) MAYO'!Q117*Q$3,IF($C117=$D$4,'FLETES (#) MAYO'!Q117*Q$4,IF($C117=$D$5,'FLETES (#) MAYO'!Q117*Q$5,0))))</f>
        <v>0</v>
      </c>
      <c r="R117" s="179">
        <f>IF($C117=$D$2,'FLETES (#) MAYO'!R117*R$2,IF($C117=$D$3,'FLETES (#) MAYO'!R117*R$3,IF($C117=$D$4,'FLETES (#) MAYO'!R117*R$4,IF($C117=$D$5,'FLETES (#) MAYO'!R117*R$5,0))))</f>
        <v>0</v>
      </c>
      <c r="S117" s="179">
        <f>IF($C117=$D$2,'FLETES (#) MAYO'!S117*S$2,IF($C117=$D$3,'FLETES (#) MAYO'!S117*S$3,IF($C117=$D$4,'FLETES (#) MAYO'!S117*S$4,IF($C117=$D$5,'FLETES (#) MAYO'!S117*S$5,0))))</f>
        <v>0</v>
      </c>
      <c r="T117" s="179">
        <f>IF($C117=$D$2,'FLETES (#) MAYO'!T117*T$2,IF($C117=$D$3,'FLETES (#) MAYO'!T117*T$3,IF($C117=$D$4,'FLETES (#) MAYO'!T117*T$4,IF($C117=$D$5,'FLETES (#) MAYO'!T117*T$5,0))))</f>
        <v>0</v>
      </c>
      <c r="U117" s="179">
        <f>IF($C117=$D$2,'FLETES (#) MAYO'!U117*U$2,IF($C117=$D$3,'FLETES (#) MAYO'!U117*U$3,IF($C117=$D$4,'FLETES (#) MAYO'!U117*U$4,IF($C117=$D$5,'FLETES (#) MAYO'!U117*U$5,0))))</f>
        <v>0</v>
      </c>
      <c r="V117" s="179">
        <f>IF($C117=$D$2,'FLETES (#) MAYO'!V117*V$2,IF($C117=$D$3,'FLETES (#) MAYO'!V117*V$3,IF($C117=$D$4,'FLETES (#) MAYO'!V117*V$4,IF($C117=$D$5,'FLETES (#) MAYO'!V117*V$5,0))))</f>
        <v>0</v>
      </c>
      <c r="W117" s="179">
        <f>IF($C117=$D$2,'FLETES (#) MAYO'!W117*W$2,IF($C117=$D$3,'FLETES (#) MAYO'!W117*W$3,IF($C117=$D$4,'FLETES (#) MAYO'!W117*W$4,IF($C117=$D$5,'FLETES (#) MAYO'!W117*W$5,0))))</f>
        <v>0</v>
      </c>
      <c r="X117" s="179">
        <f>IF($C117=$D$2,'FLETES (#) MAYO'!X117*X$2,IF($C117=$D$3,'FLETES (#) MAYO'!X117*X$3,IF($C117=$D$4,'FLETES (#) MAYO'!X117*X$4,IF($C117=$D$5,'FLETES (#) MAYO'!X117*X$5,0))))</f>
        <v>0</v>
      </c>
      <c r="Y117" s="179">
        <f>IF($C117=$D$2,'FLETES (#) MAYO'!Y117*Y$2,IF($C117=$D$3,'FLETES (#) MAYO'!Y117*Y$3,IF($C117=$D$4,'FLETES (#) MAYO'!Y117*Y$4,IF($C117=$D$5,'FLETES (#) MAYO'!Y117*Y$5,0))))</f>
        <v>0</v>
      </c>
      <c r="Z117" s="179">
        <f>IF($C117=$D$2,'FLETES (#) MAYO'!Z117*Z$2,IF($C117=$D$3,'FLETES (#) MAYO'!Z117*Z$3,IF($C117=$D$4,'FLETES (#) MAYO'!Z117*Z$4,IF($C117=$D$5,'FLETES (#) MAYO'!Z117*Z$5,0))))</f>
        <v>0</v>
      </c>
      <c r="AA117" s="179">
        <f>IF($C117=$D$2,'FLETES (#) MAYO'!AA117*AA$2,IF($C117=$D$3,'FLETES (#) MAYO'!AA117*AA$3,IF($C117=$D$4,'FLETES (#) MAYO'!AA117*AA$4,IF($C117=$D$5,'FLETES (#) MAYO'!AA117*AA$5,0))))</f>
        <v>0</v>
      </c>
      <c r="AB117" s="179">
        <f>IF($C117=$D$2,'FLETES (#) MAYO'!AB117*AB$2,IF($C117=$D$3,'FLETES (#) MAYO'!AB117*AB$3,IF($C117=$D$4,'FLETES (#) MAYO'!AB117*AB$4,IF($C117=$D$5,'FLETES (#) MAYO'!AB117*AB$5,0))))</f>
        <v>0</v>
      </c>
      <c r="AC117" s="179">
        <f>IF($C117=$D$2,'FLETES (#) MAYO'!AC117*AC$2,IF($C117=$D$3,'FLETES (#) MAYO'!AC117*AC$3,IF($C117=$D$4,'FLETES (#) MAYO'!AC117*AC$4,IF($C117=$D$5,'FLETES (#) MAYO'!AC117*AC$5,0))))</f>
        <v>0</v>
      </c>
      <c r="AD117" s="179">
        <f>IF($C117=$D$2,'FLETES (#) MAYO'!AD117*AD$2,IF($C117=$D$3,'FLETES (#) MAYO'!AD117*AD$3,IF($C117=$D$4,'FLETES (#) MAYO'!AD117*AD$4,IF($C117=$D$5,'FLETES (#) MAYO'!AD117*AD$5,0))))</f>
        <v>0</v>
      </c>
      <c r="AE117" s="179">
        <f>IF($C117=$D$2,'FLETES (#) MAYO'!AE117*AE$2,IF($C117=$D$3,'FLETES (#) MAYO'!AE117*AE$3,IF($C117=$D$4,'FLETES (#) MAYO'!AE117*AE$4,IF($C117=$D$5,'FLETES (#) MAYO'!AE117*AE$5,0))))</f>
        <v>0</v>
      </c>
      <c r="AF117" s="179">
        <f>IF($C117=$D$2,'FLETES (#) MAYO'!AF117*AF$2,IF($C117=$D$3,'FLETES (#) MAYO'!AF117*AF$3,IF($C117=$D$4,'FLETES (#) MAYO'!AF117*AF$4,IF($C117=$D$5,'FLETES (#) MAYO'!AF117*AF$5,0))))</f>
        <v>0</v>
      </c>
      <c r="AG117" s="179">
        <f>IF($C117=$D$2,'FLETES (#) MAYO'!AG117*AG$2,IF($C117=$D$3,'FLETES (#) MAYO'!AG117*AG$3,IF($C117=$D$4,'FLETES (#) MAYO'!AG117*AG$4,IF($C117=$D$5,'FLETES (#) MAYO'!AG117*AG$5,0))))</f>
        <v>0</v>
      </c>
      <c r="AH117" s="179">
        <f>IF($C117=$D$2,'FLETES (#) MAYO'!AH117*AH$2,IF($C117=$D$3,'FLETES (#) MAYO'!AH117*AH$3,IF($C117=$D$4,'FLETES (#) MAYO'!AH117*AH$4,IF($C117=$D$5,'FLETES (#) MAYO'!AH117*AH$5,0))))</f>
        <v>0</v>
      </c>
      <c r="AI117" s="179">
        <f>IF($C117=$D$2,'FLETES (#) MAYO'!AI117*AI$2,IF($C117=$D$3,'FLETES (#) MAYO'!AI117*AI$3,IF($C117=$D$4,'FLETES (#) MAYO'!AI117*AI$4,IF($C117=$D$5,'FLETES (#) MAYO'!AI117*AI$5,0))))</f>
        <v>0</v>
      </c>
      <c r="AJ117" s="179">
        <f>IF($C117=$D$2,'FLETES (#) MAYO'!AJ117*AJ$2,IF($C117=$D$3,'FLETES (#) MAYO'!AJ117*AJ$3,IF($C117=$D$4,'FLETES (#) MAYO'!AJ117*AJ$4,IF($C117=$D$5,'FLETES (#) MAYO'!AJ117*AJ$5,0))))</f>
        <v>0</v>
      </c>
      <c r="AK117" s="179">
        <f>IF($C117=$D$2,'FLETES (#) MAYO'!AK117*AK$2,IF($C117=$D$3,'FLETES (#) MAYO'!AK117*AK$3,IF($C117=$D$4,'FLETES (#) MAYO'!AK117*AK$4,IF($C117=$D$5,'FLETES (#) MAYO'!AK117*AK$5,0))))</f>
        <v>0</v>
      </c>
      <c r="AL117" s="179">
        <f>IF($C117=$D$2,'FLETES (#) MAYO'!AL117*AL$2,IF($C117=$D$3,'FLETES (#) MAYO'!AL117*AL$3,IF($C117=$D$4,'FLETES (#) MAYO'!AL117*AL$4,IF($C117=$D$5,'FLETES (#) MAYO'!AL117*AL$5,0))))</f>
        <v>0</v>
      </c>
      <c r="AM117" s="179">
        <f>IF($C117=$D$2,'FLETES (#) MAYO'!AM117*AM$2,IF($C117=$D$3,'FLETES (#) MAYO'!AM117*AM$3,IF($C117=$D$4,'FLETES (#) MAYO'!AM117*AM$4,IF($C117=$D$5,'FLETES (#) MAYO'!AM117*AM$5,0))))</f>
        <v>0</v>
      </c>
    </row>
    <row r="118" spans="1:39">
      <c r="A118" s="141"/>
      <c r="B118" s="165"/>
      <c r="C118" s="165"/>
      <c r="D118" s="178">
        <f t="shared" si="0"/>
        <v>0</v>
      </c>
      <c r="E118" s="179">
        <f>IF($C118=$D$2,'FLETES (#) MAYO'!E118*E$2,IF($C118=$D$3,'FLETES (#) MAYO'!E118*E$3,IF($C118=$D$4,'FLETES (#) MAYO'!E118*E$4,IF($C118=$D$5,'FLETES (#) MAYO'!E118*E$5,0))))</f>
        <v>0</v>
      </c>
      <c r="F118" s="179">
        <f>IF($C118=$D$2,'FLETES (#) MAYO'!F118*F$2,IF($C118=$D$3,'FLETES (#) MAYO'!F118*F$3,IF($C118=$D$4,'FLETES (#) MAYO'!F118*F$4,IF($C118=$D$5,'FLETES (#) MAYO'!F118*F$5,0))))</f>
        <v>0</v>
      </c>
      <c r="G118" s="179">
        <f>IF($C118=$D$2,'FLETES (#) MAYO'!G118*G$2,IF($C118=$D$3,'FLETES (#) MAYO'!G118*G$3,IF($C118=$D$4,'FLETES (#) MAYO'!G118*G$4,IF($C118=$D$5,'FLETES (#) MAYO'!G118*G$5,0))))</f>
        <v>0</v>
      </c>
      <c r="H118" s="179">
        <f>IF($C118=$D$2,'FLETES (#) MAYO'!H118*H$2,IF($C118=$D$3,'FLETES (#) MAYO'!H118*H$3,IF($C118=$D$4,'FLETES (#) MAYO'!H118*H$4,IF($C118=$D$5,'FLETES (#) MAYO'!H118*H$5,0))))</f>
        <v>0</v>
      </c>
      <c r="I118" s="179">
        <f>IF($C118=$D$2,'FLETES (#) MAYO'!I118*I$2,IF($C118=$D$3,'FLETES (#) MAYO'!I118*I$3,IF($C118=$D$4,'FLETES (#) MAYO'!I118*I$4,IF($C118=$D$5,'FLETES (#) MAYO'!I118*I$5,0))))</f>
        <v>0</v>
      </c>
      <c r="J118" s="179">
        <f>IF($C118=$D$2,'FLETES (#) MAYO'!J118*J$2,IF($C118=$D$3,'FLETES (#) MAYO'!J118*J$3,IF($C118=$D$4,'FLETES (#) MAYO'!J118*J$4,IF($C118=$D$5,'FLETES (#) MAYO'!J118*J$5,0))))</f>
        <v>0</v>
      </c>
      <c r="K118" s="179">
        <f>IF($C118=$D$2,'FLETES (#) MAYO'!K118*K$2,IF($C118=$D$3,'FLETES (#) MAYO'!K118*K$3,IF($C118=$D$4,'FLETES (#) MAYO'!K118*K$4,IF($C118=$D$5,'FLETES (#) MAYO'!K118*K$5,0))))</f>
        <v>0</v>
      </c>
      <c r="L118" s="179">
        <f>IF($C118=$D$2,'FLETES (#) MAYO'!L118*L$2,IF($C118=$D$3,'FLETES (#) MAYO'!L118*L$3,IF($C118=$D$4,'FLETES (#) MAYO'!L118*L$4,IF($C118=$D$5,'FLETES (#) MAYO'!L118*L$5,0))))</f>
        <v>0</v>
      </c>
      <c r="M118" s="179">
        <f>IF($C118=$D$2,'FLETES (#) MAYO'!M118*M$2,IF($C118=$D$3,'FLETES (#) MAYO'!M118*M$3,IF($C118=$D$4,'FLETES (#) MAYO'!M118*M$4,IF($C118=$D$5,'FLETES (#) MAYO'!M118*M$5,0))))</f>
        <v>0</v>
      </c>
      <c r="N118" s="179">
        <f>IF($C118=$D$2,'FLETES (#) MAYO'!N118*N$2,IF($C118=$D$3,'FLETES (#) MAYO'!N118*N$3,IF($C118=$D$4,'FLETES (#) MAYO'!N118*N$4,IF($C118=$D$5,'FLETES (#) MAYO'!N118*N$5,0))))</f>
        <v>0</v>
      </c>
      <c r="O118" s="179">
        <f>IF($C118=$D$2,'FLETES (#) MAYO'!O118*O$2,IF($C118=$D$3,'FLETES (#) MAYO'!O118*O$3,IF($C118=$D$4,'FLETES (#) MAYO'!O118*O$4,IF($C118=$D$5,'FLETES (#) MAYO'!O118*O$5,0))))</f>
        <v>0</v>
      </c>
      <c r="P118" s="179">
        <f>IF($C118=$D$2,'FLETES (#) MAYO'!P118*P$2,IF($C118=$D$3,'FLETES (#) MAYO'!P118*P$3,IF($C118=$D$4,'FLETES (#) MAYO'!P118*P$4,IF($C118=$D$5,'FLETES (#) MAYO'!P118*P$5,0))))</f>
        <v>0</v>
      </c>
      <c r="Q118" s="179">
        <f>IF($C118=$D$2,'FLETES (#) MAYO'!Q118*Q$2,IF($C118=$D$3,'FLETES (#) MAYO'!Q118*Q$3,IF($C118=$D$4,'FLETES (#) MAYO'!Q118*Q$4,IF($C118=$D$5,'FLETES (#) MAYO'!Q118*Q$5,0))))</f>
        <v>0</v>
      </c>
      <c r="R118" s="179">
        <f>IF($C118=$D$2,'FLETES (#) MAYO'!R118*R$2,IF($C118=$D$3,'FLETES (#) MAYO'!R118*R$3,IF($C118=$D$4,'FLETES (#) MAYO'!R118*R$4,IF($C118=$D$5,'FLETES (#) MAYO'!R118*R$5,0))))</f>
        <v>0</v>
      </c>
      <c r="S118" s="179">
        <f>IF($C118=$D$2,'FLETES (#) MAYO'!S118*S$2,IF($C118=$D$3,'FLETES (#) MAYO'!S118*S$3,IF($C118=$D$4,'FLETES (#) MAYO'!S118*S$4,IF($C118=$D$5,'FLETES (#) MAYO'!S118*S$5,0))))</f>
        <v>0</v>
      </c>
      <c r="T118" s="179">
        <f>IF($C118=$D$2,'FLETES (#) MAYO'!T118*T$2,IF($C118=$D$3,'FLETES (#) MAYO'!T118*T$3,IF($C118=$D$4,'FLETES (#) MAYO'!T118*T$4,IF($C118=$D$5,'FLETES (#) MAYO'!T118*T$5,0))))</f>
        <v>0</v>
      </c>
      <c r="U118" s="179">
        <f>IF($C118=$D$2,'FLETES (#) MAYO'!U118*U$2,IF($C118=$D$3,'FLETES (#) MAYO'!U118*U$3,IF($C118=$D$4,'FLETES (#) MAYO'!U118*U$4,IF($C118=$D$5,'FLETES (#) MAYO'!U118*U$5,0))))</f>
        <v>0</v>
      </c>
      <c r="V118" s="179">
        <f>IF($C118=$D$2,'FLETES (#) MAYO'!V118*V$2,IF($C118=$D$3,'FLETES (#) MAYO'!V118*V$3,IF($C118=$D$4,'FLETES (#) MAYO'!V118*V$4,IF($C118=$D$5,'FLETES (#) MAYO'!V118*V$5,0))))</f>
        <v>0</v>
      </c>
      <c r="W118" s="179">
        <f>IF($C118=$D$2,'FLETES (#) MAYO'!W118*W$2,IF($C118=$D$3,'FLETES (#) MAYO'!W118*W$3,IF($C118=$D$4,'FLETES (#) MAYO'!W118*W$4,IF($C118=$D$5,'FLETES (#) MAYO'!W118*W$5,0))))</f>
        <v>0</v>
      </c>
      <c r="X118" s="179">
        <f>IF($C118=$D$2,'FLETES (#) MAYO'!X118*X$2,IF($C118=$D$3,'FLETES (#) MAYO'!X118*X$3,IF($C118=$D$4,'FLETES (#) MAYO'!X118*X$4,IF($C118=$D$5,'FLETES (#) MAYO'!X118*X$5,0))))</f>
        <v>0</v>
      </c>
      <c r="Y118" s="179">
        <f>IF($C118=$D$2,'FLETES (#) MAYO'!Y118*Y$2,IF($C118=$D$3,'FLETES (#) MAYO'!Y118*Y$3,IF($C118=$D$4,'FLETES (#) MAYO'!Y118*Y$4,IF($C118=$D$5,'FLETES (#) MAYO'!Y118*Y$5,0))))</f>
        <v>0</v>
      </c>
      <c r="Z118" s="179">
        <f>IF($C118=$D$2,'FLETES (#) MAYO'!Z118*Z$2,IF($C118=$D$3,'FLETES (#) MAYO'!Z118*Z$3,IF($C118=$D$4,'FLETES (#) MAYO'!Z118*Z$4,IF($C118=$D$5,'FLETES (#) MAYO'!Z118*Z$5,0))))</f>
        <v>0</v>
      </c>
      <c r="AA118" s="179">
        <f>IF($C118=$D$2,'FLETES (#) MAYO'!AA118*AA$2,IF($C118=$D$3,'FLETES (#) MAYO'!AA118*AA$3,IF($C118=$D$4,'FLETES (#) MAYO'!AA118*AA$4,IF($C118=$D$5,'FLETES (#) MAYO'!AA118*AA$5,0))))</f>
        <v>0</v>
      </c>
      <c r="AB118" s="179">
        <f>IF($C118=$D$2,'FLETES (#) MAYO'!AB118*AB$2,IF($C118=$D$3,'FLETES (#) MAYO'!AB118*AB$3,IF($C118=$D$4,'FLETES (#) MAYO'!AB118*AB$4,IF($C118=$D$5,'FLETES (#) MAYO'!AB118*AB$5,0))))</f>
        <v>0</v>
      </c>
      <c r="AC118" s="179">
        <f>IF($C118=$D$2,'FLETES (#) MAYO'!AC118*AC$2,IF($C118=$D$3,'FLETES (#) MAYO'!AC118*AC$3,IF($C118=$D$4,'FLETES (#) MAYO'!AC118*AC$4,IF($C118=$D$5,'FLETES (#) MAYO'!AC118*AC$5,0))))</f>
        <v>0</v>
      </c>
      <c r="AD118" s="179">
        <f>IF($C118=$D$2,'FLETES (#) MAYO'!AD118*AD$2,IF($C118=$D$3,'FLETES (#) MAYO'!AD118*AD$3,IF($C118=$D$4,'FLETES (#) MAYO'!AD118*AD$4,IF($C118=$D$5,'FLETES (#) MAYO'!AD118*AD$5,0))))</f>
        <v>0</v>
      </c>
      <c r="AE118" s="179">
        <f>IF($C118=$D$2,'FLETES (#) MAYO'!AE118*AE$2,IF($C118=$D$3,'FLETES (#) MAYO'!AE118*AE$3,IF($C118=$D$4,'FLETES (#) MAYO'!AE118*AE$4,IF($C118=$D$5,'FLETES (#) MAYO'!AE118*AE$5,0))))</f>
        <v>0</v>
      </c>
      <c r="AF118" s="179">
        <f>IF($C118=$D$2,'FLETES (#) MAYO'!AF118*AF$2,IF($C118=$D$3,'FLETES (#) MAYO'!AF118*AF$3,IF($C118=$D$4,'FLETES (#) MAYO'!AF118*AF$4,IF($C118=$D$5,'FLETES (#) MAYO'!AF118*AF$5,0))))</f>
        <v>0</v>
      </c>
      <c r="AG118" s="179">
        <f>IF($C118=$D$2,'FLETES (#) MAYO'!AG118*AG$2,IF($C118=$D$3,'FLETES (#) MAYO'!AG118*AG$3,IF($C118=$D$4,'FLETES (#) MAYO'!AG118*AG$4,IF($C118=$D$5,'FLETES (#) MAYO'!AG118*AG$5,0))))</f>
        <v>0</v>
      </c>
      <c r="AH118" s="179">
        <f>IF($C118=$D$2,'FLETES (#) MAYO'!AH118*AH$2,IF($C118=$D$3,'FLETES (#) MAYO'!AH118*AH$3,IF($C118=$D$4,'FLETES (#) MAYO'!AH118*AH$4,IF($C118=$D$5,'FLETES (#) MAYO'!AH118*AH$5,0))))</f>
        <v>0</v>
      </c>
      <c r="AI118" s="179">
        <f>IF($C118=$D$2,'FLETES (#) MAYO'!AI118*AI$2,IF($C118=$D$3,'FLETES (#) MAYO'!AI118*AI$3,IF($C118=$D$4,'FLETES (#) MAYO'!AI118*AI$4,IF($C118=$D$5,'FLETES (#) MAYO'!AI118*AI$5,0))))</f>
        <v>0</v>
      </c>
      <c r="AJ118" s="179">
        <f>IF($C118=$D$2,'FLETES (#) MAYO'!AJ118*AJ$2,IF($C118=$D$3,'FLETES (#) MAYO'!AJ118*AJ$3,IF($C118=$D$4,'FLETES (#) MAYO'!AJ118*AJ$4,IF($C118=$D$5,'FLETES (#) MAYO'!AJ118*AJ$5,0))))</f>
        <v>0</v>
      </c>
      <c r="AK118" s="179">
        <f>IF($C118=$D$2,'FLETES (#) MAYO'!AK118*AK$2,IF($C118=$D$3,'FLETES (#) MAYO'!AK118*AK$3,IF($C118=$D$4,'FLETES (#) MAYO'!AK118*AK$4,IF($C118=$D$5,'FLETES (#) MAYO'!AK118*AK$5,0))))</f>
        <v>0</v>
      </c>
      <c r="AL118" s="179">
        <f>IF($C118=$D$2,'FLETES (#) MAYO'!AL118*AL$2,IF($C118=$D$3,'FLETES (#) MAYO'!AL118*AL$3,IF($C118=$D$4,'FLETES (#) MAYO'!AL118*AL$4,IF($C118=$D$5,'FLETES (#) MAYO'!AL118*AL$5,0))))</f>
        <v>0</v>
      </c>
      <c r="AM118" s="179">
        <f>IF($C118=$D$2,'FLETES (#) MAYO'!AM118*AM$2,IF($C118=$D$3,'FLETES (#) MAYO'!AM118*AM$3,IF($C118=$D$4,'FLETES (#) MAYO'!AM118*AM$4,IF($C118=$D$5,'FLETES (#) MAYO'!AM118*AM$5,0))))</f>
        <v>0</v>
      </c>
    </row>
    <row r="119" spans="1:39">
      <c r="A119" s="141"/>
      <c r="B119" s="165"/>
      <c r="C119" s="165"/>
      <c r="D119" s="178">
        <f t="shared" si="0"/>
        <v>0</v>
      </c>
      <c r="E119" s="179">
        <f>IF($C119=$D$2,'FLETES (#) MAYO'!E119*E$2,IF($C119=$D$3,'FLETES (#) MAYO'!E119*E$3,IF($C119=$D$4,'FLETES (#) MAYO'!E119*E$4,IF($C119=$D$5,'FLETES (#) MAYO'!E119*E$5,0))))</f>
        <v>0</v>
      </c>
      <c r="F119" s="179">
        <f>IF($C119=$D$2,'FLETES (#) MAYO'!F119*F$2,IF($C119=$D$3,'FLETES (#) MAYO'!F119*F$3,IF($C119=$D$4,'FLETES (#) MAYO'!F119*F$4,IF($C119=$D$5,'FLETES (#) MAYO'!F119*F$5,0))))</f>
        <v>0</v>
      </c>
      <c r="G119" s="179">
        <f>IF($C119=$D$2,'FLETES (#) MAYO'!G119*G$2,IF($C119=$D$3,'FLETES (#) MAYO'!G119*G$3,IF($C119=$D$4,'FLETES (#) MAYO'!G119*G$4,IF($C119=$D$5,'FLETES (#) MAYO'!G119*G$5,0))))</f>
        <v>0</v>
      </c>
      <c r="H119" s="179">
        <f>IF($C119=$D$2,'FLETES (#) MAYO'!H119*H$2,IF($C119=$D$3,'FLETES (#) MAYO'!H119*H$3,IF($C119=$D$4,'FLETES (#) MAYO'!H119*H$4,IF($C119=$D$5,'FLETES (#) MAYO'!H119*H$5,0))))</f>
        <v>0</v>
      </c>
      <c r="I119" s="179">
        <f>IF($C119=$D$2,'FLETES (#) MAYO'!I119*I$2,IF($C119=$D$3,'FLETES (#) MAYO'!I119*I$3,IF($C119=$D$4,'FLETES (#) MAYO'!I119*I$4,IF($C119=$D$5,'FLETES (#) MAYO'!I119*I$5,0))))</f>
        <v>0</v>
      </c>
      <c r="J119" s="179">
        <f>IF($C119=$D$2,'FLETES (#) MAYO'!J119*J$2,IF($C119=$D$3,'FLETES (#) MAYO'!J119*J$3,IF($C119=$D$4,'FLETES (#) MAYO'!J119*J$4,IF($C119=$D$5,'FLETES (#) MAYO'!J119*J$5,0))))</f>
        <v>0</v>
      </c>
      <c r="K119" s="179">
        <f>IF($C119=$D$2,'FLETES (#) MAYO'!K119*K$2,IF($C119=$D$3,'FLETES (#) MAYO'!K119*K$3,IF($C119=$D$4,'FLETES (#) MAYO'!K119*K$4,IF($C119=$D$5,'FLETES (#) MAYO'!K119*K$5,0))))</f>
        <v>0</v>
      </c>
      <c r="L119" s="179">
        <f>IF($C119=$D$2,'FLETES (#) MAYO'!L119*L$2,IF($C119=$D$3,'FLETES (#) MAYO'!L119*L$3,IF($C119=$D$4,'FLETES (#) MAYO'!L119*L$4,IF($C119=$D$5,'FLETES (#) MAYO'!L119*L$5,0))))</f>
        <v>0</v>
      </c>
      <c r="M119" s="179">
        <f>IF($C119=$D$2,'FLETES (#) MAYO'!M119*M$2,IF($C119=$D$3,'FLETES (#) MAYO'!M119*M$3,IF($C119=$D$4,'FLETES (#) MAYO'!M119*M$4,IF($C119=$D$5,'FLETES (#) MAYO'!M119*M$5,0))))</f>
        <v>0</v>
      </c>
      <c r="N119" s="179">
        <f>IF($C119=$D$2,'FLETES (#) MAYO'!N119*N$2,IF($C119=$D$3,'FLETES (#) MAYO'!N119*N$3,IF($C119=$D$4,'FLETES (#) MAYO'!N119*N$4,IF($C119=$D$5,'FLETES (#) MAYO'!N119*N$5,0))))</f>
        <v>0</v>
      </c>
      <c r="O119" s="179">
        <f>IF($C119=$D$2,'FLETES (#) MAYO'!O119*O$2,IF($C119=$D$3,'FLETES (#) MAYO'!O119*O$3,IF($C119=$D$4,'FLETES (#) MAYO'!O119*O$4,IF($C119=$D$5,'FLETES (#) MAYO'!O119*O$5,0))))</f>
        <v>0</v>
      </c>
      <c r="P119" s="179">
        <f>IF($C119=$D$2,'FLETES (#) MAYO'!P119*P$2,IF($C119=$D$3,'FLETES (#) MAYO'!P119*P$3,IF($C119=$D$4,'FLETES (#) MAYO'!P119*P$4,IF($C119=$D$5,'FLETES (#) MAYO'!P119*P$5,0))))</f>
        <v>0</v>
      </c>
      <c r="Q119" s="179">
        <f>IF($C119=$D$2,'FLETES (#) MAYO'!Q119*Q$2,IF($C119=$D$3,'FLETES (#) MAYO'!Q119*Q$3,IF($C119=$D$4,'FLETES (#) MAYO'!Q119*Q$4,IF($C119=$D$5,'FLETES (#) MAYO'!Q119*Q$5,0))))</f>
        <v>0</v>
      </c>
      <c r="R119" s="179">
        <f>IF($C119=$D$2,'FLETES (#) MAYO'!R119*R$2,IF($C119=$D$3,'FLETES (#) MAYO'!R119*R$3,IF($C119=$D$4,'FLETES (#) MAYO'!R119*R$4,IF($C119=$D$5,'FLETES (#) MAYO'!R119*R$5,0))))</f>
        <v>0</v>
      </c>
      <c r="S119" s="179">
        <f>IF($C119=$D$2,'FLETES (#) MAYO'!S119*S$2,IF($C119=$D$3,'FLETES (#) MAYO'!S119*S$3,IF($C119=$D$4,'FLETES (#) MAYO'!S119*S$4,IF($C119=$D$5,'FLETES (#) MAYO'!S119*S$5,0))))</f>
        <v>0</v>
      </c>
      <c r="T119" s="179">
        <f>IF($C119=$D$2,'FLETES (#) MAYO'!T119*T$2,IF($C119=$D$3,'FLETES (#) MAYO'!T119*T$3,IF($C119=$D$4,'FLETES (#) MAYO'!T119*T$4,IF($C119=$D$5,'FLETES (#) MAYO'!T119*T$5,0))))</f>
        <v>0</v>
      </c>
      <c r="U119" s="179">
        <f>IF($C119=$D$2,'FLETES (#) MAYO'!U119*U$2,IF($C119=$D$3,'FLETES (#) MAYO'!U119*U$3,IF($C119=$D$4,'FLETES (#) MAYO'!U119*U$4,IF($C119=$D$5,'FLETES (#) MAYO'!U119*U$5,0))))</f>
        <v>0</v>
      </c>
      <c r="V119" s="179">
        <f>IF($C119=$D$2,'FLETES (#) MAYO'!V119*V$2,IF($C119=$D$3,'FLETES (#) MAYO'!V119*V$3,IF($C119=$D$4,'FLETES (#) MAYO'!V119*V$4,IF($C119=$D$5,'FLETES (#) MAYO'!V119*V$5,0))))</f>
        <v>0</v>
      </c>
      <c r="W119" s="179">
        <f>IF($C119=$D$2,'FLETES (#) MAYO'!W119*W$2,IF($C119=$D$3,'FLETES (#) MAYO'!W119*W$3,IF($C119=$D$4,'FLETES (#) MAYO'!W119*W$4,IF($C119=$D$5,'FLETES (#) MAYO'!W119*W$5,0))))</f>
        <v>0</v>
      </c>
      <c r="X119" s="179">
        <f>IF($C119=$D$2,'FLETES (#) MAYO'!X119*X$2,IF($C119=$D$3,'FLETES (#) MAYO'!X119*X$3,IF($C119=$D$4,'FLETES (#) MAYO'!X119*X$4,IF($C119=$D$5,'FLETES (#) MAYO'!X119*X$5,0))))</f>
        <v>0</v>
      </c>
      <c r="Y119" s="179">
        <f>IF($C119=$D$2,'FLETES (#) MAYO'!Y119*Y$2,IF($C119=$D$3,'FLETES (#) MAYO'!Y119*Y$3,IF($C119=$D$4,'FLETES (#) MAYO'!Y119*Y$4,IF($C119=$D$5,'FLETES (#) MAYO'!Y119*Y$5,0))))</f>
        <v>0</v>
      </c>
      <c r="Z119" s="179">
        <f>IF($C119=$D$2,'FLETES (#) MAYO'!Z119*Z$2,IF($C119=$D$3,'FLETES (#) MAYO'!Z119*Z$3,IF($C119=$D$4,'FLETES (#) MAYO'!Z119*Z$4,IF($C119=$D$5,'FLETES (#) MAYO'!Z119*Z$5,0))))</f>
        <v>0</v>
      </c>
      <c r="AA119" s="179">
        <f>IF($C119=$D$2,'FLETES (#) MAYO'!AA119*AA$2,IF($C119=$D$3,'FLETES (#) MAYO'!AA119*AA$3,IF($C119=$D$4,'FLETES (#) MAYO'!AA119*AA$4,IF($C119=$D$5,'FLETES (#) MAYO'!AA119*AA$5,0))))</f>
        <v>0</v>
      </c>
      <c r="AB119" s="179">
        <f>IF($C119=$D$2,'FLETES (#) MAYO'!AB119*AB$2,IF($C119=$D$3,'FLETES (#) MAYO'!AB119*AB$3,IF($C119=$D$4,'FLETES (#) MAYO'!AB119*AB$4,IF($C119=$D$5,'FLETES (#) MAYO'!AB119*AB$5,0))))</f>
        <v>0</v>
      </c>
      <c r="AC119" s="179">
        <f>IF($C119=$D$2,'FLETES (#) MAYO'!AC119*AC$2,IF($C119=$D$3,'FLETES (#) MAYO'!AC119*AC$3,IF($C119=$D$4,'FLETES (#) MAYO'!AC119*AC$4,IF($C119=$D$5,'FLETES (#) MAYO'!AC119*AC$5,0))))</f>
        <v>0</v>
      </c>
      <c r="AD119" s="179">
        <f>IF($C119=$D$2,'FLETES (#) MAYO'!AD119*AD$2,IF($C119=$D$3,'FLETES (#) MAYO'!AD119*AD$3,IF($C119=$D$4,'FLETES (#) MAYO'!AD119*AD$4,IF($C119=$D$5,'FLETES (#) MAYO'!AD119*AD$5,0))))</f>
        <v>0</v>
      </c>
      <c r="AE119" s="179">
        <f>IF($C119=$D$2,'FLETES (#) MAYO'!AE119*AE$2,IF($C119=$D$3,'FLETES (#) MAYO'!AE119*AE$3,IF($C119=$D$4,'FLETES (#) MAYO'!AE119*AE$4,IF($C119=$D$5,'FLETES (#) MAYO'!AE119*AE$5,0))))</f>
        <v>0</v>
      </c>
      <c r="AF119" s="179">
        <f>IF($C119=$D$2,'FLETES (#) MAYO'!AF119*AF$2,IF($C119=$D$3,'FLETES (#) MAYO'!AF119*AF$3,IF($C119=$D$4,'FLETES (#) MAYO'!AF119*AF$4,IF($C119=$D$5,'FLETES (#) MAYO'!AF119*AF$5,0))))</f>
        <v>0</v>
      </c>
      <c r="AG119" s="179">
        <f>IF($C119=$D$2,'FLETES (#) MAYO'!AG119*AG$2,IF($C119=$D$3,'FLETES (#) MAYO'!AG119*AG$3,IF($C119=$D$4,'FLETES (#) MAYO'!AG119*AG$4,IF($C119=$D$5,'FLETES (#) MAYO'!AG119*AG$5,0))))</f>
        <v>0</v>
      </c>
      <c r="AH119" s="179">
        <f>IF($C119=$D$2,'FLETES (#) MAYO'!AH119*AH$2,IF($C119=$D$3,'FLETES (#) MAYO'!AH119*AH$3,IF($C119=$D$4,'FLETES (#) MAYO'!AH119*AH$4,IF($C119=$D$5,'FLETES (#) MAYO'!AH119*AH$5,0))))</f>
        <v>0</v>
      </c>
      <c r="AI119" s="179">
        <f>IF($C119=$D$2,'FLETES (#) MAYO'!AI119*AI$2,IF($C119=$D$3,'FLETES (#) MAYO'!AI119*AI$3,IF($C119=$D$4,'FLETES (#) MAYO'!AI119*AI$4,IF($C119=$D$5,'FLETES (#) MAYO'!AI119*AI$5,0))))</f>
        <v>0</v>
      </c>
      <c r="AJ119" s="179">
        <f>IF($C119=$D$2,'FLETES (#) MAYO'!AJ119*AJ$2,IF($C119=$D$3,'FLETES (#) MAYO'!AJ119*AJ$3,IF($C119=$D$4,'FLETES (#) MAYO'!AJ119*AJ$4,IF($C119=$D$5,'FLETES (#) MAYO'!AJ119*AJ$5,0))))</f>
        <v>0</v>
      </c>
      <c r="AK119" s="179">
        <f>IF($C119=$D$2,'FLETES (#) MAYO'!AK119*AK$2,IF($C119=$D$3,'FLETES (#) MAYO'!AK119*AK$3,IF($C119=$D$4,'FLETES (#) MAYO'!AK119*AK$4,IF($C119=$D$5,'FLETES (#) MAYO'!AK119*AK$5,0))))</f>
        <v>0</v>
      </c>
      <c r="AL119" s="179">
        <f>IF($C119=$D$2,'FLETES (#) MAYO'!AL119*AL$2,IF($C119=$D$3,'FLETES (#) MAYO'!AL119*AL$3,IF($C119=$D$4,'FLETES (#) MAYO'!AL119*AL$4,IF($C119=$D$5,'FLETES (#) MAYO'!AL119*AL$5,0))))</f>
        <v>0</v>
      </c>
      <c r="AM119" s="179">
        <f>IF($C119=$D$2,'FLETES (#) MAYO'!AM119*AM$2,IF($C119=$D$3,'FLETES (#) MAYO'!AM119*AM$3,IF($C119=$D$4,'FLETES (#) MAYO'!AM119*AM$4,IF($C119=$D$5,'FLETES (#) MAYO'!AM119*AM$5,0))))</f>
        <v>0</v>
      </c>
    </row>
    <row r="120" spans="1:39">
      <c r="A120" s="141"/>
      <c r="B120" s="165"/>
      <c r="C120" s="165"/>
      <c r="D120" s="178">
        <f t="shared" si="0"/>
        <v>0</v>
      </c>
      <c r="E120" s="179">
        <f>IF($C120=$D$2,'FLETES (#) MAYO'!E120*E$2,IF($C120=$D$3,'FLETES (#) MAYO'!E120*E$3,IF($C120=$D$4,'FLETES (#) MAYO'!E120*E$4,IF($C120=$D$5,'FLETES (#) MAYO'!E120*E$5,0))))</f>
        <v>0</v>
      </c>
      <c r="F120" s="179">
        <f>IF($C120=$D$2,'FLETES (#) MAYO'!F120*F$2,IF($C120=$D$3,'FLETES (#) MAYO'!F120*F$3,IF($C120=$D$4,'FLETES (#) MAYO'!F120*F$4,IF($C120=$D$5,'FLETES (#) MAYO'!F120*F$5,0))))</f>
        <v>0</v>
      </c>
      <c r="G120" s="179">
        <f>IF($C120=$D$2,'FLETES (#) MAYO'!G120*G$2,IF($C120=$D$3,'FLETES (#) MAYO'!G120*G$3,IF($C120=$D$4,'FLETES (#) MAYO'!G120*G$4,IF($C120=$D$5,'FLETES (#) MAYO'!G120*G$5,0))))</f>
        <v>0</v>
      </c>
      <c r="H120" s="179">
        <f>IF($C120=$D$2,'FLETES (#) MAYO'!H120*H$2,IF($C120=$D$3,'FLETES (#) MAYO'!H120*H$3,IF($C120=$D$4,'FLETES (#) MAYO'!H120*H$4,IF($C120=$D$5,'FLETES (#) MAYO'!H120*H$5,0))))</f>
        <v>0</v>
      </c>
      <c r="I120" s="179">
        <f>IF($C120=$D$2,'FLETES (#) MAYO'!I120*I$2,IF($C120=$D$3,'FLETES (#) MAYO'!I120*I$3,IF($C120=$D$4,'FLETES (#) MAYO'!I120*I$4,IF($C120=$D$5,'FLETES (#) MAYO'!I120*I$5,0))))</f>
        <v>0</v>
      </c>
      <c r="J120" s="179">
        <f>IF($C120=$D$2,'FLETES (#) MAYO'!J120*J$2,IF($C120=$D$3,'FLETES (#) MAYO'!J120*J$3,IF($C120=$D$4,'FLETES (#) MAYO'!J120*J$4,IF($C120=$D$5,'FLETES (#) MAYO'!J120*J$5,0))))</f>
        <v>0</v>
      </c>
      <c r="K120" s="179">
        <f>IF($C120=$D$2,'FLETES (#) MAYO'!K120*K$2,IF($C120=$D$3,'FLETES (#) MAYO'!K120*K$3,IF($C120=$D$4,'FLETES (#) MAYO'!K120*K$4,IF($C120=$D$5,'FLETES (#) MAYO'!K120*K$5,0))))</f>
        <v>0</v>
      </c>
      <c r="L120" s="179">
        <f>IF($C120=$D$2,'FLETES (#) MAYO'!L120*L$2,IF($C120=$D$3,'FLETES (#) MAYO'!L120*L$3,IF($C120=$D$4,'FLETES (#) MAYO'!L120*L$4,IF($C120=$D$5,'FLETES (#) MAYO'!L120*L$5,0))))</f>
        <v>0</v>
      </c>
      <c r="M120" s="179">
        <f>IF($C120=$D$2,'FLETES (#) MAYO'!M120*M$2,IF($C120=$D$3,'FLETES (#) MAYO'!M120*M$3,IF($C120=$D$4,'FLETES (#) MAYO'!M120*M$4,IF($C120=$D$5,'FLETES (#) MAYO'!M120*M$5,0))))</f>
        <v>0</v>
      </c>
      <c r="N120" s="179">
        <f>IF($C120=$D$2,'FLETES (#) MAYO'!N120*N$2,IF($C120=$D$3,'FLETES (#) MAYO'!N120*N$3,IF($C120=$D$4,'FLETES (#) MAYO'!N120*N$4,IF($C120=$D$5,'FLETES (#) MAYO'!N120*N$5,0))))</f>
        <v>0</v>
      </c>
      <c r="O120" s="179">
        <f>IF($C120=$D$2,'FLETES (#) MAYO'!O120*O$2,IF($C120=$D$3,'FLETES (#) MAYO'!O120*O$3,IF($C120=$D$4,'FLETES (#) MAYO'!O120*O$4,IF($C120=$D$5,'FLETES (#) MAYO'!O120*O$5,0))))</f>
        <v>0</v>
      </c>
      <c r="P120" s="179">
        <f>IF($C120=$D$2,'FLETES (#) MAYO'!P120*P$2,IF($C120=$D$3,'FLETES (#) MAYO'!P120*P$3,IF($C120=$D$4,'FLETES (#) MAYO'!P120*P$4,IF($C120=$D$5,'FLETES (#) MAYO'!P120*P$5,0))))</f>
        <v>0</v>
      </c>
      <c r="Q120" s="179">
        <f>IF($C120=$D$2,'FLETES (#) MAYO'!Q120*Q$2,IF($C120=$D$3,'FLETES (#) MAYO'!Q120*Q$3,IF($C120=$D$4,'FLETES (#) MAYO'!Q120*Q$4,IF($C120=$D$5,'FLETES (#) MAYO'!Q120*Q$5,0))))</f>
        <v>0</v>
      </c>
      <c r="R120" s="179">
        <f>IF($C120=$D$2,'FLETES (#) MAYO'!R120*R$2,IF($C120=$D$3,'FLETES (#) MAYO'!R120*R$3,IF($C120=$D$4,'FLETES (#) MAYO'!R120*R$4,IF($C120=$D$5,'FLETES (#) MAYO'!R120*R$5,0))))</f>
        <v>0</v>
      </c>
      <c r="S120" s="179">
        <f>IF($C120=$D$2,'FLETES (#) MAYO'!S120*S$2,IF($C120=$D$3,'FLETES (#) MAYO'!S120*S$3,IF($C120=$D$4,'FLETES (#) MAYO'!S120*S$4,IF($C120=$D$5,'FLETES (#) MAYO'!S120*S$5,0))))</f>
        <v>0</v>
      </c>
      <c r="T120" s="179">
        <f>IF($C120=$D$2,'FLETES (#) MAYO'!T120*T$2,IF($C120=$D$3,'FLETES (#) MAYO'!T120*T$3,IF($C120=$D$4,'FLETES (#) MAYO'!T120*T$4,IF($C120=$D$5,'FLETES (#) MAYO'!T120*T$5,0))))</f>
        <v>0</v>
      </c>
      <c r="U120" s="179">
        <f>IF($C120=$D$2,'FLETES (#) MAYO'!U120*U$2,IF($C120=$D$3,'FLETES (#) MAYO'!U120*U$3,IF($C120=$D$4,'FLETES (#) MAYO'!U120*U$4,IF($C120=$D$5,'FLETES (#) MAYO'!U120*U$5,0))))</f>
        <v>0</v>
      </c>
      <c r="V120" s="179">
        <f>IF($C120=$D$2,'FLETES (#) MAYO'!V120*V$2,IF($C120=$D$3,'FLETES (#) MAYO'!V120*V$3,IF($C120=$D$4,'FLETES (#) MAYO'!V120*V$4,IF($C120=$D$5,'FLETES (#) MAYO'!V120*V$5,0))))</f>
        <v>0</v>
      </c>
      <c r="W120" s="179">
        <f>IF($C120=$D$2,'FLETES (#) MAYO'!W120*W$2,IF($C120=$D$3,'FLETES (#) MAYO'!W120*W$3,IF($C120=$D$4,'FLETES (#) MAYO'!W120*W$4,IF($C120=$D$5,'FLETES (#) MAYO'!W120*W$5,0))))</f>
        <v>0</v>
      </c>
      <c r="X120" s="179">
        <f>IF($C120=$D$2,'FLETES (#) MAYO'!X120*X$2,IF($C120=$D$3,'FLETES (#) MAYO'!X120*X$3,IF($C120=$D$4,'FLETES (#) MAYO'!X120*X$4,IF($C120=$D$5,'FLETES (#) MAYO'!X120*X$5,0))))</f>
        <v>0</v>
      </c>
      <c r="Y120" s="179">
        <f>IF($C120=$D$2,'FLETES (#) MAYO'!Y120*Y$2,IF($C120=$D$3,'FLETES (#) MAYO'!Y120*Y$3,IF($C120=$D$4,'FLETES (#) MAYO'!Y120*Y$4,IF($C120=$D$5,'FLETES (#) MAYO'!Y120*Y$5,0))))</f>
        <v>0</v>
      </c>
      <c r="Z120" s="179">
        <f>IF($C120=$D$2,'FLETES (#) MAYO'!Z120*Z$2,IF($C120=$D$3,'FLETES (#) MAYO'!Z120*Z$3,IF($C120=$D$4,'FLETES (#) MAYO'!Z120*Z$4,IF($C120=$D$5,'FLETES (#) MAYO'!Z120*Z$5,0))))</f>
        <v>0</v>
      </c>
      <c r="AA120" s="179">
        <f>IF($C120=$D$2,'FLETES (#) MAYO'!AA120*AA$2,IF($C120=$D$3,'FLETES (#) MAYO'!AA120*AA$3,IF($C120=$D$4,'FLETES (#) MAYO'!AA120*AA$4,IF($C120=$D$5,'FLETES (#) MAYO'!AA120*AA$5,0))))</f>
        <v>0</v>
      </c>
      <c r="AB120" s="179">
        <f>IF($C120=$D$2,'FLETES (#) MAYO'!AB120*AB$2,IF($C120=$D$3,'FLETES (#) MAYO'!AB120*AB$3,IF($C120=$D$4,'FLETES (#) MAYO'!AB120*AB$4,IF($C120=$D$5,'FLETES (#) MAYO'!AB120*AB$5,0))))</f>
        <v>0</v>
      </c>
      <c r="AC120" s="179">
        <f>IF($C120=$D$2,'FLETES (#) MAYO'!AC120*AC$2,IF($C120=$D$3,'FLETES (#) MAYO'!AC120*AC$3,IF($C120=$D$4,'FLETES (#) MAYO'!AC120*AC$4,IF($C120=$D$5,'FLETES (#) MAYO'!AC120*AC$5,0))))</f>
        <v>0</v>
      </c>
      <c r="AD120" s="179">
        <f>IF($C120=$D$2,'FLETES (#) MAYO'!AD120*AD$2,IF($C120=$D$3,'FLETES (#) MAYO'!AD120*AD$3,IF($C120=$D$4,'FLETES (#) MAYO'!AD120*AD$4,IF($C120=$D$5,'FLETES (#) MAYO'!AD120*AD$5,0))))</f>
        <v>0</v>
      </c>
      <c r="AE120" s="179">
        <f>IF($C120=$D$2,'FLETES (#) MAYO'!AE120*AE$2,IF($C120=$D$3,'FLETES (#) MAYO'!AE120*AE$3,IF($C120=$D$4,'FLETES (#) MAYO'!AE120*AE$4,IF($C120=$D$5,'FLETES (#) MAYO'!AE120*AE$5,0))))</f>
        <v>0</v>
      </c>
      <c r="AF120" s="179">
        <f>IF($C120=$D$2,'FLETES (#) MAYO'!AF120*AF$2,IF($C120=$D$3,'FLETES (#) MAYO'!AF120*AF$3,IF($C120=$D$4,'FLETES (#) MAYO'!AF120*AF$4,IF($C120=$D$5,'FLETES (#) MAYO'!AF120*AF$5,0))))</f>
        <v>0</v>
      </c>
      <c r="AG120" s="179">
        <f>IF($C120=$D$2,'FLETES (#) MAYO'!AG120*AG$2,IF($C120=$D$3,'FLETES (#) MAYO'!AG120*AG$3,IF($C120=$D$4,'FLETES (#) MAYO'!AG120*AG$4,IF($C120=$D$5,'FLETES (#) MAYO'!AG120*AG$5,0))))</f>
        <v>0</v>
      </c>
      <c r="AH120" s="179">
        <f>IF($C120=$D$2,'FLETES (#) MAYO'!AH120*AH$2,IF($C120=$D$3,'FLETES (#) MAYO'!AH120*AH$3,IF($C120=$D$4,'FLETES (#) MAYO'!AH120*AH$4,IF($C120=$D$5,'FLETES (#) MAYO'!AH120*AH$5,0))))</f>
        <v>0</v>
      </c>
      <c r="AI120" s="179">
        <f>IF($C120=$D$2,'FLETES (#) MAYO'!AI120*AI$2,IF($C120=$D$3,'FLETES (#) MAYO'!AI120*AI$3,IF($C120=$D$4,'FLETES (#) MAYO'!AI120*AI$4,IF($C120=$D$5,'FLETES (#) MAYO'!AI120*AI$5,0))))</f>
        <v>0</v>
      </c>
      <c r="AJ120" s="179">
        <f>IF($C120=$D$2,'FLETES (#) MAYO'!AJ120*AJ$2,IF($C120=$D$3,'FLETES (#) MAYO'!AJ120*AJ$3,IF($C120=$D$4,'FLETES (#) MAYO'!AJ120*AJ$4,IF($C120=$D$5,'FLETES (#) MAYO'!AJ120*AJ$5,0))))</f>
        <v>0</v>
      </c>
      <c r="AK120" s="179">
        <f>IF($C120=$D$2,'FLETES (#) MAYO'!AK120*AK$2,IF($C120=$D$3,'FLETES (#) MAYO'!AK120*AK$3,IF($C120=$D$4,'FLETES (#) MAYO'!AK120*AK$4,IF($C120=$D$5,'FLETES (#) MAYO'!AK120*AK$5,0))))</f>
        <v>0</v>
      </c>
      <c r="AL120" s="179">
        <f>IF($C120=$D$2,'FLETES (#) MAYO'!AL120*AL$2,IF($C120=$D$3,'FLETES (#) MAYO'!AL120*AL$3,IF($C120=$D$4,'FLETES (#) MAYO'!AL120*AL$4,IF($C120=$D$5,'FLETES (#) MAYO'!AL120*AL$5,0))))</f>
        <v>0</v>
      </c>
      <c r="AM120" s="179">
        <f>IF($C120=$D$2,'FLETES (#) MAYO'!AM120*AM$2,IF($C120=$D$3,'FLETES (#) MAYO'!AM120*AM$3,IF($C120=$D$4,'FLETES (#) MAYO'!AM120*AM$4,IF($C120=$D$5,'FLETES (#) MAYO'!AM120*AM$5,0))))</f>
        <v>0</v>
      </c>
    </row>
    <row r="121" spans="1:39">
      <c r="A121" s="141"/>
      <c r="B121" s="165"/>
      <c r="C121" s="165"/>
      <c r="D121" s="178">
        <f t="shared" si="0"/>
        <v>0</v>
      </c>
      <c r="E121" s="179">
        <f>IF($C121=$D$2,'FLETES (#) MAYO'!E121*E$2,IF($C121=$D$3,'FLETES (#) MAYO'!E121*E$3,IF($C121=$D$4,'FLETES (#) MAYO'!E121*E$4,IF($C121=$D$5,'FLETES (#) MAYO'!E121*E$5,0))))</f>
        <v>0</v>
      </c>
      <c r="F121" s="179">
        <f>IF($C121=$D$2,'FLETES (#) MAYO'!F121*F$2,IF($C121=$D$3,'FLETES (#) MAYO'!F121*F$3,IF($C121=$D$4,'FLETES (#) MAYO'!F121*F$4,IF($C121=$D$5,'FLETES (#) MAYO'!F121*F$5,0))))</f>
        <v>0</v>
      </c>
      <c r="G121" s="179">
        <f>IF($C121=$D$2,'FLETES (#) MAYO'!G121*G$2,IF($C121=$D$3,'FLETES (#) MAYO'!G121*G$3,IF($C121=$D$4,'FLETES (#) MAYO'!G121*G$4,IF($C121=$D$5,'FLETES (#) MAYO'!G121*G$5,0))))</f>
        <v>0</v>
      </c>
      <c r="H121" s="179">
        <f>IF($C121=$D$2,'FLETES (#) MAYO'!H121*H$2,IF($C121=$D$3,'FLETES (#) MAYO'!H121*H$3,IF($C121=$D$4,'FLETES (#) MAYO'!H121*H$4,IF($C121=$D$5,'FLETES (#) MAYO'!H121*H$5,0))))</f>
        <v>0</v>
      </c>
      <c r="I121" s="179">
        <f>IF($C121=$D$2,'FLETES (#) MAYO'!I121*I$2,IF($C121=$D$3,'FLETES (#) MAYO'!I121*I$3,IF($C121=$D$4,'FLETES (#) MAYO'!I121*I$4,IF($C121=$D$5,'FLETES (#) MAYO'!I121*I$5,0))))</f>
        <v>0</v>
      </c>
      <c r="J121" s="179">
        <f>IF($C121=$D$2,'FLETES (#) MAYO'!J121*J$2,IF($C121=$D$3,'FLETES (#) MAYO'!J121*J$3,IF($C121=$D$4,'FLETES (#) MAYO'!J121*J$4,IF($C121=$D$5,'FLETES (#) MAYO'!J121*J$5,0))))</f>
        <v>0</v>
      </c>
      <c r="K121" s="179">
        <f>IF($C121=$D$2,'FLETES (#) MAYO'!K121*K$2,IF($C121=$D$3,'FLETES (#) MAYO'!K121*K$3,IF($C121=$D$4,'FLETES (#) MAYO'!K121*K$4,IF($C121=$D$5,'FLETES (#) MAYO'!K121*K$5,0))))</f>
        <v>0</v>
      </c>
      <c r="L121" s="179">
        <f>IF($C121=$D$2,'FLETES (#) MAYO'!L121*L$2,IF($C121=$D$3,'FLETES (#) MAYO'!L121*L$3,IF($C121=$D$4,'FLETES (#) MAYO'!L121*L$4,IF($C121=$D$5,'FLETES (#) MAYO'!L121*L$5,0))))</f>
        <v>0</v>
      </c>
      <c r="M121" s="179">
        <f>IF($C121=$D$2,'FLETES (#) MAYO'!M121*M$2,IF($C121=$D$3,'FLETES (#) MAYO'!M121*M$3,IF($C121=$D$4,'FLETES (#) MAYO'!M121*M$4,IF($C121=$D$5,'FLETES (#) MAYO'!M121*M$5,0))))</f>
        <v>0</v>
      </c>
      <c r="N121" s="179">
        <f>IF($C121=$D$2,'FLETES (#) MAYO'!N121*N$2,IF($C121=$D$3,'FLETES (#) MAYO'!N121*N$3,IF($C121=$D$4,'FLETES (#) MAYO'!N121*N$4,IF($C121=$D$5,'FLETES (#) MAYO'!N121*N$5,0))))</f>
        <v>0</v>
      </c>
      <c r="O121" s="179">
        <f>IF($C121=$D$2,'FLETES (#) MAYO'!O121*O$2,IF($C121=$D$3,'FLETES (#) MAYO'!O121*O$3,IF($C121=$D$4,'FLETES (#) MAYO'!O121*O$4,IF($C121=$D$5,'FLETES (#) MAYO'!O121*O$5,0))))</f>
        <v>0</v>
      </c>
      <c r="P121" s="179">
        <f>IF($C121=$D$2,'FLETES (#) MAYO'!P121*P$2,IF($C121=$D$3,'FLETES (#) MAYO'!P121*P$3,IF($C121=$D$4,'FLETES (#) MAYO'!P121*P$4,IF($C121=$D$5,'FLETES (#) MAYO'!P121*P$5,0))))</f>
        <v>0</v>
      </c>
      <c r="Q121" s="179">
        <f>IF($C121=$D$2,'FLETES (#) MAYO'!Q121*Q$2,IF($C121=$D$3,'FLETES (#) MAYO'!Q121*Q$3,IF($C121=$D$4,'FLETES (#) MAYO'!Q121*Q$4,IF($C121=$D$5,'FLETES (#) MAYO'!Q121*Q$5,0))))</f>
        <v>0</v>
      </c>
      <c r="R121" s="179">
        <f>IF($C121=$D$2,'FLETES (#) MAYO'!R121*R$2,IF($C121=$D$3,'FLETES (#) MAYO'!R121*R$3,IF($C121=$D$4,'FLETES (#) MAYO'!R121*R$4,IF($C121=$D$5,'FLETES (#) MAYO'!R121*R$5,0))))</f>
        <v>0</v>
      </c>
      <c r="S121" s="179">
        <f>IF($C121=$D$2,'FLETES (#) MAYO'!S121*S$2,IF($C121=$D$3,'FLETES (#) MAYO'!S121*S$3,IF($C121=$D$4,'FLETES (#) MAYO'!S121*S$4,IF($C121=$D$5,'FLETES (#) MAYO'!S121*S$5,0))))</f>
        <v>0</v>
      </c>
      <c r="T121" s="179">
        <f>IF($C121=$D$2,'FLETES (#) MAYO'!T121*T$2,IF($C121=$D$3,'FLETES (#) MAYO'!T121*T$3,IF($C121=$D$4,'FLETES (#) MAYO'!T121*T$4,IF($C121=$D$5,'FLETES (#) MAYO'!T121*T$5,0))))</f>
        <v>0</v>
      </c>
      <c r="U121" s="179">
        <f>IF($C121=$D$2,'FLETES (#) MAYO'!U121*U$2,IF($C121=$D$3,'FLETES (#) MAYO'!U121*U$3,IF($C121=$D$4,'FLETES (#) MAYO'!U121*U$4,IF($C121=$D$5,'FLETES (#) MAYO'!U121*U$5,0))))</f>
        <v>0</v>
      </c>
      <c r="V121" s="179">
        <f>IF($C121=$D$2,'FLETES (#) MAYO'!V121*V$2,IF($C121=$D$3,'FLETES (#) MAYO'!V121*V$3,IF($C121=$D$4,'FLETES (#) MAYO'!V121*V$4,IF($C121=$D$5,'FLETES (#) MAYO'!V121*V$5,0))))</f>
        <v>0</v>
      </c>
      <c r="W121" s="179">
        <f>IF($C121=$D$2,'FLETES (#) MAYO'!W121*W$2,IF($C121=$D$3,'FLETES (#) MAYO'!W121*W$3,IF($C121=$D$4,'FLETES (#) MAYO'!W121*W$4,IF($C121=$D$5,'FLETES (#) MAYO'!W121*W$5,0))))</f>
        <v>0</v>
      </c>
      <c r="X121" s="179">
        <f>IF($C121=$D$2,'FLETES (#) MAYO'!X121*X$2,IF($C121=$D$3,'FLETES (#) MAYO'!X121*X$3,IF($C121=$D$4,'FLETES (#) MAYO'!X121*X$4,IF($C121=$D$5,'FLETES (#) MAYO'!X121*X$5,0))))</f>
        <v>0</v>
      </c>
      <c r="Y121" s="179">
        <f>IF($C121=$D$2,'FLETES (#) MAYO'!Y121*Y$2,IF($C121=$D$3,'FLETES (#) MAYO'!Y121*Y$3,IF($C121=$D$4,'FLETES (#) MAYO'!Y121*Y$4,IF($C121=$D$5,'FLETES (#) MAYO'!Y121*Y$5,0))))</f>
        <v>0</v>
      </c>
      <c r="Z121" s="179">
        <f>IF($C121=$D$2,'FLETES (#) MAYO'!Z121*Z$2,IF($C121=$D$3,'FLETES (#) MAYO'!Z121*Z$3,IF($C121=$D$4,'FLETES (#) MAYO'!Z121*Z$4,IF($C121=$D$5,'FLETES (#) MAYO'!Z121*Z$5,0))))</f>
        <v>0</v>
      </c>
      <c r="AA121" s="179">
        <f>IF($C121=$D$2,'FLETES (#) MAYO'!AA121*AA$2,IF($C121=$D$3,'FLETES (#) MAYO'!AA121*AA$3,IF($C121=$D$4,'FLETES (#) MAYO'!AA121*AA$4,IF($C121=$D$5,'FLETES (#) MAYO'!AA121*AA$5,0))))</f>
        <v>0</v>
      </c>
      <c r="AB121" s="179">
        <f>IF($C121=$D$2,'FLETES (#) MAYO'!AB121*AB$2,IF($C121=$D$3,'FLETES (#) MAYO'!AB121*AB$3,IF($C121=$D$4,'FLETES (#) MAYO'!AB121*AB$4,IF($C121=$D$5,'FLETES (#) MAYO'!AB121*AB$5,0))))</f>
        <v>0</v>
      </c>
      <c r="AC121" s="179">
        <f>IF($C121=$D$2,'FLETES (#) MAYO'!AC121*AC$2,IF($C121=$D$3,'FLETES (#) MAYO'!AC121*AC$3,IF($C121=$D$4,'FLETES (#) MAYO'!AC121*AC$4,IF($C121=$D$5,'FLETES (#) MAYO'!AC121*AC$5,0))))</f>
        <v>0</v>
      </c>
      <c r="AD121" s="179">
        <f>IF($C121=$D$2,'FLETES (#) MAYO'!AD121*AD$2,IF($C121=$D$3,'FLETES (#) MAYO'!AD121*AD$3,IF($C121=$D$4,'FLETES (#) MAYO'!AD121*AD$4,IF($C121=$D$5,'FLETES (#) MAYO'!AD121*AD$5,0))))</f>
        <v>0</v>
      </c>
      <c r="AE121" s="179">
        <f>IF($C121=$D$2,'FLETES (#) MAYO'!AE121*AE$2,IF($C121=$D$3,'FLETES (#) MAYO'!AE121*AE$3,IF($C121=$D$4,'FLETES (#) MAYO'!AE121*AE$4,IF($C121=$D$5,'FLETES (#) MAYO'!AE121*AE$5,0))))</f>
        <v>0</v>
      </c>
      <c r="AF121" s="179">
        <f>IF($C121=$D$2,'FLETES (#) MAYO'!AF121*AF$2,IF($C121=$D$3,'FLETES (#) MAYO'!AF121*AF$3,IF($C121=$D$4,'FLETES (#) MAYO'!AF121*AF$4,IF($C121=$D$5,'FLETES (#) MAYO'!AF121*AF$5,0))))</f>
        <v>0</v>
      </c>
      <c r="AG121" s="179">
        <f>IF($C121=$D$2,'FLETES (#) MAYO'!AG121*AG$2,IF($C121=$D$3,'FLETES (#) MAYO'!AG121*AG$3,IF($C121=$D$4,'FLETES (#) MAYO'!AG121*AG$4,IF($C121=$D$5,'FLETES (#) MAYO'!AG121*AG$5,0))))</f>
        <v>0</v>
      </c>
      <c r="AH121" s="179">
        <f>IF($C121=$D$2,'FLETES (#) MAYO'!AH121*AH$2,IF($C121=$D$3,'FLETES (#) MAYO'!AH121*AH$3,IF($C121=$D$4,'FLETES (#) MAYO'!AH121*AH$4,IF($C121=$D$5,'FLETES (#) MAYO'!AH121*AH$5,0))))</f>
        <v>0</v>
      </c>
      <c r="AI121" s="179">
        <f>IF($C121=$D$2,'FLETES (#) MAYO'!AI121*AI$2,IF($C121=$D$3,'FLETES (#) MAYO'!AI121*AI$3,IF($C121=$D$4,'FLETES (#) MAYO'!AI121*AI$4,IF($C121=$D$5,'FLETES (#) MAYO'!AI121*AI$5,0))))</f>
        <v>0</v>
      </c>
      <c r="AJ121" s="179">
        <f>IF($C121=$D$2,'FLETES (#) MAYO'!AJ121*AJ$2,IF($C121=$D$3,'FLETES (#) MAYO'!AJ121*AJ$3,IF($C121=$D$4,'FLETES (#) MAYO'!AJ121*AJ$4,IF($C121=$D$5,'FLETES (#) MAYO'!AJ121*AJ$5,0))))</f>
        <v>0</v>
      </c>
      <c r="AK121" s="179">
        <f>IF($C121=$D$2,'FLETES (#) MAYO'!AK121*AK$2,IF($C121=$D$3,'FLETES (#) MAYO'!AK121*AK$3,IF($C121=$D$4,'FLETES (#) MAYO'!AK121*AK$4,IF($C121=$D$5,'FLETES (#) MAYO'!AK121*AK$5,0))))</f>
        <v>0</v>
      </c>
      <c r="AL121" s="179">
        <f>IF($C121=$D$2,'FLETES (#) MAYO'!AL121*AL$2,IF($C121=$D$3,'FLETES (#) MAYO'!AL121*AL$3,IF($C121=$D$4,'FLETES (#) MAYO'!AL121*AL$4,IF($C121=$D$5,'FLETES (#) MAYO'!AL121*AL$5,0))))</f>
        <v>0</v>
      </c>
      <c r="AM121" s="179">
        <f>IF($C121=$D$2,'FLETES (#) MAYO'!AM121*AM$2,IF($C121=$D$3,'FLETES (#) MAYO'!AM121*AM$3,IF($C121=$D$4,'FLETES (#) MAYO'!AM121*AM$4,IF($C121=$D$5,'FLETES (#) MAYO'!AM121*AM$5,0))))</f>
        <v>0</v>
      </c>
    </row>
    <row r="122" spans="1:39">
      <c r="A122" s="141"/>
      <c r="B122" s="165"/>
      <c r="C122" s="165"/>
      <c r="D122" s="178">
        <f t="shared" si="0"/>
        <v>0</v>
      </c>
      <c r="E122" s="179">
        <f>IF($C122=$D$2,'FLETES (#) MAYO'!E122*E$2,IF($C122=$D$3,'FLETES (#) MAYO'!E122*E$3,IF($C122=$D$4,'FLETES (#) MAYO'!E122*E$4,IF($C122=$D$5,'FLETES (#) MAYO'!E122*E$5,0))))</f>
        <v>0</v>
      </c>
      <c r="F122" s="179">
        <f>IF($C122=$D$2,'FLETES (#) MAYO'!F122*F$2,IF($C122=$D$3,'FLETES (#) MAYO'!F122*F$3,IF($C122=$D$4,'FLETES (#) MAYO'!F122*F$4,IF($C122=$D$5,'FLETES (#) MAYO'!F122*F$5,0))))</f>
        <v>0</v>
      </c>
      <c r="G122" s="179">
        <f>IF($C122=$D$2,'FLETES (#) MAYO'!G122*G$2,IF($C122=$D$3,'FLETES (#) MAYO'!G122*G$3,IF($C122=$D$4,'FLETES (#) MAYO'!G122*G$4,IF($C122=$D$5,'FLETES (#) MAYO'!G122*G$5,0))))</f>
        <v>0</v>
      </c>
      <c r="H122" s="179">
        <f>IF($C122=$D$2,'FLETES (#) MAYO'!H122*H$2,IF($C122=$D$3,'FLETES (#) MAYO'!H122*H$3,IF($C122=$D$4,'FLETES (#) MAYO'!H122*H$4,IF($C122=$D$5,'FLETES (#) MAYO'!H122*H$5,0))))</f>
        <v>0</v>
      </c>
      <c r="I122" s="179">
        <f>IF($C122=$D$2,'FLETES (#) MAYO'!I122*I$2,IF($C122=$D$3,'FLETES (#) MAYO'!I122*I$3,IF($C122=$D$4,'FLETES (#) MAYO'!I122*I$4,IF($C122=$D$5,'FLETES (#) MAYO'!I122*I$5,0))))</f>
        <v>0</v>
      </c>
      <c r="J122" s="179">
        <f>IF($C122=$D$2,'FLETES (#) MAYO'!J122*J$2,IF($C122=$D$3,'FLETES (#) MAYO'!J122*J$3,IF($C122=$D$4,'FLETES (#) MAYO'!J122*J$4,IF($C122=$D$5,'FLETES (#) MAYO'!J122*J$5,0))))</f>
        <v>0</v>
      </c>
      <c r="K122" s="179">
        <f>IF($C122=$D$2,'FLETES (#) MAYO'!K122*K$2,IF($C122=$D$3,'FLETES (#) MAYO'!K122*K$3,IF($C122=$D$4,'FLETES (#) MAYO'!K122*K$4,IF($C122=$D$5,'FLETES (#) MAYO'!K122*K$5,0))))</f>
        <v>0</v>
      </c>
      <c r="L122" s="179">
        <f>IF($C122=$D$2,'FLETES (#) MAYO'!L122*L$2,IF($C122=$D$3,'FLETES (#) MAYO'!L122*L$3,IF($C122=$D$4,'FLETES (#) MAYO'!L122*L$4,IF($C122=$D$5,'FLETES (#) MAYO'!L122*L$5,0))))</f>
        <v>0</v>
      </c>
      <c r="M122" s="179">
        <f>IF($C122=$D$2,'FLETES (#) MAYO'!M122*M$2,IF($C122=$D$3,'FLETES (#) MAYO'!M122*M$3,IF($C122=$D$4,'FLETES (#) MAYO'!M122*M$4,IF($C122=$D$5,'FLETES (#) MAYO'!M122*M$5,0))))</f>
        <v>0</v>
      </c>
      <c r="N122" s="179">
        <f>IF($C122=$D$2,'FLETES (#) MAYO'!N122*N$2,IF($C122=$D$3,'FLETES (#) MAYO'!N122*N$3,IF($C122=$D$4,'FLETES (#) MAYO'!N122*N$4,IF($C122=$D$5,'FLETES (#) MAYO'!N122*N$5,0))))</f>
        <v>0</v>
      </c>
      <c r="O122" s="179">
        <f>IF($C122=$D$2,'FLETES (#) MAYO'!O122*O$2,IF($C122=$D$3,'FLETES (#) MAYO'!O122*O$3,IF($C122=$D$4,'FLETES (#) MAYO'!O122*O$4,IF($C122=$D$5,'FLETES (#) MAYO'!O122*O$5,0))))</f>
        <v>0</v>
      </c>
      <c r="P122" s="179">
        <f>IF($C122=$D$2,'FLETES (#) MAYO'!P122*P$2,IF($C122=$D$3,'FLETES (#) MAYO'!P122*P$3,IF($C122=$D$4,'FLETES (#) MAYO'!P122*P$4,IF($C122=$D$5,'FLETES (#) MAYO'!P122*P$5,0))))</f>
        <v>0</v>
      </c>
      <c r="Q122" s="179">
        <f>IF($C122=$D$2,'FLETES (#) MAYO'!Q122*Q$2,IF($C122=$D$3,'FLETES (#) MAYO'!Q122*Q$3,IF($C122=$D$4,'FLETES (#) MAYO'!Q122*Q$4,IF($C122=$D$5,'FLETES (#) MAYO'!Q122*Q$5,0))))</f>
        <v>0</v>
      </c>
      <c r="R122" s="179">
        <f>IF($C122=$D$2,'FLETES (#) MAYO'!R122*R$2,IF($C122=$D$3,'FLETES (#) MAYO'!R122*R$3,IF($C122=$D$4,'FLETES (#) MAYO'!R122*R$4,IF($C122=$D$5,'FLETES (#) MAYO'!R122*R$5,0))))</f>
        <v>0</v>
      </c>
      <c r="S122" s="179">
        <f>IF($C122=$D$2,'FLETES (#) MAYO'!S122*S$2,IF($C122=$D$3,'FLETES (#) MAYO'!S122*S$3,IF($C122=$D$4,'FLETES (#) MAYO'!S122*S$4,IF($C122=$D$5,'FLETES (#) MAYO'!S122*S$5,0))))</f>
        <v>0</v>
      </c>
      <c r="T122" s="179">
        <f>IF($C122=$D$2,'FLETES (#) MAYO'!T122*T$2,IF($C122=$D$3,'FLETES (#) MAYO'!T122*T$3,IF($C122=$D$4,'FLETES (#) MAYO'!T122*T$4,IF($C122=$D$5,'FLETES (#) MAYO'!T122*T$5,0))))</f>
        <v>0</v>
      </c>
      <c r="U122" s="179">
        <f>IF($C122=$D$2,'FLETES (#) MAYO'!U122*U$2,IF($C122=$D$3,'FLETES (#) MAYO'!U122*U$3,IF($C122=$D$4,'FLETES (#) MAYO'!U122*U$4,IF($C122=$D$5,'FLETES (#) MAYO'!U122*U$5,0))))</f>
        <v>0</v>
      </c>
      <c r="V122" s="179">
        <f>IF($C122=$D$2,'FLETES (#) MAYO'!V122*V$2,IF($C122=$D$3,'FLETES (#) MAYO'!V122*V$3,IF($C122=$D$4,'FLETES (#) MAYO'!V122*V$4,IF($C122=$D$5,'FLETES (#) MAYO'!V122*V$5,0))))</f>
        <v>0</v>
      </c>
      <c r="W122" s="179">
        <f>IF($C122=$D$2,'FLETES (#) MAYO'!W122*W$2,IF($C122=$D$3,'FLETES (#) MAYO'!W122*W$3,IF($C122=$D$4,'FLETES (#) MAYO'!W122*W$4,IF($C122=$D$5,'FLETES (#) MAYO'!W122*W$5,0))))</f>
        <v>0</v>
      </c>
      <c r="X122" s="179">
        <f>IF($C122=$D$2,'FLETES (#) MAYO'!X122*X$2,IF($C122=$D$3,'FLETES (#) MAYO'!X122*X$3,IF($C122=$D$4,'FLETES (#) MAYO'!X122*X$4,IF($C122=$D$5,'FLETES (#) MAYO'!X122*X$5,0))))</f>
        <v>0</v>
      </c>
      <c r="Y122" s="179">
        <f>IF($C122=$D$2,'FLETES (#) MAYO'!Y122*Y$2,IF($C122=$D$3,'FLETES (#) MAYO'!Y122*Y$3,IF($C122=$D$4,'FLETES (#) MAYO'!Y122*Y$4,IF($C122=$D$5,'FLETES (#) MAYO'!Y122*Y$5,0))))</f>
        <v>0</v>
      </c>
      <c r="Z122" s="179">
        <f>IF($C122=$D$2,'FLETES (#) MAYO'!Z122*Z$2,IF($C122=$D$3,'FLETES (#) MAYO'!Z122*Z$3,IF($C122=$D$4,'FLETES (#) MAYO'!Z122*Z$4,IF($C122=$D$5,'FLETES (#) MAYO'!Z122*Z$5,0))))</f>
        <v>0</v>
      </c>
      <c r="AA122" s="179">
        <f>IF($C122=$D$2,'FLETES (#) MAYO'!AA122*AA$2,IF($C122=$D$3,'FLETES (#) MAYO'!AA122*AA$3,IF($C122=$D$4,'FLETES (#) MAYO'!AA122*AA$4,IF($C122=$D$5,'FLETES (#) MAYO'!AA122*AA$5,0))))</f>
        <v>0</v>
      </c>
      <c r="AB122" s="179">
        <f>IF($C122=$D$2,'FLETES (#) MAYO'!AB122*AB$2,IF($C122=$D$3,'FLETES (#) MAYO'!AB122*AB$3,IF($C122=$D$4,'FLETES (#) MAYO'!AB122*AB$4,IF($C122=$D$5,'FLETES (#) MAYO'!AB122*AB$5,0))))</f>
        <v>0</v>
      </c>
      <c r="AC122" s="179">
        <f>IF($C122=$D$2,'FLETES (#) MAYO'!AC122*AC$2,IF($C122=$D$3,'FLETES (#) MAYO'!AC122*AC$3,IF($C122=$D$4,'FLETES (#) MAYO'!AC122*AC$4,IF($C122=$D$5,'FLETES (#) MAYO'!AC122*AC$5,0))))</f>
        <v>0</v>
      </c>
      <c r="AD122" s="179">
        <f>IF($C122=$D$2,'FLETES (#) MAYO'!AD122*AD$2,IF($C122=$D$3,'FLETES (#) MAYO'!AD122*AD$3,IF($C122=$D$4,'FLETES (#) MAYO'!AD122*AD$4,IF($C122=$D$5,'FLETES (#) MAYO'!AD122*AD$5,0))))</f>
        <v>0</v>
      </c>
      <c r="AE122" s="179">
        <f>IF($C122=$D$2,'FLETES (#) MAYO'!AE122*AE$2,IF($C122=$D$3,'FLETES (#) MAYO'!AE122*AE$3,IF($C122=$D$4,'FLETES (#) MAYO'!AE122*AE$4,IF($C122=$D$5,'FLETES (#) MAYO'!AE122*AE$5,0))))</f>
        <v>0</v>
      </c>
      <c r="AF122" s="179">
        <f>IF($C122=$D$2,'FLETES (#) MAYO'!AF122*AF$2,IF($C122=$D$3,'FLETES (#) MAYO'!AF122*AF$3,IF($C122=$D$4,'FLETES (#) MAYO'!AF122*AF$4,IF($C122=$D$5,'FLETES (#) MAYO'!AF122*AF$5,0))))</f>
        <v>0</v>
      </c>
      <c r="AG122" s="179">
        <f>IF($C122=$D$2,'FLETES (#) MAYO'!AG122*AG$2,IF($C122=$D$3,'FLETES (#) MAYO'!AG122*AG$3,IF($C122=$D$4,'FLETES (#) MAYO'!AG122*AG$4,IF($C122=$D$5,'FLETES (#) MAYO'!AG122*AG$5,0))))</f>
        <v>0</v>
      </c>
      <c r="AH122" s="179">
        <f>IF($C122=$D$2,'FLETES (#) MAYO'!AH122*AH$2,IF($C122=$D$3,'FLETES (#) MAYO'!AH122*AH$3,IF($C122=$D$4,'FLETES (#) MAYO'!AH122*AH$4,IF($C122=$D$5,'FLETES (#) MAYO'!AH122*AH$5,0))))</f>
        <v>0</v>
      </c>
      <c r="AI122" s="179">
        <f>IF($C122=$D$2,'FLETES (#) MAYO'!AI122*AI$2,IF($C122=$D$3,'FLETES (#) MAYO'!AI122*AI$3,IF($C122=$D$4,'FLETES (#) MAYO'!AI122*AI$4,IF($C122=$D$5,'FLETES (#) MAYO'!AI122*AI$5,0))))</f>
        <v>0</v>
      </c>
      <c r="AJ122" s="179">
        <f>IF($C122=$D$2,'FLETES (#) MAYO'!AJ122*AJ$2,IF($C122=$D$3,'FLETES (#) MAYO'!AJ122*AJ$3,IF($C122=$D$4,'FLETES (#) MAYO'!AJ122*AJ$4,IF($C122=$D$5,'FLETES (#) MAYO'!AJ122*AJ$5,0))))</f>
        <v>0</v>
      </c>
      <c r="AK122" s="179">
        <f>IF($C122=$D$2,'FLETES (#) MAYO'!AK122*AK$2,IF($C122=$D$3,'FLETES (#) MAYO'!AK122*AK$3,IF($C122=$D$4,'FLETES (#) MAYO'!AK122*AK$4,IF($C122=$D$5,'FLETES (#) MAYO'!AK122*AK$5,0))))</f>
        <v>0</v>
      </c>
      <c r="AL122" s="179">
        <f>IF($C122=$D$2,'FLETES (#) MAYO'!AL122*AL$2,IF($C122=$D$3,'FLETES (#) MAYO'!AL122*AL$3,IF($C122=$D$4,'FLETES (#) MAYO'!AL122*AL$4,IF($C122=$D$5,'FLETES (#) MAYO'!AL122*AL$5,0))))</f>
        <v>0</v>
      </c>
      <c r="AM122" s="179">
        <f>IF($C122=$D$2,'FLETES (#) MAYO'!AM122*AM$2,IF($C122=$D$3,'FLETES (#) MAYO'!AM122*AM$3,IF($C122=$D$4,'FLETES (#) MAYO'!AM122*AM$4,IF($C122=$D$5,'FLETES (#) MAYO'!AM122*AM$5,0))))</f>
        <v>0</v>
      </c>
    </row>
    <row r="123" spans="1:39">
      <c r="A123" s="141"/>
      <c r="B123" s="165"/>
      <c r="C123" s="165"/>
      <c r="D123" s="178">
        <f t="shared" si="0"/>
        <v>0</v>
      </c>
      <c r="E123" s="179">
        <f>IF($C123=$D$2,'FLETES (#) MAYO'!E123*E$2,IF($C123=$D$3,'FLETES (#) MAYO'!E123*E$3,IF($C123=$D$4,'FLETES (#) MAYO'!E123*E$4,IF($C123=$D$5,'FLETES (#) MAYO'!E123*E$5,0))))</f>
        <v>0</v>
      </c>
      <c r="F123" s="179">
        <f>IF($C123=$D$2,'FLETES (#) MAYO'!F123*F$2,IF($C123=$D$3,'FLETES (#) MAYO'!F123*F$3,IF($C123=$D$4,'FLETES (#) MAYO'!F123*F$4,IF($C123=$D$5,'FLETES (#) MAYO'!F123*F$5,0))))</f>
        <v>0</v>
      </c>
      <c r="G123" s="179">
        <f>IF($C123=$D$2,'FLETES (#) MAYO'!G123*G$2,IF($C123=$D$3,'FLETES (#) MAYO'!G123*G$3,IF($C123=$D$4,'FLETES (#) MAYO'!G123*G$4,IF($C123=$D$5,'FLETES (#) MAYO'!G123*G$5,0))))</f>
        <v>0</v>
      </c>
      <c r="H123" s="179">
        <f>IF($C123=$D$2,'FLETES (#) MAYO'!H123*H$2,IF($C123=$D$3,'FLETES (#) MAYO'!H123*H$3,IF($C123=$D$4,'FLETES (#) MAYO'!H123*H$4,IF($C123=$D$5,'FLETES (#) MAYO'!H123*H$5,0))))</f>
        <v>0</v>
      </c>
      <c r="I123" s="179">
        <f>IF($C123=$D$2,'FLETES (#) MAYO'!I123*I$2,IF($C123=$D$3,'FLETES (#) MAYO'!I123*I$3,IF($C123=$D$4,'FLETES (#) MAYO'!I123*I$4,IF($C123=$D$5,'FLETES (#) MAYO'!I123*I$5,0))))</f>
        <v>0</v>
      </c>
      <c r="J123" s="179">
        <f>IF($C123=$D$2,'FLETES (#) MAYO'!J123*J$2,IF($C123=$D$3,'FLETES (#) MAYO'!J123*J$3,IF($C123=$D$4,'FLETES (#) MAYO'!J123*J$4,IF($C123=$D$5,'FLETES (#) MAYO'!J123*J$5,0))))</f>
        <v>0</v>
      </c>
      <c r="K123" s="179">
        <f>IF($C123=$D$2,'FLETES (#) MAYO'!K123*K$2,IF($C123=$D$3,'FLETES (#) MAYO'!K123*K$3,IF($C123=$D$4,'FLETES (#) MAYO'!K123*K$4,IF($C123=$D$5,'FLETES (#) MAYO'!K123*K$5,0))))</f>
        <v>0</v>
      </c>
      <c r="L123" s="179">
        <f>IF($C123=$D$2,'FLETES (#) MAYO'!L123*L$2,IF($C123=$D$3,'FLETES (#) MAYO'!L123*L$3,IF($C123=$D$4,'FLETES (#) MAYO'!L123*L$4,IF($C123=$D$5,'FLETES (#) MAYO'!L123*L$5,0))))</f>
        <v>0</v>
      </c>
      <c r="M123" s="179">
        <f>IF($C123=$D$2,'FLETES (#) MAYO'!M123*M$2,IF($C123=$D$3,'FLETES (#) MAYO'!M123*M$3,IF($C123=$D$4,'FLETES (#) MAYO'!M123*M$4,IF($C123=$D$5,'FLETES (#) MAYO'!M123*M$5,0))))</f>
        <v>0</v>
      </c>
      <c r="N123" s="179">
        <f>IF($C123=$D$2,'FLETES (#) MAYO'!N123*N$2,IF($C123=$D$3,'FLETES (#) MAYO'!N123*N$3,IF($C123=$D$4,'FLETES (#) MAYO'!N123*N$4,IF($C123=$D$5,'FLETES (#) MAYO'!N123*N$5,0))))</f>
        <v>0</v>
      </c>
      <c r="O123" s="179">
        <f>IF($C123=$D$2,'FLETES (#) MAYO'!O123*O$2,IF($C123=$D$3,'FLETES (#) MAYO'!O123*O$3,IF($C123=$D$4,'FLETES (#) MAYO'!O123*O$4,IF($C123=$D$5,'FLETES (#) MAYO'!O123*O$5,0))))</f>
        <v>0</v>
      </c>
      <c r="P123" s="179">
        <f>IF($C123=$D$2,'FLETES (#) MAYO'!P123*P$2,IF($C123=$D$3,'FLETES (#) MAYO'!P123*P$3,IF($C123=$D$4,'FLETES (#) MAYO'!P123*P$4,IF($C123=$D$5,'FLETES (#) MAYO'!P123*P$5,0))))</f>
        <v>0</v>
      </c>
      <c r="Q123" s="179">
        <f>IF($C123=$D$2,'FLETES (#) MAYO'!Q123*Q$2,IF($C123=$D$3,'FLETES (#) MAYO'!Q123*Q$3,IF($C123=$D$4,'FLETES (#) MAYO'!Q123*Q$4,IF($C123=$D$5,'FLETES (#) MAYO'!Q123*Q$5,0))))</f>
        <v>0</v>
      </c>
      <c r="R123" s="179">
        <f>IF($C123=$D$2,'FLETES (#) MAYO'!R123*R$2,IF($C123=$D$3,'FLETES (#) MAYO'!R123*R$3,IF($C123=$D$4,'FLETES (#) MAYO'!R123*R$4,IF($C123=$D$5,'FLETES (#) MAYO'!R123*R$5,0))))</f>
        <v>0</v>
      </c>
      <c r="S123" s="179">
        <f>IF($C123=$D$2,'FLETES (#) MAYO'!S123*S$2,IF($C123=$D$3,'FLETES (#) MAYO'!S123*S$3,IF($C123=$D$4,'FLETES (#) MAYO'!S123*S$4,IF($C123=$D$5,'FLETES (#) MAYO'!S123*S$5,0))))</f>
        <v>0</v>
      </c>
      <c r="T123" s="179">
        <f>IF($C123=$D$2,'FLETES (#) MAYO'!T123*T$2,IF($C123=$D$3,'FLETES (#) MAYO'!T123*T$3,IF($C123=$D$4,'FLETES (#) MAYO'!T123*T$4,IF($C123=$D$5,'FLETES (#) MAYO'!T123*T$5,0))))</f>
        <v>0</v>
      </c>
      <c r="U123" s="179">
        <f>IF($C123=$D$2,'FLETES (#) MAYO'!U123*U$2,IF($C123=$D$3,'FLETES (#) MAYO'!U123*U$3,IF($C123=$D$4,'FLETES (#) MAYO'!U123*U$4,IF($C123=$D$5,'FLETES (#) MAYO'!U123*U$5,0))))</f>
        <v>0</v>
      </c>
      <c r="V123" s="179">
        <f>IF($C123=$D$2,'FLETES (#) MAYO'!V123*V$2,IF($C123=$D$3,'FLETES (#) MAYO'!V123*V$3,IF($C123=$D$4,'FLETES (#) MAYO'!V123*V$4,IF($C123=$D$5,'FLETES (#) MAYO'!V123*V$5,0))))</f>
        <v>0</v>
      </c>
      <c r="W123" s="179">
        <f>IF($C123=$D$2,'FLETES (#) MAYO'!W123*W$2,IF($C123=$D$3,'FLETES (#) MAYO'!W123*W$3,IF($C123=$D$4,'FLETES (#) MAYO'!W123*W$4,IF($C123=$D$5,'FLETES (#) MAYO'!W123*W$5,0))))</f>
        <v>0</v>
      </c>
      <c r="X123" s="179">
        <f>IF($C123=$D$2,'FLETES (#) MAYO'!X123*X$2,IF($C123=$D$3,'FLETES (#) MAYO'!X123*X$3,IF($C123=$D$4,'FLETES (#) MAYO'!X123*X$4,IF($C123=$D$5,'FLETES (#) MAYO'!X123*X$5,0))))</f>
        <v>0</v>
      </c>
      <c r="Y123" s="179">
        <f>IF($C123=$D$2,'FLETES (#) MAYO'!Y123*Y$2,IF($C123=$D$3,'FLETES (#) MAYO'!Y123*Y$3,IF($C123=$D$4,'FLETES (#) MAYO'!Y123*Y$4,IF($C123=$D$5,'FLETES (#) MAYO'!Y123*Y$5,0))))</f>
        <v>0</v>
      </c>
      <c r="Z123" s="179">
        <f>IF($C123=$D$2,'FLETES (#) MAYO'!Z123*Z$2,IF($C123=$D$3,'FLETES (#) MAYO'!Z123*Z$3,IF($C123=$D$4,'FLETES (#) MAYO'!Z123*Z$4,IF($C123=$D$5,'FLETES (#) MAYO'!Z123*Z$5,0))))</f>
        <v>0</v>
      </c>
      <c r="AA123" s="179">
        <f>IF($C123=$D$2,'FLETES (#) MAYO'!AA123*AA$2,IF($C123=$D$3,'FLETES (#) MAYO'!AA123*AA$3,IF($C123=$D$4,'FLETES (#) MAYO'!AA123*AA$4,IF($C123=$D$5,'FLETES (#) MAYO'!AA123*AA$5,0))))</f>
        <v>0</v>
      </c>
      <c r="AB123" s="179">
        <f>IF($C123=$D$2,'FLETES (#) MAYO'!AB123*AB$2,IF($C123=$D$3,'FLETES (#) MAYO'!AB123*AB$3,IF($C123=$D$4,'FLETES (#) MAYO'!AB123*AB$4,IF($C123=$D$5,'FLETES (#) MAYO'!AB123*AB$5,0))))</f>
        <v>0</v>
      </c>
      <c r="AC123" s="179">
        <f>IF($C123=$D$2,'FLETES (#) MAYO'!AC123*AC$2,IF($C123=$D$3,'FLETES (#) MAYO'!AC123*AC$3,IF($C123=$D$4,'FLETES (#) MAYO'!AC123*AC$4,IF($C123=$D$5,'FLETES (#) MAYO'!AC123*AC$5,0))))</f>
        <v>0</v>
      </c>
      <c r="AD123" s="179">
        <f>IF($C123=$D$2,'FLETES (#) MAYO'!AD123*AD$2,IF($C123=$D$3,'FLETES (#) MAYO'!AD123*AD$3,IF($C123=$D$4,'FLETES (#) MAYO'!AD123*AD$4,IF($C123=$D$5,'FLETES (#) MAYO'!AD123*AD$5,0))))</f>
        <v>0</v>
      </c>
      <c r="AE123" s="179">
        <f>IF($C123=$D$2,'FLETES (#) MAYO'!AE123*AE$2,IF($C123=$D$3,'FLETES (#) MAYO'!AE123*AE$3,IF($C123=$D$4,'FLETES (#) MAYO'!AE123*AE$4,IF($C123=$D$5,'FLETES (#) MAYO'!AE123*AE$5,0))))</f>
        <v>0</v>
      </c>
      <c r="AF123" s="179">
        <f>IF($C123=$D$2,'FLETES (#) MAYO'!AF123*AF$2,IF($C123=$D$3,'FLETES (#) MAYO'!AF123*AF$3,IF($C123=$D$4,'FLETES (#) MAYO'!AF123*AF$4,IF($C123=$D$5,'FLETES (#) MAYO'!AF123*AF$5,0))))</f>
        <v>0</v>
      </c>
      <c r="AG123" s="179">
        <f>IF($C123=$D$2,'FLETES (#) MAYO'!AG123*AG$2,IF($C123=$D$3,'FLETES (#) MAYO'!AG123*AG$3,IF($C123=$D$4,'FLETES (#) MAYO'!AG123*AG$4,IF($C123=$D$5,'FLETES (#) MAYO'!AG123*AG$5,0))))</f>
        <v>0</v>
      </c>
      <c r="AH123" s="179">
        <f>IF($C123=$D$2,'FLETES (#) MAYO'!AH123*AH$2,IF($C123=$D$3,'FLETES (#) MAYO'!AH123*AH$3,IF($C123=$D$4,'FLETES (#) MAYO'!AH123*AH$4,IF($C123=$D$5,'FLETES (#) MAYO'!AH123*AH$5,0))))</f>
        <v>0</v>
      </c>
      <c r="AI123" s="179">
        <f>IF($C123=$D$2,'FLETES (#) MAYO'!AI123*AI$2,IF($C123=$D$3,'FLETES (#) MAYO'!AI123*AI$3,IF($C123=$D$4,'FLETES (#) MAYO'!AI123*AI$4,IF($C123=$D$5,'FLETES (#) MAYO'!AI123*AI$5,0))))</f>
        <v>0</v>
      </c>
      <c r="AJ123" s="179">
        <f>IF($C123=$D$2,'FLETES (#) MAYO'!AJ123*AJ$2,IF($C123=$D$3,'FLETES (#) MAYO'!AJ123*AJ$3,IF($C123=$D$4,'FLETES (#) MAYO'!AJ123*AJ$4,IF($C123=$D$5,'FLETES (#) MAYO'!AJ123*AJ$5,0))))</f>
        <v>0</v>
      </c>
      <c r="AK123" s="179">
        <f>IF($C123=$D$2,'FLETES (#) MAYO'!AK123*AK$2,IF($C123=$D$3,'FLETES (#) MAYO'!AK123*AK$3,IF($C123=$D$4,'FLETES (#) MAYO'!AK123*AK$4,IF($C123=$D$5,'FLETES (#) MAYO'!AK123*AK$5,0))))</f>
        <v>0</v>
      </c>
      <c r="AL123" s="179">
        <f>IF($C123=$D$2,'FLETES (#) MAYO'!AL123*AL$2,IF($C123=$D$3,'FLETES (#) MAYO'!AL123*AL$3,IF($C123=$D$4,'FLETES (#) MAYO'!AL123*AL$4,IF($C123=$D$5,'FLETES (#) MAYO'!AL123*AL$5,0))))</f>
        <v>0</v>
      </c>
      <c r="AM123" s="179">
        <f>IF($C123=$D$2,'FLETES (#) MAYO'!AM123*AM$2,IF($C123=$D$3,'FLETES (#) MAYO'!AM123*AM$3,IF($C123=$D$4,'FLETES (#) MAYO'!AM123*AM$4,IF($C123=$D$5,'FLETES (#) MAYO'!AM123*AM$5,0))))</f>
        <v>0</v>
      </c>
    </row>
    <row r="124" spans="1:39">
      <c r="A124" s="141"/>
      <c r="B124" s="165"/>
      <c r="C124" s="165"/>
      <c r="D124" s="178">
        <f t="shared" si="0"/>
        <v>0</v>
      </c>
      <c r="E124" s="179">
        <f>IF($C124=$D$2,'FLETES (#) MAYO'!E124*E$2,IF($C124=$D$3,'FLETES (#) MAYO'!E124*E$3,IF($C124=$D$4,'FLETES (#) MAYO'!E124*E$4,IF($C124=$D$5,'FLETES (#) MAYO'!E124*E$5,0))))</f>
        <v>0</v>
      </c>
      <c r="F124" s="179">
        <f>IF($C124=$D$2,'FLETES (#) MAYO'!F124*F$2,IF($C124=$D$3,'FLETES (#) MAYO'!F124*F$3,IF($C124=$D$4,'FLETES (#) MAYO'!F124*F$4,IF($C124=$D$5,'FLETES (#) MAYO'!F124*F$5,0))))</f>
        <v>0</v>
      </c>
      <c r="G124" s="179">
        <f>IF($C124=$D$2,'FLETES (#) MAYO'!G124*G$2,IF($C124=$D$3,'FLETES (#) MAYO'!G124*G$3,IF($C124=$D$4,'FLETES (#) MAYO'!G124*G$4,IF($C124=$D$5,'FLETES (#) MAYO'!G124*G$5,0))))</f>
        <v>0</v>
      </c>
      <c r="H124" s="179">
        <f>IF($C124=$D$2,'FLETES (#) MAYO'!H124*H$2,IF($C124=$D$3,'FLETES (#) MAYO'!H124*H$3,IF($C124=$D$4,'FLETES (#) MAYO'!H124*H$4,IF($C124=$D$5,'FLETES (#) MAYO'!H124*H$5,0))))</f>
        <v>0</v>
      </c>
      <c r="I124" s="179">
        <f>IF($C124=$D$2,'FLETES (#) MAYO'!I124*I$2,IF($C124=$D$3,'FLETES (#) MAYO'!I124*I$3,IF($C124=$D$4,'FLETES (#) MAYO'!I124*I$4,IF($C124=$D$5,'FLETES (#) MAYO'!I124*I$5,0))))</f>
        <v>0</v>
      </c>
      <c r="J124" s="179">
        <f>IF($C124=$D$2,'FLETES (#) MAYO'!J124*J$2,IF($C124=$D$3,'FLETES (#) MAYO'!J124*J$3,IF($C124=$D$4,'FLETES (#) MAYO'!J124*J$4,IF($C124=$D$5,'FLETES (#) MAYO'!J124*J$5,0))))</f>
        <v>0</v>
      </c>
      <c r="K124" s="179">
        <f>IF($C124=$D$2,'FLETES (#) MAYO'!K124*K$2,IF($C124=$D$3,'FLETES (#) MAYO'!K124*K$3,IF($C124=$D$4,'FLETES (#) MAYO'!K124*K$4,IF($C124=$D$5,'FLETES (#) MAYO'!K124*K$5,0))))</f>
        <v>0</v>
      </c>
      <c r="L124" s="179">
        <f>IF($C124=$D$2,'FLETES (#) MAYO'!L124*L$2,IF($C124=$D$3,'FLETES (#) MAYO'!L124*L$3,IF($C124=$D$4,'FLETES (#) MAYO'!L124*L$4,IF($C124=$D$5,'FLETES (#) MAYO'!L124*L$5,0))))</f>
        <v>0</v>
      </c>
      <c r="M124" s="179">
        <f>IF($C124=$D$2,'FLETES (#) MAYO'!M124*M$2,IF($C124=$D$3,'FLETES (#) MAYO'!M124*M$3,IF($C124=$D$4,'FLETES (#) MAYO'!M124*M$4,IF($C124=$D$5,'FLETES (#) MAYO'!M124*M$5,0))))</f>
        <v>0</v>
      </c>
      <c r="N124" s="179">
        <f>IF($C124=$D$2,'FLETES (#) MAYO'!N124*N$2,IF($C124=$D$3,'FLETES (#) MAYO'!N124*N$3,IF($C124=$D$4,'FLETES (#) MAYO'!N124*N$4,IF($C124=$D$5,'FLETES (#) MAYO'!N124*N$5,0))))</f>
        <v>0</v>
      </c>
      <c r="O124" s="179">
        <f>IF($C124=$D$2,'FLETES (#) MAYO'!O124*O$2,IF($C124=$D$3,'FLETES (#) MAYO'!O124*O$3,IF($C124=$D$4,'FLETES (#) MAYO'!O124*O$4,IF($C124=$D$5,'FLETES (#) MAYO'!O124*O$5,0))))</f>
        <v>0</v>
      </c>
      <c r="P124" s="179">
        <f>IF($C124=$D$2,'FLETES (#) MAYO'!P124*P$2,IF($C124=$D$3,'FLETES (#) MAYO'!P124*P$3,IF($C124=$D$4,'FLETES (#) MAYO'!P124*P$4,IF($C124=$D$5,'FLETES (#) MAYO'!P124*P$5,0))))</f>
        <v>0</v>
      </c>
      <c r="Q124" s="179">
        <f>IF($C124=$D$2,'FLETES (#) MAYO'!Q124*Q$2,IF($C124=$D$3,'FLETES (#) MAYO'!Q124*Q$3,IF($C124=$D$4,'FLETES (#) MAYO'!Q124*Q$4,IF($C124=$D$5,'FLETES (#) MAYO'!Q124*Q$5,0))))</f>
        <v>0</v>
      </c>
      <c r="R124" s="179">
        <f>IF($C124=$D$2,'FLETES (#) MAYO'!R124*R$2,IF($C124=$D$3,'FLETES (#) MAYO'!R124*R$3,IF($C124=$D$4,'FLETES (#) MAYO'!R124*R$4,IF($C124=$D$5,'FLETES (#) MAYO'!R124*R$5,0))))</f>
        <v>0</v>
      </c>
      <c r="S124" s="179">
        <f>IF($C124=$D$2,'FLETES (#) MAYO'!S124*S$2,IF($C124=$D$3,'FLETES (#) MAYO'!S124*S$3,IF($C124=$D$4,'FLETES (#) MAYO'!S124*S$4,IF($C124=$D$5,'FLETES (#) MAYO'!S124*S$5,0))))</f>
        <v>0</v>
      </c>
      <c r="T124" s="179">
        <f>IF($C124=$D$2,'FLETES (#) MAYO'!T124*T$2,IF($C124=$D$3,'FLETES (#) MAYO'!T124*T$3,IF($C124=$D$4,'FLETES (#) MAYO'!T124*T$4,IF($C124=$D$5,'FLETES (#) MAYO'!T124*T$5,0))))</f>
        <v>0</v>
      </c>
      <c r="U124" s="179">
        <f>IF($C124=$D$2,'FLETES (#) MAYO'!U124*U$2,IF($C124=$D$3,'FLETES (#) MAYO'!U124*U$3,IF($C124=$D$4,'FLETES (#) MAYO'!U124*U$4,IF($C124=$D$5,'FLETES (#) MAYO'!U124*U$5,0))))</f>
        <v>0</v>
      </c>
      <c r="V124" s="179">
        <f>IF($C124=$D$2,'FLETES (#) MAYO'!V124*V$2,IF($C124=$D$3,'FLETES (#) MAYO'!V124*V$3,IF($C124=$D$4,'FLETES (#) MAYO'!V124*V$4,IF($C124=$D$5,'FLETES (#) MAYO'!V124*V$5,0))))</f>
        <v>0</v>
      </c>
      <c r="W124" s="179">
        <f>IF($C124=$D$2,'FLETES (#) MAYO'!W124*W$2,IF($C124=$D$3,'FLETES (#) MAYO'!W124*W$3,IF($C124=$D$4,'FLETES (#) MAYO'!W124*W$4,IF($C124=$D$5,'FLETES (#) MAYO'!W124*W$5,0))))</f>
        <v>0</v>
      </c>
      <c r="X124" s="179">
        <f>IF($C124=$D$2,'FLETES (#) MAYO'!X124*X$2,IF($C124=$D$3,'FLETES (#) MAYO'!X124*X$3,IF($C124=$D$4,'FLETES (#) MAYO'!X124*X$4,IF($C124=$D$5,'FLETES (#) MAYO'!X124*X$5,0))))</f>
        <v>0</v>
      </c>
      <c r="Y124" s="179">
        <f>IF($C124=$D$2,'FLETES (#) MAYO'!Y124*Y$2,IF($C124=$D$3,'FLETES (#) MAYO'!Y124*Y$3,IF($C124=$D$4,'FLETES (#) MAYO'!Y124*Y$4,IF($C124=$D$5,'FLETES (#) MAYO'!Y124*Y$5,0))))</f>
        <v>0</v>
      </c>
      <c r="Z124" s="179">
        <f>IF($C124=$D$2,'FLETES (#) MAYO'!Z124*Z$2,IF($C124=$D$3,'FLETES (#) MAYO'!Z124*Z$3,IF($C124=$D$4,'FLETES (#) MAYO'!Z124*Z$4,IF($C124=$D$5,'FLETES (#) MAYO'!Z124*Z$5,0))))</f>
        <v>0</v>
      </c>
      <c r="AA124" s="179">
        <f>IF($C124=$D$2,'FLETES (#) MAYO'!AA124*AA$2,IF($C124=$D$3,'FLETES (#) MAYO'!AA124*AA$3,IF($C124=$D$4,'FLETES (#) MAYO'!AA124*AA$4,IF($C124=$D$5,'FLETES (#) MAYO'!AA124*AA$5,0))))</f>
        <v>0</v>
      </c>
      <c r="AB124" s="179">
        <f>IF($C124=$D$2,'FLETES (#) MAYO'!AB124*AB$2,IF($C124=$D$3,'FLETES (#) MAYO'!AB124*AB$3,IF($C124=$D$4,'FLETES (#) MAYO'!AB124*AB$4,IF($C124=$D$5,'FLETES (#) MAYO'!AB124*AB$5,0))))</f>
        <v>0</v>
      </c>
      <c r="AC124" s="179">
        <f>IF($C124=$D$2,'FLETES (#) MAYO'!AC124*AC$2,IF($C124=$D$3,'FLETES (#) MAYO'!AC124*AC$3,IF($C124=$D$4,'FLETES (#) MAYO'!AC124*AC$4,IF($C124=$D$5,'FLETES (#) MAYO'!AC124*AC$5,0))))</f>
        <v>0</v>
      </c>
      <c r="AD124" s="179">
        <f>IF($C124=$D$2,'FLETES (#) MAYO'!AD124*AD$2,IF($C124=$D$3,'FLETES (#) MAYO'!AD124*AD$3,IF($C124=$D$4,'FLETES (#) MAYO'!AD124*AD$4,IF($C124=$D$5,'FLETES (#) MAYO'!AD124*AD$5,0))))</f>
        <v>0</v>
      </c>
      <c r="AE124" s="179">
        <f>IF($C124=$D$2,'FLETES (#) MAYO'!AE124*AE$2,IF($C124=$D$3,'FLETES (#) MAYO'!AE124*AE$3,IF($C124=$D$4,'FLETES (#) MAYO'!AE124*AE$4,IF($C124=$D$5,'FLETES (#) MAYO'!AE124*AE$5,0))))</f>
        <v>0</v>
      </c>
      <c r="AF124" s="179">
        <f>IF($C124=$D$2,'FLETES (#) MAYO'!AF124*AF$2,IF($C124=$D$3,'FLETES (#) MAYO'!AF124*AF$3,IF($C124=$D$4,'FLETES (#) MAYO'!AF124*AF$4,IF($C124=$D$5,'FLETES (#) MAYO'!AF124*AF$5,0))))</f>
        <v>0</v>
      </c>
      <c r="AG124" s="179">
        <f>IF($C124=$D$2,'FLETES (#) MAYO'!AG124*AG$2,IF($C124=$D$3,'FLETES (#) MAYO'!AG124*AG$3,IF($C124=$D$4,'FLETES (#) MAYO'!AG124*AG$4,IF($C124=$D$5,'FLETES (#) MAYO'!AG124*AG$5,0))))</f>
        <v>0</v>
      </c>
      <c r="AH124" s="179">
        <f>IF($C124=$D$2,'FLETES (#) MAYO'!AH124*AH$2,IF($C124=$D$3,'FLETES (#) MAYO'!AH124*AH$3,IF($C124=$D$4,'FLETES (#) MAYO'!AH124*AH$4,IF($C124=$D$5,'FLETES (#) MAYO'!AH124*AH$5,0))))</f>
        <v>0</v>
      </c>
      <c r="AI124" s="179">
        <f>IF($C124=$D$2,'FLETES (#) MAYO'!AI124*AI$2,IF($C124=$D$3,'FLETES (#) MAYO'!AI124*AI$3,IF($C124=$D$4,'FLETES (#) MAYO'!AI124*AI$4,IF($C124=$D$5,'FLETES (#) MAYO'!AI124*AI$5,0))))</f>
        <v>0</v>
      </c>
      <c r="AJ124" s="179">
        <f>IF($C124=$D$2,'FLETES (#) MAYO'!AJ124*AJ$2,IF($C124=$D$3,'FLETES (#) MAYO'!AJ124*AJ$3,IF($C124=$D$4,'FLETES (#) MAYO'!AJ124*AJ$4,IF($C124=$D$5,'FLETES (#) MAYO'!AJ124*AJ$5,0))))</f>
        <v>0</v>
      </c>
      <c r="AK124" s="179">
        <f>IF($C124=$D$2,'FLETES (#) MAYO'!AK124*AK$2,IF($C124=$D$3,'FLETES (#) MAYO'!AK124*AK$3,IF($C124=$D$4,'FLETES (#) MAYO'!AK124*AK$4,IF($C124=$D$5,'FLETES (#) MAYO'!AK124*AK$5,0))))</f>
        <v>0</v>
      </c>
      <c r="AL124" s="179">
        <f>IF($C124=$D$2,'FLETES (#) MAYO'!AL124*AL$2,IF($C124=$D$3,'FLETES (#) MAYO'!AL124*AL$3,IF($C124=$D$4,'FLETES (#) MAYO'!AL124*AL$4,IF($C124=$D$5,'FLETES (#) MAYO'!AL124*AL$5,0))))</f>
        <v>0</v>
      </c>
      <c r="AM124" s="179">
        <f>IF($C124=$D$2,'FLETES (#) MAYO'!AM124*AM$2,IF($C124=$D$3,'FLETES (#) MAYO'!AM124*AM$3,IF($C124=$D$4,'FLETES (#) MAYO'!AM124*AM$4,IF($C124=$D$5,'FLETES (#) MAYO'!AM124*AM$5,0))))</f>
        <v>0</v>
      </c>
    </row>
    <row r="125" spans="1:39">
      <c r="A125" s="141"/>
      <c r="B125" s="165"/>
      <c r="C125" s="165"/>
      <c r="D125" s="178">
        <f t="shared" si="0"/>
        <v>0</v>
      </c>
      <c r="E125" s="179">
        <f>IF($C125=$D$2,'FLETES (#) MAYO'!E125*E$2,IF($C125=$D$3,'FLETES (#) MAYO'!E125*E$3,IF($C125=$D$4,'FLETES (#) MAYO'!E125*E$4,IF($C125=$D$5,'FLETES (#) MAYO'!E125*E$5,0))))</f>
        <v>0</v>
      </c>
      <c r="F125" s="179">
        <f>IF($C125=$D$2,'FLETES (#) MAYO'!F125*F$2,IF($C125=$D$3,'FLETES (#) MAYO'!F125*F$3,IF($C125=$D$4,'FLETES (#) MAYO'!F125*F$4,IF($C125=$D$5,'FLETES (#) MAYO'!F125*F$5,0))))</f>
        <v>0</v>
      </c>
      <c r="G125" s="179">
        <f>IF($C125=$D$2,'FLETES (#) MAYO'!G125*G$2,IF($C125=$D$3,'FLETES (#) MAYO'!G125*G$3,IF($C125=$D$4,'FLETES (#) MAYO'!G125*G$4,IF($C125=$D$5,'FLETES (#) MAYO'!G125*G$5,0))))</f>
        <v>0</v>
      </c>
      <c r="H125" s="179">
        <f>IF($C125=$D$2,'FLETES (#) MAYO'!H125*H$2,IF($C125=$D$3,'FLETES (#) MAYO'!H125*H$3,IF($C125=$D$4,'FLETES (#) MAYO'!H125*H$4,IF($C125=$D$5,'FLETES (#) MAYO'!H125*H$5,0))))</f>
        <v>0</v>
      </c>
      <c r="I125" s="179">
        <f>IF($C125=$D$2,'FLETES (#) MAYO'!I125*I$2,IF($C125=$D$3,'FLETES (#) MAYO'!I125*I$3,IF($C125=$D$4,'FLETES (#) MAYO'!I125*I$4,IF($C125=$D$5,'FLETES (#) MAYO'!I125*I$5,0))))</f>
        <v>0</v>
      </c>
      <c r="J125" s="179">
        <f>IF($C125=$D$2,'FLETES (#) MAYO'!J125*J$2,IF($C125=$D$3,'FLETES (#) MAYO'!J125*J$3,IF($C125=$D$4,'FLETES (#) MAYO'!J125*J$4,IF($C125=$D$5,'FLETES (#) MAYO'!J125*J$5,0))))</f>
        <v>0</v>
      </c>
      <c r="K125" s="179">
        <f>IF($C125=$D$2,'FLETES (#) MAYO'!K125*K$2,IF($C125=$D$3,'FLETES (#) MAYO'!K125*K$3,IF($C125=$D$4,'FLETES (#) MAYO'!K125*K$4,IF($C125=$D$5,'FLETES (#) MAYO'!K125*K$5,0))))</f>
        <v>0</v>
      </c>
      <c r="L125" s="179">
        <f>IF($C125=$D$2,'FLETES (#) MAYO'!L125*L$2,IF($C125=$D$3,'FLETES (#) MAYO'!L125*L$3,IF($C125=$D$4,'FLETES (#) MAYO'!L125*L$4,IF($C125=$D$5,'FLETES (#) MAYO'!L125*L$5,0))))</f>
        <v>0</v>
      </c>
      <c r="M125" s="179">
        <f>IF($C125=$D$2,'FLETES (#) MAYO'!M125*M$2,IF($C125=$D$3,'FLETES (#) MAYO'!M125*M$3,IF($C125=$D$4,'FLETES (#) MAYO'!M125*M$4,IF($C125=$D$5,'FLETES (#) MAYO'!M125*M$5,0))))</f>
        <v>0</v>
      </c>
      <c r="N125" s="179">
        <f>IF($C125=$D$2,'FLETES (#) MAYO'!N125*N$2,IF($C125=$D$3,'FLETES (#) MAYO'!N125*N$3,IF($C125=$D$4,'FLETES (#) MAYO'!N125*N$4,IF($C125=$D$5,'FLETES (#) MAYO'!N125*N$5,0))))</f>
        <v>0</v>
      </c>
      <c r="O125" s="179">
        <f>IF($C125=$D$2,'FLETES (#) MAYO'!O125*O$2,IF($C125=$D$3,'FLETES (#) MAYO'!O125*O$3,IF($C125=$D$4,'FLETES (#) MAYO'!O125*O$4,IF($C125=$D$5,'FLETES (#) MAYO'!O125*O$5,0))))</f>
        <v>0</v>
      </c>
      <c r="P125" s="179">
        <f>IF($C125=$D$2,'FLETES (#) MAYO'!P125*P$2,IF($C125=$D$3,'FLETES (#) MAYO'!P125*P$3,IF($C125=$D$4,'FLETES (#) MAYO'!P125*P$4,IF($C125=$D$5,'FLETES (#) MAYO'!P125*P$5,0))))</f>
        <v>0</v>
      </c>
      <c r="Q125" s="179">
        <f>IF($C125=$D$2,'FLETES (#) MAYO'!Q125*Q$2,IF($C125=$D$3,'FLETES (#) MAYO'!Q125*Q$3,IF($C125=$D$4,'FLETES (#) MAYO'!Q125*Q$4,IF($C125=$D$5,'FLETES (#) MAYO'!Q125*Q$5,0))))</f>
        <v>0</v>
      </c>
      <c r="R125" s="179">
        <f>IF($C125=$D$2,'FLETES (#) MAYO'!R125*R$2,IF($C125=$D$3,'FLETES (#) MAYO'!R125*R$3,IF($C125=$D$4,'FLETES (#) MAYO'!R125*R$4,IF($C125=$D$5,'FLETES (#) MAYO'!R125*R$5,0))))</f>
        <v>0</v>
      </c>
      <c r="S125" s="179">
        <f>IF($C125=$D$2,'FLETES (#) MAYO'!S125*S$2,IF($C125=$D$3,'FLETES (#) MAYO'!S125*S$3,IF($C125=$D$4,'FLETES (#) MAYO'!S125*S$4,IF($C125=$D$5,'FLETES (#) MAYO'!S125*S$5,0))))</f>
        <v>0</v>
      </c>
      <c r="T125" s="179">
        <f>IF($C125=$D$2,'FLETES (#) MAYO'!T125*T$2,IF($C125=$D$3,'FLETES (#) MAYO'!T125*T$3,IF($C125=$D$4,'FLETES (#) MAYO'!T125*T$4,IF($C125=$D$5,'FLETES (#) MAYO'!T125*T$5,0))))</f>
        <v>0</v>
      </c>
      <c r="U125" s="179">
        <f>IF($C125=$D$2,'FLETES (#) MAYO'!U125*U$2,IF($C125=$D$3,'FLETES (#) MAYO'!U125*U$3,IF($C125=$D$4,'FLETES (#) MAYO'!U125*U$4,IF($C125=$D$5,'FLETES (#) MAYO'!U125*U$5,0))))</f>
        <v>0</v>
      </c>
      <c r="V125" s="179">
        <f>IF($C125=$D$2,'FLETES (#) MAYO'!V125*V$2,IF($C125=$D$3,'FLETES (#) MAYO'!V125*V$3,IF($C125=$D$4,'FLETES (#) MAYO'!V125*V$4,IF($C125=$D$5,'FLETES (#) MAYO'!V125*V$5,0))))</f>
        <v>0</v>
      </c>
      <c r="W125" s="179">
        <f>IF($C125=$D$2,'FLETES (#) MAYO'!W125*W$2,IF($C125=$D$3,'FLETES (#) MAYO'!W125*W$3,IF($C125=$D$4,'FLETES (#) MAYO'!W125*W$4,IF($C125=$D$5,'FLETES (#) MAYO'!W125*W$5,0))))</f>
        <v>0</v>
      </c>
      <c r="X125" s="179">
        <f>IF($C125=$D$2,'FLETES (#) MAYO'!X125*X$2,IF($C125=$D$3,'FLETES (#) MAYO'!X125*X$3,IF($C125=$D$4,'FLETES (#) MAYO'!X125*X$4,IF($C125=$D$5,'FLETES (#) MAYO'!X125*X$5,0))))</f>
        <v>0</v>
      </c>
      <c r="Y125" s="179">
        <f>IF($C125=$D$2,'FLETES (#) MAYO'!Y125*Y$2,IF($C125=$D$3,'FLETES (#) MAYO'!Y125*Y$3,IF($C125=$D$4,'FLETES (#) MAYO'!Y125*Y$4,IF($C125=$D$5,'FLETES (#) MAYO'!Y125*Y$5,0))))</f>
        <v>0</v>
      </c>
      <c r="Z125" s="179">
        <f>IF($C125=$D$2,'FLETES (#) MAYO'!Z125*Z$2,IF($C125=$D$3,'FLETES (#) MAYO'!Z125*Z$3,IF($C125=$D$4,'FLETES (#) MAYO'!Z125*Z$4,IF($C125=$D$5,'FLETES (#) MAYO'!Z125*Z$5,0))))</f>
        <v>0</v>
      </c>
      <c r="AA125" s="179">
        <f>IF($C125=$D$2,'FLETES (#) MAYO'!AA125*AA$2,IF($C125=$D$3,'FLETES (#) MAYO'!AA125*AA$3,IF($C125=$D$4,'FLETES (#) MAYO'!AA125*AA$4,IF($C125=$D$5,'FLETES (#) MAYO'!AA125*AA$5,0))))</f>
        <v>0</v>
      </c>
      <c r="AB125" s="179">
        <f>IF($C125=$D$2,'FLETES (#) MAYO'!AB125*AB$2,IF($C125=$D$3,'FLETES (#) MAYO'!AB125*AB$3,IF($C125=$D$4,'FLETES (#) MAYO'!AB125*AB$4,IF($C125=$D$5,'FLETES (#) MAYO'!AB125*AB$5,0))))</f>
        <v>0</v>
      </c>
      <c r="AC125" s="179">
        <f>IF($C125=$D$2,'FLETES (#) MAYO'!AC125*AC$2,IF($C125=$D$3,'FLETES (#) MAYO'!AC125*AC$3,IF($C125=$D$4,'FLETES (#) MAYO'!AC125*AC$4,IF($C125=$D$5,'FLETES (#) MAYO'!AC125*AC$5,0))))</f>
        <v>0</v>
      </c>
      <c r="AD125" s="179">
        <f>IF($C125=$D$2,'FLETES (#) MAYO'!AD125*AD$2,IF($C125=$D$3,'FLETES (#) MAYO'!AD125*AD$3,IF($C125=$D$4,'FLETES (#) MAYO'!AD125*AD$4,IF($C125=$D$5,'FLETES (#) MAYO'!AD125*AD$5,0))))</f>
        <v>0</v>
      </c>
      <c r="AE125" s="179">
        <f>IF($C125=$D$2,'FLETES (#) MAYO'!AE125*AE$2,IF($C125=$D$3,'FLETES (#) MAYO'!AE125*AE$3,IF($C125=$D$4,'FLETES (#) MAYO'!AE125*AE$4,IF($C125=$D$5,'FLETES (#) MAYO'!AE125*AE$5,0))))</f>
        <v>0</v>
      </c>
      <c r="AF125" s="179">
        <f>IF($C125=$D$2,'FLETES (#) MAYO'!AF125*AF$2,IF($C125=$D$3,'FLETES (#) MAYO'!AF125*AF$3,IF($C125=$D$4,'FLETES (#) MAYO'!AF125*AF$4,IF($C125=$D$5,'FLETES (#) MAYO'!AF125*AF$5,0))))</f>
        <v>0</v>
      </c>
      <c r="AG125" s="179">
        <f>IF($C125=$D$2,'FLETES (#) MAYO'!AG125*AG$2,IF($C125=$D$3,'FLETES (#) MAYO'!AG125*AG$3,IF($C125=$D$4,'FLETES (#) MAYO'!AG125*AG$4,IF($C125=$D$5,'FLETES (#) MAYO'!AG125*AG$5,0))))</f>
        <v>0</v>
      </c>
      <c r="AH125" s="179">
        <f>IF($C125=$D$2,'FLETES (#) MAYO'!AH125*AH$2,IF($C125=$D$3,'FLETES (#) MAYO'!AH125*AH$3,IF($C125=$D$4,'FLETES (#) MAYO'!AH125*AH$4,IF($C125=$D$5,'FLETES (#) MAYO'!AH125*AH$5,0))))</f>
        <v>0</v>
      </c>
      <c r="AI125" s="179">
        <f>IF($C125=$D$2,'FLETES (#) MAYO'!AI125*AI$2,IF($C125=$D$3,'FLETES (#) MAYO'!AI125*AI$3,IF($C125=$D$4,'FLETES (#) MAYO'!AI125*AI$4,IF($C125=$D$5,'FLETES (#) MAYO'!AI125*AI$5,0))))</f>
        <v>0</v>
      </c>
      <c r="AJ125" s="179">
        <f>IF($C125=$D$2,'FLETES (#) MAYO'!AJ125*AJ$2,IF($C125=$D$3,'FLETES (#) MAYO'!AJ125*AJ$3,IF($C125=$D$4,'FLETES (#) MAYO'!AJ125*AJ$4,IF($C125=$D$5,'FLETES (#) MAYO'!AJ125*AJ$5,0))))</f>
        <v>0</v>
      </c>
      <c r="AK125" s="179">
        <f>IF($C125=$D$2,'FLETES (#) MAYO'!AK125*AK$2,IF($C125=$D$3,'FLETES (#) MAYO'!AK125*AK$3,IF($C125=$D$4,'FLETES (#) MAYO'!AK125*AK$4,IF($C125=$D$5,'FLETES (#) MAYO'!AK125*AK$5,0))))</f>
        <v>0</v>
      </c>
      <c r="AL125" s="179">
        <f>IF($C125=$D$2,'FLETES (#) MAYO'!AL125*AL$2,IF($C125=$D$3,'FLETES (#) MAYO'!AL125*AL$3,IF($C125=$D$4,'FLETES (#) MAYO'!AL125*AL$4,IF($C125=$D$5,'FLETES (#) MAYO'!AL125*AL$5,0))))</f>
        <v>0</v>
      </c>
      <c r="AM125" s="179">
        <f>IF($C125=$D$2,'FLETES (#) MAYO'!AM125*AM$2,IF($C125=$D$3,'FLETES (#) MAYO'!AM125*AM$3,IF($C125=$D$4,'FLETES (#) MAYO'!AM125*AM$4,IF($C125=$D$5,'FLETES (#) MAYO'!AM125*AM$5,0))))</f>
        <v>0</v>
      </c>
    </row>
    <row r="126" spans="1:39">
      <c r="A126" s="141"/>
      <c r="B126" s="165"/>
      <c r="C126" s="165"/>
      <c r="D126" s="178">
        <f t="shared" si="0"/>
        <v>0</v>
      </c>
      <c r="E126" s="179">
        <f>IF($C126=$D$2,'FLETES (#) MAYO'!E126*E$2,IF($C126=$D$3,'FLETES (#) MAYO'!E126*E$3,IF($C126=$D$4,'FLETES (#) MAYO'!E126*E$4,IF($C126=$D$5,'FLETES (#) MAYO'!E126*E$5,0))))</f>
        <v>0</v>
      </c>
      <c r="F126" s="179">
        <f>IF($C126=$D$2,'FLETES (#) MAYO'!F126*F$2,IF($C126=$D$3,'FLETES (#) MAYO'!F126*F$3,IF($C126=$D$4,'FLETES (#) MAYO'!F126*F$4,IF($C126=$D$5,'FLETES (#) MAYO'!F126*F$5,0))))</f>
        <v>0</v>
      </c>
      <c r="G126" s="179">
        <f>IF($C126=$D$2,'FLETES (#) MAYO'!G126*G$2,IF($C126=$D$3,'FLETES (#) MAYO'!G126*G$3,IF($C126=$D$4,'FLETES (#) MAYO'!G126*G$4,IF($C126=$D$5,'FLETES (#) MAYO'!G126*G$5,0))))</f>
        <v>0</v>
      </c>
      <c r="H126" s="179">
        <f>IF($C126=$D$2,'FLETES (#) MAYO'!H126*H$2,IF($C126=$D$3,'FLETES (#) MAYO'!H126*H$3,IF($C126=$D$4,'FLETES (#) MAYO'!H126*H$4,IF($C126=$D$5,'FLETES (#) MAYO'!H126*H$5,0))))</f>
        <v>0</v>
      </c>
      <c r="I126" s="179">
        <f>IF($C126=$D$2,'FLETES (#) MAYO'!I126*I$2,IF($C126=$D$3,'FLETES (#) MAYO'!I126*I$3,IF($C126=$D$4,'FLETES (#) MAYO'!I126*I$4,IF($C126=$D$5,'FLETES (#) MAYO'!I126*I$5,0))))</f>
        <v>0</v>
      </c>
      <c r="J126" s="179">
        <f>IF($C126=$D$2,'FLETES (#) MAYO'!J126*J$2,IF($C126=$D$3,'FLETES (#) MAYO'!J126*J$3,IF($C126=$D$4,'FLETES (#) MAYO'!J126*J$4,IF($C126=$D$5,'FLETES (#) MAYO'!J126*J$5,0))))</f>
        <v>0</v>
      </c>
      <c r="K126" s="179">
        <f>IF($C126=$D$2,'FLETES (#) MAYO'!K126*K$2,IF($C126=$D$3,'FLETES (#) MAYO'!K126*K$3,IF($C126=$D$4,'FLETES (#) MAYO'!K126*K$4,IF($C126=$D$5,'FLETES (#) MAYO'!K126*K$5,0))))</f>
        <v>0</v>
      </c>
      <c r="L126" s="179">
        <f>IF($C126=$D$2,'FLETES (#) MAYO'!L126*L$2,IF($C126=$D$3,'FLETES (#) MAYO'!L126*L$3,IF($C126=$D$4,'FLETES (#) MAYO'!L126*L$4,IF($C126=$D$5,'FLETES (#) MAYO'!L126*L$5,0))))</f>
        <v>0</v>
      </c>
      <c r="M126" s="179">
        <f>IF($C126=$D$2,'FLETES (#) MAYO'!M126*M$2,IF($C126=$D$3,'FLETES (#) MAYO'!M126*M$3,IF($C126=$D$4,'FLETES (#) MAYO'!M126*M$4,IF($C126=$D$5,'FLETES (#) MAYO'!M126*M$5,0))))</f>
        <v>0</v>
      </c>
      <c r="N126" s="179">
        <f>IF($C126=$D$2,'FLETES (#) MAYO'!N126*N$2,IF($C126=$D$3,'FLETES (#) MAYO'!N126*N$3,IF($C126=$D$4,'FLETES (#) MAYO'!N126*N$4,IF($C126=$D$5,'FLETES (#) MAYO'!N126*N$5,0))))</f>
        <v>0</v>
      </c>
      <c r="O126" s="179">
        <f>IF($C126=$D$2,'FLETES (#) MAYO'!O126*O$2,IF($C126=$D$3,'FLETES (#) MAYO'!O126*O$3,IF($C126=$D$4,'FLETES (#) MAYO'!O126*O$4,IF($C126=$D$5,'FLETES (#) MAYO'!O126*O$5,0))))</f>
        <v>0</v>
      </c>
      <c r="P126" s="179">
        <f>IF($C126=$D$2,'FLETES (#) MAYO'!P126*P$2,IF($C126=$D$3,'FLETES (#) MAYO'!P126*P$3,IF($C126=$D$4,'FLETES (#) MAYO'!P126*P$4,IF($C126=$D$5,'FLETES (#) MAYO'!P126*P$5,0))))</f>
        <v>0</v>
      </c>
      <c r="Q126" s="179">
        <f>IF($C126=$D$2,'FLETES (#) MAYO'!Q126*Q$2,IF($C126=$D$3,'FLETES (#) MAYO'!Q126*Q$3,IF($C126=$D$4,'FLETES (#) MAYO'!Q126*Q$4,IF($C126=$D$5,'FLETES (#) MAYO'!Q126*Q$5,0))))</f>
        <v>0</v>
      </c>
      <c r="R126" s="179">
        <f>IF($C126=$D$2,'FLETES (#) MAYO'!R126*R$2,IF($C126=$D$3,'FLETES (#) MAYO'!R126*R$3,IF($C126=$D$4,'FLETES (#) MAYO'!R126*R$4,IF($C126=$D$5,'FLETES (#) MAYO'!R126*R$5,0))))</f>
        <v>0</v>
      </c>
      <c r="S126" s="179">
        <f>IF($C126=$D$2,'FLETES (#) MAYO'!S126*S$2,IF($C126=$D$3,'FLETES (#) MAYO'!S126*S$3,IF($C126=$D$4,'FLETES (#) MAYO'!S126*S$4,IF($C126=$D$5,'FLETES (#) MAYO'!S126*S$5,0))))</f>
        <v>0</v>
      </c>
      <c r="T126" s="179">
        <f>IF($C126=$D$2,'FLETES (#) MAYO'!T126*T$2,IF($C126=$D$3,'FLETES (#) MAYO'!T126*T$3,IF($C126=$D$4,'FLETES (#) MAYO'!T126*T$4,IF($C126=$D$5,'FLETES (#) MAYO'!T126*T$5,0))))</f>
        <v>0</v>
      </c>
      <c r="U126" s="179">
        <f>IF($C126=$D$2,'FLETES (#) MAYO'!U126*U$2,IF($C126=$D$3,'FLETES (#) MAYO'!U126*U$3,IF($C126=$D$4,'FLETES (#) MAYO'!U126*U$4,IF($C126=$D$5,'FLETES (#) MAYO'!U126*U$5,0))))</f>
        <v>0</v>
      </c>
      <c r="V126" s="179">
        <f>IF($C126=$D$2,'FLETES (#) MAYO'!V126*V$2,IF($C126=$D$3,'FLETES (#) MAYO'!V126*V$3,IF($C126=$D$4,'FLETES (#) MAYO'!V126*V$4,IF($C126=$D$5,'FLETES (#) MAYO'!V126*V$5,0))))</f>
        <v>0</v>
      </c>
      <c r="W126" s="179">
        <f>IF($C126=$D$2,'FLETES (#) MAYO'!W126*W$2,IF($C126=$D$3,'FLETES (#) MAYO'!W126*W$3,IF($C126=$D$4,'FLETES (#) MAYO'!W126*W$4,IF($C126=$D$5,'FLETES (#) MAYO'!W126*W$5,0))))</f>
        <v>0</v>
      </c>
      <c r="X126" s="179">
        <f>IF($C126=$D$2,'FLETES (#) MAYO'!X126*X$2,IF($C126=$D$3,'FLETES (#) MAYO'!X126*X$3,IF($C126=$D$4,'FLETES (#) MAYO'!X126*X$4,IF($C126=$D$5,'FLETES (#) MAYO'!X126*X$5,0))))</f>
        <v>0</v>
      </c>
      <c r="Y126" s="179">
        <f>IF($C126=$D$2,'FLETES (#) MAYO'!Y126*Y$2,IF($C126=$D$3,'FLETES (#) MAYO'!Y126*Y$3,IF($C126=$D$4,'FLETES (#) MAYO'!Y126*Y$4,IF($C126=$D$5,'FLETES (#) MAYO'!Y126*Y$5,0))))</f>
        <v>0</v>
      </c>
      <c r="Z126" s="179">
        <f>IF($C126=$D$2,'FLETES (#) MAYO'!Z126*Z$2,IF($C126=$D$3,'FLETES (#) MAYO'!Z126*Z$3,IF($C126=$D$4,'FLETES (#) MAYO'!Z126*Z$4,IF($C126=$D$5,'FLETES (#) MAYO'!Z126*Z$5,0))))</f>
        <v>0</v>
      </c>
      <c r="AA126" s="179">
        <f>IF($C126=$D$2,'FLETES (#) MAYO'!AA126*AA$2,IF($C126=$D$3,'FLETES (#) MAYO'!AA126*AA$3,IF($C126=$D$4,'FLETES (#) MAYO'!AA126*AA$4,IF($C126=$D$5,'FLETES (#) MAYO'!AA126*AA$5,0))))</f>
        <v>0</v>
      </c>
      <c r="AB126" s="179">
        <f>IF($C126=$D$2,'FLETES (#) MAYO'!AB126*AB$2,IF($C126=$D$3,'FLETES (#) MAYO'!AB126*AB$3,IF($C126=$D$4,'FLETES (#) MAYO'!AB126*AB$4,IF($C126=$D$5,'FLETES (#) MAYO'!AB126*AB$5,0))))</f>
        <v>0</v>
      </c>
      <c r="AC126" s="179">
        <f>IF($C126=$D$2,'FLETES (#) MAYO'!AC126*AC$2,IF($C126=$D$3,'FLETES (#) MAYO'!AC126*AC$3,IF($C126=$D$4,'FLETES (#) MAYO'!AC126*AC$4,IF($C126=$D$5,'FLETES (#) MAYO'!AC126*AC$5,0))))</f>
        <v>0</v>
      </c>
      <c r="AD126" s="179">
        <f>IF($C126=$D$2,'FLETES (#) MAYO'!AD126*AD$2,IF($C126=$D$3,'FLETES (#) MAYO'!AD126*AD$3,IF($C126=$D$4,'FLETES (#) MAYO'!AD126*AD$4,IF($C126=$D$5,'FLETES (#) MAYO'!AD126*AD$5,0))))</f>
        <v>0</v>
      </c>
      <c r="AE126" s="179">
        <f>IF($C126=$D$2,'FLETES (#) MAYO'!AE126*AE$2,IF($C126=$D$3,'FLETES (#) MAYO'!AE126*AE$3,IF($C126=$D$4,'FLETES (#) MAYO'!AE126*AE$4,IF($C126=$D$5,'FLETES (#) MAYO'!AE126*AE$5,0))))</f>
        <v>0</v>
      </c>
      <c r="AF126" s="179">
        <f>IF($C126=$D$2,'FLETES (#) MAYO'!AF126*AF$2,IF($C126=$D$3,'FLETES (#) MAYO'!AF126*AF$3,IF($C126=$D$4,'FLETES (#) MAYO'!AF126*AF$4,IF($C126=$D$5,'FLETES (#) MAYO'!AF126*AF$5,0))))</f>
        <v>0</v>
      </c>
      <c r="AG126" s="179">
        <f>IF($C126=$D$2,'FLETES (#) MAYO'!AG126*AG$2,IF($C126=$D$3,'FLETES (#) MAYO'!AG126*AG$3,IF($C126=$D$4,'FLETES (#) MAYO'!AG126*AG$4,IF($C126=$D$5,'FLETES (#) MAYO'!AG126*AG$5,0))))</f>
        <v>0</v>
      </c>
      <c r="AH126" s="179">
        <f>IF($C126=$D$2,'FLETES (#) MAYO'!AH126*AH$2,IF($C126=$D$3,'FLETES (#) MAYO'!AH126*AH$3,IF($C126=$D$4,'FLETES (#) MAYO'!AH126*AH$4,IF($C126=$D$5,'FLETES (#) MAYO'!AH126*AH$5,0))))</f>
        <v>0</v>
      </c>
      <c r="AI126" s="179">
        <f>IF($C126=$D$2,'FLETES (#) MAYO'!AI126*AI$2,IF($C126=$D$3,'FLETES (#) MAYO'!AI126*AI$3,IF($C126=$D$4,'FLETES (#) MAYO'!AI126*AI$4,IF($C126=$D$5,'FLETES (#) MAYO'!AI126*AI$5,0))))</f>
        <v>0</v>
      </c>
      <c r="AJ126" s="179">
        <f>IF($C126=$D$2,'FLETES (#) MAYO'!AJ126*AJ$2,IF($C126=$D$3,'FLETES (#) MAYO'!AJ126*AJ$3,IF($C126=$D$4,'FLETES (#) MAYO'!AJ126*AJ$4,IF($C126=$D$5,'FLETES (#) MAYO'!AJ126*AJ$5,0))))</f>
        <v>0</v>
      </c>
      <c r="AK126" s="179">
        <f>IF($C126=$D$2,'FLETES (#) MAYO'!AK126*AK$2,IF($C126=$D$3,'FLETES (#) MAYO'!AK126*AK$3,IF($C126=$D$4,'FLETES (#) MAYO'!AK126*AK$4,IF($C126=$D$5,'FLETES (#) MAYO'!AK126*AK$5,0))))</f>
        <v>0</v>
      </c>
      <c r="AL126" s="179">
        <f>IF($C126=$D$2,'FLETES (#) MAYO'!AL126*AL$2,IF($C126=$D$3,'FLETES (#) MAYO'!AL126*AL$3,IF($C126=$D$4,'FLETES (#) MAYO'!AL126*AL$4,IF($C126=$D$5,'FLETES (#) MAYO'!AL126*AL$5,0))))</f>
        <v>0</v>
      </c>
      <c r="AM126" s="179">
        <f>IF($C126=$D$2,'FLETES (#) MAYO'!AM126*AM$2,IF($C126=$D$3,'FLETES (#) MAYO'!AM126*AM$3,IF($C126=$D$4,'FLETES (#) MAYO'!AM126*AM$4,IF($C126=$D$5,'FLETES (#) MAYO'!AM126*AM$5,0))))</f>
        <v>0</v>
      </c>
    </row>
    <row r="127" spans="1:39">
      <c r="A127" s="141"/>
      <c r="B127" s="165"/>
      <c r="C127" s="165"/>
      <c r="D127" s="178">
        <f t="shared" si="0"/>
        <v>0</v>
      </c>
      <c r="E127" s="179">
        <f>IF($C127=$D$2,'FLETES (#) MAYO'!E127*E$2,IF($C127=$D$3,'FLETES (#) MAYO'!E127*E$3,IF($C127=$D$4,'FLETES (#) MAYO'!E127*E$4,IF($C127=$D$5,'FLETES (#) MAYO'!E127*E$5,0))))</f>
        <v>0</v>
      </c>
      <c r="F127" s="179">
        <f>IF($C127=$D$2,'FLETES (#) MAYO'!F127*F$2,IF($C127=$D$3,'FLETES (#) MAYO'!F127*F$3,IF($C127=$D$4,'FLETES (#) MAYO'!F127*F$4,IF($C127=$D$5,'FLETES (#) MAYO'!F127*F$5,0))))</f>
        <v>0</v>
      </c>
      <c r="G127" s="179">
        <f>IF($C127=$D$2,'FLETES (#) MAYO'!G127*G$2,IF($C127=$D$3,'FLETES (#) MAYO'!G127*G$3,IF($C127=$D$4,'FLETES (#) MAYO'!G127*G$4,IF($C127=$D$5,'FLETES (#) MAYO'!G127*G$5,0))))</f>
        <v>0</v>
      </c>
      <c r="H127" s="179">
        <f>IF($C127=$D$2,'FLETES (#) MAYO'!H127*H$2,IF($C127=$D$3,'FLETES (#) MAYO'!H127*H$3,IF($C127=$D$4,'FLETES (#) MAYO'!H127*H$4,IF($C127=$D$5,'FLETES (#) MAYO'!H127*H$5,0))))</f>
        <v>0</v>
      </c>
      <c r="I127" s="179">
        <f>IF($C127=$D$2,'FLETES (#) MAYO'!I127*I$2,IF($C127=$D$3,'FLETES (#) MAYO'!I127*I$3,IF($C127=$D$4,'FLETES (#) MAYO'!I127*I$4,IF($C127=$D$5,'FLETES (#) MAYO'!I127*I$5,0))))</f>
        <v>0</v>
      </c>
      <c r="J127" s="179">
        <f>IF($C127=$D$2,'FLETES (#) MAYO'!J127*J$2,IF($C127=$D$3,'FLETES (#) MAYO'!J127*J$3,IF($C127=$D$4,'FLETES (#) MAYO'!J127*J$4,IF($C127=$D$5,'FLETES (#) MAYO'!J127*J$5,0))))</f>
        <v>0</v>
      </c>
      <c r="K127" s="179">
        <f>IF($C127=$D$2,'FLETES (#) MAYO'!K127*K$2,IF($C127=$D$3,'FLETES (#) MAYO'!K127*K$3,IF($C127=$D$4,'FLETES (#) MAYO'!K127*K$4,IF($C127=$D$5,'FLETES (#) MAYO'!K127*K$5,0))))</f>
        <v>0</v>
      </c>
      <c r="L127" s="179">
        <f>IF($C127=$D$2,'FLETES (#) MAYO'!L127*L$2,IF($C127=$D$3,'FLETES (#) MAYO'!L127*L$3,IF($C127=$D$4,'FLETES (#) MAYO'!L127*L$4,IF($C127=$D$5,'FLETES (#) MAYO'!L127*L$5,0))))</f>
        <v>0</v>
      </c>
      <c r="M127" s="179">
        <f>IF($C127=$D$2,'FLETES (#) MAYO'!M127*M$2,IF($C127=$D$3,'FLETES (#) MAYO'!M127*M$3,IF($C127=$D$4,'FLETES (#) MAYO'!M127*M$4,IF($C127=$D$5,'FLETES (#) MAYO'!M127*M$5,0))))</f>
        <v>0</v>
      </c>
      <c r="N127" s="179">
        <f>IF($C127=$D$2,'FLETES (#) MAYO'!N127*N$2,IF($C127=$D$3,'FLETES (#) MAYO'!N127*N$3,IF($C127=$D$4,'FLETES (#) MAYO'!N127*N$4,IF($C127=$D$5,'FLETES (#) MAYO'!N127*N$5,0))))</f>
        <v>0</v>
      </c>
      <c r="O127" s="179">
        <f>IF($C127=$D$2,'FLETES (#) MAYO'!O127*O$2,IF($C127=$D$3,'FLETES (#) MAYO'!O127*O$3,IF($C127=$D$4,'FLETES (#) MAYO'!O127*O$4,IF($C127=$D$5,'FLETES (#) MAYO'!O127*O$5,0))))</f>
        <v>0</v>
      </c>
      <c r="P127" s="179">
        <f>IF($C127=$D$2,'FLETES (#) MAYO'!P127*P$2,IF($C127=$D$3,'FLETES (#) MAYO'!P127*P$3,IF($C127=$D$4,'FLETES (#) MAYO'!P127*P$4,IF($C127=$D$5,'FLETES (#) MAYO'!P127*P$5,0))))</f>
        <v>0</v>
      </c>
      <c r="Q127" s="179">
        <f>IF($C127=$D$2,'FLETES (#) MAYO'!Q127*Q$2,IF($C127=$D$3,'FLETES (#) MAYO'!Q127*Q$3,IF($C127=$D$4,'FLETES (#) MAYO'!Q127*Q$4,IF($C127=$D$5,'FLETES (#) MAYO'!Q127*Q$5,0))))</f>
        <v>0</v>
      </c>
      <c r="R127" s="179">
        <f>IF($C127=$D$2,'FLETES (#) MAYO'!R127*R$2,IF($C127=$D$3,'FLETES (#) MAYO'!R127*R$3,IF($C127=$D$4,'FLETES (#) MAYO'!R127*R$4,IF($C127=$D$5,'FLETES (#) MAYO'!R127*R$5,0))))</f>
        <v>0</v>
      </c>
      <c r="S127" s="179">
        <f>IF($C127=$D$2,'FLETES (#) MAYO'!S127*S$2,IF($C127=$D$3,'FLETES (#) MAYO'!S127*S$3,IF($C127=$D$4,'FLETES (#) MAYO'!S127*S$4,IF($C127=$D$5,'FLETES (#) MAYO'!S127*S$5,0))))</f>
        <v>0</v>
      </c>
      <c r="T127" s="179">
        <f>IF($C127=$D$2,'FLETES (#) MAYO'!T127*T$2,IF($C127=$D$3,'FLETES (#) MAYO'!T127*T$3,IF($C127=$D$4,'FLETES (#) MAYO'!T127*T$4,IF($C127=$D$5,'FLETES (#) MAYO'!T127*T$5,0))))</f>
        <v>0</v>
      </c>
      <c r="U127" s="179">
        <f>IF($C127=$D$2,'FLETES (#) MAYO'!U127*U$2,IF($C127=$D$3,'FLETES (#) MAYO'!U127*U$3,IF($C127=$D$4,'FLETES (#) MAYO'!U127*U$4,IF($C127=$D$5,'FLETES (#) MAYO'!U127*U$5,0))))</f>
        <v>0</v>
      </c>
      <c r="V127" s="179">
        <f>IF($C127=$D$2,'FLETES (#) MAYO'!V127*V$2,IF($C127=$D$3,'FLETES (#) MAYO'!V127*V$3,IF($C127=$D$4,'FLETES (#) MAYO'!V127*V$4,IF($C127=$D$5,'FLETES (#) MAYO'!V127*V$5,0))))</f>
        <v>0</v>
      </c>
      <c r="W127" s="179">
        <f>IF($C127=$D$2,'FLETES (#) MAYO'!W127*W$2,IF($C127=$D$3,'FLETES (#) MAYO'!W127*W$3,IF($C127=$D$4,'FLETES (#) MAYO'!W127*W$4,IF($C127=$D$5,'FLETES (#) MAYO'!W127*W$5,0))))</f>
        <v>0</v>
      </c>
      <c r="X127" s="179">
        <f>IF($C127=$D$2,'FLETES (#) MAYO'!X127*X$2,IF($C127=$D$3,'FLETES (#) MAYO'!X127*X$3,IF($C127=$D$4,'FLETES (#) MAYO'!X127*X$4,IF($C127=$D$5,'FLETES (#) MAYO'!X127*X$5,0))))</f>
        <v>0</v>
      </c>
      <c r="Y127" s="179">
        <f>IF($C127=$D$2,'FLETES (#) MAYO'!Y127*Y$2,IF($C127=$D$3,'FLETES (#) MAYO'!Y127*Y$3,IF($C127=$D$4,'FLETES (#) MAYO'!Y127*Y$4,IF($C127=$D$5,'FLETES (#) MAYO'!Y127*Y$5,0))))</f>
        <v>0</v>
      </c>
      <c r="Z127" s="179">
        <f>IF($C127=$D$2,'FLETES (#) MAYO'!Z127*Z$2,IF($C127=$D$3,'FLETES (#) MAYO'!Z127*Z$3,IF($C127=$D$4,'FLETES (#) MAYO'!Z127*Z$4,IF($C127=$D$5,'FLETES (#) MAYO'!Z127*Z$5,0))))</f>
        <v>0</v>
      </c>
      <c r="AA127" s="179">
        <f>IF($C127=$D$2,'FLETES (#) MAYO'!AA127*AA$2,IF($C127=$D$3,'FLETES (#) MAYO'!AA127*AA$3,IF($C127=$D$4,'FLETES (#) MAYO'!AA127*AA$4,IF($C127=$D$5,'FLETES (#) MAYO'!AA127*AA$5,0))))</f>
        <v>0</v>
      </c>
      <c r="AB127" s="179">
        <f>IF($C127=$D$2,'FLETES (#) MAYO'!AB127*AB$2,IF($C127=$D$3,'FLETES (#) MAYO'!AB127*AB$3,IF($C127=$D$4,'FLETES (#) MAYO'!AB127*AB$4,IF($C127=$D$5,'FLETES (#) MAYO'!AB127*AB$5,0))))</f>
        <v>0</v>
      </c>
      <c r="AC127" s="179">
        <f>IF($C127=$D$2,'FLETES (#) MAYO'!AC127*AC$2,IF($C127=$D$3,'FLETES (#) MAYO'!AC127*AC$3,IF($C127=$D$4,'FLETES (#) MAYO'!AC127*AC$4,IF($C127=$D$5,'FLETES (#) MAYO'!AC127*AC$5,0))))</f>
        <v>0</v>
      </c>
      <c r="AD127" s="179">
        <f>IF($C127=$D$2,'FLETES (#) MAYO'!AD127*AD$2,IF($C127=$D$3,'FLETES (#) MAYO'!AD127*AD$3,IF($C127=$D$4,'FLETES (#) MAYO'!AD127*AD$4,IF($C127=$D$5,'FLETES (#) MAYO'!AD127*AD$5,0))))</f>
        <v>0</v>
      </c>
      <c r="AE127" s="179">
        <f>IF($C127=$D$2,'FLETES (#) MAYO'!AE127*AE$2,IF($C127=$D$3,'FLETES (#) MAYO'!AE127*AE$3,IF($C127=$D$4,'FLETES (#) MAYO'!AE127*AE$4,IF($C127=$D$5,'FLETES (#) MAYO'!AE127*AE$5,0))))</f>
        <v>0</v>
      </c>
      <c r="AF127" s="179">
        <f>IF($C127=$D$2,'FLETES (#) MAYO'!AF127*AF$2,IF($C127=$D$3,'FLETES (#) MAYO'!AF127*AF$3,IF($C127=$D$4,'FLETES (#) MAYO'!AF127*AF$4,IF($C127=$D$5,'FLETES (#) MAYO'!AF127*AF$5,0))))</f>
        <v>0</v>
      </c>
      <c r="AG127" s="179">
        <f>IF($C127=$D$2,'FLETES (#) MAYO'!AG127*AG$2,IF($C127=$D$3,'FLETES (#) MAYO'!AG127*AG$3,IF($C127=$D$4,'FLETES (#) MAYO'!AG127*AG$4,IF($C127=$D$5,'FLETES (#) MAYO'!AG127*AG$5,0))))</f>
        <v>0</v>
      </c>
      <c r="AH127" s="179">
        <f>IF($C127=$D$2,'FLETES (#) MAYO'!AH127*AH$2,IF($C127=$D$3,'FLETES (#) MAYO'!AH127*AH$3,IF($C127=$D$4,'FLETES (#) MAYO'!AH127*AH$4,IF($C127=$D$5,'FLETES (#) MAYO'!AH127*AH$5,0))))</f>
        <v>0</v>
      </c>
      <c r="AI127" s="179">
        <f>IF($C127=$D$2,'FLETES (#) MAYO'!AI127*AI$2,IF($C127=$D$3,'FLETES (#) MAYO'!AI127*AI$3,IF($C127=$D$4,'FLETES (#) MAYO'!AI127*AI$4,IF($C127=$D$5,'FLETES (#) MAYO'!AI127*AI$5,0))))</f>
        <v>0</v>
      </c>
      <c r="AJ127" s="179">
        <f>IF($C127=$D$2,'FLETES (#) MAYO'!AJ127*AJ$2,IF($C127=$D$3,'FLETES (#) MAYO'!AJ127*AJ$3,IF($C127=$D$4,'FLETES (#) MAYO'!AJ127*AJ$4,IF($C127=$D$5,'FLETES (#) MAYO'!AJ127*AJ$5,0))))</f>
        <v>0</v>
      </c>
      <c r="AK127" s="179">
        <f>IF($C127=$D$2,'FLETES (#) MAYO'!AK127*AK$2,IF($C127=$D$3,'FLETES (#) MAYO'!AK127*AK$3,IF($C127=$D$4,'FLETES (#) MAYO'!AK127*AK$4,IF($C127=$D$5,'FLETES (#) MAYO'!AK127*AK$5,0))))</f>
        <v>0</v>
      </c>
      <c r="AL127" s="179">
        <f>IF($C127=$D$2,'FLETES (#) MAYO'!AL127*AL$2,IF($C127=$D$3,'FLETES (#) MAYO'!AL127*AL$3,IF($C127=$D$4,'FLETES (#) MAYO'!AL127*AL$4,IF($C127=$D$5,'FLETES (#) MAYO'!AL127*AL$5,0))))</f>
        <v>0</v>
      </c>
      <c r="AM127" s="179">
        <f>IF($C127=$D$2,'FLETES (#) MAYO'!AM127*AM$2,IF($C127=$D$3,'FLETES (#) MAYO'!AM127*AM$3,IF($C127=$D$4,'FLETES (#) MAYO'!AM127*AM$4,IF($C127=$D$5,'FLETES (#) MAYO'!AM127*AM$5,0))))</f>
        <v>0</v>
      </c>
    </row>
    <row r="128" spans="1:39">
      <c r="A128" s="141"/>
      <c r="B128" s="165"/>
      <c r="C128" s="165"/>
      <c r="D128" s="178">
        <f t="shared" si="0"/>
        <v>0</v>
      </c>
      <c r="E128" s="179">
        <f>IF($C128=$D$2,'FLETES (#) MAYO'!E128*E$2,IF($C128=$D$3,'FLETES (#) MAYO'!E128*E$3,IF($C128=$D$4,'FLETES (#) MAYO'!E128*E$4,IF($C128=$D$5,'FLETES (#) MAYO'!E128*E$5,0))))</f>
        <v>0</v>
      </c>
      <c r="F128" s="179">
        <f>IF($C128=$D$2,'FLETES (#) MAYO'!F128*F$2,IF($C128=$D$3,'FLETES (#) MAYO'!F128*F$3,IF($C128=$D$4,'FLETES (#) MAYO'!F128*F$4,IF($C128=$D$5,'FLETES (#) MAYO'!F128*F$5,0))))</f>
        <v>0</v>
      </c>
      <c r="G128" s="179">
        <f>IF($C128=$D$2,'FLETES (#) MAYO'!G128*G$2,IF($C128=$D$3,'FLETES (#) MAYO'!G128*G$3,IF($C128=$D$4,'FLETES (#) MAYO'!G128*G$4,IF($C128=$D$5,'FLETES (#) MAYO'!G128*G$5,0))))</f>
        <v>0</v>
      </c>
      <c r="H128" s="179">
        <f>IF($C128=$D$2,'FLETES (#) MAYO'!H128*H$2,IF($C128=$D$3,'FLETES (#) MAYO'!H128*H$3,IF($C128=$D$4,'FLETES (#) MAYO'!H128*H$4,IF($C128=$D$5,'FLETES (#) MAYO'!H128*H$5,0))))</f>
        <v>0</v>
      </c>
      <c r="I128" s="179">
        <f>IF($C128=$D$2,'FLETES (#) MAYO'!I128*I$2,IF($C128=$D$3,'FLETES (#) MAYO'!I128*I$3,IF($C128=$D$4,'FLETES (#) MAYO'!I128*I$4,IF($C128=$D$5,'FLETES (#) MAYO'!I128*I$5,0))))</f>
        <v>0</v>
      </c>
      <c r="J128" s="179">
        <f>IF($C128=$D$2,'FLETES (#) MAYO'!J128*J$2,IF($C128=$D$3,'FLETES (#) MAYO'!J128*J$3,IF($C128=$D$4,'FLETES (#) MAYO'!J128*J$4,IF($C128=$D$5,'FLETES (#) MAYO'!J128*J$5,0))))</f>
        <v>0</v>
      </c>
      <c r="K128" s="179">
        <f>IF($C128=$D$2,'FLETES (#) MAYO'!K128*K$2,IF($C128=$D$3,'FLETES (#) MAYO'!K128*K$3,IF($C128=$D$4,'FLETES (#) MAYO'!K128*K$4,IF($C128=$D$5,'FLETES (#) MAYO'!K128*K$5,0))))</f>
        <v>0</v>
      </c>
      <c r="L128" s="179">
        <f>IF($C128=$D$2,'FLETES (#) MAYO'!L128*L$2,IF($C128=$D$3,'FLETES (#) MAYO'!L128*L$3,IF($C128=$D$4,'FLETES (#) MAYO'!L128*L$4,IF($C128=$D$5,'FLETES (#) MAYO'!L128*L$5,0))))</f>
        <v>0</v>
      </c>
      <c r="M128" s="179">
        <f>IF($C128=$D$2,'FLETES (#) MAYO'!M128*M$2,IF($C128=$D$3,'FLETES (#) MAYO'!M128*M$3,IF($C128=$D$4,'FLETES (#) MAYO'!M128*M$4,IF($C128=$D$5,'FLETES (#) MAYO'!M128*M$5,0))))</f>
        <v>0</v>
      </c>
      <c r="N128" s="179">
        <f>IF($C128=$D$2,'FLETES (#) MAYO'!N128*N$2,IF($C128=$D$3,'FLETES (#) MAYO'!N128*N$3,IF($C128=$D$4,'FLETES (#) MAYO'!N128*N$4,IF($C128=$D$5,'FLETES (#) MAYO'!N128*N$5,0))))</f>
        <v>0</v>
      </c>
      <c r="O128" s="179">
        <f>IF($C128=$D$2,'FLETES (#) MAYO'!O128*O$2,IF($C128=$D$3,'FLETES (#) MAYO'!O128*O$3,IF($C128=$D$4,'FLETES (#) MAYO'!O128*O$4,IF($C128=$D$5,'FLETES (#) MAYO'!O128*O$5,0))))</f>
        <v>0</v>
      </c>
      <c r="P128" s="179">
        <f>IF($C128=$D$2,'FLETES (#) MAYO'!P128*P$2,IF($C128=$D$3,'FLETES (#) MAYO'!P128*P$3,IF($C128=$D$4,'FLETES (#) MAYO'!P128*P$4,IF($C128=$D$5,'FLETES (#) MAYO'!P128*P$5,0))))</f>
        <v>0</v>
      </c>
      <c r="Q128" s="179">
        <f>IF($C128=$D$2,'FLETES (#) MAYO'!Q128*Q$2,IF($C128=$D$3,'FLETES (#) MAYO'!Q128*Q$3,IF($C128=$D$4,'FLETES (#) MAYO'!Q128*Q$4,IF($C128=$D$5,'FLETES (#) MAYO'!Q128*Q$5,0))))</f>
        <v>0</v>
      </c>
      <c r="R128" s="179">
        <f>IF($C128=$D$2,'FLETES (#) MAYO'!R128*R$2,IF($C128=$D$3,'FLETES (#) MAYO'!R128*R$3,IF($C128=$D$4,'FLETES (#) MAYO'!R128*R$4,IF($C128=$D$5,'FLETES (#) MAYO'!R128*R$5,0))))</f>
        <v>0</v>
      </c>
      <c r="S128" s="179">
        <f>IF($C128=$D$2,'FLETES (#) MAYO'!S128*S$2,IF($C128=$D$3,'FLETES (#) MAYO'!S128*S$3,IF($C128=$D$4,'FLETES (#) MAYO'!S128*S$4,IF($C128=$D$5,'FLETES (#) MAYO'!S128*S$5,0))))</f>
        <v>0</v>
      </c>
      <c r="T128" s="179">
        <f>IF($C128=$D$2,'FLETES (#) MAYO'!T128*T$2,IF($C128=$D$3,'FLETES (#) MAYO'!T128*T$3,IF($C128=$D$4,'FLETES (#) MAYO'!T128*T$4,IF($C128=$D$5,'FLETES (#) MAYO'!T128*T$5,0))))</f>
        <v>0</v>
      </c>
      <c r="U128" s="179">
        <f>IF($C128=$D$2,'FLETES (#) MAYO'!U128*U$2,IF($C128=$D$3,'FLETES (#) MAYO'!U128*U$3,IF($C128=$D$4,'FLETES (#) MAYO'!U128*U$4,IF($C128=$D$5,'FLETES (#) MAYO'!U128*U$5,0))))</f>
        <v>0</v>
      </c>
      <c r="V128" s="179">
        <f>IF($C128=$D$2,'FLETES (#) MAYO'!V128*V$2,IF($C128=$D$3,'FLETES (#) MAYO'!V128*V$3,IF($C128=$D$4,'FLETES (#) MAYO'!V128*V$4,IF($C128=$D$5,'FLETES (#) MAYO'!V128*V$5,0))))</f>
        <v>0</v>
      </c>
      <c r="W128" s="179">
        <f>IF($C128=$D$2,'FLETES (#) MAYO'!W128*W$2,IF($C128=$D$3,'FLETES (#) MAYO'!W128*W$3,IF($C128=$D$4,'FLETES (#) MAYO'!W128*W$4,IF($C128=$D$5,'FLETES (#) MAYO'!W128*W$5,0))))</f>
        <v>0</v>
      </c>
      <c r="X128" s="179">
        <f>IF($C128=$D$2,'FLETES (#) MAYO'!X128*X$2,IF($C128=$D$3,'FLETES (#) MAYO'!X128*X$3,IF($C128=$D$4,'FLETES (#) MAYO'!X128*X$4,IF($C128=$D$5,'FLETES (#) MAYO'!X128*X$5,0))))</f>
        <v>0</v>
      </c>
      <c r="Y128" s="179">
        <f>IF($C128=$D$2,'FLETES (#) MAYO'!Y128*Y$2,IF($C128=$D$3,'FLETES (#) MAYO'!Y128*Y$3,IF($C128=$D$4,'FLETES (#) MAYO'!Y128*Y$4,IF($C128=$D$5,'FLETES (#) MAYO'!Y128*Y$5,0))))</f>
        <v>0</v>
      </c>
      <c r="Z128" s="179">
        <f>IF($C128=$D$2,'FLETES (#) MAYO'!Z128*Z$2,IF($C128=$D$3,'FLETES (#) MAYO'!Z128*Z$3,IF($C128=$D$4,'FLETES (#) MAYO'!Z128*Z$4,IF($C128=$D$5,'FLETES (#) MAYO'!Z128*Z$5,0))))</f>
        <v>0</v>
      </c>
      <c r="AA128" s="179">
        <f>IF($C128=$D$2,'FLETES (#) MAYO'!AA128*AA$2,IF($C128=$D$3,'FLETES (#) MAYO'!AA128*AA$3,IF($C128=$D$4,'FLETES (#) MAYO'!AA128*AA$4,IF($C128=$D$5,'FLETES (#) MAYO'!AA128*AA$5,0))))</f>
        <v>0</v>
      </c>
      <c r="AB128" s="179">
        <f>IF($C128=$D$2,'FLETES (#) MAYO'!AB128*AB$2,IF($C128=$D$3,'FLETES (#) MAYO'!AB128*AB$3,IF($C128=$D$4,'FLETES (#) MAYO'!AB128*AB$4,IF($C128=$D$5,'FLETES (#) MAYO'!AB128*AB$5,0))))</f>
        <v>0</v>
      </c>
      <c r="AC128" s="179">
        <f>IF($C128=$D$2,'FLETES (#) MAYO'!AC128*AC$2,IF($C128=$D$3,'FLETES (#) MAYO'!AC128*AC$3,IF($C128=$D$4,'FLETES (#) MAYO'!AC128*AC$4,IF($C128=$D$5,'FLETES (#) MAYO'!AC128*AC$5,0))))</f>
        <v>0</v>
      </c>
      <c r="AD128" s="179">
        <f>IF($C128=$D$2,'FLETES (#) MAYO'!AD128*AD$2,IF($C128=$D$3,'FLETES (#) MAYO'!AD128*AD$3,IF($C128=$D$4,'FLETES (#) MAYO'!AD128*AD$4,IF($C128=$D$5,'FLETES (#) MAYO'!AD128*AD$5,0))))</f>
        <v>0</v>
      </c>
      <c r="AE128" s="179">
        <f>IF($C128=$D$2,'FLETES (#) MAYO'!AE128*AE$2,IF($C128=$D$3,'FLETES (#) MAYO'!AE128*AE$3,IF($C128=$D$4,'FLETES (#) MAYO'!AE128*AE$4,IF($C128=$D$5,'FLETES (#) MAYO'!AE128*AE$5,0))))</f>
        <v>0</v>
      </c>
      <c r="AF128" s="179">
        <f>IF($C128=$D$2,'FLETES (#) MAYO'!AF128*AF$2,IF($C128=$D$3,'FLETES (#) MAYO'!AF128*AF$3,IF($C128=$D$4,'FLETES (#) MAYO'!AF128*AF$4,IF($C128=$D$5,'FLETES (#) MAYO'!AF128*AF$5,0))))</f>
        <v>0</v>
      </c>
      <c r="AG128" s="179">
        <f>IF($C128=$D$2,'FLETES (#) MAYO'!AG128*AG$2,IF($C128=$D$3,'FLETES (#) MAYO'!AG128*AG$3,IF($C128=$D$4,'FLETES (#) MAYO'!AG128*AG$4,IF($C128=$D$5,'FLETES (#) MAYO'!AG128*AG$5,0))))</f>
        <v>0</v>
      </c>
      <c r="AH128" s="179">
        <f>IF($C128=$D$2,'FLETES (#) MAYO'!AH128*AH$2,IF($C128=$D$3,'FLETES (#) MAYO'!AH128*AH$3,IF($C128=$D$4,'FLETES (#) MAYO'!AH128*AH$4,IF($C128=$D$5,'FLETES (#) MAYO'!AH128*AH$5,0))))</f>
        <v>0</v>
      </c>
      <c r="AI128" s="179">
        <f>IF($C128=$D$2,'FLETES (#) MAYO'!AI128*AI$2,IF($C128=$D$3,'FLETES (#) MAYO'!AI128*AI$3,IF($C128=$D$4,'FLETES (#) MAYO'!AI128*AI$4,IF($C128=$D$5,'FLETES (#) MAYO'!AI128*AI$5,0))))</f>
        <v>0</v>
      </c>
      <c r="AJ128" s="179">
        <f>IF($C128=$D$2,'FLETES (#) MAYO'!AJ128*AJ$2,IF($C128=$D$3,'FLETES (#) MAYO'!AJ128*AJ$3,IF($C128=$D$4,'FLETES (#) MAYO'!AJ128*AJ$4,IF($C128=$D$5,'FLETES (#) MAYO'!AJ128*AJ$5,0))))</f>
        <v>0</v>
      </c>
      <c r="AK128" s="179">
        <f>IF($C128=$D$2,'FLETES (#) MAYO'!AK128*AK$2,IF($C128=$D$3,'FLETES (#) MAYO'!AK128*AK$3,IF($C128=$D$4,'FLETES (#) MAYO'!AK128*AK$4,IF($C128=$D$5,'FLETES (#) MAYO'!AK128*AK$5,0))))</f>
        <v>0</v>
      </c>
      <c r="AL128" s="179">
        <f>IF($C128=$D$2,'FLETES (#) MAYO'!AL128*AL$2,IF($C128=$D$3,'FLETES (#) MAYO'!AL128*AL$3,IF($C128=$D$4,'FLETES (#) MAYO'!AL128*AL$4,IF($C128=$D$5,'FLETES (#) MAYO'!AL128*AL$5,0))))</f>
        <v>0</v>
      </c>
      <c r="AM128" s="179">
        <f>IF($C128=$D$2,'FLETES (#) MAYO'!AM128*AM$2,IF($C128=$D$3,'FLETES (#) MAYO'!AM128*AM$3,IF($C128=$D$4,'FLETES (#) MAYO'!AM128*AM$4,IF($C128=$D$5,'FLETES (#) MAYO'!AM128*AM$5,0))))</f>
        <v>0</v>
      </c>
    </row>
    <row r="129" spans="1:39">
      <c r="A129" s="141"/>
      <c r="B129" s="165"/>
      <c r="C129" s="165"/>
      <c r="D129" s="178">
        <f t="shared" si="0"/>
        <v>0</v>
      </c>
      <c r="E129" s="179">
        <f>IF($C129=$D$2,'FLETES (#) MAYO'!E129*E$2,IF($C129=$D$3,'FLETES (#) MAYO'!E129*E$3,IF($C129=$D$4,'FLETES (#) MAYO'!E129*E$4,IF($C129=$D$5,'FLETES (#) MAYO'!E129*E$5,0))))</f>
        <v>0</v>
      </c>
      <c r="F129" s="179">
        <f>IF($C129=$D$2,'FLETES (#) MAYO'!F129*F$2,IF($C129=$D$3,'FLETES (#) MAYO'!F129*F$3,IF($C129=$D$4,'FLETES (#) MAYO'!F129*F$4,IF($C129=$D$5,'FLETES (#) MAYO'!F129*F$5,0))))</f>
        <v>0</v>
      </c>
      <c r="G129" s="179">
        <f>IF($C129=$D$2,'FLETES (#) MAYO'!G129*G$2,IF($C129=$D$3,'FLETES (#) MAYO'!G129*G$3,IF($C129=$D$4,'FLETES (#) MAYO'!G129*G$4,IF($C129=$D$5,'FLETES (#) MAYO'!G129*G$5,0))))</f>
        <v>0</v>
      </c>
      <c r="H129" s="179">
        <f>IF($C129=$D$2,'FLETES (#) MAYO'!H129*H$2,IF($C129=$D$3,'FLETES (#) MAYO'!H129*H$3,IF($C129=$D$4,'FLETES (#) MAYO'!H129*H$4,IF($C129=$D$5,'FLETES (#) MAYO'!H129*H$5,0))))</f>
        <v>0</v>
      </c>
      <c r="I129" s="179">
        <f>IF($C129=$D$2,'FLETES (#) MAYO'!I129*I$2,IF($C129=$D$3,'FLETES (#) MAYO'!I129*I$3,IF($C129=$D$4,'FLETES (#) MAYO'!I129*I$4,IF($C129=$D$5,'FLETES (#) MAYO'!I129*I$5,0))))</f>
        <v>0</v>
      </c>
      <c r="J129" s="179">
        <f>IF($C129=$D$2,'FLETES (#) MAYO'!J129*J$2,IF($C129=$D$3,'FLETES (#) MAYO'!J129*J$3,IF($C129=$D$4,'FLETES (#) MAYO'!J129*J$4,IF($C129=$D$5,'FLETES (#) MAYO'!J129*J$5,0))))</f>
        <v>0</v>
      </c>
      <c r="K129" s="179">
        <f>IF($C129=$D$2,'FLETES (#) MAYO'!K129*K$2,IF($C129=$D$3,'FLETES (#) MAYO'!K129*K$3,IF($C129=$D$4,'FLETES (#) MAYO'!K129*K$4,IF($C129=$D$5,'FLETES (#) MAYO'!K129*K$5,0))))</f>
        <v>0</v>
      </c>
      <c r="L129" s="179">
        <f>IF($C129=$D$2,'FLETES (#) MAYO'!L129*L$2,IF($C129=$D$3,'FLETES (#) MAYO'!L129*L$3,IF($C129=$D$4,'FLETES (#) MAYO'!L129*L$4,IF($C129=$D$5,'FLETES (#) MAYO'!L129*L$5,0))))</f>
        <v>0</v>
      </c>
      <c r="M129" s="179">
        <f>IF($C129=$D$2,'FLETES (#) MAYO'!M129*M$2,IF($C129=$D$3,'FLETES (#) MAYO'!M129*M$3,IF($C129=$D$4,'FLETES (#) MAYO'!M129*M$4,IF($C129=$D$5,'FLETES (#) MAYO'!M129*M$5,0))))</f>
        <v>0</v>
      </c>
      <c r="N129" s="179">
        <f>IF($C129=$D$2,'FLETES (#) MAYO'!N129*N$2,IF($C129=$D$3,'FLETES (#) MAYO'!N129*N$3,IF($C129=$D$4,'FLETES (#) MAYO'!N129*N$4,IF($C129=$D$5,'FLETES (#) MAYO'!N129*N$5,0))))</f>
        <v>0</v>
      </c>
      <c r="O129" s="179">
        <f>IF($C129=$D$2,'FLETES (#) MAYO'!O129*O$2,IF($C129=$D$3,'FLETES (#) MAYO'!O129*O$3,IF($C129=$D$4,'FLETES (#) MAYO'!O129*O$4,IF($C129=$D$5,'FLETES (#) MAYO'!O129*O$5,0))))</f>
        <v>0</v>
      </c>
      <c r="P129" s="179">
        <f>IF($C129=$D$2,'FLETES (#) MAYO'!P129*P$2,IF($C129=$D$3,'FLETES (#) MAYO'!P129*P$3,IF($C129=$D$4,'FLETES (#) MAYO'!P129*P$4,IF($C129=$D$5,'FLETES (#) MAYO'!P129*P$5,0))))</f>
        <v>0</v>
      </c>
      <c r="Q129" s="179">
        <f>IF($C129=$D$2,'FLETES (#) MAYO'!Q129*Q$2,IF($C129=$D$3,'FLETES (#) MAYO'!Q129*Q$3,IF($C129=$D$4,'FLETES (#) MAYO'!Q129*Q$4,IF($C129=$D$5,'FLETES (#) MAYO'!Q129*Q$5,0))))</f>
        <v>0</v>
      </c>
      <c r="R129" s="179">
        <f>IF($C129=$D$2,'FLETES (#) MAYO'!R129*R$2,IF($C129=$D$3,'FLETES (#) MAYO'!R129*R$3,IF($C129=$D$4,'FLETES (#) MAYO'!R129*R$4,IF($C129=$D$5,'FLETES (#) MAYO'!R129*R$5,0))))</f>
        <v>0</v>
      </c>
      <c r="S129" s="179">
        <f>IF($C129=$D$2,'FLETES (#) MAYO'!S129*S$2,IF($C129=$D$3,'FLETES (#) MAYO'!S129*S$3,IF($C129=$D$4,'FLETES (#) MAYO'!S129*S$4,IF($C129=$D$5,'FLETES (#) MAYO'!S129*S$5,0))))</f>
        <v>0</v>
      </c>
      <c r="T129" s="179">
        <f>IF($C129=$D$2,'FLETES (#) MAYO'!T129*T$2,IF($C129=$D$3,'FLETES (#) MAYO'!T129*T$3,IF($C129=$D$4,'FLETES (#) MAYO'!T129*T$4,IF($C129=$D$5,'FLETES (#) MAYO'!T129*T$5,0))))</f>
        <v>0</v>
      </c>
      <c r="U129" s="179">
        <f>IF($C129=$D$2,'FLETES (#) MAYO'!U129*U$2,IF($C129=$D$3,'FLETES (#) MAYO'!U129*U$3,IF($C129=$D$4,'FLETES (#) MAYO'!U129*U$4,IF($C129=$D$5,'FLETES (#) MAYO'!U129*U$5,0))))</f>
        <v>0</v>
      </c>
      <c r="V129" s="179">
        <f>IF($C129=$D$2,'FLETES (#) MAYO'!V129*V$2,IF($C129=$D$3,'FLETES (#) MAYO'!V129*V$3,IF($C129=$D$4,'FLETES (#) MAYO'!V129*V$4,IF($C129=$D$5,'FLETES (#) MAYO'!V129*V$5,0))))</f>
        <v>0</v>
      </c>
      <c r="W129" s="179">
        <f>IF($C129=$D$2,'FLETES (#) MAYO'!W129*W$2,IF($C129=$D$3,'FLETES (#) MAYO'!W129*W$3,IF($C129=$D$4,'FLETES (#) MAYO'!W129*W$4,IF($C129=$D$5,'FLETES (#) MAYO'!W129*W$5,0))))</f>
        <v>0</v>
      </c>
      <c r="X129" s="179">
        <f>IF($C129=$D$2,'FLETES (#) MAYO'!X129*X$2,IF($C129=$D$3,'FLETES (#) MAYO'!X129*X$3,IF($C129=$D$4,'FLETES (#) MAYO'!X129*X$4,IF($C129=$D$5,'FLETES (#) MAYO'!X129*X$5,0))))</f>
        <v>0</v>
      </c>
      <c r="Y129" s="179">
        <f>IF($C129=$D$2,'FLETES (#) MAYO'!Y129*Y$2,IF($C129=$D$3,'FLETES (#) MAYO'!Y129*Y$3,IF($C129=$D$4,'FLETES (#) MAYO'!Y129*Y$4,IF($C129=$D$5,'FLETES (#) MAYO'!Y129*Y$5,0))))</f>
        <v>0</v>
      </c>
      <c r="Z129" s="179">
        <f>IF($C129=$D$2,'FLETES (#) MAYO'!Z129*Z$2,IF($C129=$D$3,'FLETES (#) MAYO'!Z129*Z$3,IF($C129=$D$4,'FLETES (#) MAYO'!Z129*Z$4,IF($C129=$D$5,'FLETES (#) MAYO'!Z129*Z$5,0))))</f>
        <v>0</v>
      </c>
      <c r="AA129" s="179">
        <f>IF($C129=$D$2,'FLETES (#) MAYO'!AA129*AA$2,IF($C129=$D$3,'FLETES (#) MAYO'!AA129*AA$3,IF($C129=$D$4,'FLETES (#) MAYO'!AA129*AA$4,IF($C129=$D$5,'FLETES (#) MAYO'!AA129*AA$5,0))))</f>
        <v>0</v>
      </c>
      <c r="AB129" s="179">
        <f>IF($C129=$D$2,'FLETES (#) MAYO'!AB129*AB$2,IF($C129=$D$3,'FLETES (#) MAYO'!AB129*AB$3,IF($C129=$D$4,'FLETES (#) MAYO'!AB129*AB$4,IF($C129=$D$5,'FLETES (#) MAYO'!AB129*AB$5,0))))</f>
        <v>0</v>
      </c>
      <c r="AC129" s="179">
        <f>IF($C129=$D$2,'FLETES (#) MAYO'!AC129*AC$2,IF($C129=$D$3,'FLETES (#) MAYO'!AC129*AC$3,IF($C129=$D$4,'FLETES (#) MAYO'!AC129*AC$4,IF($C129=$D$5,'FLETES (#) MAYO'!AC129*AC$5,0))))</f>
        <v>0</v>
      </c>
      <c r="AD129" s="179">
        <f>IF($C129=$D$2,'FLETES (#) MAYO'!AD129*AD$2,IF($C129=$D$3,'FLETES (#) MAYO'!AD129*AD$3,IF($C129=$D$4,'FLETES (#) MAYO'!AD129*AD$4,IF($C129=$D$5,'FLETES (#) MAYO'!AD129*AD$5,0))))</f>
        <v>0</v>
      </c>
      <c r="AE129" s="179">
        <f>IF($C129=$D$2,'FLETES (#) MAYO'!AE129*AE$2,IF($C129=$D$3,'FLETES (#) MAYO'!AE129*AE$3,IF($C129=$D$4,'FLETES (#) MAYO'!AE129*AE$4,IF($C129=$D$5,'FLETES (#) MAYO'!AE129*AE$5,0))))</f>
        <v>0</v>
      </c>
      <c r="AF129" s="179">
        <f>IF($C129=$D$2,'FLETES (#) MAYO'!AF129*AF$2,IF($C129=$D$3,'FLETES (#) MAYO'!AF129*AF$3,IF($C129=$D$4,'FLETES (#) MAYO'!AF129*AF$4,IF($C129=$D$5,'FLETES (#) MAYO'!AF129*AF$5,0))))</f>
        <v>0</v>
      </c>
      <c r="AG129" s="179">
        <f>IF($C129=$D$2,'FLETES (#) MAYO'!AG129*AG$2,IF($C129=$D$3,'FLETES (#) MAYO'!AG129*AG$3,IF($C129=$D$4,'FLETES (#) MAYO'!AG129*AG$4,IF($C129=$D$5,'FLETES (#) MAYO'!AG129*AG$5,0))))</f>
        <v>0</v>
      </c>
      <c r="AH129" s="179">
        <f>IF($C129=$D$2,'FLETES (#) MAYO'!AH129*AH$2,IF($C129=$D$3,'FLETES (#) MAYO'!AH129*AH$3,IF($C129=$D$4,'FLETES (#) MAYO'!AH129*AH$4,IF($C129=$D$5,'FLETES (#) MAYO'!AH129*AH$5,0))))</f>
        <v>0</v>
      </c>
      <c r="AI129" s="179">
        <f>IF($C129=$D$2,'FLETES (#) MAYO'!AI129*AI$2,IF($C129=$D$3,'FLETES (#) MAYO'!AI129*AI$3,IF($C129=$D$4,'FLETES (#) MAYO'!AI129*AI$4,IF($C129=$D$5,'FLETES (#) MAYO'!AI129*AI$5,0))))</f>
        <v>0</v>
      </c>
      <c r="AJ129" s="179">
        <f>IF($C129=$D$2,'FLETES (#) MAYO'!AJ129*AJ$2,IF($C129=$D$3,'FLETES (#) MAYO'!AJ129*AJ$3,IF($C129=$D$4,'FLETES (#) MAYO'!AJ129*AJ$4,IF($C129=$D$5,'FLETES (#) MAYO'!AJ129*AJ$5,0))))</f>
        <v>0</v>
      </c>
      <c r="AK129" s="179">
        <f>IF($C129=$D$2,'FLETES (#) MAYO'!AK129*AK$2,IF($C129=$D$3,'FLETES (#) MAYO'!AK129*AK$3,IF($C129=$D$4,'FLETES (#) MAYO'!AK129*AK$4,IF($C129=$D$5,'FLETES (#) MAYO'!AK129*AK$5,0))))</f>
        <v>0</v>
      </c>
      <c r="AL129" s="179">
        <f>IF($C129=$D$2,'FLETES (#) MAYO'!AL129*AL$2,IF($C129=$D$3,'FLETES (#) MAYO'!AL129*AL$3,IF($C129=$D$4,'FLETES (#) MAYO'!AL129*AL$4,IF($C129=$D$5,'FLETES (#) MAYO'!AL129*AL$5,0))))</f>
        <v>0</v>
      </c>
      <c r="AM129" s="179">
        <f>IF($C129=$D$2,'FLETES (#) MAYO'!AM129*AM$2,IF($C129=$D$3,'FLETES (#) MAYO'!AM129*AM$3,IF($C129=$D$4,'FLETES (#) MAYO'!AM129*AM$4,IF($C129=$D$5,'FLETES (#) MAYO'!AM129*AM$5,0))))</f>
        <v>0</v>
      </c>
    </row>
    <row r="130" spans="1:39">
      <c r="A130" s="141"/>
      <c r="B130" s="165"/>
      <c r="C130" s="165"/>
      <c r="D130" s="178">
        <f t="shared" si="0"/>
        <v>0</v>
      </c>
      <c r="E130" s="179">
        <f>IF($C130=$D$2,'FLETES (#) MAYO'!E130*E$2,IF($C130=$D$3,'FLETES (#) MAYO'!E130*E$3,IF($C130=$D$4,'FLETES (#) MAYO'!E130*E$4,IF($C130=$D$5,'FLETES (#) MAYO'!E130*E$5,0))))</f>
        <v>0</v>
      </c>
      <c r="F130" s="179">
        <f>IF($C130=$D$2,'FLETES (#) MAYO'!F130*F$2,IF($C130=$D$3,'FLETES (#) MAYO'!F130*F$3,IF($C130=$D$4,'FLETES (#) MAYO'!F130*F$4,IF($C130=$D$5,'FLETES (#) MAYO'!F130*F$5,0))))</f>
        <v>0</v>
      </c>
      <c r="G130" s="179">
        <f>IF($C130=$D$2,'FLETES (#) MAYO'!G130*G$2,IF($C130=$D$3,'FLETES (#) MAYO'!G130*G$3,IF($C130=$D$4,'FLETES (#) MAYO'!G130*G$4,IF($C130=$D$5,'FLETES (#) MAYO'!G130*G$5,0))))</f>
        <v>0</v>
      </c>
      <c r="H130" s="179">
        <f>IF($C130=$D$2,'FLETES (#) MAYO'!H130*H$2,IF($C130=$D$3,'FLETES (#) MAYO'!H130*H$3,IF($C130=$D$4,'FLETES (#) MAYO'!H130*H$4,IF($C130=$D$5,'FLETES (#) MAYO'!H130*H$5,0))))</f>
        <v>0</v>
      </c>
      <c r="I130" s="179">
        <f>IF($C130=$D$2,'FLETES (#) MAYO'!I130*I$2,IF($C130=$D$3,'FLETES (#) MAYO'!I130*I$3,IF($C130=$D$4,'FLETES (#) MAYO'!I130*I$4,IF($C130=$D$5,'FLETES (#) MAYO'!I130*I$5,0))))</f>
        <v>0</v>
      </c>
      <c r="J130" s="179">
        <f>IF($C130=$D$2,'FLETES (#) MAYO'!J130*J$2,IF($C130=$D$3,'FLETES (#) MAYO'!J130*J$3,IF($C130=$D$4,'FLETES (#) MAYO'!J130*J$4,IF($C130=$D$5,'FLETES (#) MAYO'!J130*J$5,0))))</f>
        <v>0</v>
      </c>
      <c r="K130" s="179">
        <f>IF($C130=$D$2,'FLETES (#) MAYO'!K130*K$2,IF($C130=$D$3,'FLETES (#) MAYO'!K130*K$3,IF($C130=$D$4,'FLETES (#) MAYO'!K130*K$4,IF($C130=$D$5,'FLETES (#) MAYO'!K130*K$5,0))))</f>
        <v>0</v>
      </c>
      <c r="L130" s="179">
        <f>IF($C130=$D$2,'FLETES (#) MAYO'!L130*L$2,IF($C130=$D$3,'FLETES (#) MAYO'!L130*L$3,IF($C130=$D$4,'FLETES (#) MAYO'!L130*L$4,IF($C130=$D$5,'FLETES (#) MAYO'!L130*L$5,0))))</f>
        <v>0</v>
      </c>
      <c r="M130" s="179">
        <f>IF($C130=$D$2,'FLETES (#) MAYO'!M130*M$2,IF($C130=$D$3,'FLETES (#) MAYO'!M130*M$3,IF($C130=$D$4,'FLETES (#) MAYO'!M130*M$4,IF($C130=$D$5,'FLETES (#) MAYO'!M130*M$5,0))))</f>
        <v>0</v>
      </c>
      <c r="N130" s="179">
        <f>IF($C130=$D$2,'FLETES (#) MAYO'!N130*N$2,IF($C130=$D$3,'FLETES (#) MAYO'!N130*N$3,IF($C130=$D$4,'FLETES (#) MAYO'!N130*N$4,IF($C130=$D$5,'FLETES (#) MAYO'!N130*N$5,0))))</f>
        <v>0</v>
      </c>
      <c r="O130" s="179">
        <f>IF($C130=$D$2,'FLETES (#) MAYO'!O130*O$2,IF($C130=$D$3,'FLETES (#) MAYO'!O130*O$3,IF($C130=$D$4,'FLETES (#) MAYO'!O130*O$4,IF($C130=$D$5,'FLETES (#) MAYO'!O130*O$5,0))))</f>
        <v>0</v>
      </c>
      <c r="P130" s="179">
        <f>IF($C130=$D$2,'FLETES (#) MAYO'!P130*P$2,IF($C130=$D$3,'FLETES (#) MAYO'!P130*P$3,IF($C130=$D$4,'FLETES (#) MAYO'!P130*P$4,IF($C130=$D$5,'FLETES (#) MAYO'!P130*P$5,0))))</f>
        <v>0</v>
      </c>
      <c r="Q130" s="179">
        <f>IF($C130=$D$2,'FLETES (#) MAYO'!Q130*Q$2,IF($C130=$D$3,'FLETES (#) MAYO'!Q130*Q$3,IF($C130=$D$4,'FLETES (#) MAYO'!Q130*Q$4,IF($C130=$D$5,'FLETES (#) MAYO'!Q130*Q$5,0))))</f>
        <v>0</v>
      </c>
      <c r="R130" s="179">
        <f>IF($C130=$D$2,'FLETES (#) MAYO'!R130*R$2,IF($C130=$D$3,'FLETES (#) MAYO'!R130*R$3,IF($C130=$D$4,'FLETES (#) MAYO'!R130*R$4,IF($C130=$D$5,'FLETES (#) MAYO'!R130*R$5,0))))</f>
        <v>0</v>
      </c>
      <c r="S130" s="179">
        <f>IF($C130=$D$2,'FLETES (#) MAYO'!S130*S$2,IF($C130=$D$3,'FLETES (#) MAYO'!S130*S$3,IF($C130=$D$4,'FLETES (#) MAYO'!S130*S$4,IF($C130=$D$5,'FLETES (#) MAYO'!S130*S$5,0))))</f>
        <v>0</v>
      </c>
      <c r="T130" s="179">
        <f>IF($C130=$D$2,'FLETES (#) MAYO'!T130*T$2,IF($C130=$D$3,'FLETES (#) MAYO'!T130*T$3,IF($C130=$D$4,'FLETES (#) MAYO'!T130*T$4,IF($C130=$D$5,'FLETES (#) MAYO'!T130*T$5,0))))</f>
        <v>0</v>
      </c>
      <c r="U130" s="179">
        <f>IF($C130=$D$2,'FLETES (#) MAYO'!U130*U$2,IF($C130=$D$3,'FLETES (#) MAYO'!U130*U$3,IF($C130=$D$4,'FLETES (#) MAYO'!U130*U$4,IF($C130=$D$5,'FLETES (#) MAYO'!U130*U$5,0))))</f>
        <v>0</v>
      </c>
      <c r="V130" s="179">
        <f>IF($C130=$D$2,'FLETES (#) MAYO'!V130*V$2,IF($C130=$D$3,'FLETES (#) MAYO'!V130*V$3,IF($C130=$D$4,'FLETES (#) MAYO'!V130*V$4,IF($C130=$D$5,'FLETES (#) MAYO'!V130*V$5,0))))</f>
        <v>0</v>
      </c>
      <c r="W130" s="179">
        <f>IF($C130=$D$2,'FLETES (#) MAYO'!W130*W$2,IF($C130=$D$3,'FLETES (#) MAYO'!W130*W$3,IF($C130=$D$4,'FLETES (#) MAYO'!W130*W$4,IF($C130=$D$5,'FLETES (#) MAYO'!W130*W$5,0))))</f>
        <v>0</v>
      </c>
      <c r="X130" s="179">
        <f>IF($C130=$D$2,'FLETES (#) MAYO'!X130*X$2,IF($C130=$D$3,'FLETES (#) MAYO'!X130*X$3,IF($C130=$D$4,'FLETES (#) MAYO'!X130*X$4,IF($C130=$D$5,'FLETES (#) MAYO'!X130*X$5,0))))</f>
        <v>0</v>
      </c>
      <c r="Y130" s="179">
        <f>IF($C130=$D$2,'FLETES (#) MAYO'!Y130*Y$2,IF($C130=$D$3,'FLETES (#) MAYO'!Y130*Y$3,IF($C130=$D$4,'FLETES (#) MAYO'!Y130*Y$4,IF($C130=$D$5,'FLETES (#) MAYO'!Y130*Y$5,0))))</f>
        <v>0</v>
      </c>
      <c r="Z130" s="179">
        <f>IF($C130=$D$2,'FLETES (#) MAYO'!Z130*Z$2,IF($C130=$D$3,'FLETES (#) MAYO'!Z130*Z$3,IF($C130=$D$4,'FLETES (#) MAYO'!Z130*Z$4,IF($C130=$D$5,'FLETES (#) MAYO'!Z130*Z$5,0))))</f>
        <v>0</v>
      </c>
      <c r="AA130" s="179">
        <f>IF($C130=$D$2,'FLETES (#) MAYO'!AA130*AA$2,IF($C130=$D$3,'FLETES (#) MAYO'!AA130*AA$3,IF($C130=$D$4,'FLETES (#) MAYO'!AA130*AA$4,IF($C130=$D$5,'FLETES (#) MAYO'!AA130*AA$5,0))))</f>
        <v>0</v>
      </c>
      <c r="AB130" s="179">
        <f>IF($C130=$D$2,'FLETES (#) MAYO'!AB130*AB$2,IF($C130=$D$3,'FLETES (#) MAYO'!AB130*AB$3,IF($C130=$D$4,'FLETES (#) MAYO'!AB130*AB$4,IF($C130=$D$5,'FLETES (#) MAYO'!AB130*AB$5,0))))</f>
        <v>0</v>
      </c>
      <c r="AC130" s="179">
        <f>IF($C130=$D$2,'FLETES (#) MAYO'!AC130*AC$2,IF($C130=$D$3,'FLETES (#) MAYO'!AC130*AC$3,IF($C130=$D$4,'FLETES (#) MAYO'!AC130*AC$4,IF($C130=$D$5,'FLETES (#) MAYO'!AC130*AC$5,0))))</f>
        <v>0</v>
      </c>
      <c r="AD130" s="179">
        <f>IF($C130=$D$2,'FLETES (#) MAYO'!AD130*AD$2,IF($C130=$D$3,'FLETES (#) MAYO'!AD130*AD$3,IF($C130=$D$4,'FLETES (#) MAYO'!AD130*AD$4,IF($C130=$D$5,'FLETES (#) MAYO'!AD130*AD$5,0))))</f>
        <v>0</v>
      </c>
      <c r="AE130" s="179">
        <f>IF($C130=$D$2,'FLETES (#) MAYO'!AE130*AE$2,IF($C130=$D$3,'FLETES (#) MAYO'!AE130*AE$3,IF($C130=$D$4,'FLETES (#) MAYO'!AE130*AE$4,IF($C130=$D$5,'FLETES (#) MAYO'!AE130*AE$5,0))))</f>
        <v>0</v>
      </c>
      <c r="AF130" s="179">
        <f>IF($C130=$D$2,'FLETES (#) MAYO'!AF130*AF$2,IF($C130=$D$3,'FLETES (#) MAYO'!AF130*AF$3,IF($C130=$D$4,'FLETES (#) MAYO'!AF130*AF$4,IF($C130=$D$5,'FLETES (#) MAYO'!AF130*AF$5,0))))</f>
        <v>0</v>
      </c>
      <c r="AG130" s="179">
        <f>IF($C130=$D$2,'FLETES (#) MAYO'!AG130*AG$2,IF($C130=$D$3,'FLETES (#) MAYO'!AG130*AG$3,IF($C130=$D$4,'FLETES (#) MAYO'!AG130*AG$4,IF($C130=$D$5,'FLETES (#) MAYO'!AG130*AG$5,0))))</f>
        <v>0</v>
      </c>
      <c r="AH130" s="179">
        <f>IF($C130=$D$2,'FLETES (#) MAYO'!AH130*AH$2,IF($C130=$D$3,'FLETES (#) MAYO'!AH130*AH$3,IF($C130=$D$4,'FLETES (#) MAYO'!AH130*AH$4,IF($C130=$D$5,'FLETES (#) MAYO'!AH130*AH$5,0))))</f>
        <v>0</v>
      </c>
      <c r="AI130" s="179">
        <f>IF($C130=$D$2,'FLETES (#) MAYO'!AI130*AI$2,IF($C130=$D$3,'FLETES (#) MAYO'!AI130*AI$3,IF($C130=$D$4,'FLETES (#) MAYO'!AI130*AI$4,IF($C130=$D$5,'FLETES (#) MAYO'!AI130*AI$5,0))))</f>
        <v>0</v>
      </c>
      <c r="AJ130" s="179">
        <f>IF($C130=$D$2,'FLETES (#) MAYO'!AJ130*AJ$2,IF($C130=$D$3,'FLETES (#) MAYO'!AJ130*AJ$3,IF($C130=$D$4,'FLETES (#) MAYO'!AJ130*AJ$4,IF($C130=$D$5,'FLETES (#) MAYO'!AJ130*AJ$5,0))))</f>
        <v>0</v>
      </c>
      <c r="AK130" s="179">
        <f>IF($C130=$D$2,'FLETES (#) MAYO'!AK130*AK$2,IF($C130=$D$3,'FLETES (#) MAYO'!AK130*AK$3,IF($C130=$D$4,'FLETES (#) MAYO'!AK130*AK$4,IF($C130=$D$5,'FLETES (#) MAYO'!AK130*AK$5,0))))</f>
        <v>0</v>
      </c>
      <c r="AL130" s="179">
        <f>IF($C130=$D$2,'FLETES (#) MAYO'!AL130*AL$2,IF($C130=$D$3,'FLETES (#) MAYO'!AL130*AL$3,IF($C130=$D$4,'FLETES (#) MAYO'!AL130*AL$4,IF($C130=$D$5,'FLETES (#) MAYO'!AL130*AL$5,0))))</f>
        <v>0</v>
      </c>
      <c r="AM130" s="179">
        <f>IF($C130=$D$2,'FLETES (#) MAYO'!AM130*AM$2,IF($C130=$D$3,'FLETES (#) MAYO'!AM130*AM$3,IF($C130=$D$4,'FLETES (#) MAYO'!AM130*AM$4,IF($C130=$D$5,'FLETES (#) MAYO'!AM130*AM$5,0))))</f>
        <v>0</v>
      </c>
    </row>
    <row r="131" spans="1:39">
      <c r="A131" s="141"/>
      <c r="B131" s="165"/>
      <c r="C131" s="165"/>
      <c r="D131" s="178">
        <f t="shared" si="0"/>
        <v>0</v>
      </c>
      <c r="E131" s="179">
        <f>IF($C131=$D$2,'FLETES (#) MAYO'!E131*E$2,IF($C131=$D$3,'FLETES (#) MAYO'!E131*E$3,IF($C131=$D$4,'FLETES (#) MAYO'!E131*E$4,IF($C131=$D$5,'FLETES (#) MAYO'!E131*E$5,0))))</f>
        <v>0</v>
      </c>
      <c r="F131" s="179">
        <f>IF($C131=$D$2,'FLETES (#) MAYO'!F131*F$2,IF($C131=$D$3,'FLETES (#) MAYO'!F131*F$3,IF($C131=$D$4,'FLETES (#) MAYO'!F131*F$4,IF($C131=$D$5,'FLETES (#) MAYO'!F131*F$5,0))))</f>
        <v>0</v>
      </c>
      <c r="G131" s="179">
        <f>IF($C131=$D$2,'FLETES (#) MAYO'!G131*G$2,IF($C131=$D$3,'FLETES (#) MAYO'!G131*G$3,IF($C131=$D$4,'FLETES (#) MAYO'!G131*G$4,IF($C131=$D$5,'FLETES (#) MAYO'!G131*G$5,0))))</f>
        <v>0</v>
      </c>
      <c r="H131" s="179">
        <f>IF($C131=$D$2,'FLETES (#) MAYO'!H131*H$2,IF($C131=$D$3,'FLETES (#) MAYO'!H131*H$3,IF($C131=$D$4,'FLETES (#) MAYO'!H131*H$4,IF($C131=$D$5,'FLETES (#) MAYO'!H131*H$5,0))))</f>
        <v>0</v>
      </c>
      <c r="I131" s="179">
        <f>IF($C131=$D$2,'FLETES (#) MAYO'!I131*I$2,IF($C131=$D$3,'FLETES (#) MAYO'!I131*I$3,IF($C131=$D$4,'FLETES (#) MAYO'!I131*I$4,IF($C131=$D$5,'FLETES (#) MAYO'!I131*I$5,0))))</f>
        <v>0</v>
      </c>
      <c r="J131" s="179">
        <f>IF($C131=$D$2,'FLETES (#) MAYO'!J131*J$2,IF($C131=$D$3,'FLETES (#) MAYO'!J131*J$3,IF($C131=$D$4,'FLETES (#) MAYO'!J131*J$4,IF($C131=$D$5,'FLETES (#) MAYO'!J131*J$5,0))))</f>
        <v>0</v>
      </c>
      <c r="K131" s="179">
        <f>IF($C131=$D$2,'FLETES (#) MAYO'!K131*K$2,IF($C131=$D$3,'FLETES (#) MAYO'!K131*K$3,IF($C131=$D$4,'FLETES (#) MAYO'!K131*K$4,IF($C131=$D$5,'FLETES (#) MAYO'!K131*K$5,0))))</f>
        <v>0</v>
      </c>
      <c r="L131" s="179">
        <f>IF($C131=$D$2,'FLETES (#) MAYO'!L131*L$2,IF($C131=$D$3,'FLETES (#) MAYO'!L131*L$3,IF($C131=$D$4,'FLETES (#) MAYO'!L131*L$4,IF($C131=$D$5,'FLETES (#) MAYO'!L131*L$5,0))))</f>
        <v>0</v>
      </c>
      <c r="M131" s="179">
        <f>IF($C131=$D$2,'FLETES (#) MAYO'!M131*M$2,IF($C131=$D$3,'FLETES (#) MAYO'!M131*M$3,IF($C131=$D$4,'FLETES (#) MAYO'!M131*M$4,IF($C131=$D$5,'FLETES (#) MAYO'!M131*M$5,0))))</f>
        <v>0</v>
      </c>
      <c r="N131" s="179">
        <f>IF($C131=$D$2,'FLETES (#) MAYO'!N131*N$2,IF($C131=$D$3,'FLETES (#) MAYO'!N131*N$3,IF($C131=$D$4,'FLETES (#) MAYO'!N131*N$4,IF($C131=$D$5,'FLETES (#) MAYO'!N131*N$5,0))))</f>
        <v>0</v>
      </c>
      <c r="O131" s="179">
        <f>IF($C131=$D$2,'FLETES (#) MAYO'!O131*O$2,IF($C131=$D$3,'FLETES (#) MAYO'!O131*O$3,IF($C131=$D$4,'FLETES (#) MAYO'!O131*O$4,IF($C131=$D$5,'FLETES (#) MAYO'!O131*O$5,0))))</f>
        <v>0</v>
      </c>
      <c r="P131" s="179">
        <f>IF($C131=$D$2,'FLETES (#) MAYO'!P131*P$2,IF($C131=$D$3,'FLETES (#) MAYO'!P131*P$3,IF($C131=$D$4,'FLETES (#) MAYO'!P131*P$4,IF($C131=$D$5,'FLETES (#) MAYO'!P131*P$5,0))))</f>
        <v>0</v>
      </c>
      <c r="Q131" s="179">
        <f>IF($C131=$D$2,'FLETES (#) MAYO'!Q131*Q$2,IF($C131=$D$3,'FLETES (#) MAYO'!Q131*Q$3,IF($C131=$D$4,'FLETES (#) MAYO'!Q131*Q$4,IF($C131=$D$5,'FLETES (#) MAYO'!Q131*Q$5,0))))</f>
        <v>0</v>
      </c>
      <c r="R131" s="179">
        <f>IF($C131=$D$2,'FLETES (#) MAYO'!R131*R$2,IF($C131=$D$3,'FLETES (#) MAYO'!R131*R$3,IF($C131=$D$4,'FLETES (#) MAYO'!R131*R$4,IF($C131=$D$5,'FLETES (#) MAYO'!R131*R$5,0))))</f>
        <v>0</v>
      </c>
      <c r="S131" s="179">
        <f>IF($C131=$D$2,'FLETES (#) MAYO'!S131*S$2,IF($C131=$D$3,'FLETES (#) MAYO'!S131*S$3,IF($C131=$D$4,'FLETES (#) MAYO'!S131*S$4,IF($C131=$D$5,'FLETES (#) MAYO'!S131*S$5,0))))</f>
        <v>0</v>
      </c>
      <c r="T131" s="179">
        <f>IF($C131=$D$2,'FLETES (#) MAYO'!T131*T$2,IF($C131=$D$3,'FLETES (#) MAYO'!T131*T$3,IF($C131=$D$4,'FLETES (#) MAYO'!T131*T$4,IF($C131=$D$5,'FLETES (#) MAYO'!T131*T$5,0))))</f>
        <v>0</v>
      </c>
      <c r="U131" s="179">
        <f>IF($C131=$D$2,'FLETES (#) MAYO'!U131*U$2,IF($C131=$D$3,'FLETES (#) MAYO'!U131*U$3,IF($C131=$D$4,'FLETES (#) MAYO'!U131*U$4,IF($C131=$D$5,'FLETES (#) MAYO'!U131*U$5,0))))</f>
        <v>0</v>
      </c>
      <c r="V131" s="179">
        <f>IF($C131=$D$2,'FLETES (#) MAYO'!V131*V$2,IF($C131=$D$3,'FLETES (#) MAYO'!V131*V$3,IF($C131=$D$4,'FLETES (#) MAYO'!V131*V$4,IF($C131=$D$5,'FLETES (#) MAYO'!V131*V$5,0))))</f>
        <v>0</v>
      </c>
      <c r="W131" s="179">
        <f>IF($C131=$D$2,'FLETES (#) MAYO'!W131*W$2,IF($C131=$D$3,'FLETES (#) MAYO'!W131*W$3,IF($C131=$D$4,'FLETES (#) MAYO'!W131*W$4,IF($C131=$D$5,'FLETES (#) MAYO'!W131*W$5,0))))</f>
        <v>0</v>
      </c>
      <c r="X131" s="179">
        <f>IF($C131=$D$2,'FLETES (#) MAYO'!X131*X$2,IF($C131=$D$3,'FLETES (#) MAYO'!X131*X$3,IF($C131=$D$4,'FLETES (#) MAYO'!X131*X$4,IF($C131=$D$5,'FLETES (#) MAYO'!X131*X$5,0))))</f>
        <v>0</v>
      </c>
      <c r="Y131" s="179">
        <f>IF($C131=$D$2,'FLETES (#) MAYO'!Y131*Y$2,IF($C131=$D$3,'FLETES (#) MAYO'!Y131*Y$3,IF($C131=$D$4,'FLETES (#) MAYO'!Y131*Y$4,IF($C131=$D$5,'FLETES (#) MAYO'!Y131*Y$5,0))))</f>
        <v>0</v>
      </c>
      <c r="Z131" s="179">
        <f>IF($C131=$D$2,'FLETES (#) MAYO'!Z131*Z$2,IF($C131=$D$3,'FLETES (#) MAYO'!Z131*Z$3,IF($C131=$D$4,'FLETES (#) MAYO'!Z131*Z$4,IF($C131=$D$5,'FLETES (#) MAYO'!Z131*Z$5,0))))</f>
        <v>0</v>
      </c>
      <c r="AA131" s="179">
        <f>IF($C131=$D$2,'FLETES (#) MAYO'!AA131*AA$2,IF($C131=$D$3,'FLETES (#) MAYO'!AA131*AA$3,IF($C131=$D$4,'FLETES (#) MAYO'!AA131*AA$4,IF($C131=$D$5,'FLETES (#) MAYO'!AA131*AA$5,0))))</f>
        <v>0</v>
      </c>
      <c r="AB131" s="179">
        <f>IF($C131=$D$2,'FLETES (#) MAYO'!AB131*AB$2,IF($C131=$D$3,'FLETES (#) MAYO'!AB131*AB$3,IF($C131=$D$4,'FLETES (#) MAYO'!AB131*AB$4,IF($C131=$D$5,'FLETES (#) MAYO'!AB131*AB$5,0))))</f>
        <v>0</v>
      </c>
      <c r="AC131" s="179">
        <f>IF($C131=$D$2,'FLETES (#) MAYO'!AC131*AC$2,IF($C131=$D$3,'FLETES (#) MAYO'!AC131*AC$3,IF($C131=$D$4,'FLETES (#) MAYO'!AC131*AC$4,IF($C131=$D$5,'FLETES (#) MAYO'!AC131*AC$5,0))))</f>
        <v>0</v>
      </c>
      <c r="AD131" s="179">
        <f>IF($C131=$D$2,'FLETES (#) MAYO'!AD131*AD$2,IF($C131=$D$3,'FLETES (#) MAYO'!AD131*AD$3,IF($C131=$D$4,'FLETES (#) MAYO'!AD131*AD$4,IF($C131=$D$5,'FLETES (#) MAYO'!AD131*AD$5,0))))</f>
        <v>0</v>
      </c>
      <c r="AE131" s="179">
        <f>IF($C131=$D$2,'FLETES (#) MAYO'!AE131*AE$2,IF($C131=$D$3,'FLETES (#) MAYO'!AE131*AE$3,IF($C131=$D$4,'FLETES (#) MAYO'!AE131*AE$4,IF($C131=$D$5,'FLETES (#) MAYO'!AE131*AE$5,0))))</f>
        <v>0</v>
      </c>
      <c r="AF131" s="179">
        <f>IF($C131=$D$2,'FLETES (#) MAYO'!AF131*AF$2,IF($C131=$D$3,'FLETES (#) MAYO'!AF131*AF$3,IF($C131=$D$4,'FLETES (#) MAYO'!AF131*AF$4,IF($C131=$D$5,'FLETES (#) MAYO'!AF131*AF$5,0))))</f>
        <v>0</v>
      </c>
      <c r="AG131" s="179">
        <f>IF($C131=$D$2,'FLETES (#) MAYO'!AG131*AG$2,IF($C131=$D$3,'FLETES (#) MAYO'!AG131*AG$3,IF($C131=$D$4,'FLETES (#) MAYO'!AG131*AG$4,IF($C131=$D$5,'FLETES (#) MAYO'!AG131*AG$5,0))))</f>
        <v>0</v>
      </c>
      <c r="AH131" s="179">
        <f>IF($C131=$D$2,'FLETES (#) MAYO'!AH131*AH$2,IF($C131=$D$3,'FLETES (#) MAYO'!AH131*AH$3,IF($C131=$D$4,'FLETES (#) MAYO'!AH131*AH$4,IF($C131=$D$5,'FLETES (#) MAYO'!AH131*AH$5,0))))</f>
        <v>0</v>
      </c>
      <c r="AI131" s="179">
        <f>IF($C131=$D$2,'FLETES (#) MAYO'!AI131*AI$2,IF($C131=$D$3,'FLETES (#) MAYO'!AI131*AI$3,IF($C131=$D$4,'FLETES (#) MAYO'!AI131*AI$4,IF($C131=$D$5,'FLETES (#) MAYO'!AI131*AI$5,0))))</f>
        <v>0</v>
      </c>
      <c r="AJ131" s="179">
        <f>IF($C131=$D$2,'FLETES (#) MAYO'!AJ131*AJ$2,IF($C131=$D$3,'FLETES (#) MAYO'!AJ131*AJ$3,IF($C131=$D$4,'FLETES (#) MAYO'!AJ131*AJ$4,IF($C131=$D$5,'FLETES (#) MAYO'!AJ131*AJ$5,0))))</f>
        <v>0</v>
      </c>
      <c r="AK131" s="179">
        <f>IF($C131=$D$2,'FLETES (#) MAYO'!AK131*AK$2,IF($C131=$D$3,'FLETES (#) MAYO'!AK131*AK$3,IF($C131=$D$4,'FLETES (#) MAYO'!AK131*AK$4,IF($C131=$D$5,'FLETES (#) MAYO'!AK131*AK$5,0))))</f>
        <v>0</v>
      </c>
      <c r="AL131" s="179">
        <f>IF($C131=$D$2,'FLETES (#) MAYO'!AL131*AL$2,IF($C131=$D$3,'FLETES (#) MAYO'!AL131*AL$3,IF($C131=$D$4,'FLETES (#) MAYO'!AL131*AL$4,IF($C131=$D$5,'FLETES (#) MAYO'!AL131*AL$5,0))))</f>
        <v>0</v>
      </c>
      <c r="AM131" s="179">
        <f>IF($C131=$D$2,'FLETES (#) MAYO'!AM131*AM$2,IF($C131=$D$3,'FLETES (#) MAYO'!AM131*AM$3,IF($C131=$D$4,'FLETES (#) MAYO'!AM131*AM$4,IF($C131=$D$5,'FLETES (#) MAYO'!AM131*AM$5,0))))</f>
        <v>0</v>
      </c>
    </row>
    <row r="132" spans="1:39">
      <c r="A132" s="141"/>
      <c r="B132" s="165"/>
      <c r="C132" s="165"/>
      <c r="D132" s="178">
        <f t="shared" si="0"/>
        <v>0</v>
      </c>
      <c r="E132" s="179">
        <f>IF($C132=$D$2,'FLETES (#) MAYO'!E132*E$2,IF($C132=$D$3,'FLETES (#) MAYO'!E132*E$3,IF($C132=$D$4,'FLETES (#) MAYO'!E132*E$4,IF($C132=$D$5,'FLETES (#) MAYO'!E132*E$5,0))))</f>
        <v>0</v>
      </c>
      <c r="F132" s="179">
        <f>IF($C132=$D$2,'FLETES (#) MAYO'!F132*F$2,IF($C132=$D$3,'FLETES (#) MAYO'!F132*F$3,IF($C132=$D$4,'FLETES (#) MAYO'!F132*F$4,IF($C132=$D$5,'FLETES (#) MAYO'!F132*F$5,0))))</f>
        <v>0</v>
      </c>
      <c r="G132" s="179">
        <f>IF($C132=$D$2,'FLETES (#) MAYO'!G132*G$2,IF($C132=$D$3,'FLETES (#) MAYO'!G132*G$3,IF($C132=$D$4,'FLETES (#) MAYO'!G132*G$4,IF($C132=$D$5,'FLETES (#) MAYO'!G132*G$5,0))))</f>
        <v>0</v>
      </c>
      <c r="H132" s="179">
        <f>IF($C132=$D$2,'FLETES (#) MAYO'!H132*H$2,IF($C132=$D$3,'FLETES (#) MAYO'!H132*H$3,IF($C132=$D$4,'FLETES (#) MAYO'!H132*H$4,IF($C132=$D$5,'FLETES (#) MAYO'!H132*H$5,0))))</f>
        <v>0</v>
      </c>
      <c r="I132" s="179">
        <f>IF($C132=$D$2,'FLETES (#) MAYO'!I132*I$2,IF($C132=$D$3,'FLETES (#) MAYO'!I132*I$3,IF($C132=$D$4,'FLETES (#) MAYO'!I132*I$4,IF($C132=$D$5,'FLETES (#) MAYO'!I132*I$5,0))))</f>
        <v>0</v>
      </c>
      <c r="J132" s="179">
        <f>IF($C132=$D$2,'FLETES (#) MAYO'!J132*J$2,IF($C132=$D$3,'FLETES (#) MAYO'!J132*J$3,IF($C132=$D$4,'FLETES (#) MAYO'!J132*J$4,IF($C132=$D$5,'FLETES (#) MAYO'!J132*J$5,0))))</f>
        <v>0</v>
      </c>
      <c r="K132" s="179">
        <f>IF($C132=$D$2,'FLETES (#) MAYO'!K132*K$2,IF($C132=$D$3,'FLETES (#) MAYO'!K132*K$3,IF($C132=$D$4,'FLETES (#) MAYO'!K132*K$4,IF($C132=$D$5,'FLETES (#) MAYO'!K132*K$5,0))))</f>
        <v>0</v>
      </c>
      <c r="L132" s="179">
        <f>IF($C132=$D$2,'FLETES (#) MAYO'!L132*L$2,IF($C132=$D$3,'FLETES (#) MAYO'!L132*L$3,IF($C132=$D$4,'FLETES (#) MAYO'!L132*L$4,IF($C132=$D$5,'FLETES (#) MAYO'!L132*L$5,0))))</f>
        <v>0</v>
      </c>
      <c r="M132" s="179">
        <f>IF($C132=$D$2,'FLETES (#) MAYO'!M132*M$2,IF($C132=$D$3,'FLETES (#) MAYO'!M132*M$3,IF($C132=$D$4,'FLETES (#) MAYO'!M132*M$4,IF($C132=$D$5,'FLETES (#) MAYO'!M132*M$5,0))))</f>
        <v>0</v>
      </c>
      <c r="N132" s="179">
        <f>IF($C132=$D$2,'FLETES (#) MAYO'!N132*N$2,IF($C132=$D$3,'FLETES (#) MAYO'!N132*N$3,IF($C132=$D$4,'FLETES (#) MAYO'!N132*N$4,IF($C132=$D$5,'FLETES (#) MAYO'!N132*N$5,0))))</f>
        <v>0</v>
      </c>
      <c r="O132" s="179">
        <f>IF($C132=$D$2,'FLETES (#) MAYO'!O132*O$2,IF($C132=$D$3,'FLETES (#) MAYO'!O132*O$3,IF($C132=$D$4,'FLETES (#) MAYO'!O132*O$4,IF($C132=$D$5,'FLETES (#) MAYO'!O132*O$5,0))))</f>
        <v>0</v>
      </c>
      <c r="P132" s="179">
        <f>IF($C132=$D$2,'FLETES (#) MAYO'!P132*P$2,IF($C132=$D$3,'FLETES (#) MAYO'!P132*P$3,IF($C132=$D$4,'FLETES (#) MAYO'!P132*P$4,IF($C132=$D$5,'FLETES (#) MAYO'!P132*P$5,0))))</f>
        <v>0</v>
      </c>
      <c r="Q132" s="179">
        <f>IF($C132=$D$2,'FLETES (#) MAYO'!Q132*Q$2,IF($C132=$D$3,'FLETES (#) MAYO'!Q132*Q$3,IF($C132=$D$4,'FLETES (#) MAYO'!Q132*Q$4,IF($C132=$D$5,'FLETES (#) MAYO'!Q132*Q$5,0))))</f>
        <v>0</v>
      </c>
      <c r="R132" s="179">
        <f>IF($C132=$D$2,'FLETES (#) MAYO'!R132*R$2,IF($C132=$D$3,'FLETES (#) MAYO'!R132*R$3,IF($C132=$D$4,'FLETES (#) MAYO'!R132*R$4,IF($C132=$D$5,'FLETES (#) MAYO'!R132*R$5,0))))</f>
        <v>0</v>
      </c>
      <c r="S132" s="179">
        <f>IF($C132=$D$2,'FLETES (#) MAYO'!S132*S$2,IF($C132=$D$3,'FLETES (#) MAYO'!S132*S$3,IF($C132=$D$4,'FLETES (#) MAYO'!S132*S$4,IF($C132=$D$5,'FLETES (#) MAYO'!S132*S$5,0))))</f>
        <v>0</v>
      </c>
      <c r="T132" s="179">
        <f>IF($C132=$D$2,'FLETES (#) MAYO'!T132*T$2,IF($C132=$D$3,'FLETES (#) MAYO'!T132*T$3,IF($C132=$D$4,'FLETES (#) MAYO'!T132*T$4,IF($C132=$D$5,'FLETES (#) MAYO'!T132*T$5,0))))</f>
        <v>0</v>
      </c>
      <c r="U132" s="179">
        <f>IF($C132=$D$2,'FLETES (#) MAYO'!U132*U$2,IF($C132=$D$3,'FLETES (#) MAYO'!U132*U$3,IF($C132=$D$4,'FLETES (#) MAYO'!U132*U$4,IF($C132=$D$5,'FLETES (#) MAYO'!U132*U$5,0))))</f>
        <v>0</v>
      </c>
      <c r="V132" s="179">
        <f>IF($C132=$D$2,'FLETES (#) MAYO'!V132*V$2,IF($C132=$D$3,'FLETES (#) MAYO'!V132*V$3,IF($C132=$D$4,'FLETES (#) MAYO'!V132*V$4,IF($C132=$D$5,'FLETES (#) MAYO'!V132*V$5,0))))</f>
        <v>0</v>
      </c>
      <c r="W132" s="179">
        <f>IF($C132=$D$2,'FLETES (#) MAYO'!W132*W$2,IF($C132=$D$3,'FLETES (#) MAYO'!W132*W$3,IF($C132=$D$4,'FLETES (#) MAYO'!W132*W$4,IF($C132=$D$5,'FLETES (#) MAYO'!W132*W$5,0))))</f>
        <v>0</v>
      </c>
      <c r="X132" s="179">
        <f>IF($C132=$D$2,'FLETES (#) MAYO'!X132*X$2,IF($C132=$D$3,'FLETES (#) MAYO'!X132*X$3,IF($C132=$D$4,'FLETES (#) MAYO'!X132*X$4,IF($C132=$D$5,'FLETES (#) MAYO'!X132*X$5,0))))</f>
        <v>0</v>
      </c>
      <c r="Y132" s="179">
        <f>IF($C132=$D$2,'FLETES (#) MAYO'!Y132*Y$2,IF($C132=$D$3,'FLETES (#) MAYO'!Y132*Y$3,IF($C132=$D$4,'FLETES (#) MAYO'!Y132*Y$4,IF($C132=$D$5,'FLETES (#) MAYO'!Y132*Y$5,0))))</f>
        <v>0</v>
      </c>
      <c r="Z132" s="179">
        <f>IF($C132=$D$2,'FLETES (#) MAYO'!Z132*Z$2,IF($C132=$D$3,'FLETES (#) MAYO'!Z132*Z$3,IF($C132=$D$4,'FLETES (#) MAYO'!Z132*Z$4,IF($C132=$D$5,'FLETES (#) MAYO'!Z132*Z$5,0))))</f>
        <v>0</v>
      </c>
      <c r="AA132" s="179">
        <f>IF($C132=$D$2,'FLETES (#) MAYO'!AA132*AA$2,IF($C132=$D$3,'FLETES (#) MAYO'!AA132*AA$3,IF($C132=$D$4,'FLETES (#) MAYO'!AA132*AA$4,IF($C132=$D$5,'FLETES (#) MAYO'!AA132*AA$5,0))))</f>
        <v>0</v>
      </c>
      <c r="AB132" s="179">
        <f>IF($C132=$D$2,'FLETES (#) MAYO'!AB132*AB$2,IF($C132=$D$3,'FLETES (#) MAYO'!AB132*AB$3,IF($C132=$D$4,'FLETES (#) MAYO'!AB132*AB$4,IF($C132=$D$5,'FLETES (#) MAYO'!AB132*AB$5,0))))</f>
        <v>0</v>
      </c>
      <c r="AC132" s="179">
        <f>IF($C132=$D$2,'FLETES (#) MAYO'!AC132*AC$2,IF($C132=$D$3,'FLETES (#) MAYO'!AC132*AC$3,IF($C132=$D$4,'FLETES (#) MAYO'!AC132*AC$4,IF($C132=$D$5,'FLETES (#) MAYO'!AC132*AC$5,0))))</f>
        <v>0</v>
      </c>
      <c r="AD132" s="179">
        <f>IF($C132=$D$2,'FLETES (#) MAYO'!AD132*AD$2,IF($C132=$D$3,'FLETES (#) MAYO'!AD132*AD$3,IF($C132=$D$4,'FLETES (#) MAYO'!AD132*AD$4,IF($C132=$D$5,'FLETES (#) MAYO'!AD132*AD$5,0))))</f>
        <v>0</v>
      </c>
      <c r="AE132" s="179">
        <f>IF($C132=$D$2,'FLETES (#) MAYO'!AE132*AE$2,IF($C132=$D$3,'FLETES (#) MAYO'!AE132*AE$3,IF($C132=$D$4,'FLETES (#) MAYO'!AE132*AE$4,IF($C132=$D$5,'FLETES (#) MAYO'!AE132*AE$5,0))))</f>
        <v>0</v>
      </c>
      <c r="AF132" s="179">
        <f>IF($C132=$D$2,'FLETES (#) MAYO'!AF132*AF$2,IF($C132=$D$3,'FLETES (#) MAYO'!AF132*AF$3,IF($C132=$D$4,'FLETES (#) MAYO'!AF132*AF$4,IF($C132=$D$5,'FLETES (#) MAYO'!AF132*AF$5,0))))</f>
        <v>0</v>
      </c>
      <c r="AG132" s="179">
        <f>IF($C132=$D$2,'FLETES (#) MAYO'!AG132*AG$2,IF($C132=$D$3,'FLETES (#) MAYO'!AG132*AG$3,IF($C132=$D$4,'FLETES (#) MAYO'!AG132*AG$4,IF($C132=$D$5,'FLETES (#) MAYO'!AG132*AG$5,0))))</f>
        <v>0</v>
      </c>
      <c r="AH132" s="179">
        <f>IF($C132=$D$2,'FLETES (#) MAYO'!AH132*AH$2,IF($C132=$D$3,'FLETES (#) MAYO'!AH132*AH$3,IF($C132=$D$4,'FLETES (#) MAYO'!AH132*AH$4,IF($C132=$D$5,'FLETES (#) MAYO'!AH132*AH$5,0))))</f>
        <v>0</v>
      </c>
      <c r="AI132" s="179">
        <f>IF($C132=$D$2,'FLETES (#) MAYO'!AI132*AI$2,IF($C132=$D$3,'FLETES (#) MAYO'!AI132*AI$3,IF($C132=$D$4,'FLETES (#) MAYO'!AI132*AI$4,IF($C132=$D$5,'FLETES (#) MAYO'!AI132*AI$5,0))))</f>
        <v>0</v>
      </c>
      <c r="AJ132" s="179">
        <f>IF($C132=$D$2,'FLETES (#) MAYO'!AJ132*AJ$2,IF($C132=$D$3,'FLETES (#) MAYO'!AJ132*AJ$3,IF($C132=$D$4,'FLETES (#) MAYO'!AJ132*AJ$4,IF($C132=$D$5,'FLETES (#) MAYO'!AJ132*AJ$5,0))))</f>
        <v>0</v>
      </c>
      <c r="AK132" s="179">
        <f>IF($C132=$D$2,'FLETES (#) MAYO'!AK132*AK$2,IF($C132=$D$3,'FLETES (#) MAYO'!AK132*AK$3,IF($C132=$D$4,'FLETES (#) MAYO'!AK132*AK$4,IF($C132=$D$5,'FLETES (#) MAYO'!AK132*AK$5,0))))</f>
        <v>0</v>
      </c>
      <c r="AL132" s="179">
        <f>IF($C132=$D$2,'FLETES (#) MAYO'!AL132*AL$2,IF($C132=$D$3,'FLETES (#) MAYO'!AL132*AL$3,IF($C132=$D$4,'FLETES (#) MAYO'!AL132*AL$4,IF($C132=$D$5,'FLETES (#) MAYO'!AL132*AL$5,0))))</f>
        <v>0</v>
      </c>
      <c r="AM132" s="179">
        <f>IF($C132=$D$2,'FLETES (#) MAYO'!AM132*AM$2,IF($C132=$D$3,'FLETES (#) MAYO'!AM132*AM$3,IF($C132=$D$4,'FLETES (#) MAYO'!AM132*AM$4,IF($C132=$D$5,'FLETES (#) MAYO'!AM132*AM$5,0))))</f>
        <v>0</v>
      </c>
    </row>
    <row r="133" spans="1:39">
      <c r="A133" s="141"/>
      <c r="B133" s="165"/>
      <c r="C133" s="165"/>
      <c r="D133" s="178">
        <f t="shared" si="0"/>
        <v>0</v>
      </c>
      <c r="E133" s="179">
        <f>IF($C133=$D$2,'FLETES (#) MAYO'!E133*E$2,IF($C133=$D$3,'FLETES (#) MAYO'!E133*E$3,IF($C133=$D$4,'FLETES (#) MAYO'!E133*E$4,IF($C133=$D$5,'FLETES (#) MAYO'!E133*E$5,0))))</f>
        <v>0</v>
      </c>
      <c r="F133" s="179">
        <f>IF($C133=$D$2,'FLETES (#) MAYO'!F133*F$2,IF($C133=$D$3,'FLETES (#) MAYO'!F133*F$3,IF($C133=$D$4,'FLETES (#) MAYO'!F133*F$4,IF($C133=$D$5,'FLETES (#) MAYO'!F133*F$5,0))))</f>
        <v>0</v>
      </c>
      <c r="G133" s="179">
        <f>IF($C133=$D$2,'FLETES (#) MAYO'!G133*G$2,IF($C133=$D$3,'FLETES (#) MAYO'!G133*G$3,IF($C133=$D$4,'FLETES (#) MAYO'!G133*G$4,IF($C133=$D$5,'FLETES (#) MAYO'!G133*G$5,0))))</f>
        <v>0</v>
      </c>
      <c r="H133" s="179">
        <f>IF($C133=$D$2,'FLETES (#) MAYO'!H133*H$2,IF($C133=$D$3,'FLETES (#) MAYO'!H133*H$3,IF($C133=$D$4,'FLETES (#) MAYO'!H133*H$4,IF($C133=$D$5,'FLETES (#) MAYO'!H133*H$5,0))))</f>
        <v>0</v>
      </c>
      <c r="I133" s="179">
        <f>IF($C133=$D$2,'FLETES (#) MAYO'!I133*I$2,IF($C133=$D$3,'FLETES (#) MAYO'!I133*I$3,IF($C133=$D$4,'FLETES (#) MAYO'!I133*I$4,IF($C133=$D$5,'FLETES (#) MAYO'!I133*I$5,0))))</f>
        <v>0</v>
      </c>
      <c r="J133" s="179">
        <f>IF($C133=$D$2,'FLETES (#) MAYO'!J133*J$2,IF($C133=$D$3,'FLETES (#) MAYO'!J133*J$3,IF($C133=$D$4,'FLETES (#) MAYO'!J133*J$4,IF($C133=$D$5,'FLETES (#) MAYO'!J133*J$5,0))))</f>
        <v>0</v>
      </c>
      <c r="K133" s="179">
        <f>IF($C133=$D$2,'FLETES (#) MAYO'!K133*K$2,IF($C133=$D$3,'FLETES (#) MAYO'!K133*K$3,IF($C133=$D$4,'FLETES (#) MAYO'!K133*K$4,IF($C133=$D$5,'FLETES (#) MAYO'!K133*K$5,0))))</f>
        <v>0</v>
      </c>
      <c r="L133" s="179">
        <f>IF($C133=$D$2,'FLETES (#) MAYO'!L133*L$2,IF($C133=$D$3,'FLETES (#) MAYO'!L133*L$3,IF($C133=$D$4,'FLETES (#) MAYO'!L133*L$4,IF($C133=$D$5,'FLETES (#) MAYO'!L133*L$5,0))))</f>
        <v>0</v>
      </c>
      <c r="M133" s="179">
        <f>IF($C133=$D$2,'FLETES (#) MAYO'!M133*M$2,IF($C133=$D$3,'FLETES (#) MAYO'!M133*M$3,IF($C133=$D$4,'FLETES (#) MAYO'!M133*M$4,IF($C133=$D$5,'FLETES (#) MAYO'!M133*M$5,0))))</f>
        <v>0</v>
      </c>
      <c r="N133" s="179">
        <f>IF($C133=$D$2,'FLETES (#) MAYO'!N133*N$2,IF($C133=$D$3,'FLETES (#) MAYO'!N133*N$3,IF($C133=$D$4,'FLETES (#) MAYO'!N133*N$4,IF($C133=$D$5,'FLETES (#) MAYO'!N133*N$5,0))))</f>
        <v>0</v>
      </c>
      <c r="O133" s="179">
        <f>IF($C133=$D$2,'FLETES (#) MAYO'!O133*O$2,IF($C133=$D$3,'FLETES (#) MAYO'!O133*O$3,IF($C133=$D$4,'FLETES (#) MAYO'!O133*O$4,IF($C133=$D$5,'FLETES (#) MAYO'!O133*O$5,0))))</f>
        <v>0</v>
      </c>
      <c r="P133" s="179">
        <f>IF($C133=$D$2,'FLETES (#) MAYO'!P133*P$2,IF($C133=$D$3,'FLETES (#) MAYO'!P133*P$3,IF($C133=$D$4,'FLETES (#) MAYO'!P133*P$4,IF($C133=$D$5,'FLETES (#) MAYO'!P133*P$5,0))))</f>
        <v>0</v>
      </c>
      <c r="Q133" s="179">
        <f>IF($C133=$D$2,'FLETES (#) MAYO'!Q133*Q$2,IF($C133=$D$3,'FLETES (#) MAYO'!Q133*Q$3,IF($C133=$D$4,'FLETES (#) MAYO'!Q133*Q$4,IF($C133=$D$5,'FLETES (#) MAYO'!Q133*Q$5,0))))</f>
        <v>0</v>
      </c>
      <c r="R133" s="179">
        <f>IF($C133=$D$2,'FLETES (#) MAYO'!R133*R$2,IF($C133=$D$3,'FLETES (#) MAYO'!R133*R$3,IF($C133=$D$4,'FLETES (#) MAYO'!R133*R$4,IF($C133=$D$5,'FLETES (#) MAYO'!R133*R$5,0))))</f>
        <v>0</v>
      </c>
      <c r="S133" s="179">
        <f>IF($C133=$D$2,'FLETES (#) MAYO'!S133*S$2,IF($C133=$D$3,'FLETES (#) MAYO'!S133*S$3,IF($C133=$D$4,'FLETES (#) MAYO'!S133*S$4,IF($C133=$D$5,'FLETES (#) MAYO'!S133*S$5,0))))</f>
        <v>0</v>
      </c>
      <c r="T133" s="179">
        <f>IF($C133=$D$2,'FLETES (#) MAYO'!T133*T$2,IF($C133=$D$3,'FLETES (#) MAYO'!T133*T$3,IF($C133=$D$4,'FLETES (#) MAYO'!T133*T$4,IF($C133=$D$5,'FLETES (#) MAYO'!T133*T$5,0))))</f>
        <v>0</v>
      </c>
      <c r="U133" s="179">
        <f>IF($C133=$D$2,'FLETES (#) MAYO'!U133*U$2,IF($C133=$D$3,'FLETES (#) MAYO'!U133*U$3,IF($C133=$D$4,'FLETES (#) MAYO'!U133*U$4,IF($C133=$D$5,'FLETES (#) MAYO'!U133*U$5,0))))</f>
        <v>0</v>
      </c>
      <c r="V133" s="179">
        <f>IF($C133=$D$2,'FLETES (#) MAYO'!V133*V$2,IF($C133=$D$3,'FLETES (#) MAYO'!V133*V$3,IF($C133=$D$4,'FLETES (#) MAYO'!V133*V$4,IF($C133=$D$5,'FLETES (#) MAYO'!V133*V$5,0))))</f>
        <v>0</v>
      </c>
      <c r="W133" s="179">
        <f>IF($C133=$D$2,'FLETES (#) MAYO'!W133*W$2,IF($C133=$D$3,'FLETES (#) MAYO'!W133*W$3,IF($C133=$D$4,'FLETES (#) MAYO'!W133*W$4,IF($C133=$D$5,'FLETES (#) MAYO'!W133*W$5,0))))</f>
        <v>0</v>
      </c>
      <c r="X133" s="179">
        <f>IF($C133=$D$2,'FLETES (#) MAYO'!X133*X$2,IF($C133=$D$3,'FLETES (#) MAYO'!X133*X$3,IF($C133=$D$4,'FLETES (#) MAYO'!X133*X$4,IF($C133=$D$5,'FLETES (#) MAYO'!X133*X$5,0))))</f>
        <v>0</v>
      </c>
      <c r="Y133" s="179">
        <f>IF($C133=$D$2,'FLETES (#) MAYO'!Y133*Y$2,IF($C133=$D$3,'FLETES (#) MAYO'!Y133*Y$3,IF($C133=$D$4,'FLETES (#) MAYO'!Y133*Y$4,IF($C133=$D$5,'FLETES (#) MAYO'!Y133*Y$5,0))))</f>
        <v>0</v>
      </c>
      <c r="Z133" s="179">
        <f>IF($C133=$D$2,'FLETES (#) MAYO'!Z133*Z$2,IF($C133=$D$3,'FLETES (#) MAYO'!Z133*Z$3,IF($C133=$D$4,'FLETES (#) MAYO'!Z133*Z$4,IF($C133=$D$5,'FLETES (#) MAYO'!Z133*Z$5,0))))</f>
        <v>0</v>
      </c>
      <c r="AA133" s="179">
        <f>IF($C133=$D$2,'FLETES (#) MAYO'!AA133*AA$2,IF($C133=$D$3,'FLETES (#) MAYO'!AA133*AA$3,IF($C133=$D$4,'FLETES (#) MAYO'!AA133*AA$4,IF($C133=$D$5,'FLETES (#) MAYO'!AA133*AA$5,0))))</f>
        <v>0</v>
      </c>
      <c r="AB133" s="179">
        <f>IF($C133=$D$2,'FLETES (#) MAYO'!AB133*AB$2,IF($C133=$D$3,'FLETES (#) MAYO'!AB133*AB$3,IF($C133=$D$4,'FLETES (#) MAYO'!AB133*AB$4,IF($C133=$D$5,'FLETES (#) MAYO'!AB133*AB$5,0))))</f>
        <v>0</v>
      </c>
      <c r="AC133" s="179">
        <f>IF($C133=$D$2,'FLETES (#) MAYO'!AC133*AC$2,IF($C133=$D$3,'FLETES (#) MAYO'!AC133*AC$3,IF($C133=$D$4,'FLETES (#) MAYO'!AC133*AC$4,IF($C133=$D$5,'FLETES (#) MAYO'!AC133*AC$5,0))))</f>
        <v>0</v>
      </c>
      <c r="AD133" s="179">
        <f>IF($C133=$D$2,'FLETES (#) MAYO'!AD133*AD$2,IF($C133=$D$3,'FLETES (#) MAYO'!AD133*AD$3,IF($C133=$D$4,'FLETES (#) MAYO'!AD133*AD$4,IF($C133=$D$5,'FLETES (#) MAYO'!AD133*AD$5,0))))</f>
        <v>0</v>
      </c>
      <c r="AE133" s="179">
        <f>IF($C133=$D$2,'FLETES (#) MAYO'!AE133*AE$2,IF($C133=$D$3,'FLETES (#) MAYO'!AE133*AE$3,IF($C133=$D$4,'FLETES (#) MAYO'!AE133*AE$4,IF($C133=$D$5,'FLETES (#) MAYO'!AE133*AE$5,0))))</f>
        <v>0</v>
      </c>
      <c r="AF133" s="179">
        <f>IF($C133=$D$2,'FLETES (#) MAYO'!AF133*AF$2,IF($C133=$D$3,'FLETES (#) MAYO'!AF133*AF$3,IF($C133=$D$4,'FLETES (#) MAYO'!AF133*AF$4,IF($C133=$D$5,'FLETES (#) MAYO'!AF133*AF$5,0))))</f>
        <v>0</v>
      </c>
      <c r="AG133" s="179">
        <f>IF($C133=$D$2,'FLETES (#) MAYO'!AG133*AG$2,IF($C133=$D$3,'FLETES (#) MAYO'!AG133*AG$3,IF($C133=$D$4,'FLETES (#) MAYO'!AG133*AG$4,IF($C133=$D$5,'FLETES (#) MAYO'!AG133*AG$5,0))))</f>
        <v>0</v>
      </c>
      <c r="AH133" s="179">
        <f>IF($C133=$D$2,'FLETES (#) MAYO'!AH133*AH$2,IF($C133=$D$3,'FLETES (#) MAYO'!AH133*AH$3,IF($C133=$D$4,'FLETES (#) MAYO'!AH133*AH$4,IF($C133=$D$5,'FLETES (#) MAYO'!AH133*AH$5,0))))</f>
        <v>0</v>
      </c>
      <c r="AI133" s="179">
        <f>IF($C133=$D$2,'FLETES (#) MAYO'!AI133*AI$2,IF($C133=$D$3,'FLETES (#) MAYO'!AI133*AI$3,IF($C133=$D$4,'FLETES (#) MAYO'!AI133*AI$4,IF($C133=$D$5,'FLETES (#) MAYO'!AI133*AI$5,0))))</f>
        <v>0</v>
      </c>
      <c r="AJ133" s="179">
        <f>IF($C133=$D$2,'FLETES (#) MAYO'!AJ133*AJ$2,IF($C133=$D$3,'FLETES (#) MAYO'!AJ133*AJ$3,IF($C133=$D$4,'FLETES (#) MAYO'!AJ133*AJ$4,IF($C133=$D$5,'FLETES (#) MAYO'!AJ133*AJ$5,0))))</f>
        <v>0</v>
      </c>
      <c r="AK133" s="179">
        <f>IF($C133=$D$2,'FLETES (#) MAYO'!AK133*AK$2,IF($C133=$D$3,'FLETES (#) MAYO'!AK133*AK$3,IF($C133=$D$4,'FLETES (#) MAYO'!AK133*AK$4,IF($C133=$D$5,'FLETES (#) MAYO'!AK133*AK$5,0))))</f>
        <v>0</v>
      </c>
      <c r="AL133" s="179">
        <f>IF($C133=$D$2,'FLETES (#) MAYO'!AL133*AL$2,IF($C133=$D$3,'FLETES (#) MAYO'!AL133*AL$3,IF($C133=$D$4,'FLETES (#) MAYO'!AL133*AL$4,IF($C133=$D$5,'FLETES (#) MAYO'!AL133*AL$5,0))))</f>
        <v>0</v>
      </c>
      <c r="AM133" s="179">
        <f>IF($C133=$D$2,'FLETES (#) MAYO'!AM133*AM$2,IF($C133=$D$3,'FLETES (#) MAYO'!AM133*AM$3,IF($C133=$D$4,'FLETES (#) MAYO'!AM133*AM$4,IF($C133=$D$5,'FLETES (#) MAYO'!AM133*AM$5,0))))</f>
        <v>0</v>
      </c>
    </row>
    <row r="134" spans="1:39">
      <c r="A134" s="141"/>
      <c r="B134" s="165"/>
      <c r="C134" s="165"/>
      <c r="D134" s="178">
        <f t="shared" si="0"/>
        <v>0</v>
      </c>
      <c r="E134" s="179">
        <f>IF($C134=$D$2,'FLETES (#) MAYO'!E134*E$2,IF($C134=$D$3,'FLETES (#) MAYO'!E134*E$3,IF($C134=$D$4,'FLETES (#) MAYO'!E134*E$4,IF($C134=$D$5,'FLETES (#) MAYO'!E134*E$5,0))))</f>
        <v>0</v>
      </c>
      <c r="F134" s="179">
        <f>IF($C134=$D$2,'FLETES (#) MAYO'!F134*F$2,IF($C134=$D$3,'FLETES (#) MAYO'!F134*F$3,IF($C134=$D$4,'FLETES (#) MAYO'!F134*F$4,IF($C134=$D$5,'FLETES (#) MAYO'!F134*F$5,0))))</f>
        <v>0</v>
      </c>
      <c r="G134" s="179">
        <f>IF($C134=$D$2,'FLETES (#) MAYO'!G134*G$2,IF($C134=$D$3,'FLETES (#) MAYO'!G134*G$3,IF($C134=$D$4,'FLETES (#) MAYO'!G134*G$4,IF($C134=$D$5,'FLETES (#) MAYO'!G134*G$5,0))))</f>
        <v>0</v>
      </c>
      <c r="H134" s="179">
        <f>IF($C134=$D$2,'FLETES (#) MAYO'!H134*H$2,IF($C134=$D$3,'FLETES (#) MAYO'!H134*H$3,IF($C134=$D$4,'FLETES (#) MAYO'!H134*H$4,IF($C134=$D$5,'FLETES (#) MAYO'!H134*H$5,0))))</f>
        <v>0</v>
      </c>
      <c r="I134" s="179">
        <f>IF($C134=$D$2,'FLETES (#) MAYO'!I134*I$2,IF($C134=$D$3,'FLETES (#) MAYO'!I134*I$3,IF($C134=$D$4,'FLETES (#) MAYO'!I134*I$4,IF($C134=$D$5,'FLETES (#) MAYO'!I134*I$5,0))))</f>
        <v>0</v>
      </c>
      <c r="J134" s="179">
        <f>IF($C134=$D$2,'FLETES (#) MAYO'!J134*J$2,IF($C134=$D$3,'FLETES (#) MAYO'!J134*J$3,IF($C134=$D$4,'FLETES (#) MAYO'!J134*J$4,IF($C134=$D$5,'FLETES (#) MAYO'!J134*J$5,0))))</f>
        <v>0</v>
      </c>
      <c r="K134" s="179">
        <f>IF($C134=$D$2,'FLETES (#) MAYO'!K134*K$2,IF($C134=$D$3,'FLETES (#) MAYO'!K134*K$3,IF($C134=$D$4,'FLETES (#) MAYO'!K134*K$4,IF($C134=$D$5,'FLETES (#) MAYO'!K134*K$5,0))))</f>
        <v>0</v>
      </c>
      <c r="L134" s="179">
        <f>IF($C134=$D$2,'FLETES (#) MAYO'!L134*L$2,IF($C134=$D$3,'FLETES (#) MAYO'!L134*L$3,IF($C134=$D$4,'FLETES (#) MAYO'!L134*L$4,IF($C134=$D$5,'FLETES (#) MAYO'!L134*L$5,0))))</f>
        <v>0</v>
      </c>
      <c r="M134" s="179">
        <f>IF($C134=$D$2,'FLETES (#) MAYO'!M134*M$2,IF($C134=$D$3,'FLETES (#) MAYO'!M134*M$3,IF($C134=$D$4,'FLETES (#) MAYO'!M134*M$4,IF($C134=$D$5,'FLETES (#) MAYO'!M134*M$5,0))))</f>
        <v>0</v>
      </c>
      <c r="N134" s="179">
        <f>IF($C134=$D$2,'FLETES (#) MAYO'!N134*N$2,IF($C134=$D$3,'FLETES (#) MAYO'!N134*N$3,IF($C134=$D$4,'FLETES (#) MAYO'!N134*N$4,IF($C134=$D$5,'FLETES (#) MAYO'!N134*N$5,0))))</f>
        <v>0</v>
      </c>
      <c r="O134" s="179">
        <f>IF($C134=$D$2,'FLETES (#) MAYO'!O134*O$2,IF($C134=$D$3,'FLETES (#) MAYO'!O134*O$3,IF($C134=$D$4,'FLETES (#) MAYO'!O134*O$4,IF($C134=$D$5,'FLETES (#) MAYO'!O134*O$5,0))))</f>
        <v>0</v>
      </c>
      <c r="P134" s="179">
        <f>IF($C134=$D$2,'FLETES (#) MAYO'!P134*P$2,IF($C134=$D$3,'FLETES (#) MAYO'!P134*P$3,IF($C134=$D$4,'FLETES (#) MAYO'!P134*P$4,IF($C134=$D$5,'FLETES (#) MAYO'!P134*P$5,0))))</f>
        <v>0</v>
      </c>
      <c r="Q134" s="179">
        <f>IF($C134=$D$2,'FLETES (#) MAYO'!Q134*Q$2,IF($C134=$D$3,'FLETES (#) MAYO'!Q134*Q$3,IF($C134=$D$4,'FLETES (#) MAYO'!Q134*Q$4,IF($C134=$D$5,'FLETES (#) MAYO'!Q134*Q$5,0))))</f>
        <v>0</v>
      </c>
      <c r="R134" s="179">
        <f>IF($C134=$D$2,'FLETES (#) MAYO'!R134*R$2,IF($C134=$D$3,'FLETES (#) MAYO'!R134*R$3,IF($C134=$D$4,'FLETES (#) MAYO'!R134*R$4,IF($C134=$D$5,'FLETES (#) MAYO'!R134*R$5,0))))</f>
        <v>0</v>
      </c>
      <c r="S134" s="179">
        <f>IF($C134=$D$2,'FLETES (#) MAYO'!S134*S$2,IF($C134=$D$3,'FLETES (#) MAYO'!S134*S$3,IF($C134=$D$4,'FLETES (#) MAYO'!S134*S$4,IF($C134=$D$5,'FLETES (#) MAYO'!S134*S$5,0))))</f>
        <v>0</v>
      </c>
      <c r="T134" s="179">
        <f>IF($C134=$D$2,'FLETES (#) MAYO'!T134*T$2,IF($C134=$D$3,'FLETES (#) MAYO'!T134*T$3,IF($C134=$D$4,'FLETES (#) MAYO'!T134*T$4,IF($C134=$D$5,'FLETES (#) MAYO'!T134*T$5,0))))</f>
        <v>0</v>
      </c>
      <c r="U134" s="179">
        <f>IF($C134=$D$2,'FLETES (#) MAYO'!U134*U$2,IF($C134=$D$3,'FLETES (#) MAYO'!U134*U$3,IF($C134=$D$4,'FLETES (#) MAYO'!U134*U$4,IF($C134=$D$5,'FLETES (#) MAYO'!U134*U$5,0))))</f>
        <v>0</v>
      </c>
      <c r="V134" s="179">
        <f>IF($C134=$D$2,'FLETES (#) MAYO'!V134*V$2,IF($C134=$D$3,'FLETES (#) MAYO'!V134*V$3,IF($C134=$D$4,'FLETES (#) MAYO'!V134*V$4,IF($C134=$D$5,'FLETES (#) MAYO'!V134*V$5,0))))</f>
        <v>0</v>
      </c>
      <c r="W134" s="179">
        <f>IF($C134=$D$2,'FLETES (#) MAYO'!W134*W$2,IF($C134=$D$3,'FLETES (#) MAYO'!W134*W$3,IF($C134=$D$4,'FLETES (#) MAYO'!W134*W$4,IF($C134=$D$5,'FLETES (#) MAYO'!W134*W$5,0))))</f>
        <v>0</v>
      </c>
      <c r="X134" s="179">
        <f>IF($C134=$D$2,'FLETES (#) MAYO'!X134*X$2,IF($C134=$D$3,'FLETES (#) MAYO'!X134*X$3,IF($C134=$D$4,'FLETES (#) MAYO'!X134*X$4,IF($C134=$D$5,'FLETES (#) MAYO'!X134*X$5,0))))</f>
        <v>0</v>
      </c>
      <c r="Y134" s="179">
        <f>IF($C134=$D$2,'FLETES (#) MAYO'!Y134*Y$2,IF($C134=$D$3,'FLETES (#) MAYO'!Y134*Y$3,IF($C134=$D$4,'FLETES (#) MAYO'!Y134*Y$4,IF($C134=$D$5,'FLETES (#) MAYO'!Y134*Y$5,0))))</f>
        <v>0</v>
      </c>
      <c r="Z134" s="179">
        <f>IF($C134=$D$2,'FLETES (#) MAYO'!Z134*Z$2,IF($C134=$D$3,'FLETES (#) MAYO'!Z134*Z$3,IF($C134=$D$4,'FLETES (#) MAYO'!Z134*Z$4,IF($C134=$D$5,'FLETES (#) MAYO'!Z134*Z$5,0))))</f>
        <v>0</v>
      </c>
      <c r="AA134" s="179">
        <f>IF($C134=$D$2,'FLETES (#) MAYO'!AA134*AA$2,IF($C134=$D$3,'FLETES (#) MAYO'!AA134*AA$3,IF($C134=$D$4,'FLETES (#) MAYO'!AA134*AA$4,IF($C134=$D$5,'FLETES (#) MAYO'!AA134*AA$5,0))))</f>
        <v>0</v>
      </c>
      <c r="AB134" s="179">
        <f>IF($C134=$D$2,'FLETES (#) MAYO'!AB134*AB$2,IF($C134=$D$3,'FLETES (#) MAYO'!AB134*AB$3,IF($C134=$D$4,'FLETES (#) MAYO'!AB134*AB$4,IF($C134=$D$5,'FLETES (#) MAYO'!AB134*AB$5,0))))</f>
        <v>0</v>
      </c>
      <c r="AC134" s="179">
        <f>IF($C134=$D$2,'FLETES (#) MAYO'!AC134*AC$2,IF($C134=$D$3,'FLETES (#) MAYO'!AC134*AC$3,IF($C134=$D$4,'FLETES (#) MAYO'!AC134*AC$4,IF($C134=$D$5,'FLETES (#) MAYO'!AC134*AC$5,0))))</f>
        <v>0</v>
      </c>
      <c r="AD134" s="179">
        <f>IF($C134=$D$2,'FLETES (#) MAYO'!AD134*AD$2,IF($C134=$D$3,'FLETES (#) MAYO'!AD134*AD$3,IF($C134=$D$4,'FLETES (#) MAYO'!AD134*AD$4,IF($C134=$D$5,'FLETES (#) MAYO'!AD134*AD$5,0))))</f>
        <v>0</v>
      </c>
      <c r="AE134" s="179">
        <f>IF($C134=$D$2,'FLETES (#) MAYO'!AE134*AE$2,IF($C134=$D$3,'FLETES (#) MAYO'!AE134*AE$3,IF($C134=$D$4,'FLETES (#) MAYO'!AE134*AE$4,IF($C134=$D$5,'FLETES (#) MAYO'!AE134*AE$5,0))))</f>
        <v>0</v>
      </c>
      <c r="AF134" s="179">
        <f>IF($C134=$D$2,'FLETES (#) MAYO'!AF134*AF$2,IF($C134=$D$3,'FLETES (#) MAYO'!AF134*AF$3,IF($C134=$D$4,'FLETES (#) MAYO'!AF134*AF$4,IF($C134=$D$5,'FLETES (#) MAYO'!AF134*AF$5,0))))</f>
        <v>0</v>
      </c>
      <c r="AG134" s="179">
        <f>IF($C134=$D$2,'FLETES (#) MAYO'!AG134*AG$2,IF($C134=$D$3,'FLETES (#) MAYO'!AG134*AG$3,IF($C134=$D$4,'FLETES (#) MAYO'!AG134*AG$4,IF($C134=$D$5,'FLETES (#) MAYO'!AG134*AG$5,0))))</f>
        <v>0</v>
      </c>
      <c r="AH134" s="179">
        <f>IF($C134=$D$2,'FLETES (#) MAYO'!AH134*AH$2,IF($C134=$D$3,'FLETES (#) MAYO'!AH134*AH$3,IF($C134=$D$4,'FLETES (#) MAYO'!AH134*AH$4,IF($C134=$D$5,'FLETES (#) MAYO'!AH134*AH$5,0))))</f>
        <v>0</v>
      </c>
      <c r="AI134" s="179">
        <f>IF($C134=$D$2,'FLETES (#) MAYO'!AI134*AI$2,IF($C134=$D$3,'FLETES (#) MAYO'!AI134*AI$3,IF($C134=$D$4,'FLETES (#) MAYO'!AI134*AI$4,IF($C134=$D$5,'FLETES (#) MAYO'!AI134*AI$5,0))))</f>
        <v>0</v>
      </c>
      <c r="AJ134" s="179">
        <f>IF($C134=$D$2,'FLETES (#) MAYO'!AJ134*AJ$2,IF($C134=$D$3,'FLETES (#) MAYO'!AJ134*AJ$3,IF($C134=$D$4,'FLETES (#) MAYO'!AJ134*AJ$4,IF($C134=$D$5,'FLETES (#) MAYO'!AJ134*AJ$5,0))))</f>
        <v>0</v>
      </c>
      <c r="AK134" s="179">
        <f>IF($C134=$D$2,'FLETES (#) MAYO'!AK134*AK$2,IF($C134=$D$3,'FLETES (#) MAYO'!AK134*AK$3,IF($C134=$D$4,'FLETES (#) MAYO'!AK134*AK$4,IF($C134=$D$5,'FLETES (#) MAYO'!AK134*AK$5,0))))</f>
        <v>0</v>
      </c>
      <c r="AL134" s="179">
        <f>IF($C134=$D$2,'FLETES (#) MAYO'!AL134*AL$2,IF($C134=$D$3,'FLETES (#) MAYO'!AL134*AL$3,IF($C134=$D$4,'FLETES (#) MAYO'!AL134*AL$4,IF($C134=$D$5,'FLETES (#) MAYO'!AL134*AL$5,0))))</f>
        <v>0</v>
      </c>
      <c r="AM134" s="179">
        <f>IF($C134=$D$2,'FLETES (#) MAYO'!AM134*AM$2,IF($C134=$D$3,'FLETES (#) MAYO'!AM134*AM$3,IF($C134=$D$4,'FLETES (#) MAYO'!AM134*AM$4,IF($C134=$D$5,'FLETES (#) MAYO'!AM134*AM$5,0))))</f>
        <v>0</v>
      </c>
    </row>
    <row r="135" spans="1:39">
      <c r="A135" s="141"/>
      <c r="B135" s="165"/>
      <c r="C135" s="165"/>
      <c r="D135" s="178">
        <f t="shared" si="0"/>
        <v>0</v>
      </c>
      <c r="E135" s="179">
        <f>IF($C135=$D$2,'FLETES (#) MAYO'!E135*E$2,IF($C135=$D$3,'FLETES (#) MAYO'!E135*E$3,IF($C135=$D$4,'FLETES (#) MAYO'!E135*E$4,IF($C135=$D$5,'FLETES (#) MAYO'!E135*E$5,0))))</f>
        <v>0</v>
      </c>
      <c r="F135" s="179">
        <f>IF($C135=$D$2,'FLETES (#) MAYO'!F135*F$2,IF($C135=$D$3,'FLETES (#) MAYO'!F135*F$3,IF($C135=$D$4,'FLETES (#) MAYO'!F135*F$4,IF($C135=$D$5,'FLETES (#) MAYO'!F135*F$5,0))))</f>
        <v>0</v>
      </c>
      <c r="G135" s="179">
        <f>IF($C135=$D$2,'FLETES (#) MAYO'!G135*G$2,IF($C135=$D$3,'FLETES (#) MAYO'!G135*G$3,IF($C135=$D$4,'FLETES (#) MAYO'!G135*G$4,IF($C135=$D$5,'FLETES (#) MAYO'!G135*G$5,0))))</f>
        <v>0</v>
      </c>
      <c r="H135" s="179">
        <f>IF($C135=$D$2,'FLETES (#) MAYO'!H135*H$2,IF($C135=$D$3,'FLETES (#) MAYO'!H135*H$3,IF($C135=$D$4,'FLETES (#) MAYO'!H135*H$4,IF($C135=$D$5,'FLETES (#) MAYO'!H135*H$5,0))))</f>
        <v>0</v>
      </c>
      <c r="I135" s="179">
        <f>IF($C135=$D$2,'FLETES (#) MAYO'!I135*I$2,IF($C135=$D$3,'FLETES (#) MAYO'!I135*I$3,IF($C135=$D$4,'FLETES (#) MAYO'!I135*I$4,IF($C135=$D$5,'FLETES (#) MAYO'!I135*I$5,0))))</f>
        <v>0</v>
      </c>
      <c r="J135" s="179">
        <f>IF($C135=$D$2,'FLETES (#) MAYO'!J135*J$2,IF($C135=$D$3,'FLETES (#) MAYO'!J135*J$3,IF($C135=$D$4,'FLETES (#) MAYO'!J135*J$4,IF($C135=$D$5,'FLETES (#) MAYO'!J135*J$5,0))))</f>
        <v>0</v>
      </c>
      <c r="K135" s="179">
        <f>IF($C135=$D$2,'FLETES (#) MAYO'!K135*K$2,IF($C135=$D$3,'FLETES (#) MAYO'!K135*K$3,IF($C135=$D$4,'FLETES (#) MAYO'!K135*K$4,IF($C135=$D$5,'FLETES (#) MAYO'!K135*K$5,0))))</f>
        <v>0</v>
      </c>
      <c r="L135" s="179">
        <f>IF($C135=$D$2,'FLETES (#) MAYO'!L135*L$2,IF($C135=$D$3,'FLETES (#) MAYO'!L135*L$3,IF($C135=$D$4,'FLETES (#) MAYO'!L135*L$4,IF($C135=$D$5,'FLETES (#) MAYO'!L135*L$5,0))))</f>
        <v>0</v>
      </c>
      <c r="M135" s="179">
        <f>IF($C135=$D$2,'FLETES (#) MAYO'!M135*M$2,IF($C135=$D$3,'FLETES (#) MAYO'!M135*M$3,IF($C135=$D$4,'FLETES (#) MAYO'!M135*M$4,IF($C135=$D$5,'FLETES (#) MAYO'!M135*M$5,0))))</f>
        <v>0</v>
      </c>
      <c r="N135" s="179">
        <f>IF($C135=$D$2,'FLETES (#) MAYO'!N135*N$2,IF($C135=$D$3,'FLETES (#) MAYO'!N135*N$3,IF($C135=$D$4,'FLETES (#) MAYO'!N135*N$4,IF($C135=$D$5,'FLETES (#) MAYO'!N135*N$5,0))))</f>
        <v>0</v>
      </c>
      <c r="O135" s="179">
        <f>IF($C135=$D$2,'FLETES (#) MAYO'!O135*O$2,IF($C135=$D$3,'FLETES (#) MAYO'!O135*O$3,IF($C135=$D$4,'FLETES (#) MAYO'!O135*O$4,IF($C135=$D$5,'FLETES (#) MAYO'!O135*O$5,0))))</f>
        <v>0</v>
      </c>
      <c r="P135" s="179">
        <f>IF($C135=$D$2,'FLETES (#) MAYO'!P135*P$2,IF($C135=$D$3,'FLETES (#) MAYO'!P135*P$3,IF($C135=$D$4,'FLETES (#) MAYO'!P135*P$4,IF($C135=$D$5,'FLETES (#) MAYO'!P135*P$5,0))))</f>
        <v>0</v>
      </c>
      <c r="Q135" s="179">
        <f>IF($C135=$D$2,'FLETES (#) MAYO'!Q135*Q$2,IF($C135=$D$3,'FLETES (#) MAYO'!Q135*Q$3,IF($C135=$D$4,'FLETES (#) MAYO'!Q135*Q$4,IF($C135=$D$5,'FLETES (#) MAYO'!Q135*Q$5,0))))</f>
        <v>0</v>
      </c>
      <c r="R135" s="179">
        <f>IF($C135=$D$2,'FLETES (#) MAYO'!R135*R$2,IF($C135=$D$3,'FLETES (#) MAYO'!R135*R$3,IF($C135=$D$4,'FLETES (#) MAYO'!R135*R$4,IF($C135=$D$5,'FLETES (#) MAYO'!R135*R$5,0))))</f>
        <v>0</v>
      </c>
      <c r="S135" s="179">
        <f>IF($C135=$D$2,'FLETES (#) MAYO'!S135*S$2,IF($C135=$D$3,'FLETES (#) MAYO'!S135*S$3,IF($C135=$D$4,'FLETES (#) MAYO'!S135*S$4,IF($C135=$D$5,'FLETES (#) MAYO'!S135*S$5,0))))</f>
        <v>0</v>
      </c>
      <c r="T135" s="179">
        <f>IF($C135=$D$2,'FLETES (#) MAYO'!T135*T$2,IF($C135=$D$3,'FLETES (#) MAYO'!T135*T$3,IF($C135=$D$4,'FLETES (#) MAYO'!T135*T$4,IF($C135=$D$5,'FLETES (#) MAYO'!T135*T$5,0))))</f>
        <v>0</v>
      </c>
      <c r="U135" s="179">
        <f>IF($C135=$D$2,'FLETES (#) MAYO'!U135*U$2,IF($C135=$D$3,'FLETES (#) MAYO'!U135*U$3,IF($C135=$D$4,'FLETES (#) MAYO'!U135*U$4,IF($C135=$D$5,'FLETES (#) MAYO'!U135*U$5,0))))</f>
        <v>0</v>
      </c>
      <c r="V135" s="179">
        <f>IF($C135=$D$2,'FLETES (#) MAYO'!V135*V$2,IF($C135=$D$3,'FLETES (#) MAYO'!V135*V$3,IF($C135=$D$4,'FLETES (#) MAYO'!V135*V$4,IF($C135=$D$5,'FLETES (#) MAYO'!V135*V$5,0))))</f>
        <v>0</v>
      </c>
      <c r="W135" s="179">
        <f>IF($C135=$D$2,'FLETES (#) MAYO'!W135*W$2,IF($C135=$D$3,'FLETES (#) MAYO'!W135*W$3,IF($C135=$D$4,'FLETES (#) MAYO'!W135*W$4,IF($C135=$D$5,'FLETES (#) MAYO'!W135*W$5,0))))</f>
        <v>0</v>
      </c>
      <c r="X135" s="179">
        <f>IF($C135=$D$2,'FLETES (#) MAYO'!X135*X$2,IF($C135=$D$3,'FLETES (#) MAYO'!X135*X$3,IF($C135=$D$4,'FLETES (#) MAYO'!X135*X$4,IF($C135=$D$5,'FLETES (#) MAYO'!X135*X$5,0))))</f>
        <v>0</v>
      </c>
      <c r="Y135" s="179">
        <f>IF($C135=$D$2,'FLETES (#) MAYO'!Y135*Y$2,IF($C135=$D$3,'FLETES (#) MAYO'!Y135*Y$3,IF($C135=$D$4,'FLETES (#) MAYO'!Y135*Y$4,IF($C135=$D$5,'FLETES (#) MAYO'!Y135*Y$5,0))))</f>
        <v>0</v>
      </c>
      <c r="Z135" s="179">
        <f>IF($C135=$D$2,'FLETES (#) MAYO'!Z135*Z$2,IF($C135=$D$3,'FLETES (#) MAYO'!Z135*Z$3,IF($C135=$D$4,'FLETES (#) MAYO'!Z135*Z$4,IF($C135=$D$5,'FLETES (#) MAYO'!Z135*Z$5,0))))</f>
        <v>0</v>
      </c>
      <c r="AA135" s="179">
        <f>IF($C135=$D$2,'FLETES (#) MAYO'!AA135*AA$2,IF($C135=$D$3,'FLETES (#) MAYO'!AA135*AA$3,IF($C135=$D$4,'FLETES (#) MAYO'!AA135*AA$4,IF($C135=$D$5,'FLETES (#) MAYO'!AA135*AA$5,0))))</f>
        <v>0</v>
      </c>
      <c r="AB135" s="179">
        <f>IF($C135=$D$2,'FLETES (#) MAYO'!AB135*AB$2,IF($C135=$D$3,'FLETES (#) MAYO'!AB135*AB$3,IF($C135=$D$4,'FLETES (#) MAYO'!AB135*AB$4,IF($C135=$D$5,'FLETES (#) MAYO'!AB135*AB$5,0))))</f>
        <v>0</v>
      </c>
      <c r="AC135" s="179">
        <f>IF($C135=$D$2,'FLETES (#) MAYO'!AC135*AC$2,IF($C135=$D$3,'FLETES (#) MAYO'!AC135*AC$3,IF($C135=$D$4,'FLETES (#) MAYO'!AC135*AC$4,IF($C135=$D$5,'FLETES (#) MAYO'!AC135*AC$5,0))))</f>
        <v>0</v>
      </c>
      <c r="AD135" s="179">
        <f>IF($C135=$D$2,'FLETES (#) MAYO'!AD135*AD$2,IF($C135=$D$3,'FLETES (#) MAYO'!AD135*AD$3,IF($C135=$D$4,'FLETES (#) MAYO'!AD135*AD$4,IF($C135=$D$5,'FLETES (#) MAYO'!AD135*AD$5,0))))</f>
        <v>0</v>
      </c>
      <c r="AE135" s="179">
        <f>IF($C135=$D$2,'FLETES (#) MAYO'!AE135*AE$2,IF($C135=$D$3,'FLETES (#) MAYO'!AE135*AE$3,IF($C135=$D$4,'FLETES (#) MAYO'!AE135*AE$4,IF($C135=$D$5,'FLETES (#) MAYO'!AE135*AE$5,0))))</f>
        <v>0</v>
      </c>
      <c r="AF135" s="179">
        <f>IF($C135=$D$2,'FLETES (#) MAYO'!AF135*AF$2,IF($C135=$D$3,'FLETES (#) MAYO'!AF135*AF$3,IF($C135=$D$4,'FLETES (#) MAYO'!AF135*AF$4,IF($C135=$D$5,'FLETES (#) MAYO'!AF135*AF$5,0))))</f>
        <v>0</v>
      </c>
      <c r="AG135" s="179">
        <f>IF($C135=$D$2,'FLETES (#) MAYO'!AG135*AG$2,IF($C135=$D$3,'FLETES (#) MAYO'!AG135*AG$3,IF($C135=$D$4,'FLETES (#) MAYO'!AG135*AG$4,IF($C135=$D$5,'FLETES (#) MAYO'!AG135*AG$5,0))))</f>
        <v>0</v>
      </c>
      <c r="AH135" s="179">
        <f>IF($C135=$D$2,'FLETES (#) MAYO'!AH135*AH$2,IF($C135=$D$3,'FLETES (#) MAYO'!AH135*AH$3,IF($C135=$D$4,'FLETES (#) MAYO'!AH135*AH$4,IF($C135=$D$5,'FLETES (#) MAYO'!AH135*AH$5,0))))</f>
        <v>0</v>
      </c>
      <c r="AI135" s="179">
        <f>IF($C135=$D$2,'FLETES (#) MAYO'!AI135*AI$2,IF($C135=$D$3,'FLETES (#) MAYO'!AI135*AI$3,IF($C135=$D$4,'FLETES (#) MAYO'!AI135*AI$4,IF($C135=$D$5,'FLETES (#) MAYO'!AI135*AI$5,0))))</f>
        <v>0</v>
      </c>
      <c r="AJ135" s="179">
        <f>IF($C135=$D$2,'FLETES (#) MAYO'!AJ135*AJ$2,IF($C135=$D$3,'FLETES (#) MAYO'!AJ135*AJ$3,IF($C135=$D$4,'FLETES (#) MAYO'!AJ135*AJ$4,IF($C135=$D$5,'FLETES (#) MAYO'!AJ135*AJ$5,0))))</f>
        <v>0</v>
      </c>
      <c r="AK135" s="179">
        <f>IF($C135=$D$2,'FLETES (#) MAYO'!AK135*AK$2,IF($C135=$D$3,'FLETES (#) MAYO'!AK135*AK$3,IF($C135=$D$4,'FLETES (#) MAYO'!AK135*AK$4,IF($C135=$D$5,'FLETES (#) MAYO'!AK135*AK$5,0))))</f>
        <v>0</v>
      </c>
      <c r="AL135" s="179">
        <f>IF($C135=$D$2,'FLETES (#) MAYO'!AL135*AL$2,IF($C135=$D$3,'FLETES (#) MAYO'!AL135*AL$3,IF($C135=$D$4,'FLETES (#) MAYO'!AL135*AL$4,IF($C135=$D$5,'FLETES (#) MAYO'!AL135*AL$5,0))))</f>
        <v>0</v>
      </c>
      <c r="AM135" s="179">
        <f>IF($C135=$D$2,'FLETES (#) MAYO'!AM135*AM$2,IF($C135=$D$3,'FLETES (#) MAYO'!AM135*AM$3,IF($C135=$D$4,'FLETES (#) MAYO'!AM135*AM$4,IF($C135=$D$5,'FLETES (#) MAYO'!AM135*AM$5,0))))</f>
        <v>0</v>
      </c>
    </row>
    <row r="136" spans="1:39">
      <c r="A136" s="141"/>
      <c r="B136" s="165"/>
      <c r="C136" s="165"/>
      <c r="D136" s="178">
        <f t="shared" si="0"/>
        <v>0</v>
      </c>
      <c r="E136" s="179">
        <f>IF($C136=$D$2,'FLETES (#) MAYO'!E136*E$2,IF($C136=$D$3,'FLETES (#) MAYO'!E136*E$3,IF($C136=$D$4,'FLETES (#) MAYO'!E136*E$4,IF($C136=$D$5,'FLETES (#) MAYO'!E136*E$5,0))))</f>
        <v>0</v>
      </c>
      <c r="F136" s="179">
        <f>IF($C136=$D$2,'FLETES (#) MAYO'!F136*F$2,IF($C136=$D$3,'FLETES (#) MAYO'!F136*F$3,IF($C136=$D$4,'FLETES (#) MAYO'!F136*F$4,IF($C136=$D$5,'FLETES (#) MAYO'!F136*F$5,0))))</f>
        <v>0</v>
      </c>
      <c r="G136" s="179">
        <f>IF($C136=$D$2,'FLETES (#) MAYO'!G136*G$2,IF($C136=$D$3,'FLETES (#) MAYO'!G136*G$3,IF($C136=$D$4,'FLETES (#) MAYO'!G136*G$4,IF($C136=$D$5,'FLETES (#) MAYO'!G136*G$5,0))))</f>
        <v>0</v>
      </c>
      <c r="H136" s="179">
        <f>IF($C136=$D$2,'FLETES (#) MAYO'!H136*H$2,IF($C136=$D$3,'FLETES (#) MAYO'!H136*H$3,IF($C136=$D$4,'FLETES (#) MAYO'!H136*H$4,IF($C136=$D$5,'FLETES (#) MAYO'!H136*H$5,0))))</f>
        <v>0</v>
      </c>
      <c r="I136" s="179">
        <f>IF($C136=$D$2,'FLETES (#) MAYO'!I136*I$2,IF($C136=$D$3,'FLETES (#) MAYO'!I136*I$3,IF($C136=$D$4,'FLETES (#) MAYO'!I136*I$4,IF($C136=$D$5,'FLETES (#) MAYO'!I136*I$5,0))))</f>
        <v>0</v>
      </c>
      <c r="J136" s="179">
        <f>IF($C136=$D$2,'FLETES (#) MAYO'!J136*J$2,IF($C136=$D$3,'FLETES (#) MAYO'!J136*J$3,IF($C136=$D$4,'FLETES (#) MAYO'!J136*J$4,IF($C136=$D$5,'FLETES (#) MAYO'!J136*J$5,0))))</f>
        <v>0</v>
      </c>
      <c r="K136" s="179">
        <f>IF($C136=$D$2,'FLETES (#) MAYO'!K136*K$2,IF($C136=$D$3,'FLETES (#) MAYO'!K136*K$3,IF($C136=$D$4,'FLETES (#) MAYO'!K136*K$4,IF($C136=$D$5,'FLETES (#) MAYO'!K136*K$5,0))))</f>
        <v>0</v>
      </c>
      <c r="L136" s="179">
        <f>IF($C136=$D$2,'FLETES (#) MAYO'!L136*L$2,IF($C136=$D$3,'FLETES (#) MAYO'!L136*L$3,IF($C136=$D$4,'FLETES (#) MAYO'!L136*L$4,IF($C136=$D$5,'FLETES (#) MAYO'!L136*L$5,0))))</f>
        <v>0</v>
      </c>
      <c r="M136" s="179">
        <f>IF($C136=$D$2,'FLETES (#) MAYO'!M136*M$2,IF($C136=$D$3,'FLETES (#) MAYO'!M136*M$3,IF($C136=$D$4,'FLETES (#) MAYO'!M136*M$4,IF($C136=$D$5,'FLETES (#) MAYO'!M136*M$5,0))))</f>
        <v>0</v>
      </c>
      <c r="N136" s="179">
        <f>IF($C136=$D$2,'FLETES (#) MAYO'!N136*N$2,IF($C136=$D$3,'FLETES (#) MAYO'!N136*N$3,IF($C136=$D$4,'FLETES (#) MAYO'!N136*N$4,IF($C136=$D$5,'FLETES (#) MAYO'!N136*N$5,0))))</f>
        <v>0</v>
      </c>
      <c r="O136" s="179">
        <f>IF($C136=$D$2,'FLETES (#) MAYO'!O136*O$2,IF($C136=$D$3,'FLETES (#) MAYO'!O136*O$3,IF($C136=$D$4,'FLETES (#) MAYO'!O136*O$4,IF($C136=$D$5,'FLETES (#) MAYO'!O136*O$5,0))))</f>
        <v>0</v>
      </c>
      <c r="P136" s="179">
        <f>IF($C136=$D$2,'FLETES (#) MAYO'!P136*P$2,IF($C136=$D$3,'FLETES (#) MAYO'!P136*P$3,IF($C136=$D$4,'FLETES (#) MAYO'!P136*P$4,IF($C136=$D$5,'FLETES (#) MAYO'!P136*P$5,0))))</f>
        <v>0</v>
      </c>
      <c r="Q136" s="179">
        <f>IF($C136=$D$2,'FLETES (#) MAYO'!Q136*Q$2,IF($C136=$D$3,'FLETES (#) MAYO'!Q136*Q$3,IF($C136=$D$4,'FLETES (#) MAYO'!Q136*Q$4,IF($C136=$D$5,'FLETES (#) MAYO'!Q136*Q$5,0))))</f>
        <v>0</v>
      </c>
      <c r="R136" s="179">
        <f>IF($C136=$D$2,'FLETES (#) MAYO'!R136*R$2,IF($C136=$D$3,'FLETES (#) MAYO'!R136*R$3,IF($C136=$D$4,'FLETES (#) MAYO'!R136*R$4,IF($C136=$D$5,'FLETES (#) MAYO'!R136*R$5,0))))</f>
        <v>0</v>
      </c>
      <c r="S136" s="179">
        <f>IF($C136=$D$2,'FLETES (#) MAYO'!S136*S$2,IF($C136=$D$3,'FLETES (#) MAYO'!S136*S$3,IF($C136=$D$4,'FLETES (#) MAYO'!S136*S$4,IF($C136=$D$5,'FLETES (#) MAYO'!S136*S$5,0))))</f>
        <v>0</v>
      </c>
      <c r="T136" s="179">
        <f>IF($C136=$D$2,'FLETES (#) MAYO'!T136*T$2,IF($C136=$D$3,'FLETES (#) MAYO'!T136*T$3,IF($C136=$D$4,'FLETES (#) MAYO'!T136*T$4,IF($C136=$D$5,'FLETES (#) MAYO'!T136*T$5,0))))</f>
        <v>0</v>
      </c>
      <c r="U136" s="179">
        <f>IF($C136=$D$2,'FLETES (#) MAYO'!U136*U$2,IF($C136=$D$3,'FLETES (#) MAYO'!U136*U$3,IF($C136=$D$4,'FLETES (#) MAYO'!U136*U$4,IF($C136=$D$5,'FLETES (#) MAYO'!U136*U$5,0))))</f>
        <v>0</v>
      </c>
      <c r="V136" s="179">
        <f>IF($C136=$D$2,'FLETES (#) MAYO'!V136*V$2,IF($C136=$D$3,'FLETES (#) MAYO'!V136*V$3,IF($C136=$D$4,'FLETES (#) MAYO'!V136*V$4,IF($C136=$D$5,'FLETES (#) MAYO'!V136*V$5,0))))</f>
        <v>0</v>
      </c>
      <c r="W136" s="179">
        <f>IF($C136=$D$2,'FLETES (#) MAYO'!W136*W$2,IF($C136=$D$3,'FLETES (#) MAYO'!W136*W$3,IF($C136=$D$4,'FLETES (#) MAYO'!W136*W$4,IF($C136=$D$5,'FLETES (#) MAYO'!W136*W$5,0))))</f>
        <v>0</v>
      </c>
      <c r="X136" s="179">
        <f>IF($C136=$D$2,'FLETES (#) MAYO'!X136*X$2,IF($C136=$D$3,'FLETES (#) MAYO'!X136*X$3,IF($C136=$D$4,'FLETES (#) MAYO'!X136*X$4,IF($C136=$D$5,'FLETES (#) MAYO'!X136*X$5,0))))</f>
        <v>0</v>
      </c>
      <c r="Y136" s="179">
        <f>IF($C136=$D$2,'FLETES (#) MAYO'!Y136*Y$2,IF($C136=$D$3,'FLETES (#) MAYO'!Y136*Y$3,IF($C136=$D$4,'FLETES (#) MAYO'!Y136*Y$4,IF($C136=$D$5,'FLETES (#) MAYO'!Y136*Y$5,0))))</f>
        <v>0</v>
      </c>
      <c r="Z136" s="179">
        <f>IF($C136=$D$2,'FLETES (#) MAYO'!Z136*Z$2,IF($C136=$D$3,'FLETES (#) MAYO'!Z136*Z$3,IF($C136=$D$4,'FLETES (#) MAYO'!Z136*Z$4,IF($C136=$D$5,'FLETES (#) MAYO'!Z136*Z$5,0))))</f>
        <v>0</v>
      </c>
      <c r="AA136" s="179">
        <f>IF($C136=$D$2,'FLETES (#) MAYO'!AA136*AA$2,IF($C136=$D$3,'FLETES (#) MAYO'!AA136*AA$3,IF($C136=$D$4,'FLETES (#) MAYO'!AA136*AA$4,IF($C136=$D$5,'FLETES (#) MAYO'!AA136*AA$5,0))))</f>
        <v>0</v>
      </c>
      <c r="AB136" s="179">
        <f>IF($C136=$D$2,'FLETES (#) MAYO'!AB136*AB$2,IF($C136=$D$3,'FLETES (#) MAYO'!AB136*AB$3,IF($C136=$D$4,'FLETES (#) MAYO'!AB136*AB$4,IF($C136=$D$5,'FLETES (#) MAYO'!AB136*AB$5,0))))</f>
        <v>0</v>
      </c>
      <c r="AC136" s="179">
        <f>IF($C136=$D$2,'FLETES (#) MAYO'!AC136*AC$2,IF($C136=$D$3,'FLETES (#) MAYO'!AC136*AC$3,IF($C136=$D$4,'FLETES (#) MAYO'!AC136*AC$4,IF($C136=$D$5,'FLETES (#) MAYO'!AC136*AC$5,0))))</f>
        <v>0</v>
      </c>
      <c r="AD136" s="179">
        <f>IF($C136=$D$2,'FLETES (#) MAYO'!AD136*AD$2,IF($C136=$D$3,'FLETES (#) MAYO'!AD136*AD$3,IF($C136=$D$4,'FLETES (#) MAYO'!AD136*AD$4,IF($C136=$D$5,'FLETES (#) MAYO'!AD136*AD$5,0))))</f>
        <v>0</v>
      </c>
      <c r="AE136" s="179">
        <f>IF($C136=$D$2,'FLETES (#) MAYO'!AE136*AE$2,IF($C136=$D$3,'FLETES (#) MAYO'!AE136*AE$3,IF($C136=$D$4,'FLETES (#) MAYO'!AE136*AE$4,IF($C136=$D$5,'FLETES (#) MAYO'!AE136*AE$5,0))))</f>
        <v>0</v>
      </c>
      <c r="AF136" s="179">
        <f>IF($C136=$D$2,'FLETES (#) MAYO'!AF136*AF$2,IF($C136=$D$3,'FLETES (#) MAYO'!AF136*AF$3,IF($C136=$D$4,'FLETES (#) MAYO'!AF136*AF$4,IF($C136=$D$5,'FLETES (#) MAYO'!AF136*AF$5,0))))</f>
        <v>0</v>
      </c>
      <c r="AG136" s="179">
        <f>IF($C136=$D$2,'FLETES (#) MAYO'!AG136*AG$2,IF($C136=$D$3,'FLETES (#) MAYO'!AG136*AG$3,IF($C136=$D$4,'FLETES (#) MAYO'!AG136*AG$4,IF($C136=$D$5,'FLETES (#) MAYO'!AG136*AG$5,0))))</f>
        <v>0</v>
      </c>
      <c r="AH136" s="179">
        <f>IF($C136=$D$2,'FLETES (#) MAYO'!AH136*AH$2,IF($C136=$D$3,'FLETES (#) MAYO'!AH136*AH$3,IF($C136=$D$4,'FLETES (#) MAYO'!AH136*AH$4,IF($C136=$D$5,'FLETES (#) MAYO'!AH136*AH$5,0))))</f>
        <v>0</v>
      </c>
      <c r="AI136" s="179">
        <f>IF($C136=$D$2,'FLETES (#) MAYO'!AI136*AI$2,IF($C136=$D$3,'FLETES (#) MAYO'!AI136*AI$3,IF($C136=$D$4,'FLETES (#) MAYO'!AI136*AI$4,IF($C136=$D$5,'FLETES (#) MAYO'!AI136*AI$5,0))))</f>
        <v>0</v>
      </c>
      <c r="AJ136" s="179">
        <f>IF($C136=$D$2,'FLETES (#) MAYO'!AJ136*AJ$2,IF($C136=$D$3,'FLETES (#) MAYO'!AJ136*AJ$3,IF($C136=$D$4,'FLETES (#) MAYO'!AJ136*AJ$4,IF($C136=$D$5,'FLETES (#) MAYO'!AJ136*AJ$5,0))))</f>
        <v>0</v>
      </c>
      <c r="AK136" s="179">
        <f>IF($C136=$D$2,'FLETES (#) MAYO'!AK136*AK$2,IF($C136=$D$3,'FLETES (#) MAYO'!AK136*AK$3,IF($C136=$D$4,'FLETES (#) MAYO'!AK136*AK$4,IF($C136=$D$5,'FLETES (#) MAYO'!AK136*AK$5,0))))</f>
        <v>0</v>
      </c>
      <c r="AL136" s="179">
        <f>IF($C136=$D$2,'FLETES (#) MAYO'!AL136*AL$2,IF($C136=$D$3,'FLETES (#) MAYO'!AL136*AL$3,IF($C136=$D$4,'FLETES (#) MAYO'!AL136*AL$4,IF($C136=$D$5,'FLETES (#) MAYO'!AL136*AL$5,0))))</f>
        <v>0</v>
      </c>
      <c r="AM136" s="179">
        <f>IF($C136=$D$2,'FLETES (#) MAYO'!AM136*AM$2,IF($C136=$D$3,'FLETES (#) MAYO'!AM136*AM$3,IF($C136=$D$4,'FLETES (#) MAYO'!AM136*AM$4,IF($C136=$D$5,'FLETES (#) MAYO'!AM136*AM$5,0))))</f>
        <v>0</v>
      </c>
    </row>
    <row r="137" spans="1:39">
      <c r="A137" s="141"/>
      <c r="B137" s="165"/>
      <c r="C137" s="165"/>
      <c r="D137" s="178">
        <f t="shared" si="0"/>
        <v>0</v>
      </c>
      <c r="E137" s="179">
        <f>IF($C137=$D$2,'FLETES (#) MAYO'!E137*E$2,IF($C137=$D$3,'FLETES (#) MAYO'!E137*E$3,IF($C137=$D$4,'FLETES (#) MAYO'!E137*E$4,IF($C137=$D$5,'FLETES (#) MAYO'!E137*E$5,0))))</f>
        <v>0</v>
      </c>
      <c r="F137" s="179">
        <f>IF($C137=$D$2,'FLETES (#) MAYO'!F137*F$2,IF($C137=$D$3,'FLETES (#) MAYO'!F137*F$3,IF($C137=$D$4,'FLETES (#) MAYO'!F137*F$4,IF($C137=$D$5,'FLETES (#) MAYO'!F137*F$5,0))))</f>
        <v>0</v>
      </c>
      <c r="G137" s="179">
        <f>IF($C137=$D$2,'FLETES (#) MAYO'!G137*G$2,IF($C137=$D$3,'FLETES (#) MAYO'!G137*G$3,IF($C137=$D$4,'FLETES (#) MAYO'!G137*G$4,IF($C137=$D$5,'FLETES (#) MAYO'!G137*G$5,0))))</f>
        <v>0</v>
      </c>
      <c r="H137" s="179">
        <f>IF($C137=$D$2,'FLETES (#) MAYO'!H137*H$2,IF($C137=$D$3,'FLETES (#) MAYO'!H137*H$3,IF($C137=$D$4,'FLETES (#) MAYO'!H137*H$4,IF($C137=$D$5,'FLETES (#) MAYO'!H137*H$5,0))))</f>
        <v>0</v>
      </c>
      <c r="I137" s="179">
        <f>IF($C137=$D$2,'FLETES (#) MAYO'!I137*I$2,IF($C137=$D$3,'FLETES (#) MAYO'!I137*I$3,IF($C137=$D$4,'FLETES (#) MAYO'!I137*I$4,IF($C137=$D$5,'FLETES (#) MAYO'!I137*I$5,0))))</f>
        <v>0</v>
      </c>
      <c r="J137" s="179">
        <f>IF($C137=$D$2,'FLETES (#) MAYO'!J137*J$2,IF($C137=$D$3,'FLETES (#) MAYO'!J137*J$3,IF($C137=$D$4,'FLETES (#) MAYO'!J137*J$4,IF($C137=$D$5,'FLETES (#) MAYO'!J137*J$5,0))))</f>
        <v>0</v>
      </c>
      <c r="K137" s="179">
        <f>IF($C137=$D$2,'FLETES (#) MAYO'!K137*K$2,IF($C137=$D$3,'FLETES (#) MAYO'!K137*K$3,IF($C137=$D$4,'FLETES (#) MAYO'!K137*K$4,IF($C137=$D$5,'FLETES (#) MAYO'!K137*K$5,0))))</f>
        <v>0</v>
      </c>
      <c r="L137" s="179">
        <f>IF($C137=$D$2,'FLETES (#) MAYO'!L137*L$2,IF($C137=$D$3,'FLETES (#) MAYO'!L137*L$3,IF($C137=$D$4,'FLETES (#) MAYO'!L137*L$4,IF($C137=$D$5,'FLETES (#) MAYO'!L137*L$5,0))))</f>
        <v>0</v>
      </c>
      <c r="M137" s="179">
        <f>IF($C137=$D$2,'FLETES (#) MAYO'!M137*M$2,IF($C137=$D$3,'FLETES (#) MAYO'!M137*M$3,IF($C137=$D$4,'FLETES (#) MAYO'!M137*M$4,IF($C137=$D$5,'FLETES (#) MAYO'!M137*M$5,0))))</f>
        <v>0</v>
      </c>
      <c r="N137" s="179">
        <f>IF($C137=$D$2,'FLETES (#) MAYO'!N137*N$2,IF($C137=$D$3,'FLETES (#) MAYO'!N137*N$3,IF($C137=$D$4,'FLETES (#) MAYO'!N137*N$4,IF($C137=$D$5,'FLETES (#) MAYO'!N137*N$5,0))))</f>
        <v>0</v>
      </c>
      <c r="O137" s="179">
        <f>IF($C137=$D$2,'FLETES (#) MAYO'!O137*O$2,IF($C137=$D$3,'FLETES (#) MAYO'!O137*O$3,IF($C137=$D$4,'FLETES (#) MAYO'!O137*O$4,IF($C137=$D$5,'FLETES (#) MAYO'!O137*O$5,0))))</f>
        <v>0</v>
      </c>
      <c r="P137" s="179">
        <f>IF($C137=$D$2,'FLETES (#) MAYO'!P137*P$2,IF($C137=$D$3,'FLETES (#) MAYO'!P137*P$3,IF($C137=$D$4,'FLETES (#) MAYO'!P137*P$4,IF($C137=$D$5,'FLETES (#) MAYO'!P137*P$5,0))))</f>
        <v>0</v>
      </c>
      <c r="Q137" s="179">
        <f>IF($C137=$D$2,'FLETES (#) MAYO'!Q137*Q$2,IF($C137=$D$3,'FLETES (#) MAYO'!Q137*Q$3,IF($C137=$D$4,'FLETES (#) MAYO'!Q137*Q$4,IF($C137=$D$5,'FLETES (#) MAYO'!Q137*Q$5,0))))</f>
        <v>0</v>
      </c>
      <c r="R137" s="179">
        <f>IF($C137=$D$2,'FLETES (#) MAYO'!R137*R$2,IF($C137=$D$3,'FLETES (#) MAYO'!R137*R$3,IF($C137=$D$4,'FLETES (#) MAYO'!R137*R$4,IF($C137=$D$5,'FLETES (#) MAYO'!R137*R$5,0))))</f>
        <v>0</v>
      </c>
      <c r="S137" s="179">
        <f>IF($C137=$D$2,'FLETES (#) MAYO'!S137*S$2,IF($C137=$D$3,'FLETES (#) MAYO'!S137*S$3,IF($C137=$D$4,'FLETES (#) MAYO'!S137*S$4,IF($C137=$D$5,'FLETES (#) MAYO'!S137*S$5,0))))</f>
        <v>0</v>
      </c>
      <c r="T137" s="179">
        <f>IF($C137=$D$2,'FLETES (#) MAYO'!T137*T$2,IF($C137=$D$3,'FLETES (#) MAYO'!T137*T$3,IF($C137=$D$4,'FLETES (#) MAYO'!T137*T$4,IF($C137=$D$5,'FLETES (#) MAYO'!T137*T$5,0))))</f>
        <v>0</v>
      </c>
      <c r="U137" s="179">
        <f>IF($C137=$D$2,'FLETES (#) MAYO'!U137*U$2,IF($C137=$D$3,'FLETES (#) MAYO'!U137*U$3,IF($C137=$D$4,'FLETES (#) MAYO'!U137*U$4,IF($C137=$D$5,'FLETES (#) MAYO'!U137*U$5,0))))</f>
        <v>0</v>
      </c>
      <c r="V137" s="179">
        <f>IF($C137=$D$2,'FLETES (#) MAYO'!V137*V$2,IF($C137=$D$3,'FLETES (#) MAYO'!V137*V$3,IF($C137=$D$4,'FLETES (#) MAYO'!V137*V$4,IF($C137=$D$5,'FLETES (#) MAYO'!V137*V$5,0))))</f>
        <v>0</v>
      </c>
      <c r="W137" s="179">
        <f>IF($C137=$D$2,'FLETES (#) MAYO'!W137*W$2,IF($C137=$D$3,'FLETES (#) MAYO'!W137*W$3,IF($C137=$D$4,'FLETES (#) MAYO'!W137*W$4,IF($C137=$D$5,'FLETES (#) MAYO'!W137*W$5,0))))</f>
        <v>0</v>
      </c>
      <c r="X137" s="179">
        <f>IF($C137=$D$2,'FLETES (#) MAYO'!X137*X$2,IF($C137=$D$3,'FLETES (#) MAYO'!X137*X$3,IF($C137=$D$4,'FLETES (#) MAYO'!X137*X$4,IF($C137=$D$5,'FLETES (#) MAYO'!X137*X$5,0))))</f>
        <v>0</v>
      </c>
      <c r="Y137" s="179">
        <f>IF($C137=$D$2,'FLETES (#) MAYO'!Y137*Y$2,IF($C137=$D$3,'FLETES (#) MAYO'!Y137*Y$3,IF($C137=$D$4,'FLETES (#) MAYO'!Y137*Y$4,IF($C137=$D$5,'FLETES (#) MAYO'!Y137*Y$5,0))))</f>
        <v>0</v>
      </c>
      <c r="Z137" s="179">
        <f>IF($C137=$D$2,'FLETES (#) MAYO'!Z137*Z$2,IF($C137=$D$3,'FLETES (#) MAYO'!Z137*Z$3,IF($C137=$D$4,'FLETES (#) MAYO'!Z137*Z$4,IF($C137=$D$5,'FLETES (#) MAYO'!Z137*Z$5,0))))</f>
        <v>0</v>
      </c>
      <c r="AA137" s="179">
        <f>IF($C137=$D$2,'FLETES (#) MAYO'!AA137*AA$2,IF($C137=$D$3,'FLETES (#) MAYO'!AA137*AA$3,IF($C137=$D$4,'FLETES (#) MAYO'!AA137*AA$4,IF($C137=$D$5,'FLETES (#) MAYO'!AA137*AA$5,0))))</f>
        <v>0</v>
      </c>
      <c r="AB137" s="179">
        <f>IF($C137=$D$2,'FLETES (#) MAYO'!AB137*AB$2,IF($C137=$D$3,'FLETES (#) MAYO'!AB137*AB$3,IF($C137=$D$4,'FLETES (#) MAYO'!AB137*AB$4,IF($C137=$D$5,'FLETES (#) MAYO'!AB137*AB$5,0))))</f>
        <v>0</v>
      </c>
      <c r="AC137" s="179">
        <f>IF($C137=$D$2,'FLETES (#) MAYO'!AC137*AC$2,IF($C137=$D$3,'FLETES (#) MAYO'!AC137*AC$3,IF($C137=$D$4,'FLETES (#) MAYO'!AC137*AC$4,IF($C137=$D$5,'FLETES (#) MAYO'!AC137*AC$5,0))))</f>
        <v>0</v>
      </c>
      <c r="AD137" s="179">
        <f>IF($C137=$D$2,'FLETES (#) MAYO'!AD137*AD$2,IF($C137=$D$3,'FLETES (#) MAYO'!AD137*AD$3,IF($C137=$D$4,'FLETES (#) MAYO'!AD137*AD$4,IF($C137=$D$5,'FLETES (#) MAYO'!AD137*AD$5,0))))</f>
        <v>0</v>
      </c>
      <c r="AE137" s="179">
        <f>IF($C137=$D$2,'FLETES (#) MAYO'!AE137*AE$2,IF($C137=$D$3,'FLETES (#) MAYO'!AE137*AE$3,IF($C137=$D$4,'FLETES (#) MAYO'!AE137*AE$4,IF($C137=$D$5,'FLETES (#) MAYO'!AE137*AE$5,0))))</f>
        <v>0</v>
      </c>
      <c r="AF137" s="179">
        <f>IF($C137=$D$2,'FLETES (#) MAYO'!AF137*AF$2,IF($C137=$D$3,'FLETES (#) MAYO'!AF137*AF$3,IF($C137=$D$4,'FLETES (#) MAYO'!AF137*AF$4,IF($C137=$D$5,'FLETES (#) MAYO'!AF137*AF$5,0))))</f>
        <v>0</v>
      </c>
      <c r="AG137" s="179">
        <f>IF($C137=$D$2,'FLETES (#) MAYO'!AG137*AG$2,IF($C137=$D$3,'FLETES (#) MAYO'!AG137*AG$3,IF($C137=$D$4,'FLETES (#) MAYO'!AG137*AG$4,IF($C137=$D$5,'FLETES (#) MAYO'!AG137*AG$5,0))))</f>
        <v>0</v>
      </c>
      <c r="AH137" s="179">
        <f>IF($C137=$D$2,'FLETES (#) MAYO'!AH137*AH$2,IF($C137=$D$3,'FLETES (#) MAYO'!AH137*AH$3,IF($C137=$D$4,'FLETES (#) MAYO'!AH137*AH$4,IF($C137=$D$5,'FLETES (#) MAYO'!AH137*AH$5,0))))</f>
        <v>0</v>
      </c>
      <c r="AI137" s="179">
        <f>IF($C137=$D$2,'FLETES (#) MAYO'!AI137*AI$2,IF($C137=$D$3,'FLETES (#) MAYO'!AI137*AI$3,IF($C137=$D$4,'FLETES (#) MAYO'!AI137*AI$4,IF($C137=$D$5,'FLETES (#) MAYO'!AI137*AI$5,0))))</f>
        <v>0</v>
      </c>
      <c r="AJ137" s="179">
        <f>IF($C137=$D$2,'FLETES (#) MAYO'!AJ137*AJ$2,IF($C137=$D$3,'FLETES (#) MAYO'!AJ137*AJ$3,IF($C137=$D$4,'FLETES (#) MAYO'!AJ137*AJ$4,IF($C137=$D$5,'FLETES (#) MAYO'!AJ137*AJ$5,0))))</f>
        <v>0</v>
      </c>
      <c r="AK137" s="179">
        <f>IF($C137=$D$2,'FLETES (#) MAYO'!AK137*AK$2,IF($C137=$D$3,'FLETES (#) MAYO'!AK137*AK$3,IF($C137=$D$4,'FLETES (#) MAYO'!AK137*AK$4,IF($C137=$D$5,'FLETES (#) MAYO'!AK137*AK$5,0))))</f>
        <v>0</v>
      </c>
      <c r="AL137" s="179">
        <f>IF($C137=$D$2,'FLETES (#) MAYO'!AL137*AL$2,IF($C137=$D$3,'FLETES (#) MAYO'!AL137*AL$3,IF($C137=$D$4,'FLETES (#) MAYO'!AL137*AL$4,IF($C137=$D$5,'FLETES (#) MAYO'!AL137*AL$5,0))))</f>
        <v>0</v>
      </c>
      <c r="AM137" s="179">
        <f>IF($C137=$D$2,'FLETES (#) MAYO'!AM137*AM$2,IF($C137=$D$3,'FLETES (#) MAYO'!AM137*AM$3,IF($C137=$D$4,'FLETES (#) MAYO'!AM137*AM$4,IF($C137=$D$5,'FLETES (#) MAYO'!AM137*AM$5,0))))</f>
        <v>0</v>
      </c>
    </row>
    <row r="138" spans="1:39">
      <c r="A138" s="141"/>
      <c r="B138" s="165"/>
      <c r="C138" s="165"/>
      <c r="D138" s="178">
        <f t="shared" si="0"/>
        <v>0</v>
      </c>
      <c r="E138" s="179">
        <f>IF($C138=$D$2,'FLETES (#) MAYO'!E138*E$2,IF($C138=$D$3,'FLETES (#) MAYO'!E138*E$3,IF($C138=$D$4,'FLETES (#) MAYO'!E138*E$4,IF($C138=$D$5,'FLETES (#) MAYO'!E138*E$5,0))))</f>
        <v>0</v>
      </c>
      <c r="F138" s="179">
        <f>IF($C138=$D$2,'FLETES (#) MAYO'!F138*F$2,IF($C138=$D$3,'FLETES (#) MAYO'!F138*F$3,IF($C138=$D$4,'FLETES (#) MAYO'!F138*F$4,IF($C138=$D$5,'FLETES (#) MAYO'!F138*F$5,0))))</f>
        <v>0</v>
      </c>
      <c r="G138" s="179">
        <f>IF($C138=$D$2,'FLETES (#) MAYO'!G138*G$2,IF($C138=$D$3,'FLETES (#) MAYO'!G138*G$3,IF($C138=$D$4,'FLETES (#) MAYO'!G138*G$4,IF($C138=$D$5,'FLETES (#) MAYO'!G138*G$5,0))))</f>
        <v>0</v>
      </c>
      <c r="H138" s="179">
        <f>IF($C138=$D$2,'FLETES (#) MAYO'!H138*H$2,IF($C138=$D$3,'FLETES (#) MAYO'!H138*H$3,IF($C138=$D$4,'FLETES (#) MAYO'!H138*H$4,IF($C138=$D$5,'FLETES (#) MAYO'!H138*H$5,0))))</f>
        <v>0</v>
      </c>
      <c r="I138" s="179">
        <f>IF($C138=$D$2,'FLETES (#) MAYO'!I138*I$2,IF($C138=$D$3,'FLETES (#) MAYO'!I138*I$3,IF($C138=$D$4,'FLETES (#) MAYO'!I138*I$4,IF($C138=$D$5,'FLETES (#) MAYO'!I138*I$5,0))))</f>
        <v>0</v>
      </c>
      <c r="J138" s="179">
        <f>IF($C138=$D$2,'FLETES (#) MAYO'!J138*J$2,IF($C138=$D$3,'FLETES (#) MAYO'!J138*J$3,IF($C138=$D$4,'FLETES (#) MAYO'!J138*J$4,IF($C138=$D$5,'FLETES (#) MAYO'!J138*J$5,0))))</f>
        <v>0</v>
      </c>
      <c r="K138" s="179">
        <f>IF($C138=$D$2,'FLETES (#) MAYO'!K138*K$2,IF($C138=$D$3,'FLETES (#) MAYO'!K138*K$3,IF($C138=$D$4,'FLETES (#) MAYO'!K138*K$4,IF($C138=$D$5,'FLETES (#) MAYO'!K138*K$5,0))))</f>
        <v>0</v>
      </c>
      <c r="L138" s="179">
        <f>IF($C138=$D$2,'FLETES (#) MAYO'!L138*L$2,IF($C138=$D$3,'FLETES (#) MAYO'!L138*L$3,IF($C138=$D$4,'FLETES (#) MAYO'!L138*L$4,IF($C138=$D$5,'FLETES (#) MAYO'!L138*L$5,0))))</f>
        <v>0</v>
      </c>
      <c r="M138" s="179">
        <f>IF($C138=$D$2,'FLETES (#) MAYO'!M138*M$2,IF($C138=$D$3,'FLETES (#) MAYO'!M138*M$3,IF($C138=$D$4,'FLETES (#) MAYO'!M138*M$4,IF($C138=$D$5,'FLETES (#) MAYO'!M138*M$5,0))))</f>
        <v>0</v>
      </c>
      <c r="N138" s="179">
        <f>IF($C138=$D$2,'FLETES (#) MAYO'!N138*N$2,IF($C138=$D$3,'FLETES (#) MAYO'!N138*N$3,IF($C138=$D$4,'FLETES (#) MAYO'!N138*N$4,IF($C138=$D$5,'FLETES (#) MAYO'!N138*N$5,0))))</f>
        <v>0</v>
      </c>
      <c r="O138" s="179">
        <f>IF($C138=$D$2,'FLETES (#) MAYO'!O138*O$2,IF($C138=$D$3,'FLETES (#) MAYO'!O138*O$3,IF($C138=$D$4,'FLETES (#) MAYO'!O138*O$4,IF($C138=$D$5,'FLETES (#) MAYO'!O138*O$5,0))))</f>
        <v>0</v>
      </c>
      <c r="P138" s="179">
        <f>IF($C138=$D$2,'FLETES (#) MAYO'!P138*P$2,IF($C138=$D$3,'FLETES (#) MAYO'!P138*P$3,IF($C138=$D$4,'FLETES (#) MAYO'!P138*P$4,IF($C138=$D$5,'FLETES (#) MAYO'!P138*P$5,0))))</f>
        <v>0</v>
      </c>
      <c r="Q138" s="179">
        <f>IF($C138=$D$2,'FLETES (#) MAYO'!Q138*Q$2,IF($C138=$D$3,'FLETES (#) MAYO'!Q138*Q$3,IF($C138=$D$4,'FLETES (#) MAYO'!Q138*Q$4,IF($C138=$D$5,'FLETES (#) MAYO'!Q138*Q$5,0))))</f>
        <v>0</v>
      </c>
      <c r="R138" s="179">
        <f>IF($C138=$D$2,'FLETES (#) MAYO'!R138*R$2,IF($C138=$D$3,'FLETES (#) MAYO'!R138*R$3,IF($C138=$D$4,'FLETES (#) MAYO'!R138*R$4,IF($C138=$D$5,'FLETES (#) MAYO'!R138*R$5,0))))</f>
        <v>0</v>
      </c>
      <c r="S138" s="179">
        <f>IF($C138=$D$2,'FLETES (#) MAYO'!S138*S$2,IF($C138=$D$3,'FLETES (#) MAYO'!S138*S$3,IF($C138=$D$4,'FLETES (#) MAYO'!S138*S$4,IF($C138=$D$5,'FLETES (#) MAYO'!S138*S$5,0))))</f>
        <v>0</v>
      </c>
      <c r="T138" s="179">
        <f>IF($C138=$D$2,'FLETES (#) MAYO'!T138*T$2,IF($C138=$D$3,'FLETES (#) MAYO'!T138*T$3,IF($C138=$D$4,'FLETES (#) MAYO'!T138*T$4,IF($C138=$D$5,'FLETES (#) MAYO'!T138*T$5,0))))</f>
        <v>0</v>
      </c>
      <c r="U138" s="179">
        <f>IF($C138=$D$2,'FLETES (#) MAYO'!U138*U$2,IF($C138=$D$3,'FLETES (#) MAYO'!U138*U$3,IF($C138=$D$4,'FLETES (#) MAYO'!U138*U$4,IF($C138=$D$5,'FLETES (#) MAYO'!U138*U$5,0))))</f>
        <v>0</v>
      </c>
      <c r="V138" s="179">
        <f>IF($C138=$D$2,'FLETES (#) MAYO'!V138*V$2,IF($C138=$D$3,'FLETES (#) MAYO'!V138*V$3,IF($C138=$D$4,'FLETES (#) MAYO'!V138*V$4,IF($C138=$D$5,'FLETES (#) MAYO'!V138*V$5,0))))</f>
        <v>0</v>
      </c>
      <c r="W138" s="179">
        <f>IF($C138=$D$2,'FLETES (#) MAYO'!W138*W$2,IF($C138=$D$3,'FLETES (#) MAYO'!W138*W$3,IF($C138=$D$4,'FLETES (#) MAYO'!W138*W$4,IF($C138=$D$5,'FLETES (#) MAYO'!W138*W$5,0))))</f>
        <v>0</v>
      </c>
      <c r="X138" s="179">
        <f>IF($C138=$D$2,'FLETES (#) MAYO'!X138*X$2,IF($C138=$D$3,'FLETES (#) MAYO'!X138*X$3,IF($C138=$D$4,'FLETES (#) MAYO'!X138*X$4,IF($C138=$D$5,'FLETES (#) MAYO'!X138*X$5,0))))</f>
        <v>0</v>
      </c>
      <c r="Y138" s="179">
        <f>IF($C138=$D$2,'FLETES (#) MAYO'!Y138*Y$2,IF($C138=$D$3,'FLETES (#) MAYO'!Y138*Y$3,IF($C138=$D$4,'FLETES (#) MAYO'!Y138*Y$4,IF($C138=$D$5,'FLETES (#) MAYO'!Y138*Y$5,0))))</f>
        <v>0</v>
      </c>
      <c r="Z138" s="179">
        <f>IF($C138=$D$2,'FLETES (#) MAYO'!Z138*Z$2,IF($C138=$D$3,'FLETES (#) MAYO'!Z138*Z$3,IF($C138=$D$4,'FLETES (#) MAYO'!Z138*Z$4,IF($C138=$D$5,'FLETES (#) MAYO'!Z138*Z$5,0))))</f>
        <v>0</v>
      </c>
      <c r="AA138" s="179">
        <f>IF($C138=$D$2,'FLETES (#) MAYO'!AA138*AA$2,IF($C138=$D$3,'FLETES (#) MAYO'!AA138*AA$3,IF($C138=$D$4,'FLETES (#) MAYO'!AA138*AA$4,IF($C138=$D$5,'FLETES (#) MAYO'!AA138*AA$5,0))))</f>
        <v>0</v>
      </c>
      <c r="AB138" s="179">
        <f>IF($C138=$D$2,'FLETES (#) MAYO'!AB138*AB$2,IF($C138=$D$3,'FLETES (#) MAYO'!AB138*AB$3,IF($C138=$D$4,'FLETES (#) MAYO'!AB138*AB$4,IF($C138=$D$5,'FLETES (#) MAYO'!AB138*AB$5,0))))</f>
        <v>0</v>
      </c>
      <c r="AC138" s="179">
        <f>IF($C138=$D$2,'FLETES (#) MAYO'!AC138*AC$2,IF($C138=$D$3,'FLETES (#) MAYO'!AC138*AC$3,IF($C138=$D$4,'FLETES (#) MAYO'!AC138*AC$4,IF($C138=$D$5,'FLETES (#) MAYO'!AC138*AC$5,0))))</f>
        <v>0</v>
      </c>
      <c r="AD138" s="179">
        <f>IF($C138=$D$2,'FLETES (#) MAYO'!AD138*AD$2,IF($C138=$D$3,'FLETES (#) MAYO'!AD138*AD$3,IF($C138=$D$4,'FLETES (#) MAYO'!AD138*AD$4,IF($C138=$D$5,'FLETES (#) MAYO'!AD138*AD$5,0))))</f>
        <v>0</v>
      </c>
      <c r="AE138" s="179">
        <f>IF($C138=$D$2,'FLETES (#) MAYO'!AE138*AE$2,IF($C138=$D$3,'FLETES (#) MAYO'!AE138*AE$3,IF($C138=$D$4,'FLETES (#) MAYO'!AE138*AE$4,IF($C138=$D$5,'FLETES (#) MAYO'!AE138*AE$5,0))))</f>
        <v>0</v>
      </c>
      <c r="AF138" s="179">
        <f>IF($C138=$D$2,'FLETES (#) MAYO'!AF138*AF$2,IF($C138=$D$3,'FLETES (#) MAYO'!AF138*AF$3,IF($C138=$D$4,'FLETES (#) MAYO'!AF138*AF$4,IF($C138=$D$5,'FLETES (#) MAYO'!AF138*AF$5,0))))</f>
        <v>0</v>
      </c>
      <c r="AG138" s="179">
        <f>IF($C138=$D$2,'FLETES (#) MAYO'!AG138*AG$2,IF($C138=$D$3,'FLETES (#) MAYO'!AG138*AG$3,IF($C138=$D$4,'FLETES (#) MAYO'!AG138*AG$4,IF($C138=$D$5,'FLETES (#) MAYO'!AG138*AG$5,0))))</f>
        <v>0</v>
      </c>
      <c r="AH138" s="179">
        <f>IF($C138=$D$2,'FLETES (#) MAYO'!AH138*AH$2,IF($C138=$D$3,'FLETES (#) MAYO'!AH138*AH$3,IF($C138=$D$4,'FLETES (#) MAYO'!AH138*AH$4,IF($C138=$D$5,'FLETES (#) MAYO'!AH138*AH$5,0))))</f>
        <v>0</v>
      </c>
      <c r="AI138" s="179">
        <f>IF($C138=$D$2,'FLETES (#) MAYO'!AI138*AI$2,IF($C138=$D$3,'FLETES (#) MAYO'!AI138*AI$3,IF($C138=$D$4,'FLETES (#) MAYO'!AI138*AI$4,IF($C138=$D$5,'FLETES (#) MAYO'!AI138*AI$5,0))))</f>
        <v>0</v>
      </c>
      <c r="AJ138" s="179">
        <f>IF($C138=$D$2,'FLETES (#) MAYO'!AJ138*AJ$2,IF($C138=$D$3,'FLETES (#) MAYO'!AJ138*AJ$3,IF($C138=$D$4,'FLETES (#) MAYO'!AJ138*AJ$4,IF($C138=$D$5,'FLETES (#) MAYO'!AJ138*AJ$5,0))))</f>
        <v>0</v>
      </c>
      <c r="AK138" s="179">
        <f>IF($C138=$D$2,'FLETES (#) MAYO'!AK138*AK$2,IF($C138=$D$3,'FLETES (#) MAYO'!AK138*AK$3,IF($C138=$D$4,'FLETES (#) MAYO'!AK138*AK$4,IF($C138=$D$5,'FLETES (#) MAYO'!AK138*AK$5,0))))</f>
        <v>0</v>
      </c>
      <c r="AL138" s="179">
        <f>IF($C138=$D$2,'FLETES (#) MAYO'!AL138*AL$2,IF($C138=$D$3,'FLETES (#) MAYO'!AL138*AL$3,IF($C138=$D$4,'FLETES (#) MAYO'!AL138*AL$4,IF($C138=$D$5,'FLETES (#) MAYO'!AL138*AL$5,0))))</f>
        <v>0</v>
      </c>
      <c r="AM138" s="179">
        <f>IF($C138=$D$2,'FLETES (#) MAYO'!AM138*AM$2,IF($C138=$D$3,'FLETES (#) MAYO'!AM138*AM$3,IF($C138=$D$4,'FLETES (#) MAYO'!AM138*AM$4,IF($C138=$D$5,'FLETES (#) MAYO'!AM138*AM$5,0))))</f>
        <v>0</v>
      </c>
    </row>
    <row r="139" spans="1:39">
      <c r="A139" s="141"/>
      <c r="B139" s="165"/>
      <c r="C139" s="165"/>
      <c r="D139" s="178">
        <f t="shared" si="0"/>
        <v>0</v>
      </c>
      <c r="E139" s="179">
        <f>IF($C139=$D$2,'FLETES (#) MAYO'!E139*E$2,IF($C139=$D$3,'FLETES (#) MAYO'!E139*E$3,IF($C139=$D$4,'FLETES (#) MAYO'!E139*E$4,IF($C139=$D$5,'FLETES (#) MAYO'!E139*E$5,0))))</f>
        <v>0</v>
      </c>
      <c r="F139" s="179">
        <f>IF($C139=$D$2,'FLETES (#) MAYO'!F139*F$2,IF($C139=$D$3,'FLETES (#) MAYO'!F139*F$3,IF($C139=$D$4,'FLETES (#) MAYO'!F139*F$4,IF($C139=$D$5,'FLETES (#) MAYO'!F139*F$5,0))))</f>
        <v>0</v>
      </c>
      <c r="G139" s="179">
        <f>IF($C139=$D$2,'FLETES (#) MAYO'!G139*G$2,IF($C139=$D$3,'FLETES (#) MAYO'!G139*G$3,IF($C139=$D$4,'FLETES (#) MAYO'!G139*G$4,IF($C139=$D$5,'FLETES (#) MAYO'!G139*G$5,0))))</f>
        <v>0</v>
      </c>
      <c r="H139" s="179">
        <f>IF($C139=$D$2,'FLETES (#) MAYO'!H139*H$2,IF($C139=$D$3,'FLETES (#) MAYO'!H139*H$3,IF($C139=$D$4,'FLETES (#) MAYO'!H139*H$4,IF($C139=$D$5,'FLETES (#) MAYO'!H139*H$5,0))))</f>
        <v>0</v>
      </c>
      <c r="I139" s="179">
        <f>IF($C139=$D$2,'FLETES (#) MAYO'!I139*I$2,IF($C139=$D$3,'FLETES (#) MAYO'!I139*I$3,IF($C139=$D$4,'FLETES (#) MAYO'!I139*I$4,IF($C139=$D$5,'FLETES (#) MAYO'!I139*I$5,0))))</f>
        <v>0</v>
      </c>
      <c r="J139" s="179">
        <f>IF($C139=$D$2,'FLETES (#) MAYO'!J139*J$2,IF($C139=$D$3,'FLETES (#) MAYO'!J139*J$3,IF($C139=$D$4,'FLETES (#) MAYO'!J139*J$4,IF($C139=$D$5,'FLETES (#) MAYO'!J139*J$5,0))))</f>
        <v>0</v>
      </c>
      <c r="K139" s="179">
        <f>IF($C139=$D$2,'FLETES (#) MAYO'!K139*K$2,IF($C139=$D$3,'FLETES (#) MAYO'!K139*K$3,IF($C139=$D$4,'FLETES (#) MAYO'!K139*K$4,IF($C139=$D$5,'FLETES (#) MAYO'!K139*K$5,0))))</f>
        <v>0</v>
      </c>
      <c r="L139" s="179">
        <f>IF($C139=$D$2,'FLETES (#) MAYO'!L139*L$2,IF($C139=$D$3,'FLETES (#) MAYO'!L139*L$3,IF($C139=$D$4,'FLETES (#) MAYO'!L139*L$4,IF($C139=$D$5,'FLETES (#) MAYO'!L139*L$5,0))))</f>
        <v>0</v>
      </c>
      <c r="M139" s="179">
        <f>IF($C139=$D$2,'FLETES (#) MAYO'!M139*M$2,IF($C139=$D$3,'FLETES (#) MAYO'!M139*M$3,IF($C139=$D$4,'FLETES (#) MAYO'!M139*M$4,IF($C139=$D$5,'FLETES (#) MAYO'!M139*M$5,0))))</f>
        <v>0</v>
      </c>
      <c r="N139" s="179">
        <f>IF($C139=$D$2,'FLETES (#) MAYO'!N139*N$2,IF($C139=$D$3,'FLETES (#) MAYO'!N139*N$3,IF($C139=$D$4,'FLETES (#) MAYO'!N139*N$4,IF($C139=$D$5,'FLETES (#) MAYO'!N139*N$5,0))))</f>
        <v>0</v>
      </c>
      <c r="O139" s="179">
        <f>IF($C139=$D$2,'FLETES (#) MAYO'!O139*O$2,IF($C139=$D$3,'FLETES (#) MAYO'!O139*O$3,IF($C139=$D$4,'FLETES (#) MAYO'!O139*O$4,IF($C139=$D$5,'FLETES (#) MAYO'!O139*O$5,0))))</f>
        <v>0</v>
      </c>
      <c r="P139" s="179">
        <f>IF($C139=$D$2,'FLETES (#) MAYO'!P139*P$2,IF($C139=$D$3,'FLETES (#) MAYO'!P139*P$3,IF($C139=$D$4,'FLETES (#) MAYO'!P139*P$4,IF($C139=$D$5,'FLETES (#) MAYO'!P139*P$5,0))))</f>
        <v>0</v>
      </c>
      <c r="Q139" s="179">
        <f>IF($C139=$D$2,'FLETES (#) MAYO'!Q139*Q$2,IF($C139=$D$3,'FLETES (#) MAYO'!Q139*Q$3,IF($C139=$D$4,'FLETES (#) MAYO'!Q139*Q$4,IF($C139=$D$5,'FLETES (#) MAYO'!Q139*Q$5,0))))</f>
        <v>0</v>
      </c>
      <c r="R139" s="179">
        <f>IF($C139=$D$2,'FLETES (#) MAYO'!R139*R$2,IF($C139=$D$3,'FLETES (#) MAYO'!R139*R$3,IF($C139=$D$4,'FLETES (#) MAYO'!R139*R$4,IF($C139=$D$5,'FLETES (#) MAYO'!R139*R$5,0))))</f>
        <v>0</v>
      </c>
      <c r="S139" s="179">
        <f>IF($C139=$D$2,'FLETES (#) MAYO'!S139*S$2,IF($C139=$D$3,'FLETES (#) MAYO'!S139*S$3,IF($C139=$D$4,'FLETES (#) MAYO'!S139*S$4,IF($C139=$D$5,'FLETES (#) MAYO'!S139*S$5,0))))</f>
        <v>0</v>
      </c>
      <c r="T139" s="179">
        <f>IF($C139=$D$2,'FLETES (#) MAYO'!T139*T$2,IF($C139=$D$3,'FLETES (#) MAYO'!T139*T$3,IF($C139=$D$4,'FLETES (#) MAYO'!T139*T$4,IF($C139=$D$5,'FLETES (#) MAYO'!T139*T$5,0))))</f>
        <v>0</v>
      </c>
      <c r="U139" s="179">
        <f>IF($C139=$D$2,'FLETES (#) MAYO'!U139*U$2,IF($C139=$D$3,'FLETES (#) MAYO'!U139*U$3,IF($C139=$D$4,'FLETES (#) MAYO'!U139*U$4,IF($C139=$D$5,'FLETES (#) MAYO'!U139*U$5,0))))</f>
        <v>0</v>
      </c>
      <c r="V139" s="179">
        <f>IF($C139=$D$2,'FLETES (#) MAYO'!V139*V$2,IF($C139=$D$3,'FLETES (#) MAYO'!V139*V$3,IF($C139=$D$4,'FLETES (#) MAYO'!V139*V$4,IF($C139=$D$5,'FLETES (#) MAYO'!V139*V$5,0))))</f>
        <v>0</v>
      </c>
      <c r="W139" s="179">
        <f>IF($C139=$D$2,'FLETES (#) MAYO'!W139*W$2,IF($C139=$D$3,'FLETES (#) MAYO'!W139*W$3,IF($C139=$D$4,'FLETES (#) MAYO'!W139*W$4,IF($C139=$D$5,'FLETES (#) MAYO'!W139*W$5,0))))</f>
        <v>0</v>
      </c>
      <c r="X139" s="179">
        <f>IF($C139=$D$2,'FLETES (#) MAYO'!X139*X$2,IF($C139=$D$3,'FLETES (#) MAYO'!X139*X$3,IF($C139=$D$4,'FLETES (#) MAYO'!X139*X$4,IF($C139=$D$5,'FLETES (#) MAYO'!X139*X$5,0))))</f>
        <v>0</v>
      </c>
      <c r="Y139" s="179">
        <f>IF($C139=$D$2,'FLETES (#) MAYO'!Y139*Y$2,IF($C139=$D$3,'FLETES (#) MAYO'!Y139*Y$3,IF($C139=$D$4,'FLETES (#) MAYO'!Y139*Y$4,IF($C139=$D$5,'FLETES (#) MAYO'!Y139*Y$5,0))))</f>
        <v>0</v>
      </c>
      <c r="Z139" s="179">
        <f>IF($C139=$D$2,'FLETES (#) MAYO'!Z139*Z$2,IF($C139=$D$3,'FLETES (#) MAYO'!Z139*Z$3,IF($C139=$D$4,'FLETES (#) MAYO'!Z139*Z$4,IF($C139=$D$5,'FLETES (#) MAYO'!Z139*Z$5,0))))</f>
        <v>0</v>
      </c>
      <c r="AA139" s="179">
        <f>IF($C139=$D$2,'FLETES (#) MAYO'!AA139*AA$2,IF($C139=$D$3,'FLETES (#) MAYO'!AA139*AA$3,IF($C139=$D$4,'FLETES (#) MAYO'!AA139*AA$4,IF($C139=$D$5,'FLETES (#) MAYO'!AA139*AA$5,0))))</f>
        <v>0</v>
      </c>
      <c r="AB139" s="179">
        <f>IF($C139=$D$2,'FLETES (#) MAYO'!AB139*AB$2,IF($C139=$D$3,'FLETES (#) MAYO'!AB139*AB$3,IF($C139=$D$4,'FLETES (#) MAYO'!AB139*AB$4,IF($C139=$D$5,'FLETES (#) MAYO'!AB139*AB$5,0))))</f>
        <v>0</v>
      </c>
      <c r="AC139" s="179">
        <f>IF($C139=$D$2,'FLETES (#) MAYO'!AC139*AC$2,IF($C139=$D$3,'FLETES (#) MAYO'!AC139*AC$3,IF($C139=$D$4,'FLETES (#) MAYO'!AC139*AC$4,IF($C139=$D$5,'FLETES (#) MAYO'!AC139*AC$5,0))))</f>
        <v>0</v>
      </c>
      <c r="AD139" s="179">
        <f>IF($C139=$D$2,'FLETES (#) MAYO'!AD139*AD$2,IF($C139=$D$3,'FLETES (#) MAYO'!AD139*AD$3,IF($C139=$D$4,'FLETES (#) MAYO'!AD139*AD$4,IF($C139=$D$5,'FLETES (#) MAYO'!AD139*AD$5,0))))</f>
        <v>0</v>
      </c>
      <c r="AE139" s="179">
        <f>IF($C139=$D$2,'FLETES (#) MAYO'!AE139*AE$2,IF($C139=$D$3,'FLETES (#) MAYO'!AE139*AE$3,IF($C139=$D$4,'FLETES (#) MAYO'!AE139*AE$4,IF($C139=$D$5,'FLETES (#) MAYO'!AE139*AE$5,0))))</f>
        <v>0</v>
      </c>
      <c r="AF139" s="179">
        <f>IF($C139=$D$2,'FLETES (#) MAYO'!AF139*AF$2,IF($C139=$D$3,'FLETES (#) MAYO'!AF139*AF$3,IF($C139=$D$4,'FLETES (#) MAYO'!AF139*AF$4,IF($C139=$D$5,'FLETES (#) MAYO'!AF139*AF$5,0))))</f>
        <v>0</v>
      </c>
      <c r="AG139" s="179">
        <f>IF($C139=$D$2,'FLETES (#) MAYO'!AG139*AG$2,IF($C139=$D$3,'FLETES (#) MAYO'!AG139*AG$3,IF($C139=$D$4,'FLETES (#) MAYO'!AG139*AG$4,IF($C139=$D$5,'FLETES (#) MAYO'!AG139*AG$5,0))))</f>
        <v>0</v>
      </c>
      <c r="AH139" s="179">
        <f>IF($C139=$D$2,'FLETES (#) MAYO'!AH139*AH$2,IF($C139=$D$3,'FLETES (#) MAYO'!AH139*AH$3,IF($C139=$D$4,'FLETES (#) MAYO'!AH139*AH$4,IF($C139=$D$5,'FLETES (#) MAYO'!AH139*AH$5,0))))</f>
        <v>0</v>
      </c>
      <c r="AI139" s="179">
        <f>IF($C139=$D$2,'FLETES (#) MAYO'!AI139*AI$2,IF($C139=$D$3,'FLETES (#) MAYO'!AI139*AI$3,IF($C139=$D$4,'FLETES (#) MAYO'!AI139*AI$4,IF($C139=$D$5,'FLETES (#) MAYO'!AI139*AI$5,0))))</f>
        <v>0</v>
      </c>
      <c r="AJ139" s="179">
        <f>IF($C139=$D$2,'FLETES (#) MAYO'!AJ139*AJ$2,IF($C139=$D$3,'FLETES (#) MAYO'!AJ139*AJ$3,IF($C139=$D$4,'FLETES (#) MAYO'!AJ139*AJ$4,IF($C139=$D$5,'FLETES (#) MAYO'!AJ139*AJ$5,0))))</f>
        <v>0</v>
      </c>
      <c r="AK139" s="179">
        <f>IF($C139=$D$2,'FLETES (#) MAYO'!AK139*AK$2,IF($C139=$D$3,'FLETES (#) MAYO'!AK139*AK$3,IF($C139=$D$4,'FLETES (#) MAYO'!AK139*AK$4,IF($C139=$D$5,'FLETES (#) MAYO'!AK139*AK$5,0))))</f>
        <v>0</v>
      </c>
      <c r="AL139" s="179">
        <f>IF($C139=$D$2,'FLETES (#) MAYO'!AL139*AL$2,IF($C139=$D$3,'FLETES (#) MAYO'!AL139*AL$3,IF($C139=$D$4,'FLETES (#) MAYO'!AL139*AL$4,IF($C139=$D$5,'FLETES (#) MAYO'!AL139*AL$5,0))))</f>
        <v>0</v>
      </c>
      <c r="AM139" s="179">
        <f>IF($C139=$D$2,'FLETES (#) MAYO'!AM139*AM$2,IF($C139=$D$3,'FLETES (#) MAYO'!AM139*AM$3,IF($C139=$D$4,'FLETES (#) MAYO'!AM139*AM$4,IF($C139=$D$5,'FLETES (#) MAYO'!AM139*AM$5,0))))</f>
        <v>0</v>
      </c>
    </row>
    <row r="140" spans="1:39">
      <c r="A140" s="141"/>
      <c r="B140" s="165"/>
      <c r="C140" s="165"/>
      <c r="D140" s="178">
        <f t="shared" si="0"/>
        <v>0</v>
      </c>
      <c r="E140" s="179">
        <f>IF($C140=$D$2,'FLETES (#) MAYO'!E140*E$2,IF($C140=$D$3,'FLETES (#) MAYO'!E140*E$3,IF($C140=$D$4,'FLETES (#) MAYO'!E140*E$4,IF($C140=$D$5,'FLETES (#) MAYO'!E140*E$5,0))))</f>
        <v>0</v>
      </c>
      <c r="F140" s="179">
        <f>IF($C140=$D$2,'FLETES (#) MAYO'!F140*F$2,IF($C140=$D$3,'FLETES (#) MAYO'!F140*F$3,IF($C140=$D$4,'FLETES (#) MAYO'!F140*F$4,IF($C140=$D$5,'FLETES (#) MAYO'!F140*F$5,0))))</f>
        <v>0</v>
      </c>
      <c r="G140" s="179">
        <f>IF($C140=$D$2,'FLETES (#) MAYO'!G140*G$2,IF($C140=$D$3,'FLETES (#) MAYO'!G140*G$3,IF($C140=$D$4,'FLETES (#) MAYO'!G140*G$4,IF($C140=$D$5,'FLETES (#) MAYO'!G140*G$5,0))))</f>
        <v>0</v>
      </c>
      <c r="H140" s="179">
        <f>IF($C140=$D$2,'FLETES (#) MAYO'!H140*H$2,IF($C140=$D$3,'FLETES (#) MAYO'!H140*H$3,IF($C140=$D$4,'FLETES (#) MAYO'!H140*H$4,IF($C140=$D$5,'FLETES (#) MAYO'!H140*H$5,0))))</f>
        <v>0</v>
      </c>
      <c r="I140" s="179">
        <f>IF($C140=$D$2,'FLETES (#) MAYO'!I140*I$2,IF($C140=$D$3,'FLETES (#) MAYO'!I140*I$3,IF($C140=$D$4,'FLETES (#) MAYO'!I140*I$4,IF($C140=$D$5,'FLETES (#) MAYO'!I140*I$5,0))))</f>
        <v>0</v>
      </c>
      <c r="J140" s="179">
        <f>IF($C140=$D$2,'FLETES (#) MAYO'!J140*J$2,IF($C140=$D$3,'FLETES (#) MAYO'!J140*J$3,IF($C140=$D$4,'FLETES (#) MAYO'!J140*J$4,IF($C140=$D$5,'FLETES (#) MAYO'!J140*J$5,0))))</f>
        <v>0</v>
      </c>
      <c r="K140" s="179">
        <f>IF($C140=$D$2,'FLETES (#) MAYO'!K140*K$2,IF($C140=$D$3,'FLETES (#) MAYO'!K140*K$3,IF($C140=$D$4,'FLETES (#) MAYO'!K140*K$4,IF($C140=$D$5,'FLETES (#) MAYO'!K140*K$5,0))))</f>
        <v>0</v>
      </c>
      <c r="L140" s="179">
        <f>IF($C140=$D$2,'FLETES (#) MAYO'!L140*L$2,IF($C140=$D$3,'FLETES (#) MAYO'!L140*L$3,IF($C140=$D$4,'FLETES (#) MAYO'!L140*L$4,IF($C140=$D$5,'FLETES (#) MAYO'!L140*L$5,0))))</f>
        <v>0</v>
      </c>
      <c r="M140" s="179">
        <f>IF($C140=$D$2,'FLETES (#) MAYO'!M140*M$2,IF($C140=$D$3,'FLETES (#) MAYO'!M140*M$3,IF($C140=$D$4,'FLETES (#) MAYO'!M140*M$4,IF($C140=$D$5,'FLETES (#) MAYO'!M140*M$5,0))))</f>
        <v>0</v>
      </c>
      <c r="N140" s="179">
        <f>IF($C140=$D$2,'FLETES (#) MAYO'!N140*N$2,IF($C140=$D$3,'FLETES (#) MAYO'!N140*N$3,IF($C140=$D$4,'FLETES (#) MAYO'!N140*N$4,IF($C140=$D$5,'FLETES (#) MAYO'!N140*N$5,0))))</f>
        <v>0</v>
      </c>
      <c r="O140" s="179">
        <f>IF($C140=$D$2,'FLETES (#) MAYO'!O140*O$2,IF($C140=$D$3,'FLETES (#) MAYO'!O140*O$3,IF($C140=$D$4,'FLETES (#) MAYO'!O140*O$4,IF($C140=$D$5,'FLETES (#) MAYO'!O140*O$5,0))))</f>
        <v>0</v>
      </c>
      <c r="P140" s="179">
        <f>IF($C140=$D$2,'FLETES (#) MAYO'!P140*P$2,IF($C140=$D$3,'FLETES (#) MAYO'!P140*P$3,IF($C140=$D$4,'FLETES (#) MAYO'!P140*P$4,IF($C140=$D$5,'FLETES (#) MAYO'!P140*P$5,0))))</f>
        <v>0</v>
      </c>
      <c r="Q140" s="179">
        <f>IF($C140=$D$2,'FLETES (#) MAYO'!Q140*Q$2,IF($C140=$D$3,'FLETES (#) MAYO'!Q140*Q$3,IF($C140=$D$4,'FLETES (#) MAYO'!Q140*Q$4,IF($C140=$D$5,'FLETES (#) MAYO'!Q140*Q$5,0))))</f>
        <v>0</v>
      </c>
      <c r="R140" s="179">
        <f>IF($C140=$D$2,'FLETES (#) MAYO'!R140*R$2,IF($C140=$D$3,'FLETES (#) MAYO'!R140*R$3,IF($C140=$D$4,'FLETES (#) MAYO'!R140*R$4,IF($C140=$D$5,'FLETES (#) MAYO'!R140*R$5,0))))</f>
        <v>0</v>
      </c>
      <c r="S140" s="179">
        <f>IF($C140=$D$2,'FLETES (#) MAYO'!S140*S$2,IF($C140=$D$3,'FLETES (#) MAYO'!S140*S$3,IF($C140=$D$4,'FLETES (#) MAYO'!S140*S$4,IF($C140=$D$5,'FLETES (#) MAYO'!S140*S$5,0))))</f>
        <v>0</v>
      </c>
      <c r="T140" s="179">
        <f>IF($C140=$D$2,'FLETES (#) MAYO'!T140*T$2,IF($C140=$D$3,'FLETES (#) MAYO'!T140*T$3,IF($C140=$D$4,'FLETES (#) MAYO'!T140*T$4,IF($C140=$D$5,'FLETES (#) MAYO'!T140*T$5,0))))</f>
        <v>0</v>
      </c>
      <c r="U140" s="179">
        <f>IF($C140=$D$2,'FLETES (#) MAYO'!U140*U$2,IF($C140=$D$3,'FLETES (#) MAYO'!U140*U$3,IF($C140=$D$4,'FLETES (#) MAYO'!U140*U$4,IF($C140=$D$5,'FLETES (#) MAYO'!U140*U$5,0))))</f>
        <v>0</v>
      </c>
      <c r="V140" s="179">
        <f>IF($C140=$D$2,'FLETES (#) MAYO'!V140*V$2,IF($C140=$D$3,'FLETES (#) MAYO'!V140*V$3,IF($C140=$D$4,'FLETES (#) MAYO'!V140*V$4,IF($C140=$D$5,'FLETES (#) MAYO'!V140*V$5,0))))</f>
        <v>0</v>
      </c>
      <c r="W140" s="179">
        <f>IF($C140=$D$2,'FLETES (#) MAYO'!W140*W$2,IF($C140=$D$3,'FLETES (#) MAYO'!W140*W$3,IF($C140=$D$4,'FLETES (#) MAYO'!W140*W$4,IF($C140=$D$5,'FLETES (#) MAYO'!W140*W$5,0))))</f>
        <v>0</v>
      </c>
      <c r="X140" s="179">
        <f>IF($C140=$D$2,'FLETES (#) MAYO'!X140*X$2,IF($C140=$D$3,'FLETES (#) MAYO'!X140*X$3,IF($C140=$D$4,'FLETES (#) MAYO'!X140*X$4,IF($C140=$D$5,'FLETES (#) MAYO'!X140*X$5,0))))</f>
        <v>0</v>
      </c>
      <c r="Y140" s="179">
        <f>IF($C140=$D$2,'FLETES (#) MAYO'!Y140*Y$2,IF($C140=$D$3,'FLETES (#) MAYO'!Y140*Y$3,IF($C140=$D$4,'FLETES (#) MAYO'!Y140*Y$4,IF($C140=$D$5,'FLETES (#) MAYO'!Y140*Y$5,0))))</f>
        <v>0</v>
      </c>
      <c r="Z140" s="179">
        <f>IF($C140=$D$2,'FLETES (#) MAYO'!Z140*Z$2,IF($C140=$D$3,'FLETES (#) MAYO'!Z140*Z$3,IF($C140=$D$4,'FLETES (#) MAYO'!Z140*Z$4,IF($C140=$D$5,'FLETES (#) MAYO'!Z140*Z$5,0))))</f>
        <v>0</v>
      </c>
      <c r="AA140" s="179">
        <f>IF($C140=$D$2,'FLETES (#) MAYO'!AA140*AA$2,IF($C140=$D$3,'FLETES (#) MAYO'!AA140*AA$3,IF($C140=$D$4,'FLETES (#) MAYO'!AA140*AA$4,IF($C140=$D$5,'FLETES (#) MAYO'!AA140*AA$5,0))))</f>
        <v>0</v>
      </c>
      <c r="AB140" s="179">
        <f>IF($C140=$D$2,'FLETES (#) MAYO'!AB140*AB$2,IF($C140=$D$3,'FLETES (#) MAYO'!AB140*AB$3,IF($C140=$D$4,'FLETES (#) MAYO'!AB140*AB$4,IF($C140=$D$5,'FLETES (#) MAYO'!AB140*AB$5,0))))</f>
        <v>0</v>
      </c>
      <c r="AC140" s="179">
        <f>IF($C140=$D$2,'FLETES (#) MAYO'!AC140*AC$2,IF($C140=$D$3,'FLETES (#) MAYO'!AC140*AC$3,IF($C140=$D$4,'FLETES (#) MAYO'!AC140*AC$4,IF($C140=$D$5,'FLETES (#) MAYO'!AC140*AC$5,0))))</f>
        <v>0</v>
      </c>
      <c r="AD140" s="179">
        <f>IF($C140=$D$2,'FLETES (#) MAYO'!AD140*AD$2,IF($C140=$D$3,'FLETES (#) MAYO'!AD140*AD$3,IF($C140=$D$4,'FLETES (#) MAYO'!AD140*AD$4,IF($C140=$D$5,'FLETES (#) MAYO'!AD140*AD$5,0))))</f>
        <v>0</v>
      </c>
      <c r="AE140" s="179">
        <f>IF($C140=$D$2,'FLETES (#) MAYO'!AE140*AE$2,IF($C140=$D$3,'FLETES (#) MAYO'!AE140*AE$3,IF($C140=$D$4,'FLETES (#) MAYO'!AE140*AE$4,IF($C140=$D$5,'FLETES (#) MAYO'!AE140*AE$5,0))))</f>
        <v>0</v>
      </c>
      <c r="AF140" s="179">
        <f>IF($C140=$D$2,'FLETES (#) MAYO'!AF140*AF$2,IF($C140=$D$3,'FLETES (#) MAYO'!AF140*AF$3,IF($C140=$D$4,'FLETES (#) MAYO'!AF140*AF$4,IF($C140=$D$5,'FLETES (#) MAYO'!AF140*AF$5,0))))</f>
        <v>0</v>
      </c>
      <c r="AG140" s="179">
        <f>IF($C140=$D$2,'FLETES (#) MAYO'!AG140*AG$2,IF($C140=$D$3,'FLETES (#) MAYO'!AG140*AG$3,IF($C140=$D$4,'FLETES (#) MAYO'!AG140*AG$4,IF($C140=$D$5,'FLETES (#) MAYO'!AG140*AG$5,0))))</f>
        <v>0</v>
      </c>
      <c r="AH140" s="179">
        <f>IF($C140=$D$2,'FLETES (#) MAYO'!AH140*AH$2,IF($C140=$D$3,'FLETES (#) MAYO'!AH140*AH$3,IF($C140=$D$4,'FLETES (#) MAYO'!AH140*AH$4,IF($C140=$D$5,'FLETES (#) MAYO'!AH140*AH$5,0))))</f>
        <v>0</v>
      </c>
      <c r="AI140" s="179">
        <f>IF($C140=$D$2,'FLETES (#) MAYO'!AI140*AI$2,IF($C140=$D$3,'FLETES (#) MAYO'!AI140*AI$3,IF($C140=$D$4,'FLETES (#) MAYO'!AI140*AI$4,IF($C140=$D$5,'FLETES (#) MAYO'!AI140*AI$5,0))))</f>
        <v>0</v>
      </c>
      <c r="AJ140" s="179">
        <f>IF($C140=$D$2,'FLETES (#) MAYO'!AJ140*AJ$2,IF($C140=$D$3,'FLETES (#) MAYO'!AJ140*AJ$3,IF($C140=$D$4,'FLETES (#) MAYO'!AJ140*AJ$4,IF($C140=$D$5,'FLETES (#) MAYO'!AJ140*AJ$5,0))))</f>
        <v>0</v>
      </c>
      <c r="AK140" s="179">
        <f>IF($C140=$D$2,'FLETES (#) MAYO'!AK140*AK$2,IF($C140=$D$3,'FLETES (#) MAYO'!AK140*AK$3,IF($C140=$D$4,'FLETES (#) MAYO'!AK140*AK$4,IF($C140=$D$5,'FLETES (#) MAYO'!AK140*AK$5,0))))</f>
        <v>0</v>
      </c>
      <c r="AL140" s="179">
        <f>IF($C140=$D$2,'FLETES (#) MAYO'!AL140*AL$2,IF($C140=$D$3,'FLETES (#) MAYO'!AL140*AL$3,IF($C140=$D$4,'FLETES (#) MAYO'!AL140*AL$4,IF($C140=$D$5,'FLETES (#) MAYO'!AL140*AL$5,0))))</f>
        <v>0</v>
      </c>
      <c r="AM140" s="179">
        <f>IF($C140=$D$2,'FLETES (#) MAYO'!AM140*AM$2,IF($C140=$D$3,'FLETES (#) MAYO'!AM140*AM$3,IF($C140=$D$4,'FLETES (#) MAYO'!AM140*AM$4,IF($C140=$D$5,'FLETES (#) MAYO'!AM140*AM$5,0))))</f>
        <v>0</v>
      </c>
    </row>
    <row r="141" spans="1:39">
      <c r="A141" s="141"/>
      <c r="B141" s="165"/>
      <c r="C141" s="165"/>
      <c r="D141" s="178">
        <f t="shared" si="0"/>
        <v>0</v>
      </c>
      <c r="E141" s="179">
        <f>IF($C141=$D$2,'FLETES (#) MAYO'!E141*E$2,IF($C141=$D$3,'FLETES (#) MAYO'!E141*E$3,IF($C141=$D$4,'FLETES (#) MAYO'!E141*E$4,IF($C141=$D$5,'FLETES (#) MAYO'!E141*E$5,0))))</f>
        <v>0</v>
      </c>
      <c r="F141" s="179">
        <f>IF($C141=$D$2,'FLETES (#) MAYO'!F141*F$2,IF($C141=$D$3,'FLETES (#) MAYO'!F141*F$3,IF($C141=$D$4,'FLETES (#) MAYO'!F141*F$4,IF($C141=$D$5,'FLETES (#) MAYO'!F141*F$5,0))))</f>
        <v>0</v>
      </c>
      <c r="G141" s="179">
        <f>IF($C141=$D$2,'FLETES (#) MAYO'!G141*G$2,IF($C141=$D$3,'FLETES (#) MAYO'!G141*G$3,IF($C141=$D$4,'FLETES (#) MAYO'!G141*G$4,IF($C141=$D$5,'FLETES (#) MAYO'!G141*G$5,0))))</f>
        <v>0</v>
      </c>
      <c r="H141" s="179">
        <f>IF($C141=$D$2,'FLETES (#) MAYO'!H141*H$2,IF($C141=$D$3,'FLETES (#) MAYO'!H141*H$3,IF($C141=$D$4,'FLETES (#) MAYO'!H141*H$4,IF($C141=$D$5,'FLETES (#) MAYO'!H141*H$5,0))))</f>
        <v>0</v>
      </c>
      <c r="I141" s="179">
        <f>IF($C141=$D$2,'FLETES (#) MAYO'!I141*I$2,IF($C141=$D$3,'FLETES (#) MAYO'!I141*I$3,IF($C141=$D$4,'FLETES (#) MAYO'!I141*I$4,IF($C141=$D$5,'FLETES (#) MAYO'!I141*I$5,0))))</f>
        <v>0</v>
      </c>
      <c r="J141" s="179">
        <f>IF($C141=$D$2,'FLETES (#) MAYO'!J141*J$2,IF($C141=$D$3,'FLETES (#) MAYO'!J141*J$3,IF($C141=$D$4,'FLETES (#) MAYO'!J141*J$4,IF($C141=$D$5,'FLETES (#) MAYO'!J141*J$5,0))))</f>
        <v>0</v>
      </c>
      <c r="K141" s="179">
        <f>IF($C141=$D$2,'FLETES (#) MAYO'!K141*K$2,IF($C141=$D$3,'FLETES (#) MAYO'!K141*K$3,IF($C141=$D$4,'FLETES (#) MAYO'!K141*K$4,IF($C141=$D$5,'FLETES (#) MAYO'!K141*K$5,0))))</f>
        <v>0</v>
      </c>
      <c r="L141" s="179">
        <f>IF($C141=$D$2,'FLETES (#) MAYO'!L141*L$2,IF($C141=$D$3,'FLETES (#) MAYO'!L141*L$3,IF($C141=$D$4,'FLETES (#) MAYO'!L141*L$4,IF($C141=$D$5,'FLETES (#) MAYO'!L141*L$5,0))))</f>
        <v>0</v>
      </c>
      <c r="M141" s="179">
        <f>IF($C141=$D$2,'FLETES (#) MAYO'!M141*M$2,IF($C141=$D$3,'FLETES (#) MAYO'!M141*M$3,IF($C141=$D$4,'FLETES (#) MAYO'!M141*M$4,IF($C141=$D$5,'FLETES (#) MAYO'!M141*M$5,0))))</f>
        <v>0</v>
      </c>
      <c r="N141" s="179">
        <f>IF($C141=$D$2,'FLETES (#) MAYO'!N141*N$2,IF($C141=$D$3,'FLETES (#) MAYO'!N141*N$3,IF($C141=$D$4,'FLETES (#) MAYO'!N141*N$4,IF($C141=$D$5,'FLETES (#) MAYO'!N141*N$5,0))))</f>
        <v>0</v>
      </c>
      <c r="O141" s="179">
        <f>IF($C141=$D$2,'FLETES (#) MAYO'!O141*O$2,IF($C141=$D$3,'FLETES (#) MAYO'!O141*O$3,IF($C141=$D$4,'FLETES (#) MAYO'!O141*O$4,IF($C141=$D$5,'FLETES (#) MAYO'!O141*O$5,0))))</f>
        <v>0</v>
      </c>
      <c r="P141" s="179">
        <f>IF($C141=$D$2,'FLETES (#) MAYO'!P141*P$2,IF($C141=$D$3,'FLETES (#) MAYO'!P141*P$3,IF($C141=$D$4,'FLETES (#) MAYO'!P141*P$4,IF($C141=$D$5,'FLETES (#) MAYO'!P141*P$5,0))))</f>
        <v>0</v>
      </c>
      <c r="Q141" s="179">
        <f>IF($C141=$D$2,'FLETES (#) MAYO'!Q141*Q$2,IF($C141=$D$3,'FLETES (#) MAYO'!Q141*Q$3,IF($C141=$D$4,'FLETES (#) MAYO'!Q141*Q$4,IF($C141=$D$5,'FLETES (#) MAYO'!Q141*Q$5,0))))</f>
        <v>0</v>
      </c>
      <c r="R141" s="179">
        <f>IF($C141=$D$2,'FLETES (#) MAYO'!R141*R$2,IF($C141=$D$3,'FLETES (#) MAYO'!R141*R$3,IF($C141=$D$4,'FLETES (#) MAYO'!R141*R$4,IF($C141=$D$5,'FLETES (#) MAYO'!R141*R$5,0))))</f>
        <v>0</v>
      </c>
      <c r="S141" s="179">
        <f>IF($C141=$D$2,'FLETES (#) MAYO'!S141*S$2,IF($C141=$D$3,'FLETES (#) MAYO'!S141*S$3,IF($C141=$D$4,'FLETES (#) MAYO'!S141*S$4,IF($C141=$D$5,'FLETES (#) MAYO'!S141*S$5,0))))</f>
        <v>0</v>
      </c>
      <c r="T141" s="179">
        <f>IF($C141=$D$2,'FLETES (#) MAYO'!T141*T$2,IF($C141=$D$3,'FLETES (#) MAYO'!T141*T$3,IF($C141=$D$4,'FLETES (#) MAYO'!T141*T$4,IF($C141=$D$5,'FLETES (#) MAYO'!T141*T$5,0))))</f>
        <v>0</v>
      </c>
      <c r="U141" s="179">
        <f>IF($C141=$D$2,'FLETES (#) MAYO'!U141*U$2,IF($C141=$D$3,'FLETES (#) MAYO'!U141*U$3,IF($C141=$D$4,'FLETES (#) MAYO'!U141*U$4,IF($C141=$D$5,'FLETES (#) MAYO'!U141*U$5,0))))</f>
        <v>0</v>
      </c>
      <c r="V141" s="179">
        <f>IF($C141=$D$2,'FLETES (#) MAYO'!V141*V$2,IF($C141=$D$3,'FLETES (#) MAYO'!V141*V$3,IF($C141=$D$4,'FLETES (#) MAYO'!V141*V$4,IF($C141=$D$5,'FLETES (#) MAYO'!V141*V$5,0))))</f>
        <v>0</v>
      </c>
      <c r="W141" s="179">
        <f>IF($C141=$D$2,'FLETES (#) MAYO'!W141*W$2,IF($C141=$D$3,'FLETES (#) MAYO'!W141*W$3,IF($C141=$D$4,'FLETES (#) MAYO'!W141*W$4,IF($C141=$D$5,'FLETES (#) MAYO'!W141*W$5,0))))</f>
        <v>0</v>
      </c>
      <c r="X141" s="179">
        <f>IF($C141=$D$2,'FLETES (#) MAYO'!X141*X$2,IF($C141=$D$3,'FLETES (#) MAYO'!X141*X$3,IF($C141=$D$4,'FLETES (#) MAYO'!X141*X$4,IF($C141=$D$5,'FLETES (#) MAYO'!X141*X$5,0))))</f>
        <v>0</v>
      </c>
      <c r="Y141" s="179">
        <f>IF($C141=$D$2,'FLETES (#) MAYO'!Y141*Y$2,IF($C141=$D$3,'FLETES (#) MAYO'!Y141*Y$3,IF($C141=$D$4,'FLETES (#) MAYO'!Y141*Y$4,IF($C141=$D$5,'FLETES (#) MAYO'!Y141*Y$5,0))))</f>
        <v>0</v>
      </c>
      <c r="Z141" s="179">
        <f>IF($C141=$D$2,'FLETES (#) MAYO'!Z141*Z$2,IF($C141=$D$3,'FLETES (#) MAYO'!Z141*Z$3,IF($C141=$D$4,'FLETES (#) MAYO'!Z141*Z$4,IF($C141=$D$5,'FLETES (#) MAYO'!Z141*Z$5,0))))</f>
        <v>0</v>
      </c>
      <c r="AA141" s="179">
        <f>IF($C141=$D$2,'FLETES (#) MAYO'!AA141*AA$2,IF($C141=$D$3,'FLETES (#) MAYO'!AA141*AA$3,IF($C141=$D$4,'FLETES (#) MAYO'!AA141*AA$4,IF($C141=$D$5,'FLETES (#) MAYO'!AA141*AA$5,0))))</f>
        <v>0</v>
      </c>
      <c r="AB141" s="179">
        <f>IF($C141=$D$2,'FLETES (#) MAYO'!AB141*AB$2,IF($C141=$D$3,'FLETES (#) MAYO'!AB141*AB$3,IF($C141=$D$4,'FLETES (#) MAYO'!AB141*AB$4,IF($C141=$D$5,'FLETES (#) MAYO'!AB141*AB$5,0))))</f>
        <v>0</v>
      </c>
      <c r="AC141" s="179">
        <f>IF($C141=$D$2,'FLETES (#) MAYO'!AC141*AC$2,IF($C141=$D$3,'FLETES (#) MAYO'!AC141*AC$3,IF($C141=$D$4,'FLETES (#) MAYO'!AC141*AC$4,IF($C141=$D$5,'FLETES (#) MAYO'!AC141*AC$5,0))))</f>
        <v>0</v>
      </c>
      <c r="AD141" s="179">
        <f>IF($C141=$D$2,'FLETES (#) MAYO'!AD141*AD$2,IF($C141=$D$3,'FLETES (#) MAYO'!AD141*AD$3,IF($C141=$D$4,'FLETES (#) MAYO'!AD141*AD$4,IF($C141=$D$5,'FLETES (#) MAYO'!AD141*AD$5,0))))</f>
        <v>0</v>
      </c>
      <c r="AE141" s="179">
        <f>IF($C141=$D$2,'FLETES (#) MAYO'!AE141*AE$2,IF($C141=$D$3,'FLETES (#) MAYO'!AE141*AE$3,IF($C141=$D$4,'FLETES (#) MAYO'!AE141*AE$4,IF($C141=$D$5,'FLETES (#) MAYO'!AE141*AE$5,0))))</f>
        <v>0</v>
      </c>
      <c r="AF141" s="179">
        <f>IF($C141=$D$2,'FLETES (#) MAYO'!AF141*AF$2,IF($C141=$D$3,'FLETES (#) MAYO'!AF141*AF$3,IF($C141=$D$4,'FLETES (#) MAYO'!AF141*AF$4,IF($C141=$D$5,'FLETES (#) MAYO'!AF141*AF$5,0))))</f>
        <v>0</v>
      </c>
      <c r="AG141" s="179">
        <f>IF($C141=$D$2,'FLETES (#) MAYO'!AG141*AG$2,IF($C141=$D$3,'FLETES (#) MAYO'!AG141*AG$3,IF($C141=$D$4,'FLETES (#) MAYO'!AG141*AG$4,IF($C141=$D$5,'FLETES (#) MAYO'!AG141*AG$5,0))))</f>
        <v>0</v>
      </c>
      <c r="AH141" s="179">
        <f>IF($C141=$D$2,'FLETES (#) MAYO'!AH141*AH$2,IF($C141=$D$3,'FLETES (#) MAYO'!AH141*AH$3,IF($C141=$D$4,'FLETES (#) MAYO'!AH141*AH$4,IF($C141=$D$5,'FLETES (#) MAYO'!AH141*AH$5,0))))</f>
        <v>0</v>
      </c>
      <c r="AI141" s="179">
        <f>IF($C141=$D$2,'FLETES (#) MAYO'!AI141*AI$2,IF($C141=$D$3,'FLETES (#) MAYO'!AI141*AI$3,IF($C141=$D$4,'FLETES (#) MAYO'!AI141*AI$4,IF($C141=$D$5,'FLETES (#) MAYO'!AI141*AI$5,0))))</f>
        <v>0</v>
      </c>
      <c r="AJ141" s="179">
        <f>IF($C141=$D$2,'FLETES (#) MAYO'!AJ141*AJ$2,IF($C141=$D$3,'FLETES (#) MAYO'!AJ141*AJ$3,IF($C141=$D$4,'FLETES (#) MAYO'!AJ141*AJ$4,IF($C141=$D$5,'FLETES (#) MAYO'!AJ141*AJ$5,0))))</f>
        <v>0</v>
      </c>
      <c r="AK141" s="179">
        <f>IF($C141=$D$2,'FLETES (#) MAYO'!AK141*AK$2,IF($C141=$D$3,'FLETES (#) MAYO'!AK141*AK$3,IF($C141=$D$4,'FLETES (#) MAYO'!AK141*AK$4,IF($C141=$D$5,'FLETES (#) MAYO'!AK141*AK$5,0))))</f>
        <v>0</v>
      </c>
      <c r="AL141" s="179">
        <f>IF($C141=$D$2,'FLETES (#) MAYO'!AL141*AL$2,IF($C141=$D$3,'FLETES (#) MAYO'!AL141*AL$3,IF($C141=$D$4,'FLETES (#) MAYO'!AL141*AL$4,IF($C141=$D$5,'FLETES (#) MAYO'!AL141*AL$5,0))))</f>
        <v>0</v>
      </c>
      <c r="AM141" s="179">
        <f>IF($C141=$D$2,'FLETES (#) MAYO'!AM141*AM$2,IF($C141=$D$3,'FLETES (#) MAYO'!AM141*AM$3,IF($C141=$D$4,'FLETES (#) MAYO'!AM141*AM$4,IF($C141=$D$5,'FLETES (#) MAYO'!AM141*AM$5,0))))</f>
        <v>0</v>
      </c>
    </row>
    <row r="142" spans="1:39">
      <c r="A142" s="141"/>
      <c r="B142" s="165"/>
      <c r="C142" s="165"/>
      <c r="D142" s="178">
        <f t="shared" si="0"/>
        <v>0</v>
      </c>
      <c r="E142" s="179">
        <f>IF($C142=$D$2,'FLETES (#) MAYO'!E142*E$2,IF($C142=$D$3,'FLETES (#) MAYO'!E142*E$3,IF($C142=$D$4,'FLETES (#) MAYO'!E142*E$4,IF($C142=$D$5,'FLETES (#) MAYO'!E142*E$5,0))))</f>
        <v>0</v>
      </c>
      <c r="F142" s="179">
        <f>IF($C142=$D$2,'FLETES (#) MAYO'!F142*F$2,IF($C142=$D$3,'FLETES (#) MAYO'!F142*F$3,IF($C142=$D$4,'FLETES (#) MAYO'!F142*F$4,IF($C142=$D$5,'FLETES (#) MAYO'!F142*F$5,0))))</f>
        <v>0</v>
      </c>
      <c r="G142" s="179">
        <f>IF($C142=$D$2,'FLETES (#) MAYO'!G142*G$2,IF($C142=$D$3,'FLETES (#) MAYO'!G142*G$3,IF($C142=$D$4,'FLETES (#) MAYO'!G142*G$4,IF($C142=$D$5,'FLETES (#) MAYO'!G142*G$5,0))))</f>
        <v>0</v>
      </c>
      <c r="H142" s="179">
        <f>IF($C142=$D$2,'FLETES (#) MAYO'!H142*H$2,IF($C142=$D$3,'FLETES (#) MAYO'!H142*H$3,IF($C142=$D$4,'FLETES (#) MAYO'!H142*H$4,IF($C142=$D$5,'FLETES (#) MAYO'!H142*H$5,0))))</f>
        <v>0</v>
      </c>
      <c r="I142" s="179">
        <f>IF($C142=$D$2,'FLETES (#) MAYO'!I142*I$2,IF($C142=$D$3,'FLETES (#) MAYO'!I142*I$3,IF($C142=$D$4,'FLETES (#) MAYO'!I142*I$4,IF($C142=$D$5,'FLETES (#) MAYO'!I142*I$5,0))))</f>
        <v>0</v>
      </c>
      <c r="J142" s="179">
        <f>IF($C142=$D$2,'FLETES (#) MAYO'!J142*J$2,IF($C142=$D$3,'FLETES (#) MAYO'!J142*J$3,IF($C142=$D$4,'FLETES (#) MAYO'!J142*J$4,IF($C142=$D$5,'FLETES (#) MAYO'!J142*J$5,0))))</f>
        <v>0</v>
      </c>
      <c r="K142" s="179">
        <f>IF($C142=$D$2,'FLETES (#) MAYO'!K142*K$2,IF($C142=$D$3,'FLETES (#) MAYO'!K142*K$3,IF($C142=$D$4,'FLETES (#) MAYO'!K142*K$4,IF($C142=$D$5,'FLETES (#) MAYO'!K142*K$5,0))))</f>
        <v>0</v>
      </c>
      <c r="L142" s="179">
        <f>IF($C142=$D$2,'FLETES (#) MAYO'!L142*L$2,IF($C142=$D$3,'FLETES (#) MAYO'!L142*L$3,IF($C142=$D$4,'FLETES (#) MAYO'!L142*L$4,IF($C142=$D$5,'FLETES (#) MAYO'!L142*L$5,0))))</f>
        <v>0</v>
      </c>
      <c r="M142" s="179">
        <f>IF($C142=$D$2,'FLETES (#) MAYO'!M142*M$2,IF($C142=$D$3,'FLETES (#) MAYO'!M142*M$3,IF($C142=$D$4,'FLETES (#) MAYO'!M142*M$4,IF($C142=$D$5,'FLETES (#) MAYO'!M142*M$5,0))))</f>
        <v>0</v>
      </c>
      <c r="N142" s="179">
        <f>IF($C142=$D$2,'FLETES (#) MAYO'!N142*N$2,IF($C142=$D$3,'FLETES (#) MAYO'!N142*N$3,IF($C142=$D$4,'FLETES (#) MAYO'!N142*N$4,IF($C142=$D$5,'FLETES (#) MAYO'!N142*N$5,0))))</f>
        <v>0</v>
      </c>
      <c r="O142" s="179">
        <f>IF($C142=$D$2,'FLETES (#) MAYO'!O142*O$2,IF($C142=$D$3,'FLETES (#) MAYO'!O142*O$3,IF($C142=$D$4,'FLETES (#) MAYO'!O142*O$4,IF($C142=$D$5,'FLETES (#) MAYO'!O142*O$5,0))))</f>
        <v>0</v>
      </c>
      <c r="P142" s="179">
        <f>IF($C142=$D$2,'FLETES (#) MAYO'!P142*P$2,IF($C142=$D$3,'FLETES (#) MAYO'!P142*P$3,IF($C142=$D$4,'FLETES (#) MAYO'!P142*P$4,IF($C142=$D$5,'FLETES (#) MAYO'!P142*P$5,0))))</f>
        <v>0</v>
      </c>
      <c r="Q142" s="179">
        <f>IF($C142=$D$2,'FLETES (#) MAYO'!Q142*Q$2,IF($C142=$D$3,'FLETES (#) MAYO'!Q142*Q$3,IF($C142=$D$4,'FLETES (#) MAYO'!Q142*Q$4,IF($C142=$D$5,'FLETES (#) MAYO'!Q142*Q$5,0))))</f>
        <v>0</v>
      </c>
      <c r="R142" s="179">
        <f>IF($C142=$D$2,'FLETES (#) MAYO'!R142*R$2,IF($C142=$D$3,'FLETES (#) MAYO'!R142*R$3,IF($C142=$D$4,'FLETES (#) MAYO'!R142*R$4,IF($C142=$D$5,'FLETES (#) MAYO'!R142*R$5,0))))</f>
        <v>0</v>
      </c>
      <c r="S142" s="179">
        <f>IF($C142=$D$2,'FLETES (#) MAYO'!S142*S$2,IF($C142=$D$3,'FLETES (#) MAYO'!S142*S$3,IF($C142=$D$4,'FLETES (#) MAYO'!S142*S$4,IF($C142=$D$5,'FLETES (#) MAYO'!S142*S$5,0))))</f>
        <v>0</v>
      </c>
      <c r="T142" s="179">
        <f>IF($C142=$D$2,'FLETES (#) MAYO'!T142*T$2,IF($C142=$D$3,'FLETES (#) MAYO'!T142*T$3,IF($C142=$D$4,'FLETES (#) MAYO'!T142*T$4,IF($C142=$D$5,'FLETES (#) MAYO'!T142*T$5,0))))</f>
        <v>0</v>
      </c>
      <c r="U142" s="179">
        <f>IF($C142=$D$2,'FLETES (#) MAYO'!U142*U$2,IF($C142=$D$3,'FLETES (#) MAYO'!U142*U$3,IF($C142=$D$4,'FLETES (#) MAYO'!U142*U$4,IF($C142=$D$5,'FLETES (#) MAYO'!U142*U$5,0))))</f>
        <v>0</v>
      </c>
      <c r="V142" s="179">
        <f>IF($C142=$D$2,'FLETES (#) MAYO'!V142*V$2,IF($C142=$D$3,'FLETES (#) MAYO'!V142*V$3,IF($C142=$D$4,'FLETES (#) MAYO'!V142*V$4,IF($C142=$D$5,'FLETES (#) MAYO'!V142*V$5,0))))</f>
        <v>0</v>
      </c>
      <c r="W142" s="179">
        <f>IF($C142=$D$2,'FLETES (#) MAYO'!W142*W$2,IF($C142=$D$3,'FLETES (#) MAYO'!W142*W$3,IF($C142=$D$4,'FLETES (#) MAYO'!W142*W$4,IF($C142=$D$5,'FLETES (#) MAYO'!W142*W$5,0))))</f>
        <v>0</v>
      </c>
      <c r="X142" s="179">
        <f>IF($C142=$D$2,'FLETES (#) MAYO'!X142*X$2,IF($C142=$D$3,'FLETES (#) MAYO'!X142*X$3,IF($C142=$D$4,'FLETES (#) MAYO'!X142*X$4,IF($C142=$D$5,'FLETES (#) MAYO'!X142*X$5,0))))</f>
        <v>0</v>
      </c>
      <c r="Y142" s="179">
        <f>IF($C142=$D$2,'FLETES (#) MAYO'!Y142*Y$2,IF($C142=$D$3,'FLETES (#) MAYO'!Y142*Y$3,IF($C142=$D$4,'FLETES (#) MAYO'!Y142*Y$4,IF($C142=$D$5,'FLETES (#) MAYO'!Y142*Y$5,0))))</f>
        <v>0</v>
      </c>
      <c r="Z142" s="179">
        <f>IF($C142=$D$2,'FLETES (#) MAYO'!Z142*Z$2,IF($C142=$D$3,'FLETES (#) MAYO'!Z142*Z$3,IF($C142=$D$4,'FLETES (#) MAYO'!Z142*Z$4,IF($C142=$D$5,'FLETES (#) MAYO'!Z142*Z$5,0))))</f>
        <v>0</v>
      </c>
      <c r="AA142" s="179">
        <f>IF($C142=$D$2,'FLETES (#) MAYO'!AA142*AA$2,IF($C142=$D$3,'FLETES (#) MAYO'!AA142*AA$3,IF($C142=$D$4,'FLETES (#) MAYO'!AA142*AA$4,IF($C142=$D$5,'FLETES (#) MAYO'!AA142*AA$5,0))))</f>
        <v>0</v>
      </c>
      <c r="AB142" s="179">
        <f>IF($C142=$D$2,'FLETES (#) MAYO'!AB142*AB$2,IF($C142=$D$3,'FLETES (#) MAYO'!AB142*AB$3,IF($C142=$D$4,'FLETES (#) MAYO'!AB142*AB$4,IF($C142=$D$5,'FLETES (#) MAYO'!AB142*AB$5,0))))</f>
        <v>0</v>
      </c>
      <c r="AC142" s="179">
        <f>IF($C142=$D$2,'FLETES (#) MAYO'!AC142*AC$2,IF($C142=$D$3,'FLETES (#) MAYO'!AC142*AC$3,IF($C142=$D$4,'FLETES (#) MAYO'!AC142*AC$4,IF($C142=$D$5,'FLETES (#) MAYO'!AC142*AC$5,0))))</f>
        <v>0</v>
      </c>
      <c r="AD142" s="179">
        <f>IF($C142=$D$2,'FLETES (#) MAYO'!AD142*AD$2,IF($C142=$D$3,'FLETES (#) MAYO'!AD142*AD$3,IF($C142=$D$4,'FLETES (#) MAYO'!AD142*AD$4,IF($C142=$D$5,'FLETES (#) MAYO'!AD142*AD$5,0))))</f>
        <v>0</v>
      </c>
      <c r="AE142" s="179">
        <f>IF($C142=$D$2,'FLETES (#) MAYO'!AE142*AE$2,IF($C142=$D$3,'FLETES (#) MAYO'!AE142*AE$3,IF($C142=$D$4,'FLETES (#) MAYO'!AE142*AE$4,IF($C142=$D$5,'FLETES (#) MAYO'!AE142*AE$5,0))))</f>
        <v>0</v>
      </c>
      <c r="AF142" s="179">
        <f>IF($C142=$D$2,'FLETES (#) MAYO'!AF142*AF$2,IF($C142=$D$3,'FLETES (#) MAYO'!AF142*AF$3,IF($C142=$D$4,'FLETES (#) MAYO'!AF142*AF$4,IF($C142=$D$5,'FLETES (#) MAYO'!AF142*AF$5,0))))</f>
        <v>0</v>
      </c>
      <c r="AG142" s="179">
        <f>IF($C142=$D$2,'FLETES (#) MAYO'!AG142*AG$2,IF($C142=$D$3,'FLETES (#) MAYO'!AG142*AG$3,IF($C142=$D$4,'FLETES (#) MAYO'!AG142*AG$4,IF($C142=$D$5,'FLETES (#) MAYO'!AG142*AG$5,0))))</f>
        <v>0</v>
      </c>
      <c r="AH142" s="179">
        <f>IF($C142=$D$2,'FLETES (#) MAYO'!AH142*AH$2,IF($C142=$D$3,'FLETES (#) MAYO'!AH142*AH$3,IF($C142=$D$4,'FLETES (#) MAYO'!AH142*AH$4,IF($C142=$D$5,'FLETES (#) MAYO'!AH142*AH$5,0))))</f>
        <v>0</v>
      </c>
      <c r="AI142" s="179">
        <f>IF($C142=$D$2,'FLETES (#) MAYO'!AI142*AI$2,IF($C142=$D$3,'FLETES (#) MAYO'!AI142*AI$3,IF($C142=$D$4,'FLETES (#) MAYO'!AI142*AI$4,IF($C142=$D$5,'FLETES (#) MAYO'!AI142*AI$5,0))))</f>
        <v>0</v>
      </c>
      <c r="AJ142" s="179">
        <f>IF($C142=$D$2,'FLETES (#) MAYO'!AJ142*AJ$2,IF($C142=$D$3,'FLETES (#) MAYO'!AJ142*AJ$3,IF($C142=$D$4,'FLETES (#) MAYO'!AJ142*AJ$4,IF($C142=$D$5,'FLETES (#) MAYO'!AJ142*AJ$5,0))))</f>
        <v>0</v>
      </c>
      <c r="AK142" s="179">
        <f>IF($C142=$D$2,'FLETES (#) MAYO'!AK142*AK$2,IF($C142=$D$3,'FLETES (#) MAYO'!AK142*AK$3,IF($C142=$D$4,'FLETES (#) MAYO'!AK142*AK$4,IF($C142=$D$5,'FLETES (#) MAYO'!AK142*AK$5,0))))</f>
        <v>0</v>
      </c>
      <c r="AL142" s="179">
        <f>IF($C142=$D$2,'FLETES (#) MAYO'!AL142*AL$2,IF($C142=$D$3,'FLETES (#) MAYO'!AL142*AL$3,IF($C142=$D$4,'FLETES (#) MAYO'!AL142*AL$4,IF($C142=$D$5,'FLETES (#) MAYO'!AL142*AL$5,0))))</f>
        <v>0</v>
      </c>
      <c r="AM142" s="179">
        <f>IF($C142=$D$2,'FLETES (#) MAYO'!AM142*AM$2,IF($C142=$D$3,'FLETES (#) MAYO'!AM142*AM$3,IF($C142=$D$4,'FLETES (#) MAYO'!AM142*AM$4,IF($C142=$D$5,'FLETES (#) MAYO'!AM142*AM$5,0))))</f>
        <v>0</v>
      </c>
    </row>
    <row r="143" spans="1:39">
      <c r="A143" s="141"/>
      <c r="B143" s="165"/>
      <c r="C143" s="165"/>
      <c r="D143" s="178">
        <f t="shared" si="0"/>
        <v>0</v>
      </c>
      <c r="E143" s="179">
        <f>IF($C143=$D$2,'FLETES (#) MAYO'!E143*E$2,IF($C143=$D$3,'FLETES (#) MAYO'!E143*E$3,IF($C143=$D$4,'FLETES (#) MAYO'!E143*E$4,IF($C143=$D$5,'FLETES (#) MAYO'!E143*E$5,0))))</f>
        <v>0</v>
      </c>
      <c r="F143" s="179">
        <f>IF($C143=$D$2,'FLETES (#) MAYO'!F143*F$2,IF($C143=$D$3,'FLETES (#) MAYO'!F143*F$3,IF($C143=$D$4,'FLETES (#) MAYO'!F143*F$4,IF($C143=$D$5,'FLETES (#) MAYO'!F143*F$5,0))))</f>
        <v>0</v>
      </c>
      <c r="G143" s="179">
        <f>IF($C143=$D$2,'FLETES (#) MAYO'!G143*G$2,IF($C143=$D$3,'FLETES (#) MAYO'!G143*G$3,IF($C143=$D$4,'FLETES (#) MAYO'!G143*G$4,IF($C143=$D$5,'FLETES (#) MAYO'!G143*G$5,0))))</f>
        <v>0</v>
      </c>
      <c r="H143" s="179">
        <f>IF($C143=$D$2,'FLETES (#) MAYO'!H143*H$2,IF($C143=$D$3,'FLETES (#) MAYO'!H143*H$3,IF($C143=$D$4,'FLETES (#) MAYO'!H143*H$4,IF($C143=$D$5,'FLETES (#) MAYO'!H143*H$5,0))))</f>
        <v>0</v>
      </c>
      <c r="I143" s="179">
        <f>IF($C143=$D$2,'FLETES (#) MAYO'!I143*I$2,IF($C143=$D$3,'FLETES (#) MAYO'!I143*I$3,IF($C143=$D$4,'FLETES (#) MAYO'!I143*I$4,IF($C143=$D$5,'FLETES (#) MAYO'!I143*I$5,0))))</f>
        <v>0</v>
      </c>
      <c r="J143" s="179">
        <f>IF($C143=$D$2,'FLETES (#) MAYO'!J143*J$2,IF($C143=$D$3,'FLETES (#) MAYO'!J143*J$3,IF($C143=$D$4,'FLETES (#) MAYO'!J143*J$4,IF($C143=$D$5,'FLETES (#) MAYO'!J143*J$5,0))))</f>
        <v>0</v>
      </c>
      <c r="K143" s="179">
        <f>IF($C143=$D$2,'FLETES (#) MAYO'!K143*K$2,IF($C143=$D$3,'FLETES (#) MAYO'!K143*K$3,IF($C143=$D$4,'FLETES (#) MAYO'!K143*K$4,IF($C143=$D$5,'FLETES (#) MAYO'!K143*K$5,0))))</f>
        <v>0</v>
      </c>
      <c r="L143" s="179">
        <f>IF($C143=$D$2,'FLETES (#) MAYO'!L143*L$2,IF($C143=$D$3,'FLETES (#) MAYO'!L143*L$3,IF($C143=$D$4,'FLETES (#) MAYO'!L143*L$4,IF($C143=$D$5,'FLETES (#) MAYO'!L143*L$5,0))))</f>
        <v>0</v>
      </c>
      <c r="M143" s="179">
        <f>IF($C143=$D$2,'FLETES (#) MAYO'!M143*M$2,IF($C143=$D$3,'FLETES (#) MAYO'!M143*M$3,IF($C143=$D$4,'FLETES (#) MAYO'!M143*M$4,IF($C143=$D$5,'FLETES (#) MAYO'!M143*M$5,0))))</f>
        <v>0</v>
      </c>
      <c r="N143" s="179">
        <f>IF($C143=$D$2,'FLETES (#) MAYO'!N143*N$2,IF($C143=$D$3,'FLETES (#) MAYO'!N143*N$3,IF($C143=$D$4,'FLETES (#) MAYO'!N143*N$4,IF($C143=$D$5,'FLETES (#) MAYO'!N143*N$5,0))))</f>
        <v>0</v>
      </c>
      <c r="O143" s="179">
        <f>IF($C143=$D$2,'FLETES (#) MAYO'!O143*O$2,IF($C143=$D$3,'FLETES (#) MAYO'!O143*O$3,IF($C143=$D$4,'FLETES (#) MAYO'!O143*O$4,IF($C143=$D$5,'FLETES (#) MAYO'!O143*O$5,0))))</f>
        <v>0</v>
      </c>
      <c r="P143" s="179">
        <f>IF($C143=$D$2,'FLETES (#) MAYO'!P143*P$2,IF($C143=$D$3,'FLETES (#) MAYO'!P143*P$3,IF($C143=$D$4,'FLETES (#) MAYO'!P143*P$4,IF($C143=$D$5,'FLETES (#) MAYO'!P143*P$5,0))))</f>
        <v>0</v>
      </c>
      <c r="Q143" s="179">
        <f>IF($C143=$D$2,'FLETES (#) MAYO'!Q143*Q$2,IF($C143=$D$3,'FLETES (#) MAYO'!Q143*Q$3,IF($C143=$D$4,'FLETES (#) MAYO'!Q143*Q$4,IF($C143=$D$5,'FLETES (#) MAYO'!Q143*Q$5,0))))</f>
        <v>0</v>
      </c>
      <c r="R143" s="179">
        <f>IF($C143=$D$2,'FLETES (#) MAYO'!R143*R$2,IF($C143=$D$3,'FLETES (#) MAYO'!R143*R$3,IF($C143=$D$4,'FLETES (#) MAYO'!R143*R$4,IF($C143=$D$5,'FLETES (#) MAYO'!R143*R$5,0))))</f>
        <v>0</v>
      </c>
      <c r="S143" s="179">
        <f>IF($C143=$D$2,'FLETES (#) MAYO'!S143*S$2,IF($C143=$D$3,'FLETES (#) MAYO'!S143*S$3,IF($C143=$D$4,'FLETES (#) MAYO'!S143*S$4,IF($C143=$D$5,'FLETES (#) MAYO'!S143*S$5,0))))</f>
        <v>0</v>
      </c>
      <c r="T143" s="179">
        <f>IF($C143=$D$2,'FLETES (#) MAYO'!T143*T$2,IF($C143=$D$3,'FLETES (#) MAYO'!T143*T$3,IF($C143=$D$4,'FLETES (#) MAYO'!T143*T$4,IF($C143=$D$5,'FLETES (#) MAYO'!T143*T$5,0))))</f>
        <v>0</v>
      </c>
      <c r="U143" s="179">
        <f>IF($C143=$D$2,'FLETES (#) MAYO'!U143*U$2,IF($C143=$D$3,'FLETES (#) MAYO'!U143*U$3,IF($C143=$D$4,'FLETES (#) MAYO'!U143*U$4,IF($C143=$D$5,'FLETES (#) MAYO'!U143*U$5,0))))</f>
        <v>0</v>
      </c>
      <c r="V143" s="179">
        <f>IF($C143=$D$2,'FLETES (#) MAYO'!V143*V$2,IF($C143=$D$3,'FLETES (#) MAYO'!V143*V$3,IF($C143=$D$4,'FLETES (#) MAYO'!V143*V$4,IF($C143=$D$5,'FLETES (#) MAYO'!V143*V$5,0))))</f>
        <v>0</v>
      </c>
      <c r="W143" s="179">
        <f>IF($C143=$D$2,'FLETES (#) MAYO'!W143*W$2,IF($C143=$D$3,'FLETES (#) MAYO'!W143*W$3,IF($C143=$D$4,'FLETES (#) MAYO'!W143*W$4,IF($C143=$D$5,'FLETES (#) MAYO'!W143*W$5,0))))</f>
        <v>0</v>
      </c>
      <c r="X143" s="179">
        <f>IF($C143=$D$2,'FLETES (#) MAYO'!X143*X$2,IF($C143=$D$3,'FLETES (#) MAYO'!X143*X$3,IF($C143=$D$4,'FLETES (#) MAYO'!X143*X$4,IF($C143=$D$5,'FLETES (#) MAYO'!X143*X$5,0))))</f>
        <v>0</v>
      </c>
      <c r="Y143" s="179">
        <f>IF($C143=$D$2,'FLETES (#) MAYO'!Y143*Y$2,IF($C143=$D$3,'FLETES (#) MAYO'!Y143*Y$3,IF($C143=$D$4,'FLETES (#) MAYO'!Y143*Y$4,IF($C143=$D$5,'FLETES (#) MAYO'!Y143*Y$5,0))))</f>
        <v>0</v>
      </c>
      <c r="Z143" s="179">
        <f>IF($C143=$D$2,'FLETES (#) MAYO'!Z143*Z$2,IF($C143=$D$3,'FLETES (#) MAYO'!Z143*Z$3,IF($C143=$D$4,'FLETES (#) MAYO'!Z143*Z$4,IF($C143=$D$5,'FLETES (#) MAYO'!Z143*Z$5,0))))</f>
        <v>0</v>
      </c>
      <c r="AA143" s="179">
        <f>IF($C143=$D$2,'FLETES (#) MAYO'!AA143*AA$2,IF($C143=$D$3,'FLETES (#) MAYO'!AA143*AA$3,IF($C143=$D$4,'FLETES (#) MAYO'!AA143*AA$4,IF($C143=$D$5,'FLETES (#) MAYO'!AA143*AA$5,0))))</f>
        <v>0</v>
      </c>
      <c r="AB143" s="179">
        <f>IF($C143=$D$2,'FLETES (#) MAYO'!AB143*AB$2,IF($C143=$D$3,'FLETES (#) MAYO'!AB143*AB$3,IF($C143=$D$4,'FLETES (#) MAYO'!AB143*AB$4,IF($C143=$D$5,'FLETES (#) MAYO'!AB143*AB$5,0))))</f>
        <v>0</v>
      </c>
      <c r="AC143" s="179">
        <f>IF($C143=$D$2,'FLETES (#) MAYO'!AC143*AC$2,IF($C143=$D$3,'FLETES (#) MAYO'!AC143*AC$3,IF($C143=$D$4,'FLETES (#) MAYO'!AC143*AC$4,IF($C143=$D$5,'FLETES (#) MAYO'!AC143*AC$5,0))))</f>
        <v>0</v>
      </c>
      <c r="AD143" s="179">
        <f>IF($C143=$D$2,'FLETES (#) MAYO'!AD143*AD$2,IF($C143=$D$3,'FLETES (#) MAYO'!AD143*AD$3,IF($C143=$D$4,'FLETES (#) MAYO'!AD143*AD$4,IF($C143=$D$5,'FLETES (#) MAYO'!AD143*AD$5,0))))</f>
        <v>0</v>
      </c>
      <c r="AE143" s="179">
        <f>IF($C143=$D$2,'FLETES (#) MAYO'!AE143*AE$2,IF($C143=$D$3,'FLETES (#) MAYO'!AE143*AE$3,IF($C143=$D$4,'FLETES (#) MAYO'!AE143*AE$4,IF($C143=$D$5,'FLETES (#) MAYO'!AE143*AE$5,0))))</f>
        <v>0</v>
      </c>
      <c r="AF143" s="179">
        <f>IF($C143=$D$2,'FLETES (#) MAYO'!AF143*AF$2,IF($C143=$D$3,'FLETES (#) MAYO'!AF143*AF$3,IF($C143=$D$4,'FLETES (#) MAYO'!AF143*AF$4,IF($C143=$D$5,'FLETES (#) MAYO'!AF143*AF$5,0))))</f>
        <v>0</v>
      </c>
      <c r="AG143" s="179">
        <f>IF($C143=$D$2,'FLETES (#) MAYO'!AG143*AG$2,IF($C143=$D$3,'FLETES (#) MAYO'!AG143*AG$3,IF($C143=$D$4,'FLETES (#) MAYO'!AG143*AG$4,IF($C143=$D$5,'FLETES (#) MAYO'!AG143*AG$5,0))))</f>
        <v>0</v>
      </c>
      <c r="AH143" s="179">
        <f>IF($C143=$D$2,'FLETES (#) MAYO'!AH143*AH$2,IF($C143=$D$3,'FLETES (#) MAYO'!AH143*AH$3,IF($C143=$D$4,'FLETES (#) MAYO'!AH143*AH$4,IF($C143=$D$5,'FLETES (#) MAYO'!AH143*AH$5,0))))</f>
        <v>0</v>
      </c>
      <c r="AI143" s="179">
        <f>IF($C143=$D$2,'FLETES (#) MAYO'!AI143*AI$2,IF($C143=$D$3,'FLETES (#) MAYO'!AI143*AI$3,IF($C143=$D$4,'FLETES (#) MAYO'!AI143*AI$4,IF($C143=$D$5,'FLETES (#) MAYO'!AI143*AI$5,0))))</f>
        <v>0</v>
      </c>
      <c r="AJ143" s="179">
        <f>IF($C143=$D$2,'FLETES (#) MAYO'!AJ143*AJ$2,IF($C143=$D$3,'FLETES (#) MAYO'!AJ143*AJ$3,IF($C143=$D$4,'FLETES (#) MAYO'!AJ143*AJ$4,IF($C143=$D$5,'FLETES (#) MAYO'!AJ143*AJ$5,0))))</f>
        <v>0</v>
      </c>
      <c r="AK143" s="179">
        <f>IF($C143=$D$2,'FLETES (#) MAYO'!AK143*AK$2,IF($C143=$D$3,'FLETES (#) MAYO'!AK143*AK$3,IF($C143=$D$4,'FLETES (#) MAYO'!AK143*AK$4,IF($C143=$D$5,'FLETES (#) MAYO'!AK143*AK$5,0))))</f>
        <v>0</v>
      </c>
      <c r="AL143" s="179">
        <f>IF($C143=$D$2,'FLETES (#) MAYO'!AL143*AL$2,IF($C143=$D$3,'FLETES (#) MAYO'!AL143*AL$3,IF($C143=$D$4,'FLETES (#) MAYO'!AL143*AL$4,IF($C143=$D$5,'FLETES (#) MAYO'!AL143*AL$5,0))))</f>
        <v>0</v>
      </c>
      <c r="AM143" s="179">
        <f>IF($C143=$D$2,'FLETES (#) MAYO'!AM143*AM$2,IF($C143=$D$3,'FLETES (#) MAYO'!AM143*AM$3,IF($C143=$D$4,'FLETES (#) MAYO'!AM143*AM$4,IF($C143=$D$5,'FLETES (#) MAYO'!AM143*AM$5,0))))</f>
        <v>0</v>
      </c>
    </row>
    <row r="144" spans="1:39">
      <c r="A144" s="141"/>
      <c r="B144" s="165"/>
      <c r="C144" s="165"/>
      <c r="D144" s="178">
        <f t="shared" si="0"/>
        <v>0</v>
      </c>
      <c r="E144" s="179">
        <f>IF($C144=$D$2,'FLETES (#) MAYO'!E144*E$2,IF($C144=$D$3,'FLETES (#) MAYO'!E144*E$3,IF($C144=$D$4,'FLETES (#) MAYO'!E144*E$4,IF($C144=$D$5,'FLETES (#) MAYO'!E144*E$5,0))))</f>
        <v>0</v>
      </c>
      <c r="F144" s="179">
        <f>IF($C144=$D$2,'FLETES (#) MAYO'!F144*F$2,IF($C144=$D$3,'FLETES (#) MAYO'!F144*F$3,IF($C144=$D$4,'FLETES (#) MAYO'!F144*F$4,IF($C144=$D$5,'FLETES (#) MAYO'!F144*F$5,0))))</f>
        <v>0</v>
      </c>
      <c r="G144" s="179">
        <f>IF($C144=$D$2,'FLETES (#) MAYO'!G144*G$2,IF($C144=$D$3,'FLETES (#) MAYO'!G144*G$3,IF($C144=$D$4,'FLETES (#) MAYO'!G144*G$4,IF($C144=$D$5,'FLETES (#) MAYO'!G144*G$5,0))))</f>
        <v>0</v>
      </c>
      <c r="H144" s="179">
        <f>IF($C144=$D$2,'FLETES (#) MAYO'!H144*H$2,IF($C144=$D$3,'FLETES (#) MAYO'!H144*H$3,IF($C144=$D$4,'FLETES (#) MAYO'!H144*H$4,IF($C144=$D$5,'FLETES (#) MAYO'!H144*H$5,0))))</f>
        <v>0</v>
      </c>
      <c r="I144" s="179">
        <f>IF($C144=$D$2,'FLETES (#) MAYO'!I144*I$2,IF($C144=$D$3,'FLETES (#) MAYO'!I144*I$3,IF($C144=$D$4,'FLETES (#) MAYO'!I144*I$4,IF($C144=$D$5,'FLETES (#) MAYO'!I144*I$5,0))))</f>
        <v>0</v>
      </c>
      <c r="J144" s="179">
        <f>IF($C144=$D$2,'FLETES (#) MAYO'!J144*J$2,IF($C144=$D$3,'FLETES (#) MAYO'!J144*J$3,IF($C144=$D$4,'FLETES (#) MAYO'!J144*J$4,IF($C144=$D$5,'FLETES (#) MAYO'!J144*J$5,0))))</f>
        <v>0</v>
      </c>
      <c r="K144" s="179">
        <f>IF($C144=$D$2,'FLETES (#) MAYO'!K144*K$2,IF($C144=$D$3,'FLETES (#) MAYO'!K144*K$3,IF($C144=$D$4,'FLETES (#) MAYO'!K144*K$4,IF($C144=$D$5,'FLETES (#) MAYO'!K144*K$5,0))))</f>
        <v>0</v>
      </c>
      <c r="L144" s="179">
        <f>IF($C144=$D$2,'FLETES (#) MAYO'!L144*L$2,IF($C144=$D$3,'FLETES (#) MAYO'!L144*L$3,IF($C144=$D$4,'FLETES (#) MAYO'!L144*L$4,IF($C144=$D$5,'FLETES (#) MAYO'!L144*L$5,0))))</f>
        <v>0</v>
      </c>
      <c r="M144" s="179">
        <f>IF($C144=$D$2,'FLETES (#) MAYO'!M144*M$2,IF($C144=$D$3,'FLETES (#) MAYO'!M144*M$3,IF($C144=$D$4,'FLETES (#) MAYO'!M144*M$4,IF($C144=$D$5,'FLETES (#) MAYO'!M144*M$5,0))))</f>
        <v>0</v>
      </c>
      <c r="N144" s="179">
        <f>IF($C144=$D$2,'FLETES (#) MAYO'!N144*N$2,IF($C144=$D$3,'FLETES (#) MAYO'!N144*N$3,IF($C144=$D$4,'FLETES (#) MAYO'!N144*N$4,IF($C144=$D$5,'FLETES (#) MAYO'!N144*N$5,0))))</f>
        <v>0</v>
      </c>
      <c r="O144" s="179">
        <f>IF($C144=$D$2,'FLETES (#) MAYO'!O144*O$2,IF($C144=$D$3,'FLETES (#) MAYO'!O144*O$3,IF($C144=$D$4,'FLETES (#) MAYO'!O144*O$4,IF($C144=$D$5,'FLETES (#) MAYO'!O144*O$5,0))))</f>
        <v>0</v>
      </c>
      <c r="P144" s="179">
        <f>IF($C144=$D$2,'FLETES (#) MAYO'!P144*P$2,IF($C144=$D$3,'FLETES (#) MAYO'!P144*P$3,IF($C144=$D$4,'FLETES (#) MAYO'!P144*P$4,IF($C144=$D$5,'FLETES (#) MAYO'!P144*P$5,0))))</f>
        <v>0</v>
      </c>
      <c r="Q144" s="179">
        <f>IF($C144=$D$2,'FLETES (#) MAYO'!Q144*Q$2,IF($C144=$D$3,'FLETES (#) MAYO'!Q144*Q$3,IF($C144=$D$4,'FLETES (#) MAYO'!Q144*Q$4,IF($C144=$D$5,'FLETES (#) MAYO'!Q144*Q$5,0))))</f>
        <v>0</v>
      </c>
      <c r="R144" s="179">
        <f>IF($C144=$D$2,'FLETES (#) MAYO'!R144*R$2,IF($C144=$D$3,'FLETES (#) MAYO'!R144*R$3,IF($C144=$D$4,'FLETES (#) MAYO'!R144*R$4,IF($C144=$D$5,'FLETES (#) MAYO'!R144*R$5,0))))</f>
        <v>0</v>
      </c>
      <c r="S144" s="179">
        <f>IF($C144=$D$2,'FLETES (#) MAYO'!S144*S$2,IF($C144=$D$3,'FLETES (#) MAYO'!S144*S$3,IF($C144=$D$4,'FLETES (#) MAYO'!S144*S$4,IF($C144=$D$5,'FLETES (#) MAYO'!S144*S$5,0))))</f>
        <v>0</v>
      </c>
      <c r="T144" s="179">
        <f>IF($C144=$D$2,'FLETES (#) MAYO'!T144*T$2,IF($C144=$D$3,'FLETES (#) MAYO'!T144*T$3,IF($C144=$D$4,'FLETES (#) MAYO'!T144*T$4,IF($C144=$D$5,'FLETES (#) MAYO'!T144*T$5,0))))</f>
        <v>0</v>
      </c>
      <c r="U144" s="179">
        <f>IF($C144=$D$2,'FLETES (#) MAYO'!U144*U$2,IF($C144=$D$3,'FLETES (#) MAYO'!U144*U$3,IF($C144=$D$4,'FLETES (#) MAYO'!U144*U$4,IF($C144=$D$5,'FLETES (#) MAYO'!U144*U$5,0))))</f>
        <v>0</v>
      </c>
      <c r="V144" s="179">
        <f>IF($C144=$D$2,'FLETES (#) MAYO'!V144*V$2,IF($C144=$D$3,'FLETES (#) MAYO'!V144*V$3,IF($C144=$D$4,'FLETES (#) MAYO'!V144*V$4,IF($C144=$D$5,'FLETES (#) MAYO'!V144*V$5,0))))</f>
        <v>0</v>
      </c>
      <c r="W144" s="179">
        <f>IF($C144=$D$2,'FLETES (#) MAYO'!W144*W$2,IF($C144=$D$3,'FLETES (#) MAYO'!W144*W$3,IF($C144=$D$4,'FLETES (#) MAYO'!W144*W$4,IF($C144=$D$5,'FLETES (#) MAYO'!W144*W$5,0))))</f>
        <v>0</v>
      </c>
      <c r="X144" s="179">
        <f>IF($C144=$D$2,'FLETES (#) MAYO'!X144*X$2,IF($C144=$D$3,'FLETES (#) MAYO'!X144*X$3,IF($C144=$D$4,'FLETES (#) MAYO'!X144*X$4,IF($C144=$D$5,'FLETES (#) MAYO'!X144*X$5,0))))</f>
        <v>0</v>
      </c>
      <c r="Y144" s="179">
        <f>IF($C144=$D$2,'FLETES (#) MAYO'!Y144*Y$2,IF($C144=$D$3,'FLETES (#) MAYO'!Y144*Y$3,IF($C144=$D$4,'FLETES (#) MAYO'!Y144*Y$4,IF($C144=$D$5,'FLETES (#) MAYO'!Y144*Y$5,0))))</f>
        <v>0</v>
      </c>
      <c r="Z144" s="179">
        <f>IF($C144=$D$2,'FLETES (#) MAYO'!Z144*Z$2,IF($C144=$D$3,'FLETES (#) MAYO'!Z144*Z$3,IF($C144=$D$4,'FLETES (#) MAYO'!Z144*Z$4,IF($C144=$D$5,'FLETES (#) MAYO'!Z144*Z$5,0))))</f>
        <v>0</v>
      </c>
      <c r="AA144" s="179">
        <f>IF($C144=$D$2,'FLETES (#) MAYO'!AA144*AA$2,IF($C144=$D$3,'FLETES (#) MAYO'!AA144*AA$3,IF($C144=$D$4,'FLETES (#) MAYO'!AA144*AA$4,IF($C144=$D$5,'FLETES (#) MAYO'!AA144*AA$5,0))))</f>
        <v>0</v>
      </c>
      <c r="AB144" s="179">
        <f>IF($C144=$D$2,'FLETES (#) MAYO'!AB144*AB$2,IF($C144=$D$3,'FLETES (#) MAYO'!AB144*AB$3,IF($C144=$D$4,'FLETES (#) MAYO'!AB144*AB$4,IF($C144=$D$5,'FLETES (#) MAYO'!AB144*AB$5,0))))</f>
        <v>0</v>
      </c>
      <c r="AC144" s="179">
        <f>IF($C144=$D$2,'FLETES (#) MAYO'!AC144*AC$2,IF($C144=$D$3,'FLETES (#) MAYO'!AC144*AC$3,IF($C144=$D$4,'FLETES (#) MAYO'!AC144*AC$4,IF($C144=$D$5,'FLETES (#) MAYO'!AC144*AC$5,0))))</f>
        <v>0</v>
      </c>
      <c r="AD144" s="179">
        <f>IF($C144=$D$2,'FLETES (#) MAYO'!AD144*AD$2,IF($C144=$D$3,'FLETES (#) MAYO'!AD144*AD$3,IF($C144=$D$4,'FLETES (#) MAYO'!AD144*AD$4,IF($C144=$D$5,'FLETES (#) MAYO'!AD144*AD$5,0))))</f>
        <v>0</v>
      </c>
      <c r="AE144" s="179">
        <f>IF($C144=$D$2,'FLETES (#) MAYO'!AE144*AE$2,IF($C144=$D$3,'FLETES (#) MAYO'!AE144*AE$3,IF($C144=$D$4,'FLETES (#) MAYO'!AE144*AE$4,IF($C144=$D$5,'FLETES (#) MAYO'!AE144*AE$5,0))))</f>
        <v>0</v>
      </c>
      <c r="AF144" s="179">
        <f>IF($C144=$D$2,'FLETES (#) MAYO'!AF144*AF$2,IF($C144=$D$3,'FLETES (#) MAYO'!AF144*AF$3,IF($C144=$D$4,'FLETES (#) MAYO'!AF144*AF$4,IF($C144=$D$5,'FLETES (#) MAYO'!AF144*AF$5,0))))</f>
        <v>0</v>
      </c>
      <c r="AG144" s="179">
        <f>IF($C144=$D$2,'FLETES (#) MAYO'!AG144*AG$2,IF($C144=$D$3,'FLETES (#) MAYO'!AG144*AG$3,IF($C144=$D$4,'FLETES (#) MAYO'!AG144*AG$4,IF($C144=$D$5,'FLETES (#) MAYO'!AG144*AG$5,0))))</f>
        <v>0</v>
      </c>
      <c r="AH144" s="179">
        <f>IF($C144=$D$2,'FLETES (#) MAYO'!AH144*AH$2,IF($C144=$D$3,'FLETES (#) MAYO'!AH144*AH$3,IF($C144=$D$4,'FLETES (#) MAYO'!AH144*AH$4,IF($C144=$D$5,'FLETES (#) MAYO'!AH144*AH$5,0))))</f>
        <v>0</v>
      </c>
      <c r="AI144" s="179">
        <f>IF($C144=$D$2,'FLETES (#) MAYO'!AI144*AI$2,IF($C144=$D$3,'FLETES (#) MAYO'!AI144*AI$3,IF($C144=$D$4,'FLETES (#) MAYO'!AI144*AI$4,IF($C144=$D$5,'FLETES (#) MAYO'!AI144*AI$5,0))))</f>
        <v>0</v>
      </c>
      <c r="AJ144" s="179">
        <f>IF($C144=$D$2,'FLETES (#) MAYO'!AJ144*AJ$2,IF($C144=$D$3,'FLETES (#) MAYO'!AJ144*AJ$3,IF($C144=$D$4,'FLETES (#) MAYO'!AJ144*AJ$4,IF($C144=$D$5,'FLETES (#) MAYO'!AJ144*AJ$5,0))))</f>
        <v>0</v>
      </c>
      <c r="AK144" s="179">
        <f>IF($C144=$D$2,'FLETES (#) MAYO'!AK144*AK$2,IF($C144=$D$3,'FLETES (#) MAYO'!AK144*AK$3,IF($C144=$D$4,'FLETES (#) MAYO'!AK144*AK$4,IF($C144=$D$5,'FLETES (#) MAYO'!AK144*AK$5,0))))</f>
        <v>0</v>
      </c>
      <c r="AL144" s="179">
        <f>IF($C144=$D$2,'FLETES (#) MAYO'!AL144*AL$2,IF($C144=$D$3,'FLETES (#) MAYO'!AL144*AL$3,IF($C144=$D$4,'FLETES (#) MAYO'!AL144*AL$4,IF($C144=$D$5,'FLETES (#) MAYO'!AL144*AL$5,0))))</f>
        <v>0</v>
      </c>
      <c r="AM144" s="179">
        <f>IF($C144=$D$2,'FLETES (#) MAYO'!AM144*AM$2,IF($C144=$D$3,'FLETES (#) MAYO'!AM144*AM$3,IF($C144=$D$4,'FLETES (#) MAYO'!AM144*AM$4,IF($C144=$D$5,'FLETES (#) MAYO'!AM144*AM$5,0))))</f>
        <v>0</v>
      </c>
    </row>
    <row r="145" spans="1:39">
      <c r="A145" s="141"/>
      <c r="B145" s="165"/>
      <c r="C145" s="165"/>
      <c r="D145" s="178">
        <f t="shared" si="0"/>
        <v>0</v>
      </c>
      <c r="E145" s="179">
        <f>IF($C145=$D$2,'FLETES (#) MAYO'!E145*E$2,IF($C145=$D$3,'FLETES (#) MAYO'!E145*E$3,IF($C145=$D$4,'FLETES (#) MAYO'!E145*E$4,IF($C145=$D$5,'FLETES (#) MAYO'!E145*E$5,0))))</f>
        <v>0</v>
      </c>
      <c r="F145" s="179">
        <f>IF($C145=$D$2,'FLETES (#) MAYO'!F145*F$2,IF($C145=$D$3,'FLETES (#) MAYO'!F145*F$3,IF($C145=$D$4,'FLETES (#) MAYO'!F145*F$4,IF($C145=$D$5,'FLETES (#) MAYO'!F145*F$5,0))))</f>
        <v>0</v>
      </c>
      <c r="G145" s="179">
        <f>IF($C145=$D$2,'FLETES (#) MAYO'!G145*G$2,IF($C145=$D$3,'FLETES (#) MAYO'!G145*G$3,IF($C145=$D$4,'FLETES (#) MAYO'!G145*G$4,IF($C145=$D$5,'FLETES (#) MAYO'!G145*G$5,0))))</f>
        <v>0</v>
      </c>
      <c r="H145" s="179">
        <f>IF($C145=$D$2,'FLETES (#) MAYO'!H145*H$2,IF($C145=$D$3,'FLETES (#) MAYO'!H145*H$3,IF($C145=$D$4,'FLETES (#) MAYO'!H145*H$4,IF($C145=$D$5,'FLETES (#) MAYO'!H145*H$5,0))))</f>
        <v>0</v>
      </c>
      <c r="I145" s="179">
        <f>IF($C145=$D$2,'FLETES (#) MAYO'!I145*I$2,IF($C145=$D$3,'FLETES (#) MAYO'!I145*I$3,IF($C145=$D$4,'FLETES (#) MAYO'!I145*I$4,IF($C145=$D$5,'FLETES (#) MAYO'!I145*I$5,0))))</f>
        <v>0</v>
      </c>
      <c r="J145" s="179">
        <f>IF($C145=$D$2,'FLETES (#) MAYO'!J145*J$2,IF($C145=$D$3,'FLETES (#) MAYO'!J145*J$3,IF($C145=$D$4,'FLETES (#) MAYO'!J145*J$4,IF($C145=$D$5,'FLETES (#) MAYO'!J145*J$5,0))))</f>
        <v>0</v>
      </c>
      <c r="K145" s="179">
        <f>IF($C145=$D$2,'FLETES (#) MAYO'!K145*K$2,IF($C145=$D$3,'FLETES (#) MAYO'!K145*K$3,IF($C145=$D$4,'FLETES (#) MAYO'!K145*K$4,IF($C145=$D$5,'FLETES (#) MAYO'!K145*K$5,0))))</f>
        <v>0</v>
      </c>
      <c r="L145" s="179">
        <f>IF($C145=$D$2,'FLETES (#) MAYO'!L145*L$2,IF($C145=$D$3,'FLETES (#) MAYO'!L145*L$3,IF($C145=$D$4,'FLETES (#) MAYO'!L145*L$4,IF($C145=$D$5,'FLETES (#) MAYO'!L145*L$5,0))))</f>
        <v>0</v>
      </c>
      <c r="M145" s="179">
        <f>IF($C145=$D$2,'FLETES (#) MAYO'!M145*M$2,IF($C145=$D$3,'FLETES (#) MAYO'!M145*M$3,IF($C145=$D$4,'FLETES (#) MAYO'!M145*M$4,IF($C145=$D$5,'FLETES (#) MAYO'!M145*M$5,0))))</f>
        <v>0</v>
      </c>
      <c r="N145" s="179">
        <f>IF($C145=$D$2,'FLETES (#) MAYO'!N145*N$2,IF($C145=$D$3,'FLETES (#) MAYO'!N145*N$3,IF($C145=$D$4,'FLETES (#) MAYO'!N145*N$4,IF($C145=$D$5,'FLETES (#) MAYO'!N145*N$5,0))))</f>
        <v>0</v>
      </c>
      <c r="O145" s="179">
        <f>IF($C145=$D$2,'FLETES (#) MAYO'!O145*O$2,IF($C145=$D$3,'FLETES (#) MAYO'!O145*O$3,IF($C145=$D$4,'FLETES (#) MAYO'!O145*O$4,IF($C145=$D$5,'FLETES (#) MAYO'!O145*O$5,0))))</f>
        <v>0</v>
      </c>
      <c r="P145" s="179">
        <f>IF($C145=$D$2,'FLETES (#) MAYO'!P145*P$2,IF($C145=$D$3,'FLETES (#) MAYO'!P145*P$3,IF($C145=$D$4,'FLETES (#) MAYO'!P145*P$4,IF($C145=$D$5,'FLETES (#) MAYO'!P145*P$5,0))))</f>
        <v>0</v>
      </c>
      <c r="Q145" s="179">
        <f>IF($C145=$D$2,'FLETES (#) MAYO'!Q145*Q$2,IF($C145=$D$3,'FLETES (#) MAYO'!Q145*Q$3,IF($C145=$D$4,'FLETES (#) MAYO'!Q145*Q$4,IF($C145=$D$5,'FLETES (#) MAYO'!Q145*Q$5,0))))</f>
        <v>0</v>
      </c>
      <c r="R145" s="179">
        <f>IF($C145=$D$2,'FLETES (#) MAYO'!R145*R$2,IF($C145=$D$3,'FLETES (#) MAYO'!R145*R$3,IF($C145=$D$4,'FLETES (#) MAYO'!R145*R$4,IF($C145=$D$5,'FLETES (#) MAYO'!R145*R$5,0))))</f>
        <v>0</v>
      </c>
      <c r="S145" s="179">
        <f>IF($C145=$D$2,'FLETES (#) MAYO'!S145*S$2,IF($C145=$D$3,'FLETES (#) MAYO'!S145*S$3,IF($C145=$D$4,'FLETES (#) MAYO'!S145*S$4,IF($C145=$D$5,'FLETES (#) MAYO'!S145*S$5,0))))</f>
        <v>0</v>
      </c>
      <c r="T145" s="179">
        <f>IF($C145=$D$2,'FLETES (#) MAYO'!T145*T$2,IF($C145=$D$3,'FLETES (#) MAYO'!T145*T$3,IF($C145=$D$4,'FLETES (#) MAYO'!T145*T$4,IF($C145=$D$5,'FLETES (#) MAYO'!T145*T$5,0))))</f>
        <v>0</v>
      </c>
      <c r="U145" s="179">
        <f>IF($C145=$D$2,'FLETES (#) MAYO'!U145*U$2,IF($C145=$D$3,'FLETES (#) MAYO'!U145*U$3,IF($C145=$D$4,'FLETES (#) MAYO'!U145*U$4,IF($C145=$D$5,'FLETES (#) MAYO'!U145*U$5,0))))</f>
        <v>0</v>
      </c>
      <c r="V145" s="179">
        <f>IF($C145=$D$2,'FLETES (#) MAYO'!V145*V$2,IF($C145=$D$3,'FLETES (#) MAYO'!V145*V$3,IF($C145=$D$4,'FLETES (#) MAYO'!V145*V$4,IF($C145=$D$5,'FLETES (#) MAYO'!V145*V$5,0))))</f>
        <v>0</v>
      </c>
      <c r="W145" s="179">
        <f>IF($C145=$D$2,'FLETES (#) MAYO'!W145*W$2,IF($C145=$D$3,'FLETES (#) MAYO'!W145*W$3,IF($C145=$D$4,'FLETES (#) MAYO'!W145*W$4,IF($C145=$D$5,'FLETES (#) MAYO'!W145*W$5,0))))</f>
        <v>0</v>
      </c>
      <c r="X145" s="179">
        <f>IF($C145=$D$2,'FLETES (#) MAYO'!X145*X$2,IF($C145=$D$3,'FLETES (#) MAYO'!X145*X$3,IF($C145=$D$4,'FLETES (#) MAYO'!X145*X$4,IF($C145=$D$5,'FLETES (#) MAYO'!X145*X$5,0))))</f>
        <v>0</v>
      </c>
      <c r="Y145" s="179">
        <f>IF($C145=$D$2,'FLETES (#) MAYO'!Y145*Y$2,IF($C145=$D$3,'FLETES (#) MAYO'!Y145*Y$3,IF($C145=$D$4,'FLETES (#) MAYO'!Y145*Y$4,IF($C145=$D$5,'FLETES (#) MAYO'!Y145*Y$5,0))))</f>
        <v>0</v>
      </c>
      <c r="Z145" s="179">
        <f>IF($C145=$D$2,'FLETES (#) MAYO'!Z145*Z$2,IF($C145=$D$3,'FLETES (#) MAYO'!Z145*Z$3,IF($C145=$D$4,'FLETES (#) MAYO'!Z145*Z$4,IF($C145=$D$5,'FLETES (#) MAYO'!Z145*Z$5,0))))</f>
        <v>0</v>
      </c>
      <c r="AA145" s="179">
        <f>IF($C145=$D$2,'FLETES (#) MAYO'!AA145*AA$2,IF($C145=$D$3,'FLETES (#) MAYO'!AA145*AA$3,IF($C145=$D$4,'FLETES (#) MAYO'!AA145*AA$4,IF($C145=$D$5,'FLETES (#) MAYO'!AA145*AA$5,0))))</f>
        <v>0</v>
      </c>
      <c r="AB145" s="179">
        <f>IF($C145=$D$2,'FLETES (#) MAYO'!AB145*AB$2,IF($C145=$D$3,'FLETES (#) MAYO'!AB145*AB$3,IF($C145=$D$4,'FLETES (#) MAYO'!AB145*AB$4,IF($C145=$D$5,'FLETES (#) MAYO'!AB145*AB$5,0))))</f>
        <v>0</v>
      </c>
      <c r="AC145" s="179">
        <f>IF($C145=$D$2,'FLETES (#) MAYO'!AC145*AC$2,IF($C145=$D$3,'FLETES (#) MAYO'!AC145*AC$3,IF($C145=$D$4,'FLETES (#) MAYO'!AC145*AC$4,IF($C145=$D$5,'FLETES (#) MAYO'!AC145*AC$5,0))))</f>
        <v>0</v>
      </c>
      <c r="AD145" s="179">
        <f>IF($C145=$D$2,'FLETES (#) MAYO'!AD145*AD$2,IF($C145=$D$3,'FLETES (#) MAYO'!AD145*AD$3,IF($C145=$D$4,'FLETES (#) MAYO'!AD145*AD$4,IF($C145=$D$5,'FLETES (#) MAYO'!AD145*AD$5,0))))</f>
        <v>0</v>
      </c>
      <c r="AE145" s="179">
        <f>IF($C145=$D$2,'FLETES (#) MAYO'!AE145*AE$2,IF($C145=$D$3,'FLETES (#) MAYO'!AE145*AE$3,IF($C145=$D$4,'FLETES (#) MAYO'!AE145*AE$4,IF($C145=$D$5,'FLETES (#) MAYO'!AE145*AE$5,0))))</f>
        <v>0</v>
      </c>
      <c r="AF145" s="179">
        <f>IF($C145=$D$2,'FLETES (#) MAYO'!AF145*AF$2,IF($C145=$D$3,'FLETES (#) MAYO'!AF145*AF$3,IF($C145=$D$4,'FLETES (#) MAYO'!AF145*AF$4,IF($C145=$D$5,'FLETES (#) MAYO'!AF145*AF$5,0))))</f>
        <v>0</v>
      </c>
      <c r="AG145" s="179">
        <f>IF($C145=$D$2,'FLETES (#) MAYO'!AG145*AG$2,IF($C145=$D$3,'FLETES (#) MAYO'!AG145*AG$3,IF($C145=$D$4,'FLETES (#) MAYO'!AG145*AG$4,IF($C145=$D$5,'FLETES (#) MAYO'!AG145*AG$5,0))))</f>
        <v>0</v>
      </c>
      <c r="AH145" s="179">
        <f>IF($C145=$D$2,'FLETES (#) MAYO'!AH145*AH$2,IF($C145=$D$3,'FLETES (#) MAYO'!AH145*AH$3,IF($C145=$D$4,'FLETES (#) MAYO'!AH145*AH$4,IF($C145=$D$5,'FLETES (#) MAYO'!AH145*AH$5,0))))</f>
        <v>0</v>
      </c>
      <c r="AI145" s="179">
        <f>IF($C145=$D$2,'FLETES (#) MAYO'!AI145*AI$2,IF($C145=$D$3,'FLETES (#) MAYO'!AI145*AI$3,IF($C145=$D$4,'FLETES (#) MAYO'!AI145*AI$4,IF($C145=$D$5,'FLETES (#) MAYO'!AI145*AI$5,0))))</f>
        <v>0</v>
      </c>
      <c r="AJ145" s="179">
        <f>IF($C145=$D$2,'FLETES (#) MAYO'!AJ145*AJ$2,IF($C145=$D$3,'FLETES (#) MAYO'!AJ145*AJ$3,IF($C145=$D$4,'FLETES (#) MAYO'!AJ145*AJ$4,IF($C145=$D$5,'FLETES (#) MAYO'!AJ145*AJ$5,0))))</f>
        <v>0</v>
      </c>
      <c r="AK145" s="179">
        <f>IF($C145=$D$2,'FLETES (#) MAYO'!AK145*AK$2,IF($C145=$D$3,'FLETES (#) MAYO'!AK145*AK$3,IF($C145=$D$4,'FLETES (#) MAYO'!AK145*AK$4,IF($C145=$D$5,'FLETES (#) MAYO'!AK145*AK$5,0))))</f>
        <v>0</v>
      </c>
      <c r="AL145" s="179">
        <f>IF($C145=$D$2,'FLETES (#) MAYO'!AL145*AL$2,IF($C145=$D$3,'FLETES (#) MAYO'!AL145*AL$3,IF($C145=$D$4,'FLETES (#) MAYO'!AL145*AL$4,IF($C145=$D$5,'FLETES (#) MAYO'!AL145*AL$5,0))))</f>
        <v>0</v>
      </c>
      <c r="AM145" s="179">
        <f>IF($C145=$D$2,'FLETES (#) MAYO'!AM145*AM$2,IF($C145=$D$3,'FLETES (#) MAYO'!AM145*AM$3,IF($C145=$D$4,'FLETES (#) MAYO'!AM145*AM$4,IF($C145=$D$5,'FLETES (#) MAYO'!AM145*AM$5,0))))</f>
        <v>0</v>
      </c>
    </row>
    <row r="146" spans="1:39">
      <c r="A146" s="141"/>
      <c r="B146" s="165"/>
      <c r="C146" s="165"/>
      <c r="D146" s="178">
        <f t="shared" si="0"/>
        <v>0</v>
      </c>
      <c r="E146" s="179">
        <f>IF($C146=$D$2,'FLETES (#) MAYO'!E146*E$2,IF($C146=$D$3,'FLETES (#) MAYO'!E146*E$3,IF($C146=$D$4,'FLETES (#) MAYO'!E146*E$4,IF($C146=$D$5,'FLETES (#) MAYO'!E146*E$5,0))))</f>
        <v>0</v>
      </c>
      <c r="F146" s="179">
        <f>IF($C146=$D$2,'FLETES (#) MAYO'!F146*F$2,IF($C146=$D$3,'FLETES (#) MAYO'!F146*F$3,IF($C146=$D$4,'FLETES (#) MAYO'!F146*F$4,IF($C146=$D$5,'FLETES (#) MAYO'!F146*F$5,0))))</f>
        <v>0</v>
      </c>
      <c r="G146" s="179">
        <f>IF($C146=$D$2,'FLETES (#) MAYO'!G146*G$2,IF($C146=$D$3,'FLETES (#) MAYO'!G146*G$3,IF($C146=$D$4,'FLETES (#) MAYO'!G146*G$4,IF($C146=$D$5,'FLETES (#) MAYO'!G146*G$5,0))))</f>
        <v>0</v>
      </c>
      <c r="H146" s="179">
        <f>IF($C146=$D$2,'FLETES (#) MAYO'!H146*H$2,IF($C146=$D$3,'FLETES (#) MAYO'!H146*H$3,IF($C146=$D$4,'FLETES (#) MAYO'!H146*H$4,IF($C146=$D$5,'FLETES (#) MAYO'!H146*H$5,0))))</f>
        <v>0</v>
      </c>
      <c r="I146" s="179">
        <f>IF($C146=$D$2,'FLETES (#) MAYO'!I146*I$2,IF($C146=$D$3,'FLETES (#) MAYO'!I146*I$3,IF($C146=$D$4,'FLETES (#) MAYO'!I146*I$4,IF($C146=$D$5,'FLETES (#) MAYO'!I146*I$5,0))))</f>
        <v>0</v>
      </c>
      <c r="J146" s="179">
        <f>IF($C146=$D$2,'FLETES (#) MAYO'!J146*J$2,IF($C146=$D$3,'FLETES (#) MAYO'!J146*J$3,IF($C146=$D$4,'FLETES (#) MAYO'!J146*J$4,IF($C146=$D$5,'FLETES (#) MAYO'!J146*J$5,0))))</f>
        <v>0</v>
      </c>
      <c r="K146" s="179">
        <f>IF($C146=$D$2,'FLETES (#) MAYO'!K146*K$2,IF($C146=$D$3,'FLETES (#) MAYO'!K146*K$3,IF($C146=$D$4,'FLETES (#) MAYO'!K146*K$4,IF($C146=$D$5,'FLETES (#) MAYO'!K146*K$5,0))))</f>
        <v>0</v>
      </c>
      <c r="L146" s="179">
        <f>IF($C146=$D$2,'FLETES (#) MAYO'!L146*L$2,IF($C146=$D$3,'FLETES (#) MAYO'!L146*L$3,IF($C146=$D$4,'FLETES (#) MAYO'!L146*L$4,IF($C146=$D$5,'FLETES (#) MAYO'!L146*L$5,0))))</f>
        <v>0</v>
      </c>
      <c r="M146" s="179">
        <f>IF($C146=$D$2,'FLETES (#) MAYO'!M146*M$2,IF($C146=$D$3,'FLETES (#) MAYO'!M146*M$3,IF($C146=$D$4,'FLETES (#) MAYO'!M146*M$4,IF($C146=$D$5,'FLETES (#) MAYO'!M146*M$5,0))))</f>
        <v>0</v>
      </c>
      <c r="N146" s="179">
        <f>IF($C146=$D$2,'FLETES (#) MAYO'!N146*N$2,IF($C146=$D$3,'FLETES (#) MAYO'!N146*N$3,IF($C146=$D$4,'FLETES (#) MAYO'!N146*N$4,IF($C146=$D$5,'FLETES (#) MAYO'!N146*N$5,0))))</f>
        <v>0</v>
      </c>
      <c r="O146" s="179">
        <f>IF($C146=$D$2,'FLETES (#) MAYO'!O146*O$2,IF($C146=$D$3,'FLETES (#) MAYO'!O146*O$3,IF($C146=$D$4,'FLETES (#) MAYO'!O146*O$4,IF($C146=$D$5,'FLETES (#) MAYO'!O146*O$5,0))))</f>
        <v>0</v>
      </c>
      <c r="P146" s="179">
        <f>IF($C146=$D$2,'FLETES (#) MAYO'!P146*P$2,IF($C146=$D$3,'FLETES (#) MAYO'!P146*P$3,IF($C146=$D$4,'FLETES (#) MAYO'!P146*P$4,IF($C146=$D$5,'FLETES (#) MAYO'!P146*P$5,0))))</f>
        <v>0</v>
      </c>
      <c r="Q146" s="179">
        <f>IF($C146=$D$2,'FLETES (#) MAYO'!Q146*Q$2,IF($C146=$D$3,'FLETES (#) MAYO'!Q146*Q$3,IF($C146=$D$4,'FLETES (#) MAYO'!Q146*Q$4,IF($C146=$D$5,'FLETES (#) MAYO'!Q146*Q$5,0))))</f>
        <v>0</v>
      </c>
      <c r="R146" s="179">
        <f>IF($C146=$D$2,'FLETES (#) MAYO'!R146*R$2,IF($C146=$D$3,'FLETES (#) MAYO'!R146*R$3,IF($C146=$D$4,'FLETES (#) MAYO'!R146*R$4,IF($C146=$D$5,'FLETES (#) MAYO'!R146*R$5,0))))</f>
        <v>0</v>
      </c>
      <c r="S146" s="179">
        <f>IF($C146=$D$2,'FLETES (#) MAYO'!S146*S$2,IF($C146=$D$3,'FLETES (#) MAYO'!S146*S$3,IF($C146=$D$4,'FLETES (#) MAYO'!S146*S$4,IF($C146=$D$5,'FLETES (#) MAYO'!S146*S$5,0))))</f>
        <v>0</v>
      </c>
      <c r="T146" s="179">
        <f>IF($C146=$D$2,'FLETES (#) MAYO'!T146*T$2,IF($C146=$D$3,'FLETES (#) MAYO'!T146*T$3,IF($C146=$D$4,'FLETES (#) MAYO'!T146*T$4,IF($C146=$D$5,'FLETES (#) MAYO'!T146*T$5,0))))</f>
        <v>0</v>
      </c>
      <c r="U146" s="179">
        <f>IF($C146=$D$2,'FLETES (#) MAYO'!U146*U$2,IF($C146=$D$3,'FLETES (#) MAYO'!U146*U$3,IF($C146=$D$4,'FLETES (#) MAYO'!U146*U$4,IF($C146=$D$5,'FLETES (#) MAYO'!U146*U$5,0))))</f>
        <v>0</v>
      </c>
      <c r="V146" s="179">
        <f>IF($C146=$D$2,'FLETES (#) MAYO'!V146*V$2,IF($C146=$D$3,'FLETES (#) MAYO'!V146*V$3,IF($C146=$D$4,'FLETES (#) MAYO'!V146*V$4,IF($C146=$D$5,'FLETES (#) MAYO'!V146*V$5,0))))</f>
        <v>0</v>
      </c>
      <c r="W146" s="179">
        <f>IF($C146=$D$2,'FLETES (#) MAYO'!W146*W$2,IF($C146=$D$3,'FLETES (#) MAYO'!W146*W$3,IF($C146=$D$4,'FLETES (#) MAYO'!W146*W$4,IF($C146=$D$5,'FLETES (#) MAYO'!W146*W$5,0))))</f>
        <v>0</v>
      </c>
      <c r="X146" s="179">
        <f>IF($C146=$D$2,'FLETES (#) MAYO'!X146*X$2,IF($C146=$D$3,'FLETES (#) MAYO'!X146*X$3,IF($C146=$D$4,'FLETES (#) MAYO'!X146*X$4,IF($C146=$D$5,'FLETES (#) MAYO'!X146*X$5,0))))</f>
        <v>0</v>
      </c>
      <c r="Y146" s="179">
        <f>IF($C146=$D$2,'FLETES (#) MAYO'!Y146*Y$2,IF($C146=$D$3,'FLETES (#) MAYO'!Y146*Y$3,IF($C146=$D$4,'FLETES (#) MAYO'!Y146*Y$4,IF($C146=$D$5,'FLETES (#) MAYO'!Y146*Y$5,0))))</f>
        <v>0</v>
      </c>
      <c r="Z146" s="179">
        <f>IF($C146=$D$2,'FLETES (#) MAYO'!Z146*Z$2,IF($C146=$D$3,'FLETES (#) MAYO'!Z146*Z$3,IF($C146=$D$4,'FLETES (#) MAYO'!Z146*Z$4,IF($C146=$D$5,'FLETES (#) MAYO'!Z146*Z$5,0))))</f>
        <v>0</v>
      </c>
      <c r="AA146" s="179">
        <f>IF($C146=$D$2,'FLETES (#) MAYO'!AA146*AA$2,IF($C146=$D$3,'FLETES (#) MAYO'!AA146*AA$3,IF($C146=$D$4,'FLETES (#) MAYO'!AA146*AA$4,IF($C146=$D$5,'FLETES (#) MAYO'!AA146*AA$5,0))))</f>
        <v>0</v>
      </c>
      <c r="AB146" s="179">
        <f>IF($C146=$D$2,'FLETES (#) MAYO'!AB146*AB$2,IF($C146=$D$3,'FLETES (#) MAYO'!AB146*AB$3,IF($C146=$D$4,'FLETES (#) MAYO'!AB146*AB$4,IF($C146=$D$5,'FLETES (#) MAYO'!AB146*AB$5,0))))</f>
        <v>0</v>
      </c>
      <c r="AC146" s="179">
        <f>IF($C146=$D$2,'FLETES (#) MAYO'!AC146*AC$2,IF($C146=$D$3,'FLETES (#) MAYO'!AC146*AC$3,IF($C146=$D$4,'FLETES (#) MAYO'!AC146*AC$4,IF($C146=$D$5,'FLETES (#) MAYO'!AC146*AC$5,0))))</f>
        <v>0</v>
      </c>
      <c r="AD146" s="179">
        <f>IF($C146=$D$2,'FLETES (#) MAYO'!AD146*AD$2,IF($C146=$D$3,'FLETES (#) MAYO'!AD146*AD$3,IF($C146=$D$4,'FLETES (#) MAYO'!AD146*AD$4,IF($C146=$D$5,'FLETES (#) MAYO'!AD146*AD$5,0))))</f>
        <v>0</v>
      </c>
      <c r="AE146" s="179">
        <f>IF($C146=$D$2,'FLETES (#) MAYO'!AE146*AE$2,IF($C146=$D$3,'FLETES (#) MAYO'!AE146*AE$3,IF($C146=$D$4,'FLETES (#) MAYO'!AE146*AE$4,IF($C146=$D$5,'FLETES (#) MAYO'!AE146*AE$5,0))))</f>
        <v>0</v>
      </c>
      <c r="AF146" s="179">
        <f>IF($C146=$D$2,'FLETES (#) MAYO'!AF146*AF$2,IF($C146=$D$3,'FLETES (#) MAYO'!AF146*AF$3,IF($C146=$D$4,'FLETES (#) MAYO'!AF146*AF$4,IF($C146=$D$5,'FLETES (#) MAYO'!AF146*AF$5,0))))</f>
        <v>0</v>
      </c>
      <c r="AG146" s="179">
        <f>IF($C146=$D$2,'FLETES (#) MAYO'!AG146*AG$2,IF($C146=$D$3,'FLETES (#) MAYO'!AG146*AG$3,IF($C146=$D$4,'FLETES (#) MAYO'!AG146*AG$4,IF($C146=$D$5,'FLETES (#) MAYO'!AG146*AG$5,0))))</f>
        <v>0</v>
      </c>
      <c r="AH146" s="179">
        <f>IF($C146=$D$2,'FLETES (#) MAYO'!AH146*AH$2,IF($C146=$D$3,'FLETES (#) MAYO'!AH146*AH$3,IF($C146=$D$4,'FLETES (#) MAYO'!AH146*AH$4,IF($C146=$D$5,'FLETES (#) MAYO'!AH146*AH$5,0))))</f>
        <v>0</v>
      </c>
      <c r="AI146" s="179">
        <f>IF($C146=$D$2,'FLETES (#) MAYO'!AI146*AI$2,IF($C146=$D$3,'FLETES (#) MAYO'!AI146*AI$3,IF($C146=$D$4,'FLETES (#) MAYO'!AI146*AI$4,IF($C146=$D$5,'FLETES (#) MAYO'!AI146*AI$5,0))))</f>
        <v>0</v>
      </c>
      <c r="AJ146" s="179">
        <f>IF($C146=$D$2,'FLETES (#) MAYO'!AJ146*AJ$2,IF($C146=$D$3,'FLETES (#) MAYO'!AJ146*AJ$3,IF($C146=$D$4,'FLETES (#) MAYO'!AJ146*AJ$4,IF($C146=$D$5,'FLETES (#) MAYO'!AJ146*AJ$5,0))))</f>
        <v>0</v>
      </c>
      <c r="AK146" s="179">
        <f>IF($C146=$D$2,'FLETES (#) MAYO'!AK146*AK$2,IF($C146=$D$3,'FLETES (#) MAYO'!AK146*AK$3,IF($C146=$D$4,'FLETES (#) MAYO'!AK146*AK$4,IF($C146=$D$5,'FLETES (#) MAYO'!AK146*AK$5,0))))</f>
        <v>0</v>
      </c>
      <c r="AL146" s="179">
        <f>IF($C146=$D$2,'FLETES (#) MAYO'!AL146*AL$2,IF($C146=$D$3,'FLETES (#) MAYO'!AL146*AL$3,IF($C146=$D$4,'FLETES (#) MAYO'!AL146*AL$4,IF($C146=$D$5,'FLETES (#) MAYO'!AL146*AL$5,0))))</f>
        <v>0</v>
      </c>
      <c r="AM146" s="179">
        <f>IF($C146=$D$2,'FLETES (#) MAYO'!AM146*AM$2,IF($C146=$D$3,'FLETES (#) MAYO'!AM146*AM$3,IF($C146=$D$4,'FLETES (#) MAYO'!AM146*AM$4,IF($C146=$D$5,'FLETES (#) MAYO'!AM146*AM$5,0))))</f>
        <v>0</v>
      </c>
    </row>
    <row r="147" spans="1:39">
      <c r="A147" s="141"/>
      <c r="B147" s="165"/>
      <c r="C147" s="165"/>
      <c r="D147" s="178">
        <f t="shared" si="0"/>
        <v>0</v>
      </c>
      <c r="E147" s="179">
        <f>IF($C147=$D$2,'FLETES (#) MAYO'!E147*E$2,IF($C147=$D$3,'FLETES (#) MAYO'!E147*E$3,IF($C147=$D$4,'FLETES (#) MAYO'!E147*E$4,IF($C147=$D$5,'FLETES (#) MAYO'!E147*E$5,0))))</f>
        <v>0</v>
      </c>
      <c r="F147" s="179">
        <f>IF($C147=$D$2,'FLETES (#) MAYO'!F147*F$2,IF($C147=$D$3,'FLETES (#) MAYO'!F147*F$3,IF($C147=$D$4,'FLETES (#) MAYO'!F147*F$4,IF($C147=$D$5,'FLETES (#) MAYO'!F147*F$5,0))))</f>
        <v>0</v>
      </c>
      <c r="G147" s="179">
        <f>IF($C147=$D$2,'FLETES (#) MAYO'!G147*G$2,IF($C147=$D$3,'FLETES (#) MAYO'!G147*G$3,IF($C147=$D$4,'FLETES (#) MAYO'!G147*G$4,IF($C147=$D$5,'FLETES (#) MAYO'!G147*G$5,0))))</f>
        <v>0</v>
      </c>
      <c r="H147" s="179">
        <f>IF($C147=$D$2,'FLETES (#) MAYO'!H147*H$2,IF($C147=$D$3,'FLETES (#) MAYO'!H147*H$3,IF($C147=$D$4,'FLETES (#) MAYO'!H147*H$4,IF($C147=$D$5,'FLETES (#) MAYO'!H147*H$5,0))))</f>
        <v>0</v>
      </c>
      <c r="I147" s="179">
        <f>IF($C147=$D$2,'FLETES (#) MAYO'!I147*I$2,IF($C147=$D$3,'FLETES (#) MAYO'!I147*I$3,IF($C147=$D$4,'FLETES (#) MAYO'!I147*I$4,IF($C147=$D$5,'FLETES (#) MAYO'!I147*I$5,0))))</f>
        <v>0</v>
      </c>
      <c r="J147" s="179">
        <f>IF($C147=$D$2,'FLETES (#) MAYO'!J147*J$2,IF($C147=$D$3,'FLETES (#) MAYO'!J147*J$3,IF($C147=$D$4,'FLETES (#) MAYO'!J147*J$4,IF($C147=$D$5,'FLETES (#) MAYO'!J147*J$5,0))))</f>
        <v>0</v>
      </c>
      <c r="K147" s="179">
        <f>IF($C147=$D$2,'FLETES (#) MAYO'!K147*K$2,IF($C147=$D$3,'FLETES (#) MAYO'!K147*K$3,IF($C147=$D$4,'FLETES (#) MAYO'!K147*K$4,IF($C147=$D$5,'FLETES (#) MAYO'!K147*K$5,0))))</f>
        <v>0</v>
      </c>
      <c r="L147" s="179">
        <f>IF($C147=$D$2,'FLETES (#) MAYO'!L147*L$2,IF($C147=$D$3,'FLETES (#) MAYO'!L147*L$3,IF($C147=$D$4,'FLETES (#) MAYO'!L147*L$4,IF($C147=$D$5,'FLETES (#) MAYO'!L147*L$5,0))))</f>
        <v>0</v>
      </c>
      <c r="M147" s="179">
        <f>IF($C147=$D$2,'FLETES (#) MAYO'!M147*M$2,IF($C147=$D$3,'FLETES (#) MAYO'!M147*M$3,IF($C147=$D$4,'FLETES (#) MAYO'!M147*M$4,IF($C147=$D$5,'FLETES (#) MAYO'!M147*M$5,0))))</f>
        <v>0</v>
      </c>
      <c r="N147" s="179">
        <f>IF($C147=$D$2,'FLETES (#) MAYO'!N147*N$2,IF($C147=$D$3,'FLETES (#) MAYO'!N147*N$3,IF($C147=$D$4,'FLETES (#) MAYO'!N147*N$4,IF($C147=$D$5,'FLETES (#) MAYO'!N147*N$5,0))))</f>
        <v>0</v>
      </c>
      <c r="O147" s="179">
        <f>IF($C147=$D$2,'FLETES (#) MAYO'!O147*O$2,IF($C147=$D$3,'FLETES (#) MAYO'!O147*O$3,IF($C147=$D$4,'FLETES (#) MAYO'!O147*O$4,IF($C147=$D$5,'FLETES (#) MAYO'!O147*O$5,0))))</f>
        <v>0</v>
      </c>
      <c r="P147" s="179">
        <f>IF($C147=$D$2,'FLETES (#) MAYO'!P147*P$2,IF($C147=$D$3,'FLETES (#) MAYO'!P147*P$3,IF($C147=$D$4,'FLETES (#) MAYO'!P147*P$4,IF($C147=$D$5,'FLETES (#) MAYO'!P147*P$5,0))))</f>
        <v>0</v>
      </c>
      <c r="Q147" s="179">
        <f>IF($C147=$D$2,'FLETES (#) MAYO'!Q147*Q$2,IF($C147=$D$3,'FLETES (#) MAYO'!Q147*Q$3,IF($C147=$D$4,'FLETES (#) MAYO'!Q147*Q$4,IF($C147=$D$5,'FLETES (#) MAYO'!Q147*Q$5,0))))</f>
        <v>0</v>
      </c>
      <c r="R147" s="179">
        <f>IF($C147=$D$2,'FLETES (#) MAYO'!R147*R$2,IF($C147=$D$3,'FLETES (#) MAYO'!R147*R$3,IF($C147=$D$4,'FLETES (#) MAYO'!R147*R$4,IF($C147=$D$5,'FLETES (#) MAYO'!R147*R$5,0))))</f>
        <v>0</v>
      </c>
      <c r="S147" s="179">
        <f>IF($C147=$D$2,'FLETES (#) MAYO'!S147*S$2,IF($C147=$D$3,'FLETES (#) MAYO'!S147*S$3,IF($C147=$D$4,'FLETES (#) MAYO'!S147*S$4,IF($C147=$D$5,'FLETES (#) MAYO'!S147*S$5,0))))</f>
        <v>0</v>
      </c>
      <c r="T147" s="179">
        <f>IF($C147=$D$2,'FLETES (#) MAYO'!T147*T$2,IF($C147=$D$3,'FLETES (#) MAYO'!T147*T$3,IF($C147=$D$4,'FLETES (#) MAYO'!T147*T$4,IF($C147=$D$5,'FLETES (#) MAYO'!T147*T$5,0))))</f>
        <v>0</v>
      </c>
      <c r="U147" s="179">
        <f>IF($C147=$D$2,'FLETES (#) MAYO'!U147*U$2,IF($C147=$D$3,'FLETES (#) MAYO'!U147*U$3,IF($C147=$D$4,'FLETES (#) MAYO'!U147*U$4,IF($C147=$D$5,'FLETES (#) MAYO'!U147*U$5,0))))</f>
        <v>0</v>
      </c>
      <c r="V147" s="179">
        <f>IF($C147=$D$2,'FLETES (#) MAYO'!V147*V$2,IF($C147=$D$3,'FLETES (#) MAYO'!V147*V$3,IF($C147=$D$4,'FLETES (#) MAYO'!V147*V$4,IF($C147=$D$5,'FLETES (#) MAYO'!V147*V$5,0))))</f>
        <v>0</v>
      </c>
      <c r="W147" s="179">
        <f>IF($C147=$D$2,'FLETES (#) MAYO'!W147*W$2,IF($C147=$D$3,'FLETES (#) MAYO'!W147*W$3,IF($C147=$D$4,'FLETES (#) MAYO'!W147*W$4,IF($C147=$D$5,'FLETES (#) MAYO'!W147*W$5,0))))</f>
        <v>0</v>
      </c>
      <c r="X147" s="179">
        <f>IF($C147=$D$2,'FLETES (#) MAYO'!X147*X$2,IF($C147=$D$3,'FLETES (#) MAYO'!X147*X$3,IF($C147=$D$4,'FLETES (#) MAYO'!X147*X$4,IF($C147=$D$5,'FLETES (#) MAYO'!X147*X$5,0))))</f>
        <v>0</v>
      </c>
      <c r="Y147" s="179">
        <f>IF($C147=$D$2,'FLETES (#) MAYO'!Y147*Y$2,IF($C147=$D$3,'FLETES (#) MAYO'!Y147*Y$3,IF($C147=$D$4,'FLETES (#) MAYO'!Y147*Y$4,IF($C147=$D$5,'FLETES (#) MAYO'!Y147*Y$5,0))))</f>
        <v>0</v>
      </c>
      <c r="Z147" s="179">
        <f>IF($C147=$D$2,'FLETES (#) MAYO'!Z147*Z$2,IF($C147=$D$3,'FLETES (#) MAYO'!Z147*Z$3,IF($C147=$D$4,'FLETES (#) MAYO'!Z147*Z$4,IF($C147=$D$5,'FLETES (#) MAYO'!Z147*Z$5,0))))</f>
        <v>0</v>
      </c>
      <c r="AA147" s="179">
        <f>IF($C147=$D$2,'FLETES (#) MAYO'!AA147*AA$2,IF($C147=$D$3,'FLETES (#) MAYO'!AA147*AA$3,IF($C147=$D$4,'FLETES (#) MAYO'!AA147*AA$4,IF($C147=$D$5,'FLETES (#) MAYO'!AA147*AA$5,0))))</f>
        <v>0</v>
      </c>
      <c r="AB147" s="179">
        <f>IF($C147=$D$2,'FLETES (#) MAYO'!AB147*AB$2,IF($C147=$D$3,'FLETES (#) MAYO'!AB147*AB$3,IF($C147=$D$4,'FLETES (#) MAYO'!AB147*AB$4,IF($C147=$D$5,'FLETES (#) MAYO'!AB147*AB$5,0))))</f>
        <v>0</v>
      </c>
      <c r="AC147" s="179">
        <f>IF($C147=$D$2,'FLETES (#) MAYO'!AC147*AC$2,IF($C147=$D$3,'FLETES (#) MAYO'!AC147*AC$3,IF($C147=$D$4,'FLETES (#) MAYO'!AC147*AC$4,IF($C147=$D$5,'FLETES (#) MAYO'!AC147*AC$5,0))))</f>
        <v>0</v>
      </c>
      <c r="AD147" s="179">
        <f>IF($C147=$D$2,'FLETES (#) MAYO'!AD147*AD$2,IF($C147=$D$3,'FLETES (#) MAYO'!AD147*AD$3,IF($C147=$D$4,'FLETES (#) MAYO'!AD147*AD$4,IF($C147=$D$5,'FLETES (#) MAYO'!AD147*AD$5,0))))</f>
        <v>0</v>
      </c>
      <c r="AE147" s="179">
        <f>IF($C147=$D$2,'FLETES (#) MAYO'!AE147*AE$2,IF($C147=$D$3,'FLETES (#) MAYO'!AE147*AE$3,IF($C147=$D$4,'FLETES (#) MAYO'!AE147*AE$4,IF($C147=$D$5,'FLETES (#) MAYO'!AE147*AE$5,0))))</f>
        <v>0</v>
      </c>
      <c r="AF147" s="179">
        <f>IF($C147=$D$2,'FLETES (#) MAYO'!AF147*AF$2,IF($C147=$D$3,'FLETES (#) MAYO'!AF147*AF$3,IF($C147=$D$4,'FLETES (#) MAYO'!AF147*AF$4,IF($C147=$D$5,'FLETES (#) MAYO'!AF147*AF$5,0))))</f>
        <v>0</v>
      </c>
      <c r="AG147" s="179">
        <f>IF($C147=$D$2,'FLETES (#) MAYO'!AG147*AG$2,IF($C147=$D$3,'FLETES (#) MAYO'!AG147*AG$3,IF($C147=$D$4,'FLETES (#) MAYO'!AG147*AG$4,IF($C147=$D$5,'FLETES (#) MAYO'!AG147*AG$5,0))))</f>
        <v>0</v>
      </c>
      <c r="AH147" s="179">
        <f>IF($C147=$D$2,'FLETES (#) MAYO'!AH147*AH$2,IF($C147=$D$3,'FLETES (#) MAYO'!AH147*AH$3,IF($C147=$D$4,'FLETES (#) MAYO'!AH147*AH$4,IF($C147=$D$5,'FLETES (#) MAYO'!AH147*AH$5,0))))</f>
        <v>0</v>
      </c>
      <c r="AI147" s="179">
        <f>IF($C147=$D$2,'FLETES (#) MAYO'!AI147*AI$2,IF($C147=$D$3,'FLETES (#) MAYO'!AI147*AI$3,IF($C147=$D$4,'FLETES (#) MAYO'!AI147*AI$4,IF($C147=$D$5,'FLETES (#) MAYO'!AI147*AI$5,0))))</f>
        <v>0</v>
      </c>
      <c r="AJ147" s="179">
        <f>IF($C147=$D$2,'FLETES (#) MAYO'!AJ147*AJ$2,IF($C147=$D$3,'FLETES (#) MAYO'!AJ147*AJ$3,IF($C147=$D$4,'FLETES (#) MAYO'!AJ147*AJ$4,IF($C147=$D$5,'FLETES (#) MAYO'!AJ147*AJ$5,0))))</f>
        <v>0</v>
      </c>
      <c r="AK147" s="179">
        <f>IF($C147=$D$2,'FLETES (#) MAYO'!AK147*AK$2,IF($C147=$D$3,'FLETES (#) MAYO'!AK147*AK$3,IF($C147=$D$4,'FLETES (#) MAYO'!AK147*AK$4,IF($C147=$D$5,'FLETES (#) MAYO'!AK147*AK$5,0))))</f>
        <v>0</v>
      </c>
      <c r="AL147" s="179">
        <f>IF($C147=$D$2,'FLETES (#) MAYO'!AL147*AL$2,IF($C147=$D$3,'FLETES (#) MAYO'!AL147*AL$3,IF($C147=$D$4,'FLETES (#) MAYO'!AL147*AL$4,IF($C147=$D$5,'FLETES (#) MAYO'!AL147*AL$5,0))))</f>
        <v>0</v>
      </c>
      <c r="AM147" s="179">
        <f>IF($C147=$D$2,'FLETES (#) MAYO'!AM147*AM$2,IF($C147=$D$3,'FLETES (#) MAYO'!AM147*AM$3,IF($C147=$D$4,'FLETES (#) MAYO'!AM147*AM$4,IF($C147=$D$5,'FLETES (#) MAYO'!AM147*AM$5,0))))</f>
        <v>0</v>
      </c>
    </row>
    <row r="148" spans="1:39">
      <c r="A148" s="141"/>
      <c r="B148" s="165"/>
      <c r="C148" s="165"/>
      <c r="D148" s="178">
        <f t="shared" si="0"/>
        <v>0</v>
      </c>
      <c r="E148" s="179">
        <f>IF($C148=$D$2,'FLETES (#) MAYO'!E148*E$2,IF($C148=$D$3,'FLETES (#) MAYO'!E148*E$3,IF($C148=$D$4,'FLETES (#) MAYO'!E148*E$4,IF($C148=$D$5,'FLETES (#) MAYO'!E148*E$5,0))))</f>
        <v>0</v>
      </c>
      <c r="F148" s="179">
        <f>IF($C148=$D$2,'FLETES (#) MAYO'!F148*F$2,IF($C148=$D$3,'FLETES (#) MAYO'!F148*F$3,IF($C148=$D$4,'FLETES (#) MAYO'!F148*F$4,IF($C148=$D$5,'FLETES (#) MAYO'!F148*F$5,0))))</f>
        <v>0</v>
      </c>
      <c r="G148" s="179">
        <f>IF($C148=$D$2,'FLETES (#) MAYO'!G148*G$2,IF($C148=$D$3,'FLETES (#) MAYO'!G148*G$3,IF($C148=$D$4,'FLETES (#) MAYO'!G148*G$4,IF($C148=$D$5,'FLETES (#) MAYO'!G148*G$5,0))))</f>
        <v>0</v>
      </c>
      <c r="H148" s="179">
        <f>IF($C148=$D$2,'FLETES (#) MAYO'!H148*H$2,IF($C148=$D$3,'FLETES (#) MAYO'!H148*H$3,IF($C148=$D$4,'FLETES (#) MAYO'!H148*H$4,IF($C148=$D$5,'FLETES (#) MAYO'!H148*H$5,0))))</f>
        <v>0</v>
      </c>
      <c r="I148" s="179">
        <f>IF($C148=$D$2,'FLETES (#) MAYO'!I148*I$2,IF($C148=$D$3,'FLETES (#) MAYO'!I148*I$3,IF($C148=$D$4,'FLETES (#) MAYO'!I148*I$4,IF($C148=$D$5,'FLETES (#) MAYO'!I148*I$5,0))))</f>
        <v>0</v>
      </c>
      <c r="J148" s="179">
        <f>IF($C148=$D$2,'FLETES (#) MAYO'!J148*J$2,IF($C148=$D$3,'FLETES (#) MAYO'!J148*J$3,IF($C148=$D$4,'FLETES (#) MAYO'!J148*J$4,IF($C148=$D$5,'FLETES (#) MAYO'!J148*J$5,0))))</f>
        <v>0</v>
      </c>
      <c r="K148" s="179">
        <f>IF($C148=$D$2,'FLETES (#) MAYO'!K148*K$2,IF($C148=$D$3,'FLETES (#) MAYO'!K148*K$3,IF($C148=$D$4,'FLETES (#) MAYO'!K148*K$4,IF($C148=$D$5,'FLETES (#) MAYO'!K148*K$5,0))))</f>
        <v>0</v>
      </c>
      <c r="L148" s="179">
        <f>IF($C148=$D$2,'FLETES (#) MAYO'!L148*L$2,IF($C148=$D$3,'FLETES (#) MAYO'!L148*L$3,IF($C148=$D$4,'FLETES (#) MAYO'!L148*L$4,IF($C148=$D$5,'FLETES (#) MAYO'!L148*L$5,0))))</f>
        <v>0</v>
      </c>
      <c r="M148" s="179">
        <f>IF($C148=$D$2,'FLETES (#) MAYO'!M148*M$2,IF($C148=$D$3,'FLETES (#) MAYO'!M148*M$3,IF($C148=$D$4,'FLETES (#) MAYO'!M148*M$4,IF($C148=$D$5,'FLETES (#) MAYO'!M148*M$5,0))))</f>
        <v>0</v>
      </c>
      <c r="N148" s="179">
        <f>IF($C148=$D$2,'FLETES (#) MAYO'!N148*N$2,IF($C148=$D$3,'FLETES (#) MAYO'!N148*N$3,IF($C148=$D$4,'FLETES (#) MAYO'!N148*N$4,IF($C148=$D$5,'FLETES (#) MAYO'!N148*N$5,0))))</f>
        <v>0</v>
      </c>
      <c r="O148" s="179">
        <f>IF($C148=$D$2,'FLETES (#) MAYO'!O148*O$2,IF($C148=$D$3,'FLETES (#) MAYO'!O148*O$3,IF($C148=$D$4,'FLETES (#) MAYO'!O148*O$4,IF($C148=$D$5,'FLETES (#) MAYO'!O148*O$5,0))))</f>
        <v>0</v>
      </c>
      <c r="P148" s="179">
        <f>IF($C148=$D$2,'FLETES (#) MAYO'!P148*P$2,IF($C148=$D$3,'FLETES (#) MAYO'!P148*P$3,IF($C148=$D$4,'FLETES (#) MAYO'!P148*P$4,IF($C148=$D$5,'FLETES (#) MAYO'!P148*P$5,0))))</f>
        <v>0</v>
      </c>
      <c r="Q148" s="179">
        <f>IF($C148=$D$2,'FLETES (#) MAYO'!Q148*Q$2,IF($C148=$D$3,'FLETES (#) MAYO'!Q148*Q$3,IF($C148=$D$4,'FLETES (#) MAYO'!Q148*Q$4,IF($C148=$D$5,'FLETES (#) MAYO'!Q148*Q$5,0))))</f>
        <v>0</v>
      </c>
      <c r="R148" s="179">
        <f>IF($C148=$D$2,'FLETES (#) MAYO'!R148*R$2,IF($C148=$D$3,'FLETES (#) MAYO'!R148*R$3,IF($C148=$D$4,'FLETES (#) MAYO'!R148*R$4,IF($C148=$D$5,'FLETES (#) MAYO'!R148*R$5,0))))</f>
        <v>0</v>
      </c>
      <c r="S148" s="179">
        <f>IF($C148=$D$2,'FLETES (#) MAYO'!S148*S$2,IF($C148=$D$3,'FLETES (#) MAYO'!S148*S$3,IF($C148=$D$4,'FLETES (#) MAYO'!S148*S$4,IF($C148=$D$5,'FLETES (#) MAYO'!S148*S$5,0))))</f>
        <v>0</v>
      </c>
      <c r="T148" s="179">
        <f>IF($C148=$D$2,'FLETES (#) MAYO'!T148*T$2,IF($C148=$D$3,'FLETES (#) MAYO'!T148*T$3,IF($C148=$D$4,'FLETES (#) MAYO'!T148*T$4,IF($C148=$D$5,'FLETES (#) MAYO'!T148*T$5,0))))</f>
        <v>0</v>
      </c>
      <c r="U148" s="179">
        <f>IF($C148=$D$2,'FLETES (#) MAYO'!U148*U$2,IF($C148=$D$3,'FLETES (#) MAYO'!U148*U$3,IF($C148=$D$4,'FLETES (#) MAYO'!U148*U$4,IF($C148=$D$5,'FLETES (#) MAYO'!U148*U$5,0))))</f>
        <v>0</v>
      </c>
      <c r="V148" s="179">
        <f>IF($C148=$D$2,'FLETES (#) MAYO'!V148*V$2,IF($C148=$D$3,'FLETES (#) MAYO'!V148*V$3,IF($C148=$D$4,'FLETES (#) MAYO'!V148*V$4,IF($C148=$D$5,'FLETES (#) MAYO'!V148*V$5,0))))</f>
        <v>0</v>
      </c>
      <c r="W148" s="179">
        <f>IF($C148=$D$2,'FLETES (#) MAYO'!W148*W$2,IF($C148=$D$3,'FLETES (#) MAYO'!W148*W$3,IF($C148=$D$4,'FLETES (#) MAYO'!W148*W$4,IF($C148=$D$5,'FLETES (#) MAYO'!W148*W$5,0))))</f>
        <v>0</v>
      </c>
      <c r="X148" s="179">
        <f>IF($C148=$D$2,'FLETES (#) MAYO'!X148*X$2,IF($C148=$D$3,'FLETES (#) MAYO'!X148*X$3,IF($C148=$D$4,'FLETES (#) MAYO'!X148*X$4,IF($C148=$D$5,'FLETES (#) MAYO'!X148*X$5,0))))</f>
        <v>0</v>
      </c>
      <c r="Y148" s="179">
        <f>IF($C148=$D$2,'FLETES (#) MAYO'!Y148*Y$2,IF($C148=$D$3,'FLETES (#) MAYO'!Y148*Y$3,IF($C148=$D$4,'FLETES (#) MAYO'!Y148*Y$4,IF($C148=$D$5,'FLETES (#) MAYO'!Y148*Y$5,0))))</f>
        <v>0</v>
      </c>
      <c r="Z148" s="179">
        <f>IF($C148=$D$2,'FLETES (#) MAYO'!Z148*Z$2,IF($C148=$D$3,'FLETES (#) MAYO'!Z148*Z$3,IF($C148=$D$4,'FLETES (#) MAYO'!Z148*Z$4,IF($C148=$D$5,'FLETES (#) MAYO'!Z148*Z$5,0))))</f>
        <v>0</v>
      </c>
      <c r="AA148" s="179">
        <f>IF($C148=$D$2,'FLETES (#) MAYO'!AA148*AA$2,IF($C148=$D$3,'FLETES (#) MAYO'!AA148*AA$3,IF($C148=$D$4,'FLETES (#) MAYO'!AA148*AA$4,IF($C148=$D$5,'FLETES (#) MAYO'!AA148*AA$5,0))))</f>
        <v>0</v>
      </c>
      <c r="AB148" s="179">
        <f>IF($C148=$D$2,'FLETES (#) MAYO'!AB148*AB$2,IF($C148=$D$3,'FLETES (#) MAYO'!AB148*AB$3,IF($C148=$D$4,'FLETES (#) MAYO'!AB148*AB$4,IF($C148=$D$5,'FLETES (#) MAYO'!AB148*AB$5,0))))</f>
        <v>0</v>
      </c>
      <c r="AC148" s="179">
        <f>IF($C148=$D$2,'FLETES (#) MAYO'!AC148*AC$2,IF($C148=$D$3,'FLETES (#) MAYO'!AC148*AC$3,IF($C148=$D$4,'FLETES (#) MAYO'!AC148*AC$4,IF($C148=$D$5,'FLETES (#) MAYO'!AC148*AC$5,0))))</f>
        <v>0</v>
      </c>
      <c r="AD148" s="179">
        <f>IF($C148=$D$2,'FLETES (#) MAYO'!AD148*AD$2,IF($C148=$D$3,'FLETES (#) MAYO'!AD148*AD$3,IF($C148=$D$4,'FLETES (#) MAYO'!AD148*AD$4,IF($C148=$D$5,'FLETES (#) MAYO'!AD148*AD$5,0))))</f>
        <v>0</v>
      </c>
      <c r="AE148" s="179">
        <f>IF($C148=$D$2,'FLETES (#) MAYO'!AE148*AE$2,IF($C148=$D$3,'FLETES (#) MAYO'!AE148*AE$3,IF($C148=$D$4,'FLETES (#) MAYO'!AE148*AE$4,IF($C148=$D$5,'FLETES (#) MAYO'!AE148*AE$5,0))))</f>
        <v>0</v>
      </c>
      <c r="AF148" s="179">
        <f>IF($C148=$D$2,'FLETES (#) MAYO'!AF148*AF$2,IF($C148=$D$3,'FLETES (#) MAYO'!AF148*AF$3,IF($C148=$D$4,'FLETES (#) MAYO'!AF148*AF$4,IF($C148=$D$5,'FLETES (#) MAYO'!AF148*AF$5,0))))</f>
        <v>0</v>
      </c>
      <c r="AG148" s="179">
        <f>IF($C148=$D$2,'FLETES (#) MAYO'!AG148*AG$2,IF($C148=$D$3,'FLETES (#) MAYO'!AG148*AG$3,IF($C148=$D$4,'FLETES (#) MAYO'!AG148*AG$4,IF($C148=$D$5,'FLETES (#) MAYO'!AG148*AG$5,0))))</f>
        <v>0</v>
      </c>
      <c r="AH148" s="179">
        <f>IF($C148=$D$2,'FLETES (#) MAYO'!AH148*AH$2,IF($C148=$D$3,'FLETES (#) MAYO'!AH148*AH$3,IF($C148=$D$4,'FLETES (#) MAYO'!AH148*AH$4,IF($C148=$D$5,'FLETES (#) MAYO'!AH148*AH$5,0))))</f>
        <v>0</v>
      </c>
      <c r="AI148" s="179">
        <f>IF($C148=$D$2,'FLETES (#) MAYO'!AI148*AI$2,IF($C148=$D$3,'FLETES (#) MAYO'!AI148*AI$3,IF($C148=$D$4,'FLETES (#) MAYO'!AI148*AI$4,IF($C148=$D$5,'FLETES (#) MAYO'!AI148*AI$5,0))))</f>
        <v>0</v>
      </c>
      <c r="AJ148" s="179">
        <f>IF($C148=$D$2,'FLETES (#) MAYO'!AJ148*AJ$2,IF($C148=$D$3,'FLETES (#) MAYO'!AJ148*AJ$3,IF($C148=$D$4,'FLETES (#) MAYO'!AJ148*AJ$4,IF($C148=$D$5,'FLETES (#) MAYO'!AJ148*AJ$5,0))))</f>
        <v>0</v>
      </c>
      <c r="AK148" s="179">
        <f>IF($C148=$D$2,'FLETES (#) MAYO'!AK148*AK$2,IF($C148=$D$3,'FLETES (#) MAYO'!AK148*AK$3,IF($C148=$D$4,'FLETES (#) MAYO'!AK148*AK$4,IF($C148=$D$5,'FLETES (#) MAYO'!AK148*AK$5,0))))</f>
        <v>0</v>
      </c>
      <c r="AL148" s="179">
        <f>IF($C148=$D$2,'FLETES (#) MAYO'!AL148*AL$2,IF($C148=$D$3,'FLETES (#) MAYO'!AL148*AL$3,IF($C148=$D$4,'FLETES (#) MAYO'!AL148*AL$4,IF($C148=$D$5,'FLETES (#) MAYO'!AL148*AL$5,0))))</f>
        <v>0</v>
      </c>
      <c r="AM148" s="179">
        <f>IF($C148=$D$2,'FLETES (#) MAYO'!AM148*AM$2,IF($C148=$D$3,'FLETES (#) MAYO'!AM148*AM$3,IF($C148=$D$4,'FLETES (#) MAYO'!AM148*AM$4,IF($C148=$D$5,'FLETES (#) MAYO'!AM148*AM$5,0))))</f>
        <v>0</v>
      </c>
    </row>
    <row r="149" spans="1:39">
      <c r="A149" s="141"/>
      <c r="B149" s="165"/>
      <c r="C149" s="165"/>
      <c r="D149" s="178">
        <f t="shared" si="0"/>
        <v>0</v>
      </c>
      <c r="E149" s="179">
        <f>IF($C149=$D$2,'FLETES (#) MAYO'!E149*E$2,IF($C149=$D$3,'FLETES (#) MAYO'!E149*E$3,IF($C149=$D$4,'FLETES (#) MAYO'!E149*E$4,IF($C149=$D$5,'FLETES (#) MAYO'!E149*E$5,0))))</f>
        <v>0</v>
      </c>
      <c r="F149" s="179">
        <f>IF($C149=$D$2,'FLETES (#) MAYO'!F149*F$2,IF($C149=$D$3,'FLETES (#) MAYO'!F149*F$3,IF($C149=$D$4,'FLETES (#) MAYO'!F149*F$4,IF($C149=$D$5,'FLETES (#) MAYO'!F149*F$5,0))))</f>
        <v>0</v>
      </c>
      <c r="G149" s="179">
        <f>IF($C149=$D$2,'FLETES (#) MAYO'!G149*G$2,IF($C149=$D$3,'FLETES (#) MAYO'!G149*G$3,IF($C149=$D$4,'FLETES (#) MAYO'!G149*G$4,IF($C149=$D$5,'FLETES (#) MAYO'!G149*G$5,0))))</f>
        <v>0</v>
      </c>
      <c r="H149" s="179">
        <f>IF($C149=$D$2,'FLETES (#) MAYO'!H149*H$2,IF($C149=$D$3,'FLETES (#) MAYO'!H149*H$3,IF($C149=$D$4,'FLETES (#) MAYO'!H149*H$4,IF($C149=$D$5,'FLETES (#) MAYO'!H149*H$5,0))))</f>
        <v>0</v>
      </c>
      <c r="I149" s="179">
        <f>IF($C149=$D$2,'FLETES (#) MAYO'!I149*I$2,IF($C149=$D$3,'FLETES (#) MAYO'!I149*I$3,IF($C149=$D$4,'FLETES (#) MAYO'!I149*I$4,IF($C149=$D$5,'FLETES (#) MAYO'!I149*I$5,0))))</f>
        <v>0</v>
      </c>
      <c r="J149" s="179">
        <f>IF($C149=$D$2,'FLETES (#) MAYO'!J149*J$2,IF($C149=$D$3,'FLETES (#) MAYO'!J149*J$3,IF($C149=$D$4,'FLETES (#) MAYO'!J149*J$4,IF($C149=$D$5,'FLETES (#) MAYO'!J149*J$5,0))))</f>
        <v>0</v>
      </c>
      <c r="K149" s="179">
        <f>IF($C149=$D$2,'FLETES (#) MAYO'!K149*K$2,IF($C149=$D$3,'FLETES (#) MAYO'!K149*K$3,IF($C149=$D$4,'FLETES (#) MAYO'!K149*K$4,IF($C149=$D$5,'FLETES (#) MAYO'!K149*K$5,0))))</f>
        <v>0</v>
      </c>
      <c r="L149" s="179">
        <f>IF($C149=$D$2,'FLETES (#) MAYO'!L149*L$2,IF($C149=$D$3,'FLETES (#) MAYO'!L149*L$3,IF($C149=$D$4,'FLETES (#) MAYO'!L149*L$4,IF($C149=$D$5,'FLETES (#) MAYO'!L149*L$5,0))))</f>
        <v>0</v>
      </c>
      <c r="M149" s="179">
        <f>IF($C149=$D$2,'FLETES (#) MAYO'!M149*M$2,IF($C149=$D$3,'FLETES (#) MAYO'!M149*M$3,IF($C149=$D$4,'FLETES (#) MAYO'!M149*M$4,IF($C149=$D$5,'FLETES (#) MAYO'!M149*M$5,0))))</f>
        <v>0</v>
      </c>
      <c r="N149" s="179">
        <f>IF($C149=$D$2,'FLETES (#) MAYO'!N149*N$2,IF($C149=$D$3,'FLETES (#) MAYO'!N149*N$3,IF($C149=$D$4,'FLETES (#) MAYO'!N149*N$4,IF($C149=$D$5,'FLETES (#) MAYO'!N149*N$5,0))))</f>
        <v>0</v>
      </c>
      <c r="O149" s="179">
        <f>IF($C149=$D$2,'FLETES (#) MAYO'!O149*O$2,IF($C149=$D$3,'FLETES (#) MAYO'!O149*O$3,IF($C149=$D$4,'FLETES (#) MAYO'!O149*O$4,IF($C149=$D$5,'FLETES (#) MAYO'!O149*O$5,0))))</f>
        <v>0</v>
      </c>
      <c r="P149" s="179">
        <f>IF($C149=$D$2,'FLETES (#) MAYO'!P149*P$2,IF($C149=$D$3,'FLETES (#) MAYO'!P149*P$3,IF($C149=$D$4,'FLETES (#) MAYO'!P149*P$4,IF($C149=$D$5,'FLETES (#) MAYO'!P149*P$5,0))))</f>
        <v>0</v>
      </c>
      <c r="Q149" s="179">
        <f>IF($C149=$D$2,'FLETES (#) MAYO'!Q149*Q$2,IF($C149=$D$3,'FLETES (#) MAYO'!Q149*Q$3,IF($C149=$D$4,'FLETES (#) MAYO'!Q149*Q$4,IF($C149=$D$5,'FLETES (#) MAYO'!Q149*Q$5,0))))</f>
        <v>0</v>
      </c>
      <c r="R149" s="179">
        <f>IF($C149=$D$2,'FLETES (#) MAYO'!R149*R$2,IF($C149=$D$3,'FLETES (#) MAYO'!R149*R$3,IF($C149=$D$4,'FLETES (#) MAYO'!R149*R$4,IF($C149=$D$5,'FLETES (#) MAYO'!R149*R$5,0))))</f>
        <v>0</v>
      </c>
      <c r="S149" s="179">
        <f>IF($C149=$D$2,'FLETES (#) MAYO'!S149*S$2,IF($C149=$D$3,'FLETES (#) MAYO'!S149*S$3,IF($C149=$D$4,'FLETES (#) MAYO'!S149*S$4,IF($C149=$D$5,'FLETES (#) MAYO'!S149*S$5,0))))</f>
        <v>0</v>
      </c>
      <c r="T149" s="179">
        <f>IF($C149=$D$2,'FLETES (#) MAYO'!T149*T$2,IF($C149=$D$3,'FLETES (#) MAYO'!T149*T$3,IF($C149=$D$4,'FLETES (#) MAYO'!T149*T$4,IF($C149=$D$5,'FLETES (#) MAYO'!T149*T$5,0))))</f>
        <v>0</v>
      </c>
      <c r="U149" s="179">
        <f>IF($C149=$D$2,'FLETES (#) MAYO'!U149*U$2,IF($C149=$D$3,'FLETES (#) MAYO'!U149*U$3,IF($C149=$D$4,'FLETES (#) MAYO'!U149*U$4,IF($C149=$D$5,'FLETES (#) MAYO'!U149*U$5,0))))</f>
        <v>0</v>
      </c>
      <c r="V149" s="179">
        <f>IF($C149=$D$2,'FLETES (#) MAYO'!V149*V$2,IF($C149=$D$3,'FLETES (#) MAYO'!V149*V$3,IF($C149=$D$4,'FLETES (#) MAYO'!V149*V$4,IF($C149=$D$5,'FLETES (#) MAYO'!V149*V$5,0))))</f>
        <v>0</v>
      </c>
      <c r="W149" s="179">
        <f>IF($C149=$D$2,'FLETES (#) MAYO'!W149*W$2,IF($C149=$D$3,'FLETES (#) MAYO'!W149*W$3,IF($C149=$D$4,'FLETES (#) MAYO'!W149*W$4,IF($C149=$D$5,'FLETES (#) MAYO'!W149*W$5,0))))</f>
        <v>0</v>
      </c>
      <c r="X149" s="179">
        <f>IF($C149=$D$2,'FLETES (#) MAYO'!X149*X$2,IF($C149=$D$3,'FLETES (#) MAYO'!X149*X$3,IF($C149=$D$4,'FLETES (#) MAYO'!X149*X$4,IF($C149=$D$5,'FLETES (#) MAYO'!X149*X$5,0))))</f>
        <v>0</v>
      </c>
      <c r="Y149" s="179">
        <f>IF($C149=$D$2,'FLETES (#) MAYO'!Y149*Y$2,IF($C149=$D$3,'FLETES (#) MAYO'!Y149*Y$3,IF($C149=$D$4,'FLETES (#) MAYO'!Y149*Y$4,IF($C149=$D$5,'FLETES (#) MAYO'!Y149*Y$5,0))))</f>
        <v>0</v>
      </c>
      <c r="Z149" s="179">
        <f>IF($C149=$D$2,'FLETES (#) MAYO'!Z149*Z$2,IF($C149=$D$3,'FLETES (#) MAYO'!Z149*Z$3,IF($C149=$D$4,'FLETES (#) MAYO'!Z149*Z$4,IF($C149=$D$5,'FLETES (#) MAYO'!Z149*Z$5,0))))</f>
        <v>0</v>
      </c>
      <c r="AA149" s="179">
        <f>IF($C149=$D$2,'FLETES (#) MAYO'!AA149*AA$2,IF($C149=$D$3,'FLETES (#) MAYO'!AA149*AA$3,IF($C149=$D$4,'FLETES (#) MAYO'!AA149*AA$4,IF($C149=$D$5,'FLETES (#) MAYO'!AA149*AA$5,0))))</f>
        <v>0</v>
      </c>
      <c r="AB149" s="179">
        <f>IF($C149=$D$2,'FLETES (#) MAYO'!AB149*AB$2,IF($C149=$D$3,'FLETES (#) MAYO'!AB149*AB$3,IF($C149=$D$4,'FLETES (#) MAYO'!AB149*AB$4,IF($C149=$D$5,'FLETES (#) MAYO'!AB149*AB$5,0))))</f>
        <v>0</v>
      </c>
      <c r="AC149" s="179">
        <f>IF($C149=$D$2,'FLETES (#) MAYO'!AC149*AC$2,IF($C149=$D$3,'FLETES (#) MAYO'!AC149*AC$3,IF($C149=$D$4,'FLETES (#) MAYO'!AC149*AC$4,IF($C149=$D$5,'FLETES (#) MAYO'!AC149*AC$5,0))))</f>
        <v>0</v>
      </c>
      <c r="AD149" s="179">
        <f>IF($C149=$D$2,'FLETES (#) MAYO'!AD149*AD$2,IF($C149=$D$3,'FLETES (#) MAYO'!AD149*AD$3,IF($C149=$D$4,'FLETES (#) MAYO'!AD149*AD$4,IF($C149=$D$5,'FLETES (#) MAYO'!AD149*AD$5,0))))</f>
        <v>0</v>
      </c>
      <c r="AE149" s="179">
        <f>IF($C149=$D$2,'FLETES (#) MAYO'!AE149*AE$2,IF($C149=$D$3,'FLETES (#) MAYO'!AE149*AE$3,IF($C149=$D$4,'FLETES (#) MAYO'!AE149*AE$4,IF($C149=$D$5,'FLETES (#) MAYO'!AE149*AE$5,0))))</f>
        <v>0</v>
      </c>
      <c r="AF149" s="179">
        <f>IF($C149=$D$2,'FLETES (#) MAYO'!AF149*AF$2,IF($C149=$D$3,'FLETES (#) MAYO'!AF149*AF$3,IF($C149=$D$4,'FLETES (#) MAYO'!AF149*AF$4,IF($C149=$D$5,'FLETES (#) MAYO'!AF149*AF$5,0))))</f>
        <v>0</v>
      </c>
      <c r="AG149" s="179">
        <f>IF($C149=$D$2,'FLETES (#) MAYO'!AG149*AG$2,IF($C149=$D$3,'FLETES (#) MAYO'!AG149*AG$3,IF($C149=$D$4,'FLETES (#) MAYO'!AG149*AG$4,IF($C149=$D$5,'FLETES (#) MAYO'!AG149*AG$5,0))))</f>
        <v>0</v>
      </c>
      <c r="AH149" s="179">
        <f>IF($C149=$D$2,'FLETES (#) MAYO'!AH149*AH$2,IF($C149=$D$3,'FLETES (#) MAYO'!AH149*AH$3,IF($C149=$D$4,'FLETES (#) MAYO'!AH149*AH$4,IF($C149=$D$5,'FLETES (#) MAYO'!AH149*AH$5,0))))</f>
        <v>0</v>
      </c>
      <c r="AI149" s="179">
        <f>IF($C149=$D$2,'FLETES (#) MAYO'!AI149*AI$2,IF($C149=$D$3,'FLETES (#) MAYO'!AI149*AI$3,IF($C149=$D$4,'FLETES (#) MAYO'!AI149*AI$4,IF($C149=$D$5,'FLETES (#) MAYO'!AI149*AI$5,0))))</f>
        <v>0</v>
      </c>
      <c r="AJ149" s="179">
        <f>IF($C149=$D$2,'FLETES (#) MAYO'!AJ149*AJ$2,IF($C149=$D$3,'FLETES (#) MAYO'!AJ149*AJ$3,IF($C149=$D$4,'FLETES (#) MAYO'!AJ149*AJ$4,IF($C149=$D$5,'FLETES (#) MAYO'!AJ149*AJ$5,0))))</f>
        <v>0</v>
      </c>
      <c r="AK149" s="179">
        <f>IF($C149=$D$2,'FLETES (#) MAYO'!AK149*AK$2,IF($C149=$D$3,'FLETES (#) MAYO'!AK149*AK$3,IF($C149=$D$4,'FLETES (#) MAYO'!AK149*AK$4,IF($C149=$D$5,'FLETES (#) MAYO'!AK149*AK$5,0))))</f>
        <v>0</v>
      </c>
      <c r="AL149" s="179">
        <f>IF($C149=$D$2,'FLETES (#) MAYO'!AL149*AL$2,IF($C149=$D$3,'FLETES (#) MAYO'!AL149*AL$3,IF($C149=$D$4,'FLETES (#) MAYO'!AL149*AL$4,IF($C149=$D$5,'FLETES (#) MAYO'!AL149*AL$5,0))))</f>
        <v>0</v>
      </c>
      <c r="AM149" s="179">
        <f>IF($C149=$D$2,'FLETES (#) MAYO'!AM149*AM$2,IF($C149=$D$3,'FLETES (#) MAYO'!AM149*AM$3,IF($C149=$D$4,'FLETES (#) MAYO'!AM149*AM$4,IF($C149=$D$5,'FLETES (#) MAYO'!AM149*AM$5,0))))</f>
        <v>0</v>
      </c>
    </row>
    <row r="150" spans="1:39">
      <c r="A150" s="141"/>
      <c r="B150" s="165"/>
      <c r="C150" s="165"/>
      <c r="D150" s="178">
        <f t="shared" si="0"/>
        <v>0</v>
      </c>
      <c r="E150" s="179">
        <f>IF($C150=$D$2,'FLETES (#) MAYO'!E150*E$2,IF($C150=$D$3,'FLETES (#) MAYO'!E150*E$3,IF($C150=$D$4,'FLETES (#) MAYO'!E150*E$4,IF($C150=$D$5,'FLETES (#) MAYO'!E150*E$5,0))))</f>
        <v>0</v>
      </c>
      <c r="F150" s="179">
        <f>IF($C150=$D$2,'FLETES (#) MAYO'!F150*F$2,IF($C150=$D$3,'FLETES (#) MAYO'!F150*F$3,IF($C150=$D$4,'FLETES (#) MAYO'!F150*F$4,IF($C150=$D$5,'FLETES (#) MAYO'!F150*F$5,0))))</f>
        <v>0</v>
      </c>
      <c r="G150" s="179">
        <f>IF($C150=$D$2,'FLETES (#) MAYO'!G150*G$2,IF($C150=$D$3,'FLETES (#) MAYO'!G150*G$3,IF($C150=$D$4,'FLETES (#) MAYO'!G150*G$4,IF($C150=$D$5,'FLETES (#) MAYO'!G150*G$5,0))))</f>
        <v>0</v>
      </c>
      <c r="H150" s="179">
        <f>IF($C150=$D$2,'FLETES (#) MAYO'!H150*H$2,IF($C150=$D$3,'FLETES (#) MAYO'!H150*H$3,IF($C150=$D$4,'FLETES (#) MAYO'!H150*H$4,IF($C150=$D$5,'FLETES (#) MAYO'!H150*H$5,0))))</f>
        <v>0</v>
      </c>
      <c r="I150" s="179">
        <f>IF($C150=$D$2,'FLETES (#) MAYO'!I150*I$2,IF($C150=$D$3,'FLETES (#) MAYO'!I150*I$3,IF($C150=$D$4,'FLETES (#) MAYO'!I150*I$4,IF($C150=$D$5,'FLETES (#) MAYO'!I150*I$5,0))))</f>
        <v>0</v>
      </c>
      <c r="J150" s="179">
        <f>IF($C150=$D$2,'FLETES (#) MAYO'!J150*J$2,IF($C150=$D$3,'FLETES (#) MAYO'!J150*J$3,IF($C150=$D$4,'FLETES (#) MAYO'!J150*J$4,IF($C150=$D$5,'FLETES (#) MAYO'!J150*J$5,0))))</f>
        <v>0</v>
      </c>
      <c r="K150" s="179">
        <f>IF($C150=$D$2,'FLETES (#) MAYO'!K150*K$2,IF($C150=$D$3,'FLETES (#) MAYO'!K150*K$3,IF($C150=$D$4,'FLETES (#) MAYO'!K150*K$4,IF($C150=$D$5,'FLETES (#) MAYO'!K150*K$5,0))))</f>
        <v>0</v>
      </c>
      <c r="L150" s="179">
        <f>IF($C150=$D$2,'FLETES (#) MAYO'!L150*L$2,IF($C150=$D$3,'FLETES (#) MAYO'!L150*L$3,IF($C150=$D$4,'FLETES (#) MAYO'!L150*L$4,IF($C150=$D$5,'FLETES (#) MAYO'!L150*L$5,0))))</f>
        <v>0</v>
      </c>
      <c r="M150" s="179">
        <f>IF($C150=$D$2,'FLETES (#) MAYO'!M150*M$2,IF($C150=$D$3,'FLETES (#) MAYO'!M150*M$3,IF($C150=$D$4,'FLETES (#) MAYO'!M150*M$4,IF($C150=$D$5,'FLETES (#) MAYO'!M150*M$5,0))))</f>
        <v>0</v>
      </c>
      <c r="N150" s="179">
        <f>IF($C150=$D$2,'FLETES (#) MAYO'!N150*N$2,IF($C150=$D$3,'FLETES (#) MAYO'!N150*N$3,IF($C150=$D$4,'FLETES (#) MAYO'!N150*N$4,IF($C150=$D$5,'FLETES (#) MAYO'!N150*N$5,0))))</f>
        <v>0</v>
      </c>
      <c r="O150" s="179">
        <f>IF($C150=$D$2,'FLETES (#) MAYO'!O150*O$2,IF($C150=$D$3,'FLETES (#) MAYO'!O150*O$3,IF($C150=$D$4,'FLETES (#) MAYO'!O150*O$4,IF($C150=$D$5,'FLETES (#) MAYO'!O150*O$5,0))))</f>
        <v>0</v>
      </c>
      <c r="P150" s="179">
        <f>IF($C150=$D$2,'FLETES (#) MAYO'!P150*P$2,IF($C150=$D$3,'FLETES (#) MAYO'!P150*P$3,IF($C150=$D$4,'FLETES (#) MAYO'!P150*P$4,IF($C150=$D$5,'FLETES (#) MAYO'!P150*P$5,0))))</f>
        <v>0</v>
      </c>
      <c r="Q150" s="179">
        <f>IF($C150=$D$2,'FLETES (#) MAYO'!Q150*Q$2,IF($C150=$D$3,'FLETES (#) MAYO'!Q150*Q$3,IF($C150=$D$4,'FLETES (#) MAYO'!Q150*Q$4,IF($C150=$D$5,'FLETES (#) MAYO'!Q150*Q$5,0))))</f>
        <v>0</v>
      </c>
      <c r="R150" s="179">
        <f>IF($C150=$D$2,'FLETES (#) MAYO'!R150*R$2,IF($C150=$D$3,'FLETES (#) MAYO'!R150*R$3,IF($C150=$D$4,'FLETES (#) MAYO'!R150*R$4,IF($C150=$D$5,'FLETES (#) MAYO'!R150*R$5,0))))</f>
        <v>0</v>
      </c>
      <c r="S150" s="179">
        <f>IF($C150=$D$2,'FLETES (#) MAYO'!S150*S$2,IF($C150=$D$3,'FLETES (#) MAYO'!S150*S$3,IF($C150=$D$4,'FLETES (#) MAYO'!S150*S$4,IF($C150=$D$5,'FLETES (#) MAYO'!S150*S$5,0))))</f>
        <v>0</v>
      </c>
      <c r="T150" s="179">
        <f>IF($C150=$D$2,'FLETES (#) MAYO'!T150*T$2,IF($C150=$D$3,'FLETES (#) MAYO'!T150*T$3,IF($C150=$D$4,'FLETES (#) MAYO'!T150*T$4,IF($C150=$D$5,'FLETES (#) MAYO'!T150*T$5,0))))</f>
        <v>0</v>
      </c>
      <c r="U150" s="179">
        <f>IF($C150=$D$2,'FLETES (#) MAYO'!U150*U$2,IF($C150=$D$3,'FLETES (#) MAYO'!U150*U$3,IF($C150=$D$4,'FLETES (#) MAYO'!U150*U$4,IF($C150=$D$5,'FLETES (#) MAYO'!U150*U$5,0))))</f>
        <v>0</v>
      </c>
      <c r="V150" s="179">
        <f>IF($C150=$D$2,'FLETES (#) MAYO'!V150*V$2,IF($C150=$D$3,'FLETES (#) MAYO'!V150*V$3,IF($C150=$D$4,'FLETES (#) MAYO'!V150*V$4,IF($C150=$D$5,'FLETES (#) MAYO'!V150*V$5,0))))</f>
        <v>0</v>
      </c>
      <c r="W150" s="179">
        <f>IF($C150=$D$2,'FLETES (#) MAYO'!W150*W$2,IF($C150=$D$3,'FLETES (#) MAYO'!W150*W$3,IF($C150=$D$4,'FLETES (#) MAYO'!W150*W$4,IF($C150=$D$5,'FLETES (#) MAYO'!W150*W$5,0))))</f>
        <v>0</v>
      </c>
      <c r="X150" s="179">
        <f>IF($C150=$D$2,'FLETES (#) MAYO'!X150*X$2,IF($C150=$D$3,'FLETES (#) MAYO'!X150*X$3,IF($C150=$D$4,'FLETES (#) MAYO'!X150*X$4,IF($C150=$D$5,'FLETES (#) MAYO'!X150*X$5,0))))</f>
        <v>0</v>
      </c>
      <c r="Y150" s="179">
        <f>IF($C150=$D$2,'FLETES (#) MAYO'!Y150*Y$2,IF($C150=$D$3,'FLETES (#) MAYO'!Y150*Y$3,IF($C150=$D$4,'FLETES (#) MAYO'!Y150*Y$4,IF($C150=$D$5,'FLETES (#) MAYO'!Y150*Y$5,0))))</f>
        <v>0</v>
      </c>
      <c r="Z150" s="179">
        <f>IF($C150=$D$2,'FLETES (#) MAYO'!Z150*Z$2,IF($C150=$D$3,'FLETES (#) MAYO'!Z150*Z$3,IF($C150=$D$4,'FLETES (#) MAYO'!Z150*Z$4,IF($C150=$D$5,'FLETES (#) MAYO'!Z150*Z$5,0))))</f>
        <v>0</v>
      </c>
      <c r="AA150" s="179">
        <f>IF($C150=$D$2,'FLETES (#) MAYO'!AA150*AA$2,IF($C150=$D$3,'FLETES (#) MAYO'!AA150*AA$3,IF($C150=$D$4,'FLETES (#) MAYO'!AA150*AA$4,IF($C150=$D$5,'FLETES (#) MAYO'!AA150*AA$5,0))))</f>
        <v>0</v>
      </c>
      <c r="AB150" s="179">
        <f>IF($C150=$D$2,'FLETES (#) MAYO'!AB150*AB$2,IF($C150=$D$3,'FLETES (#) MAYO'!AB150*AB$3,IF($C150=$D$4,'FLETES (#) MAYO'!AB150*AB$4,IF($C150=$D$5,'FLETES (#) MAYO'!AB150*AB$5,0))))</f>
        <v>0</v>
      </c>
      <c r="AC150" s="179">
        <f>IF($C150=$D$2,'FLETES (#) MAYO'!AC150*AC$2,IF($C150=$D$3,'FLETES (#) MAYO'!AC150*AC$3,IF($C150=$D$4,'FLETES (#) MAYO'!AC150*AC$4,IF($C150=$D$5,'FLETES (#) MAYO'!AC150*AC$5,0))))</f>
        <v>0</v>
      </c>
      <c r="AD150" s="179">
        <f>IF($C150=$D$2,'FLETES (#) MAYO'!AD150*AD$2,IF($C150=$D$3,'FLETES (#) MAYO'!AD150*AD$3,IF($C150=$D$4,'FLETES (#) MAYO'!AD150*AD$4,IF($C150=$D$5,'FLETES (#) MAYO'!AD150*AD$5,0))))</f>
        <v>0</v>
      </c>
      <c r="AE150" s="179">
        <f>IF($C150=$D$2,'FLETES (#) MAYO'!AE150*AE$2,IF($C150=$D$3,'FLETES (#) MAYO'!AE150*AE$3,IF($C150=$D$4,'FLETES (#) MAYO'!AE150*AE$4,IF($C150=$D$5,'FLETES (#) MAYO'!AE150*AE$5,0))))</f>
        <v>0</v>
      </c>
      <c r="AF150" s="179">
        <f>IF($C150=$D$2,'FLETES (#) MAYO'!AF150*AF$2,IF($C150=$D$3,'FLETES (#) MAYO'!AF150*AF$3,IF($C150=$D$4,'FLETES (#) MAYO'!AF150*AF$4,IF($C150=$D$5,'FLETES (#) MAYO'!AF150*AF$5,0))))</f>
        <v>0</v>
      </c>
      <c r="AG150" s="179">
        <f>IF($C150=$D$2,'FLETES (#) MAYO'!AG150*AG$2,IF($C150=$D$3,'FLETES (#) MAYO'!AG150*AG$3,IF($C150=$D$4,'FLETES (#) MAYO'!AG150*AG$4,IF($C150=$D$5,'FLETES (#) MAYO'!AG150*AG$5,0))))</f>
        <v>0</v>
      </c>
      <c r="AH150" s="179">
        <f>IF($C150=$D$2,'FLETES (#) MAYO'!AH150*AH$2,IF($C150=$D$3,'FLETES (#) MAYO'!AH150*AH$3,IF($C150=$D$4,'FLETES (#) MAYO'!AH150*AH$4,IF($C150=$D$5,'FLETES (#) MAYO'!AH150*AH$5,0))))</f>
        <v>0</v>
      </c>
      <c r="AI150" s="179">
        <f>IF($C150=$D$2,'FLETES (#) MAYO'!AI150*AI$2,IF($C150=$D$3,'FLETES (#) MAYO'!AI150*AI$3,IF($C150=$D$4,'FLETES (#) MAYO'!AI150*AI$4,IF($C150=$D$5,'FLETES (#) MAYO'!AI150*AI$5,0))))</f>
        <v>0</v>
      </c>
      <c r="AJ150" s="179">
        <f>IF($C150=$D$2,'FLETES (#) MAYO'!AJ150*AJ$2,IF($C150=$D$3,'FLETES (#) MAYO'!AJ150*AJ$3,IF($C150=$D$4,'FLETES (#) MAYO'!AJ150*AJ$4,IF($C150=$D$5,'FLETES (#) MAYO'!AJ150*AJ$5,0))))</f>
        <v>0</v>
      </c>
      <c r="AK150" s="179">
        <f>IF($C150=$D$2,'FLETES (#) MAYO'!AK150*AK$2,IF($C150=$D$3,'FLETES (#) MAYO'!AK150*AK$3,IF($C150=$D$4,'FLETES (#) MAYO'!AK150*AK$4,IF($C150=$D$5,'FLETES (#) MAYO'!AK150*AK$5,0))))</f>
        <v>0</v>
      </c>
      <c r="AL150" s="179">
        <f>IF($C150=$D$2,'FLETES (#) MAYO'!AL150*AL$2,IF($C150=$D$3,'FLETES (#) MAYO'!AL150*AL$3,IF($C150=$D$4,'FLETES (#) MAYO'!AL150*AL$4,IF($C150=$D$5,'FLETES (#) MAYO'!AL150*AL$5,0))))</f>
        <v>0</v>
      </c>
      <c r="AM150" s="179">
        <f>IF($C150=$D$2,'FLETES (#) MAYO'!AM150*AM$2,IF($C150=$D$3,'FLETES (#) MAYO'!AM150*AM$3,IF($C150=$D$4,'FLETES (#) MAYO'!AM150*AM$4,IF($C150=$D$5,'FLETES (#) MAYO'!AM150*AM$5,0))))</f>
        <v>0</v>
      </c>
    </row>
    <row r="151" spans="1:39">
      <c r="A151" s="141"/>
      <c r="B151" s="165"/>
      <c r="C151" s="165"/>
      <c r="D151" s="178">
        <f t="shared" si="0"/>
        <v>0</v>
      </c>
      <c r="E151" s="179">
        <f>IF($C151=$D$2,'FLETES (#) MAYO'!E151*E$2,IF($C151=$D$3,'FLETES (#) MAYO'!E151*E$3,IF($C151=$D$4,'FLETES (#) MAYO'!E151*E$4,IF($C151=$D$5,'FLETES (#) MAYO'!E151*E$5,0))))</f>
        <v>0</v>
      </c>
      <c r="F151" s="179">
        <f>IF($C151=$D$2,'FLETES (#) MAYO'!F151*F$2,IF($C151=$D$3,'FLETES (#) MAYO'!F151*F$3,IF($C151=$D$4,'FLETES (#) MAYO'!F151*F$4,IF($C151=$D$5,'FLETES (#) MAYO'!F151*F$5,0))))</f>
        <v>0</v>
      </c>
      <c r="G151" s="179">
        <f>IF($C151=$D$2,'FLETES (#) MAYO'!G151*G$2,IF($C151=$D$3,'FLETES (#) MAYO'!G151*G$3,IF($C151=$D$4,'FLETES (#) MAYO'!G151*G$4,IF($C151=$D$5,'FLETES (#) MAYO'!G151*G$5,0))))</f>
        <v>0</v>
      </c>
      <c r="H151" s="179">
        <f>IF($C151=$D$2,'FLETES (#) MAYO'!H151*H$2,IF($C151=$D$3,'FLETES (#) MAYO'!H151*H$3,IF($C151=$D$4,'FLETES (#) MAYO'!H151*H$4,IF($C151=$D$5,'FLETES (#) MAYO'!H151*H$5,0))))</f>
        <v>0</v>
      </c>
      <c r="I151" s="179">
        <f>IF($C151=$D$2,'FLETES (#) MAYO'!I151*I$2,IF($C151=$D$3,'FLETES (#) MAYO'!I151*I$3,IF($C151=$D$4,'FLETES (#) MAYO'!I151*I$4,IF($C151=$D$5,'FLETES (#) MAYO'!I151*I$5,0))))</f>
        <v>0</v>
      </c>
      <c r="J151" s="179">
        <f>IF($C151=$D$2,'FLETES (#) MAYO'!J151*J$2,IF($C151=$D$3,'FLETES (#) MAYO'!J151*J$3,IF($C151=$D$4,'FLETES (#) MAYO'!J151*J$4,IF($C151=$D$5,'FLETES (#) MAYO'!J151*J$5,0))))</f>
        <v>0</v>
      </c>
      <c r="K151" s="179">
        <f>IF($C151=$D$2,'FLETES (#) MAYO'!K151*K$2,IF($C151=$D$3,'FLETES (#) MAYO'!K151*K$3,IF($C151=$D$4,'FLETES (#) MAYO'!K151*K$4,IF($C151=$D$5,'FLETES (#) MAYO'!K151*K$5,0))))</f>
        <v>0</v>
      </c>
      <c r="L151" s="179">
        <f>IF($C151=$D$2,'FLETES (#) MAYO'!L151*L$2,IF($C151=$D$3,'FLETES (#) MAYO'!L151*L$3,IF($C151=$D$4,'FLETES (#) MAYO'!L151*L$4,IF($C151=$D$5,'FLETES (#) MAYO'!L151*L$5,0))))</f>
        <v>0</v>
      </c>
      <c r="M151" s="179">
        <f>IF($C151=$D$2,'FLETES (#) MAYO'!M151*M$2,IF($C151=$D$3,'FLETES (#) MAYO'!M151*M$3,IF($C151=$D$4,'FLETES (#) MAYO'!M151*M$4,IF($C151=$D$5,'FLETES (#) MAYO'!M151*M$5,0))))</f>
        <v>0</v>
      </c>
      <c r="N151" s="179">
        <f>IF($C151=$D$2,'FLETES (#) MAYO'!N151*N$2,IF($C151=$D$3,'FLETES (#) MAYO'!N151*N$3,IF($C151=$D$4,'FLETES (#) MAYO'!N151*N$4,IF($C151=$D$5,'FLETES (#) MAYO'!N151*N$5,0))))</f>
        <v>0</v>
      </c>
      <c r="O151" s="179">
        <f>IF($C151=$D$2,'FLETES (#) MAYO'!O151*O$2,IF($C151=$D$3,'FLETES (#) MAYO'!O151*O$3,IF($C151=$D$4,'FLETES (#) MAYO'!O151*O$4,IF($C151=$D$5,'FLETES (#) MAYO'!O151*O$5,0))))</f>
        <v>0</v>
      </c>
      <c r="P151" s="179">
        <f>IF($C151=$D$2,'FLETES (#) MAYO'!P151*P$2,IF($C151=$D$3,'FLETES (#) MAYO'!P151*P$3,IF($C151=$D$4,'FLETES (#) MAYO'!P151*P$4,IF($C151=$D$5,'FLETES (#) MAYO'!P151*P$5,0))))</f>
        <v>0</v>
      </c>
      <c r="Q151" s="179">
        <f>IF($C151=$D$2,'FLETES (#) MAYO'!Q151*Q$2,IF($C151=$D$3,'FLETES (#) MAYO'!Q151*Q$3,IF($C151=$D$4,'FLETES (#) MAYO'!Q151*Q$4,IF($C151=$D$5,'FLETES (#) MAYO'!Q151*Q$5,0))))</f>
        <v>0</v>
      </c>
      <c r="R151" s="179">
        <f>IF($C151=$D$2,'FLETES (#) MAYO'!R151*R$2,IF($C151=$D$3,'FLETES (#) MAYO'!R151*R$3,IF($C151=$D$4,'FLETES (#) MAYO'!R151*R$4,IF($C151=$D$5,'FLETES (#) MAYO'!R151*R$5,0))))</f>
        <v>0</v>
      </c>
      <c r="S151" s="179">
        <f>IF($C151=$D$2,'FLETES (#) MAYO'!S151*S$2,IF($C151=$D$3,'FLETES (#) MAYO'!S151*S$3,IF($C151=$D$4,'FLETES (#) MAYO'!S151*S$4,IF($C151=$D$5,'FLETES (#) MAYO'!S151*S$5,0))))</f>
        <v>0</v>
      </c>
      <c r="T151" s="179">
        <f>IF($C151=$D$2,'FLETES (#) MAYO'!T151*T$2,IF($C151=$D$3,'FLETES (#) MAYO'!T151*T$3,IF($C151=$D$4,'FLETES (#) MAYO'!T151*T$4,IF($C151=$D$5,'FLETES (#) MAYO'!T151*T$5,0))))</f>
        <v>0</v>
      </c>
      <c r="U151" s="179">
        <f>IF($C151=$D$2,'FLETES (#) MAYO'!U151*U$2,IF($C151=$D$3,'FLETES (#) MAYO'!U151*U$3,IF($C151=$D$4,'FLETES (#) MAYO'!U151*U$4,IF($C151=$D$5,'FLETES (#) MAYO'!U151*U$5,0))))</f>
        <v>0</v>
      </c>
      <c r="V151" s="179">
        <f>IF($C151=$D$2,'FLETES (#) MAYO'!V151*V$2,IF($C151=$D$3,'FLETES (#) MAYO'!V151*V$3,IF($C151=$D$4,'FLETES (#) MAYO'!V151*V$4,IF($C151=$D$5,'FLETES (#) MAYO'!V151*V$5,0))))</f>
        <v>0</v>
      </c>
      <c r="W151" s="179">
        <f>IF($C151=$D$2,'FLETES (#) MAYO'!W151*W$2,IF($C151=$D$3,'FLETES (#) MAYO'!W151*W$3,IF($C151=$D$4,'FLETES (#) MAYO'!W151*W$4,IF($C151=$D$5,'FLETES (#) MAYO'!W151*W$5,0))))</f>
        <v>0</v>
      </c>
      <c r="X151" s="179">
        <f>IF($C151=$D$2,'FLETES (#) MAYO'!X151*X$2,IF($C151=$D$3,'FLETES (#) MAYO'!X151*X$3,IF($C151=$D$4,'FLETES (#) MAYO'!X151*X$4,IF($C151=$D$5,'FLETES (#) MAYO'!X151*X$5,0))))</f>
        <v>0</v>
      </c>
      <c r="Y151" s="179">
        <f>IF($C151=$D$2,'FLETES (#) MAYO'!Y151*Y$2,IF($C151=$D$3,'FLETES (#) MAYO'!Y151*Y$3,IF($C151=$D$4,'FLETES (#) MAYO'!Y151*Y$4,IF($C151=$D$5,'FLETES (#) MAYO'!Y151*Y$5,0))))</f>
        <v>0</v>
      </c>
      <c r="Z151" s="179">
        <f>IF($C151=$D$2,'FLETES (#) MAYO'!Z151*Z$2,IF($C151=$D$3,'FLETES (#) MAYO'!Z151*Z$3,IF($C151=$D$4,'FLETES (#) MAYO'!Z151*Z$4,IF($C151=$D$5,'FLETES (#) MAYO'!Z151*Z$5,0))))</f>
        <v>0</v>
      </c>
      <c r="AA151" s="179">
        <f>IF($C151=$D$2,'FLETES (#) MAYO'!AA151*AA$2,IF($C151=$D$3,'FLETES (#) MAYO'!AA151*AA$3,IF($C151=$D$4,'FLETES (#) MAYO'!AA151*AA$4,IF($C151=$D$5,'FLETES (#) MAYO'!AA151*AA$5,0))))</f>
        <v>0</v>
      </c>
      <c r="AB151" s="179">
        <f>IF($C151=$D$2,'FLETES (#) MAYO'!AB151*AB$2,IF($C151=$D$3,'FLETES (#) MAYO'!AB151*AB$3,IF($C151=$D$4,'FLETES (#) MAYO'!AB151*AB$4,IF($C151=$D$5,'FLETES (#) MAYO'!AB151*AB$5,0))))</f>
        <v>0</v>
      </c>
      <c r="AC151" s="179">
        <f>IF($C151=$D$2,'FLETES (#) MAYO'!AC151*AC$2,IF($C151=$D$3,'FLETES (#) MAYO'!AC151*AC$3,IF($C151=$D$4,'FLETES (#) MAYO'!AC151*AC$4,IF($C151=$D$5,'FLETES (#) MAYO'!AC151*AC$5,0))))</f>
        <v>0</v>
      </c>
      <c r="AD151" s="179">
        <f>IF($C151=$D$2,'FLETES (#) MAYO'!AD151*AD$2,IF($C151=$D$3,'FLETES (#) MAYO'!AD151*AD$3,IF($C151=$D$4,'FLETES (#) MAYO'!AD151*AD$4,IF($C151=$D$5,'FLETES (#) MAYO'!AD151*AD$5,0))))</f>
        <v>0</v>
      </c>
      <c r="AE151" s="179">
        <f>IF($C151=$D$2,'FLETES (#) MAYO'!AE151*AE$2,IF($C151=$D$3,'FLETES (#) MAYO'!AE151*AE$3,IF($C151=$D$4,'FLETES (#) MAYO'!AE151*AE$4,IF($C151=$D$5,'FLETES (#) MAYO'!AE151*AE$5,0))))</f>
        <v>0</v>
      </c>
      <c r="AF151" s="179">
        <f>IF($C151=$D$2,'FLETES (#) MAYO'!AF151*AF$2,IF($C151=$D$3,'FLETES (#) MAYO'!AF151*AF$3,IF($C151=$D$4,'FLETES (#) MAYO'!AF151*AF$4,IF($C151=$D$5,'FLETES (#) MAYO'!AF151*AF$5,0))))</f>
        <v>0</v>
      </c>
      <c r="AG151" s="179">
        <f>IF($C151=$D$2,'FLETES (#) MAYO'!AG151*AG$2,IF($C151=$D$3,'FLETES (#) MAYO'!AG151*AG$3,IF($C151=$D$4,'FLETES (#) MAYO'!AG151*AG$4,IF($C151=$D$5,'FLETES (#) MAYO'!AG151*AG$5,0))))</f>
        <v>0</v>
      </c>
      <c r="AH151" s="179">
        <f>IF($C151=$D$2,'FLETES (#) MAYO'!AH151*AH$2,IF($C151=$D$3,'FLETES (#) MAYO'!AH151*AH$3,IF($C151=$D$4,'FLETES (#) MAYO'!AH151*AH$4,IF($C151=$D$5,'FLETES (#) MAYO'!AH151*AH$5,0))))</f>
        <v>0</v>
      </c>
      <c r="AI151" s="179">
        <f>IF($C151=$D$2,'FLETES (#) MAYO'!AI151*AI$2,IF($C151=$D$3,'FLETES (#) MAYO'!AI151*AI$3,IF($C151=$D$4,'FLETES (#) MAYO'!AI151*AI$4,IF($C151=$D$5,'FLETES (#) MAYO'!AI151*AI$5,0))))</f>
        <v>0</v>
      </c>
      <c r="AJ151" s="179">
        <f>IF($C151=$D$2,'FLETES (#) MAYO'!AJ151*AJ$2,IF($C151=$D$3,'FLETES (#) MAYO'!AJ151*AJ$3,IF($C151=$D$4,'FLETES (#) MAYO'!AJ151*AJ$4,IF($C151=$D$5,'FLETES (#) MAYO'!AJ151*AJ$5,0))))</f>
        <v>0</v>
      </c>
      <c r="AK151" s="179">
        <f>IF($C151=$D$2,'FLETES (#) MAYO'!AK151*AK$2,IF($C151=$D$3,'FLETES (#) MAYO'!AK151*AK$3,IF($C151=$D$4,'FLETES (#) MAYO'!AK151*AK$4,IF($C151=$D$5,'FLETES (#) MAYO'!AK151*AK$5,0))))</f>
        <v>0</v>
      </c>
      <c r="AL151" s="179">
        <f>IF($C151=$D$2,'FLETES (#) MAYO'!AL151*AL$2,IF($C151=$D$3,'FLETES (#) MAYO'!AL151*AL$3,IF($C151=$D$4,'FLETES (#) MAYO'!AL151*AL$4,IF($C151=$D$5,'FLETES (#) MAYO'!AL151*AL$5,0))))</f>
        <v>0</v>
      </c>
      <c r="AM151" s="179">
        <f>IF($C151=$D$2,'FLETES (#) MAYO'!AM151*AM$2,IF($C151=$D$3,'FLETES (#) MAYO'!AM151*AM$3,IF($C151=$D$4,'FLETES (#) MAYO'!AM151*AM$4,IF($C151=$D$5,'FLETES (#) MAYO'!AM151*AM$5,0))))</f>
        <v>0</v>
      </c>
    </row>
    <row r="152" spans="1:39">
      <c r="A152" s="141"/>
      <c r="B152" s="165"/>
      <c r="C152" s="165"/>
      <c r="D152" s="178">
        <f t="shared" si="0"/>
        <v>0</v>
      </c>
      <c r="E152" s="179">
        <f>IF($C152=$D$2,'FLETES (#) MAYO'!E152*E$2,IF($C152=$D$3,'FLETES (#) MAYO'!E152*E$3,IF($C152=$D$4,'FLETES (#) MAYO'!E152*E$4,IF($C152=$D$5,'FLETES (#) MAYO'!E152*E$5,0))))</f>
        <v>0</v>
      </c>
      <c r="F152" s="179">
        <f>IF($C152=$D$2,'FLETES (#) MAYO'!F152*F$2,IF($C152=$D$3,'FLETES (#) MAYO'!F152*F$3,IF($C152=$D$4,'FLETES (#) MAYO'!F152*F$4,IF($C152=$D$5,'FLETES (#) MAYO'!F152*F$5,0))))</f>
        <v>0</v>
      </c>
      <c r="G152" s="179">
        <f>IF($C152=$D$2,'FLETES (#) MAYO'!G152*G$2,IF($C152=$D$3,'FLETES (#) MAYO'!G152*G$3,IF($C152=$D$4,'FLETES (#) MAYO'!G152*G$4,IF($C152=$D$5,'FLETES (#) MAYO'!G152*G$5,0))))</f>
        <v>0</v>
      </c>
      <c r="H152" s="179">
        <f>IF($C152=$D$2,'FLETES (#) MAYO'!H152*H$2,IF($C152=$D$3,'FLETES (#) MAYO'!H152*H$3,IF($C152=$D$4,'FLETES (#) MAYO'!H152*H$4,IF($C152=$D$5,'FLETES (#) MAYO'!H152*H$5,0))))</f>
        <v>0</v>
      </c>
      <c r="I152" s="179">
        <f>IF($C152=$D$2,'FLETES (#) MAYO'!I152*I$2,IF($C152=$D$3,'FLETES (#) MAYO'!I152*I$3,IF($C152=$D$4,'FLETES (#) MAYO'!I152*I$4,IF($C152=$D$5,'FLETES (#) MAYO'!I152*I$5,0))))</f>
        <v>0</v>
      </c>
      <c r="J152" s="179">
        <f>IF($C152=$D$2,'FLETES (#) MAYO'!J152*J$2,IF($C152=$D$3,'FLETES (#) MAYO'!J152*J$3,IF($C152=$D$4,'FLETES (#) MAYO'!J152*J$4,IF($C152=$D$5,'FLETES (#) MAYO'!J152*J$5,0))))</f>
        <v>0</v>
      </c>
      <c r="K152" s="179">
        <f>IF($C152=$D$2,'FLETES (#) MAYO'!K152*K$2,IF($C152=$D$3,'FLETES (#) MAYO'!K152*K$3,IF($C152=$D$4,'FLETES (#) MAYO'!K152*K$4,IF($C152=$D$5,'FLETES (#) MAYO'!K152*K$5,0))))</f>
        <v>0</v>
      </c>
      <c r="L152" s="179">
        <f>IF($C152=$D$2,'FLETES (#) MAYO'!L152*L$2,IF($C152=$D$3,'FLETES (#) MAYO'!L152*L$3,IF($C152=$D$4,'FLETES (#) MAYO'!L152*L$4,IF($C152=$D$5,'FLETES (#) MAYO'!L152*L$5,0))))</f>
        <v>0</v>
      </c>
      <c r="M152" s="179">
        <f>IF($C152=$D$2,'FLETES (#) MAYO'!M152*M$2,IF($C152=$D$3,'FLETES (#) MAYO'!M152*M$3,IF($C152=$D$4,'FLETES (#) MAYO'!M152*M$4,IF($C152=$D$5,'FLETES (#) MAYO'!M152*M$5,0))))</f>
        <v>0</v>
      </c>
      <c r="N152" s="179">
        <f>IF($C152=$D$2,'FLETES (#) MAYO'!N152*N$2,IF($C152=$D$3,'FLETES (#) MAYO'!N152*N$3,IF($C152=$D$4,'FLETES (#) MAYO'!N152*N$4,IF($C152=$D$5,'FLETES (#) MAYO'!N152*N$5,0))))</f>
        <v>0</v>
      </c>
      <c r="O152" s="179">
        <f>IF($C152=$D$2,'FLETES (#) MAYO'!O152*O$2,IF($C152=$D$3,'FLETES (#) MAYO'!O152*O$3,IF($C152=$D$4,'FLETES (#) MAYO'!O152*O$4,IF($C152=$D$5,'FLETES (#) MAYO'!O152*O$5,0))))</f>
        <v>0</v>
      </c>
      <c r="P152" s="179">
        <f>IF($C152=$D$2,'FLETES (#) MAYO'!P152*P$2,IF($C152=$D$3,'FLETES (#) MAYO'!P152*P$3,IF($C152=$D$4,'FLETES (#) MAYO'!P152*P$4,IF($C152=$D$5,'FLETES (#) MAYO'!P152*P$5,0))))</f>
        <v>0</v>
      </c>
      <c r="Q152" s="179">
        <f>IF($C152=$D$2,'FLETES (#) MAYO'!Q152*Q$2,IF($C152=$D$3,'FLETES (#) MAYO'!Q152*Q$3,IF($C152=$D$4,'FLETES (#) MAYO'!Q152*Q$4,IF($C152=$D$5,'FLETES (#) MAYO'!Q152*Q$5,0))))</f>
        <v>0</v>
      </c>
      <c r="R152" s="179">
        <f>IF($C152=$D$2,'FLETES (#) MAYO'!R152*R$2,IF($C152=$D$3,'FLETES (#) MAYO'!R152*R$3,IF($C152=$D$4,'FLETES (#) MAYO'!R152*R$4,IF($C152=$D$5,'FLETES (#) MAYO'!R152*R$5,0))))</f>
        <v>0</v>
      </c>
      <c r="S152" s="179">
        <f>IF($C152=$D$2,'FLETES (#) MAYO'!S152*S$2,IF($C152=$D$3,'FLETES (#) MAYO'!S152*S$3,IF($C152=$D$4,'FLETES (#) MAYO'!S152*S$4,IF($C152=$D$5,'FLETES (#) MAYO'!S152*S$5,0))))</f>
        <v>0</v>
      </c>
      <c r="T152" s="179">
        <f>IF($C152=$D$2,'FLETES (#) MAYO'!T152*T$2,IF($C152=$D$3,'FLETES (#) MAYO'!T152*T$3,IF($C152=$D$4,'FLETES (#) MAYO'!T152*T$4,IF($C152=$D$5,'FLETES (#) MAYO'!T152*T$5,0))))</f>
        <v>0</v>
      </c>
      <c r="U152" s="179">
        <f>IF($C152=$D$2,'FLETES (#) MAYO'!U152*U$2,IF($C152=$D$3,'FLETES (#) MAYO'!U152*U$3,IF($C152=$D$4,'FLETES (#) MAYO'!U152*U$4,IF($C152=$D$5,'FLETES (#) MAYO'!U152*U$5,0))))</f>
        <v>0</v>
      </c>
      <c r="V152" s="179">
        <f>IF($C152=$D$2,'FLETES (#) MAYO'!V152*V$2,IF($C152=$D$3,'FLETES (#) MAYO'!V152*V$3,IF($C152=$D$4,'FLETES (#) MAYO'!V152*V$4,IF($C152=$D$5,'FLETES (#) MAYO'!V152*V$5,0))))</f>
        <v>0</v>
      </c>
      <c r="W152" s="179">
        <f>IF($C152=$D$2,'FLETES (#) MAYO'!W152*W$2,IF($C152=$D$3,'FLETES (#) MAYO'!W152*W$3,IF($C152=$D$4,'FLETES (#) MAYO'!W152*W$4,IF($C152=$D$5,'FLETES (#) MAYO'!W152*W$5,0))))</f>
        <v>0</v>
      </c>
      <c r="X152" s="179">
        <f>IF($C152=$D$2,'FLETES (#) MAYO'!X152*X$2,IF($C152=$D$3,'FLETES (#) MAYO'!X152*X$3,IF($C152=$D$4,'FLETES (#) MAYO'!X152*X$4,IF($C152=$D$5,'FLETES (#) MAYO'!X152*X$5,0))))</f>
        <v>0</v>
      </c>
      <c r="Y152" s="179">
        <f>IF($C152=$D$2,'FLETES (#) MAYO'!Y152*Y$2,IF($C152=$D$3,'FLETES (#) MAYO'!Y152*Y$3,IF($C152=$D$4,'FLETES (#) MAYO'!Y152*Y$4,IF($C152=$D$5,'FLETES (#) MAYO'!Y152*Y$5,0))))</f>
        <v>0</v>
      </c>
      <c r="Z152" s="179">
        <f>IF($C152=$D$2,'FLETES (#) MAYO'!Z152*Z$2,IF($C152=$D$3,'FLETES (#) MAYO'!Z152*Z$3,IF($C152=$D$4,'FLETES (#) MAYO'!Z152*Z$4,IF($C152=$D$5,'FLETES (#) MAYO'!Z152*Z$5,0))))</f>
        <v>0</v>
      </c>
      <c r="AA152" s="179">
        <f>IF($C152=$D$2,'FLETES (#) MAYO'!AA152*AA$2,IF($C152=$D$3,'FLETES (#) MAYO'!AA152*AA$3,IF($C152=$D$4,'FLETES (#) MAYO'!AA152*AA$4,IF($C152=$D$5,'FLETES (#) MAYO'!AA152*AA$5,0))))</f>
        <v>0</v>
      </c>
      <c r="AB152" s="179">
        <f>IF($C152=$D$2,'FLETES (#) MAYO'!AB152*AB$2,IF($C152=$D$3,'FLETES (#) MAYO'!AB152*AB$3,IF($C152=$D$4,'FLETES (#) MAYO'!AB152*AB$4,IF($C152=$D$5,'FLETES (#) MAYO'!AB152*AB$5,0))))</f>
        <v>0</v>
      </c>
      <c r="AC152" s="179">
        <f>IF($C152=$D$2,'FLETES (#) MAYO'!AC152*AC$2,IF($C152=$D$3,'FLETES (#) MAYO'!AC152*AC$3,IF($C152=$D$4,'FLETES (#) MAYO'!AC152*AC$4,IF($C152=$D$5,'FLETES (#) MAYO'!AC152*AC$5,0))))</f>
        <v>0</v>
      </c>
      <c r="AD152" s="179">
        <f>IF($C152=$D$2,'FLETES (#) MAYO'!AD152*AD$2,IF($C152=$D$3,'FLETES (#) MAYO'!AD152*AD$3,IF($C152=$D$4,'FLETES (#) MAYO'!AD152*AD$4,IF($C152=$D$5,'FLETES (#) MAYO'!AD152*AD$5,0))))</f>
        <v>0</v>
      </c>
      <c r="AE152" s="179">
        <f>IF($C152=$D$2,'FLETES (#) MAYO'!AE152*AE$2,IF($C152=$D$3,'FLETES (#) MAYO'!AE152*AE$3,IF($C152=$D$4,'FLETES (#) MAYO'!AE152*AE$4,IF($C152=$D$5,'FLETES (#) MAYO'!AE152*AE$5,0))))</f>
        <v>0</v>
      </c>
      <c r="AF152" s="179">
        <f>IF($C152=$D$2,'FLETES (#) MAYO'!AF152*AF$2,IF($C152=$D$3,'FLETES (#) MAYO'!AF152*AF$3,IF($C152=$D$4,'FLETES (#) MAYO'!AF152*AF$4,IF($C152=$D$5,'FLETES (#) MAYO'!AF152*AF$5,0))))</f>
        <v>0</v>
      </c>
      <c r="AG152" s="179">
        <f>IF($C152=$D$2,'FLETES (#) MAYO'!AG152*AG$2,IF($C152=$D$3,'FLETES (#) MAYO'!AG152*AG$3,IF($C152=$D$4,'FLETES (#) MAYO'!AG152*AG$4,IF($C152=$D$5,'FLETES (#) MAYO'!AG152*AG$5,0))))</f>
        <v>0</v>
      </c>
      <c r="AH152" s="179">
        <f>IF($C152=$D$2,'FLETES (#) MAYO'!AH152*AH$2,IF($C152=$D$3,'FLETES (#) MAYO'!AH152*AH$3,IF($C152=$D$4,'FLETES (#) MAYO'!AH152*AH$4,IF($C152=$D$5,'FLETES (#) MAYO'!AH152*AH$5,0))))</f>
        <v>0</v>
      </c>
      <c r="AI152" s="179">
        <f>IF($C152=$D$2,'FLETES (#) MAYO'!AI152*AI$2,IF($C152=$D$3,'FLETES (#) MAYO'!AI152*AI$3,IF($C152=$D$4,'FLETES (#) MAYO'!AI152*AI$4,IF($C152=$D$5,'FLETES (#) MAYO'!AI152*AI$5,0))))</f>
        <v>0</v>
      </c>
      <c r="AJ152" s="179">
        <f>IF($C152=$D$2,'FLETES (#) MAYO'!AJ152*AJ$2,IF($C152=$D$3,'FLETES (#) MAYO'!AJ152*AJ$3,IF($C152=$D$4,'FLETES (#) MAYO'!AJ152*AJ$4,IF($C152=$D$5,'FLETES (#) MAYO'!AJ152*AJ$5,0))))</f>
        <v>0</v>
      </c>
      <c r="AK152" s="179">
        <f>IF($C152=$D$2,'FLETES (#) MAYO'!AK152*AK$2,IF($C152=$D$3,'FLETES (#) MAYO'!AK152*AK$3,IF($C152=$D$4,'FLETES (#) MAYO'!AK152*AK$4,IF($C152=$D$5,'FLETES (#) MAYO'!AK152*AK$5,0))))</f>
        <v>0</v>
      </c>
      <c r="AL152" s="179">
        <f>IF($C152=$D$2,'FLETES (#) MAYO'!AL152*AL$2,IF($C152=$D$3,'FLETES (#) MAYO'!AL152*AL$3,IF($C152=$D$4,'FLETES (#) MAYO'!AL152*AL$4,IF($C152=$D$5,'FLETES (#) MAYO'!AL152*AL$5,0))))</f>
        <v>0</v>
      </c>
      <c r="AM152" s="179">
        <f>IF($C152=$D$2,'FLETES (#) MAYO'!AM152*AM$2,IF($C152=$D$3,'FLETES (#) MAYO'!AM152*AM$3,IF($C152=$D$4,'FLETES (#) MAYO'!AM152*AM$4,IF($C152=$D$5,'FLETES (#) MAYO'!AM152*AM$5,0))))</f>
        <v>0</v>
      </c>
    </row>
    <row r="153" spans="1:39">
      <c r="A153" s="141"/>
      <c r="B153" s="165"/>
      <c r="C153" s="165"/>
      <c r="D153" s="178">
        <f t="shared" si="0"/>
        <v>0</v>
      </c>
      <c r="E153" s="179">
        <f>IF($C153=$D$2,'FLETES (#) MAYO'!E153*E$2,IF($C153=$D$3,'FLETES (#) MAYO'!E153*E$3,IF($C153=$D$4,'FLETES (#) MAYO'!E153*E$4,IF($C153=$D$5,'FLETES (#) MAYO'!E153*E$5,0))))</f>
        <v>0</v>
      </c>
      <c r="F153" s="179">
        <f>IF($C153=$D$2,'FLETES (#) MAYO'!F153*F$2,IF($C153=$D$3,'FLETES (#) MAYO'!F153*F$3,IF($C153=$D$4,'FLETES (#) MAYO'!F153*F$4,IF($C153=$D$5,'FLETES (#) MAYO'!F153*F$5,0))))</f>
        <v>0</v>
      </c>
      <c r="G153" s="179">
        <f>IF($C153=$D$2,'FLETES (#) MAYO'!G153*G$2,IF($C153=$D$3,'FLETES (#) MAYO'!G153*G$3,IF($C153=$D$4,'FLETES (#) MAYO'!G153*G$4,IF($C153=$D$5,'FLETES (#) MAYO'!G153*G$5,0))))</f>
        <v>0</v>
      </c>
      <c r="H153" s="179">
        <f>IF($C153=$D$2,'FLETES (#) MAYO'!H153*H$2,IF($C153=$D$3,'FLETES (#) MAYO'!H153*H$3,IF($C153=$D$4,'FLETES (#) MAYO'!H153*H$4,IF($C153=$D$5,'FLETES (#) MAYO'!H153*H$5,0))))</f>
        <v>0</v>
      </c>
      <c r="I153" s="179">
        <f>IF($C153=$D$2,'FLETES (#) MAYO'!I153*I$2,IF($C153=$D$3,'FLETES (#) MAYO'!I153*I$3,IF($C153=$D$4,'FLETES (#) MAYO'!I153*I$4,IF($C153=$D$5,'FLETES (#) MAYO'!I153*I$5,0))))</f>
        <v>0</v>
      </c>
      <c r="J153" s="179">
        <f>IF($C153=$D$2,'FLETES (#) MAYO'!J153*J$2,IF($C153=$D$3,'FLETES (#) MAYO'!J153*J$3,IF($C153=$D$4,'FLETES (#) MAYO'!J153*J$4,IF($C153=$D$5,'FLETES (#) MAYO'!J153*J$5,0))))</f>
        <v>0</v>
      </c>
      <c r="K153" s="179">
        <f>IF($C153=$D$2,'FLETES (#) MAYO'!K153*K$2,IF($C153=$D$3,'FLETES (#) MAYO'!K153*K$3,IF($C153=$D$4,'FLETES (#) MAYO'!K153*K$4,IF($C153=$D$5,'FLETES (#) MAYO'!K153*K$5,0))))</f>
        <v>0</v>
      </c>
      <c r="L153" s="179">
        <f>IF($C153=$D$2,'FLETES (#) MAYO'!L153*L$2,IF($C153=$D$3,'FLETES (#) MAYO'!L153*L$3,IF($C153=$D$4,'FLETES (#) MAYO'!L153*L$4,IF($C153=$D$5,'FLETES (#) MAYO'!L153*L$5,0))))</f>
        <v>0</v>
      </c>
      <c r="M153" s="179">
        <f>IF($C153=$D$2,'FLETES (#) MAYO'!M153*M$2,IF($C153=$D$3,'FLETES (#) MAYO'!M153*M$3,IF($C153=$D$4,'FLETES (#) MAYO'!M153*M$4,IF($C153=$D$5,'FLETES (#) MAYO'!M153*M$5,0))))</f>
        <v>0</v>
      </c>
      <c r="N153" s="179">
        <f>IF($C153=$D$2,'FLETES (#) MAYO'!N153*N$2,IF($C153=$D$3,'FLETES (#) MAYO'!N153*N$3,IF($C153=$D$4,'FLETES (#) MAYO'!N153*N$4,IF($C153=$D$5,'FLETES (#) MAYO'!N153*N$5,0))))</f>
        <v>0</v>
      </c>
      <c r="O153" s="179">
        <f>IF($C153=$D$2,'FLETES (#) MAYO'!O153*O$2,IF($C153=$D$3,'FLETES (#) MAYO'!O153*O$3,IF($C153=$D$4,'FLETES (#) MAYO'!O153*O$4,IF($C153=$D$5,'FLETES (#) MAYO'!O153*O$5,0))))</f>
        <v>0</v>
      </c>
      <c r="P153" s="179">
        <f>IF($C153=$D$2,'FLETES (#) MAYO'!P153*P$2,IF($C153=$D$3,'FLETES (#) MAYO'!P153*P$3,IF($C153=$D$4,'FLETES (#) MAYO'!P153*P$4,IF($C153=$D$5,'FLETES (#) MAYO'!P153*P$5,0))))</f>
        <v>0</v>
      </c>
      <c r="Q153" s="179">
        <f>IF($C153=$D$2,'FLETES (#) MAYO'!Q153*Q$2,IF($C153=$D$3,'FLETES (#) MAYO'!Q153*Q$3,IF($C153=$D$4,'FLETES (#) MAYO'!Q153*Q$4,IF($C153=$D$5,'FLETES (#) MAYO'!Q153*Q$5,0))))</f>
        <v>0</v>
      </c>
      <c r="R153" s="179">
        <f>IF($C153=$D$2,'FLETES (#) MAYO'!R153*R$2,IF($C153=$D$3,'FLETES (#) MAYO'!R153*R$3,IF($C153=$D$4,'FLETES (#) MAYO'!R153*R$4,IF($C153=$D$5,'FLETES (#) MAYO'!R153*R$5,0))))</f>
        <v>0</v>
      </c>
      <c r="S153" s="179">
        <f>IF($C153=$D$2,'FLETES (#) MAYO'!S153*S$2,IF($C153=$D$3,'FLETES (#) MAYO'!S153*S$3,IF($C153=$D$4,'FLETES (#) MAYO'!S153*S$4,IF($C153=$D$5,'FLETES (#) MAYO'!S153*S$5,0))))</f>
        <v>0</v>
      </c>
      <c r="T153" s="179">
        <f>IF($C153=$D$2,'FLETES (#) MAYO'!T153*T$2,IF($C153=$D$3,'FLETES (#) MAYO'!T153*T$3,IF($C153=$D$4,'FLETES (#) MAYO'!T153*T$4,IF($C153=$D$5,'FLETES (#) MAYO'!T153*T$5,0))))</f>
        <v>0</v>
      </c>
      <c r="U153" s="179">
        <f>IF($C153=$D$2,'FLETES (#) MAYO'!U153*U$2,IF($C153=$D$3,'FLETES (#) MAYO'!U153*U$3,IF($C153=$D$4,'FLETES (#) MAYO'!U153*U$4,IF($C153=$D$5,'FLETES (#) MAYO'!U153*U$5,0))))</f>
        <v>0</v>
      </c>
      <c r="V153" s="179">
        <f>IF($C153=$D$2,'FLETES (#) MAYO'!V153*V$2,IF($C153=$D$3,'FLETES (#) MAYO'!V153*V$3,IF($C153=$D$4,'FLETES (#) MAYO'!V153*V$4,IF($C153=$D$5,'FLETES (#) MAYO'!V153*V$5,0))))</f>
        <v>0</v>
      </c>
      <c r="W153" s="179">
        <f>IF($C153=$D$2,'FLETES (#) MAYO'!W153*W$2,IF($C153=$D$3,'FLETES (#) MAYO'!W153*W$3,IF($C153=$D$4,'FLETES (#) MAYO'!W153*W$4,IF($C153=$D$5,'FLETES (#) MAYO'!W153*W$5,0))))</f>
        <v>0</v>
      </c>
      <c r="X153" s="179">
        <f>IF($C153=$D$2,'FLETES (#) MAYO'!X153*X$2,IF($C153=$D$3,'FLETES (#) MAYO'!X153*X$3,IF($C153=$D$4,'FLETES (#) MAYO'!X153*X$4,IF($C153=$D$5,'FLETES (#) MAYO'!X153*X$5,0))))</f>
        <v>0</v>
      </c>
      <c r="Y153" s="179">
        <f>IF($C153=$D$2,'FLETES (#) MAYO'!Y153*Y$2,IF($C153=$D$3,'FLETES (#) MAYO'!Y153*Y$3,IF($C153=$D$4,'FLETES (#) MAYO'!Y153*Y$4,IF($C153=$D$5,'FLETES (#) MAYO'!Y153*Y$5,0))))</f>
        <v>0</v>
      </c>
      <c r="Z153" s="179">
        <f>IF($C153=$D$2,'FLETES (#) MAYO'!Z153*Z$2,IF($C153=$D$3,'FLETES (#) MAYO'!Z153*Z$3,IF($C153=$D$4,'FLETES (#) MAYO'!Z153*Z$4,IF($C153=$D$5,'FLETES (#) MAYO'!Z153*Z$5,0))))</f>
        <v>0</v>
      </c>
      <c r="AA153" s="179">
        <f>IF($C153=$D$2,'FLETES (#) MAYO'!AA153*AA$2,IF($C153=$D$3,'FLETES (#) MAYO'!AA153*AA$3,IF($C153=$D$4,'FLETES (#) MAYO'!AA153*AA$4,IF($C153=$D$5,'FLETES (#) MAYO'!AA153*AA$5,0))))</f>
        <v>0</v>
      </c>
      <c r="AB153" s="179">
        <f>IF($C153=$D$2,'FLETES (#) MAYO'!AB153*AB$2,IF($C153=$D$3,'FLETES (#) MAYO'!AB153*AB$3,IF($C153=$D$4,'FLETES (#) MAYO'!AB153*AB$4,IF($C153=$D$5,'FLETES (#) MAYO'!AB153*AB$5,0))))</f>
        <v>0</v>
      </c>
      <c r="AC153" s="179">
        <f>IF($C153=$D$2,'FLETES (#) MAYO'!AC153*AC$2,IF($C153=$D$3,'FLETES (#) MAYO'!AC153*AC$3,IF($C153=$D$4,'FLETES (#) MAYO'!AC153*AC$4,IF($C153=$D$5,'FLETES (#) MAYO'!AC153*AC$5,0))))</f>
        <v>0</v>
      </c>
      <c r="AD153" s="179">
        <f>IF($C153=$D$2,'FLETES (#) MAYO'!AD153*AD$2,IF($C153=$D$3,'FLETES (#) MAYO'!AD153*AD$3,IF($C153=$D$4,'FLETES (#) MAYO'!AD153*AD$4,IF($C153=$D$5,'FLETES (#) MAYO'!AD153*AD$5,0))))</f>
        <v>0</v>
      </c>
      <c r="AE153" s="179">
        <f>IF($C153=$D$2,'FLETES (#) MAYO'!AE153*AE$2,IF($C153=$D$3,'FLETES (#) MAYO'!AE153*AE$3,IF($C153=$D$4,'FLETES (#) MAYO'!AE153*AE$4,IF($C153=$D$5,'FLETES (#) MAYO'!AE153*AE$5,0))))</f>
        <v>0</v>
      </c>
      <c r="AF153" s="179">
        <f>IF($C153=$D$2,'FLETES (#) MAYO'!AF153*AF$2,IF($C153=$D$3,'FLETES (#) MAYO'!AF153*AF$3,IF($C153=$D$4,'FLETES (#) MAYO'!AF153*AF$4,IF($C153=$D$5,'FLETES (#) MAYO'!AF153*AF$5,0))))</f>
        <v>0</v>
      </c>
      <c r="AG153" s="179">
        <f>IF($C153=$D$2,'FLETES (#) MAYO'!AG153*AG$2,IF($C153=$D$3,'FLETES (#) MAYO'!AG153*AG$3,IF($C153=$D$4,'FLETES (#) MAYO'!AG153*AG$4,IF($C153=$D$5,'FLETES (#) MAYO'!AG153*AG$5,0))))</f>
        <v>0</v>
      </c>
      <c r="AH153" s="179">
        <f>IF($C153=$D$2,'FLETES (#) MAYO'!AH153*AH$2,IF($C153=$D$3,'FLETES (#) MAYO'!AH153*AH$3,IF($C153=$D$4,'FLETES (#) MAYO'!AH153*AH$4,IF($C153=$D$5,'FLETES (#) MAYO'!AH153*AH$5,0))))</f>
        <v>0</v>
      </c>
      <c r="AI153" s="179">
        <f>IF($C153=$D$2,'FLETES (#) MAYO'!AI153*AI$2,IF($C153=$D$3,'FLETES (#) MAYO'!AI153*AI$3,IF($C153=$D$4,'FLETES (#) MAYO'!AI153*AI$4,IF($C153=$D$5,'FLETES (#) MAYO'!AI153*AI$5,0))))</f>
        <v>0</v>
      </c>
      <c r="AJ153" s="179">
        <f>IF($C153=$D$2,'FLETES (#) MAYO'!AJ153*AJ$2,IF($C153=$D$3,'FLETES (#) MAYO'!AJ153*AJ$3,IF($C153=$D$4,'FLETES (#) MAYO'!AJ153*AJ$4,IF($C153=$D$5,'FLETES (#) MAYO'!AJ153*AJ$5,0))))</f>
        <v>0</v>
      </c>
      <c r="AK153" s="179">
        <f>IF($C153=$D$2,'FLETES (#) MAYO'!AK153*AK$2,IF($C153=$D$3,'FLETES (#) MAYO'!AK153*AK$3,IF($C153=$D$4,'FLETES (#) MAYO'!AK153*AK$4,IF($C153=$D$5,'FLETES (#) MAYO'!AK153*AK$5,0))))</f>
        <v>0</v>
      </c>
      <c r="AL153" s="179">
        <f>IF($C153=$D$2,'FLETES (#) MAYO'!AL153*AL$2,IF($C153=$D$3,'FLETES (#) MAYO'!AL153*AL$3,IF($C153=$D$4,'FLETES (#) MAYO'!AL153*AL$4,IF($C153=$D$5,'FLETES (#) MAYO'!AL153*AL$5,0))))</f>
        <v>0</v>
      </c>
      <c r="AM153" s="179">
        <f>IF($C153=$D$2,'FLETES (#) MAYO'!AM153*AM$2,IF($C153=$D$3,'FLETES (#) MAYO'!AM153*AM$3,IF($C153=$D$4,'FLETES (#) MAYO'!AM153*AM$4,IF($C153=$D$5,'FLETES (#) MAYO'!AM153*AM$5,0))))</f>
        <v>0</v>
      </c>
    </row>
    <row r="154" spans="1:39">
      <c r="A154" s="141"/>
      <c r="B154" s="165"/>
      <c r="C154" s="165"/>
      <c r="D154" s="178">
        <f t="shared" si="0"/>
        <v>0</v>
      </c>
      <c r="E154" s="179">
        <f>IF($C154=$D$2,'FLETES (#) MAYO'!E154*E$2,IF($C154=$D$3,'FLETES (#) MAYO'!E154*E$3,IF($C154=$D$4,'FLETES (#) MAYO'!E154*E$4,IF($C154=$D$5,'FLETES (#) MAYO'!E154*E$5,0))))</f>
        <v>0</v>
      </c>
      <c r="F154" s="179">
        <f>IF($C154=$D$2,'FLETES (#) MAYO'!F154*F$2,IF($C154=$D$3,'FLETES (#) MAYO'!F154*F$3,IF($C154=$D$4,'FLETES (#) MAYO'!F154*F$4,IF($C154=$D$5,'FLETES (#) MAYO'!F154*F$5,0))))</f>
        <v>0</v>
      </c>
      <c r="G154" s="179">
        <f>IF($C154=$D$2,'FLETES (#) MAYO'!G154*G$2,IF($C154=$D$3,'FLETES (#) MAYO'!G154*G$3,IF($C154=$D$4,'FLETES (#) MAYO'!G154*G$4,IF($C154=$D$5,'FLETES (#) MAYO'!G154*G$5,0))))</f>
        <v>0</v>
      </c>
      <c r="H154" s="179">
        <f>IF($C154=$D$2,'FLETES (#) MAYO'!H154*H$2,IF($C154=$D$3,'FLETES (#) MAYO'!H154*H$3,IF($C154=$D$4,'FLETES (#) MAYO'!H154*H$4,IF($C154=$D$5,'FLETES (#) MAYO'!H154*H$5,0))))</f>
        <v>0</v>
      </c>
      <c r="I154" s="179">
        <f>IF($C154=$D$2,'FLETES (#) MAYO'!I154*I$2,IF($C154=$D$3,'FLETES (#) MAYO'!I154*I$3,IF($C154=$D$4,'FLETES (#) MAYO'!I154*I$4,IF($C154=$D$5,'FLETES (#) MAYO'!I154*I$5,0))))</f>
        <v>0</v>
      </c>
      <c r="J154" s="179">
        <f>IF($C154=$D$2,'FLETES (#) MAYO'!J154*J$2,IF($C154=$D$3,'FLETES (#) MAYO'!J154*J$3,IF($C154=$D$4,'FLETES (#) MAYO'!J154*J$4,IF($C154=$D$5,'FLETES (#) MAYO'!J154*J$5,0))))</f>
        <v>0</v>
      </c>
      <c r="K154" s="179">
        <f>IF($C154=$D$2,'FLETES (#) MAYO'!K154*K$2,IF($C154=$D$3,'FLETES (#) MAYO'!K154*K$3,IF($C154=$D$4,'FLETES (#) MAYO'!K154*K$4,IF($C154=$D$5,'FLETES (#) MAYO'!K154*K$5,0))))</f>
        <v>0</v>
      </c>
      <c r="L154" s="179">
        <f>IF($C154=$D$2,'FLETES (#) MAYO'!L154*L$2,IF($C154=$D$3,'FLETES (#) MAYO'!L154*L$3,IF($C154=$D$4,'FLETES (#) MAYO'!L154*L$4,IF($C154=$D$5,'FLETES (#) MAYO'!L154*L$5,0))))</f>
        <v>0</v>
      </c>
      <c r="M154" s="179">
        <f>IF($C154=$D$2,'FLETES (#) MAYO'!M154*M$2,IF($C154=$D$3,'FLETES (#) MAYO'!M154*M$3,IF($C154=$D$4,'FLETES (#) MAYO'!M154*M$4,IF($C154=$D$5,'FLETES (#) MAYO'!M154*M$5,0))))</f>
        <v>0</v>
      </c>
      <c r="N154" s="179">
        <f>IF($C154=$D$2,'FLETES (#) MAYO'!N154*N$2,IF($C154=$D$3,'FLETES (#) MAYO'!N154*N$3,IF($C154=$D$4,'FLETES (#) MAYO'!N154*N$4,IF($C154=$D$5,'FLETES (#) MAYO'!N154*N$5,0))))</f>
        <v>0</v>
      </c>
      <c r="O154" s="179">
        <f>IF($C154=$D$2,'FLETES (#) MAYO'!O154*O$2,IF($C154=$D$3,'FLETES (#) MAYO'!O154*O$3,IF($C154=$D$4,'FLETES (#) MAYO'!O154*O$4,IF($C154=$D$5,'FLETES (#) MAYO'!O154*O$5,0))))</f>
        <v>0</v>
      </c>
      <c r="P154" s="179">
        <f>IF($C154=$D$2,'FLETES (#) MAYO'!P154*P$2,IF($C154=$D$3,'FLETES (#) MAYO'!P154*P$3,IF($C154=$D$4,'FLETES (#) MAYO'!P154*P$4,IF($C154=$D$5,'FLETES (#) MAYO'!P154*P$5,0))))</f>
        <v>0</v>
      </c>
      <c r="Q154" s="179">
        <f>IF($C154=$D$2,'FLETES (#) MAYO'!Q154*Q$2,IF($C154=$D$3,'FLETES (#) MAYO'!Q154*Q$3,IF($C154=$D$4,'FLETES (#) MAYO'!Q154*Q$4,IF($C154=$D$5,'FLETES (#) MAYO'!Q154*Q$5,0))))</f>
        <v>0</v>
      </c>
      <c r="R154" s="179">
        <f>IF($C154=$D$2,'FLETES (#) MAYO'!R154*R$2,IF($C154=$D$3,'FLETES (#) MAYO'!R154*R$3,IF($C154=$D$4,'FLETES (#) MAYO'!R154*R$4,IF($C154=$D$5,'FLETES (#) MAYO'!R154*R$5,0))))</f>
        <v>0</v>
      </c>
      <c r="S154" s="179">
        <f>IF($C154=$D$2,'FLETES (#) MAYO'!S154*S$2,IF($C154=$D$3,'FLETES (#) MAYO'!S154*S$3,IF($C154=$D$4,'FLETES (#) MAYO'!S154*S$4,IF($C154=$D$5,'FLETES (#) MAYO'!S154*S$5,0))))</f>
        <v>0</v>
      </c>
      <c r="T154" s="179">
        <f>IF($C154=$D$2,'FLETES (#) MAYO'!T154*T$2,IF($C154=$D$3,'FLETES (#) MAYO'!T154*T$3,IF($C154=$D$4,'FLETES (#) MAYO'!T154*T$4,IF($C154=$D$5,'FLETES (#) MAYO'!T154*T$5,0))))</f>
        <v>0</v>
      </c>
      <c r="U154" s="179">
        <f>IF($C154=$D$2,'FLETES (#) MAYO'!U154*U$2,IF($C154=$D$3,'FLETES (#) MAYO'!U154*U$3,IF($C154=$D$4,'FLETES (#) MAYO'!U154*U$4,IF($C154=$D$5,'FLETES (#) MAYO'!U154*U$5,0))))</f>
        <v>0</v>
      </c>
      <c r="V154" s="179">
        <f>IF($C154=$D$2,'FLETES (#) MAYO'!V154*V$2,IF($C154=$D$3,'FLETES (#) MAYO'!V154*V$3,IF($C154=$D$4,'FLETES (#) MAYO'!V154*V$4,IF($C154=$D$5,'FLETES (#) MAYO'!V154*V$5,0))))</f>
        <v>0</v>
      </c>
      <c r="W154" s="179">
        <f>IF($C154=$D$2,'FLETES (#) MAYO'!W154*W$2,IF($C154=$D$3,'FLETES (#) MAYO'!W154*W$3,IF($C154=$D$4,'FLETES (#) MAYO'!W154*W$4,IF($C154=$D$5,'FLETES (#) MAYO'!W154*W$5,0))))</f>
        <v>0</v>
      </c>
      <c r="X154" s="179">
        <f>IF($C154=$D$2,'FLETES (#) MAYO'!X154*X$2,IF($C154=$D$3,'FLETES (#) MAYO'!X154*X$3,IF($C154=$D$4,'FLETES (#) MAYO'!X154*X$4,IF($C154=$D$5,'FLETES (#) MAYO'!X154*X$5,0))))</f>
        <v>0</v>
      </c>
      <c r="Y154" s="179">
        <f>IF($C154=$D$2,'FLETES (#) MAYO'!Y154*Y$2,IF($C154=$D$3,'FLETES (#) MAYO'!Y154*Y$3,IF($C154=$D$4,'FLETES (#) MAYO'!Y154*Y$4,IF($C154=$D$5,'FLETES (#) MAYO'!Y154*Y$5,0))))</f>
        <v>0</v>
      </c>
      <c r="Z154" s="179">
        <f>IF($C154=$D$2,'FLETES (#) MAYO'!Z154*Z$2,IF($C154=$D$3,'FLETES (#) MAYO'!Z154*Z$3,IF($C154=$D$4,'FLETES (#) MAYO'!Z154*Z$4,IF($C154=$D$5,'FLETES (#) MAYO'!Z154*Z$5,0))))</f>
        <v>0</v>
      </c>
      <c r="AA154" s="179">
        <f>IF($C154=$D$2,'FLETES (#) MAYO'!AA154*AA$2,IF($C154=$D$3,'FLETES (#) MAYO'!AA154*AA$3,IF($C154=$D$4,'FLETES (#) MAYO'!AA154*AA$4,IF($C154=$D$5,'FLETES (#) MAYO'!AA154*AA$5,0))))</f>
        <v>0</v>
      </c>
      <c r="AB154" s="179">
        <f>IF($C154=$D$2,'FLETES (#) MAYO'!AB154*AB$2,IF($C154=$D$3,'FLETES (#) MAYO'!AB154*AB$3,IF($C154=$D$4,'FLETES (#) MAYO'!AB154*AB$4,IF($C154=$D$5,'FLETES (#) MAYO'!AB154*AB$5,0))))</f>
        <v>0</v>
      </c>
      <c r="AC154" s="179">
        <f>IF($C154=$D$2,'FLETES (#) MAYO'!AC154*AC$2,IF($C154=$D$3,'FLETES (#) MAYO'!AC154*AC$3,IF($C154=$D$4,'FLETES (#) MAYO'!AC154*AC$4,IF($C154=$D$5,'FLETES (#) MAYO'!AC154*AC$5,0))))</f>
        <v>0</v>
      </c>
      <c r="AD154" s="179">
        <f>IF($C154=$D$2,'FLETES (#) MAYO'!AD154*AD$2,IF($C154=$D$3,'FLETES (#) MAYO'!AD154*AD$3,IF($C154=$D$4,'FLETES (#) MAYO'!AD154*AD$4,IF($C154=$D$5,'FLETES (#) MAYO'!AD154*AD$5,0))))</f>
        <v>0</v>
      </c>
      <c r="AE154" s="179">
        <f>IF($C154=$D$2,'FLETES (#) MAYO'!AE154*AE$2,IF($C154=$D$3,'FLETES (#) MAYO'!AE154*AE$3,IF($C154=$D$4,'FLETES (#) MAYO'!AE154*AE$4,IF($C154=$D$5,'FLETES (#) MAYO'!AE154*AE$5,0))))</f>
        <v>0</v>
      </c>
      <c r="AF154" s="179">
        <f>IF($C154=$D$2,'FLETES (#) MAYO'!AF154*AF$2,IF($C154=$D$3,'FLETES (#) MAYO'!AF154*AF$3,IF($C154=$D$4,'FLETES (#) MAYO'!AF154*AF$4,IF($C154=$D$5,'FLETES (#) MAYO'!AF154*AF$5,0))))</f>
        <v>0</v>
      </c>
      <c r="AG154" s="179">
        <f>IF($C154=$D$2,'FLETES (#) MAYO'!AG154*AG$2,IF($C154=$D$3,'FLETES (#) MAYO'!AG154*AG$3,IF($C154=$D$4,'FLETES (#) MAYO'!AG154*AG$4,IF($C154=$D$5,'FLETES (#) MAYO'!AG154*AG$5,0))))</f>
        <v>0</v>
      </c>
      <c r="AH154" s="179">
        <f>IF($C154=$D$2,'FLETES (#) MAYO'!AH154*AH$2,IF($C154=$D$3,'FLETES (#) MAYO'!AH154*AH$3,IF($C154=$D$4,'FLETES (#) MAYO'!AH154*AH$4,IF($C154=$D$5,'FLETES (#) MAYO'!AH154*AH$5,0))))</f>
        <v>0</v>
      </c>
      <c r="AI154" s="179">
        <f>IF($C154=$D$2,'FLETES (#) MAYO'!AI154*AI$2,IF($C154=$D$3,'FLETES (#) MAYO'!AI154*AI$3,IF($C154=$D$4,'FLETES (#) MAYO'!AI154*AI$4,IF($C154=$D$5,'FLETES (#) MAYO'!AI154*AI$5,0))))</f>
        <v>0</v>
      </c>
      <c r="AJ154" s="179">
        <f>IF($C154=$D$2,'FLETES (#) MAYO'!AJ154*AJ$2,IF($C154=$D$3,'FLETES (#) MAYO'!AJ154*AJ$3,IF($C154=$D$4,'FLETES (#) MAYO'!AJ154*AJ$4,IF($C154=$D$5,'FLETES (#) MAYO'!AJ154*AJ$5,0))))</f>
        <v>0</v>
      </c>
      <c r="AK154" s="179">
        <f>IF($C154=$D$2,'FLETES (#) MAYO'!AK154*AK$2,IF($C154=$D$3,'FLETES (#) MAYO'!AK154*AK$3,IF($C154=$D$4,'FLETES (#) MAYO'!AK154*AK$4,IF($C154=$D$5,'FLETES (#) MAYO'!AK154*AK$5,0))))</f>
        <v>0</v>
      </c>
      <c r="AL154" s="179">
        <f>IF($C154=$D$2,'FLETES (#) MAYO'!AL154*AL$2,IF($C154=$D$3,'FLETES (#) MAYO'!AL154*AL$3,IF($C154=$D$4,'FLETES (#) MAYO'!AL154*AL$4,IF($C154=$D$5,'FLETES (#) MAYO'!AL154*AL$5,0))))</f>
        <v>0</v>
      </c>
      <c r="AM154" s="179">
        <f>IF($C154=$D$2,'FLETES (#) MAYO'!AM154*AM$2,IF($C154=$D$3,'FLETES (#) MAYO'!AM154*AM$3,IF($C154=$D$4,'FLETES (#) MAYO'!AM154*AM$4,IF($C154=$D$5,'FLETES (#) MAYO'!AM154*AM$5,0))))</f>
        <v>0</v>
      </c>
    </row>
    <row r="155" spans="1:39">
      <c r="A155" s="141"/>
      <c r="B155" s="165"/>
      <c r="C155" s="165"/>
      <c r="D155" s="178">
        <f t="shared" si="0"/>
        <v>0</v>
      </c>
      <c r="E155" s="179">
        <f>IF($C155=$D$2,'FLETES (#) MAYO'!E155*E$2,IF($C155=$D$3,'FLETES (#) MAYO'!E155*E$3,IF($C155=$D$4,'FLETES (#) MAYO'!E155*E$4,IF($C155=$D$5,'FLETES (#) MAYO'!E155*E$5,0))))</f>
        <v>0</v>
      </c>
      <c r="F155" s="179">
        <f>IF($C155=$D$2,'FLETES (#) MAYO'!F155*F$2,IF($C155=$D$3,'FLETES (#) MAYO'!F155*F$3,IF($C155=$D$4,'FLETES (#) MAYO'!F155*F$4,IF($C155=$D$5,'FLETES (#) MAYO'!F155*F$5,0))))</f>
        <v>0</v>
      </c>
      <c r="G155" s="179">
        <f>IF($C155=$D$2,'FLETES (#) MAYO'!G155*G$2,IF($C155=$D$3,'FLETES (#) MAYO'!G155*G$3,IF($C155=$D$4,'FLETES (#) MAYO'!G155*G$4,IF($C155=$D$5,'FLETES (#) MAYO'!G155*G$5,0))))</f>
        <v>0</v>
      </c>
      <c r="H155" s="179">
        <f>IF($C155=$D$2,'FLETES (#) MAYO'!H155*H$2,IF($C155=$D$3,'FLETES (#) MAYO'!H155*H$3,IF($C155=$D$4,'FLETES (#) MAYO'!H155*H$4,IF($C155=$D$5,'FLETES (#) MAYO'!H155*H$5,0))))</f>
        <v>0</v>
      </c>
      <c r="I155" s="179">
        <f>IF($C155=$D$2,'FLETES (#) MAYO'!I155*I$2,IF($C155=$D$3,'FLETES (#) MAYO'!I155*I$3,IF($C155=$D$4,'FLETES (#) MAYO'!I155*I$4,IF($C155=$D$5,'FLETES (#) MAYO'!I155*I$5,0))))</f>
        <v>0</v>
      </c>
      <c r="J155" s="179">
        <f>IF($C155=$D$2,'FLETES (#) MAYO'!J155*J$2,IF($C155=$D$3,'FLETES (#) MAYO'!J155*J$3,IF($C155=$D$4,'FLETES (#) MAYO'!J155*J$4,IF($C155=$D$5,'FLETES (#) MAYO'!J155*J$5,0))))</f>
        <v>0</v>
      </c>
      <c r="K155" s="179">
        <f>IF($C155=$D$2,'FLETES (#) MAYO'!K155*K$2,IF($C155=$D$3,'FLETES (#) MAYO'!K155*K$3,IF($C155=$D$4,'FLETES (#) MAYO'!K155*K$4,IF($C155=$D$5,'FLETES (#) MAYO'!K155*K$5,0))))</f>
        <v>0</v>
      </c>
      <c r="L155" s="179">
        <f>IF($C155=$D$2,'FLETES (#) MAYO'!L155*L$2,IF($C155=$D$3,'FLETES (#) MAYO'!L155*L$3,IF($C155=$D$4,'FLETES (#) MAYO'!L155*L$4,IF($C155=$D$5,'FLETES (#) MAYO'!L155*L$5,0))))</f>
        <v>0</v>
      </c>
      <c r="M155" s="179">
        <f>IF($C155=$D$2,'FLETES (#) MAYO'!M155*M$2,IF($C155=$D$3,'FLETES (#) MAYO'!M155*M$3,IF($C155=$D$4,'FLETES (#) MAYO'!M155*M$4,IF($C155=$D$5,'FLETES (#) MAYO'!M155*M$5,0))))</f>
        <v>0</v>
      </c>
      <c r="N155" s="179">
        <f>IF($C155=$D$2,'FLETES (#) MAYO'!N155*N$2,IF($C155=$D$3,'FLETES (#) MAYO'!N155*N$3,IF($C155=$D$4,'FLETES (#) MAYO'!N155*N$4,IF($C155=$D$5,'FLETES (#) MAYO'!N155*N$5,0))))</f>
        <v>0</v>
      </c>
      <c r="O155" s="179">
        <f>IF($C155=$D$2,'FLETES (#) MAYO'!O155*O$2,IF($C155=$D$3,'FLETES (#) MAYO'!O155*O$3,IF($C155=$D$4,'FLETES (#) MAYO'!O155*O$4,IF($C155=$D$5,'FLETES (#) MAYO'!O155*O$5,0))))</f>
        <v>0</v>
      </c>
      <c r="P155" s="179">
        <f>IF($C155=$D$2,'FLETES (#) MAYO'!P155*P$2,IF($C155=$D$3,'FLETES (#) MAYO'!P155*P$3,IF($C155=$D$4,'FLETES (#) MAYO'!P155*P$4,IF($C155=$D$5,'FLETES (#) MAYO'!P155*P$5,0))))</f>
        <v>0</v>
      </c>
      <c r="Q155" s="179">
        <f>IF($C155=$D$2,'FLETES (#) MAYO'!Q155*Q$2,IF($C155=$D$3,'FLETES (#) MAYO'!Q155*Q$3,IF($C155=$D$4,'FLETES (#) MAYO'!Q155*Q$4,IF($C155=$D$5,'FLETES (#) MAYO'!Q155*Q$5,0))))</f>
        <v>0</v>
      </c>
      <c r="R155" s="179">
        <f>IF($C155=$D$2,'FLETES (#) MAYO'!R155*R$2,IF($C155=$D$3,'FLETES (#) MAYO'!R155*R$3,IF($C155=$D$4,'FLETES (#) MAYO'!R155*R$4,IF($C155=$D$5,'FLETES (#) MAYO'!R155*R$5,0))))</f>
        <v>0</v>
      </c>
      <c r="S155" s="179">
        <f>IF($C155=$D$2,'FLETES (#) MAYO'!S155*S$2,IF($C155=$D$3,'FLETES (#) MAYO'!S155*S$3,IF($C155=$D$4,'FLETES (#) MAYO'!S155*S$4,IF($C155=$D$5,'FLETES (#) MAYO'!S155*S$5,0))))</f>
        <v>0</v>
      </c>
      <c r="T155" s="179">
        <f>IF($C155=$D$2,'FLETES (#) MAYO'!T155*T$2,IF($C155=$D$3,'FLETES (#) MAYO'!T155*T$3,IF($C155=$D$4,'FLETES (#) MAYO'!T155*T$4,IF($C155=$D$5,'FLETES (#) MAYO'!T155*T$5,0))))</f>
        <v>0</v>
      </c>
      <c r="U155" s="179">
        <f>IF($C155=$D$2,'FLETES (#) MAYO'!U155*U$2,IF($C155=$D$3,'FLETES (#) MAYO'!U155*U$3,IF($C155=$D$4,'FLETES (#) MAYO'!U155*U$4,IF($C155=$D$5,'FLETES (#) MAYO'!U155*U$5,0))))</f>
        <v>0</v>
      </c>
      <c r="V155" s="179">
        <f>IF($C155=$D$2,'FLETES (#) MAYO'!V155*V$2,IF($C155=$D$3,'FLETES (#) MAYO'!V155*V$3,IF($C155=$D$4,'FLETES (#) MAYO'!V155*V$4,IF($C155=$D$5,'FLETES (#) MAYO'!V155*V$5,0))))</f>
        <v>0</v>
      </c>
      <c r="W155" s="179">
        <f>IF($C155=$D$2,'FLETES (#) MAYO'!W155*W$2,IF($C155=$D$3,'FLETES (#) MAYO'!W155*W$3,IF($C155=$D$4,'FLETES (#) MAYO'!W155*W$4,IF($C155=$D$5,'FLETES (#) MAYO'!W155*W$5,0))))</f>
        <v>0</v>
      </c>
      <c r="X155" s="179">
        <f>IF($C155=$D$2,'FLETES (#) MAYO'!X155*X$2,IF($C155=$D$3,'FLETES (#) MAYO'!X155*X$3,IF($C155=$D$4,'FLETES (#) MAYO'!X155*X$4,IF($C155=$D$5,'FLETES (#) MAYO'!X155*X$5,0))))</f>
        <v>0</v>
      </c>
      <c r="Y155" s="179">
        <f>IF($C155=$D$2,'FLETES (#) MAYO'!Y155*Y$2,IF($C155=$D$3,'FLETES (#) MAYO'!Y155*Y$3,IF($C155=$D$4,'FLETES (#) MAYO'!Y155*Y$4,IF($C155=$D$5,'FLETES (#) MAYO'!Y155*Y$5,0))))</f>
        <v>0</v>
      </c>
      <c r="Z155" s="179">
        <f>IF($C155=$D$2,'FLETES (#) MAYO'!Z155*Z$2,IF($C155=$D$3,'FLETES (#) MAYO'!Z155*Z$3,IF($C155=$D$4,'FLETES (#) MAYO'!Z155*Z$4,IF($C155=$D$5,'FLETES (#) MAYO'!Z155*Z$5,0))))</f>
        <v>0</v>
      </c>
      <c r="AA155" s="179">
        <f>IF($C155=$D$2,'FLETES (#) MAYO'!AA155*AA$2,IF($C155=$D$3,'FLETES (#) MAYO'!AA155*AA$3,IF($C155=$D$4,'FLETES (#) MAYO'!AA155*AA$4,IF($C155=$D$5,'FLETES (#) MAYO'!AA155*AA$5,0))))</f>
        <v>0</v>
      </c>
      <c r="AB155" s="179">
        <f>IF($C155=$D$2,'FLETES (#) MAYO'!AB155*AB$2,IF($C155=$D$3,'FLETES (#) MAYO'!AB155*AB$3,IF($C155=$D$4,'FLETES (#) MAYO'!AB155*AB$4,IF($C155=$D$5,'FLETES (#) MAYO'!AB155*AB$5,0))))</f>
        <v>0</v>
      </c>
      <c r="AC155" s="179">
        <f>IF($C155=$D$2,'FLETES (#) MAYO'!AC155*AC$2,IF($C155=$D$3,'FLETES (#) MAYO'!AC155*AC$3,IF($C155=$D$4,'FLETES (#) MAYO'!AC155*AC$4,IF($C155=$D$5,'FLETES (#) MAYO'!AC155*AC$5,0))))</f>
        <v>0</v>
      </c>
      <c r="AD155" s="179">
        <f>IF($C155=$D$2,'FLETES (#) MAYO'!AD155*AD$2,IF($C155=$D$3,'FLETES (#) MAYO'!AD155*AD$3,IF($C155=$D$4,'FLETES (#) MAYO'!AD155*AD$4,IF($C155=$D$5,'FLETES (#) MAYO'!AD155*AD$5,0))))</f>
        <v>0</v>
      </c>
      <c r="AE155" s="179">
        <f>IF($C155=$D$2,'FLETES (#) MAYO'!AE155*AE$2,IF($C155=$D$3,'FLETES (#) MAYO'!AE155*AE$3,IF($C155=$D$4,'FLETES (#) MAYO'!AE155*AE$4,IF($C155=$D$5,'FLETES (#) MAYO'!AE155*AE$5,0))))</f>
        <v>0</v>
      </c>
      <c r="AF155" s="179">
        <f>IF($C155=$D$2,'FLETES (#) MAYO'!AF155*AF$2,IF($C155=$D$3,'FLETES (#) MAYO'!AF155*AF$3,IF($C155=$D$4,'FLETES (#) MAYO'!AF155*AF$4,IF($C155=$D$5,'FLETES (#) MAYO'!AF155*AF$5,0))))</f>
        <v>0</v>
      </c>
      <c r="AG155" s="179">
        <f>IF($C155=$D$2,'FLETES (#) MAYO'!AG155*AG$2,IF($C155=$D$3,'FLETES (#) MAYO'!AG155*AG$3,IF($C155=$D$4,'FLETES (#) MAYO'!AG155*AG$4,IF($C155=$D$5,'FLETES (#) MAYO'!AG155*AG$5,0))))</f>
        <v>0</v>
      </c>
      <c r="AH155" s="179">
        <f>IF($C155=$D$2,'FLETES (#) MAYO'!AH155*AH$2,IF($C155=$D$3,'FLETES (#) MAYO'!AH155*AH$3,IF($C155=$D$4,'FLETES (#) MAYO'!AH155*AH$4,IF($C155=$D$5,'FLETES (#) MAYO'!AH155*AH$5,0))))</f>
        <v>0</v>
      </c>
      <c r="AI155" s="179">
        <f>IF($C155=$D$2,'FLETES (#) MAYO'!AI155*AI$2,IF($C155=$D$3,'FLETES (#) MAYO'!AI155*AI$3,IF($C155=$D$4,'FLETES (#) MAYO'!AI155*AI$4,IF($C155=$D$5,'FLETES (#) MAYO'!AI155*AI$5,0))))</f>
        <v>0</v>
      </c>
      <c r="AJ155" s="179">
        <f>IF($C155=$D$2,'FLETES (#) MAYO'!AJ155*AJ$2,IF($C155=$D$3,'FLETES (#) MAYO'!AJ155*AJ$3,IF($C155=$D$4,'FLETES (#) MAYO'!AJ155*AJ$4,IF($C155=$D$5,'FLETES (#) MAYO'!AJ155*AJ$5,0))))</f>
        <v>0</v>
      </c>
      <c r="AK155" s="179">
        <f>IF($C155=$D$2,'FLETES (#) MAYO'!AK155*AK$2,IF($C155=$D$3,'FLETES (#) MAYO'!AK155*AK$3,IF($C155=$D$4,'FLETES (#) MAYO'!AK155*AK$4,IF($C155=$D$5,'FLETES (#) MAYO'!AK155*AK$5,0))))</f>
        <v>0</v>
      </c>
      <c r="AL155" s="179">
        <f>IF($C155=$D$2,'FLETES (#) MAYO'!AL155*AL$2,IF($C155=$D$3,'FLETES (#) MAYO'!AL155*AL$3,IF($C155=$D$4,'FLETES (#) MAYO'!AL155*AL$4,IF($C155=$D$5,'FLETES (#) MAYO'!AL155*AL$5,0))))</f>
        <v>0</v>
      </c>
      <c r="AM155" s="179">
        <f>IF($C155=$D$2,'FLETES (#) MAYO'!AM155*AM$2,IF($C155=$D$3,'FLETES (#) MAYO'!AM155*AM$3,IF($C155=$D$4,'FLETES (#) MAYO'!AM155*AM$4,IF($C155=$D$5,'FLETES (#) MAYO'!AM155*AM$5,0))))</f>
        <v>0</v>
      </c>
    </row>
    <row r="156" spans="1:39">
      <c r="A156" s="141"/>
      <c r="B156" s="165"/>
      <c r="C156" s="165"/>
      <c r="D156" s="178">
        <f t="shared" si="0"/>
        <v>0</v>
      </c>
      <c r="E156" s="179">
        <f>IF($C156=$D$2,'FLETES (#) MAYO'!E156*E$2,IF($C156=$D$3,'FLETES (#) MAYO'!E156*E$3,IF($C156=$D$4,'FLETES (#) MAYO'!E156*E$4,IF($C156=$D$5,'FLETES (#) MAYO'!E156*E$5,0))))</f>
        <v>0</v>
      </c>
      <c r="F156" s="179">
        <f>IF($C156=$D$2,'FLETES (#) MAYO'!F156*F$2,IF($C156=$D$3,'FLETES (#) MAYO'!F156*F$3,IF($C156=$D$4,'FLETES (#) MAYO'!F156*F$4,IF($C156=$D$5,'FLETES (#) MAYO'!F156*F$5,0))))</f>
        <v>0</v>
      </c>
      <c r="G156" s="179">
        <f>IF($C156=$D$2,'FLETES (#) MAYO'!G156*G$2,IF($C156=$D$3,'FLETES (#) MAYO'!G156*G$3,IF($C156=$D$4,'FLETES (#) MAYO'!G156*G$4,IF($C156=$D$5,'FLETES (#) MAYO'!G156*G$5,0))))</f>
        <v>0</v>
      </c>
      <c r="H156" s="179">
        <f>IF($C156=$D$2,'FLETES (#) MAYO'!H156*H$2,IF($C156=$D$3,'FLETES (#) MAYO'!H156*H$3,IF($C156=$D$4,'FLETES (#) MAYO'!H156*H$4,IF($C156=$D$5,'FLETES (#) MAYO'!H156*H$5,0))))</f>
        <v>0</v>
      </c>
      <c r="I156" s="179">
        <f>IF($C156=$D$2,'FLETES (#) MAYO'!I156*I$2,IF($C156=$D$3,'FLETES (#) MAYO'!I156*I$3,IF($C156=$D$4,'FLETES (#) MAYO'!I156*I$4,IF($C156=$D$5,'FLETES (#) MAYO'!I156*I$5,0))))</f>
        <v>0</v>
      </c>
      <c r="J156" s="179">
        <f>IF($C156=$D$2,'FLETES (#) MAYO'!J156*J$2,IF($C156=$D$3,'FLETES (#) MAYO'!J156*J$3,IF($C156=$D$4,'FLETES (#) MAYO'!J156*J$4,IF($C156=$D$5,'FLETES (#) MAYO'!J156*J$5,0))))</f>
        <v>0</v>
      </c>
      <c r="K156" s="179">
        <f>IF($C156=$D$2,'FLETES (#) MAYO'!K156*K$2,IF($C156=$D$3,'FLETES (#) MAYO'!K156*K$3,IF($C156=$D$4,'FLETES (#) MAYO'!K156*K$4,IF($C156=$D$5,'FLETES (#) MAYO'!K156*K$5,0))))</f>
        <v>0</v>
      </c>
      <c r="L156" s="179">
        <f>IF($C156=$D$2,'FLETES (#) MAYO'!L156*L$2,IF($C156=$D$3,'FLETES (#) MAYO'!L156*L$3,IF($C156=$D$4,'FLETES (#) MAYO'!L156*L$4,IF($C156=$D$5,'FLETES (#) MAYO'!L156*L$5,0))))</f>
        <v>0</v>
      </c>
      <c r="M156" s="179">
        <f>IF($C156=$D$2,'FLETES (#) MAYO'!M156*M$2,IF($C156=$D$3,'FLETES (#) MAYO'!M156*M$3,IF($C156=$D$4,'FLETES (#) MAYO'!M156*M$4,IF($C156=$D$5,'FLETES (#) MAYO'!M156*M$5,0))))</f>
        <v>0</v>
      </c>
      <c r="N156" s="179">
        <f>IF($C156=$D$2,'FLETES (#) MAYO'!N156*N$2,IF($C156=$D$3,'FLETES (#) MAYO'!N156*N$3,IF($C156=$D$4,'FLETES (#) MAYO'!N156*N$4,IF($C156=$D$5,'FLETES (#) MAYO'!N156*N$5,0))))</f>
        <v>0</v>
      </c>
      <c r="O156" s="179">
        <f>IF($C156=$D$2,'FLETES (#) MAYO'!O156*O$2,IF($C156=$D$3,'FLETES (#) MAYO'!O156*O$3,IF($C156=$D$4,'FLETES (#) MAYO'!O156*O$4,IF($C156=$D$5,'FLETES (#) MAYO'!O156*O$5,0))))</f>
        <v>0</v>
      </c>
      <c r="P156" s="179">
        <f>IF($C156=$D$2,'FLETES (#) MAYO'!P156*P$2,IF($C156=$D$3,'FLETES (#) MAYO'!P156*P$3,IF($C156=$D$4,'FLETES (#) MAYO'!P156*P$4,IF($C156=$D$5,'FLETES (#) MAYO'!P156*P$5,0))))</f>
        <v>0</v>
      </c>
      <c r="Q156" s="179">
        <f>IF($C156=$D$2,'FLETES (#) MAYO'!Q156*Q$2,IF($C156=$D$3,'FLETES (#) MAYO'!Q156*Q$3,IF($C156=$D$4,'FLETES (#) MAYO'!Q156*Q$4,IF($C156=$D$5,'FLETES (#) MAYO'!Q156*Q$5,0))))</f>
        <v>0</v>
      </c>
      <c r="R156" s="179">
        <f>IF($C156=$D$2,'FLETES (#) MAYO'!R156*R$2,IF($C156=$D$3,'FLETES (#) MAYO'!R156*R$3,IF($C156=$D$4,'FLETES (#) MAYO'!R156*R$4,IF($C156=$D$5,'FLETES (#) MAYO'!R156*R$5,0))))</f>
        <v>0</v>
      </c>
      <c r="S156" s="179">
        <f>IF($C156=$D$2,'FLETES (#) MAYO'!S156*S$2,IF($C156=$D$3,'FLETES (#) MAYO'!S156*S$3,IF($C156=$D$4,'FLETES (#) MAYO'!S156*S$4,IF($C156=$D$5,'FLETES (#) MAYO'!S156*S$5,0))))</f>
        <v>0</v>
      </c>
      <c r="T156" s="179">
        <f>IF($C156=$D$2,'FLETES (#) MAYO'!T156*T$2,IF($C156=$D$3,'FLETES (#) MAYO'!T156*T$3,IF($C156=$D$4,'FLETES (#) MAYO'!T156*T$4,IF($C156=$D$5,'FLETES (#) MAYO'!T156*T$5,0))))</f>
        <v>0</v>
      </c>
      <c r="U156" s="179">
        <f>IF($C156=$D$2,'FLETES (#) MAYO'!U156*U$2,IF($C156=$D$3,'FLETES (#) MAYO'!U156*U$3,IF($C156=$D$4,'FLETES (#) MAYO'!U156*U$4,IF($C156=$D$5,'FLETES (#) MAYO'!U156*U$5,0))))</f>
        <v>0</v>
      </c>
      <c r="V156" s="179">
        <f>IF($C156=$D$2,'FLETES (#) MAYO'!V156*V$2,IF($C156=$D$3,'FLETES (#) MAYO'!V156*V$3,IF($C156=$D$4,'FLETES (#) MAYO'!V156*V$4,IF($C156=$D$5,'FLETES (#) MAYO'!V156*V$5,0))))</f>
        <v>0</v>
      </c>
      <c r="W156" s="179">
        <f>IF($C156=$D$2,'FLETES (#) MAYO'!W156*W$2,IF($C156=$D$3,'FLETES (#) MAYO'!W156*W$3,IF($C156=$D$4,'FLETES (#) MAYO'!W156*W$4,IF($C156=$D$5,'FLETES (#) MAYO'!W156*W$5,0))))</f>
        <v>0</v>
      </c>
      <c r="X156" s="179">
        <f>IF($C156=$D$2,'FLETES (#) MAYO'!X156*X$2,IF($C156=$D$3,'FLETES (#) MAYO'!X156*X$3,IF($C156=$D$4,'FLETES (#) MAYO'!X156*X$4,IF($C156=$D$5,'FLETES (#) MAYO'!X156*X$5,0))))</f>
        <v>0</v>
      </c>
      <c r="Y156" s="179">
        <f>IF($C156=$D$2,'FLETES (#) MAYO'!Y156*Y$2,IF($C156=$D$3,'FLETES (#) MAYO'!Y156*Y$3,IF($C156=$D$4,'FLETES (#) MAYO'!Y156*Y$4,IF($C156=$D$5,'FLETES (#) MAYO'!Y156*Y$5,0))))</f>
        <v>0</v>
      </c>
      <c r="Z156" s="179">
        <f>IF($C156=$D$2,'FLETES (#) MAYO'!Z156*Z$2,IF($C156=$D$3,'FLETES (#) MAYO'!Z156*Z$3,IF($C156=$D$4,'FLETES (#) MAYO'!Z156*Z$4,IF($C156=$D$5,'FLETES (#) MAYO'!Z156*Z$5,0))))</f>
        <v>0</v>
      </c>
      <c r="AA156" s="179">
        <f>IF($C156=$D$2,'FLETES (#) MAYO'!AA156*AA$2,IF($C156=$D$3,'FLETES (#) MAYO'!AA156*AA$3,IF($C156=$D$4,'FLETES (#) MAYO'!AA156*AA$4,IF($C156=$D$5,'FLETES (#) MAYO'!AA156*AA$5,0))))</f>
        <v>0</v>
      </c>
      <c r="AB156" s="179">
        <f>IF($C156=$D$2,'FLETES (#) MAYO'!AB156*AB$2,IF($C156=$D$3,'FLETES (#) MAYO'!AB156*AB$3,IF($C156=$D$4,'FLETES (#) MAYO'!AB156*AB$4,IF($C156=$D$5,'FLETES (#) MAYO'!AB156*AB$5,0))))</f>
        <v>0</v>
      </c>
      <c r="AC156" s="179">
        <f>IF($C156=$D$2,'FLETES (#) MAYO'!AC156*AC$2,IF($C156=$D$3,'FLETES (#) MAYO'!AC156*AC$3,IF($C156=$D$4,'FLETES (#) MAYO'!AC156*AC$4,IF($C156=$D$5,'FLETES (#) MAYO'!AC156*AC$5,0))))</f>
        <v>0</v>
      </c>
      <c r="AD156" s="179">
        <f>IF($C156=$D$2,'FLETES (#) MAYO'!AD156*AD$2,IF($C156=$D$3,'FLETES (#) MAYO'!AD156*AD$3,IF($C156=$D$4,'FLETES (#) MAYO'!AD156*AD$4,IF($C156=$D$5,'FLETES (#) MAYO'!AD156*AD$5,0))))</f>
        <v>0</v>
      </c>
      <c r="AE156" s="179">
        <f>IF($C156=$D$2,'FLETES (#) MAYO'!AE156*AE$2,IF($C156=$D$3,'FLETES (#) MAYO'!AE156*AE$3,IF($C156=$D$4,'FLETES (#) MAYO'!AE156*AE$4,IF($C156=$D$5,'FLETES (#) MAYO'!AE156*AE$5,0))))</f>
        <v>0</v>
      </c>
      <c r="AF156" s="179">
        <f>IF($C156=$D$2,'FLETES (#) MAYO'!AF156*AF$2,IF($C156=$D$3,'FLETES (#) MAYO'!AF156*AF$3,IF($C156=$D$4,'FLETES (#) MAYO'!AF156*AF$4,IF($C156=$D$5,'FLETES (#) MAYO'!AF156*AF$5,0))))</f>
        <v>0</v>
      </c>
      <c r="AG156" s="179">
        <f>IF($C156=$D$2,'FLETES (#) MAYO'!AG156*AG$2,IF($C156=$D$3,'FLETES (#) MAYO'!AG156*AG$3,IF($C156=$D$4,'FLETES (#) MAYO'!AG156*AG$4,IF($C156=$D$5,'FLETES (#) MAYO'!AG156*AG$5,0))))</f>
        <v>0</v>
      </c>
      <c r="AH156" s="179">
        <f>IF($C156=$D$2,'FLETES (#) MAYO'!AH156*AH$2,IF($C156=$D$3,'FLETES (#) MAYO'!AH156*AH$3,IF($C156=$D$4,'FLETES (#) MAYO'!AH156*AH$4,IF($C156=$D$5,'FLETES (#) MAYO'!AH156*AH$5,0))))</f>
        <v>0</v>
      </c>
      <c r="AI156" s="179">
        <f>IF($C156=$D$2,'FLETES (#) MAYO'!AI156*AI$2,IF($C156=$D$3,'FLETES (#) MAYO'!AI156*AI$3,IF($C156=$D$4,'FLETES (#) MAYO'!AI156*AI$4,IF($C156=$D$5,'FLETES (#) MAYO'!AI156*AI$5,0))))</f>
        <v>0</v>
      </c>
      <c r="AJ156" s="179">
        <f>IF($C156=$D$2,'FLETES (#) MAYO'!AJ156*AJ$2,IF($C156=$D$3,'FLETES (#) MAYO'!AJ156*AJ$3,IF($C156=$D$4,'FLETES (#) MAYO'!AJ156*AJ$4,IF($C156=$D$5,'FLETES (#) MAYO'!AJ156*AJ$5,0))))</f>
        <v>0</v>
      </c>
      <c r="AK156" s="179">
        <f>IF($C156=$D$2,'FLETES (#) MAYO'!AK156*AK$2,IF($C156=$D$3,'FLETES (#) MAYO'!AK156*AK$3,IF($C156=$D$4,'FLETES (#) MAYO'!AK156*AK$4,IF($C156=$D$5,'FLETES (#) MAYO'!AK156*AK$5,0))))</f>
        <v>0</v>
      </c>
      <c r="AL156" s="179">
        <f>IF($C156=$D$2,'FLETES (#) MAYO'!AL156*AL$2,IF($C156=$D$3,'FLETES (#) MAYO'!AL156*AL$3,IF($C156=$D$4,'FLETES (#) MAYO'!AL156*AL$4,IF($C156=$D$5,'FLETES (#) MAYO'!AL156*AL$5,0))))</f>
        <v>0</v>
      </c>
      <c r="AM156" s="179">
        <f>IF($C156=$D$2,'FLETES (#) MAYO'!AM156*AM$2,IF($C156=$D$3,'FLETES (#) MAYO'!AM156*AM$3,IF($C156=$D$4,'FLETES (#) MAYO'!AM156*AM$4,IF($C156=$D$5,'FLETES (#) MAYO'!AM156*AM$5,0))))</f>
        <v>0</v>
      </c>
    </row>
    <row r="157" spans="1:39">
      <c r="A157" s="141"/>
      <c r="B157" s="165"/>
      <c r="C157" s="165"/>
      <c r="D157" s="178">
        <f t="shared" si="0"/>
        <v>0</v>
      </c>
      <c r="E157" s="179">
        <f>IF($C157=$D$2,'FLETES (#) MAYO'!E157*E$2,IF($C157=$D$3,'FLETES (#) MAYO'!E157*E$3,IF($C157=$D$4,'FLETES (#) MAYO'!E157*E$4,IF($C157=$D$5,'FLETES (#) MAYO'!E157*E$5,0))))</f>
        <v>0</v>
      </c>
      <c r="F157" s="179">
        <f>IF($C157=$D$2,'FLETES (#) MAYO'!F157*F$2,IF($C157=$D$3,'FLETES (#) MAYO'!F157*F$3,IF($C157=$D$4,'FLETES (#) MAYO'!F157*F$4,IF($C157=$D$5,'FLETES (#) MAYO'!F157*F$5,0))))</f>
        <v>0</v>
      </c>
      <c r="G157" s="179">
        <f>IF($C157=$D$2,'FLETES (#) MAYO'!G157*G$2,IF($C157=$D$3,'FLETES (#) MAYO'!G157*G$3,IF($C157=$D$4,'FLETES (#) MAYO'!G157*G$4,IF($C157=$D$5,'FLETES (#) MAYO'!G157*G$5,0))))</f>
        <v>0</v>
      </c>
      <c r="H157" s="179">
        <f>IF($C157=$D$2,'FLETES (#) MAYO'!H157*H$2,IF($C157=$D$3,'FLETES (#) MAYO'!H157*H$3,IF($C157=$D$4,'FLETES (#) MAYO'!H157*H$4,IF($C157=$D$5,'FLETES (#) MAYO'!H157*H$5,0))))</f>
        <v>0</v>
      </c>
      <c r="I157" s="179">
        <f>IF($C157=$D$2,'FLETES (#) MAYO'!I157*I$2,IF($C157=$D$3,'FLETES (#) MAYO'!I157*I$3,IF($C157=$D$4,'FLETES (#) MAYO'!I157*I$4,IF($C157=$D$5,'FLETES (#) MAYO'!I157*I$5,0))))</f>
        <v>0</v>
      </c>
      <c r="J157" s="179">
        <f>IF($C157=$D$2,'FLETES (#) MAYO'!J157*J$2,IF($C157=$D$3,'FLETES (#) MAYO'!J157*J$3,IF($C157=$D$4,'FLETES (#) MAYO'!J157*J$4,IF($C157=$D$5,'FLETES (#) MAYO'!J157*J$5,0))))</f>
        <v>0</v>
      </c>
      <c r="K157" s="179">
        <f>IF($C157=$D$2,'FLETES (#) MAYO'!K157*K$2,IF($C157=$D$3,'FLETES (#) MAYO'!K157*K$3,IF($C157=$D$4,'FLETES (#) MAYO'!K157*K$4,IF($C157=$D$5,'FLETES (#) MAYO'!K157*K$5,0))))</f>
        <v>0</v>
      </c>
      <c r="L157" s="179">
        <f>IF($C157=$D$2,'FLETES (#) MAYO'!L157*L$2,IF($C157=$D$3,'FLETES (#) MAYO'!L157*L$3,IF($C157=$D$4,'FLETES (#) MAYO'!L157*L$4,IF($C157=$D$5,'FLETES (#) MAYO'!L157*L$5,0))))</f>
        <v>0</v>
      </c>
      <c r="M157" s="179">
        <f>IF($C157=$D$2,'FLETES (#) MAYO'!M157*M$2,IF($C157=$D$3,'FLETES (#) MAYO'!M157*M$3,IF($C157=$D$4,'FLETES (#) MAYO'!M157*M$4,IF($C157=$D$5,'FLETES (#) MAYO'!M157*M$5,0))))</f>
        <v>0</v>
      </c>
      <c r="N157" s="179">
        <f>IF($C157=$D$2,'FLETES (#) MAYO'!N157*N$2,IF($C157=$D$3,'FLETES (#) MAYO'!N157*N$3,IF($C157=$D$4,'FLETES (#) MAYO'!N157*N$4,IF($C157=$D$5,'FLETES (#) MAYO'!N157*N$5,0))))</f>
        <v>0</v>
      </c>
      <c r="O157" s="179">
        <f>IF($C157=$D$2,'FLETES (#) MAYO'!O157*O$2,IF($C157=$D$3,'FLETES (#) MAYO'!O157*O$3,IF($C157=$D$4,'FLETES (#) MAYO'!O157*O$4,IF($C157=$D$5,'FLETES (#) MAYO'!O157*O$5,0))))</f>
        <v>0</v>
      </c>
      <c r="P157" s="179">
        <f>IF($C157=$D$2,'FLETES (#) MAYO'!P157*P$2,IF($C157=$D$3,'FLETES (#) MAYO'!P157*P$3,IF($C157=$D$4,'FLETES (#) MAYO'!P157*P$4,IF($C157=$D$5,'FLETES (#) MAYO'!P157*P$5,0))))</f>
        <v>0</v>
      </c>
      <c r="Q157" s="179">
        <f>IF($C157=$D$2,'FLETES (#) MAYO'!Q157*Q$2,IF($C157=$D$3,'FLETES (#) MAYO'!Q157*Q$3,IF($C157=$D$4,'FLETES (#) MAYO'!Q157*Q$4,IF($C157=$D$5,'FLETES (#) MAYO'!Q157*Q$5,0))))</f>
        <v>0</v>
      </c>
      <c r="R157" s="179">
        <f>IF($C157=$D$2,'FLETES (#) MAYO'!R157*R$2,IF($C157=$D$3,'FLETES (#) MAYO'!R157*R$3,IF($C157=$D$4,'FLETES (#) MAYO'!R157*R$4,IF($C157=$D$5,'FLETES (#) MAYO'!R157*R$5,0))))</f>
        <v>0</v>
      </c>
      <c r="S157" s="179">
        <f>IF($C157=$D$2,'FLETES (#) MAYO'!S157*S$2,IF($C157=$D$3,'FLETES (#) MAYO'!S157*S$3,IF($C157=$D$4,'FLETES (#) MAYO'!S157*S$4,IF($C157=$D$5,'FLETES (#) MAYO'!S157*S$5,0))))</f>
        <v>0</v>
      </c>
      <c r="T157" s="179">
        <f>IF($C157=$D$2,'FLETES (#) MAYO'!T157*T$2,IF($C157=$D$3,'FLETES (#) MAYO'!T157*T$3,IF($C157=$D$4,'FLETES (#) MAYO'!T157*T$4,IF($C157=$D$5,'FLETES (#) MAYO'!T157*T$5,0))))</f>
        <v>0</v>
      </c>
      <c r="U157" s="179">
        <f>IF($C157=$D$2,'FLETES (#) MAYO'!U157*U$2,IF($C157=$D$3,'FLETES (#) MAYO'!U157*U$3,IF($C157=$D$4,'FLETES (#) MAYO'!U157*U$4,IF($C157=$D$5,'FLETES (#) MAYO'!U157*U$5,0))))</f>
        <v>0</v>
      </c>
      <c r="V157" s="179">
        <f>IF($C157=$D$2,'FLETES (#) MAYO'!V157*V$2,IF($C157=$D$3,'FLETES (#) MAYO'!V157*V$3,IF($C157=$D$4,'FLETES (#) MAYO'!V157*V$4,IF($C157=$D$5,'FLETES (#) MAYO'!V157*V$5,0))))</f>
        <v>0</v>
      </c>
      <c r="W157" s="179">
        <f>IF($C157=$D$2,'FLETES (#) MAYO'!W157*W$2,IF($C157=$D$3,'FLETES (#) MAYO'!W157*W$3,IF($C157=$D$4,'FLETES (#) MAYO'!W157*W$4,IF($C157=$D$5,'FLETES (#) MAYO'!W157*W$5,0))))</f>
        <v>0</v>
      </c>
      <c r="X157" s="179">
        <f>IF($C157=$D$2,'FLETES (#) MAYO'!X157*X$2,IF($C157=$D$3,'FLETES (#) MAYO'!X157*X$3,IF($C157=$D$4,'FLETES (#) MAYO'!X157*X$4,IF($C157=$D$5,'FLETES (#) MAYO'!X157*X$5,0))))</f>
        <v>0</v>
      </c>
      <c r="Y157" s="179">
        <f>IF($C157=$D$2,'FLETES (#) MAYO'!Y157*Y$2,IF($C157=$D$3,'FLETES (#) MAYO'!Y157*Y$3,IF($C157=$D$4,'FLETES (#) MAYO'!Y157*Y$4,IF($C157=$D$5,'FLETES (#) MAYO'!Y157*Y$5,0))))</f>
        <v>0</v>
      </c>
      <c r="Z157" s="179">
        <f>IF($C157=$D$2,'FLETES (#) MAYO'!Z157*Z$2,IF($C157=$D$3,'FLETES (#) MAYO'!Z157*Z$3,IF($C157=$D$4,'FLETES (#) MAYO'!Z157*Z$4,IF($C157=$D$5,'FLETES (#) MAYO'!Z157*Z$5,0))))</f>
        <v>0</v>
      </c>
      <c r="AA157" s="179">
        <f>IF($C157=$D$2,'FLETES (#) MAYO'!AA157*AA$2,IF($C157=$D$3,'FLETES (#) MAYO'!AA157*AA$3,IF($C157=$D$4,'FLETES (#) MAYO'!AA157*AA$4,IF($C157=$D$5,'FLETES (#) MAYO'!AA157*AA$5,0))))</f>
        <v>0</v>
      </c>
      <c r="AB157" s="179">
        <f>IF($C157=$D$2,'FLETES (#) MAYO'!AB157*AB$2,IF($C157=$D$3,'FLETES (#) MAYO'!AB157*AB$3,IF($C157=$D$4,'FLETES (#) MAYO'!AB157*AB$4,IF($C157=$D$5,'FLETES (#) MAYO'!AB157*AB$5,0))))</f>
        <v>0</v>
      </c>
      <c r="AC157" s="179">
        <f>IF($C157=$D$2,'FLETES (#) MAYO'!AC157*AC$2,IF($C157=$D$3,'FLETES (#) MAYO'!AC157*AC$3,IF($C157=$D$4,'FLETES (#) MAYO'!AC157*AC$4,IF($C157=$D$5,'FLETES (#) MAYO'!AC157*AC$5,0))))</f>
        <v>0</v>
      </c>
      <c r="AD157" s="179">
        <f>IF($C157=$D$2,'FLETES (#) MAYO'!AD157*AD$2,IF($C157=$D$3,'FLETES (#) MAYO'!AD157*AD$3,IF($C157=$D$4,'FLETES (#) MAYO'!AD157*AD$4,IF($C157=$D$5,'FLETES (#) MAYO'!AD157*AD$5,0))))</f>
        <v>0</v>
      </c>
      <c r="AE157" s="179">
        <f>IF($C157=$D$2,'FLETES (#) MAYO'!AE157*AE$2,IF($C157=$D$3,'FLETES (#) MAYO'!AE157*AE$3,IF($C157=$D$4,'FLETES (#) MAYO'!AE157*AE$4,IF($C157=$D$5,'FLETES (#) MAYO'!AE157*AE$5,0))))</f>
        <v>0</v>
      </c>
      <c r="AF157" s="179">
        <f>IF($C157=$D$2,'FLETES (#) MAYO'!AF157*AF$2,IF($C157=$D$3,'FLETES (#) MAYO'!AF157*AF$3,IF($C157=$D$4,'FLETES (#) MAYO'!AF157*AF$4,IF($C157=$D$5,'FLETES (#) MAYO'!AF157*AF$5,0))))</f>
        <v>0</v>
      </c>
      <c r="AG157" s="179">
        <f>IF($C157=$D$2,'FLETES (#) MAYO'!AG157*AG$2,IF($C157=$D$3,'FLETES (#) MAYO'!AG157*AG$3,IF($C157=$D$4,'FLETES (#) MAYO'!AG157*AG$4,IF($C157=$D$5,'FLETES (#) MAYO'!AG157*AG$5,0))))</f>
        <v>0</v>
      </c>
      <c r="AH157" s="179">
        <f>IF($C157=$D$2,'FLETES (#) MAYO'!AH157*AH$2,IF($C157=$D$3,'FLETES (#) MAYO'!AH157*AH$3,IF($C157=$D$4,'FLETES (#) MAYO'!AH157*AH$4,IF($C157=$D$5,'FLETES (#) MAYO'!AH157*AH$5,0))))</f>
        <v>0</v>
      </c>
      <c r="AI157" s="179">
        <f>IF($C157=$D$2,'FLETES (#) MAYO'!AI157*AI$2,IF($C157=$D$3,'FLETES (#) MAYO'!AI157*AI$3,IF($C157=$D$4,'FLETES (#) MAYO'!AI157*AI$4,IF($C157=$D$5,'FLETES (#) MAYO'!AI157*AI$5,0))))</f>
        <v>0</v>
      </c>
      <c r="AJ157" s="179">
        <f>IF($C157=$D$2,'FLETES (#) MAYO'!AJ157*AJ$2,IF($C157=$D$3,'FLETES (#) MAYO'!AJ157*AJ$3,IF($C157=$D$4,'FLETES (#) MAYO'!AJ157*AJ$4,IF($C157=$D$5,'FLETES (#) MAYO'!AJ157*AJ$5,0))))</f>
        <v>0</v>
      </c>
      <c r="AK157" s="179">
        <f>IF($C157=$D$2,'FLETES (#) MAYO'!AK157*AK$2,IF($C157=$D$3,'FLETES (#) MAYO'!AK157*AK$3,IF($C157=$D$4,'FLETES (#) MAYO'!AK157*AK$4,IF($C157=$D$5,'FLETES (#) MAYO'!AK157*AK$5,0))))</f>
        <v>0</v>
      </c>
      <c r="AL157" s="179">
        <f>IF($C157=$D$2,'FLETES (#) MAYO'!AL157*AL$2,IF($C157=$D$3,'FLETES (#) MAYO'!AL157*AL$3,IF($C157=$D$4,'FLETES (#) MAYO'!AL157*AL$4,IF($C157=$D$5,'FLETES (#) MAYO'!AL157*AL$5,0))))</f>
        <v>0</v>
      </c>
      <c r="AM157" s="179">
        <f>IF($C157=$D$2,'FLETES (#) MAYO'!AM157*AM$2,IF($C157=$D$3,'FLETES (#) MAYO'!AM157*AM$3,IF($C157=$D$4,'FLETES (#) MAYO'!AM157*AM$4,IF($C157=$D$5,'FLETES (#) MAYO'!AM157*AM$5,0))))</f>
        <v>0</v>
      </c>
    </row>
    <row r="158" spans="1:39">
      <c r="A158" s="141"/>
      <c r="B158" s="165"/>
      <c r="C158" s="165"/>
      <c r="D158" s="178">
        <f t="shared" si="0"/>
        <v>0</v>
      </c>
      <c r="E158" s="179">
        <f>IF($C158=$D$2,'FLETES (#) MAYO'!E158*E$2,IF($C158=$D$3,'FLETES (#) MAYO'!E158*E$3,IF($C158=$D$4,'FLETES (#) MAYO'!E158*E$4,IF($C158=$D$5,'FLETES (#) MAYO'!E158*E$5,0))))</f>
        <v>0</v>
      </c>
      <c r="F158" s="179">
        <f>IF($C158=$D$2,'FLETES (#) MAYO'!F158*F$2,IF($C158=$D$3,'FLETES (#) MAYO'!F158*F$3,IF($C158=$D$4,'FLETES (#) MAYO'!F158*F$4,IF($C158=$D$5,'FLETES (#) MAYO'!F158*F$5,0))))</f>
        <v>0</v>
      </c>
      <c r="G158" s="179">
        <f>IF($C158=$D$2,'FLETES (#) MAYO'!G158*G$2,IF($C158=$D$3,'FLETES (#) MAYO'!G158*G$3,IF($C158=$D$4,'FLETES (#) MAYO'!G158*G$4,IF($C158=$D$5,'FLETES (#) MAYO'!G158*G$5,0))))</f>
        <v>0</v>
      </c>
      <c r="H158" s="179">
        <f>IF($C158=$D$2,'FLETES (#) MAYO'!H158*H$2,IF($C158=$D$3,'FLETES (#) MAYO'!H158*H$3,IF($C158=$D$4,'FLETES (#) MAYO'!H158*H$4,IF($C158=$D$5,'FLETES (#) MAYO'!H158*H$5,0))))</f>
        <v>0</v>
      </c>
      <c r="I158" s="179">
        <f>IF($C158=$D$2,'FLETES (#) MAYO'!I158*I$2,IF($C158=$D$3,'FLETES (#) MAYO'!I158*I$3,IF($C158=$D$4,'FLETES (#) MAYO'!I158*I$4,IF($C158=$D$5,'FLETES (#) MAYO'!I158*I$5,0))))</f>
        <v>0</v>
      </c>
      <c r="J158" s="179">
        <f>IF($C158=$D$2,'FLETES (#) MAYO'!J158*J$2,IF($C158=$D$3,'FLETES (#) MAYO'!J158*J$3,IF($C158=$D$4,'FLETES (#) MAYO'!J158*J$4,IF($C158=$D$5,'FLETES (#) MAYO'!J158*J$5,0))))</f>
        <v>0</v>
      </c>
      <c r="K158" s="179">
        <f>IF($C158=$D$2,'FLETES (#) MAYO'!K158*K$2,IF($C158=$D$3,'FLETES (#) MAYO'!K158*K$3,IF($C158=$D$4,'FLETES (#) MAYO'!K158*K$4,IF($C158=$D$5,'FLETES (#) MAYO'!K158*K$5,0))))</f>
        <v>0</v>
      </c>
      <c r="L158" s="179">
        <f>IF($C158=$D$2,'FLETES (#) MAYO'!L158*L$2,IF($C158=$D$3,'FLETES (#) MAYO'!L158*L$3,IF($C158=$D$4,'FLETES (#) MAYO'!L158*L$4,IF($C158=$D$5,'FLETES (#) MAYO'!L158*L$5,0))))</f>
        <v>0</v>
      </c>
      <c r="M158" s="179">
        <f>IF($C158=$D$2,'FLETES (#) MAYO'!M158*M$2,IF($C158=$D$3,'FLETES (#) MAYO'!M158*M$3,IF($C158=$D$4,'FLETES (#) MAYO'!M158*M$4,IF($C158=$D$5,'FLETES (#) MAYO'!M158*M$5,0))))</f>
        <v>0</v>
      </c>
      <c r="N158" s="179">
        <f>IF($C158=$D$2,'FLETES (#) MAYO'!N158*N$2,IF($C158=$D$3,'FLETES (#) MAYO'!N158*N$3,IF($C158=$D$4,'FLETES (#) MAYO'!N158*N$4,IF($C158=$D$5,'FLETES (#) MAYO'!N158*N$5,0))))</f>
        <v>0</v>
      </c>
      <c r="O158" s="179">
        <f>IF($C158=$D$2,'FLETES (#) MAYO'!O158*O$2,IF($C158=$D$3,'FLETES (#) MAYO'!O158*O$3,IF($C158=$D$4,'FLETES (#) MAYO'!O158*O$4,IF($C158=$D$5,'FLETES (#) MAYO'!O158*O$5,0))))</f>
        <v>0</v>
      </c>
      <c r="P158" s="179">
        <f>IF($C158=$D$2,'FLETES (#) MAYO'!P158*P$2,IF($C158=$D$3,'FLETES (#) MAYO'!P158*P$3,IF($C158=$D$4,'FLETES (#) MAYO'!P158*P$4,IF($C158=$D$5,'FLETES (#) MAYO'!P158*P$5,0))))</f>
        <v>0</v>
      </c>
      <c r="Q158" s="179">
        <f>IF($C158=$D$2,'FLETES (#) MAYO'!Q158*Q$2,IF($C158=$D$3,'FLETES (#) MAYO'!Q158*Q$3,IF($C158=$D$4,'FLETES (#) MAYO'!Q158*Q$4,IF($C158=$D$5,'FLETES (#) MAYO'!Q158*Q$5,0))))</f>
        <v>0</v>
      </c>
      <c r="R158" s="179">
        <f>IF($C158=$D$2,'FLETES (#) MAYO'!R158*R$2,IF($C158=$D$3,'FLETES (#) MAYO'!R158*R$3,IF($C158=$D$4,'FLETES (#) MAYO'!R158*R$4,IF($C158=$D$5,'FLETES (#) MAYO'!R158*R$5,0))))</f>
        <v>0</v>
      </c>
      <c r="S158" s="179">
        <f>IF($C158=$D$2,'FLETES (#) MAYO'!S158*S$2,IF($C158=$D$3,'FLETES (#) MAYO'!S158*S$3,IF($C158=$D$4,'FLETES (#) MAYO'!S158*S$4,IF($C158=$D$5,'FLETES (#) MAYO'!S158*S$5,0))))</f>
        <v>0</v>
      </c>
      <c r="T158" s="179">
        <f>IF($C158=$D$2,'FLETES (#) MAYO'!T158*T$2,IF($C158=$D$3,'FLETES (#) MAYO'!T158*T$3,IF($C158=$D$4,'FLETES (#) MAYO'!T158*T$4,IF($C158=$D$5,'FLETES (#) MAYO'!T158*T$5,0))))</f>
        <v>0</v>
      </c>
      <c r="U158" s="179">
        <f>IF($C158=$D$2,'FLETES (#) MAYO'!U158*U$2,IF($C158=$D$3,'FLETES (#) MAYO'!U158*U$3,IF($C158=$D$4,'FLETES (#) MAYO'!U158*U$4,IF($C158=$D$5,'FLETES (#) MAYO'!U158*U$5,0))))</f>
        <v>0</v>
      </c>
      <c r="V158" s="179">
        <f>IF($C158=$D$2,'FLETES (#) MAYO'!V158*V$2,IF($C158=$D$3,'FLETES (#) MAYO'!V158*V$3,IF($C158=$D$4,'FLETES (#) MAYO'!V158*V$4,IF($C158=$D$5,'FLETES (#) MAYO'!V158*V$5,0))))</f>
        <v>0</v>
      </c>
      <c r="W158" s="179">
        <f>IF($C158=$D$2,'FLETES (#) MAYO'!W158*W$2,IF($C158=$D$3,'FLETES (#) MAYO'!W158*W$3,IF($C158=$D$4,'FLETES (#) MAYO'!W158*W$4,IF($C158=$D$5,'FLETES (#) MAYO'!W158*W$5,0))))</f>
        <v>0</v>
      </c>
      <c r="X158" s="179">
        <f>IF($C158=$D$2,'FLETES (#) MAYO'!X158*X$2,IF($C158=$D$3,'FLETES (#) MAYO'!X158*X$3,IF($C158=$D$4,'FLETES (#) MAYO'!X158*X$4,IF($C158=$D$5,'FLETES (#) MAYO'!X158*X$5,0))))</f>
        <v>0</v>
      </c>
      <c r="Y158" s="179">
        <f>IF($C158=$D$2,'FLETES (#) MAYO'!Y158*Y$2,IF($C158=$D$3,'FLETES (#) MAYO'!Y158*Y$3,IF($C158=$D$4,'FLETES (#) MAYO'!Y158*Y$4,IF($C158=$D$5,'FLETES (#) MAYO'!Y158*Y$5,0))))</f>
        <v>0</v>
      </c>
      <c r="Z158" s="179">
        <f>IF($C158=$D$2,'FLETES (#) MAYO'!Z158*Z$2,IF($C158=$D$3,'FLETES (#) MAYO'!Z158*Z$3,IF($C158=$D$4,'FLETES (#) MAYO'!Z158*Z$4,IF($C158=$D$5,'FLETES (#) MAYO'!Z158*Z$5,0))))</f>
        <v>0</v>
      </c>
      <c r="AA158" s="179">
        <f>IF($C158=$D$2,'FLETES (#) MAYO'!AA158*AA$2,IF($C158=$D$3,'FLETES (#) MAYO'!AA158*AA$3,IF($C158=$D$4,'FLETES (#) MAYO'!AA158*AA$4,IF($C158=$D$5,'FLETES (#) MAYO'!AA158*AA$5,0))))</f>
        <v>0</v>
      </c>
      <c r="AB158" s="179">
        <f>IF($C158=$D$2,'FLETES (#) MAYO'!AB158*AB$2,IF($C158=$D$3,'FLETES (#) MAYO'!AB158*AB$3,IF($C158=$D$4,'FLETES (#) MAYO'!AB158*AB$4,IF($C158=$D$5,'FLETES (#) MAYO'!AB158*AB$5,0))))</f>
        <v>0</v>
      </c>
      <c r="AC158" s="179">
        <f>IF($C158=$D$2,'FLETES (#) MAYO'!AC158*AC$2,IF($C158=$D$3,'FLETES (#) MAYO'!AC158*AC$3,IF($C158=$D$4,'FLETES (#) MAYO'!AC158*AC$4,IF($C158=$D$5,'FLETES (#) MAYO'!AC158*AC$5,0))))</f>
        <v>0</v>
      </c>
      <c r="AD158" s="179">
        <f>IF($C158=$D$2,'FLETES (#) MAYO'!AD158*AD$2,IF($C158=$D$3,'FLETES (#) MAYO'!AD158*AD$3,IF($C158=$D$4,'FLETES (#) MAYO'!AD158*AD$4,IF($C158=$D$5,'FLETES (#) MAYO'!AD158*AD$5,0))))</f>
        <v>0</v>
      </c>
      <c r="AE158" s="179">
        <f>IF($C158=$D$2,'FLETES (#) MAYO'!AE158*AE$2,IF($C158=$D$3,'FLETES (#) MAYO'!AE158*AE$3,IF($C158=$D$4,'FLETES (#) MAYO'!AE158*AE$4,IF($C158=$D$5,'FLETES (#) MAYO'!AE158*AE$5,0))))</f>
        <v>0</v>
      </c>
      <c r="AF158" s="179">
        <f>IF($C158=$D$2,'FLETES (#) MAYO'!AF158*AF$2,IF($C158=$D$3,'FLETES (#) MAYO'!AF158*AF$3,IF($C158=$D$4,'FLETES (#) MAYO'!AF158*AF$4,IF($C158=$D$5,'FLETES (#) MAYO'!AF158*AF$5,0))))</f>
        <v>0</v>
      </c>
      <c r="AG158" s="179">
        <f>IF($C158=$D$2,'FLETES (#) MAYO'!AG158*AG$2,IF($C158=$D$3,'FLETES (#) MAYO'!AG158*AG$3,IF($C158=$D$4,'FLETES (#) MAYO'!AG158*AG$4,IF($C158=$D$5,'FLETES (#) MAYO'!AG158*AG$5,0))))</f>
        <v>0</v>
      </c>
      <c r="AH158" s="179">
        <f>IF($C158=$D$2,'FLETES (#) MAYO'!AH158*AH$2,IF($C158=$D$3,'FLETES (#) MAYO'!AH158*AH$3,IF($C158=$D$4,'FLETES (#) MAYO'!AH158*AH$4,IF($C158=$D$5,'FLETES (#) MAYO'!AH158*AH$5,0))))</f>
        <v>0</v>
      </c>
      <c r="AI158" s="179">
        <f>IF($C158=$D$2,'FLETES (#) MAYO'!AI158*AI$2,IF($C158=$D$3,'FLETES (#) MAYO'!AI158*AI$3,IF($C158=$D$4,'FLETES (#) MAYO'!AI158*AI$4,IF($C158=$D$5,'FLETES (#) MAYO'!AI158*AI$5,0))))</f>
        <v>0</v>
      </c>
      <c r="AJ158" s="179">
        <f>IF($C158=$D$2,'FLETES (#) MAYO'!AJ158*AJ$2,IF($C158=$D$3,'FLETES (#) MAYO'!AJ158*AJ$3,IF($C158=$D$4,'FLETES (#) MAYO'!AJ158*AJ$4,IF($C158=$D$5,'FLETES (#) MAYO'!AJ158*AJ$5,0))))</f>
        <v>0</v>
      </c>
      <c r="AK158" s="179">
        <f>IF($C158=$D$2,'FLETES (#) MAYO'!AK158*AK$2,IF($C158=$D$3,'FLETES (#) MAYO'!AK158*AK$3,IF($C158=$D$4,'FLETES (#) MAYO'!AK158*AK$4,IF($C158=$D$5,'FLETES (#) MAYO'!AK158*AK$5,0))))</f>
        <v>0</v>
      </c>
      <c r="AL158" s="179">
        <f>IF($C158=$D$2,'FLETES (#) MAYO'!AL158*AL$2,IF($C158=$D$3,'FLETES (#) MAYO'!AL158*AL$3,IF($C158=$D$4,'FLETES (#) MAYO'!AL158*AL$4,IF($C158=$D$5,'FLETES (#) MAYO'!AL158*AL$5,0))))</f>
        <v>0</v>
      </c>
      <c r="AM158" s="179">
        <f>IF($C158=$D$2,'FLETES (#) MAYO'!AM158*AM$2,IF($C158=$D$3,'FLETES (#) MAYO'!AM158*AM$3,IF($C158=$D$4,'FLETES (#) MAYO'!AM158*AM$4,IF($C158=$D$5,'FLETES (#) MAYO'!AM158*AM$5,0))))</f>
        <v>0</v>
      </c>
    </row>
    <row r="159" spans="1:39">
      <c r="A159" s="141"/>
      <c r="B159" s="165"/>
      <c r="C159" s="165"/>
      <c r="D159" s="178">
        <f t="shared" si="0"/>
        <v>0</v>
      </c>
      <c r="E159" s="179">
        <f>IF($C159=$D$2,'FLETES (#) MAYO'!E159*E$2,IF($C159=$D$3,'FLETES (#) MAYO'!E159*E$3,IF($C159=$D$4,'FLETES (#) MAYO'!E159*E$4,IF($C159=$D$5,'FLETES (#) MAYO'!E159*E$5,0))))</f>
        <v>0</v>
      </c>
      <c r="F159" s="179">
        <f>IF($C159=$D$2,'FLETES (#) MAYO'!F159*F$2,IF($C159=$D$3,'FLETES (#) MAYO'!F159*F$3,IF($C159=$D$4,'FLETES (#) MAYO'!F159*F$4,IF($C159=$D$5,'FLETES (#) MAYO'!F159*F$5,0))))</f>
        <v>0</v>
      </c>
      <c r="G159" s="179">
        <f>IF($C159=$D$2,'FLETES (#) MAYO'!G159*G$2,IF($C159=$D$3,'FLETES (#) MAYO'!G159*G$3,IF($C159=$D$4,'FLETES (#) MAYO'!G159*G$4,IF($C159=$D$5,'FLETES (#) MAYO'!G159*G$5,0))))</f>
        <v>0</v>
      </c>
      <c r="H159" s="179">
        <f>IF($C159=$D$2,'FLETES (#) MAYO'!H159*H$2,IF($C159=$D$3,'FLETES (#) MAYO'!H159*H$3,IF($C159=$D$4,'FLETES (#) MAYO'!H159*H$4,IF($C159=$D$5,'FLETES (#) MAYO'!H159*H$5,0))))</f>
        <v>0</v>
      </c>
      <c r="I159" s="179">
        <f>IF($C159=$D$2,'FLETES (#) MAYO'!I159*I$2,IF($C159=$D$3,'FLETES (#) MAYO'!I159*I$3,IF($C159=$D$4,'FLETES (#) MAYO'!I159*I$4,IF($C159=$D$5,'FLETES (#) MAYO'!I159*I$5,0))))</f>
        <v>0</v>
      </c>
      <c r="J159" s="179">
        <f>IF($C159=$D$2,'FLETES (#) MAYO'!J159*J$2,IF($C159=$D$3,'FLETES (#) MAYO'!J159*J$3,IF($C159=$D$4,'FLETES (#) MAYO'!J159*J$4,IF($C159=$D$5,'FLETES (#) MAYO'!J159*J$5,0))))</f>
        <v>0</v>
      </c>
      <c r="K159" s="179">
        <f>IF($C159=$D$2,'FLETES (#) MAYO'!K159*K$2,IF($C159=$D$3,'FLETES (#) MAYO'!K159*K$3,IF($C159=$D$4,'FLETES (#) MAYO'!K159*K$4,IF($C159=$D$5,'FLETES (#) MAYO'!K159*K$5,0))))</f>
        <v>0</v>
      </c>
      <c r="L159" s="179">
        <f>IF($C159=$D$2,'FLETES (#) MAYO'!L159*L$2,IF($C159=$D$3,'FLETES (#) MAYO'!L159*L$3,IF($C159=$D$4,'FLETES (#) MAYO'!L159*L$4,IF($C159=$D$5,'FLETES (#) MAYO'!L159*L$5,0))))</f>
        <v>0</v>
      </c>
      <c r="M159" s="179">
        <f>IF($C159=$D$2,'FLETES (#) MAYO'!M159*M$2,IF($C159=$D$3,'FLETES (#) MAYO'!M159*M$3,IF($C159=$D$4,'FLETES (#) MAYO'!M159*M$4,IF($C159=$D$5,'FLETES (#) MAYO'!M159*M$5,0))))</f>
        <v>0</v>
      </c>
      <c r="N159" s="179">
        <f>IF($C159=$D$2,'FLETES (#) MAYO'!N159*N$2,IF($C159=$D$3,'FLETES (#) MAYO'!N159*N$3,IF($C159=$D$4,'FLETES (#) MAYO'!N159*N$4,IF($C159=$D$5,'FLETES (#) MAYO'!N159*N$5,0))))</f>
        <v>0</v>
      </c>
      <c r="O159" s="179">
        <f>IF($C159=$D$2,'FLETES (#) MAYO'!O159*O$2,IF($C159=$D$3,'FLETES (#) MAYO'!O159*O$3,IF($C159=$D$4,'FLETES (#) MAYO'!O159*O$4,IF($C159=$D$5,'FLETES (#) MAYO'!O159*O$5,0))))</f>
        <v>0</v>
      </c>
      <c r="P159" s="179">
        <f>IF($C159=$D$2,'FLETES (#) MAYO'!P159*P$2,IF($C159=$D$3,'FLETES (#) MAYO'!P159*P$3,IF($C159=$D$4,'FLETES (#) MAYO'!P159*P$4,IF($C159=$D$5,'FLETES (#) MAYO'!P159*P$5,0))))</f>
        <v>0</v>
      </c>
      <c r="Q159" s="179">
        <f>IF($C159=$D$2,'FLETES (#) MAYO'!Q159*Q$2,IF($C159=$D$3,'FLETES (#) MAYO'!Q159*Q$3,IF($C159=$D$4,'FLETES (#) MAYO'!Q159*Q$4,IF($C159=$D$5,'FLETES (#) MAYO'!Q159*Q$5,0))))</f>
        <v>0</v>
      </c>
      <c r="R159" s="179">
        <f>IF($C159=$D$2,'FLETES (#) MAYO'!R159*R$2,IF($C159=$D$3,'FLETES (#) MAYO'!R159*R$3,IF($C159=$D$4,'FLETES (#) MAYO'!R159*R$4,IF($C159=$D$5,'FLETES (#) MAYO'!R159*R$5,0))))</f>
        <v>0</v>
      </c>
      <c r="S159" s="179">
        <f>IF($C159=$D$2,'FLETES (#) MAYO'!S159*S$2,IF($C159=$D$3,'FLETES (#) MAYO'!S159*S$3,IF($C159=$D$4,'FLETES (#) MAYO'!S159*S$4,IF($C159=$D$5,'FLETES (#) MAYO'!S159*S$5,0))))</f>
        <v>0</v>
      </c>
      <c r="T159" s="179">
        <f>IF($C159=$D$2,'FLETES (#) MAYO'!T159*T$2,IF($C159=$D$3,'FLETES (#) MAYO'!T159*T$3,IF($C159=$D$4,'FLETES (#) MAYO'!T159*T$4,IF($C159=$D$5,'FLETES (#) MAYO'!T159*T$5,0))))</f>
        <v>0</v>
      </c>
      <c r="U159" s="179">
        <f>IF($C159=$D$2,'FLETES (#) MAYO'!U159*U$2,IF($C159=$D$3,'FLETES (#) MAYO'!U159*U$3,IF($C159=$D$4,'FLETES (#) MAYO'!U159*U$4,IF($C159=$D$5,'FLETES (#) MAYO'!U159*U$5,0))))</f>
        <v>0</v>
      </c>
      <c r="V159" s="179">
        <f>IF($C159=$D$2,'FLETES (#) MAYO'!V159*V$2,IF($C159=$D$3,'FLETES (#) MAYO'!V159*V$3,IF($C159=$D$4,'FLETES (#) MAYO'!V159*V$4,IF($C159=$D$5,'FLETES (#) MAYO'!V159*V$5,0))))</f>
        <v>0</v>
      </c>
      <c r="W159" s="179">
        <f>IF($C159=$D$2,'FLETES (#) MAYO'!W159*W$2,IF($C159=$D$3,'FLETES (#) MAYO'!W159*W$3,IF($C159=$D$4,'FLETES (#) MAYO'!W159*W$4,IF($C159=$D$5,'FLETES (#) MAYO'!W159*W$5,0))))</f>
        <v>0</v>
      </c>
      <c r="X159" s="179">
        <f>IF($C159=$D$2,'FLETES (#) MAYO'!X159*X$2,IF($C159=$D$3,'FLETES (#) MAYO'!X159*X$3,IF($C159=$D$4,'FLETES (#) MAYO'!X159*X$4,IF($C159=$D$5,'FLETES (#) MAYO'!X159*X$5,0))))</f>
        <v>0</v>
      </c>
      <c r="Y159" s="179">
        <f>IF($C159=$D$2,'FLETES (#) MAYO'!Y159*Y$2,IF($C159=$D$3,'FLETES (#) MAYO'!Y159*Y$3,IF($C159=$D$4,'FLETES (#) MAYO'!Y159*Y$4,IF($C159=$D$5,'FLETES (#) MAYO'!Y159*Y$5,0))))</f>
        <v>0</v>
      </c>
      <c r="Z159" s="179">
        <f>IF($C159=$D$2,'FLETES (#) MAYO'!Z159*Z$2,IF($C159=$D$3,'FLETES (#) MAYO'!Z159*Z$3,IF($C159=$D$4,'FLETES (#) MAYO'!Z159*Z$4,IF($C159=$D$5,'FLETES (#) MAYO'!Z159*Z$5,0))))</f>
        <v>0</v>
      </c>
      <c r="AA159" s="179">
        <f>IF($C159=$D$2,'FLETES (#) MAYO'!AA159*AA$2,IF($C159=$D$3,'FLETES (#) MAYO'!AA159*AA$3,IF($C159=$D$4,'FLETES (#) MAYO'!AA159*AA$4,IF($C159=$D$5,'FLETES (#) MAYO'!AA159*AA$5,0))))</f>
        <v>0</v>
      </c>
      <c r="AB159" s="179">
        <f>IF($C159=$D$2,'FLETES (#) MAYO'!AB159*AB$2,IF($C159=$D$3,'FLETES (#) MAYO'!AB159*AB$3,IF($C159=$D$4,'FLETES (#) MAYO'!AB159*AB$4,IF($C159=$D$5,'FLETES (#) MAYO'!AB159*AB$5,0))))</f>
        <v>0</v>
      </c>
      <c r="AC159" s="179">
        <f>IF($C159=$D$2,'FLETES (#) MAYO'!AC159*AC$2,IF($C159=$D$3,'FLETES (#) MAYO'!AC159*AC$3,IF($C159=$D$4,'FLETES (#) MAYO'!AC159*AC$4,IF($C159=$D$5,'FLETES (#) MAYO'!AC159*AC$5,0))))</f>
        <v>0</v>
      </c>
      <c r="AD159" s="179">
        <f>IF($C159=$D$2,'FLETES (#) MAYO'!AD159*AD$2,IF($C159=$D$3,'FLETES (#) MAYO'!AD159*AD$3,IF($C159=$D$4,'FLETES (#) MAYO'!AD159*AD$4,IF($C159=$D$5,'FLETES (#) MAYO'!AD159*AD$5,0))))</f>
        <v>0</v>
      </c>
      <c r="AE159" s="179">
        <f>IF($C159=$D$2,'FLETES (#) MAYO'!AE159*AE$2,IF($C159=$D$3,'FLETES (#) MAYO'!AE159*AE$3,IF($C159=$D$4,'FLETES (#) MAYO'!AE159*AE$4,IF($C159=$D$5,'FLETES (#) MAYO'!AE159*AE$5,0))))</f>
        <v>0</v>
      </c>
      <c r="AF159" s="179">
        <f>IF($C159=$D$2,'FLETES (#) MAYO'!AF159*AF$2,IF($C159=$D$3,'FLETES (#) MAYO'!AF159*AF$3,IF($C159=$D$4,'FLETES (#) MAYO'!AF159*AF$4,IF($C159=$D$5,'FLETES (#) MAYO'!AF159*AF$5,0))))</f>
        <v>0</v>
      </c>
      <c r="AG159" s="179">
        <f>IF($C159=$D$2,'FLETES (#) MAYO'!AG159*AG$2,IF($C159=$D$3,'FLETES (#) MAYO'!AG159*AG$3,IF($C159=$D$4,'FLETES (#) MAYO'!AG159*AG$4,IF($C159=$D$5,'FLETES (#) MAYO'!AG159*AG$5,0))))</f>
        <v>0</v>
      </c>
      <c r="AH159" s="179">
        <f>IF($C159=$D$2,'FLETES (#) MAYO'!AH159*AH$2,IF($C159=$D$3,'FLETES (#) MAYO'!AH159*AH$3,IF($C159=$D$4,'FLETES (#) MAYO'!AH159*AH$4,IF($C159=$D$5,'FLETES (#) MAYO'!AH159*AH$5,0))))</f>
        <v>0</v>
      </c>
      <c r="AI159" s="179">
        <f>IF($C159=$D$2,'FLETES (#) MAYO'!AI159*AI$2,IF($C159=$D$3,'FLETES (#) MAYO'!AI159*AI$3,IF($C159=$D$4,'FLETES (#) MAYO'!AI159*AI$4,IF($C159=$D$5,'FLETES (#) MAYO'!AI159*AI$5,0))))</f>
        <v>0</v>
      </c>
      <c r="AJ159" s="179">
        <f>IF($C159=$D$2,'FLETES (#) MAYO'!AJ159*AJ$2,IF($C159=$D$3,'FLETES (#) MAYO'!AJ159*AJ$3,IF($C159=$D$4,'FLETES (#) MAYO'!AJ159*AJ$4,IF($C159=$D$5,'FLETES (#) MAYO'!AJ159*AJ$5,0))))</f>
        <v>0</v>
      </c>
      <c r="AK159" s="179">
        <f>IF($C159=$D$2,'FLETES (#) MAYO'!AK159*AK$2,IF($C159=$D$3,'FLETES (#) MAYO'!AK159*AK$3,IF($C159=$D$4,'FLETES (#) MAYO'!AK159*AK$4,IF($C159=$D$5,'FLETES (#) MAYO'!AK159*AK$5,0))))</f>
        <v>0</v>
      </c>
      <c r="AL159" s="179">
        <f>IF($C159=$D$2,'FLETES (#) MAYO'!AL159*AL$2,IF($C159=$D$3,'FLETES (#) MAYO'!AL159*AL$3,IF($C159=$D$4,'FLETES (#) MAYO'!AL159*AL$4,IF($C159=$D$5,'FLETES (#) MAYO'!AL159*AL$5,0))))</f>
        <v>0</v>
      </c>
      <c r="AM159" s="179">
        <f>IF($C159=$D$2,'FLETES (#) MAYO'!AM159*AM$2,IF($C159=$D$3,'FLETES (#) MAYO'!AM159*AM$3,IF($C159=$D$4,'FLETES (#) MAYO'!AM159*AM$4,IF($C159=$D$5,'FLETES (#) MAYO'!AM159*AM$5,0))))</f>
        <v>0</v>
      </c>
    </row>
    <row r="160" spans="1:39">
      <c r="A160" s="141"/>
      <c r="B160" s="165"/>
      <c r="C160" s="165"/>
      <c r="D160" s="178">
        <f t="shared" si="0"/>
        <v>0</v>
      </c>
      <c r="E160" s="179">
        <f>IF($C160=$D$2,'FLETES (#) MAYO'!E160*E$2,IF($C160=$D$3,'FLETES (#) MAYO'!E160*E$3,IF($C160=$D$4,'FLETES (#) MAYO'!E160*E$4,IF($C160=$D$5,'FLETES (#) MAYO'!E160*E$5,0))))</f>
        <v>0</v>
      </c>
      <c r="F160" s="179">
        <f>IF($C160=$D$2,'FLETES (#) MAYO'!F160*F$2,IF($C160=$D$3,'FLETES (#) MAYO'!F160*F$3,IF($C160=$D$4,'FLETES (#) MAYO'!F160*F$4,IF($C160=$D$5,'FLETES (#) MAYO'!F160*F$5,0))))</f>
        <v>0</v>
      </c>
      <c r="G160" s="179">
        <f>IF($C160=$D$2,'FLETES (#) MAYO'!G160*G$2,IF($C160=$D$3,'FLETES (#) MAYO'!G160*G$3,IF($C160=$D$4,'FLETES (#) MAYO'!G160*G$4,IF($C160=$D$5,'FLETES (#) MAYO'!G160*G$5,0))))</f>
        <v>0</v>
      </c>
      <c r="H160" s="179">
        <f>IF($C160=$D$2,'FLETES (#) MAYO'!H160*H$2,IF($C160=$D$3,'FLETES (#) MAYO'!H160*H$3,IF($C160=$D$4,'FLETES (#) MAYO'!H160*H$4,IF($C160=$D$5,'FLETES (#) MAYO'!H160*H$5,0))))</f>
        <v>0</v>
      </c>
      <c r="I160" s="179">
        <f>IF($C160=$D$2,'FLETES (#) MAYO'!I160*I$2,IF($C160=$D$3,'FLETES (#) MAYO'!I160*I$3,IF($C160=$D$4,'FLETES (#) MAYO'!I160*I$4,IF($C160=$D$5,'FLETES (#) MAYO'!I160*I$5,0))))</f>
        <v>0</v>
      </c>
      <c r="J160" s="179">
        <f>IF($C160=$D$2,'FLETES (#) MAYO'!J160*J$2,IF($C160=$D$3,'FLETES (#) MAYO'!J160*J$3,IF($C160=$D$4,'FLETES (#) MAYO'!J160*J$4,IF($C160=$D$5,'FLETES (#) MAYO'!J160*J$5,0))))</f>
        <v>0</v>
      </c>
      <c r="K160" s="179">
        <f>IF($C160=$D$2,'FLETES (#) MAYO'!K160*K$2,IF($C160=$D$3,'FLETES (#) MAYO'!K160*K$3,IF($C160=$D$4,'FLETES (#) MAYO'!K160*K$4,IF($C160=$D$5,'FLETES (#) MAYO'!K160*K$5,0))))</f>
        <v>0</v>
      </c>
      <c r="L160" s="179">
        <f>IF($C160=$D$2,'FLETES (#) MAYO'!L160*L$2,IF($C160=$D$3,'FLETES (#) MAYO'!L160*L$3,IF($C160=$D$4,'FLETES (#) MAYO'!L160*L$4,IF($C160=$D$5,'FLETES (#) MAYO'!L160*L$5,0))))</f>
        <v>0</v>
      </c>
      <c r="M160" s="179">
        <f>IF($C160=$D$2,'FLETES (#) MAYO'!M160*M$2,IF($C160=$D$3,'FLETES (#) MAYO'!M160*M$3,IF($C160=$D$4,'FLETES (#) MAYO'!M160*M$4,IF($C160=$D$5,'FLETES (#) MAYO'!M160*M$5,0))))</f>
        <v>0</v>
      </c>
      <c r="N160" s="179">
        <f>IF($C160=$D$2,'FLETES (#) MAYO'!N160*N$2,IF($C160=$D$3,'FLETES (#) MAYO'!N160*N$3,IF($C160=$D$4,'FLETES (#) MAYO'!N160*N$4,IF($C160=$D$5,'FLETES (#) MAYO'!N160*N$5,0))))</f>
        <v>0</v>
      </c>
      <c r="O160" s="179">
        <f>IF($C160=$D$2,'FLETES (#) MAYO'!O160*O$2,IF($C160=$D$3,'FLETES (#) MAYO'!O160*O$3,IF($C160=$D$4,'FLETES (#) MAYO'!O160*O$4,IF($C160=$D$5,'FLETES (#) MAYO'!O160*O$5,0))))</f>
        <v>0</v>
      </c>
      <c r="P160" s="179">
        <f>IF($C160=$D$2,'FLETES (#) MAYO'!P160*P$2,IF($C160=$D$3,'FLETES (#) MAYO'!P160*P$3,IF($C160=$D$4,'FLETES (#) MAYO'!P160*P$4,IF($C160=$D$5,'FLETES (#) MAYO'!P160*P$5,0))))</f>
        <v>0</v>
      </c>
      <c r="Q160" s="179">
        <f>IF($C160=$D$2,'FLETES (#) MAYO'!Q160*Q$2,IF($C160=$D$3,'FLETES (#) MAYO'!Q160*Q$3,IF($C160=$D$4,'FLETES (#) MAYO'!Q160*Q$4,IF($C160=$D$5,'FLETES (#) MAYO'!Q160*Q$5,0))))</f>
        <v>0</v>
      </c>
      <c r="R160" s="179">
        <f>IF($C160=$D$2,'FLETES (#) MAYO'!R160*R$2,IF($C160=$D$3,'FLETES (#) MAYO'!R160*R$3,IF($C160=$D$4,'FLETES (#) MAYO'!R160*R$4,IF($C160=$D$5,'FLETES (#) MAYO'!R160*R$5,0))))</f>
        <v>0</v>
      </c>
      <c r="S160" s="179">
        <f>IF($C160=$D$2,'FLETES (#) MAYO'!S160*S$2,IF($C160=$D$3,'FLETES (#) MAYO'!S160*S$3,IF($C160=$D$4,'FLETES (#) MAYO'!S160*S$4,IF($C160=$D$5,'FLETES (#) MAYO'!S160*S$5,0))))</f>
        <v>0</v>
      </c>
      <c r="T160" s="179">
        <f>IF($C160=$D$2,'FLETES (#) MAYO'!T160*T$2,IF($C160=$D$3,'FLETES (#) MAYO'!T160*T$3,IF($C160=$D$4,'FLETES (#) MAYO'!T160*T$4,IF($C160=$D$5,'FLETES (#) MAYO'!T160*T$5,0))))</f>
        <v>0</v>
      </c>
      <c r="U160" s="179">
        <f>IF($C160=$D$2,'FLETES (#) MAYO'!U160*U$2,IF($C160=$D$3,'FLETES (#) MAYO'!U160*U$3,IF($C160=$D$4,'FLETES (#) MAYO'!U160*U$4,IF($C160=$D$5,'FLETES (#) MAYO'!U160*U$5,0))))</f>
        <v>0</v>
      </c>
      <c r="V160" s="179">
        <f>IF($C160=$D$2,'FLETES (#) MAYO'!V160*V$2,IF($C160=$D$3,'FLETES (#) MAYO'!V160*V$3,IF($C160=$D$4,'FLETES (#) MAYO'!V160*V$4,IF($C160=$D$5,'FLETES (#) MAYO'!V160*V$5,0))))</f>
        <v>0</v>
      </c>
      <c r="W160" s="179">
        <f>IF($C160=$D$2,'FLETES (#) MAYO'!W160*W$2,IF($C160=$D$3,'FLETES (#) MAYO'!W160*W$3,IF($C160=$D$4,'FLETES (#) MAYO'!W160*W$4,IF($C160=$D$5,'FLETES (#) MAYO'!W160*W$5,0))))</f>
        <v>0</v>
      </c>
      <c r="X160" s="179">
        <f>IF($C160=$D$2,'FLETES (#) MAYO'!X160*X$2,IF($C160=$D$3,'FLETES (#) MAYO'!X160*X$3,IF($C160=$D$4,'FLETES (#) MAYO'!X160*X$4,IF($C160=$D$5,'FLETES (#) MAYO'!X160*X$5,0))))</f>
        <v>0</v>
      </c>
      <c r="Y160" s="179">
        <f>IF($C160=$D$2,'FLETES (#) MAYO'!Y160*Y$2,IF($C160=$D$3,'FLETES (#) MAYO'!Y160*Y$3,IF($C160=$D$4,'FLETES (#) MAYO'!Y160*Y$4,IF($C160=$D$5,'FLETES (#) MAYO'!Y160*Y$5,0))))</f>
        <v>0</v>
      </c>
      <c r="Z160" s="179">
        <f>IF($C160=$D$2,'FLETES (#) MAYO'!Z160*Z$2,IF($C160=$D$3,'FLETES (#) MAYO'!Z160*Z$3,IF($C160=$D$4,'FLETES (#) MAYO'!Z160*Z$4,IF($C160=$D$5,'FLETES (#) MAYO'!Z160*Z$5,0))))</f>
        <v>0</v>
      </c>
      <c r="AA160" s="179">
        <f>IF($C160=$D$2,'FLETES (#) MAYO'!AA160*AA$2,IF($C160=$D$3,'FLETES (#) MAYO'!AA160*AA$3,IF($C160=$D$4,'FLETES (#) MAYO'!AA160*AA$4,IF($C160=$D$5,'FLETES (#) MAYO'!AA160*AA$5,0))))</f>
        <v>0</v>
      </c>
      <c r="AB160" s="179">
        <f>IF($C160=$D$2,'FLETES (#) MAYO'!AB160*AB$2,IF($C160=$D$3,'FLETES (#) MAYO'!AB160*AB$3,IF($C160=$D$4,'FLETES (#) MAYO'!AB160*AB$4,IF($C160=$D$5,'FLETES (#) MAYO'!AB160*AB$5,0))))</f>
        <v>0</v>
      </c>
      <c r="AC160" s="179">
        <f>IF($C160=$D$2,'FLETES (#) MAYO'!AC160*AC$2,IF($C160=$D$3,'FLETES (#) MAYO'!AC160*AC$3,IF($C160=$D$4,'FLETES (#) MAYO'!AC160*AC$4,IF($C160=$D$5,'FLETES (#) MAYO'!AC160*AC$5,0))))</f>
        <v>0</v>
      </c>
      <c r="AD160" s="179">
        <f>IF($C160=$D$2,'FLETES (#) MAYO'!AD160*AD$2,IF($C160=$D$3,'FLETES (#) MAYO'!AD160*AD$3,IF($C160=$D$4,'FLETES (#) MAYO'!AD160*AD$4,IF($C160=$D$5,'FLETES (#) MAYO'!AD160*AD$5,0))))</f>
        <v>0</v>
      </c>
      <c r="AE160" s="179">
        <f>IF($C160=$D$2,'FLETES (#) MAYO'!AE160*AE$2,IF($C160=$D$3,'FLETES (#) MAYO'!AE160*AE$3,IF($C160=$D$4,'FLETES (#) MAYO'!AE160*AE$4,IF($C160=$D$5,'FLETES (#) MAYO'!AE160*AE$5,0))))</f>
        <v>0</v>
      </c>
      <c r="AF160" s="179">
        <f>IF($C160=$D$2,'FLETES (#) MAYO'!AF160*AF$2,IF($C160=$D$3,'FLETES (#) MAYO'!AF160*AF$3,IF($C160=$D$4,'FLETES (#) MAYO'!AF160*AF$4,IF($C160=$D$5,'FLETES (#) MAYO'!AF160*AF$5,0))))</f>
        <v>0</v>
      </c>
      <c r="AG160" s="179">
        <f>IF($C160=$D$2,'FLETES (#) MAYO'!AG160*AG$2,IF($C160=$D$3,'FLETES (#) MAYO'!AG160*AG$3,IF($C160=$D$4,'FLETES (#) MAYO'!AG160*AG$4,IF($C160=$D$5,'FLETES (#) MAYO'!AG160*AG$5,0))))</f>
        <v>0</v>
      </c>
      <c r="AH160" s="179">
        <f>IF($C160=$D$2,'FLETES (#) MAYO'!AH160*AH$2,IF($C160=$D$3,'FLETES (#) MAYO'!AH160*AH$3,IF($C160=$D$4,'FLETES (#) MAYO'!AH160*AH$4,IF($C160=$D$5,'FLETES (#) MAYO'!AH160*AH$5,0))))</f>
        <v>0</v>
      </c>
      <c r="AI160" s="179">
        <f>IF($C160=$D$2,'FLETES (#) MAYO'!AI160*AI$2,IF($C160=$D$3,'FLETES (#) MAYO'!AI160*AI$3,IF($C160=$D$4,'FLETES (#) MAYO'!AI160*AI$4,IF($C160=$D$5,'FLETES (#) MAYO'!AI160*AI$5,0))))</f>
        <v>0</v>
      </c>
      <c r="AJ160" s="179">
        <f>IF($C160=$D$2,'FLETES (#) MAYO'!AJ160*AJ$2,IF($C160=$D$3,'FLETES (#) MAYO'!AJ160*AJ$3,IF($C160=$D$4,'FLETES (#) MAYO'!AJ160*AJ$4,IF($C160=$D$5,'FLETES (#) MAYO'!AJ160*AJ$5,0))))</f>
        <v>0</v>
      </c>
      <c r="AK160" s="179">
        <f>IF($C160=$D$2,'FLETES (#) MAYO'!AK160*AK$2,IF($C160=$D$3,'FLETES (#) MAYO'!AK160*AK$3,IF($C160=$D$4,'FLETES (#) MAYO'!AK160*AK$4,IF($C160=$D$5,'FLETES (#) MAYO'!AK160*AK$5,0))))</f>
        <v>0</v>
      </c>
      <c r="AL160" s="179">
        <f>IF($C160=$D$2,'FLETES (#) MAYO'!AL160*AL$2,IF($C160=$D$3,'FLETES (#) MAYO'!AL160*AL$3,IF($C160=$D$4,'FLETES (#) MAYO'!AL160*AL$4,IF($C160=$D$5,'FLETES (#) MAYO'!AL160*AL$5,0))))</f>
        <v>0</v>
      </c>
      <c r="AM160" s="179">
        <f>IF($C160=$D$2,'FLETES (#) MAYO'!AM160*AM$2,IF($C160=$D$3,'FLETES (#) MAYO'!AM160*AM$3,IF($C160=$D$4,'FLETES (#) MAYO'!AM160*AM$4,IF($C160=$D$5,'FLETES (#) MAYO'!AM160*AM$5,0))))</f>
        <v>0</v>
      </c>
    </row>
    <row r="161" spans="1:39">
      <c r="A161" s="141"/>
      <c r="B161" s="165"/>
      <c r="C161" s="165"/>
      <c r="D161" s="178">
        <f t="shared" si="0"/>
        <v>0</v>
      </c>
      <c r="E161" s="179">
        <f>IF($C161=$D$2,'FLETES (#) MAYO'!E161*E$2,IF($C161=$D$3,'FLETES (#) MAYO'!E161*E$3,IF($C161=$D$4,'FLETES (#) MAYO'!E161*E$4,IF($C161=$D$5,'FLETES (#) MAYO'!E161*E$5,0))))</f>
        <v>0</v>
      </c>
      <c r="F161" s="179">
        <f>IF($C161=$D$2,'FLETES (#) MAYO'!F161*F$2,IF($C161=$D$3,'FLETES (#) MAYO'!F161*F$3,IF($C161=$D$4,'FLETES (#) MAYO'!F161*F$4,IF($C161=$D$5,'FLETES (#) MAYO'!F161*F$5,0))))</f>
        <v>0</v>
      </c>
      <c r="G161" s="179">
        <f>IF($C161=$D$2,'FLETES (#) MAYO'!G161*G$2,IF($C161=$D$3,'FLETES (#) MAYO'!G161*G$3,IF($C161=$D$4,'FLETES (#) MAYO'!G161*G$4,IF($C161=$D$5,'FLETES (#) MAYO'!G161*G$5,0))))</f>
        <v>0</v>
      </c>
      <c r="H161" s="179">
        <f>IF($C161=$D$2,'FLETES (#) MAYO'!H161*H$2,IF($C161=$D$3,'FLETES (#) MAYO'!H161*H$3,IF($C161=$D$4,'FLETES (#) MAYO'!H161*H$4,IF($C161=$D$5,'FLETES (#) MAYO'!H161*H$5,0))))</f>
        <v>0</v>
      </c>
      <c r="I161" s="179">
        <f>IF($C161=$D$2,'FLETES (#) MAYO'!I161*I$2,IF($C161=$D$3,'FLETES (#) MAYO'!I161*I$3,IF($C161=$D$4,'FLETES (#) MAYO'!I161*I$4,IF($C161=$D$5,'FLETES (#) MAYO'!I161*I$5,0))))</f>
        <v>0</v>
      </c>
      <c r="J161" s="179">
        <f>IF($C161=$D$2,'FLETES (#) MAYO'!J161*J$2,IF($C161=$D$3,'FLETES (#) MAYO'!J161*J$3,IF($C161=$D$4,'FLETES (#) MAYO'!J161*J$4,IF($C161=$D$5,'FLETES (#) MAYO'!J161*J$5,0))))</f>
        <v>0</v>
      </c>
      <c r="K161" s="179">
        <f>IF($C161=$D$2,'FLETES (#) MAYO'!K161*K$2,IF($C161=$D$3,'FLETES (#) MAYO'!K161*K$3,IF($C161=$D$4,'FLETES (#) MAYO'!K161*K$4,IF($C161=$D$5,'FLETES (#) MAYO'!K161*K$5,0))))</f>
        <v>0</v>
      </c>
      <c r="L161" s="179">
        <f>IF($C161=$D$2,'FLETES (#) MAYO'!L161*L$2,IF($C161=$D$3,'FLETES (#) MAYO'!L161*L$3,IF($C161=$D$4,'FLETES (#) MAYO'!L161*L$4,IF($C161=$D$5,'FLETES (#) MAYO'!L161*L$5,0))))</f>
        <v>0</v>
      </c>
      <c r="M161" s="179">
        <f>IF($C161=$D$2,'FLETES (#) MAYO'!M161*M$2,IF($C161=$D$3,'FLETES (#) MAYO'!M161*M$3,IF($C161=$D$4,'FLETES (#) MAYO'!M161*M$4,IF($C161=$D$5,'FLETES (#) MAYO'!M161*M$5,0))))</f>
        <v>0</v>
      </c>
      <c r="N161" s="179">
        <f>IF($C161=$D$2,'FLETES (#) MAYO'!N161*N$2,IF($C161=$D$3,'FLETES (#) MAYO'!N161*N$3,IF($C161=$D$4,'FLETES (#) MAYO'!N161*N$4,IF($C161=$D$5,'FLETES (#) MAYO'!N161*N$5,0))))</f>
        <v>0</v>
      </c>
      <c r="O161" s="179">
        <f>IF($C161=$D$2,'FLETES (#) MAYO'!O161*O$2,IF($C161=$D$3,'FLETES (#) MAYO'!O161*O$3,IF($C161=$D$4,'FLETES (#) MAYO'!O161*O$4,IF($C161=$D$5,'FLETES (#) MAYO'!O161*O$5,0))))</f>
        <v>0</v>
      </c>
      <c r="P161" s="179">
        <f>IF($C161=$D$2,'FLETES (#) MAYO'!P161*P$2,IF($C161=$D$3,'FLETES (#) MAYO'!P161*P$3,IF($C161=$D$4,'FLETES (#) MAYO'!P161*P$4,IF($C161=$D$5,'FLETES (#) MAYO'!P161*P$5,0))))</f>
        <v>0</v>
      </c>
      <c r="Q161" s="179">
        <f>IF($C161=$D$2,'FLETES (#) MAYO'!Q161*Q$2,IF($C161=$D$3,'FLETES (#) MAYO'!Q161*Q$3,IF($C161=$D$4,'FLETES (#) MAYO'!Q161*Q$4,IF($C161=$D$5,'FLETES (#) MAYO'!Q161*Q$5,0))))</f>
        <v>0</v>
      </c>
      <c r="R161" s="179">
        <f>IF($C161=$D$2,'FLETES (#) MAYO'!R161*R$2,IF($C161=$D$3,'FLETES (#) MAYO'!R161*R$3,IF($C161=$D$4,'FLETES (#) MAYO'!R161*R$4,IF($C161=$D$5,'FLETES (#) MAYO'!R161*R$5,0))))</f>
        <v>0</v>
      </c>
      <c r="S161" s="179">
        <f>IF($C161=$D$2,'FLETES (#) MAYO'!S161*S$2,IF($C161=$D$3,'FLETES (#) MAYO'!S161*S$3,IF($C161=$D$4,'FLETES (#) MAYO'!S161*S$4,IF($C161=$D$5,'FLETES (#) MAYO'!S161*S$5,0))))</f>
        <v>0</v>
      </c>
      <c r="T161" s="179">
        <f>IF($C161=$D$2,'FLETES (#) MAYO'!T161*T$2,IF($C161=$D$3,'FLETES (#) MAYO'!T161*T$3,IF($C161=$D$4,'FLETES (#) MAYO'!T161*T$4,IF($C161=$D$5,'FLETES (#) MAYO'!T161*T$5,0))))</f>
        <v>0</v>
      </c>
      <c r="U161" s="179">
        <f>IF($C161=$D$2,'FLETES (#) MAYO'!U161*U$2,IF($C161=$D$3,'FLETES (#) MAYO'!U161*U$3,IF($C161=$D$4,'FLETES (#) MAYO'!U161*U$4,IF($C161=$D$5,'FLETES (#) MAYO'!U161*U$5,0))))</f>
        <v>0</v>
      </c>
      <c r="V161" s="179">
        <f>IF($C161=$D$2,'FLETES (#) MAYO'!V161*V$2,IF($C161=$D$3,'FLETES (#) MAYO'!V161*V$3,IF($C161=$D$4,'FLETES (#) MAYO'!V161*V$4,IF($C161=$D$5,'FLETES (#) MAYO'!V161*V$5,0))))</f>
        <v>0</v>
      </c>
      <c r="W161" s="179">
        <f>IF($C161=$D$2,'FLETES (#) MAYO'!W161*W$2,IF($C161=$D$3,'FLETES (#) MAYO'!W161*W$3,IF($C161=$D$4,'FLETES (#) MAYO'!W161*W$4,IF($C161=$D$5,'FLETES (#) MAYO'!W161*W$5,0))))</f>
        <v>0</v>
      </c>
      <c r="X161" s="179">
        <f>IF($C161=$D$2,'FLETES (#) MAYO'!X161*X$2,IF($C161=$D$3,'FLETES (#) MAYO'!X161*X$3,IF($C161=$D$4,'FLETES (#) MAYO'!X161*X$4,IF($C161=$D$5,'FLETES (#) MAYO'!X161*X$5,0))))</f>
        <v>0</v>
      </c>
      <c r="Y161" s="179">
        <f>IF($C161=$D$2,'FLETES (#) MAYO'!Y161*Y$2,IF($C161=$D$3,'FLETES (#) MAYO'!Y161*Y$3,IF($C161=$D$4,'FLETES (#) MAYO'!Y161*Y$4,IF($C161=$D$5,'FLETES (#) MAYO'!Y161*Y$5,0))))</f>
        <v>0</v>
      </c>
      <c r="Z161" s="179">
        <f>IF($C161=$D$2,'FLETES (#) MAYO'!Z161*Z$2,IF($C161=$D$3,'FLETES (#) MAYO'!Z161*Z$3,IF($C161=$D$4,'FLETES (#) MAYO'!Z161*Z$4,IF($C161=$D$5,'FLETES (#) MAYO'!Z161*Z$5,0))))</f>
        <v>0</v>
      </c>
      <c r="AA161" s="179">
        <f>IF($C161=$D$2,'FLETES (#) MAYO'!AA161*AA$2,IF($C161=$D$3,'FLETES (#) MAYO'!AA161*AA$3,IF($C161=$D$4,'FLETES (#) MAYO'!AA161*AA$4,IF($C161=$D$5,'FLETES (#) MAYO'!AA161*AA$5,0))))</f>
        <v>0</v>
      </c>
      <c r="AB161" s="179">
        <f>IF($C161=$D$2,'FLETES (#) MAYO'!AB161*AB$2,IF($C161=$D$3,'FLETES (#) MAYO'!AB161*AB$3,IF($C161=$D$4,'FLETES (#) MAYO'!AB161*AB$4,IF($C161=$D$5,'FLETES (#) MAYO'!AB161*AB$5,0))))</f>
        <v>0</v>
      </c>
      <c r="AC161" s="179">
        <f>IF($C161=$D$2,'FLETES (#) MAYO'!AC161*AC$2,IF($C161=$D$3,'FLETES (#) MAYO'!AC161*AC$3,IF($C161=$D$4,'FLETES (#) MAYO'!AC161*AC$4,IF($C161=$D$5,'FLETES (#) MAYO'!AC161*AC$5,0))))</f>
        <v>0</v>
      </c>
      <c r="AD161" s="179">
        <f>IF($C161=$D$2,'FLETES (#) MAYO'!AD161*AD$2,IF($C161=$D$3,'FLETES (#) MAYO'!AD161*AD$3,IF($C161=$D$4,'FLETES (#) MAYO'!AD161*AD$4,IF($C161=$D$5,'FLETES (#) MAYO'!AD161*AD$5,0))))</f>
        <v>0</v>
      </c>
      <c r="AE161" s="179">
        <f>IF($C161=$D$2,'FLETES (#) MAYO'!AE161*AE$2,IF($C161=$D$3,'FLETES (#) MAYO'!AE161*AE$3,IF($C161=$D$4,'FLETES (#) MAYO'!AE161*AE$4,IF($C161=$D$5,'FLETES (#) MAYO'!AE161*AE$5,0))))</f>
        <v>0</v>
      </c>
      <c r="AF161" s="179">
        <f>IF($C161=$D$2,'FLETES (#) MAYO'!AF161*AF$2,IF($C161=$D$3,'FLETES (#) MAYO'!AF161*AF$3,IF($C161=$D$4,'FLETES (#) MAYO'!AF161*AF$4,IF($C161=$D$5,'FLETES (#) MAYO'!AF161*AF$5,0))))</f>
        <v>0</v>
      </c>
      <c r="AG161" s="179">
        <f>IF($C161=$D$2,'FLETES (#) MAYO'!AG161*AG$2,IF($C161=$D$3,'FLETES (#) MAYO'!AG161*AG$3,IF($C161=$D$4,'FLETES (#) MAYO'!AG161*AG$4,IF($C161=$D$5,'FLETES (#) MAYO'!AG161*AG$5,0))))</f>
        <v>0</v>
      </c>
      <c r="AH161" s="179">
        <f>IF($C161=$D$2,'FLETES (#) MAYO'!AH161*AH$2,IF($C161=$D$3,'FLETES (#) MAYO'!AH161*AH$3,IF($C161=$D$4,'FLETES (#) MAYO'!AH161*AH$4,IF($C161=$D$5,'FLETES (#) MAYO'!AH161*AH$5,0))))</f>
        <v>0</v>
      </c>
      <c r="AI161" s="179">
        <f>IF($C161=$D$2,'FLETES (#) MAYO'!AI161*AI$2,IF($C161=$D$3,'FLETES (#) MAYO'!AI161*AI$3,IF($C161=$D$4,'FLETES (#) MAYO'!AI161*AI$4,IF($C161=$D$5,'FLETES (#) MAYO'!AI161*AI$5,0))))</f>
        <v>0</v>
      </c>
      <c r="AJ161" s="179">
        <f>IF($C161=$D$2,'FLETES (#) MAYO'!AJ161*AJ$2,IF($C161=$D$3,'FLETES (#) MAYO'!AJ161*AJ$3,IF($C161=$D$4,'FLETES (#) MAYO'!AJ161*AJ$4,IF($C161=$D$5,'FLETES (#) MAYO'!AJ161*AJ$5,0))))</f>
        <v>0</v>
      </c>
      <c r="AK161" s="179">
        <f>IF($C161=$D$2,'FLETES (#) MAYO'!AK161*AK$2,IF($C161=$D$3,'FLETES (#) MAYO'!AK161*AK$3,IF($C161=$D$4,'FLETES (#) MAYO'!AK161*AK$4,IF($C161=$D$5,'FLETES (#) MAYO'!AK161*AK$5,0))))</f>
        <v>0</v>
      </c>
      <c r="AL161" s="179">
        <f>IF($C161=$D$2,'FLETES (#) MAYO'!AL161*AL$2,IF($C161=$D$3,'FLETES (#) MAYO'!AL161*AL$3,IF($C161=$D$4,'FLETES (#) MAYO'!AL161*AL$4,IF($C161=$D$5,'FLETES (#) MAYO'!AL161*AL$5,0))))</f>
        <v>0</v>
      </c>
      <c r="AM161" s="179">
        <f>IF($C161=$D$2,'FLETES (#) MAYO'!AM161*AM$2,IF($C161=$D$3,'FLETES (#) MAYO'!AM161*AM$3,IF($C161=$D$4,'FLETES (#) MAYO'!AM161*AM$4,IF($C161=$D$5,'FLETES (#) MAYO'!AM161*AM$5,0))))</f>
        <v>0</v>
      </c>
    </row>
    <row r="162" spans="1:39">
      <c r="A162" s="141"/>
      <c r="B162" s="165"/>
      <c r="C162" s="165"/>
      <c r="D162" s="178">
        <f t="shared" si="0"/>
        <v>0</v>
      </c>
      <c r="E162" s="179">
        <f>IF($C162=$D$2,'FLETES (#) MAYO'!E162*E$2,IF($C162=$D$3,'FLETES (#) MAYO'!E162*E$3,IF($C162=$D$4,'FLETES (#) MAYO'!E162*E$4,IF($C162=$D$5,'FLETES (#) MAYO'!E162*E$5,0))))</f>
        <v>0</v>
      </c>
      <c r="F162" s="179">
        <f>IF($C162=$D$2,'FLETES (#) MAYO'!F162*F$2,IF($C162=$D$3,'FLETES (#) MAYO'!F162*F$3,IF($C162=$D$4,'FLETES (#) MAYO'!F162*F$4,IF($C162=$D$5,'FLETES (#) MAYO'!F162*F$5,0))))</f>
        <v>0</v>
      </c>
      <c r="G162" s="179">
        <f>IF($C162=$D$2,'FLETES (#) MAYO'!G162*G$2,IF($C162=$D$3,'FLETES (#) MAYO'!G162*G$3,IF($C162=$D$4,'FLETES (#) MAYO'!G162*G$4,IF($C162=$D$5,'FLETES (#) MAYO'!G162*G$5,0))))</f>
        <v>0</v>
      </c>
      <c r="H162" s="179">
        <f>IF($C162=$D$2,'FLETES (#) MAYO'!H162*H$2,IF($C162=$D$3,'FLETES (#) MAYO'!H162*H$3,IF($C162=$D$4,'FLETES (#) MAYO'!H162*H$4,IF($C162=$D$5,'FLETES (#) MAYO'!H162*H$5,0))))</f>
        <v>0</v>
      </c>
      <c r="I162" s="179">
        <f>IF($C162=$D$2,'FLETES (#) MAYO'!I162*I$2,IF($C162=$D$3,'FLETES (#) MAYO'!I162*I$3,IF($C162=$D$4,'FLETES (#) MAYO'!I162*I$4,IF($C162=$D$5,'FLETES (#) MAYO'!I162*I$5,0))))</f>
        <v>0</v>
      </c>
      <c r="J162" s="179">
        <f>IF($C162=$D$2,'FLETES (#) MAYO'!J162*J$2,IF($C162=$D$3,'FLETES (#) MAYO'!J162*J$3,IF($C162=$D$4,'FLETES (#) MAYO'!J162*J$4,IF($C162=$D$5,'FLETES (#) MAYO'!J162*J$5,0))))</f>
        <v>0</v>
      </c>
      <c r="K162" s="179">
        <f>IF($C162=$D$2,'FLETES (#) MAYO'!K162*K$2,IF($C162=$D$3,'FLETES (#) MAYO'!K162*K$3,IF($C162=$D$4,'FLETES (#) MAYO'!K162*K$4,IF($C162=$D$5,'FLETES (#) MAYO'!K162*K$5,0))))</f>
        <v>0</v>
      </c>
      <c r="L162" s="179">
        <f>IF($C162=$D$2,'FLETES (#) MAYO'!L162*L$2,IF($C162=$D$3,'FLETES (#) MAYO'!L162*L$3,IF($C162=$D$4,'FLETES (#) MAYO'!L162*L$4,IF($C162=$D$5,'FLETES (#) MAYO'!L162*L$5,0))))</f>
        <v>0</v>
      </c>
      <c r="M162" s="179">
        <f>IF($C162=$D$2,'FLETES (#) MAYO'!M162*M$2,IF($C162=$D$3,'FLETES (#) MAYO'!M162*M$3,IF($C162=$D$4,'FLETES (#) MAYO'!M162*M$4,IF($C162=$D$5,'FLETES (#) MAYO'!M162*M$5,0))))</f>
        <v>0</v>
      </c>
      <c r="N162" s="179">
        <f>IF($C162=$D$2,'FLETES (#) MAYO'!N162*N$2,IF($C162=$D$3,'FLETES (#) MAYO'!N162*N$3,IF($C162=$D$4,'FLETES (#) MAYO'!N162*N$4,IF($C162=$D$5,'FLETES (#) MAYO'!N162*N$5,0))))</f>
        <v>0</v>
      </c>
      <c r="O162" s="179">
        <f>IF($C162=$D$2,'FLETES (#) MAYO'!O162*O$2,IF($C162=$D$3,'FLETES (#) MAYO'!O162*O$3,IF($C162=$D$4,'FLETES (#) MAYO'!O162*O$4,IF($C162=$D$5,'FLETES (#) MAYO'!O162*O$5,0))))</f>
        <v>0</v>
      </c>
      <c r="P162" s="179">
        <f>IF($C162=$D$2,'FLETES (#) MAYO'!P162*P$2,IF($C162=$D$3,'FLETES (#) MAYO'!P162*P$3,IF($C162=$D$4,'FLETES (#) MAYO'!P162*P$4,IF($C162=$D$5,'FLETES (#) MAYO'!P162*P$5,0))))</f>
        <v>0</v>
      </c>
      <c r="Q162" s="179">
        <f>IF($C162=$D$2,'FLETES (#) MAYO'!Q162*Q$2,IF($C162=$D$3,'FLETES (#) MAYO'!Q162*Q$3,IF($C162=$D$4,'FLETES (#) MAYO'!Q162*Q$4,IF($C162=$D$5,'FLETES (#) MAYO'!Q162*Q$5,0))))</f>
        <v>0</v>
      </c>
      <c r="R162" s="179">
        <f>IF($C162=$D$2,'FLETES (#) MAYO'!R162*R$2,IF($C162=$D$3,'FLETES (#) MAYO'!R162*R$3,IF($C162=$D$4,'FLETES (#) MAYO'!R162*R$4,IF($C162=$D$5,'FLETES (#) MAYO'!R162*R$5,0))))</f>
        <v>0</v>
      </c>
      <c r="S162" s="179">
        <f>IF($C162=$D$2,'FLETES (#) MAYO'!S162*S$2,IF($C162=$D$3,'FLETES (#) MAYO'!S162*S$3,IF($C162=$D$4,'FLETES (#) MAYO'!S162*S$4,IF($C162=$D$5,'FLETES (#) MAYO'!S162*S$5,0))))</f>
        <v>0</v>
      </c>
      <c r="T162" s="179">
        <f>IF($C162=$D$2,'FLETES (#) MAYO'!T162*T$2,IF($C162=$D$3,'FLETES (#) MAYO'!T162*T$3,IF($C162=$D$4,'FLETES (#) MAYO'!T162*T$4,IF($C162=$D$5,'FLETES (#) MAYO'!T162*T$5,0))))</f>
        <v>0</v>
      </c>
      <c r="U162" s="179">
        <f>IF($C162=$D$2,'FLETES (#) MAYO'!U162*U$2,IF($C162=$D$3,'FLETES (#) MAYO'!U162*U$3,IF($C162=$D$4,'FLETES (#) MAYO'!U162*U$4,IF($C162=$D$5,'FLETES (#) MAYO'!U162*U$5,0))))</f>
        <v>0</v>
      </c>
      <c r="V162" s="179">
        <f>IF($C162=$D$2,'FLETES (#) MAYO'!V162*V$2,IF($C162=$D$3,'FLETES (#) MAYO'!V162*V$3,IF($C162=$D$4,'FLETES (#) MAYO'!V162*V$4,IF($C162=$D$5,'FLETES (#) MAYO'!V162*V$5,0))))</f>
        <v>0</v>
      </c>
      <c r="W162" s="179">
        <f>IF($C162=$D$2,'FLETES (#) MAYO'!W162*W$2,IF($C162=$D$3,'FLETES (#) MAYO'!W162*W$3,IF($C162=$D$4,'FLETES (#) MAYO'!W162*W$4,IF($C162=$D$5,'FLETES (#) MAYO'!W162*W$5,0))))</f>
        <v>0</v>
      </c>
      <c r="X162" s="179">
        <f>IF($C162=$D$2,'FLETES (#) MAYO'!X162*X$2,IF($C162=$D$3,'FLETES (#) MAYO'!X162*X$3,IF($C162=$D$4,'FLETES (#) MAYO'!X162*X$4,IF($C162=$D$5,'FLETES (#) MAYO'!X162*X$5,0))))</f>
        <v>0</v>
      </c>
      <c r="Y162" s="179">
        <f>IF($C162=$D$2,'FLETES (#) MAYO'!Y162*Y$2,IF($C162=$D$3,'FLETES (#) MAYO'!Y162*Y$3,IF($C162=$D$4,'FLETES (#) MAYO'!Y162*Y$4,IF($C162=$D$5,'FLETES (#) MAYO'!Y162*Y$5,0))))</f>
        <v>0</v>
      </c>
      <c r="Z162" s="179">
        <f>IF($C162=$D$2,'FLETES (#) MAYO'!Z162*Z$2,IF($C162=$D$3,'FLETES (#) MAYO'!Z162*Z$3,IF($C162=$D$4,'FLETES (#) MAYO'!Z162*Z$4,IF($C162=$D$5,'FLETES (#) MAYO'!Z162*Z$5,0))))</f>
        <v>0</v>
      </c>
      <c r="AA162" s="179">
        <f>IF($C162=$D$2,'FLETES (#) MAYO'!AA162*AA$2,IF($C162=$D$3,'FLETES (#) MAYO'!AA162*AA$3,IF($C162=$D$4,'FLETES (#) MAYO'!AA162*AA$4,IF($C162=$D$5,'FLETES (#) MAYO'!AA162*AA$5,0))))</f>
        <v>0</v>
      </c>
      <c r="AB162" s="179">
        <f>IF($C162=$D$2,'FLETES (#) MAYO'!AB162*AB$2,IF($C162=$D$3,'FLETES (#) MAYO'!AB162*AB$3,IF($C162=$D$4,'FLETES (#) MAYO'!AB162*AB$4,IF($C162=$D$5,'FLETES (#) MAYO'!AB162*AB$5,0))))</f>
        <v>0</v>
      </c>
      <c r="AC162" s="179">
        <f>IF($C162=$D$2,'FLETES (#) MAYO'!AC162*AC$2,IF($C162=$D$3,'FLETES (#) MAYO'!AC162*AC$3,IF($C162=$D$4,'FLETES (#) MAYO'!AC162*AC$4,IF($C162=$D$5,'FLETES (#) MAYO'!AC162*AC$5,0))))</f>
        <v>0</v>
      </c>
      <c r="AD162" s="179">
        <f>IF($C162=$D$2,'FLETES (#) MAYO'!AD162*AD$2,IF($C162=$D$3,'FLETES (#) MAYO'!AD162*AD$3,IF($C162=$D$4,'FLETES (#) MAYO'!AD162*AD$4,IF($C162=$D$5,'FLETES (#) MAYO'!AD162*AD$5,0))))</f>
        <v>0</v>
      </c>
      <c r="AE162" s="179">
        <f>IF($C162=$D$2,'FLETES (#) MAYO'!AE162*AE$2,IF($C162=$D$3,'FLETES (#) MAYO'!AE162*AE$3,IF($C162=$D$4,'FLETES (#) MAYO'!AE162*AE$4,IF($C162=$D$5,'FLETES (#) MAYO'!AE162*AE$5,0))))</f>
        <v>0</v>
      </c>
      <c r="AF162" s="179">
        <f>IF($C162=$D$2,'FLETES (#) MAYO'!AF162*AF$2,IF($C162=$D$3,'FLETES (#) MAYO'!AF162*AF$3,IF($C162=$D$4,'FLETES (#) MAYO'!AF162*AF$4,IF($C162=$D$5,'FLETES (#) MAYO'!AF162*AF$5,0))))</f>
        <v>0</v>
      </c>
      <c r="AG162" s="179">
        <f>IF($C162=$D$2,'FLETES (#) MAYO'!AG162*AG$2,IF($C162=$D$3,'FLETES (#) MAYO'!AG162*AG$3,IF($C162=$D$4,'FLETES (#) MAYO'!AG162*AG$4,IF($C162=$D$5,'FLETES (#) MAYO'!AG162*AG$5,0))))</f>
        <v>0</v>
      </c>
      <c r="AH162" s="179">
        <f>IF($C162=$D$2,'FLETES (#) MAYO'!AH162*AH$2,IF($C162=$D$3,'FLETES (#) MAYO'!AH162*AH$3,IF($C162=$D$4,'FLETES (#) MAYO'!AH162*AH$4,IF($C162=$D$5,'FLETES (#) MAYO'!AH162*AH$5,0))))</f>
        <v>0</v>
      </c>
      <c r="AI162" s="179">
        <f>IF($C162=$D$2,'FLETES (#) MAYO'!AI162*AI$2,IF($C162=$D$3,'FLETES (#) MAYO'!AI162*AI$3,IF($C162=$D$4,'FLETES (#) MAYO'!AI162*AI$4,IF($C162=$D$5,'FLETES (#) MAYO'!AI162*AI$5,0))))</f>
        <v>0</v>
      </c>
      <c r="AJ162" s="179">
        <f>IF($C162=$D$2,'FLETES (#) MAYO'!AJ162*AJ$2,IF($C162=$D$3,'FLETES (#) MAYO'!AJ162*AJ$3,IF($C162=$D$4,'FLETES (#) MAYO'!AJ162*AJ$4,IF($C162=$D$5,'FLETES (#) MAYO'!AJ162*AJ$5,0))))</f>
        <v>0</v>
      </c>
      <c r="AK162" s="179">
        <f>IF($C162=$D$2,'FLETES (#) MAYO'!AK162*AK$2,IF($C162=$D$3,'FLETES (#) MAYO'!AK162*AK$3,IF($C162=$D$4,'FLETES (#) MAYO'!AK162*AK$4,IF($C162=$D$5,'FLETES (#) MAYO'!AK162*AK$5,0))))</f>
        <v>0</v>
      </c>
      <c r="AL162" s="179">
        <f>IF($C162=$D$2,'FLETES (#) MAYO'!AL162*AL$2,IF($C162=$D$3,'FLETES (#) MAYO'!AL162*AL$3,IF($C162=$D$4,'FLETES (#) MAYO'!AL162*AL$4,IF($C162=$D$5,'FLETES (#) MAYO'!AL162*AL$5,0))))</f>
        <v>0</v>
      </c>
      <c r="AM162" s="179">
        <f>IF($C162=$D$2,'FLETES (#) MAYO'!AM162*AM$2,IF($C162=$D$3,'FLETES (#) MAYO'!AM162*AM$3,IF($C162=$D$4,'FLETES (#) MAYO'!AM162*AM$4,IF($C162=$D$5,'FLETES (#) MAYO'!AM162*AM$5,0))))</f>
        <v>0</v>
      </c>
    </row>
    <row r="163" spans="1:39">
      <c r="A163" s="141"/>
      <c r="B163" s="165"/>
      <c r="C163" s="165"/>
      <c r="D163" s="178">
        <f t="shared" si="0"/>
        <v>0</v>
      </c>
      <c r="E163" s="179">
        <f>IF($C163=$D$2,'FLETES (#) MAYO'!E163*E$2,IF($C163=$D$3,'FLETES (#) MAYO'!E163*E$3,IF($C163=$D$4,'FLETES (#) MAYO'!E163*E$4,IF($C163=$D$5,'FLETES (#) MAYO'!E163*E$5,0))))</f>
        <v>0</v>
      </c>
      <c r="F163" s="179">
        <f>IF($C163=$D$2,'FLETES (#) MAYO'!F163*F$2,IF($C163=$D$3,'FLETES (#) MAYO'!F163*F$3,IF($C163=$D$4,'FLETES (#) MAYO'!F163*F$4,IF($C163=$D$5,'FLETES (#) MAYO'!F163*F$5,0))))</f>
        <v>0</v>
      </c>
      <c r="G163" s="179">
        <f>IF($C163=$D$2,'FLETES (#) MAYO'!G163*G$2,IF($C163=$D$3,'FLETES (#) MAYO'!G163*G$3,IF($C163=$D$4,'FLETES (#) MAYO'!G163*G$4,IF($C163=$D$5,'FLETES (#) MAYO'!G163*G$5,0))))</f>
        <v>0</v>
      </c>
      <c r="H163" s="179">
        <f>IF($C163=$D$2,'FLETES (#) MAYO'!H163*H$2,IF($C163=$D$3,'FLETES (#) MAYO'!H163*H$3,IF($C163=$D$4,'FLETES (#) MAYO'!H163*H$4,IF($C163=$D$5,'FLETES (#) MAYO'!H163*H$5,0))))</f>
        <v>0</v>
      </c>
      <c r="I163" s="179">
        <f>IF($C163=$D$2,'FLETES (#) MAYO'!I163*I$2,IF($C163=$D$3,'FLETES (#) MAYO'!I163*I$3,IF($C163=$D$4,'FLETES (#) MAYO'!I163*I$4,IF($C163=$D$5,'FLETES (#) MAYO'!I163*I$5,0))))</f>
        <v>0</v>
      </c>
      <c r="J163" s="179">
        <f>IF($C163=$D$2,'FLETES (#) MAYO'!J163*J$2,IF($C163=$D$3,'FLETES (#) MAYO'!J163*J$3,IF($C163=$D$4,'FLETES (#) MAYO'!J163*J$4,IF($C163=$D$5,'FLETES (#) MAYO'!J163*J$5,0))))</f>
        <v>0</v>
      </c>
      <c r="K163" s="179">
        <f>IF($C163=$D$2,'FLETES (#) MAYO'!K163*K$2,IF($C163=$D$3,'FLETES (#) MAYO'!K163*K$3,IF($C163=$D$4,'FLETES (#) MAYO'!K163*K$4,IF($C163=$D$5,'FLETES (#) MAYO'!K163*K$5,0))))</f>
        <v>0</v>
      </c>
      <c r="L163" s="179">
        <f>IF($C163=$D$2,'FLETES (#) MAYO'!L163*L$2,IF($C163=$D$3,'FLETES (#) MAYO'!L163*L$3,IF($C163=$D$4,'FLETES (#) MAYO'!L163*L$4,IF($C163=$D$5,'FLETES (#) MAYO'!L163*L$5,0))))</f>
        <v>0</v>
      </c>
      <c r="M163" s="179">
        <f>IF($C163=$D$2,'FLETES (#) MAYO'!M163*M$2,IF($C163=$D$3,'FLETES (#) MAYO'!M163*M$3,IF($C163=$D$4,'FLETES (#) MAYO'!M163*M$4,IF($C163=$D$5,'FLETES (#) MAYO'!M163*M$5,0))))</f>
        <v>0</v>
      </c>
      <c r="N163" s="179">
        <f>IF($C163=$D$2,'FLETES (#) MAYO'!N163*N$2,IF($C163=$D$3,'FLETES (#) MAYO'!N163*N$3,IF($C163=$D$4,'FLETES (#) MAYO'!N163*N$4,IF($C163=$D$5,'FLETES (#) MAYO'!N163*N$5,0))))</f>
        <v>0</v>
      </c>
      <c r="O163" s="179">
        <f>IF($C163=$D$2,'FLETES (#) MAYO'!O163*O$2,IF($C163=$D$3,'FLETES (#) MAYO'!O163*O$3,IF($C163=$D$4,'FLETES (#) MAYO'!O163*O$4,IF($C163=$D$5,'FLETES (#) MAYO'!O163*O$5,0))))</f>
        <v>0</v>
      </c>
      <c r="P163" s="179">
        <f>IF($C163=$D$2,'FLETES (#) MAYO'!P163*P$2,IF($C163=$D$3,'FLETES (#) MAYO'!P163*P$3,IF($C163=$D$4,'FLETES (#) MAYO'!P163*P$4,IF($C163=$D$5,'FLETES (#) MAYO'!P163*P$5,0))))</f>
        <v>0</v>
      </c>
      <c r="Q163" s="179">
        <f>IF($C163=$D$2,'FLETES (#) MAYO'!Q163*Q$2,IF($C163=$D$3,'FLETES (#) MAYO'!Q163*Q$3,IF($C163=$D$4,'FLETES (#) MAYO'!Q163*Q$4,IF($C163=$D$5,'FLETES (#) MAYO'!Q163*Q$5,0))))</f>
        <v>0</v>
      </c>
      <c r="R163" s="179">
        <f>IF($C163=$D$2,'FLETES (#) MAYO'!R163*R$2,IF($C163=$D$3,'FLETES (#) MAYO'!R163*R$3,IF($C163=$D$4,'FLETES (#) MAYO'!R163*R$4,IF($C163=$D$5,'FLETES (#) MAYO'!R163*R$5,0))))</f>
        <v>0</v>
      </c>
      <c r="S163" s="179">
        <f>IF($C163=$D$2,'FLETES (#) MAYO'!S163*S$2,IF($C163=$D$3,'FLETES (#) MAYO'!S163*S$3,IF($C163=$D$4,'FLETES (#) MAYO'!S163*S$4,IF($C163=$D$5,'FLETES (#) MAYO'!S163*S$5,0))))</f>
        <v>0</v>
      </c>
      <c r="T163" s="179">
        <f>IF($C163=$D$2,'FLETES (#) MAYO'!T163*T$2,IF($C163=$D$3,'FLETES (#) MAYO'!T163*T$3,IF($C163=$D$4,'FLETES (#) MAYO'!T163*T$4,IF($C163=$D$5,'FLETES (#) MAYO'!T163*T$5,0))))</f>
        <v>0</v>
      </c>
      <c r="U163" s="179">
        <f>IF($C163=$D$2,'FLETES (#) MAYO'!U163*U$2,IF($C163=$D$3,'FLETES (#) MAYO'!U163*U$3,IF($C163=$D$4,'FLETES (#) MAYO'!U163*U$4,IF($C163=$D$5,'FLETES (#) MAYO'!U163*U$5,0))))</f>
        <v>0</v>
      </c>
      <c r="V163" s="179">
        <f>IF($C163=$D$2,'FLETES (#) MAYO'!V163*V$2,IF($C163=$D$3,'FLETES (#) MAYO'!V163*V$3,IF($C163=$D$4,'FLETES (#) MAYO'!V163*V$4,IF($C163=$D$5,'FLETES (#) MAYO'!V163*V$5,0))))</f>
        <v>0</v>
      </c>
      <c r="W163" s="179">
        <f>IF($C163=$D$2,'FLETES (#) MAYO'!W163*W$2,IF($C163=$D$3,'FLETES (#) MAYO'!W163*W$3,IF($C163=$D$4,'FLETES (#) MAYO'!W163*W$4,IF($C163=$D$5,'FLETES (#) MAYO'!W163*W$5,0))))</f>
        <v>0</v>
      </c>
      <c r="X163" s="179">
        <f>IF($C163=$D$2,'FLETES (#) MAYO'!X163*X$2,IF($C163=$D$3,'FLETES (#) MAYO'!X163*X$3,IF($C163=$D$4,'FLETES (#) MAYO'!X163*X$4,IF($C163=$D$5,'FLETES (#) MAYO'!X163*X$5,0))))</f>
        <v>0</v>
      </c>
      <c r="Y163" s="179">
        <f>IF($C163=$D$2,'FLETES (#) MAYO'!Y163*Y$2,IF($C163=$D$3,'FLETES (#) MAYO'!Y163*Y$3,IF($C163=$D$4,'FLETES (#) MAYO'!Y163*Y$4,IF($C163=$D$5,'FLETES (#) MAYO'!Y163*Y$5,0))))</f>
        <v>0</v>
      </c>
      <c r="Z163" s="179">
        <f>IF($C163=$D$2,'FLETES (#) MAYO'!Z163*Z$2,IF($C163=$D$3,'FLETES (#) MAYO'!Z163*Z$3,IF($C163=$D$4,'FLETES (#) MAYO'!Z163*Z$4,IF($C163=$D$5,'FLETES (#) MAYO'!Z163*Z$5,0))))</f>
        <v>0</v>
      </c>
      <c r="AA163" s="179">
        <f>IF($C163=$D$2,'FLETES (#) MAYO'!AA163*AA$2,IF($C163=$D$3,'FLETES (#) MAYO'!AA163*AA$3,IF($C163=$D$4,'FLETES (#) MAYO'!AA163*AA$4,IF($C163=$D$5,'FLETES (#) MAYO'!AA163*AA$5,0))))</f>
        <v>0</v>
      </c>
      <c r="AB163" s="179">
        <f>IF($C163=$D$2,'FLETES (#) MAYO'!AB163*AB$2,IF($C163=$D$3,'FLETES (#) MAYO'!AB163*AB$3,IF($C163=$D$4,'FLETES (#) MAYO'!AB163*AB$4,IF($C163=$D$5,'FLETES (#) MAYO'!AB163*AB$5,0))))</f>
        <v>0</v>
      </c>
      <c r="AC163" s="179">
        <f>IF($C163=$D$2,'FLETES (#) MAYO'!AC163*AC$2,IF($C163=$D$3,'FLETES (#) MAYO'!AC163*AC$3,IF($C163=$D$4,'FLETES (#) MAYO'!AC163*AC$4,IF($C163=$D$5,'FLETES (#) MAYO'!AC163*AC$5,0))))</f>
        <v>0</v>
      </c>
      <c r="AD163" s="179">
        <f>IF($C163=$D$2,'FLETES (#) MAYO'!AD163*AD$2,IF($C163=$D$3,'FLETES (#) MAYO'!AD163*AD$3,IF($C163=$D$4,'FLETES (#) MAYO'!AD163*AD$4,IF($C163=$D$5,'FLETES (#) MAYO'!AD163*AD$5,0))))</f>
        <v>0</v>
      </c>
      <c r="AE163" s="179">
        <f>IF($C163=$D$2,'FLETES (#) MAYO'!AE163*AE$2,IF($C163=$D$3,'FLETES (#) MAYO'!AE163*AE$3,IF($C163=$D$4,'FLETES (#) MAYO'!AE163*AE$4,IF($C163=$D$5,'FLETES (#) MAYO'!AE163*AE$5,0))))</f>
        <v>0</v>
      </c>
      <c r="AF163" s="179">
        <f>IF($C163=$D$2,'FLETES (#) MAYO'!AF163*AF$2,IF($C163=$D$3,'FLETES (#) MAYO'!AF163*AF$3,IF($C163=$D$4,'FLETES (#) MAYO'!AF163*AF$4,IF($C163=$D$5,'FLETES (#) MAYO'!AF163*AF$5,0))))</f>
        <v>0</v>
      </c>
      <c r="AG163" s="179">
        <f>IF($C163=$D$2,'FLETES (#) MAYO'!AG163*AG$2,IF($C163=$D$3,'FLETES (#) MAYO'!AG163*AG$3,IF($C163=$D$4,'FLETES (#) MAYO'!AG163*AG$4,IF($C163=$D$5,'FLETES (#) MAYO'!AG163*AG$5,0))))</f>
        <v>0</v>
      </c>
      <c r="AH163" s="179">
        <f>IF($C163=$D$2,'FLETES (#) MAYO'!AH163*AH$2,IF($C163=$D$3,'FLETES (#) MAYO'!AH163*AH$3,IF($C163=$D$4,'FLETES (#) MAYO'!AH163*AH$4,IF($C163=$D$5,'FLETES (#) MAYO'!AH163*AH$5,0))))</f>
        <v>0</v>
      </c>
      <c r="AI163" s="179">
        <f>IF($C163=$D$2,'FLETES (#) MAYO'!AI163*AI$2,IF($C163=$D$3,'FLETES (#) MAYO'!AI163*AI$3,IF($C163=$D$4,'FLETES (#) MAYO'!AI163*AI$4,IF($C163=$D$5,'FLETES (#) MAYO'!AI163*AI$5,0))))</f>
        <v>0</v>
      </c>
      <c r="AJ163" s="179">
        <f>IF($C163=$D$2,'FLETES (#) MAYO'!AJ163*AJ$2,IF($C163=$D$3,'FLETES (#) MAYO'!AJ163*AJ$3,IF($C163=$D$4,'FLETES (#) MAYO'!AJ163*AJ$4,IF($C163=$D$5,'FLETES (#) MAYO'!AJ163*AJ$5,0))))</f>
        <v>0</v>
      </c>
      <c r="AK163" s="179">
        <f>IF($C163=$D$2,'FLETES (#) MAYO'!AK163*AK$2,IF($C163=$D$3,'FLETES (#) MAYO'!AK163*AK$3,IF($C163=$D$4,'FLETES (#) MAYO'!AK163*AK$4,IF($C163=$D$5,'FLETES (#) MAYO'!AK163*AK$5,0))))</f>
        <v>0</v>
      </c>
      <c r="AL163" s="179">
        <f>IF($C163=$D$2,'FLETES (#) MAYO'!AL163*AL$2,IF($C163=$D$3,'FLETES (#) MAYO'!AL163*AL$3,IF($C163=$D$4,'FLETES (#) MAYO'!AL163*AL$4,IF($C163=$D$5,'FLETES (#) MAYO'!AL163*AL$5,0))))</f>
        <v>0</v>
      </c>
      <c r="AM163" s="179">
        <f>IF($C163=$D$2,'FLETES (#) MAYO'!AM163*AM$2,IF($C163=$D$3,'FLETES (#) MAYO'!AM163*AM$3,IF($C163=$D$4,'FLETES (#) MAYO'!AM163*AM$4,IF($C163=$D$5,'FLETES (#) MAYO'!AM163*AM$5,0))))</f>
        <v>0</v>
      </c>
    </row>
    <row r="164" spans="1:39">
      <c r="A164" s="141"/>
      <c r="B164" s="165"/>
      <c r="C164" s="165"/>
      <c r="D164" s="178">
        <f t="shared" si="0"/>
        <v>0</v>
      </c>
      <c r="E164" s="179">
        <f>IF($C164=$D$2,'FLETES (#) MAYO'!E164*E$2,IF($C164=$D$3,'FLETES (#) MAYO'!E164*E$3,IF($C164=$D$4,'FLETES (#) MAYO'!E164*E$4,IF($C164=$D$5,'FLETES (#) MAYO'!E164*E$5,0))))</f>
        <v>0</v>
      </c>
      <c r="F164" s="179">
        <f>IF($C164=$D$2,'FLETES (#) MAYO'!F164*F$2,IF($C164=$D$3,'FLETES (#) MAYO'!F164*F$3,IF($C164=$D$4,'FLETES (#) MAYO'!F164*F$4,IF($C164=$D$5,'FLETES (#) MAYO'!F164*F$5,0))))</f>
        <v>0</v>
      </c>
      <c r="G164" s="179">
        <f>IF($C164=$D$2,'FLETES (#) MAYO'!G164*G$2,IF($C164=$D$3,'FLETES (#) MAYO'!G164*G$3,IF($C164=$D$4,'FLETES (#) MAYO'!G164*G$4,IF($C164=$D$5,'FLETES (#) MAYO'!G164*G$5,0))))</f>
        <v>0</v>
      </c>
      <c r="H164" s="179">
        <f>IF($C164=$D$2,'FLETES (#) MAYO'!H164*H$2,IF($C164=$D$3,'FLETES (#) MAYO'!H164*H$3,IF($C164=$D$4,'FLETES (#) MAYO'!H164*H$4,IF($C164=$D$5,'FLETES (#) MAYO'!H164*H$5,0))))</f>
        <v>0</v>
      </c>
      <c r="I164" s="179">
        <f>IF($C164=$D$2,'FLETES (#) MAYO'!I164*I$2,IF($C164=$D$3,'FLETES (#) MAYO'!I164*I$3,IF($C164=$D$4,'FLETES (#) MAYO'!I164*I$4,IF($C164=$D$5,'FLETES (#) MAYO'!I164*I$5,0))))</f>
        <v>0</v>
      </c>
      <c r="J164" s="179">
        <f>IF($C164=$D$2,'FLETES (#) MAYO'!J164*J$2,IF($C164=$D$3,'FLETES (#) MAYO'!J164*J$3,IF($C164=$D$4,'FLETES (#) MAYO'!J164*J$4,IF($C164=$D$5,'FLETES (#) MAYO'!J164*J$5,0))))</f>
        <v>0</v>
      </c>
      <c r="K164" s="179">
        <f>IF($C164=$D$2,'FLETES (#) MAYO'!K164*K$2,IF($C164=$D$3,'FLETES (#) MAYO'!K164*K$3,IF($C164=$D$4,'FLETES (#) MAYO'!K164*K$4,IF($C164=$D$5,'FLETES (#) MAYO'!K164*K$5,0))))</f>
        <v>0</v>
      </c>
      <c r="L164" s="179">
        <f>IF($C164=$D$2,'FLETES (#) MAYO'!L164*L$2,IF($C164=$D$3,'FLETES (#) MAYO'!L164*L$3,IF($C164=$D$4,'FLETES (#) MAYO'!L164*L$4,IF($C164=$D$5,'FLETES (#) MAYO'!L164*L$5,0))))</f>
        <v>0</v>
      </c>
      <c r="M164" s="179">
        <f>IF($C164=$D$2,'FLETES (#) MAYO'!M164*M$2,IF($C164=$D$3,'FLETES (#) MAYO'!M164*M$3,IF($C164=$D$4,'FLETES (#) MAYO'!M164*M$4,IF($C164=$D$5,'FLETES (#) MAYO'!M164*M$5,0))))</f>
        <v>0</v>
      </c>
      <c r="N164" s="179">
        <f>IF($C164=$D$2,'FLETES (#) MAYO'!N164*N$2,IF($C164=$D$3,'FLETES (#) MAYO'!N164*N$3,IF($C164=$D$4,'FLETES (#) MAYO'!N164*N$4,IF($C164=$D$5,'FLETES (#) MAYO'!N164*N$5,0))))</f>
        <v>0</v>
      </c>
      <c r="O164" s="179">
        <f>IF($C164=$D$2,'FLETES (#) MAYO'!O164*O$2,IF($C164=$D$3,'FLETES (#) MAYO'!O164*O$3,IF($C164=$D$4,'FLETES (#) MAYO'!O164*O$4,IF($C164=$D$5,'FLETES (#) MAYO'!O164*O$5,0))))</f>
        <v>0</v>
      </c>
      <c r="P164" s="179">
        <f>IF($C164=$D$2,'FLETES (#) MAYO'!P164*P$2,IF($C164=$D$3,'FLETES (#) MAYO'!P164*P$3,IF($C164=$D$4,'FLETES (#) MAYO'!P164*P$4,IF($C164=$D$5,'FLETES (#) MAYO'!P164*P$5,0))))</f>
        <v>0</v>
      </c>
      <c r="Q164" s="179">
        <f>IF($C164=$D$2,'FLETES (#) MAYO'!Q164*Q$2,IF($C164=$D$3,'FLETES (#) MAYO'!Q164*Q$3,IF($C164=$D$4,'FLETES (#) MAYO'!Q164*Q$4,IF($C164=$D$5,'FLETES (#) MAYO'!Q164*Q$5,0))))</f>
        <v>0</v>
      </c>
      <c r="R164" s="179">
        <f>IF($C164=$D$2,'FLETES (#) MAYO'!R164*R$2,IF($C164=$D$3,'FLETES (#) MAYO'!R164*R$3,IF($C164=$D$4,'FLETES (#) MAYO'!R164*R$4,IF($C164=$D$5,'FLETES (#) MAYO'!R164*R$5,0))))</f>
        <v>0</v>
      </c>
      <c r="S164" s="179">
        <f>IF($C164=$D$2,'FLETES (#) MAYO'!S164*S$2,IF($C164=$D$3,'FLETES (#) MAYO'!S164*S$3,IF($C164=$D$4,'FLETES (#) MAYO'!S164*S$4,IF($C164=$D$5,'FLETES (#) MAYO'!S164*S$5,0))))</f>
        <v>0</v>
      </c>
      <c r="T164" s="179">
        <f>IF($C164=$D$2,'FLETES (#) MAYO'!T164*T$2,IF($C164=$D$3,'FLETES (#) MAYO'!T164*T$3,IF($C164=$D$4,'FLETES (#) MAYO'!T164*T$4,IF($C164=$D$5,'FLETES (#) MAYO'!T164*T$5,0))))</f>
        <v>0</v>
      </c>
      <c r="U164" s="179">
        <f>IF($C164=$D$2,'FLETES (#) MAYO'!U164*U$2,IF($C164=$D$3,'FLETES (#) MAYO'!U164*U$3,IF($C164=$D$4,'FLETES (#) MAYO'!U164*U$4,IF($C164=$D$5,'FLETES (#) MAYO'!U164*U$5,0))))</f>
        <v>0</v>
      </c>
      <c r="V164" s="179">
        <f>IF($C164=$D$2,'FLETES (#) MAYO'!V164*V$2,IF($C164=$D$3,'FLETES (#) MAYO'!V164*V$3,IF($C164=$D$4,'FLETES (#) MAYO'!V164*V$4,IF($C164=$D$5,'FLETES (#) MAYO'!V164*V$5,0))))</f>
        <v>0</v>
      </c>
      <c r="W164" s="179">
        <f>IF($C164=$D$2,'FLETES (#) MAYO'!W164*W$2,IF($C164=$D$3,'FLETES (#) MAYO'!W164*W$3,IF($C164=$D$4,'FLETES (#) MAYO'!W164*W$4,IF($C164=$D$5,'FLETES (#) MAYO'!W164*W$5,0))))</f>
        <v>0</v>
      </c>
      <c r="X164" s="179">
        <f>IF($C164=$D$2,'FLETES (#) MAYO'!X164*X$2,IF($C164=$D$3,'FLETES (#) MAYO'!X164*X$3,IF($C164=$D$4,'FLETES (#) MAYO'!X164*X$4,IF($C164=$D$5,'FLETES (#) MAYO'!X164*X$5,0))))</f>
        <v>0</v>
      </c>
      <c r="Y164" s="179">
        <f>IF($C164=$D$2,'FLETES (#) MAYO'!Y164*Y$2,IF($C164=$D$3,'FLETES (#) MAYO'!Y164*Y$3,IF($C164=$D$4,'FLETES (#) MAYO'!Y164*Y$4,IF($C164=$D$5,'FLETES (#) MAYO'!Y164*Y$5,0))))</f>
        <v>0</v>
      </c>
      <c r="Z164" s="179">
        <f>IF($C164=$D$2,'FLETES (#) MAYO'!Z164*Z$2,IF($C164=$D$3,'FLETES (#) MAYO'!Z164*Z$3,IF($C164=$D$4,'FLETES (#) MAYO'!Z164*Z$4,IF($C164=$D$5,'FLETES (#) MAYO'!Z164*Z$5,0))))</f>
        <v>0</v>
      </c>
      <c r="AA164" s="179">
        <f>IF($C164=$D$2,'FLETES (#) MAYO'!AA164*AA$2,IF($C164=$D$3,'FLETES (#) MAYO'!AA164*AA$3,IF($C164=$D$4,'FLETES (#) MAYO'!AA164*AA$4,IF($C164=$D$5,'FLETES (#) MAYO'!AA164*AA$5,0))))</f>
        <v>0</v>
      </c>
      <c r="AB164" s="179">
        <f>IF($C164=$D$2,'FLETES (#) MAYO'!AB164*AB$2,IF($C164=$D$3,'FLETES (#) MAYO'!AB164*AB$3,IF($C164=$D$4,'FLETES (#) MAYO'!AB164*AB$4,IF($C164=$D$5,'FLETES (#) MAYO'!AB164*AB$5,0))))</f>
        <v>0</v>
      </c>
      <c r="AC164" s="179">
        <f>IF($C164=$D$2,'FLETES (#) MAYO'!AC164*AC$2,IF($C164=$D$3,'FLETES (#) MAYO'!AC164*AC$3,IF($C164=$D$4,'FLETES (#) MAYO'!AC164*AC$4,IF($C164=$D$5,'FLETES (#) MAYO'!AC164*AC$5,0))))</f>
        <v>0</v>
      </c>
      <c r="AD164" s="179">
        <f>IF($C164=$D$2,'FLETES (#) MAYO'!AD164*AD$2,IF($C164=$D$3,'FLETES (#) MAYO'!AD164*AD$3,IF($C164=$D$4,'FLETES (#) MAYO'!AD164*AD$4,IF($C164=$D$5,'FLETES (#) MAYO'!AD164*AD$5,0))))</f>
        <v>0</v>
      </c>
      <c r="AE164" s="179">
        <f>IF($C164=$D$2,'FLETES (#) MAYO'!AE164*AE$2,IF($C164=$D$3,'FLETES (#) MAYO'!AE164*AE$3,IF($C164=$D$4,'FLETES (#) MAYO'!AE164*AE$4,IF($C164=$D$5,'FLETES (#) MAYO'!AE164*AE$5,0))))</f>
        <v>0</v>
      </c>
      <c r="AF164" s="179">
        <f>IF($C164=$D$2,'FLETES (#) MAYO'!AF164*AF$2,IF($C164=$D$3,'FLETES (#) MAYO'!AF164*AF$3,IF($C164=$D$4,'FLETES (#) MAYO'!AF164*AF$4,IF($C164=$D$5,'FLETES (#) MAYO'!AF164*AF$5,0))))</f>
        <v>0</v>
      </c>
      <c r="AG164" s="179">
        <f>IF($C164=$D$2,'FLETES (#) MAYO'!AG164*AG$2,IF($C164=$D$3,'FLETES (#) MAYO'!AG164*AG$3,IF($C164=$D$4,'FLETES (#) MAYO'!AG164*AG$4,IF($C164=$D$5,'FLETES (#) MAYO'!AG164*AG$5,0))))</f>
        <v>0</v>
      </c>
      <c r="AH164" s="179">
        <f>IF($C164=$D$2,'FLETES (#) MAYO'!AH164*AH$2,IF($C164=$D$3,'FLETES (#) MAYO'!AH164*AH$3,IF($C164=$D$4,'FLETES (#) MAYO'!AH164*AH$4,IF($C164=$D$5,'FLETES (#) MAYO'!AH164*AH$5,0))))</f>
        <v>0</v>
      </c>
      <c r="AI164" s="179">
        <f>IF($C164=$D$2,'FLETES (#) MAYO'!AI164*AI$2,IF($C164=$D$3,'FLETES (#) MAYO'!AI164*AI$3,IF($C164=$D$4,'FLETES (#) MAYO'!AI164*AI$4,IF($C164=$D$5,'FLETES (#) MAYO'!AI164*AI$5,0))))</f>
        <v>0</v>
      </c>
      <c r="AJ164" s="179">
        <f>IF($C164=$D$2,'FLETES (#) MAYO'!AJ164*AJ$2,IF($C164=$D$3,'FLETES (#) MAYO'!AJ164*AJ$3,IF($C164=$D$4,'FLETES (#) MAYO'!AJ164*AJ$4,IF($C164=$D$5,'FLETES (#) MAYO'!AJ164*AJ$5,0))))</f>
        <v>0</v>
      </c>
      <c r="AK164" s="179">
        <f>IF($C164=$D$2,'FLETES (#) MAYO'!AK164*AK$2,IF($C164=$D$3,'FLETES (#) MAYO'!AK164*AK$3,IF($C164=$D$4,'FLETES (#) MAYO'!AK164*AK$4,IF($C164=$D$5,'FLETES (#) MAYO'!AK164*AK$5,0))))</f>
        <v>0</v>
      </c>
      <c r="AL164" s="179">
        <f>IF($C164=$D$2,'FLETES (#) MAYO'!AL164*AL$2,IF($C164=$D$3,'FLETES (#) MAYO'!AL164*AL$3,IF($C164=$D$4,'FLETES (#) MAYO'!AL164*AL$4,IF($C164=$D$5,'FLETES (#) MAYO'!AL164*AL$5,0))))</f>
        <v>0</v>
      </c>
      <c r="AM164" s="179">
        <f>IF($C164=$D$2,'FLETES (#) MAYO'!AM164*AM$2,IF($C164=$D$3,'FLETES (#) MAYO'!AM164*AM$3,IF($C164=$D$4,'FLETES (#) MAYO'!AM164*AM$4,IF($C164=$D$5,'FLETES (#) MAYO'!AM164*AM$5,0))))</f>
        <v>0</v>
      </c>
    </row>
    <row r="165" spans="1:39">
      <c r="A165" s="141"/>
      <c r="B165" s="165"/>
      <c r="C165" s="165"/>
      <c r="D165" s="178">
        <f t="shared" si="0"/>
        <v>0</v>
      </c>
      <c r="E165" s="179">
        <f>IF($C165=$D$2,'FLETES (#) MAYO'!E165*E$2,IF($C165=$D$3,'FLETES (#) MAYO'!E165*E$3,IF($C165=$D$4,'FLETES (#) MAYO'!E165*E$4,IF($C165=$D$5,'FLETES (#) MAYO'!E165*E$5,0))))</f>
        <v>0</v>
      </c>
      <c r="F165" s="179">
        <f>IF($C165=$D$2,'FLETES (#) MAYO'!F165*F$2,IF($C165=$D$3,'FLETES (#) MAYO'!F165*F$3,IF($C165=$D$4,'FLETES (#) MAYO'!F165*F$4,IF($C165=$D$5,'FLETES (#) MAYO'!F165*F$5,0))))</f>
        <v>0</v>
      </c>
      <c r="G165" s="179">
        <f>IF($C165=$D$2,'FLETES (#) MAYO'!G165*G$2,IF($C165=$D$3,'FLETES (#) MAYO'!G165*G$3,IF($C165=$D$4,'FLETES (#) MAYO'!G165*G$4,IF($C165=$D$5,'FLETES (#) MAYO'!G165*G$5,0))))</f>
        <v>0</v>
      </c>
      <c r="H165" s="179">
        <f>IF($C165=$D$2,'FLETES (#) MAYO'!H165*H$2,IF($C165=$D$3,'FLETES (#) MAYO'!H165*H$3,IF($C165=$D$4,'FLETES (#) MAYO'!H165*H$4,IF($C165=$D$5,'FLETES (#) MAYO'!H165*H$5,0))))</f>
        <v>0</v>
      </c>
      <c r="I165" s="179">
        <f>IF($C165=$D$2,'FLETES (#) MAYO'!I165*I$2,IF($C165=$D$3,'FLETES (#) MAYO'!I165*I$3,IF($C165=$D$4,'FLETES (#) MAYO'!I165*I$4,IF($C165=$D$5,'FLETES (#) MAYO'!I165*I$5,0))))</f>
        <v>0</v>
      </c>
      <c r="J165" s="179">
        <f>IF($C165=$D$2,'FLETES (#) MAYO'!J165*J$2,IF($C165=$D$3,'FLETES (#) MAYO'!J165*J$3,IF($C165=$D$4,'FLETES (#) MAYO'!J165*J$4,IF($C165=$D$5,'FLETES (#) MAYO'!J165*J$5,0))))</f>
        <v>0</v>
      </c>
      <c r="K165" s="179">
        <f>IF($C165=$D$2,'FLETES (#) MAYO'!K165*K$2,IF($C165=$D$3,'FLETES (#) MAYO'!K165*K$3,IF($C165=$D$4,'FLETES (#) MAYO'!K165*K$4,IF($C165=$D$5,'FLETES (#) MAYO'!K165*K$5,0))))</f>
        <v>0</v>
      </c>
      <c r="L165" s="179">
        <f>IF($C165=$D$2,'FLETES (#) MAYO'!L165*L$2,IF($C165=$D$3,'FLETES (#) MAYO'!L165*L$3,IF($C165=$D$4,'FLETES (#) MAYO'!L165*L$4,IF($C165=$D$5,'FLETES (#) MAYO'!L165*L$5,0))))</f>
        <v>0</v>
      </c>
      <c r="M165" s="179">
        <f>IF($C165=$D$2,'FLETES (#) MAYO'!M165*M$2,IF($C165=$D$3,'FLETES (#) MAYO'!M165*M$3,IF($C165=$D$4,'FLETES (#) MAYO'!M165*M$4,IF($C165=$D$5,'FLETES (#) MAYO'!M165*M$5,0))))</f>
        <v>0</v>
      </c>
      <c r="N165" s="179">
        <f>IF($C165=$D$2,'FLETES (#) MAYO'!N165*N$2,IF($C165=$D$3,'FLETES (#) MAYO'!N165*N$3,IF($C165=$D$4,'FLETES (#) MAYO'!N165*N$4,IF($C165=$D$5,'FLETES (#) MAYO'!N165*N$5,0))))</f>
        <v>0</v>
      </c>
      <c r="O165" s="179">
        <f>IF($C165=$D$2,'FLETES (#) MAYO'!O165*O$2,IF($C165=$D$3,'FLETES (#) MAYO'!O165*O$3,IF($C165=$D$4,'FLETES (#) MAYO'!O165*O$4,IF($C165=$D$5,'FLETES (#) MAYO'!O165*O$5,0))))</f>
        <v>0</v>
      </c>
      <c r="P165" s="179">
        <f>IF($C165=$D$2,'FLETES (#) MAYO'!P165*P$2,IF($C165=$D$3,'FLETES (#) MAYO'!P165*P$3,IF($C165=$D$4,'FLETES (#) MAYO'!P165*P$4,IF($C165=$D$5,'FLETES (#) MAYO'!P165*P$5,0))))</f>
        <v>0</v>
      </c>
      <c r="Q165" s="179">
        <f>IF($C165=$D$2,'FLETES (#) MAYO'!Q165*Q$2,IF($C165=$D$3,'FLETES (#) MAYO'!Q165*Q$3,IF($C165=$D$4,'FLETES (#) MAYO'!Q165*Q$4,IF($C165=$D$5,'FLETES (#) MAYO'!Q165*Q$5,0))))</f>
        <v>0</v>
      </c>
      <c r="R165" s="179">
        <f>IF($C165=$D$2,'FLETES (#) MAYO'!R165*R$2,IF($C165=$D$3,'FLETES (#) MAYO'!R165*R$3,IF($C165=$D$4,'FLETES (#) MAYO'!R165*R$4,IF($C165=$D$5,'FLETES (#) MAYO'!R165*R$5,0))))</f>
        <v>0</v>
      </c>
      <c r="S165" s="179">
        <f>IF($C165=$D$2,'FLETES (#) MAYO'!S165*S$2,IF($C165=$D$3,'FLETES (#) MAYO'!S165*S$3,IF($C165=$D$4,'FLETES (#) MAYO'!S165*S$4,IF($C165=$D$5,'FLETES (#) MAYO'!S165*S$5,0))))</f>
        <v>0</v>
      </c>
      <c r="T165" s="179">
        <f>IF($C165=$D$2,'FLETES (#) MAYO'!T165*T$2,IF($C165=$D$3,'FLETES (#) MAYO'!T165*T$3,IF($C165=$D$4,'FLETES (#) MAYO'!T165*T$4,IF($C165=$D$5,'FLETES (#) MAYO'!T165*T$5,0))))</f>
        <v>0</v>
      </c>
      <c r="U165" s="179">
        <f>IF($C165=$D$2,'FLETES (#) MAYO'!U165*U$2,IF($C165=$D$3,'FLETES (#) MAYO'!U165*U$3,IF($C165=$D$4,'FLETES (#) MAYO'!U165*U$4,IF($C165=$D$5,'FLETES (#) MAYO'!U165*U$5,0))))</f>
        <v>0</v>
      </c>
      <c r="V165" s="179">
        <f>IF($C165=$D$2,'FLETES (#) MAYO'!V165*V$2,IF($C165=$D$3,'FLETES (#) MAYO'!V165*V$3,IF($C165=$D$4,'FLETES (#) MAYO'!V165*V$4,IF($C165=$D$5,'FLETES (#) MAYO'!V165*V$5,0))))</f>
        <v>0</v>
      </c>
      <c r="W165" s="179">
        <f>IF($C165=$D$2,'FLETES (#) MAYO'!W165*W$2,IF($C165=$D$3,'FLETES (#) MAYO'!W165*W$3,IF($C165=$D$4,'FLETES (#) MAYO'!W165*W$4,IF($C165=$D$5,'FLETES (#) MAYO'!W165*W$5,0))))</f>
        <v>0</v>
      </c>
      <c r="X165" s="179">
        <f>IF($C165=$D$2,'FLETES (#) MAYO'!X165*X$2,IF($C165=$D$3,'FLETES (#) MAYO'!X165*X$3,IF($C165=$D$4,'FLETES (#) MAYO'!X165*X$4,IF($C165=$D$5,'FLETES (#) MAYO'!X165*X$5,0))))</f>
        <v>0</v>
      </c>
      <c r="Y165" s="179">
        <f>IF($C165=$D$2,'FLETES (#) MAYO'!Y165*Y$2,IF($C165=$D$3,'FLETES (#) MAYO'!Y165*Y$3,IF($C165=$D$4,'FLETES (#) MAYO'!Y165*Y$4,IF($C165=$D$5,'FLETES (#) MAYO'!Y165*Y$5,0))))</f>
        <v>0</v>
      </c>
      <c r="Z165" s="179">
        <f>IF($C165=$D$2,'FLETES (#) MAYO'!Z165*Z$2,IF($C165=$D$3,'FLETES (#) MAYO'!Z165*Z$3,IF($C165=$D$4,'FLETES (#) MAYO'!Z165*Z$4,IF($C165=$D$5,'FLETES (#) MAYO'!Z165*Z$5,0))))</f>
        <v>0</v>
      </c>
      <c r="AA165" s="179">
        <f>IF($C165=$D$2,'FLETES (#) MAYO'!AA165*AA$2,IF($C165=$D$3,'FLETES (#) MAYO'!AA165*AA$3,IF($C165=$D$4,'FLETES (#) MAYO'!AA165*AA$4,IF($C165=$D$5,'FLETES (#) MAYO'!AA165*AA$5,0))))</f>
        <v>0</v>
      </c>
      <c r="AB165" s="179">
        <f>IF($C165=$D$2,'FLETES (#) MAYO'!AB165*AB$2,IF($C165=$D$3,'FLETES (#) MAYO'!AB165*AB$3,IF($C165=$D$4,'FLETES (#) MAYO'!AB165*AB$4,IF($C165=$D$5,'FLETES (#) MAYO'!AB165*AB$5,0))))</f>
        <v>0</v>
      </c>
      <c r="AC165" s="179">
        <f>IF($C165=$D$2,'FLETES (#) MAYO'!AC165*AC$2,IF($C165=$D$3,'FLETES (#) MAYO'!AC165*AC$3,IF($C165=$D$4,'FLETES (#) MAYO'!AC165*AC$4,IF($C165=$D$5,'FLETES (#) MAYO'!AC165*AC$5,0))))</f>
        <v>0</v>
      </c>
      <c r="AD165" s="179">
        <f>IF($C165=$D$2,'FLETES (#) MAYO'!AD165*AD$2,IF($C165=$D$3,'FLETES (#) MAYO'!AD165*AD$3,IF($C165=$D$4,'FLETES (#) MAYO'!AD165*AD$4,IF($C165=$D$5,'FLETES (#) MAYO'!AD165*AD$5,0))))</f>
        <v>0</v>
      </c>
      <c r="AE165" s="179">
        <f>IF($C165=$D$2,'FLETES (#) MAYO'!AE165*AE$2,IF($C165=$D$3,'FLETES (#) MAYO'!AE165*AE$3,IF($C165=$D$4,'FLETES (#) MAYO'!AE165*AE$4,IF($C165=$D$5,'FLETES (#) MAYO'!AE165*AE$5,0))))</f>
        <v>0</v>
      </c>
      <c r="AF165" s="179">
        <f>IF($C165=$D$2,'FLETES (#) MAYO'!AF165*AF$2,IF($C165=$D$3,'FLETES (#) MAYO'!AF165*AF$3,IF($C165=$D$4,'FLETES (#) MAYO'!AF165*AF$4,IF($C165=$D$5,'FLETES (#) MAYO'!AF165*AF$5,0))))</f>
        <v>0</v>
      </c>
      <c r="AG165" s="179">
        <f>IF($C165=$D$2,'FLETES (#) MAYO'!AG165*AG$2,IF($C165=$D$3,'FLETES (#) MAYO'!AG165*AG$3,IF($C165=$D$4,'FLETES (#) MAYO'!AG165*AG$4,IF($C165=$D$5,'FLETES (#) MAYO'!AG165*AG$5,0))))</f>
        <v>0</v>
      </c>
      <c r="AH165" s="179">
        <f>IF($C165=$D$2,'FLETES (#) MAYO'!AH165*AH$2,IF($C165=$D$3,'FLETES (#) MAYO'!AH165*AH$3,IF($C165=$D$4,'FLETES (#) MAYO'!AH165*AH$4,IF($C165=$D$5,'FLETES (#) MAYO'!AH165*AH$5,0))))</f>
        <v>0</v>
      </c>
      <c r="AI165" s="179">
        <f>IF($C165=$D$2,'FLETES (#) MAYO'!AI165*AI$2,IF($C165=$D$3,'FLETES (#) MAYO'!AI165*AI$3,IF($C165=$D$4,'FLETES (#) MAYO'!AI165*AI$4,IF($C165=$D$5,'FLETES (#) MAYO'!AI165*AI$5,0))))</f>
        <v>0</v>
      </c>
      <c r="AJ165" s="179">
        <f>IF($C165=$D$2,'FLETES (#) MAYO'!AJ165*AJ$2,IF($C165=$D$3,'FLETES (#) MAYO'!AJ165*AJ$3,IF($C165=$D$4,'FLETES (#) MAYO'!AJ165*AJ$4,IF($C165=$D$5,'FLETES (#) MAYO'!AJ165*AJ$5,0))))</f>
        <v>0</v>
      </c>
      <c r="AK165" s="179">
        <f>IF($C165=$D$2,'FLETES (#) MAYO'!AK165*AK$2,IF($C165=$D$3,'FLETES (#) MAYO'!AK165*AK$3,IF($C165=$D$4,'FLETES (#) MAYO'!AK165*AK$4,IF($C165=$D$5,'FLETES (#) MAYO'!AK165*AK$5,0))))</f>
        <v>0</v>
      </c>
      <c r="AL165" s="179">
        <f>IF($C165=$D$2,'FLETES (#) MAYO'!AL165*AL$2,IF($C165=$D$3,'FLETES (#) MAYO'!AL165*AL$3,IF($C165=$D$4,'FLETES (#) MAYO'!AL165*AL$4,IF($C165=$D$5,'FLETES (#) MAYO'!AL165*AL$5,0))))</f>
        <v>0</v>
      </c>
      <c r="AM165" s="179">
        <f>IF($C165=$D$2,'FLETES (#) MAYO'!AM165*AM$2,IF($C165=$D$3,'FLETES (#) MAYO'!AM165*AM$3,IF($C165=$D$4,'FLETES (#) MAYO'!AM165*AM$4,IF($C165=$D$5,'FLETES (#) MAYO'!AM165*AM$5,0))))</f>
        <v>0</v>
      </c>
    </row>
    <row r="166" spans="1:39">
      <c r="A166" s="141"/>
      <c r="B166" s="165"/>
      <c r="C166" s="165"/>
      <c r="D166" s="178">
        <f t="shared" si="0"/>
        <v>0</v>
      </c>
      <c r="E166" s="179">
        <f>IF($C166=$D$2,'FLETES (#) MAYO'!E166*E$2,IF($C166=$D$3,'FLETES (#) MAYO'!E166*E$3,IF($C166=$D$4,'FLETES (#) MAYO'!E166*E$4,IF($C166=$D$5,'FLETES (#) MAYO'!E166*E$5,0))))</f>
        <v>0</v>
      </c>
      <c r="F166" s="179">
        <f>IF($C166=$D$2,'FLETES (#) MAYO'!F166*F$2,IF($C166=$D$3,'FLETES (#) MAYO'!F166*F$3,IF($C166=$D$4,'FLETES (#) MAYO'!F166*F$4,IF($C166=$D$5,'FLETES (#) MAYO'!F166*F$5,0))))</f>
        <v>0</v>
      </c>
      <c r="G166" s="179">
        <f>IF($C166=$D$2,'FLETES (#) MAYO'!G166*G$2,IF($C166=$D$3,'FLETES (#) MAYO'!G166*G$3,IF($C166=$D$4,'FLETES (#) MAYO'!G166*G$4,IF($C166=$D$5,'FLETES (#) MAYO'!G166*G$5,0))))</f>
        <v>0</v>
      </c>
      <c r="H166" s="179">
        <f>IF($C166=$D$2,'FLETES (#) MAYO'!H166*H$2,IF($C166=$D$3,'FLETES (#) MAYO'!H166*H$3,IF($C166=$D$4,'FLETES (#) MAYO'!H166*H$4,IF($C166=$D$5,'FLETES (#) MAYO'!H166*H$5,0))))</f>
        <v>0</v>
      </c>
      <c r="I166" s="179">
        <f>IF($C166=$D$2,'FLETES (#) MAYO'!I166*I$2,IF($C166=$D$3,'FLETES (#) MAYO'!I166*I$3,IF($C166=$D$4,'FLETES (#) MAYO'!I166*I$4,IF($C166=$D$5,'FLETES (#) MAYO'!I166*I$5,0))))</f>
        <v>0</v>
      </c>
      <c r="J166" s="179">
        <f>IF($C166=$D$2,'FLETES (#) MAYO'!J166*J$2,IF($C166=$D$3,'FLETES (#) MAYO'!J166*J$3,IF($C166=$D$4,'FLETES (#) MAYO'!J166*J$4,IF($C166=$D$5,'FLETES (#) MAYO'!J166*J$5,0))))</f>
        <v>0</v>
      </c>
      <c r="K166" s="179">
        <f>IF($C166=$D$2,'FLETES (#) MAYO'!K166*K$2,IF($C166=$D$3,'FLETES (#) MAYO'!K166*K$3,IF($C166=$D$4,'FLETES (#) MAYO'!K166*K$4,IF($C166=$D$5,'FLETES (#) MAYO'!K166*K$5,0))))</f>
        <v>0</v>
      </c>
      <c r="L166" s="179">
        <f>IF($C166=$D$2,'FLETES (#) MAYO'!L166*L$2,IF($C166=$D$3,'FLETES (#) MAYO'!L166*L$3,IF($C166=$D$4,'FLETES (#) MAYO'!L166*L$4,IF($C166=$D$5,'FLETES (#) MAYO'!L166*L$5,0))))</f>
        <v>0</v>
      </c>
      <c r="M166" s="179">
        <f>IF($C166=$D$2,'FLETES (#) MAYO'!M166*M$2,IF($C166=$D$3,'FLETES (#) MAYO'!M166*M$3,IF($C166=$D$4,'FLETES (#) MAYO'!M166*M$4,IF($C166=$D$5,'FLETES (#) MAYO'!M166*M$5,0))))</f>
        <v>0</v>
      </c>
      <c r="N166" s="179">
        <f>IF($C166=$D$2,'FLETES (#) MAYO'!N166*N$2,IF($C166=$D$3,'FLETES (#) MAYO'!N166*N$3,IF($C166=$D$4,'FLETES (#) MAYO'!N166*N$4,IF($C166=$D$5,'FLETES (#) MAYO'!N166*N$5,0))))</f>
        <v>0</v>
      </c>
      <c r="O166" s="179">
        <f>IF($C166=$D$2,'FLETES (#) MAYO'!O166*O$2,IF($C166=$D$3,'FLETES (#) MAYO'!O166*O$3,IF($C166=$D$4,'FLETES (#) MAYO'!O166*O$4,IF($C166=$D$5,'FLETES (#) MAYO'!O166*O$5,0))))</f>
        <v>0</v>
      </c>
      <c r="P166" s="179">
        <f>IF($C166=$D$2,'FLETES (#) MAYO'!P166*P$2,IF($C166=$D$3,'FLETES (#) MAYO'!P166*P$3,IF($C166=$D$4,'FLETES (#) MAYO'!P166*P$4,IF($C166=$D$5,'FLETES (#) MAYO'!P166*P$5,0))))</f>
        <v>0</v>
      </c>
      <c r="Q166" s="179">
        <f>IF($C166=$D$2,'FLETES (#) MAYO'!Q166*Q$2,IF($C166=$D$3,'FLETES (#) MAYO'!Q166*Q$3,IF($C166=$D$4,'FLETES (#) MAYO'!Q166*Q$4,IF($C166=$D$5,'FLETES (#) MAYO'!Q166*Q$5,0))))</f>
        <v>0</v>
      </c>
      <c r="R166" s="179">
        <f>IF($C166=$D$2,'FLETES (#) MAYO'!R166*R$2,IF($C166=$D$3,'FLETES (#) MAYO'!R166*R$3,IF($C166=$D$4,'FLETES (#) MAYO'!R166*R$4,IF($C166=$D$5,'FLETES (#) MAYO'!R166*R$5,0))))</f>
        <v>0</v>
      </c>
      <c r="S166" s="179">
        <f>IF($C166=$D$2,'FLETES (#) MAYO'!S166*S$2,IF($C166=$D$3,'FLETES (#) MAYO'!S166*S$3,IF($C166=$D$4,'FLETES (#) MAYO'!S166*S$4,IF($C166=$D$5,'FLETES (#) MAYO'!S166*S$5,0))))</f>
        <v>0</v>
      </c>
      <c r="T166" s="179">
        <f>IF($C166=$D$2,'FLETES (#) MAYO'!T166*T$2,IF($C166=$D$3,'FLETES (#) MAYO'!T166*T$3,IF($C166=$D$4,'FLETES (#) MAYO'!T166*T$4,IF($C166=$D$5,'FLETES (#) MAYO'!T166*T$5,0))))</f>
        <v>0</v>
      </c>
      <c r="U166" s="179">
        <f>IF($C166=$D$2,'FLETES (#) MAYO'!U166*U$2,IF($C166=$D$3,'FLETES (#) MAYO'!U166*U$3,IF($C166=$D$4,'FLETES (#) MAYO'!U166*U$4,IF($C166=$D$5,'FLETES (#) MAYO'!U166*U$5,0))))</f>
        <v>0</v>
      </c>
      <c r="V166" s="179">
        <f>IF($C166=$D$2,'FLETES (#) MAYO'!V166*V$2,IF($C166=$D$3,'FLETES (#) MAYO'!V166*V$3,IF($C166=$D$4,'FLETES (#) MAYO'!V166*V$4,IF($C166=$D$5,'FLETES (#) MAYO'!V166*V$5,0))))</f>
        <v>0</v>
      </c>
      <c r="W166" s="179">
        <f>IF($C166=$D$2,'FLETES (#) MAYO'!W166*W$2,IF($C166=$D$3,'FLETES (#) MAYO'!W166*W$3,IF($C166=$D$4,'FLETES (#) MAYO'!W166*W$4,IF($C166=$D$5,'FLETES (#) MAYO'!W166*W$5,0))))</f>
        <v>0</v>
      </c>
      <c r="X166" s="179">
        <f>IF($C166=$D$2,'FLETES (#) MAYO'!X166*X$2,IF($C166=$D$3,'FLETES (#) MAYO'!X166*X$3,IF($C166=$D$4,'FLETES (#) MAYO'!X166*X$4,IF($C166=$D$5,'FLETES (#) MAYO'!X166*X$5,0))))</f>
        <v>0</v>
      </c>
      <c r="Y166" s="179">
        <f>IF($C166=$D$2,'FLETES (#) MAYO'!Y166*Y$2,IF($C166=$D$3,'FLETES (#) MAYO'!Y166*Y$3,IF($C166=$D$4,'FLETES (#) MAYO'!Y166*Y$4,IF($C166=$D$5,'FLETES (#) MAYO'!Y166*Y$5,0))))</f>
        <v>0</v>
      </c>
      <c r="Z166" s="179">
        <f>IF($C166=$D$2,'FLETES (#) MAYO'!Z166*Z$2,IF($C166=$D$3,'FLETES (#) MAYO'!Z166*Z$3,IF($C166=$D$4,'FLETES (#) MAYO'!Z166*Z$4,IF($C166=$D$5,'FLETES (#) MAYO'!Z166*Z$5,0))))</f>
        <v>0</v>
      </c>
      <c r="AA166" s="179">
        <f>IF($C166=$D$2,'FLETES (#) MAYO'!AA166*AA$2,IF($C166=$D$3,'FLETES (#) MAYO'!AA166*AA$3,IF($C166=$D$4,'FLETES (#) MAYO'!AA166*AA$4,IF($C166=$D$5,'FLETES (#) MAYO'!AA166*AA$5,0))))</f>
        <v>0</v>
      </c>
      <c r="AB166" s="179">
        <f>IF($C166=$D$2,'FLETES (#) MAYO'!AB166*AB$2,IF($C166=$D$3,'FLETES (#) MAYO'!AB166*AB$3,IF($C166=$D$4,'FLETES (#) MAYO'!AB166*AB$4,IF($C166=$D$5,'FLETES (#) MAYO'!AB166*AB$5,0))))</f>
        <v>0</v>
      </c>
      <c r="AC166" s="179">
        <f>IF($C166=$D$2,'FLETES (#) MAYO'!AC166*AC$2,IF($C166=$D$3,'FLETES (#) MAYO'!AC166*AC$3,IF($C166=$D$4,'FLETES (#) MAYO'!AC166*AC$4,IF($C166=$D$5,'FLETES (#) MAYO'!AC166*AC$5,0))))</f>
        <v>0</v>
      </c>
      <c r="AD166" s="179">
        <f>IF($C166=$D$2,'FLETES (#) MAYO'!AD166*AD$2,IF($C166=$D$3,'FLETES (#) MAYO'!AD166*AD$3,IF($C166=$D$4,'FLETES (#) MAYO'!AD166*AD$4,IF($C166=$D$5,'FLETES (#) MAYO'!AD166*AD$5,0))))</f>
        <v>0</v>
      </c>
      <c r="AE166" s="179">
        <f>IF($C166=$D$2,'FLETES (#) MAYO'!AE166*AE$2,IF($C166=$D$3,'FLETES (#) MAYO'!AE166*AE$3,IF($C166=$D$4,'FLETES (#) MAYO'!AE166*AE$4,IF($C166=$D$5,'FLETES (#) MAYO'!AE166*AE$5,0))))</f>
        <v>0</v>
      </c>
      <c r="AF166" s="179">
        <f>IF($C166=$D$2,'FLETES (#) MAYO'!AF166*AF$2,IF($C166=$D$3,'FLETES (#) MAYO'!AF166*AF$3,IF($C166=$D$4,'FLETES (#) MAYO'!AF166*AF$4,IF($C166=$D$5,'FLETES (#) MAYO'!AF166*AF$5,0))))</f>
        <v>0</v>
      </c>
      <c r="AG166" s="179">
        <f>IF($C166=$D$2,'FLETES (#) MAYO'!AG166*AG$2,IF($C166=$D$3,'FLETES (#) MAYO'!AG166*AG$3,IF($C166=$D$4,'FLETES (#) MAYO'!AG166*AG$4,IF($C166=$D$5,'FLETES (#) MAYO'!AG166*AG$5,0))))</f>
        <v>0</v>
      </c>
      <c r="AH166" s="179">
        <f>IF($C166=$D$2,'FLETES (#) MAYO'!AH166*AH$2,IF($C166=$D$3,'FLETES (#) MAYO'!AH166*AH$3,IF($C166=$D$4,'FLETES (#) MAYO'!AH166*AH$4,IF($C166=$D$5,'FLETES (#) MAYO'!AH166*AH$5,0))))</f>
        <v>0</v>
      </c>
      <c r="AI166" s="179">
        <f>IF($C166=$D$2,'FLETES (#) MAYO'!AI166*AI$2,IF($C166=$D$3,'FLETES (#) MAYO'!AI166*AI$3,IF($C166=$D$4,'FLETES (#) MAYO'!AI166*AI$4,IF($C166=$D$5,'FLETES (#) MAYO'!AI166*AI$5,0))))</f>
        <v>0</v>
      </c>
      <c r="AJ166" s="179">
        <f>IF($C166=$D$2,'FLETES (#) MAYO'!AJ166*AJ$2,IF($C166=$D$3,'FLETES (#) MAYO'!AJ166*AJ$3,IF($C166=$D$4,'FLETES (#) MAYO'!AJ166*AJ$4,IF($C166=$D$5,'FLETES (#) MAYO'!AJ166*AJ$5,0))))</f>
        <v>0</v>
      </c>
      <c r="AK166" s="179">
        <f>IF($C166=$D$2,'FLETES (#) MAYO'!AK166*AK$2,IF($C166=$D$3,'FLETES (#) MAYO'!AK166*AK$3,IF($C166=$D$4,'FLETES (#) MAYO'!AK166*AK$4,IF($C166=$D$5,'FLETES (#) MAYO'!AK166*AK$5,0))))</f>
        <v>0</v>
      </c>
      <c r="AL166" s="179">
        <f>IF($C166=$D$2,'FLETES (#) MAYO'!AL166*AL$2,IF($C166=$D$3,'FLETES (#) MAYO'!AL166*AL$3,IF($C166=$D$4,'FLETES (#) MAYO'!AL166*AL$4,IF($C166=$D$5,'FLETES (#) MAYO'!AL166*AL$5,0))))</f>
        <v>0</v>
      </c>
      <c r="AM166" s="179">
        <f>IF($C166=$D$2,'FLETES (#) MAYO'!AM166*AM$2,IF($C166=$D$3,'FLETES (#) MAYO'!AM166*AM$3,IF($C166=$D$4,'FLETES (#) MAYO'!AM166*AM$4,IF($C166=$D$5,'FLETES (#) MAYO'!AM166*AM$5,0))))</f>
        <v>0</v>
      </c>
    </row>
    <row r="167" spans="1:39">
      <c r="A167" s="141"/>
      <c r="B167" s="165"/>
      <c r="C167" s="165"/>
      <c r="D167" s="178">
        <f t="shared" si="0"/>
        <v>0</v>
      </c>
      <c r="E167" s="179">
        <f>IF($C167=$D$2,'FLETES (#) MAYO'!E167*E$2,IF($C167=$D$3,'FLETES (#) MAYO'!E167*E$3,IF($C167=$D$4,'FLETES (#) MAYO'!E167*E$4,IF($C167=$D$5,'FLETES (#) MAYO'!E167*E$5,0))))</f>
        <v>0</v>
      </c>
      <c r="F167" s="179">
        <f>IF($C167=$D$2,'FLETES (#) MAYO'!F167*F$2,IF($C167=$D$3,'FLETES (#) MAYO'!F167*F$3,IF($C167=$D$4,'FLETES (#) MAYO'!F167*F$4,IF($C167=$D$5,'FLETES (#) MAYO'!F167*F$5,0))))</f>
        <v>0</v>
      </c>
      <c r="G167" s="179">
        <f>IF($C167=$D$2,'FLETES (#) MAYO'!G167*G$2,IF($C167=$D$3,'FLETES (#) MAYO'!G167*G$3,IF($C167=$D$4,'FLETES (#) MAYO'!G167*G$4,IF($C167=$D$5,'FLETES (#) MAYO'!G167*G$5,0))))</f>
        <v>0</v>
      </c>
      <c r="H167" s="179">
        <f>IF($C167=$D$2,'FLETES (#) MAYO'!H167*H$2,IF($C167=$D$3,'FLETES (#) MAYO'!H167*H$3,IF($C167=$D$4,'FLETES (#) MAYO'!H167*H$4,IF($C167=$D$5,'FLETES (#) MAYO'!H167*H$5,0))))</f>
        <v>0</v>
      </c>
      <c r="I167" s="179">
        <f>IF($C167=$D$2,'FLETES (#) MAYO'!I167*I$2,IF($C167=$D$3,'FLETES (#) MAYO'!I167*I$3,IF($C167=$D$4,'FLETES (#) MAYO'!I167*I$4,IF($C167=$D$5,'FLETES (#) MAYO'!I167*I$5,0))))</f>
        <v>0</v>
      </c>
      <c r="J167" s="179">
        <f>IF($C167=$D$2,'FLETES (#) MAYO'!J167*J$2,IF($C167=$D$3,'FLETES (#) MAYO'!J167*J$3,IF($C167=$D$4,'FLETES (#) MAYO'!J167*J$4,IF($C167=$D$5,'FLETES (#) MAYO'!J167*J$5,0))))</f>
        <v>0</v>
      </c>
      <c r="K167" s="179">
        <f>IF($C167=$D$2,'FLETES (#) MAYO'!K167*K$2,IF($C167=$D$3,'FLETES (#) MAYO'!K167*K$3,IF($C167=$D$4,'FLETES (#) MAYO'!K167*K$4,IF($C167=$D$5,'FLETES (#) MAYO'!K167*K$5,0))))</f>
        <v>0</v>
      </c>
      <c r="L167" s="179">
        <f>IF($C167=$D$2,'FLETES (#) MAYO'!L167*L$2,IF($C167=$D$3,'FLETES (#) MAYO'!L167*L$3,IF($C167=$D$4,'FLETES (#) MAYO'!L167*L$4,IF($C167=$D$5,'FLETES (#) MAYO'!L167*L$5,0))))</f>
        <v>0</v>
      </c>
      <c r="M167" s="179">
        <f>IF($C167=$D$2,'FLETES (#) MAYO'!M167*M$2,IF($C167=$D$3,'FLETES (#) MAYO'!M167*M$3,IF($C167=$D$4,'FLETES (#) MAYO'!M167*M$4,IF($C167=$D$5,'FLETES (#) MAYO'!M167*M$5,0))))</f>
        <v>0</v>
      </c>
      <c r="N167" s="179">
        <f>IF($C167=$D$2,'FLETES (#) MAYO'!N167*N$2,IF($C167=$D$3,'FLETES (#) MAYO'!N167*N$3,IF($C167=$D$4,'FLETES (#) MAYO'!N167*N$4,IF($C167=$D$5,'FLETES (#) MAYO'!N167*N$5,0))))</f>
        <v>0</v>
      </c>
      <c r="O167" s="179">
        <f>IF($C167=$D$2,'FLETES (#) MAYO'!O167*O$2,IF($C167=$D$3,'FLETES (#) MAYO'!O167*O$3,IF($C167=$D$4,'FLETES (#) MAYO'!O167*O$4,IF($C167=$D$5,'FLETES (#) MAYO'!O167*O$5,0))))</f>
        <v>0</v>
      </c>
      <c r="P167" s="179">
        <f>IF($C167=$D$2,'FLETES (#) MAYO'!P167*P$2,IF($C167=$D$3,'FLETES (#) MAYO'!P167*P$3,IF($C167=$D$4,'FLETES (#) MAYO'!P167*P$4,IF($C167=$D$5,'FLETES (#) MAYO'!P167*P$5,0))))</f>
        <v>0</v>
      </c>
      <c r="Q167" s="179">
        <f>IF($C167=$D$2,'FLETES (#) MAYO'!Q167*Q$2,IF($C167=$D$3,'FLETES (#) MAYO'!Q167*Q$3,IF($C167=$D$4,'FLETES (#) MAYO'!Q167*Q$4,IF($C167=$D$5,'FLETES (#) MAYO'!Q167*Q$5,0))))</f>
        <v>0</v>
      </c>
      <c r="R167" s="179">
        <f>IF($C167=$D$2,'FLETES (#) MAYO'!R167*R$2,IF($C167=$D$3,'FLETES (#) MAYO'!R167*R$3,IF($C167=$D$4,'FLETES (#) MAYO'!R167*R$4,IF($C167=$D$5,'FLETES (#) MAYO'!R167*R$5,0))))</f>
        <v>0</v>
      </c>
      <c r="S167" s="179">
        <f>IF($C167=$D$2,'FLETES (#) MAYO'!S167*S$2,IF($C167=$D$3,'FLETES (#) MAYO'!S167*S$3,IF($C167=$D$4,'FLETES (#) MAYO'!S167*S$4,IF($C167=$D$5,'FLETES (#) MAYO'!S167*S$5,0))))</f>
        <v>0</v>
      </c>
      <c r="T167" s="179">
        <f>IF($C167=$D$2,'FLETES (#) MAYO'!T167*T$2,IF($C167=$D$3,'FLETES (#) MAYO'!T167*T$3,IF($C167=$D$4,'FLETES (#) MAYO'!T167*T$4,IF($C167=$D$5,'FLETES (#) MAYO'!T167*T$5,0))))</f>
        <v>0</v>
      </c>
      <c r="U167" s="179">
        <f>IF($C167=$D$2,'FLETES (#) MAYO'!U167*U$2,IF($C167=$D$3,'FLETES (#) MAYO'!U167*U$3,IF($C167=$D$4,'FLETES (#) MAYO'!U167*U$4,IF($C167=$D$5,'FLETES (#) MAYO'!U167*U$5,0))))</f>
        <v>0</v>
      </c>
      <c r="V167" s="179">
        <f>IF($C167=$D$2,'FLETES (#) MAYO'!V167*V$2,IF($C167=$D$3,'FLETES (#) MAYO'!V167*V$3,IF($C167=$D$4,'FLETES (#) MAYO'!V167*V$4,IF($C167=$D$5,'FLETES (#) MAYO'!V167*V$5,0))))</f>
        <v>0</v>
      </c>
      <c r="W167" s="179">
        <f>IF($C167=$D$2,'FLETES (#) MAYO'!W167*W$2,IF($C167=$D$3,'FLETES (#) MAYO'!W167*W$3,IF($C167=$D$4,'FLETES (#) MAYO'!W167*W$4,IF($C167=$D$5,'FLETES (#) MAYO'!W167*W$5,0))))</f>
        <v>0</v>
      </c>
      <c r="X167" s="179">
        <f>IF($C167=$D$2,'FLETES (#) MAYO'!X167*X$2,IF($C167=$D$3,'FLETES (#) MAYO'!X167*X$3,IF($C167=$D$4,'FLETES (#) MAYO'!X167*X$4,IF($C167=$D$5,'FLETES (#) MAYO'!X167*X$5,0))))</f>
        <v>0</v>
      </c>
      <c r="Y167" s="179">
        <f>IF($C167=$D$2,'FLETES (#) MAYO'!Y167*Y$2,IF($C167=$D$3,'FLETES (#) MAYO'!Y167*Y$3,IF($C167=$D$4,'FLETES (#) MAYO'!Y167*Y$4,IF($C167=$D$5,'FLETES (#) MAYO'!Y167*Y$5,0))))</f>
        <v>0</v>
      </c>
      <c r="Z167" s="179">
        <f>IF($C167=$D$2,'FLETES (#) MAYO'!Z167*Z$2,IF($C167=$D$3,'FLETES (#) MAYO'!Z167*Z$3,IF($C167=$D$4,'FLETES (#) MAYO'!Z167*Z$4,IF($C167=$D$5,'FLETES (#) MAYO'!Z167*Z$5,0))))</f>
        <v>0</v>
      </c>
      <c r="AA167" s="179">
        <f>IF($C167=$D$2,'FLETES (#) MAYO'!AA167*AA$2,IF($C167=$D$3,'FLETES (#) MAYO'!AA167*AA$3,IF($C167=$D$4,'FLETES (#) MAYO'!AA167*AA$4,IF($C167=$D$5,'FLETES (#) MAYO'!AA167*AA$5,0))))</f>
        <v>0</v>
      </c>
      <c r="AB167" s="179">
        <f>IF($C167=$D$2,'FLETES (#) MAYO'!AB167*AB$2,IF($C167=$D$3,'FLETES (#) MAYO'!AB167*AB$3,IF($C167=$D$4,'FLETES (#) MAYO'!AB167*AB$4,IF($C167=$D$5,'FLETES (#) MAYO'!AB167*AB$5,0))))</f>
        <v>0</v>
      </c>
      <c r="AC167" s="179">
        <f>IF($C167=$D$2,'FLETES (#) MAYO'!AC167*AC$2,IF($C167=$D$3,'FLETES (#) MAYO'!AC167*AC$3,IF($C167=$D$4,'FLETES (#) MAYO'!AC167*AC$4,IF($C167=$D$5,'FLETES (#) MAYO'!AC167*AC$5,0))))</f>
        <v>0</v>
      </c>
      <c r="AD167" s="179">
        <f>IF($C167=$D$2,'FLETES (#) MAYO'!AD167*AD$2,IF($C167=$D$3,'FLETES (#) MAYO'!AD167*AD$3,IF($C167=$D$4,'FLETES (#) MAYO'!AD167*AD$4,IF($C167=$D$5,'FLETES (#) MAYO'!AD167*AD$5,0))))</f>
        <v>0</v>
      </c>
      <c r="AE167" s="179">
        <f>IF($C167=$D$2,'FLETES (#) MAYO'!AE167*AE$2,IF($C167=$D$3,'FLETES (#) MAYO'!AE167*AE$3,IF($C167=$D$4,'FLETES (#) MAYO'!AE167*AE$4,IF($C167=$D$5,'FLETES (#) MAYO'!AE167*AE$5,0))))</f>
        <v>0</v>
      </c>
      <c r="AF167" s="179">
        <f>IF($C167=$D$2,'FLETES (#) MAYO'!AF167*AF$2,IF($C167=$D$3,'FLETES (#) MAYO'!AF167*AF$3,IF($C167=$D$4,'FLETES (#) MAYO'!AF167*AF$4,IF($C167=$D$5,'FLETES (#) MAYO'!AF167*AF$5,0))))</f>
        <v>0</v>
      </c>
      <c r="AG167" s="179">
        <f>IF($C167=$D$2,'FLETES (#) MAYO'!AG167*AG$2,IF($C167=$D$3,'FLETES (#) MAYO'!AG167*AG$3,IF($C167=$D$4,'FLETES (#) MAYO'!AG167*AG$4,IF($C167=$D$5,'FLETES (#) MAYO'!AG167*AG$5,0))))</f>
        <v>0</v>
      </c>
      <c r="AH167" s="179">
        <f>IF($C167=$D$2,'FLETES (#) MAYO'!AH167*AH$2,IF($C167=$D$3,'FLETES (#) MAYO'!AH167*AH$3,IF($C167=$D$4,'FLETES (#) MAYO'!AH167*AH$4,IF($C167=$D$5,'FLETES (#) MAYO'!AH167*AH$5,0))))</f>
        <v>0</v>
      </c>
      <c r="AI167" s="179">
        <f>IF($C167=$D$2,'FLETES (#) MAYO'!AI167*AI$2,IF($C167=$D$3,'FLETES (#) MAYO'!AI167*AI$3,IF($C167=$D$4,'FLETES (#) MAYO'!AI167*AI$4,IF($C167=$D$5,'FLETES (#) MAYO'!AI167*AI$5,0))))</f>
        <v>0</v>
      </c>
      <c r="AJ167" s="179">
        <f>IF($C167=$D$2,'FLETES (#) MAYO'!AJ167*AJ$2,IF($C167=$D$3,'FLETES (#) MAYO'!AJ167*AJ$3,IF($C167=$D$4,'FLETES (#) MAYO'!AJ167*AJ$4,IF($C167=$D$5,'FLETES (#) MAYO'!AJ167*AJ$5,0))))</f>
        <v>0</v>
      </c>
      <c r="AK167" s="179">
        <f>IF($C167=$D$2,'FLETES (#) MAYO'!AK167*AK$2,IF($C167=$D$3,'FLETES (#) MAYO'!AK167*AK$3,IF($C167=$D$4,'FLETES (#) MAYO'!AK167*AK$4,IF($C167=$D$5,'FLETES (#) MAYO'!AK167*AK$5,0))))</f>
        <v>0</v>
      </c>
      <c r="AL167" s="179">
        <f>IF($C167=$D$2,'FLETES (#) MAYO'!AL167*AL$2,IF($C167=$D$3,'FLETES (#) MAYO'!AL167*AL$3,IF($C167=$D$4,'FLETES (#) MAYO'!AL167*AL$4,IF($C167=$D$5,'FLETES (#) MAYO'!AL167*AL$5,0))))</f>
        <v>0</v>
      </c>
      <c r="AM167" s="179">
        <f>IF($C167=$D$2,'FLETES (#) MAYO'!AM167*AM$2,IF($C167=$D$3,'FLETES (#) MAYO'!AM167*AM$3,IF($C167=$D$4,'FLETES (#) MAYO'!AM167*AM$4,IF($C167=$D$5,'FLETES (#) MAYO'!AM167*AM$5,0))))</f>
        <v>0</v>
      </c>
    </row>
    <row r="168" spans="1:39">
      <c r="A168" s="141"/>
      <c r="B168" s="165"/>
      <c r="C168" s="165"/>
      <c r="D168" s="178">
        <f t="shared" si="0"/>
        <v>0</v>
      </c>
      <c r="E168" s="179">
        <f>IF($C168=$D$2,'FLETES (#) MAYO'!E168*E$2,IF($C168=$D$3,'FLETES (#) MAYO'!E168*E$3,IF($C168=$D$4,'FLETES (#) MAYO'!E168*E$4,IF($C168=$D$5,'FLETES (#) MAYO'!E168*E$5,0))))</f>
        <v>0</v>
      </c>
      <c r="F168" s="179">
        <f>IF($C168=$D$2,'FLETES (#) MAYO'!F168*F$2,IF($C168=$D$3,'FLETES (#) MAYO'!F168*F$3,IF($C168=$D$4,'FLETES (#) MAYO'!F168*F$4,IF($C168=$D$5,'FLETES (#) MAYO'!F168*F$5,0))))</f>
        <v>0</v>
      </c>
      <c r="G168" s="179">
        <f>IF($C168=$D$2,'FLETES (#) MAYO'!G168*G$2,IF($C168=$D$3,'FLETES (#) MAYO'!G168*G$3,IF($C168=$D$4,'FLETES (#) MAYO'!G168*G$4,IF($C168=$D$5,'FLETES (#) MAYO'!G168*G$5,0))))</f>
        <v>0</v>
      </c>
      <c r="H168" s="179">
        <f>IF($C168=$D$2,'FLETES (#) MAYO'!H168*H$2,IF($C168=$D$3,'FLETES (#) MAYO'!H168*H$3,IF($C168=$D$4,'FLETES (#) MAYO'!H168*H$4,IF($C168=$D$5,'FLETES (#) MAYO'!H168*H$5,0))))</f>
        <v>0</v>
      </c>
      <c r="I168" s="179">
        <f>IF($C168=$D$2,'FLETES (#) MAYO'!I168*I$2,IF($C168=$D$3,'FLETES (#) MAYO'!I168*I$3,IF($C168=$D$4,'FLETES (#) MAYO'!I168*I$4,IF($C168=$D$5,'FLETES (#) MAYO'!I168*I$5,0))))</f>
        <v>0</v>
      </c>
      <c r="J168" s="179">
        <f>IF($C168=$D$2,'FLETES (#) MAYO'!J168*J$2,IF($C168=$D$3,'FLETES (#) MAYO'!J168*J$3,IF($C168=$D$4,'FLETES (#) MAYO'!J168*J$4,IF($C168=$D$5,'FLETES (#) MAYO'!J168*J$5,0))))</f>
        <v>0</v>
      </c>
      <c r="K168" s="179">
        <f>IF($C168=$D$2,'FLETES (#) MAYO'!K168*K$2,IF($C168=$D$3,'FLETES (#) MAYO'!K168*K$3,IF($C168=$D$4,'FLETES (#) MAYO'!K168*K$4,IF($C168=$D$5,'FLETES (#) MAYO'!K168*K$5,0))))</f>
        <v>0</v>
      </c>
      <c r="L168" s="179">
        <f>IF($C168=$D$2,'FLETES (#) MAYO'!L168*L$2,IF($C168=$D$3,'FLETES (#) MAYO'!L168*L$3,IF($C168=$D$4,'FLETES (#) MAYO'!L168*L$4,IF($C168=$D$5,'FLETES (#) MAYO'!L168*L$5,0))))</f>
        <v>0</v>
      </c>
      <c r="M168" s="179">
        <f>IF($C168=$D$2,'FLETES (#) MAYO'!M168*M$2,IF($C168=$D$3,'FLETES (#) MAYO'!M168*M$3,IF($C168=$D$4,'FLETES (#) MAYO'!M168*M$4,IF($C168=$D$5,'FLETES (#) MAYO'!M168*M$5,0))))</f>
        <v>0</v>
      </c>
      <c r="N168" s="179">
        <f>IF($C168=$D$2,'FLETES (#) MAYO'!N168*N$2,IF($C168=$D$3,'FLETES (#) MAYO'!N168*N$3,IF($C168=$D$4,'FLETES (#) MAYO'!N168*N$4,IF($C168=$D$5,'FLETES (#) MAYO'!N168*N$5,0))))</f>
        <v>0</v>
      </c>
      <c r="O168" s="179">
        <f>IF($C168=$D$2,'FLETES (#) MAYO'!O168*O$2,IF($C168=$D$3,'FLETES (#) MAYO'!O168*O$3,IF($C168=$D$4,'FLETES (#) MAYO'!O168*O$4,IF($C168=$D$5,'FLETES (#) MAYO'!O168*O$5,0))))</f>
        <v>0</v>
      </c>
      <c r="P168" s="179">
        <f>IF($C168=$D$2,'FLETES (#) MAYO'!P168*P$2,IF($C168=$D$3,'FLETES (#) MAYO'!P168*P$3,IF($C168=$D$4,'FLETES (#) MAYO'!P168*P$4,IF($C168=$D$5,'FLETES (#) MAYO'!P168*P$5,0))))</f>
        <v>0</v>
      </c>
      <c r="Q168" s="179">
        <f>IF($C168=$D$2,'FLETES (#) MAYO'!Q168*Q$2,IF($C168=$D$3,'FLETES (#) MAYO'!Q168*Q$3,IF($C168=$D$4,'FLETES (#) MAYO'!Q168*Q$4,IF($C168=$D$5,'FLETES (#) MAYO'!Q168*Q$5,0))))</f>
        <v>0</v>
      </c>
      <c r="R168" s="179">
        <f>IF($C168=$D$2,'FLETES (#) MAYO'!R168*R$2,IF($C168=$D$3,'FLETES (#) MAYO'!R168*R$3,IF($C168=$D$4,'FLETES (#) MAYO'!R168*R$4,IF($C168=$D$5,'FLETES (#) MAYO'!R168*R$5,0))))</f>
        <v>0</v>
      </c>
      <c r="S168" s="179">
        <f>IF($C168=$D$2,'FLETES (#) MAYO'!S168*S$2,IF($C168=$D$3,'FLETES (#) MAYO'!S168*S$3,IF($C168=$D$4,'FLETES (#) MAYO'!S168*S$4,IF($C168=$D$5,'FLETES (#) MAYO'!S168*S$5,0))))</f>
        <v>0</v>
      </c>
      <c r="T168" s="179">
        <f>IF($C168=$D$2,'FLETES (#) MAYO'!T168*T$2,IF($C168=$D$3,'FLETES (#) MAYO'!T168*T$3,IF($C168=$D$4,'FLETES (#) MAYO'!T168*T$4,IF($C168=$D$5,'FLETES (#) MAYO'!T168*T$5,0))))</f>
        <v>0</v>
      </c>
      <c r="U168" s="179">
        <f>IF($C168=$D$2,'FLETES (#) MAYO'!U168*U$2,IF($C168=$D$3,'FLETES (#) MAYO'!U168*U$3,IF($C168=$D$4,'FLETES (#) MAYO'!U168*U$4,IF($C168=$D$5,'FLETES (#) MAYO'!U168*U$5,0))))</f>
        <v>0</v>
      </c>
      <c r="V168" s="179">
        <f>IF($C168=$D$2,'FLETES (#) MAYO'!V168*V$2,IF($C168=$D$3,'FLETES (#) MAYO'!V168*V$3,IF($C168=$D$4,'FLETES (#) MAYO'!V168*V$4,IF($C168=$D$5,'FLETES (#) MAYO'!V168*V$5,0))))</f>
        <v>0</v>
      </c>
      <c r="W168" s="179">
        <f>IF($C168=$D$2,'FLETES (#) MAYO'!W168*W$2,IF($C168=$D$3,'FLETES (#) MAYO'!W168*W$3,IF($C168=$D$4,'FLETES (#) MAYO'!W168*W$4,IF($C168=$D$5,'FLETES (#) MAYO'!W168*W$5,0))))</f>
        <v>0</v>
      </c>
      <c r="X168" s="179">
        <f>IF($C168=$D$2,'FLETES (#) MAYO'!X168*X$2,IF($C168=$D$3,'FLETES (#) MAYO'!X168*X$3,IF($C168=$D$4,'FLETES (#) MAYO'!X168*X$4,IF($C168=$D$5,'FLETES (#) MAYO'!X168*X$5,0))))</f>
        <v>0</v>
      </c>
      <c r="Y168" s="179">
        <f>IF($C168=$D$2,'FLETES (#) MAYO'!Y168*Y$2,IF($C168=$D$3,'FLETES (#) MAYO'!Y168*Y$3,IF($C168=$D$4,'FLETES (#) MAYO'!Y168*Y$4,IF($C168=$D$5,'FLETES (#) MAYO'!Y168*Y$5,0))))</f>
        <v>0</v>
      </c>
      <c r="Z168" s="179">
        <f>IF($C168=$D$2,'FLETES (#) MAYO'!Z168*Z$2,IF($C168=$D$3,'FLETES (#) MAYO'!Z168*Z$3,IF($C168=$D$4,'FLETES (#) MAYO'!Z168*Z$4,IF($C168=$D$5,'FLETES (#) MAYO'!Z168*Z$5,0))))</f>
        <v>0</v>
      </c>
      <c r="AA168" s="179">
        <f>IF($C168=$D$2,'FLETES (#) MAYO'!AA168*AA$2,IF($C168=$D$3,'FLETES (#) MAYO'!AA168*AA$3,IF($C168=$D$4,'FLETES (#) MAYO'!AA168*AA$4,IF($C168=$D$5,'FLETES (#) MAYO'!AA168*AA$5,0))))</f>
        <v>0</v>
      </c>
      <c r="AB168" s="179">
        <f>IF($C168=$D$2,'FLETES (#) MAYO'!AB168*AB$2,IF($C168=$D$3,'FLETES (#) MAYO'!AB168*AB$3,IF($C168=$D$4,'FLETES (#) MAYO'!AB168*AB$4,IF($C168=$D$5,'FLETES (#) MAYO'!AB168*AB$5,0))))</f>
        <v>0</v>
      </c>
      <c r="AC168" s="179">
        <f>IF($C168=$D$2,'FLETES (#) MAYO'!AC168*AC$2,IF($C168=$D$3,'FLETES (#) MAYO'!AC168*AC$3,IF($C168=$D$4,'FLETES (#) MAYO'!AC168*AC$4,IF($C168=$D$5,'FLETES (#) MAYO'!AC168*AC$5,0))))</f>
        <v>0</v>
      </c>
      <c r="AD168" s="179">
        <f>IF($C168=$D$2,'FLETES (#) MAYO'!AD168*AD$2,IF($C168=$D$3,'FLETES (#) MAYO'!AD168*AD$3,IF($C168=$D$4,'FLETES (#) MAYO'!AD168*AD$4,IF($C168=$D$5,'FLETES (#) MAYO'!AD168*AD$5,0))))</f>
        <v>0</v>
      </c>
      <c r="AE168" s="179">
        <f>IF($C168=$D$2,'FLETES (#) MAYO'!AE168*AE$2,IF($C168=$D$3,'FLETES (#) MAYO'!AE168*AE$3,IF($C168=$D$4,'FLETES (#) MAYO'!AE168*AE$4,IF($C168=$D$5,'FLETES (#) MAYO'!AE168*AE$5,0))))</f>
        <v>0</v>
      </c>
      <c r="AF168" s="179">
        <f>IF($C168=$D$2,'FLETES (#) MAYO'!AF168*AF$2,IF($C168=$D$3,'FLETES (#) MAYO'!AF168*AF$3,IF($C168=$D$4,'FLETES (#) MAYO'!AF168*AF$4,IF($C168=$D$5,'FLETES (#) MAYO'!AF168*AF$5,0))))</f>
        <v>0</v>
      </c>
      <c r="AG168" s="179">
        <f>IF($C168=$D$2,'FLETES (#) MAYO'!AG168*AG$2,IF($C168=$D$3,'FLETES (#) MAYO'!AG168*AG$3,IF($C168=$D$4,'FLETES (#) MAYO'!AG168*AG$4,IF($C168=$D$5,'FLETES (#) MAYO'!AG168*AG$5,0))))</f>
        <v>0</v>
      </c>
      <c r="AH168" s="179">
        <f>IF($C168=$D$2,'FLETES (#) MAYO'!AH168*AH$2,IF($C168=$D$3,'FLETES (#) MAYO'!AH168*AH$3,IF($C168=$D$4,'FLETES (#) MAYO'!AH168*AH$4,IF($C168=$D$5,'FLETES (#) MAYO'!AH168*AH$5,0))))</f>
        <v>0</v>
      </c>
      <c r="AI168" s="179">
        <f>IF($C168=$D$2,'FLETES (#) MAYO'!AI168*AI$2,IF($C168=$D$3,'FLETES (#) MAYO'!AI168*AI$3,IF($C168=$D$4,'FLETES (#) MAYO'!AI168*AI$4,IF($C168=$D$5,'FLETES (#) MAYO'!AI168*AI$5,0))))</f>
        <v>0</v>
      </c>
      <c r="AJ168" s="179">
        <f>IF($C168=$D$2,'FLETES (#) MAYO'!AJ168*AJ$2,IF($C168=$D$3,'FLETES (#) MAYO'!AJ168*AJ$3,IF($C168=$D$4,'FLETES (#) MAYO'!AJ168*AJ$4,IF($C168=$D$5,'FLETES (#) MAYO'!AJ168*AJ$5,0))))</f>
        <v>0</v>
      </c>
      <c r="AK168" s="179">
        <f>IF($C168=$D$2,'FLETES (#) MAYO'!AK168*AK$2,IF($C168=$D$3,'FLETES (#) MAYO'!AK168*AK$3,IF($C168=$D$4,'FLETES (#) MAYO'!AK168*AK$4,IF($C168=$D$5,'FLETES (#) MAYO'!AK168*AK$5,0))))</f>
        <v>0</v>
      </c>
      <c r="AL168" s="179">
        <f>IF($C168=$D$2,'FLETES (#) MAYO'!AL168*AL$2,IF($C168=$D$3,'FLETES (#) MAYO'!AL168*AL$3,IF($C168=$D$4,'FLETES (#) MAYO'!AL168*AL$4,IF($C168=$D$5,'FLETES (#) MAYO'!AL168*AL$5,0))))</f>
        <v>0</v>
      </c>
      <c r="AM168" s="179">
        <f>IF($C168=$D$2,'FLETES (#) MAYO'!AM168*AM$2,IF($C168=$D$3,'FLETES (#) MAYO'!AM168*AM$3,IF($C168=$D$4,'FLETES (#) MAYO'!AM168*AM$4,IF($C168=$D$5,'FLETES (#) MAYO'!AM168*AM$5,0))))</f>
        <v>0</v>
      </c>
    </row>
    <row r="169" spans="1:39">
      <c r="A169" s="141"/>
      <c r="B169" s="165"/>
      <c r="C169" s="165"/>
      <c r="D169" s="178">
        <f t="shared" si="0"/>
        <v>0</v>
      </c>
      <c r="E169" s="179">
        <f>IF($C169=$D$2,'FLETES (#) MAYO'!E169*E$2,IF($C169=$D$3,'FLETES (#) MAYO'!E169*E$3,IF($C169=$D$4,'FLETES (#) MAYO'!E169*E$4,IF($C169=$D$5,'FLETES (#) MAYO'!E169*E$5,0))))</f>
        <v>0</v>
      </c>
      <c r="F169" s="179">
        <f>IF($C169=$D$2,'FLETES (#) MAYO'!F169*F$2,IF($C169=$D$3,'FLETES (#) MAYO'!F169*F$3,IF($C169=$D$4,'FLETES (#) MAYO'!F169*F$4,IF($C169=$D$5,'FLETES (#) MAYO'!F169*F$5,0))))</f>
        <v>0</v>
      </c>
      <c r="G169" s="179">
        <f>IF($C169=$D$2,'FLETES (#) MAYO'!G169*G$2,IF($C169=$D$3,'FLETES (#) MAYO'!G169*G$3,IF($C169=$D$4,'FLETES (#) MAYO'!G169*G$4,IF($C169=$D$5,'FLETES (#) MAYO'!G169*G$5,0))))</f>
        <v>0</v>
      </c>
      <c r="H169" s="179">
        <f>IF($C169=$D$2,'FLETES (#) MAYO'!H169*H$2,IF($C169=$D$3,'FLETES (#) MAYO'!H169*H$3,IF($C169=$D$4,'FLETES (#) MAYO'!H169*H$4,IF($C169=$D$5,'FLETES (#) MAYO'!H169*H$5,0))))</f>
        <v>0</v>
      </c>
      <c r="I169" s="179">
        <f>IF($C169=$D$2,'FLETES (#) MAYO'!I169*I$2,IF($C169=$D$3,'FLETES (#) MAYO'!I169*I$3,IF($C169=$D$4,'FLETES (#) MAYO'!I169*I$4,IF($C169=$D$5,'FLETES (#) MAYO'!I169*I$5,0))))</f>
        <v>0</v>
      </c>
      <c r="J169" s="179">
        <f>IF($C169=$D$2,'FLETES (#) MAYO'!J169*J$2,IF($C169=$D$3,'FLETES (#) MAYO'!J169*J$3,IF($C169=$D$4,'FLETES (#) MAYO'!J169*J$4,IF($C169=$D$5,'FLETES (#) MAYO'!J169*J$5,0))))</f>
        <v>0</v>
      </c>
      <c r="K169" s="179">
        <f>IF($C169=$D$2,'FLETES (#) MAYO'!K169*K$2,IF($C169=$D$3,'FLETES (#) MAYO'!K169*K$3,IF($C169=$D$4,'FLETES (#) MAYO'!K169*K$4,IF($C169=$D$5,'FLETES (#) MAYO'!K169*K$5,0))))</f>
        <v>0</v>
      </c>
      <c r="L169" s="179">
        <f>IF($C169=$D$2,'FLETES (#) MAYO'!L169*L$2,IF($C169=$D$3,'FLETES (#) MAYO'!L169*L$3,IF($C169=$D$4,'FLETES (#) MAYO'!L169*L$4,IF($C169=$D$5,'FLETES (#) MAYO'!L169*L$5,0))))</f>
        <v>0</v>
      </c>
      <c r="M169" s="179">
        <f>IF($C169=$D$2,'FLETES (#) MAYO'!M169*M$2,IF($C169=$D$3,'FLETES (#) MAYO'!M169*M$3,IF($C169=$D$4,'FLETES (#) MAYO'!M169*M$4,IF($C169=$D$5,'FLETES (#) MAYO'!M169*M$5,0))))</f>
        <v>0</v>
      </c>
      <c r="N169" s="179">
        <f>IF($C169=$D$2,'FLETES (#) MAYO'!N169*N$2,IF($C169=$D$3,'FLETES (#) MAYO'!N169*N$3,IF($C169=$D$4,'FLETES (#) MAYO'!N169*N$4,IF($C169=$D$5,'FLETES (#) MAYO'!N169*N$5,0))))</f>
        <v>0</v>
      </c>
      <c r="O169" s="179">
        <f>IF($C169=$D$2,'FLETES (#) MAYO'!O169*O$2,IF($C169=$D$3,'FLETES (#) MAYO'!O169*O$3,IF($C169=$D$4,'FLETES (#) MAYO'!O169*O$4,IF($C169=$D$5,'FLETES (#) MAYO'!O169*O$5,0))))</f>
        <v>0</v>
      </c>
      <c r="P169" s="179">
        <f>IF($C169=$D$2,'FLETES (#) MAYO'!P169*P$2,IF($C169=$D$3,'FLETES (#) MAYO'!P169*P$3,IF($C169=$D$4,'FLETES (#) MAYO'!P169*P$4,IF($C169=$D$5,'FLETES (#) MAYO'!P169*P$5,0))))</f>
        <v>0</v>
      </c>
      <c r="Q169" s="179">
        <f>IF($C169=$D$2,'FLETES (#) MAYO'!Q169*Q$2,IF($C169=$D$3,'FLETES (#) MAYO'!Q169*Q$3,IF($C169=$D$4,'FLETES (#) MAYO'!Q169*Q$4,IF($C169=$D$5,'FLETES (#) MAYO'!Q169*Q$5,0))))</f>
        <v>0</v>
      </c>
      <c r="R169" s="179">
        <f>IF($C169=$D$2,'FLETES (#) MAYO'!R169*R$2,IF($C169=$D$3,'FLETES (#) MAYO'!R169*R$3,IF($C169=$D$4,'FLETES (#) MAYO'!R169*R$4,IF($C169=$D$5,'FLETES (#) MAYO'!R169*R$5,0))))</f>
        <v>0</v>
      </c>
      <c r="S169" s="179">
        <f>IF($C169=$D$2,'FLETES (#) MAYO'!S169*S$2,IF($C169=$D$3,'FLETES (#) MAYO'!S169*S$3,IF($C169=$D$4,'FLETES (#) MAYO'!S169*S$4,IF($C169=$D$5,'FLETES (#) MAYO'!S169*S$5,0))))</f>
        <v>0</v>
      </c>
      <c r="T169" s="179">
        <f>IF($C169=$D$2,'FLETES (#) MAYO'!T169*T$2,IF($C169=$D$3,'FLETES (#) MAYO'!T169*T$3,IF($C169=$D$4,'FLETES (#) MAYO'!T169*T$4,IF($C169=$D$5,'FLETES (#) MAYO'!T169*T$5,0))))</f>
        <v>0</v>
      </c>
      <c r="U169" s="179">
        <f>IF($C169=$D$2,'FLETES (#) MAYO'!U169*U$2,IF($C169=$D$3,'FLETES (#) MAYO'!U169*U$3,IF($C169=$D$4,'FLETES (#) MAYO'!U169*U$4,IF($C169=$D$5,'FLETES (#) MAYO'!U169*U$5,0))))</f>
        <v>0</v>
      </c>
      <c r="V169" s="179">
        <f>IF($C169=$D$2,'FLETES (#) MAYO'!V169*V$2,IF($C169=$D$3,'FLETES (#) MAYO'!V169*V$3,IF($C169=$D$4,'FLETES (#) MAYO'!V169*V$4,IF($C169=$D$5,'FLETES (#) MAYO'!V169*V$5,0))))</f>
        <v>0</v>
      </c>
      <c r="W169" s="179">
        <f>IF($C169=$D$2,'FLETES (#) MAYO'!W169*W$2,IF($C169=$D$3,'FLETES (#) MAYO'!W169*W$3,IF($C169=$D$4,'FLETES (#) MAYO'!W169*W$4,IF($C169=$D$5,'FLETES (#) MAYO'!W169*W$5,0))))</f>
        <v>0</v>
      </c>
      <c r="X169" s="179">
        <f>IF($C169=$D$2,'FLETES (#) MAYO'!X169*X$2,IF($C169=$D$3,'FLETES (#) MAYO'!X169*X$3,IF($C169=$D$4,'FLETES (#) MAYO'!X169*X$4,IF($C169=$D$5,'FLETES (#) MAYO'!X169*X$5,0))))</f>
        <v>0</v>
      </c>
      <c r="Y169" s="179">
        <f>IF($C169=$D$2,'FLETES (#) MAYO'!Y169*Y$2,IF($C169=$D$3,'FLETES (#) MAYO'!Y169*Y$3,IF($C169=$D$4,'FLETES (#) MAYO'!Y169*Y$4,IF($C169=$D$5,'FLETES (#) MAYO'!Y169*Y$5,0))))</f>
        <v>0</v>
      </c>
      <c r="Z169" s="179">
        <f>IF($C169=$D$2,'FLETES (#) MAYO'!Z169*Z$2,IF($C169=$D$3,'FLETES (#) MAYO'!Z169*Z$3,IF($C169=$D$4,'FLETES (#) MAYO'!Z169*Z$4,IF($C169=$D$5,'FLETES (#) MAYO'!Z169*Z$5,0))))</f>
        <v>0</v>
      </c>
      <c r="AA169" s="179">
        <f>IF($C169=$D$2,'FLETES (#) MAYO'!AA169*AA$2,IF($C169=$D$3,'FLETES (#) MAYO'!AA169*AA$3,IF($C169=$D$4,'FLETES (#) MAYO'!AA169*AA$4,IF($C169=$D$5,'FLETES (#) MAYO'!AA169*AA$5,0))))</f>
        <v>0</v>
      </c>
      <c r="AB169" s="179">
        <f>IF($C169=$D$2,'FLETES (#) MAYO'!AB169*AB$2,IF($C169=$D$3,'FLETES (#) MAYO'!AB169*AB$3,IF($C169=$D$4,'FLETES (#) MAYO'!AB169*AB$4,IF($C169=$D$5,'FLETES (#) MAYO'!AB169*AB$5,0))))</f>
        <v>0</v>
      </c>
      <c r="AC169" s="179">
        <f>IF($C169=$D$2,'FLETES (#) MAYO'!AC169*AC$2,IF($C169=$D$3,'FLETES (#) MAYO'!AC169*AC$3,IF($C169=$D$4,'FLETES (#) MAYO'!AC169*AC$4,IF($C169=$D$5,'FLETES (#) MAYO'!AC169*AC$5,0))))</f>
        <v>0</v>
      </c>
      <c r="AD169" s="179">
        <f>IF($C169=$D$2,'FLETES (#) MAYO'!AD169*AD$2,IF($C169=$D$3,'FLETES (#) MAYO'!AD169*AD$3,IF($C169=$D$4,'FLETES (#) MAYO'!AD169*AD$4,IF($C169=$D$5,'FLETES (#) MAYO'!AD169*AD$5,0))))</f>
        <v>0</v>
      </c>
      <c r="AE169" s="179">
        <f>IF($C169=$D$2,'FLETES (#) MAYO'!AE169*AE$2,IF($C169=$D$3,'FLETES (#) MAYO'!AE169*AE$3,IF($C169=$D$4,'FLETES (#) MAYO'!AE169*AE$4,IF($C169=$D$5,'FLETES (#) MAYO'!AE169*AE$5,0))))</f>
        <v>0</v>
      </c>
      <c r="AF169" s="179">
        <f>IF($C169=$D$2,'FLETES (#) MAYO'!AF169*AF$2,IF($C169=$D$3,'FLETES (#) MAYO'!AF169*AF$3,IF($C169=$D$4,'FLETES (#) MAYO'!AF169*AF$4,IF($C169=$D$5,'FLETES (#) MAYO'!AF169*AF$5,0))))</f>
        <v>0</v>
      </c>
      <c r="AG169" s="179">
        <f>IF($C169=$D$2,'FLETES (#) MAYO'!AG169*AG$2,IF($C169=$D$3,'FLETES (#) MAYO'!AG169*AG$3,IF($C169=$D$4,'FLETES (#) MAYO'!AG169*AG$4,IF($C169=$D$5,'FLETES (#) MAYO'!AG169*AG$5,0))))</f>
        <v>0</v>
      </c>
      <c r="AH169" s="179">
        <f>IF($C169=$D$2,'FLETES (#) MAYO'!AH169*AH$2,IF($C169=$D$3,'FLETES (#) MAYO'!AH169*AH$3,IF($C169=$D$4,'FLETES (#) MAYO'!AH169*AH$4,IF($C169=$D$5,'FLETES (#) MAYO'!AH169*AH$5,0))))</f>
        <v>0</v>
      </c>
      <c r="AI169" s="179">
        <f>IF($C169=$D$2,'FLETES (#) MAYO'!AI169*AI$2,IF($C169=$D$3,'FLETES (#) MAYO'!AI169*AI$3,IF($C169=$D$4,'FLETES (#) MAYO'!AI169*AI$4,IF($C169=$D$5,'FLETES (#) MAYO'!AI169*AI$5,0))))</f>
        <v>0</v>
      </c>
      <c r="AJ169" s="179">
        <f>IF($C169=$D$2,'FLETES (#) MAYO'!AJ169*AJ$2,IF($C169=$D$3,'FLETES (#) MAYO'!AJ169*AJ$3,IF($C169=$D$4,'FLETES (#) MAYO'!AJ169*AJ$4,IF($C169=$D$5,'FLETES (#) MAYO'!AJ169*AJ$5,0))))</f>
        <v>0</v>
      </c>
      <c r="AK169" s="179">
        <f>IF($C169=$D$2,'FLETES (#) MAYO'!AK169*AK$2,IF($C169=$D$3,'FLETES (#) MAYO'!AK169*AK$3,IF($C169=$D$4,'FLETES (#) MAYO'!AK169*AK$4,IF($C169=$D$5,'FLETES (#) MAYO'!AK169*AK$5,0))))</f>
        <v>0</v>
      </c>
      <c r="AL169" s="179">
        <f>IF($C169=$D$2,'FLETES (#) MAYO'!AL169*AL$2,IF($C169=$D$3,'FLETES (#) MAYO'!AL169*AL$3,IF($C169=$D$4,'FLETES (#) MAYO'!AL169*AL$4,IF($C169=$D$5,'FLETES (#) MAYO'!AL169*AL$5,0))))</f>
        <v>0</v>
      </c>
      <c r="AM169" s="179">
        <f>IF($C169=$D$2,'FLETES (#) MAYO'!AM169*AM$2,IF($C169=$D$3,'FLETES (#) MAYO'!AM169*AM$3,IF($C169=$D$4,'FLETES (#) MAYO'!AM169*AM$4,IF($C169=$D$5,'FLETES (#) MAYO'!AM169*AM$5,0))))</f>
        <v>0</v>
      </c>
    </row>
    <row r="170" spans="1:39">
      <c r="A170" s="141"/>
      <c r="B170" s="165"/>
      <c r="C170" s="165"/>
      <c r="D170" s="178">
        <f t="shared" si="0"/>
        <v>0</v>
      </c>
      <c r="E170" s="179">
        <f>IF($C170=$D$2,'FLETES (#) MAYO'!E170*E$2,IF($C170=$D$3,'FLETES (#) MAYO'!E170*E$3,IF($C170=$D$4,'FLETES (#) MAYO'!E170*E$4,IF($C170=$D$5,'FLETES (#) MAYO'!E170*E$5,0))))</f>
        <v>0</v>
      </c>
      <c r="F170" s="179">
        <f>IF($C170=$D$2,'FLETES (#) MAYO'!F170*F$2,IF($C170=$D$3,'FLETES (#) MAYO'!F170*F$3,IF($C170=$D$4,'FLETES (#) MAYO'!F170*F$4,IF($C170=$D$5,'FLETES (#) MAYO'!F170*F$5,0))))</f>
        <v>0</v>
      </c>
      <c r="G170" s="179">
        <f>IF($C170=$D$2,'FLETES (#) MAYO'!G170*G$2,IF($C170=$D$3,'FLETES (#) MAYO'!G170*G$3,IF($C170=$D$4,'FLETES (#) MAYO'!G170*G$4,IF($C170=$D$5,'FLETES (#) MAYO'!G170*G$5,0))))</f>
        <v>0</v>
      </c>
      <c r="H170" s="179">
        <f>IF($C170=$D$2,'FLETES (#) MAYO'!H170*H$2,IF($C170=$D$3,'FLETES (#) MAYO'!H170*H$3,IF($C170=$D$4,'FLETES (#) MAYO'!H170*H$4,IF($C170=$D$5,'FLETES (#) MAYO'!H170*H$5,0))))</f>
        <v>0</v>
      </c>
      <c r="I170" s="179">
        <f>IF($C170=$D$2,'FLETES (#) MAYO'!I170*I$2,IF($C170=$D$3,'FLETES (#) MAYO'!I170*I$3,IF($C170=$D$4,'FLETES (#) MAYO'!I170*I$4,IF($C170=$D$5,'FLETES (#) MAYO'!I170*I$5,0))))</f>
        <v>0</v>
      </c>
      <c r="J170" s="179">
        <f>IF($C170=$D$2,'FLETES (#) MAYO'!J170*J$2,IF($C170=$D$3,'FLETES (#) MAYO'!J170*J$3,IF($C170=$D$4,'FLETES (#) MAYO'!J170*J$4,IF($C170=$D$5,'FLETES (#) MAYO'!J170*J$5,0))))</f>
        <v>0</v>
      </c>
      <c r="K170" s="179">
        <f>IF($C170=$D$2,'FLETES (#) MAYO'!K170*K$2,IF($C170=$D$3,'FLETES (#) MAYO'!K170*K$3,IF($C170=$D$4,'FLETES (#) MAYO'!K170*K$4,IF($C170=$D$5,'FLETES (#) MAYO'!K170*K$5,0))))</f>
        <v>0</v>
      </c>
      <c r="L170" s="179">
        <f>IF($C170=$D$2,'FLETES (#) MAYO'!L170*L$2,IF($C170=$D$3,'FLETES (#) MAYO'!L170*L$3,IF($C170=$D$4,'FLETES (#) MAYO'!L170*L$4,IF($C170=$D$5,'FLETES (#) MAYO'!L170*L$5,0))))</f>
        <v>0</v>
      </c>
      <c r="M170" s="179">
        <f>IF($C170=$D$2,'FLETES (#) MAYO'!M170*M$2,IF($C170=$D$3,'FLETES (#) MAYO'!M170*M$3,IF($C170=$D$4,'FLETES (#) MAYO'!M170*M$4,IF($C170=$D$5,'FLETES (#) MAYO'!M170*M$5,0))))</f>
        <v>0</v>
      </c>
      <c r="N170" s="179">
        <f>IF($C170=$D$2,'FLETES (#) MAYO'!N170*N$2,IF($C170=$D$3,'FLETES (#) MAYO'!N170*N$3,IF($C170=$D$4,'FLETES (#) MAYO'!N170*N$4,IF($C170=$D$5,'FLETES (#) MAYO'!N170*N$5,0))))</f>
        <v>0</v>
      </c>
      <c r="O170" s="179">
        <f>IF($C170=$D$2,'FLETES (#) MAYO'!O170*O$2,IF($C170=$D$3,'FLETES (#) MAYO'!O170*O$3,IF($C170=$D$4,'FLETES (#) MAYO'!O170*O$4,IF($C170=$D$5,'FLETES (#) MAYO'!O170*O$5,0))))</f>
        <v>0</v>
      </c>
      <c r="P170" s="179">
        <f>IF($C170=$D$2,'FLETES (#) MAYO'!P170*P$2,IF($C170=$D$3,'FLETES (#) MAYO'!P170*P$3,IF($C170=$D$4,'FLETES (#) MAYO'!P170*P$4,IF($C170=$D$5,'FLETES (#) MAYO'!P170*P$5,0))))</f>
        <v>0</v>
      </c>
      <c r="Q170" s="179">
        <f>IF($C170=$D$2,'FLETES (#) MAYO'!Q170*Q$2,IF($C170=$D$3,'FLETES (#) MAYO'!Q170*Q$3,IF($C170=$D$4,'FLETES (#) MAYO'!Q170*Q$4,IF($C170=$D$5,'FLETES (#) MAYO'!Q170*Q$5,0))))</f>
        <v>0</v>
      </c>
      <c r="R170" s="179">
        <f>IF($C170=$D$2,'FLETES (#) MAYO'!R170*R$2,IF($C170=$D$3,'FLETES (#) MAYO'!R170*R$3,IF($C170=$D$4,'FLETES (#) MAYO'!R170*R$4,IF($C170=$D$5,'FLETES (#) MAYO'!R170*R$5,0))))</f>
        <v>0</v>
      </c>
      <c r="S170" s="179">
        <f>IF($C170=$D$2,'FLETES (#) MAYO'!S170*S$2,IF($C170=$D$3,'FLETES (#) MAYO'!S170*S$3,IF($C170=$D$4,'FLETES (#) MAYO'!S170*S$4,IF($C170=$D$5,'FLETES (#) MAYO'!S170*S$5,0))))</f>
        <v>0</v>
      </c>
      <c r="T170" s="179">
        <f>IF($C170=$D$2,'FLETES (#) MAYO'!T170*T$2,IF($C170=$D$3,'FLETES (#) MAYO'!T170*T$3,IF($C170=$D$4,'FLETES (#) MAYO'!T170*T$4,IF($C170=$D$5,'FLETES (#) MAYO'!T170*T$5,0))))</f>
        <v>0</v>
      </c>
      <c r="U170" s="179">
        <f>IF($C170=$D$2,'FLETES (#) MAYO'!U170*U$2,IF($C170=$D$3,'FLETES (#) MAYO'!U170*U$3,IF($C170=$D$4,'FLETES (#) MAYO'!U170*U$4,IF($C170=$D$5,'FLETES (#) MAYO'!U170*U$5,0))))</f>
        <v>0</v>
      </c>
      <c r="V170" s="179">
        <f>IF($C170=$D$2,'FLETES (#) MAYO'!V170*V$2,IF($C170=$D$3,'FLETES (#) MAYO'!V170*V$3,IF($C170=$D$4,'FLETES (#) MAYO'!V170*V$4,IF($C170=$D$5,'FLETES (#) MAYO'!V170*V$5,0))))</f>
        <v>0</v>
      </c>
      <c r="W170" s="179">
        <f>IF($C170=$D$2,'FLETES (#) MAYO'!W170*W$2,IF($C170=$D$3,'FLETES (#) MAYO'!W170*W$3,IF($C170=$D$4,'FLETES (#) MAYO'!W170*W$4,IF($C170=$D$5,'FLETES (#) MAYO'!W170*W$5,0))))</f>
        <v>0</v>
      </c>
      <c r="X170" s="179">
        <f>IF($C170=$D$2,'FLETES (#) MAYO'!X170*X$2,IF($C170=$D$3,'FLETES (#) MAYO'!X170*X$3,IF($C170=$D$4,'FLETES (#) MAYO'!X170*X$4,IF($C170=$D$5,'FLETES (#) MAYO'!X170*X$5,0))))</f>
        <v>0</v>
      </c>
      <c r="Y170" s="179">
        <f>IF($C170=$D$2,'FLETES (#) MAYO'!Y170*Y$2,IF($C170=$D$3,'FLETES (#) MAYO'!Y170*Y$3,IF($C170=$D$4,'FLETES (#) MAYO'!Y170*Y$4,IF($C170=$D$5,'FLETES (#) MAYO'!Y170*Y$5,0))))</f>
        <v>0</v>
      </c>
      <c r="Z170" s="179">
        <f>IF($C170=$D$2,'FLETES (#) MAYO'!Z170*Z$2,IF($C170=$D$3,'FLETES (#) MAYO'!Z170*Z$3,IF($C170=$D$4,'FLETES (#) MAYO'!Z170*Z$4,IF($C170=$D$5,'FLETES (#) MAYO'!Z170*Z$5,0))))</f>
        <v>0</v>
      </c>
      <c r="AA170" s="179">
        <f>IF($C170=$D$2,'FLETES (#) MAYO'!AA170*AA$2,IF($C170=$D$3,'FLETES (#) MAYO'!AA170*AA$3,IF($C170=$D$4,'FLETES (#) MAYO'!AA170*AA$4,IF($C170=$D$5,'FLETES (#) MAYO'!AA170*AA$5,0))))</f>
        <v>0</v>
      </c>
      <c r="AB170" s="179">
        <f>IF($C170=$D$2,'FLETES (#) MAYO'!AB170*AB$2,IF($C170=$D$3,'FLETES (#) MAYO'!AB170*AB$3,IF($C170=$D$4,'FLETES (#) MAYO'!AB170*AB$4,IF($C170=$D$5,'FLETES (#) MAYO'!AB170*AB$5,0))))</f>
        <v>0</v>
      </c>
      <c r="AC170" s="179">
        <f>IF($C170=$D$2,'FLETES (#) MAYO'!AC170*AC$2,IF($C170=$D$3,'FLETES (#) MAYO'!AC170*AC$3,IF($C170=$D$4,'FLETES (#) MAYO'!AC170*AC$4,IF($C170=$D$5,'FLETES (#) MAYO'!AC170*AC$5,0))))</f>
        <v>0</v>
      </c>
      <c r="AD170" s="179">
        <f>IF($C170=$D$2,'FLETES (#) MAYO'!AD170*AD$2,IF($C170=$D$3,'FLETES (#) MAYO'!AD170*AD$3,IF($C170=$D$4,'FLETES (#) MAYO'!AD170*AD$4,IF($C170=$D$5,'FLETES (#) MAYO'!AD170*AD$5,0))))</f>
        <v>0</v>
      </c>
      <c r="AE170" s="179">
        <f>IF($C170=$D$2,'FLETES (#) MAYO'!AE170*AE$2,IF($C170=$D$3,'FLETES (#) MAYO'!AE170*AE$3,IF($C170=$D$4,'FLETES (#) MAYO'!AE170*AE$4,IF($C170=$D$5,'FLETES (#) MAYO'!AE170*AE$5,0))))</f>
        <v>0</v>
      </c>
      <c r="AF170" s="179">
        <f>IF($C170=$D$2,'FLETES (#) MAYO'!AF170*AF$2,IF($C170=$D$3,'FLETES (#) MAYO'!AF170*AF$3,IF($C170=$D$4,'FLETES (#) MAYO'!AF170*AF$4,IF($C170=$D$5,'FLETES (#) MAYO'!AF170*AF$5,0))))</f>
        <v>0</v>
      </c>
      <c r="AG170" s="179">
        <f>IF($C170=$D$2,'FLETES (#) MAYO'!AG170*AG$2,IF($C170=$D$3,'FLETES (#) MAYO'!AG170*AG$3,IF($C170=$D$4,'FLETES (#) MAYO'!AG170*AG$4,IF($C170=$D$5,'FLETES (#) MAYO'!AG170*AG$5,0))))</f>
        <v>0</v>
      </c>
      <c r="AH170" s="179">
        <f>IF($C170=$D$2,'FLETES (#) MAYO'!AH170*AH$2,IF($C170=$D$3,'FLETES (#) MAYO'!AH170*AH$3,IF($C170=$D$4,'FLETES (#) MAYO'!AH170*AH$4,IF($C170=$D$5,'FLETES (#) MAYO'!AH170*AH$5,0))))</f>
        <v>0</v>
      </c>
      <c r="AI170" s="179">
        <f>IF($C170=$D$2,'FLETES (#) MAYO'!AI170*AI$2,IF($C170=$D$3,'FLETES (#) MAYO'!AI170*AI$3,IF($C170=$D$4,'FLETES (#) MAYO'!AI170*AI$4,IF($C170=$D$5,'FLETES (#) MAYO'!AI170*AI$5,0))))</f>
        <v>0</v>
      </c>
      <c r="AJ170" s="179">
        <f>IF($C170=$D$2,'FLETES (#) MAYO'!AJ170*AJ$2,IF($C170=$D$3,'FLETES (#) MAYO'!AJ170*AJ$3,IF($C170=$D$4,'FLETES (#) MAYO'!AJ170*AJ$4,IF($C170=$D$5,'FLETES (#) MAYO'!AJ170*AJ$5,0))))</f>
        <v>0</v>
      </c>
      <c r="AK170" s="179">
        <f>IF($C170=$D$2,'FLETES (#) MAYO'!AK170*AK$2,IF($C170=$D$3,'FLETES (#) MAYO'!AK170*AK$3,IF($C170=$D$4,'FLETES (#) MAYO'!AK170*AK$4,IF($C170=$D$5,'FLETES (#) MAYO'!AK170*AK$5,0))))</f>
        <v>0</v>
      </c>
      <c r="AL170" s="179">
        <f>IF($C170=$D$2,'FLETES (#) MAYO'!AL170*AL$2,IF($C170=$D$3,'FLETES (#) MAYO'!AL170*AL$3,IF($C170=$D$4,'FLETES (#) MAYO'!AL170*AL$4,IF($C170=$D$5,'FLETES (#) MAYO'!AL170*AL$5,0))))</f>
        <v>0</v>
      </c>
      <c r="AM170" s="179">
        <f>IF($C170=$D$2,'FLETES (#) MAYO'!AM170*AM$2,IF($C170=$D$3,'FLETES (#) MAYO'!AM170*AM$3,IF($C170=$D$4,'FLETES (#) MAYO'!AM170*AM$4,IF($C170=$D$5,'FLETES (#) MAYO'!AM170*AM$5,0))))</f>
        <v>0</v>
      </c>
    </row>
    <row r="171" spans="1:39">
      <c r="A171" s="141"/>
      <c r="B171" s="165"/>
      <c r="C171" s="165"/>
      <c r="D171" s="178">
        <f t="shared" si="0"/>
        <v>0</v>
      </c>
      <c r="E171" s="179">
        <f>IF($C171=$D$2,'FLETES (#) MAYO'!E171*E$2,IF($C171=$D$3,'FLETES (#) MAYO'!E171*E$3,IF($C171=$D$4,'FLETES (#) MAYO'!E171*E$4,IF($C171=$D$5,'FLETES (#) MAYO'!E171*E$5,0))))</f>
        <v>0</v>
      </c>
      <c r="F171" s="179">
        <f>IF($C171=$D$2,'FLETES (#) MAYO'!F171*F$2,IF($C171=$D$3,'FLETES (#) MAYO'!F171*F$3,IF($C171=$D$4,'FLETES (#) MAYO'!F171*F$4,IF($C171=$D$5,'FLETES (#) MAYO'!F171*F$5,0))))</f>
        <v>0</v>
      </c>
      <c r="G171" s="179">
        <f>IF($C171=$D$2,'FLETES (#) MAYO'!G171*G$2,IF($C171=$D$3,'FLETES (#) MAYO'!G171*G$3,IF($C171=$D$4,'FLETES (#) MAYO'!G171*G$4,IF($C171=$D$5,'FLETES (#) MAYO'!G171*G$5,0))))</f>
        <v>0</v>
      </c>
      <c r="H171" s="179">
        <f>IF($C171=$D$2,'FLETES (#) MAYO'!H171*H$2,IF($C171=$D$3,'FLETES (#) MAYO'!H171*H$3,IF($C171=$D$4,'FLETES (#) MAYO'!H171*H$4,IF($C171=$D$5,'FLETES (#) MAYO'!H171*H$5,0))))</f>
        <v>0</v>
      </c>
      <c r="I171" s="179">
        <f>IF($C171=$D$2,'FLETES (#) MAYO'!I171*I$2,IF($C171=$D$3,'FLETES (#) MAYO'!I171*I$3,IF($C171=$D$4,'FLETES (#) MAYO'!I171*I$4,IF($C171=$D$5,'FLETES (#) MAYO'!I171*I$5,0))))</f>
        <v>0</v>
      </c>
      <c r="J171" s="179">
        <f>IF($C171=$D$2,'FLETES (#) MAYO'!J171*J$2,IF($C171=$D$3,'FLETES (#) MAYO'!J171*J$3,IF($C171=$D$4,'FLETES (#) MAYO'!J171*J$4,IF($C171=$D$5,'FLETES (#) MAYO'!J171*J$5,0))))</f>
        <v>0</v>
      </c>
      <c r="K171" s="179">
        <f>IF($C171=$D$2,'FLETES (#) MAYO'!K171*K$2,IF($C171=$D$3,'FLETES (#) MAYO'!K171*K$3,IF($C171=$D$4,'FLETES (#) MAYO'!K171*K$4,IF($C171=$D$5,'FLETES (#) MAYO'!K171*K$5,0))))</f>
        <v>0</v>
      </c>
      <c r="L171" s="179">
        <f>IF($C171=$D$2,'FLETES (#) MAYO'!L171*L$2,IF($C171=$D$3,'FLETES (#) MAYO'!L171*L$3,IF($C171=$D$4,'FLETES (#) MAYO'!L171*L$4,IF($C171=$D$5,'FLETES (#) MAYO'!L171*L$5,0))))</f>
        <v>0</v>
      </c>
      <c r="M171" s="179">
        <f>IF($C171=$D$2,'FLETES (#) MAYO'!M171*M$2,IF($C171=$D$3,'FLETES (#) MAYO'!M171*M$3,IF($C171=$D$4,'FLETES (#) MAYO'!M171*M$4,IF($C171=$D$5,'FLETES (#) MAYO'!M171*M$5,0))))</f>
        <v>0</v>
      </c>
      <c r="N171" s="179">
        <f>IF($C171=$D$2,'FLETES (#) MAYO'!N171*N$2,IF($C171=$D$3,'FLETES (#) MAYO'!N171*N$3,IF($C171=$D$4,'FLETES (#) MAYO'!N171*N$4,IF($C171=$D$5,'FLETES (#) MAYO'!N171*N$5,0))))</f>
        <v>0</v>
      </c>
      <c r="O171" s="179">
        <f>IF($C171=$D$2,'FLETES (#) MAYO'!O171*O$2,IF($C171=$D$3,'FLETES (#) MAYO'!O171*O$3,IF($C171=$D$4,'FLETES (#) MAYO'!O171*O$4,IF($C171=$D$5,'FLETES (#) MAYO'!O171*O$5,0))))</f>
        <v>0</v>
      </c>
      <c r="P171" s="179">
        <f>IF($C171=$D$2,'FLETES (#) MAYO'!P171*P$2,IF($C171=$D$3,'FLETES (#) MAYO'!P171*P$3,IF($C171=$D$4,'FLETES (#) MAYO'!P171*P$4,IF($C171=$D$5,'FLETES (#) MAYO'!P171*P$5,0))))</f>
        <v>0</v>
      </c>
      <c r="Q171" s="179">
        <f>IF($C171=$D$2,'FLETES (#) MAYO'!Q171*Q$2,IF($C171=$D$3,'FLETES (#) MAYO'!Q171*Q$3,IF($C171=$D$4,'FLETES (#) MAYO'!Q171*Q$4,IF($C171=$D$5,'FLETES (#) MAYO'!Q171*Q$5,0))))</f>
        <v>0</v>
      </c>
      <c r="R171" s="179">
        <f>IF($C171=$D$2,'FLETES (#) MAYO'!R171*R$2,IF($C171=$D$3,'FLETES (#) MAYO'!R171*R$3,IF($C171=$D$4,'FLETES (#) MAYO'!R171*R$4,IF($C171=$D$5,'FLETES (#) MAYO'!R171*R$5,0))))</f>
        <v>0</v>
      </c>
      <c r="S171" s="179">
        <f>IF($C171=$D$2,'FLETES (#) MAYO'!S171*S$2,IF($C171=$D$3,'FLETES (#) MAYO'!S171*S$3,IF($C171=$D$4,'FLETES (#) MAYO'!S171*S$4,IF($C171=$D$5,'FLETES (#) MAYO'!S171*S$5,0))))</f>
        <v>0</v>
      </c>
      <c r="T171" s="179">
        <f>IF($C171=$D$2,'FLETES (#) MAYO'!T171*T$2,IF($C171=$D$3,'FLETES (#) MAYO'!T171*T$3,IF($C171=$D$4,'FLETES (#) MAYO'!T171*T$4,IF($C171=$D$5,'FLETES (#) MAYO'!T171*T$5,0))))</f>
        <v>0</v>
      </c>
      <c r="U171" s="179">
        <f>IF($C171=$D$2,'FLETES (#) MAYO'!U171*U$2,IF($C171=$D$3,'FLETES (#) MAYO'!U171*U$3,IF($C171=$D$4,'FLETES (#) MAYO'!U171*U$4,IF($C171=$D$5,'FLETES (#) MAYO'!U171*U$5,0))))</f>
        <v>0</v>
      </c>
      <c r="V171" s="179">
        <f>IF($C171=$D$2,'FLETES (#) MAYO'!V171*V$2,IF($C171=$D$3,'FLETES (#) MAYO'!V171*V$3,IF($C171=$D$4,'FLETES (#) MAYO'!V171*V$4,IF($C171=$D$5,'FLETES (#) MAYO'!V171*V$5,0))))</f>
        <v>0</v>
      </c>
      <c r="W171" s="179">
        <f>IF($C171=$D$2,'FLETES (#) MAYO'!W171*W$2,IF($C171=$D$3,'FLETES (#) MAYO'!W171*W$3,IF($C171=$D$4,'FLETES (#) MAYO'!W171*W$4,IF($C171=$D$5,'FLETES (#) MAYO'!W171*W$5,0))))</f>
        <v>0</v>
      </c>
      <c r="X171" s="179">
        <f>IF($C171=$D$2,'FLETES (#) MAYO'!X171*X$2,IF($C171=$D$3,'FLETES (#) MAYO'!X171*X$3,IF($C171=$D$4,'FLETES (#) MAYO'!X171*X$4,IF($C171=$D$5,'FLETES (#) MAYO'!X171*X$5,0))))</f>
        <v>0</v>
      </c>
      <c r="Y171" s="179">
        <f>IF($C171=$D$2,'FLETES (#) MAYO'!Y171*Y$2,IF($C171=$D$3,'FLETES (#) MAYO'!Y171*Y$3,IF($C171=$D$4,'FLETES (#) MAYO'!Y171*Y$4,IF($C171=$D$5,'FLETES (#) MAYO'!Y171*Y$5,0))))</f>
        <v>0</v>
      </c>
      <c r="Z171" s="179">
        <f>IF($C171=$D$2,'FLETES (#) MAYO'!Z171*Z$2,IF($C171=$D$3,'FLETES (#) MAYO'!Z171*Z$3,IF($C171=$D$4,'FLETES (#) MAYO'!Z171*Z$4,IF($C171=$D$5,'FLETES (#) MAYO'!Z171*Z$5,0))))</f>
        <v>0</v>
      </c>
      <c r="AA171" s="179">
        <f>IF($C171=$D$2,'FLETES (#) MAYO'!AA171*AA$2,IF($C171=$D$3,'FLETES (#) MAYO'!AA171*AA$3,IF($C171=$D$4,'FLETES (#) MAYO'!AA171*AA$4,IF($C171=$D$5,'FLETES (#) MAYO'!AA171*AA$5,0))))</f>
        <v>0</v>
      </c>
      <c r="AB171" s="179">
        <f>IF($C171=$D$2,'FLETES (#) MAYO'!AB171*AB$2,IF($C171=$D$3,'FLETES (#) MAYO'!AB171*AB$3,IF($C171=$D$4,'FLETES (#) MAYO'!AB171*AB$4,IF($C171=$D$5,'FLETES (#) MAYO'!AB171*AB$5,0))))</f>
        <v>0</v>
      </c>
      <c r="AC171" s="179">
        <f>IF($C171=$D$2,'FLETES (#) MAYO'!AC171*AC$2,IF($C171=$D$3,'FLETES (#) MAYO'!AC171*AC$3,IF($C171=$D$4,'FLETES (#) MAYO'!AC171*AC$4,IF($C171=$D$5,'FLETES (#) MAYO'!AC171*AC$5,0))))</f>
        <v>0</v>
      </c>
      <c r="AD171" s="179">
        <f>IF($C171=$D$2,'FLETES (#) MAYO'!AD171*AD$2,IF($C171=$D$3,'FLETES (#) MAYO'!AD171*AD$3,IF($C171=$D$4,'FLETES (#) MAYO'!AD171*AD$4,IF($C171=$D$5,'FLETES (#) MAYO'!AD171*AD$5,0))))</f>
        <v>0</v>
      </c>
      <c r="AE171" s="179">
        <f>IF($C171=$D$2,'FLETES (#) MAYO'!AE171*AE$2,IF($C171=$D$3,'FLETES (#) MAYO'!AE171*AE$3,IF($C171=$D$4,'FLETES (#) MAYO'!AE171*AE$4,IF($C171=$D$5,'FLETES (#) MAYO'!AE171*AE$5,0))))</f>
        <v>0</v>
      </c>
      <c r="AF171" s="179">
        <f>IF($C171=$D$2,'FLETES (#) MAYO'!AF171*AF$2,IF($C171=$D$3,'FLETES (#) MAYO'!AF171*AF$3,IF($C171=$D$4,'FLETES (#) MAYO'!AF171*AF$4,IF($C171=$D$5,'FLETES (#) MAYO'!AF171*AF$5,0))))</f>
        <v>0</v>
      </c>
      <c r="AG171" s="179">
        <f>IF($C171=$D$2,'FLETES (#) MAYO'!AG171*AG$2,IF($C171=$D$3,'FLETES (#) MAYO'!AG171*AG$3,IF($C171=$D$4,'FLETES (#) MAYO'!AG171*AG$4,IF($C171=$D$5,'FLETES (#) MAYO'!AG171*AG$5,0))))</f>
        <v>0</v>
      </c>
      <c r="AH171" s="179">
        <f>IF($C171=$D$2,'FLETES (#) MAYO'!AH171*AH$2,IF($C171=$D$3,'FLETES (#) MAYO'!AH171*AH$3,IF($C171=$D$4,'FLETES (#) MAYO'!AH171*AH$4,IF($C171=$D$5,'FLETES (#) MAYO'!AH171*AH$5,0))))</f>
        <v>0</v>
      </c>
      <c r="AI171" s="179">
        <f>IF($C171=$D$2,'FLETES (#) MAYO'!AI171*AI$2,IF($C171=$D$3,'FLETES (#) MAYO'!AI171*AI$3,IF($C171=$D$4,'FLETES (#) MAYO'!AI171*AI$4,IF($C171=$D$5,'FLETES (#) MAYO'!AI171*AI$5,0))))</f>
        <v>0</v>
      </c>
      <c r="AJ171" s="179">
        <f>IF($C171=$D$2,'FLETES (#) MAYO'!AJ171*AJ$2,IF($C171=$D$3,'FLETES (#) MAYO'!AJ171*AJ$3,IF($C171=$D$4,'FLETES (#) MAYO'!AJ171*AJ$4,IF($C171=$D$5,'FLETES (#) MAYO'!AJ171*AJ$5,0))))</f>
        <v>0</v>
      </c>
      <c r="AK171" s="179">
        <f>IF($C171=$D$2,'FLETES (#) MAYO'!AK171*AK$2,IF($C171=$D$3,'FLETES (#) MAYO'!AK171*AK$3,IF($C171=$D$4,'FLETES (#) MAYO'!AK171*AK$4,IF($C171=$D$5,'FLETES (#) MAYO'!AK171*AK$5,0))))</f>
        <v>0</v>
      </c>
      <c r="AL171" s="179">
        <f>IF($C171=$D$2,'FLETES (#) MAYO'!AL171*AL$2,IF($C171=$D$3,'FLETES (#) MAYO'!AL171*AL$3,IF($C171=$D$4,'FLETES (#) MAYO'!AL171*AL$4,IF($C171=$D$5,'FLETES (#) MAYO'!AL171*AL$5,0))))</f>
        <v>0</v>
      </c>
      <c r="AM171" s="179">
        <f>IF($C171=$D$2,'FLETES (#) MAYO'!AM171*AM$2,IF($C171=$D$3,'FLETES (#) MAYO'!AM171*AM$3,IF($C171=$D$4,'FLETES (#) MAYO'!AM171*AM$4,IF($C171=$D$5,'FLETES (#) MAYO'!AM171*AM$5,0))))</f>
        <v>0</v>
      </c>
    </row>
    <row r="172" spans="1:39">
      <c r="A172" s="141"/>
      <c r="B172" s="165"/>
      <c r="C172" s="165"/>
      <c r="D172" s="178">
        <f t="shared" si="0"/>
        <v>0</v>
      </c>
      <c r="E172" s="179">
        <f>IF($C172=$D$2,'FLETES (#) MAYO'!E172*E$2,IF($C172=$D$3,'FLETES (#) MAYO'!E172*E$3,IF($C172=$D$4,'FLETES (#) MAYO'!E172*E$4,IF($C172=$D$5,'FLETES (#) MAYO'!E172*E$5,0))))</f>
        <v>0</v>
      </c>
      <c r="F172" s="179">
        <f>IF($C172=$D$2,'FLETES (#) MAYO'!F172*F$2,IF($C172=$D$3,'FLETES (#) MAYO'!F172*F$3,IF($C172=$D$4,'FLETES (#) MAYO'!F172*F$4,IF($C172=$D$5,'FLETES (#) MAYO'!F172*F$5,0))))</f>
        <v>0</v>
      </c>
      <c r="G172" s="179">
        <f>IF($C172=$D$2,'FLETES (#) MAYO'!G172*G$2,IF($C172=$D$3,'FLETES (#) MAYO'!G172*G$3,IF($C172=$D$4,'FLETES (#) MAYO'!G172*G$4,IF($C172=$D$5,'FLETES (#) MAYO'!G172*G$5,0))))</f>
        <v>0</v>
      </c>
      <c r="H172" s="179">
        <f>IF($C172=$D$2,'FLETES (#) MAYO'!H172*H$2,IF($C172=$D$3,'FLETES (#) MAYO'!H172*H$3,IF($C172=$D$4,'FLETES (#) MAYO'!H172*H$4,IF($C172=$D$5,'FLETES (#) MAYO'!H172*H$5,0))))</f>
        <v>0</v>
      </c>
      <c r="I172" s="179">
        <f>IF($C172=$D$2,'FLETES (#) MAYO'!I172*I$2,IF($C172=$D$3,'FLETES (#) MAYO'!I172*I$3,IF($C172=$D$4,'FLETES (#) MAYO'!I172*I$4,IF($C172=$D$5,'FLETES (#) MAYO'!I172*I$5,0))))</f>
        <v>0</v>
      </c>
      <c r="J172" s="179">
        <f>IF($C172=$D$2,'FLETES (#) MAYO'!J172*J$2,IF($C172=$D$3,'FLETES (#) MAYO'!J172*J$3,IF($C172=$D$4,'FLETES (#) MAYO'!J172*J$4,IF($C172=$D$5,'FLETES (#) MAYO'!J172*J$5,0))))</f>
        <v>0</v>
      </c>
      <c r="K172" s="179">
        <f>IF($C172=$D$2,'FLETES (#) MAYO'!K172*K$2,IF($C172=$D$3,'FLETES (#) MAYO'!K172*K$3,IF($C172=$D$4,'FLETES (#) MAYO'!K172*K$4,IF($C172=$D$5,'FLETES (#) MAYO'!K172*K$5,0))))</f>
        <v>0</v>
      </c>
      <c r="L172" s="179">
        <f>IF($C172=$D$2,'FLETES (#) MAYO'!L172*L$2,IF($C172=$D$3,'FLETES (#) MAYO'!L172*L$3,IF($C172=$D$4,'FLETES (#) MAYO'!L172*L$4,IF($C172=$D$5,'FLETES (#) MAYO'!L172*L$5,0))))</f>
        <v>0</v>
      </c>
      <c r="M172" s="179">
        <f>IF($C172=$D$2,'FLETES (#) MAYO'!M172*M$2,IF($C172=$D$3,'FLETES (#) MAYO'!M172*M$3,IF($C172=$D$4,'FLETES (#) MAYO'!M172*M$4,IF($C172=$D$5,'FLETES (#) MAYO'!M172*M$5,0))))</f>
        <v>0</v>
      </c>
      <c r="N172" s="179">
        <f>IF($C172=$D$2,'FLETES (#) MAYO'!N172*N$2,IF($C172=$D$3,'FLETES (#) MAYO'!N172*N$3,IF($C172=$D$4,'FLETES (#) MAYO'!N172*N$4,IF($C172=$D$5,'FLETES (#) MAYO'!N172*N$5,0))))</f>
        <v>0</v>
      </c>
      <c r="O172" s="179">
        <f>IF($C172=$D$2,'FLETES (#) MAYO'!O172*O$2,IF($C172=$D$3,'FLETES (#) MAYO'!O172*O$3,IF($C172=$D$4,'FLETES (#) MAYO'!O172*O$4,IF($C172=$D$5,'FLETES (#) MAYO'!O172*O$5,0))))</f>
        <v>0</v>
      </c>
      <c r="P172" s="179">
        <f>IF($C172=$D$2,'FLETES (#) MAYO'!P172*P$2,IF($C172=$D$3,'FLETES (#) MAYO'!P172*P$3,IF($C172=$D$4,'FLETES (#) MAYO'!P172*P$4,IF($C172=$D$5,'FLETES (#) MAYO'!P172*P$5,0))))</f>
        <v>0</v>
      </c>
      <c r="Q172" s="179">
        <f>IF($C172=$D$2,'FLETES (#) MAYO'!Q172*Q$2,IF($C172=$D$3,'FLETES (#) MAYO'!Q172*Q$3,IF($C172=$D$4,'FLETES (#) MAYO'!Q172*Q$4,IF($C172=$D$5,'FLETES (#) MAYO'!Q172*Q$5,0))))</f>
        <v>0</v>
      </c>
      <c r="R172" s="179">
        <f>IF($C172=$D$2,'FLETES (#) MAYO'!R172*R$2,IF($C172=$D$3,'FLETES (#) MAYO'!R172*R$3,IF($C172=$D$4,'FLETES (#) MAYO'!R172*R$4,IF($C172=$D$5,'FLETES (#) MAYO'!R172*R$5,0))))</f>
        <v>0</v>
      </c>
      <c r="S172" s="179">
        <f>IF($C172=$D$2,'FLETES (#) MAYO'!S172*S$2,IF($C172=$D$3,'FLETES (#) MAYO'!S172*S$3,IF($C172=$D$4,'FLETES (#) MAYO'!S172*S$4,IF($C172=$D$5,'FLETES (#) MAYO'!S172*S$5,0))))</f>
        <v>0</v>
      </c>
      <c r="T172" s="179">
        <f>IF($C172=$D$2,'FLETES (#) MAYO'!T172*T$2,IF($C172=$D$3,'FLETES (#) MAYO'!T172*T$3,IF($C172=$D$4,'FLETES (#) MAYO'!T172*T$4,IF($C172=$D$5,'FLETES (#) MAYO'!T172*T$5,0))))</f>
        <v>0</v>
      </c>
      <c r="U172" s="179">
        <f>IF($C172=$D$2,'FLETES (#) MAYO'!U172*U$2,IF($C172=$D$3,'FLETES (#) MAYO'!U172*U$3,IF($C172=$D$4,'FLETES (#) MAYO'!U172*U$4,IF($C172=$D$5,'FLETES (#) MAYO'!U172*U$5,0))))</f>
        <v>0</v>
      </c>
      <c r="V172" s="179">
        <f>IF($C172=$D$2,'FLETES (#) MAYO'!V172*V$2,IF($C172=$D$3,'FLETES (#) MAYO'!V172*V$3,IF($C172=$D$4,'FLETES (#) MAYO'!V172*V$4,IF($C172=$D$5,'FLETES (#) MAYO'!V172*V$5,0))))</f>
        <v>0</v>
      </c>
      <c r="W172" s="179">
        <f>IF($C172=$D$2,'FLETES (#) MAYO'!W172*W$2,IF($C172=$D$3,'FLETES (#) MAYO'!W172*W$3,IF($C172=$D$4,'FLETES (#) MAYO'!W172*W$4,IF($C172=$D$5,'FLETES (#) MAYO'!W172*W$5,0))))</f>
        <v>0</v>
      </c>
      <c r="X172" s="179">
        <f>IF($C172=$D$2,'FLETES (#) MAYO'!X172*X$2,IF($C172=$D$3,'FLETES (#) MAYO'!X172*X$3,IF($C172=$D$4,'FLETES (#) MAYO'!X172*X$4,IF($C172=$D$5,'FLETES (#) MAYO'!X172*X$5,0))))</f>
        <v>0</v>
      </c>
      <c r="Y172" s="179">
        <f>IF($C172=$D$2,'FLETES (#) MAYO'!Y172*Y$2,IF($C172=$D$3,'FLETES (#) MAYO'!Y172*Y$3,IF($C172=$D$4,'FLETES (#) MAYO'!Y172*Y$4,IF($C172=$D$5,'FLETES (#) MAYO'!Y172*Y$5,0))))</f>
        <v>0</v>
      </c>
      <c r="Z172" s="179">
        <f>IF($C172=$D$2,'FLETES (#) MAYO'!Z172*Z$2,IF($C172=$D$3,'FLETES (#) MAYO'!Z172*Z$3,IF($C172=$D$4,'FLETES (#) MAYO'!Z172*Z$4,IF($C172=$D$5,'FLETES (#) MAYO'!Z172*Z$5,0))))</f>
        <v>0</v>
      </c>
      <c r="AA172" s="179">
        <f>IF($C172=$D$2,'FLETES (#) MAYO'!AA172*AA$2,IF($C172=$D$3,'FLETES (#) MAYO'!AA172*AA$3,IF($C172=$D$4,'FLETES (#) MAYO'!AA172*AA$4,IF($C172=$D$5,'FLETES (#) MAYO'!AA172*AA$5,0))))</f>
        <v>0</v>
      </c>
      <c r="AB172" s="179">
        <f>IF($C172=$D$2,'FLETES (#) MAYO'!AB172*AB$2,IF($C172=$D$3,'FLETES (#) MAYO'!AB172*AB$3,IF($C172=$D$4,'FLETES (#) MAYO'!AB172*AB$4,IF($C172=$D$5,'FLETES (#) MAYO'!AB172*AB$5,0))))</f>
        <v>0</v>
      </c>
      <c r="AC172" s="179">
        <f>IF($C172=$D$2,'FLETES (#) MAYO'!AC172*AC$2,IF($C172=$D$3,'FLETES (#) MAYO'!AC172*AC$3,IF($C172=$D$4,'FLETES (#) MAYO'!AC172*AC$4,IF($C172=$D$5,'FLETES (#) MAYO'!AC172*AC$5,0))))</f>
        <v>0</v>
      </c>
      <c r="AD172" s="179">
        <f>IF($C172=$D$2,'FLETES (#) MAYO'!AD172*AD$2,IF($C172=$D$3,'FLETES (#) MAYO'!AD172*AD$3,IF($C172=$D$4,'FLETES (#) MAYO'!AD172*AD$4,IF($C172=$D$5,'FLETES (#) MAYO'!AD172*AD$5,0))))</f>
        <v>0</v>
      </c>
      <c r="AE172" s="179">
        <f>IF($C172=$D$2,'FLETES (#) MAYO'!AE172*AE$2,IF($C172=$D$3,'FLETES (#) MAYO'!AE172*AE$3,IF($C172=$D$4,'FLETES (#) MAYO'!AE172*AE$4,IF($C172=$D$5,'FLETES (#) MAYO'!AE172*AE$5,0))))</f>
        <v>0</v>
      </c>
      <c r="AF172" s="179">
        <f>IF($C172=$D$2,'FLETES (#) MAYO'!AF172*AF$2,IF($C172=$D$3,'FLETES (#) MAYO'!AF172*AF$3,IF($C172=$D$4,'FLETES (#) MAYO'!AF172*AF$4,IF($C172=$D$5,'FLETES (#) MAYO'!AF172*AF$5,0))))</f>
        <v>0</v>
      </c>
      <c r="AG172" s="179">
        <f>IF($C172=$D$2,'FLETES (#) MAYO'!AG172*AG$2,IF($C172=$D$3,'FLETES (#) MAYO'!AG172*AG$3,IF($C172=$D$4,'FLETES (#) MAYO'!AG172*AG$4,IF($C172=$D$5,'FLETES (#) MAYO'!AG172*AG$5,0))))</f>
        <v>0</v>
      </c>
      <c r="AH172" s="179">
        <f>IF($C172=$D$2,'FLETES (#) MAYO'!AH172*AH$2,IF($C172=$D$3,'FLETES (#) MAYO'!AH172*AH$3,IF($C172=$D$4,'FLETES (#) MAYO'!AH172*AH$4,IF($C172=$D$5,'FLETES (#) MAYO'!AH172*AH$5,0))))</f>
        <v>0</v>
      </c>
      <c r="AI172" s="179">
        <f>IF($C172=$D$2,'FLETES (#) MAYO'!AI172*AI$2,IF($C172=$D$3,'FLETES (#) MAYO'!AI172*AI$3,IF($C172=$D$4,'FLETES (#) MAYO'!AI172*AI$4,IF($C172=$D$5,'FLETES (#) MAYO'!AI172*AI$5,0))))</f>
        <v>0</v>
      </c>
      <c r="AJ172" s="179">
        <f>IF($C172=$D$2,'FLETES (#) MAYO'!AJ172*AJ$2,IF($C172=$D$3,'FLETES (#) MAYO'!AJ172*AJ$3,IF($C172=$D$4,'FLETES (#) MAYO'!AJ172*AJ$4,IF($C172=$D$5,'FLETES (#) MAYO'!AJ172*AJ$5,0))))</f>
        <v>0</v>
      </c>
      <c r="AK172" s="179">
        <f>IF($C172=$D$2,'FLETES (#) MAYO'!AK172*AK$2,IF($C172=$D$3,'FLETES (#) MAYO'!AK172*AK$3,IF($C172=$D$4,'FLETES (#) MAYO'!AK172*AK$4,IF($C172=$D$5,'FLETES (#) MAYO'!AK172*AK$5,0))))</f>
        <v>0</v>
      </c>
      <c r="AL172" s="179">
        <f>IF($C172=$D$2,'FLETES (#) MAYO'!AL172*AL$2,IF($C172=$D$3,'FLETES (#) MAYO'!AL172*AL$3,IF($C172=$D$4,'FLETES (#) MAYO'!AL172*AL$4,IF($C172=$D$5,'FLETES (#) MAYO'!AL172*AL$5,0))))</f>
        <v>0</v>
      </c>
      <c r="AM172" s="179">
        <f>IF($C172=$D$2,'FLETES (#) MAYO'!AM172*AM$2,IF($C172=$D$3,'FLETES (#) MAYO'!AM172*AM$3,IF($C172=$D$4,'FLETES (#) MAYO'!AM172*AM$4,IF($C172=$D$5,'FLETES (#) MAYO'!AM172*AM$5,0))))</f>
        <v>0</v>
      </c>
    </row>
    <row r="173" spans="1:39">
      <c r="A173" s="141"/>
      <c r="B173" s="165"/>
      <c r="C173" s="165"/>
      <c r="D173" s="178">
        <f t="shared" si="0"/>
        <v>0</v>
      </c>
      <c r="E173" s="179">
        <f>IF($C173=$D$2,'FLETES (#) MAYO'!E173*E$2,IF($C173=$D$3,'FLETES (#) MAYO'!E173*E$3,IF($C173=$D$4,'FLETES (#) MAYO'!E173*E$4,IF($C173=$D$5,'FLETES (#) MAYO'!E173*E$5,0))))</f>
        <v>0</v>
      </c>
      <c r="F173" s="179">
        <f>IF($C173=$D$2,'FLETES (#) MAYO'!F173*F$2,IF($C173=$D$3,'FLETES (#) MAYO'!F173*F$3,IF($C173=$D$4,'FLETES (#) MAYO'!F173*F$4,IF($C173=$D$5,'FLETES (#) MAYO'!F173*F$5,0))))</f>
        <v>0</v>
      </c>
      <c r="G173" s="179">
        <f>IF($C173=$D$2,'FLETES (#) MAYO'!G173*G$2,IF($C173=$D$3,'FLETES (#) MAYO'!G173*G$3,IF($C173=$D$4,'FLETES (#) MAYO'!G173*G$4,IF($C173=$D$5,'FLETES (#) MAYO'!G173*G$5,0))))</f>
        <v>0</v>
      </c>
      <c r="H173" s="179">
        <f>IF($C173=$D$2,'FLETES (#) MAYO'!H173*H$2,IF($C173=$D$3,'FLETES (#) MAYO'!H173*H$3,IF($C173=$D$4,'FLETES (#) MAYO'!H173*H$4,IF($C173=$D$5,'FLETES (#) MAYO'!H173*H$5,0))))</f>
        <v>0</v>
      </c>
      <c r="I173" s="179">
        <f>IF($C173=$D$2,'FLETES (#) MAYO'!I173*I$2,IF($C173=$D$3,'FLETES (#) MAYO'!I173*I$3,IF($C173=$D$4,'FLETES (#) MAYO'!I173*I$4,IF($C173=$D$5,'FLETES (#) MAYO'!I173*I$5,0))))</f>
        <v>0</v>
      </c>
      <c r="J173" s="179">
        <f>IF($C173=$D$2,'FLETES (#) MAYO'!J173*J$2,IF($C173=$D$3,'FLETES (#) MAYO'!J173*J$3,IF($C173=$D$4,'FLETES (#) MAYO'!J173*J$4,IF($C173=$D$5,'FLETES (#) MAYO'!J173*J$5,0))))</f>
        <v>0</v>
      </c>
      <c r="K173" s="179">
        <f>IF($C173=$D$2,'FLETES (#) MAYO'!K173*K$2,IF($C173=$D$3,'FLETES (#) MAYO'!K173*K$3,IF($C173=$D$4,'FLETES (#) MAYO'!K173*K$4,IF($C173=$D$5,'FLETES (#) MAYO'!K173*K$5,0))))</f>
        <v>0</v>
      </c>
      <c r="L173" s="179">
        <f>IF($C173=$D$2,'FLETES (#) MAYO'!L173*L$2,IF($C173=$D$3,'FLETES (#) MAYO'!L173*L$3,IF($C173=$D$4,'FLETES (#) MAYO'!L173*L$4,IF($C173=$D$5,'FLETES (#) MAYO'!L173*L$5,0))))</f>
        <v>0</v>
      </c>
      <c r="M173" s="179">
        <f>IF($C173=$D$2,'FLETES (#) MAYO'!M173*M$2,IF($C173=$D$3,'FLETES (#) MAYO'!M173*M$3,IF($C173=$D$4,'FLETES (#) MAYO'!M173*M$4,IF($C173=$D$5,'FLETES (#) MAYO'!M173*M$5,0))))</f>
        <v>0</v>
      </c>
      <c r="N173" s="179">
        <f>IF($C173=$D$2,'FLETES (#) MAYO'!N173*N$2,IF($C173=$D$3,'FLETES (#) MAYO'!N173*N$3,IF($C173=$D$4,'FLETES (#) MAYO'!N173*N$4,IF($C173=$D$5,'FLETES (#) MAYO'!N173*N$5,0))))</f>
        <v>0</v>
      </c>
      <c r="O173" s="179">
        <f>IF($C173=$D$2,'FLETES (#) MAYO'!O173*O$2,IF($C173=$D$3,'FLETES (#) MAYO'!O173*O$3,IF($C173=$D$4,'FLETES (#) MAYO'!O173*O$4,IF($C173=$D$5,'FLETES (#) MAYO'!O173*O$5,0))))</f>
        <v>0</v>
      </c>
      <c r="P173" s="179">
        <f>IF($C173=$D$2,'FLETES (#) MAYO'!P173*P$2,IF($C173=$D$3,'FLETES (#) MAYO'!P173*P$3,IF($C173=$D$4,'FLETES (#) MAYO'!P173*P$4,IF($C173=$D$5,'FLETES (#) MAYO'!P173*P$5,0))))</f>
        <v>0</v>
      </c>
      <c r="Q173" s="179">
        <f>IF($C173=$D$2,'FLETES (#) MAYO'!Q173*Q$2,IF($C173=$D$3,'FLETES (#) MAYO'!Q173*Q$3,IF($C173=$D$4,'FLETES (#) MAYO'!Q173*Q$4,IF($C173=$D$5,'FLETES (#) MAYO'!Q173*Q$5,0))))</f>
        <v>0</v>
      </c>
      <c r="R173" s="179">
        <f>IF($C173=$D$2,'FLETES (#) MAYO'!R173*R$2,IF($C173=$D$3,'FLETES (#) MAYO'!R173*R$3,IF($C173=$D$4,'FLETES (#) MAYO'!R173*R$4,IF($C173=$D$5,'FLETES (#) MAYO'!R173*R$5,0))))</f>
        <v>0</v>
      </c>
      <c r="S173" s="179">
        <f>IF($C173=$D$2,'FLETES (#) MAYO'!S173*S$2,IF($C173=$D$3,'FLETES (#) MAYO'!S173*S$3,IF($C173=$D$4,'FLETES (#) MAYO'!S173*S$4,IF($C173=$D$5,'FLETES (#) MAYO'!S173*S$5,0))))</f>
        <v>0</v>
      </c>
      <c r="T173" s="179">
        <f>IF($C173=$D$2,'FLETES (#) MAYO'!T173*T$2,IF($C173=$D$3,'FLETES (#) MAYO'!T173*T$3,IF($C173=$D$4,'FLETES (#) MAYO'!T173*T$4,IF($C173=$D$5,'FLETES (#) MAYO'!T173*T$5,0))))</f>
        <v>0</v>
      </c>
      <c r="U173" s="179">
        <f>IF($C173=$D$2,'FLETES (#) MAYO'!U173*U$2,IF($C173=$D$3,'FLETES (#) MAYO'!U173*U$3,IF($C173=$D$4,'FLETES (#) MAYO'!U173*U$4,IF($C173=$D$5,'FLETES (#) MAYO'!U173*U$5,0))))</f>
        <v>0</v>
      </c>
      <c r="V173" s="179">
        <f>IF($C173=$D$2,'FLETES (#) MAYO'!V173*V$2,IF($C173=$D$3,'FLETES (#) MAYO'!V173*V$3,IF($C173=$D$4,'FLETES (#) MAYO'!V173*V$4,IF($C173=$D$5,'FLETES (#) MAYO'!V173*V$5,0))))</f>
        <v>0</v>
      </c>
      <c r="W173" s="179">
        <f>IF($C173=$D$2,'FLETES (#) MAYO'!W173*W$2,IF($C173=$D$3,'FLETES (#) MAYO'!W173*W$3,IF($C173=$D$4,'FLETES (#) MAYO'!W173*W$4,IF($C173=$D$5,'FLETES (#) MAYO'!W173*W$5,0))))</f>
        <v>0</v>
      </c>
      <c r="X173" s="179">
        <f>IF($C173=$D$2,'FLETES (#) MAYO'!X173*X$2,IF($C173=$D$3,'FLETES (#) MAYO'!X173*X$3,IF($C173=$D$4,'FLETES (#) MAYO'!X173*X$4,IF($C173=$D$5,'FLETES (#) MAYO'!X173*X$5,0))))</f>
        <v>0</v>
      </c>
      <c r="Y173" s="179">
        <f>IF($C173=$D$2,'FLETES (#) MAYO'!Y173*Y$2,IF($C173=$D$3,'FLETES (#) MAYO'!Y173*Y$3,IF($C173=$D$4,'FLETES (#) MAYO'!Y173*Y$4,IF($C173=$D$5,'FLETES (#) MAYO'!Y173*Y$5,0))))</f>
        <v>0</v>
      </c>
      <c r="Z173" s="179">
        <f>IF($C173=$D$2,'FLETES (#) MAYO'!Z173*Z$2,IF($C173=$D$3,'FLETES (#) MAYO'!Z173*Z$3,IF($C173=$D$4,'FLETES (#) MAYO'!Z173*Z$4,IF($C173=$D$5,'FLETES (#) MAYO'!Z173*Z$5,0))))</f>
        <v>0</v>
      </c>
      <c r="AA173" s="179">
        <f>IF($C173=$D$2,'FLETES (#) MAYO'!AA173*AA$2,IF($C173=$D$3,'FLETES (#) MAYO'!AA173*AA$3,IF($C173=$D$4,'FLETES (#) MAYO'!AA173*AA$4,IF($C173=$D$5,'FLETES (#) MAYO'!AA173*AA$5,0))))</f>
        <v>0</v>
      </c>
      <c r="AB173" s="179">
        <f>IF($C173=$D$2,'FLETES (#) MAYO'!AB173*AB$2,IF($C173=$D$3,'FLETES (#) MAYO'!AB173*AB$3,IF($C173=$D$4,'FLETES (#) MAYO'!AB173*AB$4,IF($C173=$D$5,'FLETES (#) MAYO'!AB173*AB$5,0))))</f>
        <v>0</v>
      </c>
      <c r="AC173" s="179">
        <f>IF($C173=$D$2,'FLETES (#) MAYO'!AC173*AC$2,IF($C173=$D$3,'FLETES (#) MAYO'!AC173*AC$3,IF($C173=$D$4,'FLETES (#) MAYO'!AC173*AC$4,IF($C173=$D$5,'FLETES (#) MAYO'!AC173*AC$5,0))))</f>
        <v>0</v>
      </c>
      <c r="AD173" s="179">
        <f>IF($C173=$D$2,'FLETES (#) MAYO'!AD173*AD$2,IF($C173=$D$3,'FLETES (#) MAYO'!AD173*AD$3,IF($C173=$D$4,'FLETES (#) MAYO'!AD173*AD$4,IF($C173=$D$5,'FLETES (#) MAYO'!AD173*AD$5,0))))</f>
        <v>0</v>
      </c>
      <c r="AE173" s="179">
        <f>IF($C173=$D$2,'FLETES (#) MAYO'!AE173*AE$2,IF($C173=$D$3,'FLETES (#) MAYO'!AE173*AE$3,IF($C173=$D$4,'FLETES (#) MAYO'!AE173*AE$4,IF($C173=$D$5,'FLETES (#) MAYO'!AE173*AE$5,0))))</f>
        <v>0</v>
      </c>
      <c r="AF173" s="179">
        <f>IF($C173=$D$2,'FLETES (#) MAYO'!AF173*AF$2,IF($C173=$D$3,'FLETES (#) MAYO'!AF173*AF$3,IF($C173=$D$4,'FLETES (#) MAYO'!AF173*AF$4,IF($C173=$D$5,'FLETES (#) MAYO'!AF173*AF$5,0))))</f>
        <v>0</v>
      </c>
      <c r="AG173" s="179">
        <f>IF($C173=$D$2,'FLETES (#) MAYO'!AG173*AG$2,IF($C173=$D$3,'FLETES (#) MAYO'!AG173*AG$3,IF($C173=$D$4,'FLETES (#) MAYO'!AG173*AG$4,IF($C173=$D$5,'FLETES (#) MAYO'!AG173*AG$5,0))))</f>
        <v>0</v>
      </c>
      <c r="AH173" s="179">
        <f>IF($C173=$D$2,'FLETES (#) MAYO'!AH173*AH$2,IF($C173=$D$3,'FLETES (#) MAYO'!AH173*AH$3,IF($C173=$D$4,'FLETES (#) MAYO'!AH173*AH$4,IF($C173=$D$5,'FLETES (#) MAYO'!AH173*AH$5,0))))</f>
        <v>0</v>
      </c>
      <c r="AI173" s="179">
        <f>IF($C173=$D$2,'FLETES (#) MAYO'!AI173*AI$2,IF($C173=$D$3,'FLETES (#) MAYO'!AI173*AI$3,IF($C173=$D$4,'FLETES (#) MAYO'!AI173*AI$4,IF($C173=$D$5,'FLETES (#) MAYO'!AI173*AI$5,0))))</f>
        <v>0</v>
      </c>
      <c r="AJ173" s="179">
        <f>IF($C173=$D$2,'FLETES (#) MAYO'!AJ173*AJ$2,IF($C173=$D$3,'FLETES (#) MAYO'!AJ173*AJ$3,IF($C173=$D$4,'FLETES (#) MAYO'!AJ173*AJ$4,IF($C173=$D$5,'FLETES (#) MAYO'!AJ173*AJ$5,0))))</f>
        <v>0</v>
      </c>
      <c r="AK173" s="179">
        <f>IF($C173=$D$2,'FLETES (#) MAYO'!AK173*AK$2,IF($C173=$D$3,'FLETES (#) MAYO'!AK173*AK$3,IF($C173=$D$4,'FLETES (#) MAYO'!AK173*AK$4,IF($C173=$D$5,'FLETES (#) MAYO'!AK173*AK$5,0))))</f>
        <v>0</v>
      </c>
      <c r="AL173" s="179">
        <f>IF($C173=$D$2,'FLETES (#) MAYO'!AL173*AL$2,IF($C173=$D$3,'FLETES (#) MAYO'!AL173*AL$3,IF($C173=$D$4,'FLETES (#) MAYO'!AL173*AL$4,IF($C173=$D$5,'FLETES (#) MAYO'!AL173*AL$5,0))))</f>
        <v>0</v>
      </c>
      <c r="AM173" s="179">
        <f>IF($C173=$D$2,'FLETES (#) MAYO'!AM173*AM$2,IF($C173=$D$3,'FLETES (#) MAYO'!AM173*AM$3,IF($C173=$D$4,'FLETES (#) MAYO'!AM173*AM$4,IF($C173=$D$5,'FLETES (#) MAYO'!AM173*AM$5,0))))</f>
        <v>0</v>
      </c>
    </row>
    <row r="174" spans="1:39">
      <c r="A174" s="141"/>
      <c r="B174" s="165"/>
      <c r="C174" s="165"/>
      <c r="D174" s="178">
        <f t="shared" si="0"/>
        <v>0</v>
      </c>
      <c r="E174" s="179">
        <f>IF($C174=$D$2,'FLETES (#) MAYO'!E174*E$2,IF($C174=$D$3,'FLETES (#) MAYO'!E174*E$3,IF($C174=$D$4,'FLETES (#) MAYO'!E174*E$4,IF($C174=$D$5,'FLETES (#) MAYO'!E174*E$5,0))))</f>
        <v>0</v>
      </c>
      <c r="F174" s="179">
        <f>IF($C174=$D$2,'FLETES (#) MAYO'!F174*F$2,IF($C174=$D$3,'FLETES (#) MAYO'!F174*F$3,IF($C174=$D$4,'FLETES (#) MAYO'!F174*F$4,IF($C174=$D$5,'FLETES (#) MAYO'!F174*F$5,0))))</f>
        <v>0</v>
      </c>
      <c r="G174" s="179">
        <f>IF($C174=$D$2,'FLETES (#) MAYO'!G174*G$2,IF($C174=$D$3,'FLETES (#) MAYO'!G174*G$3,IF($C174=$D$4,'FLETES (#) MAYO'!G174*G$4,IF($C174=$D$5,'FLETES (#) MAYO'!G174*G$5,0))))</f>
        <v>0</v>
      </c>
      <c r="H174" s="179">
        <f>IF($C174=$D$2,'FLETES (#) MAYO'!H174*H$2,IF($C174=$D$3,'FLETES (#) MAYO'!H174*H$3,IF($C174=$D$4,'FLETES (#) MAYO'!H174*H$4,IF($C174=$D$5,'FLETES (#) MAYO'!H174*H$5,0))))</f>
        <v>0</v>
      </c>
      <c r="I174" s="179">
        <f>IF($C174=$D$2,'FLETES (#) MAYO'!I174*I$2,IF($C174=$D$3,'FLETES (#) MAYO'!I174*I$3,IF($C174=$D$4,'FLETES (#) MAYO'!I174*I$4,IF($C174=$D$5,'FLETES (#) MAYO'!I174*I$5,0))))</f>
        <v>0</v>
      </c>
      <c r="J174" s="179">
        <f>IF($C174=$D$2,'FLETES (#) MAYO'!J174*J$2,IF($C174=$D$3,'FLETES (#) MAYO'!J174*J$3,IF($C174=$D$4,'FLETES (#) MAYO'!J174*J$4,IF($C174=$D$5,'FLETES (#) MAYO'!J174*J$5,0))))</f>
        <v>0</v>
      </c>
      <c r="K174" s="179">
        <f>IF($C174=$D$2,'FLETES (#) MAYO'!K174*K$2,IF($C174=$D$3,'FLETES (#) MAYO'!K174*K$3,IF($C174=$D$4,'FLETES (#) MAYO'!K174*K$4,IF($C174=$D$5,'FLETES (#) MAYO'!K174*K$5,0))))</f>
        <v>0</v>
      </c>
      <c r="L174" s="179">
        <f>IF($C174=$D$2,'FLETES (#) MAYO'!L174*L$2,IF($C174=$D$3,'FLETES (#) MAYO'!L174*L$3,IF($C174=$D$4,'FLETES (#) MAYO'!L174*L$4,IF($C174=$D$5,'FLETES (#) MAYO'!L174*L$5,0))))</f>
        <v>0</v>
      </c>
      <c r="M174" s="179">
        <f>IF($C174=$D$2,'FLETES (#) MAYO'!M174*M$2,IF($C174=$D$3,'FLETES (#) MAYO'!M174*M$3,IF($C174=$D$4,'FLETES (#) MAYO'!M174*M$4,IF($C174=$D$5,'FLETES (#) MAYO'!M174*M$5,0))))</f>
        <v>0</v>
      </c>
      <c r="N174" s="179">
        <f>IF($C174=$D$2,'FLETES (#) MAYO'!N174*N$2,IF($C174=$D$3,'FLETES (#) MAYO'!N174*N$3,IF($C174=$D$4,'FLETES (#) MAYO'!N174*N$4,IF($C174=$D$5,'FLETES (#) MAYO'!N174*N$5,0))))</f>
        <v>0</v>
      </c>
      <c r="O174" s="179">
        <f>IF($C174=$D$2,'FLETES (#) MAYO'!O174*O$2,IF($C174=$D$3,'FLETES (#) MAYO'!O174*O$3,IF($C174=$D$4,'FLETES (#) MAYO'!O174*O$4,IF($C174=$D$5,'FLETES (#) MAYO'!O174*O$5,0))))</f>
        <v>0</v>
      </c>
      <c r="P174" s="179">
        <f>IF($C174=$D$2,'FLETES (#) MAYO'!P174*P$2,IF($C174=$D$3,'FLETES (#) MAYO'!P174*P$3,IF($C174=$D$4,'FLETES (#) MAYO'!P174*P$4,IF($C174=$D$5,'FLETES (#) MAYO'!P174*P$5,0))))</f>
        <v>0</v>
      </c>
      <c r="Q174" s="179">
        <f>IF($C174=$D$2,'FLETES (#) MAYO'!Q174*Q$2,IF($C174=$D$3,'FLETES (#) MAYO'!Q174*Q$3,IF($C174=$D$4,'FLETES (#) MAYO'!Q174*Q$4,IF($C174=$D$5,'FLETES (#) MAYO'!Q174*Q$5,0))))</f>
        <v>0</v>
      </c>
      <c r="R174" s="179">
        <f>IF($C174=$D$2,'FLETES (#) MAYO'!R174*R$2,IF($C174=$D$3,'FLETES (#) MAYO'!R174*R$3,IF($C174=$D$4,'FLETES (#) MAYO'!R174*R$4,IF($C174=$D$5,'FLETES (#) MAYO'!R174*R$5,0))))</f>
        <v>0</v>
      </c>
      <c r="S174" s="179">
        <f>IF($C174=$D$2,'FLETES (#) MAYO'!S174*S$2,IF($C174=$D$3,'FLETES (#) MAYO'!S174*S$3,IF($C174=$D$4,'FLETES (#) MAYO'!S174*S$4,IF($C174=$D$5,'FLETES (#) MAYO'!S174*S$5,0))))</f>
        <v>0</v>
      </c>
      <c r="T174" s="179">
        <f>IF($C174=$D$2,'FLETES (#) MAYO'!T174*T$2,IF($C174=$D$3,'FLETES (#) MAYO'!T174*T$3,IF($C174=$D$4,'FLETES (#) MAYO'!T174*T$4,IF($C174=$D$5,'FLETES (#) MAYO'!T174*T$5,0))))</f>
        <v>0</v>
      </c>
      <c r="U174" s="179">
        <f>IF($C174=$D$2,'FLETES (#) MAYO'!U174*U$2,IF($C174=$D$3,'FLETES (#) MAYO'!U174*U$3,IF($C174=$D$4,'FLETES (#) MAYO'!U174*U$4,IF($C174=$D$5,'FLETES (#) MAYO'!U174*U$5,0))))</f>
        <v>0</v>
      </c>
      <c r="V174" s="179">
        <f>IF($C174=$D$2,'FLETES (#) MAYO'!V174*V$2,IF($C174=$D$3,'FLETES (#) MAYO'!V174*V$3,IF($C174=$D$4,'FLETES (#) MAYO'!V174*V$4,IF($C174=$D$5,'FLETES (#) MAYO'!V174*V$5,0))))</f>
        <v>0</v>
      </c>
      <c r="W174" s="179">
        <f>IF($C174=$D$2,'FLETES (#) MAYO'!W174*W$2,IF($C174=$D$3,'FLETES (#) MAYO'!W174*W$3,IF($C174=$D$4,'FLETES (#) MAYO'!W174*W$4,IF($C174=$D$5,'FLETES (#) MAYO'!W174*W$5,0))))</f>
        <v>0</v>
      </c>
      <c r="X174" s="179">
        <f>IF($C174=$D$2,'FLETES (#) MAYO'!X174*X$2,IF($C174=$D$3,'FLETES (#) MAYO'!X174*X$3,IF($C174=$D$4,'FLETES (#) MAYO'!X174*X$4,IF($C174=$D$5,'FLETES (#) MAYO'!X174*X$5,0))))</f>
        <v>0</v>
      </c>
      <c r="Y174" s="179">
        <f>IF($C174=$D$2,'FLETES (#) MAYO'!Y174*Y$2,IF($C174=$D$3,'FLETES (#) MAYO'!Y174*Y$3,IF($C174=$D$4,'FLETES (#) MAYO'!Y174*Y$4,IF($C174=$D$5,'FLETES (#) MAYO'!Y174*Y$5,0))))</f>
        <v>0</v>
      </c>
      <c r="Z174" s="179">
        <f>IF($C174=$D$2,'FLETES (#) MAYO'!Z174*Z$2,IF($C174=$D$3,'FLETES (#) MAYO'!Z174*Z$3,IF($C174=$D$4,'FLETES (#) MAYO'!Z174*Z$4,IF($C174=$D$5,'FLETES (#) MAYO'!Z174*Z$5,0))))</f>
        <v>0</v>
      </c>
      <c r="AA174" s="179">
        <f>IF($C174=$D$2,'FLETES (#) MAYO'!AA174*AA$2,IF($C174=$D$3,'FLETES (#) MAYO'!AA174*AA$3,IF($C174=$D$4,'FLETES (#) MAYO'!AA174*AA$4,IF($C174=$D$5,'FLETES (#) MAYO'!AA174*AA$5,0))))</f>
        <v>0</v>
      </c>
      <c r="AB174" s="179">
        <f>IF($C174=$D$2,'FLETES (#) MAYO'!AB174*AB$2,IF($C174=$D$3,'FLETES (#) MAYO'!AB174*AB$3,IF($C174=$D$4,'FLETES (#) MAYO'!AB174*AB$4,IF($C174=$D$5,'FLETES (#) MAYO'!AB174*AB$5,0))))</f>
        <v>0</v>
      </c>
      <c r="AC174" s="179">
        <f>IF($C174=$D$2,'FLETES (#) MAYO'!AC174*AC$2,IF($C174=$D$3,'FLETES (#) MAYO'!AC174*AC$3,IF($C174=$D$4,'FLETES (#) MAYO'!AC174*AC$4,IF($C174=$D$5,'FLETES (#) MAYO'!AC174*AC$5,0))))</f>
        <v>0</v>
      </c>
      <c r="AD174" s="179">
        <f>IF($C174=$D$2,'FLETES (#) MAYO'!AD174*AD$2,IF($C174=$D$3,'FLETES (#) MAYO'!AD174*AD$3,IF($C174=$D$4,'FLETES (#) MAYO'!AD174*AD$4,IF($C174=$D$5,'FLETES (#) MAYO'!AD174*AD$5,0))))</f>
        <v>0</v>
      </c>
      <c r="AE174" s="179">
        <f>IF($C174=$D$2,'FLETES (#) MAYO'!AE174*AE$2,IF($C174=$D$3,'FLETES (#) MAYO'!AE174*AE$3,IF($C174=$D$4,'FLETES (#) MAYO'!AE174*AE$4,IF($C174=$D$5,'FLETES (#) MAYO'!AE174*AE$5,0))))</f>
        <v>0</v>
      </c>
      <c r="AF174" s="179">
        <f>IF($C174=$D$2,'FLETES (#) MAYO'!AF174*AF$2,IF($C174=$D$3,'FLETES (#) MAYO'!AF174*AF$3,IF($C174=$D$4,'FLETES (#) MAYO'!AF174*AF$4,IF($C174=$D$5,'FLETES (#) MAYO'!AF174*AF$5,0))))</f>
        <v>0</v>
      </c>
      <c r="AG174" s="179">
        <f>IF($C174=$D$2,'FLETES (#) MAYO'!AG174*AG$2,IF($C174=$D$3,'FLETES (#) MAYO'!AG174*AG$3,IF($C174=$D$4,'FLETES (#) MAYO'!AG174*AG$4,IF($C174=$D$5,'FLETES (#) MAYO'!AG174*AG$5,0))))</f>
        <v>0</v>
      </c>
      <c r="AH174" s="179">
        <f>IF($C174=$D$2,'FLETES (#) MAYO'!AH174*AH$2,IF($C174=$D$3,'FLETES (#) MAYO'!AH174*AH$3,IF($C174=$D$4,'FLETES (#) MAYO'!AH174*AH$4,IF($C174=$D$5,'FLETES (#) MAYO'!AH174*AH$5,0))))</f>
        <v>0</v>
      </c>
      <c r="AI174" s="179">
        <f>IF($C174=$D$2,'FLETES (#) MAYO'!AI174*AI$2,IF($C174=$D$3,'FLETES (#) MAYO'!AI174*AI$3,IF($C174=$D$4,'FLETES (#) MAYO'!AI174*AI$4,IF($C174=$D$5,'FLETES (#) MAYO'!AI174*AI$5,0))))</f>
        <v>0</v>
      </c>
      <c r="AJ174" s="179">
        <f>IF($C174=$D$2,'FLETES (#) MAYO'!AJ174*AJ$2,IF($C174=$D$3,'FLETES (#) MAYO'!AJ174*AJ$3,IF($C174=$D$4,'FLETES (#) MAYO'!AJ174*AJ$4,IF($C174=$D$5,'FLETES (#) MAYO'!AJ174*AJ$5,0))))</f>
        <v>0</v>
      </c>
      <c r="AK174" s="179">
        <f>IF($C174=$D$2,'FLETES (#) MAYO'!AK174*AK$2,IF($C174=$D$3,'FLETES (#) MAYO'!AK174*AK$3,IF($C174=$D$4,'FLETES (#) MAYO'!AK174*AK$4,IF($C174=$D$5,'FLETES (#) MAYO'!AK174*AK$5,0))))</f>
        <v>0</v>
      </c>
      <c r="AL174" s="179">
        <f>IF($C174=$D$2,'FLETES (#) MAYO'!AL174*AL$2,IF($C174=$D$3,'FLETES (#) MAYO'!AL174*AL$3,IF($C174=$D$4,'FLETES (#) MAYO'!AL174*AL$4,IF($C174=$D$5,'FLETES (#) MAYO'!AL174*AL$5,0))))</f>
        <v>0</v>
      </c>
      <c r="AM174" s="179">
        <f>IF($C174=$D$2,'FLETES (#) MAYO'!AM174*AM$2,IF($C174=$D$3,'FLETES (#) MAYO'!AM174*AM$3,IF($C174=$D$4,'FLETES (#) MAYO'!AM174*AM$4,IF($C174=$D$5,'FLETES (#) MAYO'!AM174*AM$5,0))))</f>
        <v>0</v>
      </c>
    </row>
    <row r="175" spans="1:39">
      <c r="A175" s="141"/>
      <c r="B175" s="165"/>
      <c r="C175" s="165"/>
      <c r="D175" s="178">
        <f t="shared" si="0"/>
        <v>0</v>
      </c>
      <c r="E175" s="179">
        <f>IF($C175=$D$2,'FLETES (#) MAYO'!E175*E$2,IF($C175=$D$3,'FLETES (#) MAYO'!E175*E$3,IF($C175=$D$4,'FLETES (#) MAYO'!E175*E$4,IF($C175=$D$5,'FLETES (#) MAYO'!E175*E$5,0))))</f>
        <v>0</v>
      </c>
      <c r="F175" s="179">
        <f>IF($C175=$D$2,'FLETES (#) MAYO'!F175*F$2,IF($C175=$D$3,'FLETES (#) MAYO'!F175*F$3,IF($C175=$D$4,'FLETES (#) MAYO'!F175*F$4,IF($C175=$D$5,'FLETES (#) MAYO'!F175*F$5,0))))</f>
        <v>0</v>
      </c>
      <c r="G175" s="179">
        <f>IF($C175=$D$2,'FLETES (#) MAYO'!G175*G$2,IF($C175=$D$3,'FLETES (#) MAYO'!G175*G$3,IF($C175=$D$4,'FLETES (#) MAYO'!G175*G$4,IF($C175=$D$5,'FLETES (#) MAYO'!G175*G$5,0))))</f>
        <v>0</v>
      </c>
      <c r="H175" s="179">
        <f>IF($C175=$D$2,'FLETES (#) MAYO'!H175*H$2,IF($C175=$D$3,'FLETES (#) MAYO'!H175*H$3,IF($C175=$D$4,'FLETES (#) MAYO'!H175*H$4,IF($C175=$D$5,'FLETES (#) MAYO'!H175*H$5,0))))</f>
        <v>0</v>
      </c>
      <c r="I175" s="179">
        <f>IF($C175=$D$2,'FLETES (#) MAYO'!I175*I$2,IF($C175=$D$3,'FLETES (#) MAYO'!I175*I$3,IF($C175=$D$4,'FLETES (#) MAYO'!I175*I$4,IF($C175=$D$5,'FLETES (#) MAYO'!I175*I$5,0))))</f>
        <v>0</v>
      </c>
      <c r="J175" s="179">
        <f>IF($C175=$D$2,'FLETES (#) MAYO'!J175*J$2,IF($C175=$D$3,'FLETES (#) MAYO'!J175*J$3,IF($C175=$D$4,'FLETES (#) MAYO'!J175*J$4,IF($C175=$D$5,'FLETES (#) MAYO'!J175*J$5,0))))</f>
        <v>0</v>
      </c>
      <c r="K175" s="179">
        <f>IF($C175=$D$2,'FLETES (#) MAYO'!K175*K$2,IF($C175=$D$3,'FLETES (#) MAYO'!K175*K$3,IF($C175=$D$4,'FLETES (#) MAYO'!K175*K$4,IF($C175=$D$5,'FLETES (#) MAYO'!K175*K$5,0))))</f>
        <v>0</v>
      </c>
      <c r="L175" s="179">
        <f>IF($C175=$D$2,'FLETES (#) MAYO'!L175*L$2,IF($C175=$D$3,'FLETES (#) MAYO'!L175*L$3,IF($C175=$D$4,'FLETES (#) MAYO'!L175*L$4,IF($C175=$D$5,'FLETES (#) MAYO'!L175*L$5,0))))</f>
        <v>0</v>
      </c>
      <c r="M175" s="179">
        <f>IF($C175=$D$2,'FLETES (#) MAYO'!M175*M$2,IF($C175=$D$3,'FLETES (#) MAYO'!M175*M$3,IF($C175=$D$4,'FLETES (#) MAYO'!M175*M$4,IF($C175=$D$5,'FLETES (#) MAYO'!M175*M$5,0))))</f>
        <v>0</v>
      </c>
      <c r="N175" s="179">
        <f>IF($C175=$D$2,'FLETES (#) MAYO'!N175*N$2,IF($C175=$D$3,'FLETES (#) MAYO'!N175*N$3,IF($C175=$D$4,'FLETES (#) MAYO'!N175*N$4,IF($C175=$D$5,'FLETES (#) MAYO'!N175*N$5,0))))</f>
        <v>0</v>
      </c>
      <c r="O175" s="179">
        <f>IF($C175=$D$2,'FLETES (#) MAYO'!O175*O$2,IF($C175=$D$3,'FLETES (#) MAYO'!O175*O$3,IF($C175=$D$4,'FLETES (#) MAYO'!O175*O$4,IF($C175=$D$5,'FLETES (#) MAYO'!O175*O$5,0))))</f>
        <v>0</v>
      </c>
      <c r="P175" s="179">
        <f>IF($C175=$D$2,'FLETES (#) MAYO'!P175*P$2,IF($C175=$D$3,'FLETES (#) MAYO'!P175*P$3,IF($C175=$D$4,'FLETES (#) MAYO'!P175*P$4,IF($C175=$D$5,'FLETES (#) MAYO'!P175*P$5,0))))</f>
        <v>0</v>
      </c>
      <c r="Q175" s="179">
        <f>IF($C175=$D$2,'FLETES (#) MAYO'!Q175*Q$2,IF($C175=$D$3,'FLETES (#) MAYO'!Q175*Q$3,IF($C175=$D$4,'FLETES (#) MAYO'!Q175*Q$4,IF($C175=$D$5,'FLETES (#) MAYO'!Q175*Q$5,0))))</f>
        <v>0</v>
      </c>
      <c r="R175" s="179">
        <f>IF($C175=$D$2,'FLETES (#) MAYO'!R175*R$2,IF($C175=$D$3,'FLETES (#) MAYO'!R175*R$3,IF($C175=$D$4,'FLETES (#) MAYO'!R175*R$4,IF($C175=$D$5,'FLETES (#) MAYO'!R175*R$5,0))))</f>
        <v>0</v>
      </c>
      <c r="S175" s="179">
        <f>IF($C175=$D$2,'FLETES (#) MAYO'!S175*S$2,IF($C175=$D$3,'FLETES (#) MAYO'!S175*S$3,IF($C175=$D$4,'FLETES (#) MAYO'!S175*S$4,IF($C175=$D$5,'FLETES (#) MAYO'!S175*S$5,0))))</f>
        <v>0</v>
      </c>
      <c r="T175" s="179">
        <f>IF($C175=$D$2,'FLETES (#) MAYO'!T175*T$2,IF($C175=$D$3,'FLETES (#) MAYO'!T175*T$3,IF($C175=$D$4,'FLETES (#) MAYO'!T175*T$4,IF($C175=$D$5,'FLETES (#) MAYO'!T175*T$5,0))))</f>
        <v>0</v>
      </c>
      <c r="U175" s="179">
        <f>IF($C175=$D$2,'FLETES (#) MAYO'!U175*U$2,IF($C175=$D$3,'FLETES (#) MAYO'!U175*U$3,IF($C175=$D$4,'FLETES (#) MAYO'!U175*U$4,IF($C175=$D$5,'FLETES (#) MAYO'!U175*U$5,0))))</f>
        <v>0</v>
      </c>
      <c r="V175" s="179">
        <f>IF($C175=$D$2,'FLETES (#) MAYO'!V175*V$2,IF($C175=$D$3,'FLETES (#) MAYO'!V175*V$3,IF($C175=$D$4,'FLETES (#) MAYO'!V175*V$4,IF($C175=$D$5,'FLETES (#) MAYO'!V175*V$5,0))))</f>
        <v>0</v>
      </c>
      <c r="W175" s="179">
        <f>IF($C175=$D$2,'FLETES (#) MAYO'!W175*W$2,IF($C175=$D$3,'FLETES (#) MAYO'!W175*W$3,IF($C175=$D$4,'FLETES (#) MAYO'!W175*W$4,IF($C175=$D$5,'FLETES (#) MAYO'!W175*W$5,0))))</f>
        <v>0</v>
      </c>
      <c r="X175" s="179">
        <f>IF($C175=$D$2,'FLETES (#) MAYO'!X175*X$2,IF($C175=$D$3,'FLETES (#) MAYO'!X175*X$3,IF($C175=$D$4,'FLETES (#) MAYO'!X175*X$4,IF($C175=$D$5,'FLETES (#) MAYO'!X175*X$5,0))))</f>
        <v>0</v>
      </c>
      <c r="Y175" s="179">
        <f>IF($C175=$D$2,'FLETES (#) MAYO'!Y175*Y$2,IF($C175=$D$3,'FLETES (#) MAYO'!Y175*Y$3,IF($C175=$D$4,'FLETES (#) MAYO'!Y175*Y$4,IF($C175=$D$5,'FLETES (#) MAYO'!Y175*Y$5,0))))</f>
        <v>0</v>
      </c>
      <c r="Z175" s="179">
        <f>IF($C175=$D$2,'FLETES (#) MAYO'!Z175*Z$2,IF($C175=$D$3,'FLETES (#) MAYO'!Z175*Z$3,IF($C175=$D$4,'FLETES (#) MAYO'!Z175*Z$4,IF($C175=$D$5,'FLETES (#) MAYO'!Z175*Z$5,0))))</f>
        <v>0</v>
      </c>
      <c r="AA175" s="179">
        <f>IF($C175=$D$2,'FLETES (#) MAYO'!AA175*AA$2,IF($C175=$D$3,'FLETES (#) MAYO'!AA175*AA$3,IF($C175=$D$4,'FLETES (#) MAYO'!AA175*AA$4,IF($C175=$D$5,'FLETES (#) MAYO'!AA175*AA$5,0))))</f>
        <v>0</v>
      </c>
      <c r="AB175" s="179">
        <f>IF($C175=$D$2,'FLETES (#) MAYO'!AB175*AB$2,IF($C175=$D$3,'FLETES (#) MAYO'!AB175*AB$3,IF($C175=$D$4,'FLETES (#) MAYO'!AB175*AB$4,IF($C175=$D$5,'FLETES (#) MAYO'!AB175*AB$5,0))))</f>
        <v>0</v>
      </c>
      <c r="AC175" s="179">
        <f>IF($C175=$D$2,'FLETES (#) MAYO'!AC175*AC$2,IF($C175=$D$3,'FLETES (#) MAYO'!AC175*AC$3,IF($C175=$D$4,'FLETES (#) MAYO'!AC175*AC$4,IF($C175=$D$5,'FLETES (#) MAYO'!AC175*AC$5,0))))</f>
        <v>0</v>
      </c>
      <c r="AD175" s="179">
        <f>IF($C175=$D$2,'FLETES (#) MAYO'!AD175*AD$2,IF($C175=$D$3,'FLETES (#) MAYO'!AD175*AD$3,IF($C175=$D$4,'FLETES (#) MAYO'!AD175*AD$4,IF($C175=$D$5,'FLETES (#) MAYO'!AD175*AD$5,0))))</f>
        <v>0</v>
      </c>
      <c r="AE175" s="179">
        <f>IF($C175=$D$2,'FLETES (#) MAYO'!AE175*AE$2,IF($C175=$D$3,'FLETES (#) MAYO'!AE175*AE$3,IF($C175=$D$4,'FLETES (#) MAYO'!AE175*AE$4,IF($C175=$D$5,'FLETES (#) MAYO'!AE175*AE$5,0))))</f>
        <v>0</v>
      </c>
      <c r="AF175" s="179">
        <f>IF($C175=$D$2,'FLETES (#) MAYO'!AF175*AF$2,IF($C175=$D$3,'FLETES (#) MAYO'!AF175*AF$3,IF($C175=$D$4,'FLETES (#) MAYO'!AF175*AF$4,IF($C175=$D$5,'FLETES (#) MAYO'!AF175*AF$5,0))))</f>
        <v>0</v>
      </c>
      <c r="AG175" s="179">
        <f>IF($C175=$D$2,'FLETES (#) MAYO'!AG175*AG$2,IF($C175=$D$3,'FLETES (#) MAYO'!AG175*AG$3,IF($C175=$D$4,'FLETES (#) MAYO'!AG175*AG$4,IF($C175=$D$5,'FLETES (#) MAYO'!AG175*AG$5,0))))</f>
        <v>0</v>
      </c>
      <c r="AH175" s="179">
        <f>IF($C175=$D$2,'FLETES (#) MAYO'!AH175*AH$2,IF($C175=$D$3,'FLETES (#) MAYO'!AH175*AH$3,IF($C175=$D$4,'FLETES (#) MAYO'!AH175*AH$4,IF($C175=$D$5,'FLETES (#) MAYO'!AH175*AH$5,0))))</f>
        <v>0</v>
      </c>
      <c r="AI175" s="179">
        <f>IF($C175=$D$2,'FLETES (#) MAYO'!AI175*AI$2,IF($C175=$D$3,'FLETES (#) MAYO'!AI175*AI$3,IF($C175=$D$4,'FLETES (#) MAYO'!AI175*AI$4,IF($C175=$D$5,'FLETES (#) MAYO'!AI175*AI$5,0))))</f>
        <v>0</v>
      </c>
      <c r="AJ175" s="179">
        <f>IF($C175=$D$2,'FLETES (#) MAYO'!AJ175*AJ$2,IF($C175=$D$3,'FLETES (#) MAYO'!AJ175*AJ$3,IF($C175=$D$4,'FLETES (#) MAYO'!AJ175*AJ$4,IF($C175=$D$5,'FLETES (#) MAYO'!AJ175*AJ$5,0))))</f>
        <v>0</v>
      </c>
      <c r="AK175" s="179">
        <f>IF($C175=$D$2,'FLETES (#) MAYO'!AK175*AK$2,IF($C175=$D$3,'FLETES (#) MAYO'!AK175*AK$3,IF($C175=$D$4,'FLETES (#) MAYO'!AK175*AK$4,IF($C175=$D$5,'FLETES (#) MAYO'!AK175*AK$5,0))))</f>
        <v>0</v>
      </c>
      <c r="AL175" s="179">
        <f>IF($C175=$D$2,'FLETES (#) MAYO'!AL175*AL$2,IF($C175=$D$3,'FLETES (#) MAYO'!AL175*AL$3,IF($C175=$D$4,'FLETES (#) MAYO'!AL175*AL$4,IF($C175=$D$5,'FLETES (#) MAYO'!AL175*AL$5,0))))</f>
        <v>0</v>
      </c>
      <c r="AM175" s="179">
        <f>IF($C175=$D$2,'FLETES (#) MAYO'!AM175*AM$2,IF($C175=$D$3,'FLETES (#) MAYO'!AM175*AM$3,IF($C175=$D$4,'FLETES (#) MAYO'!AM175*AM$4,IF($C175=$D$5,'FLETES (#) MAYO'!AM175*AM$5,0))))</f>
        <v>0</v>
      </c>
    </row>
    <row r="176" spans="1:39">
      <c r="A176" s="141"/>
      <c r="B176" s="165"/>
      <c r="C176" s="165"/>
      <c r="D176" s="178">
        <f t="shared" si="0"/>
        <v>0</v>
      </c>
      <c r="E176" s="179">
        <f>IF($C176=$D$2,'FLETES (#) MAYO'!E176*E$2,IF($C176=$D$3,'FLETES (#) MAYO'!E176*E$3,IF($C176=$D$4,'FLETES (#) MAYO'!E176*E$4,IF($C176=$D$5,'FLETES (#) MAYO'!E176*E$5,0))))</f>
        <v>0</v>
      </c>
      <c r="F176" s="179">
        <f>IF($C176=$D$2,'FLETES (#) MAYO'!F176*F$2,IF($C176=$D$3,'FLETES (#) MAYO'!F176*F$3,IF($C176=$D$4,'FLETES (#) MAYO'!F176*F$4,IF($C176=$D$5,'FLETES (#) MAYO'!F176*F$5,0))))</f>
        <v>0</v>
      </c>
      <c r="G176" s="179">
        <f>IF($C176=$D$2,'FLETES (#) MAYO'!G176*G$2,IF($C176=$D$3,'FLETES (#) MAYO'!G176*G$3,IF($C176=$D$4,'FLETES (#) MAYO'!G176*G$4,IF($C176=$D$5,'FLETES (#) MAYO'!G176*G$5,0))))</f>
        <v>0</v>
      </c>
      <c r="H176" s="179">
        <f>IF($C176=$D$2,'FLETES (#) MAYO'!H176*H$2,IF($C176=$D$3,'FLETES (#) MAYO'!H176*H$3,IF($C176=$D$4,'FLETES (#) MAYO'!H176*H$4,IF($C176=$D$5,'FLETES (#) MAYO'!H176*H$5,0))))</f>
        <v>0</v>
      </c>
      <c r="I176" s="179">
        <f>IF($C176=$D$2,'FLETES (#) MAYO'!I176*I$2,IF($C176=$D$3,'FLETES (#) MAYO'!I176*I$3,IF($C176=$D$4,'FLETES (#) MAYO'!I176*I$4,IF($C176=$D$5,'FLETES (#) MAYO'!I176*I$5,0))))</f>
        <v>0</v>
      </c>
      <c r="J176" s="179">
        <f>IF($C176=$D$2,'FLETES (#) MAYO'!J176*J$2,IF($C176=$D$3,'FLETES (#) MAYO'!J176*J$3,IF($C176=$D$4,'FLETES (#) MAYO'!J176*J$4,IF($C176=$D$5,'FLETES (#) MAYO'!J176*J$5,0))))</f>
        <v>0</v>
      </c>
      <c r="K176" s="179">
        <f>IF($C176=$D$2,'FLETES (#) MAYO'!K176*K$2,IF($C176=$D$3,'FLETES (#) MAYO'!K176*K$3,IF($C176=$D$4,'FLETES (#) MAYO'!K176*K$4,IF($C176=$D$5,'FLETES (#) MAYO'!K176*K$5,0))))</f>
        <v>0</v>
      </c>
      <c r="L176" s="179">
        <f>IF($C176=$D$2,'FLETES (#) MAYO'!L176*L$2,IF($C176=$D$3,'FLETES (#) MAYO'!L176*L$3,IF($C176=$D$4,'FLETES (#) MAYO'!L176*L$4,IF($C176=$D$5,'FLETES (#) MAYO'!L176*L$5,0))))</f>
        <v>0</v>
      </c>
      <c r="M176" s="179">
        <f>IF($C176=$D$2,'FLETES (#) MAYO'!M176*M$2,IF($C176=$D$3,'FLETES (#) MAYO'!M176*M$3,IF($C176=$D$4,'FLETES (#) MAYO'!M176*M$4,IF($C176=$D$5,'FLETES (#) MAYO'!M176*M$5,0))))</f>
        <v>0</v>
      </c>
      <c r="N176" s="179">
        <f>IF($C176=$D$2,'FLETES (#) MAYO'!N176*N$2,IF($C176=$D$3,'FLETES (#) MAYO'!N176*N$3,IF($C176=$D$4,'FLETES (#) MAYO'!N176*N$4,IF($C176=$D$5,'FLETES (#) MAYO'!N176*N$5,0))))</f>
        <v>0</v>
      </c>
      <c r="O176" s="179">
        <f>IF($C176=$D$2,'FLETES (#) MAYO'!O176*O$2,IF($C176=$D$3,'FLETES (#) MAYO'!O176*O$3,IF($C176=$D$4,'FLETES (#) MAYO'!O176*O$4,IF($C176=$D$5,'FLETES (#) MAYO'!O176*O$5,0))))</f>
        <v>0</v>
      </c>
      <c r="P176" s="179">
        <f>IF($C176=$D$2,'FLETES (#) MAYO'!P176*P$2,IF($C176=$D$3,'FLETES (#) MAYO'!P176*P$3,IF($C176=$D$4,'FLETES (#) MAYO'!P176*P$4,IF($C176=$D$5,'FLETES (#) MAYO'!P176*P$5,0))))</f>
        <v>0</v>
      </c>
      <c r="Q176" s="179">
        <f>IF($C176=$D$2,'FLETES (#) MAYO'!Q176*Q$2,IF($C176=$D$3,'FLETES (#) MAYO'!Q176*Q$3,IF($C176=$D$4,'FLETES (#) MAYO'!Q176*Q$4,IF($C176=$D$5,'FLETES (#) MAYO'!Q176*Q$5,0))))</f>
        <v>0</v>
      </c>
      <c r="R176" s="179">
        <f>IF($C176=$D$2,'FLETES (#) MAYO'!R176*R$2,IF($C176=$D$3,'FLETES (#) MAYO'!R176*R$3,IF($C176=$D$4,'FLETES (#) MAYO'!R176*R$4,IF($C176=$D$5,'FLETES (#) MAYO'!R176*R$5,0))))</f>
        <v>0</v>
      </c>
      <c r="S176" s="179">
        <f>IF($C176=$D$2,'FLETES (#) MAYO'!S176*S$2,IF($C176=$D$3,'FLETES (#) MAYO'!S176*S$3,IF($C176=$D$4,'FLETES (#) MAYO'!S176*S$4,IF($C176=$D$5,'FLETES (#) MAYO'!S176*S$5,0))))</f>
        <v>0</v>
      </c>
      <c r="T176" s="179">
        <f>IF($C176=$D$2,'FLETES (#) MAYO'!T176*T$2,IF($C176=$D$3,'FLETES (#) MAYO'!T176*T$3,IF($C176=$D$4,'FLETES (#) MAYO'!T176*T$4,IF($C176=$D$5,'FLETES (#) MAYO'!T176*T$5,0))))</f>
        <v>0</v>
      </c>
      <c r="U176" s="179">
        <f>IF($C176=$D$2,'FLETES (#) MAYO'!U176*U$2,IF($C176=$D$3,'FLETES (#) MAYO'!U176*U$3,IF($C176=$D$4,'FLETES (#) MAYO'!U176*U$4,IF($C176=$D$5,'FLETES (#) MAYO'!U176*U$5,0))))</f>
        <v>0</v>
      </c>
      <c r="V176" s="179">
        <f>IF($C176=$D$2,'FLETES (#) MAYO'!V176*V$2,IF($C176=$D$3,'FLETES (#) MAYO'!V176*V$3,IF($C176=$D$4,'FLETES (#) MAYO'!V176*V$4,IF($C176=$D$5,'FLETES (#) MAYO'!V176*V$5,0))))</f>
        <v>0</v>
      </c>
      <c r="W176" s="179">
        <f>IF($C176=$D$2,'FLETES (#) MAYO'!W176*W$2,IF($C176=$D$3,'FLETES (#) MAYO'!W176*W$3,IF($C176=$D$4,'FLETES (#) MAYO'!W176*W$4,IF($C176=$D$5,'FLETES (#) MAYO'!W176*W$5,0))))</f>
        <v>0</v>
      </c>
      <c r="X176" s="179">
        <f>IF($C176=$D$2,'FLETES (#) MAYO'!X176*X$2,IF($C176=$D$3,'FLETES (#) MAYO'!X176*X$3,IF($C176=$D$4,'FLETES (#) MAYO'!X176*X$4,IF($C176=$D$5,'FLETES (#) MAYO'!X176*X$5,0))))</f>
        <v>0</v>
      </c>
      <c r="Y176" s="179">
        <f>IF($C176=$D$2,'FLETES (#) MAYO'!Y176*Y$2,IF($C176=$D$3,'FLETES (#) MAYO'!Y176*Y$3,IF($C176=$D$4,'FLETES (#) MAYO'!Y176*Y$4,IF($C176=$D$5,'FLETES (#) MAYO'!Y176*Y$5,0))))</f>
        <v>0</v>
      </c>
      <c r="Z176" s="179">
        <f>IF($C176=$D$2,'FLETES (#) MAYO'!Z176*Z$2,IF($C176=$D$3,'FLETES (#) MAYO'!Z176*Z$3,IF($C176=$D$4,'FLETES (#) MAYO'!Z176*Z$4,IF($C176=$D$5,'FLETES (#) MAYO'!Z176*Z$5,0))))</f>
        <v>0</v>
      </c>
      <c r="AA176" s="179">
        <f>IF($C176=$D$2,'FLETES (#) MAYO'!AA176*AA$2,IF($C176=$D$3,'FLETES (#) MAYO'!AA176*AA$3,IF($C176=$D$4,'FLETES (#) MAYO'!AA176*AA$4,IF($C176=$D$5,'FLETES (#) MAYO'!AA176*AA$5,0))))</f>
        <v>0</v>
      </c>
      <c r="AB176" s="179">
        <f>IF($C176=$D$2,'FLETES (#) MAYO'!AB176*AB$2,IF($C176=$D$3,'FLETES (#) MAYO'!AB176*AB$3,IF($C176=$D$4,'FLETES (#) MAYO'!AB176*AB$4,IF($C176=$D$5,'FLETES (#) MAYO'!AB176*AB$5,0))))</f>
        <v>0</v>
      </c>
      <c r="AC176" s="179">
        <f>IF($C176=$D$2,'FLETES (#) MAYO'!AC176*AC$2,IF($C176=$D$3,'FLETES (#) MAYO'!AC176*AC$3,IF($C176=$D$4,'FLETES (#) MAYO'!AC176*AC$4,IF($C176=$D$5,'FLETES (#) MAYO'!AC176*AC$5,0))))</f>
        <v>0</v>
      </c>
      <c r="AD176" s="179">
        <f>IF($C176=$D$2,'FLETES (#) MAYO'!AD176*AD$2,IF($C176=$D$3,'FLETES (#) MAYO'!AD176*AD$3,IF($C176=$D$4,'FLETES (#) MAYO'!AD176*AD$4,IF($C176=$D$5,'FLETES (#) MAYO'!AD176*AD$5,0))))</f>
        <v>0</v>
      </c>
      <c r="AE176" s="179">
        <f>IF($C176=$D$2,'FLETES (#) MAYO'!AE176*AE$2,IF($C176=$D$3,'FLETES (#) MAYO'!AE176*AE$3,IF($C176=$D$4,'FLETES (#) MAYO'!AE176*AE$4,IF($C176=$D$5,'FLETES (#) MAYO'!AE176*AE$5,0))))</f>
        <v>0</v>
      </c>
      <c r="AF176" s="179">
        <f>IF($C176=$D$2,'FLETES (#) MAYO'!AF176*AF$2,IF($C176=$D$3,'FLETES (#) MAYO'!AF176*AF$3,IF($C176=$D$4,'FLETES (#) MAYO'!AF176*AF$4,IF($C176=$D$5,'FLETES (#) MAYO'!AF176*AF$5,0))))</f>
        <v>0</v>
      </c>
      <c r="AG176" s="179">
        <f>IF($C176=$D$2,'FLETES (#) MAYO'!AG176*AG$2,IF($C176=$D$3,'FLETES (#) MAYO'!AG176*AG$3,IF($C176=$D$4,'FLETES (#) MAYO'!AG176*AG$4,IF($C176=$D$5,'FLETES (#) MAYO'!AG176*AG$5,0))))</f>
        <v>0</v>
      </c>
      <c r="AH176" s="179">
        <f>IF($C176=$D$2,'FLETES (#) MAYO'!AH176*AH$2,IF($C176=$D$3,'FLETES (#) MAYO'!AH176*AH$3,IF($C176=$D$4,'FLETES (#) MAYO'!AH176*AH$4,IF($C176=$D$5,'FLETES (#) MAYO'!AH176*AH$5,0))))</f>
        <v>0</v>
      </c>
      <c r="AI176" s="179">
        <f>IF($C176=$D$2,'FLETES (#) MAYO'!AI176*AI$2,IF($C176=$D$3,'FLETES (#) MAYO'!AI176*AI$3,IF($C176=$D$4,'FLETES (#) MAYO'!AI176*AI$4,IF($C176=$D$5,'FLETES (#) MAYO'!AI176*AI$5,0))))</f>
        <v>0</v>
      </c>
      <c r="AJ176" s="179">
        <f>IF($C176=$D$2,'FLETES (#) MAYO'!AJ176*AJ$2,IF($C176=$D$3,'FLETES (#) MAYO'!AJ176*AJ$3,IF($C176=$D$4,'FLETES (#) MAYO'!AJ176*AJ$4,IF($C176=$D$5,'FLETES (#) MAYO'!AJ176*AJ$5,0))))</f>
        <v>0</v>
      </c>
      <c r="AK176" s="179">
        <f>IF($C176=$D$2,'FLETES (#) MAYO'!AK176*AK$2,IF($C176=$D$3,'FLETES (#) MAYO'!AK176*AK$3,IF($C176=$D$4,'FLETES (#) MAYO'!AK176*AK$4,IF($C176=$D$5,'FLETES (#) MAYO'!AK176*AK$5,0))))</f>
        <v>0</v>
      </c>
      <c r="AL176" s="179">
        <f>IF($C176=$D$2,'FLETES (#) MAYO'!AL176*AL$2,IF($C176=$D$3,'FLETES (#) MAYO'!AL176*AL$3,IF($C176=$D$4,'FLETES (#) MAYO'!AL176*AL$4,IF($C176=$D$5,'FLETES (#) MAYO'!AL176*AL$5,0))))</f>
        <v>0</v>
      </c>
      <c r="AM176" s="179">
        <f>IF($C176=$D$2,'FLETES (#) MAYO'!AM176*AM$2,IF($C176=$D$3,'FLETES (#) MAYO'!AM176*AM$3,IF($C176=$D$4,'FLETES (#) MAYO'!AM176*AM$4,IF($C176=$D$5,'FLETES (#) MAYO'!AM176*AM$5,0))))</f>
        <v>0</v>
      </c>
    </row>
    <row r="177" spans="1:39">
      <c r="A177" s="141"/>
      <c r="B177" s="165"/>
      <c r="C177" s="165"/>
      <c r="D177" s="178">
        <f t="shared" si="0"/>
        <v>0</v>
      </c>
      <c r="E177" s="179">
        <f>IF($C177=$D$2,'FLETES (#) MAYO'!E177*E$2,IF($C177=$D$3,'FLETES (#) MAYO'!E177*E$3,IF($C177=$D$4,'FLETES (#) MAYO'!E177*E$4,IF($C177=$D$5,'FLETES (#) MAYO'!E177*E$5,0))))</f>
        <v>0</v>
      </c>
      <c r="F177" s="179">
        <f>IF($C177=$D$2,'FLETES (#) MAYO'!F177*F$2,IF($C177=$D$3,'FLETES (#) MAYO'!F177*F$3,IF($C177=$D$4,'FLETES (#) MAYO'!F177*F$4,IF($C177=$D$5,'FLETES (#) MAYO'!F177*F$5,0))))</f>
        <v>0</v>
      </c>
      <c r="G177" s="179">
        <f>IF($C177=$D$2,'FLETES (#) MAYO'!G177*G$2,IF($C177=$D$3,'FLETES (#) MAYO'!G177*G$3,IF($C177=$D$4,'FLETES (#) MAYO'!G177*G$4,IF($C177=$D$5,'FLETES (#) MAYO'!G177*G$5,0))))</f>
        <v>0</v>
      </c>
      <c r="H177" s="179">
        <f>IF($C177=$D$2,'FLETES (#) MAYO'!H177*H$2,IF($C177=$D$3,'FLETES (#) MAYO'!H177*H$3,IF($C177=$D$4,'FLETES (#) MAYO'!H177*H$4,IF($C177=$D$5,'FLETES (#) MAYO'!H177*H$5,0))))</f>
        <v>0</v>
      </c>
      <c r="I177" s="179">
        <f>IF($C177=$D$2,'FLETES (#) MAYO'!I177*I$2,IF($C177=$D$3,'FLETES (#) MAYO'!I177*I$3,IF($C177=$D$4,'FLETES (#) MAYO'!I177*I$4,IF($C177=$D$5,'FLETES (#) MAYO'!I177*I$5,0))))</f>
        <v>0</v>
      </c>
      <c r="J177" s="179">
        <f>IF($C177=$D$2,'FLETES (#) MAYO'!J177*J$2,IF($C177=$D$3,'FLETES (#) MAYO'!J177*J$3,IF($C177=$D$4,'FLETES (#) MAYO'!J177*J$4,IF($C177=$D$5,'FLETES (#) MAYO'!J177*J$5,0))))</f>
        <v>0</v>
      </c>
      <c r="K177" s="179">
        <f>IF($C177=$D$2,'FLETES (#) MAYO'!K177*K$2,IF($C177=$D$3,'FLETES (#) MAYO'!K177*K$3,IF($C177=$D$4,'FLETES (#) MAYO'!K177*K$4,IF($C177=$D$5,'FLETES (#) MAYO'!K177*K$5,0))))</f>
        <v>0</v>
      </c>
      <c r="L177" s="179">
        <f>IF($C177=$D$2,'FLETES (#) MAYO'!L177*L$2,IF($C177=$D$3,'FLETES (#) MAYO'!L177*L$3,IF($C177=$D$4,'FLETES (#) MAYO'!L177*L$4,IF($C177=$D$5,'FLETES (#) MAYO'!L177*L$5,0))))</f>
        <v>0</v>
      </c>
      <c r="M177" s="179">
        <f>IF($C177=$D$2,'FLETES (#) MAYO'!M177*M$2,IF($C177=$D$3,'FLETES (#) MAYO'!M177*M$3,IF($C177=$D$4,'FLETES (#) MAYO'!M177*M$4,IF($C177=$D$5,'FLETES (#) MAYO'!M177*M$5,0))))</f>
        <v>0</v>
      </c>
      <c r="N177" s="179">
        <f>IF($C177=$D$2,'FLETES (#) MAYO'!N177*N$2,IF($C177=$D$3,'FLETES (#) MAYO'!N177*N$3,IF($C177=$D$4,'FLETES (#) MAYO'!N177*N$4,IF($C177=$D$5,'FLETES (#) MAYO'!N177*N$5,0))))</f>
        <v>0</v>
      </c>
      <c r="O177" s="179">
        <f>IF($C177=$D$2,'FLETES (#) MAYO'!O177*O$2,IF($C177=$D$3,'FLETES (#) MAYO'!O177*O$3,IF($C177=$D$4,'FLETES (#) MAYO'!O177*O$4,IF($C177=$D$5,'FLETES (#) MAYO'!O177*O$5,0))))</f>
        <v>0</v>
      </c>
      <c r="P177" s="179">
        <f>IF($C177=$D$2,'FLETES (#) MAYO'!P177*P$2,IF($C177=$D$3,'FLETES (#) MAYO'!P177*P$3,IF($C177=$D$4,'FLETES (#) MAYO'!P177*P$4,IF($C177=$D$5,'FLETES (#) MAYO'!P177*P$5,0))))</f>
        <v>0</v>
      </c>
      <c r="Q177" s="179">
        <f>IF($C177=$D$2,'FLETES (#) MAYO'!Q177*Q$2,IF($C177=$D$3,'FLETES (#) MAYO'!Q177*Q$3,IF($C177=$D$4,'FLETES (#) MAYO'!Q177*Q$4,IF($C177=$D$5,'FLETES (#) MAYO'!Q177*Q$5,0))))</f>
        <v>0</v>
      </c>
      <c r="R177" s="179">
        <f>IF($C177=$D$2,'FLETES (#) MAYO'!R177*R$2,IF($C177=$D$3,'FLETES (#) MAYO'!R177*R$3,IF($C177=$D$4,'FLETES (#) MAYO'!R177*R$4,IF($C177=$D$5,'FLETES (#) MAYO'!R177*R$5,0))))</f>
        <v>0</v>
      </c>
      <c r="S177" s="179">
        <f>IF($C177=$D$2,'FLETES (#) MAYO'!S177*S$2,IF($C177=$D$3,'FLETES (#) MAYO'!S177*S$3,IF($C177=$D$4,'FLETES (#) MAYO'!S177*S$4,IF($C177=$D$5,'FLETES (#) MAYO'!S177*S$5,0))))</f>
        <v>0</v>
      </c>
      <c r="T177" s="179">
        <f>IF($C177=$D$2,'FLETES (#) MAYO'!T177*T$2,IF($C177=$D$3,'FLETES (#) MAYO'!T177*T$3,IF($C177=$D$4,'FLETES (#) MAYO'!T177*T$4,IF($C177=$D$5,'FLETES (#) MAYO'!T177*T$5,0))))</f>
        <v>0</v>
      </c>
      <c r="U177" s="179">
        <f>IF($C177=$D$2,'FLETES (#) MAYO'!U177*U$2,IF($C177=$D$3,'FLETES (#) MAYO'!U177*U$3,IF($C177=$D$4,'FLETES (#) MAYO'!U177*U$4,IF($C177=$D$5,'FLETES (#) MAYO'!U177*U$5,0))))</f>
        <v>0</v>
      </c>
      <c r="V177" s="179">
        <f>IF($C177=$D$2,'FLETES (#) MAYO'!V177*V$2,IF($C177=$D$3,'FLETES (#) MAYO'!V177*V$3,IF($C177=$D$4,'FLETES (#) MAYO'!V177*V$4,IF($C177=$D$5,'FLETES (#) MAYO'!V177*V$5,0))))</f>
        <v>0</v>
      </c>
      <c r="W177" s="179">
        <f>IF($C177=$D$2,'FLETES (#) MAYO'!W177*W$2,IF($C177=$D$3,'FLETES (#) MAYO'!W177*W$3,IF($C177=$D$4,'FLETES (#) MAYO'!W177*W$4,IF($C177=$D$5,'FLETES (#) MAYO'!W177*W$5,0))))</f>
        <v>0</v>
      </c>
      <c r="X177" s="179">
        <f>IF($C177=$D$2,'FLETES (#) MAYO'!X177*X$2,IF($C177=$D$3,'FLETES (#) MAYO'!X177*X$3,IF($C177=$D$4,'FLETES (#) MAYO'!X177*X$4,IF($C177=$D$5,'FLETES (#) MAYO'!X177*X$5,0))))</f>
        <v>0</v>
      </c>
      <c r="Y177" s="179">
        <f>IF($C177=$D$2,'FLETES (#) MAYO'!Y177*Y$2,IF($C177=$D$3,'FLETES (#) MAYO'!Y177*Y$3,IF($C177=$D$4,'FLETES (#) MAYO'!Y177*Y$4,IF($C177=$D$5,'FLETES (#) MAYO'!Y177*Y$5,0))))</f>
        <v>0</v>
      </c>
      <c r="Z177" s="179">
        <f>IF($C177=$D$2,'FLETES (#) MAYO'!Z177*Z$2,IF($C177=$D$3,'FLETES (#) MAYO'!Z177*Z$3,IF($C177=$D$4,'FLETES (#) MAYO'!Z177*Z$4,IF($C177=$D$5,'FLETES (#) MAYO'!Z177*Z$5,0))))</f>
        <v>0</v>
      </c>
      <c r="AA177" s="179">
        <f>IF($C177=$D$2,'FLETES (#) MAYO'!AA177*AA$2,IF($C177=$D$3,'FLETES (#) MAYO'!AA177*AA$3,IF($C177=$D$4,'FLETES (#) MAYO'!AA177*AA$4,IF($C177=$D$5,'FLETES (#) MAYO'!AA177*AA$5,0))))</f>
        <v>0</v>
      </c>
      <c r="AB177" s="179">
        <f>IF($C177=$D$2,'FLETES (#) MAYO'!AB177*AB$2,IF($C177=$D$3,'FLETES (#) MAYO'!AB177*AB$3,IF($C177=$D$4,'FLETES (#) MAYO'!AB177*AB$4,IF($C177=$D$5,'FLETES (#) MAYO'!AB177*AB$5,0))))</f>
        <v>0</v>
      </c>
      <c r="AC177" s="179">
        <f>IF($C177=$D$2,'FLETES (#) MAYO'!AC177*AC$2,IF($C177=$D$3,'FLETES (#) MAYO'!AC177*AC$3,IF($C177=$D$4,'FLETES (#) MAYO'!AC177*AC$4,IF($C177=$D$5,'FLETES (#) MAYO'!AC177*AC$5,0))))</f>
        <v>0</v>
      </c>
      <c r="AD177" s="179">
        <f>IF($C177=$D$2,'FLETES (#) MAYO'!AD177*AD$2,IF($C177=$D$3,'FLETES (#) MAYO'!AD177*AD$3,IF($C177=$D$4,'FLETES (#) MAYO'!AD177*AD$4,IF($C177=$D$5,'FLETES (#) MAYO'!AD177*AD$5,0))))</f>
        <v>0</v>
      </c>
      <c r="AE177" s="179">
        <f>IF($C177=$D$2,'FLETES (#) MAYO'!AE177*AE$2,IF($C177=$D$3,'FLETES (#) MAYO'!AE177*AE$3,IF($C177=$D$4,'FLETES (#) MAYO'!AE177*AE$4,IF($C177=$D$5,'FLETES (#) MAYO'!AE177*AE$5,0))))</f>
        <v>0</v>
      </c>
      <c r="AF177" s="179">
        <f>IF($C177=$D$2,'FLETES (#) MAYO'!AF177*AF$2,IF($C177=$D$3,'FLETES (#) MAYO'!AF177*AF$3,IF($C177=$D$4,'FLETES (#) MAYO'!AF177*AF$4,IF($C177=$D$5,'FLETES (#) MAYO'!AF177*AF$5,0))))</f>
        <v>0</v>
      </c>
      <c r="AG177" s="179">
        <f>IF($C177=$D$2,'FLETES (#) MAYO'!AG177*AG$2,IF($C177=$D$3,'FLETES (#) MAYO'!AG177*AG$3,IF($C177=$D$4,'FLETES (#) MAYO'!AG177*AG$4,IF($C177=$D$5,'FLETES (#) MAYO'!AG177*AG$5,0))))</f>
        <v>0</v>
      </c>
      <c r="AH177" s="179">
        <f>IF($C177=$D$2,'FLETES (#) MAYO'!AH177*AH$2,IF($C177=$D$3,'FLETES (#) MAYO'!AH177*AH$3,IF($C177=$D$4,'FLETES (#) MAYO'!AH177*AH$4,IF($C177=$D$5,'FLETES (#) MAYO'!AH177*AH$5,0))))</f>
        <v>0</v>
      </c>
      <c r="AI177" s="179">
        <f>IF($C177=$D$2,'FLETES (#) MAYO'!AI177*AI$2,IF($C177=$D$3,'FLETES (#) MAYO'!AI177*AI$3,IF($C177=$D$4,'FLETES (#) MAYO'!AI177*AI$4,IF($C177=$D$5,'FLETES (#) MAYO'!AI177*AI$5,0))))</f>
        <v>0</v>
      </c>
      <c r="AJ177" s="179">
        <f>IF($C177=$D$2,'FLETES (#) MAYO'!AJ177*AJ$2,IF($C177=$D$3,'FLETES (#) MAYO'!AJ177*AJ$3,IF($C177=$D$4,'FLETES (#) MAYO'!AJ177*AJ$4,IF($C177=$D$5,'FLETES (#) MAYO'!AJ177*AJ$5,0))))</f>
        <v>0</v>
      </c>
      <c r="AK177" s="179">
        <f>IF($C177=$D$2,'FLETES (#) MAYO'!AK177*AK$2,IF($C177=$D$3,'FLETES (#) MAYO'!AK177*AK$3,IF($C177=$D$4,'FLETES (#) MAYO'!AK177*AK$4,IF($C177=$D$5,'FLETES (#) MAYO'!AK177*AK$5,0))))</f>
        <v>0</v>
      </c>
      <c r="AL177" s="179">
        <f>IF($C177=$D$2,'FLETES (#) MAYO'!AL177*AL$2,IF($C177=$D$3,'FLETES (#) MAYO'!AL177*AL$3,IF($C177=$D$4,'FLETES (#) MAYO'!AL177*AL$4,IF($C177=$D$5,'FLETES (#) MAYO'!AL177*AL$5,0))))</f>
        <v>0</v>
      </c>
      <c r="AM177" s="179">
        <f>IF($C177=$D$2,'FLETES (#) MAYO'!AM177*AM$2,IF($C177=$D$3,'FLETES (#) MAYO'!AM177*AM$3,IF($C177=$D$4,'FLETES (#) MAYO'!AM177*AM$4,IF($C177=$D$5,'FLETES (#) MAYO'!AM177*AM$5,0))))</f>
        <v>0</v>
      </c>
    </row>
    <row r="178" spans="1:39">
      <c r="A178" s="141"/>
      <c r="B178" s="165"/>
      <c r="C178" s="165"/>
      <c r="D178" s="178">
        <f t="shared" si="0"/>
        <v>0</v>
      </c>
      <c r="E178" s="179">
        <f>IF($C178=$D$2,'FLETES (#) MAYO'!E178*E$2,IF($C178=$D$3,'FLETES (#) MAYO'!E178*E$3,IF($C178=$D$4,'FLETES (#) MAYO'!E178*E$4,IF($C178=$D$5,'FLETES (#) MAYO'!E178*E$5,0))))</f>
        <v>0</v>
      </c>
      <c r="F178" s="179">
        <f>IF($C178=$D$2,'FLETES (#) MAYO'!F178*F$2,IF($C178=$D$3,'FLETES (#) MAYO'!F178*F$3,IF($C178=$D$4,'FLETES (#) MAYO'!F178*F$4,IF($C178=$D$5,'FLETES (#) MAYO'!F178*F$5,0))))</f>
        <v>0</v>
      </c>
      <c r="G178" s="179">
        <f>IF($C178=$D$2,'FLETES (#) MAYO'!G178*G$2,IF($C178=$D$3,'FLETES (#) MAYO'!G178*G$3,IF($C178=$D$4,'FLETES (#) MAYO'!G178*G$4,IF($C178=$D$5,'FLETES (#) MAYO'!G178*G$5,0))))</f>
        <v>0</v>
      </c>
      <c r="H178" s="179">
        <f>IF($C178=$D$2,'FLETES (#) MAYO'!H178*H$2,IF($C178=$D$3,'FLETES (#) MAYO'!H178*H$3,IF($C178=$D$4,'FLETES (#) MAYO'!H178*H$4,IF($C178=$D$5,'FLETES (#) MAYO'!H178*H$5,0))))</f>
        <v>0</v>
      </c>
      <c r="I178" s="179">
        <f>IF($C178=$D$2,'FLETES (#) MAYO'!I178*I$2,IF($C178=$D$3,'FLETES (#) MAYO'!I178*I$3,IF($C178=$D$4,'FLETES (#) MAYO'!I178*I$4,IF($C178=$D$5,'FLETES (#) MAYO'!I178*I$5,0))))</f>
        <v>0</v>
      </c>
      <c r="J178" s="179">
        <f>IF($C178=$D$2,'FLETES (#) MAYO'!J178*J$2,IF($C178=$D$3,'FLETES (#) MAYO'!J178*J$3,IF($C178=$D$4,'FLETES (#) MAYO'!J178*J$4,IF($C178=$D$5,'FLETES (#) MAYO'!J178*J$5,0))))</f>
        <v>0</v>
      </c>
      <c r="K178" s="179">
        <f>IF($C178=$D$2,'FLETES (#) MAYO'!K178*K$2,IF($C178=$D$3,'FLETES (#) MAYO'!K178*K$3,IF($C178=$D$4,'FLETES (#) MAYO'!K178*K$4,IF($C178=$D$5,'FLETES (#) MAYO'!K178*K$5,0))))</f>
        <v>0</v>
      </c>
      <c r="L178" s="179">
        <f>IF($C178=$D$2,'FLETES (#) MAYO'!L178*L$2,IF($C178=$D$3,'FLETES (#) MAYO'!L178*L$3,IF($C178=$D$4,'FLETES (#) MAYO'!L178*L$4,IF($C178=$D$5,'FLETES (#) MAYO'!L178*L$5,0))))</f>
        <v>0</v>
      </c>
      <c r="M178" s="179">
        <f>IF($C178=$D$2,'FLETES (#) MAYO'!M178*M$2,IF($C178=$D$3,'FLETES (#) MAYO'!M178*M$3,IF($C178=$D$4,'FLETES (#) MAYO'!M178*M$4,IF($C178=$D$5,'FLETES (#) MAYO'!M178*M$5,0))))</f>
        <v>0</v>
      </c>
      <c r="N178" s="179">
        <f>IF($C178=$D$2,'FLETES (#) MAYO'!N178*N$2,IF($C178=$D$3,'FLETES (#) MAYO'!N178*N$3,IF($C178=$D$4,'FLETES (#) MAYO'!N178*N$4,IF($C178=$D$5,'FLETES (#) MAYO'!N178*N$5,0))))</f>
        <v>0</v>
      </c>
      <c r="O178" s="179">
        <f>IF($C178=$D$2,'FLETES (#) MAYO'!O178*O$2,IF($C178=$D$3,'FLETES (#) MAYO'!O178*O$3,IF($C178=$D$4,'FLETES (#) MAYO'!O178*O$4,IF($C178=$D$5,'FLETES (#) MAYO'!O178*O$5,0))))</f>
        <v>0</v>
      </c>
      <c r="P178" s="179">
        <f>IF($C178=$D$2,'FLETES (#) MAYO'!P178*P$2,IF($C178=$D$3,'FLETES (#) MAYO'!P178*P$3,IF($C178=$D$4,'FLETES (#) MAYO'!P178*P$4,IF($C178=$D$5,'FLETES (#) MAYO'!P178*P$5,0))))</f>
        <v>0</v>
      </c>
      <c r="Q178" s="179">
        <f>IF($C178=$D$2,'FLETES (#) MAYO'!Q178*Q$2,IF($C178=$D$3,'FLETES (#) MAYO'!Q178*Q$3,IF($C178=$D$4,'FLETES (#) MAYO'!Q178*Q$4,IF($C178=$D$5,'FLETES (#) MAYO'!Q178*Q$5,0))))</f>
        <v>0</v>
      </c>
      <c r="R178" s="179">
        <f>IF($C178=$D$2,'FLETES (#) MAYO'!R178*R$2,IF($C178=$D$3,'FLETES (#) MAYO'!R178*R$3,IF($C178=$D$4,'FLETES (#) MAYO'!R178*R$4,IF($C178=$D$5,'FLETES (#) MAYO'!R178*R$5,0))))</f>
        <v>0</v>
      </c>
      <c r="S178" s="179">
        <f>IF($C178=$D$2,'FLETES (#) MAYO'!S178*S$2,IF($C178=$D$3,'FLETES (#) MAYO'!S178*S$3,IF($C178=$D$4,'FLETES (#) MAYO'!S178*S$4,IF($C178=$D$5,'FLETES (#) MAYO'!S178*S$5,0))))</f>
        <v>0</v>
      </c>
      <c r="T178" s="179">
        <f>IF($C178=$D$2,'FLETES (#) MAYO'!T178*T$2,IF($C178=$D$3,'FLETES (#) MAYO'!T178*T$3,IF($C178=$D$4,'FLETES (#) MAYO'!T178*T$4,IF($C178=$D$5,'FLETES (#) MAYO'!T178*T$5,0))))</f>
        <v>0</v>
      </c>
      <c r="U178" s="179">
        <f>IF($C178=$D$2,'FLETES (#) MAYO'!U178*U$2,IF($C178=$D$3,'FLETES (#) MAYO'!U178*U$3,IF($C178=$D$4,'FLETES (#) MAYO'!U178*U$4,IF($C178=$D$5,'FLETES (#) MAYO'!U178*U$5,0))))</f>
        <v>0</v>
      </c>
      <c r="V178" s="179">
        <f>IF($C178=$D$2,'FLETES (#) MAYO'!V178*V$2,IF($C178=$D$3,'FLETES (#) MAYO'!V178*V$3,IF($C178=$D$4,'FLETES (#) MAYO'!V178*V$4,IF($C178=$D$5,'FLETES (#) MAYO'!V178*V$5,0))))</f>
        <v>0</v>
      </c>
      <c r="W178" s="179">
        <f>IF($C178=$D$2,'FLETES (#) MAYO'!W178*W$2,IF($C178=$D$3,'FLETES (#) MAYO'!W178*W$3,IF($C178=$D$4,'FLETES (#) MAYO'!W178*W$4,IF($C178=$D$5,'FLETES (#) MAYO'!W178*W$5,0))))</f>
        <v>0</v>
      </c>
      <c r="X178" s="179">
        <f>IF($C178=$D$2,'FLETES (#) MAYO'!X178*X$2,IF($C178=$D$3,'FLETES (#) MAYO'!X178*X$3,IF($C178=$D$4,'FLETES (#) MAYO'!X178*X$4,IF($C178=$D$5,'FLETES (#) MAYO'!X178*X$5,0))))</f>
        <v>0</v>
      </c>
      <c r="Y178" s="179">
        <f>IF($C178=$D$2,'FLETES (#) MAYO'!Y178*Y$2,IF($C178=$D$3,'FLETES (#) MAYO'!Y178*Y$3,IF($C178=$D$4,'FLETES (#) MAYO'!Y178*Y$4,IF($C178=$D$5,'FLETES (#) MAYO'!Y178*Y$5,0))))</f>
        <v>0</v>
      </c>
      <c r="Z178" s="179">
        <f>IF($C178=$D$2,'FLETES (#) MAYO'!Z178*Z$2,IF($C178=$D$3,'FLETES (#) MAYO'!Z178*Z$3,IF($C178=$D$4,'FLETES (#) MAYO'!Z178*Z$4,IF($C178=$D$5,'FLETES (#) MAYO'!Z178*Z$5,0))))</f>
        <v>0</v>
      </c>
      <c r="AA178" s="179">
        <f>IF($C178=$D$2,'FLETES (#) MAYO'!AA178*AA$2,IF($C178=$D$3,'FLETES (#) MAYO'!AA178*AA$3,IF($C178=$D$4,'FLETES (#) MAYO'!AA178*AA$4,IF($C178=$D$5,'FLETES (#) MAYO'!AA178*AA$5,0))))</f>
        <v>0</v>
      </c>
      <c r="AB178" s="179">
        <f>IF($C178=$D$2,'FLETES (#) MAYO'!AB178*AB$2,IF($C178=$D$3,'FLETES (#) MAYO'!AB178*AB$3,IF($C178=$D$4,'FLETES (#) MAYO'!AB178*AB$4,IF($C178=$D$5,'FLETES (#) MAYO'!AB178*AB$5,0))))</f>
        <v>0</v>
      </c>
      <c r="AC178" s="179">
        <f>IF($C178=$D$2,'FLETES (#) MAYO'!AC178*AC$2,IF($C178=$D$3,'FLETES (#) MAYO'!AC178*AC$3,IF($C178=$D$4,'FLETES (#) MAYO'!AC178*AC$4,IF($C178=$D$5,'FLETES (#) MAYO'!AC178*AC$5,0))))</f>
        <v>0</v>
      </c>
      <c r="AD178" s="179">
        <f>IF($C178=$D$2,'FLETES (#) MAYO'!AD178*AD$2,IF($C178=$D$3,'FLETES (#) MAYO'!AD178*AD$3,IF($C178=$D$4,'FLETES (#) MAYO'!AD178*AD$4,IF($C178=$D$5,'FLETES (#) MAYO'!AD178*AD$5,0))))</f>
        <v>0</v>
      </c>
      <c r="AE178" s="179">
        <f>IF($C178=$D$2,'FLETES (#) MAYO'!AE178*AE$2,IF($C178=$D$3,'FLETES (#) MAYO'!AE178*AE$3,IF($C178=$D$4,'FLETES (#) MAYO'!AE178*AE$4,IF($C178=$D$5,'FLETES (#) MAYO'!AE178*AE$5,0))))</f>
        <v>0</v>
      </c>
      <c r="AF178" s="179">
        <f>IF($C178=$D$2,'FLETES (#) MAYO'!AF178*AF$2,IF($C178=$D$3,'FLETES (#) MAYO'!AF178*AF$3,IF($C178=$D$4,'FLETES (#) MAYO'!AF178*AF$4,IF($C178=$D$5,'FLETES (#) MAYO'!AF178*AF$5,0))))</f>
        <v>0</v>
      </c>
      <c r="AG178" s="179">
        <f>IF($C178=$D$2,'FLETES (#) MAYO'!AG178*AG$2,IF($C178=$D$3,'FLETES (#) MAYO'!AG178*AG$3,IF($C178=$D$4,'FLETES (#) MAYO'!AG178*AG$4,IF($C178=$D$5,'FLETES (#) MAYO'!AG178*AG$5,0))))</f>
        <v>0</v>
      </c>
      <c r="AH178" s="179">
        <f>IF($C178=$D$2,'FLETES (#) MAYO'!AH178*AH$2,IF($C178=$D$3,'FLETES (#) MAYO'!AH178*AH$3,IF($C178=$D$4,'FLETES (#) MAYO'!AH178*AH$4,IF($C178=$D$5,'FLETES (#) MAYO'!AH178*AH$5,0))))</f>
        <v>0</v>
      </c>
      <c r="AI178" s="179">
        <f>IF($C178=$D$2,'FLETES (#) MAYO'!AI178*AI$2,IF($C178=$D$3,'FLETES (#) MAYO'!AI178*AI$3,IF($C178=$D$4,'FLETES (#) MAYO'!AI178*AI$4,IF($C178=$D$5,'FLETES (#) MAYO'!AI178*AI$5,0))))</f>
        <v>0</v>
      </c>
      <c r="AJ178" s="179">
        <f>IF($C178=$D$2,'FLETES (#) MAYO'!AJ178*AJ$2,IF($C178=$D$3,'FLETES (#) MAYO'!AJ178*AJ$3,IF($C178=$D$4,'FLETES (#) MAYO'!AJ178*AJ$4,IF($C178=$D$5,'FLETES (#) MAYO'!AJ178*AJ$5,0))))</f>
        <v>0</v>
      </c>
      <c r="AK178" s="179">
        <f>IF($C178=$D$2,'FLETES (#) MAYO'!AK178*AK$2,IF($C178=$D$3,'FLETES (#) MAYO'!AK178*AK$3,IF($C178=$D$4,'FLETES (#) MAYO'!AK178*AK$4,IF($C178=$D$5,'FLETES (#) MAYO'!AK178*AK$5,0))))</f>
        <v>0</v>
      </c>
      <c r="AL178" s="179">
        <f>IF($C178=$D$2,'FLETES (#) MAYO'!AL178*AL$2,IF($C178=$D$3,'FLETES (#) MAYO'!AL178*AL$3,IF($C178=$D$4,'FLETES (#) MAYO'!AL178*AL$4,IF($C178=$D$5,'FLETES (#) MAYO'!AL178*AL$5,0))))</f>
        <v>0</v>
      </c>
      <c r="AM178" s="179">
        <f>IF($C178=$D$2,'FLETES (#) MAYO'!AM178*AM$2,IF($C178=$D$3,'FLETES (#) MAYO'!AM178*AM$3,IF($C178=$D$4,'FLETES (#) MAYO'!AM178*AM$4,IF($C178=$D$5,'FLETES (#) MAYO'!AM178*AM$5,0))))</f>
        <v>0</v>
      </c>
    </row>
    <row r="179" spans="1:39">
      <c r="A179" s="141"/>
      <c r="B179" s="165"/>
      <c r="C179" s="165"/>
      <c r="D179" s="178">
        <f t="shared" si="0"/>
        <v>0</v>
      </c>
      <c r="E179" s="179">
        <f>IF($C179=$D$2,'FLETES (#) MAYO'!E179*E$2,IF($C179=$D$3,'FLETES (#) MAYO'!E179*E$3,IF($C179=$D$4,'FLETES (#) MAYO'!E179*E$4,IF($C179=$D$5,'FLETES (#) MAYO'!E179*E$5,0))))</f>
        <v>0</v>
      </c>
      <c r="F179" s="179">
        <f>IF($C179=$D$2,'FLETES (#) MAYO'!F179*F$2,IF($C179=$D$3,'FLETES (#) MAYO'!F179*F$3,IF($C179=$D$4,'FLETES (#) MAYO'!F179*F$4,IF($C179=$D$5,'FLETES (#) MAYO'!F179*F$5,0))))</f>
        <v>0</v>
      </c>
      <c r="G179" s="179">
        <f>IF($C179=$D$2,'FLETES (#) MAYO'!G179*G$2,IF($C179=$D$3,'FLETES (#) MAYO'!G179*G$3,IF($C179=$D$4,'FLETES (#) MAYO'!G179*G$4,IF($C179=$D$5,'FLETES (#) MAYO'!G179*G$5,0))))</f>
        <v>0</v>
      </c>
      <c r="H179" s="179">
        <f>IF($C179=$D$2,'FLETES (#) MAYO'!H179*H$2,IF($C179=$D$3,'FLETES (#) MAYO'!H179*H$3,IF($C179=$D$4,'FLETES (#) MAYO'!H179*H$4,IF($C179=$D$5,'FLETES (#) MAYO'!H179*H$5,0))))</f>
        <v>0</v>
      </c>
      <c r="I179" s="179">
        <f>IF($C179=$D$2,'FLETES (#) MAYO'!I179*I$2,IF($C179=$D$3,'FLETES (#) MAYO'!I179*I$3,IF($C179=$D$4,'FLETES (#) MAYO'!I179*I$4,IF($C179=$D$5,'FLETES (#) MAYO'!I179*I$5,0))))</f>
        <v>0</v>
      </c>
      <c r="J179" s="179">
        <f>IF($C179=$D$2,'FLETES (#) MAYO'!J179*J$2,IF($C179=$D$3,'FLETES (#) MAYO'!J179*J$3,IF($C179=$D$4,'FLETES (#) MAYO'!J179*J$4,IF($C179=$D$5,'FLETES (#) MAYO'!J179*J$5,0))))</f>
        <v>0</v>
      </c>
      <c r="K179" s="179">
        <f>IF($C179=$D$2,'FLETES (#) MAYO'!K179*K$2,IF($C179=$D$3,'FLETES (#) MAYO'!K179*K$3,IF($C179=$D$4,'FLETES (#) MAYO'!K179*K$4,IF($C179=$D$5,'FLETES (#) MAYO'!K179*K$5,0))))</f>
        <v>0</v>
      </c>
      <c r="L179" s="179">
        <f>IF($C179=$D$2,'FLETES (#) MAYO'!L179*L$2,IF($C179=$D$3,'FLETES (#) MAYO'!L179*L$3,IF($C179=$D$4,'FLETES (#) MAYO'!L179*L$4,IF($C179=$D$5,'FLETES (#) MAYO'!L179*L$5,0))))</f>
        <v>0</v>
      </c>
      <c r="M179" s="179">
        <f>IF($C179=$D$2,'FLETES (#) MAYO'!M179*M$2,IF($C179=$D$3,'FLETES (#) MAYO'!M179*M$3,IF($C179=$D$4,'FLETES (#) MAYO'!M179*M$4,IF($C179=$D$5,'FLETES (#) MAYO'!M179*M$5,0))))</f>
        <v>0</v>
      </c>
      <c r="N179" s="179">
        <f>IF($C179=$D$2,'FLETES (#) MAYO'!N179*N$2,IF($C179=$D$3,'FLETES (#) MAYO'!N179*N$3,IF($C179=$D$4,'FLETES (#) MAYO'!N179*N$4,IF($C179=$D$5,'FLETES (#) MAYO'!N179*N$5,0))))</f>
        <v>0</v>
      </c>
      <c r="O179" s="179">
        <f>IF($C179=$D$2,'FLETES (#) MAYO'!O179*O$2,IF($C179=$D$3,'FLETES (#) MAYO'!O179*O$3,IF($C179=$D$4,'FLETES (#) MAYO'!O179*O$4,IF($C179=$D$5,'FLETES (#) MAYO'!O179*O$5,0))))</f>
        <v>0</v>
      </c>
      <c r="P179" s="179">
        <f>IF($C179=$D$2,'FLETES (#) MAYO'!P179*P$2,IF($C179=$D$3,'FLETES (#) MAYO'!P179*P$3,IF($C179=$D$4,'FLETES (#) MAYO'!P179*P$4,IF($C179=$D$5,'FLETES (#) MAYO'!P179*P$5,0))))</f>
        <v>0</v>
      </c>
      <c r="Q179" s="179">
        <f>IF($C179=$D$2,'FLETES (#) MAYO'!Q179*Q$2,IF($C179=$D$3,'FLETES (#) MAYO'!Q179*Q$3,IF($C179=$D$4,'FLETES (#) MAYO'!Q179*Q$4,IF($C179=$D$5,'FLETES (#) MAYO'!Q179*Q$5,0))))</f>
        <v>0</v>
      </c>
      <c r="R179" s="179">
        <f>IF($C179=$D$2,'FLETES (#) MAYO'!R179*R$2,IF($C179=$D$3,'FLETES (#) MAYO'!R179*R$3,IF($C179=$D$4,'FLETES (#) MAYO'!R179*R$4,IF($C179=$D$5,'FLETES (#) MAYO'!R179*R$5,0))))</f>
        <v>0</v>
      </c>
      <c r="S179" s="179">
        <f>IF($C179=$D$2,'FLETES (#) MAYO'!S179*S$2,IF($C179=$D$3,'FLETES (#) MAYO'!S179*S$3,IF($C179=$D$4,'FLETES (#) MAYO'!S179*S$4,IF($C179=$D$5,'FLETES (#) MAYO'!S179*S$5,0))))</f>
        <v>0</v>
      </c>
      <c r="T179" s="179">
        <f>IF($C179=$D$2,'FLETES (#) MAYO'!T179*T$2,IF($C179=$D$3,'FLETES (#) MAYO'!T179*T$3,IF($C179=$D$4,'FLETES (#) MAYO'!T179*T$4,IF($C179=$D$5,'FLETES (#) MAYO'!T179*T$5,0))))</f>
        <v>0</v>
      </c>
      <c r="U179" s="179">
        <f>IF($C179=$D$2,'FLETES (#) MAYO'!U179*U$2,IF($C179=$D$3,'FLETES (#) MAYO'!U179*U$3,IF($C179=$D$4,'FLETES (#) MAYO'!U179*U$4,IF($C179=$D$5,'FLETES (#) MAYO'!U179*U$5,0))))</f>
        <v>0</v>
      </c>
      <c r="V179" s="179">
        <f>IF($C179=$D$2,'FLETES (#) MAYO'!V179*V$2,IF($C179=$D$3,'FLETES (#) MAYO'!V179*V$3,IF($C179=$D$4,'FLETES (#) MAYO'!V179*V$4,IF($C179=$D$5,'FLETES (#) MAYO'!V179*V$5,0))))</f>
        <v>0</v>
      </c>
      <c r="W179" s="179">
        <f>IF($C179=$D$2,'FLETES (#) MAYO'!W179*W$2,IF($C179=$D$3,'FLETES (#) MAYO'!W179*W$3,IF($C179=$D$4,'FLETES (#) MAYO'!W179*W$4,IF($C179=$D$5,'FLETES (#) MAYO'!W179*W$5,0))))</f>
        <v>0</v>
      </c>
      <c r="X179" s="179">
        <f>IF($C179=$D$2,'FLETES (#) MAYO'!X179*X$2,IF($C179=$D$3,'FLETES (#) MAYO'!X179*X$3,IF($C179=$D$4,'FLETES (#) MAYO'!X179*X$4,IF($C179=$D$5,'FLETES (#) MAYO'!X179*X$5,0))))</f>
        <v>0</v>
      </c>
      <c r="Y179" s="179">
        <f>IF($C179=$D$2,'FLETES (#) MAYO'!Y179*Y$2,IF($C179=$D$3,'FLETES (#) MAYO'!Y179*Y$3,IF($C179=$D$4,'FLETES (#) MAYO'!Y179*Y$4,IF($C179=$D$5,'FLETES (#) MAYO'!Y179*Y$5,0))))</f>
        <v>0</v>
      </c>
      <c r="Z179" s="179">
        <f>IF($C179=$D$2,'FLETES (#) MAYO'!Z179*Z$2,IF($C179=$D$3,'FLETES (#) MAYO'!Z179*Z$3,IF($C179=$D$4,'FLETES (#) MAYO'!Z179*Z$4,IF($C179=$D$5,'FLETES (#) MAYO'!Z179*Z$5,0))))</f>
        <v>0</v>
      </c>
      <c r="AA179" s="179">
        <f>IF($C179=$D$2,'FLETES (#) MAYO'!AA179*AA$2,IF($C179=$D$3,'FLETES (#) MAYO'!AA179*AA$3,IF($C179=$D$4,'FLETES (#) MAYO'!AA179*AA$4,IF($C179=$D$5,'FLETES (#) MAYO'!AA179*AA$5,0))))</f>
        <v>0</v>
      </c>
      <c r="AB179" s="179">
        <f>IF($C179=$D$2,'FLETES (#) MAYO'!AB179*AB$2,IF($C179=$D$3,'FLETES (#) MAYO'!AB179*AB$3,IF($C179=$D$4,'FLETES (#) MAYO'!AB179*AB$4,IF($C179=$D$5,'FLETES (#) MAYO'!AB179*AB$5,0))))</f>
        <v>0</v>
      </c>
      <c r="AC179" s="179">
        <f>IF($C179=$D$2,'FLETES (#) MAYO'!AC179*AC$2,IF($C179=$D$3,'FLETES (#) MAYO'!AC179*AC$3,IF($C179=$D$4,'FLETES (#) MAYO'!AC179*AC$4,IF($C179=$D$5,'FLETES (#) MAYO'!AC179*AC$5,0))))</f>
        <v>0</v>
      </c>
      <c r="AD179" s="179">
        <f>IF($C179=$D$2,'FLETES (#) MAYO'!AD179*AD$2,IF($C179=$D$3,'FLETES (#) MAYO'!AD179*AD$3,IF($C179=$D$4,'FLETES (#) MAYO'!AD179*AD$4,IF($C179=$D$5,'FLETES (#) MAYO'!AD179*AD$5,0))))</f>
        <v>0</v>
      </c>
      <c r="AE179" s="179">
        <f>IF($C179=$D$2,'FLETES (#) MAYO'!AE179*AE$2,IF($C179=$D$3,'FLETES (#) MAYO'!AE179*AE$3,IF($C179=$D$4,'FLETES (#) MAYO'!AE179*AE$4,IF($C179=$D$5,'FLETES (#) MAYO'!AE179*AE$5,0))))</f>
        <v>0</v>
      </c>
      <c r="AF179" s="179">
        <f>IF($C179=$D$2,'FLETES (#) MAYO'!AF179*AF$2,IF($C179=$D$3,'FLETES (#) MAYO'!AF179*AF$3,IF($C179=$D$4,'FLETES (#) MAYO'!AF179*AF$4,IF($C179=$D$5,'FLETES (#) MAYO'!AF179*AF$5,0))))</f>
        <v>0</v>
      </c>
      <c r="AG179" s="179">
        <f>IF($C179=$D$2,'FLETES (#) MAYO'!AG179*AG$2,IF($C179=$D$3,'FLETES (#) MAYO'!AG179*AG$3,IF($C179=$D$4,'FLETES (#) MAYO'!AG179*AG$4,IF($C179=$D$5,'FLETES (#) MAYO'!AG179*AG$5,0))))</f>
        <v>0</v>
      </c>
      <c r="AH179" s="179">
        <f>IF($C179=$D$2,'FLETES (#) MAYO'!AH179*AH$2,IF($C179=$D$3,'FLETES (#) MAYO'!AH179*AH$3,IF($C179=$D$4,'FLETES (#) MAYO'!AH179*AH$4,IF($C179=$D$5,'FLETES (#) MAYO'!AH179*AH$5,0))))</f>
        <v>0</v>
      </c>
      <c r="AI179" s="179">
        <f>IF($C179=$D$2,'FLETES (#) MAYO'!AI179*AI$2,IF($C179=$D$3,'FLETES (#) MAYO'!AI179*AI$3,IF($C179=$D$4,'FLETES (#) MAYO'!AI179*AI$4,IF($C179=$D$5,'FLETES (#) MAYO'!AI179*AI$5,0))))</f>
        <v>0</v>
      </c>
      <c r="AJ179" s="179">
        <f>IF($C179=$D$2,'FLETES (#) MAYO'!AJ179*AJ$2,IF($C179=$D$3,'FLETES (#) MAYO'!AJ179*AJ$3,IF($C179=$D$4,'FLETES (#) MAYO'!AJ179*AJ$4,IF($C179=$D$5,'FLETES (#) MAYO'!AJ179*AJ$5,0))))</f>
        <v>0</v>
      </c>
      <c r="AK179" s="179">
        <f>IF($C179=$D$2,'FLETES (#) MAYO'!AK179*AK$2,IF($C179=$D$3,'FLETES (#) MAYO'!AK179*AK$3,IF($C179=$D$4,'FLETES (#) MAYO'!AK179*AK$4,IF($C179=$D$5,'FLETES (#) MAYO'!AK179*AK$5,0))))</f>
        <v>0</v>
      </c>
      <c r="AL179" s="179">
        <f>IF($C179=$D$2,'FLETES (#) MAYO'!AL179*AL$2,IF($C179=$D$3,'FLETES (#) MAYO'!AL179*AL$3,IF($C179=$D$4,'FLETES (#) MAYO'!AL179*AL$4,IF($C179=$D$5,'FLETES (#) MAYO'!AL179*AL$5,0))))</f>
        <v>0</v>
      </c>
      <c r="AM179" s="179">
        <f>IF($C179=$D$2,'FLETES (#) MAYO'!AM179*AM$2,IF($C179=$D$3,'FLETES (#) MAYO'!AM179*AM$3,IF($C179=$D$4,'FLETES (#) MAYO'!AM179*AM$4,IF($C179=$D$5,'FLETES (#) MAYO'!AM179*AM$5,0))))</f>
        <v>0</v>
      </c>
    </row>
    <row r="180" spans="1:39">
      <c r="A180" s="141"/>
      <c r="B180" s="165"/>
      <c r="C180" s="165"/>
      <c r="D180" s="178">
        <f t="shared" si="0"/>
        <v>0</v>
      </c>
      <c r="E180" s="179">
        <f>IF($C180=$D$2,'FLETES (#) MAYO'!E180*E$2,IF($C180=$D$3,'FLETES (#) MAYO'!E180*E$3,IF($C180=$D$4,'FLETES (#) MAYO'!E180*E$4,IF($C180=$D$5,'FLETES (#) MAYO'!E180*E$5,0))))</f>
        <v>0</v>
      </c>
      <c r="F180" s="179">
        <f>IF($C180=$D$2,'FLETES (#) MAYO'!F180*F$2,IF($C180=$D$3,'FLETES (#) MAYO'!F180*F$3,IF($C180=$D$4,'FLETES (#) MAYO'!F180*F$4,IF($C180=$D$5,'FLETES (#) MAYO'!F180*F$5,0))))</f>
        <v>0</v>
      </c>
      <c r="G180" s="179">
        <f>IF($C180=$D$2,'FLETES (#) MAYO'!G180*G$2,IF($C180=$D$3,'FLETES (#) MAYO'!G180*G$3,IF($C180=$D$4,'FLETES (#) MAYO'!G180*G$4,IF($C180=$D$5,'FLETES (#) MAYO'!G180*G$5,0))))</f>
        <v>0</v>
      </c>
      <c r="H180" s="179">
        <f>IF($C180=$D$2,'FLETES (#) MAYO'!H180*H$2,IF($C180=$D$3,'FLETES (#) MAYO'!H180*H$3,IF($C180=$D$4,'FLETES (#) MAYO'!H180*H$4,IF($C180=$D$5,'FLETES (#) MAYO'!H180*H$5,0))))</f>
        <v>0</v>
      </c>
      <c r="I180" s="179">
        <f>IF($C180=$D$2,'FLETES (#) MAYO'!I180*I$2,IF($C180=$D$3,'FLETES (#) MAYO'!I180*I$3,IF($C180=$D$4,'FLETES (#) MAYO'!I180*I$4,IF($C180=$D$5,'FLETES (#) MAYO'!I180*I$5,0))))</f>
        <v>0</v>
      </c>
      <c r="J180" s="179">
        <f>IF($C180=$D$2,'FLETES (#) MAYO'!J180*J$2,IF($C180=$D$3,'FLETES (#) MAYO'!J180*J$3,IF($C180=$D$4,'FLETES (#) MAYO'!J180*J$4,IF($C180=$D$5,'FLETES (#) MAYO'!J180*J$5,0))))</f>
        <v>0</v>
      </c>
      <c r="K180" s="179">
        <f>IF($C180=$D$2,'FLETES (#) MAYO'!K180*K$2,IF($C180=$D$3,'FLETES (#) MAYO'!K180*K$3,IF($C180=$D$4,'FLETES (#) MAYO'!K180*K$4,IF($C180=$D$5,'FLETES (#) MAYO'!K180*K$5,0))))</f>
        <v>0</v>
      </c>
      <c r="L180" s="179">
        <f>IF($C180=$D$2,'FLETES (#) MAYO'!L180*L$2,IF($C180=$D$3,'FLETES (#) MAYO'!L180*L$3,IF($C180=$D$4,'FLETES (#) MAYO'!L180*L$4,IF($C180=$D$5,'FLETES (#) MAYO'!L180*L$5,0))))</f>
        <v>0</v>
      </c>
      <c r="M180" s="179">
        <f>IF($C180=$D$2,'FLETES (#) MAYO'!M180*M$2,IF($C180=$D$3,'FLETES (#) MAYO'!M180*M$3,IF($C180=$D$4,'FLETES (#) MAYO'!M180*M$4,IF($C180=$D$5,'FLETES (#) MAYO'!M180*M$5,0))))</f>
        <v>0</v>
      </c>
      <c r="N180" s="179">
        <f>IF($C180=$D$2,'FLETES (#) MAYO'!N180*N$2,IF($C180=$D$3,'FLETES (#) MAYO'!N180*N$3,IF($C180=$D$4,'FLETES (#) MAYO'!N180*N$4,IF($C180=$D$5,'FLETES (#) MAYO'!N180*N$5,0))))</f>
        <v>0</v>
      </c>
      <c r="O180" s="179">
        <f>IF($C180=$D$2,'FLETES (#) MAYO'!O180*O$2,IF($C180=$D$3,'FLETES (#) MAYO'!O180*O$3,IF($C180=$D$4,'FLETES (#) MAYO'!O180*O$4,IF($C180=$D$5,'FLETES (#) MAYO'!O180*O$5,0))))</f>
        <v>0</v>
      </c>
      <c r="P180" s="179">
        <f>IF($C180=$D$2,'FLETES (#) MAYO'!P180*P$2,IF($C180=$D$3,'FLETES (#) MAYO'!P180*P$3,IF($C180=$D$4,'FLETES (#) MAYO'!P180*P$4,IF($C180=$D$5,'FLETES (#) MAYO'!P180*P$5,0))))</f>
        <v>0</v>
      </c>
      <c r="Q180" s="179">
        <f>IF($C180=$D$2,'FLETES (#) MAYO'!Q180*Q$2,IF($C180=$D$3,'FLETES (#) MAYO'!Q180*Q$3,IF($C180=$D$4,'FLETES (#) MAYO'!Q180*Q$4,IF($C180=$D$5,'FLETES (#) MAYO'!Q180*Q$5,0))))</f>
        <v>0</v>
      </c>
      <c r="R180" s="179">
        <f>IF($C180=$D$2,'FLETES (#) MAYO'!R180*R$2,IF($C180=$D$3,'FLETES (#) MAYO'!R180*R$3,IF($C180=$D$4,'FLETES (#) MAYO'!R180*R$4,IF($C180=$D$5,'FLETES (#) MAYO'!R180*R$5,0))))</f>
        <v>0</v>
      </c>
      <c r="S180" s="179">
        <f>IF($C180=$D$2,'FLETES (#) MAYO'!S180*S$2,IF($C180=$D$3,'FLETES (#) MAYO'!S180*S$3,IF($C180=$D$4,'FLETES (#) MAYO'!S180*S$4,IF($C180=$D$5,'FLETES (#) MAYO'!S180*S$5,0))))</f>
        <v>0</v>
      </c>
      <c r="T180" s="179">
        <f>IF($C180=$D$2,'FLETES (#) MAYO'!T180*T$2,IF($C180=$D$3,'FLETES (#) MAYO'!T180*T$3,IF($C180=$D$4,'FLETES (#) MAYO'!T180*T$4,IF($C180=$D$5,'FLETES (#) MAYO'!T180*T$5,0))))</f>
        <v>0</v>
      </c>
      <c r="U180" s="179">
        <f>IF($C180=$D$2,'FLETES (#) MAYO'!U180*U$2,IF($C180=$D$3,'FLETES (#) MAYO'!U180*U$3,IF($C180=$D$4,'FLETES (#) MAYO'!U180*U$4,IF($C180=$D$5,'FLETES (#) MAYO'!U180*U$5,0))))</f>
        <v>0</v>
      </c>
      <c r="V180" s="179">
        <f>IF($C180=$D$2,'FLETES (#) MAYO'!V180*V$2,IF($C180=$D$3,'FLETES (#) MAYO'!V180*V$3,IF($C180=$D$4,'FLETES (#) MAYO'!V180*V$4,IF($C180=$D$5,'FLETES (#) MAYO'!V180*V$5,0))))</f>
        <v>0</v>
      </c>
      <c r="W180" s="179">
        <f>IF($C180=$D$2,'FLETES (#) MAYO'!W180*W$2,IF($C180=$D$3,'FLETES (#) MAYO'!W180*W$3,IF($C180=$D$4,'FLETES (#) MAYO'!W180*W$4,IF($C180=$D$5,'FLETES (#) MAYO'!W180*W$5,0))))</f>
        <v>0</v>
      </c>
      <c r="X180" s="179">
        <f>IF($C180=$D$2,'FLETES (#) MAYO'!X180*X$2,IF($C180=$D$3,'FLETES (#) MAYO'!X180*X$3,IF($C180=$D$4,'FLETES (#) MAYO'!X180*X$4,IF($C180=$D$5,'FLETES (#) MAYO'!X180*X$5,0))))</f>
        <v>0</v>
      </c>
      <c r="Y180" s="179">
        <f>IF($C180=$D$2,'FLETES (#) MAYO'!Y180*Y$2,IF($C180=$D$3,'FLETES (#) MAYO'!Y180*Y$3,IF($C180=$D$4,'FLETES (#) MAYO'!Y180*Y$4,IF($C180=$D$5,'FLETES (#) MAYO'!Y180*Y$5,0))))</f>
        <v>0</v>
      </c>
      <c r="Z180" s="179">
        <f>IF($C180=$D$2,'FLETES (#) MAYO'!Z180*Z$2,IF($C180=$D$3,'FLETES (#) MAYO'!Z180*Z$3,IF($C180=$D$4,'FLETES (#) MAYO'!Z180*Z$4,IF($C180=$D$5,'FLETES (#) MAYO'!Z180*Z$5,0))))</f>
        <v>0</v>
      </c>
      <c r="AA180" s="179">
        <f>IF($C180=$D$2,'FLETES (#) MAYO'!AA180*AA$2,IF($C180=$D$3,'FLETES (#) MAYO'!AA180*AA$3,IF($C180=$D$4,'FLETES (#) MAYO'!AA180*AA$4,IF($C180=$D$5,'FLETES (#) MAYO'!AA180*AA$5,0))))</f>
        <v>0</v>
      </c>
      <c r="AB180" s="179">
        <f>IF($C180=$D$2,'FLETES (#) MAYO'!AB180*AB$2,IF($C180=$D$3,'FLETES (#) MAYO'!AB180*AB$3,IF($C180=$D$4,'FLETES (#) MAYO'!AB180*AB$4,IF($C180=$D$5,'FLETES (#) MAYO'!AB180*AB$5,0))))</f>
        <v>0</v>
      </c>
      <c r="AC180" s="179">
        <f>IF($C180=$D$2,'FLETES (#) MAYO'!AC180*AC$2,IF($C180=$D$3,'FLETES (#) MAYO'!AC180*AC$3,IF($C180=$D$4,'FLETES (#) MAYO'!AC180*AC$4,IF($C180=$D$5,'FLETES (#) MAYO'!AC180*AC$5,0))))</f>
        <v>0</v>
      </c>
      <c r="AD180" s="179">
        <f>IF($C180=$D$2,'FLETES (#) MAYO'!AD180*AD$2,IF($C180=$D$3,'FLETES (#) MAYO'!AD180*AD$3,IF($C180=$D$4,'FLETES (#) MAYO'!AD180*AD$4,IF($C180=$D$5,'FLETES (#) MAYO'!AD180*AD$5,0))))</f>
        <v>0</v>
      </c>
      <c r="AE180" s="179">
        <f>IF($C180=$D$2,'FLETES (#) MAYO'!AE180*AE$2,IF($C180=$D$3,'FLETES (#) MAYO'!AE180*AE$3,IF($C180=$D$4,'FLETES (#) MAYO'!AE180*AE$4,IF($C180=$D$5,'FLETES (#) MAYO'!AE180*AE$5,0))))</f>
        <v>0</v>
      </c>
      <c r="AF180" s="179">
        <f>IF($C180=$D$2,'FLETES (#) MAYO'!AF180*AF$2,IF($C180=$D$3,'FLETES (#) MAYO'!AF180*AF$3,IF($C180=$D$4,'FLETES (#) MAYO'!AF180*AF$4,IF($C180=$D$5,'FLETES (#) MAYO'!AF180*AF$5,0))))</f>
        <v>0</v>
      </c>
      <c r="AG180" s="179">
        <f>IF($C180=$D$2,'FLETES (#) MAYO'!AG180*AG$2,IF($C180=$D$3,'FLETES (#) MAYO'!AG180*AG$3,IF($C180=$D$4,'FLETES (#) MAYO'!AG180*AG$4,IF($C180=$D$5,'FLETES (#) MAYO'!AG180*AG$5,0))))</f>
        <v>0</v>
      </c>
      <c r="AH180" s="179">
        <f>IF($C180=$D$2,'FLETES (#) MAYO'!AH180*AH$2,IF($C180=$D$3,'FLETES (#) MAYO'!AH180*AH$3,IF($C180=$D$4,'FLETES (#) MAYO'!AH180*AH$4,IF($C180=$D$5,'FLETES (#) MAYO'!AH180*AH$5,0))))</f>
        <v>0</v>
      </c>
      <c r="AI180" s="179">
        <f>IF($C180=$D$2,'FLETES (#) MAYO'!AI180*AI$2,IF($C180=$D$3,'FLETES (#) MAYO'!AI180*AI$3,IF($C180=$D$4,'FLETES (#) MAYO'!AI180*AI$4,IF($C180=$D$5,'FLETES (#) MAYO'!AI180*AI$5,0))))</f>
        <v>0</v>
      </c>
      <c r="AJ180" s="179">
        <f>IF($C180=$D$2,'FLETES (#) MAYO'!AJ180*AJ$2,IF($C180=$D$3,'FLETES (#) MAYO'!AJ180*AJ$3,IF($C180=$D$4,'FLETES (#) MAYO'!AJ180*AJ$4,IF($C180=$D$5,'FLETES (#) MAYO'!AJ180*AJ$5,0))))</f>
        <v>0</v>
      </c>
      <c r="AK180" s="179">
        <f>IF($C180=$D$2,'FLETES (#) MAYO'!AK180*AK$2,IF($C180=$D$3,'FLETES (#) MAYO'!AK180*AK$3,IF($C180=$D$4,'FLETES (#) MAYO'!AK180*AK$4,IF($C180=$D$5,'FLETES (#) MAYO'!AK180*AK$5,0))))</f>
        <v>0</v>
      </c>
      <c r="AL180" s="179">
        <f>IF($C180=$D$2,'FLETES (#) MAYO'!AL180*AL$2,IF($C180=$D$3,'FLETES (#) MAYO'!AL180*AL$3,IF($C180=$D$4,'FLETES (#) MAYO'!AL180*AL$4,IF($C180=$D$5,'FLETES (#) MAYO'!AL180*AL$5,0))))</f>
        <v>0</v>
      </c>
      <c r="AM180" s="179">
        <f>IF($C180=$D$2,'FLETES (#) MAYO'!AM180*AM$2,IF($C180=$D$3,'FLETES (#) MAYO'!AM180*AM$3,IF($C180=$D$4,'FLETES (#) MAYO'!AM180*AM$4,IF($C180=$D$5,'FLETES (#) MAYO'!AM180*AM$5,0))))</f>
        <v>0</v>
      </c>
    </row>
    <row r="181" spans="1:39">
      <c r="A181" s="141"/>
      <c r="B181" s="165"/>
      <c r="C181" s="165"/>
      <c r="D181" s="178">
        <f t="shared" si="0"/>
        <v>0</v>
      </c>
      <c r="E181" s="179">
        <f>IF($C181=$D$2,'FLETES (#) MAYO'!E181*E$2,IF($C181=$D$3,'FLETES (#) MAYO'!E181*E$3,IF($C181=$D$4,'FLETES (#) MAYO'!E181*E$4,IF($C181=$D$5,'FLETES (#) MAYO'!E181*E$5,0))))</f>
        <v>0</v>
      </c>
      <c r="F181" s="179">
        <f>IF($C181=$D$2,'FLETES (#) MAYO'!F181*F$2,IF($C181=$D$3,'FLETES (#) MAYO'!F181*F$3,IF($C181=$D$4,'FLETES (#) MAYO'!F181*F$4,IF($C181=$D$5,'FLETES (#) MAYO'!F181*F$5,0))))</f>
        <v>0</v>
      </c>
      <c r="G181" s="179">
        <f>IF($C181=$D$2,'FLETES (#) MAYO'!G181*G$2,IF($C181=$D$3,'FLETES (#) MAYO'!G181*G$3,IF($C181=$D$4,'FLETES (#) MAYO'!G181*G$4,IF($C181=$D$5,'FLETES (#) MAYO'!G181*G$5,0))))</f>
        <v>0</v>
      </c>
      <c r="H181" s="179">
        <f>IF($C181=$D$2,'FLETES (#) MAYO'!H181*H$2,IF($C181=$D$3,'FLETES (#) MAYO'!H181*H$3,IF($C181=$D$4,'FLETES (#) MAYO'!H181*H$4,IF($C181=$D$5,'FLETES (#) MAYO'!H181*H$5,0))))</f>
        <v>0</v>
      </c>
      <c r="I181" s="179">
        <f>IF($C181=$D$2,'FLETES (#) MAYO'!I181*I$2,IF($C181=$D$3,'FLETES (#) MAYO'!I181*I$3,IF($C181=$D$4,'FLETES (#) MAYO'!I181*I$4,IF($C181=$D$5,'FLETES (#) MAYO'!I181*I$5,0))))</f>
        <v>0</v>
      </c>
      <c r="J181" s="179">
        <f>IF($C181=$D$2,'FLETES (#) MAYO'!J181*J$2,IF($C181=$D$3,'FLETES (#) MAYO'!J181*J$3,IF($C181=$D$4,'FLETES (#) MAYO'!J181*J$4,IF($C181=$D$5,'FLETES (#) MAYO'!J181*J$5,0))))</f>
        <v>0</v>
      </c>
      <c r="K181" s="179">
        <f>IF($C181=$D$2,'FLETES (#) MAYO'!K181*K$2,IF($C181=$D$3,'FLETES (#) MAYO'!K181*K$3,IF($C181=$D$4,'FLETES (#) MAYO'!K181*K$4,IF($C181=$D$5,'FLETES (#) MAYO'!K181*K$5,0))))</f>
        <v>0</v>
      </c>
      <c r="L181" s="179">
        <f>IF($C181=$D$2,'FLETES (#) MAYO'!L181*L$2,IF($C181=$D$3,'FLETES (#) MAYO'!L181*L$3,IF($C181=$D$4,'FLETES (#) MAYO'!L181*L$4,IF($C181=$D$5,'FLETES (#) MAYO'!L181*L$5,0))))</f>
        <v>0</v>
      </c>
      <c r="M181" s="179">
        <f>IF($C181=$D$2,'FLETES (#) MAYO'!M181*M$2,IF($C181=$D$3,'FLETES (#) MAYO'!M181*M$3,IF($C181=$D$4,'FLETES (#) MAYO'!M181*M$4,IF($C181=$D$5,'FLETES (#) MAYO'!M181*M$5,0))))</f>
        <v>0</v>
      </c>
      <c r="N181" s="179">
        <f>IF($C181=$D$2,'FLETES (#) MAYO'!N181*N$2,IF($C181=$D$3,'FLETES (#) MAYO'!N181*N$3,IF($C181=$D$4,'FLETES (#) MAYO'!N181*N$4,IF($C181=$D$5,'FLETES (#) MAYO'!N181*N$5,0))))</f>
        <v>0</v>
      </c>
      <c r="O181" s="179">
        <f>IF($C181=$D$2,'FLETES (#) MAYO'!O181*O$2,IF($C181=$D$3,'FLETES (#) MAYO'!O181*O$3,IF($C181=$D$4,'FLETES (#) MAYO'!O181*O$4,IF($C181=$D$5,'FLETES (#) MAYO'!O181*O$5,0))))</f>
        <v>0</v>
      </c>
      <c r="P181" s="179">
        <f>IF($C181=$D$2,'FLETES (#) MAYO'!P181*P$2,IF($C181=$D$3,'FLETES (#) MAYO'!P181*P$3,IF($C181=$D$4,'FLETES (#) MAYO'!P181*P$4,IF($C181=$D$5,'FLETES (#) MAYO'!P181*P$5,0))))</f>
        <v>0</v>
      </c>
      <c r="Q181" s="179">
        <f>IF($C181=$D$2,'FLETES (#) MAYO'!Q181*Q$2,IF($C181=$D$3,'FLETES (#) MAYO'!Q181*Q$3,IF($C181=$D$4,'FLETES (#) MAYO'!Q181*Q$4,IF($C181=$D$5,'FLETES (#) MAYO'!Q181*Q$5,0))))</f>
        <v>0</v>
      </c>
      <c r="R181" s="179">
        <f>IF($C181=$D$2,'FLETES (#) MAYO'!R181*R$2,IF($C181=$D$3,'FLETES (#) MAYO'!R181*R$3,IF($C181=$D$4,'FLETES (#) MAYO'!R181*R$4,IF($C181=$D$5,'FLETES (#) MAYO'!R181*R$5,0))))</f>
        <v>0</v>
      </c>
      <c r="S181" s="179">
        <f>IF($C181=$D$2,'FLETES (#) MAYO'!S181*S$2,IF($C181=$D$3,'FLETES (#) MAYO'!S181*S$3,IF($C181=$D$4,'FLETES (#) MAYO'!S181*S$4,IF($C181=$D$5,'FLETES (#) MAYO'!S181*S$5,0))))</f>
        <v>0</v>
      </c>
      <c r="T181" s="179">
        <f>IF($C181=$D$2,'FLETES (#) MAYO'!T181*T$2,IF($C181=$D$3,'FLETES (#) MAYO'!T181*T$3,IF($C181=$D$4,'FLETES (#) MAYO'!T181*T$4,IF($C181=$D$5,'FLETES (#) MAYO'!T181*T$5,0))))</f>
        <v>0</v>
      </c>
      <c r="U181" s="179">
        <f>IF($C181=$D$2,'FLETES (#) MAYO'!U181*U$2,IF($C181=$D$3,'FLETES (#) MAYO'!U181*U$3,IF($C181=$D$4,'FLETES (#) MAYO'!U181*U$4,IF($C181=$D$5,'FLETES (#) MAYO'!U181*U$5,0))))</f>
        <v>0</v>
      </c>
      <c r="V181" s="179">
        <f>IF($C181=$D$2,'FLETES (#) MAYO'!V181*V$2,IF($C181=$D$3,'FLETES (#) MAYO'!V181*V$3,IF($C181=$D$4,'FLETES (#) MAYO'!V181*V$4,IF($C181=$D$5,'FLETES (#) MAYO'!V181*V$5,0))))</f>
        <v>0</v>
      </c>
      <c r="W181" s="179">
        <f>IF($C181=$D$2,'FLETES (#) MAYO'!W181*W$2,IF($C181=$D$3,'FLETES (#) MAYO'!W181*W$3,IF($C181=$D$4,'FLETES (#) MAYO'!W181*W$4,IF($C181=$D$5,'FLETES (#) MAYO'!W181*W$5,0))))</f>
        <v>0</v>
      </c>
      <c r="X181" s="179">
        <f>IF($C181=$D$2,'FLETES (#) MAYO'!X181*X$2,IF($C181=$D$3,'FLETES (#) MAYO'!X181*X$3,IF($C181=$D$4,'FLETES (#) MAYO'!X181*X$4,IF($C181=$D$5,'FLETES (#) MAYO'!X181*X$5,0))))</f>
        <v>0</v>
      </c>
      <c r="Y181" s="179">
        <f>IF($C181=$D$2,'FLETES (#) MAYO'!Y181*Y$2,IF($C181=$D$3,'FLETES (#) MAYO'!Y181*Y$3,IF($C181=$D$4,'FLETES (#) MAYO'!Y181*Y$4,IF($C181=$D$5,'FLETES (#) MAYO'!Y181*Y$5,0))))</f>
        <v>0</v>
      </c>
      <c r="Z181" s="179">
        <f>IF($C181=$D$2,'FLETES (#) MAYO'!Z181*Z$2,IF($C181=$D$3,'FLETES (#) MAYO'!Z181*Z$3,IF($C181=$D$4,'FLETES (#) MAYO'!Z181*Z$4,IF($C181=$D$5,'FLETES (#) MAYO'!Z181*Z$5,0))))</f>
        <v>0</v>
      </c>
      <c r="AA181" s="179">
        <f>IF($C181=$D$2,'FLETES (#) MAYO'!AA181*AA$2,IF($C181=$D$3,'FLETES (#) MAYO'!AA181*AA$3,IF($C181=$D$4,'FLETES (#) MAYO'!AA181*AA$4,IF($C181=$D$5,'FLETES (#) MAYO'!AA181*AA$5,0))))</f>
        <v>0</v>
      </c>
      <c r="AB181" s="179">
        <f>IF($C181=$D$2,'FLETES (#) MAYO'!AB181*AB$2,IF($C181=$D$3,'FLETES (#) MAYO'!AB181*AB$3,IF($C181=$D$4,'FLETES (#) MAYO'!AB181*AB$4,IF($C181=$D$5,'FLETES (#) MAYO'!AB181*AB$5,0))))</f>
        <v>0</v>
      </c>
      <c r="AC181" s="179">
        <f>IF($C181=$D$2,'FLETES (#) MAYO'!AC181*AC$2,IF($C181=$D$3,'FLETES (#) MAYO'!AC181*AC$3,IF($C181=$D$4,'FLETES (#) MAYO'!AC181*AC$4,IF($C181=$D$5,'FLETES (#) MAYO'!AC181*AC$5,0))))</f>
        <v>0</v>
      </c>
      <c r="AD181" s="179">
        <f>IF($C181=$D$2,'FLETES (#) MAYO'!AD181*AD$2,IF($C181=$D$3,'FLETES (#) MAYO'!AD181*AD$3,IF($C181=$D$4,'FLETES (#) MAYO'!AD181*AD$4,IF($C181=$D$5,'FLETES (#) MAYO'!AD181*AD$5,0))))</f>
        <v>0</v>
      </c>
      <c r="AE181" s="179">
        <f>IF($C181=$D$2,'FLETES (#) MAYO'!AE181*AE$2,IF($C181=$D$3,'FLETES (#) MAYO'!AE181*AE$3,IF($C181=$D$4,'FLETES (#) MAYO'!AE181*AE$4,IF($C181=$D$5,'FLETES (#) MAYO'!AE181*AE$5,0))))</f>
        <v>0</v>
      </c>
      <c r="AF181" s="179">
        <f>IF($C181=$D$2,'FLETES (#) MAYO'!AF181*AF$2,IF($C181=$D$3,'FLETES (#) MAYO'!AF181*AF$3,IF($C181=$D$4,'FLETES (#) MAYO'!AF181*AF$4,IF($C181=$D$5,'FLETES (#) MAYO'!AF181*AF$5,0))))</f>
        <v>0</v>
      </c>
      <c r="AG181" s="179">
        <f>IF($C181=$D$2,'FLETES (#) MAYO'!AG181*AG$2,IF($C181=$D$3,'FLETES (#) MAYO'!AG181*AG$3,IF($C181=$D$4,'FLETES (#) MAYO'!AG181*AG$4,IF($C181=$D$5,'FLETES (#) MAYO'!AG181*AG$5,0))))</f>
        <v>0</v>
      </c>
      <c r="AH181" s="179">
        <f>IF($C181=$D$2,'FLETES (#) MAYO'!AH181*AH$2,IF($C181=$D$3,'FLETES (#) MAYO'!AH181*AH$3,IF($C181=$D$4,'FLETES (#) MAYO'!AH181*AH$4,IF($C181=$D$5,'FLETES (#) MAYO'!AH181*AH$5,0))))</f>
        <v>0</v>
      </c>
      <c r="AI181" s="179">
        <f>IF($C181=$D$2,'FLETES (#) MAYO'!AI181*AI$2,IF($C181=$D$3,'FLETES (#) MAYO'!AI181*AI$3,IF($C181=$D$4,'FLETES (#) MAYO'!AI181*AI$4,IF($C181=$D$5,'FLETES (#) MAYO'!AI181*AI$5,0))))</f>
        <v>0</v>
      </c>
      <c r="AJ181" s="179">
        <f>IF($C181=$D$2,'FLETES (#) MAYO'!AJ181*AJ$2,IF($C181=$D$3,'FLETES (#) MAYO'!AJ181*AJ$3,IF($C181=$D$4,'FLETES (#) MAYO'!AJ181*AJ$4,IF($C181=$D$5,'FLETES (#) MAYO'!AJ181*AJ$5,0))))</f>
        <v>0</v>
      </c>
      <c r="AK181" s="179">
        <f>IF($C181=$D$2,'FLETES (#) MAYO'!AK181*AK$2,IF($C181=$D$3,'FLETES (#) MAYO'!AK181*AK$3,IF($C181=$D$4,'FLETES (#) MAYO'!AK181*AK$4,IF($C181=$D$5,'FLETES (#) MAYO'!AK181*AK$5,0))))</f>
        <v>0</v>
      </c>
      <c r="AL181" s="179">
        <f>IF($C181=$D$2,'FLETES (#) MAYO'!AL181*AL$2,IF($C181=$D$3,'FLETES (#) MAYO'!AL181*AL$3,IF($C181=$D$4,'FLETES (#) MAYO'!AL181*AL$4,IF($C181=$D$5,'FLETES (#) MAYO'!AL181*AL$5,0))))</f>
        <v>0</v>
      </c>
      <c r="AM181" s="179">
        <f>IF($C181=$D$2,'FLETES (#) MAYO'!AM181*AM$2,IF($C181=$D$3,'FLETES (#) MAYO'!AM181*AM$3,IF($C181=$D$4,'FLETES (#) MAYO'!AM181*AM$4,IF($C181=$D$5,'FLETES (#) MAYO'!AM181*AM$5,0))))</f>
        <v>0</v>
      </c>
    </row>
    <row r="182" spans="1:39">
      <c r="A182" s="141"/>
      <c r="B182" s="165"/>
      <c r="C182" s="165"/>
      <c r="D182" s="178">
        <f t="shared" si="0"/>
        <v>0</v>
      </c>
      <c r="E182" s="179">
        <f>IF($C182=$D$2,'FLETES (#) MAYO'!E182*E$2,IF($C182=$D$3,'FLETES (#) MAYO'!E182*E$3,IF($C182=$D$4,'FLETES (#) MAYO'!E182*E$4,IF($C182=$D$5,'FLETES (#) MAYO'!E182*E$5,0))))</f>
        <v>0</v>
      </c>
      <c r="F182" s="179">
        <f>IF($C182=$D$2,'FLETES (#) MAYO'!F182*F$2,IF($C182=$D$3,'FLETES (#) MAYO'!F182*F$3,IF($C182=$D$4,'FLETES (#) MAYO'!F182*F$4,IF($C182=$D$5,'FLETES (#) MAYO'!F182*F$5,0))))</f>
        <v>0</v>
      </c>
      <c r="G182" s="179">
        <f>IF($C182=$D$2,'FLETES (#) MAYO'!G182*G$2,IF($C182=$D$3,'FLETES (#) MAYO'!G182*G$3,IF($C182=$D$4,'FLETES (#) MAYO'!G182*G$4,IF($C182=$D$5,'FLETES (#) MAYO'!G182*G$5,0))))</f>
        <v>0</v>
      </c>
      <c r="H182" s="179">
        <f>IF($C182=$D$2,'FLETES (#) MAYO'!H182*H$2,IF($C182=$D$3,'FLETES (#) MAYO'!H182*H$3,IF($C182=$D$4,'FLETES (#) MAYO'!H182*H$4,IF($C182=$D$5,'FLETES (#) MAYO'!H182*H$5,0))))</f>
        <v>0</v>
      </c>
      <c r="I182" s="179">
        <f>IF($C182=$D$2,'FLETES (#) MAYO'!I182*I$2,IF($C182=$D$3,'FLETES (#) MAYO'!I182*I$3,IF($C182=$D$4,'FLETES (#) MAYO'!I182*I$4,IF($C182=$D$5,'FLETES (#) MAYO'!I182*I$5,0))))</f>
        <v>0</v>
      </c>
      <c r="J182" s="179">
        <f>IF($C182=$D$2,'FLETES (#) MAYO'!J182*J$2,IF($C182=$D$3,'FLETES (#) MAYO'!J182*J$3,IF($C182=$D$4,'FLETES (#) MAYO'!J182*J$4,IF($C182=$D$5,'FLETES (#) MAYO'!J182*J$5,0))))</f>
        <v>0</v>
      </c>
      <c r="K182" s="179">
        <f>IF($C182=$D$2,'FLETES (#) MAYO'!K182*K$2,IF($C182=$D$3,'FLETES (#) MAYO'!K182*K$3,IF($C182=$D$4,'FLETES (#) MAYO'!K182*K$4,IF($C182=$D$5,'FLETES (#) MAYO'!K182*K$5,0))))</f>
        <v>0</v>
      </c>
      <c r="L182" s="179">
        <f>IF($C182=$D$2,'FLETES (#) MAYO'!L182*L$2,IF($C182=$D$3,'FLETES (#) MAYO'!L182*L$3,IF($C182=$D$4,'FLETES (#) MAYO'!L182*L$4,IF($C182=$D$5,'FLETES (#) MAYO'!L182*L$5,0))))</f>
        <v>0</v>
      </c>
      <c r="M182" s="179">
        <f>IF($C182=$D$2,'FLETES (#) MAYO'!M182*M$2,IF($C182=$D$3,'FLETES (#) MAYO'!M182*M$3,IF($C182=$D$4,'FLETES (#) MAYO'!M182*M$4,IF($C182=$D$5,'FLETES (#) MAYO'!M182*M$5,0))))</f>
        <v>0</v>
      </c>
      <c r="N182" s="179">
        <f>IF($C182=$D$2,'FLETES (#) MAYO'!N182*N$2,IF($C182=$D$3,'FLETES (#) MAYO'!N182*N$3,IF($C182=$D$4,'FLETES (#) MAYO'!N182*N$4,IF($C182=$D$5,'FLETES (#) MAYO'!N182*N$5,0))))</f>
        <v>0</v>
      </c>
      <c r="O182" s="179">
        <f>IF($C182=$D$2,'FLETES (#) MAYO'!O182*O$2,IF($C182=$D$3,'FLETES (#) MAYO'!O182*O$3,IF($C182=$D$4,'FLETES (#) MAYO'!O182*O$4,IF($C182=$D$5,'FLETES (#) MAYO'!O182*O$5,0))))</f>
        <v>0</v>
      </c>
      <c r="P182" s="179">
        <f>IF($C182=$D$2,'FLETES (#) MAYO'!P182*P$2,IF($C182=$D$3,'FLETES (#) MAYO'!P182*P$3,IF($C182=$D$4,'FLETES (#) MAYO'!P182*P$4,IF($C182=$D$5,'FLETES (#) MAYO'!P182*P$5,0))))</f>
        <v>0</v>
      </c>
      <c r="Q182" s="179">
        <f>IF($C182=$D$2,'FLETES (#) MAYO'!Q182*Q$2,IF($C182=$D$3,'FLETES (#) MAYO'!Q182*Q$3,IF($C182=$D$4,'FLETES (#) MAYO'!Q182*Q$4,IF($C182=$D$5,'FLETES (#) MAYO'!Q182*Q$5,0))))</f>
        <v>0</v>
      </c>
      <c r="R182" s="179">
        <f>IF($C182=$D$2,'FLETES (#) MAYO'!R182*R$2,IF($C182=$D$3,'FLETES (#) MAYO'!R182*R$3,IF($C182=$D$4,'FLETES (#) MAYO'!R182*R$4,IF($C182=$D$5,'FLETES (#) MAYO'!R182*R$5,0))))</f>
        <v>0</v>
      </c>
      <c r="S182" s="179">
        <f>IF($C182=$D$2,'FLETES (#) MAYO'!S182*S$2,IF($C182=$D$3,'FLETES (#) MAYO'!S182*S$3,IF($C182=$D$4,'FLETES (#) MAYO'!S182*S$4,IF($C182=$D$5,'FLETES (#) MAYO'!S182*S$5,0))))</f>
        <v>0</v>
      </c>
      <c r="T182" s="179">
        <f>IF($C182=$D$2,'FLETES (#) MAYO'!T182*T$2,IF($C182=$D$3,'FLETES (#) MAYO'!T182*T$3,IF($C182=$D$4,'FLETES (#) MAYO'!T182*T$4,IF($C182=$D$5,'FLETES (#) MAYO'!T182*T$5,0))))</f>
        <v>0</v>
      </c>
      <c r="U182" s="179">
        <f>IF($C182=$D$2,'FLETES (#) MAYO'!U182*U$2,IF($C182=$D$3,'FLETES (#) MAYO'!U182*U$3,IF($C182=$D$4,'FLETES (#) MAYO'!U182*U$4,IF($C182=$D$5,'FLETES (#) MAYO'!U182*U$5,0))))</f>
        <v>0</v>
      </c>
      <c r="V182" s="179">
        <f>IF($C182=$D$2,'FLETES (#) MAYO'!V182*V$2,IF($C182=$D$3,'FLETES (#) MAYO'!V182*V$3,IF($C182=$D$4,'FLETES (#) MAYO'!V182*V$4,IF($C182=$D$5,'FLETES (#) MAYO'!V182*V$5,0))))</f>
        <v>0</v>
      </c>
      <c r="W182" s="179">
        <f>IF($C182=$D$2,'FLETES (#) MAYO'!W182*W$2,IF($C182=$D$3,'FLETES (#) MAYO'!W182*W$3,IF($C182=$D$4,'FLETES (#) MAYO'!W182*W$4,IF($C182=$D$5,'FLETES (#) MAYO'!W182*W$5,0))))</f>
        <v>0</v>
      </c>
      <c r="X182" s="179">
        <f>IF($C182=$D$2,'FLETES (#) MAYO'!X182*X$2,IF($C182=$D$3,'FLETES (#) MAYO'!X182*X$3,IF($C182=$D$4,'FLETES (#) MAYO'!X182*X$4,IF($C182=$D$5,'FLETES (#) MAYO'!X182*X$5,0))))</f>
        <v>0</v>
      </c>
      <c r="Y182" s="179">
        <f>IF($C182=$D$2,'FLETES (#) MAYO'!Y182*Y$2,IF($C182=$D$3,'FLETES (#) MAYO'!Y182*Y$3,IF($C182=$D$4,'FLETES (#) MAYO'!Y182*Y$4,IF($C182=$D$5,'FLETES (#) MAYO'!Y182*Y$5,0))))</f>
        <v>0</v>
      </c>
      <c r="Z182" s="179">
        <f>IF($C182=$D$2,'FLETES (#) MAYO'!Z182*Z$2,IF($C182=$D$3,'FLETES (#) MAYO'!Z182*Z$3,IF($C182=$D$4,'FLETES (#) MAYO'!Z182*Z$4,IF($C182=$D$5,'FLETES (#) MAYO'!Z182*Z$5,0))))</f>
        <v>0</v>
      </c>
      <c r="AA182" s="179">
        <f>IF($C182=$D$2,'FLETES (#) MAYO'!AA182*AA$2,IF($C182=$D$3,'FLETES (#) MAYO'!AA182*AA$3,IF($C182=$D$4,'FLETES (#) MAYO'!AA182*AA$4,IF($C182=$D$5,'FLETES (#) MAYO'!AA182*AA$5,0))))</f>
        <v>0</v>
      </c>
      <c r="AB182" s="179">
        <f>IF($C182=$D$2,'FLETES (#) MAYO'!AB182*AB$2,IF($C182=$D$3,'FLETES (#) MAYO'!AB182*AB$3,IF($C182=$D$4,'FLETES (#) MAYO'!AB182*AB$4,IF($C182=$D$5,'FLETES (#) MAYO'!AB182*AB$5,0))))</f>
        <v>0</v>
      </c>
      <c r="AC182" s="179">
        <f>IF($C182=$D$2,'FLETES (#) MAYO'!AC182*AC$2,IF($C182=$D$3,'FLETES (#) MAYO'!AC182*AC$3,IF($C182=$D$4,'FLETES (#) MAYO'!AC182*AC$4,IF($C182=$D$5,'FLETES (#) MAYO'!AC182*AC$5,0))))</f>
        <v>0</v>
      </c>
      <c r="AD182" s="179">
        <f>IF($C182=$D$2,'FLETES (#) MAYO'!AD182*AD$2,IF($C182=$D$3,'FLETES (#) MAYO'!AD182*AD$3,IF($C182=$D$4,'FLETES (#) MAYO'!AD182*AD$4,IF($C182=$D$5,'FLETES (#) MAYO'!AD182*AD$5,0))))</f>
        <v>0</v>
      </c>
      <c r="AE182" s="179">
        <f>IF($C182=$D$2,'FLETES (#) MAYO'!AE182*AE$2,IF($C182=$D$3,'FLETES (#) MAYO'!AE182*AE$3,IF($C182=$D$4,'FLETES (#) MAYO'!AE182*AE$4,IF($C182=$D$5,'FLETES (#) MAYO'!AE182*AE$5,0))))</f>
        <v>0</v>
      </c>
      <c r="AF182" s="179">
        <f>IF($C182=$D$2,'FLETES (#) MAYO'!AF182*AF$2,IF($C182=$D$3,'FLETES (#) MAYO'!AF182*AF$3,IF($C182=$D$4,'FLETES (#) MAYO'!AF182*AF$4,IF($C182=$D$5,'FLETES (#) MAYO'!AF182*AF$5,0))))</f>
        <v>0</v>
      </c>
      <c r="AG182" s="179">
        <f>IF($C182=$D$2,'FLETES (#) MAYO'!AG182*AG$2,IF($C182=$D$3,'FLETES (#) MAYO'!AG182*AG$3,IF($C182=$D$4,'FLETES (#) MAYO'!AG182*AG$4,IF($C182=$D$5,'FLETES (#) MAYO'!AG182*AG$5,0))))</f>
        <v>0</v>
      </c>
      <c r="AH182" s="179">
        <f>IF($C182=$D$2,'FLETES (#) MAYO'!AH182*AH$2,IF($C182=$D$3,'FLETES (#) MAYO'!AH182*AH$3,IF($C182=$D$4,'FLETES (#) MAYO'!AH182*AH$4,IF($C182=$D$5,'FLETES (#) MAYO'!AH182*AH$5,0))))</f>
        <v>0</v>
      </c>
      <c r="AI182" s="179">
        <f>IF($C182=$D$2,'FLETES (#) MAYO'!AI182*AI$2,IF($C182=$D$3,'FLETES (#) MAYO'!AI182*AI$3,IF($C182=$D$4,'FLETES (#) MAYO'!AI182*AI$4,IF($C182=$D$5,'FLETES (#) MAYO'!AI182*AI$5,0))))</f>
        <v>0</v>
      </c>
      <c r="AJ182" s="179">
        <f>IF($C182=$D$2,'FLETES (#) MAYO'!AJ182*AJ$2,IF($C182=$D$3,'FLETES (#) MAYO'!AJ182*AJ$3,IF($C182=$D$4,'FLETES (#) MAYO'!AJ182*AJ$4,IF($C182=$D$5,'FLETES (#) MAYO'!AJ182*AJ$5,0))))</f>
        <v>0</v>
      </c>
      <c r="AK182" s="179">
        <f>IF($C182=$D$2,'FLETES (#) MAYO'!AK182*AK$2,IF($C182=$D$3,'FLETES (#) MAYO'!AK182*AK$3,IF($C182=$D$4,'FLETES (#) MAYO'!AK182*AK$4,IF($C182=$D$5,'FLETES (#) MAYO'!AK182*AK$5,0))))</f>
        <v>0</v>
      </c>
      <c r="AL182" s="179">
        <f>IF($C182=$D$2,'FLETES (#) MAYO'!AL182*AL$2,IF($C182=$D$3,'FLETES (#) MAYO'!AL182*AL$3,IF($C182=$D$4,'FLETES (#) MAYO'!AL182*AL$4,IF($C182=$D$5,'FLETES (#) MAYO'!AL182*AL$5,0))))</f>
        <v>0</v>
      </c>
      <c r="AM182" s="179">
        <f>IF($C182=$D$2,'FLETES (#) MAYO'!AM182*AM$2,IF($C182=$D$3,'FLETES (#) MAYO'!AM182*AM$3,IF($C182=$D$4,'FLETES (#) MAYO'!AM182*AM$4,IF($C182=$D$5,'FLETES (#) MAYO'!AM182*AM$5,0))))</f>
        <v>0</v>
      </c>
    </row>
    <row r="183" spans="1:39">
      <c r="A183" s="141"/>
      <c r="B183" s="165"/>
      <c r="C183" s="165"/>
      <c r="D183" s="178">
        <f t="shared" si="0"/>
        <v>0</v>
      </c>
      <c r="E183" s="179">
        <f>IF($C183=$D$2,'FLETES (#) MAYO'!E183*E$2,IF($C183=$D$3,'FLETES (#) MAYO'!E183*E$3,IF($C183=$D$4,'FLETES (#) MAYO'!E183*E$4,IF($C183=$D$5,'FLETES (#) MAYO'!E183*E$5,0))))</f>
        <v>0</v>
      </c>
      <c r="F183" s="179">
        <f>IF($C183=$D$2,'FLETES (#) MAYO'!F183*F$2,IF($C183=$D$3,'FLETES (#) MAYO'!F183*F$3,IF($C183=$D$4,'FLETES (#) MAYO'!F183*F$4,IF($C183=$D$5,'FLETES (#) MAYO'!F183*F$5,0))))</f>
        <v>0</v>
      </c>
      <c r="G183" s="179">
        <f>IF($C183=$D$2,'FLETES (#) MAYO'!G183*G$2,IF($C183=$D$3,'FLETES (#) MAYO'!G183*G$3,IF($C183=$D$4,'FLETES (#) MAYO'!G183*G$4,IF($C183=$D$5,'FLETES (#) MAYO'!G183*G$5,0))))</f>
        <v>0</v>
      </c>
      <c r="H183" s="179">
        <f>IF($C183=$D$2,'FLETES (#) MAYO'!H183*H$2,IF($C183=$D$3,'FLETES (#) MAYO'!H183*H$3,IF($C183=$D$4,'FLETES (#) MAYO'!H183*H$4,IF($C183=$D$5,'FLETES (#) MAYO'!H183*H$5,0))))</f>
        <v>0</v>
      </c>
      <c r="I183" s="179">
        <f>IF($C183=$D$2,'FLETES (#) MAYO'!I183*I$2,IF($C183=$D$3,'FLETES (#) MAYO'!I183*I$3,IF($C183=$D$4,'FLETES (#) MAYO'!I183*I$4,IF($C183=$D$5,'FLETES (#) MAYO'!I183*I$5,0))))</f>
        <v>0</v>
      </c>
      <c r="J183" s="179">
        <f>IF($C183=$D$2,'FLETES (#) MAYO'!J183*J$2,IF($C183=$D$3,'FLETES (#) MAYO'!J183*J$3,IF($C183=$D$4,'FLETES (#) MAYO'!J183*J$4,IF($C183=$D$5,'FLETES (#) MAYO'!J183*J$5,0))))</f>
        <v>0</v>
      </c>
      <c r="K183" s="179">
        <f>IF($C183=$D$2,'FLETES (#) MAYO'!K183*K$2,IF($C183=$D$3,'FLETES (#) MAYO'!K183*K$3,IF($C183=$D$4,'FLETES (#) MAYO'!K183*K$4,IF($C183=$D$5,'FLETES (#) MAYO'!K183*K$5,0))))</f>
        <v>0</v>
      </c>
      <c r="L183" s="179">
        <f>IF($C183=$D$2,'FLETES (#) MAYO'!L183*L$2,IF($C183=$D$3,'FLETES (#) MAYO'!L183*L$3,IF($C183=$D$4,'FLETES (#) MAYO'!L183*L$4,IF($C183=$D$5,'FLETES (#) MAYO'!L183*L$5,0))))</f>
        <v>0</v>
      </c>
      <c r="M183" s="179">
        <f>IF($C183=$D$2,'FLETES (#) MAYO'!M183*M$2,IF($C183=$D$3,'FLETES (#) MAYO'!M183*M$3,IF($C183=$D$4,'FLETES (#) MAYO'!M183*M$4,IF($C183=$D$5,'FLETES (#) MAYO'!M183*M$5,0))))</f>
        <v>0</v>
      </c>
      <c r="N183" s="179">
        <f>IF($C183=$D$2,'FLETES (#) MAYO'!N183*N$2,IF($C183=$D$3,'FLETES (#) MAYO'!N183*N$3,IF($C183=$D$4,'FLETES (#) MAYO'!N183*N$4,IF($C183=$D$5,'FLETES (#) MAYO'!N183*N$5,0))))</f>
        <v>0</v>
      </c>
      <c r="O183" s="179">
        <f>IF($C183=$D$2,'FLETES (#) MAYO'!O183*O$2,IF($C183=$D$3,'FLETES (#) MAYO'!O183*O$3,IF($C183=$D$4,'FLETES (#) MAYO'!O183*O$4,IF($C183=$D$5,'FLETES (#) MAYO'!O183*O$5,0))))</f>
        <v>0</v>
      </c>
      <c r="P183" s="179">
        <f>IF($C183=$D$2,'FLETES (#) MAYO'!P183*P$2,IF($C183=$D$3,'FLETES (#) MAYO'!P183*P$3,IF($C183=$D$4,'FLETES (#) MAYO'!P183*P$4,IF($C183=$D$5,'FLETES (#) MAYO'!P183*P$5,0))))</f>
        <v>0</v>
      </c>
      <c r="Q183" s="179">
        <f>IF($C183=$D$2,'FLETES (#) MAYO'!Q183*Q$2,IF($C183=$D$3,'FLETES (#) MAYO'!Q183*Q$3,IF($C183=$D$4,'FLETES (#) MAYO'!Q183*Q$4,IF($C183=$D$5,'FLETES (#) MAYO'!Q183*Q$5,0))))</f>
        <v>0</v>
      </c>
      <c r="R183" s="179">
        <f>IF($C183=$D$2,'FLETES (#) MAYO'!R183*R$2,IF($C183=$D$3,'FLETES (#) MAYO'!R183*R$3,IF($C183=$D$4,'FLETES (#) MAYO'!R183*R$4,IF($C183=$D$5,'FLETES (#) MAYO'!R183*R$5,0))))</f>
        <v>0</v>
      </c>
      <c r="S183" s="179">
        <f>IF($C183=$D$2,'FLETES (#) MAYO'!S183*S$2,IF($C183=$D$3,'FLETES (#) MAYO'!S183*S$3,IF($C183=$D$4,'FLETES (#) MAYO'!S183*S$4,IF($C183=$D$5,'FLETES (#) MAYO'!S183*S$5,0))))</f>
        <v>0</v>
      </c>
      <c r="T183" s="179">
        <f>IF($C183=$D$2,'FLETES (#) MAYO'!T183*T$2,IF($C183=$D$3,'FLETES (#) MAYO'!T183*T$3,IF($C183=$D$4,'FLETES (#) MAYO'!T183*T$4,IF($C183=$D$5,'FLETES (#) MAYO'!T183*T$5,0))))</f>
        <v>0</v>
      </c>
      <c r="U183" s="179">
        <f>IF($C183=$D$2,'FLETES (#) MAYO'!U183*U$2,IF($C183=$D$3,'FLETES (#) MAYO'!U183*U$3,IF($C183=$D$4,'FLETES (#) MAYO'!U183*U$4,IF($C183=$D$5,'FLETES (#) MAYO'!U183*U$5,0))))</f>
        <v>0</v>
      </c>
      <c r="V183" s="179">
        <f>IF($C183=$D$2,'FLETES (#) MAYO'!V183*V$2,IF($C183=$D$3,'FLETES (#) MAYO'!V183*V$3,IF($C183=$D$4,'FLETES (#) MAYO'!V183*V$4,IF($C183=$D$5,'FLETES (#) MAYO'!V183*V$5,0))))</f>
        <v>0</v>
      </c>
      <c r="W183" s="179">
        <f>IF($C183=$D$2,'FLETES (#) MAYO'!W183*W$2,IF($C183=$D$3,'FLETES (#) MAYO'!W183*W$3,IF($C183=$D$4,'FLETES (#) MAYO'!W183*W$4,IF($C183=$D$5,'FLETES (#) MAYO'!W183*W$5,0))))</f>
        <v>0</v>
      </c>
      <c r="X183" s="179">
        <f>IF($C183=$D$2,'FLETES (#) MAYO'!X183*X$2,IF($C183=$D$3,'FLETES (#) MAYO'!X183*X$3,IF($C183=$D$4,'FLETES (#) MAYO'!X183*X$4,IF($C183=$D$5,'FLETES (#) MAYO'!X183*X$5,0))))</f>
        <v>0</v>
      </c>
      <c r="Y183" s="179">
        <f>IF($C183=$D$2,'FLETES (#) MAYO'!Y183*Y$2,IF($C183=$D$3,'FLETES (#) MAYO'!Y183*Y$3,IF($C183=$D$4,'FLETES (#) MAYO'!Y183*Y$4,IF($C183=$D$5,'FLETES (#) MAYO'!Y183*Y$5,0))))</f>
        <v>0</v>
      </c>
      <c r="Z183" s="179">
        <f>IF($C183=$D$2,'FLETES (#) MAYO'!Z183*Z$2,IF($C183=$D$3,'FLETES (#) MAYO'!Z183*Z$3,IF($C183=$D$4,'FLETES (#) MAYO'!Z183*Z$4,IF($C183=$D$5,'FLETES (#) MAYO'!Z183*Z$5,0))))</f>
        <v>0</v>
      </c>
      <c r="AA183" s="179">
        <f>IF($C183=$D$2,'FLETES (#) MAYO'!AA183*AA$2,IF($C183=$D$3,'FLETES (#) MAYO'!AA183*AA$3,IF($C183=$D$4,'FLETES (#) MAYO'!AA183*AA$4,IF($C183=$D$5,'FLETES (#) MAYO'!AA183*AA$5,0))))</f>
        <v>0</v>
      </c>
      <c r="AB183" s="179">
        <f>IF($C183=$D$2,'FLETES (#) MAYO'!AB183*AB$2,IF($C183=$D$3,'FLETES (#) MAYO'!AB183*AB$3,IF($C183=$D$4,'FLETES (#) MAYO'!AB183*AB$4,IF($C183=$D$5,'FLETES (#) MAYO'!AB183*AB$5,0))))</f>
        <v>0</v>
      </c>
      <c r="AC183" s="179">
        <f>IF($C183=$D$2,'FLETES (#) MAYO'!AC183*AC$2,IF($C183=$D$3,'FLETES (#) MAYO'!AC183*AC$3,IF($C183=$D$4,'FLETES (#) MAYO'!AC183*AC$4,IF($C183=$D$5,'FLETES (#) MAYO'!AC183*AC$5,0))))</f>
        <v>0</v>
      </c>
      <c r="AD183" s="179">
        <f>IF($C183=$D$2,'FLETES (#) MAYO'!AD183*AD$2,IF($C183=$D$3,'FLETES (#) MAYO'!AD183*AD$3,IF($C183=$D$4,'FLETES (#) MAYO'!AD183*AD$4,IF($C183=$D$5,'FLETES (#) MAYO'!AD183*AD$5,0))))</f>
        <v>0</v>
      </c>
      <c r="AE183" s="179">
        <f>IF($C183=$D$2,'FLETES (#) MAYO'!AE183*AE$2,IF($C183=$D$3,'FLETES (#) MAYO'!AE183*AE$3,IF($C183=$D$4,'FLETES (#) MAYO'!AE183*AE$4,IF($C183=$D$5,'FLETES (#) MAYO'!AE183*AE$5,0))))</f>
        <v>0</v>
      </c>
      <c r="AF183" s="179">
        <f>IF($C183=$D$2,'FLETES (#) MAYO'!AF183*AF$2,IF($C183=$D$3,'FLETES (#) MAYO'!AF183*AF$3,IF($C183=$D$4,'FLETES (#) MAYO'!AF183*AF$4,IF($C183=$D$5,'FLETES (#) MAYO'!AF183*AF$5,0))))</f>
        <v>0</v>
      </c>
      <c r="AG183" s="179">
        <f>IF($C183=$D$2,'FLETES (#) MAYO'!AG183*AG$2,IF($C183=$D$3,'FLETES (#) MAYO'!AG183*AG$3,IF($C183=$D$4,'FLETES (#) MAYO'!AG183*AG$4,IF($C183=$D$5,'FLETES (#) MAYO'!AG183*AG$5,0))))</f>
        <v>0</v>
      </c>
      <c r="AH183" s="179">
        <f>IF($C183=$D$2,'FLETES (#) MAYO'!AH183*AH$2,IF($C183=$D$3,'FLETES (#) MAYO'!AH183*AH$3,IF($C183=$D$4,'FLETES (#) MAYO'!AH183*AH$4,IF($C183=$D$5,'FLETES (#) MAYO'!AH183*AH$5,0))))</f>
        <v>0</v>
      </c>
      <c r="AI183" s="179">
        <f>IF($C183=$D$2,'FLETES (#) MAYO'!AI183*AI$2,IF($C183=$D$3,'FLETES (#) MAYO'!AI183*AI$3,IF($C183=$D$4,'FLETES (#) MAYO'!AI183*AI$4,IF($C183=$D$5,'FLETES (#) MAYO'!AI183*AI$5,0))))</f>
        <v>0</v>
      </c>
      <c r="AJ183" s="179">
        <f>IF($C183=$D$2,'FLETES (#) MAYO'!AJ183*AJ$2,IF($C183=$D$3,'FLETES (#) MAYO'!AJ183*AJ$3,IF($C183=$D$4,'FLETES (#) MAYO'!AJ183*AJ$4,IF($C183=$D$5,'FLETES (#) MAYO'!AJ183*AJ$5,0))))</f>
        <v>0</v>
      </c>
      <c r="AK183" s="179">
        <f>IF($C183=$D$2,'FLETES (#) MAYO'!AK183*AK$2,IF($C183=$D$3,'FLETES (#) MAYO'!AK183*AK$3,IF($C183=$D$4,'FLETES (#) MAYO'!AK183*AK$4,IF($C183=$D$5,'FLETES (#) MAYO'!AK183*AK$5,0))))</f>
        <v>0</v>
      </c>
      <c r="AL183" s="179">
        <f>IF($C183=$D$2,'FLETES (#) MAYO'!AL183*AL$2,IF($C183=$D$3,'FLETES (#) MAYO'!AL183*AL$3,IF($C183=$D$4,'FLETES (#) MAYO'!AL183*AL$4,IF($C183=$D$5,'FLETES (#) MAYO'!AL183*AL$5,0))))</f>
        <v>0</v>
      </c>
      <c r="AM183" s="179">
        <f>IF($C183=$D$2,'FLETES (#) MAYO'!AM183*AM$2,IF($C183=$D$3,'FLETES (#) MAYO'!AM183*AM$3,IF($C183=$D$4,'FLETES (#) MAYO'!AM183*AM$4,IF($C183=$D$5,'FLETES (#) MAYO'!AM183*AM$5,0))))</f>
        <v>0</v>
      </c>
    </row>
    <row r="184" spans="1:39">
      <c r="A184" s="141"/>
      <c r="B184" s="165"/>
      <c r="C184" s="165"/>
      <c r="D184" s="178">
        <f t="shared" si="0"/>
        <v>0</v>
      </c>
      <c r="E184" s="179">
        <f>IF($C184=$D$2,'FLETES (#) MAYO'!E184*E$2,IF($C184=$D$3,'FLETES (#) MAYO'!E184*E$3,IF($C184=$D$4,'FLETES (#) MAYO'!E184*E$4,IF($C184=$D$5,'FLETES (#) MAYO'!E184*E$5,0))))</f>
        <v>0</v>
      </c>
      <c r="F184" s="179">
        <f>IF($C184=$D$2,'FLETES (#) MAYO'!F184*F$2,IF($C184=$D$3,'FLETES (#) MAYO'!F184*F$3,IF($C184=$D$4,'FLETES (#) MAYO'!F184*F$4,IF($C184=$D$5,'FLETES (#) MAYO'!F184*F$5,0))))</f>
        <v>0</v>
      </c>
      <c r="G184" s="179">
        <f>IF($C184=$D$2,'FLETES (#) MAYO'!G184*G$2,IF($C184=$D$3,'FLETES (#) MAYO'!G184*G$3,IF($C184=$D$4,'FLETES (#) MAYO'!G184*G$4,IF($C184=$D$5,'FLETES (#) MAYO'!G184*G$5,0))))</f>
        <v>0</v>
      </c>
      <c r="H184" s="179">
        <f>IF($C184=$D$2,'FLETES (#) MAYO'!H184*H$2,IF($C184=$D$3,'FLETES (#) MAYO'!H184*H$3,IF($C184=$D$4,'FLETES (#) MAYO'!H184*H$4,IF($C184=$D$5,'FLETES (#) MAYO'!H184*H$5,0))))</f>
        <v>0</v>
      </c>
      <c r="I184" s="179">
        <f>IF($C184=$D$2,'FLETES (#) MAYO'!I184*I$2,IF($C184=$D$3,'FLETES (#) MAYO'!I184*I$3,IF($C184=$D$4,'FLETES (#) MAYO'!I184*I$4,IF($C184=$D$5,'FLETES (#) MAYO'!I184*I$5,0))))</f>
        <v>0</v>
      </c>
      <c r="J184" s="179">
        <f>IF($C184=$D$2,'FLETES (#) MAYO'!J184*J$2,IF($C184=$D$3,'FLETES (#) MAYO'!J184*J$3,IF($C184=$D$4,'FLETES (#) MAYO'!J184*J$4,IF($C184=$D$5,'FLETES (#) MAYO'!J184*J$5,0))))</f>
        <v>0</v>
      </c>
      <c r="K184" s="179">
        <f>IF($C184=$D$2,'FLETES (#) MAYO'!K184*K$2,IF($C184=$D$3,'FLETES (#) MAYO'!K184*K$3,IF($C184=$D$4,'FLETES (#) MAYO'!K184*K$4,IF($C184=$D$5,'FLETES (#) MAYO'!K184*K$5,0))))</f>
        <v>0</v>
      </c>
      <c r="L184" s="179">
        <f>IF($C184=$D$2,'FLETES (#) MAYO'!L184*L$2,IF($C184=$D$3,'FLETES (#) MAYO'!L184*L$3,IF($C184=$D$4,'FLETES (#) MAYO'!L184*L$4,IF($C184=$D$5,'FLETES (#) MAYO'!L184*L$5,0))))</f>
        <v>0</v>
      </c>
      <c r="M184" s="179">
        <f>IF($C184=$D$2,'FLETES (#) MAYO'!M184*M$2,IF($C184=$D$3,'FLETES (#) MAYO'!M184*M$3,IF($C184=$D$4,'FLETES (#) MAYO'!M184*M$4,IF($C184=$D$5,'FLETES (#) MAYO'!M184*M$5,0))))</f>
        <v>0</v>
      </c>
      <c r="N184" s="179">
        <f>IF($C184=$D$2,'FLETES (#) MAYO'!N184*N$2,IF($C184=$D$3,'FLETES (#) MAYO'!N184*N$3,IF($C184=$D$4,'FLETES (#) MAYO'!N184*N$4,IF($C184=$D$5,'FLETES (#) MAYO'!N184*N$5,0))))</f>
        <v>0</v>
      </c>
      <c r="O184" s="179">
        <f>IF($C184=$D$2,'FLETES (#) MAYO'!O184*O$2,IF($C184=$D$3,'FLETES (#) MAYO'!O184*O$3,IF($C184=$D$4,'FLETES (#) MAYO'!O184*O$4,IF($C184=$D$5,'FLETES (#) MAYO'!O184*O$5,0))))</f>
        <v>0</v>
      </c>
      <c r="P184" s="179">
        <f>IF($C184=$D$2,'FLETES (#) MAYO'!P184*P$2,IF($C184=$D$3,'FLETES (#) MAYO'!P184*P$3,IF($C184=$D$4,'FLETES (#) MAYO'!P184*P$4,IF($C184=$D$5,'FLETES (#) MAYO'!P184*P$5,0))))</f>
        <v>0</v>
      </c>
      <c r="Q184" s="179">
        <f>IF($C184=$D$2,'FLETES (#) MAYO'!Q184*Q$2,IF($C184=$D$3,'FLETES (#) MAYO'!Q184*Q$3,IF($C184=$D$4,'FLETES (#) MAYO'!Q184*Q$4,IF($C184=$D$5,'FLETES (#) MAYO'!Q184*Q$5,0))))</f>
        <v>0</v>
      </c>
      <c r="R184" s="179">
        <f>IF($C184=$D$2,'FLETES (#) MAYO'!R184*R$2,IF($C184=$D$3,'FLETES (#) MAYO'!R184*R$3,IF($C184=$D$4,'FLETES (#) MAYO'!R184*R$4,IF($C184=$D$5,'FLETES (#) MAYO'!R184*R$5,0))))</f>
        <v>0</v>
      </c>
      <c r="S184" s="179">
        <f>IF($C184=$D$2,'FLETES (#) MAYO'!S184*S$2,IF($C184=$D$3,'FLETES (#) MAYO'!S184*S$3,IF($C184=$D$4,'FLETES (#) MAYO'!S184*S$4,IF($C184=$D$5,'FLETES (#) MAYO'!S184*S$5,0))))</f>
        <v>0</v>
      </c>
      <c r="T184" s="179">
        <f>IF($C184=$D$2,'FLETES (#) MAYO'!T184*T$2,IF($C184=$D$3,'FLETES (#) MAYO'!T184*T$3,IF($C184=$D$4,'FLETES (#) MAYO'!T184*T$4,IF($C184=$D$5,'FLETES (#) MAYO'!T184*T$5,0))))</f>
        <v>0</v>
      </c>
      <c r="U184" s="179">
        <f>IF($C184=$D$2,'FLETES (#) MAYO'!U184*U$2,IF($C184=$D$3,'FLETES (#) MAYO'!U184*U$3,IF($C184=$D$4,'FLETES (#) MAYO'!U184*U$4,IF($C184=$D$5,'FLETES (#) MAYO'!U184*U$5,0))))</f>
        <v>0</v>
      </c>
      <c r="V184" s="179">
        <f>IF($C184=$D$2,'FLETES (#) MAYO'!V184*V$2,IF($C184=$D$3,'FLETES (#) MAYO'!V184*V$3,IF($C184=$D$4,'FLETES (#) MAYO'!V184*V$4,IF($C184=$D$5,'FLETES (#) MAYO'!V184*V$5,0))))</f>
        <v>0</v>
      </c>
      <c r="W184" s="179">
        <f>IF($C184=$D$2,'FLETES (#) MAYO'!W184*W$2,IF($C184=$D$3,'FLETES (#) MAYO'!W184*W$3,IF($C184=$D$4,'FLETES (#) MAYO'!W184*W$4,IF($C184=$D$5,'FLETES (#) MAYO'!W184*W$5,0))))</f>
        <v>0</v>
      </c>
      <c r="X184" s="179">
        <f>IF($C184=$D$2,'FLETES (#) MAYO'!X184*X$2,IF($C184=$D$3,'FLETES (#) MAYO'!X184*X$3,IF($C184=$D$4,'FLETES (#) MAYO'!X184*X$4,IF($C184=$D$5,'FLETES (#) MAYO'!X184*X$5,0))))</f>
        <v>0</v>
      </c>
      <c r="Y184" s="179">
        <f>IF($C184=$D$2,'FLETES (#) MAYO'!Y184*Y$2,IF($C184=$D$3,'FLETES (#) MAYO'!Y184*Y$3,IF($C184=$D$4,'FLETES (#) MAYO'!Y184*Y$4,IF($C184=$D$5,'FLETES (#) MAYO'!Y184*Y$5,0))))</f>
        <v>0</v>
      </c>
      <c r="Z184" s="179">
        <f>IF($C184=$D$2,'FLETES (#) MAYO'!Z184*Z$2,IF($C184=$D$3,'FLETES (#) MAYO'!Z184*Z$3,IF($C184=$D$4,'FLETES (#) MAYO'!Z184*Z$4,IF($C184=$D$5,'FLETES (#) MAYO'!Z184*Z$5,0))))</f>
        <v>0</v>
      </c>
      <c r="AA184" s="179">
        <f>IF($C184=$D$2,'FLETES (#) MAYO'!AA184*AA$2,IF($C184=$D$3,'FLETES (#) MAYO'!AA184*AA$3,IF($C184=$D$4,'FLETES (#) MAYO'!AA184*AA$4,IF($C184=$D$5,'FLETES (#) MAYO'!AA184*AA$5,0))))</f>
        <v>0</v>
      </c>
      <c r="AB184" s="179">
        <f>IF($C184=$D$2,'FLETES (#) MAYO'!AB184*AB$2,IF($C184=$D$3,'FLETES (#) MAYO'!AB184*AB$3,IF($C184=$D$4,'FLETES (#) MAYO'!AB184*AB$4,IF($C184=$D$5,'FLETES (#) MAYO'!AB184*AB$5,0))))</f>
        <v>0</v>
      </c>
      <c r="AC184" s="179">
        <f>IF($C184=$D$2,'FLETES (#) MAYO'!AC184*AC$2,IF($C184=$D$3,'FLETES (#) MAYO'!AC184*AC$3,IF($C184=$D$4,'FLETES (#) MAYO'!AC184*AC$4,IF($C184=$D$5,'FLETES (#) MAYO'!AC184*AC$5,0))))</f>
        <v>0</v>
      </c>
      <c r="AD184" s="179">
        <f>IF($C184=$D$2,'FLETES (#) MAYO'!AD184*AD$2,IF($C184=$D$3,'FLETES (#) MAYO'!AD184*AD$3,IF($C184=$D$4,'FLETES (#) MAYO'!AD184*AD$4,IF($C184=$D$5,'FLETES (#) MAYO'!AD184*AD$5,0))))</f>
        <v>0</v>
      </c>
      <c r="AE184" s="179">
        <f>IF($C184=$D$2,'FLETES (#) MAYO'!AE184*AE$2,IF($C184=$D$3,'FLETES (#) MAYO'!AE184*AE$3,IF($C184=$D$4,'FLETES (#) MAYO'!AE184*AE$4,IF($C184=$D$5,'FLETES (#) MAYO'!AE184*AE$5,0))))</f>
        <v>0</v>
      </c>
      <c r="AF184" s="179">
        <f>IF($C184=$D$2,'FLETES (#) MAYO'!AF184*AF$2,IF($C184=$D$3,'FLETES (#) MAYO'!AF184*AF$3,IF($C184=$D$4,'FLETES (#) MAYO'!AF184*AF$4,IF($C184=$D$5,'FLETES (#) MAYO'!AF184*AF$5,0))))</f>
        <v>0</v>
      </c>
      <c r="AG184" s="179">
        <f>IF($C184=$D$2,'FLETES (#) MAYO'!AG184*AG$2,IF($C184=$D$3,'FLETES (#) MAYO'!AG184*AG$3,IF($C184=$D$4,'FLETES (#) MAYO'!AG184*AG$4,IF($C184=$D$5,'FLETES (#) MAYO'!AG184*AG$5,0))))</f>
        <v>0</v>
      </c>
      <c r="AH184" s="179">
        <f>IF($C184=$D$2,'FLETES (#) MAYO'!AH184*AH$2,IF($C184=$D$3,'FLETES (#) MAYO'!AH184*AH$3,IF($C184=$D$4,'FLETES (#) MAYO'!AH184*AH$4,IF($C184=$D$5,'FLETES (#) MAYO'!AH184*AH$5,0))))</f>
        <v>0</v>
      </c>
      <c r="AI184" s="179">
        <f>IF($C184=$D$2,'FLETES (#) MAYO'!AI184*AI$2,IF($C184=$D$3,'FLETES (#) MAYO'!AI184*AI$3,IF($C184=$D$4,'FLETES (#) MAYO'!AI184*AI$4,IF($C184=$D$5,'FLETES (#) MAYO'!AI184*AI$5,0))))</f>
        <v>0</v>
      </c>
      <c r="AJ184" s="179">
        <f>IF($C184=$D$2,'FLETES (#) MAYO'!AJ184*AJ$2,IF($C184=$D$3,'FLETES (#) MAYO'!AJ184*AJ$3,IF($C184=$D$4,'FLETES (#) MAYO'!AJ184*AJ$4,IF($C184=$D$5,'FLETES (#) MAYO'!AJ184*AJ$5,0))))</f>
        <v>0</v>
      </c>
      <c r="AK184" s="179">
        <f>IF($C184=$D$2,'FLETES (#) MAYO'!AK184*AK$2,IF($C184=$D$3,'FLETES (#) MAYO'!AK184*AK$3,IF($C184=$D$4,'FLETES (#) MAYO'!AK184*AK$4,IF($C184=$D$5,'FLETES (#) MAYO'!AK184*AK$5,0))))</f>
        <v>0</v>
      </c>
      <c r="AL184" s="179">
        <f>IF($C184=$D$2,'FLETES (#) MAYO'!AL184*AL$2,IF($C184=$D$3,'FLETES (#) MAYO'!AL184*AL$3,IF($C184=$D$4,'FLETES (#) MAYO'!AL184*AL$4,IF($C184=$D$5,'FLETES (#) MAYO'!AL184*AL$5,0))))</f>
        <v>0</v>
      </c>
      <c r="AM184" s="179">
        <f>IF($C184=$D$2,'FLETES (#) MAYO'!AM184*AM$2,IF($C184=$D$3,'FLETES (#) MAYO'!AM184*AM$3,IF($C184=$D$4,'FLETES (#) MAYO'!AM184*AM$4,IF($C184=$D$5,'FLETES (#) MAYO'!AM184*AM$5,0))))</f>
        <v>0</v>
      </c>
    </row>
    <row r="185" spans="1:39">
      <c r="A185" s="141"/>
      <c r="B185" s="165"/>
      <c r="C185" s="165"/>
      <c r="D185" s="178">
        <f t="shared" si="0"/>
        <v>0</v>
      </c>
      <c r="E185" s="179">
        <f>IF($C185=$D$2,'FLETES (#) MAYO'!E185*E$2,IF($C185=$D$3,'FLETES (#) MAYO'!E185*E$3,IF($C185=$D$4,'FLETES (#) MAYO'!E185*E$4,IF($C185=$D$5,'FLETES (#) MAYO'!E185*E$5,0))))</f>
        <v>0</v>
      </c>
      <c r="F185" s="179">
        <f>IF($C185=$D$2,'FLETES (#) MAYO'!F185*F$2,IF($C185=$D$3,'FLETES (#) MAYO'!F185*F$3,IF($C185=$D$4,'FLETES (#) MAYO'!F185*F$4,IF($C185=$D$5,'FLETES (#) MAYO'!F185*F$5,0))))</f>
        <v>0</v>
      </c>
      <c r="G185" s="179">
        <f>IF($C185=$D$2,'FLETES (#) MAYO'!G185*G$2,IF($C185=$D$3,'FLETES (#) MAYO'!G185*G$3,IF($C185=$D$4,'FLETES (#) MAYO'!G185*G$4,IF($C185=$D$5,'FLETES (#) MAYO'!G185*G$5,0))))</f>
        <v>0</v>
      </c>
      <c r="H185" s="179">
        <f>IF($C185=$D$2,'FLETES (#) MAYO'!H185*H$2,IF($C185=$D$3,'FLETES (#) MAYO'!H185*H$3,IF($C185=$D$4,'FLETES (#) MAYO'!H185*H$4,IF($C185=$D$5,'FLETES (#) MAYO'!H185*H$5,0))))</f>
        <v>0</v>
      </c>
      <c r="I185" s="179">
        <f>IF($C185=$D$2,'FLETES (#) MAYO'!I185*I$2,IF($C185=$D$3,'FLETES (#) MAYO'!I185*I$3,IF($C185=$D$4,'FLETES (#) MAYO'!I185*I$4,IF($C185=$D$5,'FLETES (#) MAYO'!I185*I$5,0))))</f>
        <v>0</v>
      </c>
      <c r="J185" s="179">
        <f>IF($C185=$D$2,'FLETES (#) MAYO'!J185*J$2,IF($C185=$D$3,'FLETES (#) MAYO'!J185*J$3,IF($C185=$D$4,'FLETES (#) MAYO'!J185*J$4,IF($C185=$D$5,'FLETES (#) MAYO'!J185*J$5,0))))</f>
        <v>0</v>
      </c>
      <c r="K185" s="179">
        <f>IF($C185=$D$2,'FLETES (#) MAYO'!K185*K$2,IF($C185=$D$3,'FLETES (#) MAYO'!K185*K$3,IF($C185=$D$4,'FLETES (#) MAYO'!K185*K$4,IF($C185=$D$5,'FLETES (#) MAYO'!K185*K$5,0))))</f>
        <v>0</v>
      </c>
      <c r="L185" s="179">
        <f>IF($C185=$D$2,'FLETES (#) MAYO'!L185*L$2,IF($C185=$D$3,'FLETES (#) MAYO'!L185*L$3,IF($C185=$D$4,'FLETES (#) MAYO'!L185*L$4,IF($C185=$D$5,'FLETES (#) MAYO'!L185*L$5,0))))</f>
        <v>0</v>
      </c>
      <c r="M185" s="179">
        <f>IF($C185=$D$2,'FLETES (#) MAYO'!M185*M$2,IF($C185=$D$3,'FLETES (#) MAYO'!M185*M$3,IF($C185=$D$4,'FLETES (#) MAYO'!M185*M$4,IF($C185=$D$5,'FLETES (#) MAYO'!M185*M$5,0))))</f>
        <v>0</v>
      </c>
      <c r="N185" s="179">
        <f>IF($C185=$D$2,'FLETES (#) MAYO'!N185*N$2,IF($C185=$D$3,'FLETES (#) MAYO'!N185*N$3,IF($C185=$D$4,'FLETES (#) MAYO'!N185*N$4,IF($C185=$D$5,'FLETES (#) MAYO'!N185*N$5,0))))</f>
        <v>0</v>
      </c>
      <c r="O185" s="179">
        <f>IF($C185=$D$2,'FLETES (#) MAYO'!O185*O$2,IF($C185=$D$3,'FLETES (#) MAYO'!O185*O$3,IF($C185=$D$4,'FLETES (#) MAYO'!O185*O$4,IF($C185=$D$5,'FLETES (#) MAYO'!O185*O$5,0))))</f>
        <v>0</v>
      </c>
      <c r="P185" s="179">
        <f>IF($C185=$D$2,'FLETES (#) MAYO'!P185*P$2,IF($C185=$D$3,'FLETES (#) MAYO'!P185*P$3,IF($C185=$D$4,'FLETES (#) MAYO'!P185*P$4,IF($C185=$D$5,'FLETES (#) MAYO'!P185*P$5,0))))</f>
        <v>0</v>
      </c>
      <c r="Q185" s="179">
        <f>IF($C185=$D$2,'FLETES (#) MAYO'!Q185*Q$2,IF($C185=$D$3,'FLETES (#) MAYO'!Q185*Q$3,IF($C185=$D$4,'FLETES (#) MAYO'!Q185*Q$4,IF($C185=$D$5,'FLETES (#) MAYO'!Q185*Q$5,0))))</f>
        <v>0</v>
      </c>
      <c r="R185" s="179">
        <f>IF($C185=$D$2,'FLETES (#) MAYO'!R185*R$2,IF($C185=$D$3,'FLETES (#) MAYO'!R185*R$3,IF($C185=$D$4,'FLETES (#) MAYO'!R185*R$4,IF($C185=$D$5,'FLETES (#) MAYO'!R185*R$5,0))))</f>
        <v>0</v>
      </c>
      <c r="S185" s="179">
        <f>IF($C185=$D$2,'FLETES (#) MAYO'!S185*S$2,IF($C185=$D$3,'FLETES (#) MAYO'!S185*S$3,IF($C185=$D$4,'FLETES (#) MAYO'!S185*S$4,IF($C185=$D$5,'FLETES (#) MAYO'!S185*S$5,0))))</f>
        <v>0</v>
      </c>
      <c r="T185" s="179">
        <f>IF($C185=$D$2,'FLETES (#) MAYO'!T185*T$2,IF($C185=$D$3,'FLETES (#) MAYO'!T185*T$3,IF($C185=$D$4,'FLETES (#) MAYO'!T185*T$4,IF($C185=$D$5,'FLETES (#) MAYO'!T185*T$5,0))))</f>
        <v>0</v>
      </c>
      <c r="U185" s="179">
        <f>IF($C185=$D$2,'FLETES (#) MAYO'!U185*U$2,IF($C185=$D$3,'FLETES (#) MAYO'!U185*U$3,IF($C185=$D$4,'FLETES (#) MAYO'!U185*U$4,IF($C185=$D$5,'FLETES (#) MAYO'!U185*U$5,0))))</f>
        <v>0</v>
      </c>
      <c r="V185" s="179">
        <f>IF($C185=$D$2,'FLETES (#) MAYO'!V185*V$2,IF($C185=$D$3,'FLETES (#) MAYO'!V185*V$3,IF($C185=$D$4,'FLETES (#) MAYO'!V185*V$4,IF($C185=$D$5,'FLETES (#) MAYO'!V185*V$5,0))))</f>
        <v>0</v>
      </c>
      <c r="W185" s="179">
        <f>IF($C185=$D$2,'FLETES (#) MAYO'!W185*W$2,IF($C185=$D$3,'FLETES (#) MAYO'!W185*W$3,IF($C185=$D$4,'FLETES (#) MAYO'!W185*W$4,IF($C185=$D$5,'FLETES (#) MAYO'!W185*W$5,0))))</f>
        <v>0</v>
      </c>
      <c r="X185" s="179">
        <f>IF($C185=$D$2,'FLETES (#) MAYO'!X185*X$2,IF($C185=$D$3,'FLETES (#) MAYO'!X185*X$3,IF($C185=$D$4,'FLETES (#) MAYO'!X185*X$4,IF($C185=$D$5,'FLETES (#) MAYO'!X185*X$5,0))))</f>
        <v>0</v>
      </c>
      <c r="Y185" s="179">
        <f>IF($C185=$D$2,'FLETES (#) MAYO'!Y185*Y$2,IF($C185=$D$3,'FLETES (#) MAYO'!Y185*Y$3,IF($C185=$D$4,'FLETES (#) MAYO'!Y185*Y$4,IF($C185=$D$5,'FLETES (#) MAYO'!Y185*Y$5,0))))</f>
        <v>0</v>
      </c>
      <c r="Z185" s="179">
        <f>IF($C185=$D$2,'FLETES (#) MAYO'!Z185*Z$2,IF($C185=$D$3,'FLETES (#) MAYO'!Z185*Z$3,IF($C185=$D$4,'FLETES (#) MAYO'!Z185*Z$4,IF($C185=$D$5,'FLETES (#) MAYO'!Z185*Z$5,0))))</f>
        <v>0</v>
      </c>
      <c r="AA185" s="179">
        <f>IF($C185=$D$2,'FLETES (#) MAYO'!AA185*AA$2,IF($C185=$D$3,'FLETES (#) MAYO'!AA185*AA$3,IF($C185=$D$4,'FLETES (#) MAYO'!AA185*AA$4,IF($C185=$D$5,'FLETES (#) MAYO'!AA185*AA$5,0))))</f>
        <v>0</v>
      </c>
      <c r="AB185" s="179">
        <f>IF($C185=$D$2,'FLETES (#) MAYO'!AB185*AB$2,IF($C185=$D$3,'FLETES (#) MAYO'!AB185*AB$3,IF($C185=$D$4,'FLETES (#) MAYO'!AB185*AB$4,IF($C185=$D$5,'FLETES (#) MAYO'!AB185*AB$5,0))))</f>
        <v>0</v>
      </c>
      <c r="AC185" s="179">
        <f>IF($C185=$D$2,'FLETES (#) MAYO'!AC185*AC$2,IF($C185=$D$3,'FLETES (#) MAYO'!AC185*AC$3,IF($C185=$D$4,'FLETES (#) MAYO'!AC185*AC$4,IF($C185=$D$5,'FLETES (#) MAYO'!AC185*AC$5,0))))</f>
        <v>0</v>
      </c>
      <c r="AD185" s="179">
        <f>IF($C185=$D$2,'FLETES (#) MAYO'!AD185*AD$2,IF($C185=$D$3,'FLETES (#) MAYO'!AD185*AD$3,IF($C185=$D$4,'FLETES (#) MAYO'!AD185*AD$4,IF($C185=$D$5,'FLETES (#) MAYO'!AD185*AD$5,0))))</f>
        <v>0</v>
      </c>
      <c r="AE185" s="179">
        <f>IF($C185=$D$2,'FLETES (#) MAYO'!AE185*AE$2,IF($C185=$D$3,'FLETES (#) MAYO'!AE185*AE$3,IF($C185=$D$4,'FLETES (#) MAYO'!AE185*AE$4,IF($C185=$D$5,'FLETES (#) MAYO'!AE185*AE$5,0))))</f>
        <v>0</v>
      </c>
      <c r="AF185" s="179">
        <f>IF($C185=$D$2,'FLETES (#) MAYO'!AF185*AF$2,IF($C185=$D$3,'FLETES (#) MAYO'!AF185*AF$3,IF($C185=$D$4,'FLETES (#) MAYO'!AF185*AF$4,IF($C185=$D$5,'FLETES (#) MAYO'!AF185*AF$5,0))))</f>
        <v>0</v>
      </c>
      <c r="AG185" s="179">
        <f>IF($C185=$D$2,'FLETES (#) MAYO'!AG185*AG$2,IF($C185=$D$3,'FLETES (#) MAYO'!AG185*AG$3,IF($C185=$D$4,'FLETES (#) MAYO'!AG185*AG$4,IF($C185=$D$5,'FLETES (#) MAYO'!AG185*AG$5,0))))</f>
        <v>0</v>
      </c>
      <c r="AH185" s="179">
        <f>IF($C185=$D$2,'FLETES (#) MAYO'!AH185*AH$2,IF($C185=$D$3,'FLETES (#) MAYO'!AH185*AH$3,IF($C185=$D$4,'FLETES (#) MAYO'!AH185*AH$4,IF($C185=$D$5,'FLETES (#) MAYO'!AH185*AH$5,0))))</f>
        <v>0</v>
      </c>
      <c r="AI185" s="179">
        <f>IF($C185=$D$2,'FLETES (#) MAYO'!AI185*AI$2,IF($C185=$D$3,'FLETES (#) MAYO'!AI185*AI$3,IF($C185=$D$4,'FLETES (#) MAYO'!AI185*AI$4,IF($C185=$D$5,'FLETES (#) MAYO'!AI185*AI$5,0))))</f>
        <v>0</v>
      </c>
      <c r="AJ185" s="179">
        <f>IF($C185=$D$2,'FLETES (#) MAYO'!AJ185*AJ$2,IF($C185=$D$3,'FLETES (#) MAYO'!AJ185*AJ$3,IF($C185=$D$4,'FLETES (#) MAYO'!AJ185*AJ$4,IF($C185=$D$5,'FLETES (#) MAYO'!AJ185*AJ$5,0))))</f>
        <v>0</v>
      </c>
      <c r="AK185" s="179">
        <f>IF($C185=$D$2,'FLETES (#) MAYO'!AK185*AK$2,IF($C185=$D$3,'FLETES (#) MAYO'!AK185*AK$3,IF($C185=$D$4,'FLETES (#) MAYO'!AK185*AK$4,IF($C185=$D$5,'FLETES (#) MAYO'!AK185*AK$5,0))))</f>
        <v>0</v>
      </c>
      <c r="AL185" s="179">
        <f>IF($C185=$D$2,'FLETES (#) MAYO'!AL185*AL$2,IF($C185=$D$3,'FLETES (#) MAYO'!AL185*AL$3,IF($C185=$D$4,'FLETES (#) MAYO'!AL185*AL$4,IF($C185=$D$5,'FLETES (#) MAYO'!AL185*AL$5,0))))</f>
        <v>0</v>
      </c>
      <c r="AM185" s="179">
        <f>IF($C185=$D$2,'FLETES (#) MAYO'!AM185*AM$2,IF($C185=$D$3,'FLETES (#) MAYO'!AM185*AM$3,IF($C185=$D$4,'FLETES (#) MAYO'!AM185*AM$4,IF($C185=$D$5,'FLETES (#) MAYO'!AM185*AM$5,0))))</f>
        <v>0</v>
      </c>
    </row>
    <row r="186" spans="1:39">
      <c r="A186" s="141"/>
      <c r="B186" s="165"/>
      <c r="C186" s="165"/>
      <c r="D186" s="178">
        <f t="shared" si="0"/>
        <v>0</v>
      </c>
      <c r="E186" s="179">
        <f>IF($C186=$D$2,'FLETES (#) MAYO'!E186*E$2,IF($C186=$D$3,'FLETES (#) MAYO'!E186*E$3,IF($C186=$D$4,'FLETES (#) MAYO'!E186*E$4,IF($C186=$D$5,'FLETES (#) MAYO'!E186*E$5,0))))</f>
        <v>0</v>
      </c>
      <c r="F186" s="179">
        <f>IF($C186=$D$2,'FLETES (#) MAYO'!F186*F$2,IF($C186=$D$3,'FLETES (#) MAYO'!F186*F$3,IF($C186=$D$4,'FLETES (#) MAYO'!F186*F$4,IF($C186=$D$5,'FLETES (#) MAYO'!F186*F$5,0))))</f>
        <v>0</v>
      </c>
      <c r="G186" s="179">
        <f>IF($C186=$D$2,'FLETES (#) MAYO'!G186*G$2,IF($C186=$D$3,'FLETES (#) MAYO'!G186*G$3,IF($C186=$D$4,'FLETES (#) MAYO'!G186*G$4,IF($C186=$D$5,'FLETES (#) MAYO'!G186*G$5,0))))</f>
        <v>0</v>
      </c>
      <c r="H186" s="179">
        <f>IF($C186=$D$2,'FLETES (#) MAYO'!H186*H$2,IF($C186=$D$3,'FLETES (#) MAYO'!H186*H$3,IF($C186=$D$4,'FLETES (#) MAYO'!H186*H$4,IF($C186=$D$5,'FLETES (#) MAYO'!H186*H$5,0))))</f>
        <v>0</v>
      </c>
      <c r="I186" s="179">
        <f>IF($C186=$D$2,'FLETES (#) MAYO'!I186*I$2,IF($C186=$D$3,'FLETES (#) MAYO'!I186*I$3,IF($C186=$D$4,'FLETES (#) MAYO'!I186*I$4,IF($C186=$D$5,'FLETES (#) MAYO'!I186*I$5,0))))</f>
        <v>0</v>
      </c>
      <c r="J186" s="179">
        <f>IF($C186=$D$2,'FLETES (#) MAYO'!J186*J$2,IF($C186=$D$3,'FLETES (#) MAYO'!J186*J$3,IF($C186=$D$4,'FLETES (#) MAYO'!J186*J$4,IF($C186=$D$5,'FLETES (#) MAYO'!J186*J$5,0))))</f>
        <v>0</v>
      </c>
      <c r="K186" s="179">
        <f>IF($C186=$D$2,'FLETES (#) MAYO'!K186*K$2,IF($C186=$D$3,'FLETES (#) MAYO'!K186*K$3,IF($C186=$D$4,'FLETES (#) MAYO'!K186*K$4,IF($C186=$D$5,'FLETES (#) MAYO'!K186*K$5,0))))</f>
        <v>0</v>
      </c>
      <c r="L186" s="179">
        <f>IF($C186=$D$2,'FLETES (#) MAYO'!L186*L$2,IF($C186=$D$3,'FLETES (#) MAYO'!L186*L$3,IF($C186=$D$4,'FLETES (#) MAYO'!L186*L$4,IF($C186=$D$5,'FLETES (#) MAYO'!L186*L$5,0))))</f>
        <v>0</v>
      </c>
      <c r="M186" s="179">
        <f>IF($C186=$D$2,'FLETES (#) MAYO'!M186*M$2,IF($C186=$D$3,'FLETES (#) MAYO'!M186*M$3,IF($C186=$D$4,'FLETES (#) MAYO'!M186*M$4,IF($C186=$D$5,'FLETES (#) MAYO'!M186*M$5,0))))</f>
        <v>0</v>
      </c>
      <c r="N186" s="179">
        <f>IF($C186=$D$2,'FLETES (#) MAYO'!N186*N$2,IF($C186=$D$3,'FLETES (#) MAYO'!N186*N$3,IF($C186=$D$4,'FLETES (#) MAYO'!N186*N$4,IF($C186=$D$5,'FLETES (#) MAYO'!N186*N$5,0))))</f>
        <v>0</v>
      </c>
      <c r="O186" s="179">
        <f>IF($C186=$D$2,'FLETES (#) MAYO'!O186*O$2,IF($C186=$D$3,'FLETES (#) MAYO'!O186*O$3,IF($C186=$D$4,'FLETES (#) MAYO'!O186*O$4,IF($C186=$D$5,'FLETES (#) MAYO'!O186*O$5,0))))</f>
        <v>0</v>
      </c>
      <c r="P186" s="179">
        <f>IF($C186=$D$2,'FLETES (#) MAYO'!P186*P$2,IF($C186=$D$3,'FLETES (#) MAYO'!P186*P$3,IF($C186=$D$4,'FLETES (#) MAYO'!P186*P$4,IF($C186=$D$5,'FLETES (#) MAYO'!P186*P$5,0))))</f>
        <v>0</v>
      </c>
      <c r="Q186" s="179">
        <f>IF($C186=$D$2,'FLETES (#) MAYO'!Q186*Q$2,IF($C186=$D$3,'FLETES (#) MAYO'!Q186*Q$3,IF($C186=$D$4,'FLETES (#) MAYO'!Q186*Q$4,IF($C186=$D$5,'FLETES (#) MAYO'!Q186*Q$5,0))))</f>
        <v>0</v>
      </c>
      <c r="R186" s="179">
        <f>IF($C186=$D$2,'FLETES (#) MAYO'!R186*R$2,IF($C186=$D$3,'FLETES (#) MAYO'!R186*R$3,IF($C186=$D$4,'FLETES (#) MAYO'!R186*R$4,IF($C186=$D$5,'FLETES (#) MAYO'!R186*R$5,0))))</f>
        <v>0</v>
      </c>
      <c r="S186" s="179">
        <f>IF($C186=$D$2,'FLETES (#) MAYO'!S186*S$2,IF($C186=$D$3,'FLETES (#) MAYO'!S186*S$3,IF($C186=$D$4,'FLETES (#) MAYO'!S186*S$4,IF($C186=$D$5,'FLETES (#) MAYO'!S186*S$5,0))))</f>
        <v>0</v>
      </c>
      <c r="T186" s="179">
        <f>IF($C186=$D$2,'FLETES (#) MAYO'!T186*T$2,IF($C186=$D$3,'FLETES (#) MAYO'!T186*T$3,IF($C186=$D$4,'FLETES (#) MAYO'!T186*T$4,IF($C186=$D$5,'FLETES (#) MAYO'!T186*T$5,0))))</f>
        <v>0</v>
      </c>
      <c r="U186" s="179">
        <f>IF($C186=$D$2,'FLETES (#) MAYO'!U186*U$2,IF($C186=$D$3,'FLETES (#) MAYO'!U186*U$3,IF($C186=$D$4,'FLETES (#) MAYO'!U186*U$4,IF($C186=$D$5,'FLETES (#) MAYO'!U186*U$5,0))))</f>
        <v>0</v>
      </c>
      <c r="V186" s="179">
        <f>IF($C186=$D$2,'FLETES (#) MAYO'!V186*V$2,IF($C186=$D$3,'FLETES (#) MAYO'!V186*V$3,IF($C186=$D$4,'FLETES (#) MAYO'!V186*V$4,IF($C186=$D$5,'FLETES (#) MAYO'!V186*V$5,0))))</f>
        <v>0</v>
      </c>
      <c r="W186" s="179">
        <f>IF($C186=$D$2,'FLETES (#) MAYO'!W186*W$2,IF($C186=$D$3,'FLETES (#) MAYO'!W186*W$3,IF($C186=$D$4,'FLETES (#) MAYO'!W186*W$4,IF($C186=$D$5,'FLETES (#) MAYO'!W186*W$5,0))))</f>
        <v>0</v>
      </c>
      <c r="X186" s="179">
        <f>IF($C186=$D$2,'FLETES (#) MAYO'!X186*X$2,IF($C186=$D$3,'FLETES (#) MAYO'!X186*X$3,IF($C186=$D$4,'FLETES (#) MAYO'!X186*X$4,IF($C186=$D$5,'FLETES (#) MAYO'!X186*X$5,0))))</f>
        <v>0</v>
      </c>
      <c r="Y186" s="179">
        <f>IF($C186=$D$2,'FLETES (#) MAYO'!Y186*Y$2,IF($C186=$D$3,'FLETES (#) MAYO'!Y186*Y$3,IF($C186=$D$4,'FLETES (#) MAYO'!Y186*Y$4,IF($C186=$D$5,'FLETES (#) MAYO'!Y186*Y$5,0))))</f>
        <v>0</v>
      </c>
      <c r="Z186" s="179">
        <f>IF($C186=$D$2,'FLETES (#) MAYO'!Z186*Z$2,IF($C186=$D$3,'FLETES (#) MAYO'!Z186*Z$3,IF($C186=$D$4,'FLETES (#) MAYO'!Z186*Z$4,IF($C186=$D$5,'FLETES (#) MAYO'!Z186*Z$5,0))))</f>
        <v>0</v>
      </c>
      <c r="AA186" s="179">
        <f>IF($C186=$D$2,'FLETES (#) MAYO'!AA186*AA$2,IF($C186=$D$3,'FLETES (#) MAYO'!AA186*AA$3,IF($C186=$D$4,'FLETES (#) MAYO'!AA186*AA$4,IF($C186=$D$5,'FLETES (#) MAYO'!AA186*AA$5,0))))</f>
        <v>0</v>
      </c>
      <c r="AB186" s="179">
        <f>IF($C186=$D$2,'FLETES (#) MAYO'!AB186*AB$2,IF($C186=$D$3,'FLETES (#) MAYO'!AB186*AB$3,IF($C186=$D$4,'FLETES (#) MAYO'!AB186*AB$4,IF($C186=$D$5,'FLETES (#) MAYO'!AB186*AB$5,0))))</f>
        <v>0</v>
      </c>
      <c r="AC186" s="179">
        <f>IF($C186=$D$2,'FLETES (#) MAYO'!AC186*AC$2,IF($C186=$D$3,'FLETES (#) MAYO'!AC186*AC$3,IF($C186=$D$4,'FLETES (#) MAYO'!AC186*AC$4,IF($C186=$D$5,'FLETES (#) MAYO'!AC186*AC$5,0))))</f>
        <v>0</v>
      </c>
      <c r="AD186" s="179">
        <f>IF($C186=$D$2,'FLETES (#) MAYO'!AD186*AD$2,IF($C186=$D$3,'FLETES (#) MAYO'!AD186*AD$3,IF($C186=$D$4,'FLETES (#) MAYO'!AD186*AD$4,IF($C186=$D$5,'FLETES (#) MAYO'!AD186*AD$5,0))))</f>
        <v>0</v>
      </c>
      <c r="AE186" s="179">
        <f>IF($C186=$D$2,'FLETES (#) MAYO'!AE186*AE$2,IF($C186=$D$3,'FLETES (#) MAYO'!AE186*AE$3,IF($C186=$D$4,'FLETES (#) MAYO'!AE186*AE$4,IF($C186=$D$5,'FLETES (#) MAYO'!AE186*AE$5,0))))</f>
        <v>0</v>
      </c>
      <c r="AF186" s="179">
        <f>IF($C186=$D$2,'FLETES (#) MAYO'!AF186*AF$2,IF($C186=$D$3,'FLETES (#) MAYO'!AF186*AF$3,IF($C186=$D$4,'FLETES (#) MAYO'!AF186*AF$4,IF($C186=$D$5,'FLETES (#) MAYO'!AF186*AF$5,0))))</f>
        <v>0</v>
      </c>
      <c r="AG186" s="179">
        <f>IF($C186=$D$2,'FLETES (#) MAYO'!AG186*AG$2,IF($C186=$D$3,'FLETES (#) MAYO'!AG186*AG$3,IF($C186=$D$4,'FLETES (#) MAYO'!AG186*AG$4,IF($C186=$D$5,'FLETES (#) MAYO'!AG186*AG$5,0))))</f>
        <v>0</v>
      </c>
      <c r="AH186" s="179">
        <f>IF($C186=$D$2,'FLETES (#) MAYO'!AH186*AH$2,IF($C186=$D$3,'FLETES (#) MAYO'!AH186*AH$3,IF($C186=$D$4,'FLETES (#) MAYO'!AH186*AH$4,IF($C186=$D$5,'FLETES (#) MAYO'!AH186*AH$5,0))))</f>
        <v>0</v>
      </c>
      <c r="AI186" s="179">
        <f>IF($C186=$D$2,'FLETES (#) MAYO'!AI186*AI$2,IF($C186=$D$3,'FLETES (#) MAYO'!AI186*AI$3,IF($C186=$D$4,'FLETES (#) MAYO'!AI186*AI$4,IF($C186=$D$5,'FLETES (#) MAYO'!AI186*AI$5,0))))</f>
        <v>0</v>
      </c>
      <c r="AJ186" s="179">
        <f>IF($C186=$D$2,'FLETES (#) MAYO'!AJ186*AJ$2,IF($C186=$D$3,'FLETES (#) MAYO'!AJ186*AJ$3,IF($C186=$D$4,'FLETES (#) MAYO'!AJ186*AJ$4,IF($C186=$D$5,'FLETES (#) MAYO'!AJ186*AJ$5,0))))</f>
        <v>0</v>
      </c>
      <c r="AK186" s="179">
        <f>IF($C186=$D$2,'FLETES (#) MAYO'!AK186*AK$2,IF($C186=$D$3,'FLETES (#) MAYO'!AK186*AK$3,IF($C186=$D$4,'FLETES (#) MAYO'!AK186*AK$4,IF($C186=$D$5,'FLETES (#) MAYO'!AK186*AK$5,0))))</f>
        <v>0</v>
      </c>
      <c r="AL186" s="179">
        <f>IF($C186=$D$2,'FLETES (#) MAYO'!AL186*AL$2,IF($C186=$D$3,'FLETES (#) MAYO'!AL186*AL$3,IF($C186=$D$4,'FLETES (#) MAYO'!AL186*AL$4,IF($C186=$D$5,'FLETES (#) MAYO'!AL186*AL$5,0))))</f>
        <v>0</v>
      </c>
      <c r="AM186" s="179">
        <f>IF($C186=$D$2,'FLETES (#) MAYO'!AM186*AM$2,IF($C186=$D$3,'FLETES (#) MAYO'!AM186*AM$3,IF($C186=$D$4,'FLETES (#) MAYO'!AM186*AM$4,IF($C186=$D$5,'FLETES (#) MAYO'!AM186*AM$5,0))))</f>
        <v>0</v>
      </c>
    </row>
    <row r="187" spans="1:39">
      <c r="A187" s="141"/>
      <c r="B187" s="165"/>
      <c r="C187" s="165"/>
      <c r="D187" s="178">
        <f t="shared" si="0"/>
        <v>0</v>
      </c>
      <c r="E187" s="179">
        <f>IF($C187=$D$2,'FLETES (#) MAYO'!E187*E$2,IF($C187=$D$3,'FLETES (#) MAYO'!E187*E$3,IF($C187=$D$4,'FLETES (#) MAYO'!E187*E$4,IF($C187=$D$5,'FLETES (#) MAYO'!E187*E$5,0))))</f>
        <v>0</v>
      </c>
      <c r="F187" s="179">
        <f>IF($C187=$D$2,'FLETES (#) MAYO'!F187*F$2,IF($C187=$D$3,'FLETES (#) MAYO'!F187*F$3,IF($C187=$D$4,'FLETES (#) MAYO'!F187*F$4,IF($C187=$D$5,'FLETES (#) MAYO'!F187*F$5,0))))</f>
        <v>0</v>
      </c>
      <c r="G187" s="179">
        <f>IF($C187=$D$2,'FLETES (#) MAYO'!G187*G$2,IF($C187=$D$3,'FLETES (#) MAYO'!G187*G$3,IF($C187=$D$4,'FLETES (#) MAYO'!G187*G$4,IF($C187=$D$5,'FLETES (#) MAYO'!G187*G$5,0))))</f>
        <v>0</v>
      </c>
      <c r="H187" s="179">
        <f>IF($C187=$D$2,'FLETES (#) MAYO'!H187*H$2,IF($C187=$D$3,'FLETES (#) MAYO'!H187*H$3,IF($C187=$D$4,'FLETES (#) MAYO'!H187*H$4,IF($C187=$D$5,'FLETES (#) MAYO'!H187*H$5,0))))</f>
        <v>0</v>
      </c>
      <c r="I187" s="179">
        <f>IF($C187=$D$2,'FLETES (#) MAYO'!I187*I$2,IF($C187=$D$3,'FLETES (#) MAYO'!I187*I$3,IF($C187=$D$4,'FLETES (#) MAYO'!I187*I$4,IF($C187=$D$5,'FLETES (#) MAYO'!I187*I$5,0))))</f>
        <v>0</v>
      </c>
      <c r="J187" s="179">
        <f>IF($C187=$D$2,'FLETES (#) MAYO'!J187*J$2,IF($C187=$D$3,'FLETES (#) MAYO'!J187*J$3,IF($C187=$D$4,'FLETES (#) MAYO'!J187*J$4,IF($C187=$D$5,'FLETES (#) MAYO'!J187*J$5,0))))</f>
        <v>0</v>
      </c>
      <c r="K187" s="179">
        <f>IF($C187=$D$2,'FLETES (#) MAYO'!K187*K$2,IF($C187=$D$3,'FLETES (#) MAYO'!K187*K$3,IF($C187=$D$4,'FLETES (#) MAYO'!K187*K$4,IF($C187=$D$5,'FLETES (#) MAYO'!K187*K$5,0))))</f>
        <v>0</v>
      </c>
      <c r="L187" s="179">
        <f>IF($C187=$D$2,'FLETES (#) MAYO'!L187*L$2,IF($C187=$D$3,'FLETES (#) MAYO'!L187*L$3,IF($C187=$D$4,'FLETES (#) MAYO'!L187*L$4,IF($C187=$D$5,'FLETES (#) MAYO'!L187*L$5,0))))</f>
        <v>0</v>
      </c>
      <c r="M187" s="179">
        <f>IF($C187=$D$2,'FLETES (#) MAYO'!M187*M$2,IF($C187=$D$3,'FLETES (#) MAYO'!M187*M$3,IF($C187=$D$4,'FLETES (#) MAYO'!M187*M$4,IF($C187=$D$5,'FLETES (#) MAYO'!M187*M$5,0))))</f>
        <v>0</v>
      </c>
      <c r="N187" s="179">
        <f>IF($C187=$D$2,'FLETES (#) MAYO'!N187*N$2,IF($C187=$D$3,'FLETES (#) MAYO'!N187*N$3,IF($C187=$D$4,'FLETES (#) MAYO'!N187*N$4,IF($C187=$D$5,'FLETES (#) MAYO'!N187*N$5,0))))</f>
        <v>0</v>
      </c>
      <c r="O187" s="179">
        <f>IF($C187=$D$2,'FLETES (#) MAYO'!O187*O$2,IF($C187=$D$3,'FLETES (#) MAYO'!O187*O$3,IF($C187=$D$4,'FLETES (#) MAYO'!O187*O$4,IF($C187=$D$5,'FLETES (#) MAYO'!O187*O$5,0))))</f>
        <v>0</v>
      </c>
      <c r="P187" s="179">
        <f>IF($C187=$D$2,'FLETES (#) MAYO'!P187*P$2,IF($C187=$D$3,'FLETES (#) MAYO'!P187*P$3,IF($C187=$D$4,'FLETES (#) MAYO'!P187*P$4,IF($C187=$D$5,'FLETES (#) MAYO'!P187*P$5,0))))</f>
        <v>0</v>
      </c>
      <c r="Q187" s="179">
        <f>IF($C187=$D$2,'FLETES (#) MAYO'!Q187*Q$2,IF($C187=$D$3,'FLETES (#) MAYO'!Q187*Q$3,IF($C187=$D$4,'FLETES (#) MAYO'!Q187*Q$4,IF($C187=$D$5,'FLETES (#) MAYO'!Q187*Q$5,0))))</f>
        <v>0</v>
      </c>
      <c r="R187" s="179">
        <f>IF($C187=$D$2,'FLETES (#) MAYO'!R187*R$2,IF($C187=$D$3,'FLETES (#) MAYO'!R187*R$3,IF($C187=$D$4,'FLETES (#) MAYO'!R187*R$4,IF($C187=$D$5,'FLETES (#) MAYO'!R187*R$5,0))))</f>
        <v>0</v>
      </c>
      <c r="S187" s="179">
        <f>IF($C187=$D$2,'FLETES (#) MAYO'!S187*S$2,IF($C187=$D$3,'FLETES (#) MAYO'!S187*S$3,IF($C187=$D$4,'FLETES (#) MAYO'!S187*S$4,IF($C187=$D$5,'FLETES (#) MAYO'!S187*S$5,0))))</f>
        <v>0</v>
      </c>
      <c r="T187" s="179">
        <f>IF($C187=$D$2,'FLETES (#) MAYO'!T187*T$2,IF($C187=$D$3,'FLETES (#) MAYO'!T187*T$3,IF($C187=$D$4,'FLETES (#) MAYO'!T187*T$4,IF($C187=$D$5,'FLETES (#) MAYO'!T187*T$5,0))))</f>
        <v>0</v>
      </c>
      <c r="U187" s="179">
        <f>IF($C187=$D$2,'FLETES (#) MAYO'!U187*U$2,IF($C187=$D$3,'FLETES (#) MAYO'!U187*U$3,IF($C187=$D$4,'FLETES (#) MAYO'!U187*U$4,IF($C187=$D$5,'FLETES (#) MAYO'!U187*U$5,0))))</f>
        <v>0</v>
      </c>
      <c r="V187" s="179">
        <f>IF($C187=$D$2,'FLETES (#) MAYO'!V187*V$2,IF($C187=$D$3,'FLETES (#) MAYO'!V187*V$3,IF($C187=$D$4,'FLETES (#) MAYO'!V187*V$4,IF($C187=$D$5,'FLETES (#) MAYO'!V187*V$5,0))))</f>
        <v>0</v>
      </c>
      <c r="W187" s="179">
        <f>IF($C187=$D$2,'FLETES (#) MAYO'!W187*W$2,IF($C187=$D$3,'FLETES (#) MAYO'!W187*W$3,IF($C187=$D$4,'FLETES (#) MAYO'!W187*W$4,IF($C187=$D$5,'FLETES (#) MAYO'!W187*W$5,0))))</f>
        <v>0</v>
      </c>
      <c r="X187" s="179">
        <f>IF($C187=$D$2,'FLETES (#) MAYO'!X187*X$2,IF($C187=$D$3,'FLETES (#) MAYO'!X187*X$3,IF($C187=$D$4,'FLETES (#) MAYO'!X187*X$4,IF($C187=$D$5,'FLETES (#) MAYO'!X187*X$5,0))))</f>
        <v>0</v>
      </c>
      <c r="Y187" s="179">
        <f>IF($C187=$D$2,'FLETES (#) MAYO'!Y187*Y$2,IF($C187=$D$3,'FLETES (#) MAYO'!Y187*Y$3,IF($C187=$D$4,'FLETES (#) MAYO'!Y187*Y$4,IF($C187=$D$5,'FLETES (#) MAYO'!Y187*Y$5,0))))</f>
        <v>0</v>
      </c>
      <c r="Z187" s="179">
        <f>IF($C187=$D$2,'FLETES (#) MAYO'!Z187*Z$2,IF($C187=$D$3,'FLETES (#) MAYO'!Z187*Z$3,IF($C187=$D$4,'FLETES (#) MAYO'!Z187*Z$4,IF($C187=$D$5,'FLETES (#) MAYO'!Z187*Z$5,0))))</f>
        <v>0</v>
      </c>
      <c r="AA187" s="179">
        <f>IF($C187=$D$2,'FLETES (#) MAYO'!AA187*AA$2,IF($C187=$D$3,'FLETES (#) MAYO'!AA187*AA$3,IF($C187=$D$4,'FLETES (#) MAYO'!AA187*AA$4,IF($C187=$D$5,'FLETES (#) MAYO'!AA187*AA$5,0))))</f>
        <v>0</v>
      </c>
      <c r="AB187" s="179">
        <f>IF($C187=$D$2,'FLETES (#) MAYO'!AB187*AB$2,IF($C187=$D$3,'FLETES (#) MAYO'!AB187*AB$3,IF($C187=$D$4,'FLETES (#) MAYO'!AB187*AB$4,IF($C187=$D$5,'FLETES (#) MAYO'!AB187*AB$5,0))))</f>
        <v>0</v>
      </c>
      <c r="AC187" s="179">
        <f>IF($C187=$D$2,'FLETES (#) MAYO'!AC187*AC$2,IF($C187=$D$3,'FLETES (#) MAYO'!AC187*AC$3,IF($C187=$D$4,'FLETES (#) MAYO'!AC187*AC$4,IF($C187=$D$5,'FLETES (#) MAYO'!AC187*AC$5,0))))</f>
        <v>0</v>
      </c>
      <c r="AD187" s="179">
        <f>IF($C187=$D$2,'FLETES (#) MAYO'!AD187*AD$2,IF($C187=$D$3,'FLETES (#) MAYO'!AD187*AD$3,IF($C187=$D$4,'FLETES (#) MAYO'!AD187*AD$4,IF($C187=$D$5,'FLETES (#) MAYO'!AD187*AD$5,0))))</f>
        <v>0</v>
      </c>
      <c r="AE187" s="179">
        <f>IF($C187=$D$2,'FLETES (#) MAYO'!AE187*AE$2,IF($C187=$D$3,'FLETES (#) MAYO'!AE187*AE$3,IF($C187=$D$4,'FLETES (#) MAYO'!AE187*AE$4,IF($C187=$D$5,'FLETES (#) MAYO'!AE187*AE$5,0))))</f>
        <v>0</v>
      </c>
      <c r="AF187" s="179">
        <f>IF($C187=$D$2,'FLETES (#) MAYO'!AF187*AF$2,IF($C187=$D$3,'FLETES (#) MAYO'!AF187*AF$3,IF($C187=$D$4,'FLETES (#) MAYO'!AF187*AF$4,IF($C187=$D$5,'FLETES (#) MAYO'!AF187*AF$5,0))))</f>
        <v>0</v>
      </c>
      <c r="AG187" s="179">
        <f>IF($C187=$D$2,'FLETES (#) MAYO'!AG187*AG$2,IF($C187=$D$3,'FLETES (#) MAYO'!AG187*AG$3,IF($C187=$D$4,'FLETES (#) MAYO'!AG187*AG$4,IF($C187=$D$5,'FLETES (#) MAYO'!AG187*AG$5,0))))</f>
        <v>0</v>
      </c>
      <c r="AH187" s="179">
        <f>IF($C187=$D$2,'FLETES (#) MAYO'!AH187*AH$2,IF($C187=$D$3,'FLETES (#) MAYO'!AH187*AH$3,IF($C187=$D$4,'FLETES (#) MAYO'!AH187*AH$4,IF($C187=$D$5,'FLETES (#) MAYO'!AH187*AH$5,0))))</f>
        <v>0</v>
      </c>
      <c r="AI187" s="179">
        <f>IF($C187=$D$2,'FLETES (#) MAYO'!AI187*AI$2,IF($C187=$D$3,'FLETES (#) MAYO'!AI187*AI$3,IF($C187=$D$4,'FLETES (#) MAYO'!AI187*AI$4,IF($C187=$D$5,'FLETES (#) MAYO'!AI187*AI$5,0))))</f>
        <v>0</v>
      </c>
      <c r="AJ187" s="179">
        <f>IF($C187=$D$2,'FLETES (#) MAYO'!AJ187*AJ$2,IF($C187=$D$3,'FLETES (#) MAYO'!AJ187*AJ$3,IF($C187=$D$4,'FLETES (#) MAYO'!AJ187*AJ$4,IF($C187=$D$5,'FLETES (#) MAYO'!AJ187*AJ$5,0))))</f>
        <v>0</v>
      </c>
      <c r="AK187" s="179">
        <f>IF($C187=$D$2,'FLETES (#) MAYO'!AK187*AK$2,IF($C187=$D$3,'FLETES (#) MAYO'!AK187*AK$3,IF($C187=$D$4,'FLETES (#) MAYO'!AK187*AK$4,IF($C187=$D$5,'FLETES (#) MAYO'!AK187*AK$5,0))))</f>
        <v>0</v>
      </c>
      <c r="AL187" s="179">
        <f>IF($C187=$D$2,'FLETES (#) MAYO'!AL187*AL$2,IF($C187=$D$3,'FLETES (#) MAYO'!AL187*AL$3,IF($C187=$D$4,'FLETES (#) MAYO'!AL187*AL$4,IF($C187=$D$5,'FLETES (#) MAYO'!AL187*AL$5,0))))</f>
        <v>0</v>
      </c>
      <c r="AM187" s="179">
        <f>IF($C187=$D$2,'FLETES (#) MAYO'!AM187*AM$2,IF($C187=$D$3,'FLETES (#) MAYO'!AM187*AM$3,IF($C187=$D$4,'FLETES (#) MAYO'!AM187*AM$4,IF($C187=$D$5,'FLETES (#) MAYO'!AM187*AM$5,0))))</f>
        <v>0</v>
      </c>
    </row>
    <row r="188" spans="1:39">
      <c r="A188" s="141"/>
      <c r="B188" s="165"/>
      <c r="C188" s="165"/>
      <c r="D188" s="178">
        <f t="shared" si="0"/>
        <v>0</v>
      </c>
      <c r="E188" s="179">
        <f>IF($C188=$D$2,'FLETES (#) MAYO'!E188*E$2,IF($C188=$D$3,'FLETES (#) MAYO'!E188*E$3,IF($C188=$D$4,'FLETES (#) MAYO'!E188*E$4,IF($C188=$D$5,'FLETES (#) MAYO'!E188*E$5,0))))</f>
        <v>0</v>
      </c>
      <c r="F188" s="179">
        <f>IF($C188=$D$2,'FLETES (#) MAYO'!F188*F$2,IF($C188=$D$3,'FLETES (#) MAYO'!F188*F$3,IF($C188=$D$4,'FLETES (#) MAYO'!F188*F$4,IF($C188=$D$5,'FLETES (#) MAYO'!F188*F$5,0))))</f>
        <v>0</v>
      </c>
      <c r="G188" s="179">
        <f>IF($C188=$D$2,'FLETES (#) MAYO'!G188*G$2,IF($C188=$D$3,'FLETES (#) MAYO'!G188*G$3,IF($C188=$D$4,'FLETES (#) MAYO'!G188*G$4,IF($C188=$D$5,'FLETES (#) MAYO'!G188*G$5,0))))</f>
        <v>0</v>
      </c>
      <c r="H188" s="179">
        <f>IF($C188=$D$2,'FLETES (#) MAYO'!H188*H$2,IF($C188=$D$3,'FLETES (#) MAYO'!H188*H$3,IF($C188=$D$4,'FLETES (#) MAYO'!H188*H$4,IF($C188=$D$5,'FLETES (#) MAYO'!H188*H$5,0))))</f>
        <v>0</v>
      </c>
      <c r="I188" s="179">
        <f>IF($C188=$D$2,'FLETES (#) MAYO'!I188*I$2,IF($C188=$D$3,'FLETES (#) MAYO'!I188*I$3,IF($C188=$D$4,'FLETES (#) MAYO'!I188*I$4,IF($C188=$D$5,'FLETES (#) MAYO'!I188*I$5,0))))</f>
        <v>0</v>
      </c>
      <c r="J188" s="179">
        <f>IF($C188=$D$2,'FLETES (#) MAYO'!J188*J$2,IF($C188=$D$3,'FLETES (#) MAYO'!J188*J$3,IF($C188=$D$4,'FLETES (#) MAYO'!J188*J$4,IF($C188=$D$5,'FLETES (#) MAYO'!J188*J$5,0))))</f>
        <v>0</v>
      </c>
      <c r="K188" s="179">
        <f>IF($C188=$D$2,'FLETES (#) MAYO'!K188*K$2,IF($C188=$D$3,'FLETES (#) MAYO'!K188*K$3,IF($C188=$D$4,'FLETES (#) MAYO'!K188*K$4,IF($C188=$D$5,'FLETES (#) MAYO'!K188*K$5,0))))</f>
        <v>0</v>
      </c>
      <c r="L188" s="179">
        <f>IF($C188=$D$2,'FLETES (#) MAYO'!L188*L$2,IF($C188=$D$3,'FLETES (#) MAYO'!L188*L$3,IF($C188=$D$4,'FLETES (#) MAYO'!L188*L$4,IF($C188=$D$5,'FLETES (#) MAYO'!L188*L$5,0))))</f>
        <v>0</v>
      </c>
      <c r="M188" s="179">
        <f>IF($C188=$D$2,'FLETES (#) MAYO'!M188*M$2,IF($C188=$D$3,'FLETES (#) MAYO'!M188*M$3,IF($C188=$D$4,'FLETES (#) MAYO'!M188*M$4,IF($C188=$D$5,'FLETES (#) MAYO'!M188*M$5,0))))</f>
        <v>0</v>
      </c>
      <c r="N188" s="179">
        <f>IF($C188=$D$2,'FLETES (#) MAYO'!N188*N$2,IF($C188=$D$3,'FLETES (#) MAYO'!N188*N$3,IF($C188=$D$4,'FLETES (#) MAYO'!N188*N$4,IF($C188=$D$5,'FLETES (#) MAYO'!N188*N$5,0))))</f>
        <v>0</v>
      </c>
      <c r="O188" s="179">
        <f>IF($C188=$D$2,'FLETES (#) MAYO'!O188*O$2,IF($C188=$D$3,'FLETES (#) MAYO'!O188*O$3,IF($C188=$D$4,'FLETES (#) MAYO'!O188*O$4,IF($C188=$D$5,'FLETES (#) MAYO'!O188*O$5,0))))</f>
        <v>0</v>
      </c>
      <c r="P188" s="179">
        <f>IF($C188=$D$2,'FLETES (#) MAYO'!P188*P$2,IF($C188=$D$3,'FLETES (#) MAYO'!P188*P$3,IF($C188=$D$4,'FLETES (#) MAYO'!P188*P$4,IF($C188=$D$5,'FLETES (#) MAYO'!P188*P$5,0))))</f>
        <v>0</v>
      </c>
      <c r="Q188" s="179">
        <f>IF($C188=$D$2,'FLETES (#) MAYO'!Q188*Q$2,IF($C188=$D$3,'FLETES (#) MAYO'!Q188*Q$3,IF($C188=$D$4,'FLETES (#) MAYO'!Q188*Q$4,IF($C188=$D$5,'FLETES (#) MAYO'!Q188*Q$5,0))))</f>
        <v>0</v>
      </c>
      <c r="R188" s="179">
        <f>IF($C188=$D$2,'FLETES (#) MAYO'!R188*R$2,IF($C188=$D$3,'FLETES (#) MAYO'!R188*R$3,IF($C188=$D$4,'FLETES (#) MAYO'!R188*R$4,IF($C188=$D$5,'FLETES (#) MAYO'!R188*R$5,0))))</f>
        <v>0</v>
      </c>
      <c r="S188" s="179">
        <f>IF($C188=$D$2,'FLETES (#) MAYO'!S188*S$2,IF($C188=$D$3,'FLETES (#) MAYO'!S188*S$3,IF($C188=$D$4,'FLETES (#) MAYO'!S188*S$4,IF($C188=$D$5,'FLETES (#) MAYO'!S188*S$5,0))))</f>
        <v>0</v>
      </c>
      <c r="T188" s="179">
        <f>IF($C188=$D$2,'FLETES (#) MAYO'!T188*T$2,IF($C188=$D$3,'FLETES (#) MAYO'!T188*T$3,IF($C188=$D$4,'FLETES (#) MAYO'!T188*T$4,IF($C188=$D$5,'FLETES (#) MAYO'!T188*T$5,0))))</f>
        <v>0</v>
      </c>
      <c r="U188" s="179">
        <f>IF($C188=$D$2,'FLETES (#) MAYO'!U188*U$2,IF($C188=$D$3,'FLETES (#) MAYO'!U188*U$3,IF($C188=$D$4,'FLETES (#) MAYO'!U188*U$4,IF($C188=$D$5,'FLETES (#) MAYO'!U188*U$5,0))))</f>
        <v>0</v>
      </c>
      <c r="V188" s="179">
        <f>IF($C188=$D$2,'FLETES (#) MAYO'!V188*V$2,IF($C188=$D$3,'FLETES (#) MAYO'!V188*V$3,IF($C188=$D$4,'FLETES (#) MAYO'!V188*V$4,IF($C188=$D$5,'FLETES (#) MAYO'!V188*V$5,0))))</f>
        <v>0</v>
      </c>
      <c r="W188" s="179">
        <f>IF($C188=$D$2,'FLETES (#) MAYO'!W188*W$2,IF($C188=$D$3,'FLETES (#) MAYO'!W188*W$3,IF($C188=$D$4,'FLETES (#) MAYO'!W188*W$4,IF($C188=$D$5,'FLETES (#) MAYO'!W188*W$5,0))))</f>
        <v>0</v>
      </c>
      <c r="X188" s="179">
        <f>IF($C188=$D$2,'FLETES (#) MAYO'!X188*X$2,IF($C188=$D$3,'FLETES (#) MAYO'!X188*X$3,IF($C188=$D$4,'FLETES (#) MAYO'!X188*X$4,IF($C188=$D$5,'FLETES (#) MAYO'!X188*X$5,0))))</f>
        <v>0</v>
      </c>
      <c r="Y188" s="179">
        <f>IF($C188=$D$2,'FLETES (#) MAYO'!Y188*Y$2,IF($C188=$D$3,'FLETES (#) MAYO'!Y188*Y$3,IF($C188=$D$4,'FLETES (#) MAYO'!Y188*Y$4,IF($C188=$D$5,'FLETES (#) MAYO'!Y188*Y$5,0))))</f>
        <v>0</v>
      </c>
      <c r="Z188" s="179">
        <f>IF($C188=$D$2,'FLETES (#) MAYO'!Z188*Z$2,IF($C188=$D$3,'FLETES (#) MAYO'!Z188*Z$3,IF($C188=$D$4,'FLETES (#) MAYO'!Z188*Z$4,IF($C188=$D$5,'FLETES (#) MAYO'!Z188*Z$5,0))))</f>
        <v>0</v>
      </c>
      <c r="AA188" s="179">
        <f>IF($C188=$D$2,'FLETES (#) MAYO'!AA188*AA$2,IF($C188=$D$3,'FLETES (#) MAYO'!AA188*AA$3,IF($C188=$D$4,'FLETES (#) MAYO'!AA188*AA$4,IF($C188=$D$5,'FLETES (#) MAYO'!AA188*AA$5,0))))</f>
        <v>0</v>
      </c>
      <c r="AB188" s="179">
        <f>IF($C188=$D$2,'FLETES (#) MAYO'!AB188*AB$2,IF($C188=$D$3,'FLETES (#) MAYO'!AB188*AB$3,IF($C188=$D$4,'FLETES (#) MAYO'!AB188*AB$4,IF($C188=$D$5,'FLETES (#) MAYO'!AB188*AB$5,0))))</f>
        <v>0</v>
      </c>
      <c r="AC188" s="179">
        <f>IF($C188=$D$2,'FLETES (#) MAYO'!AC188*AC$2,IF($C188=$D$3,'FLETES (#) MAYO'!AC188*AC$3,IF($C188=$D$4,'FLETES (#) MAYO'!AC188*AC$4,IF($C188=$D$5,'FLETES (#) MAYO'!AC188*AC$5,0))))</f>
        <v>0</v>
      </c>
      <c r="AD188" s="179">
        <f>IF($C188=$D$2,'FLETES (#) MAYO'!AD188*AD$2,IF($C188=$D$3,'FLETES (#) MAYO'!AD188*AD$3,IF($C188=$D$4,'FLETES (#) MAYO'!AD188*AD$4,IF($C188=$D$5,'FLETES (#) MAYO'!AD188*AD$5,0))))</f>
        <v>0</v>
      </c>
      <c r="AE188" s="179">
        <f>IF($C188=$D$2,'FLETES (#) MAYO'!AE188*AE$2,IF($C188=$D$3,'FLETES (#) MAYO'!AE188*AE$3,IF($C188=$D$4,'FLETES (#) MAYO'!AE188*AE$4,IF($C188=$D$5,'FLETES (#) MAYO'!AE188*AE$5,0))))</f>
        <v>0</v>
      </c>
      <c r="AF188" s="179">
        <f>IF($C188=$D$2,'FLETES (#) MAYO'!AF188*AF$2,IF($C188=$D$3,'FLETES (#) MAYO'!AF188*AF$3,IF($C188=$D$4,'FLETES (#) MAYO'!AF188*AF$4,IF($C188=$D$5,'FLETES (#) MAYO'!AF188*AF$5,0))))</f>
        <v>0</v>
      </c>
      <c r="AG188" s="179">
        <f>IF($C188=$D$2,'FLETES (#) MAYO'!AG188*AG$2,IF($C188=$D$3,'FLETES (#) MAYO'!AG188*AG$3,IF($C188=$D$4,'FLETES (#) MAYO'!AG188*AG$4,IF($C188=$D$5,'FLETES (#) MAYO'!AG188*AG$5,0))))</f>
        <v>0</v>
      </c>
      <c r="AH188" s="179">
        <f>IF($C188=$D$2,'FLETES (#) MAYO'!AH188*AH$2,IF($C188=$D$3,'FLETES (#) MAYO'!AH188*AH$3,IF($C188=$D$4,'FLETES (#) MAYO'!AH188*AH$4,IF($C188=$D$5,'FLETES (#) MAYO'!AH188*AH$5,0))))</f>
        <v>0</v>
      </c>
      <c r="AI188" s="179">
        <f>IF($C188=$D$2,'FLETES (#) MAYO'!AI188*AI$2,IF($C188=$D$3,'FLETES (#) MAYO'!AI188*AI$3,IF($C188=$D$4,'FLETES (#) MAYO'!AI188*AI$4,IF($C188=$D$5,'FLETES (#) MAYO'!AI188*AI$5,0))))</f>
        <v>0</v>
      </c>
      <c r="AJ188" s="179">
        <f>IF($C188=$D$2,'FLETES (#) MAYO'!AJ188*AJ$2,IF($C188=$D$3,'FLETES (#) MAYO'!AJ188*AJ$3,IF($C188=$D$4,'FLETES (#) MAYO'!AJ188*AJ$4,IF($C188=$D$5,'FLETES (#) MAYO'!AJ188*AJ$5,0))))</f>
        <v>0</v>
      </c>
      <c r="AK188" s="179">
        <f>IF($C188=$D$2,'FLETES (#) MAYO'!AK188*AK$2,IF($C188=$D$3,'FLETES (#) MAYO'!AK188*AK$3,IF($C188=$D$4,'FLETES (#) MAYO'!AK188*AK$4,IF($C188=$D$5,'FLETES (#) MAYO'!AK188*AK$5,0))))</f>
        <v>0</v>
      </c>
      <c r="AL188" s="179">
        <f>IF($C188=$D$2,'FLETES (#) MAYO'!AL188*AL$2,IF($C188=$D$3,'FLETES (#) MAYO'!AL188*AL$3,IF($C188=$D$4,'FLETES (#) MAYO'!AL188*AL$4,IF($C188=$D$5,'FLETES (#) MAYO'!AL188*AL$5,0))))</f>
        <v>0</v>
      </c>
      <c r="AM188" s="179">
        <f>IF($C188=$D$2,'FLETES (#) MAYO'!AM188*AM$2,IF($C188=$D$3,'FLETES (#) MAYO'!AM188*AM$3,IF($C188=$D$4,'FLETES (#) MAYO'!AM188*AM$4,IF($C188=$D$5,'FLETES (#) MAYO'!AM188*AM$5,0))))</f>
        <v>0</v>
      </c>
    </row>
    <row r="189" spans="1:39">
      <c r="A189" s="141"/>
      <c r="B189" s="165"/>
      <c r="C189" s="165"/>
      <c r="D189" s="178">
        <f t="shared" si="0"/>
        <v>0</v>
      </c>
      <c r="E189" s="179">
        <f>IF($C189=$D$2,'FLETES (#) MAYO'!E189*E$2,IF($C189=$D$3,'FLETES (#) MAYO'!E189*E$3,IF($C189=$D$4,'FLETES (#) MAYO'!E189*E$4,IF($C189=$D$5,'FLETES (#) MAYO'!E189*E$5,0))))</f>
        <v>0</v>
      </c>
      <c r="F189" s="179">
        <f>IF($C189=$D$2,'FLETES (#) MAYO'!F189*F$2,IF($C189=$D$3,'FLETES (#) MAYO'!F189*F$3,IF($C189=$D$4,'FLETES (#) MAYO'!F189*F$4,IF($C189=$D$5,'FLETES (#) MAYO'!F189*F$5,0))))</f>
        <v>0</v>
      </c>
      <c r="G189" s="179">
        <f>IF($C189=$D$2,'FLETES (#) MAYO'!G189*G$2,IF($C189=$D$3,'FLETES (#) MAYO'!G189*G$3,IF($C189=$D$4,'FLETES (#) MAYO'!G189*G$4,IF($C189=$D$5,'FLETES (#) MAYO'!G189*G$5,0))))</f>
        <v>0</v>
      </c>
      <c r="H189" s="179">
        <f>IF($C189=$D$2,'FLETES (#) MAYO'!H189*H$2,IF($C189=$D$3,'FLETES (#) MAYO'!H189*H$3,IF($C189=$D$4,'FLETES (#) MAYO'!H189*H$4,IF($C189=$D$5,'FLETES (#) MAYO'!H189*H$5,0))))</f>
        <v>0</v>
      </c>
      <c r="I189" s="179">
        <f>IF($C189=$D$2,'FLETES (#) MAYO'!I189*I$2,IF($C189=$D$3,'FLETES (#) MAYO'!I189*I$3,IF($C189=$D$4,'FLETES (#) MAYO'!I189*I$4,IF($C189=$D$5,'FLETES (#) MAYO'!I189*I$5,0))))</f>
        <v>0</v>
      </c>
      <c r="J189" s="179">
        <f>IF($C189=$D$2,'FLETES (#) MAYO'!J189*J$2,IF($C189=$D$3,'FLETES (#) MAYO'!J189*J$3,IF($C189=$D$4,'FLETES (#) MAYO'!J189*J$4,IF($C189=$D$5,'FLETES (#) MAYO'!J189*J$5,0))))</f>
        <v>0</v>
      </c>
      <c r="K189" s="179">
        <f>IF($C189=$D$2,'FLETES (#) MAYO'!K189*K$2,IF($C189=$D$3,'FLETES (#) MAYO'!K189*K$3,IF($C189=$D$4,'FLETES (#) MAYO'!K189*K$4,IF($C189=$D$5,'FLETES (#) MAYO'!K189*K$5,0))))</f>
        <v>0</v>
      </c>
      <c r="L189" s="179">
        <f>IF($C189=$D$2,'FLETES (#) MAYO'!L189*L$2,IF($C189=$D$3,'FLETES (#) MAYO'!L189*L$3,IF($C189=$D$4,'FLETES (#) MAYO'!L189*L$4,IF($C189=$D$5,'FLETES (#) MAYO'!L189*L$5,0))))</f>
        <v>0</v>
      </c>
      <c r="M189" s="179">
        <f>IF($C189=$D$2,'FLETES (#) MAYO'!M189*M$2,IF($C189=$D$3,'FLETES (#) MAYO'!M189*M$3,IF($C189=$D$4,'FLETES (#) MAYO'!M189*M$4,IF($C189=$D$5,'FLETES (#) MAYO'!M189*M$5,0))))</f>
        <v>0</v>
      </c>
      <c r="N189" s="179">
        <f>IF($C189=$D$2,'FLETES (#) MAYO'!N189*N$2,IF($C189=$D$3,'FLETES (#) MAYO'!N189*N$3,IF($C189=$D$4,'FLETES (#) MAYO'!N189*N$4,IF($C189=$D$5,'FLETES (#) MAYO'!N189*N$5,0))))</f>
        <v>0</v>
      </c>
      <c r="O189" s="179">
        <f>IF($C189=$D$2,'FLETES (#) MAYO'!O189*O$2,IF($C189=$D$3,'FLETES (#) MAYO'!O189*O$3,IF($C189=$D$4,'FLETES (#) MAYO'!O189*O$4,IF($C189=$D$5,'FLETES (#) MAYO'!O189*O$5,0))))</f>
        <v>0</v>
      </c>
      <c r="P189" s="179">
        <f>IF($C189=$D$2,'FLETES (#) MAYO'!P189*P$2,IF($C189=$D$3,'FLETES (#) MAYO'!P189*P$3,IF($C189=$D$4,'FLETES (#) MAYO'!P189*P$4,IF($C189=$D$5,'FLETES (#) MAYO'!P189*P$5,0))))</f>
        <v>0</v>
      </c>
      <c r="Q189" s="179">
        <f>IF($C189=$D$2,'FLETES (#) MAYO'!Q189*Q$2,IF($C189=$D$3,'FLETES (#) MAYO'!Q189*Q$3,IF($C189=$D$4,'FLETES (#) MAYO'!Q189*Q$4,IF($C189=$D$5,'FLETES (#) MAYO'!Q189*Q$5,0))))</f>
        <v>0</v>
      </c>
      <c r="R189" s="179">
        <f>IF($C189=$D$2,'FLETES (#) MAYO'!R189*R$2,IF($C189=$D$3,'FLETES (#) MAYO'!R189*R$3,IF($C189=$D$4,'FLETES (#) MAYO'!R189*R$4,IF($C189=$D$5,'FLETES (#) MAYO'!R189*R$5,0))))</f>
        <v>0</v>
      </c>
      <c r="S189" s="179">
        <f>IF($C189=$D$2,'FLETES (#) MAYO'!S189*S$2,IF($C189=$D$3,'FLETES (#) MAYO'!S189*S$3,IF($C189=$D$4,'FLETES (#) MAYO'!S189*S$4,IF($C189=$D$5,'FLETES (#) MAYO'!S189*S$5,0))))</f>
        <v>0</v>
      </c>
      <c r="T189" s="179">
        <f>IF($C189=$D$2,'FLETES (#) MAYO'!T189*T$2,IF($C189=$D$3,'FLETES (#) MAYO'!T189*T$3,IF($C189=$D$4,'FLETES (#) MAYO'!T189*T$4,IF($C189=$D$5,'FLETES (#) MAYO'!T189*T$5,0))))</f>
        <v>0</v>
      </c>
      <c r="U189" s="179">
        <f>IF($C189=$D$2,'FLETES (#) MAYO'!U189*U$2,IF($C189=$D$3,'FLETES (#) MAYO'!U189*U$3,IF($C189=$D$4,'FLETES (#) MAYO'!U189*U$4,IF($C189=$D$5,'FLETES (#) MAYO'!U189*U$5,0))))</f>
        <v>0</v>
      </c>
      <c r="V189" s="179">
        <f>IF($C189=$D$2,'FLETES (#) MAYO'!V189*V$2,IF($C189=$D$3,'FLETES (#) MAYO'!V189*V$3,IF($C189=$D$4,'FLETES (#) MAYO'!V189*V$4,IF($C189=$D$5,'FLETES (#) MAYO'!V189*V$5,0))))</f>
        <v>0</v>
      </c>
      <c r="W189" s="179">
        <f>IF($C189=$D$2,'FLETES (#) MAYO'!W189*W$2,IF($C189=$D$3,'FLETES (#) MAYO'!W189*W$3,IF($C189=$D$4,'FLETES (#) MAYO'!W189*W$4,IF($C189=$D$5,'FLETES (#) MAYO'!W189*W$5,0))))</f>
        <v>0</v>
      </c>
      <c r="X189" s="179">
        <f>IF($C189=$D$2,'FLETES (#) MAYO'!X189*X$2,IF($C189=$D$3,'FLETES (#) MAYO'!X189*X$3,IF($C189=$D$4,'FLETES (#) MAYO'!X189*X$4,IF($C189=$D$5,'FLETES (#) MAYO'!X189*X$5,0))))</f>
        <v>0</v>
      </c>
      <c r="Y189" s="179">
        <f>IF($C189=$D$2,'FLETES (#) MAYO'!Y189*Y$2,IF($C189=$D$3,'FLETES (#) MAYO'!Y189*Y$3,IF($C189=$D$4,'FLETES (#) MAYO'!Y189*Y$4,IF($C189=$D$5,'FLETES (#) MAYO'!Y189*Y$5,0))))</f>
        <v>0</v>
      </c>
      <c r="Z189" s="179">
        <f>IF($C189=$D$2,'FLETES (#) MAYO'!Z189*Z$2,IF($C189=$D$3,'FLETES (#) MAYO'!Z189*Z$3,IF($C189=$D$4,'FLETES (#) MAYO'!Z189*Z$4,IF($C189=$D$5,'FLETES (#) MAYO'!Z189*Z$5,0))))</f>
        <v>0</v>
      </c>
      <c r="AA189" s="179">
        <f>IF($C189=$D$2,'FLETES (#) MAYO'!AA189*AA$2,IF($C189=$D$3,'FLETES (#) MAYO'!AA189*AA$3,IF($C189=$D$4,'FLETES (#) MAYO'!AA189*AA$4,IF($C189=$D$5,'FLETES (#) MAYO'!AA189*AA$5,0))))</f>
        <v>0</v>
      </c>
      <c r="AB189" s="179">
        <f>IF($C189=$D$2,'FLETES (#) MAYO'!AB189*AB$2,IF($C189=$D$3,'FLETES (#) MAYO'!AB189*AB$3,IF($C189=$D$4,'FLETES (#) MAYO'!AB189*AB$4,IF($C189=$D$5,'FLETES (#) MAYO'!AB189*AB$5,0))))</f>
        <v>0</v>
      </c>
      <c r="AC189" s="179">
        <f>IF($C189=$D$2,'FLETES (#) MAYO'!AC189*AC$2,IF($C189=$D$3,'FLETES (#) MAYO'!AC189*AC$3,IF($C189=$D$4,'FLETES (#) MAYO'!AC189*AC$4,IF($C189=$D$5,'FLETES (#) MAYO'!AC189*AC$5,0))))</f>
        <v>0</v>
      </c>
      <c r="AD189" s="179">
        <f>IF($C189=$D$2,'FLETES (#) MAYO'!AD189*AD$2,IF($C189=$D$3,'FLETES (#) MAYO'!AD189*AD$3,IF($C189=$D$4,'FLETES (#) MAYO'!AD189*AD$4,IF($C189=$D$5,'FLETES (#) MAYO'!AD189*AD$5,0))))</f>
        <v>0</v>
      </c>
      <c r="AE189" s="179">
        <f>IF($C189=$D$2,'FLETES (#) MAYO'!AE189*AE$2,IF($C189=$D$3,'FLETES (#) MAYO'!AE189*AE$3,IF($C189=$D$4,'FLETES (#) MAYO'!AE189*AE$4,IF($C189=$D$5,'FLETES (#) MAYO'!AE189*AE$5,0))))</f>
        <v>0</v>
      </c>
      <c r="AF189" s="179">
        <f>IF($C189=$D$2,'FLETES (#) MAYO'!AF189*AF$2,IF($C189=$D$3,'FLETES (#) MAYO'!AF189*AF$3,IF($C189=$D$4,'FLETES (#) MAYO'!AF189*AF$4,IF($C189=$D$5,'FLETES (#) MAYO'!AF189*AF$5,0))))</f>
        <v>0</v>
      </c>
      <c r="AG189" s="179">
        <f>IF($C189=$D$2,'FLETES (#) MAYO'!AG189*AG$2,IF($C189=$D$3,'FLETES (#) MAYO'!AG189*AG$3,IF($C189=$D$4,'FLETES (#) MAYO'!AG189*AG$4,IF($C189=$D$5,'FLETES (#) MAYO'!AG189*AG$5,0))))</f>
        <v>0</v>
      </c>
      <c r="AH189" s="179">
        <f>IF($C189=$D$2,'FLETES (#) MAYO'!AH189*AH$2,IF($C189=$D$3,'FLETES (#) MAYO'!AH189*AH$3,IF($C189=$D$4,'FLETES (#) MAYO'!AH189*AH$4,IF($C189=$D$5,'FLETES (#) MAYO'!AH189*AH$5,0))))</f>
        <v>0</v>
      </c>
      <c r="AI189" s="179">
        <f>IF($C189=$D$2,'FLETES (#) MAYO'!AI189*AI$2,IF($C189=$D$3,'FLETES (#) MAYO'!AI189*AI$3,IF($C189=$D$4,'FLETES (#) MAYO'!AI189*AI$4,IF($C189=$D$5,'FLETES (#) MAYO'!AI189*AI$5,0))))</f>
        <v>0</v>
      </c>
      <c r="AJ189" s="179">
        <f>IF($C189=$D$2,'FLETES (#) MAYO'!AJ189*AJ$2,IF($C189=$D$3,'FLETES (#) MAYO'!AJ189*AJ$3,IF($C189=$D$4,'FLETES (#) MAYO'!AJ189*AJ$4,IF($C189=$D$5,'FLETES (#) MAYO'!AJ189*AJ$5,0))))</f>
        <v>0</v>
      </c>
      <c r="AK189" s="179">
        <f>IF($C189=$D$2,'FLETES (#) MAYO'!AK189*AK$2,IF($C189=$D$3,'FLETES (#) MAYO'!AK189*AK$3,IF($C189=$D$4,'FLETES (#) MAYO'!AK189*AK$4,IF($C189=$D$5,'FLETES (#) MAYO'!AK189*AK$5,0))))</f>
        <v>0</v>
      </c>
      <c r="AL189" s="179">
        <f>IF($C189=$D$2,'FLETES (#) MAYO'!AL189*AL$2,IF($C189=$D$3,'FLETES (#) MAYO'!AL189*AL$3,IF($C189=$D$4,'FLETES (#) MAYO'!AL189*AL$4,IF($C189=$D$5,'FLETES (#) MAYO'!AL189*AL$5,0))))</f>
        <v>0</v>
      </c>
      <c r="AM189" s="179">
        <f>IF($C189=$D$2,'FLETES (#) MAYO'!AM189*AM$2,IF($C189=$D$3,'FLETES (#) MAYO'!AM189*AM$3,IF($C189=$D$4,'FLETES (#) MAYO'!AM189*AM$4,IF($C189=$D$5,'FLETES (#) MAYO'!AM189*AM$5,0))))</f>
        <v>0</v>
      </c>
    </row>
    <row r="190" spans="1:39">
      <c r="A190" s="141"/>
      <c r="B190" s="165"/>
      <c r="C190" s="165"/>
      <c r="D190" s="178">
        <f t="shared" si="0"/>
        <v>0</v>
      </c>
      <c r="E190" s="179">
        <f>IF($C190=$D$2,'FLETES (#) MAYO'!E190*E$2,IF($C190=$D$3,'FLETES (#) MAYO'!E190*E$3,IF($C190=$D$4,'FLETES (#) MAYO'!E190*E$4,IF($C190=$D$5,'FLETES (#) MAYO'!E190*E$5,0))))</f>
        <v>0</v>
      </c>
      <c r="F190" s="179">
        <f>IF($C190=$D$2,'FLETES (#) MAYO'!F190*F$2,IF($C190=$D$3,'FLETES (#) MAYO'!F190*F$3,IF($C190=$D$4,'FLETES (#) MAYO'!F190*F$4,IF($C190=$D$5,'FLETES (#) MAYO'!F190*F$5,0))))</f>
        <v>0</v>
      </c>
      <c r="G190" s="179">
        <f>IF($C190=$D$2,'FLETES (#) MAYO'!G190*G$2,IF($C190=$D$3,'FLETES (#) MAYO'!G190*G$3,IF($C190=$D$4,'FLETES (#) MAYO'!G190*G$4,IF($C190=$D$5,'FLETES (#) MAYO'!G190*G$5,0))))</f>
        <v>0</v>
      </c>
      <c r="H190" s="179">
        <f>IF($C190=$D$2,'FLETES (#) MAYO'!H190*H$2,IF($C190=$D$3,'FLETES (#) MAYO'!H190*H$3,IF($C190=$D$4,'FLETES (#) MAYO'!H190*H$4,IF($C190=$D$5,'FLETES (#) MAYO'!H190*H$5,0))))</f>
        <v>0</v>
      </c>
      <c r="I190" s="179">
        <f>IF($C190=$D$2,'FLETES (#) MAYO'!I190*I$2,IF($C190=$D$3,'FLETES (#) MAYO'!I190*I$3,IF($C190=$D$4,'FLETES (#) MAYO'!I190*I$4,IF($C190=$D$5,'FLETES (#) MAYO'!I190*I$5,0))))</f>
        <v>0</v>
      </c>
      <c r="J190" s="179">
        <f>IF($C190=$D$2,'FLETES (#) MAYO'!J190*J$2,IF($C190=$D$3,'FLETES (#) MAYO'!J190*J$3,IF($C190=$D$4,'FLETES (#) MAYO'!J190*J$4,IF($C190=$D$5,'FLETES (#) MAYO'!J190*J$5,0))))</f>
        <v>0</v>
      </c>
      <c r="K190" s="179">
        <f>IF($C190=$D$2,'FLETES (#) MAYO'!K190*K$2,IF($C190=$D$3,'FLETES (#) MAYO'!K190*K$3,IF($C190=$D$4,'FLETES (#) MAYO'!K190*K$4,IF($C190=$D$5,'FLETES (#) MAYO'!K190*K$5,0))))</f>
        <v>0</v>
      </c>
      <c r="L190" s="179">
        <f>IF($C190=$D$2,'FLETES (#) MAYO'!L190*L$2,IF($C190=$D$3,'FLETES (#) MAYO'!L190*L$3,IF($C190=$D$4,'FLETES (#) MAYO'!L190*L$4,IF($C190=$D$5,'FLETES (#) MAYO'!L190*L$5,0))))</f>
        <v>0</v>
      </c>
      <c r="M190" s="179">
        <f>IF($C190=$D$2,'FLETES (#) MAYO'!M190*M$2,IF($C190=$D$3,'FLETES (#) MAYO'!M190*M$3,IF($C190=$D$4,'FLETES (#) MAYO'!M190*M$4,IF($C190=$D$5,'FLETES (#) MAYO'!M190*M$5,0))))</f>
        <v>0</v>
      </c>
      <c r="N190" s="179">
        <f>IF($C190=$D$2,'FLETES (#) MAYO'!N190*N$2,IF($C190=$D$3,'FLETES (#) MAYO'!N190*N$3,IF($C190=$D$4,'FLETES (#) MAYO'!N190*N$4,IF($C190=$D$5,'FLETES (#) MAYO'!N190*N$5,0))))</f>
        <v>0</v>
      </c>
      <c r="O190" s="179">
        <f>IF($C190=$D$2,'FLETES (#) MAYO'!O190*O$2,IF($C190=$D$3,'FLETES (#) MAYO'!O190*O$3,IF($C190=$D$4,'FLETES (#) MAYO'!O190*O$4,IF($C190=$D$5,'FLETES (#) MAYO'!O190*O$5,0))))</f>
        <v>0</v>
      </c>
      <c r="P190" s="179">
        <f>IF($C190=$D$2,'FLETES (#) MAYO'!P190*P$2,IF($C190=$D$3,'FLETES (#) MAYO'!P190*P$3,IF($C190=$D$4,'FLETES (#) MAYO'!P190*P$4,IF($C190=$D$5,'FLETES (#) MAYO'!P190*P$5,0))))</f>
        <v>0</v>
      </c>
      <c r="Q190" s="179">
        <f>IF($C190=$D$2,'FLETES (#) MAYO'!Q190*Q$2,IF($C190=$D$3,'FLETES (#) MAYO'!Q190*Q$3,IF($C190=$D$4,'FLETES (#) MAYO'!Q190*Q$4,IF($C190=$D$5,'FLETES (#) MAYO'!Q190*Q$5,0))))</f>
        <v>0</v>
      </c>
      <c r="R190" s="179">
        <f>IF($C190=$D$2,'FLETES (#) MAYO'!R190*R$2,IF($C190=$D$3,'FLETES (#) MAYO'!R190*R$3,IF($C190=$D$4,'FLETES (#) MAYO'!R190*R$4,IF($C190=$D$5,'FLETES (#) MAYO'!R190*R$5,0))))</f>
        <v>0</v>
      </c>
      <c r="S190" s="179">
        <f>IF($C190=$D$2,'FLETES (#) MAYO'!S190*S$2,IF($C190=$D$3,'FLETES (#) MAYO'!S190*S$3,IF($C190=$D$4,'FLETES (#) MAYO'!S190*S$4,IF($C190=$D$5,'FLETES (#) MAYO'!S190*S$5,0))))</f>
        <v>0</v>
      </c>
      <c r="T190" s="179">
        <f>IF($C190=$D$2,'FLETES (#) MAYO'!T190*T$2,IF($C190=$D$3,'FLETES (#) MAYO'!T190*T$3,IF($C190=$D$4,'FLETES (#) MAYO'!T190*T$4,IF($C190=$D$5,'FLETES (#) MAYO'!T190*T$5,0))))</f>
        <v>0</v>
      </c>
      <c r="U190" s="179">
        <f>IF($C190=$D$2,'FLETES (#) MAYO'!U190*U$2,IF($C190=$D$3,'FLETES (#) MAYO'!U190*U$3,IF($C190=$D$4,'FLETES (#) MAYO'!U190*U$4,IF($C190=$D$5,'FLETES (#) MAYO'!U190*U$5,0))))</f>
        <v>0</v>
      </c>
      <c r="V190" s="179">
        <f>IF($C190=$D$2,'FLETES (#) MAYO'!V190*V$2,IF($C190=$D$3,'FLETES (#) MAYO'!V190*V$3,IF($C190=$D$4,'FLETES (#) MAYO'!V190*V$4,IF($C190=$D$5,'FLETES (#) MAYO'!V190*V$5,0))))</f>
        <v>0</v>
      </c>
      <c r="W190" s="179">
        <f>IF($C190=$D$2,'FLETES (#) MAYO'!W190*W$2,IF($C190=$D$3,'FLETES (#) MAYO'!W190*W$3,IF($C190=$D$4,'FLETES (#) MAYO'!W190*W$4,IF($C190=$D$5,'FLETES (#) MAYO'!W190*W$5,0))))</f>
        <v>0</v>
      </c>
      <c r="X190" s="179">
        <f>IF($C190=$D$2,'FLETES (#) MAYO'!X190*X$2,IF($C190=$D$3,'FLETES (#) MAYO'!X190*X$3,IF($C190=$D$4,'FLETES (#) MAYO'!X190*X$4,IF($C190=$D$5,'FLETES (#) MAYO'!X190*X$5,0))))</f>
        <v>0</v>
      </c>
      <c r="Y190" s="179">
        <f>IF($C190=$D$2,'FLETES (#) MAYO'!Y190*Y$2,IF($C190=$D$3,'FLETES (#) MAYO'!Y190*Y$3,IF($C190=$D$4,'FLETES (#) MAYO'!Y190*Y$4,IF($C190=$D$5,'FLETES (#) MAYO'!Y190*Y$5,0))))</f>
        <v>0</v>
      </c>
      <c r="Z190" s="179">
        <f>IF($C190=$D$2,'FLETES (#) MAYO'!Z190*Z$2,IF($C190=$D$3,'FLETES (#) MAYO'!Z190*Z$3,IF($C190=$D$4,'FLETES (#) MAYO'!Z190*Z$4,IF($C190=$D$5,'FLETES (#) MAYO'!Z190*Z$5,0))))</f>
        <v>0</v>
      </c>
      <c r="AA190" s="179">
        <f>IF($C190=$D$2,'FLETES (#) MAYO'!AA190*AA$2,IF($C190=$D$3,'FLETES (#) MAYO'!AA190*AA$3,IF($C190=$D$4,'FLETES (#) MAYO'!AA190*AA$4,IF($C190=$D$5,'FLETES (#) MAYO'!AA190*AA$5,0))))</f>
        <v>0</v>
      </c>
      <c r="AB190" s="179">
        <f>IF($C190=$D$2,'FLETES (#) MAYO'!AB190*AB$2,IF($C190=$D$3,'FLETES (#) MAYO'!AB190*AB$3,IF($C190=$D$4,'FLETES (#) MAYO'!AB190*AB$4,IF($C190=$D$5,'FLETES (#) MAYO'!AB190*AB$5,0))))</f>
        <v>0</v>
      </c>
      <c r="AC190" s="179">
        <f>IF($C190=$D$2,'FLETES (#) MAYO'!AC190*AC$2,IF($C190=$D$3,'FLETES (#) MAYO'!AC190*AC$3,IF($C190=$D$4,'FLETES (#) MAYO'!AC190*AC$4,IF($C190=$D$5,'FLETES (#) MAYO'!AC190*AC$5,0))))</f>
        <v>0</v>
      </c>
      <c r="AD190" s="179">
        <f>IF($C190=$D$2,'FLETES (#) MAYO'!AD190*AD$2,IF($C190=$D$3,'FLETES (#) MAYO'!AD190*AD$3,IF($C190=$D$4,'FLETES (#) MAYO'!AD190*AD$4,IF($C190=$D$5,'FLETES (#) MAYO'!AD190*AD$5,0))))</f>
        <v>0</v>
      </c>
      <c r="AE190" s="179">
        <f>IF($C190=$D$2,'FLETES (#) MAYO'!AE190*AE$2,IF($C190=$D$3,'FLETES (#) MAYO'!AE190*AE$3,IF($C190=$D$4,'FLETES (#) MAYO'!AE190*AE$4,IF($C190=$D$5,'FLETES (#) MAYO'!AE190*AE$5,0))))</f>
        <v>0</v>
      </c>
      <c r="AF190" s="179">
        <f>IF($C190=$D$2,'FLETES (#) MAYO'!AF190*AF$2,IF($C190=$D$3,'FLETES (#) MAYO'!AF190*AF$3,IF($C190=$D$4,'FLETES (#) MAYO'!AF190*AF$4,IF($C190=$D$5,'FLETES (#) MAYO'!AF190*AF$5,0))))</f>
        <v>0</v>
      </c>
      <c r="AG190" s="179">
        <f>IF($C190=$D$2,'FLETES (#) MAYO'!AG190*AG$2,IF($C190=$D$3,'FLETES (#) MAYO'!AG190*AG$3,IF($C190=$D$4,'FLETES (#) MAYO'!AG190*AG$4,IF($C190=$D$5,'FLETES (#) MAYO'!AG190*AG$5,0))))</f>
        <v>0</v>
      </c>
      <c r="AH190" s="179">
        <f>IF($C190=$D$2,'FLETES (#) MAYO'!AH190*AH$2,IF($C190=$D$3,'FLETES (#) MAYO'!AH190*AH$3,IF($C190=$D$4,'FLETES (#) MAYO'!AH190*AH$4,IF($C190=$D$5,'FLETES (#) MAYO'!AH190*AH$5,0))))</f>
        <v>0</v>
      </c>
      <c r="AI190" s="179">
        <f>IF($C190=$D$2,'FLETES (#) MAYO'!AI190*AI$2,IF($C190=$D$3,'FLETES (#) MAYO'!AI190*AI$3,IF($C190=$D$4,'FLETES (#) MAYO'!AI190*AI$4,IF($C190=$D$5,'FLETES (#) MAYO'!AI190*AI$5,0))))</f>
        <v>0</v>
      </c>
      <c r="AJ190" s="179">
        <f>IF($C190=$D$2,'FLETES (#) MAYO'!AJ190*AJ$2,IF($C190=$D$3,'FLETES (#) MAYO'!AJ190*AJ$3,IF($C190=$D$4,'FLETES (#) MAYO'!AJ190*AJ$4,IF($C190=$D$5,'FLETES (#) MAYO'!AJ190*AJ$5,0))))</f>
        <v>0</v>
      </c>
      <c r="AK190" s="179">
        <f>IF($C190=$D$2,'FLETES (#) MAYO'!AK190*AK$2,IF($C190=$D$3,'FLETES (#) MAYO'!AK190*AK$3,IF($C190=$D$4,'FLETES (#) MAYO'!AK190*AK$4,IF($C190=$D$5,'FLETES (#) MAYO'!AK190*AK$5,0))))</f>
        <v>0</v>
      </c>
      <c r="AL190" s="179">
        <f>IF($C190=$D$2,'FLETES (#) MAYO'!AL190*AL$2,IF($C190=$D$3,'FLETES (#) MAYO'!AL190*AL$3,IF($C190=$D$4,'FLETES (#) MAYO'!AL190*AL$4,IF($C190=$D$5,'FLETES (#) MAYO'!AL190*AL$5,0))))</f>
        <v>0</v>
      </c>
      <c r="AM190" s="179">
        <f>IF($C190=$D$2,'FLETES (#) MAYO'!AM190*AM$2,IF($C190=$D$3,'FLETES (#) MAYO'!AM190*AM$3,IF($C190=$D$4,'FLETES (#) MAYO'!AM190*AM$4,IF($C190=$D$5,'FLETES (#) MAYO'!AM190*AM$5,0))))</f>
        <v>0</v>
      </c>
    </row>
    <row r="191" spans="1:39">
      <c r="A191" s="141"/>
      <c r="B191" s="165"/>
      <c r="C191" s="165"/>
      <c r="D191" s="178">
        <f t="shared" si="0"/>
        <v>0</v>
      </c>
      <c r="E191" s="179">
        <f>IF($C191=$D$2,'FLETES (#) MAYO'!E191*E$2,IF($C191=$D$3,'FLETES (#) MAYO'!E191*E$3,IF($C191=$D$4,'FLETES (#) MAYO'!E191*E$4,IF($C191=$D$5,'FLETES (#) MAYO'!E191*E$5,0))))</f>
        <v>0</v>
      </c>
      <c r="F191" s="179">
        <f>IF($C191=$D$2,'FLETES (#) MAYO'!F191*F$2,IF($C191=$D$3,'FLETES (#) MAYO'!F191*F$3,IF($C191=$D$4,'FLETES (#) MAYO'!F191*F$4,IF($C191=$D$5,'FLETES (#) MAYO'!F191*F$5,0))))</f>
        <v>0</v>
      </c>
      <c r="G191" s="179">
        <f>IF($C191=$D$2,'FLETES (#) MAYO'!G191*G$2,IF($C191=$D$3,'FLETES (#) MAYO'!G191*G$3,IF($C191=$D$4,'FLETES (#) MAYO'!G191*G$4,IF($C191=$D$5,'FLETES (#) MAYO'!G191*G$5,0))))</f>
        <v>0</v>
      </c>
      <c r="H191" s="179">
        <f>IF($C191=$D$2,'FLETES (#) MAYO'!H191*H$2,IF($C191=$D$3,'FLETES (#) MAYO'!H191*H$3,IF($C191=$D$4,'FLETES (#) MAYO'!H191*H$4,IF($C191=$D$5,'FLETES (#) MAYO'!H191*H$5,0))))</f>
        <v>0</v>
      </c>
      <c r="I191" s="179">
        <f>IF($C191=$D$2,'FLETES (#) MAYO'!I191*I$2,IF($C191=$D$3,'FLETES (#) MAYO'!I191*I$3,IF($C191=$D$4,'FLETES (#) MAYO'!I191*I$4,IF($C191=$D$5,'FLETES (#) MAYO'!I191*I$5,0))))</f>
        <v>0</v>
      </c>
      <c r="J191" s="179">
        <f>IF($C191=$D$2,'FLETES (#) MAYO'!J191*J$2,IF($C191=$D$3,'FLETES (#) MAYO'!J191*J$3,IF($C191=$D$4,'FLETES (#) MAYO'!J191*J$4,IF($C191=$D$5,'FLETES (#) MAYO'!J191*J$5,0))))</f>
        <v>0</v>
      </c>
      <c r="K191" s="179">
        <f>IF($C191=$D$2,'FLETES (#) MAYO'!K191*K$2,IF($C191=$D$3,'FLETES (#) MAYO'!K191*K$3,IF($C191=$D$4,'FLETES (#) MAYO'!K191*K$4,IF($C191=$D$5,'FLETES (#) MAYO'!K191*K$5,0))))</f>
        <v>0</v>
      </c>
      <c r="L191" s="179">
        <f>IF($C191=$D$2,'FLETES (#) MAYO'!L191*L$2,IF($C191=$D$3,'FLETES (#) MAYO'!L191*L$3,IF($C191=$D$4,'FLETES (#) MAYO'!L191*L$4,IF($C191=$D$5,'FLETES (#) MAYO'!L191*L$5,0))))</f>
        <v>0</v>
      </c>
      <c r="M191" s="179">
        <f>IF($C191=$D$2,'FLETES (#) MAYO'!M191*M$2,IF($C191=$D$3,'FLETES (#) MAYO'!M191*M$3,IF($C191=$D$4,'FLETES (#) MAYO'!M191*M$4,IF($C191=$D$5,'FLETES (#) MAYO'!M191*M$5,0))))</f>
        <v>0</v>
      </c>
      <c r="N191" s="179">
        <f>IF($C191=$D$2,'FLETES (#) MAYO'!N191*N$2,IF($C191=$D$3,'FLETES (#) MAYO'!N191*N$3,IF($C191=$D$4,'FLETES (#) MAYO'!N191*N$4,IF($C191=$D$5,'FLETES (#) MAYO'!N191*N$5,0))))</f>
        <v>0</v>
      </c>
      <c r="O191" s="179">
        <f>IF($C191=$D$2,'FLETES (#) MAYO'!O191*O$2,IF($C191=$D$3,'FLETES (#) MAYO'!O191*O$3,IF($C191=$D$4,'FLETES (#) MAYO'!O191*O$4,IF($C191=$D$5,'FLETES (#) MAYO'!O191*O$5,0))))</f>
        <v>0</v>
      </c>
      <c r="P191" s="179">
        <f>IF($C191=$D$2,'FLETES (#) MAYO'!P191*P$2,IF($C191=$D$3,'FLETES (#) MAYO'!P191*P$3,IF($C191=$D$4,'FLETES (#) MAYO'!P191*P$4,IF($C191=$D$5,'FLETES (#) MAYO'!P191*P$5,0))))</f>
        <v>0</v>
      </c>
      <c r="Q191" s="179">
        <f>IF($C191=$D$2,'FLETES (#) MAYO'!Q191*Q$2,IF($C191=$D$3,'FLETES (#) MAYO'!Q191*Q$3,IF($C191=$D$4,'FLETES (#) MAYO'!Q191*Q$4,IF($C191=$D$5,'FLETES (#) MAYO'!Q191*Q$5,0))))</f>
        <v>0</v>
      </c>
      <c r="R191" s="179">
        <f>IF($C191=$D$2,'FLETES (#) MAYO'!R191*R$2,IF($C191=$D$3,'FLETES (#) MAYO'!R191*R$3,IF($C191=$D$4,'FLETES (#) MAYO'!R191*R$4,IF($C191=$D$5,'FLETES (#) MAYO'!R191*R$5,0))))</f>
        <v>0</v>
      </c>
      <c r="S191" s="179">
        <f>IF($C191=$D$2,'FLETES (#) MAYO'!S191*S$2,IF($C191=$D$3,'FLETES (#) MAYO'!S191*S$3,IF($C191=$D$4,'FLETES (#) MAYO'!S191*S$4,IF($C191=$D$5,'FLETES (#) MAYO'!S191*S$5,0))))</f>
        <v>0</v>
      </c>
      <c r="T191" s="179">
        <f>IF($C191=$D$2,'FLETES (#) MAYO'!T191*T$2,IF($C191=$D$3,'FLETES (#) MAYO'!T191*T$3,IF($C191=$D$4,'FLETES (#) MAYO'!T191*T$4,IF($C191=$D$5,'FLETES (#) MAYO'!T191*T$5,0))))</f>
        <v>0</v>
      </c>
      <c r="U191" s="179">
        <f>IF($C191=$D$2,'FLETES (#) MAYO'!U191*U$2,IF($C191=$D$3,'FLETES (#) MAYO'!U191*U$3,IF($C191=$D$4,'FLETES (#) MAYO'!U191*U$4,IF($C191=$D$5,'FLETES (#) MAYO'!U191*U$5,0))))</f>
        <v>0</v>
      </c>
      <c r="V191" s="179">
        <f>IF($C191=$D$2,'FLETES (#) MAYO'!V191*V$2,IF($C191=$D$3,'FLETES (#) MAYO'!V191*V$3,IF($C191=$D$4,'FLETES (#) MAYO'!V191*V$4,IF($C191=$D$5,'FLETES (#) MAYO'!V191*V$5,0))))</f>
        <v>0</v>
      </c>
      <c r="W191" s="179">
        <f>IF($C191=$D$2,'FLETES (#) MAYO'!W191*W$2,IF($C191=$D$3,'FLETES (#) MAYO'!W191*W$3,IF($C191=$D$4,'FLETES (#) MAYO'!W191*W$4,IF($C191=$D$5,'FLETES (#) MAYO'!W191*W$5,0))))</f>
        <v>0</v>
      </c>
      <c r="X191" s="179">
        <f>IF($C191=$D$2,'FLETES (#) MAYO'!X191*X$2,IF($C191=$D$3,'FLETES (#) MAYO'!X191*X$3,IF($C191=$D$4,'FLETES (#) MAYO'!X191*X$4,IF($C191=$D$5,'FLETES (#) MAYO'!X191*X$5,0))))</f>
        <v>0</v>
      </c>
      <c r="Y191" s="179">
        <f>IF($C191=$D$2,'FLETES (#) MAYO'!Y191*Y$2,IF($C191=$D$3,'FLETES (#) MAYO'!Y191*Y$3,IF($C191=$D$4,'FLETES (#) MAYO'!Y191*Y$4,IF($C191=$D$5,'FLETES (#) MAYO'!Y191*Y$5,0))))</f>
        <v>0</v>
      </c>
      <c r="Z191" s="179">
        <f>IF($C191=$D$2,'FLETES (#) MAYO'!Z191*Z$2,IF($C191=$D$3,'FLETES (#) MAYO'!Z191*Z$3,IF($C191=$D$4,'FLETES (#) MAYO'!Z191*Z$4,IF($C191=$D$5,'FLETES (#) MAYO'!Z191*Z$5,0))))</f>
        <v>0</v>
      </c>
      <c r="AA191" s="179">
        <f>IF($C191=$D$2,'FLETES (#) MAYO'!AA191*AA$2,IF($C191=$D$3,'FLETES (#) MAYO'!AA191*AA$3,IF($C191=$D$4,'FLETES (#) MAYO'!AA191*AA$4,IF($C191=$D$5,'FLETES (#) MAYO'!AA191*AA$5,0))))</f>
        <v>0</v>
      </c>
      <c r="AB191" s="179">
        <f>IF($C191=$D$2,'FLETES (#) MAYO'!AB191*AB$2,IF($C191=$D$3,'FLETES (#) MAYO'!AB191*AB$3,IF($C191=$D$4,'FLETES (#) MAYO'!AB191*AB$4,IF($C191=$D$5,'FLETES (#) MAYO'!AB191*AB$5,0))))</f>
        <v>0</v>
      </c>
      <c r="AC191" s="179">
        <f>IF($C191=$D$2,'FLETES (#) MAYO'!AC191*AC$2,IF($C191=$D$3,'FLETES (#) MAYO'!AC191*AC$3,IF($C191=$D$4,'FLETES (#) MAYO'!AC191*AC$4,IF($C191=$D$5,'FLETES (#) MAYO'!AC191*AC$5,0))))</f>
        <v>0</v>
      </c>
      <c r="AD191" s="179">
        <f>IF($C191=$D$2,'FLETES (#) MAYO'!AD191*AD$2,IF($C191=$D$3,'FLETES (#) MAYO'!AD191*AD$3,IF($C191=$D$4,'FLETES (#) MAYO'!AD191*AD$4,IF($C191=$D$5,'FLETES (#) MAYO'!AD191*AD$5,0))))</f>
        <v>0</v>
      </c>
      <c r="AE191" s="179">
        <f>IF($C191=$D$2,'FLETES (#) MAYO'!AE191*AE$2,IF($C191=$D$3,'FLETES (#) MAYO'!AE191*AE$3,IF($C191=$D$4,'FLETES (#) MAYO'!AE191*AE$4,IF($C191=$D$5,'FLETES (#) MAYO'!AE191*AE$5,0))))</f>
        <v>0</v>
      </c>
      <c r="AF191" s="179">
        <f>IF($C191=$D$2,'FLETES (#) MAYO'!AF191*AF$2,IF($C191=$D$3,'FLETES (#) MAYO'!AF191*AF$3,IF($C191=$D$4,'FLETES (#) MAYO'!AF191*AF$4,IF($C191=$D$5,'FLETES (#) MAYO'!AF191*AF$5,0))))</f>
        <v>0</v>
      </c>
      <c r="AG191" s="179">
        <f>IF($C191=$D$2,'FLETES (#) MAYO'!AG191*AG$2,IF($C191=$D$3,'FLETES (#) MAYO'!AG191*AG$3,IF($C191=$D$4,'FLETES (#) MAYO'!AG191*AG$4,IF($C191=$D$5,'FLETES (#) MAYO'!AG191*AG$5,0))))</f>
        <v>0</v>
      </c>
      <c r="AH191" s="179">
        <f>IF($C191=$D$2,'FLETES (#) MAYO'!AH191*AH$2,IF($C191=$D$3,'FLETES (#) MAYO'!AH191*AH$3,IF($C191=$D$4,'FLETES (#) MAYO'!AH191*AH$4,IF($C191=$D$5,'FLETES (#) MAYO'!AH191*AH$5,0))))</f>
        <v>0</v>
      </c>
      <c r="AI191" s="179">
        <f>IF($C191=$D$2,'FLETES (#) MAYO'!AI191*AI$2,IF($C191=$D$3,'FLETES (#) MAYO'!AI191*AI$3,IF($C191=$D$4,'FLETES (#) MAYO'!AI191*AI$4,IF($C191=$D$5,'FLETES (#) MAYO'!AI191*AI$5,0))))</f>
        <v>0</v>
      </c>
      <c r="AJ191" s="179">
        <f>IF($C191=$D$2,'FLETES (#) MAYO'!AJ191*AJ$2,IF($C191=$D$3,'FLETES (#) MAYO'!AJ191*AJ$3,IF($C191=$D$4,'FLETES (#) MAYO'!AJ191*AJ$4,IF($C191=$D$5,'FLETES (#) MAYO'!AJ191*AJ$5,0))))</f>
        <v>0</v>
      </c>
      <c r="AK191" s="179">
        <f>IF($C191=$D$2,'FLETES (#) MAYO'!AK191*AK$2,IF($C191=$D$3,'FLETES (#) MAYO'!AK191*AK$3,IF($C191=$D$4,'FLETES (#) MAYO'!AK191*AK$4,IF($C191=$D$5,'FLETES (#) MAYO'!AK191*AK$5,0))))</f>
        <v>0</v>
      </c>
      <c r="AL191" s="179">
        <f>IF($C191=$D$2,'FLETES (#) MAYO'!AL191*AL$2,IF($C191=$D$3,'FLETES (#) MAYO'!AL191*AL$3,IF($C191=$D$4,'FLETES (#) MAYO'!AL191*AL$4,IF($C191=$D$5,'FLETES (#) MAYO'!AL191*AL$5,0))))</f>
        <v>0</v>
      </c>
      <c r="AM191" s="179">
        <f>IF($C191=$D$2,'FLETES (#) MAYO'!AM191*AM$2,IF($C191=$D$3,'FLETES (#) MAYO'!AM191*AM$3,IF($C191=$D$4,'FLETES (#) MAYO'!AM191*AM$4,IF($C191=$D$5,'FLETES (#) MAYO'!AM191*AM$5,0))))</f>
        <v>0</v>
      </c>
    </row>
    <row r="192" spans="1:39">
      <c r="A192" s="141"/>
      <c r="B192" s="165"/>
      <c r="C192" s="165"/>
      <c r="D192" s="178">
        <f t="shared" si="0"/>
        <v>0</v>
      </c>
      <c r="E192" s="179">
        <f>IF($C192=$D$2,'FLETES (#) MAYO'!E192*E$2,IF($C192=$D$3,'FLETES (#) MAYO'!E192*E$3,IF($C192=$D$4,'FLETES (#) MAYO'!E192*E$4,IF($C192=$D$5,'FLETES (#) MAYO'!E192*E$5,0))))</f>
        <v>0</v>
      </c>
      <c r="F192" s="179">
        <f>IF($C192=$D$2,'FLETES (#) MAYO'!F192*F$2,IF($C192=$D$3,'FLETES (#) MAYO'!F192*F$3,IF($C192=$D$4,'FLETES (#) MAYO'!F192*F$4,IF($C192=$D$5,'FLETES (#) MAYO'!F192*F$5,0))))</f>
        <v>0</v>
      </c>
      <c r="G192" s="179">
        <f>IF($C192=$D$2,'FLETES (#) MAYO'!G192*G$2,IF($C192=$D$3,'FLETES (#) MAYO'!G192*G$3,IF($C192=$D$4,'FLETES (#) MAYO'!G192*G$4,IF($C192=$D$5,'FLETES (#) MAYO'!G192*G$5,0))))</f>
        <v>0</v>
      </c>
      <c r="H192" s="179">
        <f>IF($C192=$D$2,'FLETES (#) MAYO'!H192*H$2,IF($C192=$D$3,'FLETES (#) MAYO'!H192*H$3,IF($C192=$D$4,'FLETES (#) MAYO'!H192*H$4,IF($C192=$D$5,'FLETES (#) MAYO'!H192*H$5,0))))</f>
        <v>0</v>
      </c>
      <c r="I192" s="179">
        <f>IF($C192=$D$2,'FLETES (#) MAYO'!I192*I$2,IF($C192=$D$3,'FLETES (#) MAYO'!I192*I$3,IF($C192=$D$4,'FLETES (#) MAYO'!I192*I$4,IF($C192=$D$5,'FLETES (#) MAYO'!I192*I$5,0))))</f>
        <v>0</v>
      </c>
      <c r="J192" s="179">
        <f>IF($C192=$D$2,'FLETES (#) MAYO'!J192*J$2,IF($C192=$D$3,'FLETES (#) MAYO'!J192*J$3,IF($C192=$D$4,'FLETES (#) MAYO'!J192*J$4,IF($C192=$D$5,'FLETES (#) MAYO'!J192*J$5,0))))</f>
        <v>0</v>
      </c>
      <c r="K192" s="179">
        <f>IF($C192=$D$2,'FLETES (#) MAYO'!K192*K$2,IF($C192=$D$3,'FLETES (#) MAYO'!K192*K$3,IF($C192=$D$4,'FLETES (#) MAYO'!K192*K$4,IF($C192=$D$5,'FLETES (#) MAYO'!K192*K$5,0))))</f>
        <v>0</v>
      </c>
      <c r="L192" s="179">
        <f>IF($C192=$D$2,'FLETES (#) MAYO'!L192*L$2,IF($C192=$D$3,'FLETES (#) MAYO'!L192*L$3,IF($C192=$D$4,'FLETES (#) MAYO'!L192*L$4,IF($C192=$D$5,'FLETES (#) MAYO'!L192*L$5,0))))</f>
        <v>0</v>
      </c>
      <c r="M192" s="179">
        <f>IF($C192=$D$2,'FLETES (#) MAYO'!M192*M$2,IF($C192=$D$3,'FLETES (#) MAYO'!M192*M$3,IF($C192=$D$4,'FLETES (#) MAYO'!M192*M$4,IF($C192=$D$5,'FLETES (#) MAYO'!M192*M$5,0))))</f>
        <v>0</v>
      </c>
      <c r="N192" s="179">
        <f>IF($C192=$D$2,'FLETES (#) MAYO'!N192*N$2,IF($C192=$D$3,'FLETES (#) MAYO'!N192*N$3,IF($C192=$D$4,'FLETES (#) MAYO'!N192*N$4,IF($C192=$D$5,'FLETES (#) MAYO'!N192*N$5,0))))</f>
        <v>0</v>
      </c>
      <c r="O192" s="179">
        <f>IF($C192=$D$2,'FLETES (#) MAYO'!O192*O$2,IF($C192=$D$3,'FLETES (#) MAYO'!O192*O$3,IF($C192=$D$4,'FLETES (#) MAYO'!O192*O$4,IF($C192=$D$5,'FLETES (#) MAYO'!O192*O$5,0))))</f>
        <v>0</v>
      </c>
      <c r="P192" s="179">
        <f>IF($C192=$D$2,'FLETES (#) MAYO'!P192*P$2,IF($C192=$D$3,'FLETES (#) MAYO'!P192*P$3,IF($C192=$D$4,'FLETES (#) MAYO'!P192*P$4,IF($C192=$D$5,'FLETES (#) MAYO'!P192*P$5,0))))</f>
        <v>0</v>
      </c>
      <c r="Q192" s="179">
        <f>IF($C192=$D$2,'FLETES (#) MAYO'!Q192*Q$2,IF($C192=$D$3,'FLETES (#) MAYO'!Q192*Q$3,IF($C192=$D$4,'FLETES (#) MAYO'!Q192*Q$4,IF($C192=$D$5,'FLETES (#) MAYO'!Q192*Q$5,0))))</f>
        <v>0</v>
      </c>
      <c r="R192" s="179">
        <f>IF($C192=$D$2,'FLETES (#) MAYO'!R192*R$2,IF($C192=$D$3,'FLETES (#) MAYO'!R192*R$3,IF($C192=$D$4,'FLETES (#) MAYO'!R192*R$4,IF($C192=$D$5,'FLETES (#) MAYO'!R192*R$5,0))))</f>
        <v>0</v>
      </c>
      <c r="S192" s="179">
        <f>IF($C192=$D$2,'FLETES (#) MAYO'!S192*S$2,IF($C192=$D$3,'FLETES (#) MAYO'!S192*S$3,IF($C192=$D$4,'FLETES (#) MAYO'!S192*S$4,IF($C192=$D$5,'FLETES (#) MAYO'!S192*S$5,0))))</f>
        <v>0</v>
      </c>
      <c r="T192" s="179">
        <f>IF($C192=$D$2,'FLETES (#) MAYO'!T192*T$2,IF($C192=$D$3,'FLETES (#) MAYO'!T192*T$3,IF($C192=$D$4,'FLETES (#) MAYO'!T192*T$4,IF($C192=$D$5,'FLETES (#) MAYO'!T192*T$5,0))))</f>
        <v>0</v>
      </c>
      <c r="U192" s="179">
        <f>IF($C192=$D$2,'FLETES (#) MAYO'!U192*U$2,IF($C192=$D$3,'FLETES (#) MAYO'!U192*U$3,IF($C192=$D$4,'FLETES (#) MAYO'!U192*U$4,IF($C192=$D$5,'FLETES (#) MAYO'!U192*U$5,0))))</f>
        <v>0</v>
      </c>
      <c r="V192" s="179">
        <f>IF($C192=$D$2,'FLETES (#) MAYO'!V192*V$2,IF($C192=$D$3,'FLETES (#) MAYO'!V192*V$3,IF($C192=$D$4,'FLETES (#) MAYO'!V192*V$4,IF($C192=$D$5,'FLETES (#) MAYO'!V192*V$5,0))))</f>
        <v>0</v>
      </c>
      <c r="W192" s="179">
        <f>IF($C192=$D$2,'FLETES (#) MAYO'!W192*W$2,IF($C192=$D$3,'FLETES (#) MAYO'!W192*W$3,IF($C192=$D$4,'FLETES (#) MAYO'!W192*W$4,IF($C192=$D$5,'FLETES (#) MAYO'!W192*W$5,0))))</f>
        <v>0</v>
      </c>
      <c r="X192" s="179">
        <f>IF($C192=$D$2,'FLETES (#) MAYO'!X192*X$2,IF($C192=$D$3,'FLETES (#) MAYO'!X192*X$3,IF($C192=$D$4,'FLETES (#) MAYO'!X192*X$4,IF($C192=$D$5,'FLETES (#) MAYO'!X192*X$5,0))))</f>
        <v>0</v>
      </c>
      <c r="Y192" s="179">
        <f>IF($C192=$D$2,'FLETES (#) MAYO'!Y192*Y$2,IF($C192=$D$3,'FLETES (#) MAYO'!Y192*Y$3,IF($C192=$D$4,'FLETES (#) MAYO'!Y192*Y$4,IF($C192=$D$5,'FLETES (#) MAYO'!Y192*Y$5,0))))</f>
        <v>0</v>
      </c>
      <c r="Z192" s="179">
        <f>IF($C192=$D$2,'FLETES (#) MAYO'!Z192*Z$2,IF($C192=$D$3,'FLETES (#) MAYO'!Z192*Z$3,IF($C192=$D$4,'FLETES (#) MAYO'!Z192*Z$4,IF($C192=$D$5,'FLETES (#) MAYO'!Z192*Z$5,0))))</f>
        <v>0</v>
      </c>
      <c r="AA192" s="179">
        <f>IF($C192=$D$2,'FLETES (#) MAYO'!AA192*AA$2,IF($C192=$D$3,'FLETES (#) MAYO'!AA192*AA$3,IF($C192=$D$4,'FLETES (#) MAYO'!AA192*AA$4,IF($C192=$D$5,'FLETES (#) MAYO'!AA192*AA$5,0))))</f>
        <v>0</v>
      </c>
      <c r="AB192" s="179">
        <f>IF($C192=$D$2,'FLETES (#) MAYO'!AB192*AB$2,IF($C192=$D$3,'FLETES (#) MAYO'!AB192*AB$3,IF($C192=$D$4,'FLETES (#) MAYO'!AB192*AB$4,IF($C192=$D$5,'FLETES (#) MAYO'!AB192*AB$5,0))))</f>
        <v>0</v>
      </c>
      <c r="AC192" s="179">
        <f>IF($C192=$D$2,'FLETES (#) MAYO'!AC192*AC$2,IF($C192=$D$3,'FLETES (#) MAYO'!AC192*AC$3,IF($C192=$D$4,'FLETES (#) MAYO'!AC192*AC$4,IF($C192=$D$5,'FLETES (#) MAYO'!AC192*AC$5,0))))</f>
        <v>0</v>
      </c>
      <c r="AD192" s="179">
        <f>IF($C192=$D$2,'FLETES (#) MAYO'!AD192*AD$2,IF($C192=$D$3,'FLETES (#) MAYO'!AD192*AD$3,IF($C192=$D$4,'FLETES (#) MAYO'!AD192*AD$4,IF($C192=$D$5,'FLETES (#) MAYO'!AD192*AD$5,0))))</f>
        <v>0</v>
      </c>
      <c r="AE192" s="179">
        <f>IF($C192=$D$2,'FLETES (#) MAYO'!AE192*AE$2,IF($C192=$D$3,'FLETES (#) MAYO'!AE192*AE$3,IF($C192=$D$4,'FLETES (#) MAYO'!AE192*AE$4,IF($C192=$D$5,'FLETES (#) MAYO'!AE192*AE$5,0))))</f>
        <v>0</v>
      </c>
      <c r="AF192" s="179">
        <f>IF($C192=$D$2,'FLETES (#) MAYO'!AF192*AF$2,IF($C192=$D$3,'FLETES (#) MAYO'!AF192*AF$3,IF($C192=$D$4,'FLETES (#) MAYO'!AF192*AF$4,IF($C192=$D$5,'FLETES (#) MAYO'!AF192*AF$5,0))))</f>
        <v>0</v>
      </c>
      <c r="AG192" s="179">
        <f>IF($C192=$D$2,'FLETES (#) MAYO'!AG192*AG$2,IF($C192=$D$3,'FLETES (#) MAYO'!AG192*AG$3,IF($C192=$D$4,'FLETES (#) MAYO'!AG192*AG$4,IF($C192=$D$5,'FLETES (#) MAYO'!AG192*AG$5,0))))</f>
        <v>0</v>
      </c>
      <c r="AH192" s="179">
        <f>IF($C192=$D$2,'FLETES (#) MAYO'!AH192*AH$2,IF($C192=$D$3,'FLETES (#) MAYO'!AH192*AH$3,IF($C192=$D$4,'FLETES (#) MAYO'!AH192*AH$4,IF($C192=$D$5,'FLETES (#) MAYO'!AH192*AH$5,0))))</f>
        <v>0</v>
      </c>
      <c r="AI192" s="179">
        <f>IF($C192=$D$2,'FLETES (#) MAYO'!AI192*AI$2,IF($C192=$D$3,'FLETES (#) MAYO'!AI192*AI$3,IF($C192=$D$4,'FLETES (#) MAYO'!AI192*AI$4,IF($C192=$D$5,'FLETES (#) MAYO'!AI192*AI$5,0))))</f>
        <v>0</v>
      </c>
      <c r="AJ192" s="179">
        <f>IF($C192=$D$2,'FLETES (#) MAYO'!AJ192*AJ$2,IF($C192=$D$3,'FLETES (#) MAYO'!AJ192*AJ$3,IF($C192=$D$4,'FLETES (#) MAYO'!AJ192*AJ$4,IF($C192=$D$5,'FLETES (#) MAYO'!AJ192*AJ$5,0))))</f>
        <v>0</v>
      </c>
      <c r="AK192" s="179">
        <f>IF($C192=$D$2,'FLETES (#) MAYO'!AK192*AK$2,IF($C192=$D$3,'FLETES (#) MAYO'!AK192*AK$3,IF($C192=$D$4,'FLETES (#) MAYO'!AK192*AK$4,IF($C192=$D$5,'FLETES (#) MAYO'!AK192*AK$5,0))))</f>
        <v>0</v>
      </c>
      <c r="AL192" s="179">
        <f>IF($C192=$D$2,'FLETES (#) MAYO'!AL192*AL$2,IF($C192=$D$3,'FLETES (#) MAYO'!AL192*AL$3,IF($C192=$D$4,'FLETES (#) MAYO'!AL192*AL$4,IF($C192=$D$5,'FLETES (#) MAYO'!AL192*AL$5,0))))</f>
        <v>0</v>
      </c>
      <c r="AM192" s="179">
        <f>IF($C192=$D$2,'FLETES (#) MAYO'!AM192*AM$2,IF($C192=$D$3,'FLETES (#) MAYO'!AM192*AM$3,IF($C192=$D$4,'FLETES (#) MAYO'!AM192*AM$4,IF($C192=$D$5,'FLETES (#) MAYO'!AM192*AM$5,0))))</f>
        <v>0</v>
      </c>
    </row>
    <row r="193" spans="1:39">
      <c r="A193" s="141"/>
      <c r="B193" s="165"/>
      <c r="C193" s="165"/>
      <c r="D193" s="178">
        <f t="shared" si="0"/>
        <v>0</v>
      </c>
      <c r="E193" s="179">
        <f>IF($C193=$D$2,'FLETES (#) MAYO'!E193*E$2,IF($C193=$D$3,'FLETES (#) MAYO'!E193*E$3,IF($C193=$D$4,'FLETES (#) MAYO'!E193*E$4,IF($C193=$D$5,'FLETES (#) MAYO'!E193*E$5,0))))</f>
        <v>0</v>
      </c>
      <c r="F193" s="179">
        <f>IF($C193=$D$2,'FLETES (#) MAYO'!F193*F$2,IF($C193=$D$3,'FLETES (#) MAYO'!F193*F$3,IF($C193=$D$4,'FLETES (#) MAYO'!F193*F$4,IF($C193=$D$5,'FLETES (#) MAYO'!F193*F$5,0))))</f>
        <v>0</v>
      </c>
      <c r="G193" s="179">
        <f>IF($C193=$D$2,'FLETES (#) MAYO'!G193*G$2,IF($C193=$D$3,'FLETES (#) MAYO'!G193*G$3,IF($C193=$D$4,'FLETES (#) MAYO'!G193*G$4,IF($C193=$D$5,'FLETES (#) MAYO'!G193*G$5,0))))</f>
        <v>0</v>
      </c>
      <c r="H193" s="179">
        <f>IF($C193=$D$2,'FLETES (#) MAYO'!H193*H$2,IF($C193=$D$3,'FLETES (#) MAYO'!H193*H$3,IF($C193=$D$4,'FLETES (#) MAYO'!H193*H$4,IF($C193=$D$5,'FLETES (#) MAYO'!H193*H$5,0))))</f>
        <v>0</v>
      </c>
      <c r="I193" s="179">
        <f>IF($C193=$D$2,'FLETES (#) MAYO'!I193*I$2,IF($C193=$D$3,'FLETES (#) MAYO'!I193*I$3,IF($C193=$D$4,'FLETES (#) MAYO'!I193*I$4,IF($C193=$D$5,'FLETES (#) MAYO'!I193*I$5,0))))</f>
        <v>0</v>
      </c>
      <c r="J193" s="179">
        <f>IF($C193=$D$2,'FLETES (#) MAYO'!J193*J$2,IF($C193=$D$3,'FLETES (#) MAYO'!J193*J$3,IF($C193=$D$4,'FLETES (#) MAYO'!J193*J$4,IF($C193=$D$5,'FLETES (#) MAYO'!J193*J$5,0))))</f>
        <v>0</v>
      </c>
      <c r="K193" s="179">
        <f>IF($C193=$D$2,'FLETES (#) MAYO'!K193*K$2,IF($C193=$D$3,'FLETES (#) MAYO'!K193*K$3,IF($C193=$D$4,'FLETES (#) MAYO'!K193*K$4,IF($C193=$D$5,'FLETES (#) MAYO'!K193*K$5,0))))</f>
        <v>0</v>
      </c>
      <c r="L193" s="179">
        <f>IF($C193=$D$2,'FLETES (#) MAYO'!L193*L$2,IF($C193=$D$3,'FLETES (#) MAYO'!L193*L$3,IF($C193=$D$4,'FLETES (#) MAYO'!L193*L$4,IF($C193=$D$5,'FLETES (#) MAYO'!L193*L$5,0))))</f>
        <v>0</v>
      </c>
      <c r="M193" s="179">
        <f>IF($C193=$D$2,'FLETES (#) MAYO'!M193*M$2,IF($C193=$D$3,'FLETES (#) MAYO'!M193*M$3,IF($C193=$D$4,'FLETES (#) MAYO'!M193*M$4,IF($C193=$D$5,'FLETES (#) MAYO'!M193*M$5,0))))</f>
        <v>0</v>
      </c>
      <c r="N193" s="179">
        <f>IF($C193=$D$2,'FLETES (#) MAYO'!N193*N$2,IF($C193=$D$3,'FLETES (#) MAYO'!N193*N$3,IF($C193=$D$4,'FLETES (#) MAYO'!N193*N$4,IF($C193=$D$5,'FLETES (#) MAYO'!N193*N$5,0))))</f>
        <v>0</v>
      </c>
      <c r="O193" s="179">
        <f>IF($C193=$D$2,'FLETES (#) MAYO'!O193*O$2,IF($C193=$D$3,'FLETES (#) MAYO'!O193*O$3,IF($C193=$D$4,'FLETES (#) MAYO'!O193*O$4,IF($C193=$D$5,'FLETES (#) MAYO'!O193*O$5,0))))</f>
        <v>0</v>
      </c>
      <c r="P193" s="179">
        <f>IF($C193=$D$2,'FLETES (#) MAYO'!P193*P$2,IF($C193=$D$3,'FLETES (#) MAYO'!P193*P$3,IF($C193=$D$4,'FLETES (#) MAYO'!P193*P$4,IF($C193=$D$5,'FLETES (#) MAYO'!P193*P$5,0))))</f>
        <v>0</v>
      </c>
      <c r="Q193" s="179">
        <f>IF($C193=$D$2,'FLETES (#) MAYO'!Q193*Q$2,IF($C193=$D$3,'FLETES (#) MAYO'!Q193*Q$3,IF($C193=$D$4,'FLETES (#) MAYO'!Q193*Q$4,IF($C193=$D$5,'FLETES (#) MAYO'!Q193*Q$5,0))))</f>
        <v>0</v>
      </c>
      <c r="R193" s="179">
        <f>IF($C193=$D$2,'FLETES (#) MAYO'!R193*R$2,IF($C193=$D$3,'FLETES (#) MAYO'!R193*R$3,IF($C193=$D$4,'FLETES (#) MAYO'!R193*R$4,IF($C193=$D$5,'FLETES (#) MAYO'!R193*R$5,0))))</f>
        <v>0</v>
      </c>
      <c r="S193" s="179">
        <f>IF($C193=$D$2,'FLETES (#) MAYO'!S193*S$2,IF($C193=$D$3,'FLETES (#) MAYO'!S193*S$3,IF($C193=$D$4,'FLETES (#) MAYO'!S193*S$4,IF($C193=$D$5,'FLETES (#) MAYO'!S193*S$5,0))))</f>
        <v>0</v>
      </c>
      <c r="T193" s="179">
        <f>IF($C193=$D$2,'FLETES (#) MAYO'!T193*T$2,IF($C193=$D$3,'FLETES (#) MAYO'!T193*T$3,IF($C193=$D$4,'FLETES (#) MAYO'!T193*T$4,IF($C193=$D$5,'FLETES (#) MAYO'!T193*T$5,0))))</f>
        <v>0</v>
      </c>
      <c r="U193" s="179">
        <f>IF($C193=$D$2,'FLETES (#) MAYO'!U193*U$2,IF($C193=$D$3,'FLETES (#) MAYO'!U193*U$3,IF($C193=$D$4,'FLETES (#) MAYO'!U193*U$4,IF($C193=$D$5,'FLETES (#) MAYO'!U193*U$5,0))))</f>
        <v>0</v>
      </c>
      <c r="V193" s="179">
        <f>IF($C193=$D$2,'FLETES (#) MAYO'!V193*V$2,IF($C193=$D$3,'FLETES (#) MAYO'!V193*V$3,IF($C193=$D$4,'FLETES (#) MAYO'!V193*V$4,IF($C193=$D$5,'FLETES (#) MAYO'!V193*V$5,0))))</f>
        <v>0</v>
      </c>
      <c r="W193" s="179">
        <f>IF($C193=$D$2,'FLETES (#) MAYO'!W193*W$2,IF($C193=$D$3,'FLETES (#) MAYO'!W193*W$3,IF($C193=$D$4,'FLETES (#) MAYO'!W193*W$4,IF($C193=$D$5,'FLETES (#) MAYO'!W193*W$5,0))))</f>
        <v>0</v>
      </c>
      <c r="X193" s="179">
        <f>IF($C193=$D$2,'FLETES (#) MAYO'!X193*X$2,IF($C193=$D$3,'FLETES (#) MAYO'!X193*X$3,IF($C193=$D$4,'FLETES (#) MAYO'!X193*X$4,IF($C193=$D$5,'FLETES (#) MAYO'!X193*X$5,0))))</f>
        <v>0</v>
      </c>
      <c r="Y193" s="179">
        <f>IF($C193=$D$2,'FLETES (#) MAYO'!Y193*Y$2,IF($C193=$D$3,'FLETES (#) MAYO'!Y193*Y$3,IF($C193=$D$4,'FLETES (#) MAYO'!Y193*Y$4,IF($C193=$D$5,'FLETES (#) MAYO'!Y193*Y$5,0))))</f>
        <v>0</v>
      </c>
      <c r="Z193" s="179">
        <f>IF($C193=$D$2,'FLETES (#) MAYO'!Z193*Z$2,IF($C193=$D$3,'FLETES (#) MAYO'!Z193*Z$3,IF($C193=$D$4,'FLETES (#) MAYO'!Z193*Z$4,IF($C193=$D$5,'FLETES (#) MAYO'!Z193*Z$5,0))))</f>
        <v>0</v>
      </c>
      <c r="AA193" s="179">
        <f>IF($C193=$D$2,'FLETES (#) MAYO'!AA193*AA$2,IF($C193=$D$3,'FLETES (#) MAYO'!AA193*AA$3,IF($C193=$D$4,'FLETES (#) MAYO'!AA193*AA$4,IF($C193=$D$5,'FLETES (#) MAYO'!AA193*AA$5,0))))</f>
        <v>0</v>
      </c>
      <c r="AB193" s="179">
        <f>IF($C193=$D$2,'FLETES (#) MAYO'!AB193*AB$2,IF($C193=$D$3,'FLETES (#) MAYO'!AB193*AB$3,IF($C193=$D$4,'FLETES (#) MAYO'!AB193*AB$4,IF($C193=$D$5,'FLETES (#) MAYO'!AB193*AB$5,0))))</f>
        <v>0</v>
      </c>
      <c r="AC193" s="179">
        <f>IF($C193=$D$2,'FLETES (#) MAYO'!AC193*AC$2,IF($C193=$D$3,'FLETES (#) MAYO'!AC193*AC$3,IF($C193=$D$4,'FLETES (#) MAYO'!AC193*AC$4,IF($C193=$D$5,'FLETES (#) MAYO'!AC193*AC$5,0))))</f>
        <v>0</v>
      </c>
      <c r="AD193" s="179">
        <f>IF($C193=$D$2,'FLETES (#) MAYO'!AD193*AD$2,IF($C193=$D$3,'FLETES (#) MAYO'!AD193*AD$3,IF($C193=$D$4,'FLETES (#) MAYO'!AD193*AD$4,IF($C193=$D$5,'FLETES (#) MAYO'!AD193*AD$5,0))))</f>
        <v>0</v>
      </c>
      <c r="AE193" s="179">
        <f>IF($C193=$D$2,'FLETES (#) MAYO'!AE193*AE$2,IF($C193=$D$3,'FLETES (#) MAYO'!AE193*AE$3,IF($C193=$D$4,'FLETES (#) MAYO'!AE193*AE$4,IF($C193=$D$5,'FLETES (#) MAYO'!AE193*AE$5,0))))</f>
        <v>0</v>
      </c>
      <c r="AF193" s="179">
        <f>IF($C193=$D$2,'FLETES (#) MAYO'!AF193*AF$2,IF($C193=$D$3,'FLETES (#) MAYO'!AF193*AF$3,IF($C193=$D$4,'FLETES (#) MAYO'!AF193*AF$4,IF($C193=$D$5,'FLETES (#) MAYO'!AF193*AF$5,0))))</f>
        <v>0</v>
      </c>
      <c r="AG193" s="179">
        <f>IF($C193=$D$2,'FLETES (#) MAYO'!AG193*AG$2,IF($C193=$D$3,'FLETES (#) MAYO'!AG193*AG$3,IF($C193=$D$4,'FLETES (#) MAYO'!AG193*AG$4,IF($C193=$D$5,'FLETES (#) MAYO'!AG193*AG$5,0))))</f>
        <v>0</v>
      </c>
      <c r="AH193" s="179">
        <f>IF($C193=$D$2,'FLETES (#) MAYO'!AH193*AH$2,IF($C193=$D$3,'FLETES (#) MAYO'!AH193*AH$3,IF($C193=$D$4,'FLETES (#) MAYO'!AH193*AH$4,IF($C193=$D$5,'FLETES (#) MAYO'!AH193*AH$5,0))))</f>
        <v>0</v>
      </c>
      <c r="AI193" s="179">
        <f>IF($C193=$D$2,'FLETES (#) MAYO'!AI193*AI$2,IF($C193=$D$3,'FLETES (#) MAYO'!AI193*AI$3,IF($C193=$D$4,'FLETES (#) MAYO'!AI193*AI$4,IF($C193=$D$5,'FLETES (#) MAYO'!AI193*AI$5,0))))</f>
        <v>0</v>
      </c>
      <c r="AJ193" s="179">
        <f>IF($C193=$D$2,'FLETES (#) MAYO'!AJ193*AJ$2,IF($C193=$D$3,'FLETES (#) MAYO'!AJ193*AJ$3,IF($C193=$D$4,'FLETES (#) MAYO'!AJ193*AJ$4,IF($C193=$D$5,'FLETES (#) MAYO'!AJ193*AJ$5,0))))</f>
        <v>0</v>
      </c>
      <c r="AK193" s="179">
        <f>IF($C193=$D$2,'FLETES (#) MAYO'!AK193*AK$2,IF($C193=$D$3,'FLETES (#) MAYO'!AK193*AK$3,IF($C193=$D$4,'FLETES (#) MAYO'!AK193*AK$4,IF($C193=$D$5,'FLETES (#) MAYO'!AK193*AK$5,0))))</f>
        <v>0</v>
      </c>
      <c r="AL193" s="179">
        <f>IF($C193=$D$2,'FLETES (#) MAYO'!AL193*AL$2,IF($C193=$D$3,'FLETES (#) MAYO'!AL193*AL$3,IF($C193=$D$4,'FLETES (#) MAYO'!AL193*AL$4,IF($C193=$D$5,'FLETES (#) MAYO'!AL193*AL$5,0))))</f>
        <v>0</v>
      </c>
      <c r="AM193" s="179">
        <f>IF($C193=$D$2,'FLETES (#) MAYO'!AM193*AM$2,IF($C193=$D$3,'FLETES (#) MAYO'!AM193*AM$3,IF($C193=$D$4,'FLETES (#) MAYO'!AM193*AM$4,IF($C193=$D$5,'FLETES (#) MAYO'!AM193*AM$5,0))))</f>
        <v>0</v>
      </c>
    </row>
    <row r="194" spans="1:39">
      <c r="A194" s="141"/>
      <c r="B194" s="165"/>
      <c r="C194" s="165"/>
      <c r="D194" s="178">
        <f t="shared" si="0"/>
        <v>0</v>
      </c>
      <c r="E194" s="179">
        <f>IF($C194=$D$2,'FLETES (#) MAYO'!E194*E$2,IF($C194=$D$3,'FLETES (#) MAYO'!E194*E$3,IF($C194=$D$4,'FLETES (#) MAYO'!E194*E$4,IF($C194=$D$5,'FLETES (#) MAYO'!E194*E$5,0))))</f>
        <v>0</v>
      </c>
      <c r="F194" s="179">
        <f>IF($C194=$D$2,'FLETES (#) MAYO'!F194*F$2,IF($C194=$D$3,'FLETES (#) MAYO'!F194*F$3,IF($C194=$D$4,'FLETES (#) MAYO'!F194*F$4,IF($C194=$D$5,'FLETES (#) MAYO'!F194*F$5,0))))</f>
        <v>0</v>
      </c>
      <c r="G194" s="179">
        <f>IF($C194=$D$2,'FLETES (#) MAYO'!G194*G$2,IF($C194=$D$3,'FLETES (#) MAYO'!G194*G$3,IF($C194=$D$4,'FLETES (#) MAYO'!G194*G$4,IF($C194=$D$5,'FLETES (#) MAYO'!G194*G$5,0))))</f>
        <v>0</v>
      </c>
      <c r="H194" s="179">
        <f>IF($C194=$D$2,'FLETES (#) MAYO'!H194*H$2,IF($C194=$D$3,'FLETES (#) MAYO'!H194*H$3,IF($C194=$D$4,'FLETES (#) MAYO'!H194*H$4,IF($C194=$D$5,'FLETES (#) MAYO'!H194*H$5,0))))</f>
        <v>0</v>
      </c>
      <c r="I194" s="179">
        <f>IF($C194=$D$2,'FLETES (#) MAYO'!I194*I$2,IF($C194=$D$3,'FLETES (#) MAYO'!I194*I$3,IF($C194=$D$4,'FLETES (#) MAYO'!I194*I$4,IF($C194=$D$5,'FLETES (#) MAYO'!I194*I$5,0))))</f>
        <v>0</v>
      </c>
      <c r="J194" s="179">
        <f>IF($C194=$D$2,'FLETES (#) MAYO'!J194*J$2,IF($C194=$D$3,'FLETES (#) MAYO'!J194*J$3,IF($C194=$D$4,'FLETES (#) MAYO'!J194*J$4,IF($C194=$D$5,'FLETES (#) MAYO'!J194*J$5,0))))</f>
        <v>0</v>
      </c>
      <c r="K194" s="179">
        <f>IF($C194=$D$2,'FLETES (#) MAYO'!K194*K$2,IF($C194=$D$3,'FLETES (#) MAYO'!K194*K$3,IF($C194=$D$4,'FLETES (#) MAYO'!K194*K$4,IF($C194=$D$5,'FLETES (#) MAYO'!K194*K$5,0))))</f>
        <v>0</v>
      </c>
      <c r="L194" s="179">
        <f>IF($C194=$D$2,'FLETES (#) MAYO'!L194*L$2,IF($C194=$D$3,'FLETES (#) MAYO'!L194*L$3,IF($C194=$D$4,'FLETES (#) MAYO'!L194*L$4,IF($C194=$D$5,'FLETES (#) MAYO'!L194*L$5,0))))</f>
        <v>0</v>
      </c>
      <c r="M194" s="179">
        <f>IF($C194=$D$2,'FLETES (#) MAYO'!M194*M$2,IF($C194=$D$3,'FLETES (#) MAYO'!M194*M$3,IF($C194=$D$4,'FLETES (#) MAYO'!M194*M$4,IF($C194=$D$5,'FLETES (#) MAYO'!M194*M$5,0))))</f>
        <v>0</v>
      </c>
      <c r="N194" s="179">
        <f>IF($C194=$D$2,'FLETES (#) MAYO'!N194*N$2,IF($C194=$D$3,'FLETES (#) MAYO'!N194*N$3,IF($C194=$D$4,'FLETES (#) MAYO'!N194*N$4,IF($C194=$D$5,'FLETES (#) MAYO'!N194*N$5,0))))</f>
        <v>0</v>
      </c>
      <c r="O194" s="179">
        <f>IF($C194=$D$2,'FLETES (#) MAYO'!O194*O$2,IF($C194=$D$3,'FLETES (#) MAYO'!O194*O$3,IF($C194=$D$4,'FLETES (#) MAYO'!O194*O$4,IF($C194=$D$5,'FLETES (#) MAYO'!O194*O$5,0))))</f>
        <v>0</v>
      </c>
      <c r="P194" s="179">
        <f>IF($C194=$D$2,'FLETES (#) MAYO'!P194*P$2,IF($C194=$D$3,'FLETES (#) MAYO'!P194*P$3,IF($C194=$D$4,'FLETES (#) MAYO'!P194*P$4,IF($C194=$D$5,'FLETES (#) MAYO'!P194*P$5,0))))</f>
        <v>0</v>
      </c>
      <c r="Q194" s="179">
        <f>IF($C194=$D$2,'FLETES (#) MAYO'!Q194*Q$2,IF($C194=$D$3,'FLETES (#) MAYO'!Q194*Q$3,IF($C194=$D$4,'FLETES (#) MAYO'!Q194*Q$4,IF($C194=$D$5,'FLETES (#) MAYO'!Q194*Q$5,0))))</f>
        <v>0</v>
      </c>
      <c r="R194" s="179">
        <f>IF($C194=$D$2,'FLETES (#) MAYO'!R194*R$2,IF($C194=$D$3,'FLETES (#) MAYO'!R194*R$3,IF($C194=$D$4,'FLETES (#) MAYO'!R194*R$4,IF($C194=$D$5,'FLETES (#) MAYO'!R194*R$5,0))))</f>
        <v>0</v>
      </c>
      <c r="S194" s="179">
        <f>IF($C194=$D$2,'FLETES (#) MAYO'!S194*S$2,IF($C194=$D$3,'FLETES (#) MAYO'!S194*S$3,IF($C194=$D$4,'FLETES (#) MAYO'!S194*S$4,IF($C194=$D$5,'FLETES (#) MAYO'!S194*S$5,0))))</f>
        <v>0</v>
      </c>
      <c r="T194" s="179">
        <f>IF($C194=$D$2,'FLETES (#) MAYO'!T194*T$2,IF($C194=$D$3,'FLETES (#) MAYO'!T194*T$3,IF($C194=$D$4,'FLETES (#) MAYO'!T194*T$4,IF($C194=$D$5,'FLETES (#) MAYO'!T194*T$5,0))))</f>
        <v>0</v>
      </c>
      <c r="U194" s="179">
        <f>IF($C194=$D$2,'FLETES (#) MAYO'!U194*U$2,IF($C194=$D$3,'FLETES (#) MAYO'!U194*U$3,IF($C194=$D$4,'FLETES (#) MAYO'!U194*U$4,IF($C194=$D$5,'FLETES (#) MAYO'!U194*U$5,0))))</f>
        <v>0</v>
      </c>
      <c r="V194" s="179">
        <f>IF($C194=$D$2,'FLETES (#) MAYO'!V194*V$2,IF($C194=$D$3,'FLETES (#) MAYO'!V194*V$3,IF($C194=$D$4,'FLETES (#) MAYO'!V194*V$4,IF($C194=$D$5,'FLETES (#) MAYO'!V194*V$5,0))))</f>
        <v>0</v>
      </c>
      <c r="W194" s="179">
        <f>IF($C194=$D$2,'FLETES (#) MAYO'!W194*W$2,IF($C194=$D$3,'FLETES (#) MAYO'!W194*W$3,IF($C194=$D$4,'FLETES (#) MAYO'!W194*W$4,IF($C194=$D$5,'FLETES (#) MAYO'!W194*W$5,0))))</f>
        <v>0</v>
      </c>
      <c r="X194" s="179">
        <f>IF($C194=$D$2,'FLETES (#) MAYO'!X194*X$2,IF($C194=$D$3,'FLETES (#) MAYO'!X194*X$3,IF($C194=$D$4,'FLETES (#) MAYO'!X194*X$4,IF($C194=$D$5,'FLETES (#) MAYO'!X194*X$5,0))))</f>
        <v>0</v>
      </c>
      <c r="Y194" s="179">
        <f>IF($C194=$D$2,'FLETES (#) MAYO'!Y194*Y$2,IF($C194=$D$3,'FLETES (#) MAYO'!Y194*Y$3,IF($C194=$D$4,'FLETES (#) MAYO'!Y194*Y$4,IF($C194=$D$5,'FLETES (#) MAYO'!Y194*Y$5,0))))</f>
        <v>0</v>
      </c>
      <c r="Z194" s="179">
        <f>IF($C194=$D$2,'FLETES (#) MAYO'!Z194*Z$2,IF($C194=$D$3,'FLETES (#) MAYO'!Z194*Z$3,IF($C194=$D$4,'FLETES (#) MAYO'!Z194*Z$4,IF($C194=$D$5,'FLETES (#) MAYO'!Z194*Z$5,0))))</f>
        <v>0</v>
      </c>
      <c r="AA194" s="179">
        <f>IF($C194=$D$2,'FLETES (#) MAYO'!AA194*AA$2,IF($C194=$D$3,'FLETES (#) MAYO'!AA194*AA$3,IF($C194=$D$4,'FLETES (#) MAYO'!AA194*AA$4,IF($C194=$D$5,'FLETES (#) MAYO'!AA194*AA$5,0))))</f>
        <v>0</v>
      </c>
      <c r="AB194" s="179">
        <f>IF($C194=$D$2,'FLETES (#) MAYO'!AB194*AB$2,IF($C194=$D$3,'FLETES (#) MAYO'!AB194*AB$3,IF($C194=$D$4,'FLETES (#) MAYO'!AB194*AB$4,IF($C194=$D$5,'FLETES (#) MAYO'!AB194*AB$5,0))))</f>
        <v>0</v>
      </c>
      <c r="AC194" s="179">
        <f>IF($C194=$D$2,'FLETES (#) MAYO'!AC194*AC$2,IF($C194=$D$3,'FLETES (#) MAYO'!AC194*AC$3,IF($C194=$D$4,'FLETES (#) MAYO'!AC194*AC$4,IF($C194=$D$5,'FLETES (#) MAYO'!AC194*AC$5,0))))</f>
        <v>0</v>
      </c>
      <c r="AD194" s="179">
        <f>IF($C194=$D$2,'FLETES (#) MAYO'!AD194*AD$2,IF($C194=$D$3,'FLETES (#) MAYO'!AD194*AD$3,IF($C194=$D$4,'FLETES (#) MAYO'!AD194*AD$4,IF($C194=$D$5,'FLETES (#) MAYO'!AD194*AD$5,0))))</f>
        <v>0</v>
      </c>
      <c r="AE194" s="179">
        <f>IF($C194=$D$2,'FLETES (#) MAYO'!AE194*AE$2,IF($C194=$D$3,'FLETES (#) MAYO'!AE194*AE$3,IF($C194=$D$4,'FLETES (#) MAYO'!AE194*AE$4,IF($C194=$D$5,'FLETES (#) MAYO'!AE194*AE$5,0))))</f>
        <v>0</v>
      </c>
      <c r="AF194" s="179">
        <f>IF($C194=$D$2,'FLETES (#) MAYO'!AF194*AF$2,IF($C194=$D$3,'FLETES (#) MAYO'!AF194*AF$3,IF($C194=$D$4,'FLETES (#) MAYO'!AF194*AF$4,IF($C194=$D$5,'FLETES (#) MAYO'!AF194*AF$5,0))))</f>
        <v>0</v>
      </c>
      <c r="AG194" s="179">
        <f>IF($C194=$D$2,'FLETES (#) MAYO'!AG194*AG$2,IF($C194=$D$3,'FLETES (#) MAYO'!AG194*AG$3,IF($C194=$D$4,'FLETES (#) MAYO'!AG194*AG$4,IF($C194=$D$5,'FLETES (#) MAYO'!AG194*AG$5,0))))</f>
        <v>0</v>
      </c>
      <c r="AH194" s="179">
        <f>IF($C194=$D$2,'FLETES (#) MAYO'!AH194*AH$2,IF($C194=$D$3,'FLETES (#) MAYO'!AH194*AH$3,IF($C194=$D$4,'FLETES (#) MAYO'!AH194*AH$4,IF($C194=$D$5,'FLETES (#) MAYO'!AH194*AH$5,0))))</f>
        <v>0</v>
      </c>
      <c r="AI194" s="179">
        <f>IF($C194=$D$2,'FLETES (#) MAYO'!AI194*AI$2,IF($C194=$D$3,'FLETES (#) MAYO'!AI194*AI$3,IF($C194=$D$4,'FLETES (#) MAYO'!AI194*AI$4,IF($C194=$D$5,'FLETES (#) MAYO'!AI194*AI$5,0))))</f>
        <v>0</v>
      </c>
      <c r="AJ194" s="179">
        <f>IF($C194=$D$2,'FLETES (#) MAYO'!AJ194*AJ$2,IF($C194=$D$3,'FLETES (#) MAYO'!AJ194*AJ$3,IF($C194=$D$4,'FLETES (#) MAYO'!AJ194*AJ$4,IF($C194=$D$5,'FLETES (#) MAYO'!AJ194*AJ$5,0))))</f>
        <v>0</v>
      </c>
      <c r="AK194" s="179">
        <f>IF($C194=$D$2,'FLETES (#) MAYO'!AK194*AK$2,IF($C194=$D$3,'FLETES (#) MAYO'!AK194*AK$3,IF($C194=$D$4,'FLETES (#) MAYO'!AK194*AK$4,IF($C194=$D$5,'FLETES (#) MAYO'!AK194*AK$5,0))))</f>
        <v>0</v>
      </c>
      <c r="AL194" s="179">
        <f>IF($C194=$D$2,'FLETES (#) MAYO'!AL194*AL$2,IF($C194=$D$3,'FLETES (#) MAYO'!AL194*AL$3,IF($C194=$D$4,'FLETES (#) MAYO'!AL194*AL$4,IF($C194=$D$5,'FLETES (#) MAYO'!AL194*AL$5,0))))</f>
        <v>0</v>
      </c>
      <c r="AM194" s="179">
        <f>IF($C194=$D$2,'FLETES (#) MAYO'!AM194*AM$2,IF($C194=$D$3,'FLETES (#) MAYO'!AM194*AM$3,IF($C194=$D$4,'FLETES (#) MAYO'!AM194*AM$4,IF($C194=$D$5,'FLETES (#) MAYO'!AM194*AM$5,0))))</f>
        <v>0</v>
      </c>
    </row>
    <row r="195" spans="1:39">
      <c r="A195" s="141"/>
      <c r="B195" s="165"/>
      <c r="C195" s="165"/>
      <c r="D195" s="178">
        <f t="shared" si="0"/>
        <v>0</v>
      </c>
      <c r="E195" s="179">
        <f>IF($C195=$D$2,'FLETES (#) MAYO'!E195*E$2,IF($C195=$D$3,'FLETES (#) MAYO'!E195*E$3,IF($C195=$D$4,'FLETES (#) MAYO'!E195*E$4,IF($C195=$D$5,'FLETES (#) MAYO'!E195*E$5,0))))</f>
        <v>0</v>
      </c>
      <c r="F195" s="179">
        <f>IF($C195=$D$2,'FLETES (#) MAYO'!F195*F$2,IF($C195=$D$3,'FLETES (#) MAYO'!F195*F$3,IF($C195=$D$4,'FLETES (#) MAYO'!F195*F$4,IF($C195=$D$5,'FLETES (#) MAYO'!F195*F$5,0))))</f>
        <v>0</v>
      </c>
      <c r="G195" s="179">
        <f>IF($C195=$D$2,'FLETES (#) MAYO'!G195*G$2,IF($C195=$D$3,'FLETES (#) MAYO'!G195*G$3,IF($C195=$D$4,'FLETES (#) MAYO'!G195*G$4,IF($C195=$D$5,'FLETES (#) MAYO'!G195*G$5,0))))</f>
        <v>0</v>
      </c>
      <c r="H195" s="179">
        <f>IF($C195=$D$2,'FLETES (#) MAYO'!H195*H$2,IF($C195=$D$3,'FLETES (#) MAYO'!H195*H$3,IF($C195=$D$4,'FLETES (#) MAYO'!H195*H$4,IF($C195=$D$5,'FLETES (#) MAYO'!H195*H$5,0))))</f>
        <v>0</v>
      </c>
      <c r="I195" s="179">
        <f>IF($C195=$D$2,'FLETES (#) MAYO'!I195*I$2,IF($C195=$D$3,'FLETES (#) MAYO'!I195*I$3,IF($C195=$D$4,'FLETES (#) MAYO'!I195*I$4,IF($C195=$D$5,'FLETES (#) MAYO'!I195*I$5,0))))</f>
        <v>0</v>
      </c>
      <c r="J195" s="179">
        <f>IF($C195=$D$2,'FLETES (#) MAYO'!J195*J$2,IF($C195=$D$3,'FLETES (#) MAYO'!J195*J$3,IF($C195=$D$4,'FLETES (#) MAYO'!J195*J$4,IF($C195=$D$5,'FLETES (#) MAYO'!J195*J$5,0))))</f>
        <v>0</v>
      </c>
      <c r="K195" s="179">
        <f>IF($C195=$D$2,'FLETES (#) MAYO'!K195*K$2,IF($C195=$D$3,'FLETES (#) MAYO'!K195*K$3,IF($C195=$D$4,'FLETES (#) MAYO'!K195*K$4,IF($C195=$D$5,'FLETES (#) MAYO'!K195*K$5,0))))</f>
        <v>0</v>
      </c>
      <c r="L195" s="179">
        <f>IF($C195=$D$2,'FLETES (#) MAYO'!L195*L$2,IF($C195=$D$3,'FLETES (#) MAYO'!L195*L$3,IF($C195=$D$4,'FLETES (#) MAYO'!L195*L$4,IF($C195=$D$5,'FLETES (#) MAYO'!L195*L$5,0))))</f>
        <v>0</v>
      </c>
      <c r="M195" s="179">
        <f>IF($C195=$D$2,'FLETES (#) MAYO'!M195*M$2,IF($C195=$D$3,'FLETES (#) MAYO'!M195*M$3,IF($C195=$D$4,'FLETES (#) MAYO'!M195*M$4,IF($C195=$D$5,'FLETES (#) MAYO'!M195*M$5,0))))</f>
        <v>0</v>
      </c>
      <c r="N195" s="179">
        <f>IF($C195=$D$2,'FLETES (#) MAYO'!N195*N$2,IF($C195=$D$3,'FLETES (#) MAYO'!N195*N$3,IF($C195=$D$4,'FLETES (#) MAYO'!N195*N$4,IF($C195=$D$5,'FLETES (#) MAYO'!N195*N$5,0))))</f>
        <v>0</v>
      </c>
      <c r="O195" s="179">
        <f>IF($C195=$D$2,'FLETES (#) MAYO'!O195*O$2,IF($C195=$D$3,'FLETES (#) MAYO'!O195*O$3,IF($C195=$D$4,'FLETES (#) MAYO'!O195*O$4,IF($C195=$D$5,'FLETES (#) MAYO'!O195*O$5,0))))</f>
        <v>0</v>
      </c>
      <c r="P195" s="179">
        <f>IF($C195=$D$2,'FLETES (#) MAYO'!P195*P$2,IF($C195=$D$3,'FLETES (#) MAYO'!P195*P$3,IF($C195=$D$4,'FLETES (#) MAYO'!P195*P$4,IF($C195=$D$5,'FLETES (#) MAYO'!P195*P$5,0))))</f>
        <v>0</v>
      </c>
      <c r="Q195" s="179">
        <f>IF($C195=$D$2,'FLETES (#) MAYO'!Q195*Q$2,IF($C195=$D$3,'FLETES (#) MAYO'!Q195*Q$3,IF($C195=$D$4,'FLETES (#) MAYO'!Q195*Q$4,IF($C195=$D$5,'FLETES (#) MAYO'!Q195*Q$5,0))))</f>
        <v>0</v>
      </c>
      <c r="R195" s="179">
        <f>IF($C195=$D$2,'FLETES (#) MAYO'!R195*R$2,IF($C195=$D$3,'FLETES (#) MAYO'!R195*R$3,IF($C195=$D$4,'FLETES (#) MAYO'!R195*R$4,IF($C195=$D$5,'FLETES (#) MAYO'!R195*R$5,0))))</f>
        <v>0</v>
      </c>
      <c r="S195" s="179">
        <f>IF($C195=$D$2,'FLETES (#) MAYO'!S195*S$2,IF($C195=$D$3,'FLETES (#) MAYO'!S195*S$3,IF($C195=$D$4,'FLETES (#) MAYO'!S195*S$4,IF($C195=$D$5,'FLETES (#) MAYO'!S195*S$5,0))))</f>
        <v>0</v>
      </c>
      <c r="T195" s="179">
        <f>IF($C195=$D$2,'FLETES (#) MAYO'!T195*T$2,IF($C195=$D$3,'FLETES (#) MAYO'!T195*T$3,IF($C195=$D$4,'FLETES (#) MAYO'!T195*T$4,IF($C195=$D$5,'FLETES (#) MAYO'!T195*T$5,0))))</f>
        <v>0</v>
      </c>
      <c r="U195" s="179">
        <f>IF($C195=$D$2,'FLETES (#) MAYO'!U195*U$2,IF($C195=$D$3,'FLETES (#) MAYO'!U195*U$3,IF($C195=$D$4,'FLETES (#) MAYO'!U195*U$4,IF($C195=$D$5,'FLETES (#) MAYO'!U195*U$5,0))))</f>
        <v>0</v>
      </c>
      <c r="V195" s="179">
        <f>IF($C195=$D$2,'FLETES (#) MAYO'!V195*V$2,IF($C195=$D$3,'FLETES (#) MAYO'!V195*V$3,IF($C195=$D$4,'FLETES (#) MAYO'!V195*V$4,IF($C195=$D$5,'FLETES (#) MAYO'!V195*V$5,0))))</f>
        <v>0</v>
      </c>
      <c r="W195" s="179">
        <f>IF($C195=$D$2,'FLETES (#) MAYO'!W195*W$2,IF($C195=$D$3,'FLETES (#) MAYO'!W195*W$3,IF($C195=$D$4,'FLETES (#) MAYO'!W195*W$4,IF($C195=$D$5,'FLETES (#) MAYO'!W195*W$5,0))))</f>
        <v>0</v>
      </c>
      <c r="X195" s="179">
        <f>IF($C195=$D$2,'FLETES (#) MAYO'!X195*X$2,IF($C195=$D$3,'FLETES (#) MAYO'!X195*X$3,IF($C195=$D$4,'FLETES (#) MAYO'!X195*X$4,IF($C195=$D$5,'FLETES (#) MAYO'!X195*X$5,0))))</f>
        <v>0</v>
      </c>
      <c r="Y195" s="179">
        <f>IF($C195=$D$2,'FLETES (#) MAYO'!Y195*Y$2,IF($C195=$D$3,'FLETES (#) MAYO'!Y195*Y$3,IF($C195=$D$4,'FLETES (#) MAYO'!Y195*Y$4,IF($C195=$D$5,'FLETES (#) MAYO'!Y195*Y$5,0))))</f>
        <v>0</v>
      </c>
      <c r="Z195" s="179">
        <f>IF($C195=$D$2,'FLETES (#) MAYO'!Z195*Z$2,IF($C195=$D$3,'FLETES (#) MAYO'!Z195*Z$3,IF($C195=$D$4,'FLETES (#) MAYO'!Z195*Z$4,IF($C195=$D$5,'FLETES (#) MAYO'!Z195*Z$5,0))))</f>
        <v>0</v>
      </c>
      <c r="AA195" s="179">
        <f>IF($C195=$D$2,'FLETES (#) MAYO'!AA195*AA$2,IF($C195=$D$3,'FLETES (#) MAYO'!AA195*AA$3,IF($C195=$D$4,'FLETES (#) MAYO'!AA195*AA$4,IF($C195=$D$5,'FLETES (#) MAYO'!AA195*AA$5,0))))</f>
        <v>0</v>
      </c>
      <c r="AB195" s="179">
        <f>IF($C195=$D$2,'FLETES (#) MAYO'!AB195*AB$2,IF($C195=$D$3,'FLETES (#) MAYO'!AB195*AB$3,IF($C195=$D$4,'FLETES (#) MAYO'!AB195*AB$4,IF($C195=$D$5,'FLETES (#) MAYO'!AB195*AB$5,0))))</f>
        <v>0</v>
      </c>
      <c r="AC195" s="179">
        <f>IF($C195=$D$2,'FLETES (#) MAYO'!AC195*AC$2,IF($C195=$D$3,'FLETES (#) MAYO'!AC195*AC$3,IF($C195=$D$4,'FLETES (#) MAYO'!AC195*AC$4,IF($C195=$D$5,'FLETES (#) MAYO'!AC195*AC$5,0))))</f>
        <v>0</v>
      </c>
      <c r="AD195" s="179">
        <f>IF($C195=$D$2,'FLETES (#) MAYO'!AD195*AD$2,IF($C195=$D$3,'FLETES (#) MAYO'!AD195*AD$3,IF($C195=$D$4,'FLETES (#) MAYO'!AD195*AD$4,IF($C195=$D$5,'FLETES (#) MAYO'!AD195*AD$5,0))))</f>
        <v>0</v>
      </c>
      <c r="AE195" s="179">
        <f>IF($C195=$D$2,'FLETES (#) MAYO'!AE195*AE$2,IF($C195=$D$3,'FLETES (#) MAYO'!AE195*AE$3,IF($C195=$D$4,'FLETES (#) MAYO'!AE195*AE$4,IF($C195=$D$5,'FLETES (#) MAYO'!AE195*AE$5,0))))</f>
        <v>0</v>
      </c>
      <c r="AF195" s="179">
        <f>IF($C195=$D$2,'FLETES (#) MAYO'!AF195*AF$2,IF($C195=$D$3,'FLETES (#) MAYO'!AF195*AF$3,IF($C195=$D$4,'FLETES (#) MAYO'!AF195*AF$4,IF($C195=$D$5,'FLETES (#) MAYO'!AF195*AF$5,0))))</f>
        <v>0</v>
      </c>
      <c r="AG195" s="179">
        <f>IF($C195=$D$2,'FLETES (#) MAYO'!AG195*AG$2,IF($C195=$D$3,'FLETES (#) MAYO'!AG195*AG$3,IF($C195=$D$4,'FLETES (#) MAYO'!AG195*AG$4,IF($C195=$D$5,'FLETES (#) MAYO'!AG195*AG$5,0))))</f>
        <v>0</v>
      </c>
      <c r="AH195" s="179">
        <f>IF($C195=$D$2,'FLETES (#) MAYO'!AH195*AH$2,IF($C195=$D$3,'FLETES (#) MAYO'!AH195*AH$3,IF($C195=$D$4,'FLETES (#) MAYO'!AH195*AH$4,IF($C195=$D$5,'FLETES (#) MAYO'!AH195*AH$5,0))))</f>
        <v>0</v>
      </c>
      <c r="AI195" s="179">
        <f>IF($C195=$D$2,'FLETES (#) MAYO'!AI195*AI$2,IF($C195=$D$3,'FLETES (#) MAYO'!AI195*AI$3,IF($C195=$D$4,'FLETES (#) MAYO'!AI195*AI$4,IF($C195=$D$5,'FLETES (#) MAYO'!AI195*AI$5,0))))</f>
        <v>0</v>
      </c>
      <c r="AJ195" s="179">
        <f>IF($C195=$D$2,'FLETES (#) MAYO'!AJ195*AJ$2,IF($C195=$D$3,'FLETES (#) MAYO'!AJ195*AJ$3,IF($C195=$D$4,'FLETES (#) MAYO'!AJ195*AJ$4,IF($C195=$D$5,'FLETES (#) MAYO'!AJ195*AJ$5,0))))</f>
        <v>0</v>
      </c>
      <c r="AK195" s="179">
        <f>IF($C195=$D$2,'FLETES (#) MAYO'!AK195*AK$2,IF($C195=$D$3,'FLETES (#) MAYO'!AK195*AK$3,IF($C195=$D$4,'FLETES (#) MAYO'!AK195*AK$4,IF($C195=$D$5,'FLETES (#) MAYO'!AK195*AK$5,0))))</f>
        <v>0</v>
      </c>
      <c r="AL195" s="179">
        <f>IF($C195=$D$2,'FLETES (#) MAYO'!AL195*AL$2,IF($C195=$D$3,'FLETES (#) MAYO'!AL195*AL$3,IF($C195=$D$4,'FLETES (#) MAYO'!AL195*AL$4,IF($C195=$D$5,'FLETES (#) MAYO'!AL195*AL$5,0))))</f>
        <v>0</v>
      </c>
      <c r="AM195" s="179">
        <f>IF($C195=$D$2,'FLETES (#) MAYO'!AM195*AM$2,IF($C195=$D$3,'FLETES (#) MAYO'!AM195*AM$3,IF($C195=$D$4,'FLETES (#) MAYO'!AM195*AM$4,IF($C195=$D$5,'FLETES (#) MAYO'!AM195*AM$5,0))))</f>
        <v>0</v>
      </c>
    </row>
    <row r="196" spans="1:39">
      <c r="A196" s="141"/>
      <c r="B196" s="165"/>
      <c r="C196" s="165"/>
      <c r="D196" s="178">
        <f t="shared" si="0"/>
        <v>0</v>
      </c>
      <c r="E196" s="179">
        <f>IF($C196=$D$2,'FLETES (#) MAYO'!E196*E$2,IF($C196=$D$3,'FLETES (#) MAYO'!E196*E$3,IF($C196=$D$4,'FLETES (#) MAYO'!E196*E$4,IF($C196=$D$5,'FLETES (#) MAYO'!E196*E$5,0))))</f>
        <v>0</v>
      </c>
      <c r="F196" s="179">
        <f>IF($C196=$D$2,'FLETES (#) MAYO'!F196*F$2,IF($C196=$D$3,'FLETES (#) MAYO'!F196*F$3,IF($C196=$D$4,'FLETES (#) MAYO'!F196*F$4,IF($C196=$D$5,'FLETES (#) MAYO'!F196*F$5,0))))</f>
        <v>0</v>
      </c>
      <c r="G196" s="179">
        <f>IF($C196=$D$2,'FLETES (#) MAYO'!G196*G$2,IF($C196=$D$3,'FLETES (#) MAYO'!G196*G$3,IF($C196=$D$4,'FLETES (#) MAYO'!G196*G$4,IF($C196=$D$5,'FLETES (#) MAYO'!G196*G$5,0))))</f>
        <v>0</v>
      </c>
      <c r="H196" s="179">
        <f>IF($C196=$D$2,'FLETES (#) MAYO'!H196*H$2,IF($C196=$D$3,'FLETES (#) MAYO'!H196*H$3,IF($C196=$D$4,'FLETES (#) MAYO'!H196*H$4,IF($C196=$D$5,'FLETES (#) MAYO'!H196*H$5,0))))</f>
        <v>0</v>
      </c>
      <c r="I196" s="179">
        <f>IF($C196=$D$2,'FLETES (#) MAYO'!I196*I$2,IF($C196=$D$3,'FLETES (#) MAYO'!I196*I$3,IF($C196=$D$4,'FLETES (#) MAYO'!I196*I$4,IF($C196=$D$5,'FLETES (#) MAYO'!I196*I$5,0))))</f>
        <v>0</v>
      </c>
      <c r="J196" s="179">
        <f>IF($C196=$D$2,'FLETES (#) MAYO'!J196*J$2,IF($C196=$D$3,'FLETES (#) MAYO'!J196*J$3,IF($C196=$D$4,'FLETES (#) MAYO'!J196*J$4,IF($C196=$D$5,'FLETES (#) MAYO'!J196*J$5,0))))</f>
        <v>0</v>
      </c>
      <c r="K196" s="179">
        <f>IF($C196=$D$2,'FLETES (#) MAYO'!K196*K$2,IF($C196=$D$3,'FLETES (#) MAYO'!K196*K$3,IF($C196=$D$4,'FLETES (#) MAYO'!K196*K$4,IF($C196=$D$5,'FLETES (#) MAYO'!K196*K$5,0))))</f>
        <v>0</v>
      </c>
      <c r="L196" s="179">
        <f>IF($C196=$D$2,'FLETES (#) MAYO'!L196*L$2,IF($C196=$D$3,'FLETES (#) MAYO'!L196*L$3,IF($C196=$D$4,'FLETES (#) MAYO'!L196*L$4,IF($C196=$D$5,'FLETES (#) MAYO'!L196*L$5,0))))</f>
        <v>0</v>
      </c>
      <c r="M196" s="179">
        <f>IF($C196=$D$2,'FLETES (#) MAYO'!M196*M$2,IF($C196=$D$3,'FLETES (#) MAYO'!M196*M$3,IF($C196=$D$4,'FLETES (#) MAYO'!M196*M$4,IF($C196=$D$5,'FLETES (#) MAYO'!M196*M$5,0))))</f>
        <v>0</v>
      </c>
      <c r="N196" s="179">
        <f>IF($C196=$D$2,'FLETES (#) MAYO'!N196*N$2,IF($C196=$D$3,'FLETES (#) MAYO'!N196*N$3,IF($C196=$D$4,'FLETES (#) MAYO'!N196*N$4,IF($C196=$D$5,'FLETES (#) MAYO'!N196*N$5,0))))</f>
        <v>0</v>
      </c>
      <c r="O196" s="179">
        <f>IF($C196=$D$2,'FLETES (#) MAYO'!O196*O$2,IF($C196=$D$3,'FLETES (#) MAYO'!O196*O$3,IF($C196=$D$4,'FLETES (#) MAYO'!O196*O$4,IF($C196=$D$5,'FLETES (#) MAYO'!O196*O$5,0))))</f>
        <v>0</v>
      </c>
      <c r="P196" s="179">
        <f>IF($C196=$D$2,'FLETES (#) MAYO'!P196*P$2,IF($C196=$D$3,'FLETES (#) MAYO'!P196*P$3,IF($C196=$D$4,'FLETES (#) MAYO'!P196*P$4,IF($C196=$D$5,'FLETES (#) MAYO'!P196*P$5,0))))</f>
        <v>0</v>
      </c>
      <c r="Q196" s="179">
        <f>IF($C196=$D$2,'FLETES (#) MAYO'!Q196*Q$2,IF($C196=$D$3,'FLETES (#) MAYO'!Q196*Q$3,IF($C196=$D$4,'FLETES (#) MAYO'!Q196*Q$4,IF($C196=$D$5,'FLETES (#) MAYO'!Q196*Q$5,0))))</f>
        <v>0</v>
      </c>
      <c r="R196" s="179">
        <f>IF($C196=$D$2,'FLETES (#) MAYO'!R196*R$2,IF($C196=$D$3,'FLETES (#) MAYO'!R196*R$3,IF($C196=$D$4,'FLETES (#) MAYO'!R196*R$4,IF($C196=$D$5,'FLETES (#) MAYO'!R196*R$5,0))))</f>
        <v>0</v>
      </c>
      <c r="S196" s="179">
        <f>IF($C196=$D$2,'FLETES (#) MAYO'!S196*S$2,IF($C196=$D$3,'FLETES (#) MAYO'!S196*S$3,IF($C196=$D$4,'FLETES (#) MAYO'!S196*S$4,IF($C196=$D$5,'FLETES (#) MAYO'!S196*S$5,0))))</f>
        <v>0</v>
      </c>
      <c r="T196" s="179">
        <f>IF($C196=$D$2,'FLETES (#) MAYO'!T196*T$2,IF($C196=$D$3,'FLETES (#) MAYO'!T196*T$3,IF($C196=$D$4,'FLETES (#) MAYO'!T196*T$4,IF($C196=$D$5,'FLETES (#) MAYO'!T196*T$5,0))))</f>
        <v>0</v>
      </c>
      <c r="U196" s="179">
        <f>IF($C196=$D$2,'FLETES (#) MAYO'!U196*U$2,IF($C196=$D$3,'FLETES (#) MAYO'!U196*U$3,IF($C196=$D$4,'FLETES (#) MAYO'!U196*U$4,IF($C196=$D$5,'FLETES (#) MAYO'!U196*U$5,0))))</f>
        <v>0</v>
      </c>
      <c r="V196" s="179">
        <f>IF($C196=$D$2,'FLETES (#) MAYO'!V196*V$2,IF($C196=$D$3,'FLETES (#) MAYO'!V196*V$3,IF($C196=$D$4,'FLETES (#) MAYO'!V196*V$4,IF($C196=$D$5,'FLETES (#) MAYO'!V196*V$5,0))))</f>
        <v>0</v>
      </c>
      <c r="W196" s="179">
        <f>IF($C196=$D$2,'FLETES (#) MAYO'!W196*W$2,IF($C196=$D$3,'FLETES (#) MAYO'!W196*W$3,IF($C196=$D$4,'FLETES (#) MAYO'!W196*W$4,IF($C196=$D$5,'FLETES (#) MAYO'!W196*W$5,0))))</f>
        <v>0</v>
      </c>
      <c r="X196" s="179">
        <f>IF($C196=$D$2,'FLETES (#) MAYO'!X196*X$2,IF($C196=$D$3,'FLETES (#) MAYO'!X196*X$3,IF($C196=$D$4,'FLETES (#) MAYO'!X196*X$4,IF($C196=$D$5,'FLETES (#) MAYO'!X196*X$5,0))))</f>
        <v>0</v>
      </c>
      <c r="Y196" s="179">
        <f>IF($C196=$D$2,'FLETES (#) MAYO'!Y196*Y$2,IF($C196=$D$3,'FLETES (#) MAYO'!Y196*Y$3,IF($C196=$D$4,'FLETES (#) MAYO'!Y196*Y$4,IF($C196=$D$5,'FLETES (#) MAYO'!Y196*Y$5,0))))</f>
        <v>0</v>
      </c>
      <c r="Z196" s="179">
        <f>IF($C196=$D$2,'FLETES (#) MAYO'!Z196*Z$2,IF($C196=$D$3,'FLETES (#) MAYO'!Z196*Z$3,IF($C196=$D$4,'FLETES (#) MAYO'!Z196*Z$4,IF($C196=$D$5,'FLETES (#) MAYO'!Z196*Z$5,0))))</f>
        <v>0</v>
      </c>
      <c r="AA196" s="179">
        <f>IF($C196=$D$2,'FLETES (#) MAYO'!AA196*AA$2,IF($C196=$D$3,'FLETES (#) MAYO'!AA196*AA$3,IF($C196=$D$4,'FLETES (#) MAYO'!AA196*AA$4,IF($C196=$D$5,'FLETES (#) MAYO'!AA196*AA$5,0))))</f>
        <v>0</v>
      </c>
      <c r="AB196" s="179">
        <f>IF($C196=$D$2,'FLETES (#) MAYO'!AB196*AB$2,IF($C196=$D$3,'FLETES (#) MAYO'!AB196*AB$3,IF($C196=$D$4,'FLETES (#) MAYO'!AB196*AB$4,IF($C196=$D$5,'FLETES (#) MAYO'!AB196*AB$5,0))))</f>
        <v>0</v>
      </c>
      <c r="AC196" s="179">
        <f>IF($C196=$D$2,'FLETES (#) MAYO'!AC196*AC$2,IF($C196=$D$3,'FLETES (#) MAYO'!AC196*AC$3,IF($C196=$D$4,'FLETES (#) MAYO'!AC196*AC$4,IF($C196=$D$5,'FLETES (#) MAYO'!AC196*AC$5,0))))</f>
        <v>0</v>
      </c>
      <c r="AD196" s="179">
        <f>IF($C196=$D$2,'FLETES (#) MAYO'!AD196*AD$2,IF($C196=$D$3,'FLETES (#) MAYO'!AD196*AD$3,IF($C196=$D$4,'FLETES (#) MAYO'!AD196*AD$4,IF($C196=$D$5,'FLETES (#) MAYO'!AD196*AD$5,0))))</f>
        <v>0</v>
      </c>
      <c r="AE196" s="179">
        <f>IF($C196=$D$2,'FLETES (#) MAYO'!AE196*AE$2,IF($C196=$D$3,'FLETES (#) MAYO'!AE196*AE$3,IF($C196=$D$4,'FLETES (#) MAYO'!AE196*AE$4,IF($C196=$D$5,'FLETES (#) MAYO'!AE196*AE$5,0))))</f>
        <v>0</v>
      </c>
      <c r="AF196" s="179">
        <f>IF($C196=$D$2,'FLETES (#) MAYO'!AF196*AF$2,IF($C196=$D$3,'FLETES (#) MAYO'!AF196*AF$3,IF($C196=$D$4,'FLETES (#) MAYO'!AF196*AF$4,IF($C196=$D$5,'FLETES (#) MAYO'!AF196*AF$5,0))))</f>
        <v>0</v>
      </c>
      <c r="AG196" s="179">
        <f>IF($C196=$D$2,'FLETES (#) MAYO'!AG196*AG$2,IF($C196=$D$3,'FLETES (#) MAYO'!AG196*AG$3,IF($C196=$D$4,'FLETES (#) MAYO'!AG196*AG$4,IF($C196=$D$5,'FLETES (#) MAYO'!AG196*AG$5,0))))</f>
        <v>0</v>
      </c>
      <c r="AH196" s="179">
        <f>IF($C196=$D$2,'FLETES (#) MAYO'!AH196*AH$2,IF($C196=$D$3,'FLETES (#) MAYO'!AH196*AH$3,IF($C196=$D$4,'FLETES (#) MAYO'!AH196*AH$4,IF($C196=$D$5,'FLETES (#) MAYO'!AH196*AH$5,0))))</f>
        <v>0</v>
      </c>
      <c r="AI196" s="179">
        <f>IF($C196=$D$2,'FLETES (#) MAYO'!AI196*AI$2,IF($C196=$D$3,'FLETES (#) MAYO'!AI196*AI$3,IF($C196=$D$4,'FLETES (#) MAYO'!AI196*AI$4,IF($C196=$D$5,'FLETES (#) MAYO'!AI196*AI$5,0))))</f>
        <v>0</v>
      </c>
      <c r="AJ196" s="179">
        <f>IF($C196=$D$2,'FLETES (#) MAYO'!AJ196*AJ$2,IF($C196=$D$3,'FLETES (#) MAYO'!AJ196*AJ$3,IF($C196=$D$4,'FLETES (#) MAYO'!AJ196*AJ$4,IF($C196=$D$5,'FLETES (#) MAYO'!AJ196*AJ$5,0))))</f>
        <v>0</v>
      </c>
      <c r="AK196" s="179">
        <f>IF($C196=$D$2,'FLETES (#) MAYO'!AK196*AK$2,IF($C196=$D$3,'FLETES (#) MAYO'!AK196*AK$3,IF($C196=$D$4,'FLETES (#) MAYO'!AK196*AK$4,IF($C196=$D$5,'FLETES (#) MAYO'!AK196*AK$5,0))))</f>
        <v>0</v>
      </c>
      <c r="AL196" s="179">
        <f>IF($C196=$D$2,'FLETES (#) MAYO'!AL196*AL$2,IF($C196=$D$3,'FLETES (#) MAYO'!AL196*AL$3,IF($C196=$D$4,'FLETES (#) MAYO'!AL196*AL$4,IF($C196=$D$5,'FLETES (#) MAYO'!AL196*AL$5,0))))</f>
        <v>0</v>
      </c>
      <c r="AM196" s="179">
        <f>IF($C196=$D$2,'FLETES (#) MAYO'!AM196*AM$2,IF($C196=$D$3,'FLETES (#) MAYO'!AM196*AM$3,IF($C196=$D$4,'FLETES (#) MAYO'!AM196*AM$4,IF($C196=$D$5,'FLETES (#) MAYO'!AM196*AM$5,0))))</f>
        <v>0</v>
      </c>
    </row>
    <row r="197" spans="1:39">
      <c r="A197" s="141"/>
      <c r="B197" s="165"/>
      <c r="C197" s="165"/>
      <c r="D197" s="178">
        <f t="shared" si="0"/>
        <v>0</v>
      </c>
      <c r="E197" s="179">
        <f>IF($C197=$D$2,'FLETES (#) MAYO'!E197*E$2,IF($C197=$D$3,'FLETES (#) MAYO'!E197*E$3,IF($C197=$D$4,'FLETES (#) MAYO'!E197*E$4,IF($C197=$D$5,'FLETES (#) MAYO'!E197*E$5,0))))</f>
        <v>0</v>
      </c>
      <c r="F197" s="179">
        <f>IF($C197=$D$2,'FLETES (#) MAYO'!F197*F$2,IF($C197=$D$3,'FLETES (#) MAYO'!F197*F$3,IF($C197=$D$4,'FLETES (#) MAYO'!F197*F$4,IF($C197=$D$5,'FLETES (#) MAYO'!F197*F$5,0))))</f>
        <v>0</v>
      </c>
      <c r="G197" s="179">
        <f>IF($C197=$D$2,'FLETES (#) MAYO'!G197*G$2,IF($C197=$D$3,'FLETES (#) MAYO'!G197*G$3,IF($C197=$D$4,'FLETES (#) MAYO'!G197*G$4,IF($C197=$D$5,'FLETES (#) MAYO'!G197*G$5,0))))</f>
        <v>0</v>
      </c>
      <c r="H197" s="179">
        <f>IF($C197=$D$2,'FLETES (#) MAYO'!H197*H$2,IF($C197=$D$3,'FLETES (#) MAYO'!H197*H$3,IF($C197=$D$4,'FLETES (#) MAYO'!H197*H$4,IF($C197=$D$5,'FLETES (#) MAYO'!H197*H$5,0))))</f>
        <v>0</v>
      </c>
      <c r="I197" s="179">
        <f>IF($C197=$D$2,'FLETES (#) MAYO'!I197*I$2,IF($C197=$D$3,'FLETES (#) MAYO'!I197*I$3,IF($C197=$D$4,'FLETES (#) MAYO'!I197*I$4,IF($C197=$D$5,'FLETES (#) MAYO'!I197*I$5,0))))</f>
        <v>0</v>
      </c>
      <c r="J197" s="179">
        <f>IF($C197=$D$2,'FLETES (#) MAYO'!J197*J$2,IF($C197=$D$3,'FLETES (#) MAYO'!J197*J$3,IF($C197=$D$4,'FLETES (#) MAYO'!J197*J$4,IF($C197=$D$5,'FLETES (#) MAYO'!J197*J$5,0))))</f>
        <v>0</v>
      </c>
      <c r="K197" s="179">
        <f>IF($C197=$D$2,'FLETES (#) MAYO'!K197*K$2,IF($C197=$D$3,'FLETES (#) MAYO'!K197*K$3,IF($C197=$D$4,'FLETES (#) MAYO'!K197*K$4,IF($C197=$D$5,'FLETES (#) MAYO'!K197*K$5,0))))</f>
        <v>0</v>
      </c>
      <c r="L197" s="179">
        <f>IF($C197=$D$2,'FLETES (#) MAYO'!L197*L$2,IF($C197=$D$3,'FLETES (#) MAYO'!L197*L$3,IF($C197=$D$4,'FLETES (#) MAYO'!L197*L$4,IF($C197=$D$5,'FLETES (#) MAYO'!L197*L$5,0))))</f>
        <v>0</v>
      </c>
      <c r="M197" s="179">
        <f>IF($C197=$D$2,'FLETES (#) MAYO'!M197*M$2,IF($C197=$D$3,'FLETES (#) MAYO'!M197*M$3,IF($C197=$D$4,'FLETES (#) MAYO'!M197*M$4,IF($C197=$D$5,'FLETES (#) MAYO'!M197*M$5,0))))</f>
        <v>0</v>
      </c>
      <c r="N197" s="179">
        <f>IF($C197=$D$2,'FLETES (#) MAYO'!N197*N$2,IF($C197=$D$3,'FLETES (#) MAYO'!N197*N$3,IF($C197=$D$4,'FLETES (#) MAYO'!N197*N$4,IF($C197=$D$5,'FLETES (#) MAYO'!N197*N$5,0))))</f>
        <v>0</v>
      </c>
      <c r="O197" s="179">
        <f>IF($C197=$D$2,'FLETES (#) MAYO'!O197*O$2,IF($C197=$D$3,'FLETES (#) MAYO'!O197*O$3,IF($C197=$D$4,'FLETES (#) MAYO'!O197*O$4,IF($C197=$D$5,'FLETES (#) MAYO'!O197*O$5,0))))</f>
        <v>0</v>
      </c>
      <c r="P197" s="179">
        <f>IF($C197=$D$2,'FLETES (#) MAYO'!P197*P$2,IF($C197=$D$3,'FLETES (#) MAYO'!P197*P$3,IF($C197=$D$4,'FLETES (#) MAYO'!P197*P$4,IF($C197=$D$5,'FLETES (#) MAYO'!P197*P$5,0))))</f>
        <v>0</v>
      </c>
      <c r="Q197" s="179">
        <f>IF($C197=$D$2,'FLETES (#) MAYO'!Q197*Q$2,IF($C197=$D$3,'FLETES (#) MAYO'!Q197*Q$3,IF($C197=$D$4,'FLETES (#) MAYO'!Q197*Q$4,IF($C197=$D$5,'FLETES (#) MAYO'!Q197*Q$5,0))))</f>
        <v>0</v>
      </c>
      <c r="R197" s="179">
        <f>IF($C197=$D$2,'FLETES (#) MAYO'!R197*R$2,IF($C197=$D$3,'FLETES (#) MAYO'!R197*R$3,IF($C197=$D$4,'FLETES (#) MAYO'!R197*R$4,IF($C197=$D$5,'FLETES (#) MAYO'!R197*R$5,0))))</f>
        <v>0</v>
      </c>
      <c r="S197" s="179">
        <f>IF($C197=$D$2,'FLETES (#) MAYO'!S197*S$2,IF($C197=$D$3,'FLETES (#) MAYO'!S197*S$3,IF($C197=$D$4,'FLETES (#) MAYO'!S197*S$4,IF($C197=$D$5,'FLETES (#) MAYO'!S197*S$5,0))))</f>
        <v>0</v>
      </c>
      <c r="T197" s="179">
        <f>IF($C197=$D$2,'FLETES (#) MAYO'!T197*T$2,IF($C197=$D$3,'FLETES (#) MAYO'!T197*T$3,IF($C197=$D$4,'FLETES (#) MAYO'!T197*T$4,IF($C197=$D$5,'FLETES (#) MAYO'!T197*T$5,0))))</f>
        <v>0</v>
      </c>
      <c r="U197" s="179">
        <f>IF($C197=$D$2,'FLETES (#) MAYO'!U197*U$2,IF($C197=$D$3,'FLETES (#) MAYO'!U197*U$3,IF($C197=$D$4,'FLETES (#) MAYO'!U197*U$4,IF($C197=$D$5,'FLETES (#) MAYO'!U197*U$5,0))))</f>
        <v>0</v>
      </c>
      <c r="V197" s="179">
        <f>IF($C197=$D$2,'FLETES (#) MAYO'!V197*V$2,IF($C197=$D$3,'FLETES (#) MAYO'!V197*V$3,IF($C197=$D$4,'FLETES (#) MAYO'!V197*V$4,IF($C197=$D$5,'FLETES (#) MAYO'!V197*V$5,0))))</f>
        <v>0</v>
      </c>
      <c r="W197" s="179">
        <f>IF($C197=$D$2,'FLETES (#) MAYO'!W197*W$2,IF($C197=$D$3,'FLETES (#) MAYO'!W197*W$3,IF($C197=$D$4,'FLETES (#) MAYO'!W197*W$4,IF($C197=$D$5,'FLETES (#) MAYO'!W197*W$5,0))))</f>
        <v>0</v>
      </c>
      <c r="X197" s="179">
        <f>IF($C197=$D$2,'FLETES (#) MAYO'!X197*X$2,IF($C197=$D$3,'FLETES (#) MAYO'!X197*X$3,IF($C197=$D$4,'FLETES (#) MAYO'!X197*X$4,IF($C197=$D$5,'FLETES (#) MAYO'!X197*X$5,0))))</f>
        <v>0</v>
      </c>
      <c r="Y197" s="179">
        <f>IF($C197=$D$2,'FLETES (#) MAYO'!Y197*Y$2,IF($C197=$D$3,'FLETES (#) MAYO'!Y197*Y$3,IF($C197=$D$4,'FLETES (#) MAYO'!Y197*Y$4,IF($C197=$D$5,'FLETES (#) MAYO'!Y197*Y$5,0))))</f>
        <v>0</v>
      </c>
      <c r="Z197" s="179">
        <f>IF($C197=$D$2,'FLETES (#) MAYO'!Z197*Z$2,IF($C197=$D$3,'FLETES (#) MAYO'!Z197*Z$3,IF($C197=$D$4,'FLETES (#) MAYO'!Z197*Z$4,IF($C197=$D$5,'FLETES (#) MAYO'!Z197*Z$5,0))))</f>
        <v>0</v>
      </c>
      <c r="AA197" s="179">
        <f>IF($C197=$D$2,'FLETES (#) MAYO'!AA197*AA$2,IF($C197=$D$3,'FLETES (#) MAYO'!AA197*AA$3,IF($C197=$D$4,'FLETES (#) MAYO'!AA197*AA$4,IF($C197=$D$5,'FLETES (#) MAYO'!AA197*AA$5,0))))</f>
        <v>0</v>
      </c>
      <c r="AB197" s="179">
        <f>IF($C197=$D$2,'FLETES (#) MAYO'!AB197*AB$2,IF($C197=$D$3,'FLETES (#) MAYO'!AB197*AB$3,IF($C197=$D$4,'FLETES (#) MAYO'!AB197*AB$4,IF($C197=$D$5,'FLETES (#) MAYO'!AB197*AB$5,0))))</f>
        <v>0</v>
      </c>
      <c r="AC197" s="179">
        <f>IF($C197=$D$2,'FLETES (#) MAYO'!AC197*AC$2,IF($C197=$D$3,'FLETES (#) MAYO'!AC197*AC$3,IF($C197=$D$4,'FLETES (#) MAYO'!AC197*AC$4,IF($C197=$D$5,'FLETES (#) MAYO'!AC197*AC$5,0))))</f>
        <v>0</v>
      </c>
      <c r="AD197" s="179">
        <f>IF($C197=$D$2,'FLETES (#) MAYO'!AD197*AD$2,IF($C197=$D$3,'FLETES (#) MAYO'!AD197*AD$3,IF($C197=$D$4,'FLETES (#) MAYO'!AD197*AD$4,IF($C197=$D$5,'FLETES (#) MAYO'!AD197*AD$5,0))))</f>
        <v>0</v>
      </c>
      <c r="AE197" s="179">
        <f>IF($C197=$D$2,'FLETES (#) MAYO'!AE197*AE$2,IF($C197=$D$3,'FLETES (#) MAYO'!AE197*AE$3,IF($C197=$D$4,'FLETES (#) MAYO'!AE197*AE$4,IF($C197=$D$5,'FLETES (#) MAYO'!AE197*AE$5,0))))</f>
        <v>0</v>
      </c>
      <c r="AF197" s="179">
        <f>IF($C197=$D$2,'FLETES (#) MAYO'!AF197*AF$2,IF($C197=$D$3,'FLETES (#) MAYO'!AF197*AF$3,IF($C197=$D$4,'FLETES (#) MAYO'!AF197*AF$4,IF($C197=$D$5,'FLETES (#) MAYO'!AF197*AF$5,0))))</f>
        <v>0</v>
      </c>
      <c r="AG197" s="179">
        <f>IF($C197=$D$2,'FLETES (#) MAYO'!AG197*AG$2,IF($C197=$D$3,'FLETES (#) MAYO'!AG197*AG$3,IF($C197=$D$4,'FLETES (#) MAYO'!AG197*AG$4,IF($C197=$D$5,'FLETES (#) MAYO'!AG197*AG$5,0))))</f>
        <v>0</v>
      </c>
      <c r="AH197" s="179">
        <f>IF($C197=$D$2,'FLETES (#) MAYO'!AH197*AH$2,IF($C197=$D$3,'FLETES (#) MAYO'!AH197*AH$3,IF($C197=$D$4,'FLETES (#) MAYO'!AH197*AH$4,IF($C197=$D$5,'FLETES (#) MAYO'!AH197*AH$5,0))))</f>
        <v>0</v>
      </c>
      <c r="AI197" s="179">
        <f>IF($C197=$D$2,'FLETES (#) MAYO'!AI197*AI$2,IF($C197=$D$3,'FLETES (#) MAYO'!AI197*AI$3,IF($C197=$D$4,'FLETES (#) MAYO'!AI197*AI$4,IF($C197=$D$5,'FLETES (#) MAYO'!AI197*AI$5,0))))</f>
        <v>0</v>
      </c>
      <c r="AJ197" s="179">
        <f>IF($C197=$D$2,'FLETES (#) MAYO'!AJ197*AJ$2,IF($C197=$D$3,'FLETES (#) MAYO'!AJ197*AJ$3,IF($C197=$D$4,'FLETES (#) MAYO'!AJ197*AJ$4,IF($C197=$D$5,'FLETES (#) MAYO'!AJ197*AJ$5,0))))</f>
        <v>0</v>
      </c>
      <c r="AK197" s="179">
        <f>IF($C197=$D$2,'FLETES (#) MAYO'!AK197*AK$2,IF($C197=$D$3,'FLETES (#) MAYO'!AK197*AK$3,IF($C197=$D$4,'FLETES (#) MAYO'!AK197*AK$4,IF($C197=$D$5,'FLETES (#) MAYO'!AK197*AK$5,0))))</f>
        <v>0</v>
      </c>
      <c r="AL197" s="179">
        <f>IF($C197=$D$2,'FLETES (#) MAYO'!AL197*AL$2,IF($C197=$D$3,'FLETES (#) MAYO'!AL197*AL$3,IF($C197=$D$4,'FLETES (#) MAYO'!AL197*AL$4,IF($C197=$D$5,'FLETES (#) MAYO'!AL197*AL$5,0))))</f>
        <v>0</v>
      </c>
      <c r="AM197" s="179">
        <f>IF($C197=$D$2,'FLETES (#) MAYO'!AM197*AM$2,IF($C197=$D$3,'FLETES (#) MAYO'!AM197*AM$3,IF($C197=$D$4,'FLETES (#) MAYO'!AM197*AM$4,IF($C197=$D$5,'FLETES (#) MAYO'!AM197*AM$5,0))))</f>
        <v>0</v>
      </c>
    </row>
    <row r="198" spans="1:39">
      <c r="A198" s="141"/>
      <c r="B198" s="165"/>
      <c r="C198" s="165"/>
      <c r="D198" s="178">
        <f t="shared" si="0"/>
        <v>0</v>
      </c>
      <c r="E198" s="179">
        <f>IF($C198=$D$2,'FLETES (#) MAYO'!E198*E$2,IF($C198=$D$3,'FLETES (#) MAYO'!E198*E$3,IF($C198=$D$4,'FLETES (#) MAYO'!E198*E$4,IF($C198=$D$5,'FLETES (#) MAYO'!E198*E$5,0))))</f>
        <v>0</v>
      </c>
      <c r="F198" s="179">
        <f>IF($C198=$D$2,'FLETES (#) MAYO'!F198*F$2,IF($C198=$D$3,'FLETES (#) MAYO'!F198*F$3,IF($C198=$D$4,'FLETES (#) MAYO'!F198*F$4,IF($C198=$D$5,'FLETES (#) MAYO'!F198*F$5,0))))</f>
        <v>0</v>
      </c>
      <c r="G198" s="179">
        <f>IF($C198=$D$2,'FLETES (#) MAYO'!G198*G$2,IF($C198=$D$3,'FLETES (#) MAYO'!G198*G$3,IF($C198=$D$4,'FLETES (#) MAYO'!G198*G$4,IF($C198=$D$5,'FLETES (#) MAYO'!G198*G$5,0))))</f>
        <v>0</v>
      </c>
      <c r="H198" s="179">
        <f>IF($C198=$D$2,'FLETES (#) MAYO'!H198*H$2,IF($C198=$D$3,'FLETES (#) MAYO'!H198*H$3,IF($C198=$D$4,'FLETES (#) MAYO'!H198*H$4,IF($C198=$D$5,'FLETES (#) MAYO'!H198*H$5,0))))</f>
        <v>0</v>
      </c>
      <c r="I198" s="179">
        <f>IF($C198=$D$2,'FLETES (#) MAYO'!I198*I$2,IF($C198=$D$3,'FLETES (#) MAYO'!I198*I$3,IF($C198=$D$4,'FLETES (#) MAYO'!I198*I$4,IF($C198=$D$5,'FLETES (#) MAYO'!I198*I$5,0))))</f>
        <v>0</v>
      </c>
      <c r="J198" s="179">
        <f>IF($C198=$D$2,'FLETES (#) MAYO'!J198*J$2,IF($C198=$D$3,'FLETES (#) MAYO'!J198*J$3,IF($C198=$D$4,'FLETES (#) MAYO'!J198*J$4,IF($C198=$D$5,'FLETES (#) MAYO'!J198*J$5,0))))</f>
        <v>0</v>
      </c>
      <c r="K198" s="179">
        <f>IF($C198=$D$2,'FLETES (#) MAYO'!K198*K$2,IF($C198=$D$3,'FLETES (#) MAYO'!K198*K$3,IF($C198=$D$4,'FLETES (#) MAYO'!K198*K$4,IF($C198=$D$5,'FLETES (#) MAYO'!K198*K$5,0))))</f>
        <v>0</v>
      </c>
      <c r="L198" s="179">
        <f>IF($C198=$D$2,'FLETES (#) MAYO'!L198*L$2,IF($C198=$D$3,'FLETES (#) MAYO'!L198*L$3,IF($C198=$D$4,'FLETES (#) MAYO'!L198*L$4,IF($C198=$D$5,'FLETES (#) MAYO'!L198*L$5,0))))</f>
        <v>0</v>
      </c>
      <c r="M198" s="179">
        <f>IF($C198=$D$2,'FLETES (#) MAYO'!M198*M$2,IF($C198=$D$3,'FLETES (#) MAYO'!M198*M$3,IF($C198=$D$4,'FLETES (#) MAYO'!M198*M$4,IF($C198=$D$5,'FLETES (#) MAYO'!M198*M$5,0))))</f>
        <v>0</v>
      </c>
      <c r="N198" s="179">
        <f>IF($C198=$D$2,'FLETES (#) MAYO'!N198*N$2,IF($C198=$D$3,'FLETES (#) MAYO'!N198*N$3,IF($C198=$D$4,'FLETES (#) MAYO'!N198*N$4,IF($C198=$D$5,'FLETES (#) MAYO'!N198*N$5,0))))</f>
        <v>0</v>
      </c>
      <c r="O198" s="179">
        <f>IF($C198=$D$2,'FLETES (#) MAYO'!O198*O$2,IF($C198=$D$3,'FLETES (#) MAYO'!O198*O$3,IF($C198=$D$4,'FLETES (#) MAYO'!O198*O$4,IF($C198=$D$5,'FLETES (#) MAYO'!O198*O$5,0))))</f>
        <v>0</v>
      </c>
      <c r="P198" s="179">
        <f>IF($C198=$D$2,'FLETES (#) MAYO'!P198*P$2,IF($C198=$D$3,'FLETES (#) MAYO'!P198*P$3,IF($C198=$D$4,'FLETES (#) MAYO'!P198*P$4,IF($C198=$D$5,'FLETES (#) MAYO'!P198*P$5,0))))</f>
        <v>0</v>
      </c>
      <c r="Q198" s="179">
        <f>IF($C198=$D$2,'FLETES (#) MAYO'!Q198*Q$2,IF($C198=$D$3,'FLETES (#) MAYO'!Q198*Q$3,IF($C198=$D$4,'FLETES (#) MAYO'!Q198*Q$4,IF($C198=$D$5,'FLETES (#) MAYO'!Q198*Q$5,0))))</f>
        <v>0</v>
      </c>
      <c r="R198" s="179">
        <f>IF($C198=$D$2,'FLETES (#) MAYO'!R198*R$2,IF($C198=$D$3,'FLETES (#) MAYO'!R198*R$3,IF($C198=$D$4,'FLETES (#) MAYO'!R198*R$4,IF($C198=$D$5,'FLETES (#) MAYO'!R198*R$5,0))))</f>
        <v>0</v>
      </c>
      <c r="S198" s="179">
        <f>IF($C198=$D$2,'FLETES (#) MAYO'!S198*S$2,IF($C198=$D$3,'FLETES (#) MAYO'!S198*S$3,IF($C198=$D$4,'FLETES (#) MAYO'!S198*S$4,IF($C198=$D$5,'FLETES (#) MAYO'!S198*S$5,0))))</f>
        <v>0</v>
      </c>
      <c r="T198" s="179">
        <f>IF($C198=$D$2,'FLETES (#) MAYO'!T198*T$2,IF($C198=$D$3,'FLETES (#) MAYO'!T198*T$3,IF($C198=$D$4,'FLETES (#) MAYO'!T198*T$4,IF($C198=$D$5,'FLETES (#) MAYO'!T198*T$5,0))))</f>
        <v>0</v>
      </c>
      <c r="U198" s="179">
        <f>IF($C198=$D$2,'FLETES (#) MAYO'!U198*U$2,IF($C198=$D$3,'FLETES (#) MAYO'!U198*U$3,IF($C198=$D$4,'FLETES (#) MAYO'!U198*U$4,IF($C198=$D$5,'FLETES (#) MAYO'!U198*U$5,0))))</f>
        <v>0</v>
      </c>
      <c r="V198" s="179">
        <f>IF($C198=$D$2,'FLETES (#) MAYO'!V198*V$2,IF($C198=$D$3,'FLETES (#) MAYO'!V198*V$3,IF($C198=$D$4,'FLETES (#) MAYO'!V198*V$4,IF($C198=$D$5,'FLETES (#) MAYO'!V198*V$5,0))))</f>
        <v>0</v>
      </c>
      <c r="W198" s="179">
        <f>IF($C198=$D$2,'FLETES (#) MAYO'!W198*W$2,IF($C198=$D$3,'FLETES (#) MAYO'!W198*W$3,IF($C198=$D$4,'FLETES (#) MAYO'!W198*W$4,IF($C198=$D$5,'FLETES (#) MAYO'!W198*W$5,0))))</f>
        <v>0</v>
      </c>
      <c r="X198" s="179">
        <f>IF($C198=$D$2,'FLETES (#) MAYO'!X198*X$2,IF($C198=$D$3,'FLETES (#) MAYO'!X198*X$3,IF($C198=$D$4,'FLETES (#) MAYO'!X198*X$4,IF($C198=$D$5,'FLETES (#) MAYO'!X198*X$5,0))))</f>
        <v>0</v>
      </c>
      <c r="Y198" s="179">
        <f>IF($C198=$D$2,'FLETES (#) MAYO'!Y198*Y$2,IF($C198=$D$3,'FLETES (#) MAYO'!Y198*Y$3,IF($C198=$D$4,'FLETES (#) MAYO'!Y198*Y$4,IF($C198=$D$5,'FLETES (#) MAYO'!Y198*Y$5,0))))</f>
        <v>0</v>
      </c>
      <c r="Z198" s="179">
        <f>IF($C198=$D$2,'FLETES (#) MAYO'!Z198*Z$2,IF($C198=$D$3,'FLETES (#) MAYO'!Z198*Z$3,IF($C198=$D$4,'FLETES (#) MAYO'!Z198*Z$4,IF($C198=$D$5,'FLETES (#) MAYO'!Z198*Z$5,0))))</f>
        <v>0</v>
      </c>
      <c r="AA198" s="179">
        <f>IF($C198=$D$2,'FLETES (#) MAYO'!AA198*AA$2,IF($C198=$D$3,'FLETES (#) MAYO'!AA198*AA$3,IF($C198=$D$4,'FLETES (#) MAYO'!AA198*AA$4,IF($C198=$D$5,'FLETES (#) MAYO'!AA198*AA$5,0))))</f>
        <v>0</v>
      </c>
      <c r="AB198" s="179">
        <f>IF($C198=$D$2,'FLETES (#) MAYO'!AB198*AB$2,IF($C198=$D$3,'FLETES (#) MAYO'!AB198*AB$3,IF($C198=$D$4,'FLETES (#) MAYO'!AB198*AB$4,IF($C198=$D$5,'FLETES (#) MAYO'!AB198*AB$5,0))))</f>
        <v>0</v>
      </c>
      <c r="AC198" s="179">
        <f>IF($C198=$D$2,'FLETES (#) MAYO'!AC198*AC$2,IF($C198=$D$3,'FLETES (#) MAYO'!AC198*AC$3,IF($C198=$D$4,'FLETES (#) MAYO'!AC198*AC$4,IF($C198=$D$5,'FLETES (#) MAYO'!AC198*AC$5,0))))</f>
        <v>0</v>
      </c>
      <c r="AD198" s="179">
        <f>IF($C198=$D$2,'FLETES (#) MAYO'!AD198*AD$2,IF($C198=$D$3,'FLETES (#) MAYO'!AD198*AD$3,IF($C198=$D$4,'FLETES (#) MAYO'!AD198*AD$4,IF($C198=$D$5,'FLETES (#) MAYO'!AD198*AD$5,0))))</f>
        <v>0</v>
      </c>
      <c r="AE198" s="179">
        <f>IF($C198=$D$2,'FLETES (#) MAYO'!AE198*AE$2,IF($C198=$D$3,'FLETES (#) MAYO'!AE198*AE$3,IF($C198=$D$4,'FLETES (#) MAYO'!AE198*AE$4,IF($C198=$D$5,'FLETES (#) MAYO'!AE198*AE$5,0))))</f>
        <v>0</v>
      </c>
      <c r="AF198" s="179">
        <f>IF($C198=$D$2,'FLETES (#) MAYO'!AF198*AF$2,IF($C198=$D$3,'FLETES (#) MAYO'!AF198*AF$3,IF($C198=$D$4,'FLETES (#) MAYO'!AF198*AF$4,IF($C198=$D$5,'FLETES (#) MAYO'!AF198*AF$5,0))))</f>
        <v>0</v>
      </c>
      <c r="AG198" s="179">
        <f>IF($C198=$D$2,'FLETES (#) MAYO'!AG198*AG$2,IF($C198=$D$3,'FLETES (#) MAYO'!AG198*AG$3,IF($C198=$D$4,'FLETES (#) MAYO'!AG198*AG$4,IF($C198=$D$5,'FLETES (#) MAYO'!AG198*AG$5,0))))</f>
        <v>0</v>
      </c>
      <c r="AH198" s="179">
        <f>IF($C198=$D$2,'FLETES (#) MAYO'!AH198*AH$2,IF($C198=$D$3,'FLETES (#) MAYO'!AH198*AH$3,IF($C198=$D$4,'FLETES (#) MAYO'!AH198*AH$4,IF($C198=$D$5,'FLETES (#) MAYO'!AH198*AH$5,0))))</f>
        <v>0</v>
      </c>
      <c r="AI198" s="179">
        <f>IF($C198=$D$2,'FLETES (#) MAYO'!AI198*AI$2,IF($C198=$D$3,'FLETES (#) MAYO'!AI198*AI$3,IF($C198=$D$4,'FLETES (#) MAYO'!AI198*AI$4,IF($C198=$D$5,'FLETES (#) MAYO'!AI198*AI$5,0))))</f>
        <v>0</v>
      </c>
      <c r="AJ198" s="179">
        <f>IF($C198=$D$2,'FLETES (#) MAYO'!AJ198*AJ$2,IF($C198=$D$3,'FLETES (#) MAYO'!AJ198*AJ$3,IF($C198=$D$4,'FLETES (#) MAYO'!AJ198*AJ$4,IF($C198=$D$5,'FLETES (#) MAYO'!AJ198*AJ$5,0))))</f>
        <v>0</v>
      </c>
      <c r="AK198" s="179">
        <f>IF($C198=$D$2,'FLETES (#) MAYO'!AK198*AK$2,IF($C198=$D$3,'FLETES (#) MAYO'!AK198*AK$3,IF($C198=$D$4,'FLETES (#) MAYO'!AK198*AK$4,IF($C198=$D$5,'FLETES (#) MAYO'!AK198*AK$5,0))))</f>
        <v>0</v>
      </c>
      <c r="AL198" s="179">
        <f>IF($C198=$D$2,'FLETES (#) MAYO'!AL198*AL$2,IF($C198=$D$3,'FLETES (#) MAYO'!AL198*AL$3,IF($C198=$D$4,'FLETES (#) MAYO'!AL198*AL$4,IF($C198=$D$5,'FLETES (#) MAYO'!AL198*AL$5,0))))</f>
        <v>0</v>
      </c>
      <c r="AM198" s="179">
        <f>IF($C198=$D$2,'FLETES (#) MAYO'!AM198*AM$2,IF($C198=$D$3,'FLETES (#) MAYO'!AM198*AM$3,IF($C198=$D$4,'FLETES (#) MAYO'!AM198*AM$4,IF($C198=$D$5,'FLETES (#) MAYO'!AM198*AM$5,0))))</f>
        <v>0</v>
      </c>
    </row>
    <row r="199" spans="1:39">
      <c r="A199" s="141"/>
      <c r="B199" s="165"/>
      <c r="C199" s="165"/>
      <c r="D199" s="178">
        <f t="shared" si="0"/>
        <v>0</v>
      </c>
      <c r="E199" s="179">
        <f>IF($C199=$D$2,'FLETES (#) MAYO'!E199*E$2,IF($C199=$D$3,'FLETES (#) MAYO'!E199*E$3,IF($C199=$D$4,'FLETES (#) MAYO'!E199*E$4,IF($C199=$D$5,'FLETES (#) MAYO'!E199*E$5,0))))</f>
        <v>0</v>
      </c>
      <c r="F199" s="179">
        <f>IF($C199=$D$2,'FLETES (#) MAYO'!F199*F$2,IF($C199=$D$3,'FLETES (#) MAYO'!F199*F$3,IF($C199=$D$4,'FLETES (#) MAYO'!F199*F$4,IF($C199=$D$5,'FLETES (#) MAYO'!F199*F$5,0))))</f>
        <v>0</v>
      </c>
      <c r="G199" s="179">
        <f>IF($C199=$D$2,'FLETES (#) MAYO'!G199*G$2,IF($C199=$D$3,'FLETES (#) MAYO'!G199*G$3,IF($C199=$D$4,'FLETES (#) MAYO'!G199*G$4,IF($C199=$D$5,'FLETES (#) MAYO'!G199*G$5,0))))</f>
        <v>0</v>
      </c>
      <c r="H199" s="179">
        <f>IF($C199=$D$2,'FLETES (#) MAYO'!H199*H$2,IF($C199=$D$3,'FLETES (#) MAYO'!H199*H$3,IF($C199=$D$4,'FLETES (#) MAYO'!H199*H$4,IF($C199=$D$5,'FLETES (#) MAYO'!H199*H$5,0))))</f>
        <v>0</v>
      </c>
      <c r="I199" s="179">
        <f>IF($C199=$D$2,'FLETES (#) MAYO'!I199*I$2,IF($C199=$D$3,'FLETES (#) MAYO'!I199*I$3,IF($C199=$D$4,'FLETES (#) MAYO'!I199*I$4,IF($C199=$D$5,'FLETES (#) MAYO'!I199*I$5,0))))</f>
        <v>0</v>
      </c>
      <c r="J199" s="179">
        <f>IF($C199=$D$2,'FLETES (#) MAYO'!J199*J$2,IF($C199=$D$3,'FLETES (#) MAYO'!J199*J$3,IF($C199=$D$4,'FLETES (#) MAYO'!J199*J$4,IF($C199=$D$5,'FLETES (#) MAYO'!J199*J$5,0))))</f>
        <v>0</v>
      </c>
      <c r="K199" s="179">
        <f>IF($C199=$D$2,'FLETES (#) MAYO'!K199*K$2,IF($C199=$D$3,'FLETES (#) MAYO'!K199*K$3,IF($C199=$D$4,'FLETES (#) MAYO'!K199*K$4,IF($C199=$D$5,'FLETES (#) MAYO'!K199*K$5,0))))</f>
        <v>0</v>
      </c>
      <c r="L199" s="179">
        <f>IF($C199=$D$2,'FLETES (#) MAYO'!L199*L$2,IF($C199=$D$3,'FLETES (#) MAYO'!L199*L$3,IF($C199=$D$4,'FLETES (#) MAYO'!L199*L$4,IF($C199=$D$5,'FLETES (#) MAYO'!L199*L$5,0))))</f>
        <v>0</v>
      </c>
      <c r="M199" s="179">
        <f>IF($C199=$D$2,'FLETES (#) MAYO'!M199*M$2,IF($C199=$D$3,'FLETES (#) MAYO'!M199*M$3,IF($C199=$D$4,'FLETES (#) MAYO'!M199*M$4,IF($C199=$D$5,'FLETES (#) MAYO'!M199*M$5,0))))</f>
        <v>0</v>
      </c>
      <c r="N199" s="179">
        <f>IF($C199=$D$2,'FLETES (#) MAYO'!N199*N$2,IF($C199=$D$3,'FLETES (#) MAYO'!N199*N$3,IF($C199=$D$4,'FLETES (#) MAYO'!N199*N$4,IF($C199=$D$5,'FLETES (#) MAYO'!N199*N$5,0))))</f>
        <v>0</v>
      </c>
      <c r="O199" s="179">
        <f>IF($C199=$D$2,'FLETES (#) MAYO'!O199*O$2,IF($C199=$D$3,'FLETES (#) MAYO'!O199*O$3,IF($C199=$D$4,'FLETES (#) MAYO'!O199*O$4,IF($C199=$D$5,'FLETES (#) MAYO'!O199*O$5,0))))</f>
        <v>0</v>
      </c>
      <c r="P199" s="179">
        <f>IF($C199=$D$2,'FLETES (#) MAYO'!P199*P$2,IF($C199=$D$3,'FLETES (#) MAYO'!P199*P$3,IF($C199=$D$4,'FLETES (#) MAYO'!P199*P$4,IF($C199=$D$5,'FLETES (#) MAYO'!P199*P$5,0))))</f>
        <v>0</v>
      </c>
      <c r="Q199" s="179">
        <f>IF($C199=$D$2,'FLETES (#) MAYO'!Q199*Q$2,IF($C199=$D$3,'FLETES (#) MAYO'!Q199*Q$3,IF($C199=$D$4,'FLETES (#) MAYO'!Q199*Q$4,IF($C199=$D$5,'FLETES (#) MAYO'!Q199*Q$5,0))))</f>
        <v>0</v>
      </c>
      <c r="R199" s="179">
        <f>IF($C199=$D$2,'FLETES (#) MAYO'!R199*R$2,IF($C199=$D$3,'FLETES (#) MAYO'!R199*R$3,IF($C199=$D$4,'FLETES (#) MAYO'!R199*R$4,IF($C199=$D$5,'FLETES (#) MAYO'!R199*R$5,0))))</f>
        <v>0</v>
      </c>
      <c r="S199" s="179">
        <f>IF($C199=$D$2,'FLETES (#) MAYO'!S199*S$2,IF($C199=$D$3,'FLETES (#) MAYO'!S199*S$3,IF($C199=$D$4,'FLETES (#) MAYO'!S199*S$4,IF($C199=$D$5,'FLETES (#) MAYO'!S199*S$5,0))))</f>
        <v>0</v>
      </c>
      <c r="T199" s="179">
        <f>IF($C199=$D$2,'FLETES (#) MAYO'!T199*T$2,IF($C199=$D$3,'FLETES (#) MAYO'!T199*T$3,IF($C199=$D$4,'FLETES (#) MAYO'!T199*T$4,IF($C199=$D$5,'FLETES (#) MAYO'!T199*T$5,0))))</f>
        <v>0</v>
      </c>
      <c r="U199" s="179">
        <f>IF($C199=$D$2,'FLETES (#) MAYO'!U199*U$2,IF($C199=$D$3,'FLETES (#) MAYO'!U199*U$3,IF($C199=$D$4,'FLETES (#) MAYO'!U199*U$4,IF($C199=$D$5,'FLETES (#) MAYO'!U199*U$5,0))))</f>
        <v>0</v>
      </c>
      <c r="V199" s="179">
        <f>IF($C199=$D$2,'FLETES (#) MAYO'!V199*V$2,IF($C199=$D$3,'FLETES (#) MAYO'!V199*V$3,IF($C199=$D$4,'FLETES (#) MAYO'!V199*V$4,IF($C199=$D$5,'FLETES (#) MAYO'!V199*V$5,0))))</f>
        <v>0</v>
      </c>
      <c r="W199" s="179">
        <f>IF($C199=$D$2,'FLETES (#) MAYO'!W199*W$2,IF($C199=$D$3,'FLETES (#) MAYO'!W199*W$3,IF($C199=$D$4,'FLETES (#) MAYO'!W199*W$4,IF($C199=$D$5,'FLETES (#) MAYO'!W199*W$5,0))))</f>
        <v>0</v>
      </c>
      <c r="X199" s="179">
        <f>IF($C199=$D$2,'FLETES (#) MAYO'!X199*X$2,IF($C199=$D$3,'FLETES (#) MAYO'!X199*X$3,IF($C199=$D$4,'FLETES (#) MAYO'!X199*X$4,IF($C199=$D$5,'FLETES (#) MAYO'!X199*X$5,0))))</f>
        <v>0</v>
      </c>
      <c r="Y199" s="179">
        <f>IF($C199=$D$2,'FLETES (#) MAYO'!Y199*Y$2,IF($C199=$D$3,'FLETES (#) MAYO'!Y199*Y$3,IF($C199=$D$4,'FLETES (#) MAYO'!Y199*Y$4,IF($C199=$D$5,'FLETES (#) MAYO'!Y199*Y$5,0))))</f>
        <v>0</v>
      </c>
      <c r="Z199" s="179">
        <f>IF($C199=$D$2,'FLETES (#) MAYO'!Z199*Z$2,IF($C199=$D$3,'FLETES (#) MAYO'!Z199*Z$3,IF($C199=$D$4,'FLETES (#) MAYO'!Z199*Z$4,IF($C199=$D$5,'FLETES (#) MAYO'!Z199*Z$5,0))))</f>
        <v>0</v>
      </c>
      <c r="AA199" s="179">
        <f>IF($C199=$D$2,'FLETES (#) MAYO'!AA199*AA$2,IF($C199=$D$3,'FLETES (#) MAYO'!AA199*AA$3,IF($C199=$D$4,'FLETES (#) MAYO'!AA199*AA$4,IF($C199=$D$5,'FLETES (#) MAYO'!AA199*AA$5,0))))</f>
        <v>0</v>
      </c>
      <c r="AB199" s="179">
        <f>IF($C199=$D$2,'FLETES (#) MAYO'!AB199*AB$2,IF($C199=$D$3,'FLETES (#) MAYO'!AB199*AB$3,IF($C199=$D$4,'FLETES (#) MAYO'!AB199*AB$4,IF($C199=$D$5,'FLETES (#) MAYO'!AB199*AB$5,0))))</f>
        <v>0</v>
      </c>
      <c r="AC199" s="179">
        <f>IF($C199=$D$2,'FLETES (#) MAYO'!AC199*AC$2,IF($C199=$D$3,'FLETES (#) MAYO'!AC199*AC$3,IF($C199=$D$4,'FLETES (#) MAYO'!AC199*AC$4,IF($C199=$D$5,'FLETES (#) MAYO'!AC199*AC$5,0))))</f>
        <v>0</v>
      </c>
      <c r="AD199" s="179">
        <f>IF($C199=$D$2,'FLETES (#) MAYO'!AD199*AD$2,IF($C199=$D$3,'FLETES (#) MAYO'!AD199*AD$3,IF($C199=$D$4,'FLETES (#) MAYO'!AD199*AD$4,IF($C199=$D$5,'FLETES (#) MAYO'!AD199*AD$5,0))))</f>
        <v>0</v>
      </c>
      <c r="AE199" s="179">
        <f>IF($C199=$D$2,'FLETES (#) MAYO'!AE199*AE$2,IF($C199=$D$3,'FLETES (#) MAYO'!AE199*AE$3,IF($C199=$D$4,'FLETES (#) MAYO'!AE199*AE$4,IF($C199=$D$5,'FLETES (#) MAYO'!AE199*AE$5,0))))</f>
        <v>0</v>
      </c>
      <c r="AF199" s="179">
        <f>IF($C199=$D$2,'FLETES (#) MAYO'!AF199*AF$2,IF($C199=$D$3,'FLETES (#) MAYO'!AF199*AF$3,IF($C199=$D$4,'FLETES (#) MAYO'!AF199*AF$4,IF($C199=$D$5,'FLETES (#) MAYO'!AF199*AF$5,0))))</f>
        <v>0</v>
      </c>
      <c r="AG199" s="179">
        <f>IF($C199=$D$2,'FLETES (#) MAYO'!AG199*AG$2,IF($C199=$D$3,'FLETES (#) MAYO'!AG199*AG$3,IF($C199=$D$4,'FLETES (#) MAYO'!AG199*AG$4,IF($C199=$D$5,'FLETES (#) MAYO'!AG199*AG$5,0))))</f>
        <v>0</v>
      </c>
      <c r="AH199" s="179">
        <f>IF($C199=$D$2,'FLETES (#) MAYO'!AH199*AH$2,IF($C199=$D$3,'FLETES (#) MAYO'!AH199*AH$3,IF($C199=$D$4,'FLETES (#) MAYO'!AH199*AH$4,IF($C199=$D$5,'FLETES (#) MAYO'!AH199*AH$5,0))))</f>
        <v>0</v>
      </c>
      <c r="AI199" s="179">
        <f>IF($C199=$D$2,'FLETES (#) MAYO'!AI199*AI$2,IF($C199=$D$3,'FLETES (#) MAYO'!AI199*AI$3,IF($C199=$D$4,'FLETES (#) MAYO'!AI199*AI$4,IF($C199=$D$5,'FLETES (#) MAYO'!AI199*AI$5,0))))</f>
        <v>0</v>
      </c>
      <c r="AJ199" s="179">
        <f>IF($C199=$D$2,'FLETES (#) MAYO'!AJ199*AJ$2,IF($C199=$D$3,'FLETES (#) MAYO'!AJ199*AJ$3,IF($C199=$D$4,'FLETES (#) MAYO'!AJ199*AJ$4,IF($C199=$D$5,'FLETES (#) MAYO'!AJ199*AJ$5,0))))</f>
        <v>0</v>
      </c>
      <c r="AK199" s="179">
        <f>IF($C199=$D$2,'FLETES (#) MAYO'!AK199*AK$2,IF($C199=$D$3,'FLETES (#) MAYO'!AK199*AK$3,IF($C199=$D$4,'FLETES (#) MAYO'!AK199*AK$4,IF($C199=$D$5,'FLETES (#) MAYO'!AK199*AK$5,0))))</f>
        <v>0</v>
      </c>
      <c r="AL199" s="179">
        <f>IF($C199=$D$2,'FLETES (#) MAYO'!AL199*AL$2,IF($C199=$D$3,'FLETES (#) MAYO'!AL199*AL$3,IF($C199=$D$4,'FLETES (#) MAYO'!AL199*AL$4,IF($C199=$D$5,'FLETES (#) MAYO'!AL199*AL$5,0))))</f>
        <v>0</v>
      </c>
      <c r="AM199" s="179">
        <f>IF($C199=$D$2,'FLETES (#) MAYO'!AM199*AM$2,IF($C199=$D$3,'FLETES (#) MAYO'!AM199*AM$3,IF($C199=$D$4,'FLETES (#) MAYO'!AM199*AM$4,IF($C199=$D$5,'FLETES (#) MAYO'!AM199*AM$5,0))))</f>
        <v>0</v>
      </c>
    </row>
    <row r="200" spans="1:39">
      <c r="A200" s="141"/>
      <c r="B200" s="165"/>
      <c r="C200" s="165"/>
      <c r="D200" s="178">
        <f t="shared" si="0"/>
        <v>0</v>
      </c>
      <c r="E200" s="179">
        <f>IF($C200=$D$2,'FLETES (#) MAYO'!E200*E$2,IF($C200=$D$3,'FLETES (#) MAYO'!E200*E$3,IF($C200=$D$4,'FLETES (#) MAYO'!E200*E$4,IF($C200=$D$5,'FLETES (#) MAYO'!E200*E$5,0))))</f>
        <v>0</v>
      </c>
      <c r="F200" s="179">
        <f>IF($C200=$D$2,'FLETES (#) MAYO'!F200*F$2,IF($C200=$D$3,'FLETES (#) MAYO'!F200*F$3,IF($C200=$D$4,'FLETES (#) MAYO'!F200*F$4,IF($C200=$D$5,'FLETES (#) MAYO'!F200*F$5,0))))</f>
        <v>0</v>
      </c>
      <c r="G200" s="179">
        <f>IF($C200=$D$2,'FLETES (#) MAYO'!G200*G$2,IF($C200=$D$3,'FLETES (#) MAYO'!G200*G$3,IF($C200=$D$4,'FLETES (#) MAYO'!G200*G$4,IF($C200=$D$5,'FLETES (#) MAYO'!G200*G$5,0))))</f>
        <v>0</v>
      </c>
      <c r="H200" s="179">
        <f>IF($C200=$D$2,'FLETES (#) MAYO'!H200*H$2,IF($C200=$D$3,'FLETES (#) MAYO'!H200*H$3,IF($C200=$D$4,'FLETES (#) MAYO'!H200*H$4,IF($C200=$D$5,'FLETES (#) MAYO'!H200*H$5,0))))</f>
        <v>0</v>
      </c>
      <c r="I200" s="179">
        <f>IF($C200=$D$2,'FLETES (#) MAYO'!I200*I$2,IF($C200=$D$3,'FLETES (#) MAYO'!I200*I$3,IF($C200=$D$4,'FLETES (#) MAYO'!I200*I$4,IF($C200=$D$5,'FLETES (#) MAYO'!I200*I$5,0))))</f>
        <v>0</v>
      </c>
      <c r="J200" s="179">
        <f>IF($C200=$D$2,'FLETES (#) MAYO'!J200*J$2,IF($C200=$D$3,'FLETES (#) MAYO'!J200*J$3,IF($C200=$D$4,'FLETES (#) MAYO'!J200*J$4,IF($C200=$D$5,'FLETES (#) MAYO'!J200*J$5,0))))</f>
        <v>0</v>
      </c>
      <c r="K200" s="179">
        <f>IF($C200=$D$2,'FLETES (#) MAYO'!K200*K$2,IF($C200=$D$3,'FLETES (#) MAYO'!K200*K$3,IF($C200=$D$4,'FLETES (#) MAYO'!K200*K$4,IF($C200=$D$5,'FLETES (#) MAYO'!K200*K$5,0))))</f>
        <v>0</v>
      </c>
      <c r="L200" s="179">
        <f>IF($C200=$D$2,'FLETES (#) MAYO'!L200*L$2,IF($C200=$D$3,'FLETES (#) MAYO'!L200*L$3,IF($C200=$D$4,'FLETES (#) MAYO'!L200*L$4,IF($C200=$D$5,'FLETES (#) MAYO'!L200*L$5,0))))</f>
        <v>0</v>
      </c>
      <c r="M200" s="179">
        <f>IF($C200=$D$2,'FLETES (#) MAYO'!M200*M$2,IF($C200=$D$3,'FLETES (#) MAYO'!M200*M$3,IF($C200=$D$4,'FLETES (#) MAYO'!M200*M$4,IF($C200=$D$5,'FLETES (#) MAYO'!M200*M$5,0))))</f>
        <v>0</v>
      </c>
      <c r="N200" s="179">
        <f>IF($C200=$D$2,'FLETES (#) MAYO'!N200*N$2,IF($C200=$D$3,'FLETES (#) MAYO'!N200*N$3,IF($C200=$D$4,'FLETES (#) MAYO'!N200*N$4,IF($C200=$D$5,'FLETES (#) MAYO'!N200*N$5,0))))</f>
        <v>0</v>
      </c>
      <c r="O200" s="179">
        <f>IF($C200=$D$2,'FLETES (#) MAYO'!O200*O$2,IF($C200=$D$3,'FLETES (#) MAYO'!O200*O$3,IF($C200=$D$4,'FLETES (#) MAYO'!O200*O$4,IF($C200=$D$5,'FLETES (#) MAYO'!O200*O$5,0))))</f>
        <v>0</v>
      </c>
      <c r="P200" s="179">
        <f>IF($C200=$D$2,'FLETES (#) MAYO'!P200*P$2,IF($C200=$D$3,'FLETES (#) MAYO'!P200*P$3,IF($C200=$D$4,'FLETES (#) MAYO'!P200*P$4,IF($C200=$D$5,'FLETES (#) MAYO'!P200*P$5,0))))</f>
        <v>0</v>
      </c>
      <c r="Q200" s="179">
        <f>IF($C200=$D$2,'FLETES (#) MAYO'!Q200*Q$2,IF($C200=$D$3,'FLETES (#) MAYO'!Q200*Q$3,IF($C200=$D$4,'FLETES (#) MAYO'!Q200*Q$4,IF($C200=$D$5,'FLETES (#) MAYO'!Q200*Q$5,0))))</f>
        <v>0</v>
      </c>
      <c r="R200" s="179">
        <f>IF($C200=$D$2,'FLETES (#) MAYO'!R200*R$2,IF($C200=$D$3,'FLETES (#) MAYO'!R200*R$3,IF($C200=$D$4,'FLETES (#) MAYO'!R200*R$4,IF($C200=$D$5,'FLETES (#) MAYO'!R200*R$5,0))))</f>
        <v>0</v>
      </c>
      <c r="S200" s="179">
        <f>IF($C200=$D$2,'FLETES (#) MAYO'!S200*S$2,IF($C200=$D$3,'FLETES (#) MAYO'!S200*S$3,IF($C200=$D$4,'FLETES (#) MAYO'!S200*S$4,IF($C200=$D$5,'FLETES (#) MAYO'!S200*S$5,0))))</f>
        <v>0</v>
      </c>
      <c r="T200" s="179">
        <f>IF($C200=$D$2,'FLETES (#) MAYO'!T200*T$2,IF($C200=$D$3,'FLETES (#) MAYO'!T200*T$3,IF($C200=$D$4,'FLETES (#) MAYO'!T200*T$4,IF($C200=$D$5,'FLETES (#) MAYO'!T200*T$5,0))))</f>
        <v>0</v>
      </c>
      <c r="U200" s="179">
        <f>IF($C200=$D$2,'FLETES (#) MAYO'!U200*U$2,IF($C200=$D$3,'FLETES (#) MAYO'!U200*U$3,IF($C200=$D$4,'FLETES (#) MAYO'!U200*U$4,IF($C200=$D$5,'FLETES (#) MAYO'!U200*U$5,0))))</f>
        <v>0</v>
      </c>
      <c r="V200" s="179">
        <f>IF($C200=$D$2,'FLETES (#) MAYO'!V200*V$2,IF($C200=$D$3,'FLETES (#) MAYO'!V200*V$3,IF($C200=$D$4,'FLETES (#) MAYO'!V200*V$4,IF($C200=$D$5,'FLETES (#) MAYO'!V200*V$5,0))))</f>
        <v>0</v>
      </c>
      <c r="W200" s="179">
        <f>IF($C200=$D$2,'FLETES (#) MAYO'!W200*W$2,IF($C200=$D$3,'FLETES (#) MAYO'!W200*W$3,IF($C200=$D$4,'FLETES (#) MAYO'!W200*W$4,IF($C200=$D$5,'FLETES (#) MAYO'!W200*W$5,0))))</f>
        <v>0</v>
      </c>
      <c r="X200" s="179">
        <f>IF($C200=$D$2,'FLETES (#) MAYO'!X200*X$2,IF($C200=$D$3,'FLETES (#) MAYO'!X200*X$3,IF($C200=$D$4,'FLETES (#) MAYO'!X200*X$4,IF($C200=$D$5,'FLETES (#) MAYO'!X200*X$5,0))))</f>
        <v>0</v>
      </c>
      <c r="Y200" s="179">
        <f>IF($C200=$D$2,'FLETES (#) MAYO'!Y200*Y$2,IF($C200=$D$3,'FLETES (#) MAYO'!Y200*Y$3,IF($C200=$D$4,'FLETES (#) MAYO'!Y200*Y$4,IF($C200=$D$5,'FLETES (#) MAYO'!Y200*Y$5,0))))</f>
        <v>0</v>
      </c>
      <c r="Z200" s="179">
        <f>IF($C200=$D$2,'FLETES (#) MAYO'!Z200*Z$2,IF($C200=$D$3,'FLETES (#) MAYO'!Z200*Z$3,IF($C200=$D$4,'FLETES (#) MAYO'!Z200*Z$4,IF($C200=$D$5,'FLETES (#) MAYO'!Z200*Z$5,0))))</f>
        <v>0</v>
      </c>
      <c r="AA200" s="179">
        <f>IF($C200=$D$2,'FLETES (#) MAYO'!AA200*AA$2,IF($C200=$D$3,'FLETES (#) MAYO'!AA200*AA$3,IF($C200=$D$4,'FLETES (#) MAYO'!AA200*AA$4,IF($C200=$D$5,'FLETES (#) MAYO'!AA200*AA$5,0))))</f>
        <v>0</v>
      </c>
      <c r="AB200" s="179">
        <f>IF($C200=$D$2,'FLETES (#) MAYO'!AB200*AB$2,IF($C200=$D$3,'FLETES (#) MAYO'!AB200*AB$3,IF($C200=$D$4,'FLETES (#) MAYO'!AB200*AB$4,IF($C200=$D$5,'FLETES (#) MAYO'!AB200*AB$5,0))))</f>
        <v>0</v>
      </c>
      <c r="AC200" s="179">
        <f>IF($C200=$D$2,'FLETES (#) MAYO'!AC200*AC$2,IF($C200=$D$3,'FLETES (#) MAYO'!AC200*AC$3,IF($C200=$D$4,'FLETES (#) MAYO'!AC200*AC$4,IF($C200=$D$5,'FLETES (#) MAYO'!AC200*AC$5,0))))</f>
        <v>0</v>
      </c>
      <c r="AD200" s="179">
        <f>IF($C200=$D$2,'FLETES (#) MAYO'!AD200*AD$2,IF($C200=$D$3,'FLETES (#) MAYO'!AD200*AD$3,IF($C200=$D$4,'FLETES (#) MAYO'!AD200*AD$4,IF($C200=$D$5,'FLETES (#) MAYO'!AD200*AD$5,0))))</f>
        <v>0</v>
      </c>
      <c r="AE200" s="179">
        <f>IF($C200=$D$2,'FLETES (#) MAYO'!AE200*AE$2,IF($C200=$D$3,'FLETES (#) MAYO'!AE200*AE$3,IF($C200=$D$4,'FLETES (#) MAYO'!AE200*AE$4,IF($C200=$D$5,'FLETES (#) MAYO'!AE200*AE$5,0))))</f>
        <v>0</v>
      </c>
      <c r="AF200" s="179">
        <f>IF($C200=$D$2,'FLETES (#) MAYO'!AF200*AF$2,IF($C200=$D$3,'FLETES (#) MAYO'!AF200*AF$3,IF($C200=$D$4,'FLETES (#) MAYO'!AF200*AF$4,IF($C200=$D$5,'FLETES (#) MAYO'!AF200*AF$5,0))))</f>
        <v>0</v>
      </c>
      <c r="AG200" s="179">
        <f>IF($C200=$D$2,'FLETES (#) MAYO'!AG200*AG$2,IF($C200=$D$3,'FLETES (#) MAYO'!AG200*AG$3,IF($C200=$D$4,'FLETES (#) MAYO'!AG200*AG$4,IF($C200=$D$5,'FLETES (#) MAYO'!AG200*AG$5,0))))</f>
        <v>0</v>
      </c>
      <c r="AH200" s="179">
        <f>IF($C200=$D$2,'FLETES (#) MAYO'!AH200*AH$2,IF($C200=$D$3,'FLETES (#) MAYO'!AH200*AH$3,IF($C200=$D$4,'FLETES (#) MAYO'!AH200*AH$4,IF($C200=$D$5,'FLETES (#) MAYO'!AH200*AH$5,0))))</f>
        <v>0</v>
      </c>
      <c r="AI200" s="179">
        <f>IF($C200=$D$2,'FLETES (#) MAYO'!AI200*AI$2,IF($C200=$D$3,'FLETES (#) MAYO'!AI200*AI$3,IF($C200=$D$4,'FLETES (#) MAYO'!AI200*AI$4,IF($C200=$D$5,'FLETES (#) MAYO'!AI200*AI$5,0))))</f>
        <v>0</v>
      </c>
      <c r="AJ200" s="179">
        <f>IF($C200=$D$2,'FLETES (#) MAYO'!AJ200*AJ$2,IF($C200=$D$3,'FLETES (#) MAYO'!AJ200*AJ$3,IF($C200=$D$4,'FLETES (#) MAYO'!AJ200*AJ$4,IF($C200=$D$5,'FLETES (#) MAYO'!AJ200*AJ$5,0))))</f>
        <v>0</v>
      </c>
      <c r="AK200" s="179">
        <f>IF($C200=$D$2,'FLETES (#) MAYO'!AK200*AK$2,IF($C200=$D$3,'FLETES (#) MAYO'!AK200*AK$3,IF($C200=$D$4,'FLETES (#) MAYO'!AK200*AK$4,IF($C200=$D$5,'FLETES (#) MAYO'!AK200*AK$5,0))))</f>
        <v>0</v>
      </c>
      <c r="AL200" s="179">
        <f>IF($C200=$D$2,'FLETES (#) MAYO'!AL200*AL$2,IF($C200=$D$3,'FLETES (#) MAYO'!AL200*AL$3,IF($C200=$D$4,'FLETES (#) MAYO'!AL200*AL$4,IF($C200=$D$5,'FLETES (#) MAYO'!AL200*AL$5,0))))</f>
        <v>0</v>
      </c>
      <c r="AM200" s="179">
        <f>IF($C200=$D$2,'FLETES (#) MAYO'!AM200*AM$2,IF($C200=$D$3,'FLETES (#) MAYO'!AM200*AM$3,IF($C200=$D$4,'FLETES (#) MAYO'!AM200*AM$4,IF($C200=$D$5,'FLETES (#) MAYO'!AM200*AM$5,0))))</f>
        <v>0</v>
      </c>
    </row>
    <row r="201" spans="1:39">
      <c r="A201" s="141"/>
      <c r="B201" s="165"/>
      <c r="C201" s="165"/>
      <c r="D201" s="178">
        <f t="shared" si="0"/>
        <v>0</v>
      </c>
      <c r="E201" s="179">
        <f>IF($C201=$D$2,'FLETES (#) MAYO'!E201*E$2,IF($C201=$D$3,'FLETES (#) MAYO'!E201*E$3,IF($C201=$D$4,'FLETES (#) MAYO'!E201*E$4,IF($C201=$D$5,'FLETES (#) MAYO'!E201*E$5,0))))</f>
        <v>0</v>
      </c>
      <c r="F201" s="179">
        <f>IF($C201=$D$2,'FLETES (#) MAYO'!F201*F$2,IF($C201=$D$3,'FLETES (#) MAYO'!F201*F$3,IF($C201=$D$4,'FLETES (#) MAYO'!F201*F$4,IF($C201=$D$5,'FLETES (#) MAYO'!F201*F$5,0))))</f>
        <v>0</v>
      </c>
      <c r="G201" s="179">
        <f>IF($C201=$D$2,'FLETES (#) MAYO'!G201*G$2,IF($C201=$D$3,'FLETES (#) MAYO'!G201*G$3,IF($C201=$D$4,'FLETES (#) MAYO'!G201*G$4,IF($C201=$D$5,'FLETES (#) MAYO'!G201*G$5,0))))</f>
        <v>0</v>
      </c>
      <c r="H201" s="179">
        <f>IF($C201=$D$2,'FLETES (#) MAYO'!H201*H$2,IF($C201=$D$3,'FLETES (#) MAYO'!H201*H$3,IF($C201=$D$4,'FLETES (#) MAYO'!H201*H$4,IF($C201=$D$5,'FLETES (#) MAYO'!H201*H$5,0))))</f>
        <v>0</v>
      </c>
      <c r="I201" s="179">
        <f>IF($C201=$D$2,'FLETES (#) MAYO'!I201*I$2,IF($C201=$D$3,'FLETES (#) MAYO'!I201*I$3,IF($C201=$D$4,'FLETES (#) MAYO'!I201*I$4,IF($C201=$D$5,'FLETES (#) MAYO'!I201*I$5,0))))</f>
        <v>0</v>
      </c>
      <c r="J201" s="179">
        <f>IF($C201=$D$2,'FLETES (#) MAYO'!J201*J$2,IF($C201=$D$3,'FLETES (#) MAYO'!J201*J$3,IF($C201=$D$4,'FLETES (#) MAYO'!J201*J$4,IF($C201=$D$5,'FLETES (#) MAYO'!J201*J$5,0))))</f>
        <v>0</v>
      </c>
      <c r="K201" s="179">
        <f>IF($C201=$D$2,'FLETES (#) MAYO'!K201*K$2,IF($C201=$D$3,'FLETES (#) MAYO'!K201*K$3,IF($C201=$D$4,'FLETES (#) MAYO'!K201*K$4,IF($C201=$D$5,'FLETES (#) MAYO'!K201*K$5,0))))</f>
        <v>0</v>
      </c>
      <c r="L201" s="179">
        <f>IF($C201=$D$2,'FLETES (#) MAYO'!L201*L$2,IF($C201=$D$3,'FLETES (#) MAYO'!L201*L$3,IF($C201=$D$4,'FLETES (#) MAYO'!L201*L$4,IF($C201=$D$5,'FLETES (#) MAYO'!L201*L$5,0))))</f>
        <v>0</v>
      </c>
      <c r="M201" s="179">
        <f>IF($C201=$D$2,'FLETES (#) MAYO'!M201*M$2,IF($C201=$D$3,'FLETES (#) MAYO'!M201*M$3,IF($C201=$D$4,'FLETES (#) MAYO'!M201*M$4,IF($C201=$D$5,'FLETES (#) MAYO'!M201*M$5,0))))</f>
        <v>0</v>
      </c>
      <c r="N201" s="179">
        <f>IF($C201=$D$2,'FLETES (#) MAYO'!N201*N$2,IF($C201=$D$3,'FLETES (#) MAYO'!N201*N$3,IF($C201=$D$4,'FLETES (#) MAYO'!N201*N$4,IF($C201=$D$5,'FLETES (#) MAYO'!N201*N$5,0))))</f>
        <v>0</v>
      </c>
      <c r="O201" s="179">
        <f>IF($C201=$D$2,'FLETES (#) MAYO'!O201*O$2,IF($C201=$D$3,'FLETES (#) MAYO'!O201*O$3,IF($C201=$D$4,'FLETES (#) MAYO'!O201*O$4,IF($C201=$D$5,'FLETES (#) MAYO'!O201*O$5,0))))</f>
        <v>0</v>
      </c>
      <c r="P201" s="179">
        <f>IF($C201=$D$2,'FLETES (#) MAYO'!P201*P$2,IF($C201=$D$3,'FLETES (#) MAYO'!P201*P$3,IF($C201=$D$4,'FLETES (#) MAYO'!P201*P$4,IF($C201=$D$5,'FLETES (#) MAYO'!P201*P$5,0))))</f>
        <v>0</v>
      </c>
      <c r="Q201" s="179">
        <f>IF($C201=$D$2,'FLETES (#) MAYO'!Q201*Q$2,IF($C201=$D$3,'FLETES (#) MAYO'!Q201*Q$3,IF($C201=$D$4,'FLETES (#) MAYO'!Q201*Q$4,IF($C201=$D$5,'FLETES (#) MAYO'!Q201*Q$5,0))))</f>
        <v>0</v>
      </c>
      <c r="R201" s="179">
        <f>IF($C201=$D$2,'FLETES (#) MAYO'!R201*R$2,IF($C201=$D$3,'FLETES (#) MAYO'!R201*R$3,IF($C201=$D$4,'FLETES (#) MAYO'!R201*R$4,IF($C201=$D$5,'FLETES (#) MAYO'!R201*R$5,0))))</f>
        <v>0</v>
      </c>
      <c r="S201" s="179">
        <f>IF($C201=$D$2,'FLETES (#) MAYO'!S201*S$2,IF($C201=$D$3,'FLETES (#) MAYO'!S201*S$3,IF($C201=$D$4,'FLETES (#) MAYO'!S201*S$4,IF($C201=$D$5,'FLETES (#) MAYO'!S201*S$5,0))))</f>
        <v>0</v>
      </c>
      <c r="T201" s="179">
        <f>IF($C201=$D$2,'FLETES (#) MAYO'!T201*T$2,IF($C201=$D$3,'FLETES (#) MAYO'!T201*T$3,IF($C201=$D$4,'FLETES (#) MAYO'!T201*T$4,IF($C201=$D$5,'FLETES (#) MAYO'!T201*T$5,0))))</f>
        <v>0</v>
      </c>
      <c r="U201" s="179">
        <f>IF($C201=$D$2,'FLETES (#) MAYO'!U201*U$2,IF($C201=$D$3,'FLETES (#) MAYO'!U201*U$3,IF($C201=$D$4,'FLETES (#) MAYO'!U201*U$4,IF($C201=$D$5,'FLETES (#) MAYO'!U201*U$5,0))))</f>
        <v>0</v>
      </c>
      <c r="V201" s="179">
        <f>IF($C201=$D$2,'FLETES (#) MAYO'!V201*V$2,IF($C201=$D$3,'FLETES (#) MAYO'!V201*V$3,IF($C201=$D$4,'FLETES (#) MAYO'!V201*V$4,IF($C201=$D$5,'FLETES (#) MAYO'!V201*V$5,0))))</f>
        <v>0</v>
      </c>
      <c r="W201" s="179">
        <f>IF($C201=$D$2,'FLETES (#) MAYO'!W201*W$2,IF($C201=$D$3,'FLETES (#) MAYO'!W201*W$3,IF($C201=$D$4,'FLETES (#) MAYO'!W201*W$4,IF($C201=$D$5,'FLETES (#) MAYO'!W201*W$5,0))))</f>
        <v>0</v>
      </c>
      <c r="X201" s="179">
        <f>IF($C201=$D$2,'FLETES (#) MAYO'!X201*X$2,IF($C201=$D$3,'FLETES (#) MAYO'!X201*X$3,IF($C201=$D$4,'FLETES (#) MAYO'!X201*X$4,IF($C201=$D$5,'FLETES (#) MAYO'!X201*X$5,0))))</f>
        <v>0</v>
      </c>
      <c r="Y201" s="179">
        <f>IF($C201=$D$2,'FLETES (#) MAYO'!Y201*Y$2,IF($C201=$D$3,'FLETES (#) MAYO'!Y201*Y$3,IF($C201=$D$4,'FLETES (#) MAYO'!Y201*Y$4,IF($C201=$D$5,'FLETES (#) MAYO'!Y201*Y$5,0))))</f>
        <v>0</v>
      </c>
      <c r="Z201" s="179">
        <f>IF($C201=$D$2,'FLETES (#) MAYO'!Z201*Z$2,IF($C201=$D$3,'FLETES (#) MAYO'!Z201*Z$3,IF($C201=$D$4,'FLETES (#) MAYO'!Z201*Z$4,IF($C201=$D$5,'FLETES (#) MAYO'!Z201*Z$5,0))))</f>
        <v>0</v>
      </c>
      <c r="AA201" s="179">
        <f>IF($C201=$D$2,'FLETES (#) MAYO'!AA201*AA$2,IF($C201=$D$3,'FLETES (#) MAYO'!AA201*AA$3,IF($C201=$D$4,'FLETES (#) MAYO'!AA201*AA$4,IF($C201=$D$5,'FLETES (#) MAYO'!AA201*AA$5,0))))</f>
        <v>0</v>
      </c>
      <c r="AB201" s="179">
        <f>IF($C201=$D$2,'FLETES (#) MAYO'!AB201*AB$2,IF($C201=$D$3,'FLETES (#) MAYO'!AB201*AB$3,IF($C201=$D$4,'FLETES (#) MAYO'!AB201*AB$4,IF($C201=$D$5,'FLETES (#) MAYO'!AB201*AB$5,0))))</f>
        <v>0</v>
      </c>
      <c r="AC201" s="179">
        <f>IF($C201=$D$2,'FLETES (#) MAYO'!AC201*AC$2,IF($C201=$D$3,'FLETES (#) MAYO'!AC201*AC$3,IF($C201=$D$4,'FLETES (#) MAYO'!AC201*AC$4,IF($C201=$D$5,'FLETES (#) MAYO'!AC201*AC$5,0))))</f>
        <v>0</v>
      </c>
      <c r="AD201" s="179">
        <f>IF($C201=$D$2,'FLETES (#) MAYO'!AD201*AD$2,IF($C201=$D$3,'FLETES (#) MAYO'!AD201*AD$3,IF($C201=$D$4,'FLETES (#) MAYO'!AD201*AD$4,IF($C201=$D$5,'FLETES (#) MAYO'!AD201*AD$5,0))))</f>
        <v>0</v>
      </c>
      <c r="AE201" s="179">
        <f>IF($C201=$D$2,'FLETES (#) MAYO'!AE201*AE$2,IF($C201=$D$3,'FLETES (#) MAYO'!AE201*AE$3,IF($C201=$D$4,'FLETES (#) MAYO'!AE201*AE$4,IF($C201=$D$5,'FLETES (#) MAYO'!AE201*AE$5,0))))</f>
        <v>0</v>
      </c>
      <c r="AF201" s="179">
        <f>IF($C201=$D$2,'FLETES (#) MAYO'!AF201*AF$2,IF($C201=$D$3,'FLETES (#) MAYO'!AF201*AF$3,IF($C201=$D$4,'FLETES (#) MAYO'!AF201*AF$4,IF($C201=$D$5,'FLETES (#) MAYO'!AF201*AF$5,0))))</f>
        <v>0</v>
      </c>
      <c r="AG201" s="179">
        <f>IF($C201=$D$2,'FLETES (#) MAYO'!AG201*AG$2,IF($C201=$D$3,'FLETES (#) MAYO'!AG201*AG$3,IF($C201=$D$4,'FLETES (#) MAYO'!AG201*AG$4,IF($C201=$D$5,'FLETES (#) MAYO'!AG201*AG$5,0))))</f>
        <v>0</v>
      </c>
      <c r="AH201" s="179">
        <f>IF($C201=$D$2,'FLETES (#) MAYO'!AH201*AH$2,IF($C201=$D$3,'FLETES (#) MAYO'!AH201*AH$3,IF($C201=$D$4,'FLETES (#) MAYO'!AH201*AH$4,IF($C201=$D$5,'FLETES (#) MAYO'!AH201*AH$5,0))))</f>
        <v>0</v>
      </c>
      <c r="AI201" s="179">
        <f>IF($C201=$D$2,'FLETES (#) MAYO'!AI201*AI$2,IF($C201=$D$3,'FLETES (#) MAYO'!AI201*AI$3,IF($C201=$D$4,'FLETES (#) MAYO'!AI201*AI$4,IF($C201=$D$5,'FLETES (#) MAYO'!AI201*AI$5,0))))</f>
        <v>0</v>
      </c>
      <c r="AJ201" s="179">
        <f>IF($C201=$D$2,'FLETES (#) MAYO'!AJ201*AJ$2,IF($C201=$D$3,'FLETES (#) MAYO'!AJ201*AJ$3,IF($C201=$D$4,'FLETES (#) MAYO'!AJ201*AJ$4,IF($C201=$D$5,'FLETES (#) MAYO'!AJ201*AJ$5,0))))</f>
        <v>0</v>
      </c>
      <c r="AK201" s="179">
        <f>IF($C201=$D$2,'FLETES (#) MAYO'!AK201*AK$2,IF($C201=$D$3,'FLETES (#) MAYO'!AK201*AK$3,IF($C201=$D$4,'FLETES (#) MAYO'!AK201*AK$4,IF($C201=$D$5,'FLETES (#) MAYO'!AK201*AK$5,0))))</f>
        <v>0</v>
      </c>
      <c r="AL201" s="179">
        <f>IF($C201=$D$2,'FLETES (#) MAYO'!AL201*AL$2,IF($C201=$D$3,'FLETES (#) MAYO'!AL201*AL$3,IF($C201=$D$4,'FLETES (#) MAYO'!AL201*AL$4,IF($C201=$D$5,'FLETES (#) MAYO'!AL201*AL$5,0))))</f>
        <v>0</v>
      </c>
      <c r="AM201" s="179">
        <f>IF($C201=$D$2,'FLETES (#) MAYO'!AM201*AM$2,IF($C201=$D$3,'FLETES (#) MAYO'!AM201*AM$3,IF($C201=$D$4,'FLETES (#) MAYO'!AM201*AM$4,IF($C201=$D$5,'FLETES (#) MAYO'!AM201*AM$5,0))))</f>
        <v>0</v>
      </c>
    </row>
    <row r="202" spans="1:39">
      <c r="A202" s="141"/>
      <c r="B202" s="165"/>
      <c r="C202" s="165"/>
      <c r="D202" s="178">
        <f t="shared" si="0"/>
        <v>0</v>
      </c>
      <c r="E202" s="179">
        <f>IF($C202=$D$2,'FLETES (#) MAYO'!E202*E$2,IF($C202=$D$3,'FLETES (#) MAYO'!E202*E$3,IF($C202=$D$4,'FLETES (#) MAYO'!E202*E$4,IF($C202=$D$5,'FLETES (#) MAYO'!E202*E$5,0))))</f>
        <v>0</v>
      </c>
      <c r="F202" s="179">
        <f>IF($C202=$D$2,'FLETES (#) MAYO'!F202*F$2,IF($C202=$D$3,'FLETES (#) MAYO'!F202*F$3,IF($C202=$D$4,'FLETES (#) MAYO'!F202*F$4,IF($C202=$D$5,'FLETES (#) MAYO'!F202*F$5,0))))</f>
        <v>0</v>
      </c>
      <c r="G202" s="179">
        <f>IF($C202=$D$2,'FLETES (#) MAYO'!G202*G$2,IF($C202=$D$3,'FLETES (#) MAYO'!G202*G$3,IF($C202=$D$4,'FLETES (#) MAYO'!G202*G$4,IF($C202=$D$5,'FLETES (#) MAYO'!G202*G$5,0))))</f>
        <v>0</v>
      </c>
      <c r="H202" s="179">
        <f>IF($C202=$D$2,'FLETES (#) MAYO'!H202*H$2,IF($C202=$D$3,'FLETES (#) MAYO'!H202*H$3,IF($C202=$D$4,'FLETES (#) MAYO'!H202*H$4,IF($C202=$D$5,'FLETES (#) MAYO'!H202*H$5,0))))</f>
        <v>0</v>
      </c>
      <c r="I202" s="179">
        <f>IF($C202=$D$2,'FLETES (#) MAYO'!I202*I$2,IF($C202=$D$3,'FLETES (#) MAYO'!I202*I$3,IF($C202=$D$4,'FLETES (#) MAYO'!I202*I$4,IF($C202=$D$5,'FLETES (#) MAYO'!I202*I$5,0))))</f>
        <v>0</v>
      </c>
      <c r="J202" s="179">
        <f>IF($C202=$D$2,'FLETES (#) MAYO'!J202*J$2,IF($C202=$D$3,'FLETES (#) MAYO'!J202*J$3,IF($C202=$D$4,'FLETES (#) MAYO'!J202*J$4,IF($C202=$D$5,'FLETES (#) MAYO'!J202*J$5,0))))</f>
        <v>0</v>
      </c>
      <c r="K202" s="179">
        <f>IF($C202=$D$2,'FLETES (#) MAYO'!K202*K$2,IF($C202=$D$3,'FLETES (#) MAYO'!K202*K$3,IF($C202=$D$4,'FLETES (#) MAYO'!K202*K$4,IF($C202=$D$5,'FLETES (#) MAYO'!K202*K$5,0))))</f>
        <v>0</v>
      </c>
      <c r="L202" s="179">
        <f>IF($C202=$D$2,'FLETES (#) MAYO'!L202*L$2,IF($C202=$D$3,'FLETES (#) MAYO'!L202*L$3,IF($C202=$D$4,'FLETES (#) MAYO'!L202*L$4,IF($C202=$D$5,'FLETES (#) MAYO'!L202*L$5,0))))</f>
        <v>0</v>
      </c>
      <c r="M202" s="179">
        <f>IF($C202=$D$2,'FLETES (#) MAYO'!M202*M$2,IF($C202=$D$3,'FLETES (#) MAYO'!M202*M$3,IF($C202=$D$4,'FLETES (#) MAYO'!M202*M$4,IF($C202=$D$5,'FLETES (#) MAYO'!M202*M$5,0))))</f>
        <v>0</v>
      </c>
      <c r="N202" s="179">
        <f>IF($C202=$D$2,'FLETES (#) MAYO'!N202*N$2,IF($C202=$D$3,'FLETES (#) MAYO'!N202*N$3,IF($C202=$D$4,'FLETES (#) MAYO'!N202*N$4,IF($C202=$D$5,'FLETES (#) MAYO'!N202*N$5,0))))</f>
        <v>0</v>
      </c>
      <c r="O202" s="179">
        <f>IF($C202=$D$2,'FLETES (#) MAYO'!O202*O$2,IF($C202=$D$3,'FLETES (#) MAYO'!O202*O$3,IF($C202=$D$4,'FLETES (#) MAYO'!O202*O$4,IF($C202=$D$5,'FLETES (#) MAYO'!O202*O$5,0))))</f>
        <v>0</v>
      </c>
      <c r="P202" s="179">
        <f>IF($C202=$D$2,'FLETES (#) MAYO'!P202*P$2,IF($C202=$D$3,'FLETES (#) MAYO'!P202*P$3,IF($C202=$D$4,'FLETES (#) MAYO'!P202*P$4,IF($C202=$D$5,'FLETES (#) MAYO'!P202*P$5,0))))</f>
        <v>0</v>
      </c>
      <c r="Q202" s="179">
        <f>IF($C202=$D$2,'FLETES (#) MAYO'!Q202*Q$2,IF($C202=$D$3,'FLETES (#) MAYO'!Q202*Q$3,IF($C202=$D$4,'FLETES (#) MAYO'!Q202*Q$4,IF($C202=$D$5,'FLETES (#) MAYO'!Q202*Q$5,0))))</f>
        <v>0</v>
      </c>
      <c r="R202" s="179">
        <f>IF($C202=$D$2,'FLETES (#) MAYO'!R202*R$2,IF($C202=$D$3,'FLETES (#) MAYO'!R202*R$3,IF($C202=$D$4,'FLETES (#) MAYO'!R202*R$4,IF($C202=$D$5,'FLETES (#) MAYO'!R202*R$5,0))))</f>
        <v>0</v>
      </c>
      <c r="S202" s="179">
        <f>IF($C202=$D$2,'FLETES (#) MAYO'!S202*S$2,IF($C202=$D$3,'FLETES (#) MAYO'!S202*S$3,IF($C202=$D$4,'FLETES (#) MAYO'!S202*S$4,IF($C202=$D$5,'FLETES (#) MAYO'!S202*S$5,0))))</f>
        <v>0</v>
      </c>
      <c r="T202" s="179">
        <f>IF($C202=$D$2,'FLETES (#) MAYO'!T202*T$2,IF($C202=$D$3,'FLETES (#) MAYO'!T202*T$3,IF($C202=$D$4,'FLETES (#) MAYO'!T202*T$4,IF($C202=$D$5,'FLETES (#) MAYO'!T202*T$5,0))))</f>
        <v>0</v>
      </c>
      <c r="U202" s="179">
        <f>IF($C202=$D$2,'FLETES (#) MAYO'!U202*U$2,IF($C202=$D$3,'FLETES (#) MAYO'!U202*U$3,IF($C202=$D$4,'FLETES (#) MAYO'!U202*U$4,IF($C202=$D$5,'FLETES (#) MAYO'!U202*U$5,0))))</f>
        <v>0</v>
      </c>
      <c r="V202" s="179">
        <f>IF($C202=$D$2,'FLETES (#) MAYO'!V202*V$2,IF($C202=$D$3,'FLETES (#) MAYO'!V202*V$3,IF($C202=$D$4,'FLETES (#) MAYO'!V202*V$4,IF($C202=$D$5,'FLETES (#) MAYO'!V202*V$5,0))))</f>
        <v>0</v>
      </c>
      <c r="W202" s="179">
        <f>IF($C202=$D$2,'FLETES (#) MAYO'!W202*W$2,IF($C202=$D$3,'FLETES (#) MAYO'!W202*W$3,IF($C202=$D$4,'FLETES (#) MAYO'!W202*W$4,IF($C202=$D$5,'FLETES (#) MAYO'!W202*W$5,0))))</f>
        <v>0</v>
      </c>
      <c r="X202" s="179">
        <f>IF($C202=$D$2,'FLETES (#) MAYO'!X202*X$2,IF($C202=$D$3,'FLETES (#) MAYO'!X202*X$3,IF($C202=$D$4,'FLETES (#) MAYO'!X202*X$4,IF($C202=$D$5,'FLETES (#) MAYO'!X202*X$5,0))))</f>
        <v>0</v>
      </c>
      <c r="Y202" s="179">
        <f>IF($C202=$D$2,'FLETES (#) MAYO'!Y202*Y$2,IF($C202=$D$3,'FLETES (#) MAYO'!Y202*Y$3,IF($C202=$D$4,'FLETES (#) MAYO'!Y202*Y$4,IF($C202=$D$5,'FLETES (#) MAYO'!Y202*Y$5,0))))</f>
        <v>0</v>
      </c>
      <c r="Z202" s="179">
        <f>IF($C202=$D$2,'FLETES (#) MAYO'!Z202*Z$2,IF($C202=$D$3,'FLETES (#) MAYO'!Z202*Z$3,IF($C202=$D$4,'FLETES (#) MAYO'!Z202*Z$4,IF($C202=$D$5,'FLETES (#) MAYO'!Z202*Z$5,0))))</f>
        <v>0</v>
      </c>
      <c r="AA202" s="179">
        <f>IF($C202=$D$2,'FLETES (#) MAYO'!AA202*AA$2,IF($C202=$D$3,'FLETES (#) MAYO'!AA202*AA$3,IF($C202=$D$4,'FLETES (#) MAYO'!AA202*AA$4,IF($C202=$D$5,'FLETES (#) MAYO'!AA202*AA$5,0))))</f>
        <v>0</v>
      </c>
      <c r="AB202" s="179">
        <f>IF($C202=$D$2,'FLETES (#) MAYO'!AB202*AB$2,IF($C202=$D$3,'FLETES (#) MAYO'!AB202*AB$3,IF($C202=$D$4,'FLETES (#) MAYO'!AB202*AB$4,IF($C202=$D$5,'FLETES (#) MAYO'!AB202*AB$5,0))))</f>
        <v>0</v>
      </c>
      <c r="AC202" s="179">
        <f>IF($C202=$D$2,'FLETES (#) MAYO'!AC202*AC$2,IF($C202=$D$3,'FLETES (#) MAYO'!AC202*AC$3,IF($C202=$D$4,'FLETES (#) MAYO'!AC202*AC$4,IF($C202=$D$5,'FLETES (#) MAYO'!AC202*AC$5,0))))</f>
        <v>0</v>
      </c>
      <c r="AD202" s="179">
        <f>IF($C202=$D$2,'FLETES (#) MAYO'!AD202*AD$2,IF($C202=$D$3,'FLETES (#) MAYO'!AD202*AD$3,IF($C202=$D$4,'FLETES (#) MAYO'!AD202*AD$4,IF($C202=$D$5,'FLETES (#) MAYO'!AD202*AD$5,0))))</f>
        <v>0</v>
      </c>
      <c r="AE202" s="179">
        <f>IF($C202=$D$2,'FLETES (#) MAYO'!AE202*AE$2,IF($C202=$D$3,'FLETES (#) MAYO'!AE202*AE$3,IF($C202=$D$4,'FLETES (#) MAYO'!AE202*AE$4,IF($C202=$D$5,'FLETES (#) MAYO'!AE202*AE$5,0))))</f>
        <v>0</v>
      </c>
      <c r="AF202" s="179">
        <f>IF($C202=$D$2,'FLETES (#) MAYO'!AF202*AF$2,IF($C202=$D$3,'FLETES (#) MAYO'!AF202*AF$3,IF($C202=$D$4,'FLETES (#) MAYO'!AF202*AF$4,IF($C202=$D$5,'FLETES (#) MAYO'!AF202*AF$5,0))))</f>
        <v>0</v>
      </c>
      <c r="AG202" s="179">
        <f>IF($C202=$D$2,'FLETES (#) MAYO'!AG202*AG$2,IF($C202=$D$3,'FLETES (#) MAYO'!AG202*AG$3,IF($C202=$D$4,'FLETES (#) MAYO'!AG202*AG$4,IF($C202=$D$5,'FLETES (#) MAYO'!AG202*AG$5,0))))</f>
        <v>0</v>
      </c>
      <c r="AH202" s="179">
        <f>IF($C202=$D$2,'FLETES (#) MAYO'!AH202*AH$2,IF($C202=$D$3,'FLETES (#) MAYO'!AH202*AH$3,IF($C202=$D$4,'FLETES (#) MAYO'!AH202*AH$4,IF($C202=$D$5,'FLETES (#) MAYO'!AH202*AH$5,0))))</f>
        <v>0</v>
      </c>
      <c r="AI202" s="179">
        <f>IF($C202=$D$2,'FLETES (#) MAYO'!AI202*AI$2,IF($C202=$D$3,'FLETES (#) MAYO'!AI202*AI$3,IF($C202=$D$4,'FLETES (#) MAYO'!AI202*AI$4,IF($C202=$D$5,'FLETES (#) MAYO'!AI202*AI$5,0))))</f>
        <v>0</v>
      </c>
      <c r="AJ202" s="179">
        <f>IF($C202=$D$2,'FLETES (#) MAYO'!AJ202*AJ$2,IF($C202=$D$3,'FLETES (#) MAYO'!AJ202*AJ$3,IF($C202=$D$4,'FLETES (#) MAYO'!AJ202*AJ$4,IF($C202=$D$5,'FLETES (#) MAYO'!AJ202*AJ$5,0))))</f>
        <v>0</v>
      </c>
      <c r="AK202" s="179">
        <f>IF($C202=$D$2,'FLETES (#) MAYO'!AK202*AK$2,IF($C202=$D$3,'FLETES (#) MAYO'!AK202*AK$3,IF($C202=$D$4,'FLETES (#) MAYO'!AK202*AK$4,IF($C202=$D$5,'FLETES (#) MAYO'!AK202*AK$5,0))))</f>
        <v>0</v>
      </c>
      <c r="AL202" s="179">
        <f>IF($C202=$D$2,'FLETES (#) MAYO'!AL202*AL$2,IF($C202=$D$3,'FLETES (#) MAYO'!AL202*AL$3,IF($C202=$D$4,'FLETES (#) MAYO'!AL202*AL$4,IF($C202=$D$5,'FLETES (#) MAYO'!AL202*AL$5,0))))</f>
        <v>0</v>
      </c>
      <c r="AM202" s="179">
        <f>IF($C202=$D$2,'FLETES (#) MAYO'!AM202*AM$2,IF($C202=$D$3,'FLETES (#) MAYO'!AM202*AM$3,IF($C202=$D$4,'FLETES (#) MAYO'!AM202*AM$4,IF($C202=$D$5,'FLETES (#) MAYO'!AM202*AM$5,0))))</f>
        <v>0</v>
      </c>
    </row>
    <row r="203" spans="1:39">
      <c r="A203" s="141"/>
      <c r="B203" s="165"/>
      <c r="C203" s="165"/>
      <c r="D203" s="178">
        <f t="shared" si="0"/>
        <v>0</v>
      </c>
      <c r="E203" s="179">
        <f>IF($C203=$D$2,'FLETES (#) MAYO'!E203*E$2,IF($C203=$D$3,'FLETES (#) MAYO'!E203*E$3,IF($C203=$D$4,'FLETES (#) MAYO'!E203*E$4,IF($C203=$D$5,'FLETES (#) MAYO'!E203*E$5,0))))</f>
        <v>0</v>
      </c>
      <c r="F203" s="179">
        <f>IF($C203=$D$2,'FLETES (#) MAYO'!F203*F$2,IF($C203=$D$3,'FLETES (#) MAYO'!F203*F$3,IF($C203=$D$4,'FLETES (#) MAYO'!F203*F$4,IF($C203=$D$5,'FLETES (#) MAYO'!F203*F$5,0))))</f>
        <v>0</v>
      </c>
      <c r="G203" s="179">
        <f>IF($C203=$D$2,'FLETES (#) MAYO'!G203*G$2,IF($C203=$D$3,'FLETES (#) MAYO'!G203*G$3,IF($C203=$D$4,'FLETES (#) MAYO'!G203*G$4,IF($C203=$D$5,'FLETES (#) MAYO'!G203*G$5,0))))</f>
        <v>0</v>
      </c>
      <c r="H203" s="179">
        <f>IF($C203=$D$2,'FLETES (#) MAYO'!H203*H$2,IF($C203=$D$3,'FLETES (#) MAYO'!H203*H$3,IF($C203=$D$4,'FLETES (#) MAYO'!H203*H$4,IF($C203=$D$5,'FLETES (#) MAYO'!H203*H$5,0))))</f>
        <v>0</v>
      </c>
      <c r="I203" s="179">
        <f>IF($C203=$D$2,'FLETES (#) MAYO'!I203*I$2,IF($C203=$D$3,'FLETES (#) MAYO'!I203*I$3,IF($C203=$D$4,'FLETES (#) MAYO'!I203*I$4,IF($C203=$D$5,'FLETES (#) MAYO'!I203*I$5,0))))</f>
        <v>0</v>
      </c>
      <c r="J203" s="179">
        <f>IF($C203=$D$2,'FLETES (#) MAYO'!J203*J$2,IF($C203=$D$3,'FLETES (#) MAYO'!J203*J$3,IF($C203=$D$4,'FLETES (#) MAYO'!J203*J$4,IF($C203=$D$5,'FLETES (#) MAYO'!J203*J$5,0))))</f>
        <v>0</v>
      </c>
      <c r="K203" s="179">
        <f>IF($C203=$D$2,'FLETES (#) MAYO'!K203*K$2,IF($C203=$D$3,'FLETES (#) MAYO'!K203*K$3,IF($C203=$D$4,'FLETES (#) MAYO'!K203*K$4,IF($C203=$D$5,'FLETES (#) MAYO'!K203*K$5,0))))</f>
        <v>0</v>
      </c>
      <c r="L203" s="179">
        <f>IF($C203=$D$2,'FLETES (#) MAYO'!L203*L$2,IF($C203=$D$3,'FLETES (#) MAYO'!L203*L$3,IF($C203=$D$4,'FLETES (#) MAYO'!L203*L$4,IF($C203=$D$5,'FLETES (#) MAYO'!L203*L$5,0))))</f>
        <v>0</v>
      </c>
      <c r="M203" s="179">
        <f>IF($C203=$D$2,'FLETES (#) MAYO'!M203*M$2,IF($C203=$D$3,'FLETES (#) MAYO'!M203*M$3,IF($C203=$D$4,'FLETES (#) MAYO'!M203*M$4,IF($C203=$D$5,'FLETES (#) MAYO'!M203*M$5,0))))</f>
        <v>0</v>
      </c>
      <c r="N203" s="179">
        <f>IF($C203=$D$2,'FLETES (#) MAYO'!N203*N$2,IF($C203=$D$3,'FLETES (#) MAYO'!N203*N$3,IF($C203=$D$4,'FLETES (#) MAYO'!N203*N$4,IF($C203=$D$5,'FLETES (#) MAYO'!N203*N$5,0))))</f>
        <v>0</v>
      </c>
      <c r="O203" s="179">
        <f>IF($C203=$D$2,'FLETES (#) MAYO'!O203*O$2,IF($C203=$D$3,'FLETES (#) MAYO'!O203*O$3,IF($C203=$D$4,'FLETES (#) MAYO'!O203*O$4,IF($C203=$D$5,'FLETES (#) MAYO'!O203*O$5,0))))</f>
        <v>0</v>
      </c>
      <c r="P203" s="179">
        <f>IF($C203=$D$2,'FLETES (#) MAYO'!P203*P$2,IF($C203=$D$3,'FLETES (#) MAYO'!P203*P$3,IF($C203=$D$4,'FLETES (#) MAYO'!P203*P$4,IF($C203=$D$5,'FLETES (#) MAYO'!P203*P$5,0))))</f>
        <v>0</v>
      </c>
      <c r="Q203" s="179">
        <f>IF($C203=$D$2,'FLETES (#) MAYO'!Q203*Q$2,IF($C203=$D$3,'FLETES (#) MAYO'!Q203*Q$3,IF($C203=$D$4,'FLETES (#) MAYO'!Q203*Q$4,IF($C203=$D$5,'FLETES (#) MAYO'!Q203*Q$5,0))))</f>
        <v>0</v>
      </c>
      <c r="R203" s="179">
        <f>IF($C203=$D$2,'FLETES (#) MAYO'!R203*R$2,IF($C203=$D$3,'FLETES (#) MAYO'!R203*R$3,IF($C203=$D$4,'FLETES (#) MAYO'!R203*R$4,IF($C203=$D$5,'FLETES (#) MAYO'!R203*R$5,0))))</f>
        <v>0</v>
      </c>
      <c r="S203" s="179">
        <f>IF($C203=$D$2,'FLETES (#) MAYO'!S203*S$2,IF($C203=$D$3,'FLETES (#) MAYO'!S203*S$3,IF($C203=$D$4,'FLETES (#) MAYO'!S203*S$4,IF($C203=$D$5,'FLETES (#) MAYO'!S203*S$5,0))))</f>
        <v>0</v>
      </c>
      <c r="T203" s="179">
        <f>IF($C203=$D$2,'FLETES (#) MAYO'!T203*T$2,IF($C203=$D$3,'FLETES (#) MAYO'!T203*T$3,IF($C203=$D$4,'FLETES (#) MAYO'!T203*T$4,IF($C203=$D$5,'FLETES (#) MAYO'!T203*T$5,0))))</f>
        <v>0</v>
      </c>
      <c r="U203" s="179">
        <f>IF($C203=$D$2,'FLETES (#) MAYO'!U203*U$2,IF($C203=$D$3,'FLETES (#) MAYO'!U203*U$3,IF($C203=$D$4,'FLETES (#) MAYO'!U203*U$4,IF($C203=$D$5,'FLETES (#) MAYO'!U203*U$5,0))))</f>
        <v>0</v>
      </c>
      <c r="V203" s="179">
        <f>IF($C203=$D$2,'FLETES (#) MAYO'!V203*V$2,IF($C203=$D$3,'FLETES (#) MAYO'!V203*V$3,IF($C203=$D$4,'FLETES (#) MAYO'!V203*V$4,IF($C203=$D$5,'FLETES (#) MAYO'!V203*V$5,0))))</f>
        <v>0</v>
      </c>
      <c r="W203" s="179">
        <f>IF($C203=$D$2,'FLETES (#) MAYO'!W203*W$2,IF($C203=$D$3,'FLETES (#) MAYO'!W203*W$3,IF($C203=$D$4,'FLETES (#) MAYO'!W203*W$4,IF($C203=$D$5,'FLETES (#) MAYO'!W203*W$5,0))))</f>
        <v>0</v>
      </c>
      <c r="X203" s="179">
        <f>IF($C203=$D$2,'FLETES (#) MAYO'!X203*X$2,IF($C203=$D$3,'FLETES (#) MAYO'!X203*X$3,IF($C203=$D$4,'FLETES (#) MAYO'!X203*X$4,IF($C203=$D$5,'FLETES (#) MAYO'!X203*X$5,0))))</f>
        <v>0</v>
      </c>
      <c r="Y203" s="179">
        <f>IF($C203=$D$2,'FLETES (#) MAYO'!Y203*Y$2,IF($C203=$D$3,'FLETES (#) MAYO'!Y203*Y$3,IF($C203=$D$4,'FLETES (#) MAYO'!Y203*Y$4,IF($C203=$D$5,'FLETES (#) MAYO'!Y203*Y$5,0))))</f>
        <v>0</v>
      </c>
      <c r="Z203" s="179">
        <f>IF($C203=$D$2,'FLETES (#) MAYO'!Z203*Z$2,IF($C203=$D$3,'FLETES (#) MAYO'!Z203*Z$3,IF($C203=$D$4,'FLETES (#) MAYO'!Z203*Z$4,IF($C203=$D$5,'FLETES (#) MAYO'!Z203*Z$5,0))))</f>
        <v>0</v>
      </c>
      <c r="AA203" s="179">
        <f>IF($C203=$D$2,'FLETES (#) MAYO'!AA203*AA$2,IF($C203=$D$3,'FLETES (#) MAYO'!AA203*AA$3,IF($C203=$D$4,'FLETES (#) MAYO'!AA203*AA$4,IF($C203=$D$5,'FLETES (#) MAYO'!AA203*AA$5,0))))</f>
        <v>0</v>
      </c>
      <c r="AB203" s="179">
        <f>IF($C203=$D$2,'FLETES (#) MAYO'!AB203*AB$2,IF($C203=$D$3,'FLETES (#) MAYO'!AB203*AB$3,IF($C203=$D$4,'FLETES (#) MAYO'!AB203*AB$4,IF($C203=$D$5,'FLETES (#) MAYO'!AB203*AB$5,0))))</f>
        <v>0</v>
      </c>
      <c r="AC203" s="179">
        <f>IF($C203=$D$2,'FLETES (#) MAYO'!AC203*AC$2,IF($C203=$D$3,'FLETES (#) MAYO'!AC203*AC$3,IF($C203=$D$4,'FLETES (#) MAYO'!AC203*AC$4,IF($C203=$D$5,'FLETES (#) MAYO'!AC203*AC$5,0))))</f>
        <v>0</v>
      </c>
      <c r="AD203" s="179">
        <f>IF($C203=$D$2,'FLETES (#) MAYO'!AD203*AD$2,IF($C203=$D$3,'FLETES (#) MAYO'!AD203*AD$3,IF($C203=$D$4,'FLETES (#) MAYO'!AD203*AD$4,IF($C203=$D$5,'FLETES (#) MAYO'!AD203*AD$5,0))))</f>
        <v>0</v>
      </c>
      <c r="AE203" s="179">
        <f>IF($C203=$D$2,'FLETES (#) MAYO'!AE203*AE$2,IF($C203=$D$3,'FLETES (#) MAYO'!AE203*AE$3,IF($C203=$D$4,'FLETES (#) MAYO'!AE203*AE$4,IF($C203=$D$5,'FLETES (#) MAYO'!AE203*AE$5,0))))</f>
        <v>0</v>
      </c>
      <c r="AF203" s="179">
        <f>IF($C203=$D$2,'FLETES (#) MAYO'!AF203*AF$2,IF($C203=$D$3,'FLETES (#) MAYO'!AF203*AF$3,IF($C203=$D$4,'FLETES (#) MAYO'!AF203*AF$4,IF($C203=$D$5,'FLETES (#) MAYO'!AF203*AF$5,0))))</f>
        <v>0</v>
      </c>
      <c r="AG203" s="179">
        <f>IF($C203=$D$2,'FLETES (#) MAYO'!AG203*AG$2,IF($C203=$D$3,'FLETES (#) MAYO'!AG203*AG$3,IF($C203=$D$4,'FLETES (#) MAYO'!AG203*AG$4,IF($C203=$D$5,'FLETES (#) MAYO'!AG203*AG$5,0))))</f>
        <v>0</v>
      </c>
      <c r="AH203" s="179">
        <f>IF($C203=$D$2,'FLETES (#) MAYO'!AH203*AH$2,IF($C203=$D$3,'FLETES (#) MAYO'!AH203*AH$3,IF($C203=$D$4,'FLETES (#) MAYO'!AH203*AH$4,IF($C203=$D$5,'FLETES (#) MAYO'!AH203*AH$5,0))))</f>
        <v>0</v>
      </c>
      <c r="AI203" s="179">
        <f>IF($C203=$D$2,'FLETES (#) MAYO'!AI203*AI$2,IF($C203=$D$3,'FLETES (#) MAYO'!AI203*AI$3,IF($C203=$D$4,'FLETES (#) MAYO'!AI203*AI$4,IF($C203=$D$5,'FLETES (#) MAYO'!AI203*AI$5,0))))</f>
        <v>0</v>
      </c>
      <c r="AJ203" s="179">
        <f>IF($C203=$D$2,'FLETES (#) MAYO'!AJ203*AJ$2,IF($C203=$D$3,'FLETES (#) MAYO'!AJ203*AJ$3,IF($C203=$D$4,'FLETES (#) MAYO'!AJ203*AJ$4,IF($C203=$D$5,'FLETES (#) MAYO'!AJ203*AJ$5,0))))</f>
        <v>0</v>
      </c>
      <c r="AK203" s="179">
        <f>IF($C203=$D$2,'FLETES (#) MAYO'!AK203*AK$2,IF($C203=$D$3,'FLETES (#) MAYO'!AK203*AK$3,IF($C203=$D$4,'FLETES (#) MAYO'!AK203*AK$4,IF($C203=$D$5,'FLETES (#) MAYO'!AK203*AK$5,0))))</f>
        <v>0</v>
      </c>
      <c r="AL203" s="179">
        <f>IF($C203=$D$2,'FLETES (#) MAYO'!AL203*AL$2,IF($C203=$D$3,'FLETES (#) MAYO'!AL203*AL$3,IF($C203=$D$4,'FLETES (#) MAYO'!AL203*AL$4,IF($C203=$D$5,'FLETES (#) MAYO'!AL203*AL$5,0))))</f>
        <v>0</v>
      </c>
      <c r="AM203" s="179">
        <f>IF($C203=$D$2,'FLETES (#) MAYO'!AM203*AM$2,IF($C203=$D$3,'FLETES (#) MAYO'!AM203*AM$3,IF($C203=$D$4,'FLETES (#) MAYO'!AM203*AM$4,IF($C203=$D$5,'FLETES (#) MAYO'!AM203*AM$5,0))))</f>
        <v>0</v>
      </c>
    </row>
    <row r="204" spans="1:39">
      <c r="A204" s="141"/>
      <c r="B204" s="165"/>
      <c r="C204" s="165"/>
      <c r="D204" s="178">
        <f t="shared" si="0"/>
        <v>0</v>
      </c>
      <c r="E204" s="179">
        <f>IF($C204=$D$2,'FLETES (#) MAYO'!E204*E$2,IF($C204=$D$3,'FLETES (#) MAYO'!E204*E$3,IF($C204=$D$4,'FLETES (#) MAYO'!E204*E$4,IF($C204=$D$5,'FLETES (#) MAYO'!E204*E$5,0))))</f>
        <v>0</v>
      </c>
      <c r="F204" s="179">
        <f>IF($C204=$D$2,'FLETES (#) MAYO'!F204*F$2,IF($C204=$D$3,'FLETES (#) MAYO'!F204*F$3,IF($C204=$D$4,'FLETES (#) MAYO'!F204*F$4,IF($C204=$D$5,'FLETES (#) MAYO'!F204*F$5,0))))</f>
        <v>0</v>
      </c>
      <c r="G204" s="179">
        <f>IF($C204=$D$2,'FLETES (#) MAYO'!G204*G$2,IF($C204=$D$3,'FLETES (#) MAYO'!G204*G$3,IF($C204=$D$4,'FLETES (#) MAYO'!G204*G$4,IF($C204=$D$5,'FLETES (#) MAYO'!G204*G$5,0))))</f>
        <v>0</v>
      </c>
      <c r="H204" s="179">
        <f>IF($C204=$D$2,'FLETES (#) MAYO'!H204*H$2,IF($C204=$D$3,'FLETES (#) MAYO'!H204*H$3,IF($C204=$D$4,'FLETES (#) MAYO'!H204*H$4,IF($C204=$D$5,'FLETES (#) MAYO'!H204*H$5,0))))</f>
        <v>0</v>
      </c>
      <c r="I204" s="179">
        <f>IF($C204=$D$2,'FLETES (#) MAYO'!I204*I$2,IF($C204=$D$3,'FLETES (#) MAYO'!I204*I$3,IF($C204=$D$4,'FLETES (#) MAYO'!I204*I$4,IF($C204=$D$5,'FLETES (#) MAYO'!I204*I$5,0))))</f>
        <v>0</v>
      </c>
      <c r="J204" s="179">
        <f>IF($C204=$D$2,'FLETES (#) MAYO'!J204*J$2,IF($C204=$D$3,'FLETES (#) MAYO'!J204*J$3,IF($C204=$D$4,'FLETES (#) MAYO'!J204*J$4,IF($C204=$D$5,'FLETES (#) MAYO'!J204*J$5,0))))</f>
        <v>0</v>
      </c>
      <c r="K204" s="179">
        <f>IF($C204=$D$2,'FLETES (#) MAYO'!K204*K$2,IF($C204=$D$3,'FLETES (#) MAYO'!K204*K$3,IF($C204=$D$4,'FLETES (#) MAYO'!K204*K$4,IF($C204=$D$5,'FLETES (#) MAYO'!K204*K$5,0))))</f>
        <v>0</v>
      </c>
      <c r="L204" s="179">
        <f>IF($C204=$D$2,'FLETES (#) MAYO'!L204*L$2,IF($C204=$D$3,'FLETES (#) MAYO'!L204*L$3,IF($C204=$D$4,'FLETES (#) MAYO'!L204*L$4,IF($C204=$D$5,'FLETES (#) MAYO'!L204*L$5,0))))</f>
        <v>0</v>
      </c>
      <c r="M204" s="179">
        <f>IF($C204=$D$2,'FLETES (#) MAYO'!M204*M$2,IF($C204=$D$3,'FLETES (#) MAYO'!M204*M$3,IF($C204=$D$4,'FLETES (#) MAYO'!M204*M$4,IF($C204=$D$5,'FLETES (#) MAYO'!M204*M$5,0))))</f>
        <v>0</v>
      </c>
      <c r="N204" s="179">
        <f>IF($C204=$D$2,'FLETES (#) MAYO'!N204*N$2,IF($C204=$D$3,'FLETES (#) MAYO'!N204*N$3,IF($C204=$D$4,'FLETES (#) MAYO'!N204*N$4,IF($C204=$D$5,'FLETES (#) MAYO'!N204*N$5,0))))</f>
        <v>0</v>
      </c>
      <c r="O204" s="179">
        <f>IF($C204=$D$2,'FLETES (#) MAYO'!O204*O$2,IF($C204=$D$3,'FLETES (#) MAYO'!O204*O$3,IF($C204=$D$4,'FLETES (#) MAYO'!O204*O$4,IF($C204=$D$5,'FLETES (#) MAYO'!O204*O$5,0))))</f>
        <v>0</v>
      </c>
      <c r="P204" s="179">
        <f>IF($C204=$D$2,'FLETES (#) MAYO'!P204*P$2,IF($C204=$D$3,'FLETES (#) MAYO'!P204*P$3,IF($C204=$D$4,'FLETES (#) MAYO'!P204*P$4,IF($C204=$D$5,'FLETES (#) MAYO'!P204*P$5,0))))</f>
        <v>0</v>
      </c>
      <c r="Q204" s="179">
        <f>IF($C204=$D$2,'FLETES (#) MAYO'!Q204*Q$2,IF($C204=$D$3,'FLETES (#) MAYO'!Q204*Q$3,IF($C204=$D$4,'FLETES (#) MAYO'!Q204*Q$4,IF($C204=$D$5,'FLETES (#) MAYO'!Q204*Q$5,0))))</f>
        <v>0</v>
      </c>
      <c r="R204" s="179">
        <f>IF($C204=$D$2,'FLETES (#) MAYO'!R204*R$2,IF($C204=$D$3,'FLETES (#) MAYO'!R204*R$3,IF($C204=$D$4,'FLETES (#) MAYO'!R204*R$4,IF($C204=$D$5,'FLETES (#) MAYO'!R204*R$5,0))))</f>
        <v>0</v>
      </c>
      <c r="S204" s="179">
        <f>IF($C204=$D$2,'FLETES (#) MAYO'!S204*S$2,IF($C204=$D$3,'FLETES (#) MAYO'!S204*S$3,IF($C204=$D$4,'FLETES (#) MAYO'!S204*S$4,IF($C204=$D$5,'FLETES (#) MAYO'!S204*S$5,0))))</f>
        <v>0</v>
      </c>
      <c r="T204" s="179">
        <f>IF($C204=$D$2,'FLETES (#) MAYO'!T204*T$2,IF($C204=$D$3,'FLETES (#) MAYO'!T204*T$3,IF($C204=$D$4,'FLETES (#) MAYO'!T204*T$4,IF($C204=$D$5,'FLETES (#) MAYO'!T204*T$5,0))))</f>
        <v>0</v>
      </c>
      <c r="U204" s="179">
        <f>IF($C204=$D$2,'FLETES (#) MAYO'!U204*U$2,IF($C204=$D$3,'FLETES (#) MAYO'!U204*U$3,IF($C204=$D$4,'FLETES (#) MAYO'!U204*U$4,IF($C204=$D$5,'FLETES (#) MAYO'!U204*U$5,0))))</f>
        <v>0</v>
      </c>
      <c r="V204" s="179">
        <f>IF($C204=$D$2,'FLETES (#) MAYO'!V204*V$2,IF($C204=$D$3,'FLETES (#) MAYO'!V204*V$3,IF($C204=$D$4,'FLETES (#) MAYO'!V204*V$4,IF($C204=$D$5,'FLETES (#) MAYO'!V204*V$5,0))))</f>
        <v>0</v>
      </c>
      <c r="W204" s="179">
        <f>IF($C204=$D$2,'FLETES (#) MAYO'!W204*W$2,IF($C204=$D$3,'FLETES (#) MAYO'!W204*W$3,IF($C204=$D$4,'FLETES (#) MAYO'!W204*W$4,IF($C204=$D$5,'FLETES (#) MAYO'!W204*W$5,0))))</f>
        <v>0</v>
      </c>
      <c r="X204" s="179">
        <f>IF($C204=$D$2,'FLETES (#) MAYO'!X204*X$2,IF($C204=$D$3,'FLETES (#) MAYO'!X204*X$3,IF($C204=$D$4,'FLETES (#) MAYO'!X204*X$4,IF($C204=$D$5,'FLETES (#) MAYO'!X204*X$5,0))))</f>
        <v>0</v>
      </c>
      <c r="Y204" s="179">
        <f>IF($C204=$D$2,'FLETES (#) MAYO'!Y204*Y$2,IF($C204=$D$3,'FLETES (#) MAYO'!Y204*Y$3,IF($C204=$D$4,'FLETES (#) MAYO'!Y204*Y$4,IF($C204=$D$5,'FLETES (#) MAYO'!Y204*Y$5,0))))</f>
        <v>0</v>
      </c>
      <c r="Z204" s="179">
        <f>IF($C204=$D$2,'FLETES (#) MAYO'!Z204*Z$2,IF($C204=$D$3,'FLETES (#) MAYO'!Z204*Z$3,IF($C204=$D$4,'FLETES (#) MAYO'!Z204*Z$4,IF($C204=$D$5,'FLETES (#) MAYO'!Z204*Z$5,0))))</f>
        <v>0</v>
      </c>
      <c r="AA204" s="179">
        <f>IF($C204=$D$2,'FLETES (#) MAYO'!AA204*AA$2,IF($C204=$D$3,'FLETES (#) MAYO'!AA204*AA$3,IF($C204=$D$4,'FLETES (#) MAYO'!AA204*AA$4,IF($C204=$D$5,'FLETES (#) MAYO'!AA204*AA$5,0))))</f>
        <v>0</v>
      </c>
      <c r="AB204" s="179">
        <f>IF($C204=$D$2,'FLETES (#) MAYO'!AB204*AB$2,IF($C204=$D$3,'FLETES (#) MAYO'!AB204*AB$3,IF($C204=$D$4,'FLETES (#) MAYO'!AB204*AB$4,IF($C204=$D$5,'FLETES (#) MAYO'!AB204*AB$5,0))))</f>
        <v>0</v>
      </c>
      <c r="AC204" s="179">
        <f>IF($C204=$D$2,'FLETES (#) MAYO'!AC204*AC$2,IF($C204=$D$3,'FLETES (#) MAYO'!AC204*AC$3,IF($C204=$D$4,'FLETES (#) MAYO'!AC204*AC$4,IF($C204=$D$5,'FLETES (#) MAYO'!AC204*AC$5,0))))</f>
        <v>0</v>
      </c>
      <c r="AD204" s="179">
        <f>IF($C204=$D$2,'FLETES (#) MAYO'!AD204*AD$2,IF($C204=$D$3,'FLETES (#) MAYO'!AD204*AD$3,IF($C204=$D$4,'FLETES (#) MAYO'!AD204*AD$4,IF($C204=$D$5,'FLETES (#) MAYO'!AD204*AD$5,0))))</f>
        <v>0</v>
      </c>
      <c r="AE204" s="179">
        <f>IF($C204=$D$2,'FLETES (#) MAYO'!AE204*AE$2,IF($C204=$D$3,'FLETES (#) MAYO'!AE204*AE$3,IF($C204=$D$4,'FLETES (#) MAYO'!AE204*AE$4,IF($C204=$D$5,'FLETES (#) MAYO'!AE204*AE$5,0))))</f>
        <v>0</v>
      </c>
      <c r="AF204" s="179">
        <f>IF($C204=$D$2,'FLETES (#) MAYO'!AF204*AF$2,IF($C204=$D$3,'FLETES (#) MAYO'!AF204*AF$3,IF($C204=$D$4,'FLETES (#) MAYO'!AF204*AF$4,IF($C204=$D$5,'FLETES (#) MAYO'!AF204*AF$5,0))))</f>
        <v>0</v>
      </c>
      <c r="AG204" s="179">
        <f>IF($C204=$D$2,'FLETES (#) MAYO'!AG204*AG$2,IF($C204=$D$3,'FLETES (#) MAYO'!AG204*AG$3,IF($C204=$D$4,'FLETES (#) MAYO'!AG204*AG$4,IF($C204=$D$5,'FLETES (#) MAYO'!AG204*AG$5,0))))</f>
        <v>0</v>
      </c>
      <c r="AH204" s="179">
        <f>IF($C204=$D$2,'FLETES (#) MAYO'!AH204*AH$2,IF($C204=$D$3,'FLETES (#) MAYO'!AH204*AH$3,IF($C204=$D$4,'FLETES (#) MAYO'!AH204*AH$4,IF($C204=$D$5,'FLETES (#) MAYO'!AH204*AH$5,0))))</f>
        <v>0</v>
      </c>
      <c r="AI204" s="179">
        <f>IF($C204=$D$2,'FLETES (#) MAYO'!AI204*AI$2,IF($C204=$D$3,'FLETES (#) MAYO'!AI204*AI$3,IF($C204=$D$4,'FLETES (#) MAYO'!AI204*AI$4,IF($C204=$D$5,'FLETES (#) MAYO'!AI204*AI$5,0))))</f>
        <v>0</v>
      </c>
      <c r="AJ204" s="179">
        <f>IF($C204=$D$2,'FLETES (#) MAYO'!AJ204*AJ$2,IF($C204=$D$3,'FLETES (#) MAYO'!AJ204*AJ$3,IF($C204=$D$4,'FLETES (#) MAYO'!AJ204*AJ$4,IF($C204=$D$5,'FLETES (#) MAYO'!AJ204*AJ$5,0))))</f>
        <v>0</v>
      </c>
      <c r="AK204" s="179">
        <f>IF($C204=$D$2,'FLETES (#) MAYO'!AK204*AK$2,IF($C204=$D$3,'FLETES (#) MAYO'!AK204*AK$3,IF($C204=$D$4,'FLETES (#) MAYO'!AK204*AK$4,IF($C204=$D$5,'FLETES (#) MAYO'!AK204*AK$5,0))))</f>
        <v>0</v>
      </c>
      <c r="AL204" s="179">
        <f>IF($C204=$D$2,'FLETES (#) MAYO'!AL204*AL$2,IF($C204=$D$3,'FLETES (#) MAYO'!AL204*AL$3,IF($C204=$D$4,'FLETES (#) MAYO'!AL204*AL$4,IF($C204=$D$5,'FLETES (#) MAYO'!AL204*AL$5,0))))</f>
        <v>0</v>
      </c>
      <c r="AM204" s="179">
        <f>IF($C204=$D$2,'FLETES (#) MAYO'!AM204*AM$2,IF($C204=$D$3,'FLETES (#) MAYO'!AM204*AM$3,IF($C204=$D$4,'FLETES (#) MAYO'!AM204*AM$4,IF($C204=$D$5,'FLETES (#) MAYO'!AM204*AM$5,0))))</f>
        <v>0</v>
      </c>
    </row>
    <row r="205" spans="1:39">
      <c r="A205" s="141"/>
      <c r="B205" s="165"/>
      <c r="C205" s="165"/>
      <c r="D205" s="178">
        <f t="shared" si="0"/>
        <v>0</v>
      </c>
      <c r="E205" s="179">
        <f>IF($C205=$D$2,'FLETES (#) MAYO'!E205*E$2,IF($C205=$D$3,'FLETES (#) MAYO'!E205*E$3,IF($C205=$D$4,'FLETES (#) MAYO'!E205*E$4,IF($C205=$D$5,'FLETES (#) MAYO'!E205*E$5,0))))</f>
        <v>0</v>
      </c>
      <c r="F205" s="179">
        <f>IF($C205=$D$2,'FLETES (#) MAYO'!F205*F$2,IF($C205=$D$3,'FLETES (#) MAYO'!F205*F$3,IF($C205=$D$4,'FLETES (#) MAYO'!F205*F$4,IF($C205=$D$5,'FLETES (#) MAYO'!F205*F$5,0))))</f>
        <v>0</v>
      </c>
      <c r="G205" s="179">
        <f>IF($C205=$D$2,'FLETES (#) MAYO'!G205*G$2,IF($C205=$D$3,'FLETES (#) MAYO'!G205*G$3,IF($C205=$D$4,'FLETES (#) MAYO'!G205*G$4,IF($C205=$D$5,'FLETES (#) MAYO'!G205*G$5,0))))</f>
        <v>0</v>
      </c>
      <c r="H205" s="179">
        <f>IF($C205=$D$2,'FLETES (#) MAYO'!H205*H$2,IF($C205=$D$3,'FLETES (#) MAYO'!H205*H$3,IF($C205=$D$4,'FLETES (#) MAYO'!H205*H$4,IF($C205=$D$5,'FLETES (#) MAYO'!H205*H$5,0))))</f>
        <v>0</v>
      </c>
      <c r="I205" s="179">
        <f>IF($C205=$D$2,'FLETES (#) MAYO'!I205*I$2,IF($C205=$D$3,'FLETES (#) MAYO'!I205*I$3,IF($C205=$D$4,'FLETES (#) MAYO'!I205*I$4,IF($C205=$D$5,'FLETES (#) MAYO'!I205*I$5,0))))</f>
        <v>0</v>
      </c>
      <c r="J205" s="179">
        <f>IF($C205=$D$2,'FLETES (#) MAYO'!J205*J$2,IF($C205=$D$3,'FLETES (#) MAYO'!J205*J$3,IF($C205=$D$4,'FLETES (#) MAYO'!J205*J$4,IF($C205=$D$5,'FLETES (#) MAYO'!J205*J$5,0))))</f>
        <v>0</v>
      </c>
      <c r="K205" s="179">
        <f>IF($C205=$D$2,'FLETES (#) MAYO'!K205*K$2,IF($C205=$D$3,'FLETES (#) MAYO'!K205*K$3,IF($C205=$D$4,'FLETES (#) MAYO'!K205*K$4,IF($C205=$D$5,'FLETES (#) MAYO'!K205*K$5,0))))</f>
        <v>0</v>
      </c>
      <c r="L205" s="179">
        <f>IF($C205=$D$2,'FLETES (#) MAYO'!L205*L$2,IF($C205=$D$3,'FLETES (#) MAYO'!L205*L$3,IF($C205=$D$4,'FLETES (#) MAYO'!L205*L$4,IF($C205=$D$5,'FLETES (#) MAYO'!L205*L$5,0))))</f>
        <v>0</v>
      </c>
      <c r="M205" s="179">
        <f>IF($C205=$D$2,'FLETES (#) MAYO'!M205*M$2,IF($C205=$D$3,'FLETES (#) MAYO'!M205*M$3,IF($C205=$D$4,'FLETES (#) MAYO'!M205*M$4,IF($C205=$D$5,'FLETES (#) MAYO'!M205*M$5,0))))</f>
        <v>0</v>
      </c>
      <c r="N205" s="179">
        <f>IF($C205=$D$2,'FLETES (#) MAYO'!N205*N$2,IF($C205=$D$3,'FLETES (#) MAYO'!N205*N$3,IF($C205=$D$4,'FLETES (#) MAYO'!N205*N$4,IF($C205=$D$5,'FLETES (#) MAYO'!N205*N$5,0))))</f>
        <v>0</v>
      </c>
      <c r="O205" s="179">
        <f>IF($C205=$D$2,'FLETES (#) MAYO'!O205*O$2,IF($C205=$D$3,'FLETES (#) MAYO'!O205*O$3,IF($C205=$D$4,'FLETES (#) MAYO'!O205*O$4,IF($C205=$D$5,'FLETES (#) MAYO'!O205*O$5,0))))</f>
        <v>0</v>
      </c>
      <c r="P205" s="179">
        <f>IF($C205=$D$2,'FLETES (#) MAYO'!P205*P$2,IF($C205=$D$3,'FLETES (#) MAYO'!P205*P$3,IF($C205=$D$4,'FLETES (#) MAYO'!P205*P$4,IF($C205=$D$5,'FLETES (#) MAYO'!P205*P$5,0))))</f>
        <v>0</v>
      </c>
      <c r="Q205" s="179">
        <f>IF($C205=$D$2,'FLETES (#) MAYO'!Q205*Q$2,IF($C205=$D$3,'FLETES (#) MAYO'!Q205*Q$3,IF($C205=$D$4,'FLETES (#) MAYO'!Q205*Q$4,IF($C205=$D$5,'FLETES (#) MAYO'!Q205*Q$5,0))))</f>
        <v>0</v>
      </c>
      <c r="R205" s="179">
        <f>IF($C205=$D$2,'FLETES (#) MAYO'!R205*R$2,IF($C205=$D$3,'FLETES (#) MAYO'!R205*R$3,IF($C205=$D$4,'FLETES (#) MAYO'!R205*R$4,IF($C205=$D$5,'FLETES (#) MAYO'!R205*R$5,0))))</f>
        <v>0</v>
      </c>
      <c r="S205" s="179">
        <f>IF($C205=$D$2,'FLETES (#) MAYO'!S205*S$2,IF($C205=$D$3,'FLETES (#) MAYO'!S205*S$3,IF($C205=$D$4,'FLETES (#) MAYO'!S205*S$4,IF($C205=$D$5,'FLETES (#) MAYO'!S205*S$5,0))))</f>
        <v>0</v>
      </c>
      <c r="T205" s="179">
        <f>IF($C205=$D$2,'FLETES (#) MAYO'!T205*T$2,IF($C205=$D$3,'FLETES (#) MAYO'!T205*T$3,IF($C205=$D$4,'FLETES (#) MAYO'!T205*T$4,IF($C205=$D$5,'FLETES (#) MAYO'!T205*T$5,0))))</f>
        <v>0</v>
      </c>
      <c r="U205" s="179">
        <f>IF($C205=$D$2,'FLETES (#) MAYO'!U205*U$2,IF($C205=$D$3,'FLETES (#) MAYO'!U205*U$3,IF($C205=$D$4,'FLETES (#) MAYO'!U205*U$4,IF($C205=$D$5,'FLETES (#) MAYO'!U205*U$5,0))))</f>
        <v>0</v>
      </c>
      <c r="V205" s="179">
        <f>IF($C205=$D$2,'FLETES (#) MAYO'!V205*V$2,IF($C205=$D$3,'FLETES (#) MAYO'!V205*V$3,IF($C205=$D$4,'FLETES (#) MAYO'!V205*V$4,IF($C205=$D$5,'FLETES (#) MAYO'!V205*V$5,0))))</f>
        <v>0</v>
      </c>
      <c r="W205" s="179">
        <f>IF($C205=$D$2,'FLETES (#) MAYO'!W205*W$2,IF($C205=$D$3,'FLETES (#) MAYO'!W205*W$3,IF($C205=$D$4,'FLETES (#) MAYO'!W205*W$4,IF($C205=$D$5,'FLETES (#) MAYO'!W205*W$5,0))))</f>
        <v>0</v>
      </c>
      <c r="X205" s="179">
        <f>IF($C205=$D$2,'FLETES (#) MAYO'!X205*X$2,IF($C205=$D$3,'FLETES (#) MAYO'!X205*X$3,IF($C205=$D$4,'FLETES (#) MAYO'!X205*X$4,IF($C205=$D$5,'FLETES (#) MAYO'!X205*X$5,0))))</f>
        <v>0</v>
      </c>
      <c r="Y205" s="179">
        <f>IF($C205=$D$2,'FLETES (#) MAYO'!Y205*Y$2,IF($C205=$D$3,'FLETES (#) MAYO'!Y205*Y$3,IF($C205=$D$4,'FLETES (#) MAYO'!Y205*Y$4,IF($C205=$D$5,'FLETES (#) MAYO'!Y205*Y$5,0))))</f>
        <v>0</v>
      </c>
      <c r="Z205" s="179">
        <f>IF($C205=$D$2,'FLETES (#) MAYO'!Z205*Z$2,IF($C205=$D$3,'FLETES (#) MAYO'!Z205*Z$3,IF($C205=$D$4,'FLETES (#) MAYO'!Z205*Z$4,IF($C205=$D$5,'FLETES (#) MAYO'!Z205*Z$5,0))))</f>
        <v>0</v>
      </c>
      <c r="AA205" s="179">
        <f>IF($C205=$D$2,'FLETES (#) MAYO'!AA205*AA$2,IF($C205=$D$3,'FLETES (#) MAYO'!AA205*AA$3,IF($C205=$D$4,'FLETES (#) MAYO'!AA205*AA$4,IF($C205=$D$5,'FLETES (#) MAYO'!AA205*AA$5,0))))</f>
        <v>0</v>
      </c>
      <c r="AB205" s="179">
        <f>IF($C205=$D$2,'FLETES (#) MAYO'!AB205*AB$2,IF($C205=$D$3,'FLETES (#) MAYO'!AB205*AB$3,IF($C205=$D$4,'FLETES (#) MAYO'!AB205*AB$4,IF($C205=$D$5,'FLETES (#) MAYO'!AB205*AB$5,0))))</f>
        <v>0</v>
      </c>
      <c r="AC205" s="179">
        <f>IF($C205=$D$2,'FLETES (#) MAYO'!AC205*AC$2,IF($C205=$D$3,'FLETES (#) MAYO'!AC205*AC$3,IF($C205=$D$4,'FLETES (#) MAYO'!AC205*AC$4,IF($C205=$D$5,'FLETES (#) MAYO'!AC205*AC$5,0))))</f>
        <v>0</v>
      </c>
      <c r="AD205" s="179">
        <f>IF($C205=$D$2,'FLETES (#) MAYO'!AD205*AD$2,IF($C205=$D$3,'FLETES (#) MAYO'!AD205*AD$3,IF($C205=$D$4,'FLETES (#) MAYO'!AD205*AD$4,IF($C205=$D$5,'FLETES (#) MAYO'!AD205*AD$5,0))))</f>
        <v>0</v>
      </c>
      <c r="AE205" s="179">
        <f>IF($C205=$D$2,'FLETES (#) MAYO'!AE205*AE$2,IF($C205=$D$3,'FLETES (#) MAYO'!AE205*AE$3,IF($C205=$D$4,'FLETES (#) MAYO'!AE205*AE$4,IF($C205=$D$5,'FLETES (#) MAYO'!AE205*AE$5,0))))</f>
        <v>0</v>
      </c>
      <c r="AF205" s="179">
        <f>IF($C205=$D$2,'FLETES (#) MAYO'!AF205*AF$2,IF($C205=$D$3,'FLETES (#) MAYO'!AF205*AF$3,IF($C205=$D$4,'FLETES (#) MAYO'!AF205*AF$4,IF($C205=$D$5,'FLETES (#) MAYO'!AF205*AF$5,0))))</f>
        <v>0</v>
      </c>
      <c r="AG205" s="179">
        <f>IF($C205=$D$2,'FLETES (#) MAYO'!AG205*AG$2,IF($C205=$D$3,'FLETES (#) MAYO'!AG205*AG$3,IF($C205=$D$4,'FLETES (#) MAYO'!AG205*AG$4,IF($C205=$D$5,'FLETES (#) MAYO'!AG205*AG$5,0))))</f>
        <v>0</v>
      </c>
      <c r="AH205" s="179">
        <f>IF($C205=$D$2,'FLETES (#) MAYO'!AH205*AH$2,IF($C205=$D$3,'FLETES (#) MAYO'!AH205*AH$3,IF($C205=$D$4,'FLETES (#) MAYO'!AH205*AH$4,IF($C205=$D$5,'FLETES (#) MAYO'!AH205*AH$5,0))))</f>
        <v>0</v>
      </c>
      <c r="AI205" s="179">
        <f>IF($C205=$D$2,'FLETES (#) MAYO'!AI205*AI$2,IF($C205=$D$3,'FLETES (#) MAYO'!AI205*AI$3,IF($C205=$D$4,'FLETES (#) MAYO'!AI205*AI$4,IF($C205=$D$5,'FLETES (#) MAYO'!AI205*AI$5,0))))</f>
        <v>0</v>
      </c>
      <c r="AJ205" s="179">
        <f>IF($C205=$D$2,'FLETES (#) MAYO'!AJ205*AJ$2,IF($C205=$D$3,'FLETES (#) MAYO'!AJ205*AJ$3,IF($C205=$D$4,'FLETES (#) MAYO'!AJ205*AJ$4,IF($C205=$D$5,'FLETES (#) MAYO'!AJ205*AJ$5,0))))</f>
        <v>0</v>
      </c>
      <c r="AK205" s="179">
        <f>IF($C205=$D$2,'FLETES (#) MAYO'!AK205*AK$2,IF($C205=$D$3,'FLETES (#) MAYO'!AK205*AK$3,IF($C205=$D$4,'FLETES (#) MAYO'!AK205*AK$4,IF($C205=$D$5,'FLETES (#) MAYO'!AK205*AK$5,0))))</f>
        <v>0</v>
      </c>
      <c r="AL205" s="179">
        <f>IF($C205=$D$2,'FLETES (#) MAYO'!AL205*AL$2,IF($C205=$D$3,'FLETES (#) MAYO'!AL205*AL$3,IF($C205=$D$4,'FLETES (#) MAYO'!AL205*AL$4,IF($C205=$D$5,'FLETES (#) MAYO'!AL205*AL$5,0))))</f>
        <v>0</v>
      </c>
      <c r="AM205" s="179">
        <f>IF($C205=$D$2,'FLETES (#) MAYO'!AM205*AM$2,IF($C205=$D$3,'FLETES (#) MAYO'!AM205*AM$3,IF($C205=$D$4,'FLETES (#) MAYO'!AM205*AM$4,IF($C205=$D$5,'FLETES (#) MAYO'!AM205*AM$5,0))))</f>
        <v>0</v>
      </c>
    </row>
    <row r="206" spans="1:39">
      <c r="A206" s="141"/>
      <c r="B206" s="165"/>
      <c r="C206" s="165"/>
      <c r="D206" s="178">
        <f t="shared" si="0"/>
        <v>0</v>
      </c>
      <c r="E206" s="179">
        <f>IF($C206=$D$2,'FLETES (#) MAYO'!E206*E$2,IF($C206=$D$3,'FLETES (#) MAYO'!E206*E$3,IF($C206=$D$4,'FLETES (#) MAYO'!E206*E$4,IF($C206=$D$5,'FLETES (#) MAYO'!E206*E$5,0))))</f>
        <v>0</v>
      </c>
      <c r="F206" s="179">
        <f>IF($C206=$D$2,'FLETES (#) MAYO'!F206*F$2,IF($C206=$D$3,'FLETES (#) MAYO'!F206*F$3,IF($C206=$D$4,'FLETES (#) MAYO'!F206*F$4,IF($C206=$D$5,'FLETES (#) MAYO'!F206*F$5,0))))</f>
        <v>0</v>
      </c>
      <c r="G206" s="179">
        <f>IF($C206=$D$2,'FLETES (#) MAYO'!G206*G$2,IF($C206=$D$3,'FLETES (#) MAYO'!G206*G$3,IF($C206=$D$4,'FLETES (#) MAYO'!G206*G$4,IF($C206=$D$5,'FLETES (#) MAYO'!G206*G$5,0))))</f>
        <v>0</v>
      </c>
      <c r="H206" s="179">
        <f>IF($C206=$D$2,'FLETES (#) MAYO'!H206*H$2,IF($C206=$D$3,'FLETES (#) MAYO'!H206*H$3,IF($C206=$D$4,'FLETES (#) MAYO'!H206*H$4,IF($C206=$D$5,'FLETES (#) MAYO'!H206*H$5,0))))</f>
        <v>0</v>
      </c>
      <c r="I206" s="179">
        <f>IF($C206=$D$2,'FLETES (#) MAYO'!I206*I$2,IF($C206=$D$3,'FLETES (#) MAYO'!I206*I$3,IF($C206=$D$4,'FLETES (#) MAYO'!I206*I$4,IF($C206=$D$5,'FLETES (#) MAYO'!I206*I$5,0))))</f>
        <v>0</v>
      </c>
      <c r="J206" s="179">
        <f>IF($C206=$D$2,'FLETES (#) MAYO'!J206*J$2,IF($C206=$D$3,'FLETES (#) MAYO'!J206*J$3,IF($C206=$D$4,'FLETES (#) MAYO'!J206*J$4,IF($C206=$D$5,'FLETES (#) MAYO'!J206*J$5,0))))</f>
        <v>0</v>
      </c>
      <c r="K206" s="179">
        <f>IF($C206=$D$2,'FLETES (#) MAYO'!K206*K$2,IF($C206=$D$3,'FLETES (#) MAYO'!K206*K$3,IF($C206=$D$4,'FLETES (#) MAYO'!K206*K$4,IF($C206=$D$5,'FLETES (#) MAYO'!K206*K$5,0))))</f>
        <v>0</v>
      </c>
      <c r="L206" s="179">
        <f>IF($C206=$D$2,'FLETES (#) MAYO'!L206*L$2,IF($C206=$D$3,'FLETES (#) MAYO'!L206*L$3,IF($C206=$D$4,'FLETES (#) MAYO'!L206*L$4,IF($C206=$D$5,'FLETES (#) MAYO'!L206*L$5,0))))</f>
        <v>0</v>
      </c>
      <c r="M206" s="179">
        <f>IF($C206=$D$2,'FLETES (#) MAYO'!M206*M$2,IF($C206=$D$3,'FLETES (#) MAYO'!M206*M$3,IF($C206=$D$4,'FLETES (#) MAYO'!M206*M$4,IF($C206=$D$5,'FLETES (#) MAYO'!M206*M$5,0))))</f>
        <v>0</v>
      </c>
      <c r="N206" s="179">
        <f>IF($C206=$D$2,'FLETES (#) MAYO'!N206*N$2,IF($C206=$D$3,'FLETES (#) MAYO'!N206*N$3,IF($C206=$D$4,'FLETES (#) MAYO'!N206*N$4,IF($C206=$D$5,'FLETES (#) MAYO'!N206*N$5,0))))</f>
        <v>0</v>
      </c>
      <c r="O206" s="179">
        <f>IF($C206=$D$2,'FLETES (#) MAYO'!O206*O$2,IF($C206=$D$3,'FLETES (#) MAYO'!O206*O$3,IF($C206=$D$4,'FLETES (#) MAYO'!O206*O$4,IF($C206=$D$5,'FLETES (#) MAYO'!O206*O$5,0))))</f>
        <v>0</v>
      </c>
      <c r="P206" s="179">
        <f>IF($C206=$D$2,'FLETES (#) MAYO'!P206*P$2,IF($C206=$D$3,'FLETES (#) MAYO'!P206*P$3,IF($C206=$D$4,'FLETES (#) MAYO'!P206*P$4,IF($C206=$D$5,'FLETES (#) MAYO'!P206*P$5,0))))</f>
        <v>0</v>
      </c>
      <c r="Q206" s="179">
        <f>IF($C206=$D$2,'FLETES (#) MAYO'!Q206*Q$2,IF($C206=$D$3,'FLETES (#) MAYO'!Q206*Q$3,IF($C206=$D$4,'FLETES (#) MAYO'!Q206*Q$4,IF($C206=$D$5,'FLETES (#) MAYO'!Q206*Q$5,0))))</f>
        <v>0</v>
      </c>
      <c r="R206" s="179">
        <f>IF($C206=$D$2,'FLETES (#) MAYO'!R206*R$2,IF($C206=$D$3,'FLETES (#) MAYO'!R206*R$3,IF($C206=$D$4,'FLETES (#) MAYO'!R206*R$4,IF($C206=$D$5,'FLETES (#) MAYO'!R206*R$5,0))))</f>
        <v>0</v>
      </c>
      <c r="S206" s="179">
        <f>IF($C206=$D$2,'FLETES (#) MAYO'!S206*S$2,IF($C206=$D$3,'FLETES (#) MAYO'!S206*S$3,IF($C206=$D$4,'FLETES (#) MAYO'!S206*S$4,IF($C206=$D$5,'FLETES (#) MAYO'!S206*S$5,0))))</f>
        <v>0</v>
      </c>
      <c r="T206" s="179">
        <f>IF($C206=$D$2,'FLETES (#) MAYO'!T206*T$2,IF($C206=$D$3,'FLETES (#) MAYO'!T206*T$3,IF($C206=$D$4,'FLETES (#) MAYO'!T206*T$4,IF($C206=$D$5,'FLETES (#) MAYO'!T206*T$5,0))))</f>
        <v>0</v>
      </c>
      <c r="U206" s="179">
        <f>IF($C206=$D$2,'FLETES (#) MAYO'!U206*U$2,IF($C206=$D$3,'FLETES (#) MAYO'!U206*U$3,IF($C206=$D$4,'FLETES (#) MAYO'!U206*U$4,IF($C206=$D$5,'FLETES (#) MAYO'!U206*U$5,0))))</f>
        <v>0</v>
      </c>
      <c r="V206" s="179">
        <f>IF($C206=$D$2,'FLETES (#) MAYO'!V206*V$2,IF($C206=$D$3,'FLETES (#) MAYO'!V206*V$3,IF($C206=$D$4,'FLETES (#) MAYO'!V206*V$4,IF($C206=$D$5,'FLETES (#) MAYO'!V206*V$5,0))))</f>
        <v>0</v>
      </c>
      <c r="W206" s="179">
        <f>IF($C206=$D$2,'FLETES (#) MAYO'!W206*W$2,IF($C206=$D$3,'FLETES (#) MAYO'!W206*W$3,IF($C206=$D$4,'FLETES (#) MAYO'!W206*W$4,IF($C206=$D$5,'FLETES (#) MAYO'!W206*W$5,0))))</f>
        <v>0</v>
      </c>
      <c r="X206" s="179">
        <f>IF($C206=$D$2,'FLETES (#) MAYO'!X206*X$2,IF($C206=$D$3,'FLETES (#) MAYO'!X206*X$3,IF($C206=$D$4,'FLETES (#) MAYO'!X206*X$4,IF($C206=$D$5,'FLETES (#) MAYO'!X206*X$5,0))))</f>
        <v>0</v>
      </c>
      <c r="Y206" s="179">
        <f>IF($C206=$D$2,'FLETES (#) MAYO'!Y206*Y$2,IF($C206=$D$3,'FLETES (#) MAYO'!Y206*Y$3,IF($C206=$D$4,'FLETES (#) MAYO'!Y206*Y$4,IF($C206=$D$5,'FLETES (#) MAYO'!Y206*Y$5,0))))</f>
        <v>0</v>
      </c>
      <c r="Z206" s="179">
        <f>IF($C206=$D$2,'FLETES (#) MAYO'!Z206*Z$2,IF($C206=$D$3,'FLETES (#) MAYO'!Z206*Z$3,IF($C206=$D$4,'FLETES (#) MAYO'!Z206*Z$4,IF($C206=$D$5,'FLETES (#) MAYO'!Z206*Z$5,0))))</f>
        <v>0</v>
      </c>
      <c r="AA206" s="179">
        <f>IF($C206=$D$2,'FLETES (#) MAYO'!AA206*AA$2,IF($C206=$D$3,'FLETES (#) MAYO'!AA206*AA$3,IF($C206=$D$4,'FLETES (#) MAYO'!AA206*AA$4,IF($C206=$D$5,'FLETES (#) MAYO'!AA206*AA$5,0))))</f>
        <v>0</v>
      </c>
      <c r="AB206" s="179">
        <f>IF($C206=$D$2,'FLETES (#) MAYO'!AB206*AB$2,IF($C206=$D$3,'FLETES (#) MAYO'!AB206*AB$3,IF($C206=$D$4,'FLETES (#) MAYO'!AB206*AB$4,IF($C206=$D$5,'FLETES (#) MAYO'!AB206*AB$5,0))))</f>
        <v>0</v>
      </c>
      <c r="AC206" s="179">
        <f>IF($C206=$D$2,'FLETES (#) MAYO'!AC206*AC$2,IF($C206=$D$3,'FLETES (#) MAYO'!AC206*AC$3,IF($C206=$D$4,'FLETES (#) MAYO'!AC206*AC$4,IF($C206=$D$5,'FLETES (#) MAYO'!AC206*AC$5,0))))</f>
        <v>0</v>
      </c>
      <c r="AD206" s="179">
        <f>IF($C206=$D$2,'FLETES (#) MAYO'!AD206*AD$2,IF($C206=$D$3,'FLETES (#) MAYO'!AD206*AD$3,IF($C206=$D$4,'FLETES (#) MAYO'!AD206*AD$4,IF($C206=$D$5,'FLETES (#) MAYO'!AD206*AD$5,0))))</f>
        <v>0</v>
      </c>
      <c r="AE206" s="179">
        <f>IF($C206=$D$2,'FLETES (#) MAYO'!AE206*AE$2,IF($C206=$D$3,'FLETES (#) MAYO'!AE206*AE$3,IF($C206=$D$4,'FLETES (#) MAYO'!AE206*AE$4,IF($C206=$D$5,'FLETES (#) MAYO'!AE206*AE$5,0))))</f>
        <v>0</v>
      </c>
      <c r="AF206" s="179">
        <f>IF($C206=$D$2,'FLETES (#) MAYO'!AF206*AF$2,IF($C206=$D$3,'FLETES (#) MAYO'!AF206*AF$3,IF($C206=$D$4,'FLETES (#) MAYO'!AF206*AF$4,IF($C206=$D$5,'FLETES (#) MAYO'!AF206*AF$5,0))))</f>
        <v>0</v>
      </c>
      <c r="AG206" s="179">
        <f>IF($C206=$D$2,'FLETES (#) MAYO'!AG206*AG$2,IF($C206=$D$3,'FLETES (#) MAYO'!AG206*AG$3,IF($C206=$D$4,'FLETES (#) MAYO'!AG206*AG$4,IF($C206=$D$5,'FLETES (#) MAYO'!AG206*AG$5,0))))</f>
        <v>0</v>
      </c>
      <c r="AH206" s="179">
        <f>IF($C206=$D$2,'FLETES (#) MAYO'!AH206*AH$2,IF($C206=$D$3,'FLETES (#) MAYO'!AH206*AH$3,IF($C206=$D$4,'FLETES (#) MAYO'!AH206*AH$4,IF($C206=$D$5,'FLETES (#) MAYO'!AH206*AH$5,0))))</f>
        <v>0</v>
      </c>
      <c r="AI206" s="179">
        <f>IF($C206=$D$2,'FLETES (#) MAYO'!AI206*AI$2,IF($C206=$D$3,'FLETES (#) MAYO'!AI206*AI$3,IF($C206=$D$4,'FLETES (#) MAYO'!AI206*AI$4,IF($C206=$D$5,'FLETES (#) MAYO'!AI206*AI$5,0))))</f>
        <v>0</v>
      </c>
      <c r="AJ206" s="179">
        <f>IF($C206=$D$2,'FLETES (#) MAYO'!AJ206*AJ$2,IF($C206=$D$3,'FLETES (#) MAYO'!AJ206*AJ$3,IF($C206=$D$4,'FLETES (#) MAYO'!AJ206*AJ$4,IF($C206=$D$5,'FLETES (#) MAYO'!AJ206*AJ$5,0))))</f>
        <v>0</v>
      </c>
      <c r="AK206" s="179">
        <f>IF($C206=$D$2,'FLETES (#) MAYO'!AK206*AK$2,IF($C206=$D$3,'FLETES (#) MAYO'!AK206*AK$3,IF($C206=$D$4,'FLETES (#) MAYO'!AK206*AK$4,IF($C206=$D$5,'FLETES (#) MAYO'!AK206*AK$5,0))))</f>
        <v>0</v>
      </c>
      <c r="AL206" s="179">
        <f>IF($C206=$D$2,'FLETES (#) MAYO'!AL206*AL$2,IF($C206=$D$3,'FLETES (#) MAYO'!AL206*AL$3,IF($C206=$D$4,'FLETES (#) MAYO'!AL206*AL$4,IF($C206=$D$5,'FLETES (#) MAYO'!AL206*AL$5,0))))</f>
        <v>0</v>
      </c>
      <c r="AM206" s="179">
        <f>IF($C206=$D$2,'FLETES (#) MAYO'!AM206*AM$2,IF($C206=$D$3,'FLETES (#) MAYO'!AM206*AM$3,IF($C206=$D$4,'FLETES (#) MAYO'!AM206*AM$4,IF($C206=$D$5,'FLETES (#) MAYO'!AM206*AM$5,0))))</f>
        <v>0</v>
      </c>
    </row>
    <row r="207" spans="1:39">
      <c r="A207" s="141"/>
      <c r="B207" s="165"/>
      <c r="C207" s="165"/>
      <c r="D207" s="178">
        <f t="shared" si="0"/>
        <v>0</v>
      </c>
      <c r="E207" s="179">
        <f>IF($C207=$D$2,'FLETES (#) MAYO'!E207*E$2,IF($C207=$D$3,'FLETES (#) MAYO'!E207*E$3,IF($C207=$D$4,'FLETES (#) MAYO'!E207*E$4,IF($C207=$D$5,'FLETES (#) MAYO'!E207*E$5,0))))</f>
        <v>0</v>
      </c>
      <c r="F207" s="179">
        <f>IF($C207=$D$2,'FLETES (#) MAYO'!F207*F$2,IF($C207=$D$3,'FLETES (#) MAYO'!F207*F$3,IF($C207=$D$4,'FLETES (#) MAYO'!F207*F$4,IF($C207=$D$5,'FLETES (#) MAYO'!F207*F$5,0))))</f>
        <v>0</v>
      </c>
      <c r="G207" s="179">
        <f>IF($C207=$D$2,'FLETES (#) MAYO'!G207*G$2,IF($C207=$D$3,'FLETES (#) MAYO'!G207*G$3,IF($C207=$D$4,'FLETES (#) MAYO'!G207*G$4,IF($C207=$D$5,'FLETES (#) MAYO'!G207*G$5,0))))</f>
        <v>0</v>
      </c>
      <c r="H207" s="179">
        <f>IF($C207=$D$2,'FLETES (#) MAYO'!H207*H$2,IF($C207=$D$3,'FLETES (#) MAYO'!H207*H$3,IF($C207=$D$4,'FLETES (#) MAYO'!H207*H$4,IF($C207=$D$5,'FLETES (#) MAYO'!H207*H$5,0))))</f>
        <v>0</v>
      </c>
      <c r="I207" s="179">
        <f>IF($C207=$D$2,'FLETES (#) MAYO'!I207*I$2,IF($C207=$D$3,'FLETES (#) MAYO'!I207*I$3,IF($C207=$D$4,'FLETES (#) MAYO'!I207*I$4,IF($C207=$D$5,'FLETES (#) MAYO'!I207*I$5,0))))</f>
        <v>0</v>
      </c>
      <c r="J207" s="179">
        <f>IF($C207=$D$2,'FLETES (#) MAYO'!J207*J$2,IF($C207=$D$3,'FLETES (#) MAYO'!J207*J$3,IF($C207=$D$4,'FLETES (#) MAYO'!J207*J$4,IF($C207=$D$5,'FLETES (#) MAYO'!J207*J$5,0))))</f>
        <v>0</v>
      </c>
      <c r="K207" s="179">
        <f>IF($C207=$D$2,'FLETES (#) MAYO'!K207*K$2,IF($C207=$D$3,'FLETES (#) MAYO'!K207*K$3,IF($C207=$D$4,'FLETES (#) MAYO'!K207*K$4,IF($C207=$D$5,'FLETES (#) MAYO'!K207*K$5,0))))</f>
        <v>0</v>
      </c>
      <c r="L207" s="179">
        <f>IF($C207=$D$2,'FLETES (#) MAYO'!L207*L$2,IF($C207=$D$3,'FLETES (#) MAYO'!L207*L$3,IF($C207=$D$4,'FLETES (#) MAYO'!L207*L$4,IF($C207=$D$5,'FLETES (#) MAYO'!L207*L$5,0))))</f>
        <v>0</v>
      </c>
      <c r="M207" s="179">
        <f>IF($C207=$D$2,'FLETES (#) MAYO'!M207*M$2,IF($C207=$D$3,'FLETES (#) MAYO'!M207*M$3,IF($C207=$D$4,'FLETES (#) MAYO'!M207*M$4,IF($C207=$D$5,'FLETES (#) MAYO'!M207*M$5,0))))</f>
        <v>0</v>
      </c>
      <c r="N207" s="179">
        <f>IF($C207=$D$2,'FLETES (#) MAYO'!N207*N$2,IF($C207=$D$3,'FLETES (#) MAYO'!N207*N$3,IF($C207=$D$4,'FLETES (#) MAYO'!N207*N$4,IF($C207=$D$5,'FLETES (#) MAYO'!N207*N$5,0))))</f>
        <v>0</v>
      </c>
      <c r="O207" s="179">
        <f>IF($C207=$D$2,'FLETES (#) MAYO'!O207*O$2,IF($C207=$D$3,'FLETES (#) MAYO'!O207*O$3,IF($C207=$D$4,'FLETES (#) MAYO'!O207*O$4,IF($C207=$D$5,'FLETES (#) MAYO'!O207*O$5,0))))</f>
        <v>0</v>
      </c>
      <c r="P207" s="179">
        <f>IF($C207=$D$2,'FLETES (#) MAYO'!P207*P$2,IF($C207=$D$3,'FLETES (#) MAYO'!P207*P$3,IF($C207=$D$4,'FLETES (#) MAYO'!P207*P$4,IF($C207=$D$5,'FLETES (#) MAYO'!P207*P$5,0))))</f>
        <v>0</v>
      </c>
      <c r="Q207" s="179">
        <f>IF($C207=$D$2,'FLETES (#) MAYO'!Q207*Q$2,IF($C207=$D$3,'FLETES (#) MAYO'!Q207*Q$3,IF($C207=$D$4,'FLETES (#) MAYO'!Q207*Q$4,IF($C207=$D$5,'FLETES (#) MAYO'!Q207*Q$5,0))))</f>
        <v>0</v>
      </c>
      <c r="R207" s="179">
        <f>IF($C207=$D$2,'FLETES (#) MAYO'!R207*R$2,IF($C207=$D$3,'FLETES (#) MAYO'!R207*R$3,IF($C207=$D$4,'FLETES (#) MAYO'!R207*R$4,IF($C207=$D$5,'FLETES (#) MAYO'!R207*R$5,0))))</f>
        <v>0</v>
      </c>
      <c r="S207" s="179">
        <f>IF($C207=$D$2,'FLETES (#) MAYO'!S207*S$2,IF($C207=$D$3,'FLETES (#) MAYO'!S207*S$3,IF($C207=$D$4,'FLETES (#) MAYO'!S207*S$4,IF($C207=$D$5,'FLETES (#) MAYO'!S207*S$5,0))))</f>
        <v>0</v>
      </c>
      <c r="T207" s="179">
        <f>IF($C207=$D$2,'FLETES (#) MAYO'!T207*T$2,IF($C207=$D$3,'FLETES (#) MAYO'!T207*T$3,IF($C207=$D$4,'FLETES (#) MAYO'!T207*T$4,IF($C207=$D$5,'FLETES (#) MAYO'!T207*T$5,0))))</f>
        <v>0</v>
      </c>
      <c r="U207" s="179">
        <f>IF($C207=$D$2,'FLETES (#) MAYO'!U207*U$2,IF($C207=$D$3,'FLETES (#) MAYO'!U207*U$3,IF($C207=$D$4,'FLETES (#) MAYO'!U207*U$4,IF($C207=$D$5,'FLETES (#) MAYO'!U207*U$5,0))))</f>
        <v>0</v>
      </c>
      <c r="V207" s="179">
        <f>IF($C207=$D$2,'FLETES (#) MAYO'!V207*V$2,IF($C207=$D$3,'FLETES (#) MAYO'!V207*V$3,IF($C207=$D$4,'FLETES (#) MAYO'!V207*V$4,IF($C207=$D$5,'FLETES (#) MAYO'!V207*V$5,0))))</f>
        <v>0</v>
      </c>
      <c r="W207" s="179">
        <f>IF($C207=$D$2,'FLETES (#) MAYO'!W207*W$2,IF($C207=$D$3,'FLETES (#) MAYO'!W207*W$3,IF($C207=$D$4,'FLETES (#) MAYO'!W207*W$4,IF($C207=$D$5,'FLETES (#) MAYO'!W207*W$5,0))))</f>
        <v>0</v>
      </c>
      <c r="X207" s="179">
        <f>IF($C207=$D$2,'FLETES (#) MAYO'!X207*X$2,IF($C207=$D$3,'FLETES (#) MAYO'!X207*X$3,IF($C207=$D$4,'FLETES (#) MAYO'!X207*X$4,IF($C207=$D$5,'FLETES (#) MAYO'!X207*X$5,0))))</f>
        <v>0</v>
      </c>
      <c r="Y207" s="179">
        <f>IF($C207=$D$2,'FLETES (#) MAYO'!Y207*Y$2,IF($C207=$D$3,'FLETES (#) MAYO'!Y207*Y$3,IF($C207=$D$4,'FLETES (#) MAYO'!Y207*Y$4,IF($C207=$D$5,'FLETES (#) MAYO'!Y207*Y$5,0))))</f>
        <v>0</v>
      </c>
      <c r="Z207" s="179">
        <f>IF($C207=$D$2,'FLETES (#) MAYO'!Z207*Z$2,IF($C207=$D$3,'FLETES (#) MAYO'!Z207*Z$3,IF($C207=$D$4,'FLETES (#) MAYO'!Z207*Z$4,IF($C207=$D$5,'FLETES (#) MAYO'!Z207*Z$5,0))))</f>
        <v>0</v>
      </c>
      <c r="AA207" s="179">
        <f>IF($C207=$D$2,'FLETES (#) MAYO'!AA207*AA$2,IF($C207=$D$3,'FLETES (#) MAYO'!AA207*AA$3,IF($C207=$D$4,'FLETES (#) MAYO'!AA207*AA$4,IF($C207=$D$5,'FLETES (#) MAYO'!AA207*AA$5,0))))</f>
        <v>0</v>
      </c>
      <c r="AB207" s="179">
        <f>IF($C207=$D$2,'FLETES (#) MAYO'!AB207*AB$2,IF($C207=$D$3,'FLETES (#) MAYO'!AB207*AB$3,IF($C207=$D$4,'FLETES (#) MAYO'!AB207*AB$4,IF($C207=$D$5,'FLETES (#) MAYO'!AB207*AB$5,0))))</f>
        <v>0</v>
      </c>
      <c r="AC207" s="179">
        <f>IF($C207=$D$2,'FLETES (#) MAYO'!AC207*AC$2,IF($C207=$D$3,'FLETES (#) MAYO'!AC207*AC$3,IF($C207=$D$4,'FLETES (#) MAYO'!AC207*AC$4,IF($C207=$D$5,'FLETES (#) MAYO'!AC207*AC$5,0))))</f>
        <v>0</v>
      </c>
      <c r="AD207" s="179">
        <f>IF($C207=$D$2,'FLETES (#) MAYO'!AD207*AD$2,IF($C207=$D$3,'FLETES (#) MAYO'!AD207*AD$3,IF($C207=$D$4,'FLETES (#) MAYO'!AD207*AD$4,IF($C207=$D$5,'FLETES (#) MAYO'!AD207*AD$5,0))))</f>
        <v>0</v>
      </c>
      <c r="AE207" s="179">
        <f>IF($C207=$D$2,'FLETES (#) MAYO'!AE207*AE$2,IF($C207=$D$3,'FLETES (#) MAYO'!AE207*AE$3,IF($C207=$D$4,'FLETES (#) MAYO'!AE207*AE$4,IF($C207=$D$5,'FLETES (#) MAYO'!AE207*AE$5,0))))</f>
        <v>0</v>
      </c>
      <c r="AF207" s="179">
        <f>IF($C207=$D$2,'FLETES (#) MAYO'!AF207*AF$2,IF($C207=$D$3,'FLETES (#) MAYO'!AF207*AF$3,IF($C207=$D$4,'FLETES (#) MAYO'!AF207*AF$4,IF($C207=$D$5,'FLETES (#) MAYO'!AF207*AF$5,0))))</f>
        <v>0</v>
      </c>
      <c r="AG207" s="179">
        <f>IF($C207=$D$2,'FLETES (#) MAYO'!AG207*AG$2,IF($C207=$D$3,'FLETES (#) MAYO'!AG207*AG$3,IF($C207=$D$4,'FLETES (#) MAYO'!AG207*AG$4,IF($C207=$D$5,'FLETES (#) MAYO'!AG207*AG$5,0))))</f>
        <v>0</v>
      </c>
      <c r="AH207" s="179">
        <f>IF($C207=$D$2,'FLETES (#) MAYO'!AH207*AH$2,IF($C207=$D$3,'FLETES (#) MAYO'!AH207*AH$3,IF($C207=$D$4,'FLETES (#) MAYO'!AH207*AH$4,IF($C207=$D$5,'FLETES (#) MAYO'!AH207*AH$5,0))))</f>
        <v>0</v>
      </c>
      <c r="AI207" s="179">
        <f>IF($C207=$D$2,'FLETES (#) MAYO'!AI207*AI$2,IF($C207=$D$3,'FLETES (#) MAYO'!AI207*AI$3,IF($C207=$D$4,'FLETES (#) MAYO'!AI207*AI$4,IF($C207=$D$5,'FLETES (#) MAYO'!AI207*AI$5,0))))</f>
        <v>0</v>
      </c>
      <c r="AJ207" s="179">
        <f>IF($C207=$D$2,'FLETES (#) MAYO'!AJ207*AJ$2,IF($C207=$D$3,'FLETES (#) MAYO'!AJ207*AJ$3,IF($C207=$D$4,'FLETES (#) MAYO'!AJ207*AJ$4,IF($C207=$D$5,'FLETES (#) MAYO'!AJ207*AJ$5,0))))</f>
        <v>0</v>
      </c>
      <c r="AK207" s="179">
        <f>IF($C207=$D$2,'FLETES (#) MAYO'!AK207*AK$2,IF($C207=$D$3,'FLETES (#) MAYO'!AK207*AK$3,IF($C207=$D$4,'FLETES (#) MAYO'!AK207*AK$4,IF($C207=$D$5,'FLETES (#) MAYO'!AK207*AK$5,0))))</f>
        <v>0</v>
      </c>
      <c r="AL207" s="179">
        <f>IF($C207=$D$2,'FLETES (#) MAYO'!AL207*AL$2,IF($C207=$D$3,'FLETES (#) MAYO'!AL207*AL$3,IF($C207=$D$4,'FLETES (#) MAYO'!AL207*AL$4,IF($C207=$D$5,'FLETES (#) MAYO'!AL207*AL$5,0))))</f>
        <v>0</v>
      </c>
      <c r="AM207" s="179">
        <f>IF($C207=$D$2,'FLETES (#) MAYO'!AM207*AM$2,IF($C207=$D$3,'FLETES (#) MAYO'!AM207*AM$3,IF($C207=$D$4,'FLETES (#) MAYO'!AM207*AM$4,IF($C207=$D$5,'FLETES (#) MAYO'!AM207*AM$5,0))))</f>
        <v>0</v>
      </c>
    </row>
    <row r="208" spans="1:39">
      <c r="A208" s="141"/>
      <c r="B208" s="165"/>
      <c r="C208" s="165"/>
      <c r="D208" s="178">
        <f t="shared" si="0"/>
        <v>0</v>
      </c>
      <c r="E208" s="179">
        <f>IF($C208=$D$2,'FLETES (#) MAYO'!E208*E$2,IF($C208=$D$3,'FLETES (#) MAYO'!E208*E$3,IF($C208=$D$4,'FLETES (#) MAYO'!E208*E$4,IF($C208=$D$5,'FLETES (#) MAYO'!E208*E$5,0))))</f>
        <v>0</v>
      </c>
      <c r="F208" s="179">
        <f>IF($C208=$D$2,'FLETES (#) MAYO'!F208*F$2,IF($C208=$D$3,'FLETES (#) MAYO'!F208*F$3,IF($C208=$D$4,'FLETES (#) MAYO'!F208*F$4,IF($C208=$D$5,'FLETES (#) MAYO'!F208*F$5,0))))</f>
        <v>0</v>
      </c>
      <c r="G208" s="179">
        <f>IF($C208=$D$2,'FLETES (#) MAYO'!G208*G$2,IF($C208=$D$3,'FLETES (#) MAYO'!G208*G$3,IF($C208=$D$4,'FLETES (#) MAYO'!G208*G$4,IF($C208=$D$5,'FLETES (#) MAYO'!G208*G$5,0))))</f>
        <v>0</v>
      </c>
      <c r="H208" s="179">
        <f>IF($C208=$D$2,'FLETES (#) MAYO'!H208*H$2,IF($C208=$D$3,'FLETES (#) MAYO'!H208*H$3,IF($C208=$D$4,'FLETES (#) MAYO'!H208*H$4,IF($C208=$D$5,'FLETES (#) MAYO'!H208*H$5,0))))</f>
        <v>0</v>
      </c>
      <c r="I208" s="179">
        <f>IF($C208=$D$2,'FLETES (#) MAYO'!I208*I$2,IF($C208=$D$3,'FLETES (#) MAYO'!I208*I$3,IF($C208=$D$4,'FLETES (#) MAYO'!I208*I$4,IF($C208=$D$5,'FLETES (#) MAYO'!I208*I$5,0))))</f>
        <v>0</v>
      </c>
      <c r="J208" s="179">
        <f>IF($C208=$D$2,'FLETES (#) MAYO'!J208*J$2,IF($C208=$D$3,'FLETES (#) MAYO'!J208*J$3,IF($C208=$D$4,'FLETES (#) MAYO'!J208*J$4,IF($C208=$D$5,'FLETES (#) MAYO'!J208*J$5,0))))</f>
        <v>0</v>
      </c>
      <c r="K208" s="179">
        <f>IF($C208=$D$2,'FLETES (#) MAYO'!K208*K$2,IF($C208=$D$3,'FLETES (#) MAYO'!K208*K$3,IF($C208=$D$4,'FLETES (#) MAYO'!K208*K$4,IF($C208=$D$5,'FLETES (#) MAYO'!K208*K$5,0))))</f>
        <v>0</v>
      </c>
      <c r="L208" s="179">
        <f>IF($C208=$D$2,'FLETES (#) MAYO'!L208*L$2,IF($C208=$D$3,'FLETES (#) MAYO'!L208*L$3,IF($C208=$D$4,'FLETES (#) MAYO'!L208*L$4,IF($C208=$D$5,'FLETES (#) MAYO'!L208*L$5,0))))</f>
        <v>0</v>
      </c>
      <c r="M208" s="179">
        <f>IF($C208=$D$2,'FLETES (#) MAYO'!M208*M$2,IF($C208=$D$3,'FLETES (#) MAYO'!M208*M$3,IF($C208=$D$4,'FLETES (#) MAYO'!M208*M$4,IF($C208=$D$5,'FLETES (#) MAYO'!M208*M$5,0))))</f>
        <v>0</v>
      </c>
      <c r="N208" s="179">
        <f>IF($C208=$D$2,'FLETES (#) MAYO'!N208*N$2,IF($C208=$D$3,'FLETES (#) MAYO'!N208*N$3,IF($C208=$D$4,'FLETES (#) MAYO'!N208*N$4,IF($C208=$D$5,'FLETES (#) MAYO'!N208*N$5,0))))</f>
        <v>0</v>
      </c>
      <c r="O208" s="179">
        <f>IF($C208=$D$2,'FLETES (#) MAYO'!O208*O$2,IF($C208=$D$3,'FLETES (#) MAYO'!O208*O$3,IF($C208=$D$4,'FLETES (#) MAYO'!O208*O$4,IF($C208=$D$5,'FLETES (#) MAYO'!O208*O$5,0))))</f>
        <v>0</v>
      </c>
      <c r="P208" s="179">
        <f>IF($C208=$D$2,'FLETES (#) MAYO'!P208*P$2,IF($C208=$D$3,'FLETES (#) MAYO'!P208*P$3,IF($C208=$D$4,'FLETES (#) MAYO'!P208*P$4,IF($C208=$D$5,'FLETES (#) MAYO'!P208*P$5,0))))</f>
        <v>0</v>
      </c>
      <c r="Q208" s="179">
        <f>IF($C208=$D$2,'FLETES (#) MAYO'!Q208*Q$2,IF($C208=$D$3,'FLETES (#) MAYO'!Q208*Q$3,IF($C208=$D$4,'FLETES (#) MAYO'!Q208*Q$4,IF($C208=$D$5,'FLETES (#) MAYO'!Q208*Q$5,0))))</f>
        <v>0</v>
      </c>
      <c r="R208" s="179">
        <f>IF($C208=$D$2,'FLETES (#) MAYO'!R208*R$2,IF($C208=$D$3,'FLETES (#) MAYO'!R208*R$3,IF($C208=$D$4,'FLETES (#) MAYO'!R208*R$4,IF($C208=$D$5,'FLETES (#) MAYO'!R208*R$5,0))))</f>
        <v>0</v>
      </c>
      <c r="S208" s="179">
        <f>IF($C208=$D$2,'FLETES (#) MAYO'!S208*S$2,IF($C208=$D$3,'FLETES (#) MAYO'!S208*S$3,IF($C208=$D$4,'FLETES (#) MAYO'!S208*S$4,IF($C208=$D$5,'FLETES (#) MAYO'!S208*S$5,0))))</f>
        <v>0</v>
      </c>
      <c r="T208" s="179">
        <f>IF($C208=$D$2,'FLETES (#) MAYO'!T208*T$2,IF($C208=$D$3,'FLETES (#) MAYO'!T208*T$3,IF($C208=$D$4,'FLETES (#) MAYO'!T208*T$4,IF($C208=$D$5,'FLETES (#) MAYO'!T208*T$5,0))))</f>
        <v>0</v>
      </c>
      <c r="U208" s="179">
        <f>IF($C208=$D$2,'FLETES (#) MAYO'!U208*U$2,IF($C208=$D$3,'FLETES (#) MAYO'!U208*U$3,IF($C208=$D$4,'FLETES (#) MAYO'!U208*U$4,IF($C208=$D$5,'FLETES (#) MAYO'!U208*U$5,0))))</f>
        <v>0</v>
      </c>
      <c r="V208" s="179">
        <f>IF($C208=$D$2,'FLETES (#) MAYO'!V208*V$2,IF($C208=$D$3,'FLETES (#) MAYO'!V208*V$3,IF($C208=$D$4,'FLETES (#) MAYO'!V208*V$4,IF($C208=$D$5,'FLETES (#) MAYO'!V208*V$5,0))))</f>
        <v>0</v>
      </c>
      <c r="W208" s="179">
        <f>IF($C208=$D$2,'FLETES (#) MAYO'!W208*W$2,IF($C208=$D$3,'FLETES (#) MAYO'!W208*W$3,IF($C208=$D$4,'FLETES (#) MAYO'!W208*W$4,IF($C208=$D$5,'FLETES (#) MAYO'!W208*W$5,0))))</f>
        <v>0</v>
      </c>
      <c r="X208" s="179">
        <f>IF($C208=$D$2,'FLETES (#) MAYO'!X208*X$2,IF($C208=$D$3,'FLETES (#) MAYO'!X208*X$3,IF($C208=$D$4,'FLETES (#) MAYO'!X208*X$4,IF($C208=$D$5,'FLETES (#) MAYO'!X208*X$5,0))))</f>
        <v>0</v>
      </c>
      <c r="Y208" s="179">
        <f>IF($C208=$D$2,'FLETES (#) MAYO'!Y208*Y$2,IF($C208=$D$3,'FLETES (#) MAYO'!Y208*Y$3,IF($C208=$D$4,'FLETES (#) MAYO'!Y208*Y$4,IF($C208=$D$5,'FLETES (#) MAYO'!Y208*Y$5,0))))</f>
        <v>0</v>
      </c>
      <c r="Z208" s="179">
        <f>IF($C208=$D$2,'FLETES (#) MAYO'!Z208*Z$2,IF($C208=$D$3,'FLETES (#) MAYO'!Z208*Z$3,IF($C208=$D$4,'FLETES (#) MAYO'!Z208*Z$4,IF($C208=$D$5,'FLETES (#) MAYO'!Z208*Z$5,0))))</f>
        <v>0</v>
      </c>
      <c r="AA208" s="179">
        <f>IF($C208=$D$2,'FLETES (#) MAYO'!AA208*AA$2,IF($C208=$D$3,'FLETES (#) MAYO'!AA208*AA$3,IF($C208=$D$4,'FLETES (#) MAYO'!AA208*AA$4,IF($C208=$D$5,'FLETES (#) MAYO'!AA208*AA$5,0))))</f>
        <v>0</v>
      </c>
      <c r="AB208" s="179">
        <f>IF($C208=$D$2,'FLETES (#) MAYO'!AB208*AB$2,IF($C208=$D$3,'FLETES (#) MAYO'!AB208*AB$3,IF($C208=$D$4,'FLETES (#) MAYO'!AB208*AB$4,IF($C208=$D$5,'FLETES (#) MAYO'!AB208*AB$5,0))))</f>
        <v>0</v>
      </c>
      <c r="AC208" s="179">
        <f>IF($C208=$D$2,'FLETES (#) MAYO'!AC208*AC$2,IF($C208=$D$3,'FLETES (#) MAYO'!AC208*AC$3,IF($C208=$D$4,'FLETES (#) MAYO'!AC208*AC$4,IF($C208=$D$5,'FLETES (#) MAYO'!AC208*AC$5,0))))</f>
        <v>0</v>
      </c>
      <c r="AD208" s="179">
        <f>IF($C208=$D$2,'FLETES (#) MAYO'!AD208*AD$2,IF($C208=$D$3,'FLETES (#) MAYO'!AD208*AD$3,IF($C208=$D$4,'FLETES (#) MAYO'!AD208*AD$4,IF($C208=$D$5,'FLETES (#) MAYO'!AD208*AD$5,0))))</f>
        <v>0</v>
      </c>
      <c r="AE208" s="179">
        <f>IF($C208=$D$2,'FLETES (#) MAYO'!AE208*AE$2,IF($C208=$D$3,'FLETES (#) MAYO'!AE208*AE$3,IF($C208=$D$4,'FLETES (#) MAYO'!AE208*AE$4,IF($C208=$D$5,'FLETES (#) MAYO'!AE208*AE$5,0))))</f>
        <v>0</v>
      </c>
      <c r="AF208" s="179">
        <f>IF($C208=$D$2,'FLETES (#) MAYO'!AF208*AF$2,IF($C208=$D$3,'FLETES (#) MAYO'!AF208*AF$3,IF($C208=$D$4,'FLETES (#) MAYO'!AF208*AF$4,IF($C208=$D$5,'FLETES (#) MAYO'!AF208*AF$5,0))))</f>
        <v>0</v>
      </c>
      <c r="AG208" s="179">
        <f>IF($C208=$D$2,'FLETES (#) MAYO'!AG208*AG$2,IF($C208=$D$3,'FLETES (#) MAYO'!AG208*AG$3,IF($C208=$D$4,'FLETES (#) MAYO'!AG208*AG$4,IF($C208=$D$5,'FLETES (#) MAYO'!AG208*AG$5,0))))</f>
        <v>0</v>
      </c>
      <c r="AH208" s="179">
        <f>IF($C208=$D$2,'FLETES (#) MAYO'!AH208*AH$2,IF($C208=$D$3,'FLETES (#) MAYO'!AH208*AH$3,IF($C208=$D$4,'FLETES (#) MAYO'!AH208*AH$4,IF($C208=$D$5,'FLETES (#) MAYO'!AH208*AH$5,0))))</f>
        <v>0</v>
      </c>
      <c r="AI208" s="179">
        <f>IF($C208=$D$2,'FLETES (#) MAYO'!AI208*AI$2,IF($C208=$D$3,'FLETES (#) MAYO'!AI208*AI$3,IF($C208=$D$4,'FLETES (#) MAYO'!AI208*AI$4,IF($C208=$D$5,'FLETES (#) MAYO'!AI208*AI$5,0))))</f>
        <v>0</v>
      </c>
      <c r="AJ208" s="179">
        <f>IF($C208=$D$2,'FLETES (#) MAYO'!AJ208*AJ$2,IF($C208=$D$3,'FLETES (#) MAYO'!AJ208*AJ$3,IF($C208=$D$4,'FLETES (#) MAYO'!AJ208*AJ$4,IF($C208=$D$5,'FLETES (#) MAYO'!AJ208*AJ$5,0))))</f>
        <v>0</v>
      </c>
      <c r="AK208" s="179">
        <f>IF($C208=$D$2,'FLETES (#) MAYO'!AK208*AK$2,IF($C208=$D$3,'FLETES (#) MAYO'!AK208*AK$3,IF($C208=$D$4,'FLETES (#) MAYO'!AK208*AK$4,IF($C208=$D$5,'FLETES (#) MAYO'!AK208*AK$5,0))))</f>
        <v>0</v>
      </c>
      <c r="AL208" s="179">
        <f>IF($C208=$D$2,'FLETES (#) MAYO'!AL208*AL$2,IF($C208=$D$3,'FLETES (#) MAYO'!AL208*AL$3,IF($C208=$D$4,'FLETES (#) MAYO'!AL208*AL$4,IF($C208=$D$5,'FLETES (#) MAYO'!AL208*AL$5,0))))</f>
        <v>0</v>
      </c>
      <c r="AM208" s="179">
        <f>IF($C208=$D$2,'FLETES (#) MAYO'!AM208*AM$2,IF($C208=$D$3,'FLETES (#) MAYO'!AM208*AM$3,IF($C208=$D$4,'FLETES (#) MAYO'!AM208*AM$4,IF($C208=$D$5,'FLETES (#) MAYO'!AM208*AM$5,0))))</f>
        <v>0</v>
      </c>
    </row>
    <row r="209" spans="1:39">
      <c r="A209" s="141"/>
      <c r="B209" s="165"/>
      <c r="C209" s="165"/>
      <c r="D209" s="178">
        <f t="shared" si="0"/>
        <v>0</v>
      </c>
      <c r="E209" s="179">
        <f>IF($C209=$D$2,'FLETES (#) MAYO'!E209*E$2,IF($C209=$D$3,'FLETES (#) MAYO'!E209*E$3,IF($C209=$D$4,'FLETES (#) MAYO'!E209*E$4,IF($C209=$D$5,'FLETES (#) MAYO'!E209*E$5,0))))</f>
        <v>0</v>
      </c>
      <c r="F209" s="179">
        <f>IF($C209=$D$2,'FLETES (#) MAYO'!F209*F$2,IF($C209=$D$3,'FLETES (#) MAYO'!F209*F$3,IF($C209=$D$4,'FLETES (#) MAYO'!F209*F$4,IF($C209=$D$5,'FLETES (#) MAYO'!F209*F$5,0))))</f>
        <v>0</v>
      </c>
      <c r="G209" s="179">
        <f>IF($C209=$D$2,'FLETES (#) MAYO'!G209*G$2,IF($C209=$D$3,'FLETES (#) MAYO'!G209*G$3,IF($C209=$D$4,'FLETES (#) MAYO'!G209*G$4,IF($C209=$D$5,'FLETES (#) MAYO'!G209*G$5,0))))</f>
        <v>0</v>
      </c>
      <c r="H209" s="179">
        <f>IF($C209=$D$2,'FLETES (#) MAYO'!H209*H$2,IF($C209=$D$3,'FLETES (#) MAYO'!H209*H$3,IF($C209=$D$4,'FLETES (#) MAYO'!H209*H$4,IF($C209=$D$5,'FLETES (#) MAYO'!H209*H$5,0))))</f>
        <v>0</v>
      </c>
      <c r="I209" s="179">
        <f>IF($C209=$D$2,'FLETES (#) MAYO'!I209*I$2,IF($C209=$D$3,'FLETES (#) MAYO'!I209*I$3,IF($C209=$D$4,'FLETES (#) MAYO'!I209*I$4,IF($C209=$D$5,'FLETES (#) MAYO'!I209*I$5,0))))</f>
        <v>0</v>
      </c>
      <c r="J209" s="179">
        <f>IF($C209=$D$2,'FLETES (#) MAYO'!J209*J$2,IF($C209=$D$3,'FLETES (#) MAYO'!J209*J$3,IF($C209=$D$4,'FLETES (#) MAYO'!J209*J$4,IF($C209=$D$5,'FLETES (#) MAYO'!J209*J$5,0))))</f>
        <v>0</v>
      </c>
      <c r="K209" s="179">
        <f>IF($C209=$D$2,'FLETES (#) MAYO'!K209*K$2,IF($C209=$D$3,'FLETES (#) MAYO'!K209*K$3,IF($C209=$D$4,'FLETES (#) MAYO'!K209*K$4,IF($C209=$D$5,'FLETES (#) MAYO'!K209*K$5,0))))</f>
        <v>0</v>
      </c>
      <c r="L209" s="179">
        <f>IF($C209=$D$2,'FLETES (#) MAYO'!L209*L$2,IF($C209=$D$3,'FLETES (#) MAYO'!L209*L$3,IF($C209=$D$4,'FLETES (#) MAYO'!L209*L$4,IF($C209=$D$5,'FLETES (#) MAYO'!L209*L$5,0))))</f>
        <v>0</v>
      </c>
      <c r="M209" s="179">
        <f>IF($C209=$D$2,'FLETES (#) MAYO'!M209*M$2,IF($C209=$D$3,'FLETES (#) MAYO'!M209*M$3,IF($C209=$D$4,'FLETES (#) MAYO'!M209*M$4,IF($C209=$D$5,'FLETES (#) MAYO'!M209*M$5,0))))</f>
        <v>0</v>
      </c>
      <c r="N209" s="179">
        <f>IF($C209=$D$2,'FLETES (#) MAYO'!N209*N$2,IF($C209=$D$3,'FLETES (#) MAYO'!N209*N$3,IF($C209=$D$4,'FLETES (#) MAYO'!N209*N$4,IF($C209=$D$5,'FLETES (#) MAYO'!N209*N$5,0))))</f>
        <v>0</v>
      </c>
      <c r="O209" s="179">
        <f>IF($C209=$D$2,'FLETES (#) MAYO'!O209*O$2,IF($C209=$D$3,'FLETES (#) MAYO'!O209*O$3,IF($C209=$D$4,'FLETES (#) MAYO'!O209*O$4,IF($C209=$D$5,'FLETES (#) MAYO'!O209*O$5,0))))</f>
        <v>0</v>
      </c>
      <c r="P209" s="179">
        <f>IF($C209=$D$2,'FLETES (#) MAYO'!P209*P$2,IF($C209=$D$3,'FLETES (#) MAYO'!P209*P$3,IF($C209=$D$4,'FLETES (#) MAYO'!P209*P$4,IF($C209=$D$5,'FLETES (#) MAYO'!P209*P$5,0))))</f>
        <v>0</v>
      </c>
      <c r="Q209" s="179">
        <f>IF($C209=$D$2,'FLETES (#) MAYO'!Q209*Q$2,IF($C209=$D$3,'FLETES (#) MAYO'!Q209*Q$3,IF($C209=$D$4,'FLETES (#) MAYO'!Q209*Q$4,IF($C209=$D$5,'FLETES (#) MAYO'!Q209*Q$5,0))))</f>
        <v>0</v>
      </c>
      <c r="R209" s="179">
        <f>IF($C209=$D$2,'FLETES (#) MAYO'!R209*R$2,IF($C209=$D$3,'FLETES (#) MAYO'!R209*R$3,IF($C209=$D$4,'FLETES (#) MAYO'!R209*R$4,IF($C209=$D$5,'FLETES (#) MAYO'!R209*R$5,0))))</f>
        <v>0</v>
      </c>
      <c r="S209" s="179">
        <f>IF($C209=$D$2,'FLETES (#) MAYO'!S209*S$2,IF($C209=$D$3,'FLETES (#) MAYO'!S209*S$3,IF($C209=$D$4,'FLETES (#) MAYO'!S209*S$4,IF($C209=$D$5,'FLETES (#) MAYO'!S209*S$5,0))))</f>
        <v>0</v>
      </c>
      <c r="T209" s="179">
        <f>IF($C209=$D$2,'FLETES (#) MAYO'!T209*T$2,IF($C209=$D$3,'FLETES (#) MAYO'!T209*T$3,IF($C209=$D$4,'FLETES (#) MAYO'!T209*T$4,IF($C209=$D$5,'FLETES (#) MAYO'!T209*T$5,0))))</f>
        <v>0</v>
      </c>
      <c r="U209" s="179">
        <f>IF($C209=$D$2,'FLETES (#) MAYO'!U209*U$2,IF($C209=$D$3,'FLETES (#) MAYO'!U209*U$3,IF($C209=$D$4,'FLETES (#) MAYO'!U209*U$4,IF($C209=$D$5,'FLETES (#) MAYO'!U209*U$5,0))))</f>
        <v>0</v>
      </c>
      <c r="V209" s="179">
        <f>IF($C209=$D$2,'FLETES (#) MAYO'!V209*V$2,IF($C209=$D$3,'FLETES (#) MAYO'!V209*V$3,IF($C209=$D$4,'FLETES (#) MAYO'!V209*V$4,IF($C209=$D$5,'FLETES (#) MAYO'!V209*V$5,0))))</f>
        <v>0</v>
      </c>
      <c r="W209" s="179">
        <f>IF($C209=$D$2,'FLETES (#) MAYO'!W209*W$2,IF($C209=$D$3,'FLETES (#) MAYO'!W209*W$3,IF($C209=$D$4,'FLETES (#) MAYO'!W209*W$4,IF($C209=$D$5,'FLETES (#) MAYO'!W209*W$5,0))))</f>
        <v>0</v>
      </c>
      <c r="X209" s="179">
        <f>IF($C209=$D$2,'FLETES (#) MAYO'!X209*X$2,IF($C209=$D$3,'FLETES (#) MAYO'!X209*X$3,IF($C209=$D$4,'FLETES (#) MAYO'!X209*X$4,IF($C209=$D$5,'FLETES (#) MAYO'!X209*X$5,0))))</f>
        <v>0</v>
      </c>
      <c r="Y209" s="179">
        <f>IF($C209=$D$2,'FLETES (#) MAYO'!Y209*Y$2,IF($C209=$D$3,'FLETES (#) MAYO'!Y209*Y$3,IF($C209=$D$4,'FLETES (#) MAYO'!Y209*Y$4,IF($C209=$D$5,'FLETES (#) MAYO'!Y209*Y$5,0))))</f>
        <v>0</v>
      </c>
      <c r="Z209" s="179">
        <f>IF($C209=$D$2,'FLETES (#) MAYO'!Z209*Z$2,IF($C209=$D$3,'FLETES (#) MAYO'!Z209*Z$3,IF($C209=$D$4,'FLETES (#) MAYO'!Z209*Z$4,IF($C209=$D$5,'FLETES (#) MAYO'!Z209*Z$5,0))))</f>
        <v>0</v>
      </c>
      <c r="AA209" s="179">
        <f>IF($C209=$D$2,'FLETES (#) MAYO'!AA209*AA$2,IF($C209=$D$3,'FLETES (#) MAYO'!AA209*AA$3,IF($C209=$D$4,'FLETES (#) MAYO'!AA209*AA$4,IF($C209=$D$5,'FLETES (#) MAYO'!AA209*AA$5,0))))</f>
        <v>0</v>
      </c>
      <c r="AB209" s="179">
        <f>IF($C209=$D$2,'FLETES (#) MAYO'!AB209*AB$2,IF($C209=$D$3,'FLETES (#) MAYO'!AB209*AB$3,IF($C209=$D$4,'FLETES (#) MAYO'!AB209*AB$4,IF($C209=$D$5,'FLETES (#) MAYO'!AB209*AB$5,0))))</f>
        <v>0</v>
      </c>
      <c r="AC209" s="179">
        <f>IF($C209=$D$2,'FLETES (#) MAYO'!AC209*AC$2,IF($C209=$D$3,'FLETES (#) MAYO'!AC209*AC$3,IF($C209=$D$4,'FLETES (#) MAYO'!AC209*AC$4,IF($C209=$D$5,'FLETES (#) MAYO'!AC209*AC$5,0))))</f>
        <v>0</v>
      </c>
      <c r="AD209" s="179">
        <f>IF($C209=$D$2,'FLETES (#) MAYO'!AD209*AD$2,IF($C209=$D$3,'FLETES (#) MAYO'!AD209*AD$3,IF($C209=$D$4,'FLETES (#) MAYO'!AD209*AD$4,IF($C209=$D$5,'FLETES (#) MAYO'!AD209*AD$5,0))))</f>
        <v>0</v>
      </c>
      <c r="AE209" s="179">
        <f>IF($C209=$D$2,'FLETES (#) MAYO'!AE209*AE$2,IF($C209=$D$3,'FLETES (#) MAYO'!AE209*AE$3,IF($C209=$D$4,'FLETES (#) MAYO'!AE209*AE$4,IF($C209=$D$5,'FLETES (#) MAYO'!AE209*AE$5,0))))</f>
        <v>0</v>
      </c>
      <c r="AF209" s="179">
        <f>IF($C209=$D$2,'FLETES (#) MAYO'!AF209*AF$2,IF($C209=$D$3,'FLETES (#) MAYO'!AF209*AF$3,IF($C209=$D$4,'FLETES (#) MAYO'!AF209*AF$4,IF($C209=$D$5,'FLETES (#) MAYO'!AF209*AF$5,0))))</f>
        <v>0</v>
      </c>
      <c r="AG209" s="179">
        <f>IF($C209=$D$2,'FLETES (#) MAYO'!AG209*AG$2,IF($C209=$D$3,'FLETES (#) MAYO'!AG209*AG$3,IF($C209=$D$4,'FLETES (#) MAYO'!AG209*AG$4,IF($C209=$D$5,'FLETES (#) MAYO'!AG209*AG$5,0))))</f>
        <v>0</v>
      </c>
      <c r="AH209" s="179">
        <f>IF($C209=$D$2,'FLETES (#) MAYO'!AH209*AH$2,IF($C209=$D$3,'FLETES (#) MAYO'!AH209*AH$3,IF($C209=$D$4,'FLETES (#) MAYO'!AH209*AH$4,IF($C209=$D$5,'FLETES (#) MAYO'!AH209*AH$5,0))))</f>
        <v>0</v>
      </c>
      <c r="AI209" s="179">
        <f>IF($C209=$D$2,'FLETES (#) MAYO'!AI209*AI$2,IF($C209=$D$3,'FLETES (#) MAYO'!AI209*AI$3,IF($C209=$D$4,'FLETES (#) MAYO'!AI209*AI$4,IF($C209=$D$5,'FLETES (#) MAYO'!AI209*AI$5,0))))</f>
        <v>0</v>
      </c>
      <c r="AJ209" s="179">
        <f>IF($C209=$D$2,'FLETES (#) MAYO'!AJ209*AJ$2,IF($C209=$D$3,'FLETES (#) MAYO'!AJ209*AJ$3,IF($C209=$D$4,'FLETES (#) MAYO'!AJ209*AJ$4,IF($C209=$D$5,'FLETES (#) MAYO'!AJ209*AJ$5,0))))</f>
        <v>0</v>
      </c>
      <c r="AK209" s="179">
        <f>IF($C209=$D$2,'FLETES (#) MAYO'!AK209*AK$2,IF($C209=$D$3,'FLETES (#) MAYO'!AK209*AK$3,IF($C209=$D$4,'FLETES (#) MAYO'!AK209*AK$4,IF($C209=$D$5,'FLETES (#) MAYO'!AK209*AK$5,0))))</f>
        <v>0</v>
      </c>
      <c r="AL209" s="179">
        <f>IF($C209=$D$2,'FLETES (#) MAYO'!AL209*AL$2,IF($C209=$D$3,'FLETES (#) MAYO'!AL209*AL$3,IF($C209=$D$4,'FLETES (#) MAYO'!AL209*AL$4,IF($C209=$D$5,'FLETES (#) MAYO'!AL209*AL$5,0))))</f>
        <v>0</v>
      </c>
      <c r="AM209" s="179">
        <f>IF($C209=$D$2,'FLETES (#) MAYO'!AM209*AM$2,IF($C209=$D$3,'FLETES (#) MAYO'!AM209*AM$3,IF($C209=$D$4,'FLETES (#) MAYO'!AM209*AM$4,IF($C209=$D$5,'FLETES (#) MAYO'!AM209*AM$5,0))))</f>
        <v>0</v>
      </c>
    </row>
    <row r="210" spans="1:39">
      <c r="A210" s="141"/>
      <c r="B210" s="165"/>
      <c r="C210" s="165"/>
      <c r="D210" s="178">
        <f t="shared" si="0"/>
        <v>0</v>
      </c>
      <c r="E210" s="179">
        <f>IF($C210=$D$2,'FLETES (#) MAYO'!E210*E$2,IF($C210=$D$3,'FLETES (#) MAYO'!E210*E$3,IF($C210=$D$4,'FLETES (#) MAYO'!E210*E$4,IF($C210=$D$5,'FLETES (#) MAYO'!E210*E$5,0))))</f>
        <v>0</v>
      </c>
      <c r="F210" s="179">
        <f>IF($C210=$D$2,'FLETES (#) MAYO'!F210*F$2,IF($C210=$D$3,'FLETES (#) MAYO'!F210*F$3,IF($C210=$D$4,'FLETES (#) MAYO'!F210*F$4,IF($C210=$D$5,'FLETES (#) MAYO'!F210*F$5,0))))</f>
        <v>0</v>
      </c>
      <c r="G210" s="179">
        <f>IF($C210=$D$2,'FLETES (#) MAYO'!G210*G$2,IF($C210=$D$3,'FLETES (#) MAYO'!G210*G$3,IF($C210=$D$4,'FLETES (#) MAYO'!G210*G$4,IF($C210=$D$5,'FLETES (#) MAYO'!G210*G$5,0))))</f>
        <v>0</v>
      </c>
      <c r="H210" s="179">
        <f>IF($C210=$D$2,'FLETES (#) MAYO'!H210*H$2,IF($C210=$D$3,'FLETES (#) MAYO'!H210*H$3,IF($C210=$D$4,'FLETES (#) MAYO'!H210*H$4,IF($C210=$D$5,'FLETES (#) MAYO'!H210*H$5,0))))</f>
        <v>0</v>
      </c>
      <c r="I210" s="179">
        <f>IF($C210=$D$2,'FLETES (#) MAYO'!I210*I$2,IF($C210=$D$3,'FLETES (#) MAYO'!I210*I$3,IF($C210=$D$4,'FLETES (#) MAYO'!I210*I$4,IF($C210=$D$5,'FLETES (#) MAYO'!I210*I$5,0))))</f>
        <v>0</v>
      </c>
      <c r="J210" s="179">
        <f>IF($C210=$D$2,'FLETES (#) MAYO'!J210*J$2,IF($C210=$D$3,'FLETES (#) MAYO'!J210*J$3,IF($C210=$D$4,'FLETES (#) MAYO'!J210*J$4,IF($C210=$D$5,'FLETES (#) MAYO'!J210*J$5,0))))</f>
        <v>0</v>
      </c>
      <c r="K210" s="179">
        <f>IF($C210=$D$2,'FLETES (#) MAYO'!K210*K$2,IF($C210=$D$3,'FLETES (#) MAYO'!K210*K$3,IF($C210=$D$4,'FLETES (#) MAYO'!K210*K$4,IF($C210=$D$5,'FLETES (#) MAYO'!K210*K$5,0))))</f>
        <v>0</v>
      </c>
      <c r="L210" s="179">
        <f>IF($C210=$D$2,'FLETES (#) MAYO'!L210*L$2,IF($C210=$D$3,'FLETES (#) MAYO'!L210*L$3,IF($C210=$D$4,'FLETES (#) MAYO'!L210*L$4,IF($C210=$D$5,'FLETES (#) MAYO'!L210*L$5,0))))</f>
        <v>0</v>
      </c>
      <c r="M210" s="179">
        <f>IF($C210=$D$2,'FLETES (#) MAYO'!M210*M$2,IF($C210=$D$3,'FLETES (#) MAYO'!M210*M$3,IF($C210=$D$4,'FLETES (#) MAYO'!M210*M$4,IF($C210=$D$5,'FLETES (#) MAYO'!M210*M$5,0))))</f>
        <v>0</v>
      </c>
      <c r="N210" s="179">
        <f>IF($C210=$D$2,'FLETES (#) MAYO'!N210*N$2,IF($C210=$D$3,'FLETES (#) MAYO'!N210*N$3,IF($C210=$D$4,'FLETES (#) MAYO'!N210*N$4,IF($C210=$D$5,'FLETES (#) MAYO'!N210*N$5,0))))</f>
        <v>0</v>
      </c>
      <c r="O210" s="179">
        <f>IF($C210=$D$2,'FLETES (#) MAYO'!O210*O$2,IF($C210=$D$3,'FLETES (#) MAYO'!O210*O$3,IF($C210=$D$4,'FLETES (#) MAYO'!O210*O$4,IF($C210=$D$5,'FLETES (#) MAYO'!O210*O$5,0))))</f>
        <v>0</v>
      </c>
      <c r="P210" s="179">
        <f>IF($C210=$D$2,'FLETES (#) MAYO'!P210*P$2,IF($C210=$D$3,'FLETES (#) MAYO'!P210*P$3,IF($C210=$D$4,'FLETES (#) MAYO'!P210*P$4,IF($C210=$D$5,'FLETES (#) MAYO'!P210*P$5,0))))</f>
        <v>0</v>
      </c>
      <c r="Q210" s="179">
        <f>IF($C210=$D$2,'FLETES (#) MAYO'!Q210*Q$2,IF($C210=$D$3,'FLETES (#) MAYO'!Q210*Q$3,IF($C210=$D$4,'FLETES (#) MAYO'!Q210*Q$4,IF($C210=$D$5,'FLETES (#) MAYO'!Q210*Q$5,0))))</f>
        <v>0</v>
      </c>
      <c r="R210" s="179">
        <f>IF($C210=$D$2,'FLETES (#) MAYO'!R210*R$2,IF($C210=$D$3,'FLETES (#) MAYO'!R210*R$3,IF($C210=$D$4,'FLETES (#) MAYO'!R210*R$4,IF($C210=$D$5,'FLETES (#) MAYO'!R210*R$5,0))))</f>
        <v>0</v>
      </c>
      <c r="S210" s="179">
        <f>IF($C210=$D$2,'FLETES (#) MAYO'!S210*S$2,IF($C210=$D$3,'FLETES (#) MAYO'!S210*S$3,IF($C210=$D$4,'FLETES (#) MAYO'!S210*S$4,IF($C210=$D$5,'FLETES (#) MAYO'!S210*S$5,0))))</f>
        <v>0</v>
      </c>
      <c r="T210" s="179">
        <f>IF($C210=$D$2,'FLETES (#) MAYO'!T210*T$2,IF($C210=$D$3,'FLETES (#) MAYO'!T210*T$3,IF($C210=$D$4,'FLETES (#) MAYO'!T210*T$4,IF($C210=$D$5,'FLETES (#) MAYO'!T210*T$5,0))))</f>
        <v>0</v>
      </c>
      <c r="U210" s="179">
        <f>IF($C210=$D$2,'FLETES (#) MAYO'!U210*U$2,IF($C210=$D$3,'FLETES (#) MAYO'!U210*U$3,IF($C210=$D$4,'FLETES (#) MAYO'!U210*U$4,IF($C210=$D$5,'FLETES (#) MAYO'!U210*U$5,0))))</f>
        <v>0</v>
      </c>
      <c r="V210" s="179">
        <f>IF($C210=$D$2,'FLETES (#) MAYO'!V210*V$2,IF($C210=$D$3,'FLETES (#) MAYO'!V210*V$3,IF($C210=$D$4,'FLETES (#) MAYO'!V210*V$4,IF($C210=$D$5,'FLETES (#) MAYO'!V210*V$5,0))))</f>
        <v>0</v>
      </c>
      <c r="W210" s="179">
        <f>IF($C210=$D$2,'FLETES (#) MAYO'!W210*W$2,IF($C210=$D$3,'FLETES (#) MAYO'!W210*W$3,IF($C210=$D$4,'FLETES (#) MAYO'!W210*W$4,IF($C210=$D$5,'FLETES (#) MAYO'!W210*W$5,0))))</f>
        <v>0</v>
      </c>
      <c r="X210" s="179">
        <f>IF($C210=$D$2,'FLETES (#) MAYO'!X210*X$2,IF($C210=$D$3,'FLETES (#) MAYO'!X210*X$3,IF($C210=$D$4,'FLETES (#) MAYO'!X210*X$4,IF($C210=$D$5,'FLETES (#) MAYO'!X210*X$5,0))))</f>
        <v>0</v>
      </c>
      <c r="Y210" s="179">
        <f>IF($C210=$D$2,'FLETES (#) MAYO'!Y210*Y$2,IF($C210=$D$3,'FLETES (#) MAYO'!Y210*Y$3,IF($C210=$D$4,'FLETES (#) MAYO'!Y210*Y$4,IF($C210=$D$5,'FLETES (#) MAYO'!Y210*Y$5,0))))</f>
        <v>0</v>
      </c>
      <c r="Z210" s="179">
        <f>IF($C210=$D$2,'FLETES (#) MAYO'!Z210*Z$2,IF($C210=$D$3,'FLETES (#) MAYO'!Z210*Z$3,IF($C210=$D$4,'FLETES (#) MAYO'!Z210*Z$4,IF($C210=$D$5,'FLETES (#) MAYO'!Z210*Z$5,0))))</f>
        <v>0</v>
      </c>
      <c r="AA210" s="179">
        <f>IF($C210=$D$2,'FLETES (#) MAYO'!AA210*AA$2,IF($C210=$D$3,'FLETES (#) MAYO'!AA210*AA$3,IF($C210=$D$4,'FLETES (#) MAYO'!AA210*AA$4,IF($C210=$D$5,'FLETES (#) MAYO'!AA210*AA$5,0))))</f>
        <v>0</v>
      </c>
      <c r="AB210" s="179">
        <f>IF($C210=$D$2,'FLETES (#) MAYO'!AB210*AB$2,IF($C210=$D$3,'FLETES (#) MAYO'!AB210*AB$3,IF($C210=$D$4,'FLETES (#) MAYO'!AB210*AB$4,IF($C210=$D$5,'FLETES (#) MAYO'!AB210*AB$5,0))))</f>
        <v>0</v>
      </c>
      <c r="AC210" s="179">
        <f>IF($C210=$D$2,'FLETES (#) MAYO'!AC210*AC$2,IF($C210=$D$3,'FLETES (#) MAYO'!AC210*AC$3,IF($C210=$D$4,'FLETES (#) MAYO'!AC210*AC$4,IF($C210=$D$5,'FLETES (#) MAYO'!AC210*AC$5,0))))</f>
        <v>0</v>
      </c>
      <c r="AD210" s="179">
        <f>IF($C210=$D$2,'FLETES (#) MAYO'!AD210*AD$2,IF($C210=$D$3,'FLETES (#) MAYO'!AD210*AD$3,IF($C210=$D$4,'FLETES (#) MAYO'!AD210*AD$4,IF($C210=$D$5,'FLETES (#) MAYO'!AD210*AD$5,0))))</f>
        <v>0</v>
      </c>
      <c r="AE210" s="179">
        <f>IF($C210=$D$2,'FLETES (#) MAYO'!AE210*AE$2,IF($C210=$D$3,'FLETES (#) MAYO'!AE210*AE$3,IF($C210=$D$4,'FLETES (#) MAYO'!AE210*AE$4,IF($C210=$D$5,'FLETES (#) MAYO'!AE210*AE$5,0))))</f>
        <v>0</v>
      </c>
      <c r="AF210" s="179">
        <f>IF($C210=$D$2,'FLETES (#) MAYO'!AF210*AF$2,IF($C210=$D$3,'FLETES (#) MAYO'!AF210*AF$3,IF($C210=$D$4,'FLETES (#) MAYO'!AF210*AF$4,IF($C210=$D$5,'FLETES (#) MAYO'!AF210*AF$5,0))))</f>
        <v>0</v>
      </c>
      <c r="AG210" s="179">
        <f>IF($C210=$D$2,'FLETES (#) MAYO'!AG210*AG$2,IF($C210=$D$3,'FLETES (#) MAYO'!AG210*AG$3,IF($C210=$D$4,'FLETES (#) MAYO'!AG210*AG$4,IF($C210=$D$5,'FLETES (#) MAYO'!AG210*AG$5,0))))</f>
        <v>0</v>
      </c>
      <c r="AH210" s="179">
        <f>IF($C210=$D$2,'FLETES (#) MAYO'!AH210*AH$2,IF($C210=$D$3,'FLETES (#) MAYO'!AH210*AH$3,IF($C210=$D$4,'FLETES (#) MAYO'!AH210*AH$4,IF($C210=$D$5,'FLETES (#) MAYO'!AH210*AH$5,0))))</f>
        <v>0</v>
      </c>
      <c r="AI210" s="179">
        <f>IF($C210=$D$2,'FLETES (#) MAYO'!AI210*AI$2,IF($C210=$D$3,'FLETES (#) MAYO'!AI210*AI$3,IF($C210=$D$4,'FLETES (#) MAYO'!AI210*AI$4,IF($C210=$D$5,'FLETES (#) MAYO'!AI210*AI$5,0))))</f>
        <v>0</v>
      </c>
      <c r="AJ210" s="179">
        <f>IF($C210=$D$2,'FLETES (#) MAYO'!AJ210*AJ$2,IF($C210=$D$3,'FLETES (#) MAYO'!AJ210*AJ$3,IF($C210=$D$4,'FLETES (#) MAYO'!AJ210*AJ$4,IF($C210=$D$5,'FLETES (#) MAYO'!AJ210*AJ$5,0))))</f>
        <v>0</v>
      </c>
      <c r="AK210" s="179">
        <f>IF($C210=$D$2,'FLETES (#) MAYO'!AK210*AK$2,IF($C210=$D$3,'FLETES (#) MAYO'!AK210*AK$3,IF($C210=$D$4,'FLETES (#) MAYO'!AK210*AK$4,IF($C210=$D$5,'FLETES (#) MAYO'!AK210*AK$5,0))))</f>
        <v>0</v>
      </c>
      <c r="AL210" s="179">
        <f>IF($C210=$D$2,'FLETES (#) MAYO'!AL210*AL$2,IF($C210=$D$3,'FLETES (#) MAYO'!AL210*AL$3,IF($C210=$D$4,'FLETES (#) MAYO'!AL210*AL$4,IF($C210=$D$5,'FLETES (#) MAYO'!AL210*AL$5,0))))</f>
        <v>0</v>
      </c>
      <c r="AM210" s="179">
        <f>IF($C210=$D$2,'FLETES (#) MAYO'!AM210*AM$2,IF($C210=$D$3,'FLETES (#) MAYO'!AM210*AM$3,IF($C210=$D$4,'FLETES (#) MAYO'!AM210*AM$4,IF($C210=$D$5,'FLETES (#) MAYO'!AM210*AM$5,0))))</f>
        <v>0</v>
      </c>
    </row>
    <row r="211" spans="1:39">
      <c r="A211" s="141"/>
      <c r="B211" s="165"/>
      <c r="C211" s="165"/>
      <c r="D211" s="178">
        <f t="shared" si="0"/>
        <v>0</v>
      </c>
      <c r="E211" s="179">
        <f>IF($C211=$D$2,'FLETES (#) MAYO'!E211*E$2,IF($C211=$D$3,'FLETES (#) MAYO'!E211*E$3,IF($C211=$D$4,'FLETES (#) MAYO'!E211*E$4,IF($C211=$D$5,'FLETES (#) MAYO'!E211*E$5,0))))</f>
        <v>0</v>
      </c>
      <c r="F211" s="179">
        <f>IF($C211=$D$2,'FLETES (#) MAYO'!F211*F$2,IF($C211=$D$3,'FLETES (#) MAYO'!F211*F$3,IF($C211=$D$4,'FLETES (#) MAYO'!F211*F$4,IF($C211=$D$5,'FLETES (#) MAYO'!F211*F$5,0))))</f>
        <v>0</v>
      </c>
      <c r="G211" s="179">
        <f>IF($C211=$D$2,'FLETES (#) MAYO'!G211*G$2,IF($C211=$D$3,'FLETES (#) MAYO'!G211*G$3,IF($C211=$D$4,'FLETES (#) MAYO'!G211*G$4,IF($C211=$D$5,'FLETES (#) MAYO'!G211*G$5,0))))</f>
        <v>0</v>
      </c>
      <c r="H211" s="179">
        <f>IF($C211=$D$2,'FLETES (#) MAYO'!H211*H$2,IF($C211=$D$3,'FLETES (#) MAYO'!H211*H$3,IF($C211=$D$4,'FLETES (#) MAYO'!H211*H$4,IF($C211=$D$5,'FLETES (#) MAYO'!H211*H$5,0))))</f>
        <v>0</v>
      </c>
      <c r="I211" s="179">
        <f>IF($C211=$D$2,'FLETES (#) MAYO'!I211*I$2,IF($C211=$D$3,'FLETES (#) MAYO'!I211*I$3,IF($C211=$D$4,'FLETES (#) MAYO'!I211*I$4,IF($C211=$D$5,'FLETES (#) MAYO'!I211*I$5,0))))</f>
        <v>0</v>
      </c>
      <c r="J211" s="179">
        <f>IF($C211=$D$2,'FLETES (#) MAYO'!J211*J$2,IF($C211=$D$3,'FLETES (#) MAYO'!J211*J$3,IF($C211=$D$4,'FLETES (#) MAYO'!J211*J$4,IF($C211=$D$5,'FLETES (#) MAYO'!J211*J$5,0))))</f>
        <v>0</v>
      </c>
      <c r="K211" s="179">
        <f>IF($C211=$D$2,'FLETES (#) MAYO'!K211*K$2,IF($C211=$D$3,'FLETES (#) MAYO'!K211*K$3,IF($C211=$D$4,'FLETES (#) MAYO'!K211*K$4,IF($C211=$D$5,'FLETES (#) MAYO'!K211*K$5,0))))</f>
        <v>0</v>
      </c>
      <c r="L211" s="179">
        <f>IF($C211=$D$2,'FLETES (#) MAYO'!L211*L$2,IF($C211=$D$3,'FLETES (#) MAYO'!L211*L$3,IF($C211=$D$4,'FLETES (#) MAYO'!L211*L$4,IF($C211=$D$5,'FLETES (#) MAYO'!L211*L$5,0))))</f>
        <v>0</v>
      </c>
      <c r="M211" s="179">
        <f>IF($C211=$D$2,'FLETES (#) MAYO'!M211*M$2,IF($C211=$D$3,'FLETES (#) MAYO'!M211*M$3,IF($C211=$D$4,'FLETES (#) MAYO'!M211*M$4,IF($C211=$D$5,'FLETES (#) MAYO'!M211*M$5,0))))</f>
        <v>0</v>
      </c>
      <c r="N211" s="179">
        <f>IF($C211=$D$2,'FLETES (#) MAYO'!N211*N$2,IF($C211=$D$3,'FLETES (#) MAYO'!N211*N$3,IF($C211=$D$4,'FLETES (#) MAYO'!N211*N$4,IF($C211=$D$5,'FLETES (#) MAYO'!N211*N$5,0))))</f>
        <v>0</v>
      </c>
      <c r="O211" s="179">
        <f>IF($C211=$D$2,'FLETES (#) MAYO'!O211*O$2,IF($C211=$D$3,'FLETES (#) MAYO'!O211*O$3,IF($C211=$D$4,'FLETES (#) MAYO'!O211*O$4,IF($C211=$D$5,'FLETES (#) MAYO'!O211*O$5,0))))</f>
        <v>0</v>
      </c>
      <c r="P211" s="179">
        <f>IF($C211=$D$2,'FLETES (#) MAYO'!P211*P$2,IF($C211=$D$3,'FLETES (#) MAYO'!P211*P$3,IF($C211=$D$4,'FLETES (#) MAYO'!P211*P$4,IF($C211=$D$5,'FLETES (#) MAYO'!P211*P$5,0))))</f>
        <v>0</v>
      </c>
      <c r="Q211" s="179">
        <f>IF($C211=$D$2,'FLETES (#) MAYO'!Q211*Q$2,IF($C211=$D$3,'FLETES (#) MAYO'!Q211*Q$3,IF($C211=$D$4,'FLETES (#) MAYO'!Q211*Q$4,IF($C211=$D$5,'FLETES (#) MAYO'!Q211*Q$5,0))))</f>
        <v>0</v>
      </c>
      <c r="R211" s="179">
        <f>IF($C211=$D$2,'FLETES (#) MAYO'!R211*R$2,IF($C211=$D$3,'FLETES (#) MAYO'!R211*R$3,IF($C211=$D$4,'FLETES (#) MAYO'!R211*R$4,IF($C211=$D$5,'FLETES (#) MAYO'!R211*R$5,0))))</f>
        <v>0</v>
      </c>
      <c r="S211" s="179">
        <f>IF($C211=$D$2,'FLETES (#) MAYO'!S211*S$2,IF($C211=$D$3,'FLETES (#) MAYO'!S211*S$3,IF($C211=$D$4,'FLETES (#) MAYO'!S211*S$4,IF($C211=$D$5,'FLETES (#) MAYO'!S211*S$5,0))))</f>
        <v>0</v>
      </c>
      <c r="T211" s="179">
        <f>IF($C211=$D$2,'FLETES (#) MAYO'!T211*T$2,IF($C211=$D$3,'FLETES (#) MAYO'!T211*T$3,IF($C211=$D$4,'FLETES (#) MAYO'!T211*T$4,IF($C211=$D$5,'FLETES (#) MAYO'!T211*T$5,0))))</f>
        <v>0</v>
      </c>
      <c r="U211" s="179">
        <f>IF($C211=$D$2,'FLETES (#) MAYO'!U211*U$2,IF($C211=$D$3,'FLETES (#) MAYO'!U211*U$3,IF($C211=$D$4,'FLETES (#) MAYO'!U211*U$4,IF($C211=$D$5,'FLETES (#) MAYO'!U211*U$5,0))))</f>
        <v>0</v>
      </c>
      <c r="V211" s="179">
        <f>IF($C211=$D$2,'FLETES (#) MAYO'!V211*V$2,IF($C211=$D$3,'FLETES (#) MAYO'!V211*V$3,IF($C211=$D$4,'FLETES (#) MAYO'!V211*V$4,IF($C211=$D$5,'FLETES (#) MAYO'!V211*V$5,0))))</f>
        <v>0</v>
      </c>
      <c r="W211" s="179">
        <f>IF($C211=$D$2,'FLETES (#) MAYO'!W211*W$2,IF($C211=$D$3,'FLETES (#) MAYO'!W211*W$3,IF($C211=$D$4,'FLETES (#) MAYO'!W211*W$4,IF($C211=$D$5,'FLETES (#) MAYO'!W211*W$5,0))))</f>
        <v>0</v>
      </c>
      <c r="X211" s="179">
        <f>IF($C211=$D$2,'FLETES (#) MAYO'!X211*X$2,IF($C211=$D$3,'FLETES (#) MAYO'!X211*X$3,IF($C211=$D$4,'FLETES (#) MAYO'!X211*X$4,IF($C211=$D$5,'FLETES (#) MAYO'!X211*X$5,0))))</f>
        <v>0</v>
      </c>
      <c r="Y211" s="179">
        <f>IF($C211=$D$2,'FLETES (#) MAYO'!Y211*Y$2,IF($C211=$D$3,'FLETES (#) MAYO'!Y211*Y$3,IF($C211=$D$4,'FLETES (#) MAYO'!Y211*Y$4,IF($C211=$D$5,'FLETES (#) MAYO'!Y211*Y$5,0))))</f>
        <v>0</v>
      </c>
      <c r="Z211" s="179">
        <f>IF($C211=$D$2,'FLETES (#) MAYO'!Z211*Z$2,IF($C211=$D$3,'FLETES (#) MAYO'!Z211*Z$3,IF($C211=$D$4,'FLETES (#) MAYO'!Z211*Z$4,IF($C211=$D$5,'FLETES (#) MAYO'!Z211*Z$5,0))))</f>
        <v>0</v>
      </c>
      <c r="AA211" s="179">
        <f>IF($C211=$D$2,'FLETES (#) MAYO'!AA211*AA$2,IF($C211=$D$3,'FLETES (#) MAYO'!AA211*AA$3,IF($C211=$D$4,'FLETES (#) MAYO'!AA211*AA$4,IF($C211=$D$5,'FLETES (#) MAYO'!AA211*AA$5,0))))</f>
        <v>0</v>
      </c>
      <c r="AB211" s="179">
        <f>IF($C211=$D$2,'FLETES (#) MAYO'!AB211*AB$2,IF($C211=$D$3,'FLETES (#) MAYO'!AB211*AB$3,IF($C211=$D$4,'FLETES (#) MAYO'!AB211*AB$4,IF($C211=$D$5,'FLETES (#) MAYO'!AB211*AB$5,0))))</f>
        <v>0</v>
      </c>
      <c r="AC211" s="179">
        <f>IF($C211=$D$2,'FLETES (#) MAYO'!AC211*AC$2,IF($C211=$D$3,'FLETES (#) MAYO'!AC211*AC$3,IF($C211=$D$4,'FLETES (#) MAYO'!AC211*AC$4,IF($C211=$D$5,'FLETES (#) MAYO'!AC211*AC$5,0))))</f>
        <v>0</v>
      </c>
      <c r="AD211" s="179">
        <f>IF($C211=$D$2,'FLETES (#) MAYO'!AD211*AD$2,IF($C211=$D$3,'FLETES (#) MAYO'!AD211*AD$3,IF($C211=$D$4,'FLETES (#) MAYO'!AD211*AD$4,IF($C211=$D$5,'FLETES (#) MAYO'!AD211*AD$5,0))))</f>
        <v>0</v>
      </c>
      <c r="AE211" s="179">
        <f>IF($C211=$D$2,'FLETES (#) MAYO'!AE211*AE$2,IF($C211=$D$3,'FLETES (#) MAYO'!AE211*AE$3,IF($C211=$D$4,'FLETES (#) MAYO'!AE211*AE$4,IF($C211=$D$5,'FLETES (#) MAYO'!AE211*AE$5,0))))</f>
        <v>0</v>
      </c>
      <c r="AF211" s="179">
        <f>IF($C211=$D$2,'FLETES (#) MAYO'!AF211*AF$2,IF($C211=$D$3,'FLETES (#) MAYO'!AF211*AF$3,IF($C211=$D$4,'FLETES (#) MAYO'!AF211*AF$4,IF($C211=$D$5,'FLETES (#) MAYO'!AF211*AF$5,0))))</f>
        <v>0</v>
      </c>
      <c r="AG211" s="179">
        <f>IF($C211=$D$2,'FLETES (#) MAYO'!AG211*AG$2,IF($C211=$D$3,'FLETES (#) MAYO'!AG211*AG$3,IF($C211=$D$4,'FLETES (#) MAYO'!AG211*AG$4,IF($C211=$D$5,'FLETES (#) MAYO'!AG211*AG$5,0))))</f>
        <v>0</v>
      </c>
      <c r="AH211" s="179">
        <f>IF($C211=$D$2,'FLETES (#) MAYO'!AH211*AH$2,IF($C211=$D$3,'FLETES (#) MAYO'!AH211*AH$3,IF($C211=$D$4,'FLETES (#) MAYO'!AH211*AH$4,IF($C211=$D$5,'FLETES (#) MAYO'!AH211*AH$5,0))))</f>
        <v>0</v>
      </c>
      <c r="AI211" s="179">
        <f>IF($C211=$D$2,'FLETES (#) MAYO'!AI211*AI$2,IF($C211=$D$3,'FLETES (#) MAYO'!AI211*AI$3,IF($C211=$D$4,'FLETES (#) MAYO'!AI211*AI$4,IF($C211=$D$5,'FLETES (#) MAYO'!AI211*AI$5,0))))</f>
        <v>0</v>
      </c>
      <c r="AJ211" s="179">
        <f>IF($C211=$D$2,'FLETES (#) MAYO'!AJ211*AJ$2,IF($C211=$D$3,'FLETES (#) MAYO'!AJ211*AJ$3,IF($C211=$D$4,'FLETES (#) MAYO'!AJ211*AJ$4,IF($C211=$D$5,'FLETES (#) MAYO'!AJ211*AJ$5,0))))</f>
        <v>0</v>
      </c>
      <c r="AK211" s="179">
        <f>IF($C211=$D$2,'FLETES (#) MAYO'!AK211*AK$2,IF($C211=$D$3,'FLETES (#) MAYO'!AK211*AK$3,IF($C211=$D$4,'FLETES (#) MAYO'!AK211*AK$4,IF($C211=$D$5,'FLETES (#) MAYO'!AK211*AK$5,0))))</f>
        <v>0</v>
      </c>
      <c r="AL211" s="179">
        <f>IF($C211=$D$2,'FLETES (#) MAYO'!AL211*AL$2,IF($C211=$D$3,'FLETES (#) MAYO'!AL211*AL$3,IF($C211=$D$4,'FLETES (#) MAYO'!AL211*AL$4,IF($C211=$D$5,'FLETES (#) MAYO'!AL211*AL$5,0))))</f>
        <v>0</v>
      </c>
      <c r="AM211" s="179">
        <f>IF($C211=$D$2,'FLETES (#) MAYO'!AM211*AM$2,IF($C211=$D$3,'FLETES (#) MAYO'!AM211*AM$3,IF($C211=$D$4,'FLETES (#) MAYO'!AM211*AM$4,IF($C211=$D$5,'FLETES (#) MAYO'!AM211*AM$5,0))))</f>
        <v>0</v>
      </c>
    </row>
    <row r="212" spans="1:39">
      <c r="A212" s="141"/>
      <c r="B212" s="165"/>
      <c r="C212" s="165"/>
      <c r="D212" s="178">
        <f t="shared" si="0"/>
        <v>0</v>
      </c>
      <c r="E212" s="179">
        <f>IF($C212=$D$2,'FLETES (#) MAYO'!E212*E$2,IF($C212=$D$3,'FLETES (#) MAYO'!E212*E$3,IF($C212=$D$4,'FLETES (#) MAYO'!E212*E$4,IF($C212=$D$5,'FLETES (#) MAYO'!E212*E$5,0))))</f>
        <v>0</v>
      </c>
      <c r="F212" s="179">
        <f>IF($C212=$D$2,'FLETES (#) MAYO'!F212*F$2,IF($C212=$D$3,'FLETES (#) MAYO'!F212*F$3,IF($C212=$D$4,'FLETES (#) MAYO'!F212*F$4,IF($C212=$D$5,'FLETES (#) MAYO'!F212*F$5,0))))</f>
        <v>0</v>
      </c>
      <c r="G212" s="179">
        <f>IF($C212=$D$2,'FLETES (#) MAYO'!G212*G$2,IF($C212=$D$3,'FLETES (#) MAYO'!G212*G$3,IF($C212=$D$4,'FLETES (#) MAYO'!G212*G$4,IF($C212=$D$5,'FLETES (#) MAYO'!G212*G$5,0))))</f>
        <v>0</v>
      </c>
      <c r="H212" s="179">
        <f>IF($C212=$D$2,'FLETES (#) MAYO'!H212*H$2,IF($C212=$D$3,'FLETES (#) MAYO'!H212*H$3,IF($C212=$D$4,'FLETES (#) MAYO'!H212*H$4,IF($C212=$D$5,'FLETES (#) MAYO'!H212*H$5,0))))</f>
        <v>0</v>
      </c>
      <c r="I212" s="179">
        <f>IF($C212=$D$2,'FLETES (#) MAYO'!I212*I$2,IF($C212=$D$3,'FLETES (#) MAYO'!I212*I$3,IF($C212=$D$4,'FLETES (#) MAYO'!I212*I$4,IF($C212=$D$5,'FLETES (#) MAYO'!I212*I$5,0))))</f>
        <v>0</v>
      </c>
      <c r="J212" s="179">
        <f>IF($C212=$D$2,'FLETES (#) MAYO'!J212*J$2,IF($C212=$D$3,'FLETES (#) MAYO'!J212*J$3,IF($C212=$D$4,'FLETES (#) MAYO'!J212*J$4,IF($C212=$D$5,'FLETES (#) MAYO'!J212*J$5,0))))</f>
        <v>0</v>
      </c>
      <c r="K212" s="179">
        <f>IF($C212=$D$2,'FLETES (#) MAYO'!K212*K$2,IF($C212=$D$3,'FLETES (#) MAYO'!K212*K$3,IF($C212=$D$4,'FLETES (#) MAYO'!K212*K$4,IF($C212=$D$5,'FLETES (#) MAYO'!K212*K$5,0))))</f>
        <v>0</v>
      </c>
      <c r="L212" s="179">
        <f>IF($C212=$D$2,'FLETES (#) MAYO'!L212*L$2,IF($C212=$D$3,'FLETES (#) MAYO'!L212*L$3,IF($C212=$D$4,'FLETES (#) MAYO'!L212*L$4,IF($C212=$D$5,'FLETES (#) MAYO'!L212*L$5,0))))</f>
        <v>0</v>
      </c>
      <c r="M212" s="179">
        <f>IF($C212=$D$2,'FLETES (#) MAYO'!M212*M$2,IF($C212=$D$3,'FLETES (#) MAYO'!M212*M$3,IF($C212=$D$4,'FLETES (#) MAYO'!M212*M$4,IF($C212=$D$5,'FLETES (#) MAYO'!M212*M$5,0))))</f>
        <v>0</v>
      </c>
      <c r="N212" s="179">
        <f>IF($C212=$D$2,'FLETES (#) MAYO'!N212*N$2,IF($C212=$D$3,'FLETES (#) MAYO'!N212*N$3,IF($C212=$D$4,'FLETES (#) MAYO'!N212*N$4,IF($C212=$D$5,'FLETES (#) MAYO'!N212*N$5,0))))</f>
        <v>0</v>
      </c>
      <c r="O212" s="179">
        <f>IF($C212=$D$2,'FLETES (#) MAYO'!O212*O$2,IF($C212=$D$3,'FLETES (#) MAYO'!O212*O$3,IF($C212=$D$4,'FLETES (#) MAYO'!O212*O$4,IF($C212=$D$5,'FLETES (#) MAYO'!O212*O$5,0))))</f>
        <v>0</v>
      </c>
      <c r="P212" s="179">
        <f>IF($C212=$D$2,'FLETES (#) MAYO'!P212*P$2,IF($C212=$D$3,'FLETES (#) MAYO'!P212*P$3,IF($C212=$D$4,'FLETES (#) MAYO'!P212*P$4,IF($C212=$D$5,'FLETES (#) MAYO'!P212*P$5,0))))</f>
        <v>0</v>
      </c>
      <c r="Q212" s="179">
        <f>IF($C212=$D$2,'FLETES (#) MAYO'!Q212*Q$2,IF($C212=$D$3,'FLETES (#) MAYO'!Q212*Q$3,IF($C212=$D$4,'FLETES (#) MAYO'!Q212*Q$4,IF($C212=$D$5,'FLETES (#) MAYO'!Q212*Q$5,0))))</f>
        <v>0</v>
      </c>
      <c r="R212" s="179">
        <f>IF($C212=$D$2,'FLETES (#) MAYO'!R212*R$2,IF($C212=$D$3,'FLETES (#) MAYO'!R212*R$3,IF($C212=$D$4,'FLETES (#) MAYO'!R212*R$4,IF($C212=$D$5,'FLETES (#) MAYO'!R212*R$5,0))))</f>
        <v>0</v>
      </c>
      <c r="S212" s="179">
        <f>IF($C212=$D$2,'FLETES (#) MAYO'!S212*S$2,IF($C212=$D$3,'FLETES (#) MAYO'!S212*S$3,IF($C212=$D$4,'FLETES (#) MAYO'!S212*S$4,IF($C212=$D$5,'FLETES (#) MAYO'!S212*S$5,0))))</f>
        <v>0</v>
      </c>
      <c r="T212" s="179">
        <f>IF($C212=$D$2,'FLETES (#) MAYO'!T212*T$2,IF($C212=$D$3,'FLETES (#) MAYO'!T212*T$3,IF($C212=$D$4,'FLETES (#) MAYO'!T212*T$4,IF($C212=$D$5,'FLETES (#) MAYO'!T212*T$5,0))))</f>
        <v>0</v>
      </c>
      <c r="U212" s="179">
        <f>IF($C212=$D$2,'FLETES (#) MAYO'!U212*U$2,IF($C212=$D$3,'FLETES (#) MAYO'!U212*U$3,IF($C212=$D$4,'FLETES (#) MAYO'!U212*U$4,IF($C212=$D$5,'FLETES (#) MAYO'!U212*U$5,0))))</f>
        <v>0</v>
      </c>
      <c r="V212" s="179">
        <f>IF($C212=$D$2,'FLETES (#) MAYO'!V212*V$2,IF($C212=$D$3,'FLETES (#) MAYO'!V212*V$3,IF($C212=$D$4,'FLETES (#) MAYO'!V212*V$4,IF($C212=$D$5,'FLETES (#) MAYO'!V212*V$5,0))))</f>
        <v>0</v>
      </c>
      <c r="W212" s="179">
        <f>IF($C212=$D$2,'FLETES (#) MAYO'!W212*W$2,IF($C212=$D$3,'FLETES (#) MAYO'!W212*W$3,IF($C212=$D$4,'FLETES (#) MAYO'!W212*W$4,IF($C212=$D$5,'FLETES (#) MAYO'!W212*W$5,0))))</f>
        <v>0</v>
      </c>
      <c r="X212" s="179">
        <f>IF($C212=$D$2,'FLETES (#) MAYO'!X212*X$2,IF($C212=$D$3,'FLETES (#) MAYO'!X212*X$3,IF($C212=$D$4,'FLETES (#) MAYO'!X212*X$4,IF($C212=$D$5,'FLETES (#) MAYO'!X212*X$5,0))))</f>
        <v>0</v>
      </c>
      <c r="Y212" s="179">
        <f>IF($C212=$D$2,'FLETES (#) MAYO'!Y212*Y$2,IF($C212=$D$3,'FLETES (#) MAYO'!Y212*Y$3,IF($C212=$D$4,'FLETES (#) MAYO'!Y212*Y$4,IF($C212=$D$5,'FLETES (#) MAYO'!Y212*Y$5,0))))</f>
        <v>0</v>
      </c>
      <c r="Z212" s="179">
        <f>IF($C212=$D$2,'FLETES (#) MAYO'!Z212*Z$2,IF($C212=$D$3,'FLETES (#) MAYO'!Z212*Z$3,IF($C212=$D$4,'FLETES (#) MAYO'!Z212*Z$4,IF($C212=$D$5,'FLETES (#) MAYO'!Z212*Z$5,0))))</f>
        <v>0</v>
      </c>
      <c r="AA212" s="179">
        <f>IF($C212=$D$2,'FLETES (#) MAYO'!AA212*AA$2,IF($C212=$D$3,'FLETES (#) MAYO'!AA212*AA$3,IF($C212=$D$4,'FLETES (#) MAYO'!AA212*AA$4,IF($C212=$D$5,'FLETES (#) MAYO'!AA212*AA$5,0))))</f>
        <v>0</v>
      </c>
      <c r="AB212" s="179">
        <f>IF($C212=$D$2,'FLETES (#) MAYO'!AB212*AB$2,IF($C212=$D$3,'FLETES (#) MAYO'!AB212*AB$3,IF($C212=$D$4,'FLETES (#) MAYO'!AB212*AB$4,IF($C212=$D$5,'FLETES (#) MAYO'!AB212*AB$5,0))))</f>
        <v>0</v>
      </c>
      <c r="AC212" s="179">
        <f>IF($C212=$D$2,'FLETES (#) MAYO'!AC212*AC$2,IF($C212=$D$3,'FLETES (#) MAYO'!AC212*AC$3,IF($C212=$D$4,'FLETES (#) MAYO'!AC212*AC$4,IF($C212=$D$5,'FLETES (#) MAYO'!AC212*AC$5,0))))</f>
        <v>0</v>
      </c>
      <c r="AD212" s="179">
        <f>IF($C212=$D$2,'FLETES (#) MAYO'!AD212*AD$2,IF($C212=$D$3,'FLETES (#) MAYO'!AD212*AD$3,IF($C212=$D$4,'FLETES (#) MAYO'!AD212*AD$4,IF($C212=$D$5,'FLETES (#) MAYO'!AD212*AD$5,0))))</f>
        <v>0</v>
      </c>
      <c r="AE212" s="179">
        <f>IF($C212=$D$2,'FLETES (#) MAYO'!AE212*AE$2,IF($C212=$D$3,'FLETES (#) MAYO'!AE212*AE$3,IF($C212=$D$4,'FLETES (#) MAYO'!AE212*AE$4,IF($C212=$D$5,'FLETES (#) MAYO'!AE212*AE$5,0))))</f>
        <v>0</v>
      </c>
      <c r="AF212" s="179">
        <f>IF($C212=$D$2,'FLETES (#) MAYO'!AF212*AF$2,IF($C212=$D$3,'FLETES (#) MAYO'!AF212*AF$3,IF($C212=$D$4,'FLETES (#) MAYO'!AF212*AF$4,IF($C212=$D$5,'FLETES (#) MAYO'!AF212*AF$5,0))))</f>
        <v>0</v>
      </c>
      <c r="AG212" s="179">
        <f>IF($C212=$D$2,'FLETES (#) MAYO'!AG212*AG$2,IF($C212=$D$3,'FLETES (#) MAYO'!AG212*AG$3,IF($C212=$D$4,'FLETES (#) MAYO'!AG212*AG$4,IF($C212=$D$5,'FLETES (#) MAYO'!AG212*AG$5,0))))</f>
        <v>0</v>
      </c>
      <c r="AH212" s="179">
        <f>IF($C212=$D$2,'FLETES (#) MAYO'!AH212*AH$2,IF($C212=$D$3,'FLETES (#) MAYO'!AH212*AH$3,IF($C212=$D$4,'FLETES (#) MAYO'!AH212*AH$4,IF($C212=$D$5,'FLETES (#) MAYO'!AH212*AH$5,0))))</f>
        <v>0</v>
      </c>
      <c r="AI212" s="179">
        <f>IF($C212=$D$2,'FLETES (#) MAYO'!AI212*AI$2,IF($C212=$D$3,'FLETES (#) MAYO'!AI212*AI$3,IF($C212=$D$4,'FLETES (#) MAYO'!AI212*AI$4,IF($C212=$D$5,'FLETES (#) MAYO'!AI212*AI$5,0))))</f>
        <v>0</v>
      </c>
      <c r="AJ212" s="179">
        <f>IF($C212=$D$2,'FLETES (#) MAYO'!AJ212*AJ$2,IF($C212=$D$3,'FLETES (#) MAYO'!AJ212*AJ$3,IF($C212=$D$4,'FLETES (#) MAYO'!AJ212*AJ$4,IF($C212=$D$5,'FLETES (#) MAYO'!AJ212*AJ$5,0))))</f>
        <v>0</v>
      </c>
      <c r="AK212" s="179">
        <f>IF($C212=$D$2,'FLETES (#) MAYO'!AK212*AK$2,IF($C212=$D$3,'FLETES (#) MAYO'!AK212*AK$3,IF($C212=$D$4,'FLETES (#) MAYO'!AK212*AK$4,IF($C212=$D$5,'FLETES (#) MAYO'!AK212*AK$5,0))))</f>
        <v>0</v>
      </c>
      <c r="AL212" s="179">
        <f>IF($C212=$D$2,'FLETES (#) MAYO'!AL212*AL$2,IF($C212=$D$3,'FLETES (#) MAYO'!AL212*AL$3,IF($C212=$D$4,'FLETES (#) MAYO'!AL212*AL$4,IF($C212=$D$5,'FLETES (#) MAYO'!AL212*AL$5,0))))</f>
        <v>0</v>
      </c>
      <c r="AM212" s="179">
        <f>IF($C212=$D$2,'FLETES (#) MAYO'!AM212*AM$2,IF($C212=$D$3,'FLETES (#) MAYO'!AM212*AM$3,IF($C212=$D$4,'FLETES (#) MAYO'!AM212*AM$4,IF($C212=$D$5,'FLETES (#) MAYO'!AM212*AM$5,0))))</f>
        <v>0</v>
      </c>
    </row>
    <row r="213" spans="1:39">
      <c r="A213" s="141"/>
      <c r="B213" s="165"/>
      <c r="C213" s="165"/>
      <c r="D213" s="178">
        <f t="shared" si="0"/>
        <v>0</v>
      </c>
      <c r="E213" s="179">
        <f>IF($C213=$D$2,'FLETES (#) MAYO'!E213*E$2,IF($C213=$D$3,'FLETES (#) MAYO'!E213*E$3,IF($C213=$D$4,'FLETES (#) MAYO'!E213*E$4,IF($C213=$D$5,'FLETES (#) MAYO'!E213*E$5,0))))</f>
        <v>0</v>
      </c>
      <c r="F213" s="179">
        <f>IF($C213=$D$2,'FLETES (#) MAYO'!F213*F$2,IF($C213=$D$3,'FLETES (#) MAYO'!F213*F$3,IF($C213=$D$4,'FLETES (#) MAYO'!F213*F$4,IF($C213=$D$5,'FLETES (#) MAYO'!F213*F$5,0))))</f>
        <v>0</v>
      </c>
      <c r="G213" s="179">
        <f>IF($C213=$D$2,'FLETES (#) MAYO'!G213*G$2,IF($C213=$D$3,'FLETES (#) MAYO'!G213*G$3,IF($C213=$D$4,'FLETES (#) MAYO'!G213*G$4,IF($C213=$D$5,'FLETES (#) MAYO'!G213*G$5,0))))</f>
        <v>0</v>
      </c>
      <c r="H213" s="179">
        <f>IF($C213=$D$2,'FLETES (#) MAYO'!H213*H$2,IF($C213=$D$3,'FLETES (#) MAYO'!H213*H$3,IF($C213=$D$4,'FLETES (#) MAYO'!H213*H$4,IF($C213=$D$5,'FLETES (#) MAYO'!H213*H$5,0))))</f>
        <v>0</v>
      </c>
      <c r="I213" s="179">
        <f>IF($C213=$D$2,'FLETES (#) MAYO'!I213*I$2,IF($C213=$D$3,'FLETES (#) MAYO'!I213*I$3,IF($C213=$D$4,'FLETES (#) MAYO'!I213*I$4,IF($C213=$D$5,'FLETES (#) MAYO'!I213*I$5,0))))</f>
        <v>0</v>
      </c>
      <c r="J213" s="179">
        <f>IF($C213=$D$2,'FLETES (#) MAYO'!J213*J$2,IF($C213=$D$3,'FLETES (#) MAYO'!J213*J$3,IF($C213=$D$4,'FLETES (#) MAYO'!J213*J$4,IF($C213=$D$5,'FLETES (#) MAYO'!J213*J$5,0))))</f>
        <v>0</v>
      </c>
      <c r="K213" s="179">
        <f>IF($C213=$D$2,'FLETES (#) MAYO'!K213*K$2,IF($C213=$D$3,'FLETES (#) MAYO'!K213*K$3,IF($C213=$D$4,'FLETES (#) MAYO'!K213*K$4,IF($C213=$D$5,'FLETES (#) MAYO'!K213*K$5,0))))</f>
        <v>0</v>
      </c>
      <c r="L213" s="179">
        <f>IF($C213=$D$2,'FLETES (#) MAYO'!L213*L$2,IF($C213=$D$3,'FLETES (#) MAYO'!L213*L$3,IF($C213=$D$4,'FLETES (#) MAYO'!L213*L$4,IF($C213=$D$5,'FLETES (#) MAYO'!L213*L$5,0))))</f>
        <v>0</v>
      </c>
      <c r="M213" s="179">
        <f>IF($C213=$D$2,'FLETES (#) MAYO'!M213*M$2,IF($C213=$D$3,'FLETES (#) MAYO'!M213*M$3,IF($C213=$D$4,'FLETES (#) MAYO'!M213*M$4,IF($C213=$D$5,'FLETES (#) MAYO'!M213*M$5,0))))</f>
        <v>0</v>
      </c>
      <c r="N213" s="179">
        <f>IF($C213=$D$2,'FLETES (#) MAYO'!N213*N$2,IF($C213=$D$3,'FLETES (#) MAYO'!N213*N$3,IF($C213=$D$4,'FLETES (#) MAYO'!N213*N$4,IF($C213=$D$5,'FLETES (#) MAYO'!N213*N$5,0))))</f>
        <v>0</v>
      </c>
      <c r="O213" s="179">
        <f>IF($C213=$D$2,'FLETES (#) MAYO'!O213*O$2,IF($C213=$D$3,'FLETES (#) MAYO'!O213*O$3,IF($C213=$D$4,'FLETES (#) MAYO'!O213*O$4,IF($C213=$D$5,'FLETES (#) MAYO'!O213*O$5,0))))</f>
        <v>0</v>
      </c>
      <c r="P213" s="179">
        <f>IF($C213=$D$2,'FLETES (#) MAYO'!P213*P$2,IF($C213=$D$3,'FLETES (#) MAYO'!P213*P$3,IF($C213=$D$4,'FLETES (#) MAYO'!P213*P$4,IF($C213=$D$5,'FLETES (#) MAYO'!P213*P$5,0))))</f>
        <v>0</v>
      </c>
      <c r="Q213" s="179">
        <f>IF($C213=$D$2,'FLETES (#) MAYO'!Q213*Q$2,IF($C213=$D$3,'FLETES (#) MAYO'!Q213*Q$3,IF($C213=$D$4,'FLETES (#) MAYO'!Q213*Q$4,IF($C213=$D$5,'FLETES (#) MAYO'!Q213*Q$5,0))))</f>
        <v>0</v>
      </c>
      <c r="R213" s="179">
        <f>IF($C213=$D$2,'FLETES (#) MAYO'!R213*R$2,IF($C213=$D$3,'FLETES (#) MAYO'!R213*R$3,IF($C213=$D$4,'FLETES (#) MAYO'!R213*R$4,IF($C213=$D$5,'FLETES (#) MAYO'!R213*R$5,0))))</f>
        <v>0</v>
      </c>
      <c r="S213" s="179">
        <f>IF($C213=$D$2,'FLETES (#) MAYO'!S213*S$2,IF($C213=$D$3,'FLETES (#) MAYO'!S213*S$3,IF($C213=$D$4,'FLETES (#) MAYO'!S213*S$4,IF($C213=$D$5,'FLETES (#) MAYO'!S213*S$5,0))))</f>
        <v>0</v>
      </c>
      <c r="T213" s="179">
        <f>IF($C213=$D$2,'FLETES (#) MAYO'!T213*T$2,IF($C213=$D$3,'FLETES (#) MAYO'!T213*T$3,IF($C213=$D$4,'FLETES (#) MAYO'!T213*T$4,IF($C213=$D$5,'FLETES (#) MAYO'!T213*T$5,0))))</f>
        <v>0</v>
      </c>
      <c r="U213" s="179">
        <f>IF($C213=$D$2,'FLETES (#) MAYO'!U213*U$2,IF($C213=$D$3,'FLETES (#) MAYO'!U213*U$3,IF($C213=$D$4,'FLETES (#) MAYO'!U213*U$4,IF($C213=$D$5,'FLETES (#) MAYO'!U213*U$5,0))))</f>
        <v>0</v>
      </c>
      <c r="V213" s="179">
        <f>IF($C213=$D$2,'FLETES (#) MAYO'!V213*V$2,IF($C213=$D$3,'FLETES (#) MAYO'!V213*V$3,IF($C213=$D$4,'FLETES (#) MAYO'!V213*V$4,IF($C213=$D$5,'FLETES (#) MAYO'!V213*V$5,0))))</f>
        <v>0</v>
      </c>
      <c r="W213" s="179">
        <f>IF($C213=$D$2,'FLETES (#) MAYO'!W213*W$2,IF($C213=$D$3,'FLETES (#) MAYO'!W213*W$3,IF($C213=$D$4,'FLETES (#) MAYO'!W213*W$4,IF($C213=$D$5,'FLETES (#) MAYO'!W213*W$5,0))))</f>
        <v>0</v>
      </c>
      <c r="X213" s="179">
        <f>IF($C213=$D$2,'FLETES (#) MAYO'!X213*X$2,IF($C213=$D$3,'FLETES (#) MAYO'!X213*X$3,IF($C213=$D$4,'FLETES (#) MAYO'!X213*X$4,IF($C213=$D$5,'FLETES (#) MAYO'!X213*X$5,0))))</f>
        <v>0</v>
      </c>
      <c r="Y213" s="179">
        <f>IF($C213=$D$2,'FLETES (#) MAYO'!Y213*Y$2,IF($C213=$D$3,'FLETES (#) MAYO'!Y213*Y$3,IF($C213=$D$4,'FLETES (#) MAYO'!Y213*Y$4,IF($C213=$D$5,'FLETES (#) MAYO'!Y213*Y$5,0))))</f>
        <v>0</v>
      </c>
      <c r="Z213" s="179">
        <f>IF($C213=$D$2,'FLETES (#) MAYO'!Z213*Z$2,IF($C213=$D$3,'FLETES (#) MAYO'!Z213*Z$3,IF($C213=$D$4,'FLETES (#) MAYO'!Z213*Z$4,IF($C213=$D$5,'FLETES (#) MAYO'!Z213*Z$5,0))))</f>
        <v>0</v>
      </c>
      <c r="AA213" s="179">
        <f>IF($C213=$D$2,'FLETES (#) MAYO'!AA213*AA$2,IF($C213=$D$3,'FLETES (#) MAYO'!AA213*AA$3,IF($C213=$D$4,'FLETES (#) MAYO'!AA213*AA$4,IF($C213=$D$5,'FLETES (#) MAYO'!AA213*AA$5,0))))</f>
        <v>0</v>
      </c>
      <c r="AB213" s="179">
        <f>IF($C213=$D$2,'FLETES (#) MAYO'!AB213*AB$2,IF($C213=$D$3,'FLETES (#) MAYO'!AB213*AB$3,IF($C213=$D$4,'FLETES (#) MAYO'!AB213*AB$4,IF($C213=$D$5,'FLETES (#) MAYO'!AB213*AB$5,0))))</f>
        <v>0</v>
      </c>
      <c r="AC213" s="179">
        <f>IF($C213=$D$2,'FLETES (#) MAYO'!AC213*AC$2,IF($C213=$D$3,'FLETES (#) MAYO'!AC213*AC$3,IF($C213=$D$4,'FLETES (#) MAYO'!AC213*AC$4,IF($C213=$D$5,'FLETES (#) MAYO'!AC213*AC$5,0))))</f>
        <v>0</v>
      </c>
      <c r="AD213" s="179">
        <f>IF($C213=$D$2,'FLETES (#) MAYO'!AD213*AD$2,IF($C213=$D$3,'FLETES (#) MAYO'!AD213*AD$3,IF($C213=$D$4,'FLETES (#) MAYO'!AD213*AD$4,IF($C213=$D$5,'FLETES (#) MAYO'!AD213*AD$5,0))))</f>
        <v>0</v>
      </c>
      <c r="AE213" s="179">
        <f>IF($C213=$D$2,'FLETES (#) MAYO'!AE213*AE$2,IF($C213=$D$3,'FLETES (#) MAYO'!AE213*AE$3,IF($C213=$D$4,'FLETES (#) MAYO'!AE213*AE$4,IF($C213=$D$5,'FLETES (#) MAYO'!AE213*AE$5,0))))</f>
        <v>0</v>
      </c>
      <c r="AF213" s="179">
        <f>IF($C213=$D$2,'FLETES (#) MAYO'!AF213*AF$2,IF($C213=$D$3,'FLETES (#) MAYO'!AF213*AF$3,IF($C213=$D$4,'FLETES (#) MAYO'!AF213*AF$4,IF($C213=$D$5,'FLETES (#) MAYO'!AF213*AF$5,0))))</f>
        <v>0</v>
      </c>
      <c r="AG213" s="179">
        <f>IF($C213=$D$2,'FLETES (#) MAYO'!AG213*AG$2,IF($C213=$D$3,'FLETES (#) MAYO'!AG213*AG$3,IF($C213=$D$4,'FLETES (#) MAYO'!AG213*AG$4,IF($C213=$D$5,'FLETES (#) MAYO'!AG213*AG$5,0))))</f>
        <v>0</v>
      </c>
      <c r="AH213" s="179">
        <f>IF($C213=$D$2,'FLETES (#) MAYO'!AH213*AH$2,IF($C213=$D$3,'FLETES (#) MAYO'!AH213*AH$3,IF($C213=$D$4,'FLETES (#) MAYO'!AH213*AH$4,IF($C213=$D$5,'FLETES (#) MAYO'!AH213*AH$5,0))))</f>
        <v>0</v>
      </c>
      <c r="AI213" s="179">
        <f>IF($C213=$D$2,'FLETES (#) MAYO'!AI213*AI$2,IF($C213=$D$3,'FLETES (#) MAYO'!AI213*AI$3,IF($C213=$D$4,'FLETES (#) MAYO'!AI213*AI$4,IF($C213=$D$5,'FLETES (#) MAYO'!AI213*AI$5,0))))</f>
        <v>0</v>
      </c>
      <c r="AJ213" s="179">
        <f>IF($C213=$D$2,'FLETES (#) MAYO'!AJ213*AJ$2,IF($C213=$D$3,'FLETES (#) MAYO'!AJ213*AJ$3,IF($C213=$D$4,'FLETES (#) MAYO'!AJ213*AJ$4,IF($C213=$D$5,'FLETES (#) MAYO'!AJ213*AJ$5,0))))</f>
        <v>0</v>
      </c>
      <c r="AK213" s="179">
        <f>IF($C213=$D$2,'FLETES (#) MAYO'!AK213*AK$2,IF($C213=$D$3,'FLETES (#) MAYO'!AK213*AK$3,IF($C213=$D$4,'FLETES (#) MAYO'!AK213*AK$4,IF($C213=$D$5,'FLETES (#) MAYO'!AK213*AK$5,0))))</f>
        <v>0</v>
      </c>
      <c r="AL213" s="179">
        <f>IF($C213=$D$2,'FLETES (#) MAYO'!AL213*AL$2,IF($C213=$D$3,'FLETES (#) MAYO'!AL213*AL$3,IF($C213=$D$4,'FLETES (#) MAYO'!AL213*AL$4,IF($C213=$D$5,'FLETES (#) MAYO'!AL213*AL$5,0))))</f>
        <v>0</v>
      </c>
      <c r="AM213" s="179">
        <f>IF($C213=$D$2,'FLETES (#) MAYO'!AM213*AM$2,IF($C213=$D$3,'FLETES (#) MAYO'!AM213*AM$3,IF($C213=$D$4,'FLETES (#) MAYO'!AM213*AM$4,IF($C213=$D$5,'FLETES (#) MAYO'!AM213*AM$5,0))))</f>
        <v>0</v>
      </c>
    </row>
    <row r="214" spans="1:39">
      <c r="A214" s="141"/>
      <c r="B214" s="165"/>
      <c r="C214" s="165"/>
      <c r="D214" s="178">
        <f t="shared" si="0"/>
        <v>0</v>
      </c>
      <c r="E214" s="179">
        <f>IF($C214=$D$2,'FLETES (#) MAYO'!E214*E$2,IF($C214=$D$3,'FLETES (#) MAYO'!E214*E$3,IF($C214=$D$4,'FLETES (#) MAYO'!E214*E$4,IF($C214=$D$5,'FLETES (#) MAYO'!E214*E$5,0))))</f>
        <v>0</v>
      </c>
      <c r="F214" s="179">
        <f>IF($C214=$D$2,'FLETES (#) MAYO'!F214*F$2,IF($C214=$D$3,'FLETES (#) MAYO'!F214*F$3,IF($C214=$D$4,'FLETES (#) MAYO'!F214*F$4,IF($C214=$D$5,'FLETES (#) MAYO'!F214*F$5,0))))</f>
        <v>0</v>
      </c>
      <c r="G214" s="179">
        <f>IF($C214=$D$2,'FLETES (#) MAYO'!G214*G$2,IF($C214=$D$3,'FLETES (#) MAYO'!G214*G$3,IF($C214=$D$4,'FLETES (#) MAYO'!G214*G$4,IF($C214=$D$5,'FLETES (#) MAYO'!G214*G$5,0))))</f>
        <v>0</v>
      </c>
      <c r="H214" s="179">
        <f>IF($C214=$D$2,'FLETES (#) MAYO'!H214*H$2,IF($C214=$D$3,'FLETES (#) MAYO'!H214*H$3,IF($C214=$D$4,'FLETES (#) MAYO'!H214*H$4,IF($C214=$D$5,'FLETES (#) MAYO'!H214*H$5,0))))</f>
        <v>0</v>
      </c>
      <c r="I214" s="179">
        <f>IF($C214=$D$2,'FLETES (#) MAYO'!I214*I$2,IF($C214=$D$3,'FLETES (#) MAYO'!I214*I$3,IF($C214=$D$4,'FLETES (#) MAYO'!I214*I$4,IF($C214=$D$5,'FLETES (#) MAYO'!I214*I$5,0))))</f>
        <v>0</v>
      </c>
      <c r="J214" s="179">
        <f>IF($C214=$D$2,'FLETES (#) MAYO'!J214*J$2,IF($C214=$D$3,'FLETES (#) MAYO'!J214*J$3,IF($C214=$D$4,'FLETES (#) MAYO'!J214*J$4,IF($C214=$D$5,'FLETES (#) MAYO'!J214*J$5,0))))</f>
        <v>0</v>
      </c>
      <c r="K214" s="179">
        <f>IF($C214=$D$2,'FLETES (#) MAYO'!K214*K$2,IF($C214=$D$3,'FLETES (#) MAYO'!K214*K$3,IF($C214=$D$4,'FLETES (#) MAYO'!K214*K$4,IF($C214=$D$5,'FLETES (#) MAYO'!K214*K$5,0))))</f>
        <v>0</v>
      </c>
      <c r="L214" s="179">
        <f>IF($C214=$D$2,'FLETES (#) MAYO'!L214*L$2,IF($C214=$D$3,'FLETES (#) MAYO'!L214*L$3,IF($C214=$D$4,'FLETES (#) MAYO'!L214*L$4,IF($C214=$D$5,'FLETES (#) MAYO'!L214*L$5,0))))</f>
        <v>0</v>
      </c>
      <c r="M214" s="179">
        <f>IF($C214=$D$2,'FLETES (#) MAYO'!M214*M$2,IF($C214=$D$3,'FLETES (#) MAYO'!M214*M$3,IF($C214=$D$4,'FLETES (#) MAYO'!M214*M$4,IF($C214=$D$5,'FLETES (#) MAYO'!M214*M$5,0))))</f>
        <v>0</v>
      </c>
      <c r="N214" s="179">
        <f>IF($C214=$D$2,'FLETES (#) MAYO'!N214*N$2,IF($C214=$D$3,'FLETES (#) MAYO'!N214*N$3,IF($C214=$D$4,'FLETES (#) MAYO'!N214*N$4,IF($C214=$D$5,'FLETES (#) MAYO'!N214*N$5,0))))</f>
        <v>0</v>
      </c>
      <c r="O214" s="179">
        <f>IF($C214=$D$2,'FLETES (#) MAYO'!O214*O$2,IF($C214=$D$3,'FLETES (#) MAYO'!O214*O$3,IF($C214=$D$4,'FLETES (#) MAYO'!O214*O$4,IF($C214=$D$5,'FLETES (#) MAYO'!O214*O$5,0))))</f>
        <v>0</v>
      </c>
      <c r="P214" s="179">
        <f>IF($C214=$D$2,'FLETES (#) MAYO'!P214*P$2,IF($C214=$D$3,'FLETES (#) MAYO'!P214*P$3,IF($C214=$D$4,'FLETES (#) MAYO'!P214*P$4,IF($C214=$D$5,'FLETES (#) MAYO'!P214*P$5,0))))</f>
        <v>0</v>
      </c>
      <c r="Q214" s="179">
        <f>IF($C214=$D$2,'FLETES (#) MAYO'!Q214*Q$2,IF($C214=$D$3,'FLETES (#) MAYO'!Q214*Q$3,IF($C214=$D$4,'FLETES (#) MAYO'!Q214*Q$4,IF($C214=$D$5,'FLETES (#) MAYO'!Q214*Q$5,0))))</f>
        <v>0</v>
      </c>
      <c r="R214" s="179">
        <f>IF($C214=$D$2,'FLETES (#) MAYO'!R214*R$2,IF($C214=$D$3,'FLETES (#) MAYO'!R214*R$3,IF($C214=$D$4,'FLETES (#) MAYO'!R214*R$4,IF($C214=$D$5,'FLETES (#) MAYO'!R214*R$5,0))))</f>
        <v>0</v>
      </c>
      <c r="S214" s="179">
        <f>IF($C214=$D$2,'FLETES (#) MAYO'!S214*S$2,IF($C214=$D$3,'FLETES (#) MAYO'!S214*S$3,IF($C214=$D$4,'FLETES (#) MAYO'!S214*S$4,IF($C214=$D$5,'FLETES (#) MAYO'!S214*S$5,0))))</f>
        <v>0</v>
      </c>
      <c r="T214" s="179">
        <f>IF($C214=$D$2,'FLETES (#) MAYO'!T214*T$2,IF($C214=$D$3,'FLETES (#) MAYO'!T214*T$3,IF($C214=$D$4,'FLETES (#) MAYO'!T214*T$4,IF($C214=$D$5,'FLETES (#) MAYO'!T214*T$5,0))))</f>
        <v>0</v>
      </c>
      <c r="U214" s="179">
        <f>IF($C214=$D$2,'FLETES (#) MAYO'!U214*U$2,IF($C214=$D$3,'FLETES (#) MAYO'!U214*U$3,IF($C214=$D$4,'FLETES (#) MAYO'!U214*U$4,IF($C214=$D$5,'FLETES (#) MAYO'!U214*U$5,0))))</f>
        <v>0</v>
      </c>
      <c r="V214" s="179">
        <f>IF($C214=$D$2,'FLETES (#) MAYO'!V214*V$2,IF($C214=$D$3,'FLETES (#) MAYO'!V214*V$3,IF($C214=$D$4,'FLETES (#) MAYO'!V214*V$4,IF($C214=$D$5,'FLETES (#) MAYO'!V214*V$5,0))))</f>
        <v>0</v>
      </c>
      <c r="W214" s="179">
        <f>IF($C214=$D$2,'FLETES (#) MAYO'!W214*W$2,IF($C214=$D$3,'FLETES (#) MAYO'!W214*W$3,IF($C214=$D$4,'FLETES (#) MAYO'!W214*W$4,IF($C214=$D$5,'FLETES (#) MAYO'!W214*W$5,0))))</f>
        <v>0</v>
      </c>
      <c r="X214" s="179">
        <f>IF($C214=$D$2,'FLETES (#) MAYO'!X214*X$2,IF($C214=$D$3,'FLETES (#) MAYO'!X214*X$3,IF($C214=$D$4,'FLETES (#) MAYO'!X214*X$4,IF($C214=$D$5,'FLETES (#) MAYO'!X214*X$5,0))))</f>
        <v>0</v>
      </c>
      <c r="Y214" s="179">
        <f>IF($C214=$D$2,'FLETES (#) MAYO'!Y214*Y$2,IF($C214=$D$3,'FLETES (#) MAYO'!Y214*Y$3,IF($C214=$D$4,'FLETES (#) MAYO'!Y214*Y$4,IF($C214=$D$5,'FLETES (#) MAYO'!Y214*Y$5,0))))</f>
        <v>0</v>
      </c>
      <c r="Z214" s="179">
        <f>IF($C214=$D$2,'FLETES (#) MAYO'!Z214*Z$2,IF($C214=$D$3,'FLETES (#) MAYO'!Z214*Z$3,IF($C214=$D$4,'FLETES (#) MAYO'!Z214*Z$4,IF($C214=$D$5,'FLETES (#) MAYO'!Z214*Z$5,0))))</f>
        <v>0</v>
      </c>
      <c r="AA214" s="179">
        <f>IF($C214=$D$2,'FLETES (#) MAYO'!AA214*AA$2,IF($C214=$D$3,'FLETES (#) MAYO'!AA214*AA$3,IF($C214=$D$4,'FLETES (#) MAYO'!AA214*AA$4,IF($C214=$D$5,'FLETES (#) MAYO'!AA214*AA$5,0))))</f>
        <v>0</v>
      </c>
      <c r="AB214" s="179">
        <f>IF($C214=$D$2,'FLETES (#) MAYO'!AB214*AB$2,IF($C214=$D$3,'FLETES (#) MAYO'!AB214*AB$3,IF($C214=$D$4,'FLETES (#) MAYO'!AB214*AB$4,IF($C214=$D$5,'FLETES (#) MAYO'!AB214*AB$5,0))))</f>
        <v>0</v>
      </c>
      <c r="AC214" s="179">
        <f>IF($C214=$D$2,'FLETES (#) MAYO'!AC214*AC$2,IF($C214=$D$3,'FLETES (#) MAYO'!AC214*AC$3,IF($C214=$D$4,'FLETES (#) MAYO'!AC214*AC$4,IF($C214=$D$5,'FLETES (#) MAYO'!AC214*AC$5,0))))</f>
        <v>0</v>
      </c>
      <c r="AD214" s="179">
        <f>IF($C214=$D$2,'FLETES (#) MAYO'!AD214*AD$2,IF($C214=$D$3,'FLETES (#) MAYO'!AD214*AD$3,IF($C214=$D$4,'FLETES (#) MAYO'!AD214*AD$4,IF($C214=$D$5,'FLETES (#) MAYO'!AD214*AD$5,0))))</f>
        <v>0</v>
      </c>
      <c r="AE214" s="179">
        <f>IF($C214=$D$2,'FLETES (#) MAYO'!AE214*AE$2,IF($C214=$D$3,'FLETES (#) MAYO'!AE214*AE$3,IF($C214=$D$4,'FLETES (#) MAYO'!AE214*AE$4,IF($C214=$D$5,'FLETES (#) MAYO'!AE214*AE$5,0))))</f>
        <v>0</v>
      </c>
      <c r="AF214" s="179">
        <f>IF($C214=$D$2,'FLETES (#) MAYO'!AF214*AF$2,IF($C214=$D$3,'FLETES (#) MAYO'!AF214*AF$3,IF($C214=$D$4,'FLETES (#) MAYO'!AF214*AF$4,IF($C214=$D$5,'FLETES (#) MAYO'!AF214*AF$5,0))))</f>
        <v>0</v>
      </c>
      <c r="AG214" s="179">
        <f>IF($C214=$D$2,'FLETES (#) MAYO'!AG214*AG$2,IF($C214=$D$3,'FLETES (#) MAYO'!AG214*AG$3,IF($C214=$D$4,'FLETES (#) MAYO'!AG214*AG$4,IF($C214=$D$5,'FLETES (#) MAYO'!AG214*AG$5,0))))</f>
        <v>0</v>
      </c>
      <c r="AH214" s="179">
        <f>IF($C214=$D$2,'FLETES (#) MAYO'!AH214*AH$2,IF($C214=$D$3,'FLETES (#) MAYO'!AH214*AH$3,IF($C214=$D$4,'FLETES (#) MAYO'!AH214*AH$4,IF($C214=$D$5,'FLETES (#) MAYO'!AH214*AH$5,0))))</f>
        <v>0</v>
      </c>
      <c r="AI214" s="179">
        <f>IF($C214=$D$2,'FLETES (#) MAYO'!AI214*AI$2,IF($C214=$D$3,'FLETES (#) MAYO'!AI214*AI$3,IF($C214=$D$4,'FLETES (#) MAYO'!AI214*AI$4,IF($C214=$D$5,'FLETES (#) MAYO'!AI214*AI$5,0))))</f>
        <v>0</v>
      </c>
      <c r="AJ214" s="179">
        <f>IF($C214=$D$2,'FLETES (#) MAYO'!AJ214*AJ$2,IF($C214=$D$3,'FLETES (#) MAYO'!AJ214*AJ$3,IF($C214=$D$4,'FLETES (#) MAYO'!AJ214*AJ$4,IF($C214=$D$5,'FLETES (#) MAYO'!AJ214*AJ$5,0))))</f>
        <v>0</v>
      </c>
      <c r="AK214" s="179">
        <f>IF($C214=$D$2,'FLETES (#) MAYO'!AK214*AK$2,IF($C214=$D$3,'FLETES (#) MAYO'!AK214*AK$3,IF($C214=$D$4,'FLETES (#) MAYO'!AK214*AK$4,IF($C214=$D$5,'FLETES (#) MAYO'!AK214*AK$5,0))))</f>
        <v>0</v>
      </c>
      <c r="AL214" s="179">
        <f>IF($C214=$D$2,'FLETES (#) MAYO'!AL214*AL$2,IF($C214=$D$3,'FLETES (#) MAYO'!AL214*AL$3,IF($C214=$D$4,'FLETES (#) MAYO'!AL214*AL$4,IF($C214=$D$5,'FLETES (#) MAYO'!AL214*AL$5,0))))</f>
        <v>0</v>
      </c>
      <c r="AM214" s="179">
        <f>IF($C214=$D$2,'FLETES (#) MAYO'!AM214*AM$2,IF($C214=$D$3,'FLETES (#) MAYO'!AM214*AM$3,IF($C214=$D$4,'FLETES (#) MAYO'!AM214*AM$4,IF($C214=$D$5,'FLETES (#) MAYO'!AM214*AM$5,0))))</f>
        <v>0</v>
      </c>
    </row>
    <row r="215" spans="1:39">
      <c r="A215" s="141"/>
      <c r="B215" s="165"/>
      <c r="C215" s="165"/>
      <c r="D215" s="178">
        <f t="shared" si="0"/>
        <v>0</v>
      </c>
      <c r="E215" s="179">
        <f>IF($C215=$D$2,'FLETES (#) MAYO'!E215*E$2,IF($C215=$D$3,'FLETES (#) MAYO'!E215*E$3,IF($C215=$D$4,'FLETES (#) MAYO'!E215*E$4,IF($C215=$D$5,'FLETES (#) MAYO'!E215*E$5,0))))</f>
        <v>0</v>
      </c>
      <c r="F215" s="179">
        <f>IF($C215=$D$2,'FLETES (#) MAYO'!F215*F$2,IF($C215=$D$3,'FLETES (#) MAYO'!F215*F$3,IF($C215=$D$4,'FLETES (#) MAYO'!F215*F$4,IF($C215=$D$5,'FLETES (#) MAYO'!F215*F$5,0))))</f>
        <v>0</v>
      </c>
      <c r="G215" s="179">
        <f>IF($C215=$D$2,'FLETES (#) MAYO'!G215*G$2,IF($C215=$D$3,'FLETES (#) MAYO'!G215*G$3,IF($C215=$D$4,'FLETES (#) MAYO'!G215*G$4,IF($C215=$D$5,'FLETES (#) MAYO'!G215*G$5,0))))</f>
        <v>0</v>
      </c>
      <c r="H215" s="179">
        <f>IF($C215=$D$2,'FLETES (#) MAYO'!H215*H$2,IF($C215=$D$3,'FLETES (#) MAYO'!H215*H$3,IF($C215=$D$4,'FLETES (#) MAYO'!H215*H$4,IF($C215=$D$5,'FLETES (#) MAYO'!H215*H$5,0))))</f>
        <v>0</v>
      </c>
      <c r="I215" s="179">
        <f>IF($C215=$D$2,'FLETES (#) MAYO'!I215*I$2,IF($C215=$D$3,'FLETES (#) MAYO'!I215*I$3,IF($C215=$D$4,'FLETES (#) MAYO'!I215*I$4,IF($C215=$D$5,'FLETES (#) MAYO'!I215*I$5,0))))</f>
        <v>0</v>
      </c>
      <c r="J215" s="179">
        <f>IF($C215=$D$2,'FLETES (#) MAYO'!J215*J$2,IF($C215=$D$3,'FLETES (#) MAYO'!J215*J$3,IF($C215=$D$4,'FLETES (#) MAYO'!J215*J$4,IF($C215=$D$5,'FLETES (#) MAYO'!J215*J$5,0))))</f>
        <v>0</v>
      </c>
      <c r="K215" s="179">
        <f>IF($C215=$D$2,'FLETES (#) MAYO'!K215*K$2,IF($C215=$D$3,'FLETES (#) MAYO'!K215*K$3,IF($C215=$D$4,'FLETES (#) MAYO'!K215*K$4,IF($C215=$D$5,'FLETES (#) MAYO'!K215*K$5,0))))</f>
        <v>0</v>
      </c>
      <c r="L215" s="179">
        <f>IF($C215=$D$2,'FLETES (#) MAYO'!L215*L$2,IF($C215=$D$3,'FLETES (#) MAYO'!L215*L$3,IF($C215=$D$4,'FLETES (#) MAYO'!L215*L$4,IF($C215=$D$5,'FLETES (#) MAYO'!L215*L$5,0))))</f>
        <v>0</v>
      </c>
      <c r="M215" s="179">
        <f>IF($C215=$D$2,'FLETES (#) MAYO'!M215*M$2,IF($C215=$D$3,'FLETES (#) MAYO'!M215*M$3,IF($C215=$D$4,'FLETES (#) MAYO'!M215*M$4,IF($C215=$D$5,'FLETES (#) MAYO'!M215*M$5,0))))</f>
        <v>0</v>
      </c>
      <c r="N215" s="179">
        <f>IF($C215=$D$2,'FLETES (#) MAYO'!N215*N$2,IF($C215=$D$3,'FLETES (#) MAYO'!N215*N$3,IF($C215=$D$4,'FLETES (#) MAYO'!N215*N$4,IF($C215=$D$5,'FLETES (#) MAYO'!N215*N$5,0))))</f>
        <v>0</v>
      </c>
      <c r="O215" s="179">
        <f>IF($C215=$D$2,'FLETES (#) MAYO'!O215*O$2,IF($C215=$D$3,'FLETES (#) MAYO'!O215*O$3,IF($C215=$D$4,'FLETES (#) MAYO'!O215*O$4,IF($C215=$D$5,'FLETES (#) MAYO'!O215*O$5,0))))</f>
        <v>0</v>
      </c>
      <c r="P215" s="179">
        <f>IF($C215=$D$2,'FLETES (#) MAYO'!P215*P$2,IF($C215=$D$3,'FLETES (#) MAYO'!P215*P$3,IF($C215=$D$4,'FLETES (#) MAYO'!P215*P$4,IF($C215=$D$5,'FLETES (#) MAYO'!P215*P$5,0))))</f>
        <v>0</v>
      </c>
      <c r="Q215" s="179">
        <f>IF($C215=$D$2,'FLETES (#) MAYO'!Q215*Q$2,IF($C215=$D$3,'FLETES (#) MAYO'!Q215*Q$3,IF($C215=$D$4,'FLETES (#) MAYO'!Q215*Q$4,IF($C215=$D$5,'FLETES (#) MAYO'!Q215*Q$5,0))))</f>
        <v>0</v>
      </c>
      <c r="R215" s="179">
        <f>IF($C215=$D$2,'FLETES (#) MAYO'!R215*R$2,IF($C215=$D$3,'FLETES (#) MAYO'!R215*R$3,IF($C215=$D$4,'FLETES (#) MAYO'!R215*R$4,IF($C215=$D$5,'FLETES (#) MAYO'!R215*R$5,0))))</f>
        <v>0</v>
      </c>
      <c r="S215" s="179">
        <f>IF($C215=$D$2,'FLETES (#) MAYO'!S215*S$2,IF($C215=$D$3,'FLETES (#) MAYO'!S215*S$3,IF($C215=$D$4,'FLETES (#) MAYO'!S215*S$4,IF($C215=$D$5,'FLETES (#) MAYO'!S215*S$5,0))))</f>
        <v>0</v>
      </c>
      <c r="T215" s="179">
        <f>IF($C215=$D$2,'FLETES (#) MAYO'!T215*T$2,IF($C215=$D$3,'FLETES (#) MAYO'!T215*T$3,IF($C215=$D$4,'FLETES (#) MAYO'!T215*T$4,IF($C215=$D$5,'FLETES (#) MAYO'!T215*T$5,0))))</f>
        <v>0</v>
      </c>
      <c r="U215" s="179">
        <f>IF($C215=$D$2,'FLETES (#) MAYO'!U215*U$2,IF($C215=$D$3,'FLETES (#) MAYO'!U215*U$3,IF($C215=$D$4,'FLETES (#) MAYO'!U215*U$4,IF($C215=$D$5,'FLETES (#) MAYO'!U215*U$5,0))))</f>
        <v>0</v>
      </c>
      <c r="V215" s="179">
        <f>IF($C215=$D$2,'FLETES (#) MAYO'!V215*V$2,IF($C215=$D$3,'FLETES (#) MAYO'!V215*V$3,IF($C215=$D$4,'FLETES (#) MAYO'!V215*V$4,IF($C215=$D$5,'FLETES (#) MAYO'!V215*V$5,0))))</f>
        <v>0</v>
      </c>
      <c r="W215" s="179">
        <f>IF($C215=$D$2,'FLETES (#) MAYO'!W215*W$2,IF($C215=$D$3,'FLETES (#) MAYO'!W215*W$3,IF($C215=$D$4,'FLETES (#) MAYO'!W215*W$4,IF($C215=$D$5,'FLETES (#) MAYO'!W215*W$5,0))))</f>
        <v>0</v>
      </c>
      <c r="X215" s="179">
        <f>IF($C215=$D$2,'FLETES (#) MAYO'!X215*X$2,IF($C215=$D$3,'FLETES (#) MAYO'!X215*X$3,IF($C215=$D$4,'FLETES (#) MAYO'!X215*X$4,IF($C215=$D$5,'FLETES (#) MAYO'!X215*X$5,0))))</f>
        <v>0</v>
      </c>
      <c r="Y215" s="179">
        <f>IF($C215=$D$2,'FLETES (#) MAYO'!Y215*Y$2,IF($C215=$D$3,'FLETES (#) MAYO'!Y215*Y$3,IF($C215=$D$4,'FLETES (#) MAYO'!Y215*Y$4,IF($C215=$D$5,'FLETES (#) MAYO'!Y215*Y$5,0))))</f>
        <v>0</v>
      </c>
      <c r="Z215" s="179">
        <f>IF($C215=$D$2,'FLETES (#) MAYO'!Z215*Z$2,IF($C215=$D$3,'FLETES (#) MAYO'!Z215*Z$3,IF($C215=$D$4,'FLETES (#) MAYO'!Z215*Z$4,IF($C215=$D$5,'FLETES (#) MAYO'!Z215*Z$5,0))))</f>
        <v>0</v>
      </c>
      <c r="AA215" s="179">
        <f>IF($C215=$D$2,'FLETES (#) MAYO'!AA215*AA$2,IF($C215=$D$3,'FLETES (#) MAYO'!AA215*AA$3,IF($C215=$D$4,'FLETES (#) MAYO'!AA215*AA$4,IF($C215=$D$5,'FLETES (#) MAYO'!AA215*AA$5,0))))</f>
        <v>0</v>
      </c>
      <c r="AB215" s="179">
        <f>IF($C215=$D$2,'FLETES (#) MAYO'!AB215*AB$2,IF($C215=$D$3,'FLETES (#) MAYO'!AB215*AB$3,IF($C215=$D$4,'FLETES (#) MAYO'!AB215*AB$4,IF($C215=$D$5,'FLETES (#) MAYO'!AB215*AB$5,0))))</f>
        <v>0</v>
      </c>
      <c r="AC215" s="179">
        <f>IF($C215=$D$2,'FLETES (#) MAYO'!AC215*AC$2,IF($C215=$D$3,'FLETES (#) MAYO'!AC215*AC$3,IF($C215=$D$4,'FLETES (#) MAYO'!AC215*AC$4,IF($C215=$D$5,'FLETES (#) MAYO'!AC215*AC$5,0))))</f>
        <v>0</v>
      </c>
      <c r="AD215" s="179">
        <f>IF($C215=$D$2,'FLETES (#) MAYO'!AD215*AD$2,IF($C215=$D$3,'FLETES (#) MAYO'!AD215*AD$3,IF($C215=$D$4,'FLETES (#) MAYO'!AD215*AD$4,IF($C215=$D$5,'FLETES (#) MAYO'!AD215*AD$5,0))))</f>
        <v>0</v>
      </c>
      <c r="AE215" s="179">
        <f>IF($C215=$D$2,'FLETES (#) MAYO'!AE215*AE$2,IF($C215=$D$3,'FLETES (#) MAYO'!AE215*AE$3,IF($C215=$D$4,'FLETES (#) MAYO'!AE215*AE$4,IF($C215=$D$5,'FLETES (#) MAYO'!AE215*AE$5,0))))</f>
        <v>0</v>
      </c>
      <c r="AF215" s="179">
        <f>IF($C215=$D$2,'FLETES (#) MAYO'!AF215*AF$2,IF($C215=$D$3,'FLETES (#) MAYO'!AF215*AF$3,IF($C215=$D$4,'FLETES (#) MAYO'!AF215*AF$4,IF($C215=$D$5,'FLETES (#) MAYO'!AF215*AF$5,0))))</f>
        <v>0</v>
      </c>
      <c r="AG215" s="179">
        <f>IF($C215=$D$2,'FLETES (#) MAYO'!AG215*AG$2,IF($C215=$D$3,'FLETES (#) MAYO'!AG215*AG$3,IF($C215=$D$4,'FLETES (#) MAYO'!AG215*AG$4,IF($C215=$D$5,'FLETES (#) MAYO'!AG215*AG$5,0))))</f>
        <v>0</v>
      </c>
      <c r="AH215" s="179">
        <f>IF($C215=$D$2,'FLETES (#) MAYO'!AH215*AH$2,IF($C215=$D$3,'FLETES (#) MAYO'!AH215*AH$3,IF($C215=$D$4,'FLETES (#) MAYO'!AH215*AH$4,IF($C215=$D$5,'FLETES (#) MAYO'!AH215*AH$5,0))))</f>
        <v>0</v>
      </c>
      <c r="AI215" s="179">
        <f>IF($C215=$D$2,'FLETES (#) MAYO'!AI215*AI$2,IF($C215=$D$3,'FLETES (#) MAYO'!AI215*AI$3,IF($C215=$D$4,'FLETES (#) MAYO'!AI215*AI$4,IF($C215=$D$5,'FLETES (#) MAYO'!AI215*AI$5,0))))</f>
        <v>0</v>
      </c>
      <c r="AJ215" s="179">
        <f>IF($C215=$D$2,'FLETES (#) MAYO'!AJ215*AJ$2,IF($C215=$D$3,'FLETES (#) MAYO'!AJ215*AJ$3,IF($C215=$D$4,'FLETES (#) MAYO'!AJ215*AJ$4,IF($C215=$D$5,'FLETES (#) MAYO'!AJ215*AJ$5,0))))</f>
        <v>0</v>
      </c>
      <c r="AK215" s="179">
        <f>IF($C215=$D$2,'FLETES (#) MAYO'!AK215*AK$2,IF($C215=$D$3,'FLETES (#) MAYO'!AK215*AK$3,IF($C215=$D$4,'FLETES (#) MAYO'!AK215*AK$4,IF($C215=$D$5,'FLETES (#) MAYO'!AK215*AK$5,0))))</f>
        <v>0</v>
      </c>
      <c r="AL215" s="179">
        <f>IF($C215=$D$2,'FLETES (#) MAYO'!AL215*AL$2,IF($C215=$D$3,'FLETES (#) MAYO'!AL215*AL$3,IF($C215=$D$4,'FLETES (#) MAYO'!AL215*AL$4,IF($C215=$D$5,'FLETES (#) MAYO'!AL215*AL$5,0))))</f>
        <v>0</v>
      </c>
      <c r="AM215" s="179">
        <f>IF($C215=$D$2,'FLETES (#) MAYO'!AM215*AM$2,IF($C215=$D$3,'FLETES (#) MAYO'!AM215*AM$3,IF($C215=$D$4,'FLETES (#) MAYO'!AM215*AM$4,IF($C215=$D$5,'FLETES (#) MAYO'!AM215*AM$5,0))))</f>
        <v>0</v>
      </c>
    </row>
    <row r="216" spans="1:39">
      <c r="A216" s="141"/>
      <c r="B216" s="165"/>
      <c r="C216" s="165"/>
      <c r="D216" s="178">
        <f t="shared" si="0"/>
        <v>0</v>
      </c>
      <c r="E216" s="179">
        <f>IF($C216=$D$2,'FLETES (#) MAYO'!E216*E$2,IF($C216=$D$3,'FLETES (#) MAYO'!E216*E$3,IF($C216=$D$4,'FLETES (#) MAYO'!E216*E$4,IF($C216=$D$5,'FLETES (#) MAYO'!E216*E$5,0))))</f>
        <v>0</v>
      </c>
      <c r="F216" s="179">
        <f>IF($C216=$D$2,'FLETES (#) MAYO'!F216*F$2,IF($C216=$D$3,'FLETES (#) MAYO'!F216*F$3,IF($C216=$D$4,'FLETES (#) MAYO'!F216*F$4,IF($C216=$D$5,'FLETES (#) MAYO'!F216*F$5,0))))</f>
        <v>0</v>
      </c>
      <c r="G216" s="179">
        <f>IF($C216=$D$2,'FLETES (#) MAYO'!G216*G$2,IF($C216=$D$3,'FLETES (#) MAYO'!G216*G$3,IF($C216=$D$4,'FLETES (#) MAYO'!G216*G$4,IF($C216=$D$5,'FLETES (#) MAYO'!G216*G$5,0))))</f>
        <v>0</v>
      </c>
      <c r="H216" s="179">
        <f>IF($C216=$D$2,'FLETES (#) MAYO'!H216*H$2,IF($C216=$D$3,'FLETES (#) MAYO'!H216*H$3,IF($C216=$D$4,'FLETES (#) MAYO'!H216*H$4,IF($C216=$D$5,'FLETES (#) MAYO'!H216*H$5,0))))</f>
        <v>0</v>
      </c>
      <c r="I216" s="179">
        <f>IF($C216=$D$2,'FLETES (#) MAYO'!I216*I$2,IF($C216=$D$3,'FLETES (#) MAYO'!I216*I$3,IF($C216=$D$4,'FLETES (#) MAYO'!I216*I$4,IF($C216=$D$5,'FLETES (#) MAYO'!I216*I$5,0))))</f>
        <v>0</v>
      </c>
      <c r="J216" s="179">
        <f>IF($C216=$D$2,'FLETES (#) MAYO'!J216*J$2,IF($C216=$D$3,'FLETES (#) MAYO'!J216*J$3,IF($C216=$D$4,'FLETES (#) MAYO'!J216*J$4,IF($C216=$D$5,'FLETES (#) MAYO'!J216*J$5,0))))</f>
        <v>0</v>
      </c>
      <c r="K216" s="179">
        <f>IF($C216=$D$2,'FLETES (#) MAYO'!K216*K$2,IF($C216=$D$3,'FLETES (#) MAYO'!K216*K$3,IF($C216=$D$4,'FLETES (#) MAYO'!K216*K$4,IF($C216=$D$5,'FLETES (#) MAYO'!K216*K$5,0))))</f>
        <v>0</v>
      </c>
      <c r="L216" s="179">
        <f>IF($C216=$D$2,'FLETES (#) MAYO'!L216*L$2,IF($C216=$D$3,'FLETES (#) MAYO'!L216*L$3,IF($C216=$D$4,'FLETES (#) MAYO'!L216*L$4,IF($C216=$D$5,'FLETES (#) MAYO'!L216*L$5,0))))</f>
        <v>0</v>
      </c>
      <c r="M216" s="179">
        <f>IF($C216=$D$2,'FLETES (#) MAYO'!M216*M$2,IF($C216=$D$3,'FLETES (#) MAYO'!M216*M$3,IF($C216=$D$4,'FLETES (#) MAYO'!M216*M$4,IF($C216=$D$5,'FLETES (#) MAYO'!M216*M$5,0))))</f>
        <v>0</v>
      </c>
      <c r="N216" s="179">
        <f>IF($C216=$D$2,'FLETES (#) MAYO'!N216*N$2,IF($C216=$D$3,'FLETES (#) MAYO'!N216*N$3,IF($C216=$D$4,'FLETES (#) MAYO'!N216*N$4,IF($C216=$D$5,'FLETES (#) MAYO'!N216*N$5,0))))</f>
        <v>0</v>
      </c>
      <c r="O216" s="179">
        <f>IF($C216=$D$2,'FLETES (#) MAYO'!O216*O$2,IF($C216=$D$3,'FLETES (#) MAYO'!O216*O$3,IF($C216=$D$4,'FLETES (#) MAYO'!O216*O$4,IF($C216=$D$5,'FLETES (#) MAYO'!O216*O$5,0))))</f>
        <v>0</v>
      </c>
      <c r="P216" s="179">
        <f>IF($C216=$D$2,'FLETES (#) MAYO'!P216*P$2,IF($C216=$D$3,'FLETES (#) MAYO'!P216*P$3,IF($C216=$D$4,'FLETES (#) MAYO'!P216*P$4,IF($C216=$D$5,'FLETES (#) MAYO'!P216*P$5,0))))</f>
        <v>0</v>
      </c>
      <c r="Q216" s="179">
        <f>IF($C216=$D$2,'FLETES (#) MAYO'!Q216*Q$2,IF($C216=$D$3,'FLETES (#) MAYO'!Q216*Q$3,IF($C216=$D$4,'FLETES (#) MAYO'!Q216*Q$4,IF($C216=$D$5,'FLETES (#) MAYO'!Q216*Q$5,0))))</f>
        <v>0</v>
      </c>
      <c r="R216" s="179">
        <f>IF($C216=$D$2,'FLETES (#) MAYO'!R216*R$2,IF($C216=$D$3,'FLETES (#) MAYO'!R216*R$3,IF($C216=$D$4,'FLETES (#) MAYO'!R216*R$4,IF($C216=$D$5,'FLETES (#) MAYO'!R216*R$5,0))))</f>
        <v>0</v>
      </c>
      <c r="S216" s="179">
        <f>IF($C216=$D$2,'FLETES (#) MAYO'!S216*S$2,IF($C216=$D$3,'FLETES (#) MAYO'!S216*S$3,IF($C216=$D$4,'FLETES (#) MAYO'!S216*S$4,IF($C216=$D$5,'FLETES (#) MAYO'!S216*S$5,0))))</f>
        <v>0</v>
      </c>
      <c r="T216" s="179">
        <f>IF($C216=$D$2,'FLETES (#) MAYO'!T216*T$2,IF($C216=$D$3,'FLETES (#) MAYO'!T216*T$3,IF($C216=$D$4,'FLETES (#) MAYO'!T216*T$4,IF($C216=$D$5,'FLETES (#) MAYO'!T216*T$5,0))))</f>
        <v>0</v>
      </c>
      <c r="U216" s="179">
        <f>IF($C216=$D$2,'FLETES (#) MAYO'!U216*U$2,IF($C216=$D$3,'FLETES (#) MAYO'!U216*U$3,IF($C216=$D$4,'FLETES (#) MAYO'!U216*U$4,IF($C216=$D$5,'FLETES (#) MAYO'!U216*U$5,0))))</f>
        <v>0</v>
      </c>
      <c r="V216" s="179">
        <f>IF($C216=$D$2,'FLETES (#) MAYO'!V216*V$2,IF($C216=$D$3,'FLETES (#) MAYO'!V216*V$3,IF($C216=$D$4,'FLETES (#) MAYO'!V216*V$4,IF($C216=$D$5,'FLETES (#) MAYO'!V216*V$5,0))))</f>
        <v>0</v>
      </c>
      <c r="W216" s="179">
        <f>IF($C216=$D$2,'FLETES (#) MAYO'!W216*W$2,IF($C216=$D$3,'FLETES (#) MAYO'!W216*W$3,IF($C216=$D$4,'FLETES (#) MAYO'!W216*W$4,IF($C216=$D$5,'FLETES (#) MAYO'!W216*W$5,0))))</f>
        <v>0</v>
      </c>
      <c r="X216" s="179">
        <f>IF($C216=$D$2,'FLETES (#) MAYO'!X216*X$2,IF($C216=$D$3,'FLETES (#) MAYO'!X216*X$3,IF($C216=$D$4,'FLETES (#) MAYO'!X216*X$4,IF($C216=$D$5,'FLETES (#) MAYO'!X216*X$5,0))))</f>
        <v>0</v>
      </c>
      <c r="Y216" s="179">
        <f>IF($C216=$D$2,'FLETES (#) MAYO'!Y216*Y$2,IF($C216=$D$3,'FLETES (#) MAYO'!Y216*Y$3,IF($C216=$D$4,'FLETES (#) MAYO'!Y216*Y$4,IF($C216=$D$5,'FLETES (#) MAYO'!Y216*Y$5,0))))</f>
        <v>0</v>
      </c>
      <c r="Z216" s="179">
        <f>IF($C216=$D$2,'FLETES (#) MAYO'!Z216*Z$2,IF($C216=$D$3,'FLETES (#) MAYO'!Z216*Z$3,IF($C216=$D$4,'FLETES (#) MAYO'!Z216*Z$4,IF($C216=$D$5,'FLETES (#) MAYO'!Z216*Z$5,0))))</f>
        <v>0</v>
      </c>
      <c r="AA216" s="179">
        <f>IF($C216=$D$2,'FLETES (#) MAYO'!AA216*AA$2,IF($C216=$D$3,'FLETES (#) MAYO'!AA216*AA$3,IF($C216=$D$4,'FLETES (#) MAYO'!AA216*AA$4,IF($C216=$D$5,'FLETES (#) MAYO'!AA216*AA$5,0))))</f>
        <v>0</v>
      </c>
      <c r="AB216" s="179">
        <f>IF($C216=$D$2,'FLETES (#) MAYO'!AB216*AB$2,IF($C216=$D$3,'FLETES (#) MAYO'!AB216*AB$3,IF($C216=$D$4,'FLETES (#) MAYO'!AB216*AB$4,IF($C216=$D$5,'FLETES (#) MAYO'!AB216*AB$5,0))))</f>
        <v>0</v>
      </c>
      <c r="AC216" s="179">
        <f>IF($C216=$D$2,'FLETES (#) MAYO'!AC216*AC$2,IF($C216=$D$3,'FLETES (#) MAYO'!AC216*AC$3,IF($C216=$D$4,'FLETES (#) MAYO'!AC216*AC$4,IF($C216=$D$5,'FLETES (#) MAYO'!AC216*AC$5,0))))</f>
        <v>0</v>
      </c>
      <c r="AD216" s="179">
        <f>IF($C216=$D$2,'FLETES (#) MAYO'!AD216*AD$2,IF($C216=$D$3,'FLETES (#) MAYO'!AD216*AD$3,IF($C216=$D$4,'FLETES (#) MAYO'!AD216*AD$4,IF($C216=$D$5,'FLETES (#) MAYO'!AD216*AD$5,0))))</f>
        <v>0</v>
      </c>
      <c r="AE216" s="179">
        <f>IF($C216=$D$2,'FLETES (#) MAYO'!AE216*AE$2,IF($C216=$D$3,'FLETES (#) MAYO'!AE216*AE$3,IF($C216=$D$4,'FLETES (#) MAYO'!AE216*AE$4,IF($C216=$D$5,'FLETES (#) MAYO'!AE216*AE$5,0))))</f>
        <v>0</v>
      </c>
      <c r="AF216" s="179">
        <f>IF($C216=$D$2,'FLETES (#) MAYO'!AF216*AF$2,IF($C216=$D$3,'FLETES (#) MAYO'!AF216*AF$3,IF($C216=$D$4,'FLETES (#) MAYO'!AF216*AF$4,IF($C216=$D$5,'FLETES (#) MAYO'!AF216*AF$5,0))))</f>
        <v>0</v>
      </c>
      <c r="AG216" s="179">
        <f>IF($C216=$D$2,'FLETES (#) MAYO'!AG216*AG$2,IF($C216=$D$3,'FLETES (#) MAYO'!AG216*AG$3,IF($C216=$D$4,'FLETES (#) MAYO'!AG216*AG$4,IF($C216=$D$5,'FLETES (#) MAYO'!AG216*AG$5,0))))</f>
        <v>0</v>
      </c>
      <c r="AH216" s="179">
        <f>IF($C216=$D$2,'FLETES (#) MAYO'!AH216*AH$2,IF($C216=$D$3,'FLETES (#) MAYO'!AH216*AH$3,IF($C216=$D$4,'FLETES (#) MAYO'!AH216*AH$4,IF($C216=$D$5,'FLETES (#) MAYO'!AH216*AH$5,0))))</f>
        <v>0</v>
      </c>
      <c r="AI216" s="179">
        <f>IF($C216=$D$2,'FLETES (#) MAYO'!AI216*AI$2,IF($C216=$D$3,'FLETES (#) MAYO'!AI216*AI$3,IF($C216=$D$4,'FLETES (#) MAYO'!AI216*AI$4,IF($C216=$D$5,'FLETES (#) MAYO'!AI216*AI$5,0))))</f>
        <v>0</v>
      </c>
      <c r="AJ216" s="179">
        <f>IF($C216=$D$2,'FLETES (#) MAYO'!AJ216*AJ$2,IF($C216=$D$3,'FLETES (#) MAYO'!AJ216*AJ$3,IF($C216=$D$4,'FLETES (#) MAYO'!AJ216*AJ$4,IF($C216=$D$5,'FLETES (#) MAYO'!AJ216*AJ$5,0))))</f>
        <v>0</v>
      </c>
      <c r="AK216" s="179">
        <f>IF($C216=$D$2,'FLETES (#) MAYO'!AK216*AK$2,IF($C216=$D$3,'FLETES (#) MAYO'!AK216*AK$3,IF($C216=$D$4,'FLETES (#) MAYO'!AK216*AK$4,IF($C216=$D$5,'FLETES (#) MAYO'!AK216*AK$5,0))))</f>
        <v>0</v>
      </c>
      <c r="AL216" s="179">
        <f>IF($C216=$D$2,'FLETES (#) MAYO'!AL216*AL$2,IF($C216=$D$3,'FLETES (#) MAYO'!AL216*AL$3,IF($C216=$D$4,'FLETES (#) MAYO'!AL216*AL$4,IF($C216=$D$5,'FLETES (#) MAYO'!AL216*AL$5,0))))</f>
        <v>0</v>
      </c>
      <c r="AM216" s="179">
        <f>IF($C216=$D$2,'FLETES (#) MAYO'!AM216*AM$2,IF($C216=$D$3,'FLETES (#) MAYO'!AM216*AM$3,IF($C216=$D$4,'FLETES (#) MAYO'!AM216*AM$4,IF($C216=$D$5,'FLETES (#) MAYO'!AM216*AM$5,0))))</f>
        <v>0</v>
      </c>
    </row>
    <row r="217" spans="1:39">
      <c r="A217" s="141"/>
      <c r="B217" s="165"/>
      <c r="C217" s="165"/>
      <c r="D217" s="178">
        <f t="shared" si="0"/>
        <v>0</v>
      </c>
      <c r="E217" s="179">
        <f>IF($C217=$D$2,'FLETES (#) MAYO'!E217*E$2,IF($C217=$D$3,'FLETES (#) MAYO'!E217*E$3,IF($C217=$D$4,'FLETES (#) MAYO'!E217*E$4,IF($C217=$D$5,'FLETES (#) MAYO'!E217*E$5,0))))</f>
        <v>0</v>
      </c>
      <c r="F217" s="179">
        <f>IF($C217=$D$2,'FLETES (#) MAYO'!F217*F$2,IF($C217=$D$3,'FLETES (#) MAYO'!F217*F$3,IF($C217=$D$4,'FLETES (#) MAYO'!F217*F$4,IF($C217=$D$5,'FLETES (#) MAYO'!F217*F$5,0))))</f>
        <v>0</v>
      </c>
      <c r="G217" s="179">
        <f>IF($C217=$D$2,'FLETES (#) MAYO'!G217*G$2,IF($C217=$D$3,'FLETES (#) MAYO'!G217*G$3,IF($C217=$D$4,'FLETES (#) MAYO'!G217*G$4,IF($C217=$D$5,'FLETES (#) MAYO'!G217*G$5,0))))</f>
        <v>0</v>
      </c>
      <c r="H217" s="179">
        <f>IF($C217=$D$2,'FLETES (#) MAYO'!H217*H$2,IF($C217=$D$3,'FLETES (#) MAYO'!H217*H$3,IF($C217=$D$4,'FLETES (#) MAYO'!H217*H$4,IF($C217=$D$5,'FLETES (#) MAYO'!H217*H$5,0))))</f>
        <v>0</v>
      </c>
      <c r="I217" s="179">
        <f>IF($C217=$D$2,'FLETES (#) MAYO'!I217*I$2,IF($C217=$D$3,'FLETES (#) MAYO'!I217*I$3,IF($C217=$D$4,'FLETES (#) MAYO'!I217*I$4,IF($C217=$D$5,'FLETES (#) MAYO'!I217*I$5,0))))</f>
        <v>0</v>
      </c>
      <c r="J217" s="179">
        <f>IF($C217=$D$2,'FLETES (#) MAYO'!J217*J$2,IF($C217=$D$3,'FLETES (#) MAYO'!J217*J$3,IF($C217=$D$4,'FLETES (#) MAYO'!J217*J$4,IF($C217=$D$5,'FLETES (#) MAYO'!J217*J$5,0))))</f>
        <v>0</v>
      </c>
      <c r="K217" s="179">
        <f>IF($C217=$D$2,'FLETES (#) MAYO'!K217*K$2,IF($C217=$D$3,'FLETES (#) MAYO'!K217*K$3,IF($C217=$D$4,'FLETES (#) MAYO'!K217*K$4,IF($C217=$D$5,'FLETES (#) MAYO'!K217*K$5,0))))</f>
        <v>0</v>
      </c>
      <c r="L217" s="179">
        <f>IF($C217=$D$2,'FLETES (#) MAYO'!L217*L$2,IF($C217=$D$3,'FLETES (#) MAYO'!L217*L$3,IF($C217=$D$4,'FLETES (#) MAYO'!L217*L$4,IF($C217=$D$5,'FLETES (#) MAYO'!L217*L$5,0))))</f>
        <v>0</v>
      </c>
      <c r="M217" s="179">
        <f>IF($C217=$D$2,'FLETES (#) MAYO'!M217*M$2,IF($C217=$D$3,'FLETES (#) MAYO'!M217*M$3,IF($C217=$D$4,'FLETES (#) MAYO'!M217*M$4,IF($C217=$D$5,'FLETES (#) MAYO'!M217*M$5,0))))</f>
        <v>0</v>
      </c>
      <c r="N217" s="179">
        <f>IF($C217=$D$2,'FLETES (#) MAYO'!N217*N$2,IF($C217=$D$3,'FLETES (#) MAYO'!N217*N$3,IF($C217=$D$4,'FLETES (#) MAYO'!N217*N$4,IF($C217=$D$5,'FLETES (#) MAYO'!N217*N$5,0))))</f>
        <v>0</v>
      </c>
      <c r="O217" s="179">
        <f>IF($C217=$D$2,'FLETES (#) MAYO'!O217*O$2,IF($C217=$D$3,'FLETES (#) MAYO'!O217*O$3,IF($C217=$D$4,'FLETES (#) MAYO'!O217*O$4,IF($C217=$D$5,'FLETES (#) MAYO'!O217*O$5,0))))</f>
        <v>0</v>
      </c>
      <c r="P217" s="179">
        <f>IF($C217=$D$2,'FLETES (#) MAYO'!P217*P$2,IF($C217=$D$3,'FLETES (#) MAYO'!P217*P$3,IF($C217=$D$4,'FLETES (#) MAYO'!P217*P$4,IF($C217=$D$5,'FLETES (#) MAYO'!P217*P$5,0))))</f>
        <v>0</v>
      </c>
      <c r="Q217" s="179">
        <f>IF($C217=$D$2,'FLETES (#) MAYO'!Q217*Q$2,IF($C217=$D$3,'FLETES (#) MAYO'!Q217*Q$3,IF($C217=$D$4,'FLETES (#) MAYO'!Q217*Q$4,IF($C217=$D$5,'FLETES (#) MAYO'!Q217*Q$5,0))))</f>
        <v>0</v>
      </c>
      <c r="R217" s="179">
        <f>IF($C217=$D$2,'FLETES (#) MAYO'!R217*R$2,IF($C217=$D$3,'FLETES (#) MAYO'!R217*R$3,IF($C217=$D$4,'FLETES (#) MAYO'!R217*R$4,IF($C217=$D$5,'FLETES (#) MAYO'!R217*R$5,0))))</f>
        <v>0</v>
      </c>
      <c r="S217" s="179">
        <f>IF($C217=$D$2,'FLETES (#) MAYO'!S217*S$2,IF($C217=$D$3,'FLETES (#) MAYO'!S217*S$3,IF($C217=$D$4,'FLETES (#) MAYO'!S217*S$4,IF($C217=$D$5,'FLETES (#) MAYO'!S217*S$5,0))))</f>
        <v>0</v>
      </c>
      <c r="T217" s="179">
        <f>IF($C217=$D$2,'FLETES (#) MAYO'!T217*T$2,IF($C217=$D$3,'FLETES (#) MAYO'!T217*T$3,IF($C217=$D$4,'FLETES (#) MAYO'!T217*T$4,IF($C217=$D$5,'FLETES (#) MAYO'!T217*T$5,0))))</f>
        <v>0</v>
      </c>
      <c r="U217" s="179">
        <f>IF($C217=$D$2,'FLETES (#) MAYO'!U217*U$2,IF($C217=$D$3,'FLETES (#) MAYO'!U217*U$3,IF($C217=$D$4,'FLETES (#) MAYO'!U217*U$4,IF($C217=$D$5,'FLETES (#) MAYO'!U217*U$5,0))))</f>
        <v>0</v>
      </c>
      <c r="V217" s="179">
        <f>IF($C217=$D$2,'FLETES (#) MAYO'!V217*V$2,IF($C217=$D$3,'FLETES (#) MAYO'!V217*V$3,IF($C217=$D$4,'FLETES (#) MAYO'!V217*V$4,IF($C217=$D$5,'FLETES (#) MAYO'!V217*V$5,0))))</f>
        <v>0</v>
      </c>
      <c r="W217" s="179">
        <f>IF($C217=$D$2,'FLETES (#) MAYO'!W217*W$2,IF($C217=$D$3,'FLETES (#) MAYO'!W217*W$3,IF($C217=$D$4,'FLETES (#) MAYO'!W217*W$4,IF($C217=$D$5,'FLETES (#) MAYO'!W217*W$5,0))))</f>
        <v>0</v>
      </c>
      <c r="X217" s="179">
        <f>IF($C217=$D$2,'FLETES (#) MAYO'!X217*X$2,IF($C217=$D$3,'FLETES (#) MAYO'!X217*X$3,IF($C217=$D$4,'FLETES (#) MAYO'!X217*X$4,IF($C217=$D$5,'FLETES (#) MAYO'!X217*X$5,0))))</f>
        <v>0</v>
      </c>
      <c r="Y217" s="179">
        <f>IF($C217=$D$2,'FLETES (#) MAYO'!Y217*Y$2,IF($C217=$D$3,'FLETES (#) MAYO'!Y217*Y$3,IF($C217=$D$4,'FLETES (#) MAYO'!Y217*Y$4,IF($C217=$D$5,'FLETES (#) MAYO'!Y217*Y$5,0))))</f>
        <v>0</v>
      </c>
      <c r="Z217" s="179">
        <f>IF($C217=$D$2,'FLETES (#) MAYO'!Z217*Z$2,IF($C217=$D$3,'FLETES (#) MAYO'!Z217*Z$3,IF($C217=$D$4,'FLETES (#) MAYO'!Z217*Z$4,IF($C217=$D$5,'FLETES (#) MAYO'!Z217*Z$5,0))))</f>
        <v>0</v>
      </c>
      <c r="AA217" s="179">
        <f>IF($C217=$D$2,'FLETES (#) MAYO'!AA217*AA$2,IF($C217=$D$3,'FLETES (#) MAYO'!AA217*AA$3,IF($C217=$D$4,'FLETES (#) MAYO'!AA217*AA$4,IF($C217=$D$5,'FLETES (#) MAYO'!AA217*AA$5,0))))</f>
        <v>0</v>
      </c>
      <c r="AB217" s="179">
        <f>IF($C217=$D$2,'FLETES (#) MAYO'!AB217*AB$2,IF($C217=$D$3,'FLETES (#) MAYO'!AB217*AB$3,IF($C217=$D$4,'FLETES (#) MAYO'!AB217*AB$4,IF($C217=$D$5,'FLETES (#) MAYO'!AB217*AB$5,0))))</f>
        <v>0</v>
      </c>
      <c r="AC217" s="179">
        <f>IF($C217=$D$2,'FLETES (#) MAYO'!AC217*AC$2,IF($C217=$D$3,'FLETES (#) MAYO'!AC217*AC$3,IF($C217=$D$4,'FLETES (#) MAYO'!AC217*AC$4,IF($C217=$D$5,'FLETES (#) MAYO'!AC217*AC$5,0))))</f>
        <v>0</v>
      </c>
      <c r="AD217" s="179">
        <f>IF($C217=$D$2,'FLETES (#) MAYO'!AD217*AD$2,IF($C217=$D$3,'FLETES (#) MAYO'!AD217*AD$3,IF($C217=$D$4,'FLETES (#) MAYO'!AD217*AD$4,IF($C217=$D$5,'FLETES (#) MAYO'!AD217*AD$5,0))))</f>
        <v>0</v>
      </c>
      <c r="AE217" s="179">
        <f>IF($C217=$D$2,'FLETES (#) MAYO'!AE217*AE$2,IF($C217=$D$3,'FLETES (#) MAYO'!AE217*AE$3,IF($C217=$D$4,'FLETES (#) MAYO'!AE217*AE$4,IF($C217=$D$5,'FLETES (#) MAYO'!AE217*AE$5,0))))</f>
        <v>0</v>
      </c>
      <c r="AF217" s="179">
        <f>IF($C217=$D$2,'FLETES (#) MAYO'!AF217*AF$2,IF($C217=$D$3,'FLETES (#) MAYO'!AF217*AF$3,IF($C217=$D$4,'FLETES (#) MAYO'!AF217*AF$4,IF($C217=$D$5,'FLETES (#) MAYO'!AF217*AF$5,0))))</f>
        <v>0</v>
      </c>
      <c r="AG217" s="179">
        <f>IF($C217=$D$2,'FLETES (#) MAYO'!AG217*AG$2,IF($C217=$D$3,'FLETES (#) MAYO'!AG217*AG$3,IF($C217=$D$4,'FLETES (#) MAYO'!AG217*AG$4,IF($C217=$D$5,'FLETES (#) MAYO'!AG217*AG$5,0))))</f>
        <v>0</v>
      </c>
      <c r="AH217" s="179">
        <f>IF($C217=$D$2,'FLETES (#) MAYO'!AH217*AH$2,IF($C217=$D$3,'FLETES (#) MAYO'!AH217*AH$3,IF($C217=$D$4,'FLETES (#) MAYO'!AH217*AH$4,IF($C217=$D$5,'FLETES (#) MAYO'!AH217*AH$5,0))))</f>
        <v>0</v>
      </c>
      <c r="AI217" s="179">
        <f>IF($C217=$D$2,'FLETES (#) MAYO'!AI217*AI$2,IF($C217=$D$3,'FLETES (#) MAYO'!AI217*AI$3,IF($C217=$D$4,'FLETES (#) MAYO'!AI217*AI$4,IF($C217=$D$5,'FLETES (#) MAYO'!AI217*AI$5,0))))</f>
        <v>0</v>
      </c>
      <c r="AJ217" s="179">
        <f>IF($C217=$D$2,'FLETES (#) MAYO'!AJ217*AJ$2,IF($C217=$D$3,'FLETES (#) MAYO'!AJ217*AJ$3,IF($C217=$D$4,'FLETES (#) MAYO'!AJ217*AJ$4,IF($C217=$D$5,'FLETES (#) MAYO'!AJ217*AJ$5,0))))</f>
        <v>0</v>
      </c>
      <c r="AK217" s="179">
        <f>IF($C217=$D$2,'FLETES (#) MAYO'!AK217*AK$2,IF($C217=$D$3,'FLETES (#) MAYO'!AK217*AK$3,IF($C217=$D$4,'FLETES (#) MAYO'!AK217*AK$4,IF($C217=$D$5,'FLETES (#) MAYO'!AK217*AK$5,0))))</f>
        <v>0</v>
      </c>
      <c r="AL217" s="179">
        <f>IF($C217=$D$2,'FLETES (#) MAYO'!AL217*AL$2,IF($C217=$D$3,'FLETES (#) MAYO'!AL217*AL$3,IF($C217=$D$4,'FLETES (#) MAYO'!AL217*AL$4,IF($C217=$D$5,'FLETES (#) MAYO'!AL217*AL$5,0))))</f>
        <v>0</v>
      </c>
      <c r="AM217" s="179">
        <f>IF($C217=$D$2,'FLETES (#) MAYO'!AM217*AM$2,IF($C217=$D$3,'FLETES (#) MAYO'!AM217*AM$3,IF($C217=$D$4,'FLETES (#) MAYO'!AM217*AM$4,IF($C217=$D$5,'FLETES (#) MAYO'!AM217*AM$5,0))))</f>
        <v>0</v>
      </c>
    </row>
    <row r="218" spans="1:39">
      <c r="A218" s="141"/>
      <c r="B218" s="165"/>
      <c r="C218" s="165"/>
      <c r="D218" s="178">
        <f t="shared" si="0"/>
        <v>0</v>
      </c>
      <c r="E218" s="179">
        <f>IF($C218=$D$2,'FLETES (#) MAYO'!E218*E$2,IF($C218=$D$3,'FLETES (#) MAYO'!E218*E$3,IF($C218=$D$4,'FLETES (#) MAYO'!E218*E$4,IF($C218=$D$5,'FLETES (#) MAYO'!E218*E$5,0))))</f>
        <v>0</v>
      </c>
      <c r="F218" s="179">
        <f>IF($C218=$D$2,'FLETES (#) MAYO'!F218*F$2,IF($C218=$D$3,'FLETES (#) MAYO'!F218*F$3,IF($C218=$D$4,'FLETES (#) MAYO'!F218*F$4,IF($C218=$D$5,'FLETES (#) MAYO'!F218*F$5,0))))</f>
        <v>0</v>
      </c>
      <c r="G218" s="179">
        <f>IF($C218=$D$2,'FLETES (#) MAYO'!G218*G$2,IF($C218=$D$3,'FLETES (#) MAYO'!G218*G$3,IF($C218=$D$4,'FLETES (#) MAYO'!G218*G$4,IF($C218=$D$5,'FLETES (#) MAYO'!G218*G$5,0))))</f>
        <v>0</v>
      </c>
      <c r="H218" s="179">
        <f>IF($C218=$D$2,'FLETES (#) MAYO'!H218*H$2,IF($C218=$D$3,'FLETES (#) MAYO'!H218*H$3,IF($C218=$D$4,'FLETES (#) MAYO'!H218*H$4,IF($C218=$D$5,'FLETES (#) MAYO'!H218*H$5,0))))</f>
        <v>0</v>
      </c>
      <c r="I218" s="179">
        <f>IF($C218=$D$2,'FLETES (#) MAYO'!I218*I$2,IF($C218=$D$3,'FLETES (#) MAYO'!I218*I$3,IF($C218=$D$4,'FLETES (#) MAYO'!I218*I$4,IF($C218=$D$5,'FLETES (#) MAYO'!I218*I$5,0))))</f>
        <v>0</v>
      </c>
      <c r="J218" s="179">
        <f>IF($C218=$D$2,'FLETES (#) MAYO'!J218*J$2,IF($C218=$D$3,'FLETES (#) MAYO'!J218*J$3,IF($C218=$D$4,'FLETES (#) MAYO'!J218*J$4,IF($C218=$D$5,'FLETES (#) MAYO'!J218*J$5,0))))</f>
        <v>0</v>
      </c>
      <c r="K218" s="179">
        <f>IF($C218=$D$2,'FLETES (#) MAYO'!K218*K$2,IF($C218=$D$3,'FLETES (#) MAYO'!K218*K$3,IF($C218=$D$4,'FLETES (#) MAYO'!K218*K$4,IF($C218=$D$5,'FLETES (#) MAYO'!K218*K$5,0))))</f>
        <v>0</v>
      </c>
      <c r="L218" s="179">
        <f>IF($C218=$D$2,'FLETES (#) MAYO'!L218*L$2,IF($C218=$D$3,'FLETES (#) MAYO'!L218*L$3,IF($C218=$D$4,'FLETES (#) MAYO'!L218*L$4,IF($C218=$D$5,'FLETES (#) MAYO'!L218*L$5,0))))</f>
        <v>0</v>
      </c>
      <c r="M218" s="179">
        <f>IF($C218=$D$2,'FLETES (#) MAYO'!M218*M$2,IF($C218=$D$3,'FLETES (#) MAYO'!M218*M$3,IF($C218=$D$4,'FLETES (#) MAYO'!M218*M$4,IF($C218=$D$5,'FLETES (#) MAYO'!M218*M$5,0))))</f>
        <v>0</v>
      </c>
      <c r="N218" s="179">
        <f>IF($C218=$D$2,'FLETES (#) MAYO'!N218*N$2,IF($C218=$D$3,'FLETES (#) MAYO'!N218*N$3,IF($C218=$D$4,'FLETES (#) MAYO'!N218*N$4,IF($C218=$D$5,'FLETES (#) MAYO'!N218*N$5,0))))</f>
        <v>0</v>
      </c>
      <c r="O218" s="179">
        <f>IF($C218=$D$2,'FLETES (#) MAYO'!O218*O$2,IF($C218=$D$3,'FLETES (#) MAYO'!O218*O$3,IF($C218=$D$4,'FLETES (#) MAYO'!O218*O$4,IF($C218=$D$5,'FLETES (#) MAYO'!O218*O$5,0))))</f>
        <v>0</v>
      </c>
      <c r="P218" s="179">
        <f>IF($C218=$D$2,'FLETES (#) MAYO'!P218*P$2,IF($C218=$D$3,'FLETES (#) MAYO'!P218*P$3,IF($C218=$D$4,'FLETES (#) MAYO'!P218*P$4,IF($C218=$D$5,'FLETES (#) MAYO'!P218*P$5,0))))</f>
        <v>0</v>
      </c>
      <c r="Q218" s="179">
        <f>IF($C218=$D$2,'FLETES (#) MAYO'!Q218*Q$2,IF($C218=$D$3,'FLETES (#) MAYO'!Q218*Q$3,IF($C218=$D$4,'FLETES (#) MAYO'!Q218*Q$4,IF($C218=$D$5,'FLETES (#) MAYO'!Q218*Q$5,0))))</f>
        <v>0</v>
      </c>
      <c r="R218" s="179">
        <f>IF($C218=$D$2,'FLETES (#) MAYO'!R218*R$2,IF($C218=$D$3,'FLETES (#) MAYO'!R218*R$3,IF($C218=$D$4,'FLETES (#) MAYO'!R218*R$4,IF($C218=$D$5,'FLETES (#) MAYO'!R218*R$5,0))))</f>
        <v>0</v>
      </c>
      <c r="S218" s="179">
        <f>IF($C218=$D$2,'FLETES (#) MAYO'!S218*S$2,IF($C218=$D$3,'FLETES (#) MAYO'!S218*S$3,IF($C218=$D$4,'FLETES (#) MAYO'!S218*S$4,IF($C218=$D$5,'FLETES (#) MAYO'!S218*S$5,0))))</f>
        <v>0</v>
      </c>
      <c r="T218" s="179">
        <f>IF($C218=$D$2,'FLETES (#) MAYO'!T218*T$2,IF($C218=$D$3,'FLETES (#) MAYO'!T218*T$3,IF($C218=$D$4,'FLETES (#) MAYO'!T218*T$4,IF($C218=$D$5,'FLETES (#) MAYO'!T218*T$5,0))))</f>
        <v>0</v>
      </c>
      <c r="U218" s="179">
        <f>IF($C218=$D$2,'FLETES (#) MAYO'!U218*U$2,IF($C218=$D$3,'FLETES (#) MAYO'!U218*U$3,IF($C218=$D$4,'FLETES (#) MAYO'!U218*U$4,IF($C218=$D$5,'FLETES (#) MAYO'!U218*U$5,0))))</f>
        <v>0</v>
      </c>
      <c r="V218" s="179">
        <f>IF($C218=$D$2,'FLETES (#) MAYO'!V218*V$2,IF($C218=$D$3,'FLETES (#) MAYO'!V218*V$3,IF($C218=$D$4,'FLETES (#) MAYO'!V218*V$4,IF($C218=$D$5,'FLETES (#) MAYO'!V218*V$5,0))))</f>
        <v>0</v>
      </c>
      <c r="W218" s="179">
        <f>IF($C218=$D$2,'FLETES (#) MAYO'!W218*W$2,IF($C218=$D$3,'FLETES (#) MAYO'!W218*W$3,IF($C218=$D$4,'FLETES (#) MAYO'!W218*W$4,IF($C218=$D$5,'FLETES (#) MAYO'!W218*W$5,0))))</f>
        <v>0</v>
      </c>
      <c r="X218" s="179">
        <f>IF($C218=$D$2,'FLETES (#) MAYO'!X218*X$2,IF($C218=$D$3,'FLETES (#) MAYO'!X218*X$3,IF($C218=$D$4,'FLETES (#) MAYO'!X218*X$4,IF($C218=$D$5,'FLETES (#) MAYO'!X218*X$5,0))))</f>
        <v>0</v>
      </c>
      <c r="Y218" s="179">
        <f>IF($C218=$D$2,'FLETES (#) MAYO'!Y218*Y$2,IF($C218=$D$3,'FLETES (#) MAYO'!Y218*Y$3,IF($C218=$D$4,'FLETES (#) MAYO'!Y218*Y$4,IF($C218=$D$5,'FLETES (#) MAYO'!Y218*Y$5,0))))</f>
        <v>0</v>
      </c>
      <c r="Z218" s="179">
        <f>IF($C218=$D$2,'FLETES (#) MAYO'!Z218*Z$2,IF($C218=$D$3,'FLETES (#) MAYO'!Z218*Z$3,IF($C218=$D$4,'FLETES (#) MAYO'!Z218*Z$4,IF($C218=$D$5,'FLETES (#) MAYO'!Z218*Z$5,0))))</f>
        <v>0</v>
      </c>
      <c r="AA218" s="179">
        <f>IF($C218=$D$2,'FLETES (#) MAYO'!AA218*AA$2,IF($C218=$D$3,'FLETES (#) MAYO'!AA218*AA$3,IF($C218=$D$4,'FLETES (#) MAYO'!AA218*AA$4,IF($C218=$D$5,'FLETES (#) MAYO'!AA218*AA$5,0))))</f>
        <v>0</v>
      </c>
      <c r="AB218" s="179">
        <f>IF($C218=$D$2,'FLETES (#) MAYO'!AB218*AB$2,IF($C218=$D$3,'FLETES (#) MAYO'!AB218*AB$3,IF($C218=$D$4,'FLETES (#) MAYO'!AB218*AB$4,IF($C218=$D$5,'FLETES (#) MAYO'!AB218*AB$5,0))))</f>
        <v>0</v>
      </c>
      <c r="AC218" s="179">
        <f>IF($C218=$D$2,'FLETES (#) MAYO'!AC218*AC$2,IF($C218=$D$3,'FLETES (#) MAYO'!AC218*AC$3,IF($C218=$D$4,'FLETES (#) MAYO'!AC218*AC$4,IF($C218=$D$5,'FLETES (#) MAYO'!AC218*AC$5,0))))</f>
        <v>0</v>
      </c>
      <c r="AD218" s="179">
        <f>IF($C218=$D$2,'FLETES (#) MAYO'!AD218*AD$2,IF($C218=$D$3,'FLETES (#) MAYO'!AD218*AD$3,IF($C218=$D$4,'FLETES (#) MAYO'!AD218*AD$4,IF($C218=$D$5,'FLETES (#) MAYO'!AD218*AD$5,0))))</f>
        <v>0</v>
      </c>
      <c r="AE218" s="179">
        <f>IF($C218=$D$2,'FLETES (#) MAYO'!AE218*AE$2,IF($C218=$D$3,'FLETES (#) MAYO'!AE218*AE$3,IF($C218=$D$4,'FLETES (#) MAYO'!AE218*AE$4,IF($C218=$D$5,'FLETES (#) MAYO'!AE218*AE$5,0))))</f>
        <v>0</v>
      </c>
      <c r="AF218" s="179">
        <f>IF($C218=$D$2,'FLETES (#) MAYO'!AF218*AF$2,IF($C218=$D$3,'FLETES (#) MAYO'!AF218*AF$3,IF($C218=$D$4,'FLETES (#) MAYO'!AF218*AF$4,IF($C218=$D$5,'FLETES (#) MAYO'!AF218*AF$5,0))))</f>
        <v>0</v>
      </c>
      <c r="AG218" s="179">
        <f>IF($C218=$D$2,'FLETES (#) MAYO'!AG218*AG$2,IF($C218=$D$3,'FLETES (#) MAYO'!AG218*AG$3,IF($C218=$D$4,'FLETES (#) MAYO'!AG218*AG$4,IF($C218=$D$5,'FLETES (#) MAYO'!AG218*AG$5,0))))</f>
        <v>0</v>
      </c>
      <c r="AH218" s="179">
        <f>IF($C218=$D$2,'FLETES (#) MAYO'!AH218*AH$2,IF($C218=$D$3,'FLETES (#) MAYO'!AH218*AH$3,IF($C218=$D$4,'FLETES (#) MAYO'!AH218*AH$4,IF($C218=$D$5,'FLETES (#) MAYO'!AH218*AH$5,0))))</f>
        <v>0</v>
      </c>
      <c r="AI218" s="179">
        <f>IF($C218=$D$2,'FLETES (#) MAYO'!AI218*AI$2,IF($C218=$D$3,'FLETES (#) MAYO'!AI218*AI$3,IF($C218=$D$4,'FLETES (#) MAYO'!AI218*AI$4,IF($C218=$D$5,'FLETES (#) MAYO'!AI218*AI$5,0))))</f>
        <v>0</v>
      </c>
      <c r="AJ218" s="179">
        <f>IF($C218=$D$2,'FLETES (#) MAYO'!AJ218*AJ$2,IF($C218=$D$3,'FLETES (#) MAYO'!AJ218*AJ$3,IF($C218=$D$4,'FLETES (#) MAYO'!AJ218*AJ$4,IF($C218=$D$5,'FLETES (#) MAYO'!AJ218*AJ$5,0))))</f>
        <v>0</v>
      </c>
      <c r="AK218" s="179">
        <f>IF($C218=$D$2,'FLETES (#) MAYO'!AK218*AK$2,IF($C218=$D$3,'FLETES (#) MAYO'!AK218*AK$3,IF($C218=$D$4,'FLETES (#) MAYO'!AK218*AK$4,IF($C218=$D$5,'FLETES (#) MAYO'!AK218*AK$5,0))))</f>
        <v>0</v>
      </c>
      <c r="AL218" s="179">
        <f>IF($C218=$D$2,'FLETES (#) MAYO'!AL218*AL$2,IF($C218=$D$3,'FLETES (#) MAYO'!AL218*AL$3,IF($C218=$D$4,'FLETES (#) MAYO'!AL218*AL$4,IF($C218=$D$5,'FLETES (#) MAYO'!AL218*AL$5,0))))</f>
        <v>0</v>
      </c>
      <c r="AM218" s="179">
        <f>IF($C218=$D$2,'FLETES (#) MAYO'!AM218*AM$2,IF($C218=$D$3,'FLETES (#) MAYO'!AM218*AM$3,IF($C218=$D$4,'FLETES (#) MAYO'!AM218*AM$4,IF($C218=$D$5,'FLETES (#) MAYO'!AM218*AM$5,0))))</f>
        <v>0</v>
      </c>
    </row>
    <row r="219" spans="1:39">
      <c r="A219" s="141"/>
      <c r="B219" s="165"/>
      <c r="C219" s="165"/>
      <c r="D219" s="178">
        <f t="shared" si="0"/>
        <v>0</v>
      </c>
      <c r="E219" s="179">
        <f>IF($C219=$D$2,'FLETES (#) MAYO'!E219*E$2,IF($C219=$D$3,'FLETES (#) MAYO'!E219*E$3,IF($C219=$D$4,'FLETES (#) MAYO'!E219*E$4,IF($C219=$D$5,'FLETES (#) MAYO'!E219*E$5,0))))</f>
        <v>0</v>
      </c>
      <c r="F219" s="179">
        <f>IF($C219=$D$2,'FLETES (#) MAYO'!F219*F$2,IF($C219=$D$3,'FLETES (#) MAYO'!F219*F$3,IF($C219=$D$4,'FLETES (#) MAYO'!F219*F$4,IF($C219=$D$5,'FLETES (#) MAYO'!F219*F$5,0))))</f>
        <v>0</v>
      </c>
      <c r="G219" s="179">
        <f>IF($C219=$D$2,'FLETES (#) MAYO'!G219*G$2,IF($C219=$D$3,'FLETES (#) MAYO'!G219*G$3,IF($C219=$D$4,'FLETES (#) MAYO'!G219*G$4,IF($C219=$D$5,'FLETES (#) MAYO'!G219*G$5,0))))</f>
        <v>0</v>
      </c>
      <c r="H219" s="179">
        <f>IF($C219=$D$2,'FLETES (#) MAYO'!H219*H$2,IF($C219=$D$3,'FLETES (#) MAYO'!H219*H$3,IF($C219=$D$4,'FLETES (#) MAYO'!H219*H$4,IF($C219=$D$5,'FLETES (#) MAYO'!H219*H$5,0))))</f>
        <v>0</v>
      </c>
      <c r="I219" s="179">
        <f>IF($C219=$D$2,'FLETES (#) MAYO'!I219*I$2,IF($C219=$D$3,'FLETES (#) MAYO'!I219*I$3,IF($C219=$D$4,'FLETES (#) MAYO'!I219*I$4,IF($C219=$D$5,'FLETES (#) MAYO'!I219*I$5,0))))</f>
        <v>0</v>
      </c>
      <c r="J219" s="179">
        <f>IF($C219=$D$2,'FLETES (#) MAYO'!J219*J$2,IF($C219=$D$3,'FLETES (#) MAYO'!J219*J$3,IF($C219=$D$4,'FLETES (#) MAYO'!J219*J$4,IF($C219=$D$5,'FLETES (#) MAYO'!J219*J$5,0))))</f>
        <v>0</v>
      </c>
      <c r="K219" s="179">
        <f>IF($C219=$D$2,'FLETES (#) MAYO'!K219*K$2,IF($C219=$D$3,'FLETES (#) MAYO'!K219*K$3,IF($C219=$D$4,'FLETES (#) MAYO'!K219*K$4,IF($C219=$D$5,'FLETES (#) MAYO'!K219*K$5,0))))</f>
        <v>0</v>
      </c>
      <c r="L219" s="179">
        <f>IF($C219=$D$2,'FLETES (#) MAYO'!L219*L$2,IF($C219=$D$3,'FLETES (#) MAYO'!L219*L$3,IF($C219=$D$4,'FLETES (#) MAYO'!L219*L$4,IF($C219=$D$5,'FLETES (#) MAYO'!L219*L$5,0))))</f>
        <v>0</v>
      </c>
      <c r="M219" s="179">
        <f>IF($C219=$D$2,'FLETES (#) MAYO'!M219*M$2,IF($C219=$D$3,'FLETES (#) MAYO'!M219*M$3,IF($C219=$D$4,'FLETES (#) MAYO'!M219*M$4,IF($C219=$D$5,'FLETES (#) MAYO'!M219*M$5,0))))</f>
        <v>0</v>
      </c>
      <c r="N219" s="179">
        <f>IF($C219=$D$2,'FLETES (#) MAYO'!N219*N$2,IF($C219=$D$3,'FLETES (#) MAYO'!N219*N$3,IF($C219=$D$4,'FLETES (#) MAYO'!N219*N$4,IF($C219=$D$5,'FLETES (#) MAYO'!N219*N$5,0))))</f>
        <v>0</v>
      </c>
      <c r="O219" s="179">
        <f>IF($C219=$D$2,'FLETES (#) MAYO'!O219*O$2,IF($C219=$D$3,'FLETES (#) MAYO'!O219*O$3,IF($C219=$D$4,'FLETES (#) MAYO'!O219*O$4,IF($C219=$D$5,'FLETES (#) MAYO'!O219*O$5,0))))</f>
        <v>0</v>
      </c>
      <c r="P219" s="179">
        <f>IF($C219=$D$2,'FLETES (#) MAYO'!P219*P$2,IF($C219=$D$3,'FLETES (#) MAYO'!P219*P$3,IF($C219=$D$4,'FLETES (#) MAYO'!P219*P$4,IF($C219=$D$5,'FLETES (#) MAYO'!P219*P$5,0))))</f>
        <v>0</v>
      </c>
      <c r="Q219" s="179">
        <f>IF($C219=$D$2,'FLETES (#) MAYO'!Q219*Q$2,IF($C219=$D$3,'FLETES (#) MAYO'!Q219*Q$3,IF($C219=$D$4,'FLETES (#) MAYO'!Q219*Q$4,IF($C219=$D$5,'FLETES (#) MAYO'!Q219*Q$5,0))))</f>
        <v>0</v>
      </c>
      <c r="R219" s="179">
        <f>IF($C219=$D$2,'FLETES (#) MAYO'!R219*R$2,IF($C219=$D$3,'FLETES (#) MAYO'!R219*R$3,IF($C219=$D$4,'FLETES (#) MAYO'!R219*R$4,IF($C219=$D$5,'FLETES (#) MAYO'!R219*R$5,0))))</f>
        <v>0</v>
      </c>
      <c r="S219" s="179">
        <f>IF($C219=$D$2,'FLETES (#) MAYO'!S219*S$2,IF($C219=$D$3,'FLETES (#) MAYO'!S219*S$3,IF($C219=$D$4,'FLETES (#) MAYO'!S219*S$4,IF($C219=$D$5,'FLETES (#) MAYO'!S219*S$5,0))))</f>
        <v>0</v>
      </c>
      <c r="T219" s="179">
        <f>IF($C219=$D$2,'FLETES (#) MAYO'!T219*T$2,IF($C219=$D$3,'FLETES (#) MAYO'!T219*T$3,IF($C219=$D$4,'FLETES (#) MAYO'!T219*T$4,IF($C219=$D$5,'FLETES (#) MAYO'!T219*T$5,0))))</f>
        <v>0</v>
      </c>
      <c r="U219" s="179">
        <f>IF($C219=$D$2,'FLETES (#) MAYO'!U219*U$2,IF($C219=$D$3,'FLETES (#) MAYO'!U219*U$3,IF($C219=$D$4,'FLETES (#) MAYO'!U219*U$4,IF($C219=$D$5,'FLETES (#) MAYO'!U219*U$5,0))))</f>
        <v>0</v>
      </c>
      <c r="V219" s="179">
        <f>IF($C219=$D$2,'FLETES (#) MAYO'!V219*V$2,IF($C219=$D$3,'FLETES (#) MAYO'!V219*V$3,IF($C219=$D$4,'FLETES (#) MAYO'!V219*V$4,IF($C219=$D$5,'FLETES (#) MAYO'!V219*V$5,0))))</f>
        <v>0</v>
      </c>
      <c r="W219" s="179">
        <f>IF($C219=$D$2,'FLETES (#) MAYO'!W219*W$2,IF($C219=$D$3,'FLETES (#) MAYO'!W219*W$3,IF($C219=$D$4,'FLETES (#) MAYO'!W219*W$4,IF($C219=$D$5,'FLETES (#) MAYO'!W219*W$5,0))))</f>
        <v>0</v>
      </c>
      <c r="X219" s="179">
        <f>IF($C219=$D$2,'FLETES (#) MAYO'!X219*X$2,IF($C219=$D$3,'FLETES (#) MAYO'!X219*X$3,IF($C219=$D$4,'FLETES (#) MAYO'!X219*X$4,IF($C219=$D$5,'FLETES (#) MAYO'!X219*X$5,0))))</f>
        <v>0</v>
      </c>
      <c r="Y219" s="179">
        <f>IF($C219=$D$2,'FLETES (#) MAYO'!Y219*Y$2,IF($C219=$D$3,'FLETES (#) MAYO'!Y219*Y$3,IF($C219=$D$4,'FLETES (#) MAYO'!Y219*Y$4,IF($C219=$D$5,'FLETES (#) MAYO'!Y219*Y$5,0))))</f>
        <v>0</v>
      </c>
      <c r="Z219" s="179">
        <f>IF($C219=$D$2,'FLETES (#) MAYO'!Z219*Z$2,IF($C219=$D$3,'FLETES (#) MAYO'!Z219*Z$3,IF($C219=$D$4,'FLETES (#) MAYO'!Z219*Z$4,IF($C219=$D$5,'FLETES (#) MAYO'!Z219*Z$5,0))))</f>
        <v>0</v>
      </c>
      <c r="AA219" s="179">
        <f>IF($C219=$D$2,'FLETES (#) MAYO'!AA219*AA$2,IF($C219=$D$3,'FLETES (#) MAYO'!AA219*AA$3,IF($C219=$D$4,'FLETES (#) MAYO'!AA219*AA$4,IF($C219=$D$5,'FLETES (#) MAYO'!AA219*AA$5,0))))</f>
        <v>0</v>
      </c>
      <c r="AB219" s="179">
        <f>IF($C219=$D$2,'FLETES (#) MAYO'!AB219*AB$2,IF($C219=$D$3,'FLETES (#) MAYO'!AB219*AB$3,IF($C219=$D$4,'FLETES (#) MAYO'!AB219*AB$4,IF($C219=$D$5,'FLETES (#) MAYO'!AB219*AB$5,0))))</f>
        <v>0</v>
      </c>
      <c r="AC219" s="179">
        <f>IF($C219=$D$2,'FLETES (#) MAYO'!AC219*AC$2,IF($C219=$D$3,'FLETES (#) MAYO'!AC219*AC$3,IF($C219=$D$4,'FLETES (#) MAYO'!AC219*AC$4,IF($C219=$D$5,'FLETES (#) MAYO'!AC219*AC$5,0))))</f>
        <v>0</v>
      </c>
      <c r="AD219" s="179">
        <f>IF($C219=$D$2,'FLETES (#) MAYO'!AD219*AD$2,IF($C219=$D$3,'FLETES (#) MAYO'!AD219*AD$3,IF($C219=$D$4,'FLETES (#) MAYO'!AD219*AD$4,IF($C219=$D$5,'FLETES (#) MAYO'!AD219*AD$5,0))))</f>
        <v>0</v>
      </c>
      <c r="AE219" s="179">
        <f>IF($C219=$D$2,'FLETES (#) MAYO'!AE219*AE$2,IF($C219=$D$3,'FLETES (#) MAYO'!AE219*AE$3,IF($C219=$D$4,'FLETES (#) MAYO'!AE219*AE$4,IF($C219=$D$5,'FLETES (#) MAYO'!AE219*AE$5,0))))</f>
        <v>0</v>
      </c>
      <c r="AF219" s="179">
        <f>IF($C219=$D$2,'FLETES (#) MAYO'!AF219*AF$2,IF($C219=$D$3,'FLETES (#) MAYO'!AF219*AF$3,IF($C219=$D$4,'FLETES (#) MAYO'!AF219*AF$4,IF($C219=$D$5,'FLETES (#) MAYO'!AF219*AF$5,0))))</f>
        <v>0</v>
      </c>
      <c r="AG219" s="179">
        <f>IF($C219=$D$2,'FLETES (#) MAYO'!AG219*AG$2,IF($C219=$D$3,'FLETES (#) MAYO'!AG219*AG$3,IF($C219=$D$4,'FLETES (#) MAYO'!AG219*AG$4,IF($C219=$D$5,'FLETES (#) MAYO'!AG219*AG$5,0))))</f>
        <v>0</v>
      </c>
      <c r="AH219" s="179">
        <f>IF($C219=$D$2,'FLETES (#) MAYO'!AH219*AH$2,IF($C219=$D$3,'FLETES (#) MAYO'!AH219*AH$3,IF($C219=$D$4,'FLETES (#) MAYO'!AH219*AH$4,IF($C219=$D$5,'FLETES (#) MAYO'!AH219*AH$5,0))))</f>
        <v>0</v>
      </c>
      <c r="AI219" s="179">
        <f>IF($C219=$D$2,'FLETES (#) MAYO'!AI219*AI$2,IF($C219=$D$3,'FLETES (#) MAYO'!AI219*AI$3,IF($C219=$D$4,'FLETES (#) MAYO'!AI219*AI$4,IF($C219=$D$5,'FLETES (#) MAYO'!AI219*AI$5,0))))</f>
        <v>0</v>
      </c>
      <c r="AJ219" s="179">
        <f>IF($C219=$D$2,'FLETES (#) MAYO'!AJ219*AJ$2,IF($C219=$D$3,'FLETES (#) MAYO'!AJ219*AJ$3,IF($C219=$D$4,'FLETES (#) MAYO'!AJ219*AJ$4,IF($C219=$D$5,'FLETES (#) MAYO'!AJ219*AJ$5,0))))</f>
        <v>0</v>
      </c>
      <c r="AK219" s="179">
        <f>IF($C219=$D$2,'FLETES (#) MAYO'!AK219*AK$2,IF($C219=$D$3,'FLETES (#) MAYO'!AK219*AK$3,IF($C219=$D$4,'FLETES (#) MAYO'!AK219*AK$4,IF($C219=$D$5,'FLETES (#) MAYO'!AK219*AK$5,0))))</f>
        <v>0</v>
      </c>
      <c r="AL219" s="179">
        <f>IF($C219=$D$2,'FLETES (#) MAYO'!AL219*AL$2,IF($C219=$D$3,'FLETES (#) MAYO'!AL219*AL$3,IF($C219=$D$4,'FLETES (#) MAYO'!AL219*AL$4,IF($C219=$D$5,'FLETES (#) MAYO'!AL219*AL$5,0))))</f>
        <v>0</v>
      </c>
      <c r="AM219" s="179">
        <f>IF($C219=$D$2,'FLETES (#) MAYO'!AM219*AM$2,IF($C219=$D$3,'FLETES (#) MAYO'!AM219*AM$3,IF($C219=$D$4,'FLETES (#) MAYO'!AM219*AM$4,IF($C219=$D$5,'FLETES (#) MAYO'!AM219*AM$5,0))))</f>
        <v>0</v>
      </c>
    </row>
    <row r="220" spans="1:39">
      <c r="A220" s="141"/>
      <c r="B220" s="165"/>
      <c r="C220" s="165"/>
      <c r="D220" s="178">
        <f t="shared" si="0"/>
        <v>0</v>
      </c>
      <c r="E220" s="179">
        <f>IF($C220=$D$2,'FLETES (#) MAYO'!E220*E$2,IF($C220=$D$3,'FLETES (#) MAYO'!E220*E$3,IF($C220=$D$4,'FLETES (#) MAYO'!E220*E$4,IF($C220=$D$5,'FLETES (#) MAYO'!E220*E$5,0))))</f>
        <v>0</v>
      </c>
      <c r="F220" s="179">
        <f>IF($C220=$D$2,'FLETES (#) MAYO'!F220*F$2,IF($C220=$D$3,'FLETES (#) MAYO'!F220*F$3,IF($C220=$D$4,'FLETES (#) MAYO'!F220*F$4,IF($C220=$D$5,'FLETES (#) MAYO'!F220*F$5,0))))</f>
        <v>0</v>
      </c>
      <c r="G220" s="179">
        <f>IF($C220=$D$2,'FLETES (#) MAYO'!G220*G$2,IF($C220=$D$3,'FLETES (#) MAYO'!G220*G$3,IF($C220=$D$4,'FLETES (#) MAYO'!G220*G$4,IF($C220=$D$5,'FLETES (#) MAYO'!G220*G$5,0))))</f>
        <v>0</v>
      </c>
      <c r="H220" s="179">
        <f>IF($C220=$D$2,'FLETES (#) MAYO'!H220*H$2,IF($C220=$D$3,'FLETES (#) MAYO'!H220*H$3,IF($C220=$D$4,'FLETES (#) MAYO'!H220*H$4,IF($C220=$D$5,'FLETES (#) MAYO'!H220*H$5,0))))</f>
        <v>0</v>
      </c>
      <c r="I220" s="179">
        <f>IF($C220=$D$2,'FLETES (#) MAYO'!I220*I$2,IF($C220=$D$3,'FLETES (#) MAYO'!I220*I$3,IF($C220=$D$4,'FLETES (#) MAYO'!I220*I$4,IF($C220=$D$5,'FLETES (#) MAYO'!I220*I$5,0))))</f>
        <v>0</v>
      </c>
      <c r="J220" s="179">
        <f>IF($C220=$D$2,'FLETES (#) MAYO'!J220*J$2,IF($C220=$D$3,'FLETES (#) MAYO'!J220*J$3,IF($C220=$D$4,'FLETES (#) MAYO'!J220*J$4,IF($C220=$D$5,'FLETES (#) MAYO'!J220*J$5,0))))</f>
        <v>0</v>
      </c>
      <c r="K220" s="179">
        <f>IF($C220=$D$2,'FLETES (#) MAYO'!K220*K$2,IF($C220=$D$3,'FLETES (#) MAYO'!K220*K$3,IF($C220=$D$4,'FLETES (#) MAYO'!K220*K$4,IF($C220=$D$5,'FLETES (#) MAYO'!K220*K$5,0))))</f>
        <v>0</v>
      </c>
      <c r="L220" s="179">
        <f>IF($C220=$D$2,'FLETES (#) MAYO'!L220*L$2,IF($C220=$D$3,'FLETES (#) MAYO'!L220*L$3,IF($C220=$D$4,'FLETES (#) MAYO'!L220*L$4,IF($C220=$D$5,'FLETES (#) MAYO'!L220*L$5,0))))</f>
        <v>0</v>
      </c>
      <c r="M220" s="179">
        <f>IF($C220=$D$2,'FLETES (#) MAYO'!M220*M$2,IF($C220=$D$3,'FLETES (#) MAYO'!M220*M$3,IF($C220=$D$4,'FLETES (#) MAYO'!M220*M$4,IF($C220=$D$5,'FLETES (#) MAYO'!M220*M$5,0))))</f>
        <v>0</v>
      </c>
      <c r="N220" s="179">
        <f>IF($C220=$D$2,'FLETES (#) MAYO'!N220*N$2,IF($C220=$D$3,'FLETES (#) MAYO'!N220*N$3,IF($C220=$D$4,'FLETES (#) MAYO'!N220*N$4,IF($C220=$D$5,'FLETES (#) MAYO'!N220*N$5,0))))</f>
        <v>0</v>
      </c>
      <c r="O220" s="179">
        <f>IF($C220=$D$2,'FLETES (#) MAYO'!O220*O$2,IF($C220=$D$3,'FLETES (#) MAYO'!O220*O$3,IF($C220=$D$4,'FLETES (#) MAYO'!O220*O$4,IF($C220=$D$5,'FLETES (#) MAYO'!O220*O$5,0))))</f>
        <v>0</v>
      </c>
      <c r="P220" s="179">
        <f>IF($C220=$D$2,'FLETES (#) MAYO'!P220*P$2,IF($C220=$D$3,'FLETES (#) MAYO'!P220*P$3,IF($C220=$D$4,'FLETES (#) MAYO'!P220*P$4,IF($C220=$D$5,'FLETES (#) MAYO'!P220*P$5,0))))</f>
        <v>0</v>
      </c>
      <c r="Q220" s="179">
        <f>IF($C220=$D$2,'FLETES (#) MAYO'!Q220*Q$2,IF($C220=$D$3,'FLETES (#) MAYO'!Q220*Q$3,IF($C220=$D$4,'FLETES (#) MAYO'!Q220*Q$4,IF($C220=$D$5,'FLETES (#) MAYO'!Q220*Q$5,0))))</f>
        <v>0</v>
      </c>
      <c r="R220" s="179">
        <f>IF($C220=$D$2,'FLETES (#) MAYO'!R220*R$2,IF($C220=$D$3,'FLETES (#) MAYO'!R220*R$3,IF($C220=$D$4,'FLETES (#) MAYO'!R220*R$4,IF($C220=$D$5,'FLETES (#) MAYO'!R220*R$5,0))))</f>
        <v>0</v>
      </c>
      <c r="S220" s="179">
        <f>IF($C220=$D$2,'FLETES (#) MAYO'!S220*S$2,IF($C220=$D$3,'FLETES (#) MAYO'!S220*S$3,IF($C220=$D$4,'FLETES (#) MAYO'!S220*S$4,IF($C220=$D$5,'FLETES (#) MAYO'!S220*S$5,0))))</f>
        <v>0</v>
      </c>
      <c r="T220" s="179">
        <f>IF($C220=$D$2,'FLETES (#) MAYO'!T220*T$2,IF($C220=$D$3,'FLETES (#) MAYO'!T220*T$3,IF($C220=$D$4,'FLETES (#) MAYO'!T220*T$4,IF($C220=$D$5,'FLETES (#) MAYO'!T220*T$5,0))))</f>
        <v>0</v>
      </c>
      <c r="U220" s="179">
        <f>IF($C220=$D$2,'FLETES (#) MAYO'!U220*U$2,IF($C220=$D$3,'FLETES (#) MAYO'!U220*U$3,IF($C220=$D$4,'FLETES (#) MAYO'!U220*U$4,IF($C220=$D$5,'FLETES (#) MAYO'!U220*U$5,0))))</f>
        <v>0</v>
      </c>
      <c r="V220" s="179">
        <f>IF($C220=$D$2,'FLETES (#) MAYO'!V220*V$2,IF($C220=$D$3,'FLETES (#) MAYO'!V220*V$3,IF($C220=$D$4,'FLETES (#) MAYO'!V220*V$4,IF($C220=$D$5,'FLETES (#) MAYO'!V220*V$5,0))))</f>
        <v>0</v>
      </c>
      <c r="W220" s="179">
        <f>IF($C220=$D$2,'FLETES (#) MAYO'!W220*W$2,IF($C220=$D$3,'FLETES (#) MAYO'!W220*W$3,IF($C220=$D$4,'FLETES (#) MAYO'!W220*W$4,IF($C220=$D$5,'FLETES (#) MAYO'!W220*W$5,0))))</f>
        <v>0</v>
      </c>
      <c r="X220" s="179">
        <f>IF($C220=$D$2,'FLETES (#) MAYO'!X220*X$2,IF($C220=$D$3,'FLETES (#) MAYO'!X220*X$3,IF($C220=$D$4,'FLETES (#) MAYO'!X220*X$4,IF($C220=$D$5,'FLETES (#) MAYO'!X220*X$5,0))))</f>
        <v>0</v>
      </c>
      <c r="Y220" s="179">
        <f>IF($C220=$D$2,'FLETES (#) MAYO'!Y220*Y$2,IF($C220=$D$3,'FLETES (#) MAYO'!Y220*Y$3,IF($C220=$D$4,'FLETES (#) MAYO'!Y220*Y$4,IF($C220=$D$5,'FLETES (#) MAYO'!Y220*Y$5,0))))</f>
        <v>0</v>
      </c>
      <c r="Z220" s="179">
        <f>IF($C220=$D$2,'FLETES (#) MAYO'!Z220*Z$2,IF($C220=$D$3,'FLETES (#) MAYO'!Z220*Z$3,IF($C220=$D$4,'FLETES (#) MAYO'!Z220*Z$4,IF($C220=$D$5,'FLETES (#) MAYO'!Z220*Z$5,0))))</f>
        <v>0</v>
      </c>
      <c r="AA220" s="179">
        <f>IF($C220=$D$2,'FLETES (#) MAYO'!AA220*AA$2,IF($C220=$D$3,'FLETES (#) MAYO'!AA220*AA$3,IF($C220=$D$4,'FLETES (#) MAYO'!AA220*AA$4,IF($C220=$D$5,'FLETES (#) MAYO'!AA220*AA$5,0))))</f>
        <v>0</v>
      </c>
      <c r="AB220" s="179">
        <f>IF($C220=$D$2,'FLETES (#) MAYO'!AB220*AB$2,IF($C220=$D$3,'FLETES (#) MAYO'!AB220*AB$3,IF($C220=$D$4,'FLETES (#) MAYO'!AB220*AB$4,IF($C220=$D$5,'FLETES (#) MAYO'!AB220*AB$5,0))))</f>
        <v>0</v>
      </c>
      <c r="AC220" s="179">
        <f>IF($C220=$D$2,'FLETES (#) MAYO'!AC220*AC$2,IF($C220=$D$3,'FLETES (#) MAYO'!AC220*AC$3,IF($C220=$D$4,'FLETES (#) MAYO'!AC220*AC$4,IF($C220=$D$5,'FLETES (#) MAYO'!AC220*AC$5,0))))</f>
        <v>0</v>
      </c>
      <c r="AD220" s="179">
        <f>IF($C220=$D$2,'FLETES (#) MAYO'!AD220*AD$2,IF($C220=$D$3,'FLETES (#) MAYO'!AD220*AD$3,IF($C220=$D$4,'FLETES (#) MAYO'!AD220*AD$4,IF($C220=$D$5,'FLETES (#) MAYO'!AD220*AD$5,0))))</f>
        <v>0</v>
      </c>
      <c r="AE220" s="179">
        <f>IF($C220=$D$2,'FLETES (#) MAYO'!AE220*AE$2,IF($C220=$D$3,'FLETES (#) MAYO'!AE220*AE$3,IF($C220=$D$4,'FLETES (#) MAYO'!AE220*AE$4,IF($C220=$D$5,'FLETES (#) MAYO'!AE220*AE$5,0))))</f>
        <v>0</v>
      </c>
      <c r="AF220" s="179">
        <f>IF($C220=$D$2,'FLETES (#) MAYO'!AF220*AF$2,IF($C220=$D$3,'FLETES (#) MAYO'!AF220*AF$3,IF($C220=$D$4,'FLETES (#) MAYO'!AF220*AF$4,IF($C220=$D$5,'FLETES (#) MAYO'!AF220*AF$5,0))))</f>
        <v>0</v>
      </c>
      <c r="AG220" s="179">
        <f>IF($C220=$D$2,'FLETES (#) MAYO'!AG220*AG$2,IF($C220=$D$3,'FLETES (#) MAYO'!AG220*AG$3,IF($C220=$D$4,'FLETES (#) MAYO'!AG220*AG$4,IF($C220=$D$5,'FLETES (#) MAYO'!AG220*AG$5,0))))</f>
        <v>0</v>
      </c>
      <c r="AH220" s="179">
        <f>IF($C220=$D$2,'FLETES (#) MAYO'!AH220*AH$2,IF($C220=$D$3,'FLETES (#) MAYO'!AH220*AH$3,IF($C220=$D$4,'FLETES (#) MAYO'!AH220*AH$4,IF($C220=$D$5,'FLETES (#) MAYO'!AH220*AH$5,0))))</f>
        <v>0</v>
      </c>
      <c r="AI220" s="179">
        <f>IF($C220=$D$2,'FLETES (#) MAYO'!AI220*AI$2,IF($C220=$D$3,'FLETES (#) MAYO'!AI220*AI$3,IF($C220=$D$4,'FLETES (#) MAYO'!AI220*AI$4,IF($C220=$D$5,'FLETES (#) MAYO'!AI220*AI$5,0))))</f>
        <v>0</v>
      </c>
      <c r="AJ220" s="179">
        <f>IF($C220=$D$2,'FLETES (#) MAYO'!AJ220*AJ$2,IF($C220=$D$3,'FLETES (#) MAYO'!AJ220*AJ$3,IF($C220=$D$4,'FLETES (#) MAYO'!AJ220*AJ$4,IF($C220=$D$5,'FLETES (#) MAYO'!AJ220*AJ$5,0))))</f>
        <v>0</v>
      </c>
      <c r="AK220" s="179">
        <f>IF($C220=$D$2,'FLETES (#) MAYO'!AK220*AK$2,IF($C220=$D$3,'FLETES (#) MAYO'!AK220*AK$3,IF($C220=$D$4,'FLETES (#) MAYO'!AK220*AK$4,IF($C220=$D$5,'FLETES (#) MAYO'!AK220*AK$5,0))))</f>
        <v>0</v>
      </c>
      <c r="AL220" s="179">
        <f>IF($C220=$D$2,'FLETES (#) MAYO'!AL220*AL$2,IF($C220=$D$3,'FLETES (#) MAYO'!AL220*AL$3,IF($C220=$D$4,'FLETES (#) MAYO'!AL220*AL$4,IF($C220=$D$5,'FLETES (#) MAYO'!AL220*AL$5,0))))</f>
        <v>0</v>
      </c>
      <c r="AM220" s="179">
        <f>IF($C220=$D$2,'FLETES (#) MAYO'!AM220*AM$2,IF($C220=$D$3,'FLETES (#) MAYO'!AM220*AM$3,IF($C220=$D$4,'FLETES (#) MAYO'!AM220*AM$4,IF($C220=$D$5,'FLETES (#) MAYO'!AM220*AM$5,0))))</f>
        <v>0</v>
      </c>
    </row>
    <row r="221" spans="1:39">
      <c r="A221" s="141"/>
      <c r="B221" s="165"/>
      <c r="C221" s="165"/>
      <c r="D221" s="178">
        <f t="shared" si="0"/>
        <v>0</v>
      </c>
      <c r="E221" s="179">
        <f>IF($C221=$D$2,'FLETES (#) MAYO'!E221*E$2,IF($C221=$D$3,'FLETES (#) MAYO'!E221*E$3,IF($C221=$D$4,'FLETES (#) MAYO'!E221*E$4,IF($C221=$D$5,'FLETES (#) MAYO'!E221*E$5,0))))</f>
        <v>0</v>
      </c>
      <c r="F221" s="179">
        <f>IF($C221=$D$2,'FLETES (#) MAYO'!F221*F$2,IF($C221=$D$3,'FLETES (#) MAYO'!F221*F$3,IF($C221=$D$4,'FLETES (#) MAYO'!F221*F$4,IF($C221=$D$5,'FLETES (#) MAYO'!F221*F$5,0))))</f>
        <v>0</v>
      </c>
      <c r="G221" s="179">
        <f>IF($C221=$D$2,'FLETES (#) MAYO'!G221*G$2,IF($C221=$D$3,'FLETES (#) MAYO'!G221*G$3,IF($C221=$D$4,'FLETES (#) MAYO'!G221*G$4,IF($C221=$D$5,'FLETES (#) MAYO'!G221*G$5,0))))</f>
        <v>0</v>
      </c>
      <c r="H221" s="179">
        <f>IF($C221=$D$2,'FLETES (#) MAYO'!H221*H$2,IF($C221=$D$3,'FLETES (#) MAYO'!H221*H$3,IF($C221=$D$4,'FLETES (#) MAYO'!H221*H$4,IF($C221=$D$5,'FLETES (#) MAYO'!H221*H$5,0))))</f>
        <v>0</v>
      </c>
      <c r="I221" s="179">
        <f>IF($C221=$D$2,'FLETES (#) MAYO'!I221*I$2,IF($C221=$D$3,'FLETES (#) MAYO'!I221*I$3,IF($C221=$D$4,'FLETES (#) MAYO'!I221*I$4,IF($C221=$D$5,'FLETES (#) MAYO'!I221*I$5,0))))</f>
        <v>0</v>
      </c>
      <c r="J221" s="179">
        <f>IF($C221=$D$2,'FLETES (#) MAYO'!J221*J$2,IF($C221=$D$3,'FLETES (#) MAYO'!J221*J$3,IF($C221=$D$4,'FLETES (#) MAYO'!J221*J$4,IF($C221=$D$5,'FLETES (#) MAYO'!J221*J$5,0))))</f>
        <v>0</v>
      </c>
      <c r="K221" s="179">
        <f>IF($C221=$D$2,'FLETES (#) MAYO'!K221*K$2,IF($C221=$D$3,'FLETES (#) MAYO'!K221*K$3,IF($C221=$D$4,'FLETES (#) MAYO'!K221*K$4,IF($C221=$D$5,'FLETES (#) MAYO'!K221*K$5,0))))</f>
        <v>0</v>
      </c>
      <c r="L221" s="179">
        <f>IF($C221=$D$2,'FLETES (#) MAYO'!L221*L$2,IF($C221=$D$3,'FLETES (#) MAYO'!L221*L$3,IF($C221=$D$4,'FLETES (#) MAYO'!L221*L$4,IF($C221=$D$5,'FLETES (#) MAYO'!L221*L$5,0))))</f>
        <v>0</v>
      </c>
      <c r="M221" s="179">
        <f>IF($C221=$D$2,'FLETES (#) MAYO'!M221*M$2,IF($C221=$D$3,'FLETES (#) MAYO'!M221*M$3,IF($C221=$D$4,'FLETES (#) MAYO'!M221*M$4,IF($C221=$D$5,'FLETES (#) MAYO'!M221*M$5,0))))</f>
        <v>0</v>
      </c>
      <c r="N221" s="179">
        <f>IF($C221=$D$2,'FLETES (#) MAYO'!N221*N$2,IF($C221=$D$3,'FLETES (#) MAYO'!N221*N$3,IF($C221=$D$4,'FLETES (#) MAYO'!N221*N$4,IF($C221=$D$5,'FLETES (#) MAYO'!N221*N$5,0))))</f>
        <v>0</v>
      </c>
      <c r="O221" s="179">
        <f>IF($C221=$D$2,'FLETES (#) MAYO'!O221*O$2,IF($C221=$D$3,'FLETES (#) MAYO'!O221*O$3,IF($C221=$D$4,'FLETES (#) MAYO'!O221*O$4,IF($C221=$D$5,'FLETES (#) MAYO'!O221*O$5,0))))</f>
        <v>0</v>
      </c>
      <c r="P221" s="179">
        <f>IF($C221=$D$2,'FLETES (#) MAYO'!P221*P$2,IF($C221=$D$3,'FLETES (#) MAYO'!P221*P$3,IF($C221=$D$4,'FLETES (#) MAYO'!P221*P$4,IF($C221=$D$5,'FLETES (#) MAYO'!P221*P$5,0))))</f>
        <v>0</v>
      </c>
      <c r="Q221" s="179">
        <f>IF($C221=$D$2,'FLETES (#) MAYO'!Q221*Q$2,IF($C221=$D$3,'FLETES (#) MAYO'!Q221*Q$3,IF($C221=$D$4,'FLETES (#) MAYO'!Q221*Q$4,IF($C221=$D$5,'FLETES (#) MAYO'!Q221*Q$5,0))))</f>
        <v>0</v>
      </c>
      <c r="R221" s="179">
        <f>IF($C221=$D$2,'FLETES (#) MAYO'!R221*R$2,IF($C221=$D$3,'FLETES (#) MAYO'!R221*R$3,IF($C221=$D$4,'FLETES (#) MAYO'!R221*R$4,IF($C221=$D$5,'FLETES (#) MAYO'!R221*R$5,0))))</f>
        <v>0</v>
      </c>
      <c r="S221" s="179">
        <f>IF($C221=$D$2,'FLETES (#) MAYO'!S221*S$2,IF($C221=$D$3,'FLETES (#) MAYO'!S221*S$3,IF($C221=$D$4,'FLETES (#) MAYO'!S221*S$4,IF($C221=$D$5,'FLETES (#) MAYO'!S221*S$5,0))))</f>
        <v>0</v>
      </c>
      <c r="T221" s="179">
        <f>IF($C221=$D$2,'FLETES (#) MAYO'!T221*T$2,IF($C221=$D$3,'FLETES (#) MAYO'!T221*T$3,IF($C221=$D$4,'FLETES (#) MAYO'!T221*T$4,IF($C221=$D$5,'FLETES (#) MAYO'!T221*T$5,0))))</f>
        <v>0</v>
      </c>
      <c r="U221" s="179">
        <f>IF($C221=$D$2,'FLETES (#) MAYO'!U221*U$2,IF($C221=$D$3,'FLETES (#) MAYO'!U221*U$3,IF($C221=$D$4,'FLETES (#) MAYO'!U221*U$4,IF($C221=$D$5,'FLETES (#) MAYO'!U221*U$5,0))))</f>
        <v>0</v>
      </c>
      <c r="V221" s="179">
        <f>IF($C221=$D$2,'FLETES (#) MAYO'!V221*V$2,IF($C221=$D$3,'FLETES (#) MAYO'!V221*V$3,IF($C221=$D$4,'FLETES (#) MAYO'!V221*V$4,IF($C221=$D$5,'FLETES (#) MAYO'!V221*V$5,0))))</f>
        <v>0</v>
      </c>
      <c r="W221" s="179">
        <f>IF($C221=$D$2,'FLETES (#) MAYO'!W221*W$2,IF($C221=$D$3,'FLETES (#) MAYO'!W221*W$3,IF($C221=$D$4,'FLETES (#) MAYO'!W221*W$4,IF($C221=$D$5,'FLETES (#) MAYO'!W221*W$5,0))))</f>
        <v>0</v>
      </c>
      <c r="X221" s="179">
        <f>IF($C221=$D$2,'FLETES (#) MAYO'!X221*X$2,IF($C221=$D$3,'FLETES (#) MAYO'!X221*X$3,IF($C221=$D$4,'FLETES (#) MAYO'!X221*X$4,IF($C221=$D$5,'FLETES (#) MAYO'!X221*X$5,0))))</f>
        <v>0</v>
      </c>
      <c r="Y221" s="179">
        <f>IF($C221=$D$2,'FLETES (#) MAYO'!Y221*Y$2,IF($C221=$D$3,'FLETES (#) MAYO'!Y221*Y$3,IF($C221=$D$4,'FLETES (#) MAYO'!Y221*Y$4,IF($C221=$D$5,'FLETES (#) MAYO'!Y221*Y$5,0))))</f>
        <v>0</v>
      </c>
      <c r="Z221" s="179">
        <f>IF($C221=$D$2,'FLETES (#) MAYO'!Z221*Z$2,IF($C221=$D$3,'FLETES (#) MAYO'!Z221*Z$3,IF($C221=$D$4,'FLETES (#) MAYO'!Z221*Z$4,IF($C221=$D$5,'FLETES (#) MAYO'!Z221*Z$5,0))))</f>
        <v>0</v>
      </c>
      <c r="AA221" s="179">
        <f>IF($C221=$D$2,'FLETES (#) MAYO'!AA221*AA$2,IF($C221=$D$3,'FLETES (#) MAYO'!AA221*AA$3,IF($C221=$D$4,'FLETES (#) MAYO'!AA221*AA$4,IF($C221=$D$5,'FLETES (#) MAYO'!AA221*AA$5,0))))</f>
        <v>0</v>
      </c>
      <c r="AB221" s="179">
        <f>IF($C221=$D$2,'FLETES (#) MAYO'!AB221*AB$2,IF($C221=$D$3,'FLETES (#) MAYO'!AB221*AB$3,IF($C221=$D$4,'FLETES (#) MAYO'!AB221*AB$4,IF($C221=$D$5,'FLETES (#) MAYO'!AB221*AB$5,0))))</f>
        <v>0</v>
      </c>
      <c r="AC221" s="179">
        <f>IF($C221=$D$2,'FLETES (#) MAYO'!AC221*AC$2,IF($C221=$D$3,'FLETES (#) MAYO'!AC221*AC$3,IF($C221=$D$4,'FLETES (#) MAYO'!AC221*AC$4,IF($C221=$D$5,'FLETES (#) MAYO'!AC221*AC$5,0))))</f>
        <v>0</v>
      </c>
      <c r="AD221" s="179">
        <f>IF($C221=$D$2,'FLETES (#) MAYO'!AD221*AD$2,IF($C221=$D$3,'FLETES (#) MAYO'!AD221*AD$3,IF($C221=$D$4,'FLETES (#) MAYO'!AD221*AD$4,IF($C221=$D$5,'FLETES (#) MAYO'!AD221*AD$5,0))))</f>
        <v>0</v>
      </c>
      <c r="AE221" s="179">
        <f>IF($C221=$D$2,'FLETES (#) MAYO'!AE221*AE$2,IF($C221=$D$3,'FLETES (#) MAYO'!AE221*AE$3,IF($C221=$D$4,'FLETES (#) MAYO'!AE221*AE$4,IF($C221=$D$5,'FLETES (#) MAYO'!AE221*AE$5,0))))</f>
        <v>0</v>
      </c>
      <c r="AF221" s="179">
        <f>IF($C221=$D$2,'FLETES (#) MAYO'!AF221*AF$2,IF($C221=$D$3,'FLETES (#) MAYO'!AF221*AF$3,IF($C221=$D$4,'FLETES (#) MAYO'!AF221*AF$4,IF($C221=$D$5,'FLETES (#) MAYO'!AF221*AF$5,0))))</f>
        <v>0</v>
      </c>
      <c r="AG221" s="179">
        <f>IF($C221=$D$2,'FLETES (#) MAYO'!AG221*AG$2,IF($C221=$D$3,'FLETES (#) MAYO'!AG221*AG$3,IF($C221=$D$4,'FLETES (#) MAYO'!AG221*AG$4,IF($C221=$D$5,'FLETES (#) MAYO'!AG221*AG$5,0))))</f>
        <v>0</v>
      </c>
      <c r="AH221" s="179">
        <f>IF($C221=$D$2,'FLETES (#) MAYO'!AH221*AH$2,IF($C221=$D$3,'FLETES (#) MAYO'!AH221*AH$3,IF($C221=$D$4,'FLETES (#) MAYO'!AH221*AH$4,IF($C221=$D$5,'FLETES (#) MAYO'!AH221*AH$5,0))))</f>
        <v>0</v>
      </c>
      <c r="AI221" s="179">
        <f>IF($C221=$D$2,'FLETES (#) MAYO'!AI221*AI$2,IF($C221=$D$3,'FLETES (#) MAYO'!AI221*AI$3,IF($C221=$D$4,'FLETES (#) MAYO'!AI221*AI$4,IF($C221=$D$5,'FLETES (#) MAYO'!AI221*AI$5,0))))</f>
        <v>0</v>
      </c>
      <c r="AJ221" s="179">
        <f>IF($C221=$D$2,'FLETES (#) MAYO'!AJ221*AJ$2,IF($C221=$D$3,'FLETES (#) MAYO'!AJ221*AJ$3,IF($C221=$D$4,'FLETES (#) MAYO'!AJ221*AJ$4,IF($C221=$D$5,'FLETES (#) MAYO'!AJ221*AJ$5,0))))</f>
        <v>0</v>
      </c>
      <c r="AK221" s="179">
        <f>IF($C221=$D$2,'FLETES (#) MAYO'!AK221*AK$2,IF($C221=$D$3,'FLETES (#) MAYO'!AK221*AK$3,IF($C221=$D$4,'FLETES (#) MAYO'!AK221*AK$4,IF($C221=$D$5,'FLETES (#) MAYO'!AK221*AK$5,0))))</f>
        <v>0</v>
      </c>
      <c r="AL221" s="179">
        <f>IF($C221=$D$2,'FLETES (#) MAYO'!AL221*AL$2,IF($C221=$D$3,'FLETES (#) MAYO'!AL221*AL$3,IF($C221=$D$4,'FLETES (#) MAYO'!AL221*AL$4,IF($C221=$D$5,'FLETES (#) MAYO'!AL221*AL$5,0))))</f>
        <v>0</v>
      </c>
      <c r="AM221" s="179">
        <f>IF($C221=$D$2,'FLETES (#) MAYO'!AM221*AM$2,IF($C221=$D$3,'FLETES (#) MAYO'!AM221*AM$3,IF($C221=$D$4,'FLETES (#) MAYO'!AM221*AM$4,IF($C221=$D$5,'FLETES (#) MAYO'!AM221*AM$5,0))))</f>
        <v>0</v>
      </c>
    </row>
    <row r="222" spans="1:39">
      <c r="A222" s="141"/>
      <c r="B222" s="165"/>
      <c r="C222" s="165"/>
      <c r="D222" s="178">
        <f t="shared" si="0"/>
        <v>0</v>
      </c>
      <c r="E222" s="179">
        <f>IF($C222=$D$2,'FLETES (#) MAYO'!E222*E$2,IF($C222=$D$3,'FLETES (#) MAYO'!E222*E$3,IF($C222=$D$4,'FLETES (#) MAYO'!E222*E$4,IF($C222=$D$5,'FLETES (#) MAYO'!E222*E$5,0))))</f>
        <v>0</v>
      </c>
      <c r="F222" s="179">
        <f>IF($C222=$D$2,'FLETES (#) MAYO'!F222*F$2,IF($C222=$D$3,'FLETES (#) MAYO'!F222*F$3,IF($C222=$D$4,'FLETES (#) MAYO'!F222*F$4,IF($C222=$D$5,'FLETES (#) MAYO'!F222*F$5,0))))</f>
        <v>0</v>
      </c>
      <c r="G222" s="179">
        <f>IF($C222=$D$2,'FLETES (#) MAYO'!G222*G$2,IF($C222=$D$3,'FLETES (#) MAYO'!G222*G$3,IF($C222=$D$4,'FLETES (#) MAYO'!G222*G$4,IF($C222=$D$5,'FLETES (#) MAYO'!G222*G$5,0))))</f>
        <v>0</v>
      </c>
      <c r="H222" s="179">
        <f>IF($C222=$D$2,'FLETES (#) MAYO'!H222*H$2,IF($C222=$D$3,'FLETES (#) MAYO'!H222*H$3,IF($C222=$D$4,'FLETES (#) MAYO'!H222*H$4,IF($C222=$D$5,'FLETES (#) MAYO'!H222*H$5,0))))</f>
        <v>0</v>
      </c>
      <c r="I222" s="179">
        <f>IF($C222=$D$2,'FLETES (#) MAYO'!I222*I$2,IF($C222=$D$3,'FLETES (#) MAYO'!I222*I$3,IF($C222=$D$4,'FLETES (#) MAYO'!I222*I$4,IF($C222=$D$5,'FLETES (#) MAYO'!I222*I$5,0))))</f>
        <v>0</v>
      </c>
      <c r="J222" s="179">
        <f>IF($C222=$D$2,'FLETES (#) MAYO'!J222*J$2,IF($C222=$D$3,'FLETES (#) MAYO'!J222*J$3,IF($C222=$D$4,'FLETES (#) MAYO'!J222*J$4,IF($C222=$D$5,'FLETES (#) MAYO'!J222*J$5,0))))</f>
        <v>0</v>
      </c>
      <c r="K222" s="179">
        <f>IF($C222=$D$2,'FLETES (#) MAYO'!K222*K$2,IF($C222=$D$3,'FLETES (#) MAYO'!K222*K$3,IF($C222=$D$4,'FLETES (#) MAYO'!K222*K$4,IF($C222=$D$5,'FLETES (#) MAYO'!K222*K$5,0))))</f>
        <v>0</v>
      </c>
      <c r="L222" s="179">
        <f>IF($C222=$D$2,'FLETES (#) MAYO'!L222*L$2,IF($C222=$D$3,'FLETES (#) MAYO'!L222*L$3,IF($C222=$D$4,'FLETES (#) MAYO'!L222*L$4,IF($C222=$D$5,'FLETES (#) MAYO'!L222*L$5,0))))</f>
        <v>0</v>
      </c>
      <c r="M222" s="179">
        <f>IF($C222=$D$2,'FLETES (#) MAYO'!M222*M$2,IF($C222=$D$3,'FLETES (#) MAYO'!M222*M$3,IF($C222=$D$4,'FLETES (#) MAYO'!M222*M$4,IF($C222=$D$5,'FLETES (#) MAYO'!M222*M$5,0))))</f>
        <v>0</v>
      </c>
      <c r="N222" s="179">
        <f>IF($C222=$D$2,'FLETES (#) MAYO'!N222*N$2,IF($C222=$D$3,'FLETES (#) MAYO'!N222*N$3,IF($C222=$D$4,'FLETES (#) MAYO'!N222*N$4,IF($C222=$D$5,'FLETES (#) MAYO'!N222*N$5,0))))</f>
        <v>0</v>
      </c>
      <c r="O222" s="179">
        <f>IF($C222=$D$2,'FLETES (#) MAYO'!O222*O$2,IF($C222=$D$3,'FLETES (#) MAYO'!O222*O$3,IF($C222=$D$4,'FLETES (#) MAYO'!O222*O$4,IF($C222=$D$5,'FLETES (#) MAYO'!O222*O$5,0))))</f>
        <v>0</v>
      </c>
      <c r="P222" s="179">
        <f>IF($C222=$D$2,'FLETES (#) MAYO'!P222*P$2,IF($C222=$D$3,'FLETES (#) MAYO'!P222*P$3,IF($C222=$D$4,'FLETES (#) MAYO'!P222*P$4,IF($C222=$D$5,'FLETES (#) MAYO'!P222*P$5,0))))</f>
        <v>0</v>
      </c>
      <c r="Q222" s="179">
        <f>IF($C222=$D$2,'FLETES (#) MAYO'!Q222*Q$2,IF($C222=$D$3,'FLETES (#) MAYO'!Q222*Q$3,IF($C222=$D$4,'FLETES (#) MAYO'!Q222*Q$4,IF($C222=$D$5,'FLETES (#) MAYO'!Q222*Q$5,0))))</f>
        <v>0</v>
      </c>
      <c r="R222" s="179">
        <f>IF($C222=$D$2,'FLETES (#) MAYO'!R222*R$2,IF($C222=$D$3,'FLETES (#) MAYO'!R222*R$3,IF($C222=$D$4,'FLETES (#) MAYO'!R222*R$4,IF($C222=$D$5,'FLETES (#) MAYO'!R222*R$5,0))))</f>
        <v>0</v>
      </c>
      <c r="S222" s="179">
        <f>IF($C222=$D$2,'FLETES (#) MAYO'!S222*S$2,IF($C222=$D$3,'FLETES (#) MAYO'!S222*S$3,IF($C222=$D$4,'FLETES (#) MAYO'!S222*S$4,IF($C222=$D$5,'FLETES (#) MAYO'!S222*S$5,0))))</f>
        <v>0</v>
      </c>
      <c r="T222" s="179">
        <f>IF($C222=$D$2,'FLETES (#) MAYO'!T222*T$2,IF($C222=$D$3,'FLETES (#) MAYO'!T222*T$3,IF($C222=$D$4,'FLETES (#) MAYO'!T222*T$4,IF($C222=$D$5,'FLETES (#) MAYO'!T222*T$5,0))))</f>
        <v>0</v>
      </c>
      <c r="U222" s="179">
        <f>IF($C222=$D$2,'FLETES (#) MAYO'!U222*U$2,IF($C222=$D$3,'FLETES (#) MAYO'!U222*U$3,IF($C222=$D$4,'FLETES (#) MAYO'!U222*U$4,IF($C222=$D$5,'FLETES (#) MAYO'!U222*U$5,0))))</f>
        <v>0</v>
      </c>
      <c r="V222" s="179">
        <f>IF($C222=$D$2,'FLETES (#) MAYO'!V222*V$2,IF($C222=$D$3,'FLETES (#) MAYO'!V222*V$3,IF($C222=$D$4,'FLETES (#) MAYO'!V222*V$4,IF($C222=$D$5,'FLETES (#) MAYO'!V222*V$5,0))))</f>
        <v>0</v>
      </c>
      <c r="W222" s="179">
        <f>IF($C222=$D$2,'FLETES (#) MAYO'!W222*W$2,IF($C222=$D$3,'FLETES (#) MAYO'!W222*W$3,IF($C222=$D$4,'FLETES (#) MAYO'!W222*W$4,IF($C222=$D$5,'FLETES (#) MAYO'!W222*W$5,0))))</f>
        <v>0</v>
      </c>
      <c r="X222" s="179">
        <f>IF($C222=$D$2,'FLETES (#) MAYO'!X222*X$2,IF($C222=$D$3,'FLETES (#) MAYO'!X222*X$3,IF($C222=$D$4,'FLETES (#) MAYO'!X222*X$4,IF($C222=$D$5,'FLETES (#) MAYO'!X222*X$5,0))))</f>
        <v>0</v>
      </c>
      <c r="Y222" s="179">
        <f>IF($C222=$D$2,'FLETES (#) MAYO'!Y222*Y$2,IF($C222=$D$3,'FLETES (#) MAYO'!Y222*Y$3,IF($C222=$D$4,'FLETES (#) MAYO'!Y222*Y$4,IF($C222=$D$5,'FLETES (#) MAYO'!Y222*Y$5,0))))</f>
        <v>0</v>
      </c>
      <c r="Z222" s="179">
        <f>IF($C222=$D$2,'FLETES (#) MAYO'!Z222*Z$2,IF($C222=$D$3,'FLETES (#) MAYO'!Z222*Z$3,IF($C222=$D$4,'FLETES (#) MAYO'!Z222*Z$4,IF($C222=$D$5,'FLETES (#) MAYO'!Z222*Z$5,0))))</f>
        <v>0</v>
      </c>
      <c r="AA222" s="179">
        <f>IF($C222=$D$2,'FLETES (#) MAYO'!AA222*AA$2,IF($C222=$D$3,'FLETES (#) MAYO'!AA222*AA$3,IF($C222=$D$4,'FLETES (#) MAYO'!AA222*AA$4,IF($C222=$D$5,'FLETES (#) MAYO'!AA222*AA$5,0))))</f>
        <v>0</v>
      </c>
      <c r="AB222" s="179">
        <f>IF($C222=$D$2,'FLETES (#) MAYO'!AB222*AB$2,IF($C222=$D$3,'FLETES (#) MAYO'!AB222*AB$3,IF($C222=$D$4,'FLETES (#) MAYO'!AB222*AB$4,IF($C222=$D$5,'FLETES (#) MAYO'!AB222*AB$5,0))))</f>
        <v>0</v>
      </c>
      <c r="AC222" s="179">
        <f>IF($C222=$D$2,'FLETES (#) MAYO'!AC222*AC$2,IF($C222=$D$3,'FLETES (#) MAYO'!AC222*AC$3,IF($C222=$D$4,'FLETES (#) MAYO'!AC222*AC$4,IF($C222=$D$5,'FLETES (#) MAYO'!AC222*AC$5,0))))</f>
        <v>0</v>
      </c>
      <c r="AD222" s="179">
        <f>IF($C222=$D$2,'FLETES (#) MAYO'!AD222*AD$2,IF($C222=$D$3,'FLETES (#) MAYO'!AD222*AD$3,IF($C222=$D$4,'FLETES (#) MAYO'!AD222*AD$4,IF($C222=$D$5,'FLETES (#) MAYO'!AD222*AD$5,0))))</f>
        <v>0</v>
      </c>
      <c r="AE222" s="179">
        <f>IF($C222=$D$2,'FLETES (#) MAYO'!AE222*AE$2,IF($C222=$D$3,'FLETES (#) MAYO'!AE222*AE$3,IF($C222=$D$4,'FLETES (#) MAYO'!AE222*AE$4,IF($C222=$D$5,'FLETES (#) MAYO'!AE222*AE$5,0))))</f>
        <v>0</v>
      </c>
      <c r="AF222" s="179">
        <f>IF($C222=$D$2,'FLETES (#) MAYO'!AF222*AF$2,IF($C222=$D$3,'FLETES (#) MAYO'!AF222*AF$3,IF($C222=$D$4,'FLETES (#) MAYO'!AF222*AF$4,IF($C222=$D$5,'FLETES (#) MAYO'!AF222*AF$5,0))))</f>
        <v>0</v>
      </c>
      <c r="AG222" s="179">
        <f>IF($C222=$D$2,'FLETES (#) MAYO'!AG222*AG$2,IF($C222=$D$3,'FLETES (#) MAYO'!AG222*AG$3,IF($C222=$D$4,'FLETES (#) MAYO'!AG222*AG$4,IF($C222=$D$5,'FLETES (#) MAYO'!AG222*AG$5,0))))</f>
        <v>0</v>
      </c>
      <c r="AH222" s="179">
        <f>IF($C222=$D$2,'FLETES (#) MAYO'!AH222*AH$2,IF($C222=$D$3,'FLETES (#) MAYO'!AH222*AH$3,IF($C222=$D$4,'FLETES (#) MAYO'!AH222*AH$4,IF($C222=$D$5,'FLETES (#) MAYO'!AH222*AH$5,0))))</f>
        <v>0</v>
      </c>
      <c r="AI222" s="179">
        <f>IF($C222=$D$2,'FLETES (#) MAYO'!AI222*AI$2,IF($C222=$D$3,'FLETES (#) MAYO'!AI222*AI$3,IF($C222=$D$4,'FLETES (#) MAYO'!AI222*AI$4,IF($C222=$D$5,'FLETES (#) MAYO'!AI222*AI$5,0))))</f>
        <v>0</v>
      </c>
      <c r="AJ222" s="179">
        <f>IF($C222=$D$2,'FLETES (#) MAYO'!AJ222*AJ$2,IF($C222=$D$3,'FLETES (#) MAYO'!AJ222*AJ$3,IF($C222=$D$4,'FLETES (#) MAYO'!AJ222*AJ$4,IF($C222=$D$5,'FLETES (#) MAYO'!AJ222*AJ$5,0))))</f>
        <v>0</v>
      </c>
      <c r="AK222" s="179">
        <f>IF($C222=$D$2,'FLETES (#) MAYO'!AK222*AK$2,IF($C222=$D$3,'FLETES (#) MAYO'!AK222*AK$3,IF($C222=$D$4,'FLETES (#) MAYO'!AK222*AK$4,IF($C222=$D$5,'FLETES (#) MAYO'!AK222*AK$5,0))))</f>
        <v>0</v>
      </c>
      <c r="AL222" s="179">
        <f>IF($C222=$D$2,'FLETES (#) MAYO'!AL222*AL$2,IF($C222=$D$3,'FLETES (#) MAYO'!AL222*AL$3,IF($C222=$D$4,'FLETES (#) MAYO'!AL222*AL$4,IF($C222=$D$5,'FLETES (#) MAYO'!AL222*AL$5,0))))</f>
        <v>0</v>
      </c>
      <c r="AM222" s="179">
        <f>IF($C222=$D$2,'FLETES (#) MAYO'!AM222*AM$2,IF($C222=$D$3,'FLETES (#) MAYO'!AM222*AM$3,IF($C222=$D$4,'FLETES (#) MAYO'!AM222*AM$4,IF($C222=$D$5,'FLETES (#) MAYO'!AM222*AM$5,0))))</f>
        <v>0</v>
      </c>
    </row>
    <row r="223" spans="1:39">
      <c r="A223" s="141"/>
      <c r="B223" s="165"/>
      <c r="C223" s="165"/>
      <c r="D223" s="178">
        <f t="shared" si="0"/>
        <v>0</v>
      </c>
      <c r="E223" s="179">
        <f>IF($C223=$D$2,'FLETES (#) MAYO'!E223*E$2,IF($C223=$D$3,'FLETES (#) MAYO'!E223*E$3,IF($C223=$D$4,'FLETES (#) MAYO'!E223*E$4,IF($C223=$D$5,'FLETES (#) MAYO'!E223*E$5,0))))</f>
        <v>0</v>
      </c>
      <c r="F223" s="179">
        <f>IF($C223=$D$2,'FLETES (#) MAYO'!F223*F$2,IF($C223=$D$3,'FLETES (#) MAYO'!F223*F$3,IF($C223=$D$4,'FLETES (#) MAYO'!F223*F$4,IF($C223=$D$5,'FLETES (#) MAYO'!F223*F$5,0))))</f>
        <v>0</v>
      </c>
      <c r="G223" s="179">
        <f>IF($C223=$D$2,'FLETES (#) MAYO'!G223*G$2,IF($C223=$D$3,'FLETES (#) MAYO'!G223*G$3,IF($C223=$D$4,'FLETES (#) MAYO'!G223*G$4,IF($C223=$D$5,'FLETES (#) MAYO'!G223*G$5,0))))</f>
        <v>0</v>
      </c>
      <c r="H223" s="179">
        <f>IF($C223=$D$2,'FLETES (#) MAYO'!H223*H$2,IF($C223=$D$3,'FLETES (#) MAYO'!H223*H$3,IF($C223=$D$4,'FLETES (#) MAYO'!H223*H$4,IF($C223=$D$5,'FLETES (#) MAYO'!H223*H$5,0))))</f>
        <v>0</v>
      </c>
      <c r="I223" s="179">
        <f>IF($C223=$D$2,'FLETES (#) MAYO'!I223*I$2,IF($C223=$D$3,'FLETES (#) MAYO'!I223*I$3,IF($C223=$D$4,'FLETES (#) MAYO'!I223*I$4,IF($C223=$D$5,'FLETES (#) MAYO'!I223*I$5,0))))</f>
        <v>0</v>
      </c>
      <c r="J223" s="179">
        <f>IF($C223=$D$2,'FLETES (#) MAYO'!J223*J$2,IF($C223=$D$3,'FLETES (#) MAYO'!J223*J$3,IF($C223=$D$4,'FLETES (#) MAYO'!J223*J$4,IF($C223=$D$5,'FLETES (#) MAYO'!J223*J$5,0))))</f>
        <v>0</v>
      </c>
      <c r="K223" s="179">
        <f>IF($C223=$D$2,'FLETES (#) MAYO'!K223*K$2,IF($C223=$D$3,'FLETES (#) MAYO'!K223*K$3,IF($C223=$D$4,'FLETES (#) MAYO'!K223*K$4,IF($C223=$D$5,'FLETES (#) MAYO'!K223*K$5,0))))</f>
        <v>0</v>
      </c>
      <c r="L223" s="179">
        <f>IF($C223=$D$2,'FLETES (#) MAYO'!L223*L$2,IF($C223=$D$3,'FLETES (#) MAYO'!L223*L$3,IF($C223=$D$4,'FLETES (#) MAYO'!L223*L$4,IF($C223=$D$5,'FLETES (#) MAYO'!L223*L$5,0))))</f>
        <v>0</v>
      </c>
      <c r="M223" s="179">
        <f>IF($C223=$D$2,'FLETES (#) MAYO'!M223*M$2,IF($C223=$D$3,'FLETES (#) MAYO'!M223*M$3,IF($C223=$D$4,'FLETES (#) MAYO'!M223*M$4,IF($C223=$D$5,'FLETES (#) MAYO'!M223*M$5,0))))</f>
        <v>0</v>
      </c>
      <c r="N223" s="179">
        <f>IF($C223=$D$2,'FLETES (#) MAYO'!N223*N$2,IF($C223=$D$3,'FLETES (#) MAYO'!N223*N$3,IF($C223=$D$4,'FLETES (#) MAYO'!N223*N$4,IF($C223=$D$5,'FLETES (#) MAYO'!N223*N$5,0))))</f>
        <v>0</v>
      </c>
      <c r="O223" s="179">
        <f>IF($C223=$D$2,'FLETES (#) MAYO'!O223*O$2,IF($C223=$D$3,'FLETES (#) MAYO'!O223*O$3,IF($C223=$D$4,'FLETES (#) MAYO'!O223*O$4,IF($C223=$D$5,'FLETES (#) MAYO'!O223*O$5,0))))</f>
        <v>0</v>
      </c>
      <c r="P223" s="179">
        <f>IF($C223=$D$2,'FLETES (#) MAYO'!P223*P$2,IF($C223=$D$3,'FLETES (#) MAYO'!P223*P$3,IF($C223=$D$4,'FLETES (#) MAYO'!P223*P$4,IF($C223=$D$5,'FLETES (#) MAYO'!P223*P$5,0))))</f>
        <v>0</v>
      </c>
      <c r="Q223" s="179">
        <f>IF($C223=$D$2,'FLETES (#) MAYO'!Q223*Q$2,IF($C223=$D$3,'FLETES (#) MAYO'!Q223*Q$3,IF($C223=$D$4,'FLETES (#) MAYO'!Q223*Q$4,IF($C223=$D$5,'FLETES (#) MAYO'!Q223*Q$5,0))))</f>
        <v>0</v>
      </c>
      <c r="R223" s="179">
        <f>IF($C223=$D$2,'FLETES (#) MAYO'!R223*R$2,IF($C223=$D$3,'FLETES (#) MAYO'!R223*R$3,IF($C223=$D$4,'FLETES (#) MAYO'!R223*R$4,IF($C223=$D$5,'FLETES (#) MAYO'!R223*R$5,0))))</f>
        <v>0</v>
      </c>
      <c r="S223" s="179">
        <f>IF($C223=$D$2,'FLETES (#) MAYO'!S223*S$2,IF($C223=$D$3,'FLETES (#) MAYO'!S223*S$3,IF($C223=$D$4,'FLETES (#) MAYO'!S223*S$4,IF($C223=$D$5,'FLETES (#) MAYO'!S223*S$5,0))))</f>
        <v>0</v>
      </c>
      <c r="T223" s="179">
        <f>IF($C223=$D$2,'FLETES (#) MAYO'!T223*T$2,IF($C223=$D$3,'FLETES (#) MAYO'!T223*T$3,IF($C223=$D$4,'FLETES (#) MAYO'!T223*T$4,IF($C223=$D$5,'FLETES (#) MAYO'!T223*T$5,0))))</f>
        <v>0</v>
      </c>
      <c r="U223" s="179">
        <f>IF($C223=$D$2,'FLETES (#) MAYO'!U223*U$2,IF($C223=$D$3,'FLETES (#) MAYO'!U223*U$3,IF($C223=$D$4,'FLETES (#) MAYO'!U223*U$4,IF($C223=$D$5,'FLETES (#) MAYO'!U223*U$5,0))))</f>
        <v>0</v>
      </c>
      <c r="V223" s="179">
        <f>IF($C223=$D$2,'FLETES (#) MAYO'!V223*V$2,IF($C223=$D$3,'FLETES (#) MAYO'!V223*V$3,IF($C223=$D$4,'FLETES (#) MAYO'!V223*V$4,IF($C223=$D$5,'FLETES (#) MAYO'!V223*V$5,0))))</f>
        <v>0</v>
      </c>
      <c r="W223" s="179">
        <f>IF($C223=$D$2,'FLETES (#) MAYO'!W223*W$2,IF($C223=$D$3,'FLETES (#) MAYO'!W223*W$3,IF($C223=$D$4,'FLETES (#) MAYO'!W223*W$4,IF($C223=$D$5,'FLETES (#) MAYO'!W223*W$5,0))))</f>
        <v>0</v>
      </c>
      <c r="X223" s="179">
        <f>IF($C223=$D$2,'FLETES (#) MAYO'!X223*X$2,IF($C223=$D$3,'FLETES (#) MAYO'!X223*X$3,IF($C223=$D$4,'FLETES (#) MAYO'!X223*X$4,IF($C223=$D$5,'FLETES (#) MAYO'!X223*X$5,0))))</f>
        <v>0</v>
      </c>
      <c r="Y223" s="179">
        <f>IF($C223=$D$2,'FLETES (#) MAYO'!Y223*Y$2,IF($C223=$D$3,'FLETES (#) MAYO'!Y223*Y$3,IF($C223=$D$4,'FLETES (#) MAYO'!Y223*Y$4,IF($C223=$D$5,'FLETES (#) MAYO'!Y223*Y$5,0))))</f>
        <v>0</v>
      </c>
      <c r="Z223" s="179">
        <f>IF($C223=$D$2,'FLETES (#) MAYO'!Z223*Z$2,IF($C223=$D$3,'FLETES (#) MAYO'!Z223*Z$3,IF($C223=$D$4,'FLETES (#) MAYO'!Z223*Z$4,IF($C223=$D$5,'FLETES (#) MAYO'!Z223*Z$5,0))))</f>
        <v>0</v>
      </c>
      <c r="AA223" s="179">
        <f>IF($C223=$D$2,'FLETES (#) MAYO'!AA223*AA$2,IF($C223=$D$3,'FLETES (#) MAYO'!AA223*AA$3,IF($C223=$D$4,'FLETES (#) MAYO'!AA223*AA$4,IF($C223=$D$5,'FLETES (#) MAYO'!AA223*AA$5,0))))</f>
        <v>0</v>
      </c>
      <c r="AB223" s="179">
        <f>IF($C223=$D$2,'FLETES (#) MAYO'!AB223*AB$2,IF($C223=$D$3,'FLETES (#) MAYO'!AB223*AB$3,IF($C223=$D$4,'FLETES (#) MAYO'!AB223*AB$4,IF($C223=$D$5,'FLETES (#) MAYO'!AB223*AB$5,0))))</f>
        <v>0</v>
      </c>
      <c r="AC223" s="179">
        <f>IF($C223=$D$2,'FLETES (#) MAYO'!AC223*AC$2,IF($C223=$D$3,'FLETES (#) MAYO'!AC223*AC$3,IF($C223=$D$4,'FLETES (#) MAYO'!AC223*AC$4,IF($C223=$D$5,'FLETES (#) MAYO'!AC223*AC$5,0))))</f>
        <v>0</v>
      </c>
      <c r="AD223" s="179">
        <f>IF($C223=$D$2,'FLETES (#) MAYO'!AD223*AD$2,IF($C223=$D$3,'FLETES (#) MAYO'!AD223*AD$3,IF($C223=$D$4,'FLETES (#) MAYO'!AD223*AD$4,IF($C223=$D$5,'FLETES (#) MAYO'!AD223*AD$5,0))))</f>
        <v>0</v>
      </c>
      <c r="AE223" s="179">
        <f>IF($C223=$D$2,'FLETES (#) MAYO'!AE223*AE$2,IF($C223=$D$3,'FLETES (#) MAYO'!AE223*AE$3,IF($C223=$D$4,'FLETES (#) MAYO'!AE223*AE$4,IF($C223=$D$5,'FLETES (#) MAYO'!AE223*AE$5,0))))</f>
        <v>0</v>
      </c>
      <c r="AF223" s="179">
        <f>IF($C223=$D$2,'FLETES (#) MAYO'!AF223*AF$2,IF($C223=$D$3,'FLETES (#) MAYO'!AF223*AF$3,IF($C223=$D$4,'FLETES (#) MAYO'!AF223*AF$4,IF($C223=$D$5,'FLETES (#) MAYO'!AF223*AF$5,0))))</f>
        <v>0</v>
      </c>
      <c r="AG223" s="179">
        <f>IF($C223=$D$2,'FLETES (#) MAYO'!AG223*AG$2,IF($C223=$D$3,'FLETES (#) MAYO'!AG223*AG$3,IF($C223=$D$4,'FLETES (#) MAYO'!AG223*AG$4,IF($C223=$D$5,'FLETES (#) MAYO'!AG223*AG$5,0))))</f>
        <v>0</v>
      </c>
      <c r="AH223" s="179">
        <f>IF($C223=$D$2,'FLETES (#) MAYO'!AH223*AH$2,IF($C223=$D$3,'FLETES (#) MAYO'!AH223*AH$3,IF($C223=$D$4,'FLETES (#) MAYO'!AH223*AH$4,IF($C223=$D$5,'FLETES (#) MAYO'!AH223*AH$5,0))))</f>
        <v>0</v>
      </c>
      <c r="AI223" s="179">
        <f>IF($C223=$D$2,'FLETES (#) MAYO'!AI223*AI$2,IF($C223=$D$3,'FLETES (#) MAYO'!AI223*AI$3,IF($C223=$D$4,'FLETES (#) MAYO'!AI223*AI$4,IF($C223=$D$5,'FLETES (#) MAYO'!AI223*AI$5,0))))</f>
        <v>0</v>
      </c>
      <c r="AJ223" s="179">
        <f>IF($C223=$D$2,'FLETES (#) MAYO'!AJ223*AJ$2,IF($C223=$D$3,'FLETES (#) MAYO'!AJ223*AJ$3,IF($C223=$D$4,'FLETES (#) MAYO'!AJ223*AJ$4,IF($C223=$D$5,'FLETES (#) MAYO'!AJ223*AJ$5,0))))</f>
        <v>0</v>
      </c>
      <c r="AK223" s="179">
        <f>IF($C223=$D$2,'FLETES (#) MAYO'!AK223*AK$2,IF($C223=$D$3,'FLETES (#) MAYO'!AK223*AK$3,IF($C223=$D$4,'FLETES (#) MAYO'!AK223*AK$4,IF($C223=$D$5,'FLETES (#) MAYO'!AK223*AK$5,0))))</f>
        <v>0</v>
      </c>
      <c r="AL223" s="179">
        <f>IF($C223=$D$2,'FLETES (#) MAYO'!AL223*AL$2,IF($C223=$D$3,'FLETES (#) MAYO'!AL223*AL$3,IF($C223=$D$4,'FLETES (#) MAYO'!AL223*AL$4,IF($C223=$D$5,'FLETES (#) MAYO'!AL223*AL$5,0))))</f>
        <v>0</v>
      </c>
      <c r="AM223" s="179">
        <f>IF($C223=$D$2,'FLETES (#) MAYO'!AM223*AM$2,IF($C223=$D$3,'FLETES (#) MAYO'!AM223*AM$3,IF($C223=$D$4,'FLETES (#) MAYO'!AM223*AM$4,IF($C223=$D$5,'FLETES (#) MAYO'!AM223*AM$5,0))))</f>
        <v>0</v>
      </c>
    </row>
    <row r="224" spans="1:39">
      <c r="A224" s="141"/>
      <c r="B224" s="165"/>
      <c r="C224" s="165"/>
      <c r="D224" s="178">
        <f t="shared" si="0"/>
        <v>0</v>
      </c>
      <c r="E224" s="179">
        <f>IF($C224=$D$2,'FLETES (#) MAYO'!E224*E$2,IF($C224=$D$3,'FLETES (#) MAYO'!E224*E$3,IF($C224=$D$4,'FLETES (#) MAYO'!E224*E$4,IF($C224=$D$5,'FLETES (#) MAYO'!E224*E$5,0))))</f>
        <v>0</v>
      </c>
      <c r="F224" s="179">
        <f>IF($C224=$D$2,'FLETES (#) MAYO'!F224*F$2,IF($C224=$D$3,'FLETES (#) MAYO'!F224*F$3,IF($C224=$D$4,'FLETES (#) MAYO'!F224*F$4,IF($C224=$D$5,'FLETES (#) MAYO'!F224*F$5,0))))</f>
        <v>0</v>
      </c>
      <c r="G224" s="179">
        <f>IF($C224=$D$2,'FLETES (#) MAYO'!G224*G$2,IF($C224=$D$3,'FLETES (#) MAYO'!G224*G$3,IF($C224=$D$4,'FLETES (#) MAYO'!G224*G$4,IF($C224=$D$5,'FLETES (#) MAYO'!G224*G$5,0))))</f>
        <v>0</v>
      </c>
      <c r="H224" s="179">
        <f>IF($C224=$D$2,'FLETES (#) MAYO'!H224*H$2,IF($C224=$D$3,'FLETES (#) MAYO'!H224*H$3,IF($C224=$D$4,'FLETES (#) MAYO'!H224*H$4,IF($C224=$D$5,'FLETES (#) MAYO'!H224*H$5,0))))</f>
        <v>0</v>
      </c>
      <c r="I224" s="179">
        <f>IF($C224=$D$2,'FLETES (#) MAYO'!I224*I$2,IF($C224=$D$3,'FLETES (#) MAYO'!I224*I$3,IF($C224=$D$4,'FLETES (#) MAYO'!I224*I$4,IF($C224=$D$5,'FLETES (#) MAYO'!I224*I$5,0))))</f>
        <v>0</v>
      </c>
      <c r="J224" s="179">
        <f>IF($C224=$D$2,'FLETES (#) MAYO'!J224*J$2,IF($C224=$D$3,'FLETES (#) MAYO'!J224*J$3,IF($C224=$D$4,'FLETES (#) MAYO'!J224*J$4,IF($C224=$D$5,'FLETES (#) MAYO'!J224*J$5,0))))</f>
        <v>0</v>
      </c>
      <c r="K224" s="179">
        <f>IF($C224=$D$2,'FLETES (#) MAYO'!K224*K$2,IF($C224=$D$3,'FLETES (#) MAYO'!K224*K$3,IF($C224=$D$4,'FLETES (#) MAYO'!K224*K$4,IF($C224=$D$5,'FLETES (#) MAYO'!K224*K$5,0))))</f>
        <v>0</v>
      </c>
      <c r="L224" s="179">
        <f>IF($C224=$D$2,'FLETES (#) MAYO'!L224*L$2,IF($C224=$D$3,'FLETES (#) MAYO'!L224*L$3,IF($C224=$D$4,'FLETES (#) MAYO'!L224*L$4,IF($C224=$D$5,'FLETES (#) MAYO'!L224*L$5,0))))</f>
        <v>0</v>
      </c>
      <c r="M224" s="179">
        <f>IF($C224=$D$2,'FLETES (#) MAYO'!M224*M$2,IF($C224=$D$3,'FLETES (#) MAYO'!M224*M$3,IF($C224=$D$4,'FLETES (#) MAYO'!M224*M$4,IF($C224=$D$5,'FLETES (#) MAYO'!M224*M$5,0))))</f>
        <v>0</v>
      </c>
      <c r="N224" s="179">
        <f>IF($C224=$D$2,'FLETES (#) MAYO'!N224*N$2,IF($C224=$D$3,'FLETES (#) MAYO'!N224*N$3,IF($C224=$D$4,'FLETES (#) MAYO'!N224*N$4,IF($C224=$D$5,'FLETES (#) MAYO'!N224*N$5,0))))</f>
        <v>0</v>
      </c>
      <c r="O224" s="179">
        <f>IF($C224=$D$2,'FLETES (#) MAYO'!O224*O$2,IF($C224=$D$3,'FLETES (#) MAYO'!O224*O$3,IF($C224=$D$4,'FLETES (#) MAYO'!O224*O$4,IF($C224=$D$5,'FLETES (#) MAYO'!O224*O$5,0))))</f>
        <v>0</v>
      </c>
      <c r="P224" s="179">
        <f>IF($C224=$D$2,'FLETES (#) MAYO'!P224*P$2,IF($C224=$D$3,'FLETES (#) MAYO'!P224*P$3,IF($C224=$D$4,'FLETES (#) MAYO'!P224*P$4,IF($C224=$D$5,'FLETES (#) MAYO'!P224*P$5,0))))</f>
        <v>0</v>
      </c>
      <c r="Q224" s="179">
        <f>IF($C224=$D$2,'FLETES (#) MAYO'!Q224*Q$2,IF($C224=$D$3,'FLETES (#) MAYO'!Q224*Q$3,IF($C224=$D$4,'FLETES (#) MAYO'!Q224*Q$4,IF($C224=$D$5,'FLETES (#) MAYO'!Q224*Q$5,0))))</f>
        <v>0</v>
      </c>
      <c r="R224" s="179">
        <f>IF($C224=$D$2,'FLETES (#) MAYO'!R224*R$2,IF($C224=$D$3,'FLETES (#) MAYO'!R224*R$3,IF($C224=$D$4,'FLETES (#) MAYO'!R224*R$4,IF($C224=$D$5,'FLETES (#) MAYO'!R224*R$5,0))))</f>
        <v>0</v>
      </c>
      <c r="S224" s="179">
        <f>IF($C224=$D$2,'FLETES (#) MAYO'!S224*S$2,IF($C224=$D$3,'FLETES (#) MAYO'!S224*S$3,IF($C224=$D$4,'FLETES (#) MAYO'!S224*S$4,IF($C224=$D$5,'FLETES (#) MAYO'!S224*S$5,0))))</f>
        <v>0</v>
      </c>
      <c r="T224" s="179">
        <f>IF($C224=$D$2,'FLETES (#) MAYO'!T224*T$2,IF($C224=$D$3,'FLETES (#) MAYO'!T224*T$3,IF($C224=$D$4,'FLETES (#) MAYO'!T224*T$4,IF($C224=$D$5,'FLETES (#) MAYO'!T224*T$5,0))))</f>
        <v>0</v>
      </c>
      <c r="U224" s="179">
        <f>IF($C224=$D$2,'FLETES (#) MAYO'!U224*U$2,IF($C224=$D$3,'FLETES (#) MAYO'!U224*U$3,IF($C224=$D$4,'FLETES (#) MAYO'!U224*U$4,IF($C224=$D$5,'FLETES (#) MAYO'!U224*U$5,0))))</f>
        <v>0</v>
      </c>
      <c r="V224" s="179">
        <f>IF($C224=$D$2,'FLETES (#) MAYO'!V224*V$2,IF($C224=$D$3,'FLETES (#) MAYO'!V224*V$3,IF($C224=$D$4,'FLETES (#) MAYO'!V224*V$4,IF($C224=$D$5,'FLETES (#) MAYO'!V224*V$5,0))))</f>
        <v>0</v>
      </c>
      <c r="W224" s="179">
        <f>IF($C224=$D$2,'FLETES (#) MAYO'!W224*W$2,IF($C224=$D$3,'FLETES (#) MAYO'!W224*W$3,IF($C224=$D$4,'FLETES (#) MAYO'!W224*W$4,IF($C224=$D$5,'FLETES (#) MAYO'!W224*W$5,0))))</f>
        <v>0</v>
      </c>
      <c r="X224" s="179">
        <f>IF($C224=$D$2,'FLETES (#) MAYO'!X224*X$2,IF($C224=$D$3,'FLETES (#) MAYO'!X224*X$3,IF($C224=$D$4,'FLETES (#) MAYO'!X224*X$4,IF($C224=$D$5,'FLETES (#) MAYO'!X224*X$5,0))))</f>
        <v>0</v>
      </c>
      <c r="Y224" s="179">
        <f>IF($C224=$D$2,'FLETES (#) MAYO'!Y224*Y$2,IF($C224=$D$3,'FLETES (#) MAYO'!Y224*Y$3,IF($C224=$D$4,'FLETES (#) MAYO'!Y224*Y$4,IF($C224=$D$5,'FLETES (#) MAYO'!Y224*Y$5,0))))</f>
        <v>0</v>
      </c>
      <c r="Z224" s="179">
        <f>IF($C224=$D$2,'FLETES (#) MAYO'!Z224*Z$2,IF($C224=$D$3,'FLETES (#) MAYO'!Z224*Z$3,IF($C224=$D$4,'FLETES (#) MAYO'!Z224*Z$4,IF($C224=$D$5,'FLETES (#) MAYO'!Z224*Z$5,0))))</f>
        <v>0</v>
      </c>
      <c r="AA224" s="179">
        <f>IF($C224=$D$2,'FLETES (#) MAYO'!AA224*AA$2,IF($C224=$D$3,'FLETES (#) MAYO'!AA224*AA$3,IF($C224=$D$4,'FLETES (#) MAYO'!AA224*AA$4,IF($C224=$D$5,'FLETES (#) MAYO'!AA224*AA$5,0))))</f>
        <v>0</v>
      </c>
      <c r="AB224" s="179">
        <f>IF($C224=$D$2,'FLETES (#) MAYO'!AB224*AB$2,IF($C224=$D$3,'FLETES (#) MAYO'!AB224*AB$3,IF($C224=$D$4,'FLETES (#) MAYO'!AB224*AB$4,IF($C224=$D$5,'FLETES (#) MAYO'!AB224*AB$5,0))))</f>
        <v>0</v>
      </c>
      <c r="AC224" s="179">
        <f>IF($C224=$D$2,'FLETES (#) MAYO'!AC224*AC$2,IF($C224=$D$3,'FLETES (#) MAYO'!AC224*AC$3,IF($C224=$D$4,'FLETES (#) MAYO'!AC224*AC$4,IF($C224=$D$5,'FLETES (#) MAYO'!AC224*AC$5,0))))</f>
        <v>0</v>
      </c>
      <c r="AD224" s="179">
        <f>IF($C224=$D$2,'FLETES (#) MAYO'!AD224*AD$2,IF($C224=$D$3,'FLETES (#) MAYO'!AD224*AD$3,IF($C224=$D$4,'FLETES (#) MAYO'!AD224*AD$4,IF($C224=$D$5,'FLETES (#) MAYO'!AD224*AD$5,0))))</f>
        <v>0</v>
      </c>
      <c r="AE224" s="179">
        <f>IF($C224=$D$2,'FLETES (#) MAYO'!AE224*AE$2,IF($C224=$D$3,'FLETES (#) MAYO'!AE224*AE$3,IF($C224=$D$4,'FLETES (#) MAYO'!AE224*AE$4,IF($C224=$D$5,'FLETES (#) MAYO'!AE224*AE$5,0))))</f>
        <v>0</v>
      </c>
      <c r="AF224" s="179">
        <f>IF($C224=$D$2,'FLETES (#) MAYO'!AF224*AF$2,IF($C224=$D$3,'FLETES (#) MAYO'!AF224*AF$3,IF($C224=$D$4,'FLETES (#) MAYO'!AF224*AF$4,IF($C224=$D$5,'FLETES (#) MAYO'!AF224*AF$5,0))))</f>
        <v>0</v>
      </c>
      <c r="AG224" s="179">
        <f>IF($C224=$D$2,'FLETES (#) MAYO'!AG224*AG$2,IF($C224=$D$3,'FLETES (#) MAYO'!AG224*AG$3,IF($C224=$D$4,'FLETES (#) MAYO'!AG224*AG$4,IF($C224=$D$5,'FLETES (#) MAYO'!AG224*AG$5,0))))</f>
        <v>0</v>
      </c>
      <c r="AH224" s="179">
        <f>IF($C224=$D$2,'FLETES (#) MAYO'!AH224*AH$2,IF($C224=$D$3,'FLETES (#) MAYO'!AH224*AH$3,IF($C224=$D$4,'FLETES (#) MAYO'!AH224*AH$4,IF($C224=$D$5,'FLETES (#) MAYO'!AH224*AH$5,0))))</f>
        <v>0</v>
      </c>
      <c r="AI224" s="179">
        <f>IF($C224=$D$2,'FLETES (#) MAYO'!AI224*AI$2,IF($C224=$D$3,'FLETES (#) MAYO'!AI224*AI$3,IF($C224=$D$4,'FLETES (#) MAYO'!AI224*AI$4,IF($C224=$D$5,'FLETES (#) MAYO'!AI224*AI$5,0))))</f>
        <v>0</v>
      </c>
      <c r="AJ224" s="179">
        <f>IF($C224=$D$2,'FLETES (#) MAYO'!AJ224*AJ$2,IF($C224=$D$3,'FLETES (#) MAYO'!AJ224*AJ$3,IF($C224=$D$4,'FLETES (#) MAYO'!AJ224*AJ$4,IF($C224=$D$5,'FLETES (#) MAYO'!AJ224*AJ$5,0))))</f>
        <v>0</v>
      </c>
      <c r="AK224" s="179">
        <f>IF($C224=$D$2,'FLETES (#) MAYO'!AK224*AK$2,IF($C224=$D$3,'FLETES (#) MAYO'!AK224*AK$3,IF($C224=$D$4,'FLETES (#) MAYO'!AK224*AK$4,IF($C224=$D$5,'FLETES (#) MAYO'!AK224*AK$5,0))))</f>
        <v>0</v>
      </c>
      <c r="AL224" s="179">
        <f>IF($C224=$D$2,'FLETES (#) MAYO'!AL224*AL$2,IF($C224=$D$3,'FLETES (#) MAYO'!AL224*AL$3,IF($C224=$D$4,'FLETES (#) MAYO'!AL224*AL$4,IF($C224=$D$5,'FLETES (#) MAYO'!AL224*AL$5,0))))</f>
        <v>0</v>
      </c>
      <c r="AM224" s="179">
        <f>IF($C224=$D$2,'FLETES (#) MAYO'!AM224*AM$2,IF($C224=$D$3,'FLETES (#) MAYO'!AM224*AM$3,IF($C224=$D$4,'FLETES (#) MAYO'!AM224*AM$4,IF($C224=$D$5,'FLETES (#) MAYO'!AM224*AM$5,0))))</f>
        <v>0</v>
      </c>
    </row>
    <row r="225" spans="1:39">
      <c r="A225" s="141"/>
      <c r="B225" s="165"/>
      <c r="C225" s="165"/>
      <c r="D225" s="178">
        <f t="shared" si="0"/>
        <v>0</v>
      </c>
      <c r="E225" s="179">
        <f>IF($C225=$D$2,'FLETES (#) MAYO'!E225*E$2,IF($C225=$D$3,'FLETES (#) MAYO'!E225*E$3,IF($C225=$D$4,'FLETES (#) MAYO'!E225*E$4,IF($C225=$D$5,'FLETES (#) MAYO'!E225*E$5,0))))</f>
        <v>0</v>
      </c>
      <c r="F225" s="179">
        <f>IF($C225=$D$2,'FLETES (#) MAYO'!F225*F$2,IF($C225=$D$3,'FLETES (#) MAYO'!F225*F$3,IF($C225=$D$4,'FLETES (#) MAYO'!F225*F$4,IF($C225=$D$5,'FLETES (#) MAYO'!F225*F$5,0))))</f>
        <v>0</v>
      </c>
      <c r="G225" s="179">
        <f>IF($C225=$D$2,'FLETES (#) MAYO'!G225*G$2,IF($C225=$D$3,'FLETES (#) MAYO'!G225*G$3,IF($C225=$D$4,'FLETES (#) MAYO'!G225*G$4,IF($C225=$D$5,'FLETES (#) MAYO'!G225*G$5,0))))</f>
        <v>0</v>
      </c>
      <c r="H225" s="179">
        <f>IF($C225=$D$2,'FLETES (#) MAYO'!H225*H$2,IF($C225=$D$3,'FLETES (#) MAYO'!H225*H$3,IF($C225=$D$4,'FLETES (#) MAYO'!H225*H$4,IF($C225=$D$5,'FLETES (#) MAYO'!H225*H$5,0))))</f>
        <v>0</v>
      </c>
      <c r="I225" s="179">
        <f>IF($C225=$D$2,'FLETES (#) MAYO'!I225*I$2,IF($C225=$D$3,'FLETES (#) MAYO'!I225*I$3,IF($C225=$D$4,'FLETES (#) MAYO'!I225*I$4,IF($C225=$D$5,'FLETES (#) MAYO'!I225*I$5,0))))</f>
        <v>0</v>
      </c>
      <c r="J225" s="179">
        <f>IF($C225=$D$2,'FLETES (#) MAYO'!J225*J$2,IF($C225=$D$3,'FLETES (#) MAYO'!J225*J$3,IF($C225=$D$4,'FLETES (#) MAYO'!J225*J$4,IF($C225=$D$5,'FLETES (#) MAYO'!J225*J$5,0))))</f>
        <v>0</v>
      </c>
      <c r="K225" s="179">
        <f>IF($C225=$D$2,'FLETES (#) MAYO'!K225*K$2,IF($C225=$D$3,'FLETES (#) MAYO'!K225*K$3,IF($C225=$D$4,'FLETES (#) MAYO'!K225*K$4,IF($C225=$D$5,'FLETES (#) MAYO'!K225*K$5,0))))</f>
        <v>0</v>
      </c>
      <c r="L225" s="179">
        <f>IF($C225=$D$2,'FLETES (#) MAYO'!L225*L$2,IF($C225=$D$3,'FLETES (#) MAYO'!L225*L$3,IF($C225=$D$4,'FLETES (#) MAYO'!L225*L$4,IF($C225=$D$5,'FLETES (#) MAYO'!L225*L$5,0))))</f>
        <v>0</v>
      </c>
      <c r="M225" s="179">
        <f>IF($C225=$D$2,'FLETES (#) MAYO'!M225*M$2,IF($C225=$D$3,'FLETES (#) MAYO'!M225*M$3,IF($C225=$D$4,'FLETES (#) MAYO'!M225*M$4,IF($C225=$D$5,'FLETES (#) MAYO'!M225*M$5,0))))</f>
        <v>0</v>
      </c>
      <c r="N225" s="179">
        <f>IF($C225=$D$2,'FLETES (#) MAYO'!N225*N$2,IF($C225=$D$3,'FLETES (#) MAYO'!N225*N$3,IF($C225=$D$4,'FLETES (#) MAYO'!N225*N$4,IF($C225=$D$5,'FLETES (#) MAYO'!N225*N$5,0))))</f>
        <v>0</v>
      </c>
      <c r="O225" s="179">
        <f>IF($C225=$D$2,'FLETES (#) MAYO'!O225*O$2,IF($C225=$D$3,'FLETES (#) MAYO'!O225*O$3,IF($C225=$D$4,'FLETES (#) MAYO'!O225*O$4,IF($C225=$D$5,'FLETES (#) MAYO'!O225*O$5,0))))</f>
        <v>0</v>
      </c>
      <c r="P225" s="179">
        <f>IF($C225=$D$2,'FLETES (#) MAYO'!P225*P$2,IF($C225=$D$3,'FLETES (#) MAYO'!P225*P$3,IF($C225=$D$4,'FLETES (#) MAYO'!P225*P$4,IF($C225=$D$5,'FLETES (#) MAYO'!P225*P$5,0))))</f>
        <v>0</v>
      </c>
      <c r="Q225" s="179">
        <f>IF($C225=$D$2,'FLETES (#) MAYO'!Q225*Q$2,IF($C225=$D$3,'FLETES (#) MAYO'!Q225*Q$3,IF($C225=$D$4,'FLETES (#) MAYO'!Q225*Q$4,IF($C225=$D$5,'FLETES (#) MAYO'!Q225*Q$5,0))))</f>
        <v>0</v>
      </c>
      <c r="R225" s="179">
        <f>IF($C225=$D$2,'FLETES (#) MAYO'!R225*R$2,IF($C225=$D$3,'FLETES (#) MAYO'!R225*R$3,IF($C225=$D$4,'FLETES (#) MAYO'!R225*R$4,IF($C225=$D$5,'FLETES (#) MAYO'!R225*R$5,0))))</f>
        <v>0</v>
      </c>
      <c r="S225" s="179">
        <f>IF($C225=$D$2,'FLETES (#) MAYO'!S225*S$2,IF($C225=$D$3,'FLETES (#) MAYO'!S225*S$3,IF($C225=$D$4,'FLETES (#) MAYO'!S225*S$4,IF($C225=$D$5,'FLETES (#) MAYO'!S225*S$5,0))))</f>
        <v>0</v>
      </c>
      <c r="T225" s="179">
        <f>IF($C225=$D$2,'FLETES (#) MAYO'!T225*T$2,IF($C225=$D$3,'FLETES (#) MAYO'!T225*T$3,IF($C225=$D$4,'FLETES (#) MAYO'!T225*T$4,IF($C225=$D$5,'FLETES (#) MAYO'!T225*T$5,0))))</f>
        <v>0</v>
      </c>
      <c r="U225" s="179">
        <f>IF($C225=$D$2,'FLETES (#) MAYO'!U225*U$2,IF($C225=$D$3,'FLETES (#) MAYO'!U225*U$3,IF($C225=$D$4,'FLETES (#) MAYO'!U225*U$4,IF($C225=$D$5,'FLETES (#) MAYO'!U225*U$5,0))))</f>
        <v>0</v>
      </c>
      <c r="V225" s="179">
        <f>IF($C225=$D$2,'FLETES (#) MAYO'!V225*V$2,IF($C225=$D$3,'FLETES (#) MAYO'!V225*V$3,IF($C225=$D$4,'FLETES (#) MAYO'!V225*V$4,IF($C225=$D$5,'FLETES (#) MAYO'!V225*V$5,0))))</f>
        <v>0</v>
      </c>
      <c r="W225" s="179">
        <f>IF($C225=$D$2,'FLETES (#) MAYO'!W225*W$2,IF($C225=$D$3,'FLETES (#) MAYO'!W225*W$3,IF($C225=$D$4,'FLETES (#) MAYO'!W225*W$4,IF($C225=$D$5,'FLETES (#) MAYO'!W225*W$5,0))))</f>
        <v>0</v>
      </c>
      <c r="X225" s="179">
        <f>IF($C225=$D$2,'FLETES (#) MAYO'!X225*X$2,IF($C225=$D$3,'FLETES (#) MAYO'!X225*X$3,IF($C225=$D$4,'FLETES (#) MAYO'!X225*X$4,IF($C225=$D$5,'FLETES (#) MAYO'!X225*X$5,0))))</f>
        <v>0</v>
      </c>
      <c r="Y225" s="179">
        <f>IF($C225=$D$2,'FLETES (#) MAYO'!Y225*Y$2,IF($C225=$D$3,'FLETES (#) MAYO'!Y225*Y$3,IF($C225=$D$4,'FLETES (#) MAYO'!Y225*Y$4,IF($C225=$D$5,'FLETES (#) MAYO'!Y225*Y$5,0))))</f>
        <v>0</v>
      </c>
      <c r="Z225" s="179">
        <f>IF($C225=$D$2,'FLETES (#) MAYO'!Z225*Z$2,IF($C225=$D$3,'FLETES (#) MAYO'!Z225*Z$3,IF($C225=$D$4,'FLETES (#) MAYO'!Z225*Z$4,IF($C225=$D$5,'FLETES (#) MAYO'!Z225*Z$5,0))))</f>
        <v>0</v>
      </c>
      <c r="AA225" s="179">
        <f>IF($C225=$D$2,'FLETES (#) MAYO'!AA225*AA$2,IF($C225=$D$3,'FLETES (#) MAYO'!AA225*AA$3,IF($C225=$D$4,'FLETES (#) MAYO'!AA225*AA$4,IF($C225=$D$5,'FLETES (#) MAYO'!AA225*AA$5,0))))</f>
        <v>0</v>
      </c>
      <c r="AB225" s="179">
        <f>IF($C225=$D$2,'FLETES (#) MAYO'!AB225*AB$2,IF($C225=$D$3,'FLETES (#) MAYO'!AB225*AB$3,IF($C225=$D$4,'FLETES (#) MAYO'!AB225*AB$4,IF($C225=$D$5,'FLETES (#) MAYO'!AB225*AB$5,0))))</f>
        <v>0</v>
      </c>
      <c r="AC225" s="179">
        <f>IF($C225=$D$2,'FLETES (#) MAYO'!AC225*AC$2,IF($C225=$D$3,'FLETES (#) MAYO'!AC225*AC$3,IF($C225=$D$4,'FLETES (#) MAYO'!AC225*AC$4,IF($C225=$D$5,'FLETES (#) MAYO'!AC225*AC$5,0))))</f>
        <v>0</v>
      </c>
      <c r="AD225" s="179">
        <f>IF($C225=$D$2,'FLETES (#) MAYO'!AD225*AD$2,IF($C225=$D$3,'FLETES (#) MAYO'!AD225*AD$3,IF($C225=$D$4,'FLETES (#) MAYO'!AD225*AD$4,IF($C225=$D$5,'FLETES (#) MAYO'!AD225*AD$5,0))))</f>
        <v>0</v>
      </c>
      <c r="AE225" s="179">
        <f>IF($C225=$D$2,'FLETES (#) MAYO'!AE225*AE$2,IF($C225=$D$3,'FLETES (#) MAYO'!AE225*AE$3,IF($C225=$D$4,'FLETES (#) MAYO'!AE225*AE$4,IF($C225=$D$5,'FLETES (#) MAYO'!AE225*AE$5,0))))</f>
        <v>0</v>
      </c>
      <c r="AF225" s="179">
        <f>IF($C225=$D$2,'FLETES (#) MAYO'!AF225*AF$2,IF($C225=$D$3,'FLETES (#) MAYO'!AF225*AF$3,IF($C225=$D$4,'FLETES (#) MAYO'!AF225*AF$4,IF($C225=$D$5,'FLETES (#) MAYO'!AF225*AF$5,0))))</f>
        <v>0</v>
      </c>
      <c r="AG225" s="179">
        <f>IF($C225=$D$2,'FLETES (#) MAYO'!AG225*AG$2,IF($C225=$D$3,'FLETES (#) MAYO'!AG225*AG$3,IF($C225=$D$4,'FLETES (#) MAYO'!AG225*AG$4,IF($C225=$D$5,'FLETES (#) MAYO'!AG225*AG$5,0))))</f>
        <v>0</v>
      </c>
      <c r="AH225" s="179">
        <f>IF($C225=$D$2,'FLETES (#) MAYO'!AH225*AH$2,IF($C225=$D$3,'FLETES (#) MAYO'!AH225*AH$3,IF($C225=$D$4,'FLETES (#) MAYO'!AH225*AH$4,IF($C225=$D$5,'FLETES (#) MAYO'!AH225*AH$5,0))))</f>
        <v>0</v>
      </c>
      <c r="AI225" s="179">
        <f>IF($C225=$D$2,'FLETES (#) MAYO'!AI225*AI$2,IF($C225=$D$3,'FLETES (#) MAYO'!AI225*AI$3,IF($C225=$D$4,'FLETES (#) MAYO'!AI225*AI$4,IF($C225=$D$5,'FLETES (#) MAYO'!AI225*AI$5,0))))</f>
        <v>0</v>
      </c>
      <c r="AJ225" s="179">
        <f>IF($C225=$D$2,'FLETES (#) MAYO'!AJ225*AJ$2,IF($C225=$D$3,'FLETES (#) MAYO'!AJ225*AJ$3,IF($C225=$D$4,'FLETES (#) MAYO'!AJ225*AJ$4,IF($C225=$D$5,'FLETES (#) MAYO'!AJ225*AJ$5,0))))</f>
        <v>0</v>
      </c>
      <c r="AK225" s="179">
        <f>IF($C225=$D$2,'FLETES (#) MAYO'!AK225*AK$2,IF($C225=$D$3,'FLETES (#) MAYO'!AK225*AK$3,IF($C225=$D$4,'FLETES (#) MAYO'!AK225*AK$4,IF($C225=$D$5,'FLETES (#) MAYO'!AK225*AK$5,0))))</f>
        <v>0</v>
      </c>
      <c r="AL225" s="179">
        <f>IF($C225=$D$2,'FLETES (#) MAYO'!AL225*AL$2,IF($C225=$D$3,'FLETES (#) MAYO'!AL225*AL$3,IF($C225=$D$4,'FLETES (#) MAYO'!AL225*AL$4,IF($C225=$D$5,'FLETES (#) MAYO'!AL225*AL$5,0))))</f>
        <v>0</v>
      </c>
      <c r="AM225" s="179">
        <f>IF($C225=$D$2,'FLETES (#) MAYO'!AM225*AM$2,IF($C225=$D$3,'FLETES (#) MAYO'!AM225*AM$3,IF($C225=$D$4,'FLETES (#) MAYO'!AM225*AM$4,IF($C225=$D$5,'FLETES (#) MAYO'!AM225*AM$5,0))))</f>
        <v>0</v>
      </c>
    </row>
    <row r="226" spans="1:39">
      <c r="A226" s="141"/>
      <c r="B226" s="165"/>
      <c r="C226" s="165"/>
      <c r="D226" s="178">
        <f t="shared" si="0"/>
        <v>0</v>
      </c>
      <c r="E226" s="179">
        <f>IF($C226=$D$2,'FLETES (#) MAYO'!E226*E$2,IF($C226=$D$3,'FLETES (#) MAYO'!E226*E$3,IF($C226=$D$4,'FLETES (#) MAYO'!E226*E$4,IF($C226=$D$5,'FLETES (#) MAYO'!E226*E$5,0))))</f>
        <v>0</v>
      </c>
      <c r="F226" s="179">
        <f>IF($C226=$D$2,'FLETES (#) MAYO'!F226*F$2,IF($C226=$D$3,'FLETES (#) MAYO'!F226*F$3,IF($C226=$D$4,'FLETES (#) MAYO'!F226*F$4,IF($C226=$D$5,'FLETES (#) MAYO'!F226*F$5,0))))</f>
        <v>0</v>
      </c>
      <c r="G226" s="179">
        <f>IF($C226=$D$2,'FLETES (#) MAYO'!G226*G$2,IF($C226=$D$3,'FLETES (#) MAYO'!G226*G$3,IF($C226=$D$4,'FLETES (#) MAYO'!G226*G$4,IF($C226=$D$5,'FLETES (#) MAYO'!G226*G$5,0))))</f>
        <v>0</v>
      </c>
      <c r="H226" s="179">
        <f>IF($C226=$D$2,'FLETES (#) MAYO'!H226*H$2,IF($C226=$D$3,'FLETES (#) MAYO'!H226*H$3,IF($C226=$D$4,'FLETES (#) MAYO'!H226*H$4,IF($C226=$D$5,'FLETES (#) MAYO'!H226*H$5,0))))</f>
        <v>0</v>
      </c>
      <c r="I226" s="179">
        <f>IF($C226=$D$2,'FLETES (#) MAYO'!I226*I$2,IF($C226=$D$3,'FLETES (#) MAYO'!I226*I$3,IF($C226=$D$4,'FLETES (#) MAYO'!I226*I$4,IF($C226=$D$5,'FLETES (#) MAYO'!I226*I$5,0))))</f>
        <v>0</v>
      </c>
      <c r="J226" s="179">
        <f>IF($C226=$D$2,'FLETES (#) MAYO'!J226*J$2,IF($C226=$D$3,'FLETES (#) MAYO'!J226*J$3,IF($C226=$D$4,'FLETES (#) MAYO'!J226*J$4,IF($C226=$D$5,'FLETES (#) MAYO'!J226*J$5,0))))</f>
        <v>0</v>
      </c>
      <c r="K226" s="179">
        <f>IF($C226=$D$2,'FLETES (#) MAYO'!K226*K$2,IF($C226=$D$3,'FLETES (#) MAYO'!K226*K$3,IF($C226=$D$4,'FLETES (#) MAYO'!K226*K$4,IF($C226=$D$5,'FLETES (#) MAYO'!K226*K$5,0))))</f>
        <v>0</v>
      </c>
      <c r="L226" s="179">
        <f>IF($C226=$D$2,'FLETES (#) MAYO'!L226*L$2,IF($C226=$D$3,'FLETES (#) MAYO'!L226*L$3,IF($C226=$D$4,'FLETES (#) MAYO'!L226*L$4,IF($C226=$D$5,'FLETES (#) MAYO'!L226*L$5,0))))</f>
        <v>0</v>
      </c>
      <c r="M226" s="179">
        <f>IF($C226=$D$2,'FLETES (#) MAYO'!M226*M$2,IF($C226=$D$3,'FLETES (#) MAYO'!M226*M$3,IF($C226=$D$4,'FLETES (#) MAYO'!M226*M$4,IF($C226=$D$5,'FLETES (#) MAYO'!M226*M$5,0))))</f>
        <v>0</v>
      </c>
      <c r="N226" s="179">
        <f>IF($C226=$D$2,'FLETES (#) MAYO'!N226*N$2,IF($C226=$D$3,'FLETES (#) MAYO'!N226*N$3,IF($C226=$D$4,'FLETES (#) MAYO'!N226*N$4,IF($C226=$D$5,'FLETES (#) MAYO'!N226*N$5,0))))</f>
        <v>0</v>
      </c>
      <c r="O226" s="179">
        <f>IF($C226=$D$2,'FLETES (#) MAYO'!O226*O$2,IF($C226=$D$3,'FLETES (#) MAYO'!O226*O$3,IF($C226=$D$4,'FLETES (#) MAYO'!O226*O$4,IF($C226=$D$5,'FLETES (#) MAYO'!O226*O$5,0))))</f>
        <v>0</v>
      </c>
      <c r="P226" s="179">
        <f>IF($C226=$D$2,'FLETES (#) MAYO'!P226*P$2,IF($C226=$D$3,'FLETES (#) MAYO'!P226*P$3,IF($C226=$D$4,'FLETES (#) MAYO'!P226*P$4,IF($C226=$D$5,'FLETES (#) MAYO'!P226*P$5,0))))</f>
        <v>0</v>
      </c>
      <c r="Q226" s="179">
        <f>IF($C226=$D$2,'FLETES (#) MAYO'!Q226*Q$2,IF($C226=$D$3,'FLETES (#) MAYO'!Q226*Q$3,IF($C226=$D$4,'FLETES (#) MAYO'!Q226*Q$4,IF($C226=$D$5,'FLETES (#) MAYO'!Q226*Q$5,0))))</f>
        <v>0</v>
      </c>
      <c r="R226" s="179">
        <f>IF($C226=$D$2,'FLETES (#) MAYO'!R226*R$2,IF($C226=$D$3,'FLETES (#) MAYO'!R226*R$3,IF($C226=$D$4,'FLETES (#) MAYO'!R226*R$4,IF($C226=$D$5,'FLETES (#) MAYO'!R226*R$5,0))))</f>
        <v>0</v>
      </c>
      <c r="S226" s="179">
        <f>IF($C226=$D$2,'FLETES (#) MAYO'!S226*S$2,IF($C226=$D$3,'FLETES (#) MAYO'!S226*S$3,IF($C226=$D$4,'FLETES (#) MAYO'!S226*S$4,IF($C226=$D$5,'FLETES (#) MAYO'!S226*S$5,0))))</f>
        <v>0</v>
      </c>
      <c r="T226" s="179">
        <f>IF($C226=$D$2,'FLETES (#) MAYO'!T226*T$2,IF($C226=$D$3,'FLETES (#) MAYO'!T226*T$3,IF($C226=$D$4,'FLETES (#) MAYO'!T226*T$4,IF($C226=$D$5,'FLETES (#) MAYO'!T226*T$5,0))))</f>
        <v>0</v>
      </c>
      <c r="U226" s="179">
        <f>IF($C226=$D$2,'FLETES (#) MAYO'!U226*U$2,IF($C226=$D$3,'FLETES (#) MAYO'!U226*U$3,IF($C226=$D$4,'FLETES (#) MAYO'!U226*U$4,IF($C226=$D$5,'FLETES (#) MAYO'!U226*U$5,0))))</f>
        <v>0</v>
      </c>
      <c r="V226" s="179">
        <f>IF($C226=$D$2,'FLETES (#) MAYO'!V226*V$2,IF($C226=$D$3,'FLETES (#) MAYO'!V226*V$3,IF($C226=$D$4,'FLETES (#) MAYO'!V226*V$4,IF($C226=$D$5,'FLETES (#) MAYO'!V226*V$5,0))))</f>
        <v>0</v>
      </c>
      <c r="W226" s="179">
        <f>IF($C226=$D$2,'FLETES (#) MAYO'!W226*W$2,IF($C226=$D$3,'FLETES (#) MAYO'!W226*W$3,IF($C226=$D$4,'FLETES (#) MAYO'!W226*W$4,IF($C226=$D$5,'FLETES (#) MAYO'!W226*W$5,0))))</f>
        <v>0</v>
      </c>
      <c r="X226" s="179">
        <f>IF($C226=$D$2,'FLETES (#) MAYO'!X226*X$2,IF($C226=$D$3,'FLETES (#) MAYO'!X226*X$3,IF($C226=$D$4,'FLETES (#) MAYO'!X226*X$4,IF($C226=$D$5,'FLETES (#) MAYO'!X226*X$5,0))))</f>
        <v>0</v>
      </c>
      <c r="Y226" s="179">
        <f>IF($C226=$D$2,'FLETES (#) MAYO'!Y226*Y$2,IF($C226=$D$3,'FLETES (#) MAYO'!Y226*Y$3,IF($C226=$D$4,'FLETES (#) MAYO'!Y226*Y$4,IF($C226=$D$5,'FLETES (#) MAYO'!Y226*Y$5,0))))</f>
        <v>0</v>
      </c>
      <c r="Z226" s="179">
        <f>IF($C226=$D$2,'FLETES (#) MAYO'!Z226*Z$2,IF($C226=$D$3,'FLETES (#) MAYO'!Z226*Z$3,IF($C226=$D$4,'FLETES (#) MAYO'!Z226*Z$4,IF($C226=$D$5,'FLETES (#) MAYO'!Z226*Z$5,0))))</f>
        <v>0</v>
      </c>
      <c r="AA226" s="179">
        <f>IF($C226=$D$2,'FLETES (#) MAYO'!AA226*AA$2,IF($C226=$D$3,'FLETES (#) MAYO'!AA226*AA$3,IF($C226=$D$4,'FLETES (#) MAYO'!AA226*AA$4,IF($C226=$D$5,'FLETES (#) MAYO'!AA226*AA$5,0))))</f>
        <v>0</v>
      </c>
      <c r="AB226" s="179">
        <f>IF($C226=$D$2,'FLETES (#) MAYO'!AB226*AB$2,IF($C226=$D$3,'FLETES (#) MAYO'!AB226*AB$3,IF($C226=$D$4,'FLETES (#) MAYO'!AB226*AB$4,IF($C226=$D$5,'FLETES (#) MAYO'!AB226*AB$5,0))))</f>
        <v>0</v>
      </c>
      <c r="AC226" s="179">
        <f>IF($C226=$D$2,'FLETES (#) MAYO'!AC226*AC$2,IF($C226=$D$3,'FLETES (#) MAYO'!AC226*AC$3,IF($C226=$D$4,'FLETES (#) MAYO'!AC226*AC$4,IF($C226=$D$5,'FLETES (#) MAYO'!AC226*AC$5,0))))</f>
        <v>0</v>
      </c>
      <c r="AD226" s="179">
        <f>IF($C226=$D$2,'FLETES (#) MAYO'!AD226*AD$2,IF($C226=$D$3,'FLETES (#) MAYO'!AD226*AD$3,IF($C226=$D$4,'FLETES (#) MAYO'!AD226*AD$4,IF($C226=$D$5,'FLETES (#) MAYO'!AD226*AD$5,0))))</f>
        <v>0</v>
      </c>
      <c r="AE226" s="179">
        <f>IF($C226=$D$2,'FLETES (#) MAYO'!AE226*AE$2,IF($C226=$D$3,'FLETES (#) MAYO'!AE226*AE$3,IF($C226=$D$4,'FLETES (#) MAYO'!AE226*AE$4,IF($C226=$D$5,'FLETES (#) MAYO'!AE226*AE$5,0))))</f>
        <v>0</v>
      </c>
      <c r="AF226" s="179">
        <f>IF($C226=$D$2,'FLETES (#) MAYO'!AF226*AF$2,IF($C226=$D$3,'FLETES (#) MAYO'!AF226*AF$3,IF($C226=$D$4,'FLETES (#) MAYO'!AF226*AF$4,IF($C226=$D$5,'FLETES (#) MAYO'!AF226*AF$5,0))))</f>
        <v>0</v>
      </c>
      <c r="AG226" s="179">
        <f>IF($C226=$D$2,'FLETES (#) MAYO'!AG226*AG$2,IF($C226=$D$3,'FLETES (#) MAYO'!AG226*AG$3,IF($C226=$D$4,'FLETES (#) MAYO'!AG226*AG$4,IF($C226=$D$5,'FLETES (#) MAYO'!AG226*AG$5,0))))</f>
        <v>0</v>
      </c>
      <c r="AH226" s="179">
        <f>IF($C226=$D$2,'FLETES (#) MAYO'!AH226*AH$2,IF($C226=$D$3,'FLETES (#) MAYO'!AH226*AH$3,IF($C226=$D$4,'FLETES (#) MAYO'!AH226*AH$4,IF($C226=$D$5,'FLETES (#) MAYO'!AH226*AH$5,0))))</f>
        <v>0</v>
      </c>
      <c r="AI226" s="179">
        <f>IF($C226=$D$2,'FLETES (#) MAYO'!AI226*AI$2,IF($C226=$D$3,'FLETES (#) MAYO'!AI226*AI$3,IF($C226=$D$4,'FLETES (#) MAYO'!AI226*AI$4,IF($C226=$D$5,'FLETES (#) MAYO'!AI226*AI$5,0))))</f>
        <v>0</v>
      </c>
      <c r="AJ226" s="179">
        <f>IF($C226=$D$2,'FLETES (#) MAYO'!AJ226*AJ$2,IF($C226=$D$3,'FLETES (#) MAYO'!AJ226*AJ$3,IF($C226=$D$4,'FLETES (#) MAYO'!AJ226*AJ$4,IF($C226=$D$5,'FLETES (#) MAYO'!AJ226*AJ$5,0))))</f>
        <v>0</v>
      </c>
      <c r="AK226" s="179">
        <f>IF($C226=$D$2,'FLETES (#) MAYO'!AK226*AK$2,IF($C226=$D$3,'FLETES (#) MAYO'!AK226*AK$3,IF($C226=$D$4,'FLETES (#) MAYO'!AK226*AK$4,IF($C226=$D$5,'FLETES (#) MAYO'!AK226*AK$5,0))))</f>
        <v>0</v>
      </c>
      <c r="AL226" s="179">
        <f>IF($C226=$D$2,'FLETES (#) MAYO'!AL226*AL$2,IF($C226=$D$3,'FLETES (#) MAYO'!AL226*AL$3,IF($C226=$D$4,'FLETES (#) MAYO'!AL226*AL$4,IF($C226=$D$5,'FLETES (#) MAYO'!AL226*AL$5,0))))</f>
        <v>0</v>
      </c>
      <c r="AM226" s="179">
        <f>IF($C226=$D$2,'FLETES (#) MAYO'!AM226*AM$2,IF($C226=$D$3,'FLETES (#) MAYO'!AM226*AM$3,IF($C226=$D$4,'FLETES (#) MAYO'!AM226*AM$4,IF($C226=$D$5,'FLETES (#) MAYO'!AM226*AM$5,0))))</f>
        <v>0</v>
      </c>
    </row>
    <row r="227" spans="1:39">
      <c r="A227" s="141"/>
      <c r="B227" s="165"/>
      <c r="C227" s="165"/>
      <c r="D227" s="178">
        <f t="shared" si="0"/>
        <v>0</v>
      </c>
      <c r="E227" s="179">
        <f>IF($C227=$D$2,'FLETES (#) MAYO'!E227*E$2,IF($C227=$D$3,'FLETES (#) MAYO'!E227*E$3,IF($C227=$D$4,'FLETES (#) MAYO'!E227*E$4,IF($C227=$D$5,'FLETES (#) MAYO'!E227*E$5,0))))</f>
        <v>0</v>
      </c>
      <c r="F227" s="179">
        <f>IF($C227=$D$2,'FLETES (#) MAYO'!F227*F$2,IF($C227=$D$3,'FLETES (#) MAYO'!F227*F$3,IF($C227=$D$4,'FLETES (#) MAYO'!F227*F$4,IF($C227=$D$5,'FLETES (#) MAYO'!F227*F$5,0))))</f>
        <v>0</v>
      </c>
      <c r="G227" s="179">
        <f>IF($C227=$D$2,'FLETES (#) MAYO'!G227*G$2,IF($C227=$D$3,'FLETES (#) MAYO'!G227*G$3,IF($C227=$D$4,'FLETES (#) MAYO'!G227*G$4,IF($C227=$D$5,'FLETES (#) MAYO'!G227*G$5,0))))</f>
        <v>0</v>
      </c>
      <c r="H227" s="179">
        <f>IF($C227=$D$2,'FLETES (#) MAYO'!H227*H$2,IF($C227=$D$3,'FLETES (#) MAYO'!H227*H$3,IF($C227=$D$4,'FLETES (#) MAYO'!H227*H$4,IF($C227=$D$5,'FLETES (#) MAYO'!H227*H$5,0))))</f>
        <v>0</v>
      </c>
      <c r="I227" s="179">
        <f>IF($C227=$D$2,'FLETES (#) MAYO'!I227*I$2,IF($C227=$D$3,'FLETES (#) MAYO'!I227*I$3,IF($C227=$D$4,'FLETES (#) MAYO'!I227*I$4,IF($C227=$D$5,'FLETES (#) MAYO'!I227*I$5,0))))</f>
        <v>0</v>
      </c>
      <c r="J227" s="179">
        <f>IF($C227=$D$2,'FLETES (#) MAYO'!J227*J$2,IF($C227=$D$3,'FLETES (#) MAYO'!J227*J$3,IF($C227=$D$4,'FLETES (#) MAYO'!J227*J$4,IF($C227=$D$5,'FLETES (#) MAYO'!J227*J$5,0))))</f>
        <v>0</v>
      </c>
      <c r="K227" s="179">
        <f>IF($C227=$D$2,'FLETES (#) MAYO'!K227*K$2,IF($C227=$D$3,'FLETES (#) MAYO'!K227*K$3,IF($C227=$D$4,'FLETES (#) MAYO'!K227*K$4,IF($C227=$D$5,'FLETES (#) MAYO'!K227*K$5,0))))</f>
        <v>0</v>
      </c>
      <c r="L227" s="179">
        <f>IF($C227=$D$2,'FLETES (#) MAYO'!L227*L$2,IF($C227=$D$3,'FLETES (#) MAYO'!L227*L$3,IF($C227=$D$4,'FLETES (#) MAYO'!L227*L$4,IF($C227=$D$5,'FLETES (#) MAYO'!L227*L$5,0))))</f>
        <v>0</v>
      </c>
      <c r="M227" s="179">
        <f>IF($C227=$D$2,'FLETES (#) MAYO'!M227*M$2,IF($C227=$D$3,'FLETES (#) MAYO'!M227*M$3,IF($C227=$D$4,'FLETES (#) MAYO'!M227*M$4,IF($C227=$D$5,'FLETES (#) MAYO'!M227*M$5,0))))</f>
        <v>0</v>
      </c>
      <c r="N227" s="179">
        <f>IF($C227=$D$2,'FLETES (#) MAYO'!N227*N$2,IF($C227=$D$3,'FLETES (#) MAYO'!N227*N$3,IF($C227=$D$4,'FLETES (#) MAYO'!N227*N$4,IF($C227=$D$5,'FLETES (#) MAYO'!N227*N$5,0))))</f>
        <v>0</v>
      </c>
      <c r="O227" s="179">
        <f>IF($C227=$D$2,'FLETES (#) MAYO'!O227*O$2,IF($C227=$D$3,'FLETES (#) MAYO'!O227*O$3,IF($C227=$D$4,'FLETES (#) MAYO'!O227*O$4,IF($C227=$D$5,'FLETES (#) MAYO'!O227*O$5,0))))</f>
        <v>0</v>
      </c>
      <c r="P227" s="179">
        <f>IF($C227=$D$2,'FLETES (#) MAYO'!P227*P$2,IF($C227=$D$3,'FLETES (#) MAYO'!P227*P$3,IF($C227=$D$4,'FLETES (#) MAYO'!P227*P$4,IF($C227=$D$5,'FLETES (#) MAYO'!P227*P$5,0))))</f>
        <v>0</v>
      </c>
      <c r="Q227" s="179">
        <f>IF($C227=$D$2,'FLETES (#) MAYO'!Q227*Q$2,IF($C227=$D$3,'FLETES (#) MAYO'!Q227*Q$3,IF($C227=$D$4,'FLETES (#) MAYO'!Q227*Q$4,IF($C227=$D$5,'FLETES (#) MAYO'!Q227*Q$5,0))))</f>
        <v>0</v>
      </c>
      <c r="R227" s="179">
        <f>IF($C227=$D$2,'FLETES (#) MAYO'!R227*R$2,IF($C227=$D$3,'FLETES (#) MAYO'!R227*R$3,IF($C227=$D$4,'FLETES (#) MAYO'!R227*R$4,IF($C227=$D$5,'FLETES (#) MAYO'!R227*R$5,0))))</f>
        <v>0</v>
      </c>
      <c r="S227" s="179">
        <f>IF($C227=$D$2,'FLETES (#) MAYO'!S227*S$2,IF($C227=$D$3,'FLETES (#) MAYO'!S227*S$3,IF($C227=$D$4,'FLETES (#) MAYO'!S227*S$4,IF($C227=$D$5,'FLETES (#) MAYO'!S227*S$5,0))))</f>
        <v>0</v>
      </c>
      <c r="T227" s="179">
        <f>IF($C227=$D$2,'FLETES (#) MAYO'!T227*T$2,IF($C227=$D$3,'FLETES (#) MAYO'!T227*T$3,IF($C227=$D$4,'FLETES (#) MAYO'!T227*T$4,IF($C227=$D$5,'FLETES (#) MAYO'!T227*T$5,0))))</f>
        <v>0</v>
      </c>
      <c r="U227" s="179">
        <f>IF($C227=$D$2,'FLETES (#) MAYO'!U227*U$2,IF($C227=$D$3,'FLETES (#) MAYO'!U227*U$3,IF($C227=$D$4,'FLETES (#) MAYO'!U227*U$4,IF($C227=$D$5,'FLETES (#) MAYO'!U227*U$5,0))))</f>
        <v>0</v>
      </c>
      <c r="V227" s="179">
        <f>IF($C227=$D$2,'FLETES (#) MAYO'!V227*V$2,IF($C227=$D$3,'FLETES (#) MAYO'!V227*V$3,IF($C227=$D$4,'FLETES (#) MAYO'!V227*V$4,IF($C227=$D$5,'FLETES (#) MAYO'!V227*V$5,0))))</f>
        <v>0</v>
      </c>
      <c r="W227" s="179">
        <f>IF($C227=$D$2,'FLETES (#) MAYO'!W227*W$2,IF($C227=$D$3,'FLETES (#) MAYO'!W227*W$3,IF($C227=$D$4,'FLETES (#) MAYO'!W227*W$4,IF($C227=$D$5,'FLETES (#) MAYO'!W227*W$5,0))))</f>
        <v>0</v>
      </c>
      <c r="X227" s="179">
        <f>IF($C227=$D$2,'FLETES (#) MAYO'!X227*X$2,IF($C227=$D$3,'FLETES (#) MAYO'!X227*X$3,IF($C227=$D$4,'FLETES (#) MAYO'!X227*X$4,IF($C227=$D$5,'FLETES (#) MAYO'!X227*X$5,0))))</f>
        <v>0</v>
      </c>
      <c r="Y227" s="179">
        <f>IF($C227=$D$2,'FLETES (#) MAYO'!Y227*Y$2,IF($C227=$D$3,'FLETES (#) MAYO'!Y227*Y$3,IF($C227=$D$4,'FLETES (#) MAYO'!Y227*Y$4,IF($C227=$D$5,'FLETES (#) MAYO'!Y227*Y$5,0))))</f>
        <v>0</v>
      </c>
      <c r="Z227" s="179">
        <f>IF($C227=$D$2,'FLETES (#) MAYO'!Z227*Z$2,IF($C227=$D$3,'FLETES (#) MAYO'!Z227*Z$3,IF($C227=$D$4,'FLETES (#) MAYO'!Z227*Z$4,IF($C227=$D$5,'FLETES (#) MAYO'!Z227*Z$5,0))))</f>
        <v>0</v>
      </c>
      <c r="AA227" s="179">
        <f>IF($C227=$D$2,'FLETES (#) MAYO'!AA227*AA$2,IF($C227=$D$3,'FLETES (#) MAYO'!AA227*AA$3,IF($C227=$D$4,'FLETES (#) MAYO'!AA227*AA$4,IF($C227=$D$5,'FLETES (#) MAYO'!AA227*AA$5,0))))</f>
        <v>0</v>
      </c>
      <c r="AB227" s="179">
        <f>IF($C227=$D$2,'FLETES (#) MAYO'!AB227*AB$2,IF($C227=$D$3,'FLETES (#) MAYO'!AB227*AB$3,IF($C227=$D$4,'FLETES (#) MAYO'!AB227*AB$4,IF($C227=$D$5,'FLETES (#) MAYO'!AB227*AB$5,0))))</f>
        <v>0</v>
      </c>
      <c r="AC227" s="179">
        <f>IF($C227=$D$2,'FLETES (#) MAYO'!AC227*AC$2,IF($C227=$D$3,'FLETES (#) MAYO'!AC227*AC$3,IF($C227=$D$4,'FLETES (#) MAYO'!AC227*AC$4,IF($C227=$D$5,'FLETES (#) MAYO'!AC227*AC$5,0))))</f>
        <v>0</v>
      </c>
      <c r="AD227" s="179">
        <f>IF($C227=$D$2,'FLETES (#) MAYO'!AD227*AD$2,IF($C227=$D$3,'FLETES (#) MAYO'!AD227*AD$3,IF($C227=$D$4,'FLETES (#) MAYO'!AD227*AD$4,IF($C227=$D$5,'FLETES (#) MAYO'!AD227*AD$5,0))))</f>
        <v>0</v>
      </c>
      <c r="AE227" s="179">
        <f>IF($C227=$D$2,'FLETES (#) MAYO'!AE227*AE$2,IF($C227=$D$3,'FLETES (#) MAYO'!AE227*AE$3,IF($C227=$D$4,'FLETES (#) MAYO'!AE227*AE$4,IF($C227=$D$5,'FLETES (#) MAYO'!AE227*AE$5,0))))</f>
        <v>0</v>
      </c>
      <c r="AF227" s="179">
        <f>IF($C227=$D$2,'FLETES (#) MAYO'!AF227*AF$2,IF($C227=$D$3,'FLETES (#) MAYO'!AF227*AF$3,IF($C227=$D$4,'FLETES (#) MAYO'!AF227*AF$4,IF($C227=$D$5,'FLETES (#) MAYO'!AF227*AF$5,0))))</f>
        <v>0</v>
      </c>
      <c r="AG227" s="179">
        <f>IF($C227=$D$2,'FLETES (#) MAYO'!AG227*AG$2,IF($C227=$D$3,'FLETES (#) MAYO'!AG227*AG$3,IF($C227=$D$4,'FLETES (#) MAYO'!AG227*AG$4,IF($C227=$D$5,'FLETES (#) MAYO'!AG227*AG$5,0))))</f>
        <v>0</v>
      </c>
      <c r="AH227" s="179">
        <f>IF($C227=$D$2,'FLETES (#) MAYO'!AH227*AH$2,IF($C227=$D$3,'FLETES (#) MAYO'!AH227*AH$3,IF($C227=$D$4,'FLETES (#) MAYO'!AH227*AH$4,IF($C227=$D$5,'FLETES (#) MAYO'!AH227*AH$5,0))))</f>
        <v>0</v>
      </c>
      <c r="AI227" s="179">
        <f>IF($C227=$D$2,'FLETES (#) MAYO'!AI227*AI$2,IF($C227=$D$3,'FLETES (#) MAYO'!AI227*AI$3,IF($C227=$D$4,'FLETES (#) MAYO'!AI227*AI$4,IF($C227=$D$5,'FLETES (#) MAYO'!AI227*AI$5,0))))</f>
        <v>0</v>
      </c>
      <c r="AJ227" s="179">
        <f>IF($C227=$D$2,'FLETES (#) MAYO'!AJ227*AJ$2,IF($C227=$D$3,'FLETES (#) MAYO'!AJ227*AJ$3,IF($C227=$D$4,'FLETES (#) MAYO'!AJ227*AJ$4,IF($C227=$D$5,'FLETES (#) MAYO'!AJ227*AJ$5,0))))</f>
        <v>0</v>
      </c>
      <c r="AK227" s="179">
        <f>IF($C227=$D$2,'FLETES (#) MAYO'!AK227*AK$2,IF($C227=$D$3,'FLETES (#) MAYO'!AK227*AK$3,IF($C227=$D$4,'FLETES (#) MAYO'!AK227*AK$4,IF($C227=$D$5,'FLETES (#) MAYO'!AK227*AK$5,0))))</f>
        <v>0</v>
      </c>
      <c r="AL227" s="179">
        <f>IF($C227=$D$2,'FLETES (#) MAYO'!AL227*AL$2,IF($C227=$D$3,'FLETES (#) MAYO'!AL227*AL$3,IF($C227=$D$4,'FLETES (#) MAYO'!AL227*AL$4,IF($C227=$D$5,'FLETES (#) MAYO'!AL227*AL$5,0))))</f>
        <v>0</v>
      </c>
      <c r="AM227" s="179">
        <f>IF($C227=$D$2,'FLETES (#) MAYO'!AM227*AM$2,IF($C227=$D$3,'FLETES (#) MAYO'!AM227*AM$3,IF($C227=$D$4,'FLETES (#) MAYO'!AM227*AM$4,IF($C227=$D$5,'FLETES (#) MAYO'!AM227*AM$5,0))))</f>
        <v>0</v>
      </c>
    </row>
    <row r="228" spans="1:39">
      <c r="A228" s="141"/>
      <c r="B228" s="165"/>
      <c r="C228" s="165"/>
      <c r="D228" s="178">
        <f t="shared" si="0"/>
        <v>0</v>
      </c>
      <c r="E228" s="179">
        <f>IF($C228=$D$2,'FLETES (#) MAYO'!E228*E$2,IF($C228=$D$3,'FLETES (#) MAYO'!E228*E$3,IF($C228=$D$4,'FLETES (#) MAYO'!E228*E$4,IF($C228=$D$5,'FLETES (#) MAYO'!E228*E$5,0))))</f>
        <v>0</v>
      </c>
      <c r="F228" s="179">
        <f>IF($C228=$D$2,'FLETES (#) MAYO'!F228*F$2,IF($C228=$D$3,'FLETES (#) MAYO'!F228*F$3,IF($C228=$D$4,'FLETES (#) MAYO'!F228*F$4,IF($C228=$D$5,'FLETES (#) MAYO'!F228*F$5,0))))</f>
        <v>0</v>
      </c>
      <c r="G228" s="179">
        <f>IF($C228=$D$2,'FLETES (#) MAYO'!G228*G$2,IF($C228=$D$3,'FLETES (#) MAYO'!G228*G$3,IF($C228=$D$4,'FLETES (#) MAYO'!G228*G$4,IF($C228=$D$5,'FLETES (#) MAYO'!G228*G$5,0))))</f>
        <v>0</v>
      </c>
      <c r="H228" s="179">
        <f>IF($C228=$D$2,'FLETES (#) MAYO'!H228*H$2,IF($C228=$D$3,'FLETES (#) MAYO'!H228*H$3,IF($C228=$D$4,'FLETES (#) MAYO'!H228*H$4,IF($C228=$D$5,'FLETES (#) MAYO'!H228*H$5,0))))</f>
        <v>0</v>
      </c>
      <c r="I228" s="179">
        <f>IF($C228=$D$2,'FLETES (#) MAYO'!I228*I$2,IF($C228=$D$3,'FLETES (#) MAYO'!I228*I$3,IF($C228=$D$4,'FLETES (#) MAYO'!I228*I$4,IF($C228=$D$5,'FLETES (#) MAYO'!I228*I$5,0))))</f>
        <v>0</v>
      </c>
      <c r="J228" s="179">
        <f>IF($C228=$D$2,'FLETES (#) MAYO'!J228*J$2,IF($C228=$D$3,'FLETES (#) MAYO'!J228*J$3,IF($C228=$D$4,'FLETES (#) MAYO'!J228*J$4,IF($C228=$D$5,'FLETES (#) MAYO'!J228*J$5,0))))</f>
        <v>0</v>
      </c>
      <c r="K228" s="179">
        <f>IF($C228=$D$2,'FLETES (#) MAYO'!K228*K$2,IF($C228=$D$3,'FLETES (#) MAYO'!K228*K$3,IF($C228=$D$4,'FLETES (#) MAYO'!K228*K$4,IF($C228=$D$5,'FLETES (#) MAYO'!K228*K$5,0))))</f>
        <v>0</v>
      </c>
      <c r="L228" s="179">
        <f>IF($C228=$D$2,'FLETES (#) MAYO'!L228*L$2,IF($C228=$D$3,'FLETES (#) MAYO'!L228*L$3,IF($C228=$D$4,'FLETES (#) MAYO'!L228*L$4,IF($C228=$D$5,'FLETES (#) MAYO'!L228*L$5,0))))</f>
        <v>0</v>
      </c>
      <c r="M228" s="179">
        <f>IF($C228=$D$2,'FLETES (#) MAYO'!M228*M$2,IF($C228=$D$3,'FLETES (#) MAYO'!M228*M$3,IF($C228=$D$4,'FLETES (#) MAYO'!M228*M$4,IF($C228=$D$5,'FLETES (#) MAYO'!M228*M$5,0))))</f>
        <v>0</v>
      </c>
      <c r="N228" s="179">
        <f>IF($C228=$D$2,'FLETES (#) MAYO'!N228*N$2,IF($C228=$D$3,'FLETES (#) MAYO'!N228*N$3,IF($C228=$D$4,'FLETES (#) MAYO'!N228*N$4,IF($C228=$D$5,'FLETES (#) MAYO'!N228*N$5,0))))</f>
        <v>0</v>
      </c>
      <c r="O228" s="179">
        <f>IF($C228=$D$2,'FLETES (#) MAYO'!O228*O$2,IF($C228=$D$3,'FLETES (#) MAYO'!O228*O$3,IF($C228=$D$4,'FLETES (#) MAYO'!O228*O$4,IF($C228=$D$5,'FLETES (#) MAYO'!O228*O$5,0))))</f>
        <v>0</v>
      </c>
      <c r="P228" s="179">
        <f>IF($C228=$D$2,'FLETES (#) MAYO'!P228*P$2,IF($C228=$D$3,'FLETES (#) MAYO'!P228*P$3,IF($C228=$D$4,'FLETES (#) MAYO'!P228*P$4,IF($C228=$D$5,'FLETES (#) MAYO'!P228*P$5,0))))</f>
        <v>0</v>
      </c>
      <c r="Q228" s="179">
        <f>IF($C228=$D$2,'FLETES (#) MAYO'!Q228*Q$2,IF($C228=$D$3,'FLETES (#) MAYO'!Q228*Q$3,IF($C228=$D$4,'FLETES (#) MAYO'!Q228*Q$4,IF($C228=$D$5,'FLETES (#) MAYO'!Q228*Q$5,0))))</f>
        <v>0</v>
      </c>
      <c r="R228" s="179">
        <f>IF($C228=$D$2,'FLETES (#) MAYO'!R228*R$2,IF($C228=$D$3,'FLETES (#) MAYO'!R228*R$3,IF($C228=$D$4,'FLETES (#) MAYO'!R228*R$4,IF($C228=$D$5,'FLETES (#) MAYO'!R228*R$5,0))))</f>
        <v>0</v>
      </c>
      <c r="S228" s="179">
        <f>IF($C228=$D$2,'FLETES (#) MAYO'!S228*S$2,IF($C228=$D$3,'FLETES (#) MAYO'!S228*S$3,IF($C228=$D$4,'FLETES (#) MAYO'!S228*S$4,IF($C228=$D$5,'FLETES (#) MAYO'!S228*S$5,0))))</f>
        <v>0</v>
      </c>
      <c r="T228" s="179">
        <f>IF($C228=$D$2,'FLETES (#) MAYO'!T228*T$2,IF($C228=$D$3,'FLETES (#) MAYO'!T228*T$3,IF($C228=$D$4,'FLETES (#) MAYO'!T228*T$4,IF($C228=$D$5,'FLETES (#) MAYO'!T228*T$5,0))))</f>
        <v>0</v>
      </c>
      <c r="U228" s="179">
        <f>IF($C228=$D$2,'FLETES (#) MAYO'!U228*U$2,IF($C228=$D$3,'FLETES (#) MAYO'!U228*U$3,IF($C228=$D$4,'FLETES (#) MAYO'!U228*U$4,IF($C228=$D$5,'FLETES (#) MAYO'!U228*U$5,0))))</f>
        <v>0</v>
      </c>
      <c r="V228" s="179">
        <f>IF($C228=$D$2,'FLETES (#) MAYO'!V228*V$2,IF($C228=$D$3,'FLETES (#) MAYO'!V228*V$3,IF($C228=$D$4,'FLETES (#) MAYO'!V228*V$4,IF($C228=$D$5,'FLETES (#) MAYO'!V228*V$5,0))))</f>
        <v>0</v>
      </c>
      <c r="W228" s="179">
        <f>IF($C228=$D$2,'FLETES (#) MAYO'!W228*W$2,IF($C228=$D$3,'FLETES (#) MAYO'!W228*W$3,IF($C228=$D$4,'FLETES (#) MAYO'!W228*W$4,IF($C228=$D$5,'FLETES (#) MAYO'!W228*W$5,0))))</f>
        <v>0</v>
      </c>
      <c r="X228" s="179">
        <f>IF($C228=$D$2,'FLETES (#) MAYO'!X228*X$2,IF($C228=$D$3,'FLETES (#) MAYO'!X228*X$3,IF($C228=$D$4,'FLETES (#) MAYO'!X228*X$4,IF($C228=$D$5,'FLETES (#) MAYO'!X228*X$5,0))))</f>
        <v>0</v>
      </c>
      <c r="Y228" s="179">
        <f>IF($C228=$D$2,'FLETES (#) MAYO'!Y228*Y$2,IF($C228=$D$3,'FLETES (#) MAYO'!Y228*Y$3,IF($C228=$D$4,'FLETES (#) MAYO'!Y228*Y$4,IF($C228=$D$5,'FLETES (#) MAYO'!Y228*Y$5,0))))</f>
        <v>0</v>
      </c>
      <c r="Z228" s="179">
        <f>IF($C228=$D$2,'FLETES (#) MAYO'!Z228*Z$2,IF($C228=$D$3,'FLETES (#) MAYO'!Z228*Z$3,IF($C228=$D$4,'FLETES (#) MAYO'!Z228*Z$4,IF($C228=$D$5,'FLETES (#) MAYO'!Z228*Z$5,0))))</f>
        <v>0</v>
      </c>
      <c r="AA228" s="179">
        <f>IF($C228=$D$2,'FLETES (#) MAYO'!AA228*AA$2,IF($C228=$D$3,'FLETES (#) MAYO'!AA228*AA$3,IF($C228=$D$4,'FLETES (#) MAYO'!AA228*AA$4,IF($C228=$D$5,'FLETES (#) MAYO'!AA228*AA$5,0))))</f>
        <v>0</v>
      </c>
      <c r="AB228" s="179">
        <f>IF($C228=$D$2,'FLETES (#) MAYO'!AB228*AB$2,IF($C228=$D$3,'FLETES (#) MAYO'!AB228*AB$3,IF($C228=$D$4,'FLETES (#) MAYO'!AB228*AB$4,IF($C228=$D$5,'FLETES (#) MAYO'!AB228*AB$5,0))))</f>
        <v>0</v>
      </c>
      <c r="AC228" s="179">
        <f>IF($C228=$D$2,'FLETES (#) MAYO'!AC228*AC$2,IF($C228=$D$3,'FLETES (#) MAYO'!AC228*AC$3,IF($C228=$D$4,'FLETES (#) MAYO'!AC228*AC$4,IF($C228=$D$5,'FLETES (#) MAYO'!AC228*AC$5,0))))</f>
        <v>0</v>
      </c>
      <c r="AD228" s="179">
        <f>IF($C228=$D$2,'FLETES (#) MAYO'!AD228*AD$2,IF($C228=$D$3,'FLETES (#) MAYO'!AD228*AD$3,IF($C228=$D$4,'FLETES (#) MAYO'!AD228*AD$4,IF($C228=$D$5,'FLETES (#) MAYO'!AD228*AD$5,0))))</f>
        <v>0</v>
      </c>
      <c r="AE228" s="179">
        <f>IF($C228=$D$2,'FLETES (#) MAYO'!AE228*AE$2,IF($C228=$D$3,'FLETES (#) MAYO'!AE228*AE$3,IF($C228=$D$4,'FLETES (#) MAYO'!AE228*AE$4,IF($C228=$D$5,'FLETES (#) MAYO'!AE228*AE$5,0))))</f>
        <v>0</v>
      </c>
      <c r="AF228" s="179">
        <f>IF($C228=$D$2,'FLETES (#) MAYO'!AF228*AF$2,IF($C228=$D$3,'FLETES (#) MAYO'!AF228*AF$3,IF($C228=$D$4,'FLETES (#) MAYO'!AF228*AF$4,IF($C228=$D$5,'FLETES (#) MAYO'!AF228*AF$5,0))))</f>
        <v>0</v>
      </c>
      <c r="AG228" s="179">
        <f>IF($C228=$D$2,'FLETES (#) MAYO'!AG228*AG$2,IF($C228=$D$3,'FLETES (#) MAYO'!AG228*AG$3,IF($C228=$D$4,'FLETES (#) MAYO'!AG228*AG$4,IF($C228=$D$5,'FLETES (#) MAYO'!AG228*AG$5,0))))</f>
        <v>0</v>
      </c>
      <c r="AH228" s="179">
        <f>IF($C228=$D$2,'FLETES (#) MAYO'!AH228*AH$2,IF($C228=$D$3,'FLETES (#) MAYO'!AH228*AH$3,IF($C228=$D$4,'FLETES (#) MAYO'!AH228*AH$4,IF($C228=$D$5,'FLETES (#) MAYO'!AH228*AH$5,0))))</f>
        <v>0</v>
      </c>
      <c r="AI228" s="179">
        <f>IF($C228=$D$2,'FLETES (#) MAYO'!AI228*AI$2,IF($C228=$D$3,'FLETES (#) MAYO'!AI228*AI$3,IF($C228=$D$4,'FLETES (#) MAYO'!AI228*AI$4,IF($C228=$D$5,'FLETES (#) MAYO'!AI228*AI$5,0))))</f>
        <v>0</v>
      </c>
      <c r="AJ228" s="179">
        <f>IF($C228=$D$2,'FLETES (#) MAYO'!AJ228*AJ$2,IF($C228=$D$3,'FLETES (#) MAYO'!AJ228*AJ$3,IF($C228=$D$4,'FLETES (#) MAYO'!AJ228*AJ$4,IF($C228=$D$5,'FLETES (#) MAYO'!AJ228*AJ$5,0))))</f>
        <v>0</v>
      </c>
      <c r="AK228" s="179">
        <f>IF($C228=$D$2,'FLETES (#) MAYO'!AK228*AK$2,IF($C228=$D$3,'FLETES (#) MAYO'!AK228*AK$3,IF($C228=$D$4,'FLETES (#) MAYO'!AK228*AK$4,IF($C228=$D$5,'FLETES (#) MAYO'!AK228*AK$5,0))))</f>
        <v>0</v>
      </c>
      <c r="AL228" s="179">
        <f>IF($C228=$D$2,'FLETES (#) MAYO'!AL228*AL$2,IF($C228=$D$3,'FLETES (#) MAYO'!AL228*AL$3,IF($C228=$D$4,'FLETES (#) MAYO'!AL228*AL$4,IF($C228=$D$5,'FLETES (#) MAYO'!AL228*AL$5,0))))</f>
        <v>0</v>
      </c>
      <c r="AM228" s="179">
        <f>IF($C228=$D$2,'FLETES (#) MAYO'!AM228*AM$2,IF($C228=$D$3,'FLETES (#) MAYO'!AM228*AM$3,IF($C228=$D$4,'FLETES (#) MAYO'!AM228*AM$4,IF($C228=$D$5,'FLETES (#) MAYO'!AM228*AM$5,0))))</f>
        <v>0</v>
      </c>
    </row>
    <row r="229" spans="1:39">
      <c r="A229" s="141"/>
      <c r="B229" s="165"/>
      <c r="C229" s="165"/>
      <c r="D229" s="178">
        <f t="shared" si="0"/>
        <v>0</v>
      </c>
      <c r="E229" s="179">
        <f>IF($C229=$D$2,'FLETES (#) MAYO'!E229*E$2,IF($C229=$D$3,'FLETES (#) MAYO'!E229*E$3,IF($C229=$D$4,'FLETES (#) MAYO'!E229*E$4,IF($C229=$D$5,'FLETES (#) MAYO'!E229*E$5,0))))</f>
        <v>0</v>
      </c>
      <c r="F229" s="179">
        <f>IF($C229=$D$2,'FLETES (#) MAYO'!F229*F$2,IF($C229=$D$3,'FLETES (#) MAYO'!F229*F$3,IF($C229=$D$4,'FLETES (#) MAYO'!F229*F$4,IF($C229=$D$5,'FLETES (#) MAYO'!F229*F$5,0))))</f>
        <v>0</v>
      </c>
      <c r="G229" s="179">
        <f>IF($C229=$D$2,'FLETES (#) MAYO'!G229*G$2,IF($C229=$D$3,'FLETES (#) MAYO'!G229*G$3,IF($C229=$D$4,'FLETES (#) MAYO'!G229*G$4,IF($C229=$D$5,'FLETES (#) MAYO'!G229*G$5,0))))</f>
        <v>0</v>
      </c>
      <c r="H229" s="179">
        <f>IF($C229=$D$2,'FLETES (#) MAYO'!H229*H$2,IF($C229=$D$3,'FLETES (#) MAYO'!H229*H$3,IF($C229=$D$4,'FLETES (#) MAYO'!H229*H$4,IF($C229=$D$5,'FLETES (#) MAYO'!H229*H$5,0))))</f>
        <v>0</v>
      </c>
      <c r="I229" s="179">
        <f>IF($C229=$D$2,'FLETES (#) MAYO'!I229*I$2,IF($C229=$D$3,'FLETES (#) MAYO'!I229*I$3,IF($C229=$D$4,'FLETES (#) MAYO'!I229*I$4,IF($C229=$D$5,'FLETES (#) MAYO'!I229*I$5,0))))</f>
        <v>0</v>
      </c>
      <c r="J229" s="179">
        <f>IF($C229=$D$2,'FLETES (#) MAYO'!J229*J$2,IF($C229=$D$3,'FLETES (#) MAYO'!J229*J$3,IF($C229=$D$4,'FLETES (#) MAYO'!J229*J$4,IF($C229=$D$5,'FLETES (#) MAYO'!J229*J$5,0))))</f>
        <v>0</v>
      </c>
      <c r="K229" s="179">
        <f>IF($C229=$D$2,'FLETES (#) MAYO'!K229*K$2,IF($C229=$D$3,'FLETES (#) MAYO'!K229*K$3,IF($C229=$D$4,'FLETES (#) MAYO'!K229*K$4,IF($C229=$D$5,'FLETES (#) MAYO'!K229*K$5,0))))</f>
        <v>0</v>
      </c>
      <c r="L229" s="179">
        <f>IF($C229=$D$2,'FLETES (#) MAYO'!L229*L$2,IF($C229=$D$3,'FLETES (#) MAYO'!L229*L$3,IF($C229=$D$4,'FLETES (#) MAYO'!L229*L$4,IF($C229=$D$5,'FLETES (#) MAYO'!L229*L$5,0))))</f>
        <v>0</v>
      </c>
      <c r="M229" s="179">
        <f>IF($C229=$D$2,'FLETES (#) MAYO'!M229*M$2,IF($C229=$D$3,'FLETES (#) MAYO'!M229*M$3,IF($C229=$D$4,'FLETES (#) MAYO'!M229*M$4,IF($C229=$D$5,'FLETES (#) MAYO'!M229*M$5,0))))</f>
        <v>0</v>
      </c>
      <c r="N229" s="179">
        <f>IF($C229=$D$2,'FLETES (#) MAYO'!N229*N$2,IF($C229=$D$3,'FLETES (#) MAYO'!N229*N$3,IF($C229=$D$4,'FLETES (#) MAYO'!N229*N$4,IF($C229=$D$5,'FLETES (#) MAYO'!N229*N$5,0))))</f>
        <v>0</v>
      </c>
      <c r="O229" s="179">
        <f>IF($C229=$D$2,'FLETES (#) MAYO'!O229*O$2,IF($C229=$D$3,'FLETES (#) MAYO'!O229*O$3,IF($C229=$D$4,'FLETES (#) MAYO'!O229*O$4,IF($C229=$D$5,'FLETES (#) MAYO'!O229*O$5,0))))</f>
        <v>0</v>
      </c>
      <c r="P229" s="179">
        <f>IF($C229=$D$2,'FLETES (#) MAYO'!P229*P$2,IF($C229=$D$3,'FLETES (#) MAYO'!P229*P$3,IF($C229=$D$4,'FLETES (#) MAYO'!P229*P$4,IF($C229=$D$5,'FLETES (#) MAYO'!P229*P$5,0))))</f>
        <v>0</v>
      </c>
      <c r="Q229" s="179">
        <f>IF($C229=$D$2,'FLETES (#) MAYO'!Q229*Q$2,IF($C229=$D$3,'FLETES (#) MAYO'!Q229*Q$3,IF($C229=$D$4,'FLETES (#) MAYO'!Q229*Q$4,IF($C229=$D$5,'FLETES (#) MAYO'!Q229*Q$5,0))))</f>
        <v>0</v>
      </c>
      <c r="R229" s="179">
        <f>IF($C229=$D$2,'FLETES (#) MAYO'!R229*R$2,IF($C229=$D$3,'FLETES (#) MAYO'!R229*R$3,IF($C229=$D$4,'FLETES (#) MAYO'!R229*R$4,IF($C229=$D$5,'FLETES (#) MAYO'!R229*R$5,0))))</f>
        <v>0</v>
      </c>
      <c r="S229" s="179">
        <f>IF($C229=$D$2,'FLETES (#) MAYO'!S229*S$2,IF($C229=$D$3,'FLETES (#) MAYO'!S229*S$3,IF($C229=$D$4,'FLETES (#) MAYO'!S229*S$4,IF($C229=$D$5,'FLETES (#) MAYO'!S229*S$5,0))))</f>
        <v>0</v>
      </c>
      <c r="T229" s="179">
        <f>IF($C229=$D$2,'FLETES (#) MAYO'!T229*T$2,IF($C229=$D$3,'FLETES (#) MAYO'!T229*T$3,IF($C229=$D$4,'FLETES (#) MAYO'!T229*T$4,IF($C229=$D$5,'FLETES (#) MAYO'!T229*T$5,0))))</f>
        <v>0</v>
      </c>
      <c r="U229" s="179">
        <f>IF($C229=$D$2,'FLETES (#) MAYO'!U229*U$2,IF($C229=$D$3,'FLETES (#) MAYO'!U229*U$3,IF($C229=$D$4,'FLETES (#) MAYO'!U229*U$4,IF($C229=$D$5,'FLETES (#) MAYO'!U229*U$5,0))))</f>
        <v>0</v>
      </c>
      <c r="V229" s="179">
        <f>IF($C229=$D$2,'FLETES (#) MAYO'!V229*V$2,IF($C229=$D$3,'FLETES (#) MAYO'!V229*V$3,IF($C229=$D$4,'FLETES (#) MAYO'!V229*V$4,IF($C229=$D$5,'FLETES (#) MAYO'!V229*V$5,0))))</f>
        <v>0</v>
      </c>
      <c r="W229" s="179">
        <f>IF($C229=$D$2,'FLETES (#) MAYO'!W229*W$2,IF($C229=$D$3,'FLETES (#) MAYO'!W229*W$3,IF($C229=$D$4,'FLETES (#) MAYO'!W229*W$4,IF($C229=$D$5,'FLETES (#) MAYO'!W229*W$5,0))))</f>
        <v>0</v>
      </c>
      <c r="X229" s="179">
        <f>IF($C229=$D$2,'FLETES (#) MAYO'!X229*X$2,IF($C229=$D$3,'FLETES (#) MAYO'!X229*X$3,IF($C229=$D$4,'FLETES (#) MAYO'!X229*X$4,IF($C229=$D$5,'FLETES (#) MAYO'!X229*X$5,0))))</f>
        <v>0</v>
      </c>
      <c r="Y229" s="179">
        <f>IF($C229=$D$2,'FLETES (#) MAYO'!Y229*Y$2,IF($C229=$D$3,'FLETES (#) MAYO'!Y229*Y$3,IF($C229=$D$4,'FLETES (#) MAYO'!Y229*Y$4,IF($C229=$D$5,'FLETES (#) MAYO'!Y229*Y$5,0))))</f>
        <v>0</v>
      </c>
      <c r="Z229" s="179">
        <f>IF($C229=$D$2,'FLETES (#) MAYO'!Z229*Z$2,IF($C229=$D$3,'FLETES (#) MAYO'!Z229*Z$3,IF($C229=$D$4,'FLETES (#) MAYO'!Z229*Z$4,IF($C229=$D$5,'FLETES (#) MAYO'!Z229*Z$5,0))))</f>
        <v>0</v>
      </c>
      <c r="AA229" s="179">
        <f>IF($C229=$D$2,'FLETES (#) MAYO'!AA229*AA$2,IF($C229=$D$3,'FLETES (#) MAYO'!AA229*AA$3,IF($C229=$D$4,'FLETES (#) MAYO'!AA229*AA$4,IF($C229=$D$5,'FLETES (#) MAYO'!AA229*AA$5,0))))</f>
        <v>0</v>
      </c>
      <c r="AB229" s="179">
        <f>IF($C229=$D$2,'FLETES (#) MAYO'!AB229*AB$2,IF($C229=$D$3,'FLETES (#) MAYO'!AB229*AB$3,IF($C229=$D$4,'FLETES (#) MAYO'!AB229*AB$4,IF($C229=$D$5,'FLETES (#) MAYO'!AB229*AB$5,0))))</f>
        <v>0</v>
      </c>
      <c r="AC229" s="179">
        <f>IF($C229=$D$2,'FLETES (#) MAYO'!AC229*AC$2,IF($C229=$D$3,'FLETES (#) MAYO'!AC229*AC$3,IF($C229=$D$4,'FLETES (#) MAYO'!AC229*AC$4,IF($C229=$D$5,'FLETES (#) MAYO'!AC229*AC$5,0))))</f>
        <v>0</v>
      </c>
      <c r="AD229" s="179">
        <f>IF($C229=$D$2,'FLETES (#) MAYO'!AD229*AD$2,IF($C229=$D$3,'FLETES (#) MAYO'!AD229*AD$3,IF($C229=$D$4,'FLETES (#) MAYO'!AD229*AD$4,IF($C229=$D$5,'FLETES (#) MAYO'!AD229*AD$5,0))))</f>
        <v>0</v>
      </c>
      <c r="AE229" s="179">
        <f>IF($C229=$D$2,'FLETES (#) MAYO'!AE229*AE$2,IF($C229=$D$3,'FLETES (#) MAYO'!AE229*AE$3,IF($C229=$D$4,'FLETES (#) MAYO'!AE229*AE$4,IF($C229=$D$5,'FLETES (#) MAYO'!AE229*AE$5,0))))</f>
        <v>0</v>
      </c>
      <c r="AF229" s="179">
        <f>IF($C229=$D$2,'FLETES (#) MAYO'!AF229*AF$2,IF($C229=$D$3,'FLETES (#) MAYO'!AF229*AF$3,IF($C229=$D$4,'FLETES (#) MAYO'!AF229*AF$4,IF($C229=$D$5,'FLETES (#) MAYO'!AF229*AF$5,0))))</f>
        <v>0</v>
      </c>
      <c r="AG229" s="179">
        <f>IF($C229=$D$2,'FLETES (#) MAYO'!AG229*AG$2,IF($C229=$D$3,'FLETES (#) MAYO'!AG229*AG$3,IF($C229=$D$4,'FLETES (#) MAYO'!AG229*AG$4,IF($C229=$D$5,'FLETES (#) MAYO'!AG229*AG$5,0))))</f>
        <v>0</v>
      </c>
      <c r="AH229" s="179">
        <f>IF($C229=$D$2,'FLETES (#) MAYO'!AH229*AH$2,IF($C229=$D$3,'FLETES (#) MAYO'!AH229*AH$3,IF($C229=$D$4,'FLETES (#) MAYO'!AH229*AH$4,IF($C229=$D$5,'FLETES (#) MAYO'!AH229*AH$5,0))))</f>
        <v>0</v>
      </c>
      <c r="AI229" s="179">
        <f>IF($C229=$D$2,'FLETES (#) MAYO'!AI229*AI$2,IF($C229=$D$3,'FLETES (#) MAYO'!AI229*AI$3,IF($C229=$D$4,'FLETES (#) MAYO'!AI229*AI$4,IF($C229=$D$5,'FLETES (#) MAYO'!AI229*AI$5,0))))</f>
        <v>0</v>
      </c>
      <c r="AJ229" s="179">
        <f>IF($C229=$D$2,'FLETES (#) MAYO'!AJ229*AJ$2,IF($C229=$D$3,'FLETES (#) MAYO'!AJ229*AJ$3,IF($C229=$D$4,'FLETES (#) MAYO'!AJ229*AJ$4,IF($C229=$D$5,'FLETES (#) MAYO'!AJ229*AJ$5,0))))</f>
        <v>0</v>
      </c>
      <c r="AK229" s="179">
        <f>IF($C229=$D$2,'FLETES (#) MAYO'!AK229*AK$2,IF($C229=$D$3,'FLETES (#) MAYO'!AK229*AK$3,IF($C229=$D$4,'FLETES (#) MAYO'!AK229*AK$4,IF($C229=$D$5,'FLETES (#) MAYO'!AK229*AK$5,0))))</f>
        <v>0</v>
      </c>
      <c r="AL229" s="179">
        <f>IF($C229=$D$2,'FLETES (#) MAYO'!AL229*AL$2,IF($C229=$D$3,'FLETES (#) MAYO'!AL229*AL$3,IF($C229=$D$4,'FLETES (#) MAYO'!AL229*AL$4,IF($C229=$D$5,'FLETES (#) MAYO'!AL229*AL$5,0))))</f>
        <v>0</v>
      </c>
      <c r="AM229" s="179">
        <f>IF($C229=$D$2,'FLETES (#) MAYO'!AM229*AM$2,IF($C229=$D$3,'FLETES (#) MAYO'!AM229*AM$3,IF($C229=$D$4,'FLETES (#) MAYO'!AM229*AM$4,IF($C229=$D$5,'FLETES (#) MAYO'!AM229*AM$5,0))))</f>
        <v>0</v>
      </c>
    </row>
    <row r="230" spans="1:39">
      <c r="A230" s="141"/>
      <c r="B230" s="165"/>
      <c r="C230" s="165"/>
      <c r="D230" s="178">
        <f t="shared" si="0"/>
        <v>0</v>
      </c>
      <c r="E230" s="179">
        <f>IF($C230=$D$2,'FLETES (#) MAYO'!E230*E$2,IF($C230=$D$3,'FLETES (#) MAYO'!E230*E$3,IF($C230=$D$4,'FLETES (#) MAYO'!E230*E$4,IF($C230=$D$5,'FLETES (#) MAYO'!E230*E$5,0))))</f>
        <v>0</v>
      </c>
      <c r="F230" s="179">
        <f>IF($C230=$D$2,'FLETES (#) MAYO'!F230*F$2,IF($C230=$D$3,'FLETES (#) MAYO'!F230*F$3,IF($C230=$D$4,'FLETES (#) MAYO'!F230*F$4,IF($C230=$D$5,'FLETES (#) MAYO'!F230*F$5,0))))</f>
        <v>0</v>
      </c>
      <c r="G230" s="179">
        <f>IF($C230=$D$2,'FLETES (#) MAYO'!G230*G$2,IF($C230=$D$3,'FLETES (#) MAYO'!G230*G$3,IF($C230=$D$4,'FLETES (#) MAYO'!G230*G$4,IF($C230=$D$5,'FLETES (#) MAYO'!G230*G$5,0))))</f>
        <v>0</v>
      </c>
      <c r="H230" s="179">
        <f>IF($C230=$D$2,'FLETES (#) MAYO'!H230*H$2,IF($C230=$D$3,'FLETES (#) MAYO'!H230*H$3,IF($C230=$D$4,'FLETES (#) MAYO'!H230*H$4,IF($C230=$D$5,'FLETES (#) MAYO'!H230*H$5,0))))</f>
        <v>0</v>
      </c>
      <c r="I230" s="179">
        <f>IF($C230=$D$2,'FLETES (#) MAYO'!I230*I$2,IF($C230=$D$3,'FLETES (#) MAYO'!I230*I$3,IF($C230=$D$4,'FLETES (#) MAYO'!I230*I$4,IF($C230=$D$5,'FLETES (#) MAYO'!I230*I$5,0))))</f>
        <v>0</v>
      </c>
      <c r="J230" s="179">
        <f>IF($C230=$D$2,'FLETES (#) MAYO'!J230*J$2,IF($C230=$D$3,'FLETES (#) MAYO'!J230*J$3,IF($C230=$D$4,'FLETES (#) MAYO'!J230*J$4,IF($C230=$D$5,'FLETES (#) MAYO'!J230*J$5,0))))</f>
        <v>0</v>
      </c>
      <c r="K230" s="179">
        <f>IF($C230=$D$2,'FLETES (#) MAYO'!K230*K$2,IF($C230=$D$3,'FLETES (#) MAYO'!K230*K$3,IF($C230=$D$4,'FLETES (#) MAYO'!K230*K$4,IF($C230=$D$5,'FLETES (#) MAYO'!K230*K$5,0))))</f>
        <v>0</v>
      </c>
      <c r="L230" s="179">
        <f>IF($C230=$D$2,'FLETES (#) MAYO'!L230*L$2,IF($C230=$D$3,'FLETES (#) MAYO'!L230*L$3,IF($C230=$D$4,'FLETES (#) MAYO'!L230*L$4,IF($C230=$D$5,'FLETES (#) MAYO'!L230*L$5,0))))</f>
        <v>0</v>
      </c>
      <c r="M230" s="179">
        <f>IF($C230=$D$2,'FLETES (#) MAYO'!M230*M$2,IF($C230=$D$3,'FLETES (#) MAYO'!M230*M$3,IF($C230=$D$4,'FLETES (#) MAYO'!M230*M$4,IF($C230=$D$5,'FLETES (#) MAYO'!M230*M$5,0))))</f>
        <v>0</v>
      </c>
      <c r="N230" s="179">
        <f>IF($C230=$D$2,'FLETES (#) MAYO'!N230*N$2,IF($C230=$D$3,'FLETES (#) MAYO'!N230*N$3,IF($C230=$D$4,'FLETES (#) MAYO'!N230*N$4,IF($C230=$D$5,'FLETES (#) MAYO'!N230*N$5,0))))</f>
        <v>0</v>
      </c>
      <c r="O230" s="179">
        <f>IF($C230=$D$2,'FLETES (#) MAYO'!O230*O$2,IF($C230=$D$3,'FLETES (#) MAYO'!O230*O$3,IF($C230=$D$4,'FLETES (#) MAYO'!O230*O$4,IF($C230=$D$5,'FLETES (#) MAYO'!O230*O$5,0))))</f>
        <v>0</v>
      </c>
      <c r="P230" s="179">
        <f>IF($C230=$D$2,'FLETES (#) MAYO'!P230*P$2,IF($C230=$D$3,'FLETES (#) MAYO'!P230*P$3,IF($C230=$D$4,'FLETES (#) MAYO'!P230*P$4,IF($C230=$D$5,'FLETES (#) MAYO'!P230*P$5,0))))</f>
        <v>0</v>
      </c>
      <c r="Q230" s="179">
        <f>IF($C230=$D$2,'FLETES (#) MAYO'!Q230*Q$2,IF($C230=$D$3,'FLETES (#) MAYO'!Q230*Q$3,IF($C230=$D$4,'FLETES (#) MAYO'!Q230*Q$4,IF($C230=$D$5,'FLETES (#) MAYO'!Q230*Q$5,0))))</f>
        <v>0</v>
      </c>
      <c r="R230" s="179">
        <f>IF($C230=$D$2,'FLETES (#) MAYO'!R230*R$2,IF($C230=$D$3,'FLETES (#) MAYO'!R230*R$3,IF($C230=$D$4,'FLETES (#) MAYO'!R230*R$4,IF($C230=$D$5,'FLETES (#) MAYO'!R230*R$5,0))))</f>
        <v>0</v>
      </c>
      <c r="S230" s="179">
        <f>IF($C230=$D$2,'FLETES (#) MAYO'!S230*S$2,IF($C230=$D$3,'FLETES (#) MAYO'!S230*S$3,IF($C230=$D$4,'FLETES (#) MAYO'!S230*S$4,IF($C230=$D$5,'FLETES (#) MAYO'!S230*S$5,0))))</f>
        <v>0</v>
      </c>
      <c r="T230" s="179">
        <f>IF($C230=$D$2,'FLETES (#) MAYO'!T230*T$2,IF($C230=$D$3,'FLETES (#) MAYO'!T230*T$3,IF($C230=$D$4,'FLETES (#) MAYO'!T230*T$4,IF($C230=$D$5,'FLETES (#) MAYO'!T230*T$5,0))))</f>
        <v>0</v>
      </c>
      <c r="U230" s="179">
        <f>IF($C230=$D$2,'FLETES (#) MAYO'!U230*U$2,IF($C230=$D$3,'FLETES (#) MAYO'!U230*U$3,IF($C230=$D$4,'FLETES (#) MAYO'!U230*U$4,IF($C230=$D$5,'FLETES (#) MAYO'!U230*U$5,0))))</f>
        <v>0</v>
      </c>
      <c r="V230" s="179">
        <f>IF($C230=$D$2,'FLETES (#) MAYO'!V230*V$2,IF($C230=$D$3,'FLETES (#) MAYO'!V230*V$3,IF($C230=$D$4,'FLETES (#) MAYO'!V230*V$4,IF($C230=$D$5,'FLETES (#) MAYO'!V230*V$5,0))))</f>
        <v>0</v>
      </c>
      <c r="W230" s="179">
        <f>IF($C230=$D$2,'FLETES (#) MAYO'!W230*W$2,IF($C230=$D$3,'FLETES (#) MAYO'!W230*W$3,IF($C230=$D$4,'FLETES (#) MAYO'!W230*W$4,IF($C230=$D$5,'FLETES (#) MAYO'!W230*W$5,0))))</f>
        <v>0</v>
      </c>
      <c r="X230" s="179">
        <f>IF($C230=$D$2,'FLETES (#) MAYO'!X230*X$2,IF($C230=$D$3,'FLETES (#) MAYO'!X230*X$3,IF($C230=$D$4,'FLETES (#) MAYO'!X230*X$4,IF($C230=$D$5,'FLETES (#) MAYO'!X230*X$5,0))))</f>
        <v>0</v>
      </c>
      <c r="Y230" s="179">
        <f>IF($C230=$D$2,'FLETES (#) MAYO'!Y230*Y$2,IF($C230=$D$3,'FLETES (#) MAYO'!Y230*Y$3,IF($C230=$D$4,'FLETES (#) MAYO'!Y230*Y$4,IF($C230=$D$5,'FLETES (#) MAYO'!Y230*Y$5,0))))</f>
        <v>0</v>
      </c>
      <c r="Z230" s="179">
        <f>IF($C230=$D$2,'FLETES (#) MAYO'!Z230*Z$2,IF($C230=$D$3,'FLETES (#) MAYO'!Z230*Z$3,IF($C230=$D$4,'FLETES (#) MAYO'!Z230*Z$4,IF($C230=$D$5,'FLETES (#) MAYO'!Z230*Z$5,0))))</f>
        <v>0</v>
      </c>
      <c r="AA230" s="179">
        <f>IF($C230=$D$2,'FLETES (#) MAYO'!AA230*AA$2,IF($C230=$D$3,'FLETES (#) MAYO'!AA230*AA$3,IF($C230=$D$4,'FLETES (#) MAYO'!AA230*AA$4,IF($C230=$D$5,'FLETES (#) MAYO'!AA230*AA$5,0))))</f>
        <v>0</v>
      </c>
      <c r="AB230" s="179">
        <f>IF($C230=$D$2,'FLETES (#) MAYO'!AB230*AB$2,IF($C230=$D$3,'FLETES (#) MAYO'!AB230*AB$3,IF($C230=$D$4,'FLETES (#) MAYO'!AB230*AB$4,IF($C230=$D$5,'FLETES (#) MAYO'!AB230*AB$5,0))))</f>
        <v>0</v>
      </c>
      <c r="AC230" s="179">
        <f>IF($C230=$D$2,'FLETES (#) MAYO'!AC230*AC$2,IF($C230=$D$3,'FLETES (#) MAYO'!AC230*AC$3,IF($C230=$D$4,'FLETES (#) MAYO'!AC230*AC$4,IF($C230=$D$5,'FLETES (#) MAYO'!AC230*AC$5,0))))</f>
        <v>0</v>
      </c>
      <c r="AD230" s="179">
        <f>IF($C230=$D$2,'FLETES (#) MAYO'!AD230*AD$2,IF($C230=$D$3,'FLETES (#) MAYO'!AD230*AD$3,IF($C230=$D$4,'FLETES (#) MAYO'!AD230*AD$4,IF($C230=$D$5,'FLETES (#) MAYO'!AD230*AD$5,0))))</f>
        <v>0</v>
      </c>
      <c r="AE230" s="179">
        <f>IF($C230=$D$2,'FLETES (#) MAYO'!AE230*AE$2,IF($C230=$D$3,'FLETES (#) MAYO'!AE230*AE$3,IF($C230=$D$4,'FLETES (#) MAYO'!AE230*AE$4,IF($C230=$D$5,'FLETES (#) MAYO'!AE230*AE$5,0))))</f>
        <v>0</v>
      </c>
      <c r="AF230" s="179">
        <f>IF($C230=$D$2,'FLETES (#) MAYO'!AF230*AF$2,IF($C230=$D$3,'FLETES (#) MAYO'!AF230*AF$3,IF($C230=$D$4,'FLETES (#) MAYO'!AF230*AF$4,IF($C230=$D$5,'FLETES (#) MAYO'!AF230*AF$5,0))))</f>
        <v>0</v>
      </c>
      <c r="AG230" s="179">
        <f>IF($C230=$D$2,'FLETES (#) MAYO'!AG230*AG$2,IF($C230=$D$3,'FLETES (#) MAYO'!AG230*AG$3,IF($C230=$D$4,'FLETES (#) MAYO'!AG230*AG$4,IF($C230=$D$5,'FLETES (#) MAYO'!AG230*AG$5,0))))</f>
        <v>0</v>
      </c>
      <c r="AH230" s="179">
        <f>IF($C230=$D$2,'FLETES (#) MAYO'!AH230*AH$2,IF($C230=$D$3,'FLETES (#) MAYO'!AH230*AH$3,IF($C230=$D$4,'FLETES (#) MAYO'!AH230*AH$4,IF($C230=$D$5,'FLETES (#) MAYO'!AH230*AH$5,0))))</f>
        <v>0</v>
      </c>
      <c r="AI230" s="179">
        <f>IF($C230=$D$2,'FLETES (#) MAYO'!AI230*AI$2,IF($C230=$D$3,'FLETES (#) MAYO'!AI230*AI$3,IF($C230=$D$4,'FLETES (#) MAYO'!AI230*AI$4,IF($C230=$D$5,'FLETES (#) MAYO'!AI230*AI$5,0))))</f>
        <v>0</v>
      </c>
      <c r="AJ230" s="179">
        <f>IF($C230=$D$2,'FLETES (#) MAYO'!AJ230*AJ$2,IF($C230=$D$3,'FLETES (#) MAYO'!AJ230*AJ$3,IF($C230=$D$4,'FLETES (#) MAYO'!AJ230*AJ$4,IF($C230=$D$5,'FLETES (#) MAYO'!AJ230*AJ$5,0))))</f>
        <v>0</v>
      </c>
      <c r="AK230" s="179">
        <f>IF($C230=$D$2,'FLETES (#) MAYO'!AK230*AK$2,IF($C230=$D$3,'FLETES (#) MAYO'!AK230*AK$3,IF($C230=$D$4,'FLETES (#) MAYO'!AK230*AK$4,IF($C230=$D$5,'FLETES (#) MAYO'!AK230*AK$5,0))))</f>
        <v>0</v>
      </c>
      <c r="AL230" s="179">
        <f>IF($C230=$D$2,'FLETES (#) MAYO'!AL230*AL$2,IF($C230=$D$3,'FLETES (#) MAYO'!AL230*AL$3,IF($C230=$D$4,'FLETES (#) MAYO'!AL230*AL$4,IF($C230=$D$5,'FLETES (#) MAYO'!AL230*AL$5,0))))</f>
        <v>0</v>
      </c>
      <c r="AM230" s="179">
        <f>IF($C230=$D$2,'FLETES (#) MAYO'!AM230*AM$2,IF($C230=$D$3,'FLETES (#) MAYO'!AM230*AM$3,IF($C230=$D$4,'FLETES (#) MAYO'!AM230*AM$4,IF($C230=$D$5,'FLETES (#) MAYO'!AM230*AM$5,0))))</f>
        <v>0</v>
      </c>
    </row>
    <row r="231" spans="1:39">
      <c r="A231" s="141"/>
      <c r="B231" s="165"/>
      <c r="C231" s="165"/>
      <c r="D231" s="178">
        <f t="shared" si="0"/>
        <v>0</v>
      </c>
      <c r="E231" s="179">
        <f>IF($C231=$D$2,'FLETES (#) MAYO'!E231*E$2,IF($C231=$D$3,'FLETES (#) MAYO'!E231*E$3,IF($C231=$D$4,'FLETES (#) MAYO'!E231*E$4,IF($C231=$D$5,'FLETES (#) MAYO'!E231*E$5,0))))</f>
        <v>0</v>
      </c>
      <c r="F231" s="179">
        <f>IF($C231=$D$2,'FLETES (#) MAYO'!F231*F$2,IF($C231=$D$3,'FLETES (#) MAYO'!F231*F$3,IF($C231=$D$4,'FLETES (#) MAYO'!F231*F$4,IF($C231=$D$5,'FLETES (#) MAYO'!F231*F$5,0))))</f>
        <v>0</v>
      </c>
      <c r="G231" s="179">
        <f>IF($C231=$D$2,'FLETES (#) MAYO'!G231*G$2,IF($C231=$D$3,'FLETES (#) MAYO'!G231*G$3,IF($C231=$D$4,'FLETES (#) MAYO'!G231*G$4,IF($C231=$D$5,'FLETES (#) MAYO'!G231*G$5,0))))</f>
        <v>0</v>
      </c>
      <c r="H231" s="179">
        <f>IF($C231=$D$2,'FLETES (#) MAYO'!H231*H$2,IF($C231=$D$3,'FLETES (#) MAYO'!H231*H$3,IF($C231=$D$4,'FLETES (#) MAYO'!H231*H$4,IF($C231=$D$5,'FLETES (#) MAYO'!H231*H$5,0))))</f>
        <v>0</v>
      </c>
      <c r="I231" s="179">
        <f>IF($C231=$D$2,'FLETES (#) MAYO'!I231*I$2,IF($C231=$D$3,'FLETES (#) MAYO'!I231*I$3,IF($C231=$D$4,'FLETES (#) MAYO'!I231*I$4,IF($C231=$D$5,'FLETES (#) MAYO'!I231*I$5,0))))</f>
        <v>0</v>
      </c>
      <c r="J231" s="179">
        <f>IF($C231=$D$2,'FLETES (#) MAYO'!J231*J$2,IF($C231=$D$3,'FLETES (#) MAYO'!J231*J$3,IF($C231=$D$4,'FLETES (#) MAYO'!J231*J$4,IF($C231=$D$5,'FLETES (#) MAYO'!J231*J$5,0))))</f>
        <v>0</v>
      </c>
      <c r="K231" s="179">
        <f>IF($C231=$D$2,'FLETES (#) MAYO'!K231*K$2,IF($C231=$D$3,'FLETES (#) MAYO'!K231*K$3,IF($C231=$D$4,'FLETES (#) MAYO'!K231*K$4,IF($C231=$D$5,'FLETES (#) MAYO'!K231*K$5,0))))</f>
        <v>0</v>
      </c>
      <c r="L231" s="179">
        <f>IF($C231=$D$2,'FLETES (#) MAYO'!L231*L$2,IF($C231=$D$3,'FLETES (#) MAYO'!L231*L$3,IF($C231=$D$4,'FLETES (#) MAYO'!L231*L$4,IF($C231=$D$5,'FLETES (#) MAYO'!L231*L$5,0))))</f>
        <v>0</v>
      </c>
      <c r="M231" s="179">
        <f>IF($C231=$D$2,'FLETES (#) MAYO'!M231*M$2,IF($C231=$D$3,'FLETES (#) MAYO'!M231*M$3,IF($C231=$D$4,'FLETES (#) MAYO'!M231*M$4,IF($C231=$D$5,'FLETES (#) MAYO'!M231*M$5,0))))</f>
        <v>0</v>
      </c>
      <c r="N231" s="179">
        <f>IF($C231=$D$2,'FLETES (#) MAYO'!N231*N$2,IF($C231=$D$3,'FLETES (#) MAYO'!N231*N$3,IF($C231=$D$4,'FLETES (#) MAYO'!N231*N$4,IF($C231=$D$5,'FLETES (#) MAYO'!N231*N$5,0))))</f>
        <v>0</v>
      </c>
      <c r="O231" s="179">
        <f>IF($C231=$D$2,'FLETES (#) MAYO'!O231*O$2,IF($C231=$D$3,'FLETES (#) MAYO'!O231*O$3,IF($C231=$D$4,'FLETES (#) MAYO'!O231*O$4,IF($C231=$D$5,'FLETES (#) MAYO'!O231*O$5,0))))</f>
        <v>0</v>
      </c>
      <c r="P231" s="179">
        <f>IF($C231=$D$2,'FLETES (#) MAYO'!P231*P$2,IF($C231=$D$3,'FLETES (#) MAYO'!P231*P$3,IF($C231=$D$4,'FLETES (#) MAYO'!P231*P$4,IF($C231=$D$5,'FLETES (#) MAYO'!P231*P$5,0))))</f>
        <v>0</v>
      </c>
      <c r="Q231" s="179">
        <f>IF($C231=$D$2,'FLETES (#) MAYO'!Q231*Q$2,IF($C231=$D$3,'FLETES (#) MAYO'!Q231*Q$3,IF($C231=$D$4,'FLETES (#) MAYO'!Q231*Q$4,IF($C231=$D$5,'FLETES (#) MAYO'!Q231*Q$5,0))))</f>
        <v>0</v>
      </c>
      <c r="R231" s="179">
        <f>IF($C231=$D$2,'FLETES (#) MAYO'!R231*R$2,IF($C231=$D$3,'FLETES (#) MAYO'!R231*R$3,IF($C231=$D$4,'FLETES (#) MAYO'!R231*R$4,IF($C231=$D$5,'FLETES (#) MAYO'!R231*R$5,0))))</f>
        <v>0</v>
      </c>
      <c r="S231" s="179">
        <f>IF($C231=$D$2,'FLETES (#) MAYO'!S231*S$2,IF($C231=$D$3,'FLETES (#) MAYO'!S231*S$3,IF($C231=$D$4,'FLETES (#) MAYO'!S231*S$4,IF($C231=$D$5,'FLETES (#) MAYO'!S231*S$5,0))))</f>
        <v>0</v>
      </c>
      <c r="T231" s="179">
        <f>IF($C231=$D$2,'FLETES (#) MAYO'!T231*T$2,IF($C231=$D$3,'FLETES (#) MAYO'!T231*T$3,IF($C231=$D$4,'FLETES (#) MAYO'!T231*T$4,IF($C231=$D$5,'FLETES (#) MAYO'!T231*T$5,0))))</f>
        <v>0</v>
      </c>
      <c r="U231" s="179">
        <f>IF($C231=$D$2,'FLETES (#) MAYO'!U231*U$2,IF($C231=$D$3,'FLETES (#) MAYO'!U231*U$3,IF($C231=$D$4,'FLETES (#) MAYO'!U231*U$4,IF($C231=$D$5,'FLETES (#) MAYO'!U231*U$5,0))))</f>
        <v>0</v>
      </c>
      <c r="V231" s="179">
        <f>IF($C231=$D$2,'FLETES (#) MAYO'!V231*V$2,IF($C231=$D$3,'FLETES (#) MAYO'!V231*V$3,IF($C231=$D$4,'FLETES (#) MAYO'!V231*V$4,IF($C231=$D$5,'FLETES (#) MAYO'!V231*V$5,0))))</f>
        <v>0</v>
      </c>
      <c r="W231" s="179">
        <f>IF($C231=$D$2,'FLETES (#) MAYO'!W231*W$2,IF($C231=$D$3,'FLETES (#) MAYO'!W231*W$3,IF($C231=$D$4,'FLETES (#) MAYO'!W231*W$4,IF($C231=$D$5,'FLETES (#) MAYO'!W231*W$5,0))))</f>
        <v>0</v>
      </c>
      <c r="X231" s="179">
        <f>IF($C231=$D$2,'FLETES (#) MAYO'!X231*X$2,IF($C231=$D$3,'FLETES (#) MAYO'!X231*X$3,IF($C231=$D$4,'FLETES (#) MAYO'!X231*X$4,IF($C231=$D$5,'FLETES (#) MAYO'!X231*X$5,0))))</f>
        <v>0</v>
      </c>
      <c r="Y231" s="179">
        <f>IF($C231=$D$2,'FLETES (#) MAYO'!Y231*Y$2,IF($C231=$D$3,'FLETES (#) MAYO'!Y231*Y$3,IF($C231=$D$4,'FLETES (#) MAYO'!Y231*Y$4,IF($C231=$D$5,'FLETES (#) MAYO'!Y231*Y$5,0))))</f>
        <v>0</v>
      </c>
      <c r="Z231" s="179">
        <f>IF($C231=$D$2,'FLETES (#) MAYO'!Z231*Z$2,IF($C231=$D$3,'FLETES (#) MAYO'!Z231*Z$3,IF($C231=$D$4,'FLETES (#) MAYO'!Z231*Z$4,IF($C231=$D$5,'FLETES (#) MAYO'!Z231*Z$5,0))))</f>
        <v>0</v>
      </c>
      <c r="AA231" s="179">
        <f>IF($C231=$D$2,'FLETES (#) MAYO'!AA231*AA$2,IF($C231=$D$3,'FLETES (#) MAYO'!AA231*AA$3,IF($C231=$D$4,'FLETES (#) MAYO'!AA231*AA$4,IF($C231=$D$5,'FLETES (#) MAYO'!AA231*AA$5,0))))</f>
        <v>0</v>
      </c>
      <c r="AB231" s="179">
        <f>IF($C231=$D$2,'FLETES (#) MAYO'!AB231*AB$2,IF($C231=$D$3,'FLETES (#) MAYO'!AB231*AB$3,IF($C231=$D$4,'FLETES (#) MAYO'!AB231*AB$4,IF($C231=$D$5,'FLETES (#) MAYO'!AB231*AB$5,0))))</f>
        <v>0</v>
      </c>
      <c r="AC231" s="179">
        <f>IF($C231=$D$2,'FLETES (#) MAYO'!AC231*AC$2,IF($C231=$D$3,'FLETES (#) MAYO'!AC231*AC$3,IF($C231=$D$4,'FLETES (#) MAYO'!AC231*AC$4,IF($C231=$D$5,'FLETES (#) MAYO'!AC231*AC$5,0))))</f>
        <v>0</v>
      </c>
      <c r="AD231" s="179">
        <f>IF($C231=$D$2,'FLETES (#) MAYO'!AD231*AD$2,IF($C231=$D$3,'FLETES (#) MAYO'!AD231*AD$3,IF($C231=$D$4,'FLETES (#) MAYO'!AD231*AD$4,IF($C231=$D$5,'FLETES (#) MAYO'!AD231*AD$5,0))))</f>
        <v>0</v>
      </c>
      <c r="AE231" s="179">
        <f>IF($C231=$D$2,'FLETES (#) MAYO'!AE231*AE$2,IF($C231=$D$3,'FLETES (#) MAYO'!AE231*AE$3,IF($C231=$D$4,'FLETES (#) MAYO'!AE231*AE$4,IF($C231=$D$5,'FLETES (#) MAYO'!AE231*AE$5,0))))</f>
        <v>0</v>
      </c>
      <c r="AF231" s="179">
        <f>IF($C231=$D$2,'FLETES (#) MAYO'!AF231*AF$2,IF($C231=$D$3,'FLETES (#) MAYO'!AF231*AF$3,IF($C231=$D$4,'FLETES (#) MAYO'!AF231*AF$4,IF($C231=$D$5,'FLETES (#) MAYO'!AF231*AF$5,0))))</f>
        <v>0</v>
      </c>
      <c r="AG231" s="179">
        <f>IF($C231=$D$2,'FLETES (#) MAYO'!AG231*AG$2,IF($C231=$D$3,'FLETES (#) MAYO'!AG231*AG$3,IF($C231=$D$4,'FLETES (#) MAYO'!AG231*AG$4,IF($C231=$D$5,'FLETES (#) MAYO'!AG231*AG$5,0))))</f>
        <v>0</v>
      </c>
      <c r="AH231" s="179">
        <f>IF($C231=$D$2,'FLETES (#) MAYO'!AH231*AH$2,IF($C231=$D$3,'FLETES (#) MAYO'!AH231*AH$3,IF($C231=$D$4,'FLETES (#) MAYO'!AH231*AH$4,IF($C231=$D$5,'FLETES (#) MAYO'!AH231*AH$5,0))))</f>
        <v>0</v>
      </c>
      <c r="AI231" s="179">
        <f>IF($C231=$D$2,'FLETES (#) MAYO'!AI231*AI$2,IF($C231=$D$3,'FLETES (#) MAYO'!AI231*AI$3,IF($C231=$D$4,'FLETES (#) MAYO'!AI231*AI$4,IF($C231=$D$5,'FLETES (#) MAYO'!AI231*AI$5,0))))</f>
        <v>0</v>
      </c>
      <c r="AJ231" s="179">
        <f>IF($C231=$D$2,'FLETES (#) MAYO'!AJ231*AJ$2,IF($C231=$D$3,'FLETES (#) MAYO'!AJ231*AJ$3,IF($C231=$D$4,'FLETES (#) MAYO'!AJ231*AJ$4,IF($C231=$D$5,'FLETES (#) MAYO'!AJ231*AJ$5,0))))</f>
        <v>0</v>
      </c>
      <c r="AK231" s="179">
        <f>IF($C231=$D$2,'FLETES (#) MAYO'!AK231*AK$2,IF($C231=$D$3,'FLETES (#) MAYO'!AK231*AK$3,IF($C231=$D$4,'FLETES (#) MAYO'!AK231*AK$4,IF($C231=$D$5,'FLETES (#) MAYO'!AK231*AK$5,0))))</f>
        <v>0</v>
      </c>
      <c r="AL231" s="179">
        <f>IF($C231=$D$2,'FLETES (#) MAYO'!AL231*AL$2,IF($C231=$D$3,'FLETES (#) MAYO'!AL231*AL$3,IF($C231=$D$4,'FLETES (#) MAYO'!AL231*AL$4,IF($C231=$D$5,'FLETES (#) MAYO'!AL231*AL$5,0))))</f>
        <v>0</v>
      </c>
      <c r="AM231" s="179">
        <f>IF($C231=$D$2,'FLETES (#) MAYO'!AM231*AM$2,IF($C231=$D$3,'FLETES (#) MAYO'!AM231*AM$3,IF($C231=$D$4,'FLETES (#) MAYO'!AM231*AM$4,IF($C231=$D$5,'FLETES (#) MAYO'!AM231*AM$5,0))))</f>
        <v>0</v>
      </c>
    </row>
    <row r="232" spans="1:39">
      <c r="A232" s="141"/>
      <c r="B232" s="165"/>
      <c r="C232" s="165"/>
      <c r="D232" s="178">
        <f t="shared" si="0"/>
        <v>0</v>
      </c>
      <c r="E232" s="179">
        <f>IF($C232=$D$2,'FLETES (#) MAYO'!E232*E$2,IF($C232=$D$3,'FLETES (#) MAYO'!E232*E$3,IF($C232=$D$4,'FLETES (#) MAYO'!E232*E$4,IF($C232=$D$5,'FLETES (#) MAYO'!E232*E$5,0))))</f>
        <v>0</v>
      </c>
      <c r="F232" s="179">
        <f>IF($C232=$D$2,'FLETES (#) MAYO'!F232*F$2,IF($C232=$D$3,'FLETES (#) MAYO'!F232*F$3,IF($C232=$D$4,'FLETES (#) MAYO'!F232*F$4,IF($C232=$D$5,'FLETES (#) MAYO'!F232*F$5,0))))</f>
        <v>0</v>
      </c>
      <c r="G232" s="179">
        <f>IF($C232=$D$2,'FLETES (#) MAYO'!G232*G$2,IF($C232=$D$3,'FLETES (#) MAYO'!G232*G$3,IF($C232=$D$4,'FLETES (#) MAYO'!G232*G$4,IF($C232=$D$5,'FLETES (#) MAYO'!G232*G$5,0))))</f>
        <v>0</v>
      </c>
      <c r="H232" s="179">
        <f>IF($C232=$D$2,'FLETES (#) MAYO'!H232*H$2,IF($C232=$D$3,'FLETES (#) MAYO'!H232*H$3,IF($C232=$D$4,'FLETES (#) MAYO'!H232*H$4,IF($C232=$D$5,'FLETES (#) MAYO'!H232*H$5,0))))</f>
        <v>0</v>
      </c>
      <c r="I232" s="179">
        <f>IF($C232=$D$2,'FLETES (#) MAYO'!I232*I$2,IF($C232=$D$3,'FLETES (#) MAYO'!I232*I$3,IF($C232=$D$4,'FLETES (#) MAYO'!I232*I$4,IF($C232=$D$5,'FLETES (#) MAYO'!I232*I$5,0))))</f>
        <v>0</v>
      </c>
      <c r="J232" s="179">
        <f>IF($C232=$D$2,'FLETES (#) MAYO'!J232*J$2,IF($C232=$D$3,'FLETES (#) MAYO'!J232*J$3,IF($C232=$D$4,'FLETES (#) MAYO'!J232*J$4,IF($C232=$D$5,'FLETES (#) MAYO'!J232*J$5,0))))</f>
        <v>0</v>
      </c>
      <c r="K232" s="179">
        <f>IF($C232=$D$2,'FLETES (#) MAYO'!K232*K$2,IF($C232=$D$3,'FLETES (#) MAYO'!K232*K$3,IF($C232=$D$4,'FLETES (#) MAYO'!K232*K$4,IF($C232=$D$5,'FLETES (#) MAYO'!K232*K$5,0))))</f>
        <v>0</v>
      </c>
      <c r="L232" s="179">
        <f>IF($C232=$D$2,'FLETES (#) MAYO'!L232*L$2,IF($C232=$D$3,'FLETES (#) MAYO'!L232*L$3,IF($C232=$D$4,'FLETES (#) MAYO'!L232*L$4,IF($C232=$D$5,'FLETES (#) MAYO'!L232*L$5,0))))</f>
        <v>0</v>
      </c>
      <c r="M232" s="179">
        <f>IF($C232=$D$2,'FLETES (#) MAYO'!M232*M$2,IF($C232=$D$3,'FLETES (#) MAYO'!M232*M$3,IF($C232=$D$4,'FLETES (#) MAYO'!M232*M$4,IF($C232=$D$5,'FLETES (#) MAYO'!M232*M$5,0))))</f>
        <v>0</v>
      </c>
      <c r="N232" s="179">
        <f>IF($C232=$D$2,'FLETES (#) MAYO'!N232*N$2,IF($C232=$D$3,'FLETES (#) MAYO'!N232*N$3,IF($C232=$D$4,'FLETES (#) MAYO'!N232*N$4,IF($C232=$D$5,'FLETES (#) MAYO'!N232*N$5,0))))</f>
        <v>0</v>
      </c>
      <c r="O232" s="179">
        <f>IF($C232=$D$2,'FLETES (#) MAYO'!O232*O$2,IF($C232=$D$3,'FLETES (#) MAYO'!O232*O$3,IF($C232=$D$4,'FLETES (#) MAYO'!O232*O$4,IF($C232=$D$5,'FLETES (#) MAYO'!O232*O$5,0))))</f>
        <v>0</v>
      </c>
      <c r="P232" s="179">
        <f>IF($C232=$D$2,'FLETES (#) MAYO'!P232*P$2,IF($C232=$D$3,'FLETES (#) MAYO'!P232*P$3,IF($C232=$D$4,'FLETES (#) MAYO'!P232*P$4,IF($C232=$D$5,'FLETES (#) MAYO'!P232*P$5,0))))</f>
        <v>0</v>
      </c>
      <c r="Q232" s="179">
        <f>IF($C232=$D$2,'FLETES (#) MAYO'!Q232*Q$2,IF($C232=$D$3,'FLETES (#) MAYO'!Q232*Q$3,IF($C232=$D$4,'FLETES (#) MAYO'!Q232*Q$4,IF($C232=$D$5,'FLETES (#) MAYO'!Q232*Q$5,0))))</f>
        <v>0</v>
      </c>
      <c r="R232" s="179">
        <f>IF($C232=$D$2,'FLETES (#) MAYO'!R232*R$2,IF($C232=$D$3,'FLETES (#) MAYO'!R232*R$3,IF($C232=$D$4,'FLETES (#) MAYO'!R232*R$4,IF($C232=$D$5,'FLETES (#) MAYO'!R232*R$5,0))))</f>
        <v>0</v>
      </c>
      <c r="S232" s="179">
        <f>IF($C232=$D$2,'FLETES (#) MAYO'!S232*S$2,IF($C232=$D$3,'FLETES (#) MAYO'!S232*S$3,IF($C232=$D$4,'FLETES (#) MAYO'!S232*S$4,IF($C232=$D$5,'FLETES (#) MAYO'!S232*S$5,0))))</f>
        <v>0</v>
      </c>
      <c r="T232" s="179">
        <f>IF($C232=$D$2,'FLETES (#) MAYO'!T232*T$2,IF($C232=$D$3,'FLETES (#) MAYO'!T232*T$3,IF($C232=$D$4,'FLETES (#) MAYO'!T232*T$4,IF($C232=$D$5,'FLETES (#) MAYO'!T232*T$5,0))))</f>
        <v>0</v>
      </c>
      <c r="U232" s="179">
        <f>IF($C232=$D$2,'FLETES (#) MAYO'!U232*U$2,IF($C232=$D$3,'FLETES (#) MAYO'!U232*U$3,IF($C232=$D$4,'FLETES (#) MAYO'!U232*U$4,IF($C232=$D$5,'FLETES (#) MAYO'!U232*U$5,0))))</f>
        <v>0</v>
      </c>
      <c r="V232" s="179">
        <f>IF($C232=$D$2,'FLETES (#) MAYO'!V232*V$2,IF($C232=$D$3,'FLETES (#) MAYO'!V232*V$3,IF($C232=$D$4,'FLETES (#) MAYO'!V232*V$4,IF($C232=$D$5,'FLETES (#) MAYO'!V232*V$5,0))))</f>
        <v>0</v>
      </c>
      <c r="W232" s="179">
        <f>IF($C232=$D$2,'FLETES (#) MAYO'!W232*W$2,IF($C232=$D$3,'FLETES (#) MAYO'!W232*W$3,IF($C232=$D$4,'FLETES (#) MAYO'!W232*W$4,IF($C232=$D$5,'FLETES (#) MAYO'!W232*W$5,0))))</f>
        <v>0</v>
      </c>
      <c r="X232" s="179">
        <f>IF($C232=$D$2,'FLETES (#) MAYO'!X232*X$2,IF($C232=$D$3,'FLETES (#) MAYO'!X232*X$3,IF($C232=$D$4,'FLETES (#) MAYO'!X232*X$4,IF($C232=$D$5,'FLETES (#) MAYO'!X232*X$5,0))))</f>
        <v>0</v>
      </c>
      <c r="Y232" s="179">
        <f>IF($C232=$D$2,'FLETES (#) MAYO'!Y232*Y$2,IF($C232=$D$3,'FLETES (#) MAYO'!Y232*Y$3,IF($C232=$D$4,'FLETES (#) MAYO'!Y232*Y$4,IF($C232=$D$5,'FLETES (#) MAYO'!Y232*Y$5,0))))</f>
        <v>0</v>
      </c>
      <c r="Z232" s="179">
        <f>IF($C232=$D$2,'FLETES (#) MAYO'!Z232*Z$2,IF($C232=$D$3,'FLETES (#) MAYO'!Z232*Z$3,IF($C232=$D$4,'FLETES (#) MAYO'!Z232*Z$4,IF($C232=$D$5,'FLETES (#) MAYO'!Z232*Z$5,0))))</f>
        <v>0</v>
      </c>
      <c r="AA232" s="179">
        <f>IF($C232=$D$2,'FLETES (#) MAYO'!AA232*AA$2,IF($C232=$D$3,'FLETES (#) MAYO'!AA232*AA$3,IF($C232=$D$4,'FLETES (#) MAYO'!AA232*AA$4,IF($C232=$D$5,'FLETES (#) MAYO'!AA232*AA$5,0))))</f>
        <v>0</v>
      </c>
      <c r="AB232" s="179">
        <f>IF($C232=$D$2,'FLETES (#) MAYO'!AB232*AB$2,IF($C232=$D$3,'FLETES (#) MAYO'!AB232*AB$3,IF($C232=$D$4,'FLETES (#) MAYO'!AB232*AB$4,IF($C232=$D$5,'FLETES (#) MAYO'!AB232*AB$5,0))))</f>
        <v>0</v>
      </c>
      <c r="AC232" s="179">
        <f>IF($C232=$D$2,'FLETES (#) MAYO'!AC232*AC$2,IF($C232=$D$3,'FLETES (#) MAYO'!AC232*AC$3,IF($C232=$D$4,'FLETES (#) MAYO'!AC232*AC$4,IF($C232=$D$5,'FLETES (#) MAYO'!AC232*AC$5,0))))</f>
        <v>0</v>
      </c>
      <c r="AD232" s="179">
        <f>IF($C232=$D$2,'FLETES (#) MAYO'!AD232*AD$2,IF($C232=$D$3,'FLETES (#) MAYO'!AD232*AD$3,IF($C232=$D$4,'FLETES (#) MAYO'!AD232*AD$4,IF($C232=$D$5,'FLETES (#) MAYO'!AD232*AD$5,0))))</f>
        <v>0</v>
      </c>
      <c r="AE232" s="179">
        <f>IF($C232=$D$2,'FLETES (#) MAYO'!AE232*AE$2,IF($C232=$D$3,'FLETES (#) MAYO'!AE232*AE$3,IF($C232=$D$4,'FLETES (#) MAYO'!AE232*AE$4,IF($C232=$D$5,'FLETES (#) MAYO'!AE232*AE$5,0))))</f>
        <v>0</v>
      </c>
      <c r="AF232" s="179">
        <f>IF($C232=$D$2,'FLETES (#) MAYO'!AF232*AF$2,IF($C232=$D$3,'FLETES (#) MAYO'!AF232*AF$3,IF($C232=$D$4,'FLETES (#) MAYO'!AF232*AF$4,IF($C232=$D$5,'FLETES (#) MAYO'!AF232*AF$5,0))))</f>
        <v>0</v>
      </c>
      <c r="AG232" s="179">
        <f>IF($C232=$D$2,'FLETES (#) MAYO'!AG232*AG$2,IF($C232=$D$3,'FLETES (#) MAYO'!AG232*AG$3,IF($C232=$D$4,'FLETES (#) MAYO'!AG232*AG$4,IF($C232=$D$5,'FLETES (#) MAYO'!AG232*AG$5,0))))</f>
        <v>0</v>
      </c>
      <c r="AH232" s="179">
        <f>IF($C232=$D$2,'FLETES (#) MAYO'!AH232*AH$2,IF($C232=$D$3,'FLETES (#) MAYO'!AH232*AH$3,IF($C232=$D$4,'FLETES (#) MAYO'!AH232*AH$4,IF($C232=$D$5,'FLETES (#) MAYO'!AH232*AH$5,0))))</f>
        <v>0</v>
      </c>
      <c r="AI232" s="179">
        <f>IF($C232=$D$2,'FLETES (#) MAYO'!AI232*AI$2,IF($C232=$D$3,'FLETES (#) MAYO'!AI232*AI$3,IF($C232=$D$4,'FLETES (#) MAYO'!AI232*AI$4,IF($C232=$D$5,'FLETES (#) MAYO'!AI232*AI$5,0))))</f>
        <v>0</v>
      </c>
      <c r="AJ232" s="179">
        <f>IF($C232=$D$2,'FLETES (#) MAYO'!AJ232*AJ$2,IF($C232=$D$3,'FLETES (#) MAYO'!AJ232*AJ$3,IF($C232=$D$4,'FLETES (#) MAYO'!AJ232*AJ$4,IF($C232=$D$5,'FLETES (#) MAYO'!AJ232*AJ$5,0))))</f>
        <v>0</v>
      </c>
      <c r="AK232" s="179">
        <f>IF($C232=$D$2,'FLETES (#) MAYO'!AK232*AK$2,IF($C232=$D$3,'FLETES (#) MAYO'!AK232*AK$3,IF($C232=$D$4,'FLETES (#) MAYO'!AK232*AK$4,IF($C232=$D$5,'FLETES (#) MAYO'!AK232*AK$5,0))))</f>
        <v>0</v>
      </c>
      <c r="AL232" s="179">
        <f>IF($C232=$D$2,'FLETES (#) MAYO'!AL232*AL$2,IF($C232=$D$3,'FLETES (#) MAYO'!AL232*AL$3,IF($C232=$D$4,'FLETES (#) MAYO'!AL232*AL$4,IF($C232=$D$5,'FLETES (#) MAYO'!AL232*AL$5,0))))</f>
        <v>0</v>
      </c>
      <c r="AM232" s="179">
        <f>IF($C232=$D$2,'FLETES (#) MAYO'!AM232*AM$2,IF($C232=$D$3,'FLETES (#) MAYO'!AM232*AM$3,IF($C232=$D$4,'FLETES (#) MAYO'!AM232*AM$4,IF($C232=$D$5,'FLETES (#) MAYO'!AM232*AM$5,0))))</f>
        <v>0</v>
      </c>
    </row>
    <row r="233" spans="1:39">
      <c r="A233" s="141"/>
      <c r="B233" s="165"/>
      <c r="C233" s="165"/>
      <c r="D233" s="178">
        <f t="shared" si="0"/>
        <v>0</v>
      </c>
      <c r="E233" s="179">
        <f>IF($C233=$D$2,'FLETES (#) MAYO'!E233*E$2,IF($C233=$D$3,'FLETES (#) MAYO'!E233*E$3,IF($C233=$D$4,'FLETES (#) MAYO'!E233*E$4,IF($C233=$D$5,'FLETES (#) MAYO'!E233*E$5,0))))</f>
        <v>0</v>
      </c>
      <c r="F233" s="179">
        <f>IF($C233=$D$2,'FLETES (#) MAYO'!F233*F$2,IF($C233=$D$3,'FLETES (#) MAYO'!F233*F$3,IF($C233=$D$4,'FLETES (#) MAYO'!F233*F$4,IF($C233=$D$5,'FLETES (#) MAYO'!F233*F$5,0))))</f>
        <v>0</v>
      </c>
      <c r="G233" s="179">
        <f>IF($C233=$D$2,'FLETES (#) MAYO'!G233*G$2,IF($C233=$D$3,'FLETES (#) MAYO'!G233*G$3,IF($C233=$D$4,'FLETES (#) MAYO'!G233*G$4,IF($C233=$D$5,'FLETES (#) MAYO'!G233*G$5,0))))</f>
        <v>0</v>
      </c>
      <c r="H233" s="179">
        <f>IF($C233=$D$2,'FLETES (#) MAYO'!H233*H$2,IF($C233=$D$3,'FLETES (#) MAYO'!H233*H$3,IF($C233=$D$4,'FLETES (#) MAYO'!H233*H$4,IF($C233=$D$5,'FLETES (#) MAYO'!H233*H$5,0))))</f>
        <v>0</v>
      </c>
      <c r="I233" s="179">
        <f>IF($C233=$D$2,'FLETES (#) MAYO'!I233*I$2,IF($C233=$D$3,'FLETES (#) MAYO'!I233*I$3,IF($C233=$D$4,'FLETES (#) MAYO'!I233*I$4,IF($C233=$D$5,'FLETES (#) MAYO'!I233*I$5,0))))</f>
        <v>0</v>
      </c>
      <c r="J233" s="179">
        <f>IF($C233=$D$2,'FLETES (#) MAYO'!J233*J$2,IF($C233=$D$3,'FLETES (#) MAYO'!J233*J$3,IF($C233=$D$4,'FLETES (#) MAYO'!J233*J$4,IF($C233=$D$5,'FLETES (#) MAYO'!J233*J$5,0))))</f>
        <v>0</v>
      </c>
      <c r="K233" s="179">
        <f>IF($C233=$D$2,'FLETES (#) MAYO'!K233*K$2,IF($C233=$D$3,'FLETES (#) MAYO'!K233*K$3,IF($C233=$D$4,'FLETES (#) MAYO'!K233*K$4,IF($C233=$D$5,'FLETES (#) MAYO'!K233*K$5,0))))</f>
        <v>0</v>
      </c>
      <c r="L233" s="179">
        <f>IF($C233=$D$2,'FLETES (#) MAYO'!L233*L$2,IF($C233=$D$3,'FLETES (#) MAYO'!L233*L$3,IF($C233=$D$4,'FLETES (#) MAYO'!L233*L$4,IF($C233=$D$5,'FLETES (#) MAYO'!L233*L$5,0))))</f>
        <v>0</v>
      </c>
      <c r="M233" s="179">
        <f>IF($C233=$D$2,'FLETES (#) MAYO'!M233*M$2,IF($C233=$D$3,'FLETES (#) MAYO'!M233*M$3,IF($C233=$D$4,'FLETES (#) MAYO'!M233*M$4,IF($C233=$D$5,'FLETES (#) MAYO'!M233*M$5,0))))</f>
        <v>0</v>
      </c>
      <c r="N233" s="179">
        <f>IF($C233=$D$2,'FLETES (#) MAYO'!N233*N$2,IF($C233=$D$3,'FLETES (#) MAYO'!N233*N$3,IF($C233=$D$4,'FLETES (#) MAYO'!N233*N$4,IF($C233=$D$5,'FLETES (#) MAYO'!N233*N$5,0))))</f>
        <v>0</v>
      </c>
      <c r="O233" s="179">
        <f>IF($C233=$D$2,'FLETES (#) MAYO'!O233*O$2,IF($C233=$D$3,'FLETES (#) MAYO'!O233*O$3,IF($C233=$D$4,'FLETES (#) MAYO'!O233*O$4,IF($C233=$D$5,'FLETES (#) MAYO'!O233*O$5,0))))</f>
        <v>0</v>
      </c>
      <c r="P233" s="179">
        <f>IF($C233=$D$2,'FLETES (#) MAYO'!P233*P$2,IF($C233=$D$3,'FLETES (#) MAYO'!P233*P$3,IF($C233=$D$4,'FLETES (#) MAYO'!P233*P$4,IF($C233=$D$5,'FLETES (#) MAYO'!P233*P$5,0))))</f>
        <v>0</v>
      </c>
      <c r="Q233" s="179">
        <f>IF($C233=$D$2,'FLETES (#) MAYO'!Q233*Q$2,IF($C233=$D$3,'FLETES (#) MAYO'!Q233*Q$3,IF($C233=$D$4,'FLETES (#) MAYO'!Q233*Q$4,IF($C233=$D$5,'FLETES (#) MAYO'!Q233*Q$5,0))))</f>
        <v>0</v>
      </c>
      <c r="R233" s="179">
        <f>IF($C233=$D$2,'FLETES (#) MAYO'!R233*R$2,IF($C233=$D$3,'FLETES (#) MAYO'!R233*R$3,IF($C233=$D$4,'FLETES (#) MAYO'!R233*R$4,IF($C233=$D$5,'FLETES (#) MAYO'!R233*R$5,0))))</f>
        <v>0</v>
      </c>
      <c r="S233" s="179">
        <f>IF($C233=$D$2,'FLETES (#) MAYO'!S233*S$2,IF($C233=$D$3,'FLETES (#) MAYO'!S233*S$3,IF($C233=$D$4,'FLETES (#) MAYO'!S233*S$4,IF($C233=$D$5,'FLETES (#) MAYO'!S233*S$5,0))))</f>
        <v>0</v>
      </c>
      <c r="T233" s="179">
        <f>IF($C233=$D$2,'FLETES (#) MAYO'!T233*T$2,IF($C233=$D$3,'FLETES (#) MAYO'!T233*T$3,IF($C233=$D$4,'FLETES (#) MAYO'!T233*T$4,IF($C233=$D$5,'FLETES (#) MAYO'!T233*T$5,0))))</f>
        <v>0</v>
      </c>
      <c r="U233" s="179">
        <f>IF($C233=$D$2,'FLETES (#) MAYO'!U233*U$2,IF($C233=$D$3,'FLETES (#) MAYO'!U233*U$3,IF($C233=$D$4,'FLETES (#) MAYO'!U233*U$4,IF($C233=$D$5,'FLETES (#) MAYO'!U233*U$5,0))))</f>
        <v>0</v>
      </c>
      <c r="V233" s="179">
        <f>IF($C233=$D$2,'FLETES (#) MAYO'!V233*V$2,IF($C233=$D$3,'FLETES (#) MAYO'!V233*V$3,IF($C233=$D$4,'FLETES (#) MAYO'!V233*V$4,IF($C233=$D$5,'FLETES (#) MAYO'!V233*V$5,0))))</f>
        <v>0</v>
      </c>
      <c r="W233" s="179">
        <f>IF($C233=$D$2,'FLETES (#) MAYO'!W233*W$2,IF($C233=$D$3,'FLETES (#) MAYO'!W233*W$3,IF($C233=$D$4,'FLETES (#) MAYO'!W233*W$4,IF($C233=$D$5,'FLETES (#) MAYO'!W233*W$5,0))))</f>
        <v>0</v>
      </c>
      <c r="X233" s="179">
        <f>IF($C233=$D$2,'FLETES (#) MAYO'!X233*X$2,IF($C233=$D$3,'FLETES (#) MAYO'!X233*X$3,IF($C233=$D$4,'FLETES (#) MAYO'!X233*X$4,IF($C233=$D$5,'FLETES (#) MAYO'!X233*X$5,0))))</f>
        <v>0</v>
      </c>
      <c r="Y233" s="179">
        <f>IF($C233=$D$2,'FLETES (#) MAYO'!Y233*Y$2,IF($C233=$D$3,'FLETES (#) MAYO'!Y233*Y$3,IF($C233=$D$4,'FLETES (#) MAYO'!Y233*Y$4,IF($C233=$D$5,'FLETES (#) MAYO'!Y233*Y$5,0))))</f>
        <v>0</v>
      </c>
      <c r="Z233" s="179">
        <f>IF($C233=$D$2,'FLETES (#) MAYO'!Z233*Z$2,IF($C233=$D$3,'FLETES (#) MAYO'!Z233*Z$3,IF($C233=$D$4,'FLETES (#) MAYO'!Z233*Z$4,IF($C233=$D$5,'FLETES (#) MAYO'!Z233*Z$5,0))))</f>
        <v>0</v>
      </c>
      <c r="AA233" s="179">
        <f>IF($C233=$D$2,'FLETES (#) MAYO'!AA233*AA$2,IF($C233=$D$3,'FLETES (#) MAYO'!AA233*AA$3,IF($C233=$D$4,'FLETES (#) MAYO'!AA233*AA$4,IF($C233=$D$5,'FLETES (#) MAYO'!AA233*AA$5,0))))</f>
        <v>0</v>
      </c>
      <c r="AB233" s="179">
        <f>IF($C233=$D$2,'FLETES (#) MAYO'!AB233*AB$2,IF($C233=$D$3,'FLETES (#) MAYO'!AB233*AB$3,IF($C233=$D$4,'FLETES (#) MAYO'!AB233*AB$4,IF($C233=$D$5,'FLETES (#) MAYO'!AB233*AB$5,0))))</f>
        <v>0</v>
      </c>
      <c r="AC233" s="179">
        <f>IF($C233=$D$2,'FLETES (#) MAYO'!AC233*AC$2,IF($C233=$D$3,'FLETES (#) MAYO'!AC233*AC$3,IF($C233=$D$4,'FLETES (#) MAYO'!AC233*AC$4,IF($C233=$D$5,'FLETES (#) MAYO'!AC233*AC$5,0))))</f>
        <v>0</v>
      </c>
      <c r="AD233" s="179">
        <f>IF($C233=$D$2,'FLETES (#) MAYO'!AD233*AD$2,IF($C233=$D$3,'FLETES (#) MAYO'!AD233*AD$3,IF($C233=$D$4,'FLETES (#) MAYO'!AD233*AD$4,IF($C233=$D$5,'FLETES (#) MAYO'!AD233*AD$5,0))))</f>
        <v>0</v>
      </c>
      <c r="AE233" s="179">
        <f>IF($C233=$D$2,'FLETES (#) MAYO'!AE233*AE$2,IF($C233=$D$3,'FLETES (#) MAYO'!AE233*AE$3,IF($C233=$D$4,'FLETES (#) MAYO'!AE233*AE$4,IF($C233=$D$5,'FLETES (#) MAYO'!AE233*AE$5,0))))</f>
        <v>0</v>
      </c>
      <c r="AF233" s="179">
        <f>IF($C233=$D$2,'FLETES (#) MAYO'!AF233*AF$2,IF($C233=$D$3,'FLETES (#) MAYO'!AF233*AF$3,IF($C233=$D$4,'FLETES (#) MAYO'!AF233*AF$4,IF($C233=$D$5,'FLETES (#) MAYO'!AF233*AF$5,0))))</f>
        <v>0</v>
      </c>
      <c r="AG233" s="179">
        <f>IF($C233=$D$2,'FLETES (#) MAYO'!AG233*AG$2,IF($C233=$D$3,'FLETES (#) MAYO'!AG233*AG$3,IF($C233=$D$4,'FLETES (#) MAYO'!AG233*AG$4,IF($C233=$D$5,'FLETES (#) MAYO'!AG233*AG$5,0))))</f>
        <v>0</v>
      </c>
      <c r="AH233" s="179">
        <f>IF($C233=$D$2,'FLETES (#) MAYO'!AH233*AH$2,IF($C233=$D$3,'FLETES (#) MAYO'!AH233*AH$3,IF($C233=$D$4,'FLETES (#) MAYO'!AH233*AH$4,IF($C233=$D$5,'FLETES (#) MAYO'!AH233*AH$5,0))))</f>
        <v>0</v>
      </c>
      <c r="AI233" s="179">
        <f>IF($C233=$D$2,'FLETES (#) MAYO'!AI233*AI$2,IF($C233=$D$3,'FLETES (#) MAYO'!AI233*AI$3,IF($C233=$D$4,'FLETES (#) MAYO'!AI233*AI$4,IF($C233=$D$5,'FLETES (#) MAYO'!AI233*AI$5,0))))</f>
        <v>0</v>
      </c>
      <c r="AJ233" s="179">
        <f>IF($C233=$D$2,'FLETES (#) MAYO'!AJ233*AJ$2,IF($C233=$D$3,'FLETES (#) MAYO'!AJ233*AJ$3,IF($C233=$D$4,'FLETES (#) MAYO'!AJ233*AJ$4,IF($C233=$D$5,'FLETES (#) MAYO'!AJ233*AJ$5,0))))</f>
        <v>0</v>
      </c>
      <c r="AK233" s="179">
        <f>IF($C233=$D$2,'FLETES (#) MAYO'!AK233*AK$2,IF($C233=$D$3,'FLETES (#) MAYO'!AK233*AK$3,IF($C233=$D$4,'FLETES (#) MAYO'!AK233*AK$4,IF($C233=$D$5,'FLETES (#) MAYO'!AK233*AK$5,0))))</f>
        <v>0</v>
      </c>
      <c r="AL233" s="179">
        <f>IF($C233=$D$2,'FLETES (#) MAYO'!AL233*AL$2,IF($C233=$D$3,'FLETES (#) MAYO'!AL233*AL$3,IF($C233=$D$4,'FLETES (#) MAYO'!AL233*AL$4,IF($C233=$D$5,'FLETES (#) MAYO'!AL233*AL$5,0))))</f>
        <v>0</v>
      </c>
      <c r="AM233" s="179">
        <f>IF($C233=$D$2,'FLETES (#) MAYO'!AM233*AM$2,IF($C233=$D$3,'FLETES (#) MAYO'!AM233*AM$3,IF($C233=$D$4,'FLETES (#) MAYO'!AM233*AM$4,IF($C233=$D$5,'FLETES (#) MAYO'!AM233*AM$5,0))))</f>
        <v>0</v>
      </c>
    </row>
    <row r="234" spans="1:39">
      <c r="A234" s="141"/>
      <c r="B234" s="165"/>
      <c r="C234" s="165"/>
      <c r="D234" s="178">
        <f t="shared" si="0"/>
        <v>0</v>
      </c>
      <c r="E234" s="179">
        <f>IF($C234=$D$2,'FLETES (#) MAYO'!E234*E$2,IF($C234=$D$3,'FLETES (#) MAYO'!E234*E$3,IF($C234=$D$4,'FLETES (#) MAYO'!E234*E$4,IF($C234=$D$5,'FLETES (#) MAYO'!E234*E$5,0))))</f>
        <v>0</v>
      </c>
      <c r="F234" s="179">
        <f>IF($C234=$D$2,'FLETES (#) MAYO'!F234*F$2,IF($C234=$D$3,'FLETES (#) MAYO'!F234*F$3,IF($C234=$D$4,'FLETES (#) MAYO'!F234*F$4,IF($C234=$D$5,'FLETES (#) MAYO'!F234*F$5,0))))</f>
        <v>0</v>
      </c>
      <c r="G234" s="179">
        <f>IF($C234=$D$2,'FLETES (#) MAYO'!G234*G$2,IF($C234=$D$3,'FLETES (#) MAYO'!G234*G$3,IF($C234=$D$4,'FLETES (#) MAYO'!G234*G$4,IF($C234=$D$5,'FLETES (#) MAYO'!G234*G$5,0))))</f>
        <v>0</v>
      </c>
      <c r="H234" s="179">
        <f>IF($C234=$D$2,'FLETES (#) MAYO'!H234*H$2,IF($C234=$D$3,'FLETES (#) MAYO'!H234*H$3,IF($C234=$D$4,'FLETES (#) MAYO'!H234*H$4,IF($C234=$D$5,'FLETES (#) MAYO'!H234*H$5,0))))</f>
        <v>0</v>
      </c>
      <c r="I234" s="179">
        <f>IF($C234=$D$2,'FLETES (#) MAYO'!I234*I$2,IF($C234=$D$3,'FLETES (#) MAYO'!I234*I$3,IF($C234=$D$4,'FLETES (#) MAYO'!I234*I$4,IF($C234=$D$5,'FLETES (#) MAYO'!I234*I$5,0))))</f>
        <v>0</v>
      </c>
      <c r="J234" s="179">
        <f>IF($C234=$D$2,'FLETES (#) MAYO'!J234*J$2,IF($C234=$D$3,'FLETES (#) MAYO'!J234*J$3,IF($C234=$D$4,'FLETES (#) MAYO'!J234*J$4,IF($C234=$D$5,'FLETES (#) MAYO'!J234*J$5,0))))</f>
        <v>0</v>
      </c>
      <c r="K234" s="179">
        <f>IF($C234=$D$2,'FLETES (#) MAYO'!K234*K$2,IF($C234=$D$3,'FLETES (#) MAYO'!K234*K$3,IF($C234=$D$4,'FLETES (#) MAYO'!K234*K$4,IF($C234=$D$5,'FLETES (#) MAYO'!K234*K$5,0))))</f>
        <v>0</v>
      </c>
      <c r="L234" s="179">
        <f>IF($C234=$D$2,'FLETES (#) MAYO'!L234*L$2,IF($C234=$D$3,'FLETES (#) MAYO'!L234*L$3,IF($C234=$D$4,'FLETES (#) MAYO'!L234*L$4,IF($C234=$D$5,'FLETES (#) MAYO'!L234*L$5,0))))</f>
        <v>0</v>
      </c>
      <c r="M234" s="179">
        <f>IF($C234=$D$2,'FLETES (#) MAYO'!M234*M$2,IF($C234=$D$3,'FLETES (#) MAYO'!M234*M$3,IF($C234=$D$4,'FLETES (#) MAYO'!M234*M$4,IF($C234=$D$5,'FLETES (#) MAYO'!M234*M$5,0))))</f>
        <v>0</v>
      </c>
      <c r="N234" s="179">
        <f>IF($C234=$D$2,'FLETES (#) MAYO'!N234*N$2,IF($C234=$D$3,'FLETES (#) MAYO'!N234*N$3,IF($C234=$D$4,'FLETES (#) MAYO'!N234*N$4,IF($C234=$D$5,'FLETES (#) MAYO'!N234*N$5,0))))</f>
        <v>0</v>
      </c>
      <c r="O234" s="179">
        <f>IF($C234=$D$2,'FLETES (#) MAYO'!O234*O$2,IF($C234=$D$3,'FLETES (#) MAYO'!O234*O$3,IF($C234=$D$4,'FLETES (#) MAYO'!O234*O$4,IF($C234=$D$5,'FLETES (#) MAYO'!O234*O$5,0))))</f>
        <v>0</v>
      </c>
      <c r="P234" s="179">
        <f>IF($C234=$D$2,'FLETES (#) MAYO'!P234*P$2,IF($C234=$D$3,'FLETES (#) MAYO'!P234*P$3,IF($C234=$D$4,'FLETES (#) MAYO'!P234*P$4,IF($C234=$D$5,'FLETES (#) MAYO'!P234*P$5,0))))</f>
        <v>0</v>
      </c>
      <c r="Q234" s="179">
        <f>IF($C234=$D$2,'FLETES (#) MAYO'!Q234*Q$2,IF($C234=$D$3,'FLETES (#) MAYO'!Q234*Q$3,IF($C234=$D$4,'FLETES (#) MAYO'!Q234*Q$4,IF($C234=$D$5,'FLETES (#) MAYO'!Q234*Q$5,0))))</f>
        <v>0</v>
      </c>
      <c r="R234" s="179">
        <f>IF($C234=$D$2,'FLETES (#) MAYO'!R234*R$2,IF($C234=$D$3,'FLETES (#) MAYO'!R234*R$3,IF($C234=$D$4,'FLETES (#) MAYO'!R234*R$4,IF($C234=$D$5,'FLETES (#) MAYO'!R234*R$5,0))))</f>
        <v>0</v>
      </c>
      <c r="S234" s="179">
        <f>IF($C234=$D$2,'FLETES (#) MAYO'!S234*S$2,IF($C234=$D$3,'FLETES (#) MAYO'!S234*S$3,IF($C234=$D$4,'FLETES (#) MAYO'!S234*S$4,IF($C234=$D$5,'FLETES (#) MAYO'!S234*S$5,0))))</f>
        <v>0</v>
      </c>
      <c r="T234" s="179">
        <f>IF($C234=$D$2,'FLETES (#) MAYO'!T234*T$2,IF($C234=$D$3,'FLETES (#) MAYO'!T234*T$3,IF($C234=$D$4,'FLETES (#) MAYO'!T234*T$4,IF($C234=$D$5,'FLETES (#) MAYO'!T234*T$5,0))))</f>
        <v>0</v>
      </c>
      <c r="U234" s="179">
        <f>IF($C234=$D$2,'FLETES (#) MAYO'!U234*U$2,IF($C234=$D$3,'FLETES (#) MAYO'!U234*U$3,IF($C234=$D$4,'FLETES (#) MAYO'!U234*U$4,IF($C234=$D$5,'FLETES (#) MAYO'!U234*U$5,0))))</f>
        <v>0</v>
      </c>
      <c r="V234" s="179">
        <f>IF($C234=$D$2,'FLETES (#) MAYO'!V234*V$2,IF($C234=$D$3,'FLETES (#) MAYO'!V234*V$3,IF($C234=$D$4,'FLETES (#) MAYO'!V234*V$4,IF($C234=$D$5,'FLETES (#) MAYO'!V234*V$5,0))))</f>
        <v>0</v>
      </c>
      <c r="W234" s="179">
        <f>IF($C234=$D$2,'FLETES (#) MAYO'!W234*W$2,IF($C234=$D$3,'FLETES (#) MAYO'!W234*W$3,IF($C234=$D$4,'FLETES (#) MAYO'!W234*W$4,IF($C234=$D$5,'FLETES (#) MAYO'!W234*W$5,0))))</f>
        <v>0</v>
      </c>
      <c r="X234" s="179">
        <f>IF($C234=$D$2,'FLETES (#) MAYO'!X234*X$2,IF($C234=$D$3,'FLETES (#) MAYO'!X234*X$3,IF($C234=$D$4,'FLETES (#) MAYO'!X234*X$4,IF($C234=$D$5,'FLETES (#) MAYO'!X234*X$5,0))))</f>
        <v>0</v>
      </c>
      <c r="Y234" s="179">
        <f>IF($C234=$D$2,'FLETES (#) MAYO'!Y234*Y$2,IF($C234=$D$3,'FLETES (#) MAYO'!Y234*Y$3,IF($C234=$D$4,'FLETES (#) MAYO'!Y234*Y$4,IF($C234=$D$5,'FLETES (#) MAYO'!Y234*Y$5,0))))</f>
        <v>0</v>
      </c>
      <c r="Z234" s="179">
        <f>IF($C234=$D$2,'FLETES (#) MAYO'!Z234*Z$2,IF($C234=$D$3,'FLETES (#) MAYO'!Z234*Z$3,IF($C234=$D$4,'FLETES (#) MAYO'!Z234*Z$4,IF($C234=$D$5,'FLETES (#) MAYO'!Z234*Z$5,0))))</f>
        <v>0</v>
      </c>
      <c r="AA234" s="179">
        <f>IF($C234=$D$2,'FLETES (#) MAYO'!AA234*AA$2,IF($C234=$D$3,'FLETES (#) MAYO'!AA234*AA$3,IF($C234=$D$4,'FLETES (#) MAYO'!AA234*AA$4,IF($C234=$D$5,'FLETES (#) MAYO'!AA234*AA$5,0))))</f>
        <v>0</v>
      </c>
      <c r="AB234" s="179">
        <f>IF($C234=$D$2,'FLETES (#) MAYO'!AB234*AB$2,IF($C234=$D$3,'FLETES (#) MAYO'!AB234*AB$3,IF($C234=$D$4,'FLETES (#) MAYO'!AB234*AB$4,IF($C234=$D$5,'FLETES (#) MAYO'!AB234*AB$5,0))))</f>
        <v>0</v>
      </c>
      <c r="AC234" s="179">
        <f>IF($C234=$D$2,'FLETES (#) MAYO'!AC234*AC$2,IF($C234=$D$3,'FLETES (#) MAYO'!AC234*AC$3,IF($C234=$D$4,'FLETES (#) MAYO'!AC234*AC$4,IF($C234=$D$5,'FLETES (#) MAYO'!AC234*AC$5,0))))</f>
        <v>0</v>
      </c>
      <c r="AD234" s="179">
        <f>IF($C234=$D$2,'FLETES (#) MAYO'!AD234*AD$2,IF($C234=$D$3,'FLETES (#) MAYO'!AD234*AD$3,IF($C234=$D$4,'FLETES (#) MAYO'!AD234*AD$4,IF($C234=$D$5,'FLETES (#) MAYO'!AD234*AD$5,0))))</f>
        <v>0</v>
      </c>
      <c r="AE234" s="179">
        <f>IF($C234=$D$2,'FLETES (#) MAYO'!AE234*AE$2,IF($C234=$D$3,'FLETES (#) MAYO'!AE234*AE$3,IF($C234=$D$4,'FLETES (#) MAYO'!AE234*AE$4,IF($C234=$D$5,'FLETES (#) MAYO'!AE234*AE$5,0))))</f>
        <v>0</v>
      </c>
      <c r="AF234" s="179">
        <f>IF($C234=$D$2,'FLETES (#) MAYO'!AF234*AF$2,IF($C234=$D$3,'FLETES (#) MAYO'!AF234*AF$3,IF($C234=$D$4,'FLETES (#) MAYO'!AF234*AF$4,IF($C234=$D$5,'FLETES (#) MAYO'!AF234*AF$5,0))))</f>
        <v>0</v>
      </c>
      <c r="AG234" s="179">
        <f>IF($C234=$D$2,'FLETES (#) MAYO'!AG234*AG$2,IF($C234=$D$3,'FLETES (#) MAYO'!AG234*AG$3,IF($C234=$D$4,'FLETES (#) MAYO'!AG234*AG$4,IF($C234=$D$5,'FLETES (#) MAYO'!AG234*AG$5,0))))</f>
        <v>0</v>
      </c>
      <c r="AH234" s="179">
        <f>IF($C234=$D$2,'FLETES (#) MAYO'!AH234*AH$2,IF($C234=$D$3,'FLETES (#) MAYO'!AH234*AH$3,IF($C234=$D$4,'FLETES (#) MAYO'!AH234*AH$4,IF($C234=$D$5,'FLETES (#) MAYO'!AH234*AH$5,0))))</f>
        <v>0</v>
      </c>
      <c r="AI234" s="179">
        <f>IF($C234=$D$2,'FLETES (#) MAYO'!AI234*AI$2,IF($C234=$D$3,'FLETES (#) MAYO'!AI234*AI$3,IF($C234=$D$4,'FLETES (#) MAYO'!AI234*AI$4,IF($C234=$D$5,'FLETES (#) MAYO'!AI234*AI$5,0))))</f>
        <v>0</v>
      </c>
      <c r="AJ234" s="179">
        <f>IF($C234=$D$2,'FLETES (#) MAYO'!AJ234*AJ$2,IF($C234=$D$3,'FLETES (#) MAYO'!AJ234*AJ$3,IF($C234=$D$4,'FLETES (#) MAYO'!AJ234*AJ$4,IF($C234=$D$5,'FLETES (#) MAYO'!AJ234*AJ$5,0))))</f>
        <v>0</v>
      </c>
      <c r="AK234" s="179">
        <f>IF($C234=$D$2,'FLETES (#) MAYO'!AK234*AK$2,IF($C234=$D$3,'FLETES (#) MAYO'!AK234*AK$3,IF($C234=$D$4,'FLETES (#) MAYO'!AK234*AK$4,IF($C234=$D$5,'FLETES (#) MAYO'!AK234*AK$5,0))))</f>
        <v>0</v>
      </c>
      <c r="AL234" s="179">
        <f>IF($C234=$D$2,'FLETES (#) MAYO'!AL234*AL$2,IF($C234=$D$3,'FLETES (#) MAYO'!AL234*AL$3,IF($C234=$D$4,'FLETES (#) MAYO'!AL234*AL$4,IF($C234=$D$5,'FLETES (#) MAYO'!AL234*AL$5,0))))</f>
        <v>0</v>
      </c>
      <c r="AM234" s="179">
        <f>IF($C234=$D$2,'FLETES (#) MAYO'!AM234*AM$2,IF($C234=$D$3,'FLETES (#) MAYO'!AM234*AM$3,IF($C234=$D$4,'FLETES (#) MAYO'!AM234*AM$4,IF($C234=$D$5,'FLETES (#) MAYO'!AM234*AM$5,0))))</f>
        <v>0</v>
      </c>
    </row>
    <row r="235" spans="1:39">
      <c r="A235" s="141"/>
      <c r="B235" s="165"/>
      <c r="C235" s="165"/>
      <c r="D235" s="178">
        <f t="shared" si="0"/>
        <v>0</v>
      </c>
      <c r="E235" s="179">
        <f>IF($C235=$D$2,'FLETES (#) MAYO'!E235*E$2,IF($C235=$D$3,'FLETES (#) MAYO'!E235*E$3,IF($C235=$D$4,'FLETES (#) MAYO'!E235*E$4,IF($C235=$D$5,'FLETES (#) MAYO'!E235*E$5,0))))</f>
        <v>0</v>
      </c>
      <c r="F235" s="179">
        <f>IF($C235=$D$2,'FLETES (#) MAYO'!F235*F$2,IF($C235=$D$3,'FLETES (#) MAYO'!F235*F$3,IF($C235=$D$4,'FLETES (#) MAYO'!F235*F$4,IF($C235=$D$5,'FLETES (#) MAYO'!F235*F$5,0))))</f>
        <v>0</v>
      </c>
      <c r="G235" s="179">
        <f>IF($C235=$D$2,'FLETES (#) MAYO'!G235*G$2,IF($C235=$D$3,'FLETES (#) MAYO'!G235*G$3,IF($C235=$D$4,'FLETES (#) MAYO'!G235*G$4,IF($C235=$D$5,'FLETES (#) MAYO'!G235*G$5,0))))</f>
        <v>0</v>
      </c>
      <c r="H235" s="179">
        <f>IF($C235=$D$2,'FLETES (#) MAYO'!H235*H$2,IF($C235=$D$3,'FLETES (#) MAYO'!H235*H$3,IF($C235=$D$4,'FLETES (#) MAYO'!H235*H$4,IF($C235=$D$5,'FLETES (#) MAYO'!H235*H$5,0))))</f>
        <v>0</v>
      </c>
      <c r="I235" s="179">
        <f>IF($C235=$D$2,'FLETES (#) MAYO'!I235*I$2,IF($C235=$D$3,'FLETES (#) MAYO'!I235*I$3,IF($C235=$D$4,'FLETES (#) MAYO'!I235*I$4,IF($C235=$D$5,'FLETES (#) MAYO'!I235*I$5,0))))</f>
        <v>0</v>
      </c>
      <c r="J235" s="179">
        <f>IF($C235=$D$2,'FLETES (#) MAYO'!J235*J$2,IF($C235=$D$3,'FLETES (#) MAYO'!J235*J$3,IF($C235=$D$4,'FLETES (#) MAYO'!J235*J$4,IF($C235=$D$5,'FLETES (#) MAYO'!J235*J$5,0))))</f>
        <v>0</v>
      </c>
      <c r="K235" s="179">
        <f>IF($C235=$D$2,'FLETES (#) MAYO'!K235*K$2,IF($C235=$D$3,'FLETES (#) MAYO'!K235*K$3,IF($C235=$D$4,'FLETES (#) MAYO'!K235*K$4,IF($C235=$D$5,'FLETES (#) MAYO'!K235*K$5,0))))</f>
        <v>0</v>
      </c>
      <c r="L235" s="179">
        <f>IF($C235=$D$2,'FLETES (#) MAYO'!L235*L$2,IF($C235=$D$3,'FLETES (#) MAYO'!L235*L$3,IF($C235=$D$4,'FLETES (#) MAYO'!L235*L$4,IF($C235=$D$5,'FLETES (#) MAYO'!L235*L$5,0))))</f>
        <v>0</v>
      </c>
      <c r="M235" s="179">
        <f>IF($C235=$D$2,'FLETES (#) MAYO'!M235*M$2,IF($C235=$D$3,'FLETES (#) MAYO'!M235*M$3,IF($C235=$D$4,'FLETES (#) MAYO'!M235*M$4,IF($C235=$D$5,'FLETES (#) MAYO'!M235*M$5,0))))</f>
        <v>0</v>
      </c>
      <c r="N235" s="179">
        <f>IF($C235=$D$2,'FLETES (#) MAYO'!N235*N$2,IF($C235=$D$3,'FLETES (#) MAYO'!N235*N$3,IF($C235=$D$4,'FLETES (#) MAYO'!N235*N$4,IF($C235=$D$5,'FLETES (#) MAYO'!N235*N$5,0))))</f>
        <v>0</v>
      </c>
      <c r="O235" s="179">
        <f>IF($C235=$D$2,'FLETES (#) MAYO'!O235*O$2,IF($C235=$D$3,'FLETES (#) MAYO'!O235*O$3,IF($C235=$D$4,'FLETES (#) MAYO'!O235*O$4,IF($C235=$D$5,'FLETES (#) MAYO'!O235*O$5,0))))</f>
        <v>0</v>
      </c>
      <c r="P235" s="179">
        <f>IF($C235=$D$2,'FLETES (#) MAYO'!P235*P$2,IF($C235=$D$3,'FLETES (#) MAYO'!P235*P$3,IF($C235=$D$4,'FLETES (#) MAYO'!P235*P$4,IF($C235=$D$5,'FLETES (#) MAYO'!P235*P$5,0))))</f>
        <v>0</v>
      </c>
      <c r="Q235" s="179">
        <f>IF($C235=$D$2,'FLETES (#) MAYO'!Q235*Q$2,IF($C235=$D$3,'FLETES (#) MAYO'!Q235*Q$3,IF($C235=$D$4,'FLETES (#) MAYO'!Q235*Q$4,IF($C235=$D$5,'FLETES (#) MAYO'!Q235*Q$5,0))))</f>
        <v>0</v>
      </c>
      <c r="R235" s="179">
        <f>IF($C235=$D$2,'FLETES (#) MAYO'!R235*R$2,IF($C235=$D$3,'FLETES (#) MAYO'!R235*R$3,IF($C235=$D$4,'FLETES (#) MAYO'!R235*R$4,IF($C235=$D$5,'FLETES (#) MAYO'!R235*R$5,0))))</f>
        <v>0</v>
      </c>
      <c r="S235" s="179">
        <f>IF($C235=$D$2,'FLETES (#) MAYO'!S235*S$2,IF($C235=$D$3,'FLETES (#) MAYO'!S235*S$3,IF($C235=$D$4,'FLETES (#) MAYO'!S235*S$4,IF($C235=$D$5,'FLETES (#) MAYO'!S235*S$5,0))))</f>
        <v>0</v>
      </c>
      <c r="T235" s="179">
        <f>IF($C235=$D$2,'FLETES (#) MAYO'!T235*T$2,IF($C235=$D$3,'FLETES (#) MAYO'!T235*T$3,IF($C235=$D$4,'FLETES (#) MAYO'!T235*T$4,IF($C235=$D$5,'FLETES (#) MAYO'!T235*T$5,0))))</f>
        <v>0</v>
      </c>
      <c r="U235" s="179">
        <f>IF($C235=$D$2,'FLETES (#) MAYO'!U235*U$2,IF($C235=$D$3,'FLETES (#) MAYO'!U235*U$3,IF($C235=$D$4,'FLETES (#) MAYO'!U235*U$4,IF($C235=$D$5,'FLETES (#) MAYO'!U235*U$5,0))))</f>
        <v>0</v>
      </c>
      <c r="V235" s="179">
        <f>IF($C235=$D$2,'FLETES (#) MAYO'!V235*V$2,IF($C235=$D$3,'FLETES (#) MAYO'!V235*V$3,IF($C235=$D$4,'FLETES (#) MAYO'!V235*V$4,IF($C235=$D$5,'FLETES (#) MAYO'!V235*V$5,0))))</f>
        <v>0</v>
      </c>
      <c r="W235" s="179">
        <f>IF($C235=$D$2,'FLETES (#) MAYO'!W235*W$2,IF($C235=$D$3,'FLETES (#) MAYO'!W235*W$3,IF($C235=$D$4,'FLETES (#) MAYO'!W235*W$4,IF($C235=$D$5,'FLETES (#) MAYO'!W235*W$5,0))))</f>
        <v>0</v>
      </c>
      <c r="X235" s="179">
        <f>IF($C235=$D$2,'FLETES (#) MAYO'!X235*X$2,IF($C235=$D$3,'FLETES (#) MAYO'!X235*X$3,IF($C235=$D$4,'FLETES (#) MAYO'!X235*X$4,IF($C235=$D$5,'FLETES (#) MAYO'!X235*X$5,0))))</f>
        <v>0</v>
      </c>
      <c r="Y235" s="179">
        <f>IF($C235=$D$2,'FLETES (#) MAYO'!Y235*Y$2,IF($C235=$D$3,'FLETES (#) MAYO'!Y235*Y$3,IF($C235=$D$4,'FLETES (#) MAYO'!Y235*Y$4,IF($C235=$D$5,'FLETES (#) MAYO'!Y235*Y$5,0))))</f>
        <v>0</v>
      </c>
      <c r="Z235" s="179">
        <f>IF($C235=$D$2,'FLETES (#) MAYO'!Z235*Z$2,IF($C235=$D$3,'FLETES (#) MAYO'!Z235*Z$3,IF($C235=$D$4,'FLETES (#) MAYO'!Z235*Z$4,IF($C235=$D$5,'FLETES (#) MAYO'!Z235*Z$5,0))))</f>
        <v>0</v>
      </c>
      <c r="AA235" s="179">
        <f>IF($C235=$D$2,'FLETES (#) MAYO'!AA235*AA$2,IF($C235=$D$3,'FLETES (#) MAYO'!AA235*AA$3,IF($C235=$D$4,'FLETES (#) MAYO'!AA235*AA$4,IF($C235=$D$5,'FLETES (#) MAYO'!AA235*AA$5,0))))</f>
        <v>0</v>
      </c>
      <c r="AB235" s="179">
        <f>IF($C235=$D$2,'FLETES (#) MAYO'!AB235*AB$2,IF($C235=$D$3,'FLETES (#) MAYO'!AB235*AB$3,IF($C235=$D$4,'FLETES (#) MAYO'!AB235*AB$4,IF($C235=$D$5,'FLETES (#) MAYO'!AB235*AB$5,0))))</f>
        <v>0</v>
      </c>
      <c r="AC235" s="179">
        <f>IF($C235=$D$2,'FLETES (#) MAYO'!AC235*AC$2,IF($C235=$D$3,'FLETES (#) MAYO'!AC235*AC$3,IF($C235=$D$4,'FLETES (#) MAYO'!AC235*AC$4,IF($C235=$D$5,'FLETES (#) MAYO'!AC235*AC$5,0))))</f>
        <v>0</v>
      </c>
      <c r="AD235" s="179">
        <f>IF($C235=$D$2,'FLETES (#) MAYO'!AD235*AD$2,IF($C235=$D$3,'FLETES (#) MAYO'!AD235*AD$3,IF($C235=$D$4,'FLETES (#) MAYO'!AD235*AD$4,IF($C235=$D$5,'FLETES (#) MAYO'!AD235*AD$5,0))))</f>
        <v>0</v>
      </c>
      <c r="AE235" s="179">
        <f>IF($C235=$D$2,'FLETES (#) MAYO'!AE235*AE$2,IF($C235=$D$3,'FLETES (#) MAYO'!AE235*AE$3,IF($C235=$D$4,'FLETES (#) MAYO'!AE235*AE$4,IF($C235=$D$5,'FLETES (#) MAYO'!AE235*AE$5,0))))</f>
        <v>0</v>
      </c>
      <c r="AF235" s="179">
        <f>IF($C235=$D$2,'FLETES (#) MAYO'!AF235*AF$2,IF($C235=$D$3,'FLETES (#) MAYO'!AF235*AF$3,IF($C235=$D$4,'FLETES (#) MAYO'!AF235*AF$4,IF($C235=$D$5,'FLETES (#) MAYO'!AF235*AF$5,0))))</f>
        <v>0</v>
      </c>
      <c r="AG235" s="179">
        <f>IF($C235=$D$2,'FLETES (#) MAYO'!AG235*AG$2,IF($C235=$D$3,'FLETES (#) MAYO'!AG235*AG$3,IF($C235=$D$4,'FLETES (#) MAYO'!AG235*AG$4,IF($C235=$D$5,'FLETES (#) MAYO'!AG235*AG$5,0))))</f>
        <v>0</v>
      </c>
      <c r="AH235" s="179">
        <f>IF($C235=$D$2,'FLETES (#) MAYO'!AH235*AH$2,IF($C235=$D$3,'FLETES (#) MAYO'!AH235*AH$3,IF($C235=$D$4,'FLETES (#) MAYO'!AH235*AH$4,IF($C235=$D$5,'FLETES (#) MAYO'!AH235*AH$5,0))))</f>
        <v>0</v>
      </c>
      <c r="AI235" s="179">
        <f>IF($C235=$D$2,'FLETES (#) MAYO'!AI235*AI$2,IF($C235=$D$3,'FLETES (#) MAYO'!AI235*AI$3,IF($C235=$D$4,'FLETES (#) MAYO'!AI235*AI$4,IF($C235=$D$5,'FLETES (#) MAYO'!AI235*AI$5,0))))</f>
        <v>0</v>
      </c>
      <c r="AJ235" s="179">
        <f>IF($C235=$D$2,'FLETES (#) MAYO'!AJ235*AJ$2,IF($C235=$D$3,'FLETES (#) MAYO'!AJ235*AJ$3,IF($C235=$D$4,'FLETES (#) MAYO'!AJ235*AJ$4,IF($C235=$D$5,'FLETES (#) MAYO'!AJ235*AJ$5,0))))</f>
        <v>0</v>
      </c>
      <c r="AK235" s="179">
        <f>IF($C235=$D$2,'FLETES (#) MAYO'!AK235*AK$2,IF($C235=$D$3,'FLETES (#) MAYO'!AK235*AK$3,IF($C235=$D$4,'FLETES (#) MAYO'!AK235*AK$4,IF($C235=$D$5,'FLETES (#) MAYO'!AK235*AK$5,0))))</f>
        <v>0</v>
      </c>
      <c r="AL235" s="179">
        <f>IF($C235=$D$2,'FLETES (#) MAYO'!AL235*AL$2,IF($C235=$D$3,'FLETES (#) MAYO'!AL235*AL$3,IF($C235=$D$4,'FLETES (#) MAYO'!AL235*AL$4,IF($C235=$D$5,'FLETES (#) MAYO'!AL235*AL$5,0))))</f>
        <v>0</v>
      </c>
      <c r="AM235" s="179">
        <f>IF($C235=$D$2,'FLETES (#) MAYO'!AM235*AM$2,IF($C235=$D$3,'FLETES (#) MAYO'!AM235*AM$3,IF($C235=$D$4,'FLETES (#) MAYO'!AM235*AM$4,IF($C235=$D$5,'FLETES (#) MAYO'!AM235*AM$5,0))))</f>
        <v>0</v>
      </c>
    </row>
    <row r="236" spans="1:39">
      <c r="A236" s="141"/>
      <c r="B236" s="165"/>
      <c r="C236" s="165"/>
      <c r="D236" s="178">
        <f t="shared" si="0"/>
        <v>0</v>
      </c>
      <c r="E236" s="179">
        <f>IF($C236=$D$2,'FLETES (#) MAYO'!E236*E$2,IF($C236=$D$3,'FLETES (#) MAYO'!E236*E$3,IF($C236=$D$4,'FLETES (#) MAYO'!E236*E$4,IF($C236=$D$5,'FLETES (#) MAYO'!E236*E$5,0))))</f>
        <v>0</v>
      </c>
      <c r="F236" s="179">
        <f>IF($C236=$D$2,'FLETES (#) MAYO'!F236*F$2,IF($C236=$D$3,'FLETES (#) MAYO'!F236*F$3,IF($C236=$D$4,'FLETES (#) MAYO'!F236*F$4,IF($C236=$D$5,'FLETES (#) MAYO'!F236*F$5,0))))</f>
        <v>0</v>
      </c>
      <c r="G236" s="179">
        <f>IF($C236=$D$2,'FLETES (#) MAYO'!G236*G$2,IF($C236=$D$3,'FLETES (#) MAYO'!G236*G$3,IF($C236=$D$4,'FLETES (#) MAYO'!G236*G$4,IF($C236=$D$5,'FLETES (#) MAYO'!G236*G$5,0))))</f>
        <v>0</v>
      </c>
      <c r="H236" s="179">
        <f>IF($C236=$D$2,'FLETES (#) MAYO'!H236*H$2,IF($C236=$D$3,'FLETES (#) MAYO'!H236*H$3,IF($C236=$D$4,'FLETES (#) MAYO'!H236*H$4,IF($C236=$D$5,'FLETES (#) MAYO'!H236*H$5,0))))</f>
        <v>0</v>
      </c>
      <c r="I236" s="179">
        <f>IF($C236=$D$2,'FLETES (#) MAYO'!I236*I$2,IF($C236=$D$3,'FLETES (#) MAYO'!I236*I$3,IF($C236=$D$4,'FLETES (#) MAYO'!I236*I$4,IF($C236=$D$5,'FLETES (#) MAYO'!I236*I$5,0))))</f>
        <v>0</v>
      </c>
      <c r="J236" s="179">
        <f>IF($C236=$D$2,'FLETES (#) MAYO'!J236*J$2,IF($C236=$D$3,'FLETES (#) MAYO'!J236*J$3,IF($C236=$D$4,'FLETES (#) MAYO'!J236*J$4,IF($C236=$D$5,'FLETES (#) MAYO'!J236*J$5,0))))</f>
        <v>0</v>
      </c>
      <c r="K236" s="179">
        <f>IF($C236=$D$2,'FLETES (#) MAYO'!K236*K$2,IF($C236=$D$3,'FLETES (#) MAYO'!K236*K$3,IF($C236=$D$4,'FLETES (#) MAYO'!K236*K$4,IF($C236=$D$5,'FLETES (#) MAYO'!K236*K$5,0))))</f>
        <v>0</v>
      </c>
      <c r="L236" s="179">
        <f>IF($C236=$D$2,'FLETES (#) MAYO'!L236*L$2,IF($C236=$D$3,'FLETES (#) MAYO'!L236*L$3,IF($C236=$D$4,'FLETES (#) MAYO'!L236*L$4,IF($C236=$D$5,'FLETES (#) MAYO'!L236*L$5,0))))</f>
        <v>0</v>
      </c>
      <c r="M236" s="179">
        <f>IF($C236=$D$2,'FLETES (#) MAYO'!M236*M$2,IF($C236=$D$3,'FLETES (#) MAYO'!M236*M$3,IF($C236=$D$4,'FLETES (#) MAYO'!M236*M$4,IF($C236=$D$5,'FLETES (#) MAYO'!M236*M$5,0))))</f>
        <v>0</v>
      </c>
      <c r="N236" s="179">
        <f>IF($C236=$D$2,'FLETES (#) MAYO'!N236*N$2,IF($C236=$D$3,'FLETES (#) MAYO'!N236*N$3,IF($C236=$D$4,'FLETES (#) MAYO'!N236*N$4,IF($C236=$D$5,'FLETES (#) MAYO'!N236*N$5,0))))</f>
        <v>0</v>
      </c>
      <c r="O236" s="179">
        <f>IF($C236=$D$2,'FLETES (#) MAYO'!O236*O$2,IF($C236=$D$3,'FLETES (#) MAYO'!O236*O$3,IF($C236=$D$4,'FLETES (#) MAYO'!O236*O$4,IF($C236=$D$5,'FLETES (#) MAYO'!O236*O$5,0))))</f>
        <v>0</v>
      </c>
      <c r="P236" s="179">
        <f>IF($C236=$D$2,'FLETES (#) MAYO'!P236*P$2,IF($C236=$D$3,'FLETES (#) MAYO'!P236*P$3,IF($C236=$D$4,'FLETES (#) MAYO'!P236*P$4,IF($C236=$D$5,'FLETES (#) MAYO'!P236*P$5,0))))</f>
        <v>0</v>
      </c>
      <c r="Q236" s="179">
        <f>IF($C236=$D$2,'FLETES (#) MAYO'!Q236*Q$2,IF($C236=$D$3,'FLETES (#) MAYO'!Q236*Q$3,IF($C236=$D$4,'FLETES (#) MAYO'!Q236*Q$4,IF($C236=$D$5,'FLETES (#) MAYO'!Q236*Q$5,0))))</f>
        <v>0</v>
      </c>
      <c r="R236" s="179">
        <f>IF($C236=$D$2,'FLETES (#) MAYO'!R236*R$2,IF($C236=$D$3,'FLETES (#) MAYO'!R236*R$3,IF($C236=$D$4,'FLETES (#) MAYO'!R236*R$4,IF($C236=$D$5,'FLETES (#) MAYO'!R236*R$5,0))))</f>
        <v>0</v>
      </c>
      <c r="S236" s="179">
        <f>IF($C236=$D$2,'FLETES (#) MAYO'!S236*S$2,IF($C236=$D$3,'FLETES (#) MAYO'!S236*S$3,IF($C236=$D$4,'FLETES (#) MAYO'!S236*S$4,IF($C236=$D$5,'FLETES (#) MAYO'!S236*S$5,0))))</f>
        <v>0</v>
      </c>
      <c r="T236" s="179">
        <f>IF($C236=$D$2,'FLETES (#) MAYO'!T236*T$2,IF($C236=$D$3,'FLETES (#) MAYO'!T236*T$3,IF($C236=$D$4,'FLETES (#) MAYO'!T236*T$4,IF($C236=$D$5,'FLETES (#) MAYO'!T236*T$5,0))))</f>
        <v>0</v>
      </c>
      <c r="U236" s="179">
        <f>IF($C236=$D$2,'FLETES (#) MAYO'!U236*U$2,IF($C236=$D$3,'FLETES (#) MAYO'!U236*U$3,IF($C236=$D$4,'FLETES (#) MAYO'!U236*U$4,IF($C236=$D$5,'FLETES (#) MAYO'!U236*U$5,0))))</f>
        <v>0</v>
      </c>
      <c r="V236" s="179">
        <f>IF($C236=$D$2,'FLETES (#) MAYO'!V236*V$2,IF($C236=$D$3,'FLETES (#) MAYO'!V236*V$3,IF($C236=$D$4,'FLETES (#) MAYO'!V236*V$4,IF($C236=$D$5,'FLETES (#) MAYO'!V236*V$5,0))))</f>
        <v>0</v>
      </c>
      <c r="W236" s="179">
        <f>IF($C236=$D$2,'FLETES (#) MAYO'!W236*W$2,IF($C236=$D$3,'FLETES (#) MAYO'!W236*W$3,IF($C236=$D$4,'FLETES (#) MAYO'!W236*W$4,IF($C236=$D$5,'FLETES (#) MAYO'!W236*W$5,0))))</f>
        <v>0</v>
      </c>
      <c r="X236" s="179">
        <f>IF($C236=$D$2,'FLETES (#) MAYO'!X236*X$2,IF($C236=$D$3,'FLETES (#) MAYO'!X236*X$3,IF($C236=$D$4,'FLETES (#) MAYO'!X236*X$4,IF($C236=$D$5,'FLETES (#) MAYO'!X236*X$5,0))))</f>
        <v>0</v>
      </c>
      <c r="Y236" s="179">
        <f>IF($C236=$D$2,'FLETES (#) MAYO'!Y236*Y$2,IF($C236=$D$3,'FLETES (#) MAYO'!Y236*Y$3,IF($C236=$D$4,'FLETES (#) MAYO'!Y236*Y$4,IF($C236=$D$5,'FLETES (#) MAYO'!Y236*Y$5,0))))</f>
        <v>0</v>
      </c>
      <c r="Z236" s="179">
        <f>IF($C236=$D$2,'FLETES (#) MAYO'!Z236*Z$2,IF($C236=$D$3,'FLETES (#) MAYO'!Z236*Z$3,IF($C236=$D$4,'FLETES (#) MAYO'!Z236*Z$4,IF($C236=$D$5,'FLETES (#) MAYO'!Z236*Z$5,0))))</f>
        <v>0</v>
      </c>
      <c r="AA236" s="179">
        <f>IF($C236=$D$2,'FLETES (#) MAYO'!AA236*AA$2,IF($C236=$D$3,'FLETES (#) MAYO'!AA236*AA$3,IF($C236=$D$4,'FLETES (#) MAYO'!AA236*AA$4,IF($C236=$D$5,'FLETES (#) MAYO'!AA236*AA$5,0))))</f>
        <v>0</v>
      </c>
      <c r="AB236" s="179">
        <f>IF($C236=$D$2,'FLETES (#) MAYO'!AB236*AB$2,IF($C236=$D$3,'FLETES (#) MAYO'!AB236*AB$3,IF($C236=$D$4,'FLETES (#) MAYO'!AB236*AB$4,IF($C236=$D$5,'FLETES (#) MAYO'!AB236*AB$5,0))))</f>
        <v>0</v>
      </c>
      <c r="AC236" s="179">
        <f>IF($C236=$D$2,'FLETES (#) MAYO'!AC236*AC$2,IF($C236=$D$3,'FLETES (#) MAYO'!AC236*AC$3,IF($C236=$D$4,'FLETES (#) MAYO'!AC236*AC$4,IF($C236=$D$5,'FLETES (#) MAYO'!AC236*AC$5,0))))</f>
        <v>0</v>
      </c>
      <c r="AD236" s="179">
        <f>IF($C236=$D$2,'FLETES (#) MAYO'!AD236*AD$2,IF($C236=$D$3,'FLETES (#) MAYO'!AD236*AD$3,IF($C236=$D$4,'FLETES (#) MAYO'!AD236*AD$4,IF($C236=$D$5,'FLETES (#) MAYO'!AD236*AD$5,0))))</f>
        <v>0</v>
      </c>
      <c r="AE236" s="179">
        <f>IF($C236=$D$2,'FLETES (#) MAYO'!AE236*AE$2,IF($C236=$D$3,'FLETES (#) MAYO'!AE236*AE$3,IF($C236=$D$4,'FLETES (#) MAYO'!AE236*AE$4,IF($C236=$D$5,'FLETES (#) MAYO'!AE236*AE$5,0))))</f>
        <v>0</v>
      </c>
      <c r="AF236" s="179">
        <f>IF($C236=$D$2,'FLETES (#) MAYO'!AF236*AF$2,IF($C236=$D$3,'FLETES (#) MAYO'!AF236*AF$3,IF($C236=$D$4,'FLETES (#) MAYO'!AF236*AF$4,IF($C236=$D$5,'FLETES (#) MAYO'!AF236*AF$5,0))))</f>
        <v>0</v>
      </c>
      <c r="AG236" s="179">
        <f>IF($C236=$D$2,'FLETES (#) MAYO'!AG236*AG$2,IF($C236=$D$3,'FLETES (#) MAYO'!AG236*AG$3,IF($C236=$D$4,'FLETES (#) MAYO'!AG236*AG$4,IF($C236=$D$5,'FLETES (#) MAYO'!AG236*AG$5,0))))</f>
        <v>0</v>
      </c>
      <c r="AH236" s="179">
        <f>IF($C236=$D$2,'FLETES (#) MAYO'!AH236*AH$2,IF($C236=$D$3,'FLETES (#) MAYO'!AH236*AH$3,IF($C236=$D$4,'FLETES (#) MAYO'!AH236*AH$4,IF($C236=$D$5,'FLETES (#) MAYO'!AH236*AH$5,0))))</f>
        <v>0</v>
      </c>
      <c r="AI236" s="179">
        <f>IF($C236=$D$2,'FLETES (#) MAYO'!AI236*AI$2,IF($C236=$D$3,'FLETES (#) MAYO'!AI236*AI$3,IF($C236=$D$4,'FLETES (#) MAYO'!AI236*AI$4,IF($C236=$D$5,'FLETES (#) MAYO'!AI236*AI$5,0))))</f>
        <v>0</v>
      </c>
      <c r="AJ236" s="179">
        <f>IF($C236=$D$2,'FLETES (#) MAYO'!AJ236*AJ$2,IF($C236=$D$3,'FLETES (#) MAYO'!AJ236*AJ$3,IF($C236=$D$4,'FLETES (#) MAYO'!AJ236*AJ$4,IF($C236=$D$5,'FLETES (#) MAYO'!AJ236*AJ$5,0))))</f>
        <v>0</v>
      </c>
      <c r="AK236" s="179">
        <f>IF($C236=$D$2,'FLETES (#) MAYO'!AK236*AK$2,IF($C236=$D$3,'FLETES (#) MAYO'!AK236*AK$3,IF($C236=$D$4,'FLETES (#) MAYO'!AK236*AK$4,IF($C236=$D$5,'FLETES (#) MAYO'!AK236*AK$5,0))))</f>
        <v>0</v>
      </c>
      <c r="AL236" s="179">
        <f>IF($C236=$D$2,'FLETES (#) MAYO'!AL236*AL$2,IF($C236=$D$3,'FLETES (#) MAYO'!AL236*AL$3,IF($C236=$D$4,'FLETES (#) MAYO'!AL236*AL$4,IF($C236=$D$5,'FLETES (#) MAYO'!AL236*AL$5,0))))</f>
        <v>0</v>
      </c>
      <c r="AM236" s="179">
        <f>IF($C236=$D$2,'FLETES (#) MAYO'!AM236*AM$2,IF($C236=$D$3,'FLETES (#) MAYO'!AM236*AM$3,IF($C236=$D$4,'FLETES (#) MAYO'!AM236*AM$4,IF($C236=$D$5,'FLETES (#) MAYO'!AM236*AM$5,0))))</f>
        <v>0</v>
      </c>
    </row>
    <row r="237" spans="1:39">
      <c r="A237" s="141"/>
      <c r="B237" s="165"/>
      <c r="C237" s="165"/>
      <c r="D237" s="178">
        <f t="shared" si="0"/>
        <v>0</v>
      </c>
      <c r="E237" s="179">
        <f>IF($C237=$D$2,'FLETES (#) MAYO'!E237*E$2,IF($C237=$D$3,'FLETES (#) MAYO'!E237*E$3,IF($C237=$D$4,'FLETES (#) MAYO'!E237*E$4,IF($C237=$D$5,'FLETES (#) MAYO'!E237*E$5,0))))</f>
        <v>0</v>
      </c>
      <c r="F237" s="179">
        <f>IF($C237=$D$2,'FLETES (#) MAYO'!F237*F$2,IF($C237=$D$3,'FLETES (#) MAYO'!F237*F$3,IF($C237=$D$4,'FLETES (#) MAYO'!F237*F$4,IF($C237=$D$5,'FLETES (#) MAYO'!F237*F$5,0))))</f>
        <v>0</v>
      </c>
      <c r="G237" s="179">
        <f>IF($C237=$D$2,'FLETES (#) MAYO'!G237*G$2,IF($C237=$D$3,'FLETES (#) MAYO'!G237*G$3,IF($C237=$D$4,'FLETES (#) MAYO'!G237*G$4,IF($C237=$D$5,'FLETES (#) MAYO'!G237*G$5,0))))</f>
        <v>0</v>
      </c>
      <c r="H237" s="179">
        <f>IF($C237=$D$2,'FLETES (#) MAYO'!H237*H$2,IF($C237=$D$3,'FLETES (#) MAYO'!H237*H$3,IF($C237=$D$4,'FLETES (#) MAYO'!H237*H$4,IF($C237=$D$5,'FLETES (#) MAYO'!H237*H$5,0))))</f>
        <v>0</v>
      </c>
      <c r="I237" s="179">
        <f>IF($C237=$D$2,'FLETES (#) MAYO'!I237*I$2,IF($C237=$D$3,'FLETES (#) MAYO'!I237*I$3,IF($C237=$D$4,'FLETES (#) MAYO'!I237*I$4,IF($C237=$D$5,'FLETES (#) MAYO'!I237*I$5,0))))</f>
        <v>0</v>
      </c>
      <c r="J237" s="179">
        <f>IF($C237=$D$2,'FLETES (#) MAYO'!J237*J$2,IF($C237=$D$3,'FLETES (#) MAYO'!J237*J$3,IF($C237=$D$4,'FLETES (#) MAYO'!J237*J$4,IF($C237=$D$5,'FLETES (#) MAYO'!J237*J$5,0))))</f>
        <v>0</v>
      </c>
      <c r="K237" s="179">
        <f>IF($C237=$D$2,'FLETES (#) MAYO'!K237*K$2,IF($C237=$D$3,'FLETES (#) MAYO'!K237*K$3,IF($C237=$D$4,'FLETES (#) MAYO'!K237*K$4,IF($C237=$D$5,'FLETES (#) MAYO'!K237*K$5,0))))</f>
        <v>0</v>
      </c>
      <c r="L237" s="179">
        <f>IF($C237=$D$2,'FLETES (#) MAYO'!L237*L$2,IF($C237=$D$3,'FLETES (#) MAYO'!L237*L$3,IF($C237=$D$4,'FLETES (#) MAYO'!L237*L$4,IF($C237=$D$5,'FLETES (#) MAYO'!L237*L$5,0))))</f>
        <v>0</v>
      </c>
      <c r="M237" s="179">
        <f>IF($C237=$D$2,'FLETES (#) MAYO'!M237*M$2,IF($C237=$D$3,'FLETES (#) MAYO'!M237*M$3,IF($C237=$D$4,'FLETES (#) MAYO'!M237*M$4,IF($C237=$D$5,'FLETES (#) MAYO'!M237*M$5,0))))</f>
        <v>0</v>
      </c>
      <c r="N237" s="179">
        <f>IF($C237=$D$2,'FLETES (#) MAYO'!N237*N$2,IF($C237=$D$3,'FLETES (#) MAYO'!N237*N$3,IF($C237=$D$4,'FLETES (#) MAYO'!N237*N$4,IF($C237=$D$5,'FLETES (#) MAYO'!N237*N$5,0))))</f>
        <v>0</v>
      </c>
      <c r="O237" s="179">
        <f>IF($C237=$D$2,'FLETES (#) MAYO'!O237*O$2,IF($C237=$D$3,'FLETES (#) MAYO'!O237*O$3,IF($C237=$D$4,'FLETES (#) MAYO'!O237*O$4,IF($C237=$D$5,'FLETES (#) MAYO'!O237*O$5,0))))</f>
        <v>0</v>
      </c>
      <c r="P237" s="179">
        <f>IF($C237=$D$2,'FLETES (#) MAYO'!P237*P$2,IF($C237=$D$3,'FLETES (#) MAYO'!P237*P$3,IF($C237=$D$4,'FLETES (#) MAYO'!P237*P$4,IF($C237=$D$5,'FLETES (#) MAYO'!P237*P$5,0))))</f>
        <v>0</v>
      </c>
      <c r="Q237" s="179">
        <f>IF($C237=$D$2,'FLETES (#) MAYO'!Q237*Q$2,IF($C237=$D$3,'FLETES (#) MAYO'!Q237*Q$3,IF($C237=$D$4,'FLETES (#) MAYO'!Q237*Q$4,IF($C237=$D$5,'FLETES (#) MAYO'!Q237*Q$5,0))))</f>
        <v>0</v>
      </c>
      <c r="R237" s="179">
        <f>IF($C237=$D$2,'FLETES (#) MAYO'!R237*R$2,IF($C237=$D$3,'FLETES (#) MAYO'!R237*R$3,IF($C237=$D$4,'FLETES (#) MAYO'!R237*R$4,IF($C237=$D$5,'FLETES (#) MAYO'!R237*R$5,0))))</f>
        <v>0</v>
      </c>
      <c r="S237" s="179">
        <f>IF($C237=$D$2,'FLETES (#) MAYO'!S237*S$2,IF($C237=$D$3,'FLETES (#) MAYO'!S237*S$3,IF($C237=$D$4,'FLETES (#) MAYO'!S237*S$4,IF($C237=$D$5,'FLETES (#) MAYO'!S237*S$5,0))))</f>
        <v>0</v>
      </c>
      <c r="T237" s="179">
        <f>IF($C237=$D$2,'FLETES (#) MAYO'!T237*T$2,IF($C237=$D$3,'FLETES (#) MAYO'!T237*T$3,IF($C237=$D$4,'FLETES (#) MAYO'!T237*T$4,IF($C237=$D$5,'FLETES (#) MAYO'!T237*T$5,0))))</f>
        <v>0</v>
      </c>
      <c r="U237" s="179">
        <f>IF($C237=$D$2,'FLETES (#) MAYO'!U237*U$2,IF($C237=$D$3,'FLETES (#) MAYO'!U237*U$3,IF($C237=$D$4,'FLETES (#) MAYO'!U237*U$4,IF($C237=$D$5,'FLETES (#) MAYO'!U237*U$5,0))))</f>
        <v>0</v>
      </c>
      <c r="V237" s="179">
        <f>IF($C237=$D$2,'FLETES (#) MAYO'!V237*V$2,IF($C237=$D$3,'FLETES (#) MAYO'!V237*V$3,IF($C237=$D$4,'FLETES (#) MAYO'!V237*V$4,IF($C237=$D$5,'FLETES (#) MAYO'!V237*V$5,0))))</f>
        <v>0</v>
      </c>
      <c r="W237" s="179">
        <f>IF($C237=$D$2,'FLETES (#) MAYO'!W237*W$2,IF($C237=$D$3,'FLETES (#) MAYO'!W237*W$3,IF($C237=$D$4,'FLETES (#) MAYO'!W237*W$4,IF($C237=$D$5,'FLETES (#) MAYO'!W237*W$5,0))))</f>
        <v>0</v>
      </c>
      <c r="X237" s="179">
        <f>IF($C237=$D$2,'FLETES (#) MAYO'!X237*X$2,IF($C237=$D$3,'FLETES (#) MAYO'!X237*X$3,IF($C237=$D$4,'FLETES (#) MAYO'!X237*X$4,IF($C237=$D$5,'FLETES (#) MAYO'!X237*X$5,0))))</f>
        <v>0</v>
      </c>
      <c r="Y237" s="179">
        <f>IF($C237=$D$2,'FLETES (#) MAYO'!Y237*Y$2,IF($C237=$D$3,'FLETES (#) MAYO'!Y237*Y$3,IF($C237=$D$4,'FLETES (#) MAYO'!Y237*Y$4,IF($C237=$D$5,'FLETES (#) MAYO'!Y237*Y$5,0))))</f>
        <v>0</v>
      </c>
      <c r="Z237" s="179">
        <f>IF($C237=$D$2,'FLETES (#) MAYO'!Z237*Z$2,IF($C237=$D$3,'FLETES (#) MAYO'!Z237*Z$3,IF($C237=$D$4,'FLETES (#) MAYO'!Z237*Z$4,IF($C237=$D$5,'FLETES (#) MAYO'!Z237*Z$5,0))))</f>
        <v>0</v>
      </c>
      <c r="AA237" s="179">
        <f>IF($C237=$D$2,'FLETES (#) MAYO'!AA237*AA$2,IF($C237=$D$3,'FLETES (#) MAYO'!AA237*AA$3,IF($C237=$D$4,'FLETES (#) MAYO'!AA237*AA$4,IF($C237=$D$5,'FLETES (#) MAYO'!AA237*AA$5,0))))</f>
        <v>0</v>
      </c>
      <c r="AB237" s="179">
        <f>IF($C237=$D$2,'FLETES (#) MAYO'!AB237*AB$2,IF($C237=$D$3,'FLETES (#) MAYO'!AB237*AB$3,IF($C237=$D$4,'FLETES (#) MAYO'!AB237*AB$4,IF($C237=$D$5,'FLETES (#) MAYO'!AB237*AB$5,0))))</f>
        <v>0</v>
      </c>
      <c r="AC237" s="179">
        <f>IF($C237=$D$2,'FLETES (#) MAYO'!AC237*AC$2,IF($C237=$D$3,'FLETES (#) MAYO'!AC237*AC$3,IF($C237=$D$4,'FLETES (#) MAYO'!AC237*AC$4,IF($C237=$D$5,'FLETES (#) MAYO'!AC237*AC$5,0))))</f>
        <v>0</v>
      </c>
      <c r="AD237" s="179">
        <f>IF($C237=$D$2,'FLETES (#) MAYO'!AD237*AD$2,IF($C237=$D$3,'FLETES (#) MAYO'!AD237*AD$3,IF($C237=$D$4,'FLETES (#) MAYO'!AD237*AD$4,IF($C237=$D$5,'FLETES (#) MAYO'!AD237*AD$5,0))))</f>
        <v>0</v>
      </c>
      <c r="AE237" s="179">
        <f>IF($C237=$D$2,'FLETES (#) MAYO'!AE237*AE$2,IF($C237=$D$3,'FLETES (#) MAYO'!AE237*AE$3,IF($C237=$D$4,'FLETES (#) MAYO'!AE237*AE$4,IF($C237=$D$5,'FLETES (#) MAYO'!AE237*AE$5,0))))</f>
        <v>0</v>
      </c>
      <c r="AF237" s="179">
        <f>IF($C237=$D$2,'FLETES (#) MAYO'!AF237*AF$2,IF($C237=$D$3,'FLETES (#) MAYO'!AF237*AF$3,IF($C237=$D$4,'FLETES (#) MAYO'!AF237*AF$4,IF($C237=$D$5,'FLETES (#) MAYO'!AF237*AF$5,0))))</f>
        <v>0</v>
      </c>
      <c r="AG237" s="179">
        <f>IF($C237=$D$2,'FLETES (#) MAYO'!AG237*AG$2,IF($C237=$D$3,'FLETES (#) MAYO'!AG237*AG$3,IF($C237=$D$4,'FLETES (#) MAYO'!AG237*AG$4,IF($C237=$D$5,'FLETES (#) MAYO'!AG237*AG$5,0))))</f>
        <v>0</v>
      </c>
      <c r="AH237" s="179">
        <f>IF($C237=$D$2,'FLETES (#) MAYO'!AH237*AH$2,IF($C237=$D$3,'FLETES (#) MAYO'!AH237*AH$3,IF($C237=$D$4,'FLETES (#) MAYO'!AH237*AH$4,IF($C237=$D$5,'FLETES (#) MAYO'!AH237*AH$5,0))))</f>
        <v>0</v>
      </c>
      <c r="AI237" s="179">
        <f>IF($C237=$D$2,'FLETES (#) MAYO'!AI237*AI$2,IF($C237=$D$3,'FLETES (#) MAYO'!AI237*AI$3,IF($C237=$D$4,'FLETES (#) MAYO'!AI237*AI$4,IF($C237=$D$5,'FLETES (#) MAYO'!AI237*AI$5,0))))</f>
        <v>0</v>
      </c>
      <c r="AJ237" s="179">
        <f>IF($C237=$D$2,'FLETES (#) MAYO'!AJ237*AJ$2,IF($C237=$D$3,'FLETES (#) MAYO'!AJ237*AJ$3,IF($C237=$D$4,'FLETES (#) MAYO'!AJ237*AJ$4,IF($C237=$D$5,'FLETES (#) MAYO'!AJ237*AJ$5,0))))</f>
        <v>0</v>
      </c>
      <c r="AK237" s="179">
        <f>IF($C237=$D$2,'FLETES (#) MAYO'!AK237*AK$2,IF($C237=$D$3,'FLETES (#) MAYO'!AK237*AK$3,IF($C237=$D$4,'FLETES (#) MAYO'!AK237*AK$4,IF($C237=$D$5,'FLETES (#) MAYO'!AK237*AK$5,0))))</f>
        <v>0</v>
      </c>
      <c r="AL237" s="179">
        <f>IF($C237=$D$2,'FLETES (#) MAYO'!AL237*AL$2,IF($C237=$D$3,'FLETES (#) MAYO'!AL237*AL$3,IF($C237=$D$4,'FLETES (#) MAYO'!AL237*AL$4,IF($C237=$D$5,'FLETES (#) MAYO'!AL237*AL$5,0))))</f>
        <v>0</v>
      </c>
      <c r="AM237" s="179">
        <f>IF($C237=$D$2,'FLETES (#) MAYO'!AM237*AM$2,IF($C237=$D$3,'FLETES (#) MAYO'!AM237*AM$3,IF($C237=$D$4,'FLETES (#) MAYO'!AM237*AM$4,IF($C237=$D$5,'FLETES (#) MAYO'!AM237*AM$5,0))))</f>
        <v>0</v>
      </c>
    </row>
    <row r="238" spans="1:39">
      <c r="A238" s="141"/>
      <c r="B238" s="165"/>
      <c r="C238" s="165"/>
      <c r="D238" s="178">
        <f t="shared" si="0"/>
        <v>0</v>
      </c>
      <c r="E238" s="179">
        <f>IF($C238=$D$2,'FLETES (#) MAYO'!E238*E$2,IF($C238=$D$3,'FLETES (#) MAYO'!E238*E$3,IF($C238=$D$4,'FLETES (#) MAYO'!E238*E$4,IF($C238=$D$5,'FLETES (#) MAYO'!E238*E$5,0))))</f>
        <v>0</v>
      </c>
      <c r="F238" s="179">
        <f>IF($C238=$D$2,'FLETES (#) MAYO'!F238*F$2,IF($C238=$D$3,'FLETES (#) MAYO'!F238*F$3,IF($C238=$D$4,'FLETES (#) MAYO'!F238*F$4,IF($C238=$D$5,'FLETES (#) MAYO'!F238*F$5,0))))</f>
        <v>0</v>
      </c>
      <c r="G238" s="179">
        <f>IF($C238=$D$2,'FLETES (#) MAYO'!G238*G$2,IF($C238=$D$3,'FLETES (#) MAYO'!G238*G$3,IF($C238=$D$4,'FLETES (#) MAYO'!G238*G$4,IF($C238=$D$5,'FLETES (#) MAYO'!G238*G$5,0))))</f>
        <v>0</v>
      </c>
      <c r="H238" s="179">
        <f>IF($C238=$D$2,'FLETES (#) MAYO'!H238*H$2,IF($C238=$D$3,'FLETES (#) MAYO'!H238*H$3,IF($C238=$D$4,'FLETES (#) MAYO'!H238*H$4,IF($C238=$D$5,'FLETES (#) MAYO'!H238*H$5,0))))</f>
        <v>0</v>
      </c>
      <c r="I238" s="179">
        <f>IF($C238=$D$2,'FLETES (#) MAYO'!I238*I$2,IF($C238=$D$3,'FLETES (#) MAYO'!I238*I$3,IF($C238=$D$4,'FLETES (#) MAYO'!I238*I$4,IF($C238=$D$5,'FLETES (#) MAYO'!I238*I$5,0))))</f>
        <v>0</v>
      </c>
      <c r="J238" s="179">
        <f>IF($C238=$D$2,'FLETES (#) MAYO'!J238*J$2,IF($C238=$D$3,'FLETES (#) MAYO'!J238*J$3,IF($C238=$D$4,'FLETES (#) MAYO'!J238*J$4,IF($C238=$D$5,'FLETES (#) MAYO'!J238*J$5,0))))</f>
        <v>0</v>
      </c>
      <c r="K238" s="179">
        <f>IF($C238=$D$2,'FLETES (#) MAYO'!K238*K$2,IF($C238=$D$3,'FLETES (#) MAYO'!K238*K$3,IF($C238=$D$4,'FLETES (#) MAYO'!K238*K$4,IF($C238=$D$5,'FLETES (#) MAYO'!K238*K$5,0))))</f>
        <v>0</v>
      </c>
      <c r="L238" s="179">
        <f>IF($C238=$D$2,'FLETES (#) MAYO'!L238*L$2,IF($C238=$D$3,'FLETES (#) MAYO'!L238*L$3,IF($C238=$D$4,'FLETES (#) MAYO'!L238*L$4,IF($C238=$D$5,'FLETES (#) MAYO'!L238*L$5,0))))</f>
        <v>0</v>
      </c>
      <c r="M238" s="179">
        <f>IF($C238=$D$2,'FLETES (#) MAYO'!M238*M$2,IF($C238=$D$3,'FLETES (#) MAYO'!M238*M$3,IF($C238=$D$4,'FLETES (#) MAYO'!M238*M$4,IF($C238=$D$5,'FLETES (#) MAYO'!M238*M$5,0))))</f>
        <v>0</v>
      </c>
      <c r="N238" s="179">
        <f>IF($C238=$D$2,'FLETES (#) MAYO'!N238*N$2,IF($C238=$D$3,'FLETES (#) MAYO'!N238*N$3,IF($C238=$D$4,'FLETES (#) MAYO'!N238*N$4,IF($C238=$D$5,'FLETES (#) MAYO'!N238*N$5,0))))</f>
        <v>0</v>
      </c>
      <c r="O238" s="179">
        <f>IF($C238=$D$2,'FLETES (#) MAYO'!O238*O$2,IF($C238=$D$3,'FLETES (#) MAYO'!O238*O$3,IF($C238=$D$4,'FLETES (#) MAYO'!O238*O$4,IF($C238=$D$5,'FLETES (#) MAYO'!O238*O$5,0))))</f>
        <v>0</v>
      </c>
      <c r="P238" s="179">
        <f>IF($C238=$D$2,'FLETES (#) MAYO'!P238*P$2,IF($C238=$D$3,'FLETES (#) MAYO'!P238*P$3,IF($C238=$D$4,'FLETES (#) MAYO'!P238*P$4,IF($C238=$D$5,'FLETES (#) MAYO'!P238*P$5,0))))</f>
        <v>0</v>
      </c>
      <c r="Q238" s="179">
        <f>IF($C238=$D$2,'FLETES (#) MAYO'!Q238*Q$2,IF($C238=$D$3,'FLETES (#) MAYO'!Q238*Q$3,IF($C238=$D$4,'FLETES (#) MAYO'!Q238*Q$4,IF($C238=$D$5,'FLETES (#) MAYO'!Q238*Q$5,0))))</f>
        <v>0</v>
      </c>
      <c r="R238" s="179">
        <f>IF($C238=$D$2,'FLETES (#) MAYO'!R238*R$2,IF($C238=$D$3,'FLETES (#) MAYO'!R238*R$3,IF($C238=$D$4,'FLETES (#) MAYO'!R238*R$4,IF($C238=$D$5,'FLETES (#) MAYO'!R238*R$5,0))))</f>
        <v>0</v>
      </c>
      <c r="S238" s="179">
        <f>IF($C238=$D$2,'FLETES (#) MAYO'!S238*S$2,IF($C238=$D$3,'FLETES (#) MAYO'!S238*S$3,IF($C238=$D$4,'FLETES (#) MAYO'!S238*S$4,IF($C238=$D$5,'FLETES (#) MAYO'!S238*S$5,0))))</f>
        <v>0</v>
      </c>
      <c r="T238" s="179">
        <f>IF($C238=$D$2,'FLETES (#) MAYO'!T238*T$2,IF($C238=$D$3,'FLETES (#) MAYO'!T238*T$3,IF($C238=$D$4,'FLETES (#) MAYO'!T238*T$4,IF($C238=$D$5,'FLETES (#) MAYO'!T238*T$5,0))))</f>
        <v>0</v>
      </c>
      <c r="U238" s="179">
        <f>IF($C238=$D$2,'FLETES (#) MAYO'!U238*U$2,IF($C238=$D$3,'FLETES (#) MAYO'!U238*U$3,IF($C238=$D$4,'FLETES (#) MAYO'!U238*U$4,IF($C238=$D$5,'FLETES (#) MAYO'!U238*U$5,0))))</f>
        <v>0</v>
      </c>
      <c r="V238" s="179">
        <f>IF($C238=$D$2,'FLETES (#) MAYO'!V238*V$2,IF($C238=$D$3,'FLETES (#) MAYO'!V238*V$3,IF($C238=$D$4,'FLETES (#) MAYO'!V238*V$4,IF($C238=$D$5,'FLETES (#) MAYO'!V238*V$5,0))))</f>
        <v>0</v>
      </c>
      <c r="W238" s="179">
        <f>IF($C238=$D$2,'FLETES (#) MAYO'!W238*W$2,IF($C238=$D$3,'FLETES (#) MAYO'!W238*W$3,IF($C238=$D$4,'FLETES (#) MAYO'!W238*W$4,IF($C238=$D$5,'FLETES (#) MAYO'!W238*W$5,0))))</f>
        <v>0</v>
      </c>
      <c r="X238" s="179">
        <f>IF($C238=$D$2,'FLETES (#) MAYO'!X238*X$2,IF($C238=$D$3,'FLETES (#) MAYO'!X238*X$3,IF($C238=$D$4,'FLETES (#) MAYO'!X238*X$4,IF($C238=$D$5,'FLETES (#) MAYO'!X238*X$5,0))))</f>
        <v>0</v>
      </c>
      <c r="Y238" s="179">
        <f>IF($C238=$D$2,'FLETES (#) MAYO'!Y238*Y$2,IF($C238=$D$3,'FLETES (#) MAYO'!Y238*Y$3,IF($C238=$D$4,'FLETES (#) MAYO'!Y238*Y$4,IF($C238=$D$5,'FLETES (#) MAYO'!Y238*Y$5,0))))</f>
        <v>0</v>
      </c>
      <c r="Z238" s="179">
        <f>IF($C238=$D$2,'FLETES (#) MAYO'!Z238*Z$2,IF($C238=$D$3,'FLETES (#) MAYO'!Z238*Z$3,IF($C238=$D$4,'FLETES (#) MAYO'!Z238*Z$4,IF($C238=$D$5,'FLETES (#) MAYO'!Z238*Z$5,0))))</f>
        <v>0</v>
      </c>
      <c r="AA238" s="179">
        <f>IF($C238=$D$2,'FLETES (#) MAYO'!AA238*AA$2,IF($C238=$D$3,'FLETES (#) MAYO'!AA238*AA$3,IF($C238=$D$4,'FLETES (#) MAYO'!AA238*AA$4,IF($C238=$D$5,'FLETES (#) MAYO'!AA238*AA$5,0))))</f>
        <v>0</v>
      </c>
      <c r="AB238" s="179">
        <f>IF($C238=$D$2,'FLETES (#) MAYO'!AB238*AB$2,IF($C238=$D$3,'FLETES (#) MAYO'!AB238*AB$3,IF($C238=$D$4,'FLETES (#) MAYO'!AB238*AB$4,IF($C238=$D$5,'FLETES (#) MAYO'!AB238*AB$5,0))))</f>
        <v>0</v>
      </c>
      <c r="AC238" s="179">
        <f>IF($C238=$D$2,'FLETES (#) MAYO'!AC238*AC$2,IF($C238=$D$3,'FLETES (#) MAYO'!AC238*AC$3,IF($C238=$D$4,'FLETES (#) MAYO'!AC238*AC$4,IF($C238=$D$5,'FLETES (#) MAYO'!AC238*AC$5,0))))</f>
        <v>0</v>
      </c>
      <c r="AD238" s="179">
        <f>IF($C238=$D$2,'FLETES (#) MAYO'!AD238*AD$2,IF($C238=$D$3,'FLETES (#) MAYO'!AD238*AD$3,IF($C238=$D$4,'FLETES (#) MAYO'!AD238*AD$4,IF($C238=$D$5,'FLETES (#) MAYO'!AD238*AD$5,0))))</f>
        <v>0</v>
      </c>
      <c r="AE238" s="179">
        <f>IF($C238=$D$2,'FLETES (#) MAYO'!AE238*AE$2,IF($C238=$D$3,'FLETES (#) MAYO'!AE238*AE$3,IF($C238=$D$4,'FLETES (#) MAYO'!AE238*AE$4,IF($C238=$D$5,'FLETES (#) MAYO'!AE238*AE$5,0))))</f>
        <v>0</v>
      </c>
      <c r="AF238" s="179">
        <f>IF($C238=$D$2,'FLETES (#) MAYO'!AF238*AF$2,IF($C238=$D$3,'FLETES (#) MAYO'!AF238*AF$3,IF($C238=$D$4,'FLETES (#) MAYO'!AF238*AF$4,IF($C238=$D$5,'FLETES (#) MAYO'!AF238*AF$5,0))))</f>
        <v>0</v>
      </c>
      <c r="AG238" s="179">
        <f>IF($C238=$D$2,'FLETES (#) MAYO'!AG238*AG$2,IF($C238=$D$3,'FLETES (#) MAYO'!AG238*AG$3,IF($C238=$D$4,'FLETES (#) MAYO'!AG238*AG$4,IF($C238=$D$5,'FLETES (#) MAYO'!AG238*AG$5,0))))</f>
        <v>0</v>
      </c>
      <c r="AH238" s="179">
        <f>IF($C238=$D$2,'FLETES (#) MAYO'!AH238*AH$2,IF($C238=$D$3,'FLETES (#) MAYO'!AH238*AH$3,IF($C238=$D$4,'FLETES (#) MAYO'!AH238*AH$4,IF($C238=$D$5,'FLETES (#) MAYO'!AH238*AH$5,0))))</f>
        <v>0</v>
      </c>
      <c r="AI238" s="179">
        <f>IF($C238=$D$2,'FLETES (#) MAYO'!AI238*AI$2,IF($C238=$D$3,'FLETES (#) MAYO'!AI238*AI$3,IF($C238=$D$4,'FLETES (#) MAYO'!AI238*AI$4,IF($C238=$D$5,'FLETES (#) MAYO'!AI238*AI$5,0))))</f>
        <v>0</v>
      </c>
      <c r="AJ238" s="179">
        <f>IF($C238=$D$2,'FLETES (#) MAYO'!AJ238*AJ$2,IF($C238=$D$3,'FLETES (#) MAYO'!AJ238*AJ$3,IF($C238=$D$4,'FLETES (#) MAYO'!AJ238*AJ$4,IF($C238=$D$5,'FLETES (#) MAYO'!AJ238*AJ$5,0))))</f>
        <v>0</v>
      </c>
      <c r="AK238" s="179">
        <f>IF($C238=$D$2,'FLETES (#) MAYO'!AK238*AK$2,IF($C238=$D$3,'FLETES (#) MAYO'!AK238*AK$3,IF($C238=$D$4,'FLETES (#) MAYO'!AK238*AK$4,IF($C238=$D$5,'FLETES (#) MAYO'!AK238*AK$5,0))))</f>
        <v>0</v>
      </c>
      <c r="AL238" s="179">
        <f>IF($C238=$D$2,'FLETES (#) MAYO'!AL238*AL$2,IF($C238=$D$3,'FLETES (#) MAYO'!AL238*AL$3,IF($C238=$D$4,'FLETES (#) MAYO'!AL238*AL$4,IF($C238=$D$5,'FLETES (#) MAYO'!AL238*AL$5,0))))</f>
        <v>0</v>
      </c>
      <c r="AM238" s="179">
        <f>IF($C238=$D$2,'FLETES (#) MAYO'!AM238*AM$2,IF($C238=$D$3,'FLETES (#) MAYO'!AM238*AM$3,IF($C238=$D$4,'FLETES (#) MAYO'!AM238*AM$4,IF($C238=$D$5,'FLETES (#) MAYO'!AM238*AM$5,0))))</f>
        <v>0</v>
      </c>
    </row>
    <row r="239" spans="1:39">
      <c r="A239" s="141"/>
      <c r="B239" s="165"/>
      <c r="C239" s="165"/>
      <c r="D239" s="178">
        <f t="shared" si="0"/>
        <v>0</v>
      </c>
      <c r="E239" s="179">
        <f>IF($C239=$D$2,'FLETES (#) MAYO'!E239*E$2,IF($C239=$D$3,'FLETES (#) MAYO'!E239*E$3,IF($C239=$D$4,'FLETES (#) MAYO'!E239*E$4,IF($C239=$D$5,'FLETES (#) MAYO'!E239*E$5,0))))</f>
        <v>0</v>
      </c>
      <c r="F239" s="179">
        <f>IF($C239=$D$2,'FLETES (#) MAYO'!F239*F$2,IF($C239=$D$3,'FLETES (#) MAYO'!F239*F$3,IF($C239=$D$4,'FLETES (#) MAYO'!F239*F$4,IF($C239=$D$5,'FLETES (#) MAYO'!F239*F$5,0))))</f>
        <v>0</v>
      </c>
      <c r="G239" s="179">
        <f>IF($C239=$D$2,'FLETES (#) MAYO'!G239*G$2,IF($C239=$D$3,'FLETES (#) MAYO'!G239*G$3,IF($C239=$D$4,'FLETES (#) MAYO'!G239*G$4,IF($C239=$D$5,'FLETES (#) MAYO'!G239*G$5,0))))</f>
        <v>0</v>
      </c>
      <c r="H239" s="179">
        <f>IF($C239=$D$2,'FLETES (#) MAYO'!H239*H$2,IF($C239=$D$3,'FLETES (#) MAYO'!H239*H$3,IF($C239=$D$4,'FLETES (#) MAYO'!H239*H$4,IF($C239=$D$5,'FLETES (#) MAYO'!H239*H$5,0))))</f>
        <v>0</v>
      </c>
      <c r="I239" s="179">
        <f>IF($C239=$D$2,'FLETES (#) MAYO'!I239*I$2,IF($C239=$D$3,'FLETES (#) MAYO'!I239*I$3,IF($C239=$D$4,'FLETES (#) MAYO'!I239*I$4,IF($C239=$D$5,'FLETES (#) MAYO'!I239*I$5,0))))</f>
        <v>0</v>
      </c>
      <c r="J239" s="179">
        <f>IF($C239=$D$2,'FLETES (#) MAYO'!J239*J$2,IF($C239=$D$3,'FLETES (#) MAYO'!J239*J$3,IF($C239=$D$4,'FLETES (#) MAYO'!J239*J$4,IF($C239=$D$5,'FLETES (#) MAYO'!J239*J$5,0))))</f>
        <v>0</v>
      </c>
      <c r="K239" s="179">
        <f>IF($C239=$D$2,'FLETES (#) MAYO'!K239*K$2,IF($C239=$D$3,'FLETES (#) MAYO'!K239*K$3,IF($C239=$D$4,'FLETES (#) MAYO'!K239*K$4,IF($C239=$D$5,'FLETES (#) MAYO'!K239*K$5,0))))</f>
        <v>0</v>
      </c>
      <c r="L239" s="179">
        <f>IF($C239=$D$2,'FLETES (#) MAYO'!L239*L$2,IF($C239=$D$3,'FLETES (#) MAYO'!L239*L$3,IF($C239=$D$4,'FLETES (#) MAYO'!L239*L$4,IF($C239=$D$5,'FLETES (#) MAYO'!L239*L$5,0))))</f>
        <v>0</v>
      </c>
      <c r="M239" s="179">
        <f>IF($C239=$D$2,'FLETES (#) MAYO'!M239*M$2,IF($C239=$D$3,'FLETES (#) MAYO'!M239*M$3,IF($C239=$D$4,'FLETES (#) MAYO'!M239*M$4,IF($C239=$D$5,'FLETES (#) MAYO'!M239*M$5,0))))</f>
        <v>0</v>
      </c>
      <c r="N239" s="179">
        <f>IF($C239=$D$2,'FLETES (#) MAYO'!N239*N$2,IF($C239=$D$3,'FLETES (#) MAYO'!N239*N$3,IF($C239=$D$4,'FLETES (#) MAYO'!N239*N$4,IF($C239=$D$5,'FLETES (#) MAYO'!N239*N$5,0))))</f>
        <v>0</v>
      </c>
      <c r="O239" s="179">
        <f>IF($C239=$D$2,'FLETES (#) MAYO'!O239*O$2,IF($C239=$D$3,'FLETES (#) MAYO'!O239*O$3,IF($C239=$D$4,'FLETES (#) MAYO'!O239*O$4,IF($C239=$D$5,'FLETES (#) MAYO'!O239*O$5,0))))</f>
        <v>0</v>
      </c>
      <c r="P239" s="179">
        <f>IF($C239=$D$2,'FLETES (#) MAYO'!P239*P$2,IF($C239=$D$3,'FLETES (#) MAYO'!P239*P$3,IF($C239=$D$4,'FLETES (#) MAYO'!P239*P$4,IF($C239=$D$5,'FLETES (#) MAYO'!P239*P$5,0))))</f>
        <v>0</v>
      </c>
      <c r="Q239" s="179">
        <f>IF($C239=$D$2,'FLETES (#) MAYO'!Q239*Q$2,IF($C239=$D$3,'FLETES (#) MAYO'!Q239*Q$3,IF($C239=$D$4,'FLETES (#) MAYO'!Q239*Q$4,IF($C239=$D$5,'FLETES (#) MAYO'!Q239*Q$5,0))))</f>
        <v>0</v>
      </c>
      <c r="R239" s="179">
        <f>IF($C239=$D$2,'FLETES (#) MAYO'!R239*R$2,IF($C239=$D$3,'FLETES (#) MAYO'!R239*R$3,IF($C239=$D$4,'FLETES (#) MAYO'!R239*R$4,IF($C239=$D$5,'FLETES (#) MAYO'!R239*R$5,0))))</f>
        <v>0</v>
      </c>
      <c r="S239" s="179">
        <f>IF($C239=$D$2,'FLETES (#) MAYO'!S239*S$2,IF($C239=$D$3,'FLETES (#) MAYO'!S239*S$3,IF($C239=$D$4,'FLETES (#) MAYO'!S239*S$4,IF($C239=$D$5,'FLETES (#) MAYO'!S239*S$5,0))))</f>
        <v>0</v>
      </c>
      <c r="T239" s="179">
        <f>IF($C239=$D$2,'FLETES (#) MAYO'!T239*T$2,IF($C239=$D$3,'FLETES (#) MAYO'!T239*T$3,IF($C239=$D$4,'FLETES (#) MAYO'!T239*T$4,IF($C239=$D$5,'FLETES (#) MAYO'!T239*T$5,0))))</f>
        <v>0</v>
      </c>
      <c r="U239" s="179">
        <f>IF($C239=$D$2,'FLETES (#) MAYO'!U239*U$2,IF($C239=$D$3,'FLETES (#) MAYO'!U239*U$3,IF($C239=$D$4,'FLETES (#) MAYO'!U239*U$4,IF($C239=$D$5,'FLETES (#) MAYO'!U239*U$5,0))))</f>
        <v>0</v>
      </c>
      <c r="V239" s="179">
        <f>IF($C239=$D$2,'FLETES (#) MAYO'!V239*V$2,IF($C239=$D$3,'FLETES (#) MAYO'!V239*V$3,IF($C239=$D$4,'FLETES (#) MAYO'!V239*V$4,IF($C239=$D$5,'FLETES (#) MAYO'!V239*V$5,0))))</f>
        <v>0</v>
      </c>
      <c r="W239" s="179">
        <f>IF($C239=$D$2,'FLETES (#) MAYO'!W239*W$2,IF($C239=$D$3,'FLETES (#) MAYO'!W239*W$3,IF($C239=$D$4,'FLETES (#) MAYO'!W239*W$4,IF($C239=$D$5,'FLETES (#) MAYO'!W239*W$5,0))))</f>
        <v>0</v>
      </c>
      <c r="X239" s="179">
        <f>IF($C239=$D$2,'FLETES (#) MAYO'!X239*X$2,IF($C239=$D$3,'FLETES (#) MAYO'!X239*X$3,IF($C239=$D$4,'FLETES (#) MAYO'!X239*X$4,IF($C239=$D$5,'FLETES (#) MAYO'!X239*X$5,0))))</f>
        <v>0</v>
      </c>
      <c r="Y239" s="179">
        <f>IF($C239=$D$2,'FLETES (#) MAYO'!Y239*Y$2,IF($C239=$D$3,'FLETES (#) MAYO'!Y239*Y$3,IF($C239=$D$4,'FLETES (#) MAYO'!Y239*Y$4,IF($C239=$D$5,'FLETES (#) MAYO'!Y239*Y$5,0))))</f>
        <v>0</v>
      </c>
      <c r="Z239" s="179">
        <f>IF($C239=$D$2,'FLETES (#) MAYO'!Z239*Z$2,IF($C239=$D$3,'FLETES (#) MAYO'!Z239*Z$3,IF($C239=$D$4,'FLETES (#) MAYO'!Z239*Z$4,IF($C239=$D$5,'FLETES (#) MAYO'!Z239*Z$5,0))))</f>
        <v>0</v>
      </c>
      <c r="AA239" s="179">
        <f>IF($C239=$D$2,'FLETES (#) MAYO'!AA239*AA$2,IF($C239=$D$3,'FLETES (#) MAYO'!AA239*AA$3,IF($C239=$D$4,'FLETES (#) MAYO'!AA239*AA$4,IF($C239=$D$5,'FLETES (#) MAYO'!AA239*AA$5,0))))</f>
        <v>0</v>
      </c>
      <c r="AB239" s="179">
        <f>IF($C239=$D$2,'FLETES (#) MAYO'!AB239*AB$2,IF($C239=$D$3,'FLETES (#) MAYO'!AB239*AB$3,IF($C239=$D$4,'FLETES (#) MAYO'!AB239*AB$4,IF($C239=$D$5,'FLETES (#) MAYO'!AB239*AB$5,0))))</f>
        <v>0</v>
      </c>
      <c r="AC239" s="179">
        <f>IF($C239=$D$2,'FLETES (#) MAYO'!AC239*AC$2,IF($C239=$D$3,'FLETES (#) MAYO'!AC239*AC$3,IF($C239=$D$4,'FLETES (#) MAYO'!AC239*AC$4,IF($C239=$D$5,'FLETES (#) MAYO'!AC239*AC$5,0))))</f>
        <v>0</v>
      </c>
      <c r="AD239" s="179">
        <f>IF($C239=$D$2,'FLETES (#) MAYO'!AD239*AD$2,IF($C239=$D$3,'FLETES (#) MAYO'!AD239*AD$3,IF($C239=$D$4,'FLETES (#) MAYO'!AD239*AD$4,IF($C239=$D$5,'FLETES (#) MAYO'!AD239*AD$5,0))))</f>
        <v>0</v>
      </c>
      <c r="AE239" s="179">
        <f>IF($C239=$D$2,'FLETES (#) MAYO'!AE239*AE$2,IF($C239=$D$3,'FLETES (#) MAYO'!AE239*AE$3,IF($C239=$D$4,'FLETES (#) MAYO'!AE239*AE$4,IF($C239=$D$5,'FLETES (#) MAYO'!AE239*AE$5,0))))</f>
        <v>0</v>
      </c>
      <c r="AF239" s="179">
        <f>IF($C239=$D$2,'FLETES (#) MAYO'!AF239*AF$2,IF($C239=$D$3,'FLETES (#) MAYO'!AF239*AF$3,IF($C239=$D$4,'FLETES (#) MAYO'!AF239*AF$4,IF($C239=$D$5,'FLETES (#) MAYO'!AF239*AF$5,0))))</f>
        <v>0</v>
      </c>
      <c r="AG239" s="179">
        <f>IF($C239=$D$2,'FLETES (#) MAYO'!AG239*AG$2,IF($C239=$D$3,'FLETES (#) MAYO'!AG239*AG$3,IF($C239=$D$4,'FLETES (#) MAYO'!AG239*AG$4,IF($C239=$D$5,'FLETES (#) MAYO'!AG239*AG$5,0))))</f>
        <v>0</v>
      </c>
      <c r="AH239" s="179">
        <f>IF($C239=$D$2,'FLETES (#) MAYO'!AH239*AH$2,IF($C239=$D$3,'FLETES (#) MAYO'!AH239*AH$3,IF($C239=$D$4,'FLETES (#) MAYO'!AH239*AH$4,IF($C239=$D$5,'FLETES (#) MAYO'!AH239*AH$5,0))))</f>
        <v>0</v>
      </c>
      <c r="AI239" s="179">
        <f>IF($C239=$D$2,'FLETES (#) MAYO'!AI239*AI$2,IF($C239=$D$3,'FLETES (#) MAYO'!AI239*AI$3,IF($C239=$D$4,'FLETES (#) MAYO'!AI239*AI$4,IF($C239=$D$5,'FLETES (#) MAYO'!AI239*AI$5,0))))</f>
        <v>0</v>
      </c>
      <c r="AJ239" s="179">
        <f>IF($C239=$D$2,'FLETES (#) MAYO'!AJ239*AJ$2,IF($C239=$D$3,'FLETES (#) MAYO'!AJ239*AJ$3,IF($C239=$D$4,'FLETES (#) MAYO'!AJ239*AJ$4,IF($C239=$D$5,'FLETES (#) MAYO'!AJ239*AJ$5,0))))</f>
        <v>0</v>
      </c>
      <c r="AK239" s="179">
        <f>IF($C239=$D$2,'FLETES (#) MAYO'!AK239*AK$2,IF($C239=$D$3,'FLETES (#) MAYO'!AK239*AK$3,IF($C239=$D$4,'FLETES (#) MAYO'!AK239*AK$4,IF($C239=$D$5,'FLETES (#) MAYO'!AK239*AK$5,0))))</f>
        <v>0</v>
      </c>
      <c r="AL239" s="179">
        <f>IF($C239=$D$2,'FLETES (#) MAYO'!AL239*AL$2,IF($C239=$D$3,'FLETES (#) MAYO'!AL239*AL$3,IF($C239=$D$4,'FLETES (#) MAYO'!AL239*AL$4,IF($C239=$D$5,'FLETES (#) MAYO'!AL239*AL$5,0))))</f>
        <v>0</v>
      </c>
      <c r="AM239" s="179">
        <f>IF($C239=$D$2,'FLETES (#) MAYO'!AM239*AM$2,IF($C239=$D$3,'FLETES (#) MAYO'!AM239*AM$3,IF($C239=$D$4,'FLETES (#) MAYO'!AM239*AM$4,IF($C239=$D$5,'FLETES (#) MAYO'!AM239*AM$5,0))))</f>
        <v>0</v>
      </c>
    </row>
    <row r="240" spans="1:39">
      <c r="A240" s="141"/>
      <c r="B240" s="165"/>
      <c r="C240" s="165"/>
      <c r="D240" s="178">
        <f t="shared" si="0"/>
        <v>0</v>
      </c>
      <c r="E240" s="179">
        <f>IF($C240=$D$2,'FLETES (#) MAYO'!E240*E$2,IF($C240=$D$3,'FLETES (#) MAYO'!E240*E$3,IF($C240=$D$4,'FLETES (#) MAYO'!E240*E$4,IF($C240=$D$5,'FLETES (#) MAYO'!E240*E$5,0))))</f>
        <v>0</v>
      </c>
      <c r="F240" s="179">
        <f>IF($C240=$D$2,'FLETES (#) MAYO'!F240*F$2,IF($C240=$D$3,'FLETES (#) MAYO'!F240*F$3,IF($C240=$D$4,'FLETES (#) MAYO'!F240*F$4,IF($C240=$D$5,'FLETES (#) MAYO'!F240*F$5,0))))</f>
        <v>0</v>
      </c>
      <c r="G240" s="179">
        <f>IF($C240=$D$2,'FLETES (#) MAYO'!G240*G$2,IF($C240=$D$3,'FLETES (#) MAYO'!G240*G$3,IF($C240=$D$4,'FLETES (#) MAYO'!G240*G$4,IF($C240=$D$5,'FLETES (#) MAYO'!G240*G$5,0))))</f>
        <v>0</v>
      </c>
      <c r="H240" s="179">
        <f>IF($C240=$D$2,'FLETES (#) MAYO'!H240*H$2,IF($C240=$D$3,'FLETES (#) MAYO'!H240*H$3,IF($C240=$D$4,'FLETES (#) MAYO'!H240*H$4,IF($C240=$D$5,'FLETES (#) MAYO'!H240*H$5,0))))</f>
        <v>0</v>
      </c>
      <c r="I240" s="179">
        <f>IF($C240=$D$2,'FLETES (#) MAYO'!I240*I$2,IF($C240=$D$3,'FLETES (#) MAYO'!I240*I$3,IF($C240=$D$4,'FLETES (#) MAYO'!I240*I$4,IF($C240=$D$5,'FLETES (#) MAYO'!I240*I$5,0))))</f>
        <v>0</v>
      </c>
      <c r="J240" s="179">
        <f>IF($C240=$D$2,'FLETES (#) MAYO'!J240*J$2,IF($C240=$D$3,'FLETES (#) MAYO'!J240*J$3,IF($C240=$D$4,'FLETES (#) MAYO'!J240*J$4,IF($C240=$D$5,'FLETES (#) MAYO'!J240*J$5,0))))</f>
        <v>0</v>
      </c>
      <c r="K240" s="179">
        <f>IF($C240=$D$2,'FLETES (#) MAYO'!K240*K$2,IF($C240=$D$3,'FLETES (#) MAYO'!K240*K$3,IF($C240=$D$4,'FLETES (#) MAYO'!K240*K$4,IF($C240=$D$5,'FLETES (#) MAYO'!K240*K$5,0))))</f>
        <v>0</v>
      </c>
      <c r="L240" s="179">
        <f>IF($C240=$D$2,'FLETES (#) MAYO'!L240*L$2,IF($C240=$D$3,'FLETES (#) MAYO'!L240*L$3,IF($C240=$D$4,'FLETES (#) MAYO'!L240*L$4,IF($C240=$D$5,'FLETES (#) MAYO'!L240*L$5,0))))</f>
        <v>0</v>
      </c>
      <c r="M240" s="179">
        <f>IF($C240=$D$2,'FLETES (#) MAYO'!M240*M$2,IF($C240=$D$3,'FLETES (#) MAYO'!M240*M$3,IF($C240=$D$4,'FLETES (#) MAYO'!M240*M$4,IF($C240=$D$5,'FLETES (#) MAYO'!M240*M$5,0))))</f>
        <v>0</v>
      </c>
      <c r="N240" s="179">
        <f>IF($C240=$D$2,'FLETES (#) MAYO'!N240*N$2,IF($C240=$D$3,'FLETES (#) MAYO'!N240*N$3,IF($C240=$D$4,'FLETES (#) MAYO'!N240*N$4,IF($C240=$D$5,'FLETES (#) MAYO'!N240*N$5,0))))</f>
        <v>0</v>
      </c>
      <c r="O240" s="179">
        <f>IF($C240=$D$2,'FLETES (#) MAYO'!O240*O$2,IF($C240=$D$3,'FLETES (#) MAYO'!O240*O$3,IF($C240=$D$4,'FLETES (#) MAYO'!O240*O$4,IF($C240=$D$5,'FLETES (#) MAYO'!O240*O$5,0))))</f>
        <v>0</v>
      </c>
      <c r="P240" s="179">
        <f>IF($C240=$D$2,'FLETES (#) MAYO'!P240*P$2,IF($C240=$D$3,'FLETES (#) MAYO'!P240*P$3,IF($C240=$D$4,'FLETES (#) MAYO'!P240*P$4,IF($C240=$D$5,'FLETES (#) MAYO'!P240*P$5,0))))</f>
        <v>0</v>
      </c>
      <c r="Q240" s="179">
        <f>IF($C240=$D$2,'FLETES (#) MAYO'!Q240*Q$2,IF($C240=$D$3,'FLETES (#) MAYO'!Q240*Q$3,IF($C240=$D$4,'FLETES (#) MAYO'!Q240*Q$4,IF($C240=$D$5,'FLETES (#) MAYO'!Q240*Q$5,0))))</f>
        <v>0</v>
      </c>
      <c r="R240" s="179">
        <f>IF($C240=$D$2,'FLETES (#) MAYO'!R240*R$2,IF($C240=$D$3,'FLETES (#) MAYO'!R240*R$3,IF($C240=$D$4,'FLETES (#) MAYO'!R240*R$4,IF($C240=$D$5,'FLETES (#) MAYO'!R240*R$5,0))))</f>
        <v>0</v>
      </c>
      <c r="S240" s="179">
        <f>IF($C240=$D$2,'FLETES (#) MAYO'!S240*S$2,IF($C240=$D$3,'FLETES (#) MAYO'!S240*S$3,IF($C240=$D$4,'FLETES (#) MAYO'!S240*S$4,IF($C240=$D$5,'FLETES (#) MAYO'!S240*S$5,0))))</f>
        <v>0</v>
      </c>
      <c r="T240" s="179">
        <f>IF($C240=$D$2,'FLETES (#) MAYO'!T240*T$2,IF($C240=$D$3,'FLETES (#) MAYO'!T240*T$3,IF($C240=$D$4,'FLETES (#) MAYO'!T240*T$4,IF($C240=$D$5,'FLETES (#) MAYO'!T240*T$5,0))))</f>
        <v>0</v>
      </c>
      <c r="U240" s="179">
        <f>IF($C240=$D$2,'FLETES (#) MAYO'!U240*U$2,IF($C240=$D$3,'FLETES (#) MAYO'!U240*U$3,IF($C240=$D$4,'FLETES (#) MAYO'!U240*U$4,IF($C240=$D$5,'FLETES (#) MAYO'!U240*U$5,0))))</f>
        <v>0</v>
      </c>
      <c r="V240" s="179">
        <f>IF($C240=$D$2,'FLETES (#) MAYO'!V240*V$2,IF($C240=$D$3,'FLETES (#) MAYO'!V240*V$3,IF($C240=$D$4,'FLETES (#) MAYO'!V240*V$4,IF($C240=$D$5,'FLETES (#) MAYO'!V240*V$5,0))))</f>
        <v>0</v>
      </c>
      <c r="W240" s="179">
        <f>IF($C240=$D$2,'FLETES (#) MAYO'!W240*W$2,IF($C240=$D$3,'FLETES (#) MAYO'!W240*W$3,IF($C240=$D$4,'FLETES (#) MAYO'!W240*W$4,IF($C240=$D$5,'FLETES (#) MAYO'!W240*W$5,0))))</f>
        <v>0</v>
      </c>
      <c r="X240" s="179">
        <f>IF($C240=$D$2,'FLETES (#) MAYO'!X240*X$2,IF($C240=$D$3,'FLETES (#) MAYO'!X240*X$3,IF($C240=$D$4,'FLETES (#) MAYO'!X240*X$4,IF($C240=$D$5,'FLETES (#) MAYO'!X240*X$5,0))))</f>
        <v>0</v>
      </c>
      <c r="Y240" s="179">
        <f>IF($C240=$D$2,'FLETES (#) MAYO'!Y240*Y$2,IF($C240=$D$3,'FLETES (#) MAYO'!Y240*Y$3,IF($C240=$D$4,'FLETES (#) MAYO'!Y240*Y$4,IF($C240=$D$5,'FLETES (#) MAYO'!Y240*Y$5,0))))</f>
        <v>0</v>
      </c>
      <c r="Z240" s="179">
        <f>IF($C240=$D$2,'FLETES (#) MAYO'!Z240*Z$2,IF($C240=$D$3,'FLETES (#) MAYO'!Z240*Z$3,IF($C240=$D$4,'FLETES (#) MAYO'!Z240*Z$4,IF($C240=$D$5,'FLETES (#) MAYO'!Z240*Z$5,0))))</f>
        <v>0</v>
      </c>
      <c r="AA240" s="179">
        <f>IF($C240=$D$2,'FLETES (#) MAYO'!AA240*AA$2,IF($C240=$D$3,'FLETES (#) MAYO'!AA240*AA$3,IF($C240=$D$4,'FLETES (#) MAYO'!AA240*AA$4,IF($C240=$D$5,'FLETES (#) MAYO'!AA240*AA$5,0))))</f>
        <v>0</v>
      </c>
      <c r="AB240" s="179">
        <f>IF($C240=$D$2,'FLETES (#) MAYO'!AB240*AB$2,IF($C240=$D$3,'FLETES (#) MAYO'!AB240*AB$3,IF($C240=$D$4,'FLETES (#) MAYO'!AB240*AB$4,IF($C240=$D$5,'FLETES (#) MAYO'!AB240*AB$5,0))))</f>
        <v>0</v>
      </c>
      <c r="AC240" s="179">
        <f>IF($C240=$D$2,'FLETES (#) MAYO'!AC240*AC$2,IF($C240=$D$3,'FLETES (#) MAYO'!AC240*AC$3,IF($C240=$D$4,'FLETES (#) MAYO'!AC240*AC$4,IF($C240=$D$5,'FLETES (#) MAYO'!AC240*AC$5,0))))</f>
        <v>0</v>
      </c>
      <c r="AD240" s="179">
        <f>IF($C240=$D$2,'FLETES (#) MAYO'!AD240*AD$2,IF($C240=$D$3,'FLETES (#) MAYO'!AD240*AD$3,IF($C240=$D$4,'FLETES (#) MAYO'!AD240*AD$4,IF($C240=$D$5,'FLETES (#) MAYO'!AD240*AD$5,0))))</f>
        <v>0</v>
      </c>
      <c r="AE240" s="179">
        <f>IF($C240=$D$2,'FLETES (#) MAYO'!AE240*AE$2,IF($C240=$D$3,'FLETES (#) MAYO'!AE240*AE$3,IF($C240=$D$4,'FLETES (#) MAYO'!AE240*AE$4,IF($C240=$D$5,'FLETES (#) MAYO'!AE240*AE$5,0))))</f>
        <v>0</v>
      </c>
      <c r="AF240" s="179">
        <f>IF($C240=$D$2,'FLETES (#) MAYO'!AF240*AF$2,IF($C240=$D$3,'FLETES (#) MAYO'!AF240*AF$3,IF($C240=$D$4,'FLETES (#) MAYO'!AF240*AF$4,IF($C240=$D$5,'FLETES (#) MAYO'!AF240*AF$5,0))))</f>
        <v>0</v>
      </c>
      <c r="AG240" s="179">
        <f>IF($C240=$D$2,'FLETES (#) MAYO'!AG240*AG$2,IF($C240=$D$3,'FLETES (#) MAYO'!AG240*AG$3,IF($C240=$D$4,'FLETES (#) MAYO'!AG240*AG$4,IF($C240=$D$5,'FLETES (#) MAYO'!AG240*AG$5,0))))</f>
        <v>0</v>
      </c>
      <c r="AH240" s="179">
        <f>IF($C240=$D$2,'FLETES (#) MAYO'!AH240*AH$2,IF($C240=$D$3,'FLETES (#) MAYO'!AH240*AH$3,IF($C240=$D$4,'FLETES (#) MAYO'!AH240*AH$4,IF($C240=$D$5,'FLETES (#) MAYO'!AH240*AH$5,0))))</f>
        <v>0</v>
      </c>
      <c r="AI240" s="179">
        <f>IF($C240=$D$2,'FLETES (#) MAYO'!AI240*AI$2,IF($C240=$D$3,'FLETES (#) MAYO'!AI240*AI$3,IF($C240=$D$4,'FLETES (#) MAYO'!AI240*AI$4,IF($C240=$D$5,'FLETES (#) MAYO'!AI240*AI$5,0))))</f>
        <v>0</v>
      </c>
      <c r="AJ240" s="179">
        <f>IF($C240=$D$2,'FLETES (#) MAYO'!AJ240*AJ$2,IF($C240=$D$3,'FLETES (#) MAYO'!AJ240*AJ$3,IF($C240=$D$4,'FLETES (#) MAYO'!AJ240*AJ$4,IF($C240=$D$5,'FLETES (#) MAYO'!AJ240*AJ$5,0))))</f>
        <v>0</v>
      </c>
      <c r="AK240" s="179">
        <f>IF($C240=$D$2,'FLETES (#) MAYO'!AK240*AK$2,IF($C240=$D$3,'FLETES (#) MAYO'!AK240*AK$3,IF($C240=$D$4,'FLETES (#) MAYO'!AK240*AK$4,IF($C240=$D$5,'FLETES (#) MAYO'!AK240*AK$5,0))))</f>
        <v>0</v>
      </c>
      <c r="AL240" s="179">
        <f>IF($C240=$D$2,'FLETES (#) MAYO'!AL240*AL$2,IF($C240=$D$3,'FLETES (#) MAYO'!AL240*AL$3,IF($C240=$D$4,'FLETES (#) MAYO'!AL240*AL$4,IF($C240=$D$5,'FLETES (#) MAYO'!AL240*AL$5,0))))</f>
        <v>0</v>
      </c>
      <c r="AM240" s="179">
        <f>IF($C240=$D$2,'FLETES (#) MAYO'!AM240*AM$2,IF($C240=$D$3,'FLETES (#) MAYO'!AM240*AM$3,IF($C240=$D$4,'FLETES (#) MAYO'!AM240*AM$4,IF($C240=$D$5,'FLETES (#) MAYO'!AM240*AM$5,0))))</f>
        <v>0</v>
      </c>
    </row>
    <row r="241" spans="1:39">
      <c r="A241" s="141"/>
      <c r="B241" s="165"/>
      <c r="C241" s="165"/>
      <c r="D241" s="178">
        <f t="shared" si="0"/>
        <v>0</v>
      </c>
      <c r="E241" s="179">
        <f>IF($C241=$D$2,'FLETES (#) MAYO'!E241*E$2,IF($C241=$D$3,'FLETES (#) MAYO'!E241*E$3,IF($C241=$D$4,'FLETES (#) MAYO'!E241*E$4,IF($C241=$D$5,'FLETES (#) MAYO'!E241*E$5,0))))</f>
        <v>0</v>
      </c>
      <c r="F241" s="179">
        <f>IF($C241=$D$2,'FLETES (#) MAYO'!F241*F$2,IF($C241=$D$3,'FLETES (#) MAYO'!F241*F$3,IF($C241=$D$4,'FLETES (#) MAYO'!F241*F$4,IF($C241=$D$5,'FLETES (#) MAYO'!F241*F$5,0))))</f>
        <v>0</v>
      </c>
      <c r="G241" s="179">
        <f>IF($C241=$D$2,'FLETES (#) MAYO'!G241*G$2,IF($C241=$D$3,'FLETES (#) MAYO'!G241*G$3,IF($C241=$D$4,'FLETES (#) MAYO'!G241*G$4,IF($C241=$D$5,'FLETES (#) MAYO'!G241*G$5,0))))</f>
        <v>0</v>
      </c>
      <c r="H241" s="179">
        <f>IF($C241=$D$2,'FLETES (#) MAYO'!H241*H$2,IF($C241=$D$3,'FLETES (#) MAYO'!H241*H$3,IF($C241=$D$4,'FLETES (#) MAYO'!H241*H$4,IF($C241=$D$5,'FLETES (#) MAYO'!H241*H$5,0))))</f>
        <v>0</v>
      </c>
      <c r="I241" s="179">
        <f>IF($C241=$D$2,'FLETES (#) MAYO'!I241*I$2,IF($C241=$D$3,'FLETES (#) MAYO'!I241*I$3,IF($C241=$D$4,'FLETES (#) MAYO'!I241*I$4,IF($C241=$D$5,'FLETES (#) MAYO'!I241*I$5,0))))</f>
        <v>0</v>
      </c>
      <c r="J241" s="179">
        <f>IF($C241=$D$2,'FLETES (#) MAYO'!J241*J$2,IF($C241=$D$3,'FLETES (#) MAYO'!J241*J$3,IF($C241=$D$4,'FLETES (#) MAYO'!J241*J$4,IF($C241=$D$5,'FLETES (#) MAYO'!J241*J$5,0))))</f>
        <v>0</v>
      </c>
      <c r="K241" s="179">
        <f>IF($C241=$D$2,'FLETES (#) MAYO'!K241*K$2,IF($C241=$D$3,'FLETES (#) MAYO'!K241*K$3,IF($C241=$D$4,'FLETES (#) MAYO'!K241*K$4,IF($C241=$D$5,'FLETES (#) MAYO'!K241*K$5,0))))</f>
        <v>0</v>
      </c>
      <c r="L241" s="179">
        <f>IF($C241=$D$2,'FLETES (#) MAYO'!L241*L$2,IF($C241=$D$3,'FLETES (#) MAYO'!L241*L$3,IF($C241=$D$4,'FLETES (#) MAYO'!L241*L$4,IF($C241=$D$5,'FLETES (#) MAYO'!L241*L$5,0))))</f>
        <v>0</v>
      </c>
      <c r="M241" s="179">
        <f>IF($C241=$D$2,'FLETES (#) MAYO'!M241*M$2,IF($C241=$D$3,'FLETES (#) MAYO'!M241*M$3,IF($C241=$D$4,'FLETES (#) MAYO'!M241*M$4,IF($C241=$D$5,'FLETES (#) MAYO'!M241*M$5,0))))</f>
        <v>0</v>
      </c>
      <c r="N241" s="179">
        <f>IF($C241=$D$2,'FLETES (#) MAYO'!N241*N$2,IF($C241=$D$3,'FLETES (#) MAYO'!N241*N$3,IF($C241=$D$4,'FLETES (#) MAYO'!N241*N$4,IF($C241=$D$5,'FLETES (#) MAYO'!N241*N$5,0))))</f>
        <v>0</v>
      </c>
      <c r="O241" s="179">
        <f>IF($C241=$D$2,'FLETES (#) MAYO'!O241*O$2,IF($C241=$D$3,'FLETES (#) MAYO'!O241*O$3,IF($C241=$D$4,'FLETES (#) MAYO'!O241*O$4,IF($C241=$D$5,'FLETES (#) MAYO'!O241*O$5,0))))</f>
        <v>0</v>
      </c>
      <c r="P241" s="179">
        <f>IF($C241=$D$2,'FLETES (#) MAYO'!P241*P$2,IF($C241=$D$3,'FLETES (#) MAYO'!P241*P$3,IF($C241=$D$4,'FLETES (#) MAYO'!P241*P$4,IF($C241=$D$5,'FLETES (#) MAYO'!P241*P$5,0))))</f>
        <v>0</v>
      </c>
      <c r="Q241" s="179">
        <f>IF($C241=$D$2,'FLETES (#) MAYO'!Q241*Q$2,IF($C241=$D$3,'FLETES (#) MAYO'!Q241*Q$3,IF($C241=$D$4,'FLETES (#) MAYO'!Q241*Q$4,IF($C241=$D$5,'FLETES (#) MAYO'!Q241*Q$5,0))))</f>
        <v>0</v>
      </c>
      <c r="R241" s="179">
        <f>IF($C241=$D$2,'FLETES (#) MAYO'!R241*R$2,IF($C241=$D$3,'FLETES (#) MAYO'!R241*R$3,IF($C241=$D$4,'FLETES (#) MAYO'!R241*R$4,IF($C241=$D$5,'FLETES (#) MAYO'!R241*R$5,0))))</f>
        <v>0</v>
      </c>
      <c r="S241" s="179">
        <f>IF($C241=$D$2,'FLETES (#) MAYO'!S241*S$2,IF($C241=$D$3,'FLETES (#) MAYO'!S241*S$3,IF($C241=$D$4,'FLETES (#) MAYO'!S241*S$4,IF($C241=$D$5,'FLETES (#) MAYO'!S241*S$5,0))))</f>
        <v>0</v>
      </c>
      <c r="T241" s="179">
        <f>IF($C241=$D$2,'FLETES (#) MAYO'!T241*T$2,IF($C241=$D$3,'FLETES (#) MAYO'!T241*T$3,IF($C241=$D$4,'FLETES (#) MAYO'!T241*T$4,IF($C241=$D$5,'FLETES (#) MAYO'!T241*T$5,0))))</f>
        <v>0</v>
      </c>
      <c r="U241" s="179">
        <f>IF($C241=$D$2,'FLETES (#) MAYO'!U241*U$2,IF($C241=$D$3,'FLETES (#) MAYO'!U241*U$3,IF($C241=$D$4,'FLETES (#) MAYO'!U241*U$4,IF($C241=$D$5,'FLETES (#) MAYO'!U241*U$5,0))))</f>
        <v>0</v>
      </c>
      <c r="V241" s="179">
        <f>IF($C241=$D$2,'FLETES (#) MAYO'!V241*V$2,IF($C241=$D$3,'FLETES (#) MAYO'!V241*V$3,IF($C241=$D$4,'FLETES (#) MAYO'!V241*V$4,IF($C241=$D$5,'FLETES (#) MAYO'!V241*V$5,0))))</f>
        <v>0</v>
      </c>
      <c r="W241" s="179">
        <f>IF($C241=$D$2,'FLETES (#) MAYO'!W241*W$2,IF($C241=$D$3,'FLETES (#) MAYO'!W241*W$3,IF($C241=$D$4,'FLETES (#) MAYO'!W241*W$4,IF($C241=$D$5,'FLETES (#) MAYO'!W241*W$5,0))))</f>
        <v>0</v>
      </c>
      <c r="X241" s="179">
        <f>IF($C241=$D$2,'FLETES (#) MAYO'!X241*X$2,IF($C241=$D$3,'FLETES (#) MAYO'!X241*X$3,IF($C241=$D$4,'FLETES (#) MAYO'!X241*X$4,IF($C241=$D$5,'FLETES (#) MAYO'!X241*X$5,0))))</f>
        <v>0</v>
      </c>
      <c r="Y241" s="179">
        <f>IF($C241=$D$2,'FLETES (#) MAYO'!Y241*Y$2,IF($C241=$D$3,'FLETES (#) MAYO'!Y241*Y$3,IF($C241=$D$4,'FLETES (#) MAYO'!Y241*Y$4,IF($C241=$D$5,'FLETES (#) MAYO'!Y241*Y$5,0))))</f>
        <v>0</v>
      </c>
      <c r="Z241" s="179">
        <f>IF($C241=$D$2,'FLETES (#) MAYO'!Z241*Z$2,IF($C241=$D$3,'FLETES (#) MAYO'!Z241*Z$3,IF($C241=$D$4,'FLETES (#) MAYO'!Z241*Z$4,IF($C241=$D$5,'FLETES (#) MAYO'!Z241*Z$5,0))))</f>
        <v>0</v>
      </c>
      <c r="AA241" s="179">
        <f>IF($C241=$D$2,'FLETES (#) MAYO'!AA241*AA$2,IF($C241=$D$3,'FLETES (#) MAYO'!AA241*AA$3,IF($C241=$D$4,'FLETES (#) MAYO'!AA241*AA$4,IF($C241=$D$5,'FLETES (#) MAYO'!AA241*AA$5,0))))</f>
        <v>0</v>
      </c>
      <c r="AB241" s="179">
        <f>IF($C241=$D$2,'FLETES (#) MAYO'!AB241*AB$2,IF($C241=$D$3,'FLETES (#) MAYO'!AB241*AB$3,IF($C241=$D$4,'FLETES (#) MAYO'!AB241*AB$4,IF($C241=$D$5,'FLETES (#) MAYO'!AB241*AB$5,0))))</f>
        <v>0</v>
      </c>
      <c r="AC241" s="179">
        <f>IF($C241=$D$2,'FLETES (#) MAYO'!AC241*AC$2,IF($C241=$D$3,'FLETES (#) MAYO'!AC241*AC$3,IF($C241=$D$4,'FLETES (#) MAYO'!AC241*AC$4,IF($C241=$D$5,'FLETES (#) MAYO'!AC241*AC$5,0))))</f>
        <v>0</v>
      </c>
      <c r="AD241" s="179">
        <f>IF($C241=$D$2,'FLETES (#) MAYO'!AD241*AD$2,IF($C241=$D$3,'FLETES (#) MAYO'!AD241*AD$3,IF($C241=$D$4,'FLETES (#) MAYO'!AD241*AD$4,IF($C241=$D$5,'FLETES (#) MAYO'!AD241*AD$5,0))))</f>
        <v>0</v>
      </c>
      <c r="AE241" s="179">
        <f>IF($C241=$D$2,'FLETES (#) MAYO'!AE241*AE$2,IF($C241=$D$3,'FLETES (#) MAYO'!AE241*AE$3,IF($C241=$D$4,'FLETES (#) MAYO'!AE241*AE$4,IF($C241=$D$5,'FLETES (#) MAYO'!AE241*AE$5,0))))</f>
        <v>0</v>
      </c>
      <c r="AF241" s="179">
        <f>IF($C241=$D$2,'FLETES (#) MAYO'!AF241*AF$2,IF($C241=$D$3,'FLETES (#) MAYO'!AF241*AF$3,IF($C241=$D$4,'FLETES (#) MAYO'!AF241*AF$4,IF($C241=$D$5,'FLETES (#) MAYO'!AF241*AF$5,0))))</f>
        <v>0</v>
      </c>
      <c r="AG241" s="179">
        <f>IF($C241=$D$2,'FLETES (#) MAYO'!AG241*AG$2,IF($C241=$D$3,'FLETES (#) MAYO'!AG241*AG$3,IF($C241=$D$4,'FLETES (#) MAYO'!AG241*AG$4,IF($C241=$D$5,'FLETES (#) MAYO'!AG241*AG$5,0))))</f>
        <v>0</v>
      </c>
      <c r="AH241" s="179">
        <f>IF($C241=$D$2,'FLETES (#) MAYO'!AH241*AH$2,IF($C241=$D$3,'FLETES (#) MAYO'!AH241*AH$3,IF($C241=$D$4,'FLETES (#) MAYO'!AH241*AH$4,IF($C241=$D$5,'FLETES (#) MAYO'!AH241*AH$5,0))))</f>
        <v>0</v>
      </c>
      <c r="AI241" s="179">
        <f>IF($C241=$D$2,'FLETES (#) MAYO'!AI241*AI$2,IF($C241=$D$3,'FLETES (#) MAYO'!AI241*AI$3,IF($C241=$D$4,'FLETES (#) MAYO'!AI241*AI$4,IF($C241=$D$5,'FLETES (#) MAYO'!AI241*AI$5,0))))</f>
        <v>0</v>
      </c>
      <c r="AJ241" s="179">
        <f>IF($C241=$D$2,'FLETES (#) MAYO'!AJ241*AJ$2,IF($C241=$D$3,'FLETES (#) MAYO'!AJ241*AJ$3,IF($C241=$D$4,'FLETES (#) MAYO'!AJ241*AJ$4,IF($C241=$D$5,'FLETES (#) MAYO'!AJ241*AJ$5,0))))</f>
        <v>0</v>
      </c>
      <c r="AK241" s="179">
        <f>IF($C241=$D$2,'FLETES (#) MAYO'!AK241*AK$2,IF($C241=$D$3,'FLETES (#) MAYO'!AK241*AK$3,IF($C241=$D$4,'FLETES (#) MAYO'!AK241*AK$4,IF($C241=$D$5,'FLETES (#) MAYO'!AK241*AK$5,0))))</f>
        <v>0</v>
      </c>
      <c r="AL241" s="179">
        <f>IF($C241=$D$2,'FLETES (#) MAYO'!AL241*AL$2,IF($C241=$D$3,'FLETES (#) MAYO'!AL241*AL$3,IF($C241=$D$4,'FLETES (#) MAYO'!AL241*AL$4,IF($C241=$D$5,'FLETES (#) MAYO'!AL241*AL$5,0))))</f>
        <v>0</v>
      </c>
      <c r="AM241" s="179">
        <f>IF($C241=$D$2,'FLETES (#) MAYO'!AM241*AM$2,IF($C241=$D$3,'FLETES (#) MAYO'!AM241*AM$3,IF($C241=$D$4,'FLETES (#) MAYO'!AM241*AM$4,IF($C241=$D$5,'FLETES (#) MAYO'!AM241*AM$5,0))))</f>
        <v>0</v>
      </c>
    </row>
    <row r="242" spans="1:39">
      <c r="A242" s="141"/>
      <c r="B242" s="165"/>
      <c r="C242" s="165"/>
      <c r="D242" s="178">
        <f t="shared" si="0"/>
        <v>0</v>
      </c>
      <c r="E242" s="179">
        <f>IF($C242=$D$2,'FLETES (#) MAYO'!E242*E$2,IF($C242=$D$3,'FLETES (#) MAYO'!E242*E$3,IF($C242=$D$4,'FLETES (#) MAYO'!E242*E$4,IF($C242=$D$5,'FLETES (#) MAYO'!E242*E$5,0))))</f>
        <v>0</v>
      </c>
      <c r="F242" s="179">
        <f>IF($C242=$D$2,'FLETES (#) MAYO'!F242*F$2,IF($C242=$D$3,'FLETES (#) MAYO'!F242*F$3,IF($C242=$D$4,'FLETES (#) MAYO'!F242*F$4,IF($C242=$D$5,'FLETES (#) MAYO'!F242*F$5,0))))</f>
        <v>0</v>
      </c>
      <c r="G242" s="179">
        <f>IF($C242=$D$2,'FLETES (#) MAYO'!G242*G$2,IF($C242=$D$3,'FLETES (#) MAYO'!G242*G$3,IF($C242=$D$4,'FLETES (#) MAYO'!G242*G$4,IF($C242=$D$5,'FLETES (#) MAYO'!G242*G$5,0))))</f>
        <v>0</v>
      </c>
      <c r="H242" s="179">
        <f>IF($C242=$D$2,'FLETES (#) MAYO'!H242*H$2,IF($C242=$D$3,'FLETES (#) MAYO'!H242*H$3,IF($C242=$D$4,'FLETES (#) MAYO'!H242*H$4,IF($C242=$D$5,'FLETES (#) MAYO'!H242*H$5,0))))</f>
        <v>0</v>
      </c>
      <c r="I242" s="179">
        <f>IF($C242=$D$2,'FLETES (#) MAYO'!I242*I$2,IF($C242=$D$3,'FLETES (#) MAYO'!I242*I$3,IF($C242=$D$4,'FLETES (#) MAYO'!I242*I$4,IF($C242=$D$5,'FLETES (#) MAYO'!I242*I$5,0))))</f>
        <v>0</v>
      </c>
      <c r="J242" s="179">
        <f>IF($C242=$D$2,'FLETES (#) MAYO'!J242*J$2,IF($C242=$D$3,'FLETES (#) MAYO'!J242*J$3,IF($C242=$D$4,'FLETES (#) MAYO'!J242*J$4,IF($C242=$D$5,'FLETES (#) MAYO'!J242*J$5,0))))</f>
        <v>0</v>
      </c>
      <c r="K242" s="179">
        <f>IF($C242=$D$2,'FLETES (#) MAYO'!K242*K$2,IF($C242=$D$3,'FLETES (#) MAYO'!K242*K$3,IF($C242=$D$4,'FLETES (#) MAYO'!K242*K$4,IF($C242=$D$5,'FLETES (#) MAYO'!K242*K$5,0))))</f>
        <v>0</v>
      </c>
      <c r="L242" s="179">
        <f>IF($C242=$D$2,'FLETES (#) MAYO'!L242*L$2,IF($C242=$D$3,'FLETES (#) MAYO'!L242*L$3,IF($C242=$D$4,'FLETES (#) MAYO'!L242*L$4,IF($C242=$D$5,'FLETES (#) MAYO'!L242*L$5,0))))</f>
        <v>0</v>
      </c>
      <c r="M242" s="179">
        <f>IF($C242=$D$2,'FLETES (#) MAYO'!M242*M$2,IF($C242=$D$3,'FLETES (#) MAYO'!M242*M$3,IF($C242=$D$4,'FLETES (#) MAYO'!M242*M$4,IF($C242=$D$5,'FLETES (#) MAYO'!M242*M$5,0))))</f>
        <v>0</v>
      </c>
      <c r="N242" s="179">
        <f>IF($C242=$D$2,'FLETES (#) MAYO'!N242*N$2,IF($C242=$D$3,'FLETES (#) MAYO'!N242*N$3,IF($C242=$D$4,'FLETES (#) MAYO'!N242*N$4,IF($C242=$D$5,'FLETES (#) MAYO'!N242*N$5,0))))</f>
        <v>0</v>
      </c>
      <c r="O242" s="179">
        <f>IF($C242=$D$2,'FLETES (#) MAYO'!O242*O$2,IF($C242=$D$3,'FLETES (#) MAYO'!O242*O$3,IF($C242=$D$4,'FLETES (#) MAYO'!O242*O$4,IF($C242=$D$5,'FLETES (#) MAYO'!O242*O$5,0))))</f>
        <v>0</v>
      </c>
      <c r="P242" s="179">
        <f>IF($C242=$D$2,'FLETES (#) MAYO'!P242*P$2,IF($C242=$D$3,'FLETES (#) MAYO'!P242*P$3,IF($C242=$D$4,'FLETES (#) MAYO'!P242*P$4,IF($C242=$D$5,'FLETES (#) MAYO'!P242*P$5,0))))</f>
        <v>0</v>
      </c>
      <c r="Q242" s="179">
        <f>IF($C242=$D$2,'FLETES (#) MAYO'!Q242*Q$2,IF($C242=$D$3,'FLETES (#) MAYO'!Q242*Q$3,IF($C242=$D$4,'FLETES (#) MAYO'!Q242*Q$4,IF($C242=$D$5,'FLETES (#) MAYO'!Q242*Q$5,0))))</f>
        <v>0</v>
      </c>
      <c r="R242" s="179">
        <f>IF($C242=$D$2,'FLETES (#) MAYO'!R242*R$2,IF($C242=$D$3,'FLETES (#) MAYO'!R242*R$3,IF($C242=$D$4,'FLETES (#) MAYO'!R242*R$4,IF($C242=$D$5,'FLETES (#) MAYO'!R242*R$5,0))))</f>
        <v>0</v>
      </c>
      <c r="S242" s="179">
        <f>IF($C242=$D$2,'FLETES (#) MAYO'!S242*S$2,IF($C242=$D$3,'FLETES (#) MAYO'!S242*S$3,IF($C242=$D$4,'FLETES (#) MAYO'!S242*S$4,IF($C242=$D$5,'FLETES (#) MAYO'!S242*S$5,0))))</f>
        <v>0</v>
      </c>
      <c r="T242" s="179">
        <f>IF($C242=$D$2,'FLETES (#) MAYO'!T242*T$2,IF($C242=$D$3,'FLETES (#) MAYO'!T242*T$3,IF($C242=$D$4,'FLETES (#) MAYO'!T242*T$4,IF($C242=$D$5,'FLETES (#) MAYO'!T242*T$5,0))))</f>
        <v>0</v>
      </c>
      <c r="U242" s="179">
        <f>IF($C242=$D$2,'FLETES (#) MAYO'!U242*U$2,IF($C242=$D$3,'FLETES (#) MAYO'!U242*U$3,IF($C242=$D$4,'FLETES (#) MAYO'!U242*U$4,IF($C242=$D$5,'FLETES (#) MAYO'!U242*U$5,0))))</f>
        <v>0</v>
      </c>
      <c r="V242" s="179">
        <f>IF($C242=$D$2,'FLETES (#) MAYO'!V242*V$2,IF($C242=$D$3,'FLETES (#) MAYO'!V242*V$3,IF($C242=$D$4,'FLETES (#) MAYO'!V242*V$4,IF($C242=$D$5,'FLETES (#) MAYO'!V242*V$5,0))))</f>
        <v>0</v>
      </c>
      <c r="W242" s="179">
        <f>IF($C242=$D$2,'FLETES (#) MAYO'!W242*W$2,IF($C242=$D$3,'FLETES (#) MAYO'!W242*W$3,IF($C242=$D$4,'FLETES (#) MAYO'!W242*W$4,IF($C242=$D$5,'FLETES (#) MAYO'!W242*W$5,0))))</f>
        <v>0</v>
      </c>
      <c r="X242" s="179">
        <f>IF($C242=$D$2,'FLETES (#) MAYO'!X242*X$2,IF($C242=$D$3,'FLETES (#) MAYO'!X242*X$3,IF($C242=$D$4,'FLETES (#) MAYO'!X242*X$4,IF($C242=$D$5,'FLETES (#) MAYO'!X242*X$5,0))))</f>
        <v>0</v>
      </c>
      <c r="Y242" s="179">
        <f>IF($C242=$D$2,'FLETES (#) MAYO'!Y242*Y$2,IF($C242=$D$3,'FLETES (#) MAYO'!Y242*Y$3,IF($C242=$D$4,'FLETES (#) MAYO'!Y242*Y$4,IF($C242=$D$5,'FLETES (#) MAYO'!Y242*Y$5,0))))</f>
        <v>0</v>
      </c>
      <c r="Z242" s="179">
        <f>IF($C242=$D$2,'FLETES (#) MAYO'!Z242*Z$2,IF($C242=$D$3,'FLETES (#) MAYO'!Z242*Z$3,IF($C242=$D$4,'FLETES (#) MAYO'!Z242*Z$4,IF($C242=$D$5,'FLETES (#) MAYO'!Z242*Z$5,0))))</f>
        <v>0</v>
      </c>
      <c r="AA242" s="179">
        <f>IF($C242=$D$2,'FLETES (#) MAYO'!AA242*AA$2,IF($C242=$D$3,'FLETES (#) MAYO'!AA242*AA$3,IF($C242=$D$4,'FLETES (#) MAYO'!AA242*AA$4,IF($C242=$D$5,'FLETES (#) MAYO'!AA242*AA$5,0))))</f>
        <v>0</v>
      </c>
      <c r="AB242" s="179">
        <f>IF($C242=$D$2,'FLETES (#) MAYO'!AB242*AB$2,IF($C242=$D$3,'FLETES (#) MAYO'!AB242*AB$3,IF($C242=$D$4,'FLETES (#) MAYO'!AB242*AB$4,IF($C242=$D$5,'FLETES (#) MAYO'!AB242*AB$5,0))))</f>
        <v>0</v>
      </c>
      <c r="AC242" s="179">
        <f>IF($C242=$D$2,'FLETES (#) MAYO'!AC242*AC$2,IF($C242=$D$3,'FLETES (#) MAYO'!AC242*AC$3,IF($C242=$D$4,'FLETES (#) MAYO'!AC242*AC$4,IF($C242=$D$5,'FLETES (#) MAYO'!AC242*AC$5,0))))</f>
        <v>0</v>
      </c>
      <c r="AD242" s="179">
        <f>IF($C242=$D$2,'FLETES (#) MAYO'!AD242*AD$2,IF($C242=$D$3,'FLETES (#) MAYO'!AD242*AD$3,IF($C242=$D$4,'FLETES (#) MAYO'!AD242*AD$4,IF($C242=$D$5,'FLETES (#) MAYO'!AD242*AD$5,0))))</f>
        <v>0</v>
      </c>
      <c r="AE242" s="179">
        <f>IF($C242=$D$2,'FLETES (#) MAYO'!AE242*AE$2,IF($C242=$D$3,'FLETES (#) MAYO'!AE242*AE$3,IF($C242=$D$4,'FLETES (#) MAYO'!AE242*AE$4,IF($C242=$D$5,'FLETES (#) MAYO'!AE242*AE$5,0))))</f>
        <v>0</v>
      </c>
      <c r="AF242" s="179">
        <f>IF($C242=$D$2,'FLETES (#) MAYO'!AF242*AF$2,IF($C242=$D$3,'FLETES (#) MAYO'!AF242*AF$3,IF($C242=$D$4,'FLETES (#) MAYO'!AF242*AF$4,IF($C242=$D$5,'FLETES (#) MAYO'!AF242*AF$5,0))))</f>
        <v>0</v>
      </c>
      <c r="AG242" s="179">
        <f>IF($C242=$D$2,'FLETES (#) MAYO'!AG242*AG$2,IF($C242=$D$3,'FLETES (#) MAYO'!AG242*AG$3,IF($C242=$D$4,'FLETES (#) MAYO'!AG242*AG$4,IF($C242=$D$5,'FLETES (#) MAYO'!AG242*AG$5,0))))</f>
        <v>0</v>
      </c>
      <c r="AH242" s="179">
        <f>IF($C242=$D$2,'FLETES (#) MAYO'!AH242*AH$2,IF($C242=$D$3,'FLETES (#) MAYO'!AH242*AH$3,IF($C242=$D$4,'FLETES (#) MAYO'!AH242*AH$4,IF($C242=$D$5,'FLETES (#) MAYO'!AH242*AH$5,0))))</f>
        <v>0</v>
      </c>
      <c r="AI242" s="179">
        <f>IF($C242=$D$2,'FLETES (#) MAYO'!AI242*AI$2,IF($C242=$D$3,'FLETES (#) MAYO'!AI242*AI$3,IF($C242=$D$4,'FLETES (#) MAYO'!AI242*AI$4,IF($C242=$D$5,'FLETES (#) MAYO'!AI242*AI$5,0))))</f>
        <v>0</v>
      </c>
      <c r="AJ242" s="179">
        <f>IF($C242=$D$2,'FLETES (#) MAYO'!AJ242*AJ$2,IF($C242=$D$3,'FLETES (#) MAYO'!AJ242*AJ$3,IF($C242=$D$4,'FLETES (#) MAYO'!AJ242*AJ$4,IF($C242=$D$5,'FLETES (#) MAYO'!AJ242*AJ$5,0))))</f>
        <v>0</v>
      </c>
      <c r="AK242" s="179">
        <f>IF($C242=$D$2,'FLETES (#) MAYO'!AK242*AK$2,IF($C242=$D$3,'FLETES (#) MAYO'!AK242*AK$3,IF($C242=$D$4,'FLETES (#) MAYO'!AK242*AK$4,IF($C242=$D$5,'FLETES (#) MAYO'!AK242*AK$5,0))))</f>
        <v>0</v>
      </c>
      <c r="AL242" s="179">
        <f>IF($C242=$D$2,'FLETES (#) MAYO'!AL242*AL$2,IF($C242=$D$3,'FLETES (#) MAYO'!AL242*AL$3,IF($C242=$D$4,'FLETES (#) MAYO'!AL242*AL$4,IF($C242=$D$5,'FLETES (#) MAYO'!AL242*AL$5,0))))</f>
        <v>0</v>
      </c>
      <c r="AM242" s="179">
        <f>IF($C242=$D$2,'FLETES (#) MAYO'!AM242*AM$2,IF($C242=$D$3,'FLETES (#) MAYO'!AM242*AM$3,IF($C242=$D$4,'FLETES (#) MAYO'!AM242*AM$4,IF($C242=$D$5,'FLETES (#) MAYO'!AM242*AM$5,0))))</f>
        <v>0</v>
      </c>
    </row>
    <row r="243" spans="1:39">
      <c r="A243" s="141"/>
      <c r="B243" s="165"/>
      <c r="C243" s="165"/>
      <c r="D243" s="178">
        <f t="shared" si="0"/>
        <v>0</v>
      </c>
      <c r="E243" s="179">
        <f>IF($C243=$D$2,'FLETES (#) MAYO'!E243*E$2,IF($C243=$D$3,'FLETES (#) MAYO'!E243*E$3,IF($C243=$D$4,'FLETES (#) MAYO'!E243*E$4,IF($C243=$D$5,'FLETES (#) MAYO'!E243*E$5,0))))</f>
        <v>0</v>
      </c>
      <c r="F243" s="179">
        <f>IF($C243=$D$2,'FLETES (#) MAYO'!F243*F$2,IF($C243=$D$3,'FLETES (#) MAYO'!F243*F$3,IF($C243=$D$4,'FLETES (#) MAYO'!F243*F$4,IF($C243=$D$5,'FLETES (#) MAYO'!F243*F$5,0))))</f>
        <v>0</v>
      </c>
      <c r="G243" s="179">
        <f>IF($C243=$D$2,'FLETES (#) MAYO'!G243*G$2,IF($C243=$D$3,'FLETES (#) MAYO'!G243*G$3,IF($C243=$D$4,'FLETES (#) MAYO'!G243*G$4,IF($C243=$D$5,'FLETES (#) MAYO'!G243*G$5,0))))</f>
        <v>0</v>
      </c>
      <c r="H243" s="179">
        <f>IF($C243=$D$2,'FLETES (#) MAYO'!H243*H$2,IF($C243=$D$3,'FLETES (#) MAYO'!H243*H$3,IF($C243=$D$4,'FLETES (#) MAYO'!H243*H$4,IF($C243=$D$5,'FLETES (#) MAYO'!H243*H$5,0))))</f>
        <v>0</v>
      </c>
      <c r="I243" s="179">
        <f>IF($C243=$D$2,'FLETES (#) MAYO'!I243*I$2,IF($C243=$D$3,'FLETES (#) MAYO'!I243*I$3,IF($C243=$D$4,'FLETES (#) MAYO'!I243*I$4,IF($C243=$D$5,'FLETES (#) MAYO'!I243*I$5,0))))</f>
        <v>0</v>
      </c>
      <c r="J243" s="179">
        <f>IF($C243=$D$2,'FLETES (#) MAYO'!J243*J$2,IF($C243=$D$3,'FLETES (#) MAYO'!J243*J$3,IF($C243=$D$4,'FLETES (#) MAYO'!J243*J$4,IF($C243=$D$5,'FLETES (#) MAYO'!J243*J$5,0))))</f>
        <v>0</v>
      </c>
      <c r="K243" s="179">
        <f>IF($C243=$D$2,'FLETES (#) MAYO'!K243*K$2,IF($C243=$D$3,'FLETES (#) MAYO'!K243*K$3,IF($C243=$D$4,'FLETES (#) MAYO'!K243*K$4,IF($C243=$D$5,'FLETES (#) MAYO'!K243*K$5,0))))</f>
        <v>0</v>
      </c>
      <c r="L243" s="179">
        <f>IF($C243=$D$2,'FLETES (#) MAYO'!L243*L$2,IF($C243=$D$3,'FLETES (#) MAYO'!L243*L$3,IF($C243=$D$4,'FLETES (#) MAYO'!L243*L$4,IF($C243=$D$5,'FLETES (#) MAYO'!L243*L$5,0))))</f>
        <v>0</v>
      </c>
      <c r="M243" s="179">
        <f>IF($C243=$D$2,'FLETES (#) MAYO'!M243*M$2,IF($C243=$D$3,'FLETES (#) MAYO'!M243*M$3,IF($C243=$D$4,'FLETES (#) MAYO'!M243*M$4,IF($C243=$D$5,'FLETES (#) MAYO'!M243*M$5,0))))</f>
        <v>0</v>
      </c>
      <c r="N243" s="179">
        <f>IF($C243=$D$2,'FLETES (#) MAYO'!N243*N$2,IF($C243=$D$3,'FLETES (#) MAYO'!N243*N$3,IF($C243=$D$4,'FLETES (#) MAYO'!N243*N$4,IF($C243=$D$5,'FLETES (#) MAYO'!N243*N$5,0))))</f>
        <v>0</v>
      </c>
      <c r="O243" s="179">
        <f>IF($C243=$D$2,'FLETES (#) MAYO'!O243*O$2,IF($C243=$D$3,'FLETES (#) MAYO'!O243*O$3,IF($C243=$D$4,'FLETES (#) MAYO'!O243*O$4,IF($C243=$D$5,'FLETES (#) MAYO'!O243*O$5,0))))</f>
        <v>0</v>
      </c>
      <c r="P243" s="179">
        <f>IF($C243=$D$2,'FLETES (#) MAYO'!P243*P$2,IF($C243=$D$3,'FLETES (#) MAYO'!P243*P$3,IF($C243=$D$4,'FLETES (#) MAYO'!P243*P$4,IF($C243=$D$5,'FLETES (#) MAYO'!P243*P$5,0))))</f>
        <v>0</v>
      </c>
      <c r="Q243" s="179">
        <f>IF($C243=$D$2,'FLETES (#) MAYO'!Q243*Q$2,IF($C243=$D$3,'FLETES (#) MAYO'!Q243*Q$3,IF($C243=$D$4,'FLETES (#) MAYO'!Q243*Q$4,IF($C243=$D$5,'FLETES (#) MAYO'!Q243*Q$5,0))))</f>
        <v>0</v>
      </c>
      <c r="R243" s="179">
        <f>IF($C243=$D$2,'FLETES (#) MAYO'!R243*R$2,IF($C243=$D$3,'FLETES (#) MAYO'!R243*R$3,IF($C243=$D$4,'FLETES (#) MAYO'!R243*R$4,IF($C243=$D$5,'FLETES (#) MAYO'!R243*R$5,0))))</f>
        <v>0</v>
      </c>
      <c r="S243" s="179">
        <f>IF($C243=$D$2,'FLETES (#) MAYO'!S243*S$2,IF($C243=$D$3,'FLETES (#) MAYO'!S243*S$3,IF($C243=$D$4,'FLETES (#) MAYO'!S243*S$4,IF($C243=$D$5,'FLETES (#) MAYO'!S243*S$5,0))))</f>
        <v>0</v>
      </c>
      <c r="T243" s="179">
        <f>IF($C243=$D$2,'FLETES (#) MAYO'!T243*T$2,IF($C243=$D$3,'FLETES (#) MAYO'!T243*T$3,IF($C243=$D$4,'FLETES (#) MAYO'!T243*T$4,IF($C243=$D$5,'FLETES (#) MAYO'!T243*T$5,0))))</f>
        <v>0</v>
      </c>
      <c r="U243" s="179">
        <f>IF($C243=$D$2,'FLETES (#) MAYO'!U243*U$2,IF($C243=$D$3,'FLETES (#) MAYO'!U243*U$3,IF($C243=$D$4,'FLETES (#) MAYO'!U243*U$4,IF($C243=$D$5,'FLETES (#) MAYO'!U243*U$5,0))))</f>
        <v>0</v>
      </c>
      <c r="V243" s="179">
        <f>IF($C243=$D$2,'FLETES (#) MAYO'!V243*V$2,IF($C243=$D$3,'FLETES (#) MAYO'!V243*V$3,IF($C243=$D$4,'FLETES (#) MAYO'!V243*V$4,IF($C243=$D$5,'FLETES (#) MAYO'!V243*V$5,0))))</f>
        <v>0</v>
      </c>
      <c r="W243" s="179">
        <f>IF($C243=$D$2,'FLETES (#) MAYO'!W243*W$2,IF($C243=$D$3,'FLETES (#) MAYO'!W243*W$3,IF($C243=$D$4,'FLETES (#) MAYO'!W243*W$4,IF($C243=$D$5,'FLETES (#) MAYO'!W243*W$5,0))))</f>
        <v>0</v>
      </c>
      <c r="X243" s="179">
        <f>IF($C243=$D$2,'FLETES (#) MAYO'!X243*X$2,IF($C243=$D$3,'FLETES (#) MAYO'!X243*X$3,IF($C243=$D$4,'FLETES (#) MAYO'!X243*X$4,IF($C243=$D$5,'FLETES (#) MAYO'!X243*X$5,0))))</f>
        <v>0</v>
      </c>
      <c r="Y243" s="179">
        <f>IF($C243=$D$2,'FLETES (#) MAYO'!Y243*Y$2,IF($C243=$D$3,'FLETES (#) MAYO'!Y243*Y$3,IF($C243=$D$4,'FLETES (#) MAYO'!Y243*Y$4,IF($C243=$D$5,'FLETES (#) MAYO'!Y243*Y$5,0))))</f>
        <v>0</v>
      </c>
      <c r="Z243" s="179">
        <f>IF($C243=$D$2,'FLETES (#) MAYO'!Z243*Z$2,IF($C243=$D$3,'FLETES (#) MAYO'!Z243*Z$3,IF($C243=$D$4,'FLETES (#) MAYO'!Z243*Z$4,IF($C243=$D$5,'FLETES (#) MAYO'!Z243*Z$5,0))))</f>
        <v>0</v>
      </c>
      <c r="AA243" s="179">
        <f>IF($C243=$D$2,'FLETES (#) MAYO'!AA243*AA$2,IF($C243=$D$3,'FLETES (#) MAYO'!AA243*AA$3,IF($C243=$D$4,'FLETES (#) MAYO'!AA243*AA$4,IF($C243=$D$5,'FLETES (#) MAYO'!AA243*AA$5,0))))</f>
        <v>0</v>
      </c>
      <c r="AB243" s="179">
        <f>IF($C243=$D$2,'FLETES (#) MAYO'!AB243*AB$2,IF($C243=$D$3,'FLETES (#) MAYO'!AB243*AB$3,IF($C243=$D$4,'FLETES (#) MAYO'!AB243*AB$4,IF($C243=$D$5,'FLETES (#) MAYO'!AB243*AB$5,0))))</f>
        <v>0</v>
      </c>
      <c r="AC243" s="179">
        <f>IF($C243=$D$2,'FLETES (#) MAYO'!AC243*AC$2,IF($C243=$D$3,'FLETES (#) MAYO'!AC243*AC$3,IF($C243=$D$4,'FLETES (#) MAYO'!AC243*AC$4,IF($C243=$D$5,'FLETES (#) MAYO'!AC243*AC$5,0))))</f>
        <v>0</v>
      </c>
      <c r="AD243" s="179">
        <f>IF($C243=$D$2,'FLETES (#) MAYO'!AD243*AD$2,IF($C243=$D$3,'FLETES (#) MAYO'!AD243*AD$3,IF($C243=$D$4,'FLETES (#) MAYO'!AD243*AD$4,IF($C243=$D$5,'FLETES (#) MAYO'!AD243*AD$5,0))))</f>
        <v>0</v>
      </c>
      <c r="AE243" s="179">
        <f>IF($C243=$D$2,'FLETES (#) MAYO'!AE243*AE$2,IF($C243=$D$3,'FLETES (#) MAYO'!AE243*AE$3,IF($C243=$D$4,'FLETES (#) MAYO'!AE243*AE$4,IF($C243=$D$5,'FLETES (#) MAYO'!AE243*AE$5,0))))</f>
        <v>0</v>
      </c>
      <c r="AF243" s="179">
        <f>IF($C243=$D$2,'FLETES (#) MAYO'!AF243*AF$2,IF($C243=$D$3,'FLETES (#) MAYO'!AF243*AF$3,IF($C243=$D$4,'FLETES (#) MAYO'!AF243*AF$4,IF($C243=$D$5,'FLETES (#) MAYO'!AF243*AF$5,0))))</f>
        <v>0</v>
      </c>
      <c r="AG243" s="179">
        <f>IF($C243=$D$2,'FLETES (#) MAYO'!AG243*AG$2,IF($C243=$D$3,'FLETES (#) MAYO'!AG243*AG$3,IF($C243=$D$4,'FLETES (#) MAYO'!AG243*AG$4,IF($C243=$D$5,'FLETES (#) MAYO'!AG243*AG$5,0))))</f>
        <v>0</v>
      </c>
      <c r="AH243" s="179">
        <f>IF($C243=$D$2,'FLETES (#) MAYO'!AH243*AH$2,IF($C243=$D$3,'FLETES (#) MAYO'!AH243*AH$3,IF($C243=$D$4,'FLETES (#) MAYO'!AH243*AH$4,IF($C243=$D$5,'FLETES (#) MAYO'!AH243*AH$5,0))))</f>
        <v>0</v>
      </c>
      <c r="AI243" s="179">
        <f>IF($C243=$D$2,'FLETES (#) MAYO'!AI243*AI$2,IF($C243=$D$3,'FLETES (#) MAYO'!AI243*AI$3,IF($C243=$D$4,'FLETES (#) MAYO'!AI243*AI$4,IF($C243=$D$5,'FLETES (#) MAYO'!AI243*AI$5,0))))</f>
        <v>0</v>
      </c>
      <c r="AJ243" s="179">
        <f>IF($C243=$D$2,'FLETES (#) MAYO'!AJ243*AJ$2,IF($C243=$D$3,'FLETES (#) MAYO'!AJ243*AJ$3,IF($C243=$D$4,'FLETES (#) MAYO'!AJ243*AJ$4,IF($C243=$D$5,'FLETES (#) MAYO'!AJ243*AJ$5,0))))</f>
        <v>0</v>
      </c>
      <c r="AK243" s="179">
        <f>IF($C243=$D$2,'FLETES (#) MAYO'!AK243*AK$2,IF($C243=$D$3,'FLETES (#) MAYO'!AK243*AK$3,IF($C243=$D$4,'FLETES (#) MAYO'!AK243*AK$4,IF($C243=$D$5,'FLETES (#) MAYO'!AK243*AK$5,0))))</f>
        <v>0</v>
      </c>
      <c r="AL243" s="179">
        <f>IF($C243=$D$2,'FLETES (#) MAYO'!AL243*AL$2,IF($C243=$D$3,'FLETES (#) MAYO'!AL243*AL$3,IF($C243=$D$4,'FLETES (#) MAYO'!AL243*AL$4,IF($C243=$D$5,'FLETES (#) MAYO'!AL243*AL$5,0))))</f>
        <v>0</v>
      </c>
      <c r="AM243" s="179">
        <f>IF($C243=$D$2,'FLETES (#) MAYO'!AM243*AM$2,IF($C243=$D$3,'FLETES (#) MAYO'!AM243*AM$3,IF($C243=$D$4,'FLETES (#) MAYO'!AM243*AM$4,IF($C243=$D$5,'FLETES (#) MAYO'!AM243*AM$5,0))))</f>
        <v>0</v>
      </c>
    </row>
    <row r="244" spans="1:39">
      <c r="A244" s="141"/>
      <c r="B244" s="165"/>
      <c r="C244" s="165"/>
      <c r="D244" s="178">
        <f t="shared" si="0"/>
        <v>0</v>
      </c>
      <c r="E244" s="179">
        <f>IF($C244=$D$2,'FLETES (#) MAYO'!E244*E$2,IF($C244=$D$3,'FLETES (#) MAYO'!E244*E$3,IF($C244=$D$4,'FLETES (#) MAYO'!E244*E$4,IF($C244=$D$5,'FLETES (#) MAYO'!E244*E$5,0))))</f>
        <v>0</v>
      </c>
      <c r="F244" s="179">
        <f>IF($C244=$D$2,'FLETES (#) MAYO'!F244*F$2,IF($C244=$D$3,'FLETES (#) MAYO'!F244*F$3,IF($C244=$D$4,'FLETES (#) MAYO'!F244*F$4,IF($C244=$D$5,'FLETES (#) MAYO'!F244*F$5,0))))</f>
        <v>0</v>
      </c>
      <c r="G244" s="179">
        <f>IF($C244=$D$2,'FLETES (#) MAYO'!G244*G$2,IF($C244=$D$3,'FLETES (#) MAYO'!G244*G$3,IF($C244=$D$4,'FLETES (#) MAYO'!G244*G$4,IF($C244=$D$5,'FLETES (#) MAYO'!G244*G$5,0))))</f>
        <v>0</v>
      </c>
      <c r="H244" s="179">
        <f>IF($C244=$D$2,'FLETES (#) MAYO'!H244*H$2,IF($C244=$D$3,'FLETES (#) MAYO'!H244*H$3,IF($C244=$D$4,'FLETES (#) MAYO'!H244*H$4,IF($C244=$D$5,'FLETES (#) MAYO'!H244*H$5,0))))</f>
        <v>0</v>
      </c>
      <c r="I244" s="179">
        <f>IF($C244=$D$2,'FLETES (#) MAYO'!I244*I$2,IF($C244=$D$3,'FLETES (#) MAYO'!I244*I$3,IF($C244=$D$4,'FLETES (#) MAYO'!I244*I$4,IF($C244=$D$5,'FLETES (#) MAYO'!I244*I$5,0))))</f>
        <v>0</v>
      </c>
      <c r="J244" s="179">
        <f>IF($C244=$D$2,'FLETES (#) MAYO'!J244*J$2,IF($C244=$D$3,'FLETES (#) MAYO'!J244*J$3,IF($C244=$D$4,'FLETES (#) MAYO'!J244*J$4,IF($C244=$D$5,'FLETES (#) MAYO'!J244*J$5,0))))</f>
        <v>0</v>
      </c>
      <c r="K244" s="179">
        <f>IF($C244=$D$2,'FLETES (#) MAYO'!K244*K$2,IF($C244=$D$3,'FLETES (#) MAYO'!K244*K$3,IF($C244=$D$4,'FLETES (#) MAYO'!K244*K$4,IF($C244=$D$5,'FLETES (#) MAYO'!K244*K$5,0))))</f>
        <v>0</v>
      </c>
      <c r="L244" s="179">
        <f>IF($C244=$D$2,'FLETES (#) MAYO'!L244*L$2,IF($C244=$D$3,'FLETES (#) MAYO'!L244*L$3,IF($C244=$D$4,'FLETES (#) MAYO'!L244*L$4,IF($C244=$D$5,'FLETES (#) MAYO'!L244*L$5,0))))</f>
        <v>0</v>
      </c>
      <c r="M244" s="179">
        <f>IF($C244=$D$2,'FLETES (#) MAYO'!M244*M$2,IF($C244=$D$3,'FLETES (#) MAYO'!M244*M$3,IF($C244=$D$4,'FLETES (#) MAYO'!M244*M$4,IF($C244=$D$5,'FLETES (#) MAYO'!M244*M$5,0))))</f>
        <v>0</v>
      </c>
      <c r="N244" s="179">
        <f>IF($C244=$D$2,'FLETES (#) MAYO'!N244*N$2,IF($C244=$D$3,'FLETES (#) MAYO'!N244*N$3,IF($C244=$D$4,'FLETES (#) MAYO'!N244*N$4,IF($C244=$D$5,'FLETES (#) MAYO'!N244*N$5,0))))</f>
        <v>0</v>
      </c>
      <c r="O244" s="179">
        <f>IF($C244=$D$2,'FLETES (#) MAYO'!O244*O$2,IF($C244=$D$3,'FLETES (#) MAYO'!O244*O$3,IF($C244=$D$4,'FLETES (#) MAYO'!O244*O$4,IF($C244=$D$5,'FLETES (#) MAYO'!O244*O$5,0))))</f>
        <v>0</v>
      </c>
      <c r="P244" s="179">
        <f>IF($C244=$D$2,'FLETES (#) MAYO'!P244*P$2,IF($C244=$D$3,'FLETES (#) MAYO'!P244*P$3,IF($C244=$D$4,'FLETES (#) MAYO'!P244*P$4,IF($C244=$D$5,'FLETES (#) MAYO'!P244*P$5,0))))</f>
        <v>0</v>
      </c>
      <c r="Q244" s="179">
        <f>IF($C244=$D$2,'FLETES (#) MAYO'!Q244*Q$2,IF($C244=$D$3,'FLETES (#) MAYO'!Q244*Q$3,IF($C244=$D$4,'FLETES (#) MAYO'!Q244*Q$4,IF($C244=$D$5,'FLETES (#) MAYO'!Q244*Q$5,0))))</f>
        <v>0</v>
      </c>
      <c r="R244" s="179">
        <f>IF($C244=$D$2,'FLETES (#) MAYO'!R244*R$2,IF($C244=$D$3,'FLETES (#) MAYO'!R244*R$3,IF($C244=$D$4,'FLETES (#) MAYO'!R244*R$4,IF($C244=$D$5,'FLETES (#) MAYO'!R244*R$5,0))))</f>
        <v>0</v>
      </c>
      <c r="S244" s="179">
        <f>IF($C244=$D$2,'FLETES (#) MAYO'!S244*S$2,IF($C244=$D$3,'FLETES (#) MAYO'!S244*S$3,IF($C244=$D$4,'FLETES (#) MAYO'!S244*S$4,IF($C244=$D$5,'FLETES (#) MAYO'!S244*S$5,0))))</f>
        <v>0</v>
      </c>
      <c r="T244" s="179">
        <f>IF($C244=$D$2,'FLETES (#) MAYO'!T244*T$2,IF($C244=$D$3,'FLETES (#) MAYO'!T244*T$3,IF($C244=$D$4,'FLETES (#) MAYO'!T244*T$4,IF($C244=$D$5,'FLETES (#) MAYO'!T244*T$5,0))))</f>
        <v>0</v>
      </c>
      <c r="U244" s="179">
        <f>IF($C244=$D$2,'FLETES (#) MAYO'!U244*U$2,IF($C244=$D$3,'FLETES (#) MAYO'!U244*U$3,IF($C244=$D$4,'FLETES (#) MAYO'!U244*U$4,IF($C244=$D$5,'FLETES (#) MAYO'!U244*U$5,0))))</f>
        <v>0</v>
      </c>
      <c r="V244" s="179">
        <f>IF($C244=$D$2,'FLETES (#) MAYO'!V244*V$2,IF($C244=$D$3,'FLETES (#) MAYO'!V244*V$3,IF($C244=$D$4,'FLETES (#) MAYO'!V244*V$4,IF($C244=$D$5,'FLETES (#) MAYO'!V244*V$5,0))))</f>
        <v>0</v>
      </c>
      <c r="W244" s="179">
        <f>IF($C244=$D$2,'FLETES (#) MAYO'!W244*W$2,IF($C244=$D$3,'FLETES (#) MAYO'!W244*W$3,IF($C244=$D$4,'FLETES (#) MAYO'!W244*W$4,IF($C244=$D$5,'FLETES (#) MAYO'!W244*W$5,0))))</f>
        <v>0</v>
      </c>
      <c r="X244" s="179">
        <f>IF($C244=$D$2,'FLETES (#) MAYO'!X244*X$2,IF($C244=$D$3,'FLETES (#) MAYO'!X244*X$3,IF($C244=$D$4,'FLETES (#) MAYO'!X244*X$4,IF($C244=$D$5,'FLETES (#) MAYO'!X244*X$5,0))))</f>
        <v>0</v>
      </c>
      <c r="Y244" s="179">
        <f>IF($C244=$D$2,'FLETES (#) MAYO'!Y244*Y$2,IF($C244=$D$3,'FLETES (#) MAYO'!Y244*Y$3,IF($C244=$D$4,'FLETES (#) MAYO'!Y244*Y$4,IF($C244=$D$5,'FLETES (#) MAYO'!Y244*Y$5,0))))</f>
        <v>0</v>
      </c>
      <c r="Z244" s="179">
        <f>IF($C244=$D$2,'FLETES (#) MAYO'!Z244*Z$2,IF($C244=$D$3,'FLETES (#) MAYO'!Z244*Z$3,IF($C244=$D$4,'FLETES (#) MAYO'!Z244*Z$4,IF($C244=$D$5,'FLETES (#) MAYO'!Z244*Z$5,0))))</f>
        <v>0</v>
      </c>
      <c r="AA244" s="179">
        <f>IF($C244=$D$2,'FLETES (#) MAYO'!AA244*AA$2,IF($C244=$D$3,'FLETES (#) MAYO'!AA244*AA$3,IF($C244=$D$4,'FLETES (#) MAYO'!AA244*AA$4,IF($C244=$D$5,'FLETES (#) MAYO'!AA244*AA$5,0))))</f>
        <v>0</v>
      </c>
      <c r="AB244" s="179">
        <f>IF($C244=$D$2,'FLETES (#) MAYO'!AB244*AB$2,IF($C244=$D$3,'FLETES (#) MAYO'!AB244*AB$3,IF($C244=$D$4,'FLETES (#) MAYO'!AB244*AB$4,IF($C244=$D$5,'FLETES (#) MAYO'!AB244*AB$5,0))))</f>
        <v>0</v>
      </c>
      <c r="AC244" s="179">
        <f>IF($C244=$D$2,'FLETES (#) MAYO'!AC244*AC$2,IF($C244=$D$3,'FLETES (#) MAYO'!AC244*AC$3,IF($C244=$D$4,'FLETES (#) MAYO'!AC244*AC$4,IF($C244=$D$5,'FLETES (#) MAYO'!AC244*AC$5,0))))</f>
        <v>0</v>
      </c>
      <c r="AD244" s="179">
        <f>IF($C244=$D$2,'FLETES (#) MAYO'!AD244*AD$2,IF($C244=$D$3,'FLETES (#) MAYO'!AD244*AD$3,IF($C244=$D$4,'FLETES (#) MAYO'!AD244*AD$4,IF($C244=$D$5,'FLETES (#) MAYO'!AD244*AD$5,0))))</f>
        <v>0</v>
      </c>
      <c r="AE244" s="179">
        <f>IF($C244=$D$2,'FLETES (#) MAYO'!AE244*AE$2,IF($C244=$D$3,'FLETES (#) MAYO'!AE244*AE$3,IF($C244=$D$4,'FLETES (#) MAYO'!AE244*AE$4,IF($C244=$D$5,'FLETES (#) MAYO'!AE244*AE$5,0))))</f>
        <v>0</v>
      </c>
      <c r="AF244" s="179">
        <f>IF($C244=$D$2,'FLETES (#) MAYO'!AF244*AF$2,IF($C244=$D$3,'FLETES (#) MAYO'!AF244*AF$3,IF($C244=$D$4,'FLETES (#) MAYO'!AF244*AF$4,IF($C244=$D$5,'FLETES (#) MAYO'!AF244*AF$5,0))))</f>
        <v>0</v>
      </c>
      <c r="AG244" s="179">
        <f>IF($C244=$D$2,'FLETES (#) MAYO'!AG244*AG$2,IF($C244=$D$3,'FLETES (#) MAYO'!AG244*AG$3,IF($C244=$D$4,'FLETES (#) MAYO'!AG244*AG$4,IF($C244=$D$5,'FLETES (#) MAYO'!AG244*AG$5,0))))</f>
        <v>0</v>
      </c>
      <c r="AH244" s="179">
        <f>IF($C244=$D$2,'FLETES (#) MAYO'!AH244*AH$2,IF($C244=$D$3,'FLETES (#) MAYO'!AH244*AH$3,IF($C244=$D$4,'FLETES (#) MAYO'!AH244*AH$4,IF($C244=$D$5,'FLETES (#) MAYO'!AH244*AH$5,0))))</f>
        <v>0</v>
      </c>
      <c r="AI244" s="179">
        <f>IF($C244=$D$2,'FLETES (#) MAYO'!AI244*AI$2,IF($C244=$D$3,'FLETES (#) MAYO'!AI244*AI$3,IF($C244=$D$4,'FLETES (#) MAYO'!AI244*AI$4,IF($C244=$D$5,'FLETES (#) MAYO'!AI244*AI$5,0))))</f>
        <v>0</v>
      </c>
      <c r="AJ244" s="179">
        <f>IF($C244=$D$2,'FLETES (#) MAYO'!AJ244*AJ$2,IF($C244=$D$3,'FLETES (#) MAYO'!AJ244*AJ$3,IF($C244=$D$4,'FLETES (#) MAYO'!AJ244*AJ$4,IF($C244=$D$5,'FLETES (#) MAYO'!AJ244*AJ$5,0))))</f>
        <v>0</v>
      </c>
      <c r="AK244" s="179">
        <f>IF($C244=$D$2,'FLETES (#) MAYO'!AK244*AK$2,IF($C244=$D$3,'FLETES (#) MAYO'!AK244*AK$3,IF($C244=$D$4,'FLETES (#) MAYO'!AK244*AK$4,IF($C244=$D$5,'FLETES (#) MAYO'!AK244*AK$5,0))))</f>
        <v>0</v>
      </c>
      <c r="AL244" s="179">
        <f>IF($C244=$D$2,'FLETES (#) MAYO'!AL244*AL$2,IF($C244=$D$3,'FLETES (#) MAYO'!AL244*AL$3,IF($C244=$D$4,'FLETES (#) MAYO'!AL244*AL$4,IF($C244=$D$5,'FLETES (#) MAYO'!AL244*AL$5,0))))</f>
        <v>0</v>
      </c>
      <c r="AM244" s="179">
        <f>IF($C244=$D$2,'FLETES (#) MAYO'!AM244*AM$2,IF($C244=$D$3,'FLETES (#) MAYO'!AM244*AM$3,IF($C244=$D$4,'FLETES (#) MAYO'!AM244*AM$4,IF($C244=$D$5,'FLETES (#) MAYO'!AM244*AM$5,0))))</f>
        <v>0</v>
      </c>
    </row>
    <row r="245" spans="1:39">
      <c r="A245" s="141"/>
      <c r="B245" s="165"/>
      <c r="C245" s="165"/>
      <c r="D245" s="178">
        <f t="shared" si="0"/>
        <v>0</v>
      </c>
      <c r="E245" s="179">
        <f>IF($C245=$D$2,'FLETES (#) MAYO'!E245*E$2,IF($C245=$D$3,'FLETES (#) MAYO'!E245*E$3,IF($C245=$D$4,'FLETES (#) MAYO'!E245*E$4,IF($C245=$D$5,'FLETES (#) MAYO'!E245*E$5,0))))</f>
        <v>0</v>
      </c>
      <c r="F245" s="179">
        <f>IF($C245=$D$2,'FLETES (#) MAYO'!F245*F$2,IF($C245=$D$3,'FLETES (#) MAYO'!F245*F$3,IF($C245=$D$4,'FLETES (#) MAYO'!F245*F$4,IF($C245=$D$5,'FLETES (#) MAYO'!F245*F$5,0))))</f>
        <v>0</v>
      </c>
      <c r="G245" s="179">
        <f>IF($C245=$D$2,'FLETES (#) MAYO'!G245*G$2,IF($C245=$D$3,'FLETES (#) MAYO'!G245*G$3,IF($C245=$D$4,'FLETES (#) MAYO'!G245*G$4,IF($C245=$D$5,'FLETES (#) MAYO'!G245*G$5,0))))</f>
        <v>0</v>
      </c>
      <c r="H245" s="179">
        <f>IF($C245=$D$2,'FLETES (#) MAYO'!H245*H$2,IF($C245=$D$3,'FLETES (#) MAYO'!H245*H$3,IF($C245=$D$4,'FLETES (#) MAYO'!H245*H$4,IF($C245=$D$5,'FLETES (#) MAYO'!H245*H$5,0))))</f>
        <v>0</v>
      </c>
      <c r="I245" s="179">
        <f>IF($C245=$D$2,'FLETES (#) MAYO'!I245*I$2,IF($C245=$D$3,'FLETES (#) MAYO'!I245*I$3,IF($C245=$D$4,'FLETES (#) MAYO'!I245*I$4,IF($C245=$D$5,'FLETES (#) MAYO'!I245*I$5,0))))</f>
        <v>0</v>
      </c>
      <c r="J245" s="179">
        <f>IF($C245=$D$2,'FLETES (#) MAYO'!J245*J$2,IF($C245=$D$3,'FLETES (#) MAYO'!J245*J$3,IF($C245=$D$4,'FLETES (#) MAYO'!J245*J$4,IF($C245=$D$5,'FLETES (#) MAYO'!J245*J$5,0))))</f>
        <v>0</v>
      </c>
      <c r="K245" s="179">
        <f>IF($C245=$D$2,'FLETES (#) MAYO'!K245*K$2,IF($C245=$D$3,'FLETES (#) MAYO'!K245*K$3,IF($C245=$D$4,'FLETES (#) MAYO'!K245*K$4,IF($C245=$D$5,'FLETES (#) MAYO'!K245*K$5,0))))</f>
        <v>0</v>
      </c>
      <c r="L245" s="179">
        <f>IF($C245=$D$2,'FLETES (#) MAYO'!L245*L$2,IF($C245=$D$3,'FLETES (#) MAYO'!L245*L$3,IF($C245=$D$4,'FLETES (#) MAYO'!L245*L$4,IF($C245=$D$5,'FLETES (#) MAYO'!L245*L$5,0))))</f>
        <v>0</v>
      </c>
      <c r="M245" s="179">
        <f>IF($C245=$D$2,'FLETES (#) MAYO'!M245*M$2,IF($C245=$D$3,'FLETES (#) MAYO'!M245*M$3,IF($C245=$D$4,'FLETES (#) MAYO'!M245*M$4,IF($C245=$D$5,'FLETES (#) MAYO'!M245*M$5,0))))</f>
        <v>0</v>
      </c>
      <c r="N245" s="179">
        <f>IF($C245=$D$2,'FLETES (#) MAYO'!N245*N$2,IF($C245=$D$3,'FLETES (#) MAYO'!N245*N$3,IF($C245=$D$4,'FLETES (#) MAYO'!N245*N$4,IF($C245=$D$5,'FLETES (#) MAYO'!N245*N$5,0))))</f>
        <v>0</v>
      </c>
      <c r="O245" s="179">
        <f>IF($C245=$D$2,'FLETES (#) MAYO'!O245*O$2,IF($C245=$D$3,'FLETES (#) MAYO'!O245*O$3,IF($C245=$D$4,'FLETES (#) MAYO'!O245*O$4,IF($C245=$D$5,'FLETES (#) MAYO'!O245*O$5,0))))</f>
        <v>0</v>
      </c>
      <c r="P245" s="179">
        <f>IF($C245=$D$2,'FLETES (#) MAYO'!P245*P$2,IF($C245=$D$3,'FLETES (#) MAYO'!P245*P$3,IF($C245=$D$4,'FLETES (#) MAYO'!P245*P$4,IF($C245=$D$5,'FLETES (#) MAYO'!P245*P$5,0))))</f>
        <v>0</v>
      </c>
      <c r="Q245" s="179">
        <f>IF($C245=$D$2,'FLETES (#) MAYO'!Q245*Q$2,IF($C245=$D$3,'FLETES (#) MAYO'!Q245*Q$3,IF($C245=$D$4,'FLETES (#) MAYO'!Q245*Q$4,IF($C245=$D$5,'FLETES (#) MAYO'!Q245*Q$5,0))))</f>
        <v>0</v>
      </c>
      <c r="R245" s="179">
        <f>IF($C245=$D$2,'FLETES (#) MAYO'!R245*R$2,IF($C245=$D$3,'FLETES (#) MAYO'!R245*R$3,IF($C245=$D$4,'FLETES (#) MAYO'!R245*R$4,IF($C245=$D$5,'FLETES (#) MAYO'!R245*R$5,0))))</f>
        <v>0</v>
      </c>
      <c r="S245" s="179">
        <f>IF($C245=$D$2,'FLETES (#) MAYO'!S245*S$2,IF($C245=$D$3,'FLETES (#) MAYO'!S245*S$3,IF($C245=$D$4,'FLETES (#) MAYO'!S245*S$4,IF($C245=$D$5,'FLETES (#) MAYO'!S245*S$5,0))))</f>
        <v>0</v>
      </c>
      <c r="T245" s="179">
        <f>IF($C245=$D$2,'FLETES (#) MAYO'!T245*T$2,IF($C245=$D$3,'FLETES (#) MAYO'!T245*T$3,IF($C245=$D$4,'FLETES (#) MAYO'!T245*T$4,IF($C245=$D$5,'FLETES (#) MAYO'!T245*T$5,0))))</f>
        <v>0</v>
      </c>
      <c r="U245" s="179">
        <f>IF($C245=$D$2,'FLETES (#) MAYO'!U245*U$2,IF($C245=$D$3,'FLETES (#) MAYO'!U245*U$3,IF($C245=$D$4,'FLETES (#) MAYO'!U245*U$4,IF($C245=$D$5,'FLETES (#) MAYO'!U245*U$5,0))))</f>
        <v>0</v>
      </c>
      <c r="V245" s="179">
        <f>IF($C245=$D$2,'FLETES (#) MAYO'!V245*V$2,IF($C245=$D$3,'FLETES (#) MAYO'!V245*V$3,IF($C245=$D$4,'FLETES (#) MAYO'!V245*V$4,IF($C245=$D$5,'FLETES (#) MAYO'!V245*V$5,0))))</f>
        <v>0</v>
      </c>
      <c r="W245" s="179">
        <f>IF($C245=$D$2,'FLETES (#) MAYO'!W245*W$2,IF($C245=$D$3,'FLETES (#) MAYO'!W245*W$3,IF($C245=$D$4,'FLETES (#) MAYO'!W245*W$4,IF($C245=$D$5,'FLETES (#) MAYO'!W245*W$5,0))))</f>
        <v>0</v>
      </c>
      <c r="X245" s="179">
        <f>IF($C245=$D$2,'FLETES (#) MAYO'!X245*X$2,IF($C245=$D$3,'FLETES (#) MAYO'!X245*X$3,IF($C245=$D$4,'FLETES (#) MAYO'!X245*X$4,IF($C245=$D$5,'FLETES (#) MAYO'!X245*X$5,0))))</f>
        <v>0</v>
      </c>
      <c r="Y245" s="179">
        <f>IF($C245=$D$2,'FLETES (#) MAYO'!Y245*Y$2,IF($C245=$D$3,'FLETES (#) MAYO'!Y245*Y$3,IF($C245=$D$4,'FLETES (#) MAYO'!Y245*Y$4,IF($C245=$D$5,'FLETES (#) MAYO'!Y245*Y$5,0))))</f>
        <v>0</v>
      </c>
      <c r="Z245" s="179">
        <f>IF($C245=$D$2,'FLETES (#) MAYO'!Z245*Z$2,IF($C245=$D$3,'FLETES (#) MAYO'!Z245*Z$3,IF($C245=$D$4,'FLETES (#) MAYO'!Z245*Z$4,IF($C245=$D$5,'FLETES (#) MAYO'!Z245*Z$5,0))))</f>
        <v>0</v>
      </c>
      <c r="AA245" s="179">
        <f>IF($C245=$D$2,'FLETES (#) MAYO'!AA245*AA$2,IF($C245=$D$3,'FLETES (#) MAYO'!AA245*AA$3,IF($C245=$D$4,'FLETES (#) MAYO'!AA245*AA$4,IF($C245=$D$5,'FLETES (#) MAYO'!AA245*AA$5,0))))</f>
        <v>0</v>
      </c>
      <c r="AB245" s="179">
        <f>IF($C245=$D$2,'FLETES (#) MAYO'!AB245*AB$2,IF($C245=$D$3,'FLETES (#) MAYO'!AB245*AB$3,IF($C245=$D$4,'FLETES (#) MAYO'!AB245*AB$4,IF($C245=$D$5,'FLETES (#) MAYO'!AB245*AB$5,0))))</f>
        <v>0</v>
      </c>
      <c r="AC245" s="179">
        <f>IF($C245=$D$2,'FLETES (#) MAYO'!AC245*AC$2,IF($C245=$D$3,'FLETES (#) MAYO'!AC245*AC$3,IF($C245=$D$4,'FLETES (#) MAYO'!AC245*AC$4,IF($C245=$D$5,'FLETES (#) MAYO'!AC245*AC$5,0))))</f>
        <v>0</v>
      </c>
      <c r="AD245" s="179">
        <f>IF($C245=$D$2,'FLETES (#) MAYO'!AD245*AD$2,IF($C245=$D$3,'FLETES (#) MAYO'!AD245*AD$3,IF($C245=$D$4,'FLETES (#) MAYO'!AD245*AD$4,IF($C245=$D$5,'FLETES (#) MAYO'!AD245*AD$5,0))))</f>
        <v>0</v>
      </c>
      <c r="AE245" s="179">
        <f>IF($C245=$D$2,'FLETES (#) MAYO'!AE245*AE$2,IF($C245=$D$3,'FLETES (#) MAYO'!AE245*AE$3,IF($C245=$D$4,'FLETES (#) MAYO'!AE245*AE$4,IF($C245=$D$5,'FLETES (#) MAYO'!AE245*AE$5,0))))</f>
        <v>0</v>
      </c>
      <c r="AF245" s="179">
        <f>IF($C245=$D$2,'FLETES (#) MAYO'!AF245*AF$2,IF($C245=$D$3,'FLETES (#) MAYO'!AF245*AF$3,IF($C245=$D$4,'FLETES (#) MAYO'!AF245*AF$4,IF($C245=$D$5,'FLETES (#) MAYO'!AF245*AF$5,0))))</f>
        <v>0</v>
      </c>
      <c r="AG245" s="179">
        <f>IF($C245=$D$2,'FLETES (#) MAYO'!AG245*AG$2,IF($C245=$D$3,'FLETES (#) MAYO'!AG245*AG$3,IF($C245=$D$4,'FLETES (#) MAYO'!AG245*AG$4,IF($C245=$D$5,'FLETES (#) MAYO'!AG245*AG$5,0))))</f>
        <v>0</v>
      </c>
      <c r="AH245" s="179">
        <f>IF($C245=$D$2,'FLETES (#) MAYO'!AH245*AH$2,IF($C245=$D$3,'FLETES (#) MAYO'!AH245*AH$3,IF($C245=$D$4,'FLETES (#) MAYO'!AH245*AH$4,IF($C245=$D$5,'FLETES (#) MAYO'!AH245*AH$5,0))))</f>
        <v>0</v>
      </c>
      <c r="AI245" s="179">
        <f>IF($C245=$D$2,'FLETES (#) MAYO'!AI245*AI$2,IF($C245=$D$3,'FLETES (#) MAYO'!AI245*AI$3,IF($C245=$D$4,'FLETES (#) MAYO'!AI245*AI$4,IF($C245=$D$5,'FLETES (#) MAYO'!AI245*AI$5,0))))</f>
        <v>0</v>
      </c>
      <c r="AJ245" s="179">
        <f>IF($C245=$D$2,'FLETES (#) MAYO'!AJ245*AJ$2,IF($C245=$D$3,'FLETES (#) MAYO'!AJ245*AJ$3,IF($C245=$D$4,'FLETES (#) MAYO'!AJ245*AJ$4,IF($C245=$D$5,'FLETES (#) MAYO'!AJ245*AJ$5,0))))</f>
        <v>0</v>
      </c>
      <c r="AK245" s="179">
        <f>IF($C245=$D$2,'FLETES (#) MAYO'!AK245*AK$2,IF($C245=$D$3,'FLETES (#) MAYO'!AK245*AK$3,IF($C245=$D$4,'FLETES (#) MAYO'!AK245*AK$4,IF($C245=$D$5,'FLETES (#) MAYO'!AK245*AK$5,0))))</f>
        <v>0</v>
      </c>
      <c r="AL245" s="179">
        <f>IF($C245=$D$2,'FLETES (#) MAYO'!AL245*AL$2,IF($C245=$D$3,'FLETES (#) MAYO'!AL245*AL$3,IF($C245=$D$4,'FLETES (#) MAYO'!AL245*AL$4,IF($C245=$D$5,'FLETES (#) MAYO'!AL245*AL$5,0))))</f>
        <v>0</v>
      </c>
      <c r="AM245" s="179">
        <f>IF($C245=$D$2,'FLETES (#) MAYO'!AM245*AM$2,IF($C245=$D$3,'FLETES (#) MAYO'!AM245*AM$3,IF($C245=$D$4,'FLETES (#) MAYO'!AM245*AM$4,IF($C245=$D$5,'FLETES (#) MAYO'!AM245*AM$5,0))))</f>
        <v>0</v>
      </c>
    </row>
    <row r="246" spans="1:39">
      <c r="A246" s="141"/>
      <c r="B246" s="165"/>
      <c r="C246" s="165"/>
      <c r="D246" s="178">
        <f t="shared" si="0"/>
        <v>0</v>
      </c>
      <c r="E246" s="179">
        <f>IF($C246=$D$2,'FLETES (#) MAYO'!E246*E$2,IF($C246=$D$3,'FLETES (#) MAYO'!E246*E$3,IF($C246=$D$4,'FLETES (#) MAYO'!E246*E$4,IF($C246=$D$5,'FLETES (#) MAYO'!E246*E$5,0))))</f>
        <v>0</v>
      </c>
      <c r="F246" s="179">
        <f>IF($C246=$D$2,'FLETES (#) MAYO'!F246*F$2,IF($C246=$D$3,'FLETES (#) MAYO'!F246*F$3,IF($C246=$D$4,'FLETES (#) MAYO'!F246*F$4,IF($C246=$D$5,'FLETES (#) MAYO'!F246*F$5,0))))</f>
        <v>0</v>
      </c>
      <c r="G246" s="179">
        <f>IF($C246=$D$2,'FLETES (#) MAYO'!G246*G$2,IF($C246=$D$3,'FLETES (#) MAYO'!G246*G$3,IF($C246=$D$4,'FLETES (#) MAYO'!G246*G$4,IF($C246=$D$5,'FLETES (#) MAYO'!G246*G$5,0))))</f>
        <v>0</v>
      </c>
      <c r="H246" s="179">
        <f>IF($C246=$D$2,'FLETES (#) MAYO'!H246*H$2,IF($C246=$D$3,'FLETES (#) MAYO'!H246*H$3,IF($C246=$D$4,'FLETES (#) MAYO'!H246*H$4,IF($C246=$D$5,'FLETES (#) MAYO'!H246*H$5,0))))</f>
        <v>0</v>
      </c>
      <c r="I246" s="179">
        <f>IF($C246=$D$2,'FLETES (#) MAYO'!I246*I$2,IF($C246=$D$3,'FLETES (#) MAYO'!I246*I$3,IF($C246=$D$4,'FLETES (#) MAYO'!I246*I$4,IF($C246=$D$5,'FLETES (#) MAYO'!I246*I$5,0))))</f>
        <v>0</v>
      </c>
      <c r="J246" s="179">
        <f>IF($C246=$D$2,'FLETES (#) MAYO'!J246*J$2,IF($C246=$D$3,'FLETES (#) MAYO'!J246*J$3,IF($C246=$D$4,'FLETES (#) MAYO'!J246*J$4,IF($C246=$D$5,'FLETES (#) MAYO'!J246*J$5,0))))</f>
        <v>0</v>
      </c>
      <c r="K246" s="179">
        <f>IF($C246=$D$2,'FLETES (#) MAYO'!K246*K$2,IF($C246=$D$3,'FLETES (#) MAYO'!K246*K$3,IF($C246=$D$4,'FLETES (#) MAYO'!K246*K$4,IF($C246=$D$5,'FLETES (#) MAYO'!K246*K$5,0))))</f>
        <v>0</v>
      </c>
      <c r="L246" s="179">
        <f>IF($C246=$D$2,'FLETES (#) MAYO'!L246*L$2,IF($C246=$D$3,'FLETES (#) MAYO'!L246*L$3,IF($C246=$D$4,'FLETES (#) MAYO'!L246*L$4,IF($C246=$D$5,'FLETES (#) MAYO'!L246*L$5,0))))</f>
        <v>0</v>
      </c>
      <c r="M246" s="179">
        <f>IF($C246=$D$2,'FLETES (#) MAYO'!M246*M$2,IF($C246=$D$3,'FLETES (#) MAYO'!M246*M$3,IF($C246=$D$4,'FLETES (#) MAYO'!M246*M$4,IF($C246=$D$5,'FLETES (#) MAYO'!M246*M$5,0))))</f>
        <v>0</v>
      </c>
      <c r="N246" s="179">
        <f>IF($C246=$D$2,'FLETES (#) MAYO'!N246*N$2,IF($C246=$D$3,'FLETES (#) MAYO'!N246*N$3,IF($C246=$D$4,'FLETES (#) MAYO'!N246*N$4,IF($C246=$D$5,'FLETES (#) MAYO'!N246*N$5,0))))</f>
        <v>0</v>
      </c>
      <c r="O246" s="179">
        <f>IF($C246=$D$2,'FLETES (#) MAYO'!O246*O$2,IF($C246=$D$3,'FLETES (#) MAYO'!O246*O$3,IF($C246=$D$4,'FLETES (#) MAYO'!O246*O$4,IF($C246=$D$5,'FLETES (#) MAYO'!O246*O$5,0))))</f>
        <v>0</v>
      </c>
      <c r="P246" s="179">
        <f>IF($C246=$D$2,'FLETES (#) MAYO'!P246*P$2,IF($C246=$D$3,'FLETES (#) MAYO'!P246*P$3,IF($C246=$D$4,'FLETES (#) MAYO'!P246*P$4,IF($C246=$D$5,'FLETES (#) MAYO'!P246*P$5,0))))</f>
        <v>0</v>
      </c>
      <c r="Q246" s="179">
        <f>IF($C246=$D$2,'FLETES (#) MAYO'!Q246*Q$2,IF($C246=$D$3,'FLETES (#) MAYO'!Q246*Q$3,IF($C246=$D$4,'FLETES (#) MAYO'!Q246*Q$4,IF($C246=$D$5,'FLETES (#) MAYO'!Q246*Q$5,0))))</f>
        <v>0</v>
      </c>
      <c r="R246" s="179">
        <f>IF($C246=$D$2,'FLETES (#) MAYO'!R246*R$2,IF($C246=$D$3,'FLETES (#) MAYO'!R246*R$3,IF($C246=$D$4,'FLETES (#) MAYO'!R246*R$4,IF($C246=$D$5,'FLETES (#) MAYO'!R246*R$5,0))))</f>
        <v>0</v>
      </c>
      <c r="S246" s="179">
        <f>IF($C246=$D$2,'FLETES (#) MAYO'!S246*S$2,IF($C246=$D$3,'FLETES (#) MAYO'!S246*S$3,IF($C246=$D$4,'FLETES (#) MAYO'!S246*S$4,IF($C246=$D$5,'FLETES (#) MAYO'!S246*S$5,0))))</f>
        <v>0</v>
      </c>
      <c r="T246" s="179">
        <f>IF($C246=$D$2,'FLETES (#) MAYO'!T246*T$2,IF($C246=$D$3,'FLETES (#) MAYO'!T246*T$3,IF($C246=$D$4,'FLETES (#) MAYO'!T246*T$4,IF($C246=$D$5,'FLETES (#) MAYO'!T246*T$5,0))))</f>
        <v>0</v>
      </c>
      <c r="U246" s="179">
        <f>IF($C246=$D$2,'FLETES (#) MAYO'!U246*U$2,IF($C246=$D$3,'FLETES (#) MAYO'!U246*U$3,IF($C246=$D$4,'FLETES (#) MAYO'!U246*U$4,IF($C246=$D$5,'FLETES (#) MAYO'!U246*U$5,0))))</f>
        <v>0</v>
      </c>
      <c r="V246" s="179">
        <f>IF($C246=$D$2,'FLETES (#) MAYO'!V246*V$2,IF($C246=$D$3,'FLETES (#) MAYO'!V246*V$3,IF($C246=$D$4,'FLETES (#) MAYO'!V246*V$4,IF($C246=$D$5,'FLETES (#) MAYO'!V246*V$5,0))))</f>
        <v>0</v>
      </c>
      <c r="W246" s="179">
        <f>IF($C246=$D$2,'FLETES (#) MAYO'!W246*W$2,IF($C246=$D$3,'FLETES (#) MAYO'!W246*W$3,IF($C246=$D$4,'FLETES (#) MAYO'!W246*W$4,IF($C246=$D$5,'FLETES (#) MAYO'!W246*W$5,0))))</f>
        <v>0</v>
      </c>
      <c r="X246" s="179">
        <f>IF($C246=$D$2,'FLETES (#) MAYO'!X246*X$2,IF($C246=$D$3,'FLETES (#) MAYO'!X246*X$3,IF($C246=$D$4,'FLETES (#) MAYO'!X246*X$4,IF($C246=$D$5,'FLETES (#) MAYO'!X246*X$5,0))))</f>
        <v>0</v>
      </c>
      <c r="Y246" s="179">
        <f>IF($C246=$D$2,'FLETES (#) MAYO'!Y246*Y$2,IF($C246=$D$3,'FLETES (#) MAYO'!Y246*Y$3,IF($C246=$D$4,'FLETES (#) MAYO'!Y246*Y$4,IF($C246=$D$5,'FLETES (#) MAYO'!Y246*Y$5,0))))</f>
        <v>0</v>
      </c>
      <c r="Z246" s="179">
        <f>IF($C246=$D$2,'FLETES (#) MAYO'!Z246*Z$2,IF($C246=$D$3,'FLETES (#) MAYO'!Z246*Z$3,IF($C246=$D$4,'FLETES (#) MAYO'!Z246*Z$4,IF($C246=$D$5,'FLETES (#) MAYO'!Z246*Z$5,0))))</f>
        <v>0</v>
      </c>
      <c r="AA246" s="179">
        <f>IF($C246=$D$2,'FLETES (#) MAYO'!AA246*AA$2,IF($C246=$D$3,'FLETES (#) MAYO'!AA246*AA$3,IF($C246=$D$4,'FLETES (#) MAYO'!AA246*AA$4,IF($C246=$D$5,'FLETES (#) MAYO'!AA246*AA$5,0))))</f>
        <v>0</v>
      </c>
      <c r="AB246" s="179">
        <f>IF($C246=$D$2,'FLETES (#) MAYO'!AB246*AB$2,IF($C246=$D$3,'FLETES (#) MAYO'!AB246*AB$3,IF($C246=$D$4,'FLETES (#) MAYO'!AB246*AB$4,IF($C246=$D$5,'FLETES (#) MAYO'!AB246*AB$5,0))))</f>
        <v>0</v>
      </c>
      <c r="AC246" s="179">
        <f>IF($C246=$D$2,'FLETES (#) MAYO'!AC246*AC$2,IF($C246=$D$3,'FLETES (#) MAYO'!AC246*AC$3,IF($C246=$D$4,'FLETES (#) MAYO'!AC246*AC$4,IF($C246=$D$5,'FLETES (#) MAYO'!AC246*AC$5,0))))</f>
        <v>0</v>
      </c>
      <c r="AD246" s="179">
        <f>IF($C246=$D$2,'FLETES (#) MAYO'!AD246*AD$2,IF($C246=$D$3,'FLETES (#) MAYO'!AD246*AD$3,IF($C246=$D$4,'FLETES (#) MAYO'!AD246*AD$4,IF($C246=$D$5,'FLETES (#) MAYO'!AD246*AD$5,0))))</f>
        <v>0</v>
      </c>
      <c r="AE246" s="179">
        <f>IF($C246=$D$2,'FLETES (#) MAYO'!AE246*AE$2,IF($C246=$D$3,'FLETES (#) MAYO'!AE246*AE$3,IF($C246=$D$4,'FLETES (#) MAYO'!AE246*AE$4,IF($C246=$D$5,'FLETES (#) MAYO'!AE246*AE$5,0))))</f>
        <v>0</v>
      </c>
      <c r="AF246" s="179">
        <f>IF($C246=$D$2,'FLETES (#) MAYO'!AF246*AF$2,IF($C246=$D$3,'FLETES (#) MAYO'!AF246*AF$3,IF($C246=$D$4,'FLETES (#) MAYO'!AF246*AF$4,IF($C246=$D$5,'FLETES (#) MAYO'!AF246*AF$5,0))))</f>
        <v>0</v>
      </c>
      <c r="AG246" s="179">
        <f>IF($C246=$D$2,'FLETES (#) MAYO'!AG246*AG$2,IF($C246=$D$3,'FLETES (#) MAYO'!AG246*AG$3,IF($C246=$D$4,'FLETES (#) MAYO'!AG246*AG$4,IF($C246=$D$5,'FLETES (#) MAYO'!AG246*AG$5,0))))</f>
        <v>0</v>
      </c>
      <c r="AH246" s="179">
        <f>IF($C246=$D$2,'FLETES (#) MAYO'!AH246*AH$2,IF($C246=$D$3,'FLETES (#) MAYO'!AH246*AH$3,IF($C246=$D$4,'FLETES (#) MAYO'!AH246*AH$4,IF($C246=$D$5,'FLETES (#) MAYO'!AH246*AH$5,0))))</f>
        <v>0</v>
      </c>
      <c r="AI246" s="179">
        <f>IF($C246=$D$2,'FLETES (#) MAYO'!AI246*AI$2,IF($C246=$D$3,'FLETES (#) MAYO'!AI246*AI$3,IF($C246=$D$4,'FLETES (#) MAYO'!AI246*AI$4,IF($C246=$D$5,'FLETES (#) MAYO'!AI246*AI$5,0))))</f>
        <v>0</v>
      </c>
      <c r="AJ246" s="179">
        <f>IF($C246=$D$2,'FLETES (#) MAYO'!AJ246*AJ$2,IF($C246=$D$3,'FLETES (#) MAYO'!AJ246*AJ$3,IF($C246=$D$4,'FLETES (#) MAYO'!AJ246*AJ$4,IF($C246=$D$5,'FLETES (#) MAYO'!AJ246*AJ$5,0))))</f>
        <v>0</v>
      </c>
      <c r="AK246" s="179">
        <f>IF($C246=$D$2,'FLETES (#) MAYO'!AK246*AK$2,IF($C246=$D$3,'FLETES (#) MAYO'!AK246*AK$3,IF($C246=$D$4,'FLETES (#) MAYO'!AK246*AK$4,IF($C246=$D$5,'FLETES (#) MAYO'!AK246*AK$5,0))))</f>
        <v>0</v>
      </c>
      <c r="AL246" s="179">
        <f>IF($C246=$D$2,'FLETES (#) MAYO'!AL246*AL$2,IF($C246=$D$3,'FLETES (#) MAYO'!AL246*AL$3,IF($C246=$D$4,'FLETES (#) MAYO'!AL246*AL$4,IF($C246=$D$5,'FLETES (#) MAYO'!AL246*AL$5,0))))</f>
        <v>0</v>
      </c>
      <c r="AM246" s="179">
        <f>IF($C246=$D$2,'FLETES (#) MAYO'!AM246*AM$2,IF($C246=$D$3,'FLETES (#) MAYO'!AM246*AM$3,IF($C246=$D$4,'FLETES (#) MAYO'!AM246*AM$4,IF($C246=$D$5,'FLETES (#) MAYO'!AM246*AM$5,0))))</f>
        <v>0</v>
      </c>
    </row>
    <row r="247" spans="1:39">
      <c r="A247" s="141"/>
      <c r="B247" s="165"/>
      <c r="C247" s="165"/>
      <c r="D247" s="178">
        <f t="shared" si="0"/>
        <v>0</v>
      </c>
      <c r="E247" s="179">
        <f>IF($C247=$D$2,'FLETES (#) MAYO'!E247*E$2,IF($C247=$D$3,'FLETES (#) MAYO'!E247*E$3,IF($C247=$D$4,'FLETES (#) MAYO'!E247*E$4,IF($C247=$D$5,'FLETES (#) MAYO'!E247*E$5,0))))</f>
        <v>0</v>
      </c>
      <c r="F247" s="179">
        <f>IF($C247=$D$2,'FLETES (#) MAYO'!F247*F$2,IF($C247=$D$3,'FLETES (#) MAYO'!F247*F$3,IF($C247=$D$4,'FLETES (#) MAYO'!F247*F$4,IF($C247=$D$5,'FLETES (#) MAYO'!F247*F$5,0))))</f>
        <v>0</v>
      </c>
      <c r="G247" s="179">
        <f>IF($C247=$D$2,'FLETES (#) MAYO'!G247*G$2,IF($C247=$D$3,'FLETES (#) MAYO'!G247*G$3,IF($C247=$D$4,'FLETES (#) MAYO'!G247*G$4,IF($C247=$D$5,'FLETES (#) MAYO'!G247*G$5,0))))</f>
        <v>0</v>
      </c>
      <c r="H247" s="179">
        <f>IF($C247=$D$2,'FLETES (#) MAYO'!H247*H$2,IF($C247=$D$3,'FLETES (#) MAYO'!H247*H$3,IF($C247=$D$4,'FLETES (#) MAYO'!H247*H$4,IF($C247=$D$5,'FLETES (#) MAYO'!H247*H$5,0))))</f>
        <v>0</v>
      </c>
      <c r="I247" s="179">
        <f>IF($C247=$D$2,'FLETES (#) MAYO'!I247*I$2,IF($C247=$D$3,'FLETES (#) MAYO'!I247*I$3,IF($C247=$D$4,'FLETES (#) MAYO'!I247*I$4,IF($C247=$D$5,'FLETES (#) MAYO'!I247*I$5,0))))</f>
        <v>0</v>
      </c>
      <c r="J247" s="179">
        <f>IF($C247=$D$2,'FLETES (#) MAYO'!J247*J$2,IF($C247=$D$3,'FLETES (#) MAYO'!J247*J$3,IF($C247=$D$4,'FLETES (#) MAYO'!J247*J$4,IF($C247=$D$5,'FLETES (#) MAYO'!J247*J$5,0))))</f>
        <v>0</v>
      </c>
      <c r="K247" s="179">
        <f>IF($C247=$D$2,'FLETES (#) MAYO'!K247*K$2,IF($C247=$D$3,'FLETES (#) MAYO'!K247*K$3,IF($C247=$D$4,'FLETES (#) MAYO'!K247*K$4,IF($C247=$D$5,'FLETES (#) MAYO'!K247*K$5,0))))</f>
        <v>0</v>
      </c>
      <c r="L247" s="179">
        <f>IF($C247=$D$2,'FLETES (#) MAYO'!L247*L$2,IF($C247=$D$3,'FLETES (#) MAYO'!L247*L$3,IF($C247=$D$4,'FLETES (#) MAYO'!L247*L$4,IF($C247=$D$5,'FLETES (#) MAYO'!L247*L$5,0))))</f>
        <v>0</v>
      </c>
      <c r="M247" s="179">
        <f>IF($C247=$D$2,'FLETES (#) MAYO'!M247*M$2,IF($C247=$D$3,'FLETES (#) MAYO'!M247*M$3,IF($C247=$D$4,'FLETES (#) MAYO'!M247*M$4,IF($C247=$D$5,'FLETES (#) MAYO'!M247*M$5,0))))</f>
        <v>0</v>
      </c>
      <c r="N247" s="179">
        <f>IF($C247=$D$2,'FLETES (#) MAYO'!N247*N$2,IF($C247=$D$3,'FLETES (#) MAYO'!N247*N$3,IF($C247=$D$4,'FLETES (#) MAYO'!N247*N$4,IF($C247=$D$5,'FLETES (#) MAYO'!N247*N$5,0))))</f>
        <v>0</v>
      </c>
      <c r="O247" s="179">
        <f>IF($C247=$D$2,'FLETES (#) MAYO'!O247*O$2,IF($C247=$D$3,'FLETES (#) MAYO'!O247*O$3,IF($C247=$D$4,'FLETES (#) MAYO'!O247*O$4,IF($C247=$D$5,'FLETES (#) MAYO'!O247*O$5,0))))</f>
        <v>0</v>
      </c>
      <c r="P247" s="179">
        <f>IF($C247=$D$2,'FLETES (#) MAYO'!P247*P$2,IF($C247=$D$3,'FLETES (#) MAYO'!P247*P$3,IF($C247=$D$4,'FLETES (#) MAYO'!P247*P$4,IF($C247=$D$5,'FLETES (#) MAYO'!P247*P$5,0))))</f>
        <v>0</v>
      </c>
      <c r="Q247" s="179">
        <f>IF($C247=$D$2,'FLETES (#) MAYO'!Q247*Q$2,IF($C247=$D$3,'FLETES (#) MAYO'!Q247*Q$3,IF($C247=$D$4,'FLETES (#) MAYO'!Q247*Q$4,IF($C247=$D$5,'FLETES (#) MAYO'!Q247*Q$5,0))))</f>
        <v>0</v>
      </c>
      <c r="R247" s="179">
        <f>IF($C247=$D$2,'FLETES (#) MAYO'!R247*R$2,IF($C247=$D$3,'FLETES (#) MAYO'!R247*R$3,IF($C247=$D$4,'FLETES (#) MAYO'!R247*R$4,IF($C247=$D$5,'FLETES (#) MAYO'!R247*R$5,0))))</f>
        <v>0</v>
      </c>
      <c r="S247" s="179">
        <f>IF($C247=$D$2,'FLETES (#) MAYO'!S247*S$2,IF($C247=$D$3,'FLETES (#) MAYO'!S247*S$3,IF($C247=$D$4,'FLETES (#) MAYO'!S247*S$4,IF($C247=$D$5,'FLETES (#) MAYO'!S247*S$5,0))))</f>
        <v>0</v>
      </c>
      <c r="T247" s="179">
        <f>IF($C247=$D$2,'FLETES (#) MAYO'!T247*T$2,IF($C247=$D$3,'FLETES (#) MAYO'!T247*T$3,IF($C247=$D$4,'FLETES (#) MAYO'!T247*T$4,IF($C247=$D$5,'FLETES (#) MAYO'!T247*T$5,0))))</f>
        <v>0</v>
      </c>
      <c r="U247" s="179">
        <f>IF($C247=$D$2,'FLETES (#) MAYO'!U247*U$2,IF($C247=$D$3,'FLETES (#) MAYO'!U247*U$3,IF($C247=$D$4,'FLETES (#) MAYO'!U247*U$4,IF($C247=$D$5,'FLETES (#) MAYO'!U247*U$5,0))))</f>
        <v>0</v>
      </c>
      <c r="V247" s="179">
        <f>IF($C247=$D$2,'FLETES (#) MAYO'!V247*V$2,IF($C247=$D$3,'FLETES (#) MAYO'!V247*V$3,IF($C247=$D$4,'FLETES (#) MAYO'!V247*V$4,IF($C247=$D$5,'FLETES (#) MAYO'!V247*V$5,0))))</f>
        <v>0</v>
      </c>
      <c r="W247" s="179">
        <f>IF($C247=$D$2,'FLETES (#) MAYO'!W247*W$2,IF($C247=$D$3,'FLETES (#) MAYO'!W247*W$3,IF($C247=$D$4,'FLETES (#) MAYO'!W247*W$4,IF($C247=$D$5,'FLETES (#) MAYO'!W247*W$5,0))))</f>
        <v>0</v>
      </c>
      <c r="X247" s="179">
        <f>IF($C247=$D$2,'FLETES (#) MAYO'!X247*X$2,IF($C247=$D$3,'FLETES (#) MAYO'!X247*X$3,IF($C247=$D$4,'FLETES (#) MAYO'!X247*X$4,IF($C247=$D$5,'FLETES (#) MAYO'!X247*X$5,0))))</f>
        <v>0</v>
      </c>
      <c r="Y247" s="179">
        <f>IF($C247=$D$2,'FLETES (#) MAYO'!Y247*Y$2,IF($C247=$D$3,'FLETES (#) MAYO'!Y247*Y$3,IF($C247=$D$4,'FLETES (#) MAYO'!Y247*Y$4,IF($C247=$D$5,'FLETES (#) MAYO'!Y247*Y$5,0))))</f>
        <v>0</v>
      </c>
      <c r="Z247" s="179">
        <f>IF($C247=$D$2,'FLETES (#) MAYO'!Z247*Z$2,IF($C247=$D$3,'FLETES (#) MAYO'!Z247*Z$3,IF($C247=$D$4,'FLETES (#) MAYO'!Z247*Z$4,IF($C247=$D$5,'FLETES (#) MAYO'!Z247*Z$5,0))))</f>
        <v>0</v>
      </c>
      <c r="AA247" s="179">
        <f>IF($C247=$D$2,'FLETES (#) MAYO'!AA247*AA$2,IF($C247=$D$3,'FLETES (#) MAYO'!AA247*AA$3,IF($C247=$D$4,'FLETES (#) MAYO'!AA247*AA$4,IF($C247=$D$5,'FLETES (#) MAYO'!AA247*AA$5,0))))</f>
        <v>0</v>
      </c>
      <c r="AB247" s="179">
        <f>IF($C247=$D$2,'FLETES (#) MAYO'!AB247*AB$2,IF($C247=$D$3,'FLETES (#) MAYO'!AB247*AB$3,IF($C247=$D$4,'FLETES (#) MAYO'!AB247*AB$4,IF($C247=$D$5,'FLETES (#) MAYO'!AB247*AB$5,0))))</f>
        <v>0</v>
      </c>
      <c r="AC247" s="179">
        <f>IF($C247=$D$2,'FLETES (#) MAYO'!AC247*AC$2,IF($C247=$D$3,'FLETES (#) MAYO'!AC247*AC$3,IF($C247=$D$4,'FLETES (#) MAYO'!AC247*AC$4,IF($C247=$D$5,'FLETES (#) MAYO'!AC247*AC$5,0))))</f>
        <v>0</v>
      </c>
      <c r="AD247" s="179">
        <f>IF($C247=$D$2,'FLETES (#) MAYO'!AD247*AD$2,IF($C247=$D$3,'FLETES (#) MAYO'!AD247*AD$3,IF($C247=$D$4,'FLETES (#) MAYO'!AD247*AD$4,IF($C247=$D$5,'FLETES (#) MAYO'!AD247*AD$5,0))))</f>
        <v>0</v>
      </c>
      <c r="AE247" s="179">
        <f>IF($C247=$D$2,'FLETES (#) MAYO'!AE247*AE$2,IF($C247=$D$3,'FLETES (#) MAYO'!AE247*AE$3,IF($C247=$D$4,'FLETES (#) MAYO'!AE247*AE$4,IF($C247=$D$5,'FLETES (#) MAYO'!AE247*AE$5,0))))</f>
        <v>0</v>
      </c>
      <c r="AF247" s="179">
        <f>IF($C247=$D$2,'FLETES (#) MAYO'!AF247*AF$2,IF($C247=$D$3,'FLETES (#) MAYO'!AF247*AF$3,IF($C247=$D$4,'FLETES (#) MAYO'!AF247*AF$4,IF($C247=$D$5,'FLETES (#) MAYO'!AF247*AF$5,0))))</f>
        <v>0</v>
      </c>
      <c r="AG247" s="179">
        <f>IF($C247=$D$2,'FLETES (#) MAYO'!AG247*AG$2,IF($C247=$D$3,'FLETES (#) MAYO'!AG247*AG$3,IF($C247=$D$4,'FLETES (#) MAYO'!AG247*AG$4,IF($C247=$D$5,'FLETES (#) MAYO'!AG247*AG$5,0))))</f>
        <v>0</v>
      </c>
      <c r="AH247" s="179">
        <f>IF($C247=$D$2,'FLETES (#) MAYO'!AH247*AH$2,IF($C247=$D$3,'FLETES (#) MAYO'!AH247*AH$3,IF($C247=$D$4,'FLETES (#) MAYO'!AH247*AH$4,IF($C247=$D$5,'FLETES (#) MAYO'!AH247*AH$5,0))))</f>
        <v>0</v>
      </c>
      <c r="AI247" s="179">
        <f>IF($C247=$D$2,'FLETES (#) MAYO'!AI247*AI$2,IF($C247=$D$3,'FLETES (#) MAYO'!AI247*AI$3,IF($C247=$D$4,'FLETES (#) MAYO'!AI247*AI$4,IF($C247=$D$5,'FLETES (#) MAYO'!AI247*AI$5,0))))</f>
        <v>0</v>
      </c>
      <c r="AJ247" s="179">
        <f>IF($C247=$D$2,'FLETES (#) MAYO'!AJ247*AJ$2,IF($C247=$D$3,'FLETES (#) MAYO'!AJ247*AJ$3,IF($C247=$D$4,'FLETES (#) MAYO'!AJ247*AJ$4,IF($C247=$D$5,'FLETES (#) MAYO'!AJ247*AJ$5,0))))</f>
        <v>0</v>
      </c>
      <c r="AK247" s="179">
        <f>IF($C247=$D$2,'FLETES (#) MAYO'!AK247*AK$2,IF($C247=$D$3,'FLETES (#) MAYO'!AK247*AK$3,IF($C247=$D$4,'FLETES (#) MAYO'!AK247*AK$4,IF($C247=$D$5,'FLETES (#) MAYO'!AK247*AK$5,0))))</f>
        <v>0</v>
      </c>
      <c r="AL247" s="179">
        <f>IF($C247=$D$2,'FLETES (#) MAYO'!AL247*AL$2,IF($C247=$D$3,'FLETES (#) MAYO'!AL247*AL$3,IF($C247=$D$4,'FLETES (#) MAYO'!AL247*AL$4,IF($C247=$D$5,'FLETES (#) MAYO'!AL247*AL$5,0))))</f>
        <v>0</v>
      </c>
      <c r="AM247" s="179">
        <f>IF($C247=$D$2,'FLETES (#) MAYO'!AM247*AM$2,IF($C247=$D$3,'FLETES (#) MAYO'!AM247*AM$3,IF($C247=$D$4,'FLETES (#) MAYO'!AM247*AM$4,IF($C247=$D$5,'FLETES (#) MAYO'!AM247*AM$5,0))))</f>
        <v>0</v>
      </c>
    </row>
    <row r="248" spans="1:39">
      <c r="A248" s="141"/>
      <c r="B248" s="165"/>
      <c r="C248" s="165"/>
      <c r="D248" s="178">
        <f t="shared" si="0"/>
        <v>0</v>
      </c>
      <c r="E248" s="179">
        <f>IF($C248=$D$2,'FLETES (#) MAYO'!E248*E$2,IF($C248=$D$3,'FLETES (#) MAYO'!E248*E$3,IF($C248=$D$4,'FLETES (#) MAYO'!E248*E$4,IF($C248=$D$5,'FLETES (#) MAYO'!E248*E$5,0))))</f>
        <v>0</v>
      </c>
      <c r="F248" s="179">
        <f>IF($C248=$D$2,'FLETES (#) MAYO'!F248*F$2,IF($C248=$D$3,'FLETES (#) MAYO'!F248*F$3,IF($C248=$D$4,'FLETES (#) MAYO'!F248*F$4,IF($C248=$D$5,'FLETES (#) MAYO'!F248*F$5,0))))</f>
        <v>0</v>
      </c>
      <c r="G248" s="179">
        <f>IF($C248=$D$2,'FLETES (#) MAYO'!G248*G$2,IF($C248=$D$3,'FLETES (#) MAYO'!G248*G$3,IF($C248=$D$4,'FLETES (#) MAYO'!G248*G$4,IF($C248=$D$5,'FLETES (#) MAYO'!G248*G$5,0))))</f>
        <v>0</v>
      </c>
      <c r="H248" s="179">
        <f>IF($C248=$D$2,'FLETES (#) MAYO'!H248*H$2,IF($C248=$D$3,'FLETES (#) MAYO'!H248*H$3,IF($C248=$D$4,'FLETES (#) MAYO'!H248*H$4,IF($C248=$D$5,'FLETES (#) MAYO'!H248*H$5,0))))</f>
        <v>0</v>
      </c>
      <c r="I248" s="179">
        <f>IF($C248=$D$2,'FLETES (#) MAYO'!I248*I$2,IF($C248=$D$3,'FLETES (#) MAYO'!I248*I$3,IF($C248=$D$4,'FLETES (#) MAYO'!I248*I$4,IF($C248=$D$5,'FLETES (#) MAYO'!I248*I$5,0))))</f>
        <v>0</v>
      </c>
      <c r="J248" s="179">
        <f>IF($C248=$D$2,'FLETES (#) MAYO'!J248*J$2,IF($C248=$D$3,'FLETES (#) MAYO'!J248*J$3,IF($C248=$D$4,'FLETES (#) MAYO'!J248*J$4,IF($C248=$D$5,'FLETES (#) MAYO'!J248*J$5,0))))</f>
        <v>0</v>
      </c>
      <c r="K248" s="179">
        <f>IF($C248=$D$2,'FLETES (#) MAYO'!K248*K$2,IF($C248=$D$3,'FLETES (#) MAYO'!K248*K$3,IF($C248=$D$4,'FLETES (#) MAYO'!K248*K$4,IF($C248=$D$5,'FLETES (#) MAYO'!K248*K$5,0))))</f>
        <v>0</v>
      </c>
      <c r="L248" s="179">
        <f>IF($C248=$D$2,'FLETES (#) MAYO'!L248*L$2,IF($C248=$D$3,'FLETES (#) MAYO'!L248*L$3,IF($C248=$D$4,'FLETES (#) MAYO'!L248*L$4,IF($C248=$D$5,'FLETES (#) MAYO'!L248*L$5,0))))</f>
        <v>0</v>
      </c>
      <c r="M248" s="179">
        <f>IF($C248=$D$2,'FLETES (#) MAYO'!M248*M$2,IF($C248=$D$3,'FLETES (#) MAYO'!M248*M$3,IF($C248=$D$4,'FLETES (#) MAYO'!M248*M$4,IF($C248=$D$5,'FLETES (#) MAYO'!M248*M$5,0))))</f>
        <v>0</v>
      </c>
      <c r="N248" s="179">
        <f>IF($C248=$D$2,'FLETES (#) MAYO'!N248*N$2,IF($C248=$D$3,'FLETES (#) MAYO'!N248*N$3,IF($C248=$D$4,'FLETES (#) MAYO'!N248*N$4,IF($C248=$D$5,'FLETES (#) MAYO'!N248*N$5,0))))</f>
        <v>0</v>
      </c>
      <c r="O248" s="179">
        <f>IF($C248=$D$2,'FLETES (#) MAYO'!O248*O$2,IF($C248=$D$3,'FLETES (#) MAYO'!O248*O$3,IF($C248=$D$4,'FLETES (#) MAYO'!O248*O$4,IF($C248=$D$5,'FLETES (#) MAYO'!O248*O$5,0))))</f>
        <v>0</v>
      </c>
      <c r="P248" s="179">
        <f>IF($C248=$D$2,'FLETES (#) MAYO'!P248*P$2,IF($C248=$D$3,'FLETES (#) MAYO'!P248*P$3,IF($C248=$D$4,'FLETES (#) MAYO'!P248*P$4,IF($C248=$D$5,'FLETES (#) MAYO'!P248*P$5,0))))</f>
        <v>0</v>
      </c>
      <c r="Q248" s="179">
        <f>IF($C248=$D$2,'FLETES (#) MAYO'!Q248*Q$2,IF($C248=$D$3,'FLETES (#) MAYO'!Q248*Q$3,IF($C248=$D$4,'FLETES (#) MAYO'!Q248*Q$4,IF($C248=$D$5,'FLETES (#) MAYO'!Q248*Q$5,0))))</f>
        <v>0</v>
      </c>
      <c r="R248" s="179">
        <f>IF($C248=$D$2,'FLETES (#) MAYO'!R248*R$2,IF($C248=$D$3,'FLETES (#) MAYO'!R248*R$3,IF($C248=$D$4,'FLETES (#) MAYO'!R248*R$4,IF($C248=$D$5,'FLETES (#) MAYO'!R248*R$5,0))))</f>
        <v>0</v>
      </c>
      <c r="S248" s="179">
        <f>IF($C248=$D$2,'FLETES (#) MAYO'!S248*S$2,IF($C248=$D$3,'FLETES (#) MAYO'!S248*S$3,IF($C248=$D$4,'FLETES (#) MAYO'!S248*S$4,IF($C248=$D$5,'FLETES (#) MAYO'!S248*S$5,0))))</f>
        <v>0</v>
      </c>
      <c r="T248" s="179">
        <f>IF($C248=$D$2,'FLETES (#) MAYO'!T248*T$2,IF($C248=$D$3,'FLETES (#) MAYO'!T248*T$3,IF($C248=$D$4,'FLETES (#) MAYO'!T248*T$4,IF($C248=$D$5,'FLETES (#) MAYO'!T248*T$5,0))))</f>
        <v>0</v>
      </c>
      <c r="U248" s="179">
        <f>IF($C248=$D$2,'FLETES (#) MAYO'!U248*U$2,IF($C248=$D$3,'FLETES (#) MAYO'!U248*U$3,IF($C248=$D$4,'FLETES (#) MAYO'!U248*U$4,IF($C248=$D$5,'FLETES (#) MAYO'!U248*U$5,0))))</f>
        <v>0</v>
      </c>
      <c r="V248" s="179">
        <f>IF($C248=$D$2,'FLETES (#) MAYO'!V248*V$2,IF($C248=$D$3,'FLETES (#) MAYO'!V248*V$3,IF($C248=$D$4,'FLETES (#) MAYO'!V248*V$4,IF($C248=$D$5,'FLETES (#) MAYO'!V248*V$5,0))))</f>
        <v>0</v>
      </c>
      <c r="W248" s="179">
        <f>IF($C248=$D$2,'FLETES (#) MAYO'!W248*W$2,IF($C248=$D$3,'FLETES (#) MAYO'!W248*W$3,IF($C248=$D$4,'FLETES (#) MAYO'!W248*W$4,IF($C248=$D$5,'FLETES (#) MAYO'!W248*W$5,0))))</f>
        <v>0</v>
      </c>
      <c r="X248" s="179">
        <f>IF($C248=$D$2,'FLETES (#) MAYO'!X248*X$2,IF($C248=$D$3,'FLETES (#) MAYO'!X248*X$3,IF($C248=$D$4,'FLETES (#) MAYO'!X248*X$4,IF($C248=$D$5,'FLETES (#) MAYO'!X248*X$5,0))))</f>
        <v>0</v>
      </c>
      <c r="Y248" s="179">
        <f>IF($C248=$D$2,'FLETES (#) MAYO'!Y248*Y$2,IF($C248=$D$3,'FLETES (#) MAYO'!Y248*Y$3,IF($C248=$D$4,'FLETES (#) MAYO'!Y248*Y$4,IF($C248=$D$5,'FLETES (#) MAYO'!Y248*Y$5,0))))</f>
        <v>0</v>
      </c>
      <c r="Z248" s="179">
        <f>IF($C248=$D$2,'FLETES (#) MAYO'!Z248*Z$2,IF($C248=$D$3,'FLETES (#) MAYO'!Z248*Z$3,IF($C248=$D$4,'FLETES (#) MAYO'!Z248*Z$4,IF($C248=$D$5,'FLETES (#) MAYO'!Z248*Z$5,0))))</f>
        <v>0</v>
      </c>
      <c r="AA248" s="179">
        <f>IF($C248=$D$2,'FLETES (#) MAYO'!AA248*AA$2,IF($C248=$D$3,'FLETES (#) MAYO'!AA248*AA$3,IF($C248=$D$4,'FLETES (#) MAYO'!AA248*AA$4,IF($C248=$D$5,'FLETES (#) MAYO'!AA248*AA$5,0))))</f>
        <v>0</v>
      </c>
      <c r="AB248" s="179">
        <f>IF($C248=$D$2,'FLETES (#) MAYO'!AB248*AB$2,IF($C248=$D$3,'FLETES (#) MAYO'!AB248*AB$3,IF($C248=$D$4,'FLETES (#) MAYO'!AB248*AB$4,IF($C248=$D$5,'FLETES (#) MAYO'!AB248*AB$5,0))))</f>
        <v>0</v>
      </c>
      <c r="AC248" s="179">
        <f>IF($C248=$D$2,'FLETES (#) MAYO'!AC248*AC$2,IF($C248=$D$3,'FLETES (#) MAYO'!AC248*AC$3,IF($C248=$D$4,'FLETES (#) MAYO'!AC248*AC$4,IF($C248=$D$5,'FLETES (#) MAYO'!AC248*AC$5,0))))</f>
        <v>0</v>
      </c>
      <c r="AD248" s="179">
        <f>IF($C248=$D$2,'FLETES (#) MAYO'!AD248*AD$2,IF($C248=$D$3,'FLETES (#) MAYO'!AD248*AD$3,IF($C248=$D$4,'FLETES (#) MAYO'!AD248*AD$4,IF($C248=$D$5,'FLETES (#) MAYO'!AD248*AD$5,0))))</f>
        <v>0</v>
      </c>
      <c r="AE248" s="179">
        <f>IF($C248=$D$2,'FLETES (#) MAYO'!AE248*AE$2,IF($C248=$D$3,'FLETES (#) MAYO'!AE248*AE$3,IF($C248=$D$4,'FLETES (#) MAYO'!AE248*AE$4,IF($C248=$D$5,'FLETES (#) MAYO'!AE248*AE$5,0))))</f>
        <v>0</v>
      </c>
      <c r="AF248" s="179">
        <f>IF($C248=$D$2,'FLETES (#) MAYO'!AF248*AF$2,IF($C248=$D$3,'FLETES (#) MAYO'!AF248*AF$3,IF($C248=$D$4,'FLETES (#) MAYO'!AF248*AF$4,IF($C248=$D$5,'FLETES (#) MAYO'!AF248*AF$5,0))))</f>
        <v>0</v>
      </c>
      <c r="AG248" s="179">
        <f>IF($C248=$D$2,'FLETES (#) MAYO'!AG248*AG$2,IF($C248=$D$3,'FLETES (#) MAYO'!AG248*AG$3,IF($C248=$D$4,'FLETES (#) MAYO'!AG248*AG$4,IF($C248=$D$5,'FLETES (#) MAYO'!AG248*AG$5,0))))</f>
        <v>0</v>
      </c>
      <c r="AH248" s="179">
        <f>IF($C248=$D$2,'FLETES (#) MAYO'!AH248*AH$2,IF($C248=$D$3,'FLETES (#) MAYO'!AH248*AH$3,IF($C248=$D$4,'FLETES (#) MAYO'!AH248*AH$4,IF($C248=$D$5,'FLETES (#) MAYO'!AH248*AH$5,0))))</f>
        <v>0</v>
      </c>
      <c r="AI248" s="179">
        <f>IF($C248=$D$2,'FLETES (#) MAYO'!AI248*AI$2,IF($C248=$D$3,'FLETES (#) MAYO'!AI248*AI$3,IF($C248=$D$4,'FLETES (#) MAYO'!AI248*AI$4,IF($C248=$D$5,'FLETES (#) MAYO'!AI248*AI$5,0))))</f>
        <v>0</v>
      </c>
      <c r="AJ248" s="179">
        <f>IF($C248=$D$2,'FLETES (#) MAYO'!AJ248*AJ$2,IF($C248=$D$3,'FLETES (#) MAYO'!AJ248*AJ$3,IF($C248=$D$4,'FLETES (#) MAYO'!AJ248*AJ$4,IF($C248=$D$5,'FLETES (#) MAYO'!AJ248*AJ$5,0))))</f>
        <v>0</v>
      </c>
      <c r="AK248" s="179">
        <f>IF($C248=$D$2,'FLETES (#) MAYO'!AK248*AK$2,IF($C248=$D$3,'FLETES (#) MAYO'!AK248*AK$3,IF($C248=$D$4,'FLETES (#) MAYO'!AK248*AK$4,IF($C248=$D$5,'FLETES (#) MAYO'!AK248*AK$5,0))))</f>
        <v>0</v>
      </c>
      <c r="AL248" s="179">
        <f>IF($C248=$D$2,'FLETES (#) MAYO'!AL248*AL$2,IF($C248=$D$3,'FLETES (#) MAYO'!AL248*AL$3,IF($C248=$D$4,'FLETES (#) MAYO'!AL248*AL$4,IF($C248=$D$5,'FLETES (#) MAYO'!AL248*AL$5,0))))</f>
        <v>0</v>
      </c>
      <c r="AM248" s="179">
        <f>IF($C248=$D$2,'FLETES (#) MAYO'!AM248*AM$2,IF($C248=$D$3,'FLETES (#) MAYO'!AM248*AM$3,IF($C248=$D$4,'FLETES (#) MAYO'!AM248*AM$4,IF($C248=$D$5,'FLETES (#) MAYO'!AM248*AM$5,0))))</f>
        <v>0</v>
      </c>
    </row>
    <row r="249" spans="1:39">
      <c r="A249" s="141"/>
      <c r="B249" s="165"/>
      <c r="C249" s="165"/>
      <c r="D249" s="178">
        <f t="shared" si="0"/>
        <v>0</v>
      </c>
      <c r="E249" s="179">
        <f>IF($C249=$D$2,'FLETES (#) MAYO'!E249*E$2,IF($C249=$D$3,'FLETES (#) MAYO'!E249*E$3,IF($C249=$D$4,'FLETES (#) MAYO'!E249*E$4,IF($C249=$D$5,'FLETES (#) MAYO'!E249*E$5,0))))</f>
        <v>0</v>
      </c>
      <c r="F249" s="179">
        <f>IF($C249=$D$2,'FLETES (#) MAYO'!F249*F$2,IF($C249=$D$3,'FLETES (#) MAYO'!F249*F$3,IF($C249=$D$4,'FLETES (#) MAYO'!F249*F$4,IF($C249=$D$5,'FLETES (#) MAYO'!F249*F$5,0))))</f>
        <v>0</v>
      </c>
      <c r="G249" s="179">
        <f>IF($C249=$D$2,'FLETES (#) MAYO'!G249*G$2,IF($C249=$D$3,'FLETES (#) MAYO'!G249*G$3,IF($C249=$D$4,'FLETES (#) MAYO'!G249*G$4,IF($C249=$D$5,'FLETES (#) MAYO'!G249*G$5,0))))</f>
        <v>0</v>
      </c>
      <c r="H249" s="179">
        <f>IF($C249=$D$2,'FLETES (#) MAYO'!H249*H$2,IF($C249=$D$3,'FLETES (#) MAYO'!H249*H$3,IF($C249=$D$4,'FLETES (#) MAYO'!H249*H$4,IF($C249=$D$5,'FLETES (#) MAYO'!H249*H$5,0))))</f>
        <v>0</v>
      </c>
      <c r="I249" s="179">
        <f>IF($C249=$D$2,'FLETES (#) MAYO'!I249*I$2,IF($C249=$D$3,'FLETES (#) MAYO'!I249*I$3,IF($C249=$D$4,'FLETES (#) MAYO'!I249*I$4,IF($C249=$D$5,'FLETES (#) MAYO'!I249*I$5,0))))</f>
        <v>0</v>
      </c>
      <c r="J249" s="179">
        <f>IF($C249=$D$2,'FLETES (#) MAYO'!J249*J$2,IF($C249=$D$3,'FLETES (#) MAYO'!J249*J$3,IF($C249=$D$4,'FLETES (#) MAYO'!J249*J$4,IF($C249=$D$5,'FLETES (#) MAYO'!J249*J$5,0))))</f>
        <v>0</v>
      </c>
      <c r="K249" s="179">
        <f>IF($C249=$D$2,'FLETES (#) MAYO'!K249*K$2,IF($C249=$D$3,'FLETES (#) MAYO'!K249*K$3,IF($C249=$D$4,'FLETES (#) MAYO'!K249*K$4,IF($C249=$D$5,'FLETES (#) MAYO'!K249*K$5,0))))</f>
        <v>0</v>
      </c>
      <c r="L249" s="179">
        <f>IF($C249=$D$2,'FLETES (#) MAYO'!L249*L$2,IF($C249=$D$3,'FLETES (#) MAYO'!L249*L$3,IF($C249=$D$4,'FLETES (#) MAYO'!L249*L$4,IF($C249=$D$5,'FLETES (#) MAYO'!L249*L$5,0))))</f>
        <v>0</v>
      </c>
      <c r="M249" s="179">
        <f>IF($C249=$D$2,'FLETES (#) MAYO'!M249*M$2,IF($C249=$D$3,'FLETES (#) MAYO'!M249*M$3,IF($C249=$D$4,'FLETES (#) MAYO'!M249*M$4,IF($C249=$D$5,'FLETES (#) MAYO'!M249*M$5,0))))</f>
        <v>0</v>
      </c>
      <c r="N249" s="179">
        <f>IF($C249=$D$2,'FLETES (#) MAYO'!N249*N$2,IF($C249=$D$3,'FLETES (#) MAYO'!N249*N$3,IF($C249=$D$4,'FLETES (#) MAYO'!N249*N$4,IF($C249=$D$5,'FLETES (#) MAYO'!N249*N$5,0))))</f>
        <v>0</v>
      </c>
      <c r="O249" s="179">
        <f>IF($C249=$D$2,'FLETES (#) MAYO'!O249*O$2,IF($C249=$D$3,'FLETES (#) MAYO'!O249*O$3,IF($C249=$D$4,'FLETES (#) MAYO'!O249*O$4,IF($C249=$D$5,'FLETES (#) MAYO'!O249*O$5,0))))</f>
        <v>0</v>
      </c>
      <c r="P249" s="179">
        <f>IF($C249=$D$2,'FLETES (#) MAYO'!P249*P$2,IF($C249=$D$3,'FLETES (#) MAYO'!P249*P$3,IF($C249=$D$4,'FLETES (#) MAYO'!P249*P$4,IF($C249=$D$5,'FLETES (#) MAYO'!P249*P$5,0))))</f>
        <v>0</v>
      </c>
      <c r="Q249" s="179">
        <f>IF($C249=$D$2,'FLETES (#) MAYO'!Q249*Q$2,IF($C249=$D$3,'FLETES (#) MAYO'!Q249*Q$3,IF($C249=$D$4,'FLETES (#) MAYO'!Q249*Q$4,IF($C249=$D$5,'FLETES (#) MAYO'!Q249*Q$5,0))))</f>
        <v>0</v>
      </c>
      <c r="R249" s="179">
        <f>IF($C249=$D$2,'FLETES (#) MAYO'!R249*R$2,IF($C249=$D$3,'FLETES (#) MAYO'!R249*R$3,IF($C249=$D$4,'FLETES (#) MAYO'!R249*R$4,IF($C249=$D$5,'FLETES (#) MAYO'!R249*R$5,0))))</f>
        <v>0</v>
      </c>
      <c r="S249" s="179">
        <f>IF($C249=$D$2,'FLETES (#) MAYO'!S249*S$2,IF($C249=$D$3,'FLETES (#) MAYO'!S249*S$3,IF($C249=$D$4,'FLETES (#) MAYO'!S249*S$4,IF($C249=$D$5,'FLETES (#) MAYO'!S249*S$5,0))))</f>
        <v>0</v>
      </c>
      <c r="T249" s="179">
        <f>IF($C249=$D$2,'FLETES (#) MAYO'!T249*T$2,IF($C249=$D$3,'FLETES (#) MAYO'!T249*T$3,IF($C249=$D$4,'FLETES (#) MAYO'!T249*T$4,IF($C249=$D$5,'FLETES (#) MAYO'!T249*T$5,0))))</f>
        <v>0</v>
      </c>
      <c r="U249" s="179">
        <f>IF($C249=$D$2,'FLETES (#) MAYO'!U249*U$2,IF($C249=$D$3,'FLETES (#) MAYO'!U249*U$3,IF($C249=$D$4,'FLETES (#) MAYO'!U249*U$4,IF($C249=$D$5,'FLETES (#) MAYO'!U249*U$5,0))))</f>
        <v>0</v>
      </c>
      <c r="V249" s="179">
        <f>IF($C249=$D$2,'FLETES (#) MAYO'!V249*V$2,IF($C249=$D$3,'FLETES (#) MAYO'!V249*V$3,IF($C249=$D$4,'FLETES (#) MAYO'!V249*V$4,IF($C249=$D$5,'FLETES (#) MAYO'!V249*V$5,0))))</f>
        <v>0</v>
      </c>
      <c r="W249" s="179">
        <f>IF($C249=$D$2,'FLETES (#) MAYO'!W249*W$2,IF($C249=$D$3,'FLETES (#) MAYO'!W249*W$3,IF($C249=$D$4,'FLETES (#) MAYO'!W249*W$4,IF($C249=$D$5,'FLETES (#) MAYO'!W249*W$5,0))))</f>
        <v>0</v>
      </c>
      <c r="X249" s="179">
        <f>IF($C249=$D$2,'FLETES (#) MAYO'!X249*X$2,IF($C249=$D$3,'FLETES (#) MAYO'!X249*X$3,IF($C249=$D$4,'FLETES (#) MAYO'!X249*X$4,IF($C249=$D$5,'FLETES (#) MAYO'!X249*X$5,0))))</f>
        <v>0</v>
      </c>
      <c r="Y249" s="179">
        <f>IF($C249=$D$2,'FLETES (#) MAYO'!Y249*Y$2,IF($C249=$D$3,'FLETES (#) MAYO'!Y249*Y$3,IF($C249=$D$4,'FLETES (#) MAYO'!Y249*Y$4,IF($C249=$D$5,'FLETES (#) MAYO'!Y249*Y$5,0))))</f>
        <v>0</v>
      </c>
      <c r="Z249" s="179">
        <f>IF($C249=$D$2,'FLETES (#) MAYO'!Z249*Z$2,IF($C249=$D$3,'FLETES (#) MAYO'!Z249*Z$3,IF($C249=$D$4,'FLETES (#) MAYO'!Z249*Z$4,IF($C249=$D$5,'FLETES (#) MAYO'!Z249*Z$5,0))))</f>
        <v>0</v>
      </c>
      <c r="AA249" s="179">
        <f>IF($C249=$D$2,'FLETES (#) MAYO'!AA249*AA$2,IF($C249=$D$3,'FLETES (#) MAYO'!AA249*AA$3,IF($C249=$D$4,'FLETES (#) MAYO'!AA249*AA$4,IF($C249=$D$5,'FLETES (#) MAYO'!AA249*AA$5,0))))</f>
        <v>0</v>
      </c>
      <c r="AB249" s="179">
        <f>IF($C249=$D$2,'FLETES (#) MAYO'!AB249*AB$2,IF($C249=$D$3,'FLETES (#) MAYO'!AB249*AB$3,IF($C249=$D$4,'FLETES (#) MAYO'!AB249*AB$4,IF($C249=$D$5,'FLETES (#) MAYO'!AB249*AB$5,0))))</f>
        <v>0</v>
      </c>
      <c r="AC249" s="179">
        <f>IF($C249=$D$2,'FLETES (#) MAYO'!AC249*AC$2,IF($C249=$D$3,'FLETES (#) MAYO'!AC249*AC$3,IF($C249=$D$4,'FLETES (#) MAYO'!AC249*AC$4,IF($C249=$D$5,'FLETES (#) MAYO'!AC249*AC$5,0))))</f>
        <v>0</v>
      </c>
      <c r="AD249" s="179">
        <f>IF($C249=$D$2,'FLETES (#) MAYO'!AD249*AD$2,IF($C249=$D$3,'FLETES (#) MAYO'!AD249*AD$3,IF($C249=$D$4,'FLETES (#) MAYO'!AD249*AD$4,IF($C249=$D$5,'FLETES (#) MAYO'!AD249*AD$5,0))))</f>
        <v>0</v>
      </c>
      <c r="AE249" s="179">
        <f>IF($C249=$D$2,'FLETES (#) MAYO'!AE249*AE$2,IF($C249=$D$3,'FLETES (#) MAYO'!AE249*AE$3,IF($C249=$D$4,'FLETES (#) MAYO'!AE249*AE$4,IF($C249=$D$5,'FLETES (#) MAYO'!AE249*AE$5,0))))</f>
        <v>0</v>
      </c>
      <c r="AF249" s="179">
        <f>IF($C249=$D$2,'FLETES (#) MAYO'!AF249*AF$2,IF($C249=$D$3,'FLETES (#) MAYO'!AF249*AF$3,IF($C249=$D$4,'FLETES (#) MAYO'!AF249*AF$4,IF($C249=$D$5,'FLETES (#) MAYO'!AF249*AF$5,0))))</f>
        <v>0</v>
      </c>
      <c r="AG249" s="179">
        <f>IF($C249=$D$2,'FLETES (#) MAYO'!AG249*AG$2,IF($C249=$D$3,'FLETES (#) MAYO'!AG249*AG$3,IF($C249=$D$4,'FLETES (#) MAYO'!AG249*AG$4,IF($C249=$D$5,'FLETES (#) MAYO'!AG249*AG$5,0))))</f>
        <v>0</v>
      </c>
      <c r="AH249" s="179">
        <f>IF($C249=$D$2,'FLETES (#) MAYO'!AH249*AH$2,IF($C249=$D$3,'FLETES (#) MAYO'!AH249*AH$3,IF($C249=$D$4,'FLETES (#) MAYO'!AH249*AH$4,IF($C249=$D$5,'FLETES (#) MAYO'!AH249*AH$5,0))))</f>
        <v>0</v>
      </c>
      <c r="AI249" s="179">
        <f>IF($C249=$D$2,'FLETES (#) MAYO'!AI249*AI$2,IF($C249=$D$3,'FLETES (#) MAYO'!AI249*AI$3,IF($C249=$D$4,'FLETES (#) MAYO'!AI249*AI$4,IF($C249=$D$5,'FLETES (#) MAYO'!AI249*AI$5,0))))</f>
        <v>0</v>
      </c>
      <c r="AJ249" s="179">
        <f>IF($C249=$D$2,'FLETES (#) MAYO'!AJ249*AJ$2,IF($C249=$D$3,'FLETES (#) MAYO'!AJ249*AJ$3,IF($C249=$D$4,'FLETES (#) MAYO'!AJ249*AJ$4,IF($C249=$D$5,'FLETES (#) MAYO'!AJ249*AJ$5,0))))</f>
        <v>0</v>
      </c>
      <c r="AK249" s="179">
        <f>IF($C249=$D$2,'FLETES (#) MAYO'!AK249*AK$2,IF($C249=$D$3,'FLETES (#) MAYO'!AK249*AK$3,IF($C249=$D$4,'FLETES (#) MAYO'!AK249*AK$4,IF($C249=$D$5,'FLETES (#) MAYO'!AK249*AK$5,0))))</f>
        <v>0</v>
      </c>
      <c r="AL249" s="179">
        <f>IF($C249=$D$2,'FLETES (#) MAYO'!AL249*AL$2,IF($C249=$D$3,'FLETES (#) MAYO'!AL249*AL$3,IF($C249=$D$4,'FLETES (#) MAYO'!AL249*AL$4,IF($C249=$D$5,'FLETES (#) MAYO'!AL249*AL$5,0))))</f>
        <v>0</v>
      </c>
      <c r="AM249" s="179">
        <f>IF($C249=$D$2,'FLETES (#) MAYO'!AM249*AM$2,IF($C249=$D$3,'FLETES (#) MAYO'!AM249*AM$3,IF($C249=$D$4,'FLETES (#) MAYO'!AM249*AM$4,IF($C249=$D$5,'FLETES (#) MAYO'!AM249*AM$5,0))))</f>
        <v>0</v>
      </c>
    </row>
    <row r="250" spans="1:39">
      <c r="A250" s="141"/>
      <c r="B250" s="165"/>
      <c r="C250" s="165"/>
      <c r="D250" s="178">
        <f t="shared" si="0"/>
        <v>0</v>
      </c>
      <c r="E250" s="179">
        <f>IF($C250=$D$2,'FLETES (#) MAYO'!E250*E$2,IF($C250=$D$3,'FLETES (#) MAYO'!E250*E$3,IF($C250=$D$4,'FLETES (#) MAYO'!E250*E$4,IF($C250=$D$5,'FLETES (#) MAYO'!E250*E$5,0))))</f>
        <v>0</v>
      </c>
      <c r="F250" s="179">
        <f>IF($C250=$D$2,'FLETES (#) MAYO'!F250*F$2,IF($C250=$D$3,'FLETES (#) MAYO'!F250*F$3,IF($C250=$D$4,'FLETES (#) MAYO'!F250*F$4,IF($C250=$D$5,'FLETES (#) MAYO'!F250*F$5,0))))</f>
        <v>0</v>
      </c>
      <c r="G250" s="179">
        <f>IF($C250=$D$2,'FLETES (#) MAYO'!G250*G$2,IF($C250=$D$3,'FLETES (#) MAYO'!G250*G$3,IF($C250=$D$4,'FLETES (#) MAYO'!G250*G$4,IF($C250=$D$5,'FLETES (#) MAYO'!G250*G$5,0))))</f>
        <v>0</v>
      </c>
      <c r="H250" s="179">
        <f>IF($C250=$D$2,'FLETES (#) MAYO'!H250*H$2,IF($C250=$D$3,'FLETES (#) MAYO'!H250*H$3,IF($C250=$D$4,'FLETES (#) MAYO'!H250*H$4,IF($C250=$D$5,'FLETES (#) MAYO'!H250*H$5,0))))</f>
        <v>0</v>
      </c>
      <c r="I250" s="179">
        <f>IF($C250=$D$2,'FLETES (#) MAYO'!I250*I$2,IF($C250=$D$3,'FLETES (#) MAYO'!I250*I$3,IF($C250=$D$4,'FLETES (#) MAYO'!I250*I$4,IF($C250=$D$5,'FLETES (#) MAYO'!I250*I$5,0))))</f>
        <v>0</v>
      </c>
      <c r="J250" s="179">
        <f>IF($C250=$D$2,'FLETES (#) MAYO'!J250*J$2,IF($C250=$D$3,'FLETES (#) MAYO'!J250*J$3,IF($C250=$D$4,'FLETES (#) MAYO'!J250*J$4,IF($C250=$D$5,'FLETES (#) MAYO'!J250*J$5,0))))</f>
        <v>0</v>
      </c>
      <c r="K250" s="179">
        <f>IF($C250=$D$2,'FLETES (#) MAYO'!K250*K$2,IF($C250=$D$3,'FLETES (#) MAYO'!K250*K$3,IF($C250=$D$4,'FLETES (#) MAYO'!K250*K$4,IF($C250=$D$5,'FLETES (#) MAYO'!K250*K$5,0))))</f>
        <v>0</v>
      </c>
      <c r="L250" s="179">
        <f>IF($C250=$D$2,'FLETES (#) MAYO'!L250*L$2,IF($C250=$D$3,'FLETES (#) MAYO'!L250*L$3,IF($C250=$D$4,'FLETES (#) MAYO'!L250*L$4,IF($C250=$D$5,'FLETES (#) MAYO'!L250*L$5,0))))</f>
        <v>0</v>
      </c>
      <c r="M250" s="179">
        <f>IF($C250=$D$2,'FLETES (#) MAYO'!M250*M$2,IF($C250=$D$3,'FLETES (#) MAYO'!M250*M$3,IF($C250=$D$4,'FLETES (#) MAYO'!M250*M$4,IF($C250=$D$5,'FLETES (#) MAYO'!M250*M$5,0))))</f>
        <v>0</v>
      </c>
      <c r="N250" s="179">
        <f>IF($C250=$D$2,'FLETES (#) MAYO'!N250*N$2,IF($C250=$D$3,'FLETES (#) MAYO'!N250*N$3,IF($C250=$D$4,'FLETES (#) MAYO'!N250*N$4,IF($C250=$D$5,'FLETES (#) MAYO'!N250*N$5,0))))</f>
        <v>0</v>
      </c>
      <c r="O250" s="179">
        <f>IF($C250=$D$2,'FLETES (#) MAYO'!O250*O$2,IF($C250=$D$3,'FLETES (#) MAYO'!O250*O$3,IF($C250=$D$4,'FLETES (#) MAYO'!O250*O$4,IF($C250=$D$5,'FLETES (#) MAYO'!O250*O$5,0))))</f>
        <v>0</v>
      </c>
      <c r="P250" s="179">
        <f>IF($C250=$D$2,'FLETES (#) MAYO'!P250*P$2,IF($C250=$D$3,'FLETES (#) MAYO'!P250*P$3,IF($C250=$D$4,'FLETES (#) MAYO'!P250*P$4,IF($C250=$D$5,'FLETES (#) MAYO'!P250*P$5,0))))</f>
        <v>0</v>
      </c>
      <c r="Q250" s="179">
        <f>IF($C250=$D$2,'FLETES (#) MAYO'!Q250*Q$2,IF($C250=$D$3,'FLETES (#) MAYO'!Q250*Q$3,IF($C250=$D$4,'FLETES (#) MAYO'!Q250*Q$4,IF($C250=$D$5,'FLETES (#) MAYO'!Q250*Q$5,0))))</f>
        <v>0</v>
      </c>
      <c r="R250" s="179">
        <f>IF($C250=$D$2,'FLETES (#) MAYO'!R250*R$2,IF($C250=$D$3,'FLETES (#) MAYO'!R250*R$3,IF($C250=$D$4,'FLETES (#) MAYO'!R250*R$4,IF($C250=$D$5,'FLETES (#) MAYO'!R250*R$5,0))))</f>
        <v>0</v>
      </c>
      <c r="S250" s="179">
        <f>IF($C250=$D$2,'FLETES (#) MAYO'!S250*S$2,IF($C250=$D$3,'FLETES (#) MAYO'!S250*S$3,IF($C250=$D$4,'FLETES (#) MAYO'!S250*S$4,IF($C250=$D$5,'FLETES (#) MAYO'!S250*S$5,0))))</f>
        <v>0</v>
      </c>
      <c r="T250" s="179">
        <f>IF($C250=$D$2,'FLETES (#) MAYO'!T250*T$2,IF($C250=$D$3,'FLETES (#) MAYO'!T250*T$3,IF($C250=$D$4,'FLETES (#) MAYO'!T250*T$4,IF($C250=$D$5,'FLETES (#) MAYO'!T250*T$5,0))))</f>
        <v>0</v>
      </c>
      <c r="U250" s="179">
        <f>IF($C250=$D$2,'FLETES (#) MAYO'!U250*U$2,IF($C250=$D$3,'FLETES (#) MAYO'!U250*U$3,IF($C250=$D$4,'FLETES (#) MAYO'!U250*U$4,IF($C250=$D$5,'FLETES (#) MAYO'!U250*U$5,0))))</f>
        <v>0</v>
      </c>
      <c r="V250" s="179">
        <f>IF($C250=$D$2,'FLETES (#) MAYO'!V250*V$2,IF($C250=$D$3,'FLETES (#) MAYO'!V250*V$3,IF($C250=$D$4,'FLETES (#) MAYO'!V250*V$4,IF($C250=$D$5,'FLETES (#) MAYO'!V250*V$5,0))))</f>
        <v>0</v>
      </c>
      <c r="W250" s="179">
        <f>IF($C250=$D$2,'FLETES (#) MAYO'!W250*W$2,IF($C250=$D$3,'FLETES (#) MAYO'!W250*W$3,IF($C250=$D$4,'FLETES (#) MAYO'!W250*W$4,IF($C250=$D$5,'FLETES (#) MAYO'!W250*W$5,0))))</f>
        <v>0</v>
      </c>
      <c r="X250" s="179">
        <f>IF($C250=$D$2,'FLETES (#) MAYO'!X250*X$2,IF($C250=$D$3,'FLETES (#) MAYO'!X250*X$3,IF($C250=$D$4,'FLETES (#) MAYO'!X250*X$4,IF($C250=$D$5,'FLETES (#) MAYO'!X250*X$5,0))))</f>
        <v>0</v>
      </c>
      <c r="Y250" s="179">
        <f>IF($C250=$D$2,'FLETES (#) MAYO'!Y250*Y$2,IF($C250=$D$3,'FLETES (#) MAYO'!Y250*Y$3,IF($C250=$D$4,'FLETES (#) MAYO'!Y250*Y$4,IF($C250=$D$5,'FLETES (#) MAYO'!Y250*Y$5,0))))</f>
        <v>0</v>
      </c>
      <c r="Z250" s="179">
        <f>IF($C250=$D$2,'FLETES (#) MAYO'!Z250*Z$2,IF($C250=$D$3,'FLETES (#) MAYO'!Z250*Z$3,IF($C250=$D$4,'FLETES (#) MAYO'!Z250*Z$4,IF($C250=$D$5,'FLETES (#) MAYO'!Z250*Z$5,0))))</f>
        <v>0</v>
      </c>
      <c r="AA250" s="179">
        <f>IF($C250=$D$2,'FLETES (#) MAYO'!AA250*AA$2,IF($C250=$D$3,'FLETES (#) MAYO'!AA250*AA$3,IF($C250=$D$4,'FLETES (#) MAYO'!AA250*AA$4,IF($C250=$D$5,'FLETES (#) MAYO'!AA250*AA$5,0))))</f>
        <v>0</v>
      </c>
      <c r="AB250" s="179">
        <f>IF($C250=$D$2,'FLETES (#) MAYO'!AB250*AB$2,IF($C250=$D$3,'FLETES (#) MAYO'!AB250*AB$3,IF($C250=$D$4,'FLETES (#) MAYO'!AB250*AB$4,IF($C250=$D$5,'FLETES (#) MAYO'!AB250*AB$5,0))))</f>
        <v>0</v>
      </c>
      <c r="AC250" s="179">
        <f>IF($C250=$D$2,'FLETES (#) MAYO'!AC250*AC$2,IF($C250=$D$3,'FLETES (#) MAYO'!AC250*AC$3,IF($C250=$D$4,'FLETES (#) MAYO'!AC250*AC$4,IF($C250=$D$5,'FLETES (#) MAYO'!AC250*AC$5,0))))</f>
        <v>0</v>
      </c>
      <c r="AD250" s="179">
        <f>IF($C250=$D$2,'FLETES (#) MAYO'!AD250*AD$2,IF($C250=$D$3,'FLETES (#) MAYO'!AD250*AD$3,IF($C250=$D$4,'FLETES (#) MAYO'!AD250*AD$4,IF($C250=$D$5,'FLETES (#) MAYO'!AD250*AD$5,0))))</f>
        <v>0</v>
      </c>
      <c r="AE250" s="179">
        <f>IF($C250=$D$2,'FLETES (#) MAYO'!AE250*AE$2,IF($C250=$D$3,'FLETES (#) MAYO'!AE250*AE$3,IF($C250=$D$4,'FLETES (#) MAYO'!AE250*AE$4,IF($C250=$D$5,'FLETES (#) MAYO'!AE250*AE$5,0))))</f>
        <v>0</v>
      </c>
      <c r="AF250" s="179">
        <f>IF($C250=$D$2,'FLETES (#) MAYO'!AF250*AF$2,IF($C250=$D$3,'FLETES (#) MAYO'!AF250*AF$3,IF($C250=$D$4,'FLETES (#) MAYO'!AF250*AF$4,IF($C250=$D$5,'FLETES (#) MAYO'!AF250*AF$5,0))))</f>
        <v>0</v>
      </c>
      <c r="AG250" s="179">
        <f>IF($C250=$D$2,'FLETES (#) MAYO'!AG250*AG$2,IF($C250=$D$3,'FLETES (#) MAYO'!AG250*AG$3,IF($C250=$D$4,'FLETES (#) MAYO'!AG250*AG$4,IF($C250=$D$5,'FLETES (#) MAYO'!AG250*AG$5,0))))</f>
        <v>0</v>
      </c>
      <c r="AH250" s="179">
        <f>IF($C250=$D$2,'FLETES (#) MAYO'!AH250*AH$2,IF($C250=$D$3,'FLETES (#) MAYO'!AH250*AH$3,IF($C250=$D$4,'FLETES (#) MAYO'!AH250*AH$4,IF($C250=$D$5,'FLETES (#) MAYO'!AH250*AH$5,0))))</f>
        <v>0</v>
      </c>
      <c r="AI250" s="179">
        <f>IF($C250=$D$2,'FLETES (#) MAYO'!AI250*AI$2,IF($C250=$D$3,'FLETES (#) MAYO'!AI250*AI$3,IF($C250=$D$4,'FLETES (#) MAYO'!AI250*AI$4,IF($C250=$D$5,'FLETES (#) MAYO'!AI250*AI$5,0))))</f>
        <v>0</v>
      </c>
      <c r="AJ250" s="179">
        <f>IF($C250=$D$2,'FLETES (#) MAYO'!AJ250*AJ$2,IF($C250=$D$3,'FLETES (#) MAYO'!AJ250*AJ$3,IF($C250=$D$4,'FLETES (#) MAYO'!AJ250*AJ$4,IF($C250=$D$5,'FLETES (#) MAYO'!AJ250*AJ$5,0))))</f>
        <v>0</v>
      </c>
      <c r="AK250" s="179">
        <f>IF($C250=$D$2,'FLETES (#) MAYO'!AK250*AK$2,IF($C250=$D$3,'FLETES (#) MAYO'!AK250*AK$3,IF($C250=$D$4,'FLETES (#) MAYO'!AK250*AK$4,IF($C250=$D$5,'FLETES (#) MAYO'!AK250*AK$5,0))))</f>
        <v>0</v>
      </c>
      <c r="AL250" s="179">
        <f>IF($C250=$D$2,'FLETES (#) MAYO'!AL250*AL$2,IF($C250=$D$3,'FLETES (#) MAYO'!AL250*AL$3,IF($C250=$D$4,'FLETES (#) MAYO'!AL250*AL$4,IF($C250=$D$5,'FLETES (#) MAYO'!AL250*AL$5,0))))</f>
        <v>0</v>
      </c>
      <c r="AM250" s="179">
        <f>IF($C250=$D$2,'FLETES (#) MAYO'!AM250*AM$2,IF($C250=$D$3,'FLETES (#) MAYO'!AM250*AM$3,IF($C250=$D$4,'FLETES (#) MAYO'!AM250*AM$4,IF($C250=$D$5,'FLETES (#) MAYO'!AM250*AM$5,0))))</f>
        <v>0</v>
      </c>
    </row>
    <row r="251" spans="1:39">
      <c r="A251" s="141"/>
      <c r="B251" s="165"/>
      <c r="C251" s="165"/>
      <c r="D251" s="178">
        <f t="shared" si="0"/>
        <v>0</v>
      </c>
      <c r="E251" s="179">
        <f>IF($C251=$D$2,'FLETES (#) MAYO'!E251*E$2,IF($C251=$D$3,'FLETES (#) MAYO'!E251*E$3,IF($C251=$D$4,'FLETES (#) MAYO'!E251*E$4,IF($C251=$D$5,'FLETES (#) MAYO'!E251*E$5,0))))</f>
        <v>0</v>
      </c>
      <c r="F251" s="179">
        <f>IF($C251=$D$2,'FLETES (#) MAYO'!F251*F$2,IF($C251=$D$3,'FLETES (#) MAYO'!F251*F$3,IF($C251=$D$4,'FLETES (#) MAYO'!F251*F$4,IF($C251=$D$5,'FLETES (#) MAYO'!F251*F$5,0))))</f>
        <v>0</v>
      </c>
      <c r="G251" s="179">
        <f>IF($C251=$D$2,'FLETES (#) MAYO'!G251*G$2,IF($C251=$D$3,'FLETES (#) MAYO'!G251*G$3,IF($C251=$D$4,'FLETES (#) MAYO'!G251*G$4,IF($C251=$D$5,'FLETES (#) MAYO'!G251*G$5,0))))</f>
        <v>0</v>
      </c>
      <c r="H251" s="179">
        <f>IF($C251=$D$2,'FLETES (#) MAYO'!H251*H$2,IF($C251=$D$3,'FLETES (#) MAYO'!H251*H$3,IF($C251=$D$4,'FLETES (#) MAYO'!H251*H$4,IF($C251=$D$5,'FLETES (#) MAYO'!H251*H$5,0))))</f>
        <v>0</v>
      </c>
      <c r="I251" s="179">
        <f>IF($C251=$D$2,'FLETES (#) MAYO'!I251*I$2,IF($C251=$D$3,'FLETES (#) MAYO'!I251*I$3,IF($C251=$D$4,'FLETES (#) MAYO'!I251*I$4,IF($C251=$D$5,'FLETES (#) MAYO'!I251*I$5,0))))</f>
        <v>0</v>
      </c>
      <c r="J251" s="179">
        <f>IF($C251=$D$2,'FLETES (#) MAYO'!J251*J$2,IF($C251=$D$3,'FLETES (#) MAYO'!J251*J$3,IF($C251=$D$4,'FLETES (#) MAYO'!J251*J$4,IF($C251=$D$5,'FLETES (#) MAYO'!J251*J$5,0))))</f>
        <v>0</v>
      </c>
      <c r="K251" s="179">
        <f>IF($C251=$D$2,'FLETES (#) MAYO'!K251*K$2,IF($C251=$D$3,'FLETES (#) MAYO'!K251*K$3,IF($C251=$D$4,'FLETES (#) MAYO'!K251*K$4,IF($C251=$D$5,'FLETES (#) MAYO'!K251*K$5,0))))</f>
        <v>0</v>
      </c>
      <c r="L251" s="179">
        <f>IF($C251=$D$2,'FLETES (#) MAYO'!L251*L$2,IF($C251=$D$3,'FLETES (#) MAYO'!L251*L$3,IF($C251=$D$4,'FLETES (#) MAYO'!L251*L$4,IF($C251=$D$5,'FLETES (#) MAYO'!L251*L$5,0))))</f>
        <v>0</v>
      </c>
      <c r="M251" s="179">
        <f>IF($C251=$D$2,'FLETES (#) MAYO'!M251*M$2,IF($C251=$D$3,'FLETES (#) MAYO'!M251*M$3,IF($C251=$D$4,'FLETES (#) MAYO'!M251*M$4,IF($C251=$D$5,'FLETES (#) MAYO'!M251*M$5,0))))</f>
        <v>0</v>
      </c>
      <c r="N251" s="179">
        <f>IF($C251=$D$2,'FLETES (#) MAYO'!N251*N$2,IF($C251=$D$3,'FLETES (#) MAYO'!N251*N$3,IF($C251=$D$4,'FLETES (#) MAYO'!N251*N$4,IF($C251=$D$5,'FLETES (#) MAYO'!N251*N$5,0))))</f>
        <v>0</v>
      </c>
      <c r="O251" s="179">
        <f>IF($C251=$D$2,'FLETES (#) MAYO'!O251*O$2,IF($C251=$D$3,'FLETES (#) MAYO'!O251*O$3,IF($C251=$D$4,'FLETES (#) MAYO'!O251*O$4,IF($C251=$D$5,'FLETES (#) MAYO'!O251*O$5,0))))</f>
        <v>0</v>
      </c>
      <c r="P251" s="179">
        <f>IF($C251=$D$2,'FLETES (#) MAYO'!P251*P$2,IF($C251=$D$3,'FLETES (#) MAYO'!P251*P$3,IF($C251=$D$4,'FLETES (#) MAYO'!P251*P$4,IF($C251=$D$5,'FLETES (#) MAYO'!P251*P$5,0))))</f>
        <v>0</v>
      </c>
      <c r="Q251" s="179">
        <f>IF($C251=$D$2,'FLETES (#) MAYO'!Q251*Q$2,IF($C251=$D$3,'FLETES (#) MAYO'!Q251*Q$3,IF($C251=$D$4,'FLETES (#) MAYO'!Q251*Q$4,IF($C251=$D$5,'FLETES (#) MAYO'!Q251*Q$5,0))))</f>
        <v>0</v>
      </c>
      <c r="R251" s="179">
        <f>IF($C251=$D$2,'FLETES (#) MAYO'!R251*R$2,IF($C251=$D$3,'FLETES (#) MAYO'!R251*R$3,IF($C251=$D$4,'FLETES (#) MAYO'!R251*R$4,IF($C251=$D$5,'FLETES (#) MAYO'!R251*R$5,0))))</f>
        <v>0</v>
      </c>
      <c r="S251" s="179">
        <f>IF($C251=$D$2,'FLETES (#) MAYO'!S251*S$2,IF($C251=$D$3,'FLETES (#) MAYO'!S251*S$3,IF($C251=$D$4,'FLETES (#) MAYO'!S251*S$4,IF($C251=$D$5,'FLETES (#) MAYO'!S251*S$5,0))))</f>
        <v>0</v>
      </c>
      <c r="T251" s="179">
        <f>IF($C251=$D$2,'FLETES (#) MAYO'!T251*T$2,IF($C251=$D$3,'FLETES (#) MAYO'!T251*T$3,IF($C251=$D$4,'FLETES (#) MAYO'!T251*T$4,IF($C251=$D$5,'FLETES (#) MAYO'!T251*T$5,0))))</f>
        <v>0</v>
      </c>
      <c r="U251" s="179">
        <f>IF($C251=$D$2,'FLETES (#) MAYO'!U251*U$2,IF($C251=$D$3,'FLETES (#) MAYO'!U251*U$3,IF($C251=$D$4,'FLETES (#) MAYO'!U251*U$4,IF($C251=$D$5,'FLETES (#) MAYO'!U251*U$5,0))))</f>
        <v>0</v>
      </c>
      <c r="V251" s="179">
        <f>IF($C251=$D$2,'FLETES (#) MAYO'!V251*V$2,IF($C251=$D$3,'FLETES (#) MAYO'!V251*V$3,IF($C251=$D$4,'FLETES (#) MAYO'!V251*V$4,IF($C251=$D$5,'FLETES (#) MAYO'!V251*V$5,0))))</f>
        <v>0</v>
      </c>
      <c r="W251" s="179">
        <f>IF($C251=$D$2,'FLETES (#) MAYO'!W251*W$2,IF($C251=$D$3,'FLETES (#) MAYO'!W251*W$3,IF($C251=$D$4,'FLETES (#) MAYO'!W251*W$4,IF($C251=$D$5,'FLETES (#) MAYO'!W251*W$5,0))))</f>
        <v>0</v>
      </c>
      <c r="X251" s="179">
        <f>IF($C251=$D$2,'FLETES (#) MAYO'!X251*X$2,IF($C251=$D$3,'FLETES (#) MAYO'!X251*X$3,IF($C251=$D$4,'FLETES (#) MAYO'!X251*X$4,IF($C251=$D$5,'FLETES (#) MAYO'!X251*X$5,0))))</f>
        <v>0</v>
      </c>
      <c r="Y251" s="179">
        <f>IF($C251=$D$2,'FLETES (#) MAYO'!Y251*Y$2,IF($C251=$D$3,'FLETES (#) MAYO'!Y251*Y$3,IF($C251=$D$4,'FLETES (#) MAYO'!Y251*Y$4,IF($C251=$D$5,'FLETES (#) MAYO'!Y251*Y$5,0))))</f>
        <v>0</v>
      </c>
      <c r="Z251" s="179">
        <f>IF($C251=$D$2,'FLETES (#) MAYO'!Z251*Z$2,IF($C251=$D$3,'FLETES (#) MAYO'!Z251*Z$3,IF($C251=$D$4,'FLETES (#) MAYO'!Z251*Z$4,IF($C251=$D$5,'FLETES (#) MAYO'!Z251*Z$5,0))))</f>
        <v>0</v>
      </c>
      <c r="AA251" s="179">
        <f>IF($C251=$D$2,'FLETES (#) MAYO'!AA251*AA$2,IF($C251=$D$3,'FLETES (#) MAYO'!AA251*AA$3,IF($C251=$D$4,'FLETES (#) MAYO'!AA251*AA$4,IF($C251=$D$5,'FLETES (#) MAYO'!AA251*AA$5,0))))</f>
        <v>0</v>
      </c>
      <c r="AB251" s="179">
        <f>IF($C251=$D$2,'FLETES (#) MAYO'!AB251*AB$2,IF($C251=$D$3,'FLETES (#) MAYO'!AB251*AB$3,IF($C251=$D$4,'FLETES (#) MAYO'!AB251*AB$4,IF($C251=$D$5,'FLETES (#) MAYO'!AB251*AB$5,0))))</f>
        <v>0</v>
      </c>
      <c r="AC251" s="179">
        <f>IF($C251=$D$2,'FLETES (#) MAYO'!AC251*AC$2,IF($C251=$D$3,'FLETES (#) MAYO'!AC251*AC$3,IF($C251=$D$4,'FLETES (#) MAYO'!AC251*AC$4,IF($C251=$D$5,'FLETES (#) MAYO'!AC251*AC$5,0))))</f>
        <v>0</v>
      </c>
      <c r="AD251" s="179">
        <f>IF($C251=$D$2,'FLETES (#) MAYO'!AD251*AD$2,IF($C251=$D$3,'FLETES (#) MAYO'!AD251*AD$3,IF($C251=$D$4,'FLETES (#) MAYO'!AD251*AD$4,IF($C251=$D$5,'FLETES (#) MAYO'!AD251*AD$5,0))))</f>
        <v>0</v>
      </c>
      <c r="AE251" s="179">
        <f>IF($C251=$D$2,'FLETES (#) MAYO'!AE251*AE$2,IF($C251=$D$3,'FLETES (#) MAYO'!AE251*AE$3,IF($C251=$D$4,'FLETES (#) MAYO'!AE251*AE$4,IF($C251=$D$5,'FLETES (#) MAYO'!AE251*AE$5,0))))</f>
        <v>0</v>
      </c>
      <c r="AF251" s="179">
        <f>IF($C251=$D$2,'FLETES (#) MAYO'!AF251*AF$2,IF($C251=$D$3,'FLETES (#) MAYO'!AF251*AF$3,IF($C251=$D$4,'FLETES (#) MAYO'!AF251*AF$4,IF($C251=$D$5,'FLETES (#) MAYO'!AF251*AF$5,0))))</f>
        <v>0</v>
      </c>
      <c r="AG251" s="179">
        <f>IF($C251=$D$2,'FLETES (#) MAYO'!AG251*AG$2,IF($C251=$D$3,'FLETES (#) MAYO'!AG251*AG$3,IF($C251=$D$4,'FLETES (#) MAYO'!AG251*AG$4,IF($C251=$D$5,'FLETES (#) MAYO'!AG251*AG$5,0))))</f>
        <v>0</v>
      </c>
      <c r="AH251" s="179">
        <f>IF($C251=$D$2,'FLETES (#) MAYO'!AH251*AH$2,IF($C251=$D$3,'FLETES (#) MAYO'!AH251*AH$3,IF($C251=$D$4,'FLETES (#) MAYO'!AH251*AH$4,IF($C251=$D$5,'FLETES (#) MAYO'!AH251*AH$5,0))))</f>
        <v>0</v>
      </c>
      <c r="AI251" s="179">
        <f>IF($C251=$D$2,'FLETES (#) MAYO'!AI251*AI$2,IF($C251=$D$3,'FLETES (#) MAYO'!AI251*AI$3,IF($C251=$D$4,'FLETES (#) MAYO'!AI251*AI$4,IF($C251=$D$5,'FLETES (#) MAYO'!AI251*AI$5,0))))</f>
        <v>0</v>
      </c>
      <c r="AJ251" s="179">
        <f>IF($C251=$D$2,'FLETES (#) MAYO'!AJ251*AJ$2,IF($C251=$D$3,'FLETES (#) MAYO'!AJ251*AJ$3,IF($C251=$D$4,'FLETES (#) MAYO'!AJ251*AJ$4,IF($C251=$D$5,'FLETES (#) MAYO'!AJ251*AJ$5,0))))</f>
        <v>0</v>
      </c>
      <c r="AK251" s="179">
        <f>IF($C251=$D$2,'FLETES (#) MAYO'!AK251*AK$2,IF($C251=$D$3,'FLETES (#) MAYO'!AK251*AK$3,IF($C251=$D$4,'FLETES (#) MAYO'!AK251*AK$4,IF($C251=$D$5,'FLETES (#) MAYO'!AK251*AK$5,0))))</f>
        <v>0</v>
      </c>
      <c r="AL251" s="179">
        <f>IF($C251=$D$2,'FLETES (#) MAYO'!AL251*AL$2,IF($C251=$D$3,'FLETES (#) MAYO'!AL251*AL$3,IF($C251=$D$4,'FLETES (#) MAYO'!AL251*AL$4,IF($C251=$D$5,'FLETES (#) MAYO'!AL251*AL$5,0))))</f>
        <v>0</v>
      </c>
      <c r="AM251" s="179">
        <f>IF($C251=$D$2,'FLETES (#) MAYO'!AM251*AM$2,IF($C251=$D$3,'FLETES (#) MAYO'!AM251*AM$3,IF($C251=$D$4,'FLETES (#) MAYO'!AM251*AM$4,IF($C251=$D$5,'FLETES (#) MAYO'!AM251*AM$5,0))))</f>
        <v>0</v>
      </c>
    </row>
    <row r="252" spans="1:39">
      <c r="A252" s="141"/>
      <c r="B252" s="165"/>
      <c r="C252" s="165"/>
      <c r="D252" s="178">
        <f t="shared" si="0"/>
        <v>0</v>
      </c>
      <c r="E252" s="179">
        <f>IF($C252=$D$2,'FLETES (#) MAYO'!E252*E$2,IF($C252=$D$3,'FLETES (#) MAYO'!E252*E$3,IF($C252=$D$4,'FLETES (#) MAYO'!E252*E$4,IF($C252=$D$5,'FLETES (#) MAYO'!E252*E$5,0))))</f>
        <v>0</v>
      </c>
      <c r="F252" s="179">
        <f>IF($C252=$D$2,'FLETES (#) MAYO'!F252*F$2,IF($C252=$D$3,'FLETES (#) MAYO'!F252*F$3,IF($C252=$D$4,'FLETES (#) MAYO'!F252*F$4,IF($C252=$D$5,'FLETES (#) MAYO'!F252*F$5,0))))</f>
        <v>0</v>
      </c>
      <c r="G252" s="179">
        <f>IF($C252=$D$2,'FLETES (#) MAYO'!G252*G$2,IF($C252=$D$3,'FLETES (#) MAYO'!G252*G$3,IF($C252=$D$4,'FLETES (#) MAYO'!G252*G$4,IF($C252=$D$5,'FLETES (#) MAYO'!G252*G$5,0))))</f>
        <v>0</v>
      </c>
      <c r="H252" s="179">
        <f>IF($C252=$D$2,'FLETES (#) MAYO'!H252*H$2,IF($C252=$D$3,'FLETES (#) MAYO'!H252*H$3,IF($C252=$D$4,'FLETES (#) MAYO'!H252*H$4,IF($C252=$D$5,'FLETES (#) MAYO'!H252*H$5,0))))</f>
        <v>0</v>
      </c>
      <c r="I252" s="179">
        <f>IF($C252=$D$2,'FLETES (#) MAYO'!I252*I$2,IF($C252=$D$3,'FLETES (#) MAYO'!I252*I$3,IF($C252=$D$4,'FLETES (#) MAYO'!I252*I$4,IF($C252=$D$5,'FLETES (#) MAYO'!I252*I$5,0))))</f>
        <v>0</v>
      </c>
      <c r="J252" s="179">
        <f>IF($C252=$D$2,'FLETES (#) MAYO'!J252*J$2,IF($C252=$D$3,'FLETES (#) MAYO'!J252*J$3,IF($C252=$D$4,'FLETES (#) MAYO'!J252*J$4,IF($C252=$D$5,'FLETES (#) MAYO'!J252*J$5,0))))</f>
        <v>0</v>
      </c>
      <c r="K252" s="179">
        <f>IF($C252=$D$2,'FLETES (#) MAYO'!K252*K$2,IF($C252=$D$3,'FLETES (#) MAYO'!K252*K$3,IF($C252=$D$4,'FLETES (#) MAYO'!K252*K$4,IF($C252=$D$5,'FLETES (#) MAYO'!K252*K$5,0))))</f>
        <v>0</v>
      </c>
      <c r="L252" s="179">
        <f>IF($C252=$D$2,'FLETES (#) MAYO'!L252*L$2,IF($C252=$D$3,'FLETES (#) MAYO'!L252*L$3,IF($C252=$D$4,'FLETES (#) MAYO'!L252*L$4,IF($C252=$D$5,'FLETES (#) MAYO'!L252*L$5,0))))</f>
        <v>0</v>
      </c>
      <c r="M252" s="179">
        <f>IF($C252=$D$2,'FLETES (#) MAYO'!M252*M$2,IF($C252=$D$3,'FLETES (#) MAYO'!M252*M$3,IF($C252=$D$4,'FLETES (#) MAYO'!M252*M$4,IF($C252=$D$5,'FLETES (#) MAYO'!M252*M$5,0))))</f>
        <v>0</v>
      </c>
      <c r="N252" s="179">
        <f>IF($C252=$D$2,'FLETES (#) MAYO'!N252*N$2,IF($C252=$D$3,'FLETES (#) MAYO'!N252*N$3,IF($C252=$D$4,'FLETES (#) MAYO'!N252*N$4,IF($C252=$D$5,'FLETES (#) MAYO'!N252*N$5,0))))</f>
        <v>0</v>
      </c>
      <c r="O252" s="179">
        <f>IF($C252=$D$2,'FLETES (#) MAYO'!O252*O$2,IF($C252=$D$3,'FLETES (#) MAYO'!O252*O$3,IF($C252=$D$4,'FLETES (#) MAYO'!O252*O$4,IF($C252=$D$5,'FLETES (#) MAYO'!O252*O$5,0))))</f>
        <v>0</v>
      </c>
      <c r="P252" s="179">
        <f>IF($C252=$D$2,'FLETES (#) MAYO'!P252*P$2,IF($C252=$D$3,'FLETES (#) MAYO'!P252*P$3,IF($C252=$D$4,'FLETES (#) MAYO'!P252*P$4,IF($C252=$D$5,'FLETES (#) MAYO'!P252*P$5,0))))</f>
        <v>0</v>
      </c>
      <c r="Q252" s="179">
        <f>IF($C252=$D$2,'FLETES (#) MAYO'!Q252*Q$2,IF($C252=$D$3,'FLETES (#) MAYO'!Q252*Q$3,IF($C252=$D$4,'FLETES (#) MAYO'!Q252*Q$4,IF($C252=$D$5,'FLETES (#) MAYO'!Q252*Q$5,0))))</f>
        <v>0</v>
      </c>
      <c r="R252" s="179">
        <f>IF($C252=$D$2,'FLETES (#) MAYO'!R252*R$2,IF($C252=$D$3,'FLETES (#) MAYO'!R252*R$3,IF($C252=$D$4,'FLETES (#) MAYO'!R252*R$4,IF($C252=$D$5,'FLETES (#) MAYO'!R252*R$5,0))))</f>
        <v>0</v>
      </c>
      <c r="S252" s="179">
        <f>IF($C252=$D$2,'FLETES (#) MAYO'!S252*S$2,IF($C252=$D$3,'FLETES (#) MAYO'!S252*S$3,IF($C252=$D$4,'FLETES (#) MAYO'!S252*S$4,IF($C252=$D$5,'FLETES (#) MAYO'!S252*S$5,0))))</f>
        <v>0</v>
      </c>
      <c r="T252" s="179">
        <f>IF($C252=$D$2,'FLETES (#) MAYO'!T252*T$2,IF($C252=$D$3,'FLETES (#) MAYO'!T252*T$3,IF($C252=$D$4,'FLETES (#) MAYO'!T252*T$4,IF($C252=$D$5,'FLETES (#) MAYO'!T252*T$5,0))))</f>
        <v>0</v>
      </c>
      <c r="U252" s="179">
        <f>IF($C252=$D$2,'FLETES (#) MAYO'!U252*U$2,IF($C252=$D$3,'FLETES (#) MAYO'!U252*U$3,IF($C252=$D$4,'FLETES (#) MAYO'!U252*U$4,IF($C252=$D$5,'FLETES (#) MAYO'!U252*U$5,0))))</f>
        <v>0</v>
      </c>
      <c r="V252" s="179">
        <f>IF($C252=$D$2,'FLETES (#) MAYO'!V252*V$2,IF($C252=$D$3,'FLETES (#) MAYO'!V252*V$3,IF($C252=$D$4,'FLETES (#) MAYO'!V252*V$4,IF($C252=$D$5,'FLETES (#) MAYO'!V252*V$5,0))))</f>
        <v>0</v>
      </c>
      <c r="W252" s="179">
        <f>IF($C252=$D$2,'FLETES (#) MAYO'!W252*W$2,IF($C252=$D$3,'FLETES (#) MAYO'!W252*W$3,IF($C252=$D$4,'FLETES (#) MAYO'!W252*W$4,IF($C252=$D$5,'FLETES (#) MAYO'!W252*W$5,0))))</f>
        <v>0</v>
      </c>
      <c r="X252" s="179">
        <f>IF($C252=$D$2,'FLETES (#) MAYO'!X252*X$2,IF($C252=$D$3,'FLETES (#) MAYO'!X252*X$3,IF($C252=$D$4,'FLETES (#) MAYO'!X252*X$4,IF($C252=$D$5,'FLETES (#) MAYO'!X252*X$5,0))))</f>
        <v>0</v>
      </c>
      <c r="Y252" s="179">
        <f>IF($C252=$D$2,'FLETES (#) MAYO'!Y252*Y$2,IF($C252=$D$3,'FLETES (#) MAYO'!Y252*Y$3,IF($C252=$D$4,'FLETES (#) MAYO'!Y252*Y$4,IF($C252=$D$5,'FLETES (#) MAYO'!Y252*Y$5,0))))</f>
        <v>0</v>
      </c>
      <c r="Z252" s="179">
        <f>IF($C252=$D$2,'FLETES (#) MAYO'!Z252*Z$2,IF($C252=$D$3,'FLETES (#) MAYO'!Z252*Z$3,IF($C252=$D$4,'FLETES (#) MAYO'!Z252*Z$4,IF($C252=$D$5,'FLETES (#) MAYO'!Z252*Z$5,0))))</f>
        <v>0</v>
      </c>
      <c r="AA252" s="179">
        <f>IF($C252=$D$2,'FLETES (#) MAYO'!AA252*AA$2,IF($C252=$D$3,'FLETES (#) MAYO'!AA252*AA$3,IF($C252=$D$4,'FLETES (#) MAYO'!AA252*AA$4,IF($C252=$D$5,'FLETES (#) MAYO'!AA252*AA$5,0))))</f>
        <v>0</v>
      </c>
      <c r="AB252" s="179">
        <f>IF($C252=$D$2,'FLETES (#) MAYO'!AB252*AB$2,IF($C252=$D$3,'FLETES (#) MAYO'!AB252*AB$3,IF($C252=$D$4,'FLETES (#) MAYO'!AB252*AB$4,IF($C252=$D$5,'FLETES (#) MAYO'!AB252*AB$5,0))))</f>
        <v>0</v>
      </c>
      <c r="AC252" s="179">
        <f>IF($C252=$D$2,'FLETES (#) MAYO'!AC252*AC$2,IF($C252=$D$3,'FLETES (#) MAYO'!AC252*AC$3,IF($C252=$D$4,'FLETES (#) MAYO'!AC252*AC$4,IF($C252=$D$5,'FLETES (#) MAYO'!AC252*AC$5,0))))</f>
        <v>0</v>
      </c>
      <c r="AD252" s="179">
        <f>IF($C252=$D$2,'FLETES (#) MAYO'!AD252*AD$2,IF($C252=$D$3,'FLETES (#) MAYO'!AD252*AD$3,IF($C252=$D$4,'FLETES (#) MAYO'!AD252*AD$4,IF($C252=$D$5,'FLETES (#) MAYO'!AD252*AD$5,0))))</f>
        <v>0</v>
      </c>
      <c r="AE252" s="179">
        <f>IF($C252=$D$2,'FLETES (#) MAYO'!AE252*AE$2,IF($C252=$D$3,'FLETES (#) MAYO'!AE252*AE$3,IF($C252=$D$4,'FLETES (#) MAYO'!AE252*AE$4,IF($C252=$D$5,'FLETES (#) MAYO'!AE252*AE$5,0))))</f>
        <v>0</v>
      </c>
      <c r="AF252" s="179">
        <f>IF($C252=$D$2,'FLETES (#) MAYO'!AF252*AF$2,IF($C252=$D$3,'FLETES (#) MAYO'!AF252*AF$3,IF($C252=$D$4,'FLETES (#) MAYO'!AF252*AF$4,IF($C252=$D$5,'FLETES (#) MAYO'!AF252*AF$5,0))))</f>
        <v>0</v>
      </c>
      <c r="AG252" s="179">
        <f>IF($C252=$D$2,'FLETES (#) MAYO'!AG252*AG$2,IF($C252=$D$3,'FLETES (#) MAYO'!AG252*AG$3,IF($C252=$D$4,'FLETES (#) MAYO'!AG252*AG$4,IF($C252=$D$5,'FLETES (#) MAYO'!AG252*AG$5,0))))</f>
        <v>0</v>
      </c>
      <c r="AH252" s="179">
        <f>IF($C252=$D$2,'FLETES (#) MAYO'!AH252*AH$2,IF($C252=$D$3,'FLETES (#) MAYO'!AH252*AH$3,IF($C252=$D$4,'FLETES (#) MAYO'!AH252*AH$4,IF($C252=$D$5,'FLETES (#) MAYO'!AH252*AH$5,0))))</f>
        <v>0</v>
      </c>
      <c r="AI252" s="179">
        <f>IF($C252=$D$2,'FLETES (#) MAYO'!AI252*AI$2,IF($C252=$D$3,'FLETES (#) MAYO'!AI252*AI$3,IF($C252=$D$4,'FLETES (#) MAYO'!AI252*AI$4,IF($C252=$D$5,'FLETES (#) MAYO'!AI252*AI$5,0))))</f>
        <v>0</v>
      </c>
      <c r="AJ252" s="179">
        <f>IF($C252=$D$2,'FLETES (#) MAYO'!AJ252*AJ$2,IF($C252=$D$3,'FLETES (#) MAYO'!AJ252*AJ$3,IF($C252=$D$4,'FLETES (#) MAYO'!AJ252*AJ$4,IF($C252=$D$5,'FLETES (#) MAYO'!AJ252*AJ$5,0))))</f>
        <v>0</v>
      </c>
      <c r="AK252" s="179">
        <f>IF($C252=$D$2,'FLETES (#) MAYO'!AK252*AK$2,IF($C252=$D$3,'FLETES (#) MAYO'!AK252*AK$3,IF($C252=$D$4,'FLETES (#) MAYO'!AK252*AK$4,IF($C252=$D$5,'FLETES (#) MAYO'!AK252*AK$5,0))))</f>
        <v>0</v>
      </c>
      <c r="AL252" s="179">
        <f>IF($C252=$D$2,'FLETES (#) MAYO'!AL252*AL$2,IF($C252=$D$3,'FLETES (#) MAYO'!AL252*AL$3,IF($C252=$D$4,'FLETES (#) MAYO'!AL252*AL$4,IF($C252=$D$5,'FLETES (#) MAYO'!AL252*AL$5,0))))</f>
        <v>0</v>
      </c>
      <c r="AM252" s="179">
        <f>IF($C252=$D$2,'FLETES (#) MAYO'!AM252*AM$2,IF($C252=$D$3,'FLETES (#) MAYO'!AM252*AM$3,IF($C252=$D$4,'FLETES (#) MAYO'!AM252*AM$4,IF($C252=$D$5,'FLETES (#) MAYO'!AM252*AM$5,0))))</f>
        <v>0</v>
      </c>
    </row>
    <row r="253" spans="1:39">
      <c r="A253" s="141"/>
      <c r="B253" s="165"/>
      <c r="C253" s="165"/>
      <c r="D253" s="178">
        <f t="shared" si="0"/>
        <v>0</v>
      </c>
      <c r="E253" s="179">
        <f>IF($C253=$D$2,'FLETES (#) MAYO'!E253*E$2,IF($C253=$D$3,'FLETES (#) MAYO'!E253*E$3,IF($C253=$D$4,'FLETES (#) MAYO'!E253*E$4,IF($C253=$D$5,'FLETES (#) MAYO'!E253*E$5,0))))</f>
        <v>0</v>
      </c>
      <c r="F253" s="179">
        <f>IF($C253=$D$2,'FLETES (#) MAYO'!F253*F$2,IF($C253=$D$3,'FLETES (#) MAYO'!F253*F$3,IF($C253=$D$4,'FLETES (#) MAYO'!F253*F$4,IF($C253=$D$5,'FLETES (#) MAYO'!F253*F$5,0))))</f>
        <v>0</v>
      </c>
      <c r="G253" s="179">
        <f>IF($C253=$D$2,'FLETES (#) MAYO'!G253*G$2,IF($C253=$D$3,'FLETES (#) MAYO'!G253*G$3,IF($C253=$D$4,'FLETES (#) MAYO'!G253*G$4,IF($C253=$D$5,'FLETES (#) MAYO'!G253*G$5,0))))</f>
        <v>0</v>
      </c>
      <c r="H253" s="179">
        <f>IF($C253=$D$2,'FLETES (#) MAYO'!H253*H$2,IF($C253=$D$3,'FLETES (#) MAYO'!H253*H$3,IF($C253=$D$4,'FLETES (#) MAYO'!H253*H$4,IF($C253=$D$5,'FLETES (#) MAYO'!H253*H$5,0))))</f>
        <v>0</v>
      </c>
      <c r="I253" s="179">
        <f>IF($C253=$D$2,'FLETES (#) MAYO'!I253*I$2,IF($C253=$D$3,'FLETES (#) MAYO'!I253*I$3,IF($C253=$D$4,'FLETES (#) MAYO'!I253*I$4,IF($C253=$D$5,'FLETES (#) MAYO'!I253*I$5,0))))</f>
        <v>0</v>
      </c>
      <c r="J253" s="179">
        <f>IF($C253=$D$2,'FLETES (#) MAYO'!J253*J$2,IF($C253=$D$3,'FLETES (#) MAYO'!J253*J$3,IF($C253=$D$4,'FLETES (#) MAYO'!J253*J$4,IF($C253=$D$5,'FLETES (#) MAYO'!J253*J$5,0))))</f>
        <v>0</v>
      </c>
      <c r="K253" s="179">
        <f>IF($C253=$D$2,'FLETES (#) MAYO'!K253*K$2,IF($C253=$D$3,'FLETES (#) MAYO'!K253*K$3,IF($C253=$D$4,'FLETES (#) MAYO'!K253*K$4,IF($C253=$D$5,'FLETES (#) MAYO'!K253*K$5,0))))</f>
        <v>0</v>
      </c>
      <c r="L253" s="179">
        <f>IF($C253=$D$2,'FLETES (#) MAYO'!L253*L$2,IF($C253=$D$3,'FLETES (#) MAYO'!L253*L$3,IF($C253=$D$4,'FLETES (#) MAYO'!L253*L$4,IF($C253=$D$5,'FLETES (#) MAYO'!L253*L$5,0))))</f>
        <v>0</v>
      </c>
      <c r="M253" s="179">
        <f>IF($C253=$D$2,'FLETES (#) MAYO'!M253*M$2,IF($C253=$D$3,'FLETES (#) MAYO'!M253*M$3,IF($C253=$D$4,'FLETES (#) MAYO'!M253*M$4,IF($C253=$D$5,'FLETES (#) MAYO'!M253*M$5,0))))</f>
        <v>0</v>
      </c>
      <c r="N253" s="179">
        <f>IF($C253=$D$2,'FLETES (#) MAYO'!N253*N$2,IF($C253=$D$3,'FLETES (#) MAYO'!N253*N$3,IF($C253=$D$4,'FLETES (#) MAYO'!N253*N$4,IF($C253=$D$5,'FLETES (#) MAYO'!N253*N$5,0))))</f>
        <v>0</v>
      </c>
      <c r="O253" s="179">
        <f>IF($C253=$D$2,'FLETES (#) MAYO'!O253*O$2,IF($C253=$D$3,'FLETES (#) MAYO'!O253*O$3,IF($C253=$D$4,'FLETES (#) MAYO'!O253*O$4,IF($C253=$D$5,'FLETES (#) MAYO'!O253*O$5,0))))</f>
        <v>0</v>
      </c>
      <c r="P253" s="179">
        <f>IF($C253=$D$2,'FLETES (#) MAYO'!P253*P$2,IF($C253=$D$3,'FLETES (#) MAYO'!P253*P$3,IF($C253=$D$4,'FLETES (#) MAYO'!P253*P$4,IF($C253=$D$5,'FLETES (#) MAYO'!P253*P$5,0))))</f>
        <v>0</v>
      </c>
      <c r="Q253" s="179">
        <f>IF($C253=$D$2,'FLETES (#) MAYO'!Q253*Q$2,IF($C253=$D$3,'FLETES (#) MAYO'!Q253*Q$3,IF($C253=$D$4,'FLETES (#) MAYO'!Q253*Q$4,IF($C253=$D$5,'FLETES (#) MAYO'!Q253*Q$5,0))))</f>
        <v>0</v>
      </c>
      <c r="R253" s="179">
        <f>IF($C253=$D$2,'FLETES (#) MAYO'!R253*R$2,IF($C253=$D$3,'FLETES (#) MAYO'!R253*R$3,IF($C253=$D$4,'FLETES (#) MAYO'!R253*R$4,IF($C253=$D$5,'FLETES (#) MAYO'!R253*R$5,0))))</f>
        <v>0</v>
      </c>
      <c r="S253" s="179">
        <f>IF($C253=$D$2,'FLETES (#) MAYO'!S253*S$2,IF($C253=$D$3,'FLETES (#) MAYO'!S253*S$3,IF($C253=$D$4,'FLETES (#) MAYO'!S253*S$4,IF($C253=$D$5,'FLETES (#) MAYO'!S253*S$5,0))))</f>
        <v>0</v>
      </c>
      <c r="T253" s="179">
        <f>IF($C253=$D$2,'FLETES (#) MAYO'!T253*T$2,IF($C253=$D$3,'FLETES (#) MAYO'!T253*T$3,IF($C253=$D$4,'FLETES (#) MAYO'!T253*T$4,IF($C253=$D$5,'FLETES (#) MAYO'!T253*T$5,0))))</f>
        <v>0</v>
      </c>
      <c r="U253" s="179">
        <f>IF($C253=$D$2,'FLETES (#) MAYO'!U253*U$2,IF($C253=$D$3,'FLETES (#) MAYO'!U253*U$3,IF($C253=$D$4,'FLETES (#) MAYO'!U253*U$4,IF($C253=$D$5,'FLETES (#) MAYO'!U253*U$5,0))))</f>
        <v>0</v>
      </c>
      <c r="V253" s="179">
        <f>IF($C253=$D$2,'FLETES (#) MAYO'!V253*V$2,IF($C253=$D$3,'FLETES (#) MAYO'!V253*V$3,IF($C253=$D$4,'FLETES (#) MAYO'!V253*V$4,IF($C253=$D$5,'FLETES (#) MAYO'!V253*V$5,0))))</f>
        <v>0</v>
      </c>
      <c r="W253" s="179">
        <f>IF($C253=$D$2,'FLETES (#) MAYO'!W253*W$2,IF($C253=$D$3,'FLETES (#) MAYO'!W253*W$3,IF($C253=$D$4,'FLETES (#) MAYO'!W253*W$4,IF($C253=$D$5,'FLETES (#) MAYO'!W253*W$5,0))))</f>
        <v>0</v>
      </c>
      <c r="X253" s="179">
        <f>IF($C253=$D$2,'FLETES (#) MAYO'!X253*X$2,IF($C253=$D$3,'FLETES (#) MAYO'!X253*X$3,IF($C253=$D$4,'FLETES (#) MAYO'!X253*X$4,IF($C253=$D$5,'FLETES (#) MAYO'!X253*X$5,0))))</f>
        <v>0</v>
      </c>
      <c r="Y253" s="179">
        <f>IF($C253=$D$2,'FLETES (#) MAYO'!Y253*Y$2,IF($C253=$D$3,'FLETES (#) MAYO'!Y253*Y$3,IF($C253=$D$4,'FLETES (#) MAYO'!Y253*Y$4,IF($C253=$D$5,'FLETES (#) MAYO'!Y253*Y$5,0))))</f>
        <v>0</v>
      </c>
      <c r="Z253" s="179">
        <f>IF($C253=$D$2,'FLETES (#) MAYO'!Z253*Z$2,IF($C253=$D$3,'FLETES (#) MAYO'!Z253*Z$3,IF($C253=$D$4,'FLETES (#) MAYO'!Z253*Z$4,IF($C253=$D$5,'FLETES (#) MAYO'!Z253*Z$5,0))))</f>
        <v>0</v>
      </c>
      <c r="AA253" s="179">
        <f>IF($C253=$D$2,'FLETES (#) MAYO'!AA253*AA$2,IF($C253=$D$3,'FLETES (#) MAYO'!AA253*AA$3,IF($C253=$D$4,'FLETES (#) MAYO'!AA253*AA$4,IF($C253=$D$5,'FLETES (#) MAYO'!AA253*AA$5,0))))</f>
        <v>0</v>
      </c>
      <c r="AB253" s="179">
        <f>IF($C253=$D$2,'FLETES (#) MAYO'!AB253*AB$2,IF($C253=$D$3,'FLETES (#) MAYO'!AB253*AB$3,IF($C253=$D$4,'FLETES (#) MAYO'!AB253*AB$4,IF($C253=$D$5,'FLETES (#) MAYO'!AB253*AB$5,0))))</f>
        <v>0</v>
      </c>
      <c r="AC253" s="179">
        <f>IF($C253=$D$2,'FLETES (#) MAYO'!AC253*AC$2,IF($C253=$D$3,'FLETES (#) MAYO'!AC253*AC$3,IF($C253=$D$4,'FLETES (#) MAYO'!AC253*AC$4,IF($C253=$D$5,'FLETES (#) MAYO'!AC253*AC$5,0))))</f>
        <v>0</v>
      </c>
      <c r="AD253" s="179">
        <f>IF($C253=$D$2,'FLETES (#) MAYO'!AD253*AD$2,IF($C253=$D$3,'FLETES (#) MAYO'!AD253*AD$3,IF($C253=$D$4,'FLETES (#) MAYO'!AD253*AD$4,IF($C253=$D$5,'FLETES (#) MAYO'!AD253*AD$5,0))))</f>
        <v>0</v>
      </c>
      <c r="AE253" s="179">
        <f>IF($C253=$D$2,'FLETES (#) MAYO'!AE253*AE$2,IF($C253=$D$3,'FLETES (#) MAYO'!AE253*AE$3,IF($C253=$D$4,'FLETES (#) MAYO'!AE253*AE$4,IF($C253=$D$5,'FLETES (#) MAYO'!AE253*AE$5,0))))</f>
        <v>0</v>
      </c>
      <c r="AF253" s="179">
        <f>IF($C253=$D$2,'FLETES (#) MAYO'!AF253*AF$2,IF($C253=$D$3,'FLETES (#) MAYO'!AF253*AF$3,IF($C253=$D$4,'FLETES (#) MAYO'!AF253*AF$4,IF($C253=$D$5,'FLETES (#) MAYO'!AF253*AF$5,0))))</f>
        <v>0</v>
      </c>
      <c r="AG253" s="179">
        <f>IF($C253=$D$2,'FLETES (#) MAYO'!AG253*AG$2,IF($C253=$D$3,'FLETES (#) MAYO'!AG253*AG$3,IF($C253=$D$4,'FLETES (#) MAYO'!AG253*AG$4,IF($C253=$D$5,'FLETES (#) MAYO'!AG253*AG$5,0))))</f>
        <v>0</v>
      </c>
      <c r="AH253" s="179">
        <f>IF($C253=$D$2,'FLETES (#) MAYO'!AH253*AH$2,IF($C253=$D$3,'FLETES (#) MAYO'!AH253*AH$3,IF($C253=$D$4,'FLETES (#) MAYO'!AH253*AH$4,IF($C253=$D$5,'FLETES (#) MAYO'!AH253*AH$5,0))))</f>
        <v>0</v>
      </c>
      <c r="AI253" s="179">
        <f>IF($C253=$D$2,'FLETES (#) MAYO'!AI253*AI$2,IF($C253=$D$3,'FLETES (#) MAYO'!AI253*AI$3,IF($C253=$D$4,'FLETES (#) MAYO'!AI253*AI$4,IF($C253=$D$5,'FLETES (#) MAYO'!AI253*AI$5,0))))</f>
        <v>0</v>
      </c>
      <c r="AJ253" s="179">
        <f>IF($C253=$D$2,'FLETES (#) MAYO'!AJ253*AJ$2,IF($C253=$D$3,'FLETES (#) MAYO'!AJ253*AJ$3,IF($C253=$D$4,'FLETES (#) MAYO'!AJ253*AJ$4,IF($C253=$D$5,'FLETES (#) MAYO'!AJ253*AJ$5,0))))</f>
        <v>0</v>
      </c>
      <c r="AK253" s="179">
        <f>IF($C253=$D$2,'FLETES (#) MAYO'!AK253*AK$2,IF($C253=$D$3,'FLETES (#) MAYO'!AK253*AK$3,IF($C253=$D$4,'FLETES (#) MAYO'!AK253*AK$4,IF($C253=$D$5,'FLETES (#) MAYO'!AK253*AK$5,0))))</f>
        <v>0</v>
      </c>
      <c r="AL253" s="179">
        <f>IF($C253=$D$2,'FLETES (#) MAYO'!AL253*AL$2,IF($C253=$D$3,'FLETES (#) MAYO'!AL253*AL$3,IF($C253=$D$4,'FLETES (#) MAYO'!AL253*AL$4,IF($C253=$D$5,'FLETES (#) MAYO'!AL253*AL$5,0))))</f>
        <v>0</v>
      </c>
      <c r="AM253" s="179">
        <f>IF($C253=$D$2,'FLETES (#) MAYO'!AM253*AM$2,IF($C253=$D$3,'FLETES (#) MAYO'!AM253*AM$3,IF($C253=$D$4,'FLETES (#) MAYO'!AM253*AM$4,IF($C253=$D$5,'FLETES (#) MAYO'!AM253*AM$5,0))))</f>
        <v>0</v>
      </c>
    </row>
    <row r="254" spans="1:39">
      <c r="A254" s="141"/>
      <c r="B254" s="165"/>
      <c r="C254" s="165"/>
      <c r="D254" s="178">
        <f t="shared" si="0"/>
        <v>0</v>
      </c>
      <c r="E254" s="179">
        <f>IF($C254=$D$2,'FLETES (#) MAYO'!E254*E$2,IF($C254=$D$3,'FLETES (#) MAYO'!E254*E$3,IF($C254=$D$4,'FLETES (#) MAYO'!E254*E$4,IF($C254=$D$5,'FLETES (#) MAYO'!E254*E$5,0))))</f>
        <v>0</v>
      </c>
      <c r="F254" s="179">
        <f>IF($C254=$D$2,'FLETES (#) MAYO'!F254*F$2,IF($C254=$D$3,'FLETES (#) MAYO'!F254*F$3,IF($C254=$D$4,'FLETES (#) MAYO'!F254*F$4,IF($C254=$D$5,'FLETES (#) MAYO'!F254*F$5,0))))</f>
        <v>0</v>
      </c>
      <c r="G254" s="179">
        <f>IF($C254=$D$2,'FLETES (#) MAYO'!G254*G$2,IF($C254=$D$3,'FLETES (#) MAYO'!G254*G$3,IF($C254=$D$4,'FLETES (#) MAYO'!G254*G$4,IF($C254=$D$5,'FLETES (#) MAYO'!G254*G$5,0))))</f>
        <v>0</v>
      </c>
      <c r="H254" s="179">
        <f>IF($C254=$D$2,'FLETES (#) MAYO'!H254*H$2,IF($C254=$D$3,'FLETES (#) MAYO'!H254*H$3,IF($C254=$D$4,'FLETES (#) MAYO'!H254*H$4,IF($C254=$D$5,'FLETES (#) MAYO'!H254*H$5,0))))</f>
        <v>0</v>
      </c>
      <c r="I254" s="179">
        <f>IF($C254=$D$2,'FLETES (#) MAYO'!I254*I$2,IF($C254=$D$3,'FLETES (#) MAYO'!I254*I$3,IF($C254=$D$4,'FLETES (#) MAYO'!I254*I$4,IF($C254=$D$5,'FLETES (#) MAYO'!I254*I$5,0))))</f>
        <v>0</v>
      </c>
      <c r="J254" s="179">
        <f>IF($C254=$D$2,'FLETES (#) MAYO'!J254*J$2,IF($C254=$D$3,'FLETES (#) MAYO'!J254*J$3,IF($C254=$D$4,'FLETES (#) MAYO'!J254*J$4,IF($C254=$D$5,'FLETES (#) MAYO'!J254*J$5,0))))</f>
        <v>0</v>
      </c>
      <c r="K254" s="179">
        <f>IF($C254=$D$2,'FLETES (#) MAYO'!K254*K$2,IF($C254=$D$3,'FLETES (#) MAYO'!K254*K$3,IF($C254=$D$4,'FLETES (#) MAYO'!K254*K$4,IF($C254=$D$5,'FLETES (#) MAYO'!K254*K$5,0))))</f>
        <v>0</v>
      </c>
      <c r="L254" s="179">
        <f>IF($C254=$D$2,'FLETES (#) MAYO'!L254*L$2,IF($C254=$D$3,'FLETES (#) MAYO'!L254*L$3,IF($C254=$D$4,'FLETES (#) MAYO'!L254*L$4,IF($C254=$D$5,'FLETES (#) MAYO'!L254*L$5,0))))</f>
        <v>0</v>
      </c>
      <c r="M254" s="179">
        <f>IF($C254=$D$2,'FLETES (#) MAYO'!M254*M$2,IF($C254=$D$3,'FLETES (#) MAYO'!M254*M$3,IF($C254=$D$4,'FLETES (#) MAYO'!M254*M$4,IF($C254=$D$5,'FLETES (#) MAYO'!M254*M$5,0))))</f>
        <v>0</v>
      </c>
      <c r="N254" s="179">
        <f>IF($C254=$D$2,'FLETES (#) MAYO'!N254*N$2,IF($C254=$D$3,'FLETES (#) MAYO'!N254*N$3,IF($C254=$D$4,'FLETES (#) MAYO'!N254*N$4,IF($C254=$D$5,'FLETES (#) MAYO'!N254*N$5,0))))</f>
        <v>0</v>
      </c>
      <c r="O254" s="179">
        <f>IF($C254=$D$2,'FLETES (#) MAYO'!O254*O$2,IF($C254=$D$3,'FLETES (#) MAYO'!O254*O$3,IF($C254=$D$4,'FLETES (#) MAYO'!O254*O$4,IF($C254=$D$5,'FLETES (#) MAYO'!O254*O$5,0))))</f>
        <v>0</v>
      </c>
      <c r="P254" s="179">
        <f>IF($C254=$D$2,'FLETES (#) MAYO'!P254*P$2,IF($C254=$D$3,'FLETES (#) MAYO'!P254*P$3,IF($C254=$D$4,'FLETES (#) MAYO'!P254*P$4,IF($C254=$D$5,'FLETES (#) MAYO'!P254*P$5,0))))</f>
        <v>0</v>
      </c>
      <c r="Q254" s="179">
        <f>IF($C254=$D$2,'FLETES (#) MAYO'!Q254*Q$2,IF($C254=$D$3,'FLETES (#) MAYO'!Q254*Q$3,IF($C254=$D$4,'FLETES (#) MAYO'!Q254*Q$4,IF($C254=$D$5,'FLETES (#) MAYO'!Q254*Q$5,0))))</f>
        <v>0</v>
      </c>
      <c r="R254" s="179">
        <f>IF($C254=$D$2,'FLETES (#) MAYO'!R254*R$2,IF($C254=$D$3,'FLETES (#) MAYO'!R254*R$3,IF($C254=$D$4,'FLETES (#) MAYO'!R254*R$4,IF($C254=$D$5,'FLETES (#) MAYO'!R254*R$5,0))))</f>
        <v>0</v>
      </c>
      <c r="S254" s="179">
        <f>IF($C254=$D$2,'FLETES (#) MAYO'!S254*S$2,IF($C254=$D$3,'FLETES (#) MAYO'!S254*S$3,IF($C254=$D$4,'FLETES (#) MAYO'!S254*S$4,IF($C254=$D$5,'FLETES (#) MAYO'!S254*S$5,0))))</f>
        <v>0</v>
      </c>
      <c r="T254" s="179">
        <f>IF($C254=$D$2,'FLETES (#) MAYO'!T254*T$2,IF($C254=$D$3,'FLETES (#) MAYO'!T254*T$3,IF($C254=$D$4,'FLETES (#) MAYO'!T254*T$4,IF($C254=$D$5,'FLETES (#) MAYO'!T254*T$5,0))))</f>
        <v>0</v>
      </c>
      <c r="U254" s="179">
        <f>IF($C254=$D$2,'FLETES (#) MAYO'!U254*U$2,IF($C254=$D$3,'FLETES (#) MAYO'!U254*U$3,IF($C254=$D$4,'FLETES (#) MAYO'!U254*U$4,IF($C254=$D$5,'FLETES (#) MAYO'!U254*U$5,0))))</f>
        <v>0</v>
      </c>
      <c r="V254" s="179">
        <f>IF($C254=$D$2,'FLETES (#) MAYO'!V254*V$2,IF($C254=$D$3,'FLETES (#) MAYO'!V254*V$3,IF($C254=$D$4,'FLETES (#) MAYO'!V254*V$4,IF($C254=$D$5,'FLETES (#) MAYO'!V254*V$5,0))))</f>
        <v>0</v>
      </c>
      <c r="W254" s="179">
        <f>IF($C254=$D$2,'FLETES (#) MAYO'!W254*W$2,IF($C254=$D$3,'FLETES (#) MAYO'!W254*W$3,IF($C254=$D$4,'FLETES (#) MAYO'!W254*W$4,IF($C254=$D$5,'FLETES (#) MAYO'!W254*W$5,0))))</f>
        <v>0</v>
      </c>
      <c r="X254" s="179">
        <f>IF($C254=$D$2,'FLETES (#) MAYO'!X254*X$2,IF($C254=$D$3,'FLETES (#) MAYO'!X254*X$3,IF($C254=$D$4,'FLETES (#) MAYO'!X254*X$4,IF($C254=$D$5,'FLETES (#) MAYO'!X254*X$5,0))))</f>
        <v>0</v>
      </c>
      <c r="Y254" s="179">
        <f>IF($C254=$D$2,'FLETES (#) MAYO'!Y254*Y$2,IF($C254=$D$3,'FLETES (#) MAYO'!Y254*Y$3,IF($C254=$D$4,'FLETES (#) MAYO'!Y254*Y$4,IF($C254=$D$5,'FLETES (#) MAYO'!Y254*Y$5,0))))</f>
        <v>0</v>
      </c>
      <c r="Z254" s="179">
        <f>IF($C254=$D$2,'FLETES (#) MAYO'!Z254*Z$2,IF($C254=$D$3,'FLETES (#) MAYO'!Z254*Z$3,IF($C254=$D$4,'FLETES (#) MAYO'!Z254*Z$4,IF($C254=$D$5,'FLETES (#) MAYO'!Z254*Z$5,0))))</f>
        <v>0</v>
      </c>
      <c r="AA254" s="179">
        <f>IF($C254=$D$2,'FLETES (#) MAYO'!AA254*AA$2,IF($C254=$D$3,'FLETES (#) MAYO'!AA254*AA$3,IF($C254=$D$4,'FLETES (#) MAYO'!AA254*AA$4,IF($C254=$D$5,'FLETES (#) MAYO'!AA254*AA$5,0))))</f>
        <v>0</v>
      </c>
      <c r="AB254" s="179">
        <f>IF($C254=$D$2,'FLETES (#) MAYO'!AB254*AB$2,IF($C254=$D$3,'FLETES (#) MAYO'!AB254*AB$3,IF($C254=$D$4,'FLETES (#) MAYO'!AB254*AB$4,IF($C254=$D$5,'FLETES (#) MAYO'!AB254*AB$5,0))))</f>
        <v>0</v>
      </c>
      <c r="AC254" s="179">
        <f>IF($C254=$D$2,'FLETES (#) MAYO'!AC254*AC$2,IF($C254=$D$3,'FLETES (#) MAYO'!AC254*AC$3,IF($C254=$D$4,'FLETES (#) MAYO'!AC254*AC$4,IF($C254=$D$5,'FLETES (#) MAYO'!AC254*AC$5,0))))</f>
        <v>0</v>
      </c>
      <c r="AD254" s="179">
        <f>IF($C254=$D$2,'FLETES (#) MAYO'!AD254*AD$2,IF($C254=$D$3,'FLETES (#) MAYO'!AD254*AD$3,IF($C254=$D$4,'FLETES (#) MAYO'!AD254*AD$4,IF($C254=$D$5,'FLETES (#) MAYO'!AD254*AD$5,0))))</f>
        <v>0</v>
      </c>
      <c r="AE254" s="179">
        <f>IF($C254=$D$2,'FLETES (#) MAYO'!AE254*AE$2,IF($C254=$D$3,'FLETES (#) MAYO'!AE254*AE$3,IF($C254=$D$4,'FLETES (#) MAYO'!AE254*AE$4,IF($C254=$D$5,'FLETES (#) MAYO'!AE254*AE$5,0))))</f>
        <v>0</v>
      </c>
      <c r="AF254" s="179">
        <f>IF($C254=$D$2,'FLETES (#) MAYO'!AF254*AF$2,IF($C254=$D$3,'FLETES (#) MAYO'!AF254*AF$3,IF($C254=$D$4,'FLETES (#) MAYO'!AF254*AF$4,IF($C254=$D$5,'FLETES (#) MAYO'!AF254*AF$5,0))))</f>
        <v>0</v>
      </c>
      <c r="AG254" s="179">
        <f>IF($C254=$D$2,'FLETES (#) MAYO'!AG254*AG$2,IF($C254=$D$3,'FLETES (#) MAYO'!AG254*AG$3,IF($C254=$D$4,'FLETES (#) MAYO'!AG254*AG$4,IF($C254=$D$5,'FLETES (#) MAYO'!AG254*AG$5,0))))</f>
        <v>0</v>
      </c>
      <c r="AH254" s="179">
        <f>IF($C254=$D$2,'FLETES (#) MAYO'!AH254*AH$2,IF($C254=$D$3,'FLETES (#) MAYO'!AH254*AH$3,IF($C254=$D$4,'FLETES (#) MAYO'!AH254*AH$4,IF($C254=$D$5,'FLETES (#) MAYO'!AH254*AH$5,0))))</f>
        <v>0</v>
      </c>
      <c r="AI254" s="179">
        <f>IF($C254=$D$2,'FLETES (#) MAYO'!AI254*AI$2,IF($C254=$D$3,'FLETES (#) MAYO'!AI254*AI$3,IF($C254=$D$4,'FLETES (#) MAYO'!AI254*AI$4,IF($C254=$D$5,'FLETES (#) MAYO'!AI254*AI$5,0))))</f>
        <v>0</v>
      </c>
      <c r="AJ254" s="179">
        <f>IF($C254=$D$2,'FLETES (#) MAYO'!AJ254*AJ$2,IF($C254=$D$3,'FLETES (#) MAYO'!AJ254*AJ$3,IF($C254=$D$4,'FLETES (#) MAYO'!AJ254*AJ$4,IF($C254=$D$5,'FLETES (#) MAYO'!AJ254*AJ$5,0))))</f>
        <v>0</v>
      </c>
      <c r="AK254" s="179">
        <f>IF($C254=$D$2,'FLETES (#) MAYO'!AK254*AK$2,IF($C254=$D$3,'FLETES (#) MAYO'!AK254*AK$3,IF($C254=$D$4,'FLETES (#) MAYO'!AK254*AK$4,IF($C254=$D$5,'FLETES (#) MAYO'!AK254*AK$5,0))))</f>
        <v>0</v>
      </c>
      <c r="AL254" s="179">
        <f>IF($C254=$D$2,'FLETES (#) MAYO'!AL254*AL$2,IF($C254=$D$3,'FLETES (#) MAYO'!AL254*AL$3,IF($C254=$D$4,'FLETES (#) MAYO'!AL254*AL$4,IF($C254=$D$5,'FLETES (#) MAYO'!AL254*AL$5,0))))</f>
        <v>0</v>
      </c>
      <c r="AM254" s="179">
        <f>IF($C254=$D$2,'FLETES (#) MAYO'!AM254*AM$2,IF($C254=$D$3,'FLETES (#) MAYO'!AM254*AM$3,IF($C254=$D$4,'FLETES (#) MAYO'!AM254*AM$4,IF($C254=$D$5,'FLETES (#) MAYO'!AM254*AM$5,0))))</f>
        <v>0</v>
      </c>
    </row>
    <row r="255" spans="1:39">
      <c r="A255" s="141"/>
      <c r="B255" s="165"/>
      <c r="C255" s="165"/>
      <c r="D255" s="178">
        <f t="shared" si="0"/>
        <v>0</v>
      </c>
      <c r="E255" s="179">
        <f>IF($C255=$D$2,'FLETES (#) MAYO'!E255*E$2,IF($C255=$D$3,'FLETES (#) MAYO'!E255*E$3,IF($C255=$D$4,'FLETES (#) MAYO'!E255*E$4,IF($C255=$D$5,'FLETES (#) MAYO'!E255*E$5,0))))</f>
        <v>0</v>
      </c>
      <c r="F255" s="179">
        <f>IF($C255=$D$2,'FLETES (#) MAYO'!F255*F$2,IF($C255=$D$3,'FLETES (#) MAYO'!F255*F$3,IF($C255=$D$4,'FLETES (#) MAYO'!F255*F$4,IF($C255=$D$5,'FLETES (#) MAYO'!F255*F$5,0))))</f>
        <v>0</v>
      </c>
      <c r="G255" s="179">
        <f>IF($C255=$D$2,'FLETES (#) MAYO'!G255*G$2,IF($C255=$D$3,'FLETES (#) MAYO'!G255*G$3,IF($C255=$D$4,'FLETES (#) MAYO'!G255*G$4,IF($C255=$D$5,'FLETES (#) MAYO'!G255*G$5,0))))</f>
        <v>0</v>
      </c>
      <c r="H255" s="179">
        <f>IF($C255=$D$2,'FLETES (#) MAYO'!H255*H$2,IF($C255=$D$3,'FLETES (#) MAYO'!H255*H$3,IF($C255=$D$4,'FLETES (#) MAYO'!H255*H$4,IF($C255=$D$5,'FLETES (#) MAYO'!H255*H$5,0))))</f>
        <v>0</v>
      </c>
      <c r="I255" s="179">
        <f>IF($C255=$D$2,'FLETES (#) MAYO'!I255*I$2,IF($C255=$D$3,'FLETES (#) MAYO'!I255*I$3,IF($C255=$D$4,'FLETES (#) MAYO'!I255*I$4,IF($C255=$D$5,'FLETES (#) MAYO'!I255*I$5,0))))</f>
        <v>0</v>
      </c>
      <c r="J255" s="179">
        <f>IF($C255=$D$2,'FLETES (#) MAYO'!J255*J$2,IF($C255=$D$3,'FLETES (#) MAYO'!J255*J$3,IF($C255=$D$4,'FLETES (#) MAYO'!J255*J$4,IF($C255=$D$5,'FLETES (#) MAYO'!J255*J$5,0))))</f>
        <v>0</v>
      </c>
      <c r="K255" s="179">
        <f>IF($C255=$D$2,'FLETES (#) MAYO'!K255*K$2,IF($C255=$D$3,'FLETES (#) MAYO'!K255*K$3,IF($C255=$D$4,'FLETES (#) MAYO'!K255*K$4,IF($C255=$D$5,'FLETES (#) MAYO'!K255*K$5,0))))</f>
        <v>0</v>
      </c>
      <c r="L255" s="179">
        <f>IF($C255=$D$2,'FLETES (#) MAYO'!L255*L$2,IF($C255=$D$3,'FLETES (#) MAYO'!L255*L$3,IF($C255=$D$4,'FLETES (#) MAYO'!L255*L$4,IF($C255=$D$5,'FLETES (#) MAYO'!L255*L$5,0))))</f>
        <v>0</v>
      </c>
      <c r="M255" s="179">
        <f>IF($C255=$D$2,'FLETES (#) MAYO'!M255*M$2,IF($C255=$D$3,'FLETES (#) MAYO'!M255*M$3,IF($C255=$D$4,'FLETES (#) MAYO'!M255*M$4,IF($C255=$D$5,'FLETES (#) MAYO'!M255*M$5,0))))</f>
        <v>0</v>
      </c>
      <c r="N255" s="179">
        <f>IF($C255=$D$2,'FLETES (#) MAYO'!N255*N$2,IF($C255=$D$3,'FLETES (#) MAYO'!N255*N$3,IF($C255=$D$4,'FLETES (#) MAYO'!N255*N$4,IF($C255=$D$5,'FLETES (#) MAYO'!N255*N$5,0))))</f>
        <v>0</v>
      </c>
      <c r="O255" s="179">
        <f>IF($C255=$D$2,'FLETES (#) MAYO'!O255*O$2,IF($C255=$D$3,'FLETES (#) MAYO'!O255*O$3,IF($C255=$D$4,'FLETES (#) MAYO'!O255*O$4,IF($C255=$D$5,'FLETES (#) MAYO'!O255*O$5,0))))</f>
        <v>0</v>
      </c>
      <c r="P255" s="179">
        <f>IF($C255=$D$2,'FLETES (#) MAYO'!P255*P$2,IF($C255=$D$3,'FLETES (#) MAYO'!P255*P$3,IF($C255=$D$4,'FLETES (#) MAYO'!P255*P$4,IF($C255=$D$5,'FLETES (#) MAYO'!P255*P$5,0))))</f>
        <v>0</v>
      </c>
      <c r="Q255" s="179">
        <f>IF($C255=$D$2,'FLETES (#) MAYO'!Q255*Q$2,IF($C255=$D$3,'FLETES (#) MAYO'!Q255*Q$3,IF($C255=$D$4,'FLETES (#) MAYO'!Q255*Q$4,IF($C255=$D$5,'FLETES (#) MAYO'!Q255*Q$5,0))))</f>
        <v>0</v>
      </c>
      <c r="R255" s="179">
        <f>IF($C255=$D$2,'FLETES (#) MAYO'!R255*R$2,IF($C255=$D$3,'FLETES (#) MAYO'!R255*R$3,IF($C255=$D$4,'FLETES (#) MAYO'!R255*R$4,IF($C255=$D$5,'FLETES (#) MAYO'!R255*R$5,0))))</f>
        <v>0</v>
      </c>
      <c r="S255" s="179">
        <f>IF($C255=$D$2,'FLETES (#) MAYO'!S255*S$2,IF($C255=$D$3,'FLETES (#) MAYO'!S255*S$3,IF($C255=$D$4,'FLETES (#) MAYO'!S255*S$4,IF($C255=$D$5,'FLETES (#) MAYO'!S255*S$5,0))))</f>
        <v>0</v>
      </c>
      <c r="T255" s="179">
        <f>IF($C255=$D$2,'FLETES (#) MAYO'!T255*T$2,IF($C255=$D$3,'FLETES (#) MAYO'!T255*T$3,IF($C255=$D$4,'FLETES (#) MAYO'!T255*T$4,IF($C255=$D$5,'FLETES (#) MAYO'!T255*T$5,0))))</f>
        <v>0</v>
      </c>
      <c r="U255" s="179">
        <f>IF($C255=$D$2,'FLETES (#) MAYO'!U255*U$2,IF($C255=$D$3,'FLETES (#) MAYO'!U255*U$3,IF($C255=$D$4,'FLETES (#) MAYO'!U255*U$4,IF($C255=$D$5,'FLETES (#) MAYO'!U255*U$5,0))))</f>
        <v>0</v>
      </c>
      <c r="V255" s="179">
        <f>IF($C255=$D$2,'FLETES (#) MAYO'!V255*V$2,IF($C255=$D$3,'FLETES (#) MAYO'!V255*V$3,IF($C255=$D$4,'FLETES (#) MAYO'!V255*V$4,IF($C255=$D$5,'FLETES (#) MAYO'!V255*V$5,0))))</f>
        <v>0</v>
      </c>
      <c r="W255" s="179">
        <f>IF($C255=$D$2,'FLETES (#) MAYO'!W255*W$2,IF($C255=$D$3,'FLETES (#) MAYO'!W255*W$3,IF($C255=$D$4,'FLETES (#) MAYO'!W255*W$4,IF($C255=$D$5,'FLETES (#) MAYO'!W255*W$5,0))))</f>
        <v>0</v>
      </c>
      <c r="X255" s="179">
        <f>IF($C255=$D$2,'FLETES (#) MAYO'!X255*X$2,IF($C255=$D$3,'FLETES (#) MAYO'!X255*X$3,IF($C255=$D$4,'FLETES (#) MAYO'!X255*X$4,IF($C255=$D$5,'FLETES (#) MAYO'!X255*X$5,0))))</f>
        <v>0</v>
      </c>
      <c r="Y255" s="179">
        <f>IF($C255=$D$2,'FLETES (#) MAYO'!Y255*Y$2,IF($C255=$D$3,'FLETES (#) MAYO'!Y255*Y$3,IF($C255=$D$4,'FLETES (#) MAYO'!Y255*Y$4,IF($C255=$D$5,'FLETES (#) MAYO'!Y255*Y$5,0))))</f>
        <v>0</v>
      </c>
      <c r="Z255" s="179">
        <f>IF($C255=$D$2,'FLETES (#) MAYO'!Z255*Z$2,IF($C255=$D$3,'FLETES (#) MAYO'!Z255*Z$3,IF($C255=$D$4,'FLETES (#) MAYO'!Z255*Z$4,IF($C255=$D$5,'FLETES (#) MAYO'!Z255*Z$5,0))))</f>
        <v>0</v>
      </c>
      <c r="AA255" s="179">
        <f>IF($C255=$D$2,'FLETES (#) MAYO'!AA255*AA$2,IF($C255=$D$3,'FLETES (#) MAYO'!AA255*AA$3,IF($C255=$D$4,'FLETES (#) MAYO'!AA255*AA$4,IF($C255=$D$5,'FLETES (#) MAYO'!AA255*AA$5,0))))</f>
        <v>0</v>
      </c>
      <c r="AB255" s="179">
        <f>IF($C255=$D$2,'FLETES (#) MAYO'!AB255*AB$2,IF($C255=$D$3,'FLETES (#) MAYO'!AB255*AB$3,IF($C255=$D$4,'FLETES (#) MAYO'!AB255*AB$4,IF($C255=$D$5,'FLETES (#) MAYO'!AB255*AB$5,0))))</f>
        <v>0</v>
      </c>
      <c r="AC255" s="179">
        <f>IF($C255=$D$2,'FLETES (#) MAYO'!AC255*AC$2,IF($C255=$D$3,'FLETES (#) MAYO'!AC255*AC$3,IF($C255=$D$4,'FLETES (#) MAYO'!AC255*AC$4,IF($C255=$D$5,'FLETES (#) MAYO'!AC255*AC$5,0))))</f>
        <v>0</v>
      </c>
      <c r="AD255" s="179">
        <f>IF($C255=$D$2,'FLETES (#) MAYO'!AD255*AD$2,IF($C255=$D$3,'FLETES (#) MAYO'!AD255*AD$3,IF($C255=$D$4,'FLETES (#) MAYO'!AD255*AD$4,IF($C255=$D$5,'FLETES (#) MAYO'!AD255*AD$5,0))))</f>
        <v>0</v>
      </c>
      <c r="AE255" s="179">
        <f>IF($C255=$D$2,'FLETES (#) MAYO'!AE255*AE$2,IF($C255=$D$3,'FLETES (#) MAYO'!AE255*AE$3,IF($C255=$D$4,'FLETES (#) MAYO'!AE255*AE$4,IF($C255=$D$5,'FLETES (#) MAYO'!AE255*AE$5,0))))</f>
        <v>0</v>
      </c>
      <c r="AF255" s="179">
        <f>IF($C255=$D$2,'FLETES (#) MAYO'!AF255*AF$2,IF($C255=$D$3,'FLETES (#) MAYO'!AF255*AF$3,IF($C255=$D$4,'FLETES (#) MAYO'!AF255*AF$4,IF($C255=$D$5,'FLETES (#) MAYO'!AF255*AF$5,0))))</f>
        <v>0</v>
      </c>
      <c r="AG255" s="179">
        <f>IF($C255=$D$2,'FLETES (#) MAYO'!AG255*AG$2,IF($C255=$D$3,'FLETES (#) MAYO'!AG255*AG$3,IF($C255=$D$4,'FLETES (#) MAYO'!AG255*AG$4,IF($C255=$D$5,'FLETES (#) MAYO'!AG255*AG$5,0))))</f>
        <v>0</v>
      </c>
      <c r="AH255" s="179">
        <f>IF($C255=$D$2,'FLETES (#) MAYO'!AH255*AH$2,IF($C255=$D$3,'FLETES (#) MAYO'!AH255*AH$3,IF($C255=$D$4,'FLETES (#) MAYO'!AH255*AH$4,IF($C255=$D$5,'FLETES (#) MAYO'!AH255*AH$5,0))))</f>
        <v>0</v>
      </c>
      <c r="AI255" s="179">
        <f>IF($C255=$D$2,'FLETES (#) MAYO'!AI255*AI$2,IF($C255=$D$3,'FLETES (#) MAYO'!AI255*AI$3,IF($C255=$D$4,'FLETES (#) MAYO'!AI255*AI$4,IF($C255=$D$5,'FLETES (#) MAYO'!AI255*AI$5,0))))</f>
        <v>0</v>
      </c>
      <c r="AJ255" s="179">
        <f>IF($C255=$D$2,'FLETES (#) MAYO'!AJ255*AJ$2,IF($C255=$D$3,'FLETES (#) MAYO'!AJ255*AJ$3,IF($C255=$D$4,'FLETES (#) MAYO'!AJ255*AJ$4,IF($C255=$D$5,'FLETES (#) MAYO'!AJ255*AJ$5,0))))</f>
        <v>0</v>
      </c>
      <c r="AK255" s="179">
        <f>IF($C255=$D$2,'FLETES (#) MAYO'!AK255*AK$2,IF($C255=$D$3,'FLETES (#) MAYO'!AK255*AK$3,IF($C255=$D$4,'FLETES (#) MAYO'!AK255*AK$4,IF($C255=$D$5,'FLETES (#) MAYO'!AK255*AK$5,0))))</f>
        <v>0</v>
      </c>
      <c r="AL255" s="179">
        <f>IF($C255=$D$2,'FLETES (#) MAYO'!AL255*AL$2,IF($C255=$D$3,'FLETES (#) MAYO'!AL255*AL$3,IF($C255=$D$4,'FLETES (#) MAYO'!AL255*AL$4,IF($C255=$D$5,'FLETES (#) MAYO'!AL255*AL$5,0))))</f>
        <v>0</v>
      </c>
      <c r="AM255" s="179">
        <f>IF($C255=$D$2,'FLETES (#) MAYO'!AM255*AM$2,IF($C255=$D$3,'FLETES (#) MAYO'!AM255*AM$3,IF($C255=$D$4,'FLETES (#) MAYO'!AM255*AM$4,IF($C255=$D$5,'FLETES (#) MAYO'!AM255*AM$5,0))))</f>
        <v>0</v>
      </c>
    </row>
    <row r="256" spans="1:39">
      <c r="A256" s="141"/>
      <c r="B256" s="165"/>
      <c r="C256" s="165"/>
      <c r="D256" s="178">
        <f t="shared" si="0"/>
        <v>0</v>
      </c>
      <c r="E256" s="179">
        <f>IF($C256=$D$2,'FLETES (#) MAYO'!E256*E$2,IF($C256=$D$3,'FLETES (#) MAYO'!E256*E$3,IF($C256=$D$4,'FLETES (#) MAYO'!E256*E$4,IF($C256=$D$5,'FLETES (#) MAYO'!E256*E$5,0))))</f>
        <v>0</v>
      </c>
      <c r="F256" s="179">
        <f>IF($C256=$D$2,'FLETES (#) MAYO'!F256*F$2,IF($C256=$D$3,'FLETES (#) MAYO'!F256*F$3,IF($C256=$D$4,'FLETES (#) MAYO'!F256*F$4,IF($C256=$D$5,'FLETES (#) MAYO'!F256*F$5,0))))</f>
        <v>0</v>
      </c>
      <c r="G256" s="179">
        <f>IF($C256=$D$2,'FLETES (#) MAYO'!G256*G$2,IF($C256=$D$3,'FLETES (#) MAYO'!G256*G$3,IF($C256=$D$4,'FLETES (#) MAYO'!G256*G$4,IF($C256=$D$5,'FLETES (#) MAYO'!G256*G$5,0))))</f>
        <v>0</v>
      </c>
      <c r="H256" s="179">
        <f>IF($C256=$D$2,'FLETES (#) MAYO'!H256*H$2,IF($C256=$D$3,'FLETES (#) MAYO'!H256*H$3,IF($C256=$D$4,'FLETES (#) MAYO'!H256*H$4,IF($C256=$D$5,'FLETES (#) MAYO'!H256*H$5,0))))</f>
        <v>0</v>
      </c>
      <c r="I256" s="179">
        <f>IF($C256=$D$2,'FLETES (#) MAYO'!I256*I$2,IF($C256=$D$3,'FLETES (#) MAYO'!I256*I$3,IF($C256=$D$4,'FLETES (#) MAYO'!I256*I$4,IF($C256=$D$5,'FLETES (#) MAYO'!I256*I$5,0))))</f>
        <v>0</v>
      </c>
      <c r="J256" s="179">
        <f>IF($C256=$D$2,'FLETES (#) MAYO'!J256*J$2,IF($C256=$D$3,'FLETES (#) MAYO'!J256*J$3,IF($C256=$D$4,'FLETES (#) MAYO'!J256*J$4,IF($C256=$D$5,'FLETES (#) MAYO'!J256*J$5,0))))</f>
        <v>0</v>
      </c>
      <c r="K256" s="179">
        <f>IF($C256=$D$2,'FLETES (#) MAYO'!K256*K$2,IF($C256=$D$3,'FLETES (#) MAYO'!K256*K$3,IF($C256=$D$4,'FLETES (#) MAYO'!K256*K$4,IF($C256=$D$5,'FLETES (#) MAYO'!K256*K$5,0))))</f>
        <v>0</v>
      </c>
      <c r="L256" s="179">
        <f>IF($C256=$D$2,'FLETES (#) MAYO'!L256*L$2,IF($C256=$D$3,'FLETES (#) MAYO'!L256*L$3,IF($C256=$D$4,'FLETES (#) MAYO'!L256*L$4,IF($C256=$D$5,'FLETES (#) MAYO'!L256*L$5,0))))</f>
        <v>0</v>
      </c>
      <c r="M256" s="179">
        <f>IF($C256=$D$2,'FLETES (#) MAYO'!M256*M$2,IF($C256=$D$3,'FLETES (#) MAYO'!M256*M$3,IF($C256=$D$4,'FLETES (#) MAYO'!M256*M$4,IF($C256=$D$5,'FLETES (#) MAYO'!M256*M$5,0))))</f>
        <v>0</v>
      </c>
      <c r="N256" s="179">
        <f>IF($C256=$D$2,'FLETES (#) MAYO'!N256*N$2,IF($C256=$D$3,'FLETES (#) MAYO'!N256*N$3,IF($C256=$D$4,'FLETES (#) MAYO'!N256*N$4,IF($C256=$D$5,'FLETES (#) MAYO'!N256*N$5,0))))</f>
        <v>0</v>
      </c>
      <c r="O256" s="179">
        <f>IF($C256=$D$2,'FLETES (#) MAYO'!O256*O$2,IF($C256=$D$3,'FLETES (#) MAYO'!O256*O$3,IF($C256=$D$4,'FLETES (#) MAYO'!O256*O$4,IF($C256=$D$5,'FLETES (#) MAYO'!O256*O$5,0))))</f>
        <v>0</v>
      </c>
      <c r="P256" s="179">
        <f>IF($C256=$D$2,'FLETES (#) MAYO'!P256*P$2,IF($C256=$D$3,'FLETES (#) MAYO'!P256*P$3,IF($C256=$D$4,'FLETES (#) MAYO'!P256*P$4,IF($C256=$D$5,'FLETES (#) MAYO'!P256*P$5,0))))</f>
        <v>0</v>
      </c>
      <c r="Q256" s="179">
        <f>IF($C256=$D$2,'FLETES (#) MAYO'!Q256*Q$2,IF($C256=$D$3,'FLETES (#) MAYO'!Q256*Q$3,IF($C256=$D$4,'FLETES (#) MAYO'!Q256*Q$4,IF($C256=$D$5,'FLETES (#) MAYO'!Q256*Q$5,0))))</f>
        <v>0</v>
      </c>
      <c r="R256" s="179">
        <f>IF($C256=$D$2,'FLETES (#) MAYO'!R256*R$2,IF($C256=$D$3,'FLETES (#) MAYO'!R256*R$3,IF($C256=$D$4,'FLETES (#) MAYO'!R256*R$4,IF($C256=$D$5,'FLETES (#) MAYO'!R256*R$5,0))))</f>
        <v>0</v>
      </c>
      <c r="S256" s="179">
        <f>IF($C256=$D$2,'FLETES (#) MAYO'!S256*S$2,IF($C256=$D$3,'FLETES (#) MAYO'!S256*S$3,IF($C256=$D$4,'FLETES (#) MAYO'!S256*S$4,IF($C256=$D$5,'FLETES (#) MAYO'!S256*S$5,0))))</f>
        <v>0</v>
      </c>
      <c r="T256" s="179">
        <f>IF($C256=$D$2,'FLETES (#) MAYO'!T256*T$2,IF($C256=$D$3,'FLETES (#) MAYO'!T256*T$3,IF($C256=$D$4,'FLETES (#) MAYO'!T256*T$4,IF($C256=$D$5,'FLETES (#) MAYO'!T256*T$5,0))))</f>
        <v>0</v>
      </c>
      <c r="U256" s="179">
        <f>IF($C256=$D$2,'FLETES (#) MAYO'!U256*U$2,IF($C256=$D$3,'FLETES (#) MAYO'!U256*U$3,IF($C256=$D$4,'FLETES (#) MAYO'!U256*U$4,IF($C256=$D$5,'FLETES (#) MAYO'!U256*U$5,0))))</f>
        <v>0</v>
      </c>
      <c r="V256" s="179">
        <f>IF($C256=$D$2,'FLETES (#) MAYO'!V256*V$2,IF($C256=$D$3,'FLETES (#) MAYO'!V256*V$3,IF($C256=$D$4,'FLETES (#) MAYO'!V256*V$4,IF($C256=$D$5,'FLETES (#) MAYO'!V256*V$5,0))))</f>
        <v>0</v>
      </c>
      <c r="W256" s="179">
        <f>IF($C256=$D$2,'FLETES (#) MAYO'!W256*W$2,IF($C256=$D$3,'FLETES (#) MAYO'!W256*W$3,IF($C256=$D$4,'FLETES (#) MAYO'!W256*W$4,IF($C256=$D$5,'FLETES (#) MAYO'!W256*W$5,0))))</f>
        <v>0</v>
      </c>
      <c r="X256" s="179">
        <f>IF($C256=$D$2,'FLETES (#) MAYO'!X256*X$2,IF($C256=$D$3,'FLETES (#) MAYO'!X256*X$3,IF($C256=$D$4,'FLETES (#) MAYO'!X256*X$4,IF($C256=$D$5,'FLETES (#) MAYO'!X256*X$5,0))))</f>
        <v>0</v>
      </c>
      <c r="Y256" s="179">
        <f>IF($C256=$D$2,'FLETES (#) MAYO'!Y256*Y$2,IF($C256=$D$3,'FLETES (#) MAYO'!Y256*Y$3,IF($C256=$D$4,'FLETES (#) MAYO'!Y256*Y$4,IF($C256=$D$5,'FLETES (#) MAYO'!Y256*Y$5,0))))</f>
        <v>0</v>
      </c>
      <c r="Z256" s="179">
        <f>IF($C256=$D$2,'FLETES (#) MAYO'!Z256*Z$2,IF($C256=$D$3,'FLETES (#) MAYO'!Z256*Z$3,IF($C256=$D$4,'FLETES (#) MAYO'!Z256*Z$4,IF($C256=$D$5,'FLETES (#) MAYO'!Z256*Z$5,0))))</f>
        <v>0</v>
      </c>
      <c r="AA256" s="179">
        <f>IF($C256=$D$2,'FLETES (#) MAYO'!AA256*AA$2,IF($C256=$D$3,'FLETES (#) MAYO'!AA256*AA$3,IF($C256=$D$4,'FLETES (#) MAYO'!AA256*AA$4,IF($C256=$D$5,'FLETES (#) MAYO'!AA256*AA$5,0))))</f>
        <v>0</v>
      </c>
      <c r="AB256" s="179">
        <f>IF($C256=$D$2,'FLETES (#) MAYO'!AB256*AB$2,IF($C256=$D$3,'FLETES (#) MAYO'!AB256*AB$3,IF($C256=$D$4,'FLETES (#) MAYO'!AB256*AB$4,IF($C256=$D$5,'FLETES (#) MAYO'!AB256*AB$5,0))))</f>
        <v>0</v>
      </c>
      <c r="AC256" s="179">
        <f>IF($C256=$D$2,'FLETES (#) MAYO'!AC256*AC$2,IF($C256=$D$3,'FLETES (#) MAYO'!AC256*AC$3,IF($C256=$D$4,'FLETES (#) MAYO'!AC256*AC$4,IF($C256=$D$5,'FLETES (#) MAYO'!AC256*AC$5,0))))</f>
        <v>0</v>
      </c>
      <c r="AD256" s="179">
        <f>IF($C256=$D$2,'FLETES (#) MAYO'!AD256*AD$2,IF($C256=$D$3,'FLETES (#) MAYO'!AD256*AD$3,IF($C256=$D$4,'FLETES (#) MAYO'!AD256*AD$4,IF($C256=$D$5,'FLETES (#) MAYO'!AD256*AD$5,0))))</f>
        <v>0</v>
      </c>
      <c r="AE256" s="179">
        <f>IF($C256=$D$2,'FLETES (#) MAYO'!AE256*AE$2,IF($C256=$D$3,'FLETES (#) MAYO'!AE256*AE$3,IF($C256=$D$4,'FLETES (#) MAYO'!AE256*AE$4,IF($C256=$D$5,'FLETES (#) MAYO'!AE256*AE$5,0))))</f>
        <v>0</v>
      </c>
      <c r="AF256" s="179">
        <f>IF($C256=$D$2,'FLETES (#) MAYO'!AF256*AF$2,IF($C256=$D$3,'FLETES (#) MAYO'!AF256*AF$3,IF($C256=$D$4,'FLETES (#) MAYO'!AF256*AF$4,IF($C256=$D$5,'FLETES (#) MAYO'!AF256*AF$5,0))))</f>
        <v>0</v>
      </c>
      <c r="AG256" s="179">
        <f>IF($C256=$D$2,'FLETES (#) MAYO'!AG256*AG$2,IF($C256=$D$3,'FLETES (#) MAYO'!AG256*AG$3,IF($C256=$D$4,'FLETES (#) MAYO'!AG256*AG$4,IF($C256=$D$5,'FLETES (#) MAYO'!AG256*AG$5,0))))</f>
        <v>0</v>
      </c>
      <c r="AH256" s="179">
        <f>IF($C256=$D$2,'FLETES (#) MAYO'!AH256*AH$2,IF($C256=$D$3,'FLETES (#) MAYO'!AH256*AH$3,IF($C256=$D$4,'FLETES (#) MAYO'!AH256*AH$4,IF($C256=$D$5,'FLETES (#) MAYO'!AH256*AH$5,0))))</f>
        <v>0</v>
      </c>
      <c r="AI256" s="179">
        <f>IF($C256=$D$2,'FLETES (#) MAYO'!AI256*AI$2,IF($C256=$D$3,'FLETES (#) MAYO'!AI256*AI$3,IF($C256=$D$4,'FLETES (#) MAYO'!AI256*AI$4,IF($C256=$D$5,'FLETES (#) MAYO'!AI256*AI$5,0))))</f>
        <v>0</v>
      </c>
      <c r="AJ256" s="179">
        <f>IF($C256=$D$2,'FLETES (#) MAYO'!AJ256*AJ$2,IF($C256=$D$3,'FLETES (#) MAYO'!AJ256*AJ$3,IF($C256=$D$4,'FLETES (#) MAYO'!AJ256*AJ$4,IF($C256=$D$5,'FLETES (#) MAYO'!AJ256*AJ$5,0))))</f>
        <v>0</v>
      </c>
      <c r="AK256" s="179">
        <f>IF($C256=$D$2,'FLETES (#) MAYO'!AK256*AK$2,IF($C256=$D$3,'FLETES (#) MAYO'!AK256*AK$3,IF($C256=$D$4,'FLETES (#) MAYO'!AK256*AK$4,IF($C256=$D$5,'FLETES (#) MAYO'!AK256*AK$5,0))))</f>
        <v>0</v>
      </c>
      <c r="AL256" s="179">
        <f>IF($C256=$D$2,'FLETES (#) MAYO'!AL256*AL$2,IF($C256=$D$3,'FLETES (#) MAYO'!AL256*AL$3,IF($C256=$D$4,'FLETES (#) MAYO'!AL256*AL$4,IF($C256=$D$5,'FLETES (#) MAYO'!AL256*AL$5,0))))</f>
        <v>0</v>
      </c>
      <c r="AM256" s="179">
        <f>IF($C256=$D$2,'FLETES (#) MAYO'!AM256*AM$2,IF($C256=$D$3,'FLETES (#) MAYO'!AM256*AM$3,IF($C256=$D$4,'FLETES (#) MAYO'!AM256*AM$4,IF($C256=$D$5,'FLETES (#) MAYO'!AM256*AM$5,0))))</f>
        <v>0</v>
      </c>
    </row>
    <row r="257" spans="1:39">
      <c r="A257" s="141"/>
      <c r="B257" s="165"/>
      <c r="C257" s="165"/>
      <c r="D257" s="178">
        <f t="shared" si="0"/>
        <v>0</v>
      </c>
      <c r="E257" s="179">
        <f>IF($C257=$D$2,'FLETES (#) MAYO'!E257*E$2,IF($C257=$D$3,'FLETES (#) MAYO'!E257*E$3,IF($C257=$D$4,'FLETES (#) MAYO'!E257*E$4,IF($C257=$D$5,'FLETES (#) MAYO'!E257*E$5,0))))</f>
        <v>0</v>
      </c>
      <c r="F257" s="179">
        <f>IF($C257=$D$2,'FLETES (#) MAYO'!F257*F$2,IF($C257=$D$3,'FLETES (#) MAYO'!F257*F$3,IF($C257=$D$4,'FLETES (#) MAYO'!F257*F$4,IF($C257=$D$5,'FLETES (#) MAYO'!F257*F$5,0))))</f>
        <v>0</v>
      </c>
      <c r="G257" s="179">
        <f>IF($C257=$D$2,'FLETES (#) MAYO'!G257*G$2,IF($C257=$D$3,'FLETES (#) MAYO'!G257*G$3,IF($C257=$D$4,'FLETES (#) MAYO'!G257*G$4,IF($C257=$D$5,'FLETES (#) MAYO'!G257*G$5,0))))</f>
        <v>0</v>
      </c>
      <c r="H257" s="179">
        <f>IF($C257=$D$2,'FLETES (#) MAYO'!H257*H$2,IF($C257=$D$3,'FLETES (#) MAYO'!H257*H$3,IF($C257=$D$4,'FLETES (#) MAYO'!H257*H$4,IF($C257=$D$5,'FLETES (#) MAYO'!H257*H$5,0))))</f>
        <v>0</v>
      </c>
      <c r="I257" s="179">
        <f>IF($C257=$D$2,'FLETES (#) MAYO'!I257*I$2,IF($C257=$D$3,'FLETES (#) MAYO'!I257*I$3,IF($C257=$D$4,'FLETES (#) MAYO'!I257*I$4,IF($C257=$D$5,'FLETES (#) MAYO'!I257*I$5,0))))</f>
        <v>0</v>
      </c>
      <c r="J257" s="179">
        <f>IF($C257=$D$2,'FLETES (#) MAYO'!J257*J$2,IF($C257=$D$3,'FLETES (#) MAYO'!J257*J$3,IF($C257=$D$4,'FLETES (#) MAYO'!J257*J$4,IF($C257=$D$5,'FLETES (#) MAYO'!J257*J$5,0))))</f>
        <v>0</v>
      </c>
      <c r="K257" s="179">
        <f>IF($C257=$D$2,'FLETES (#) MAYO'!K257*K$2,IF($C257=$D$3,'FLETES (#) MAYO'!K257*K$3,IF($C257=$D$4,'FLETES (#) MAYO'!K257*K$4,IF($C257=$D$5,'FLETES (#) MAYO'!K257*K$5,0))))</f>
        <v>0</v>
      </c>
      <c r="L257" s="179">
        <f>IF($C257=$D$2,'FLETES (#) MAYO'!L257*L$2,IF($C257=$D$3,'FLETES (#) MAYO'!L257*L$3,IF($C257=$D$4,'FLETES (#) MAYO'!L257*L$4,IF($C257=$D$5,'FLETES (#) MAYO'!L257*L$5,0))))</f>
        <v>0</v>
      </c>
      <c r="M257" s="179">
        <f>IF($C257=$D$2,'FLETES (#) MAYO'!M257*M$2,IF($C257=$D$3,'FLETES (#) MAYO'!M257*M$3,IF($C257=$D$4,'FLETES (#) MAYO'!M257*M$4,IF($C257=$D$5,'FLETES (#) MAYO'!M257*M$5,0))))</f>
        <v>0</v>
      </c>
      <c r="N257" s="179">
        <f>IF($C257=$D$2,'FLETES (#) MAYO'!N257*N$2,IF($C257=$D$3,'FLETES (#) MAYO'!N257*N$3,IF($C257=$D$4,'FLETES (#) MAYO'!N257*N$4,IF($C257=$D$5,'FLETES (#) MAYO'!N257*N$5,0))))</f>
        <v>0</v>
      </c>
      <c r="O257" s="179">
        <f>IF($C257=$D$2,'FLETES (#) MAYO'!O257*O$2,IF($C257=$D$3,'FLETES (#) MAYO'!O257*O$3,IF($C257=$D$4,'FLETES (#) MAYO'!O257*O$4,IF($C257=$D$5,'FLETES (#) MAYO'!O257*O$5,0))))</f>
        <v>0</v>
      </c>
      <c r="P257" s="179">
        <f>IF($C257=$D$2,'FLETES (#) MAYO'!P257*P$2,IF($C257=$D$3,'FLETES (#) MAYO'!P257*P$3,IF($C257=$D$4,'FLETES (#) MAYO'!P257*P$4,IF($C257=$D$5,'FLETES (#) MAYO'!P257*P$5,0))))</f>
        <v>0</v>
      </c>
      <c r="Q257" s="179">
        <f>IF($C257=$D$2,'FLETES (#) MAYO'!Q257*Q$2,IF($C257=$D$3,'FLETES (#) MAYO'!Q257*Q$3,IF($C257=$D$4,'FLETES (#) MAYO'!Q257*Q$4,IF($C257=$D$5,'FLETES (#) MAYO'!Q257*Q$5,0))))</f>
        <v>0</v>
      </c>
      <c r="R257" s="179">
        <f>IF($C257=$D$2,'FLETES (#) MAYO'!R257*R$2,IF($C257=$D$3,'FLETES (#) MAYO'!R257*R$3,IF($C257=$D$4,'FLETES (#) MAYO'!R257*R$4,IF($C257=$D$5,'FLETES (#) MAYO'!R257*R$5,0))))</f>
        <v>0</v>
      </c>
      <c r="S257" s="179">
        <f>IF($C257=$D$2,'FLETES (#) MAYO'!S257*S$2,IF($C257=$D$3,'FLETES (#) MAYO'!S257*S$3,IF($C257=$D$4,'FLETES (#) MAYO'!S257*S$4,IF($C257=$D$5,'FLETES (#) MAYO'!S257*S$5,0))))</f>
        <v>0</v>
      </c>
      <c r="T257" s="179">
        <f>IF($C257=$D$2,'FLETES (#) MAYO'!T257*T$2,IF($C257=$D$3,'FLETES (#) MAYO'!T257*T$3,IF($C257=$D$4,'FLETES (#) MAYO'!T257*T$4,IF($C257=$D$5,'FLETES (#) MAYO'!T257*T$5,0))))</f>
        <v>0</v>
      </c>
      <c r="U257" s="179">
        <f>IF($C257=$D$2,'FLETES (#) MAYO'!U257*U$2,IF($C257=$D$3,'FLETES (#) MAYO'!U257*U$3,IF($C257=$D$4,'FLETES (#) MAYO'!U257*U$4,IF($C257=$D$5,'FLETES (#) MAYO'!U257*U$5,0))))</f>
        <v>0</v>
      </c>
      <c r="V257" s="179">
        <f>IF($C257=$D$2,'FLETES (#) MAYO'!V257*V$2,IF($C257=$D$3,'FLETES (#) MAYO'!V257*V$3,IF($C257=$D$4,'FLETES (#) MAYO'!V257*V$4,IF($C257=$D$5,'FLETES (#) MAYO'!V257*V$5,0))))</f>
        <v>0</v>
      </c>
      <c r="W257" s="179">
        <f>IF($C257=$D$2,'FLETES (#) MAYO'!W257*W$2,IF($C257=$D$3,'FLETES (#) MAYO'!W257*W$3,IF($C257=$D$4,'FLETES (#) MAYO'!W257*W$4,IF($C257=$D$5,'FLETES (#) MAYO'!W257*W$5,0))))</f>
        <v>0</v>
      </c>
      <c r="X257" s="179">
        <f>IF($C257=$D$2,'FLETES (#) MAYO'!X257*X$2,IF($C257=$D$3,'FLETES (#) MAYO'!X257*X$3,IF($C257=$D$4,'FLETES (#) MAYO'!X257*X$4,IF($C257=$D$5,'FLETES (#) MAYO'!X257*X$5,0))))</f>
        <v>0</v>
      </c>
      <c r="Y257" s="179">
        <f>IF($C257=$D$2,'FLETES (#) MAYO'!Y257*Y$2,IF($C257=$D$3,'FLETES (#) MAYO'!Y257*Y$3,IF($C257=$D$4,'FLETES (#) MAYO'!Y257*Y$4,IF($C257=$D$5,'FLETES (#) MAYO'!Y257*Y$5,0))))</f>
        <v>0</v>
      </c>
      <c r="Z257" s="179">
        <f>IF($C257=$D$2,'FLETES (#) MAYO'!Z257*Z$2,IF($C257=$D$3,'FLETES (#) MAYO'!Z257*Z$3,IF($C257=$D$4,'FLETES (#) MAYO'!Z257*Z$4,IF($C257=$D$5,'FLETES (#) MAYO'!Z257*Z$5,0))))</f>
        <v>0</v>
      </c>
      <c r="AA257" s="179">
        <f>IF($C257=$D$2,'FLETES (#) MAYO'!AA257*AA$2,IF($C257=$D$3,'FLETES (#) MAYO'!AA257*AA$3,IF($C257=$D$4,'FLETES (#) MAYO'!AA257*AA$4,IF($C257=$D$5,'FLETES (#) MAYO'!AA257*AA$5,0))))</f>
        <v>0</v>
      </c>
      <c r="AB257" s="179">
        <f>IF($C257=$D$2,'FLETES (#) MAYO'!AB257*AB$2,IF($C257=$D$3,'FLETES (#) MAYO'!AB257*AB$3,IF($C257=$D$4,'FLETES (#) MAYO'!AB257*AB$4,IF($C257=$D$5,'FLETES (#) MAYO'!AB257*AB$5,0))))</f>
        <v>0</v>
      </c>
      <c r="AC257" s="179">
        <f>IF($C257=$D$2,'FLETES (#) MAYO'!AC257*AC$2,IF($C257=$D$3,'FLETES (#) MAYO'!AC257*AC$3,IF($C257=$D$4,'FLETES (#) MAYO'!AC257*AC$4,IF($C257=$D$5,'FLETES (#) MAYO'!AC257*AC$5,0))))</f>
        <v>0</v>
      </c>
      <c r="AD257" s="179">
        <f>IF($C257=$D$2,'FLETES (#) MAYO'!AD257*AD$2,IF($C257=$D$3,'FLETES (#) MAYO'!AD257*AD$3,IF($C257=$D$4,'FLETES (#) MAYO'!AD257*AD$4,IF($C257=$D$5,'FLETES (#) MAYO'!AD257*AD$5,0))))</f>
        <v>0</v>
      </c>
      <c r="AE257" s="179">
        <f>IF($C257=$D$2,'FLETES (#) MAYO'!AE257*AE$2,IF($C257=$D$3,'FLETES (#) MAYO'!AE257*AE$3,IF($C257=$D$4,'FLETES (#) MAYO'!AE257*AE$4,IF($C257=$D$5,'FLETES (#) MAYO'!AE257*AE$5,0))))</f>
        <v>0</v>
      </c>
      <c r="AF257" s="179">
        <f>IF($C257=$D$2,'FLETES (#) MAYO'!AF257*AF$2,IF($C257=$D$3,'FLETES (#) MAYO'!AF257*AF$3,IF($C257=$D$4,'FLETES (#) MAYO'!AF257*AF$4,IF($C257=$D$5,'FLETES (#) MAYO'!AF257*AF$5,0))))</f>
        <v>0</v>
      </c>
      <c r="AG257" s="179">
        <f>IF($C257=$D$2,'FLETES (#) MAYO'!AG257*AG$2,IF($C257=$D$3,'FLETES (#) MAYO'!AG257*AG$3,IF($C257=$D$4,'FLETES (#) MAYO'!AG257*AG$4,IF($C257=$D$5,'FLETES (#) MAYO'!AG257*AG$5,0))))</f>
        <v>0</v>
      </c>
      <c r="AH257" s="179">
        <f>IF($C257=$D$2,'FLETES (#) MAYO'!AH257*AH$2,IF($C257=$D$3,'FLETES (#) MAYO'!AH257*AH$3,IF($C257=$D$4,'FLETES (#) MAYO'!AH257*AH$4,IF($C257=$D$5,'FLETES (#) MAYO'!AH257*AH$5,0))))</f>
        <v>0</v>
      </c>
      <c r="AI257" s="179">
        <f>IF($C257=$D$2,'FLETES (#) MAYO'!AI257*AI$2,IF($C257=$D$3,'FLETES (#) MAYO'!AI257*AI$3,IF($C257=$D$4,'FLETES (#) MAYO'!AI257*AI$4,IF($C257=$D$5,'FLETES (#) MAYO'!AI257*AI$5,0))))</f>
        <v>0</v>
      </c>
      <c r="AJ257" s="179">
        <f>IF($C257=$D$2,'FLETES (#) MAYO'!AJ257*AJ$2,IF($C257=$D$3,'FLETES (#) MAYO'!AJ257*AJ$3,IF($C257=$D$4,'FLETES (#) MAYO'!AJ257*AJ$4,IF($C257=$D$5,'FLETES (#) MAYO'!AJ257*AJ$5,0))))</f>
        <v>0</v>
      </c>
      <c r="AK257" s="179">
        <f>IF($C257=$D$2,'FLETES (#) MAYO'!AK257*AK$2,IF($C257=$D$3,'FLETES (#) MAYO'!AK257*AK$3,IF($C257=$D$4,'FLETES (#) MAYO'!AK257*AK$4,IF($C257=$D$5,'FLETES (#) MAYO'!AK257*AK$5,0))))</f>
        <v>0</v>
      </c>
      <c r="AL257" s="179">
        <f>IF($C257=$D$2,'FLETES (#) MAYO'!AL257*AL$2,IF($C257=$D$3,'FLETES (#) MAYO'!AL257*AL$3,IF($C257=$D$4,'FLETES (#) MAYO'!AL257*AL$4,IF($C257=$D$5,'FLETES (#) MAYO'!AL257*AL$5,0))))</f>
        <v>0</v>
      </c>
      <c r="AM257" s="179">
        <f>IF($C257=$D$2,'FLETES (#) MAYO'!AM257*AM$2,IF($C257=$D$3,'FLETES (#) MAYO'!AM257*AM$3,IF($C257=$D$4,'FLETES (#) MAYO'!AM257*AM$4,IF($C257=$D$5,'FLETES (#) MAYO'!AM257*AM$5,0))))</f>
        <v>0</v>
      </c>
    </row>
    <row r="258" spans="1:39">
      <c r="A258" s="141"/>
      <c r="B258" s="165"/>
      <c r="C258" s="165"/>
      <c r="D258" s="178">
        <f t="shared" si="0"/>
        <v>0</v>
      </c>
      <c r="E258" s="179">
        <f>IF($C258=$D$2,'FLETES (#) MAYO'!E258*E$2,IF($C258=$D$3,'FLETES (#) MAYO'!E258*E$3,IF($C258=$D$4,'FLETES (#) MAYO'!E258*E$4,IF($C258=$D$5,'FLETES (#) MAYO'!E258*E$5,0))))</f>
        <v>0</v>
      </c>
      <c r="F258" s="179">
        <f>IF($C258=$D$2,'FLETES (#) MAYO'!F258*F$2,IF($C258=$D$3,'FLETES (#) MAYO'!F258*F$3,IF($C258=$D$4,'FLETES (#) MAYO'!F258*F$4,IF($C258=$D$5,'FLETES (#) MAYO'!F258*F$5,0))))</f>
        <v>0</v>
      </c>
      <c r="G258" s="179">
        <f>IF($C258=$D$2,'FLETES (#) MAYO'!G258*G$2,IF($C258=$D$3,'FLETES (#) MAYO'!G258*G$3,IF($C258=$D$4,'FLETES (#) MAYO'!G258*G$4,IF($C258=$D$5,'FLETES (#) MAYO'!G258*G$5,0))))</f>
        <v>0</v>
      </c>
      <c r="H258" s="179">
        <f>IF($C258=$D$2,'FLETES (#) MAYO'!H258*H$2,IF($C258=$D$3,'FLETES (#) MAYO'!H258*H$3,IF($C258=$D$4,'FLETES (#) MAYO'!H258*H$4,IF($C258=$D$5,'FLETES (#) MAYO'!H258*H$5,0))))</f>
        <v>0</v>
      </c>
      <c r="I258" s="179">
        <f>IF($C258=$D$2,'FLETES (#) MAYO'!I258*I$2,IF($C258=$D$3,'FLETES (#) MAYO'!I258*I$3,IF($C258=$D$4,'FLETES (#) MAYO'!I258*I$4,IF($C258=$D$5,'FLETES (#) MAYO'!I258*I$5,0))))</f>
        <v>0</v>
      </c>
      <c r="J258" s="179">
        <f>IF($C258=$D$2,'FLETES (#) MAYO'!J258*J$2,IF($C258=$D$3,'FLETES (#) MAYO'!J258*J$3,IF($C258=$D$4,'FLETES (#) MAYO'!J258*J$4,IF($C258=$D$5,'FLETES (#) MAYO'!J258*J$5,0))))</f>
        <v>0</v>
      </c>
      <c r="K258" s="179">
        <f>IF($C258=$D$2,'FLETES (#) MAYO'!K258*K$2,IF($C258=$D$3,'FLETES (#) MAYO'!K258*K$3,IF($C258=$D$4,'FLETES (#) MAYO'!K258*K$4,IF($C258=$D$5,'FLETES (#) MAYO'!K258*K$5,0))))</f>
        <v>0</v>
      </c>
      <c r="L258" s="179">
        <f>IF($C258=$D$2,'FLETES (#) MAYO'!L258*L$2,IF($C258=$D$3,'FLETES (#) MAYO'!L258*L$3,IF($C258=$D$4,'FLETES (#) MAYO'!L258*L$4,IF($C258=$D$5,'FLETES (#) MAYO'!L258*L$5,0))))</f>
        <v>0</v>
      </c>
      <c r="M258" s="179">
        <f>IF($C258=$D$2,'FLETES (#) MAYO'!M258*M$2,IF($C258=$D$3,'FLETES (#) MAYO'!M258*M$3,IF($C258=$D$4,'FLETES (#) MAYO'!M258*M$4,IF($C258=$D$5,'FLETES (#) MAYO'!M258*M$5,0))))</f>
        <v>0</v>
      </c>
      <c r="N258" s="179">
        <f>IF($C258=$D$2,'FLETES (#) MAYO'!N258*N$2,IF($C258=$D$3,'FLETES (#) MAYO'!N258*N$3,IF($C258=$D$4,'FLETES (#) MAYO'!N258*N$4,IF($C258=$D$5,'FLETES (#) MAYO'!N258*N$5,0))))</f>
        <v>0</v>
      </c>
      <c r="O258" s="179">
        <f>IF($C258=$D$2,'FLETES (#) MAYO'!O258*O$2,IF($C258=$D$3,'FLETES (#) MAYO'!O258*O$3,IF($C258=$D$4,'FLETES (#) MAYO'!O258*O$4,IF($C258=$D$5,'FLETES (#) MAYO'!O258*O$5,0))))</f>
        <v>0</v>
      </c>
      <c r="P258" s="179">
        <f>IF($C258=$D$2,'FLETES (#) MAYO'!P258*P$2,IF($C258=$D$3,'FLETES (#) MAYO'!P258*P$3,IF($C258=$D$4,'FLETES (#) MAYO'!P258*P$4,IF($C258=$D$5,'FLETES (#) MAYO'!P258*P$5,0))))</f>
        <v>0</v>
      </c>
      <c r="Q258" s="179">
        <f>IF($C258=$D$2,'FLETES (#) MAYO'!Q258*Q$2,IF($C258=$D$3,'FLETES (#) MAYO'!Q258*Q$3,IF($C258=$D$4,'FLETES (#) MAYO'!Q258*Q$4,IF($C258=$D$5,'FLETES (#) MAYO'!Q258*Q$5,0))))</f>
        <v>0</v>
      </c>
      <c r="R258" s="179">
        <f>IF($C258=$D$2,'FLETES (#) MAYO'!R258*R$2,IF($C258=$D$3,'FLETES (#) MAYO'!R258*R$3,IF($C258=$D$4,'FLETES (#) MAYO'!R258*R$4,IF($C258=$D$5,'FLETES (#) MAYO'!R258*R$5,0))))</f>
        <v>0</v>
      </c>
      <c r="S258" s="179">
        <f>IF($C258=$D$2,'FLETES (#) MAYO'!S258*S$2,IF($C258=$D$3,'FLETES (#) MAYO'!S258*S$3,IF($C258=$D$4,'FLETES (#) MAYO'!S258*S$4,IF($C258=$D$5,'FLETES (#) MAYO'!S258*S$5,0))))</f>
        <v>0</v>
      </c>
      <c r="T258" s="179">
        <f>IF($C258=$D$2,'FLETES (#) MAYO'!T258*T$2,IF($C258=$D$3,'FLETES (#) MAYO'!T258*T$3,IF($C258=$D$4,'FLETES (#) MAYO'!T258*T$4,IF($C258=$D$5,'FLETES (#) MAYO'!T258*T$5,0))))</f>
        <v>0</v>
      </c>
      <c r="U258" s="179">
        <f>IF($C258=$D$2,'FLETES (#) MAYO'!U258*U$2,IF($C258=$D$3,'FLETES (#) MAYO'!U258*U$3,IF($C258=$D$4,'FLETES (#) MAYO'!U258*U$4,IF($C258=$D$5,'FLETES (#) MAYO'!U258*U$5,0))))</f>
        <v>0</v>
      </c>
      <c r="V258" s="179">
        <f>IF($C258=$D$2,'FLETES (#) MAYO'!V258*V$2,IF($C258=$D$3,'FLETES (#) MAYO'!V258*V$3,IF($C258=$D$4,'FLETES (#) MAYO'!V258*V$4,IF($C258=$D$5,'FLETES (#) MAYO'!V258*V$5,0))))</f>
        <v>0</v>
      </c>
      <c r="W258" s="179">
        <f>IF($C258=$D$2,'FLETES (#) MAYO'!W258*W$2,IF($C258=$D$3,'FLETES (#) MAYO'!W258*W$3,IF($C258=$D$4,'FLETES (#) MAYO'!W258*W$4,IF($C258=$D$5,'FLETES (#) MAYO'!W258*W$5,0))))</f>
        <v>0</v>
      </c>
      <c r="X258" s="179">
        <f>IF($C258=$D$2,'FLETES (#) MAYO'!X258*X$2,IF($C258=$D$3,'FLETES (#) MAYO'!X258*X$3,IF($C258=$D$4,'FLETES (#) MAYO'!X258*X$4,IF($C258=$D$5,'FLETES (#) MAYO'!X258*X$5,0))))</f>
        <v>0</v>
      </c>
      <c r="Y258" s="179">
        <f>IF($C258=$D$2,'FLETES (#) MAYO'!Y258*Y$2,IF($C258=$D$3,'FLETES (#) MAYO'!Y258*Y$3,IF($C258=$D$4,'FLETES (#) MAYO'!Y258*Y$4,IF($C258=$D$5,'FLETES (#) MAYO'!Y258*Y$5,0))))</f>
        <v>0</v>
      </c>
      <c r="Z258" s="179">
        <f>IF($C258=$D$2,'FLETES (#) MAYO'!Z258*Z$2,IF($C258=$D$3,'FLETES (#) MAYO'!Z258*Z$3,IF($C258=$D$4,'FLETES (#) MAYO'!Z258*Z$4,IF($C258=$D$5,'FLETES (#) MAYO'!Z258*Z$5,0))))</f>
        <v>0</v>
      </c>
      <c r="AA258" s="179">
        <f>IF($C258=$D$2,'FLETES (#) MAYO'!AA258*AA$2,IF($C258=$D$3,'FLETES (#) MAYO'!AA258*AA$3,IF($C258=$D$4,'FLETES (#) MAYO'!AA258*AA$4,IF($C258=$D$5,'FLETES (#) MAYO'!AA258*AA$5,0))))</f>
        <v>0</v>
      </c>
      <c r="AB258" s="179">
        <f>IF($C258=$D$2,'FLETES (#) MAYO'!AB258*AB$2,IF($C258=$D$3,'FLETES (#) MAYO'!AB258*AB$3,IF($C258=$D$4,'FLETES (#) MAYO'!AB258*AB$4,IF($C258=$D$5,'FLETES (#) MAYO'!AB258*AB$5,0))))</f>
        <v>0</v>
      </c>
      <c r="AC258" s="179">
        <f>IF($C258=$D$2,'FLETES (#) MAYO'!AC258*AC$2,IF($C258=$D$3,'FLETES (#) MAYO'!AC258*AC$3,IF($C258=$D$4,'FLETES (#) MAYO'!AC258*AC$4,IF($C258=$D$5,'FLETES (#) MAYO'!AC258*AC$5,0))))</f>
        <v>0</v>
      </c>
      <c r="AD258" s="179">
        <f>IF($C258=$D$2,'FLETES (#) MAYO'!AD258*AD$2,IF($C258=$D$3,'FLETES (#) MAYO'!AD258*AD$3,IF($C258=$D$4,'FLETES (#) MAYO'!AD258*AD$4,IF($C258=$D$5,'FLETES (#) MAYO'!AD258*AD$5,0))))</f>
        <v>0</v>
      </c>
      <c r="AE258" s="179">
        <f>IF($C258=$D$2,'FLETES (#) MAYO'!AE258*AE$2,IF($C258=$D$3,'FLETES (#) MAYO'!AE258*AE$3,IF($C258=$D$4,'FLETES (#) MAYO'!AE258*AE$4,IF($C258=$D$5,'FLETES (#) MAYO'!AE258*AE$5,0))))</f>
        <v>0</v>
      </c>
      <c r="AF258" s="179">
        <f>IF($C258=$D$2,'FLETES (#) MAYO'!AF258*AF$2,IF($C258=$D$3,'FLETES (#) MAYO'!AF258*AF$3,IF($C258=$D$4,'FLETES (#) MAYO'!AF258*AF$4,IF($C258=$D$5,'FLETES (#) MAYO'!AF258*AF$5,0))))</f>
        <v>0</v>
      </c>
      <c r="AG258" s="179">
        <f>IF($C258=$D$2,'FLETES (#) MAYO'!AG258*AG$2,IF($C258=$D$3,'FLETES (#) MAYO'!AG258*AG$3,IF($C258=$D$4,'FLETES (#) MAYO'!AG258*AG$4,IF($C258=$D$5,'FLETES (#) MAYO'!AG258*AG$5,0))))</f>
        <v>0</v>
      </c>
      <c r="AH258" s="179">
        <f>IF($C258=$D$2,'FLETES (#) MAYO'!AH258*AH$2,IF($C258=$D$3,'FLETES (#) MAYO'!AH258*AH$3,IF($C258=$D$4,'FLETES (#) MAYO'!AH258*AH$4,IF($C258=$D$5,'FLETES (#) MAYO'!AH258*AH$5,0))))</f>
        <v>0</v>
      </c>
      <c r="AI258" s="179">
        <f>IF($C258=$D$2,'FLETES (#) MAYO'!AI258*AI$2,IF($C258=$D$3,'FLETES (#) MAYO'!AI258*AI$3,IF($C258=$D$4,'FLETES (#) MAYO'!AI258*AI$4,IF($C258=$D$5,'FLETES (#) MAYO'!AI258*AI$5,0))))</f>
        <v>0</v>
      </c>
      <c r="AJ258" s="179">
        <f>IF($C258=$D$2,'FLETES (#) MAYO'!AJ258*AJ$2,IF($C258=$D$3,'FLETES (#) MAYO'!AJ258*AJ$3,IF($C258=$D$4,'FLETES (#) MAYO'!AJ258*AJ$4,IF($C258=$D$5,'FLETES (#) MAYO'!AJ258*AJ$5,0))))</f>
        <v>0</v>
      </c>
      <c r="AK258" s="179">
        <f>IF($C258=$D$2,'FLETES (#) MAYO'!AK258*AK$2,IF($C258=$D$3,'FLETES (#) MAYO'!AK258*AK$3,IF($C258=$D$4,'FLETES (#) MAYO'!AK258*AK$4,IF($C258=$D$5,'FLETES (#) MAYO'!AK258*AK$5,0))))</f>
        <v>0</v>
      </c>
      <c r="AL258" s="179">
        <f>IF($C258=$D$2,'FLETES (#) MAYO'!AL258*AL$2,IF($C258=$D$3,'FLETES (#) MAYO'!AL258*AL$3,IF($C258=$D$4,'FLETES (#) MAYO'!AL258*AL$4,IF($C258=$D$5,'FLETES (#) MAYO'!AL258*AL$5,0))))</f>
        <v>0</v>
      </c>
      <c r="AM258" s="179">
        <f>IF($C258=$D$2,'FLETES (#) MAYO'!AM258*AM$2,IF($C258=$D$3,'FLETES (#) MAYO'!AM258*AM$3,IF($C258=$D$4,'FLETES (#) MAYO'!AM258*AM$4,IF($C258=$D$5,'FLETES (#) MAYO'!AM258*AM$5,0))))</f>
        <v>0</v>
      </c>
    </row>
    <row r="259" spans="1:39">
      <c r="A259" s="141"/>
      <c r="B259" s="165"/>
      <c r="C259" s="165"/>
      <c r="D259" s="178">
        <f t="shared" si="0"/>
        <v>0</v>
      </c>
      <c r="E259" s="179">
        <f>IF($C259=$D$2,'FLETES (#) MAYO'!E259*E$2,IF($C259=$D$3,'FLETES (#) MAYO'!E259*E$3,IF($C259=$D$4,'FLETES (#) MAYO'!E259*E$4,IF($C259=$D$5,'FLETES (#) MAYO'!E259*E$5,0))))</f>
        <v>0</v>
      </c>
      <c r="F259" s="179">
        <f>IF($C259=$D$2,'FLETES (#) MAYO'!F259*F$2,IF($C259=$D$3,'FLETES (#) MAYO'!F259*F$3,IF($C259=$D$4,'FLETES (#) MAYO'!F259*F$4,IF($C259=$D$5,'FLETES (#) MAYO'!F259*F$5,0))))</f>
        <v>0</v>
      </c>
      <c r="G259" s="179">
        <f>IF($C259=$D$2,'FLETES (#) MAYO'!G259*G$2,IF($C259=$D$3,'FLETES (#) MAYO'!G259*G$3,IF($C259=$D$4,'FLETES (#) MAYO'!G259*G$4,IF($C259=$D$5,'FLETES (#) MAYO'!G259*G$5,0))))</f>
        <v>0</v>
      </c>
      <c r="H259" s="179">
        <f>IF($C259=$D$2,'FLETES (#) MAYO'!H259*H$2,IF($C259=$D$3,'FLETES (#) MAYO'!H259*H$3,IF($C259=$D$4,'FLETES (#) MAYO'!H259*H$4,IF($C259=$D$5,'FLETES (#) MAYO'!H259*H$5,0))))</f>
        <v>0</v>
      </c>
      <c r="I259" s="179">
        <f>IF($C259=$D$2,'FLETES (#) MAYO'!I259*I$2,IF($C259=$D$3,'FLETES (#) MAYO'!I259*I$3,IF($C259=$D$4,'FLETES (#) MAYO'!I259*I$4,IF($C259=$D$5,'FLETES (#) MAYO'!I259*I$5,0))))</f>
        <v>0</v>
      </c>
      <c r="J259" s="179">
        <f>IF($C259=$D$2,'FLETES (#) MAYO'!J259*J$2,IF($C259=$D$3,'FLETES (#) MAYO'!J259*J$3,IF($C259=$D$4,'FLETES (#) MAYO'!J259*J$4,IF($C259=$D$5,'FLETES (#) MAYO'!J259*J$5,0))))</f>
        <v>0</v>
      </c>
      <c r="K259" s="179">
        <f>IF($C259=$D$2,'FLETES (#) MAYO'!K259*K$2,IF($C259=$D$3,'FLETES (#) MAYO'!K259*K$3,IF($C259=$D$4,'FLETES (#) MAYO'!K259*K$4,IF($C259=$D$5,'FLETES (#) MAYO'!K259*K$5,0))))</f>
        <v>0</v>
      </c>
      <c r="L259" s="179">
        <f>IF($C259=$D$2,'FLETES (#) MAYO'!L259*L$2,IF($C259=$D$3,'FLETES (#) MAYO'!L259*L$3,IF($C259=$D$4,'FLETES (#) MAYO'!L259*L$4,IF($C259=$D$5,'FLETES (#) MAYO'!L259*L$5,0))))</f>
        <v>0</v>
      </c>
      <c r="M259" s="179">
        <f>IF($C259=$D$2,'FLETES (#) MAYO'!M259*M$2,IF($C259=$D$3,'FLETES (#) MAYO'!M259*M$3,IF($C259=$D$4,'FLETES (#) MAYO'!M259*M$4,IF($C259=$D$5,'FLETES (#) MAYO'!M259*M$5,0))))</f>
        <v>0</v>
      </c>
      <c r="N259" s="179">
        <f>IF($C259=$D$2,'FLETES (#) MAYO'!N259*N$2,IF($C259=$D$3,'FLETES (#) MAYO'!N259*N$3,IF($C259=$D$4,'FLETES (#) MAYO'!N259*N$4,IF($C259=$D$5,'FLETES (#) MAYO'!N259*N$5,0))))</f>
        <v>0</v>
      </c>
      <c r="O259" s="179">
        <f>IF($C259=$D$2,'FLETES (#) MAYO'!O259*O$2,IF($C259=$D$3,'FLETES (#) MAYO'!O259*O$3,IF($C259=$D$4,'FLETES (#) MAYO'!O259*O$4,IF($C259=$D$5,'FLETES (#) MAYO'!O259*O$5,0))))</f>
        <v>0</v>
      </c>
      <c r="P259" s="179">
        <f>IF($C259=$D$2,'FLETES (#) MAYO'!P259*P$2,IF($C259=$D$3,'FLETES (#) MAYO'!P259*P$3,IF($C259=$D$4,'FLETES (#) MAYO'!P259*P$4,IF($C259=$D$5,'FLETES (#) MAYO'!P259*P$5,0))))</f>
        <v>0</v>
      </c>
      <c r="Q259" s="179">
        <f>IF($C259=$D$2,'FLETES (#) MAYO'!Q259*Q$2,IF($C259=$D$3,'FLETES (#) MAYO'!Q259*Q$3,IF($C259=$D$4,'FLETES (#) MAYO'!Q259*Q$4,IF($C259=$D$5,'FLETES (#) MAYO'!Q259*Q$5,0))))</f>
        <v>0</v>
      </c>
      <c r="R259" s="179">
        <f>IF($C259=$D$2,'FLETES (#) MAYO'!R259*R$2,IF($C259=$D$3,'FLETES (#) MAYO'!R259*R$3,IF($C259=$D$4,'FLETES (#) MAYO'!R259*R$4,IF($C259=$D$5,'FLETES (#) MAYO'!R259*R$5,0))))</f>
        <v>0</v>
      </c>
      <c r="S259" s="179">
        <f>IF($C259=$D$2,'FLETES (#) MAYO'!S259*S$2,IF($C259=$D$3,'FLETES (#) MAYO'!S259*S$3,IF($C259=$D$4,'FLETES (#) MAYO'!S259*S$4,IF($C259=$D$5,'FLETES (#) MAYO'!S259*S$5,0))))</f>
        <v>0</v>
      </c>
      <c r="T259" s="179">
        <f>IF($C259=$D$2,'FLETES (#) MAYO'!T259*T$2,IF($C259=$D$3,'FLETES (#) MAYO'!T259*T$3,IF($C259=$D$4,'FLETES (#) MAYO'!T259*T$4,IF($C259=$D$5,'FLETES (#) MAYO'!T259*T$5,0))))</f>
        <v>0</v>
      </c>
      <c r="U259" s="179">
        <f>IF($C259=$D$2,'FLETES (#) MAYO'!U259*U$2,IF($C259=$D$3,'FLETES (#) MAYO'!U259*U$3,IF($C259=$D$4,'FLETES (#) MAYO'!U259*U$4,IF($C259=$D$5,'FLETES (#) MAYO'!U259*U$5,0))))</f>
        <v>0</v>
      </c>
      <c r="V259" s="179">
        <f>IF($C259=$D$2,'FLETES (#) MAYO'!V259*V$2,IF($C259=$D$3,'FLETES (#) MAYO'!V259*V$3,IF($C259=$D$4,'FLETES (#) MAYO'!V259*V$4,IF($C259=$D$5,'FLETES (#) MAYO'!V259*V$5,0))))</f>
        <v>0</v>
      </c>
      <c r="W259" s="179">
        <f>IF($C259=$D$2,'FLETES (#) MAYO'!W259*W$2,IF($C259=$D$3,'FLETES (#) MAYO'!W259*W$3,IF($C259=$D$4,'FLETES (#) MAYO'!W259*W$4,IF($C259=$D$5,'FLETES (#) MAYO'!W259*W$5,0))))</f>
        <v>0</v>
      </c>
      <c r="X259" s="179">
        <f>IF($C259=$D$2,'FLETES (#) MAYO'!X259*X$2,IF($C259=$D$3,'FLETES (#) MAYO'!X259*X$3,IF($C259=$D$4,'FLETES (#) MAYO'!X259*X$4,IF($C259=$D$5,'FLETES (#) MAYO'!X259*X$5,0))))</f>
        <v>0</v>
      </c>
      <c r="Y259" s="179">
        <f>IF($C259=$D$2,'FLETES (#) MAYO'!Y259*Y$2,IF($C259=$D$3,'FLETES (#) MAYO'!Y259*Y$3,IF($C259=$D$4,'FLETES (#) MAYO'!Y259*Y$4,IF($C259=$D$5,'FLETES (#) MAYO'!Y259*Y$5,0))))</f>
        <v>0</v>
      </c>
      <c r="Z259" s="179">
        <f>IF($C259=$D$2,'FLETES (#) MAYO'!Z259*Z$2,IF($C259=$D$3,'FLETES (#) MAYO'!Z259*Z$3,IF($C259=$D$4,'FLETES (#) MAYO'!Z259*Z$4,IF($C259=$D$5,'FLETES (#) MAYO'!Z259*Z$5,0))))</f>
        <v>0</v>
      </c>
      <c r="AA259" s="179">
        <f>IF($C259=$D$2,'FLETES (#) MAYO'!AA259*AA$2,IF($C259=$D$3,'FLETES (#) MAYO'!AA259*AA$3,IF($C259=$D$4,'FLETES (#) MAYO'!AA259*AA$4,IF($C259=$D$5,'FLETES (#) MAYO'!AA259*AA$5,0))))</f>
        <v>0</v>
      </c>
      <c r="AB259" s="179">
        <f>IF($C259=$D$2,'FLETES (#) MAYO'!AB259*AB$2,IF($C259=$D$3,'FLETES (#) MAYO'!AB259*AB$3,IF($C259=$D$4,'FLETES (#) MAYO'!AB259*AB$4,IF($C259=$D$5,'FLETES (#) MAYO'!AB259*AB$5,0))))</f>
        <v>0</v>
      </c>
      <c r="AC259" s="179">
        <f>IF($C259=$D$2,'FLETES (#) MAYO'!AC259*AC$2,IF($C259=$D$3,'FLETES (#) MAYO'!AC259*AC$3,IF($C259=$D$4,'FLETES (#) MAYO'!AC259*AC$4,IF($C259=$D$5,'FLETES (#) MAYO'!AC259*AC$5,0))))</f>
        <v>0</v>
      </c>
      <c r="AD259" s="179">
        <f>IF($C259=$D$2,'FLETES (#) MAYO'!AD259*AD$2,IF($C259=$D$3,'FLETES (#) MAYO'!AD259*AD$3,IF($C259=$D$4,'FLETES (#) MAYO'!AD259*AD$4,IF($C259=$D$5,'FLETES (#) MAYO'!AD259*AD$5,0))))</f>
        <v>0</v>
      </c>
      <c r="AE259" s="179">
        <f>IF($C259=$D$2,'FLETES (#) MAYO'!AE259*AE$2,IF($C259=$D$3,'FLETES (#) MAYO'!AE259*AE$3,IF($C259=$D$4,'FLETES (#) MAYO'!AE259*AE$4,IF($C259=$D$5,'FLETES (#) MAYO'!AE259*AE$5,0))))</f>
        <v>0</v>
      </c>
      <c r="AF259" s="179">
        <f>IF($C259=$D$2,'FLETES (#) MAYO'!AF259*AF$2,IF($C259=$D$3,'FLETES (#) MAYO'!AF259*AF$3,IF($C259=$D$4,'FLETES (#) MAYO'!AF259*AF$4,IF($C259=$D$5,'FLETES (#) MAYO'!AF259*AF$5,0))))</f>
        <v>0</v>
      </c>
      <c r="AG259" s="179">
        <f>IF($C259=$D$2,'FLETES (#) MAYO'!AG259*AG$2,IF($C259=$D$3,'FLETES (#) MAYO'!AG259*AG$3,IF($C259=$D$4,'FLETES (#) MAYO'!AG259*AG$4,IF($C259=$D$5,'FLETES (#) MAYO'!AG259*AG$5,0))))</f>
        <v>0</v>
      </c>
      <c r="AH259" s="179">
        <f>IF($C259=$D$2,'FLETES (#) MAYO'!AH259*AH$2,IF($C259=$D$3,'FLETES (#) MAYO'!AH259*AH$3,IF($C259=$D$4,'FLETES (#) MAYO'!AH259*AH$4,IF($C259=$D$5,'FLETES (#) MAYO'!AH259*AH$5,0))))</f>
        <v>0</v>
      </c>
      <c r="AI259" s="179">
        <f>IF($C259=$D$2,'FLETES (#) MAYO'!AI259*AI$2,IF($C259=$D$3,'FLETES (#) MAYO'!AI259*AI$3,IF($C259=$D$4,'FLETES (#) MAYO'!AI259*AI$4,IF($C259=$D$5,'FLETES (#) MAYO'!AI259*AI$5,0))))</f>
        <v>0</v>
      </c>
      <c r="AJ259" s="179">
        <f>IF($C259=$D$2,'FLETES (#) MAYO'!AJ259*AJ$2,IF($C259=$D$3,'FLETES (#) MAYO'!AJ259*AJ$3,IF($C259=$D$4,'FLETES (#) MAYO'!AJ259*AJ$4,IF($C259=$D$5,'FLETES (#) MAYO'!AJ259*AJ$5,0))))</f>
        <v>0</v>
      </c>
      <c r="AK259" s="179">
        <f>IF($C259=$D$2,'FLETES (#) MAYO'!AK259*AK$2,IF($C259=$D$3,'FLETES (#) MAYO'!AK259*AK$3,IF($C259=$D$4,'FLETES (#) MAYO'!AK259*AK$4,IF($C259=$D$5,'FLETES (#) MAYO'!AK259*AK$5,0))))</f>
        <v>0</v>
      </c>
      <c r="AL259" s="179">
        <f>IF($C259=$D$2,'FLETES (#) MAYO'!AL259*AL$2,IF($C259=$D$3,'FLETES (#) MAYO'!AL259*AL$3,IF($C259=$D$4,'FLETES (#) MAYO'!AL259*AL$4,IF($C259=$D$5,'FLETES (#) MAYO'!AL259*AL$5,0))))</f>
        <v>0</v>
      </c>
      <c r="AM259" s="179">
        <f>IF($C259=$D$2,'FLETES (#) MAYO'!AM259*AM$2,IF($C259=$D$3,'FLETES (#) MAYO'!AM259*AM$3,IF($C259=$D$4,'FLETES (#) MAYO'!AM259*AM$4,IF($C259=$D$5,'FLETES (#) MAYO'!AM259*AM$5,0))))</f>
        <v>0</v>
      </c>
    </row>
    <row r="260" spans="1:39">
      <c r="A260" s="141"/>
      <c r="B260" s="165"/>
      <c r="C260" s="165"/>
      <c r="D260" s="178">
        <f t="shared" si="0"/>
        <v>0</v>
      </c>
      <c r="E260" s="179">
        <f>IF($C260=$D$2,'FLETES (#) MAYO'!E260*E$2,IF($C260=$D$3,'FLETES (#) MAYO'!E260*E$3,IF($C260=$D$4,'FLETES (#) MAYO'!E260*E$4,IF($C260=$D$5,'FLETES (#) MAYO'!E260*E$5,0))))</f>
        <v>0</v>
      </c>
      <c r="F260" s="179">
        <f>IF($C260=$D$2,'FLETES (#) MAYO'!F260*F$2,IF($C260=$D$3,'FLETES (#) MAYO'!F260*F$3,IF($C260=$D$4,'FLETES (#) MAYO'!F260*F$4,IF($C260=$D$5,'FLETES (#) MAYO'!F260*F$5,0))))</f>
        <v>0</v>
      </c>
      <c r="G260" s="179">
        <f>IF($C260=$D$2,'FLETES (#) MAYO'!G260*G$2,IF($C260=$D$3,'FLETES (#) MAYO'!G260*G$3,IF($C260=$D$4,'FLETES (#) MAYO'!G260*G$4,IF($C260=$D$5,'FLETES (#) MAYO'!G260*G$5,0))))</f>
        <v>0</v>
      </c>
      <c r="H260" s="179">
        <f>IF($C260=$D$2,'FLETES (#) MAYO'!H260*H$2,IF($C260=$D$3,'FLETES (#) MAYO'!H260*H$3,IF($C260=$D$4,'FLETES (#) MAYO'!H260*H$4,IF($C260=$D$5,'FLETES (#) MAYO'!H260*H$5,0))))</f>
        <v>0</v>
      </c>
      <c r="I260" s="179">
        <f>IF($C260=$D$2,'FLETES (#) MAYO'!I260*I$2,IF($C260=$D$3,'FLETES (#) MAYO'!I260*I$3,IF($C260=$D$4,'FLETES (#) MAYO'!I260*I$4,IF($C260=$D$5,'FLETES (#) MAYO'!I260*I$5,0))))</f>
        <v>0</v>
      </c>
      <c r="J260" s="179">
        <f>IF($C260=$D$2,'FLETES (#) MAYO'!J260*J$2,IF($C260=$D$3,'FLETES (#) MAYO'!J260*J$3,IF($C260=$D$4,'FLETES (#) MAYO'!J260*J$4,IF($C260=$D$5,'FLETES (#) MAYO'!J260*J$5,0))))</f>
        <v>0</v>
      </c>
      <c r="K260" s="179">
        <f>IF($C260=$D$2,'FLETES (#) MAYO'!K260*K$2,IF($C260=$D$3,'FLETES (#) MAYO'!K260*K$3,IF($C260=$D$4,'FLETES (#) MAYO'!K260*K$4,IF($C260=$D$5,'FLETES (#) MAYO'!K260*K$5,0))))</f>
        <v>0</v>
      </c>
      <c r="L260" s="179">
        <f>IF($C260=$D$2,'FLETES (#) MAYO'!L260*L$2,IF($C260=$D$3,'FLETES (#) MAYO'!L260*L$3,IF($C260=$D$4,'FLETES (#) MAYO'!L260*L$4,IF($C260=$D$5,'FLETES (#) MAYO'!L260*L$5,0))))</f>
        <v>0</v>
      </c>
      <c r="M260" s="179">
        <f>IF($C260=$D$2,'FLETES (#) MAYO'!M260*M$2,IF($C260=$D$3,'FLETES (#) MAYO'!M260*M$3,IF($C260=$D$4,'FLETES (#) MAYO'!M260*M$4,IF($C260=$D$5,'FLETES (#) MAYO'!M260*M$5,0))))</f>
        <v>0</v>
      </c>
      <c r="N260" s="179">
        <f>IF($C260=$D$2,'FLETES (#) MAYO'!N260*N$2,IF($C260=$D$3,'FLETES (#) MAYO'!N260*N$3,IF($C260=$D$4,'FLETES (#) MAYO'!N260*N$4,IF($C260=$D$5,'FLETES (#) MAYO'!N260*N$5,0))))</f>
        <v>0</v>
      </c>
      <c r="O260" s="179">
        <f>IF($C260=$D$2,'FLETES (#) MAYO'!O260*O$2,IF($C260=$D$3,'FLETES (#) MAYO'!O260*O$3,IF($C260=$D$4,'FLETES (#) MAYO'!O260*O$4,IF($C260=$D$5,'FLETES (#) MAYO'!O260*O$5,0))))</f>
        <v>0</v>
      </c>
      <c r="P260" s="179">
        <f>IF($C260=$D$2,'FLETES (#) MAYO'!P260*P$2,IF($C260=$D$3,'FLETES (#) MAYO'!P260*P$3,IF($C260=$D$4,'FLETES (#) MAYO'!P260*P$4,IF($C260=$D$5,'FLETES (#) MAYO'!P260*P$5,0))))</f>
        <v>0</v>
      </c>
      <c r="Q260" s="179">
        <f>IF($C260=$D$2,'FLETES (#) MAYO'!Q260*Q$2,IF($C260=$D$3,'FLETES (#) MAYO'!Q260*Q$3,IF($C260=$D$4,'FLETES (#) MAYO'!Q260*Q$4,IF($C260=$D$5,'FLETES (#) MAYO'!Q260*Q$5,0))))</f>
        <v>0</v>
      </c>
      <c r="R260" s="179">
        <f>IF($C260=$D$2,'FLETES (#) MAYO'!R260*R$2,IF($C260=$D$3,'FLETES (#) MAYO'!R260*R$3,IF($C260=$D$4,'FLETES (#) MAYO'!R260*R$4,IF($C260=$D$5,'FLETES (#) MAYO'!R260*R$5,0))))</f>
        <v>0</v>
      </c>
      <c r="S260" s="179">
        <f>IF($C260=$D$2,'FLETES (#) MAYO'!S260*S$2,IF($C260=$D$3,'FLETES (#) MAYO'!S260*S$3,IF($C260=$D$4,'FLETES (#) MAYO'!S260*S$4,IF($C260=$D$5,'FLETES (#) MAYO'!S260*S$5,0))))</f>
        <v>0</v>
      </c>
      <c r="T260" s="179">
        <f>IF($C260=$D$2,'FLETES (#) MAYO'!T260*T$2,IF($C260=$D$3,'FLETES (#) MAYO'!T260*T$3,IF($C260=$D$4,'FLETES (#) MAYO'!T260*T$4,IF($C260=$D$5,'FLETES (#) MAYO'!T260*T$5,0))))</f>
        <v>0</v>
      </c>
      <c r="U260" s="179">
        <f>IF($C260=$D$2,'FLETES (#) MAYO'!U260*U$2,IF($C260=$D$3,'FLETES (#) MAYO'!U260*U$3,IF($C260=$D$4,'FLETES (#) MAYO'!U260*U$4,IF($C260=$D$5,'FLETES (#) MAYO'!U260*U$5,0))))</f>
        <v>0</v>
      </c>
      <c r="V260" s="179">
        <f>IF($C260=$D$2,'FLETES (#) MAYO'!V260*V$2,IF($C260=$D$3,'FLETES (#) MAYO'!V260*V$3,IF($C260=$D$4,'FLETES (#) MAYO'!V260*V$4,IF($C260=$D$5,'FLETES (#) MAYO'!V260*V$5,0))))</f>
        <v>0</v>
      </c>
      <c r="W260" s="179">
        <f>IF($C260=$D$2,'FLETES (#) MAYO'!W260*W$2,IF($C260=$D$3,'FLETES (#) MAYO'!W260*W$3,IF($C260=$D$4,'FLETES (#) MAYO'!W260*W$4,IF($C260=$D$5,'FLETES (#) MAYO'!W260*W$5,0))))</f>
        <v>0</v>
      </c>
      <c r="X260" s="179">
        <f>IF($C260=$D$2,'FLETES (#) MAYO'!X260*X$2,IF($C260=$D$3,'FLETES (#) MAYO'!X260*X$3,IF($C260=$D$4,'FLETES (#) MAYO'!X260*X$4,IF($C260=$D$5,'FLETES (#) MAYO'!X260*X$5,0))))</f>
        <v>0</v>
      </c>
      <c r="Y260" s="179">
        <f>IF($C260=$D$2,'FLETES (#) MAYO'!Y260*Y$2,IF($C260=$D$3,'FLETES (#) MAYO'!Y260*Y$3,IF($C260=$D$4,'FLETES (#) MAYO'!Y260*Y$4,IF($C260=$D$5,'FLETES (#) MAYO'!Y260*Y$5,0))))</f>
        <v>0</v>
      </c>
      <c r="Z260" s="179">
        <f>IF($C260=$D$2,'FLETES (#) MAYO'!Z260*Z$2,IF($C260=$D$3,'FLETES (#) MAYO'!Z260*Z$3,IF($C260=$D$4,'FLETES (#) MAYO'!Z260*Z$4,IF($C260=$D$5,'FLETES (#) MAYO'!Z260*Z$5,0))))</f>
        <v>0</v>
      </c>
      <c r="AA260" s="179">
        <f>IF($C260=$D$2,'FLETES (#) MAYO'!AA260*AA$2,IF($C260=$D$3,'FLETES (#) MAYO'!AA260*AA$3,IF($C260=$D$4,'FLETES (#) MAYO'!AA260*AA$4,IF($C260=$D$5,'FLETES (#) MAYO'!AA260*AA$5,0))))</f>
        <v>0</v>
      </c>
      <c r="AB260" s="179">
        <f>IF($C260=$D$2,'FLETES (#) MAYO'!AB260*AB$2,IF($C260=$D$3,'FLETES (#) MAYO'!AB260*AB$3,IF($C260=$D$4,'FLETES (#) MAYO'!AB260*AB$4,IF($C260=$D$5,'FLETES (#) MAYO'!AB260*AB$5,0))))</f>
        <v>0</v>
      </c>
      <c r="AC260" s="179">
        <f>IF($C260=$D$2,'FLETES (#) MAYO'!AC260*AC$2,IF($C260=$D$3,'FLETES (#) MAYO'!AC260*AC$3,IF($C260=$D$4,'FLETES (#) MAYO'!AC260*AC$4,IF($C260=$D$5,'FLETES (#) MAYO'!AC260*AC$5,0))))</f>
        <v>0</v>
      </c>
      <c r="AD260" s="179">
        <f>IF($C260=$D$2,'FLETES (#) MAYO'!AD260*AD$2,IF($C260=$D$3,'FLETES (#) MAYO'!AD260*AD$3,IF($C260=$D$4,'FLETES (#) MAYO'!AD260*AD$4,IF($C260=$D$5,'FLETES (#) MAYO'!AD260*AD$5,0))))</f>
        <v>0</v>
      </c>
      <c r="AE260" s="179">
        <f>IF($C260=$D$2,'FLETES (#) MAYO'!AE260*AE$2,IF($C260=$D$3,'FLETES (#) MAYO'!AE260*AE$3,IF($C260=$D$4,'FLETES (#) MAYO'!AE260*AE$4,IF($C260=$D$5,'FLETES (#) MAYO'!AE260*AE$5,0))))</f>
        <v>0</v>
      </c>
      <c r="AF260" s="179">
        <f>IF($C260=$D$2,'FLETES (#) MAYO'!AF260*AF$2,IF($C260=$D$3,'FLETES (#) MAYO'!AF260*AF$3,IF($C260=$D$4,'FLETES (#) MAYO'!AF260*AF$4,IF($C260=$D$5,'FLETES (#) MAYO'!AF260*AF$5,0))))</f>
        <v>0</v>
      </c>
      <c r="AG260" s="179">
        <f>IF($C260=$D$2,'FLETES (#) MAYO'!AG260*AG$2,IF($C260=$D$3,'FLETES (#) MAYO'!AG260*AG$3,IF($C260=$D$4,'FLETES (#) MAYO'!AG260*AG$4,IF($C260=$D$5,'FLETES (#) MAYO'!AG260*AG$5,0))))</f>
        <v>0</v>
      </c>
      <c r="AH260" s="179">
        <f>IF($C260=$D$2,'FLETES (#) MAYO'!AH260*AH$2,IF($C260=$D$3,'FLETES (#) MAYO'!AH260*AH$3,IF($C260=$D$4,'FLETES (#) MAYO'!AH260*AH$4,IF($C260=$D$5,'FLETES (#) MAYO'!AH260*AH$5,0))))</f>
        <v>0</v>
      </c>
      <c r="AI260" s="179">
        <f>IF($C260=$D$2,'FLETES (#) MAYO'!AI260*AI$2,IF($C260=$D$3,'FLETES (#) MAYO'!AI260*AI$3,IF($C260=$D$4,'FLETES (#) MAYO'!AI260*AI$4,IF($C260=$D$5,'FLETES (#) MAYO'!AI260*AI$5,0))))</f>
        <v>0</v>
      </c>
      <c r="AJ260" s="179">
        <f>IF($C260=$D$2,'FLETES (#) MAYO'!AJ260*AJ$2,IF($C260=$D$3,'FLETES (#) MAYO'!AJ260*AJ$3,IF($C260=$D$4,'FLETES (#) MAYO'!AJ260*AJ$4,IF($C260=$D$5,'FLETES (#) MAYO'!AJ260*AJ$5,0))))</f>
        <v>0</v>
      </c>
      <c r="AK260" s="179">
        <f>IF($C260=$D$2,'FLETES (#) MAYO'!AK260*AK$2,IF($C260=$D$3,'FLETES (#) MAYO'!AK260*AK$3,IF($C260=$D$4,'FLETES (#) MAYO'!AK260*AK$4,IF($C260=$D$5,'FLETES (#) MAYO'!AK260*AK$5,0))))</f>
        <v>0</v>
      </c>
      <c r="AL260" s="179">
        <f>IF($C260=$D$2,'FLETES (#) MAYO'!AL260*AL$2,IF($C260=$D$3,'FLETES (#) MAYO'!AL260*AL$3,IF($C260=$D$4,'FLETES (#) MAYO'!AL260*AL$4,IF($C260=$D$5,'FLETES (#) MAYO'!AL260*AL$5,0))))</f>
        <v>0</v>
      </c>
      <c r="AM260" s="179">
        <f>IF($C260=$D$2,'FLETES (#) MAYO'!AM260*AM$2,IF($C260=$D$3,'FLETES (#) MAYO'!AM260*AM$3,IF($C260=$D$4,'FLETES (#) MAYO'!AM260*AM$4,IF($C260=$D$5,'FLETES (#) MAYO'!AM260*AM$5,0))))</f>
        <v>0</v>
      </c>
    </row>
    <row r="261" spans="1:39">
      <c r="A261" s="141"/>
      <c r="B261" s="165"/>
      <c r="C261" s="165"/>
      <c r="D261" s="178">
        <f t="shared" si="0"/>
        <v>0</v>
      </c>
      <c r="E261" s="179">
        <f>IF($C261=$D$2,'FLETES (#) MAYO'!E261*E$2,IF($C261=$D$3,'FLETES (#) MAYO'!E261*E$3,IF($C261=$D$4,'FLETES (#) MAYO'!E261*E$4,IF($C261=$D$5,'FLETES (#) MAYO'!E261*E$5,0))))</f>
        <v>0</v>
      </c>
      <c r="F261" s="179">
        <f>IF($C261=$D$2,'FLETES (#) MAYO'!F261*F$2,IF($C261=$D$3,'FLETES (#) MAYO'!F261*F$3,IF($C261=$D$4,'FLETES (#) MAYO'!F261*F$4,IF($C261=$D$5,'FLETES (#) MAYO'!F261*F$5,0))))</f>
        <v>0</v>
      </c>
      <c r="G261" s="179">
        <f>IF($C261=$D$2,'FLETES (#) MAYO'!G261*G$2,IF($C261=$D$3,'FLETES (#) MAYO'!G261*G$3,IF($C261=$D$4,'FLETES (#) MAYO'!G261*G$4,IF($C261=$D$5,'FLETES (#) MAYO'!G261*G$5,0))))</f>
        <v>0</v>
      </c>
      <c r="H261" s="179">
        <f>IF($C261=$D$2,'FLETES (#) MAYO'!H261*H$2,IF($C261=$D$3,'FLETES (#) MAYO'!H261*H$3,IF($C261=$D$4,'FLETES (#) MAYO'!H261*H$4,IF($C261=$D$5,'FLETES (#) MAYO'!H261*H$5,0))))</f>
        <v>0</v>
      </c>
      <c r="I261" s="179">
        <f>IF($C261=$D$2,'FLETES (#) MAYO'!I261*I$2,IF($C261=$D$3,'FLETES (#) MAYO'!I261*I$3,IF($C261=$D$4,'FLETES (#) MAYO'!I261*I$4,IF($C261=$D$5,'FLETES (#) MAYO'!I261*I$5,0))))</f>
        <v>0</v>
      </c>
      <c r="J261" s="179">
        <f>IF($C261=$D$2,'FLETES (#) MAYO'!J261*J$2,IF($C261=$D$3,'FLETES (#) MAYO'!J261*J$3,IF($C261=$D$4,'FLETES (#) MAYO'!J261*J$4,IF($C261=$D$5,'FLETES (#) MAYO'!J261*J$5,0))))</f>
        <v>0</v>
      </c>
      <c r="K261" s="179">
        <f>IF($C261=$D$2,'FLETES (#) MAYO'!K261*K$2,IF($C261=$D$3,'FLETES (#) MAYO'!K261*K$3,IF($C261=$D$4,'FLETES (#) MAYO'!K261*K$4,IF($C261=$D$5,'FLETES (#) MAYO'!K261*K$5,0))))</f>
        <v>0</v>
      </c>
      <c r="L261" s="179">
        <f>IF($C261=$D$2,'FLETES (#) MAYO'!L261*L$2,IF($C261=$D$3,'FLETES (#) MAYO'!L261*L$3,IF($C261=$D$4,'FLETES (#) MAYO'!L261*L$4,IF($C261=$D$5,'FLETES (#) MAYO'!L261*L$5,0))))</f>
        <v>0</v>
      </c>
      <c r="M261" s="179">
        <f>IF($C261=$D$2,'FLETES (#) MAYO'!M261*M$2,IF($C261=$D$3,'FLETES (#) MAYO'!M261*M$3,IF($C261=$D$4,'FLETES (#) MAYO'!M261*M$4,IF($C261=$D$5,'FLETES (#) MAYO'!M261*M$5,0))))</f>
        <v>0</v>
      </c>
      <c r="N261" s="179">
        <f>IF($C261=$D$2,'FLETES (#) MAYO'!N261*N$2,IF($C261=$D$3,'FLETES (#) MAYO'!N261*N$3,IF($C261=$D$4,'FLETES (#) MAYO'!N261*N$4,IF($C261=$D$5,'FLETES (#) MAYO'!N261*N$5,0))))</f>
        <v>0</v>
      </c>
      <c r="O261" s="179">
        <f>IF($C261=$D$2,'FLETES (#) MAYO'!O261*O$2,IF($C261=$D$3,'FLETES (#) MAYO'!O261*O$3,IF($C261=$D$4,'FLETES (#) MAYO'!O261*O$4,IF($C261=$D$5,'FLETES (#) MAYO'!O261*O$5,0))))</f>
        <v>0</v>
      </c>
      <c r="P261" s="179">
        <f>IF($C261=$D$2,'FLETES (#) MAYO'!P261*P$2,IF($C261=$D$3,'FLETES (#) MAYO'!P261*P$3,IF($C261=$D$4,'FLETES (#) MAYO'!P261*P$4,IF($C261=$D$5,'FLETES (#) MAYO'!P261*P$5,0))))</f>
        <v>0</v>
      </c>
      <c r="Q261" s="179">
        <f>IF($C261=$D$2,'FLETES (#) MAYO'!Q261*Q$2,IF($C261=$D$3,'FLETES (#) MAYO'!Q261*Q$3,IF($C261=$D$4,'FLETES (#) MAYO'!Q261*Q$4,IF($C261=$D$5,'FLETES (#) MAYO'!Q261*Q$5,0))))</f>
        <v>0</v>
      </c>
      <c r="R261" s="179">
        <f>IF($C261=$D$2,'FLETES (#) MAYO'!R261*R$2,IF($C261=$D$3,'FLETES (#) MAYO'!R261*R$3,IF($C261=$D$4,'FLETES (#) MAYO'!R261*R$4,IF($C261=$D$5,'FLETES (#) MAYO'!R261*R$5,0))))</f>
        <v>0</v>
      </c>
      <c r="S261" s="179">
        <f>IF($C261=$D$2,'FLETES (#) MAYO'!S261*S$2,IF($C261=$D$3,'FLETES (#) MAYO'!S261*S$3,IF($C261=$D$4,'FLETES (#) MAYO'!S261*S$4,IF($C261=$D$5,'FLETES (#) MAYO'!S261*S$5,0))))</f>
        <v>0</v>
      </c>
      <c r="T261" s="179">
        <f>IF($C261=$D$2,'FLETES (#) MAYO'!T261*T$2,IF($C261=$D$3,'FLETES (#) MAYO'!T261*T$3,IF($C261=$D$4,'FLETES (#) MAYO'!T261*T$4,IF($C261=$D$5,'FLETES (#) MAYO'!T261*T$5,0))))</f>
        <v>0</v>
      </c>
      <c r="U261" s="179">
        <f>IF($C261=$D$2,'FLETES (#) MAYO'!U261*U$2,IF($C261=$D$3,'FLETES (#) MAYO'!U261*U$3,IF($C261=$D$4,'FLETES (#) MAYO'!U261*U$4,IF($C261=$D$5,'FLETES (#) MAYO'!U261*U$5,0))))</f>
        <v>0</v>
      </c>
      <c r="V261" s="179">
        <f>IF($C261=$D$2,'FLETES (#) MAYO'!V261*V$2,IF($C261=$D$3,'FLETES (#) MAYO'!V261*V$3,IF($C261=$D$4,'FLETES (#) MAYO'!V261*V$4,IF($C261=$D$5,'FLETES (#) MAYO'!V261*V$5,0))))</f>
        <v>0</v>
      </c>
      <c r="W261" s="179">
        <f>IF($C261=$D$2,'FLETES (#) MAYO'!W261*W$2,IF($C261=$D$3,'FLETES (#) MAYO'!W261*W$3,IF($C261=$D$4,'FLETES (#) MAYO'!W261*W$4,IF($C261=$D$5,'FLETES (#) MAYO'!W261*W$5,0))))</f>
        <v>0</v>
      </c>
      <c r="X261" s="179">
        <f>IF($C261=$D$2,'FLETES (#) MAYO'!X261*X$2,IF($C261=$D$3,'FLETES (#) MAYO'!X261*X$3,IF($C261=$D$4,'FLETES (#) MAYO'!X261*X$4,IF($C261=$D$5,'FLETES (#) MAYO'!X261*X$5,0))))</f>
        <v>0</v>
      </c>
      <c r="Y261" s="179">
        <f>IF($C261=$D$2,'FLETES (#) MAYO'!Y261*Y$2,IF($C261=$D$3,'FLETES (#) MAYO'!Y261*Y$3,IF($C261=$D$4,'FLETES (#) MAYO'!Y261*Y$4,IF($C261=$D$5,'FLETES (#) MAYO'!Y261*Y$5,0))))</f>
        <v>0</v>
      </c>
      <c r="Z261" s="179">
        <f>IF($C261=$D$2,'FLETES (#) MAYO'!Z261*Z$2,IF($C261=$D$3,'FLETES (#) MAYO'!Z261*Z$3,IF($C261=$D$4,'FLETES (#) MAYO'!Z261*Z$4,IF($C261=$D$5,'FLETES (#) MAYO'!Z261*Z$5,0))))</f>
        <v>0</v>
      </c>
      <c r="AA261" s="179">
        <f>IF($C261=$D$2,'FLETES (#) MAYO'!AA261*AA$2,IF($C261=$D$3,'FLETES (#) MAYO'!AA261*AA$3,IF($C261=$D$4,'FLETES (#) MAYO'!AA261*AA$4,IF($C261=$D$5,'FLETES (#) MAYO'!AA261*AA$5,0))))</f>
        <v>0</v>
      </c>
      <c r="AB261" s="179">
        <f>IF($C261=$D$2,'FLETES (#) MAYO'!AB261*AB$2,IF($C261=$D$3,'FLETES (#) MAYO'!AB261*AB$3,IF($C261=$D$4,'FLETES (#) MAYO'!AB261*AB$4,IF($C261=$D$5,'FLETES (#) MAYO'!AB261*AB$5,0))))</f>
        <v>0</v>
      </c>
      <c r="AC261" s="179">
        <f>IF($C261=$D$2,'FLETES (#) MAYO'!AC261*AC$2,IF($C261=$D$3,'FLETES (#) MAYO'!AC261*AC$3,IF($C261=$D$4,'FLETES (#) MAYO'!AC261*AC$4,IF($C261=$D$5,'FLETES (#) MAYO'!AC261*AC$5,0))))</f>
        <v>0</v>
      </c>
      <c r="AD261" s="179">
        <f>IF($C261=$D$2,'FLETES (#) MAYO'!AD261*AD$2,IF($C261=$D$3,'FLETES (#) MAYO'!AD261*AD$3,IF($C261=$D$4,'FLETES (#) MAYO'!AD261*AD$4,IF($C261=$D$5,'FLETES (#) MAYO'!AD261*AD$5,0))))</f>
        <v>0</v>
      </c>
      <c r="AE261" s="179">
        <f>IF($C261=$D$2,'FLETES (#) MAYO'!AE261*AE$2,IF($C261=$D$3,'FLETES (#) MAYO'!AE261*AE$3,IF($C261=$D$4,'FLETES (#) MAYO'!AE261*AE$4,IF($C261=$D$5,'FLETES (#) MAYO'!AE261*AE$5,0))))</f>
        <v>0</v>
      </c>
      <c r="AF261" s="179">
        <f>IF($C261=$D$2,'FLETES (#) MAYO'!AF261*AF$2,IF($C261=$D$3,'FLETES (#) MAYO'!AF261*AF$3,IF($C261=$D$4,'FLETES (#) MAYO'!AF261*AF$4,IF($C261=$D$5,'FLETES (#) MAYO'!AF261*AF$5,0))))</f>
        <v>0</v>
      </c>
      <c r="AG261" s="179">
        <f>IF($C261=$D$2,'FLETES (#) MAYO'!AG261*AG$2,IF($C261=$D$3,'FLETES (#) MAYO'!AG261*AG$3,IF($C261=$D$4,'FLETES (#) MAYO'!AG261*AG$4,IF($C261=$D$5,'FLETES (#) MAYO'!AG261*AG$5,0))))</f>
        <v>0</v>
      </c>
      <c r="AH261" s="179">
        <f>IF($C261=$D$2,'FLETES (#) MAYO'!AH261*AH$2,IF($C261=$D$3,'FLETES (#) MAYO'!AH261*AH$3,IF($C261=$D$4,'FLETES (#) MAYO'!AH261*AH$4,IF($C261=$D$5,'FLETES (#) MAYO'!AH261*AH$5,0))))</f>
        <v>0</v>
      </c>
      <c r="AI261" s="179">
        <f>IF($C261=$D$2,'FLETES (#) MAYO'!AI261*AI$2,IF($C261=$D$3,'FLETES (#) MAYO'!AI261*AI$3,IF($C261=$D$4,'FLETES (#) MAYO'!AI261*AI$4,IF($C261=$D$5,'FLETES (#) MAYO'!AI261*AI$5,0))))</f>
        <v>0</v>
      </c>
      <c r="AJ261" s="179">
        <f>IF($C261=$D$2,'FLETES (#) MAYO'!AJ261*AJ$2,IF($C261=$D$3,'FLETES (#) MAYO'!AJ261*AJ$3,IF($C261=$D$4,'FLETES (#) MAYO'!AJ261*AJ$4,IF($C261=$D$5,'FLETES (#) MAYO'!AJ261*AJ$5,0))))</f>
        <v>0</v>
      </c>
      <c r="AK261" s="179">
        <f>IF($C261=$D$2,'FLETES (#) MAYO'!AK261*AK$2,IF($C261=$D$3,'FLETES (#) MAYO'!AK261*AK$3,IF($C261=$D$4,'FLETES (#) MAYO'!AK261*AK$4,IF($C261=$D$5,'FLETES (#) MAYO'!AK261*AK$5,0))))</f>
        <v>0</v>
      </c>
      <c r="AL261" s="179">
        <f>IF($C261=$D$2,'FLETES (#) MAYO'!AL261*AL$2,IF($C261=$D$3,'FLETES (#) MAYO'!AL261*AL$3,IF($C261=$D$4,'FLETES (#) MAYO'!AL261*AL$4,IF($C261=$D$5,'FLETES (#) MAYO'!AL261*AL$5,0))))</f>
        <v>0</v>
      </c>
      <c r="AM261" s="179">
        <f>IF($C261=$D$2,'FLETES (#) MAYO'!AM261*AM$2,IF($C261=$D$3,'FLETES (#) MAYO'!AM261*AM$3,IF($C261=$D$4,'FLETES (#) MAYO'!AM261*AM$4,IF($C261=$D$5,'FLETES (#) MAYO'!AM261*AM$5,0))))</f>
        <v>0</v>
      </c>
    </row>
    <row r="262" spans="1:39">
      <c r="A262" s="141"/>
      <c r="B262" s="165"/>
      <c r="C262" s="165"/>
      <c r="D262" s="178">
        <f t="shared" si="0"/>
        <v>0</v>
      </c>
      <c r="E262" s="179">
        <f>IF($C262=$D$2,'FLETES (#) MAYO'!E262*E$2,IF($C262=$D$3,'FLETES (#) MAYO'!E262*E$3,IF($C262=$D$4,'FLETES (#) MAYO'!E262*E$4,IF($C262=$D$5,'FLETES (#) MAYO'!E262*E$5,0))))</f>
        <v>0</v>
      </c>
      <c r="F262" s="179">
        <f>IF($C262=$D$2,'FLETES (#) MAYO'!F262*F$2,IF($C262=$D$3,'FLETES (#) MAYO'!F262*F$3,IF($C262=$D$4,'FLETES (#) MAYO'!F262*F$4,IF($C262=$D$5,'FLETES (#) MAYO'!F262*F$5,0))))</f>
        <v>0</v>
      </c>
      <c r="G262" s="179">
        <f>IF($C262=$D$2,'FLETES (#) MAYO'!G262*G$2,IF($C262=$D$3,'FLETES (#) MAYO'!G262*G$3,IF($C262=$D$4,'FLETES (#) MAYO'!G262*G$4,IF($C262=$D$5,'FLETES (#) MAYO'!G262*G$5,0))))</f>
        <v>0</v>
      </c>
      <c r="H262" s="179">
        <f>IF($C262=$D$2,'FLETES (#) MAYO'!H262*H$2,IF($C262=$D$3,'FLETES (#) MAYO'!H262*H$3,IF($C262=$D$4,'FLETES (#) MAYO'!H262*H$4,IF($C262=$D$5,'FLETES (#) MAYO'!H262*H$5,0))))</f>
        <v>0</v>
      </c>
      <c r="I262" s="179">
        <f>IF($C262=$D$2,'FLETES (#) MAYO'!I262*I$2,IF($C262=$D$3,'FLETES (#) MAYO'!I262*I$3,IF($C262=$D$4,'FLETES (#) MAYO'!I262*I$4,IF($C262=$D$5,'FLETES (#) MAYO'!I262*I$5,0))))</f>
        <v>0</v>
      </c>
      <c r="J262" s="179">
        <f>IF($C262=$D$2,'FLETES (#) MAYO'!J262*J$2,IF($C262=$D$3,'FLETES (#) MAYO'!J262*J$3,IF($C262=$D$4,'FLETES (#) MAYO'!J262*J$4,IF($C262=$D$5,'FLETES (#) MAYO'!J262*J$5,0))))</f>
        <v>0</v>
      </c>
      <c r="K262" s="179">
        <f>IF($C262=$D$2,'FLETES (#) MAYO'!K262*K$2,IF($C262=$D$3,'FLETES (#) MAYO'!K262*K$3,IF($C262=$D$4,'FLETES (#) MAYO'!K262*K$4,IF($C262=$D$5,'FLETES (#) MAYO'!K262*K$5,0))))</f>
        <v>0</v>
      </c>
      <c r="L262" s="179">
        <f>IF($C262=$D$2,'FLETES (#) MAYO'!L262*L$2,IF($C262=$D$3,'FLETES (#) MAYO'!L262*L$3,IF($C262=$D$4,'FLETES (#) MAYO'!L262*L$4,IF($C262=$D$5,'FLETES (#) MAYO'!L262*L$5,0))))</f>
        <v>0</v>
      </c>
      <c r="M262" s="179">
        <f>IF($C262=$D$2,'FLETES (#) MAYO'!M262*M$2,IF($C262=$D$3,'FLETES (#) MAYO'!M262*M$3,IF($C262=$D$4,'FLETES (#) MAYO'!M262*M$4,IF($C262=$D$5,'FLETES (#) MAYO'!M262*M$5,0))))</f>
        <v>0</v>
      </c>
      <c r="N262" s="179">
        <f>IF($C262=$D$2,'FLETES (#) MAYO'!N262*N$2,IF($C262=$D$3,'FLETES (#) MAYO'!N262*N$3,IF($C262=$D$4,'FLETES (#) MAYO'!N262*N$4,IF($C262=$D$5,'FLETES (#) MAYO'!N262*N$5,0))))</f>
        <v>0</v>
      </c>
      <c r="O262" s="179">
        <f>IF($C262=$D$2,'FLETES (#) MAYO'!O262*O$2,IF($C262=$D$3,'FLETES (#) MAYO'!O262*O$3,IF($C262=$D$4,'FLETES (#) MAYO'!O262*O$4,IF($C262=$D$5,'FLETES (#) MAYO'!O262*O$5,0))))</f>
        <v>0</v>
      </c>
      <c r="P262" s="179">
        <f>IF($C262=$D$2,'FLETES (#) MAYO'!P262*P$2,IF($C262=$D$3,'FLETES (#) MAYO'!P262*P$3,IF($C262=$D$4,'FLETES (#) MAYO'!P262*P$4,IF($C262=$D$5,'FLETES (#) MAYO'!P262*P$5,0))))</f>
        <v>0</v>
      </c>
      <c r="Q262" s="179">
        <f>IF($C262=$D$2,'FLETES (#) MAYO'!Q262*Q$2,IF($C262=$D$3,'FLETES (#) MAYO'!Q262*Q$3,IF($C262=$D$4,'FLETES (#) MAYO'!Q262*Q$4,IF($C262=$D$5,'FLETES (#) MAYO'!Q262*Q$5,0))))</f>
        <v>0</v>
      </c>
      <c r="R262" s="179">
        <f>IF($C262=$D$2,'FLETES (#) MAYO'!R262*R$2,IF($C262=$D$3,'FLETES (#) MAYO'!R262*R$3,IF($C262=$D$4,'FLETES (#) MAYO'!R262*R$4,IF($C262=$D$5,'FLETES (#) MAYO'!R262*R$5,0))))</f>
        <v>0</v>
      </c>
      <c r="S262" s="179">
        <f>IF($C262=$D$2,'FLETES (#) MAYO'!S262*S$2,IF($C262=$D$3,'FLETES (#) MAYO'!S262*S$3,IF($C262=$D$4,'FLETES (#) MAYO'!S262*S$4,IF($C262=$D$5,'FLETES (#) MAYO'!S262*S$5,0))))</f>
        <v>0</v>
      </c>
      <c r="T262" s="179">
        <f>IF($C262=$D$2,'FLETES (#) MAYO'!T262*T$2,IF($C262=$D$3,'FLETES (#) MAYO'!T262*T$3,IF($C262=$D$4,'FLETES (#) MAYO'!T262*T$4,IF($C262=$D$5,'FLETES (#) MAYO'!T262*T$5,0))))</f>
        <v>0</v>
      </c>
      <c r="U262" s="179">
        <f>IF($C262=$D$2,'FLETES (#) MAYO'!U262*U$2,IF($C262=$D$3,'FLETES (#) MAYO'!U262*U$3,IF($C262=$D$4,'FLETES (#) MAYO'!U262*U$4,IF($C262=$D$5,'FLETES (#) MAYO'!U262*U$5,0))))</f>
        <v>0</v>
      </c>
      <c r="V262" s="179">
        <f>IF($C262=$D$2,'FLETES (#) MAYO'!V262*V$2,IF($C262=$D$3,'FLETES (#) MAYO'!V262*V$3,IF($C262=$D$4,'FLETES (#) MAYO'!V262*V$4,IF($C262=$D$5,'FLETES (#) MAYO'!V262*V$5,0))))</f>
        <v>0</v>
      </c>
      <c r="W262" s="179">
        <f>IF($C262=$D$2,'FLETES (#) MAYO'!W262*W$2,IF($C262=$D$3,'FLETES (#) MAYO'!W262*W$3,IF($C262=$D$4,'FLETES (#) MAYO'!W262*W$4,IF($C262=$D$5,'FLETES (#) MAYO'!W262*W$5,0))))</f>
        <v>0</v>
      </c>
      <c r="X262" s="179">
        <f>IF($C262=$D$2,'FLETES (#) MAYO'!X262*X$2,IF($C262=$D$3,'FLETES (#) MAYO'!X262*X$3,IF($C262=$D$4,'FLETES (#) MAYO'!X262*X$4,IF($C262=$D$5,'FLETES (#) MAYO'!X262*X$5,0))))</f>
        <v>0</v>
      </c>
      <c r="Y262" s="179">
        <f>IF($C262=$D$2,'FLETES (#) MAYO'!Y262*Y$2,IF($C262=$D$3,'FLETES (#) MAYO'!Y262*Y$3,IF($C262=$D$4,'FLETES (#) MAYO'!Y262*Y$4,IF($C262=$D$5,'FLETES (#) MAYO'!Y262*Y$5,0))))</f>
        <v>0</v>
      </c>
      <c r="Z262" s="179">
        <f>IF($C262=$D$2,'FLETES (#) MAYO'!Z262*Z$2,IF($C262=$D$3,'FLETES (#) MAYO'!Z262*Z$3,IF($C262=$D$4,'FLETES (#) MAYO'!Z262*Z$4,IF($C262=$D$5,'FLETES (#) MAYO'!Z262*Z$5,0))))</f>
        <v>0</v>
      </c>
      <c r="AA262" s="179">
        <f>IF($C262=$D$2,'FLETES (#) MAYO'!AA262*AA$2,IF($C262=$D$3,'FLETES (#) MAYO'!AA262*AA$3,IF($C262=$D$4,'FLETES (#) MAYO'!AA262*AA$4,IF($C262=$D$5,'FLETES (#) MAYO'!AA262*AA$5,0))))</f>
        <v>0</v>
      </c>
      <c r="AB262" s="179">
        <f>IF($C262=$D$2,'FLETES (#) MAYO'!AB262*AB$2,IF($C262=$D$3,'FLETES (#) MAYO'!AB262*AB$3,IF($C262=$D$4,'FLETES (#) MAYO'!AB262*AB$4,IF($C262=$D$5,'FLETES (#) MAYO'!AB262*AB$5,0))))</f>
        <v>0</v>
      </c>
      <c r="AC262" s="179">
        <f>IF($C262=$D$2,'FLETES (#) MAYO'!AC262*AC$2,IF($C262=$D$3,'FLETES (#) MAYO'!AC262*AC$3,IF($C262=$D$4,'FLETES (#) MAYO'!AC262*AC$4,IF($C262=$D$5,'FLETES (#) MAYO'!AC262*AC$5,0))))</f>
        <v>0</v>
      </c>
      <c r="AD262" s="179">
        <f>IF($C262=$D$2,'FLETES (#) MAYO'!AD262*AD$2,IF($C262=$D$3,'FLETES (#) MAYO'!AD262*AD$3,IF($C262=$D$4,'FLETES (#) MAYO'!AD262*AD$4,IF($C262=$D$5,'FLETES (#) MAYO'!AD262*AD$5,0))))</f>
        <v>0</v>
      </c>
      <c r="AE262" s="179">
        <f>IF($C262=$D$2,'FLETES (#) MAYO'!AE262*AE$2,IF($C262=$D$3,'FLETES (#) MAYO'!AE262*AE$3,IF($C262=$D$4,'FLETES (#) MAYO'!AE262*AE$4,IF($C262=$D$5,'FLETES (#) MAYO'!AE262*AE$5,0))))</f>
        <v>0</v>
      </c>
      <c r="AF262" s="179">
        <f>IF($C262=$D$2,'FLETES (#) MAYO'!AF262*AF$2,IF($C262=$D$3,'FLETES (#) MAYO'!AF262*AF$3,IF($C262=$D$4,'FLETES (#) MAYO'!AF262*AF$4,IF($C262=$D$5,'FLETES (#) MAYO'!AF262*AF$5,0))))</f>
        <v>0</v>
      </c>
      <c r="AG262" s="179">
        <f>IF($C262=$D$2,'FLETES (#) MAYO'!AG262*AG$2,IF($C262=$D$3,'FLETES (#) MAYO'!AG262*AG$3,IF($C262=$D$4,'FLETES (#) MAYO'!AG262*AG$4,IF($C262=$D$5,'FLETES (#) MAYO'!AG262*AG$5,0))))</f>
        <v>0</v>
      </c>
      <c r="AH262" s="179">
        <f>IF($C262=$D$2,'FLETES (#) MAYO'!AH262*AH$2,IF($C262=$D$3,'FLETES (#) MAYO'!AH262*AH$3,IF($C262=$D$4,'FLETES (#) MAYO'!AH262*AH$4,IF($C262=$D$5,'FLETES (#) MAYO'!AH262*AH$5,0))))</f>
        <v>0</v>
      </c>
      <c r="AI262" s="179">
        <f>IF($C262=$D$2,'FLETES (#) MAYO'!AI262*AI$2,IF($C262=$D$3,'FLETES (#) MAYO'!AI262*AI$3,IF($C262=$D$4,'FLETES (#) MAYO'!AI262*AI$4,IF($C262=$D$5,'FLETES (#) MAYO'!AI262*AI$5,0))))</f>
        <v>0</v>
      </c>
      <c r="AJ262" s="179">
        <f>IF($C262=$D$2,'FLETES (#) MAYO'!AJ262*AJ$2,IF($C262=$D$3,'FLETES (#) MAYO'!AJ262*AJ$3,IF($C262=$D$4,'FLETES (#) MAYO'!AJ262*AJ$4,IF($C262=$D$5,'FLETES (#) MAYO'!AJ262*AJ$5,0))))</f>
        <v>0</v>
      </c>
      <c r="AK262" s="179">
        <f>IF($C262=$D$2,'FLETES (#) MAYO'!AK262*AK$2,IF($C262=$D$3,'FLETES (#) MAYO'!AK262*AK$3,IF($C262=$D$4,'FLETES (#) MAYO'!AK262*AK$4,IF($C262=$D$5,'FLETES (#) MAYO'!AK262*AK$5,0))))</f>
        <v>0</v>
      </c>
      <c r="AL262" s="179">
        <f>IF($C262=$D$2,'FLETES (#) MAYO'!AL262*AL$2,IF($C262=$D$3,'FLETES (#) MAYO'!AL262*AL$3,IF($C262=$D$4,'FLETES (#) MAYO'!AL262*AL$4,IF($C262=$D$5,'FLETES (#) MAYO'!AL262*AL$5,0))))</f>
        <v>0</v>
      </c>
      <c r="AM262" s="179">
        <f>IF($C262=$D$2,'FLETES (#) MAYO'!AM262*AM$2,IF($C262=$D$3,'FLETES (#) MAYO'!AM262*AM$3,IF($C262=$D$4,'FLETES (#) MAYO'!AM262*AM$4,IF($C262=$D$5,'FLETES (#) MAYO'!AM262*AM$5,0))))</f>
        <v>0</v>
      </c>
    </row>
    <row r="263" spans="1:39">
      <c r="A263" s="141"/>
      <c r="B263" s="165"/>
      <c r="C263" s="165"/>
      <c r="D263" s="178">
        <f t="shared" si="0"/>
        <v>0</v>
      </c>
      <c r="E263" s="179">
        <f>IF($C263=$D$2,'FLETES (#) MAYO'!E263*E$2,IF($C263=$D$3,'FLETES (#) MAYO'!E263*E$3,IF($C263=$D$4,'FLETES (#) MAYO'!E263*E$4,IF($C263=$D$5,'FLETES (#) MAYO'!E263*E$5,0))))</f>
        <v>0</v>
      </c>
      <c r="F263" s="179">
        <f>IF($C263=$D$2,'FLETES (#) MAYO'!F263*F$2,IF($C263=$D$3,'FLETES (#) MAYO'!F263*F$3,IF($C263=$D$4,'FLETES (#) MAYO'!F263*F$4,IF($C263=$D$5,'FLETES (#) MAYO'!F263*F$5,0))))</f>
        <v>0</v>
      </c>
      <c r="G263" s="179">
        <f>IF($C263=$D$2,'FLETES (#) MAYO'!G263*G$2,IF($C263=$D$3,'FLETES (#) MAYO'!G263*G$3,IF($C263=$D$4,'FLETES (#) MAYO'!G263*G$4,IF($C263=$D$5,'FLETES (#) MAYO'!G263*G$5,0))))</f>
        <v>0</v>
      </c>
      <c r="H263" s="179">
        <f>IF($C263=$D$2,'FLETES (#) MAYO'!H263*H$2,IF($C263=$D$3,'FLETES (#) MAYO'!H263*H$3,IF($C263=$D$4,'FLETES (#) MAYO'!H263*H$4,IF($C263=$D$5,'FLETES (#) MAYO'!H263*H$5,0))))</f>
        <v>0</v>
      </c>
      <c r="I263" s="179">
        <f>IF($C263=$D$2,'FLETES (#) MAYO'!I263*I$2,IF($C263=$D$3,'FLETES (#) MAYO'!I263*I$3,IF($C263=$D$4,'FLETES (#) MAYO'!I263*I$4,IF($C263=$D$5,'FLETES (#) MAYO'!I263*I$5,0))))</f>
        <v>0</v>
      </c>
      <c r="J263" s="179">
        <f>IF($C263=$D$2,'FLETES (#) MAYO'!J263*J$2,IF($C263=$D$3,'FLETES (#) MAYO'!J263*J$3,IF($C263=$D$4,'FLETES (#) MAYO'!J263*J$4,IF($C263=$D$5,'FLETES (#) MAYO'!J263*J$5,0))))</f>
        <v>0</v>
      </c>
      <c r="K263" s="179">
        <f>IF($C263=$D$2,'FLETES (#) MAYO'!K263*K$2,IF($C263=$D$3,'FLETES (#) MAYO'!K263*K$3,IF($C263=$D$4,'FLETES (#) MAYO'!K263*K$4,IF($C263=$D$5,'FLETES (#) MAYO'!K263*K$5,0))))</f>
        <v>0</v>
      </c>
      <c r="L263" s="179">
        <f>IF($C263=$D$2,'FLETES (#) MAYO'!L263*L$2,IF($C263=$D$3,'FLETES (#) MAYO'!L263*L$3,IF($C263=$D$4,'FLETES (#) MAYO'!L263*L$4,IF($C263=$D$5,'FLETES (#) MAYO'!L263*L$5,0))))</f>
        <v>0</v>
      </c>
      <c r="M263" s="179">
        <f>IF($C263=$D$2,'FLETES (#) MAYO'!M263*M$2,IF($C263=$D$3,'FLETES (#) MAYO'!M263*M$3,IF($C263=$D$4,'FLETES (#) MAYO'!M263*M$4,IF($C263=$D$5,'FLETES (#) MAYO'!M263*M$5,0))))</f>
        <v>0</v>
      </c>
      <c r="N263" s="179">
        <f>IF($C263=$D$2,'FLETES (#) MAYO'!N263*N$2,IF($C263=$D$3,'FLETES (#) MAYO'!N263*N$3,IF($C263=$D$4,'FLETES (#) MAYO'!N263*N$4,IF($C263=$D$5,'FLETES (#) MAYO'!N263*N$5,0))))</f>
        <v>0</v>
      </c>
      <c r="O263" s="179">
        <f>IF($C263=$D$2,'FLETES (#) MAYO'!O263*O$2,IF($C263=$D$3,'FLETES (#) MAYO'!O263*O$3,IF($C263=$D$4,'FLETES (#) MAYO'!O263*O$4,IF($C263=$D$5,'FLETES (#) MAYO'!O263*O$5,0))))</f>
        <v>0</v>
      </c>
      <c r="P263" s="179">
        <f>IF($C263=$D$2,'FLETES (#) MAYO'!P263*P$2,IF($C263=$D$3,'FLETES (#) MAYO'!P263*P$3,IF($C263=$D$4,'FLETES (#) MAYO'!P263*P$4,IF($C263=$D$5,'FLETES (#) MAYO'!P263*P$5,0))))</f>
        <v>0</v>
      </c>
      <c r="Q263" s="179">
        <f>IF($C263=$D$2,'FLETES (#) MAYO'!Q263*Q$2,IF($C263=$D$3,'FLETES (#) MAYO'!Q263*Q$3,IF($C263=$D$4,'FLETES (#) MAYO'!Q263*Q$4,IF($C263=$D$5,'FLETES (#) MAYO'!Q263*Q$5,0))))</f>
        <v>0</v>
      </c>
      <c r="R263" s="179">
        <f>IF($C263=$D$2,'FLETES (#) MAYO'!R263*R$2,IF($C263=$D$3,'FLETES (#) MAYO'!R263*R$3,IF($C263=$D$4,'FLETES (#) MAYO'!R263*R$4,IF($C263=$D$5,'FLETES (#) MAYO'!R263*R$5,0))))</f>
        <v>0</v>
      </c>
      <c r="S263" s="179">
        <f>IF($C263=$D$2,'FLETES (#) MAYO'!S263*S$2,IF($C263=$D$3,'FLETES (#) MAYO'!S263*S$3,IF($C263=$D$4,'FLETES (#) MAYO'!S263*S$4,IF($C263=$D$5,'FLETES (#) MAYO'!S263*S$5,0))))</f>
        <v>0</v>
      </c>
      <c r="T263" s="179">
        <f>IF($C263=$D$2,'FLETES (#) MAYO'!T263*T$2,IF($C263=$D$3,'FLETES (#) MAYO'!T263*T$3,IF($C263=$D$4,'FLETES (#) MAYO'!T263*T$4,IF($C263=$D$5,'FLETES (#) MAYO'!T263*T$5,0))))</f>
        <v>0</v>
      </c>
      <c r="U263" s="179">
        <f>IF($C263=$D$2,'FLETES (#) MAYO'!U263*U$2,IF($C263=$D$3,'FLETES (#) MAYO'!U263*U$3,IF($C263=$D$4,'FLETES (#) MAYO'!U263*U$4,IF($C263=$D$5,'FLETES (#) MAYO'!U263*U$5,0))))</f>
        <v>0</v>
      </c>
      <c r="V263" s="179">
        <f>IF($C263=$D$2,'FLETES (#) MAYO'!V263*V$2,IF($C263=$D$3,'FLETES (#) MAYO'!V263*V$3,IF($C263=$D$4,'FLETES (#) MAYO'!V263*V$4,IF($C263=$D$5,'FLETES (#) MAYO'!V263*V$5,0))))</f>
        <v>0</v>
      </c>
      <c r="W263" s="179">
        <f>IF($C263=$D$2,'FLETES (#) MAYO'!W263*W$2,IF($C263=$D$3,'FLETES (#) MAYO'!W263*W$3,IF($C263=$D$4,'FLETES (#) MAYO'!W263*W$4,IF($C263=$D$5,'FLETES (#) MAYO'!W263*W$5,0))))</f>
        <v>0</v>
      </c>
      <c r="X263" s="179">
        <f>IF($C263=$D$2,'FLETES (#) MAYO'!X263*X$2,IF($C263=$D$3,'FLETES (#) MAYO'!X263*X$3,IF($C263=$D$4,'FLETES (#) MAYO'!X263*X$4,IF($C263=$D$5,'FLETES (#) MAYO'!X263*X$5,0))))</f>
        <v>0</v>
      </c>
      <c r="Y263" s="179">
        <f>IF($C263=$D$2,'FLETES (#) MAYO'!Y263*Y$2,IF($C263=$D$3,'FLETES (#) MAYO'!Y263*Y$3,IF($C263=$D$4,'FLETES (#) MAYO'!Y263*Y$4,IF($C263=$D$5,'FLETES (#) MAYO'!Y263*Y$5,0))))</f>
        <v>0</v>
      </c>
      <c r="Z263" s="179">
        <f>IF($C263=$D$2,'FLETES (#) MAYO'!Z263*Z$2,IF($C263=$D$3,'FLETES (#) MAYO'!Z263*Z$3,IF($C263=$D$4,'FLETES (#) MAYO'!Z263*Z$4,IF($C263=$D$5,'FLETES (#) MAYO'!Z263*Z$5,0))))</f>
        <v>0</v>
      </c>
      <c r="AA263" s="179">
        <f>IF($C263=$D$2,'FLETES (#) MAYO'!AA263*AA$2,IF($C263=$D$3,'FLETES (#) MAYO'!AA263*AA$3,IF($C263=$D$4,'FLETES (#) MAYO'!AA263*AA$4,IF($C263=$D$5,'FLETES (#) MAYO'!AA263*AA$5,0))))</f>
        <v>0</v>
      </c>
      <c r="AB263" s="179">
        <f>IF($C263=$D$2,'FLETES (#) MAYO'!AB263*AB$2,IF($C263=$D$3,'FLETES (#) MAYO'!AB263*AB$3,IF($C263=$D$4,'FLETES (#) MAYO'!AB263*AB$4,IF($C263=$D$5,'FLETES (#) MAYO'!AB263*AB$5,0))))</f>
        <v>0</v>
      </c>
      <c r="AC263" s="179">
        <f>IF($C263=$D$2,'FLETES (#) MAYO'!AC263*AC$2,IF($C263=$D$3,'FLETES (#) MAYO'!AC263*AC$3,IF($C263=$D$4,'FLETES (#) MAYO'!AC263*AC$4,IF($C263=$D$5,'FLETES (#) MAYO'!AC263*AC$5,0))))</f>
        <v>0</v>
      </c>
      <c r="AD263" s="179">
        <f>IF($C263=$D$2,'FLETES (#) MAYO'!AD263*AD$2,IF($C263=$D$3,'FLETES (#) MAYO'!AD263*AD$3,IF($C263=$D$4,'FLETES (#) MAYO'!AD263*AD$4,IF($C263=$D$5,'FLETES (#) MAYO'!AD263*AD$5,0))))</f>
        <v>0</v>
      </c>
      <c r="AE263" s="179">
        <f>IF($C263=$D$2,'FLETES (#) MAYO'!AE263*AE$2,IF($C263=$D$3,'FLETES (#) MAYO'!AE263*AE$3,IF($C263=$D$4,'FLETES (#) MAYO'!AE263*AE$4,IF($C263=$D$5,'FLETES (#) MAYO'!AE263*AE$5,0))))</f>
        <v>0</v>
      </c>
      <c r="AF263" s="179">
        <f>IF($C263=$D$2,'FLETES (#) MAYO'!AF263*AF$2,IF($C263=$D$3,'FLETES (#) MAYO'!AF263*AF$3,IF($C263=$D$4,'FLETES (#) MAYO'!AF263*AF$4,IF($C263=$D$5,'FLETES (#) MAYO'!AF263*AF$5,0))))</f>
        <v>0</v>
      </c>
      <c r="AG263" s="179">
        <f>IF($C263=$D$2,'FLETES (#) MAYO'!AG263*AG$2,IF($C263=$D$3,'FLETES (#) MAYO'!AG263*AG$3,IF($C263=$D$4,'FLETES (#) MAYO'!AG263*AG$4,IF($C263=$D$5,'FLETES (#) MAYO'!AG263*AG$5,0))))</f>
        <v>0</v>
      </c>
      <c r="AH263" s="179">
        <f>IF($C263=$D$2,'FLETES (#) MAYO'!AH263*AH$2,IF($C263=$D$3,'FLETES (#) MAYO'!AH263*AH$3,IF($C263=$D$4,'FLETES (#) MAYO'!AH263*AH$4,IF($C263=$D$5,'FLETES (#) MAYO'!AH263*AH$5,0))))</f>
        <v>0</v>
      </c>
      <c r="AI263" s="179">
        <f>IF($C263=$D$2,'FLETES (#) MAYO'!AI263*AI$2,IF($C263=$D$3,'FLETES (#) MAYO'!AI263*AI$3,IF($C263=$D$4,'FLETES (#) MAYO'!AI263*AI$4,IF($C263=$D$5,'FLETES (#) MAYO'!AI263*AI$5,0))))</f>
        <v>0</v>
      </c>
      <c r="AJ263" s="179">
        <f>IF($C263=$D$2,'FLETES (#) MAYO'!AJ263*AJ$2,IF($C263=$D$3,'FLETES (#) MAYO'!AJ263*AJ$3,IF($C263=$D$4,'FLETES (#) MAYO'!AJ263*AJ$4,IF($C263=$D$5,'FLETES (#) MAYO'!AJ263*AJ$5,0))))</f>
        <v>0</v>
      </c>
      <c r="AK263" s="179">
        <f>IF($C263=$D$2,'FLETES (#) MAYO'!AK263*AK$2,IF($C263=$D$3,'FLETES (#) MAYO'!AK263*AK$3,IF($C263=$D$4,'FLETES (#) MAYO'!AK263*AK$4,IF($C263=$D$5,'FLETES (#) MAYO'!AK263*AK$5,0))))</f>
        <v>0</v>
      </c>
      <c r="AL263" s="179">
        <f>IF($C263=$D$2,'FLETES (#) MAYO'!AL263*AL$2,IF($C263=$D$3,'FLETES (#) MAYO'!AL263*AL$3,IF($C263=$D$4,'FLETES (#) MAYO'!AL263*AL$4,IF($C263=$D$5,'FLETES (#) MAYO'!AL263*AL$5,0))))</f>
        <v>0</v>
      </c>
      <c r="AM263" s="179">
        <f>IF($C263=$D$2,'FLETES (#) MAYO'!AM263*AM$2,IF($C263=$D$3,'FLETES (#) MAYO'!AM263*AM$3,IF($C263=$D$4,'FLETES (#) MAYO'!AM263*AM$4,IF($C263=$D$5,'FLETES (#) MAYO'!AM263*AM$5,0))))</f>
        <v>0</v>
      </c>
    </row>
    <row r="264" spans="1:39">
      <c r="A264" s="141"/>
      <c r="B264" s="165"/>
      <c r="C264" s="165"/>
      <c r="D264" s="178">
        <f t="shared" si="0"/>
        <v>0</v>
      </c>
      <c r="E264" s="179">
        <f>IF($C264=$D$2,'FLETES (#) MAYO'!E264*E$2,IF($C264=$D$3,'FLETES (#) MAYO'!E264*E$3,IF($C264=$D$4,'FLETES (#) MAYO'!E264*E$4,IF($C264=$D$5,'FLETES (#) MAYO'!E264*E$5,0))))</f>
        <v>0</v>
      </c>
      <c r="F264" s="179">
        <f>IF($C264=$D$2,'FLETES (#) MAYO'!F264*F$2,IF($C264=$D$3,'FLETES (#) MAYO'!F264*F$3,IF($C264=$D$4,'FLETES (#) MAYO'!F264*F$4,IF($C264=$D$5,'FLETES (#) MAYO'!F264*F$5,0))))</f>
        <v>0</v>
      </c>
      <c r="G264" s="179">
        <f>IF($C264=$D$2,'FLETES (#) MAYO'!G264*G$2,IF($C264=$D$3,'FLETES (#) MAYO'!G264*G$3,IF($C264=$D$4,'FLETES (#) MAYO'!G264*G$4,IF($C264=$D$5,'FLETES (#) MAYO'!G264*G$5,0))))</f>
        <v>0</v>
      </c>
      <c r="H264" s="179">
        <f>IF($C264=$D$2,'FLETES (#) MAYO'!H264*H$2,IF($C264=$D$3,'FLETES (#) MAYO'!H264*H$3,IF($C264=$D$4,'FLETES (#) MAYO'!H264*H$4,IF($C264=$D$5,'FLETES (#) MAYO'!H264*H$5,0))))</f>
        <v>0</v>
      </c>
      <c r="I264" s="179">
        <f>IF($C264=$D$2,'FLETES (#) MAYO'!I264*I$2,IF($C264=$D$3,'FLETES (#) MAYO'!I264*I$3,IF($C264=$D$4,'FLETES (#) MAYO'!I264*I$4,IF($C264=$D$5,'FLETES (#) MAYO'!I264*I$5,0))))</f>
        <v>0</v>
      </c>
      <c r="J264" s="179">
        <f>IF($C264=$D$2,'FLETES (#) MAYO'!J264*J$2,IF($C264=$D$3,'FLETES (#) MAYO'!J264*J$3,IF($C264=$D$4,'FLETES (#) MAYO'!J264*J$4,IF($C264=$D$5,'FLETES (#) MAYO'!J264*J$5,0))))</f>
        <v>0</v>
      </c>
      <c r="K264" s="179">
        <f>IF($C264=$D$2,'FLETES (#) MAYO'!K264*K$2,IF($C264=$D$3,'FLETES (#) MAYO'!K264*K$3,IF($C264=$D$4,'FLETES (#) MAYO'!K264*K$4,IF($C264=$D$5,'FLETES (#) MAYO'!K264*K$5,0))))</f>
        <v>0</v>
      </c>
      <c r="L264" s="179">
        <f>IF($C264=$D$2,'FLETES (#) MAYO'!L264*L$2,IF($C264=$D$3,'FLETES (#) MAYO'!L264*L$3,IF($C264=$D$4,'FLETES (#) MAYO'!L264*L$4,IF($C264=$D$5,'FLETES (#) MAYO'!L264*L$5,0))))</f>
        <v>0</v>
      </c>
      <c r="M264" s="179">
        <f>IF($C264=$D$2,'FLETES (#) MAYO'!M264*M$2,IF($C264=$D$3,'FLETES (#) MAYO'!M264*M$3,IF($C264=$D$4,'FLETES (#) MAYO'!M264*M$4,IF($C264=$D$5,'FLETES (#) MAYO'!M264*M$5,0))))</f>
        <v>0</v>
      </c>
      <c r="N264" s="179">
        <f>IF($C264=$D$2,'FLETES (#) MAYO'!N264*N$2,IF($C264=$D$3,'FLETES (#) MAYO'!N264*N$3,IF($C264=$D$4,'FLETES (#) MAYO'!N264*N$4,IF($C264=$D$5,'FLETES (#) MAYO'!N264*N$5,0))))</f>
        <v>0</v>
      </c>
      <c r="O264" s="179">
        <f>IF($C264=$D$2,'FLETES (#) MAYO'!O264*O$2,IF($C264=$D$3,'FLETES (#) MAYO'!O264*O$3,IF($C264=$D$4,'FLETES (#) MAYO'!O264*O$4,IF($C264=$D$5,'FLETES (#) MAYO'!O264*O$5,0))))</f>
        <v>0</v>
      </c>
      <c r="P264" s="179">
        <f>IF($C264=$D$2,'FLETES (#) MAYO'!P264*P$2,IF($C264=$D$3,'FLETES (#) MAYO'!P264*P$3,IF($C264=$D$4,'FLETES (#) MAYO'!P264*P$4,IF($C264=$D$5,'FLETES (#) MAYO'!P264*P$5,0))))</f>
        <v>0</v>
      </c>
      <c r="Q264" s="179">
        <f>IF($C264=$D$2,'FLETES (#) MAYO'!Q264*Q$2,IF($C264=$D$3,'FLETES (#) MAYO'!Q264*Q$3,IF($C264=$D$4,'FLETES (#) MAYO'!Q264*Q$4,IF($C264=$D$5,'FLETES (#) MAYO'!Q264*Q$5,0))))</f>
        <v>0</v>
      </c>
      <c r="R264" s="179">
        <f>IF($C264=$D$2,'FLETES (#) MAYO'!R264*R$2,IF($C264=$D$3,'FLETES (#) MAYO'!R264*R$3,IF($C264=$D$4,'FLETES (#) MAYO'!R264*R$4,IF($C264=$D$5,'FLETES (#) MAYO'!R264*R$5,0))))</f>
        <v>0</v>
      </c>
      <c r="S264" s="179">
        <f>IF($C264=$D$2,'FLETES (#) MAYO'!S264*S$2,IF($C264=$D$3,'FLETES (#) MAYO'!S264*S$3,IF($C264=$D$4,'FLETES (#) MAYO'!S264*S$4,IF($C264=$D$5,'FLETES (#) MAYO'!S264*S$5,0))))</f>
        <v>0</v>
      </c>
      <c r="T264" s="179">
        <f>IF($C264=$D$2,'FLETES (#) MAYO'!T264*T$2,IF($C264=$D$3,'FLETES (#) MAYO'!T264*T$3,IF($C264=$D$4,'FLETES (#) MAYO'!T264*T$4,IF($C264=$D$5,'FLETES (#) MAYO'!T264*T$5,0))))</f>
        <v>0</v>
      </c>
      <c r="U264" s="179">
        <f>IF($C264=$D$2,'FLETES (#) MAYO'!U264*U$2,IF($C264=$D$3,'FLETES (#) MAYO'!U264*U$3,IF($C264=$D$4,'FLETES (#) MAYO'!U264*U$4,IF($C264=$D$5,'FLETES (#) MAYO'!U264*U$5,0))))</f>
        <v>0</v>
      </c>
      <c r="V264" s="179">
        <f>IF($C264=$D$2,'FLETES (#) MAYO'!V264*V$2,IF($C264=$D$3,'FLETES (#) MAYO'!V264*V$3,IF($C264=$D$4,'FLETES (#) MAYO'!V264*V$4,IF($C264=$D$5,'FLETES (#) MAYO'!V264*V$5,0))))</f>
        <v>0</v>
      </c>
      <c r="W264" s="179">
        <f>IF($C264=$D$2,'FLETES (#) MAYO'!W264*W$2,IF($C264=$D$3,'FLETES (#) MAYO'!W264*W$3,IF($C264=$D$4,'FLETES (#) MAYO'!W264*W$4,IF($C264=$D$5,'FLETES (#) MAYO'!W264*W$5,0))))</f>
        <v>0</v>
      </c>
      <c r="X264" s="179">
        <f>IF($C264=$D$2,'FLETES (#) MAYO'!X264*X$2,IF($C264=$D$3,'FLETES (#) MAYO'!X264*X$3,IF($C264=$D$4,'FLETES (#) MAYO'!X264*X$4,IF($C264=$D$5,'FLETES (#) MAYO'!X264*X$5,0))))</f>
        <v>0</v>
      </c>
      <c r="Y264" s="179">
        <f>IF($C264=$D$2,'FLETES (#) MAYO'!Y264*Y$2,IF($C264=$D$3,'FLETES (#) MAYO'!Y264*Y$3,IF($C264=$D$4,'FLETES (#) MAYO'!Y264*Y$4,IF($C264=$D$5,'FLETES (#) MAYO'!Y264*Y$5,0))))</f>
        <v>0</v>
      </c>
      <c r="Z264" s="179">
        <f>IF($C264=$D$2,'FLETES (#) MAYO'!Z264*Z$2,IF($C264=$D$3,'FLETES (#) MAYO'!Z264*Z$3,IF($C264=$D$4,'FLETES (#) MAYO'!Z264*Z$4,IF($C264=$D$5,'FLETES (#) MAYO'!Z264*Z$5,0))))</f>
        <v>0</v>
      </c>
      <c r="AA264" s="179">
        <f>IF($C264=$D$2,'FLETES (#) MAYO'!AA264*AA$2,IF($C264=$D$3,'FLETES (#) MAYO'!AA264*AA$3,IF($C264=$D$4,'FLETES (#) MAYO'!AA264*AA$4,IF($C264=$D$5,'FLETES (#) MAYO'!AA264*AA$5,0))))</f>
        <v>0</v>
      </c>
      <c r="AB264" s="179">
        <f>IF($C264=$D$2,'FLETES (#) MAYO'!AB264*AB$2,IF($C264=$D$3,'FLETES (#) MAYO'!AB264*AB$3,IF($C264=$D$4,'FLETES (#) MAYO'!AB264*AB$4,IF($C264=$D$5,'FLETES (#) MAYO'!AB264*AB$5,0))))</f>
        <v>0</v>
      </c>
      <c r="AC264" s="179">
        <f>IF($C264=$D$2,'FLETES (#) MAYO'!AC264*AC$2,IF($C264=$D$3,'FLETES (#) MAYO'!AC264*AC$3,IF($C264=$D$4,'FLETES (#) MAYO'!AC264*AC$4,IF($C264=$D$5,'FLETES (#) MAYO'!AC264*AC$5,0))))</f>
        <v>0</v>
      </c>
      <c r="AD264" s="179">
        <f>IF($C264=$D$2,'FLETES (#) MAYO'!AD264*AD$2,IF($C264=$D$3,'FLETES (#) MAYO'!AD264*AD$3,IF($C264=$D$4,'FLETES (#) MAYO'!AD264*AD$4,IF($C264=$D$5,'FLETES (#) MAYO'!AD264*AD$5,0))))</f>
        <v>0</v>
      </c>
      <c r="AE264" s="179">
        <f>IF($C264=$D$2,'FLETES (#) MAYO'!AE264*AE$2,IF($C264=$D$3,'FLETES (#) MAYO'!AE264*AE$3,IF($C264=$D$4,'FLETES (#) MAYO'!AE264*AE$4,IF($C264=$D$5,'FLETES (#) MAYO'!AE264*AE$5,0))))</f>
        <v>0</v>
      </c>
      <c r="AF264" s="179">
        <f>IF($C264=$D$2,'FLETES (#) MAYO'!AF264*AF$2,IF($C264=$D$3,'FLETES (#) MAYO'!AF264*AF$3,IF($C264=$D$4,'FLETES (#) MAYO'!AF264*AF$4,IF($C264=$D$5,'FLETES (#) MAYO'!AF264*AF$5,0))))</f>
        <v>0</v>
      </c>
      <c r="AG264" s="179">
        <f>IF($C264=$D$2,'FLETES (#) MAYO'!AG264*AG$2,IF($C264=$D$3,'FLETES (#) MAYO'!AG264*AG$3,IF($C264=$D$4,'FLETES (#) MAYO'!AG264*AG$4,IF($C264=$D$5,'FLETES (#) MAYO'!AG264*AG$5,0))))</f>
        <v>0</v>
      </c>
      <c r="AH264" s="179">
        <f>IF($C264=$D$2,'FLETES (#) MAYO'!AH264*AH$2,IF($C264=$D$3,'FLETES (#) MAYO'!AH264*AH$3,IF($C264=$D$4,'FLETES (#) MAYO'!AH264*AH$4,IF($C264=$D$5,'FLETES (#) MAYO'!AH264*AH$5,0))))</f>
        <v>0</v>
      </c>
      <c r="AI264" s="179">
        <f>IF($C264=$D$2,'FLETES (#) MAYO'!AI264*AI$2,IF($C264=$D$3,'FLETES (#) MAYO'!AI264*AI$3,IF($C264=$D$4,'FLETES (#) MAYO'!AI264*AI$4,IF($C264=$D$5,'FLETES (#) MAYO'!AI264*AI$5,0))))</f>
        <v>0</v>
      </c>
      <c r="AJ264" s="179">
        <f>IF($C264=$D$2,'FLETES (#) MAYO'!AJ264*AJ$2,IF($C264=$D$3,'FLETES (#) MAYO'!AJ264*AJ$3,IF($C264=$D$4,'FLETES (#) MAYO'!AJ264*AJ$4,IF($C264=$D$5,'FLETES (#) MAYO'!AJ264*AJ$5,0))))</f>
        <v>0</v>
      </c>
      <c r="AK264" s="179">
        <f>IF($C264=$D$2,'FLETES (#) MAYO'!AK264*AK$2,IF($C264=$D$3,'FLETES (#) MAYO'!AK264*AK$3,IF($C264=$D$4,'FLETES (#) MAYO'!AK264*AK$4,IF($C264=$D$5,'FLETES (#) MAYO'!AK264*AK$5,0))))</f>
        <v>0</v>
      </c>
      <c r="AL264" s="179">
        <f>IF($C264=$D$2,'FLETES (#) MAYO'!AL264*AL$2,IF($C264=$D$3,'FLETES (#) MAYO'!AL264*AL$3,IF($C264=$D$4,'FLETES (#) MAYO'!AL264*AL$4,IF($C264=$D$5,'FLETES (#) MAYO'!AL264*AL$5,0))))</f>
        <v>0</v>
      </c>
      <c r="AM264" s="179">
        <f>IF($C264=$D$2,'FLETES (#) MAYO'!AM264*AM$2,IF($C264=$D$3,'FLETES (#) MAYO'!AM264*AM$3,IF($C264=$D$4,'FLETES (#) MAYO'!AM264*AM$4,IF($C264=$D$5,'FLETES (#) MAYO'!AM264*AM$5,0))))</f>
        <v>0</v>
      </c>
    </row>
    <row r="265" spans="1:39">
      <c r="A265" s="141"/>
      <c r="B265" s="165"/>
      <c r="C265" s="165"/>
      <c r="D265" s="178">
        <f t="shared" si="0"/>
        <v>0</v>
      </c>
      <c r="E265" s="179">
        <f>IF($C265=$D$2,'FLETES (#) MAYO'!E265*E$2,IF($C265=$D$3,'FLETES (#) MAYO'!E265*E$3,IF($C265=$D$4,'FLETES (#) MAYO'!E265*E$4,IF($C265=$D$5,'FLETES (#) MAYO'!E265*E$5,0))))</f>
        <v>0</v>
      </c>
      <c r="F265" s="179">
        <f>IF($C265=$D$2,'FLETES (#) MAYO'!F265*F$2,IF($C265=$D$3,'FLETES (#) MAYO'!F265*F$3,IF($C265=$D$4,'FLETES (#) MAYO'!F265*F$4,IF($C265=$D$5,'FLETES (#) MAYO'!F265*F$5,0))))</f>
        <v>0</v>
      </c>
      <c r="G265" s="179">
        <f>IF($C265=$D$2,'FLETES (#) MAYO'!G265*G$2,IF($C265=$D$3,'FLETES (#) MAYO'!G265*G$3,IF($C265=$D$4,'FLETES (#) MAYO'!G265*G$4,IF($C265=$D$5,'FLETES (#) MAYO'!G265*G$5,0))))</f>
        <v>0</v>
      </c>
      <c r="H265" s="179">
        <f>IF($C265=$D$2,'FLETES (#) MAYO'!H265*H$2,IF($C265=$D$3,'FLETES (#) MAYO'!H265*H$3,IF($C265=$D$4,'FLETES (#) MAYO'!H265*H$4,IF($C265=$D$5,'FLETES (#) MAYO'!H265*H$5,0))))</f>
        <v>0</v>
      </c>
      <c r="I265" s="179">
        <f>IF($C265=$D$2,'FLETES (#) MAYO'!I265*I$2,IF($C265=$D$3,'FLETES (#) MAYO'!I265*I$3,IF($C265=$D$4,'FLETES (#) MAYO'!I265*I$4,IF($C265=$D$5,'FLETES (#) MAYO'!I265*I$5,0))))</f>
        <v>0</v>
      </c>
      <c r="J265" s="179">
        <f>IF($C265=$D$2,'FLETES (#) MAYO'!J265*J$2,IF($C265=$D$3,'FLETES (#) MAYO'!J265*J$3,IF($C265=$D$4,'FLETES (#) MAYO'!J265*J$4,IF($C265=$D$5,'FLETES (#) MAYO'!J265*J$5,0))))</f>
        <v>0</v>
      </c>
      <c r="K265" s="179">
        <f>IF($C265=$D$2,'FLETES (#) MAYO'!K265*K$2,IF($C265=$D$3,'FLETES (#) MAYO'!K265*K$3,IF($C265=$D$4,'FLETES (#) MAYO'!K265*K$4,IF($C265=$D$5,'FLETES (#) MAYO'!K265*K$5,0))))</f>
        <v>0</v>
      </c>
      <c r="L265" s="179">
        <f>IF($C265=$D$2,'FLETES (#) MAYO'!L265*L$2,IF($C265=$D$3,'FLETES (#) MAYO'!L265*L$3,IF($C265=$D$4,'FLETES (#) MAYO'!L265*L$4,IF($C265=$D$5,'FLETES (#) MAYO'!L265*L$5,0))))</f>
        <v>0</v>
      </c>
      <c r="M265" s="179">
        <f>IF($C265=$D$2,'FLETES (#) MAYO'!M265*M$2,IF($C265=$D$3,'FLETES (#) MAYO'!M265*M$3,IF($C265=$D$4,'FLETES (#) MAYO'!M265*M$4,IF($C265=$D$5,'FLETES (#) MAYO'!M265*M$5,0))))</f>
        <v>0</v>
      </c>
      <c r="N265" s="179">
        <f>IF($C265=$D$2,'FLETES (#) MAYO'!N265*N$2,IF($C265=$D$3,'FLETES (#) MAYO'!N265*N$3,IF($C265=$D$4,'FLETES (#) MAYO'!N265*N$4,IF($C265=$D$5,'FLETES (#) MAYO'!N265*N$5,0))))</f>
        <v>0</v>
      </c>
      <c r="O265" s="179">
        <f>IF($C265=$D$2,'FLETES (#) MAYO'!O265*O$2,IF($C265=$D$3,'FLETES (#) MAYO'!O265*O$3,IF($C265=$D$4,'FLETES (#) MAYO'!O265*O$4,IF($C265=$D$5,'FLETES (#) MAYO'!O265*O$5,0))))</f>
        <v>0</v>
      </c>
      <c r="P265" s="179">
        <f>IF($C265=$D$2,'FLETES (#) MAYO'!P265*P$2,IF($C265=$D$3,'FLETES (#) MAYO'!P265*P$3,IF($C265=$D$4,'FLETES (#) MAYO'!P265*P$4,IF($C265=$D$5,'FLETES (#) MAYO'!P265*P$5,0))))</f>
        <v>0</v>
      </c>
      <c r="Q265" s="179">
        <f>IF($C265=$D$2,'FLETES (#) MAYO'!Q265*Q$2,IF($C265=$D$3,'FLETES (#) MAYO'!Q265*Q$3,IF($C265=$D$4,'FLETES (#) MAYO'!Q265*Q$4,IF($C265=$D$5,'FLETES (#) MAYO'!Q265*Q$5,0))))</f>
        <v>0</v>
      </c>
      <c r="R265" s="179">
        <f>IF($C265=$D$2,'FLETES (#) MAYO'!R265*R$2,IF($C265=$D$3,'FLETES (#) MAYO'!R265*R$3,IF($C265=$D$4,'FLETES (#) MAYO'!R265*R$4,IF($C265=$D$5,'FLETES (#) MAYO'!R265*R$5,0))))</f>
        <v>0</v>
      </c>
      <c r="S265" s="179">
        <f>IF($C265=$D$2,'FLETES (#) MAYO'!S265*S$2,IF($C265=$D$3,'FLETES (#) MAYO'!S265*S$3,IF($C265=$D$4,'FLETES (#) MAYO'!S265*S$4,IF($C265=$D$5,'FLETES (#) MAYO'!S265*S$5,0))))</f>
        <v>0</v>
      </c>
      <c r="T265" s="179">
        <f>IF($C265=$D$2,'FLETES (#) MAYO'!T265*T$2,IF($C265=$D$3,'FLETES (#) MAYO'!T265*T$3,IF($C265=$D$4,'FLETES (#) MAYO'!T265*T$4,IF($C265=$D$5,'FLETES (#) MAYO'!T265*T$5,0))))</f>
        <v>0</v>
      </c>
      <c r="U265" s="179">
        <f>IF($C265=$D$2,'FLETES (#) MAYO'!U265*U$2,IF($C265=$D$3,'FLETES (#) MAYO'!U265*U$3,IF($C265=$D$4,'FLETES (#) MAYO'!U265*U$4,IF($C265=$D$5,'FLETES (#) MAYO'!U265*U$5,0))))</f>
        <v>0</v>
      </c>
      <c r="V265" s="179">
        <f>IF($C265=$D$2,'FLETES (#) MAYO'!V265*V$2,IF($C265=$D$3,'FLETES (#) MAYO'!V265*V$3,IF($C265=$D$4,'FLETES (#) MAYO'!V265*V$4,IF($C265=$D$5,'FLETES (#) MAYO'!V265*V$5,0))))</f>
        <v>0</v>
      </c>
      <c r="W265" s="179">
        <f>IF($C265=$D$2,'FLETES (#) MAYO'!W265*W$2,IF($C265=$D$3,'FLETES (#) MAYO'!W265*W$3,IF($C265=$D$4,'FLETES (#) MAYO'!W265*W$4,IF($C265=$D$5,'FLETES (#) MAYO'!W265*W$5,0))))</f>
        <v>0</v>
      </c>
      <c r="X265" s="179">
        <f>IF($C265=$D$2,'FLETES (#) MAYO'!X265*X$2,IF($C265=$D$3,'FLETES (#) MAYO'!X265*X$3,IF($C265=$D$4,'FLETES (#) MAYO'!X265*X$4,IF($C265=$D$5,'FLETES (#) MAYO'!X265*X$5,0))))</f>
        <v>0</v>
      </c>
      <c r="Y265" s="179">
        <f>IF($C265=$D$2,'FLETES (#) MAYO'!Y265*Y$2,IF($C265=$D$3,'FLETES (#) MAYO'!Y265*Y$3,IF($C265=$D$4,'FLETES (#) MAYO'!Y265*Y$4,IF($C265=$D$5,'FLETES (#) MAYO'!Y265*Y$5,0))))</f>
        <v>0</v>
      </c>
      <c r="Z265" s="179">
        <f>IF($C265=$D$2,'FLETES (#) MAYO'!Z265*Z$2,IF($C265=$D$3,'FLETES (#) MAYO'!Z265*Z$3,IF($C265=$D$4,'FLETES (#) MAYO'!Z265*Z$4,IF($C265=$D$5,'FLETES (#) MAYO'!Z265*Z$5,0))))</f>
        <v>0</v>
      </c>
      <c r="AA265" s="179">
        <f>IF($C265=$D$2,'FLETES (#) MAYO'!AA265*AA$2,IF($C265=$D$3,'FLETES (#) MAYO'!AA265*AA$3,IF($C265=$D$4,'FLETES (#) MAYO'!AA265*AA$4,IF($C265=$D$5,'FLETES (#) MAYO'!AA265*AA$5,0))))</f>
        <v>0</v>
      </c>
      <c r="AB265" s="179">
        <f>IF($C265=$D$2,'FLETES (#) MAYO'!AB265*AB$2,IF($C265=$D$3,'FLETES (#) MAYO'!AB265*AB$3,IF($C265=$D$4,'FLETES (#) MAYO'!AB265*AB$4,IF($C265=$D$5,'FLETES (#) MAYO'!AB265*AB$5,0))))</f>
        <v>0</v>
      </c>
      <c r="AC265" s="179">
        <f>IF($C265=$D$2,'FLETES (#) MAYO'!AC265*AC$2,IF($C265=$D$3,'FLETES (#) MAYO'!AC265*AC$3,IF($C265=$D$4,'FLETES (#) MAYO'!AC265*AC$4,IF($C265=$D$5,'FLETES (#) MAYO'!AC265*AC$5,0))))</f>
        <v>0</v>
      </c>
      <c r="AD265" s="179">
        <f>IF($C265=$D$2,'FLETES (#) MAYO'!AD265*AD$2,IF($C265=$D$3,'FLETES (#) MAYO'!AD265*AD$3,IF($C265=$D$4,'FLETES (#) MAYO'!AD265*AD$4,IF($C265=$D$5,'FLETES (#) MAYO'!AD265*AD$5,0))))</f>
        <v>0</v>
      </c>
      <c r="AE265" s="179">
        <f>IF($C265=$D$2,'FLETES (#) MAYO'!AE265*AE$2,IF($C265=$D$3,'FLETES (#) MAYO'!AE265*AE$3,IF($C265=$D$4,'FLETES (#) MAYO'!AE265*AE$4,IF($C265=$D$5,'FLETES (#) MAYO'!AE265*AE$5,0))))</f>
        <v>0</v>
      </c>
      <c r="AF265" s="179">
        <f>IF($C265=$D$2,'FLETES (#) MAYO'!AF265*AF$2,IF($C265=$D$3,'FLETES (#) MAYO'!AF265*AF$3,IF($C265=$D$4,'FLETES (#) MAYO'!AF265*AF$4,IF($C265=$D$5,'FLETES (#) MAYO'!AF265*AF$5,0))))</f>
        <v>0</v>
      </c>
      <c r="AG265" s="179">
        <f>IF($C265=$D$2,'FLETES (#) MAYO'!AG265*AG$2,IF($C265=$D$3,'FLETES (#) MAYO'!AG265*AG$3,IF($C265=$D$4,'FLETES (#) MAYO'!AG265*AG$4,IF($C265=$D$5,'FLETES (#) MAYO'!AG265*AG$5,0))))</f>
        <v>0</v>
      </c>
      <c r="AH265" s="179">
        <f>IF($C265=$D$2,'FLETES (#) MAYO'!AH265*AH$2,IF($C265=$D$3,'FLETES (#) MAYO'!AH265*AH$3,IF($C265=$D$4,'FLETES (#) MAYO'!AH265*AH$4,IF($C265=$D$5,'FLETES (#) MAYO'!AH265*AH$5,0))))</f>
        <v>0</v>
      </c>
      <c r="AI265" s="179">
        <f>IF($C265=$D$2,'FLETES (#) MAYO'!AI265*AI$2,IF($C265=$D$3,'FLETES (#) MAYO'!AI265*AI$3,IF($C265=$D$4,'FLETES (#) MAYO'!AI265*AI$4,IF($C265=$D$5,'FLETES (#) MAYO'!AI265*AI$5,0))))</f>
        <v>0</v>
      </c>
      <c r="AJ265" s="179">
        <f>IF($C265=$D$2,'FLETES (#) MAYO'!AJ265*AJ$2,IF($C265=$D$3,'FLETES (#) MAYO'!AJ265*AJ$3,IF($C265=$D$4,'FLETES (#) MAYO'!AJ265*AJ$4,IF($C265=$D$5,'FLETES (#) MAYO'!AJ265*AJ$5,0))))</f>
        <v>0</v>
      </c>
      <c r="AK265" s="179">
        <f>IF($C265=$D$2,'FLETES (#) MAYO'!AK265*AK$2,IF($C265=$D$3,'FLETES (#) MAYO'!AK265*AK$3,IF($C265=$D$4,'FLETES (#) MAYO'!AK265*AK$4,IF($C265=$D$5,'FLETES (#) MAYO'!AK265*AK$5,0))))</f>
        <v>0</v>
      </c>
      <c r="AL265" s="179">
        <f>IF($C265=$D$2,'FLETES (#) MAYO'!AL265*AL$2,IF($C265=$D$3,'FLETES (#) MAYO'!AL265*AL$3,IF($C265=$D$4,'FLETES (#) MAYO'!AL265*AL$4,IF($C265=$D$5,'FLETES (#) MAYO'!AL265*AL$5,0))))</f>
        <v>0</v>
      </c>
      <c r="AM265" s="179">
        <f>IF($C265=$D$2,'FLETES (#) MAYO'!AM265*AM$2,IF($C265=$D$3,'FLETES (#) MAYO'!AM265*AM$3,IF($C265=$D$4,'FLETES (#) MAYO'!AM265*AM$4,IF($C265=$D$5,'FLETES (#) MAYO'!AM265*AM$5,0))))</f>
        <v>0</v>
      </c>
    </row>
    <row r="266" spans="1:39">
      <c r="A266" s="141"/>
      <c r="B266" s="165"/>
      <c r="C266" s="165"/>
      <c r="D266" s="178">
        <f t="shared" si="0"/>
        <v>0</v>
      </c>
      <c r="E266" s="179">
        <f>IF($C266=$D$2,'FLETES (#) MAYO'!E266*E$2,IF($C266=$D$3,'FLETES (#) MAYO'!E266*E$3,IF($C266=$D$4,'FLETES (#) MAYO'!E266*E$4,IF($C266=$D$5,'FLETES (#) MAYO'!E266*E$5,0))))</f>
        <v>0</v>
      </c>
      <c r="F266" s="179">
        <f>IF($C266=$D$2,'FLETES (#) MAYO'!F266*F$2,IF($C266=$D$3,'FLETES (#) MAYO'!F266*F$3,IF($C266=$D$4,'FLETES (#) MAYO'!F266*F$4,IF($C266=$D$5,'FLETES (#) MAYO'!F266*F$5,0))))</f>
        <v>0</v>
      </c>
      <c r="G266" s="179">
        <f>IF($C266=$D$2,'FLETES (#) MAYO'!G266*G$2,IF($C266=$D$3,'FLETES (#) MAYO'!G266*G$3,IF($C266=$D$4,'FLETES (#) MAYO'!G266*G$4,IF($C266=$D$5,'FLETES (#) MAYO'!G266*G$5,0))))</f>
        <v>0</v>
      </c>
      <c r="H266" s="179">
        <f>IF($C266=$D$2,'FLETES (#) MAYO'!H266*H$2,IF($C266=$D$3,'FLETES (#) MAYO'!H266*H$3,IF($C266=$D$4,'FLETES (#) MAYO'!H266*H$4,IF($C266=$D$5,'FLETES (#) MAYO'!H266*H$5,0))))</f>
        <v>0</v>
      </c>
      <c r="I266" s="179">
        <f>IF($C266=$D$2,'FLETES (#) MAYO'!I266*I$2,IF($C266=$D$3,'FLETES (#) MAYO'!I266*I$3,IF($C266=$D$4,'FLETES (#) MAYO'!I266*I$4,IF($C266=$D$5,'FLETES (#) MAYO'!I266*I$5,0))))</f>
        <v>0</v>
      </c>
      <c r="J266" s="179">
        <f>IF($C266=$D$2,'FLETES (#) MAYO'!J266*J$2,IF($C266=$D$3,'FLETES (#) MAYO'!J266*J$3,IF($C266=$D$4,'FLETES (#) MAYO'!J266*J$4,IF($C266=$D$5,'FLETES (#) MAYO'!J266*J$5,0))))</f>
        <v>0</v>
      </c>
      <c r="K266" s="179">
        <f>IF($C266=$D$2,'FLETES (#) MAYO'!K266*K$2,IF($C266=$D$3,'FLETES (#) MAYO'!K266*K$3,IF($C266=$D$4,'FLETES (#) MAYO'!K266*K$4,IF($C266=$D$5,'FLETES (#) MAYO'!K266*K$5,0))))</f>
        <v>0</v>
      </c>
      <c r="L266" s="179">
        <f>IF($C266=$D$2,'FLETES (#) MAYO'!L266*L$2,IF($C266=$D$3,'FLETES (#) MAYO'!L266*L$3,IF($C266=$D$4,'FLETES (#) MAYO'!L266*L$4,IF($C266=$D$5,'FLETES (#) MAYO'!L266*L$5,0))))</f>
        <v>0</v>
      </c>
      <c r="M266" s="179">
        <f>IF($C266=$D$2,'FLETES (#) MAYO'!M266*M$2,IF($C266=$D$3,'FLETES (#) MAYO'!M266*M$3,IF($C266=$D$4,'FLETES (#) MAYO'!M266*M$4,IF($C266=$D$5,'FLETES (#) MAYO'!M266*M$5,0))))</f>
        <v>0</v>
      </c>
      <c r="N266" s="179">
        <f>IF($C266=$D$2,'FLETES (#) MAYO'!N266*N$2,IF($C266=$D$3,'FLETES (#) MAYO'!N266*N$3,IF($C266=$D$4,'FLETES (#) MAYO'!N266*N$4,IF($C266=$D$5,'FLETES (#) MAYO'!N266*N$5,0))))</f>
        <v>0</v>
      </c>
      <c r="O266" s="179">
        <f>IF($C266=$D$2,'FLETES (#) MAYO'!O266*O$2,IF($C266=$D$3,'FLETES (#) MAYO'!O266*O$3,IF($C266=$D$4,'FLETES (#) MAYO'!O266*O$4,IF($C266=$D$5,'FLETES (#) MAYO'!O266*O$5,0))))</f>
        <v>0</v>
      </c>
      <c r="P266" s="179">
        <f>IF($C266=$D$2,'FLETES (#) MAYO'!P266*P$2,IF($C266=$D$3,'FLETES (#) MAYO'!P266*P$3,IF($C266=$D$4,'FLETES (#) MAYO'!P266*P$4,IF($C266=$D$5,'FLETES (#) MAYO'!P266*P$5,0))))</f>
        <v>0</v>
      </c>
      <c r="Q266" s="179">
        <f>IF($C266=$D$2,'FLETES (#) MAYO'!Q266*Q$2,IF($C266=$D$3,'FLETES (#) MAYO'!Q266*Q$3,IF($C266=$D$4,'FLETES (#) MAYO'!Q266*Q$4,IF($C266=$D$5,'FLETES (#) MAYO'!Q266*Q$5,0))))</f>
        <v>0</v>
      </c>
      <c r="R266" s="179">
        <f>IF($C266=$D$2,'FLETES (#) MAYO'!R266*R$2,IF($C266=$D$3,'FLETES (#) MAYO'!R266*R$3,IF($C266=$D$4,'FLETES (#) MAYO'!R266*R$4,IF($C266=$D$5,'FLETES (#) MAYO'!R266*R$5,0))))</f>
        <v>0</v>
      </c>
      <c r="S266" s="179">
        <f>IF($C266=$D$2,'FLETES (#) MAYO'!S266*S$2,IF($C266=$D$3,'FLETES (#) MAYO'!S266*S$3,IF($C266=$D$4,'FLETES (#) MAYO'!S266*S$4,IF($C266=$D$5,'FLETES (#) MAYO'!S266*S$5,0))))</f>
        <v>0</v>
      </c>
      <c r="T266" s="179">
        <f>IF($C266=$D$2,'FLETES (#) MAYO'!T266*T$2,IF($C266=$D$3,'FLETES (#) MAYO'!T266*T$3,IF($C266=$D$4,'FLETES (#) MAYO'!T266*T$4,IF($C266=$D$5,'FLETES (#) MAYO'!T266*T$5,0))))</f>
        <v>0</v>
      </c>
      <c r="U266" s="179">
        <f>IF($C266=$D$2,'FLETES (#) MAYO'!U266*U$2,IF($C266=$D$3,'FLETES (#) MAYO'!U266*U$3,IF($C266=$D$4,'FLETES (#) MAYO'!U266*U$4,IF($C266=$D$5,'FLETES (#) MAYO'!U266*U$5,0))))</f>
        <v>0</v>
      </c>
      <c r="V266" s="179">
        <f>IF($C266=$D$2,'FLETES (#) MAYO'!V266*V$2,IF($C266=$D$3,'FLETES (#) MAYO'!V266*V$3,IF($C266=$D$4,'FLETES (#) MAYO'!V266*V$4,IF($C266=$D$5,'FLETES (#) MAYO'!V266*V$5,0))))</f>
        <v>0</v>
      </c>
      <c r="W266" s="179">
        <f>IF($C266=$D$2,'FLETES (#) MAYO'!W266*W$2,IF($C266=$D$3,'FLETES (#) MAYO'!W266*W$3,IF($C266=$D$4,'FLETES (#) MAYO'!W266*W$4,IF($C266=$D$5,'FLETES (#) MAYO'!W266*W$5,0))))</f>
        <v>0</v>
      </c>
      <c r="X266" s="179">
        <f>IF($C266=$D$2,'FLETES (#) MAYO'!X266*X$2,IF($C266=$D$3,'FLETES (#) MAYO'!X266*X$3,IF($C266=$D$4,'FLETES (#) MAYO'!X266*X$4,IF($C266=$D$5,'FLETES (#) MAYO'!X266*X$5,0))))</f>
        <v>0</v>
      </c>
      <c r="Y266" s="179">
        <f>IF($C266=$D$2,'FLETES (#) MAYO'!Y266*Y$2,IF($C266=$D$3,'FLETES (#) MAYO'!Y266*Y$3,IF($C266=$D$4,'FLETES (#) MAYO'!Y266*Y$4,IF($C266=$D$5,'FLETES (#) MAYO'!Y266*Y$5,0))))</f>
        <v>0</v>
      </c>
      <c r="Z266" s="179">
        <f>IF($C266=$D$2,'FLETES (#) MAYO'!Z266*Z$2,IF($C266=$D$3,'FLETES (#) MAYO'!Z266*Z$3,IF($C266=$D$4,'FLETES (#) MAYO'!Z266*Z$4,IF($C266=$D$5,'FLETES (#) MAYO'!Z266*Z$5,0))))</f>
        <v>0</v>
      </c>
      <c r="AA266" s="179">
        <f>IF($C266=$D$2,'FLETES (#) MAYO'!AA266*AA$2,IF($C266=$D$3,'FLETES (#) MAYO'!AA266*AA$3,IF($C266=$D$4,'FLETES (#) MAYO'!AA266*AA$4,IF($C266=$D$5,'FLETES (#) MAYO'!AA266*AA$5,0))))</f>
        <v>0</v>
      </c>
      <c r="AB266" s="179">
        <f>IF($C266=$D$2,'FLETES (#) MAYO'!AB266*AB$2,IF($C266=$D$3,'FLETES (#) MAYO'!AB266*AB$3,IF($C266=$D$4,'FLETES (#) MAYO'!AB266*AB$4,IF($C266=$D$5,'FLETES (#) MAYO'!AB266*AB$5,0))))</f>
        <v>0</v>
      </c>
      <c r="AC266" s="179">
        <f>IF($C266=$D$2,'FLETES (#) MAYO'!AC266*AC$2,IF($C266=$D$3,'FLETES (#) MAYO'!AC266*AC$3,IF($C266=$D$4,'FLETES (#) MAYO'!AC266*AC$4,IF($C266=$D$5,'FLETES (#) MAYO'!AC266*AC$5,0))))</f>
        <v>0</v>
      </c>
      <c r="AD266" s="179">
        <f>IF($C266=$D$2,'FLETES (#) MAYO'!AD266*AD$2,IF($C266=$D$3,'FLETES (#) MAYO'!AD266*AD$3,IF($C266=$D$4,'FLETES (#) MAYO'!AD266*AD$4,IF($C266=$D$5,'FLETES (#) MAYO'!AD266*AD$5,0))))</f>
        <v>0</v>
      </c>
      <c r="AE266" s="179">
        <f>IF($C266=$D$2,'FLETES (#) MAYO'!AE266*AE$2,IF($C266=$D$3,'FLETES (#) MAYO'!AE266*AE$3,IF($C266=$D$4,'FLETES (#) MAYO'!AE266*AE$4,IF($C266=$D$5,'FLETES (#) MAYO'!AE266*AE$5,0))))</f>
        <v>0</v>
      </c>
      <c r="AF266" s="179">
        <f>IF($C266=$D$2,'FLETES (#) MAYO'!AF266*AF$2,IF($C266=$D$3,'FLETES (#) MAYO'!AF266*AF$3,IF($C266=$D$4,'FLETES (#) MAYO'!AF266*AF$4,IF($C266=$D$5,'FLETES (#) MAYO'!AF266*AF$5,0))))</f>
        <v>0</v>
      </c>
      <c r="AG266" s="179">
        <f>IF($C266=$D$2,'FLETES (#) MAYO'!AG266*AG$2,IF($C266=$D$3,'FLETES (#) MAYO'!AG266*AG$3,IF($C266=$D$4,'FLETES (#) MAYO'!AG266*AG$4,IF($C266=$D$5,'FLETES (#) MAYO'!AG266*AG$5,0))))</f>
        <v>0</v>
      </c>
      <c r="AH266" s="179">
        <f>IF($C266=$D$2,'FLETES (#) MAYO'!AH266*AH$2,IF($C266=$D$3,'FLETES (#) MAYO'!AH266*AH$3,IF($C266=$D$4,'FLETES (#) MAYO'!AH266*AH$4,IF($C266=$D$5,'FLETES (#) MAYO'!AH266*AH$5,0))))</f>
        <v>0</v>
      </c>
      <c r="AI266" s="179">
        <f>IF($C266=$D$2,'FLETES (#) MAYO'!AI266*AI$2,IF($C266=$D$3,'FLETES (#) MAYO'!AI266*AI$3,IF($C266=$D$4,'FLETES (#) MAYO'!AI266*AI$4,IF($C266=$D$5,'FLETES (#) MAYO'!AI266*AI$5,0))))</f>
        <v>0</v>
      </c>
      <c r="AJ266" s="179">
        <f>IF($C266=$D$2,'FLETES (#) MAYO'!AJ266*AJ$2,IF($C266=$D$3,'FLETES (#) MAYO'!AJ266*AJ$3,IF($C266=$D$4,'FLETES (#) MAYO'!AJ266*AJ$4,IF($C266=$D$5,'FLETES (#) MAYO'!AJ266*AJ$5,0))))</f>
        <v>0</v>
      </c>
      <c r="AK266" s="179">
        <f>IF($C266=$D$2,'FLETES (#) MAYO'!AK266*AK$2,IF($C266=$D$3,'FLETES (#) MAYO'!AK266*AK$3,IF($C266=$D$4,'FLETES (#) MAYO'!AK266*AK$4,IF($C266=$D$5,'FLETES (#) MAYO'!AK266*AK$5,0))))</f>
        <v>0</v>
      </c>
      <c r="AL266" s="179">
        <f>IF($C266=$D$2,'FLETES (#) MAYO'!AL266*AL$2,IF($C266=$D$3,'FLETES (#) MAYO'!AL266*AL$3,IF($C266=$D$4,'FLETES (#) MAYO'!AL266*AL$4,IF($C266=$D$5,'FLETES (#) MAYO'!AL266*AL$5,0))))</f>
        <v>0</v>
      </c>
      <c r="AM266" s="179">
        <f>IF($C266=$D$2,'FLETES (#) MAYO'!AM266*AM$2,IF($C266=$D$3,'FLETES (#) MAYO'!AM266*AM$3,IF($C266=$D$4,'FLETES (#) MAYO'!AM266*AM$4,IF($C266=$D$5,'FLETES (#) MAYO'!AM266*AM$5,0))))</f>
        <v>0</v>
      </c>
    </row>
    <row r="267" spans="1:39">
      <c r="A267" s="141"/>
      <c r="B267" s="165"/>
      <c r="C267" s="165"/>
      <c r="D267" s="178">
        <f t="shared" si="0"/>
        <v>0</v>
      </c>
      <c r="E267" s="179">
        <f>IF($C267=$D$2,'FLETES (#) MAYO'!E267*E$2,IF($C267=$D$3,'FLETES (#) MAYO'!E267*E$3,IF($C267=$D$4,'FLETES (#) MAYO'!E267*E$4,IF($C267=$D$5,'FLETES (#) MAYO'!E267*E$5,0))))</f>
        <v>0</v>
      </c>
      <c r="F267" s="179">
        <f>IF($C267=$D$2,'FLETES (#) MAYO'!F267*F$2,IF($C267=$D$3,'FLETES (#) MAYO'!F267*F$3,IF($C267=$D$4,'FLETES (#) MAYO'!F267*F$4,IF($C267=$D$5,'FLETES (#) MAYO'!F267*F$5,0))))</f>
        <v>0</v>
      </c>
      <c r="G267" s="179">
        <f>IF($C267=$D$2,'FLETES (#) MAYO'!G267*G$2,IF($C267=$D$3,'FLETES (#) MAYO'!G267*G$3,IF($C267=$D$4,'FLETES (#) MAYO'!G267*G$4,IF($C267=$D$5,'FLETES (#) MAYO'!G267*G$5,0))))</f>
        <v>0</v>
      </c>
      <c r="H267" s="179">
        <f>IF($C267=$D$2,'FLETES (#) MAYO'!H267*H$2,IF($C267=$D$3,'FLETES (#) MAYO'!H267*H$3,IF($C267=$D$4,'FLETES (#) MAYO'!H267*H$4,IF($C267=$D$5,'FLETES (#) MAYO'!H267*H$5,0))))</f>
        <v>0</v>
      </c>
      <c r="I267" s="179">
        <f>IF($C267=$D$2,'FLETES (#) MAYO'!I267*I$2,IF($C267=$D$3,'FLETES (#) MAYO'!I267*I$3,IF($C267=$D$4,'FLETES (#) MAYO'!I267*I$4,IF($C267=$D$5,'FLETES (#) MAYO'!I267*I$5,0))))</f>
        <v>0</v>
      </c>
      <c r="J267" s="179">
        <f>IF($C267=$D$2,'FLETES (#) MAYO'!J267*J$2,IF($C267=$D$3,'FLETES (#) MAYO'!J267*J$3,IF($C267=$D$4,'FLETES (#) MAYO'!J267*J$4,IF($C267=$D$5,'FLETES (#) MAYO'!J267*J$5,0))))</f>
        <v>0</v>
      </c>
      <c r="K267" s="179">
        <f>IF($C267=$D$2,'FLETES (#) MAYO'!K267*K$2,IF($C267=$D$3,'FLETES (#) MAYO'!K267*K$3,IF($C267=$D$4,'FLETES (#) MAYO'!K267*K$4,IF($C267=$D$5,'FLETES (#) MAYO'!K267*K$5,0))))</f>
        <v>0</v>
      </c>
      <c r="L267" s="179">
        <f>IF($C267=$D$2,'FLETES (#) MAYO'!L267*L$2,IF($C267=$D$3,'FLETES (#) MAYO'!L267*L$3,IF($C267=$D$4,'FLETES (#) MAYO'!L267*L$4,IF($C267=$D$5,'FLETES (#) MAYO'!L267*L$5,0))))</f>
        <v>0</v>
      </c>
      <c r="M267" s="179">
        <f>IF($C267=$D$2,'FLETES (#) MAYO'!M267*M$2,IF($C267=$D$3,'FLETES (#) MAYO'!M267*M$3,IF($C267=$D$4,'FLETES (#) MAYO'!M267*M$4,IF($C267=$D$5,'FLETES (#) MAYO'!M267*M$5,0))))</f>
        <v>0</v>
      </c>
      <c r="N267" s="179">
        <f>IF($C267=$D$2,'FLETES (#) MAYO'!N267*N$2,IF($C267=$D$3,'FLETES (#) MAYO'!N267*N$3,IF($C267=$D$4,'FLETES (#) MAYO'!N267*N$4,IF($C267=$D$5,'FLETES (#) MAYO'!N267*N$5,0))))</f>
        <v>0</v>
      </c>
      <c r="O267" s="179">
        <f>IF($C267=$D$2,'FLETES (#) MAYO'!O267*O$2,IF($C267=$D$3,'FLETES (#) MAYO'!O267*O$3,IF($C267=$D$4,'FLETES (#) MAYO'!O267*O$4,IF($C267=$D$5,'FLETES (#) MAYO'!O267*O$5,0))))</f>
        <v>0</v>
      </c>
      <c r="P267" s="179">
        <f>IF($C267=$D$2,'FLETES (#) MAYO'!P267*P$2,IF($C267=$D$3,'FLETES (#) MAYO'!P267*P$3,IF($C267=$D$4,'FLETES (#) MAYO'!P267*P$4,IF($C267=$D$5,'FLETES (#) MAYO'!P267*P$5,0))))</f>
        <v>0</v>
      </c>
      <c r="Q267" s="179">
        <f>IF($C267=$D$2,'FLETES (#) MAYO'!Q267*Q$2,IF($C267=$D$3,'FLETES (#) MAYO'!Q267*Q$3,IF($C267=$D$4,'FLETES (#) MAYO'!Q267*Q$4,IF($C267=$D$5,'FLETES (#) MAYO'!Q267*Q$5,0))))</f>
        <v>0</v>
      </c>
      <c r="R267" s="179">
        <f>IF($C267=$D$2,'FLETES (#) MAYO'!R267*R$2,IF($C267=$D$3,'FLETES (#) MAYO'!R267*R$3,IF($C267=$D$4,'FLETES (#) MAYO'!R267*R$4,IF($C267=$D$5,'FLETES (#) MAYO'!R267*R$5,0))))</f>
        <v>0</v>
      </c>
      <c r="S267" s="179">
        <f>IF($C267=$D$2,'FLETES (#) MAYO'!S267*S$2,IF($C267=$D$3,'FLETES (#) MAYO'!S267*S$3,IF($C267=$D$4,'FLETES (#) MAYO'!S267*S$4,IF($C267=$D$5,'FLETES (#) MAYO'!S267*S$5,0))))</f>
        <v>0</v>
      </c>
      <c r="T267" s="179">
        <f>IF($C267=$D$2,'FLETES (#) MAYO'!T267*T$2,IF($C267=$D$3,'FLETES (#) MAYO'!T267*T$3,IF($C267=$D$4,'FLETES (#) MAYO'!T267*T$4,IF($C267=$D$5,'FLETES (#) MAYO'!T267*T$5,0))))</f>
        <v>0</v>
      </c>
      <c r="U267" s="179">
        <f>IF($C267=$D$2,'FLETES (#) MAYO'!U267*U$2,IF($C267=$D$3,'FLETES (#) MAYO'!U267*U$3,IF($C267=$D$4,'FLETES (#) MAYO'!U267*U$4,IF($C267=$D$5,'FLETES (#) MAYO'!U267*U$5,0))))</f>
        <v>0</v>
      </c>
      <c r="V267" s="179">
        <f>IF($C267=$D$2,'FLETES (#) MAYO'!V267*V$2,IF($C267=$D$3,'FLETES (#) MAYO'!V267*V$3,IF($C267=$D$4,'FLETES (#) MAYO'!V267*V$4,IF($C267=$D$5,'FLETES (#) MAYO'!V267*V$5,0))))</f>
        <v>0</v>
      </c>
      <c r="W267" s="179">
        <f>IF($C267=$D$2,'FLETES (#) MAYO'!W267*W$2,IF($C267=$D$3,'FLETES (#) MAYO'!W267*W$3,IF($C267=$D$4,'FLETES (#) MAYO'!W267*W$4,IF($C267=$D$5,'FLETES (#) MAYO'!W267*W$5,0))))</f>
        <v>0</v>
      </c>
      <c r="X267" s="179">
        <f>IF($C267=$D$2,'FLETES (#) MAYO'!X267*X$2,IF($C267=$D$3,'FLETES (#) MAYO'!X267*X$3,IF($C267=$D$4,'FLETES (#) MAYO'!X267*X$4,IF($C267=$D$5,'FLETES (#) MAYO'!X267*X$5,0))))</f>
        <v>0</v>
      </c>
      <c r="Y267" s="179">
        <f>IF($C267=$D$2,'FLETES (#) MAYO'!Y267*Y$2,IF($C267=$D$3,'FLETES (#) MAYO'!Y267*Y$3,IF($C267=$D$4,'FLETES (#) MAYO'!Y267*Y$4,IF($C267=$D$5,'FLETES (#) MAYO'!Y267*Y$5,0))))</f>
        <v>0</v>
      </c>
      <c r="Z267" s="179">
        <f>IF($C267=$D$2,'FLETES (#) MAYO'!Z267*Z$2,IF($C267=$D$3,'FLETES (#) MAYO'!Z267*Z$3,IF($C267=$D$4,'FLETES (#) MAYO'!Z267*Z$4,IF($C267=$D$5,'FLETES (#) MAYO'!Z267*Z$5,0))))</f>
        <v>0</v>
      </c>
      <c r="AA267" s="179">
        <f>IF($C267=$D$2,'FLETES (#) MAYO'!AA267*AA$2,IF($C267=$D$3,'FLETES (#) MAYO'!AA267*AA$3,IF($C267=$D$4,'FLETES (#) MAYO'!AA267*AA$4,IF($C267=$D$5,'FLETES (#) MAYO'!AA267*AA$5,0))))</f>
        <v>0</v>
      </c>
      <c r="AB267" s="179">
        <f>IF($C267=$D$2,'FLETES (#) MAYO'!AB267*AB$2,IF($C267=$D$3,'FLETES (#) MAYO'!AB267*AB$3,IF($C267=$D$4,'FLETES (#) MAYO'!AB267*AB$4,IF($C267=$D$5,'FLETES (#) MAYO'!AB267*AB$5,0))))</f>
        <v>0</v>
      </c>
      <c r="AC267" s="179">
        <f>IF($C267=$D$2,'FLETES (#) MAYO'!AC267*AC$2,IF($C267=$D$3,'FLETES (#) MAYO'!AC267*AC$3,IF($C267=$D$4,'FLETES (#) MAYO'!AC267*AC$4,IF($C267=$D$5,'FLETES (#) MAYO'!AC267*AC$5,0))))</f>
        <v>0</v>
      </c>
      <c r="AD267" s="179">
        <f>IF($C267=$D$2,'FLETES (#) MAYO'!AD267*AD$2,IF($C267=$D$3,'FLETES (#) MAYO'!AD267*AD$3,IF($C267=$D$4,'FLETES (#) MAYO'!AD267*AD$4,IF($C267=$D$5,'FLETES (#) MAYO'!AD267*AD$5,0))))</f>
        <v>0</v>
      </c>
      <c r="AE267" s="179">
        <f>IF($C267=$D$2,'FLETES (#) MAYO'!AE267*AE$2,IF($C267=$D$3,'FLETES (#) MAYO'!AE267*AE$3,IF($C267=$D$4,'FLETES (#) MAYO'!AE267*AE$4,IF($C267=$D$5,'FLETES (#) MAYO'!AE267*AE$5,0))))</f>
        <v>0</v>
      </c>
      <c r="AF267" s="179">
        <f>IF($C267=$D$2,'FLETES (#) MAYO'!AF267*AF$2,IF($C267=$D$3,'FLETES (#) MAYO'!AF267*AF$3,IF($C267=$D$4,'FLETES (#) MAYO'!AF267*AF$4,IF($C267=$D$5,'FLETES (#) MAYO'!AF267*AF$5,0))))</f>
        <v>0</v>
      </c>
      <c r="AG267" s="179">
        <f>IF($C267=$D$2,'FLETES (#) MAYO'!AG267*AG$2,IF($C267=$D$3,'FLETES (#) MAYO'!AG267*AG$3,IF($C267=$D$4,'FLETES (#) MAYO'!AG267*AG$4,IF($C267=$D$5,'FLETES (#) MAYO'!AG267*AG$5,0))))</f>
        <v>0</v>
      </c>
      <c r="AH267" s="179">
        <f>IF($C267=$D$2,'FLETES (#) MAYO'!AH267*AH$2,IF($C267=$D$3,'FLETES (#) MAYO'!AH267*AH$3,IF($C267=$D$4,'FLETES (#) MAYO'!AH267*AH$4,IF($C267=$D$5,'FLETES (#) MAYO'!AH267*AH$5,0))))</f>
        <v>0</v>
      </c>
      <c r="AI267" s="179">
        <f>IF($C267=$D$2,'FLETES (#) MAYO'!AI267*AI$2,IF($C267=$D$3,'FLETES (#) MAYO'!AI267*AI$3,IF($C267=$D$4,'FLETES (#) MAYO'!AI267*AI$4,IF($C267=$D$5,'FLETES (#) MAYO'!AI267*AI$5,0))))</f>
        <v>0</v>
      </c>
      <c r="AJ267" s="179">
        <f>IF($C267=$D$2,'FLETES (#) MAYO'!AJ267*AJ$2,IF($C267=$D$3,'FLETES (#) MAYO'!AJ267*AJ$3,IF($C267=$D$4,'FLETES (#) MAYO'!AJ267*AJ$4,IF($C267=$D$5,'FLETES (#) MAYO'!AJ267*AJ$5,0))))</f>
        <v>0</v>
      </c>
      <c r="AK267" s="179">
        <f>IF($C267=$D$2,'FLETES (#) MAYO'!AK267*AK$2,IF($C267=$D$3,'FLETES (#) MAYO'!AK267*AK$3,IF($C267=$D$4,'FLETES (#) MAYO'!AK267*AK$4,IF($C267=$D$5,'FLETES (#) MAYO'!AK267*AK$5,0))))</f>
        <v>0</v>
      </c>
      <c r="AL267" s="179">
        <f>IF($C267=$D$2,'FLETES (#) MAYO'!AL267*AL$2,IF($C267=$D$3,'FLETES (#) MAYO'!AL267*AL$3,IF($C267=$D$4,'FLETES (#) MAYO'!AL267*AL$4,IF($C267=$D$5,'FLETES (#) MAYO'!AL267*AL$5,0))))</f>
        <v>0</v>
      </c>
      <c r="AM267" s="179">
        <f>IF($C267=$D$2,'FLETES (#) MAYO'!AM267*AM$2,IF($C267=$D$3,'FLETES (#) MAYO'!AM267*AM$3,IF($C267=$D$4,'FLETES (#) MAYO'!AM267*AM$4,IF($C267=$D$5,'FLETES (#) MAYO'!AM267*AM$5,0))))</f>
        <v>0</v>
      </c>
    </row>
    <row r="268" spans="1:39">
      <c r="A268" s="141"/>
      <c r="B268" s="165"/>
      <c r="C268" s="165"/>
      <c r="D268" s="178">
        <f t="shared" si="0"/>
        <v>0</v>
      </c>
      <c r="E268" s="179">
        <f>IF($C268=$D$2,'FLETES (#) MAYO'!E268*E$2,IF($C268=$D$3,'FLETES (#) MAYO'!E268*E$3,IF($C268=$D$4,'FLETES (#) MAYO'!E268*E$4,IF($C268=$D$5,'FLETES (#) MAYO'!E268*E$5,0))))</f>
        <v>0</v>
      </c>
      <c r="F268" s="179">
        <f>IF($C268=$D$2,'FLETES (#) MAYO'!F268*F$2,IF($C268=$D$3,'FLETES (#) MAYO'!F268*F$3,IF($C268=$D$4,'FLETES (#) MAYO'!F268*F$4,IF($C268=$D$5,'FLETES (#) MAYO'!F268*F$5,0))))</f>
        <v>0</v>
      </c>
      <c r="G268" s="179">
        <f>IF($C268=$D$2,'FLETES (#) MAYO'!G268*G$2,IF($C268=$D$3,'FLETES (#) MAYO'!G268*G$3,IF($C268=$D$4,'FLETES (#) MAYO'!G268*G$4,IF($C268=$D$5,'FLETES (#) MAYO'!G268*G$5,0))))</f>
        <v>0</v>
      </c>
      <c r="H268" s="179">
        <f>IF($C268=$D$2,'FLETES (#) MAYO'!H268*H$2,IF($C268=$D$3,'FLETES (#) MAYO'!H268*H$3,IF($C268=$D$4,'FLETES (#) MAYO'!H268*H$4,IF($C268=$D$5,'FLETES (#) MAYO'!H268*H$5,0))))</f>
        <v>0</v>
      </c>
      <c r="I268" s="179">
        <f>IF($C268=$D$2,'FLETES (#) MAYO'!I268*I$2,IF($C268=$D$3,'FLETES (#) MAYO'!I268*I$3,IF($C268=$D$4,'FLETES (#) MAYO'!I268*I$4,IF($C268=$D$5,'FLETES (#) MAYO'!I268*I$5,0))))</f>
        <v>0</v>
      </c>
      <c r="J268" s="179">
        <f>IF($C268=$D$2,'FLETES (#) MAYO'!J268*J$2,IF($C268=$D$3,'FLETES (#) MAYO'!J268*J$3,IF($C268=$D$4,'FLETES (#) MAYO'!J268*J$4,IF($C268=$D$5,'FLETES (#) MAYO'!J268*J$5,0))))</f>
        <v>0</v>
      </c>
      <c r="K268" s="179">
        <f>IF($C268=$D$2,'FLETES (#) MAYO'!K268*K$2,IF($C268=$D$3,'FLETES (#) MAYO'!K268*K$3,IF($C268=$D$4,'FLETES (#) MAYO'!K268*K$4,IF($C268=$D$5,'FLETES (#) MAYO'!K268*K$5,0))))</f>
        <v>0</v>
      </c>
      <c r="L268" s="179">
        <f>IF($C268=$D$2,'FLETES (#) MAYO'!L268*L$2,IF($C268=$D$3,'FLETES (#) MAYO'!L268*L$3,IF($C268=$D$4,'FLETES (#) MAYO'!L268*L$4,IF($C268=$D$5,'FLETES (#) MAYO'!L268*L$5,0))))</f>
        <v>0</v>
      </c>
      <c r="M268" s="179">
        <f>IF($C268=$D$2,'FLETES (#) MAYO'!M268*M$2,IF($C268=$D$3,'FLETES (#) MAYO'!M268*M$3,IF($C268=$D$4,'FLETES (#) MAYO'!M268*M$4,IF($C268=$D$5,'FLETES (#) MAYO'!M268*M$5,0))))</f>
        <v>0</v>
      </c>
      <c r="N268" s="179">
        <f>IF($C268=$D$2,'FLETES (#) MAYO'!N268*N$2,IF($C268=$D$3,'FLETES (#) MAYO'!N268*N$3,IF($C268=$D$4,'FLETES (#) MAYO'!N268*N$4,IF($C268=$D$5,'FLETES (#) MAYO'!N268*N$5,0))))</f>
        <v>0</v>
      </c>
      <c r="O268" s="179">
        <f>IF($C268=$D$2,'FLETES (#) MAYO'!O268*O$2,IF($C268=$D$3,'FLETES (#) MAYO'!O268*O$3,IF($C268=$D$4,'FLETES (#) MAYO'!O268*O$4,IF($C268=$D$5,'FLETES (#) MAYO'!O268*O$5,0))))</f>
        <v>0</v>
      </c>
      <c r="P268" s="179">
        <f>IF($C268=$D$2,'FLETES (#) MAYO'!P268*P$2,IF($C268=$D$3,'FLETES (#) MAYO'!P268*P$3,IF($C268=$D$4,'FLETES (#) MAYO'!P268*P$4,IF($C268=$D$5,'FLETES (#) MAYO'!P268*P$5,0))))</f>
        <v>0</v>
      </c>
      <c r="Q268" s="179">
        <f>IF($C268=$D$2,'FLETES (#) MAYO'!Q268*Q$2,IF($C268=$D$3,'FLETES (#) MAYO'!Q268*Q$3,IF($C268=$D$4,'FLETES (#) MAYO'!Q268*Q$4,IF($C268=$D$5,'FLETES (#) MAYO'!Q268*Q$5,0))))</f>
        <v>0</v>
      </c>
      <c r="R268" s="179">
        <f>IF($C268=$D$2,'FLETES (#) MAYO'!R268*R$2,IF($C268=$D$3,'FLETES (#) MAYO'!R268*R$3,IF($C268=$D$4,'FLETES (#) MAYO'!R268*R$4,IF($C268=$D$5,'FLETES (#) MAYO'!R268*R$5,0))))</f>
        <v>0</v>
      </c>
      <c r="S268" s="179">
        <f>IF($C268=$D$2,'FLETES (#) MAYO'!S268*S$2,IF($C268=$D$3,'FLETES (#) MAYO'!S268*S$3,IF($C268=$D$4,'FLETES (#) MAYO'!S268*S$4,IF($C268=$D$5,'FLETES (#) MAYO'!S268*S$5,0))))</f>
        <v>0</v>
      </c>
      <c r="T268" s="179">
        <f>IF($C268=$D$2,'FLETES (#) MAYO'!T268*T$2,IF($C268=$D$3,'FLETES (#) MAYO'!T268*T$3,IF($C268=$D$4,'FLETES (#) MAYO'!T268*T$4,IF($C268=$D$5,'FLETES (#) MAYO'!T268*T$5,0))))</f>
        <v>0</v>
      </c>
      <c r="U268" s="179">
        <f>IF($C268=$D$2,'FLETES (#) MAYO'!U268*U$2,IF($C268=$D$3,'FLETES (#) MAYO'!U268*U$3,IF($C268=$D$4,'FLETES (#) MAYO'!U268*U$4,IF($C268=$D$5,'FLETES (#) MAYO'!U268*U$5,0))))</f>
        <v>0</v>
      </c>
      <c r="V268" s="179">
        <f>IF($C268=$D$2,'FLETES (#) MAYO'!V268*V$2,IF($C268=$D$3,'FLETES (#) MAYO'!V268*V$3,IF($C268=$D$4,'FLETES (#) MAYO'!V268*V$4,IF($C268=$D$5,'FLETES (#) MAYO'!V268*V$5,0))))</f>
        <v>0</v>
      </c>
      <c r="W268" s="179">
        <f>IF($C268=$D$2,'FLETES (#) MAYO'!W268*W$2,IF($C268=$D$3,'FLETES (#) MAYO'!W268*W$3,IF($C268=$D$4,'FLETES (#) MAYO'!W268*W$4,IF($C268=$D$5,'FLETES (#) MAYO'!W268*W$5,0))))</f>
        <v>0</v>
      </c>
      <c r="X268" s="179">
        <f>IF($C268=$D$2,'FLETES (#) MAYO'!X268*X$2,IF($C268=$D$3,'FLETES (#) MAYO'!X268*X$3,IF($C268=$D$4,'FLETES (#) MAYO'!X268*X$4,IF($C268=$D$5,'FLETES (#) MAYO'!X268*X$5,0))))</f>
        <v>0</v>
      </c>
      <c r="Y268" s="179">
        <f>IF($C268=$D$2,'FLETES (#) MAYO'!Y268*Y$2,IF($C268=$D$3,'FLETES (#) MAYO'!Y268*Y$3,IF($C268=$D$4,'FLETES (#) MAYO'!Y268*Y$4,IF($C268=$D$5,'FLETES (#) MAYO'!Y268*Y$5,0))))</f>
        <v>0</v>
      </c>
      <c r="Z268" s="179">
        <f>IF($C268=$D$2,'FLETES (#) MAYO'!Z268*Z$2,IF($C268=$D$3,'FLETES (#) MAYO'!Z268*Z$3,IF($C268=$D$4,'FLETES (#) MAYO'!Z268*Z$4,IF($C268=$D$5,'FLETES (#) MAYO'!Z268*Z$5,0))))</f>
        <v>0</v>
      </c>
      <c r="AA268" s="179">
        <f>IF($C268=$D$2,'FLETES (#) MAYO'!AA268*AA$2,IF($C268=$D$3,'FLETES (#) MAYO'!AA268*AA$3,IF($C268=$D$4,'FLETES (#) MAYO'!AA268*AA$4,IF($C268=$D$5,'FLETES (#) MAYO'!AA268*AA$5,0))))</f>
        <v>0</v>
      </c>
      <c r="AB268" s="179">
        <f>IF($C268=$D$2,'FLETES (#) MAYO'!AB268*AB$2,IF($C268=$D$3,'FLETES (#) MAYO'!AB268*AB$3,IF($C268=$D$4,'FLETES (#) MAYO'!AB268*AB$4,IF($C268=$D$5,'FLETES (#) MAYO'!AB268*AB$5,0))))</f>
        <v>0</v>
      </c>
      <c r="AC268" s="179">
        <f>IF($C268=$D$2,'FLETES (#) MAYO'!AC268*AC$2,IF($C268=$D$3,'FLETES (#) MAYO'!AC268*AC$3,IF($C268=$D$4,'FLETES (#) MAYO'!AC268*AC$4,IF($C268=$D$5,'FLETES (#) MAYO'!AC268*AC$5,0))))</f>
        <v>0</v>
      </c>
      <c r="AD268" s="179">
        <f>IF($C268=$D$2,'FLETES (#) MAYO'!AD268*AD$2,IF($C268=$D$3,'FLETES (#) MAYO'!AD268*AD$3,IF($C268=$D$4,'FLETES (#) MAYO'!AD268*AD$4,IF($C268=$D$5,'FLETES (#) MAYO'!AD268*AD$5,0))))</f>
        <v>0</v>
      </c>
      <c r="AE268" s="179">
        <f>IF($C268=$D$2,'FLETES (#) MAYO'!AE268*AE$2,IF($C268=$D$3,'FLETES (#) MAYO'!AE268*AE$3,IF($C268=$D$4,'FLETES (#) MAYO'!AE268*AE$4,IF($C268=$D$5,'FLETES (#) MAYO'!AE268*AE$5,0))))</f>
        <v>0</v>
      </c>
      <c r="AF268" s="179">
        <f>IF($C268=$D$2,'FLETES (#) MAYO'!AF268*AF$2,IF($C268=$D$3,'FLETES (#) MAYO'!AF268*AF$3,IF($C268=$D$4,'FLETES (#) MAYO'!AF268*AF$4,IF($C268=$D$5,'FLETES (#) MAYO'!AF268*AF$5,0))))</f>
        <v>0</v>
      </c>
      <c r="AG268" s="179">
        <f>IF($C268=$D$2,'FLETES (#) MAYO'!AG268*AG$2,IF($C268=$D$3,'FLETES (#) MAYO'!AG268*AG$3,IF($C268=$D$4,'FLETES (#) MAYO'!AG268*AG$4,IF($C268=$D$5,'FLETES (#) MAYO'!AG268*AG$5,0))))</f>
        <v>0</v>
      </c>
      <c r="AH268" s="179">
        <f>IF($C268=$D$2,'FLETES (#) MAYO'!AH268*AH$2,IF($C268=$D$3,'FLETES (#) MAYO'!AH268*AH$3,IF($C268=$D$4,'FLETES (#) MAYO'!AH268*AH$4,IF($C268=$D$5,'FLETES (#) MAYO'!AH268*AH$5,0))))</f>
        <v>0</v>
      </c>
      <c r="AI268" s="179">
        <f>IF($C268=$D$2,'FLETES (#) MAYO'!AI268*AI$2,IF($C268=$D$3,'FLETES (#) MAYO'!AI268*AI$3,IF($C268=$D$4,'FLETES (#) MAYO'!AI268*AI$4,IF($C268=$D$5,'FLETES (#) MAYO'!AI268*AI$5,0))))</f>
        <v>0</v>
      </c>
      <c r="AJ268" s="179">
        <f>IF($C268=$D$2,'FLETES (#) MAYO'!AJ268*AJ$2,IF($C268=$D$3,'FLETES (#) MAYO'!AJ268*AJ$3,IF($C268=$D$4,'FLETES (#) MAYO'!AJ268*AJ$4,IF($C268=$D$5,'FLETES (#) MAYO'!AJ268*AJ$5,0))))</f>
        <v>0</v>
      </c>
      <c r="AK268" s="179">
        <f>IF($C268=$D$2,'FLETES (#) MAYO'!AK268*AK$2,IF($C268=$D$3,'FLETES (#) MAYO'!AK268*AK$3,IF($C268=$D$4,'FLETES (#) MAYO'!AK268*AK$4,IF($C268=$D$5,'FLETES (#) MAYO'!AK268*AK$5,0))))</f>
        <v>0</v>
      </c>
      <c r="AL268" s="179">
        <f>IF($C268=$D$2,'FLETES (#) MAYO'!AL268*AL$2,IF($C268=$D$3,'FLETES (#) MAYO'!AL268*AL$3,IF($C268=$D$4,'FLETES (#) MAYO'!AL268*AL$4,IF($C268=$D$5,'FLETES (#) MAYO'!AL268*AL$5,0))))</f>
        <v>0</v>
      </c>
      <c r="AM268" s="179">
        <f>IF($C268=$D$2,'FLETES (#) MAYO'!AM268*AM$2,IF($C268=$D$3,'FLETES (#) MAYO'!AM268*AM$3,IF($C268=$D$4,'FLETES (#) MAYO'!AM268*AM$4,IF($C268=$D$5,'FLETES (#) MAYO'!AM268*AM$5,0))))</f>
        <v>0</v>
      </c>
    </row>
    <row r="269" spans="1:39">
      <c r="A269" s="141"/>
      <c r="B269" s="165"/>
      <c r="C269" s="165"/>
      <c r="D269" s="178">
        <f t="shared" si="0"/>
        <v>0</v>
      </c>
      <c r="E269" s="179">
        <f>IF($C269=$D$2,'FLETES (#) MAYO'!E269*E$2,IF($C269=$D$3,'FLETES (#) MAYO'!E269*E$3,IF($C269=$D$4,'FLETES (#) MAYO'!E269*E$4,IF($C269=$D$5,'FLETES (#) MAYO'!E269*E$5,0))))</f>
        <v>0</v>
      </c>
      <c r="F269" s="179">
        <f>IF($C269=$D$2,'FLETES (#) MAYO'!F269*F$2,IF($C269=$D$3,'FLETES (#) MAYO'!F269*F$3,IF($C269=$D$4,'FLETES (#) MAYO'!F269*F$4,IF($C269=$D$5,'FLETES (#) MAYO'!F269*F$5,0))))</f>
        <v>0</v>
      </c>
      <c r="G269" s="179">
        <f>IF($C269=$D$2,'FLETES (#) MAYO'!G269*G$2,IF($C269=$D$3,'FLETES (#) MAYO'!G269*G$3,IF($C269=$D$4,'FLETES (#) MAYO'!G269*G$4,IF($C269=$D$5,'FLETES (#) MAYO'!G269*G$5,0))))</f>
        <v>0</v>
      </c>
      <c r="H269" s="179">
        <f>IF($C269=$D$2,'FLETES (#) MAYO'!H269*H$2,IF($C269=$D$3,'FLETES (#) MAYO'!H269*H$3,IF($C269=$D$4,'FLETES (#) MAYO'!H269*H$4,IF($C269=$D$5,'FLETES (#) MAYO'!H269*H$5,0))))</f>
        <v>0</v>
      </c>
      <c r="I269" s="179">
        <f>IF($C269=$D$2,'FLETES (#) MAYO'!I269*I$2,IF($C269=$D$3,'FLETES (#) MAYO'!I269*I$3,IF($C269=$D$4,'FLETES (#) MAYO'!I269*I$4,IF($C269=$D$5,'FLETES (#) MAYO'!I269*I$5,0))))</f>
        <v>0</v>
      </c>
      <c r="J269" s="179">
        <f>IF($C269=$D$2,'FLETES (#) MAYO'!J269*J$2,IF($C269=$D$3,'FLETES (#) MAYO'!J269*J$3,IF($C269=$D$4,'FLETES (#) MAYO'!J269*J$4,IF($C269=$D$5,'FLETES (#) MAYO'!J269*J$5,0))))</f>
        <v>0</v>
      </c>
      <c r="K269" s="179">
        <f>IF($C269=$D$2,'FLETES (#) MAYO'!K269*K$2,IF($C269=$D$3,'FLETES (#) MAYO'!K269*K$3,IF($C269=$D$4,'FLETES (#) MAYO'!K269*K$4,IF($C269=$D$5,'FLETES (#) MAYO'!K269*K$5,0))))</f>
        <v>0</v>
      </c>
      <c r="L269" s="179">
        <f>IF($C269=$D$2,'FLETES (#) MAYO'!L269*L$2,IF($C269=$D$3,'FLETES (#) MAYO'!L269*L$3,IF($C269=$D$4,'FLETES (#) MAYO'!L269*L$4,IF($C269=$D$5,'FLETES (#) MAYO'!L269*L$5,0))))</f>
        <v>0</v>
      </c>
      <c r="M269" s="179">
        <f>IF($C269=$D$2,'FLETES (#) MAYO'!M269*M$2,IF($C269=$D$3,'FLETES (#) MAYO'!M269*M$3,IF($C269=$D$4,'FLETES (#) MAYO'!M269*M$4,IF($C269=$D$5,'FLETES (#) MAYO'!M269*M$5,0))))</f>
        <v>0</v>
      </c>
      <c r="N269" s="179">
        <f>IF($C269=$D$2,'FLETES (#) MAYO'!N269*N$2,IF($C269=$D$3,'FLETES (#) MAYO'!N269*N$3,IF($C269=$D$4,'FLETES (#) MAYO'!N269*N$4,IF($C269=$D$5,'FLETES (#) MAYO'!N269*N$5,0))))</f>
        <v>0</v>
      </c>
      <c r="O269" s="179">
        <f>IF($C269=$D$2,'FLETES (#) MAYO'!O269*O$2,IF($C269=$D$3,'FLETES (#) MAYO'!O269*O$3,IF($C269=$D$4,'FLETES (#) MAYO'!O269*O$4,IF($C269=$D$5,'FLETES (#) MAYO'!O269*O$5,0))))</f>
        <v>0</v>
      </c>
      <c r="P269" s="179">
        <f>IF($C269=$D$2,'FLETES (#) MAYO'!P269*P$2,IF($C269=$D$3,'FLETES (#) MAYO'!P269*P$3,IF($C269=$D$4,'FLETES (#) MAYO'!P269*P$4,IF($C269=$D$5,'FLETES (#) MAYO'!P269*P$5,0))))</f>
        <v>0</v>
      </c>
      <c r="Q269" s="179">
        <f>IF($C269=$D$2,'FLETES (#) MAYO'!Q269*Q$2,IF($C269=$D$3,'FLETES (#) MAYO'!Q269*Q$3,IF($C269=$D$4,'FLETES (#) MAYO'!Q269*Q$4,IF($C269=$D$5,'FLETES (#) MAYO'!Q269*Q$5,0))))</f>
        <v>0</v>
      </c>
      <c r="R269" s="179">
        <f>IF($C269=$D$2,'FLETES (#) MAYO'!R269*R$2,IF($C269=$D$3,'FLETES (#) MAYO'!R269*R$3,IF($C269=$D$4,'FLETES (#) MAYO'!R269*R$4,IF($C269=$D$5,'FLETES (#) MAYO'!R269*R$5,0))))</f>
        <v>0</v>
      </c>
      <c r="S269" s="179">
        <f>IF($C269=$D$2,'FLETES (#) MAYO'!S269*S$2,IF($C269=$D$3,'FLETES (#) MAYO'!S269*S$3,IF($C269=$D$4,'FLETES (#) MAYO'!S269*S$4,IF($C269=$D$5,'FLETES (#) MAYO'!S269*S$5,0))))</f>
        <v>0</v>
      </c>
      <c r="T269" s="179">
        <f>IF($C269=$D$2,'FLETES (#) MAYO'!T269*T$2,IF($C269=$D$3,'FLETES (#) MAYO'!T269*T$3,IF($C269=$D$4,'FLETES (#) MAYO'!T269*T$4,IF($C269=$D$5,'FLETES (#) MAYO'!T269*T$5,0))))</f>
        <v>0</v>
      </c>
      <c r="U269" s="179">
        <f>IF($C269=$D$2,'FLETES (#) MAYO'!U269*U$2,IF($C269=$D$3,'FLETES (#) MAYO'!U269*U$3,IF($C269=$D$4,'FLETES (#) MAYO'!U269*U$4,IF($C269=$D$5,'FLETES (#) MAYO'!U269*U$5,0))))</f>
        <v>0</v>
      </c>
      <c r="V269" s="179">
        <f>IF($C269=$D$2,'FLETES (#) MAYO'!V269*V$2,IF($C269=$D$3,'FLETES (#) MAYO'!V269*V$3,IF($C269=$D$4,'FLETES (#) MAYO'!V269*V$4,IF($C269=$D$5,'FLETES (#) MAYO'!V269*V$5,0))))</f>
        <v>0</v>
      </c>
      <c r="W269" s="179">
        <f>IF($C269=$D$2,'FLETES (#) MAYO'!W269*W$2,IF($C269=$D$3,'FLETES (#) MAYO'!W269*W$3,IF($C269=$D$4,'FLETES (#) MAYO'!W269*W$4,IF($C269=$D$5,'FLETES (#) MAYO'!W269*W$5,0))))</f>
        <v>0</v>
      </c>
      <c r="X269" s="179">
        <f>IF($C269=$D$2,'FLETES (#) MAYO'!X269*X$2,IF($C269=$D$3,'FLETES (#) MAYO'!X269*X$3,IF($C269=$D$4,'FLETES (#) MAYO'!X269*X$4,IF($C269=$D$5,'FLETES (#) MAYO'!X269*X$5,0))))</f>
        <v>0</v>
      </c>
      <c r="Y269" s="179">
        <f>IF($C269=$D$2,'FLETES (#) MAYO'!Y269*Y$2,IF($C269=$D$3,'FLETES (#) MAYO'!Y269*Y$3,IF($C269=$D$4,'FLETES (#) MAYO'!Y269*Y$4,IF($C269=$D$5,'FLETES (#) MAYO'!Y269*Y$5,0))))</f>
        <v>0</v>
      </c>
      <c r="Z269" s="179">
        <f>IF($C269=$D$2,'FLETES (#) MAYO'!Z269*Z$2,IF($C269=$D$3,'FLETES (#) MAYO'!Z269*Z$3,IF($C269=$D$4,'FLETES (#) MAYO'!Z269*Z$4,IF($C269=$D$5,'FLETES (#) MAYO'!Z269*Z$5,0))))</f>
        <v>0</v>
      </c>
      <c r="AA269" s="179">
        <f>IF($C269=$D$2,'FLETES (#) MAYO'!AA269*AA$2,IF($C269=$D$3,'FLETES (#) MAYO'!AA269*AA$3,IF($C269=$D$4,'FLETES (#) MAYO'!AA269*AA$4,IF($C269=$D$5,'FLETES (#) MAYO'!AA269*AA$5,0))))</f>
        <v>0</v>
      </c>
      <c r="AB269" s="179">
        <f>IF($C269=$D$2,'FLETES (#) MAYO'!AB269*AB$2,IF($C269=$D$3,'FLETES (#) MAYO'!AB269*AB$3,IF($C269=$D$4,'FLETES (#) MAYO'!AB269*AB$4,IF($C269=$D$5,'FLETES (#) MAYO'!AB269*AB$5,0))))</f>
        <v>0</v>
      </c>
      <c r="AC269" s="179">
        <f>IF($C269=$D$2,'FLETES (#) MAYO'!AC269*AC$2,IF($C269=$D$3,'FLETES (#) MAYO'!AC269*AC$3,IF($C269=$D$4,'FLETES (#) MAYO'!AC269*AC$4,IF($C269=$D$5,'FLETES (#) MAYO'!AC269*AC$5,0))))</f>
        <v>0</v>
      </c>
      <c r="AD269" s="179">
        <f>IF($C269=$D$2,'FLETES (#) MAYO'!AD269*AD$2,IF($C269=$D$3,'FLETES (#) MAYO'!AD269*AD$3,IF($C269=$D$4,'FLETES (#) MAYO'!AD269*AD$4,IF($C269=$D$5,'FLETES (#) MAYO'!AD269*AD$5,0))))</f>
        <v>0</v>
      </c>
      <c r="AE269" s="179">
        <f>IF($C269=$D$2,'FLETES (#) MAYO'!AE269*AE$2,IF($C269=$D$3,'FLETES (#) MAYO'!AE269*AE$3,IF($C269=$D$4,'FLETES (#) MAYO'!AE269*AE$4,IF($C269=$D$5,'FLETES (#) MAYO'!AE269*AE$5,0))))</f>
        <v>0</v>
      </c>
      <c r="AF269" s="179">
        <f>IF($C269=$D$2,'FLETES (#) MAYO'!AF269*AF$2,IF($C269=$D$3,'FLETES (#) MAYO'!AF269*AF$3,IF($C269=$D$4,'FLETES (#) MAYO'!AF269*AF$4,IF($C269=$D$5,'FLETES (#) MAYO'!AF269*AF$5,0))))</f>
        <v>0</v>
      </c>
      <c r="AG269" s="179">
        <f>IF($C269=$D$2,'FLETES (#) MAYO'!AG269*AG$2,IF($C269=$D$3,'FLETES (#) MAYO'!AG269*AG$3,IF($C269=$D$4,'FLETES (#) MAYO'!AG269*AG$4,IF($C269=$D$5,'FLETES (#) MAYO'!AG269*AG$5,0))))</f>
        <v>0</v>
      </c>
      <c r="AH269" s="179">
        <f>IF($C269=$D$2,'FLETES (#) MAYO'!AH269*AH$2,IF($C269=$D$3,'FLETES (#) MAYO'!AH269*AH$3,IF($C269=$D$4,'FLETES (#) MAYO'!AH269*AH$4,IF($C269=$D$5,'FLETES (#) MAYO'!AH269*AH$5,0))))</f>
        <v>0</v>
      </c>
      <c r="AI269" s="179">
        <f>IF($C269=$D$2,'FLETES (#) MAYO'!AI269*AI$2,IF($C269=$D$3,'FLETES (#) MAYO'!AI269*AI$3,IF($C269=$D$4,'FLETES (#) MAYO'!AI269*AI$4,IF($C269=$D$5,'FLETES (#) MAYO'!AI269*AI$5,0))))</f>
        <v>0</v>
      </c>
      <c r="AJ269" s="179">
        <f>IF($C269=$D$2,'FLETES (#) MAYO'!AJ269*AJ$2,IF($C269=$D$3,'FLETES (#) MAYO'!AJ269*AJ$3,IF($C269=$D$4,'FLETES (#) MAYO'!AJ269*AJ$4,IF($C269=$D$5,'FLETES (#) MAYO'!AJ269*AJ$5,0))))</f>
        <v>0</v>
      </c>
      <c r="AK269" s="179">
        <f>IF($C269=$D$2,'FLETES (#) MAYO'!AK269*AK$2,IF($C269=$D$3,'FLETES (#) MAYO'!AK269*AK$3,IF($C269=$D$4,'FLETES (#) MAYO'!AK269*AK$4,IF($C269=$D$5,'FLETES (#) MAYO'!AK269*AK$5,0))))</f>
        <v>0</v>
      </c>
      <c r="AL269" s="179">
        <f>IF($C269=$D$2,'FLETES (#) MAYO'!AL269*AL$2,IF($C269=$D$3,'FLETES (#) MAYO'!AL269*AL$3,IF($C269=$D$4,'FLETES (#) MAYO'!AL269*AL$4,IF($C269=$D$5,'FLETES (#) MAYO'!AL269*AL$5,0))))</f>
        <v>0</v>
      </c>
      <c r="AM269" s="179">
        <f>IF($C269=$D$2,'FLETES (#) MAYO'!AM269*AM$2,IF($C269=$D$3,'FLETES (#) MAYO'!AM269*AM$3,IF($C269=$D$4,'FLETES (#) MAYO'!AM269*AM$4,IF($C269=$D$5,'FLETES (#) MAYO'!AM269*AM$5,0))))</f>
        <v>0</v>
      </c>
    </row>
    <row r="270" spans="1:39">
      <c r="A270" s="141"/>
      <c r="B270" s="165"/>
      <c r="C270" s="165"/>
      <c r="D270" s="178">
        <f t="shared" si="0"/>
        <v>0</v>
      </c>
      <c r="E270" s="179">
        <f>IF($C270=$D$2,'FLETES (#) MAYO'!E270*E$2,IF($C270=$D$3,'FLETES (#) MAYO'!E270*E$3,IF($C270=$D$4,'FLETES (#) MAYO'!E270*E$4,IF($C270=$D$5,'FLETES (#) MAYO'!E270*E$5,0))))</f>
        <v>0</v>
      </c>
      <c r="F270" s="179">
        <f>IF($C270=$D$2,'FLETES (#) MAYO'!F270*F$2,IF($C270=$D$3,'FLETES (#) MAYO'!F270*F$3,IF($C270=$D$4,'FLETES (#) MAYO'!F270*F$4,IF($C270=$D$5,'FLETES (#) MAYO'!F270*F$5,0))))</f>
        <v>0</v>
      </c>
      <c r="G270" s="179">
        <f>IF($C270=$D$2,'FLETES (#) MAYO'!G270*G$2,IF($C270=$D$3,'FLETES (#) MAYO'!G270*G$3,IF($C270=$D$4,'FLETES (#) MAYO'!G270*G$4,IF($C270=$D$5,'FLETES (#) MAYO'!G270*G$5,0))))</f>
        <v>0</v>
      </c>
      <c r="H270" s="179">
        <f>IF($C270=$D$2,'FLETES (#) MAYO'!H270*H$2,IF($C270=$D$3,'FLETES (#) MAYO'!H270*H$3,IF($C270=$D$4,'FLETES (#) MAYO'!H270*H$4,IF($C270=$D$5,'FLETES (#) MAYO'!H270*H$5,0))))</f>
        <v>0</v>
      </c>
      <c r="I270" s="179">
        <f>IF($C270=$D$2,'FLETES (#) MAYO'!I270*I$2,IF($C270=$D$3,'FLETES (#) MAYO'!I270*I$3,IF($C270=$D$4,'FLETES (#) MAYO'!I270*I$4,IF($C270=$D$5,'FLETES (#) MAYO'!I270*I$5,0))))</f>
        <v>0</v>
      </c>
      <c r="J270" s="179">
        <f>IF($C270=$D$2,'FLETES (#) MAYO'!J270*J$2,IF($C270=$D$3,'FLETES (#) MAYO'!J270*J$3,IF($C270=$D$4,'FLETES (#) MAYO'!J270*J$4,IF($C270=$D$5,'FLETES (#) MAYO'!J270*J$5,0))))</f>
        <v>0</v>
      </c>
      <c r="K270" s="179">
        <f>IF($C270=$D$2,'FLETES (#) MAYO'!K270*K$2,IF($C270=$D$3,'FLETES (#) MAYO'!K270*K$3,IF($C270=$D$4,'FLETES (#) MAYO'!K270*K$4,IF($C270=$D$5,'FLETES (#) MAYO'!K270*K$5,0))))</f>
        <v>0</v>
      </c>
      <c r="L270" s="179">
        <f>IF($C270=$D$2,'FLETES (#) MAYO'!L270*L$2,IF($C270=$D$3,'FLETES (#) MAYO'!L270*L$3,IF($C270=$D$4,'FLETES (#) MAYO'!L270*L$4,IF($C270=$D$5,'FLETES (#) MAYO'!L270*L$5,0))))</f>
        <v>0</v>
      </c>
      <c r="M270" s="179">
        <f>IF($C270=$D$2,'FLETES (#) MAYO'!M270*M$2,IF($C270=$D$3,'FLETES (#) MAYO'!M270*M$3,IF($C270=$D$4,'FLETES (#) MAYO'!M270*M$4,IF($C270=$D$5,'FLETES (#) MAYO'!M270*M$5,0))))</f>
        <v>0</v>
      </c>
      <c r="N270" s="179">
        <f>IF($C270=$D$2,'FLETES (#) MAYO'!N270*N$2,IF($C270=$D$3,'FLETES (#) MAYO'!N270*N$3,IF($C270=$D$4,'FLETES (#) MAYO'!N270*N$4,IF($C270=$D$5,'FLETES (#) MAYO'!N270*N$5,0))))</f>
        <v>0</v>
      </c>
      <c r="O270" s="179">
        <f>IF($C270=$D$2,'FLETES (#) MAYO'!O270*O$2,IF($C270=$D$3,'FLETES (#) MAYO'!O270*O$3,IF($C270=$D$4,'FLETES (#) MAYO'!O270*O$4,IF($C270=$D$5,'FLETES (#) MAYO'!O270*O$5,0))))</f>
        <v>0</v>
      </c>
      <c r="P270" s="179">
        <f>IF($C270=$D$2,'FLETES (#) MAYO'!P270*P$2,IF($C270=$D$3,'FLETES (#) MAYO'!P270*P$3,IF($C270=$D$4,'FLETES (#) MAYO'!P270*P$4,IF($C270=$D$5,'FLETES (#) MAYO'!P270*P$5,0))))</f>
        <v>0</v>
      </c>
      <c r="Q270" s="179">
        <f>IF($C270=$D$2,'FLETES (#) MAYO'!Q270*Q$2,IF($C270=$D$3,'FLETES (#) MAYO'!Q270*Q$3,IF($C270=$D$4,'FLETES (#) MAYO'!Q270*Q$4,IF($C270=$D$5,'FLETES (#) MAYO'!Q270*Q$5,0))))</f>
        <v>0</v>
      </c>
      <c r="R270" s="179">
        <f>IF($C270=$D$2,'FLETES (#) MAYO'!R270*R$2,IF($C270=$D$3,'FLETES (#) MAYO'!R270*R$3,IF($C270=$D$4,'FLETES (#) MAYO'!R270*R$4,IF($C270=$D$5,'FLETES (#) MAYO'!R270*R$5,0))))</f>
        <v>0</v>
      </c>
      <c r="S270" s="179">
        <f>IF($C270=$D$2,'FLETES (#) MAYO'!S270*S$2,IF($C270=$D$3,'FLETES (#) MAYO'!S270*S$3,IF($C270=$D$4,'FLETES (#) MAYO'!S270*S$4,IF($C270=$D$5,'FLETES (#) MAYO'!S270*S$5,0))))</f>
        <v>0</v>
      </c>
      <c r="T270" s="179">
        <f>IF($C270=$D$2,'FLETES (#) MAYO'!T270*T$2,IF($C270=$D$3,'FLETES (#) MAYO'!T270*T$3,IF($C270=$D$4,'FLETES (#) MAYO'!T270*T$4,IF($C270=$D$5,'FLETES (#) MAYO'!T270*T$5,0))))</f>
        <v>0</v>
      </c>
      <c r="U270" s="179">
        <f>IF($C270=$D$2,'FLETES (#) MAYO'!U270*U$2,IF($C270=$D$3,'FLETES (#) MAYO'!U270*U$3,IF($C270=$D$4,'FLETES (#) MAYO'!U270*U$4,IF($C270=$D$5,'FLETES (#) MAYO'!U270*U$5,0))))</f>
        <v>0</v>
      </c>
      <c r="V270" s="179">
        <f>IF($C270=$D$2,'FLETES (#) MAYO'!V270*V$2,IF($C270=$D$3,'FLETES (#) MAYO'!V270*V$3,IF($C270=$D$4,'FLETES (#) MAYO'!V270*V$4,IF($C270=$D$5,'FLETES (#) MAYO'!V270*V$5,0))))</f>
        <v>0</v>
      </c>
      <c r="W270" s="179">
        <f>IF($C270=$D$2,'FLETES (#) MAYO'!W270*W$2,IF($C270=$D$3,'FLETES (#) MAYO'!W270*W$3,IF($C270=$D$4,'FLETES (#) MAYO'!W270*W$4,IF($C270=$D$5,'FLETES (#) MAYO'!W270*W$5,0))))</f>
        <v>0</v>
      </c>
      <c r="X270" s="179">
        <f>IF($C270=$D$2,'FLETES (#) MAYO'!X270*X$2,IF($C270=$D$3,'FLETES (#) MAYO'!X270*X$3,IF($C270=$D$4,'FLETES (#) MAYO'!X270*X$4,IF($C270=$D$5,'FLETES (#) MAYO'!X270*X$5,0))))</f>
        <v>0</v>
      </c>
      <c r="Y270" s="179">
        <f>IF($C270=$D$2,'FLETES (#) MAYO'!Y270*Y$2,IF($C270=$D$3,'FLETES (#) MAYO'!Y270*Y$3,IF($C270=$D$4,'FLETES (#) MAYO'!Y270*Y$4,IF($C270=$D$5,'FLETES (#) MAYO'!Y270*Y$5,0))))</f>
        <v>0</v>
      </c>
      <c r="Z270" s="179">
        <f>IF($C270=$D$2,'FLETES (#) MAYO'!Z270*Z$2,IF($C270=$D$3,'FLETES (#) MAYO'!Z270*Z$3,IF($C270=$D$4,'FLETES (#) MAYO'!Z270*Z$4,IF($C270=$D$5,'FLETES (#) MAYO'!Z270*Z$5,0))))</f>
        <v>0</v>
      </c>
      <c r="AA270" s="179">
        <f>IF($C270=$D$2,'FLETES (#) MAYO'!AA270*AA$2,IF($C270=$D$3,'FLETES (#) MAYO'!AA270*AA$3,IF($C270=$D$4,'FLETES (#) MAYO'!AA270*AA$4,IF($C270=$D$5,'FLETES (#) MAYO'!AA270*AA$5,0))))</f>
        <v>0</v>
      </c>
      <c r="AB270" s="179">
        <f>IF($C270=$D$2,'FLETES (#) MAYO'!AB270*AB$2,IF($C270=$D$3,'FLETES (#) MAYO'!AB270*AB$3,IF($C270=$D$4,'FLETES (#) MAYO'!AB270*AB$4,IF($C270=$D$5,'FLETES (#) MAYO'!AB270*AB$5,0))))</f>
        <v>0</v>
      </c>
      <c r="AC270" s="179">
        <f>IF($C270=$D$2,'FLETES (#) MAYO'!AC270*AC$2,IF($C270=$D$3,'FLETES (#) MAYO'!AC270*AC$3,IF($C270=$D$4,'FLETES (#) MAYO'!AC270*AC$4,IF($C270=$D$5,'FLETES (#) MAYO'!AC270*AC$5,0))))</f>
        <v>0</v>
      </c>
      <c r="AD270" s="179">
        <f>IF($C270=$D$2,'FLETES (#) MAYO'!AD270*AD$2,IF($C270=$D$3,'FLETES (#) MAYO'!AD270*AD$3,IF($C270=$D$4,'FLETES (#) MAYO'!AD270*AD$4,IF($C270=$D$5,'FLETES (#) MAYO'!AD270*AD$5,0))))</f>
        <v>0</v>
      </c>
      <c r="AE270" s="179">
        <f>IF($C270=$D$2,'FLETES (#) MAYO'!AE270*AE$2,IF($C270=$D$3,'FLETES (#) MAYO'!AE270*AE$3,IF($C270=$D$4,'FLETES (#) MAYO'!AE270*AE$4,IF($C270=$D$5,'FLETES (#) MAYO'!AE270*AE$5,0))))</f>
        <v>0</v>
      </c>
      <c r="AF270" s="179">
        <f>IF($C270=$D$2,'FLETES (#) MAYO'!AF270*AF$2,IF($C270=$D$3,'FLETES (#) MAYO'!AF270*AF$3,IF($C270=$D$4,'FLETES (#) MAYO'!AF270*AF$4,IF($C270=$D$5,'FLETES (#) MAYO'!AF270*AF$5,0))))</f>
        <v>0</v>
      </c>
      <c r="AG270" s="179">
        <f>IF($C270=$D$2,'FLETES (#) MAYO'!AG270*AG$2,IF($C270=$D$3,'FLETES (#) MAYO'!AG270*AG$3,IF($C270=$D$4,'FLETES (#) MAYO'!AG270*AG$4,IF($C270=$D$5,'FLETES (#) MAYO'!AG270*AG$5,0))))</f>
        <v>0</v>
      </c>
      <c r="AH270" s="179">
        <f>IF($C270=$D$2,'FLETES (#) MAYO'!AH270*AH$2,IF($C270=$D$3,'FLETES (#) MAYO'!AH270*AH$3,IF($C270=$D$4,'FLETES (#) MAYO'!AH270*AH$4,IF($C270=$D$5,'FLETES (#) MAYO'!AH270*AH$5,0))))</f>
        <v>0</v>
      </c>
      <c r="AI270" s="179">
        <f>IF($C270=$D$2,'FLETES (#) MAYO'!AI270*AI$2,IF($C270=$D$3,'FLETES (#) MAYO'!AI270*AI$3,IF($C270=$D$4,'FLETES (#) MAYO'!AI270*AI$4,IF($C270=$D$5,'FLETES (#) MAYO'!AI270*AI$5,0))))</f>
        <v>0</v>
      </c>
      <c r="AJ270" s="179">
        <f>IF($C270=$D$2,'FLETES (#) MAYO'!AJ270*AJ$2,IF($C270=$D$3,'FLETES (#) MAYO'!AJ270*AJ$3,IF($C270=$D$4,'FLETES (#) MAYO'!AJ270*AJ$4,IF($C270=$D$5,'FLETES (#) MAYO'!AJ270*AJ$5,0))))</f>
        <v>0</v>
      </c>
      <c r="AK270" s="179">
        <f>IF($C270=$D$2,'FLETES (#) MAYO'!AK270*AK$2,IF($C270=$D$3,'FLETES (#) MAYO'!AK270*AK$3,IF($C270=$D$4,'FLETES (#) MAYO'!AK270*AK$4,IF($C270=$D$5,'FLETES (#) MAYO'!AK270*AK$5,0))))</f>
        <v>0</v>
      </c>
      <c r="AL270" s="179">
        <f>IF($C270=$D$2,'FLETES (#) MAYO'!AL270*AL$2,IF($C270=$D$3,'FLETES (#) MAYO'!AL270*AL$3,IF($C270=$D$4,'FLETES (#) MAYO'!AL270*AL$4,IF($C270=$D$5,'FLETES (#) MAYO'!AL270*AL$5,0))))</f>
        <v>0</v>
      </c>
      <c r="AM270" s="179">
        <f>IF($C270=$D$2,'FLETES (#) MAYO'!AM270*AM$2,IF($C270=$D$3,'FLETES (#) MAYO'!AM270*AM$3,IF($C270=$D$4,'FLETES (#) MAYO'!AM270*AM$4,IF($C270=$D$5,'FLETES (#) MAYO'!AM270*AM$5,0))))</f>
        <v>0</v>
      </c>
    </row>
    <row r="271" spans="1:39">
      <c r="A271" s="141"/>
      <c r="B271" s="165"/>
      <c r="C271" s="165"/>
      <c r="D271" s="178">
        <f t="shared" si="0"/>
        <v>0</v>
      </c>
      <c r="E271" s="179">
        <f>IF($C271=$D$2,'FLETES (#) MAYO'!E271*E$2,IF($C271=$D$3,'FLETES (#) MAYO'!E271*E$3,IF($C271=$D$4,'FLETES (#) MAYO'!E271*E$4,IF($C271=$D$5,'FLETES (#) MAYO'!E271*E$5,0))))</f>
        <v>0</v>
      </c>
      <c r="F271" s="179">
        <f>IF($C271=$D$2,'FLETES (#) MAYO'!F271*F$2,IF($C271=$D$3,'FLETES (#) MAYO'!F271*F$3,IF($C271=$D$4,'FLETES (#) MAYO'!F271*F$4,IF($C271=$D$5,'FLETES (#) MAYO'!F271*F$5,0))))</f>
        <v>0</v>
      </c>
      <c r="G271" s="179">
        <f>IF($C271=$D$2,'FLETES (#) MAYO'!G271*G$2,IF($C271=$D$3,'FLETES (#) MAYO'!G271*G$3,IF($C271=$D$4,'FLETES (#) MAYO'!G271*G$4,IF($C271=$D$5,'FLETES (#) MAYO'!G271*G$5,0))))</f>
        <v>0</v>
      </c>
      <c r="H271" s="179">
        <f>IF($C271=$D$2,'FLETES (#) MAYO'!H271*H$2,IF($C271=$D$3,'FLETES (#) MAYO'!H271*H$3,IF($C271=$D$4,'FLETES (#) MAYO'!H271*H$4,IF($C271=$D$5,'FLETES (#) MAYO'!H271*H$5,0))))</f>
        <v>0</v>
      </c>
      <c r="I271" s="179">
        <f>IF($C271=$D$2,'FLETES (#) MAYO'!I271*I$2,IF($C271=$D$3,'FLETES (#) MAYO'!I271*I$3,IF($C271=$D$4,'FLETES (#) MAYO'!I271*I$4,IF($C271=$D$5,'FLETES (#) MAYO'!I271*I$5,0))))</f>
        <v>0</v>
      </c>
      <c r="J271" s="179">
        <f>IF($C271=$D$2,'FLETES (#) MAYO'!J271*J$2,IF($C271=$D$3,'FLETES (#) MAYO'!J271*J$3,IF($C271=$D$4,'FLETES (#) MAYO'!J271*J$4,IF($C271=$D$5,'FLETES (#) MAYO'!J271*J$5,0))))</f>
        <v>0</v>
      </c>
      <c r="K271" s="179">
        <f>IF($C271=$D$2,'FLETES (#) MAYO'!K271*K$2,IF($C271=$D$3,'FLETES (#) MAYO'!K271*K$3,IF($C271=$D$4,'FLETES (#) MAYO'!K271*K$4,IF($C271=$D$5,'FLETES (#) MAYO'!K271*K$5,0))))</f>
        <v>0</v>
      </c>
      <c r="L271" s="179">
        <f>IF($C271=$D$2,'FLETES (#) MAYO'!L271*L$2,IF($C271=$D$3,'FLETES (#) MAYO'!L271*L$3,IF($C271=$D$4,'FLETES (#) MAYO'!L271*L$4,IF($C271=$D$5,'FLETES (#) MAYO'!L271*L$5,0))))</f>
        <v>0</v>
      </c>
      <c r="M271" s="179">
        <f>IF($C271=$D$2,'FLETES (#) MAYO'!M271*M$2,IF($C271=$D$3,'FLETES (#) MAYO'!M271*M$3,IF($C271=$D$4,'FLETES (#) MAYO'!M271*M$4,IF($C271=$D$5,'FLETES (#) MAYO'!M271*M$5,0))))</f>
        <v>0</v>
      </c>
      <c r="N271" s="179">
        <f>IF($C271=$D$2,'FLETES (#) MAYO'!N271*N$2,IF($C271=$D$3,'FLETES (#) MAYO'!N271*N$3,IF($C271=$D$4,'FLETES (#) MAYO'!N271*N$4,IF($C271=$D$5,'FLETES (#) MAYO'!N271*N$5,0))))</f>
        <v>0</v>
      </c>
      <c r="O271" s="179">
        <f>IF($C271=$D$2,'FLETES (#) MAYO'!O271*O$2,IF($C271=$D$3,'FLETES (#) MAYO'!O271*O$3,IF($C271=$D$4,'FLETES (#) MAYO'!O271*O$4,IF($C271=$D$5,'FLETES (#) MAYO'!O271*O$5,0))))</f>
        <v>0</v>
      </c>
      <c r="P271" s="179">
        <f>IF($C271=$D$2,'FLETES (#) MAYO'!P271*P$2,IF($C271=$D$3,'FLETES (#) MAYO'!P271*P$3,IF($C271=$D$4,'FLETES (#) MAYO'!P271*P$4,IF($C271=$D$5,'FLETES (#) MAYO'!P271*P$5,0))))</f>
        <v>0</v>
      </c>
      <c r="Q271" s="179">
        <f>IF($C271=$D$2,'FLETES (#) MAYO'!Q271*Q$2,IF($C271=$D$3,'FLETES (#) MAYO'!Q271*Q$3,IF($C271=$D$4,'FLETES (#) MAYO'!Q271*Q$4,IF($C271=$D$5,'FLETES (#) MAYO'!Q271*Q$5,0))))</f>
        <v>0</v>
      </c>
      <c r="R271" s="179">
        <f>IF($C271=$D$2,'FLETES (#) MAYO'!R271*R$2,IF($C271=$D$3,'FLETES (#) MAYO'!R271*R$3,IF($C271=$D$4,'FLETES (#) MAYO'!R271*R$4,IF($C271=$D$5,'FLETES (#) MAYO'!R271*R$5,0))))</f>
        <v>0</v>
      </c>
      <c r="S271" s="179">
        <f>IF($C271=$D$2,'FLETES (#) MAYO'!S271*S$2,IF($C271=$D$3,'FLETES (#) MAYO'!S271*S$3,IF($C271=$D$4,'FLETES (#) MAYO'!S271*S$4,IF($C271=$D$5,'FLETES (#) MAYO'!S271*S$5,0))))</f>
        <v>0</v>
      </c>
      <c r="T271" s="179">
        <f>IF($C271=$D$2,'FLETES (#) MAYO'!T271*T$2,IF($C271=$D$3,'FLETES (#) MAYO'!T271*T$3,IF($C271=$D$4,'FLETES (#) MAYO'!T271*T$4,IF($C271=$D$5,'FLETES (#) MAYO'!T271*T$5,0))))</f>
        <v>0</v>
      </c>
      <c r="U271" s="179">
        <f>IF($C271=$D$2,'FLETES (#) MAYO'!U271*U$2,IF($C271=$D$3,'FLETES (#) MAYO'!U271*U$3,IF($C271=$D$4,'FLETES (#) MAYO'!U271*U$4,IF($C271=$D$5,'FLETES (#) MAYO'!U271*U$5,0))))</f>
        <v>0</v>
      </c>
      <c r="V271" s="179">
        <f>IF($C271=$D$2,'FLETES (#) MAYO'!V271*V$2,IF($C271=$D$3,'FLETES (#) MAYO'!V271*V$3,IF($C271=$D$4,'FLETES (#) MAYO'!V271*V$4,IF($C271=$D$5,'FLETES (#) MAYO'!V271*V$5,0))))</f>
        <v>0</v>
      </c>
      <c r="W271" s="179">
        <f>IF($C271=$D$2,'FLETES (#) MAYO'!W271*W$2,IF($C271=$D$3,'FLETES (#) MAYO'!W271*W$3,IF($C271=$D$4,'FLETES (#) MAYO'!W271*W$4,IF($C271=$D$5,'FLETES (#) MAYO'!W271*W$5,0))))</f>
        <v>0</v>
      </c>
      <c r="X271" s="179">
        <f>IF($C271=$D$2,'FLETES (#) MAYO'!X271*X$2,IF($C271=$D$3,'FLETES (#) MAYO'!X271*X$3,IF($C271=$D$4,'FLETES (#) MAYO'!X271*X$4,IF($C271=$D$5,'FLETES (#) MAYO'!X271*X$5,0))))</f>
        <v>0</v>
      </c>
      <c r="Y271" s="179">
        <f>IF($C271=$D$2,'FLETES (#) MAYO'!Y271*Y$2,IF($C271=$D$3,'FLETES (#) MAYO'!Y271*Y$3,IF($C271=$D$4,'FLETES (#) MAYO'!Y271*Y$4,IF($C271=$D$5,'FLETES (#) MAYO'!Y271*Y$5,0))))</f>
        <v>0</v>
      </c>
      <c r="Z271" s="179">
        <f>IF($C271=$D$2,'FLETES (#) MAYO'!Z271*Z$2,IF($C271=$D$3,'FLETES (#) MAYO'!Z271*Z$3,IF($C271=$D$4,'FLETES (#) MAYO'!Z271*Z$4,IF($C271=$D$5,'FLETES (#) MAYO'!Z271*Z$5,0))))</f>
        <v>0</v>
      </c>
      <c r="AA271" s="179">
        <f>IF($C271=$D$2,'FLETES (#) MAYO'!AA271*AA$2,IF($C271=$D$3,'FLETES (#) MAYO'!AA271*AA$3,IF($C271=$D$4,'FLETES (#) MAYO'!AA271*AA$4,IF($C271=$D$5,'FLETES (#) MAYO'!AA271*AA$5,0))))</f>
        <v>0</v>
      </c>
      <c r="AB271" s="179">
        <f>IF($C271=$D$2,'FLETES (#) MAYO'!AB271*AB$2,IF($C271=$D$3,'FLETES (#) MAYO'!AB271*AB$3,IF($C271=$D$4,'FLETES (#) MAYO'!AB271*AB$4,IF($C271=$D$5,'FLETES (#) MAYO'!AB271*AB$5,0))))</f>
        <v>0</v>
      </c>
      <c r="AC271" s="179">
        <f>IF($C271=$D$2,'FLETES (#) MAYO'!AC271*AC$2,IF($C271=$D$3,'FLETES (#) MAYO'!AC271*AC$3,IF($C271=$D$4,'FLETES (#) MAYO'!AC271*AC$4,IF($C271=$D$5,'FLETES (#) MAYO'!AC271*AC$5,0))))</f>
        <v>0</v>
      </c>
      <c r="AD271" s="179">
        <f>IF($C271=$D$2,'FLETES (#) MAYO'!AD271*AD$2,IF($C271=$D$3,'FLETES (#) MAYO'!AD271*AD$3,IF($C271=$D$4,'FLETES (#) MAYO'!AD271*AD$4,IF($C271=$D$5,'FLETES (#) MAYO'!AD271*AD$5,0))))</f>
        <v>0</v>
      </c>
      <c r="AE271" s="179">
        <f>IF($C271=$D$2,'FLETES (#) MAYO'!AE271*AE$2,IF($C271=$D$3,'FLETES (#) MAYO'!AE271*AE$3,IF($C271=$D$4,'FLETES (#) MAYO'!AE271*AE$4,IF($C271=$D$5,'FLETES (#) MAYO'!AE271*AE$5,0))))</f>
        <v>0</v>
      </c>
      <c r="AF271" s="179">
        <f>IF($C271=$D$2,'FLETES (#) MAYO'!AF271*AF$2,IF($C271=$D$3,'FLETES (#) MAYO'!AF271*AF$3,IF($C271=$D$4,'FLETES (#) MAYO'!AF271*AF$4,IF($C271=$D$5,'FLETES (#) MAYO'!AF271*AF$5,0))))</f>
        <v>0</v>
      </c>
      <c r="AG271" s="179">
        <f>IF($C271=$D$2,'FLETES (#) MAYO'!AG271*AG$2,IF($C271=$D$3,'FLETES (#) MAYO'!AG271*AG$3,IF($C271=$D$4,'FLETES (#) MAYO'!AG271*AG$4,IF($C271=$D$5,'FLETES (#) MAYO'!AG271*AG$5,0))))</f>
        <v>0</v>
      </c>
      <c r="AH271" s="179">
        <f>IF($C271=$D$2,'FLETES (#) MAYO'!AH271*AH$2,IF($C271=$D$3,'FLETES (#) MAYO'!AH271*AH$3,IF($C271=$D$4,'FLETES (#) MAYO'!AH271*AH$4,IF($C271=$D$5,'FLETES (#) MAYO'!AH271*AH$5,0))))</f>
        <v>0</v>
      </c>
      <c r="AI271" s="179">
        <f>IF($C271=$D$2,'FLETES (#) MAYO'!AI271*AI$2,IF($C271=$D$3,'FLETES (#) MAYO'!AI271*AI$3,IF($C271=$D$4,'FLETES (#) MAYO'!AI271*AI$4,IF($C271=$D$5,'FLETES (#) MAYO'!AI271*AI$5,0))))</f>
        <v>0</v>
      </c>
      <c r="AJ271" s="179">
        <f>IF($C271=$D$2,'FLETES (#) MAYO'!AJ271*AJ$2,IF($C271=$D$3,'FLETES (#) MAYO'!AJ271*AJ$3,IF($C271=$D$4,'FLETES (#) MAYO'!AJ271*AJ$4,IF($C271=$D$5,'FLETES (#) MAYO'!AJ271*AJ$5,0))))</f>
        <v>0</v>
      </c>
      <c r="AK271" s="179">
        <f>IF($C271=$D$2,'FLETES (#) MAYO'!AK271*AK$2,IF($C271=$D$3,'FLETES (#) MAYO'!AK271*AK$3,IF($C271=$D$4,'FLETES (#) MAYO'!AK271*AK$4,IF($C271=$D$5,'FLETES (#) MAYO'!AK271*AK$5,0))))</f>
        <v>0</v>
      </c>
      <c r="AL271" s="179">
        <f>IF($C271=$D$2,'FLETES (#) MAYO'!AL271*AL$2,IF($C271=$D$3,'FLETES (#) MAYO'!AL271*AL$3,IF($C271=$D$4,'FLETES (#) MAYO'!AL271*AL$4,IF($C271=$D$5,'FLETES (#) MAYO'!AL271*AL$5,0))))</f>
        <v>0</v>
      </c>
      <c r="AM271" s="179">
        <f>IF($C271=$D$2,'FLETES (#) MAYO'!AM271*AM$2,IF($C271=$D$3,'FLETES (#) MAYO'!AM271*AM$3,IF($C271=$D$4,'FLETES (#) MAYO'!AM271*AM$4,IF($C271=$D$5,'FLETES (#) MAYO'!AM271*AM$5,0))))</f>
        <v>0</v>
      </c>
    </row>
    <row r="272" spans="1:39">
      <c r="A272" s="141"/>
      <c r="B272" s="165"/>
      <c r="C272" s="165"/>
      <c r="D272" s="178">
        <f t="shared" si="0"/>
        <v>0</v>
      </c>
      <c r="E272" s="179">
        <f>IF($C272=$D$2,'FLETES (#) MAYO'!E272*E$2,IF($C272=$D$3,'FLETES (#) MAYO'!E272*E$3,IF($C272=$D$4,'FLETES (#) MAYO'!E272*E$4,IF($C272=$D$5,'FLETES (#) MAYO'!E272*E$5,0))))</f>
        <v>0</v>
      </c>
      <c r="F272" s="179">
        <f>IF($C272=$D$2,'FLETES (#) MAYO'!F272*F$2,IF($C272=$D$3,'FLETES (#) MAYO'!F272*F$3,IF($C272=$D$4,'FLETES (#) MAYO'!F272*F$4,IF($C272=$D$5,'FLETES (#) MAYO'!F272*F$5,0))))</f>
        <v>0</v>
      </c>
      <c r="G272" s="179">
        <f>IF($C272=$D$2,'FLETES (#) MAYO'!G272*G$2,IF($C272=$D$3,'FLETES (#) MAYO'!G272*G$3,IF($C272=$D$4,'FLETES (#) MAYO'!G272*G$4,IF($C272=$D$5,'FLETES (#) MAYO'!G272*G$5,0))))</f>
        <v>0</v>
      </c>
      <c r="H272" s="179">
        <f>IF($C272=$D$2,'FLETES (#) MAYO'!H272*H$2,IF($C272=$D$3,'FLETES (#) MAYO'!H272*H$3,IF($C272=$D$4,'FLETES (#) MAYO'!H272*H$4,IF($C272=$D$5,'FLETES (#) MAYO'!H272*H$5,0))))</f>
        <v>0</v>
      </c>
      <c r="I272" s="179">
        <f>IF($C272=$D$2,'FLETES (#) MAYO'!I272*I$2,IF($C272=$D$3,'FLETES (#) MAYO'!I272*I$3,IF($C272=$D$4,'FLETES (#) MAYO'!I272*I$4,IF($C272=$D$5,'FLETES (#) MAYO'!I272*I$5,0))))</f>
        <v>0</v>
      </c>
      <c r="J272" s="179">
        <f>IF($C272=$D$2,'FLETES (#) MAYO'!J272*J$2,IF($C272=$D$3,'FLETES (#) MAYO'!J272*J$3,IF($C272=$D$4,'FLETES (#) MAYO'!J272*J$4,IF($C272=$D$5,'FLETES (#) MAYO'!J272*J$5,0))))</f>
        <v>0</v>
      </c>
      <c r="K272" s="179">
        <f>IF($C272=$D$2,'FLETES (#) MAYO'!K272*K$2,IF($C272=$D$3,'FLETES (#) MAYO'!K272*K$3,IF($C272=$D$4,'FLETES (#) MAYO'!K272*K$4,IF($C272=$D$5,'FLETES (#) MAYO'!K272*K$5,0))))</f>
        <v>0</v>
      </c>
      <c r="L272" s="179">
        <f>IF($C272=$D$2,'FLETES (#) MAYO'!L272*L$2,IF($C272=$D$3,'FLETES (#) MAYO'!L272*L$3,IF($C272=$D$4,'FLETES (#) MAYO'!L272*L$4,IF($C272=$D$5,'FLETES (#) MAYO'!L272*L$5,0))))</f>
        <v>0</v>
      </c>
      <c r="M272" s="179">
        <f>IF($C272=$D$2,'FLETES (#) MAYO'!M272*M$2,IF($C272=$D$3,'FLETES (#) MAYO'!M272*M$3,IF($C272=$D$4,'FLETES (#) MAYO'!M272*M$4,IF($C272=$D$5,'FLETES (#) MAYO'!M272*M$5,0))))</f>
        <v>0</v>
      </c>
      <c r="N272" s="179">
        <f>IF($C272=$D$2,'FLETES (#) MAYO'!N272*N$2,IF($C272=$D$3,'FLETES (#) MAYO'!N272*N$3,IF($C272=$D$4,'FLETES (#) MAYO'!N272*N$4,IF($C272=$D$5,'FLETES (#) MAYO'!N272*N$5,0))))</f>
        <v>0</v>
      </c>
      <c r="O272" s="179">
        <f>IF($C272=$D$2,'FLETES (#) MAYO'!O272*O$2,IF($C272=$D$3,'FLETES (#) MAYO'!O272*O$3,IF($C272=$D$4,'FLETES (#) MAYO'!O272*O$4,IF($C272=$D$5,'FLETES (#) MAYO'!O272*O$5,0))))</f>
        <v>0</v>
      </c>
      <c r="P272" s="179">
        <f>IF($C272=$D$2,'FLETES (#) MAYO'!P272*P$2,IF($C272=$D$3,'FLETES (#) MAYO'!P272*P$3,IF($C272=$D$4,'FLETES (#) MAYO'!P272*P$4,IF($C272=$D$5,'FLETES (#) MAYO'!P272*P$5,0))))</f>
        <v>0</v>
      </c>
      <c r="Q272" s="179">
        <f>IF($C272=$D$2,'FLETES (#) MAYO'!Q272*Q$2,IF($C272=$D$3,'FLETES (#) MAYO'!Q272*Q$3,IF($C272=$D$4,'FLETES (#) MAYO'!Q272*Q$4,IF($C272=$D$5,'FLETES (#) MAYO'!Q272*Q$5,0))))</f>
        <v>0</v>
      </c>
      <c r="R272" s="179">
        <f>IF($C272=$D$2,'FLETES (#) MAYO'!R272*R$2,IF($C272=$D$3,'FLETES (#) MAYO'!R272*R$3,IF($C272=$D$4,'FLETES (#) MAYO'!R272*R$4,IF($C272=$D$5,'FLETES (#) MAYO'!R272*R$5,0))))</f>
        <v>0</v>
      </c>
      <c r="S272" s="179">
        <f>IF($C272=$D$2,'FLETES (#) MAYO'!S272*S$2,IF($C272=$D$3,'FLETES (#) MAYO'!S272*S$3,IF($C272=$D$4,'FLETES (#) MAYO'!S272*S$4,IF($C272=$D$5,'FLETES (#) MAYO'!S272*S$5,0))))</f>
        <v>0</v>
      </c>
      <c r="T272" s="179">
        <f>IF($C272=$D$2,'FLETES (#) MAYO'!T272*T$2,IF($C272=$D$3,'FLETES (#) MAYO'!T272*T$3,IF($C272=$D$4,'FLETES (#) MAYO'!T272*T$4,IF($C272=$D$5,'FLETES (#) MAYO'!T272*T$5,0))))</f>
        <v>0</v>
      </c>
      <c r="U272" s="179">
        <f>IF($C272=$D$2,'FLETES (#) MAYO'!U272*U$2,IF($C272=$D$3,'FLETES (#) MAYO'!U272*U$3,IF($C272=$D$4,'FLETES (#) MAYO'!U272*U$4,IF($C272=$D$5,'FLETES (#) MAYO'!U272*U$5,0))))</f>
        <v>0</v>
      </c>
      <c r="V272" s="179">
        <f>IF($C272=$D$2,'FLETES (#) MAYO'!V272*V$2,IF($C272=$D$3,'FLETES (#) MAYO'!V272*V$3,IF($C272=$D$4,'FLETES (#) MAYO'!V272*V$4,IF($C272=$D$5,'FLETES (#) MAYO'!V272*V$5,0))))</f>
        <v>0</v>
      </c>
      <c r="W272" s="179">
        <f>IF($C272=$D$2,'FLETES (#) MAYO'!W272*W$2,IF($C272=$D$3,'FLETES (#) MAYO'!W272*W$3,IF($C272=$D$4,'FLETES (#) MAYO'!W272*W$4,IF($C272=$D$5,'FLETES (#) MAYO'!W272*W$5,0))))</f>
        <v>0</v>
      </c>
      <c r="X272" s="179">
        <f>IF($C272=$D$2,'FLETES (#) MAYO'!X272*X$2,IF($C272=$D$3,'FLETES (#) MAYO'!X272*X$3,IF($C272=$D$4,'FLETES (#) MAYO'!X272*X$4,IF($C272=$D$5,'FLETES (#) MAYO'!X272*X$5,0))))</f>
        <v>0</v>
      </c>
      <c r="Y272" s="179">
        <f>IF($C272=$D$2,'FLETES (#) MAYO'!Y272*Y$2,IF($C272=$D$3,'FLETES (#) MAYO'!Y272*Y$3,IF($C272=$D$4,'FLETES (#) MAYO'!Y272*Y$4,IF($C272=$D$5,'FLETES (#) MAYO'!Y272*Y$5,0))))</f>
        <v>0</v>
      </c>
      <c r="Z272" s="179">
        <f>IF($C272=$D$2,'FLETES (#) MAYO'!Z272*Z$2,IF($C272=$D$3,'FLETES (#) MAYO'!Z272*Z$3,IF($C272=$D$4,'FLETES (#) MAYO'!Z272*Z$4,IF($C272=$D$5,'FLETES (#) MAYO'!Z272*Z$5,0))))</f>
        <v>0</v>
      </c>
      <c r="AA272" s="179">
        <f>IF($C272=$D$2,'FLETES (#) MAYO'!AA272*AA$2,IF($C272=$D$3,'FLETES (#) MAYO'!AA272*AA$3,IF($C272=$D$4,'FLETES (#) MAYO'!AA272*AA$4,IF($C272=$D$5,'FLETES (#) MAYO'!AA272*AA$5,0))))</f>
        <v>0</v>
      </c>
      <c r="AB272" s="179">
        <f>IF($C272=$D$2,'FLETES (#) MAYO'!AB272*AB$2,IF($C272=$D$3,'FLETES (#) MAYO'!AB272*AB$3,IF($C272=$D$4,'FLETES (#) MAYO'!AB272*AB$4,IF($C272=$D$5,'FLETES (#) MAYO'!AB272*AB$5,0))))</f>
        <v>0</v>
      </c>
      <c r="AC272" s="179">
        <f>IF($C272=$D$2,'FLETES (#) MAYO'!AC272*AC$2,IF($C272=$D$3,'FLETES (#) MAYO'!AC272*AC$3,IF($C272=$D$4,'FLETES (#) MAYO'!AC272*AC$4,IF($C272=$D$5,'FLETES (#) MAYO'!AC272*AC$5,0))))</f>
        <v>0</v>
      </c>
      <c r="AD272" s="179">
        <f>IF($C272=$D$2,'FLETES (#) MAYO'!AD272*AD$2,IF($C272=$D$3,'FLETES (#) MAYO'!AD272*AD$3,IF($C272=$D$4,'FLETES (#) MAYO'!AD272*AD$4,IF($C272=$D$5,'FLETES (#) MAYO'!AD272*AD$5,0))))</f>
        <v>0</v>
      </c>
      <c r="AE272" s="179">
        <f>IF($C272=$D$2,'FLETES (#) MAYO'!AE272*AE$2,IF($C272=$D$3,'FLETES (#) MAYO'!AE272*AE$3,IF($C272=$D$4,'FLETES (#) MAYO'!AE272*AE$4,IF($C272=$D$5,'FLETES (#) MAYO'!AE272*AE$5,0))))</f>
        <v>0</v>
      </c>
      <c r="AF272" s="179">
        <f>IF($C272=$D$2,'FLETES (#) MAYO'!AF272*AF$2,IF($C272=$D$3,'FLETES (#) MAYO'!AF272*AF$3,IF($C272=$D$4,'FLETES (#) MAYO'!AF272*AF$4,IF($C272=$D$5,'FLETES (#) MAYO'!AF272*AF$5,0))))</f>
        <v>0</v>
      </c>
      <c r="AG272" s="179">
        <f>IF($C272=$D$2,'FLETES (#) MAYO'!AG272*AG$2,IF($C272=$D$3,'FLETES (#) MAYO'!AG272*AG$3,IF($C272=$D$4,'FLETES (#) MAYO'!AG272*AG$4,IF($C272=$D$5,'FLETES (#) MAYO'!AG272*AG$5,0))))</f>
        <v>0</v>
      </c>
      <c r="AH272" s="179">
        <f>IF($C272=$D$2,'FLETES (#) MAYO'!AH272*AH$2,IF($C272=$D$3,'FLETES (#) MAYO'!AH272*AH$3,IF($C272=$D$4,'FLETES (#) MAYO'!AH272*AH$4,IF($C272=$D$5,'FLETES (#) MAYO'!AH272*AH$5,0))))</f>
        <v>0</v>
      </c>
      <c r="AI272" s="179">
        <f>IF($C272=$D$2,'FLETES (#) MAYO'!AI272*AI$2,IF($C272=$D$3,'FLETES (#) MAYO'!AI272*AI$3,IF($C272=$D$4,'FLETES (#) MAYO'!AI272*AI$4,IF($C272=$D$5,'FLETES (#) MAYO'!AI272*AI$5,0))))</f>
        <v>0</v>
      </c>
      <c r="AJ272" s="179">
        <f>IF($C272=$D$2,'FLETES (#) MAYO'!AJ272*AJ$2,IF($C272=$D$3,'FLETES (#) MAYO'!AJ272*AJ$3,IF($C272=$D$4,'FLETES (#) MAYO'!AJ272*AJ$4,IF($C272=$D$5,'FLETES (#) MAYO'!AJ272*AJ$5,0))))</f>
        <v>0</v>
      </c>
      <c r="AK272" s="179">
        <f>IF($C272=$D$2,'FLETES (#) MAYO'!AK272*AK$2,IF($C272=$D$3,'FLETES (#) MAYO'!AK272*AK$3,IF($C272=$D$4,'FLETES (#) MAYO'!AK272*AK$4,IF($C272=$D$5,'FLETES (#) MAYO'!AK272*AK$5,0))))</f>
        <v>0</v>
      </c>
      <c r="AL272" s="179">
        <f>IF($C272=$D$2,'FLETES (#) MAYO'!AL272*AL$2,IF($C272=$D$3,'FLETES (#) MAYO'!AL272*AL$3,IF($C272=$D$4,'FLETES (#) MAYO'!AL272*AL$4,IF($C272=$D$5,'FLETES (#) MAYO'!AL272*AL$5,0))))</f>
        <v>0</v>
      </c>
      <c r="AM272" s="179">
        <f>IF($C272=$D$2,'FLETES (#) MAYO'!AM272*AM$2,IF($C272=$D$3,'FLETES (#) MAYO'!AM272*AM$3,IF($C272=$D$4,'FLETES (#) MAYO'!AM272*AM$4,IF($C272=$D$5,'FLETES (#) MAYO'!AM272*AM$5,0))))</f>
        <v>0</v>
      </c>
    </row>
    <row r="273" spans="1:39">
      <c r="A273" s="141"/>
      <c r="B273" s="165"/>
      <c r="C273" s="165"/>
      <c r="D273" s="178">
        <f t="shared" si="0"/>
        <v>0</v>
      </c>
      <c r="E273" s="179">
        <f>IF($C273=$D$2,'FLETES (#) MAYO'!E273*E$2,IF($C273=$D$3,'FLETES (#) MAYO'!E273*E$3,IF($C273=$D$4,'FLETES (#) MAYO'!E273*E$4,IF($C273=$D$5,'FLETES (#) MAYO'!E273*E$5,0))))</f>
        <v>0</v>
      </c>
      <c r="F273" s="179">
        <f>IF($C273=$D$2,'FLETES (#) MAYO'!F273*F$2,IF($C273=$D$3,'FLETES (#) MAYO'!F273*F$3,IF($C273=$D$4,'FLETES (#) MAYO'!F273*F$4,IF($C273=$D$5,'FLETES (#) MAYO'!F273*F$5,0))))</f>
        <v>0</v>
      </c>
      <c r="G273" s="179">
        <f>IF($C273=$D$2,'FLETES (#) MAYO'!G273*G$2,IF($C273=$D$3,'FLETES (#) MAYO'!G273*G$3,IF($C273=$D$4,'FLETES (#) MAYO'!G273*G$4,IF($C273=$D$5,'FLETES (#) MAYO'!G273*G$5,0))))</f>
        <v>0</v>
      </c>
      <c r="H273" s="179">
        <f>IF($C273=$D$2,'FLETES (#) MAYO'!H273*H$2,IF($C273=$D$3,'FLETES (#) MAYO'!H273*H$3,IF($C273=$D$4,'FLETES (#) MAYO'!H273*H$4,IF($C273=$D$5,'FLETES (#) MAYO'!H273*H$5,0))))</f>
        <v>0</v>
      </c>
      <c r="I273" s="179">
        <f>IF($C273=$D$2,'FLETES (#) MAYO'!I273*I$2,IF($C273=$D$3,'FLETES (#) MAYO'!I273*I$3,IF($C273=$D$4,'FLETES (#) MAYO'!I273*I$4,IF($C273=$D$5,'FLETES (#) MAYO'!I273*I$5,0))))</f>
        <v>0</v>
      </c>
      <c r="J273" s="179">
        <f>IF($C273=$D$2,'FLETES (#) MAYO'!J273*J$2,IF($C273=$D$3,'FLETES (#) MAYO'!J273*J$3,IF($C273=$D$4,'FLETES (#) MAYO'!J273*J$4,IF($C273=$D$5,'FLETES (#) MAYO'!J273*J$5,0))))</f>
        <v>0</v>
      </c>
      <c r="K273" s="179">
        <f>IF($C273=$D$2,'FLETES (#) MAYO'!K273*K$2,IF($C273=$D$3,'FLETES (#) MAYO'!K273*K$3,IF($C273=$D$4,'FLETES (#) MAYO'!K273*K$4,IF($C273=$D$5,'FLETES (#) MAYO'!K273*K$5,0))))</f>
        <v>0</v>
      </c>
      <c r="L273" s="179">
        <f>IF($C273=$D$2,'FLETES (#) MAYO'!L273*L$2,IF($C273=$D$3,'FLETES (#) MAYO'!L273*L$3,IF($C273=$D$4,'FLETES (#) MAYO'!L273*L$4,IF($C273=$D$5,'FLETES (#) MAYO'!L273*L$5,0))))</f>
        <v>0</v>
      </c>
      <c r="M273" s="179">
        <f>IF($C273=$D$2,'FLETES (#) MAYO'!M273*M$2,IF($C273=$D$3,'FLETES (#) MAYO'!M273*M$3,IF($C273=$D$4,'FLETES (#) MAYO'!M273*M$4,IF($C273=$D$5,'FLETES (#) MAYO'!M273*M$5,0))))</f>
        <v>0</v>
      </c>
      <c r="N273" s="179">
        <f>IF($C273=$D$2,'FLETES (#) MAYO'!N273*N$2,IF($C273=$D$3,'FLETES (#) MAYO'!N273*N$3,IF($C273=$D$4,'FLETES (#) MAYO'!N273*N$4,IF($C273=$D$5,'FLETES (#) MAYO'!N273*N$5,0))))</f>
        <v>0</v>
      </c>
      <c r="O273" s="179">
        <f>IF($C273=$D$2,'FLETES (#) MAYO'!O273*O$2,IF($C273=$D$3,'FLETES (#) MAYO'!O273*O$3,IF($C273=$D$4,'FLETES (#) MAYO'!O273*O$4,IF($C273=$D$5,'FLETES (#) MAYO'!O273*O$5,0))))</f>
        <v>0</v>
      </c>
      <c r="P273" s="179">
        <f>IF($C273=$D$2,'FLETES (#) MAYO'!P273*P$2,IF($C273=$D$3,'FLETES (#) MAYO'!P273*P$3,IF($C273=$D$4,'FLETES (#) MAYO'!P273*P$4,IF($C273=$D$5,'FLETES (#) MAYO'!P273*P$5,0))))</f>
        <v>0</v>
      </c>
      <c r="Q273" s="179">
        <f>IF($C273=$D$2,'FLETES (#) MAYO'!Q273*Q$2,IF($C273=$D$3,'FLETES (#) MAYO'!Q273*Q$3,IF($C273=$D$4,'FLETES (#) MAYO'!Q273*Q$4,IF($C273=$D$5,'FLETES (#) MAYO'!Q273*Q$5,0))))</f>
        <v>0</v>
      </c>
      <c r="R273" s="179">
        <f>IF($C273=$D$2,'FLETES (#) MAYO'!R273*R$2,IF($C273=$D$3,'FLETES (#) MAYO'!R273*R$3,IF($C273=$D$4,'FLETES (#) MAYO'!R273*R$4,IF($C273=$D$5,'FLETES (#) MAYO'!R273*R$5,0))))</f>
        <v>0</v>
      </c>
      <c r="S273" s="179">
        <f>IF($C273=$D$2,'FLETES (#) MAYO'!S273*S$2,IF($C273=$D$3,'FLETES (#) MAYO'!S273*S$3,IF($C273=$D$4,'FLETES (#) MAYO'!S273*S$4,IF($C273=$D$5,'FLETES (#) MAYO'!S273*S$5,0))))</f>
        <v>0</v>
      </c>
      <c r="T273" s="179">
        <f>IF($C273=$D$2,'FLETES (#) MAYO'!T273*T$2,IF($C273=$D$3,'FLETES (#) MAYO'!T273*T$3,IF($C273=$D$4,'FLETES (#) MAYO'!T273*T$4,IF($C273=$D$5,'FLETES (#) MAYO'!T273*T$5,0))))</f>
        <v>0</v>
      </c>
      <c r="U273" s="179">
        <f>IF($C273=$D$2,'FLETES (#) MAYO'!U273*U$2,IF($C273=$D$3,'FLETES (#) MAYO'!U273*U$3,IF($C273=$D$4,'FLETES (#) MAYO'!U273*U$4,IF($C273=$D$5,'FLETES (#) MAYO'!U273*U$5,0))))</f>
        <v>0</v>
      </c>
      <c r="V273" s="179">
        <f>IF($C273=$D$2,'FLETES (#) MAYO'!V273*V$2,IF($C273=$D$3,'FLETES (#) MAYO'!V273*V$3,IF($C273=$D$4,'FLETES (#) MAYO'!V273*V$4,IF($C273=$D$5,'FLETES (#) MAYO'!V273*V$5,0))))</f>
        <v>0</v>
      </c>
      <c r="W273" s="179">
        <f>IF($C273=$D$2,'FLETES (#) MAYO'!W273*W$2,IF($C273=$D$3,'FLETES (#) MAYO'!W273*W$3,IF($C273=$D$4,'FLETES (#) MAYO'!W273*W$4,IF($C273=$D$5,'FLETES (#) MAYO'!W273*W$5,0))))</f>
        <v>0</v>
      </c>
      <c r="X273" s="179">
        <f>IF($C273=$D$2,'FLETES (#) MAYO'!X273*X$2,IF($C273=$D$3,'FLETES (#) MAYO'!X273*X$3,IF($C273=$D$4,'FLETES (#) MAYO'!X273*X$4,IF($C273=$D$5,'FLETES (#) MAYO'!X273*X$5,0))))</f>
        <v>0</v>
      </c>
      <c r="Y273" s="179">
        <f>IF($C273=$D$2,'FLETES (#) MAYO'!Y273*Y$2,IF($C273=$D$3,'FLETES (#) MAYO'!Y273*Y$3,IF($C273=$D$4,'FLETES (#) MAYO'!Y273*Y$4,IF($C273=$D$5,'FLETES (#) MAYO'!Y273*Y$5,0))))</f>
        <v>0</v>
      </c>
      <c r="Z273" s="179">
        <f>IF($C273=$D$2,'FLETES (#) MAYO'!Z273*Z$2,IF($C273=$D$3,'FLETES (#) MAYO'!Z273*Z$3,IF($C273=$D$4,'FLETES (#) MAYO'!Z273*Z$4,IF($C273=$D$5,'FLETES (#) MAYO'!Z273*Z$5,0))))</f>
        <v>0</v>
      </c>
      <c r="AA273" s="179">
        <f>IF($C273=$D$2,'FLETES (#) MAYO'!AA273*AA$2,IF($C273=$D$3,'FLETES (#) MAYO'!AA273*AA$3,IF($C273=$D$4,'FLETES (#) MAYO'!AA273*AA$4,IF($C273=$D$5,'FLETES (#) MAYO'!AA273*AA$5,0))))</f>
        <v>0</v>
      </c>
      <c r="AB273" s="179">
        <f>IF($C273=$D$2,'FLETES (#) MAYO'!AB273*AB$2,IF($C273=$D$3,'FLETES (#) MAYO'!AB273*AB$3,IF($C273=$D$4,'FLETES (#) MAYO'!AB273*AB$4,IF($C273=$D$5,'FLETES (#) MAYO'!AB273*AB$5,0))))</f>
        <v>0</v>
      </c>
      <c r="AC273" s="179">
        <f>IF($C273=$D$2,'FLETES (#) MAYO'!AC273*AC$2,IF($C273=$D$3,'FLETES (#) MAYO'!AC273*AC$3,IF($C273=$D$4,'FLETES (#) MAYO'!AC273*AC$4,IF($C273=$D$5,'FLETES (#) MAYO'!AC273*AC$5,0))))</f>
        <v>0</v>
      </c>
      <c r="AD273" s="179">
        <f>IF($C273=$D$2,'FLETES (#) MAYO'!AD273*AD$2,IF($C273=$D$3,'FLETES (#) MAYO'!AD273*AD$3,IF($C273=$D$4,'FLETES (#) MAYO'!AD273*AD$4,IF($C273=$D$5,'FLETES (#) MAYO'!AD273*AD$5,0))))</f>
        <v>0</v>
      </c>
      <c r="AE273" s="179">
        <f>IF($C273=$D$2,'FLETES (#) MAYO'!AE273*AE$2,IF($C273=$D$3,'FLETES (#) MAYO'!AE273*AE$3,IF($C273=$D$4,'FLETES (#) MAYO'!AE273*AE$4,IF($C273=$D$5,'FLETES (#) MAYO'!AE273*AE$5,0))))</f>
        <v>0</v>
      </c>
      <c r="AF273" s="179">
        <f>IF($C273=$D$2,'FLETES (#) MAYO'!AF273*AF$2,IF($C273=$D$3,'FLETES (#) MAYO'!AF273*AF$3,IF($C273=$D$4,'FLETES (#) MAYO'!AF273*AF$4,IF($C273=$D$5,'FLETES (#) MAYO'!AF273*AF$5,0))))</f>
        <v>0</v>
      </c>
      <c r="AG273" s="179">
        <f>IF($C273=$D$2,'FLETES (#) MAYO'!AG273*AG$2,IF($C273=$D$3,'FLETES (#) MAYO'!AG273*AG$3,IF($C273=$D$4,'FLETES (#) MAYO'!AG273*AG$4,IF($C273=$D$5,'FLETES (#) MAYO'!AG273*AG$5,0))))</f>
        <v>0</v>
      </c>
      <c r="AH273" s="179">
        <f>IF($C273=$D$2,'FLETES (#) MAYO'!AH273*AH$2,IF($C273=$D$3,'FLETES (#) MAYO'!AH273*AH$3,IF($C273=$D$4,'FLETES (#) MAYO'!AH273*AH$4,IF($C273=$D$5,'FLETES (#) MAYO'!AH273*AH$5,0))))</f>
        <v>0</v>
      </c>
      <c r="AI273" s="179">
        <f>IF($C273=$D$2,'FLETES (#) MAYO'!AI273*AI$2,IF($C273=$D$3,'FLETES (#) MAYO'!AI273*AI$3,IF($C273=$D$4,'FLETES (#) MAYO'!AI273*AI$4,IF($C273=$D$5,'FLETES (#) MAYO'!AI273*AI$5,0))))</f>
        <v>0</v>
      </c>
      <c r="AJ273" s="179">
        <f>IF($C273=$D$2,'FLETES (#) MAYO'!AJ273*AJ$2,IF($C273=$D$3,'FLETES (#) MAYO'!AJ273*AJ$3,IF($C273=$D$4,'FLETES (#) MAYO'!AJ273*AJ$4,IF($C273=$D$5,'FLETES (#) MAYO'!AJ273*AJ$5,0))))</f>
        <v>0</v>
      </c>
      <c r="AK273" s="179">
        <f>IF($C273=$D$2,'FLETES (#) MAYO'!AK273*AK$2,IF($C273=$D$3,'FLETES (#) MAYO'!AK273*AK$3,IF($C273=$D$4,'FLETES (#) MAYO'!AK273*AK$4,IF($C273=$D$5,'FLETES (#) MAYO'!AK273*AK$5,0))))</f>
        <v>0</v>
      </c>
      <c r="AL273" s="179">
        <f>IF($C273=$D$2,'FLETES (#) MAYO'!AL273*AL$2,IF($C273=$D$3,'FLETES (#) MAYO'!AL273*AL$3,IF($C273=$D$4,'FLETES (#) MAYO'!AL273*AL$4,IF($C273=$D$5,'FLETES (#) MAYO'!AL273*AL$5,0))))</f>
        <v>0</v>
      </c>
      <c r="AM273" s="179">
        <f>IF($C273=$D$2,'FLETES (#) MAYO'!AM273*AM$2,IF($C273=$D$3,'FLETES (#) MAYO'!AM273*AM$3,IF($C273=$D$4,'FLETES (#) MAYO'!AM273*AM$4,IF($C273=$D$5,'FLETES (#) MAYO'!AM273*AM$5,0))))</f>
        <v>0</v>
      </c>
    </row>
    <row r="274" spans="1:39">
      <c r="A274" s="141"/>
      <c r="B274" s="165"/>
      <c r="C274" s="165"/>
      <c r="D274" s="178">
        <f t="shared" si="0"/>
        <v>0</v>
      </c>
      <c r="E274" s="179">
        <f>IF($C274=$D$2,'FLETES (#) MAYO'!E274*E$2,IF($C274=$D$3,'FLETES (#) MAYO'!E274*E$3,IF($C274=$D$4,'FLETES (#) MAYO'!E274*E$4,IF($C274=$D$5,'FLETES (#) MAYO'!E274*E$5,0))))</f>
        <v>0</v>
      </c>
      <c r="F274" s="179">
        <f>IF($C274=$D$2,'FLETES (#) MAYO'!F274*F$2,IF($C274=$D$3,'FLETES (#) MAYO'!F274*F$3,IF($C274=$D$4,'FLETES (#) MAYO'!F274*F$4,IF($C274=$D$5,'FLETES (#) MAYO'!F274*F$5,0))))</f>
        <v>0</v>
      </c>
      <c r="G274" s="179">
        <f>IF($C274=$D$2,'FLETES (#) MAYO'!G274*G$2,IF($C274=$D$3,'FLETES (#) MAYO'!G274*G$3,IF($C274=$D$4,'FLETES (#) MAYO'!G274*G$4,IF($C274=$D$5,'FLETES (#) MAYO'!G274*G$5,0))))</f>
        <v>0</v>
      </c>
      <c r="H274" s="179">
        <f>IF($C274=$D$2,'FLETES (#) MAYO'!H274*H$2,IF($C274=$D$3,'FLETES (#) MAYO'!H274*H$3,IF($C274=$D$4,'FLETES (#) MAYO'!H274*H$4,IF($C274=$D$5,'FLETES (#) MAYO'!H274*H$5,0))))</f>
        <v>0</v>
      </c>
      <c r="I274" s="179">
        <f>IF($C274=$D$2,'FLETES (#) MAYO'!I274*I$2,IF($C274=$D$3,'FLETES (#) MAYO'!I274*I$3,IF($C274=$D$4,'FLETES (#) MAYO'!I274*I$4,IF($C274=$D$5,'FLETES (#) MAYO'!I274*I$5,0))))</f>
        <v>0</v>
      </c>
      <c r="J274" s="179">
        <f>IF($C274=$D$2,'FLETES (#) MAYO'!J274*J$2,IF($C274=$D$3,'FLETES (#) MAYO'!J274*J$3,IF($C274=$D$4,'FLETES (#) MAYO'!J274*J$4,IF($C274=$D$5,'FLETES (#) MAYO'!J274*J$5,0))))</f>
        <v>0</v>
      </c>
      <c r="K274" s="179">
        <f>IF($C274=$D$2,'FLETES (#) MAYO'!K274*K$2,IF($C274=$D$3,'FLETES (#) MAYO'!K274*K$3,IF($C274=$D$4,'FLETES (#) MAYO'!K274*K$4,IF($C274=$D$5,'FLETES (#) MAYO'!K274*K$5,0))))</f>
        <v>0</v>
      </c>
      <c r="L274" s="179">
        <f>IF($C274=$D$2,'FLETES (#) MAYO'!L274*L$2,IF($C274=$D$3,'FLETES (#) MAYO'!L274*L$3,IF($C274=$D$4,'FLETES (#) MAYO'!L274*L$4,IF($C274=$D$5,'FLETES (#) MAYO'!L274*L$5,0))))</f>
        <v>0</v>
      </c>
      <c r="M274" s="179">
        <f>IF($C274=$D$2,'FLETES (#) MAYO'!M274*M$2,IF($C274=$D$3,'FLETES (#) MAYO'!M274*M$3,IF($C274=$D$4,'FLETES (#) MAYO'!M274*M$4,IF($C274=$D$5,'FLETES (#) MAYO'!M274*M$5,0))))</f>
        <v>0</v>
      </c>
      <c r="N274" s="179">
        <f>IF($C274=$D$2,'FLETES (#) MAYO'!N274*N$2,IF($C274=$D$3,'FLETES (#) MAYO'!N274*N$3,IF($C274=$D$4,'FLETES (#) MAYO'!N274*N$4,IF($C274=$D$5,'FLETES (#) MAYO'!N274*N$5,0))))</f>
        <v>0</v>
      </c>
      <c r="O274" s="179">
        <f>IF($C274=$D$2,'FLETES (#) MAYO'!O274*O$2,IF($C274=$D$3,'FLETES (#) MAYO'!O274*O$3,IF($C274=$D$4,'FLETES (#) MAYO'!O274*O$4,IF($C274=$D$5,'FLETES (#) MAYO'!O274*O$5,0))))</f>
        <v>0</v>
      </c>
      <c r="P274" s="179">
        <f>IF($C274=$D$2,'FLETES (#) MAYO'!P274*P$2,IF($C274=$D$3,'FLETES (#) MAYO'!P274*P$3,IF($C274=$D$4,'FLETES (#) MAYO'!P274*P$4,IF($C274=$D$5,'FLETES (#) MAYO'!P274*P$5,0))))</f>
        <v>0</v>
      </c>
      <c r="Q274" s="179">
        <f>IF($C274=$D$2,'FLETES (#) MAYO'!Q274*Q$2,IF($C274=$D$3,'FLETES (#) MAYO'!Q274*Q$3,IF($C274=$D$4,'FLETES (#) MAYO'!Q274*Q$4,IF($C274=$D$5,'FLETES (#) MAYO'!Q274*Q$5,0))))</f>
        <v>0</v>
      </c>
      <c r="R274" s="179">
        <f>IF($C274=$D$2,'FLETES (#) MAYO'!R274*R$2,IF($C274=$D$3,'FLETES (#) MAYO'!R274*R$3,IF($C274=$D$4,'FLETES (#) MAYO'!R274*R$4,IF($C274=$D$5,'FLETES (#) MAYO'!R274*R$5,0))))</f>
        <v>0</v>
      </c>
      <c r="S274" s="179">
        <f>IF($C274=$D$2,'FLETES (#) MAYO'!S274*S$2,IF($C274=$D$3,'FLETES (#) MAYO'!S274*S$3,IF($C274=$D$4,'FLETES (#) MAYO'!S274*S$4,IF($C274=$D$5,'FLETES (#) MAYO'!S274*S$5,0))))</f>
        <v>0</v>
      </c>
      <c r="T274" s="179">
        <f>IF($C274=$D$2,'FLETES (#) MAYO'!T274*T$2,IF($C274=$D$3,'FLETES (#) MAYO'!T274*T$3,IF($C274=$D$4,'FLETES (#) MAYO'!T274*T$4,IF($C274=$D$5,'FLETES (#) MAYO'!T274*T$5,0))))</f>
        <v>0</v>
      </c>
      <c r="U274" s="179">
        <f>IF($C274=$D$2,'FLETES (#) MAYO'!U274*U$2,IF($C274=$D$3,'FLETES (#) MAYO'!U274*U$3,IF($C274=$D$4,'FLETES (#) MAYO'!U274*U$4,IF($C274=$D$5,'FLETES (#) MAYO'!U274*U$5,0))))</f>
        <v>0</v>
      </c>
      <c r="V274" s="179">
        <f>IF($C274=$D$2,'FLETES (#) MAYO'!V274*V$2,IF($C274=$D$3,'FLETES (#) MAYO'!V274*V$3,IF($C274=$D$4,'FLETES (#) MAYO'!V274*V$4,IF($C274=$D$5,'FLETES (#) MAYO'!V274*V$5,0))))</f>
        <v>0</v>
      </c>
      <c r="W274" s="179">
        <f>IF($C274=$D$2,'FLETES (#) MAYO'!W274*W$2,IF($C274=$D$3,'FLETES (#) MAYO'!W274*W$3,IF($C274=$D$4,'FLETES (#) MAYO'!W274*W$4,IF($C274=$D$5,'FLETES (#) MAYO'!W274*W$5,0))))</f>
        <v>0</v>
      </c>
      <c r="X274" s="179">
        <f>IF($C274=$D$2,'FLETES (#) MAYO'!X274*X$2,IF($C274=$D$3,'FLETES (#) MAYO'!X274*X$3,IF($C274=$D$4,'FLETES (#) MAYO'!X274*X$4,IF($C274=$D$5,'FLETES (#) MAYO'!X274*X$5,0))))</f>
        <v>0</v>
      </c>
      <c r="Y274" s="179">
        <f>IF($C274=$D$2,'FLETES (#) MAYO'!Y274*Y$2,IF($C274=$D$3,'FLETES (#) MAYO'!Y274*Y$3,IF($C274=$D$4,'FLETES (#) MAYO'!Y274*Y$4,IF($C274=$D$5,'FLETES (#) MAYO'!Y274*Y$5,0))))</f>
        <v>0</v>
      </c>
      <c r="Z274" s="179">
        <f>IF($C274=$D$2,'FLETES (#) MAYO'!Z274*Z$2,IF($C274=$D$3,'FLETES (#) MAYO'!Z274*Z$3,IF($C274=$D$4,'FLETES (#) MAYO'!Z274*Z$4,IF($C274=$D$5,'FLETES (#) MAYO'!Z274*Z$5,0))))</f>
        <v>0</v>
      </c>
      <c r="AA274" s="179">
        <f>IF($C274=$D$2,'FLETES (#) MAYO'!AA274*AA$2,IF($C274=$D$3,'FLETES (#) MAYO'!AA274*AA$3,IF($C274=$D$4,'FLETES (#) MAYO'!AA274*AA$4,IF($C274=$D$5,'FLETES (#) MAYO'!AA274*AA$5,0))))</f>
        <v>0</v>
      </c>
      <c r="AB274" s="179">
        <f>IF($C274=$D$2,'FLETES (#) MAYO'!AB274*AB$2,IF($C274=$D$3,'FLETES (#) MAYO'!AB274*AB$3,IF($C274=$D$4,'FLETES (#) MAYO'!AB274*AB$4,IF($C274=$D$5,'FLETES (#) MAYO'!AB274*AB$5,0))))</f>
        <v>0</v>
      </c>
      <c r="AC274" s="179">
        <f>IF($C274=$D$2,'FLETES (#) MAYO'!AC274*AC$2,IF($C274=$D$3,'FLETES (#) MAYO'!AC274*AC$3,IF($C274=$D$4,'FLETES (#) MAYO'!AC274*AC$4,IF($C274=$D$5,'FLETES (#) MAYO'!AC274*AC$5,0))))</f>
        <v>0</v>
      </c>
      <c r="AD274" s="179">
        <f>IF($C274=$D$2,'FLETES (#) MAYO'!AD274*AD$2,IF($C274=$D$3,'FLETES (#) MAYO'!AD274*AD$3,IF($C274=$D$4,'FLETES (#) MAYO'!AD274*AD$4,IF($C274=$D$5,'FLETES (#) MAYO'!AD274*AD$5,0))))</f>
        <v>0</v>
      </c>
      <c r="AE274" s="179">
        <f>IF($C274=$D$2,'FLETES (#) MAYO'!AE274*AE$2,IF($C274=$D$3,'FLETES (#) MAYO'!AE274*AE$3,IF($C274=$D$4,'FLETES (#) MAYO'!AE274*AE$4,IF($C274=$D$5,'FLETES (#) MAYO'!AE274*AE$5,0))))</f>
        <v>0</v>
      </c>
      <c r="AF274" s="179">
        <f>IF($C274=$D$2,'FLETES (#) MAYO'!AF274*AF$2,IF($C274=$D$3,'FLETES (#) MAYO'!AF274*AF$3,IF($C274=$D$4,'FLETES (#) MAYO'!AF274*AF$4,IF($C274=$D$5,'FLETES (#) MAYO'!AF274*AF$5,0))))</f>
        <v>0</v>
      </c>
      <c r="AG274" s="179">
        <f>IF($C274=$D$2,'FLETES (#) MAYO'!AG274*AG$2,IF($C274=$D$3,'FLETES (#) MAYO'!AG274*AG$3,IF($C274=$D$4,'FLETES (#) MAYO'!AG274*AG$4,IF($C274=$D$5,'FLETES (#) MAYO'!AG274*AG$5,0))))</f>
        <v>0</v>
      </c>
      <c r="AH274" s="179">
        <f>IF($C274=$D$2,'FLETES (#) MAYO'!AH274*AH$2,IF($C274=$D$3,'FLETES (#) MAYO'!AH274*AH$3,IF($C274=$D$4,'FLETES (#) MAYO'!AH274*AH$4,IF($C274=$D$5,'FLETES (#) MAYO'!AH274*AH$5,0))))</f>
        <v>0</v>
      </c>
      <c r="AI274" s="179">
        <f>IF($C274=$D$2,'FLETES (#) MAYO'!AI274*AI$2,IF($C274=$D$3,'FLETES (#) MAYO'!AI274*AI$3,IF($C274=$D$4,'FLETES (#) MAYO'!AI274*AI$4,IF($C274=$D$5,'FLETES (#) MAYO'!AI274*AI$5,0))))</f>
        <v>0</v>
      </c>
      <c r="AJ274" s="179">
        <f>IF($C274=$D$2,'FLETES (#) MAYO'!AJ274*AJ$2,IF($C274=$D$3,'FLETES (#) MAYO'!AJ274*AJ$3,IF($C274=$D$4,'FLETES (#) MAYO'!AJ274*AJ$4,IF($C274=$D$5,'FLETES (#) MAYO'!AJ274*AJ$5,0))))</f>
        <v>0</v>
      </c>
      <c r="AK274" s="179">
        <f>IF($C274=$D$2,'FLETES (#) MAYO'!AK274*AK$2,IF($C274=$D$3,'FLETES (#) MAYO'!AK274*AK$3,IF($C274=$D$4,'FLETES (#) MAYO'!AK274*AK$4,IF($C274=$D$5,'FLETES (#) MAYO'!AK274*AK$5,0))))</f>
        <v>0</v>
      </c>
      <c r="AL274" s="179">
        <f>IF($C274=$D$2,'FLETES (#) MAYO'!AL274*AL$2,IF($C274=$D$3,'FLETES (#) MAYO'!AL274*AL$3,IF($C274=$D$4,'FLETES (#) MAYO'!AL274*AL$4,IF($C274=$D$5,'FLETES (#) MAYO'!AL274*AL$5,0))))</f>
        <v>0</v>
      </c>
      <c r="AM274" s="179">
        <f>IF($C274=$D$2,'FLETES (#) MAYO'!AM274*AM$2,IF($C274=$D$3,'FLETES (#) MAYO'!AM274*AM$3,IF($C274=$D$4,'FLETES (#) MAYO'!AM274*AM$4,IF($C274=$D$5,'FLETES (#) MAYO'!AM274*AM$5,0))))</f>
        <v>0</v>
      </c>
    </row>
    <row r="275" spans="1:39">
      <c r="A275" s="141"/>
      <c r="B275" s="165"/>
      <c r="C275" s="165"/>
      <c r="D275" s="178">
        <f t="shared" si="0"/>
        <v>0</v>
      </c>
      <c r="E275" s="179">
        <f>IF($C275=$D$2,'FLETES (#) MAYO'!E275*E$2,IF($C275=$D$3,'FLETES (#) MAYO'!E275*E$3,IF($C275=$D$4,'FLETES (#) MAYO'!E275*E$4,IF($C275=$D$5,'FLETES (#) MAYO'!E275*E$5,0))))</f>
        <v>0</v>
      </c>
      <c r="F275" s="179">
        <f>IF($C275=$D$2,'FLETES (#) MAYO'!F275*F$2,IF($C275=$D$3,'FLETES (#) MAYO'!F275*F$3,IF($C275=$D$4,'FLETES (#) MAYO'!F275*F$4,IF($C275=$D$5,'FLETES (#) MAYO'!F275*F$5,0))))</f>
        <v>0</v>
      </c>
      <c r="G275" s="179">
        <f>IF($C275=$D$2,'FLETES (#) MAYO'!G275*G$2,IF($C275=$D$3,'FLETES (#) MAYO'!G275*G$3,IF($C275=$D$4,'FLETES (#) MAYO'!G275*G$4,IF($C275=$D$5,'FLETES (#) MAYO'!G275*G$5,0))))</f>
        <v>0</v>
      </c>
      <c r="H275" s="179">
        <f>IF($C275=$D$2,'FLETES (#) MAYO'!H275*H$2,IF($C275=$D$3,'FLETES (#) MAYO'!H275*H$3,IF($C275=$D$4,'FLETES (#) MAYO'!H275*H$4,IF($C275=$D$5,'FLETES (#) MAYO'!H275*H$5,0))))</f>
        <v>0</v>
      </c>
      <c r="I275" s="179">
        <f>IF($C275=$D$2,'FLETES (#) MAYO'!I275*I$2,IF($C275=$D$3,'FLETES (#) MAYO'!I275*I$3,IF($C275=$D$4,'FLETES (#) MAYO'!I275*I$4,IF($C275=$D$5,'FLETES (#) MAYO'!I275*I$5,0))))</f>
        <v>0</v>
      </c>
      <c r="J275" s="179">
        <f>IF($C275=$D$2,'FLETES (#) MAYO'!J275*J$2,IF($C275=$D$3,'FLETES (#) MAYO'!J275*J$3,IF($C275=$D$4,'FLETES (#) MAYO'!J275*J$4,IF($C275=$D$5,'FLETES (#) MAYO'!J275*J$5,0))))</f>
        <v>0</v>
      </c>
      <c r="K275" s="179">
        <f>IF($C275=$D$2,'FLETES (#) MAYO'!K275*K$2,IF($C275=$D$3,'FLETES (#) MAYO'!K275*K$3,IF($C275=$D$4,'FLETES (#) MAYO'!K275*K$4,IF($C275=$D$5,'FLETES (#) MAYO'!K275*K$5,0))))</f>
        <v>0</v>
      </c>
      <c r="L275" s="179">
        <f>IF($C275=$D$2,'FLETES (#) MAYO'!L275*L$2,IF($C275=$D$3,'FLETES (#) MAYO'!L275*L$3,IF($C275=$D$4,'FLETES (#) MAYO'!L275*L$4,IF($C275=$D$5,'FLETES (#) MAYO'!L275*L$5,0))))</f>
        <v>0</v>
      </c>
      <c r="M275" s="179">
        <f>IF($C275=$D$2,'FLETES (#) MAYO'!M275*M$2,IF($C275=$D$3,'FLETES (#) MAYO'!M275*M$3,IF($C275=$D$4,'FLETES (#) MAYO'!M275*M$4,IF($C275=$D$5,'FLETES (#) MAYO'!M275*M$5,0))))</f>
        <v>0</v>
      </c>
      <c r="N275" s="179">
        <f>IF($C275=$D$2,'FLETES (#) MAYO'!N275*N$2,IF($C275=$D$3,'FLETES (#) MAYO'!N275*N$3,IF($C275=$D$4,'FLETES (#) MAYO'!N275*N$4,IF($C275=$D$5,'FLETES (#) MAYO'!N275*N$5,0))))</f>
        <v>0</v>
      </c>
      <c r="O275" s="179">
        <f>IF($C275=$D$2,'FLETES (#) MAYO'!O275*O$2,IF($C275=$D$3,'FLETES (#) MAYO'!O275*O$3,IF($C275=$D$4,'FLETES (#) MAYO'!O275*O$4,IF($C275=$D$5,'FLETES (#) MAYO'!O275*O$5,0))))</f>
        <v>0</v>
      </c>
      <c r="P275" s="179">
        <f>IF($C275=$D$2,'FLETES (#) MAYO'!P275*P$2,IF($C275=$D$3,'FLETES (#) MAYO'!P275*P$3,IF($C275=$D$4,'FLETES (#) MAYO'!P275*P$4,IF($C275=$D$5,'FLETES (#) MAYO'!P275*P$5,0))))</f>
        <v>0</v>
      </c>
      <c r="Q275" s="179">
        <f>IF($C275=$D$2,'FLETES (#) MAYO'!Q275*Q$2,IF($C275=$D$3,'FLETES (#) MAYO'!Q275*Q$3,IF($C275=$D$4,'FLETES (#) MAYO'!Q275*Q$4,IF($C275=$D$5,'FLETES (#) MAYO'!Q275*Q$5,0))))</f>
        <v>0</v>
      </c>
      <c r="R275" s="179">
        <f>IF($C275=$D$2,'FLETES (#) MAYO'!R275*R$2,IF($C275=$D$3,'FLETES (#) MAYO'!R275*R$3,IF($C275=$D$4,'FLETES (#) MAYO'!R275*R$4,IF($C275=$D$5,'FLETES (#) MAYO'!R275*R$5,0))))</f>
        <v>0</v>
      </c>
      <c r="S275" s="179">
        <f>IF($C275=$D$2,'FLETES (#) MAYO'!S275*S$2,IF($C275=$D$3,'FLETES (#) MAYO'!S275*S$3,IF($C275=$D$4,'FLETES (#) MAYO'!S275*S$4,IF($C275=$D$5,'FLETES (#) MAYO'!S275*S$5,0))))</f>
        <v>0</v>
      </c>
      <c r="T275" s="179">
        <f>IF($C275=$D$2,'FLETES (#) MAYO'!T275*T$2,IF($C275=$D$3,'FLETES (#) MAYO'!T275*T$3,IF($C275=$D$4,'FLETES (#) MAYO'!T275*T$4,IF($C275=$D$5,'FLETES (#) MAYO'!T275*T$5,0))))</f>
        <v>0</v>
      </c>
      <c r="U275" s="179">
        <f>IF($C275=$D$2,'FLETES (#) MAYO'!U275*U$2,IF($C275=$D$3,'FLETES (#) MAYO'!U275*U$3,IF($C275=$D$4,'FLETES (#) MAYO'!U275*U$4,IF($C275=$D$5,'FLETES (#) MAYO'!U275*U$5,0))))</f>
        <v>0</v>
      </c>
      <c r="V275" s="179">
        <f>IF($C275=$D$2,'FLETES (#) MAYO'!V275*V$2,IF($C275=$D$3,'FLETES (#) MAYO'!V275*V$3,IF($C275=$D$4,'FLETES (#) MAYO'!V275*V$4,IF($C275=$D$5,'FLETES (#) MAYO'!V275*V$5,0))))</f>
        <v>0</v>
      </c>
      <c r="W275" s="179">
        <f>IF($C275=$D$2,'FLETES (#) MAYO'!W275*W$2,IF($C275=$D$3,'FLETES (#) MAYO'!W275*W$3,IF($C275=$D$4,'FLETES (#) MAYO'!W275*W$4,IF($C275=$D$5,'FLETES (#) MAYO'!W275*W$5,0))))</f>
        <v>0</v>
      </c>
      <c r="X275" s="179">
        <f>IF($C275=$D$2,'FLETES (#) MAYO'!X275*X$2,IF($C275=$D$3,'FLETES (#) MAYO'!X275*X$3,IF($C275=$D$4,'FLETES (#) MAYO'!X275*X$4,IF($C275=$D$5,'FLETES (#) MAYO'!X275*X$5,0))))</f>
        <v>0</v>
      </c>
      <c r="Y275" s="179">
        <f>IF($C275=$D$2,'FLETES (#) MAYO'!Y275*Y$2,IF($C275=$D$3,'FLETES (#) MAYO'!Y275*Y$3,IF($C275=$D$4,'FLETES (#) MAYO'!Y275*Y$4,IF($C275=$D$5,'FLETES (#) MAYO'!Y275*Y$5,0))))</f>
        <v>0</v>
      </c>
      <c r="Z275" s="179">
        <f>IF($C275=$D$2,'FLETES (#) MAYO'!Z275*Z$2,IF($C275=$D$3,'FLETES (#) MAYO'!Z275*Z$3,IF($C275=$D$4,'FLETES (#) MAYO'!Z275*Z$4,IF($C275=$D$5,'FLETES (#) MAYO'!Z275*Z$5,0))))</f>
        <v>0</v>
      </c>
      <c r="AA275" s="179">
        <f>IF($C275=$D$2,'FLETES (#) MAYO'!AA275*AA$2,IF($C275=$D$3,'FLETES (#) MAYO'!AA275*AA$3,IF($C275=$D$4,'FLETES (#) MAYO'!AA275*AA$4,IF($C275=$D$5,'FLETES (#) MAYO'!AA275*AA$5,0))))</f>
        <v>0</v>
      </c>
      <c r="AB275" s="179">
        <f>IF($C275=$D$2,'FLETES (#) MAYO'!AB275*AB$2,IF($C275=$D$3,'FLETES (#) MAYO'!AB275*AB$3,IF($C275=$D$4,'FLETES (#) MAYO'!AB275*AB$4,IF($C275=$D$5,'FLETES (#) MAYO'!AB275*AB$5,0))))</f>
        <v>0</v>
      </c>
      <c r="AC275" s="179">
        <f>IF($C275=$D$2,'FLETES (#) MAYO'!AC275*AC$2,IF($C275=$D$3,'FLETES (#) MAYO'!AC275*AC$3,IF($C275=$D$4,'FLETES (#) MAYO'!AC275*AC$4,IF($C275=$D$5,'FLETES (#) MAYO'!AC275*AC$5,0))))</f>
        <v>0</v>
      </c>
      <c r="AD275" s="179">
        <f>IF($C275=$D$2,'FLETES (#) MAYO'!AD275*AD$2,IF($C275=$D$3,'FLETES (#) MAYO'!AD275*AD$3,IF($C275=$D$4,'FLETES (#) MAYO'!AD275*AD$4,IF($C275=$D$5,'FLETES (#) MAYO'!AD275*AD$5,0))))</f>
        <v>0</v>
      </c>
      <c r="AE275" s="179">
        <f>IF($C275=$D$2,'FLETES (#) MAYO'!AE275*AE$2,IF($C275=$D$3,'FLETES (#) MAYO'!AE275*AE$3,IF($C275=$D$4,'FLETES (#) MAYO'!AE275*AE$4,IF($C275=$D$5,'FLETES (#) MAYO'!AE275*AE$5,0))))</f>
        <v>0</v>
      </c>
      <c r="AF275" s="179">
        <f>IF($C275=$D$2,'FLETES (#) MAYO'!AF275*AF$2,IF($C275=$D$3,'FLETES (#) MAYO'!AF275*AF$3,IF($C275=$D$4,'FLETES (#) MAYO'!AF275*AF$4,IF($C275=$D$5,'FLETES (#) MAYO'!AF275*AF$5,0))))</f>
        <v>0</v>
      </c>
      <c r="AG275" s="179">
        <f>IF($C275=$D$2,'FLETES (#) MAYO'!AG275*AG$2,IF($C275=$D$3,'FLETES (#) MAYO'!AG275*AG$3,IF($C275=$D$4,'FLETES (#) MAYO'!AG275*AG$4,IF($C275=$D$5,'FLETES (#) MAYO'!AG275*AG$5,0))))</f>
        <v>0</v>
      </c>
      <c r="AH275" s="179">
        <f>IF($C275=$D$2,'FLETES (#) MAYO'!AH275*AH$2,IF($C275=$D$3,'FLETES (#) MAYO'!AH275*AH$3,IF($C275=$D$4,'FLETES (#) MAYO'!AH275*AH$4,IF($C275=$D$5,'FLETES (#) MAYO'!AH275*AH$5,0))))</f>
        <v>0</v>
      </c>
      <c r="AI275" s="179">
        <f>IF($C275=$D$2,'FLETES (#) MAYO'!AI275*AI$2,IF($C275=$D$3,'FLETES (#) MAYO'!AI275*AI$3,IF($C275=$D$4,'FLETES (#) MAYO'!AI275*AI$4,IF($C275=$D$5,'FLETES (#) MAYO'!AI275*AI$5,0))))</f>
        <v>0</v>
      </c>
      <c r="AJ275" s="179">
        <f>IF($C275=$D$2,'FLETES (#) MAYO'!AJ275*AJ$2,IF($C275=$D$3,'FLETES (#) MAYO'!AJ275*AJ$3,IF($C275=$D$4,'FLETES (#) MAYO'!AJ275*AJ$4,IF($C275=$D$5,'FLETES (#) MAYO'!AJ275*AJ$5,0))))</f>
        <v>0</v>
      </c>
      <c r="AK275" s="179">
        <f>IF($C275=$D$2,'FLETES (#) MAYO'!AK275*AK$2,IF($C275=$D$3,'FLETES (#) MAYO'!AK275*AK$3,IF($C275=$D$4,'FLETES (#) MAYO'!AK275*AK$4,IF($C275=$D$5,'FLETES (#) MAYO'!AK275*AK$5,0))))</f>
        <v>0</v>
      </c>
      <c r="AL275" s="179">
        <f>IF($C275=$D$2,'FLETES (#) MAYO'!AL275*AL$2,IF($C275=$D$3,'FLETES (#) MAYO'!AL275*AL$3,IF($C275=$D$4,'FLETES (#) MAYO'!AL275*AL$4,IF($C275=$D$5,'FLETES (#) MAYO'!AL275*AL$5,0))))</f>
        <v>0</v>
      </c>
      <c r="AM275" s="179">
        <f>IF($C275=$D$2,'FLETES (#) MAYO'!AM275*AM$2,IF($C275=$D$3,'FLETES (#) MAYO'!AM275*AM$3,IF($C275=$D$4,'FLETES (#) MAYO'!AM275*AM$4,IF($C275=$D$5,'FLETES (#) MAYO'!AM275*AM$5,0))))</f>
        <v>0</v>
      </c>
    </row>
    <row r="276" spans="1:39">
      <c r="A276" s="141"/>
      <c r="B276" s="165"/>
      <c r="C276" s="165"/>
      <c r="D276" s="178">
        <f t="shared" si="0"/>
        <v>0</v>
      </c>
      <c r="E276" s="179">
        <f>IF($C276=$D$2,'FLETES (#) MAYO'!E276*E$2,IF($C276=$D$3,'FLETES (#) MAYO'!E276*E$3,IF($C276=$D$4,'FLETES (#) MAYO'!E276*E$4,IF($C276=$D$5,'FLETES (#) MAYO'!E276*E$5,0))))</f>
        <v>0</v>
      </c>
      <c r="F276" s="179">
        <f>IF($C276=$D$2,'FLETES (#) MAYO'!F276*F$2,IF($C276=$D$3,'FLETES (#) MAYO'!F276*F$3,IF($C276=$D$4,'FLETES (#) MAYO'!F276*F$4,IF($C276=$D$5,'FLETES (#) MAYO'!F276*F$5,0))))</f>
        <v>0</v>
      </c>
      <c r="G276" s="179">
        <f>IF($C276=$D$2,'FLETES (#) MAYO'!G276*G$2,IF($C276=$D$3,'FLETES (#) MAYO'!G276*G$3,IF($C276=$D$4,'FLETES (#) MAYO'!G276*G$4,IF($C276=$D$5,'FLETES (#) MAYO'!G276*G$5,0))))</f>
        <v>0</v>
      </c>
      <c r="H276" s="179">
        <f>IF($C276=$D$2,'FLETES (#) MAYO'!H276*H$2,IF($C276=$D$3,'FLETES (#) MAYO'!H276*H$3,IF($C276=$D$4,'FLETES (#) MAYO'!H276*H$4,IF($C276=$D$5,'FLETES (#) MAYO'!H276*H$5,0))))</f>
        <v>0</v>
      </c>
      <c r="I276" s="179">
        <f>IF($C276=$D$2,'FLETES (#) MAYO'!I276*I$2,IF($C276=$D$3,'FLETES (#) MAYO'!I276*I$3,IF($C276=$D$4,'FLETES (#) MAYO'!I276*I$4,IF($C276=$D$5,'FLETES (#) MAYO'!I276*I$5,0))))</f>
        <v>0</v>
      </c>
      <c r="J276" s="179">
        <f>IF($C276=$D$2,'FLETES (#) MAYO'!J276*J$2,IF($C276=$D$3,'FLETES (#) MAYO'!J276*J$3,IF($C276=$D$4,'FLETES (#) MAYO'!J276*J$4,IF($C276=$D$5,'FLETES (#) MAYO'!J276*J$5,0))))</f>
        <v>0</v>
      </c>
      <c r="K276" s="179">
        <f>IF($C276=$D$2,'FLETES (#) MAYO'!K276*K$2,IF($C276=$D$3,'FLETES (#) MAYO'!K276*K$3,IF($C276=$D$4,'FLETES (#) MAYO'!K276*K$4,IF($C276=$D$5,'FLETES (#) MAYO'!K276*K$5,0))))</f>
        <v>0</v>
      </c>
      <c r="L276" s="179">
        <f>IF($C276=$D$2,'FLETES (#) MAYO'!L276*L$2,IF($C276=$D$3,'FLETES (#) MAYO'!L276*L$3,IF($C276=$D$4,'FLETES (#) MAYO'!L276*L$4,IF($C276=$D$5,'FLETES (#) MAYO'!L276*L$5,0))))</f>
        <v>0</v>
      </c>
      <c r="M276" s="179">
        <f>IF($C276=$D$2,'FLETES (#) MAYO'!M276*M$2,IF($C276=$D$3,'FLETES (#) MAYO'!M276*M$3,IF($C276=$D$4,'FLETES (#) MAYO'!M276*M$4,IF($C276=$D$5,'FLETES (#) MAYO'!M276*M$5,0))))</f>
        <v>0</v>
      </c>
      <c r="N276" s="179">
        <f>IF($C276=$D$2,'FLETES (#) MAYO'!N276*N$2,IF($C276=$D$3,'FLETES (#) MAYO'!N276*N$3,IF($C276=$D$4,'FLETES (#) MAYO'!N276*N$4,IF($C276=$D$5,'FLETES (#) MAYO'!N276*N$5,0))))</f>
        <v>0</v>
      </c>
      <c r="O276" s="179">
        <f>IF($C276=$D$2,'FLETES (#) MAYO'!O276*O$2,IF($C276=$D$3,'FLETES (#) MAYO'!O276*O$3,IF($C276=$D$4,'FLETES (#) MAYO'!O276*O$4,IF($C276=$D$5,'FLETES (#) MAYO'!O276*O$5,0))))</f>
        <v>0</v>
      </c>
      <c r="P276" s="179">
        <f>IF($C276=$D$2,'FLETES (#) MAYO'!P276*P$2,IF($C276=$D$3,'FLETES (#) MAYO'!P276*P$3,IF($C276=$D$4,'FLETES (#) MAYO'!P276*P$4,IF($C276=$D$5,'FLETES (#) MAYO'!P276*P$5,0))))</f>
        <v>0</v>
      </c>
      <c r="Q276" s="179">
        <f>IF($C276=$D$2,'FLETES (#) MAYO'!Q276*Q$2,IF($C276=$D$3,'FLETES (#) MAYO'!Q276*Q$3,IF($C276=$D$4,'FLETES (#) MAYO'!Q276*Q$4,IF($C276=$D$5,'FLETES (#) MAYO'!Q276*Q$5,0))))</f>
        <v>0</v>
      </c>
      <c r="R276" s="179">
        <f>IF($C276=$D$2,'FLETES (#) MAYO'!R276*R$2,IF($C276=$D$3,'FLETES (#) MAYO'!R276*R$3,IF($C276=$D$4,'FLETES (#) MAYO'!R276*R$4,IF($C276=$D$5,'FLETES (#) MAYO'!R276*R$5,0))))</f>
        <v>0</v>
      </c>
      <c r="S276" s="179">
        <f>IF($C276=$D$2,'FLETES (#) MAYO'!S276*S$2,IF($C276=$D$3,'FLETES (#) MAYO'!S276*S$3,IF($C276=$D$4,'FLETES (#) MAYO'!S276*S$4,IF($C276=$D$5,'FLETES (#) MAYO'!S276*S$5,0))))</f>
        <v>0</v>
      </c>
      <c r="T276" s="179">
        <f>IF($C276=$D$2,'FLETES (#) MAYO'!T276*T$2,IF($C276=$D$3,'FLETES (#) MAYO'!T276*T$3,IF($C276=$D$4,'FLETES (#) MAYO'!T276*T$4,IF($C276=$D$5,'FLETES (#) MAYO'!T276*T$5,0))))</f>
        <v>0</v>
      </c>
      <c r="U276" s="179">
        <f>IF($C276=$D$2,'FLETES (#) MAYO'!U276*U$2,IF($C276=$D$3,'FLETES (#) MAYO'!U276*U$3,IF($C276=$D$4,'FLETES (#) MAYO'!U276*U$4,IF($C276=$D$5,'FLETES (#) MAYO'!U276*U$5,0))))</f>
        <v>0</v>
      </c>
      <c r="V276" s="179">
        <f>IF($C276=$D$2,'FLETES (#) MAYO'!V276*V$2,IF($C276=$D$3,'FLETES (#) MAYO'!V276*V$3,IF($C276=$D$4,'FLETES (#) MAYO'!V276*V$4,IF($C276=$D$5,'FLETES (#) MAYO'!V276*V$5,0))))</f>
        <v>0</v>
      </c>
      <c r="W276" s="179">
        <f>IF($C276=$D$2,'FLETES (#) MAYO'!W276*W$2,IF($C276=$D$3,'FLETES (#) MAYO'!W276*W$3,IF($C276=$D$4,'FLETES (#) MAYO'!W276*W$4,IF($C276=$D$5,'FLETES (#) MAYO'!W276*W$5,0))))</f>
        <v>0</v>
      </c>
      <c r="X276" s="179">
        <f>IF($C276=$D$2,'FLETES (#) MAYO'!X276*X$2,IF($C276=$D$3,'FLETES (#) MAYO'!X276*X$3,IF($C276=$D$4,'FLETES (#) MAYO'!X276*X$4,IF($C276=$D$5,'FLETES (#) MAYO'!X276*X$5,0))))</f>
        <v>0</v>
      </c>
      <c r="Y276" s="179">
        <f>IF($C276=$D$2,'FLETES (#) MAYO'!Y276*Y$2,IF($C276=$D$3,'FLETES (#) MAYO'!Y276*Y$3,IF($C276=$D$4,'FLETES (#) MAYO'!Y276*Y$4,IF($C276=$D$5,'FLETES (#) MAYO'!Y276*Y$5,0))))</f>
        <v>0</v>
      </c>
      <c r="Z276" s="179">
        <f>IF($C276=$D$2,'FLETES (#) MAYO'!Z276*Z$2,IF($C276=$D$3,'FLETES (#) MAYO'!Z276*Z$3,IF($C276=$D$4,'FLETES (#) MAYO'!Z276*Z$4,IF($C276=$D$5,'FLETES (#) MAYO'!Z276*Z$5,0))))</f>
        <v>0</v>
      </c>
      <c r="AA276" s="179">
        <f>IF($C276=$D$2,'FLETES (#) MAYO'!AA276*AA$2,IF($C276=$D$3,'FLETES (#) MAYO'!AA276*AA$3,IF($C276=$D$4,'FLETES (#) MAYO'!AA276*AA$4,IF($C276=$D$5,'FLETES (#) MAYO'!AA276*AA$5,0))))</f>
        <v>0</v>
      </c>
      <c r="AB276" s="179">
        <f>IF($C276=$D$2,'FLETES (#) MAYO'!AB276*AB$2,IF($C276=$D$3,'FLETES (#) MAYO'!AB276*AB$3,IF($C276=$D$4,'FLETES (#) MAYO'!AB276*AB$4,IF($C276=$D$5,'FLETES (#) MAYO'!AB276*AB$5,0))))</f>
        <v>0</v>
      </c>
      <c r="AC276" s="179">
        <f>IF($C276=$D$2,'FLETES (#) MAYO'!AC276*AC$2,IF($C276=$D$3,'FLETES (#) MAYO'!AC276*AC$3,IF($C276=$D$4,'FLETES (#) MAYO'!AC276*AC$4,IF($C276=$D$5,'FLETES (#) MAYO'!AC276*AC$5,0))))</f>
        <v>0</v>
      </c>
      <c r="AD276" s="179">
        <f>IF($C276=$D$2,'FLETES (#) MAYO'!AD276*AD$2,IF($C276=$D$3,'FLETES (#) MAYO'!AD276*AD$3,IF($C276=$D$4,'FLETES (#) MAYO'!AD276*AD$4,IF($C276=$D$5,'FLETES (#) MAYO'!AD276*AD$5,0))))</f>
        <v>0</v>
      </c>
      <c r="AE276" s="179">
        <f>IF($C276=$D$2,'FLETES (#) MAYO'!AE276*AE$2,IF($C276=$D$3,'FLETES (#) MAYO'!AE276*AE$3,IF($C276=$D$4,'FLETES (#) MAYO'!AE276*AE$4,IF($C276=$D$5,'FLETES (#) MAYO'!AE276*AE$5,0))))</f>
        <v>0</v>
      </c>
      <c r="AF276" s="179">
        <f>IF($C276=$D$2,'FLETES (#) MAYO'!AF276*AF$2,IF($C276=$D$3,'FLETES (#) MAYO'!AF276*AF$3,IF($C276=$D$4,'FLETES (#) MAYO'!AF276*AF$4,IF($C276=$D$5,'FLETES (#) MAYO'!AF276*AF$5,0))))</f>
        <v>0</v>
      </c>
      <c r="AG276" s="179">
        <f>IF($C276=$D$2,'FLETES (#) MAYO'!AG276*AG$2,IF($C276=$D$3,'FLETES (#) MAYO'!AG276*AG$3,IF($C276=$D$4,'FLETES (#) MAYO'!AG276*AG$4,IF($C276=$D$5,'FLETES (#) MAYO'!AG276*AG$5,0))))</f>
        <v>0</v>
      </c>
      <c r="AH276" s="179">
        <f>IF($C276=$D$2,'FLETES (#) MAYO'!AH276*AH$2,IF($C276=$D$3,'FLETES (#) MAYO'!AH276*AH$3,IF($C276=$D$4,'FLETES (#) MAYO'!AH276*AH$4,IF($C276=$D$5,'FLETES (#) MAYO'!AH276*AH$5,0))))</f>
        <v>0</v>
      </c>
      <c r="AI276" s="179">
        <f>IF($C276=$D$2,'FLETES (#) MAYO'!AI276*AI$2,IF($C276=$D$3,'FLETES (#) MAYO'!AI276*AI$3,IF($C276=$D$4,'FLETES (#) MAYO'!AI276*AI$4,IF($C276=$D$5,'FLETES (#) MAYO'!AI276*AI$5,0))))</f>
        <v>0</v>
      </c>
      <c r="AJ276" s="179">
        <f>IF($C276=$D$2,'FLETES (#) MAYO'!AJ276*AJ$2,IF($C276=$D$3,'FLETES (#) MAYO'!AJ276*AJ$3,IF($C276=$D$4,'FLETES (#) MAYO'!AJ276*AJ$4,IF($C276=$D$5,'FLETES (#) MAYO'!AJ276*AJ$5,0))))</f>
        <v>0</v>
      </c>
      <c r="AK276" s="179">
        <f>IF($C276=$D$2,'FLETES (#) MAYO'!AK276*AK$2,IF($C276=$D$3,'FLETES (#) MAYO'!AK276*AK$3,IF($C276=$D$4,'FLETES (#) MAYO'!AK276*AK$4,IF($C276=$D$5,'FLETES (#) MAYO'!AK276*AK$5,0))))</f>
        <v>0</v>
      </c>
      <c r="AL276" s="179">
        <f>IF($C276=$D$2,'FLETES (#) MAYO'!AL276*AL$2,IF($C276=$D$3,'FLETES (#) MAYO'!AL276*AL$3,IF($C276=$D$4,'FLETES (#) MAYO'!AL276*AL$4,IF($C276=$D$5,'FLETES (#) MAYO'!AL276*AL$5,0))))</f>
        <v>0</v>
      </c>
      <c r="AM276" s="179">
        <f>IF($C276=$D$2,'FLETES (#) MAYO'!AM276*AM$2,IF($C276=$D$3,'FLETES (#) MAYO'!AM276*AM$3,IF($C276=$D$4,'FLETES (#) MAYO'!AM276*AM$4,IF($C276=$D$5,'FLETES (#) MAYO'!AM276*AM$5,0))))</f>
        <v>0</v>
      </c>
    </row>
    <row r="277" spans="1:39">
      <c r="A277" s="141"/>
      <c r="B277" s="165"/>
      <c r="C277" s="165"/>
      <c r="D277" s="178">
        <f t="shared" si="0"/>
        <v>0</v>
      </c>
      <c r="E277" s="179">
        <f>IF($C277=$D$2,'FLETES (#) MAYO'!E277*E$2,IF($C277=$D$3,'FLETES (#) MAYO'!E277*E$3,IF($C277=$D$4,'FLETES (#) MAYO'!E277*E$4,IF($C277=$D$5,'FLETES (#) MAYO'!E277*E$5,0))))</f>
        <v>0</v>
      </c>
      <c r="F277" s="179">
        <f>IF($C277=$D$2,'FLETES (#) MAYO'!F277*F$2,IF($C277=$D$3,'FLETES (#) MAYO'!F277*F$3,IF($C277=$D$4,'FLETES (#) MAYO'!F277*F$4,IF($C277=$D$5,'FLETES (#) MAYO'!F277*F$5,0))))</f>
        <v>0</v>
      </c>
      <c r="G277" s="179">
        <f>IF($C277=$D$2,'FLETES (#) MAYO'!G277*G$2,IF($C277=$D$3,'FLETES (#) MAYO'!G277*G$3,IF($C277=$D$4,'FLETES (#) MAYO'!G277*G$4,IF($C277=$D$5,'FLETES (#) MAYO'!G277*G$5,0))))</f>
        <v>0</v>
      </c>
      <c r="H277" s="179">
        <f>IF($C277=$D$2,'FLETES (#) MAYO'!H277*H$2,IF($C277=$D$3,'FLETES (#) MAYO'!H277*H$3,IF($C277=$D$4,'FLETES (#) MAYO'!H277*H$4,IF($C277=$D$5,'FLETES (#) MAYO'!H277*H$5,0))))</f>
        <v>0</v>
      </c>
      <c r="I277" s="179">
        <f>IF($C277=$D$2,'FLETES (#) MAYO'!I277*I$2,IF($C277=$D$3,'FLETES (#) MAYO'!I277*I$3,IF($C277=$D$4,'FLETES (#) MAYO'!I277*I$4,IF($C277=$D$5,'FLETES (#) MAYO'!I277*I$5,0))))</f>
        <v>0</v>
      </c>
      <c r="J277" s="179">
        <f>IF($C277=$D$2,'FLETES (#) MAYO'!J277*J$2,IF($C277=$D$3,'FLETES (#) MAYO'!J277*J$3,IF($C277=$D$4,'FLETES (#) MAYO'!J277*J$4,IF($C277=$D$5,'FLETES (#) MAYO'!J277*J$5,0))))</f>
        <v>0</v>
      </c>
      <c r="K277" s="179">
        <f>IF($C277=$D$2,'FLETES (#) MAYO'!K277*K$2,IF($C277=$D$3,'FLETES (#) MAYO'!K277*K$3,IF($C277=$D$4,'FLETES (#) MAYO'!K277*K$4,IF($C277=$D$5,'FLETES (#) MAYO'!K277*K$5,0))))</f>
        <v>0</v>
      </c>
      <c r="L277" s="179">
        <f>IF($C277=$D$2,'FLETES (#) MAYO'!L277*L$2,IF($C277=$D$3,'FLETES (#) MAYO'!L277*L$3,IF($C277=$D$4,'FLETES (#) MAYO'!L277*L$4,IF($C277=$D$5,'FLETES (#) MAYO'!L277*L$5,0))))</f>
        <v>0</v>
      </c>
      <c r="M277" s="179">
        <f>IF($C277=$D$2,'FLETES (#) MAYO'!M277*M$2,IF($C277=$D$3,'FLETES (#) MAYO'!M277*M$3,IF($C277=$D$4,'FLETES (#) MAYO'!M277*M$4,IF($C277=$D$5,'FLETES (#) MAYO'!M277*M$5,0))))</f>
        <v>0</v>
      </c>
      <c r="N277" s="179">
        <f>IF($C277=$D$2,'FLETES (#) MAYO'!N277*N$2,IF($C277=$D$3,'FLETES (#) MAYO'!N277*N$3,IF($C277=$D$4,'FLETES (#) MAYO'!N277*N$4,IF($C277=$D$5,'FLETES (#) MAYO'!N277*N$5,0))))</f>
        <v>0</v>
      </c>
      <c r="O277" s="179">
        <f>IF($C277=$D$2,'FLETES (#) MAYO'!O277*O$2,IF($C277=$D$3,'FLETES (#) MAYO'!O277*O$3,IF($C277=$D$4,'FLETES (#) MAYO'!O277*O$4,IF($C277=$D$5,'FLETES (#) MAYO'!O277*O$5,0))))</f>
        <v>0</v>
      </c>
      <c r="P277" s="179">
        <f>IF($C277=$D$2,'FLETES (#) MAYO'!P277*P$2,IF($C277=$D$3,'FLETES (#) MAYO'!P277*P$3,IF($C277=$D$4,'FLETES (#) MAYO'!P277*P$4,IF($C277=$D$5,'FLETES (#) MAYO'!P277*P$5,0))))</f>
        <v>0</v>
      </c>
      <c r="Q277" s="179">
        <f>IF($C277=$D$2,'FLETES (#) MAYO'!Q277*Q$2,IF($C277=$D$3,'FLETES (#) MAYO'!Q277*Q$3,IF($C277=$D$4,'FLETES (#) MAYO'!Q277*Q$4,IF($C277=$D$5,'FLETES (#) MAYO'!Q277*Q$5,0))))</f>
        <v>0</v>
      </c>
      <c r="R277" s="179">
        <f>IF($C277=$D$2,'FLETES (#) MAYO'!R277*R$2,IF($C277=$D$3,'FLETES (#) MAYO'!R277*R$3,IF($C277=$D$4,'FLETES (#) MAYO'!R277*R$4,IF($C277=$D$5,'FLETES (#) MAYO'!R277*R$5,0))))</f>
        <v>0</v>
      </c>
      <c r="S277" s="179">
        <f>IF($C277=$D$2,'FLETES (#) MAYO'!S277*S$2,IF($C277=$D$3,'FLETES (#) MAYO'!S277*S$3,IF($C277=$D$4,'FLETES (#) MAYO'!S277*S$4,IF($C277=$D$5,'FLETES (#) MAYO'!S277*S$5,0))))</f>
        <v>0</v>
      </c>
      <c r="T277" s="179">
        <f>IF($C277=$D$2,'FLETES (#) MAYO'!T277*T$2,IF($C277=$D$3,'FLETES (#) MAYO'!T277*T$3,IF($C277=$D$4,'FLETES (#) MAYO'!T277*T$4,IF($C277=$D$5,'FLETES (#) MAYO'!T277*T$5,0))))</f>
        <v>0</v>
      </c>
      <c r="U277" s="179">
        <f>IF($C277=$D$2,'FLETES (#) MAYO'!U277*U$2,IF($C277=$D$3,'FLETES (#) MAYO'!U277*U$3,IF($C277=$D$4,'FLETES (#) MAYO'!U277*U$4,IF($C277=$D$5,'FLETES (#) MAYO'!U277*U$5,0))))</f>
        <v>0</v>
      </c>
      <c r="V277" s="179">
        <f>IF($C277=$D$2,'FLETES (#) MAYO'!V277*V$2,IF($C277=$D$3,'FLETES (#) MAYO'!V277*V$3,IF($C277=$D$4,'FLETES (#) MAYO'!V277*V$4,IF($C277=$D$5,'FLETES (#) MAYO'!V277*V$5,0))))</f>
        <v>0</v>
      </c>
      <c r="W277" s="179">
        <f>IF($C277=$D$2,'FLETES (#) MAYO'!W277*W$2,IF($C277=$D$3,'FLETES (#) MAYO'!W277*W$3,IF($C277=$D$4,'FLETES (#) MAYO'!W277*W$4,IF($C277=$D$5,'FLETES (#) MAYO'!W277*W$5,0))))</f>
        <v>0</v>
      </c>
      <c r="X277" s="179">
        <f>IF($C277=$D$2,'FLETES (#) MAYO'!X277*X$2,IF($C277=$D$3,'FLETES (#) MAYO'!X277*X$3,IF($C277=$D$4,'FLETES (#) MAYO'!X277*X$4,IF($C277=$D$5,'FLETES (#) MAYO'!X277*X$5,0))))</f>
        <v>0</v>
      </c>
      <c r="Y277" s="179">
        <f>IF($C277=$D$2,'FLETES (#) MAYO'!Y277*Y$2,IF($C277=$D$3,'FLETES (#) MAYO'!Y277*Y$3,IF($C277=$D$4,'FLETES (#) MAYO'!Y277*Y$4,IF($C277=$D$5,'FLETES (#) MAYO'!Y277*Y$5,0))))</f>
        <v>0</v>
      </c>
      <c r="Z277" s="179">
        <f>IF($C277=$D$2,'FLETES (#) MAYO'!Z277*Z$2,IF($C277=$D$3,'FLETES (#) MAYO'!Z277*Z$3,IF($C277=$D$4,'FLETES (#) MAYO'!Z277*Z$4,IF($C277=$D$5,'FLETES (#) MAYO'!Z277*Z$5,0))))</f>
        <v>0</v>
      </c>
      <c r="AA277" s="179">
        <f>IF($C277=$D$2,'FLETES (#) MAYO'!AA277*AA$2,IF($C277=$D$3,'FLETES (#) MAYO'!AA277*AA$3,IF($C277=$D$4,'FLETES (#) MAYO'!AA277*AA$4,IF($C277=$D$5,'FLETES (#) MAYO'!AA277*AA$5,0))))</f>
        <v>0</v>
      </c>
      <c r="AB277" s="179">
        <f>IF($C277=$D$2,'FLETES (#) MAYO'!AB277*AB$2,IF($C277=$D$3,'FLETES (#) MAYO'!AB277*AB$3,IF($C277=$D$4,'FLETES (#) MAYO'!AB277*AB$4,IF($C277=$D$5,'FLETES (#) MAYO'!AB277*AB$5,0))))</f>
        <v>0</v>
      </c>
      <c r="AC277" s="179">
        <f>IF($C277=$D$2,'FLETES (#) MAYO'!AC277*AC$2,IF($C277=$D$3,'FLETES (#) MAYO'!AC277*AC$3,IF($C277=$D$4,'FLETES (#) MAYO'!AC277*AC$4,IF($C277=$D$5,'FLETES (#) MAYO'!AC277*AC$5,0))))</f>
        <v>0</v>
      </c>
      <c r="AD277" s="179">
        <f>IF($C277=$D$2,'FLETES (#) MAYO'!AD277*AD$2,IF($C277=$D$3,'FLETES (#) MAYO'!AD277*AD$3,IF($C277=$D$4,'FLETES (#) MAYO'!AD277*AD$4,IF($C277=$D$5,'FLETES (#) MAYO'!AD277*AD$5,0))))</f>
        <v>0</v>
      </c>
      <c r="AE277" s="179">
        <f>IF($C277=$D$2,'FLETES (#) MAYO'!AE277*AE$2,IF($C277=$D$3,'FLETES (#) MAYO'!AE277*AE$3,IF($C277=$D$4,'FLETES (#) MAYO'!AE277*AE$4,IF($C277=$D$5,'FLETES (#) MAYO'!AE277*AE$5,0))))</f>
        <v>0</v>
      </c>
      <c r="AF277" s="179">
        <f>IF($C277=$D$2,'FLETES (#) MAYO'!AF277*AF$2,IF($C277=$D$3,'FLETES (#) MAYO'!AF277*AF$3,IF($C277=$D$4,'FLETES (#) MAYO'!AF277*AF$4,IF($C277=$D$5,'FLETES (#) MAYO'!AF277*AF$5,0))))</f>
        <v>0</v>
      </c>
      <c r="AG277" s="179">
        <f>IF($C277=$D$2,'FLETES (#) MAYO'!AG277*AG$2,IF($C277=$D$3,'FLETES (#) MAYO'!AG277*AG$3,IF($C277=$D$4,'FLETES (#) MAYO'!AG277*AG$4,IF($C277=$D$5,'FLETES (#) MAYO'!AG277*AG$5,0))))</f>
        <v>0</v>
      </c>
      <c r="AH277" s="179">
        <f>IF($C277=$D$2,'FLETES (#) MAYO'!AH277*AH$2,IF($C277=$D$3,'FLETES (#) MAYO'!AH277*AH$3,IF($C277=$D$4,'FLETES (#) MAYO'!AH277*AH$4,IF($C277=$D$5,'FLETES (#) MAYO'!AH277*AH$5,0))))</f>
        <v>0</v>
      </c>
      <c r="AI277" s="179">
        <f>IF($C277=$D$2,'FLETES (#) MAYO'!AI277*AI$2,IF($C277=$D$3,'FLETES (#) MAYO'!AI277*AI$3,IF($C277=$D$4,'FLETES (#) MAYO'!AI277*AI$4,IF($C277=$D$5,'FLETES (#) MAYO'!AI277*AI$5,0))))</f>
        <v>0</v>
      </c>
      <c r="AJ277" s="179">
        <f>IF($C277=$D$2,'FLETES (#) MAYO'!AJ277*AJ$2,IF($C277=$D$3,'FLETES (#) MAYO'!AJ277*AJ$3,IF($C277=$D$4,'FLETES (#) MAYO'!AJ277*AJ$4,IF($C277=$D$5,'FLETES (#) MAYO'!AJ277*AJ$5,0))))</f>
        <v>0</v>
      </c>
      <c r="AK277" s="179">
        <f>IF($C277=$D$2,'FLETES (#) MAYO'!AK277*AK$2,IF($C277=$D$3,'FLETES (#) MAYO'!AK277*AK$3,IF($C277=$D$4,'FLETES (#) MAYO'!AK277*AK$4,IF($C277=$D$5,'FLETES (#) MAYO'!AK277*AK$5,0))))</f>
        <v>0</v>
      </c>
      <c r="AL277" s="179">
        <f>IF($C277=$D$2,'FLETES (#) MAYO'!AL277*AL$2,IF($C277=$D$3,'FLETES (#) MAYO'!AL277*AL$3,IF($C277=$D$4,'FLETES (#) MAYO'!AL277*AL$4,IF($C277=$D$5,'FLETES (#) MAYO'!AL277*AL$5,0))))</f>
        <v>0</v>
      </c>
      <c r="AM277" s="179">
        <f>IF($C277=$D$2,'FLETES (#) MAYO'!AM277*AM$2,IF($C277=$D$3,'FLETES (#) MAYO'!AM277*AM$3,IF($C277=$D$4,'FLETES (#) MAYO'!AM277*AM$4,IF($C277=$D$5,'FLETES (#) MAYO'!AM277*AM$5,0))))</f>
        <v>0</v>
      </c>
    </row>
    <row r="278" spans="1:39">
      <c r="A278" s="141"/>
      <c r="B278" s="165"/>
      <c r="C278" s="165"/>
      <c r="D278" s="178">
        <f t="shared" si="0"/>
        <v>0</v>
      </c>
      <c r="E278" s="179">
        <f>IF($C278=$D$2,'FLETES (#) MAYO'!E278*E$2,IF($C278=$D$3,'FLETES (#) MAYO'!E278*E$3,IF($C278=$D$4,'FLETES (#) MAYO'!E278*E$4,IF($C278=$D$5,'FLETES (#) MAYO'!E278*E$5,0))))</f>
        <v>0</v>
      </c>
      <c r="F278" s="179">
        <f>IF($C278=$D$2,'FLETES (#) MAYO'!F278*F$2,IF($C278=$D$3,'FLETES (#) MAYO'!F278*F$3,IF($C278=$D$4,'FLETES (#) MAYO'!F278*F$4,IF($C278=$D$5,'FLETES (#) MAYO'!F278*F$5,0))))</f>
        <v>0</v>
      </c>
      <c r="G278" s="179">
        <f>IF($C278=$D$2,'FLETES (#) MAYO'!G278*G$2,IF($C278=$D$3,'FLETES (#) MAYO'!G278*G$3,IF($C278=$D$4,'FLETES (#) MAYO'!G278*G$4,IF($C278=$D$5,'FLETES (#) MAYO'!G278*G$5,0))))</f>
        <v>0</v>
      </c>
      <c r="H278" s="179">
        <f>IF($C278=$D$2,'FLETES (#) MAYO'!H278*H$2,IF($C278=$D$3,'FLETES (#) MAYO'!H278*H$3,IF($C278=$D$4,'FLETES (#) MAYO'!H278*H$4,IF($C278=$D$5,'FLETES (#) MAYO'!H278*H$5,0))))</f>
        <v>0</v>
      </c>
      <c r="I278" s="179">
        <f>IF($C278=$D$2,'FLETES (#) MAYO'!I278*I$2,IF($C278=$D$3,'FLETES (#) MAYO'!I278*I$3,IF($C278=$D$4,'FLETES (#) MAYO'!I278*I$4,IF($C278=$D$5,'FLETES (#) MAYO'!I278*I$5,0))))</f>
        <v>0</v>
      </c>
      <c r="J278" s="179">
        <f>IF($C278=$D$2,'FLETES (#) MAYO'!J278*J$2,IF($C278=$D$3,'FLETES (#) MAYO'!J278*J$3,IF($C278=$D$4,'FLETES (#) MAYO'!J278*J$4,IF($C278=$D$5,'FLETES (#) MAYO'!J278*J$5,0))))</f>
        <v>0</v>
      </c>
      <c r="K278" s="179">
        <f>IF($C278=$D$2,'FLETES (#) MAYO'!K278*K$2,IF($C278=$D$3,'FLETES (#) MAYO'!K278*K$3,IF($C278=$D$4,'FLETES (#) MAYO'!K278*K$4,IF($C278=$D$5,'FLETES (#) MAYO'!K278*K$5,0))))</f>
        <v>0</v>
      </c>
      <c r="L278" s="179">
        <f>IF($C278=$D$2,'FLETES (#) MAYO'!L278*L$2,IF($C278=$D$3,'FLETES (#) MAYO'!L278*L$3,IF($C278=$D$4,'FLETES (#) MAYO'!L278*L$4,IF($C278=$D$5,'FLETES (#) MAYO'!L278*L$5,0))))</f>
        <v>0</v>
      </c>
      <c r="M278" s="179">
        <f>IF($C278=$D$2,'FLETES (#) MAYO'!M278*M$2,IF($C278=$D$3,'FLETES (#) MAYO'!M278*M$3,IF($C278=$D$4,'FLETES (#) MAYO'!M278*M$4,IF($C278=$D$5,'FLETES (#) MAYO'!M278*M$5,0))))</f>
        <v>0</v>
      </c>
      <c r="N278" s="179">
        <f>IF($C278=$D$2,'FLETES (#) MAYO'!N278*N$2,IF($C278=$D$3,'FLETES (#) MAYO'!N278*N$3,IF($C278=$D$4,'FLETES (#) MAYO'!N278*N$4,IF($C278=$D$5,'FLETES (#) MAYO'!N278*N$5,0))))</f>
        <v>0</v>
      </c>
      <c r="O278" s="179">
        <f>IF($C278=$D$2,'FLETES (#) MAYO'!O278*O$2,IF($C278=$D$3,'FLETES (#) MAYO'!O278*O$3,IF($C278=$D$4,'FLETES (#) MAYO'!O278*O$4,IF($C278=$D$5,'FLETES (#) MAYO'!O278*O$5,0))))</f>
        <v>0</v>
      </c>
      <c r="P278" s="179">
        <f>IF($C278=$D$2,'FLETES (#) MAYO'!P278*P$2,IF($C278=$D$3,'FLETES (#) MAYO'!P278*P$3,IF($C278=$D$4,'FLETES (#) MAYO'!P278*P$4,IF($C278=$D$5,'FLETES (#) MAYO'!P278*P$5,0))))</f>
        <v>0</v>
      </c>
      <c r="Q278" s="179">
        <f>IF($C278=$D$2,'FLETES (#) MAYO'!Q278*Q$2,IF($C278=$D$3,'FLETES (#) MAYO'!Q278*Q$3,IF($C278=$D$4,'FLETES (#) MAYO'!Q278*Q$4,IF($C278=$D$5,'FLETES (#) MAYO'!Q278*Q$5,0))))</f>
        <v>0</v>
      </c>
      <c r="R278" s="179">
        <f>IF($C278=$D$2,'FLETES (#) MAYO'!R278*R$2,IF($C278=$D$3,'FLETES (#) MAYO'!R278*R$3,IF($C278=$D$4,'FLETES (#) MAYO'!R278*R$4,IF($C278=$D$5,'FLETES (#) MAYO'!R278*R$5,0))))</f>
        <v>0</v>
      </c>
      <c r="S278" s="179">
        <f>IF($C278=$D$2,'FLETES (#) MAYO'!S278*S$2,IF($C278=$D$3,'FLETES (#) MAYO'!S278*S$3,IF($C278=$D$4,'FLETES (#) MAYO'!S278*S$4,IF($C278=$D$5,'FLETES (#) MAYO'!S278*S$5,0))))</f>
        <v>0</v>
      </c>
      <c r="T278" s="179">
        <f>IF($C278=$D$2,'FLETES (#) MAYO'!T278*T$2,IF($C278=$D$3,'FLETES (#) MAYO'!T278*T$3,IF($C278=$D$4,'FLETES (#) MAYO'!T278*T$4,IF($C278=$D$5,'FLETES (#) MAYO'!T278*T$5,0))))</f>
        <v>0</v>
      </c>
      <c r="U278" s="179">
        <f>IF($C278=$D$2,'FLETES (#) MAYO'!U278*U$2,IF($C278=$D$3,'FLETES (#) MAYO'!U278*U$3,IF($C278=$D$4,'FLETES (#) MAYO'!U278*U$4,IF($C278=$D$5,'FLETES (#) MAYO'!U278*U$5,0))))</f>
        <v>0</v>
      </c>
      <c r="V278" s="179">
        <f>IF($C278=$D$2,'FLETES (#) MAYO'!V278*V$2,IF($C278=$D$3,'FLETES (#) MAYO'!V278*V$3,IF($C278=$D$4,'FLETES (#) MAYO'!V278*V$4,IF($C278=$D$5,'FLETES (#) MAYO'!V278*V$5,0))))</f>
        <v>0</v>
      </c>
      <c r="W278" s="179">
        <f>IF($C278=$D$2,'FLETES (#) MAYO'!W278*W$2,IF($C278=$D$3,'FLETES (#) MAYO'!W278*W$3,IF($C278=$D$4,'FLETES (#) MAYO'!W278*W$4,IF($C278=$D$5,'FLETES (#) MAYO'!W278*W$5,0))))</f>
        <v>0</v>
      </c>
      <c r="X278" s="179">
        <f>IF($C278=$D$2,'FLETES (#) MAYO'!X278*X$2,IF($C278=$D$3,'FLETES (#) MAYO'!X278*X$3,IF($C278=$D$4,'FLETES (#) MAYO'!X278*X$4,IF($C278=$D$5,'FLETES (#) MAYO'!X278*X$5,0))))</f>
        <v>0</v>
      </c>
      <c r="Y278" s="179">
        <f>IF($C278=$D$2,'FLETES (#) MAYO'!Y278*Y$2,IF($C278=$D$3,'FLETES (#) MAYO'!Y278*Y$3,IF($C278=$D$4,'FLETES (#) MAYO'!Y278*Y$4,IF($C278=$D$5,'FLETES (#) MAYO'!Y278*Y$5,0))))</f>
        <v>0</v>
      </c>
      <c r="Z278" s="179">
        <f>IF($C278=$D$2,'FLETES (#) MAYO'!Z278*Z$2,IF($C278=$D$3,'FLETES (#) MAYO'!Z278*Z$3,IF($C278=$D$4,'FLETES (#) MAYO'!Z278*Z$4,IF($C278=$D$5,'FLETES (#) MAYO'!Z278*Z$5,0))))</f>
        <v>0</v>
      </c>
      <c r="AA278" s="179">
        <f>IF($C278=$D$2,'FLETES (#) MAYO'!AA278*AA$2,IF($C278=$D$3,'FLETES (#) MAYO'!AA278*AA$3,IF($C278=$D$4,'FLETES (#) MAYO'!AA278*AA$4,IF($C278=$D$5,'FLETES (#) MAYO'!AA278*AA$5,0))))</f>
        <v>0</v>
      </c>
      <c r="AB278" s="179">
        <f>IF($C278=$D$2,'FLETES (#) MAYO'!AB278*AB$2,IF($C278=$D$3,'FLETES (#) MAYO'!AB278*AB$3,IF($C278=$D$4,'FLETES (#) MAYO'!AB278*AB$4,IF($C278=$D$5,'FLETES (#) MAYO'!AB278*AB$5,0))))</f>
        <v>0</v>
      </c>
      <c r="AC278" s="179">
        <f>IF($C278=$D$2,'FLETES (#) MAYO'!AC278*AC$2,IF($C278=$D$3,'FLETES (#) MAYO'!AC278*AC$3,IF($C278=$D$4,'FLETES (#) MAYO'!AC278*AC$4,IF($C278=$D$5,'FLETES (#) MAYO'!AC278*AC$5,0))))</f>
        <v>0</v>
      </c>
      <c r="AD278" s="179">
        <f>IF($C278=$D$2,'FLETES (#) MAYO'!AD278*AD$2,IF($C278=$D$3,'FLETES (#) MAYO'!AD278*AD$3,IF($C278=$D$4,'FLETES (#) MAYO'!AD278*AD$4,IF($C278=$D$5,'FLETES (#) MAYO'!AD278*AD$5,0))))</f>
        <v>0</v>
      </c>
      <c r="AE278" s="179">
        <f>IF($C278=$D$2,'FLETES (#) MAYO'!AE278*AE$2,IF($C278=$D$3,'FLETES (#) MAYO'!AE278*AE$3,IF($C278=$D$4,'FLETES (#) MAYO'!AE278*AE$4,IF($C278=$D$5,'FLETES (#) MAYO'!AE278*AE$5,0))))</f>
        <v>0</v>
      </c>
      <c r="AF278" s="179">
        <f>IF($C278=$D$2,'FLETES (#) MAYO'!AF278*AF$2,IF($C278=$D$3,'FLETES (#) MAYO'!AF278*AF$3,IF($C278=$D$4,'FLETES (#) MAYO'!AF278*AF$4,IF($C278=$D$5,'FLETES (#) MAYO'!AF278*AF$5,0))))</f>
        <v>0</v>
      </c>
      <c r="AG278" s="179">
        <f>IF($C278=$D$2,'FLETES (#) MAYO'!AG278*AG$2,IF($C278=$D$3,'FLETES (#) MAYO'!AG278*AG$3,IF($C278=$D$4,'FLETES (#) MAYO'!AG278*AG$4,IF($C278=$D$5,'FLETES (#) MAYO'!AG278*AG$5,0))))</f>
        <v>0</v>
      </c>
      <c r="AH278" s="179">
        <f>IF($C278=$D$2,'FLETES (#) MAYO'!AH278*AH$2,IF($C278=$D$3,'FLETES (#) MAYO'!AH278*AH$3,IF($C278=$D$4,'FLETES (#) MAYO'!AH278*AH$4,IF($C278=$D$5,'FLETES (#) MAYO'!AH278*AH$5,0))))</f>
        <v>0</v>
      </c>
      <c r="AI278" s="179">
        <f>IF($C278=$D$2,'FLETES (#) MAYO'!AI278*AI$2,IF($C278=$D$3,'FLETES (#) MAYO'!AI278*AI$3,IF($C278=$D$4,'FLETES (#) MAYO'!AI278*AI$4,IF($C278=$D$5,'FLETES (#) MAYO'!AI278*AI$5,0))))</f>
        <v>0</v>
      </c>
      <c r="AJ278" s="179">
        <f>IF($C278=$D$2,'FLETES (#) MAYO'!AJ278*AJ$2,IF($C278=$D$3,'FLETES (#) MAYO'!AJ278*AJ$3,IF($C278=$D$4,'FLETES (#) MAYO'!AJ278*AJ$4,IF($C278=$D$5,'FLETES (#) MAYO'!AJ278*AJ$5,0))))</f>
        <v>0</v>
      </c>
      <c r="AK278" s="179">
        <f>IF($C278=$D$2,'FLETES (#) MAYO'!AK278*AK$2,IF($C278=$D$3,'FLETES (#) MAYO'!AK278*AK$3,IF($C278=$D$4,'FLETES (#) MAYO'!AK278*AK$4,IF($C278=$D$5,'FLETES (#) MAYO'!AK278*AK$5,0))))</f>
        <v>0</v>
      </c>
      <c r="AL278" s="179">
        <f>IF($C278=$D$2,'FLETES (#) MAYO'!AL278*AL$2,IF($C278=$D$3,'FLETES (#) MAYO'!AL278*AL$3,IF($C278=$D$4,'FLETES (#) MAYO'!AL278*AL$4,IF($C278=$D$5,'FLETES (#) MAYO'!AL278*AL$5,0))))</f>
        <v>0</v>
      </c>
      <c r="AM278" s="179">
        <f>IF($C278=$D$2,'FLETES (#) MAYO'!AM278*AM$2,IF($C278=$D$3,'FLETES (#) MAYO'!AM278*AM$3,IF($C278=$D$4,'FLETES (#) MAYO'!AM278*AM$4,IF($C278=$D$5,'FLETES (#) MAYO'!AM278*AM$5,0))))</f>
        <v>0</v>
      </c>
    </row>
    <row r="279" spans="1:39">
      <c r="A279" s="141"/>
      <c r="B279" s="165"/>
      <c r="C279" s="165"/>
      <c r="D279" s="178">
        <f t="shared" si="0"/>
        <v>0</v>
      </c>
      <c r="E279" s="179">
        <f>IF($C279=$D$2,'FLETES (#) MAYO'!E279*E$2,IF($C279=$D$3,'FLETES (#) MAYO'!E279*E$3,IF($C279=$D$4,'FLETES (#) MAYO'!E279*E$4,IF($C279=$D$5,'FLETES (#) MAYO'!E279*E$5,0))))</f>
        <v>0</v>
      </c>
      <c r="F279" s="179">
        <f>IF($C279=$D$2,'FLETES (#) MAYO'!F279*F$2,IF($C279=$D$3,'FLETES (#) MAYO'!F279*F$3,IF($C279=$D$4,'FLETES (#) MAYO'!F279*F$4,IF($C279=$D$5,'FLETES (#) MAYO'!F279*F$5,0))))</f>
        <v>0</v>
      </c>
      <c r="G279" s="179">
        <f>IF($C279=$D$2,'FLETES (#) MAYO'!G279*G$2,IF($C279=$D$3,'FLETES (#) MAYO'!G279*G$3,IF($C279=$D$4,'FLETES (#) MAYO'!G279*G$4,IF($C279=$D$5,'FLETES (#) MAYO'!G279*G$5,0))))</f>
        <v>0</v>
      </c>
      <c r="H279" s="179">
        <f>IF($C279=$D$2,'FLETES (#) MAYO'!H279*H$2,IF($C279=$D$3,'FLETES (#) MAYO'!H279*H$3,IF($C279=$D$4,'FLETES (#) MAYO'!H279*H$4,IF($C279=$D$5,'FLETES (#) MAYO'!H279*H$5,0))))</f>
        <v>0</v>
      </c>
      <c r="I279" s="179">
        <f>IF($C279=$D$2,'FLETES (#) MAYO'!I279*I$2,IF($C279=$D$3,'FLETES (#) MAYO'!I279*I$3,IF($C279=$D$4,'FLETES (#) MAYO'!I279*I$4,IF($C279=$D$5,'FLETES (#) MAYO'!I279*I$5,0))))</f>
        <v>0</v>
      </c>
      <c r="J279" s="179">
        <f>IF($C279=$D$2,'FLETES (#) MAYO'!J279*J$2,IF($C279=$D$3,'FLETES (#) MAYO'!J279*J$3,IF($C279=$D$4,'FLETES (#) MAYO'!J279*J$4,IF($C279=$D$5,'FLETES (#) MAYO'!J279*J$5,0))))</f>
        <v>0</v>
      </c>
      <c r="K279" s="179">
        <f>IF($C279=$D$2,'FLETES (#) MAYO'!K279*K$2,IF($C279=$D$3,'FLETES (#) MAYO'!K279*K$3,IF($C279=$D$4,'FLETES (#) MAYO'!K279*K$4,IF($C279=$D$5,'FLETES (#) MAYO'!K279*K$5,0))))</f>
        <v>0</v>
      </c>
      <c r="L279" s="179">
        <f>IF($C279=$D$2,'FLETES (#) MAYO'!L279*L$2,IF($C279=$D$3,'FLETES (#) MAYO'!L279*L$3,IF($C279=$D$4,'FLETES (#) MAYO'!L279*L$4,IF($C279=$D$5,'FLETES (#) MAYO'!L279*L$5,0))))</f>
        <v>0</v>
      </c>
      <c r="M279" s="179">
        <f>IF($C279=$D$2,'FLETES (#) MAYO'!M279*M$2,IF($C279=$D$3,'FLETES (#) MAYO'!M279*M$3,IF($C279=$D$4,'FLETES (#) MAYO'!M279*M$4,IF($C279=$D$5,'FLETES (#) MAYO'!M279*M$5,0))))</f>
        <v>0</v>
      </c>
      <c r="N279" s="179">
        <f>IF($C279=$D$2,'FLETES (#) MAYO'!N279*N$2,IF($C279=$D$3,'FLETES (#) MAYO'!N279*N$3,IF($C279=$D$4,'FLETES (#) MAYO'!N279*N$4,IF($C279=$D$5,'FLETES (#) MAYO'!N279*N$5,0))))</f>
        <v>0</v>
      </c>
      <c r="O279" s="179">
        <f>IF($C279=$D$2,'FLETES (#) MAYO'!O279*O$2,IF($C279=$D$3,'FLETES (#) MAYO'!O279*O$3,IF($C279=$D$4,'FLETES (#) MAYO'!O279*O$4,IF($C279=$D$5,'FLETES (#) MAYO'!O279*O$5,0))))</f>
        <v>0</v>
      </c>
      <c r="P279" s="179">
        <f>IF($C279=$D$2,'FLETES (#) MAYO'!P279*P$2,IF($C279=$D$3,'FLETES (#) MAYO'!P279*P$3,IF($C279=$D$4,'FLETES (#) MAYO'!P279*P$4,IF($C279=$D$5,'FLETES (#) MAYO'!P279*P$5,0))))</f>
        <v>0</v>
      </c>
      <c r="Q279" s="179">
        <f>IF($C279=$D$2,'FLETES (#) MAYO'!Q279*Q$2,IF($C279=$D$3,'FLETES (#) MAYO'!Q279*Q$3,IF($C279=$D$4,'FLETES (#) MAYO'!Q279*Q$4,IF($C279=$D$5,'FLETES (#) MAYO'!Q279*Q$5,0))))</f>
        <v>0</v>
      </c>
      <c r="R279" s="179">
        <f>IF($C279=$D$2,'FLETES (#) MAYO'!R279*R$2,IF($C279=$D$3,'FLETES (#) MAYO'!R279*R$3,IF($C279=$D$4,'FLETES (#) MAYO'!R279*R$4,IF($C279=$D$5,'FLETES (#) MAYO'!R279*R$5,0))))</f>
        <v>0</v>
      </c>
      <c r="S279" s="179">
        <f>IF($C279=$D$2,'FLETES (#) MAYO'!S279*S$2,IF($C279=$D$3,'FLETES (#) MAYO'!S279*S$3,IF($C279=$D$4,'FLETES (#) MAYO'!S279*S$4,IF($C279=$D$5,'FLETES (#) MAYO'!S279*S$5,0))))</f>
        <v>0</v>
      </c>
      <c r="T279" s="179">
        <f>IF($C279=$D$2,'FLETES (#) MAYO'!T279*T$2,IF($C279=$D$3,'FLETES (#) MAYO'!T279*T$3,IF($C279=$D$4,'FLETES (#) MAYO'!T279*T$4,IF($C279=$D$5,'FLETES (#) MAYO'!T279*T$5,0))))</f>
        <v>0</v>
      </c>
      <c r="U279" s="179">
        <f>IF($C279=$D$2,'FLETES (#) MAYO'!U279*U$2,IF($C279=$D$3,'FLETES (#) MAYO'!U279*U$3,IF($C279=$D$4,'FLETES (#) MAYO'!U279*U$4,IF($C279=$D$5,'FLETES (#) MAYO'!U279*U$5,0))))</f>
        <v>0</v>
      </c>
      <c r="V279" s="179">
        <f>IF($C279=$D$2,'FLETES (#) MAYO'!V279*V$2,IF($C279=$D$3,'FLETES (#) MAYO'!V279*V$3,IF($C279=$D$4,'FLETES (#) MAYO'!V279*V$4,IF($C279=$D$5,'FLETES (#) MAYO'!V279*V$5,0))))</f>
        <v>0</v>
      </c>
      <c r="W279" s="179">
        <f>IF($C279=$D$2,'FLETES (#) MAYO'!W279*W$2,IF($C279=$D$3,'FLETES (#) MAYO'!W279*W$3,IF($C279=$D$4,'FLETES (#) MAYO'!W279*W$4,IF($C279=$D$5,'FLETES (#) MAYO'!W279*W$5,0))))</f>
        <v>0</v>
      </c>
      <c r="X279" s="179">
        <f>IF($C279=$D$2,'FLETES (#) MAYO'!X279*X$2,IF($C279=$D$3,'FLETES (#) MAYO'!X279*X$3,IF($C279=$D$4,'FLETES (#) MAYO'!X279*X$4,IF($C279=$D$5,'FLETES (#) MAYO'!X279*X$5,0))))</f>
        <v>0</v>
      </c>
      <c r="Y279" s="179">
        <f>IF($C279=$D$2,'FLETES (#) MAYO'!Y279*Y$2,IF($C279=$D$3,'FLETES (#) MAYO'!Y279*Y$3,IF($C279=$D$4,'FLETES (#) MAYO'!Y279*Y$4,IF($C279=$D$5,'FLETES (#) MAYO'!Y279*Y$5,0))))</f>
        <v>0</v>
      </c>
      <c r="Z279" s="179">
        <f>IF($C279=$D$2,'FLETES (#) MAYO'!Z279*Z$2,IF($C279=$D$3,'FLETES (#) MAYO'!Z279*Z$3,IF($C279=$D$4,'FLETES (#) MAYO'!Z279*Z$4,IF($C279=$D$5,'FLETES (#) MAYO'!Z279*Z$5,0))))</f>
        <v>0</v>
      </c>
      <c r="AA279" s="179">
        <f>IF($C279=$D$2,'FLETES (#) MAYO'!AA279*AA$2,IF($C279=$D$3,'FLETES (#) MAYO'!AA279*AA$3,IF($C279=$D$4,'FLETES (#) MAYO'!AA279*AA$4,IF($C279=$D$5,'FLETES (#) MAYO'!AA279*AA$5,0))))</f>
        <v>0</v>
      </c>
      <c r="AB279" s="179">
        <f>IF($C279=$D$2,'FLETES (#) MAYO'!AB279*AB$2,IF($C279=$D$3,'FLETES (#) MAYO'!AB279*AB$3,IF($C279=$D$4,'FLETES (#) MAYO'!AB279*AB$4,IF($C279=$D$5,'FLETES (#) MAYO'!AB279*AB$5,0))))</f>
        <v>0</v>
      </c>
      <c r="AC279" s="179">
        <f>IF($C279=$D$2,'FLETES (#) MAYO'!AC279*AC$2,IF($C279=$D$3,'FLETES (#) MAYO'!AC279*AC$3,IF($C279=$D$4,'FLETES (#) MAYO'!AC279*AC$4,IF($C279=$D$5,'FLETES (#) MAYO'!AC279*AC$5,0))))</f>
        <v>0</v>
      </c>
      <c r="AD279" s="179">
        <f>IF($C279=$D$2,'FLETES (#) MAYO'!AD279*AD$2,IF($C279=$D$3,'FLETES (#) MAYO'!AD279*AD$3,IF($C279=$D$4,'FLETES (#) MAYO'!AD279*AD$4,IF($C279=$D$5,'FLETES (#) MAYO'!AD279*AD$5,0))))</f>
        <v>0</v>
      </c>
      <c r="AE279" s="179">
        <f>IF($C279=$D$2,'FLETES (#) MAYO'!AE279*AE$2,IF($C279=$D$3,'FLETES (#) MAYO'!AE279*AE$3,IF($C279=$D$4,'FLETES (#) MAYO'!AE279*AE$4,IF($C279=$D$5,'FLETES (#) MAYO'!AE279*AE$5,0))))</f>
        <v>0</v>
      </c>
      <c r="AF279" s="179">
        <f>IF($C279=$D$2,'FLETES (#) MAYO'!AF279*AF$2,IF($C279=$D$3,'FLETES (#) MAYO'!AF279*AF$3,IF($C279=$D$4,'FLETES (#) MAYO'!AF279*AF$4,IF($C279=$D$5,'FLETES (#) MAYO'!AF279*AF$5,0))))</f>
        <v>0</v>
      </c>
      <c r="AG279" s="179">
        <f>IF($C279=$D$2,'FLETES (#) MAYO'!AG279*AG$2,IF($C279=$D$3,'FLETES (#) MAYO'!AG279*AG$3,IF($C279=$D$4,'FLETES (#) MAYO'!AG279*AG$4,IF($C279=$D$5,'FLETES (#) MAYO'!AG279*AG$5,0))))</f>
        <v>0</v>
      </c>
      <c r="AH279" s="179">
        <f>IF($C279=$D$2,'FLETES (#) MAYO'!AH279*AH$2,IF($C279=$D$3,'FLETES (#) MAYO'!AH279*AH$3,IF($C279=$D$4,'FLETES (#) MAYO'!AH279*AH$4,IF($C279=$D$5,'FLETES (#) MAYO'!AH279*AH$5,0))))</f>
        <v>0</v>
      </c>
      <c r="AI279" s="179">
        <f>IF($C279=$D$2,'FLETES (#) MAYO'!AI279*AI$2,IF($C279=$D$3,'FLETES (#) MAYO'!AI279*AI$3,IF($C279=$D$4,'FLETES (#) MAYO'!AI279*AI$4,IF($C279=$D$5,'FLETES (#) MAYO'!AI279*AI$5,0))))</f>
        <v>0</v>
      </c>
      <c r="AJ279" s="179">
        <f>IF($C279=$D$2,'FLETES (#) MAYO'!AJ279*AJ$2,IF($C279=$D$3,'FLETES (#) MAYO'!AJ279*AJ$3,IF($C279=$D$4,'FLETES (#) MAYO'!AJ279*AJ$4,IF($C279=$D$5,'FLETES (#) MAYO'!AJ279*AJ$5,0))))</f>
        <v>0</v>
      </c>
      <c r="AK279" s="179">
        <f>IF($C279=$D$2,'FLETES (#) MAYO'!AK279*AK$2,IF($C279=$D$3,'FLETES (#) MAYO'!AK279*AK$3,IF($C279=$D$4,'FLETES (#) MAYO'!AK279*AK$4,IF($C279=$D$5,'FLETES (#) MAYO'!AK279*AK$5,0))))</f>
        <v>0</v>
      </c>
      <c r="AL279" s="179">
        <f>IF($C279=$D$2,'FLETES (#) MAYO'!AL279*AL$2,IF($C279=$D$3,'FLETES (#) MAYO'!AL279*AL$3,IF($C279=$D$4,'FLETES (#) MAYO'!AL279*AL$4,IF($C279=$D$5,'FLETES (#) MAYO'!AL279*AL$5,0))))</f>
        <v>0</v>
      </c>
      <c r="AM279" s="179">
        <f>IF($C279=$D$2,'FLETES (#) MAYO'!AM279*AM$2,IF($C279=$D$3,'FLETES (#) MAYO'!AM279*AM$3,IF($C279=$D$4,'FLETES (#) MAYO'!AM279*AM$4,IF($C279=$D$5,'FLETES (#) MAYO'!AM279*AM$5,0))))</f>
        <v>0</v>
      </c>
    </row>
    <row r="280" spans="1:39">
      <c r="A280" s="141"/>
      <c r="B280" s="165"/>
      <c r="C280" s="165"/>
      <c r="D280" s="178">
        <f t="shared" si="0"/>
        <v>0</v>
      </c>
      <c r="E280" s="179">
        <f>IF($C280=$D$2,'FLETES (#) MAYO'!E280*E$2,IF($C280=$D$3,'FLETES (#) MAYO'!E280*E$3,IF($C280=$D$4,'FLETES (#) MAYO'!E280*E$4,IF($C280=$D$5,'FLETES (#) MAYO'!E280*E$5,0))))</f>
        <v>0</v>
      </c>
      <c r="F280" s="179">
        <f>IF($C280=$D$2,'FLETES (#) MAYO'!F280*F$2,IF($C280=$D$3,'FLETES (#) MAYO'!F280*F$3,IF($C280=$D$4,'FLETES (#) MAYO'!F280*F$4,IF($C280=$D$5,'FLETES (#) MAYO'!F280*F$5,0))))</f>
        <v>0</v>
      </c>
      <c r="G280" s="179">
        <f>IF($C280=$D$2,'FLETES (#) MAYO'!G280*G$2,IF($C280=$D$3,'FLETES (#) MAYO'!G280*G$3,IF($C280=$D$4,'FLETES (#) MAYO'!G280*G$4,IF($C280=$D$5,'FLETES (#) MAYO'!G280*G$5,0))))</f>
        <v>0</v>
      </c>
      <c r="H280" s="179">
        <f>IF($C280=$D$2,'FLETES (#) MAYO'!H280*H$2,IF($C280=$D$3,'FLETES (#) MAYO'!H280*H$3,IF($C280=$D$4,'FLETES (#) MAYO'!H280*H$4,IF($C280=$D$5,'FLETES (#) MAYO'!H280*H$5,0))))</f>
        <v>0</v>
      </c>
      <c r="I280" s="179">
        <f>IF($C280=$D$2,'FLETES (#) MAYO'!I280*I$2,IF($C280=$D$3,'FLETES (#) MAYO'!I280*I$3,IF($C280=$D$4,'FLETES (#) MAYO'!I280*I$4,IF($C280=$D$5,'FLETES (#) MAYO'!I280*I$5,0))))</f>
        <v>0</v>
      </c>
      <c r="J280" s="179">
        <f>IF($C280=$D$2,'FLETES (#) MAYO'!J280*J$2,IF($C280=$D$3,'FLETES (#) MAYO'!J280*J$3,IF($C280=$D$4,'FLETES (#) MAYO'!J280*J$4,IF($C280=$D$5,'FLETES (#) MAYO'!J280*J$5,0))))</f>
        <v>0</v>
      </c>
      <c r="K280" s="179">
        <f>IF($C280=$D$2,'FLETES (#) MAYO'!K280*K$2,IF($C280=$D$3,'FLETES (#) MAYO'!K280*K$3,IF($C280=$D$4,'FLETES (#) MAYO'!K280*K$4,IF($C280=$D$5,'FLETES (#) MAYO'!K280*K$5,0))))</f>
        <v>0</v>
      </c>
      <c r="L280" s="179">
        <f>IF($C280=$D$2,'FLETES (#) MAYO'!L280*L$2,IF($C280=$D$3,'FLETES (#) MAYO'!L280*L$3,IF($C280=$D$4,'FLETES (#) MAYO'!L280*L$4,IF($C280=$D$5,'FLETES (#) MAYO'!L280*L$5,0))))</f>
        <v>0</v>
      </c>
      <c r="M280" s="179">
        <f>IF($C280=$D$2,'FLETES (#) MAYO'!M280*M$2,IF($C280=$D$3,'FLETES (#) MAYO'!M280*M$3,IF($C280=$D$4,'FLETES (#) MAYO'!M280*M$4,IF($C280=$D$5,'FLETES (#) MAYO'!M280*M$5,0))))</f>
        <v>0</v>
      </c>
      <c r="N280" s="179">
        <f>IF($C280=$D$2,'FLETES (#) MAYO'!N280*N$2,IF($C280=$D$3,'FLETES (#) MAYO'!N280*N$3,IF($C280=$D$4,'FLETES (#) MAYO'!N280*N$4,IF($C280=$D$5,'FLETES (#) MAYO'!N280*N$5,0))))</f>
        <v>0</v>
      </c>
      <c r="O280" s="179">
        <f>IF($C280=$D$2,'FLETES (#) MAYO'!O280*O$2,IF($C280=$D$3,'FLETES (#) MAYO'!O280*O$3,IF($C280=$D$4,'FLETES (#) MAYO'!O280*O$4,IF($C280=$D$5,'FLETES (#) MAYO'!O280*O$5,0))))</f>
        <v>0</v>
      </c>
      <c r="P280" s="179">
        <f>IF($C280=$D$2,'FLETES (#) MAYO'!P280*P$2,IF($C280=$D$3,'FLETES (#) MAYO'!P280*P$3,IF($C280=$D$4,'FLETES (#) MAYO'!P280*P$4,IF($C280=$D$5,'FLETES (#) MAYO'!P280*P$5,0))))</f>
        <v>0</v>
      </c>
      <c r="Q280" s="179">
        <f>IF($C280=$D$2,'FLETES (#) MAYO'!Q280*Q$2,IF($C280=$D$3,'FLETES (#) MAYO'!Q280*Q$3,IF($C280=$D$4,'FLETES (#) MAYO'!Q280*Q$4,IF($C280=$D$5,'FLETES (#) MAYO'!Q280*Q$5,0))))</f>
        <v>0</v>
      </c>
      <c r="R280" s="179">
        <f>IF($C280=$D$2,'FLETES (#) MAYO'!R280*R$2,IF($C280=$D$3,'FLETES (#) MAYO'!R280*R$3,IF($C280=$D$4,'FLETES (#) MAYO'!R280*R$4,IF($C280=$D$5,'FLETES (#) MAYO'!R280*R$5,0))))</f>
        <v>0</v>
      </c>
      <c r="S280" s="179">
        <f>IF($C280=$D$2,'FLETES (#) MAYO'!S280*S$2,IF($C280=$D$3,'FLETES (#) MAYO'!S280*S$3,IF($C280=$D$4,'FLETES (#) MAYO'!S280*S$4,IF($C280=$D$5,'FLETES (#) MAYO'!S280*S$5,0))))</f>
        <v>0</v>
      </c>
      <c r="T280" s="179">
        <f>IF($C280=$D$2,'FLETES (#) MAYO'!T280*T$2,IF($C280=$D$3,'FLETES (#) MAYO'!T280*T$3,IF($C280=$D$4,'FLETES (#) MAYO'!T280*T$4,IF($C280=$D$5,'FLETES (#) MAYO'!T280*T$5,0))))</f>
        <v>0</v>
      </c>
      <c r="U280" s="179">
        <f>IF($C280=$D$2,'FLETES (#) MAYO'!U280*U$2,IF($C280=$D$3,'FLETES (#) MAYO'!U280*U$3,IF($C280=$D$4,'FLETES (#) MAYO'!U280*U$4,IF($C280=$D$5,'FLETES (#) MAYO'!U280*U$5,0))))</f>
        <v>0</v>
      </c>
      <c r="V280" s="179">
        <f>IF($C280=$D$2,'FLETES (#) MAYO'!V280*V$2,IF($C280=$D$3,'FLETES (#) MAYO'!V280*V$3,IF($C280=$D$4,'FLETES (#) MAYO'!V280*V$4,IF($C280=$D$5,'FLETES (#) MAYO'!V280*V$5,0))))</f>
        <v>0</v>
      </c>
      <c r="W280" s="179">
        <f>IF($C280=$D$2,'FLETES (#) MAYO'!W280*W$2,IF($C280=$D$3,'FLETES (#) MAYO'!W280*W$3,IF($C280=$D$4,'FLETES (#) MAYO'!W280*W$4,IF($C280=$D$5,'FLETES (#) MAYO'!W280*W$5,0))))</f>
        <v>0</v>
      </c>
      <c r="X280" s="179">
        <f>IF($C280=$D$2,'FLETES (#) MAYO'!X280*X$2,IF($C280=$D$3,'FLETES (#) MAYO'!X280*X$3,IF($C280=$D$4,'FLETES (#) MAYO'!X280*X$4,IF($C280=$D$5,'FLETES (#) MAYO'!X280*X$5,0))))</f>
        <v>0</v>
      </c>
      <c r="Y280" s="179">
        <f>IF($C280=$D$2,'FLETES (#) MAYO'!Y280*Y$2,IF($C280=$D$3,'FLETES (#) MAYO'!Y280*Y$3,IF($C280=$D$4,'FLETES (#) MAYO'!Y280*Y$4,IF($C280=$D$5,'FLETES (#) MAYO'!Y280*Y$5,0))))</f>
        <v>0</v>
      </c>
      <c r="Z280" s="179">
        <f>IF($C280=$D$2,'FLETES (#) MAYO'!Z280*Z$2,IF($C280=$D$3,'FLETES (#) MAYO'!Z280*Z$3,IF($C280=$D$4,'FLETES (#) MAYO'!Z280*Z$4,IF($C280=$D$5,'FLETES (#) MAYO'!Z280*Z$5,0))))</f>
        <v>0</v>
      </c>
      <c r="AA280" s="179">
        <f>IF($C280=$D$2,'FLETES (#) MAYO'!AA280*AA$2,IF($C280=$D$3,'FLETES (#) MAYO'!AA280*AA$3,IF($C280=$D$4,'FLETES (#) MAYO'!AA280*AA$4,IF($C280=$D$5,'FLETES (#) MAYO'!AA280*AA$5,0))))</f>
        <v>0</v>
      </c>
      <c r="AB280" s="179">
        <f>IF($C280=$D$2,'FLETES (#) MAYO'!AB280*AB$2,IF($C280=$D$3,'FLETES (#) MAYO'!AB280*AB$3,IF($C280=$D$4,'FLETES (#) MAYO'!AB280*AB$4,IF($C280=$D$5,'FLETES (#) MAYO'!AB280*AB$5,0))))</f>
        <v>0</v>
      </c>
      <c r="AC280" s="179">
        <f>IF($C280=$D$2,'FLETES (#) MAYO'!AC280*AC$2,IF($C280=$D$3,'FLETES (#) MAYO'!AC280*AC$3,IF($C280=$D$4,'FLETES (#) MAYO'!AC280*AC$4,IF($C280=$D$5,'FLETES (#) MAYO'!AC280*AC$5,0))))</f>
        <v>0</v>
      </c>
      <c r="AD280" s="179">
        <f>IF($C280=$D$2,'FLETES (#) MAYO'!AD280*AD$2,IF($C280=$D$3,'FLETES (#) MAYO'!AD280*AD$3,IF($C280=$D$4,'FLETES (#) MAYO'!AD280*AD$4,IF($C280=$D$5,'FLETES (#) MAYO'!AD280*AD$5,0))))</f>
        <v>0</v>
      </c>
      <c r="AE280" s="179">
        <f>IF($C280=$D$2,'FLETES (#) MAYO'!AE280*AE$2,IF($C280=$D$3,'FLETES (#) MAYO'!AE280*AE$3,IF($C280=$D$4,'FLETES (#) MAYO'!AE280*AE$4,IF($C280=$D$5,'FLETES (#) MAYO'!AE280*AE$5,0))))</f>
        <v>0</v>
      </c>
      <c r="AF280" s="179">
        <f>IF($C280=$D$2,'FLETES (#) MAYO'!AF280*AF$2,IF($C280=$D$3,'FLETES (#) MAYO'!AF280*AF$3,IF($C280=$D$4,'FLETES (#) MAYO'!AF280*AF$4,IF($C280=$D$5,'FLETES (#) MAYO'!AF280*AF$5,0))))</f>
        <v>0</v>
      </c>
      <c r="AG280" s="179">
        <f>IF($C280=$D$2,'FLETES (#) MAYO'!AG280*AG$2,IF($C280=$D$3,'FLETES (#) MAYO'!AG280*AG$3,IF($C280=$D$4,'FLETES (#) MAYO'!AG280*AG$4,IF($C280=$D$5,'FLETES (#) MAYO'!AG280*AG$5,0))))</f>
        <v>0</v>
      </c>
      <c r="AH280" s="179">
        <f>IF($C280=$D$2,'FLETES (#) MAYO'!AH280*AH$2,IF($C280=$D$3,'FLETES (#) MAYO'!AH280*AH$3,IF($C280=$D$4,'FLETES (#) MAYO'!AH280*AH$4,IF($C280=$D$5,'FLETES (#) MAYO'!AH280*AH$5,0))))</f>
        <v>0</v>
      </c>
      <c r="AI280" s="179">
        <f>IF($C280=$D$2,'FLETES (#) MAYO'!AI280*AI$2,IF($C280=$D$3,'FLETES (#) MAYO'!AI280*AI$3,IF($C280=$D$4,'FLETES (#) MAYO'!AI280*AI$4,IF($C280=$D$5,'FLETES (#) MAYO'!AI280*AI$5,0))))</f>
        <v>0</v>
      </c>
      <c r="AJ280" s="179">
        <f>IF($C280=$D$2,'FLETES (#) MAYO'!AJ280*AJ$2,IF($C280=$D$3,'FLETES (#) MAYO'!AJ280*AJ$3,IF($C280=$D$4,'FLETES (#) MAYO'!AJ280*AJ$4,IF($C280=$D$5,'FLETES (#) MAYO'!AJ280*AJ$5,0))))</f>
        <v>0</v>
      </c>
      <c r="AK280" s="179">
        <f>IF($C280=$D$2,'FLETES (#) MAYO'!AK280*AK$2,IF($C280=$D$3,'FLETES (#) MAYO'!AK280*AK$3,IF($C280=$D$4,'FLETES (#) MAYO'!AK280*AK$4,IF($C280=$D$5,'FLETES (#) MAYO'!AK280*AK$5,0))))</f>
        <v>0</v>
      </c>
      <c r="AL280" s="179">
        <f>IF($C280=$D$2,'FLETES (#) MAYO'!AL280*AL$2,IF($C280=$D$3,'FLETES (#) MAYO'!AL280*AL$3,IF($C280=$D$4,'FLETES (#) MAYO'!AL280*AL$4,IF($C280=$D$5,'FLETES (#) MAYO'!AL280*AL$5,0))))</f>
        <v>0</v>
      </c>
      <c r="AM280" s="179">
        <f>IF($C280=$D$2,'FLETES (#) MAYO'!AM280*AM$2,IF($C280=$D$3,'FLETES (#) MAYO'!AM280*AM$3,IF($C280=$D$4,'FLETES (#) MAYO'!AM280*AM$4,IF($C280=$D$5,'FLETES (#) MAYO'!AM280*AM$5,0))))</f>
        <v>0</v>
      </c>
    </row>
    <row r="281" spans="1:39">
      <c r="A281" s="141"/>
      <c r="B281" s="165"/>
      <c r="C281" s="165"/>
      <c r="D281" s="178">
        <f t="shared" si="0"/>
        <v>0</v>
      </c>
      <c r="E281" s="179">
        <f>IF($C281=$D$2,'FLETES (#) MAYO'!E281*E$2,IF($C281=$D$3,'FLETES (#) MAYO'!E281*E$3,IF($C281=$D$4,'FLETES (#) MAYO'!E281*E$4,IF($C281=$D$5,'FLETES (#) MAYO'!E281*E$5,0))))</f>
        <v>0</v>
      </c>
      <c r="F281" s="179">
        <f>IF($C281=$D$2,'FLETES (#) MAYO'!F281*F$2,IF($C281=$D$3,'FLETES (#) MAYO'!F281*F$3,IF($C281=$D$4,'FLETES (#) MAYO'!F281*F$4,IF($C281=$D$5,'FLETES (#) MAYO'!F281*F$5,0))))</f>
        <v>0</v>
      </c>
      <c r="G281" s="179">
        <f>IF($C281=$D$2,'FLETES (#) MAYO'!G281*G$2,IF($C281=$D$3,'FLETES (#) MAYO'!G281*G$3,IF($C281=$D$4,'FLETES (#) MAYO'!G281*G$4,IF($C281=$D$5,'FLETES (#) MAYO'!G281*G$5,0))))</f>
        <v>0</v>
      </c>
      <c r="H281" s="179">
        <f>IF($C281=$D$2,'FLETES (#) MAYO'!H281*H$2,IF($C281=$D$3,'FLETES (#) MAYO'!H281*H$3,IF($C281=$D$4,'FLETES (#) MAYO'!H281*H$4,IF($C281=$D$5,'FLETES (#) MAYO'!H281*H$5,0))))</f>
        <v>0</v>
      </c>
      <c r="I281" s="179">
        <f>IF($C281=$D$2,'FLETES (#) MAYO'!I281*I$2,IF($C281=$D$3,'FLETES (#) MAYO'!I281*I$3,IF($C281=$D$4,'FLETES (#) MAYO'!I281*I$4,IF($C281=$D$5,'FLETES (#) MAYO'!I281*I$5,0))))</f>
        <v>0</v>
      </c>
      <c r="J281" s="179">
        <f>IF($C281=$D$2,'FLETES (#) MAYO'!J281*J$2,IF($C281=$D$3,'FLETES (#) MAYO'!J281*J$3,IF($C281=$D$4,'FLETES (#) MAYO'!J281*J$4,IF($C281=$D$5,'FLETES (#) MAYO'!J281*J$5,0))))</f>
        <v>0</v>
      </c>
      <c r="K281" s="179">
        <f>IF($C281=$D$2,'FLETES (#) MAYO'!K281*K$2,IF($C281=$D$3,'FLETES (#) MAYO'!K281*K$3,IF($C281=$D$4,'FLETES (#) MAYO'!K281*K$4,IF($C281=$D$5,'FLETES (#) MAYO'!K281*K$5,0))))</f>
        <v>0</v>
      </c>
      <c r="L281" s="179">
        <f>IF($C281=$D$2,'FLETES (#) MAYO'!L281*L$2,IF($C281=$D$3,'FLETES (#) MAYO'!L281*L$3,IF($C281=$D$4,'FLETES (#) MAYO'!L281*L$4,IF($C281=$D$5,'FLETES (#) MAYO'!L281*L$5,0))))</f>
        <v>0</v>
      </c>
      <c r="M281" s="179">
        <f>IF($C281=$D$2,'FLETES (#) MAYO'!M281*M$2,IF($C281=$D$3,'FLETES (#) MAYO'!M281*M$3,IF($C281=$D$4,'FLETES (#) MAYO'!M281*M$4,IF($C281=$D$5,'FLETES (#) MAYO'!M281*M$5,0))))</f>
        <v>0</v>
      </c>
      <c r="N281" s="179">
        <f>IF($C281=$D$2,'FLETES (#) MAYO'!N281*N$2,IF($C281=$D$3,'FLETES (#) MAYO'!N281*N$3,IF($C281=$D$4,'FLETES (#) MAYO'!N281*N$4,IF($C281=$D$5,'FLETES (#) MAYO'!N281*N$5,0))))</f>
        <v>0</v>
      </c>
      <c r="O281" s="179">
        <f>IF($C281=$D$2,'FLETES (#) MAYO'!O281*O$2,IF($C281=$D$3,'FLETES (#) MAYO'!O281*O$3,IF($C281=$D$4,'FLETES (#) MAYO'!O281*O$4,IF($C281=$D$5,'FLETES (#) MAYO'!O281*O$5,0))))</f>
        <v>0</v>
      </c>
      <c r="P281" s="179">
        <f>IF($C281=$D$2,'FLETES (#) MAYO'!P281*P$2,IF($C281=$D$3,'FLETES (#) MAYO'!P281*P$3,IF($C281=$D$4,'FLETES (#) MAYO'!P281*P$4,IF($C281=$D$5,'FLETES (#) MAYO'!P281*P$5,0))))</f>
        <v>0</v>
      </c>
      <c r="Q281" s="179">
        <f>IF($C281=$D$2,'FLETES (#) MAYO'!Q281*Q$2,IF($C281=$D$3,'FLETES (#) MAYO'!Q281*Q$3,IF($C281=$D$4,'FLETES (#) MAYO'!Q281*Q$4,IF($C281=$D$5,'FLETES (#) MAYO'!Q281*Q$5,0))))</f>
        <v>0</v>
      </c>
      <c r="R281" s="179">
        <f>IF($C281=$D$2,'FLETES (#) MAYO'!R281*R$2,IF($C281=$D$3,'FLETES (#) MAYO'!R281*R$3,IF($C281=$D$4,'FLETES (#) MAYO'!R281*R$4,IF($C281=$D$5,'FLETES (#) MAYO'!R281*R$5,0))))</f>
        <v>0</v>
      </c>
      <c r="S281" s="179">
        <f>IF($C281=$D$2,'FLETES (#) MAYO'!S281*S$2,IF($C281=$D$3,'FLETES (#) MAYO'!S281*S$3,IF($C281=$D$4,'FLETES (#) MAYO'!S281*S$4,IF($C281=$D$5,'FLETES (#) MAYO'!S281*S$5,0))))</f>
        <v>0</v>
      </c>
      <c r="T281" s="179">
        <f>IF($C281=$D$2,'FLETES (#) MAYO'!T281*T$2,IF($C281=$D$3,'FLETES (#) MAYO'!T281*T$3,IF($C281=$D$4,'FLETES (#) MAYO'!T281*T$4,IF($C281=$D$5,'FLETES (#) MAYO'!T281*T$5,0))))</f>
        <v>0</v>
      </c>
      <c r="U281" s="179">
        <f>IF($C281=$D$2,'FLETES (#) MAYO'!U281*U$2,IF($C281=$D$3,'FLETES (#) MAYO'!U281*U$3,IF($C281=$D$4,'FLETES (#) MAYO'!U281*U$4,IF($C281=$D$5,'FLETES (#) MAYO'!U281*U$5,0))))</f>
        <v>0</v>
      </c>
      <c r="V281" s="179">
        <f>IF($C281=$D$2,'FLETES (#) MAYO'!V281*V$2,IF($C281=$D$3,'FLETES (#) MAYO'!V281*V$3,IF($C281=$D$4,'FLETES (#) MAYO'!V281*V$4,IF($C281=$D$5,'FLETES (#) MAYO'!V281*V$5,0))))</f>
        <v>0</v>
      </c>
      <c r="W281" s="179">
        <f>IF($C281=$D$2,'FLETES (#) MAYO'!W281*W$2,IF($C281=$D$3,'FLETES (#) MAYO'!W281*W$3,IF($C281=$D$4,'FLETES (#) MAYO'!W281*W$4,IF($C281=$D$5,'FLETES (#) MAYO'!W281*W$5,0))))</f>
        <v>0</v>
      </c>
      <c r="X281" s="179">
        <f>IF($C281=$D$2,'FLETES (#) MAYO'!X281*X$2,IF($C281=$D$3,'FLETES (#) MAYO'!X281*X$3,IF($C281=$D$4,'FLETES (#) MAYO'!X281*X$4,IF($C281=$D$5,'FLETES (#) MAYO'!X281*X$5,0))))</f>
        <v>0</v>
      </c>
      <c r="Y281" s="179">
        <f>IF($C281=$D$2,'FLETES (#) MAYO'!Y281*Y$2,IF($C281=$D$3,'FLETES (#) MAYO'!Y281*Y$3,IF($C281=$D$4,'FLETES (#) MAYO'!Y281*Y$4,IF($C281=$D$5,'FLETES (#) MAYO'!Y281*Y$5,0))))</f>
        <v>0</v>
      </c>
      <c r="Z281" s="179">
        <f>IF($C281=$D$2,'FLETES (#) MAYO'!Z281*Z$2,IF($C281=$D$3,'FLETES (#) MAYO'!Z281*Z$3,IF($C281=$D$4,'FLETES (#) MAYO'!Z281*Z$4,IF($C281=$D$5,'FLETES (#) MAYO'!Z281*Z$5,0))))</f>
        <v>0</v>
      </c>
      <c r="AA281" s="179">
        <f>IF($C281=$D$2,'FLETES (#) MAYO'!AA281*AA$2,IF($C281=$D$3,'FLETES (#) MAYO'!AA281*AA$3,IF($C281=$D$4,'FLETES (#) MAYO'!AA281*AA$4,IF($C281=$D$5,'FLETES (#) MAYO'!AA281*AA$5,0))))</f>
        <v>0</v>
      </c>
      <c r="AB281" s="179">
        <f>IF($C281=$D$2,'FLETES (#) MAYO'!AB281*AB$2,IF($C281=$D$3,'FLETES (#) MAYO'!AB281*AB$3,IF($C281=$D$4,'FLETES (#) MAYO'!AB281*AB$4,IF($C281=$D$5,'FLETES (#) MAYO'!AB281*AB$5,0))))</f>
        <v>0</v>
      </c>
      <c r="AC281" s="179">
        <f>IF($C281=$D$2,'FLETES (#) MAYO'!AC281*AC$2,IF($C281=$D$3,'FLETES (#) MAYO'!AC281*AC$3,IF($C281=$D$4,'FLETES (#) MAYO'!AC281*AC$4,IF($C281=$D$5,'FLETES (#) MAYO'!AC281*AC$5,0))))</f>
        <v>0</v>
      </c>
      <c r="AD281" s="179">
        <f>IF($C281=$D$2,'FLETES (#) MAYO'!AD281*AD$2,IF($C281=$D$3,'FLETES (#) MAYO'!AD281*AD$3,IF($C281=$D$4,'FLETES (#) MAYO'!AD281*AD$4,IF($C281=$D$5,'FLETES (#) MAYO'!AD281*AD$5,0))))</f>
        <v>0</v>
      </c>
      <c r="AE281" s="179">
        <f>IF($C281=$D$2,'FLETES (#) MAYO'!AE281*AE$2,IF($C281=$D$3,'FLETES (#) MAYO'!AE281*AE$3,IF($C281=$D$4,'FLETES (#) MAYO'!AE281*AE$4,IF($C281=$D$5,'FLETES (#) MAYO'!AE281*AE$5,0))))</f>
        <v>0</v>
      </c>
      <c r="AF281" s="179">
        <f>IF($C281=$D$2,'FLETES (#) MAYO'!AF281*AF$2,IF($C281=$D$3,'FLETES (#) MAYO'!AF281*AF$3,IF($C281=$D$4,'FLETES (#) MAYO'!AF281*AF$4,IF($C281=$D$5,'FLETES (#) MAYO'!AF281*AF$5,0))))</f>
        <v>0</v>
      </c>
      <c r="AG281" s="179">
        <f>IF($C281=$D$2,'FLETES (#) MAYO'!AG281*AG$2,IF($C281=$D$3,'FLETES (#) MAYO'!AG281*AG$3,IF($C281=$D$4,'FLETES (#) MAYO'!AG281*AG$4,IF($C281=$D$5,'FLETES (#) MAYO'!AG281*AG$5,0))))</f>
        <v>0</v>
      </c>
      <c r="AH281" s="179">
        <f>IF($C281=$D$2,'FLETES (#) MAYO'!AH281*AH$2,IF($C281=$D$3,'FLETES (#) MAYO'!AH281*AH$3,IF($C281=$D$4,'FLETES (#) MAYO'!AH281*AH$4,IF($C281=$D$5,'FLETES (#) MAYO'!AH281*AH$5,0))))</f>
        <v>0</v>
      </c>
      <c r="AI281" s="179">
        <f>IF($C281=$D$2,'FLETES (#) MAYO'!AI281*AI$2,IF($C281=$D$3,'FLETES (#) MAYO'!AI281*AI$3,IF($C281=$D$4,'FLETES (#) MAYO'!AI281*AI$4,IF($C281=$D$5,'FLETES (#) MAYO'!AI281*AI$5,0))))</f>
        <v>0</v>
      </c>
      <c r="AJ281" s="179">
        <f>IF($C281=$D$2,'FLETES (#) MAYO'!AJ281*AJ$2,IF($C281=$D$3,'FLETES (#) MAYO'!AJ281*AJ$3,IF($C281=$D$4,'FLETES (#) MAYO'!AJ281*AJ$4,IF($C281=$D$5,'FLETES (#) MAYO'!AJ281*AJ$5,0))))</f>
        <v>0</v>
      </c>
      <c r="AK281" s="179">
        <f>IF($C281=$D$2,'FLETES (#) MAYO'!AK281*AK$2,IF($C281=$D$3,'FLETES (#) MAYO'!AK281*AK$3,IF($C281=$D$4,'FLETES (#) MAYO'!AK281*AK$4,IF($C281=$D$5,'FLETES (#) MAYO'!AK281*AK$5,0))))</f>
        <v>0</v>
      </c>
      <c r="AL281" s="179">
        <f>IF($C281=$D$2,'FLETES (#) MAYO'!AL281*AL$2,IF($C281=$D$3,'FLETES (#) MAYO'!AL281*AL$3,IF($C281=$D$4,'FLETES (#) MAYO'!AL281*AL$4,IF($C281=$D$5,'FLETES (#) MAYO'!AL281*AL$5,0))))</f>
        <v>0</v>
      </c>
      <c r="AM281" s="179">
        <f>IF($C281=$D$2,'FLETES (#) MAYO'!AM281*AM$2,IF($C281=$D$3,'FLETES (#) MAYO'!AM281*AM$3,IF($C281=$D$4,'FLETES (#) MAYO'!AM281*AM$4,IF($C281=$D$5,'FLETES (#) MAYO'!AM281*AM$5,0))))</f>
        <v>0</v>
      </c>
    </row>
    <row r="282" spans="1:39">
      <c r="A282" s="141"/>
      <c r="B282" s="165"/>
      <c r="C282" s="165"/>
      <c r="D282" s="178">
        <f t="shared" si="0"/>
        <v>0</v>
      </c>
      <c r="E282" s="179">
        <f>IF($C282=$D$2,'FLETES (#) MAYO'!E282*E$2,IF($C282=$D$3,'FLETES (#) MAYO'!E282*E$3,IF($C282=$D$4,'FLETES (#) MAYO'!E282*E$4,IF($C282=$D$5,'FLETES (#) MAYO'!E282*E$5,0))))</f>
        <v>0</v>
      </c>
      <c r="F282" s="179">
        <f>IF($C282=$D$2,'FLETES (#) MAYO'!F282*F$2,IF($C282=$D$3,'FLETES (#) MAYO'!F282*F$3,IF($C282=$D$4,'FLETES (#) MAYO'!F282*F$4,IF($C282=$D$5,'FLETES (#) MAYO'!F282*F$5,0))))</f>
        <v>0</v>
      </c>
      <c r="G282" s="179">
        <f>IF($C282=$D$2,'FLETES (#) MAYO'!G282*G$2,IF($C282=$D$3,'FLETES (#) MAYO'!G282*G$3,IF($C282=$D$4,'FLETES (#) MAYO'!G282*G$4,IF($C282=$D$5,'FLETES (#) MAYO'!G282*G$5,0))))</f>
        <v>0</v>
      </c>
      <c r="H282" s="179">
        <f>IF($C282=$D$2,'FLETES (#) MAYO'!H282*H$2,IF($C282=$D$3,'FLETES (#) MAYO'!H282*H$3,IF($C282=$D$4,'FLETES (#) MAYO'!H282*H$4,IF($C282=$D$5,'FLETES (#) MAYO'!H282*H$5,0))))</f>
        <v>0</v>
      </c>
      <c r="I282" s="179">
        <f>IF($C282=$D$2,'FLETES (#) MAYO'!I282*I$2,IF($C282=$D$3,'FLETES (#) MAYO'!I282*I$3,IF($C282=$D$4,'FLETES (#) MAYO'!I282*I$4,IF($C282=$D$5,'FLETES (#) MAYO'!I282*I$5,0))))</f>
        <v>0</v>
      </c>
      <c r="J282" s="179">
        <f>IF($C282=$D$2,'FLETES (#) MAYO'!J282*J$2,IF($C282=$D$3,'FLETES (#) MAYO'!J282*J$3,IF($C282=$D$4,'FLETES (#) MAYO'!J282*J$4,IF($C282=$D$5,'FLETES (#) MAYO'!J282*J$5,0))))</f>
        <v>0</v>
      </c>
      <c r="K282" s="179">
        <f>IF($C282=$D$2,'FLETES (#) MAYO'!K282*K$2,IF($C282=$D$3,'FLETES (#) MAYO'!K282*K$3,IF($C282=$D$4,'FLETES (#) MAYO'!K282*K$4,IF($C282=$D$5,'FLETES (#) MAYO'!K282*K$5,0))))</f>
        <v>0</v>
      </c>
      <c r="L282" s="179">
        <f>IF($C282=$D$2,'FLETES (#) MAYO'!L282*L$2,IF($C282=$D$3,'FLETES (#) MAYO'!L282*L$3,IF($C282=$D$4,'FLETES (#) MAYO'!L282*L$4,IF($C282=$D$5,'FLETES (#) MAYO'!L282*L$5,0))))</f>
        <v>0</v>
      </c>
      <c r="M282" s="179">
        <f>IF($C282=$D$2,'FLETES (#) MAYO'!M282*M$2,IF($C282=$D$3,'FLETES (#) MAYO'!M282*M$3,IF($C282=$D$4,'FLETES (#) MAYO'!M282*M$4,IF($C282=$D$5,'FLETES (#) MAYO'!M282*M$5,0))))</f>
        <v>0</v>
      </c>
      <c r="N282" s="179">
        <f>IF($C282=$D$2,'FLETES (#) MAYO'!N282*N$2,IF($C282=$D$3,'FLETES (#) MAYO'!N282*N$3,IF($C282=$D$4,'FLETES (#) MAYO'!N282*N$4,IF($C282=$D$5,'FLETES (#) MAYO'!N282*N$5,0))))</f>
        <v>0</v>
      </c>
      <c r="O282" s="179">
        <f>IF($C282=$D$2,'FLETES (#) MAYO'!O282*O$2,IF($C282=$D$3,'FLETES (#) MAYO'!O282*O$3,IF($C282=$D$4,'FLETES (#) MAYO'!O282*O$4,IF($C282=$D$5,'FLETES (#) MAYO'!O282*O$5,0))))</f>
        <v>0</v>
      </c>
      <c r="P282" s="179">
        <f>IF($C282=$D$2,'FLETES (#) MAYO'!P282*P$2,IF($C282=$D$3,'FLETES (#) MAYO'!P282*P$3,IF($C282=$D$4,'FLETES (#) MAYO'!P282*P$4,IF($C282=$D$5,'FLETES (#) MAYO'!P282*P$5,0))))</f>
        <v>0</v>
      </c>
      <c r="Q282" s="179">
        <f>IF($C282=$D$2,'FLETES (#) MAYO'!Q282*Q$2,IF($C282=$D$3,'FLETES (#) MAYO'!Q282*Q$3,IF($C282=$D$4,'FLETES (#) MAYO'!Q282*Q$4,IF($C282=$D$5,'FLETES (#) MAYO'!Q282*Q$5,0))))</f>
        <v>0</v>
      </c>
      <c r="R282" s="179">
        <f>IF($C282=$D$2,'FLETES (#) MAYO'!R282*R$2,IF($C282=$D$3,'FLETES (#) MAYO'!R282*R$3,IF($C282=$D$4,'FLETES (#) MAYO'!R282*R$4,IF($C282=$D$5,'FLETES (#) MAYO'!R282*R$5,0))))</f>
        <v>0</v>
      </c>
      <c r="S282" s="179">
        <f>IF($C282=$D$2,'FLETES (#) MAYO'!S282*S$2,IF($C282=$D$3,'FLETES (#) MAYO'!S282*S$3,IF($C282=$D$4,'FLETES (#) MAYO'!S282*S$4,IF($C282=$D$5,'FLETES (#) MAYO'!S282*S$5,0))))</f>
        <v>0</v>
      </c>
      <c r="T282" s="179">
        <f>IF($C282=$D$2,'FLETES (#) MAYO'!T282*T$2,IF($C282=$D$3,'FLETES (#) MAYO'!T282*T$3,IF($C282=$D$4,'FLETES (#) MAYO'!T282*T$4,IF($C282=$D$5,'FLETES (#) MAYO'!T282*T$5,0))))</f>
        <v>0</v>
      </c>
      <c r="U282" s="179">
        <f>IF($C282=$D$2,'FLETES (#) MAYO'!U282*U$2,IF($C282=$D$3,'FLETES (#) MAYO'!U282*U$3,IF($C282=$D$4,'FLETES (#) MAYO'!U282*U$4,IF($C282=$D$5,'FLETES (#) MAYO'!U282*U$5,0))))</f>
        <v>0</v>
      </c>
      <c r="V282" s="179">
        <f>IF($C282=$D$2,'FLETES (#) MAYO'!V282*V$2,IF($C282=$D$3,'FLETES (#) MAYO'!V282*V$3,IF($C282=$D$4,'FLETES (#) MAYO'!V282*V$4,IF($C282=$D$5,'FLETES (#) MAYO'!V282*V$5,0))))</f>
        <v>0</v>
      </c>
      <c r="W282" s="179">
        <f>IF($C282=$D$2,'FLETES (#) MAYO'!W282*W$2,IF($C282=$D$3,'FLETES (#) MAYO'!W282*W$3,IF($C282=$D$4,'FLETES (#) MAYO'!W282*W$4,IF($C282=$D$5,'FLETES (#) MAYO'!W282*W$5,0))))</f>
        <v>0</v>
      </c>
      <c r="X282" s="179">
        <f>IF($C282=$D$2,'FLETES (#) MAYO'!X282*X$2,IF($C282=$D$3,'FLETES (#) MAYO'!X282*X$3,IF($C282=$D$4,'FLETES (#) MAYO'!X282*X$4,IF($C282=$D$5,'FLETES (#) MAYO'!X282*X$5,0))))</f>
        <v>0</v>
      </c>
      <c r="Y282" s="179">
        <f>IF($C282=$D$2,'FLETES (#) MAYO'!Y282*Y$2,IF($C282=$D$3,'FLETES (#) MAYO'!Y282*Y$3,IF($C282=$D$4,'FLETES (#) MAYO'!Y282*Y$4,IF($C282=$D$5,'FLETES (#) MAYO'!Y282*Y$5,0))))</f>
        <v>0</v>
      </c>
      <c r="Z282" s="179">
        <f>IF($C282=$D$2,'FLETES (#) MAYO'!Z282*Z$2,IF($C282=$D$3,'FLETES (#) MAYO'!Z282*Z$3,IF($C282=$D$4,'FLETES (#) MAYO'!Z282*Z$4,IF($C282=$D$5,'FLETES (#) MAYO'!Z282*Z$5,0))))</f>
        <v>0</v>
      </c>
      <c r="AA282" s="179">
        <f>IF($C282=$D$2,'FLETES (#) MAYO'!AA282*AA$2,IF($C282=$D$3,'FLETES (#) MAYO'!AA282*AA$3,IF($C282=$D$4,'FLETES (#) MAYO'!AA282*AA$4,IF($C282=$D$5,'FLETES (#) MAYO'!AA282*AA$5,0))))</f>
        <v>0</v>
      </c>
      <c r="AB282" s="179">
        <f>IF($C282=$D$2,'FLETES (#) MAYO'!AB282*AB$2,IF($C282=$D$3,'FLETES (#) MAYO'!AB282*AB$3,IF($C282=$D$4,'FLETES (#) MAYO'!AB282*AB$4,IF($C282=$D$5,'FLETES (#) MAYO'!AB282*AB$5,0))))</f>
        <v>0</v>
      </c>
      <c r="AC282" s="179">
        <f>IF($C282=$D$2,'FLETES (#) MAYO'!AC282*AC$2,IF($C282=$D$3,'FLETES (#) MAYO'!AC282*AC$3,IF($C282=$D$4,'FLETES (#) MAYO'!AC282*AC$4,IF($C282=$D$5,'FLETES (#) MAYO'!AC282*AC$5,0))))</f>
        <v>0</v>
      </c>
      <c r="AD282" s="179">
        <f>IF($C282=$D$2,'FLETES (#) MAYO'!AD282*AD$2,IF($C282=$D$3,'FLETES (#) MAYO'!AD282*AD$3,IF($C282=$D$4,'FLETES (#) MAYO'!AD282*AD$4,IF($C282=$D$5,'FLETES (#) MAYO'!AD282*AD$5,0))))</f>
        <v>0</v>
      </c>
      <c r="AE282" s="179">
        <f>IF($C282=$D$2,'FLETES (#) MAYO'!AE282*AE$2,IF($C282=$D$3,'FLETES (#) MAYO'!AE282*AE$3,IF($C282=$D$4,'FLETES (#) MAYO'!AE282*AE$4,IF($C282=$D$5,'FLETES (#) MAYO'!AE282*AE$5,0))))</f>
        <v>0</v>
      </c>
      <c r="AF282" s="179">
        <f>IF($C282=$D$2,'FLETES (#) MAYO'!AF282*AF$2,IF($C282=$D$3,'FLETES (#) MAYO'!AF282*AF$3,IF($C282=$D$4,'FLETES (#) MAYO'!AF282*AF$4,IF($C282=$D$5,'FLETES (#) MAYO'!AF282*AF$5,0))))</f>
        <v>0</v>
      </c>
      <c r="AG282" s="179">
        <f>IF($C282=$D$2,'FLETES (#) MAYO'!AG282*AG$2,IF($C282=$D$3,'FLETES (#) MAYO'!AG282*AG$3,IF($C282=$D$4,'FLETES (#) MAYO'!AG282*AG$4,IF($C282=$D$5,'FLETES (#) MAYO'!AG282*AG$5,0))))</f>
        <v>0</v>
      </c>
      <c r="AH282" s="179">
        <f>IF($C282=$D$2,'FLETES (#) MAYO'!AH282*AH$2,IF($C282=$D$3,'FLETES (#) MAYO'!AH282*AH$3,IF($C282=$D$4,'FLETES (#) MAYO'!AH282*AH$4,IF($C282=$D$5,'FLETES (#) MAYO'!AH282*AH$5,0))))</f>
        <v>0</v>
      </c>
      <c r="AI282" s="179">
        <f>IF($C282=$D$2,'FLETES (#) MAYO'!AI282*AI$2,IF($C282=$D$3,'FLETES (#) MAYO'!AI282*AI$3,IF($C282=$D$4,'FLETES (#) MAYO'!AI282*AI$4,IF($C282=$D$5,'FLETES (#) MAYO'!AI282*AI$5,0))))</f>
        <v>0</v>
      </c>
      <c r="AJ282" s="179">
        <f>IF($C282=$D$2,'FLETES (#) MAYO'!AJ282*AJ$2,IF($C282=$D$3,'FLETES (#) MAYO'!AJ282*AJ$3,IF($C282=$D$4,'FLETES (#) MAYO'!AJ282*AJ$4,IF($C282=$D$5,'FLETES (#) MAYO'!AJ282*AJ$5,0))))</f>
        <v>0</v>
      </c>
      <c r="AK282" s="179">
        <f>IF($C282=$D$2,'FLETES (#) MAYO'!AK282*AK$2,IF($C282=$D$3,'FLETES (#) MAYO'!AK282*AK$3,IF($C282=$D$4,'FLETES (#) MAYO'!AK282*AK$4,IF($C282=$D$5,'FLETES (#) MAYO'!AK282*AK$5,0))))</f>
        <v>0</v>
      </c>
      <c r="AL282" s="179">
        <f>IF($C282=$D$2,'FLETES (#) MAYO'!AL282*AL$2,IF($C282=$D$3,'FLETES (#) MAYO'!AL282*AL$3,IF($C282=$D$4,'FLETES (#) MAYO'!AL282*AL$4,IF($C282=$D$5,'FLETES (#) MAYO'!AL282*AL$5,0))))</f>
        <v>0</v>
      </c>
      <c r="AM282" s="179">
        <f>IF($C282=$D$2,'FLETES (#) MAYO'!AM282*AM$2,IF($C282=$D$3,'FLETES (#) MAYO'!AM282*AM$3,IF($C282=$D$4,'FLETES (#) MAYO'!AM282*AM$4,IF($C282=$D$5,'FLETES (#) MAYO'!AM282*AM$5,0))))</f>
        <v>0</v>
      </c>
    </row>
    <row r="283" spans="1:39">
      <c r="A283" s="141"/>
      <c r="B283" s="165"/>
      <c r="C283" s="165"/>
      <c r="D283" s="178">
        <f t="shared" si="0"/>
        <v>0</v>
      </c>
      <c r="E283" s="179">
        <f>IF($C283=$D$2,'FLETES (#) MAYO'!E283*E$2,IF($C283=$D$3,'FLETES (#) MAYO'!E283*E$3,IF($C283=$D$4,'FLETES (#) MAYO'!E283*E$4,IF($C283=$D$5,'FLETES (#) MAYO'!E283*E$5,0))))</f>
        <v>0</v>
      </c>
      <c r="F283" s="179">
        <f>IF($C283=$D$2,'FLETES (#) MAYO'!F283*F$2,IF($C283=$D$3,'FLETES (#) MAYO'!F283*F$3,IF($C283=$D$4,'FLETES (#) MAYO'!F283*F$4,IF($C283=$D$5,'FLETES (#) MAYO'!F283*F$5,0))))</f>
        <v>0</v>
      </c>
      <c r="G283" s="179">
        <f>IF($C283=$D$2,'FLETES (#) MAYO'!G283*G$2,IF($C283=$D$3,'FLETES (#) MAYO'!G283*G$3,IF($C283=$D$4,'FLETES (#) MAYO'!G283*G$4,IF($C283=$D$5,'FLETES (#) MAYO'!G283*G$5,0))))</f>
        <v>0</v>
      </c>
      <c r="H283" s="179">
        <f>IF($C283=$D$2,'FLETES (#) MAYO'!H283*H$2,IF($C283=$D$3,'FLETES (#) MAYO'!H283*H$3,IF($C283=$D$4,'FLETES (#) MAYO'!H283*H$4,IF($C283=$D$5,'FLETES (#) MAYO'!H283*H$5,0))))</f>
        <v>0</v>
      </c>
      <c r="I283" s="179">
        <f>IF($C283=$D$2,'FLETES (#) MAYO'!I283*I$2,IF($C283=$D$3,'FLETES (#) MAYO'!I283*I$3,IF($C283=$D$4,'FLETES (#) MAYO'!I283*I$4,IF($C283=$D$5,'FLETES (#) MAYO'!I283*I$5,0))))</f>
        <v>0</v>
      </c>
      <c r="J283" s="179">
        <f>IF($C283=$D$2,'FLETES (#) MAYO'!J283*J$2,IF($C283=$D$3,'FLETES (#) MAYO'!J283*J$3,IF($C283=$D$4,'FLETES (#) MAYO'!J283*J$4,IF($C283=$D$5,'FLETES (#) MAYO'!J283*J$5,0))))</f>
        <v>0</v>
      </c>
      <c r="K283" s="179">
        <f>IF($C283=$D$2,'FLETES (#) MAYO'!K283*K$2,IF($C283=$D$3,'FLETES (#) MAYO'!K283*K$3,IF($C283=$D$4,'FLETES (#) MAYO'!K283*K$4,IF($C283=$D$5,'FLETES (#) MAYO'!K283*K$5,0))))</f>
        <v>0</v>
      </c>
      <c r="L283" s="179">
        <f>IF($C283=$D$2,'FLETES (#) MAYO'!L283*L$2,IF($C283=$D$3,'FLETES (#) MAYO'!L283*L$3,IF($C283=$D$4,'FLETES (#) MAYO'!L283*L$4,IF($C283=$D$5,'FLETES (#) MAYO'!L283*L$5,0))))</f>
        <v>0</v>
      </c>
      <c r="M283" s="179">
        <f>IF($C283=$D$2,'FLETES (#) MAYO'!M283*M$2,IF($C283=$D$3,'FLETES (#) MAYO'!M283*M$3,IF($C283=$D$4,'FLETES (#) MAYO'!M283*M$4,IF($C283=$D$5,'FLETES (#) MAYO'!M283*M$5,0))))</f>
        <v>0</v>
      </c>
      <c r="N283" s="179">
        <f>IF($C283=$D$2,'FLETES (#) MAYO'!N283*N$2,IF($C283=$D$3,'FLETES (#) MAYO'!N283*N$3,IF($C283=$D$4,'FLETES (#) MAYO'!N283*N$4,IF($C283=$D$5,'FLETES (#) MAYO'!N283*N$5,0))))</f>
        <v>0</v>
      </c>
      <c r="O283" s="179">
        <f>IF($C283=$D$2,'FLETES (#) MAYO'!O283*O$2,IF($C283=$D$3,'FLETES (#) MAYO'!O283*O$3,IF($C283=$D$4,'FLETES (#) MAYO'!O283*O$4,IF($C283=$D$5,'FLETES (#) MAYO'!O283*O$5,0))))</f>
        <v>0</v>
      </c>
      <c r="P283" s="179">
        <f>IF($C283=$D$2,'FLETES (#) MAYO'!P283*P$2,IF($C283=$D$3,'FLETES (#) MAYO'!P283*P$3,IF($C283=$D$4,'FLETES (#) MAYO'!P283*P$4,IF($C283=$D$5,'FLETES (#) MAYO'!P283*P$5,0))))</f>
        <v>0</v>
      </c>
      <c r="Q283" s="179">
        <f>IF($C283=$D$2,'FLETES (#) MAYO'!Q283*Q$2,IF($C283=$D$3,'FLETES (#) MAYO'!Q283*Q$3,IF($C283=$D$4,'FLETES (#) MAYO'!Q283*Q$4,IF($C283=$D$5,'FLETES (#) MAYO'!Q283*Q$5,0))))</f>
        <v>0</v>
      </c>
      <c r="R283" s="179">
        <f>IF($C283=$D$2,'FLETES (#) MAYO'!R283*R$2,IF($C283=$D$3,'FLETES (#) MAYO'!R283*R$3,IF($C283=$D$4,'FLETES (#) MAYO'!R283*R$4,IF($C283=$D$5,'FLETES (#) MAYO'!R283*R$5,0))))</f>
        <v>0</v>
      </c>
      <c r="S283" s="179">
        <f>IF($C283=$D$2,'FLETES (#) MAYO'!S283*S$2,IF($C283=$D$3,'FLETES (#) MAYO'!S283*S$3,IF($C283=$D$4,'FLETES (#) MAYO'!S283*S$4,IF($C283=$D$5,'FLETES (#) MAYO'!S283*S$5,0))))</f>
        <v>0</v>
      </c>
      <c r="T283" s="179">
        <f>IF($C283=$D$2,'FLETES (#) MAYO'!T283*T$2,IF($C283=$D$3,'FLETES (#) MAYO'!T283*T$3,IF($C283=$D$4,'FLETES (#) MAYO'!T283*T$4,IF($C283=$D$5,'FLETES (#) MAYO'!T283*T$5,0))))</f>
        <v>0</v>
      </c>
      <c r="U283" s="179">
        <f>IF($C283=$D$2,'FLETES (#) MAYO'!U283*U$2,IF($C283=$D$3,'FLETES (#) MAYO'!U283*U$3,IF($C283=$D$4,'FLETES (#) MAYO'!U283*U$4,IF($C283=$D$5,'FLETES (#) MAYO'!U283*U$5,0))))</f>
        <v>0</v>
      </c>
      <c r="V283" s="179">
        <f>IF($C283=$D$2,'FLETES (#) MAYO'!V283*V$2,IF($C283=$D$3,'FLETES (#) MAYO'!V283*V$3,IF($C283=$D$4,'FLETES (#) MAYO'!V283*V$4,IF($C283=$D$5,'FLETES (#) MAYO'!V283*V$5,0))))</f>
        <v>0</v>
      </c>
      <c r="W283" s="179">
        <f>IF($C283=$D$2,'FLETES (#) MAYO'!W283*W$2,IF($C283=$D$3,'FLETES (#) MAYO'!W283*W$3,IF($C283=$D$4,'FLETES (#) MAYO'!W283*W$4,IF($C283=$D$5,'FLETES (#) MAYO'!W283*W$5,0))))</f>
        <v>0</v>
      </c>
      <c r="X283" s="179">
        <f>IF($C283=$D$2,'FLETES (#) MAYO'!X283*X$2,IF($C283=$D$3,'FLETES (#) MAYO'!X283*X$3,IF($C283=$D$4,'FLETES (#) MAYO'!X283*X$4,IF($C283=$D$5,'FLETES (#) MAYO'!X283*X$5,0))))</f>
        <v>0</v>
      </c>
      <c r="Y283" s="179">
        <f>IF($C283=$D$2,'FLETES (#) MAYO'!Y283*Y$2,IF($C283=$D$3,'FLETES (#) MAYO'!Y283*Y$3,IF($C283=$D$4,'FLETES (#) MAYO'!Y283*Y$4,IF($C283=$D$5,'FLETES (#) MAYO'!Y283*Y$5,0))))</f>
        <v>0</v>
      </c>
      <c r="Z283" s="179">
        <f>IF($C283=$D$2,'FLETES (#) MAYO'!Z283*Z$2,IF($C283=$D$3,'FLETES (#) MAYO'!Z283*Z$3,IF($C283=$D$4,'FLETES (#) MAYO'!Z283*Z$4,IF($C283=$D$5,'FLETES (#) MAYO'!Z283*Z$5,0))))</f>
        <v>0</v>
      </c>
      <c r="AA283" s="179">
        <f>IF($C283=$D$2,'FLETES (#) MAYO'!AA283*AA$2,IF($C283=$D$3,'FLETES (#) MAYO'!AA283*AA$3,IF($C283=$D$4,'FLETES (#) MAYO'!AA283*AA$4,IF($C283=$D$5,'FLETES (#) MAYO'!AA283*AA$5,0))))</f>
        <v>0</v>
      </c>
      <c r="AB283" s="179">
        <f>IF($C283=$D$2,'FLETES (#) MAYO'!AB283*AB$2,IF($C283=$D$3,'FLETES (#) MAYO'!AB283*AB$3,IF($C283=$D$4,'FLETES (#) MAYO'!AB283*AB$4,IF($C283=$D$5,'FLETES (#) MAYO'!AB283*AB$5,0))))</f>
        <v>0</v>
      </c>
      <c r="AC283" s="179">
        <f>IF($C283=$D$2,'FLETES (#) MAYO'!AC283*AC$2,IF($C283=$D$3,'FLETES (#) MAYO'!AC283*AC$3,IF($C283=$D$4,'FLETES (#) MAYO'!AC283*AC$4,IF($C283=$D$5,'FLETES (#) MAYO'!AC283*AC$5,0))))</f>
        <v>0</v>
      </c>
      <c r="AD283" s="179">
        <f>IF($C283=$D$2,'FLETES (#) MAYO'!AD283*AD$2,IF($C283=$D$3,'FLETES (#) MAYO'!AD283*AD$3,IF($C283=$D$4,'FLETES (#) MAYO'!AD283*AD$4,IF($C283=$D$5,'FLETES (#) MAYO'!AD283*AD$5,0))))</f>
        <v>0</v>
      </c>
      <c r="AE283" s="179">
        <f>IF($C283=$D$2,'FLETES (#) MAYO'!AE283*AE$2,IF($C283=$D$3,'FLETES (#) MAYO'!AE283*AE$3,IF($C283=$D$4,'FLETES (#) MAYO'!AE283*AE$4,IF($C283=$D$5,'FLETES (#) MAYO'!AE283*AE$5,0))))</f>
        <v>0</v>
      </c>
      <c r="AF283" s="179">
        <f>IF($C283=$D$2,'FLETES (#) MAYO'!AF283*AF$2,IF($C283=$D$3,'FLETES (#) MAYO'!AF283*AF$3,IF($C283=$D$4,'FLETES (#) MAYO'!AF283*AF$4,IF($C283=$D$5,'FLETES (#) MAYO'!AF283*AF$5,0))))</f>
        <v>0</v>
      </c>
      <c r="AG283" s="179">
        <f>IF($C283=$D$2,'FLETES (#) MAYO'!AG283*AG$2,IF($C283=$D$3,'FLETES (#) MAYO'!AG283*AG$3,IF($C283=$D$4,'FLETES (#) MAYO'!AG283*AG$4,IF($C283=$D$5,'FLETES (#) MAYO'!AG283*AG$5,0))))</f>
        <v>0</v>
      </c>
      <c r="AH283" s="179">
        <f>IF($C283=$D$2,'FLETES (#) MAYO'!AH283*AH$2,IF($C283=$D$3,'FLETES (#) MAYO'!AH283*AH$3,IF($C283=$D$4,'FLETES (#) MAYO'!AH283*AH$4,IF($C283=$D$5,'FLETES (#) MAYO'!AH283*AH$5,0))))</f>
        <v>0</v>
      </c>
      <c r="AI283" s="179">
        <f>IF($C283=$D$2,'FLETES (#) MAYO'!AI283*AI$2,IF($C283=$D$3,'FLETES (#) MAYO'!AI283*AI$3,IF($C283=$D$4,'FLETES (#) MAYO'!AI283*AI$4,IF($C283=$D$5,'FLETES (#) MAYO'!AI283*AI$5,0))))</f>
        <v>0</v>
      </c>
      <c r="AJ283" s="179">
        <f>IF($C283=$D$2,'FLETES (#) MAYO'!AJ283*AJ$2,IF($C283=$D$3,'FLETES (#) MAYO'!AJ283*AJ$3,IF($C283=$D$4,'FLETES (#) MAYO'!AJ283*AJ$4,IF($C283=$D$5,'FLETES (#) MAYO'!AJ283*AJ$5,0))))</f>
        <v>0</v>
      </c>
      <c r="AK283" s="179">
        <f>IF($C283=$D$2,'FLETES (#) MAYO'!AK283*AK$2,IF($C283=$D$3,'FLETES (#) MAYO'!AK283*AK$3,IF($C283=$D$4,'FLETES (#) MAYO'!AK283*AK$4,IF($C283=$D$5,'FLETES (#) MAYO'!AK283*AK$5,0))))</f>
        <v>0</v>
      </c>
      <c r="AL283" s="179">
        <f>IF($C283=$D$2,'FLETES (#) MAYO'!AL283*AL$2,IF($C283=$D$3,'FLETES (#) MAYO'!AL283*AL$3,IF($C283=$D$4,'FLETES (#) MAYO'!AL283*AL$4,IF($C283=$D$5,'FLETES (#) MAYO'!AL283*AL$5,0))))</f>
        <v>0</v>
      </c>
      <c r="AM283" s="179">
        <f>IF($C283=$D$2,'FLETES (#) MAYO'!AM283*AM$2,IF($C283=$D$3,'FLETES (#) MAYO'!AM283*AM$3,IF($C283=$D$4,'FLETES (#) MAYO'!AM283*AM$4,IF($C283=$D$5,'FLETES (#) MAYO'!AM283*AM$5,0))))</f>
        <v>0</v>
      </c>
    </row>
    <row r="284" spans="1:39">
      <c r="A284" s="141"/>
      <c r="B284" s="165"/>
      <c r="C284" s="165"/>
      <c r="D284" s="178">
        <f t="shared" si="0"/>
        <v>0</v>
      </c>
      <c r="E284" s="179">
        <f>IF($C284=$D$2,'FLETES (#) MAYO'!E284*E$2,IF($C284=$D$3,'FLETES (#) MAYO'!E284*E$3,IF($C284=$D$4,'FLETES (#) MAYO'!E284*E$4,IF($C284=$D$5,'FLETES (#) MAYO'!E284*E$5,0))))</f>
        <v>0</v>
      </c>
      <c r="F284" s="179">
        <f>IF($C284=$D$2,'FLETES (#) MAYO'!F284*F$2,IF($C284=$D$3,'FLETES (#) MAYO'!F284*F$3,IF($C284=$D$4,'FLETES (#) MAYO'!F284*F$4,IF($C284=$D$5,'FLETES (#) MAYO'!F284*F$5,0))))</f>
        <v>0</v>
      </c>
      <c r="G284" s="179">
        <f>IF($C284=$D$2,'FLETES (#) MAYO'!G284*G$2,IF($C284=$D$3,'FLETES (#) MAYO'!G284*G$3,IF($C284=$D$4,'FLETES (#) MAYO'!G284*G$4,IF($C284=$D$5,'FLETES (#) MAYO'!G284*G$5,0))))</f>
        <v>0</v>
      </c>
      <c r="H284" s="179">
        <f>IF($C284=$D$2,'FLETES (#) MAYO'!H284*H$2,IF($C284=$D$3,'FLETES (#) MAYO'!H284*H$3,IF($C284=$D$4,'FLETES (#) MAYO'!H284*H$4,IF($C284=$D$5,'FLETES (#) MAYO'!H284*H$5,0))))</f>
        <v>0</v>
      </c>
      <c r="I284" s="179">
        <f>IF($C284=$D$2,'FLETES (#) MAYO'!I284*I$2,IF($C284=$D$3,'FLETES (#) MAYO'!I284*I$3,IF($C284=$D$4,'FLETES (#) MAYO'!I284*I$4,IF($C284=$D$5,'FLETES (#) MAYO'!I284*I$5,0))))</f>
        <v>0</v>
      </c>
      <c r="J284" s="179">
        <f>IF($C284=$D$2,'FLETES (#) MAYO'!J284*J$2,IF($C284=$D$3,'FLETES (#) MAYO'!J284*J$3,IF($C284=$D$4,'FLETES (#) MAYO'!J284*J$4,IF($C284=$D$5,'FLETES (#) MAYO'!J284*J$5,0))))</f>
        <v>0</v>
      </c>
      <c r="K284" s="179">
        <f>IF($C284=$D$2,'FLETES (#) MAYO'!K284*K$2,IF($C284=$D$3,'FLETES (#) MAYO'!K284*K$3,IF($C284=$D$4,'FLETES (#) MAYO'!K284*K$4,IF($C284=$D$5,'FLETES (#) MAYO'!K284*K$5,0))))</f>
        <v>0</v>
      </c>
      <c r="L284" s="179">
        <f>IF($C284=$D$2,'FLETES (#) MAYO'!L284*L$2,IF($C284=$D$3,'FLETES (#) MAYO'!L284*L$3,IF($C284=$D$4,'FLETES (#) MAYO'!L284*L$4,IF($C284=$D$5,'FLETES (#) MAYO'!L284*L$5,0))))</f>
        <v>0</v>
      </c>
      <c r="M284" s="179">
        <f>IF($C284=$D$2,'FLETES (#) MAYO'!M284*M$2,IF($C284=$D$3,'FLETES (#) MAYO'!M284*M$3,IF($C284=$D$4,'FLETES (#) MAYO'!M284*M$4,IF($C284=$D$5,'FLETES (#) MAYO'!M284*M$5,0))))</f>
        <v>0</v>
      </c>
      <c r="N284" s="179">
        <f>IF($C284=$D$2,'FLETES (#) MAYO'!N284*N$2,IF($C284=$D$3,'FLETES (#) MAYO'!N284*N$3,IF($C284=$D$4,'FLETES (#) MAYO'!N284*N$4,IF($C284=$D$5,'FLETES (#) MAYO'!N284*N$5,0))))</f>
        <v>0</v>
      </c>
      <c r="O284" s="179">
        <f>IF($C284=$D$2,'FLETES (#) MAYO'!O284*O$2,IF($C284=$D$3,'FLETES (#) MAYO'!O284*O$3,IF($C284=$D$4,'FLETES (#) MAYO'!O284*O$4,IF($C284=$D$5,'FLETES (#) MAYO'!O284*O$5,0))))</f>
        <v>0</v>
      </c>
      <c r="P284" s="179">
        <f>IF($C284=$D$2,'FLETES (#) MAYO'!P284*P$2,IF($C284=$D$3,'FLETES (#) MAYO'!P284*P$3,IF($C284=$D$4,'FLETES (#) MAYO'!P284*P$4,IF($C284=$D$5,'FLETES (#) MAYO'!P284*P$5,0))))</f>
        <v>0</v>
      </c>
      <c r="Q284" s="179">
        <f>IF($C284=$D$2,'FLETES (#) MAYO'!Q284*Q$2,IF($C284=$D$3,'FLETES (#) MAYO'!Q284*Q$3,IF($C284=$D$4,'FLETES (#) MAYO'!Q284*Q$4,IF($C284=$D$5,'FLETES (#) MAYO'!Q284*Q$5,0))))</f>
        <v>0</v>
      </c>
      <c r="R284" s="179">
        <f>IF($C284=$D$2,'FLETES (#) MAYO'!R284*R$2,IF($C284=$D$3,'FLETES (#) MAYO'!R284*R$3,IF($C284=$D$4,'FLETES (#) MAYO'!R284*R$4,IF($C284=$D$5,'FLETES (#) MAYO'!R284*R$5,0))))</f>
        <v>0</v>
      </c>
      <c r="S284" s="179">
        <f>IF($C284=$D$2,'FLETES (#) MAYO'!S284*S$2,IF($C284=$D$3,'FLETES (#) MAYO'!S284*S$3,IF($C284=$D$4,'FLETES (#) MAYO'!S284*S$4,IF($C284=$D$5,'FLETES (#) MAYO'!S284*S$5,0))))</f>
        <v>0</v>
      </c>
      <c r="T284" s="179">
        <f>IF($C284=$D$2,'FLETES (#) MAYO'!T284*T$2,IF($C284=$D$3,'FLETES (#) MAYO'!T284*T$3,IF($C284=$D$4,'FLETES (#) MAYO'!T284*T$4,IF($C284=$D$5,'FLETES (#) MAYO'!T284*T$5,0))))</f>
        <v>0</v>
      </c>
      <c r="U284" s="179">
        <f>IF($C284=$D$2,'FLETES (#) MAYO'!U284*U$2,IF($C284=$D$3,'FLETES (#) MAYO'!U284*U$3,IF($C284=$D$4,'FLETES (#) MAYO'!U284*U$4,IF($C284=$D$5,'FLETES (#) MAYO'!U284*U$5,0))))</f>
        <v>0</v>
      </c>
      <c r="V284" s="179">
        <f>IF($C284=$D$2,'FLETES (#) MAYO'!V284*V$2,IF($C284=$D$3,'FLETES (#) MAYO'!V284*V$3,IF($C284=$D$4,'FLETES (#) MAYO'!V284*V$4,IF($C284=$D$5,'FLETES (#) MAYO'!V284*V$5,0))))</f>
        <v>0</v>
      </c>
      <c r="W284" s="179">
        <f>IF($C284=$D$2,'FLETES (#) MAYO'!W284*W$2,IF($C284=$D$3,'FLETES (#) MAYO'!W284*W$3,IF($C284=$D$4,'FLETES (#) MAYO'!W284*W$4,IF($C284=$D$5,'FLETES (#) MAYO'!W284*W$5,0))))</f>
        <v>0</v>
      </c>
      <c r="X284" s="179">
        <f>IF($C284=$D$2,'FLETES (#) MAYO'!X284*X$2,IF($C284=$D$3,'FLETES (#) MAYO'!X284*X$3,IF($C284=$D$4,'FLETES (#) MAYO'!X284*X$4,IF($C284=$D$5,'FLETES (#) MAYO'!X284*X$5,0))))</f>
        <v>0</v>
      </c>
      <c r="Y284" s="179">
        <f>IF($C284=$D$2,'FLETES (#) MAYO'!Y284*Y$2,IF($C284=$D$3,'FLETES (#) MAYO'!Y284*Y$3,IF($C284=$D$4,'FLETES (#) MAYO'!Y284*Y$4,IF($C284=$D$5,'FLETES (#) MAYO'!Y284*Y$5,0))))</f>
        <v>0</v>
      </c>
      <c r="Z284" s="179">
        <f>IF($C284=$D$2,'FLETES (#) MAYO'!Z284*Z$2,IF($C284=$D$3,'FLETES (#) MAYO'!Z284*Z$3,IF($C284=$D$4,'FLETES (#) MAYO'!Z284*Z$4,IF($C284=$D$5,'FLETES (#) MAYO'!Z284*Z$5,0))))</f>
        <v>0</v>
      </c>
      <c r="AA284" s="179">
        <f>IF($C284=$D$2,'FLETES (#) MAYO'!AA284*AA$2,IF($C284=$D$3,'FLETES (#) MAYO'!AA284*AA$3,IF($C284=$D$4,'FLETES (#) MAYO'!AA284*AA$4,IF($C284=$D$5,'FLETES (#) MAYO'!AA284*AA$5,0))))</f>
        <v>0</v>
      </c>
      <c r="AB284" s="179">
        <f>IF($C284=$D$2,'FLETES (#) MAYO'!AB284*AB$2,IF($C284=$D$3,'FLETES (#) MAYO'!AB284*AB$3,IF($C284=$D$4,'FLETES (#) MAYO'!AB284*AB$4,IF($C284=$D$5,'FLETES (#) MAYO'!AB284*AB$5,0))))</f>
        <v>0</v>
      </c>
      <c r="AC284" s="179">
        <f>IF($C284=$D$2,'FLETES (#) MAYO'!AC284*AC$2,IF($C284=$D$3,'FLETES (#) MAYO'!AC284*AC$3,IF($C284=$D$4,'FLETES (#) MAYO'!AC284*AC$4,IF($C284=$D$5,'FLETES (#) MAYO'!AC284*AC$5,0))))</f>
        <v>0</v>
      </c>
      <c r="AD284" s="179">
        <f>IF($C284=$D$2,'FLETES (#) MAYO'!AD284*AD$2,IF($C284=$D$3,'FLETES (#) MAYO'!AD284*AD$3,IF($C284=$D$4,'FLETES (#) MAYO'!AD284*AD$4,IF($C284=$D$5,'FLETES (#) MAYO'!AD284*AD$5,0))))</f>
        <v>0</v>
      </c>
      <c r="AE284" s="179">
        <f>IF($C284=$D$2,'FLETES (#) MAYO'!AE284*AE$2,IF($C284=$D$3,'FLETES (#) MAYO'!AE284*AE$3,IF($C284=$D$4,'FLETES (#) MAYO'!AE284*AE$4,IF($C284=$D$5,'FLETES (#) MAYO'!AE284*AE$5,0))))</f>
        <v>0</v>
      </c>
      <c r="AF284" s="179">
        <f>IF($C284=$D$2,'FLETES (#) MAYO'!AF284*AF$2,IF($C284=$D$3,'FLETES (#) MAYO'!AF284*AF$3,IF($C284=$D$4,'FLETES (#) MAYO'!AF284*AF$4,IF($C284=$D$5,'FLETES (#) MAYO'!AF284*AF$5,0))))</f>
        <v>0</v>
      </c>
      <c r="AG284" s="179">
        <f>IF($C284=$D$2,'FLETES (#) MAYO'!AG284*AG$2,IF($C284=$D$3,'FLETES (#) MAYO'!AG284*AG$3,IF($C284=$D$4,'FLETES (#) MAYO'!AG284*AG$4,IF($C284=$D$5,'FLETES (#) MAYO'!AG284*AG$5,0))))</f>
        <v>0</v>
      </c>
      <c r="AH284" s="179">
        <f>IF($C284=$D$2,'FLETES (#) MAYO'!AH284*AH$2,IF($C284=$D$3,'FLETES (#) MAYO'!AH284*AH$3,IF($C284=$D$4,'FLETES (#) MAYO'!AH284*AH$4,IF($C284=$D$5,'FLETES (#) MAYO'!AH284*AH$5,0))))</f>
        <v>0</v>
      </c>
      <c r="AI284" s="179">
        <f>IF($C284=$D$2,'FLETES (#) MAYO'!AI284*AI$2,IF($C284=$D$3,'FLETES (#) MAYO'!AI284*AI$3,IF($C284=$D$4,'FLETES (#) MAYO'!AI284*AI$4,IF($C284=$D$5,'FLETES (#) MAYO'!AI284*AI$5,0))))</f>
        <v>0</v>
      </c>
      <c r="AJ284" s="179">
        <f>IF($C284=$D$2,'FLETES (#) MAYO'!AJ284*AJ$2,IF($C284=$D$3,'FLETES (#) MAYO'!AJ284*AJ$3,IF($C284=$D$4,'FLETES (#) MAYO'!AJ284*AJ$4,IF($C284=$D$5,'FLETES (#) MAYO'!AJ284*AJ$5,0))))</f>
        <v>0</v>
      </c>
      <c r="AK284" s="179">
        <f>IF($C284=$D$2,'FLETES (#) MAYO'!AK284*AK$2,IF($C284=$D$3,'FLETES (#) MAYO'!AK284*AK$3,IF($C284=$D$4,'FLETES (#) MAYO'!AK284*AK$4,IF($C284=$D$5,'FLETES (#) MAYO'!AK284*AK$5,0))))</f>
        <v>0</v>
      </c>
      <c r="AL284" s="179">
        <f>IF($C284=$D$2,'FLETES (#) MAYO'!AL284*AL$2,IF($C284=$D$3,'FLETES (#) MAYO'!AL284*AL$3,IF($C284=$D$4,'FLETES (#) MAYO'!AL284*AL$4,IF($C284=$D$5,'FLETES (#) MAYO'!AL284*AL$5,0))))</f>
        <v>0</v>
      </c>
      <c r="AM284" s="179">
        <f>IF($C284=$D$2,'FLETES (#) MAYO'!AM284*AM$2,IF($C284=$D$3,'FLETES (#) MAYO'!AM284*AM$3,IF($C284=$D$4,'FLETES (#) MAYO'!AM284*AM$4,IF($C284=$D$5,'FLETES (#) MAYO'!AM284*AM$5,0))))</f>
        <v>0</v>
      </c>
    </row>
    <row r="285" spans="1:39">
      <c r="A285" s="141"/>
      <c r="B285" s="165"/>
      <c r="C285" s="165"/>
      <c r="D285" s="178">
        <f t="shared" si="0"/>
        <v>0</v>
      </c>
      <c r="E285" s="179">
        <f>IF($C285=$D$2,'FLETES (#) MAYO'!E285*E$2,IF($C285=$D$3,'FLETES (#) MAYO'!E285*E$3,IF($C285=$D$4,'FLETES (#) MAYO'!E285*E$4,IF($C285=$D$5,'FLETES (#) MAYO'!E285*E$5,0))))</f>
        <v>0</v>
      </c>
      <c r="F285" s="179">
        <f>IF($C285=$D$2,'FLETES (#) MAYO'!F285*F$2,IF($C285=$D$3,'FLETES (#) MAYO'!F285*F$3,IF($C285=$D$4,'FLETES (#) MAYO'!F285*F$4,IF($C285=$D$5,'FLETES (#) MAYO'!F285*F$5,0))))</f>
        <v>0</v>
      </c>
      <c r="G285" s="179">
        <f>IF($C285=$D$2,'FLETES (#) MAYO'!G285*G$2,IF($C285=$D$3,'FLETES (#) MAYO'!G285*G$3,IF($C285=$D$4,'FLETES (#) MAYO'!G285*G$4,IF($C285=$D$5,'FLETES (#) MAYO'!G285*G$5,0))))</f>
        <v>0</v>
      </c>
      <c r="H285" s="179">
        <f>IF($C285=$D$2,'FLETES (#) MAYO'!H285*H$2,IF($C285=$D$3,'FLETES (#) MAYO'!H285*H$3,IF($C285=$D$4,'FLETES (#) MAYO'!H285*H$4,IF($C285=$D$5,'FLETES (#) MAYO'!H285*H$5,0))))</f>
        <v>0</v>
      </c>
      <c r="I285" s="179">
        <f>IF($C285=$D$2,'FLETES (#) MAYO'!I285*I$2,IF($C285=$D$3,'FLETES (#) MAYO'!I285*I$3,IF($C285=$D$4,'FLETES (#) MAYO'!I285*I$4,IF($C285=$D$5,'FLETES (#) MAYO'!I285*I$5,0))))</f>
        <v>0</v>
      </c>
      <c r="J285" s="179">
        <f>IF($C285=$D$2,'FLETES (#) MAYO'!J285*J$2,IF($C285=$D$3,'FLETES (#) MAYO'!J285*J$3,IF($C285=$D$4,'FLETES (#) MAYO'!J285*J$4,IF($C285=$D$5,'FLETES (#) MAYO'!J285*J$5,0))))</f>
        <v>0</v>
      </c>
      <c r="K285" s="179">
        <f>IF($C285=$D$2,'FLETES (#) MAYO'!K285*K$2,IF($C285=$D$3,'FLETES (#) MAYO'!K285*K$3,IF($C285=$D$4,'FLETES (#) MAYO'!K285*K$4,IF($C285=$D$5,'FLETES (#) MAYO'!K285*K$5,0))))</f>
        <v>0</v>
      </c>
      <c r="L285" s="179">
        <f>IF($C285=$D$2,'FLETES (#) MAYO'!L285*L$2,IF($C285=$D$3,'FLETES (#) MAYO'!L285*L$3,IF($C285=$D$4,'FLETES (#) MAYO'!L285*L$4,IF($C285=$D$5,'FLETES (#) MAYO'!L285*L$5,0))))</f>
        <v>0</v>
      </c>
      <c r="M285" s="179">
        <f>IF($C285=$D$2,'FLETES (#) MAYO'!M285*M$2,IF($C285=$D$3,'FLETES (#) MAYO'!M285*M$3,IF($C285=$D$4,'FLETES (#) MAYO'!M285*M$4,IF($C285=$D$5,'FLETES (#) MAYO'!M285*M$5,0))))</f>
        <v>0</v>
      </c>
      <c r="N285" s="179">
        <f>IF($C285=$D$2,'FLETES (#) MAYO'!N285*N$2,IF($C285=$D$3,'FLETES (#) MAYO'!N285*N$3,IF($C285=$D$4,'FLETES (#) MAYO'!N285*N$4,IF($C285=$D$5,'FLETES (#) MAYO'!N285*N$5,0))))</f>
        <v>0</v>
      </c>
      <c r="O285" s="179">
        <f>IF($C285=$D$2,'FLETES (#) MAYO'!O285*O$2,IF($C285=$D$3,'FLETES (#) MAYO'!O285*O$3,IF($C285=$D$4,'FLETES (#) MAYO'!O285*O$4,IF($C285=$D$5,'FLETES (#) MAYO'!O285*O$5,0))))</f>
        <v>0</v>
      </c>
      <c r="P285" s="179">
        <f>IF($C285=$D$2,'FLETES (#) MAYO'!P285*P$2,IF($C285=$D$3,'FLETES (#) MAYO'!P285*P$3,IF($C285=$D$4,'FLETES (#) MAYO'!P285*P$4,IF($C285=$D$5,'FLETES (#) MAYO'!P285*P$5,0))))</f>
        <v>0</v>
      </c>
      <c r="Q285" s="179">
        <f>IF($C285=$D$2,'FLETES (#) MAYO'!Q285*Q$2,IF($C285=$D$3,'FLETES (#) MAYO'!Q285*Q$3,IF($C285=$D$4,'FLETES (#) MAYO'!Q285*Q$4,IF($C285=$D$5,'FLETES (#) MAYO'!Q285*Q$5,0))))</f>
        <v>0</v>
      </c>
      <c r="R285" s="179">
        <f>IF($C285=$D$2,'FLETES (#) MAYO'!R285*R$2,IF($C285=$D$3,'FLETES (#) MAYO'!R285*R$3,IF($C285=$D$4,'FLETES (#) MAYO'!R285*R$4,IF($C285=$D$5,'FLETES (#) MAYO'!R285*R$5,0))))</f>
        <v>0</v>
      </c>
      <c r="S285" s="179">
        <f>IF($C285=$D$2,'FLETES (#) MAYO'!S285*S$2,IF($C285=$D$3,'FLETES (#) MAYO'!S285*S$3,IF($C285=$D$4,'FLETES (#) MAYO'!S285*S$4,IF($C285=$D$5,'FLETES (#) MAYO'!S285*S$5,0))))</f>
        <v>0</v>
      </c>
      <c r="T285" s="179">
        <f>IF($C285=$D$2,'FLETES (#) MAYO'!T285*T$2,IF($C285=$D$3,'FLETES (#) MAYO'!T285*T$3,IF($C285=$D$4,'FLETES (#) MAYO'!T285*T$4,IF($C285=$D$5,'FLETES (#) MAYO'!T285*T$5,0))))</f>
        <v>0</v>
      </c>
      <c r="U285" s="179">
        <f>IF($C285=$D$2,'FLETES (#) MAYO'!U285*U$2,IF($C285=$D$3,'FLETES (#) MAYO'!U285*U$3,IF($C285=$D$4,'FLETES (#) MAYO'!U285*U$4,IF($C285=$D$5,'FLETES (#) MAYO'!U285*U$5,0))))</f>
        <v>0</v>
      </c>
      <c r="V285" s="179">
        <f>IF($C285=$D$2,'FLETES (#) MAYO'!V285*V$2,IF($C285=$D$3,'FLETES (#) MAYO'!V285*V$3,IF($C285=$D$4,'FLETES (#) MAYO'!V285*V$4,IF($C285=$D$5,'FLETES (#) MAYO'!V285*V$5,0))))</f>
        <v>0</v>
      </c>
      <c r="W285" s="179">
        <f>IF($C285=$D$2,'FLETES (#) MAYO'!W285*W$2,IF($C285=$D$3,'FLETES (#) MAYO'!W285*W$3,IF($C285=$D$4,'FLETES (#) MAYO'!W285*W$4,IF($C285=$D$5,'FLETES (#) MAYO'!W285*W$5,0))))</f>
        <v>0</v>
      </c>
      <c r="X285" s="179">
        <f>IF($C285=$D$2,'FLETES (#) MAYO'!X285*X$2,IF($C285=$D$3,'FLETES (#) MAYO'!X285*X$3,IF($C285=$D$4,'FLETES (#) MAYO'!X285*X$4,IF($C285=$D$5,'FLETES (#) MAYO'!X285*X$5,0))))</f>
        <v>0</v>
      </c>
      <c r="Y285" s="179">
        <f>IF($C285=$D$2,'FLETES (#) MAYO'!Y285*Y$2,IF($C285=$D$3,'FLETES (#) MAYO'!Y285*Y$3,IF($C285=$D$4,'FLETES (#) MAYO'!Y285*Y$4,IF($C285=$D$5,'FLETES (#) MAYO'!Y285*Y$5,0))))</f>
        <v>0</v>
      </c>
      <c r="Z285" s="179">
        <f>IF($C285=$D$2,'FLETES (#) MAYO'!Z285*Z$2,IF($C285=$D$3,'FLETES (#) MAYO'!Z285*Z$3,IF($C285=$D$4,'FLETES (#) MAYO'!Z285*Z$4,IF($C285=$D$5,'FLETES (#) MAYO'!Z285*Z$5,0))))</f>
        <v>0</v>
      </c>
      <c r="AA285" s="179">
        <f>IF($C285=$D$2,'FLETES (#) MAYO'!AA285*AA$2,IF($C285=$D$3,'FLETES (#) MAYO'!AA285*AA$3,IF($C285=$D$4,'FLETES (#) MAYO'!AA285*AA$4,IF($C285=$D$5,'FLETES (#) MAYO'!AA285*AA$5,0))))</f>
        <v>0</v>
      </c>
      <c r="AB285" s="179">
        <f>IF($C285=$D$2,'FLETES (#) MAYO'!AB285*AB$2,IF($C285=$D$3,'FLETES (#) MAYO'!AB285*AB$3,IF($C285=$D$4,'FLETES (#) MAYO'!AB285*AB$4,IF($C285=$D$5,'FLETES (#) MAYO'!AB285*AB$5,0))))</f>
        <v>0</v>
      </c>
      <c r="AC285" s="179">
        <f>IF($C285=$D$2,'FLETES (#) MAYO'!AC285*AC$2,IF($C285=$D$3,'FLETES (#) MAYO'!AC285*AC$3,IF($C285=$D$4,'FLETES (#) MAYO'!AC285*AC$4,IF($C285=$D$5,'FLETES (#) MAYO'!AC285*AC$5,0))))</f>
        <v>0</v>
      </c>
      <c r="AD285" s="179">
        <f>IF($C285=$D$2,'FLETES (#) MAYO'!AD285*AD$2,IF($C285=$D$3,'FLETES (#) MAYO'!AD285*AD$3,IF($C285=$D$4,'FLETES (#) MAYO'!AD285*AD$4,IF($C285=$D$5,'FLETES (#) MAYO'!AD285*AD$5,0))))</f>
        <v>0</v>
      </c>
      <c r="AE285" s="179">
        <f>IF($C285=$D$2,'FLETES (#) MAYO'!AE285*AE$2,IF($C285=$D$3,'FLETES (#) MAYO'!AE285*AE$3,IF($C285=$D$4,'FLETES (#) MAYO'!AE285*AE$4,IF($C285=$D$5,'FLETES (#) MAYO'!AE285*AE$5,0))))</f>
        <v>0</v>
      </c>
      <c r="AF285" s="179">
        <f>IF($C285=$D$2,'FLETES (#) MAYO'!AF285*AF$2,IF($C285=$D$3,'FLETES (#) MAYO'!AF285*AF$3,IF($C285=$D$4,'FLETES (#) MAYO'!AF285*AF$4,IF($C285=$D$5,'FLETES (#) MAYO'!AF285*AF$5,0))))</f>
        <v>0</v>
      </c>
      <c r="AG285" s="179">
        <f>IF($C285=$D$2,'FLETES (#) MAYO'!AG285*AG$2,IF($C285=$D$3,'FLETES (#) MAYO'!AG285*AG$3,IF($C285=$D$4,'FLETES (#) MAYO'!AG285*AG$4,IF($C285=$D$5,'FLETES (#) MAYO'!AG285*AG$5,0))))</f>
        <v>0</v>
      </c>
      <c r="AH285" s="179">
        <f>IF($C285=$D$2,'FLETES (#) MAYO'!AH285*AH$2,IF($C285=$D$3,'FLETES (#) MAYO'!AH285*AH$3,IF($C285=$D$4,'FLETES (#) MAYO'!AH285*AH$4,IF($C285=$D$5,'FLETES (#) MAYO'!AH285*AH$5,0))))</f>
        <v>0</v>
      </c>
      <c r="AI285" s="179">
        <f>IF($C285=$D$2,'FLETES (#) MAYO'!AI285*AI$2,IF($C285=$D$3,'FLETES (#) MAYO'!AI285*AI$3,IF($C285=$D$4,'FLETES (#) MAYO'!AI285*AI$4,IF($C285=$D$5,'FLETES (#) MAYO'!AI285*AI$5,0))))</f>
        <v>0</v>
      </c>
      <c r="AJ285" s="179">
        <f>IF($C285=$D$2,'FLETES (#) MAYO'!AJ285*AJ$2,IF($C285=$D$3,'FLETES (#) MAYO'!AJ285*AJ$3,IF($C285=$D$4,'FLETES (#) MAYO'!AJ285*AJ$4,IF($C285=$D$5,'FLETES (#) MAYO'!AJ285*AJ$5,0))))</f>
        <v>0</v>
      </c>
      <c r="AK285" s="179">
        <f>IF($C285=$D$2,'FLETES (#) MAYO'!AK285*AK$2,IF($C285=$D$3,'FLETES (#) MAYO'!AK285*AK$3,IF($C285=$D$4,'FLETES (#) MAYO'!AK285*AK$4,IF($C285=$D$5,'FLETES (#) MAYO'!AK285*AK$5,0))))</f>
        <v>0</v>
      </c>
      <c r="AL285" s="179">
        <f>IF($C285=$D$2,'FLETES (#) MAYO'!AL285*AL$2,IF($C285=$D$3,'FLETES (#) MAYO'!AL285*AL$3,IF($C285=$D$4,'FLETES (#) MAYO'!AL285*AL$4,IF($C285=$D$5,'FLETES (#) MAYO'!AL285*AL$5,0))))</f>
        <v>0</v>
      </c>
      <c r="AM285" s="179">
        <f>IF($C285=$D$2,'FLETES (#) MAYO'!AM285*AM$2,IF($C285=$D$3,'FLETES (#) MAYO'!AM285*AM$3,IF($C285=$D$4,'FLETES (#) MAYO'!AM285*AM$4,IF($C285=$D$5,'FLETES (#) MAYO'!AM285*AM$5,0))))</f>
        <v>0</v>
      </c>
    </row>
    <row r="286" spans="1:39">
      <c r="A286" s="141"/>
      <c r="B286" s="165"/>
      <c r="C286" s="165"/>
      <c r="D286" s="178">
        <f t="shared" si="0"/>
        <v>0</v>
      </c>
      <c r="E286" s="179">
        <f>IF($C286=$D$2,'FLETES (#) MAYO'!E286*E$2,IF($C286=$D$3,'FLETES (#) MAYO'!E286*E$3,IF($C286=$D$4,'FLETES (#) MAYO'!E286*E$4,IF($C286=$D$5,'FLETES (#) MAYO'!E286*E$5,0))))</f>
        <v>0</v>
      </c>
      <c r="F286" s="179">
        <f>IF($C286=$D$2,'FLETES (#) MAYO'!F286*F$2,IF($C286=$D$3,'FLETES (#) MAYO'!F286*F$3,IF($C286=$D$4,'FLETES (#) MAYO'!F286*F$4,IF($C286=$D$5,'FLETES (#) MAYO'!F286*F$5,0))))</f>
        <v>0</v>
      </c>
      <c r="G286" s="179">
        <f>IF($C286=$D$2,'FLETES (#) MAYO'!G286*G$2,IF($C286=$D$3,'FLETES (#) MAYO'!G286*G$3,IF($C286=$D$4,'FLETES (#) MAYO'!G286*G$4,IF($C286=$D$5,'FLETES (#) MAYO'!G286*G$5,0))))</f>
        <v>0</v>
      </c>
      <c r="H286" s="179">
        <f>IF($C286=$D$2,'FLETES (#) MAYO'!H286*H$2,IF($C286=$D$3,'FLETES (#) MAYO'!H286*H$3,IF($C286=$D$4,'FLETES (#) MAYO'!H286*H$4,IF($C286=$D$5,'FLETES (#) MAYO'!H286*H$5,0))))</f>
        <v>0</v>
      </c>
      <c r="I286" s="179">
        <f>IF($C286=$D$2,'FLETES (#) MAYO'!I286*I$2,IF($C286=$D$3,'FLETES (#) MAYO'!I286*I$3,IF($C286=$D$4,'FLETES (#) MAYO'!I286*I$4,IF($C286=$D$5,'FLETES (#) MAYO'!I286*I$5,0))))</f>
        <v>0</v>
      </c>
      <c r="J286" s="179">
        <f>IF($C286=$D$2,'FLETES (#) MAYO'!J286*J$2,IF($C286=$D$3,'FLETES (#) MAYO'!J286*J$3,IF($C286=$D$4,'FLETES (#) MAYO'!J286*J$4,IF($C286=$D$5,'FLETES (#) MAYO'!J286*J$5,0))))</f>
        <v>0</v>
      </c>
      <c r="K286" s="179">
        <f>IF($C286=$D$2,'FLETES (#) MAYO'!K286*K$2,IF($C286=$D$3,'FLETES (#) MAYO'!K286*K$3,IF($C286=$D$4,'FLETES (#) MAYO'!K286*K$4,IF($C286=$D$5,'FLETES (#) MAYO'!K286*K$5,0))))</f>
        <v>0</v>
      </c>
      <c r="L286" s="179">
        <f>IF($C286=$D$2,'FLETES (#) MAYO'!L286*L$2,IF($C286=$D$3,'FLETES (#) MAYO'!L286*L$3,IF($C286=$D$4,'FLETES (#) MAYO'!L286*L$4,IF($C286=$D$5,'FLETES (#) MAYO'!L286*L$5,0))))</f>
        <v>0</v>
      </c>
      <c r="M286" s="179">
        <f>IF($C286=$D$2,'FLETES (#) MAYO'!M286*M$2,IF($C286=$D$3,'FLETES (#) MAYO'!M286*M$3,IF($C286=$D$4,'FLETES (#) MAYO'!M286*M$4,IF($C286=$D$5,'FLETES (#) MAYO'!M286*M$5,0))))</f>
        <v>0</v>
      </c>
      <c r="N286" s="179">
        <f>IF($C286=$D$2,'FLETES (#) MAYO'!N286*N$2,IF($C286=$D$3,'FLETES (#) MAYO'!N286*N$3,IF($C286=$D$4,'FLETES (#) MAYO'!N286*N$4,IF($C286=$D$5,'FLETES (#) MAYO'!N286*N$5,0))))</f>
        <v>0</v>
      </c>
      <c r="O286" s="179">
        <f>IF($C286=$D$2,'FLETES (#) MAYO'!O286*O$2,IF($C286=$D$3,'FLETES (#) MAYO'!O286*O$3,IF($C286=$D$4,'FLETES (#) MAYO'!O286*O$4,IF($C286=$D$5,'FLETES (#) MAYO'!O286*O$5,0))))</f>
        <v>0</v>
      </c>
      <c r="P286" s="179">
        <f>IF($C286=$D$2,'FLETES (#) MAYO'!P286*P$2,IF($C286=$D$3,'FLETES (#) MAYO'!P286*P$3,IF($C286=$D$4,'FLETES (#) MAYO'!P286*P$4,IF($C286=$D$5,'FLETES (#) MAYO'!P286*P$5,0))))</f>
        <v>0</v>
      </c>
      <c r="Q286" s="179">
        <f>IF($C286=$D$2,'FLETES (#) MAYO'!Q286*Q$2,IF($C286=$D$3,'FLETES (#) MAYO'!Q286*Q$3,IF($C286=$D$4,'FLETES (#) MAYO'!Q286*Q$4,IF($C286=$D$5,'FLETES (#) MAYO'!Q286*Q$5,0))))</f>
        <v>0</v>
      </c>
      <c r="R286" s="179">
        <f>IF($C286=$D$2,'FLETES (#) MAYO'!R286*R$2,IF($C286=$D$3,'FLETES (#) MAYO'!R286*R$3,IF($C286=$D$4,'FLETES (#) MAYO'!R286*R$4,IF($C286=$D$5,'FLETES (#) MAYO'!R286*R$5,0))))</f>
        <v>0</v>
      </c>
      <c r="S286" s="179">
        <f>IF($C286=$D$2,'FLETES (#) MAYO'!S286*S$2,IF($C286=$D$3,'FLETES (#) MAYO'!S286*S$3,IF($C286=$D$4,'FLETES (#) MAYO'!S286*S$4,IF($C286=$D$5,'FLETES (#) MAYO'!S286*S$5,0))))</f>
        <v>0</v>
      </c>
      <c r="T286" s="179">
        <f>IF($C286=$D$2,'FLETES (#) MAYO'!T286*T$2,IF($C286=$D$3,'FLETES (#) MAYO'!T286*T$3,IF($C286=$D$4,'FLETES (#) MAYO'!T286*T$4,IF($C286=$D$5,'FLETES (#) MAYO'!T286*T$5,0))))</f>
        <v>0</v>
      </c>
      <c r="U286" s="179">
        <f>IF($C286=$D$2,'FLETES (#) MAYO'!U286*U$2,IF($C286=$D$3,'FLETES (#) MAYO'!U286*U$3,IF($C286=$D$4,'FLETES (#) MAYO'!U286*U$4,IF($C286=$D$5,'FLETES (#) MAYO'!U286*U$5,0))))</f>
        <v>0</v>
      </c>
      <c r="V286" s="179">
        <f>IF($C286=$D$2,'FLETES (#) MAYO'!V286*V$2,IF($C286=$D$3,'FLETES (#) MAYO'!V286*V$3,IF($C286=$D$4,'FLETES (#) MAYO'!V286*V$4,IF($C286=$D$5,'FLETES (#) MAYO'!V286*V$5,0))))</f>
        <v>0</v>
      </c>
      <c r="W286" s="179">
        <f>IF($C286=$D$2,'FLETES (#) MAYO'!W286*W$2,IF($C286=$D$3,'FLETES (#) MAYO'!W286*W$3,IF($C286=$D$4,'FLETES (#) MAYO'!W286*W$4,IF($C286=$D$5,'FLETES (#) MAYO'!W286*W$5,0))))</f>
        <v>0</v>
      </c>
      <c r="X286" s="179">
        <f>IF($C286=$D$2,'FLETES (#) MAYO'!X286*X$2,IF($C286=$D$3,'FLETES (#) MAYO'!X286*X$3,IF($C286=$D$4,'FLETES (#) MAYO'!X286*X$4,IF($C286=$D$5,'FLETES (#) MAYO'!X286*X$5,0))))</f>
        <v>0</v>
      </c>
      <c r="Y286" s="179">
        <f>IF($C286=$D$2,'FLETES (#) MAYO'!Y286*Y$2,IF($C286=$D$3,'FLETES (#) MAYO'!Y286*Y$3,IF($C286=$D$4,'FLETES (#) MAYO'!Y286*Y$4,IF($C286=$D$5,'FLETES (#) MAYO'!Y286*Y$5,0))))</f>
        <v>0</v>
      </c>
      <c r="Z286" s="179">
        <f>IF($C286=$D$2,'FLETES (#) MAYO'!Z286*Z$2,IF($C286=$D$3,'FLETES (#) MAYO'!Z286*Z$3,IF($C286=$D$4,'FLETES (#) MAYO'!Z286*Z$4,IF($C286=$D$5,'FLETES (#) MAYO'!Z286*Z$5,0))))</f>
        <v>0</v>
      </c>
      <c r="AA286" s="179">
        <f>IF($C286=$D$2,'FLETES (#) MAYO'!AA286*AA$2,IF($C286=$D$3,'FLETES (#) MAYO'!AA286*AA$3,IF($C286=$D$4,'FLETES (#) MAYO'!AA286*AA$4,IF($C286=$D$5,'FLETES (#) MAYO'!AA286*AA$5,0))))</f>
        <v>0</v>
      </c>
      <c r="AB286" s="179">
        <f>IF($C286=$D$2,'FLETES (#) MAYO'!AB286*AB$2,IF($C286=$D$3,'FLETES (#) MAYO'!AB286*AB$3,IF($C286=$D$4,'FLETES (#) MAYO'!AB286*AB$4,IF($C286=$D$5,'FLETES (#) MAYO'!AB286*AB$5,0))))</f>
        <v>0</v>
      </c>
      <c r="AC286" s="179">
        <f>IF($C286=$D$2,'FLETES (#) MAYO'!AC286*AC$2,IF($C286=$D$3,'FLETES (#) MAYO'!AC286*AC$3,IF($C286=$D$4,'FLETES (#) MAYO'!AC286*AC$4,IF($C286=$D$5,'FLETES (#) MAYO'!AC286*AC$5,0))))</f>
        <v>0</v>
      </c>
      <c r="AD286" s="179">
        <f>IF($C286=$D$2,'FLETES (#) MAYO'!AD286*AD$2,IF($C286=$D$3,'FLETES (#) MAYO'!AD286*AD$3,IF($C286=$D$4,'FLETES (#) MAYO'!AD286*AD$4,IF($C286=$D$5,'FLETES (#) MAYO'!AD286*AD$5,0))))</f>
        <v>0</v>
      </c>
      <c r="AE286" s="179">
        <f>IF($C286=$D$2,'FLETES (#) MAYO'!AE286*AE$2,IF($C286=$D$3,'FLETES (#) MAYO'!AE286*AE$3,IF($C286=$D$4,'FLETES (#) MAYO'!AE286*AE$4,IF($C286=$D$5,'FLETES (#) MAYO'!AE286*AE$5,0))))</f>
        <v>0</v>
      </c>
      <c r="AF286" s="179">
        <f>IF($C286=$D$2,'FLETES (#) MAYO'!AF286*AF$2,IF($C286=$D$3,'FLETES (#) MAYO'!AF286*AF$3,IF($C286=$D$4,'FLETES (#) MAYO'!AF286*AF$4,IF($C286=$D$5,'FLETES (#) MAYO'!AF286*AF$5,0))))</f>
        <v>0</v>
      </c>
      <c r="AG286" s="179">
        <f>IF($C286=$D$2,'FLETES (#) MAYO'!AG286*AG$2,IF($C286=$D$3,'FLETES (#) MAYO'!AG286*AG$3,IF($C286=$D$4,'FLETES (#) MAYO'!AG286*AG$4,IF($C286=$D$5,'FLETES (#) MAYO'!AG286*AG$5,0))))</f>
        <v>0</v>
      </c>
      <c r="AH286" s="179">
        <f>IF($C286=$D$2,'FLETES (#) MAYO'!AH286*AH$2,IF($C286=$D$3,'FLETES (#) MAYO'!AH286*AH$3,IF($C286=$D$4,'FLETES (#) MAYO'!AH286*AH$4,IF($C286=$D$5,'FLETES (#) MAYO'!AH286*AH$5,0))))</f>
        <v>0</v>
      </c>
      <c r="AI286" s="179">
        <f>IF($C286=$D$2,'FLETES (#) MAYO'!AI286*AI$2,IF($C286=$D$3,'FLETES (#) MAYO'!AI286*AI$3,IF($C286=$D$4,'FLETES (#) MAYO'!AI286*AI$4,IF($C286=$D$5,'FLETES (#) MAYO'!AI286*AI$5,0))))</f>
        <v>0</v>
      </c>
      <c r="AJ286" s="179">
        <f>IF($C286=$D$2,'FLETES (#) MAYO'!AJ286*AJ$2,IF($C286=$D$3,'FLETES (#) MAYO'!AJ286*AJ$3,IF($C286=$D$4,'FLETES (#) MAYO'!AJ286*AJ$4,IF($C286=$D$5,'FLETES (#) MAYO'!AJ286*AJ$5,0))))</f>
        <v>0</v>
      </c>
      <c r="AK286" s="179">
        <f>IF($C286=$D$2,'FLETES (#) MAYO'!AK286*AK$2,IF($C286=$D$3,'FLETES (#) MAYO'!AK286*AK$3,IF($C286=$D$4,'FLETES (#) MAYO'!AK286*AK$4,IF($C286=$D$5,'FLETES (#) MAYO'!AK286*AK$5,0))))</f>
        <v>0</v>
      </c>
      <c r="AL286" s="179">
        <f>IF($C286=$D$2,'FLETES (#) MAYO'!AL286*AL$2,IF($C286=$D$3,'FLETES (#) MAYO'!AL286*AL$3,IF($C286=$D$4,'FLETES (#) MAYO'!AL286*AL$4,IF($C286=$D$5,'FLETES (#) MAYO'!AL286*AL$5,0))))</f>
        <v>0</v>
      </c>
      <c r="AM286" s="179">
        <f>IF($C286=$D$2,'FLETES (#) MAYO'!AM286*AM$2,IF($C286=$D$3,'FLETES (#) MAYO'!AM286*AM$3,IF($C286=$D$4,'FLETES (#) MAYO'!AM286*AM$4,IF($C286=$D$5,'FLETES (#) MAYO'!AM286*AM$5,0))))</f>
        <v>0</v>
      </c>
    </row>
    <row r="287" spans="1:39">
      <c r="A287" s="141"/>
      <c r="B287" s="165"/>
      <c r="C287" s="165"/>
      <c r="D287" s="178">
        <f t="shared" si="0"/>
        <v>0</v>
      </c>
      <c r="E287" s="179">
        <f>IF($C287=$D$2,'FLETES (#) MAYO'!E287*E$2,IF($C287=$D$3,'FLETES (#) MAYO'!E287*E$3,IF($C287=$D$4,'FLETES (#) MAYO'!E287*E$4,IF($C287=$D$5,'FLETES (#) MAYO'!E287*E$5,0))))</f>
        <v>0</v>
      </c>
      <c r="F287" s="179">
        <f>IF($C287=$D$2,'FLETES (#) MAYO'!F287*F$2,IF($C287=$D$3,'FLETES (#) MAYO'!F287*F$3,IF($C287=$D$4,'FLETES (#) MAYO'!F287*F$4,IF($C287=$D$5,'FLETES (#) MAYO'!F287*F$5,0))))</f>
        <v>0</v>
      </c>
      <c r="G287" s="179">
        <f>IF($C287=$D$2,'FLETES (#) MAYO'!G287*G$2,IF($C287=$D$3,'FLETES (#) MAYO'!G287*G$3,IF($C287=$D$4,'FLETES (#) MAYO'!G287*G$4,IF($C287=$D$5,'FLETES (#) MAYO'!G287*G$5,0))))</f>
        <v>0</v>
      </c>
      <c r="H287" s="179">
        <f>IF($C287=$D$2,'FLETES (#) MAYO'!H287*H$2,IF($C287=$D$3,'FLETES (#) MAYO'!H287*H$3,IF($C287=$D$4,'FLETES (#) MAYO'!H287*H$4,IF($C287=$D$5,'FLETES (#) MAYO'!H287*H$5,0))))</f>
        <v>0</v>
      </c>
      <c r="I287" s="179">
        <f>IF($C287=$D$2,'FLETES (#) MAYO'!I287*I$2,IF($C287=$D$3,'FLETES (#) MAYO'!I287*I$3,IF($C287=$D$4,'FLETES (#) MAYO'!I287*I$4,IF($C287=$D$5,'FLETES (#) MAYO'!I287*I$5,0))))</f>
        <v>0</v>
      </c>
      <c r="J287" s="179">
        <f>IF($C287=$D$2,'FLETES (#) MAYO'!J287*J$2,IF($C287=$D$3,'FLETES (#) MAYO'!J287*J$3,IF($C287=$D$4,'FLETES (#) MAYO'!J287*J$4,IF($C287=$D$5,'FLETES (#) MAYO'!J287*J$5,0))))</f>
        <v>0</v>
      </c>
      <c r="K287" s="179">
        <f>IF($C287=$D$2,'FLETES (#) MAYO'!K287*K$2,IF($C287=$D$3,'FLETES (#) MAYO'!K287*K$3,IF($C287=$D$4,'FLETES (#) MAYO'!K287*K$4,IF($C287=$D$5,'FLETES (#) MAYO'!K287*K$5,0))))</f>
        <v>0</v>
      </c>
      <c r="L287" s="179">
        <f>IF($C287=$D$2,'FLETES (#) MAYO'!L287*L$2,IF($C287=$D$3,'FLETES (#) MAYO'!L287*L$3,IF($C287=$D$4,'FLETES (#) MAYO'!L287*L$4,IF($C287=$D$5,'FLETES (#) MAYO'!L287*L$5,0))))</f>
        <v>0</v>
      </c>
      <c r="M287" s="179">
        <f>IF($C287=$D$2,'FLETES (#) MAYO'!M287*M$2,IF($C287=$D$3,'FLETES (#) MAYO'!M287*M$3,IF($C287=$D$4,'FLETES (#) MAYO'!M287*M$4,IF($C287=$D$5,'FLETES (#) MAYO'!M287*M$5,0))))</f>
        <v>0</v>
      </c>
      <c r="N287" s="179">
        <f>IF($C287=$D$2,'FLETES (#) MAYO'!N287*N$2,IF($C287=$D$3,'FLETES (#) MAYO'!N287*N$3,IF($C287=$D$4,'FLETES (#) MAYO'!N287*N$4,IF($C287=$D$5,'FLETES (#) MAYO'!N287*N$5,0))))</f>
        <v>0</v>
      </c>
      <c r="O287" s="179">
        <f>IF($C287=$D$2,'FLETES (#) MAYO'!O287*O$2,IF($C287=$D$3,'FLETES (#) MAYO'!O287*O$3,IF($C287=$D$4,'FLETES (#) MAYO'!O287*O$4,IF($C287=$D$5,'FLETES (#) MAYO'!O287*O$5,0))))</f>
        <v>0</v>
      </c>
      <c r="P287" s="179">
        <f>IF($C287=$D$2,'FLETES (#) MAYO'!P287*P$2,IF($C287=$D$3,'FLETES (#) MAYO'!P287*P$3,IF($C287=$D$4,'FLETES (#) MAYO'!P287*P$4,IF($C287=$D$5,'FLETES (#) MAYO'!P287*P$5,0))))</f>
        <v>0</v>
      </c>
      <c r="Q287" s="179">
        <f>IF($C287=$D$2,'FLETES (#) MAYO'!Q287*Q$2,IF($C287=$D$3,'FLETES (#) MAYO'!Q287*Q$3,IF($C287=$D$4,'FLETES (#) MAYO'!Q287*Q$4,IF($C287=$D$5,'FLETES (#) MAYO'!Q287*Q$5,0))))</f>
        <v>0</v>
      </c>
      <c r="R287" s="179">
        <f>IF($C287=$D$2,'FLETES (#) MAYO'!R287*R$2,IF($C287=$D$3,'FLETES (#) MAYO'!R287*R$3,IF($C287=$D$4,'FLETES (#) MAYO'!R287*R$4,IF($C287=$D$5,'FLETES (#) MAYO'!R287*R$5,0))))</f>
        <v>0</v>
      </c>
      <c r="S287" s="179">
        <f>IF($C287=$D$2,'FLETES (#) MAYO'!S287*S$2,IF($C287=$D$3,'FLETES (#) MAYO'!S287*S$3,IF($C287=$D$4,'FLETES (#) MAYO'!S287*S$4,IF($C287=$D$5,'FLETES (#) MAYO'!S287*S$5,0))))</f>
        <v>0</v>
      </c>
      <c r="T287" s="179">
        <f>IF($C287=$D$2,'FLETES (#) MAYO'!T287*T$2,IF($C287=$D$3,'FLETES (#) MAYO'!T287*T$3,IF($C287=$D$4,'FLETES (#) MAYO'!T287*T$4,IF($C287=$D$5,'FLETES (#) MAYO'!T287*T$5,0))))</f>
        <v>0</v>
      </c>
      <c r="U287" s="179">
        <f>IF($C287=$D$2,'FLETES (#) MAYO'!U287*U$2,IF($C287=$D$3,'FLETES (#) MAYO'!U287*U$3,IF($C287=$D$4,'FLETES (#) MAYO'!U287*U$4,IF($C287=$D$5,'FLETES (#) MAYO'!U287*U$5,0))))</f>
        <v>0</v>
      </c>
      <c r="V287" s="179">
        <f>IF($C287=$D$2,'FLETES (#) MAYO'!V287*V$2,IF($C287=$D$3,'FLETES (#) MAYO'!V287*V$3,IF($C287=$D$4,'FLETES (#) MAYO'!V287*V$4,IF($C287=$D$5,'FLETES (#) MAYO'!V287*V$5,0))))</f>
        <v>0</v>
      </c>
      <c r="W287" s="179">
        <f>IF($C287=$D$2,'FLETES (#) MAYO'!W287*W$2,IF($C287=$D$3,'FLETES (#) MAYO'!W287*W$3,IF($C287=$D$4,'FLETES (#) MAYO'!W287*W$4,IF($C287=$D$5,'FLETES (#) MAYO'!W287*W$5,0))))</f>
        <v>0</v>
      </c>
      <c r="X287" s="179">
        <f>IF($C287=$D$2,'FLETES (#) MAYO'!X287*X$2,IF($C287=$D$3,'FLETES (#) MAYO'!X287*X$3,IF($C287=$D$4,'FLETES (#) MAYO'!X287*X$4,IF($C287=$D$5,'FLETES (#) MAYO'!X287*X$5,0))))</f>
        <v>0</v>
      </c>
      <c r="Y287" s="179">
        <f>IF($C287=$D$2,'FLETES (#) MAYO'!Y287*Y$2,IF($C287=$D$3,'FLETES (#) MAYO'!Y287*Y$3,IF($C287=$D$4,'FLETES (#) MAYO'!Y287*Y$4,IF($C287=$D$5,'FLETES (#) MAYO'!Y287*Y$5,0))))</f>
        <v>0</v>
      </c>
      <c r="Z287" s="179">
        <f>IF($C287=$D$2,'FLETES (#) MAYO'!Z287*Z$2,IF($C287=$D$3,'FLETES (#) MAYO'!Z287*Z$3,IF($C287=$D$4,'FLETES (#) MAYO'!Z287*Z$4,IF($C287=$D$5,'FLETES (#) MAYO'!Z287*Z$5,0))))</f>
        <v>0</v>
      </c>
      <c r="AA287" s="179">
        <f>IF($C287=$D$2,'FLETES (#) MAYO'!AA287*AA$2,IF($C287=$D$3,'FLETES (#) MAYO'!AA287*AA$3,IF($C287=$D$4,'FLETES (#) MAYO'!AA287*AA$4,IF($C287=$D$5,'FLETES (#) MAYO'!AA287*AA$5,0))))</f>
        <v>0</v>
      </c>
      <c r="AB287" s="179">
        <f>IF($C287=$D$2,'FLETES (#) MAYO'!AB287*AB$2,IF($C287=$D$3,'FLETES (#) MAYO'!AB287*AB$3,IF($C287=$D$4,'FLETES (#) MAYO'!AB287*AB$4,IF($C287=$D$5,'FLETES (#) MAYO'!AB287*AB$5,0))))</f>
        <v>0</v>
      </c>
      <c r="AC287" s="179">
        <f>IF($C287=$D$2,'FLETES (#) MAYO'!AC287*AC$2,IF($C287=$D$3,'FLETES (#) MAYO'!AC287*AC$3,IF($C287=$D$4,'FLETES (#) MAYO'!AC287*AC$4,IF($C287=$D$5,'FLETES (#) MAYO'!AC287*AC$5,0))))</f>
        <v>0</v>
      </c>
      <c r="AD287" s="179">
        <f>IF($C287=$D$2,'FLETES (#) MAYO'!AD287*AD$2,IF($C287=$D$3,'FLETES (#) MAYO'!AD287*AD$3,IF($C287=$D$4,'FLETES (#) MAYO'!AD287*AD$4,IF($C287=$D$5,'FLETES (#) MAYO'!AD287*AD$5,0))))</f>
        <v>0</v>
      </c>
      <c r="AE287" s="179">
        <f>IF($C287=$D$2,'FLETES (#) MAYO'!AE287*AE$2,IF($C287=$D$3,'FLETES (#) MAYO'!AE287*AE$3,IF($C287=$D$4,'FLETES (#) MAYO'!AE287*AE$4,IF($C287=$D$5,'FLETES (#) MAYO'!AE287*AE$5,0))))</f>
        <v>0</v>
      </c>
      <c r="AF287" s="179">
        <f>IF($C287=$D$2,'FLETES (#) MAYO'!AF287*AF$2,IF($C287=$D$3,'FLETES (#) MAYO'!AF287*AF$3,IF($C287=$D$4,'FLETES (#) MAYO'!AF287*AF$4,IF($C287=$D$5,'FLETES (#) MAYO'!AF287*AF$5,0))))</f>
        <v>0</v>
      </c>
      <c r="AG287" s="179">
        <f>IF($C287=$D$2,'FLETES (#) MAYO'!AG287*AG$2,IF($C287=$D$3,'FLETES (#) MAYO'!AG287*AG$3,IF($C287=$D$4,'FLETES (#) MAYO'!AG287*AG$4,IF($C287=$D$5,'FLETES (#) MAYO'!AG287*AG$5,0))))</f>
        <v>0</v>
      </c>
      <c r="AH287" s="179">
        <f>IF($C287=$D$2,'FLETES (#) MAYO'!AH287*AH$2,IF($C287=$D$3,'FLETES (#) MAYO'!AH287*AH$3,IF($C287=$D$4,'FLETES (#) MAYO'!AH287*AH$4,IF($C287=$D$5,'FLETES (#) MAYO'!AH287*AH$5,0))))</f>
        <v>0</v>
      </c>
      <c r="AI287" s="179">
        <f>IF($C287=$D$2,'FLETES (#) MAYO'!AI287*AI$2,IF($C287=$D$3,'FLETES (#) MAYO'!AI287*AI$3,IF($C287=$D$4,'FLETES (#) MAYO'!AI287*AI$4,IF($C287=$D$5,'FLETES (#) MAYO'!AI287*AI$5,0))))</f>
        <v>0</v>
      </c>
      <c r="AJ287" s="179">
        <f>IF($C287=$D$2,'FLETES (#) MAYO'!AJ287*AJ$2,IF($C287=$D$3,'FLETES (#) MAYO'!AJ287*AJ$3,IF($C287=$D$4,'FLETES (#) MAYO'!AJ287*AJ$4,IF($C287=$D$5,'FLETES (#) MAYO'!AJ287*AJ$5,0))))</f>
        <v>0</v>
      </c>
      <c r="AK287" s="179">
        <f>IF($C287=$D$2,'FLETES (#) MAYO'!AK287*AK$2,IF($C287=$D$3,'FLETES (#) MAYO'!AK287*AK$3,IF($C287=$D$4,'FLETES (#) MAYO'!AK287*AK$4,IF($C287=$D$5,'FLETES (#) MAYO'!AK287*AK$5,0))))</f>
        <v>0</v>
      </c>
      <c r="AL287" s="179">
        <f>IF($C287=$D$2,'FLETES (#) MAYO'!AL287*AL$2,IF($C287=$D$3,'FLETES (#) MAYO'!AL287*AL$3,IF($C287=$D$4,'FLETES (#) MAYO'!AL287*AL$4,IF($C287=$D$5,'FLETES (#) MAYO'!AL287*AL$5,0))))</f>
        <v>0</v>
      </c>
      <c r="AM287" s="179">
        <f>IF($C287=$D$2,'FLETES (#) MAYO'!AM287*AM$2,IF($C287=$D$3,'FLETES (#) MAYO'!AM287*AM$3,IF($C287=$D$4,'FLETES (#) MAYO'!AM287*AM$4,IF($C287=$D$5,'FLETES (#) MAYO'!AM287*AM$5,0))))</f>
        <v>0</v>
      </c>
    </row>
    <row r="288" spans="1:39">
      <c r="A288" s="141"/>
      <c r="B288" s="165"/>
      <c r="C288" s="165"/>
      <c r="D288" s="178">
        <f t="shared" si="0"/>
        <v>0</v>
      </c>
      <c r="E288" s="179">
        <f>IF($C288=$D$2,'FLETES (#) MAYO'!E288*E$2,IF($C288=$D$3,'FLETES (#) MAYO'!E288*E$3,IF($C288=$D$4,'FLETES (#) MAYO'!E288*E$4,IF($C288=$D$5,'FLETES (#) MAYO'!E288*E$5,0))))</f>
        <v>0</v>
      </c>
      <c r="F288" s="179">
        <f>IF($C288=$D$2,'FLETES (#) MAYO'!F288*F$2,IF($C288=$D$3,'FLETES (#) MAYO'!F288*F$3,IF($C288=$D$4,'FLETES (#) MAYO'!F288*F$4,IF($C288=$D$5,'FLETES (#) MAYO'!F288*F$5,0))))</f>
        <v>0</v>
      </c>
      <c r="G288" s="179">
        <f>IF($C288=$D$2,'FLETES (#) MAYO'!G288*G$2,IF($C288=$D$3,'FLETES (#) MAYO'!G288*G$3,IF($C288=$D$4,'FLETES (#) MAYO'!G288*G$4,IF($C288=$D$5,'FLETES (#) MAYO'!G288*G$5,0))))</f>
        <v>0</v>
      </c>
      <c r="H288" s="179">
        <f>IF($C288=$D$2,'FLETES (#) MAYO'!H288*H$2,IF($C288=$D$3,'FLETES (#) MAYO'!H288*H$3,IF($C288=$D$4,'FLETES (#) MAYO'!H288*H$4,IF($C288=$D$5,'FLETES (#) MAYO'!H288*H$5,0))))</f>
        <v>0</v>
      </c>
      <c r="I288" s="179">
        <f>IF($C288=$D$2,'FLETES (#) MAYO'!I288*I$2,IF($C288=$D$3,'FLETES (#) MAYO'!I288*I$3,IF($C288=$D$4,'FLETES (#) MAYO'!I288*I$4,IF($C288=$D$5,'FLETES (#) MAYO'!I288*I$5,0))))</f>
        <v>0</v>
      </c>
      <c r="J288" s="179">
        <f>IF($C288=$D$2,'FLETES (#) MAYO'!J288*J$2,IF($C288=$D$3,'FLETES (#) MAYO'!J288*J$3,IF($C288=$D$4,'FLETES (#) MAYO'!J288*J$4,IF($C288=$D$5,'FLETES (#) MAYO'!J288*J$5,0))))</f>
        <v>0</v>
      </c>
      <c r="K288" s="179">
        <f>IF($C288=$D$2,'FLETES (#) MAYO'!K288*K$2,IF($C288=$D$3,'FLETES (#) MAYO'!K288*K$3,IF($C288=$D$4,'FLETES (#) MAYO'!K288*K$4,IF($C288=$D$5,'FLETES (#) MAYO'!K288*K$5,0))))</f>
        <v>0</v>
      </c>
      <c r="L288" s="179">
        <f>IF($C288=$D$2,'FLETES (#) MAYO'!L288*L$2,IF($C288=$D$3,'FLETES (#) MAYO'!L288*L$3,IF($C288=$D$4,'FLETES (#) MAYO'!L288*L$4,IF($C288=$D$5,'FLETES (#) MAYO'!L288*L$5,0))))</f>
        <v>0</v>
      </c>
      <c r="M288" s="179">
        <f>IF($C288=$D$2,'FLETES (#) MAYO'!M288*M$2,IF($C288=$D$3,'FLETES (#) MAYO'!M288*M$3,IF($C288=$D$4,'FLETES (#) MAYO'!M288*M$4,IF($C288=$D$5,'FLETES (#) MAYO'!M288*M$5,0))))</f>
        <v>0</v>
      </c>
      <c r="N288" s="179">
        <f>IF($C288=$D$2,'FLETES (#) MAYO'!N288*N$2,IF($C288=$D$3,'FLETES (#) MAYO'!N288*N$3,IF($C288=$D$4,'FLETES (#) MAYO'!N288*N$4,IF($C288=$D$5,'FLETES (#) MAYO'!N288*N$5,0))))</f>
        <v>0</v>
      </c>
      <c r="O288" s="179">
        <f>IF($C288=$D$2,'FLETES (#) MAYO'!O288*O$2,IF($C288=$D$3,'FLETES (#) MAYO'!O288*O$3,IF($C288=$D$4,'FLETES (#) MAYO'!O288*O$4,IF($C288=$D$5,'FLETES (#) MAYO'!O288*O$5,0))))</f>
        <v>0</v>
      </c>
      <c r="P288" s="179">
        <f>IF($C288=$D$2,'FLETES (#) MAYO'!P288*P$2,IF($C288=$D$3,'FLETES (#) MAYO'!P288*P$3,IF($C288=$D$4,'FLETES (#) MAYO'!P288*P$4,IF($C288=$D$5,'FLETES (#) MAYO'!P288*P$5,0))))</f>
        <v>0</v>
      </c>
      <c r="Q288" s="179">
        <f>IF($C288=$D$2,'FLETES (#) MAYO'!Q288*Q$2,IF($C288=$D$3,'FLETES (#) MAYO'!Q288*Q$3,IF($C288=$D$4,'FLETES (#) MAYO'!Q288*Q$4,IF($C288=$D$5,'FLETES (#) MAYO'!Q288*Q$5,0))))</f>
        <v>0</v>
      </c>
      <c r="R288" s="179">
        <f>IF($C288=$D$2,'FLETES (#) MAYO'!R288*R$2,IF($C288=$D$3,'FLETES (#) MAYO'!R288*R$3,IF($C288=$D$4,'FLETES (#) MAYO'!R288*R$4,IF($C288=$D$5,'FLETES (#) MAYO'!R288*R$5,0))))</f>
        <v>0</v>
      </c>
      <c r="S288" s="179">
        <f>IF($C288=$D$2,'FLETES (#) MAYO'!S288*S$2,IF($C288=$D$3,'FLETES (#) MAYO'!S288*S$3,IF($C288=$D$4,'FLETES (#) MAYO'!S288*S$4,IF($C288=$D$5,'FLETES (#) MAYO'!S288*S$5,0))))</f>
        <v>0</v>
      </c>
      <c r="T288" s="179">
        <f>IF($C288=$D$2,'FLETES (#) MAYO'!T288*T$2,IF($C288=$D$3,'FLETES (#) MAYO'!T288*T$3,IF($C288=$D$4,'FLETES (#) MAYO'!T288*T$4,IF($C288=$D$5,'FLETES (#) MAYO'!T288*T$5,0))))</f>
        <v>0</v>
      </c>
      <c r="U288" s="179">
        <f>IF($C288=$D$2,'FLETES (#) MAYO'!U288*U$2,IF($C288=$D$3,'FLETES (#) MAYO'!U288*U$3,IF($C288=$D$4,'FLETES (#) MAYO'!U288*U$4,IF($C288=$D$5,'FLETES (#) MAYO'!U288*U$5,0))))</f>
        <v>0</v>
      </c>
      <c r="V288" s="179">
        <f>IF($C288=$D$2,'FLETES (#) MAYO'!V288*V$2,IF($C288=$D$3,'FLETES (#) MAYO'!V288*V$3,IF($C288=$D$4,'FLETES (#) MAYO'!V288*V$4,IF($C288=$D$5,'FLETES (#) MAYO'!V288*V$5,0))))</f>
        <v>0</v>
      </c>
      <c r="W288" s="179">
        <f>IF($C288=$D$2,'FLETES (#) MAYO'!W288*W$2,IF($C288=$D$3,'FLETES (#) MAYO'!W288*W$3,IF($C288=$D$4,'FLETES (#) MAYO'!W288*W$4,IF($C288=$D$5,'FLETES (#) MAYO'!W288*W$5,0))))</f>
        <v>0</v>
      </c>
      <c r="X288" s="179">
        <f>IF($C288=$D$2,'FLETES (#) MAYO'!X288*X$2,IF($C288=$D$3,'FLETES (#) MAYO'!X288*X$3,IF($C288=$D$4,'FLETES (#) MAYO'!X288*X$4,IF($C288=$D$5,'FLETES (#) MAYO'!X288*X$5,0))))</f>
        <v>0</v>
      </c>
      <c r="Y288" s="179">
        <f>IF($C288=$D$2,'FLETES (#) MAYO'!Y288*Y$2,IF($C288=$D$3,'FLETES (#) MAYO'!Y288*Y$3,IF($C288=$D$4,'FLETES (#) MAYO'!Y288*Y$4,IF($C288=$D$5,'FLETES (#) MAYO'!Y288*Y$5,0))))</f>
        <v>0</v>
      </c>
      <c r="Z288" s="179">
        <f>IF($C288=$D$2,'FLETES (#) MAYO'!Z288*Z$2,IF($C288=$D$3,'FLETES (#) MAYO'!Z288*Z$3,IF($C288=$D$4,'FLETES (#) MAYO'!Z288*Z$4,IF($C288=$D$5,'FLETES (#) MAYO'!Z288*Z$5,0))))</f>
        <v>0</v>
      </c>
      <c r="AA288" s="179">
        <f>IF($C288=$D$2,'FLETES (#) MAYO'!AA288*AA$2,IF($C288=$D$3,'FLETES (#) MAYO'!AA288*AA$3,IF($C288=$D$4,'FLETES (#) MAYO'!AA288*AA$4,IF($C288=$D$5,'FLETES (#) MAYO'!AA288*AA$5,0))))</f>
        <v>0</v>
      </c>
      <c r="AB288" s="179">
        <f>IF($C288=$D$2,'FLETES (#) MAYO'!AB288*AB$2,IF($C288=$D$3,'FLETES (#) MAYO'!AB288*AB$3,IF($C288=$D$4,'FLETES (#) MAYO'!AB288*AB$4,IF($C288=$D$5,'FLETES (#) MAYO'!AB288*AB$5,0))))</f>
        <v>0</v>
      </c>
      <c r="AC288" s="179">
        <f>IF($C288=$D$2,'FLETES (#) MAYO'!AC288*AC$2,IF($C288=$D$3,'FLETES (#) MAYO'!AC288*AC$3,IF($C288=$D$4,'FLETES (#) MAYO'!AC288*AC$4,IF($C288=$D$5,'FLETES (#) MAYO'!AC288*AC$5,0))))</f>
        <v>0</v>
      </c>
      <c r="AD288" s="179">
        <f>IF($C288=$D$2,'FLETES (#) MAYO'!AD288*AD$2,IF($C288=$D$3,'FLETES (#) MAYO'!AD288*AD$3,IF($C288=$D$4,'FLETES (#) MAYO'!AD288*AD$4,IF($C288=$D$5,'FLETES (#) MAYO'!AD288*AD$5,0))))</f>
        <v>0</v>
      </c>
      <c r="AE288" s="179">
        <f>IF($C288=$D$2,'FLETES (#) MAYO'!AE288*AE$2,IF($C288=$D$3,'FLETES (#) MAYO'!AE288*AE$3,IF($C288=$D$4,'FLETES (#) MAYO'!AE288*AE$4,IF($C288=$D$5,'FLETES (#) MAYO'!AE288*AE$5,0))))</f>
        <v>0</v>
      </c>
      <c r="AF288" s="179">
        <f>IF($C288=$D$2,'FLETES (#) MAYO'!AF288*AF$2,IF($C288=$D$3,'FLETES (#) MAYO'!AF288*AF$3,IF($C288=$D$4,'FLETES (#) MAYO'!AF288*AF$4,IF($C288=$D$5,'FLETES (#) MAYO'!AF288*AF$5,0))))</f>
        <v>0</v>
      </c>
      <c r="AG288" s="179">
        <f>IF($C288=$D$2,'FLETES (#) MAYO'!AG288*AG$2,IF($C288=$D$3,'FLETES (#) MAYO'!AG288*AG$3,IF($C288=$D$4,'FLETES (#) MAYO'!AG288*AG$4,IF($C288=$D$5,'FLETES (#) MAYO'!AG288*AG$5,0))))</f>
        <v>0</v>
      </c>
      <c r="AH288" s="179">
        <f>IF($C288=$D$2,'FLETES (#) MAYO'!AH288*AH$2,IF($C288=$D$3,'FLETES (#) MAYO'!AH288*AH$3,IF($C288=$D$4,'FLETES (#) MAYO'!AH288*AH$4,IF($C288=$D$5,'FLETES (#) MAYO'!AH288*AH$5,0))))</f>
        <v>0</v>
      </c>
      <c r="AI288" s="179">
        <f>IF($C288=$D$2,'FLETES (#) MAYO'!AI288*AI$2,IF($C288=$D$3,'FLETES (#) MAYO'!AI288*AI$3,IF($C288=$D$4,'FLETES (#) MAYO'!AI288*AI$4,IF($C288=$D$5,'FLETES (#) MAYO'!AI288*AI$5,0))))</f>
        <v>0</v>
      </c>
      <c r="AJ288" s="179">
        <f>IF($C288=$D$2,'FLETES (#) MAYO'!AJ288*AJ$2,IF($C288=$D$3,'FLETES (#) MAYO'!AJ288*AJ$3,IF($C288=$D$4,'FLETES (#) MAYO'!AJ288*AJ$4,IF($C288=$D$5,'FLETES (#) MAYO'!AJ288*AJ$5,0))))</f>
        <v>0</v>
      </c>
      <c r="AK288" s="179">
        <f>IF($C288=$D$2,'FLETES (#) MAYO'!AK288*AK$2,IF($C288=$D$3,'FLETES (#) MAYO'!AK288*AK$3,IF($C288=$D$4,'FLETES (#) MAYO'!AK288*AK$4,IF($C288=$D$5,'FLETES (#) MAYO'!AK288*AK$5,0))))</f>
        <v>0</v>
      </c>
      <c r="AL288" s="179">
        <f>IF($C288=$D$2,'FLETES (#) MAYO'!AL288*AL$2,IF($C288=$D$3,'FLETES (#) MAYO'!AL288*AL$3,IF($C288=$D$4,'FLETES (#) MAYO'!AL288*AL$4,IF($C288=$D$5,'FLETES (#) MAYO'!AL288*AL$5,0))))</f>
        <v>0</v>
      </c>
      <c r="AM288" s="179">
        <f>IF($C288=$D$2,'FLETES (#) MAYO'!AM288*AM$2,IF($C288=$D$3,'FLETES (#) MAYO'!AM288*AM$3,IF($C288=$D$4,'FLETES (#) MAYO'!AM288*AM$4,IF($C288=$D$5,'FLETES (#) MAYO'!AM288*AM$5,0))))</f>
        <v>0</v>
      </c>
    </row>
    <row r="289" spans="1:39">
      <c r="A289" s="141"/>
      <c r="B289" s="165"/>
      <c r="C289" s="165"/>
      <c r="D289" s="178">
        <f t="shared" si="0"/>
        <v>0</v>
      </c>
      <c r="E289" s="179">
        <f>IF($C289=$D$2,'FLETES (#) MAYO'!E289*E$2,IF($C289=$D$3,'FLETES (#) MAYO'!E289*E$3,IF($C289=$D$4,'FLETES (#) MAYO'!E289*E$4,IF($C289=$D$5,'FLETES (#) MAYO'!E289*E$5,0))))</f>
        <v>0</v>
      </c>
      <c r="F289" s="179">
        <f>IF($C289=$D$2,'FLETES (#) MAYO'!F289*F$2,IF($C289=$D$3,'FLETES (#) MAYO'!F289*F$3,IF($C289=$D$4,'FLETES (#) MAYO'!F289*F$4,IF($C289=$D$5,'FLETES (#) MAYO'!F289*F$5,0))))</f>
        <v>0</v>
      </c>
      <c r="G289" s="179">
        <f>IF($C289=$D$2,'FLETES (#) MAYO'!G289*G$2,IF($C289=$D$3,'FLETES (#) MAYO'!G289*G$3,IF($C289=$D$4,'FLETES (#) MAYO'!G289*G$4,IF($C289=$D$5,'FLETES (#) MAYO'!G289*G$5,0))))</f>
        <v>0</v>
      </c>
      <c r="H289" s="179">
        <f>IF($C289=$D$2,'FLETES (#) MAYO'!H289*H$2,IF($C289=$D$3,'FLETES (#) MAYO'!H289*H$3,IF($C289=$D$4,'FLETES (#) MAYO'!H289*H$4,IF($C289=$D$5,'FLETES (#) MAYO'!H289*H$5,0))))</f>
        <v>0</v>
      </c>
      <c r="I289" s="179">
        <f>IF($C289=$D$2,'FLETES (#) MAYO'!I289*I$2,IF($C289=$D$3,'FLETES (#) MAYO'!I289*I$3,IF($C289=$D$4,'FLETES (#) MAYO'!I289*I$4,IF($C289=$D$5,'FLETES (#) MAYO'!I289*I$5,0))))</f>
        <v>0</v>
      </c>
      <c r="J289" s="179">
        <f>IF($C289=$D$2,'FLETES (#) MAYO'!J289*J$2,IF($C289=$D$3,'FLETES (#) MAYO'!J289*J$3,IF($C289=$D$4,'FLETES (#) MAYO'!J289*J$4,IF($C289=$D$5,'FLETES (#) MAYO'!J289*J$5,0))))</f>
        <v>0</v>
      </c>
      <c r="K289" s="179">
        <f>IF($C289=$D$2,'FLETES (#) MAYO'!K289*K$2,IF($C289=$D$3,'FLETES (#) MAYO'!K289*K$3,IF($C289=$D$4,'FLETES (#) MAYO'!K289*K$4,IF($C289=$D$5,'FLETES (#) MAYO'!K289*K$5,0))))</f>
        <v>0</v>
      </c>
      <c r="L289" s="179">
        <f>IF($C289=$D$2,'FLETES (#) MAYO'!L289*L$2,IF($C289=$D$3,'FLETES (#) MAYO'!L289*L$3,IF($C289=$D$4,'FLETES (#) MAYO'!L289*L$4,IF($C289=$D$5,'FLETES (#) MAYO'!L289*L$5,0))))</f>
        <v>0</v>
      </c>
      <c r="M289" s="179">
        <f>IF($C289=$D$2,'FLETES (#) MAYO'!M289*M$2,IF($C289=$D$3,'FLETES (#) MAYO'!M289*M$3,IF($C289=$D$4,'FLETES (#) MAYO'!M289*M$4,IF($C289=$D$5,'FLETES (#) MAYO'!M289*M$5,0))))</f>
        <v>0</v>
      </c>
      <c r="N289" s="179">
        <f>IF($C289=$D$2,'FLETES (#) MAYO'!N289*N$2,IF($C289=$D$3,'FLETES (#) MAYO'!N289*N$3,IF($C289=$D$4,'FLETES (#) MAYO'!N289*N$4,IF($C289=$D$5,'FLETES (#) MAYO'!N289*N$5,0))))</f>
        <v>0</v>
      </c>
      <c r="O289" s="179">
        <f>IF($C289=$D$2,'FLETES (#) MAYO'!O289*O$2,IF($C289=$D$3,'FLETES (#) MAYO'!O289*O$3,IF($C289=$D$4,'FLETES (#) MAYO'!O289*O$4,IF($C289=$D$5,'FLETES (#) MAYO'!O289*O$5,0))))</f>
        <v>0</v>
      </c>
      <c r="P289" s="179">
        <f>IF($C289=$D$2,'FLETES (#) MAYO'!P289*P$2,IF($C289=$D$3,'FLETES (#) MAYO'!P289*P$3,IF($C289=$D$4,'FLETES (#) MAYO'!P289*P$4,IF($C289=$D$5,'FLETES (#) MAYO'!P289*P$5,0))))</f>
        <v>0</v>
      </c>
      <c r="Q289" s="179">
        <f>IF($C289=$D$2,'FLETES (#) MAYO'!Q289*Q$2,IF($C289=$D$3,'FLETES (#) MAYO'!Q289*Q$3,IF($C289=$D$4,'FLETES (#) MAYO'!Q289*Q$4,IF($C289=$D$5,'FLETES (#) MAYO'!Q289*Q$5,0))))</f>
        <v>0</v>
      </c>
      <c r="R289" s="179">
        <f>IF($C289=$D$2,'FLETES (#) MAYO'!R289*R$2,IF($C289=$D$3,'FLETES (#) MAYO'!R289*R$3,IF($C289=$D$4,'FLETES (#) MAYO'!R289*R$4,IF($C289=$D$5,'FLETES (#) MAYO'!R289*R$5,0))))</f>
        <v>0</v>
      </c>
      <c r="S289" s="179">
        <f>IF($C289=$D$2,'FLETES (#) MAYO'!S289*S$2,IF($C289=$D$3,'FLETES (#) MAYO'!S289*S$3,IF($C289=$D$4,'FLETES (#) MAYO'!S289*S$4,IF($C289=$D$5,'FLETES (#) MAYO'!S289*S$5,0))))</f>
        <v>0</v>
      </c>
      <c r="T289" s="179">
        <f>IF($C289=$D$2,'FLETES (#) MAYO'!T289*T$2,IF($C289=$D$3,'FLETES (#) MAYO'!T289*T$3,IF($C289=$D$4,'FLETES (#) MAYO'!T289*T$4,IF($C289=$D$5,'FLETES (#) MAYO'!T289*T$5,0))))</f>
        <v>0</v>
      </c>
      <c r="U289" s="179">
        <f>IF($C289=$D$2,'FLETES (#) MAYO'!U289*U$2,IF($C289=$D$3,'FLETES (#) MAYO'!U289*U$3,IF($C289=$D$4,'FLETES (#) MAYO'!U289*U$4,IF($C289=$D$5,'FLETES (#) MAYO'!U289*U$5,0))))</f>
        <v>0</v>
      </c>
      <c r="V289" s="179">
        <f>IF($C289=$D$2,'FLETES (#) MAYO'!V289*V$2,IF($C289=$D$3,'FLETES (#) MAYO'!V289*V$3,IF($C289=$D$4,'FLETES (#) MAYO'!V289*V$4,IF($C289=$D$5,'FLETES (#) MAYO'!V289*V$5,0))))</f>
        <v>0</v>
      </c>
      <c r="W289" s="179">
        <f>IF($C289=$D$2,'FLETES (#) MAYO'!W289*W$2,IF($C289=$D$3,'FLETES (#) MAYO'!W289*W$3,IF($C289=$D$4,'FLETES (#) MAYO'!W289*W$4,IF($C289=$D$5,'FLETES (#) MAYO'!W289*W$5,0))))</f>
        <v>0</v>
      </c>
      <c r="X289" s="179">
        <f>IF($C289=$D$2,'FLETES (#) MAYO'!X289*X$2,IF($C289=$D$3,'FLETES (#) MAYO'!X289*X$3,IF($C289=$D$4,'FLETES (#) MAYO'!X289*X$4,IF($C289=$D$5,'FLETES (#) MAYO'!X289*X$5,0))))</f>
        <v>0</v>
      </c>
      <c r="Y289" s="179">
        <f>IF($C289=$D$2,'FLETES (#) MAYO'!Y289*Y$2,IF($C289=$D$3,'FLETES (#) MAYO'!Y289*Y$3,IF($C289=$D$4,'FLETES (#) MAYO'!Y289*Y$4,IF($C289=$D$5,'FLETES (#) MAYO'!Y289*Y$5,0))))</f>
        <v>0</v>
      </c>
      <c r="Z289" s="179">
        <f>IF($C289=$D$2,'FLETES (#) MAYO'!Z289*Z$2,IF($C289=$D$3,'FLETES (#) MAYO'!Z289*Z$3,IF($C289=$D$4,'FLETES (#) MAYO'!Z289*Z$4,IF($C289=$D$5,'FLETES (#) MAYO'!Z289*Z$5,0))))</f>
        <v>0</v>
      </c>
      <c r="AA289" s="179">
        <f>IF($C289=$D$2,'FLETES (#) MAYO'!AA289*AA$2,IF($C289=$D$3,'FLETES (#) MAYO'!AA289*AA$3,IF($C289=$D$4,'FLETES (#) MAYO'!AA289*AA$4,IF($C289=$D$5,'FLETES (#) MAYO'!AA289*AA$5,0))))</f>
        <v>0</v>
      </c>
      <c r="AB289" s="179">
        <f>IF($C289=$D$2,'FLETES (#) MAYO'!AB289*AB$2,IF($C289=$D$3,'FLETES (#) MAYO'!AB289*AB$3,IF($C289=$D$4,'FLETES (#) MAYO'!AB289*AB$4,IF($C289=$D$5,'FLETES (#) MAYO'!AB289*AB$5,0))))</f>
        <v>0</v>
      </c>
      <c r="AC289" s="179">
        <f>IF($C289=$D$2,'FLETES (#) MAYO'!AC289*AC$2,IF($C289=$D$3,'FLETES (#) MAYO'!AC289*AC$3,IF($C289=$D$4,'FLETES (#) MAYO'!AC289*AC$4,IF($C289=$D$5,'FLETES (#) MAYO'!AC289*AC$5,0))))</f>
        <v>0</v>
      </c>
      <c r="AD289" s="179">
        <f>IF($C289=$D$2,'FLETES (#) MAYO'!AD289*AD$2,IF($C289=$D$3,'FLETES (#) MAYO'!AD289*AD$3,IF($C289=$D$4,'FLETES (#) MAYO'!AD289*AD$4,IF($C289=$D$5,'FLETES (#) MAYO'!AD289*AD$5,0))))</f>
        <v>0</v>
      </c>
      <c r="AE289" s="179">
        <f>IF($C289=$D$2,'FLETES (#) MAYO'!AE289*AE$2,IF($C289=$D$3,'FLETES (#) MAYO'!AE289*AE$3,IF($C289=$D$4,'FLETES (#) MAYO'!AE289*AE$4,IF($C289=$D$5,'FLETES (#) MAYO'!AE289*AE$5,0))))</f>
        <v>0</v>
      </c>
      <c r="AF289" s="179">
        <f>IF($C289=$D$2,'FLETES (#) MAYO'!AF289*AF$2,IF($C289=$D$3,'FLETES (#) MAYO'!AF289*AF$3,IF($C289=$D$4,'FLETES (#) MAYO'!AF289*AF$4,IF($C289=$D$5,'FLETES (#) MAYO'!AF289*AF$5,0))))</f>
        <v>0</v>
      </c>
      <c r="AG289" s="179">
        <f>IF($C289=$D$2,'FLETES (#) MAYO'!AG289*AG$2,IF($C289=$D$3,'FLETES (#) MAYO'!AG289*AG$3,IF($C289=$D$4,'FLETES (#) MAYO'!AG289*AG$4,IF($C289=$D$5,'FLETES (#) MAYO'!AG289*AG$5,0))))</f>
        <v>0</v>
      </c>
      <c r="AH289" s="179">
        <f>IF($C289=$D$2,'FLETES (#) MAYO'!AH289*AH$2,IF($C289=$D$3,'FLETES (#) MAYO'!AH289*AH$3,IF($C289=$D$4,'FLETES (#) MAYO'!AH289*AH$4,IF($C289=$D$5,'FLETES (#) MAYO'!AH289*AH$5,0))))</f>
        <v>0</v>
      </c>
      <c r="AI289" s="179">
        <f>IF($C289=$D$2,'FLETES (#) MAYO'!AI289*AI$2,IF($C289=$D$3,'FLETES (#) MAYO'!AI289*AI$3,IF($C289=$D$4,'FLETES (#) MAYO'!AI289*AI$4,IF($C289=$D$5,'FLETES (#) MAYO'!AI289*AI$5,0))))</f>
        <v>0</v>
      </c>
      <c r="AJ289" s="179">
        <f>IF($C289=$D$2,'FLETES (#) MAYO'!AJ289*AJ$2,IF($C289=$D$3,'FLETES (#) MAYO'!AJ289*AJ$3,IF($C289=$D$4,'FLETES (#) MAYO'!AJ289*AJ$4,IF($C289=$D$5,'FLETES (#) MAYO'!AJ289*AJ$5,0))))</f>
        <v>0</v>
      </c>
      <c r="AK289" s="179">
        <f>IF($C289=$D$2,'FLETES (#) MAYO'!AK289*AK$2,IF($C289=$D$3,'FLETES (#) MAYO'!AK289*AK$3,IF($C289=$D$4,'FLETES (#) MAYO'!AK289*AK$4,IF($C289=$D$5,'FLETES (#) MAYO'!AK289*AK$5,0))))</f>
        <v>0</v>
      </c>
      <c r="AL289" s="179">
        <f>IF($C289=$D$2,'FLETES (#) MAYO'!AL289*AL$2,IF($C289=$D$3,'FLETES (#) MAYO'!AL289*AL$3,IF($C289=$D$4,'FLETES (#) MAYO'!AL289*AL$4,IF($C289=$D$5,'FLETES (#) MAYO'!AL289*AL$5,0))))</f>
        <v>0</v>
      </c>
      <c r="AM289" s="179">
        <f>IF($C289=$D$2,'FLETES (#) MAYO'!AM289*AM$2,IF($C289=$D$3,'FLETES (#) MAYO'!AM289*AM$3,IF($C289=$D$4,'FLETES (#) MAYO'!AM289*AM$4,IF($C289=$D$5,'FLETES (#) MAYO'!AM289*AM$5,0))))</f>
        <v>0</v>
      </c>
    </row>
    <row r="290" spans="1:39">
      <c r="A290" s="141"/>
      <c r="B290" s="165"/>
      <c r="C290" s="165"/>
      <c r="D290" s="178">
        <f t="shared" si="0"/>
        <v>0</v>
      </c>
      <c r="E290" s="179">
        <f>IF($C290=$D$2,'FLETES (#) MAYO'!E290*E$2,IF($C290=$D$3,'FLETES (#) MAYO'!E290*E$3,IF($C290=$D$4,'FLETES (#) MAYO'!E290*E$4,IF($C290=$D$5,'FLETES (#) MAYO'!E290*E$5,0))))</f>
        <v>0</v>
      </c>
      <c r="F290" s="179">
        <f>IF($C290=$D$2,'FLETES (#) MAYO'!F290*F$2,IF($C290=$D$3,'FLETES (#) MAYO'!F290*F$3,IF($C290=$D$4,'FLETES (#) MAYO'!F290*F$4,IF($C290=$D$5,'FLETES (#) MAYO'!F290*F$5,0))))</f>
        <v>0</v>
      </c>
      <c r="G290" s="179">
        <f>IF($C290=$D$2,'FLETES (#) MAYO'!G290*G$2,IF($C290=$D$3,'FLETES (#) MAYO'!G290*G$3,IF($C290=$D$4,'FLETES (#) MAYO'!G290*G$4,IF($C290=$D$5,'FLETES (#) MAYO'!G290*G$5,0))))</f>
        <v>0</v>
      </c>
      <c r="H290" s="179">
        <f>IF($C290=$D$2,'FLETES (#) MAYO'!H290*H$2,IF($C290=$D$3,'FLETES (#) MAYO'!H290*H$3,IF($C290=$D$4,'FLETES (#) MAYO'!H290*H$4,IF($C290=$D$5,'FLETES (#) MAYO'!H290*H$5,0))))</f>
        <v>0</v>
      </c>
      <c r="I290" s="179">
        <f>IF($C290=$D$2,'FLETES (#) MAYO'!I290*I$2,IF($C290=$D$3,'FLETES (#) MAYO'!I290*I$3,IF($C290=$D$4,'FLETES (#) MAYO'!I290*I$4,IF($C290=$D$5,'FLETES (#) MAYO'!I290*I$5,0))))</f>
        <v>0</v>
      </c>
      <c r="J290" s="179">
        <f>IF($C290=$D$2,'FLETES (#) MAYO'!J290*J$2,IF($C290=$D$3,'FLETES (#) MAYO'!J290*J$3,IF($C290=$D$4,'FLETES (#) MAYO'!J290*J$4,IF($C290=$D$5,'FLETES (#) MAYO'!J290*J$5,0))))</f>
        <v>0</v>
      </c>
      <c r="K290" s="179">
        <f>IF($C290=$D$2,'FLETES (#) MAYO'!K290*K$2,IF($C290=$D$3,'FLETES (#) MAYO'!K290*K$3,IF($C290=$D$4,'FLETES (#) MAYO'!K290*K$4,IF($C290=$D$5,'FLETES (#) MAYO'!K290*K$5,0))))</f>
        <v>0</v>
      </c>
      <c r="L290" s="179">
        <f>IF($C290=$D$2,'FLETES (#) MAYO'!L290*L$2,IF($C290=$D$3,'FLETES (#) MAYO'!L290*L$3,IF($C290=$D$4,'FLETES (#) MAYO'!L290*L$4,IF($C290=$D$5,'FLETES (#) MAYO'!L290*L$5,0))))</f>
        <v>0</v>
      </c>
      <c r="M290" s="179">
        <f>IF($C290=$D$2,'FLETES (#) MAYO'!M290*M$2,IF($C290=$D$3,'FLETES (#) MAYO'!M290*M$3,IF($C290=$D$4,'FLETES (#) MAYO'!M290*M$4,IF($C290=$D$5,'FLETES (#) MAYO'!M290*M$5,0))))</f>
        <v>0</v>
      </c>
      <c r="N290" s="179">
        <f>IF($C290=$D$2,'FLETES (#) MAYO'!N290*N$2,IF($C290=$D$3,'FLETES (#) MAYO'!N290*N$3,IF($C290=$D$4,'FLETES (#) MAYO'!N290*N$4,IF($C290=$D$5,'FLETES (#) MAYO'!N290*N$5,0))))</f>
        <v>0</v>
      </c>
      <c r="O290" s="179">
        <f>IF($C290=$D$2,'FLETES (#) MAYO'!O290*O$2,IF($C290=$D$3,'FLETES (#) MAYO'!O290*O$3,IF($C290=$D$4,'FLETES (#) MAYO'!O290*O$4,IF($C290=$D$5,'FLETES (#) MAYO'!O290*O$5,0))))</f>
        <v>0</v>
      </c>
      <c r="P290" s="179">
        <f>IF($C290=$D$2,'FLETES (#) MAYO'!P290*P$2,IF($C290=$D$3,'FLETES (#) MAYO'!P290*P$3,IF($C290=$D$4,'FLETES (#) MAYO'!P290*P$4,IF($C290=$D$5,'FLETES (#) MAYO'!P290*P$5,0))))</f>
        <v>0</v>
      </c>
      <c r="Q290" s="179">
        <f>IF($C290=$D$2,'FLETES (#) MAYO'!Q290*Q$2,IF($C290=$D$3,'FLETES (#) MAYO'!Q290*Q$3,IF($C290=$D$4,'FLETES (#) MAYO'!Q290*Q$4,IF($C290=$D$5,'FLETES (#) MAYO'!Q290*Q$5,0))))</f>
        <v>0</v>
      </c>
      <c r="R290" s="179">
        <f>IF($C290=$D$2,'FLETES (#) MAYO'!R290*R$2,IF($C290=$D$3,'FLETES (#) MAYO'!R290*R$3,IF($C290=$D$4,'FLETES (#) MAYO'!R290*R$4,IF($C290=$D$5,'FLETES (#) MAYO'!R290*R$5,0))))</f>
        <v>0</v>
      </c>
      <c r="S290" s="179">
        <f>IF($C290=$D$2,'FLETES (#) MAYO'!S290*S$2,IF($C290=$D$3,'FLETES (#) MAYO'!S290*S$3,IF($C290=$D$4,'FLETES (#) MAYO'!S290*S$4,IF($C290=$D$5,'FLETES (#) MAYO'!S290*S$5,0))))</f>
        <v>0</v>
      </c>
      <c r="T290" s="179">
        <f>IF($C290=$D$2,'FLETES (#) MAYO'!T290*T$2,IF($C290=$D$3,'FLETES (#) MAYO'!T290*T$3,IF($C290=$D$4,'FLETES (#) MAYO'!T290*T$4,IF($C290=$D$5,'FLETES (#) MAYO'!T290*T$5,0))))</f>
        <v>0</v>
      </c>
      <c r="U290" s="179">
        <f>IF($C290=$D$2,'FLETES (#) MAYO'!U290*U$2,IF($C290=$D$3,'FLETES (#) MAYO'!U290*U$3,IF($C290=$D$4,'FLETES (#) MAYO'!U290*U$4,IF($C290=$D$5,'FLETES (#) MAYO'!U290*U$5,0))))</f>
        <v>0</v>
      </c>
      <c r="V290" s="179">
        <f>IF($C290=$D$2,'FLETES (#) MAYO'!V290*V$2,IF($C290=$D$3,'FLETES (#) MAYO'!V290*V$3,IF($C290=$D$4,'FLETES (#) MAYO'!V290*V$4,IF($C290=$D$5,'FLETES (#) MAYO'!V290*V$5,0))))</f>
        <v>0</v>
      </c>
      <c r="W290" s="179">
        <f>IF($C290=$D$2,'FLETES (#) MAYO'!W290*W$2,IF($C290=$D$3,'FLETES (#) MAYO'!W290*W$3,IF($C290=$D$4,'FLETES (#) MAYO'!W290*W$4,IF($C290=$D$5,'FLETES (#) MAYO'!W290*W$5,0))))</f>
        <v>0</v>
      </c>
      <c r="X290" s="179">
        <f>IF($C290=$D$2,'FLETES (#) MAYO'!X290*X$2,IF($C290=$D$3,'FLETES (#) MAYO'!X290*X$3,IF($C290=$D$4,'FLETES (#) MAYO'!X290*X$4,IF($C290=$D$5,'FLETES (#) MAYO'!X290*X$5,0))))</f>
        <v>0</v>
      </c>
      <c r="Y290" s="179">
        <f>IF($C290=$D$2,'FLETES (#) MAYO'!Y290*Y$2,IF($C290=$D$3,'FLETES (#) MAYO'!Y290*Y$3,IF($C290=$D$4,'FLETES (#) MAYO'!Y290*Y$4,IF($C290=$D$5,'FLETES (#) MAYO'!Y290*Y$5,0))))</f>
        <v>0</v>
      </c>
      <c r="Z290" s="179">
        <f>IF($C290=$D$2,'FLETES (#) MAYO'!Z290*Z$2,IF($C290=$D$3,'FLETES (#) MAYO'!Z290*Z$3,IF($C290=$D$4,'FLETES (#) MAYO'!Z290*Z$4,IF($C290=$D$5,'FLETES (#) MAYO'!Z290*Z$5,0))))</f>
        <v>0</v>
      </c>
      <c r="AA290" s="179">
        <f>IF($C290=$D$2,'FLETES (#) MAYO'!AA290*AA$2,IF($C290=$D$3,'FLETES (#) MAYO'!AA290*AA$3,IF($C290=$D$4,'FLETES (#) MAYO'!AA290*AA$4,IF($C290=$D$5,'FLETES (#) MAYO'!AA290*AA$5,0))))</f>
        <v>0</v>
      </c>
      <c r="AB290" s="179">
        <f>IF($C290=$D$2,'FLETES (#) MAYO'!AB290*AB$2,IF($C290=$D$3,'FLETES (#) MAYO'!AB290*AB$3,IF($C290=$D$4,'FLETES (#) MAYO'!AB290*AB$4,IF($C290=$D$5,'FLETES (#) MAYO'!AB290*AB$5,0))))</f>
        <v>0</v>
      </c>
      <c r="AC290" s="179">
        <f>IF($C290=$D$2,'FLETES (#) MAYO'!AC290*AC$2,IF($C290=$D$3,'FLETES (#) MAYO'!AC290*AC$3,IF($C290=$D$4,'FLETES (#) MAYO'!AC290*AC$4,IF($C290=$D$5,'FLETES (#) MAYO'!AC290*AC$5,0))))</f>
        <v>0</v>
      </c>
      <c r="AD290" s="179">
        <f>IF($C290=$D$2,'FLETES (#) MAYO'!AD290*AD$2,IF($C290=$D$3,'FLETES (#) MAYO'!AD290*AD$3,IF($C290=$D$4,'FLETES (#) MAYO'!AD290*AD$4,IF($C290=$D$5,'FLETES (#) MAYO'!AD290*AD$5,0))))</f>
        <v>0</v>
      </c>
      <c r="AE290" s="179">
        <f>IF($C290=$D$2,'FLETES (#) MAYO'!AE290*AE$2,IF($C290=$D$3,'FLETES (#) MAYO'!AE290*AE$3,IF($C290=$D$4,'FLETES (#) MAYO'!AE290*AE$4,IF($C290=$D$5,'FLETES (#) MAYO'!AE290*AE$5,0))))</f>
        <v>0</v>
      </c>
      <c r="AF290" s="179">
        <f>IF($C290=$D$2,'FLETES (#) MAYO'!AF290*AF$2,IF($C290=$D$3,'FLETES (#) MAYO'!AF290*AF$3,IF($C290=$D$4,'FLETES (#) MAYO'!AF290*AF$4,IF($C290=$D$5,'FLETES (#) MAYO'!AF290*AF$5,0))))</f>
        <v>0</v>
      </c>
      <c r="AG290" s="179">
        <f>IF($C290=$D$2,'FLETES (#) MAYO'!AG290*AG$2,IF($C290=$D$3,'FLETES (#) MAYO'!AG290*AG$3,IF($C290=$D$4,'FLETES (#) MAYO'!AG290*AG$4,IF($C290=$D$5,'FLETES (#) MAYO'!AG290*AG$5,0))))</f>
        <v>0</v>
      </c>
      <c r="AH290" s="179">
        <f>IF($C290=$D$2,'FLETES (#) MAYO'!AH290*AH$2,IF($C290=$D$3,'FLETES (#) MAYO'!AH290*AH$3,IF($C290=$D$4,'FLETES (#) MAYO'!AH290*AH$4,IF($C290=$D$5,'FLETES (#) MAYO'!AH290*AH$5,0))))</f>
        <v>0</v>
      </c>
      <c r="AI290" s="179">
        <f>IF($C290=$D$2,'FLETES (#) MAYO'!AI290*AI$2,IF($C290=$D$3,'FLETES (#) MAYO'!AI290*AI$3,IF($C290=$D$4,'FLETES (#) MAYO'!AI290*AI$4,IF($C290=$D$5,'FLETES (#) MAYO'!AI290*AI$5,0))))</f>
        <v>0</v>
      </c>
      <c r="AJ290" s="179">
        <f>IF($C290=$D$2,'FLETES (#) MAYO'!AJ290*AJ$2,IF($C290=$D$3,'FLETES (#) MAYO'!AJ290*AJ$3,IF($C290=$D$4,'FLETES (#) MAYO'!AJ290*AJ$4,IF($C290=$D$5,'FLETES (#) MAYO'!AJ290*AJ$5,0))))</f>
        <v>0</v>
      </c>
      <c r="AK290" s="179">
        <f>IF($C290=$D$2,'FLETES (#) MAYO'!AK290*AK$2,IF($C290=$D$3,'FLETES (#) MAYO'!AK290*AK$3,IF($C290=$D$4,'FLETES (#) MAYO'!AK290*AK$4,IF($C290=$D$5,'FLETES (#) MAYO'!AK290*AK$5,0))))</f>
        <v>0</v>
      </c>
      <c r="AL290" s="179">
        <f>IF($C290=$D$2,'FLETES (#) MAYO'!AL290*AL$2,IF($C290=$D$3,'FLETES (#) MAYO'!AL290*AL$3,IF($C290=$D$4,'FLETES (#) MAYO'!AL290*AL$4,IF($C290=$D$5,'FLETES (#) MAYO'!AL290*AL$5,0))))</f>
        <v>0</v>
      </c>
      <c r="AM290" s="179">
        <f>IF($C290=$D$2,'FLETES (#) MAYO'!AM290*AM$2,IF($C290=$D$3,'FLETES (#) MAYO'!AM290*AM$3,IF($C290=$D$4,'FLETES (#) MAYO'!AM290*AM$4,IF($C290=$D$5,'FLETES (#) MAYO'!AM290*AM$5,0))))</f>
        <v>0</v>
      </c>
    </row>
    <row r="291" spans="1:39">
      <c r="A291" s="141"/>
      <c r="B291" s="165"/>
      <c r="C291" s="165"/>
      <c r="D291" s="178">
        <f t="shared" si="0"/>
        <v>0</v>
      </c>
      <c r="E291" s="179">
        <f>IF($C291=$D$2,'FLETES (#) MAYO'!E291*E$2,IF($C291=$D$3,'FLETES (#) MAYO'!E291*E$3,IF($C291=$D$4,'FLETES (#) MAYO'!E291*E$4,IF($C291=$D$5,'FLETES (#) MAYO'!E291*E$5,0))))</f>
        <v>0</v>
      </c>
      <c r="F291" s="179">
        <f>IF($C291=$D$2,'FLETES (#) MAYO'!F291*F$2,IF($C291=$D$3,'FLETES (#) MAYO'!F291*F$3,IF($C291=$D$4,'FLETES (#) MAYO'!F291*F$4,IF($C291=$D$5,'FLETES (#) MAYO'!F291*F$5,0))))</f>
        <v>0</v>
      </c>
      <c r="G291" s="179">
        <f>IF($C291=$D$2,'FLETES (#) MAYO'!G291*G$2,IF($C291=$D$3,'FLETES (#) MAYO'!G291*G$3,IF($C291=$D$4,'FLETES (#) MAYO'!G291*G$4,IF($C291=$D$5,'FLETES (#) MAYO'!G291*G$5,0))))</f>
        <v>0</v>
      </c>
      <c r="H291" s="179">
        <f>IF($C291=$D$2,'FLETES (#) MAYO'!H291*H$2,IF($C291=$D$3,'FLETES (#) MAYO'!H291*H$3,IF($C291=$D$4,'FLETES (#) MAYO'!H291*H$4,IF($C291=$D$5,'FLETES (#) MAYO'!H291*H$5,0))))</f>
        <v>0</v>
      </c>
      <c r="I291" s="179">
        <f>IF($C291=$D$2,'FLETES (#) MAYO'!I291*I$2,IF($C291=$D$3,'FLETES (#) MAYO'!I291*I$3,IF($C291=$D$4,'FLETES (#) MAYO'!I291*I$4,IF($C291=$D$5,'FLETES (#) MAYO'!I291*I$5,0))))</f>
        <v>0</v>
      </c>
      <c r="J291" s="179">
        <f>IF($C291=$D$2,'FLETES (#) MAYO'!J291*J$2,IF($C291=$D$3,'FLETES (#) MAYO'!J291*J$3,IF($C291=$D$4,'FLETES (#) MAYO'!J291*J$4,IF($C291=$D$5,'FLETES (#) MAYO'!J291*J$5,0))))</f>
        <v>0</v>
      </c>
      <c r="K291" s="179">
        <f>IF($C291=$D$2,'FLETES (#) MAYO'!K291*K$2,IF($C291=$D$3,'FLETES (#) MAYO'!K291*K$3,IF($C291=$D$4,'FLETES (#) MAYO'!K291*K$4,IF($C291=$D$5,'FLETES (#) MAYO'!K291*K$5,0))))</f>
        <v>0</v>
      </c>
      <c r="L291" s="179">
        <f>IF($C291=$D$2,'FLETES (#) MAYO'!L291*L$2,IF($C291=$D$3,'FLETES (#) MAYO'!L291*L$3,IF($C291=$D$4,'FLETES (#) MAYO'!L291*L$4,IF($C291=$D$5,'FLETES (#) MAYO'!L291*L$5,0))))</f>
        <v>0</v>
      </c>
      <c r="M291" s="179">
        <f>IF($C291=$D$2,'FLETES (#) MAYO'!M291*M$2,IF($C291=$D$3,'FLETES (#) MAYO'!M291*M$3,IF($C291=$D$4,'FLETES (#) MAYO'!M291*M$4,IF($C291=$D$5,'FLETES (#) MAYO'!M291*M$5,0))))</f>
        <v>0</v>
      </c>
      <c r="N291" s="179">
        <f>IF($C291=$D$2,'FLETES (#) MAYO'!N291*N$2,IF($C291=$D$3,'FLETES (#) MAYO'!N291*N$3,IF($C291=$D$4,'FLETES (#) MAYO'!N291*N$4,IF($C291=$D$5,'FLETES (#) MAYO'!N291*N$5,0))))</f>
        <v>0</v>
      </c>
      <c r="O291" s="179">
        <f>IF($C291=$D$2,'FLETES (#) MAYO'!O291*O$2,IF($C291=$D$3,'FLETES (#) MAYO'!O291*O$3,IF($C291=$D$4,'FLETES (#) MAYO'!O291*O$4,IF($C291=$D$5,'FLETES (#) MAYO'!O291*O$5,0))))</f>
        <v>0</v>
      </c>
      <c r="P291" s="179">
        <f>IF($C291=$D$2,'FLETES (#) MAYO'!P291*P$2,IF($C291=$D$3,'FLETES (#) MAYO'!P291*P$3,IF($C291=$D$4,'FLETES (#) MAYO'!P291*P$4,IF($C291=$D$5,'FLETES (#) MAYO'!P291*P$5,0))))</f>
        <v>0</v>
      </c>
      <c r="Q291" s="179">
        <f>IF($C291=$D$2,'FLETES (#) MAYO'!Q291*Q$2,IF($C291=$D$3,'FLETES (#) MAYO'!Q291*Q$3,IF($C291=$D$4,'FLETES (#) MAYO'!Q291*Q$4,IF($C291=$D$5,'FLETES (#) MAYO'!Q291*Q$5,0))))</f>
        <v>0</v>
      </c>
      <c r="R291" s="179">
        <f>IF($C291=$D$2,'FLETES (#) MAYO'!R291*R$2,IF($C291=$D$3,'FLETES (#) MAYO'!R291*R$3,IF($C291=$D$4,'FLETES (#) MAYO'!R291*R$4,IF($C291=$D$5,'FLETES (#) MAYO'!R291*R$5,0))))</f>
        <v>0</v>
      </c>
      <c r="S291" s="179">
        <f>IF($C291=$D$2,'FLETES (#) MAYO'!S291*S$2,IF($C291=$D$3,'FLETES (#) MAYO'!S291*S$3,IF($C291=$D$4,'FLETES (#) MAYO'!S291*S$4,IF($C291=$D$5,'FLETES (#) MAYO'!S291*S$5,0))))</f>
        <v>0</v>
      </c>
      <c r="T291" s="179">
        <f>IF($C291=$D$2,'FLETES (#) MAYO'!T291*T$2,IF($C291=$D$3,'FLETES (#) MAYO'!T291*T$3,IF($C291=$D$4,'FLETES (#) MAYO'!T291*T$4,IF($C291=$D$5,'FLETES (#) MAYO'!T291*T$5,0))))</f>
        <v>0</v>
      </c>
      <c r="U291" s="179">
        <f>IF($C291=$D$2,'FLETES (#) MAYO'!U291*U$2,IF($C291=$D$3,'FLETES (#) MAYO'!U291*U$3,IF($C291=$D$4,'FLETES (#) MAYO'!U291*U$4,IF($C291=$D$5,'FLETES (#) MAYO'!U291*U$5,0))))</f>
        <v>0</v>
      </c>
      <c r="V291" s="179">
        <f>IF($C291=$D$2,'FLETES (#) MAYO'!V291*V$2,IF($C291=$D$3,'FLETES (#) MAYO'!V291*V$3,IF($C291=$D$4,'FLETES (#) MAYO'!V291*V$4,IF($C291=$D$5,'FLETES (#) MAYO'!V291*V$5,0))))</f>
        <v>0</v>
      </c>
      <c r="W291" s="179">
        <f>IF($C291=$D$2,'FLETES (#) MAYO'!W291*W$2,IF($C291=$D$3,'FLETES (#) MAYO'!W291*W$3,IF($C291=$D$4,'FLETES (#) MAYO'!W291*W$4,IF($C291=$D$5,'FLETES (#) MAYO'!W291*W$5,0))))</f>
        <v>0</v>
      </c>
      <c r="X291" s="179">
        <f>IF($C291=$D$2,'FLETES (#) MAYO'!X291*X$2,IF($C291=$D$3,'FLETES (#) MAYO'!X291*X$3,IF($C291=$D$4,'FLETES (#) MAYO'!X291*X$4,IF($C291=$D$5,'FLETES (#) MAYO'!X291*X$5,0))))</f>
        <v>0</v>
      </c>
      <c r="Y291" s="179">
        <f>IF($C291=$D$2,'FLETES (#) MAYO'!Y291*Y$2,IF($C291=$D$3,'FLETES (#) MAYO'!Y291*Y$3,IF($C291=$D$4,'FLETES (#) MAYO'!Y291*Y$4,IF($C291=$D$5,'FLETES (#) MAYO'!Y291*Y$5,0))))</f>
        <v>0</v>
      </c>
      <c r="Z291" s="179">
        <f>IF($C291=$D$2,'FLETES (#) MAYO'!Z291*Z$2,IF($C291=$D$3,'FLETES (#) MAYO'!Z291*Z$3,IF($C291=$D$4,'FLETES (#) MAYO'!Z291*Z$4,IF($C291=$D$5,'FLETES (#) MAYO'!Z291*Z$5,0))))</f>
        <v>0</v>
      </c>
      <c r="AA291" s="179">
        <f>IF($C291=$D$2,'FLETES (#) MAYO'!AA291*AA$2,IF($C291=$D$3,'FLETES (#) MAYO'!AA291*AA$3,IF($C291=$D$4,'FLETES (#) MAYO'!AA291*AA$4,IF($C291=$D$5,'FLETES (#) MAYO'!AA291*AA$5,0))))</f>
        <v>0</v>
      </c>
      <c r="AB291" s="179">
        <f>IF($C291=$D$2,'FLETES (#) MAYO'!AB291*AB$2,IF($C291=$D$3,'FLETES (#) MAYO'!AB291*AB$3,IF($C291=$D$4,'FLETES (#) MAYO'!AB291*AB$4,IF($C291=$D$5,'FLETES (#) MAYO'!AB291*AB$5,0))))</f>
        <v>0</v>
      </c>
      <c r="AC291" s="179">
        <f>IF($C291=$D$2,'FLETES (#) MAYO'!AC291*AC$2,IF($C291=$D$3,'FLETES (#) MAYO'!AC291*AC$3,IF($C291=$D$4,'FLETES (#) MAYO'!AC291*AC$4,IF($C291=$D$5,'FLETES (#) MAYO'!AC291*AC$5,0))))</f>
        <v>0</v>
      </c>
      <c r="AD291" s="179">
        <f>IF($C291=$D$2,'FLETES (#) MAYO'!AD291*AD$2,IF($C291=$D$3,'FLETES (#) MAYO'!AD291*AD$3,IF($C291=$D$4,'FLETES (#) MAYO'!AD291*AD$4,IF($C291=$D$5,'FLETES (#) MAYO'!AD291*AD$5,0))))</f>
        <v>0</v>
      </c>
      <c r="AE291" s="179">
        <f>IF($C291=$D$2,'FLETES (#) MAYO'!AE291*AE$2,IF($C291=$D$3,'FLETES (#) MAYO'!AE291*AE$3,IF($C291=$D$4,'FLETES (#) MAYO'!AE291*AE$4,IF($C291=$D$5,'FLETES (#) MAYO'!AE291*AE$5,0))))</f>
        <v>0</v>
      </c>
      <c r="AF291" s="179">
        <f>IF($C291=$D$2,'FLETES (#) MAYO'!AF291*AF$2,IF($C291=$D$3,'FLETES (#) MAYO'!AF291*AF$3,IF($C291=$D$4,'FLETES (#) MAYO'!AF291*AF$4,IF($C291=$D$5,'FLETES (#) MAYO'!AF291*AF$5,0))))</f>
        <v>0</v>
      </c>
      <c r="AG291" s="179">
        <f>IF($C291=$D$2,'FLETES (#) MAYO'!AG291*AG$2,IF($C291=$D$3,'FLETES (#) MAYO'!AG291*AG$3,IF($C291=$D$4,'FLETES (#) MAYO'!AG291*AG$4,IF($C291=$D$5,'FLETES (#) MAYO'!AG291*AG$5,0))))</f>
        <v>0</v>
      </c>
      <c r="AH291" s="179">
        <f>IF($C291=$D$2,'FLETES (#) MAYO'!AH291*AH$2,IF($C291=$D$3,'FLETES (#) MAYO'!AH291*AH$3,IF($C291=$D$4,'FLETES (#) MAYO'!AH291*AH$4,IF($C291=$D$5,'FLETES (#) MAYO'!AH291*AH$5,0))))</f>
        <v>0</v>
      </c>
      <c r="AI291" s="179">
        <f>IF($C291=$D$2,'FLETES (#) MAYO'!AI291*AI$2,IF($C291=$D$3,'FLETES (#) MAYO'!AI291*AI$3,IF($C291=$D$4,'FLETES (#) MAYO'!AI291*AI$4,IF($C291=$D$5,'FLETES (#) MAYO'!AI291*AI$5,0))))</f>
        <v>0</v>
      </c>
      <c r="AJ291" s="179">
        <f>IF($C291=$D$2,'FLETES (#) MAYO'!AJ291*AJ$2,IF($C291=$D$3,'FLETES (#) MAYO'!AJ291*AJ$3,IF($C291=$D$4,'FLETES (#) MAYO'!AJ291*AJ$4,IF($C291=$D$5,'FLETES (#) MAYO'!AJ291*AJ$5,0))))</f>
        <v>0</v>
      </c>
      <c r="AK291" s="179">
        <f>IF($C291=$D$2,'FLETES (#) MAYO'!AK291*AK$2,IF($C291=$D$3,'FLETES (#) MAYO'!AK291*AK$3,IF($C291=$D$4,'FLETES (#) MAYO'!AK291*AK$4,IF($C291=$D$5,'FLETES (#) MAYO'!AK291*AK$5,0))))</f>
        <v>0</v>
      </c>
      <c r="AL291" s="179">
        <f>IF($C291=$D$2,'FLETES (#) MAYO'!AL291*AL$2,IF($C291=$D$3,'FLETES (#) MAYO'!AL291*AL$3,IF($C291=$D$4,'FLETES (#) MAYO'!AL291*AL$4,IF($C291=$D$5,'FLETES (#) MAYO'!AL291*AL$5,0))))</f>
        <v>0</v>
      </c>
      <c r="AM291" s="179">
        <f>IF($C291=$D$2,'FLETES (#) MAYO'!AM291*AM$2,IF($C291=$D$3,'FLETES (#) MAYO'!AM291*AM$3,IF($C291=$D$4,'FLETES (#) MAYO'!AM291*AM$4,IF($C291=$D$5,'FLETES (#) MAYO'!AM291*AM$5,0))))</f>
        <v>0</v>
      </c>
    </row>
    <row r="292" spans="1:39">
      <c r="A292" s="141"/>
      <c r="B292" s="165"/>
      <c r="C292" s="165"/>
      <c r="D292" s="178">
        <f t="shared" si="0"/>
        <v>0</v>
      </c>
      <c r="E292" s="179">
        <f>IF($C292=$D$2,'FLETES (#) MAYO'!E292*E$2,IF($C292=$D$3,'FLETES (#) MAYO'!E292*E$3,IF($C292=$D$4,'FLETES (#) MAYO'!E292*E$4,IF($C292=$D$5,'FLETES (#) MAYO'!E292*E$5,0))))</f>
        <v>0</v>
      </c>
      <c r="F292" s="179">
        <f>IF($C292=$D$2,'FLETES (#) MAYO'!F292*F$2,IF($C292=$D$3,'FLETES (#) MAYO'!F292*F$3,IF($C292=$D$4,'FLETES (#) MAYO'!F292*F$4,IF($C292=$D$5,'FLETES (#) MAYO'!F292*F$5,0))))</f>
        <v>0</v>
      </c>
      <c r="G292" s="179">
        <f>IF($C292=$D$2,'FLETES (#) MAYO'!G292*G$2,IF($C292=$D$3,'FLETES (#) MAYO'!G292*G$3,IF($C292=$D$4,'FLETES (#) MAYO'!G292*G$4,IF($C292=$D$5,'FLETES (#) MAYO'!G292*G$5,0))))</f>
        <v>0</v>
      </c>
      <c r="H292" s="179">
        <f>IF($C292=$D$2,'FLETES (#) MAYO'!H292*H$2,IF($C292=$D$3,'FLETES (#) MAYO'!H292*H$3,IF($C292=$D$4,'FLETES (#) MAYO'!H292*H$4,IF($C292=$D$5,'FLETES (#) MAYO'!H292*H$5,0))))</f>
        <v>0</v>
      </c>
      <c r="I292" s="179">
        <f>IF($C292=$D$2,'FLETES (#) MAYO'!I292*I$2,IF($C292=$D$3,'FLETES (#) MAYO'!I292*I$3,IF($C292=$D$4,'FLETES (#) MAYO'!I292*I$4,IF($C292=$D$5,'FLETES (#) MAYO'!I292*I$5,0))))</f>
        <v>0</v>
      </c>
      <c r="J292" s="179">
        <f>IF($C292=$D$2,'FLETES (#) MAYO'!J292*J$2,IF($C292=$D$3,'FLETES (#) MAYO'!J292*J$3,IF($C292=$D$4,'FLETES (#) MAYO'!J292*J$4,IF($C292=$D$5,'FLETES (#) MAYO'!J292*J$5,0))))</f>
        <v>0</v>
      </c>
      <c r="K292" s="179">
        <f>IF($C292=$D$2,'FLETES (#) MAYO'!K292*K$2,IF($C292=$D$3,'FLETES (#) MAYO'!K292*K$3,IF($C292=$D$4,'FLETES (#) MAYO'!K292*K$4,IF($C292=$D$5,'FLETES (#) MAYO'!K292*K$5,0))))</f>
        <v>0</v>
      </c>
      <c r="L292" s="179">
        <f>IF($C292=$D$2,'FLETES (#) MAYO'!L292*L$2,IF($C292=$D$3,'FLETES (#) MAYO'!L292*L$3,IF($C292=$D$4,'FLETES (#) MAYO'!L292*L$4,IF($C292=$D$5,'FLETES (#) MAYO'!L292*L$5,0))))</f>
        <v>0</v>
      </c>
      <c r="M292" s="179">
        <f>IF($C292=$D$2,'FLETES (#) MAYO'!M292*M$2,IF($C292=$D$3,'FLETES (#) MAYO'!M292*M$3,IF($C292=$D$4,'FLETES (#) MAYO'!M292*M$4,IF($C292=$D$5,'FLETES (#) MAYO'!M292*M$5,0))))</f>
        <v>0</v>
      </c>
      <c r="N292" s="179">
        <f>IF($C292=$D$2,'FLETES (#) MAYO'!N292*N$2,IF($C292=$D$3,'FLETES (#) MAYO'!N292*N$3,IF($C292=$D$4,'FLETES (#) MAYO'!N292*N$4,IF($C292=$D$5,'FLETES (#) MAYO'!N292*N$5,0))))</f>
        <v>0</v>
      </c>
      <c r="O292" s="179">
        <f>IF($C292=$D$2,'FLETES (#) MAYO'!O292*O$2,IF($C292=$D$3,'FLETES (#) MAYO'!O292*O$3,IF($C292=$D$4,'FLETES (#) MAYO'!O292*O$4,IF($C292=$D$5,'FLETES (#) MAYO'!O292*O$5,0))))</f>
        <v>0</v>
      </c>
      <c r="P292" s="179">
        <f>IF($C292=$D$2,'FLETES (#) MAYO'!P292*P$2,IF($C292=$D$3,'FLETES (#) MAYO'!P292*P$3,IF($C292=$D$4,'FLETES (#) MAYO'!P292*P$4,IF($C292=$D$5,'FLETES (#) MAYO'!P292*P$5,0))))</f>
        <v>0</v>
      </c>
      <c r="Q292" s="179">
        <f>IF($C292=$D$2,'FLETES (#) MAYO'!Q292*Q$2,IF($C292=$D$3,'FLETES (#) MAYO'!Q292*Q$3,IF($C292=$D$4,'FLETES (#) MAYO'!Q292*Q$4,IF($C292=$D$5,'FLETES (#) MAYO'!Q292*Q$5,0))))</f>
        <v>0</v>
      </c>
      <c r="R292" s="179">
        <f>IF($C292=$D$2,'FLETES (#) MAYO'!R292*R$2,IF($C292=$D$3,'FLETES (#) MAYO'!R292*R$3,IF($C292=$D$4,'FLETES (#) MAYO'!R292*R$4,IF($C292=$D$5,'FLETES (#) MAYO'!R292*R$5,0))))</f>
        <v>0</v>
      </c>
      <c r="S292" s="179">
        <f>IF($C292=$D$2,'FLETES (#) MAYO'!S292*S$2,IF($C292=$D$3,'FLETES (#) MAYO'!S292*S$3,IF($C292=$D$4,'FLETES (#) MAYO'!S292*S$4,IF($C292=$D$5,'FLETES (#) MAYO'!S292*S$5,0))))</f>
        <v>0</v>
      </c>
      <c r="T292" s="179">
        <f>IF($C292=$D$2,'FLETES (#) MAYO'!T292*T$2,IF($C292=$D$3,'FLETES (#) MAYO'!T292*T$3,IF($C292=$D$4,'FLETES (#) MAYO'!T292*T$4,IF($C292=$D$5,'FLETES (#) MAYO'!T292*T$5,0))))</f>
        <v>0</v>
      </c>
      <c r="U292" s="179">
        <f>IF($C292=$D$2,'FLETES (#) MAYO'!U292*U$2,IF($C292=$D$3,'FLETES (#) MAYO'!U292*U$3,IF($C292=$D$4,'FLETES (#) MAYO'!U292*U$4,IF($C292=$D$5,'FLETES (#) MAYO'!U292*U$5,0))))</f>
        <v>0</v>
      </c>
      <c r="V292" s="179">
        <f>IF($C292=$D$2,'FLETES (#) MAYO'!V292*V$2,IF($C292=$D$3,'FLETES (#) MAYO'!V292*V$3,IF($C292=$D$4,'FLETES (#) MAYO'!V292*V$4,IF($C292=$D$5,'FLETES (#) MAYO'!V292*V$5,0))))</f>
        <v>0</v>
      </c>
      <c r="W292" s="179">
        <f>IF($C292=$D$2,'FLETES (#) MAYO'!W292*W$2,IF($C292=$D$3,'FLETES (#) MAYO'!W292*W$3,IF($C292=$D$4,'FLETES (#) MAYO'!W292*W$4,IF($C292=$D$5,'FLETES (#) MAYO'!W292*W$5,0))))</f>
        <v>0</v>
      </c>
      <c r="X292" s="179">
        <f>IF($C292=$D$2,'FLETES (#) MAYO'!X292*X$2,IF($C292=$D$3,'FLETES (#) MAYO'!X292*X$3,IF($C292=$D$4,'FLETES (#) MAYO'!X292*X$4,IF($C292=$D$5,'FLETES (#) MAYO'!X292*X$5,0))))</f>
        <v>0</v>
      </c>
      <c r="Y292" s="179">
        <f>IF($C292=$D$2,'FLETES (#) MAYO'!Y292*Y$2,IF($C292=$D$3,'FLETES (#) MAYO'!Y292*Y$3,IF($C292=$D$4,'FLETES (#) MAYO'!Y292*Y$4,IF($C292=$D$5,'FLETES (#) MAYO'!Y292*Y$5,0))))</f>
        <v>0</v>
      </c>
      <c r="Z292" s="179">
        <f>IF($C292=$D$2,'FLETES (#) MAYO'!Z292*Z$2,IF($C292=$D$3,'FLETES (#) MAYO'!Z292*Z$3,IF($C292=$D$4,'FLETES (#) MAYO'!Z292*Z$4,IF($C292=$D$5,'FLETES (#) MAYO'!Z292*Z$5,0))))</f>
        <v>0</v>
      </c>
      <c r="AA292" s="179">
        <f>IF($C292=$D$2,'FLETES (#) MAYO'!AA292*AA$2,IF($C292=$D$3,'FLETES (#) MAYO'!AA292*AA$3,IF($C292=$D$4,'FLETES (#) MAYO'!AA292*AA$4,IF($C292=$D$5,'FLETES (#) MAYO'!AA292*AA$5,0))))</f>
        <v>0</v>
      </c>
      <c r="AB292" s="179">
        <f>IF($C292=$D$2,'FLETES (#) MAYO'!AB292*AB$2,IF($C292=$D$3,'FLETES (#) MAYO'!AB292*AB$3,IF($C292=$D$4,'FLETES (#) MAYO'!AB292*AB$4,IF($C292=$D$5,'FLETES (#) MAYO'!AB292*AB$5,0))))</f>
        <v>0</v>
      </c>
      <c r="AC292" s="179">
        <f>IF($C292=$D$2,'FLETES (#) MAYO'!AC292*AC$2,IF($C292=$D$3,'FLETES (#) MAYO'!AC292*AC$3,IF($C292=$D$4,'FLETES (#) MAYO'!AC292*AC$4,IF($C292=$D$5,'FLETES (#) MAYO'!AC292*AC$5,0))))</f>
        <v>0</v>
      </c>
      <c r="AD292" s="179">
        <f>IF($C292=$D$2,'FLETES (#) MAYO'!AD292*AD$2,IF($C292=$D$3,'FLETES (#) MAYO'!AD292*AD$3,IF($C292=$D$4,'FLETES (#) MAYO'!AD292*AD$4,IF($C292=$D$5,'FLETES (#) MAYO'!AD292*AD$5,0))))</f>
        <v>0</v>
      </c>
      <c r="AE292" s="179">
        <f>IF($C292=$D$2,'FLETES (#) MAYO'!AE292*AE$2,IF($C292=$D$3,'FLETES (#) MAYO'!AE292*AE$3,IF($C292=$D$4,'FLETES (#) MAYO'!AE292*AE$4,IF($C292=$D$5,'FLETES (#) MAYO'!AE292*AE$5,0))))</f>
        <v>0</v>
      </c>
      <c r="AF292" s="179">
        <f>IF($C292=$D$2,'FLETES (#) MAYO'!AF292*AF$2,IF($C292=$D$3,'FLETES (#) MAYO'!AF292*AF$3,IF($C292=$D$4,'FLETES (#) MAYO'!AF292*AF$4,IF($C292=$D$5,'FLETES (#) MAYO'!AF292*AF$5,0))))</f>
        <v>0</v>
      </c>
      <c r="AG292" s="179">
        <f>IF($C292=$D$2,'FLETES (#) MAYO'!AG292*AG$2,IF($C292=$D$3,'FLETES (#) MAYO'!AG292*AG$3,IF($C292=$D$4,'FLETES (#) MAYO'!AG292*AG$4,IF($C292=$D$5,'FLETES (#) MAYO'!AG292*AG$5,0))))</f>
        <v>0</v>
      </c>
      <c r="AH292" s="179">
        <f>IF($C292=$D$2,'FLETES (#) MAYO'!AH292*AH$2,IF($C292=$D$3,'FLETES (#) MAYO'!AH292*AH$3,IF($C292=$D$4,'FLETES (#) MAYO'!AH292*AH$4,IF($C292=$D$5,'FLETES (#) MAYO'!AH292*AH$5,0))))</f>
        <v>0</v>
      </c>
      <c r="AI292" s="179">
        <f>IF($C292=$D$2,'FLETES (#) MAYO'!AI292*AI$2,IF($C292=$D$3,'FLETES (#) MAYO'!AI292*AI$3,IF($C292=$D$4,'FLETES (#) MAYO'!AI292*AI$4,IF($C292=$D$5,'FLETES (#) MAYO'!AI292*AI$5,0))))</f>
        <v>0</v>
      </c>
      <c r="AJ292" s="179">
        <f>IF($C292=$D$2,'FLETES (#) MAYO'!AJ292*AJ$2,IF($C292=$D$3,'FLETES (#) MAYO'!AJ292*AJ$3,IF($C292=$D$4,'FLETES (#) MAYO'!AJ292*AJ$4,IF($C292=$D$5,'FLETES (#) MAYO'!AJ292*AJ$5,0))))</f>
        <v>0</v>
      </c>
      <c r="AK292" s="179">
        <f>IF($C292=$D$2,'FLETES (#) MAYO'!AK292*AK$2,IF($C292=$D$3,'FLETES (#) MAYO'!AK292*AK$3,IF($C292=$D$4,'FLETES (#) MAYO'!AK292*AK$4,IF($C292=$D$5,'FLETES (#) MAYO'!AK292*AK$5,0))))</f>
        <v>0</v>
      </c>
      <c r="AL292" s="179">
        <f>IF($C292=$D$2,'FLETES (#) MAYO'!AL292*AL$2,IF($C292=$D$3,'FLETES (#) MAYO'!AL292*AL$3,IF($C292=$D$4,'FLETES (#) MAYO'!AL292*AL$4,IF($C292=$D$5,'FLETES (#) MAYO'!AL292*AL$5,0))))</f>
        <v>0</v>
      </c>
      <c r="AM292" s="179">
        <f>IF($C292=$D$2,'FLETES (#) MAYO'!AM292*AM$2,IF($C292=$D$3,'FLETES (#) MAYO'!AM292*AM$3,IF($C292=$D$4,'FLETES (#) MAYO'!AM292*AM$4,IF($C292=$D$5,'FLETES (#) MAYO'!AM292*AM$5,0))))</f>
        <v>0</v>
      </c>
    </row>
    <row r="293" spans="1:39">
      <c r="A293" s="141"/>
      <c r="B293" s="165"/>
      <c r="C293" s="165"/>
      <c r="D293" s="178">
        <f t="shared" si="0"/>
        <v>0</v>
      </c>
      <c r="E293" s="179">
        <f>IF($C293=$D$2,'FLETES (#) MAYO'!E293*E$2,IF($C293=$D$3,'FLETES (#) MAYO'!E293*E$3,IF($C293=$D$4,'FLETES (#) MAYO'!E293*E$4,IF($C293=$D$5,'FLETES (#) MAYO'!E293*E$5,0))))</f>
        <v>0</v>
      </c>
      <c r="F293" s="179">
        <f>IF($C293=$D$2,'FLETES (#) MAYO'!F293*F$2,IF($C293=$D$3,'FLETES (#) MAYO'!F293*F$3,IF($C293=$D$4,'FLETES (#) MAYO'!F293*F$4,IF($C293=$D$5,'FLETES (#) MAYO'!F293*F$5,0))))</f>
        <v>0</v>
      </c>
      <c r="G293" s="179">
        <f>IF($C293=$D$2,'FLETES (#) MAYO'!G293*G$2,IF($C293=$D$3,'FLETES (#) MAYO'!G293*G$3,IF($C293=$D$4,'FLETES (#) MAYO'!G293*G$4,IF($C293=$D$5,'FLETES (#) MAYO'!G293*G$5,0))))</f>
        <v>0</v>
      </c>
      <c r="H293" s="179">
        <f>IF($C293=$D$2,'FLETES (#) MAYO'!H293*H$2,IF($C293=$D$3,'FLETES (#) MAYO'!H293*H$3,IF($C293=$D$4,'FLETES (#) MAYO'!H293*H$4,IF($C293=$D$5,'FLETES (#) MAYO'!H293*H$5,0))))</f>
        <v>0</v>
      </c>
      <c r="I293" s="179">
        <f>IF($C293=$D$2,'FLETES (#) MAYO'!I293*I$2,IF($C293=$D$3,'FLETES (#) MAYO'!I293*I$3,IF($C293=$D$4,'FLETES (#) MAYO'!I293*I$4,IF($C293=$D$5,'FLETES (#) MAYO'!I293*I$5,0))))</f>
        <v>0</v>
      </c>
      <c r="J293" s="179">
        <f>IF($C293=$D$2,'FLETES (#) MAYO'!J293*J$2,IF($C293=$D$3,'FLETES (#) MAYO'!J293*J$3,IF($C293=$D$4,'FLETES (#) MAYO'!J293*J$4,IF($C293=$D$5,'FLETES (#) MAYO'!J293*J$5,0))))</f>
        <v>0</v>
      </c>
      <c r="K293" s="179">
        <f>IF($C293=$D$2,'FLETES (#) MAYO'!K293*K$2,IF($C293=$D$3,'FLETES (#) MAYO'!K293*K$3,IF($C293=$D$4,'FLETES (#) MAYO'!K293*K$4,IF($C293=$D$5,'FLETES (#) MAYO'!K293*K$5,0))))</f>
        <v>0</v>
      </c>
      <c r="L293" s="179">
        <f>IF($C293=$D$2,'FLETES (#) MAYO'!L293*L$2,IF($C293=$D$3,'FLETES (#) MAYO'!L293*L$3,IF($C293=$D$4,'FLETES (#) MAYO'!L293*L$4,IF($C293=$D$5,'FLETES (#) MAYO'!L293*L$5,0))))</f>
        <v>0</v>
      </c>
      <c r="M293" s="179">
        <f>IF($C293=$D$2,'FLETES (#) MAYO'!M293*M$2,IF($C293=$D$3,'FLETES (#) MAYO'!M293*M$3,IF($C293=$D$4,'FLETES (#) MAYO'!M293*M$4,IF($C293=$D$5,'FLETES (#) MAYO'!M293*M$5,0))))</f>
        <v>0</v>
      </c>
      <c r="N293" s="179">
        <f>IF($C293=$D$2,'FLETES (#) MAYO'!N293*N$2,IF($C293=$D$3,'FLETES (#) MAYO'!N293*N$3,IF($C293=$D$4,'FLETES (#) MAYO'!N293*N$4,IF($C293=$D$5,'FLETES (#) MAYO'!N293*N$5,0))))</f>
        <v>0</v>
      </c>
      <c r="O293" s="179">
        <f>IF($C293=$D$2,'FLETES (#) MAYO'!O293*O$2,IF($C293=$D$3,'FLETES (#) MAYO'!O293*O$3,IF($C293=$D$4,'FLETES (#) MAYO'!O293*O$4,IF($C293=$D$5,'FLETES (#) MAYO'!O293*O$5,0))))</f>
        <v>0</v>
      </c>
      <c r="P293" s="179">
        <f>IF($C293=$D$2,'FLETES (#) MAYO'!P293*P$2,IF($C293=$D$3,'FLETES (#) MAYO'!P293*P$3,IF($C293=$D$4,'FLETES (#) MAYO'!P293*P$4,IF($C293=$D$5,'FLETES (#) MAYO'!P293*P$5,0))))</f>
        <v>0</v>
      </c>
      <c r="Q293" s="179">
        <f>IF($C293=$D$2,'FLETES (#) MAYO'!Q293*Q$2,IF($C293=$D$3,'FLETES (#) MAYO'!Q293*Q$3,IF($C293=$D$4,'FLETES (#) MAYO'!Q293*Q$4,IF($C293=$D$5,'FLETES (#) MAYO'!Q293*Q$5,0))))</f>
        <v>0</v>
      </c>
      <c r="R293" s="179">
        <f>IF($C293=$D$2,'FLETES (#) MAYO'!R293*R$2,IF($C293=$D$3,'FLETES (#) MAYO'!R293*R$3,IF($C293=$D$4,'FLETES (#) MAYO'!R293*R$4,IF($C293=$D$5,'FLETES (#) MAYO'!R293*R$5,0))))</f>
        <v>0</v>
      </c>
      <c r="S293" s="179">
        <f>IF($C293=$D$2,'FLETES (#) MAYO'!S293*S$2,IF($C293=$D$3,'FLETES (#) MAYO'!S293*S$3,IF($C293=$D$4,'FLETES (#) MAYO'!S293*S$4,IF($C293=$D$5,'FLETES (#) MAYO'!S293*S$5,0))))</f>
        <v>0</v>
      </c>
      <c r="T293" s="179">
        <f>IF($C293=$D$2,'FLETES (#) MAYO'!T293*T$2,IF($C293=$D$3,'FLETES (#) MAYO'!T293*T$3,IF($C293=$D$4,'FLETES (#) MAYO'!T293*T$4,IF($C293=$D$5,'FLETES (#) MAYO'!T293*T$5,0))))</f>
        <v>0</v>
      </c>
      <c r="U293" s="179">
        <f>IF($C293=$D$2,'FLETES (#) MAYO'!U293*U$2,IF($C293=$D$3,'FLETES (#) MAYO'!U293*U$3,IF($C293=$D$4,'FLETES (#) MAYO'!U293*U$4,IF($C293=$D$5,'FLETES (#) MAYO'!U293*U$5,0))))</f>
        <v>0</v>
      </c>
      <c r="V293" s="179">
        <f>IF($C293=$D$2,'FLETES (#) MAYO'!V293*V$2,IF($C293=$D$3,'FLETES (#) MAYO'!V293*V$3,IF($C293=$D$4,'FLETES (#) MAYO'!V293*V$4,IF($C293=$D$5,'FLETES (#) MAYO'!V293*V$5,0))))</f>
        <v>0</v>
      </c>
      <c r="W293" s="179">
        <f>IF($C293=$D$2,'FLETES (#) MAYO'!W293*W$2,IF($C293=$D$3,'FLETES (#) MAYO'!W293*W$3,IF($C293=$D$4,'FLETES (#) MAYO'!W293*W$4,IF($C293=$D$5,'FLETES (#) MAYO'!W293*W$5,0))))</f>
        <v>0</v>
      </c>
      <c r="X293" s="179">
        <f>IF($C293=$D$2,'FLETES (#) MAYO'!X293*X$2,IF($C293=$D$3,'FLETES (#) MAYO'!X293*X$3,IF($C293=$D$4,'FLETES (#) MAYO'!X293*X$4,IF($C293=$D$5,'FLETES (#) MAYO'!X293*X$5,0))))</f>
        <v>0</v>
      </c>
      <c r="Y293" s="179">
        <f>IF($C293=$D$2,'FLETES (#) MAYO'!Y293*Y$2,IF($C293=$D$3,'FLETES (#) MAYO'!Y293*Y$3,IF($C293=$D$4,'FLETES (#) MAYO'!Y293*Y$4,IF($C293=$D$5,'FLETES (#) MAYO'!Y293*Y$5,0))))</f>
        <v>0</v>
      </c>
      <c r="Z293" s="179">
        <f>IF($C293=$D$2,'FLETES (#) MAYO'!Z293*Z$2,IF($C293=$D$3,'FLETES (#) MAYO'!Z293*Z$3,IF($C293=$D$4,'FLETES (#) MAYO'!Z293*Z$4,IF($C293=$D$5,'FLETES (#) MAYO'!Z293*Z$5,0))))</f>
        <v>0</v>
      </c>
      <c r="AA293" s="179">
        <f>IF($C293=$D$2,'FLETES (#) MAYO'!AA293*AA$2,IF($C293=$D$3,'FLETES (#) MAYO'!AA293*AA$3,IF($C293=$D$4,'FLETES (#) MAYO'!AA293*AA$4,IF($C293=$D$5,'FLETES (#) MAYO'!AA293*AA$5,0))))</f>
        <v>0</v>
      </c>
      <c r="AB293" s="179">
        <f>IF($C293=$D$2,'FLETES (#) MAYO'!AB293*AB$2,IF($C293=$D$3,'FLETES (#) MAYO'!AB293*AB$3,IF($C293=$D$4,'FLETES (#) MAYO'!AB293*AB$4,IF($C293=$D$5,'FLETES (#) MAYO'!AB293*AB$5,0))))</f>
        <v>0</v>
      </c>
      <c r="AC293" s="179">
        <f>IF($C293=$D$2,'FLETES (#) MAYO'!AC293*AC$2,IF($C293=$D$3,'FLETES (#) MAYO'!AC293*AC$3,IF($C293=$D$4,'FLETES (#) MAYO'!AC293*AC$4,IF($C293=$D$5,'FLETES (#) MAYO'!AC293*AC$5,0))))</f>
        <v>0</v>
      </c>
      <c r="AD293" s="179">
        <f>IF($C293=$D$2,'FLETES (#) MAYO'!AD293*AD$2,IF($C293=$D$3,'FLETES (#) MAYO'!AD293*AD$3,IF($C293=$D$4,'FLETES (#) MAYO'!AD293*AD$4,IF($C293=$D$5,'FLETES (#) MAYO'!AD293*AD$5,0))))</f>
        <v>0</v>
      </c>
      <c r="AE293" s="179">
        <f>IF($C293=$D$2,'FLETES (#) MAYO'!AE293*AE$2,IF($C293=$D$3,'FLETES (#) MAYO'!AE293*AE$3,IF($C293=$D$4,'FLETES (#) MAYO'!AE293*AE$4,IF($C293=$D$5,'FLETES (#) MAYO'!AE293*AE$5,0))))</f>
        <v>0</v>
      </c>
      <c r="AF293" s="179">
        <f>IF($C293=$D$2,'FLETES (#) MAYO'!AF293*AF$2,IF($C293=$D$3,'FLETES (#) MAYO'!AF293*AF$3,IF($C293=$D$4,'FLETES (#) MAYO'!AF293*AF$4,IF($C293=$D$5,'FLETES (#) MAYO'!AF293*AF$5,0))))</f>
        <v>0</v>
      </c>
      <c r="AG293" s="179">
        <f>IF($C293=$D$2,'FLETES (#) MAYO'!AG293*AG$2,IF($C293=$D$3,'FLETES (#) MAYO'!AG293*AG$3,IF($C293=$D$4,'FLETES (#) MAYO'!AG293*AG$4,IF($C293=$D$5,'FLETES (#) MAYO'!AG293*AG$5,0))))</f>
        <v>0</v>
      </c>
      <c r="AH293" s="179">
        <f>IF($C293=$D$2,'FLETES (#) MAYO'!AH293*AH$2,IF($C293=$D$3,'FLETES (#) MAYO'!AH293*AH$3,IF($C293=$D$4,'FLETES (#) MAYO'!AH293*AH$4,IF($C293=$D$5,'FLETES (#) MAYO'!AH293*AH$5,0))))</f>
        <v>0</v>
      </c>
      <c r="AI293" s="179">
        <f>IF($C293=$D$2,'FLETES (#) MAYO'!AI293*AI$2,IF($C293=$D$3,'FLETES (#) MAYO'!AI293*AI$3,IF($C293=$D$4,'FLETES (#) MAYO'!AI293*AI$4,IF($C293=$D$5,'FLETES (#) MAYO'!AI293*AI$5,0))))</f>
        <v>0</v>
      </c>
      <c r="AJ293" s="179">
        <f>IF($C293=$D$2,'FLETES (#) MAYO'!AJ293*AJ$2,IF($C293=$D$3,'FLETES (#) MAYO'!AJ293*AJ$3,IF($C293=$D$4,'FLETES (#) MAYO'!AJ293*AJ$4,IF($C293=$D$5,'FLETES (#) MAYO'!AJ293*AJ$5,0))))</f>
        <v>0</v>
      </c>
      <c r="AK293" s="179">
        <f>IF($C293=$D$2,'FLETES (#) MAYO'!AK293*AK$2,IF($C293=$D$3,'FLETES (#) MAYO'!AK293*AK$3,IF($C293=$D$4,'FLETES (#) MAYO'!AK293*AK$4,IF($C293=$D$5,'FLETES (#) MAYO'!AK293*AK$5,0))))</f>
        <v>0</v>
      </c>
      <c r="AL293" s="179">
        <f>IF($C293=$D$2,'FLETES (#) MAYO'!AL293*AL$2,IF($C293=$D$3,'FLETES (#) MAYO'!AL293*AL$3,IF($C293=$D$4,'FLETES (#) MAYO'!AL293*AL$4,IF($C293=$D$5,'FLETES (#) MAYO'!AL293*AL$5,0))))</f>
        <v>0</v>
      </c>
      <c r="AM293" s="179">
        <f>IF($C293=$D$2,'FLETES (#) MAYO'!AM293*AM$2,IF($C293=$D$3,'FLETES (#) MAYO'!AM293*AM$3,IF($C293=$D$4,'FLETES (#) MAYO'!AM293*AM$4,IF($C293=$D$5,'FLETES (#) MAYO'!AM293*AM$5,0))))</f>
        <v>0</v>
      </c>
    </row>
    <row r="294" spans="1:39">
      <c r="A294" s="141"/>
      <c r="B294" s="165"/>
      <c r="C294" s="165"/>
      <c r="D294" s="178">
        <f t="shared" si="0"/>
        <v>0</v>
      </c>
      <c r="E294" s="179">
        <f>IF($C294=$D$2,'FLETES (#) MAYO'!E294*E$2,IF($C294=$D$3,'FLETES (#) MAYO'!E294*E$3,IF($C294=$D$4,'FLETES (#) MAYO'!E294*E$4,IF($C294=$D$5,'FLETES (#) MAYO'!E294*E$5,0))))</f>
        <v>0</v>
      </c>
      <c r="F294" s="179">
        <f>IF($C294=$D$2,'FLETES (#) MAYO'!F294*F$2,IF($C294=$D$3,'FLETES (#) MAYO'!F294*F$3,IF($C294=$D$4,'FLETES (#) MAYO'!F294*F$4,IF($C294=$D$5,'FLETES (#) MAYO'!F294*F$5,0))))</f>
        <v>0</v>
      </c>
      <c r="G294" s="179">
        <f>IF($C294=$D$2,'FLETES (#) MAYO'!G294*G$2,IF($C294=$D$3,'FLETES (#) MAYO'!G294*G$3,IF($C294=$D$4,'FLETES (#) MAYO'!G294*G$4,IF($C294=$D$5,'FLETES (#) MAYO'!G294*G$5,0))))</f>
        <v>0</v>
      </c>
      <c r="H294" s="179">
        <f>IF($C294=$D$2,'FLETES (#) MAYO'!H294*H$2,IF($C294=$D$3,'FLETES (#) MAYO'!H294*H$3,IF($C294=$D$4,'FLETES (#) MAYO'!H294*H$4,IF($C294=$D$5,'FLETES (#) MAYO'!H294*H$5,0))))</f>
        <v>0</v>
      </c>
      <c r="I294" s="179">
        <f>IF($C294=$D$2,'FLETES (#) MAYO'!I294*I$2,IF($C294=$D$3,'FLETES (#) MAYO'!I294*I$3,IF($C294=$D$4,'FLETES (#) MAYO'!I294*I$4,IF($C294=$D$5,'FLETES (#) MAYO'!I294*I$5,0))))</f>
        <v>0</v>
      </c>
      <c r="J294" s="179">
        <f>IF($C294=$D$2,'FLETES (#) MAYO'!J294*J$2,IF($C294=$D$3,'FLETES (#) MAYO'!J294*J$3,IF($C294=$D$4,'FLETES (#) MAYO'!J294*J$4,IF($C294=$D$5,'FLETES (#) MAYO'!J294*J$5,0))))</f>
        <v>0</v>
      </c>
      <c r="K294" s="179">
        <f>IF($C294=$D$2,'FLETES (#) MAYO'!K294*K$2,IF($C294=$D$3,'FLETES (#) MAYO'!K294*K$3,IF($C294=$D$4,'FLETES (#) MAYO'!K294*K$4,IF($C294=$D$5,'FLETES (#) MAYO'!K294*K$5,0))))</f>
        <v>0</v>
      </c>
      <c r="L294" s="179">
        <f>IF($C294=$D$2,'FLETES (#) MAYO'!L294*L$2,IF($C294=$D$3,'FLETES (#) MAYO'!L294*L$3,IF($C294=$D$4,'FLETES (#) MAYO'!L294*L$4,IF($C294=$D$5,'FLETES (#) MAYO'!L294*L$5,0))))</f>
        <v>0</v>
      </c>
      <c r="M294" s="179">
        <f>IF($C294=$D$2,'FLETES (#) MAYO'!M294*M$2,IF($C294=$D$3,'FLETES (#) MAYO'!M294*M$3,IF($C294=$D$4,'FLETES (#) MAYO'!M294*M$4,IF($C294=$D$5,'FLETES (#) MAYO'!M294*M$5,0))))</f>
        <v>0</v>
      </c>
      <c r="N294" s="179">
        <f>IF($C294=$D$2,'FLETES (#) MAYO'!N294*N$2,IF($C294=$D$3,'FLETES (#) MAYO'!N294*N$3,IF($C294=$D$4,'FLETES (#) MAYO'!N294*N$4,IF($C294=$D$5,'FLETES (#) MAYO'!N294*N$5,0))))</f>
        <v>0</v>
      </c>
      <c r="O294" s="179">
        <f>IF($C294=$D$2,'FLETES (#) MAYO'!O294*O$2,IF($C294=$D$3,'FLETES (#) MAYO'!O294*O$3,IF($C294=$D$4,'FLETES (#) MAYO'!O294*O$4,IF($C294=$D$5,'FLETES (#) MAYO'!O294*O$5,0))))</f>
        <v>0</v>
      </c>
      <c r="P294" s="179">
        <f>IF($C294=$D$2,'FLETES (#) MAYO'!P294*P$2,IF($C294=$D$3,'FLETES (#) MAYO'!P294*P$3,IF($C294=$D$4,'FLETES (#) MAYO'!P294*P$4,IF($C294=$D$5,'FLETES (#) MAYO'!P294*P$5,0))))</f>
        <v>0</v>
      </c>
      <c r="Q294" s="179">
        <f>IF($C294=$D$2,'FLETES (#) MAYO'!Q294*Q$2,IF($C294=$D$3,'FLETES (#) MAYO'!Q294*Q$3,IF($C294=$D$4,'FLETES (#) MAYO'!Q294*Q$4,IF($C294=$D$5,'FLETES (#) MAYO'!Q294*Q$5,0))))</f>
        <v>0</v>
      </c>
      <c r="R294" s="179">
        <f>IF($C294=$D$2,'FLETES (#) MAYO'!R294*R$2,IF($C294=$D$3,'FLETES (#) MAYO'!R294*R$3,IF($C294=$D$4,'FLETES (#) MAYO'!R294*R$4,IF($C294=$D$5,'FLETES (#) MAYO'!R294*R$5,0))))</f>
        <v>0</v>
      </c>
      <c r="S294" s="179">
        <f>IF($C294=$D$2,'FLETES (#) MAYO'!S294*S$2,IF($C294=$D$3,'FLETES (#) MAYO'!S294*S$3,IF($C294=$D$4,'FLETES (#) MAYO'!S294*S$4,IF($C294=$D$5,'FLETES (#) MAYO'!S294*S$5,0))))</f>
        <v>0</v>
      </c>
      <c r="T294" s="179">
        <f>IF($C294=$D$2,'FLETES (#) MAYO'!T294*T$2,IF($C294=$D$3,'FLETES (#) MAYO'!T294*T$3,IF($C294=$D$4,'FLETES (#) MAYO'!T294*T$4,IF($C294=$D$5,'FLETES (#) MAYO'!T294*T$5,0))))</f>
        <v>0</v>
      </c>
      <c r="U294" s="179">
        <f>IF($C294=$D$2,'FLETES (#) MAYO'!U294*U$2,IF($C294=$D$3,'FLETES (#) MAYO'!U294*U$3,IF($C294=$D$4,'FLETES (#) MAYO'!U294*U$4,IF($C294=$D$5,'FLETES (#) MAYO'!U294*U$5,0))))</f>
        <v>0</v>
      </c>
      <c r="V294" s="179">
        <f>IF($C294=$D$2,'FLETES (#) MAYO'!V294*V$2,IF($C294=$D$3,'FLETES (#) MAYO'!V294*V$3,IF($C294=$D$4,'FLETES (#) MAYO'!V294*V$4,IF($C294=$D$5,'FLETES (#) MAYO'!V294*V$5,0))))</f>
        <v>0</v>
      </c>
      <c r="W294" s="179">
        <f>IF($C294=$D$2,'FLETES (#) MAYO'!W294*W$2,IF($C294=$D$3,'FLETES (#) MAYO'!W294*W$3,IF($C294=$D$4,'FLETES (#) MAYO'!W294*W$4,IF($C294=$D$5,'FLETES (#) MAYO'!W294*W$5,0))))</f>
        <v>0</v>
      </c>
      <c r="X294" s="179">
        <f>IF($C294=$D$2,'FLETES (#) MAYO'!X294*X$2,IF($C294=$D$3,'FLETES (#) MAYO'!X294*X$3,IF($C294=$D$4,'FLETES (#) MAYO'!X294*X$4,IF($C294=$D$5,'FLETES (#) MAYO'!X294*X$5,0))))</f>
        <v>0</v>
      </c>
      <c r="Y294" s="179">
        <f>IF($C294=$D$2,'FLETES (#) MAYO'!Y294*Y$2,IF($C294=$D$3,'FLETES (#) MAYO'!Y294*Y$3,IF($C294=$D$4,'FLETES (#) MAYO'!Y294*Y$4,IF($C294=$D$5,'FLETES (#) MAYO'!Y294*Y$5,0))))</f>
        <v>0</v>
      </c>
      <c r="Z294" s="179">
        <f>IF($C294=$D$2,'FLETES (#) MAYO'!Z294*Z$2,IF($C294=$D$3,'FLETES (#) MAYO'!Z294*Z$3,IF($C294=$D$4,'FLETES (#) MAYO'!Z294*Z$4,IF($C294=$D$5,'FLETES (#) MAYO'!Z294*Z$5,0))))</f>
        <v>0</v>
      </c>
      <c r="AA294" s="179">
        <f>IF($C294=$D$2,'FLETES (#) MAYO'!AA294*AA$2,IF($C294=$D$3,'FLETES (#) MAYO'!AA294*AA$3,IF($C294=$D$4,'FLETES (#) MAYO'!AA294*AA$4,IF($C294=$D$5,'FLETES (#) MAYO'!AA294*AA$5,0))))</f>
        <v>0</v>
      </c>
      <c r="AB294" s="179">
        <f>IF($C294=$D$2,'FLETES (#) MAYO'!AB294*AB$2,IF($C294=$D$3,'FLETES (#) MAYO'!AB294*AB$3,IF($C294=$D$4,'FLETES (#) MAYO'!AB294*AB$4,IF($C294=$D$5,'FLETES (#) MAYO'!AB294*AB$5,0))))</f>
        <v>0</v>
      </c>
      <c r="AC294" s="179">
        <f>IF($C294=$D$2,'FLETES (#) MAYO'!AC294*AC$2,IF($C294=$D$3,'FLETES (#) MAYO'!AC294*AC$3,IF($C294=$D$4,'FLETES (#) MAYO'!AC294*AC$4,IF($C294=$D$5,'FLETES (#) MAYO'!AC294*AC$5,0))))</f>
        <v>0</v>
      </c>
      <c r="AD294" s="179">
        <f>IF($C294=$D$2,'FLETES (#) MAYO'!AD294*AD$2,IF($C294=$D$3,'FLETES (#) MAYO'!AD294*AD$3,IF($C294=$D$4,'FLETES (#) MAYO'!AD294*AD$4,IF($C294=$D$5,'FLETES (#) MAYO'!AD294*AD$5,0))))</f>
        <v>0</v>
      </c>
      <c r="AE294" s="179">
        <f>IF($C294=$D$2,'FLETES (#) MAYO'!AE294*AE$2,IF($C294=$D$3,'FLETES (#) MAYO'!AE294*AE$3,IF($C294=$D$4,'FLETES (#) MAYO'!AE294*AE$4,IF($C294=$D$5,'FLETES (#) MAYO'!AE294*AE$5,0))))</f>
        <v>0</v>
      </c>
      <c r="AF294" s="179">
        <f>IF($C294=$D$2,'FLETES (#) MAYO'!AF294*AF$2,IF($C294=$D$3,'FLETES (#) MAYO'!AF294*AF$3,IF($C294=$D$4,'FLETES (#) MAYO'!AF294*AF$4,IF($C294=$D$5,'FLETES (#) MAYO'!AF294*AF$5,0))))</f>
        <v>0</v>
      </c>
      <c r="AG294" s="179">
        <f>IF($C294=$D$2,'FLETES (#) MAYO'!AG294*AG$2,IF($C294=$D$3,'FLETES (#) MAYO'!AG294*AG$3,IF($C294=$D$4,'FLETES (#) MAYO'!AG294*AG$4,IF($C294=$D$5,'FLETES (#) MAYO'!AG294*AG$5,0))))</f>
        <v>0</v>
      </c>
      <c r="AH294" s="179">
        <f>IF($C294=$D$2,'FLETES (#) MAYO'!AH294*AH$2,IF($C294=$D$3,'FLETES (#) MAYO'!AH294*AH$3,IF($C294=$D$4,'FLETES (#) MAYO'!AH294*AH$4,IF($C294=$D$5,'FLETES (#) MAYO'!AH294*AH$5,0))))</f>
        <v>0</v>
      </c>
      <c r="AI294" s="179">
        <f>IF($C294=$D$2,'FLETES (#) MAYO'!AI294*AI$2,IF($C294=$D$3,'FLETES (#) MAYO'!AI294*AI$3,IF($C294=$D$4,'FLETES (#) MAYO'!AI294*AI$4,IF($C294=$D$5,'FLETES (#) MAYO'!AI294*AI$5,0))))</f>
        <v>0</v>
      </c>
      <c r="AJ294" s="179">
        <f>IF($C294=$D$2,'FLETES (#) MAYO'!AJ294*AJ$2,IF($C294=$D$3,'FLETES (#) MAYO'!AJ294*AJ$3,IF($C294=$D$4,'FLETES (#) MAYO'!AJ294*AJ$4,IF($C294=$D$5,'FLETES (#) MAYO'!AJ294*AJ$5,0))))</f>
        <v>0</v>
      </c>
      <c r="AK294" s="179">
        <f>IF($C294=$D$2,'FLETES (#) MAYO'!AK294*AK$2,IF($C294=$D$3,'FLETES (#) MAYO'!AK294*AK$3,IF($C294=$D$4,'FLETES (#) MAYO'!AK294*AK$4,IF($C294=$D$5,'FLETES (#) MAYO'!AK294*AK$5,0))))</f>
        <v>0</v>
      </c>
      <c r="AL294" s="179">
        <f>IF($C294=$D$2,'FLETES (#) MAYO'!AL294*AL$2,IF($C294=$D$3,'FLETES (#) MAYO'!AL294*AL$3,IF($C294=$D$4,'FLETES (#) MAYO'!AL294*AL$4,IF($C294=$D$5,'FLETES (#) MAYO'!AL294*AL$5,0))))</f>
        <v>0</v>
      </c>
      <c r="AM294" s="179">
        <f>IF($C294=$D$2,'FLETES (#) MAYO'!AM294*AM$2,IF($C294=$D$3,'FLETES (#) MAYO'!AM294*AM$3,IF($C294=$D$4,'FLETES (#) MAYO'!AM294*AM$4,IF($C294=$D$5,'FLETES (#) MAYO'!AM294*AM$5,0))))</f>
        <v>0</v>
      </c>
    </row>
    <row r="295" spans="1:39">
      <c r="A295" s="141"/>
      <c r="B295" s="165"/>
      <c r="C295" s="165"/>
      <c r="D295" s="178">
        <f t="shared" si="0"/>
        <v>0</v>
      </c>
      <c r="E295" s="179">
        <f>IF($C295=$D$2,'FLETES (#) MAYO'!E295*E$2,IF($C295=$D$3,'FLETES (#) MAYO'!E295*E$3,IF($C295=$D$4,'FLETES (#) MAYO'!E295*E$4,IF($C295=$D$5,'FLETES (#) MAYO'!E295*E$5,0))))</f>
        <v>0</v>
      </c>
      <c r="F295" s="179">
        <f>IF($C295=$D$2,'FLETES (#) MAYO'!F295*F$2,IF($C295=$D$3,'FLETES (#) MAYO'!F295*F$3,IF($C295=$D$4,'FLETES (#) MAYO'!F295*F$4,IF($C295=$D$5,'FLETES (#) MAYO'!F295*F$5,0))))</f>
        <v>0</v>
      </c>
      <c r="G295" s="179">
        <f>IF($C295=$D$2,'FLETES (#) MAYO'!G295*G$2,IF($C295=$D$3,'FLETES (#) MAYO'!G295*G$3,IF($C295=$D$4,'FLETES (#) MAYO'!G295*G$4,IF($C295=$D$5,'FLETES (#) MAYO'!G295*G$5,0))))</f>
        <v>0</v>
      </c>
      <c r="H295" s="179">
        <f>IF($C295=$D$2,'FLETES (#) MAYO'!H295*H$2,IF($C295=$D$3,'FLETES (#) MAYO'!H295*H$3,IF($C295=$D$4,'FLETES (#) MAYO'!H295*H$4,IF($C295=$D$5,'FLETES (#) MAYO'!H295*H$5,0))))</f>
        <v>0</v>
      </c>
      <c r="I295" s="179">
        <f>IF($C295=$D$2,'FLETES (#) MAYO'!I295*I$2,IF($C295=$D$3,'FLETES (#) MAYO'!I295*I$3,IF($C295=$D$4,'FLETES (#) MAYO'!I295*I$4,IF($C295=$D$5,'FLETES (#) MAYO'!I295*I$5,0))))</f>
        <v>0</v>
      </c>
      <c r="J295" s="179">
        <f>IF($C295=$D$2,'FLETES (#) MAYO'!J295*J$2,IF($C295=$D$3,'FLETES (#) MAYO'!J295*J$3,IF($C295=$D$4,'FLETES (#) MAYO'!J295*J$4,IF($C295=$D$5,'FLETES (#) MAYO'!J295*J$5,0))))</f>
        <v>0</v>
      </c>
      <c r="K295" s="179">
        <f>IF($C295=$D$2,'FLETES (#) MAYO'!K295*K$2,IF($C295=$D$3,'FLETES (#) MAYO'!K295*K$3,IF($C295=$D$4,'FLETES (#) MAYO'!K295*K$4,IF($C295=$D$5,'FLETES (#) MAYO'!K295*K$5,0))))</f>
        <v>0</v>
      </c>
      <c r="L295" s="179">
        <f>IF($C295=$D$2,'FLETES (#) MAYO'!L295*L$2,IF($C295=$D$3,'FLETES (#) MAYO'!L295*L$3,IF($C295=$D$4,'FLETES (#) MAYO'!L295*L$4,IF($C295=$D$5,'FLETES (#) MAYO'!L295*L$5,0))))</f>
        <v>0</v>
      </c>
      <c r="M295" s="179">
        <f>IF($C295=$D$2,'FLETES (#) MAYO'!M295*M$2,IF($C295=$D$3,'FLETES (#) MAYO'!M295*M$3,IF($C295=$D$4,'FLETES (#) MAYO'!M295*M$4,IF($C295=$D$5,'FLETES (#) MAYO'!M295*M$5,0))))</f>
        <v>0</v>
      </c>
      <c r="N295" s="179">
        <f>IF($C295=$D$2,'FLETES (#) MAYO'!N295*N$2,IF($C295=$D$3,'FLETES (#) MAYO'!N295*N$3,IF($C295=$D$4,'FLETES (#) MAYO'!N295*N$4,IF($C295=$D$5,'FLETES (#) MAYO'!N295*N$5,0))))</f>
        <v>0</v>
      </c>
      <c r="O295" s="179">
        <f>IF($C295=$D$2,'FLETES (#) MAYO'!O295*O$2,IF($C295=$D$3,'FLETES (#) MAYO'!O295*O$3,IF($C295=$D$4,'FLETES (#) MAYO'!O295*O$4,IF($C295=$D$5,'FLETES (#) MAYO'!O295*O$5,0))))</f>
        <v>0</v>
      </c>
      <c r="P295" s="179">
        <f>IF($C295=$D$2,'FLETES (#) MAYO'!P295*P$2,IF($C295=$D$3,'FLETES (#) MAYO'!P295*P$3,IF($C295=$D$4,'FLETES (#) MAYO'!P295*P$4,IF($C295=$D$5,'FLETES (#) MAYO'!P295*P$5,0))))</f>
        <v>0</v>
      </c>
      <c r="Q295" s="179">
        <f>IF($C295=$D$2,'FLETES (#) MAYO'!Q295*Q$2,IF($C295=$D$3,'FLETES (#) MAYO'!Q295*Q$3,IF($C295=$D$4,'FLETES (#) MAYO'!Q295*Q$4,IF($C295=$D$5,'FLETES (#) MAYO'!Q295*Q$5,0))))</f>
        <v>0</v>
      </c>
      <c r="R295" s="179">
        <f>IF($C295=$D$2,'FLETES (#) MAYO'!R295*R$2,IF($C295=$D$3,'FLETES (#) MAYO'!R295*R$3,IF($C295=$D$4,'FLETES (#) MAYO'!R295*R$4,IF($C295=$D$5,'FLETES (#) MAYO'!R295*R$5,0))))</f>
        <v>0</v>
      </c>
      <c r="S295" s="179">
        <f>IF($C295=$D$2,'FLETES (#) MAYO'!S295*S$2,IF($C295=$D$3,'FLETES (#) MAYO'!S295*S$3,IF($C295=$D$4,'FLETES (#) MAYO'!S295*S$4,IF($C295=$D$5,'FLETES (#) MAYO'!S295*S$5,0))))</f>
        <v>0</v>
      </c>
      <c r="T295" s="179">
        <f>IF($C295=$D$2,'FLETES (#) MAYO'!T295*T$2,IF($C295=$D$3,'FLETES (#) MAYO'!T295*T$3,IF($C295=$D$4,'FLETES (#) MAYO'!T295*T$4,IF($C295=$D$5,'FLETES (#) MAYO'!T295*T$5,0))))</f>
        <v>0</v>
      </c>
      <c r="U295" s="179">
        <f>IF($C295=$D$2,'FLETES (#) MAYO'!U295*U$2,IF($C295=$D$3,'FLETES (#) MAYO'!U295*U$3,IF($C295=$D$4,'FLETES (#) MAYO'!U295*U$4,IF($C295=$D$5,'FLETES (#) MAYO'!U295*U$5,0))))</f>
        <v>0</v>
      </c>
      <c r="V295" s="179">
        <f>IF($C295=$D$2,'FLETES (#) MAYO'!V295*V$2,IF($C295=$D$3,'FLETES (#) MAYO'!V295*V$3,IF($C295=$D$4,'FLETES (#) MAYO'!V295*V$4,IF($C295=$D$5,'FLETES (#) MAYO'!V295*V$5,0))))</f>
        <v>0</v>
      </c>
      <c r="W295" s="179">
        <f>IF($C295=$D$2,'FLETES (#) MAYO'!W295*W$2,IF($C295=$D$3,'FLETES (#) MAYO'!W295*W$3,IF($C295=$D$4,'FLETES (#) MAYO'!W295*W$4,IF($C295=$D$5,'FLETES (#) MAYO'!W295*W$5,0))))</f>
        <v>0</v>
      </c>
      <c r="X295" s="179">
        <f>IF($C295=$D$2,'FLETES (#) MAYO'!X295*X$2,IF($C295=$D$3,'FLETES (#) MAYO'!X295*X$3,IF($C295=$D$4,'FLETES (#) MAYO'!X295*X$4,IF($C295=$D$5,'FLETES (#) MAYO'!X295*X$5,0))))</f>
        <v>0</v>
      </c>
      <c r="Y295" s="179">
        <f>IF($C295=$D$2,'FLETES (#) MAYO'!Y295*Y$2,IF($C295=$D$3,'FLETES (#) MAYO'!Y295*Y$3,IF($C295=$D$4,'FLETES (#) MAYO'!Y295*Y$4,IF($C295=$D$5,'FLETES (#) MAYO'!Y295*Y$5,0))))</f>
        <v>0</v>
      </c>
      <c r="Z295" s="179">
        <f>IF($C295=$D$2,'FLETES (#) MAYO'!Z295*Z$2,IF($C295=$D$3,'FLETES (#) MAYO'!Z295*Z$3,IF($C295=$D$4,'FLETES (#) MAYO'!Z295*Z$4,IF($C295=$D$5,'FLETES (#) MAYO'!Z295*Z$5,0))))</f>
        <v>0</v>
      </c>
      <c r="AA295" s="179">
        <f>IF($C295=$D$2,'FLETES (#) MAYO'!AA295*AA$2,IF($C295=$D$3,'FLETES (#) MAYO'!AA295*AA$3,IF($C295=$D$4,'FLETES (#) MAYO'!AA295*AA$4,IF($C295=$D$5,'FLETES (#) MAYO'!AA295*AA$5,0))))</f>
        <v>0</v>
      </c>
      <c r="AB295" s="179">
        <f>IF($C295=$D$2,'FLETES (#) MAYO'!AB295*AB$2,IF($C295=$D$3,'FLETES (#) MAYO'!AB295*AB$3,IF($C295=$D$4,'FLETES (#) MAYO'!AB295*AB$4,IF($C295=$D$5,'FLETES (#) MAYO'!AB295*AB$5,0))))</f>
        <v>0</v>
      </c>
      <c r="AC295" s="179">
        <f>IF($C295=$D$2,'FLETES (#) MAYO'!AC295*AC$2,IF($C295=$D$3,'FLETES (#) MAYO'!AC295*AC$3,IF($C295=$D$4,'FLETES (#) MAYO'!AC295*AC$4,IF($C295=$D$5,'FLETES (#) MAYO'!AC295*AC$5,0))))</f>
        <v>0</v>
      </c>
      <c r="AD295" s="179">
        <f>IF($C295=$D$2,'FLETES (#) MAYO'!AD295*AD$2,IF($C295=$D$3,'FLETES (#) MAYO'!AD295*AD$3,IF($C295=$D$4,'FLETES (#) MAYO'!AD295*AD$4,IF($C295=$D$5,'FLETES (#) MAYO'!AD295*AD$5,0))))</f>
        <v>0</v>
      </c>
      <c r="AE295" s="179">
        <f>IF($C295=$D$2,'FLETES (#) MAYO'!AE295*AE$2,IF($C295=$D$3,'FLETES (#) MAYO'!AE295*AE$3,IF($C295=$D$4,'FLETES (#) MAYO'!AE295*AE$4,IF($C295=$D$5,'FLETES (#) MAYO'!AE295*AE$5,0))))</f>
        <v>0</v>
      </c>
      <c r="AF295" s="179">
        <f>IF($C295=$D$2,'FLETES (#) MAYO'!AF295*AF$2,IF($C295=$D$3,'FLETES (#) MAYO'!AF295*AF$3,IF($C295=$D$4,'FLETES (#) MAYO'!AF295*AF$4,IF($C295=$D$5,'FLETES (#) MAYO'!AF295*AF$5,0))))</f>
        <v>0</v>
      </c>
      <c r="AG295" s="179">
        <f>IF($C295=$D$2,'FLETES (#) MAYO'!AG295*AG$2,IF($C295=$D$3,'FLETES (#) MAYO'!AG295*AG$3,IF($C295=$D$4,'FLETES (#) MAYO'!AG295*AG$4,IF($C295=$D$5,'FLETES (#) MAYO'!AG295*AG$5,0))))</f>
        <v>0</v>
      </c>
      <c r="AH295" s="179">
        <f>IF($C295=$D$2,'FLETES (#) MAYO'!AH295*AH$2,IF($C295=$D$3,'FLETES (#) MAYO'!AH295*AH$3,IF($C295=$D$4,'FLETES (#) MAYO'!AH295*AH$4,IF($C295=$D$5,'FLETES (#) MAYO'!AH295*AH$5,0))))</f>
        <v>0</v>
      </c>
      <c r="AI295" s="179">
        <f>IF($C295=$D$2,'FLETES (#) MAYO'!AI295*AI$2,IF($C295=$D$3,'FLETES (#) MAYO'!AI295*AI$3,IF($C295=$D$4,'FLETES (#) MAYO'!AI295*AI$4,IF($C295=$D$5,'FLETES (#) MAYO'!AI295*AI$5,0))))</f>
        <v>0</v>
      </c>
      <c r="AJ295" s="179">
        <f>IF($C295=$D$2,'FLETES (#) MAYO'!AJ295*AJ$2,IF($C295=$D$3,'FLETES (#) MAYO'!AJ295*AJ$3,IF($C295=$D$4,'FLETES (#) MAYO'!AJ295*AJ$4,IF($C295=$D$5,'FLETES (#) MAYO'!AJ295*AJ$5,0))))</f>
        <v>0</v>
      </c>
      <c r="AK295" s="179">
        <f>IF($C295=$D$2,'FLETES (#) MAYO'!AK295*AK$2,IF($C295=$D$3,'FLETES (#) MAYO'!AK295*AK$3,IF($C295=$D$4,'FLETES (#) MAYO'!AK295*AK$4,IF($C295=$D$5,'FLETES (#) MAYO'!AK295*AK$5,0))))</f>
        <v>0</v>
      </c>
      <c r="AL295" s="179">
        <f>IF($C295=$D$2,'FLETES (#) MAYO'!AL295*AL$2,IF($C295=$D$3,'FLETES (#) MAYO'!AL295*AL$3,IF($C295=$D$4,'FLETES (#) MAYO'!AL295*AL$4,IF($C295=$D$5,'FLETES (#) MAYO'!AL295*AL$5,0))))</f>
        <v>0</v>
      </c>
      <c r="AM295" s="179">
        <f>IF($C295=$D$2,'FLETES (#) MAYO'!AM295*AM$2,IF($C295=$D$3,'FLETES (#) MAYO'!AM295*AM$3,IF($C295=$D$4,'FLETES (#) MAYO'!AM295*AM$4,IF($C295=$D$5,'FLETES (#) MAYO'!AM295*AM$5,0))))</f>
        <v>0</v>
      </c>
    </row>
    <row r="296" spans="1:39">
      <c r="A296" s="141"/>
      <c r="B296" s="165"/>
      <c r="C296" s="165"/>
      <c r="D296" s="178">
        <f t="shared" si="0"/>
        <v>0</v>
      </c>
      <c r="E296" s="179">
        <f>IF($C296=$D$2,'FLETES (#) MAYO'!E296*E$2,IF($C296=$D$3,'FLETES (#) MAYO'!E296*E$3,IF($C296=$D$4,'FLETES (#) MAYO'!E296*E$4,IF($C296=$D$5,'FLETES (#) MAYO'!E296*E$5,0))))</f>
        <v>0</v>
      </c>
      <c r="F296" s="179">
        <f>IF($C296=$D$2,'FLETES (#) MAYO'!F296*F$2,IF($C296=$D$3,'FLETES (#) MAYO'!F296*F$3,IF($C296=$D$4,'FLETES (#) MAYO'!F296*F$4,IF($C296=$D$5,'FLETES (#) MAYO'!F296*F$5,0))))</f>
        <v>0</v>
      </c>
      <c r="G296" s="179">
        <f>IF($C296=$D$2,'FLETES (#) MAYO'!G296*G$2,IF($C296=$D$3,'FLETES (#) MAYO'!G296*G$3,IF($C296=$D$4,'FLETES (#) MAYO'!G296*G$4,IF($C296=$D$5,'FLETES (#) MAYO'!G296*G$5,0))))</f>
        <v>0</v>
      </c>
      <c r="H296" s="179">
        <f>IF($C296=$D$2,'FLETES (#) MAYO'!H296*H$2,IF($C296=$D$3,'FLETES (#) MAYO'!H296*H$3,IF($C296=$D$4,'FLETES (#) MAYO'!H296*H$4,IF($C296=$D$5,'FLETES (#) MAYO'!H296*H$5,0))))</f>
        <v>0</v>
      </c>
      <c r="I296" s="179">
        <f>IF($C296=$D$2,'FLETES (#) MAYO'!I296*I$2,IF($C296=$D$3,'FLETES (#) MAYO'!I296*I$3,IF($C296=$D$4,'FLETES (#) MAYO'!I296*I$4,IF($C296=$D$5,'FLETES (#) MAYO'!I296*I$5,0))))</f>
        <v>0</v>
      </c>
      <c r="J296" s="179">
        <f>IF($C296=$D$2,'FLETES (#) MAYO'!J296*J$2,IF($C296=$D$3,'FLETES (#) MAYO'!J296*J$3,IF($C296=$D$4,'FLETES (#) MAYO'!J296*J$4,IF($C296=$D$5,'FLETES (#) MAYO'!J296*J$5,0))))</f>
        <v>0</v>
      </c>
      <c r="K296" s="179">
        <f>IF($C296=$D$2,'FLETES (#) MAYO'!K296*K$2,IF($C296=$D$3,'FLETES (#) MAYO'!K296*K$3,IF($C296=$D$4,'FLETES (#) MAYO'!K296*K$4,IF($C296=$D$5,'FLETES (#) MAYO'!K296*K$5,0))))</f>
        <v>0</v>
      </c>
      <c r="L296" s="179">
        <f>IF($C296=$D$2,'FLETES (#) MAYO'!L296*L$2,IF($C296=$D$3,'FLETES (#) MAYO'!L296*L$3,IF($C296=$D$4,'FLETES (#) MAYO'!L296*L$4,IF($C296=$D$5,'FLETES (#) MAYO'!L296*L$5,0))))</f>
        <v>0</v>
      </c>
      <c r="M296" s="179">
        <f>IF($C296=$D$2,'FLETES (#) MAYO'!M296*M$2,IF($C296=$D$3,'FLETES (#) MAYO'!M296*M$3,IF($C296=$D$4,'FLETES (#) MAYO'!M296*M$4,IF($C296=$D$5,'FLETES (#) MAYO'!M296*M$5,0))))</f>
        <v>0</v>
      </c>
      <c r="N296" s="179">
        <f>IF($C296=$D$2,'FLETES (#) MAYO'!N296*N$2,IF($C296=$D$3,'FLETES (#) MAYO'!N296*N$3,IF($C296=$D$4,'FLETES (#) MAYO'!N296*N$4,IF($C296=$D$5,'FLETES (#) MAYO'!N296*N$5,0))))</f>
        <v>0</v>
      </c>
      <c r="O296" s="179">
        <f>IF($C296=$D$2,'FLETES (#) MAYO'!O296*O$2,IF($C296=$D$3,'FLETES (#) MAYO'!O296*O$3,IF($C296=$D$4,'FLETES (#) MAYO'!O296*O$4,IF($C296=$D$5,'FLETES (#) MAYO'!O296*O$5,0))))</f>
        <v>0</v>
      </c>
      <c r="P296" s="179">
        <f>IF($C296=$D$2,'FLETES (#) MAYO'!P296*P$2,IF($C296=$D$3,'FLETES (#) MAYO'!P296*P$3,IF($C296=$D$4,'FLETES (#) MAYO'!P296*P$4,IF($C296=$D$5,'FLETES (#) MAYO'!P296*P$5,0))))</f>
        <v>0</v>
      </c>
      <c r="Q296" s="179">
        <f>IF($C296=$D$2,'FLETES (#) MAYO'!Q296*Q$2,IF($C296=$D$3,'FLETES (#) MAYO'!Q296*Q$3,IF($C296=$D$4,'FLETES (#) MAYO'!Q296*Q$4,IF($C296=$D$5,'FLETES (#) MAYO'!Q296*Q$5,0))))</f>
        <v>0</v>
      </c>
      <c r="R296" s="179">
        <f>IF($C296=$D$2,'FLETES (#) MAYO'!R296*R$2,IF($C296=$D$3,'FLETES (#) MAYO'!R296*R$3,IF($C296=$D$4,'FLETES (#) MAYO'!R296*R$4,IF($C296=$D$5,'FLETES (#) MAYO'!R296*R$5,0))))</f>
        <v>0</v>
      </c>
      <c r="S296" s="179">
        <f>IF($C296=$D$2,'FLETES (#) MAYO'!S296*S$2,IF($C296=$D$3,'FLETES (#) MAYO'!S296*S$3,IF($C296=$D$4,'FLETES (#) MAYO'!S296*S$4,IF($C296=$D$5,'FLETES (#) MAYO'!S296*S$5,0))))</f>
        <v>0</v>
      </c>
      <c r="T296" s="179">
        <f>IF($C296=$D$2,'FLETES (#) MAYO'!T296*T$2,IF($C296=$D$3,'FLETES (#) MAYO'!T296*T$3,IF($C296=$D$4,'FLETES (#) MAYO'!T296*T$4,IF($C296=$D$5,'FLETES (#) MAYO'!T296*T$5,0))))</f>
        <v>0</v>
      </c>
      <c r="U296" s="179">
        <f>IF($C296=$D$2,'FLETES (#) MAYO'!U296*U$2,IF($C296=$D$3,'FLETES (#) MAYO'!U296*U$3,IF($C296=$D$4,'FLETES (#) MAYO'!U296*U$4,IF($C296=$D$5,'FLETES (#) MAYO'!U296*U$5,0))))</f>
        <v>0</v>
      </c>
      <c r="V296" s="179">
        <f>IF($C296=$D$2,'FLETES (#) MAYO'!V296*V$2,IF($C296=$D$3,'FLETES (#) MAYO'!V296*V$3,IF($C296=$D$4,'FLETES (#) MAYO'!V296*V$4,IF($C296=$D$5,'FLETES (#) MAYO'!V296*V$5,0))))</f>
        <v>0</v>
      </c>
      <c r="W296" s="179">
        <f>IF($C296=$D$2,'FLETES (#) MAYO'!W296*W$2,IF($C296=$D$3,'FLETES (#) MAYO'!W296*W$3,IF($C296=$D$4,'FLETES (#) MAYO'!W296*W$4,IF($C296=$D$5,'FLETES (#) MAYO'!W296*W$5,0))))</f>
        <v>0</v>
      </c>
      <c r="X296" s="179">
        <f>IF($C296=$D$2,'FLETES (#) MAYO'!X296*X$2,IF($C296=$D$3,'FLETES (#) MAYO'!X296*X$3,IF($C296=$D$4,'FLETES (#) MAYO'!X296*X$4,IF($C296=$D$5,'FLETES (#) MAYO'!X296*X$5,0))))</f>
        <v>0</v>
      </c>
      <c r="Y296" s="179">
        <f>IF($C296=$D$2,'FLETES (#) MAYO'!Y296*Y$2,IF($C296=$D$3,'FLETES (#) MAYO'!Y296*Y$3,IF($C296=$D$4,'FLETES (#) MAYO'!Y296*Y$4,IF($C296=$D$5,'FLETES (#) MAYO'!Y296*Y$5,0))))</f>
        <v>0</v>
      </c>
      <c r="Z296" s="179">
        <f>IF($C296=$D$2,'FLETES (#) MAYO'!Z296*Z$2,IF($C296=$D$3,'FLETES (#) MAYO'!Z296*Z$3,IF($C296=$D$4,'FLETES (#) MAYO'!Z296*Z$4,IF($C296=$D$5,'FLETES (#) MAYO'!Z296*Z$5,0))))</f>
        <v>0</v>
      </c>
      <c r="AA296" s="179">
        <f>IF($C296=$D$2,'FLETES (#) MAYO'!AA296*AA$2,IF($C296=$D$3,'FLETES (#) MAYO'!AA296*AA$3,IF($C296=$D$4,'FLETES (#) MAYO'!AA296*AA$4,IF($C296=$D$5,'FLETES (#) MAYO'!AA296*AA$5,0))))</f>
        <v>0</v>
      </c>
      <c r="AB296" s="179">
        <f>IF($C296=$D$2,'FLETES (#) MAYO'!AB296*AB$2,IF($C296=$D$3,'FLETES (#) MAYO'!AB296*AB$3,IF($C296=$D$4,'FLETES (#) MAYO'!AB296*AB$4,IF($C296=$D$5,'FLETES (#) MAYO'!AB296*AB$5,0))))</f>
        <v>0</v>
      </c>
      <c r="AC296" s="179">
        <f>IF($C296=$D$2,'FLETES (#) MAYO'!AC296*AC$2,IF($C296=$D$3,'FLETES (#) MAYO'!AC296*AC$3,IF($C296=$D$4,'FLETES (#) MAYO'!AC296*AC$4,IF($C296=$D$5,'FLETES (#) MAYO'!AC296*AC$5,0))))</f>
        <v>0</v>
      </c>
      <c r="AD296" s="179">
        <f>IF($C296=$D$2,'FLETES (#) MAYO'!AD296*AD$2,IF($C296=$D$3,'FLETES (#) MAYO'!AD296*AD$3,IF($C296=$D$4,'FLETES (#) MAYO'!AD296*AD$4,IF($C296=$D$5,'FLETES (#) MAYO'!AD296*AD$5,0))))</f>
        <v>0</v>
      </c>
      <c r="AE296" s="179">
        <f>IF($C296=$D$2,'FLETES (#) MAYO'!AE296*AE$2,IF($C296=$D$3,'FLETES (#) MAYO'!AE296*AE$3,IF($C296=$D$4,'FLETES (#) MAYO'!AE296*AE$4,IF($C296=$D$5,'FLETES (#) MAYO'!AE296*AE$5,0))))</f>
        <v>0</v>
      </c>
      <c r="AF296" s="179">
        <f>IF($C296=$D$2,'FLETES (#) MAYO'!AF296*AF$2,IF($C296=$D$3,'FLETES (#) MAYO'!AF296*AF$3,IF($C296=$D$4,'FLETES (#) MAYO'!AF296*AF$4,IF($C296=$D$5,'FLETES (#) MAYO'!AF296*AF$5,0))))</f>
        <v>0</v>
      </c>
      <c r="AG296" s="179">
        <f>IF($C296=$D$2,'FLETES (#) MAYO'!AG296*AG$2,IF($C296=$D$3,'FLETES (#) MAYO'!AG296*AG$3,IF($C296=$D$4,'FLETES (#) MAYO'!AG296*AG$4,IF($C296=$D$5,'FLETES (#) MAYO'!AG296*AG$5,0))))</f>
        <v>0</v>
      </c>
      <c r="AH296" s="179">
        <f>IF($C296=$D$2,'FLETES (#) MAYO'!AH296*AH$2,IF($C296=$D$3,'FLETES (#) MAYO'!AH296*AH$3,IF($C296=$D$4,'FLETES (#) MAYO'!AH296*AH$4,IF($C296=$D$5,'FLETES (#) MAYO'!AH296*AH$5,0))))</f>
        <v>0</v>
      </c>
      <c r="AI296" s="179">
        <f>IF($C296=$D$2,'FLETES (#) MAYO'!AI296*AI$2,IF($C296=$D$3,'FLETES (#) MAYO'!AI296*AI$3,IF($C296=$D$4,'FLETES (#) MAYO'!AI296*AI$4,IF($C296=$D$5,'FLETES (#) MAYO'!AI296*AI$5,0))))</f>
        <v>0</v>
      </c>
      <c r="AJ296" s="179">
        <f>IF($C296=$D$2,'FLETES (#) MAYO'!AJ296*AJ$2,IF($C296=$D$3,'FLETES (#) MAYO'!AJ296*AJ$3,IF($C296=$D$4,'FLETES (#) MAYO'!AJ296*AJ$4,IF($C296=$D$5,'FLETES (#) MAYO'!AJ296*AJ$5,0))))</f>
        <v>0</v>
      </c>
      <c r="AK296" s="179">
        <f>IF($C296=$D$2,'FLETES (#) MAYO'!AK296*AK$2,IF($C296=$D$3,'FLETES (#) MAYO'!AK296*AK$3,IF($C296=$D$4,'FLETES (#) MAYO'!AK296*AK$4,IF($C296=$D$5,'FLETES (#) MAYO'!AK296*AK$5,0))))</f>
        <v>0</v>
      </c>
      <c r="AL296" s="179">
        <f>IF($C296=$D$2,'FLETES (#) MAYO'!AL296*AL$2,IF($C296=$D$3,'FLETES (#) MAYO'!AL296*AL$3,IF($C296=$D$4,'FLETES (#) MAYO'!AL296*AL$4,IF($C296=$D$5,'FLETES (#) MAYO'!AL296*AL$5,0))))</f>
        <v>0</v>
      </c>
      <c r="AM296" s="179">
        <f>IF($C296=$D$2,'FLETES (#) MAYO'!AM296*AM$2,IF($C296=$D$3,'FLETES (#) MAYO'!AM296*AM$3,IF($C296=$D$4,'FLETES (#) MAYO'!AM296*AM$4,IF($C296=$D$5,'FLETES (#) MAYO'!AM296*AM$5,0))))</f>
        <v>0</v>
      </c>
    </row>
    <row r="297" spans="1:39">
      <c r="A297" s="141"/>
      <c r="B297" s="165"/>
      <c r="C297" s="165"/>
      <c r="D297" s="178">
        <f t="shared" si="0"/>
        <v>0</v>
      </c>
      <c r="E297" s="179">
        <f>IF($C297=$D$2,'FLETES (#) MAYO'!E297*E$2,IF($C297=$D$3,'FLETES (#) MAYO'!E297*E$3,IF($C297=$D$4,'FLETES (#) MAYO'!E297*E$4,IF($C297=$D$5,'FLETES (#) MAYO'!E297*E$5,0))))</f>
        <v>0</v>
      </c>
      <c r="F297" s="179">
        <f>IF($C297=$D$2,'FLETES (#) MAYO'!F297*F$2,IF($C297=$D$3,'FLETES (#) MAYO'!F297*F$3,IF($C297=$D$4,'FLETES (#) MAYO'!F297*F$4,IF($C297=$D$5,'FLETES (#) MAYO'!F297*F$5,0))))</f>
        <v>0</v>
      </c>
      <c r="G297" s="179">
        <f>IF($C297=$D$2,'FLETES (#) MAYO'!G297*G$2,IF($C297=$D$3,'FLETES (#) MAYO'!G297*G$3,IF($C297=$D$4,'FLETES (#) MAYO'!G297*G$4,IF($C297=$D$5,'FLETES (#) MAYO'!G297*G$5,0))))</f>
        <v>0</v>
      </c>
      <c r="H297" s="179">
        <f>IF($C297=$D$2,'FLETES (#) MAYO'!H297*H$2,IF($C297=$D$3,'FLETES (#) MAYO'!H297*H$3,IF($C297=$D$4,'FLETES (#) MAYO'!H297*H$4,IF($C297=$D$5,'FLETES (#) MAYO'!H297*H$5,0))))</f>
        <v>0</v>
      </c>
      <c r="I297" s="179">
        <f>IF($C297=$D$2,'FLETES (#) MAYO'!I297*I$2,IF($C297=$D$3,'FLETES (#) MAYO'!I297*I$3,IF($C297=$D$4,'FLETES (#) MAYO'!I297*I$4,IF($C297=$D$5,'FLETES (#) MAYO'!I297*I$5,0))))</f>
        <v>0</v>
      </c>
      <c r="J297" s="179">
        <f>IF($C297=$D$2,'FLETES (#) MAYO'!J297*J$2,IF($C297=$D$3,'FLETES (#) MAYO'!J297*J$3,IF($C297=$D$4,'FLETES (#) MAYO'!J297*J$4,IF($C297=$D$5,'FLETES (#) MAYO'!J297*J$5,0))))</f>
        <v>0</v>
      </c>
      <c r="K297" s="179">
        <f>IF($C297=$D$2,'FLETES (#) MAYO'!K297*K$2,IF($C297=$D$3,'FLETES (#) MAYO'!K297*K$3,IF($C297=$D$4,'FLETES (#) MAYO'!K297*K$4,IF($C297=$D$5,'FLETES (#) MAYO'!K297*K$5,0))))</f>
        <v>0</v>
      </c>
      <c r="L297" s="179">
        <f>IF($C297=$D$2,'FLETES (#) MAYO'!L297*L$2,IF($C297=$D$3,'FLETES (#) MAYO'!L297*L$3,IF($C297=$D$4,'FLETES (#) MAYO'!L297*L$4,IF($C297=$D$5,'FLETES (#) MAYO'!L297*L$5,0))))</f>
        <v>0</v>
      </c>
      <c r="M297" s="179">
        <f>IF($C297=$D$2,'FLETES (#) MAYO'!M297*M$2,IF($C297=$D$3,'FLETES (#) MAYO'!M297*M$3,IF($C297=$D$4,'FLETES (#) MAYO'!M297*M$4,IF($C297=$D$5,'FLETES (#) MAYO'!M297*M$5,0))))</f>
        <v>0</v>
      </c>
      <c r="N297" s="179">
        <f>IF($C297=$D$2,'FLETES (#) MAYO'!N297*N$2,IF($C297=$D$3,'FLETES (#) MAYO'!N297*N$3,IF($C297=$D$4,'FLETES (#) MAYO'!N297*N$4,IF($C297=$D$5,'FLETES (#) MAYO'!N297*N$5,0))))</f>
        <v>0</v>
      </c>
      <c r="O297" s="179">
        <f>IF($C297=$D$2,'FLETES (#) MAYO'!O297*O$2,IF($C297=$D$3,'FLETES (#) MAYO'!O297*O$3,IF($C297=$D$4,'FLETES (#) MAYO'!O297*O$4,IF($C297=$D$5,'FLETES (#) MAYO'!O297*O$5,0))))</f>
        <v>0</v>
      </c>
      <c r="P297" s="179">
        <f>IF($C297=$D$2,'FLETES (#) MAYO'!P297*P$2,IF($C297=$D$3,'FLETES (#) MAYO'!P297*P$3,IF($C297=$D$4,'FLETES (#) MAYO'!P297*P$4,IF($C297=$D$5,'FLETES (#) MAYO'!P297*P$5,0))))</f>
        <v>0</v>
      </c>
      <c r="Q297" s="179">
        <f>IF($C297=$D$2,'FLETES (#) MAYO'!Q297*Q$2,IF($C297=$D$3,'FLETES (#) MAYO'!Q297*Q$3,IF($C297=$D$4,'FLETES (#) MAYO'!Q297*Q$4,IF($C297=$D$5,'FLETES (#) MAYO'!Q297*Q$5,0))))</f>
        <v>0</v>
      </c>
      <c r="R297" s="179">
        <f>IF($C297=$D$2,'FLETES (#) MAYO'!R297*R$2,IF($C297=$D$3,'FLETES (#) MAYO'!R297*R$3,IF($C297=$D$4,'FLETES (#) MAYO'!R297*R$4,IF($C297=$D$5,'FLETES (#) MAYO'!R297*R$5,0))))</f>
        <v>0</v>
      </c>
      <c r="S297" s="179">
        <f>IF($C297=$D$2,'FLETES (#) MAYO'!S297*S$2,IF($C297=$D$3,'FLETES (#) MAYO'!S297*S$3,IF($C297=$D$4,'FLETES (#) MAYO'!S297*S$4,IF($C297=$D$5,'FLETES (#) MAYO'!S297*S$5,0))))</f>
        <v>0</v>
      </c>
      <c r="T297" s="179">
        <f>IF($C297=$D$2,'FLETES (#) MAYO'!T297*T$2,IF($C297=$D$3,'FLETES (#) MAYO'!T297*T$3,IF($C297=$D$4,'FLETES (#) MAYO'!T297*T$4,IF($C297=$D$5,'FLETES (#) MAYO'!T297*T$5,0))))</f>
        <v>0</v>
      </c>
      <c r="U297" s="179">
        <f>IF($C297=$D$2,'FLETES (#) MAYO'!U297*U$2,IF($C297=$D$3,'FLETES (#) MAYO'!U297*U$3,IF($C297=$D$4,'FLETES (#) MAYO'!U297*U$4,IF($C297=$D$5,'FLETES (#) MAYO'!U297*U$5,0))))</f>
        <v>0</v>
      </c>
      <c r="V297" s="179">
        <f>IF($C297=$D$2,'FLETES (#) MAYO'!V297*V$2,IF($C297=$D$3,'FLETES (#) MAYO'!V297*V$3,IF($C297=$D$4,'FLETES (#) MAYO'!V297*V$4,IF($C297=$D$5,'FLETES (#) MAYO'!V297*V$5,0))))</f>
        <v>0</v>
      </c>
      <c r="W297" s="179">
        <f>IF($C297=$D$2,'FLETES (#) MAYO'!W297*W$2,IF($C297=$D$3,'FLETES (#) MAYO'!W297*W$3,IF($C297=$D$4,'FLETES (#) MAYO'!W297*W$4,IF($C297=$D$5,'FLETES (#) MAYO'!W297*W$5,0))))</f>
        <v>0</v>
      </c>
      <c r="X297" s="179">
        <f>IF($C297=$D$2,'FLETES (#) MAYO'!X297*X$2,IF($C297=$D$3,'FLETES (#) MAYO'!X297*X$3,IF($C297=$D$4,'FLETES (#) MAYO'!X297*X$4,IF($C297=$D$5,'FLETES (#) MAYO'!X297*X$5,0))))</f>
        <v>0</v>
      </c>
      <c r="Y297" s="179">
        <f>IF($C297=$D$2,'FLETES (#) MAYO'!Y297*Y$2,IF($C297=$D$3,'FLETES (#) MAYO'!Y297*Y$3,IF($C297=$D$4,'FLETES (#) MAYO'!Y297*Y$4,IF($C297=$D$5,'FLETES (#) MAYO'!Y297*Y$5,0))))</f>
        <v>0</v>
      </c>
      <c r="Z297" s="179">
        <f>IF($C297=$D$2,'FLETES (#) MAYO'!Z297*Z$2,IF($C297=$D$3,'FLETES (#) MAYO'!Z297*Z$3,IF($C297=$D$4,'FLETES (#) MAYO'!Z297*Z$4,IF($C297=$D$5,'FLETES (#) MAYO'!Z297*Z$5,0))))</f>
        <v>0</v>
      </c>
      <c r="AA297" s="179">
        <f>IF($C297=$D$2,'FLETES (#) MAYO'!AA297*AA$2,IF($C297=$D$3,'FLETES (#) MAYO'!AA297*AA$3,IF($C297=$D$4,'FLETES (#) MAYO'!AA297*AA$4,IF($C297=$D$5,'FLETES (#) MAYO'!AA297*AA$5,0))))</f>
        <v>0</v>
      </c>
      <c r="AB297" s="179">
        <f>IF($C297=$D$2,'FLETES (#) MAYO'!AB297*AB$2,IF($C297=$D$3,'FLETES (#) MAYO'!AB297*AB$3,IF($C297=$D$4,'FLETES (#) MAYO'!AB297*AB$4,IF($C297=$D$5,'FLETES (#) MAYO'!AB297*AB$5,0))))</f>
        <v>0</v>
      </c>
      <c r="AC297" s="179">
        <f>IF($C297=$D$2,'FLETES (#) MAYO'!AC297*AC$2,IF($C297=$D$3,'FLETES (#) MAYO'!AC297*AC$3,IF($C297=$D$4,'FLETES (#) MAYO'!AC297*AC$4,IF($C297=$D$5,'FLETES (#) MAYO'!AC297*AC$5,0))))</f>
        <v>0</v>
      </c>
      <c r="AD297" s="179">
        <f>IF($C297=$D$2,'FLETES (#) MAYO'!AD297*AD$2,IF($C297=$D$3,'FLETES (#) MAYO'!AD297*AD$3,IF($C297=$D$4,'FLETES (#) MAYO'!AD297*AD$4,IF($C297=$D$5,'FLETES (#) MAYO'!AD297*AD$5,0))))</f>
        <v>0</v>
      </c>
      <c r="AE297" s="179">
        <f>IF($C297=$D$2,'FLETES (#) MAYO'!AE297*AE$2,IF($C297=$D$3,'FLETES (#) MAYO'!AE297*AE$3,IF($C297=$D$4,'FLETES (#) MAYO'!AE297*AE$4,IF($C297=$D$5,'FLETES (#) MAYO'!AE297*AE$5,0))))</f>
        <v>0</v>
      </c>
      <c r="AF297" s="179">
        <f>IF($C297=$D$2,'FLETES (#) MAYO'!AF297*AF$2,IF($C297=$D$3,'FLETES (#) MAYO'!AF297*AF$3,IF($C297=$D$4,'FLETES (#) MAYO'!AF297*AF$4,IF($C297=$D$5,'FLETES (#) MAYO'!AF297*AF$5,0))))</f>
        <v>0</v>
      </c>
      <c r="AG297" s="179">
        <f>IF($C297=$D$2,'FLETES (#) MAYO'!AG297*AG$2,IF($C297=$D$3,'FLETES (#) MAYO'!AG297*AG$3,IF($C297=$D$4,'FLETES (#) MAYO'!AG297*AG$4,IF($C297=$D$5,'FLETES (#) MAYO'!AG297*AG$5,0))))</f>
        <v>0</v>
      </c>
      <c r="AH297" s="179">
        <f>IF($C297=$D$2,'FLETES (#) MAYO'!AH297*AH$2,IF($C297=$D$3,'FLETES (#) MAYO'!AH297*AH$3,IF($C297=$D$4,'FLETES (#) MAYO'!AH297*AH$4,IF($C297=$D$5,'FLETES (#) MAYO'!AH297*AH$5,0))))</f>
        <v>0</v>
      </c>
      <c r="AI297" s="179">
        <f>IF($C297=$D$2,'FLETES (#) MAYO'!AI297*AI$2,IF($C297=$D$3,'FLETES (#) MAYO'!AI297*AI$3,IF($C297=$D$4,'FLETES (#) MAYO'!AI297*AI$4,IF($C297=$D$5,'FLETES (#) MAYO'!AI297*AI$5,0))))</f>
        <v>0</v>
      </c>
      <c r="AJ297" s="179">
        <f>IF($C297=$D$2,'FLETES (#) MAYO'!AJ297*AJ$2,IF($C297=$D$3,'FLETES (#) MAYO'!AJ297*AJ$3,IF($C297=$D$4,'FLETES (#) MAYO'!AJ297*AJ$4,IF($C297=$D$5,'FLETES (#) MAYO'!AJ297*AJ$5,0))))</f>
        <v>0</v>
      </c>
      <c r="AK297" s="179">
        <f>IF($C297=$D$2,'FLETES (#) MAYO'!AK297*AK$2,IF($C297=$D$3,'FLETES (#) MAYO'!AK297*AK$3,IF($C297=$D$4,'FLETES (#) MAYO'!AK297*AK$4,IF($C297=$D$5,'FLETES (#) MAYO'!AK297*AK$5,0))))</f>
        <v>0</v>
      </c>
      <c r="AL297" s="179">
        <f>IF($C297=$D$2,'FLETES (#) MAYO'!AL297*AL$2,IF($C297=$D$3,'FLETES (#) MAYO'!AL297*AL$3,IF($C297=$D$4,'FLETES (#) MAYO'!AL297*AL$4,IF($C297=$D$5,'FLETES (#) MAYO'!AL297*AL$5,0))))</f>
        <v>0</v>
      </c>
      <c r="AM297" s="179">
        <f>IF($C297=$D$2,'FLETES (#) MAYO'!AM297*AM$2,IF($C297=$D$3,'FLETES (#) MAYO'!AM297*AM$3,IF($C297=$D$4,'FLETES (#) MAYO'!AM297*AM$4,IF($C297=$D$5,'FLETES (#) MAYO'!AM297*AM$5,0))))</f>
        <v>0</v>
      </c>
    </row>
    <row r="298" spans="1:39">
      <c r="A298" s="141"/>
      <c r="B298" s="165"/>
      <c r="C298" s="165"/>
      <c r="D298" s="178">
        <f t="shared" si="0"/>
        <v>0</v>
      </c>
      <c r="E298" s="179">
        <f>IF($C298=$D$2,'FLETES (#) MAYO'!E298*E$2,IF($C298=$D$3,'FLETES (#) MAYO'!E298*E$3,IF($C298=$D$4,'FLETES (#) MAYO'!E298*E$4,IF($C298=$D$5,'FLETES (#) MAYO'!E298*E$5,0))))</f>
        <v>0</v>
      </c>
      <c r="F298" s="179">
        <f>IF($C298=$D$2,'FLETES (#) MAYO'!F298*F$2,IF($C298=$D$3,'FLETES (#) MAYO'!F298*F$3,IF($C298=$D$4,'FLETES (#) MAYO'!F298*F$4,IF($C298=$D$5,'FLETES (#) MAYO'!F298*F$5,0))))</f>
        <v>0</v>
      </c>
      <c r="G298" s="179">
        <f>IF($C298=$D$2,'FLETES (#) MAYO'!G298*G$2,IF($C298=$D$3,'FLETES (#) MAYO'!G298*G$3,IF($C298=$D$4,'FLETES (#) MAYO'!G298*G$4,IF($C298=$D$5,'FLETES (#) MAYO'!G298*G$5,0))))</f>
        <v>0</v>
      </c>
      <c r="H298" s="179">
        <f>IF($C298=$D$2,'FLETES (#) MAYO'!H298*H$2,IF($C298=$D$3,'FLETES (#) MAYO'!H298*H$3,IF($C298=$D$4,'FLETES (#) MAYO'!H298*H$4,IF($C298=$D$5,'FLETES (#) MAYO'!H298*H$5,0))))</f>
        <v>0</v>
      </c>
      <c r="I298" s="179">
        <f>IF($C298=$D$2,'FLETES (#) MAYO'!I298*I$2,IF($C298=$D$3,'FLETES (#) MAYO'!I298*I$3,IF($C298=$D$4,'FLETES (#) MAYO'!I298*I$4,IF($C298=$D$5,'FLETES (#) MAYO'!I298*I$5,0))))</f>
        <v>0</v>
      </c>
      <c r="J298" s="179">
        <f>IF($C298=$D$2,'FLETES (#) MAYO'!J298*J$2,IF($C298=$D$3,'FLETES (#) MAYO'!J298*J$3,IF($C298=$D$4,'FLETES (#) MAYO'!J298*J$4,IF($C298=$D$5,'FLETES (#) MAYO'!J298*J$5,0))))</f>
        <v>0</v>
      </c>
      <c r="K298" s="179">
        <f>IF($C298=$D$2,'FLETES (#) MAYO'!K298*K$2,IF($C298=$D$3,'FLETES (#) MAYO'!K298*K$3,IF($C298=$D$4,'FLETES (#) MAYO'!K298*K$4,IF($C298=$D$5,'FLETES (#) MAYO'!K298*K$5,0))))</f>
        <v>0</v>
      </c>
      <c r="L298" s="179">
        <f>IF($C298=$D$2,'FLETES (#) MAYO'!L298*L$2,IF($C298=$D$3,'FLETES (#) MAYO'!L298*L$3,IF($C298=$D$4,'FLETES (#) MAYO'!L298*L$4,IF($C298=$D$5,'FLETES (#) MAYO'!L298*L$5,0))))</f>
        <v>0</v>
      </c>
      <c r="M298" s="179">
        <f>IF($C298=$D$2,'FLETES (#) MAYO'!M298*M$2,IF($C298=$D$3,'FLETES (#) MAYO'!M298*M$3,IF($C298=$D$4,'FLETES (#) MAYO'!M298*M$4,IF($C298=$D$5,'FLETES (#) MAYO'!M298*M$5,0))))</f>
        <v>0</v>
      </c>
      <c r="N298" s="179">
        <f>IF($C298=$D$2,'FLETES (#) MAYO'!N298*N$2,IF($C298=$D$3,'FLETES (#) MAYO'!N298*N$3,IF($C298=$D$4,'FLETES (#) MAYO'!N298*N$4,IF($C298=$D$5,'FLETES (#) MAYO'!N298*N$5,0))))</f>
        <v>0</v>
      </c>
      <c r="O298" s="179">
        <f>IF($C298=$D$2,'FLETES (#) MAYO'!O298*O$2,IF($C298=$D$3,'FLETES (#) MAYO'!O298*O$3,IF($C298=$D$4,'FLETES (#) MAYO'!O298*O$4,IF($C298=$D$5,'FLETES (#) MAYO'!O298*O$5,0))))</f>
        <v>0</v>
      </c>
      <c r="P298" s="179">
        <f>IF($C298=$D$2,'FLETES (#) MAYO'!P298*P$2,IF($C298=$D$3,'FLETES (#) MAYO'!P298*P$3,IF($C298=$D$4,'FLETES (#) MAYO'!P298*P$4,IF($C298=$D$5,'FLETES (#) MAYO'!P298*P$5,0))))</f>
        <v>0</v>
      </c>
      <c r="Q298" s="179">
        <f>IF($C298=$D$2,'FLETES (#) MAYO'!Q298*Q$2,IF($C298=$D$3,'FLETES (#) MAYO'!Q298*Q$3,IF($C298=$D$4,'FLETES (#) MAYO'!Q298*Q$4,IF($C298=$D$5,'FLETES (#) MAYO'!Q298*Q$5,0))))</f>
        <v>0</v>
      </c>
      <c r="R298" s="179">
        <f>IF($C298=$D$2,'FLETES (#) MAYO'!R298*R$2,IF($C298=$D$3,'FLETES (#) MAYO'!R298*R$3,IF($C298=$D$4,'FLETES (#) MAYO'!R298*R$4,IF($C298=$D$5,'FLETES (#) MAYO'!R298*R$5,0))))</f>
        <v>0</v>
      </c>
      <c r="S298" s="179">
        <f>IF($C298=$D$2,'FLETES (#) MAYO'!S298*S$2,IF($C298=$D$3,'FLETES (#) MAYO'!S298*S$3,IF($C298=$D$4,'FLETES (#) MAYO'!S298*S$4,IF($C298=$D$5,'FLETES (#) MAYO'!S298*S$5,0))))</f>
        <v>0</v>
      </c>
      <c r="T298" s="179">
        <f>IF($C298=$D$2,'FLETES (#) MAYO'!T298*T$2,IF($C298=$D$3,'FLETES (#) MAYO'!T298*T$3,IF($C298=$D$4,'FLETES (#) MAYO'!T298*T$4,IF($C298=$D$5,'FLETES (#) MAYO'!T298*T$5,0))))</f>
        <v>0</v>
      </c>
      <c r="U298" s="179">
        <f>IF($C298=$D$2,'FLETES (#) MAYO'!U298*U$2,IF($C298=$D$3,'FLETES (#) MAYO'!U298*U$3,IF($C298=$D$4,'FLETES (#) MAYO'!U298*U$4,IF($C298=$D$5,'FLETES (#) MAYO'!U298*U$5,0))))</f>
        <v>0</v>
      </c>
      <c r="V298" s="179">
        <f>IF($C298=$D$2,'FLETES (#) MAYO'!V298*V$2,IF($C298=$D$3,'FLETES (#) MAYO'!V298*V$3,IF($C298=$D$4,'FLETES (#) MAYO'!V298*V$4,IF($C298=$D$5,'FLETES (#) MAYO'!V298*V$5,0))))</f>
        <v>0</v>
      </c>
      <c r="W298" s="179">
        <f>IF($C298=$D$2,'FLETES (#) MAYO'!W298*W$2,IF($C298=$D$3,'FLETES (#) MAYO'!W298*W$3,IF($C298=$D$4,'FLETES (#) MAYO'!W298*W$4,IF($C298=$D$5,'FLETES (#) MAYO'!W298*W$5,0))))</f>
        <v>0</v>
      </c>
      <c r="X298" s="179">
        <f>IF($C298=$D$2,'FLETES (#) MAYO'!X298*X$2,IF($C298=$D$3,'FLETES (#) MAYO'!X298*X$3,IF($C298=$D$4,'FLETES (#) MAYO'!X298*X$4,IF($C298=$D$5,'FLETES (#) MAYO'!X298*X$5,0))))</f>
        <v>0</v>
      </c>
      <c r="Y298" s="179">
        <f>IF($C298=$D$2,'FLETES (#) MAYO'!Y298*Y$2,IF($C298=$D$3,'FLETES (#) MAYO'!Y298*Y$3,IF($C298=$D$4,'FLETES (#) MAYO'!Y298*Y$4,IF($C298=$D$5,'FLETES (#) MAYO'!Y298*Y$5,0))))</f>
        <v>0</v>
      </c>
      <c r="Z298" s="179">
        <f>IF($C298=$D$2,'FLETES (#) MAYO'!Z298*Z$2,IF($C298=$D$3,'FLETES (#) MAYO'!Z298*Z$3,IF($C298=$D$4,'FLETES (#) MAYO'!Z298*Z$4,IF($C298=$D$5,'FLETES (#) MAYO'!Z298*Z$5,0))))</f>
        <v>0</v>
      </c>
      <c r="AA298" s="179">
        <f>IF($C298=$D$2,'FLETES (#) MAYO'!AA298*AA$2,IF($C298=$D$3,'FLETES (#) MAYO'!AA298*AA$3,IF($C298=$D$4,'FLETES (#) MAYO'!AA298*AA$4,IF($C298=$D$5,'FLETES (#) MAYO'!AA298*AA$5,0))))</f>
        <v>0</v>
      </c>
      <c r="AB298" s="179">
        <f>IF($C298=$D$2,'FLETES (#) MAYO'!AB298*AB$2,IF($C298=$D$3,'FLETES (#) MAYO'!AB298*AB$3,IF($C298=$D$4,'FLETES (#) MAYO'!AB298*AB$4,IF($C298=$D$5,'FLETES (#) MAYO'!AB298*AB$5,0))))</f>
        <v>0</v>
      </c>
      <c r="AC298" s="179">
        <f>IF($C298=$D$2,'FLETES (#) MAYO'!AC298*AC$2,IF($C298=$D$3,'FLETES (#) MAYO'!AC298*AC$3,IF($C298=$D$4,'FLETES (#) MAYO'!AC298*AC$4,IF($C298=$D$5,'FLETES (#) MAYO'!AC298*AC$5,0))))</f>
        <v>0</v>
      </c>
      <c r="AD298" s="179">
        <f>IF($C298=$D$2,'FLETES (#) MAYO'!AD298*AD$2,IF($C298=$D$3,'FLETES (#) MAYO'!AD298*AD$3,IF($C298=$D$4,'FLETES (#) MAYO'!AD298*AD$4,IF($C298=$D$5,'FLETES (#) MAYO'!AD298*AD$5,0))))</f>
        <v>0</v>
      </c>
      <c r="AE298" s="179">
        <f>IF($C298=$D$2,'FLETES (#) MAYO'!AE298*AE$2,IF($C298=$D$3,'FLETES (#) MAYO'!AE298*AE$3,IF($C298=$D$4,'FLETES (#) MAYO'!AE298*AE$4,IF($C298=$D$5,'FLETES (#) MAYO'!AE298*AE$5,0))))</f>
        <v>0</v>
      </c>
      <c r="AF298" s="179">
        <f>IF($C298=$D$2,'FLETES (#) MAYO'!AF298*AF$2,IF($C298=$D$3,'FLETES (#) MAYO'!AF298*AF$3,IF($C298=$D$4,'FLETES (#) MAYO'!AF298*AF$4,IF($C298=$D$5,'FLETES (#) MAYO'!AF298*AF$5,0))))</f>
        <v>0</v>
      </c>
      <c r="AG298" s="179">
        <f>IF($C298=$D$2,'FLETES (#) MAYO'!AG298*AG$2,IF($C298=$D$3,'FLETES (#) MAYO'!AG298*AG$3,IF($C298=$D$4,'FLETES (#) MAYO'!AG298*AG$4,IF($C298=$D$5,'FLETES (#) MAYO'!AG298*AG$5,0))))</f>
        <v>0</v>
      </c>
      <c r="AH298" s="179">
        <f>IF($C298=$D$2,'FLETES (#) MAYO'!AH298*AH$2,IF($C298=$D$3,'FLETES (#) MAYO'!AH298*AH$3,IF($C298=$D$4,'FLETES (#) MAYO'!AH298*AH$4,IF($C298=$D$5,'FLETES (#) MAYO'!AH298*AH$5,0))))</f>
        <v>0</v>
      </c>
      <c r="AI298" s="179">
        <f>IF($C298=$D$2,'FLETES (#) MAYO'!AI298*AI$2,IF($C298=$D$3,'FLETES (#) MAYO'!AI298*AI$3,IF($C298=$D$4,'FLETES (#) MAYO'!AI298*AI$4,IF($C298=$D$5,'FLETES (#) MAYO'!AI298*AI$5,0))))</f>
        <v>0</v>
      </c>
      <c r="AJ298" s="179">
        <f>IF($C298=$D$2,'FLETES (#) MAYO'!AJ298*AJ$2,IF($C298=$D$3,'FLETES (#) MAYO'!AJ298*AJ$3,IF($C298=$D$4,'FLETES (#) MAYO'!AJ298*AJ$4,IF($C298=$D$5,'FLETES (#) MAYO'!AJ298*AJ$5,0))))</f>
        <v>0</v>
      </c>
      <c r="AK298" s="179">
        <f>IF($C298=$D$2,'FLETES (#) MAYO'!AK298*AK$2,IF($C298=$D$3,'FLETES (#) MAYO'!AK298*AK$3,IF($C298=$D$4,'FLETES (#) MAYO'!AK298*AK$4,IF($C298=$D$5,'FLETES (#) MAYO'!AK298*AK$5,0))))</f>
        <v>0</v>
      </c>
      <c r="AL298" s="179">
        <f>IF($C298=$D$2,'FLETES (#) MAYO'!AL298*AL$2,IF($C298=$D$3,'FLETES (#) MAYO'!AL298*AL$3,IF($C298=$D$4,'FLETES (#) MAYO'!AL298*AL$4,IF($C298=$D$5,'FLETES (#) MAYO'!AL298*AL$5,0))))</f>
        <v>0</v>
      </c>
      <c r="AM298" s="179">
        <f>IF($C298=$D$2,'FLETES (#) MAYO'!AM298*AM$2,IF($C298=$D$3,'FLETES (#) MAYO'!AM298*AM$3,IF($C298=$D$4,'FLETES (#) MAYO'!AM298*AM$4,IF($C298=$D$5,'FLETES (#) MAYO'!AM298*AM$5,0))))</f>
        <v>0</v>
      </c>
    </row>
    <row r="299" spans="1:39">
      <c r="A299" s="141"/>
      <c r="B299" s="165"/>
      <c r="C299" s="165"/>
      <c r="D299" s="178">
        <f t="shared" si="0"/>
        <v>0</v>
      </c>
      <c r="E299" s="179">
        <f>IF($C299=$D$2,'FLETES (#) MAYO'!E299*E$2,IF($C299=$D$3,'FLETES (#) MAYO'!E299*E$3,IF($C299=$D$4,'FLETES (#) MAYO'!E299*E$4,IF($C299=$D$5,'FLETES (#) MAYO'!E299*E$5,0))))</f>
        <v>0</v>
      </c>
      <c r="F299" s="179">
        <f>IF($C299=$D$2,'FLETES (#) MAYO'!F299*F$2,IF($C299=$D$3,'FLETES (#) MAYO'!F299*F$3,IF($C299=$D$4,'FLETES (#) MAYO'!F299*F$4,IF($C299=$D$5,'FLETES (#) MAYO'!F299*F$5,0))))</f>
        <v>0</v>
      </c>
      <c r="G299" s="179">
        <f>IF($C299=$D$2,'FLETES (#) MAYO'!G299*G$2,IF($C299=$D$3,'FLETES (#) MAYO'!G299*G$3,IF($C299=$D$4,'FLETES (#) MAYO'!G299*G$4,IF($C299=$D$5,'FLETES (#) MAYO'!G299*G$5,0))))</f>
        <v>0</v>
      </c>
      <c r="H299" s="179">
        <f>IF($C299=$D$2,'FLETES (#) MAYO'!H299*H$2,IF($C299=$D$3,'FLETES (#) MAYO'!H299*H$3,IF($C299=$D$4,'FLETES (#) MAYO'!H299*H$4,IF($C299=$D$5,'FLETES (#) MAYO'!H299*H$5,0))))</f>
        <v>0</v>
      </c>
      <c r="I299" s="179">
        <f>IF($C299=$D$2,'FLETES (#) MAYO'!I299*I$2,IF($C299=$D$3,'FLETES (#) MAYO'!I299*I$3,IF($C299=$D$4,'FLETES (#) MAYO'!I299*I$4,IF($C299=$D$5,'FLETES (#) MAYO'!I299*I$5,0))))</f>
        <v>0</v>
      </c>
      <c r="J299" s="179">
        <f>IF($C299=$D$2,'FLETES (#) MAYO'!J299*J$2,IF($C299=$D$3,'FLETES (#) MAYO'!J299*J$3,IF($C299=$D$4,'FLETES (#) MAYO'!J299*J$4,IF($C299=$D$5,'FLETES (#) MAYO'!J299*J$5,0))))</f>
        <v>0</v>
      </c>
      <c r="K299" s="179">
        <f>IF($C299=$D$2,'FLETES (#) MAYO'!K299*K$2,IF($C299=$D$3,'FLETES (#) MAYO'!K299*K$3,IF($C299=$D$4,'FLETES (#) MAYO'!K299*K$4,IF($C299=$D$5,'FLETES (#) MAYO'!K299*K$5,0))))</f>
        <v>0</v>
      </c>
      <c r="L299" s="179">
        <f>IF($C299=$D$2,'FLETES (#) MAYO'!L299*L$2,IF($C299=$D$3,'FLETES (#) MAYO'!L299*L$3,IF($C299=$D$4,'FLETES (#) MAYO'!L299*L$4,IF($C299=$D$5,'FLETES (#) MAYO'!L299*L$5,0))))</f>
        <v>0</v>
      </c>
      <c r="M299" s="179">
        <f>IF($C299=$D$2,'FLETES (#) MAYO'!M299*M$2,IF($C299=$D$3,'FLETES (#) MAYO'!M299*M$3,IF($C299=$D$4,'FLETES (#) MAYO'!M299*M$4,IF($C299=$D$5,'FLETES (#) MAYO'!M299*M$5,0))))</f>
        <v>0</v>
      </c>
      <c r="N299" s="179">
        <f>IF($C299=$D$2,'FLETES (#) MAYO'!N299*N$2,IF($C299=$D$3,'FLETES (#) MAYO'!N299*N$3,IF($C299=$D$4,'FLETES (#) MAYO'!N299*N$4,IF($C299=$D$5,'FLETES (#) MAYO'!N299*N$5,0))))</f>
        <v>0</v>
      </c>
      <c r="O299" s="179">
        <f>IF($C299=$D$2,'FLETES (#) MAYO'!O299*O$2,IF($C299=$D$3,'FLETES (#) MAYO'!O299*O$3,IF($C299=$D$4,'FLETES (#) MAYO'!O299*O$4,IF($C299=$D$5,'FLETES (#) MAYO'!O299*O$5,0))))</f>
        <v>0</v>
      </c>
      <c r="P299" s="179">
        <f>IF($C299=$D$2,'FLETES (#) MAYO'!P299*P$2,IF($C299=$D$3,'FLETES (#) MAYO'!P299*P$3,IF($C299=$D$4,'FLETES (#) MAYO'!P299*P$4,IF($C299=$D$5,'FLETES (#) MAYO'!P299*P$5,0))))</f>
        <v>0</v>
      </c>
      <c r="Q299" s="179">
        <f>IF($C299=$D$2,'FLETES (#) MAYO'!Q299*Q$2,IF($C299=$D$3,'FLETES (#) MAYO'!Q299*Q$3,IF($C299=$D$4,'FLETES (#) MAYO'!Q299*Q$4,IF($C299=$D$5,'FLETES (#) MAYO'!Q299*Q$5,0))))</f>
        <v>0</v>
      </c>
      <c r="R299" s="179">
        <f>IF($C299=$D$2,'FLETES (#) MAYO'!R299*R$2,IF($C299=$D$3,'FLETES (#) MAYO'!R299*R$3,IF($C299=$D$4,'FLETES (#) MAYO'!R299*R$4,IF($C299=$D$5,'FLETES (#) MAYO'!R299*R$5,0))))</f>
        <v>0</v>
      </c>
      <c r="S299" s="179">
        <f>IF($C299=$D$2,'FLETES (#) MAYO'!S299*S$2,IF($C299=$D$3,'FLETES (#) MAYO'!S299*S$3,IF($C299=$D$4,'FLETES (#) MAYO'!S299*S$4,IF($C299=$D$5,'FLETES (#) MAYO'!S299*S$5,0))))</f>
        <v>0</v>
      </c>
      <c r="T299" s="179">
        <f>IF($C299=$D$2,'FLETES (#) MAYO'!T299*T$2,IF($C299=$D$3,'FLETES (#) MAYO'!T299*T$3,IF($C299=$D$4,'FLETES (#) MAYO'!T299*T$4,IF($C299=$D$5,'FLETES (#) MAYO'!T299*T$5,0))))</f>
        <v>0</v>
      </c>
      <c r="U299" s="179">
        <f>IF($C299=$D$2,'FLETES (#) MAYO'!U299*U$2,IF($C299=$D$3,'FLETES (#) MAYO'!U299*U$3,IF($C299=$D$4,'FLETES (#) MAYO'!U299*U$4,IF($C299=$D$5,'FLETES (#) MAYO'!U299*U$5,0))))</f>
        <v>0</v>
      </c>
      <c r="V299" s="179">
        <f>IF($C299=$D$2,'FLETES (#) MAYO'!V299*V$2,IF($C299=$D$3,'FLETES (#) MAYO'!V299*V$3,IF($C299=$D$4,'FLETES (#) MAYO'!V299*V$4,IF($C299=$D$5,'FLETES (#) MAYO'!V299*V$5,0))))</f>
        <v>0</v>
      </c>
      <c r="W299" s="179">
        <f>IF($C299=$D$2,'FLETES (#) MAYO'!W299*W$2,IF($C299=$D$3,'FLETES (#) MAYO'!W299*W$3,IF($C299=$D$4,'FLETES (#) MAYO'!W299*W$4,IF($C299=$D$5,'FLETES (#) MAYO'!W299*W$5,0))))</f>
        <v>0</v>
      </c>
      <c r="X299" s="179">
        <f>IF($C299=$D$2,'FLETES (#) MAYO'!X299*X$2,IF($C299=$D$3,'FLETES (#) MAYO'!X299*X$3,IF($C299=$D$4,'FLETES (#) MAYO'!X299*X$4,IF($C299=$D$5,'FLETES (#) MAYO'!X299*X$5,0))))</f>
        <v>0</v>
      </c>
      <c r="Y299" s="179">
        <f>IF($C299=$D$2,'FLETES (#) MAYO'!Y299*Y$2,IF($C299=$D$3,'FLETES (#) MAYO'!Y299*Y$3,IF($C299=$D$4,'FLETES (#) MAYO'!Y299*Y$4,IF($C299=$D$5,'FLETES (#) MAYO'!Y299*Y$5,0))))</f>
        <v>0</v>
      </c>
      <c r="Z299" s="179">
        <f>IF($C299=$D$2,'FLETES (#) MAYO'!Z299*Z$2,IF($C299=$D$3,'FLETES (#) MAYO'!Z299*Z$3,IF($C299=$D$4,'FLETES (#) MAYO'!Z299*Z$4,IF($C299=$D$5,'FLETES (#) MAYO'!Z299*Z$5,0))))</f>
        <v>0</v>
      </c>
      <c r="AA299" s="179">
        <f>IF($C299=$D$2,'FLETES (#) MAYO'!AA299*AA$2,IF($C299=$D$3,'FLETES (#) MAYO'!AA299*AA$3,IF($C299=$D$4,'FLETES (#) MAYO'!AA299*AA$4,IF($C299=$D$5,'FLETES (#) MAYO'!AA299*AA$5,0))))</f>
        <v>0</v>
      </c>
      <c r="AB299" s="179">
        <f>IF($C299=$D$2,'FLETES (#) MAYO'!AB299*AB$2,IF($C299=$D$3,'FLETES (#) MAYO'!AB299*AB$3,IF($C299=$D$4,'FLETES (#) MAYO'!AB299*AB$4,IF($C299=$D$5,'FLETES (#) MAYO'!AB299*AB$5,0))))</f>
        <v>0</v>
      </c>
      <c r="AC299" s="179">
        <f>IF($C299=$D$2,'FLETES (#) MAYO'!AC299*AC$2,IF($C299=$D$3,'FLETES (#) MAYO'!AC299*AC$3,IF($C299=$D$4,'FLETES (#) MAYO'!AC299*AC$4,IF($C299=$D$5,'FLETES (#) MAYO'!AC299*AC$5,0))))</f>
        <v>0</v>
      </c>
      <c r="AD299" s="179">
        <f>IF($C299=$D$2,'FLETES (#) MAYO'!AD299*AD$2,IF($C299=$D$3,'FLETES (#) MAYO'!AD299*AD$3,IF($C299=$D$4,'FLETES (#) MAYO'!AD299*AD$4,IF($C299=$D$5,'FLETES (#) MAYO'!AD299*AD$5,0))))</f>
        <v>0</v>
      </c>
      <c r="AE299" s="179">
        <f>IF($C299=$D$2,'FLETES (#) MAYO'!AE299*AE$2,IF($C299=$D$3,'FLETES (#) MAYO'!AE299*AE$3,IF($C299=$D$4,'FLETES (#) MAYO'!AE299*AE$4,IF($C299=$D$5,'FLETES (#) MAYO'!AE299*AE$5,0))))</f>
        <v>0</v>
      </c>
      <c r="AF299" s="179">
        <f>IF($C299=$D$2,'FLETES (#) MAYO'!AF299*AF$2,IF($C299=$D$3,'FLETES (#) MAYO'!AF299*AF$3,IF($C299=$D$4,'FLETES (#) MAYO'!AF299*AF$4,IF($C299=$D$5,'FLETES (#) MAYO'!AF299*AF$5,0))))</f>
        <v>0</v>
      </c>
      <c r="AG299" s="179">
        <f>IF($C299=$D$2,'FLETES (#) MAYO'!AG299*AG$2,IF($C299=$D$3,'FLETES (#) MAYO'!AG299*AG$3,IF($C299=$D$4,'FLETES (#) MAYO'!AG299*AG$4,IF($C299=$D$5,'FLETES (#) MAYO'!AG299*AG$5,0))))</f>
        <v>0</v>
      </c>
      <c r="AH299" s="179">
        <f>IF($C299=$D$2,'FLETES (#) MAYO'!AH299*AH$2,IF($C299=$D$3,'FLETES (#) MAYO'!AH299*AH$3,IF($C299=$D$4,'FLETES (#) MAYO'!AH299*AH$4,IF($C299=$D$5,'FLETES (#) MAYO'!AH299*AH$5,0))))</f>
        <v>0</v>
      </c>
      <c r="AI299" s="179">
        <f>IF($C299=$D$2,'FLETES (#) MAYO'!AI299*AI$2,IF($C299=$D$3,'FLETES (#) MAYO'!AI299*AI$3,IF($C299=$D$4,'FLETES (#) MAYO'!AI299*AI$4,IF($C299=$D$5,'FLETES (#) MAYO'!AI299*AI$5,0))))</f>
        <v>0</v>
      </c>
      <c r="AJ299" s="179">
        <f>IF($C299=$D$2,'FLETES (#) MAYO'!AJ299*AJ$2,IF($C299=$D$3,'FLETES (#) MAYO'!AJ299*AJ$3,IF($C299=$D$4,'FLETES (#) MAYO'!AJ299*AJ$4,IF($C299=$D$5,'FLETES (#) MAYO'!AJ299*AJ$5,0))))</f>
        <v>0</v>
      </c>
      <c r="AK299" s="179">
        <f>IF($C299=$D$2,'FLETES (#) MAYO'!AK299*AK$2,IF($C299=$D$3,'FLETES (#) MAYO'!AK299*AK$3,IF($C299=$D$4,'FLETES (#) MAYO'!AK299*AK$4,IF($C299=$D$5,'FLETES (#) MAYO'!AK299*AK$5,0))))</f>
        <v>0</v>
      </c>
      <c r="AL299" s="179">
        <f>IF($C299=$D$2,'FLETES (#) MAYO'!AL299*AL$2,IF($C299=$D$3,'FLETES (#) MAYO'!AL299*AL$3,IF($C299=$D$4,'FLETES (#) MAYO'!AL299*AL$4,IF($C299=$D$5,'FLETES (#) MAYO'!AL299*AL$5,0))))</f>
        <v>0</v>
      </c>
      <c r="AM299" s="179">
        <f>IF($C299=$D$2,'FLETES (#) MAYO'!AM299*AM$2,IF($C299=$D$3,'FLETES (#) MAYO'!AM299*AM$3,IF($C299=$D$4,'FLETES (#) MAYO'!AM299*AM$4,IF($C299=$D$5,'FLETES (#) MAYO'!AM299*AM$5,0))))</f>
        <v>0</v>
      </c>
    </row>
    <row r="300" spans="1:39">
      <c r="A300" s="141"/>
      <c r="B300" s="165"/>
      <c r="C300" s="165"/>
      <c r="D300" s="178">
        <f t="shared" si="0"/>
        <v>0</v>
      </c>
      <c r="E300" s="179">
        <f>IF($C300=$D$2,'FLETES (#) MAYO'!E300*E$2,IF($C300=$D$3,'FLETES (#) MAYO'!E300*E$3,IF($C300=$D$4,'FLETES (#) MAYO'!E300*E$4,IF($C300=$D$5,'FLETES (#) MAYO'!E300*E$5,0))))</f>
        <v>0</v>
      </c>
      <c r="F300" s="179">
        <f>IF($C300=$D$2,'FLETES (#) MAYO'!F300*F$2,IF($C300=$D$3,'FLETES (#) MAYO'!F300*F$3,IF($C300=$D$4,'FLETES (#) MAYO'!F300*F$4,IF($C300=$D$5,'FLETES (#) MAYO'!F300*F$5,0))))</f>
        <v>0</v>
      </c>
      <c r="G300" s="179">
        <f>IF($C300=$D$2,'FLETES (#) MAYO'!G300*G$2,IF($C300=$D$3,'FLETES (#) MAYO'!G300*G$3,IF($C300=$D$4,'FLETES (#) MAYO'!G300*G$4,IF($C300=$D$5,'FLETES (#) MAYO'!G300*G$5,0))))</f>
        <v>0</v>
      </c>
      <c r="H300" s="179">
        <f>IF($C300=$D$2,'FLETES (#) MAYO'!H300*H$2,IF($C300=$D$3,'FLETES (#) MAYO'!H300*H$3,IF($C300=$D$4,'FLETES (#) MAYO'!H300*H$4,IF($C300=$D$5,'FLETES (#) MAYO'!H300*H$5,0))))</f>
        <v>0</v>
      </c>
      <c r="I300" s="179">
        <f>IF($C300=$D$2,'FLETES (#) MAYO'!I300*I$2,IF($C300=$D$3,'FLETES (#) MAYO'!I300*I$3,IF($C300=$D$4,'FLETES (#) MAYO'!I300*I$4,IF($C300=$D$5,'FLETES (#) MAYO'!I300*I$5,0))))</f>
        <v>0</v>
      </c>
      <c r="J300" s="179">
        <f>IF($C300=$D$2,'FLETES (#) MAYO'!J300*J$2,IF($C300=$D$3,'FLETES (#) MAYO'!J300*J$3,IF($C300=$D$4,'FLETES (#) MAYO'!J300*J$4,IF($C300=$D$5,'FLETES (#) MAYO'!J300*J$5,0))))</f>
        <v>0</v>
      </c>
      <c r="K300" s="179">
        <f>IF($C300=$D$2,'FLETES (#) MAYO'!K300*K$2,IF($C300=$D$3,'FLETES (#) MAYO'!K300*K$3,IF($C300=$D$4,'FLETES (#) MAYO'!K300*K$4,IF($C300=$D$5,'FLETES (#) MAYO'!K300*K$5,0))))</f>
        <v>0</v>
      </c>
      <c r="L300" s="179">
        <f>IF($C300=$D$2,'FLETES (#) MAYO'!L300*L$2,IF($C300=$D$3,'FLETES (#) MAYO'!L300*L$3,IF($C300=$D$4,'FLETES (#) MAYO'!L300*L$4,IF($C300=$D$5,'FLETES (#) MAYO'!L300*L$5,0))))</f>
        <v>0</v>
      </c>
      <c r="M300" s="179">
        <f>IF($C300=$D$2,'FLETES (#) MAYO'!M300*M$2,IF($C300=$D$3,'FLETES (#) MAYO'!M300*M$3,IF($C300=$D$4,'FLETES (#) MAYO'!M300*M$4,IF($C300=$D$5,'FLETES (#) MAYO'!M300*M$5,0))))</f>
        <v>0</v>
      </c>
      <c r="N300" s="179">
        <f>IF($C300=$D$2,'FLETES (#) MAYO'!N300*N$2,IF($C300=$D$3,'FLETES (#) MAYO'!N300*N$3,IF($C300=$D$4,'FLETES (#) MAYO'!N300*N$4,IF($C300=$D$5,'FLETES (#) MAYO'!N300*N$5,0))))</f>
        <v>0</v>
      </c>
      <c r="O300" s="179">
        <f>IF($C300=$D$2,'FLETES (#) MAYO'!O300*O$2,IF($C300=$D$3,'FLETES (#) MAYO'!O300*O$3,IF($C300=$D$4,'FLETES (#) MAYO'!O300*O$4,IF($C300=$D$5,'FLETES (#) MAYO'!O300*O$5,0))))</f>
        <v>0</v>
      </c>
      <c r="P300" s="179">
        <f>IF($C300=$D$2,'FLETES (#) MAYO'!P300*P$2,IF($C300=$D$3,'FLETES (#) MAYO'!P300*P$3,IF($C300=$D$4,'FLETES (#) MAYO'!P300*P$4,IF($C300=$D$5,'FLETES (#) MAYO'!P300*P$5,0))))</f>
        <v>0</v>
      </c>
      <c r="Q300" s="179">
        <f>IF($C300=$D$2,'FLETES (#) MAYO'!Q300*Q$2,IF($C300=$D$3,'FLETES (#) MAYO'!Q300*Q$3,IF($C300=$D$4,'FLETES (#) MAYO'!Q300*Q$4,IF($C300=$D$5,'FLETES (#) MAYO'!Q300*Q$5,0))))</f>
        <v>0</v>
      </c>
      <c r="R300" s="179">
        <f>IF($C300=$D$2,'FLETES (#) MAYO'!R300*R$2,IF($C300=$D$3,'FLETES (#) MAYO'!R300*R$3,IF($C300=$D$4,'FLETES (#) MAYO'!R300*R$4,IF($C300=$D$5,'FLETES (#) MAYO'!R300*R$5,0))))</f>
        <v>0</v>
      </c>
      <c r="S300" s="179">
        <f>IF($C300=$D$2,'FLETES (#) MAYO'!S300*S$2,IF($C300=$D$3,'FLETES (#) MAYO'!S300*S$3,IF($C300=$D$4,'FLETES (#) MAYO'!S300*S$4,IF($C300=$D$5,'FLETES (#) MAYO'!S300*S$5,0))))</f>
        <v>0</v>
      </c>
      <c r="T300" s="179">
        <f>IF($C300=$D$2,'FLETES (#) MAYO'!T300*T$2,IF($C300=$D$3,'FLETES (#) MAYO'!T300*T$3,IF($C300=$D$4,'FLETES (#) MAYO'!T300*T$4,IF($C300=$D$5,'FLETES (#) MAYO'!T300*T$5,0))))</f>
        <v>0</v>
      </c>
      <c r="U300" s="179">
        <f>IF($C300=$D$2,'FLETES (#) MAYO'!U300*U$2,IF($C300=$D$3,'FLETES (#) MAYO'!U300*U$3,IF($C300=$D$4,'FLETES (#) MAYO'!U300*U$4,IF($C300=$D$5,'FLETES (#) MAYO'!U300*U$5,0))))</f>
        <v>0</v>
      </c>
      <c r="V300" s="179">
        <f>IF($C300=$D$2,'FLETES (#) MAYO'!V300*V$2,IF($C300=$D$3,'FLETES (#) MAYO'!V300*V$3,IF($C300=$D$4,'FLETES (#) MAYO'!V300*V$4,IF($C300=$D$5,'FLETES (#) MAYO'!V300*V$5,0))))</f>
        <v>0</v>
      </c>
      <c r="W300" s="179">
        <f>IF($C300=$D$2,'FLETES (#) MAYO'!W300*W$2,IF($C300=$D$3,'FLETES (#) MAYO'!W300*W$3,IF($C300=$D$4,'FLETES (#) MAYO'!W300*W$4,IF($C300=$D$5,'FLETES (#) MAYO'!W300*W$5,0))))</f>
        <v>0</v>
      </c>
      <c r="X300" s="179">
        <f>IF($C300=$D$2,'FLETES (#) MAYO'!X300*X$2,IF($C300=$D$3,'FLETES (#) MAYO'!X300*X$3,IF($C300=$D$4,'FLETES (#) MAYO'!X300*X$4,IF($C300=$D$5,'FLETES (#) MAYO'!X300*X$5,0))))</f>
        <v>0</v>
      </c>
      <c r="Y300" s="179">
        <f>IF($C300=$D$2,'FLETES (#) MAYO'!Y300*Y$2,IF($C300=$D$3,'FLETES (#) MAYO'!Y300*Y$3,IF($C300=$D$4,'FLETES (#) MAYO'!Y300*Y$4,IF($C300=$D$5,'FLETES (#) MAYO'!Y300*Y$5,0))))</f>
        <v>0</v>
      </c>
      <c r="Z300" s="179">
        <f>IF($C300=$D$2,'FLETES (#) MAYO'!Z300*Z$2,IF($C300=$D$3,'FLETES (#) MAYO'!Z300*Z$3,IF($C300=$D$4,'FLETES (#) MAYO'!Z300*Z$4,IF($C300=$D$5,'FLETES (#) MAYO'!Z300*Z$5,0))))</f>
        <v>0</v>
      </c>
      <c r="AA300" s="179">
        <f>IF($C300=$D$2,'FLETES (#) MAYO'!AA300*AA$2,IF($C300=$D$3,'FLETES (#) MAYO'!AA300*AA$3,IF($C300=$D$4,'FLETES (#) MAYO'!AA300*AA$4,IF($C300=$D$5,'FLETES (#) MAYO'!AA300*AA$5,0))))</f>
        <v>0</v>
      </c>
      <c r="AB300" s="179">
        <f>IF($C300=$D$2,'FLETES (#) MAYO'!AB300*AB$2,IF($C300=$D$3,'FLETES (#) MAYO'!AB300*AB$3,IF($C300=$D$4,'FLETES (#) MAYO'!AB300*AB$4,IF($C300=$D$5,'FLETES (#) MAYO'!AB300*AB$5,0))))</f>
        <v>0</v>
      </c>
      <c r="AC300" s="179">
        <f>IF($C300=$D$2,'FLETES (#) MAYO'!AC300*AC$2,IF($C300=$D$3,'FLETES (#) MAYO'!AC300*AC$3,IF($C300=$D$4,'FLETES (#) MAYO'!AC300*AC$4,IF($C300=$D$5,'FLETES (#) MAYO'!AC300*AC$5,0))))</f>
        <v>0</v>
      </c>
      <c r="AD300" s="179">
        <f>IF($C300=$D$2,'FLETES (#) MAYO'!AD300*AD$2,IF($C300=$D$3,'FLETES (#) MAYO'!AD300*AD$3,IF($C300=$D$4,'FLETES (#) MAYO'!AD300*AD$4,IF($C300=$D$5,'FLETES (#) MAYO'!AD300*AD$5,0))))</f>
        <v>0</v>
      </c>
      <c r="AE300" s="179">
        <f>IF($C300=$D$2,'FLETES (#) MAYO'!AE300*AE$2,IF($C300=$D$3,'FLETES (#) MAYO'!AE300*AE$3,IF($C300=$D$4,'FLETES (#) MAYO'!AE300*AE$4,IF($C300=$D$5,'FLETES (#) MAYO'!AE300*AE$5,0))))</f>
        <v>0</v>
      </c>
      <c r="AF300" s="179">
        <f>IF($C300=$D$2,'FLETES (#) MAYO'!AF300*AF$2,IF($C300=$D$3,'FLETES (#) MAYO'!AF300*AF$3,IF($C300=$D$4,'FLETES (#) MAYO'!AF300*AF$4,IF($C300=$D$5,'FLETES (#) MAYO'!AF300*AF$5,0))))</f>
        <v>0</v>
      </c>
      <c r="AG300" s="179">
        <f>IF($C300=$D$2,'FLETES (#) MAYO'!AG300*AG$2,IF($C300=$D$3,'FLETES (#) MAYO'!AG300*AG$3,IF($C300=$D$4,'FLETES (#) MAYO'!AG300*AG$4,IF($C300=$D$5,'FLETES (#) MAYO'!AG300*AG$5,0))))</f>
        <v>0</v>
      </c>
      <c r="AH300" s="179">
        <f>IF($C300=$D$2,'FLETES (#) MAYO'!AH300*AH$2,IF($C300=$D$3,'FLETES (#) MAYO'!AH300*AH$3,IF($C300=$D$4,'FLETES (#) MAYO'!AH300*AH$4,IF($C300=$D$5,'FLETES (#) MAYO'!AH300*AH$5,0))))</f>
        <v>0</v>
      </c>
      <c r="AI300" s="179">
        <f>IF($C300=$D$2,'FLETES (#) MAYO'!AI300*AI$2,IF($C300=$D$3,'FLETES (#) MAYO'!AI300*AI$3,IF($C300=$D$4,'FLETES (#) MAYO'!AI300*AI$4,IF($C300=$D$5,'FLETES (#) MAYO'!AI300*AI$5,0))))</f>
        <v>0</v>
      </c>
      <c r="AJ300" s="179">
        <f>IF($C300=$D$2,'FLETES (#) MAYO'!AJ300*AJ$2,IF($C300=$D$3,'FLETES (#) MAYO'!AJ300*AJ$3,IF($C300=$D$4,'FLETES (#) MAYO'!AJ300*AJ$4,IF($C300=$D$5,'FLETES (#) MAYO'!AJ300*AJ$5,0))))</f>
        <v>0</v>
      </c>
      <c r="AK300" s="179">
        <f>IF($C300=$D$2,'FLETES (#) MAYO'!AK300*AK$2,IF($C300=$D$3,'FLETES (#) MAYO'!AK300*AK$3,IF($C300=$D$4,'FLETES (#) MAYO'!AK300*AK$4,IF($C300=$D$5,'FLETES (#) MAYO'!AK300*AK$5,0))))</f>
        <v>0</v>
      </c>
      <c r="AL300" s="179">
        <f>IF($C300=$D$2,'FLETES (#) MAYO'!AL300*AL$2,IF($C300=$D$3,'FLETES (#) MAYO'!AL300*AL$3,IF($C300=$D$4,'FLETES (#) MAYO'!AL300*AL$4,IF($C300=$D$5,'FLETES (#) MAYO'!AL300*AL$5,0))))</f>
        <v>0</v>
      </c>
      <c r="AM300" s="179">
        <f>IF($C300=$D$2,'FLETES (#) MAYO'!AM300*AM$2,IF($C300=$D$3,'FLETES (#) MAYO'!AM300*AM$3,IF($C300=$D$4,'FLETES (#) MAYO'!AM300*AM$4,IF($C300=$D$5,'FLETES (#) MAYO'!AM300*AM$5,0))))</f>
        <v>0</v>
      </c>
    </row>
    <row r="301" spans="1:39">
      <c r="A301" s="141"/>
      <c r="B301" s="165"/>
      <c r="C301" s="165"/>
      <c r="D301" s="178">
        <f t="shared" si="0"/>
        <v>0</v>
      </c>
      <c r="E301" s="179">
        <f>IF($C301=$D$2,'FLETES (#) MAYO'!E301*E$2,IF($C301=$D$3,'FLETES (#) MAYO'!E301*E$3,IF($C301=$D$4,'FLETES (#) MAYO'!E301*E$4,IF($C301=$D$5,'FLETES (#) MAYO'!E301*E$5,0))))</f>
        <v>0</v>
      </c>
      <c r="F301" s="179">
        <f>IF($C301=$D$2,'FLETES (#) MAYO'!F301*F$2,IF($C301=$D$3,'FLETES (#) MAYO'!F301*F$3,IF($C301=$D$4,'FLETES (#) MAYO'!F301*F$4,IF($C301=$D$5,'FLETES (#) MAYO'!F301*F$5,0))))</f>
        <v>0</v>
      </c>
      <c r="G301" s="179">
        <f>IF($C301=$D$2,'FLETES (#) MAYO'!G301*G$2,IF($C301=$D$3,'FLETES (#) MAYO'!G301*G$3,IF($C301=$D$4,'FLETES (#) MAYO'!G301*G$4,IF($C301=$D$5,'FLETES (#) MAYO'!G301*G$5,0))))</f>
        <v>0</v>
      </c>
      <c r="H301" s="179">
        <f>IF($C301=$D$2,'FLETES (#) MAYO'!H301*H$2,IF($C301=$D$3,'FLETES (#) MAYO'!H301*H$3,IF($C301=$D$4,'FLETES (#) MAYO'!H301*H$4,IF($C301=$D$5,'FLETES (#) MAYO'!H301*H$5,0))))</f>
        <v>0</v>
      </c>
      <c r="I301" s="179">
        <f>IF($C301=$D$2,'FLETES (#) MAYO'!I301*I$2,IF($C301=$D$3,'FLETES (#) MAYO'!I301*I$3,IF($C301=$D$4,'FLETES (#) MAYO'!I301*I$4,IF($C301=$D$5,'FLETES (#) MAYO'!I301*I$5,0))))</f>
        <v>0</v>
      </c>
      <c r="J301" s="179">
        <f>IF($C301=$D$2,'FLETES (#) MAYO'!J301*J$2,IF($C301=$D$3,'FLETES (#) MAYO'!J301*J$3,IF($C301=$D$4,'FLETES (#) MAYO'!J301*J$4,IF($C301=$D$5,'FLETES (#) MAYO'!J301*J$5,0))))</f>
        <v>0</v>
      </c>
      <c r="K301" s="179">
        <f>IF($C301=$D$2,'FLETES (#) MAYO'!K301*K$2,IF($C301=$D$3,'FLETES (#) MAYO'!K301*K$3,IF($C301=$D$4,'FLETES (#) MAYO'!K301*K$4,IF($C301=$D$5,'FLETES (#) MAYO'!K301*K$5,0))))</f>
        <v>0</v>
      </c>
      <c r="L301" s="179">
        <f>IF($C301=$D$2,'FLETES (#) MAYO'!L301*L$2,IF($C301=$D$3,'FLETES (#) MAYO'!L301*L$3,IF($C301=$D$4,'FLETES (#) MAYO'!L301*L$4,IF($C301=$D$5,'FLETES (#) MAYO'!L301*L$5,0))))</f>
        <v>0</v>
      </c>
      <c r="M301" s="179">
        <f>IF($C301=$D$2,'FLETES (#) MAYO'!M301*M$2,IF($C301=$D$3,'FLETES (#) MAYO'!M301*M$3,IF($C301=$D$4,'FLETES (#) MAYO'!M301*M$4,IF($C301=$D$5,'FLETES (#) MAYO'!M301*M$5,0))))</f>
        <v>0</v>
      </c>
      <c r="N301" s="179">
        <f>IF($C301=$D$2,'FLETES (#) MAYO'!N301*N$2,IF($C301=$D$3,'FLETES (#) MAYO'!N301*N$3,IF($C301=$D$4,'FLETES (#) MAYO'!N301*N$4,IF($C301=$D$5,'FLETES (#) MAYO'!N301*N$5,0))))</f>
        <v>0</v>
      </c>
      <c r="O301" s="179">
        <f>IF($C301=$D$2,'FLETES (#) MAYO'!O301*O$2,IF($C301=$D$3,'FLETES (#) MAYO'!O301*O$3,IF($C301=$D$4,'FLETES (#) MAYO'!O301*O$4,IF($C301=$D$5,'FLETES (#) MAYO'!O301*O$5,0))))</f>
        <v>0</v>
      </c>
      <c r="P301" s="179">
        <f>IF($C301=$D$2,'FLETES (#) MAYO'!P301*P$2,IF($C301=$D$3,'FLETES (#) MAYO'!P301*P$3,IF($C301=$D$4,'FLETES (#) MAYO'!P301*P$4,IF($C301=$D$5,'FLETES (#) MAYO'!P301*P$5,0))))</f>
        <v>0</v>
      </c>
      <c r="Q301" s="179">
        <f>IF($C301=$D$2,'FLETES (#) MAYO'!Q301*Q$2,IF($C301=$D$3,'FLETES (#) MAYO'!Q301*Q$3,IF($C301=$D$4,'FLETES (#) MAYO'!Q301*Q$4,IF($C301=$D$5,'FLETES (#) MAYO'!Q301*Q$5,0))))</f>
        <v>0</v>
      </c>
      <c r="R301" s="179">
        <f>IF($C301=$D$2,'FLETES (#) MAYO'!R301*R$2,IF($C301=$D$3,'FLETES (#) MAYO'!R301*R$3,IF($C301=$D$4,'FLETES (#) MAYO'!R301*R$4,IF($C301=$D$5,'FLETES (#) MAYO'!R301*R$5,0))))</f>
        <v>0</v>
      </c>
      <c r="S301" s="179">
        <f>IF($C301=$D$2,'FLETES (#) MAYO'!S301*S$2,IF($C301=$D$3,'FLETES (#) MAYO'!S301*S$3,IF($C301=$D$4,'FLETES (#) MAYO'!S301*S$4,IF($C301=$D$5,'FLETES (#) MAYO'!S301*S$5,0))))</f>
        <v>0</v>
      </c>
      <c r="T301" s="179">
        <f>IF($C301=$D$2,'FLETES (#) MAYO'!T301*T$2,IF($C301=$D$3,'FLETES (#) MAYO'!T301*T$3,IF($C301=$D$4,'FLETES (#) MAYO'!T301*T$4,IF($C301=$D$5,'FLETES (#) MAYO'!T301*T$5,0))))</f>
        <v>0</v>
      </c>
      <c r="U301" s="179">
        <f>IF($C301=$D$2,'FLETES (#) MAYO'!U301*U$2,IF($C301=$D$3,'FLETES (#) MAYO'!U301*U$3,IF($C301=$D$4,'FLETES (#) MAYO'!U301*U$4,IF($C301=$D$5,'FLETES (#) MAYO'!U301*U$5,0))))</f>
        <v>0</v>
      </c>
      <c r="V301" s="179">
        <f>IF($C301=$D$2,'FLETES (#) MAYO'!V301*V$2,IF($C301=$D$3,'FLETES (#) MAYO'!V301*V$3,IF($C301=$D$4,'FLETES (#) MAYO'!V301*V$4,IF($C301=$D$5,'FLETES (#) MAYO'!V301*V$5,0))))</f>
        <v>0</v>
      </c>
      <c r="W301" s="179">
        <f>IF($C301=$D$2,'FLETES (#) MAYO'!W301*W$2,IF($C301=$D$3,'FLETES (#) MAYO'!W301*W$3,IF($C301=$D$4,'FLETES (#) MAYO'!W301*W$4,IF($C301=$D$5,'FLETES (#) MAYO'!W301*W$5,0))))</f>
        <v>0</v>
      </c>
      <c r="X301" s="179">
        <f>IF($C301=$D$2,'FLETES (#) MAYO'!X301*X$2,IF($C301=$D$3,'FLETES (#) MAYO'!X301*X$3,IF($C301=$D$4,'FLETES (#) MAYO'!X301*X$4,IF($C301=$D$5,'FLETES (#) MAYO'!X301*X$5,0))))</f>
        <v>0</v>
      </c>
      <c r="Y301" s="179">
        <f>IF($C301=$D$2,'FLETES (#) MAYO'!Y301*Y$2,IF($C301=$D$3,'FLETES (#) MAYO'!Y301*Y$3,IF($C301=$D$4,'FLETES (#) MAYO'!Y301*Y$4,IF($C301=$D$5,'FLETES (#) MAYO'!Y301*Y$5,0))))</f>
        <v>0</v>
      </c>
      <c r="Z301" s="179">
        <f>IF($C301=$D$2,'FLETES (#) MAYO'!Z301*Z$2,IF($C301=$D$3,'FLETES (#) MAYO'!Z301*Z$3,IF($C301=$D$4,'FLETES (#) MAYO'!Z301*Z$4,IF($C301=$D$5,'FLETES (#) MAYO'!Z301*Z$5,0))))</f>
        <v>0</v>
      </c>
      <c r="AA301" s="179">
        <f>IF($C301=$D$2,'FLETES (#) MAYO'!AA301*AA$2,IF($C301=$D$3,'FLETES (#) MAYO'!AA301*AA$3,IF($C301=$D$4,'FLETES (#) MAYO'!AA301*AA$4,IF($C301=$D$5,'FLETES (#) MAYO'!AA301*AA$5,0))))</f>
        <v>0</v>
      </c>
      <c r="AB301" s="179">
        <f>IF($C301=$D$2,'FLETES (#) MAYO'!AB301*AB$2,IF($C301=$D$3,'FLETES (#) MAYO'!AB301*AB$3,IF($C301=$D$4,'FLETES (#) MAYO'!AB301*AB$4,IF($C301=$D$5,'FLETES (#) MAYO'!AB301*AB$5,0))))</f>
        <v>0</v>
      </c>
      <c r="AC301" s="179">
        <f>IF($C301=$D$2,'FLETES (#) MAYO'!AC301*AC$2,IF($C301=$D$3,'FLETES (#) MAYO'!AC301*AC$3,IF($C301=$D$4,'FLETES (#) MAYO'!AC301*AC$4,IF($C301=$D$5,'FLETES (#) MAYO'!AC301*AC$5,0))))</f>
        <v>0</v>
      </c>
      <c r="AD301" s="179">
        <f>IF($C301=$D$2,'FLETES (#) MAYO'!AD301*AD$2,IF($C301=$D$3,'FLETES (#) MAYO'!AD301*AD$3,IF($C301=$D$4,'FLETES (#) MAYO'!AD301*AD$4,IF($C301=$D$5,'FLETES (#) MAYO'!AD301*AD$5,0))))</f>
        <v>0</v>
      </c>
      <c r="AE301" s="179">
        <f>IF($C301=$D$2,'FLETES (#) MAYO'!AE301*AE$2,IF($C301=$D$3,'FLETES (#) MAYO'!AE301*AE$3,IF($C301=$D$4,'FLETES (#) MAYO'!AE301*AE$4,IF($C301=$D$5,'FLETES (#) MAYO'!AE301*AE$5,0))))</f>
        <v>0</v>
      </c>
      <c r="AF301" s="179">
        <f>IF($C301=$D$2,'FLETES (#) MAYO'!AF301*AF$2,IF($C301=$D$3,'FLETES (#) MAYO'!AF301*AF$3,IF($C301=$D$4,'FLETES (#) MAYO'!AF301*AF$4,IF($C301=$D$5,'FLETES (#) MAYO'!AF301*AF$5,0))))</f>
        <v>0</v>
      </c>
      <c r="AG301" s="179">
        <f>IF($C301=$D$2,'FLETES (#) MAYO'!AG301*AG$2,IF($C301=$D$3,'FLETES (#) MAYO'!AG301*AG$3,IF($C301=$D$4,'FLETES (#) MAYO'!AG301*AG$4,IF($C301=$D$5,'FLETES (#) MAYO'!AG301*AG$5,0))))</f>
        <v>0</v>
      </c>
      <c r="AH301" s="179">
        <f>IF($C301=$D$2,'FLETES (#) MAYO'!AH301*AH$2,IF($C301=$D$3,'FLETES (#) MAYO'!AH301*AH$3,IF($C301=$D$4,'FLETES (#) MAYO'!AH301*AH$4,IF($C301=$D$5,'FLETES (#) MAYO'!AH301*AH$5,0))))</f>
        <v>0</v>
      </c>
      <c r="AI301" s="179">
        <f>IF($C301=$D$2,'FLETES (#) MAYO'!AI301*AI$2,IF($C301=$D$3,'FLETES (#) MAYO'!AI301*AI$3,IF($C301=$D$4,'FLETES (#) MAYO'!AI301*AI$4,IF($C301=$D$5,'FLETES (#) MAYO'!AI301*AI$5,0))))</f>
        <v>0</v>
      </c>
      <c r="AJ301" s="179">
        <f>IF($C301=$D$2,'FLETES (#) MAYO'!AJ301*AJ$2,IF($C301=$D$3,'FLETES (#) MAYO'!AJ301*AJ$3,IF($C301=$D$4,'FLETES (#) MAYO'!AJ301*AJ$4,IF($C301=$D$5,'FLETES (#) MAYO'!AJ301*AJ$5,0))))</f>
        <v>0</v>
      </c>
      <c r="AK301" s="179">
        <f>IF($C301=$D$2,'FLETES (#) MAYO'!AK301*AK$2,IF($C301=$D$3,'FLETES (#) MAYO'!AK301*AK$3,IF($C301=$D$4,'FLETES (#) MAYO'!AK301*AK$4,IF($C301=$D$5,'FLETES (#) MAYO'!AK301*AK$5,0))))</f>
        <v>0</v>
      </c>
      <c r="AL301" s="179">
        <f>IF($C301=$D$2,'FLETES (#) MAYO'!AL301*AL$2,IF($C301=$D$3,'FLETES (#) MAYO'!AL301*AL$3,IF($C301=$D$4,'FLETES (#) MAYO'!AL301*AL$4,IF($C301=$D$5,'FLETES (#) MAYO'!AL301*AL$5,0))))</f>
        <v>0</v>
      </c>
      <c r="AM301" s="179">
        <f>IF($C301=$D$2,'FLETES (#) MAYO'!AM301*AM$2,IF($C301=$D$3,'FLETES (#) MAYO'!AM301*AM$3,IF($C301=$D$4,'FLETES (#) MAYO'!AM301*AM$4,IF($C301=$D$5,'FLETES (#) MAYO'!AM301*AM$5,0))))</f>
        <v>0</v>
      </c>
    </row>
    <row r="302" spans="1:39">
      <c r="A302" s="141"/>
      <c r="B302" s="165"/>
      <c r="C302" s="165"/>
      <c r="D302" s="178">
        <f t="shared" si="0"/>
        <v>0</v>
      </c>
      <c r="E302" s="179">
        <f>IF($C302=$D$2,'FLETES (#) MAYO'!E302*E$2,IF($C302=$D$3,'FLETES (#) MAYO'!E302*E$3,IF($C302=$D$4,'FLETES (#) MAYO'!E302*E$4,IF($C302=$D$5,'FLETES (#) MAYO'!E302*E$5,0))))</f>
        <v>0</v>
      </c>
      <c r="F302" s="179">
        <f>IF($C302=$D$2,'FLETES (#) MAYO'!F302*F$2,IF($C302=$D$3,'FLETES (#) MAYO'!F302*F$3,IF($C302=$D$4,'FLETES (#) MAYO'!F302*F$4,IF($C302=$D$5,'FLETES (#) MAYO'!F302*F$5,0))))</f>
        <v>0</v>
      </c>
      <c r="G302" s="179">
        <f>IF($C302=$D$2,'FLETES (#) MAYO'!G302*G$2,IF($C302=$D$3,'FLETES (#) MAYO'!G302*G$3,IF($C302=$D$4,'FLETES (#) MAYO'!G302*G$4,IF($C302=$D$5,'FLETES (#) MAYO'!G302*G$5,0))))</f>
        <v>0</v>
      </c>
      <c r="H302" s="179">
        <f>IF($C302=$D$2,'FLETES (#) MAYO'!H302*H$2,IF($C302=$D$3,'FLETES (#) MAYO'!H302*H$3,IF($C302=$D$4,'FLETES (#) MAYO'!H302*H$4,IF($C302=$D$5,'FLETES (#) MAYO'!H302*H$5,0))))</f>
        <v>0</v>
      </c>
      <c r="I302" s="179">
        <f>IF($C302=$D$2,'FLETES (#) MAYO'!I302*I$2,IF($C302=$D$3,'FLETES (#) MAYO'!I302*I$3,IF($C302=$D$4,'FLETES (#) MAYO'!I302*I$4,IF($C302=$D$5,'FLETES (#) MAYO'!I302*I$5,0))))</f>
        <v>0</v>
      </c>
      <c r="J302" s="179">
        <f>IF($C302=$D$2,'FLETES (#) MAYO'!J302*J$2,IF($C302=$D$3,'FLETES (#) MAYO'!J302*J$3,IF($C302=$D$4,'FLETES (#) MAYO'!J302*J$4,IF($C302=$D$5,'FLETES (#) MAYO'!J302*J$5,0))))</f>
        <v>0</v>
      </c>
      <c r="K302" s="179">
        <f>IF($C302=$D$2,'FLETES (#) MAYO'!K302*K$2,IF($C302=$D$3,'FLETES (#) MAYO'!K302*K$3,IF($C302=$D$4,'FLETES (#) MAYO'!K302*K$4,IF($C302=$D$5,'FLETES (#) MAYO'!K302*K$5,0))))</f>
        <v>0</v>
      </c>
      <c r="L302" s="179">
        <f>IF($C302=$D$2,'FLETES (#) MAYO'!L302*L$2,IF($C302=$D$3,'FLETES (#) MAYO'!L302*L$3,IF($C302=$D$4,'FLETES (#) MAYO'!L302*L$4,IF($C302=$D$5,'FLETES (#) MAYO'!L302*L$5,0))))</f>
        <v>0</v>
      </c>
      <c r="M302" s="179">
        <f>IF($C302=$D$2,'FLETES (#) MAYO'!M302*M$2,IF($C302=$D$3,'FLETES (#) MAYO'!M302*M$3,IF($C302=$D$4,'FLETES (#) MAYO'!M302*M$4,IF($C302=$D$5,'FLETES (#) MAYO'!M302*M$5,0))))</f>
        <v>0</v>
      </c>
      <c r="N302" s="179">
        <f>IF($C302=$D$2,'FLETES (#) MAYO'!N302*N$2,IF($C302=$D$3,'FLETES (#) MAYO'!N302*N$3,IF($C302=$D$4,'FLETES (#) MAYO'!N302*N$4,IF($C302=$D$5,'FLETES (#) MAYO'!N302*N$5,0))))</f>
        <v>0</v>
      </c>
      <c r="O302" s="179">
        <f>IF($C302=$D$2,'FLETES (#) MAYO'!O302*O$2,IF($C302=$D$3,'FLETES (#) MAYO'!O302*O$3,IF($C302=$D$4,'FLETES (#) MAYO'!O302*O$4,IF($C302=$D$5,'FLETES (#) MAYO'!O302*O$5,0))))</f>
        <v>0</v>
      </c>
      <c r="P302" s="179">
        <f>IF($C302=$D$2,'FLETES (#) MAYO'!P302*P$2,IF($C302=$D$3,'FLETES (#) MAYO'!P302*P$3,IF($C302=$D$4,'FLETES (#) MAYO'!P302*P$4,IF($C302=$D$5,'FLETES (#) MAYO'!P302*P$5,0))))</f>
        <v>0</v>
      </c>
      <c r="Q302" s="179">
        <f>IF($C302=$D$2,'FLETES (#) MAYO'!Q302*Q$2,IF($C302=$D$3,'FLETES (#) MAYO'!Q302*Q$3,IF($C302=$D$4,'FLETES (#) MAYO'!Q302*Q$4,IF($C302=$D$5,'FLETES (#) MAYO'!Q302*Q$5,0))))</f>
        <v>0</v>
      </c>
      <c r="R302" s="179">
        <f>IF($C302=$D$2,'FLETES (#) MAYO'!R302*R$2,IF($C302=$D$3,'FLETES (#) MAYO'!R302*R$3,IF($C302=$D$4,'FLETES (#) MAYO'!R302*R$4,IF($C302=$D$5,'FLETES (#) MAYO'!R302*R$5,0))))</f>
        <v>0</v>
      </c>
      <c r="S302" s="179">
        <f>IF($C302=$D$2,'FLETES (#) MAYO'!S302*S$2,IF($C302=$D$3,'FLETES (#) MAYO'!S302*S$3,IF($C302=$D$4,'FLETES (#) MAYO'!S302*S$4,IF($C302=$D$5,'FLETES (#) MAYO'!S302*S$5,0))))</f>
        <v>0</v>
      </c>
      <c r="T302" s="179">
        <f>IF($C302=$D$2,'FLETES (#) MAYO'!T302*T$2,IF($C302=$D$3,'FLETES (#) MAYO'!T302*T$3,IF($C302=$D$4,'FLETES (#) MAYO'!T302*T$4,IF($C302=$D$5,'FLETES (#) MAYO'!T302*T$5,0))))</f>
        <v>0</v>
      </c>
      <c r="U302" s="179">
        <f>IF($C302=$D$2,'FLETES (#) MAYO'!U302*U$2,IF($C302=$D$3,'FLETES (#) MAYO'!U302*U$3,IF($C302=$D$4,'FLETES (#) MAYO'!U302*U$4,IF($C302=$D$5,'FLETES (#) MAYO'!U302*U$5,0))))</f>
        <v>0</v>
      </c>
      <c r="V302" s="179">
        <f>IF($C302=$D$2,'FLETES (#) MAYO'!V302*V$2,IF($C302=$D$3,'FLETES (#) MAYO'!V302*V$3,IF($C302=$D$4,'FLETES (#) MAYO'!V302*V$4,IF($C302=$D$5,'FLETES (#) MAYO'!V302*V$5,0))))</f>
        <v>0</v>
      </c>
      <c r="W302" s="179">
        <f>IF($C302=$D$2,'FLETES (#) MAYO'!W302*W$2,IF($C302=$D$3,'FLETES (#) MAYO'!W302*W$3,IF($C302=$D$4,'FLETES (#) MAYO'!W302*W$4,IF($C302=$D$5,'FLETES (#) MAYO'!W302*W$5,0))))</f>
        <v>0</v>
      </c>
      <c r="X302" s="179">
        <f>IF($C302=$D$2,'FLETES (#) MAYO'!X302*X$2,IF($C302=$D$3,'FLETES (#) MAYO'!X302*X$3,IF($C302=$D$4,'FLETES (#) MAYO'!X302*X$4,IF($C302=$D$5,'FLETES (#) MAYO'!X302*X$5,0))))</f>
        <v>0</v>
      </c>
      <c r="Y302" s="179">
        <f>IF($C302=$D$2,'FLETES (#) MAYO'!Y302*Y$2,IF($C302=$D$3,'FLETES (#) MAYO'!Y302*Y$3,IF($C302=$D$4,'FLETES (#) MAYO'!Y302*Y$4,IF($C302=$D$5,'FLETES (#) MAYO'!Y302*Y$5,0))))</f>
        <v>0</v>
      </c>
      <c r="Z302" s="179">
        <f>IF($C302=$D$2,'FLETES (#) MAYO'!Z302*Z$2,IF($C302=$D$3,'FLETES (#) MAYO'!Z302*Z$3,IF($C302=$D$4,'FLETES (#) MAYO'!Z302*Z$4,IF($C302=$D$5,'FLETES (#) MAYO'!Z302*Z$5,0))))</f>
        <v>0</v>
      </c>
      <c r="AA302" s="179">
        <f>IF($C302=$D$2,'FLETES (#) MAYO'!AA302*AA$2,IF($C302=$D$3,'FLETES (#) MAYO'!AA302*AA$3,IF($C302=$D$4,'FLETES (#) MAYO'!AA302*AA$4,IF($C302=$D$5,'FLETES (#) MAYO'!AA302*AA$5,0))))</f>
        <v>0</v>
      </c>
      <c r="AB302" s="179">
        <f>IF($C302=$D$2,'FLETES (#) MAYO'!AB302*AB$2,IF($C302=$D$3,'FLETES (#) MAYO'!AB302*AB$3,IF($C302=$D$4,'FLETES (#) MAYO'!AB302*AB$4,IF($C302=$D$5,'FLETES (#) MAYO'!AB302*AB$5,0))))</f>
        <v>0</v>
      </c>
      <c r="AC302" s="179">
        <f>IF($C302=$D$2,'FLETES (#) MAYO'!AC302*AC$2,IF($C302=$D$3,'FLETES (#) MAYO'!AC302*AC$3,IF($C302=$D$4,'FLETES (#) MAYO'!AC302*AC$4,IF($C302=$D$5,'FLETES (#) MAYO'!AC302*AC$5,0))))</f>
        <v>0</v>
      </c>
      <c r="AD302" s="179">
        <f>IF($C302=$D$2,'FLETES (#) MAYO'!AD302*AD$2,IF($C302=$D$3,'FLETES (#) MAYO'!AD302*AD$3,IF($C302=$D$4,'FLETES (#) MAYO'!AD302*AD$4,IF($C302=$D$5,'FLETES (#) MAYO'!AD302*AD$5,0))))</f>
        <v>0</v>
      </c>
      <c r="AE302" s="179">
        <f>IF($C302=$D$2,'FLETES (#) MAYO'!AE302*AE$2,IF($C302=$D$3,'FLETES (#) MAYO'!AE302*AE$3,IF($C302=$D$4,'FLETES (#) MAYO'!AE302*AE$4,IF($C302=$D$5,'FLETES (#) MAYO'!AE302*AE$5,0))))</f>
        <v>0</v>
      </c>
      <c r="AF302" s="179">
        <f>IF($C302=$D$2,'FLETES (#) MAYO'!AF302*AF$2,IF($C302=$D$3,'FLETES (#) MAYO'!AF302*AF$3,IF($C302=$D$4,'FLETES (#) MAYO'!AF302*AF$4,IF($C302=$D$5,'FLETES (#) MAYO'!AF302*AF$5,0))))</f>
        <v>0</v>
      </c>
      <c r="AG302" s="179">
        <f>IF($C302=$D$2,'FLETES (#) MAYO'!AG302*AG$2,IF($C302=$D$3,'FLETES (#) MAYO'!AG302*AG$3,IF($C302=$D$4,'FLETES (#) MAYO'!AG302*AG$4,IF($C302=$D$5,'FLETES (#) MAYO'!AG302*AG$5,0))))</f>
        <v>0</v>
      </c>
      <c r="AH302" s="179">
        <f>IF($C302=$D$2,'FLETES (#) MAYO'!AH302*AH$2,IF($C302=$D$3,'FLETES (#) MAYO'!AH302*AH$3,IF($C302=$D$4,'FLETES (#) MAYO'!AH302*AH$4,IF($C302=$D$5,'FLETES (#) MAYO'!AH302*AH$5,0))))</f>
        <v>0</v>
      </c>
      <c r="AI302" s="179">
        <f>IF($C302=$D$2,'FLETES (#) MAYO'!AI302*AI$2,IF($C302=$D$3,'FLETES (#) MAYO'!AI302*AI$3,IF($C302=$D$4,'FLETES (#) MAYO'!AI302*AI$4,IF($C302=$D$5,'FLETES (#) MAYO'!AI302*AI$5,0))))</f>
        <v>0</v>
      </c>
      <c r="AJ302" s="179">
        <f>IF($C302=$D$2,'FLETES (#) MAYO'!AJ302*AJ$2,IF($C302=$D$3,'FLETES (#) MAYO'!AJ302*AJ$3,IF($C302=$D$4,'FLETES (#) MAYO'!AJ302*AJ$4,IF($C302=$D$5,'FLETES (#) MAYO'!AJ302*AJ$5,0))))</f>
        <v>0</v>
      </c>
      <c r="AK302" s="179">
        <f>IF($C302=$D$2,'FLETES (#) MAYO'!AK302*AK$2,IF($C302=$D$3,'FLETES (#) MAYO'!AK302*AK$3,IF($C302=$D$4,'FLETES (#) MAYO'!AK302*AK$4,IF($C302=$D$5,'FLETES (#) MAYO'!AK302*AK$5,0))))</f>
        <v>0</v>
      </c>
      <c r="AL302" s="179">
        <f>IF($C302=$D$2,'FLETES (#) MAYO'!AL302*AL$2,IF($C302=$D$3,'FLETES (#) MAYO'!AL302*AL$3,IF($C302=$D$4,'FLETES (#) MAYO'!AL302*AL$4,IF($C302=$D$5,'FLETES (#) MAYO'!AL302*AL$5,0))))</f>
        <v>0</v>
      </c>
      <c r="AM302" s="179">
        <f>IF($C302=$D$2,'FLETES (#) MAYO'!AM302*AM$2,IF($C302=$D$3,'FLETES (#) MAYO'!AM302*AM$3,IF($C302=$D$4,'FLETES (#) MAYO'!AM302*AM$4,IF($C302=$D$5,'FLETES (#) MAYO'!AM302*AM$5,0))))</f>
        <v>0</v>
      </c>
    </row>
    <row r="303" spans="1:39">
      <c r="A303" s="141"/>
      <c r="B303" s="165"/>
      <c r="C303" s="165"/>
      <c r="D303" s="178">
        <f t="shared" si="0"/>
        <v>0</v>
      </c>
      <c r="E303" s="179">
        <f>IF($C303=$D$2,'FLETES (#) MAYO'!E303*E$2,IF($C303=$D$3,'FLETES (#) MAYO'!E303*E$3,IF($C303=$D$4,'FLETES (#) MAYO'!E303*E$4,IF($C303=$D$5,'FLETES (#) MAYO'!E303*E$5,0))))</f>
        <v>0</v>
      </c>
      <c r="F303" s="179">
        <f>IF($C303=$D$2,'FLETES (#) MAYO'!F303*F$2,IF($C303=$D$3,'FLETES (#) MAYO'!F303*F$3,IF($C303=$D$4,'FLETES (#) MAYO'!F303*F$4,IF($C303=$D$5,'FLETES (#) MAYO'!F303*F$5,0))))</f>
        <v>0</v>
      </c>
      <c r="G303" s="179">
        <f>IF($C303=$D$2,'FLETES (#) MAYO'!G303*G$2,IF($C303=$D$3,'FLETES (#) MAYO'!G303*G$3,IF($C303=$D$4,'FLETES (#) MAYO'!G303*G$4,IF($C303=$D$5,'FLETES (#) MAYO'!G303*G$5,0))))</f>
        <v>0</v>
      </c>
      <c r="H303" s="179">
        <f>IF($C303=$D$2,'FLETES (#) MAYO'!H303*H$2,IF($C303=$D$3,'FLETES (#) MAYO'!H303*H$3,IF($C303=$D$4,'FLETES (#) MAYO'!H303*H$4,IF($C303=$D$5,'FLETES (#) MAYO'!H303*H$5,0))))</f>
        <v>0</v>
      </c>
      <c r="I303" s="179">
        <f>IF($C303=$D$2,'FLETES (#) MAYO'!I303*I$2,IF($C303=$D$3,'FLETES (#) MAYO'!I303*I$3,IF($C303=$D$4,'FLETES (#) MAYO'!I303*I$4,IF($C303=$D$5,'FLETES (#) MAYO'!I303*I$5,0))))</f>
        <v>0</v>
      </c>
      <c r="J303" s="179">
        <f>IF($C303=$D$2,'FLETES (#) MAYO'!J303*J$2,IF($C303=$D$3,'FLETES (#) MAYO'!J303*J$3,IF($C303=$D$4,'FLETES (#) MAYO'!J303*J$4,IF($C303=$D$5,'FLETES (#) MAYO'!J303*J$5,0))))</f>
        <v>0</v>
      </c>
      <c r="K303" s="179">
        <f>IF($C303=$D$2,'FLETES (#) MAYO'!K303*K$2,IF($C303=$D$3,'FLETES (#) MAYO'!K303*K$3,IF($C303=$D$4,'FLETES (#) MAYO'!K303*K$4,IF($C303=$D$5,'FLETES (#) MAYO'!K303*K$5,0))))</f>
        <v>0</v>
      </c>
      <c r="L303" s="179">
        <f>IF($C303=$D$2,'FLETES (#) MAYO'!L303*L$2,IF($C303=$D$3,'FLETES (#) MAYO'!L303*L$3,IF($C303=$D$4,'FLETES (#) MAYO'!L303*L$4,IF($C303=$D$5,'FLETES (#) MAYO'!L303*L$5,0))))</f>
        <v>0</v>
      </c>
      <c r="M303" s="179">
        <f>IF($C303=$D$2,'FLETES (#) MAYO'!M303*M$2,IF($C303=$D$3,'FLETES (#) MAYO'!M303*M$3,IF($C303=$D$4,'FLETES (#) MAYO'!M303*M$4,IF($C303=$D$5,'FLETES (#) MAYO'!M303*M$5,0))))</f>
        <v>0</v>
      </c>
      <c r="N303" s="179">
        <f>IF($C303=$D$2,'FLETES (#) MAYO'!N303*N$2,IF($C303=$D$3,'FLETES (#) MAYO'!N303*N$3,IF($C303=$D$4,'FLETES (#) MAYO'!N303*N$4,IF($C303=$D$5,'FLETES (#) MAYO'!N303*N$5,0))))</f>
        <v>0</v>
      </c>
      <c r="O303" s="179">
        <f>IF($C303=$D$2,'FLETES (#) MAYO'!O303*O$2,IF($C303=$D$3,'FLETES (#) MAYO'!O303*O$3,IF($C303=$D$4,'FLETES (#) MAYO'!O303*O$4,IF($C303=$D$5,'FLETES (#) MAYO'!O303*O$5,0))))</f>
        <v>0</v>
      </c>
      <c r="P303" s="179">
        <f>IF($C303=$D$2,'FLETES (#) MAYO'!P303*P$2,IF($C303=$D$3,'FLETES (#) MAYO'!P303*P$3,IF($C303=$D$4,'FLETES (#) MAYO'!P303*P$4,IF($C303=$D$5,'FLETES (#) MAYO'!P303*P$5,0))))</f>
        <v>0</v>
      </c>
      <c r="Q303" s="179">
        <f>IF($C303=$D$2,'FLETES (#) MAYO'!Q303*Q$2,IF($C303=$D$3,'FLETES (#) MAYO'!Q303*Q$3,IF($C303=$D$4,'FLETES (#) MAYO'!Q303*Q$4,IF($C303=$D$5,'FLETES (#) MAYO'!Q303*Q$5,0))))</f>
        <v>0</v>
      </c>
      <c r="R303" s="179">
        <f>IF($C303=$D$2,'FLETES (#) MAYO'!R303*R$2,IF($C303=$D$3,'FLETES (#) MAYO'!R303*R$3,IF($C303=$D$4,'FLETES (#) MAYO'!R303*R$4,IF($C303=$D$5,'FLETES (#) MAYO'!R303*R$5,0))))</f>
        <v>0</v>
      </c>
      <c r="S303" s="179">
        <f>IF($C303=$D$2,'FLETES (#) MAYO'!S303*S$2,IF($C303=$D$3,'FLETES (#) MAYO'!S303*S$3,IF($C303=$D$4,'FLETES (#) MAYO'!S303*S$4,IF($C303=$D$5,'FLETES (#) MAYO'!S303*S$5,0))))</f>
        <v>0</v>
      </c>
      <c r="T303" s="179">
        <f>IF($C303=$D$2,'FLETES (#) MAYO'!T303*T$2,IF($C303=$D$3,'FLETES (#) MAYO'!T303*T$3,IF($C303=$D$4,'FLETES (#) MAYO'!T303*T$4,IF($C303=$D$5,'FLETES (#) MAYO'!T303*T$5,0))))</f>
        <v>0</v>
      </c>
      <c r="U303" s="179">
        <f>IF($C303=$D$2,'FLETES (#) MAYO'!U303*U$2,IF($C303=$D$3,'FLETES (#) MAYO'!U303*U$3,IF($C303=$D$4,'FLETES (#) MAYO'!U303*U$4,IF($C303=$D$5,'FLETES (#) MAYO'!U303*U$5,0))))</f>
        <v>0</v>
      </c>
      <c r="V303" s="179">
        <f>IF($C303=$D$2,'FLETES (#) MAYO'!V303*V$2,IF($C303=$D$3,'FLETES (#) MAYO'!V303*V$3,IF($C303=$D$4,'FLETES (#) MAYO'!V303*V$4,IF($C303=$D$5,'FLETES (#) MAYO'!V303*V$5,0))))</f>
        <v>0</v>
      </c>
      <c r="W303" s="179">
        <f>IF($C303=$D$2,'FLETES (#) MAYO'!W303*W$2,IF($C303=$D$3,'FLETES (#) MAYO'!W303*W$3,IF($C303=$D$4,'FLETES (#) MAYO'!W303*W$4,IF($C303=$D$5,'FLETES (#) MAYO'!W303*W$5,0))))</f>
        <v>0</v>
      </c>
      <c r="X303" s="179">
        <f>IF($C303=$D$2,'FLETES (#) MAYO'!X303*X$2,IF($C303=$D$3,'FLETES (#) MAYO'!X303*X$3,IF($C303=$D$4,'FLETES (#) MAYO'!X303*X$4,IF($C303=$D$5,'FLETES (#) MAYO'!X303*X$5,0))))</f>
        <v>0</v>
      </c>
      <c r="Y303" s="179">
        <f>IF($C303=$D$2,'FLETES (#) MAYO'!Y303*Y$2,IF($C303=$D$3,'FLETES (#) MAYO'!Y303*Y$3,IF($C303=$D$4,'FLETES (#) MAYO'!Y303*Y$4,IF($C303=$D$5,'FLETES (#) MAYO'!Y303*Y$5,0))))</f>
        <v>0</v>
      </c>
      <c r="Z303" s="179">
        <f>IF($C303=$D$2,'FLETES (#) MAYO'!Z303*Z$2,IF($C303=$D$3,'FLETES (#) MAYO'!Z303*Z$3,IF($C303=$D$4,'FLETES (#) MAYO'!Z303*Z$4,IF($C303=$D$5,'FLETES (#) MAYO'!Z303*Z$5,0))))</f>
        <v>0</v>
      </c>
      <c r="AA303" s="179">
        <f>IF($C303=$D$2,'FLETES (#) MAYO'!AA303*AA$2,IF($C303=$D$3,'FLETES (#) MAYO'!AA303*AA$3,IF($C303=$D$4,'FLETES (#) MAYO'!AA303*AA$4,IF($C303=$D$5,'FLETES (#) MAYO'!AA303*AA$5,0))))</f>
        <v>0</v>
      </c>
      <c r="AB303" s="179">
        <f>IF($C303=$D$2,'FLETES (#) MAYO'!AB303*AB$2,IF($C303=$D$3,'FLETES (#) MAYO'!AB303*AB$3,IF($C303=$D$4,'FLETES (#) MAYO'!AB303*AB$4,IF($C303=$D$5,'FLETES (#) MAYO'!AB303*AB$5,0))))</f>
        <v>0</v>
      </c>
      <c r="AC303" s="179">
        <f>IF($C303=$D$2,'FLETES (#) MAYO'!AC303*AC$2,IF($C303=$D$3,'FLETES (#) MAYO'!AC303*AC$3,IF($C303=$D$4,'FLETES (#) MAYO'!AC303*AC$4,IF($C303=$D$5,'FLETES (#) MAYO'!AC303*AC$5,0))))</f>
        <v>0</v>
      </c>
      <c r="AD303" s="179">
        <f>IF($C303=$D$2,'FLETES (#) MAYO'!AD303*AD$2,IF($C303=$D$3,'FLETES (#) MAYO'!AD303*AD$3,IF($C303=$D$4,'FLETES (#) MAYO'!AD303*AD$4,IF($C303=$D$5,'FLETES (#) MAYO'!AD303*AD$5,0))))</f>
        <v>0</v>
      </c>
      <c r="AE303" s="179">
        <f>IF($C303=$D$2,'FLETES (#) MAYO'!AE303*AE$2,IF($C303=$D$3,'FLETES (#) MAYO'!AE303*AE$3,IF($C303=$D$4,'FLETES (#) MAYO'!AE303*AE$4,IF($C303=$D$5,'FLETES (#) MAYO'!AE303*AE$5,0))))</f>
        <v>0</v>
      </c>
      <c r="AF303" s="179">
        <f>IF($C303=$D$2,'FLETES (#) MAYO'!AF303*AF$2,IF($C303=$D$3,'FLETES (#) MAYO'!AF303*AF$3,IF($C303=$D$4,'FLETES (#) MAYO'!AF303*AF$4,IF($C303=$D$5,'FLETES (#) MAYO'!AF303*AF$5,0))))</f>
        <v>0</v>
      </c>
      <c r="AG303" s="179">
        <f>IF($C303=$D$2,'FLETES (#) MAYO'!AG303*AG$2,IF($C303=$D$3,'FLETES (#) MAYO'!AG303*AG$3,IF($C303=$D$4,'FLETES (#) MAYO'!AG303*AG$4,IF($C303=$D$5,'FLETES (#) MAYO'!AG303*AG$5,0))))</f>
        <v>0</v>
      </c>
      <c r="AH303" s="179">
        <f>IF($C303=$D$2,'FLETES (#) MAYO'!AH303*AH$2,IF($C303=$D$3,'FLETES (#) MAYO'!AH303*AH$3,IF($C303=$D$4,'FLETES (#) MAYO'!AH303*AH$4,IF($C303=$D$5,'FLETES (#) MAYO'!AH303*AH$5,0))))</f>
        <v>0</v>
      </c>
      <c r="AI303" s="179">
        <f>IF($C303=$D$2,'FLETES (#) MAYO'!AI303*AI$2,IF($C303=$D$3,'FLETES (#) MAYO'!AI303*AI$3,IF($C303=$D$4,'FLETES (#) MAYO'!AI303*AI$4,IF($C303=$D$5,'FLETES (#) MAYO'!AI303*AI$5,0))))</f>
        <v>0</v>
      </c>
      <c r="AJ303" s="179">
        <f>IF($C303=$D$2,'FLETES (#) MAYO'!AJ303*AJ$2,IF($C303=$D$3,'FLETES (#) MAYO'!AJ303*AJ$3,IF($C303=$D$4,'FLETES (#) MAYO'!AJ303*AJ$4,IF($C303=$D$5,'FLETES (#) MAYO'!AJ303*AJ$5,0))))</f>
        <v>0</v>
      </c>
      <c r="AK303" s="179">
        <f>IF($C303=$D$2,'FLETES (#) MAYO'!AK303*AK$2,IF($C303=$D$3,'FLETES (#) MAYO'!AK303*AK$3,IF($C303=$D$4,'FLETES (#) MAYO'!AK303*AK$4,IF($C303=$D$5,'FLETES (#) MAYO'!AK303*AK$5,0))))</f>
        <v>0</v>
      </c>
      <c r="AL303" s="179">
        <f>IF($C303=$D$2,'FLETES (#) MAYO'!AL303*AL$2,IF($C303=$D$3,'FLETES (#) MAYO'!AL303*AL$3,IF($C303=$D$4,'FLETES (#) MAYO'!AL303*AL$4,IF($C303=$D$5,'FLETES (#) MAYO'!AL303*AL$5,0))))</f>
        <v>0</v>
      </c>
      <c r="AM303" s="179">
        <f>IF($C303=$D$2,'FLETES (#) MAYO'!AM303*AM$2,IF($C303=$D$3,'FLETES (#) MAYO'!AM303*AM$3,IF($C303=$D$4,'FLETES (#) MAYO'!AM303*AM$4,IF($C303=$D$5,'FLETES (#) MAYO'!AM303*AM$5,0))))</f>
        <v>0</v>
      </c>
    </row>
    <row r="304" spans="1:39">
      <c r="A304" s="141"/>
      <c r="B304" s="165"/>
      <c r="C304" s="165"/>
      <c r="D304" s="178">
        <f t="shared" si="0"/>
        <v>0</v>
      </c>
      <c r="E304" s="179">
        <f>IF($C304=$D$2,'FLETES (#) MAYO'!E304*E$2,IF($C304=$D$3,'FLETES (#) MAYO'!E304*E$3,IF($C304=$D$4,'FLETES (#) MAYO'!E304*E$4,IF($C304=$D$5,'FLETES (#) MAYO'!E304*E$5,0))))</f>
        <v>0</v>
      </c>
      <c r="F304" s="179">
        <f>IF($C304=$D$2,'FLETES (#) MAYO'!F304*F$2,IF($C304=$D$3,'FLETES (#) MAYO'!F304*F$3,IF($C304=$D$4,'FLETES (#) MAYO'!F304*F$4,IF($C304=$D$5,'FLETES (#) MAYO'!F304*F$5,0))))</f>
        <v>0</v>
      </c>
      <c r="G304" s="179">
        <f>IF($C304=$D$2,'FLETES (#) MAYO'!G304*G$2,IF($C304=$D$3,'FLETES (#) MAYO'!G304*G$3,IF($C304=$D$4,'FLETES (#) MAYO'!G304*G$4,IF($C304=$D$5,'FLETES (#) MAYO'!G304*G$5,0))))</f>
        <v>0</v>
      </c>
      <c r="H304" s="179">
        <f>IF($C304=$D$2,'FLETES (#) MAYO'!H304*H$2,IF($C304=$D$3,'FLETES (#) MAYO'!H304*H$3,IF($C304=$D$4,'FLETES (#) MAYO'!H304*H$4,IF($C304=$D$5,'FLETES (#) MAYO'!H304*H$5,0))))</f>
        <v>0</v>
      </c>
      <c r="I304" s="179">
        <f>IF($C304=$D$2,'FLETES (#) MAYO'!I304*I$2,IF($C304=$D$3,'FLETES (#) MAYO'!I304*I$3,IF($C304=$D$4,'FLETES (#) MAYO'!I304*I$4,IF($C304=$D$5,'FLETES (#) MAYO'!I304*I$5,0))))</f>
        <v>0</v>
      </c>
      <c r="J304" s="179">
        <f>IF($C304=$D$2,'FLETES (#) MAYO'!J304*J$2,IF($C304=$D$3,'FLETES (#) MAYO'!J304*J$3,IF($C304=$D$4,'FLETES (#) MAYO'!J304*J$4,IF($C304=$D$5,'FLETES (#) MAYO'!J304*J$5,0))))</f>
        <v>0</v>
      </c>
      <c r="K304" s="179">
        <f>IF($C304=$D$2,'FLETES (#) MAYO'!K304*K$2,IF($C304=$D$3,'FLETES (#) MAYO'!K304*K$3,IF($C304=$D$4,'FLETES (#) MAYO'!K304*K$4,IF($C304=$D$5,'FLETES (#) MAYO'!K304*K$5,0))))</f>
        <v>0</v>
      </c>
      <c r="L304" s="179">
        <f>IF($C304=$D$2,'FLETES (#) MAYO'!L304*L$2,IF($C304=$D$3,'FLETES (#) MAYO'!L304*L$3,IF($C304=$D$4,'FLETES (#) MAYO'!L304*L$4,IF($C304=$D$5,'FLETES (#) MAYO'!L304*L$5,0))))</f>
        <v>0</v>
      </c>
      <c r="M304" s="179">
        <f>IF($C304=$D$2,'FLETES (#) MAYO'!M304*M$2,IF($C304=$D$3,'FLETES (#) MAYO'!M304*M$3,IF($C304=$D$4,'FLETES (#) MAYO'!M304*M$4,IF($C304=$D$5,'FLETES (#) MAYO'!M304*M$5,0))))</f>
        <v>0</v>
      </c>
      <c r="N304" s="179">
        <f>IF($C304=$D$2,'FLETES (#) MAYO'!N304*N$2,IF($C304=$D$3,'FLETES (#) MAYO'!N304*N$3,IF($C304=$D$4,'FLETES (#) MAYO'!N304*N$4,IF($C304=$D$5,'FLETES (#) MAYO'!N304*N$5,0))))</f>
        <v>0</v>
      </c>
      <c r="O304" s="179">
        <f>IF($C304=$D$2,'FLETES (#) MAYO'!O304*O$2,IF($C304=$D$3,'FLETES (#) MAYO'!O304*O$3,IF($C304=$D$4,'FLETES (#) MAYO'!O304*O$4,IF($C304=$D$5,'FLETES (#) MAYO'!O304*O$5,0))))</f>
        <v>0</v>
      </c>
      <c r="P304" s="179">
        <f>IF($C304=$D$2,'FLETES (#) MAYO'!P304*P$2,IF($C304=$D$3,'FLETES (#) MAYO'!P304*P$3,IF($C304=$D$4,'FLETES (#) MAYO'!P304*P$4,IF($C304=$D$5,'FLETES (#) MAYO'!P304*P$5,0))))</f>
        <v>0</v>
      </c>
      <c r="Q304" s="179">
        <f>IF($C304=$D$2,'FLETES (#) MAYO'!Q304*Q$2,IF($C304=$D$3,'FLETES (#) MAYO'!Q304*Q$3,IF($C304=$D$4,'FLETES (#) MAYO'!Q304*Q$4,IF($C304=$D$5,'FLETES (#) MAYO'!Q304*Q$5,0))))</f>
        <v>0</v>
      </c>
      <c r="R304" s="179">
        <f>IF($C304=$D$2,'FLETES (#) MAYO'!R304*R$2,IF($C304=$D$3,'FLETES (#) MAYO'!R304*R$3,IF($C304=$D$4,'FLETES (#) MAYO'!R304*R$4,IF($C304=$D$5,'FLETES (#) MAYO'!R304*R$5,0))))</f>
        <v>0</v>
      </c>
      <c r="S304" s="179">
        <f>IF($C304=$D$2,'FLETES (#) MAYO'!S304*S$2,IF($C304=$D$3,'FLETES (#) MAYO'!S304*S$3,IF($C304=$D$4,'FLETES (#) MAYO'!S304*S$4,IF($C304=$D$5,'FLETES (#) MAYO'!S304*S$5,0))))</f>
        <v>0</v>
      </c>
      <c r="T304" s="179">
        <f>IF($C304=$D$2,'FLETES (#) MAYO'!T304*T$2,IF($C304=$D$3,'FLETES (#) MAYO'!T304*T$3,IF($C304=$D$4,'FLETES (#) MAYO'!T304*T$4,IF($C304=$D$5,'FLETES (#) MAYO'!T304*T$5,0))))</f>
        <v>0</v>
      </c>
      <c r="U304" s="179">
        <f>IF($C304=$D$2,'FLETES (#) MAYO'!U304*U$2,IF($C304=$D$3,'FLETES (#) MAYO'!U304*U$3,IF($C304=$D$4,'FLETES (#) MAYO'!U304*U$4,IF($C304=$D$5,'FLETES (#) MAYO'!U304*U$5,0))))</f>
        <v>0</v>
      </c>
      <c r="V304" s="179">
        <f>IF($C304=$D$2,'FLETES (#) MAYO'!V304*V$2,IF($C304=$D$3,'FLETES (#) MAYO'!V304*V$3,IF($C304=$D$4,'FLETES (#) MAYO'!V304*V$4,IF($C304=$D$5,'FLETES (#) MAYO'!V304*V$5,0))))</f>
        <v>0</v>
      </c>
      <c r="W304" s="179">
        <f>IF($C304=$D$2,'FLETES (#) MAYO'!W304*W$2,IF($C304=$D$3,'FLETES (#) MAYO'!W304*W$3,IF($C304=$D$4,'FLETES (#) MAYO'!W304*W$4,IF($C304=$D$5,'FLETES (#) MAYO'!W304*W$5,0))))</f>
        <v>0</v>
      </c>
      <c r="X304" s="179">
        <f>IF($C304=$D$2,'FLETES (#) MAYO'!X304*X$2,IF($C304=$D$3,'FLETES (#) MAYO'!X304*X$3,IF($C304=$D$4,'FLETES (#) MAYO'!X304*X$4,IF($C304=$D$5,'FLETES (#) MAYO'!X304*X$5,0))))</f>
        <v>0</v>
      </c>
      <c r="Y304" s="179">
        <f>IF($C304=$D$2,'FLETES (#) MAYO'!Y304*Y$2,IF($C304=$D$3,'FLETES (#) MAYO'!Y304*Y$3,IF($C304=$D$4,'FLETES (#) MAYO'!Y304*Y$4,IF($C304=$D$5,'FLETES (#) MAYO'!Y304*Y$5,0))))</f>
        <v>0</v>
      </c>
      <c r="Z304" s="179">
        <f>IF($C304=$D$2,'FLETES (#) MAYO'!Z304*Z$2,IF($C304=$D$3,'FLETES (#) MAYO'!Z304*Z$3,IF($C304=$D$4,'FLETES (#) MAYO'!Z304*Z$4,IF($C304=$D$5,'FLETES (#) MAYO'!Z304*Z$5,0))))</f>
        <v>0</v>
      </c>
      <c r="AA304" s="179">
        <f>IF($C304=$D$2,'FLETES (#) MAYO'!AA304*AA$2,IF($C304=$D$3,'FLETES (#) MAYO'!AA304*AA$3,IF($C304=$D$4,'FLETES (#) MAYO'!AA304*AA$4,IF($C304=$D$5,'FLETES (#) MAYO'!AA304*AA$5,0))))</f>
        <v>0</v>
      </c>
      <c r="AB304" s="179">
        <f>IF($C304=$D$2,'FLETES (#) MAYO'!AB304*AB$2,IF($C304=$D$3,'FLETES (#) MAYO'!AB304*AB$3,IF($C304=$D$4,'FLETES (#) MAYO'!AB304*AB$4,IF($C304=$D$5,'FLETES (#) MAYO'!AB304*AB$5,0))))</f>
        <v>0</v>
      </c>
      <c r="AC304" s="179">
        <f>IF($C304=$D$2,'FLETES (#) MAYO'!AC304*AC$2,IF($C304=$D$3,'FLETES (#) MAYO'!AC304*AC$3,IF($C304=$D$4,'FLETES (#) MAYO'!AC304*AC$4,IF($C304=$D$5,'FLETES (#) MAYO'!AC304*AC$5,0))))</f>
        <v>0</v>
      </c>
      <c r="AD304" s="179">
        <f>IF($C304=$D$2,'FLETES (#) MAYO'!AD304*AD$2,IF($C304=$D$3,'FLETES (#) MAYO'!AD304*AD$3,IF($C304=$D$4,'FLETES (#) MAYO'!AD304*AD$4,IF($C304=$D$5,'FLETES (#) MAYO'!AD304*AD$5,0))))</f>
        <v>0</v>
      </c>
      <c r="AE304" s="179">
        <f>IF($C304=$D$2,'FLETES (#) MAYO'!AE304*AE$2,IF($C304=$D$3,'FLETES (#) MAYO'!AE304*AE$3,IF($C304=$D$4,'FLETES (#) MAYO'!AE304*AE$4,IF($C304=$D$5,'FLETES (#) MAYO'!AE304*AE$5,0))))</f>
        <v>0</v>
      </c>
      <c r="AF304" s="179">
        <f>IF($C304=$D$2,'FLETES (#) MAYO'!AF304*AF$2,IF($C304=$D$3,'FLETES (#) MAYO'!AF304*AF$3,IF($C304=$D$4,'FLETES (#) MAYO'!AF304*AF$4,IF($C304=$D$5,'FLETES (#) MAYO'!AF304*AF$5,0))))</f>
        <v>0</v>
      </c>
      <c r="AG304" s="179">
        <f>IF($C304=$D$2,'FLETES (#) MAYO'!AG304*AG$2,IF($C304=$D$3,'FLETES (#) MAYO'!AG304*AG$3,IF($C304=$D$4,'FLETES (#) MAYO'!AG304*AG$4,IF($C304=$D$5,'FLETES (#) MAYO'!AG304*AG$5,0))))</f>
        <v>0</v>
      </c>
      <c r="AH304" s="179">
        <f>IF($C304=$D$2,'FLETES (#) MAYO'!AH304*AH$2,IF($C304=$D$3,'FLETES (#) MAYO'!AH304*AH$3,IF($C304=$D$4,'FLETES (#) MAYO'!AH304*AH$4,IF($C304=$D$5,'FLETES (#) MAYO'!AH304*AH$5,0))))</f>
        <v>0</v>
      </c>
      <c r="AI304" s="179">
        <f>IF($C304=$D$2,'FLETES (#) MAYO'!AI304*AI$2,IF($C304=$D$3,'FLETES (#) MAYO'!AI304*AI$3,IF($C304=$D$4,'FLETES (#) MAYO'!AI304*AI$4,IF($C304=$D$5,'FLETES (#) MAYO'!AI304*AI$5,0))))</f>
        <v>0</v>
      </c>
      <c r="AJ304" s="179">
        <f>IF($C304=$D$2,'FLETES (#) MAYO'!AJ304*AJ$2,IF($C304=$D$3,'FLETES (#) MAYO'!AJ304*AJ$3,IF($C304=$D$4,'FLETES (#) MAYO'!AJ304*AJ$4,IF($C304=$D$5,'FLETES (#) MAYO'!AJ304*AJ$5,0))))</f>
        <v>0</v>
      </c>
      <c r="AK304" s="179">
        <f>IF($C304=$D$2,'FLETES (#) MAYO'!AK304*AK$2,IF($C304=$D$3,'FLETES (#) MAYO'!AK304*AK$3,IF($C304=$D$4,'FLETES (#) MAYO'!AK304*AK$4,IF($C304=$D$5,'FLETES (#) MAYO'!AK304*AK$5,0))))</f>
        <v>0</v>
      </c>
      <c r="AL304" s="179">
        <f>IF($C304=$D$2,'FLETES (#) MAYO'!AL304*AL$2,IF($C304=$D$3,'FLETES (#) MAYO'!AL304*AL$3,IF($C304=$D$4,'FLETES (#) MAYO'!AL304*AL$4,IF($C304=$D$5,'FLETES (#) MAYO'!AL304*AL$5,0))))</f>
        <v>0</v>
      </c>
      <c r="AM304" s="179">
        <f>IF($C304=$D$2,'FLETES (#) MAYO'!AM304*AM$2,IF($C304=$D$3,'FLETES (#) MAYO'!AM304*AM$3,IF($C304=$D$4,'FLETES (#) MAYO'!AM304*AM$4,IF($C304=$D$5,'FLETES (#) MAYO'!AM304*AM$5,0))))</f>
        <v>0</v>
      </c>
    </row>
    <row r="305" spans="1:39">
      <c r="A305" s="141"/>
      <c r="B305" s="165"/>
      <c r="C305" s="165"/>
      <c r="D305" s="178">
        <f t="shared" si="0"/>
        <v>0</v>
      </c>
      <c r="E305" s="179">
        <f>IF($C305=$D$2,'FLETES (#) MAYO'!E305*E$2,IF($C305=$D$3,'FLETES (#) MAYO'!E305*E$3,IF($C305=$D$4,'FLETES (#) MAYO'!E305*E$4,IF($C305=$D$5,'FLETES (#) MAYO'!E305*E$5,0))))</f>
        <v>0</v>
      </c>
      <c r="F305" s="179">
        <f>IF($C305=$D$2,'FLETES (#) MAYO'!F305*F$2,IF($C305=$D$3,'FLETES (#) MAYO'!F305*F$3,IF($C305=$D$4,'FLETES (#) MAYO'!F305*F$4,IF($C305=$D$5,'FLETES (#) MAYO'!F305*F$5,0))))</f>
        <v>0</v>
      </c>
      <c r="G305" s="179">
        <f>IF($C305=$D$2,'FLETES (#) MAYO'!G305*G$2,IF($C305=$D$3,'FLETES (#) MAYO'!G305*G$3,IF($C305=$D$4,'FLETES (#) MAYO'!G305*G$4,IF($C305=$D$5,'FLETES (#) MAYO'!G305*G$5,0))))</f>
        <v>0</v>
      </c>
      <c r="H305" s="179">
        <f>IF($C305=$D$2,'FLETES (#) MAYO'!H305*H$2,IF($C305=$D$3,'FLETES (#) MAYO'!H305*H$3,IF($C305=$D$4,'FLETES (#) MAYO'!H305*H$4,IF($C305=$D$5,'FLETES (#) MAYO'!H305*H$5,0))))</f>
        <v>0</v>
      </c>
      <c r="I305" s="179">
        <f>IF($C305=$D$2,'FLETES (#) MAYO'!I305*I$2,IF($C305=$D$3,'FLETES (#) MAYO'!I305*I$3,IF($C305=$D$4,'FLETES (#) MAYO'!I305*I$4,IF($C305=$D$5,'FLETES (#) MAYO'!I305*I$5,0))))</f>
        <v>0</v>
      </c>
      <c r="J305" s="179">
        <f>IF($C305=$D$2,'FLETES (#) MAYO'!J305*J$2,IF($C305=$D$3,'FLETES (#) MAYO'!J305*J$3,IF($C305=$D$4,'FLETES (#) MAYO'!J305*J$4,IF($C305=$D$5,'FLETES (#) MAYO'!J305*J$5,0))))</f>
        <v>0</v>
      </c>
      <c r="K305" s="179">
        <f>IF($C305=$D$2,'FLETES (#) MAYO'!K305*K$2,IF($C305=$D$3,'FLETES (#) MAYO'!K305*K$3,IF($C305=$D$4,'FLETES (#) MAYO'!K305*K$4,IF($C305=$D$5,'FLETES (#) MAYO'!K305*K$5,0))))</f>
        <v>0</v>
      </c>
      <c r="L305" s="179">
        <f>IF($C305=$D$2,'FLETES (#) MAYO'!L305*L$2,IF($C305=$D$3,'FLETES (#) MAYO'!L305*L$3,IF($C305=$D$4,'FLETES (#) MAYO'!L305*L$4,IF($C305=$D$5,'FLETES (#) MAYO'!L305*L$5,0))))</f>
        <v>0</v>
      </c>
      <c r="M305" s="179">
        <f>IF($C305=$D$2,'FLETES (#) MAYO'!M305*M$2,IF($C305=$D$3,'FLETES (#) MAYO'!M305*M$3,IF($C305=$D$4,'FLETES (#) MAYO'!M305*M$4,IF($C305=$D$5,'FLETES (#) MAYO'!M305*M$5,0))))</f>
        <v>0</v>
      </c>
      <c r="N305" s="179">
        <f>IF($C305=$D$2,'FLETES (#) MAYO'!N305*N$2,IF($C305=$D$3,'FLETES (#) MAYO'!N305*N$3,IF($C305=$D$4,'FLETES (#) MAYO'!N305*N$4,IF($C305=$D$5,'FLETES (#) MAYO'!N305*N$5,0))))</f>
        <v>0</v>
      </c>
      <c r="O305" s="179">
        <f>IF($C305=$D$2,'FLETES (#) MAYO'!O305*O$2,IF($C305=$D$3,'FLETES (#) MAYO'!O305*O$3,IF($C305=$D$4,'FLETES (#) MAYO'!O305*O$4,IF($C305=$D$5,'FLETES (#) MAYO'!O305*O$5,0))))</f>
        <v>0</v>
      </c>
      <c r="P305" s="179">
        <f>IF($C305=$D$2,'FLETES (#) MAYO'!P305*P$2,IF($C305=$D$3,'FLETES (#) MAYO'!P305*P$3,IF($C305=$D$4,'FLETES (#) MAYO'!P305*P$4,IF($C305=$D$5,'FLETES (#) MAYO'!P305*P$5,0))))</f>
        <v>0</v>
      </c>
      <c r="Q305" s="179">
        <f>IF($C305=$D$2,'FLETES (#) MAYO'!Q305*Q$2,IF($C305=$D$3,'FLETES (#) MAYO'!Q305*Q$3,IF($C305=$D$4,'FLETES (#) MAYO'!Q305*Q$4,IF($C305=$D$5,'FLETES (#) MAYO'!Q305*Q$5,0))))</f>
        <v>0</v>
      </c>
      <c r="R305" s="179">
        <f>IF($C305=$D$2,'FLETES (#) MAYO'!R305*R$2,IF($C305=$D$3,'FLETES (#) MAYO'!R305*R$3,IF($C305=$D$4,'FLETES (#) MAYO'!R305*R$4,IF($C305=$D$5,'FLETES (#) MAYO'!R305*R$5,0))))</f>
        <v>0</v>
      </c>
      <c r="S305" s="179">
        <f>IF($C305=$D$2,'FLETES (#) MAYO'!S305*S$2,IF($C305=$D$3,'FLETES (#) MAYO'!S305*S$3,IF($C305=$D$4,'FLETES (#) MAYO'!S305*S$4,IF($C305=$D$5,'FLETES (#) MAYO'!S305*S$5,0))))</f>
        <v>0</v>
      </c>
      <c r="T305" s="179">
        <f>IF($C305=$D$2,'FLETES (#) MAYO'!T305*T$2,IF($C305=$D$3,'FLETES (#) MAYO'!T305*T$3,IF($C305=$D$4,'FLETES (#) MAYO'!T305*T$4,IF($C305=$D$5,'FLETES (#) MAYO'!T305*T$5,0))))</f>
        <v>0</v>
      </c>
      <c r="U305" s="179">
        <f>IF($C305=$D$2,'FLETES (#) MAYO'!U305*U$2,IF($C305=$D$3,'FLETES (#) MAYO'!U305*U$3,IF($C305=$D$4,'FLETES (#) MAYO'!U305*U$4,IF($C305=$D$5,'FLETES (#) MAYO'!U305*U$5,0))))</f>
        <v>0</v>
      </c>
      <c r="V305" s="179">
        <f>IF($C305=$D$2,'FLETES (#) MAYO'!V305*V$2,IF($C305=$D$3,'FLETES (#) MAYO'!V305*V$3,IF($C305=$D$4,'FLETES (#) MAYO'!V305*V$4,IF($C305=$D$5,'FLETES (#) MAYO'!V305*V$5,0))))</f>
        <v>0</v>
      </c>
      <c r="W305" s="179">
        <f>IF($C305=$D$2,'FLETES (#) MAYO'!W305*W$2,IF($C305=$D$3,'FLETES (#) MAYO'!W305*W$3,IF($C305=$D$4,'FLETES (#) MAYO'!W305*W$4,IF($C305=$D$5,'FLETES (#) MAYO'!W305*W$5,0))))</f>
        <v>0</v>
      </c>
      <c r="X305" s="179">
        <f>IF($C305=$D$2,'FLETES (#) MAYO'!X305*X$2,IF($C305=$D$3,'FLETES (#) MAYO'!X305*X$3,IF($C305=$D$4,'FLETES (#) MAYO'!X305*X$4,IF($C305=$D$5,'FLETES (#) MAYO'!X305*X$5,0))))</f>
        <v>0</v>
      </c>
      <c r="Y305" s="179">
        <f>IF($C305=$D$2,'FLETES (#) MAYO'!Y305*Y$2,IF($C305=$D$3,'FLETES (#) MAYO'!Y305*Y$3,IF($C305=$D$4,'FLETES (#) MAYO'!Y305*Y$4,IF($C305=$D$5,'FLETES (#) MAYO'!Y305*Y$5,0))))</f>
        <v>0</v>
      </c>
      <c r="Z305" s="179">
        <f>IF($C305=$D$2,'FLETES (#) MAYO'!Z305*Z$2,IF($C305=$D$3,'FLETES (#) MAYO'!Z305*Z$3,IF($C305=$D$4,'FLETES (#) MAYO'!Z305*Z$4,IF($C305=$D$5,'FLETES (#) MAYO'!Z305*Z$5,0))))</f>
        <v>0</v>
      </c>
      <c r="AA305" s="179">
        <f>IF($C305=$D$2,'FLETES (#) MAYO'!AA305*AA$2,IF($C305=$D$3,'FLETES (#) MAYO'!AA305*AA$3,IF($C305=$D$4,'FLETES (#) MAYO'!AA305*AA$4,IF($C305=$D$5,'FLETES (#) MAYO'!AA305*AA$5,0))))</f>
        <v>0</v>
      </c>
      <c r="AB305" s="179">
        <f>IF($C305=$D$2,'FLETES (#) MAYO'!AB305*AB$2,IF($C305=$D$3,'FLETES (#) MAYO'!AB305*AB$3,IF($C305=$D$4,'FLETES (#) MAYO'!AB305*AB$4,IF($C305=$D$5,'FLETES (#) MAYO'!AB305*AB$5,0))))</f>
        <v>0</v>
      </c>
      <c r="AC305" s="179">
        <f>IF($C305=$D$2,'FLETES (#) MAYO'!AC305*AC$2,IF($C305=$D$3,'FLETES (#) MAYO'!AC305*AC$3,IF($C305=$D$4,'FLETES (#) MAYO'!AC305*AC$4,IF($C305=$D$5,'FLETES (#) MAYO'!AC305*AC$5,0))))</f>
        <v>0</v>
      </c>
      <c r="AD305" s="179">
        <f>IF($C305=$D$2,'FLETES (#) MAYO'!AD305*AD$2,IF($C305=$D$3,'FLETES (#) MAYO'!AD305*AD$3,IF($C305=$D$4,'FLETES (#) MAYO'!AD305*AD$4,IF($C305=$D$5,'FLETES (#) MAYO'!AD305*AD$5,0))))</f>
        <v>0</v>
      </c>
      <c r="AE305" s="179">
        <f>IF($C305=$D$2,'FLETES (#) MAYO'!AE305*AE$2,IF($C305=$D$3,'FLETES (#) MAYO'!AE305*AE$3,IF($C305=$D$4,'FLETES (#) MAYO'!AE305*AE$4,IF($C305=$D$5,'FLETES (#) MAYO'!AE305*AE$5,0))))</f>
        <v>0</v>
      </c>
      <c r="AF305" s="179">
        <f>IF($C305=$D$2,'FLETES (#) MAYO'!AF305*AF$2,IF($C305=$D$3,'FLETES (#) MAYO'!AF305*AF$3,IF($C305=$D$4,'FLETES (#) MAYO'!AF305*AF$4,IF($C305=$D$5,'FLETES (#) MAYO'!AF305*AF$5,0))))</f>
        <v>0</v>
      </c>
      <c r="AG305" s="179">
        <f>IF($C305=$D$2,'FLETES (#) MAYO'!AG305*AG$2,IF($C305=$D$3,'FLETES (#) MAYO'!AG305*AG$3,IF($C305=$D$4,'FLETES (#) MAYO'!AG305*AG$4,IF($C305=$D$5,'FLETES (#) MAYO'!AG305*AG$5,0))))</f>
        <v>0</v>
      </c>
      <c r="AH305" s="179">
        <f>IF($C305=$D$2,'FLETES (#) MAYO'!AH305*AH$2,IF($C305=$D$3,'FLETES (#) MAYO'!AH305*AH$3,IF($C305=$D$4,'FLETES (#) MAYO'!AH305*AH$4,IF($C305=$D$5,'FLETES (#) MAYO'!AH305*AH$5,0))))</f>
        <v>0</v>
      </c>
      <c r="AI305" s="179">
        <f>IF($C305=$D$2,'FLETES (#) MAYO'!AI305*AI$2,IF($C305=$D$3,'FLETES (#) MAYO'!AI305*AI$3,IF($C305=$D$4,'FLETES (#) MAYO'!AI305*AI$4,IF($C305=$D$5,'FLETES (#) MAYO'!AI305*AI$5,0))))</f>
        <v>0</v>
      </c>
      <c r="AJ305" s="179">
        <f>IF($C305=$D$2,'FLETES (#) MAYO'!AJ305*AJ$2,IF($C305=$D$3,'FLETES (#) MAYO'!AJ305*AJ$3,IF($C305=$D$4,'FLETES (#) MAYO'!AJ305*AJ$4,IF($C305=$D$5,'FLETES (#) MAYO'!AJ305*AJ$5,0))))</f>
        <v>0</v>
      </c>
      <c r="AK305" s="179">
        <f>IF($C305=$D$2,'FLETES (#) MAYO'!AK305*AK$2,IF($C305=$D$3,'FLETES (#) MAYO'!AK305*AK$3,IF($C305=$D$4,'FLETES (#) MAYO'!AK305*AK$4,IF($C305=$D$5,'FLETES (#) MAYO'!AK305*AK$5,0))))</f>
        <v>0</v>
      </c>
      <c r="AL305" s="179">
        <f>IF($C305=$D$2,'FLETES (#) MAYO'!AL305*AL$2,IF($C305=$D$3,'FLETES (#) MAYO'!AL305*AL$3,IF($C305=$D$4,'FLETES (#) MAYO'!AL305*AL$4,IF($C305=$D$5,'FLETES (#) MAYO'!AL305*AL$5,0))))</f>
        <v>0</v>
      </c>
      <c r="AM305" s="179">
        <f>IF($C305=$D$2,'FLETES (#) MAYO'!AM305*AM$2,IF($C305=$D$3,'FLETES (#) MAYO'!AM305*AM$3,IF($C305=$D$4,'FLETES (#) MAYO'!AM305*AM$4,IF($C305=$D$5,'FLETES (#) MAYO'!AM305*AM$5,0))))</f>
        <v>0</v>
      </c>
    </row>
    <row r="306" spans="1:39">
      <c r="A306" s="141"/>
      <c r="B306" s="165"/>
      <c r="C306" s="165"/>
      <c r="D306" s="178">
        <f t="shared" si="0"/>
        <v>0</v>
      </c>
      <c r="E306" s="179">
        <f>IF($C306=$D$2,'FLETES (#) MAYO'!E306*E$2,IF($C306=$D$3,'FLETES (#) MAYO'!E306*E$3,IF($C306=$D$4,'FLETES (#) MAYO'!E306*E$4,IF($C306=$D$5,'FLETES (#) MAYO'!E306*E$5,0))))</f>
        <v>0</v>
      </c>
      <c r="F306" s="179">
        <f>IF($C306=$D$2,'FLETES (#) MAYO'!F306*F$2,IF($C306=$D$3,'FLETES (#) MAYO'!F306*F$3,IF($C306=$D$4,'FLETES (#) MAYO'!F306*F$4,IF($C306=$D$5,'FLETES (#) MAYO'!F306*F$5,0))))</f>
        <v>0</v>
      </c>
      <c r="G306" s="179">
        <f>IF($C306=$D$2,'FLETES (#) MAYO'!G306*G$2,IF($C306=$D$3,'FLETES (#) MAYO'!G306*G$3,IF($C306=$D$4,'FLETES (#) MAYO'!G306*G$4,IF($C306=$D$5,'FLETES (#) MAYO'!G306*G$5,0))))</f>
        <v>0</v>
      </c>
      <c r="H306" s="179">
        <f>IF($C306=$D$2,'FLETES (#) MAYO'!H306*H$2,IF($C306=$D$3,'FLETES (#) MAYO'!H306*H$3,IF($C306=$D$4,'FLETES (#) MAYO'!H306*H$4,IF($C306=$D$5,'FLETES (#) MAYO'!H306*H$5,0))))</f>
        <v>0</v>
      </c>
      <c r="I306" s="179">
        <f>IF($C306=$D$2,'FLETES (#) MAYO'!I306*I$2,IF($C306=$D$3,'FLETES (#) MAYO'!I306*I$3,IF($C306=$D$4,'FLETES (#) MAYO'!I306*I$4,IF($C306=$D$5,'FLETES (#) MAYO'!I306*I$5,0))))</f>
        <v>0</v>
      </c>
      <c r="J306" s="179">
        <f>IF($C306=$D$2,'FLETES (#) MAYO'!J306*J$2,IF($C306=$D$3,'FLETES (#) MAYO'!J306*J$3,IF($C306=$D$4,'FLETES (#) MAYO'!J306*J$4,IF($C306=$D$5,'FLETES (#) MAYO'!J306*J$5,0))))</f>
        <v>0</v>
      </c>
      <c r="K306" s="179">
        <f>IF($C306=$D$2,'FLETES (#) MAYO'!K306*K$2,IF($C306=$D$3,'FLETES (#) MAYO'!K306*K$3,IF($C306=$D$4,'FLETES (#) MAYO'!K306*K$4,IF($C306=$D$5,'FLETES (#) MAYO'!K306*K$5,0))))</f>
        <v>0</v>
      </c>
      <c r="L306" s="179">
        <f>IF($C306=$D$2,'FLETES (#) MAYO'!L306*L$2,IF($C306=$D$3,'FLETES (#) MAYO'!L306*L$3,IF($C306=$D$4,'FLETES (#) MAYO'!L306*L$4,IF($C306=$D$5,'FLETES (#) MAYO'!L306*L$5,0))))</f>
        <v>0</v>
      </c>
      <c r="M306" s="179">
        <f>IF($C306=$D$2,'FLETES (#) MAYO'!M306*M$2,IF($C306=$D$3,'FLETES (#) MAYO'!M306*M$3,IF($C306=$D$4,'FLETES (#) MAYO'!M306*M$4,IF($C306=$D$5,'FLETES (#) MAYO'!M306*M$5,0))))</f>
        <v>0</v>
      </c>
      <c r="N306" s="179">
        <f>IF($C306=$D$2,'FLETES (#) MAYO'!N306*N$2,IF($C306=$D$3,'FLETES (#) MAYO'!N306*N$3,IF($C306=$D$4,'FLETES (#) MAYO'!N306*N$4,IF($C306=$D$5,'FLETES (#) MAYO'!N306*N$5,0))))</f>
        <v>0</v>
      </c>
      <c r="O306" s="179">
        <f>IF($C306=$D$2,'FLETES (#) MAYO'!O306*O$2,IF($C306=$D$3,'FLETES (#) MAYO'!O306*O$3,IF($C306=$D$4,'FLETES (#) MAYO'!O306*O$4,IF($C306=$D$5,'FLETES (#) MAYO'!O306*O$5,0))))</f>
        <v>0</v>
      </c>
      <c r="P306" s="179">
        <f>IF($C306=$D$2,'FLETES (#) MAYO'!P306*P$2,IF($C306=$D$3,'FLETES (#) MAYO'!P306*P$3,IF($C306=$D$4,'FLETES (#) MAYO'!P306*P$4,IF($C306=$D$5,'FLETES (#) MAYO'!P306*P$5,0))))</f>
        <v>0</v>
      </c>
      <c r="Q306" s="179">
        <f>IF($C306=$D$2,'FLETES (#) MAYO'!Q306*Q$2,IF($C306=$D$3,'FLETES (#) MAYO'!Q306*Q$3,IF($C306=$D$4,'FLETES (#) MAYO'!Q306*Q$4,IF($C306=$D$5,'FLETES (#) MAYO'!Q306*Q$5,0))))</f>
        <v>0</v>
      </c>
      <c r="R306" s="179">
        <f>IF($C306=$D$2,'FLETES (#) MAYO'!R306*R$2,IF($C306=$D$3,'FLETES (#) MAYO'!R306*R$3,IF($C306=$D$4,'FLETES (#) MAYO'!R306*R$4,IF($C306=$D$5,'FLETES (#) MAYO'!R306*R$5,0))))</f>
        <v>0</v>
      </c>
      <c r="S306" s="179">
        <f>IF($C306=$D$2,'FLETES (#) MAYO'!S306*S$2,IF($C306=$D$3,'FLETES (#) MAYO'!S306*S$3,IF($C306=$D$4,'FLETES (#) MAYO'!S306*S$4,IF($C306=$D$5,'FLETES (#) MAYO'!S306*S$5,0))))</f>
        <v>0</v>
      </c>
      <c r="T306" s="179">
        <f>IF($C306=$D$2,'FLETES (#) MAYO'!T306*T$2,IF($C306=$D$3,'FLETES (#) MAYO'!T306*T$3,IF($C306=$D$4,'FLETES (#) MAYO'!T306*T$4,IF($C306=$D$5,'FLETES (#) MAYO'!T306*T$5,0))))</f>
        <v>0</v>
      </c>
      <c r="U306" s="179">
        <f>IF($C306=$D$2,'FLETES (#) MAYO'!U306*U$2,IF($C306=$D$3,'FLETES (#) MAYO'!U306*U$3,IF($C306=$D$4,'FLETES (#) MAYO'!U306*U$4,IF($C306=$D$5,'FLETES (#) MAYO'!U306*U$5,0))))</f>
        <v>0</v>
      </c>
      <c r="V306" s="179">
        <f>IF($C306=$D$2,'FLETES (#) MAYO'!V306*V$2,IF($C306=$D$3,'FLETES (#) MAYO'!V306*V$3,IF($C306=$D$4,'FLETES (#) MAYO'!V306*V$4,IF($C306=$D$5,'FLETES (#) MAYO'!V306*V$5,0))))</f>
        <v>0</v>
      </c>
      <c r="W306" s="179">
        <f>IF($C306=$D$2,'FLETES (#) MAYO'!W306*W$2,IF($C306=$D$3,'FLETES (#) MAYO'!W306*W$3,IF($C306=$D$4,'FLETES (#) MAYO'!W306*W$4,IF($C306=$D$5,'FLETES (#) MAYO'!W306*W$5,0))))</f>
        <v>0</v>
      </c>
      <c r="X306" s="179">
        <f>IF($C306=$D$2,'FLETES (#) MAYO'!X306*X$2,IF($C306=$D$3,'FLETES (#) MAYO'!X306*X$3,IF($C306=$D$4,'FLETES (#) MAYO'!X306*X$4,IF($C306=$D$5,'FLETES (#) MAYO'!X306*X$5,0))))</f>
        <v>0</v>
      </c>
      <c r="Y306" s="179">
        <f>IF($C306=$D$2,'FLETES (#) MAYO'!Y306*Y$2,IF($C306=$D$3,'FLETES (#) MAYO'!Y306*Y$3,IF($C306=$D$4,'FLETES (#) MAYO'!Y306*Y$4,IF($C306=$D$5,'FLETES (#) MAYO'!Y306*Y$5,0))))</f>
        <v>0</v>
      </c>
      <c r="Z306" s="179">
        <f>IF($C306=$D$2,'FLETES (#) MAYO'!Z306*Z$2,IF($C306=$D$3,'FLETES (#) MAYO'!Z306*Z$3,IF($C306=$D$4,'FLETES (#) MAYO'!Z306*Z$4,IF($C306=$D$5,'FLETES (#) MAYO'!Z306*Z$5,0))))</f>
        <v>0</v>
      </c>
      <c r="AA306" s="179">
        <f>IF($C306=$D$2,'FLETES (#) MAYO'!AA306*AA$2,IF($C306=$D$3,'FLETES (#) MAYO'!AA306*AA$3,IF($C306=$D$4,'FLETES (#) MAYO'!AA306*AA$4,IF($C306=$D$5,'FLETES (#) MAYO'!AA306*AA$5,0))))</f>
        <v>0</v>
      </c>
      <c r="AB306" s="179">
        <f>IF($C306=$D$2,'FLETES (#) MAYO'!AB306*AB$2,IF($C306=$D$3,'FLETES (#) MAYO'!AB306*AB$3,IF($C306=$D$4,'FLETES (#) MAYO'!AB306*AB$4,IF($C306=$D$5,'FLETES (#) MAYO'!AB306*AB$5,0))))</f>
        <v>0</v>
      </c>
      <c r="AC306" s="179">
        <f>IF($C306=$D$2,'FLETES (#) MAYO'!AC306*AC$2,IF($C306=$D$3,'FLETES (#) MAYO'!AC306*AC$3,IF($C306=$D$4,'FLETES (#) MAYO'!AC306*AC$4,IF($C306=$D$5,'FLETES (#) MAYO'!AC306*AC$5,0))))</f>
        <v>0</v>
      </c>
      <c r="AD306" s="179">
        <f>IF($C306=$D$2,'FLETES (#) MAYO'!AD306*AD$2,IF($C306=$D$3,'FLETES (#) MAYO'!AD306*AD$3,IF($C306=$D$4,'FLETES (#) MAYO'!AD306*AD$4,IF($C306=$D$5,'FLETES (#) MAYO'!AD306*AD$5,0))))</f>
        <v>0</v>
      </c>
      <c r="AE306" s="179">
        <f>IF($C306=$D$2,'FLETES (#) MAYO'!AE306*AE$2,IF($C306=$D$3,'FLETES (#) MAYO'!AE306*AE$3,IF($C306=$D$4,'FLETES (#) MAYO'!AE306*AE$4,IF($C306=$D$5,'FLETES (#) MAYO'!AE306*AE$5,0))))</f>
        <v>0</v>
      </c>
      <c r="AF306" s="179">
        <f>IF($C306=$D$2,'FLETES (#) MAYO'!AF306*AF$2,IF($C306=$D$3,'FLETES (#) MAYO'!AF306*AF$3,IF($C306=$D$4,'FLETES (#) MAYO'!AF306*AF$4,IF($C306=$D$5,'FLETES (#) MAYO'!AF306*AF$5,0))))</f>
        <v>0</v>
      </c>
      <c r="AG306" s="179">
        <f>IF($C306=$D$2,'FLETES (#) MAYO'!AG306*AG$2,IF($C306=$D$3,'FLETES (#) MAYO'!AG306*AG$3,IF($C306=$D$4,'FLETES (#) MAYO'!AG306*AG$4,IF($C306=$D$5,'FLETES (#) MAYO'!AG306*AG$5,0))))</f>
        <v>0</v>
      </c>
      <c r="AH306" s="179">
        <f>IF($C306=$D$2,'FLETES (#) MAYO'!AH306*AH$2,IF($C306=$D$3,'FLETES (#) MAYO'!AH306*AH$3,IF($C306=$D$4,'FLETES (#) MAYO'!AH306*AH$4,IF($C306=$D$5,'FLETES (#) MAYO'!AH306*AH$5,0))))</f>
        <v>0</v>
      </c>
      <c r="AI306" s="179">
        <f>IF($C306=$D$2,'FLETES (#) MAYO'!AI306*AI$2,IF($C306=$D$3,'FLETES (#) MAYO'!AI306*AI$3,IF($C306=$D$4,'FLETES (#) MAYO'!AI306*AI$4,IF($C306=$D$5,'FLETES (#) MAYO'!AI306*AI$5,0))))</f>
        <v>0</v>
      </c>
      <c r="AJ306" s="179">
        <f>IF($C306=$D$2,'FLETES (#) MAYO'!AJ306*AJ$2,IF($C306=$D$3,'FLETES (#) MAYO'!AJ306*AJ$3,IF($C306=$D$4,'FLETES (#) MAYO'!AJ306*AJ$4,IF($C306=$D$5,'FLETES (#) MAYO'!AJ306*AJ$5,0))))</f>
        <v>0</v>
      </c>
      <c r="AK306" s="179">
        <f>IF($C306=$D$2,'FLETES (#) MAYO'!AK306*AK$2,IF($C306=$D$3,'FLETES (#) MAYO'!AK306*AK$3,IF($C306=$D$4,'FLETES (#) MAYO'!AK306*AK$4,IF($C306=$D$5,'FLETES (#) MAYO'!AK306*AK$5,0))))</f>
        <v>0</v>
      </c>
      <c r="AL306" s="179">
        <f>IF($C306=$D$2,'FLETES (#) MAYO'!AL306*AL$2,IF($C306=$D$3,'FLETES (#) MAYO'!AL306*AL$3,IF($C306=$D$4,'FLETES (#) MAYO'!AL306*AL$4,IF($C306=$D$5,'FLETES (#) MAYO'!AL306*AL$5,0))))</f>
        <v>0</v>
      </c>
      <c r="AM306" s="179">
        <f>IF($C306=$D$2,'FLETES (#) MAYO'!AM306*AM$2,IF($C306=$D$3,'FLETES (#) MAYO'!AM306*AM$3,IF($C306=$D$4,'FLETES (#) MAYO'!AM306*AM$4,IF($C306=$D$5,'FLETES (#) MAYO'!AM306*AM$5,0))))</f>
        <v>0</v>
      </c>
    </row>
    <row r="307" spans="1:39">
      <c r="A307" s="141"/>
      <c r="B307" s="165"/>
      <c r="C307" s="165"/>
      <c r="D307" s="178">
        <f t="shared" si="0"/>
        <v>0</v>
      </c>
      <c r="E307" s="179">
        <f>IF($C307=$D$2,'FLETES (#) MAYO'!E307*E$2,IF($C307=$D$3,'FLETES (#) MAYO'!E307*E$3,IF($C307=$D$4,'FLETES (#) MAYO'!E307*E$4,IF($C307=$D$5,'FLETES (#) MAYO'!E307*E$5,0))))</f>
        <v>0</v>
      </c>
      <c r="F307" s="179">
        <f>IF($C307=$D$2,'FLETES (#) MAYO'!F307*F$2,IF($C307=$D$3,'FLETES (#) MAYO'!F307*F$3,IF($C307=$D$4,'FLETES (#) MAYO'!F307*F$4,IF($C307=$D$5,'FLETES (#) MAYO'!F307*F$5,0))))</f>
        <v>0</v>
      </c>
      <c r="G307" s="179">
        <f>IF($C307=$D$2,'FLETES (#) MAYO'!G307*G$2,IF($C307=$D$3,'FLETES (#) MAYO'!G307*G$3,IF($C307=$D$4,'FLETES (#) MAYO'!G307*G$4,IF($C307=$D$5,'FLETES (#) MAYO'!G307*G$5,0))))</f>
        <v>0</v>
      </c>
      <c r="H307" s="179">
        <f>IF($C307=$D$2,'FLETES (#) MAYO'!H307*H$2,IF($C307=$D$3,'FLETES (#) MAYO'!H307*H$3,IF($C307=$D$4,'FLETES (#) MAYO'!H307*H$4,IF($C307=$D$5,'FLETES (#) MAYO'!H307*H$5,0))))</f>
        <v>0</v>
      </c>
      <c r="I307" s="179">
        <f>IF($C307=$D$2,'FLETES (#) MAYO'!I307*I$2,IF($C307=$D$3,'FLETES (#) MAYO'!I307*I$3,IF($C307=$D$4,'FLETES (#) MAYO'!I307*I$4,IF($C307=$D$5,'FLETES (#) MAYO'!I307*I$5,0))))</f>
        <v>0</v>
      </c>
      <c r="J307" s="179">
        <f>IF($C307=$D$2,'FLETES (#) MAYO'!J307*J$2,IF($C307=$D$3,'FLETES (#) MAYO'!J307*J$3,IF($C307=$D$4,'FLETES (#) MAYO'!J307*J$4,IF($C307=$D$5,'FLETES (#) MAYO'!J307*J$5,0))))</f>
        <v>0</v>
      </c>
      <c r="K307" s="179">
        <f>IF($C307=$D$2,'FLETES (#) MAYO'!K307*K$2,IF($C307=$D$3,'FLETES (#) MAYO'!K307*K$3,IF($C307=$D$4,'FLETES (#) MAYO'!K307*K$4,IF($C307=$D$5,'FLETES (#) MAYO'!K307*K$5,0))))</f>
        <v>0</v>
      </c>
      <c r="L307" s="179">
        <f>IF($C307=$D$2,'FLETES (#) MAYO'!L307*L$2,IF($C307=$D$3,'FLETES (#) MAYO'!L307*L$3,IF($C307=$D$4,'FLETES (#) MAYO'!L307*L$4,IF($C307=$D$5,'FLETES (#) MAYO'!L307*L$5,0))))</f>
        <v>0</v>
      </c>
      <c r="M307" s="179">
        <f>IF($C307=$D$2,'FLETES (#) MAYO'!M307*M$2,IF($C307=$D$3,'FLETES (#) MAYO'!M307*M$3,IF($C307=$D$4,'FLETES (#) MAYO'!M307*M$4,IF($C307=$D$5,'FLETES (#) MAYO'!M307*M$5,0))))</f>
        <v>0</v>
      </c>
      <c r="N307" s="179">
        <f>IF($C307=$D$2,'FLETES (#) MAYO'!N307*N$2,IF($C307=$D$3,'FLETES (#) MAYO'!N307*N$3,IF($C307=$D$4,'FLETES (#) MAYO'!N307*N$4,IF($C307=$D$5,'FLETES (#) MAYO'!N307*N$5,0))))</f>
        <v>0</v>
      </c>
      <c r="O307" s="179">
        <f>IF($C307=$D$2,'FLETES (#) MAYO'!O307*O$2,IF($C307=$D$3,'FLETES (#) MAYO'!O307*O$3,IF($C307=$D$4,'FLETES (#) MAYO'!O307*O$4,IF($C307=$D$5,'FLETES (#) MAYO'!O307*O$5,0))))</f>
        <v>0</v>
      </c>
      <c r="P307" s="179">
        <f>IF($C307=$D$2,'FLETES (#) MAYO'!P307*P$2,IF($C307=$D$3,'FLETES (#) MAYO'!P307*P$3,IF($C307=$D$4,'FLETES (#) MAYO'!P307*P$4,IF($C307=$D$5,'FLETES (#) MAYO'!P307*P$5,0))))</f>
        <v>0</v>
      </c>
      <c r="Q307" s="179">
        <f>IF($C307=$D$2,'FLETES (#) MAYO'!Q307*Q$2,IF($C307=$D$3,'FLETES (#) MAYO'!Q307*Q$3,IF($C307=$D$4,'FLETES (#) MAYO'!Q307*Q$4,IF($C307=$D$5,'FLETES (#) MAYO'!Q307*Q$5,0))))</f>
        <v>0</v>
      </c>
      <c r="R307" s="179">
        <f>IF($C307=$D$2,'FLETES (#) MAYO'!R307*R$2,IF($C307=$D$3,'FLETES (#) MAYO'!R307*R$3,IF($C307=$D$4,'FLETES (#) MAYO'!R307*R$4,IF($C307=$D$5,'FLETES (#) MAYO'!R307*R$5,0))))</f>
        <v>0</v>
      </c>
      <c r="S307" s="179">
        <f>IF($C307=$D$2,'FLETES (#) MAYO'!S307*S$2,IF($C307=$D$3,'FLETES (#) MAYO'!S307*S$3,IF($C307=$D$4,'FLETES (#) MAYO'!S307*S$4,IF($C307=$D$5,'FLETES (#) MAYO'!S307*S$5,0))))</f>
        <v>0</v>
      </c>
      <c r="T307" s="179">
        <f>IF($C307=$D$2,'FLETES (#) MAYO'!T307*T$2,IF($C307=$D$3,'FLETES (#) MAYO'!T307*T$3,IF($C307=$D$4,'FLETES (#) MAYO'!T307*T$4,IF($C307=$D$5,'FLETES (#) MAYO'!T307*T$5,0))))</f>
        <v>0</v>
      </c>
      <c r="U307" s="179">
        <f>IF($C307=$D$2,'FLETES (#) MAYO'!U307*U$2,IF($C307=$D$3,'FLETES (#) MAYO'!U307*U$3,IF($C307=$D$4,'FLETES (#) MAYO'!U307*U$4,IF($C307=$D$5,'FLETES (#) MAYO'!U307*U$5,0))))</f>
        <v>0</v>
      </c>
      <c r="V307" s="179">
        <f>IF($C307=$D$2,'FLETES (#) MAYO'!V307*V$2,IF($C307=$D$3,'FLETES (#) MAYO'!V307*V$3,IF($C307=$D$4,'FLETES (#) MAYO'!V307*V$4,IF($C307=$D$5,'FLETES (#) MAYO'!V307*V$5,0))))</f>
        <v>0</v>
      </c>
      <c r="W307" s="179">
        <f>IF($C307=$D$2,'FLETES (#) MAYO'!W307*W$2,IF($C307=$D$3,'FLETES (#) MAYO'!W307*W$3,IF($C307=$D$4,'FLETES (#) MAYO'!W307*W$4,IF($C307=$D$5,'FLETES (#) MAYO'!W307*W$5,0))))</f>
        <v>0</v>
      </c>
      <c r="X307" s="179">
        <f>IF($C307=$D$2,'FLETES (#) MAYO'!X307*X$2,IF($C307=$D$3,'FLETES (#) MAYO'!X307*X$3,IF($C307=$D$4,'FLETES (#) MAYO'!X307*X$4,IF($C307=$D$5,'FLETES (#) MAYO'!X307*X$5,0))))</f>
        <v>0</v>
      </c>
      <c r="Y307" s="179">
        <f>IF($C307=$D$2,'FLETES (#) MAYO'!Y307*Y$2,IF($C307=$D$3,'FLETES (#) MAYO'!Y307*Y$3,IF($C307=$D$4,'FLETES (#) MAYO'!Y307*Y$4,IF($C307=$D$5,'FLETES (#) MAYO'!Y307*Y$5,0))))</f>
        <v>0</v>
      </c>
      <c r="Z307" s="179">
        <f>IF($C307=$D$2,'FLETES (#) MAYO'!Z307*Z$2,IF($C307=$D$3,'FLETES (#) MAYO'!Z307*Z$3,IF($C307=$D$4,'FLETES (#) MAYO'!Z307*Z$4,IF($C307=$D$5,'FLETES (#) MAYO'!Z307*Z$5,0))))</f>
        <v>0</v>
      </c>
      <c r="AA307" s="179">
        <f>IF($C307=$D$2,'FLETES (#) MAYO'!AA307*AA$2,IF($C307=$D$3,'FLETES (#) MAYO'!AA307*AA$3,IF($C307=$D$4,'FLETES (#) MAYO'!AA307*AA$4,IF($C307=$D$5,'FLETES (#) MAYO'!AA307*AA$5,0))))</f>
        <v>0</v>
      </c>
      <c r="AB307" s="179">
        <f>IF($C307=$D$2,'FLETES (#) MAYO'!AB307*AB$2,IF($C307=$D$3,'FLETES (#) MAYO'!AB307*AB$3,IF($C307=$D$4,'FLETES (#) MAYO'!AB307*AB$4,IF($C307=$D$5,'FLETES (#) MAYO'!AB307*AB$5,0))))</f>
        <v>0</v>
      </c>
      <c r="AC307" s="179">
        <f>IF($C307=$D$2,'FLETES (#) MAYO'!AC307*AC$2,IF($C307=$D$3,'FLETES (#) MAYO'!AC307*AC$3,IF($C307=$D$4,'FLETES (#) MAYO'!AC307*AC$4,IF($C307=$D$5,'FLETES (#) MAYO'!AC307*AC$5,0))))</f>
        <v>0</v>
      </c>
      <c r="AD307" s="179">
        <f>IF($C307=$D$2,'FLETES (#) MAYO'!AD307*AD$2,IF($C307=$D$3,'FLETES (#) MAYO'!AD307*AD$3,IF($C307=$D$4,'FLETES (#) MAYO'!AD307*AD$4,IF($C307=$D$5,'FLETES (#) MAYO'!AD307*AD$5,0))))</f>
        <v>0</v>
      </c>
      <c r="AE307" s="179">
        <f>IF($C307=$D$2,'FLETES (#) MAYO'!AE307*AE$2,IF($C307=$D$3,'FLETES (#) MAYO'!AE307*AE$3,IF($C307=$D$4,'FLETES (#) MAYO'!AE307*AE$4,IF($C307=$D$5,'FLETES (#) MAYO'!AE307*AE$5,0))))</f>
        <v>0</v>
      </c>
      <c r="AF307" s="179">
        <f>IF($C307=$D$2,'FLETES (#) MAYO'!AF307*AF$2,IF($C307=$D$3,'FLETES (#) MAYO'!AF307*AF$3,IF($C307=$D$4,'FLETES (#) MAYO'!AF307*AF$4,IF($C307=$D$5,'FLETES (#) MAYO'!AF307*AF$5,0))))</f>
        <v>0</v>
      </c>
      <c r="AG307" s="179">
        <f>IF($C307=$D$2,'FLETES (#) MAYO'!AG307*AG$2,IF($C307=$D$3,'FLETES (#) MAYO'!AG307*AG$3,IF($C307=$D$4,'FLETES (#) MAYO'!AG307*AG$4,IF($C307=$D$5,'FLETES (#) MAYO'!AG307*AG$5,0))))</f>
        <v>0</v>
      </c>
      <c r="AH307" s="179">
        <f>IF($C307=$D$2,'FLETES (#) MAYO'!AH307*AH$2,IF($C307=$D$3,'FLETES (#) MAYO'!AH307*AH$3,IF($C307=$D$4,'FLETES (#) MAYO'!AH307*AH$4,IF($C307=$D$5,'FLETES (#) MAYO'!AH307*AH$5,0))))</f>
        <v>0</v>
      </c>
      <c r="AI307" s="179">
        <f>IF($C307=$D$2,'FLETES (#) MAYO'!AI307*AI$2,IF($C307=$D$3,'FLETES (#) MAYO'!AI307*AI$3,IF($C307=$D$4,'FLETES (#) MAYO'!AI307*AI$4,IF($C307=$D$5,'FLETES (#) MAYO'!AI307*AI$5,0))))</f>
        <v>0</v>
      </c>
      <c r="AJ307" s="179">
        <f>IF($C307=$D$2,'FLETES (#) MAYO'!AJ307*AJ$2,IF($C307=$D$3,'FLETES (#) MAYO'!AJ307*AJ$3,IF($C307=$D$4,'FLETES (#) MAYO'!AJ307*AJ$4,IF($C307=$D$5,'FLETES (#) MAYO'!AJ307*AJ$5,0))))</f>
        <v>0</v>
      </c>
      <c r="AK307" s="179">
        <f>IF($C307=$D$2,'FLETES (#) MAYO'!AK307*AK$2,IF($C307=$D$3,'FLETES (#) MAYO'!AK307*AK$3,IF($C307=$D$4,'FLETES (#) MAYO'!AK307*AK$4,IF($C307=$D$5,'FLETES (#) MAYO'!AK307*AK$5,0))))</f>
        <v>0</v>
      </c>
      <c r="AL307" s="179">
        <f>IF($C307=$D$2,'FLETES (#) MAYO'!AL307*AL$2,IF($C307=$D$3,'FLETES (#) MAYO'!AL307*AL$3,IF($C307=$D$4,'FLETES (#) MAYO'!AL307*AL$4,IF($C307=$D$5,'FLETES (#) MAYO'!AL307*AL$5,0))))</f>
        <v>0</v>
      </c>
      <c r="AM307" s="179">
        <f>IF($C307=$D$2,'FLETES (#) MAYO'!AM307*AM$2,IF($C307=$D$3,'FLETES (#) MAYO'!AM307*AM$3,IF($C307=$D$4,'FLETES (#) MAYO'!AM307*AM$4,IF($C307=$D$5,'FLETES (#) MAYO'!AM307*AM$5,0))))</f>
        <v>0</v>
      </c>
    </row>
    <row r="308" spans="1:39">
      <c r="A308" s="141"/>
      <c r="B308" s="165"/>
      <c r="C308" s="165"/>
      <c r="D308" s="178">
        <f t="shared" si="0"/>
        <v>0</v>
      </c>
      <c r="E308" s="179">
        <f>IF($C308=$D$2,'FLETES (#) MAYO'!E308*E$2,IF($C308=$D$3,'FLETES (#) MAYO'!E308*E$3,IF($C308=$D$4,'FLETES (#) MAYO'!E308*E$4,IF($C308=$D$5,'FLETES (#) MAYO'!E308*E$5,0))))</f>
        <v>0</v>
      </c>
      <c r="F308" s="179">
        <f>IF($C308=$D$2,'FLETES (#) MAYO'!F308*F$2,IF($C308=$D$3,'FLETES (#) MAYO'!F308*F$3,IF($C308=$D$4,'FLETES (#) MAYO'!F308*F$4,IF($C308=$D$5,'FLETES (#) MAYO'!F308*F$5,0))))</f>
        <v>0</v>
      </c>
      <c r="G308" s="179">
        <f>IF($C308=$D$2,'FLETES (#) MAYO'!G308*G$2,IF($C308=$D$3,'FLETES (#) MAYO'!G308*G$3,IF($C308=$D$4,'FLETES (#) MAYO'!G308*G$4,IF($C308=$D$5,'FLETES (#) MAYO'!G308*G$5,0))))</f>
        <v>0</v>
      </c>
      <c r="H308" s="179">
        <f>IF($C308=$D$2,'FLETES (#) MAYO'!H308*H$2,IF($C308=$D$3,'FLETES (#) MAYO'!H308*H$3,IF($C308=$D$4,'FLETES (#) MAYO'!H308*H$4,IF($C308=$D$5,'FLETES (#) MAYO'!H308*H$5,0))))</f>
        <v>0</v>
      </c>
      <c r="I308" s="179">
        <f>IF($C308=$D$2,'FLETES (#) MAYO'!I308*I$2,IF($C308=$D$3,'FLETES (#) MAYO'!I308*I$3,IF($C308=$D$4,'FLETES (#) MAYO'!I308*I$4,IF($C308=$D$5,'FLETES (#) MAYO'!I308*I$5,0))))</f>
        <v>0</v>
      </c>
      <c r="J308" s="179">
        <f>IF($C308=$D$2,'FLETES (#) MAYO'!J308*J$2,IF($C308=$D$3,'FLETES (#) MAYO'!J308*J$3,IF($C308=$D$4,'FLETES (#) MAYO'!J308*J$4,IF($C308=$D$5,'FLETES (#) MAYO'!J308*J$5,0))))</f>
        <v>0</v>
      </c>
      <c r="K308" s="179">
        <f>IF($C308=$D$2,'FLETES (#) MAYO'!K308*K$2,IF($C308=$D$3,'FLETES (#) MAYO'!K308*K$3,IF($C308=$D$4,'FLETES (#) MAYO'!K308*K$4,IF($C308=$D$5,'FLETES (#) MAYO'!K308*K$5,0))))</f>
        <v>0</v>
      </c>
      <c r="L308" s="179">
        <f>IF($C308=$D$2,'FLETES (#) MAYO'!L308*L$2,IF($C308=$D$3,'FLETES (#) MAYO'!L308*L$3,IF($C308=$D$4,'FLETES (#) MAYO'!L308*L$4,IF($C308=$D$5,'FLETES (#) MAYO'!L308*L$5,0))))</f>
        <v>0</v>
      </c>
      <c r="M308" s="179">
        <f>IF($C308=$D$2,'FLETES (#) MAYO'!M308*M$2,IF($C308=$D$3,'FLETES (#) MAYO'!M308*M$3,IF($C308=$D$4,'FLETES (#) MAYO'!M308*M$4,IF($C308=$D$5,'FLETES (#) MAYO'!M308*M$5,0))))</f>
        <v>0</v>
      </c>
      <c r="N308" s="179">
        <f>IF($C308=$D$2,'FLETES (#) MAYO'!N308*N$2,IF($C308=$D$3,'FLETES (#) MAYO'!N308*N$3,IF($C308=$D$4,'FLETES (#) MAYO'!N308*N$4,IF($C308=$D$5,'FLETES (#) MAYO'!N308*N$5,0))))</f>
        <v>0</v>
      </c>
      <c r="O308" s="179">
        <f>IF($C308=$D$2,'FLETES (#) MAYO'!O308*O$2,IF($C308=$D$3,'FLETES (#) MAYO'!O308*O$3,IF($C308=$D$4,'FLETES (#) MAYO'!O308*O$4,IF($C308=$D$5,'FLETES (#) MAYO'!O308*O$5,0))))</f>
        <v>0</v>
      </c>
      <c r="P308" s="179">
        <f>IF($C308=$D$2,'FLETES (#) MAYO'!P308*P$2,IF($C308=$D$3,'FLETES (#) MAYO'!P308*P$3,IF($C308=$D$4,'FLETES (#) MAYO'!P308*P$4,IF($C308=$D$5,'FLETES (#) MAYO'!P308*P$5,0))))</f>
        <v>0</v>
      </c>
      <c r="Q308" s="179">
        <f>IF($C308=$D$2,'FLETES (#) MAYO'!Q308*Q$2,IF($C308=$D$3,'FLETES (#) MAYO'!Q308*Q$3,IF($C308=$D$4,'FLETES (#) MAYO'!Q308*Q$4,IF($C308=$D$5,'FLETES (#) MAYO'!Q308*Q$5,0))))</f>
        <v>0</v>
      </c>
      <c r="R308" s="179">
        <f>IF($C308=$D$2,'FLETES (#) MAYO'!R308*R$2,IF($C308=$D$3,'FLETES (#) MAYO'!R308*R$3,IF($C308=$D$4,'FLETES (#) MAYO'!R308*R$4,IF($C308=$D$5,'FLETES (#) MAYO'!R308*R$5,0))))</f>
        <v>0</v>
      </c>
      <c r="S308" s="179">
        <f>IF($C308=$D$2,'FLETES (#) MAYO'!S308*S$2,IF($C308=$D$3,'FLETES (#) MAYO'!S308*S$3,IF($C308=$D$4,'FLETES (#) MAYO'!S308*S$4,IF($C308=$D$5,'FLETES (#) MAYO'!S308*S$5,0))))</f>
        <v>0</v>
      </c>
      <c r="T308" s="179">
        <f>IF($C308=$D$2,'FLETES (#) MAYO'!T308*T$2,IF($C308=$D$3,'FLETES (#) MAYO'!T308*T$3,IF($C308=$D$4,'FLETES (#) MAYO'!T308*T$4,IF($C308=$D$5,'FLETES (#) MAYO'!T308*T$5,0))))</f>
        <v>0</v>
      </c>
      <c r="U308" s="179">
        <f>IF($C308=$D$2,'FLETES (#) MAYO'!U308*U$2,IF($C308=$D$3,'FLETES (#) MAYO'!U308*U$3,IF($C308=$D$4,'FLETES (#) MAYO'!U308*U$4,IF($C308=$D$5,'FLETES (#) MAYO'!U308*U$5,0))))</f>
        <v>0</v>
      </c>
      <c r="V308" s="179">
        <f>IF($C308=$D$2,'FLETES (#) MAYO'!V308*V$2,IF($C308=$D$3,'FLETES (#) MAYO'!V308*V$3,IF($C308=$D$4,'FLETES (#) MAYO'!V308*V$4,IF($C308=$D$5,'FLETES (#) MAYO'!V308*V$5,0))))</f>
        <v>0</v>
      </c>
      <c r="W308" s="179">
        <f>IF($C308=$D$2,'FLETES (#) MAYO'!W308*W$2,IF($C308=$D$3,'FLETES (#) MAYO'!W308*W$3,IF($C308=$D$4,'FLETES (#) MAYO'!W308*W$4,IF($C308=$D$5,'FLETES (#) MAYO'!W308*W$5,0))))</f>
        <v>0</v>
      </c>
      <c r="X308" s="179">
        <f>IF($C308=$D$2,'FLETES (#) MAYO'!X308*X$2,IF($C308=$D$3,'FLETES (#) MAYO'!X308*X$3,IF($C308=$D$4,'FLETES (#) MAYO'!X308*X$4,IF($C308=$D$5,'FLETES (#) MAYO'!X308*X$5,0))))</f>
        <v>0</v>
      </c>
      <c r="Y308" s="179">
        <f>IF($C308=$D$2,'FLETES (#) MAYO'!Y308*Y$2,IF($C308=$D$3,'FLETES (#) MAYO'!Y308*Y$3,IF($C308=$D$4,'FLETES (#) MAYO'!Y308*Y$4,IF($C308=$D$5,'FLETES (#) MAYO'!Y308*Y$5,0))))</f>
        <v>0</v>
      </c>
      <c r="Z308" s="179">
        <f>IF($C308=$D$2,'FLETES (#) MAYO'!Z308*Z$2,IF($C308=$D$3,'FLETES (#) MAYO'!Z308*Z$3,IF($C308=$D$4,'FLETES (#) MAYO'!Z308*Z$4,IF($C308=$D$5,'FLETES (#) MAYO'!Z308*Z$5,0))))</f>
        <v>0</v>
      </c>
      <c r="AA308" s="179">
        <f>IF($C308=$D$2,'FLETES (#) MAYO'!AA308*AA$2,IF($C308=$D$3,'FLETES (#) MAYO'!AA308*AA$3,IF($C308=$D$4,'FLETES (#) MAYO'!AA308*AA$4,IF($C308=$D$5,'FLETES (#) MAYO'!AA308*AA$5,0))))</f>
        <v>0</v>
      </c>
      <c r="AB308" s="179">
        <f>IF($C308=$D$2,'FLETES (#) MAYO'!AB308*AB$2,IF($C308=$D$3,'FLETES (#) MAYO'!AB308*AB$3,IF($C308=$D$4,'FLETES (#) MAYO'!AB308*AB$4,IF($C308=$D$5,'FLETES (#) MAYO'!AB308*AB$5,0))))</f>
        <v>0</v>
      </c>
      <c r="AC308" s="179">
        <f>IF($C308=$D$2,'FLETES (#) MAYO'!AC308*AC$2,IF($C308=$D$3,'FLETES (#) MAYO'!AC308*AC$3,IF($C308=$D$4,'FLETES (#) MAYO'!AC308*AC$4,IF($C308=$D$5,'FLETES (#) MAYO'!AC308*AC$5,0))))</f>
        <v>0</v>
      </c>
      <c r="AD308" s="179">
        <f>IF($C308=$D$2,'FLETES (#) MAYO'!AD308*AD$2,IF($C308=$D$3,'FLETES (#) MAYO'!AD308*AD$3,IF($C308=$D$4,'FLETES (#) MAYO'!AD308*AD$4,IF($C308=$D$5,'FLETES (#) MAYO'!AD308*AD$5,0))))</f>
        <v>0</v>
      </c>
      <c r="AE308" s="179">
        <f>IF($C308=$D$2,'FLETES (#) MAYO'!AE308*AE$2,IF($C308=$D$3,'FLETES (#) MAYO'!AE308*AE$3,IF($C308=$D$4,'FLETES (#) MAYO'!AE308*AE$4,IF($C308=$D$5,'FLETES (#) MAYO'!AE308*AE$5,0))))</f>
        <v>0</v>
      </c>
      <c r="AF308" s="179">
        <f>IF($C308=$D$2,'FLETES (#) MAYO'!AF308*AF$2,IF($C308=$D$3,'FLETES (#) MAYO'!AF308*AF$3,IF($C308=$D$4,'FLETES (#) MAYO'!AF308*AF$4,IF($C308=$D$5,'FLETES (#) MAYO'!AF308*AF$5,0))))</f>
        <v>0</v>
      </c>
      <c r="AG308" s="179">
        <f>IF($C308=$D$2,'FLETES (#) MAYO'!AG308*AG$2,IF($C308=$D$3,'FLETES (#) MAYO'!AG308*AG$3,IF($C308=$D$4,'FLETES (#) MAYO'!AG308*AG$4,IF($C308=$D$5,'FLETES (#) MAYO'!AG308*AG$5,0))))</f>
        <v>0</v>
      </c>
      <c r="AH308" s="179">
        <f>IF($C308=$D$2,'FLETES (#) MAYO'!AH308*AH$2,IF($C308=$D$3,'FLETES (#) MAYO'!AH308*AH$3,IF($C308=$D$4,'FLETES (#) MAYO'!AH308*AH$4,IF($C308=$D$5,'FLETES (#) MAYO'!AH308*AH$5,0))))</f>
        <v>0</v>
      </c>
      <c r="AI308" s="179">
        <f>IF($C308=$D$2,'FLETES (#) MAYO'!AI308*AI$2,IF($C308=$D$3,'FLETES (#) MAYO'!AI308*AI$3,IF($C308=$D$4,'FLETES (#) MAYO'!AI308*AI$4,IF($C308=$D$5,'FLETES (#) MAYO'!AI308*AI$5,0))))</f>
        <v>0</v>
      </c>
      <c r="AJ308" s="179">
        <f>IF($C308=$D$2,'FLETES (#) MAYO'!AJ308*AJ$2,IF($C308=$D$3,'FLETES (#) MAYO'!AJ308*AJ$3,IF($C308=$D$4,'FLETES (#) MAYO'!AJ308*AJ$4,IF($C308=$D$5,'FLETES (#) MAYO'!AJ308*AJ$5,0))))</f>
        <v>0</v>
      </c>
      <c r="AK308" s="179">
        <f>IF($C308=$D$2,'FLETES (#) MAYO'!AK308*AK$2,IF($C308=$D$3,'FLETES (#) MAYO'!AK308*AK$3,IF($C308=$D$4,'FLETES (#) MAYO'!AK308*AK$4,IF($C308=$D$5,'FLETES (#) MAYO'!AK308*AK$5,0))))</f>
        <v>0</v>
      </c>
      <c r="AL308" s="179">
        <f>IF($C308=$D$2,'FLETES (#) MAYO'!AL308*AL$2,IF($C308=$D$3,'FLETES (#) MAYO'!AL308*AL$3,IF($C308=$D$4,'FLETES (#) MAYO'!AL308*AL$4,IF($C308=$D$5,'FLETES (#) MAYO'!AL308*AL$5,0))))</f>
        <v>0</v>
      </c>
      <c r="AM308" s="179">
        <f>IF($C308=$D$2,'FLETES (#) MAYO'!AM308*AM$2,IF($C308=$D$3,'FLETES (#) MAYO'!AM308*AM$3,IF($C308=$D$4,'FLETES (#) MAYO'!AM308*AM$4,IF($C308=$D$5,'FLETES (#) MAYO'!AM308*AM$5,0))))</f>
        <v>0</v>
      </c>
    </row>
    <row r="309" spans="1:39">
      <c r="A309" s="141"/>
      <c r="B309" s="165"/>
      <c r="C309" s="165"/>
      <c r="D309" s="178">
        <f t="shared" si="0"/>
        <v>0</v>
      </c>
      <c r="E309" s="179">
        <f>IF($C309=$D$2,'FLETES (#) MAYO'!E309*E$2,IF($C309=$D$3,'FLETES (#) MAYO'!E309*E$3,IF($C309=$D$4,'FLETES (#) MAYO'!E309*E$4,IF($C309=$D$5,'FLETES (#) MAYO'!E309*E$5,0))))</f>
        <v>0</v>
      </c>
      <c r="F309" s="179">
        <f>IF($C309=$D$2,'FLETES (#) MAYO'!F309*F$2,IF($C309=$D$3,'FLETES (#) MAYO'!F309*F$3,IF($C309=$D$4,'FLETES (#) MAYO'!F309*F$4,IF($C309=$D$5,'FLETES (#) MAYO'!F309*F$5,0))))</f>
        <v>0</v>
      </c>
      <c r="G309" s="179">
        <f>IF($C309=$D$2,'FLETES (#) MAYO'!G309*G$2,IF($C309=$D$3,'FLETES (#) MAYO'!G309*G$3,IF($C309=$D$4,'FLETES (#) MAYO'!G309*G$4,IF($C309=$D$5,'FLETES (#) MAYO'!G309*G$5,0))))</f>
        <v>0</v>
      </c>
      <c r="H309" s="179">
        <f>IF($C309=$D$2,'FLETES (#) MAYO'!H309*H$2,IF($C309=$D$3,'FLETES (#) MAYO'!H309*H$3,IF($C309=$D$4,'FLETES (#) MAYO'!H309*H$4,IF($C309=$D$5,'FLETES (#) MAYO'!H309*H$5,0))))</f>
        <v>0</v>
      </c>
      <c r="I309" s="179">
        <f>IF($C309=$D$2,'FLETES (#) MAYO'!I309*I$2,IF($C309=$D$3,'FLETES (#) MAYO'!I309*I$3,IF($C309=$D$4,'FLETES (#) MAYO'!I309*I$4,IF($C309=$D$5,'FLETES (#) MAYO'!I309*I$5,0))))</f>
        <v>0</v>
      </c>
      <c r="J309" s="179">
        <f>IF($C309=$D$2,'FLETES (#) MAYO'!J309*J$2,IF($C309=$D$3,'FLETES (#) MAYO'!J309*J$3,IF($C309=$D$4,'FLETES (#) MAYO'!J309*J$4,IF($C309=$D$5,'FLETES (#) MAYO'!J309*J$5,0))))</f>
        <v>0</v>
      </c>
      <c r="K309" s="179">
        <f>IF($C309=$D$2,'FLETES (#) MAYO'!K309*K$2,IF($C309=$D$3,'FLETES (#) MAYO'!K309*K$3,IF($C309=$D$4,'FLETES (#) MAYO'!K309*K$4,IF($C309=$D$5,'FLETES (#) MAYO'!K309*K$5,0))))</f>
        <v>0</v>
      </c>
      <c r="L309" s="179">
        <f>IF($C309=$D$2,'FLETES (#) MAYO'!L309*L$2,IF($C309=$D$3,'FLETES (#) MAYO'!L309*L$3,IF($C309=$D$4,'FLETES (#) MAYO'!L309*L$4,IF($C309=$D$5,'FLETES (#) MAYO'!L309*L$5,0))))</f>
        <v>0</v>
      </c>
      <c r="M309" s="179">
        <f>IF($C309=$D$2,'FLETES (#) MAYO'!M309*M$2,IF($C309=$D$3,'FLETES (#) MAYO'!M309*M$3,IF($C309=$D$4,'FLETES (#) MAYO'!M309*M$4,IF($C309=$D$5,'FLETES (#) MAYO'!M309*M$5,0))))</f>
        <v>0</v>
      </c>
      <c r="N309" s="179">
        <f>IF($C309=$D$2,'FLETES (#) MAYO'!N309*N$2,IF($C309=$D$3,'FLETES (#) MAYO'!N309*N$3,IF($C309=$D$4,'FLETES (#) MAYO'!N309*N$4,IF($C309=$D$5,'FLETES (#) MAYO'!N309*N$5,0))))</f>
        <v>0</v>
      </c>
      <c r="O309" s="179">
        <f>IF($C309=$D$2,'FLETES (#) MAYO'!O309*O$2,IF($C309=$D$3,'FLETES (#) MAYO'!O309*O$3,IF($C309=$D$4,'FLETES (#) MAYO'!O309*O$4,IF($C309=$D$5,'FLETES (#) MAYO'!O309*O$5,0))))</f>
        <v>0</v>
      </c>
      <c r="P309" s="179">
        <f>IF($C309=$D$2,'FLETES (#) MAYO'!P309*P$2,IF($C309=$D$3,'FLETES (#) MAYO'!P309*P$3,IF($C309=$D$4,'FLETES (#) MAYO'!P309*P$4,IF($C309=$D$5,'FLETES (#) MAYO'!P309*P$5,0))))</f>
        <v>0</v>
      </c>
      <c r="Q309" s="179">
        <f>IF($C309=$D$2,'FLETES (#) MAYO'!Q309*Q$2,IF($C309=$D$3,'FLETES (#) MAYO'!Q309*Q$3,IF($C309=$D$4,'FLETES (#) MAYO'!Q309*Q$4,IF($C309=$D$5,'FLETES (#) MAYO'!Q309*Q$5,0))))</f>
        <v>0</v>
      </c>
      <c r="R309" s="179">
        <f>IF($C309=$D$2,'FLETES (#) MAYO'!R309*R$2,IF($C309=$D$3,'FLETES (#) MAYO'!R309*R$3,IF($C309=$D$4,'FLETES (#) MAYO'!R309*R$4,IF($C309=$D$5,'FLETES (#) MAYO'!R309*R$5,0))))</f>
        <v>0</v>
      </c>
      <c r="S309" s="179">
        <f>IF($C309=$D$2,'FLETES (#) MAYO'!S309*S$2,IF($C309=$D$3,'FLETES (#) MAYO'!S309*S$3,IF($C309=$D$4,'FLETES (#) MAYO'!S309*S$4,IF($C309=$D$5,'FLETES (#) MAYO'!S309*S$5,0))))</f>
        <v>0</v>
      </c>
      <c r="T309" s="179">
        <f>IF($C309=$D$2,'FLETES (#) MAYO'!T309*T$2,IF($C309=$D$3,'FLETES (#) MAYO'!T309*T$3,IF($C309=$D$4,'FLETES (#) MAYO'!T309*T$4,IF($C309=$D$5,'FLETES (#) MAYO'!T309*T$5,0))))</f>
        <v>0</v>
      </c>
      <c r="U309" s="179">
        <f>IF($C309=$D$2,'FLETES (#) MAYO'!U309*U$2,IF($C309=$D$3,'FLETES (#) MAYO'!U309*U$3,IF($C309=$D$4,'FLETES (#) MAYO'!U309*U$4,IF($C309=$D$5,'FLETES (#) MAYO'!U309*U$5,0))))</f>
        <v>0</v>
      </c>
      <c r="V309" s="179">
        <f>IF($C309=$D$2,'FLETES (#) MAYO'!V309*V$2,IF($C309=$D$3,'FLETES (#) MAYO'!V309*V$3,IF($C309=$D$4,'FLETES (#) MAYO'!V309*V$4,IF($C309=$D$5,'FLETES (#) MAYO'!V309*V$5,0))))</f>
        <v>0</v>
      </c>
      <c r="W309" s="179">
        <f>IF($C309=$D$2,'FLETES (#) MAYO'!W309*W$2,IF($C309=$D$3,'FLETES (#) MAYO'!W309*W$3,IF($C309=$D$4,'FLETES (#) MAYO'!W309*W$4,IF($C309=$D$5,'FLETES (#) MAYO'!W309*W$5,0))))</f>
        <v>0</v>
      </c>
      <c r="X309" s="179">
        <f>IF($C309=$D$2,'FLETES (#) MAYO'!X309*X$2,IF($C309=$D$3,'FLETES (#) MAYO'!X309*X$3,IF($C309=$D$4,'FLETES (#) MAYO'!X309*X$4,IF($C309=$D$5,'FLETES (#) MAYO'!X309*X$5,0))))</f>
        <v>0</v>
      </c>
      <c r="Y309" s="179">
        <f>IF($C309=$D$2,'FLETES (#) MAYO'!Y309*Y$2,IF($C309=$D$3,'FLETES (#) MAYO'!Y309*Y$3,IF($C309=$D$4,'FLETES (#) MAYO'!Y309*Y$4,IF($C309=$D$5,'FLETES (#) MAYO'!Y309*Y$5,0))))</f>
        <v>0</v>
      </c>
      <c r="Z309" s="179">
        <f>IF($C309=$D$2,'FLETES (#) MAYO'!Z309*Z$2,IF($C309=$D$3,'FLETES (#) MAYO'!Z309*Z$3,IF($C309=$D$4,'FLETES (#) MAYO'!Z309*Z$4,IF($C309=$D$5,'FLETES (#) MAYO'!Z309*Z$5,0))))</f>
        <v>0</v>
      </c>
      <c r="AA309" s="179">
        <f>IF($C309=$D$2,'FLETES (#) MAYO'!AA309*AA$2,IF($C309=$D$3,'FLETES (#) MAYO'!AA309*AA$3,IF($C309=$D$4,'FLETES (#) MAYO'!AA309*AA$4,IF($C309=$D$5,'FLETES (#) MAYO'!AA309*AA$5,0))))</f>
        <v>0</v>
      </c>
      <c r="AB309" s="179">
        <f>IF($C309=$D$2,'FLETES (#) MAYO'!AB309*AB$2,IF($C309=$D$3,'FLETES (#) MAYO'!AB309*AB$3,IF($C309=$D$4,'FLETES (#) MAYO'!AB309*AB$4,IF($C309=$D$5,'FLETES (#) MAYO'!AB309*AB$5,0))))</f>
        <v>0</v>
      </c>
      <c r="AC309" s="179">
        <f>IF($C309=$D$2,'FLETES (#) MAYO'!AC309*AC$2,IF($C309=$D$3,'FLETES (#) MAYO'!AC309*AC$3,IF($C309=$D$4,'FLETES (#) MAYO'!AC309*AC$4,IF($C309=$D$5,'FLETES (#) MAYO'!AC309*AC$5,0))))</f>
        <v>0</v>
      </c>
      <c r="AD309" s="179">
        <f>IF($C309=$D$2,'FLETES (#) MAYO'!AD309*AD$2,IF($C309=$D$3,'FLETES (#) MAYO'!AD309*AD$3,IF($C309=$D$4,'FLETES (#) MAYO'!AD309*AD$4,IF($C309=$D$5,'FLETES (#) MAYO'!AD309*AD$5,0))))</f>
        <v>0</v>
      </c>
      <c r="AE309" s="179">
        <f>IF($C309=$D$2,'FLETES (#) MAYO'!AE309*AE$2,IF($C309=$D$3,'FLETES (#) MAYO'!AE309*AE$3,IF($C309=$D$4,'FLETES (#) MAYO'!AE309*AE$4,IF($C309=$D$5,'FLETES (#) MAYO'!AE309*AE$5,0))))</f>
        <v>0</v>
      </c>
      <c r="AF309" s="179">
        <f>IF($C309=$D$2,'FLETES (#) MAYO'!AF309*AF$2,IF($C309=$D$3,'FLETES (#) MAYO'!AF309*AF$3,IF($C309=$D$4,'FLETES (#) MAYO'!AF309*AF$4,IF($C309=$D$5,'FLETES (#) MAYO'!AF309*AF$5,0))))</f>
        <v>0</v>
      </c>
      <c r="AG309" s="179">
        <f>IF($C309=$D$2,'FLETES (#) MAYO'!AG309*AG$2,IF($C309=$D$3,'FLETES (#) MAYO'!AG309*AG$3,IF($C309=$D$4,'FLETES (#) MAYO'!AG309*AG$4,IF($C309=$D$5,'FLETES (#) MAYO'!AG309*AG$5,0))))</f>
        <v>0</v>
      </c>
      <c r="AH309" s="179">
        <f>IF($C309=$D$2,'FLETES (#) MAYO'!AH309*AH$2,IF($C309=$D$3,'FLETES (#) MAYO'!AH309*AH$3,IF($C309=$D$4,'FLETES (#) MAYO'!AH309*AH$4,IF($C309=$D$5,'FLETES (#) MAYO'!AH309*AH$5,0))))</f>
        <v>0</v>
      </c>
      <c r="AI309" s="179">
        <f>IF($C309=$D$2,'FLETES (#) MAYO'!AI309*AI$2,IF($C309=$D$3,'FLETES (#) MAYO'!AI309*AI$3,IF($C309=$D$4,'FLETES (#) MAYO'!AI309*AI$4,IF($C309=$D$5,'FLETES (#) MAYO'!AI309*AI$5,0))))</f>
        <v>0</v>
      </c>
      <c r="AJ309" s="179">
        <f>IF($C309=$D$2,'FLETES (#) MAYO'!AJ309*AJ$2,IF($C309=$D$3,'FLETES (#) MAYO'!AJ309*AJ$3,IF($C309=$D$4,'FLETES (#) MAYO'!AJ309*AJ$4,IF($C309=$D$5,'FLETES (#) MAYO'!AJ309*AJ$5,0))))</f>
        <v>0</v>
      </c>
      <c r="AK309" s="179">
        <f>IF($C309=$D$2,'FLETES (#) MAYO'!AK309*AK$2,IF($C309=$D$3,'FLETES (#) MAYO'!AK309*AK$3,IF($C309=$D$4,'FLETES (#) MAYO'!AK309*AK$4,IF($C309=$D$5,'FLETES (#) MAYO'!AK309*AK$5,0))))</f>
        <v>0</v>
      </c>
      <c r="AL309" s="179">
        <f>IF($C309=$D$2,'FLETES (#) MAYO'!AL309*AL$2,IF($C309=$D$3,'FLETES (#) MAYO'!AL309*AL$3,IF($C309=$D$4,'FLETES (#) MAYO'!AL309*AL$4,IF($C309=$D$5,'FLETES (#) MAYO'!AL309*AL$5,0))))</f>
        <v>0</v>
      </c>
      <c r="AM309" s="179">
        <f>IF($C309=$D$2,'FLETES (#) MAYO'!AM309*AM$2,IF($C309=$D$3,'FLETES (#) MAYO'!AM309*AM$3,IF($C309=$D$4,'FLETES (#) MAYO'!AM309*AM$4,IF($C309=$D$5,'FLETES (#) MAYO'!AM309*AM$5,0))))</f>
        <v>0</v>
      </c>
    </row>
    <row r="310" spans="1:39">
      <c r="A310" s="141"/>
      <c r="B310" s="165"/>
      <c r="C310" s="165"/>
      <c r="D310" s="178">
        <f t="shared" si="0"/>
        <v>0</v>
      </c>
      <c r="E310" s="179">
        <f>IF($C310=$D$2,'FLETES (#) MAYO'!E310*E$2,IF($C310=$D$3,'FLETES (#) MAYO'!E310*E$3,IF($C310=$D$4,'FLETES (#) MAYO'!E310*E$4,IF($C310=$D$5,'FLETES (#) MAYO'!E310*E$5,0))))</f>
        <v>0</v>
      </c>
      <c r="F310" s="179">
        <f>IF($C310=$D$2,'FLETES (#) MAYO'!F310*F$2,IF($C310=$D$3,'FLETES (#) MAYO'!F310*F$3,IF($C310=$D$4,'FLETES (#) MAYO'!F310*F$4,IF($C310=$D$5,'FLETES (#) MAYO'!F310*F$5,0))))</f>
        <v>0</v>
      </c>
      <c r="G310" s="179">
        <f>IF($C310=$D$2,'FLETES (#) MAYO'!G310*G$2,IF($C310=$D$3,'FLETES (#) MAYO'!G310*G$3,IF($C310=$D$4,'FLETES (#) MAYO'!G310*G$4,IF($C310=$D$5,'FLETES (#) MAYO'!G310*G$5,0))))</f>
        <v>0</v>
      </c>
      <c r="H310" s="179">
        <f>IF($C310=$D$2,'FLETES (#) MAYO'!H310*H$2,IF($C310=$D$3,'FLETES (#) MAYO'!H310*H$3,IF($C310=$D$4,'FLETES (#) MAYO'!H310*H$4,IF($C310=$D$5,'FLETES (#) MAYO'!H310*H$5,0))))</f>
        <v>0</v>
      </c>
      <c r="I310" s="179">
        <f>IF($C310=$D$2,'FLETES (#) MAYO'!I310*I$2,IF($C310=$D$3,'FLETES (#) MAYO'!I310*I$3,IF($C310=$D$4,'FLETES (#) MAYO'!I310*I$4,IF($C310=$D$5,'FLETES (#) MAYO'!I310*I$5,0))))</f>
        <v>0</v>
      </c>
      <c r="J310" s="179">
        <f>IF($C310=$D$2,'FLETES (#) MAYO'!J310*J$2,IF($C310=$D$3,'FLETES (#) MAYO'!J310*J$3,IF($C310=$D$4,'FLETES (#) MAYO'!J310*J$4,IF($C310=$D$5,'FLETES (#) MAYO'!J310*J$5,0))))</f>
        <v>0</v>
      </c>
      <c r="K310" s="179">
        <f>IF($C310=$D$2,'FLETES (#) MAYO'!K310*K$2,IF($C310=$D$3,'FLETES (#) MAYO'!K310*K$3,IF($C310=$D$4,'FLETES (#) MAYO'!K310*K$4,IF($C310=$D$5,'FLETES (#) MAYO'!K310*K$5,0))))</f>
        <v>0</v>
      </c>
      <c r="L310" s="179">
        <f>IF($C310=$D$2,'FLETES (#) MAYO'!L310*L$2,IF($C310=$D$3,'FLETES (#) MAYO'!L310*L$3,IF($C310=$D$4,'FLETES (#) MAYO'!L310*L$4,IF($C310=$D$5,'FLETES (#) MAYO'!L310*L$5,0))))</f>
        <v>0</v>
      </c>
      <c r="M310" s="179">
        <f>IF($C310=$D$2,'FLETES (#) MAYO'!M310*M$2,IF($C310=$D$3,'FLETES (#) MAYO'!M310*M$3,IF($C310=$D$4,'FLETES (#) MAYO'!M310*M$4,IF($C310=$D$5,'FLETES (#) MAYO'!M310*M$5,0))))</f>
        <v>0</v>
      </c>
      <c r="N310" s="179">
        <f>IF($C310=$D$2,'FLETES (#) MAYO'!N310*N$2,IF($C310=$D$3,'FLETES (#) MAYO'!N310*N$3,IF($C310=$D$4,'FLETES (#) MAYO'!N310*N$4,IF($C310=$D$5,'FLETES (#) MAYO'!N310*N$5,0))))</f>
        <v>0</v>
      </c>
      <c r="O310" s="179">
        <f>IF($C310=$D$2,'FLETES (#) MAYO'!O310*O$2,IF($C310=$D$3,'FLETES (#) MAYO'!O310*O$3,IF($C310=$D$4,'FLETES (#) MAYO'!O310*O$4,IF($C310=$D$5,'FLETES (#) MAYO'!O310*O$5,0))))</f>
        <v>0</v>
      </c>
      <c r="P310" s="179">
        <f>IF($C310=$D$2,'FLETES (#) MAYO'!P310*P$2,IF($C310=$D$3,'FLETES (#) MAYO'!P310*P$3,IF($C310=$D$4,'FLETES (#) MAYO'!P310*P$4,IF($C310=$D$5,'FLETES (#) MAYO'!P310*P$5,0))))</f>
        <v>0</v>
      </c>
      <c r="Q310" s="179">
        <f>IF($C310=$D$2,'FLETES (#) MAYO'!Q310*Q$2,IF($C310=$D$3,'FLETES (#) MAYO'!Q310*Q$3,IF($C310=$D$4,'FLETES (#) MAYO'!Q310*Q$4,IF($C310=$D$5,'FLETES (#) MAYO'!Q310*Q$5,0))))</f>
        <v>0</v>
      </c>
      <c r="R310" s="179">
        <f>IF($C310=$D$2,'FLETES (#) MAYO'!R310*R$2,IF($C310=$D$3,'FLETES (#) MAYO'!R310*R$3,IF($C310=$D$4,'FLETES (#) MAYO'!R310*R$4,IF($C310=$D$5,'FLETES (#) MAYO'!R310*R$5,0))))</f>
        <v>0</v>
      </c>
      <c r="S310" s="179">
        <f>IF($C310=$D$2,'FLETES (#) MAYO'!S310*S$2,IF($C310=$D$3,'FLETES (#) MAYO'!S310*S$3,IF($C310=$D$4,'FLETES (#) MAYO'!S310*S$4,IF($C310=$D$5,'FLETES (#) MAYO'!S310*S$5,0))))</f>
        <v>0</v>
      </c>
      <c r="T310" s="179">
        <f>IF($C310=$D$2,'FLETES (#) MAYO'!T310*T$2,IF($C310=$D$3,'FLETES (#) MAYO'!T310*T$3,IF($C310=$D$4,'FLETES (#) MAYO'!T310*T$4,IF($C310=$D$5,'FLETES (#) MAYO'!T310*T$5,0))))</f>
        <v>0</v>
      </c>
      <c r="U310" s="179">
        <f>IF($C310=$D$2,'FLETES (#) MAYO'!U310*U$2,IF($C310=$D$3,'FLETES (#) MAYO'!U310*U$3,IF($C310=$D$4,'FLETES (#) MAYO'!U310*U$4,IF($C310=$D$5,'FLETES (#) MAYO'!U310*U$5,0))))</f>
        <v>0</v>
      </c>
      <c r="V310" s="179">
        <f>IF($C310=$D$2,'FLETES (#) MAYO'!V310*V$2,IF($C310=$D$3,'FLETES (#) MAYO'!V310*V$3,IF($C310=$D$4,'FLETES (#) MAYO'!V310*V$4,IF($C310=$D$5,'FLETES (#) MAYO'!V310*V$5,0))))</f>
        <v>0</v>
      </c>
      <c r="W310" s="179">
        <f>IF($C310=$D$2,'FLETES (#) MAYO'!W310*W$2,IF($C310=$D$3,'FLETES (#) MAYO'!W310*W$3,IF($C310=$D$4,'FLETES (#) MAYO'!W310*W$4,IF($C310=$D$5,'FLETES (#) MAYO'!W310*W$5,0))))</f>
        <v>0</v>
      </c>
      <c r="X310" s="179">
        <f>IF($C310=$D$2,'FLETES (#) MAYO'!X310*X$2,IF($C310=$D$3,'FLETES (#) MAYO'!X310*X$3,IF($C310=$D$4,'FLETES (#) MAYO'!X310*X$4,IF($C310=$D$5,'FLETES (#) MAYO'!X310*X$5,0))))</f>
        <v>0</v>
      </c>
      <c r="Y310" s="179">
        <f>IF($C310=$D$2,'FLETES (#) MAYO'!Y310*Y$2,IF($C310=$D$3,'FLETES (#) MAYO'!Y310*Y$3,IF($C310=$D$4,'FLETES (#) MAYO'!Y310*Y$4,IF($C310=$D$5,'FLETES (#) MAYO'!Y310*Y$5,0))))</f>
        <v>0</v>
      </c>
      <c r="Z310" s="179">
        <f>IF($C310=$D$2,'FLETES (#) MAYO'!Z310*Z$2,IF($C310=$D$3,'FLETES (#) MAYO'!Z310*Z$3,IF($C310=$D$4,'FLETES (#) MAYO'!Z310*Z$4,IF($C310=$D$5,'FLETES (#) MAYO'!Z310*Z$5,0))))</f>
        <v>0</v>
      </c>
      <c r="AA310" s="179">
        <f>IF($C310=$D$2,'FLETES (#) MAYO'!AA310*AA$2,IF($C310=$D$3,'FLETES (#) MAYO'!AA310*AA$3,IF($C310=$D$4,'FLETES (#) MAYO'!AA310*AA$4,IF($C310=$D$5,'FLETES (#) MAYO'!AA310*AA$5,0))))</f>
        <v>0</v>
      </c>
      <c r="AB310" s="179">
        <f>IF($C310=$D$2,'FLETES (#) MAYO'!AB310*AB$2,IF($C310=$D$3,'FLETES (#) MAYO'!AB310*AB$3,IF($C310=$D$4,'FLETES (#) MAYO'!AB310*AB$4,IF($C310=$D$5,'FLETES (#) MAYO'!AB310*AB$5,0))))</f>
        <v>0</v>
      </c>
      <c r="AC310" s="179">
        <f>IF($C310=$D$2,'FLETES (#) MAYO'!AC310*AC$2,IF($C310=$D$3,'FLETES (#) MAYO'!AC310*AC$3,IF($C310=$D$4,'FLETES (#) MAYO'!AC310*AC$4,IF($C310=$D$5,'FLETES (#) MAYO'!AC310*AC$5,0))))</f>
        <v>0</v>
      </c>
      <c r="AD310" s="179">
        <f>IF($C310=$D$2,'FLETES (#) MAYO'!AD310*AD$2,IF($C310=$D$3,'FLETES (#) MAYO'!AD310*AD$3,IF($C310=$D$4,'FLETES (#) MAYO'!AD310*AD$4,IF($C310=$D$5,'FLETES (#) MAYO'!AD310*AD$5,0))))</f>
        <v>0</v>
      </c>
      <c r="AE310" s="179">
        <f>IF($C310=$D$2,'FLETES (#) MAYO'!AE310*AE$2,IF($C310=$D$3,'FLETES (#) MAYO'!AE310*AE$3,IF($C310=$D$4,'FLETES (#) MAYO'!AE310*AE$4,IF($C310=$D$5,'FLETES (#) MAYO'!AE310*AE$5,0))))</f>
        <v>0</v>
      </c>
      <c r="AF310" s="179">
        <f>IF($C310=$D$2,'FLETES (#) MAYO'!AF310*AF$2,IF($C310=$D$3,'FLETES (#) MAYO'!AF310*AF$3,IF($C310=$D$4,'FLETES (#) MAYO'!AF310*AF$4,IF($C310=$D$5,'FLETES (#) MAYO'!AF310*AF$5,0))))</f>
        <v>0</v>
      </c>
      <c r="AG310" s="179">
        <f>IF($C310=$D$2,'FLETES (#) MAYO'!AG310*AG$2,IF($C310=$D$3,'FLETES (#) MAYO'!AG310*AG$3,IF($C310=$D$4,'FLETES (#) MAYO'!AG310*AG$4,IF($C310=$D$5,'FLETES (#) MAYO'!AG310*AG$5,0))))</f>
        <v>0</v>
      </c>
      <c r="AH310" s="179">
        <f>IF($C310=$D$2,'FLETES (#) MAYO'!AH310*AH$2,IF($C310=$D$3,'FLETES (#) MAYO'!AH310*AH$3,IF($C310=$D$4,'FLETES (#) MAYO'!AH310*AH$4,IF($C310=$D$5,'FLETES (#) MAYO'!AH310*AH$5,0))))</f>
        <v>0</v>
      </c>
      <c r="AI310" s="179">
        <f>IF($C310=$D$2,'FLETES (#) MAYO'!AI310*AI$2,IF($C310=$D$3,'FLETES (#) MAYO'!AI310*AI$3,IF($C310=$D$4,'FLETES (#) MAYO'!AI310*AI$4,IF($C310=$D$5,'FLETES (#) MAYO'!AI310*AI$5,0))))</f>
        <v>0</v>
      </c>
      <c r="AJ310" s="179">
        <f>IF($C310=$D$2,'FLETES (#) MAYO'!AJ310*AJ$2,IF($C310=$D$3,'FLETES (#) MAYO'!AJ310*AJ$3,IF($C310=$D$4,'FLETES (#) MAYO'!AJ310*AJ$4,IF($C310=$D$5,'FLETES (#) MAYO'!AJ310*AJ$5,0))))</f>
        <v>0</v>
      </c>
      <c r="AK310" s="179">
        <f>IF($C310=$D$2,'FLETES (#) MAYO'!AK310*AK$2,IF($C310=$D$3,'FLETES (#) MAYO'!AK310*AK$3,IF($C310=$D$4,'FLETES (#) MAYO'!AK310*AK$4,IF($C310=$D$5,'FLETES (#) MAYO'!AK310*AK$5,0))))</f>
        <v>0</v>
      </c>
      <c r="AL310" s="179">
        <f>IF($C310=$D$2,'FLETES (#) MAYO'!AL310*AL$2,IF($C310=$D$3,'FLETES (#) MAYO'!AL310*AL$3,IF($C310=$D$4,'FLETES (#) MAYO'!AL310*AL$4,IF($C310=$D$5,'FLETES (#) MAYO'!AL310*AL$5,0))))</f>
        <v>0</v>
      </c>
      <c r="AM310" s="179">
        <f>IF($C310=$D$2,'FLETES (#) MAYO'!AM310*AM$2,IF($C310=$D$3,'FLETES (#) MAYO'!AM310*AM$3,IF($C310=$D$4,'FLETES (#) MAYO'!AM310*AM$4,IF($C310=$D$5,'FLETES (#) MAYO'!AM310*AM$5,0))))</f>
        <v>0</v>
      </c>
    </row>
    <row r="311" spans="1:39">
      <c r="A311" s="141"/>
      <c r="B311" s="165"/>
      <c r="C311" s="165"/>
      <c r="D311" s="178">
        <f t="shared" si="0"/>
        <v>0</v>
      </c>
      <c r="E311" s="179">
        <f>IF($C311=$D$2,'FLETES (#) MAYO'!E311*E$2,IF($C311=$D$3,'FLETES (#) MAYO'!E311*E$3,IF($C311=$D$4,'FLETES (#) MAYO'!E311*E$4,IF($C311=$D$5,'FLETES (#) MAYO'!E311*E$5,0))))</f>
        <v>0</v>
      </c>
      <c r="F311" s="179">
        <f>IF($C311=$D$2,'FLETES (#) MAYO'!F311*F$2,IF($C311=$D$3,'FLETES (#) MAYO'!F311*F$3,IF($C311=$D$4,'FLETES (#) MAYO'!F311*F$4,IF($C311=$D$5,'FLETES (#) MAYO'!F311*F$5,0))))</f>
        <v>0</v>
      </c>
      <c r="G311" s="179">
        <f>IF($C311=$D$2,'FLETES (#) MAYO'!G311*G$2,IF($C311=$D$3,'FLETES (#) MAYO'!G311*G$3,IF($C311=$D$4,'FLETES (#) MAYO'!G311*G$4,IF($C311=$D$5,'FLETES (#) MAYO'!G311*G$5,0))))</f>
        <v>0</v>
      </c>
      <c r="H311" s="179">
        <f>IF($C311=$D$2,'FLETES (#) MAYO'!H311*H$2,IF($C311=$D$3,'FLETES (#) MAYO'!H311*H$3,IF($C311=$D$4,'FLETES (#) MAYO'!H311*H$4,IF($C311=$D$5,'FLETES (#) MAYO'!H311*H$5,0))))</f>
        <v>0</v>
      </c>
      <c r="I311" s="179">
        <f>IF($C311=$D$2,'FLETES (#) MAYO'!I311*I$2,IF($C311=$D$3,'FLETES (#) MAYO'!I311*I$3,IF($C311=$D$4,'FLETES (#) MAYO'!I311*I$4,IF($C311=$D$5,'FLETES (#) MAYO'!I311*I$5,0))))</f>
        <v>0</v>
      </c>
      <c r="J311" s="179">
        <f>IF($C311=$D$2,'FLETES (#) MAYO'!J311*J$2,IF($C311=$D$3,'FLETES (#) MAYO'!J311*J$3,IF($C311=$D$4,'FLETES (#) MAYO'!J311*J$4,IF($C311=$D$5,'FLETES (#) MAYO'!J311*J$5,0))))</f>
        <v>0</v>
      </c>
      <c r="K311" s="179">
        <f>IF($C311=$D$2,'FLETES (#) MAYO'!K311*K$2,IF($C311=$D$3,'FLETES (#) MAYO'!K311*K$3,IF($C311=$D$4,'FLETES (#) MAYO'!K311*K$4,IF($C311=$D$5,'FLETES (#) MAYO'!K311*K$5,0))))</f>
        <v>0</v>
      </c>
      <c r="L311" s="179">
        <f>IF($C311=$D$2,'FLETES (#) MAYO'!L311*L$2,IF($C311=$D$3,'FLETES (#) MAYO'!L311*L$3,IF($C311=$D$4,'FLETES (#) MAYO'!L311*L$4,IF($C311=$D$5,'FLETES (#) MAYO'!L311*L$5,0))))</f>
        <v>0</v>
      </c>
      <c r="M311" s="179">
        <f>IF($C311=$D$2,'FLETES (#) MAYO'!M311*M$2,IF($C311=$D$3,'FLETES (#) MAYO'!M311*M$3,IF($C311=$D$4,'FLETES (#) MAYO'!M311*M$4,IF($C311=$D$5,'FLETES (#) MAYO'!M311*M$5,0))))</f>
        <v>0</v>
      </c>
      <c r="N311" s="179">
        <f>IF($C311=$D$2,'FLETES (#) MAYO'!N311*N$2,IF($C311=$D$3,'FLETES (#) MAYO'!N311*N$3,IF($C311=$D$4,'FLETES (#) MAYO'!N311*N$4,IF($C311=$D$5,'FLETES (#) MAYO'!N311*N$5,0))))</f>
        <v>0</v>
      </c>
      <c r="O311" s="179">
        <f>IF($C311=$D$2,'FLETES (#) MAYO'!O311*O$2,IF($C311=$D$3,'FLETES (#) MAYO'!O311*O$3,IF($C311=$D$4,'FLETES (#) MAYO'!O311*O$4,IF($C311=$D$5,'FLETES (#) MAYO'!O311*O$5,0))))</f>
        <v>0</v>
      </c>
      <c r="P311" s="179">
        <f>IF($C311=$D$2,'FLETES (#) MAYO'!P311*P$2,IF($C311=$D$3,'FLETES (#) MAYO'!P311*P$3,IF($C311=$D$4,'FLETES (#) MAYO'!P311*P$4,IF($C311=$D$5,'FLETES (#) MAYO'!P311*P$5,0))))</f>
        <v>0</v>
      </c>
      <c r="Q311" s="179">
        <f>IF($C311=$D$2,'FLETES (#) MAYO'!Q311*Q$2,IF($C311=$D$3,'FLETES (#) MAYO'!Q311*Q$3,IF($C311=$D$4,'FLETES (#) MAYO'!Q311*Q$4,IF($C311=$D$5,'FLETES (#) MAYO'!Q311*Q$5,0))))</f>
        <v>0</v>
      </c>
      <c r="R311" s="179">
        <f>IF($C311=$D$2,'FLETES (#) MAYO'!R311*R$2,IF($C311=$D$3,'FLETES (#) MAYO'!R311*R$3,IF($C311=$D$4,'FLETES (#) MAYO'!R311*R$4,IF($C311=$D$5,'FLETES (#) MAYO'!R311*R$5,0))))</f>
        <v>0</v>
      </c>
      <c r="S311" s="179">
        <f>IF($C311=$D$2,'FLETES (#) MAYO'!S311*S$2,IF($C311=$D$3,'FLETES (#) MAYO'!S311*S$3,IF($C311=$D$4,'FLETES (#) MAYO'!S311*S$4,IF($C311=$D$5,'FLETES (#) MAYO'!S311*S$5,0))))</f>
        <v>0</v>
      </c>
      <c r="T311" s="179">
        <f>IF($C311=$D$2,'FLETES (#) MAYO'!T311*T$2,IF($C311=$D$3,'FLETES (#) MAYO'!T311*T$3,IF($C311=$D$4,'FLETES (#) MAYO'!T311*T$4,IF($C311=$D$5,'FLETES (#) MAYO'!T311*T$5,0))))</f>
        <v>0</v>
      </c>
      <c r="U311" s="179">
        <f>IF($C311=$D$2,'FLETES (#) MAYO'!U311*U$2,IF($C311=$D$3,'FLETES (#) MAYO'!U311*U$3,IF($C311=$D$4,'FLETES (#) MAYO'!U311*U$4,IF($C311=$D$5,'FLETES (#) MAYO'!U311*U$5,0))))</f>
        <v>0</v>
      </c>
      <c r="V311" s="179">
        <f>IF($C311=$D$2,'FLETES (#) MAYO'!V311*V$2,IF($C311=$D$3,'FLETES (#) MAYO'!V311*V$3,IF($C311=$D$4,'FLETES (#) MAYO'!V311*V$4,IF($C311=$D$5,'FLETES (#) MAYO'!V311*V$5,0))))</f>
        <v>0</v>
      </c>
      <c r="W311" s="179">
        <f>IF($C311=$D$2,'FLETES (#) MAYO'!W311*W$2,IF($C311=$D$3,'FLETES (#) MAYO'!W311*W$3,IF($C311=$D$4,'FLETES (#) MAYO'!W311*W$4,IF($C311=$D$5,'FLETES (#) MAYO'!W311*W$5,0))))</f>
        <v>0</v>
      </c>
      <c r="X311" s="179">
        <f>IF($C311=$D$2,'FLETES (#) MAYO'!X311*X$2,IF($C311=$D$3,'FLETES (#) MAYO'!X311*X$3,IF($C311=$D$4,'FLETES (#) MAYO'!X311*X$4,IF($C311=$D$5,'FLETES (#) MAYO'!X311*X$5,0))))</f>
        <v>0</v>
      </c>
      <c r="Y311" s="179">
        <f>IF($C311=$D$2,'FLETES (#) MAYO'!Y311*Y$2,IF($C311=$D$3,'FLETES (#) MAYO'!Y311*Y$3,IF($C311=$D$4,'FLETES (#) MAYO'!Y311*Y$4,IF($C311=$D$5,'FLETES (#) MAYO'!Y311*Y$5,0))))</f>
        <v>0</v>
      </c>
      <c r="Z311" s="179">
        <f>IF($C311=$D$2,'FLETES (#) MAYO'!Z311*Z$2,IF($C311=$D$3,'FLETES (#) MAYO'!Z311*Z$3,IF($C311=$D$4,'FLETES (#) MAYO'!Z311*Z$4,IF($C311=$D$5,'FLETES (#) MAYO'!Z311*Z$5,0))))</f>
        <v>0</v>
      </c>
      <c r="AA311" s="179">
        <f>IF($C311=$D$2,'FLETES (#) MAYO'!AA311*AA$2,IF($C311=$D$3,'FLETES (#) MAYO'!AA311*AA$3,IF($C311=$D$4,'FLETES (#) MAYO'!AA311*AA$4,IF($C311=$D$5,'FLETES (#) MAYO'!AA311*AA$5,0))))</f>
        <v>0</v>
      </c>
      <c r="AB311" s="179">
        <f>IF($C311=$D$2,'FLETES (#) MAYO'!AB311*AB$2,IF($C311=$D$3,'FLETES (#) MAYO'!AB311*AB$3,IF($C311=$D$4,'FLETES (#) MAYO'!AB311*AB$4,IF($C311=$D$5,'FLETES (#) MAYO'!AB311*AB$5,0))))</f>
        <v>0</v>
      </c>
      <c r="AC311" s="179">
        <f>IF($C311=$D$2,'FLETES (#) MAYO'!AC311*AC$2,IF($C311=$D$3,'FLETES (#) MAYO'!AC311*AC$3,IF($C311=$D$4,'FLETES (#) MAYO'!AC311*AC$4,IF($C311=$D$5,'FLETES (#) MAYO'!AC311*AC$5,0))))</f>
        <v>0</v>
      </c>
      <c r="AD311" s="179">
        <f>IF($C311=$D$2,'FLETES (#) MAYO'!AD311*AD$2,IF($C311=$D$3,'FLETES (#) MAYO'!AD311*AD$3,IF($C311=$D$4,'FLETES (#) MAYO'!AD311*AD$4,IF($C311=$D$5,'FLETES (#) MAYO'!AD311*AD$5,0))))</f>
        <v>0</v>
      </c>
      <c r="AE311" s="179">
        <f>IF($C311=$D$2,'FLETES (#) MAYO'!AE311*AE$2,IF($C311=$D$3,'FLETES (#) MAYO'!AE311*AE$3,IF($C311=$D$4,'FLETES (#) MAYO'!AE311*AE$4,IF($C311=$D$5,'FLETES (#) MAYO'!AE311*AE$5,0))))</f>
        <v>0</v>
      </c>
      <c r="AF311" s="179">
        <f>IF($C311=$D$2,'FLETES (#) MAYO'!AF311*AF$2,IF($C311=$D$3,'FLETES (#) MAYO'!AF311*AF$3,IF($C311=$D$4,'FLETES (#) MAYO'!AF311*AF$4,IF($C311=$D$5,'FLETES (#) MAYO'!AF311*AF$5,0))))</f>
        <v>0</v>
      </c>
      <c r="AG311" s="179">
        <f>IF($C311=$D$2,'FLETES (#) MAYO'!AG311*AG$2,IF($C311=$D$3,'FLETES (#) MAYO'!AG311*AG$3,IF($C311=$D$4,'FLETES (#) MAYO'!AG311*AG$4,IF($C311=$D$5,'FLETES (#) MAYO'!AG311*AG$5,0))))</f>
        <v>0</v>
      </c>
      <c r="AH311" s="179">
        <f>IF($C311=$D$2,'FLETES (#) MAYO'!AH311*AH$2,IF($C311=$D$3,'FLETES (#) MAYO'!AH311*AH$3,IF($C311=$D$4,'FLETES (#) MAYO'!AH311*AH$4,IF($C311=$D$5,'FLETES (#) MAYO'!AH311*AH$5,0))))</f>
        <v>0</v>
      </c>
      <c r="AI311" s="179">
        <f>IF($C311=$D$2,'FLETES (#) MAYO'!AI311*AI$2,IF($C311=$D$3,'FLETES (#) MAYO'!AI311*AI$3,IF($C311=$D$4,'FLETES (#) MAYO'!AI311*AI$4,IF($C311=$D$5,'FLETES (#) MAYO'!AI311*AI$5,0))))</f>
        <v>0</v>
      </c>
      <c r="AJ311" s="179">
        <f>IF($C311=$D$2,'FLETES (#) MAYO'!AJ311*AJ$2,IF($C311=$D$3,'FLETES (#) MAYO'!AJ311*AJ$3,IF($C311=$D$4,'FLETES (#) MAYO'!AJ311*AJ$4,IF($C311=$D$5,'FLETES (#) MAYO'!AJ311*AJ$5,0))))</f>
        <v>0</v>
      </c>
      <c r="AK311" s="179">
        <f>IF($C311=$D$2,'FLETES (#) MAYO'!AK311*AK$2,IF($C311=$D$3,'FLETES (#) MAYO'!AK311*AK$3,IF($C311=$D$4,'FLETES (#) MAYO'!AK311*AK$4,IF($C311=$D$5,'FLETES (#) MAYO'!AK311*AK$5,0))))</f>
        <v>0</v>
      </c>
      <c r="AL311" s="179">
        <f>IF($C311=$D$2,'FLETES (#) MAYO'!AL311*AL$2,IF($C311=$D$3,'FLETES (#) MAYO'!AL311*AL$3,IF($C311=$D$4,'FLETES (#) MAYO'!AL311*AL$4,IF($C311=$D$5,'FLETES (#) MAYO'!AL311*AL$5,0))))</f>
        <v>0</v>
      </c>
      <c r="AM311" s="179">
        <f>IF($C311=$D$2,'FLETES (#) MAYO'!AM311*AM$2,IF($C311=$D$3,'FLETES (#) MAYO'!AM311*AM$3,IF($C311=$D$4,'FLETES (#) MAYO'!AM311*AM$4,IF($C311=$D$5,'FLETES (#) MAYO'!AM311*AM$5,0))))</f>
        <v>0</v>
      </c>
    </row>
    <row r="312" spans="1:39">
      <c r="A312" s="141"/>
      <c r="B312" s="165"/>
      <c r="C312" s="165"/>
      <c r="D312" s="178">
        <f t="shared" si="0"/>
        <v>0</v>
      </c>
      <c r="E312" s="179">
        <f>IF($C312=$D$2,'FLETES (#) MAYO'!E312*E$2,IF($C312=$D$3,'FLETES (#) MAYO'!E312*E$3,IF($C312=$D$4,'FLETES (#) MAYO'!E312*E$4,IF($C312=$D$5,'FLETES (#) MAYO'!E312*E$5,0))))</f>
        <v>0</v>
      </c>
      <c r="F312" s="179">
        <f>IF($C312=$D$2,'FLETES (#) MAYO'!F312*F$2,IF($C312=$D$3,'FLETES (#) MAYO'!F312*F$3,IF($C312=$D$4,'FLETES (#) MAYO'!F312*F$4,IF($C312=$D$5,'FLETES (#) MAYO'!F312*F$5,0))))</f>
        <v>0</v>
      </c>
      <c r="G312" s="179">
        <f>IF($C312=$D$2,'FLETES (#) MAYO'!G312*G$2,IF($C312=$D$3,'FLETES (#) MAYO'!G312*G$3,IF($C312=$D$4,'FLETES (#) MAYO'!G312*G$4,IF($C312=$D$5,'FLETES (#) MAYO'!G312*G$5,0))))</f>
        <v>0</v>
      </c>
      <c r="H312" s="179">
        <f>IF($C312=$D$2,'FLETES (#) MAYO'!H312*H$2,IF($C312=$D$3,'FLETES (#) MAYO'!H312*H$3,IF($C312=$D$4,'FLETES (#) MAYO'!H312*H$4,IF($C312=$D$5,'FLETES (#) MAYO'!H312*H$5,0))))</f>
        <v>0</v>
      </c>
      <c r="I312" s="179">
        <f>IF($C312=$D$2,'FLETES (#) MAYO'!I312*I$2,IF($C312=$D$3,'FLETES (#) MAYO'!I312*I$3,IF($C312=$D$4,'FLETES (#) MAYO'!I312*I$4,IF($C312=$D$5,'FLETES (#) MAYO'!I312*I$5,0))))</f>
        <v>0</v>
      </c>
      <c r="J312" s="179">
        <f>IF($C312=$D$2,'FLETES (#) MAYO'!J312*J$2,IF($C312=$D$3,'FLETES (#) MAYO'!J312*J$3,IF($C312=$D$4,'FLETES (#) MAYO'!J312*J$4,IF($C312=$D$5,'FLETES (#) MAYO'!J312*J$5,0))))</f>
        <v>0</v>
      </c>
      <c r="K312" s="179">
        <f>IF($C312=$D$2,'FLETES (#) MAYO'!K312*K$2,IF($C312=$D$3,'FLETES (#) MAYO'!K312*K$3,IF($C312=$D$4,'FLETES (#) MAYO'!K312*K$4,IF($C312=$D$5,'FLETES (#) MAYO'!K312*K$5,0))))</f>
        <v>0</v>
      </c>
      <c r="L312" s="179">
        <f>IF($C312=$D$2,'FLETES (#) MAYO'!L312*L$2,IF($C312=$D$3,'FLETES (#) MAYO'!L312*L$3,IF($C312=$D$4,'FLETES (#) MAYO'!L312*L$4,IF($C312=$D$5,'FLETES (#) MAYO'!L312*L$5,0))))</f>
        <v>0</v>
      </c>
      <c r="M312" s="179">
        <f>IF($C312=$D$2,'FLETES (#) MAYO'!M312*M$2,IF($C312=$D$3,'FLETES (#) MAYO'!M312*M$3,IF($C312=$D$4,'FLETES (#) MAYO'!M312*M$4,IF($C312=$D$5,'FLETES (#) MAYO'!M312*M$5,0))))</f>
        <v>0</v>
      </c>
      <c r="N312" s="179">
        <f>IF($C312=$D$2,'FLETES (#) MAYO'!N312*N$2,IF($C312=$D$3,'FLETES (#) MAYO'!N312*N$3,IF($C312=$D$4,'FLETES (#) MAYO'!N312*N$4,IF($C312=$D$5,'FLETES (#) MAYO'!N312*N$5,0))))</f>
        <v>0</v>
      </c>
      <c r="O312" s="179">
        <f>IF($C312=$D$2,'FLETES (#) MAYO'!O312*O$2,IF($C312=$D$3,'FLETES (#) MAYO'!O312*O$3,IF($C312=$D$4,'FLETES (#) MAYO'!O312*O$4,IF($C312=$D$5,'FLETES (#) MAYO'!O312*O$5,0))))</f>
        <v>0</v>
      </c>
      <c r="P312" s="179">
        <f>IF($C312=$D$2,'FLETES (#) MAYO'!P312*P$2,IF($C312=$D$3,'FLETES (#) MAYO'!P312*P$3,IF($C312=$D$4,'FLETES (#) MAYO'!P312*P$4,IF($C312=$D$5,'FLETES (#) MAYO'!P312*P$5,0))))</f>
        <v>0</v>
      </c>
      <c r="Q312" s="179">
        <f>IF($C312=$D$2,'FLETES (#) MAYO'!Q312*Q$2,IF($C312=$D$3,'FLETES (#) MAYO'!Q312*Q$3,IF($C312=$D$4,'FLETES (#) MAYO'!Q312*Q$4,IF($C312=$D$5,'FLETES (#) MAYO'!Q312*Q$5,0))))</f>
        <v>0</v>
      </c>
      <c r="R312" s="179">
        <f>IF($C312=$D$2,'FLETES (#) MAYO'!R312*R$2,IF($C312=$D$3,'FLETES (#) MAYO'!R312*R$3,IF($C312=$D$4,'FLETES (#) MAYO'!R312*R$4,IF($C312=$D$5,'FLETES (#) MAYO'!R312*R$5,0))))</f>
        <v>0</v>
      </c>
      <c r="S312" s="179">
        <f>IF($C312=$D$2,'FLETES (#) MAYO'!S312*S$2,IF($C312=$D$3,'FLETES (#) MAYO'!S312*S$3,IF($C312=$D$4,'FLETES (#) MAYO'!S312*S$4,IF($C312=$D$5,'FLETES (#) MAYO'!S312*S$5,0))))</f>
        <v>0</v>
      </c>
      <c r="T312" s="179">
        <f>IF($C312=$D$2,'FLETES (#) MAYO'!T312*T$2,IF($C312=$D$3,'FLETES (#) MAYO'!T312*T$3,IF($C312=$D$4,'FLETES (#) MAYO'!T312*T$4,IF($C312=$D$5,'FLETES (#) MAYO'!T312*T$5,0))))</f>
        <v>0</v>
      </c>
      <c r="U312" s="179">
        <f>IF($C312=$D$2,'FLETES (#) MAYO'!U312*U$2,IF($C312=$D$3,'FLETES (#) MAYO'!U312*U$3,IF($C312=$D$4,'FLETES (#) MAYO'!U312*U$4,IF($C312=$D$5,'FLETES (#) MAYO'!U312*U$5,0))))</f>
        <v>0</v>
      </c>
      <c r="V312" s="179">
        <f>IF($C312=$D$2,'FLETES (#) MAYO'!V312*V$2,IF($C312=$D$3,'FLETES (#) MAYO'!V312*V$3,IF($C312=$D$4,'FLETES (#) MAYO'!V312*V$4,IF($C312=$D$5,'FLETES (#) MAYO'!V312*V$5,0))))</f>
        <v>0</v>
      </c>
      <c r="W312" s="179">
        <f>IF($C312=$D$2,'FLETES (#) MAYO'!W312*W$2,IF($C312=$D$3,'FLETES (#) MAYO'!W312*W$3,IF($C312=$D$4,'FLETES (#) MAYO'!W312*W$4,IF($C312=$D$5,'FLETES (#) MAYO'!W312*W$5,0))))</f>
        <v>0</v>
      </c>
      <c r="X312" s="179">
        <f>IF($C312=$D$2,'FLETES (#) MAYO'!X312*X$2,IF($C312=$D$3,'FLETES (#) MAYO'!X312*X$3,IF($C312=$D$4,'FLETES (#) MAYO'!X312*X$4,IF($C312=$D$5,'FLETES (#) MAYO'!X312*X$5,0))))</f>
        <v>0</v>
      </c>
      <c r="Y312" s="179">
        <f>IF($C312=$D$2,'FLETES (#) MAYO'!Y312*Y$2,IF($C312=$D$3,'FLETES (#) MAYO'!Y312*Y$3,IF($C312=$D$4,'FLETES (#) MAYO'!Y312*Y$4,IF($C312=$D$5,'FLETES (#) MAYO'!Y312*Y$5,0))))</f>
        <v>0</v>
      </c>
      <c r="Z312" s="179">
        <f>IF($C312=$D$2,'FLETES (#) MAYO'!Z312*Z$2,IF($C312=$D$3,'FLETES (#) MAYO'!Z312*Z$3,IF($C312=$D$4,'FLETES (#) MAYO'!Z312*Z$4,IF($C312=$D$5,'FLETES (#) MAYO'!Z312*Z$5,0))))</f>
        <v>0</v>
      </c>
      <c r="AA312" s="179">
        <f>IF($C312=$D$2,'FLETES (#) MAYO'!AA312*AA$2,IF($C312=$D$3,'FLETES (#) MAYO'!AA312*AA$3,IF($C312=$D$4,'FLETES (#) MAYO'!AA312*AA$4,IF($C312=$D$5,'FLETES (#) MAYO'!AA312*AA$5,0))))</f>
        <v>0</v>
      </c>
      <c r="AB312" s="179">
        <f>IF($C312=$D$2,'FLETES (#) MAYO'!AB312*AB$2,IF($C312=$D$3,'FLETES (#) MAYO'!AB312*AB$3,IF($C312=$D$4,'FLETES (#) MAYO'!AB312*AB$4,IF($C312=$D$5,'FLETES (#) MAYO'!AB312*AB$5,0))))</f>
        <v>0</v>
      </c>
      <c r="AC312" s="179">
        <f>IF($C312=$D$2,'FLETES (#) MAYO'!AC312*AC$2,IF($C312=$D$3,'FLETES (#) MAYO'!AC312*AC$3,IF($C312=$D$4,'FLETES (#) MAYO'!AC312*AC$4,IF($C312=$D$5,'FLETES (#) MAYO'!AC312*AC$5,0))))</f>
        <v>0</v>
      </c>
      <c r="AD312" s="179">
        <f>IF($C312=$D$2,'FLETES (#) MAYO'!AD312*AD$2,IF($C312=$D$3,'FLETES (#) MAYO'!AD312*AD$3,IF($C312=$D$4,'FLETES (#) MAYO'!AD312*AD$4,IF($C312=$D$5,'FLETES (#) MAYO'!AD312*AD$5,0))))</f>
        <v>0</v>
      </c>
      <c r="AE312" s="179">
        <f>IF($C312=$D$2,'FLETES (#) MAYO'!AE312*AE$2,IF($C312=$D$3,'FLETES (#) MAYO'!AE312*AE$3,IF($C312=$D$4,'FLETES (#) MAYO'!AE312*AE$4,IF($C312=$D$5,'FLETES (#) MAYO'!AE312*AE$5,0))))</f>
        <v>0</v>
      </c>
      <c r="AF312" s="179">
        <f>IF($C312=$D$2,'FLETES (#) MAYO'!AF312*AF$2,IF($C312=$D$3,'FLETES (#) MAYO'!AF312*AF$3,IF($C312=$D$4,'FLETES (#) MAYO'!AF312*AF$4,IF($C312=$D$5,'FLETES (#) MAYO'!AF312*AF$5,0))))</f>
        <v>0</v>
      </c>
      <c r="AG312" s="179">
        <f>IF($C312=$D$2,'FLETES (#) MAYO'!AG312*AG$2,IF($C312=$D$3,'FLETES (#) MAYO'!AG312*AG$3,IF($C312=$D$4,'FLETES (#) MAYO'!AG312*AG$4,IF($C312=$D$5,'FLETES (#) MAYO'!AG312*AG$5,0))))</f>
        <v>0</v>
      </c>
      <c r="AH312" s="179">
        <f>IF($C312=$D$2,'FLETES (#) MAYO'!AH312*AH$2,IF($C312=$D$3,'FLETES (#) MAYO'!AH312*AH$3,IF($C312=$D$4,'FLETES (#) MAYO'!AH312*AH$4,IF($C312=$D$5,'FLETES (#) MAYO'!AH312*AH$5,0))))</f>
        <v>0</v>
      </c>
      <c r="AI312" s="179">
        <f>IF($C312=$D$2,'FLETES (#) MAYO'!AI312*AI$2,IF($C312=$D$3,'FLETES (#) MAYO'!AI312*AI$3,IF($C312=$D$4,'FLETES (#) MAYO'!AI312*AI$4,IF($C312=$D$5,'FLETES (#) MAYO'!AI312*AI$5,0))))</f>
        <v>0</v>
      </c>
      <c r="AJ312" s="179">
        <f>IF($C312=$D$2,'FLETES (#) MAYO'!AJ312*AJ$2,IF($C312=$D$3,'FLETES (#) MAYO'!AJ312*AJ$3,IF($C312=$D$4,'FLETES (#) MAYO'!AJ312*AJ$4,IF($C312=$D$5,'FLETES (#) MAYO'!AJ312*AJ$5,0))))</f>
        <v>0</v>
      </c>
      <c r="AK312" s="179">
        <f>IF($C312=$D$2,'FLETES (#) MAYO'!AK312*AK$2,IF($C312=$D$3,'FLETES (#) MAYO'!AK312*AK$3,IF($C312=$D$4,'FLETES (#) MAYO'!AK312*AK$4,IF($C312=$D$5,'FLETES (#) MAYO'!AK312*AK$5,0))))</f>
        <v>0</v>
      </c>
      <c r="AL312" s="179">
        <f>IF($C312=$D$2,'FLETES (#) MAYO'!AL312*AL$2,IF($C312=$D$3,'FLETES (#) MAYO'!AL312*AL$3,IF($C312=$D$4,'FLETES (#) MAYO'!AL312*AL$4,IF($C312=$D$5,'FLETES (#) MAYO'!AL312*AL$5,0))))</f>
        <v>0</v>
      </c>
      <c r="AM312" s="179">
        <f>IF($C312=$D$2,'FLETES (#) MAYO'!AM312*AM$2,IF($C312=$D$3,'FLETES (#) MAYO'!AM312*AM$3,IF($C312=$D$4,'FLETES (#) MAYO'!AM312*AM$4,IF($C312=$D$5,'FLETES (#) MAYO'!AM312*AM$5,0))))</f>
        <v>0</v>
      </c>
    </row>
    <row r="313" spans="1:39">
      <c r="A313" s="141"/>
      <c r="B313" s="165"/>
      <c r="C313" s="165"/>
      <c r="D313" s="178">
        <f t="shared" si="0"/>
        <v>0</v>
      </c>
      <c r="E313" s="179">
        <f>IF($C313=$D$2,'FLETES (#) MAYO'!E313*E$2,IF($C313=$D$3,'FLETES (#) MAYO'!E313*E$3,IF($C313=$D$4,'FLETES (#) MAYO'!E313*E$4,IF($C313=$D$5,'FLETES (#) MAYO'!E313*E$5,0))))</f>
        <v>0</v>
      </c>
      <c r="F313" s="179">
        <f>IF($C313=$D$2,'FLETES (#) MAYO'!F313*F$2,IF($C313=$D$3,'FLETES (#) MAYO'!F313*F$3,IF($C313=$D$4,'FLETES (#) MAYO'!F313*F$4,IF($C313=$D$5,'FLETES (#) MAYO'!F313*F$5,0))))</f>
        <v>0</v>
      </c>
      <c r="G313" s="179">
        <f>IF($C313=$D$2,'FLETES (#) MAYO'!G313*G$2,IF($C313=$D$3,'FLETES (#) MAYO'!G313*G$3,IF($C313=$D$4,'FLETES (#) MAYO'!G313*G$4,IF($C313=$D$5,'FLETES (#) MAYO'!G313*G$5,0))))</f>
        <v>0</v>
      </c>
      <c r="H313" s="179">
        <f>IF($C313=$D$2,'FLETES (#) MAYO'!H313*H$2,IF($C313=$D$3,'FLETES (#) MAYO'!H313*H$3,IF($C313=$D$4,'FLETES (#) MAYO'!H313*H$4,IF($C313=$D$5,'FLETES (#) MAYO'!H313*H$5,0))))</f>
        <v>0</v>
      </c>
      <c r="I313" s="179">
        <f>IF($C313=$D$2,'FLETES (#) MAYO'!I313*I$2,IF($C313=$D$3,'FLETES (#) MAYO'!I313*I$3,IF($C313=$D$4,'FLETES (#) MAYO'!I313*I$4,IF($C313=$D$5,'FLETES (#) MAYO'!I313*I$5,0))))</f>
        <v>0</v>
      </c>
      <c r="J313" s="179">
        <f>IF($C313=$D$2,'FLETES (#) MAYO'!J313*J$2,IF($C313=$D$3,'FLETES (#) MAYO'!J313*J$3,IF($C313=$D$4,'FLETES (#) MAYO'!J313*J$4,IF($C313=$D$5,'FLETES (#) MAYO'!J313*J$5,0))))</f>
        <v>0</v>
      </c>
      <c r="K313" s="179">
        <f>IF($C313=$D$2,'FLETES (#) MAYO'!K313*K$2,IF($C313=$D$3,'FLETES (#) MAYO'!K313*K$3,IF($C313=$D$4,'FLETES (#) MAYO'!K313*K$4,IF($C313=$D$5,'FLETES (#) MAYO'!K313*K$5,0))))</f>
        <v>0</v>
      </c>
      <c r="L313" s="179">
        <f>IF($C313=$D$2,'FLETES (#) MAYO'!L313*L$2,IF($C313=$D$3,'FLETES (#) MAYO'!L313*L$3,IF($C313=$D$4,'FLETES (#) MAYO'!L313*L$4,IF($C313=$D$5,'FLETES (#) MAYO'!L313*L$5,0))))</f>
        <v>0</v>
      </c>
      <c r="M313" s="179">
        <f>IF($C313=$D$2,'FLETES (#) MAYO'!M313*M$2,IF($C313=$D$3,'FLETES (#) MAYO'!M313*M$3,IF($C313=$D$4,'FLETES (#) MAYO'!M313*M$4,IF($C313=$D$5,'FLETES (#) MAYO'!M313*M$5,0))))</f>
        <v>0</v>
      </c>
      <c r="N313" s="179">
        <f>IF($C313=$D$2,'FLETES (#) MAYO'!N313*N$2,IF($C313=$D$3,'FLETES (#) MAYO'!N313*N$3,IF($C313=$D$4,'FLETES (#) MAYO'!N313*N$4,IF($C313=$D$5,'FLETES (#) MAYO'!N313*N$5,0))))</f>
        <v>0</v>
      </c>
      <c r="O313" s="179">
        <f>IF($C313=$D$2,'FLETES (#) MAYO'!O313*O$2,IF($C313=$D$3,'FLETES (#) MAYO'!O313*O$3,IF($C313=$D$4,'FLETES (#) MAYO'!O313*O$4,IF($C313=$D$5,'FLETES (#) MAYO'!O313*O$5,0))))</f>
        <v>0</v>
      </c>
      <c r="P313" s="179">
        <f>IF($C313=$D$2,'FLETES (#) MAYO'!P313*P$2,IF($C313=$D$3,'FLETES (#) MAYO'!P313*P$3,IF($C313=$D$4,'FLETES (#) MAYO'!P313*P$4,IF($C313=$D$5,'FLETES (#) MAYO'!P313*P$5,0))))</f>
        <v>0</v>
      </c>
      <c r="Q313" s="179">
        <f>IF($C313=$D$2,'FLETES (#) MAYO'!Q313*Q$2,IF($C313=$D$3,'FLETES (#) MAYO'!Q313*Q$3,IF($C313=$D$4,'FLETES (#) MAYO'!Q313*Q$4,IF($C313=$D$5,'FLETES (#) MAYO'!Q313*Q$5,0))))</f>
        <v>0</v>
      </c>
      <c r="R313" s="179">
        <f>IF($C313=$D$2,'FLETES (#) MAYO'!R313*R$2,IF($C313=$D$3,'FLETES (#) MAYO'!R313*R$3,IF($C313=$D$4,'FLETES (#) MAYO'!R313*R$4,IF($C313=$D$5,'FLETES (#) MAYO'!R313*R$5,0))))</f>
        <v>0</v>
      </c>
      <c r="S313" s="179">
        <f>IF($C313=$D$2,'FLETES (#) MAYO'!S313*S$2,IF($C313=$D$3,'FLETES (#) MAYO'!S313*S$3,IF($C313=$D$4,'FLETES (#) MAYO'!S313*S$4,IF($C313=$D$5,'FLETES (#) MAYO'!S313*S$5,0))))</f>
        <v>0</v>
      </c>
      <c r="T313" s="179">
        <f>IF($C313=$D$2,'FLETES (#) MAYO'!T313*T$2,IF($C313=$D$3,'FLETES (#) MAYO'!T313*T$3,IF($C313=$D$4,'FLETES (#) MAYO'!T313*T$4,IF($C313=$D$5,'FLETES (#) MAYO'!T313*T$5,0))))</f>
        <v>0</v>
      </c>
      <c r="U313" s="179">
        <f>IF($C313=$D$2,'FLETES (#) MAYO'!U313*U$2,IF($C313=$D$3,'FLETES (#) MAYO'!U313*U$3,IF($C313=$D$4,'FLETES (#) MAYO'!U313*U$4,IF($C313=$D$5,'FLETES (#) MAYO'!U313*U$5,0))))</f>
        <v>0</v>
      </c>
      <c r="V313" s="179">
        <f>IF($C313=$D$2,'FLETES (#) MAYO'!V313*V$2,IF($C313=$D$3,'FLETES (#) MAYO'!V313*V$3,IF($C313=$D$4,'FLETES (#) MAYO'!V313*V$4,IF($C313=$D$5,'FLETES (#) MAYO'!V313*V$5,0))))</f>
        <v>0</v>
      </c>
      <c r="W313" s="179">
        <f>IF($C313=$D$2,'FLETES (#) MAYO'!W313*W$2,IF($C313=$D$3,'FLETES (#) MAYO'!W313*W$3,IF($C313=$D$4,'FLETES (#) MAYO'!W313*W$4,IF($C313=$D$5,'FLETES (#) MAYO'!W313*W$5,0))))</f>
        <v>0</v>
      </c>
      <c r="X313" s="179">
        <f>IF($C313=$D$2,'FLETES (#) MAYO'!X313*X$2,IF($C313=$D$3,'FLETES (#) MAYO'!X313*X$3,IF($C313=$D$4,'FLETES (#) MAYO'!X313*X$4,IF($C313=$D$5,'FLETES (#) MAYO'!X313*X$5,0))))</f>
        <v>0</v>
      </c>
      <c r="Y313" s="179">
        <f>IF($C313=$D$2,'FLETES (#) MAYO'!Y313*Y$2,IF($C313=$D$3,'FLETES (#) MAYO'!Y313*Y$3,IF($C313=$D$4,'FLETES (#) MAYO'!Y313*Y$4,IF($C313=$D$5,'FLETES (#) MAYO'!Y313*Y$5,0))))</f>
        <v>0</v>
      </c>
      <c r="Z313" s="179">
        <f>IF($C313=$D$2,'FLETES (#) MAYO'!Z313*Z$2,IF($C313=$D$3,'FLETES (#) MAYO'!Z313*Z$3,IF($C313=$D$4,'FLETES (#) MAYO'!Z313*Z$4,IF($C313=$D$5,'FLETES (#) MAYO'!Z313*Z$5,0))))</f>
        <v>0</v>
      </c>
      <c r="AA313" s="179">
        <f>IF($C313=$D$2,'FLETES (#) MAYO'!AA313*AA$2,IF($C313=$D$3,'FLETES (#) MAYO'!AA313*AA$3,IF($C313=$D$4,'FLETES (#) MAYO'!AA313*AA$4,IF($C313=$D$5,'FLETES (#) MAYO'!AA313*AA$5,0))))</f>
        <v>0</v>
      </c>
      <c r="AB313" s="179">
        <f>IF($C313=$D$2,'FLETES (#) MAYO'!AB313*AB$2,IF($C313=$D$3,'FLETES (#) MAYO'!AB313*AB$3,IF($C313=$D$4,'FLETES (#) MAYO'!AB313*AB$4,IF($C313=$D$5,'FLETES (#) MAYO'!AB313*AB$5,0))))</f>
        <v>0</v>
      </c>
      <c r="AC313" s="179">
        <f>IF($C313=$D$2,'FLETES (#) MAYO'!AC313*AC$2,IF($C313=$D$3,'FLETES (#) MAYO'!AC313*AC$3,IF($C313=$D$4,'FLETES (#) MAYO'!AC313*AC$4,IF($C313=$D$5,'FLETES (#) MAYO'!AC313*AC$5,0))))</f>
        <v>0</v>
      </c>
      <c r="AD313" s="179">
        <f>IF($C313=$D$2,'FLETES (#) MAYO'!AD313*AD$2,IF($C313=$D$3,'FLETES (#) MAYO'!AD313*AD$3,IF($C313=$D$4,'FLETES (#) MAYO'!AD313*AD$4,IF($C313=$D$5,'FLETES (#) MAYO'!AD313*AD$5,0))))</f>
        <v>0</v>
      </c>
      <c r="AE313" s="179">
        <f>IF($C313=$D$2,'FLETES (#) MAYO'!AE313*AE$2,IF($C313=$D$3,'FLETES (#) MAYO'!AE313*AE$3,IF($C313=$D$4,'FLETES (#) MAYO'!AE313*AE$4,IF($C313=$D$5,'FLETES (#) MAYO'!AE313*AE$5,0))))</f>
        <v>0</v>
      </c>
      <c r="AF313" s="179">
        <f>IF($C313=$D$2,'FLETES (#) MAYO'!AF313*AF$2,IF($C313=$D$3,'FLETES (#) MAYO'!AF313*AF$3,IF($C313=$D$4,'FLETES (#) MAYO'!AF313*AF$4,IF($C313=$D$5,'FLETES (#) MAYO'!AF313*AF$5,0))))</f>
        <v>0</v>
      </c>
      <c r="AG313" s="179">
        <f>IF($C313=$D$2,'FLETES (#) MAYO'!AG313*AG$2,IF($C313=$D$3,'FLETES (#) MAYO'!AG313*AG$3,IF($C313=$D$4,'FLETES (#) MAYO'!AG313*AG$4,IF($C313=$D$5,'FLETES (#) MAYO'!AG313*AG$5,0))))</f>
        <v>0</v>
      </c>
      <c r="AH313" s="179">
        <f>IF($C313=$D$2,'FLETES (#) MAYO'!AH313*AH$2,IF($C313=$D$3,'FLETES (#) MAYO'!AH313*AH$3,IF($C313=$D$4,'FLETES (#) MAYO'!AH313*AH$4,IF($C313=$D$5,'FLETES (#) MAYO'!AH313*AH$5,0))))</f>
        <v>0</v>
      </c>
      <c r="AI313" s="179">
        <f>IF($C313=$D$2,'FLETES (#) MAYO'!AI313*AI$2,IF($C313=$D$3,'FLETES (#) MAYO'!AI313*AI$3,IF($C313=$D$4,'FLETES (#) MAYO'!AI313*AI$4,IF($C313=$D$5,'FLETES (#) MAYO'!AI313*AI$5,0))))</f>
        <v>0</v>
      </c>
      <c r="AJ313" s="179">
        <f>IF($C313=$D$2,'FLETES (#) MAYO'!AJ313*AJ$2,IF($C313=$D$3,'FLETES (#) MAYO'!AJ313*AJ$3,IF($C313=$D$4,'FLETES (#) MAYO'!AJ313*AJ$4,IF($C313=$D$5,'FLETES (#) MAYO'!AJ313*AJ$5,0))))</f>
        <v>0</v>
      </c>
      <c r="AK313" s="179">
        <f>IF($C313=$D$2,'FLETES (#) MAYO'!AK313*AK$2,IF($C313=$D$3,'FLETES (#) MAYO'!AK313*AK$3,IF($C313=$D$4,'FLETES (#) MAYO'!AK313*AK$4,IF($C313=$D$5,'FLETES (#) MAYO'!AK313*AK$5,0))))</f>
        <v>0</v>
      </c>
      <c r="AL313" s="179">
        <f>IF($C313=$D$2,'FLETES (#) MAYO'!AL313*AL$2,IF($C313=$D$3,'FLETES (#) MAYO'!AL313*AL$3,IF($C313=$D$4,'FLETES (#) MAYO'!AL313*AL$4,IF($C313=$D$5,'FLETES (#) MAYO'!AL313*AL$5,0))))</f>
        <v>0</v>
      </c>
      <c r="AM313" s="179">
        <f>IF($C313=$D$2,'FLETES (#) MAYO'!AM313*AM$2,IF($C313=$D$3,'FLETES (#) MAYO'!AM313*AM$3,IF($C313=$D$4,'FLETES (#) MAYO'!AM313*AM$4,IF($C313=$D$5,'FLETES (#) MAYO'!AM313*AM$5,0))))</f>
        <v>0</v>
      </c>
    </row>
    <row r="314" spans="1:39">
      <c r="A314" s="141"/>
      <c r="B314" s="165"/>
      <c r="C314" s="165"/>
      <c r="D314" s="178">
        <f t="shared" si="0"/>
        <v>0</v>
      </c>
      <c r="E314" s="179">
        <f>IF($C314=$D$2,'FLETES (#) MAYO'!E314*E$2,IF($C314=$D$3,'FLETES (#) MAYO'!E314*E$3,IF($C314=$D$4,'FLETES (#) MAYO'!E314*E$4,IF($C314=$D$5,'FLETES (#) MAYO'!E314*E$5,0))))</f>
        <v>0</v>
      </c>
      <c r="F314" s="179">
        <f>IF($C314=$D$2,'FLETES (#) MAYO'!F314*F$2,IF($C314=$D$3,'FLETES (#) MAYO'!F314*F$3,IF($C314=$D$4,'FLETES (#) MAYO'!F314*F$4,IF($C314=$D$5,'FLETES (#) MAYO'!F314*F$5,0))))</f>
        <v>0</v>
      </c>
      <c r="G314" s="179">
        <f>IF($C314=$D$2,'FLETES (#) MAYO'!G314*G$2,IF($C314=$D$3,'FLETES (#) MAYO'!G314*G$3,IF($C314=$D$4,'FLETES (#) MAYO'!G314*G$4,IF($C314=$D$5,'FLETES (#) MAYO'!G314*G$5,0))))</f>
        <v>0</v>
      </c>
      <c r="H314" s="179">
        <f>IF($C314=$D$2,'FLETES (#) MAYO'!H314*H$2,IF($C314=$D$3,'FLETES (#) MAYO'!H314*H$3,IF($C314=$D$4,'FLETES (#) MAYO'!H314*H$4,IF($C314=$D$5,'FLETES (#) MAYO'!H314*H$5,0))))</f>
        <v>0</v>
      </c>
      <c r="I314" s="179">
        <f>IF($C314=$D$2,'FLETES (#) MAYO'!I314*I$2,IF($C314=$D$3,'FLETES (#) MAYO'!I314*I$3,IF($C314=$D$4,'FLETES (#) MAYO'!I314*I$4,IF($C314=$D$5,'FLETES (#) MAYO'!I314*I$5,0))))</f>
        <v>0</v>
      </c>
      <c r="J314" s="179">
        <f>IF($C314=$D$2,'FLETES (#) MAYO'!J314*J$2,IF($C314=$D$3,'FLETES (#) MAYO'!J314*J$3,IF($C314=$D$4,'FLETES (#) MAYO'!J314*J$4,IF($C314=$D$5,'FLETES (#) MAYO'!J314*J$5,0))))</f>
        <v>0</v>
      </c>
      <c r="K314" s="179">
        <f>IF($C314=$D$2,'FLETES (#) MAYO'!K314*K$2,IF($C314=$D$3,'FLETES (#) MAYO'!K314*K$3,IF($C314=$D$4,'FLETES (#) MAYO'!K314*K$4,IF($C314=$D$5,'FLETES (#) MAYO'!K314*K$5,0))))</f>
        <v>0</v>
      </c>
      <c r="L314" s="179">
        <f>IF($C314=$D$2,'FLETES (#) MAYO'!L314*L$2,IF($C314=$D$3,'FLETES (#) MAYO'!L314*L$3,IF($C314=$D$4,'FLETES (#) MAYO'!L314*L$4,IF($C314=$D$5,'FLETES (#) MAYO'!L314*L$5,0))))</f>
        <v>0</v>
      </c>
      <c r="M314" s="179">
        <f>IF($C314=$D$2,'FLETES (#) MAYO'!M314*M$2,IF($C314=$D$3,'FLETES (#) MAYO'!M314*M$3,IF($C314=$D$4,'FLETES (#) MAYO'!M314*M$4,IF($C314=$D$5,'FLETES (#) MAYO'!M314*M$5,0))))</f>
        <v>0</v>
      </c>
      <c r="N314" s="179">
        <f>IF($C314=$D$2,'FLETES (#) MAYO'!N314*N$2,IF($C314=$D$3,'FLETES (#) MAYO'!N314*N$3,IF($C314=$D$4,'FLETES (#) MAYO'!N314*N$4,IF($C314=$D$5,'FLETES (#) MAYO'!N314*N$5,0))))</f>
        <v>0</v>
      </c>
      <c r="O314" s="179">
        <f>IF($C314=$D$2,'FLETES (#) MAYO'!O314*O$2,IF($C314=$D$3,'FLETES (#) MAYO'!O314*O$3,IF($C314=$D$4,'FLETES (#) MAYO'!O314*O$4,IF($C314=$D$5,'FLETES (#) MAYO'!O314*O$5,0))))</f>
        <v>0</v>
      </c>
      <c r="P314" s="179">
        <f>IF($C314=$D$2,'FLETES (#) MAYO'!P314*P$2,IF($C314=$D$3,'FLETES (#) MAYO'!P314*P$3,IF($C314=$D$4,'FLETES (#) MAYO'!P314*P$4,IF($C314=$D$5,'FLETES (#) MAYO'!P314*P$5,0))))</f>
        <v>0</v>
      </c>
      <c r="Q314" s="179">
        <f>IF($C314=$D$2,'FLETES (#) MAYO'!Q314*Q$2,IF($C314=$D$3,'FLETES (#) MAYO'!Q314*Q$3,IF($C314=$D$4,'FLETES (#) MAYO'!Q314*Q$4,IF($C314=$D$5,'FLETES (#) MAYO'!Q314*Q$5,0))))</f>
        <v>0</v>
      </c>
      <c r="R314" s="179">
        <f>IF($C314=$D$2,'FLETES (#) MAYO'!R314*R$2,IF($C314=$D$3,'FLETES (#) MAYO'!R314*R$3,IF($C314=$D$4,'FLETES (#) MAYO'!R314*R$4,IF($C314=$D$5,'FLETES (#) MAYO'!R314*R$5,0))))</f>
        <v>0</v>
      </c>
      <c r="S314" s="179">
        <f>IF($C314=$D$2,'FLETES (#) MAYO'!S314*S$2,IF($C314=$D$3,'FLETES (#) MAYO'!S314*S$3,IF($C314=$D$4,'FLETES (#) MAYO'!S314*S$4,IF($C314=$D$5,'FLETES (#) MAYO'!S314*S$5,0))))</f>
        <v>0</v>
      </c>
      <c r="T314" s="179">
        <f>IF($C314=$D$2,'FLETES (#) MAYO'!T314*T$2,IF($C314=$D$3,'FLETES (#) MAYO'!T314*T$3,IF($C314=$D$4,'FLETES (#) MAYO'!T314*T$4,IF($C314=$D$5,'FLETES (#) MAYO'!T314*T$5,0))))</f>
        <v>0</v>
      </c>
      <c r="U314" s="179">
        <f>IF($C314=$D$2,'FLETES (#) MAYO'!U314*U$2,IF($C314=$D$3,'FLETES (#) MAYO'!U314*U$3,IF($C314=$D$4,'FLETES (#) MAYO'!U314*U$4,IF($C314=$D$5,'FLETES (#) MAYO'!U314*U$5,0))))</f>
        <v>0</v>
      </c>
      <c r="V314" s="179">
        <f>IF($C314=$D$2,'FLETES (#) MAYO'!V314*V$2,IF($C314=$D$3,'FLETES (#) MAYO'!V314*V$3,IF($C314=$D$4,'FLETES (#) MAYO'!V314*V$4,IF($C314=$D$5,'FLETES (#) MAYO'!V314*V$5,0))))</f>
        <v>0</v>
      </c>
      <c r="W314" s="179">
        <f>IF($C314=$D$2,'FLETES (#) MAYO'!W314*W$2,IF($C314=$D$3,'FLETES (#) MAYO'!W314*W$3,IF($C314=$D$4,'FLETES (#) MAYO'!W314*W$4,IF($C314=$D$5,'FLETES (#) MAYO'!W314*W$5,0))))</f>
        <v>0</v>
      </c>
      <c r="X314" s="179">
        <f>IF($C314=$D$2,'FLETES (#) MAYO'!X314*X$2,IF($C314=$D$3,'FLETES (#) MAYO'!X314*X$3,IF($C314=$D$4,'FLETES (#) MAYO'!X314*X$4,IF($C314=$D$5,'FLETES (#) MAYO'!X314*X$5,0))))</f>
        <v>0</v>
      </c>
      <c r="Y314" s="179">
        <f>IF($C314=$D$2,'FLETES (#) MAYO'!Y314*Y$2,IF($C314=$D$3,'FLETES (#) MAYO'!Y314*Y$3,IF($C314=$D$4,'FLETES (#) MAYO'!Y314*Y$4,IF($C314=$D$5,'FLETES (#) MAYO'!Y314*Y$5,0))))</f>
        <v>0</v>
      </c>
      <c r="Z314" s="179">
        <f>IF($C314=$D$2,'FLETES (#) MAYO'!Z314*Z$2,IF($C314=$D$3,'FLETES (#) MAYO'!Z314*Z$3,IF($C314=$D$4,'FLETES (#) MAYO'!Z314*Z$4,IF($C314=$D$5,'FLETES (#) MAYO'!Z314*Z$5,0))))</f>
        <v>0</v>
      </c>
      <c r="AA314" s="179">
        <f>IF($C314=$D$2,'FLETES (#) MAYO'!AA314*AA$2,IF($C314=$D$3,'FLETES (#) MAYO'!AA314*AA$3,IF($C314=$D$4,'FLETES (#) MAYO'!AA314*AA$4,IF($C314=$D$5,'FLETES (#) MAYO'!AA314*AA$5,0))))</f>
        <v>0</v>
      </c>
      <c r="AB314" s="179">
        <f>IF($C314=$D$2,'FLETES (#) MAYO'!AB314*AB$2,IF($C314=$D$3,'FLETES (#) MAYO'!AB314*AB$3,IF($C314=$D$4,'FLETES (#) MAYO'!AB314*AB$4,IF($C314=$D$5,'FLETES (#) MAYO'!AB314*AB$5,0))))</f>
        <v>0</v>
      </c>
      <c r="AC314" s="179">
        <f>IF($C314=$D$2,'FLETES (#) MAYO'!AC314*AC$2,IF($C314=$D$3,'FLETES (#) MAYO'!AC314*AC$3,IF($C314=$D$4,'FLETES (#) MAYO'!AC314*AC$4,IF($C314=$D$5,'FLETES (#) MAYO'!AC314*AC$5,0))))</f>
        <v>0</v>
      </c>
      <c r="AD314" s="179">
        <f>IF($C314=$D$2,'FLETES (#) MAYO'!AD314*AD$2,IF($C314=$D$3,'FLETES (#) MAYO'!AD314*AD$3,IF($C314=$D$4,'FLETES (#) MAYO'!AD314*AD$4,IF($C314=$D$5,'FLETES (#) MAYO'!AD314*AD$5,0))))</f>
        <v>0</v>
      </c>
      <c r="AE314" s="179">
        <f>IF($C314=$D$2,'FLETES (#) MAYO'!AE314*AE$2,IF($C314=$D$3,'FLETES (#) MAYO'!AE314*AE$3,IF($C314=$D$4,'FLETES (#) MAYO'!AE314*AE$4,IF($C314=$D$5,'FLETES (#) MAYO'!AE314*AE$5,0))))</f>
        <v>0</v>
      </c>
      <c r="AF314" s="179">
        <f>IF($C314=$D$2,'FLETES (#) MAYO'!AF314*AF$2,IF($C314=$D$3,'FLETES (#) MAYO'!AF314*AF$3,IF($C314=$D$4,'FLETES (#) MAYO'!AF314*AF$4,IF($C314=$D$5,'FLETES (#) MAYO'!AF314*AF$5,0))))</f>
        <v>0</v>
      </c>
      <c r="AG314" s="179">
        <f>IF($C314=$D$2,'FLETES (#) MAYO'!AG314*AG$2,IF($C314=$D$3,'FLETES (#) MAYO'!AG314*AG$3,IF($C314=$D$4,'FLETES (#) MAYO'!AG314*AG$4,IF($C314=$D$5,'FLETES (#) MAYO'!AG314*AG$5,0))))</f>
        <v>0</v>
      </c>
      <c r="AH314" s="179">
        <f>IF($C314=$D$2,'FLETES (#) MAYO'!AH314*AH$2,IF($C314=$D$3,'FLETES (#) MAYO'!AH314*AH$3,IF($C314=$D$4,'FLETES (#) MAYO'!AH314*AH$4,IF($C314=$D$5,'FLETES (#) MAYO'!AH314*AH$5,0))))</f>
        <v>0</v>
      </c>
      <c r="AI314" s="179">
        <f>IF($C314=$D$2,'FLETES (#) MAYO'!AI314*AI$2,IF($C314=$D$3,'FLETES (#) MAYO'!AI314*AI$3,IF($C314=$D$4,'FLETES (#) MAYO'!AI314*AI$4,IF($C314=$D$5,'FLETES (#) MAYO'!AI314*AI$5,0))))</f>
        <v>0</v>
      </c>
      <c r="AJ314" s="179">
        <f>IF($C314=$D$2,'FLETES (#) MAYO'!AJ314*AJ$2,IF($C314=$D$3,'FLETES (#) MAYO'!AJ314*AJ$3,IF($C314=$D$4,'FLETES (#) MAYO'!AJ314*AJ$4,IF($C314=$D$5,'FLETES (#) MAYO'!AJ314*AJ$5,0))))</f>
        <v>0</v>
      </c>
      <c r="AK314" s="179">
        <f>IF($C314=$D$2,'FLETES (#) MAYO'!AK314*AK$2,IF($C314=$D$3,'FLETES (#) MAYO'!AK314*AK$3,IF($C314=$D$4,'FLETES (#) MAYO'!AK314*AK$4,IF($C314=$D$5,'FLETES (#) MAYO'!AK314*AK$5,0))))</f>
        <v>0</v>
      </c>
      <c r="AL314" s="179">
        <f>IF($C314=$D$2,'FLETES (#) MAYO'!AL314*AL$2,IF($C314=$D$3,'FLETES (#) MAYO'!AL314*AL$3,IF($C314=$D$4,'FLETES (#) MAYO'!AL314*AL$4,IF($C314=$D$5,'FLETES (#) MAYO'!AL314*AL$5,0))))</f>
        <v>0</v>
      </c>
      <c r="AM314" s="179">
        <f>IF($C314=$D$2,'FLETES (#) MAYO'!AM314*AM$2,IF($C314=$D$3,'FLETES (#) MAYO'!AM314*AM$3,IF($C314=$D$4,'FLETES (#) MAYO'!AM314*AM$4,IF($C314=$D$5,'FLETES (#) MAYO'!AM314*AM$5,0))))</f>
        <v>0</v>
      </c>
    </row>
    <row r="315" spans="1:39">
      <c r="A315" s="141"/>
      <c r="B315" s="165"/>
      <c r="C315" s="165"/>
      <c r="D315" s="178">
        <f t="shared" si="0"/>
        <v>0</v>
      </c>
      <c r="E315" s="179">
        <f>IF($C315=$D$2,'FLETES (#) MAYO'!E315*E$2,IF($C315=$D$3,'FLETES (#) MAYO'!E315*E$3,IF($C315=$D$4,'FLETES (#) MAYO'!E315*E$4,IF($C315=$D$5,'FLETES (#) MAYO'!E315*E$5,0))))</f>
        <v>0</v>
      </c>
      <c r="F315" s="179">
        <f>IF($C315=$D$2,'FLETES (#) MAYO'!F315*F$2,IF($C315=$D$3,'FLETES (#) MAYO'!F315*F$3,IF($C315=$D$4,'FLETES (#) MAYO'!F315*F$4,IF($C315=$D$5,'FLETES (#) MAYO'!F315*F$5,0))))</f>
        <v>0</v>
      </c>
      <c r="G315" s="179">
        <f>IF($C315=$D$2,'FLETES (#) MAYO'!G315*G$2,IF($C315=$D$3,'FLETES (#) MAYO'!G315*G$3,IF($C315=$D$4,'FLETES (#) MAYO'!G315*G$4,IF($C315=$D$5,'FLETES (#) MAYO'!G315*G$5,0))))</f>
        <v>0</v>
      </c>
      <c r="H315" s="179">
        <f>IF($C315=$D$2,'FLETES (#) MAYO'!H315*H$2,IF($C315=$D$3,'FLETES (#) MAYO'!H315*H$3,IF($C315=$D$4,'FLETES (#) MAYO'!H315*H$4,IF($C315=$D$5,'FLETES (#) MAYO'!H315*H$5,0))))</f>
        <v>0</v>
      </c>
      <c r="I315" s="179">
        <f>IF($C315=$D$2,'FLETES (#) MAYO'!I315*I$2,IF($C315=$D$3,'FLETES (#) MAYO'!I315*I$3,IF($C315=$D$4,'FLETES (#) MAYO'!I315*I$4,IF($C315=$D$5,'FLETES (#) MAYO'!I315*I$5,0))))</f>
        <v>0</v>
      </c>
      <c r="J315" s="179">
        <f>IF($C315=$D$2,'FLETES (#) MAYO'!J315*J$2,IF($C315=$D$3,'FLETES (#) MAYO'!J315*J$3,IF($C315=$D$4,'FLETES (#) MAYO'!J315*J$4,IF($C315=$D$5,'FLETES (#) MAYO'!J315*J$5,0))))</f>
        <v>0</v>
      </c>
      <c r="K315" s="179">
        <f>IF($C315=$D$2,'FLETES (#) MAYO'!K315*K$2,IF($C315=$D$3,'FLETES (#) MAYO'!K315*K$3,IF($C315=$D$4,'FLETES (#) MAYO'!K315*K$4,IF($C315=$D$5,'FLETES (#) MAYO'!K315*K$5,0))))</f>
        <v>0</v>
      </c>
      <c r="L315" s="179">
        <f>IF($C315=$D$2,'FLETES (#) MAYO'!L315*L$2,IF($C315=$D$3,'FLETES (#) MAYO'!L315*L$3,IF($C315=$D$4,'FLETES (#) MAYO'!L315*L$4,IF($C315=$D$5,'FLETES (#) MAYO'!L315*L$5,0))))</f>
        <v>0</v>
      </c>
      <c r="M315" s="179">
        <f>IF($C315=$D$2,'FLETES (#) MAYO'!M315*M$2,IF($C315=$D$3,'FLETES (#) MAYO'!M315*M$3,IF($C315=$D$4,'FLETES (#) MAYO'!M315*M$4,IF($C315=$D$5,'FLETES (#) MAYO'!M315*M$5,0))))</f>
        <v>0</v>
      </c>
      <c r="N315" s="179">
        <f>IF($C315=$D$2,'FLETES (#) MAYO'!N315*N$2,IF($C315=$D$3,'FLETES (#) MAYO'!N315*N$3,IF($C315=$D$4,'FLETES (#) MAYO'!N315*N$4,IF($C315=$D$5,'FLETES (#) MAYO'!N315*N$5,0))))</f>
        <v>0</v>
      </c>
      <c r="O315" s="179">
        <f>IF($C315=$D$2,'FLETES (#) MAYO'!O315*O$2,IF($C315=$D$3,'FLETES (#) MAYO'!O315*O$3,IF($C315=$D$4,'FLETES (#) MAYO'!O315*O$4,IF($C315=$D$5,'FLETES (#) MAYO'!O315*O$5,0))))</f>
        <v>0</v>
      </c>
      <c r="P315" s="179">
        <f>IF($C315=$D$2,'FLETES (#) MAYO'!P315*P$2,IF($C315=$D$3,'FLETES (#) MAYO'!P315*P$3,IF($C315=$D$4,'FLETES (#) MAYO'!P315*P$4,IF($C315=$D$5,'FLETES (#) MAYO'!P315*P$5,0))))</f>
        <v>0</v>
      </c>
      <c r="Q315" s="179">
        <f>IF($C315=$D$2,'FLETES (#) MAYO'!Q315*Q$2,IF($C315=$D$3,'FLETES (#) MAYO'!Q315*Q$3,IF($C315=$D$4,'FLETES (#) MAYO'!Q315*Q$4,IF($C315=$D$5,'FLETES (#) MAYO'!Q315*Q$5,0))))</f>
        <v>0</v>
      </c>
      <c r="R315" s="179">
        <f>IF($C315=$D$2,'FLETES (#) MAYO'!R315*R$2,IF($C315=$D$3,'FLETES (#) MAYO'!R315*R$3,IF($C315=$D$4,'FLETES (#) MAYO'!R315*R$4,IF($C315=$D$5,'FLETES (#) MAYO'!R315*R$5,0))))</f>
        <v>0</v>
      </c>
      <c r="S315" s="179">
        <f>IF($C315=$D$2,'FLETES (#) MAYO'!S315*S$2,IF($C315=$D$3,'FLETES (#) MAYO'!S315*S$3,IF($C315=$D$4,'FLETES (#) MAYO'!S315*S$4,IF($C315=$D$5,'FLETES (#) MAYO'!S315*S$5,0))))</f>
        <v>0</v>
      </c>
      <c r="T315" s="179">
        <f>IF($C315=$D$2,'FLETES (#) MAYO'!T315*T$2,IF($C315=$D$3,'FLETES (#) MAYO'!T315*T$3,IF($C315=$D$4,'FLETES (#) MAYO'!T315*T$4,IF($C315=$D$5,'FLETES (#) MAYO'!T315*T$5,0))))</f>
        <v>0</v>
      </c>
      <c r="U315" s="179">
        <f>IF($C315=$D$2,'FLETES (#) MAYO'!U315*U$2,IF($C315=$D$3,'FLETES (#) MAYO'!U315*U$3,IF($C315=$D$4,'FLETES (#) MAYO'!U315*U$4,IF($C315=$D$5,'FLETES (#) MAYO'!U315*U$5,0))))</f>
        <v>0</v>
      </c>
      <c r="V315" s="179">
        <f>IF($C315=$D$2,'FLETES (#) MAYO'!V315*V$2,IF($C315=$D$3,'FLETES (#) MAYO'!V315*V$3,IF($C315=$D$4,'FLETES (#) MAYO'!V315*V$4,IF($C315=$D$5,'FLETES (#) MAYO'!V315*V$5,0))))</f>
        <v>0</v>
      </c>
      <c r="W315" s="179">
        <f>IF($C315=$D$2,'FLETES (#) MAYO'!W315*W$2,IF($C315=$D$3,'FLETES (#) MAYO'!W315*W$3,IF($C315=$D$4,'FLETES (#) MAYO'!W315*W$4,IF($C315=$D$5,'FLETES (#) MAYO'!W315*W$5,0))))</f>
        <v>0</v>
      </c>
      <c r="X315" s="179">
        <f>IF($C315=$D$2,'FLETES (#) MAYO'!X315*X$2,IF($C315=$D$3,'FLETES (#) MAYO'!X315*X$3,IF($C315=$D$4,'FLETES (#) MAYO'!X315*X$4,IF($C315=$D$5,'FLETES (#) MAYO'!X315*X$5,0))))</f>
        <v>0</v>
      </c>
      <c r="Y315" s="179">
        <f>IF($C315=$D$2,'FLETES (#) MAYO'!Y315*Y$2,IF($C315=$D$3,'FLETES (#) MAYO'!Y315*Y$3,IF($C315=$D$4,'FLETES (#) MAYO'!Y315*Y$4,IF($C315=$D$5,'FLETES (#) MAYO'!Y315*Y$5,0))))</f>
        <v>0</v>
      </c>
      <c r="Z315" s="179">
        <f>IF($C315=$D$2,'FLETES (#) MAYO'!Z315*Z$2,IF($C315=$D$3,'FLETES (#) MAYO'!Z315*Z$3,IF($C315=$D$4,'FLETES (#) MAYO'!Z315*Z$4,IF($C315=$D$5,'FLETES (#) MAYO'!Z315*Z$5,0))))</f>
        <v>0</v>
      </c>
      <c r="AA315" s="179">
        <f>IF($C315=$D$2,'FLETES (#) MAYO'!AA315*AA$2,IF($C315=$D$3,'FLETES (#) MAYO'!AA315*AA$3,IF($C315=$D$4,'FLETES (#) MAYO'!AA315*AA$4,IF($C315=$D$5,'FLETES (#) MAYO'!AA315*AA$5,0))))</f>
        <v>0</v>
      </c>
      <c r="AB315" s="179">
        <f>IF($C315=$D$2,'FLETES (#) MAYO'!AB315*AB$2,IF($C315=$D$3,'FLETES (#) MAYO'!AB315*AB$3,IF($C315=$D$4,'FLETES (#) MAYO'!AB315*AB$4,IF($C315=$D$5,'FLETES (#) MAYO'!AB315*AB$5,0))))</f>
        <v>0</v>
      </c>
      <c r="AC315" s="179">
        <f>IF($C315=$D$2,'FLETES (#) MAYO'!AC315*AC$2,IF($C315=$D$3,'FLETES (#) MAYO'!AC315*AC$3,IF($C315=$D$4,'FLETES (#) MAYO'!AC315*AC$4,IF($C315=$D$5,'FLETES (#) MAYO'!AC315*AC$5,0))))</f>
        <v>0</v>
      </c>
      <c r="AD315" s="179">
        <f>IF($C315=$D$2,'FLETES (#) MAYO'!AD315*AD$2,IF($C315=$D$3,'FLETES (#) MAYO'!AD315*AD$3,IF($C315=$D$4,'FLETES (#) MAYO'!AD315*AD$4,IF($C315=$D$5,'FLETES (#) MAYO'!AD315*AD$5,0))))</f>
        <v>0</v>
      </c>
      <c r="AE315" s="179">
        <f>IF($C315=$D$2,'FLETES (#) MAYO'!AE315*AE$2,IF($C315=$D$3,'FLETES (#) MAYO'!AE315*AE$3,IF($C315=$D$4,'FLETES (#) MAYO'!AE315*AE$4,IF($C315=$D$5,'FLETES (#) MAYO'!AE315*AE$5,0))))</f>
        <v>0</v>
      </c>
      <c r="AF315" s="179">
        <f>IF($C315=$D$2,'FLETES (#) MAYO'!AF315*AF$2,IF($C315=$D$3,'FLETES (#) MAYO'!AF315*AF$3,IF($C315=$D$4,'FLETES (#) MAYO'!AF315*AF$4,IF($C315=$D$5,'FLETES (#) MAYO'!AF315*AF$5,0))))</f>
        <v>0</v>
      </c>
      <c r="AG315" s="179">
        <f>IF($C315=$D$2,'FLETES (#) MAYO'!AG315*AG$2,IF($C315=$D$3,'FLETES (#) MAYO'!AG315*AG$3,IF($C315=$D$4,'FLETES (#) MAYO'!AG315*AG$4,IF($C315=$D$5,'FLETES (#) MAYO'!AG315*AG$5,0))))</f>
        <v>0</v>
      </c>
      <c r="AH315" s="179">
        <f>IF($C315=$D$2,'FLETES (#) MAYO'!AH315*AH$2,IF($C315=$D$3,'FLETES (#) MAYO'!AH315*AH$3,IF($C315=$D$4,'FLETES (#) MAYO'!AH315*AH$4,IF($C315=$D$5,'FLETES (#) MAYO'!AH315*AH$5,0))))</f>
        <v>0</v>
      </c>
      <c r="AI315" s="179">
        <f>IF($C315=$D$2,'FLETES (#) MAYO'!AI315*AI$2,IF($C315=$D$3,'FLETES (#) MAYO'!AI315*AI$3,IF($C315=$D$4,'FLETES (#) MAYO'!AI315*AI$4,IF($C315=$D$5,'FLETES (#) MAYO'!AI315*AI$5,0))))</f>
        <v>0</v>
      </c>
      <c r="AJ315" s="179">
        <f>IF($C315=$D$2,'FLETES (#) MAYO'!AJ315*AJ$2,IF($C315=$D$3,'FLETES (#) MAYO'!AJ315*AJ$3,IF($C315=$D$4,'FLETES (#) MAYO'!AJ315*AJ$4,IF($C315=$D$5,'FLETES (#) MAYO'!AJ315*AJ$5,0))))</f>
        <v>0</v>
      </c>
      <c r="AK315" s="179">
        <f>IF($C315=$D$2,'FLETES (#) MAYO'!AK315*AK$2,IF($C315=$D$3,'FLETES (#) MAYO'!AK315*AK$3,IF($C315=$D$4,'FLETES (#) MAYO'!AK315*AK$4,IF($C315=$D$5,'FLETES (#) MAYO'!AK315*AK$5,0))))</f>
        <v>0</v>
      </c>
      <c r="AL315" s="179">
        <f>IF($C315=$D$2,'FLETES (#) MAYO'!AL315*AL$2,IF($C315=$D$3,'FLETES (#) MAYO'!AL315*AL$3,IF($C315=$D$4,'FLETES (#) MAYO'!AL315*AL$4,IF($C315=$D$5,'FLETES (#) MAYO'!AL315*AL$5,0))))</f>
        <v>0</v>
      </c>
      <c r="AM315" s="179">
        <f>IF($C315=$D$2,'FLETES (#) MAYO'!AM315*AM$2,IF($C315=$D$3,'FLETES (#) MAYO'!AM315*AM$3,IF($C315=$D$4,'FLETES (#) MAYO'!AM315*AM$4,IF($C315=$D$5,'FLETES (#) MAYO'!AM315*AM$5,0))))</f>
        <v>0</v>
      </c>
    </row>
    <row r="316" spans="1:39">
      <c r="A316" s="141"/>
      <c r="B316" s="165"/>
      <c r="C316" s="165"/>
      <c r="D316" s="178">
        <f t="shared" si="0"/>
        <v>0</v>
      </c>
      <c r="E316" s="179">
        <f>IF($C316=$D$2,'FLETES (#) MAYO'!E316*E$2,IF($C316=$D$3,'FLETES (#) MAYO'!E316*E$3,IF($C316=$D$4,'FLETES (#) MAYO'!E316*E$4,IF($C316=$D$5,'FLETES (#) MAYO'!E316*E$5,0))))</f>
        <v>0</v>
      </c>
      <c r="F316" s="179">
        <f>IF($C316=$D$2,'FLETES (#) MAYO'!F316*F$2,IF($C316=$D$3,'FLETES (#) MAYO'!F316*F$3,IF($C316=$D$4,'FLETES (#) MAYO'!F316*F$4,IF($C316=$D$5,'FLETES (#) MAYO'!F316*F$5,0))))</f>
        <v>0</v>
      </c>
      <c r="G316" s="179">
        <f>IF($C316=$D$2,'FLETES (#) MAYO'!G316*G$2,IF($C316=$D$3,'FLETES (#) MAYO'!G316*G$3,IF($C316=$D$4,'FLETES (#) MAYO'!G316*G$4,IF($C316=$D$5,'FLETES (#) MAYO'!G316*G$5,0))))</f>
        <v>0</v>
      </c>
      <c r="H316" s="179">
        <f>IF($C316=$D$2,'FLETES (#) MAYO'!H316*H$2,IF($C316=$D$3,'FLETES (#) MAYO'!H316*H$3,IF($C316=$D$4,'FLETES (#) MAYO'!H316*H$4,IF($C316=$D$5,'FLETES (#) MAYO'!H316*H$5,0))))</f>
        <v>0</v>
      </c>
      <c r="I316" s="179">
        <f>IF($C316=$D$2,'FLETES (#) MAYO'!I316*I$2,IF($C316=$D$3,'FLETES (#) MAYO'!I316*I$3,IF($C316=$D$4,'FLETES (#) MAYO'!I316*I$4,IF($C316=$D$5,'FLETES (#) MAYO'!I316*I$5,0))))</f>
        <v>0</v>
      </c>
      <c r="J316" s="179">
        <f>IF($C316=$D$2,'FLETES (#) MAYO'!J316*J$2,IF($C316=$D$3,'FLETES (#) MAYO'!J316*J$3,IF($C316=$D$4,'FLETES (#) MAYO'!J316*J$4,IF($C316=$D$5,'FLETES (#) MAYO'!J316*J$5,0))))</f>
        <v>0</v>
      </c>
      <c r="K316" s="179">
        <f>IF($C316=$D$2,'FLETES (#) MAYO'!K316*K$2,IF($C316=$D$3,'FLETES (#) MAYO'!K316*K$3,IF($C316=$D$4,'FLETES (#) MAYO'!K316*K$4,IF($C316=$D$5,'FLETES (#) MAYO'!K316*K$5,0))))</f>
        <v>0</v>
      </c>
      <c r="L316" s="179">
        <f>IF($C316=$D$2,'FLETES (#) MAYO'!L316*L$2,IF($C316=$D$3,'FLETES (#) MAYO'!L316*L$3,IF($C316=$D$4,'FLETES (#) MAYO'!L316*L$4,IF($C316=$D$5,'FLETES (#) MAYO'!L316*L$5,0))))</f>
        <v>0</v>
      </c>
      <c r="M316" s="179">
        <f>IF($C316=$D$2,'FLETES (#) MAYO'!M316*M$2,IF($C316=$D$3,'FLETES (#) MAYO'!M316*M$3,IF($C316=$D$4,'FLETES (#) MAYO'!M316*M$4,IF($C316=$D$5,'FLETES (#) MAYO'!M316*M$5,0))))</f>
        <v>0</v>
      </c>
      <c r="N316" s="179">
        <f>IF($C316=$D$2,'FLETES (#) MAYO'!N316*N$2,IF($C316=$D$3,'FLETES (#) MAYO'!N316*N$3,IF($C316=$D$4,'FLETES (#) MAYO'!N316*N$4,IF($C316=$D$5,'FLETES (#) MAYO'!N316*N$5,0))))</f>
        <v>0</v>
      </c>
      <c r="O316" s="179">
        <f>IF($C316=$D$2,'FLETES (#) MAYO'!O316*O$2,IF($C316=$D$3,'FLETES (#) MAYO'!O316*O$3,IF($C316=$D$4,'FLETES (#) MAYO'!O316*O$4,IF($C316=$D$5,'FLETES (#) MAYO'!O316*O$5,0))))</f>
        <v>0</v>
      </c>
      <c r="P316" s="179">
        <f>IF($C316=$D$2,'FLETES (#) MAYO'!P316*P$2,IF($C316=$D$3,'FLETES (#) MAYO'!P316*P$3,IF($C316=$D$4,'FLETES (#) MAYO'!P316*P$4,IF($C316=$D$5,'FLETES (#) MAYO'!P316*P$5,0))))</f>
        <v>0</v>
      </c>
      <c r="Q316" s="179">
        <f>IF($C316=$D$2,'FLETES (#) MAYO'!Q316*Q$2,IF($C316=$D$3,'FLETES (#) MAYO'!Q316*Q$3,IF($C316=$D$4,'FLETES (#) MAYO'!Q316*Q$4,IF($C316=$D$5,'FLETES (#) MAYO'!Q316*Q$5,0))))</f>
        <v>0</v>
      </c>
      <c r="R316" s="179">
        <f>IF($C316=$D$2,'FLETES (#) MAYO'!R316*R$2,IF($C316=$D$3,'FLETES (#) MAYO'!R316*R$3,IF($C316=$D$4,'FLETES (#) MAYO'!R316*R$4,IF($C316=$D$5,'FLETES (#) MAYO'!R316*R$5,0))))</f>
        <v>0</v>
      </c>
      <c r="S316" s="179">
        <f>IF($C316=$D$2,'FLETES (#) MAYO'!S316*S$2,IF($C316=$D$3,'FLETES (#) MAYO'!S316*S$3,IF($C316=$D$4,'FLETES (#) MAYO'!S316*S$4,IF($C316=$D$5,'FLETES (#) MAYO'!S316*S$5,0))))</f>
        <v>0</v>
      </c>
      <c r="T316" s="179">
        <f>IF($C316=$D$2,'FLETES (#) MAYO'!T316*T$2,IF($C316=$D$3,'FLETES (#) MAYO'!T316*T$3,IF($C316=$D$4,'FLETES (#) MAYO'!T316*T$4,IF($C316=$D$5,'FLETES (#) MAYO'!T316*T$5,0))))</f>
        <v>0</v>
      </c>
      <c r="U316" s="179">
        <f>IF($C316=$D$2,'FLETES (#) MAYO'!U316*U$2,IF($C316=$D$3,'FLETES (#) MAYO'!U316*U$3,IF($C316=$D$4,'FLETES (#) MAYO'!U316*U$4,IF($C316=$D$5,'FLETES (#) MAYO'!U316*U$5,0))))</f>
        <v>0</v>
      </c>
      <c r="V316" s="179">
        <f>IF($C316=$D$2,'FLETES (#) MAYO'!V316*V$2,IF($C316=$D$3,'FLETES (#) MAYO'!V316*V$3,IF($C316=$D$4,'FLETES (#) MAYO'!V316*V$4,IF($C316=$D$5,'FLETES (#) MAYO'!V316*V$5,0))))</f>
        <v>0</v>
      </c>
      <c r="W316" s="179">
        <f>IF($C316=$D$2,'FLETES (#) MAYO'!W316*W$2,IF($C316=$D$3,'FLETES (#) MAYO'!W316*W$3,IF($C316=$D$4,'FLETES (#) MAYO'!W316*W$4,IF($C316=$D$5,'FLETES (#) MAYO'!W316*W$5,0))))</f>
        <v>0</v>
      </c>
      <c r="X316" s="179">
        <f>IF($C316=$D$2,'FLETES (#) MAYO'!X316*X$2,IF($C316=$D$3,'FLETES (#) MAYO'!X316*X$3,IF($C316=$D$4,'FLETES (#) MAYO'!X316*X$4,IF($C316=$D$5,'FLETES (#) MAYO'!X316*X$5,0))))</f>
        <v>0</v>
      </c>
      <c r="Y316" s="179">
        <f>IF($C316=$D$2,'FLETES (#) MAYO'!Y316*Y$2,IF($C316=$D$3,'FLETES (#) MAYO'!Y316*Y$3,IF($C316=$D$4,'FLETES (#) MAYO'!Y316*Y$4,IF($C316=$D$5,'FLETES (#) MAYO'!Y316*Y$5,0))))</f>
        <v>0</v>
      </c>
      <c r="Z316" s="179">
        <f>IF($C316=$D$2,'FLETES (#) MAYO'!Z316*Z$2,IF($C316=$D$3,'FLETES (#) MAYO'!Z316*Z$3,IF($C316=$D$4,'FLETES (#) MAYO'!Z316*Z$4,IF($C316=$D$5,'FLETES (#) MAYO'!Z316*Z$5,0))))</f>
        <v>0</v>
      </c>
      <c r="AA316" s="179">
        <f>IF($C316=$D$2,'FLETES (#) MAYO'!AA316*AA$2,IF($C316=$D$3,'FLETES (#) MAYO'!AA316*AA$3,IF($C316=$D$4,'FLETES (#) MAYO'!AA316*AA$4,IF($C316=$D$5,'FLETES (#) MAYO'!AA316*AA$5,0))))</f>
        <v>0</v>
      </c>
      <c r="AB316" s="179">
        <f>IF($C316=$D$2,'FLETES (#) MAYO'!AB316*AB$2,IF($C316=$D$3,'FLETES (#) MAYO'!AB316*AB$3,IF($C316=$D$4,'FLETES (#) MAYO'!AB316*AB$4,IF($C316=$D$5,'FLETES (#) MAYO'!AB316*AB$5,0))))</f>
        <v>0</v>
      </c>
      <c r="AC316" s="179">
        <f>IF($C316=$D$2,'FLETES (#) MAYO'!AC316*AC$2,IF($C316=$D$3,'FLETES (#) MAYO'!AC316*AC$3,IF($C316=$D$4,'FLETES (#) MAYO'!AC316*AC$4,IF($C316=$D$5,'FLETES (#) MAYO'!AC316*AC$5,0))))</f>
        <v>0</v>
      </c>
      <c r="AD316" s="179">
        <f>IF($C316=$D$2,'FLETES (#) MAYO'!AD316*AD$2,IF($C316=$D$3,'FLETES (#) MAYO'!AD316*AD$3,IF($C316=$D$4,'FLETES (#) MAYO'!AD316*AD$4,IF($C316=$D$5,'FLETES (#) MAYO'!AD316*AD$5,0))))</f>
        <v>0</v>
      </c>
      <c r="AE316" s="179">
        <f>IF($C316=$D$2,'FLETES (#) MAYO'!AE316*AE$2,IF($C316=$D$3,'FLETES (#) MAYO'!AE316*AE$3,IF($C316=$D$4,'FLETES (#) MAYO'!AE316*AE$4,IF($C316=$D$5,'FLETES (#) MAYO'!AE316*AE$5,0))))</f>
        <v>0</v>
      </c>
      <c r="AF316" s="179">
        <f>IF($C316=$D$2,'FLETES (#) MAYO'!AF316*AF$2,IF($C316=$D$3,'FLETES (#) MAYO'!AF316*AF$3,IF($C316=$D$4,'FLETES (#) MAYO'!AF316*AF$4,IF($C316=$D$5,'FLETES (#) MAYO'!AF316*AF$5,0))))</f>
        <v>0</v>
      </c>
      <c r="AG316" s="179">
        <f>IF($C316=$D$2,'FLETES (#) MAYO'!AG316*AG$2,IF($C316=$D$3,'FLETES (#) MAYO'!AG316*AG$3,IF($C316=$D$4,'FLETES (#) MAYO'!AG316*AG$4,IF($C316=$D$5,'FLETES (#) MAYO'!AG316*AG$5,0))))</f>
        <v>0</v>
      </c>
      <c r="AH316" s="179">
        <f>IF($C316=$D$2,'FLETES (#) MAYO'!AH316*AH$2,IF($C316=$D$3,'FLETES (#) MAYO'!AH316*AH$3,IF($C316=$D$4,'FLETES (#) MAYO'!AH316*AH$4,IF($C316=$D$5,'FLETES (#) MAYO'!AH316*AH$5,0))))</f>
        <v>0</v>
      </c>
      <c r="AI316" s="179">
        <f>IF($C316=$D$2,'FLETES (#) MAYO'!AI316*AI$2,IF($C316=$D$3,'FLETES (#) MAYO'!AI316*AI$3,IF($C316=$D$4,'FLETES (#) MAYO'!AI316*AI$4,IF($C316=$D$5,'FLETES (#) MAYO'!AI316*AI$5,0))))</f>
        <v>0</v>
      </c>
      <c r="AJ316" s="179">
        <f>IF($C316=$D$2,'FLETES (#) MAYO'!AJ316*AJ$2,IF($C316=$D$3,'FLETES (#) MAYO'!AJ316*AJ$3,IF($C316=$D$4,'FLETES (#) MAYO'!AJ316*AJ$4,IF($C316=$D$5,'FLETES (#) MAYO'!AJ316*AJ$5,0))))</f>
        <v>0</v>
      </c>
      <c r="AK316" s="179">
        <f>IF($C316=$D$2,'FLETES (#) MAYO'!AK316*AK$2,IF($C316=$D$3,'FLETES (#) MAYO'!AK316*AK$3,IF($C316=$D$4,'FLETES (#) MAYO'!AK316*AK$4,IF($C316=$D$5,'FLETES (#) MAYO'!AK316*AK$5,0))))</f>
        <v>0</v>
      </c>
      <c r="AL316" s="179">
        <f>IF($C316=$D$2,'FLETES (#) MAYO'!AL316*AL$2,IF($C316=$D$3,'FLETES (#) MAYO'!AL316*AL$3,IF($C316=$D$4,'FLETES (#) MAYO'!AL316*AL$4,IF($C316=$D$5,'FLETES (#) MAYO'!AL316*AL$5,0))))</f>
        <v>0</v>
      </c>
      <c r="AM316" s="179">
        <f>IF($C316=$D$2,'FLETES (#) MAYO'!AM316*AM$2,IF($C316=$D$3,'FLETES (#) MAYO'!AM316*AM$3,IF($C316=$D$4,'FLETES (#) MAYO'!AM316*AM$4,IF($C316=$D$5,'FLETES (#) MAYO'!AM316*AM$5,0))))</f>
        <v>0</v>
      </c>
    </row>
    <row r="317" spans="1:39">
      <c r="A317" s="141"/>
      <c r="B317" s="165"/>
      <c r="C317" s="165"/>
      <c r="D317" s="178">
        <f t="shared" si="0"/>
        <v>0</v>
      </c>
      <c r="E317" s="179">
        <f>IF($C317=$D$2,'FLETES (#) MAYO'!E317*E$2,IF($C317=$D$3,'FLETES (#) MAYO'!E317*E$3,IF($C317=$D$4,'FLETES (#) MAYO'!E317*E$4,IF($C317=$D$5,'FLETES (#) MAYO'!E317*E$5,0))))</f>
        <v>0</v>
      </c>
      <c r="F317" s="179">
        <f>IF($C317=$D$2,'FLETES (#) MAYO'!F317*F$2,IF($C317=$D$3,'FLETES (#) MAYO'!F317*F$3,IF($C317=$D$4,'FLETES (#) MAYO'!F317*F$4,IF($C317=$D$5,'FLETES (#) MAYO'!F317*F$5,0))))</f>
        <v>0</v>
      </c>
      <c r="G317" s="179">
        <f>IF($C317=$D$2,'FLETES (#) MAYO'!G317*G$2,IF($C317=$D$3,'FLETES (#) MAYO'!G317*G$3,IF($C317=$D$4,'FLETES (#) MAYO'!G317*G$4,IF($C317=$D$5,'FLETES (#) MAYO'!G317*G$5,0))))</f>
        <v>0</v>
      </c>
      <c r="H317" s="179">
        <f>IF($C317=$D$2,'FLETES (#) MAYO'!H317*H$2,IF($C317=$D$3,'FLETES (#) MAYO'!H317*H$3,IF($C317=$D$4,'FLETES (#) MAYO'!H317*H$4,IF($C317=$D$5,'FLETES (#) MAYO'!H317*H$5,0))))</f>
        <v>0</v>
      </c>
      <c r="I317" s="179">
        <f>IF($C317=$D$2,'FLETES (#) MAYO'!I317*I$2,IF($C317=$D$3,'FLETES (#) MAYO'!I317*I$3,IF($C317=$D$4,'FLETES (#) MAYO'!I317*I$4,IF($C317=$D$5,'FLETES (#) MAYO'!I317*I$5,0))))</f>
        <v>0</v>
      </c>
      <c r="J317" s="179">
        <f>IF($C317=$D$2,'FLETES (#) MAYO'!J317*J$2,IF($C317=$D$3,'FLETES (#) MAYO'!J317*J$3,IF($C317=$D$4,'FLETES (#) MAYO'!J317*J$4,IF($C317=$D$5,'FLETES (#) MAYO'!J317*J$5,0))))</f>
        <v>0</v>
      </c>
      <c r="K317" s="179">
        <f>IF($C317=$D$2,'FLETES (#) MAYO'!K317*K$2,IF($C317=$D$3,'FLETES (#) MAYO'!K317*K$3,IF($C317=$D$4,'FLETES (#) MAYO'!K317*K$4,IF($C317=$D$5,'FLETES (#) MAYO'!K317*K$5,0))))</f>
        <v>0</v>
      </c>
      <c r="L317" s="179">
        <f>IF($C317=$D$2,'FLETES (#) MAYO'!L317*L$2,IF($C317=$D$3,'FLETES (#) MAYO'!L317*L$3,IF($C317=$D$4,'FLETES (#) MAYO'!L317*L$4,IF($C317=$D$5,'FLETES (#) MAYO'!L317*L$5,0))))</f>
        <v>0</v>
      </c>
      <c r="M317" s="179">
        <f>IF($C317=$D$2,'FLETES (#) MAYO'!M317*M$2,IF($C317=$D$3,'FLETES (#) MAYO'!M317*M$3,IF($C317=$D$4,'FLETES (#) MAYO'!M317*M$4,IF($C317=$D$5,'FLETES (#) MAYO'!M317*M$5,0))))</f>
        <v>0</v>
      </c>
      <c r="N317" s="179">
        <f>IF($C317=$D$2,'FLETES (#) MAYO'!N317*N$2,IF($C317=$D$3,'FLETES (#) MAYO'!N317*N$3,IF($C317=$D$4,'FLETES (#) MAYO'!N317*N$4,IF($C317=$D$5,'FLETES (#) MAYO'!N317*N$5,0))))</f>
        <v>0</v>
      </c>
      <c r="O317" s="179">
        <f>IF($C317=$D$2,'FLETES (#) MAYO'!O317*O$2,IF($C317=$D$3,'FLETES (#) MAYO'!O317*O$3,IF($C317=$D$4,'FLETES (#) MAYO'!O317*O$4,IF($C317=$D$5,'FLETES (#) MAYO'!O317*O$5,0))))</f>
        <v>0</v>
      </c>
      <c r="P317" s="179">
        <f>IF($C317=$D$2,'FLETES (#) MAYO'!P317*P$2,IF($C317=$D$3,'FLETES (#) MAYO'!P317*P$3,IF($C317=$D$4,'FLETES (#) MAYO'!P317*P$4,IF($C317=$D$5,'FLETES (#) MAYO'!P317*P$5,0))))</f>
        <v>0</v>
      </c>
      <c r="Q317" s="179">
        <f>IF($C317=$D$2,'FLETES (#) MAYO'!Q317*Q$2,IF($C317=$D$3,'FLETES (#) MAYO'!Q317*Q$3,IF($C317=$D$4,'FLETES (#) MAYO'!Q317*Q$4,IF($C317=$D$5,'FLETES (#) MAYO'!Q317*Q$5,0))))</f>
        <v>0</v>
      </c>
      <c r="R317" s="179">
        <f>IF($C317=$D$2,'FLETES (#) MAYO'!R317*R$2,IF($C317=$D$3,'FLETES (#) MAYO'!R317*R$3,IF($C317=$D$4,'FLETES (#) MAYO'!R317*R$4,IF($C317=$D$5,'FLETES (#) MAYO'!R317*R$5,0))))</f>
        <v>0</v>
      </c>
      <c r="S317" s="179">
        <f>IF($C317=$D$2,'FLETES (#) MAYO'!S317*S$2,IF($C317=$D$3,'FLETES (#) MAYO'!S317*S$3,IF($C317=$D$4,'FLETES (#) MAYO'!S317*S$4,IF($C317=$D$5,'FLETES (#) MAYO'!S317*S$5,0))))</f>
        <v>0</v>
      </c>
      <c r="T317" s="179">
        <f>IF($C317=$D$2,'FLETES (#) MAYO'!T317*T$2,IF($C317=$D$3,'FLETES (#) MAYO'!T317*T$3,IF($C317=$D$4,'FLETES (#) MAYO'!T317*T$4,IF($C317=$D$5,'FLETES (#) MAYO'!T317*T$5,0))))</f>
        <v>0</v>
      </c>
      <c r="U317" s="179">
        <f>IF($C317=$D$2,'FLETES (#) MAYO'!U317*U$2,IF($C317=$D$3,'FLETES (#) MAYO'!U317*U$3,IF($C317=$D$4,'FLETES (#) MAYO'!U317*U$4,IF($C317=$D$5,'FLETES (#) MAYO'!U317*U$5,0))))</f>
        <v>0</v>
      </c>
      <c r="V317" s="179">
        <f>IF($C317=$D$2,'FLETES (#) MAYO'!V317*V$2,IF($C317=$D$3,'FLETES (#) MAYO'!V317*V$3,IF($C317=$D$4,'FLETES (#) MAYO'!V317*V$4,IF($C317=$D$5,'FLETES (#) MAYO'!V317*V$5,0))))</f>
        <v>0</v>
      </c>
      <c r="W317" s="179">
        <f>IF($C317=$D$2,'FLETES (#) MAYO'!W317*W$2,IF($C317=$D$3,'FLETES (#) MAYO'!W317*W$3,IF($C317=$D$4,'FLETES (#) MAYO'!W317*W$4,IF($C317=$D$5,'FLETES (#) MAYO'!W317*W$5,0))))</f>
        <v>0</v>
      </c>
      <c r="X317" s="179">
        <f>IF($C317=$D$2,'FLETES (#) MAYO'!X317*X$2,IF($C317=$D$3,'FLETES (#) MAYO'!X317*X$3,IF($C317=$D$4,'FLETES (#) MAYO'!X317*X$4,IF($C317=$D$5,'FLETES (#) MAYO'!X317*X$5,0))))</f>
        <v>0</v>
      </c>
      <c r="Y317" s="179">
        <f>IF($C317=$D$2,'FLETES (#) MAYO'!Y317*Y$2,IF($C317=$D$3,'FLETES (#) MAYO'!Y317*Y$3,IF($C317=$D$4,'FLETES (#) MAYO'!Y317*Y$4,IF($C317=$D$5,'FLETES (#) MAYO'!Y317*Y$5,0))))</f>
        <v>0</v>
      </c>
      <c r="Z317" s="179">
        <f>IF($C317=$D$2,'FLETES (#) MAYO'!Z317*Z$2,IF($C317=$D$3,'FLETES (#) MAYO'!Z317*Z$3,IF($C317=$D$4,'FLETES (#) MAYO'!Z317*Z$4,IF($C317=$D$5,'FLETES (#) MAYO'!Z317*Z$5,0))))</f>
        <v>0</v>
      </c>
      <c r="AA317" s="179">
        <f>IF($C317=$D$2,'FLETES (#) MAYO'!AA317*AA$2,IF($C317=$D$3,'FLETES (#) MAYO'!AA317*AA$3,IF($C317=$D$4,'FLETES (#) MAYO'!AA317*AA$4,IF($C317=$D$5,'FLETES (#) MAYO'!AA317*AA$5,0))))</f>
        <v>0</v>
      </c>
      <c r="AB317" s="179">
        <f>IF($C317=$D$2,'FLETES (#) MAYO'!AB317*AB$2,IF($C317=$D$3,'FLETES (#) MAYO'!AB317*AB$3,IF($C317=$D$4,'FLETES (#) MAYO'!AB317*AB$4,IF($C317=$D$5,'FLETES (#) MAYO'!AB317*AB$5,0))))</f>
        <v>0</v>
      </c>
      <c r="AC317" s="179">
        <f>IF($C317=$D$2,'FLETES (#) MAYO'!AC317*AC$2,IF($C317=$D$3,'FLETES (#) MAYO'!AC317*AC$3,IF($C317=$D$4,'FLETES (#) MAYO'!AC317*AC$4,IF($C317=$D$5,'FLETES (#) MAYO'!AC317*AC$5,0))))</f>
        <v>0</v>
      </c>
      <c r="AD317" s="179">
        <f>IF($C317=$D$2,'FLETES (#) MAYO'!AD317*AD$2,IF($C317=$D$3,'FLETES (#) MAYO'!AD317*AD$3,IF($C317=$D$4,'FLETES (#) MAYO'!AD317*AD$4,IF($C317=$D$5,'FLETES (#) MAYO'!AD317*AD$5,0))))</f>
        <v>0</v>
      </c>
      <c r="AE317" s="179">
        <f>IF($C317=$D$2,'FLETES (#) MAYO'!AE317*AE$2,IF($C317=$D$3,'FLETES (#) MAYO'!AE317*AE$3,IF($C317=$D$4,'FLETES (#) MAYO'!AE317*AE$4,IF($C317=$D$5,'FLETES (#) MAYO'!AE317*AE$5,0))))</f>
        <v>0</v>
      </c>
      <c r="AF317" s="179">
        <f>IF($C317=$D$2,'FLETES (#) MAYO'!AF317*AF$2,IF($C317=$D$3,'FLETES (#) MAYO'!AF317*AF$3,IF($C317=$D$4,'FLETES (#) MAYO'!AF317*AF$4,IF($C317=$D$5,'FLETES (#) MAYO'!AF317*AF$5,0))))</f>
        <v>0</v>
      </c>
      <c r="AG317" s="179">
        <f>IF($C317=$D$2,'FLETES (#) MAYO'!AG317*AG$2,IF($C317=$D$3,'FLETES (#) MAYO'!AG317*AG$3,IF($C317=$D$4,'FLETES (#) MAYO'!AG317*AG$4,IF($C317=$D$5,'FLETES (#) MAYO'!AG317*AG$5,0))))</f>
        <v>0</v>
      </c>
      <c r="AH317" s="179">
        <f>IF($C317=$D$2,'FLETES (#) MAYO'!AH317*AH$2,IF($C317=$D$3,'FLETES (#) MAYO'!AH317*AH$3,IF($C317=$D$4,'FLETES (#) MAYO'!AH317*AH$4,IF($C317=$D$5,'FLETES (#) MAYO'!AH317*AH$5,0))))</f>
        <v>0</v>
      </c>
      <c r="AI317" s="179">
        <f>IF($C317=$D$2,'FLETES (#) MAYO'!AI317*AI$2,IF($C317=$D$3,'FLETES (#) MAYO'!AI317*AI$3,IF($C317=$D$4,'FLETES (#) MAYO'!AI317*AI$4,IF($C317=$D$5,'FLETES (#) MAYO'!AI317*AI$5,0))))</f>
        <v>0</v>
      </c>
      <c r="AJ317" s="179">
        <f>IF($C317=$D$2,'FLETES (#) MAYO'!AJ317*AJ$2,IF($C317=$D$3,'FLETES (#) MAYO'!AJ317*AJ$3,IF($C317=$D$4,'FLETES (#) MAYO'!AJ317*AJ$4,IF($C317=$D$5,'FLETES (#) MAYO'!AJ317*AJ$5,0))))</f>
        <v>0</v>
      </c>
      <c r="AK317" s="179">
        <f>IF($C317=$D$2,'FLETES (#) MAYO'!AK317*AK$2,IF($C317=$D$3,'FLETES (#) MAYO'!AK317*AK$3,IF($C317=$D$4,'FLETES (#) MAYO'!AK317*AK$4,IF($C317=$D$5,'FLETES (#) MAYO'!AK317*AK$5,0))))</f>
        <v>0</v>
      </c>
      <c r="AL317" s="179">
        <f>IF($C317=$D$2,'FLETES (#) MAYO'!AL317*AL$2,IF($C317=$D$3,'FLETES (#) MAYO'!AL317*AL$3,IF($C317=$D$4,'FLETES (#) MAYO'!AL317*AL$4,IF($C317=$D$5,'FLETES (#) MAYO'!AL317*AL$5,0))))</f>
        <v>0</v>
      </c>
      <c r="AM317" s="179">
        <f>IF($C317=$D$2,'FLETES (#) MAYO'!AM317*AM$2,IF($C317=$D$3,'FLETES (#) MAYO'!AM317*AM$3,IF($C317=$D$4,'FLETES (#) MAYO'!AM317*AM$4,IF($C317=$D$5,'FLETES (#) MAYO'!AM317*AM$5,0))))</f>
        <v>0</v>
      </c>
    </row>
    <row r="318" spans="1:39">
      <c r="A318" s="141"/>
      <c r="B318" s="165"/>
      <c r="C318" s="165"/>
      <c r="D318" s="178">
        <f t="shared" si="0"/>
        <v>0</v>
      </c>
      <c r="E318" s="179">
        <f>IF($C318=$D$2,'FLETES (#) MAYO'!E318*E$2,IF($C318=$D$3,'FLETES (#) MAYO'!E318*E$3,IF($C318=$D$4,'FLETES (#) MAYO'!E318*E$4,IF($C318=$D$5,'FLETES (#) MAYO'!E318*E$5,0))))</f>
        <v>0</v>
      </c>
      <c r="F318" s="179">
        <f>IF($C318=$D$2,'FLETES (#) MAYO'!F318*F$2,IF($C318=$D$3,'FLETES (#) MAYO'!F318*F$3,IF($C318=$D$4,'FLETES (#) MAYO'!F318*F$4,IF($C318=$D$5,'FLETES (#) MAYO'!F318*F$5,0))))</f>
        <v>0</v>
      </c>
      <c r="G318" s="179">
        <f>IF($C318=$D$2,'FLETES (#) MAYO'!G318*G$2,IF($C318=$D$3,'FLETES (#) MAYO'!G318*G$3,IF($C318=$D$4,'FLETES (#) MAYO'!G318*G$4,IF($C318=$D$5,'FLETES (#) MAYO'!G318*G$5,0))))</f>
        <v>0</v>
      </c>
      <c r="H318" s="179">
        <f>IF($C318=$D$2,'FLETES (#) MAYO'!H318*H$2,IF($C318=$D$3,'FLETES (#) MAYO'!H318*H$3,IF($C318=$D$4,'FLETES (#) MAYO'!H318*H$4,IF($C318=$D$5,'FLETES (#) MAYO'!H318*H$5,0))))</f>
        <v>0</v>
      </c>
      <c r="I318" s="179">
        <f>IF($C318=$D$2,'FLETES (#) MAYO'!I318*I$2,IF($C318=$D$3,'FLETES (#) MAYO'!I318*I$3,IF($C318=$D$4,'FLETES (#) MAYO'!I318*I$4,IF($C318=$D$5,'FLETES (#) MAYO'!I318*I$5,0))))</f>
        <v>0</v>
      </c>
      <c r="J318" s="179">
        <f>IF($C318=$D$2,'FLETES (#) MAYO'!J318*J$2,IF($C318=$D$3,'FLETES (#) MAYO'!J318*J$3,IF($C318=$D$4,'FLETES (#) MAYO'!J318*J$4,IF($C318=$D$5,'FLETES (#) MAYO'!J318*J$5,0))))</f>
        <v>0</v>
      </c>
      <c r="K318" s="179">
        <f>IF($C318=$D$2,'FLETES (#) MAYO'!K318*K$2,IF($C318=$D$3,'FLETES (#) MAYO'!K318*K$3,IF($C318=$D$4,'FLETES (#) MAYO'!K318*K$4,IF($C318=$D$5,'FLETES (#) MAYO'!K318*K$5,0))))</f>
        <v>0</v>
      </c>
      <c r="L318" s="179">
        <f>IF($C318=$D$2,'FLETES (#) MAYO'!L318*L$2,IF($C318=$D$3,'FLETES (#) MAYO'!L318*L$3,IF($C318=$D$4,'FLETES (#) MAYO'!L318*L$4,IF($C318=$D$5,'FLETES (#) MAYO'!L318*L$5,0))))</f>
        <v>0</v>
      </c>
      <c r="M318" s="179">
        <f>IF($C318=$D$2,'FLETES (#) MAYO'!M318*M$2,IF($C318=$D$3,'FLETES (#) MAYO'!M318*M$3,IF($C318=$D$4,'FLETES (#) MAYO'!M318*M$4,IF($C318=$D$5,'FLETES (#) MAYO'!M318*M$5,0))))</f>
        <v>0</v>
      </c>
      <c r="N318" s="179">
        <f>IF($C318=$D$2,'FLETES (#) MAYO'!N318*N$2,IF($C318=$D$3,'FLETES (#) MAYO'!N318*N$3,IF($C318=$D$4,'FLETES (#) MAYO'!N318*N$4,IF($C318=$D$5,'FLETES (#) MAYO'!N318*N$5,0))))</f>
        <v>0</v>
      </c>
      <c r="O318" s="179">
        <f>IF($C318=$D$2,'FLETES (#) MAYO'!O318*O$2,IF($C318=$D$3,'FLETES (#) MAYO'!O318*O$3,IF($C318=$D$4,'FLETES (#) MAYO'!O318*O$4,IF($C318=$D$5,'FLETES (#) MAYO'!O318*O$5,0))))</f>
        <v>0</v>
      </c>
      <c r="P318" s="179">
        <f>IF($C318=$D$2,'FLETES (#) MAYO'!P318*P$2,IF($C318=$D$3,'FLETES (#) MAYO'!P318*P$3,IF($C318=$D$4,'FLETES (#) MAYO'!P318*P$4,IF($C318=$D$5,'FLETES (#) MAYO'!P318*P$5,0))))</f>
        <v>0</v>
      </c>
      <c r="Q318" s="179">
        <f>IF($C318=$D$2,'FLETES (#) MAYO'!Q318*Q$2,IF($C318=$D$3,'FLETES (#) MAYO'!Q318*Q$3,IF($C318=$D$4,'FLETES (#) MAYO'!Q318*Q$4,IF($C318=$D$5,'FLETES (#) MAYO'!Q318*Q$5,0))))</f>
        <v>0</v>
      </c>
      <c r="R318" s="179">
        <f>IF($C318=$D$2,'FLETES (#) MAYO'!R318*R$2,IF($C318=$D$3,'FLETES (#) MAYO'!R318*R$3,IF($C318=$D$4,'FLETES (#) MAYO'!R318*R$4,IF($C318=$D$5,'FLETES (#) MAYO'!R318*R$5,0))))</f>
        <v>0</v>
      </c>
      <c r="S318" s="179">
        <f>IF($C318=$D$2,'FLETES (#) MAYO'!S318*S$2,IF($C318=$D$3,'FLETES (#) MAYO'!S318*S$3,IF($C318=$D$4,'FLETES (#) MAYO'!S318*S$4,IF($C318=$D$5,'FLETES (#) MAYO'!S318*S$5,0))))</f>
        <v>0</v>
      </c>
      <c r="T318" s="179">
        <f>IF($C318=$D$2,'FLETES (#) MAYO'!T318*T$2,IF($C318=$D$3,'FLETES (#) MAYO'!T318*T$3,IF($C318=$D$4,'FLETES (#) MAYO'!T318*T$4,IF($C318=$D$5,'FLETES (#) MAYO'!T318*T$5,0))))</f>
        <v>0</v>
      </c>
      <c r="U318" s="179">
        <f>IF($C318=$D$2,'FLETES (#) MAYO'!U318*U$2,IF($C318=$D$3,'FLETES (#) MAYO'!U318*U$3,IF($C318=$D$4,'FLETES (#) MAYO'!U318*U$4,IF($C318=$D$5,'FLETES (#) MAYO'!U318*U$5,0))))</f>
        <v>0</v>
      </c>
      <c r="V318" s="179">
        <f>IF($C318=$D$2,'FLETES (#) MAYO'!V318*V$2,IF($C318=$D$3,'FLETES (#) MAYO'!V318*V$3,IF($C318=$D$4,'FLETES (#) MAYO'!V318*V$4,IF($C318=$D$5,'FLETES (#) MAYO'!V318*V$5,0))))</f>
        <v>0</v>
      </c>
      <c r="W318" s="179">
        <f>IF($C318=$D$2,'FLETES (#) MAYO'!W318*W$2,IF($C318=$D$3,'FLETES (#) MAYO'!W318*W$3,IF($C318=$D$4,'FLETES (#) MAYO'!W318*W$4,IF($C318=$D$5,'FLETES (#) MAYO'!W318*W$5,0))))</f>
        <v>0</v>
      </c>
      <c r="X318" s="179">
        <f>IF($C318=$D$2,'FLETES (#) MAYO'!X318*X$2,IF($C318=$D$3,'FLETES (#) MAYO'!X318*X$3,IF($C318=$D$4,'FLETES (#) MAYO'!X318*X$4,IF($C318=$D$5,'FLETES (#) MAYO'!X318*X$5,0))))</f>
        <v>0</v>
      </c>
      <c r="Y318" s="179">
        <f>IF($C318=$D$2,'FLETES (#) MAYO'!Y318*Y$2,IF($C318=$D$3,'FLETES (#) MAYO'!Y318*Y$3,IF($C318=$D$4,'FLETES (#) MAYO'!Y318*Y$4,IF($C318=$D$5,'FLETES (#) MAYO'!Y318*Y$5,0))))</f>
        <v>0</v>
      </c>
      <c r="Z318" s="179">
        <f>IF($C318=$D$2,'FLETES (#) MAYO'!Z318*Z$2,IF($C318=$D$3,'FLETES (#) MAYO'!Z318*Z$3,IF($C318=$D$4,'FLETES (#) MAYO'!Z318*Z$4,IF($C318=$D$5,'FLETES (#) MAYO'!Z318*Z$5,0))))</f>
        <v>0</v>
      </c>
      <c r="AA318" s="179">
        <f>IF($C318=$D$2,'FLETES (#) MAYO'!AA318*AA$2,IF($C318=$D$3,'FLETES (#) MAYO'!AA318*AA$3,IF($C318=$D$4,'FLETES (#) MAYO'!AA318*AA$4,IF($C318=$D$5,'FLETES (#) MAYO'!AA318*AA$5,0))))</f>
        <v>0</v>
      </c>
      <c r="AB318" s="179">
        <f>IF($C318=$D$2,'FLETES (#) MAYO'!AB318*AB$2,IF($C318=$D$3,'FLETES (#) MAYO'!AB318*AB$3,IF($C318=$D$4,'FLETES (#) MAYO'!AB318*AB$4,IF($C318=$D$5,'FLETES (#) MAYO'!AB318*AB$5,0))))</f>
        <v>0</v>
      </c>
      <c r="AC318" s="179">
        <f>IF($C318=$D$2,'FLETES (#) MAYO'!AC318*AC$2,IF($C318=$D$3,'FLETES (#) MAYO'!AC318*AC$3,IF($C318=$D$4,'FLETES (#) MAYO'!AC318*AC$4,IF($C318=$D$5,'FLETES (#) MAYO'!AC318*AC$5,0))))</f>
        <v>0</v>
      </c>
      <c r="AD318" s="179">
        <f>IF($C318=$D$2,'FLETES (#) MAYO'!AD318*AD$2,IF($C318=$D$3,'FLETES (#) MAYO'!AD318*AD$3,IF($C318=$D$4,'FLETES (#) MAYO'!AD318*AD$4,IF($C318=$D$5,'FLETES (#) MAYO'!AD318*AD$5,0))))</f>
        <v>0</v>
      </c>
      <c r="AE318" s="179">
        <f>IF($C318=$D$2,'FLETES (#) MAYO'!AE318*AE$2,IF($C318=$D$3,'FLETES (#) MAYO'!AE318*AE$3,IF($C318=$D$4,'FLETES (#) MAYO'!AE318*AE$4,IF($C318=$D$5,'FLETES (#) MAYO'!AE318*AE$5,0))))</f>
        <v>0</v>
      </c>
      <c r="AF318" s="179">
        <f>IF($C318=$D$2,'FLETES (#) MAYO'!AF318*AF$2,IF($C318=$D$3,'FLETES (#) MAYO'!AF318*AF$3,IF($C318=$D$4,'FLETES (#) MAYO'!AF318*AF$4,IF($C318=$D$5,'FLETES (#) MAYO'!AF318*AF$5,0))))</f>
        <v>0</v>
      </c>
      <c r="AG318" s="179">
        <f>IF($C318=$D$2,'FLETES (#) MAYO'!AG318*AG$2,IF($C318=$D$3,'FLETES (#) MAYO'!AG318*AG$3,IF($C318=$D$4,'FLETES (#) MAYO'!AG318*AG$4,IF($C318=$D$5,'FLETES (#) MAYO'!AG318*AG$5,0))))</f>
        <v>0</v>
      </c>
      <c r="AH318" s="179">
        <f>IF($C318=$D$2,'FLETES (#) MAYO'!AH318*AH$2,IF($C318=$D$3,'FLETES (#) MAYO'!AH318*AH$3,IF($C318=$D$4,'FLETES (#) MAYO'!AH318*AH$4,IF($C318=$D$5,'FLETES (#) MAYO'!AH318*AH$5,0))))</f>
        <v>0</v>
      </c>
      <c r="AI318" s="179">
        <f>IF($C318=$D$2,'FLETES (#) MAYO'!AI318*AI$2,IF($C318=$D$3,'FLETES (#) MAYO'!AI318*AI$3,IF($C318=$D$4,'FLETES (#) MAYO'!AI318*AI$4,IF($C318=$D$5,'FLETES (#) MAYO'!AI318*AI$5,0))))</f>
        <v>0</v>
      </c>
      <c r="AJ318" s="179">
        <f>IF($C318=$D$2,'FLETES (#) MAYO'!AJ318*AJ$2,IF($C318=$D$3,'FLETES (#) MAYO'!AJ318*AJ$3,IF($C318=$D$4,'FLETES (#) MAYO'!AJ318*AJ$4,IF($C318=$D$5,'FLETES (#) MAYO'!AJ318*AJ$5,0))))</f>
        <v>0</v>
      </c>
      <c r="AK318" s="179">
        <f>IF($C318=$D$2,'FLETES (#) MAYO'!AK318*AK$2,IF($C318=$D$3,'FLETES (#) MAYO'!AK318*AK$3,IF($C318=$D$4,'FLETES (#) MAYO'!AK318*AK$4,IF($C318=$D$5,'FLETES (#) MAYO'!AK318*AK$5,0))))</f>
        <v>0</v>
      </c>
      <c r="AL318" s="179">
        <f>IF($C318=$D$2,'FLETES (#) MAYO'!AL318*AL$2,IF($C318=$D$3,'FLETES (#) MAYO'!AL318*AL$3,IF($C318=$D$4,'FLETES (#) MAYO'!AL318*AL$4,IF($C318=$D$5,'FLETES (#) MAYO'!AL318*AL$5,0))))</f>
        <v>0</v>
      </c>
      <c r="AM318" s="179">
        <f>IF($C318=$D$2,'FLETES (#) MAYO'!AM318*AM$2,IF($C318=$D$3,'FLETES (#) MAYO'!AM318*AM$3,IF($C318=$D$4,'FLETES (#) MAYO'!AM318*AM$4,IF($C318=$D$5,'FLETES (#) MAYO'!AM318*AM$5,0))))</f>
        <v>0</v>
      </c>
    </row>
    <row r="319" spans="1:39">
      <c r="A319" s="141"/>
      <c r="B319" s="165"/>
      <c r="C319" s="165"/>
      <c r="D319" s="178">
        <f t="shared" si="0"/>
        <v>0</v>
      </c>
      <c r="E319" s="179">
        <f>IF($C319=$D$2,'FLETES (#) MAYO'!E319*E$2,IF($C319=$D$3,'FLETES (#) MAYO'!E319*E$3,IF($C319=$D$4,'FLETES (#) MAYO'!E319*E$4,IF($C319=$D$5,'FLETES (#) MAYO'!E319*E$5,0))))</f>
        <v>0</v>
      </c>
      <c r="F319" s="179">
        <f>IF($C319=$D$2,'FLETES (#) MAYO'!F319*F$2,IF($C319=$D$3,'FLETES (#) MAYO'!F319*F$3,IF($C319=$D$4,'FLETES (#) MAYO'!F319*F$4,IF($C319=$D$5,'FLETES (#) MAYO'!F319*F$5,0))))</f>
        <v>0</v>
      </c>
      <c r="G319" s="179">
        <f>IF($C319=$D$2,'FLETES (#) MAYO'!G319*G$2,IF($C319=$D$3,'FLETES (#) MAYO'!G319*G$3,IF($C319=$D$4,'FLETES (#) MAYO'!G319*G$4,IF($C319=$D$5,'FLETES (#) MAYO'!G319*G$5,0))))</f>
        <v>0</v>
      </c>
      <c r="H319" s="179">
        <f>IF($C319=$D$2,'FLETES (#) MAYO'!H319*H$2,IF($C319=$D$3,'FLETES (#) MAYO'!H319*H$3,IF($C319=$D$4,'FLETES (#) MAYO'!H319*H$4,IF($C319=$D$5,'FLETES (#) MAYO'!H319*H$5,0))))</f>
        <v>0</v>
      </c>
      <c r="I319" s="179">
        <f>IF($C319=$D$2,'FLETES (#) MAYO'!I319*I$2,IF($C319=$D$3,'FLETES (#) MAYO'!I319*I$3,IF($C319=$D$4,'FLETES (#) MAYO'!I319*I$4,IF($C319=$D$5,'FLETES (#) MAYO'!I319*I$5,0))))</f>
        <v>0</v>
      </c>
      <c r="J319" s="179">
        <f>IF($C319=$D$2,'FLETES (#) MAYO'!J319*J$2,IF($C319=$D$3,'FLETES (#) MAYO'!J319*J$3,IF($C319=$D$4,'FLETES (#) MAYO'!J319*J$4,IF($C319=$D$5,'FLETES (#) MAYO'!J319*J$5,0))))</f>
        <v>0</v>
      </c>
      <c r="K319" s="179">
        <f>IF($C319=$D$2,'FLETES (#) MAYO'!K319*K$2,IF($C319=$D$3,'FLETES (#) MAYO'!K319*K$3,IF($C319=$D$4,'FLETES (#) MAYO'!K319*K$4,IF($C319=$D$5,'FLETES (#) MAYO'!K319*K$5,0))))</f>
        <v>0</v>
      </c>
      <c r="L319" s="179">
        <f>IF($C319=$D$2,'FLETES (#) MAYO'!L319*L$2,IF($C319=$D$3,'FLETES (#) MAYO'!L319*L$3,IF($C319=$D$4,'FLETES (#) MAYO'!L319*L$4,IF($C319=$D$5,'FLETES (#) MAYO'!L319*L$5,0))))</f>
        <v>0</v>
      </c>
      <c r="M319" s="179">
        <f>IF($C319=$D$2,'FLETES (#) MAYO'!M319*M$2,IF($C319=$D$3,'FLETES (#) MAYO'!M319*M$3,IF($C319=$D$4,'FLETES (#) MAYO'!M319*M$4,IF($C319=$D$5,'FLETES (#) MAYO'!M319*M$5,0))))</f>
        <v>0</v>
      </c>
      <c r="N319" s="179">
        <f>IF($C319=$D$2,'FLETES (#) MAYO'!N319*N$2,IF($C319=$D$3,'FLETES (#) MAYO'!N319*N$3,IF($C319=$D$4,'FLETES (#) MAYO'!N319*N$4,IF($C319=$D$5,'FLETES (#) MAYO'!N319*N$5,0))))</f>
        <v>0</v>
      </c>
      <c r="O319" s="179">
        <f>IF($C319=$D$2,'FLETES (#) MAYO'!O319*O$2,IF($C319=$D$3,'FLETES (#) MAYO'!O319*O$3,IF($C319=$D$4,'FLETES (#) MAYO'!O319*O$4,IF($C319=$D$5,'FLETES (#) MAYO'!O319*O$5,0))))</f>
        <v>0</v>
      </c>
      <c r="P319" s="179">
        <f>IF($C319=$D$2,'FLETES (#) MAYO'!P319*P$2,IF($C319=$D$3,'FLETES (#) MAYO'!P319*P$3,IF($C319=$D$4,'FLETES (#) MAYO'!P319*P$4,IF($C319=$D$5,'FLETES (#) MAYO'!P319*P$5,0))))</f>
        <v>0</v>
      </c>
      <c r="Q319" s="179">
        <f>IF($C319=$D$2,'FLETES (#) MAYO'!Q319*Q$2,IF($C319=$D$3,'FLETES (#) MAYO'!Q319*Q$3,IF($C319=$D$4,'FLETES (#) MAYO'!Q319*Q$4,IF($C319=$D$5,'FLETES (#) MAYO'!Q319*Q$5,0))))</f>
        <v>0</v>
      </c>
      <c r="R319" s="179">
        <f>IF($C319=$D$2,'FLETES (#) MAYO'!R319*R$2,IF($C319=$D$3,'FLETES (#) MAYO'!R319*R$3,IF($C319=$D$4,'FLETES (#) MAYO'!R319*R$4,IF($C319=$D$5,'FLETES (#) MAYO'!R319*R$5,0))))</f>
        <v>0</v>
      </c>
      <c r="S319" s="179">
        <f>IF($C319=$D$2,'FLETES (#) MAYO'!S319*S$2,IF($C319=$D$3,'FLETES (#) MAYO'!S319*S$3,IF($C319=$D$4,'FLETES (#) MAYO'!S319*S$4,IF($C319=$D$5,'FLETES (#) MAYO'!S319*S$5,0))))</f>
        <v>0</v>
      </c>
      <c r="T319" s="179">
        <f>IF($C319=$D$2,'FLETES (#) MAYO'!T319*T$2,IF($C319=$D$3,'FLETES (#) MAYO'!T319*T$3,IF($C319=$D$4,'FLETES (#) MAYO'!T319*T$4,IF($C319=$D$5,'FLETES (#) MAYO'!T319*T$5,0))))</f>
        <v>0</v>
      </c>
      <c r="U319" s="179">
        <f>IF($C319=$D$2,'FLETES (#) MAYO'!U319*U$2,IF($C319=$D$3,'FLETES (#) MAYO'!U319*U$3,IF($C319=$D$4,'FLETES (#) MAYO'!U319*U$4,IF($C319=$D$5,'FLETES (#) MAYO'!U319*U$5,0))))</f>
        <v>0</v>
      </c>
      <c r="V319" s="179">
        <f>IF($C319=$D$2,'FLETES (#) MAYO'!V319*V$2,IF($C319=$D$3,'FLETES (#) MAYO'!V319*V$3,IF($C319=$D$4,'FLETES (#) MAYO'!V319*V$4,IF($C319=$D$5,'FLETES (#) MAYO'!V319*V$5,0))))</f>
        <v>0</v>
      </c>
      <c r="W319" s="179">
        <f>IF($C319=$D$2,'FLETES (#) MAYO'!W319*W$2,IF($C319=$D$3,'FLETES (#) MAYO'!W319*W$3,IF($C319=$D$4,'FLETES (#) MAYO'!W319*W$4,IF($C319=$D$5,'FLETES (#) MAYO'!W319*W$5,0))))</f>
        <v>0</v>
      </c>
      <c r="X319" s="179">
        <f>IF($C319=$D$2,'FLETES (#) MAYO'!X319*X$2,IF($C319=$D$3,'FLETES (#) MAYO'!X319*X$3,IF($C319=$D$4,'FLETES (#) MAYO'!X319*X$4,IF($C319=$D$5,'FLETES (#) MAYO'!X319*X$5,0))))</f>
        <v>0</v>
      </c>
      <c r="Y319" s="179">
        <f>IF($C319=$D$2,'FLETES (#) MAYO'!Y319*Y$2,IF($C319=$D$3,'FLETES (#) MAYO'!Y319*Y$3,IF($C319=$D$4,'FLETES (#) MAYO'!Y319*Y$4,IF($C319=$D$5,'FLETES (#) MAYO'!Y319*Y$5,0))))</f>
        <v>0</v>
      </c>
      <c r="Z319" s="179">
        <f>IF($C319=$D$2,'FLETES (#) MAYO'!Z319*Z$2,IF($C319=$D$3,'FLETES (#) MAYO'!Z319*Z$3,IF($C319=$D$4,'FLETES (#) MAYO'!Z319*Z$4,IF($C319=$D$5,'FLETES (#) MAYO'!Z319*Z$5,0))))</f>
        <v>0</v>
      </c>
      <c r="AA319" s="179">
        <f>IF($C319=$D$2,'FLETES (#) MAYO'!AA319*AA$2,IF($C319=$D$3,'FLETES (#) MAYO'!AA319*AA$3,IF($C319=$D$4,'FLETES (#) MAYO'!AA319*AA$4,IF($C319=$D$5,'FLETES (#) MAYO'!AA319*AA$5,0))))</f>
        <v>0</v>
      </c>
      <c r="AB319" s="179">
        <f>IF($C319=$D$2,'FLETES (#) MAYO'!AB319*AB$2,IF($C319=$D$3,'FLETES (#) MAYO'!AB319*AB$3,IF($C319=$D$4,'FLETES (#) MAYO'!AB319*AB$4,IF($C319=$D$5,'FLETES (#) MAYO'!AB319*AB$5,0))))</f>
        <v>0</v>
      </c>
      <c r="AC319" s="179">
        <f>IF($C319=$D$2,'FLETES (#) MAYO'!AC319*AC$2,IF($C319=$D$3,'FLETES (#) MAYO'!AC319*AC$3,IF($C319=$D$4,'FLETES (#) MAYO'!AC319*AC$4,IF($C319=$D$5,'FLETES (#) MAYO'!AC319*AC$5,0))))</f>
        <v>0</v>
      </c>
      <c r="AD319" s="179">
        <f>IF($C319=$D$2,'FLETES (#) MAYO'!AD319*AD$2,IF($C319=$D$3,'FLETES (#) MAYO'!AD319*AD$3,IF($C319=$D$4,'FLETES (#) MAYO'!AD319*AD$4,IF($C319=$D$5,'FLETES (#) MAYO'!AD319*AD$5,0))))</f>
        <v>0</v>
      </c>
      <c r="AE319" s="179">
        <f>IF($C319=$D$2,'FLETES (#) MAYO'!AE319*AE$2,IF($C319=$D$3,'FLETES (#) MAYO'!AE319*AE$3,IF($C319=$D$4,'FLETES (#) MAYO'!AE319*AE$4,IF($C319=$D$5,'FLETES (#) MAYO'!AE319*AE$5,0))))</f>
        <v>0</v>
      </c>
      <c r="AF319" s="179">
        <f>IF($C319=$D$2,'FLETES (#) MAYO'!AF319*AF$2,IF($C319=$D$3,'FLETES (#) MAYO'!AF319*AF$3,IF($C319=$D$4,'FLETES (#) MAYO'!AF319*AF$4,IF($C319=$D$5,'FLETES (#) MAYO'!AF319*AF$5,0))))</f>
        <v>0</v>
      </c>
      <c r="AG319" s="179">
        <f>IF($C319=$D$2,'FLETES (#) MAYO'!AG319*AG$2,IF($C319=$D$3,'FLETES (#) MAYO'!AG319*AG$3,IF($C319=$D$4,'FLETES (#) MAYO'!AG319*AG$4,IF($C319=$D$5,'FLETES (#) MAYO'!AG319*AG$5,0))))</f>
        <v>0</v>
      </c>
      <c r="AH319" s="179">
        <f>IF($C319=$D$2,'FLETES (#) MAYO'!AH319*AH$2,IF($C319=$D$3,'FLETES (#) MAYO'!AH319*AH$3,IF($C319=$D$4,'FLETES (#) MAYO'!AH319*AH$4,IF($C319=$D$5,'FLETES (#) MAYO'!AH319*AH$5,0))))</f>
        <v>0</v>
      </c>
      <c r="AI319" s="179">
        <f>IF($C319=$D$2,'FLETES (#) MAYO'!AI319*AI$2,IF($C319=$D$3,'FLETES (#) MAYO'!AI319*AI$3,IF($C319=$D$4,'FLETES (#) MAYO'!AI319*AI$4,IF($C319=$D$5,'FLETES (#) MAYO'!AI319*AI$5,0))))</f>
        <v>0</v>
      </c>
      <c r="AJ319" s="179">
        <f>IF($C319=$D$2,'FLETES (#) MAYO'!AJ319*AJ$2,IF($C319=$D$3,'FLETES (#) MAYO'!AJ319*AJ$3,IF($C319=$D$4,'FLETES (#) MAYO'!AJ319*AJ$4,IF($C319=$D$5,'FLETES (#) MAYO'!AJ319*AJ$5,0))))</f>
        <v>0</v>
      </c>
      <c r="AK319" s="179">
        <f>IF($C319=$D$2,'FLETES (#) MAYO'!AK319*AK$2,IF($C319=$D$3,'FLETES (#) MAYO'!AK319*AK$3,IF($C319=$D$4,'FLETES (#) MAYO'!AK319*AK$4,IF($C319=$D$5,'FLETES (#) MAYO'!AK319*AK$5,0))))</f>
        <v>0</v>
      </c>
      <c r="AL319" s="179">
        <f>IF($C319=$D$2,'FLETES (#) MAYO'!AL319*AL$2,IF($C319=$D$3,'FLETES (#) MAYO'!AL319*AL$3,IF($C319=$D$4,'FLETES (#) MAYO'!AL319*AL$4,IF($C319=$D$5,'FLETES (#) MAYO'!AL319*AL$5,0))))</f>
        <v>0</v>
      </c>
      <c r="AM319" s="179">
        <f>IF($C319=$D$2,'FLETES (#) MAYO'!AM319*AM$2,IF($C319=$D$3,'FLETES (#) MAYO'!AM319*AM$3,IF($C319=$D$4,'FLETES (#) MAYO'!AM319*AM$4,IF($C319=$D$5,'FLETES (#) MAYO'!AM319*AM$5,0))))</f>
        <v>0</v>
      </c>
    </row>
    <row r="320" spans="1:39">
      <c r="A320" s="141"/>
      <c r="B320" s="165"/>
      <c r="C320" s="165"/>
      <c r="D320" s="178">
        <f t="shared" si="0"/>
        <v>0</v>
      </c>
      <c r="E320" s="179">
        <f>IF($C320=$D$2,'FLETES (#) MAYO'!E320*E$2,IF($C320=$D$3,'FLETES (#) MAYO'!E320*E$3,IF($C320=$D$4,'FLETES (#) MAYO'!E320*E$4,IF($C320=$D$5,'FLETES (#) MAYO'!E320*E$5,0))))</f>
        <v>0</v>
      </c>
      <c r="F320" s="179">
        <f>IF($C320=$D$2,'FLETES (#) MAYO'!F320*F$2,IF($C320=$D$3,'FLETES (#) MAYO'!F320*F$3,IF($C320=$D$4,'FLETES (#) MAYO'!F320*F$4,IF($C320=$D$5,'FLETES (#) MAYO'!F320*F$5,0))))</f>
        <v>0</v>
      </c>
      <c r="G320" s="179">
        <f>IF($C320=$D$2,'FLETES (#) MAYO'!G320*G$2,IF($C320=$D$3,'FLETES (#) MAYO'!G320*G$3,IF($C320=$D$4,'FLETES (#) MAYO'!G320*G$4,IF($C320=$D$5,'FLETES (#) MAYO'!G320*G$5,0))))</f>
        <v>0</v>
      </c>
      <c r="H320" s="179">
        <f>IF($C320=$D$2,'FLETES (#) MAYO'!H320*H$2,IF($C320=$D$3,'FLETES (#) MAYO'!H320*H$3,IF($C320=$D$4,'FLETES (#) MAYO'!H320*H$4,IF($C320=$D$5,'FLETES (#) MAYO'!H320*H$5,0))))</f>
        <v>0</v>
      </c>
      <c r="I320" s="179">
        <f>IF($C320=$D$2,'FLETES (#) MAYO'!I320*I$2,IF($C320=$D$3,'FLETES (#) MAYO'!I320*I$3,IF($C320=$D$4,'FLETES (#) MAYO'!I320*I$4,IF($C320=$D$5,'FLETES (#) MAYO'!I320*I$5,0))))</f>
        <v>0</v>
      </c>
      <c r="J320" s="179">
        <f>IF($C320=$D$2,'FLETES (#) MAYO'!J320*J$2,IF($C320=$D$3,'FLETES (#) MAYO'!J320*J$3,IF($C320=$D$4,'FLETES (#) MAYO'!J320*J$4,IF($C320=$D$5,'FLETES (#) MAYO'!J320*J$5,0))))</f>
        <v>0</v>
      </c>
      <c r="K320" s="179">
        <f>IF($C320=$D$2,'FLETES (#) MAYO'!K320*K$2,IF($C320=$D$3,'FLETES (#) MAYO'!K320*K$3,IF($C320=$D$4,'FLETES (#) MAYO'!K320*K$4,IF($C320=$D$5,'FLETES (#) MAYO'!K320*K$5,0))))</f>
        <v>0</v>
      </c>
      <c r="L320" s="179">
        <f>IF($C320=$D$2,'FLETES (#) MAYO'!L320*L$2,IF($C320=$D$3,'FLETES (#) MAYO'!L320*L$3,IF($C320=$D$4,'FLETES (#) MAYO'!L320*L$4,IF($C320=$D$5,'FLETES (#) MAYO'!L320*L$5,0))))</f>
        <v>0</v>
      </c>
      <c r="M320" s="179">
        <f>IF($C320=$D$2,'FLETES (#) MAYO'!M320*M$2,IF($C320=$D$3,'FLETES (#) MAYO'!M320*M$3,IF($C320=$D$4,'FLETES (#) MAYO'!M320*M$4,IF($C320=$D$5,'FLETES (#) MAYO'!M320*M$5,0))))</f>
        <v>0</v>
      </c>
      <c r="N320" s="179">
        <f>IF($C320=$D$2,'FLETES (#) MAYO'!N320*N$2,IF($C320=$D$3,'FLETES (#) MAYO'!N320*N$3,IF($C320=$D$4,'FLETES (#) MAYO'!N320*N$4,IF($C320=$D$5,'FLETES (#) MAYO'!N320*N$5,0))))</f>
        <v>0</v>
      </c>
      <c r="O320" s="179">
        <f>IF($C320=$D$2,'FLETES (#) MAYO'!O320*O$2,IF($C320=$D$3,'FLETES (#) MAYO'!O320*O$3,IF($C320=$D$4,'FLETES (#) MAYO'!O320*O$4,IF($C320=$D$5,'FLETES (#) MAYO'!O320*O$5,0))))</f>
        <v>0</v>
      </c>
      <c r="P320" s="179">
        <f>IF($C320=$D$2,'FLETES (#) MAYO'!P320*P$2,IF($C320=$D$3,'FLETES (#) MAYO'!P320*P$3,IF($C320=$D$4,'FLETES (#) MAYO'!P320*P$4,IF($C320=$D$5,'FLETES (#) MAYO'!P320*P$5,0))))</f>
        <v>0</v>
      </c>
      <c r="Q320" s="179">
        <f>IF($C320=$D$2,'FLETES (#) MAYO'!Q320*Q$2,IF($C320=$D$3,'FLETES (#) MAYO'!Q320*Q$3,IF($C320=$D$4,'FLETES (#) MAYO'!Q320*Q$4,IF($C320=$D$5,'FLETES (#) MAYO'!Q320*Q$5,0))))</f>
        <v>0</v>
      </c>
      <c r="R320" s="179">
        <f>IF($C320=$D$2,'FLETES (#) MAYO'!R320*R$2,IF($C320=$D$3,'FLETES (#) MAYO'!R320*R$3,IF($C320=$D$4,'FLETES (#) MAYO'!R320*R$4,IF($C320=$D$5,'FLETES (#) MAYO'!R320*R$5,0))))</f>
        <v>0</v>
      </c>
      <c r="S320" s="179">
        <f>IF($C320=$D$2,'FLETES (#) MAYO'!S320*S$2,IF($C320=$D$3,'FLETES (#) MAYO'!S320*S$3,IF($C320=$D$4,'FLETES (#) MAYO'!S320*S$4,IF($C320=$D$5,'FLETES (#) MAYO'!S320*S$5,0))))</f>
        <v>0</v>
      </c>
      <c r="T320" s="179">
        <f>IF($C320=$D$2,'FLETES (#) MAYO'!T320*T$2,IF($C320=$D$3,'FLETES (#) MAYO'!T320*T$3,IF($C320=$D$4,'FLETES (#) MAYO'!T320*T$4,IF($C320=$D$5,'FLETES (#) MAYO'!T320*T$5,0))))</f>
        <v>0</v>
      </c>
      <c r="U320" s="179">
        <f>IF($C320=$D$2,'FLETES (#) MAYO'!U320*U$2,IF($C320=$D$3,'FLETES (#) MAYO'!U320*U$3,IF($C320=$D$4,'FLETES (#) MAYO'!U320*U$4,IF($C320=$D$5,'FLETES (#) MAYO'!U320*U$5,0))))</f>
        <v>0</v>
      </c>
      <c r="V320" s="179">
        <f>IF($C320=$D$2,'FLETES (#) MAYO'!V320*V$2,IF($C320=$D$3,'FLETES (#) MAYO'!V320*V$3,IF($C320=$D$4,'FLETES (#) MAYO'!V320*V$4,IF($C320=$D$5,'FLETES (#) MAYO'!V320*V$5,0))))</f>
        <v>0</v>
      </c>
      <c r="W320" s="179">
        <f>IF($C320=$D$2,'FLETES (#) MAYO'!W320*W$2,IF($C320=$D$3,'FLETES (#) MAYO'!W320*W$3,IF($C320=$D$4,'FLETES (#) MAYO'!W320*W$4,IF($C320=$D$5,'FLETES (#) MAYO'!W320*W$5,0))))</f>
        <v>0</v>
      </c>
      <c r="X320" s="179">
        <f>IF($C320=$D$2,'FLETES (#) MAYO'!X320*X$2,IF($C320=$D$3,'FLETES (#) MAYO'!X320*X$3,IF($C320=$D$4,'FLETES (#) MAYO'!X320*X$4,IF($C320=$D$5,'FLETES (#) MAYO'!X320*X$5,0))))</f>
        <v>0</v>
      </c>
      <c r="Y320" s="179">
        <f>IF($C320=$D$2,'FLETES (#) MAYO'!Y320*Y$2,IF($C320=$D$3,'FLETES (#) MAYO'!Y320*Y$3,IF($C320=$D$4,'FLETES (#) MAYO'!Y320*Y$4,IF($C320=$D$5,'FLETES (#) MAYO'!Y320*Y$5,0))))</f>
        <v>0</v>
      </c>
      <c r="Z320" s="179">
        <f>IF($C320=$D$2,'FLETES (#) MAYO'!Z320*Z$2,IF($C320=$D$3,'FLETES (#) MAYO'!Z320*Z$3,IF($C320=$D$4,'FLETES (#) MAYO'!Z320*Z$4,IF($C320=$D$5,'FLETES (#) MAYO'!Z320*Z$5,0))))</f>
        <v>0</v>
      </c>
      <c r="AA320" s="179">
        <f>IF($C320=$D$2,'FLETES (#) MAYO'!AA320*AA$2,IF($C320=$D$3,'FLETES (#) MAYO'!AA320*AA$3,IF($C320=$D$4,'FLETES (#) MAYO'!AA320*AA$4,IF($C320=$D$5,'FLETES (#) MAYO'!AA320*AA$5,0))))</f>
        <v>0</v>
      </c>
      <c r="AB320" s="179">
        <f>IF($C320=$D$2,'FLETES (#) MAYO'!AB320*AB$2,IF($C320=$D$3,'FLETES (#) MAYO'!AB320*AB$3,IF($C320=$D$4,'FLETES (#) MAYO'!AB320*AB$4,IF($C320=$D$5,'FLETES (#) MAYO'!AB320*AB$5,0))))</f>
        <v>0</v>
      </c>
      <c r="AC320" s="179">
        <f>IF($C320=$D$2,'FLETES (#) MAYO'!AC320*AC$2,IF($C320=$D$3,'FLETES (#) MAYO'!AC320*AC$3,IF($C320=$D$4,'FLETES (#) MAYO'!AC320*AC$4,IF($C320=$D$5,'FLETES (#) MAYO'!AC320*AC$5,0))))</f>
        <v>0</v>
      </c>
      <c r="AD320" s="179">
        <f>IF($C320=$D$2,'FLETES (#) MAYO'!AD320*AD$2,IF($C320=$D$3,'FLETES (#) MAYO'!AD320*AD$3,IF($C320=$D$4,'FLETES (#) MAYO'!AD320*AD$4,IF($C320=$D$5,'FLETES (#) MAYO'!AD320*AD$5,0))))</f>
        <v>0</v>
      </c>
      <c r="AE320" s="179">
        <f>IF($C320=$D$2,'FLETES (#) MAYO'!AE320*AE$2,IF($C320=$D$3,'FLETES (#) MAYO'!AE320*AE$3,IF($C320=$D$4,'FLETES (#) MAYO'!AE320*AE$4,IF($C320=$D$5,'FLETES (#) MAYO'!AE320*AE$5,0))))</f>
        <v>0</v>
      </c>
      <c r="AF320" s="179">
        <f>IF($C320=$D$2,'FLETES (#) MAYO'!AF320*AF$2,IF($C320=$D$3,'FLETES (#) MAYO'!AF320*AF$3,IF($C320=$D$4,'FLETES (#) MAYO'!AF320*AF$4,IF($C320=$D$5,'FLETES (#) MAYO'!AF320*AF$5,0))))</f>
        <v>0</v>
      </c>
      <c r="AG320" s="179">
        <f>IF($C320=$D$2,'FLETES (#) MAYO'!AG320*AG$2,IF($C320=$D$3,'FLETES (#) MAYO'!AG320*AG$3,IF($C320=$D$4,'FLETES (#) MAYO'!AG320*AG$4,IF($C320=$D$5,'FLETES (#) MAYO'!AG320*AG$5,0))))</f>
        <v>0</v>
      </c>
      <c r="AH320" s="179">
        <f>IF($C320=$D$2,'FLETES (#) MAYO'!AH320*AH$2,IF($C320=$D$3,'FLETES (#) MAYO'!AH320*AH$3,IF($C320=$D$4,'FLETES (#) MAYO'!AH320*AH$4,IF($C320=$D$5,'FLETES (#) MAYO'!AH320*AH$5,0))))</f>
        <v>0</v>
      </c>
      <c r="AI320" s="179">
        <f>IF($C320=$D$2,'FLETES (#) MAYO'!AI320*AI$2,IF($C320=$D$3,'FLETES (#) MAYO'!AI320*AI$3,IF($C320=$D$4,'FLETES (#) MAYO'!AI320*AI$4,IF($C320=$D$5,'FLETES (#) MAYO'!AI320*AI$5,0))))</f>
        <v>0</v>
      </c>
      <c r="AJ320" s="179">
        <f>IF($C320=$D$2,'FLETES (#) MAYO'!AJ320*AJ$2,IF($C320=$D$3,'FLETES (#) MAYO'!AJ320*AJ$3,IF($C320=$D$4,'FLETES (#) MAYO'!AJ320*AJ$4,IF($C320=$D$5,'FLETES (#) MAYO'!AJ320*AJ$5,0))))</f>
        <v>0</v>
      </c>
      <c r="AK320" s="179">
        <f>IF($C320=$D$2,'FLETES (#) MAYO'!AK320*AK$2,IF($C320=$D$3,'FLETES (#) MAYO'!AK320*AK$3,IF($C320=$D$4,'FLETES (#) MAYO'!AK320*AK$4,IF($C320=$D$5,'FLETES (#) MAYO'!AK320*AK$5,0))))</f>
        <v>0</v>
      </c>
      <c r="AL320" s="179">
        <f>IF($C320=$D$2,'FLETES (#) MAYO'!AL320*AL$2,IF($C320=$D$3,'FLETES (#) MAYO'!AL320*AL$3,IF($C320=$D$4,'FLETES (#) MAYO'!AL320*AL$4,IF($C320=$D$5,'FLETES (#) MAYO'!AL320*AL$5,0))))</f>
        <v>0</v>
      </c>
      <c r="AM320" s="179">
        <f>IF($C320=$D$2,'FLETES (#) MAYO'!AM320*AM$2,IF($C320=$D$3,'FLETES (#) MAYO'!AM320*AM$3,IF($C320=$D$4,'FLETES (#) MAYO'!AM320*AM$4,IF($C320=$D$5,'FLETES (#) MAYO'!AM320*AM$5,0))))</f>
        <v>0</v>
      </c>
    </row>
    <row r="321" spans="1:39">
      <c r="A321" s="141"/>
      <c r="B321" s="165"/>
      <c r="C321" s="165"/>
      <c r="D321" s="178">
        <f t="shared" si="0"/>
        <v>0</v>
      </c>
      <c r="E321" s="179">
        <f>IF($C321=$D$2,'FLETES (#) MAYO'!E321*E$2,IF($C321=$D$3,'FLETES (#) MAYO'!E321*E$3,IF($C321=$D$4,'FLETES (#) MAYO'!E321*E$4,IF($C321=$D$5,'FLETES (#) MAYO'!E321*E$5,0))))</f>
        <v>0</v>
      </c>
      <c r="F321" s="179">
        <f>IF($C321=$D$2,'FLETES (#) MAYO'!F321*F$2,IF($C321=$D$3,'FLETES (#) MAYO'!F321*F$3,IF($C321=$D$4,'FLETES (#) MAYO'!F321*F$4,IF($C321=$D$5,'FLETES (#) MAYO'!F321*F$5,0))))</f>
        <v>0</v>
      </c>
      <c r="G321" s="179">
        <f>IF($C321=$D$2,'FLETES (#) MAYO'!G321*G$2,IF($C321=$D$3,'FLETES (#) MAYO'!G321*G$3,IF($C321=$D$4,'FLETES (#) MAYO'!G321*G$4,IF($C321=$D$5,'FLETES (#) MAYO'!G321*G$5,0))))</f>
        <v>0</v>
      </c>
      <c r="H321" s="179">
        <f>IF($C321=$D$2,'FLETES (#) MAYO'!H321*H$2,IF($C321=$D$3,'FLETES (#) MAYO'!H321*H$3,IF($C321=$D$4,'FLETES (#) MAYO'!H321*H$4,IF($C321=$D$5,'FLETES (#) MAYO'!H321*H$5,0))))</f>
        <v>0</v>
      </c>
      <c r="I321" s="179">
        <f>IF($C321=$D$2,'FLETES (#) MAYO'!I321*I$2,IF($C321=$D$3,'FLETES (#) MAYO'!I321*I$3,IF($C321=$D$4,'FLETES (#) MAYO'!I321*I$4,IF($C321=$D$5,'FLETES (#) MAYO'!I321*I$5,0))))</f>
        <v>0</v>
      </c>
      <c r="J321" s="179">
        <f>IF($C321=$D$2,'FLETES (#) MAYO'!J321*J$2,IF($C321=$D$3,'FLETES (#) MAYO'!J321*J$3,IF($C321=$D$4,'FLETES (#) MAYO'!J321*J$4,IF($C321=$D$5,'FLETES (#) MAYO'!J321*J$5,0))))</f>
        <v>0</v>
      </c>
      <c r="K321" s="179">
        <f>IF($C321=$D$2,'FLETES (#) MAYO'!K321*K$2,IF($C321=$D$3,'FLETES (#) MAYO'!K321*K$3,IF($C321=$D$4,'FLETES (#) MAYO'!K321*K$4,IF($C321=$D$5,'FLETES (#) MAYO'!K321*K$5,0))))</f>
        <v>0</v>
      </c>
      <c r="L321" s="179">
        <f>IF($C321=$D$2,'FLETES (#) MAYO'!L321*L$2,IF($C321=$D$3,'FLETES (#) MAYO'!L321*L$3,IF($C321=$D$4,'FLETES (#) MAYO'!L321*L$4,IF($C321=$D$5,'FLETES (#) MAYO'!L321*L$5,0))))</f>
        <v>0</v>
      </c>
      <c r="M321" s="179">
        <f>IF($C321=$D$2,'FLETES (#) MAYO'!M321*M$2,IF($C321=$D$3,'FLETES (#) MAYO'!M321*M$3,IF($C321=$D$4,'FLETES (#) MAYO'!M321*M$4,IF($C321=$D$5,'FLETES (#) MAYO'!M321*M$5,0))))</f>
        <v>0</v>
      </c>
      <c r="N321" s="179">
        <f>IF($C321=$D$2,'FLETES (#) MAYO'!N321*N$2,IF($C321=$D$3,'FLETES (#) MAYO'!N321*N$3,IF($C321=$D$4,'FLETES (#) MAYO'!N321*N$4,IF($C321=$D$5,'FLETES (#) MAYO'!N321*N$5,0))))</f>
        <v>0</v>
      </c>
      <c r="O321" s="179">
        <f>IF($C321=$D$2,'FLETES (#) MAYO'!O321*O$2,IF($C321=$D$3,'FLETES (#) MAYO'!O321*O$3,IF($C321=$D$4,'FLETES (#) MAYO'!O321*O$4,IF($C321=$D$5,'FLETES (#) MAYO'!O321*O$5,0))))</f>
        <v>0</v>
      </c>
      <c r="P321" s="179">
        <f>IF($C321=$D$2,'FLETES (#) MAYO'!P321*P$2,IF($C321=$D$3,'FLETES (#) MAYO'!P321*P$3,IF($C321=$D$4,'FLETES (#) MAYO'!P321*P$4,IF($C321=$D$5,'FLETES (#) MAYO'!P321*P$5,0))))</f>
        <v>0</v>
      </c>
      <c r="Q321" s="179">
        <f>IF($C321=$D$2,'FLETES (#) MAYO'!Q321*Q$2,IF($C321=$D$3,'FLETES (#) MAYO'!Q321*Q$3,IF($C321=$D$4,'FLETES (#) MAYO'!Q321*Q$4,IF($C321=$D$5,'FLETES (#) MAYO'!Q321*Q$5,0))))</f>
        <v>0</v>
      </c>
      <c r="R321" s="179">
        <f>IF($C321=$D$2,'FLETES (#) MAYO'!R321*R$2,IF($C321=$D$3,'FLETES (#) MAYO'!R321*R$3,IF($C321=$D$4,'FLETES (#) MAYO'!R321*R$4,IF($C321=$D$5,'FLETES (#) MAYO'!R321*R$5,0))))</f>
        <v>0</v>
      </c>
      <c r="S321" s="179">
        <f>IF($C321=$D$2,'FLETES (#) MAYO'!S321*S$2,IF($C321=$D$3,'FLETES (#) MAYO'!S321*S$3,IF($C321=$D$4,'FLETES (#) MAYO'!S321*S$4,IF($C321=$D$5,'FLETES (#) MAYO'!S321*S$5,0))))</f>
        <v>0</v>
      </c>
      <c r="T321" s="179">
        <f>IF($C321=$D$2,'FLETES (#) MAYO'!T321*T$2,IF($C321=$D$3,'FLETES (#) MAYO'!T321*T$3,IF($C321=$D$4,'FLETES (#) MAYO'!T321*T$4,IF($C321=$D$5,'FLETES (#) MAYO'!T321*T$5,0))))</f>
        <v>0</v>
      </c>
      <c r="U321" s="179">
        <f>IF($C321=$D$2,'FLETES (#) MAYO'!U321*U$2,IF($C321=$D$3,'FLETES (#) MAYO'!U321*U$3,IF($C321=$D$4,'FLETES (#) MAYO'!U321*U$4,IF($C321=$D$5,'FLETES (#) MAYO'!U321*U$5,0))))</f>
        <v>0</v>
      </c>
      <c r="V321" s="179">
        <f>IF($C321=$D$2,'FLETES (#) MAYO'!V321*V$2,IF($C321=$D$3,'FLETES (#) MAYO'!V321*V$3,IF($C321=$D$4,'FLETES (#) MAYO'!V321*V$4,IF($C321=$D$5,'FLETES (#) MAYO'!V321*V$5,0))))</f>
        <v>0</v>
      </c>
      <c r="W321" s="179">
        <f>IF($C321=$D$2,'FLETES (#) MAYO'!W321*W$2,IF($C321=$D$3,'FLETES (#) MAYO'!W321*W$3,IF($C321=$D$4,'FLETES (#) MAYO'!W321*W$4,IF($C321=$D$5,'FLETES (#) MAYO'!W321*W$5,0))))</f>
        <v>0</v>
      </c>
      <c r="X321" s="179">
        <f>IF($C321=$D$2,'FLETES (#) MAYO'!X321*X$2,IF($C321=$D$3,'FLETES (#) MAYO'!X321*X$3,IF($C321=$D$4,'FLETES (#) MAYO'!X321*X$4,IF($C321=$D$5,'FLETES (#) MAYO'!X321*X$5,0))))</f>
        <v>0</v>
      </c>
      <c r="Y321" s="179">
        <f>IF($C321=$D$2,'FLETES (#) MAYO'!Y321*Y$2,IF($C321=$D$3,'FLETES (#) MAYO'!Y321*Y$3,IF($C321=$D$4,'FLETES (#) MAYO'!Y321*Y$4,IF($C321=$D$5,'FLETES (#) MAYO'!Y321*Y$5,0))))</f>
        <v>0</v>
      </c>
      <c r="Z321" s="179">
        <f>IF($C321=$D$2,'FLETES (#) MAYO'!Z321*Z$2,IF($C321=$D$3,'FLETES (#) MAYO'!Z321*Z$3,IF($C321=$D$4,'FLETES (#) MAYO'!Z321*Z$4,IF($C321=$D$5,'FLETES (#) MAYO'!Z321*Z$5,0))))</f>
        <v>0</v>
      </c>
      <c r="AA321" s="179">
        <f>IF($C321=$D$2,'FLETES (#) MAYO'!AA321*AA$2,IF($C321=$D$3,'FLETES (#) MAYO'!AA321*AA$3,IF($C321=$D$4,'FLETES (#) MAYO'!AA321*AA$4,IF($C321=$D$5,'FLETES (#) MAYO'!AA321*AA$5,0))))</f>
        <v>0</v>
      </c>
      <c r="AB321" s="179">
        <f>IF($C321=$D$2,'FLETES (#) MAYO'!AB321*AB$2,IF($C321=$D$3,'FLETES (#) MAYO'!AB321*AB$3,IF($C321=$D$4,'FLETES (#) MAYO'!AB321*AB$4,IF($C321=$D$5,'FLETES (#) MAYO'!AB321*AB$5,0))))</f>
        <v>0</v>
      </c>
      <c r="AC321" s="179">
        <f>IF($C321=$D$2,'FLETES (#) MAYO'!AC321*AC$2,IF($C321=$D$3,'FLETES (#) MAYO'!AC321*AC$3,IF($C321=$D$4,'FLETES (#) MAYO'!AC321*AC$4,IF($C321=$D$5,'FLETES (#) MAYO'!AC321*AC$5,0))))</f>
        <v>0</v>
      </c>
      <c r="AD321" s="179">
        <f>IF($C321=$D$2,'FLETES (#) MAYO'!AD321*AD$2,IF($C321=$D$3,'FLETES (#) MAYO'!AD321*AD$3,IF($C321=$D$4,'FLETES (#) MAYO'!AD321*AD$4,IF($C321=$D$5,'FLETES (#) MAYO'!AD321*AD$5,0))))</f>
        <v>0</v>
      </c>
      <c r="AE321" s="179">
        <f>IF($C321=$D$2,'FLETES (#) MAYO'!AE321*AE$2,IF($C321=$D$3,'FLETES (#) MAYO'!AE321*AE$3,IF($C321=$D$4,'FLETES (#) MAYO'!AE321*AE$4,IF($C321=$D$5,'FLETES (#) MAYO'!AE321*AE$5,0))))</f>
        <v>0</v>
      </c>
      <c r="AF321" s="179">
        <f>IF($C321=$D$2,'FLETES (#) MAYO'!AF321*AF$2,IF($C321=$D$3,'FLETES (#) MAYO'!AF321*AF$3,IF($C321=$D$4,'FLETES (#) MAYO'!AF321*AF$4,IF($C321=$D$5,'FLETES (#) MAYO'!AF321*AF$5,0))))</f>
        <v>0</v>
      </c>
      <c r="AG321" s="179">
        <f>IF($C321=$D$2,'FLETES (#) MAYO'!AG321*AG$2,IF($C321=$D$3,'FLETES (#) MAYO'!AG321*AG$3,IF($C321=$D$4,'FLETES (#) MAYO'!AG321*AG$4,IF($C321=$D$5,'FLETES (#) MAYO'!AG321*AG$5,0))))</f>
        <v>0</v>
      </c>
      <c r="AH321" s="179">
        <f>IF($C321=$D$2,'FLETES (#) MAYO'!AH321*AH$2,IF($C321=$D$3,'FLETES (#) MAYO'!AH321*AH$3,IF($C321=$D$4,'FLETES (#) MAYO'!AH321*AH$4,IF($C321=$D$5,'FLETES (#) MAYO'!AH321*AH$5,0))))</f>
        <v>0</v>
      </c>
      <c r="AI321" s="179">
        <f>IF($C321=$D$2,'FLETES (#) MAYO'!AI321*AI$2,IF($C321=$D$3,'FLETES (#) MAYO'!AI321*AI$3,IF($C321=$D$4,'FLETES (#) MAYO'!AI321*AI$4,IF($C321=$D$5,'FLETES (#) MAYO'!AI321*AI$5,0))))</f>
        <v>0</v>
      </c>
      <c r="AJ321" s="179">
        <f>IF($C321=$D$2,'FLETES (#) MAYO'!AJ321*AJ$2,IF($C321=$D$3,'FLETES (#) MAYO'!AJ321*AJ$3,IF($C321=$D$4,'FLETES (#) MAYO'!AJ321*AJ$4,IF($C321=$D$5,'FLETES (#) MAYO'!AJ321*AJ$5,0))))</f>
        <v>0</v>
      </c>
      <c r="AK321" s="179">
        <f>IF($C321=$D$2,'FLETES (#) MAYO'!AK321*AK$2,IF($C321=$D$3,'FLETES (#) MAYO'!AK321*AK$3,IF($C321=$D$4,'FLETES (#) MAYO'!AK321*AK$4,IF($C321=$D$5,'FLETES (#) MAYO'!AK321*AK$5,0))))</f>
        <v>0</v>
      </c>
      <c r="AL321" s="179">
        <f>IF($C321=$D$2,'FLETES (#) MAYO'!AL321*AL$2,IF($C321=$D$3,'FLETES (#) MAYO'!AL321*AL$3,IF($C321=$D$4,'FLETES (#) MAYO'!AL321*AL$4,IF($C321=$D$5,'FLETES (#) MAYO'!AL321*AL$5,0))))</f>
        <v>0</v>
      </c>
      <c r="AM321" s="179">
        <f>IF($C321=$D$2,'FLETES (#) MAYO'!AM321*AM$2,IF($C321=$D$3,'FLETES (#) MAYO'!AM321*AM$3,IF($C321=$D$4,'FLETES (#) MAYO'!AM321*AM$4,IF($C321=$D$5,'FLETES (#) MAYO'!AM321*AM$5,0))))</f>
        <v>0</v>
      </c>
    </row>
    <row r="322" spans="1:39">
      <c r="A322" s="141"/>
      <c r="B322" s="165"/>
      <c r="C322" s="165"/>
      <c r="D322" s="178">
        <f t="shared" si="0"/>
        <v>0</v>
      </c>
      <c r="E322" s="179">
        <f>IF($C322=$D$2,'FLETES (#) MAYO'!E322*E$2,IF($C322=$D$3,'FLETES (#) MAYO'!E322*E$3,IF($C322=$D$4,'FLETES (#) MAYO'!E322*E$4,IF($C322=$D$5,'FLETES (#) MAYO'!E322*E$5,0))))</f>
        <v>0</v>
      </c>
      <c r="F322" s="179">
        <f>IF($C322=$D$2,'FLETES (#) MAYO'!F322*F$2,IF($C322=$D$3,'FLETES (#) MAYO'!F322*F$3,IF($C322=$D$4,'FLETES (#) MAYO'!F322*F$4,IF($C322=$D$5,'FLETES (#) MAYO'!F322*F$5,0))))</f>
        <v>0</v>
      </c>
      <c r="G322" s="179">
        <f>IF($C322=$D$2,'FLETES (#) MAYO'!G322*G$2,IF($C322=$D$3,'FLETES (#) MAYO'!G322*G$3,IF($C322=$D$4,'FLETES (#) MAYO'!G322*G$4,IF($C322=$D$5,'FLETES (#) MAYO'!G322*G$5,0))))</f>
        <v>0</v>
      </c>
      <c r="H322" s="179">
        <f>IF($C322=$D$2,'FLETES (#) MAYO'!H322*H$2,IF($C322=$D$3,'FLETES (#) MAYO'!H322*H$3,IF($C322=$D$4,'FLETES (#) MAYO'!H322*H$4,IF($C322=$D$5,'FLETES (#) MAYO'!H322*H$5,0))))</f>
        <v>0</v>
      </c>
      <c r="I322" s="179">
        <f>IF($C322=$D$2,'FLETES (#) MAYO'!I322*I$2,IF($C322=$D$3,'FLETES (#) MAYO'!I322*I$3,IF($C322=$D$4,'FLETES (#) MAYO'!I322*I$4,IF($C322=$D$5,'FLETES (#) MAYO'!I322*I$5,0))))</f>
        <v>0</v>
      </c>
      <c r="J322" s="179">
        <f>IF($C322=$D$2,'FLETES (#) MAYO'!J322*J$2,IF($C322=$D$3,'FLETES (#) MAYO'!J322*J$3,IF($C322=$D$4,'FLETES (#) MAYO'!J322*J$4,IF($C322=$D$5,'FLETES (#) MAYO'!J322*J$5,0))))</f>
        <v>0</v>
      </c>
      <c r="K322" s="179">
        <f>IF($C322=$D$2,'FLETES (#) MAYO'!K322*K$2,IF($C322=$D$3,'FLETES (#) MAYO'!K322*K$3,IF($C322=$D$4,'FLETES (#) MAYO'!K322*K$4,IF($C322=$D$5,'FLETES (#) MAYO'!K322*K$5,0))))</f>
        <v>0</v>
      </c>
      <c r="L322" s="179">
        <f>IF($C322=$D$2,'FLETES (#) MAYO'!L322*L$2,IF($C322=$D$3,'FLETES (#) MAYO'!L322*L$3,IF($C322=$D$4,'FLETES (#) MAYO'!L322*L$4,IF($C322=$D$5,'FLETES (#) MAYO'!L322*L$5,0))))</f>
        <v>0</v>
      </c>
      <c r="M322" s="179">
        <f>IF($C322=$D$2,'FLETES (#) MAYO'!M322*M$2,IF($C322=$D$3,'FLETES (#) MAYO'!M322*M$3,IF($C322=$D$4,'FLETES (#) MAYO'!M322*M$4,IF($C322=$D$5,'FLETES (#) MAYO'!M322*M$5,0))))</f>
        <v>0</v>
      </c>
      <c r="N322" s="179">
        <f>IF($C322=$D$2,'FLETES (#) MAYO'!N322*N$2,IF($C322=$D$3,'FLETES (#) MAYO'!N322*N$3,IF($C322=$D$4,'FLETES (#) MAYO'!N322*N$4,IF($C322=$D$5,'FLETES (#) MAYO'!N322*N$5,0))))</f>
        <v>0</v>
      </c>
      <c r="O322" s="179">
        <f>IF($C322=$D$2,'FLETES (#) MAYO'!O322*O$2,IF($C322=$D$3,'FLETES (#) MAYO'!O322*O$3,IF($C322=$D$4,'FLETES (#) MAYO'!O322*O$4,IF($C322=$D$5,'FLETES (#) MAYO'!O322*O$5,0))))</f>
        <v>0</v>
      </c>
      <c r="P322" s="179">
        <f>IF($C322=$D$2,'FLETES (#) MAYO'!P322*P$2,IF($C322=$D$3,'FLETES (#) MAYO'!P322*P$3,IF($C322=$D$4,'FLETES (#) MAYO'!P322*P$4,IF($C322=$D$5,'FLETES (#) MAYO'!P322*P$5,0))))</f>
        <v>0</v>
      </c>
      <c r="Q322" s="179">
        <f>IF($C322=$D$2,'FLETES (#) MAYO'!Q322*Q$2,IF($C322=$D$3,'FLETES (#) MAYO'!Q322*Q$3,IF($C322=$D$4,'FLETES (#) MAYO'!Q322*Q$4,IF($C322=$D$5,'FLETES (#) MAYO'!Q322*Q$5,0))))</f>
        <v>0</v>
      </c>
      <c r="R322" s="179">
        <f>IF($C322=$D$2,'FLETES (#) MAYO'!R322*R$2,IF($C322=$D$3,'FLETES (#) MAYO'!R322*R$3,IF($C322=$D$4,'FLETES (#) MAYO'!R322*R$4,IF($C322=$D$5,'FLETES (#) MAYO'!R322*R$5,0))))</f>
        <v>0</v>
      </c>
      <c r="S322" s="179">
        <f>IF($C322=$D$2,'FLETES (#) MAYO'!S322*S$2,IF($C322=$D$3,'FLETES (#) MAYO'!S322*S$3,IF($C322=$D$4,'FLETES (#) MAYO'!S322*S$4,IF($C322=$D$5,'FLETES (#) MAYO'!S322*S$5,0))))</f>
        <v>0</v>
      </c>
      <c r="T322" s="179">
        <f>IF($C322=$D$2,'FLETES (#) MAYO'!T322*T$2,IF($C322=$D$3,'FLETES (#) MAYO'!T322*T$3,IF($C322=$D$4,'FLETES (#) MAYO'!T322*T$4,IF($C322=$D$5,'FLETES (#) MAYO'!T322*T$5,0))))</f>
        <v>0</v>
      </c>
      <c r="U322" s="179">
        <f>IF($C322=$D$2,'FLETES (#) MAYO'!U322*U$2,IF($C322=$D$3,'FLETES (#) MAYO'!U322*U$3,IF($C322=$D$4,'FLETES (#) MAYO'!U322*U$4,IF($C322=$D$5,'FLETES (#) MAYO'!U322*U$5,0))))</f>
        <v>0</v>
      </c>
      <c r="V322" s="179">
        <f>IF($C322=$D$2,'FLETES (#) MAYO'!V322*V$2,IF($C322=$D$3,'FLETES (#) MAYO'!V322*V$3,IF($C322=$D$4,'FLETES (#) MAYO'!V322*V$4,IF($C322=$D$5,'FLETES (#) MAYO'!V322*V$5,0))))</f>
        <v>0</v>
      </c>
      <c r="W322" s="179">
        <f>IF($C322=$D$2,'FLETES (#) MAYO'!W322*W$2,IF($C322=$D$3,'FLETES (#) MAYO'!W322*W$3,IF($C322=$D$4,'FLETES (#) MAYO'!W322*W$4,IF($C322=$D$5,'FLETES (#) MAYO'!W322*W$5,0))))</f>
        <v>0</v>
      </c>
      <c r="X322" s="179">
        <f>IF($C322=$D$2,'FLETES (#) MAYO'!X322*X$2,IF($C322=$D$3,'FLETES (#) MAYO'!X322*X$3,IF($C322=$D$4,'FLETES (#) MAYO'!X322*X$4,IF($C322=$D$5,'FLETES (#) MAYO'!X322*X$5,0))))</f>
        <v>0</v>
      </c>
      <c r="Y322" s="179">
        <f>IF($C322=$D$2,'FLETES (#) MAYO'!Y322*Y$2,IF($C322=$D$3,'FLETES (#) MAYO'!Y322*Y$3,IF($C322=$D$4,'FLETES (#) MAYO'!Y322*Y$4,IF($C322=$D$5,'FLETES (#) MAYO'!Y322*Y$5,0))))</f>
        <v>0</v>
      </c>
      <c r="Z322" s="179">
        <f>IF($C322=$D$2,'FLETES (#) MAYO'!Z322*Z$2,IF($C322=$D$3,'FLETES (#) MAYO'!Z322*Z$3,IF($C322=$D$4,'FLETES (#) MAYO'!Z322*Z$4,IF($C322=$D$5,'FLETES (#) MAYO'!Z322*Z$5,0))))</f>
        <v>0</v>
      </c>
      <c r="AA322" s="179">
        <f>IF($C322=$D$2,'FLETES (#) MAYO'!AA322*AA$2,IF($C322=$D$3,'FLETES (#) MAYO'!AA322*AA$3,IF($C322=$D$4,'FLETES (#) MAYO'!AA322*AA$4,IF($C322=$D$5,'FLETES (#) MAYO'!AA322*AA$5,0))))</f>
        <v>0</v>
      </c>
      <c r="AB322" s="179">
        <f>IF($C322=$D$2,'FLETES (#) MAYO'!AB322*AB$2,IF($C322=$D$3,'FLETES (#) MAYO'!AB322*AB$3,IF($C322=$D$4,'FLETES (#) MAYO'!AB322*AB$4,IF($C322=$D$5,'FLETES (#) MAYO'!AB322*AB$5,0))))</f>
        <v>0</v>
      </c>
      <c r="AC322" s="179">
        <f>IF($C322=$D$2,'FLETES (#) MAYO'!AC322*AC$2,IF($C322=$D$3,'FLETES (#) MAYO'!AC322*AC$3,IF($C322=$D$4,'FLETES (#) MAYO'!AC322*AC$4,IF($C322=$D$5,'FLETES (#) MAYO'!AC322*AC$5,0))))</f>
        <v>0</v>
      </c>
      <c r="AD322" s="179">
        <f>IF($C322=$D$2,'FLETES (#) MAYO'!AD322*AD$2,IF($C322=$D$3,'FLETES (#) MAYO'!AD322*AD$3,IF($C322=$D$4,'FLETES (#) MAYO'!AD322*AD$4,IF($C322=$D$5,'FLETES (#) MAYO'!AD322*AD$5,0))))</f>
        <v>0</v>
      </c>
      <c r="AE322" s="179">
        <f>IF($C322=$D$2,'FLETES (#) MAYO'!AE322*AE$2,IF($C322=$D$3,'FLETES (#) MAYO'!AE322*AE$3,IF($C322=$D$4,'FLETES (#) MAYO'!AE322*AE$4,IF($C322=$D$5,'FLETES (#) MAYO'!AE322*AE$5,0))))</f>
        <v>0</v>
      </c>
      <c r="AF322" s="179">
        <f>IF($C322=$D$2,'FLETES (#) MAYO'!AF322*AF$2,IF($C322=$D$3,'FLETES (#) MAYO'!AF322*AF$3,IF($C322=$D$4,'FLETES (#) MAYO'!AF322*AF$4,IF($C322=$D$5,'FLETES (#) MAYO'!AF322*AF$5,0))))</f>
        <v>0</v>
      </c>
      <c r="AG322" s="179">
        <f>IF($C322=$D$2,'FLETES (#) MAYO'!AG322*AG$2,IF($C322=$D$3,'FLETES (#) MAYO'!AG322*AG$3,IF($C322=$D$4,'FLETES (#) MAYO'!AG322*AG$4,IF($C322=$D$5,'FLETES (#) MAYO'!AG322*AG$5,0))))</f>
        <v>0</v>
      </c>
      <c r="AH322" s="179">
        <f>IF($C322=$D$2,'FLETES (#) MAYO'!AH322*AH$2,IF($C322=$D$3,'FLETES (#) MAYO'!AH322*AH$3,IF($C322=$D$4,'FLETES (#) MAYO'!AH322*AH$4,IF($C322=$D$5,'FLETES (#) MAYO'!AH322*AH$5,0))))</f>
        <v>0</v>
      </c>
      <c r="AI322" s="179">
        <f>IF($C322=$D$2,'FLETES (#) MAYO'!AI322*AI$2,IF($C322=$D$3,'FLETES (#) MAYO'!AI322*AI$3,IF($C322=$D$4,'FLETES (#) MAYO'!AI322*AI$4,IF($C322=$D$5,'FLETES (#) MAYO'!AI322*AI$5,0))))</f>
        <v>0</v>
      </c>
      <c r="AJ322" s="179">
        <f>IF($C322=$D$2,'FLETES (#) MAYO'!AJ322*AJ$2,IF($C322=$D$3,'FLETES (#) MAYO'!AJ322*AJ$3,IF($C322=$D$4,'FLETES (#) MAYO'!AJ322*AJ$4,IF($C322=$D$5,'FLETES (#) MAYO'!AJ322*AJ$5,0))))</f>
        <v>0</v>
      </c>
      <c r="AK322" s="179">
        <f>IF($C322=$D$2,'FLETES (#) MAYO'!AK322*AK$2,IF($C322=$D$3,'FLETES (#) MAYO'!AK322*AK$3,IF($C322=$D$4,'FLETES (#) MAYO'!AK322*AK$4,IF($C322=$D$5,'FLETES (#) MAYO'!AK322*AK$5,0))))</f>
        <v>0</v>
      </c>
      <c r="AL322" s="179">
        <f>IF($C322=$D$2,'FLETES (#) MAYO'!AL322*AL$2,IF($C322=$D$3,'FLETES (#) MAYO'!AL322*AL$3,IF($C322=$D$4,'FLETES (#) MAYO'!AL322*AL$4,IF($C322=$D$5,'FLETES (#) MAYO'!AL322*AL$5,0))))</f>
        <v>0</v>
      </c>
      <c r="AM322" s="179">
        <f>IF($C322=$D$2,'FLETES (#) MAYO'!AM322*AM$2,IF($C322=$D$3,'FLETES (#) MAYO'!AM322*AM$3,IF($C322=$D$4,'FLETES (#) MAYO'!AM322*AM$4,IF($C322=$D$5,'FLETES (#) MAYO'!AM322*AM$5,0))))</f>
        <v>0</v>
      </c>
    </row>
    <row r="323" spans="1:39">
      <c r="A323" s="141"/>
      <c r="B323" s="165"/>
      <c r="C323" s="165"/>
      <c r="D323" s="178">
        <f t="shared" si="0"/>
        <v>0</v>
      </c>
      <c r="E323" s="179">
        <f>IF($C323=$D$2,'FLETES (#) MAYO'!E323*E$2,IF($C323=$D$3,'FLETES (#) MAYO'!E323*E$3,IF($C323=$D$4,'FLETES (#) MAYO'!E323*E$4,IF($C323=$D$5,'FLETES (#) MAYO'!E323*E$5,0))))</f>
        <v>0</v>
      </c>
      <c r="F323" s="179">
        <f>IF($C323=$D$2,'FLETES (#) MAYO'!F323*F$2,IF($C323=$D$3,'FLETES (#) MAYO'!F323*F$3,IF($C323=$D$4,'FLETES (#) MAYO'!F323*F$4,IF($C323=$D$5,'FLETES (#) MAYO'!F323*F$5,0))))</f>
        <v>0</v>
      </c>
      <c r="G323" s="179">
        <f>IF($C323=$D$2,'FLETES (#) MAYO'!G323*G$2,IF($C323=$D$3,'FLETES (#) MAYO'!G323*G$3,IF($C323=$D$4,'FLETES (#) MAYO'!G323*G$4,IF($C323=$D$5,'FLETES (#) MAYO'!G323*G$5,0))))</f>
        <v>0</v>
      </c>
      <c r="H323" s="179">
        <f>IF($C323=$D$2,'FLETES (#) MAYO'!H323*H$2,IF($C323=$D$3,'FLETES (#) MAYO'!H323*H$3,IF($C323=$D$4,'FLETES (#) MAYO'!H323*H$4,IF($C323=$D$5,'FLETES (#) MAYO'!H323*H$5,0))))</f>
        <v>0</v>
      </c>
      <c r="I323" s="179">
        <f>IF($C323=$D$2,'FLETES (#) MAYO'!I323*I$2,IF($C323=$D$3,'FLETES (#) MAYO'!I323*I$3,IF($C323=$D$4,'FLETES (#) MAYO'!I323*I$4,IF($C323=$D$5,'FLETES (#) MAYO'!I323*I$5,0))))</f>
        <v>0</v>
      </c>
      <c r="J323" s="179">
        <f>IF($C323=$D$2,'FLETES (#) MAYO'!J323*J$2,IF($C323=$D$3,'FLETES (#) MAYO'!J323*J$3,IF($C323=$D$4,'FLETES (#) MAYO'!J323*J$4,IF($C323=$D$5,'FLETES (#) MAYO'!J323*J$5,0))))</f>
        <v>0</v>
      </c>
      <c r="K323" s="179">
        <f>IF($C323=$D$2,'FLETES (#) MAYO'!K323*K$2,IF($C323=$D$3,'FLETES (#) MAYO'!K323*K$3,IF($C323=$D$4,'FLETES (#) MAYO'!K323*K$4,IF($C323=$D$5,'FLETES (#) MAYO'!K323*K$5,0))))</f>
        <v>0</v>
      </c>
      <c r="L323" s="179">
        <f>IF($C323=$D$2,'FLETES (#) MAYO'!L323*L$2,IF($C323=$D$3,'FLETES (#) MAYO'!L323*L$3,IF($C323=$D$4,'FLETES (#) MAYO'!L323*L$4,IF($C323=$D$5,'FLETES (#) MAYO'!L323*L$5,0))))</f>
        <v>0</v>
      </c>
      <c r="M323" s="179">
        <f>IF($C323=$D$2,'FLETES (#) MAYO'!M323*M$2,IF($C323=$D$3,'FLETES (#) MAYO'!M323*M$3,IF($C323=$D$4,'FLETES (#) MAYO'!M323*M$4,IF($C323=$D$5,'FLETES (#) MAYO'!M323*M$5,0))))</f>
        <v>0</v>
      </c>
      <c r="N323" s="179">
        <f>IF($C323=$D$2,'FLETES (#) MAYO'!N323*N$2,IF($C323=$D$3,'FLETES (#) MAYO'!N323*N$3,IF($C323=$D$4,'FLETES (#) MAYO'!N323*N$4,IF($C323=$D$5,'FLETES (#) MAYO'!N323*N$5,0))))</f>
        <v>0</v>
      </c>
      <c r="O323" s="179">
        <f>IF($C323=$D$2,'FLETES (#) MAYO'!O323*O$2,IF($C323=$D$3,'FLETES (#) MAYO'!O323*O$3,IF($C323=$D$4,'FLETES (#) MAYO'!O323*O$4,IF($C323=$D$5,'FLETES (#) MAYO'!O323*O$5,0))))</f>
        <v>0</v>
      </c>
      <c r="P323" s="179">
        <f>IF($C323=$D$2,'FLETES (#) MAYO'!P323*P$2,IF($C323=$D$3,'FLETES (#) MAYO'!P323*P$3,IF($C323=$D$4,'FLETES (#) MAYO'!P323*P$4,IF($C323=$D$5,'FLETES (#) MAYO'!P323*P$5,0))))</f>
        <v>0</v>
      </c>
      <c r="Q323" s="179">
        <f>IF($C323=$D$2,'FLETES (#) MAYO'!Q323*Q$2,IF($C323=$D$3,'FLETES (#) MAYO'!Q323*Q$3,IF($C323=$D$4,'FLETES (#) MAYO'!Q323*Q$4,IF($C323=$D$5,'FLETES (#) MAYO'!Q323*Q$5,0))))</f>
        <v>0</v>
      </c>
      <c r="R323" s="179">
        <f>IF($C323=$D$2,'FLETES (#) MAYO'!R323*R$2,IF($C323=$D$3,'FLETES (#) MAYO'!R323*R$3,IF($C323=$D$4,'FLETES (#) MAYO'!R323*R$4,IF($C323=$D$5,'FLETES (#) MAYO'!R323*R$5,0))))</f>
        <v>0</v>
      </c>
      <c r="S323" s="179">
        <f>IF($C323=$D$2,'FLETES (#) MAYO'!S323*S$2,IF($C323=$D$3,'FLETES (#) MAYO'!S323*S$3,IF($C323=$D$4,'FLETES (#) MAYO'!S323*S$4,IF($C323=$D$5,'FLETES (#) MAYO'!S323*S$5,0))))</f>
        <v>0</v>
      </c>
      <c r="T323" s="179">
        <f>IF($C323=$D$2,'FLETES (#) MAYO'!T323*T$2,IF($C323=$D$3,'FLETES (#) MAYO'!T323*T$3,IF($C323=$D$4,'FLETES (#) MAYO'!T323*T$4,IF($C323=$D$5,'FLETES (#) MAYO'!T323*T$5,0))))</f>
        <v>0</v>
      </c>
      <c r="U323" s="179">
        <f>IF($C323=$D$2,'FLETES (#) MAYO'!U323*U$2,IF($C323=$D$3,'FLETES (#) MAYO'!U323*U$3,IF($C323=$D$4,'FLETES (#) MAYO'!U323*U$4,IF($C323=$D$5,'FLETES (#) MAYO'!U323*U$5,0))))</f>
        <v>0</v>
      </c>
      <c r="V323" s="179">
        <f>IF($C323=$D$2,'FLETES (#) MAYO'!V323*V$2,IF($C323=$D$3,'FLETES (#) MAYO'!V323*V$3,IF($C323=$D$4,'FLETES (#) MAYO'!V323*V$4,IF($C323=$D$5,'FLETES (#) MAYO'!V323*V$5,0))))</f>
        <v>0</v>
      </c>
      <c r="W323" s="179">
        <f>IF($C323=$D$2,'FLETES (#) MAYO'!W323*W$2,IF($C323=$D$3,'FLETES (#) MAYO'!W323*W$3,IF($C323=$D$4,'FLETES (#) MAYO'!W323*W$4,IF($C323=$D$5,'FLETES (#) MAYO'!W323*W$5,0))))</f>
        <v>0</v>
      </c>
      <c r="X323" s="179">
        <f>IF($C323=$D$2,'FLETES (#) MAYO'!X323*X$2,IF($C323=$D$3,'FLETES (#) MAYO'!X323*X$3,IF($C323=$D$4,'FLETES (#) MAYO'!X323*X$4,IF($C323=$D$5,'FLETES (#) MAYO'!X323*X$5,0))))</f>
        <v>0</v>
      </c>
      <c r="Y323" s="179">
        <f>IF($C323=$D$2,'FLETES (#) MAYO'!Y323*Y$2,IF($C323=$D$3,'FLETES (#) MAYO'!Y323*Y$3,IF($C323=$D$4,'FLETES (#) MAYO'!Y323*Y$4,IF($C323=$D$5,'FLETES (#) MAYO'!Y323*Y$5,0))))</f>
        <v>0</v>
      </c>
      <c r="Z323" s="179">
        <f>IF($C323=$D$2,'FLETES (#) MAYO'!Z323*Z$2,IF($C323=$D$3,'FLETES (#) MAYO'!Z323*Z$3,IF($C323=$D$4,'FLETES (#) MAYO'!Z323*Z$4,IF($C323=$D$5,'FLETES (#) MAYO'!Z323*Z$5,0))))</f>
        <v>0</v>
      </c>
      <c r="AA323" s="179">
        <f>IF($C323=$D$2,'FLETES (#) MAYO'!AA323*AA$2,IF($C323=$D$3,'FLETES (#) MAYO'!AA323*AA$3,IF($C323=$D$4,'FLETES (#) MAYO'!AA323*AA$4,IF($C323=$D$5,'FLETES (#) MAYO'!AA323*AA$5,0))))</f>
        <v>0</v>
      </c>
      <c r="AB323" s="179">
        <f>IF($C323=$D$2,'FLETES (#) MAYO'!AB323*AB$2,IF($C323=$D$3,'FLETES (#) MAYO'!AB323*AB$3,IF($C323=$D$4,'FLETES (#) MAYO'!AB323*AB$4,IF($C323=$D$5,'FLETES (#) MAYO'!AB323*AB$5,0))))</f>
        <v>0</v>
      </c>
      <c r="AC323" s="179">
        <f>IF($C323=$D$2,'FLETES (#) MAYO'!AC323*AC$2,IF($C323=$D$3,'FLETES (#) MAYO'!AC323*AC$3,IF($C323=$D$4,'FLETES (#) MAYO'!AC323*AC$4,IF($C323=$D$5,'FLETES (#) MAYO'!AC323*AC$5,0))))</f>
        <v>0</v>
      </c>
      <c r="AD323" s="179">
        <f>IF($C323=$D$2,'FLETES (#) MAYO'!AD323*AD$2,IF($C323=$D$3,'FLETES (#) MAYO'!AD323*AD$3,IF($C323=$D$4,'FLETES (#) MAYO'!AD323*AD$4,IF($C323=$D$5,'FLETES (#) MAYO'!AD323*AD$5,0))))</f>
        <v>0</v>
      </c>
      <c r="AE323" s="179">
        <f>IF($C323=$D$2,'FLETES (#) MAYO'!AE323*AE$2,IF($C323=$D$3,'FLETES (#) MAYO'!AE323*AE$3,IF($C323=$D$4,'FLETES (#) MAYO'!AE323*AE$4,IF($C323=$D$5,'FLETES (#) MAYO'!AE323*AE$5,0))))</f>
        <v>0</v>
      </c>
      <c r="AF323" s="179">
        <f>IF($C323=$D$2,'FLETES (#) MAYO'!AF323*AF$2,IF($C323=$D$3,'FLETES (#) MAYO'!AF323*AF$3,IF($C323=$D$4,'FLETES (#) MAYO'!AF323*AF$4,IF($C323=$D$5,'FLETES (#) MAYO'!AF323*AF$5,0))))</f>
        <v>0</v>
      </c>
      <c r="AG323" s="179">
        <f>IF($C323=$D$2,'FLETES (#) MAYO'!AG323*AG$2,IF($C323=$D$3,'FLETES (#) MAYO'!AG323*AG$3,IF($C323=$D$4,'FLETES (#) MAYO'!AG323*AG$4,IF($C323=$D$5,'FLETES (#) MAYO'!AG323*AG$5,0))))</f>
        <v>0</v>
      </c>
      <c r="AH323" s="179">
        <f>IF($C323=$D$2,'FLETES (#) MAYO'!AH323*AH$2,IF($C323=$D$3,'FLETES (#) MAYO'!AH323*AH$3,IF($C323=$D$4,'FLETES (#) MAYO'!AH323*AH$4,IF($C323=$D$5,'FLETES (#) MAYO'!AH323*AH$5,0))))</f>
        <v>0</v>
      </c>
      <c r="AI323" s="179">
        <f>IF($C323=$D$2,'FLETES (#) MAYO'!AI323*AI$2,IF($C323=$D$3,'FLETES (#) MAYO'!AI323*AI$3,IF($C323=$D$4,'FLETES (#) MAYO'!AI323*AI$4,IF($C323=$D$5,'FLETES (#) MAYO'!AI323*AI$5,0))))</f>
        <v>0</v>
      </c>
      <c r="AJ323" s="179">
        <f>IF($C323=$D$2,'FLETES (#) MAYO'!AJ323*AJ$2,IF($C323=$D$3,'FLETES (#) MAYO'!AJ323*AJ$3,IF($C323=$D$4,'FLETES (#) MAYO'!AJ323*AJ$4,IF($C323=$D$5,'FLETES (#) MAYO'!AJ323*AJ$5,0))))</f>
        <v>0</v>
      </c>
      <c r="AK323" s="179">
        <f>IF($C323=$D$2,'FLETES (#) MAYO'!AK323*AK$2,IF($C323=$D$3,'FLETES (#) MAYO'!AK323*AK$3,IF($C323=$D$4,'FLETES (#) MAYO'!AK323*AK$4,IF($C323=$D$5,'FLETES (#) MAYO'!AK323*AK$5,0))))</f>
        <v>0</v>
      </c>
      <c r="AL323" s="179">
        <f>IF($C323=$D$2,'FLETES (#) MAYO'!AL323*AL$2,IF($C323=$D$3,'FLETES (#) MAYO'!AL323*AL$3,IF($C323=$D$4,'FLETES (#) MAYO'!AL323*AL$4,IF($C323=$D$5,'FLETES (#) MAYO'!AL323*AL$5,0))))</f>
        <v>0</v>
      </c>
      <c r="AM323" s="179">
        <f>IF($C323=$D$2,'FLETES (#) MAYO'!AM323*AM$2,IF($C323=$D$3,'FLETES (#) MAYO'!AM323*AM$3,IF($C323=$D$4,'FLETES (#) MAYO'!AM323*AM$4,IF($C323=$D$5,'FLETES (#) MAYO'!AM323*AM$5,0))))</f>
        <v>0</v>
      </c>
    </row>
    <row r="324" spans="1:39">
      <c r="A324" s="141"/>
      <c r="B324" s="165"/>
      <c r="C324" s="165"/>
      <c r="D324" s="178">
        <f t="shared" si="0"/>
        <v>0</v>
      </c>
      <c r="E324" s="179">
        <f>IF($C324=$D$2,'FLETES (#) MAYO'!E324*E$2,IF($C324=$D$3,'FLETES (#) MAYO'!E324*E$3,IF($C324=$D$4,'FLETES (#) MAYO'!E324*E$4,IF($C324=$D$5,'FLETES (#) MAYO'!E324*E$5,0))))</f>
        <v>0</v>
      </c>
      <c r="F324" s="179">
        <f>IF($C324=$D$2,'FLETES (#) MAYO'!F324*F$2,IF($C324=$D$3,'FLETES (#) MAYO'!F324*F$3,IF($C324=$D$4,'FLETES (#) MAYO'!F324*F$4,IF($C324=$D$5,'FLETES (#) MAYO'!F324*F$5,0))))</f>
        <v>0</v>
      </c>
      <c r="G324" s="179">
        <f>IF($C324=$D$2,'FLETES (#) MAYO'!G324*G$2,IF($C324=$D$3,'FLETES (#) MAYO'!G324*G$3,IF($C324=$D$4,'FLETES (#) MAYO'!G324*G$4,IF($C324=$D$5,'FLETES (#) MAYO'!G324*G$5,0))))</f>
        <v>0</v>
      </c>
      <c r="H324" s="179">
        <f>IF($C324=$D$2,'FLETES (#) MAYO'!H324*H$2,IF($C324=$D$3,'FLETES (#) MAYO'!H324*H$3,IF($C324=$D$4,'FLETES (#) MAYO'!H324*H$4,IF($C324=$D$5,'FLETES (#) MAYO'!H324*H$5,0))))</f>
        <v>0</v>
      </c>
      <c r="I324" s="179">
        <f>IF($C324=$D$2,'FLETES (#) MAYO'!I324*I$2,IF($C324=$D$3,'FLETES (#) MAYO'!I324*I$3,IF($C324=$D$4,'FLETES (#) MAYO'!I324*I$4,IF($C324=$D$5,'FLETES (#) MAYO'!I324*I$5,0))))</f>
        <v>0</v>
      </c>
      <c r="J324" s="179">
        <f>IF($C324=$D$2,'FLETES (#) MAYO'!J324*J$2,IF($C324=$D$3,'FLETES (#) MAYO'!J324*J$3,IF($C324=$D$4,'FLETES (#) MAYO'!J324*J$4,IF($C324=$D$5,'FLETES (#) MAYO'!J324*J$5,0))))</f>
        <v>0</v>
      </c>
      <c r="K324" s="179">
        <f>IF($C324=$D$2,'FLETES (#) MAYO'!K324*K$2,IF($C324=$D$3,'FLETES (#) MAYO'!K324*K$3,IF($C324=$D$4,'FLETES (#) MAYO'!K324*K$4,IF($C324=$D$5,'FLETES (#) MAYO'!K324*K$5,0))))</f>
        <v>0</v>
      </c>
      <c r="L324" s="179">
        <f>IF($C324=$D$2,'FLETES (#) MAYO'!L324*L$2,IF($C324=$D$3,'FLETES (#) MAYO'!L324*L$3,IF($C324=$D$4,'FLETES (#) MAYO'!L324*L$4,IF($C324=$D$5,'FLETES (#) MAYO'!L324*L$5,0))))</f>
        <v>0</v>
      </c>
      <c r="M324" s="179">
        <f>IF($C324=$D$2,'FLETES (#) MAYO'!M324*M$2,IF($C324=$D$3,'FLETES (#) MAYO'!M324*M$3,IF($C324=$D$4,'FLETES (#) MAYO'!M324*M$4,IF($C324=$D$5,'FLETES (#) MAYO'!M324*M$5,0))))</f>
        <v>0</v>
      </c>
      <c r="N324" s="179">
        <f>IF($C324=$D$2,'FLETES (#) MAYO'!N324*N$2,IF($C324=$D$3,'FLETES (#) MAYO'!N324*N$3,IF($C324=$D$4,'FLETES (#) MAYO'!N324*N$4,IF($C324=$D$5,'FLETES (#) MAYO'!N324*N$5,0))))</f>
        <v>0</v>
      </c>
      <c r="O324" s="179">
        <f>IF($C324=$D$2,'FLETES (#) MAYO'!O324*O$2,IF($C324=$D$3,'FLETES (#) MAYO'!O324*O$3,IF($C324=$D$4,'FLETES (#) MAYO'!O324*O$4,IF($C324=$D$5,'FLETES (#) MAYO'!O324*O$5,0))))</f>
        <v>0</v>
      </c>
      <c r="P324" s="179">
        <f>IF($C324=$D$2,'FLETES (#) MAYO'!P324*P$2,IF($C324=$D$3,'FLETES (#) MAYO'!P324*P$3,IF($C324=$D$4,'FLETES (#) MAYO'!P324*P$4,IF($C324=$D$5,'FLETES (#) MAYO'!P324*P$5,0))))</f>
        <v>0</v>
      </c>
      <c r="Q324" s="179">
        <f>IF($C324=$D$2,'FLETES (#) MAYO'!Q324*Q$2,IF($C324=$D$3,'FLETES (#) MAYO'!Q324*Q$3,IF($C324=$D$4,'FLETES (#) MAYO'!Q324*Q$4,IF($C324=$D$5,'FLETES (#) MAYO'!Q324*Q$5,0))))</f>
        <v>0</v>
      </c>
      <c r="R324" s="179">
        <f>IF($C324=$D$2,'FLETES (#) MAYO'!R324*R$2,IF($C324=$D$3,'FLETES (#) MAYO'!R324*R$3,IF($C324=$D$4,'FLETES (#) MAYO'!R324*R$4,IF($C324=$D$5,'FLETES (#) MAYO'!R324*R$5,0))))</f>
        <v>0</v>
      </c>
      <c r="S324" s="179">
        <f>IF($C324=$D$2,'FLETES (#) MAYO'!S324*S$2,IF($C324=$D$3,'FLETES (#) MAYO'!S324*S$3,IF($C324=$D$4,'FLETES (#) MAYO'!S324*S$4,IF($C324=$D$5,'FLETES (#) MAYO'!S324*S$5,0))))</f>
        <v>0</v>
      </c>
      <c r="T324" s="179">
        <f>IF($C324=$D$2,'FLETES (#) MAYO'!T324*T$2,IF($C324=$D$3,'FLETES (#) MAYO'!T324*T$3,IF($C324=$D$4,'FLETES (#) MAYO'!T324*T$4,IF($C324=$D$5,'FLETES (#) MAYO'!T324*T$5,0))))</f>
        <v>0</v>
      </c>
      <c r="U324" s="179">
        <f>IF($C324=$D$2,'FLETES (#) MAYO'!U324*U$2,IF($C324=$D$3,'FLETES (#) MAYO'!U324*U$3,IF($C324=$D$4,'FLETES (#) MAYO'!U324*U$4,IF($C324=$D$5,'FLETES (#) MAYO'!U324*U$5,0))))</f>
        <v>0</v>
      </c>
      <c r="V324" s="179">
        <f>IF($C324=$D$2,'FLETES (#) MAYO'!V324*V$2,IF($C324=$D$3,'FLETES (#) MAYO'!V324*V$3,IF($C324=$D$4,'FLETES (#) MAYO'!V324*V$4,IF($C324=$D$5,'FLETES (#) MAYO'!V324*V$5,0))))</f>
        <v>0</v>
      </c>
      <c r="W324" s="179">
        <f>IF($C324=$D$2,'FLETES (#) MAYO'!W324*W$2,IF($C324=$D$3,'FLETES (#) MAYO'!W324*W$3,IF($C324=$D$4,'FLETES (#) MAYO'!W324*W$4,IF($C324=$D$5,'FLETES (#) MAYO'!W324*W$5,0))))</f>
        <v>0</v>
      </c>
      <c r="X324" s="179">
        <f>IF($C324=$D$2,'FLETES (#) MAYO'!X324*X$2,IF($C324=$D$3,'FLETES (#) MAYO'!X324*X$3,IF($C324=$D$4,'FLETES (#) MAYO'!X324*X$4,IF($C324=$D$5,'FLETES (#) MAYO'!X324*X$5,0))))</f>
        <v>0</v>
      </c>
      <c r="Y324" s="179">
        <f>IF($C324=$D$2,'FLETES (#) MAYO'!Y324*Y$2,IF($C324=$D$3,'FLETES (#) MAYO'!Y324*Y$3,IF($C324=$D$4,'FLETES (#) MAYO'!Y324*Y$4,IF($C324=$D$5,'FLETES (#) MAYO'!Y324*Y$5,0))))</f>
        <v>0</v>
      </c>
      <c r="Z324" s="179">
        <f>IF($C324=$D$2,'FLETES (#) MAYO'!Z324*Z$2,IF($C324=$D$3,'FLETES (#) MAYO'!Z324*Z$3,IF($C324=$D$4,'FLETES (#) MAYO'!Z324*Z$4,IF($C324=$D$5,'FLETES (#) MAYO'!Z324*Z$5,0))))</f>
        <v>0</v>
      </c>
      <c r="AA324" s="179">
        <f>IF($C324=$D$2,'FLETES (#) MAYO'!AA324*AA$2,IF($C324=$D$3,'FLETES (#) MAYO'!AA324*AA$3,IF($C324=$D$4,'FLETES (#) MAYO'!AA324*AA$4,IF($C324=$D$5,'FLETES (#) MAYO'!AA324*AA$5,0))))</f>
        <v>0</v>
      </c>
      <c r="AB324" s="179">
        <f>IF($C324=$D$2,'FLETES (#) MAYO'!AB324*AB$2,IF($C324=$D$3,'FLETES (#) MAYO'!AB324*AB$3,IF($C324=$D$4,'FLETES (#) MAYO'!AB324*AB$4,IF($C324=$D$5,'FLETES (#) MAYO'!AB324*AB$5,0))))</f>
        <v>0</v>
      </c>
      <c r="AC324" s="179">
        <f>IF($C324=$D$2,'FLETES (#) MAYO'!AC324*AC$2,IF($C324=$D$3,'FLETES (#) MAYO'!AC324*AC$3,IF($C324=$D$4,'FLETES (#) MAYO'!AC324*AC$4,IF($C324=$D$5,'FLETES (#) MAYO'!AC324*AC$5,0))))</f>
        <v>0</v>
      </c>
      <c r="AD324" s="179">
        <f>IF($C324=$D$2,'FLETES (#) MAYO'!AD324*AD$2,IF($C324=$D$3,'FLETES (#) MAYO'!AD324*AD$3,IF($C324=$D$4,'FLETES (#) MAYO'!AD324*AD$4,IF($C324=$D$5,'FLETES (#) MAYO'!AD324*AD$5,0))))</f>
        <v>0</v>
      </c>
      <c r="AE324" s="179">
        <f>IF($C324=$D$2,'FLETES (#) MAYO'!AE324*AE$2,IF($C324=$D$3,'FLETES (#) MAYO'!AE324*AE$3,IF($C324=$D$4,'FLETES (#) MAYO'!AE324*AE$4,IF($C324=$D$5,'FLETES (#) MAYO'!AE324*AE$5,0))))</f>
        <v>0</v>
      </c>
      <c r="AF324" s="179">
        <f>IF($C324=$D$2,'FLETES (#) MAYO'!AF324*AF$2,IF($C324=$D$3,'FLETES (#) MAYO'!AF324*AF$3,IF($C324=$D$4,'FLETES (#) MAYO'!AF324*AF$4,IF($C324=$D$5,'FLETES (#) MAYO'!AF324*AF$5,0))))</f>
        <v>0</v>
      </c>
      <c r="AG324" s="179">
        <f>IF($C324=$D$2,'FLETES (#) MAYO'!AG324*AG$2,IF($C324=$D$3,'FLETES (#) MAYO'!AG324*AG$3,IF($C324=$D$4,'FLETES (#) MAYO'!AG324*AG$4,IF($C324=$D$5,'FLETES (#) MAYO'!AG324*AG$5,0))))</f>
        <v>0</v>
      </c>
      <c r="AH324" s="179">
        <f>IF($C324=$D$2,'FLETES (#) MAYO'!AH324*AH$2,IF($C324=$D$3,'FLETES (#) MAYO'!AH324*AH$3,IF($C324=$D$4,'FLETES (#) MAYO'!AH324*AH$4,IF($C324=$D$5,'FLETES (#) MAYO'!AH324*AH$5,0))))</f>
        <v>0</v>
      </c>
      <c r="AI324" s="179">
        <f>IF($C324=$D$2,'FLETES (#) MAYO'!AI324*AI$2,IF($C324=$D$3,'FLETES (#) MAYO'!AI324*AI$3,IF($C324=$D$4,'FLETES (#) MAYO'!AI324*AI$4,IF($C324=$D$5,'FLETES (#) MAYO'!AI324*AI$5,0))))</f>
        <v>0</v>
      </c>
      <c r="AJ324" s="179">
        <f>IF($C324=$D$2,'FLETES (#) MAYO'!AJ324*AJ$2,IF($C324=$D$3,'FLETES (#) MAYO'!AJ324*AJ$3,IF($C324=$D$4,'FLETES (#) MAYO'!AJ324*AJ$4,IF($C324=$D$5,'FLETES (#) MAYO'!AJ324*AJ$5,0))))</f>
        <v>0</v>
      </c>
      <c r="AK324" s="179">
        <f>IF($C324=$D$2,'FLETES (#) MAYO'!AK324*AK$2,IF($C324=$D$3,'FLETES (#) MAYO'!AK324*AK$3,IF($C324=$D$4,'FLETES (#) MAYO'!AK324*AK$4,IF($C324=$D$5,'FLETES (#) MAYO'!AK324*AK$5,0))))</f>
        <v>0</v>
      </c>
      <c r="AL324" s="179">
        <f>IF($C324=$D$2,'FLETES (#) MAYO'!AL324*AL$2,IF($C324=$D$3,'FLETES (#) MAYO'!AL324*AL$3,IF($C324=$D$4,'FLETES (#) MAYO'!AL324*AL$4,IF($C324=$D$5,'FLETES (#) MAYO'!AL324*AL$5,0))))</f>
        <v>0</v>
      </c>
      <c r="AM324" s="179">
        <f>IF($C324=$D$2,'FLETES (#) MAYO'!AM324*AM$2,IF($C324=$D$3,'FLETES (#) MAYO'!AM324*AM$3,IF($C324=$D$4,'FLETES (#) MAYO'!AM324*AM$4,IF($C324=$D$5,'FLETES (#) MAYO'!AM324*AM$5,0))))</f>
        <v>0</v>
      </c>
    </row>
    <row r="325" spans="1:39">
      <c r="A325" s="141"/>
      <c r="B325" s="165"/>
      <c r="C325" s="165"/>
      <c r="D325" s="178">
        <f t="shared" si="0"/>
        <v>0</v>
      </c>
      <c r="E325" s="179">
        <f>IF($C325=$D$2,'FLETES (#) MAYO'!E325*E$2,IF($C325=$D$3,'FLETES (#) MAYO'!E325*E$3,IF($C325=$D$4,'FLETES (#) MAYO'!E325*E$4,IF($C325=$D$5,'FLETES (#) MAYO'!E325*E$5,0))))</f>
        <v>0</v>
      </c>
      <c r="F325" s="179">
        <f>IF($C325=$D$2,'FLETES (#) MAYO'!F325*F$2,IF($C325=$D$3,'FLETES (#) MAYO'!F325*F$3,IF($C325=$D$4,'FLETES (#) MAYO'!F325*F$4,IF($C325=$D$5,'FLETES (#) MAYO'!F325*F$5,0))))</f>
        <v>0</v>
      </c>
      <c r="G325" s="179">
        <f>IF($C325=$D$2,'FLETES (#) MAYO'!G325*G$2,IF($C325=$D$3,'FLETES (#) MAYO'!G325*G$3,IF($C325=$D$4,'FLETES (#) MAYO'!G325*G$4,IF($C325=$D$5,'FLETES (#) MAYO'!G325*G$5,0))))</f>
        <v>0</v>
      </c>
      <c r="H325" s="179">
        <f>IF($C325=$D$2,'FLETES (#) MAYO'!H325*H$2,IF($C325=$D$3,'FLETES (#) MAYO'!H325*H$3,IF($C325=$D$4,'FLETES (#) MAYO'!H325*H$4,IF($C325=$D$5,'FLETES (#) MAYO'!H325*H$5,0))))</f>
        <v>0</v>
      </c>
      <c r="I325" s="179">
        <f>IF($C325=$D$2,'FLETES (#) MAYO'!I325*I$2,IF($C325=$D$3,'FLETES (#) MAYO'!I325*I$3,IF($C325=$D$4,'FLETES (#) MAYO'!I325*I$4,IF($C325=$D$5,'FLETES (#) MAYO'!I325*I$5,0))))</f>
        <v>0</v>
      </c>
      <c r="J325" s="179">
        <f>IF($C325=$D$2,'FLETES (#) MAYO'!J325*J$2,IF($C325=$D$3,'FLETES (#) MAYO'!J325*J$3,IF($C325=$D$4,'FLETES (#) MAYO'!J325*J$4,IF($C325=$D$5,'FLETES (#) MAYO'!J325*J$5,0))))</f>
        <v>0</v>
      </c>
      <c r="K325" s="179">
        <f>IF($C325=$D$2,'FLETES (#) MAYO'!K325*K$2,IF($C325=$D$3,'FLETES (#) MAYO'!K325*K$3,IF($C325=$D$4,'FLETES (#) MAYO'!K325*K$4,IF($C325=$D$5,'FLETES (#) MAYO'!K325*K$5,0))))</f>
        <v>0</v>
      </c>
      <c r="L325" s="179">
        <f>IF($C325=$D$2,'FLETES (#) MAYO'!L325*L$2,IF($C325=$D$3,'FLETES (#) MAYO'!L325*L$3,IF($C325=$D$4,'FLETES (#) MAYO'!L325*L$4,IF($C325=$D$5,'FLETES (#) MAYO'!L325*L$5,0))))</f>
        <v>0</v>
      </c>
      <c r="M325" s="179">
        <f>IF($C325=$D$2,'FLETES (#) MAYO'!M325*M$2,IF($C325=$D$3,'FLETES (#) MAYO'!M325*M$3,IF($C325=$D$4,'FLETES (#) MAYO'!M325*M$4,IF($C325=$D$5,'FLETES (#) MAYO'!M325*M$5,0))))</f>
        <v>0</v>
      </c>
      <c r="N325" s="179">
        <f>IF($C325=$D$2,'FLETES (#) MAYO'!N325*N$2,IF($C325=$D$3,'FLETES (#) MAYO'!N325*N$3,IF($C325=$D$4,'FLETES (#) MAYO'!N325*N$4,IF($C325=$D$5,'FLETES (#) MAYO'!N325*N$5,0))))</f>
        <v>0</v>
      </c>
      <c r="O325" s="179">
        <f>IF($C325=$D$2,'FLETES (#) MAYO'!O325*O$2,IF($C325=$D$3,'FLETES (#) MAYO'!O325*O$3,IF($C325=$D$4,'FLETES (#) MAYO'!O325*O$4,IF($C325=$D$5,'FLETES (#) MAYO'!O325*O$5,0))))</f>
        <v>0</v>
      </c>
      <c r="P325" s="179">
        <f>IF($C325=$D$2,'FLETES (#) MAYO'!P325*P$2,IF($C325=$D$3,'FLETES (#) MAYO'!P325*P$3,IF($C325=$D$4,'FLETES (#) MAYO'!P325*P$4,IF($C325=$D$5,'FLETES (#) MAYO'!P325*P$5,0))))</f>
        <v>0</v>
      </c>
      <c r="Q325" s="179">
        <f>IF($C325=$D$2,'FLETES (#) MAYO'!Q325*Q$2,IF($C325=$D$3,'FLETES (#) MAYO'!Q325*Q$3,IF($C325=$D$4,'FLETES (#) MAYO'!Q325*Q$4,IF($C325=$D$5,'FLETES (#) MAYO'!Q325*Q$5,0))))</f>
        <v>0</v>
      </c>
      <c r="R325" s="179">
        <f>IF($C325=$D$2,'FLETES (#) MAYO'!R325*R$2,IF($C325=$D$3,'FLETES (#) MAYO'!R325*R$3,IF($C325=$D$4,'FLETES (#) MAYO'!R325*R$4,IF($C325=$D$5,'FLETES (#) MAYO'!R325*R$5,0))))</f>
        <v>0</v>
      </c>
      <c r="S325" s="179">
        <f>IF($C325=$D$2,'FLETES (#) MAYO'!S325*S$2,IF($C325=$D$3,'FLETES (#) MAYO'!S325*S$3,IF($C325=$D$4,'FLETES (#) MAYO'!S325*S$4,IF($C325=$D$5,'FLETES (#) MAYO'!S325*S$5,0))))</f>
        <v>0</v>
      </c>
      <c r="T325" s="179">
        <f>IF($C325=$D$2,'FLETES (#) MAYO'!T325*T$2,IF($C325=$D$3,'FLETES (#) MAYO'!T325*T$3,IF($C325=$D$4,'FLETES (#) MAYO'!T325*T$4,IF($C325=$D$5,'FLETES (#) MAYO'!T325*T$5,0))))</f>
        <v>0</v>
      </c>
      <c r="U325" s="179">
        <f>IF($C325=$D$2,'FLETES (#) MAYO'!U325*U$2,IF($C325=$D$3,'FLETES (#) MAYO'!U325*U$3,IF($C325=$D$4,'FLETES (#) MAYO'!U325*U$4,IF($C325=$D$5,'FLETES (#) MAYO'!U325*U$5,0))))</f>
        <v>0</v>
      </c>
      <c r="V325" s="179">
        <f>IF($C325=$D$2,'FLETES (#) MAYO'!V325*V$2,IF($C325=$D$3,'FLETES (#) MAYO'!V325*V$3,IF($C325=$D$4,'FLETES (#) MAYO'!V325*V$4,IF($C325=$D$5,'FLETES (#) MAYO'!V325*V$5,0))))</f>
        <v>0</v>
      </c>
      <c r="W325" s="179">
        <f>IF($C325=$D$2,'FLETES (#) MAYO'!W325*W$2,IF($C325=$D$3,'FLETES (#) MAYO'!W325*W$3,IF($C325=$D$4,'FLETES (#) MAYO'!W325*W$4,IF($C325=$D$5,'FLETES (#) MAYO'!W325*W$5,0))))</f>
        <v>0</v>
      </c>
      <c r="X325" s="179">
        <f>IF($C325=$D$2,'FLETES (#) MAYO'!X325*X$2,IF($C325=$D$3,'FLETES (#) MAYO'!X325*X$3,IF($C325=$D$4,'FLETES (#) MAYO'!X325*X$4,IF($C325=$D$5,'FLETES (#) MAYO'!X325*X$5,0))))</f>
        <v>0</v>
      </c>
      <c r="Y325" s="179">
        <f>IF($C325=$D$2,'FLETES (#) MAYO'!Y325*Y$2,IF($C325=$D$3,'FLETES (#) MAYO'!Y325*Y$3,IF($C325=$D$4,'FLETES (#) MAYO'!Y325*Y$4,IF($C325=$D$5,'FLETES (#) MAYO'!Y325*Y$5,0))))</f>
        <v>0</v>
      </c>
      <c r="Z325" s="179">
        <f>IF($C325=$D$2,'FLETES (#) MAYO'!Z325*Z$2,IF($C325=$D$3,'FLETES (#) MAYO'!Z325*Z$3,IF($C325=$D$4,'FLETES (#) MAYO'!Z325*Z$4,IF($C325=$D$5,'FLETES (#) MAYO'!Z325*Z$5,0))))</f>
        <v>0</v>
      </c>
      <c r="AA325" s="179">
        <f>IF($C325=$D$2,'FLETES (#) MAYO'!AA325*AA$2,IF($C325=$D$3,'FLETES (#) MAYO'!AA325*AA$3,IF($C325=$D$4,'FLETES (#) MAYO'!AA325*AA$4,IF($C325=$D$5,'FLETES (#) MAYO'!AA325*AA$5,0))))</f>
        <v>0</v>
      </c>
      <c r="AB325" s="179">
        <f>IF($C325=$D$2,'FLETES (#) MAYO'!AB325*AB$2,IF($C325=$D$3,'FLETES (#) MAYO'!AB325*AB$3,IF($C325=$D$4,'FLETES (#) MAYO'!AB325*AB$4,IF($C325=$D$5,'FLETES (#) MAYO'!AB325*AB$5,0))))</f>
        <v>0</v>
      </c>
      <c r="AC325" s="179">
        <f>IF($C325=$D$2,'FLETES (#) MAYO'!AC325*AC$2,IF($C325=$D$3,'FLETES (#) MAYO'!AC325*AC$3,IF($C325=$D$4,'FLETES (#) MAYO'!AC325*AC$4,IF($C325=$D$5,'FLETES (#) MAYO'!AC325*AC$5,0))))</f>
        <v>0</v>
      </c>
      <c r="AD325" s="179">
        <f>IF($C325=$D$2,'FLETES (#) MAYO'!AD325*AD$2,IF($C325=$D$3,'FLETES (#) MAYO'!AD325*AD$3,IF($C325=$D$4,'FLETES (#) MAYO'!AD325*AD$4,IF($C325=$D$5,'FLETES (#) MAYO'!AD325*AD$5,0))))</f>
        <v>0</v>
      </c>
      <c r="AE325" s="179">
        <f>IF($C325=$D$2,'FLETES (#) MAYO'!AE325*AE$2,IF($C325=$D$3,'FLETES (#) MAYO'!AE325*AE$3,IF($C325=$D$4,'FLETES (#) MAYO'!AE325*AE$4,IF($C325=$D$5,'FLETES (#) MAYO'!AE325*AE$5,0))))</f>
        <v>0</v>
      </c>
      <c r="AF325" s="179">
        <f>IF($C325=$D$2,'FLETES (#) MAYO'!AF325*AF$2,IF($C325=$D$3,'FLETES (#) MAYO'!AF325*AF$3,IF($C325=$D$4,'FLETES (#) MAYO'!AF325*AF$4,IF($C325=$D$5,'FLETES (#) MAYO'!AF325*AF$5,0))))</f>
        <v>0</v>
      </c>
      <c r="AG325" s="179">
        <f>IF($C325=$D$2,'FLETES (#) MAYO'!AG325*AG$2,IF($C325=$D$3,'FLETES (#) MAYO'!AG325*AG$3,IF($C325=$D$4,'FLETES (#) MAYO'!AG325*AG$4,IF($C325=$D$5,'FLETES (#) MAYO'!AG325*AG$5,0))))</f>
        <v>0</v>
      </c>
      <c r="AH325" s="179">
        <f>IF($C325=$D$2,'FLETES (#) MAYO'!AH325*AH$2,IF($C325=$D$3,'FLETES (#) MAYO'!AH325*AH$3,IF($C325=$D$4,'FLETES (#) MAYO'!AH325*AH$4,IF($C325=$D$5,'FLETES (#) MAYO'!AH325*AH$5,0))))</f>
        <v>0</v>
      </c>
      <c r="AI325" s="179">
        <f>IF($C325=$D$2,'FLETES (#) MAYO'!AI325*AI$2,IF($C325=$D$3,'FLETES (#) MAYO'!AI325*AI$3,IF($C325=$D$4,'FLETES (#) MAYO'!AI325*AI$4,IF($C325=$D$5,'FLETES (#) MAYO'!AI325*AI$5,0))))</f>
        <v>0</v>
      </c>
      <c r="AJ325" s="179">
        <f>IF($C325=$D$2,'FLETES (#) MAYO'!AJ325*AJ$2,IF($C325=$D$3,'FLETES (#) MAYO'!AJ325*AJ$3,IF($C325=$D$4,'FLETES (#) MAYO'!AJ325*AJ$4,IF($C325=$D$5,'FLETES (#) MAYO'!AJ325*AJ$5,0))))</f>
        <v>0</v>
      </c>
      <c r="AK325" s="179">
        <f>IF($C325=$D$2,'FLETES (#) MAYO'!AK325*AK$2,IF($C325=$D$3,'FLETES (#) MAYO'!AK325*AK$3,IF($C325=$D$4,'FLETES (#) MAYO'!AK325*AK$4,IF($C325=$D$5,'FLETES (#) MAYO'!AK325*AK$5,0))))</f>
        <v>0</v>
      </c>
      <c r="AL325" s="179">
        <f>IF($C325=$D$2,'FLETES (#) MAYO'!AL325*AL$2,IF($C325=$D$3,'FLETES (#) MAYO'!AL325*AL$3,IF($C325=$D$4,'FLETES (#) MAYO'!AL325*AL$4,IF($C325=$D$5,'FLETES (#) MAYO'!AL325*AL$5,0))))</f>
        <v>0</v>
      </c>
      <c r="AM325" s="179">
        <f>IF($C325=$D$2,'FLETES (#) MAYO'!AM325*AM$2,IF($C325=$D$3,'FLETES (#) MAYO'!AM325*AM$3,IF($C325=$D$4,'FLETES (#) MAYO'!AM325*AM$4,IF($C325=$D$5,'FLETES (#) MAYO'!AM325*AM$5,0))))</f>
        <v>0</v>
      </c>
    </row>
    <row r="326" spans="1:39">
      <c r="A326" s="141"/>
      <c r="B326" s="165"/>
      <c r="C326" s="165"/>
      <c r="D326" s="178">
        <f t="shared" si="0"/>
        <v>0</v>
      </c>
      <c r="E326" s="179">
        <f>IF($C326=$D$2,'FLETES (#) MAYO'!E326*E$2,IF($C326=$D$3,'FLETES (#) MAYO'!E326*E$3,IF($C326=$D$4,'FLETES (#) MAYO'!E326*E$4,IF($C326=$D$5,'FLETES (#) MAYO'!E326*E$5,0))))</f>
        <v>0</v>
      </c>
      <c r="F326" s="179">
        <f>IF($C326=$D$2,'FLETES (#) MAYO'!F326*F$2,IF($C326=$D$3,'FLETES (#) MAYO'!F326*F$3,IF($C326=$D$4,'FLETES (#) MAYO'!F326*F$4,IF($C326=$D$5,'FLETES (#) MAYO'!F326*F$5,0))))</f>
        <v>0</v>
      </c>
      <c r="G326" s="179">
        <f>IF($C326=$D$2,'FLETES (#) MAYO'!G326*G$2,IF($C326=$D$3,'FLETES (#) MAYO'!G326*G$3,IF($C326=$D$4,'FLETES (#) MAYO'!G326*G$4,IF($C326=$D$5,'FLETES (#) MAYO'!G326*G$5,0))))</f>
        <v>0</v>
      </c>
      <c r="H326" s="179">
        <f>IF($C326=$D$2,'FLETES (#) MAYO'!H326*H$2,IF($C326=$D$3,'FLETES (#) MAYO'!H326*H$3,IF($C326=$D$4,'FLETES (#) MAYO'!H326*H$4,IF($C326=$D$5,'FLETES (#) MAYO'!H326*H$5,0))))</f>
        <v>0</v>
      </c>
      <c r="I326" s="179">
        <f>IF($C326=$D$2,'FLETES (#) MAYO'!I326*I$2,IF($C326=$D$3,'FLETES (#) MAYO'!I326*I$3,IF($C326=$D$4,'FLETES (#) MAYO'!I326*I$4,IF($C326=$D$5,'FLETES (#) MAYO'!I326*I$5,0))))</f>
        <v>0</v>
      </c>
      <c r="J326" s="179">
        <f>IF($C326=$D$2,'FLETES (#) MAYO'!J326*J$2,IF($C326=$D$3,'FLETES (#) MAYO'!J326*J$3,IF($C326=$D$4,'FLETES (#) MAYO'!J326*J$4,IF($C326=$D$5,'FLETES (#) MAYO'!J326*J$5,0))))</f>
        <v>0</v>
      </c>
      <c r="K326" s="179">
        <f>IF($C326=$D$2,'FLETES (#) MAYO'!K326*K$2,IF($C326=$D$3,'FLETES (#) MAYO'!K326*K$3,IF($C326=$D$4,'FLETES (#) MAYO'!K326*K$4,IF($C326=$D$5,'FLETES (#) MAYO'!K326*K$5,0))))</f>
        <v>0</v>
      </c>
      <c r="L326" s="179">
        <f>IF($C326=$D$2,'FLETES (#) MAYO'!L326*L$2,IF($C326=$D$3,'FLETES (#) MAYO'!L326*L$3,IF($C326=$D$4,'FLETES (#) MAYO'!L326*L$4,IF($C326=$D$5,'FLETES (#) MAYO'!L326*L$5,0))))</f>
        <v>0</v>
      </c>
      <c r="M326" s="179">
        <f>IF($C326=$D$2,'FLETES (#) MAYO'!M326*M$2,IF($C326=$D$3,'FLETES (#) MAYO'!M326*M$3,IF($C326=$D$4,'FLETES (#) MAYO'!M326*M$4,IF($C326=$D$5,'FLETES (#) MAYO'!M326*M$5,0))))</f>
        <v>0</v>
      </c>
      <c r="N326" s="179">
        <f>IF($C326=$D$2,'FLETES (#) MAYO'!N326*N$2,IF($C326=$D$3,'FLETES (#) MAYO'!N326*N$3,IF($C326=$D$4,'FLETES (#) MAYO'!N326*N$4,IF($C326=$D$5,'FLETES (#) MAYO'!N326*N$5,0))))</f>
        <v>0</v>
      </c>
      <c r="O326" s="179">
        <f>IF($C326=$D$2,'FLETES (#) MAYO'!O326*O$2,IF($C326=$D$3,'FLETES (#) MAYO'!O326*O$3,IF($C326=$D$4,'FLETES (#) MAYO'!O326*O$4,IF($C326=$D$5,'FLETES (#) MAYO'!O326*O$5,0))))</f>
        <v>0</v>
      </c>
      <c r="P326" s="179">
        <f>IF($C326=$D$2,'FLETES (#) MAYO'!P326*P$2,IF($C326=$D$3,'FLETES (#) MAYO'!P326*P$3,IF($C326=$D$4,'FLETES (#) MAYO'!P326*P$4,IF($C326=$D$5,'FLETES (#) MAYO'!P326*P$5,0))))</f>
        <v>0</v>
      </c>
      <c r="Q326" s="179">
        <f>IF($C326=$D$2,'FLETES (#) MAYO'!Q326*Q$2,IF($C326=$D$3,'FLETES (#) MAYO'!Q326*Q$3,IF($C326=$D$4,'FLETES (#) MAYO'!Q326*Q$4,IF($C326=$D$5,'FLETES (#) MAYO'!Q326*Q$5,0))))</f>
        <v>0</v>
      </c>
      <c r="R326" s="179">
        <f>IF($C326=$D$2,'FLETES (#) MAYO'!R326*R$2,IF($C326=$D$3,'FLETES (#) MAYO'!R326*R$3,IF($C326=$D$4,'FLETES (#) MAYO'!R326*R$4,IF($C326=$D$5,'FLETES (#) MAYO'!R326*R$5,0))))</f>
        <v>0</v>
      </c>
      <c r="S326" s="179">
        <f>IF($C326=$D$2,'FLETES (#) MAYO'!S326*S$2,IF($C326=$D$3,'FLETES (#) MAYO'!S326*S$3,IF($C326=$D$4,'FLETES (#) MAYO'!S326*S$4,IF($C326=$D$5,'FLETES (#) MAYO'!S326*S$5,0))))</f>
        <v>0</v>
      </c>
      <c r="T326" s="179">
        <f>IF($C326=$D$2,'FLETES (#) MAYO'!T326*T$2,IF($C326=$D$3,'FLETES (#) MAYO'!T326*T$3,IF($C326=$D$4,'FLETES (#) MAYO'!T326*T$4,IF($C326=$D$5,'FLETES (#) MAYO'!T326*T$5,0))))</f>
        <v>0</v>
      </c>
      <c r="U326" s="179">
        <f>IF($C326=$D$2,'FLETES (#) MAYO'!U326*U$2,IF($C326=$D$3,'FLETES (#) MAYO'!U326*U$3,IF($C326=$D$4,'FLETES (#) MAYO'!U326*U$4,IF($C326=$D$5,'FLETES (#) MAYO'!U326*U$5,0))))</f>
        <v>0</v>
      </c>
      <c r="V326" s="179">
        <f>IF($C326=$D$2,'FLETES (#) MAYO'!V326*V$2,IF($C326=$D$3,'FLETES (#) MAYO'!V326*V$3,IF($C326=$D$4,'FLETES (#) MAYO'!V326*V$4,IF($C326=$D$5,'FLETES (#) MAYO'!V326*V$5,0))))</f>
        <v>0</v>
      </c>
      <c r="W326" s="179">
        <f>IF($C326=$D$2,'FLETES (#) MAYO'!W326*W$2,IF($C326=$D$3,'FLETES (#) MAYO'!W326*W$3,IF($C326=$D$4,'FLETES (#) MAYO'!W326*W$4,IF($C326=$D$5,'FLETES (#) MAYO'!W326*W$5,0))))</f>
        <v>0</v>
      </c>
      <c r="X326" s="179">
        <f>IF($C326=$D$2,'FLETES (#) MAYO'!X326*X$2,IF($C326=$D$3,'FLETES (#) MAYO'!X326*X$3,IF($C326=$D$4,'FLETES (#) MAYO'!X326*X$4,IF($C326=$D$5,'FLETES (#) MAYO'!X326*X$5,0))))</f>
        <v>0</v>
      </c>
      <c r="Y326" s="179">
        <f>IF($C326=$D$2,'FLETES (#) MAYO'!Y326*Y$2,IF($C326=$D$3,'FLETES (#) MAYO'!Y326*Y$3,IF($C326=$D$4,'FLETES (#) MAYO'!Y326*Y$4,IF($C326=$D$5,'FLETES (#) MAYO'!Y326*Y$5,0))))</f>
        <v>0</v>
      </c>
      <c r="Z326" s="179">
        <f>IF($C326=$D$2,'FLETES (#) MAYO'!Z326*Z$2,IF($C326=$D$3,'FLETES (#) MAYO'!Z326*Z$3,IF($C326=$D$4,'FLETES (#) MAYO'!Z326*Z$4,IF($C326=$D$5,'FLETES (#) MAYO'!Z326*Z$5,0))))</f>
        <v>0</v>
      </c>
      <c r="AA326" s="179">
        <f>IF($C326=$D$2,'FLETES (#) MAYO'!AA326*AA$2,IF($C326=$D$3,'FLETES (#) MAYO'!AA326*AA$3,IF($C326=$D$4,'FLETES (#) MAYO'!AA326*AA$4,IF($C326=$D$5,'FLETES (#) MAYO'!AA326*AA$5,0))))</f>
        <v>0</v>
      </c>
      <c r="AB326" s="179">
        <f>IF($C326=$D$2,'FLETES (#) MAYO'!AB326*AB$2,IF($C326=$D$3,'FLETES (#) MAYO'!AB326*AB$3,IF($C326=$D$4,'FLETES (#) MAYO'!AB326*AB$4,IF($C326=$D$5,'FLETES (#) MAYO'!AB326*AB$5,0))))</f>
        <v>0</v>
      </c>
      <c r="AC326" s="179">
        <f>IF($C326=$D$2,'FLETES (#) MAYO'!AC326*AC$2,IF($C326=$D$3,'FLETES (#) MAYO'!AC326*AC$3,IF($C326=$D$4,'FLETES (#) MAYO'!AC326*AC$4,IF($C326=$D$5,'FLETES (#) MAYO'!AC326*AC$5,0))))</f>
        <v>0</v>
      </c>
      <c r="AD326" s="179">
        <f>IF($C326=$D$2,'FLETES (#) MAYO'!AD326*AD$2,IF($C326=$D$3,'FLETES (#) MAYO'!AD326*AD$3,IF($C326=$D$4,'FLETES (#) MAYO'!AD326*AD$4,IF($C326=$D$5,'FLETES (#) MAYO'!AD326*AD$5,0))))</f>
        <v>0</v>
      </c>
      <c r="AE326" s="179">
        <f>IF($C326=$D$2,'FLETES (#) MAYO'!AE326*AE$2,IF($C326=$D$3,'FLETES (#) MAYO'!AE326*AE$3,IF($C326=$D$4,'FLETES (#) MAYO'!AE326*AE$4,IF($C326=$D$5,'FLETES (#) MAYO'!AE326*AE$5,0))))</f>
        <v>0</v>
      </c>
      <c r="AF326" s="179">
        <f>IF($C326=$D$2,'FLETES (#) MAYO'!AF326*AF$2,IF($C326=$D$3,'FLETES (#) MAYO'!AF326*AF$3,IF($C326=$D$4,'FLETES (#) MAYO'!AF326*AF$4,IF($C326=$D$5,'FLETES (#) MAYO'!AF326*AF$5,0))))</f>
        <v>0</v>
      </c>
      <c r="AG326" s="179">
        <f>IF($C326=$D$2,'FLETES (#) MAYO'!AG326*AG$2,IF($C326=$D$3,'FLETES (#) MAYO'!AG326*AG$3,IF($C326=$D$4,'FLETES (#) MAYO'!AG326*AG$4,IF($C326=$D$5,'FLETES (#) MAYO'!AG326*AG$5,0))))</f>
        <v>0</v>
      </c>
      <c r="AH326" s="179">
        <f>IF($C326=$D$2,'FLETES (#) MAYO'!AH326*AH$2,IF($C326=$D$3,'FLETES (#) MAYO'!AH326*AH$3,IF($C326=$D$4,'FLETES (#) MAYO'!AH326*AH$4,IF($C326=$D$5,'FLETES (#) MAYO'!AH326*AH$5,0))))</f>
        <v>0</v>
      </c>
      <c r="AI326" s="179">
        <f>IF($C326=$D$2,'FLETES (#) MAYO'!AI326*AI$2,IF($C326=$D$3,'FLETES (#) MAYO'!AI326*AI$3,IF($C326=$D$4,'FLETES (#) MAYO'!AI326*AI$4,IF($C326=$D$5,'FLETES (#) MAYO'!AI326*AI$5,0))))</f>
        <v>0</v>
      </c>
      <c r="AJ326" s="179">
        <f>IF($C326=$D$2,'FLETES (#) MAYO'!AJ326*AJ$2,IF($C326=$D$3,'FLETES (#) MAYO'!AJ326*AJ$3,IF($C326=$D$4,'FLETES (#) MAYO'!AJ326*AJ$4,IF($C326=$D$5,'FLETES (#) MAYO'!AJ326*AJ$5,0))))</f>
        <v>0</v>
      </c>
      <c r="AK326" s="179">
        <f>IF($C326=$D$2,'FLETES (#) MAYO'!AK326*AK$2,IF($C326=$D$3,'FLETES (#) MAYO'!AK326*AK$3,IF($C326=$D$4,'FLETES (#) MAYO'!AK326*AK$4,IF($C326=$D$5,'FLETES (#) MAYO'!AK326*AK$5,0))))</f>
        <v>0</v>
      </c>
      <c r="AL326" s="179">
        <f>IF($C326=$D$2,'FLETES (#) MAYO'!AL326*AL$2,IF($C326=$D$3,'FLETES (#) MAYO'!AL326*AL$3,IF($C326=$D$4,'FLETES (#) MAYO'!AL326*AL$4,IF($C326=$D$5,'FLETES (#) MAYO'!AL326*AL$5,0))))</f>
        <v>0</v>
      </c>
      <c r="AM326" s="179">
        <f>IF($C326=$D$2,'FLETES (#) MAYO'!AM326*AM$2,IF($C326=$D$3,'FLETES (#) MAYO'!AM326*AM$3,IF($C326=$D$4,'FLETES (#) MAYO'!AM326*AM$4,IF($C326=$D$5,'FLETES (#) MAYO'!AM326*AM$5,0))))</f>
        <v>0</v>
      </c>
    </row>
    <row r="327" spans="1:39">
      <c r="A327" s="141"/>
      <c r="B327" s="165"/>
      <c r="C327" s="165"/>
      <c r="D327" s="178">
        <f t="shared" si="0"/>
        <v>0</v>
      </c>
      <c r="E327" s="179">
        <f>IF($C327=$D$2,'FLETES (#) MAYO'!E327*E$2,IF($C327=$D$3,'FLETES (#) MAYO'!E327*E$3,IF($C327=$D$4,'FLETES (#) MAYO'!E327*E$4,IF($C327=$D$5,'FLETES (#) MAYO'!E327*E$5,0))))</f>
        <v>0</v>
      </c>
      <c r="F327" s="179">
        <f>IF($C327=$D$2,'FLETES (#) MAYO'!F327*F$2,IF($C327=$D$3,'FLETES (#) MAYO'!F327*F$3,IF($C327=$D$4,'FLETES (#) MAYO'!F327*F$4,IF($C327=$D$5,'FLETES (#) MAYO'!F327*F$5,0))))</f>
        <v>0</v>
      </c>
      <c r="G327" s="179">
        <f>IF($C327=$D$2,'FLETES (#) MAYO'!G327*G$2,IF($C327=$D$3,'FLETES (#) MAYO'!G327*G$3,IF($C327=$D$4,'FLETES (#) MAYO'!G327*G$4,IF($C327=$D$5,'FLETES (#) MAYO'!G327*G$5,0))))</f>
        <v>0</v>
      </c>
      <c r="H327" s="179">
        <f>IF($C327=$D$2,'FLETES (#) MAYO'!H327*H$2,IF($C327=$D$3,'FLETES (#) MAYO'!H327*H$3,IF($C327=$D$4,'FLETES (#) MAYO'!H327*H$4,IF($C327=$D$5,'FLETES (#) MAYO'!H327*H$5,0))))</f>
        <v>0</v>
      </c>
      <c r="I327" s="179">
        <f>IF($C327=$D$2,'FLETES (#) MAYO'!I327*I$2,IF($C327=$D$3,'FLETES (#) MAYO'!I327*I$3,IF($C327=$D$4,'FLETES (#) MAYO'!I327*I$4,IF($C327=$D$5,'FLETES (#) MAYO'!I327*I$5,0))))</f>
        <v>0</v>
      </c>
      <c r="J327" s="179">
        <f>IF($C327=$D$2,'FLETES (#) MAYO'!J327*J$2,IF($C327=$D$3,'FLETES (#) MAYO'!J327*J$3,IF($C327=$D$4,'FLETES (#) MAYO'!J327*J$4,IF($C327=$D$5,'FLETES (#) MAYO'!J327*J$5,0))))</f>
        <v>0</v>
      </c>
      <c r="K327" s="179">
        <f>IF($C327=$D$2,'FLETES (#) MAYO'!K327*K$2,IF($C327=$D$3,'FLETES (#) MAYO'!K327*K$3,IF($C327=$D$4,'FLETES (#) MAYO'!K327*K$4,IF($C327=$D$5,'FLETES (#) MAYO'!K327*K$5,0))))</f>
        <v>0</v>
      </c>
      <c r="L327" s="179">
        <f>IF($C327=$D$2,'FLETES (#) MAYO'!L327*L$2,IF($C327=$D$3,'FLETES (#) MAYO'!L327*L$3,IF($C327=$D$4,'FLETES (#) MAYO'!L327*L$4,IF($C327=$D$5,'FLETES (#) MAYO'!L327*L$5,0))))</f>
        <v>0</v>
      </c>
      <c r="M327" s="179">
        <f>IF($C327=$D$2,'FLETES (#) MAYO'!M327*M$2,IF($C327=$D$3,'FLETES (#) MAYO'!M327*M$3,IF($C327=$D$4,'FLETES (#) MAYO'!M327*M$4,IF($C327=$D$5,'FLETES (#) MAYO'!M327*M$5,0))))</f>
        <v>0</v>
      </c>
      <c r="N327" s="179">
        <f>IF($C327=$D$2,'FLETES (#) MAYO'!N327*N$2,IF($C327=$D$3,'FLETES (#) MAYO'!N327*N$3,IF($C327=$D$4,'FLETES (#) MAYO'!N327*N$4,IF($C327=$D$5,'FLETES (#) MAYO'!N327*N$5,0))))</f>
        <v>0</v>
      </c>
      <c r="O327" s="179">
        <f>IF($C327=$D$2,'FLETES (#) MAYO'!O327*O$2,IF($C327=$D$3,'FLETES (#) MAYO'!O327*O$3,IF($C327=$D$4,'FLETES (#) MAYO'!O327*O$4,IF($C327=$D$5,'FLETES (#) MAYO'!O327*O$5,0))))</f>
        <v>0</v>
      </c>
      <c r="P327" s="179">
        <f>IF($C327=$D$2,'FLETES (#) MAYO'!P327*P$2,IF($C327=$D$3,'FLETES (#) MAYO'!P327*P$3,IF($C327=$D$4,'FLETES (#) MAYO'!P327*P$4,IF($C327=$D$5,'FLETES (#) MAYO'!P327*P$5,0))))</f>
        <v>0</v>
      </c>
      <c r="Q327" s="179">
        <f>IF($C327=$D$2,'FLETES (#) MAYO'!Q327*Q$2,IF($C327=$D$3,'FLETES (#) MAYO'!Q327*Q$3,IF($C327=$D$4,'FLETES (#) MAYO'!Q327*Q$4,IF($C327=$D$5,'FLETES (#) MAYO'!Q327*Q$5,0))))</f>
        <v>0</v>
      </c>
      <c r="R327" s="179">
        <f>IF($C327=$D$2,'FLETES (#) MAYO'!R327*R$2,IF($C327=$D$3,'FLETES (#) MAYO'!R327*R$3,IF($C327=$D$4,'FLETES (#) MAYO'!R327*R$4,IF($C327=$D$5,'FLETES (#) MAYO'!R327*R$5,0))))</f>
        <v>0</v>
      </c>
      <c r="S327" s="179">
        <f>IF($C327=$D$2,'FLETES (#) MAYO'!S327*S$2,IF($C327=$D$3,'FLETES (#) MAYO'!S327*S$3,IF($C327=$D$4,'FLETES (#) MAYO'!S327*S$4,IF($C327=$D$5,'FLETES (#) MAYO'!S327*S$5,0))))</f>
        <v>0</v>
      </c>
      <c r="T327" s="179">
        <f>IF($C327=$D$2,'FLETES (#) MAYO'!T327*T$2,IF($C327=$D$3,'FLETES (#) MAYO'!T327*T$3,IF($C327=$D$4,'FLETES (#) MAYO'!T327*T$4,IF($C327=$D$5,'FLETES (#) MAYO'!T327*T$5,0))))</f>
        <v>0</v>
      </c>
      <c r="U327" s="179">
        <f>IF($C327=$D$2,'FLETES (#) MAYO'!U327*U$2,IF($C327=$D$3,'FLETES (#) MAYO'!U327*U$3,IF($C327=$D$4,'FLETES (#) MAYO'!U327*U$4,IF($C327=$D$5,'FLETES (#) MAYO'!U327*U$5,0))))</f>
        <v>0</v>
      </c>
      <c r="V327" s="179">
        <f>IF($C327=$D$2,'FLETES (#) MAYO'!V327*V$2,IF($C327=$D$3,'FLETES (#) MAYO'!V327*V$3,IF($C327=$D$4,'FLETES (#) MAYO'!V327*V$4,IF($C327=$D$5,'FLETES (#) MAYO'!V327*V$5,0))))</f>
        <v>0</v>
      </c>
      <c r="W327" s="179">
        <f>IF($C327=$D$2,'FLETES (#) MAYO'!W327*W$2,IF($C327=$D$3,'FLETES (#) MAYO'!W327*W$3,IF($C327=$D$4,'FLETES (#) MAYO'!W327*W$4,IF($C327=$D$5,'FLETES (#) MAYO'!W327*W$5,0))))</f>
        <v>0</v>
      </c>
      <c r="X327" s="179">
        <f>IF($C327=$D$2,'FLETES (#) MAYO'!X327*X$2,IF($C327=$D$3,'FLETES (#) MAYO'!X327*X$3,IF($C327=$D$4,'FLETES (#) MAYO'!X327*X$4,IF($C327=$D$5,'FLETES (#) MAYO'!X327*X$5,0))))</f>
        <v>0</v>
      </c>
      <c r="Y327" s="179">
        <f>IF($C327=$D$2,'FLETES (#) MAYO'!Y327*Y$2,IF($C327=$D$3,'FLETES (#) MAYO'!Y327*Y$3,IF($C327=$D$4,'FLETES (#) MAYO'!Y327*Y$4,IF($C327=$D$5,'FLETES (#) MAYO'!Y327*Y$5,0))))</f>
        <v>0</v>
      </c>
      <c r="Z327" s="179">
        <f>IF($C327=$D$2,'FLETES (#) MAYO'!Z327*Z$2,IF($C327=$D$3,'FLETES (#) MAYO'!Z327*Z$3,IF($C327=$D$4,'FLETES (#) MAYO'!Z327*Z$4,IF($C327=$D$5,'FLETES (#) MAYO'!Z327*Z$5,0))))</f>
        <v>0</v>
      </c>
      <c r="AA327" s="179">
        <f>IF($C327=$D$2,'FLETES (#) MAYO'!AA327*AA$2,IF($C327=$D$3,'FLETES (#) MAYO'!AA327*AA$3,IF($C327=$D$4,'FLETES (#) MAYO'!AA327*AA$4,IF($C327=$D$5,'FLETES (#) MAYO'!AA327*AA$5,0))))</f>
        <v>0</v>
      </c>
      <c r="AB327" s="179">
        <f>IF($C327=$D$2,'FLETES (#) MAYO'!AB327*AB$2,IF($C327=$D$3,'FLETES (#) MAYO'!AB327*AB$3,IF($C327=$D$4,'FLETES (#) MAYO'!AB327*AB$4,IF($C327=$D$5,'FLETES (#) MAYO'!AB327*AB$5,0))))</f>
        <v>0</v>
      </c>
      <c r="AC327" s="179">
        <f>IF($C327=$D$2,'FLETES (#) MAYO'!AC327*AC$2,IF($C327=$D$3,'FLETES (#) MAYO'!AC327*AC$3,IF($C327=$D$4,'FLETES (#) MAYO'!AC327*AC$4,IF($C327=$D$5,'FLETES (#) MAYO'!AC327*AC$5,0))))</f>
        <v>0</v>
      </c>
      <c r="AD327" s="179">
        <f>IF($C327=$D$2,'FLETES (#) MAYO'!AD327*AD$2,IF($C327=$D$3,'FLETES (#) MAYO'!AD327*AD$3,IF($C327=$D$4,'FLETES (#) MAYO'!AD327*AD$4,IF($C327=$D$5,'FLETES (#) MAYO'!AD327*AD$5,0))))</f>
        <v>0</v>
      </c>
      <c r="AE327" s="179">
        <f>IF($C327=$D$2,'FLETES (#) MAYO'!AE327*AE$2,IF($C327=$D$3,'FLETES (#) MAYO'!AE327*AE$3,IF($C327=$D$4,'FLETES (#) MAYO'!AE327*AE$4,IF($C327=$D$5,'FLETES (#) MAYO'!AE327*AE$5,0))))</f>
        <v>0</v>
      </c>
      <c r="AF327" s="179">
        <f>IF($C327=$D$2,'FLETES (#) MAYO'!AF327*AF$2,IF($C327=$D$3,'FLETES (#) MAYO'!AF327*AF$3,IF($C327=$D$4,'FLETES (#) MAYO'!AF327*AF$4,IF($C327=$D$5,'FLETES (#) MAYO'!AF327*AF$5,0))))</f>
        <v>0</v>
      </c>
      <c r="AG327" s="179">
        <f>IF($C327=$D$2,'FLETES (#) MAYO'!AG327*AG$2,IF($C327=$D$3,'FLETES (#) MAYO'!AG327*AG$3,IF($C327=$D$4,'FLETES (#) MAYO'!AG327*AG$4,IF($C327=$D$5,'FLETES (#) MAYO'!AG327*AG$5,0))))</f>
        <v>0</v>
      </c>
      <c r="AH327" s="179">
        <f>IF($C327=$D$2,'FLETES (#) MAYO'!AH327*AH$2,IF($C327=$D$3,'FLETES (#) MAYO'!AH327*AH$3,IF($C327=$D$4,'FLETES (#) MAYO'!AH327*AH$4,IF($C327=$D$5,'FLETES (#) MAYO'!AH327*AH$5,0))))</f>
        <v>0</v>
      </c>
      <c r="AI327" s="179">
        <f>IF($C327=$D$2,'FLETES (#) MAYO'!AI327*AI$2,IF($C327=$D$3,'FLETES (#) MAYO'!AI327*AI$3,IF($C327=$D$4,'FLETES (#) MAYO'!AI327*AI$4,IF($C327=$D$5,'FLETES (#) MAYO'!AI327*AI$5,0))))</f>
        <v>0</v>
      </c>
      <c r="AJ327" s="179">
        <f>IF($C327=$D$2,'FLETES (#) MAYO'!AJ327*AJ$2,IF($C327=$D$3,'FLETES (#) MAYO'!AJ327*AJ$3,IF($C327=$D$4,'FLETES (#) MAYO'!AJ327*AJ$4,IF($C327=$D$5,'FLETES (#) MAYO'!AJ327*AJ$5,0))))</f>
        <v>0</v>
      </c>
      <c r="AK327" s="179">
        <f>IF($C327=$D$2,'FLETES (#) MAYO'!AK327*AK$2,IF($C327=$D$3,'FLETES (#) MAYO'!AK327*AK$3,IF($C327=$D$4,'FLETES (#) MAYO'!AK327*AK$4,IF($C327=$D$5,'FLETES (#) MAYO'!AK327*AK$5,0))))</f>
        <v>0</v>
      </c>
      <c r="AL327" s="179">
        <f>IF($C327=$D$2,'FLETES (#) MAYO'!AL327*AL$2,IF($C327=$D$3,'FLETES (#) MAYO'!AL327*AL$3,IF($C327=$D$4,'FLETES (#) MAYO'!AL327*AL$4,IF($C327=$D$5,'FLETES (#) MAYO'!AL327*AL$5,0))))</f>
        <v>0</v>
      </c>
      <c r="AM327" s="179">
        <f>IF($C327=$D$2,'FLETES (#) MAYO'!AM327*AM$2,IF($C327=$D$3,'FLETES (#) MAYO'!AM327*AM$3,IF($C327=$D$4,'FLETES (#) MAYO'!AM327*AM$4,IF($C327=$D$5,'FLETES (#) MAYO'!AM327*AM$5,0))))</f>
        <v>0</v>
      </c>
    </row>
    <row r="328" spans="1:39">
      <c r="A328" s="141"/>
      <c r="B328" s="165"/>
      <c r="C328" s="165"/>
      <c r="D328" s="178">
        <f t="shared" si="0"/>
        <v>0</v>
      </c>
      <c r="E328" s="179">
        <f>IF($C328=$D$2,'FLETES (#) MAYO'!E328*E$2,IF($C328=$D$3,'FLETES (#) MAYO'!E328*E$3,IF($C328=$D$4,'FLETES (#) MAYO'!E328*E$4,IF($C328=$D$5,'FLETES (#) MAYO'!E328*E$5,0))))</f>
        <v>0</v>
      </c>
      <c r="F328" s="179">
        <f>IF($C328=$D$2,'FLETES (#) MAYO'!F328*F$2,IF($C328=$D$3,'FLETES (#) MAYO'!F328*F$3,IF($C328=$D$4,'FLETES (#) MAYO'!F328*F$4,IF($C328=$D$5,'FLETES (#) MAYO'!F328*F$5,0))))</f>
        <v>0</v>
      </c>
      <c r="G328" s="179">
        <f>IF($C328=$D$2,'FLETES (#) MAYO'!G328*G$2,IF($C328=$D$3,'FLETES (#) MAYO'!G328*G$3,IF($C328=$D$4,'FLETES (#) MAYO'!G328*G$4,IF($C328=$D$5,'FLETES (#) MAYO'!G328*G$5,0))))</f>
        <v>0</v>
      </c>
      <c r="H328" s="179">
        <f>IF($C328=$D$2,'FLETES (#) MAYO'!H328*H$2,IF($C328=$D$3,'FLETES (#) MAYO'!H328*H$3,IF($C328=$D$4,'FLETES (#) MAYO'!H328*H$4,IF($C328=$D$5,'FLETES (#) MAYO'!H328*H$5,0))))</f>
        <v>0</v>
      </c>
      <c r="I328" s="179">
        <f>IF($C328=$D$2,'FLETES (#) MAYO'!I328*I$2,IF($C328=$D$3,'FLETES (#) MAYO'!I328*I$3,IF($C328=$D$4,'FLETES (#) MAYO'!I328*I$4,IF($C328=$D$5,'FLETES (#) MAYO'!I328*I$5,0))))</f>
        <v>0</v>
      </c>
      <c r="J328" s="179">
        <f>IF($C328=$D$2,'FLETES (#) MAYO'!J328*J$2,IF($C328=$D$3,'FLETES (#) MAYO'!J328*J$3,IF($C328=$D$4,'FLETES (#) MAYO'!J328*J$4,IF($C328=$D$5,'FLETES (#) MAYO'!J328*J$5,0))))</f>
        <v>0</v>
      </c>
      <c r="K328" s="179">
        <f>IF($C328=$D$2,'FLETES (#) MAYO'!K328*K$2,IF($C328=$D$3,'FLETES (#) MAYO'!K328*K$3,IF($C328=$D$4,'FLETES (#) MAYO'!K328*K$4,IF($C328=$D$5,'FLETES (#) MAYO'!K328*K$5,0))))</f>
        <v>0</v>
      </c>
      <c r="L328" s="179">
        <f>IF($C328=$D$2,'FLETES (#) MAYO'!L328*L$2,IF($C328=$D$3,'FLETES (#) MAYO'!L328*L$3,IF($C328=$D$4,'FLETES (#) MAYO'!L328*L$4,IF($C328=$D$5,'FLETES (#) MAYO'!L328*L$5,0))))</f>
        <v>0</v>
      </c>
      <c r="M328" s="179">
        <f>IF($C328=$D$2,'FLETES (#) MAYO'!M328*M$2,IF($C328=$D$3,'FLETES (#) MAYO'!M328*M$3,IF($C328=$D$4,'FLETES (#) MAYO'!M328*M$4,IF($C328=$D$5,'FLETES (#) MAYO'!M328*M$5,0))))</f>
        <v>0</v>
      </c>
      <c r="N328" s="179">
        <f>IF($C328=$D$2,'FLETES (#) MAYO'!N328*N$2,IF($C328=$D$3,'FLETES (#) MAYO'!N328*N$3,IF($C328=$D$4,'FLETES (#) MAYO'!N328*N$4,IF($C328=$D$5,'FLETES (#) MAYO'!N328*N$5,0))))</f>
        <v>0</v>
      </c>
      <c r="O328" s="179">
        <f>IF($C328=$D$2,'FLETES (#) MAYO'!O328*O$2,IF($C328=$D$3,'FLETES (#) MAYO'!O328*O$3,IF($C328=$D$4,'FLETES (#) MAYO'!O328*O$4,IF($C328=$D$5,'FLETES (#) MAYO'!O328*O$5,0))))</f>
        <v>0</v>
      </c>
      <c r="P328" s="179">
        <f>IF($C328=$D$2,'FLETES (#) MAYO'!P328*P$2,IF($C328=$D$3,'FLETES (#) MAYO'!P328*P$3,IF($C328=$D$4,'FLETES (#) MAYO'!P328*P$4,IF($C328=$D$5,'FLETES (#) MAYO'!P328*P$5,0))))</f>
        <v>0</v>
      </c>
      <c r="Q328" s="179">
        <f>IF($C328=$D$2,'FLETES (#) MAYO'!Q328*Q$2,IF($C328=$D$3,'FLETES (#) MAYO'!Q328*Q$3,IF($C328=$D$4,'FLETES (#) MAYO'!Q328*Q$4,IF($C328=$D$5,'FLETES (#) MAYO'!Q328*Q$5,0))))</f>
        <v>0</v>
      </c>
      <c r="R328" s="179">
        <f>IF($C328=$D$2,'FLETES (#) MAYO'!R328*R$2,IF($C328=$D$3,'FLETES (#) MAYO'!R328*R$3,IF($C328=$D$4,'FLETES (#) MAYO'!R328*R$4,IF($C328=$D$5,'FLETES (#) MAYO'!R328*R$5,0))))</f>
        <v>0</v>
      </c>
      <c r="S328" s="179">
        <f>IF($C328=$D$2,'FLETES (#) MAYO'!S328*S$2,IF($C328=$D$3,'FLETES (#) MAYO'!S328*S$3,IF($C328=$D$4,'FLETES (#) MAYO'!S328*S$4,IF($C328=$D$5,'FLETES (#) MAYO'!S328*S$5,0))))</f>
        <v>0</v>
      </c>
      <c r="T328" s="179">
        <f>IF($C328=$D$2,'FLETES (#) MAYO'!T328*T$2,IF($C328=$D$3,'FLETES (#) MAYO'!T328*T$3,IF($C328=$D$4,'FLETES (#) MAYO'!T328*T$4,IF($C328=$D$5,'FLETES (#) MAYO'!T328*T$5,0))))</f>
        <v>0</v>
      </c>
      <c r="U328" s="179">
        <f>IF($C328=$D$2,'FLETES (#) MAYO'!U328*U$2,IF($C328=$D$3,'FLETES (#) MAYO'!U328*U$3,IF($C328=$D$4,'FLETES (#) MAYO'!U328*U$4,IF($C328=$D$5,'FLETES (#) MAYO'!U328*U$5,0))))</f>
        <v>0</v>
      </c>
      <c r="V328" s="179">
        <f>IF($C328=$D$2,'FLETES (#) MAYO'!V328*V$2,IF($C328=$D$3,'FLETES (#) MAYO'!V328*V$3,IF($C328=$D$4,'FLETES (#) MAYO'!V328*V$4,IF($C328=$D$5,'FLETES (#) MAYO'!V328*V$5,0))))</f>
        <v>0</v>
      </c>
      <c r="W328" s="179">
        <f>IF($C328=$D$2,'FLETES (#) MAYO'!W328*W$2,IF($C328=$D$3,'FLETES (#) MAYO'!W328*W$3,IF($C328=$D$4,'FLETES (#) MAYO'!W328*W$4,IF($C328=$D$5,'FLETES (#) MAYO'!W328*W$5,0))))</f>
        <v>0</v>
      </c>
      <c r="X328" s="179">
        <f>IF($C328=$D$2,'FLETES (#) MAYO'!X328*X$2,IF($C328=$D$3,'FLETES (#) MAYO'!X328*X$3,IF($C328=$D$4,'FLETES (#) MAYO'!X328*X$4,IF($C328=$D$5,'FLETES (#) MAYO'!X328*X$5,0))))</f>
        <v>0</v>
      </c>
      <c r="Y328" s="179">
        <f>IF($C328=$D$2,'FLETES (#) MAYO'!Y328*Y$2,IF($C328=$D$3,'FLETES (#) MAYO'!Y328*Y$3,IF($C328=$D$4,'FLETES (#) MAYO'!Y328*Y$4,IF($C328=$D$5,'FLETES (#) MAYO'!Y328*Y$5,0))))</f>
        <v>0</v>
      </c>
      <c r="Z328" s="179">
        <f>IF($C328=$D$2,'FLETES (#) MAYO'!Z328*Z$2,IF($C328=$D$3,'FLETES (#) MAYO'!Z328*Z$3,IF($C328=$D$4,'FLETES (#) MAYO'!Z328*Z$4,IF($C328=$D$5,'FLETES (#) MAYO'!Z328*Z$5,0))))</f>
        <v>0</v>
      </c>
      <c r="AA328" s="179">
        <f>IF($C328=$D$2,'FLETES (#) MAYO'!AA328*AA$2,IF($C328=$D$3,'FLETES (#) MAYO'!AA328*AA$3,IF($C328=$D$4,'FLETES (#) MAYO'!AA328*AA$4,IF($C328=$D$5,'FLETES (#) MAYO'!AA328*AA$5,0))))</f>
        <v>0</v>
      </c>
      <c r="AB328" s="179">
        <f>IF($C328=$D$2,'FLETES (#) MAYO'!AB328*AB$2,IF($C328=$D$3,'FLETES (#) MAYO'!AB328*AB$3,IF($C328=$D$4,'FLETES (#) MAYO'!AB328*AB$4,IF($C328=$D$5,'FLETES (#) MAYO'!AB328*AB$5,0))))</f>
        <v>0</v>
      </c>
      <c r="AC328" s="179">
        <f>IF($C328=$D$2,'FLETES (#) MAYO'!AC328*AC$2,IF($C328=$D$3,'FLETES (#) MAYO'!AC328*AC$3,IF($C328=$D$4,'FLETES (#) MAYO'!AC328*AC$4,IF($C328=$D$5,'FLETES (#) MAYO'!AC328*AC$5,0))))</f>
        <v>0</v>
      </c>
      <c r="AD328" s="179">
        <f>IF($C328=$D$2,'FLETES (#) MAYO'!AD328*AD$2,IF($C328=$D$3,'FLETES (#) MAYO'!AD328*AD$3,IF($C328=$D$4,'FLETES (#) MAYO'!AD328*AD$4,IF($C328=$D$5,'FLETES (#) MAYO'!AD328*AD$5,0))))</f>
        <v>0</v>
      </c>
      <c r="AE328" s="179">
        <f>IF($C328=$D$2,'FLETES (#) MAYO'!AE328*AE$2,IF($C328=$D$3,'FLETES (#) MAYO'!AE328*AE$3,IF($C328=$D$4,'FLETES (#) MAYO'!AE328*AE$4,IF($C328=$D$5,'FLETES (#) MAYO'!AE328*AE$5,0))))</f>
        <v>0</v>
      </c>
      <c r="AF328" s="179">
        <f>IF($C328=$D$2,'FLETES (#) MAYO'!AF328*AF$2,IF($C328=$D$3,'FLETES (#) MAYO'!AF328*AF$3,IF($C328=$D$4,'FLETES (#) MAYO'!AF328*AF$4,IF($C328=$D$5,'FLETES (#) MAYO'!AF328*AF$5,0))))</f>
        <v>0</v>
      </c>
      <c r="AG328" s="179">
        <f>IF($C328=$D$2,'FLETES (#) MAYO'!AG328*AG$2,IF($C328=$D$3,'FLETES (#) MAYO'!AG328*AG$3,IF($C328=$D$4,'FLETES (#) MAYO'!AG328*AG$4,IF($C328=$D$5,'FLETES (#) MAYO'!AG328*AG$5,0))))</f>
        <v>0</v>
      </c>
      <c r="AH328" s="179">
        <f>IF($C328=$D$2,'FLETES (#) MAYO'!AH328*AH$2,IF($C328=$D$3,'FLETES (#) MAYO'!AH328*AH$3,IF($C328=$D$4,'FLETES (#) MAYO'!AH328*AH$4,IF($C328=$D$5,'FLETES (#) MAYO'!AH328*AH$5,0))))</f>
        <v>0</v>
      </c>
      <c r="AI328" s="179">
        <f>IF($C328=$D$2,'FLETES (#) MAYO'!AI328*AI$2,IF($C328=$D$3,'FLETES (#) MAYO'!AI328*AI$3,IF($C328=$D$4,'FLETES (#) MAYO'!AI328*AI$4,IF($C328=$D$5,'FLETES (#) MAYO'!AI328*AI$5,0))))</f>
        <v>0</v>
      </c>
      <c r="AJ328" s="179">
        <f>IF($C328=$D$2,'FLETES (#) MAYO'!AJ328*AJ$2,IF($C328=$D$3,'FLETES (#) MAYO'!AJ328*AJ$3,IF($C328=$D$4,'FLETES (#) MAYO'!AJ328*AJ$4,IF($C328=$D$5,'FLETES (#) MAYO'!AJ328*AJ$5,0))))</f>
        <v>0</v>
      </c>
      <c r="AK328" s="179">
        <f>IF($C328=$D$2,'FLETES (#) MAYO'!AK328*AK$2,IF($C328=$D$3,'FLETES (#) MAYO'!AK328*AK$3,IF($C328=$D$4,'FLETES (#) MAYO'!AK328*AK$4,IF($C328=$D$5,'FLETES (#) MAYO'!AK328*AK$5,0))))</f>
        <v>0</v>
      </c>
      <c r="AL328" s="179">
        <f>IF($C328=$D$2,'FLETES (#) MAYO'!AL328*AL$2,IF($C328=$D$3,'FLETES (#) MAYO'!AL328*AL$3,IF($C328=$D$4,'FLETES (#) MAYO'!AL328*AL$4,IF($C328=$D$5,'FLETES (#) MAYO'!AL328*AL$5,0))))</f>
        <v>0</v>
      </c>
      <c r="AM328" s="179">
        <f>IF($C328=$D$2,'FLETES (#) MAYO'!AM328*AM$2,IF($C328=$D$3,'FLETES (#) MAYO'!AM328*AM$3,IF($C328=$D$4,'FLETES (#) MAYO'!AM328*AM$4,IF($C328=$D$5,'FLETES (#) MAYO'!AM328*AM$5,0))))</f>
        <v>0</v>
      </c>
    </row>
    <row r="329" spans="1:39">
      <c r="A329" s="141"/>
      <c r="B329" s="165"/>
      <c r="C329" s="165"/>
      <c r="D329" s="178">
        <f t="shared" si="0"/>
        <v>0</v>
      </c>
      <c r="E329" s="179">
        <f>IF($C329=$D$2,'FLETES (#) MAYO'!E329*E$2,IF($C329=$D$3,'FLETES (#) MAYO'!E329*E$3,IF($C329=$D$4,'FLETES (#) MAYO'!E329*E$4,IF($C329=$D$5,'FLETES (#) MAYO'!E329*E$5,0))))</f>
        <v>0</v>
      </c>
      <c r="F329" s="179">
        <f>IF($C329=$D$2,'FLETES (#) MAYO'!F329*F$2,IF($C329=$D$3,'FLETES (#) MAYO'!F329*F$3,IF($C329=$D$4,'FLETES (#) MAYO'!F329*F$4,IF($C329=$D$5,'FLETES (#) MAYO'!F329*F$5,0))))</f>
        <v>0</v>
      </c>
      <c r="G329" s="179">
        <f>IF($C329=$D$2,'FLETES (#) MAYO'!G329*G$2,IF($C329=$D$3,'FLETES (#) MAYO'!G329*G$3,IF($C329=$D$4,'FLETES (#) MAYO'!G329*G$4,IF($C329=$D$5,'FLETES (#) MAYO'!G329*G$5,0))))</f>
        <v>0</v>
      </c>
      <c r="H329" s="179">
        <f>IF($C329=$D$2,'FLETES (#) MAYO'!H329*H$2,IF($C329=$D$3,'FLETES (#) MAYO'!H329*H$3,IF($C329=$D$4,'FLETES (#) MAYO'!H329*H$4,IF($C329=$D$5,'FLETES (#) MAYO'!H329*H$5,0))))</f>
        <v>0</v>
      </c>
      <c r="I329" s="179">
        <f>IF($C329=$D$2,'FLETES (#) MAYO'!I329*I$2,IF($C329=$D$3,'FLETES (#) MAYO'!I329*I$3,IF($C329=$D$4,'FLETES (#) MAYO'!I329*I$4,IF($C329=$D$5,'FLETES (#) MAYO'!I329*I$5,0))))</f>
        <v>0</v>
      </c>
      <c r="J329" s="179">
        <f>IF($C329=$D$2,'FLETES (#) MAYO'!J329*J$2,IF($C329=$D$3,'FLETES (#) MAYO'!J329*J$3,IF($C329=$D$4,'FLETES (#) MAYO'!J329*J$4,IF($C329=$D$5,'FLETES (#) MAYO'!J329*J$5,0))))</f>
        <v>0</v>
      </c>
      <c r="K329" s="179">
        <f>IF($C329=$D$2,'FLETES (#) MAYO'!K329*K$2,IF($C329=$D$3,'FLETES (#) MAYO'!K329*K$3,IF($C329=$D$4,'FLETES (#) MAYO'!K329*K$4,IF($C329=$D$5,'FLETES (#) MAYO'!K329*K$5,0))))</f>
        <v>0</v>
      </c>
      <c r="L329" s="179">
        <f>IF($C329=$D$2,'FLETES (#) MAYO'!L329*L$2,IF($C329=$D$3,'FLETES (#) MAYO'!L329*L$3,IF($C329=$D$4,'FLETES (#) MAYO'!L329*L$4,IF($C329=$D$5,'FLETES (#) MAYO'!L329*L$5,0))))</f>
        <v>0</v>
      </c>
      <c r="M329" s="179">
        <f>IF($C329=$D$2,'FLETES (#) MAYO'!M329*M$2,IF($C329=$D$3,'FLETES (#) MAYO'!M329*M$3,IF($C329=$D$4,'FLETES (#) MAYO'!M329*M$4,IF($C329=$D$5,'FLETES (#) MAYO'!M329*M$5,0))))</f>
        <v>0</v>
      </c>
      <c r="N329" s="179">
        <f>IF($C329=$D$2,'FLETES (#) MAYO'!N329*N$2,IF($C329=$D$3,'FLETES (#) MAYO'!N329*N$3,IF($C329=$D$4,'FLETES (#) MAYO'!N329*N$4,IF($C329=$D$5,'FLETES (#) MAYO'!N329*N$5,0))))</f>
        <v>0</v>
      </c>
      <c r="O329" s="179">
        <f>IF($C329=$D$2,'FLETES (#) MAYO'!O329*O$2,IF($C329=$D$3,'FLETES (#) MAYO'!O329*O$3,IF($C329=$D$4,'FLETES (#) MAYO'!O329*O$4,IF($C329=$D$5,'FLETES (#) MAYO'!O329*O$5,0))))</f>
        <v>0</v>
      </c>
      <c r="P329" s="179">
        <f>IF($C329=$D$2,'FLETES (#) MAYO'!P329*P$2,IF($C329=$D$3,'FLETES (#) MAYO'!P329*P$3,IF($C329=$D$4,'FLETES (#) MAYO'!P329*P$4,IF($C329=$D$5,'FLETES (#) MAYO'!P329*P$5,0))))</f>
        <v>0</v>
      </c>
      <c r="Q329" s="179">
        <f>IF($C329=$D$2,'FLETES (#) MAYO'!Q329*Q$2,IF($C329=$D$3,'FLETES (#) MAYO'!Q329*Q$3,IF($C329=$D$4,'FLETES (#) MAYO'!Q329*Q$4,IF($C329=$D$5,'FLETES (#) MAYO'!Q329*Q$5,0))))</f>
        <v>0</v>
      </c>
      <c r="R329" s="179">
        <f>IF($C329=$D$2,'FLETES (#) MAYO'!R329*R$2,IF($C329=$D$3,'FLETES (#) MAYO'!R329*R$3,IF($C329=$D$4,'FLETES (#) MAYO'!R329*R$4,IF($C329=$D$5,'FLETES (#) MAYO'!R329*R$5,0))))</f>
        <v>0</v>
      </c>
      <c r="S329" s="179">
        <f>IF($C329=$D$2,'FLETES (#) MAYO'!S329*S$2,IF($C329=$D$3,'FLETES (#) MAYO'!S329*S$3,IF($C329=$D$4,'FLETES (#) MAYO'!S329*S$4,IF($C329=$D$5,'FLETES (#) MAYO'!S329*S$5,0))))</f>
        <v>0</v>
      </c>
      <c r="T329" s="179">
        <f>IF($C329=$D$2,'FLETES (#) MAYO'!T329*T$2,IF($C329=$D$3,'FLETES (#) MAYO'!T329*T$3,IF($C329=$D$4,'FLETES (#) MAYO'!T329*T$4,IF($C329=$D$5,'FLETES (#) MAYO'!T329*T$5,0))))</f>
        <v>0</v>
      </c>
      <c r="U329" s="179">
        <f>IF($C329=$D$2,'FLETES (#) MAYO'!U329*U$2,IF($C329=$D$3,'FLETES (#) MAYO'!U329*U$3,IF($C329=$D$4,'FLETES (#) MAYO'!U329*U$4,IF($C329=$D$5,'FLETES (#) MAYO'!U329*U$5,0))))</f>
        <v>0</v>
      </c>
      <c r="V329" s="179">
        <f>IF($C329=$D$2,'FLETES (#) MAYO'!V329*V$2,IF($C329=$D$3,'FLETES (#) MAYO'!V329*V$3,IF($C329=$D$4,'FLETES (#) MAYO'!V329*V$4,IF($C329=$D$5,'FLETES (#) MAYO'!V329*V$5,0))))</f>
        <v>0</v>
      </c>
      <c r="W329" s="179">
        <f>IF($C329=$D$2,'FLETES (#) MAYO'!W329*W$2,IF($C329=$D$3,'FLETES (#) MAYO'!W329*W$3,IF($C329=$D$4,'FLETES (#) MAYO'!W329*W$4,IF($C329=$D$5,'FLETES (#) MAYO'!W329*W$5,0))))</f>
        <v>0</v>
      </c>
      <c r="X329" s="179">
        <f>IF($C329=$D$2,'FLETES (#) MAYO'!X329*X$2,IF($C329=$D$3,'FLETES (#) MAYO'!X329*X$3,IF($C329=$D$4,'FLETES (#) MAYO'!X329*X$4,IF($C329=$D$5,'FLETES (#) MAYO'!X329*X$5,0))))</f>
        <v>0</v>
      </c>
      <c r="Y329" s="179">
        <f>IF($C329=$D$2,'FLETES (#) MAYO'!Y329*Y$2,IF($C329=$D$3,'FLETES (#) MAYO'!Y329*Y$3,IF($C329=$D$4,'FLETES (#) MAYO'!Y329*Y$4,IF($C329=$D$5,'FLETES (#) MAYO'!Y329*Y$5,0))))</f>
        <v>0</v>
      </c>
      <c r="Z329" s="179">
        <f>IF($C329=$D$2,'FLETES (#) MAYO'!Z329*Z$2,IF($C329=$D$3,'FLETES (#) MAYO'!Z329*Z$3,IF($C329=$D$4,'FLETES (#) MAYO'!Z329*Z$4,IF($C329=$D$5,'FLETES (#) MAYO'!Z329*Z$5,0))))</f>
        <v>0</v>
      </c>
      <c r="AA329" s="179">
        <f>IF($C329=$D$2,'FLETES (#) MAYO'!AA329*AA$2,IF($C329=$D$3,'FLETES (#) MAYO'!AA329*AA$3,IF($C329=$D$4,'FLETES (#) MAYO'!AA329*AA$4,IF($C329=$D$5,'FLETES (#) MAYO'!AA329*AA$5,0))))</f>
        <v>0</v>
      </c>
      <c r="AB329" s="179">
        <f>IF($C329=$D$2,'FLETES (#) MAYO'!AB329*AB$2,IF($C329=$D$3,'FLETES (#) MAYO'!AB329*AB$3,IF($C329=$D$4,'FLETES (#) MAYO'!AB329*AB$4,IF($C329=$D$5,'FLETES (#) MAYO'!AB329*AB$5,0))))</f>
        <v>0</v>
      </c>
      <c r="AC329" s="179">
        <f>IF($C329=$D$2,'FLETES (#) MAYO'!AC329*AC$2,IF($C329=$D$3,'FLETES (#) MAYO'!AC329*AC$3,IF($C329=$D$4,'FLETES (#) MAYO'!AC329*AC$4,IF($C329=$D$5,'FLETES (#) MAYO'!AC329*AC$5,0))))</f>
        <v>0</v>
      </c>
      <c r="AD329" s="179">
        <f>IF($C329=$D$2,'FLETES (#) MAYO'!AD329*AD$2,IF($C329=$D$3,'FLETES (#) MAYO'!AD329*AD$3,IF($C329=$D$4,'FLETES (#) MAYO'!AD329*AD$4,IF($C329=$D$5,'FLETES (#) MAYO'!AD329*AD$5,0))))</f>
        <v>0</v>
      </c>
      <c r="AE329" s="179">
        <f>IF($C329=$D$2,'FLETES (#) MAYO'!AE329*AE$2,IF($C329=$D$3,'FLETES (#) MAYO'!AE329*AE$3,IF($C329=$D$4,'FLETES (#) MAYO'!AE329*AE$4,IF($C329=$D$5,'FLETES (#) MAYO'!AE329*AE$5,0))))</f>
        <v>0</v>
      </c>
      <c r="AF329" s="179">
        <f>IF($C329=$D$2,'FLETES (#) MAYO'!AF329*AF$2,IF($C329=$D$3,'FLETES (#) MAYO'!AF329*AF$3,IF($C329=$D$4,'FLETES (#) MAYO'!AF329*AF$4,IF($C329=$D$5,'FLETES (#) MAYO'!AF329*AF$5,0))))</f>
        <v>0</v>
      </c>
      <c r="AG329" s="179">
        <f>IF($C329=$D$2,'FLETES (#) MAYO'!AG329*AG$2,IF($C329=$D$3,'FLETES (#) MAYO'!AG329*AG$3,IF($C329=$D$4,'FLETES (#) MAYO'!AG329*AG$4,IF($C329=$D$5,'FLETES (#) MAYO'!AG329*AG$5,0))))</f>
        <v>0</v>
      </c>
      <c r="AH329" s="179">
        <f>IF($C329=$D$2,'FLETES (#) MAYO'!AH329*AH$2,IF($C329=$D$3,'FLETES (#) MAYO'!AH329*AH$3,IF($C329=$D$4,'FLETES (#) MAYO'!AH329*AH$4,IF($C329=$D$5,'FLETES (#) MAYO'!AH329*AH$5,0))))</f>
        <v>0</v>
      </c>
      <c r="AI329" s="179">
        <f>IF($C329=$D$2,'FLETES (#) MAYO'!AI329*AI$2,IF($C329=$D$3,'FLETES (#) MAYO'!AI329*AI$3,IF($C329=$D$4,'FLETES (#) MAYO'!AI329*AI$4,IF($C329=$D$5,'FLETES (#) MAYO'!AI329*AI$5,0))))</f>
        <v>0</v>
      </c>
      <c r="AJ329" s="179">
        <f>IF($C329=$D$2,'FLETES (#) MAYO'!AJ329*AJ$2,IF($C329=$D$3,'FLETES (#) MAYO'!AJ329*AJ$3,IF($C329=$D$4,'FLETES (#) MAYO'!AJ329*AJ$4,IF($C329=$D$5,'FLETES (#) MAYO'!AJ329*AJ$5,0))))</f>
        <v>0</v>
      </c>
      <c r="AK329" s="179">
        <f>IF($C329=$D$2,'FLETES (#) MAYO'!AK329*AK$2,IF($C329=$D$3,'FLETES (#) MAYO'!AK329*AK$3,IF($C329=$D$4,'FLETES (#) MAYO'!AK329*AK$4,IF($C329=$D$5,'FLETES (#) MAYO'!AK329*AK$5,0))))</f>
        <v>0</v>
      </c>
      <c r="AL329" s="179">
        <f>IF($C329=$D$2,'FLETES (#) MAYO'!AL329*AL$2,IF($C329=$D$3,'FLETES (#) MAYO'!AL329*AL$3,IF($C329=$D$4,'FLETES (#) MAYO'!AL329*AL$4,IF($C329=$D$5,'FLETES (#) MAYO'!AL329*AL$5,0))))</f>
        <v>0</v>
      </c>
      <c r="AM329" s="179">
        <f>IF($C329=$D$2,'FLETES (#) MAYO'!AM329*AM$2,IF($C329=$D$3,'FLETES (#) MAYO'!AM329*AM$3,IF($C329=$D$4,'FLETES (#) MAYO'!AM329*AM$4,IF($C329=$D$5,'FLETES (#) MAYO'!AM329*AM$5,0))))</f>
        <v>0</v>
      </c>
    </row>
    <row r="330" spans="1:39">
      <c r="A330" s="141"/>
      <c r="B330" s="165"/>
      <c r="C330" s="165"/>
      <c r="D330" s="178">
        <f t="shared" si="0"/>
        <v>0</v>
      </c>
      <c r="E330" s="179">
        <f>IF($C330=$D$2,'FLETES (#) MAYO'!E330*E$2,IF($C330=$D$3,'FLETES (#) MAYO'!E330*E$3,IF($C330=$D$4,'FLETES (#) MAYO'!E330*E$4,IF($C330=$D$5,'FLETES (#) MAYO'!E330*E$5,0))))</f>
        <v>0</v>
      </c>
      <c r="F330" s="179">
        <f>IF($C330=$D$2,'FLETES (#) MAYO'!F330*F$2,IF($C330=$D$3,'FLETES (#) MAYO'!F330*F$3,IF($C330=$D$4,'FLETES (#) MAYO'!F330*F$4,IF($C330=$D$5,'FLETES (#) MAYO'!F330*F$5,0))))</f>
        <v>0</v>
      </c>
      <c r="G330" s="179">
        <f>IF($C330=$D$2,'FLETES (#) MAYO'!G330*G$2,IF($C330=$D$3,'FLETES (#) MAYO'!G330*G$3,IF($C330=$D$4,'FLETES (#) MAYO'!G330*G$4,IF($C330=$D$5,'FLETES (#) MAYO'!G330*G$5,0))))</f>
        <v>0</v>
      </c>
      <c r="H330" s="179">
        <f>IF($C330=$D$2,'FLETES (#) MAYO'!H330*H$2,IF($C330=$D$3,'FLETES (#) MAYO'!H330*H$3,IF($C330=$D$4,'FLETES (#) MAYO'!H330*H$4,IF($C330=$D$5,'FLETES (#) MAYO'!H330*H$5,0))))</f>
        <v>0</v>
      </c>
      <c r="I330" s="179">
        <f>IF($C330=$D$2,'FLETES (#) MAYO'!I330*I$2,IF($C330=$D$3,'FLETES (#) MAYO'!I330*I$3,IF($C330=$D$4,'FLETES (#) MAYO'!I330*I$4,IF($C330=$D$5,'FLETES (#) MAYO'!I330*I$5,0))))</f>
        <v>0</v>
      </c>
      <c r="J330" s="179">
        <f>IF($C330=$D$2,'FLETES (#) MAYO'!J330*J$2,IF($C330=$D$3,'FLETES (#) MAYO'!J330*J$3,IF($C330=$D$4,'FLETES (#) MAYO'!J330*J$4,IF($C330=$D$5,'FLETES (#) MAYO'!J330*J$5,0))))</f>
        <v>0</v>
      </c>
      <c r="K330" s="179">
        <f>IF($C330=$D$2,'FLETES (#) MAYO'!K330*K$2,IF($C330=$D$3,'FLETES (#) MAYO'!K330*K$3,IF($C330=$D$4,'FLETES (#) MAYO'!K330*K$4,IF($C330=$D$5,'FLETES (#) MAYO'!K330*K$5,0))))</f>
        <v>0</v>
      </c>
      <c r="L330" s="179">
        <f>IF($C330=$D$2,'FLETES (#) MAYO'!L330*L$2,IF($C330=$D$3,'FLETES (#) MAYO'!L330*L$3,IF($C330=$D$4,'FLETES (#) MAYO'!L330*L$4,IF($C330=$D$5,'FLETES (#) MAYO'!L330*L$5,0))))</f>
        <v>0</v>
      </c>
      <c r="M330" s="179">
        <f>IF($C330=$D$2,'FLETES (#) MAYO'!M330*M$2,IF($C330=$D$3,'FLETES (#) MAYO'!M330*M$3,IF($C330=$D$4,'FLETES (#) MAYO'!M330*M$4,IF($C330=$D$5,'FLETES (#) MAYO'!M330*M$5,0))))</f>
        <v>0</v>
      </c>
      <c r="N330" s="179">
        <f>IF($C330=$D$2,'FLETES (#) MAYO'!N330*N$2,IF($C330=$D$3,'FLETES (#) MAYO'!N330*N$3,IF($C330=$D$4,'FLETES (#) MAYO'!N330*N$4,IF($C330=$D$5,'FLETES (#) MAYO'!N330*N$5,0))))</f>
        <v>0</v>
      </c>
      <c r="O330" s="179">
        <f>IF($C330=$D$2,'FLETES (#) MAYO'!O330*O$2,IF($C330=$D$3,'FLETES (#) MAYO'!O330*O$3,IF($C330=$D$4,'FLETES (#) MAYO'!O330*O$4,IF($C330=$D$5,'FLETES (#) MAYO'!O330*O$5,0))))</f>
        <v>0</v>
      </c>
      <c r="P330" s="179">
        <f>IF($C330=$D$2,'FLETES (#) MAYO'!P330*P$2,IF($C330=$D$3,'FLETES (#) MAYO'!P330*P$3,IF($C330=$D$4,'FLETES (#) MAYO'!P330*P$4,IF($C330=$D$5,'FLETES (#) MAYO'!P330*P$5,0))))</f>
        <v>0</v>
      </c>
      <c r="Q330" s="179">
        <f>IF($C330=$D$2,'FLETES (#) MAYO'!Q330*Q$2,IF($C330=$D$3,'FLETES (#) MAYO'!Q330*Q$3,IF($C330=$D$4,'FLETES (#) MAYO'!Q330*Q$4,IF($C330=$D$5,'FLETES (#) MAYO'!Q330*Q$5,0))))</f>
        <v>0</v>
      </c>
      <c r="R330" s="179">
        <f>IF($C330=$D$2,'FLETES (#) MAYO'!R330*R$2,IF($C330=$D$3,'FLETES (#) MAYO'!R330*R$3,IF($C330=$D$4,'FLETES (#) MAYO'!R330*R$4,IF($C330=$D$5,'FLETES (#) MAYO'!R330*R$5,0))))</f>
        <v>0</v>
      </c>
      <c r="S330" s="179">
        <f>IF($C330=$D$2,'FLETES (#) MAYO'!S330*S$2,IF($C330=$D$3,'FLETES (#) MAYO'!S330*S$3,IF($C330=$D$4,'FLETES (#) MAYO'!S330*S$4,IF($C330=$D$5,'FLETES (#) MAYO'!S330*S$5,0))))</f>
        <v>0</v>
      </c>
      <c r="T330" s="179">
        <f>IF($C330=$D$2,'FLETES (#) MAYO'!T330*T$2,IF($C330=$D$3,'FLETES (#) MAYO'!T330*T$3,IF($C330=$D$4,'FLETES (#) MAYO'!T330*T$4,IF($C330=$D$5,'FLETES (#) MAYO'!T330*T$5,0))))</f>
        <v>0</v>
      </c>
      <c r="U330" s="179">
        <f>IF($C330=$D$2,'FLETES (#) MAYO'!U330*U$2,IF($C330=$D$3,'FLETES (#) MAYO'!U330*U$3,IF($C330=$D$4,'FLETES (#) MAYO'!U330*U$4,IF($C330=$D$5,'FLETES (#) MAYO'!U330*U$5,0))))</f>
        <v>0</v>
      </c>
      <c r="V330" s="179">
        <f>IF($C330=$D$2,'FLETES (#) MAYO'!V330*V$2,IF($C330=$D$3,'FLETES (#) MAYO'!V330*V$3,IF($C330=$D$4,'FLETES (#) MAYO'!V330*V$4,IF($C330=$D$5,'FLETES (#) MAYO'!V330*V$5,0))))</f>
        <v>0</v>
      </c>
      <c r="W330" s="179">
        <f>IF($C330=$D$2,'FLETES (#) MAYO'!W330*W$2,IF($C330=$D$3,'FLETES (#) MAYO'!W330*W$3,IF($C330=$D$4,'FLETES (#) MAYO'!W330*W$4,IF($C330=$D$5,'FLETES (#) MAYO'!W330*W$5,0))))</f>
        <v>0</v>
      </c>
      <c r="X330" s="179">
        <f>IF($C330=$D$2,'FLETES (#) MAYO'!X330*X$2,IF($C330=$D$3,'FLETES (#) MAYO'!X330*X$3,IF($C330=$D$4,'FLETES (#) MAYO'!X330*X$4,IF($C330=$D$5,'FLETES (#) MAYO'!X330*X$5,0))))</f>
        <v>0</v>
      </c>
      <c r="Y330" s="179">
        <f>IF($C330=$D$2,'FLETES (#) MAYO'!Y330*Y$2,IF($C330=$D$3,'FLETES (#) MAYO'!Y330*Y$3,IF($C330=$D$4,'FLETES (#) MAYO'!Y330*Y$4,IF($C330=$D$5,'FLETES (#) MAYO'!Y330*Y$5,0))))</f>
        <v>0</v>
      </c>
      <c r="Z330" s="179">
        <f>IF($C330=$D$2,'FLETES (#) MAYO'!Z330*Z$2,IF($C330=$D$3,'FLETES (#) MAYO'!Z330*Z$3,IF($C330=$D$4,'FLETES (#) MAYO'!Z330*Z$4,IF($C330=$D$5,'FLETES (#) MAYO'!Z330*Z$5,0))))</f>
        <v>0</v>
      </c>
      <c r="AA330" s="179">
        <f>IF($C330=$D$2,'FLETES (#) MAYO'!AA330*AA$2,IF($C330=$D$3,'FLETES (#) MAYO'!AA330*AA$3,IF($C330=$D$4,'FLETES (#) MAYO'!AA330*AA$4,IF($C330=$D$5,'FLETES (#) MAYO'!AA330*AA$5,0))))</f>
        <v>0</v>
      </c>
      <c r="AB330" s="179">
        <f>IF($C330=$D$2,'FLETES (#) MAYO'!AB330*AB$2,IF($C330=$D$3,'FLETES (#) MAYO'!AB330*AB$3,IF($C330=$D$4,'FLETES (#) MAYO'!AB330*AB$4,IF($C330=$D$5,'FLETES (#) MAYO'!AB330*AB$5,0))))</f>
        <v>0</v>
      </c>
      <c r="AC330" s="179">
        <f>IF($C330=$D$2,'FLETES (#) MAYO'!AC330*AC$2,IF($C330=$D$3,'FLETES (#) MAYO'!AC330*AC$3,IF($C330=$D$4,'FLETES (#) MAYO'!AC330*AC$4,IF($C330=$D$5,'FLETES (#) MAYO'!AC330*AC$5,0))))</f>
        <v>0</v>
      </c>
      <c r="AD330" s="179">
        <f>IF($C330=$D$2,'FLETES (#) MAYO'!AD330*AD$2,IF($C330=$D$3,'FLETES (#) MAYO'!AD330*AD$3,IF($C330=$D$4,'FLETES (#) MAYO'!AD330*AD$4,IF($C330=$D$5,'FLETES (#) MAYO'!AD330*AD$5,0))))</f>
        <v>0</v>
      </c>
      <c r="AE330" s="179">
        <f>IF($C330=$D$2,'FLETES (#) MAYO'!AE330*AE$2,IF($C330=$D$3,'FLETES (#) MAYO'!AE330*AE$3,IF($C330=$D$4,'FLETES (#) MAYO'!AE330*AE$4,IF($C330=$D$5,'FLETES (#) MAYO'!AE330*AE$5,0))))</f>
        <v>0</v>
      </c>
      <c r="AF330" s="179">
        <f>IF($C330=$D$2,'FLETES (#) MAYO'!AF330*AF$2,IF($C330=$D$3,'FLETES (#) MAYO'!AF330*AF$3,IF($C330=$D$4,'FLETES (#) MAYO'!AF330*AF$4,IF($C330=$D$5,'FLETES (#) MAYO'!AF330*AF$5,0))))</f>
        <v>0</v>
      </c>
      <c r="AG330" s="179">
        <f>IF($C330=$D$2,'FLETES (#) MAYO'!AG330*AG$2,IF($C330=$D$3,'FLETES (#) MAYO'!AG330*AG$3,IF($C330=$D$4,'FLETES (#) MAYO'!AG330*AG$4,IF($C330=$D$5,'FLETES (#) MAYO'!AG330*AG$5,0))))</f>
        <v>0</v>
      </c>
      <c r="AH330" s="179">
        <f>IF($C330=$D$2,'FLETES (#) MAYO'!AH330*AH$2,IF($C330=$D$3,'FLETES (#) MAYO'!AH330*AH$3,IF($C330=$D$4,'FLETES (#) MAYO'!AH330*AH$4,IF($C330=$D$5,'FLETES (#) MAYO'!AH330*AH$5,0))))</f>
        <v>0</v>
      </c>
      <c r="AI330" s="179">
        <f>IF($C330=$D$2,'FLETES (#) MAYO'!AI330*AI$2,IF($C330=$D$3,'FLETES (#) MAYO'!AI330*AI$3,IF($C330=$D$4,'FLETES (#) MAYO'!AI330*AI$4,IF($C330=$D$5,'FLETES (#) MAYO'!AI330*AI$5,0))))</f>
        <v>0</v>
      </c>
      <c r="AJ330" s="179">
        <f>IF($C330=$D$2,'FLETES (#) MAYO'!AJ330*AJ$2,IF($C330=$D$3,'FLETES (#) MAYO'!AJ330*AJ$3,IF($C330=$D$4,'FLETES (#) MAYO'!AJ330*AJ$4,IF($C330=$D$5,'FLETES (#) MAYO'!AJ330*AJ$5,0))))</f>
        <v>0</v>
      </c>
      <c r="AK330" s="179">
        <f>IF($C330=$D$2,'FLETES (#) MAYO'!AK330*AK$2,IF($C330=$D$3,'FLETES (#) MAYO'!AK330*AK$3,IF($C330=$D$4,'FLETES (#) MAYO'!AK330*AK$4,IF($C330=$D$5,'FLETES (#) MAYO'!AK330*AK$5,0))))</f>
        <v>0</v>
      </c>
      <c r="AL330" s="179">
        <f>IF($C330=$D$2,'FLETES (#) MAYO'!AL330*AL$2,IF($C330=$D$3,'FLETES (#) MAYO'!AL330*AL$3,IF($C330=$D$4,'FLETES (#) MAYO'!AL330*AL$4,IF($C330=$D$5,'FLETES (#) MAYO'!AL330*AL$5,0))))</f>
        <v>0</v>
      </c>
      <c r="AM330" s="179">
        <f>IF($C330=$D$2,'FLETES (#) MAYO'!AM330*AM$2,IF($C330=$D$3,'FLETES (#) MAYO'!AM330*AM$3,IF($C330=$D$4,'FLETES (#) MAYO'!AM330*AM$4,IF($C330=$D$5,'FLETES (#) MAYO'!AM330*AM$5,0))))</f>
        <v>0</v>
      </c>
    </row>
    <row r="331" spans="1:39">
      <c r="A331" s="141"/>
      <c r="B331" s="165"/>
      <c r="C331" s="165"/>
      <c r="D331" s="178">
        <f t="shared" si="0"/>
        <v>0</v>
      </c>
      <c r="E331" s="179">
        <f>IF($C331=$D$2,'FLETES (#) MAYO'!E331*E$2,IF($C331=$D$3,'FLETES (#) MAYO'!E331*E$3,IF($C331=$D$4,'FLETES (#) MAYO'!E331*E$4,IF($C331=$D$5,'FLETES (#) MAYO'!E331*E$5,0))))</f>
        <v>0</v>
      </c>
      <c r="F331" s="179">
        <f>IF($C331=$D$2,'FLETES (#) MAYO'!F331*F$2,IF($C331=$D$3,'FLETES (#) MAYO'!F331*F$3,IF($C331=$D$4,'FLETES (#) MAYO'!F331*F$4,IF($C331=$D$5,'FLETES (#) MAYO'!F331*F$5,0))))</f>
        <v>0</v>
      </c>
      <c r="G331" s="179">
        <f>IF($C331=$D$2,'FLETES (#) MAYO'!G331*G$2,IF($C331=$D$3,'FLETES (#) MAYO'!G331*G$3,IF($C331=$D$4,'FLETES (#) MAYO'!G331*G$4,IF($C331=$D$5,'FLETES (#) MAYO'!G331*G$5,0))))</f>
        <v>0</v>
      </c>
      <c r="H331" s="179">
        <f>IF($C331=$D$2,'FLETES (#) MAYO'!H331*H$2,IF($C331=$D$3,'FLETES (#) MAYO'!H331*H$3,IF($C331=$D$4,'FLETES (#) MAYO'!H331*H$4,IF($C331=$D$5,'FLETES (#) MAYO'!H331*H$5,0))))</f>
        <v>0</v>
      </c>
      <c r="I331" s="179">
        <f>IF($C331=$D$2,'FLETES (#) MAYO'!I331*I$2,IF($C331=$D$3,'FLETES (#) MAYO'!I331*I$3,IF($C331=$D$4,'FLETES (#) MAYO'!I331*I$4,IF($C331=$D$5,'FLETES (#) MAYO'!I331*I$5,0))))</f>
        <v>0</v>
      </c>
      <c r="J331" s="179">
        <f>IF($C331=$D$2,'FLETES (#) MAYO'!J331*J$2,IF($C331=$D$3,'FLETES (#) MAYO'!J331*J$3,IF($C331=$D$4,'FLETES (#) MAYO'!J331*J$4,IF($C331=$D$5,'FLETES (#) MAYO'!J331*J$5,0))))</f>
        <v>0</v>
      </c>
      <c r="K331" s="179">
        <f>IF($C331=$D$2,'FLETES (#) MAYO'!K331*K$2,IF($C331=$D$3,'FLETES (#) MAYO'!K331*K$3,IF($C331=$D$4,'FLETES (#) MAYO'!K331*K$4,IF($C331=$D$5,'FLETES (#) MAYO'!K331*K$5,0))))</f>
        <v>0</v>
      </c>
      <c r="L331" s="179">
        <f>IF($C331=$D$2,'FLETES (#) MAYO'!L331*L$2,IF($C331=$D$3,'FLETES (#) MAYO'!L331*L$3,IF($C331=$D$4,'FLETES (#) MAYO'!L331*L$4,IF($C331=$D$5,'FLETES (#) MAYO'!L331*L$5,0))))</f>
        <v>0</v>
      </c>
      <c r="M331" s="179">
        <f>IF($C331=$D$2,'FLETES (#) MAYO'!M331*M$2,IF($C331=$D$3,'FLETES (#) MAYO'!M331*M$3,IF($C331=$D$4,'FLETES (#) MAYO'!M331*M$4,IF($C331=$D$5,'FLETES (#) MAYO'!M331*M$5,0))))</f>
        <v>0</v>
      </c>
      <c r="N331" s="179">
        <f>IF($C331=$D$2,'FLETES (#) MAYO'!N331*N$2,IF($C331=$D$3,'FLETES (#) MAYO'!N331*N$3,IF($C331=$D$4,'FLETES (#) MAYO'!N331*N$4,IF($C331=$D$5,'FLETES (#) MAYO'!N331*N$5,0))))</f>
        <v>0</v>
      </c>
      <c r="O331" s="179">
        <f>IF($C331=$D$2,'FLETES (#) MAYO'!O331*O$2,IF($C331=$D$3,'FLETES (#) MAYO'!O331*O$3,IF($C331=$D$4,'FLETES (#) MAYO'!O331*O$4,IF($C331=$D$5,'FLETES (#) MAYO'!O331*O$5,0))))</f>
        <v>0</v>
      </c>
      <c r="P331" s="179">
        <f>IF($C331=$D$2,'FLETES (#) MAYO'!P331*P$2,IF($C331=$D$3,'FLETES (#) MAYO'!P331*P$3,IF($C331=$D$4,'FLETES (#) MAYO'!P331*P$4,IF($C331=$D$5,'FLETES (#) MAYO'!P331*P$5,0))))</f>
        <v>0</v>
      </c>
      <c r="Q331" s="179">
        <f>IF($C331=$D$2,'FLETES (#) MAYO'!Q331*Q$2,IF($C331=$D$3,'FLETES (#) MAYO'!Q331*Q$3,IF($C331=$D$4,'FLETES (#) MAYO'!Q331*Q$4,IF($C331=$D$5,'FLETES (#) MAYO'!Q331*Q$5,0))))</f>
        <v>0</v>
      </c>
      <c r="R331" s="179">
        <f>IF($C331=$D$2,'FLETES (#) MAYO'!R331*R$2,IF($C331=$D$3,'FLETES (#) MAYO'!R331*R$3,IF($C331=$D$4,'FLETES (#) MAYO'!R331*R$4,IF($C331=$D$5,'FLETES (#) MAYO'!R331*R$5,0))))</f>
        <v>0</v>
      </c>
      <c r="S331" s="179">
        <f>IF($C331=$D$2,'FLETES (#) MAYO'!S331*S$2,IF($C331=$D$3,'FLETES (#) MAYO'!S331*S$3,IF($C331=$D$4,'FLETES (#) MAYO'!S331*S$4,IF($C331=$D$5,'FLETES (#) MAYO'!S331*S$5,0))))</f>
        <v>0</v>
      </c>
      <c r="T331" s="179">
        <f>IF($C331=$D$2,'FLETES (#) MAYO'!T331*T$2,IF($C331=$D$3,'FLETES (#) MAYO'!T331*T$3,IF($C331=$D$4,'FLETES (#) MAYO'!T331*T$4,IF($C331=$D$5,'FLETES (#) MAYO'!T331*T$5,0))))</f>
        <v>0</v>
      </c>
      <c r="U331" s="179">
        <f>IF($C331=$D$2,'FLETES (#) MAYO'!U331*U$2,IF($C331=$D$3,'FLETES (#) MAYO'!U331*U$3,IF($C331=$D$4,'FLETES (#) MAYO'!U331*U$4,IF($C331=$D$5,'FLETES (#) MAYO'!U331*U$5,0))))</f>
        <v>0</v>
      </c>
      <c r="V331" s="179">
        <f>IF($C331=$D$2,'FLETES (#) MAYO'!V331*V$2,IF($C331=$D$3,'FLETES (#) MAYO'!V331*V$3,IF($C331=$D$4,'FLETES (#) MAYO'!V331*V$4,IF($C331=$D$5,'FLETES (#) MAYO'!V331*V$5,0))))</f>
        <v>0</v>
      </c>
      <c r="W331" s="179">
        <f>IF($C331=$D$2,'FLETES (#) MAYO'!W331*W$2,IF($C331=$D$3,'FLETES (#) MAYO'!W331*W$3,IF($C331=$D$4,'FLETES (#) MAYO'!W331*W$4,IF($C331=$D$5,'FLETES (#) MAYO'!W331*W$5,0))))</f>
        <v>0</v>
      </c>
      <c r="X331" s="179">
        <f>IF($C331=$D$2,'FLETES (#) MAYO'!X331*X$2,IF($C331=$D$3,'FLETES (#) MAYO'!X331*X$3,IF($C331=$D$4,'FLETES (#) MAYO'!X331*X$4,IF($C331=$D$5,'FLETES (#) MAYO'!X331*X$5,0))))</f>
        <v>0</v>
      </c>
      <c r="Y331" s="179">
        <f>IF($C331=$D$2,'FLETES (#) MAYO'!Y331*Y$2,IF($C331=$D$3,'FLETES (#) MAYO'!Y331*Y$3,IF($C331=$D$4,'FLETES (#) MAYO'!Y331*Y$4,IF($C331=$D$5,'FLETES (#) MAYO'!Y331*Y$5,0))))</f>
        <v>0</v>
      </c>
      <c r="Z331" s="179">
        <f>IF($C331=$D$2,'FLETES (#) MAYO'!Z331*Z$2,IF($C331=$D$3,'FLETES (#) MAYO'!Z331*Z$3,IF($C331=$D$4,'FLETES (#) MAYO'!Z331*Z$4,IF($C331=$D$5,'FLETES (#) MAYO'!Z331*Z$5,0))))</f>
        <v>0</v>
      </c>
      <c r="AA331" s="179">
        <f>IF($C331=$D$2,'FLETES (#) MAYO'!AA331*AA$2,IF($C331=$D$3,'FLETES (#) MAYO'!AA331*AA$3,IF($C331=$D$4,'FLETES (#) MAYO'!AA331*AA$4,IF($C331=$D$5,'FLETES (#) MAYO'!AA331*AA$5,0))))</f>
        <v>0</v>
      </c>
      <c r="AB331" s="179">
        <f>IF($C331=$D$2,'FLETES (#) MAYO'!AB331*AB$2,IF($C331=$D$3,'FLETES (#) MAYO'!AB331*AB$3,IF($C331=$D$4,'FLETES (#) MAYO'!AB331*AB$4,IF($C331=$D$5,'FLETES (#) MAYO'!AB331*AB$5,0))))</f>
        <v>0</v>
      </c>
      <c r="AC331" s="179">
        <f>IF($C331=$D$2,'FLETES (#) MAYO'!AC331*AC$2,IF($C331=$D$3,'FLETES (#) MAYO'!AC331*AC$3,IF($C331=$D$4,'FLETES (#) MAYO'!AC331*AC$4,IF($C331=$D$5,'FLETES (#) MAYO'!AC331*AC$5,0))))</f>
        <v>0</v>
      </c>
      <c r="AD331" s="179">
        <f>IF($C331=$D$2,'FLETES (#) MAYO'!AD331*AD$2,IF($C331=$D$3,'FLETES (#) MAYO'!AD331*AD$3,IF($C331=$D$4,'FLETES (#) MAYO'!AD331*AD$4,IF($C331=$D$5,'FLETES (#) MAYO'!AD331*AD$5,0))))</f>
        <v>0</v>
      </c>
      <c r="AE331" s="179">
        <f>IF($C331=$D$2,'FLETES (#) MAYO'!AE331*AE$2,IF($C331=$D$3,'FLETES (#) MAYO'!AE331*AE$3,IF($C331=$D$4,'FLETES (#) MAYO'!AE331*AE$4,IF($C331=$D$5,'FLETES (#) MAYO'!AE331*AE$5,0))))</f>
        <v>0</v>
      </c>
      <c r="AF331" s="179">
        <f>IF($C331=$D$2,'FLETES (#) MAYO'!AF331*AF$2,IF($C331=$D$3,'FLETES (#) MAYO'!AF331*AF$3,IF($C331=$D$4,'FLETES (#) MAYO'!AF331*AF$4,IF($C331=$D$5,'FLETES (#) MAYO'!AF331*AF$5,0))))</f>
        <v>0</v>
      </c>
      <c r="AG331" s="179">
        <f>IF($C331=$D$2,'FLETES (#) MAYO'!AG331*AG$2,IF($C331=$D$3,'FLETES (#) MAYO'!AG331*AG$3,IF($C331=$D$4,'FLETES (#) MAYO'!AG331*AG$4,IF($C331=$D$5,'FLETES (#) MAYO'!AG331*AG$5,0))))</f>
        <v>0</v>
      </c>
      <c r="AH331" s="179">
        <f>IF($C331=$D$2,'FLETES (#) MAYO'!AH331*AH$2,IF($C331=$D$3,'FLETES (#) MAYO'!AH331*AH$3,IF($C331=$D$4,'FLETES (#) MAYO'!AH331*AH$4,IF($C331=$D$5,'FLETES (#) MAYO'!AH331*AH$5,0))))</f>
        <v>0</v>
      </c>
      <c r="AI331" s="179">
        <f>IF($C331=$D$2,'FLETES (#) MAYO'!AI331*AI$2,IF($C331=$D$3,'FLETES (#) MAYO'!AI331*AI$3,IF($C331=$D$4,'FLETES (#) MAYO'!AI331*AI$4,IF($C331=$D$5,'FLETES (#) MAYO'!AI331*AI$5,0))))</f>
        <v>0</v>
      </c>
      <c r="AJ331" s="179">
        <f>IF($C331=$D$2,'FLETES (#) MAYO'!AJ331*AJ$2,IF($C331=$D$3,'FLETES (#) MAYO'!AJ331*AJ$3,IF($C331=$D$4,'FLETES (#) MAYO'!AJ331*AJ$4,IF($C331=$D$5,'FLETES (#) MAYO'!AJ331*AJ$5,0))))</f>
        <v>0</v>
      </c>
      <c r="AK331" s="179">
        <f>IF($C331=$D$2,'FLETES (#) MAYO'!AK331*AK$2,IF($C331=$D$3,'FLETES (#) MAYO'!AK331*AK$3,IF($C331=$D$4,'FLETES (#) MAYO'!AK331*AK$4,IF($C331=$D$5,'FLETES (#) MAYO'!AK331*AK$5,0))))</f>
        <v>0</v>
      </c>
      <c r="AL331" s="179">
        <f>IF($C331=$D$2,'FLETES (#) MAYO'!AL331*AL$2,IF($C331=$D$3,'FLETES (#) MAYO'!AL331*AL$3,IF($C331=$D$4,'FLETES (#) MAYO'!AL331*AL$4,IF($C331=$D$5,'FLETES (#) MAYO'!AL331*AL$5,0))))</f>
        <v>0</v>
      </c>
      <c r="AM331" s="179">
        <f>IF($C331=$D$2,'FLETES (#) MAYO'!AM331*AM$2,IF($C331=$D$3,'FLETES (#) MAYO'!AM331*AM$3,IF($C331=$D$4,'FLETES (#) MAYO'!AM331*AM$4,IF($C331=$D$5,'FLETES (#) MAYO'!AM331*AM$5,0))))</f>
        <v>0</v>
      </c>
    </row>
    <row r="332" spans="1:39">
      <c r="A332" s="141"/>
      <c r="B332" s="165"/>
      <c r="C332" s="165"/>
      <c r="D332" s="178">
        <f t="shared" si="0"/>
        <v>0</v>
      </c>
      <c r="E332" s="179">
        <f>IF($C332=$D$2,'FLETES (#) MAYO'!E332*E$2,IF($C332=$D$3,'FLETES (#) MAYO'!E332*E$3,IF($C332=$D$4,'FLETES (#) MAYO'!E332*E$4,IF($C332=$D$5,'FLETES (#) MAYO'!E332*E$5,0))))</f>
        <v>0</v>
      </c>
      <c r="F332" s="179">
        <f>IF($C332=$D$2,'FLETES (#) MAYO'!F332*F$2,IF($C332=$D$3,'FLETES (#) MAYO'!F332*F$3,IF($C332=$D$4,'FLETES (#) MAYO'!F332*F$4,IF($C332=$D$5,'FLETES (#) MAYO'!F332*F$5,0))))</f>
        <v>0</v>
      </c>
      <c r="G332" s="179">
        <f>IF($C332=$D$2,'FLETES (#) MAYO'!G332*G$2,IF($C332=$D$3,'FLETES (#) MAYO'!G332*G$3,IF($C332=$D$4,'FLETES (#) MAYO'!G332*G$4,IF($C332=$D$5,'FLETES (#) MAYO'!G332*G$5,0))))</f>
        <v>0</v>
      </c>
      <c r="H332" s="179">
        <f>IF($C332=$D$2,'FLETES (#) MAYO'!H332*H$2,IF($C332=$D$3,'FLETES (#) MAYO'!H332*H$3,IF($C332=$D$4,'FLETES (#) MAYO'!H332*H$4,IF($C332=$D$5,'FLETES (#) MAYO'!H332*H$5,0))))</f>
        <v>0</v>
      </c>
      <c r="I332" s="179">
        <f>IF($C332=$D$2,'FLETES (#) MAYO'!I332*I$2,IF($C332=$D$3,'FLETES (#) MAYO'!I332*I$3,IF($C332=$D$4,'FLETES (#) MAYO'!I332*I$4,IF($C332=$D$5,'FLETES (#) MAYO'!I332*I$5,0))))</f>
        <v>0</v>
      </c>
      <c r="J332" s="179">
        <f>IF($C332=$D$2,'FLETES (#) MAYO'!J332*J$2,IF($C332=$D$3,'FLETES (#) MAYO'!J332*J$3,IF($C332=$D$4,'FLETES (#) MAYO'!J332*J$4,IF($C332=$D$5,'FLETES (#) MAYO'!J332*J$5,0))))</f>
        <v>0</v>
      </c>
      <c r="K332" s="179">
        <f>IF($C332=$D$2,'FLETES (#) MAYO'!K332*K$2,IF($C332=$D$3,'FLETES (#) MAYO'!K332*K$3,IF($C332=$D$4,'FLETES (#) MAYO'!K332*K$4,IF($C332=$D$5,'FLETES (#) MAYO'!K332*K$5,0))))</f>
        <v>0</v>
      </c>
      <c r="L332" s="179">
        <f>IF($C332=$D$2,'FLETES (#) MAYO'!L332*L$2,IF($C332=$D$3,'FLETES (#) MAYO'!L332*L$3,IF($C332=$D$4,'FLETES (#) MAYO'!L332*L$4,IF($C332=$D$5,'FLETES (#) MAYO'!L332*L$5,0))))</f>
        <v>0</v>
      </c>
      <c r="M332" s="179">
        <f>IF($C332=$D$2,'FLETES (#) MAYO'!M332*M$2,IF($C332=$D$3,'FLETES (#) MAYO'!M332*M$3,IF($C332=$D$4,'FLETES (#) MAYO'!M332*M$4,IF($C332=$D$5,'FLETES (#) MAYO'!M332*M$5,0))))</f>
        <v>0</v>
      </c>
      <c r="N332" s="179">
        <f>IF($C332=$D$2,'FLETES (#) MAYO'!N332*N$2,IF($C332=$D$3,'FLETES (#) MAYO'!N332*N$3,IF($C332=$D$4,'FLETES (#) MAYO'!N332*N$4,IF($C332=$D$5,'FLETES (#) MAYO'!N332*N$5,0))))</f>
        <v>0</v>
      </c>
      <c r="O332" s="179">
        <f>IF($C332=$D$2,'FLETES (#) MAYO'!O332*O$2,IF($C332=$D$3,'FLETES (#) MAYO'!O332*O$3,IF($C332=$D$4,'FLETES (#) MAYO'!O332*O$4,IF($C332=$D$5,'FLETES (#) MAYO'!O332*O$5,0))))</f>
        <v>0</v>
      </c>
      <c r="P332" s="179">
        <f>IF($C332=$D$2,'FLETES (#) MAYO'!P332*P$2,IF($C332=$D$3,'FLETES (#) MAYO'!P332*P$3,IF($C332=$D$4,'FLETES (#) MAYO'!P332*P$4,IF($C332=$D$5,'FLETES (#) MAYO'!P332*P$5,0))))</f>
        <v>0</v>
      </c>
      <c r="Q332" s="179">
        <f>IF($C332=$D$2,'FLETES (#) MAYO'!Q332*Q$2,IF($C332=$D$3,'FLETES (#) MAYO'!Q332*Q$3,IF($C332=$D$4,'FLETES (#) MAYO'!Q332*Q$4,IF($C332=$D$5,'FLETES (#) MAYO'!Q332*Q$5,0))))</f>
        <v>0</v>
      </c>
      <c r="R332" s="179">
        <f>IF($C332=$D$2,'FLETES (#) MAYO'!R332*R$2,IF($C332=$D$3,'FLETES (#) MAYO'!R332*R$3,IF($C332=$D$4,'FLETES (#) MAYO'!R332*R$4,IF($C332=$D$5,'FLETES (#) MAYO'!R332*R$5,0))))</f>
        <v>0</v>
      </c>
      <c r="S332" s="179">
        <f>IF($C332=$D$2,'FLETES (#) MAYO'!S332*S$2,IF($C332=$D$3,'FLETES (#) MAYO'!S332*S$3,IF($C332=$D$4,'FLETES (#) MAYO'!S332*S$4,IF($C332=$D$5,'FLETES (#) MAYO'!S332*S$5,0))))</f>
        <v>0</v>
      </c>
      <c r="T332" s="179">
        <f>IF($C332=$D$2,'FLETES (#) MAYO'!T332*T$2,IF($C332=$D$3,'FLETES (#) MAYO'!T332*T$3,IF($C332=$D$4,'FLETES (#) MAYO'!T332*T$4,IF($C332=$D$5,'FLETES (#) MAYO'!T332*T$5,0))))</f>
        <v>0</v>
      </c>
      <c r="U332" s="179">
        <f>IF($C332=$D$2,'FLETES (#) MAYO'!U332*U$2,IF($C332=$D$3,'FLETES (#) MAYO'!U332*U$3,IF($C332=$D$4,'FLETES (#) MAYO'!U332*U$4,IF($C332=$D$5,'FLETES (#) MAYO'!U332*U$5,0))))</f>
        <v>0</v>
      </c>
      <c r="V332" s="179">
        <f>IF($C332=$D$2,'FLETES (#) MAYO'!V332*V$2,IF($C332=$D$3,'FLETES (#) MAYO'!V332*V$3,IF($C332=$D$4,'FLETES (#) MAYO'!V332*V$4,IF($C332=$D$5,'FLETES (#) MAYO'!V332*V$5,0))))</f>
        <v>0</v>
      </c>
      <c r="W332" s="179">
        <f>IF($C332=$D$2,'FLETES (#) MAYO'!W332*W$2,IF($C332=$D$3,'FLETES (#) MAYO'!W332*W$3,IF($C332=$D$4,'FLETES (#) MAYO'!W332*W$4,IF($C332=$D$5,'FLETES (#) MAYO'!W332*W$5,0))))</f>
        <v>0</v>
      </c>
      <c r="X332" s="179">
        <f>IF($C332=$D$2,'FLETES (#) MAYO'!X332*X$2,IF($C332=$D$3,'FLETES (#) MAYO'!X332*X$3,IF($C332=$D$4,'FLETES (#) MAYO'!X332*X$4,IF($C332=$D$5,'FLETES (#) MAYO'!X332*X$5,0))))</f>
        <v>0</v>
      </c>
      <c r="Y332" s="179">
        <f>IF($C332=$D$2,'FLETES (#) MAYO'!Y332*Y$2,IF($C332=$D$3,'FLETES (#) MAYO'!Y332*Y$3,IF($C332=$D$4,'FLETES (#) MAYO'!Y332*Y$4,IF($C332=$D$5,'FLETES (#) MAYO'!Y332*Y$5,0))))</f>
        <v>0</v>
      </c>
      <c r="Z332" s="179">
        <f>IF($C332=$D$2,'FLETES (#) MAYO'!Z332*Z$2,IF($C332=$D$3,'FLETES (#) MAYO'!Z332*Z$3,IF($C332=$D$4,'FLETES (#) MAYO'!Z332*Z$4,IF($C332=$D$5,'FLETES (#) MAYO'!Z332*Z$5,0))))</f>
        <v>0</v>
      </c>
      <c r="AA332" s="179">
        <f>IF($C332=$D$2,'FLETES (#) MAYO'!AA332*AA$2,IF($C332=$D$3,'FLETES (#) MAYO'!AA332*AA$3,IF($C332=$D$4,'FLETES (#) MAYO'!AA332*AA$4,IF($C332=$D$5,'FLETES (#) MAYO'!AA332*AA$5,0))))</f>
        <v>0</v>
      </c>
      <c r="AB332" s="179">
        <f>IF($C332=$D$2,'FLETES (#) MAYO'!AB332*AB$2,IF($C332=$D$3,'FLETES (#) MAYO'!AB332*AB$3,IF($C332=$D$4,'FLETES (#) MAYO'!AB332*AB$4,IF($C332=$D$5,'FLETES (#) MAYO'!AB332*AB$5,0))))</f>
        <v>0</v>
      </c>
      <c r="AC332" s="179">
        <f>IF($C332=$D$2,'FLETES (#) MAYO'!AC332*AC$2,IF($C332=$D$3,'FLETES (#) MAYO'!AC332*AC$3,IF($C332=$D$4,'FLETES (#) MAYO'!AC332*AC$4,IF($C332=$D$5,'FLETES (#) MAYO'!AC332*AC$5,0))))</f>
        <v>0</v>
      </c>
      <c r="AD332" s="179">
        <f>IF($C332=$D$2,'FLETES (#) MAYO'!AD332*AD$2,IF($C332=$D$3,'FLETES (#) MAYO'!AD332*AD$3,IF($C332=$D$4,'FLETES (#) MAYO'!AD332*AD$4,IF($C332=$D$5,'FLETES (#) MAYO'!AD332*AD$5,0))))</f>
        <v>0</v>
      </c>
      <c r="AE332" s="179">
        <f>IF($C332=$D$2,'FLETES (#) MAYO'!AE332*AE$2,IF($C332=$D$3,'FLETES (#) MAYO'!AE332*AE$3,IF($C332=$D$4,'FLETES (#) MAYO'!AE332*AE$4,IF($C332=$D$5,'FLETES (#) MAYO'!AE332*AE$5,0))))</f>
        <v>0</v>
      </c>
      <c r="AF332" s="179">
        <f>IF($C332=$D$2,'FLETES (#) MAYO'!AF332*AF$2,IF($C332=$D$3,'FLETES (#) MAYO'!AF332*AF$3,IF($C332=$D$4,'FLETES (#) MAYO'!AF332*AF$4,IF($C332=$D$5,'FLETES (#) MAYO'!AF332*AF$5,0))))</f>
        <v>0</v>
      </c>
      <c r="AG332" s="179">
        <f>IF($C332=$D$2,'FLETES (#) MAYO'!AG332*AG$2,IF($C332=$D$3,'FLETES (#) MAYO'!AG332*AG$3,IF($C332=$D$4,'FLETES (#) MAYO'!AG332*AG$4,IF($C332=$D$5,'FLETES (#) MAYO'!AG332*AG$5,0))))</f>
        <v>0</v>
      </c>
      <c r="AH332" s="179">
        <f>IF($C332=$D$2,'FLETES (#) MAYO'!AH332*AH$2,IF($C332=$D$3,'FLETES (#) MAYO'!AH332*AH$3,IF($C332=$D$4,'FLETES (#) MAYO'!AH332*AH$4,IF($C332=$D$5,'FLETES (#) MAYO'!AH332*AH$5,0))))</f>
        <v>0</v>
      </c>
      <c r="AI332" s="179">
        <f>IF($C332=$D$2,'FLETES (#) MAYO'!AI332*AI$2,IF($C332=$D$3,'FLETES (#) MAYO'!AI332*AI$3,IF($C332=$D$4,'FLETES (#) MAYO'!AI332*AI$4,IF($C332=$D$5,'FLETES (#) MAYO'!AI332*AI$5,0))))</f>
        <v>0</v>
      </c>
      <c r="AJ332" s="179">
        <f>IF($C332=$D$2,'FLETES (#) MAYO'!AJ332*AJ$2,IF($C332=$D$3,'FLETES (#) MAYO'!AJ332*AJ$3,IF($C332=$D$4,'FLETES (#) MAYO'!AJ332*AJ$4,IF($C332=$D$5,'FLETES (#) MAYO'!AJ332*AJ$5,0))))</f>
        <v>0</v>
      </c>
      <c r="AK332" s="179">
        <f>IF($C332=$D$2,'FLETES (#) MAYO'!AK332*AK$2,IF($C332=$D$3,'FLETES (#) MAYO'!AK332*AK$3,IF($C332=$D$4,'FLETES (#) MAYO'!AK332*AK$4,IF($C332=$D$5,'FLETES (#) MAYO'!AK332*AK$5,0))))</f>
        <v>0</v>
      </c>
      <c r="AL332" s="179">
        <f>IF($C332=$D$2,'FLETES (#) MAYO'!AL332*AL$2,IF($C332=$D$3,'FLETES (#) MAYO'!AL332*AL$3,IF($C332=$D$4,'FLETES (#) MAYO'!AL332*AL$4,IF($C332=$D$5,'FLETES (#) MAYO'!AL332*AL$5,0))))</f>
        <v>0</v>
      </c>
      <c r="AM332" s="179">
        <f>IF($C332=$D$2,'FLETES (#) MAYO'!AM332*AM$2,IF($C332=$D$3,'FLETES (#) MAYO'!AM332*AM$3,IF($C332=$D$4,'FLETES (#) MAYO'!AM332*AM$4,IF($C332=$D$5,'FLETES (#) MAYO'!AM332*AM$5,0))))</f>
        <v>0</v>
      </c>
    </row>
    <row r="333" spans="1:39">
      <c r="A333" s="141"/>
      <c r="B333" s="165"/>
      <c r="C333" s="165"/>
      <c r="D333" s="178">
        <f t="shared" si="0"/>
        <v>0</v>
      </c>
      <c r="E333" s="179">
        <f>IF($C333=$D$2,'FLETES (#) MAYO'!E333*E$2,IF($C333=$D$3,'FLETES (#) MAYO'!E333*E$3,IF($C333=$D$4,'FLETES (#) MAYO'!E333*E$4,IF($C333=$D$5,'FLETES (#) MAYO'!E333*E$5,0))))</f>
        <v>0</v>
      </c>
      <c r="F333" s="179">
        <f>IF($C333=$D$2,'FLETES (#) MAYO'!F333*F$2,IF($C333=$D$3,'FLETES (#) MAYO'!F333*F$3,IF($C333=$D$4,'FLETES (#) MAYO'!F333*F$4,IF($C333=$D$5,'FLETES (#) MAYO'!F333*F$5,0))))</f>
        <v>0</v>
      </c>
      <c r="G333" s="179">
        <f>IF($C333=$D$2,'FLETES (#) MAYO'!G333*G$2,IF($C333=$D$3,'FLETES (#) MAYO'!G333*G$3,IF($C333=$D$4,'FLETES (#) MAYO'!G333*G$4,IF($C333=$D$5,'FLETES (#) MAYO'!G333*G$5,0))))</f>
        <v>0</v>
      </c>
      <c r="H333" s="179">
        <f>IF($C333=$D$2,'FLETES (#) MAYO'!H333*H$2,IF($C333=$D$3,'FLETES (#) MAYO'!H333*H$3,IF($C333=$D$4,'FLETES (#) MAYO'!H333*H$4,IF($C333=$D$5,'FLETES (#) MAYO'!H333*H$5,0))))</f>
        <v>0</v>
      </c>
      <c r="I333" s="179">
        <f>IF($C333=$D$2,'FLETES (#) MAYO'!I333*I$2,IF($C333=$D$3,'FLETES (#) MAYO'!I333*I$3,IF($C333=$D$4,'FLETES (#) MAYO'!I333*I$4,IF($C333=$D$5,'FLETES (#) MAYO'!I333*I$5,0))))</f>
        <v>0</v>
      </c>
      <c r="J333" s="179">
        <f>IF($C333=$D$2,'FLETES (#) MAYO'!J333*J$2,IF($C333=$D$3,'FLETES (#) MAYO'!J333*J$3,IF($C333=$D$4,'FLETES (#) MAYO'!J333*J$4,IF($C333=$D$5,'FLETES (#) MAYO'!J333*J$5,0))))</f>
        <v>0</v>
      </c>
      <c r="K333" s="179">
        <f>IF($C333=$D$2,'FLETES (#) MAYO'!K333*K$2,IF($C333=$D$3,'FLETES (#) MAYO'!K333*K$3,IF($C333=$D$4,'FLETES (#) MAYO'!K333*K$4,IF($C333=$D$5,'FLETES (#) MAYO'!K333*K$5,0))))</f>
        <v>0</v>
      </c>
      <c r="L333" s="179">
        <f>IF($C333=$D$2,'FLETES (#) MAYO'!L333*L$2,IF($C333=$D$3,'FLETES (#) MAYO'!L333*L$3,IF($C333=$D$4,'FLETES (#) MAYO'!L333*L$4,IF($C333=$D$5,'FLETES (#) MAYO'!L333*L$5,0))))</f>
        <v>0</v>
      </c>
      <c r="M333" s="179">
        <f>IF($C333=$D$2,'FLETES (#) MAYO'!M333*M$2,IF($C333=$D$3,'FLETES (#) MAYO'!M333*M$3,IF($C333=$D$4,'FLETES (#) MAYO'!M333*M$4,IF($C333=$D$5,'FLETES (#) MAYO'!M333*M$5,0))))</f>
        <v>0</v>
      </c>
      <c r="N333" s="179">
        <f>IF($C333=$D$2,'FLETES (#) MAYO'!N333*N$2,IF($C333=$D$3,'FLETES (#) MAYO'!N333*N$3,IF($C333=$D$4,'FLETES (#) MAYO'!N333*N$4,IF($C333=$D$5,'FLETES (#) MAYO'!N333*N$5,0))))</f>
        <v>0</v>
      </c>
      <c r="O333" s="179">
        <f>IF($C333=$D$2,'FLETES (#) MAYO'!O333*O$2,IF($C333=$D$3,'FLETES (#) MAYO'!O333*O$3,IF($C333=$D$4,'FLETES (#) MAYO'!O333*O$4,IF($C333=$D$5,'FLETES (#) MAYO'!O333*O$5,0))))</f>
        <v>0</v>
      </c>
      <c r="P333" s="179">
        <f>IF($C333=$D$2,'FLETES (#) MAYO'!P333*P$2,IF($C333=$D$3,'FLETES (#) MAYO'!P333*P$3,IF($C333=$D$4,'FLETES (#) MAYO'!P333*P$4,IF($C333=$D$5,'FLETES (#) MAYO'!P333*P$5,0))))</f>
        <v>0</v>
      </c>
      <c r="Q333" s="179">
        <f>IF($C333=$D$2,'FLETES (#) MAYO'!Q333*Q$2,IF($C333=$D$3,'FLETES (#) MAYO'!Q333*Q$3,IF($C333=$D$4,'FLETES (#) MAYO'!Q333*Q$4,IF($C333=$D$5,'FLETES (#) MAYO'!Q333*Q$5,0))))</f>
        <v>0</v>
      </c>
      <c r="R333" s="179">
        <f>IF($C333=$D$2,'FLETES (#) MAYO'!R333*R$2,IF($C333=$D$3,'FLETES (#) MAYO'!R333*R$3,IF($C333=$D$4,'FLETES (#) MAYO'!R333*R$4,IF($C333=$D$5,'FLETES (#) MAYO'!R333*R$5,0))))</f>
        <v>0</v>
      </c>
      <c r="S333" s="179">
        <f>IF($C333=$D$2,'FLETES (#) MAYO'!S333*S$2,IF($C333=$D$3,'FLETES (#) MAYO'!S333*S$3,IF($C333=$D$4,'FLETES (#) MAYO'!S333*S$4,IF($C333=$D$5,'FLETES (#) MAYO'!S333*S$5,0))))</f>
        <v>0</v>
      </c>
      <c r="T333" s="179">
        <f>IF($C333=$D$2,'FLETES (#) MAYO'!T333*T$2,IF($C333=$D$3,'FLETES (#) MAYO'!T333*T$3,IF($C333=$D$4,'FLETES (#) MAYO'!T333*T$4,IF($C333=$D$5,'FLETES (#) MAYO'!T333*T$5,0))))</f>
        <v>0</v>
      </c>
      <c r="U333" s="179">
        <f>IF($C333=$D$2,'FLETES (#) MAYO'!U333*U$2,IF($C333=$D$3,'FLETES (#) MAYO'!U333*U$3,IF($C333=$D$4,'FLETES (#) MAYO'!U333*U$4,IF($C333=$D$5,'FLETES (#) MAYO'!U333*U$5,0))))</f>
        <v>0</v>
      </c>
      <c r="V333" s="179">
        <f>IF($C333=$D$2,'FLETES (#) MAYO'!V333*V$2,IF($C333=$D$3,'FLETES (#) MAYO'!V333*V$3,IF($C333=$D$4,'FLETES (#) MAYO'!V333*V$4,IF($C333=$D$5,'FLETES (#) MAYO'!V333*V$5,0))))</f>
        <v>0</v>
      </c>
      <c r="W333" s="179">
        <f>IF($C333=$D$2,'FLETES (#) MAYO'!W333*W$2,IF($C333=$D$3,'FLETES (#) MAYO'!W333*W$3,IF($C333=$D$4,'FLETES (#) MAYO'!W333*W$4,IF($C333=$D$5,'FLETES (#) MAYO'!W333*W$5,0))))</f>
        <v>0</v>
      </c>
      <c r="X333" s="179">
        <f>IF($C333=$D$2,'FLETES (#) MAYO'!X333*X$2,IF($C333=$D$3,'FLETES (#) MAYO'!X333*X$3,IF($C333=$D$4,'FLETES (#) MAYO'!X333*X$4,IF($C333=$D$5,'FLETES (#) MAYO'!X333*X$5,0))))</f>
        <v>0</v>
      </c>
      <c r="Y333" s="179">
        <f>IF($C333=$D$2,'FLETES (#) MAYO'!Y333*Y$2,IF($C333=$D$3,'FLETES (#) MAYO'!Y333*Y$3,IF($C333=$D$4,'FLETES (#) MAYO'!Y333*Y$4,IF($C333=$D$5,'FLETES (#) MAYO'!Y333*Y$5,0))))</f>
        <v>0</v>
      </c>
      <c r="Z333" s="179">
        <f>IF($C333=$D$2,'FLETES (#) MAYO'!Z333*Z$2,IF($C333=$D$3,'FLETES (#) MAYO'!Z333*Z$3,IF($C333=$D$4,'FLETES (#) MAYO'!Z333*Z$4,IF($C333=$D$5,'FLETES (#) MAYO'!Z333*Z$5,0))))</f>
        <v>0</v>
      </c>
      <c r="AA333" s="179">
        <f>IF($C333=$D$2,'FLETES (#) MAYO'!AA333*AA$2,IF($C333=$D$3,'FLETES (#) MAYO'!AA333*AA$3,IF($C333=$D$4,'FLETES (#) MAYO'!AA333*AA$4,IF($C333=$D$5,'FLETES (#) MAYO'!AA333*AA$5,0))))</f>
        <v>0</v>
      </c>
      <c r="AB333" s="179">
        <f>IF($C333=$D$2,'FLETES (#) MAYO'!AB333*AB$2,IF($C333=$D$3,'FLETES (#) MAYO'!AB333*AB$3,IF($C333=$D$4,'FLETES (#) MAYO'!AB333*AB$4,IF($C333=$D$5,'FLETES (#) MAYO'!AB333*AB$5,0))))</f>
        <v>0</v>
      </c>
      <c r="AC333" s="179">
        <f>IF($C333=$D$2,'FLETES (#) MAYO'!AC333*AC$2,IF($C333=$D$3,'FLETES (#) MAYO'!AC333*AC$3,IF($C333=$D$4,'FLETES (#) MAYO'!AC333*AC$4,IF($C333=$D$5,'FLETES (#) MAYO'!AC333*AC$5,0))))</f>
        <v>0</v>
      </c>
      <c r="AD333" s="179">
        <f>IF($C333=$D$2,'FLETES (#) MAYO'!AD333*AD$2,IF($C333=$D$3,'FLETES (#) MAYO'!AD333*AD$3,IF($C333=$D$4,'FLETES (#) MAYO'!AD333*AD$4,IF($C333=$D$5,'FLETES (#) MAYO'!AD333*AD$5,0))))</f>
        <v>0</v>
      </c>
      <c r="AE333" s="179">
        <f>IF($C333=$D$2,'FLETES (#) MAYO'!AE333*AE$2,IF($C333=$D$3,'FLETES (#) MAYO'!AE333*AE$3,IF($C333=$D$4,'FLETES (#) MAYO'!AE333*AE$4,IF($C333=$D$5,'FLETES (#) MAYO'!AE333*AE$5,0))))</f>
        <v>0</v>
      </c>
      <c r="AF333" s="179">
        <f>IF($C333=$D$2,'FLETES (#) MAYO'!AF333*AF$2,IF($C333=$D$3,'FLETES (#) MAYO'!AF333*AF$3,IF($C333=$D$4,'FLETES (#) MAYO'!AF333*AF$4,IF($C333=$D$5,'FLETES (#) MAYO'!AF333*AF$5,0))))</f>
        <v>0</v>
      </c>
      <c r="AG333" s="179">
        <f>IF($C333=$D$2,'FLETES (#) MAYO'!AG333*AG$2,IF($C333=$D$3,'FLETES (#) MAYO'!AG333*AG$3,IF($C333=$D$4,'FLETES (#) MAYO'!AG333*AG$4,IF($C333=$D$5,'FLETES (#) MAYO'!AG333*AG$5,0))))</f>
        <v>0</v>
      </c>
      <c r="AH333" s="179">
        <f>IF($C333=$D$2,'FLETES (#) MAYO'!AH333*AH$2,IF($C333=$D$3,'FLETES (#) MAYO'!AH333*AH$3,IF($C333=$D$4,'FLETES (#) MAYO'!AH333*AH$4,IF($C333=$D$5,'FLETES (#) MAYO'!AH333*AH$5,0))))</f>
        <v>0</v>
      </c>
      <c r="AI333" s="179">
        <f>IF($C333=$D$2,'FLETES (#) MAYO'!AI333*AI$2,IF($C333=$D$3,'FLETES (#) MAYO'!AI333*AI$3,IF($C333=$D$4,'FLETES (#) MAYO'!AI333*AI$4,IF($C333=$D$5,'FLETES (#) MAYO'!AI333*AI$5,0))))</f>
        <v>0</v>
      </c>
      <c r="AJ333" s="179">
        <f>IF($C333=$D$2,'FLETES (#) MAYO'!AJ333*AJ$2,IF($C333=$D$3,'FLETES (#) MAYO'!AJ333*AJ$3,IF($C333=$D$4,'FLETES (#) MAYO'!AJ333*AJ$4,IF($C333=$D$5,'FLETES (#) MAYO'!AJ333*AJ$5,0))))</f>
        <v>0</v>
      </c>
      <c r="AK333" s="179">
        <f>IF($C333=$D$2,'FLETES (#) MAYO'!AK333*AK$2,IF($C333=$D$3,'FLETES (#) MAYO'!AK333*AK$3,IF($C333=$D$4,'FLETES (#) MAYO'!AK333*AK$4,IF($C333=$D$5,'FLETES (#) MAYO'!AK333*AK$5,0))))</f>
        <v>0</v>
      </c>
      <c r="AL333" s="179">
        <f>IF($C333=$D$2,'FLETES (#) MAYO'!AL333*AL$2,IF($C333=$D$3,'FLETES (#) MAYO'!AL333*AL$3,IF($C333=$D$4,'FLETES (#) MAYO'!AL333*AL$4,IF($C333=$D$5,'FLETES (#) MAYO'!AL333*AL$5,0))))</f>
        <v>0</v>
      </c>
      <c r="AM333" s="179">
        <f>IF($C333=$D$2,'FLETES (#) MAYO'!AM333*AM$2,IF($C333=$D$3,'FLETES (#) MAYO'!AM333*AM$3,IF($C333=$D$4,'FLETES (#) MAYO'!AM333*AM$4,IF($C333=$D$5,'FLETES (#) MAYO'!AM333*AM$5,0))))</f>
        <v>0</v>
      </c>
    </row>
    <row r="334" spans="1:39">
      <c r="A334" s="141"/>
      <c r="B334" s="165"/>
      <c r="C334" s="165"/>
      <c r="D334" s="178">
        <f t="shared" si="0"/>
        <v>0</v>
      </c>
      <c r="E334" s="179">
        <f>IF($C334=$D$2,'FLETES (#) MAYO'!E334*E$2,IF($C334=$D$3,'FLETES (#) MAYO'!E334*E$3,IF($C334=$D$4,'FLETES (#) MAYO'!E334*E$4,IF($C334=$D$5,'FLETES (#) MAYO'!E334*E$5,0))))</f>
        <v>0</v>
      </c>
      <c r="F334" s="179">
        <f>IF($C334=$D$2,'FLETES (#) MAYO'!F334*F$2,IF($C334=$D$3,'FLETES (#) MAYO'!F334*F$3,IF($C334=$D$4,'FLETES (#) MAYO'!F334*F$4,IF($C334=$D$5,'FLETES (#) MAYO'!F334*F$5,0))))</f>
        <v>0</v>
      </c>
      <c r="G334" s="179">
        <f>IF($C334=$D$2,'FLETES (#) MAYO'!G334*G$2,IF($C334=$D$3,'FLETES (#) MAYO'!G334*G$3,IF($C334=$D$4,'FLETES (#) MAYO'!G334*G$4,IF($C334=$D$5,'FLETES (#) MAYO'!G334*G$5,0))))</f>
        <v>0</v>
      </c>
      <c r="H334" s="179">
        <f>IF($C334=$D$2,'FLETES (#) MAYO'!H334*H$2,IF($C334=$D$3,'FLETES (#) MAYO'!H334*H$3,IF($C334=$D$4,'FLETES (#) MAYO'!H334*H$4,IF($C334=$D$5,'FLETES (#) MAYO'!H334*H$5,0))))</f>
        <v>0</v>
      </c>
      <c r="I334" s="179">
        <f>IF($C334=$D$2,'FLETES (#) MAYO'!I334*I$2,IF($C334=$D$3,'FLETES (#) MAYO'!I334*I$3,IF($C334=$D$4,'FLETES (#) MAYO'!I334*I$4,IF($C334=$D$5,'FLETES (#) MAYO'!I334*I$5,0))))</f>
        <v>0</v>
      </c>
      <c r="J334" s="179">
        <f>IF($C334=$D$2,'FLETES (#) MAYO'!J334*J$2,IF($C334=$D$3,'FLETES (#) MAYO'!J334*J$3,IF($C334=$D$4,'FLETES (#) MAYO'!J334*J$4,IF($C334=$D$5,'FLETES (#) MAYO'!J334*J$5,0))))</f>
        <v>0</v>
      </c>
      <c r="K334" s="179">
        <f>IF($C334=$D$2,'FLETES (#) MAYO'!K334*K$2,IF($C334=$D$3,'FLETES (#) MAYO'!K334*K$3,IF($C334=$D$4,'FLETES (#) MAYO'!K334*K$4,IF($C334=$D$5,'FLETES (#) MAYO'!K334*K$5,0))))</f>
        <v>0</v>
      </c>
      <c r="L334" s="179">
        <f>IF($C334=$D$2,'FLETES (#) MAYO'!L334*L$2,IF($C334=$D$3,'FLETES (#) MAYO'!L334*L$3,IF($C334=$D$4,'FLETES (#) MAYO'!L334*L$4,IF($C334=$D$5,'FLETES (#) MAYO'!L334*L$5,0))))</f>
        <v>0</v>
      </c>
      <c r="M334" s="179">
        <f>IF($C334=$D$2,'FLETES (#) MAYO'!M334*M$2,IF($C334=$D$3,'FLETES (#) MAYO'!M334*M$3,IF($C334=$D$4,'FLETES (#) MAYO'!M334*M$4,IF($C334=$D$5,'FLETES (#) MAYO'!M334*M$5,0))))</f>
        <v>0</v>
      </c>
      <c r="N334" s="179">
        <f>IF($C334=$D$2,'FLETES (#) MAYO'!N334*N$2,IF($C334=$D$3,'FLETES (#) MAYO'!N334*N$3,IF($C334=$D$4,'FLETES (#) MAYO'!N334*N$4,IF($C334=$D$5,'FLETES (#) MAYO'!N334*N$5,0))))</f>
        <v>0</v>
      </c>
      <c r="O334" s="179">
        <f>IF($C334=$D$2,'FLETES (#) MAYO'!O334*O$2,IF($C334=$D$3,'FLETES (#) MAYO'!O334*O$3,IF($C334=$D$4,'FLETES (#) MAYO'!O334*O$4,IF($C334=$D$5,'FLETES (#) MAYO'!O334*O$5,0))))</f>
        <v>0</v>
      </c>
      <c r="P334" s="179">
        <f>IF($C334=$D$2,'FLETES (#) MAYO'!P334*P$2,IF($C334=$D$3,'FLETES (#) MAYO'!P334*P$3,IF($C334=$D$4,'FLETES (#) MAYO'!P334*P$4,IF($C334=$D$5,'FLETES (#) MAYO'!P334*P$5,0))))</f>
        <v>0</v>
      </c>
      <c r="Q334" s="179">
        <f>IF($C334=$D$2,'FLETES (#) MAYO'!Q334*Q$2,IF($C334=$D$3,'FLETES (#) MAYO'!Q334*Q$3,IF($C334=$D$4,'FLETES (#) MAYO'!Q334*Q$4,IF($C334=$D$5,'FLETES (#) MAYO'!Q334*Q$5,0))))</f>
        <v>0</v>
      </c>
      <c r="R334" s="179">
        <f>IF($C334=$D$2,'FLETES (#) MAYO'!R334*R$2,IF($C334=$D$3,'FLETES (#) MAYO'!R334*R$3,IF($C334=$D$4,'FLETES (#) MAYO'!R334*R$4,IF($C334=$D$5,'FLETES (#) MAYO'!R334*R$5,0))))</f>
        <v>0</v>
      </c>
      <c r="S334" s="179">
        <f>IF($C334=$D$2,'FLETES (#) MAYO'!S334*S$2,IF($C334=$D$3,'FLETES (#) MAYO'!S334*S$3,IF($C334=$D$4,'FLETES (#) MAYO'!S334*S$4,IF($C334=$D$5,'FLETES (#) MAYO'!S334*S$5,0))))</f>
        <v>0</v>
      </c>
      <c r="T334" s="179">
        <f>IF($C334=$D$2,'FLETES (#) MAYO'!T334*T$2,IF($C334=$D$3,'FLETES (#) MAYO'!T334*T$3,IF($C334=$D$4,'FLETES (#) MAYO'!T334*T$4,IF($C334=$D$5,'FLETES (#) MAYO'!T334*T$5,0))))</f>
        <v>0</v>
      </c>
      <c r="U334" s="179">
        <f>IF($C334=$D$2,'FLETES (#) MAYO'!U334*U$2,IF($C334=$D$3,'FLETES (#) MAYO'!U334*U$3,IF($C334=$D$4,'FLETES (#) MAYO'!U334*U$4,IF($C334=$D$5,'FLETES (#) MAYO'!U334*U$5,0))))</f>
        <v>0</v>
      </c>
      <c r="V334" s="179">
        <f>IF($C334=$D$2,'FLETES (#) MAYO'!V334*V$2,IF($C334=$D$3,'FLETES (#) MAYO'!V334*V$3,IF($C334=$D$4,'FLETES (#) MAYO'!V334*V$4,IF($C334=$D$5,'FLETES (#) MAYO'!V334*V$5,0))))</f>
        <v>0</v>
      </c>
      <c r="W334" s="179">
        <f>IF($C334=$D$2,'FLETES (#) MAYO'!W334*W$2,IF($C334=$D$3,'FLETES (#) MAYO'!W334*W$3,IF($C334=$D$4,'FLETES (#) MAYO'!W334*W$4,IF($C334=$D$5,'FLETES (#) MAYO'!W334*W$5,0))))</f>
        <v>0</v>
      </c>
      <c r="X334" s="179">
        <f>IF($C334=$D$2,'FLETES (#) MAYO'!X334*X$2,IF($C334=$D$3,'FLETES (#) MAYO'!X334*X$3,IF($C334=$D$4,'FLETES (#) MAYO'!X334*X$4,IF($C334=$D$5,'FLETES (#) MAYO'!X334*X$5,0))))</f>
        <v>0</v>
      </c>
      <c r="Y334" s="179">
        <f>IF($C334=$D$2,'FLETES (#) MAYO'!Y334*Y$2,IF($C334=$D$3,'FLETES (#) MAYO'!Y334*Y$3,IF($C334=$D$4,'FLETES (#) MAYO'!Y334*Y$4,IF($C334=$D$5,'FLETES (#) MAYO'!Y334*Y$5,0))))</f>
        <v>0</v>
      </c>
      <c r="Z334" s="179">
        <f>IF($C334=$D$2,'FLETES (#) MAYO'!Z334*Z$2,IF($C334=$D$3,'FLETES (#) MAYO'!Z334*Z$3,IF($C334=$D$4,'FLETES (#) MAYO'!Z334*Z$4,IF($C334=$D$5,'FLETES (#) MAYO'!Z334*Z$5,0))))</f>
        <v>0</v>
      </c>
      <c r="AA334" s="179">
        <f>IF($C334=$D$2,'FLETES (#) MAYO'!AA334*AA$2,IF($C334=$D$3,'FLETES (#) MAYO'!AA334*AA$3,IF($C334=$D$4,'FLETES (#) MAYO'!AA334*AA$4,IF($C334=$D$5,'FLETES (#) MAYO'!AA334*AA$5,0))))</f>
        <v>0</v>
      </c>
      <c r="AB334" s="179">
        <f>IF($C334=$D$2,'FLETES (#) MAYO'!AB334*AB$2,IF($C334=$D$3,'FLETES (#) MAYO'!AB334*AB$3,IF($C334=$D$4,'FLETES (#) MAYO'!AB334*AB$4,IF($C334=$D$5,'FLETES (#) MAYO'!AB334*AB$5,0))))</f>
        <v>0</v>
      </c>
      <c r="AC334" s="179">
        <f>IF($C334=$D$2,'FLETES (#) MAYO'!AC334*AC$2,IF($C334=$D$3,'FLETES (#) MAYO'!AC334*AC$3,IF($C334=$D$4,'FLETES (#) MAYO'!AC334*AC$4,IF($C334=$D$5,'FLETES (#) MAYO'!AC334*AC$5,0))))</f>
        <v>0</v>
      </c>
      <c r="AD334" s="179">
        <f>IF($C334=$D$2,'FLETES (#) MAYO'!AD334*AD$2,IF($C334=$D$3,'FLETES (#) MAYO'!AD334*AD$3,IF($C334=$D$4,'FLETES (#) MAYO'!AD334*AD$4,IF($C334=$D$5,'FLETES (#) MAYO'!AD334*AD$5,0))))</f>
        <v>0</v>
      </c>
      <c r="AE334" s="179">
        <f>IF($C334=$D$2,'FLETES (#) MAYO'!AE334*AE$2,IF($C334=$D$3,'FLETES (#) MAYO'!AE334*AE$3,IF($C334=$D$4,'FLETES (#) MAYO'!AE334*AE$4,IF($C334=$D$5,'FLETES (#) MAYO'!AE334*AE$5,0))))</f>
        <v>0</v>
      </c>
      <c r="AF334" s="179">
        <f>IF($C334=$D$2,'FLETES (#) MAYO'!AF334*AF$2,IF($C334=$D$3,'FLETES (#) MAYO'!AF334*AF$3,IF($C334=$D$4,'FLETES (#) MAYO'!AF334*AF$4,IF($C334=$D$5,'FLETES (#) MAYO'!AF334*AF$5,0))))</f>
        <v>0</v>
      </c>
      <c r="AG334" s="179">
        <f>IF($C334=$D$2,'FLETES (#) MAYO'!AG334*AG$2,IF($C334=$D$3,'FLETES (#) MAYO'!AG334*AG$3,IF($C334=$D$4,'FLETES (#) MAYO'!AG334*AG$4,IF($C334=$D$5,'FLETES (#) MAYO'!AG334*AG$5,0))))</f>
        <v>0</v>
      </c>
      <c r="AH334" s="179">
        <f>IF($C334=$D$2,'FLETES (#) MAYO'!AH334*AH$2,IF($C334=$D$3,'FLETES (#) MAYO'!AH334*AH$3,IF($C334=$D$4,'FLETES (#) MAYO'!AH334*AH$4,IF($C334=$D$5,'FLETES (#) MAYO'!AH334*AH$5,0))))</f>
        <v>0</v>
      </c>
      <c r="AI334" s="179">
        <f>IF($C334=$D$2,'FLETES (#) MAYO'!AI334*AI$2,IF($C334=$D$3,'FLETES (#) MAYO'!AI334*AI$3,IF($C334=$D$4,'FLETES (#) MAYO'!AI334*AI$4,IF($C334=$D$5,'FLETES (#) MAYO'!AI334*AI$5,0))))</f>
        <v>0</v>
      </c>
      <c r="AJ334" s="179">
        <f>IF($C334=$D$2,'FLETES (#) MAYO'!AJ334*AJ$2,IF($C334=$D$3,'FLETES (#) MAYO'!AJ334*AJ$3,IF($C334=$D$4,'FLETES (#) MAYO'!AJ334*AJ$4,IF($C334=$D$5,'FLETES (#) MAYO'!AJ334*AJ$5,0))))</f>
        <v>0</v>
      </c>
      <c r="AK334" s="179">
        <f>IF($C334=$D$2,'FLETES (#) MAYO'!AK334*AK$2,IF($C334=$D$3,'FLETES (#) MAYO'!AK334*AK$3,IF($C334=$D$4,'FLETES (#) MAYO'!AK334*AK$4,IF($C334=$D$5,'FLETES (#) MAYO'!AK334*AK$5,0))))</f>
        <v>0</v>
      </c>
      <c r="AL334" s="179">
        <f>IF($C334=$D$2,'FLETES (#) MAYO'!AL334*AL$2,IF($C334=$D$3,'FLETES (#) MAYO'!AL334*AL$3,IF($C334=$D$4,'FLETES (#) MAYO'!AL334*AL$4,IF($C334=$D$5,'FLETES (#) MAYO'!AL334*AL$5,0))))</f>
        <v>0</v>
      </c>
      <c r="AM334" s="179">
        <f>IF($C334=$D$2,'FLETES (#) MAYO'!AM334*AM$2,IF($C334=$D$3,'FLETES (#) MAYO'!AM334*AM$3,IF($C334=$D$4,'FLETES (#) MAYO'!AM334*AM$4,IF($C334=$D$5,'FLETES (#) MAYO'!AM334*AM$5,0))))</f>
        <v>0</v>
      </c>
    </row>
    <row r="335" spans="1:39">
      <c r="A335" s="141"/>
      <c r="B335" s="165"/>
      <c r="C335" s="165"/>
      <c r="D335" s="178">
        <f t="shared" si="0"/>
        <v>0</v>
      </c>
      <c r="E335" s="179">
        <f>IF($C335=$D$2,'FLETES (#) MAYO'!E335*E$2,IF($C335=$D$3,'FLETES (#) MAYO'!E335*E$3,IF($C335=$D$4,'FLETES (#) MAYO'!E335*E$4,IF($C335=$D$5,'FLETES (#) MAYO'!E335*E$5,0))))</f>
        <v>0</v>
      </c>
      <c r="F335" s="179">
        <f>IF($C335=$D$2,'FLETES (#) MAYO'!F335*F$2,IF($C335=$D$3,'FLETES (#) MAYO'!F335*F$3,IF($C335=$D$4,'FLETES (#) MAYO'!F335*F$4,IF($C335=$D$5,'FLETES (#) MAYO'!F335*F$5,0))))</f>
        <v>0</v>
      </c>
      <c r="G335" s="179">
        <f>IF($C335=$D$2,'FLETES (#) MAYO'!G335*G$2,IF($C335=$D$3,'FLETES (#) MAYO'!G335*G$3,IF($C335=$D$4,'FLETES (#) MAYO'!G335*G$4,IF($C335=$D$5,'FLETES (#) MAYO'!G335*G$5,0))))</f>
        <v>0</v>
      </c>
      <c r="H335" s="179">
        <f>IF($C335=$D$2,'FLETES (#) MAYO'!H335*H$2,IF($C335=$D$3,'FLETES (#) MAYO'!H335*H$3,IF($C335=$D$4,'FLETES (#) MAYO'!H335*H$4,IF($C335=$D$5,'FLETES (#) MAYO'!H335*H$5,0))))</f>
        <v>0</v>
      </c>
      <c r="I335" s="179">
        <f>IF($C335=$D$2,'FLETES (#) MAYO'!I335*I$2,IF($C335=$D$3,'FLETES (#) MAYO'!I335*I$3,IF($C335=$D$4,'FLETES (#) MAYO'!I335*I$4,IF($C335=$D$5,'FLETES (#) MAYO'!I335*I$5,0))))</f>
        <v>0</v>
      </c>
      <c r="J335" s="179">
        <f>IF($C335=$D$2,'FLETES (#) MAYO'!J335*J$2,IF($C335=$D$3,'FLETES (#) MAYO'!J335*J$3,IF($C335=$D$4,'FLETES (#) MAYO'!J335*J$4,IF($C335=$D$5,'FLETES (#) MAYO'!J335*J$5,0))))</f>
        <v>0</v>
      </c>
      <c r="K335" s="179">
        <f>IF($C335=$D$2,'FLETES (#) MAYO'!K335*K$2,IF($C335=$D$3,'FLETES (#) MAYO'!K335*K$3,IF($C335=$D$4,'FLETES (#) MAYO'!K335*K$4,IF($C335=$D$5,'FLETES (#) MAYO'!K335*K$5,0))))</f>
        <v>0</v>
      </c>
      <c r="L335" s="179">
        <f>IF($C335=$D$2,'FLETES (#) MAYO'!L335*L$2,IF($C335=$D$3,'FLETES (#) MAYO'!L335*L$3,IF($C335=$D$4,'FLETES (#) MAYO'!L335*L$4,IF($C335=$D$5,'FLETES (#) MAYO'!L335*L$5,0))))</f>
        <v>0</v>
      </c>
      <c r="M335" s="179">
        <f>IF($C335=$D$2,'FLETES (#) MAYO'!M335*M$2,IF($C335=$D$3,'FLETES (#) MAYO'!M335*M$3,IF($C335=$D$4,'FLETES (#) MAYO'!M335*M$4,IF($C335=$D$5,'FLETES (#) MAYO'!M335*M$5,0))))</f>
        <v>0</v>
      </c>
      <c r="N335" s="179">
        <f>IF($C335=$D$2,'FLETES (#) MAYO'!N335*N$2,IF($C335=$D$3,'FLETES (#) MAYO'!N335*N$3,IF($C335=$D$4,'FLETES (#) MAYO'!N335*N$4,IF($C335=$D$5,'FLETES (#) MAYO'!N335*N$5,0))))</f>
        <v>0</v>
      </c>
      <c r="O335" s="179">
        <f>IF($C335=$D$2,'FLETES (#) MAYO'!O335*O$2,IF($C335=$D$3,'FLETES (#) MAYO'!O335*O$3,IF($C335=$D$4,'FLETES (#) MAYO'!O335*O$4,IF($C335=$D$5,'FLETES (#) MAYO'!O335*O$5,0))))</f>
        <v>0</v>
      </c>
      <c r="P335" s="179">
        <f>IF($C335=$D$2,'FLETES (#) MAYO'!P335*P$2,IF($C335=$D$3,'FLETES (#) MAYO'!P335*P$3,IF($C335=$D$4,'FLETES (#) MAYO'!P335*P$4,IF($C335=$D$5,'FLETES (#) MAYO'!P335*P$5,0))))</f>
        <v>0</v>
      </c>
      <c r="Q335" s="179">
        <f>IF($C335=$D$2,'FLETES (#) MAYO'!Q335*Q$2,IF($C335=$D$3,'FLETES (#) MAYO'!Q335*Q$3,IF($C335=$D$4,'FLETES (#) MAYO'!Q335*Q$4,IF($C335=$D$5,'FLETES (#) MAYO'!Q335*Q$5,0))))</f>
        <v>0</v>
      </c>
      <c r="R335" s="179">
        <f>IF($C335=$D$2,'FLETES (#) MAYO'!R335*R$2,IF($C335=$D$3,'FLETES (#) MAYO'!R335*R$3,IF($C335=$D$4,'FLETES (#) MAYO'!R335*R$4,IF($C335=$D$5,'FLETES (#) MAYO'!R335*R$5,0))))</f>
        <v>0</v>
      </c>
      <c r="S335" s="179">
        <f>IF($C335=$D$2,'FLETES (#) MAYO'!S335*S$2,IF($C335=$D$3,'FLETES (#) MAYO'!S335*S$3,IF($C335=$D$4,'FLETES (#) MAYO'!S335*S$4,IF($C335=$D$5,'FLETES (#) MAYO'!S335*S$5,0))))</f>
        <v>0</v>
      </c>
      <c r="T335" s="179">
        <f>IF($C335=$D$2,'FLETES (#) MAYO'!T335*T$2,IF($C335=$D$3,'FLETES (#) MAYO'!T335*T$3,IF($C335=$D$4,'FLETES (#) MAYO'!T335*T$4,IF($C335=$D$5,'FLETES (#) MAYO'!T335*T$5,0))))</f>
        <v>0</v>
      </c>
      <c r="U335" s="179">
        <f>IF($C335=$D$2,'FLETES (#) MAYO'!U335*U$2,IF($C335=$D$3,'FLETES (#) MAYO'!U335*U$3,IF($C335=$D$4,'FLETES (#) MAYO'!U335*U$4,IF($C335=$D$5,'FLETES (#) MAYO'!U335*U$5,0))))</f>
        <v>0</v>
      </c>
      <c r="V335" s="179">
        <f>IF($C335=$D$2,'FLETES (#) MAYO'!V335*V$2,IF($C335=$D$3,'FLETES (#) MAYO'!V335*V$3,IF($C335=$D$4,'FLETES (#) MAYO'!V335*V$4,IF($C335=$D$5,'FLETES (#) MAYO'!V335*V$5,0))))</f>
        <v>0</v>
      </c>
      <c r="W335" s="179">
        <f>IF($C335=$D$2,'FLETES (#) MAYO'!W335*W$2,IF($C335=$D$3,'FLETES (#) MAYO'!W335*W$3,IF($C335=$D$4,'FLETES (#) MAYO'!W335*W$4,IF($C335=$D$5,'FLETES (#) MAYO'!W335*W$5,0))))</f>
        <v>0</v>
      </c>
      <c r="X335" s="179">
        <f>IF($C335=$D$2,'FLETES (#) MAYO'!X335*X$2,IF($C335=$D$3,'FLETES (#) MAYO'!X335*X$3,IF($C335=$D$4,'FLETES (#) MAYO'!X335*X$4,IF($C335=$D$5,'FLETES (#) MAYO'!X335*X$5,0))))</f>
        <v>0</v>
      </c>
      <c r="Y335" s="179">
        <f>IF($C335=$D$2,'FLETES (#) MAYO'!Y335*Y$2,IF($C335=$D$3,'FLETES (#) MAYO'!Y335*Y$3,IF($C335=$D$4,'FLETES (#) MAYO'!Y335*Y$4,IF($C335=$D$5,'FLETES (#) MAYO'!Y335*Y$5,0))))</f>
        <v>0</v>
      </c>
      <c r="Z335" s="179">
        <f>IF($C335=$D$2,'FLETES (#) MAYO'!Z335*Z$2,IF($C335=$D$3,'FLETES (#) MAYO'!Z335*Z$3,IF($C335=$D$4,'FLETES (#) MAYO'!Z335*Z$4,IF($C335=$D$5,'FLETES (#) MAYO'!Z335*Z$5,0))))</f>
        <v>0</v>
      </c>
      <c r="AA335" s="179">
        <f>IF($C335=$D$2,'FLETES (#) MAYO'!AA335*AA$2,IF($C335=$D$3,'FLETES (#) MAYO'!AA335*AA$3,IF($C335=$D$4,'FLETES (#) MAYO'!AA335*AA$4,IF($C335=$D$5,'FLETES (#) MAYO'!AA335*AA$5,0))))</f>
        <v>0</v>
      </c>
      <c r="AB335" s="179">
        <f>IF($C335=$D$2,'FLETES (#) MAYO'!AB335*AB$2,IF($C335=$D$3,'FLETES (#) MAYO'!AB335*AB$3,IF($C335=$D$4,'FLETES (#) MAYO'!AB335*AB$4,IF($C335=$D$5,'FLETES (#) MAYO'!AB335*AB$5,0))))</f>
        <v>0</v>
      </c>
      <c r="AC335" s="179">
        <f>IF($C335=$D$2,'FLETES (#) MAYO'!AC335*AC$2,IF($C335=$D$3,'FLETES (#) MAYO'!AC335*AC$3,IF($C335=$D$4,'FLETES (#) MAYO'!AC335*AC$4,IF($C335=$D$5,'FLETES (#) MAYO'!AC335*AC$5,0))))</f>
        <v>0</v>
      </c>
      <c r="AD335" s="179">
        <f>IF($C335=$D$2,'FLETES (#) MAYO'!AD335*AD$2,IF($C335=$D$3,'FLETES (#) MAYO'!AD335*AD$3,IF($C335=$D$4,'FLETES (#) MAYO'!AD335*AD$4,IF($C335=$D$5,'FLETES (#) MAYO'!AD335*AD$5,0))))</f>
        <v>0</v>
      </c>
      <c r="AE335" s="179">
        <f>IF($C335=$D$2,'FLETES (#) MAYO'!AE335*AE$2,IF($C335=$D$3,'FLETES (#) MAYO'!AE335*AE$3,IF($C335=$D$4,'FLETES (#) MAYO'!AE335*AE$4,IF($C335=$D$5,'FLETES (#) MAYO'!AE335*AE$5,0))))</f>
        <v>0</v>
      </c>
      <c r="AF335" s="179">
        <f>IF($C335=$D$2,'FLETES (#) MAYO'!AF335*AF$2,IF($C335=$D$3,'FLETES (#) MAYO'!AF335*AF$3,IF($C335=$D$4,'FLETES (#) MAYO'!AF335*AF$4,IF($C335=$D$5,'FLETES (#) MAYO'!AF335*AF$5,0))))</f>
        <v>0</v>
      </c>
      <c r="AG335" s="179">
        <f>IF($C335=$D$2,'FLETES (#) MAYO'!AG335*AG$2,IF($C335=$D$3,'FLETES (#) MAYO'!AG335*AG$3,IF($C335=$D$4,'FLETES (#) MAYO'!AG335*AG$4,IF($C335=$D$5,'FLETES (#) MAYO'!AG335*AG$5,0))))</f>
        <v>0</v>
      </c>
      <c r="AH335" s="179">
        <f>IF($C335=$D$2,'FLETES (#) MAYO'!AH335*AH$2,IF($C335=$D$3,'FLETES (#) MAYO'!AH335*AH$3,IF($C335=$D$4,'FLETES (#) MAYO'!AH335*AH$4,IF($C335=$D$5,'FLETES (#) MAYO'!AH335*AH$5,0))))</f>
        <v>0</v>
      </c>
      <c r="AI335" s="179">
        <f>IF($C335=$D$2,'FLETES (#) MAYO'!AI335*AI$2,IF($C335=$D$3,'FLETES (#) MAYO'!AI335*AI$3,IF($C335=$D$4,'FLETES (#) MAYO'!AI335*AI$4,IF($C335=$D$5,'FLETES (#) MAYO'!AI335*AI$5,0))))</f>
        <v>0</v>
      </c>
      <c r="AJ335" s="179">
        <f>IF($C335=$D$2,'FLETES (#) MAYO'!AJ335*AJ$2,IF($C335=$D$3,'FLETES (#) MAYO'!AJ335*AJ$3,IF($C335=$D$4,'FLETES (#) MAYO'!AJ335*AJ$4,IF($C335=$D$5,'FLETES (#) MAYO'!AJ335*AJ$5,0))))</f>
        <v>0</v>
      </c>
      <c r="AK335" s="179">
        <f>IF($C335=$D$2,'FLETES (#) MAYO'!AK335*AK$2,IF($C335=$D$3,'FLETES (#) MAYO'!AK335*AK$3,IF($C335=$D$4,'FLETES (#) MAYO'!AK335*AK$4,IF($C335=$D$5,'FLETES (#) MAYO'!AK335*AK$5,0))))</f>
        <v>0</v>
      </c>
      <c r="AL335" s="179">
        <f>IF($C335=$D$2,'FLETES (#) MAYO'!AL335*AL$2,IF($C335=$D$3,'FLETES (#) MAYO'!AL335*AL$3,IF($C335=$D$4,'FLETES (#) MAYO'!AL335*AL$4,IF($C335=$D$5,'FLETES (#) MAYO'!AL335*AL$5,0))))</f>
        <v>0</v>
      </c>
      <c r="AM335" s="179">
        <f>IF($C335=$D$2,'FLETES (#) MAYO'!AM335*AM$2,IF($C335=$D$3,'FLETES (#) MAYO'!AM335*AM$3,IF($C335=$D$4,'FLETES (#) MAYO'!AM335*AM$4,IF($C335=$D$5,'FLETES (#) MAYO'!AM335*AM$5,0))))</f>
        <v>0</v>
      </c>
    </row>
    <row r="336" spans="1:39">
      <c r="A336" s="141"/>
      <c r="B336" s="165"/>
      <c r="C336" s="165"/>
      <c r="D336" s="178">
        <f t="shared" si="0"/>
        <v>0</v>
      </c>
      <c r="E336" s="179">
        <f>IF($C336=$D$2,'FLETES (#) MAYO'!E336*E$2,IF($C336=$D$3,'FLETES (#) MAYO'!E336*E$3,IF($C336=$D$4,'FLETES (#) MAYO'!E336*E$4,IF($C336=$D$5,'FLETES (#) MAYO'!E336*E$5,0))))</f>
        <v>0</v>
      </c>
      <c r="F336" s="179">
        <f>IF($C336=$D$2,'FLETES (#) MAYO'!F336*F$2,IF($C336=$D$3,'FLETES (#) MAYO'!F336*F$3,IF($C336=$D$4,'FLETES (#) MAYO'!F336*F$4,IF($C336=$D$5,'FLETES (#) MAYO'!F336*F$5,0))))</f>
        <v>0</v>
      </c>
      <c r="G336" s="179">
        <f>IF($C336=$D$2,'FLETES (#) MAYO'!G336*G$2,IF($C336=$D$3,'FLETES (#) MAYO'!G336*G$3,IF($C336=$D$4,'FLETES (#) MAYO'!G336*G$4,IF($C336=$D$5,'FLETES (#) MAYO'!G336*G$5,0))))</f>
        <v>0</v>
      </c>
      <c r="H336" s="179">
        <f>IF($C336=$D$2,'FLETES (#) MAYO'!H336*H$2,IF($C336=$D$3,'FLETES (#) MAYO'!H336*H$3,IF($C336=$D$4,'FLETES (#) MAYO'!H336*H$4,IF($C336=$D$5,'FLETES (#) MAYO'!H336*H$5,0))))</f>
        <v>0</v>
      </c>
      <c r="I336" s="179">
        <f>IF($C336=$D$2,'FLETES (#) MAYO'!I336*I$2,IF($C336=$D$3,'FLETES (#) MAYO'!I336*I$3,IF($C336=$D$4,'FLETES (#) MAYO'!I336*I$4,IF($C336=$D$5,'FLETES (#) MAYO'!I336*I$5,0))))</f>
        <v>0</v>
      </c>
      <c r="J336" s="179">
        <f>IF($C336=$D$2,'FLETES (#) MAYO'!J336*J$2,IF($C336=$D$3,'FLETES (#) MAYO'!J336*J$3,IF($C336=$D$4,'FLETES (#) MAYO'!J336*J$4,IF($C336=$D$5,'FLETES (#) MAYO'!J336*J$5,0))))</f>
        <v>0</v>
      </c>
      <c r="K336" s="179">
        <f>IF($C336=$D$2,'FLETES (#) MAYO'!K336*K$2,IF($C336=$D$3,'FLETES (#) MAYO'!K336*K$3,IF($C336=$D$4,'FLETES (#) MAYO'!K336*K$4,IF($C336=$D$5,'FLETES (#) MAYO'!K336*K$5,0))))</f>
        <v>0</v>
      </c>
      <c r="L336" s="179">
        <f>IF($C336=$D$2,'FLETES (#) MAYO'!L336*L$2,IF($C336=$D$3,'FLETES (#) MAYO'!L336*L$3,IF($C336=$D$4,'FLETES (#) MAYO'!L336*L$4,IF($C336=$D$5,'FLETES (#) MAYO'!L336*L$5,0))))</f>
        <v>0</v>
      </c>
      <c r="M336" s="179">
        <f>IF($C336=$D$2,'FLETES (#) MAYO'!M336*M$2,IF($C336=$D$3,'FLETES (#) MAYO'!M336*M$3,IF($C336=$D$4,'FLETES (#) MAYO'!M336*M$4,IF($C336=$D$5,'FLETES (#) MAYO'!M336*M$5,0))))</f>
        <v>0</v>
      </c>
      <c r="N336" s="179">
        <f>IF($C336=$D$2,'FLETES (#) MAYO'!N336*N$2,IF($C336=$D$3,'FLETES (#) MAYO'!N336*N$3,IF($C336=$D$4,'FLETES (#) MAYO'!N336*N$4,IF($C336=$D$5,'FLETES (#) MAYO'!N336*N$5,0))))</f>
        <v>0</v>
      </c>
      <c r="O336" s="179">
        <f>IF($C336=$D$2,'FLETES (#) MAYO'!O336*O$2,IF($C336=$D$3,'FLETES (#) MAYO'!O336*O$3,IF($C336=$D$4,'FLETES (#) MAYO'!O336*O$4,IF($C336=$D$5,'FLETES (#) MAYO'!O336*O$5,0))))</f>
        <v>0</v>
      </c>
      <c r="P336" s="179">
        <f>IF($C336=$D$2,'FLETES (#) MAYO'!P336*P$2,IF($C336=$D$3,'FLETES (#) MAYO'!P336*P$3,IF($C336=$D$4,'FLETES (#) MAYO'!P336*P$4,IF($C336=$D$5,'FLETES (#) MAYO'!P336*P$5,0))))</f>
        <v>0</v>
      </c>
      <c r="Q336" s="179">
        <f>IF($C336=$D$2,'FLETES (#) MAYO'!Q336*Q$2,IF($C336=$D$3,'FLETES (#) MAYO'!Q336*Q$3,IF($C336=$D$4,'FLETES (#) MAYO'!Q336*Q$4,IF($C336=$D$5,'FLETES (#) MAYO'!Q336*Q$5,0))))</f>
        <v>0</v>
      </c>
      <c r="R336" s="179">
        <f>IF($C336=$D$2,'FLETES (#) MAYO'!R336*R$2,IF($C336=$D$3,'FLETES (#) MAYO'!R336*R$3,IF($C336=$D$4,'FLETES (#) MAYO'!R336*R$4,IF($C336=$D$5,'FLETES (#) MAYO'!R336*R$5,0))))</f>
        <v>0</v>
      </c>
      <c r="S336" s="179">
        <f>IF($C336=$D$2,'FLETES (#) MAYO'!S336*S$2,IF($C336=$D$3,'FLETES (#) MAYO'!S336*S$3,IF($C336=$D$4,'FLETES (#) MAYO'!S336*S$4,IF($C336=$D$5,'FLETES (#) MAYO'!S336*S$5,0))))</f>
        <v>0</v>
      </c>
      <c r="T336" s="179">
        <f>IF($C336=$D$2,'FLETES (#) MAYO'!T336*T$2,IF($C336=$D$3,'FLETES (#) MAYO'!T336*T$3,IF($C336=$D$4,'FLETES (#) MAYO'!T336*T$4,IF($C336=$D$5,'FLETES (#) MAYO'!T336*T$5,0))))</f>
        <v>0</v>
      </c>
      <c r="U336" s="179">
        <f>IF($C336=$D$2,'FLETES (#) MAYO'!U336*U$2,IF($C336=$D$3,'FLETES (#) MAYO'!U336*U$3,IF($C336=$D$4,'FLETES (#) MAYO'!U336*U$4,IF($C336=$D$5,'FLETES (#) MAYO'!U336*U$5,0))))</f>
        <v>0</v>
      </c>
      <c r="V336" s="179">
        <f>IF($C336=$D$2,'FLETES (#) MAYO'!V336*V$2,IF($C336=$D$3,'FLETES (#) MAYO'!V336*V$3,IF($C336=$D$4,'FLETES (#) MAYO'!V336*V$4,IF($C336=$D$5,'FLETES (#) MAYO'!V336*V$5,0))))</f>
        <v>0</v>
      </c>
      <c r="W336" s="179">
        <f>IF($C336=$D$2,'FLETES (#) MAYO'!W336*W$2,IF($C336=$D$3,'FLETES (#) MAYO'!W336*W$3,IF($C336=$D$4,'FLETES (#) MAYO'!W336*W$4,IF($C336=$D$5,'FLETES (#) MAYO'!W336*W$5,0))))</f>
        <v>0</v>
      </c>
      <c r="X336" s="179">
        <f>IF($C336=$D$2,'FLETES (#) MAYO'!X336*X$2,IF($C336=$D$3,'FLETES (#) MAYO'!X336*X$3,IF($C336=$D$4,'FLETES (#) MAYO'!X336*X$4,IF($C336=$D$5,'FLETES (#) MAYO'!X336*X$5,0))))</f>
        <v>0</v>
      </c>
      <c r="Y336" s="179">
        <f>IF($C336=$D$2,'FLETES (#) MAYO'!Y336*Y$2,IF($C336=$D$3,'FLETES (#) MAYO'!Y336*Y$3,IF($C336=$D$4,'FLETES (#) MAYO'!Y336*Y$4,IF($C336=$D$5,'FLETES (#) MAYO'!Y336*Y$5,0))))</f>
        <v>0</v>
      </c>
      <c r="Z336" s="179">
        <f>IF($C336=$D$2,'FLETES (#) MAYO'!Z336*Z$2,IF($C336=$D$3,'FLETES (#) MAYO'!Z336*Z$3,IF($C336=$D$4,'FLETES (#) MAYO'!Z336*Z$4,IF($C336=$D$5,'FLETES (#) MAYO'!Z336*Z$5,0))))</f>
        <v>0</v>
      </c>
      <c r="AA336" s="179">
        <f>IF($C336=$D$2,'FLETES (#) MAYO'!AA336*AA$2,IF($C336=$D$3,'FLETES (#) MAYO'!AA336*AA$3,IF($C336=$D$4,'FLETES (#) MAYO'!AA336*AA$4,IF($C336=$D$5,'FLETES (#) MAYO'!AA336*AA$5,0))))</f>
        <v>0</v>
      </c>
      <c r="AB336" s="179">
        <f>IF($C336=$D$2,'FLETES (#) MAYO'!AB336*AB$2,IF($C336=$D$3,'FLETES (#) MAYO'!AB336*AB$3,IF($C336=$D$4,'FLETES (#) MAYO'!AB336*AB$4,IF($C336=$D$5,'FLETES (#) MAYO'!AB336*AB$5,0))))</f>
        <v>0</v>
      </c>
      <c r="AC336" s="179">
        <f>IF($C336=$D$2,'FLETES (#) MAYO'!AC336*AC$2,IF($C336=$D$3,'FLETES (#) MAYO'!AC336*AC$3,IF($C336=$D$4,'FLETES (#) MAYO'!AC336*AC$4,IF($C336=$D$5,'FLETES (#) MAYO'!AC336*AC$5,0))))</f>
        <v>0</v>
      </c>
      <c r="AD336" s="179">
        <f>IF($C336=$D$2,'FLETES (#) MAYO'!AD336*AD$2,IF($C336=$D$3,'FLETES (#) MAYO'!AD336*AD$3,IF($C336=$D$4,'FLETES (#) MAYO'!AD336*AD$4,IF($C336=$D$5,'FLETES (#) MAYO'!AD336*AD$5,0))))</f>
        <v>0</v>
      </c>
      <c r="AE336" s="179">
        <f>IF($C336=$D$2,'FLETES (#) MAYO'!AE336*AE$2,IF($C336=$D$3,'FLETES (#) MAYO'!AE336*AE$3,IF($C336=$D$4,'FLETES (#) MAYO'!AE336*AE$4,IF($C336=$D$5,'FLETES (#) MAYO'!AE336*AE$5,0))))</f>
        <v>0</v>
      </c>
      <c r="AF336" s="179">
        <f>IF($C336=$D$2,'FLETES (#) MAYO'!AF336*AF$2,IF($C336=$D$3,'FLETES (#) MAYO'!AF336*AF$3,IF($C336=$D$4,'FLETES (#) MAYO'!AF336*AF$4,IF($C336=$D$5,'FLETES (#) MAYO'!AF336*AF$5,0))))</f>
        <v>0</v>
      </c>
      <c r="AG336" s="179">
        <f>IF($C336=$D$2,'FLETES (#) MAYO'!AG336*AG$2,IF($C336=$D$3,'FLETES (#) MAYO'!AG336*AG$3,IF($C336=$D$4,'FLETES (#) MAYO'!AG336*AG$4,IF($C336=$D$5,'FLETES (#) MAYO'!AG336*AG$5,0))))</f>
        <v>0</v>
      </c>
      <c r="AH336" s="179">
        <f>IF($C336=$D$2,'FLETES (#) MAYO'!AH336*AH$2,IF($C336=$D$3,'FLETES (#) MAYO'!AH336*AH$3,IF($C336=$D$4,'FLETES (#) MAYO'!AH336*AH$4,IF($C336=$D$5,'FLETES (#) MAYO'!AH336*AH$5,0))))</f>
        <v>0</v>
      </c>
      <c r="AI336" s="179">
        <f>IF($C336=$D$2,'FLETES (#) MAYO'!AI336*AI$2,IF($C336=$D$3,'FLETES (#) MAYO'!AI336*AI$3,IF($C336=$D$4,'FLETES (#) MAYO'!AI336*AI$4,IF($C336=$D$5,'FLETES (#) MAYO'!AI336*AI$5,0))))</f>
        <v>0</v>
      </c>
      <c r="AJ336" s="179">
        <f>IF($C336=$D$2,'FLETES (#) MAYO'!AJ336*AJ$2,IF($C336=$D$3,'FLETES (#) MAYO'!AJ336*AJ$3,IF($C336=$D$4,'FLETES (#) MAYO'!AJ336*AJ$4,IF($C336=$D$5,'FLETES (#) MAYO'!AJ336*AJ$5,0))))</f>
        <v>0</v>
      </c>
      <c r="AK336" s="179">
        <f>IF($C336=$D$2,'FLETES (#) MAYO'!AK336*AK$2,IF($C336=$D$3,'FLETES (#) MAYO'!AK336*AK$3,IF($C336=$D$4,'FLETES (#) MAYO'!AK336*AK$4,IF($C336=$D$5,'FLETES (#) MAYO'!AK336*AK$5,0))))</f>
        <v>0</v>
      </c>
      <c r="AL336" s="179">
        <f>IF($C336=$D$2,'FLETES (#) MAYO'!AL336*AL$2,IF($C336=$D$3,'FLETES (#) MAYO'!AL336*AL$3,IF($C336=$D$4,'FLETES (#) MAYO'!AL336*AL$4,IF($C336=$D$5,'FLETES (#) MAYO'!AL336*AL$5,0))))</f>
        <v>0</v>
      </c>
      <c r="AM336" s="179">
        <f>IF($C336=$D$2,'FLETES (#) MAYO'!AM336*AM$2,IF($C336=$D$3,'FLETES (#) MAYO'!AM336*AM$3,IF($C336=$D$4,'FLETES (#) MAYO'!AM336*AM$4,IF($C336=$D$5,'FLETES (#) MAYO'!AM336*AM$5,0))))</f>
        <v>0</v>
      </c>
    </row>
    <row r="337" spans="1:39">
      <c r="A337" s="141"/>
      <c r="B337" s="165"/>
      <c r="C337" s="165"/>
      <c r="D337" s="178">
        <f t="shared" si="0"/>
        <v>0</v>
      </c>
      <c r="E337" s="179">
        <f>IF($C337=$D$2,'FLETES (#) MAYO'!E337*E$2,IF($C337=$D$3,'FLETES (#) MAYO'!E337*E$3,IF($C337=$D$4,'FLETES (#) MAYO'!E337*E$4,IF($C337=$D$5,'FLETES (#) MAYO'!E337*E$5,0))))</f>
        <v>0</v>
      </c>
      <c r="F337" s="179">
        <f>IF($C337=$D$2,'FLETES (#) MAYO'!F337*F$2,IF($C337=$D$3,'FLETES (#) MAYO'!F337*F$3,IF($C337=$D$4,'FLETES (#) MAYO'!F337*F$4,IF($C337=$D$5,'FLETES (#) MAYO'!F337*F$5,0))))</f>
        <v>0</v>
      </c>
      <c r="G337" s="179">
        <f>IF($C337=$D$2,'FLETES (#) MAYO'!G337*G$2,IF($C337=$D$3,'FLETES (#) MAYO'!G337*G$3,IF($C337=$D$4,'FLETES (#) MAYO'!G337*G$4,IF($C337=$D$5,'FLETES (#) MAYO'!G337*G$5,0))))</f>
        <v>0</v>
      </c>
      <c r="H337" s="179">
        <f>IF($C337=$D$2,'FLETES (#) MAYO'!H337*H$2,IF($C337=$D$3,'FLETES (#) MAYO'!H337*H$3,IF($C337=$D$4,'FLETES (#) MAYO'!H337*H$4,IF($C337=$D$5,'FLETES (#) MAYO'!H337*H$5,0))))</f>
        <v>0</v>
      </c>
      <c r="I337" s="179">
        <f>IF($C337=$D$2,'FLETES (#) MAYO'!I337*I$2,IF($C337=$D$3,'FLETES (#) MAYO'!I337*I$3,IF($C337=$D$4,'FLETES (#) MAYO'!I337*I$4,IF($C337=$D$5,'FLETES (#) MAYO'!I337*I$5,0))))</f>
        <v>0</v>
      </c>
      <c r="J337" s="179">
        <f>IF($C337=$D$2,'FLETES (#) MAYO'!J337*J$2,IF($C337=$D$3,'FLETES (#) MAYO'!J337*J$3,IF($C337=$D$4,'FLETES (#) MAYO'!J337*J$4,IF($C337=$D$5,'FLETES (#) MAYO'!J337*J$5,0))))</f>
        <v>0</v>
      </c>
      <c r="K337" s="179">
        <f>IF($C337=$D$2,'FLETES (#) MAYO'!K337*K$2,IF($C337=$D$3,'FLETES (#) MAYO'!K337*K$3,IF($C337=$D$4,'FLETES (#) MAYO'!K337*K$4,IF($C337=$D$5,'FLETES (#) MAYO'!K337*K$5,0))))</f>
        <v>0</v>
      </c>
      <c r="L337" s="179">
        <f>IF($C337=$D$2,'FLETES (#) MAYO'!L337*L$2,IF($C337=$D$3,'FLETES (#) MAYO'!L337*L$3,IF($C337=$D$4,'FLETES (#) MAYO'!L337*L$4,IF($C337=$D$5,'FLETES (#) MAYO'!L337*L$5,0))))</f>
        <v>0</v>
      </c>
      <c r="M337" s="179">
        <f>IF($C337=$D$2,'FLETES (#) MAYO'!M337*M$2,IF($C337=$D$3,'FLETES (#) MAYO'!M337*M$3,IF($C337=$D$4,'FLETES (#) MAYO'!M337*M$4,IF($C337=$D$5,'FLETES (#) MAYO'!M337*M$5,0))))</f>
        <v>0</v>
      </c>
      <c r="N337" s="179">
        <f>IF($C337=$D$2,'FLETES (#) MAYO'!N337*N$2,IF($C337=$D$3,'FLETES (#) MAYO'!N337*N$3,IF($C337=$D$4,'FLETES (#) MAYO'!N337*N$4,IF($C337=$D$5,'FLETES (#) MAYO'!N337*N$5,0))))</f>
        <v>0</v>
      </c>
      <c r="O337" s="179">
        <f>IF($C337=$D$2,'FLETES (#) MAYO'!O337*O$2,IF($C337=$D$3,'FLETES (#) MAYO'!O337*O$3,IF($C337=$D$4,'FLETES (#) MAYO'!O337*O$4,IF($C337=$D$5,'FLETES (#) MAYO'!O337*O$5,0))))</f>
        <v>0</v>
      </c>
      <c r="P337" s="179">
        <f>IF($C337=$D$2,'FLETES (#) MAYO'!P337*P$2,IF($C337=$D$3,'FLETES (#) MAYO'!P337*P$3,IF($C337=$D$4,'FLETES (#) MAYO'!P337*P$4,IF($C337=$D$5,'FLETES (#) MAYO'!P337*P$5,0))))</f>
        <v>0</v>
      </c>
      <c r="Q337" s="179">
        <f>IF($C337=$D$2,'FLETES (#) MAYO'!Q337*Q$2,IF($C337=$D$3,'FLETES (#) MAYO'!Q337*Q$3,IF($C337=$D$4,'FLETES (#) MAYO'!Q337*Q$4,IF($C337=$D$5,'FLETES (#) MAYO'!Q337*Q$5,0))))</f>
        <v>0</v>
      </c>
      <c r="R337" s="179">
        <f>IF($C337=$D$2,'FLETES (#) MAYO'!R337*R$2,IF($C337=$D$3,'FLETES (#) MAYO'!R337*R$3,IF($C337=$D$4,'FLETES (#) MAYO'!R337*R$4,IF($C337=$D$5,'FLETES (#) MAYO'!R337*R$5,0))))</f>
        <v>0</v>
      </c>
      <c r="S337" s="179">
        <f>IF($C337=$D$2,'FLETES (#) MAYO'!S337*S$2,IF($C337=$D$3,'FLETES (#) MAYO'!S337*S$3,IF($C337=$D$4,'FLETES (#) MAYO'!S337*S$4,IF($C337=$D$5,'FLETES (#) MAYO'!S337*S$5,0))))</f>
        <v>0</v>
      </c>
      <c r="T337" s="179">
        <f>IF($C337=$D$2,'FLETES (#) MAYO'!T337*T$2,IF($C337=$D$3,'FLETES (#) MAYO'!T337*T$3,IF($C337=$D$4,'FLETES (#) MAYO'!T337*T$4,IF($C337=$D$5,'FLETES (#) MAYO'!T337*T$5,0))))</f>
        <v>0</v>
      </c>
      <c r="U337" s="179">
        <f>IF($C337=$D$2,'FLETES (#) MAYO'!U337*U$2,IF($C337=$D$3,'FLETES (#) MAYO'!U337*U$3,IF($C337=$D$4,'FLETES (#) MAYO'!U337*U$4,IF($C337=$D$5,'FLETES (#) MAYO'!U337*U$5,0))))</f>
        <v>0</v>
      </c>
      <c r="V337" s="179">
        <f>IF($C337=$D$2,'FLETES (#) MAYO'!V337*V$2,IF($C337=$D$3,'FLETES (#) MAYO'!V337*V$3,IF($C337=$D$4,'FLETES (#) MAYO'!V337*V$4,IF($C337=$D$5,'FLETES (#) MAYO'!V337*V$5,0))))</f>
        <v>0</v>
      </c>
      <c r="W337" s="179">
        <f>IF($C337=$D$2,'FLETES (#) MAYO'!W337*W$2,IF($C337=$D$3,'FLETES (#) MAYO'!W337*W$3,IF($C337=$D$4,'FLETES (#) MAYO'!W337*W$4,IF($C337=$D$5,'FLETES (#) MAYO'!W337*W$5,0))))</f>
        <v>0</v>
      </c>
      <c r="X337" s="179">
        <f>IF($C337=$D$2,'FLETES (#) MAYO'!X337*X$2,IF($C337=$D$3,'FLETES (#) MAYO'!X337*X$3,IF($C337=$D$4,'FLETES (#) MAYO'!X337*X$4,IF($C337=$D$5,'FLETES (#) MAYO'!X337*X$5,0))))</f>
        <v>0</v>
      </c>
      <c r="Y337" s="179">
        <f>IF($C337=$D$2,'FLETES (#) MAYO'!Y337*Y$2,IF($C337=$D$3,'FLETES (#) MAYO'!Y337*Y$3,IF($C337=$D$4,'FLETES (#) MAYO'!Y337*Y$4,IF($C337=$D$5,'FLETES (#) MAYO'!Y337*Y$5,0))))</f>
        <v>0</v>
      </c>
      <c r="Z337" s="179">
        <f>IF($C337=$D$2,'FLETES (#) MAYO'!Z337*Z$2,IF($C337=$D$3,'FLETES (#) MAYO'!Z337*Z$3,IF($C337=$D$4,'FLETES (#) MAYO'!Z337*Z$4,IF($C337=$D$5,'FLETES (#) MAYO'!Z337*Z$5,0))))</f>
        <v>0</v>
      </c>
      <c r="AA337" s="179">
        <f>IF($C337=$D$2,'FLETES (#) MAYO'!AA337*AA$2,IF($C337=$D$3,'FLETES (#) MAYO'!AA337*AA$3,IF($C337=$D$4,'FLETES (#) MAYO'!AA337*AA$4,IF($C337=$D$5,'FLETES (#) MAYO'!AA337*AA$5,0))))</f>
        <v>0</v>
      </c>
      <c r="AB337" s="179">
        <f>IF($C337=$D$2,'FLETES (#) MAYO'!AB337*AB$2,IF($C337=$D$3,'FLETES (#) MAYO'!AB337*AB$3,IF($C337=$D$4,'FLETES (#) MAYO'!AB337*AB$4,IF($C337=$D$5,'FLETES (#) MAYO'!AB337*AB$5,0))))</f>
        <v>0</v>
      </c>
      <c r="AC337" s="179">
        <f>IF($C337=$D$2,'FLETES (#) MAYO'!AC337*AC$2,IF($C337=$D$3,'FLETES (#) MAYO'!AC337*AC$3,IF($C337=$D$4,'FLETES (#) MAYO'!AC337*AC$4,IF($C337=$D$5,'FLETES (#) MAYO'!AC337*AC$5,0))))</f>
        <v>0</v>
      </c>
      <c r="AD337" s="179">
        <f>IF($C337=$D$2,'FLETES (#) MAYO'!AD337*AD$2,IF($C337=$D$3,'FLETES (#) MAYO'!AD337*AD$3,IF($C337=$D$4,'FLETES (#) MAYO'!AD337*AD$4,IF($C337=$D$5,'FLETES (#) MAYO'!AD337*AD$5,0))))</f>
        <v>0</v>
      </c>
      <c r="AE337" s="179">
        <f>IF($C337=$D$2,'FLETES (#) MAYO'!AE337*AE$2,IF($C337=$D$3,'FLETES (#) MAYO'!AE337*AE$3,IF($C337=$D$4,'FLETES (#) MAYO'!AE337*AE$4,IF($C337=$D$5,'FLETES (#) MAYO'!AE337*AE$5,0))))</f>
        <v>0</v>
      </c>
      <c r="AF337" s="179">
        <f>IF($C337=$D$2,'FLETES (#) MAYO'!AF337*AF$2,IF($C337=$D$3,'FLETES (#) MAYO'!AF337*AF$3,IF($C337=$D$4,'FLETES (#) MAYO'!AF337*AF$4,IF($C337=$D$5,'FLETES (#) MAYO'!AF337*AF$5,0))))</f>
        <v>0</v>
      </c>
      <c r="AG337" s="179">
        <f>IF($C337=$D$2,'FLETES (#) MAYO'!AG337*AG$2,IF($C337=$D$3,'FLETES (#) MAYO'!AG337*AG$3,IF($C337=$D$4,'FLETES (#) MAYO'!AG337*AG$4,IF($C337=$D$5,'FLETES (#) MAYO'!AG337*AG$5,0))))</f>
        <v>0</v>
      </c>
      <c r="AH337" s="179">
        <f>IF($C337=$D$2,'FLETES (#) MAYO'!AH337*AH$2,IF($C337=$D$3,'FLETES (#) MAYO'!AH337*AH$3,IF($C337=$D$4,'FLETES (#) MAYO'!AH337*AH$4,IF($C337=$D$5,'FLETES (#) MAYO'!AH337*AH$5,0))))</f>
        <v>0</v>
      </c>
      <c r="AI337" s="179">
        <f>IF($C337=$D$2,'FLETES (#) MAYO'!AI337*AI$2,IF($C337=$D$3,'FLETES (#) MAYO'!AI337*AI$3,IF($C337=$D$4,'FLETES (#) MAYO'!AI337*AI$4,IF($C337=$D$5,'FLETES (#) MAYO'!AI337*AI$5,0))))</f>
        <v>0</v>
      </c>
      <c r="AJ337" s="179">
        <f>IF($C337=$D$2,'FLETES (#) MAYO'!AJ337*AJ$2,IF($C337=$D$3,'FLETES (#) MAYO'!AJ337*AJ$3,IF($C337=$D$4,'FLETES (#) MAYO'!AJ337*AJ$4,IF($C337=$D$5,'FLETES (#) MAYO'!AJ337*AJ$5,0))))</f>
        <v>0</v>
      </c>
      <c r="AK337" s="179">
        <f>IF($C337=$D$2,'FLETES (#) MAYO'!AK337*AK$2,IF($C337=$D$3,'FLETES (#) MAYO'!AK337*AK$3,IF($C337=$D$4,'FLETES (#) MAYO'!AK337*AK$4,IF($C337=$D$5,'FLETES (#) MAYO'!AK337*AK$5,0))))</f>
        <v>0</v>
      </c>
      <c r="AL337" s="179">
        <f>IF($C337=$D$2,'FLETES (#) MAYO'!AL337*AL$2,IF($C337=$D$3,'FLETES (#) MAYO'!AL337*AL$3,IF($C337=$D$4,'FLETES (#) MAYO'!AL337*AL$4,IF($C337=$D$5,'FLETES (#) MAYO'!AL337*AL$5,0))))</f>
        <v>0</v>
      </c>
      <c r="AM337" s="179">
        <f>IF($C337=$D$2,'FLETES (#) MAYO'!AM337*AM$2,IF($C337=$D$3,'FLETES (#) MAYO'!AM337*AM$3,IF($C337=$D$4,'FLETES (#) MAYO'!AM337*AM$4,IF($C337=$D$5,'FLETES (#) MAYO'!AM337*AM$5,0))))</f>
        <v>0</v>
      </c>
    </row>
    <row r="338" spans="1:39">
      <c r="A338" s="141"/>
      <c r="B338" s="165"/>
      <c r="C338" s="165"/>
      <c r="D338" s="178">
        <f t="shared" si="0"/>
        <v>0</v>
      </c>
      <c r="E338" s="179">
        <f>IF($C338=$D$2,'FLETES (#) MAYO'!E338*E$2,IF($C338=$D$3,'FLETES (#) MAYO'!E338*E$3,IF($C338=$D$4,'FLETES (#) MAYO'!E338*E$4,IF($C338=$D$5,'FLETES (#) MAYO'!E338*E$5,0))))</f>
        <v>0</v>
      </c>
      <c r="F338" s="179">
        <f>IF($C338=$D$2,'FLETES (#) MAYO'!F338*F$2,IF($C338=$D$3,'FLETES (#) MAYO'!F338*F$3,IF($C338=$D$4,'FLETES (#) MAYO'!F338*F$4,IF($C338=$D$5,'FLETES (#) MAYO'!F338*F$5,0))))</f>
        <v>0</v>
      </c>
      <c r="G338" s="179">
        <f>IF($C338=$D$2,'FLETES (#) MAYO'!G338*G$2,IF($C338=$D$3,'FLETES (#) MAYO'!G338*G$3,IF($C338=$D$4,'FLETES (#) MAYO'!G338*G$4,IF($C338=$D$5,'FLETES (#) MAYO'!G338*G$5,0))))</f>
        <v>0</v>
      </c>
      <c r="H338" s="179">
        <f>IF($C338=$D$2,'FLETES (#) MAYO'!H338*H$2,IF($C338=$D$3,'FLETES (#) MAYO'!H338*H$3,IF($C338=$D$4,'FLETES (#) MAYO'!H338*H$4,IF($C338=$D$5,'FLETES (#) MAYO'!H338*H$5,0))))</f>
        <v>0</v>
      </c>
      <c r="I338" s="179">
        <f>IF($C338=$D$2,'FLETES (#) MAYO'!I338*I$2,IF($C338=$D$3,'FLETES (#) MAYO'!I338*I$3,IF($C338=$D$4,'FLETES (#) MAYO'!I338*I$4,IF($C338=$D$5,'FLETES (#) MAYO'!I338*I$5,0))))</f>
        <v>0</v>
      </c>
      <c r="J338" s="179">
        <f>IF($C338=$D$2,'FLETES (#) MAYO'!J338*J$2,IF($C338=$D$3,'FLETES (#) MAYO'!J338*J$3,IF($C338=$D$4,'FLETES (#) MAYO'!J338*J$4,IF($C338=$D$5,'FLETES (#) MAYO'!J338*J$5,0))))</f>
        <v>0</v>
      </c>
      <c r="K338" s="179">
        <f>IF($C338=$D$2,'FLETES (#) MAYO'!K338*K$2,IF($C338=$D$3,'FLETES (#) MAYO'!K338*K$3,IF($C338=$D$4,'FLETES (#) MAYO'!K338*K$4,IF($C338=$D$5,'FLETES (#) MAYO'!K338*K$5,0))))</f>
        <v>0</v>
      </c>
      <c r="L338" s="179">
        <f>IF($C338=$D$2,'FLETES (#) MAYO'!L338*L$2,IF($C338=$D$3,'FLETES (#) MAYO'!L338*L$3,IF($C338=$D$4,'FLETES (#) MAYO'!L338*L$4,IF($C338=$D$5,'FLETES (#) MAYO'!L338*L$5,0))))</f>
        <v>0</v>
      </c>
      <c r="M338" s="179">
        <f>IF($C338=$D$2,'FLETES (#) MAYO'!M338*M$2,IF($C338=$D$3,'FLETES (#) MAYO'!M338*M$3,IF($C338=$D$4,'FLETES (#) MAYO'!M338*M$4,IF($C338=$D$5,'FLETES (#) MAYO'!M338*M$5,0))))</f>
        <v>0</v>
      </c>
      <c r="N338" s="179">
        <f>IF($C338=$D$2,'FLETES (#) MAYO'!N338*N$2,IF($C338=$D$3,'FLETES (#) MAYO'!N338*N$3,IF($C338=$D$4,'FLETES (#) MAYO'!N338*N$4,IF($C338=$D$5,'FLETES (#) MAYO'!N338*N$5,0))))</f>
        <v>0</v>
      </c>
      <c r="O338" s="179">
        <f>IF($C338=$D$2,'FLETES (#) MAYO'!O338*O$2,IF($C338=$D$3,'FLETES (#) MAYO'!O338*O$3,IF($C338=$D$4,'FLETES (#) MAYO'!O338*O$4,IF($C338=$D$5,'FLETES (#) MAYO'!O338*O$5,0))))</f>
        <v>0</v>
      </c>
      <c r="P338" s="179">
        <f>IF($C338=$D$2,'FLETES (#) MAYO'!P338*P$2,IF($C338=$D$3,'FLETES (#) MAYO'!P338*P$3,IF($C338=$D$4,'FLETES (#) MAYO'!P338*P$4,IF($C338=$D$5,'FLETES (#) MAYO'!P338*P$5,0))))</f>
        <v>0</v>
      </c>
      <c r="Q338" s="179">
        <f>IF($C338=$D$2,'FLETES (#) MAYO'!Q338*Q$2,IF($C338=$D$3,'FLETES (#) MAYO'!Q338*Q$3,IF($C338=$D$4,'FLETES (#) MAYO'!Q338*Q$4,IF($C338=$D$5,'FLETES (#) MAYO'!Q338*Q$5,0))))</f>
        <v>0</v>
      </c>
      <c r="R338" s="179">
        <f>IF($C338=$D$2,'FLETES (#) MAYO'!R338*R$2,IF($C338=$D$3,'FLETES (#) MAYO'!R338*R$3,IF($C338=$D$4,'FLETES (#) MAYO'!R338*R$4,IF($C338=$D$5,'FLETES (#) MAYO'!R338*R$5,0))))</f>
        <v>0</v>
      </c>
      <c r="S338" s="179">
        <f>IF($C338=$D$2,'FLETES (#) MAYO'!S338*S$2,IF($C338=$D$3,'FLETES (#) MAYO'!S338*S$3,IF($C338=$D$4,'FLETES (#) MAYO'!S338*S$4,IF($C338=$D$5,'FLETES (#) MAYO'!S338*S$5,0))))</f>
        <v>0</v>
      </c>
      <c r="T338" s="179">
        <f>IF($C338=$D$2,'FLETES (#) MAYO'!T338*T$2,IF($C338=$D$3,'FLETES (#) MAYO'!T338*T$3,IF($C338=$D$4,'FLETES (#) MAYO'!T338*T$4,IF($C338=$D$5,'FLETES (#) MAYO'!T338*T$5,0))))</f>
        <v>0</v>
      </c>
      <c r="U338" s="179">
        <f>IF($C338=$D$2,'FLETES (#) MAYO'!U338*U$2,IF($C338=$D$3,'FLETES (#) MAYO'!U338*U$3,IF($C338=$D$4,'FLETES (#) MAYO'!U338*U$4,IF($C338=$D$5,'FLETES (#) MAYO'!U338*U$5,0))))</f>
        <v>0</v>
      </c>
      <c r="V338" s="179">
        <f>IF($C338=$D$2,'FLETES (#) MAYO'!V338*V$2,IF($C338=$D$3,'FLETES (#) MAYO'!V338*V$3,IF($C338=$D$4,'FLETES (#) MAYO'!V338*V$4,IF($C338=$D$5,'FLETES (#) MAYO'!V338*V$5,0))))</f>
        <v>0</v>
      </c>
      <c r="W338" s="179">
        <f>IF($C338=$D$2,'FLETES (#) MAYO'!W338*W$2,IF($C338=$D$3,'FLETES (#) MAYO'!W338*W$3,IF($C338=$D$4,'FLETES (#) MAYO'!W338*W$4,IF($C338=$D$5,'FLETES (#) MAYO'!W338*W$5,0))))</f>
        <v>0</v>
      </c>
      <c r="X338" s="179">
        <f>IF($C338=$D$2,'FLETES (#) MAYO'!X338*X$2,IF($C338=$D$3,'FLETES (#) MAYO'!X338*X$3,IF($C338=$D$4,'FLETES (#) MAYO'!X338*X$4,IF($C338=$D$5,'FLETES (#) MAYO'!X338*X$5,0))))</f>
        <v>0</v>
      </c>
      <c r="Y338" s="179">
        <f>IF($C338=$D$2,'FLETES (#) MAYO'!Y338*Y$2,IF($C338=$D$3,'FLETES (#) MAYO'!Y338*Y$3,IF($C338=$D$4,'FLETES (#) MAYO'!Y338*Y$4,IF($C338=$D$5,'FLETES (#) MAYO'!Y338*Y$5,0))))</f>
        <v>0</v>
      </c>
      <c r="Z338" s="179">
        <f>IF($C338=$D$2,'FLETES (#) MAYO'!Z338*Z$2,IF($C338=$D$3,'FLETES (#) MAYO'!Z338*Z$3,IF($C338=$D$4,'FLETES (#) MAYO'!Z338*Z$4,IF($C338=$D$5,'FLETES (#) MAYO'!Z338*Z$5,0))))</f>
        <v>0</v>
      </c>
      <c r="AA338" s="179">
        <f>IF($C338=$D$2,'FLETES (#) MAYO'!AA338*AA$2,IF($C338=$D$3,'FLETES (#) MAYO'!AA338*AA$3,IF($C338=$D$4,'FLETES (#) MAYO'!AA338*AA$4,IF($C338=$D$5,'FLETES (#) MAYO'!AA338*AA$5,0))))</f>
        <v>0</v>
      </c>
      <c r="AB338" s="179">
        <f>IF($C338=$D$2,'FLETES (#) MAYO'!AB338*AB$2,IF($C338=$D$3,'FLETES (#) MAYO'!AB338*AB$3,IF($C338=$D$4,'FLETES (#) MAYO'!AB338*AB$4,IF($C338=$D$5,'FLETES (#) MAYO'!AB338*AB$5,0))))</f>
        <v>0</v>
      </c>
      <c r="AC338" s="179">
        <f>IF($C338=$D$2,'FLETES (#) MAYO'!AC338*AC$2,IF($C338=$D$3,'FLETES (#) MAYO'!AC338*AC$3,IF($C338=$D$4,'FLETES (#) MAYO'!AC338*AC$4,IF($C338=$D$5,'FLETES (#) MAYO'!AC338*AC$5,0))))</f>
        <v>0</v>
      </c>
      <c r="AD338" s="179">
        <f>IF($C338=$D$2,'FLETES (#) MAYO'!AD338*AD$2,IF($C338=$D$3,'FLETES (#) MAYO'!AD338*AD$3,IF($C338=$D$4,'FLETES (#) MAYO'!AD338*AD$4,IF($C338=$D$5,'FLETES (#) MAYO'!AD338*AD$5,0))))</f>
        <v>0</v>
      </c>
      <c r="AE338" s="179">
        <f>IF($C338=$D$2,'FLETES (#) MAYO'!AE338*AE$2,IF($C338=$D$3,'FLETES (#) MAYO'!AE338*AE$3,IF($C338=$D$4,'FLETES (#) MAYO'!AE338*AE$4,IF($C338=$D$5,'FLETES (#) MAYO'!AE338*AE$5,0))))</f>
        <v>0</v>
      </c>
      <c r="AF338" s="179">
        <f>IF($C338=$D$2,'FLETES (#) MAYO'!AF338*AF$2,IF($C338=$D$3,'FLETES (#) MAYO'!AF338*AF$3,IF($C338=$D$4,'FLETES (#) MAYO'!AF338*AF$4,IF($C338=$D$5,'FLETES (#) MAYO'!AF338*AF$5,0))))</f>
        <v>0</v>
      </c>
      <c r="AG338" s="179">
        <f>IF($C338=$D$2,'FLETES (#) MAYO'!AG338*AG$2,IF($C338=$D$3,'FLETES (#) MAYO'!AG338*AG$3,IF($C338=$D$4,'FLETES (#) MAYO'!AG338*AG$4,IF($C338=$D$5,'FLETES (#) MAYO'!AG338*AG$5,0))))</f>
        <v>0</v>
      </c>
      <c r="AH338" s="179">
        <f>IF($C338=$D$2,'FLETES (#) MAYO'!AH338*AH$2,IF($C338=$D$3,'FLETES (#) MAYO'!AH338*AH$3,IF($C338=$D$4,'FLETES (#) MAYO'!AH338*AH$4,IF($C338=$D$5,'FLETES (#) MAYO'!AH338*AH$5,0))))</f>
        <v>0</v>
      </c>
      <c r="AI338" s="179">
        <f>IF($C338=$D$2,'FLETES (#) MAYO'!AI338*AI$2,IF($C338=$D$3,'FLETES (#) MAYO'!AI338*AI$3,IF($C338=$D$4,'FLETES (#) MAYO'!AI338*AI$4,IF($C338=$D$5,'FLETES (#) MAYO'!AI338*AI$5,0))))</f>
        <v>0</v>
      </c>
      <c r="AJ338" s="179">
        <f>IF($C338=$D$2,'FLETES (#) MAYO'!AJ338*AJ$2,IF($C338=$D$3,'FLETES (#) MAYO'!AJ338*AJ$3,IF($C338=$D$4,'FLETES (#) MAYO'!AJ338*AJ$4,IF($C338=$D$5,'FLETES (#) MAYO'!AJ338*AJ$5,0))))</f>
        <v>0</v>
      </c>
      <c r="AK338" s="179">
        <f>IF($C338=$D$2,'FLETES (#) MAYO'!AK338*AK$2,IF($C338=$D$3,'FLETES (#) MAYO'!AK338*AK$3,IF($C338=$D$4,'FLETES (#) MAYO'!AK338*AK$4,IF($C338=$D$5,'FLETES (#) MAYO'!AK338*AK$5,0))))</f>
        <v>0</v>
      </c>
      <c r="AL338" s="179">
        <f>IF($C338=$D$2,'FLETES (#) MAYO'!AL338*AL$2,IF($C338=$D$3,'FLETES (#) MAYO'!AL338*AL$3,IF($C338=$D$4,'FLETES (#) MAYO'!AL338*AL$4,IF($C338=$D$5,'FLETES (#) MAYO'!AL338*AL$5,0))))</f>
        <v>0</v>
      </c>
      <c r="AM338" s="179">
        <f>IF($C338=$D$2,'FLETES (#) MAYO'!AM338*AM$2,IF($C338=$D$3,'FLETES (#) MAYO'!AM338*AM$3,IF($C338=$D$4,'FLETES (#) MAYO'!AM338*AM$4,IF($C338=$D$5,'FLETES (#) MAYO'!AM338*AM$5,0))))</f>
        <v>0</v>
      </c>
    </row>
    <row r="339" spans="1:39">
      <c r="A339" s="141"/>
      <c r="B339" s="165"/>
      <c r="C339" s="165"/>
      <c r="D339" s="178">
        <f t="shared" si="0"/>
        <v>0</v>
      </c>
      <c r="E339" s="179">
        <f>IF($C339=$D$2,'FLETES (#) MAYO'!E339*E$2,IF($C339=$D$3,'FLETES (#) MAYO'!E339*E$3,IF($C339=$D$4,'FLETES (#) MAYO'!E339*E$4,IF($C339=$D$5,'FLETES (#) MAYO'!E339*E$5,0))))</f>
        <v>0</v>
      </c>
      <c r="F339" s="179">
        <f>IF($C339=$D$2,'FLETES (#) MAYO'!F339*F$2,IF($C339=$D$3,'FLETES (#) MAYO'!F339*F$3,IF($C339=$D$4,'FLETES (#) MAYO'!F339*F$4,IF($C339=$D$5,'FLETES (#) MAYO'!F339*F$5,0))))</f>
        <v>0</v>
      </c>
      <c r="G339" s="179">
        <f>IF($C339=$D$2,'FLETES (#) MAYO'!G339*G$2,IF($C339=$D$3,'FLETES (#) MAYO'!G339*G$3,IF($C339=$D$4,'FLETES (#) MAYO'!G339*G$4,IF($C339=$D$5,'FLETES (#) MAYO'!G339*G$5,0))))</f>
        <v>0</v>
      </c>
      <c r="H339" s="179">
        <f>IF($C339=$D$2,'FLETES (#) MAYO'!H339*H$2,IF($C339=$D$3,'FLETES (#) MAYO'!H339*H$3,IF($C339=$D$4,'FLETES (#) MAYO'!H339*H$4,IF($C339=$D$5,'FLETES (#) MAYO'!H339*H$5,0))))</f>
        <v>0</v>
      </c>
      <c r="I339" s="179">
        <f>IF($C339=$D$2,'FLETES (#) MAYO'!I339*I$2,IF($C339=$D$3,'FLETES (#) MAYO'!I339*I$3,IF($C339=$D$4,'FLETES (#) MAYO'!I339*I$4,IF($C339=$D$5,'FLETES (#) MAYO'!I339*I$5,0))))</f>
        <v>0</v>
      </c>
      <c r="J339" s="179">
        <f>IF($C339=$D$2,'FLETES (#) MAYO'!J339*J$2,IF($C339=$D$3,'FLETES (#) MAYO'!J339*J$3,IF($C339=$D$4,'FLETES (#) MAYO'!J339*J$4,IF($C339=$D$5,'FLETES (#) MAYO'!J339*J$5,0))))</f>
        <v>0</v>
      </c>
      <c r="K339" s="179">
        <f>IF($C339=$D$2,'FLETES (#) MAYO'!K339*K$2,IF($C339=$D$3,'FLETES (#) MAYO'!K339*K$3,IF($C339=$D$4,'FLETES (#) MAYO'!K339*K$4,IF($C339=$D$5,'FLETES (#) MAYO'!K339*K$5,0))))</f>
        <v>0</v>
      </c>
      <c r="L339" s="179">
        <f>IF($C339=$D$2,'FLETES (#) MAYO'!L339*L$2,IF($C339=$D$3,'FLETES (#) MAYO'!L339*L$3,IF($C339=$D$4,'FLETES (#) MAYO'!L339*L$4,IF($C339=$D$5,'FLETES (#) MAYO'!L339*L$5,0))))</f>
        <v>0</v>
      </c>
      <c r="M339" s="179">
        <f>IF($C339=$D$2,'FLETES (#) MAYO'!M339*M$2,IF($C339=$D$3,'FLETES (#) MAYO'!M339*M$3,IF($C339=$D$4,'FLETES (#) MAYO'!M339*M$4,IF($C339=$D$5,'FLETES (#) MAYO'!M339*M$5,0))))</f>
        <v>0</v>
      </c>
      <c r="N339" s="179">
        <f>IF($C339=$D$2,'FLETES (#) MAYO'!N339*N$2,IF($C339=$D$3,'FLETES (#) MAYO'!N339*N$3,IF($C339=$D$4,'FLETES (#) MAYO'!N339*N$4,IF($C339=$D$5,'FLETES (#) MAYO'!N339*N$5,0))))</f>
        <v>0</v>
      </c>
      <c r="O339" s="179">
        <f>IF($C339=$D$2,'FLETES (#) MAYO'!O339*O$2,IF($C339=$D$3,'FLETES (#) MAYO'!O339*O$3,IF($C339=$D$4,'FLETES (#) MAYO'!O339*O$4,IF($C339=$D$5,'FLETES (#) MAYO'!O339*O$5,0))))</f>
        <v>0</v>
      </c>
      <c r="P339" s="179">
        <f>IF($C339=$D$2,'FLETES (#) MAYO'!P339*P$2,IF($C339=$D$3,'FLETES (#) MAYO'!P339*P$3,IF($C339=$D$4,'FLETES (#) MAYO'!P339*P$4,IF($C339=$D$5,'FLETES (#) MAYO'!P339*P$5,0))))</f>
        <v>0</v>
      </c>
      <c r="Q339" s="179">
        <f>IF($C339=$D$2,'FLETES (#) MAYO'!Q339*Q$2,IF($C339=$D$3,'FLETES (#) MAYO'!Q339*Q$3,IF($C339=$D$4,'FLETES (#) MAYO'!Q339*Q$4,IF($C339=$D$5,'FLETES (#) MAYO'!Q339*Q$5,0))))</f>
        <v>0</v>
      </c>
      <c r="R339" s="179">
        <f>IF($C339=$D$2,'FLETES (#) MAYO'!R339*R$2,IF($C339=$D$3,'FLETES (#) MAYO'!R339*R$3,IF($C339=$D$4,'FLETES (#) MAYO'!R339*R$4,IF($C339=$D$5,'FLETES (#) MAYO'!R339*R$5,0))))</f>
        <v>0</v>
      </c>
      <c r="S339" s="179">
        <f>IF($C339=$D$2,'FLETES (#) MAYO'!S339*S$2,IF($C339=$D$3,'FLETES (#) MAYO'!S339*S$3,IF($C339=$D$4,'FLETES (#) MAYO'!S339*S$4,IF($C339=$D$5,'FLETES (#) MAYO'!S339*S$5,0))))</f>
        <v>0</v>
      </c>
      <c r="T339" s="179">
        <f>IF($C339=$D$2,'FLETES (#) MAYO'!T339*T$2,IF($C339=$D$3,'FLETES (#) MAYO'!T339*T$3,IF($C339=$D$4,'FLETES (#) MAYO'!T339*T$4,IF($C339=$D$5,'FLETES (#) MAYO'!T339*T$5,0))))</f>
        <v>0</v>
      </c>
      <c r="U339" s="179">
        <f>IF($C339=$D$2,'FLETES (#) MAYO'!U339*U$2,IF($C339=$D$3,'FLETES (#) MAYO'!U339*U$3,IF($C339=$D$4,'FLETES (#) MAYO'!U339*U$4,IF($C339=$D$5,'FLETES (#) MAYO'!U339*U$5,0))))</f>
        <v>0</v>
      </c>
      <c r="V339" s="179">
        <f>IF($C339=$D$2,'FLETES (#) MAYO'!V339*V$2,IF($C339=$D$3,'FLETES (#) MAYO'!V339*V$3,IF($C339=$D$4,'FLETES (#) MAYO'!V339*V$4,IF($C339=$D$5,'FLETES (#) MAYO'!V339*V$5,0))))</f>
        <v>0</v>
      </c>
      <c r="W339" s="179">
        <f>IF($C339=$D$2,'FLETES (#) MAYO'!W339*W$2,IF($C339=$D$3,'FLETES (#) MAYO'!W339*W$3,IF($C339=$D$4,'FLETES (#) MAYO'!W339*W$4,IF($C339=$D$5,'FLETES (#) MAYO'!W339*W$5,0))))</f>
        <v>0</v>
      </c>
      <c r="X339" s="179">
        <f>IF($C339=$D$2,'FLETES (#) MAYO'!X339*X$2,IF($C339=$D$3,'FLETES (#) MAYO'!X339*X$3,IF($C339=$D$4,'FLETES (#) MAYO'!X339*X$4,IF($C339=$D$5,'FLETES (#) MAYO'!X339*X$5,0))))</f>
        <v>0</v>
      </c>
      <c r="Y339" s="179">
        <f>IF($C339=$D$2,'FLETES (#) MAYO'!Y339*Y$2,IF($C339=$D$3,'FLETES (#) MAYO'!Y339*Y$3,IF($C339=$D$4,'FLETES (#) MAYO'!Y339*Y$4,IF($C339=$D$5,'FLETES (#) MAYO'!Y339*Y$5,0))))</f>
        <v>0</v>
      </c>
      <c r="Z339" s="179">
        <f>IF($C339=$D$2,'FLETES (#) MAYO'!Z339*Z$2,IF($C339=$D$3,'FLETES (#) MAYO'!Z339*Z$3,IF($C339=$D$4,'FLETES (#) MAYO'!Z339*Z$4,IF($C339=$D$5,'FLETES (#) MAYO'!Z339*Z$5,0))))</f>
        <v>0</v>
      </c>
      <c r="AA339" s="179">
        <f>IF($C339=$D$2,'FLETES (#) MAYO'!AA339*AA$2,IF($C339=$D$3,'FLETES (#) MAYO'!AA339*AA$3,IF($C339=$D$4,'FLETES (#) MAYO'!AA339*AA$4,IF($C339=$D$5,'FLETES (#) MAYO'!AA339*AA$5,0))))</f>
        <v>0</v>
      </c>
      <c r="AB339" s="179">
        <f>IF($C339=$D$2,'FLETES (#) MAYO'!AB339*AB$2,IF($C339=$D$3,'FLETES (#) MAYO'!AB339*AB$3,IF($C339=$D$4,'FLETES (#) MAYO'!AB339*AB$4,IF($C339=$D$5,'FLETES (#) MAYO'!AB339*AB$5,0))))</f>
        <v>0</v>
      </c>
      <c r="AC339" s="179">
        <f>IF($C339=$D$2,'FLETES (#) MAYO'!AC339*AC$2,IF($C339=$D$3,'FLETES (#) MAYO'!AC339*AC$3,IF($C339=$D$4,'FLETES (#) MAYO'!AC339*AC$4,IF($C339=$D$5,'FLETES (#) MAYO'!AC339*AC$5,0))))</f>
        <v>0</v>
      </c>
      <c r="AD339" s="179">
        <f>IF($C339=$D$2,'FLETES (#) MAYO'!AD339*AD$2,IF($C339=$D$3,'FLETES (#) MAYO'!AD339*AD$3,IF($C339=$D$4,'FLETES (#) MAYO'!AD339*AD$4,IF($C339=$D$5,'FLETES (#) MAYO'!AD339*AD$5,0))))</f>
        <v>0</v>
      </c>
      <c r="AE339" s="179">
        <f>IF($C339=$D$2,'FLETES (#) MAYO'!AE339*AE$2,IF($C339=$D$3,'FLETES (#) MAYO'!AE339*AE$3,IF($C339=$D$4,'FLETES (#) MAYO'!AE339*AE$4,IF($C339=$D$5,'FLETES (#) MAYO'!AE339*AE$5,0))))</f>
        <v>0</v>
      </c>
      <c r="AF339" s="179">
        <f>IF($C339=$D$2,'FLETES (#) MAYO'!AF339*AF$2,IF($C339=$D$3,'FLETES (#) MAYO'!AF339*AF$3,IF($C339=$D$4,'FLETES (#) MAYO'!AF339*AF$4,IF($C339=$D$5,'FLETES (#) MAYO'!AF339*AF$5,0))))</f>
        <v>0</v>
      </c>
      <c r="AG339" s="179">
        <f>IF($C339=$D$2,'FLETES (#) MAYO'!AG339*AG$2,IF($C339=$D$3,'FLETES (#) MAYO'!AG339*AG$3,IF($C339=$D$4,'FLETES (#) MAYO'!AG339*AG$4,IF($C339=$D$5,'FLETES (#) MAYO'!AG339*AG$5,0))))</f>
        <v>0</v>
      </c>
      <c r="AH339" s="179">
        <f>IF($C339=$D$2,'FLETES (#) MAYO'!AH339*AH$2,IF($C339=$D$3,'FLETES (#) MAYO'!AH339*AH$3,IF($C339=$D$4,'FLETES (#) MAYO'!AH339*AH$4,IF($C339=$D$5,'FLETES (#) MAYO'!AH339*AH$5,0))))</f>
        <v>0</v>
      </c>
      <c r="AI339" s="179">
        <f>IF($C339=$D$2,'FLETES (#) MAYO'!AI339*AI$2,IF($C339=$D$3,'FLETES (#) MAYO'!AI339*AI$3,IF($C339=$D$4,'FLETES (#) MAYO'!AI339*AI$4,IF($C339=$D$5,'FLETES (#) MAYO'!AI339*AI$5,0))))</f>
        <v>0</v>
      </c>
      <c r="AJ339" s="179">
        <f>IF($C339=$D$2,'FLETES (#) MAYO'!AJ339*AJ$2,IF($C339=$D$3,'FLETES (#) MAYO'!AJ339*AJ$3,IF($C339=$D$4,'FLETES (#) MAYO'!AJ339*AJ$4,IF($C339=$D$5,'FLETES (#) MAYO'!AJ339*AJ$5,0))))</f>
        <v>0</v>
      </c>
      <c r="AK339" s="179">
        <f>IF($C339=$D$2,'FLETES (#) MAYO'!AK339*AK$2,IF($C339=$D$3,'FLETES (#) MAYO'!AK339*AK$3,IF($C339=$D$4,'FLETES (#) MAYO'!AK339*AK$4,IF($C339=$D$5,'FLETES (#) MAYO'!AK339*AK$5,0))))</f>
        <v>0</v>
      </c>
      <c r="AL339" s="179">
        <f>IF($C339=$D$2,'FLETES (#) MAYO'!AL339*AL$2,IF($C339=$D$3,'FLETES (#) MAYO'!AL339*AL$3,IF($C339=$D$4,'FLETES (#) MAYO'!AL339*AL$4,IF($C339=$D$5,'FLETES (#) MAYO'!AL339*AL$5,0))))</f>
        <v>0</v>
      </c>
      <c r="AM339" s="179">
        <f>IF($C339=$D$2,'FLETES (#) MAYO'!AM339*AM$2,IF($C339=$D$3,'FLETES (#) MAYO'!AM339*AM$3,IF($C339=$D$4,'FLETES (#) MAYO'!AM339*AM$4,IF($C339=$D$5,'FLETES (#) MAYO'!AM339*AM$5,0))))</f>
        <v>0</v>
      </c>
    </row>
    <row r="340" spans="1:39">
      <c r="A340" s="141"/>
      <c r="B340" s="165"/>
      <c r="C340" s="165"/>
      <c r="D340" s="178">
        <f t="shared" si="0"/>
        <v>0</v>
      </c>
      <c r="E340" s="179">
        <f>IF($C340=$D$2,'FLETES (#) MAYO'!E340*E$2,IF($C340=$D$3,'FLETES (#) MAYO'!E340*E$3,IF($C340=$D$4,'FLETES (#) MAYO'!E340*E$4,IF($C340=$D$5,'FLETES (#) MAYO'!E340*E$5,0))))</f>
        <v>0</v>
      </c>
      <c r="F340" s="179">
        <f>IF($C340=$D$2,'FLETES (#) MAYO'!F340*F$2,IF($C340=$D$3,'FLETES (#) MAYO'!F340*F$3,IF($C340=$D$4,'FLETES (#) MAYO'!F340*F$4,IF($C340=$D$5,'FLETES (#) MAYO'!F340*F$5,0))))</f>
        <v>0</v>
      </c>
      <c r="G340" s="179">
        <f>IF($C340=$D$2,'FLETES (#) MAYO'!G340*G$2,IF($C340=$D$3,'FLETES (#) MAYO'!G340*G$3,IF($C340=$D$4,'FLETES (#) MAYO'!G340*G$4,IF($C340=$D$5,'FLETES (#) MAYO'!G340*G$5,0))))</f>
        <v>0</v>
      </c>
      <c r="H340" s="179">
        <f>IF($C340=$D$2,'FLETES (#) MAYO'!H340*H$2,IF($C340=$D$3,'FLETES (#) MAYO'!H340*H$3,IF($C340=$D$4,'FLETES (#) MAYO'!H340*H$4,IF($C340=$D$5,'FLETES (#) MAYO'!H340*H$5,0))))</f>
        <v>0</v>
      </c>
      <c r="I340" s="179">
        <f>IF($C340=$D$2,'FLETES (#) MAYO'!I340*I$2,IF($C340=$D$3,'FLETES (#) MAYO'!I340*I$3,IF($C340=$D$4,'FLETES (#) MAYO'!I340*I$4,IF($C340=$D$5,'FLETES (#) MAYO'!I340*I$5,0))))</f>
        <v>0</v>
      </c>
      <c r="J340" s="179">
        <f>IF($C340=$D$2,'FLETES (#) MAYO'!J340*J$2,IF($C340=$D$3,'FLETES (#) MAYO'!J340*J$3,IF($C340=$D$4,'FLETES (#) MAYO'!J340*J$4,IF($C340=$D$5,'FLETES (#) MAYO'!J340*J$5,0))))</f>
        <v>0</v>
      </c>
      <c r="K340" s="179">
        <f>IF($C340=$D$2,'FLETES (#) MAYO'!K340*K$2,IF($C340=$D$3,'FLETES (#) MAYO'!K340*K$3,IF($C340=$D$4,'FLETES (#) MAYO'!K340*K$4,IF($C340=$D$5,'FLETES (#) MAYO'!K340*K$5,0))))</f>
        <v>0</v>
      </c>
      <c r="L340" s="179">
        <f>IF($C340=$D$2,'FLETES (#) MAYO'!L340*L$2,IF($C340=$D$3,'FLETES (#) MAYO'!L340*L$3,IF($C340=$D$4,'FLETES (#) MAYO'!L340*L$4,IF($C340=$D$5,'FLETES (#) MAYO'!L340*L$5,0))))</f>
        <v>0</v>
      </c>
      <c r="M340" s="179">
        <f>IF($C340=$D$2,'FLETES (#) MAYO'!M340*M$2,IF($C340=$D$3,'FLETES (#) MAYO'!M340*M$3,IF($C340=$D$4,'FLETES (#) MAYO'!M340*M$4,IF($C340=$D$5,'FLETES (#) MAYO'!M340*M$5,0))))</f>
        <v>0</v>
      </c>
      <c r="N340" s="179">
        <f>IF($C340=$D$2,'FLETES (#) MAYO'!N340*N$2,IF($C340=$D$3,'FLETES (#) MAYO'!N340*N$3,IF($C340=$D$4,'FLETES (#) MAYO'!N340*N$4,IF($C340=$D$5,'FLETES (#) MAYO'!N340*N$5,0))))</f>
        <v>0</v>
      </c>
      <c r="O340" s="179">
        <f>IF($C340=$D$2,'FLETES (#) MAYO'!O340*O$2,IF($C340=$D$3,'FLETES (#) MAYO'!O340*O$3,IF($C340=$D$4,'FLETES (#) MAYO'!O340*O$4,IF($C340=$D$5,'FLETES (#) MAYO'!O340*O$5,0))))</f>
        <v>0</v>
      </c>
      <c r="P340" s="179">
        <f>IF($C340=$D$2,'FLETES (#) MAYO'!P340*P$2,IF($C340=$D$3,'FLETES (#) MAYO'!P340*P$3,IF($C340=$D$4,'FLETES (#) MAYO'!P340*P$4,IF($C340=$D$5,'FLETES (#) MAYO'!P340*P$5,0))))</f>
        <v>0</v>
      </c>
      <c r="Q340" s="179">
        <f>IF($C340=$D$2,'FLETES (#) MAYO'!Q340*Q$2,IF($C340=$D$3,'FLETES (#) MAYO'!Q340*Q$3,IF($C340=$D$4,'FLETES (#) MAYO'!Q340*Q$4,IF($C340=$D$5,'FLETES (#) MAYO'!Q340*Q$5,0))))</f>
        <v>0</v>
      </c>
      <c r="R340" s="179">
        <f>IF($C340=$D$2,'FLETES (#) MAYO'!R340*R$2,IF($C340=$D$3,'FLETES (#) MAYO'!R340*R$3,IF($C340=$D$4,'FLETES (#) MAYO'!R340*R$4,IF($C340=$D$5,'FLETES (#) MAYO'!R340*R$5,0))))</f>
        <v>0</v>
      </c>
      <c r="S340" s="179">
        <f>IF($C340=$D$2,'FLETES (#) MAYO'!S340*S$2,IF($C340=$D$3,'FLETES (#) MAYO'!S340*S$3,IF($C340=$D$4,'FLETES (#) MAYO'!S340*S$4,IF($C340=$D$5,'FLETES (#) MAYO'!S340*S$5,0))))</f>
        <v>0</v>
      </c>
      <c r="T340" s="179">
        <f>IF($C340=$D$2,'FLETES (#) MAYO'!T340*T$2,IF($C340=$D$3,'FLETES (#) MAYO'!T340*T$3,IF($C340=$D$4,'FLETES (#) MAYO'!T340*T$4,IF($C340=$D$5,'FLETES (#) MAYO'!T340*T$5,0))))</f>
        <v>0</v>
      </c>
      <c r="U340" s="179">
        <f>IF($C340=$D$2,'FLETES (#) MAYO'!U340*U$2,IF($C340=$D$3,'FLETES (#) MAYO'!U340*U$3,IF($C340=$D$4,'FLETES (#) MAYO'!U340*U$4,IF($C340=$D$5,'FLETES (#) MAYO'!U340*U$5,0))))</f>
        <v>0</v>
      </c>
      <c r="V340" s="179">
        <f>IF($C340=$D$2,'FLETES (#) MAYO'!V340*V$2,IF($C340=$D$3,'FLETES (#) MAYO'!V340*V$3,IF($C340=$D$4,'FLETES (#) MAYO'!V340*V$4,IF($C340=$D$5,'FLETES (#) MAYO'!V340*V$5,0))))</f>
        <v>0</v>
      </c>
      <c r="W340" s="179">
        <f>IF($C340=$D$2,'FLETES (#) MAYO'!W340*W$2,IF($C340=$D$3,'FLETES (#) MAYO'!W340*W$3,IF($C340=$D$4,'FLETES (#) MAYO'!W340*W$4,IF($C340=$D$5,'FLETES (#) MAYO'!W340*W$5,0))))</f>
        <v>0</v>
      </c>
      <c r="X340" s="179">
        <f>IF($C340=$D$2,'FLETES (#) MAYO'!X340*X$2,IF($C340=$D$3,'FLETES (#) MAYO'!X340*X$3,IF($C340=$D$4,'FLETES (#) MAYO'!X340*X$4,IF($C340=$D$5,'FLETES (#) MAYO'!X340*X$5,0))))</f>
        <v>0</v>
      </c>
      <c r="Y340" s="179">
        <f>IF($C340=$D$2,'FLETES (#) MAYO'!Y340*Y$2,IF($C340=$D$3,'FLETES (#) MAYO'!Y340*Y$3,IF($C340=$D$4,'FLETES (#) MAYO'!Y340*Y$4,IF($C340=$D$5,'FLETES (#) MAYO'!Y340*Y$5,0))))</f>
        <v>0</v>
      </c>
      <c r="Z340" s="179">
        <f>IF($C340=$D$2,'FLETES (#) MAYO'!Z340*Z$2,IF($C340=$D$3,'FLETES (#) MAYO'!Z340*Z$3,IF($C340=$D$4,'FLETES (#) MAYO'!Z340*Z$4,IF($C340=$D$5,'FLETES (#) MAYO'!Z340*Z$5,0))))</f>
        <v>0</v>
      </c>
      <c r="AA340" s="179">
        <f>IF($C340=$D$2,'FLETES (#) MAYO'!AA340*AA$2,IF($C340=$D$3,'FLETES (#) MAYO'!AA340*AA$3,IF($C340=$D$4,'FLETES (#) MAYO'!AA340*AA$4,IF($C340=$D$5,'FLETES (#) MAYO'!AA340*AA$5,0))))</f>
        <v>0</v>
      </c>
      <c r="AB340" s="179">
        <f>IF($C340=$D$2,'FLETES (#) MAYO'!AB340*AB$2,IF($C340=$D$3,'FLETES (#) MAYO'!AB340*AB$3,IF($C340=$D$4,'FLETES (#) MAYO'!AB340*AB$4,IF($C340=$D$5,'FLETES (#) MAYO'!AB340*AB$5,0))))</f>
        <v>0</v>
      </c>
      <c r="AC340" s="179">
        <f>IF($C340=$D$2,'FLETES (#) MAYO'!AC340*AC$2,IF($C340=$D$3,'FLETES (#) MAYO'!AC340*AC$3,IF($C340=$D$4,'FLETES (#) MAYO'!AC340*AC$4,IF($C340=$D$5,'FLETES (#) MAYO'!AC340*AC$5,0))))</f>
        <v>0</v>
      </c>
      <c r="AD340" s="179">
        <f>IF($C340=$D$2,'FLETES (#) MAYO'!AD340*AD$2,IF($C340=$D$3,'FLETES (#) MAYO'!AD340*AD$3,IF($C340=$D$4,'FLETES (#) MAYO'!AD340*AD$4,IF($C340=$D$5,'FLETES (#) MAYO'!AD340*AD$5,0))))</f>
        <v>0</v>
      </c>
      <c r="AE340" s="179">
        <f>IF($C340=$D$2,'FLETES (#) MAYO'!AE340*AE$2,IF($C340=$D$3,'FLETES (#) MAYO'!AE340*AE$3,IF($C340=$D$4,'FLETES (#) MAYO'!AE340*AE$4,IF($C340=$D$5,'FLETES (#) MAYO'!AE340*AE$5,0))))</f>
        <v>0</v>
      </c>
      <c r="AF340" s="179">
        <f>IF($C340=$D$2,'FLETES (#) MAYO'!AF340*AF$2,IF($C340=$D$3,'FLETES (#) MAYO'!AF340*AF$3,IF($C340=$D$4,'FLETES (#) MAYO'!AF340*AF$4,IF($C340=$D$5,'FLETES (#) MAYO'!AF340*AF$5,0))))</f>
        <v>0</v>
      </c>
      <c r="AG340" s="179">
        <f>IF($C340=$D$2,'FLETES (#) MAYO'!AG340*AG$2,IF($C340=$D$3,'FLETES (#) MAYO'!AG340*AG$3,IF($C340=$D$4,'FLETES (#) MAYO'!AG340*AG$4,IF($C340=$D$5,'FLETES (#) MAYO'!AG340*AG$5,0))))</f>
        <v>0</v>
      </c>
      <c r="AH340" s="179">
        <f>IF($C340=$D$2,'FLETES (#) MAYO'!AH340*AH$2,IF($C340=$D$3,'FLETES (#) MAYO'!AH340*AH$3,IF($C340=$D$4,'FLETES (#) MAYO'!AH340*AH$4,IF($C340=$D$5,'FLETES (#) MAYO'!AH340*AH$5,0))))</f>
        <v>0</v>
      </c>
      <c r="AI340" s="179">
        <f>IF($C340=$D$2,'FLETES (#) MAYO'!AI340*AI$2,IF($C340=$D$3,'FLETES (#) MAYO'!AI340*AI$3,IF($C340=$D$4,'FLETES (#) MAYO'!AI340*AI$4,IF($C340=$D$5,'FLETES (#) MAYO'!AI340*AI$5,0))))</f>
        <v>0</v>
      </c>
      <c r="AJ340" s="179">
        <f>IF($C340=$D$2,'FLETES (#) MAYO'!AJ340*AJ$2,IF($C340=$D$3,'FLETES (#) MAYO'!AJ340*AJ$3,IF($C340=$D$4,'FLETES (#) MAYO'!AJ340*AJ$4,IF($C340=$D$5,'FLETES (#) MAYO'!AJ340*AJ$5,0))))</f>
        <v>0</v>
      </c>
      <c r="AK340" s="179">
        <f>IF($C340=$D$2,'FLETES (#) MAYO'!AK340*AK$2,IF($C340=$D$3,'FLETES (#) MAYO'!AK340*AK$3,IF($C340=$D$4,'FLETES (#) MAYO'!AK340*AK$4,IF($C340=$D$5,'FLETES (#) MAYO'!AK340*AK$5,0))))</f>
        <v>0</v>
      </c>
      <c r="AL340" s="179">
        <f>IF($C340=$D$2,'FLETES (#) MAYO'!AL340*AL$2,IF($C340=$D$3,'FLETES (#) MAYO'!AL340*AL$3,IF($C340=$D$4,'FLETES (#) MAYO'!AL340*AL$4,IF($C340=$D$5,'FLETES (#) MAYO'!AL340*AL$5,0))))</f>
        <v>0</v>
      </c>
      <c r="AM340" s="179">
        <f>IF($C340=$D$2,'FLETES (#) MAYO'!AM340*AM$2,IF($C340=$D$3,'FLETES (#) MAYO'!AM340*AM$3,IF($C340=$D$4,'FLETES (#) MAYO'!AM340*AM$4,IF($C340=$D$5,'FLETES (#) MAYO'!AM340*AM$5,0))))</f>
        <v>0</v>
      </c>
    </row>
    <row r="341" spans="1:39">
      <c r="A341" s="141"/>
      <c r="B341" s="165"/>
      <c r="C341" s="165"/>
      <c r="D341" s="178">
        <f t="shared" si="0"/>
        <v>0</v>
      </c>
      <c r="E341" s="179">
        <f>IF($C341=$D$2,'FLETES (#) MAYO'!E341*E$2,IF($C341=$D$3,'FLETES (#) MAYO'!E341*E$3,IF($C341=$D$4,'FLETES (#) MAYO'!E341*E$4,IF($C341=$D$5,'FLETES (#) MAYO'!E341*E$5,0))))</f>
        <v>0</v>
      </c>
      <c r="F341" s="179">
        <f>IF($C341=$D$2,'FLETES (#) MAYO'!F341*F$2,IF($C341=$D$3,'FLETES (#) MAYO'!F341*F$3,IF($C341=$D$4,'FLETES (#) MAYO'!F341*F$4,IF($C341=$D$5,'FLETES (#) MAYO'!F341*F$5,0))))</f>
        <v>0</v>
      </c>
      <c r="G341" s="179">
        <f>IF($C341=$D$2,'FLETES (#) MAYO'!G341*G$2,IF($C341=$D$3,'FLETES (#) MAYO'!G341*G$3,IF($C341=$D$4,'FLETES (#) MAYO'!G341*G$4,IF($C341=$D$5,'FLETES (#) MAYO'!G341*G$5,0))))</f>
        <v>0</v>
      </c>
      <c r="H341" s="179">
        <f>IF($C341=$D$2,'FLETES (#) MAYO'!H341*H$2,IF($C341=$D$3,'FLETES (#) MAYO'!H341*H$3,IF($C341=$D$4,'FLETES (#) MAYO'!H341*H$4,IF($C341=$D$5,'FLETES (#) MAYO'!H341*H$5,0))))</f>
        <v>0</v>
      </c>
      <c r="I341" s="179">
        <f>IF($C341=$D$2,'FLETES (#) MAYO'!I341*I$2,IF($C341=$D$3,'FLETES (#) MAYO'!I341*I$3,IF($C341=$D$4,'FLETES (#) MAYO'!I341*I$4,IF($C341=$D$5,'FLETES (#) MAYO'!I341*I$5,0))))</f>
        <v>0</v>
      </c>
      <c r="J341" s="179">
        <f>IF($C341=$D$2,'FLETES (#) MAYO'!J341*J$2,IF($C341=$D$3,'FLETES (#) MAYO'!J341*J$3,IF($C341=$D$4,'FLETES (#) MAYO'!J341*J$4,IF($C341=$D$5,'FLETES (#) MAYO'!J341*J$5,0))))</f>
        <v>0</v>
      </c>
      <c r="K341" s="179">
        <f>IF($C341=$D$2,'FLETES (#) MAYO'!K341*K$2,IF($C341=$D$3,'FLETES (#) MAYO'!K341*K$3,IF($C341=$D$4,'FLETES (#) MAYO'!K341*K$4,IF($C341=$D$5,'FLETES (#) MAYO'!K341*K$5,0))))</f>
        <v>0</v>
      </c>
      <c r="L341" s="179">
        <f>IF($C341=$D$2,'FLETES (#) MAYO'!L341*L$2,IF($C341=$D$3,'FLETES (#) MAYO'!L341*L$3,IF($C341=$D$4,'FLETES (#) MAYO'!L341*L$4,IF($C341=$D$5,'FLETES (#) MAYO'!L341*L$5,0))))</f>
        <v>0</v>
      </c>
      <c r="M341" s="179">
        <f>IF($C341=$D$2,'FLETES (#) MAYO'!M341*M$2,IF($C341=$D$3,'FLETES (#) MAYO'!M341*M$3,IF($C341=$D$4,'FLETES (#) MAYO'!M341*M$4,IF($C341=$D$5,'FLETES (#) MAYO'!M341*M$5,0))))</f>
        <v>0</v>
      </c>
      <c r="N341" s="179">
        <f>IF($C341=$D$2,'FLETES (#) MAYO'!N341*N$2,IF($C341=$D$3,'FLETES (#) MAYO'!N341*N$3,IF($C341=$D$4,'FLETES (#) MAYO'!N341*N$4,IF($C341=$D$5,'FLETES (#) MAYO'!N341*N$5,0))))</f>
        <v>0</v>
      </c>
      <c r="O341" s="179">
        <f>IF($C341=$D$2,'FLETES (#) MAYO'!O341*O$2,IF($C341=$D$3,'FLETES (#) MAYO'!O341*O$3,IF($C341=$D$4,'FLETES (#) MAYO'!O341*O$4,IF($C341=$D$5,'FLETES (#) MAYO'!O341*O$5,0))))</f>
        <v>0</v>
      </c>
      <c r="P341" s="179">
        <f>IF($C341=$D$2,'FLETES (#) MAYO'!P341*P$2,IF($C341=$D$3,'FLETES (#) MAYO'!P341*P$3,IF($C341=$D$4,'FLETES (#) MAYO'!P341*P$4,IF($C341=$D$5,'FLETES (#) MAYO'!P341*P$5,0))))</f>
        <v>0</v>
      </c>
      <c r="Q341" s="179">
        <f>IF($C341=$D$2,'FLETES (#) MAYO'!Q341*Q$2,IF($C341=$D$3,'FLETES (#) MAYO'!Q341*Q$3,IF($C341=$D$4,'FLETES (#) MAYO'!Q341*Q$4,IF($C341=$D$5,'FLETES (#) MAYO'!Q341*Q$5,0))))</f>
        <v>0</v>
      </c>
      <c r="R341" s="179">
        <f>IF($C341=$D$2,'FLETES (#) MAYO'!R341*R$2,IF($C341=$D$3,'FLETES (#) MAYO'!R341*R$3,IF($C341=$D$4,'FLETES (#) MAYO'!R341*R$4,IF($C341=$D$5,'FLETES (#) MAYO'!R341*R$5,0))))</f>
        <v>0</v>
      </c>
      <c r="S341" s="179">
        <f>IF($C341=$D$2,'FLETES (#) MAYO'!S341*S$2,IF($C341=$D$3,'FLETES (#) MAYO'!S341*S$3,IF($C341=$D$4,'FLETES (#) MAYO'!S341*S$4,IF($C341=$D$5,'FLETES (#) MAYO'!S341*S$5,0))))</f>
        <v>0</v>
      </c>
      <c r="T341" s="179">
        <f>IF($C341=$D$2,'FLETES (#) MAYO'!T341*T$2,IF($C341=$D$3,'FLETES (#) MAYO'!T341*T$3,IF($C341=$D$4,'FLETES (#) MAYO'!T341*T$4,IF($C341=$D$5,'FLETES (#) MAYO'!T341*T$5,0))))</f>
        <v>0</v>
      </c>
      <c r="U341" s="179">
        <f>IF($C341=$D$2,'FLETES (#) MAYO'!U341*U$2,IF($C341=$D$3,'FLETES (#) MAYO'!U341*U$3,IF($C341=$D$4,'FLETES (#) MAYO'!U341*U$4,IF($C341=$D$5,'FLETES (#) MAYO'!U341*U$5,0))))</f>
        <v>0</v>
      </c>
      <c r="V341" s="179">
        <f>IF($C341=$D$2,'FLETES (#) MAYO'!V341*V$2,IF($C341=$D$3,'FLETES (#) MAYO'!V341*V$3,IF($C341=$D$4,'FLETES (#) MAYO'!V341*V$4,IF($C341=$D$5,'FLETES (#) MAYO'!V341*V$5,0))))</f>
        <v>0</v>
      </c>
      <c r="W341" s="179">
        <f>IF($C341=$D$2,'FLETES (#) MAYO'!W341*W$2,IF($C341=$D$3,'FLETES (#) MAYO'!W341*W$3,IF($C341=$D$4,'FLETES (#) MAYO'!W341*W$4,IF($C341=$D$5,'FLETES (#) MAYO'!W341*W$5,0))))</f>
        <v>0</v>
      </c>
      <c r="X341" s="179">
        <f>IF($C341=$D$2,'FLETES (#) MAYO'!X341*X$2,IF($C341=$D$3,'FLETES (#) MAYO'!X341*X$3,IF($C341=$D$4,'FLETES (#) MAYO'!X341*X$4,IF($C341=$D$5,'FLETES (#) MAYO'!X341*X$5,0))))</f>
        <v>0</v>
      </c>
      <c r="Y341" s="179">
        <f>IF($C341=$D$2,'FLETES (#) MAYO'!Y341*Y$2,IF($C341=$D$3,'FLETES (#) MAYO'!Y341*Y$3,IF($C341=$D$4,'FLETES (#) MAYO'!Y341*Y$4,IF($C341=$D$5,'FLETES (#) MAYO'!Y341*Y$5,0))))</f>
        <v>0</v>
      </c>
      <c r="Z341" s="179">
        <f>IF($C341=$D$2,'FLETES (#) MAYO'!Z341*Z$2,IF($C341=$D$3,'FLETES (#) MAYO'!Z341*Z$3,IF($C341=$D$4,'FLETES (#) MAYO'!Z341*Z$4,IF($C341=$D$5,'FLETES (#) MAYO'!Z341*Z$5,0))))</f>
        <v>0</v>
      </c>
      <c r="AA341" s="179">
        <f>IF($C341=$D$2,'FLETES (#) MAYO'!AA341*AA$2,IF($C341=$D$3,'FLETES (#) MAYO'!AA341*AA$3,IF($C341=$D$4,'FLETES (#) MAYO'!AA341*AA$4,IF($C341=$D$5,'FLETES (#) MAYO'!AA341*AA$5,0))))</f>
        <v>0</v>
      </c>
      <c r="AB341" s="179">
        <f>IF($C341=$D$2,'FLETES (#) MAYO'!AB341*AB$2,IF($C341=$D$3,'FLETES (#) MAYO'!AB341*AB$3,IF($C341=$D$4,'FLETES (#) MAYO'!AB341*AB$4,IF($C341=$D$5,'FLETES (#) MAYO'!AB341*AB$5,0))))</f>
        <v>0</v>
      </c>
      <c r="AC341" s="179">
        <f>IF($C341=$D$2,'FLETES (#) MAYO'!AC341*AC$2,IF($C341=$D$3,'FLETES (#) MAYO'!AC341*AC$3,IF($C341=$D$4,'FLETES (#) MAYO'!AC341*AC$4,IF($C341=$D$5,'FLETES (#) MAYO'!AC341*AC$5,0))))</f>
        <v>0</v>
      </c>
      <c r="AD341" s="179">
        <f>IF($C341=$D$2,'FLETES (#) MAYO'!AD341*AD$2,IF($C341=$D$3,'FLETES (#) MAYO'!AD341*AD$3,IF($C341=$D$4,'FLETES (#) MAYO'!AD341*AD$4,IF($C341=$D$5,'FLETES (#) MAYO'!AD341*AD$5,0))))</f>
        <v>0</v>
      </c>
      <c r="AE341" s="179">
        <f>IF($C341=$D$2,'FLETES (#) MAYO'!AE341*AE$2,IF($C341=$D$3,'FLETES (#) MAYO'!AE341*AE$3,IF($C341=$D$4,'FLETES (#) MAYO'!AE341*AE$4,IF($C341=$D$5,'FLETES (#) MAYO'!AE341*AE$5,0))))</f>
        <v>0</v>
      </c>
      <c r="AF341" s="179">
        <f>IF($C341=$D$2,'FLETES (#) MAYO'!AF341*AF$2,IF($C341=$D$3,'FLETES (#) MAYO'!AF341*AF$3,IF($C341=$D$4,'FLETES (#) MAYO'!AF341*AF$4,IF($C341=$D$5,'FLETES (#) MAYO'!AF341*AF$5,0))))</f>
        <v>0</v>
      </c>
      <c r="AG341" s="179">
        <f>IF($C341=$D$2,'FLETES (#) MAYO'!AG341*AG$2,IF($C341=$D$3,'FLETES (#) MAYO'!AG341*AG$3,IF($C341=$D$4,'FLETES (#) MAYO'!AG341*AG$4,IF($C341=$D$5,'FLETES (#) MAYO'!AG341*AG$5,0))))</f>
        <v>0</v>
      </c>
      <c r="AH341" s="179">
        <f>IF($C341=$D$2,'FLETES (#) MAYO'!AH341*AH$2,IF($C341=$D$3,'FLETES (#) MAYO'!AH341*AH$3,IF($C341=$D$4,'FLETES (#) MAYO'!AH341*AH$4,IF($C341=$D$5,'FLETES (#) MAYO'!AH341*AH$5,0))))</f>
        <v>0</v>
      </c>
      <c r="AI341" s="179">
        <f>IF($C341=$D$2,'FLETES (#) MAYO'!AI341*AI$2,IF($C341=$D$3,'FLETES (#) MAYO'!AI341*AI$3,IF($C341=$D$4,'FLETES (#) MAYO'!AI341*AI$4,IF($C341=$D$5,'FLETES (#) MAYO'!AI341*AI$5,0))))</f>
        <v>0</v>
      </c>
      <c r="AJ341" s="179">
        <f>IF($C341=$D$2,'FLETES (#) MAYO'!AJ341*AJ$2,IF($C341=$D$3,'FLETES (#) MAYO'!AJ341*AJ$3,IF($C341=$D$4,'FLETES (#) MAYO'!AJ341*AJ$4,IF($C341=$D$5,'FLETES (#) MAYO'!AJ341*AJ$5,0))))</f>
        <v>0</v>
      </c>
      <c r="AK341" s="179">
        <f>IF($C341=$D$2,'FLETES (#) MAYO'!AK341*AK$2,IF($C341=$D$3,'FLETES (#) MAYO'!AK341*AK$3,IF($C341=$D$4,'FLETES (#) MAYO'!AK341*AK$4,IF($C341=$D$5,'FLETES (#) MAYO'!AK341*AK$5,0))))</f>
        <v>0</v>
      </c>
      <c r="AL341" s="179">
        <f>IF($C341=$D$2,'FLETES (#) MAYO'!AL341*AL$2,IF($C341=$D$3,'FLETES (#) MAYO'!AL341*AL$3,IF($C341=$D$4,'FLETES (#) MAYO'!AL341*AL$4,IF($C341=$D$5,'FLETES (#) MAYO'!AL341*AL$5,0))))</f>
        <v>0</v>
      </c>
      <c r="AM341" s="179">
        <f>IF($C341=$D$2,'FLETES (#) MAYO'!AM341*AM$2,IF($C341=$D$3,'FLETES (#) MAYO'!AM341*AM$3,IF($C341=$D$4,'FLETES (#) MAYO'!AM341*AM$4,IF($C341=$D$5,'FLETES (#) MAYO'!AM341*AM$5,0))))</f>
        <v>0</v>
      </c>
    </row>
    <row r="342" spans="1:39">
      <c r="A342" s="141"/>
      <c r="B342" s="165"/>
      <c r="C342" s="165"/>
      <c r="D342" s="178">
        <f t="shared" si="0"/>
        <v>0</v>
      </c>
      <c r="E342" s="179">
        <f>IF($C342=$D$2,'FLETES (#) MAYO'!E342*E$2,IF($C342=$D$3,'FLETES (#) MAYO'!E342*E$3,IF($C342=$D$4,'FLETES (#) MAYO'!E342*E$4,IF($C342=$D$5,'FLETES (#) MAYO'!E342*E$5,0))))</f>
        <v>0</v>
      </c>
      <c r="F342" s="179">
        <f>IF($C342=$D$2,'FLETES (#) MAYO'!F342*F$2,IF($C342=$D$3,'FLETES (#) MAYO'!F342*F$3,IF($C342=$D$4,'FLETES (#) MAYO'!F342*F$4,IF($C342=$D$5,'FLETES (#) MAYO'!F342*F$5,0))))</f>
        <v>0</v>
      </c>
      <c r="G342" s="179">
        <f>IF($C342=$D$2,'FLETES (#) MAYO'!G342*G$2,IF($C342=$D$3,'FLETES (#) MAYO'!G342*G$3,IF($C342=$D$4,'FLETES (#) MAYO'!G342*G$4,IF($C342=$D$5,'FLETES (#) MAYO'!G342*G$5,0))))</f>
        <v>0</v>
      </c>
      <c r="H342" s="179">
        <f>IF($C342=$D$2,'FLETES (#) MAYO'!H342*H$2,IF($C342=$D$3,'FLETES (#) MAYO'!H342*H$3,IF($C342=$D$4,'FLETES (#) MAYO'!H342*H$4,IF($C342=$D$5,'FLETES (#) MAYO'!H342*H$5,0))))</f>
        <v>0</v>
      </c>
      <c r="I342" s="179">
        <f>IF($C342=$D$2,'FLETES (#) MAYO'!I342*I$2,IF($C342=$D$3,'FLETES (#) MAYO'!I342*I$3,IF($C342=$D$4,'FLETES (#) MAYO'!I342*I$4,IF($C342=$D$5,'FLETES (#) MAYO'!I342*I$5,0))))</f>
        <v>0</v>
      </c>
      <c r="J342" s="179">
        <f>IF($C342=$D$2,'FLETES (#) MAYO'!J342*J$2,IF($C342=$D$3,'FLETES (#) MAYO'!J342*J$3,IF($C342=$D$4,'FLETES (#) MAYO'!J342*J$4,IF($C342=$D$5,'FLETES (#) MAYO'!J342*J$5,0))))</f>
        <v>0</v>
      </c>
      <c r="K342" s="179">
        <f>IF($C342=$D$2,'FLETES (#) MAYO'!K342*K$2,IF($C342=$D$3,'FLETES (#) MAYO'!K342*K$3,IF($C342=$D$4,'FLETES (#) MAYO'!K342*K$4,IF($C342=$D$5,'FLETES (#) MAYO'!K342*K$5,0))))</f>
        <v>0</v>
      </c>
      <c r="L342" s="179">
        <f>IF($C342=$D$2,'FLETES (#) MAYO'!L342*L$2,IF($C342=$D$3,'FLETES (#) MAYO'!L342*L$3,IF($C342=$D$4,'FLETES (#) MAYO'!L342*L$4,IF($C342=$D$5,'FLETES (#) MAYO'!L342*L$5,0))))</f>
        <v>0</v>
      </c>
      <c r="M342" s="179">
        <f>IF($C342=$D$2,'FLETES (#) MAYO'!M342*M$2,IF($C342=$D$3,'FLETES (#) MAYO'!M342*M$3,IF($C342=$D$4,'FLETES (#) MAYO'!M342*M$4,IF($C342=$D$5,'FLETES (#) MAYO'!M342*M$5,0))))</f>
        <v>0</v>
      </c>
      <c r="N342" s="179">
        <f>IF($C342=$D$2,'FLETES (#) MAYO'!N342*N$2,IF($C342=$D$3,'FLETES (#) MAYO'!N342*N$3,IF($C342=$D$4,'FLETES (#) MAYO'!N342*N$4,IF($C342=$D$5,'FLETES (#) MAYO'!N342*N$5,0))))</f>
        <v>0</v>
      </c>
      <c r="O342" s="179">
        <f>IF($C342=$D$2,'FLETES (#) MAYO'!O342*O$2,IF($C342=$D$3,'FLETES (#) MAYO'!O342*O$3,IF($C342=$D$4,'FLETES (#) MAYO'!O342*O$4,IF($C342=$D$5,'FLETES (#) MAYO'!O342*O$5,0))))</f>
        <v>0</v>
      </c>
      <c r="P342" s="179">
        <f>IF($C342=$D$2,'FLETES (#) MAYO'!P342*P$2,IF($C342=$D$3,'FLETES (#) MAYO'!P342*P$3,IF($C342=$D$4,'FLETES (#) MAYO'!P342*P$4,IF($C342=$D$5,'FLETES (#) MAYO'!P342*P$5,0))))</f>
        <v>0</v>
      </c>
      <c r="Q342" s="179">
        <f>IF($C342=$D$2,'FLETES (#) MAYO'!Q342*Q$2,IF($C342=$D$3,'FLETES (#) MAYO'!Q342*Q$3,IF($C342=$D$4,'FLETES (#) MAYO'!Q342*Q$4,IF($C342=$D$5,'FLETES (#) MAYO'!Q342*Q$5,0))))</f>
        <v>0</v>
      </c>
      <c r="R342" s="179">
        <f>IF($C342=$D$2,'FLETES (#) MAYO'!R342*R$2,IF($C342=$D$3,'FLETES (#) MAYO'!R342*R$3,IF($C342=$D$4,'FLETES (#) MAYO'!R342*R$4,IF($C342=$D$5,'FLETES (#) MAYO'!R342*R$5,0))))</f>
        <v>0</v>
      </c>
      <c r="S342" s="179">
        <f>IF($C342=$D$2,'FLETES (#) MAYO'!S342*S$2,IF($C342=$D$3,'FLETES (#) MAYO'!S342*S$3,IF($C342=$D$4,'FLETES (#) MAYO'!S342*S$4,IF($C342=$D$5,'FLETES (#) MAYO'!S342*S$5,0))))</f>
        <v>0</v>
      </c>
      <c r="T342" s="179">
        <f>IF($C342=$D$2,'FLETES (#) MAYO'!T342*T$2,IF($C342=$D$3,'FLETES (#) MAYO'!T342*T$3,IF($C342=$D$4,'FLETES (#) MAYO'!T342*T$4,IF($C342=$D$5,'FLETES (#) MAYO'!T342*T$5,0))))</f>
        <v>0</v>
      </c>
      <c r="U342" s="179">
        <f>IF($C342=$D$2,'FLETES (#) MAYO'!U342*U$2,IF($C342=$D$3,'FLETES (#) MAYO'!U342*U$3,IF($C342=$D$4,'FLETES (#) MAYO'!U342*U$4,IF($C342=$D$5,'FLETES (#) MAYO'!U342*U$5,0))))</f>
        <v>0</v>
      </c>
      <c r="V342" s="179">
        <f>IF($C342=$D$2,'FLETES (#) MAYO'!V342*V$2,IF($C342=$D$3,'FLETES (#) MAYO'!V342*V$3,IF($C342=$D$4,'FLETES (#) MAYO'!V342*V$4,IF($C342=$D$5,'FLETES (#) MAYO'!V342*V$5,0))))</f>
        <v>0</v>
      </c>
      <c r="W342" s="179">
        <f>IF($C342=$D$2,'FLETES (#) MAYO'!W342*W$2,IF($C342=$D$3,'FLETES (#) MAYO'!W342*W$3,IF($C342=$D$4,'FLETES (#) MAYO'!W342*W$4,IF($C342=$D$5,'FLETES (#) MAYO'!W342*W$5,0))))</f>
        <v>0</v>
      </c>
      <c r="X342" s="179">
        <f>IF($C342=$D$2,'FLETES (#) MAYO'!X342*X$2,IF($C342=$D$3,'FLETES (#) MAYO'!X342*X$3,IF($C342=$D$4,'FLETES (#) MAYO'!X342*X$4,IF($C342=$D$5,'FLETES (#) MAYO'!X342*X$5,0))))</f>
        <v>0</v>
      </c>
      <c r="Y342" s="179">
        <f>IF($C342=$D$2,'FLETES (#) MAYO'!Y342*Y$2,IF($C342=$D$3,'FLETES (#) MAYO'!Y342*Y$3,IF($C342=$D$4,'FLETES (#) MAYO'!Y342*Y$4,IF($C342=$D$5,'FLETES (#) MAYO'!Y342*Y$5,0))))</f>
        <v>0</v>
      </c>
      <c r="Z342" s="179">
        <f>IF($C342=$D$2,'FLETES (#) MAYO'!Z342*Z$2,IF($C342=$D$3,'FLETES (#) MAYO'!Z342*Z$3,IF($C342=$D$4,'FLETES (#) MAYO'!Z342*Z$4,IF($C342=$D$5,'FLETES (#) MAYO'!Z342*Z$5,0))))</f>
        <v>0</v>
      </c>
      <c r="AA342" s="179">
        <f>IF($C342=$D$2,'FLETES (#) MAYO'!AA342*AA$2,IF($C342=$D$3,'FLETES (#) MAYO'!AA342*AA$3,IF($C342=$D$4,'FLETES (#) MAYO'!AA342*AA$4,IF($C342=$D$5,'FLETES (#) MAYO'!AA342*AA$5,0))))</f>
        <v>0</v>
      </c>
      <c r="AB342" s="179">
        <f>IF($C342=$D$2,'FLETES (#) MAYO'!AB342*AB$2,IF($C342=$D$3,'FLETES (#) MAYO'!AB342*AB$3,IF($C342=$D$4,'FLETES (#) MAYO'!AB342*AB$4,IF($C342=$D$5,'FLETES (#) MAYO'!AB342*AB$5,0))))</f>
        <v>0</v>
      </c>
      <c r="AC342" s="179">
        <f>IF($C342=$D$2,'FLETES (#) MAYO'!AC342*AC$2,IF($C342=$D$3,'FLETES (#) MAYO'!AC342*AC$3,IF($C342=$D$4,'FLETES (#) MAYO'!AC342*AC$4,IF($C342=$D$5,'FLETES (#) MAYO'!AC342*AC$5,0))))</f>
        <v>0</v>
      </c>
      <c r="AD342" s="179">
        <f>IF($C342=$D$2,'FLETES (#) MAYO'!AD342*AD$2,IF($C342=$D$3,'FLETES (#) MAYO'!AD342*AD$3,IF($C342=$D$4,'FLETES (#) MAYO'!AD342*AD$4,IF($C342=$D$5,'FLETES (#) MAYO'!AD342*AD$5,0))))</f>
        <v>0</v>
      </c>
      <c r="AE342" s="179">
        <f>IF($C342=$D$2,'FLETES (#) MAYO'!AE342*AE$2,IF($C342=$D$3,'FLETES (#) MAYO'!AE342*AE$3,IF($C342=$D$4,'FLETES (#) MAYO'!AE342*AE$4,IF($C342=$D$5,'FLETES (#) MAYO'!AE342*AE$5,0))))</f>
        <v>0</v>
      </c>
      <c r="AF342" s="179">
        <f>IF($C342=$D$2,'FLETES (#) MAYO'!AF342*AF$2,IF($C342=$D$3,'FLETES (#) MAYO'!AF342*AF$3,IF($C342=$D$4,'FLETES (#) MAYO'!AF342*AF$4,IF($C342=$D$5,'FLETES (#) MAYO'!AF342*AF$5,0))))</f>
        <v>0</v>
      </c>
      <c r="AG342" s="179">
        <f>IF($C342=$D$2,'FLETES (#) MAYO'!AG342*AG$2,IF($C342=$D$3,'FLETES (#) MAYO'!AG342*AG$3,IF($C342=$D$4,'FLETES (#) MAYO'!AG342*AG$4,IF($C342=$D$5,'FLETES (#) MAYO'!AG342*AG$5,0))))</f>
        <v>0</v>
      </c>
      <c r="AH342" s="179">
        <f>IF($C342=$D$2,'FLETES (#) MAYO'!AH342*AH$2,IF($C342=$D$3,'FLETES (#) MAYO'!AH342*AH$3,IF($C342=$D$4,'FLETES (#) MAYO'!AH342*AH$4,IF($C342=$D$5,'FLETES (#) MAYO'!AH342*AH$5,0))))</f>
        <v>0</v>
      </c>
      <c r="AI342" s="179">
        <f>IF($C342=$D$2,'FLETES (#) MAYO'!AI342*AI$2,IF($C342=$D$3,'FLETES (#) MAYO'!AI342*AI$3,IF($C342=$D$4,'FLETES (#) MAYO'!AI342*AI$4,IF($C342=$D$5,'FLETES (#) MAYO'!AI342*AI$5,0))))</f>
        <v>0</v>
      </c>
      <c r="AJ342" s="179">
        <f>IF($C342=$D$2,'FLETES (#) MAYO'!AJ342*AJ$2,IF($C342=$D$3,'FLETES (#) MAYO'!AJ342*AJ$3,IF($C342=$D$4,'FLETES (#) MAYO'!AJ342*AJ$4,IF($C342=$D$5,'FLETES (#) MAYO'!AJ342*AJ$5,0))))</f>
        <v>0</v>
      </c>
      <c r="AK342" s="179">
        <f>IF($C342=$D$2,'FLETES (#) MAYO'!AK342*AK$2,IF($C342=$D$3,'FLETES (#) MAYO'!AK342*AK$3,IF($C342=$D$4,'FLETES (#) MAYO'!AK342*AK$4,IF($C342=$D$5,'FLETES (#) MAYO'!AK342*AK$5,0))))</f>
        <v>0</v>
      </c>
      <c r="AL342" s="179">
        <f>IF($C342=$D$2,'FLETES (#) MAYO'!AL342*AL$2,IF($C342=$D$3,'FLETES (#) MAYO'!AL342*AL$3,IF($C342=$D$4,'FLETES (#) MAYO'!AL342*AL$4,IF($C342=$D$5,'FLETES (#) MAYO'!AL342*AL$5,0))))</f>
        <v>0</v>
      </c>
      <c r="AM342" s="179">
        <f>IF($C342=$D$2,'FLETES (#) MAYO'!AM342*AM$2,IF($C342=$D$3,'FLETES (#) MAYO'!AM342*AM$3,IF($C342=$D$4,'FLETES (#) MAYO'!AM342*AM$4,IF($C342=$D$5,'FLETES (#) MAYO'!AM342*AM$5,0))))</f>
        <v>0</v>
      </c>
    </row>
    <row r="343" spans="1:39">
      <c r="A343" s="141"/>
      <c r="B343" s="165"/>
      <c r="C343" s="165"/>
      <c r="D343" s="178">
        <f t="shared" si="0"/>
        <v>0</v>
      </c>
      <c r="E343" s="179">
        <f>IF($C343=$D$2,'FLETES (#) MAYO'!E343*E$2,IF($C343=$D$3,'FLETES (#) MAYO'!E343*E$3,IF($C343=$D$4,'FLETES (#) MAYO'!E343*E$4,IF($C343=$D$5,'FLETES (#) MAYO'!E343*E$5,0))))</f>
        <v>0</v>
      </c>
      <c r="F343" s="179">
        <f>IF($C343=$D$2,'FLETES (#) MAYO'!F343*F$2,IF($C343=$D$3,'FLETES (#) MAYO'!F343*F$3,IF($C343=$D$4,'FLETES (#) MAYO'!F343*F$4,IF($C343=$D$5,'FLETES (#) MAYO'!F343*F$5,0))))</f>
        <v>0</v>
      </c>
      <c r="G343" s="179">
        <f>IF($C343=$D$2,'FLETES (#) MAYO'!G343*G$2,IF($C343=$D$3,'FLETES (#) MAYO'!G343*G$3,IF($C343=$D$4,'FLETES (#) MAYO'!G343*G$4,IF($C343=$D$5,'FLETES (#) MAYO'!G343*G$5,0))))</f>
        <v>0</v>
      </c>
      <c r="H343" s="179">
        <f>IF($C343=$D$2,'FLETES (#) MAYO'!H343*H$2,IF($C343=$D$3,'FLETES (#) MAYO'!H343*H$3,IF($C343=$D$4,'FLETES (#) MAYO'!H343*H$4,IF($C343=$D$5,'FLETES (#) MAYO'!H343*H$5,0))))</f>
        <v>0</v>
      </c>
      <c r="I343" s="179">
        <f>IF($C343=$D$2,'FLETES (#) MAYO'!I343*I$2,IF($C343=$D$3,'FLETES (#) MAYO'!I343*I$3,IF($C343=$D$4,'FLETES (#) MAYO'!I343*I$4,IF($C343=$D$5,'FLETES (#) MAYO'!I343*I$5,0))))</f>
        <v>0</v>
      </c>
      <c r="J343" s="179">
        <f>IF($C343=$D$2,'FLETES (#) MAYO'!J343*J$2,IF($C343=$D$3,'FLETES (#) MAYO'!J343*J$3,IF($C343=$D$4,'FLETES (#) MAYO'!J343*J$4,IF($C343=$D$5,'FLETES (#) MAYO'!J343*J$5,0))))</f>
        <v>0</v>
      </c>
      <c r="K343" s="179">
        <f>IF($C343=$D$2,'FLETES (#) MAYO'!K343*K$2,IF($C343=$D$3,'FLETES (#) MAYO'!K343*K$3,IF($C343=$D$4,'FLETES (#) MAYO'!K343*K$4,IF($C343=$D$5,'FLETES (#) MAYO'!K343*K$5,0))))</f>
        <v>0</v>
      </c>
      <c r="L343" s="179">
        <f>IF($C343=$D$2,'FLETES (#) MAYO'!L343*L$2,IF($C343=$D$3,'FLETES (#) MAYO'!L343*L$3,IF($C343=$D$4,'FLETES (#) MAYO'!L343*L$4,IF($C343=$D$5,'FLETES (#) MAYO'!L343*L$5,0))))</f>
        <v>0</v>
      </c>
      <c r="M343" s="179">
        <f>IF($C343=$D$2,'FLETES (#) MAYO'!M343*M$2,IF($C343=$D$3,'FLETES (#) MAYO'!M343*M$3,IF($C343=$D$4,'FLETES (#) MAYO'!M343*M$4,IF($C343=$D$5,'FLETES (#) MAYO'!M343*M$5,0))))</f>
        <v>0</v>
      </c>
      <c r="N343" s="179">
        <f>IF($C343=$D$2,'FLETES (#) MAYO'!N343*N$2,IF($C343=$D$3,'FLETES (#) MAYO'!N343*N$3,IF($C343=$D$4,'FLETES (#) MAYO'!N343*N$4,IF($C343=$D$5,'FLETES (#) MAYO'!N343*N$5,0))))</f>
        <v>0</v>
      </c>
      <c r="O343" s="179">
        <f>IF($C343=$D$2,'FLETES (#) MAYO'!O343*O$2,IF($C343=$D$3,'FLETES (#) MAYO'!O343*O$3,IF($C343=$D$4,'FLETES (#) MAYO'!O343*O$4,IF($C343=$D$5,'FLETES (#) MAYO'!O343*O$5,0))))</f>
        <v>0</v>
      </c>
      <c r="P343" s="179">
        <f>IF($C343=$D$2,'FLETES (#) MAYO'!P343*P$2,IF($C343=$D$3,'FLETES (#) MAYO'!P343*P$3,IF($C343=$D$4,'FLETES (#) MAYO'!P343*P$4,IF($C343=$D$5,'FLETES (#) MAYO'!P343*P$5,0))))</f>
        <v>0</v>
      </c>
      <c r="Q343" s="179">
        <f>IF($C343=$D$2,'FLETES (#) MAYO'!Q343*Q$2,IF($C343=$D$3,'FLETES (#) MAYO'!Q343*Q$3,IF($C343=$D$4,'FLETES (#) MAYO'!Q343*Q$4,IF($C343=$D$5,'FLETES (#) MAYO'!Q343*Q$5,0))))</f>
        <v>0</v>
      </c>
      <c r="R343" s="179">
        <f>IF($C343=$D$2,'FLETES (#) MAYO'!R343*R$2,IF($C343=$D$3,'FLETES (#) MAYO'!R343*R$3,IF($C343=$D$4,'FLETES (#) MAYO'!R343*R$4,IF($C343=$D$5,'FLETES (#) MAYO'!R343*R$5,0))))</f>
        <v>0</v>
      </c>
      <c r="S343" s="179">
        <f>IF($C343=$D$2,'FLETES (#) MAYO'!S343*S$2,IF($C343=$D$3,'FLETES (#) MAYO'!S343*S$3,IF($C343=$D$4,'FLETES (#) MAYO'!S343*S$4,IF($C343=$D$5,'FLETES (#) MAYO'!S343*S$5,0))))</f>
        <v>0</v>
      </c>
      <c r="T343" s="179">
        <f>IF($C343=$D$2,'FLETES (#) MAYO'!T343*T$2,IF($C343=$D$3,'FLETES (#) MAYO'!T343*T$3,IF($C343=$D$4,'FLETES (#) MAYO'!T343*T$4,IF($C343=$D$5,'FLETES (#) MAYO'!T343*T$5,0))))</f>
        <v>0</v>
      </c>
      <c r="U343" s="179">
        <f>IF($C343=$D$2,'FLETES (#) MAYO'!U343*U$2,IF($C343=$D$3,'FLETES (#) MAYO'!U343*U$3,IF($C343=$D$4,'FLETES (#) MAYO'!U343*U$4,IF($C343=$D$5,'FLETES (#) MAYO'!U343*U$5,0))))</f>
        <v>0</v>
      </c>
      <c r="V343" s="179">
        <f>IF($C343=$D$2,'FLETES (#) MAYO'!V343*V$2,IF($C343=$D$3,'FLETES (#) MAYO'!V343*V$3,IF($C343=$D$4,'FLETES (#) MAYO'!V343*V$4,IF($C343=$D$5,'FLETES (#) MAYO'!V343*V$5,0))))</f>
        <v>0</v>
      </c>
      <c r="W343" s="179">
        <f>IF($C343=$D$2,'FLETES (#) MAYO'!W343*W$2,IF($C343=$D$3,'FLETES (#) MAYO'!W343*W$3,IF($C343=$D$4,'FLETES (#) MAYO'!W343*W$4,IF($C343=$D$5,'FLETES (#) MAYO'!W343*W$5,0))))</f>
        <v>0</v>
      </c>
      <c r="X343" s="179">
        <f>IF($C343=$D$2,'FLETES (#) MAYO'!X343*X$2,IF($C343=$D$3,'FLETES (#) MAYO'!X343*X$3,IF($C343=$D$4,'FLETES (#) MAYO'!X343*X$4,IF($C343=$D$5,'FLETES (#) MAYO'!X343*X$5,0))))</f>
        <v>0</v>
      </c>
      <c r="Y343" s="179">
        <f>IF($C343=$D$2,'FLETES (#) MAYO'!Y343*Y$2,IF($C343=$D$3,'FLETES (#) MAYO'!Y343*Y$3,IF($C343=$D$4,'FLETES (#) MAYO'!Y343*Y$4,IF($C343=$D$5,'FLETES (#) MAYO'!Y343*Y$5,0))))</f>
        <v>0</v>
      </c>
      <c r="Z343" s="179">
        <f>IF($C343=$D$2,'FLETES (#) MAYO'!Z343*Z$2,IF($C343=$D$3,'FLETES (#) MAYO'!Z343*Z$3,IF($C343=$D$4,'FLETES (#) MAYO'!Z343*Z$4,IF($C343=$D$5,'FLETES (#) MAYO'!Z343*Z$5,0))))</f>
        <v>0</v>
      </c>
      <c r="AA343" s="179">
        <f>IF($C343=$D$2,'FLETES (#) MAYO'!AA343*AA$2,IF($C343=$D$3,'FLETES (#) MAYO'!AA343*AA$3,IF($C343=$D$4,'FLETES (#) MAYO'!AA343*AA$4,IF($C343=$D$5,'FLETES (#) MAYO'!AA343*AA$5,0))))</f>
        <v>0</v>
      </c>
      <c r="AB343" s="179">
        <f>IF($C343=$D$2,'FLETES (#) MAYO'!AB343*AB$2,IF($C343=$D$3,'FLETES (#) MAYO'!AB343*AB$3,IF($C343=$D$4,'FLETES (#) MAYO'!AB343*AB$4,IF($C343=$D$5,'FLETES (#) MAYO'!AB343*AB$5,0))))</f>
        <v>0</v>
      </c>
      <c r="AC343" s="179">
        <f>IF($C343=$D$2,'FLETES (#) MAYO'!AC343*AC$2,IF($C343=$D$3,'FLETES (#) MAYO'!AC343*AC$3,IF($C343=$D$4,'FLETES (#) MAYO'!AC343*AC$4,IF($C343=$D$5,'FLETES (#) MAYO'!AC343*AC$5,0))))</f>
        <v>0</v>
      </c>
      <c r="AD343" s="179">
        <f>IF($C343=$D$2,'FLETES (#) MAYO'!AD343*AD$2,IF($C343=$D$3,'FLETES (#) MAYO'!AD343*AD$3,IF($C343=$D$4,'FLETES (#) MAYO'!AD343*AD$4,IF($C343=$D$5,'FLETES (#) MAYO'!AD343*AD$5,0))))</f>
        <v>0</v>
      </c>
      <c r="AE343" s="179">
        <f>IF($C343=$D$2,'FLETES (#) MAYO'!AE343*AE$2,IF($C343=$D$3,'FLETES (#) MAYO'!AE343*AE$3,IF($C343=$D$4,'FLETES (#) MAYO'!AE343*AE$4,IF($C343=$D$5,'FLETES (#) MAYO'!AE343*AE$5,0))))</f>
        <v>0</v>
      </c>
      <c r="AF343" s="179">
        <f>IF($C343=$D$2,'FLETES (#) MAYO'!AF343*AF$2,IF($C343=$D$3,'FLETES (#) MAYO'!AF343*AF$3,IF($C343=$D$4,'FLETES (#) MAYO'!AF343*AF$4,IF($C343=$D$5,'FLETES (#) MAYO'!AF343*AF$5,0))))</f>
        <v>0</v>
      </c>
      <c r="AG343" s="179">
        <f>IF($C343=$D$2,'FLETES (#) MAYO'!AG343*AG$2,IF($C343=$D$3,'FLETES (#) MAYO'!AG343*AG$3,IF($C343=$D$4,'FLETES (#) MAYO'!AG343*AG$4,IF($C343=$D$5,'FLETES (#) MAYO'!AG343*AG$5,0))))</f>
        <v>0</v>
      </c>
      <c r="AH343" s="179">
        <f>IF($C343=$D$2,'FLETES (#) MAYO'!AH343*AH$2,IF($C343=$D$3,'FLETES (#) MAYO'!AH343*AH$3,IF($C343=$D$4,'FLETES (#) MAYO'!AH343*AH$4,IF($C343=$D$5,'FLETES (#) MAYO'!AH343*AH$5,0))))</f>
        <v>0</v>
      </c>
      <c r="AI343" s="179">
        <f>IF($C343=$D$2,'FLETES (#) MAYO'!AI343*AI$2,IF($C343=$D$3,'FLETES (#) MAYO'!AI343*AI$3,IF($C343=$D$4,'FLETES (#) MAYO'!AI343*AI$4,IF($C343=$D$5,'FLETES (#) MAYO'!AI343*AI$5,0))))</f>
        <v>0</v>
      </c>
      <c r="AJ343" s="179">
        <f>IF($C343=$D$2,'FLETES (#) MAYO'!AJ343*AJ$2,IF($C343=$D$3,'FLETES (#) MAYO'!AJ343*AJ$3,IF($C343=$D$4,'FLETES (#) MAYO'!AJ343*AJ$4,IF($C343=$D$5,'FLETES (#) MAYO'!AJ343*AJ$5,0))))</f>
        <v>0</v>
      </c>
      <c r="AK343" s="179">
        <f>IF($C343=$D$2,'FLETES (#) MAYO'!AK343*AK$2,IF($C343=$D$3,'FLETES (#) MAYO'!AK343*AK$3,IF($C343=$D$4,'FLETES (#) MAYO'!AK343*AK$4,IF($C343=$D$5,'FLETES (#) MAYO'!AK343*AK$5,0))))</f>
        <v>0</v>
      </c>
      <c r="AL343" s="179">
        <f>IF($C343=$D$2,'FLETES (#) MAYO'!AL343*AL$2,IF($C343=$D$3,'FLETES (#) MAYO'!AL343*AL$3,IF($C343=$D$4,'FLETES (#) MAYO'!AL343*AL$4,IF($C343=$D$5,'FLETES (#) MAYO'!AL343*AL$5,0))))</f>
        <v>0</v>
      </c>
      <c r="AM343" s="179">
        <f>IF($C343=$D$2,'FLETES (#) MAYO'!AM343*AM$2,IF($C343=$D$3,'FLETES (#) MAYO'!AM343*AM$3,IF($C343=$D$4,'FLETES (#) MAYO'!AM343*AM$4,IF($C343=$D$5,'FLETES (#) MAYO'!AM343*AM$5,0))))</f>
        <v>0</v>
      </c>
    </row>
    <row r="344" spans="1:39">
      <c r="A344" s="141"/>
      <c r="B344" s="165"/>
      <c r="C344" s="165"/>
      <c r="D344" s="178">
        <f t="shared" si="0"/>
        <v>0</v>
      </c>
      <c r="E344" s="179">
        <f>IF($C344=$D$2,'FLETES (#) MAYO'!E344*E$2,IF($C344=$D$3,'FLETES (#) MAYO'!E344*E$3,IF($C344=$D$4,'FLETES (#) MAYO'!E344*E$4,IF($C344=$D$5,'FLETES (#) MAYO'!E344*E$5,0))))</f>
        <v>0</v>
      </c>
      <c r="F344" s="179">
        <f>IF($C344=$D$2,'FLETES (#) MAYO'!F344*F$2,IF($C344=$D$3,'FLETES (#) MAYO'!F344*F$3,IF($C344=$D$4,'FLETES (#) MAYO'!F344*F$4,IF($C344=$D$5,'FLETES (#) MAYO'!F344*F$5,0))))</f>
        <v>0</v>
      </c>
      <c r="G344" s="179">
        <f>IF($C344=$D$2,'FLETES (#) MAYO'!G344*G$2,IF($C344=$D$3,'FLETES (#) MAYO'!G344*G$3,IF($C344=$D$4,'FLETES (#) MAYO'!G344*G$4,IF($C344=$D$5,'FLETES (#) MAYO'!G344*G$5,0))))</f>
        <v>0</v>
      </c>
      <c r="H344" s="179">
        <f>IF($C344=$D$2,'FLETES (#) MAYO'!H344*H$2,IF($C344=$D$3,'FLETES (#) MAYO'!H344*H$3,IF($C344=$D$4,'FLETES (#) MAYO'!H344*H$4,IF($C344=$D$5,'FLETES (#) MAYO'!H344*H$5,0))))</f>
        <v>0</v>
      </c>
      <c r="I344" s="179">
        <f>IF($C344=$D$2,'FLETES (#) MAYO'!I344*I$2,IF($C344=$D$3,'FLETES (#) MAYO'!I344*I$3,IF($C344=$D$4,'FLETES (#) MAYO'!I344*I$4,IF($C344=$D$5,'FLETES (#) MAYO'!I344*I$5,0))))</f>
        <v>0</v>
      </c>
      <c r="J344" s="179">
        <f>IF($C344=$D$2,'FLETES (#) MAYO'!J344*J$2,IF($C344=$D$3,'FLETES (#) MAYO'!J344*J$3,IF($C344=$D$4,'FLETES (#) MAYO'!J344*J$4,IF($C344=$D$5,'FLETES (#) MAYO'!J344*J$5,0))))</f>
        <v>0</v>
      </c>
      <c r="K344" s="179">
        <f>IF($C344=$D$2,'FLETES (#) MAYO'!K344*K$2,IF($C344=$D$3,'FLETES (#) MAYO'!K344*K$3,IF($C344=$D$4,'FLETES (#) MAYO'!K344*K$4,IF($C344=$D$5,'FLETES (#) MAYO'!K344*K$5,0))))</f>
        <v>0</v>
      </c>
      <c r="L344" s="179">
        <f>IF($C344=$D$2,'FLETES (#) MAYO'!L344*L$2,IF($C344=$D$3,'FLETES (#) MAYO'!L344*L$3,IF($C344=$D$4,'FLETES (#) MAYO'!L344*L$4,IF($C344=$D$5,'FLETES (#) MAYO'!L344*L$5,0))))</f>
        <v>0</v>
      </c>
      <c r="M344" s="179">
        <f>IF($C344=$D$2,'FLETES (#) MAYO'!M344*M$2,IF($C344=$D$3,'FLETES (#) MAYO'!M344*M$3,IF($C344=$D$4,'FLETES (#) MAYO'!M344*M$4,IF($C344=$D$5,'FLETES (#) MAYO'!M344*M$5,0))))</f>
        <v>0</v>
      </c>
      <c r="N344" s="179">
        <f>IF($C344=$D$2,'FLETES (#) MAYO'!N344*N$2,IF($C344=$D$3,'FLETES (#) MAYO'!N344*N$3,IF($C344=$D$4,'FLETES (#) MAYO'!N344*N$4,IF($C344=$D$5,'FLETES (#) MAYO'!N344*N$5,0))))</f>
        <v>0</v>
      </c>
      <c r="O344" s="179">
        <f>IF($C344=$D$2,'FLETES (#) MAYO'!O344*O$2,IF($C344=$D$3,'FLETES (#) MAYO'!O344*O$3,IF($C344=$D$4,'FLETES (#) MAYO'!O344*O$4,IF($C344=$D$5,'FLETES (#) MAYO'!O344*O$5,0))))</f>
        <v>0</v>
      </c>
      <c r="P344" s="179">
        <f>IF($C344=$D$2,'FLETES (#) MAYO'!P344*P$2,IF($C344=$D$3,'FLETES (#) MAYO'!P344*P$3,IF($C344=$D$4,'FLETES (#) MAYO'!P344*P$4,IF($C344=$D$5,'FLETES (#) MAYO'!P344*P$5,0))))</f>
        <v>0</v>
      </c>
      <c r="Q344" s="179">
        <f>IF($C344=$D$2,'FLETES (#) MAYO'!Q344*Q$2,IF($C344=$D$3,'FLETES (#) MAYO'!Q344*Q$3,IF($C344=$D$4,'FLETES (#) MAYO'!Q344*Q$4,IF($C344=$D$5,'FLETES (#) MAYO'!Q344*Q$5,0))))</f>
        <v>0</v>
      </c>
      <c r="R344" s="179">
        <f>IF($C344=$D$2,'FLETES (#) MAYO'!R344*R$2,IF($C344=$D$3,'FLETES (#) MAYO'!R344*R$3,IF($C344=$D$4,'FLETES (#) MAYO'!R344*R$4,IF($C344=$D$5,'FLETES (#) MAYO'!R344*R$5,0))))</f>
        <v>0</v>
      </c>
      <c r="S344" s="179">
        <f>IF($C344=$D$2,'FLETES (#) MAYO'!S344*S$2,IF($C344=$D$3,'FLETES (#) MAYO'!S344*S$3,IF($C344=$D$4,'FLETES (#) MAYO'!S344*S$4,IF($C344=$D$5,'FLETES (#) MAYO'!S344*S$5,0))))</f>
        <v>0</v>
      </c>
      <c r="T344" s="179">
        <f>IF($C344=$D$2,'FLETES (#) MAYO'!T344*T$2,IF($C344=$D$3,'FLETES (#) MAYO'!T344*T$3,IF($C344=$D$4,'FLETES (#) MAYO'!T344*T$4,IF($C344=$D$5,'FLETES (#) MAYO'!T344*T$5,0))))</f>
        <v>0</v>
      </c>
      <c r="U344" s="179">
        <f>IF($C344=$D$2,'FLETES (#) MAYO'!U344*U$2,IF($C344=$D$3,'FLETES (#) MAYO'!U344*U$3,IF($C344=$D$4,'FLETES (#) MAYO'!U344*U$4,IF($C344=$D$5,'FLETES (#) MAYO'!U344*U$5,0))))</f>
        <v>0</v>
      </c>
      <c r="V344" s="179">
        <f>IF($C344=$D$2,'FLETES (#) MAYO'!V344*V$2,IF($C344=$D$3,'FLETES (#) MAYO'!V344*V$3,IF($C344=$D$4,'FLETES (#) MAYO'!V344*V$4,IF($C344=$D$5,'FLETES (#) MAYO'!V344*V$5,0))))</f>
        <v>0</v>
      </c>
      <c r="W344" s="179">
        <f>IF($C344=$D$2,'FLETES (#) MAYO'!W344*W$2,IF($C344=$D$3,'FLETES (#) MAYO'!W344*W$3,IF($C344=$D$4,'FLETES (#) MAYO'!W344*W$4,IF($C344=$D$5,'FLETES (#) MAYO'!W344*W$5,0))))</f>
        <v>0</v>
      </c>
      <c r="X344" s="179">
        <f>IF($C344=$D$2,'FLETES (#) MAYO'!X344*X$2,IF($C344=$D$3,'FLETES (#) MAYO'!X344*X$3,IF($C344=$D$4,'FLETES (#) MAYO'!X344*X$4,IF($C344=$D$5,'FLETES (#) MAYO'!X344*X$5,0))))</f>
        <v>0</v>
      </c>
      <c r="Y344" s="179">
        <f>IF($C344=$D$2,'FLETES (#) MAYO'!Y344*Y$2,IF($C344=$D$3,'FLETES (#) MAYO'!Y344*Y$3,IF($C344=$D$4,'FLETES (#) MAYO'!Y344*Y$4,IF($C344=$D$5,'FLETES (#) MAYO'!Y344*Y$5,0))))</f>
        <v>0</v>
      </c>
      <c r="Z344" s="179">
        <f>IF($C344=$D$2,'FLETES (#) MAYO'!Z344*Z$2,IF($C344=$D$3,'FLETES (#) MAYO'!Z344*Z$3,IF($C344=$D$4,'FLETES (#) MAYO'!Z344*Z$4,IF($C344=$D$5,'FLETES (#) MAYO'!Z344*Z$5,0))))</f>
        <v>0</v>
      </c>
      <c r="AA344" s="179">
        <f>IF($C344=$D$2,'FLETES (#) MAYO'!AA344*AA$2,IF($C344=$D$3,'FLETES (#) MAYO'!AA344*AA$3,IF($C344=$D$4,'FLETES (#) MAYO'!AA344*AA$4,IF($C344=$D$5,'FLETES (#) MAYO'!AA344*AA$5,0))))</f>
        <v>0</v>
      </c>
      <c r="AB344" s="179">
        <f>IF($C344=$D$2,'FLETES (#) MAYO'!AB344*AB$2,IF($C344=$D$3,'FLETES (#) MAYO'!AB344*AB$3,IF($C344=$D$4,'FLETES (#) MAYO'!AB344*AB$4,IF($C344=$D$5,'FLETES (#) MAYO'!AB344*AB$5,0))))</f>
        <v>0</v>
      </c>
      <c r="AC344" s="179">
        <f>IF($C344=$D$2,'FLETES (#) MAYO'!AC344*AC$2,IF($C344=$D$3,'FLETES (#) MAYO'!AC344*AC$3,IF($C344=$D$4,'FLETES (#) MAYO'!AC344*AC$4,IF($C344=$D$5,'FLETES (#) MAYO'!AC344*AC$5,0))))</f>
        <v>0</v>
      </c>
      <c r="AD344" s="179">
        <f>IF($C344=$D$2,'FLETES (#) MAYO'!AD344*AD$2,IF($C344=$D$3,'FLETES (#) MAYO'!AD344*AD$3,IF($C344=$D$4,'FLETES (#) MAYO'!AD344*AD$4,IF($C344=$D$5,'FLETES (#) MAYO'!AD344*AD$5,0))))</f>
        <v>0</v>
      </c>
      <c r="AE344" s="179">
        <f>IF($C344=$D$2,'FLETES (#) MAYO'!AE344*AE$2,IF($C344=$D$3,'FLETES (#) MAYO'!AE344*AE$3,IF($C344=$D$4,'FLETES (#) MAYO'!AE344*AE$4,IF($C344=$D$5,'FLETES (#) MAYO'!AE344*AE$5,0))))</f>
        <v>0</v>
      </c>
      <c r="AF344" s="179">
        <f>IF($C344=$D$2,'FLETES (#) MAYO'!AF344*AF$2,IF($C344=$D$3,'FLETES (#) MAYO'!AF344*AF$3,IF($C344=$D$4,'FLETES (#) MAYO'!AF344*AF$4,IF($C344=$D$5,'FLETES (#) MAYO'!AF344*AF$5,0))))</f>
        <v>0</v>
      </c>
      <c r="AG344" s="179">
        <f>IF($C344=$D$2,'FLETES (#) MAYO'!AG344*AG$2,IF($C344=$D$3,'FLETES (#) MAYO'!AG344*AG$3,IF($C344=$D$4,'FLETES (#) MAYO'!AG344*AG$4,IF($C344=$D$5,'FLETES (#) MAYO'!AG344*AG$5,0))))</f>
        <v>0</v>
      </c>
      <c r="AH344" s="179">
        <f>IF($C344=$D$2,'FLETES (#) MAYO'!AH344*AH$2,IF($C344=$D$3,'FLETES (#) MAYO'!AH344*AH$3,IF($C344=$D$4,'FLETES (#) MAYO'!AH344*AH$4,IF($C344=$D$5,'FLETES (#) MAYO'!AH344*AH$5,0))))</f>
        <v>0</v>
      </c>
      <c r="AI344" s="179">
        <f>IF($C344=$D$2,'FLETES (#) MAYO'!AI344*AI$2,IF($C344=$D$3,'FLETES (#) MAYO'!AI344*AI$3,IF($C344=$D$4,'FLETES (#) MAYO'!AI344*AI$4,IF($C344=$D$5,'FLETES (#) MAYO'!AI344*AI$5,0))))</f>
        <v>0</v>
      </c>
      <c r="AJ344" s="179">
        <f>IF($C344=$D$2,'FLETES (#) MAYO'!AJ344*AJ$2,IF($C344=$D$3,'FLETES (#) MAYO'!AJ344*AJ$3,IF($C344=$D$4,'FLETES (#) MAYO'!AJ344*AJ$4,IF($C344=$D$5,'FLETES (#) MAYO'!AJ344*AJ$5,0))))</f>
        <v>0</v>
      </c>
      <c r="AK344" s="179">
        <f>IF($C344=$D$2,'FLETES (#) MAYO'!AK344*AK$2,IF($C344=$D$3,'FLETES (#) MAYO'!AK344*AK$3,IF($C344=$D$4,'FLETES (#) MAYO'!AK344*AK$4,IF($C344=$D$5,'FLETES (#) MAYO'!AK344*AK$5,0))))</f>
        <v>0</v>
      </c>
      <c r="AL344" s="179">
        <f>IF($C344=$D$2,'FLETES (#) MAYO'!AL344*AL$2,IF($C344=$D$3,'FLETES (#) MAYO'!AL344*AL$3,IF($C344=$D$4,'FLETES (#) MAYO'!AL344*AL$4,IF($C344=$D$5,'FLETES (#) MAYO'!AL344*AL$5,0))))</f>
        <v>0</v>
      </c>
      <c r="AM344" s="179">
        <f>IF($C344=$D$2,'FLETES (#) MAYO'!AM344*AM$2,IF($C344=$D$3,'FLETES (#) MAYO'!AM344*AM$3,IF($C344=$D$4,'FLETES (#) MAYO'!AM344*AM$4,IF($C344=$D$5,'FLETES (#) MAYO'!AM344*AM$5,0))))</f>
        <v>0</v>
      </c>
    </row>
    <row r="345" spans="1:39">
      <c r="A345" s="141"/>
      <c r="B345" s="165"/>
      <c r="C345" s="165"/>
      <c r="D345" s="178">
        <f t="shared" si="0"/>
        <v>0</v>
      </c>
      <c r="E345" s="179">
        <f>IF($C345=$D$2,'FLETES (#) MAYO'!E345*E$2,IF($C345=$D$3,'FLETES (#) MAYO'!E345*E$3,IF($C345=$D$4,'FLETES (#) MAYO'!E345*E$4,IF($C345=$D$5,'FLETES (#) MAYO'!E345*E$5,0))))</f>
        <v>0</v>
      </c>
      <c r="F345" s="179">
        <f>IF($C345=$D$2,'FLETES (#) MAYO'!F345*F$2,IF($C345=$D$3,'FLETES (#) MAYO'!F345*F$3,IF($C345=$D$4,'FLETES (#) MAYO'!F345*F$4,IF($C345=$D$5,'FLETES (#) MAYO'!F345*F$5,0))))</f>
        <v>0</v>
      </c>
      <c r="G345" s="179">
        <f>IF($C345=$D$2,'FLETES (#) MAYO'!G345*G$2,IF($C345=$D$3,'FLETES (#) MAYO'!G345*G$3,IF($C345=$D$4,'FLETES (#) MAYO'!G345*G$4,IF($C345=$D$5,'FLETES (#) MAYO'!G345*G$5,0))))</f>
        <v>0</v>
      </c>
      <c r="H345" s="179">
        <f>IF($C345=$D$2,'FLETES (#) MAYO'!H345*H$2,IF($C345=$D$3,'FLETES (#) MAYO'!H345*H$3,IF($C345=$D$4,'FLETES (#) MAYO'!H345*H$4,IF($C345=$D$5,'FLETES (#) MAYO'!H345*H$5,0))))</f>
        <v>0</v>
      </c>
      <c r="I345" s="179">
        <f>IF($C345=$D$2,'FLETES (#) MAYO'!I345*I$2,IF($C345=$D$3,'FLETES (#) MAYO'!I345*I$3,IF($C345=$D$4,'FLETES (#) MAYO'!I345*I$4,IF($C345=$D$5,'FLETES (#) MAYO'!I345*I$5,0))))</f>
        <v>0</v>
      </c>
      <c r="J345" s="179">
        <f>IF($C345=$D$2,'FLETES (#) MAYO'!J345*J$2,IF($C345=$D$3,'FLETES (#) MAYO'!J345*J$3,IF($C345=$D$4,'FLETES (#) MAYO'!J345*J$4,IF($C345=$D$5,'FLETES (#) MAYO'!J345*J$5,0))))</f>
        <v>0</v>
      </c>
      <c r="K345" s="179">
        <f>IF($C345=$D$2,'FLETES (#) MAYO'!K345*K$2,IF($C345=$D$3,'FLETES (#) MAYO'!K345*K$3,IF($C345=$D$4,'FLETES (#) MAYO'!K345*K$4,IF($C345=$D$5,'FLETES (#) MAYO'!K345*K$5,0))))</f>
        <v>0</v>
      </c>
      <c r="L345" s="179">
        <f>IF($C345=$D$2,'FLETES (#) MAYO'!L345*L$2,IF($C345=$D$3,'FLETES (#) MAYO'!L345*L$3,IF($C345=$D$4,'FLETES (#) MAYO'!L345*L$4,IF($C345=$D$5,'FLETES (#) MAYO'!L345*L$5,0))))</f>
        <v>0</v>
      </c>
      <c r="M345" s="179">
        <f>IF($C345=$D$2,'FLETES (#) MAYO'!M345*M$2,IF($C345=$D$3,'FLETES (#) MAYO'!M345*M$3,IF($C345=$D$4,'FLETES (#) MAYO'!M345*M$4,IF($C345=$D$5,'FLETES (#) MAYO'!M345*M$5,0))))</f>
        <v>0</v>
      </c>
      <c r="N345" s="179">
        <f>IF($C345=$D$2,'FLETES (#) MAYO'!N345*N$2,IF($C345=$D$3,'FLETES (#) MAYO'!N345*N$3,IF($C345=$D$4,'FLETES (#) MAYO'!N345*N$4,IF($C345=$D$5,'FLETES (#) MAYO'!N345*N$5,0))))</f>
        <v>0</v>
      </c>
      <c r="O345" s="179">
        <f>IF($C345=$D$2,'FLETES (#) MAYO'!O345*O$2,IF($C345=$D$3,'FLETES (#) MAYO'!O345*O$3,IF($C345=$D$4,'FLETES (#) MAYO'!O345*O$4,IF($C345=$D$5,'FLETES (#) MAYO'!O345*O$5,0))))</f>
        <v>0</v>
      </c>
      <c r="P345" s="179">
        <f>IF($C345=$D$2,'FLETES (#) MAYO'!P345*P$2,IF($C345=$D$3,'FLETES (#) MAYO'!P345*P$3,IF($C345=$D$4,'FLETES (#) MAYO'!P345*P$4,IF($C345=$D$5,'FLETES (#) MAYO'!P345*P$5,0))))</f>
        <v>0</v>
      </c>
      <c r="Q345" s="179">
        <f>IF($C345=$D$2,'FLETES (#) MAYO'!Q345*Q$2,IF($C345=$D$3,'FLETES (#) MAYO'!Q345*Q$3,IF($C345=$D$4,'FLETES (#) MAYO'!Q345*Q$4,IF($C345=$D$5,'FLETES (#) MAYO'!Q345*Q$5,0))))</f>
        <v>0</v>
      </c>
      <c r="R345" s="179">
        <f>IF($C345=$D$2,'FLETES (#) MAYO'!R345*R$2,IF($C345=$D$3,'FLETES (#) MAYO'!R345*R$3,IF($C345=$D$4,'FLETES (#) MAYO'!R345*R$4,IF($C345=$D$5,'FLETES (#) MAYO'!R345*R$5,0))))</f>
        <v>0</v>
      </c>
      <c r="S345" s="179">
        <f>IF($C345=$D$2,'FLETES (#) MAYO'!S345*S$2,IF($C345=$D$3,'FLETES (#) MAYO'!S345*S$3,IF($C345=$D$4,'FLETES (#) MAYO'!S345*S$4,IF($C345=$D$5,'FLETES (#) MAYO'!S345*S$5,0))))</f>
        <v>0</v>
      </c>
      <c r="T345" s="179">
        <f>IF($C345=$D$2,'FLETES (#) MAYO'!T345*T$2,IF($C345=$D$3,'FLETES (#) MAYO'!T345*T$3,IF($C345=$D$4,'FLETES (#) MAYO'!T345*T$4,IF($C345=$D$5,'FLETES (#) MAYO'!T345*T$5,0))))</f>
        <v>0</v>
      </c>
      <c r="U345" s="179">
        <f>IF($C345=$D$2,'FLETES (#) MAYO'!U345*U$2,IF($C345=$D$3,'FLETES (#) MAYO'!U345*U$3,IF($C345=$D$4,'FLETES (#) MAYO'!U345*U$4,IF($C345=$D$5,'FLETES (#) MAYO'!U345*U$5,0))))</f>
        <v>0</v>
      </c>
      <c r="V345" s="179">
        <f>IF($C345=$D$2,'FLETES (#) MAYO'!V345*V$2,IF($C345=$D$3,'FLETES (#) MAYO'!V345*V$3,IF($C345=$D$4,'FLETES (#) MAYO'!V345*V$4,IF($C345=$D$5,'FLETES (#) MAYO'!V345*V$5,0))))</f>
        <v>0</v>
      </c>
      <c r="W345" s="179">
        <f>IF($C345=$D$2,'FLETES (#) MAYO'!W345*W$2,IF($C345=$D$3,'FLETES (#) MAYO'!W345*W$3,IF($C345=$D$4,'FLETES (#) MAYO'!W345*W$4,IF($C345=$D$5,'FLETES (#) MAYO'!W345*W$5,0))))</f>
        <v>0</v>
      </c>
      <c r="X345" s="179">
        <f>IF($C345=$D$2,'FLETES (#) MAYO'!X345*X$2,IF($C345=$D$3,'FLETES (#) MAYO'!X345*X$3,IF($C345=$D$4,'FLETES (#) MAYO'!X345*X$4,IF($C345=$D$5,'FLETES (#) MAYO'!X345*X$5,0))))</f>
        <v>0</v>
      </c>
      <c r="Y345" s="179">
        <f>IF($C345=$D$2,'FLETES (#) MAYO'!Y345*Y$2,IF($C345=$D$3,'FLETES (#) MAYO'!Y345*Y$3,IF($C345=$D$4,'FLETES (#) MAYO'!Y345*Y$4,IF($C345=$D$5,'FLETES (#) MAYO'!Y345*Y$5,0))))</f>
        <v>0</v>
      </c>
      <c r="Z345" s="179">
        <f>IF($C345=$D$2,'FLETES (#) MAYO'!Z345*Z$2,IF($C345=$D$3,'FLETES (#) MAYO'!Z345*Z$3,IF($C345=$D$4,'FLETES (#) MAYO'!Z345*Z$4,IF($C345=$D$5,'FLETES (#) MAYO'!Z345*Z$5,0))))</f>
        <v>0</v>
      </c>
      <c r="AA345" s="179">
        <f>IF($C345=$D$2,'FLETES (#) MAYO'!AA345*AA$2,IF($C345=$D$3,'FLETES (#) MAYO'!AA345*AA$3,IF($C345=$D$4,'FLETES (#) MAYO'!AA345*AA$4,IF($C345=$D$5,'FLETES (#) MAYO'!AA345*AA$5,0))))</f>
        <v>0</v>
      </c>
      <c r="AB345" s="179">
        <f>IF($C345=$D$2,'FLETES (#) MAYO'!AB345*AB$2,IF($C345=$D$3,'FLETES (#) MAYO'!AB345*AB$3,IF($C345=$D$4,'FLETES (#) MAYO'!AB345*AB$4,IF($C345=$D$5,'FLETES (#) MAYO'!AB345*AB$5,0))))</f>
        <v>0</v>
      </c>
      <c r="AC345" s="179">
        <f>IF($C345=$D$2,'FLETES (#) MAYO'!AC345*AC$2,IF($C345=$D$3,'FLETES (#) MAYO'!AC345*AC$3,IF($C345=$D$4,'FLETES (#) MAYO'!AC345*AC$4,IF($C345=$D$5,'FLETES (#) MAYO'!AC345*AC$5,0))))</f>
        <v>0</v>
      </c>
      <c r="AD345" s="179">
        <f>IF($C345=$D$2,'FLETES (#) MAYO'!AD345*AD$2,IF($C345=$D$3,'FLETES (#) MAYO'!AD345*AD$3,IF($C345=$D$4,'FLETES (#) MAYO'!AD345*AD$4,IF($C345=$D$5,'FLETES (#) MAYO'!AD345*AD$5,0))))</f>
        <v>0</v>
      </c>
      <c r="AE345" s="179">
        <f>IF($C345=$D$2,'FLETES (#) MAYO'!AE345*AE$2,IF($C345=$D$3,'FLETES (#) MAYO'!AE345*AE$3,IF($C345=$D$4,'FLETES (#) MAYO'!AE345*AE$4,IF($C345=$D$5,'FLETES (#) MAYO'!AE345*AE$5,0))))</f>
        <v>0</v>
      </c>
      <c r="AF345" s="179">
        <f>IF($C345=$D$2,'FLETES (#) MAYO'!AF345*AF$2,IF($C345=$D$3,'FLETES (#) MAYO'!AF345*AF$3,IF($C345=$D$4,'FLETES (#) MAYO'!AF345*AF$4,IF($C345=$D$5,'FLETES (#) MAYO'!AF345*AF$5,0))))</f>
        <v>0</v>
      </c>
      <c r="AG345" s="179">
        <f>IF($C345=$D$2,'FLETES (#) MAYO'!AG345*AG$2,IF($C345=$D$3,'FLETES (#) MAYO'!AG345*AG$3,IF($C345=$D$4,'FLETES (#) MAYO'!AG345*AG$4,IF($C345=$D$5,'FLETES (#) MAYO'!AG345*AG$5,0))))</f>
        <v>0</v>
      </c>
      <c r="AH345" s="179">
        <f>IF($C345=$D$2,'FLETES (#) MAYO'!AH345*AH$2,IF($C345=$D$3,'FLETES (#) MAYO'!AH345*AH$3,IF($C345=$D$4,'FLETES (#) MAYO'!AH345*AH$4,IF($C345=$D$5,'FLETES (#) MAYO'!AH345*AH$5,0))))</f>
        <v>0</v>
      </c>
      <c r="AI345" s="179">
        <f>IF($C345=$D$2,'FLETES (#) MAYO'!AI345*AI$2,IF($C345=$D$3,'FLETES (#) MAYO'!AI345*AI$3,IF($C345=$D$4,'FLETES (#) MAYO'!AI345*AI$4,IF($C345=$D$5,'FLETES (#) MAYO'!AI345*AI$5,0))))</f>
        <v>0</v>
      </c>
      <c r="AJ345" s="179">
        <f>IF($C345=$D$2,'FLETES (#) MAYO'!AJ345*AJ$2,IF($C345=$D$3,'FLETES (#) MAYO'!AJ345*AJ$3,IF($C345=$D$4,'FLETES (#) MAYO'!AJ345*AJ$4,IF($C345=$D$5,'FLETES (#) MAYO'!AJ345*AJ$5,0))))</f>
        <v>0</v>
      </c>
      <c r="AK345" s="179">
        <f>IF($C345=$D$2,'FLETES (#) MAYO'!AK345*AK$2,IF($C345=$D$3,'FLETES (#) MAYO'!AK345*AK$3,IF($C345=$D$4,'FLETES (#) MAYO'!AK345*AK$4,IF($C345=$D$5,'FLETES (#) MAYO'!AK345*AK$5,0))))</f>
        <v>0</v>
      </c>
      <c r="AL345" s="179">
        <f>IF($C345=$D$2,'FLETES (#) MAYO'!AL345*AL$2,IF($C345=$D$3,'FLETES (#) MAYO'!AL345*AL$3,IF($C345=$D$4,'FLETES (#) MAYO'!AL345*AL$4,IF($C345=$D$5,'FLETES (#) MAYO'!AL345*AL$5,0))))</f>
        <v>0</v>
      </c>
      <c r="AM345" s="179">
        <f>IF($C345=$D$2,'FLETES (#) MAYO'!AM345*AM$2,IF($C345=$D$3,'FLETES (#) MAYO'!AM345*AM$3,IF($C345=$D$4,'FLETES (#) MAYO'!AM345*AM$4,IF($C345=$D$5,'FLETES (#) MAYO'!AM345*AM$5,0))))</f>
        <v>0</v>
      </c>
    </row>
    <row r="346" spans="1:39">
      <c r="A346" s="141"/>
      <c r="B346" s="165"/>
      <c r="C346" s="165"/>
      <c r="D346" s="178">
        <f t="shared" si="0"/>
        <v>0</v>
      </c>
      <c r="E346" s="179">
        <f>IF($C346=$D$2,'FLETES (#) MAYO'!E346*E$2,IF($C346=$D$3,'FLETES (#) MAYO'!E346*E$3,IF($C346=$D$4,'FLETES (#) MAYO'!E346*E$4,IF($C346=$D$5,'FLETES (#) MAYO'!E346*E$5,0))))</f>
        <v>0</v>
      </c>
      <c r="F346" s="179">
        <f>IF($C346=$D$2,'FLETES (#) MAYO'!F346*F$2,IF($C346=$D$3,'FLETES (#) MAYO'!F346*F$3,IF($C346=$D$4,'FLETES (#) MAYO'!F346*F$4,IF($C346=$D$5,'FLETES (#) MAYO'!F346*F$5,0))))</f>
        <v>0</v>
      </c>
      <c r="G346" s="179">
        <f>IF($C346=$D$2,'FLETES (#) MAYO'!G346*G$2,IF($C346=$D$3,'FLETES (#) MAYO'!G346*G$3,IF($C346=$D$4,'FLETES (#) MAYO'!G346*G$4,IF($C346=$D$5,'FLETES (#) MAYO'!G346*G$5,0))))</f>
        <v>0</v>
      </c>
      <c r="H346" s="179">
        <f>IF($C346=$D$2,'FLETES (#) MAYO'!H346*H$2,IF($C346=$D$3,'FLETES (#) MAYO'!H346*H$3,IF($C346=$D$4,'FLETES (#) MAYO'!H346*H$4,IF($C346=$D$5,'FLETES (#) MAYO'!H346*H$5,0))))</f>
        <v>0</v>
      </c>
      <c r="I346" s="179">
        <f>IF($C346=$D$2,'FLETES (#) MAYO'!I346*I$2,IF($C346=$D$3,'FLETES (#) MAYO'!I346*I$3,IF($C346=$D$4,'FLETES (#) MAYO'!I346*I$4,IF($C346=$D$5,'FLETES (#) MAYO'!I346*I$5,0))))</f>
        <v>0</v>
      </c>
      <c r="J346" s="179">
        <f>IF($C346=$D$2,'FLETES (#) MAYO'!J346*J$2,IF($C346=$D$3,'FLETES (#) MAYO'!J346*J$3,IF($C346=$D$4,'FLETES (#) MAYO'!J346*J$4,IF($C346=$D$5,'FLETES (#) MAYO'!J346*J$5,0))))</f>
        <v>0</v>
      </c>
      <c r="K346" s="179">
        <f>IF($C346=$D$2,'FLETES (#) MAYO'!K346*K$2,IF($C346=$D$3,'FLETES (#) MAYO'!K346*K$3,IF($C346=$D$4,'FLETES (#) MAYO'!K346*K$4,IF($C346=$D$5,'FLETES (#) MAYO'!K346*K$5,0))))</f>
        <v>0</v>
      </c>
      <c r="L346" s="179">
        <f>IF($C346=$D$2,'FLETES (#) MAYO'!L346*L$2,IF($C346=$D$3,'FLETES (#) MAYO'!L346*L$3,IF($C346=$D$4,'FLETES (#) MAYO'!L346*L$4,IF($C346=$D$5,'FLETES (#) MAYO'!L346*L$5,0))))</f>
        <v>0</v>
      </c>
      <c r="M346" s="179">
        <f>IF($C346=$D$2,'FLETES (#) MAYO'!M346*M$2,IF($C346=$D$3,'FLETES (#) MAYO'!M346*M$3,IF($C346=$D$4,'FLETES (#) MAYO'!M346*M$4,IF($C346=$D$5,'FLETES (#) MAYO'!M346*M$5,0))))</f>
        <v>0</v>
      </c>
      <c r="N346" s="179">
        <f>IF($C346=$D$2,'FLETES (#) MAYO'!N346*N$2,IF($C346=$D$3,'FLETES (#) MAYO'!N346*N$3,IF($C346=$D$4,'FLETES (#) MAYO'!N346*N$4,IF($C346=$D$5,'FLETES (#) MAYO'!N346*N$5,0))))</f>
        <v>0</v>
      </c>
      <c r="O346" s="179">
        <f>IF($C346=$D$2,'FLETES (#) MAYO'!O346*O$2,IF($C346=$D$3,'FLETES (#) MAYO'!O346*O$3,IF($C346=$D$4,'FLETES (#) MAYO'!O346*O$4,IF($C346=$D$5,'FLETES (#) MAYO'!O346*O$5,0))))</f>
        <v>0</v>
      </c>
      <c r="P346" s="179">
        <f>IF($C346=$D$2,'FLETES (#) MAYO'!P346*P$2,IF($C346=$D$3,'FLETES (#) MAYO'!P346*P$3,IF($C346=$D$4,'FLETES (#) MAYO'!P346*P$4,IF($C346=$D$5,'FLETES (#) MAYO'!P346*P$5,0))))</f>
        <v>0</v>
      </c>
      <c r="Q346" s="179">
        <f>IF($C346=$D$2,'FLETES (#) MAYO'!Q346*Q$2,IF($C346=$D$3,'FLETES (#) MAYO'!Q346*Q$3,IF($C346=$D$4,'FLETES (#) MAYO'!Q346*Q$4,IF($C346=$D$5,'FLETES (#) MAYO'!Q346*Q$5,0))))</f>
        <v>0</v>
      </c>
      <c r="R346" s="179">
        <f>IF($C346=$D$2,'FLETES (#) MAYO'!R346*R$2,IF($C346=$D$3,'FLETES (#) MAYO'!R346*R$3,IF($C346=$D$4,'FLETES (#) MAYO'!R346*R$4,IF($C346=$D$5,'FLETES (#) MAYO'!R346*R$5,0))))</f>
        <v>0</v>
      </c>
      <c r="S346" s="179">
        <f>IF($C346=$D$2,'FLETES (#) MAYO'!S346*S$2,IF($C346=$D$3,'FLETES (#) MAYO'!S346*S$3,IF($C346=$D$4,'FLETES (#) MAYO'!S346*S$4,IF($C346=$D$5,'FLETES (#) MAYO'!S346*S$5,0))))</f>
        <v>0</v>
      </c>
      <c r="T346" s="179">
        <f>IF($C346=$D$2,'FLETES (#) MAYO'!T346*T$2,IF($C346=$D$3,'FLETES (#) MAYO'!T346*T$3,IF($C346=$D$4,'FLETES (#) MAYO'!T346*T$4,IF($C346=$D$5,'FLETES (#) MAYO'!T346*T$5,0))))</f>
        <v>0</v>
      </c>
      <c r="U346" s="179">
        <f>IF($C346=$D$2,'FLETES (#) MAYO'!U346*U$2,IF($C346=$D$3,'FLETES (#) MAYO'!U346*U$3,IF($C346=$D$4,'FLETES (#) MAYO'!U346*U$4,IF($C346=$D$5,'FLETES (#) MAYO'!U346*U$5,0))))</f>
        <v>0</v>
      </c>
      <c r="V346" s="179">
        <f>IF($C346=$D$2,'FLETES (#) MAYO'!V346*V$2,IF($C346=$D$3,'FLETES (#) MAYO'!V346*V$3,IF($C346=$D$4,'FLETES (#) MAYO'!V346*V$4,IF($C346=$D$5,'FLETES (#) MAYO'!V346*V$5,0))))</f>
        <v>0</v>
      </c>
      <c r="W346" s="179">
        <f>IF($C346=$D$2,'FLETES (#) MAYO'!W346*W$2,IF($C346=$D$3,'FLETES (#) MAYO'!W346*W$3,IF($C346=$D$4,'FLETES (#) MAYO'!W346*W$4,IF($C346=$D$5,'FLETES (#) MAYO'!W346*W$5,0))))</f>
        <v>0</v>
      </c>
      <c r="X346" s="179">
        <f>IF($C346=$D$2,'FLETES (#) MAYO'!X346*X$2,IF($C346=$D$3,'FLETES (#) MAYO'!X346*X$3,IF($C346=$D$4,'FLETES (#) MAYO'!X346*X$4,IF($C346=$D$5,'FLETES (#) MAYO'!X346*X$5,0))))</f>
        <v>0</v>
      </c>
      <c r="Y346" s="179">
        <f>IF($C346=$D$2,'FLETES (#) MAYO'!Y346*Y$2,IF($C346=$D$3,'FLETES (#) MAYO'!Y346*Y$3,IF($C346=$D$4,'FLETES (#) MAYO'!Y346*Y$4,IF($C346=$D$5,'FLETES (#) MAYO'!Y346*Y$5,0))))</f>
        <v>0</v>
      </c>
      <c r="Z346" s="179">
        <f>IF($C346=$D$2,'FLETES (#) MAYO'!Z346*Z$2,IF($C346=$D$3,'FLETES (#) MAYO'!Z346*Z$3,IF($C346=$D$4,'FLETES (#) MAYO'!Z346*Z$4,IF($C346=$D$5,'FLETES (#) MAYO'!Z346*Z$5,0))))</f>
        <v>0</v>
      </c>
      <c r="AA346" s="179">
        <f>IF($C346=$D$2,'FLETES (#) MAYO'!AA346*AA$2,IF($C346=$D$3,'FLETES (#) MAYO'!AA346*AA$3,IF($C346=$D$4,'FLETES (#) MAYO'!AA346*AA$4,IF($C346=$D$5,'FLETES (#) MAYO'!AA346*AA$5,0))))</f>
        <v>0</v>
      </c>
      <c r="AB346" s="179">
        <f>IF($C346=$D$2,'FLETES (#) MAYO'!AB346*AB$2,IF($C346=$D$3,'FLETES (#) MAYO'!AB346*AB$3,IF($C346=$D$4,'FLETES (#) MAYO'!AB346*AB$4,IF($C346=$D$5,'FLETES (#) MAYO'!AB346*AB$5,0))))</f>
        <v>0</v>
      </c>
      <c r="AC346" s="179">
        <f>IF($C346=$D$2,'FLETES (#) MAYO'!AC346*AC$2,IF($C346=$D$3,'FLETES (#) MAYO'!AC346*AC$3,IF($C346=$D$4,'FLETES (#) MAYO'!AC346*AC$4,IF($C346=$D$5,'FLETES (#) MAYO'!AC346*AC$5,0))))</f>
        <v>0</v>
      </c>
      <c r="AD346" s="179">
        <f>IF($C346=$D$2,'FLETES (#) MAYO'!AD346*AD$2,IF($C346=$D$3,'FLETES (#) MAYO'!AD346*AD$3,IF($C346=$D$4,'FLETES (#) MAYO'!AD346*AD$4,IF($C346=$D$5,'FLETES (#) MAYO'!AD346*AD$5,0))))</f>
        <v>0</v>
      </c>
      <c r="AE346" s="179">
        <f>IF($C346=$D$2,'FLETES (#) MAYO'!AE346*AE$2,IF($C346=$D$3,'FLETES (#) MAYO'!AE346*AE$3,IF($C346=$D$4,'FLETES (#) MAYO'!AE346*AE$4,IF($C346=$D$5,'FLETES (#) MAYO'!AE346*AE$5,0))))</f>
        <v>0</v>
      </c>
      <c r="AF346" s="179">
        <f>IF($C346=$D$2,'FLETES (#) MAYO'!AF346*AF$2,IF($C346=$D$3,'FLETES (#) MAYO'!AF346*AF$3,IF($C346=$D$4,'FLETES (#) MAYO'!AF346*AF$4,IF($C346=$D$5,'FLETES (#) MAYO'!AF346*AF$5,0))))</f>
        <v>0</v>
      </c>
      <c r="AG346" s="179">
        <f>IF($C346=$D$2,'FLETES (#) MAYO'!AG346*AG$2,IF($C346=$D$3,'FLETES (#) MAYO'!AG346*AG$3,IF($C346=$D$4,'FLETES (#) MAYO'!AG346*AG$4,IF($C346=$D$5,'FLETES (#) MAYO'!AG346*AG$5,0))))</f>
        <v>0</v>
      </c>
      <c r="AH346" s="179">
        <f>IF($C346=$D$2,'FLETES (#) MAYO'!AH346*AH$2,IF($C346=$D$3,'FLETES (#) MAYO'!AH346*AH$3,IF($C346=$D$4,'FLETES (#) MAYO'!AH346*AH$4,IF($C346=$D$5,'FLETES (#) MAYO'!AH346*AH$5,0))))</f>
        <v>0</v>
      </c>
      <c r="AI346" s="179">
        <f>IF($C346=$D$2,'FLETES (#) MAYO'!AI346*AI$2,IF($C346=$D$3,'FLETES (#) MAYO'!AI346*AI$3,IF($C346=$D$4,'FLETES (#) MAYO'!AI346*AI$4,IF($C346=$D$5,'FLETES (#) MAYO'!AI346*AI$5,0))))</f>
        <v>0</v>
      </c>
      <c r="AJ346" s="179">
        <f>IF($C346=$D$2,'FLETES (#) MAYO'!AJ346*AJ$2,IF($C346=$D$3,'FLETES (#) MAYO'!AJ346*AJ$3,IF($C346=$D$4,'FLETES (#) MAYO'!AJ346*AJ$4,IF($C346=$D$5,'FLETES (#) MAYO'!AJ346*AJ$5,0))))</f>
        <v>0</v>
      </c>
      <c r="AK346" s="179">
        <f>IF($C346=$D$2,'FLETES (#) MAYO'!AK346*AK$2,IF($C346=$D$3,'FLETES (#) MAYO'!AK346*AK$3,IF($C346=$D$4,'FLETES (#) MAYO'!AK346*AK$4,IF($C346=$D$5,'FLETES (#) MAYO'!AK346*AK$5,0))))</f>
        <v>0</v>
      </c>
      <c r="AL346" s="179">
        <f>IF($C346=$D$2,'FLETES (#) MAYO'!AL346*AL$2,IF($C346=$D$3,'FLETES (#) MAYO'!AL346*AL$3,IF($C346=$D$4,'FLETES (#) MAYO'!AL346*AL$4,IF($C346=$D$5,'FLETES (#) MAYO'!AL346*AL$5,0))))</f>
        <v>0</v>
      </c>
      <c r="AM346" s="179">
        <f>IF($C346=$D$2,'FLETES (#) MAYO'!AM346*AM$2,IF($C346=$D$3,'FLETES (#) MAYO'!AM346*AM$3,IF($C346=$D$4,'FLETES (#) MAYO'!AM346*AM$4,IF($C346=$D$5,'FLETES (#) MAYO'!AM346*AM$5,0))))</f>
        <v>0</v>
      </c>
    </row>
    <row r="347" spans="1:39">
      <c r="A347" s="141"/>
      <c r="B347" s="165"/>
      <c r="C347" s="165"/>
      <c r="D347" s="178">
        <f t="shared" si="0"/>
        <v>0</v>
      </c>
      <c r="E347" s="179">
        <f>IF($C347=$D$2,'FLETES (#) MAYO'!E347*E$2,IF($C347=$D$3,'FLETES (#) MAYO'!E347*E$3,IF($C347=$D$4,'FLETES (#) MAYO'!E347*E$4,IF($C347=$D$5,'FLETES (#) MAYO'!E347*E$5,0))))</f>
        <v>0</v>
      </c>
      <c r="F347" s="179">
        <f>IF($C347=$D$2,'FLETES (#) MAYO'!F347*F$2,IF($C347=$D$3,'FLETES (#) MAYO'!F347*F$3,IF($C347=$D$4,'FLETES (#) MAYO'!F347*F$4,IF($C347=$D$5,'FLETES (#) MAYO'!F347*F$5,0))))</f>
        <v>0</v>
      </c>
      <c r="G347" s="179">
        <f>IF($C347=$D$2,'FLETES (#) MAYO'!G347*G$2,IF($C347=$D$3,'FLETES (#) MAYO'!G347*G$3,IF($C347=$D$4,'FLETES (#) MAYO'!G347*G$4,IF($C347=$D$5,'FLETES (#) MAYO'!G347*G$5,0))))</f>
        <v>0</v>
      </c>
      <c r="H347" s="179">
        <f>IF($C347=$D$2,'FLETES (#) MAYO'!H347*H$2,IF($C347=$D$3,'FLETES (#) MAYO'!H347*H$3,IF($C347=$D$4,'FLETES (#) MAYO'!H347*H$4,IF($C347=$D$5,'FLETES (#) MAYO'!H347*H$5,0))))</f>
        <v>0</v>
      </c>
      <c r="I347" s="179">
        <f>IF($C347=$D$2,'FLETES (#) MAYO'!I347*I$2,IF($C347=$D$3,'FLETES (#) MAYO'!I347*I$3,IF($C347=$D$4,'FLETES (#) MAYO'!I347*I$4,IF($C347=$D$5,'FLETES (#) MAYO'!I347*I$5,0))))</f>
        <v>0</v>
      </c>
      <c r="J347" s="179">
        <f>IF($C347=$D$2,'FLETES (#) MAYO'!J347*J$2,IF($C347=$D$3,'FLETES (#) MAYO'!J347*J$3,IF($C347=$D$4,'FLETES (#) MAYO'!J347*J$4,IF($C347=$D$5,'FLETES (#) MAYO'!J347*J$5,0))))</f>
        <v>0</v>
      </c>
      <c r="K347" s="179">
        <f>IF($C347=$D$2,'FLETES (#) MAYO'!K347*K$2,IF($C347=$D$3,'FLETES (#) MAYO'!K347*K$3,IF($C347=$D$4,'FLETES (#) MAYO'!K347*K$4,IF($C347=$D$5,'FLETES (#) MAYO'!K347*K$5,0))))</f>
        <v>0</v>
      </c>
      <c r="L347" s="179">
        <f>IF($C347=$D$2,'FLETES (#) MAYO'!L347*L$2,IF($C347=$D$3,'FLETES (#) MAYO'!L347*L$3,IF($C347=$D$4,'FLETES (#) MAYO'!L347*L$4,IF($C347=$D$5,'FLETES (#) MAYO'!L347*L$5,0))))</f>
        <v>0</v>
      </c>
      <c r="M347" s="179">
        <f>IF($C347=$D$2,'FLETES (#) MAYO'!M347*M$2,IF($C347=$D$3,'FLETES (#) MAYO'!M347*M$3,IF($C347=$D$4,'FLETES (#) MAYO'!M347*M$4,IF($C347=$D$5,'FLETES (#) MAYO'!M347*M$5,0))))</f>
        <v>0</v>
      </c>
      <c r="N347" s="179">
        <f>IF($C347=$D$2,'FLETES (#) MAYO'!N347*N$2,IF($C347=$D$3,'FLETES (#) MAYO'!N347*N$3,IF($C347=$D$4,'FLETES (#) MAYO'!N347*N$4,IF($C347=$D$5,'FLETES (#) MAYO'!N347*N$5,0))))</f>
        <v>0</v>
      </c>
      <c r="O347" s="179">
        <f>IF($C347=$D$2,'FLETES (#) MAYO'!O347*O$2,IF($C347=$D$3,'FLETES (#) MAYO'!O347*O$3,IF($C347=$D$4,'FLETES (#) MAYO'!O347*O$4,IF($C347=$D$5,'FLETES (#) MAYO'!O347*O$5,0))))</f>
        <v>0</v>
      </c>
      <c r="P347" s="179">
        <f>IF($C347=$D$2,'FLETES (#) MAYO'!P347*P$2,IF($C347=$D$3,'FLETES (#) MAYO'!P347*P$3,IF($C347=$D$4,'FLETES (#) MAYO'!P347*P$4,IF($C347=$D$5,'FLETES (#) MAYO'!P347*P$5,0))))</f>
        <v>0</v>
      </c>
      <c r="Q347" s="179">
        <f>IF($C347=$D$2,'FLETES (#) MAYO'!Q347*Q$2,IF($C347=$D$3,'FLETES (#) MAYO'!Q347*Q$3,IF($C347=$D$4,'FLETES (#) MAYO'!Q347*Q$4,IF($C347=$D$5,'FLETES (#) MAYO'!Q347*Q$5,0))))</f>
        <v>0</v>
      </c>
      <c r="R347" s="179">
        <f>IF($C347=$D$2,'FLETES (#) MAYO'!R347*R$2,IF($C347=$D$3,'FLETES (#) MAYO'!R347*R$3,IF($C347=$D$4,'FLETES (#) MAYO'!R347*R$4,IF($C347=$D$5,'FLETES (#) MAYO'!R347*R$5,0))))</f>
        <v>0</v>
      </c>
      <c r="S347" s="179">
        <f>IF($C347=$D$2,'FLETES (#) MAYO'!S347*S$2,IF($C347=$D$3,'FLETES (#) MAYO'!S347*S$3,IF($C347=$D$4,'FLETES (#) MAYO'!S347*S$4,IF($C347=$D$5,'FLETES (#) MAYO'!S347*S$5,0))))</f>
        <v>0</v>
      </c>
      <c r="T347" s="179">
        <f>IF($C347=$D$2,'FLETES (#) MAYO'!T347*T$2,IF($C347=$D$3,'FLETES (#) MAYO'!T347*T$3,IF($C347=$D$4,'FLETES (#) MAYO'!T347*T$4,IF($C347=$D$5,'FLETES (#) MAYO'!T347*T$5,0))))</f>
        <v>0</v>
      </c>
      <c r="U347" s="179">
        <f>IF($C347=$D$2,'FLETES (#) MAYO'!U347*U$2,IF($C347=$D$3,'FLETES (#) MAYO'!U347*U$3,IF($C347=$D$4,'FLETES (#) MAYO'!U347*U$4,IF($C347=$D$5,'FLETES (#) MAYO'!U347*U$5,0))))</f>
        <v>0</v>
      </c>
      <c r="V347" s="179">
        <f>IF($C347=$D$2,'FLETES (#) MAYO'!V347*V$2,IF($C347=$D$3,'FLETES (#) MAYO'!V347*V$3,IF($C347=$D$4,'FLETES (#) MAYO'!V347*V$4,IF($C347=$D$5,'FLETES (#) MAYO'!V347*V$5,0))))</f>
        <v>0</v>
      </c>
      <c r="W347" s="179">
        <f>IF($C347=$D$2,'FLETES (#) MAYO'!W347*W$2,IF($C347=$D$3,'FLETES (#) MAYO'!W347*W$3,IF($C347=$D$4,'FLETES (#) MAYO'!W347*W$4,IF($C347=$D$5,'FLETES (#) MAYO'!W347*W$5,0))))</f>
        <v>0</v>
      </c>
      <c r="X347" s="179">
        <f>IF($C347=$D$2,'FLETES (#) MAYO'!X347*X$2,IF($C347=$D$3,'FLETES (#) MAYO'!X347*X$3,IF($C347=$D$4,'FLETES (#) MAYO'!X347*X$4,IF($C347=$D$5,'FLETES (#) MAYO'!X347*X$5,0))))</f>
        <v>0</v>
      </c>
      <c r="Y347" s="179">
        <f>IF($C347=$D$2,'FLETES (#) MAYO'!Y347*Y$2,IF($C347=$D$3,'FLETES (#) MAYO'!Y347*Y$3,IF($C347=$D$4,'FLETES (#) MAYO'!Y347*Y$4,IF($C347=$D$5,'FLETES (#) MAYO'!Y347*Y$5,0))))</f>
        <v>0</v>
      </c>
      <c r="Z347" s="179">
        <f>IF($C347=$D$2,'FLETES (#) MAYO'!Z347*Z$2,IF($C347=$D$3,'FLETES (#) MAYO'!Z347*Z$3,IF($C347=$D$4,'FLETES (#) MAYO'!Z347*Z$4,IF($C347=$D$5,'FLETES (#) MAYO'!Z347*Z$5,0))))</f>
        <v>0</v>
      </c>
      <c r="AA347" s="179">
        <f>IF($C347=$D$2,'FLETES (#) MAYO'!AA347*AA$2,IF($C347=$D$3,'FLETES (#) MAYO'!AA347*AA$3,IF($C347=$D$4,'FLETES (#) MAYO'!AA347*AA$4,IF($C347=$D$5,'FLETES (#) MAYO'!AA347*AA$5,0))))</f>
        <v>0</v>
      </c>
      <c r="AB347" s="179">
        <f>IF($C347=$D$2,'FLETES (#) MAYO'!AB347*AB$2,IF($C347=$D$3,'FLETES (#) MAYO'!AB347*AB$3,IF($C347=$D$4,'FLETES (#) MAYO'!AB347*AB$4,IF($C347=$D$5,'FLETES (#) MAYO'!AB347*AB$5,0))))</f>
        <v>0</v>
      </c>
      <c r="AC347" s="179">
        <f>IF($C347=$D$2,'FLETES (#) MAYO'!AC347*AC$2,IF($C347=$D$3,'FLETES (#) MAYO'!AC347*AC$3,IF($C347=$D$4,'FLETES (#) MAYO'!AC347*AC$4,IF($C347=$D$5,'FLETES (#) MAYO'!AC347*AC$5,0))))</f>
        <v>0</v>
      </c>
      <c r="AD347" s="179">
        <f>IF($C347=$D$2,'FLETES (#) MAYO'!AD347*AD$2,IF($C347=$D$3,'FLETES (#) MAYO'!AD347*AD$3,IF($C347=$D$4,'FLETES (#) MAYO'!AD347*AD$4,IF($C347=$D$5,'FLETES (#) MAYO'!AD347*AD$5,0))))</f>
        <v>0</v>
      </c>
      <c r="AE347" s="179">
        <f>IF($C347=$D$2,'FLETES (#) MAYO'!AE347*AE$2,IF($C347=$D$3,'FLETES (#) MAYO'!AE347*AE$3,IF($C347=$D$4,'FLETES (#) MAYO'!AE347*AE$4,IF($C347=$D$5,'FLETES (#) MAYO'!AE347*AE$5,0))))</f>
        <v>0</v>
      </c>
      <c r="AF347" s="179">
        <f>IF($C347=$D$2,'FLETES (#) MAYO'!AF347*AF$2,IF($C347=$D$3,'FLETES (#) MAYO'!AF347*AF$3,IF($C347=$D$4,'FLETES (#) MAYO'!AF347*AF$4,IF($C347=$D$5,'FLETES (#) MAYO'!AF347*AF$5,0))))</f>
        <v>0</v>
      </c>
      <c r="AG347" s="179">
        <f>IF($C347=$D$2,'FLETES (#) MAYO'!AG347*AG$2,IF($C347=$D$3,'FLETES (#) MAYO'!AG347*AG$3,IF($C347=$D$4,'FLETES (#) MAYO'!AG347*AG$4,IF($C347=$D$5,'FLETES (#) MAYO'!AG347*AG$5,0))))</f>
        <v>0</v>
      </c>
      <c r="AH347" s="179">
        <f>IF($C347=$D$2,'FLETES (#) MAYO'!AH347*AH$2,IF($C347=$D$3,'FLETES (#) MAYO'!AH347*AH$3,IF($C347=$D$4,'FLETES (#) MAYO'!AH347*AH$4,IF($C347=$D$5,'FLETES (#) MAYO'!AH347*AH$5,0))))</f>
        <v>0</v>
      </c>
      <c r="AI347" s="179">
        <f>IF($C347=$D$2,'FLETES (#) MAYO'!AI347*AI$2,IF($C347=$D$3,'FLETES (#) MAYO'!AI347*AI$3,IF($C347=$D$4,'FLETES (#) MAYO'!AI347*AI$4,IF($C347=$D$5,'FLETES (#) MAYO'!AI347*AI$5,0))))</f>
        <v>0</v>
      </c>
      <c r="AJ347" s="179">
        <f>IF($C347=$D$2,'FLETES (#) MAYO'!AJ347*AJ$2,IF($C347=$D$3,'FLETES (#) MAYO'!AJ347*AJ$3,IF($C347=$D$4,'FLETES (#) MAYO'!AJ347*AJ$4,IF($C347=$D$5,'FLETES (#) MAYO'!AJ347*AJ$5,0))))</f>
        <v>0</v>
      </c>
      <c r="AK347" s="179">
        <f>IF($C347=$D$2,'FLETES (#) MAYO'!AK347*AK$2,IF($C347=$D$3,'FLETES (#) MAYO'!AK347*AK$3,IF($C347=$D$4,'FLETES (#) MAYO'!AK347*AK$4,IF($C347=$D$5,'FLETES (#) MAYO'!AK347*AK$5,0))))</f>
        <v>0</v>
      </c>
      <c r="AL347" s="179">
        <f>IF($C347=$D$2,'FLETES (#) MAYO'!AL347*AL$2,IF($C347=$D$3,'FLETES (#) MAYO'!AL347*AL$3,IF($C347=$D$4,'FLETES (#) MAYO'!AL347*AL$4,IF($C347=$D$5,'FLETES (#) MAYO'!AL347*AL$5,0))))</f>
        <v>0</v>
      </c>
      <c r="AM347" s="179">
        <f>IF($C347=$D$2,'FLETES (#) MAYO'!AM347*AM$2,IF($C347=$D$3,'FLETES (#) MAYO'!AM347*AM$3,IF($C347=$D$4,'FLETES (#) MAYO'!AM347*AM$4,IF($C347=$D$5,'FLETES (#) MAYO'!AM347*AM$5,0))))</f>
        <v>0</v>
      </c>
    </row>
    <row r="348" spans="1:39">
      <c r="A348" s="141"/>
      <c r="B348" s="165"/>
      <c r="C348" s="165"/>
      <c r="D348" s="178">
        <f t="shared" si="0"/>
        <v>0</v>
      </c>
      <c r="E348" s="179">
        <f>IF($C348=$D$2,'FLETES (#) MAYO'!E348*E$2,IF($C348=$D$3,'FLETES (#) MAYO'!E348*E$3,IF($C348=$D$4,'FLETES (#) MAYO'!E348*E$4,IF($C348=$D$5,'FLETES (#) MAYO'!E348*E$5,0))))</f>
        <v>0</v>
      </c>
      <c r="F348" s="179">
        <f>IF($C348=$D$2,'FLETES (#) MAYO'!F348*F$2,IF($C348=$D$3,'FLETES (#) MAYO'!F348*F$3,IF($C348=$D$4,'FLETES (#) MAYO'!F348*F$4,IF($C348=$D$5,'FLETES (#) MAYO'!F348*F$5,0))))</f>
        <v>0</v>
      </c>
      <c r="G348" s="179">
        <f>IF($C348=$D$2,'FLETES (#) MAYO'!G348*G$2,IF($C348=$D$3,'FLETES (#) MAYO'!G348*G$3,IF($C348=$D$4,'FLETES (#) MAYO'!G348*G$4,IF($C348=$D$5,'FLETES (#) MAYO'!G348*G$5,0))))</f>
        <v>0</v>
      </c>
      <c r="H348" s="179">
        <f>IF($C348=$D$2,'FLETES (#) MAYO'!H348*H$2,IF($C348=$D$3,'FLETES (#) MAYO'!H348*H$3,IF($C348=$D$4,'FLETES (#) MAYO'!H348*H$4,IF($C348=$D$5,'FLETES (#) MAYO'!H348*H$5,0))))</f>
        <v>0</v>
      </c>
      <c r="I348" s="179">
        <f>IF($C348=$D$2,'FLETES (#) MAYO'!I348*I$2,IF($C348=$D$3,'FLETES (#) MAYO'!I348*I$3,IF($C348=$D$4,'FLETES (#) MAYO'!I348*I$4,IF($C348=$D$5,'FLETES (#) MAYO'!I348*I$5,0))))</f>
        <v>0</v>
      </c>
      <c r="J348" s="179">
        <f>IF($C348=$D$2,'FLETES (#) MAYO'!J348*J$2,IF($C348=$D$3,'FLETES (#) MAYO'!J348*J$3,IF($C348=$D$4,'FLETES (#) MAYO'!J348*J$4,IF($C348=$D$5,'FLETES (#) MAYO'!J348*J$5,0))))</f>
        <v>0</v>
      </c>
      <c r="K348" s="179">
        <f>IF($C348=$D$2,'FLETES (#) MAYO'!K348*K$2,IF($C348=$D$3,'FLETES (#) MAYO'!K348*K$3,IF($C348=$D$4,'FLETES (#) MAYO'!K348*K$4,IF($C348=$D$5,'FLETES (#) MAYO'!K348*K$5,0))))</f>
        <v>0</v>
      </c>
      <c r="L348" s="179">
        <f>IF($C348=$D$2,'FLETES (#) MAYO'!L348*L$2,IF($C348=$D$3,'FLETES (#) MAYO'!L348*L$3,IF($C348=$D$4,'FLETES (#) MAYO'!L348*L$4,IF($C348=$D$5,'FLETES (#) MAYO'!L348*L$5,0))))</f>
        <v>0</v>
      </c>
      <c r="M348" s="179">
        <f>IF($C348=$D$2,'FLETES (#) MAYO'!M348*M$2,IF($C348=$D$3,'FLETES (#) MAYO'!M348*M$3,IF($C348=$D$4,'FLETES (#) MAYO'!M348*M$4,IF($C348=$D$5,'FLETES (#) MAYO'!M348*M$5,0))))</f>
        <v>0</v>
      </c>
      <c r="N348" s="179">
        <f>IF($C348=$D$2,'FLETES (#) MAYO'!N348*N$2,IF($C348=$D$3,'FLETES (#) MAYO'!N348*N$3,IF($C348=$D$4,'FLETES (#) MAYO'!N348*N$4,IF($C348=$D$5,'FLETES (#) MAYO'!N348*N$5,0))))</f>
        <v>0</v>
      </c>
      <c r="O348" s="179">
        <f>IF($C348=$D$2,'FLETES (#) MAYO'!O348*O$2,IF($C348=$D$3,'FLETES (#) MAYO'!O348*O$3,IF($C348=$D$4,'FLETES (#) MAYO'!O348*O$4,IF($C348=$D$5,'FLETES (#) MAYO'!O348*O$5,0))))</f>
        <v>0</v>
      </c>
      <c r="P348" s="179">
        <f>IF($C348=$D$2,'FLETES (#) MAYO'!P348*P$2,IF($C348=$D$3,'FLETES (#) MAYO'!P348*P$3,IF($C348=$D$4,'FLETES (#) MAYO'!P348*P$4,IF($C348=$D$5,'FLETES (#) MAYO'!P348*P$5,0))))</f>
        <v>0</v>
      </c>
      <c r="Q348" s="179">
        <f>IF($C348=$D$2,'FLETES (#) MAYO'!Q348*Q$2,IF($C348=$D$3,'FLETES (#) MAYO'!Q348*Q$3,IF($C348=$D$4,'FLETES (#) MAYO'!Q348*Q$4,IF($C348=$D$5,'FLETES (#) MAYO'!Q348*Q$5,0))))</f>
        <v>0</v>
      </c>
      <c r="R348" s="179">
        <f>IF($C348=$D$2,'FLETES (#) MAYO'!R348*R$2,IF($C348=$D$3,'FLETES (#) MAYO'!R348*R$3,IF($C348=$D$4,'FLETES (#) MAYO'!R348*R$4,IF($C348=$D$5,'FLETES (#) MAYO'!R348*R$5,0))))</f>
        <v>0</v>
      </c>
      <c r="S348" s="179">
        <f>IF($C348=$D$2,'FLETES (#) MAYO'!S348*S$2,IF($C348=$D$3,'FLETES (#) MAYO'!S348*S$3,IF($C348=$D$4,'FLETES (#) MAYO'!S348*S$4,IF($C348=$D$5,'FLETES (#) MAYO'!S348*S$5,0))))</f>
        <v>0</v>
      </c>
      <c r="T348" s="179">
        <f>IF($C348=$D$2,'FLETES (#) MAYO'!T348*T$2,IF($C348=$D$3,'FLETES (#) MAYO'!T348*T$3,IF($C348=$D$4,'FLETES (#) MAYO'!T348*T$4,IF($C348=$D$5,'FLETES (#) MAYO'!T348*T$5,0))))</f>
        <v>0</v>
      </c>
      <c r="U348" s="179">
        <f>IF($C348=$D$2,'FLETES (#) MAYO'!U348*U$2,IF($C348=$D$3,'FLETES (#) MAYO'!U348*U$3,IF($C348=$D$4,'FLETES (#) MAYO'!U348*U$4,IF($C348=$D$5,'FLETES (#) MAYO'!U348*U$5,0))))</f>
        <v>0</v>
      </c>
      <c r="V348" s="179">
        <f>IF($C348=$D$2,'FLETES (#) MAYO'!V348*V$2,IF($C348=$D$3,'FLETES (#) MAYO'!V348*V$3,IF($C348=$D$4,'FLETES (#) MAYO'!V348*V$4,IF($C348=$D$5,'FLETES (#) MAYO'!V348*V$5,0))))</f>
        <v>0</v>
      </c>
      <c r="W348" s="179">
        <f>IF($C348=$D$2,'FLETES (#) MAYO'!W348*W$2,IF($C348=$D$3,'FLETES (#) MAYO'!W348*W$3,IF($C348=$D$4,'FLETES (#) MAYO'!W348*W$4,IF($C348=$D$5,'FLETES (#) MAYO'!W348*W$5,0))))</f>
        <v>0</v>
      </c>
      <c r="X348" s="179">
        <f>IF($C348=$D$2,'FLETES (#) MAYO'!X348*X$2,IF($C348=$D$3,'FLETES (#) MAYO'!X348*X$3,IF($C348=$D$4,'FLETES (#) MAYO'!X348*X$4,IF($C348=$D$5,'FLETES (#) MAYO'!X348*X$5,0))))</f>
        <v>0</v>
      </c>
      <c r="Y348" s="179">
        <f>IF($C348=$D$2,'FLETES (#) MAYO'!Y348*Y$2,IF($C348=$D$3,'FLETES (#) MAYO'!Y348*Y$3,IF($C348=$D$4,'FLETES (#) MAYO'!Y348*Y$4,IF($C348=$D$5,'FLETES (#) MAYO'!Y348*Y$5,0))))</f>
        <v>0</v>
      </c>
      <c r="Z348" s="179">
        <f>IF($C348=$D$2,'FLETES (#) MAYO'!Z348*Z$2,IF($C348=$D$3,'FLETES (#) MAYO'!Z348*Z$3,IF($C348=$D$4,'FLETES (#) MAYO'!Z348*Z$4,IF($C348=$D$5,'FLETES (#) MAYO'!Z348*Z$5,0))))</f>
        <v>0</v>
      </c>
      <c r="AA348" s="179">
        <f>IF($C348=$D$2,'FLETES (#) MAYO'!AA348*AA$2,IF($C348=$D$3,'FLETES (#) MAYO'!AA348*AA$3,IF($C348=$D$4,'FLETES (#) MAYO'!AA348*AA$4,IF($C348=$D$5,'FLETES (#) MAYO'!AA348*AA$5,0))))</f>
        <v>0</v>
      </c>
      <c r="AB348" s="179">
        <f>IF($C348=$D$2,'FLETES (#) MAYO'!AB348*AB$2,IF($C348=$D$3,'FLETES (#) MAYO'!AB348*AB$3,IF($C348=$D$4,'FLETES (#) MAYO'!AB348*AB$4,IF($C348=$D$5,'FLETES (#) MAYO'!AB348*AB$5,0))))</f>
        <v>0</v>
      </c>
      <c r="AC348" s="179">
        <f>IF($C348=$D$2,'FLETES (#) MAYO'!AC348*AC$2,IF($C348=$D$3,'FLETES (#) MAYO'!AC348*AC$3,IF($C348=$D$4,'FLETES (#) MAYO'!AC348*AC$4,IF($C348=$D$5,'FLETES (#) MAYO'!AC348*AC$5,0))))</f>
        <v>0</v>
      </c>
      <c r="AD348" s="179">
        <f>IF($C348=$D$2,'FLETES (#) MAYO'!AD348*AD$2,IF($C348=$D$3,'FLETES (#) MAYO'!AD348*AD$3,IF($C348=$D$4,'FLETES (#) MAYO'!AD348*AD$4,IF($C348=$D$5,'FLETES (#) MAYO'!AD348*AD$5,0))))</f>
        <v>0</v>
      </c>
      <c r="AE348" s="179">
        <f>IF($C348=$D$2,'FLETES (#) MAYO'!AE348*AE$2,IF($C348=$D$3,'FLETES (#) MAYO'!AE348*AE$3,IF($C348=$D$4,'FLETES (#) MAYO'!AE348*AE$4,IF($C348=$D$5,'FLETES (#) MAYO'!AE348*AE$5,0))))</f>
        <v>0</v>
      </c>
      <c r="AF348" s="179">
        <f>IF($C348=$D$2,'FLETES (#) MAYO'!AF348*AF$2,IF($C348=$D$3,'FLETES (#) MAYO'!AF348*AF$3,IF($C348=$D$4,'FLETES (#) MAYO'!AF348*AF$4,IF($C348=$D$5,'FLETES (#) MAYO'!AF348*AF$5,0))))</f>
        <v>0</v>
      </c>
      <c r="AG348" s="179">
        <f>IF($C348=$D$2,'FLETES (#) MAYO'!AG348*AG$2,IF($C348=$D$3,'FLETES (#) MAYO'!AG348*AG$3,IF($C348=$D$4,'FLETES (#) MAYO'!AG348*AG$4,IF($C348=$D$5,'FLETES (#) MAYO'!AG348*AG$5,0))))</f>
        <v>0</v>
      </c>
      <c r="AH348" s="179">
        <f>IF($C348=$D$2,'FLETES (#) MAYO'!AH348*AH$2,IF($C348=$D$3,'FLETES (#) MAYO'!AH348*AH$3,IF($C348=$D$4,'FLETES (#) MAYO'!AH348*AH$4,IF($C348=$D$5,'FLETES (#) MAYO'!AH348*AH$5,0))))</f>
        <v>0</v>
      </c>
      <c r="AI348" s="179">
        <f>IF($C348=$D$2,'FLETES (#) MAYO'!AI348*AI$2,IF($C348=$D$3,'FLETES (#) MAYO'!AI348*AI$3,IF($C348=$D$4,'FLETES (#) MAYO'!AI348*AI$4,IF($C348=$D$5,'FLETES (#) MAYO'!AI348*AI$5,0))))</f>
        <v>0</v>
      </c>
      <c r="AJ348" s="179">
        <f>IF($C348=$D$2,'FLETES (#) MAYO'!AJ348*AJ$2,IF($C348=$D$3,'FLETES (#) MAYO'!AJ348*AJ$3,IF($C348=$D$4,'FLETES (#) MAYO'!AJ348*AJ$4,IF($C348=$D$5,'FLETES (#) MAYO'!AJ348*AJ$5,0))))</f>
        <v>0</v>
      </c>
      <c r="AK348" s="179">
        <f>IF($C348=$D$2,'FLETES (#) MAYO'!AK348*AK$2,IF($C348=$D$3,'FLETES (#) MAYO'!AK348*AK$3,IF($C348=$D$4,'FLETES (#) MAYO'!AK348*AK$4,IF($C348=$D$5,'FLETES (#) MAYO'!AK348*AK$5,0))))</f>
        <v>0</v>
      </c>
      <c r="AL348" s="179">
        <f>IF($C348=$D$2,'FLETES (#) MAYO'!AL348*AL$2,IF($C348=$D$3,'FLETES (#) MAYO'!AL348*AL$3,IF($C348=$D$4,'FLETES (#) MAYO'!AL348*AL$4,IF($C348=$D$5,'FLETES (#) MAYO'!AL348*AL$5,0))))</f>
        <v>0</v>
      </c>
      <c r="AM348" s="179">
        <f>IF($C348=$D$2,'FLETES (#) MAYO'!AM348*AM$2,IF($C348=$D$3,'FLETES (#) MAYO'!AM348*AM$3,IF($C348=$D$4,'FLETES (#) MAYO'!AM348*AM$4,IF($C348=$D$5,'FLETES (#) MAYO'!AM348*AM$5,0))))</f>
        <v>0</v>
      </c>
    </row>
    <row r="349" spans="1:39">
      <c r="A349" s="141"/>
      <c r="B349" s="165"/>
      <c r="C349" s="165"/>
      <c r="D349" s="178">
        <f t="shared" si="0"/>
        <v>0</v>
      </c>
      <c r="E349" s="179">
        <f>IF($C349=$D$2,'FLETES (#) MAYO'!E349*E$2,IF($C349=$D$3,'FLETES (#) MAYO'!E349*E$3,IF($C349=$D$4,'FLETES (#) MAYO'!E349*E$4,IF($C349=$D$5,'FLETES (#) MAYO'!E349*E$5,0))))</f>
        <v>0</v>
      </c>
      <c r="F349" s="179">
        <f>IF($C349=$D$2,'FLETES (#) MAYO'!F349*F$2,IF($C349=$D$3,'FLETES (#) MAYO'!F349*F$3,IF($C349=$D$4,'FLETES (#) MAYO'!F349*F$4,IF($C349=$D$5,'FLETES (#) MAYO'!F349*F$5,0))))</f>
        <v>0</v>
      </c>
      <c r="G349" s="179">
        <f>IF($C349=$D$2,'FLETES (#) MAYO'!G349*G$2,IF($C349=$D$3,'FLETES (#) MAYO'!G349*G$3,IF($C349=$D$4,'FLETES (#) MAYO'!G349*G$4,IF($C349=$D$5,'FLETES (#) MAYO'!G349*G$5,0))))</f>
        <v>0</v>
      </c>
      <c r="H349" s="179">
        <f>IF($C349=$D$2,'FLETES (#) MAYO'!H349*H$2,IF($C349=$D$3,'FLETES (#) MAYO'!H349*H$3,IF($C349=$D$4,'FLETES (#) MAYO'!H349*H$4,IF($C349=$D$5,'FLETES (#) MAYO'!H349*H$5,0))))</f>
        <v>0</v>
      </c>
      <c r="I349" s="179">
        <f>IF($C349=$D$2,'FLETES (#) MAYO'!I349*I$2,IF($C349=$D$3,'FLETES (#) MAYO'!I349*I$3,IF($C349=$D$4,'FLETES (#) MAYO'!I349*I$4,IF($C349=$D$5,'FLETES (#) MAYO'!I349*I$5,0))))</f>
        <v>0</v>
      </c>
      <c r="J349" s="179">
        <f>IF($C349=$D$2,'FLETES (#) MAYO'!J349*J$2,IF($C349=$D$3,'FLETES (#) MAYO'!J349*J$3,IF($C349=$D$4,'FLETES (#) MAYO'!J349*J$4,IF($C349=$D$5,'FLETES (#) MAYO'!J349*J$5,0))))</f>
        <v>0</v>
      </c>
      <c r="K349" s="179">
        <f>IF($C349=$D$2,'FLETES (#) MAYO'!K349*K$2,IF($C349=$D$3,'FLETES (#) MAYO'!K349*K$3,IF($C349=$D$4,'FLETES (#) MAYO'!K349*K$4,IF($C349=$D$5,'FLETES (#) MAYO'!K349*K$5,0))))</f>
        <v>0</v>
      </c>
      <c r="L349" s="179">
        <f>IF($C349=$D$2,'FLETES (#) MAYO'!L349*L$2,IF($C349=$D$3,'FLETES (#) MAYO'!L349*L$3,IF($C349=$D$4,'FLETES (#) MAYO'!L349*L$4,IF($C349=$D$5,'FLETES (#) MAYO'!L349*L$5,0))))</f>
        <v>0</v>
      </c>
      <c r="M349" s="179">
        <f>IF($C349=$D$2,'FLETES (#) MAYO'!M349*M$2,IF($C349=$D$3,'FLETES (#) MAYO'!M349*M$3,IF($C349=$D$4,'FLETES (#) MAYO'!M349*M$4,IF($C349=$D$5,'FLETES (#) MAYO'!M349*M$5,0))))</f>
        <v>0</v>
      </c>
      <c r="N349" s="179">
        <f>IF($C349=$D$2,'FLETES (#) MAYO'!N349*N$2,IF($C349=$D$3,'FLETES (#) MAYO'!N349*N$3,IF($C349=$D$4,'FLETES (#) MAYO'!N349*N$4,IF($C349=$D$5,'FLETES (#) MAYO'!N349*N$5,0))))</f>
        <v>0</v>
      </c>
      <c r="O349" s="179">
        <f>IF($C349=$D$2,'FLETES (#) MAYO'!O349*O$2,IF($C349=$D$3,'FLETES (#) MAYO'!O349*O$3,IF($C349=$D$4,'FLETES (#) MAYO'!O349*O$4,IF($C349=$D$5,'FLETES (#) MAYO'!O349*O$5,0))))</f>
        <v>0</v>
      </c>
      <c r="P349" s="179">
        <f>IF($C349=$D$2,'FLETES (#) MAYO'!P349*P$2,IF($C349=$D$3,'FLETES (#) MAYO'!P349*P$3,IF($C349=$D$4,'FLETES (#) MAYO'!P349*P$4,IF($C349=$D$5,'FLETES (#) MAYO'!P349*P$5,0))))</f>
        <v>0</v>
      </c>
      <c r="Q349" s="179">
        <f>IF($C349=$D$2,'FLETES (#) MAYO'!Q349*Q$2,IF($C349=$D$3,'FLETES (#) MAYO'!Q349*Q$3,IF($C349=$D$4,'FLETES (#) MAYO'!Q349*Q$4,IF($C349=$D$5,'FLETES (#) MAYO'!Q349*Q$5,0))))</f>
        <v>0</v>
      </c>
      <c r="R349" s="179">
        <f>IF($C349=$D$2,'FLETES (#) MAYO'!R349*R$2,IF($C349=$D$3,'FLETES (#) MAYO'!R349*R$3,IF($C349=$D$4,'FLETES (#) MAYO'!R349*R$4,IF($C349=$D$5,'FLETES (#) MAYO'!R349*R$5,0))))</f>
        <v>0</v>
      </c>
      <c r="S349" s="179">
        <f>IF($C349=$D$2,'FLETES (#) MAYO'!S349*S$2,IF($C349=$D$3,'FLETES (#) MAYO'!S349*S$3,IF($C349=$D$4,'FLETES (#) MAYO'!S349*S$4,IF($C349=$D$5,'FLETES (#) MAYO'!S349*S$5,0))))</f>
        <v>0</v>
      </c>
      <c r="T349" s="179">
        <f>IF($C349=$D$2,'FLETES (#) MAYO'!T349*T$2,IF($C349=$D$3,'FLETES (#) MAYO'!T349*T$3,IF($C349=$D$4,'FLETES (#) MAYO'!T349*T$4,IF($C349=$D$5,'FLETES (#) MAYO'!T349*T$5,0))))</f>
        <v>0</v>
      </c>
      <c r="U349" s="179">
        <f>IF($C349=$D$2,'FLETES (#) MAYO'!U349*U$2,IF($C349=$D$3,'FLETES (#) MAYO'!U349*U$3,IF($C349=$D$4,'FLETES (#) MAYO'!U349*U$4,IF($C349=$D$5,'FLETES (#) MAYO'!U349*U$5,0))))</f>
        <v>0</v>
      </c>
      <c r="V349" s="179">
        <f>IF($C349=$D$2,'FLETES (#) MAYO'!V349*V$2,IF($C349=$D$3,'FLETES (#) MAYO'!V349*V$3,IF($C349=$D$4,'FLETES (#) MAYO'!V349*V$4,IF($C349=$D$5,'FLETES (#) MAYO'!V349*V$5,0))))</f>
        <v>0</v>
      </c>
      <c r="W349" s="179">
        <f>IF($C349=$D$2,'FLETES (#) MAYO'!W349*W$2,IF($C349=$D$3,'FLETES (#) MAYO'!W349*W$3,IF($C349=$D$4,'FLETES (#) MAYO'!W349*W$4,IF($C349=$D$5,'FLETES (#) MAYO'!W349*W$5,0))))</f>
        <v>0</v>
      </c>
      <c r="X349" s="179">
        <f>IF($C349=$D$2,'FLETES (#) MAYO'!X349*X$2,IF($C349=$D$3,'FLETES (#) MAYO'!X349*X$3,IF($C349=$D$4,'FLETES (#) MAYO'!X349*X$4,IF($C349=$D$5,'FLETES (#) MAYO'!X349*X$5,0))))</f>
        <v>0</v>
      </c>
      <c r="Y349" s="179">
        <f>IF($C349=$D$2,'FLETES (#) MAYO'!Y349*Y$2,IF($C349=$D$3,'FLETES (#) MAYO'!Y349*Y$3,IF($C349=$D$4,'FLETES (#) MAYO'!Y349*Y$4,IF($C349=$D$5,'FLETES (#) MAYO'!Y349*Y$5,0))))</f>
        <v>0</v>
      </c>
      <c r="Z349" s="179">
        <f>IF($C349=$D$2,'FLETES (#) MAYO'!Z349*Z$2,IF($C349=$D$3,'FLETES (#) MAYO'!Z349*Z$3,IF($C349=$D$4,'FLETES (#) MAYO'!Z349*Z$4,IF($C349=$D$5,'FLETES (#) MAYO'!Z349*Z$5,0))))</f>
        <v>0</v>
      </c>
      <c r="AA349" s="179">
        <f>IF($C349=$D$2,'FLETES (#) MAYO'!AA349*AA$2,IF($C349=$D$3,'FLETES (#) MAYO'!AA349*AA$3,IF($C349=$D$4,'FLETES (#) MAYO'!AA349*AA$4,IF($C349=$D$5,'FLETES (#) MAYO'!AA349*AA$5,0))))</f>
        <v>0</v>
      </c>
      <c r="AB349" s="179">
        <f>IF($C349=$D$2,'FLETES (#) MAYO'!AB349*AB$2,IF($C349=$D$3,'FLETES (#) MAYO'!AB349*AB$3,IF($C349=$D$4,'FLETES (#) MAYO'!AB349*AB$4,IF($C349=$D$5,'FLETES (#) MAYO'!AB349*AB$5,0))))</f>
        <v>0</v>
      </c>
      <c r="AC349" s="179">
        <f>IF($C349=$D$2,'FLETES (#) MAYO'!AC349*AC$2,IF($C349=$D$3,'FLETES (#) MAYO'!AC349*AC$3,IF($C349=$D$4,'FLETES (#) MAYO'!AC349*AC$4,IF($C349=$D$5,'FLETES (#) MAYO'!AC349*AC$5,0))))</f>
        <v>0</v>
      </c>
      <c r="AD349" s="179">
        <f>IF($C349=$D$2,'FLETES (#) MAYO'!AD349*AD$2,IF($C349=$D$3,'FLETES (#) MAYO'!AD349*AD$3,IF($C349=$D$4,'FLETES (#) MAYO'!AD349*AD$4,IF($C349=$D$5,'FLETES (#) MAYO'!AD349*AD$5,0))))</f>
        <v>0</v>
      </c>
      <c r="AE349" s="179">
        <f>IF($C349=$D$2,'FLETES (#) MAYO'!AE349*AE$2,IF($C349=$D$3,'FLETES (#) MAYO'!AE349*AE$3,IF($C349=$D$4,'FLETES (#) MAYO'!AE349*AE$4,IF($C349=$D$5,'FLETES (#) MAYO'!AE349*AE$5,0))))</f>
        <v>0</v>
      </c>
      <c r="AF349" s="179">
        <f>IF($C349=$D$2,'FLETES (#) MAYO'!AF349*AF$2,IF($C349=$D$3,'FLETES (#) MAYO'!AF349*AF$3,IF($C349=$D$4,'FLETES (#) MAYO'!AF349*AF$4,IF($C349=$D$5,'FLETES (#) MAYO'!AF349*AF$5,0))))</f>
        <v>0</v>
      </c>
      <c r="AG349" s="179">
        <f>IF($C349=$D$2,'FLETES (#) MAYO'!AG349*AG$2,IF($C349=$D$3,'FLETES (#) MAYO'!AG349*AG$3,IF($C349=$D$4,'FLETES (#) MAYO'!AG349*AG$4,IF($C349=$D$5,'FLETES (#) MAYO'!AG349*AG$5,0))))</f>
        <v>0</v>
      </c>
      <c r="AH349" s="179">
        <f>IF($C349=$D$2,'FLETES (#) MAYO'!AH349*AH$2,IF($C349=$D$3,'FLETES (#) MAYO'!AH349*AH$3,IF($C349=$D$4,'FLETES (#) MAYO'!AH349*AH$4,IF($C349=$D$5,'FLETES (#) MAYO'!AH349*AH$5,0))))</f>
        <v>0</v>
      </c>
      <c r="AI349" s="179">
        <f>IF($C349=$D$2,'FLETES (#) MAYO'!AI349*AI$2,IF($C349=$D$3,'FLETES (#) MAYO'!AI349*AI$3,IF($C349=$D$4,'FLETES (#) MAYO'!AI349*AI$4,IF($C349=$D$5,'FLETES (#) MAYO'!AI349*AI$5,0))))</f>
        <v>0</v>
      </c>
      <c r="AJ349" s="179">
        <f>IF($C349=$D$2,'FLETES (#) MAYO'!AJ349*AJ$2,IF($C349=$D$3,'FLETES (#) MAYO'!AJ349*AJ$3,IF($C349=$D$4,'FLETES (#) MAYO'!AJ349*AJ$4,IF($C349=$D$5,'FLETES (#) MAYO'!AJ349*AJ$5,0))))</f>
        <v>0</v>
      </c>
      <c r="AK349" s="179">
        <f>IF($C349=$D$2,'FLETES (#) MAYO'!AK349*AK$2,IF($C349=$D$3,'FLETES (#) MAYO'!AK349*AK$3,IF($C349=$D$4,'FLETES (#) MAYO'!AK349*AK$4,IF($C349=$D$5,'FLETES (#) MAYO'!AK349*AK$5,0))))</f>
        <v>0</v>
      </c>
      <c r="AL349" s="179">
        <f>IF($C349=$D$2,'FLETES (#) MAYO'!AL349*AL$2,IF($C349=$D$3,'FLETES (#) MAYO'!AL349*AL$3,IF($C349=$D$4,'FLETES (#) MAYO'!AL349*AL$4,IF($C349=$D$5,'FLETES (#) MAYO'!AL349*AL$5,0))))</f>
        <v>0</v>
      </c>
      <c r="AM349" s="179">
        <f>IF($C349=$D$2,'FLETES (#) MAYO'!AM349*AM$2,IF($C349=$D$3,'FLETES (#) MAYO'!AM349*AM$3,IF($C349=$D$4,'FLETES (#) MAYO'!AM349*AM$4,IF($C349=$D$5,'FLETES (#) MAYO'!AM349*AM$5,0))))</f>
        <v>0</v>
      </c>
    </row>
    <row r="350" spans="1:39">
      <c r="A350" s="141"/>
      <c r="B350" s="165"/>
      <c r="C350" s="165"/>
      <c r="D350" s="178">
        <f t="shared" si="0"/>
        <v>0</v>
      </c>
      <c r="E350" s="179">
        <f>IF($C350=$D$2,'FLETES (#) MAYO'!E350*E$2,IF($C350=$D$3,'FLETES (#) MAYO'!E350*E$3,IF($C350=$D$4,'FLETES (#) MAYO'!E350*E$4,IF($C350=$D$5,'FLETES (#) MAYO'!E350*E$5,0))))</f>
        <v>0</v>
      </c>
      <c r="F350" s="179">
        <f>IF($C350=$D$2,'FLETES (#) MAYO'!F350*F$2,IF($C350=$D$3,'FLETES (#) MAYO'!F350*F$3,IF($C350=$D$4,'FLETES (#) MAYO'!F350*F$4,IF($C350=$D$5,'FLETES (#) MAYO'!F350*F$5,0))))</f>
        <v>0</v>
      </c>
      <c r="G350" s="179">
        <f>IF($C350=$D$2,'FLETES (#) MAYO'!G350*G$2,IF($C350=$D$3,'FLETES (#) MAYO'!G350*G$3,IF($C350=$D$4,'FLETES (#) MAYO'!G350*G$4,IF($C350=$D$5,'FLETES (#) MAYO'!G350*G$5,0))))</f>
        <v>0</v>
      </c>
      <c r="H350" s="179">
        <f>IF($C350=$D$2,'FLETES (#) MAYO'!H350*H$2,IF($C350=$D$3,'FLETES (#) MAYO'!H350*H$3,IF($C350=$D$4,'FLETES (#) MAYO'!H350*H$4,IF($C350=$D$5,'FLETES (#) MAYO'!H350*H$5,0))))</f>
        <v>0</v>
      </c>
      <c r="I350" s="179">
        <f>IF($C350=$D$2,'FLETES (#) MAYO'!I350*I$2,IF($C350=$D$3,'FLETES (#) MAYO'!I350*I$3,IF($C350=$D$4,'FLETES (#) MAYO'!I350*I$4,IF($C350=$D$5,'FLETES (#) MAYO'!I350*I$5,0))))</f>
        <v>0</v>
      </c>
      <c r="J350" s="179">
        <f>IF($C350=$D$2,'FLETES (#) MAYO'!J350*J$2,IF($C350=$D$3,'FLETES (#) MAYO'!J350*J$3,IF($C350=$D$4,'FLETES (#) MAYO'!J350*J$4,IF($C350=$D$5,'FLETES (#) MAYO'!J350*J$5,0))))</f>
        <v>0</v>
      </c>
      <c r="K350" s="179">
        <f>IF($C350=$D$2,'FLETES (#) MAYO'!K350*K$2,IF($C350=$D$3,'FLETES (#) MAYO'!K350*K$3,IF($C350=$D$4,'FLETES (#) MAYO'!K350*K$4,IF($C350=$D$5,'FLETES (#) MAYO'!K350*K$5,0))))</f>
        <v>0</v>
      </c>
      <c r="L350" s="179">
        <f>IF($C350=$D$2,'FLETES (#) MAYO'!L350*L$2,IF($C350=$D$3,'FLETES (#) MAYO'!L350*L$3,IF($C350=$D$4,'FLETES (#) MAYO'!L350*L$4,IF($C350=$D$5,'FLETES (#) MAYO'!L350*L$5,0))))</f>
        <v>0</v>
      </c>
      <c r="M350" s="179">
        <f>IF($C350=$D$2,'FLETES (#) MAYO'!M350*M$2,IF($C350=$D$3,'FLETES (#) MAYO'!M350*M$3,IF($C350=$D$4,'FLETES (#) MAYO'!M350*M$4,IF($C350=$D$5,'FLETES (#) MAYO'!M350*M$5,0))))</f>
        <v>0</v>
      </c>
      <c r="N350" s="179">
        <f>IF($C350=$D$2,'FLETES (#) MAYO'!N350*N$2,IF($C350=$D$3,'FLETES (#) MAYO'!N350*N$3,IF($C350=$D$4,'FLETES (#) MAYO'!N350*N$4,IF($C350=$D$5,'FLETES (#) MAYO'!N350*N$5,0))))</f>
        <v>0</v>
      </c>
      <c r="O350" s="179">
        <f>IF($C350=$D$2,'FLETES (#) MAYO'!O350*O$2,IF($C350=$D$3,'FLETES (#) MAYO'!O350*O$3,IF($C350=$D$4,'FLETES (#) MAYO'!O350*O$4,IF($C350=$D$5,'FLETES (#) MAYO'!O350*O$5,0))))</f>
        <v>0</v>
      </c>
      <c r="P350" s="179">
        <f>IF($C350=$D$2,'FLETES (#) MAYO'!P350*P$2,IF($C350=$D$3,'FLETES (#) MAYO'!P350*P$3,IF($C350=$D$4,'FLETES (#) MAYO'!P350*P$4,IF($C350=$D$5,'FLETES (#) MAYO'!P350*P$5,0))))</f>
        <v>0</v>
      </c>
      <c r="Q350" s="179">
        <f>IF($C350=$D$2,'FLETES (#) MAYO'!Q350*Q$2,IF($C350=$D$3,'FLETES (#) MAYO'!Q350*Q$3,IF($C350=$D$4,'FLETES (#) MAYO'!Q350*Q$4,IF($C350=$D$5,'FLETES (#) MAYO'!Q350*Q$5,0))))</f>
        <v>0</v>
      </c>
      <c r="R350" s="179">
        <f>IF($C350=$D$2,'FLETES (#) MAYO'!R350*R$2,IF($C350=$D$3,'FLETES (#) MAYO'!R350*R$3,IF($C350=$D$4,'FLETES (#) MAYO'!R350*R$4,IF($C350=$D$5,'FLETES (#) MAYO'!R350*R$5,0))))</f>
        <v>0</v>
      </c>
      <c r="S350" s="179">
        <f>IF($C350=$D$2,'FLETES (#) MAYO'!S350*S$2,IF($C350=$D$3,'FLETES (#) MAYO'!S350*S$3,IF($C350=$D$4,'FLETES (#) MAYO'!S350*S$4,IF($C350=$D$5,'FLETES (#) MAYO'!S350*S$5,0))))</f>
        <v>0</v>
      </c>
      <c r="T350" s="179">
        <f>IF($C350=$D$2,'FLETES (#) MAYO'!T350*T$2,IF($C350=$D$3,'FLETES (#) MAYO'!T350*T$3,IF($C350=$D$4,'FLETES (#) MAYO'!T350*T$4,IF($C350=$D$5,'FLETES (#) MAYO'!T350*T$5,0))))</f>
        <v>0</v>
      </c>
      <c r="U350" s="179">
        <f>IF($C350=$D$2,'FLETES (#) MAYO'!U350*U$2,IF($C350=$D$3,'FLETES (#) MAYO'!U350*U$3,IF($C350=$D$4,'FLETES (#) MAYO'!U350*U$4,IF($C350=$D$5,'FLETES (#) MAYO'!U350*U$5,0))))</f>
        <v>0</v>
      </c>
      <c r="V350" s="179">
        <f>IF($C350=$D$2,'FLETES (#) MAYO'!V350*V$2,IF($C350=$D$3,'FLETES (#) MAYO'!V350*V$3,IF($C350=$D$4,'FLETES (#) MAYO'!V350*V$4,IF($C350=$D$5,'FLETES (#) MAYO'!V350*V$5,0))))</f>
        <v>0</v>
      </c>
      <c r="W350" s="179">
        <f>IF($C350=$D$2,'FLETES (#) MAYO'!W350*W$2,IF($C350=$D$3,'FLETES (#) MAYO'!W350*W$3,IF($C350=$D$4,'FLETES (#) MAYO'!W350*W$4,IF($C350=$D$5,'FLETES (#) MAYO'!W350*W$5,0))))</f>
        <v>0</v>
      </c>
      <c r="X350" s="179">
        <f>IF($C350=$D$2,'FLETES (#) MAYO'!X350*X$2,IF($C350=$D$3,'FLETES (#) MAYO'!X350*X$3,IF($C350=$D$4,'FLETES (#) MAYO'!X350*X$4,IF($C350=$D$5,'FLETES (#) MAYO'!X350*X$5,0))))</f>
        <v>0</v>
      </c>
      <c r="Y350" s="179">
        <f>IF($C350=$D$2,'FLETES (#) MAYO'!Y350*Y$2,IF($C350=$D$3,'FLETES (#) MAYO'!Y350*Y$3,IF($C350=$D$4,'FLETES (#) MAYO'!Y350*Y$4,IF($C350=$D$5,'FLETES (#) MAYO'!Y350*Y$5,0))))</f>
        <v>0</v>
      </c>
      <c r="Z350" s="179">
        <f>IF($C350=$D$2,'FLETES (#) MAYO'!Z350*Z$2,IF($C350=$D$3,'FLETES (#) MAYO'!Z350*Z$3,IF($C350=$D$4,'FLETES (#) MAYO'!Z350*Z$4,IF($C350=$D$5,'FLETES (#) MAYO'!Z350*Z$5,0))))</f>
        <v>0</v>
      </c>
      <c r="AA350" s="179">
        <f>IF($C350=$D$2,'FLETES (#) MAYO'!AA350*AA$2,IF($C350=$D$3,'FLETES (#) MAYO'!AA350*AA$3,IF($C350=$D$4,'FLETES (#) MAYO'!AA350*AA$4,IF($C350=$D$5,'FLETES (#) MAYO'!AA350*AA$5,0))))</f>
        <v>0</v>
      </c>
      <c r="AB350" s="179">
        <f>IF($C350=$D$2,'FLETES (#) MAYO'!AB350*AB$2,IF($C350=$D$3,'FLETES (#) MAYO'!AB350*AB$3,IF($C350=$D$4,'FLETES (#) MAYO'!AB350*AB$4,IF($C350=$D$5,'FLETES (#) MAYO'!AB350*AB$5,0))))</f>
        <v>0</v>
      </c>
      <c r="AC350" s="179">
        <f>IF($C350=$D$2,'FLETES (#) MAYO'!AC350*AC$2,IF($C350=$D$3,'FLETES (#) MAYO'!AC350*AC$3,IF($C350=$D$4,'FLETES (#) MAYO'!AC350*AC$4,IF($C350=$D$5,'FLETES (#) MAYO'!AC350*AC$5,0))))</f>
        <v>0</v>
      </c>
      <c r="AD350" s="179">
        <f>IF($C350=$D$2,'FLETES (#) MAYO'!AD350*AD$2,IF($C350=$D$3,'FLETES (#) MAYO'!AD350*AD$3,IF($C350=$D$4,'FLETES (#) MAYO'!AD350*AD$4,IF($C350=$D$5,'FLETES (#) MAYO'!AD350*AD$5,0))))</f>
        <v>0</v>
      </c>
      <c r="AE350" s="179">
        <f>IF($C350=$D$2,'FLETES (#) MAYO'!AE350*AE$2,IF($C350=$D$3,'FLETES (#) MAYO'!AE350*AE$3,IF($C350=$D$4,'FLETES (#) MAYO'!AE350*AE$4,IF($C350=$D$5,'FLETES (#) MAYO'!AE350*AE$5,0))))</f>
        <v>0</v>
      </c>
      <c r="AF350" s="179">
        <f>IF($C350=$D$2,'FLETES (#) MAYO'!AF350*AF$2,IF($C350=$D$3,'FLETES (#) MAYO'!AF350*AF$3,IF($C350=$D$4,'FLETES (#) MAYO'!AF350*AF$4,IF($C350=$D$5,'FLETES (#) MAYO'!AF350*AF$5,0))))</f>
        <v>0</v>
      </c>
      <c r="AG350" s="179">
        <f>IF($C350=$D$2,'FLETES (#) MAYO'!AG350*AG$2,IF($C350=$D$3,'FLETES (#) MAYO'!AG350*AG$3,IF($C350=$D$4,'FLETES (#) MAYO'!AG350*AG$4,IF($C350=$D$5,'FLETES (#) MAYO'!AG350*AG$5,0))))</f>
        <v>0</v>
      </c>
      <c r="AH350" s="179">
        <f>IF($C350=$D$2,'FLETES (#) MAYO'!AH350*AH$2,IF($C350=$D$3,'FLETES (#) MAYO'!AH350*AH$3,IF($C350=$D$4,'FLETES (#) MAYO'!AH350*AH$4,IF($C350=$D$5,'FLETES (#) MAYO'!AH350*AH$5,0))))</f>
        <v>0</v>
      </c>
      <c r="AI350" s="179">
        <f>IF($C350=$D$2,'FLETES (#) MAYO'!AI350*AI$2,IF($C350=$D$3,'FLETES (#) MAYO'!AI350*AI$3,IF($C350=$D$4,'FLETES (#) MAYO'!AI350*AI$4,IF($C350=$D$5,'FLETES (#) MAYO'!AI350*AI$5,0))))</f>
        <v>0</v>
      </c>
      <c r="AJ350" s="179">
        <f>IF($C350=$D$2,'FLETES (#) MAYO'!AJ350*AJ$2,IF($C350=$D$3,'FLETES (#) MAYO'!AJ350*AJ$3,IF($C350=$D$4,'FLETES (#) MAYO'!AJ350*AJ$4,IF($C350=$D$5,'FLETES (#) MAYO'!AJ350*AJ$5,0))))</f>
        <v>0</v>
      </c>
      <c r="AK350" s="179">
        <f>IF($C350=$D$2,'FLETES (#) MAYO'!AK350*AK$2,IF($C350=$D$3,'FLETES (#) MAYO'!AK350*AK$3,IF($C350=$D$4,'FLETES (#) MAYO'!AK350*AK$4,IF($C350=$D$5,'FLETES (#) MAYO'!AK350*AK$5,0))))</f>
        <v>0</v>
      </c>
      <c r="AL350" s="179">
        <f>IF($C350=$D$2,'FLETES (#) MAYO'!AL350*AL$2,IF($C350=$D$3,'FLETES (#) MAYO'!AL350*AL$3,IF($C350=$D$4,'FLETES (#) MAYO'!AL350*AL$4,IF($C350=$D$5,'FLETES (#) MAYO'!AL350*AL$5,0))))</f>
        <v>0</v>
      </c>
      <c r="AM350" s="179">
        <f>IF($C350=$D$2,'FLETES (#) MAYO'!AM350*AM$2,IF($C350=$D$3,'FLETES (#) MAYO'!AM350*AM$3,IF($C350=$D$4,'FLETES (#) MAYO'!AM350*AM$4,IF($C350=$D$5,'FLETES (#) MAYO'!AM350*AM$5,0))))</f>
        <v>0</v>
      </c>
    </row>
    <row r="351" spans="1:39">
      <c r="A351" s="141"/>
      <c r="B351" s="165"/>
      <c r="C351" s="165"/>
      <c r="D351" s="178">
        <f t="shared" si="0"/>
        <v>0</v>
      </c>
      <c r="E351" s="179">
        <f>IF($C351=$D$2,'FLETES (#) MAYO'!E351*E$2,IF($C351=$D$3,'FLETES (#) MAYO'!E351*E$3,IF($C351=$D$4,'FLETES (#) MAYO'!E351*E$4,IF($C351=$D$5,'FLETES (#) MAYO'!E351*E$5,0))))</f>
        <v>0</v>
      </c>
      <c r="F351" s="179">
        <f>IF($C351=$D$2,'FLETES (#) MAYO'!F351*F$2,IF($C351=$D$3,'FLETES (#) MAYO'!F351*F$3,IF($C351=$D$4,'FLETES (#) MAYO'!F351*F$4,IF($C351=$D$5,'FLETES (#) MAYO'!F351*F$5,0))))</f>
        <v>0</v>
      </c>
      <c r="G351" s="179">
        <f>IF($C351=$D$2,'FLETES (#) MAYO'!G351*G$2,IF($C351=$D$3,'FLETES (#) MAYO'!G351*G$3,IF($C351=$D$4,'FLETES (#) MAYO'!G351*G$4,IF($C351=$D$5,'FLETES (#) MAYO'!G351*G$5,0))))</f>
        <v>0</v>
      </c>
      <c r="H351" s="179">
        <f>IF($C351=$D$2,'FLETES (#) MAYO'!H351*H$2,IF($C351=$D$3,'FLETES (#) MAYO'!H351*H$3,IF($C351=$D$4,'FLETES (#) MAYO'!H351*H$4,IF($C351=$D$5,'FLETES (#) MAYO'!H351*H$5,0))))</f>
        <v>0</v>
      </c>
      <c r="I351" s="179">
        <f>IF($C351=$D$2,'FLETES (#) MAYO'!I351*I$2,IF($C351=$D$3,'FLETES (#) MAYO'!I351*I$3,IF($C351=$D$4,'FLETES (#) MAYO'!I351*I$4,IF($C351=$D$5,'FLETES (#) MAYO'!I351*I$5,0))))</f>
        <v>0</v>
      </c>
      <c r="J351" s="179">
        <f>IF($C351=$D$2,'FLETES (#) MAYO'!J351*J$2,IF($C351=$D$3,'FLETES (#) MAYO'!J351*J$3,IF($C351=$D$4,'FLETES (#) MAYO'!J351*J$4,IF($C351=$D$5,'FLETES (#) MAYO'!J351*J$5,0))))</f>
        <v>0</v>
      </c>
      <c r="K351" s="179">
        <f>IF($C351=$D$2,'FLETES (#) MAYO'!K351*K$2,IF($C351=$D$3,'FLETES (#) MAYO'!K351*K$3,IF($C351=$D$4,'FLETES (#) MAYO'!K351*K$4,IF($C351=$D$5,'FLETES (#) MAYO'!K351*K$5,0))))</f>
        <v>0</v>
      </c>
      <c r="L351" s="179">
        <f>IF($C351=$D$2,'FLETES (#) MAYO'!L351*L$2,IF($C351=$D$3,'FLETES (#) MAYO'!L351*L$3,IF($C351=$D$4,'FLETES (#) MAYO'!L351*L$4,IF($C351=$D$5,'FLETES (#) MAYO'!L351*L$5,0))))</f>
        <v>0</v>
      </c>
      <c r="M351" s="179">
        <f>IF($C351=$D$2,'FLETES (#) MAYO'!M351*M$2,IF($C351=$D$3,'FLETES (#) MAYO'!M351*M$3,IF($C351=$D$4,'FLETES (#) MAYO'!M351*M$4,IF($C351=$D$5,'FLETES (#) MAYO'!M351*M$5,0))))</f>
        <v>0</v>
      </c>
      <c r="N351" s="179">
        <f>IF($C351=$D$2,'FLETES (#) MAYO'!N351*N$2,IF($C351=$D$3,'FLETES (#) MAYO'!N351*N$3,IF($C351=$D$4,'FLETES (#) MAYO'!N351*N$4,IF($C351=$D$5,'FLETES (#) MAYO'!N351*N$5,0))))</f>
        <v>0</v>
      </c>
      <c r="O351" s="179">
        <f>IF($C351=$D$2,'FLETES (#) MAYO'!O351*O$2,IF($C351=$D$3,'FLETES (#) MAYO'!O351*O$3,IF($C351=$D$4,'FLETES (#) MAYO'!O351*O$4,IF($C351=$D$5,'FLETES (#) MAYO'!O351*O$5,0))))</f>
        <v>0</v>
      </c>
      <c r="P351" s="179">
        <f>IF($C351=$D$2,'FLETES (#) MAYO'!P351*P$2,IF($C351=$D$3,'FLETES (#) MAYO'!P351*P$3,IF($C351=$D$4,'FLETES (#) MAYO'!P351*P$4,IF($C351=$D$5,'FLETES (#) MAYO'!P351*P$5,0))))</f>
        <v>0</v>
      </c>
      <c r="Q351" s="179">
        <f>IF($C351=$D$2,'FLETES (#) MAYO'!Q351*Q$2,IF($C351=$D$3,'FLETES (#) MAYO'!Q351*Q$3,IF($C351=$D$4,'FLETES (#) MAYO'!Q351*Q$4,IF($C351=$D$5,'FLETES (#) MAYO'!Q351*Q$5,0))))</f>
        <v>0</v>
      </c>
      <c r="R351" s="179">
        <f>IF($C351=$D$2,'FLETES (#) MAYO'!R351*R$2,IF($C351=$D$3,'FLETES (#) MAYO'!R351*R$3,IF($C351=$D$4,'FLETES (#) MAYO'!R351*R$4,IF($C351=$D$5,'FLETES (#) MAYO'!R351*R$5,0))))</f>
        <v>0</v>
      </c>
      <c r="S351" s="179">
        <f>IF($C351=$D$2,'FLETES (#) MAYO'!S351*S$2,IF($C351=$D$3,'FLETES (#) MAYO'!S351*S$3,IF($C351=$D$4,'FLETES (#) MAYO'!S351*S$4,IF($C351=$D$5,'FLETES (#) MAYO'!S351*S$5,0))))</f>
        <v>0</v>
      </c>
      <c r="T351" s="179">
        <f>IF($C351=$D$2,'FLETES (#) MAYO'!T351*T$2,IF($C351=$D$3,'FLETES (#) MAYO'!T351*T$3,IF($C351=$D$4,'FLETES (#) MAYO'!T351*T$4,IF($C351=$D$5,'FLETES (#) MAYO'!T351*T$5,0))))</f>
        <v>0</v>
      </c>
      <c r="U351" s="179">
        <f>IF($C351=$D$2,'FLETES (#) MAYO'!U351*U$2,IF($C351=$D$3,'FLETES (#) MAYO'!U351*U$3,IF($C351=$D$4,'FLETES (#) MAYO'!U351*U$4,IF($C351=$D$5,'FLETES (#) MAYO'!U351*U$5,0))))</f>
        <v>0</v>
      </c>
      <c r="V351" s="179">
        <f>IF($C351=$D$2,'FLETES (#) MAYO'!V351*V$2,IF($C351=$D$3,'FLETES (#) MAYO'!V351*V$3,IF($C351=$D$4,'FLETES (#) MAYO'!V351*V$4,IF($C351=$D$5,'FLETES (#) MAYO'!V351*V$5,0))))</f>
        <v>0</v>
      </c>
      <c r="W351" s="179">
        <f>IF($C351=$D$2,'FLETES (#) MAYO'!W351*W$2,IF($C351=$D$3,'FLETES (#) MAYO'!W351*W$3,IF($C351=$D$4,'FLETES (#) MAYO'!W351*W$4,IF($C351=$D$5,'FLETES (#) MAYO'!W351*W$5,0))))</f>
        <v>0</v>
      </c>
      <c r="X351" s="179">
        <f>IF($C351=$D$2,'FLETES (#) MAYO'!X351*X$2,IF($C351=$D$3,'FLETES (#) MAYO'!X351*X$3,IF($C351=$D$4,'FLETES (#) MAYO'!X351*X$4,IF($C351=$D$5,'FLETES (#) MAYO'!X351*X$5,0))))</f>
        <v>0</v>
      </c>
      <c r="Y351" s="179">
        <f>IF($C351=$D$2,'FLETES (#) MAYO'!Y351*Y$2,IF($C351=$D$3,'FLETES (#) MAYO'!Y351*Y$3,IF($C351=$D$4,'FLETES (#) MAYO'!Y351*Y$4,IF($C351=$D$5,'FLETES (#) MAYO'!Y351*Y$5,0))))</f>
        <v>0</v>
      </c>
      <c r="Z351" s="179">
        <f>IF($C351=$D$2,'FLETES (#) MAYO'!Z351*Z$2,IF($C351=$D$3,'FLETES (#) MAYO'!Z351*Z$3,IF($C351=$D$4,'FLETES (#) MAYO'!Z351*Z$4,IF($C351=$D$5,'FLETES (#) MAYO'!Z351*Z$5,0))))</f>
        <v>0</v>
      </c>
      <c r="AA351" s="179">
        <f>IF($C351=$D$2,'FLETES (#) MAYO'!AA351*AA$2,IF($C351=$D$3,'FLETES (#) MAYO'!AA351*AA$3,IF($C351=$D$4,'FLETES (#) MAYO'!AA351*AA$4,IF($C351=$D$5,'FLETES (#) MAYO'!AA351*AA$5,0))))</f>
        <v>0</v>
      </c>
      <c r="AB351" s="179">
        <f>IF($C351=$D$2,'FLETES (#) MAYO'!AB351*AB$2,IF($C351=$D$3,'FLETES (#) MAYO'!AB351*AB$3,IF($C351=$D$4,'FLETES (#) MAYO'!AB351*AB$4,IF($C351=$D$5,'FLETES (#) MAYO'!AB351*AB$5,0))))</f>
        <v>0</v>
      </c>
      <c r="AC351" s="179">
        <f>IF($C351=$D$2,'FLETES (#) MAYO'!AC351*AC$2,IF($C351=$D$3,'FLETES (#) MAYO'!AC351*AC$3,IF($C351=$D$4,'FLETES (#) MAYO'!AC351*AC$4,IF($C351=$D$5,'FLETES (#) MAYO'!AC351*AC$5,0))))</f>
        <v>0</v>
      </c>
      <c r="AD351" s="179">
        <f>IF($C351=$D$2,'FLETES (#) MAYO'!AD351*AD$2,IF($C351=$D$3,'FLETES (#) MAYO'!AD351*AD$3,IF($C351=$D$4,'FLETES (#) MAYO'!AD351*AD$4,IF($C351=$D$5,'FLETES (#) MAYO'!AD351*AD$5,0))))</f>
        <v>0</v>
      </c>
      <c r="AE351" s="179">
        <f>IF($C351=$D$2,'FLETES (#) MAYO'!AE351*AE$2,IF($C351=$D$3,'FLETES (#) MAYO'!AE351*AE$3,IF($C351=$D$4,'FLETES (#) MAYO'!AE351*AE$4,IF($C351=$D$5,'FLETES (#) MAYO'!AE351*AE$5,0))))</f>
        <v>0</v>
      </c>
      <c r="AF351" s="179">
        <f>IF($C351=$D$2,'FLETES (#) MAYO'!AF351*AF$2,IF($C351=$D$3,'FLETES (#) MAYO'!AF351*AF$3,IF($C351=$D$4,'FLETES (#) MAYO'!AF351*AF$4,IF($C351=$D$5,'FLETES (#) MAYO'!AF351*AF$5,0))))</f>
        <v>0</v>
      </c>
      <c r="AG351" s="179">
        <f>IF($C351=$D$2,'FLETES (#) MAYO'!AG351*AG$2,IF($C351=$D$3,'FLETES (#) MAYO'!AG351*AG$3,IF($C351=$D$4,'FLETES (#) MAYO'!AG351*AG$4,IF($C351=$D$5,'FLETES (#) MAYO'!AG351*AG$5,0))))</f>
        <v>0</v>
      </c>
      <c r="AH351" s="179">
        <f>IF($C351=$D$2,'FLETES (#) MAYO'!AH351*AH$2,IF($C351=$D$3,'FLETES (#) MAYO'!AH351*AH$3,IF($C351=$D$4,'FLETES (#) MAYO'!AH351*AH$4,IF($C351=$D$5,'FLETES (#) MAYO'!AH351*AH$5,0))))</f>
        <v>0</v>
      </c>
      <c r="AI351" s="179">
        <f>IF($C351=$D$2,'FLETES (#) MAYO'!AI351*AI$2,IF($C351=$D$3,'FLETES (#) MAYO'!AI351*AI$3,IF($C351=$D$4,'FLETES (#) MAYO'!AI351*AI$4,IF($C351=$D$5,'FLETES (#) MAYO'!AI351*AI$5,0))))</f>
        <v>0</v>
      </c>
      <c r="AJ351" s="179">
        <f>IF($C351=$D$2,'FLETES (#) MAYO'!AJ351*AJ$2,IF($C351=$D$3,'FLETES (#) MAYO'!AJ351*AJ$3,IF($C351=$D$4,'FLETES (#) MAYO'!AJ351*AJ$4,IF($C351=$D$5,'FLETES (#) MAYO'!AJ351*AJ$5,0))))</f>
        <v>0</v>
      </c>
      <c r="AK351" s="179">
        <f>IF($C351=$D$2,'FLETES (#) MAYO'!AK351*AK$2,IF($C351=$D$3,'FLETES (#) MAYO'!AK351*AK$3,IF($C351=$D$4,'FLETES (#) MAYO'!AK351*AK$4,IF($C351=$D$5,'FLETES (#) MAYO'!AK351*AK$5,0))))</f>
        <v>0</v>
      </c>
      <c r="AL351" s="179">
        <f>IF($C351=$D$2,'FLETES (#) MAYO'!AL351*AL$2,IF($C351=$D$3,'FLETES (#) MAYO'!AL351*AL$3,IF($C351=$D$4,'FLETES (#) MAYO'!AL351*AL$4,IF($C351=$D$5,'FLETES (#) MAYO'!AL351*AL$5,0))))</f>
        <v>0</v>
      </c>
      <c r="AM351" s="179">
        <f>IF($C351=$D$2,'FLETES (#) MAYO'!AM351*AM$2,IF($C351=$D$3,'FLETES (#) MAYO'!AM351*AM$3,IF($C351=$D$4,'FLETES (#) MAYO'!AM351*AM$4,IF($C351=$D$5,'FLETES (#) MAYO'!AM351*AM$5,0))))</f>
        <v>0</v>
      </c>
    </row>
    <row r="352" spans="1:39">
      <c r="A352" s="141"/>
      <c r="B352" s="165"/>
      <c r="C352" s="165"/>
      <c r="D352" s="178">
        <f t="shared" si="0"/>
        <v>0</v>
      </c>
      <c r="E352" s="179">
        <f>IF($C352=$D$2,'FLETES (#) MAYO'!E352*E$2,IF($C352=$D$3,'FLETES (#) MAYO'!E352*E$3,IF($C352=$D$4,'FLETES (#) MAYO'!E352*E$4,IF($C352=$D$5,'FLETES (#) MAYO'!E352*E$5,0))))</f>
        <v>0</v>
      </c>
      <c r="F352" s="179">
        <f>IF($C352=$D$2,'FLETES (#) MAYO'!F352*F$2,IF($C352=$D$3,'FLETES (#) MAYO'!F352*F$3,IF($C352=$D$4,'FLETES (#) MAYO'!F352*F$4,IF($C352=$D$5,'FLETES (#) MAYO'!F352*F$5,0))))</f>
        <v>0</v>
      </c>
      <c r="G352" s="179">
        <f>IF($C352=$D$2,'FLETES (#) MAYO'!G352*G$2,IF($C352=$D$3,'FLETES (#) MAYO'!G352*G$3,IF($C352=$D$4,'FLETES (#) MAYO'!G352*G$4,IF($C352=$D$5,'FLETES (#) MAYO'!G352*G$5,0))))</f>
        <v>0</v>
      </c>
      <c r="H352" s="179">
        <f>IF($C352=$D$2,'FLETES (#) MAYO'!H352*H$2,IF($C352=$D$3,'FLETES (#) MAYO'!H352*H$3,IF($C352=$D$4,'FLETES (#) MAYO'!H352*H$4,IF($C352=$D$5,'FLETES (#) MAYO'!H352*H$5,0))))</f>
        <v>0</v>
      </c>
      <c r="I352" s="179">
        <f>IF($C352=$D$2,'FLETES (#) MAYO'!I352*I$2,IF($C352=$D$3,'FLETES (#) MAYO'!I352*I$3,IF($C352=$D$4,'FLETES (#) MAYO'!I352*I$4,IF($C352=$D$5,'FLETES (#) MAYO'!I352*I$5,0))))</f>
        <v>0</v>
      </c>
      <c r="J352" s="179">
        <f>IF($C352=$D$2,'FLETES (#) MAYO'!J352*J$2,IF($C352=$D$3,'FLETES (#) MAYO'!J352*J$3,IF($C352=$D$4,'FLETES (#) MAYO'!J352*J$4,IF($C352=$D$5,'FLETES (#) MAYO'!J352*J$5,0))))</f>
        <v>0</v>
      </c>
      <c r="K352" s="179">
        <f>IF($C352=$D$2,'FLETES (#) MAYO'!K352*K$2,IF($C352=$D$3,'FLETES (#) MAYO'!K352*K$3,IF($C352=$D$4,'FLETES (#) MAYO'!K352*K$4,IF($C352=$D$5,'FLETES (#) MAYO'!K352*K$5,0))))</f>
        <v>0</v>
      </c>
      <c r="L352" s="179">
        <f>IF($C352=$D$2,'FLETES (#) MAYO'!L352*L$2,IF($C352=$D$3,'FLETES (#) MAYO'!L352*L$3,IF($C352=$D$4,'FLETES (#) MAYO'!L352*L$4,IF($C352=$D$5,'FLETES (#) MAYO'!L352*L$5,0))))</f>
        <v>0</v>
      </c>
      <c r="M352" s="179">
        <f>IF($C352=$D$2,'FLETES (#) MAYO'!M352*M$2,IF($C352=$D$3,'FLETES (#) MAYO'!M352*M$3,IF($C352=$D$4,'FLETES (#) MAYO'!M352*M$4,IF($C352=$D$5,'FLETES (#) MAYO'!M352*M$5,0))))</f>
        <v>0</v>
      </c>
      <c r="N352" s="179">
        <f>IF($C352=$D$2,'FLETES (#) MAYO'!N352*N$2,IF($C352=$D$3,'FLETES (#) MAYO'!N352*N$3,IF($C352=$D$4,'FLETES (#) MAYO'!N352*N$4,IF($C352=$D$5,'FLETES (#) MAYO'!N352*N$5,0))))</f>
        <v>0</v>
      </c>
      <c r="O352" s="179">
        <f>IF($C352=$D$2,'FLETES (#) MAYO'!O352*O$2,IF($C352=$D$3,'FLETES (#) MAYO'!O352*O$3,IF($C352=$D$4,'FLETES (#) MAYO'!O352*O$4,IF($C352=$D$5,'FLETES (#) MAYO'!O352*O$5,0))))</f>
        <v>0</v>
      </c>
      <c r="P352" s="179">
        <f>IF($C352=$D$2,'FLETES (#) MAYO'!P352*P$2,IF($C352=$D$3,'FLETES (#) MAYO'!P352*P$3,IF($C352=$D$4,'FLETES (#) MAYO'!P352*P$4,IF($C352=$D$5,'FLETES (#) MAYO'!P352*P$5,0))))</f>
        <v>0</v>
      </c>
      <c r="Q352" s="179">
        <f>IF($C352=$D$2,'FLETES (#) MAYO'!Q352*Q$2,IF($C352=$D$3,'FLETES (#) MAYO'!Q352*Q$3,IF($C352=$D$4,'FLETES (#) MAYO'!Q352*Q$4,IF($C352=$D$5,'FLETES (#) MAYO'!Q352*Q$5,0))))</f>
        <v>0</v>
      </c>
      <c r="R352" s="179">
        <f>IF($C352=$D$2,'FLETES (#) MAYO'!R352*R$2,IF($C352=$D$3,'FLETES (#) MAYO'!R352*R$3,IF($C352=$D$4,'FLETES (#) MAYO'!R352*R$4,IF($C352=$D$5,'FLETES (#) MAYO'!R352*R$5,0))))</f>
        <v>0</v>
      </c>
      <c r="S352" s="179">
        <f>IF($C352=$D$2,'FLETES (#) MAYO'!S352*S$2,IF($C352=$D$3,'FLETES (#) MAYO'!S352*S$3,IF($C352=$D$4,'FLETES (#) MAYO'!S352*S$4,IF($C352=$D$5,'FLETES (#) MAYO'!S352*S$5,0))))</f>
        <v>0</v>
      </c>
      <c r="T352" s="179">
        <f>IF($C352=$D$2,'FLETES (#) MAYO'!T352*T$2,IF($C352=$D$3,'FLETES (#) MAYO'!T352*T$3,IF($C352=$D$4,'FLETES (#) MAYO'!T352*T$4,IF($C352=$D$5,'FLETES (#) MAYO'!T352*T$5,0))))</f>
        <v>0</v>
      </c>
      <c r="U352" s="179">
        <f>IF($C352=$D$2,'FLETES (#) MAYO'!U352*U$2,IF($C352=$D$3,'FLETES (#) MAYO'!U352*U$3,IF($C352=$D$4,'FLETES (#) MAYO'!U352*U$4,IF($C352=$D$5,'FLETES (#) MAYO'!U352*U$5,0))))</f>
        <v>0</v>
      </c>
      <c r="V352" s="179">
        <f>IF($C352=$D$2,'FLETES (#) MAYO'!V352*V$2,IF($C352=$D$3,'FLETES (#) MAYO'!V352*V$3,IF($C352=$D$4,'FLETES (#) MAYO'!V352*V$4,IF($C352=$D$5,'FLETES (#) MAYO'!V352*V$5,0))))</f>
        <v>0</v>
      </c>
      <c r="W352" s="179">
        <f>IF($C352=$D$2,'FLETES (#) MAYO'!W352*W$2,IF($C352=$D$3,'FLETES (#) MAYO'!W352*W$3,IF($C352=$D$4,'FLETES (#) MAYO'!W352*W$4,IF($C352=$D$5,'FLETES (#) MAYO'!W352*W$5,0))))</f>
        <v>0</v>
      </c>
      <c r="X352" s="179">
        <f>IF($C352=$D$2,'FLETES (#) MAYO'!X352*X$2,IF($C352=$D$3,'FLETES (#) MAYO'!X352*X$3,IF($C352=$D$4,'FLETES (#) MAYO'!X352*X$4,IF($C352=$D$5,'FLETES (#) MAYO'!X352*X$5,0))))</f>
        <v>0</v>
      </c>
      <c r="Y352" s="179">
        <f>IF($C352=$D$2,'FLETES (#) MAYO'!Y352*Y$2,IF($C352=$D$3,'FLETES (#) MAYO'!Y352*Y$3,IF($C352=$D$4,'FLETES (#) MAYO'!Y352*Y$4,IF($C352=$D$5,'FLETES (#) MAYO'!Y352*Y$5,0))))</f>
        <v>0</v>
      </c>
      <c r="Z352" s="179">
        <f>IF($C352=$D$2,'FLETES (#) MAYO'!Z352*Z$2,IF($C352=$D$3,'FLETES (#) MAYO'!Z352*Z$3,IF($C352=$D$4,'FLETES (#) MAYO'!Z352*Z$4,IF($C352=$D$5,'FLETES (#) MAYO'!Z352*Z$5,0))))</f>
        <v>0</v>
      </c>
      <c r="AA352" s="179">
        <f>IF($C352=$D$2,'FLETES (#) MAYO'!AA352*AA$2,IF($C352=$D$3,'FLETES (#) MAYO'!AA352*AA$3,IF($C352=$D$4,'FLETES (#) MAYO'!AA352*AA$4,IF($C352=$D$5,'FLETES (#) MAYO'!AA352*AA$5,0))))</f>
        <v>0</v>
      </c>
      <c r="AB352" s="179">
        <f>IF($C352=$D$2,'FLETES (#) MAYO'!AB352*AB$2,IF($C352=$D$3,'FLETES (#) MAYO'!AB352*AB$3,IF($C352=$D$4,'FLETES (#) MAYO'!AB352*AB$4,IF($C352=$D$5,'FLETES (#) MAYO'!AB352*AB$5,0))))</f>
        <v>0</v>
      </c>
      <c r="AC352" s="179">
        <f>IF($C352=$D$2,'FLETES (#) MAYO'!AC352*AC$2,IF($C352=$D$3,'FLETES (#) MAYO'!AC352*AC$3,IF($C352=$D$4,'FLETES (#) MAYO'!AC352*AC$4,IF($C352=$D$5,'FLETES (#) MAYO'!AC352*AC$5,0))))</f>
        <v>0</v>
      </c>
      <c r="AD352" s="179">
        <f>IF($C352=$D$2,'FLETES (#) MAYO'!AD352*AD$2,IF($C352=$D$3,'FLETES (#) MAYO'!AD352*AD$3,IF($C352=$D$4,'FLETES (#) MAYO'!AD352*AD$4,IF($C352=$D$5,'FLETES (#) MAYO'!AD352*AD$5,0))))</f>
        <v>0</v>
      </c>
      <c r="AE352" s="179">
        <f>IF($C352=$D$2,'FLETES (#) MAYO'!AE352*AE$2,IF($C352=$D$3,'FLETES (#) MAYO'!AE352*AE$3,IF($C352=$D$4,'FLETES (#) MAYO'!AE352*AE$4,IF($C352=$D$5,'FLETES (#) MAYO'!AE352*AE$5,0))))</f>
        <v>0</v>
      </c>
      <c r="AF352" s="179">
        <f>IF($C352=$D$2,'FLETES (#) MAYO'!AF352*AF$2,IF($C352=$D$3,'FLETES (#) MAYO'!AF352*AF$3,IF($C352=$D$4,'FLETES (#) MAYO'!AF352*AF$4,IF($C352=$D$5,'FLETES (#) MAYO'!AF352*AF$5,0))))</f>
        <v>0</v>
      </c>
      <c r="AG352" s="179">
        <f>IF($C352=$D$2,'FLETES (#) MAYO'!AG352*AG$2,IF($C352=$D$3,'FLETES (#) MAYO'!AG352*AG$3,IF($C352=$D$4,'FLETES (#) MAYO'!AG352*AG$4,IF($C352=$D$5,'FLETES (#) MAYO'!AG352*AG$5,0))))</f>
        <v>0</v>
      </c>
      <c r="AH352" s="179">
        <f>IF($C352=$D$2,'FLETES (#) MAYO'!AH352*AH$2,IF($C352=$D$3,'FLETES (#) MAYO'!AH352*AH$3,IF($C352=$D$4,'FLETES (#) MAYO'!AH352*AH$4,IF($C352=$D$5,'FLETES (#) MAYO'!AH352*AH$5,0))))</f>
        <v>0</v>
      </c>
      <c r="AI352" s="179">
        <f>IF($C352=$D$2,'FLETES (#) MAYO'!AI352*AI$2,IF($C352=$D$3,'FLETES (#) MAYO'!AI352*AI$3,IF($C352=$D$4,'FLETES (#) MAYO'!AI352*AI$4,IF($C352=$D$5,'FLETES (#) MAYO'!AI352*AI$5,0))))</f>
        <v>0</v>
      </c>
      <c r="AJ352" s="179">
        <f>IF($C352=$D$2,'FLETES (#) MAYO'!AJ352*AJ$2,IF($C352=$D$3,'FLETES (#) MAYO'!AJ352*AJ$3,IF($C352=$D$4,'FLETES (#) MAYO'!AJ352*AJ$4,IF($C352=$D$5,'FLETES (#) MAYO'!AJ352*AJ$5,0))))</f>
        <v>0</v>
      </c>
      <c r="AK352" s="179">
        <f>IF($C352=$D$2,'FLETES (#) MAYO'!AK352*AK$2,IF($C352=$D$3,'FLETES (#) MAYO'!AK352*AK$3,IF($C352=$D$4,'FLETES (#) MAYO'!AK352*AK$4,IF($C352=$D$5,'FLETES (#) MAYO'!AK352*AK$5,0))))</f>
        <v>0</v>
      </c>
      <c r="AL352" s="179">
        <f>IF($C352=$D$2,'FLETES (#) MAYO'!AL352*AL$2,IF($C352=$D$3,'FLETES (#) MAYO'!AL352*AL$3,IF($C352=$D$4,'FLETES (#) MAYO'!AL352*AL$4,IF($C352=$D$5,'FLETES (#) MAYO'!AL352*AL$5,0))))</f>
        <v>0</v>
      </c>
      <c r="AM352" s="179">
        <f>IF($C352=$D$2,'FLETES (#) MAYO'!AM352*AM$2,IF($C352=$D$3,'FLETES (#) MAYO'!AM352*AM$3,IF($C352=$D$4,'FLETES (#) MAYO'!AM352*AM$4,IF($C352=$D$5,'FLETES (#) MAYO'!AM352*AM$5,0))))</f>
        <v>0</v>
      </c>
    </row>
    <row r="353" spans="1:39">
      <c r="A353" s="141"/>
      <c r="B353" s="165"/>
      <c r="C353" s="165"/>
      <c r="D353" s="178">
        <f t="shared" si="0"/>
        <v>0</v>
      </c>
      <c r="E353" s="179">
        <f>IF($C353=$D$2,'FLETES (#) MAYO'!E353*E$2,IF($C353=$D$3,'FLETES (#) MAYO'!E353*E$3,IF($C353=$D$4,'FLETES (#) MAYO'!E353*E$4,IF($C353=$D$5,'FLETES (#) MAYO'!E353*E$5,0))))</f>
        <v>0</v>
      </c>
      <c r="F353" s="179">
        <f>IF($C353=$D$2,'FLETES (#) MAYO'!F353*F$2,IF($C353=$D$3,'FLETES (#) MAYO'!F353*F$3,IF($C353=$D$4,'FLETES (#) MAYO'!F353*F$4,IF($C353=$D$5,'FLETES (#) MAYO'!F353*F$5,0))))</f>
        <v>0</v>
      </c>
      <c r="G353" s="179">
        <f>IF($C353=$D$2,'FLETES (#) MAYO'!G353*G$2,IF($C353=$D$3,'FLETES (#) MAYO'!G353*G$3,IF($C353=$D$4,'FLETES (#) MAYO'!G353*G$4,IF($C353=$D$5,'FLETES (#) MAYO'!G353*G$5,0))))</f>
        <v>0</v>
      </c>
      <c r="H353" s="179">
        <f>IF($C353=$D$2,'FLETES (#) MAYO'!H353*H$2,IF($C353=$D$3,'FLETES (#) MAYO'!H353*H$3,IF($C353=$D$4,'FLETES (#) MAYO'!H353*H$4,IF($C353=$D$5,'FLETES (#) MAYO'!H353*H$5,0))))</f>
        <v>0</v>
      </c>
      <c r="I353" s="179">
        <f>IF($C353=$D$2,'FLETES (#) MAYO'!I353*I$2,IF($C353=$D$3,'FLETES (#) MAYO'!I353*I$3,IF($C353=$D$4,'FLETES (#) MAYO'!I353*I$4,IF($C353=$D$5,'FLETES (#) MAYO'!I353*I$5,0))))</f>
        <v>0</v>
      </c>
      <c r="J353" s="179">
        <f>IF($C353=$D$2,'FLETES (#) MAYO'!J353*J$2,IF($C353=$D$3,'FLETES (#) MAYO'!J353*J$3,IF($C353=$D$4,'FLETES (#) MAYO'!J353*J$4,IF($C353=$D$5,'FLETES (#) MAYO'!J353*J$5,0))))</f>
        <v>0</v>
      </c>
      <c r="K353" s="179">
        <f>IF($C353=$D$2,'FLETES (#) MAYO'!K353*K$2,IF($C353=$D$3,'FLETES (#) MAYO'!K353*K$3,IF($C353=$D$4,'FLETES (#) MAYO'!K353*K$4,IF($C353=$D$5,'FLETES (#) MAYO'!K353*K$5,0))))</f>
        <v>0</v>
      </c>
      <c r="L353" s="179">
        <f>IF($C353=$D$2,'FLETES (#) MAYO'!L353*L$2,IF($C353=$D$3,'FLETES (#) MAYO'!L353*L$3,IF($C353=$D$4,'FLETES (#) MAYO'!L353*L$4,IF($C353=$D$5,'FLETES (#) MAYO'!L353*L$5,0))))</f>
        <v>0</v>
      </c>
      <c r="M353" s="179">
        <f>IF($C353=$D$2,'FLETES (#) MAYO'!M353*M$2,IF($C353=$D$3,'FLETES (#) MAYO'!M353*M$3,IF($C353=$D$4,'FLETES (#) MAYO'!M353*M$4,IF($C353=$D$5,'FLETES (#) MAYO'!M353*M$5,0))))</f>
        <v>0</v>
      </c>
      <c r="N353" s="179">
        <f>IF($C353=$D$2,'FLETES (#) MAYO'!N353*N$2,IF($C353=$D$3,'FLETES (#) MAYO'!N353*N$3,IF($C353=$D$4,'FLETES (#) MAYO'!N353*N$4,IF($C353=$D$5,'FLETES (#) MAYO'!N353*N$5,0))))</f>
        <v>0</v>
      </c>
      <c r="O353" s="179">
        <f>IF($C353=$D$2,'FLETES (#) MAYO'!O353*O$2,IF($C353=$D$3,'FLETES (#) MAYO'!O353*O$3,IF($C353=$D$4,'FLETES (#) MAYO'!O353*O$4,IF($C353=$D$5,'FLETES (#) MAYO'!O353*O$5,0))))</f>
        <v>0</v>
      </c>
      <c r="P353" s="179">
        <f>IF($C353=$D$2,'FLETES (#) MAYO'!P353*P$2,IF($C353=$D$3,'FLETES (#) MAYO'!P353*P$3,IF($C353=$D$4,'FLETES (#) MAYO'!P353*P$4,IF($C353=$D$5,'FLETES (#) MAYO'!P353*P$5,0))))</f>
        <v>0</v>
      </c>
      <c r="Q353" s="179">
        <f>IF($C353=$D$2,'FLETES (#) MAYO'!Q353*Q$2,IF($C353=$D$3,'FLETES (#) MAYO'!Q353*Q$3,IF($C353=$D$4,'FLETES (#) MAYO'!Q353*Q$4,IF($C353=$D$5,'FLETES (#) MAYO'!Q353*Q$5,0))))</f>
        <v>0</v>
      </c>
      <c r="R353" s="179">
        <f>IF($C353=$D$2,'FLETES (#) MAYO'!R353*R$2,IF($C353=$D$3,'FLETES (#) MAYO'!R353*R$3,IF($C353=$D$4,'FLETES (#) MAYO'!R353*R$4,IF($C353=$D$5,'FLETES (#) MAYO'!R353*R$5,0))))</f>
        <v>0</v>
      </c>
      <c r="S353" s="179">
        <f>IF($C353=$D$2,'FLETES (#) MAYO'!S353*S$2,IF($C353=$D$3,'FLETES (#) MAYO'!S353*S$3,IF($C353=$D$4,'FLETES (#) MAYO'!S353*S$4,IF($C353=$D$5,'FLETES (#) MAYO'!S353*S$5,0))))</f>
        <v>0</v>
      </c>
      <c r="T353" s="179">
        <f>IF($C353=$D$2,'FLETES (#) MAYO'!T353*T$2,IF($C353=$D$3,'FLETES (#) MAYO'!T353*T$3,IF($C353=$D$4,'FLETES (#) MAYO'!T353*T$4,IF($C353=$D$5,'FLETES (#) MAYO'!T353*T$5,0))))</f>
        <v>0</v>
      </c>
      <c r="U353" s="179">
        <f>IF($C353=$D$2,'FLETES (#) MAYO'!U353*U$2,IF($C353=$D$3,'FLETES (#) MAYO'!U353*U$3,IF($C353=$D$4,'FLETES (#) MAYO'!U353*U$4,IF($C353=$D$5,'FLETES (#) MAYO'!U353*U$5,0))))</f>
        <v>0</v>
      </c>
      <c r="V353" s="179">
        <f>IF($C353=$D$2,'FLETES (#) MAYO'!V353*V$2,IF($C353=$D$3,'FLETES (#) MAYO'!V353*V$3,IF($C353=$D$4,'FLETES (#) MAYO'!V353*V$4,IF($C353=$D$5,'FLETES (#) MAYO'!V353*V$5,0))))</f>
        <v>0</v>
      </c>
      <c r="W353" s="179">
        <f>IF($C353=$D$2,'FLETES (#) MAYO'!W353*W$2,IF($C353=$D$3,'FLETES (#) MAYO'!W353*W$3,IF($C353=$D$4,'FLETES (#) MAYO'!W353*W$4,IF($C353=$D$5,'FLETES (#) MAYO'!W353*W$5,0))))</f>
        <v>0</v>
      </c>
      <c r="X353" s="179">
        <f>IF($C353=$D$2,'FLETES (#) MAYO'!X353*X$2,IF($C353=$D$3,'FLETES (#) MAYO'!X353*X$3,IF($C353=$D$4,'FLETES (#) MAYO'!X353*X$4,IF($C353=$D$5,'FLETES (#) MAYO'!X353*X$5,0))))</f>
        <v>0</v>
      </c>
      <c r="Y353" s="179">
        <f>IF($C353=$D$2,'FLETES (#) MAYO'!Y353*Y$2,IF($C353=$D$3,'FLETES (#) MAYO'!Y353*Y$3,IF($C353=$D$4,'FLETES (#) MAYO'!Y353*Y$4,IF($C353=$D$5,'FLETES (#) MAYO'!Y353*Y$5,0))))</f>
        <v>0</v>
      </c>
      <c r="Z353" s="179">
        <f>IF($C353=$D$2,'FLETES (#) MAYO'!Z353*Z$2,IF($C353=$D$3,'FLETES (#) MAYO'!Z353*Z$3,IF($C353=$D$4,'FLETES (#) MAYO'!Z353*Z$4,IF($C353=$D$5,'FLETES (#) MAYO'!Z353*Z$5,0))))</f>
        <v>0</v>
      </c>
      <c r="AA353" s="179">
        <f>IF($C353=$D$2,'FLETES (#) MAYO'!AA353*AA$2,IF($C353=$D$3,'FLETES (#) MAYO'!AA353*AA$3,IF($C353=$D$4,'FLETES (#) MAYO'!AA353*AA$4,IF($C353=$D$5,'FLETES (#) MAYO'!AA353*AA$5,0))))</f>
        <v>0</v>
      </c>
      <c r="AB353" s="179">
        <f>IF($C353=$D$2,'FLETES (#) MAYO'!AB353*AB$2,IF($C353=$D$3,'FLETES (#) MAYO'!AB353*AB$3,IF($C353=$D$4,'FLETES (#) MAYO'!AB353*AB$4,IF($C353=$D$5,'FLETES (#) MAYO'!AB353*AB$5,0))))</f>
        <v>0</v>
      </c>
      <c r="AC353" s="179">
        <f>IF($C353=$D$2,'FLETES (#) MAYO'!AC353*AC$2,IF($C353=$D$3,'FLETES (#) MAYO'!AC353*AC$3,IF($C353=$D$4,'FLETES (#) MAYO'!AC353*AC$4,IF($C353=$D$5,'FLETES (#) MAYO'!AC353*AC$5,0))))</f>
        <v>0</v>
      </c>
      <c r="AD353" s="179">
        <f>IF($C353=$D$2,'FLETES (#) MAYO'!AD353*AD$2,IF($C353=$D$3,'FLETES (#) MAYO'!AD353*AD$3,IF($C353=$D$4,'FLETES (#) MAYO'!AD353*AD$4,IF($C353=$D$5,'FLETES (#) MAYO'!AD353*AD$5,0))))</f>
        <v>0</v>
      </c>
      <c r="AE353" s="179">
        <f>IF($C353=$D$2,'FLETES (#) MAYO'!AE353*AE$2,IF($C353=$D$3,'FLETES (#) MAYO'!AE353*AE$3,IF($C353=$D$4,'FLETES (#) MAYO'!AE353*AE$4,IF($C353=$D$5,'FLETES (#) MAYO'!AE353*AE$5,0))))</f>
        <v>0</v>
      </c>
      <c r="AF353" s="179">
        <f>IF($C353=$D$2,'FLETES (#) MAYO'!AF353*AF$2,IF($C353=$D$3,'FLETES (#) MAYO'!AF353*AF$3,IF($C353=$D$4,'FLETES (#) MAYO'!AF353*AF$4,IF($C353=$D$5,'FLETES (#) MAYO'!AF353*AF$5,0))))</f>
        <v>0</v>
      </c>
      <c r="AG353" s="179">
        <f>IF($C353=$D$2,'FLETES (#) MAYO'!AG353*AG$2,IF($C353=$D$3,'FLETES (#) MAYO'!AG353*AG$3,IF($C353=$D$4,'FLETES (#) MAYO'!AG353*AG$4,IF($C353=$D$5,'FLETES (#) MAYO'!AG353*AG$5,0))))</f>
        <v>0</v>
      </c>
      <c r="AH353" s="179">
        <f>IF($C353=$D$2,'FLETES (#) MAYO'!AH353*AH$2,IF($C353=$D$3,'FLETES (#) MAYO'!AH353*AH$3,IF($C353=$D$4,'FLETES (#) MAYO'!AH353*AH$4,IF($C353=$D$5,'FLETES (#) MAYO'!AH353*AH$5,0))))</f>
        <v>0</v>
      </c>
      <c r="AI353" s="179">
        <f>IF($C353=$D$2,'FLETES (#) MAYO'!AI353*AI$2,IF($C353=$D$3,'FLETES (#) MAYO'!AI353*AI$3,IF($C353=$D$4,'FLETES (#) MAYO'!AI353*AI$4,IF($C353=$D$5,'FLETES (#) MAYO'!AI353*AI$5,0))))</f>
        <v>0</v>
      </c>
      <c r="AJ353" s="179">
        <f>IF($C353=$D$2,'FLETES (#) MAYO'!AJ353*AJ$2,IF($C353=$D$3,'FLETES (#) MAYO'!AJ353*AJ$3,IF($C353=$D$4,'FLETES (#) MAYO'!AJ353*AJ$4,IF($C353=$D$5,'FLETES (#) MAYO'!AJ353*AJ$5,0))))</f>
        <v>0</v>
      </c>
      <c r="AK353" s="179">
        <f>IF($C353=$D$2,'FLETES (#) MAYO'!AK353*AK$2,IF($C353=$D$3,'FLETES (#) MAYO'!AK353*AK$3,IF($C353=$D$4,'FLETES (#) MAYO'!AK353*AK$4,IF($C353=$D$5,'FLETES (#) MAYO'!AK353*AK$5,0))))</f>
        <v>0</v>
      </c>
      <c r="AL353" s="179">
        <f>IF($C353=$D$2,'FLETES (#) MAYO'!AL353*AL$2,IF($C353=$D$3,'FLETES (#) MAYO'!AL353*AL$3,IF($C353=$D$4,'FLETES (#) MAYO'!AL353*AL$4,IF($C353=$D$5,'FLETES (#) MAYO'!AL353*AL$5,0))))</f>
        <v>0</v>
      </c>
      <c r="AM353" s="179">
        <f>IF($C353=$D$2,'FLETES (#) MAYO'!AM353*AM$2,IF($C353=$D$3,'FLETES (#) MAYO'!AM353*AM$3,IF($C353=$D$4,'FLETES (#) MAYO'!AM353*AM$4,IF($C353=$D$5,'FLETES (#) MAYO'!AM353*AM$5,0))))</f>
        <v>0</v>
      </c>
    </row>
    <row r="354" spans="1:39">
      <c r="A354" s="141"/>
      <c r="B354" s="165"/>
      <c r="C354" s="165"/>
      <c r="D354" s="178">
        <f t="shared" si="0"/>
        <v>0</v>
      </c>
      <c r="E354" s="179">
        <f>IF($C354=$D$2,'FLETES (#) MAYO'!E354*E$2,IF($C354=$D$3,'FLETES (#) MAYO'!E354*E$3,IF($C354=$D$4,'FLETES (#) MAYO'!E354*E$4,IF($C354=$D$5,'FLETES (#) MAYO'!E354*E$5,0))))</f>
        <v>0</v>
      </c>
      <c r="F354" s="179">
        <f>IF($C354=$D$2,'FLETES (#) MAYO'!F354*F$2,IF($C354=$D$3,'FLETES (#) MAYO'!F354*F$3,IF($C354=$D$4,'FLETES (#) MAYO'!F354*F$4,IF($C354=$D$5,'FLETES (#) MAYO'!F354*F$5,0))))</f>
        <v>0</v>
      </c>
      <c r="G354" s="179">
        <f>IF($C354=$D$2,'FLETES (#) MAYO'!G354*G$2,IF($C354=$D$3,'FLETES (#) MAYO'!G354*G$3,IF($C354=$D$4,'FLETES (#) MAYO'!G354*G$4,IF($C354=$D$5,'FLETES (#) MAYO'!G354*G$5,0))))</f>
        <v>0</v>
      </c>
      <c r="H354" s="179">
        <f>IF($C354=$D$2,'FLETES (#) MAYO'!H354*H$2,IF($C354=$D$3,'FLETES (#) MAYO'!H354*H$3,IF($C354=$D$4,'FLETES (#) MAYO'!H354*H$4,IF($C354=$D$5,'FLETES (#) MAYO'!H354*H$5,0))))</f>
        <v>0</v>
      </c>
      <c r="I354" s="179">
        <f>IF($C354=$D$2,'FLETES (#) MAYO'!I354*I$2,IF($C354=$D$3,'FLETES (#) MAYO'!I354*I$3,IF($C354=$D$4,'FLETES (#) MAYO'!I354*I$4,IF($C354=$D$5,'FLETES (#) MAYO'!I354*I$5,0))))</f>
        <v>0</v>
      </c>
      <c r="J354" s="179">
        <f>IF($C354=$D$2,'FLETES (#) MAYO'!J354*J$2,IF($C354=$D$3,'FLETES (#) MAYO'!J354*J$3,IF($C354=$D$4,'FLETES (#) MAYO'!J354*J$4,IF($C354=$D$5,'FLETES (#) MAYO'!J354*J$5,0))))</f>
        <v>0</v>
      </c>
      <c r="K354" s="179">
        <f>IF($C354=$D$2,'FLETES (#) MAYO'!K354*K$2,IF($C354=$D$3,'FLETES (#) MAYO'!K354*K$3,IF($C354=$D$4,'FLETES (#) MAYO'!K354*K$4,IF($C354=$D$5,'FLETES (#) MAYO'!K354*K$5,0))))</f>
        <v>0</v>
      </c>
      <c r="L354" s="179">
        <f>IF($C354=$D$2,'FLETES (#) MAYO'!L354*L$2,IF($C354=$D$3,'FLETES (#) MAYO'!L354*L$3,IF($C354=$D$4,'FLETES (#) MAYO'!L354*L$4,IF($C354=$D$5,'FLETES (#) MAYO'!L354*L$5,0))))</f>
        <v>0</v>
      </c>
      <c r="M354" s="179">
        <f>IF($C354=$D$2,'FLETES (#) MAYO'!M354*M$2,IF($C354=$D$3,'FLETES (#) MAYO'!M354*M$3,IF($C354=$D$4,'FLETES (#) MAYO'!M354*M$4,IF($C354=$D$5,'FLETES (#) MAYO'!M354*M$5,0))))</f>
        <v>0</v>
      </c>
      <c r="N354" s="179">
        <f>IF($C354=$D$2,'FLETES (#) MAYO'!N354*N$2,IF($C354=$D$3,'FLETES (#) MAYO'!N354*N$3,IF($C354=$D$4,'FLETES (#) MAYO'!N354*N$4,IF($C354=$D$5,'FLETES (#) MAYO'!N354*N$5,0))))</f>
        <v>0</v>
      </c>
      <c r="O354" s="179">
        <f>IF($C354=$D$2,'FLETES (#) MAYO'!O354*O$2,IF($C354=$D$3,'FLETES (#) MAYO'!O354*O$3,IF($C354=$D$4,'FLETES (#) MAYO'!O354*O$4,IF($C354=$D$5,'FLETES (#) MAYO'!O354*O$5,0))))</f>
        <v>0</v>
      </c>
      <c r="P354" s="179">
        <f>IF($C354=$D$2,'FLETES (#) MAYO'!P354*P$2,IF($C354=$D$3,'FLETES (#) MAYO'!P354*P$3,IF($C354=$D$4,'FLETES (#) MAYO'!P354*P$4,IF($C354=$D$5,'FLETES (#) MAYO'!P354*P$5,0))))</f>
        <v>0</v>
      </c>
      <c r="Q354" s="179">
        <f>IF($C354=$D$2,'FLETES (#) MAYO'!Q354*Q$2,IF($C354=$D$3,'FLETES (#) MAYO'!Q354*Q$3,IF($C354=$D$4,'FLETES (#) MAYO'!Q354*Q$4,IF($C354=$D$5,'FLETES (#) MAYO'!Q354*Q$5,0))))</f>
        <v>0</v>
      </c>
      <c r="R354" s="179">
        <f>IF($C354=$D$2,'FLETES (#) MAYO'!R354*R$2,IF($C354=$D$3,'FLETES (#) MAYO'!R354*R$3,IF($C354=$D$4,'FLETES (#) MAYO'!R354*R$4,IF($C354=$D$5,'FLETES (#) MAYO'!R354*R$5,0))))</f>
        <v>0</v>
      </c>
      <c r="S354" s="179">
        <f>IF($C354=$D$2,'FLETES (#) MAYO'!S354*S$2,IF($C354=$D$3,'FLETES (#) MAYO'!S354*S$3,IF($C354=$D$4,'FLETES (#) MAYO'!S354*S$4,IF($C354=$D$5,'FLETES (#) MAYO'!S354*S$5,0))))</f>
        <v>0</v>
      </c>
      <c r="T354" s="179">
        <f>IF($C354=$D$2,'FLETES (#) MAYO'!T354*T$2,IF($C354=$D$3,'FLETES (#) MAYO'!T354*T$3,IF($C354=$D$4,'FLETES (#) MAYO'!T354*T$4,IF($C354=$D$5,'FLETES (#) MAYO'!T354*T$5,0))))</f>
        <v>0</v>
      </c>
      <c r="U354" s="179">
        <f>IF($C354=$D$2,'FLETES (#) MAYO'!U354*U$2,IF($C354=$D$3,'FLETES (#) MAYO'!U354*U$3,IF($C354=$D$4,'FLETES (#) MAYO'!U354*U$4,IF($C354=$D$5,'FLETES (#) MAYO'!U354*U$5,0))))</f>
        <v>0</v>
      </c>
      <c r="V354" s="179">
        <f>IF($C354=$D$2,'FLETES (#) MAYO'!V354*V$2,IF($C354=$D$3,'FLETES (#) MAYO'!V354*V$3,IF($C354=$D$4,'FLETES (#) MAYO'!V354*V$4,IF($C354=$D$5,'FLETES (#) MAYO'!V354*V$5,0))))</f>
        <v>0</v>
      </c>
      <c r="W354" s="179">
        <f>IF($C354=$D$2,'FLETES (#) MAYO'!W354*W$2,IF($C354=$D$3,'FLETES (#) MAYO'!W354*W$3,IF($C354=$D$4,'FLETES (#) MAYO'!W354*W$4,IF($C354=$D$5,'FLETES (#) MAYO'!W354*W$5,0))))</f>
        <v>0</v>
      </c>
      <c r="X354" s="179">
        <f>IF($C354=$D$2,'FLETES (#) MAYO'!X354*X$2,IF($C354=$D$3,'FLETES (#) MAYO'!X354*X$3,IF($C354=$D$4,'FLETES (#) MAYO'!X354*X$4,IF($C354=$D$5,'FLETES (#) MAYO'!X354*X$5,0))))</f>
        <v>0</v>
      </c>
      <c r="Y354" s="179">
        <f>IF($C354=$D$2,'FLETES (#) MAYO'!Y354*Y$2,IF($C354=$D$3,'FLETES (#) MAYO'!Y354*Y$3,IF($C354=$D$4,'FLETES (#) MAYO'!Y354*Y$4,IF($C354=$D$5,'FLETES (#) MAYO'!Y354*Y$5,0))))</f>
        <v>0</v>
      </c>
      <c r="Z354" s="179">
        <f>IF($C354=$D$2,'FLETES (#) MAYO'!Z354*Z$2,IF($C354=$D$3,'FLETES (#) MAYO'!Z354*Z$3,IF($C354=$D$4,'FLETES (#) MAYO'!Z354*Z$4,IF($C354=$D$5,'FLETES (#) MAYO'!Z354*Z$5,0))))</f>
        <v>0</v>
      </c>
      <c r="AA354" s="179">
        <f>IF($C354=$D$2,'FLETES (#) MAYO'!AA354*AA$2,IF($C354=$D$3,'FLETES (#) MAYO'!AA354*AA$3,IF($C354=$D$4,'FLETES (#) MAYO'!AA354*AA$4,IF($C354=$D$5,'FLETES (#) MAYO'!AA354*AA$5,0))))</f>
        <v>0</v>
      </c>
      <c r="AB354" s="179">
        <f>IF($C354=$D$2,'FLETES (#) MAYO'!AB354*AB$2,IF($C354=$D$3,'FLETES (#) MAYO'!AB354*AB$3,IF($C354=$D$4,'FLETES (#) MAYO'!AB354*AB$4,IF($C354=$D$5,'FLETES (#) MAYO'!AB354*AB$5,0))))</f>
        <v>0</v>
      </c>
      <c r="AC354" s="179">
        <f>IF($C354=$D$2,'FLETES (#) MAYO'!AC354*AC$2,IF($C354=$D$3,'FLETES (#) MAYO'!AC354*AC$3,IF($C354=$D$4,'FLETES (#) MAYO'!AC354*AC$4,IF($C354=$D$5,'FLETES (#) MAYO'!AC354*AC$5,0))))</f>
        <v>0</v>
      </c>
      <c r="AD354" s="179">
        <f>IF($C354=$D$2,'FLETES (#) MAYO'!AD354*AD$2,IF($C354=$D$3,'FLETES (#) MAYO'!AD354*AD$3,IF($C354=$D$4,'FLETES (#) MAYO'!AD354*AD$4,IF($C354=$D$5,'FLETES (#) MAYO'!AD354*AD$5,0))))</f>
        <v>0</v>
      </c>
      <c r="AE354" s="179">
        <f>IF($C354=$D$2,'FLETES (#) MAYO'!AE354*AE$2,IF($C354=$D$3,'FLETES (#) MAYO'!AE354*AE$3,IF($C354=$D$4,'FLETES (#) MAYO'!AE354*AE$4,IF($C354=$D$5,'FLETES (#) MAYO'!AE354*AE$5,0))))</f>
        <v>0</v>
      </c>
      <c r="AF354" s="179">
        <f>IF($C354=$D$2,'FLETES (#) MAYO'!AF354*AF$2,IF($C354=$D$3,'FLETES (#) MAYO'!AF354*AF$3,IF($C354=$D$4,'FLETES (#) MAYO'!AF354*AF$4,IF($C354=$D$5,'FLETES (#) MAYO'!AF354*AF$5,0))))</f>
        <v>0</v>
      </c>
      <c r="AG354" s="179">
        <f>IF($C354=$D$2,'FLETES (#) MAYO'!AG354*AG$2,IF($C354=$D$3,'FLETES (#) MAYO'!AG354*AG$3,IF($C354=$D$4,'FLETES (#) MAYO'!AG354*AG$4,IF($C354=$D$5,'FLETES (#) MAYO'!AG354*AG$5,0))))</f>
        <v>0</v>
      </c>
      <c r="AH354" s="179">
        <f>IF($C354=$D$2,'FLETES (#) MAYO'!AH354*AH$2,IF($C354=$D$3,'FLETES (#) MAYO'!AH354*AH$3,IF($C354=$D$4,'FLETES (#) MAYO'!AH354*AH$4,IF($C354=$D$5,'FLETES (#) MAYO'!AH354*AH$5,0))))</f>
        <v>0</v>
      </c>
      <c r="AI354" s="179">
        <f>IF($C354=$D$2,'FLETES (#) MAYO'!AI354*AI$2,IF($C354=$D$3,'FLETES (#) MAYO'!AI354*AI$3,IF($C354=$D$4,'FLETES (#) MAYO'!AI354*AI$4,IF($C354=$D$5,'FLETES (#) MAYO'!AI354*AI$5,0))))</f>
        <v>0</v>
      </c>
      <c r="AJ354" s="179">
        <f>IF($C354=$D$2,'FLETES (#) MAYO'!AJ354*AJ$2,IF($C354=$D$3,'FLETES (#) MAYO'!AJ354*AJ$3,IF($C354=$D$4,'FLETES (#) MAYO'!AJ354*AJ$4,IF($C354=$D$5,'FLETES (#) MAYO'!AJ354*AJ$5,0))))</f>
        <v>0</v>
      </c>
      <c r="AK354" s="179">
        <f>IF($C354=$D$2,'FLETES (#) MAYO'!AK354*AK$2,IF($C354=$D$3,'FLETES (#) MAYO'!AK354*AK$3,IF($C354=$D$4,'FLETES (#) MAYO'!AK354*AK$4,IF($C354=$D$5,'FLETES (#) MAYO'!AK354*AK$5,0))))</f>
        <v>0</v>
      </c>
      <c r="AL354" s="179">
        <f>IF($C354=$D$2,'FLETES (#) MAYO'!AL354*AL$2,IF($C354=$D$3,'FLETES (#) MAYO'!AL354*AL$3,IF($C354=$D$4,'FLETES (#) MAYO'!AL354*AL$4,IF($C354=$D$5,'FLETES (#) MAYO'!AL354*AL$5,0))))</f>
        <v>0</v>
      </c>
      <c r="AM354" s="179">
        <f>IF($C354=$D$2,'FLETES (#) MAYO'!AM354*AM$2,IF($C354=$D$3,'FLETES (#) MAYO'!AM354*AM$3,IF($C354=$D$4,'FLETES (#) MAYO'!AM354*AM$4,IF($C354=$D$5,'FLETES (#) MAYO'!AM354*AM$5,0))))</f>
        <v>0</v>
      </c>
    </row>
    <row r="355" spans="1:39">
      <c r="A355" s="141"/>
      <c r="B355" s="165"/>
      <c r="C355" s="165"/>
      <c r="D355" s="178">
        <f t="shared" si="0"/>
        <v>0</v>
      </c>
      <c r="E355" s="179">
        <f>IF($C355=$D$2,'FLETES (#) MAYO'!E355*E$2,IF($C355=$D$3,'FLETES (#) MAYO'!E355*E$3,IF($C355=$D$4,'FLETES (#) MAYO'!E355*E$4,IF($C355=$D$5,'FLETES (#) MAYO'!E355*E$5,0))))</f>
        <v>0</v>
      </c>
      <c r="F355" s="179">
        <f>IF($C355=$D$2,'FLETES (#) MAYO'!F355*F$2,IF($C355=$D$3,'FLETES (#) MAYO'!F355*F$3,IF($C355=$D$4,'FLETES (#) MAYO'!F355*F$4,IF($C355=$D$5,'FLETES (#) MAYO'!F355*F$5,0))))</f>
        <v>0</v>
      </c>
      <c r="G355" s="179">
        <f>IF($C355=$D$2,'FLETES (#) MAYO'!G355*G$2,IF($C355=$D$3,'FLETES (#) MAYO'!G355*G$3,IF($C355=$D$4,'FLETES (#) MAYO'!G355*G$4,IF($C355=$D$5,'FLETES (#) MAYO'!G355*G$5,0))))</f>
        <v>0</v>
      </c>
      <c r="H355" s="179">
        <f>IF($C355=$D$2,'FLETES (#) MAYO'!H355*H$2,IF($C355=$D$3,'FLETES (#) MAYO'!H355*H$3,IF($C355=$D$4,'FLETES (#) MAYO'!H355*H$4,IF($C355=$D$5,'FLETES (#) MAYO'!H355*H$5,0))))</f>
        <v>0</v>
      </c>
      <c r="I355" s="179">
        <f>IF($C355=$D$2,'FLETES (#) MAYO'!I355*I$2,IF($C355=$D$3,'FLETES (#) MAYO'!I355*I$3,IF($C355=$D$4,'FLETES (#) MAYO'!I355*I$4,IF($C355=$D$5,'FLETES (#) MAYO'!I355*I$5,0))))</f>
        <v>0</v>
      </c>
      <c r="J355" s="179">
        <f>IF($C355=$D$2,'FLETES (#) MAYO'!J355*J$2,IF($C355=$D$3,'FLETES (#) MAYO'!J355*J$3,IF($C355=$D$4,'FLETES (#) MAYO'!J355*J$4,IF($C355=$D$5,'FLETES (#) MAYO'!J355*J$5,0))))</f>
        <v>0</v>
      </c>
      <c r="K355" s="179">
        <f>IF($C355=$D$2,'FLETES (#) MAYO'!K355*K$2,IF($C355=$D$3,'FLETES (#) MAYO'!K355*K$3,IF($C355=$D$4,'FLETES (#) MAYO'!K355*K$4,IF($C355=$D$5,'FLETES (#) MAYO'!K355*K$5,0))))</f>
        <v>0</v>
      </c>
      <c r="L355" s="179">
        <f>IF($C355=$D$2,'FLETES (#) MAYO'!L355*L$2,IF($C355=$D$3,'FLETES (#) MAYO'!L355*L$3,IF($C355=$D$4,'FLETES (#) MAYO'!L355*L$4,IF($C355=$D$5,'FLETES (#) MAYO'!L355*L$5,0))))</f>
        <v>0</v>
      </c>
      <c r="M355" s="179">
        <f>IF($C355=$D$2,'FLETES (#) MAYO'!M355*M$2,IF($C355=$D$3,'FLETES (#) MAYO'!M355*M$3,IF($C355=$D$4,'FLETES (#) MAYO'!M355*M$4,IF($C355=$D$5,'FLETES (#) MAYO'!M355*M$5,0))))</f>
        <v>0</v>
      </c>
      <c r="N355" s="179">
        <f>IF($C355=$D$2,'FLETES (#) MAYO'!N355*N$2,IF($C355=$D$3,'FLETES (#) MAYO'!N355*N$3,IF($C355=$D$4,'FLETES (#) MAYO'!N355*N$4,IF($C355=$D$5,'FLETES (#) MAYO'!N355*N$5,0))))</f>
        <v>0</v>
      </c>
      <c r="O355" s="179">
        <f>IF($C355=$D$2,'FLETES (#) MAYO'!O355*O$2,IF($C355=$D$3,'FLETES (#) MAYO'!O355*O$3,IF($C355=$D$4,'FLETES (#) MAYO'!O355*O$4,IF($C355=$D$5,'FLETES (#) MAYO'!O355*O$5,0))))</f>
        <v>0</v>
      </c>
      <c r="P355" s="179">
        <f>IF($C355=$D$2,'FLETES (#) MAYO'!P355*P$2,IF($C355=$D$3,'FLETES (#) MAYO'!P355*P$3,IF($C355=$D$4,'FLETES (#) MAYO'!P355*P$4,IF($C355=$D$5,'FLETES (#) MAYO'!P355*P$5,0))))</f>
        <v>0</v>
      </c>
      <c r="Q355" s="179">
        <f>IF($C355=$D$2,'FLETES (#) MAYO'!Q355*Q$2,IF($C355=$D$3,'FLETES (#) MAYO'!Q355*Q$3,IF($C355=$D$4,'FLETES (#) MAYO'!Q355*Q$4,IF($C355=$D$5,'FLETES (#) MAYO'!Q355*Q$5,0))))</f>
        <v>0</v>
      </c>
      <c r="R355" s="179">
        <f>IF($C355=$D$2,'FLETES (#) MAYO'!R355*R$2,IF($C355=$D$3,'FLETES (#) MAYO'!R355*R$3,IF($C355=$D$4,'FLETES (#) MAYO'!R355*R$4,IF($C355=$D$5,'FLETES (#) MAYO'!R355*R$5,0))))</f>
        <v>0</v>
      </c>
      <c r="S355" s="179">
        <f>IF($C355=$D$2,'FLETES (#) MAYO'!S355*S$2,IF($C355=$D$3,'FLETES (#) MAYO'!S355*S$3,IF($C355=$D$4,'FLETES (#) MAYO'!S355*S$4,IF($C355=$D$5,'FLETES (#) MAYO'!S355*S$5,0))))</f>
        <v>0</v>
      </c>
      <c r="T355" s="179">
        <f>IF($C355=$D$2,'FLETES (#) MAYO'!T355*T$2,IF($C355=$D$3,'FLETES (#) MAYO'!T355*T$3,IF($C355=$D$4,'FLETES (#) MAYO'!T355*T$4,IF($C355=$D$5,'FLETES (#) MAYO'!T355*T$5,0))))</f>
        <v>0</v>
      </c>
      <c r="U355" s="179">
        <f>IF($C355=$D$2,'FLETES (#) MAYO'!U355*U$2,IF($C355=$D$3,'FLETES (#) MAYO'!U355*U$3,IF($C355=$D$4,'FLETES (#) MAYO'!U355*U$4,IF($C355=$D$5,'FLETES (#) MAYO'!U355*U$5,0))))</f>
        <v>0</v>
      </c>
      <c r="V355" s="179">
        <f>IF($C355=$D$2,'FLETES (#) MAYO'!V355*V$2,IF($C355=$D$3,'FLETES (#) MAYO'!V355*V$3,IF($C355=$D$4,'FLETES (#) MAYO'!V355*V$4,IF($C355=$D$5,'FLETES (#) MAYO'!V355*V$5,0))))</f>
        <v>0</v>
      </c>
      <c r="W355" s="179">
        <f>IF($C355=$D$2,'FLETES (#) MAYO'!W355*W$2,IF($C355=$D$3,'FLETES (#) MAYO'!W355*W$3,IF($C355=$D$4,'FLETES (#) MAYO'!W355*W$4,IF($C355=$D$5,'FLETES (#) MAYO'!W355*W$5,0))))</f>
        <v>0</v>
      </c>
      <c r="X355" s="179">
        <f>IF($C355=$D$2,'FLETES (#) MAYO'!X355*X$2,IF($C355=$D$3,'FLETES (#) MAYO'!X355*X$3,IF($C355=$D$4,'FLETES (#) MAYO'!X355*X$4,IF($C355=$D$5,'FLETES (#) MAYO'!X355*X$5,0))))</f>
        <v>0</v>
      </c>
      <c r="Y355" s="179">
        <f>IF($C355=$D$2,'FLETES (#) MAYO'!Y355*Y$2,IF($C355=$D$3,'FLETES (#) MAYO'!Y355*Y$3,IF($C355=$D$4,'FLETES (#) MAYO'!Y355*Y$4,IF($C355=$D$5,'FLETES (#) MAYO'!Y355*Y$5,0))))</f>
        <v>0</v>
      </c>
      <c r="Z355" s="179">
        <f>IF($C355=$D$2,'FLETES (#) MAYO'!Z355*Z$2,IF($C355=$D$3,'FLETES (#) MAYO'!Z355*Z$3,IF($C355=$D$4,'FLETES (#) MAYO'!Z355*Z$4,IF($C355=$D$5,'FLETES (#) MAYO'!Z355*Z$5,0))))</f>
        <v>0</v>
      </c>
      <c r="AA355" s="179">
        <f>IF($C355=$D$2,'FLETES (#) MAYO'!AA355*AA$2,IF($C355=$D$3,'FLETES (#) MAYO'!AA355*AA$3,IF($C355=$D$4,'FLETES (#) MAYO'!AA355*AA$4,IF($C355=$D$5,'FLETES (#) MAYO'!AA355*AA$5,0))))</f>
        <v>0</v>
      </c>
      <c r="AB355" s="179">
        <f>IF($C355=$D$2,'FLETES (#) MAYO'!AB355*AB$2,IF($C355=$D$3,'FLETES (#) MAYO'!AB355*AB$3,IF($C355=$D$4,'FLETES (#) MAYO'!AB355*AB$4,IF($C355=$D$5,'FLETES (#) MAYO'!AB355*AB$5,0))))</f>
        <v>0</v>
      </c>
      <c r="AC355" s="179">
        <f>IF($C355=$D$2,'FLETES (#) MAYO'!AC355*AC$2,IF($C355=$D$3,'FLETES (#) MAYO'!AC355*AC$3,IF($C355=$D$4,'FLETES (#) MAYO'!AC355*AC$4,IF($C355=$D$5,'FLETES (#) MAYO'!AC355*AC$5,0))))</f>
        <v>0</v>
      </c>
      <c r="AD355" s="179">
        <f>IF($C355=$D$2,'FLETES (#) MAYO'!AD355*AD$2,IF($C355=$D$3,'FLETES (#) MAYO'!AD355*AD$3,IF($C355=$D$4,'FLETES (#) MAYO'!AD355*AD$4,IF($C355=$D$5,'FLETES (#) MAYO'!AD355*AD$5,0))))</f>
        <v>0</v>
      </c>
      <c r="AE355" s="179">
        <f>IF($C355=$D$2,'FLETES (#) MAYO'!AE355*AE$2,IF($C355=$D$3,'FLETES (#) MAYO'!AE355*AE$3,IF($C355=$D$4,'FLETES (#) MAYO'!AE355*AE$4,IF($C355=$D$5,'FLETES (#) MAYO'!AE355*AE$5,0))))</f>
        <v>0</v>
      </c>
      <c r="AF355" s="179">
        <f>IF($C355=$D$2,'FLETES (#) MAYO'!AF355*AF$2,IF($C355=$D$3,'FLETES (#) MAYO'!AF355*AF$3,IF($C355=$D$4,'FLETES (#) MAYO'!AF355*AF$4,IF($C355=$D$5,'FLETES (#) MAYO'!AF355*AF$5,0))))</f>
        <v>0</v>
      </c>
      <c r="AG355" s="179">
        <f>IF($C355=$D$2,'FLETES (#) MAYO'!AG355*AG$2,IF($C355=$D$3,'FLETES (#) MAYO'!AG355*AG$3,IF($C355=$D$4,'FLETES (#) MAYO'!AG355*AG$4,IF($C355=$D$5,'FLETES (#) MAYO'!AG355*AG$5,0))))</f>
        <v>0</v>
      </c>
      <c r="AH355" s="179">
        <f>IF($C355=$D$2,'FLETES (#) MAYO'!AH355*AH$2,IF($C355=$D$3,'FLETES (#) MAYO'!AH355*AH$3,IF($C355=$D$4,'FLETES (#) MAYO'!AH355*AH$4,IF($C355=$D$5,'FLETES (#) MAYO'!AH355*AH$5,0))))</f>
        <v>0</v>
      </c>
      <c r="AI355" s="179">
        <f>IF($C355=$D$2,'FLETES (#) MAYO'!AI355*AI$2,IF($C355=$D$3,'FLETES (#) MAYO'!AI355*AI$3,IF($C355=$D$4,'FLETES (#) MAYO'!AI355*AI$4,IF($C355=$D$5,'FLETES (#) MAYO'!AI355*AI$5,0))))</f>
        <v>0</v>
      </c>
      <c r="AJ355" s="179">
        <f>IF($C355=$D$2,'FLETES (#) MAYO'!AJ355*AJ$2,IF($C355=$D$3,'FLETES (#) MAYO'!AJ355*AJ$3,IF($C355=$D$4,'FLETES (#) MAYO'!AJ355*AJ$4,IF($C355=$D$5,'FLETES (#) MAYO'!AJ355*AJ$5,0))))</f>
        <v>0</v>
      </c>
      <c r="AK355" s="179">
        <f>IF($C355=$D$2,'FLETES (#) MAYO'!AK355*AK$2,IF($C355=$D$3,'FLETES (#) MAYO'!AK355*AK$3,IF($C355=$D$4,'FLETES (#) MAYO'!AK355*AK$4,IF($C355=$D$5,'FLETES (#) MAYO'!AK355*AK$5,0))))</f>
        <v>0</v>
      </c>
      <c r="AL355" s="179">
        <f>IF($C355=$D$2,'FLETES (#) MAYO'!AL355*AL$2,IF($C355=$D$3,'FLETES (#) MAYO'!AL355*AL$3,IF($C355=$D$4,'FLETES (#) MAYO'!AL355*AL$4,IF($C355=$D$5,'FLETES (#) MAYO'!AL355*AL$5,0))))</f>
        <v>0</v>
      </c>
      <c r="AM355" s="179">
        <f>IF($C355=$D$2,'FLETES (#) MAYO'!AM355*AM$2,IF($C355=$D$3,'FLETES (#) MAYO'!AM355*AM$3,IF($C355=$D$4,'FLETES (#) MAYO'!AM355*AM$4,IF($C355=$D$5,'FLETES (#) MAYO'!AM355*AM$5,0))))</f>
        <v>0</v>
      </c>
    </row>
    <row r="356" spans="1:39">
      <c r="A356" s="141"/>
      <c r="B356" s="165"/>
      <c r="C356" s="165"/>
      <c r="D356" s="178">
        <f t="shared" si="0"/>
        <v>0</v>
      </c>
      <c r="E356" s="179">
        <f>IF($C356=$D$2,'FLETES (#) MAYO'!E356*E$2,IF($C356=$D$3,'FLETES (#) MAYO'!E356*E$3,IF($C356=$D$4,'FLETES (#) MAYO'!E356*E$4,IF($C356=$D$5,'FLETES (#) MAYO'!E356*E$5,0))))</f>
        <v>0</v>
      </c>
      <c r="F356" s="179">
        <f>IF($C356=$D$2,'FLETES (#) MAYO'!F356*F$2,IF($C356=$D$3,'FLETES (#) MAYO'!F356*F$3,IF($C356=$D$4,'FLETES (#) MAYO'!F356*F$4,IF($C356=$D$5,'FLETES (#) MAYO'!F356*F$5,0))))</f>
        <v>0</v>
      </c>
      <c r="G356" s="179">
        <f>IF($C356=$D$2,'FLETES (#) MAYO'!G356*G$2,IF($C356=$D$3,'FLETES (#) MAYO'!G356*G$3,IF($C356=$D$4,'FLETES (#) MAYO'!G356*G$4,IF($C356=$D$5,'FLETES (#) MAYO'!G356*G$5,0))))</f>
        <v>0</v>
      </c>
      <c r="H356" s="179">
        <f>IF($C356=$D$2,'FLETES (#) MAYO'!H356*H$2,IF($C356=$D$3,'FLETES (#) MAYO'!H356*H$3,IF($C356=$D$4,'FLETES (#) MAYO'!H356*H$4,IF($C356=$D$5,'FLETES (#) MAYO'!H356*H$5,0))))</f>
        <v>0</v>
      </c>
      <c r="I356" s="179">
        <f>IF($C356=$D$2,'FLETES (#) MAYO'!I356*I$2,IF($C356=$D$3,'FLETES (#) MAYO'!I356*I$3,IF($C356=$D$4,'FLETES (#) MAYO'!I356*I$4,IF($C356=$D$5,'FLETES (#) MAYO'!I356*I$5,0))))</f>
        <v>0</v>
      </c>
      <c r="J356" s="179">
        <f>IF($C356=$D$2,'FLETES (#) MAYO'!J356*J$2,IF($C356=$D$3,'FLETES (#) MAYO'!J356*J$3,IF($C356=$D$4,'FLETES (#) MAYO'!J356*J$4,IF($C356=$D$5,'FLETES (#) MAYO'!J356*J$5,0))))</f>
        <v>0</v>
      </c>
      <c r="K356" s="179">
        <f>IF($C356=$D$2,'FLETES (#) MAYO'!K356*K$2,IF($C356=$D$3,'FLETES (#) MAYO'!K356*K$3,IF($C356=$D$4,'FLETES (#) MAYO'!K356*K$4,IF($C356=$D$5,'FLETES (#) MAYO'!K356*K$5,0))))</f>
        <v>0</v>
      </c>
      <c r="L356" s="179">
        <f>IF($C356=$D$2,'FLETES (#) MAYO'!L356*L$2,IF($C356=$D$3,'FLETES (#) MAYO'!L356*L$3,IF($C356=$D$4,'FLETES (#) MAYO'!L356*L$4,IF($C356=$D$5,'FLETES (#) MAYO'!L356*L$5,0))))</f>
        <v>0</v>
      </c>
      <c r="M356" s="179">
        <f>IF($C356=$D$2,'FLETES (#) MAYO'!M356*M$2,IF($C356=$D$3,'FLETES (#) MAYO'!M356*M$3,IF($C356=$D$4,'FLETES (#) MAYO'!M356*M$4,IF($C356=$D$5,'FLETES (#) MAYO'!M356*M$5,0))))</f>
        <v>0</v>
      </c>
      <c r="N356" s="179">
        <f>IF($C356=$D$2,'FLETES (#) MAYO'!N356*N$2,IF($C356=$D$3,'FLETES (#) MAYO'!N356*N$3,IF($C356=$D$4,'FLETES (#) MAYO'!N356*N$4,IF($C356=$D$5,'FLETES (#) MAYO'!N356*N$5,0))))</f>
        <v>0</v>
      </c>
      <c r="O356" s="179">
        <f>IF($C356=$D$2,'FLETES (#) MAYO'!O356*O$2,IF($C356=$D$3,'FLETES (#) MAYO'!O356*O$3,IF($C356=$D$4,'FLETES (#) MAYO'!O356*O$4,IF($C356=$D$5,'FLETES (#) MAYO'!O356*O$5,0))))</f>
        <v>0</v>
      </c>
      <c r="P356" s="179">
        <f>IF($C356=$D$2,'FLETES (#) MAYO'!P356*P$2,IF($C356=$D$3,'FLETES (#) MAYO'!P356*P$3,IF($C356=$D$4,'FLETES (#) MAYO'!P356*P$4,IF($C356=$D$5,'FLETES (#) MAYO'!P356*P$5,0))))</f>
        <v>0</v>
      </c>
      <c r="Q356" s="179">
        <f>IF($C356=$D$2,'FLETES (#) MAYO'!Q356*Q$2,IF($C356=$D$3,'FLETES (#) MAYO'!Q356*Q$3,IF($C356=$D$4,'FLETES (#) MAYO'!Q356*Q$4,IF($C356=$D$5,'FLETES (#) MAYO'!Q356*Q$5,0))))</f>
        <v>0</v>
      </c>
      <c r="R356" s="179">
        <f>IF($C356=$D$2,'FLETES (#) MAYO'!R356*R$2,IF($C356=$D$3,'FLETES (#) MAYO'!R356*R$3,IF($C356=$D$4,'FLETES (#) MAYO'!R356*R$4,IF($C356=$D$5,'FLETES (#) MAYO'!R356*R$5,0))))</f>
        <v>0</v>
      </c>
      <c r="S356" s="179">
        <f>IF($C356=$D$2,'FLETES (#) MAYO'!S356*S$2,IF($C356=$D$3,'FLETES (#) MAYO'!S356*S$3,IF($C356=$D$4,'FLETES (#) MAYO'!S356*S$4,IF($C356=$D$5,'FLETES (#) MAYO'!S356*S$5,0))))</f>
        <v>0</v>
      </c>
      <c r="T356" s="179">
        <f>IF($C356=$D$2,'FLETES (#) MAYO'!T356*T$2,IF($C356=$D$3,'FLETES (#) MAYO'!T356*T$3,IF($C356=$D$4,'FLETES (#) MAYO'!T356*T$4,IF($C356=$D$5,'FLETES (#) MAYO'!T356*T$5,0))))</f>
        <v>0</v>
      </c>
      <c r="U356" s="179">
        <f>IF($C356=$D$2,'FLETES (#) MAYO'!U356*U$2,IF($C356=$D$3,'FLETES (#) MAYO'!U356*U$3,IF($C356=$D$4,'FLETES (#) MAYO'!U356*U$4,IF($C356=$D$5,'FLETES (#) MAYO'!U356*U$5,0))))</f>
        <v>0</v>
      </c>
      <c r="V356" s="179">
        <f>IF($C356=$D$2,'FLETES (#) MAYO'!V356*V$2,IF($C356=$D$3,'FLETES (#) MAYO'!V356*V$3,IF($C356=$D$4,'FLETES (#) MAYO'!V356*V$4,IF($C356=$D$5,'FLETES (#) MAYO'!V356*V$5,0))))</f>
        <v>0</v>
      </c>
      <c r="W356" s="179">
        <f>IF($C356=$D$2,'FLETES (#) MAYO'!W356*W$2,IF($C356=$D$3,'FLETES (#) MAYO'!W356*W$3,IF($C356=$D$4,'FLETES (#) MAYO'!W356*W$4,IF($C356=$D$5,'FLETES (#) MAYO'!W356*W$5,0))))</f>
        <v>0</v>
      </c>
      <c r="X356" s="179">
        <f>IF($C356=$D$2,'FLETES (#) MAYO'!X356*X$2,IF($C356=$D$3,'FLETES (#) MAYO'!X356*X$3,IF($C356=$D$4,'FLETES (#) MAYO'!X356*X$4,IF($C356=$D$5,'FLETES (#) MAYO'!X356*X$5,0))))</f>
        <v>0</v>
      </c>
      <c r="Y356" s="179">
        <f>IF($C356=$D$2,'FLETES (#) MAYO'!Y356*Y$2,IF($C356=$D$3,'FLETES (#) MAYO'!Y356*Y$3,IF($C356=$D$4,'FLETES (#) MAYO'!Y356*Y$4,IF($C356=$D$5,'FLETES (#) MAYO'!Y356*Y$5,0))))</f>
        <v>0</v>
      </c>
      <c r="Z356" s="179">
        <f>IF($C356=$D$2,'FLETES (#) MAYO'!Z356*Z$2,IF($C356=$D$3,'FLETES (#) MAYO'!Z356*Z$3,IF($C356=$D$4,'FLETES (#) MAYO'!Z356*Z$4,IF($C356=$D$5,'FLETES (#) MAYO'!Z356*Z$5,0))))</f>
        <v>0</v>
      </c>
      <c r="AA356" s="179">
        <f>IF($C356=$D$2,'FLETES (#) MAYO'!AA356*AA$2,IF($C356=$D$3,'FLETES (#) MAYO'!AA356*AA$3,IF($C356=$D$4,'FLETES (#) MAYO'!AA356*AA$4,IF($C356=$D$5,'FLETES (#) MAYO'!AA356*AA$5,0))))</f>
        <v>0</v>
      </c>
      <c r="AB356" s="179">
        <f>IF($C356=$D$2,'FLETES (#) MAYO'!AB356*AB$2,IF($C356=$D$3,'FLETES (#) MAYO'!AB356*AB$3,IF($C356=$D$4,'FLETES (#) MAYO'!AB356*AB$4,IF($C356=$D$5,'FLETES (#) MAYO'!AB356*AB$5,0))))</f>
        <v>0</v>
      </c>
      <c r="AC356" s="179">
        <f>IF($C356=$D$2,'FLETES (#) MAYO'!AC356*AC$2,IF($C356=$D$3,'FLETES (#) MAYO'!AC356*AC$3,IF($C356=$D$4,'FLETES (#) MAYO'!AC356*AC$4,IF($C356=$D$5,'FLETES (#) MAYO'!AC356*AC$5,0))))</f>
        <v>0</v>
      </c>
      <c r="AD356" s="179">
        <f>IF($C356=$D$2,'FLETES (#) MAYO'!AD356*AD$2,IF($C356=$D$3,'FLETES (#) MAYO'!AD356*AD$3,IF($C356=$D$4,'FLETES (#) MAYO'!AD356*AD$4,IF($C356=$D$5,'FLETES (#) MAYO'!AD356*AD$5,0))))</f>
        <v>0</v>
      </c>
      <c r="AE356" s="179">
        <f>IF($C356=$D$2,'FLETES (#) MAYO'!AE356*AE$2,IF($C356=$D$3,'FLETES (#) MAYO'!AE356*AE$3,IF($C356=$D$4,'FLETES (#) MAYO'!AE356*AE$4,IF($C356=$D$5,'FLETES (#) MAYO'!AE356*AE$5,0))))</f>
        <v>0</v>
      </c>
      <c r="AF356" s="179">
        <f>IF($C356=$D$2,'FLETES (#) MAYO'!AF356*AF$2,IF($C356=$D$3,'FLETES (#) MAYO'!AF356*AF$3,IF($C356=$D$4,'FLETES (#) MAYO'!AF356*AF$4,IF($C356=$D$5,'FLETES (#) MAYO'!AF356*AF$5,0))))</f>
        <v>0</v>
      </c>
      <c r="AG356" s="179">
        <f>IF($C356=$D$2,'FLETES (#) MAYO'!AG356*AG$2,IF($C356=$D$3,'FLETES (#) MAYO'!AG356*AG$3,IF($C356=$D$4,'FLETES (#) MAYO'!AG356*AG$4,IF($C356=$D$5,'FLETES (#) MAYO'!AG356*AG$5,0))))</f>
        <v>0</v>
      </c>
      <c r="AH356" s="179">
        <f>IF($C356=$D$2,'FLETES (#) MAYO'!AH356*AH$2,IF($C356=$D$3,'FLETES (#) MAYO'!AH356*AH$3,IF($C356=$D$4,'FLETES (#) MAYO'!AH356*AH$4,IF($C356=$D$5,'FLETES (#) MAYO'!AH356*AH$5,0))))</f>
        <v>0</v>
      </c>
      <c r="AI356" s="179">
        <f>IF($C356=$D$2,'FLETES (#) MAYO'!AI356*AI$2,IF($C356=$D$3,'FLETES (#) MAYO'!AI356*AI$3,IF($C356=$D$4,'FLETES (#) MAYO'!AI356*AI$4,IF($C356=$D$5,'FLETES (#) MAYO'!AI356*AI$5,0))))</f>
        <v>0</v>
      </c>
      <c r="AJ356" s="179">
        <f>IF($C356=$D$2,'FLETES (#) MAYO'!AJ356*AJ$2,IF($C356=$D$3,'FLETES (#) MAYO'!AJ356*AJ$3,IF($C356=$D$4,'FLETES (#) MAYO'!AJ356*AJ$4,IF($C356=$D$5,'FLETES (#) MAYO'!AJ356*AJ$5,0))))</f>
        <v>0</v>
      </c>
      <c r="AK356" s="179">
        <f>IF($C356=$D$2,'FLETES (#) MAYO'!AK356*AK$2,IF($C356=$D$3,'FLETES (#) MAYO'!AK356*AK$3,IF($C356=$D$4,'FLETES (#) MAYO'!AK356*AK$4,IF($C356=$D$5,'FLETES (#) MAYO'!AK356*AK$5,0))))</f>
        <v>0</v>
      </c>
      <c r="AL356" s="179">
        <f>IF($C356=$D$2,'FLETES (#) MAYO'!AL356*AL$2,IF($C356=$D$3,'FLETES (#) MAYO'!AL356*AL$3,IF($C356=$D$4,'FLETES (#) MAYO'!AL356*AL$4,IF($C356=$D$5,'FLETES (#) MAYO'!AL356*AL$5,0))))</f>
        <v>0</v>
      </c>
      <c r="AM356" s="179">
        <f>IF($C356=$D$2,'FLETES (#) MAYO'!AM356*AM$2,IF($C356=$D$3,'FLETES (#) MAYO'!AM356*AM$3,IF($C356=$D$4,'FLETES (#) MAYO'!AM356*AM$4,IF($C356=$D$5,'FLETES (#) MAYO'!AM356*AM$5,0))))</f>
        <v>0</v>
      </c>
    </row>
    <row r="357" spans="1:39">
      <c r="A357" s="141"/>
      <c r="B357" s="165"/>
      <c r="C357" s="165"/>
      <c r="D357" s="178">
        <f t="shared" si="0"/>
        <v>0</v>
      </c>
      <c r="E357" s="179">
        <f>IF($C357=$D$2,'FLETES (#) MAYO'!E357*E$2,IF($C357=$D$3,'FLETES (#) MAYO'!E357*E$3,IF($C357=$D$4,'FLETES (#) MAYO'!E357*E$4,IF($C357=$D$5,'FLETES (#) MAYO'!E357*E$5,0))))</f>
        <v>0</v>
      </c>
      <c r="F357" s="179">
        <f>IF($C357=$D$2,'FLETES (#) MAYO'!F357*F$2,IF($C357=$D$3,'FLETES (#) MAYO'!F357*F$3,IF($C357=$D$4,'FLETES (#) MAYO'!F357*F$4,IF($C357=$D$5,'FLETES (#) MAYO'!F357*F$5,0))))</f>
        <v>0</v>
      </c>
      <c r="G357" s="179">
        <f>IF($C357=$D$2,'FLETES (#) MAYO'!G357*G$2,IF($C357=$D$3,'FLETES (#) MAYO'!G357*G$3,IF($C357=$D$4,'FLETES (#) MAYO'!G357*G$4,IF($C357=$D$5,'FLETES (#) MAYO'!G357*G$5,0))))</f>
        <v>0</v>
      </c>
      <c r="H357" s="179">
        <f>IF($C357=$D$2,'FLETES (#) MAYO'!H357*H$2,IF($C357=$D$3,'FLETES (#) MAYO'!H357*H$3,IF($C357=$D$4,'FLETES (#) MAYO'!H357*H$4,IF($C357=$D$5,'FLETES (#) MAYO'!H357*H$5,0))))</f>
        <v>0</v>
      </c>
      <c r="I357" s="179">
        <f>IF($C357=$D$2,'FLETES (#) MAYO'!I357*I$2,IF($C357=$D$3,'FLETES (#) MAYO'!I357*I$3,IF($C357=$D$4,'FLETES (#) MAYO'!I357*I$4,IF($C357=$D$5,'FLETES (#) MAYO'!I357*I$5,0))))</f>
        <v>0</v>
      </c>
      <c r="J357" s="179">
        <f>IF($C357=$D$2,'FLETES (#) MAYO'!J357*J$2,IF($C357=$D$3,'FLETES (#) MAYO'!J357*J$3,IF($C357=$D$4,'FLETES (#) MAYO'!J357*J$4,IF($C357=$D$5,'FLETES (#) MAYO'!J357*J$5,0))))</f>
        <v>0</v>
      </c>
      <c r="K357" s="179">
        <f>IF($C357=$D$2,'FLETES (#) MAYO'!K357*K$2,IF($C357=$D$3,'FLETES (#) MAYO'!K357*K$3,IF($C357=$D$4,'FLETES (#) MAYO'!K357*K$4,IF($C357=$D$5,'FLETES (#) MAYO'!K357*K$5,0))))</f>
        <v>0</v>
      </c>
      <c r="L357" s="179">
        <f>IF($C357=$D$2,'FLETES (#) MAYO'!L357*L$2,IF($C357=$D$3,'FLETES (#) MAYO'!L357*L$3,IF($C357=$D$4,'FLETES (#) MAYO'!L357*L$4,IF($C357=$D$5,'FLETES (#) MAYO'!L357*L$5,0))))</f>
        <v>0</v>
      </c>
      <c r="M357" s="179">
        <f>IF($C357=$D$2,'FLETES (#) MAYO'!M357*M$2,IF($C357=$D$3,'FLETES (#) MAYO'!M357*M$3,IF($C357=$D$4,'FLETES (#) MAYO'!M357*M$4,IF($C357=$D$5,'FLETES (#) MAYO'!M357*M$5,0))))</f>
        <v>0</v>
      </c>
      <c r="N357" s="179">
        <f>IF($C357=$D$2,'FLETES (#) MAYO'!N357*N$2,IF($C357=$D$3,'FLETES (#) MAYO'!N357*N$3,IF($C357=$D$4,'FLETES (#) MAYO'!N357*N$4,IF($C357=$D$5,'FLETES (#) MAYO'!N357*N$5,0))))</f>
        <v>0</v>
      </c>
      <c r="O357" s="179">
        <f>IF($C357=$D$2,'FLETES (#) MAYO'!O357*O$2,IF($C357=$D$3,'FLETES (#) MAYO'!O357*O$3,IF($C357=$D$4,'FLETES (#) MAYO'!O357*O$4,IF($C357=$D$5,'FLETES (#) MAYO'!O357*O$5,0))))</f>
        <v>0</v>
      </c>
      <c r="P357" s="179">
        <f>IF($C357=$D$2,'FLETES (#) MAYO'!P357*P$2,IF($C357=$D$3,'FLETES (#) MAYO'!P357*P$3,IF($C357=$D$4,'FLETES (#) MAYO'!P357*P$4,IF($C357=$D$5,'FLETES (#) MAYO'!P357*P$5,0))))</f>
        <v>0</v>
      </c>
      <c r="Q357" s="179">
        <f>IF($C357=$D$2,'FLETES (#) MAYO'!Q357*Q$2,IF($C357=$D$3,'FLETES (#) MAYO'!Q357*Q$3,IF($C357=$D$4,'FLETES (#) MAYO'!Q357*Q$4,IF($C357=$D$5,'FLETES (#) MAYO'!Q357*Q$5,0))))</f>
        <v>0</v>
      </c>
      <c r="R357" s="179">
        <f>IF($C357=$D$2,'FLETES (#) MAYO'!R357*R$2,IF($C357=$D$3,'FLETES (#) MAYO'!R357*R$3,IF($C357=$D$4,'FLETES (#) MAYO'!R357*R$4,IF($C357=$D$5,'FLETES (#) MAYO'!R357*R$5,0))))</f>
        <v>0</v>
      </c>
      <c r="S357" s="179">
        <f>IF($C357=$D$2,'FLETES (#) MAYO'!S357*S$2,IF($C357=$D$3,'FLETES (#) MAYO'!S357*S$3,IF($C357=$D$4,'FLETES (#) MAYO'!S357*S$4,IF($C357=$D$5,'FLETES (#) MAYO'!S357*S$5,0))))</f>
        <v>0</v>
      </c>
      <c r="T357" s="179">
        <f>IF($C357=$D$2,'FLETES (#) MAYO'!T357*T$2,IF($C357=$D$3,'FLETES (#) MAYO'!T357*T$3,IF($C357=$D$4,'FLETES (#) MAYO'!T357*T$4,IF($C357=$D$5,'FLETES (#) MAYO'!T357*T$5,0))))</f>
        <v>0</v>
      </c>
      <c r="U357" s="179">
        <f>IF($C357=$D$2,'FLETES (#) MAYO'!U357*U$2,IF($C357=$D$3,'FLETES (#) MAYO'!U357*U$3,IF($C357=$D$4,'FLETES (#) MAYO'!U357*U$4,IF($C357=$D$5,'FLETES (#) MAYO'!U357*U$5,0))))</f>
        <v>0</v>
      </c>
      <c r="V357" s="179">
        <f>IF($C357=$D$2,'FLETES (#) MAYO'!V357*V$2,IF($C357=$D$3,'FLETES (#) MAYO'!V357*V$3,IF($C357=$D$4,'FLETES (#) MAYO'!V357*V$4,IF($C357=$D$5,'FLETES (#) MAYO'!V357*V$5,0))))</f>
        <v>0</v>
      </c>
      <c r="W357" s="179">
        <f>IF($C357=$D$2,'FLETES (#) MAYO'!W357*W$2,IF($C357=$D$3,'FLETES (#) MAYO'!W357*W$3,IF($C357=$D$4,'FLETES (#) MAYO'!W357*W$4,IF($C357=$D$5,'FLETES (#) MAYO'!W357*W$5,0))))</f>
        <v>0</v>
      </c>
      <c r="X357" s="179">
        <f>IF($C357=$D$2,'FLETES (#) MAYO'!X357*X$2,IF($C357=$D$3,'FLETES (#) MAYO'!X357*X$3,IF($C357=$D$4,'FLETES (#) MAYO'!X357*X$4,IF($C357=$D$5,'FLETES (#) MAYO'!X357*X$5,0))))</f>
        <v>0</v>
      </c>
      <c r="Y357" s="179">
        <f>IF($C357=$D$2,'FLETES (#) MAYO'!Y357*Y$2,IF($C357=$D$3,'FLETES (#) MAYO'!Y357*Y$3,IF($C357=$D$4,'FLETES (#) MAYO'!Y357*Y$4,IF($C357=$D$5,'FLETES (#) MAYO'!Y357*Y$5,0))))</f>
        <v>0</v>
      </c>
      <c r="Z357" s="179">
        <f>IF($C357=$D$2,'FLETES (#) MAYO'!Z357*Z$2,IF($C357=$D$3,'FLETES (#) MAYO'!Z357*Z$3,IF($C357=$D$4,'FLETES (#) MAYO'!Z357*Z$4,IF($C357=$D$5,'FLETES (#) MAYO'!Z357*Z$5,0))))</f>
        <v>0</v>
      </c>
      <c r="AA357" s="179">
        <f>IF($C357=$D$2,'FLETES (#) MAYO'!AA357*AA$2,IF($C357=$D$3,'FLETES (#) MAYO'!AA357*AA$3,IF($C357=$D$4,'FLETES (#) MAYO'!AA357*AA$4,IF($C357=$D$5,'FLETES (#) MAYO'!AA357*AA$5,0))))</f>
        <v>0</v>
      </c>
      <c r="AB357" s="179">
        <f>IF($C357=$D$2,'FLETES (#) MAYO'!AB357*AB$2,IF($C357=$D$3,'FLETES (#) MAYO'!AB357*AB$3,IF($C357=$D$4,'FLETES (#) MAYO'!AB357*AB$4,IF($C357=$D$5,'FLETES (#) MAYO'!AB357*AB$5,0))))</f>
        <v>0</v>
      </c>
      <c r="AC357" s="179">
        <f>IF($C357=$D$2,'FLETES (#) MAYO'!AC357*AC$2,IF($C357=$D$3,'FLETES (#) MAYO'!AC357*AC$3,IF($C357=$D$4,'FLETES (#) MAYO'!AC357*AC$4,IF($C357=$D$5,'FLETES (#) MAYO'!AC357*AC$5,0))))</f>
        <v>0</v>
      </c>
      <c r="AD357" s="179">
        <f>IF($C357=$D$2,'FLETES (#) MAYO'!AD357*AD$2,IF($C357=$D$3,'FLETES (#) MAYO'!AD357*AD$3,IF($C357=$D$4,'FLETES (#) MAYO'!AD357*AD$4,IF($C357=$D$5,'FLETES (#) MAYO'!AD357*AD$5,0))))</f>
        <v>0</v>
      </c>
      <c r="AE357" s="179">
        <f>IF($C357=$D$2,'FLETES (#) MAYO'!AE357*AE$2,IF($C357=$D$3,'FLETES (#) MAYO'!AE357*AE$3,IF($C357=$D$4,'FLETES (#) MAYO'!AE357*AE$4,IF($C357=$D$5,'FLETES (#) MAYO'!AE357*AE$5,0))))</f>
        <v>0</v>
      </c>
      <c r="AF357" s="179">
        <f>IF($C357=$D$2,'FLETES (#) MAYO'!AF357*AF$2,IF($C357=$D$3,'FLETES (#) MAYO'!AF357*AF$3,IF($C357=$D$4,'FLETES (#) MAYO'!AF357*AF$4,IF($C357=$D$5,'FLETES (#) MAYO'!AF357*AF$5,0))))</f>
        <v>0</v>
      </c>
      <c r="AG357" s="179">
        <f>IF($C357=$D$2,'FLETES (#) MAYO'!AG357*AG$2,IF($C357=$D$3,'FLETES (#) MAYO'!AG357*AG$3,IF($C357=$D$4,'FLETES (#) MAYO'!AG357*AG$4,IF($C357=$D$5,'FLETES (#) MAYO'!AG357*AG$5,0))))</f>
        <v>0</v>
      </c>
      <c r="AH357" s="179">
        <f>IF($C357=$D$2,'FLETES (#) MAYO'!AH357*AH$2,IF($C357=$D$3,'FLETES (#) MAYO'!AH357*AH$3,IF($C357=$D$4,'FLETES (#) MAYO'!AH357*AH$4,IF($C357=$D$5,'FLETES (#) MAYO'!AH357*AH$5,0))))</f>
        <v>0</v>
      </c>
      <c r="AI357" s="179">
        <f>IF($C357=$D$2,'FLETES (#) MAYO'!AI357*AI$2,IF($C357=$D$3,'FLETES (#) MAYO'!AI357*AI$3,IF($C357=$D$4,'FLETES (#) MAYO'!AI357*AI$4,IF($C357=$D$5,'FLETES (#) MAYO'!AI357*AI$5,0))))</f>
        <v>0</v>
      </c>
      <c r="AJ357" s="179">
        <f>IF($C357=$D$2,'FLETES (#) MAYO'!AJ357*AJ$2,IF($C357=$D$3,'FLETES (#) MAYO'!AJ357*AJ$3,IF($C357=$D$4,'FLETES (#) MAYO'!AJ357*AJ$4,IF($C357=$D$5,'FLETES (#) MAYO'!AJ357*AJ$5,0))))</f>
        <v>0</v>
      </c>
      <c r="AK357" s="179">
        <f>IF($C357=$D$2,'FLETES (#) MAYO'!AK357*AK$2,IF($C357=$D$3,'FLETES (#) MAYO'!AK357*AK$3,IF($C357=$D$4,'FLETES (#) MAYO'!AK357*AK$4,IF($C357=$D$5,'FLETES (#) MAYO'!AK357*AK$5,0))))</f>
        <v>0</v>
      </c>
      <c r="AL357" s="179">
        <f>IF($C357=$D$2,'FLETES (#) MAYO'!AL357*AL$2,IF($C357=$D$3,'FLETES (#) MAYO'!AL357*AL$3,IF($C357=$D$4,'FLETES (#) MAYO'!AL357*AL$4,IF($C357=$D$5,'FLETES (#) MAYO'!AL357*AL$5,0))))</f>
        <v>0</v>
      </c>
      <c r="AM357" s="179">
        <f>IF($C357=$D$2,'FLETES (#) MAYO'!AM357*AM$2,IF($C357=$D$3,'FLETES (#) MAYO'!AM357*AM$3,IF($C357=$D$4,'FLETES (#) MAYO'!AM357*AM$4,IF($C357=$D$5,'FLETES (#) MAYO'!AM357*AM$5,0))))</f>
        <v>0</v>
      </c>
    </row>
    <row r="358" spans="1:39">
      <c r="A358" s="141"/>
      <c r="B358" s="165"/>
      <c r="C358" s="165"/>
      <c r="D358" s="178">
        <f t="shared" si="0"/>
        <v>0</v>
      </c>
      <c r="E358" s="179">
        <f>IF($C358=$D$2,'FLETES (#) MAYO'!E358*E$2,IF($C358=$D$3,'FLETES (#) MAYO'!E358*E$3,IF($C358=$D$4,'FLETES (#) MAYO'!E358*E$4,IF($C358=$D$5,'FLETES (#) MAYO'!E358*E$5,0))))</f>
        <v>0</v>
      </c>
      <c r="F358" s="179">
        <f>IF($C358=$D$2,'FLETES (#) MAYO'!F358*F$2,IF($C358=$D$3,'FLETES (#) MAYO'!F358*F$3,IF($C358=$D$4,'FLETES (#) MAYO'!F358*F$4,IF($C358=$D$5,'FLETES (#) MAYO'!F358*F$5,0))))</f>
        <v>0</v>
      </c>
      <c r="G358" s="179">
        <f>IF($C358=$D$2,'FLETES (#) MAYO'!G358*G$2,IF($C358=$D$3,'FLETES (#) MAYO'!G358*G$3,IF($C358=$D$4,'FLETES (#) MAYO'!G358*G$4,IF($C358=$D$5,'FLETES (#) MAYO'!G358*G$5,0))))</f>
        <v>0</v>
      </c>
      <c r="H358" s="179">
        <f>IF($C358=$D$2,'FLETES (#) MAYO'!H358*H$2,IF($C358=$D$3,'FLETES (#) MAYO'!H358*H$3,IF($C358=$D$4,'FLETES (#) MAYO'!H358*H$4,IF($C358=$D$5,'FLETES (#) MAYO'!H358*H$5,0))))</f>
        <v>0</v>
      </c>
      <c r="I358" s="179">
        <f>IF($C358=$D$2,'FLETES (#) MAYO'!I358*I$2,IF($C358=$D$3,'FLETES (#) MAYO'!I358*I$3,IF($C358=$D$4,'FLETES (#) MAYO'!I358*I$4,IF($C358=$D$5,'FLETES (#) MAYO'!I358*I$5,0))))</f>
        <v>0</v>
      </c>
      <c r="J358" s="179">
        <f>IF($C358=$D$2,'FLETES (#) MAYO'!J358*J$2,IF($C358=$D$3,'FLETES (#) MAYO'!J358*J$3,IF($C358=$D$4,'FLETES (#) MAYO'!J358*J$4,IF($C358=$D$5,'FLETES (#) MAYO'!J358*J$5,0))))</f>
        <v>0</v>
      </c>
      <c r="K358" s="179">
        <f>IF($C358=$D$2,'FLETES (#) MAYO'!K358*K$2,IF($C358=$D$3,'FLETES (#) MAYO'!K358*K$3,IF($C358=$D$4,'FLETES (#) MAYO'!K358*K$4,IF($C358=$D$5,'FLETES (#) MAYO'!K358*K$5,0))))</f>
        <v>0</v>
      </c>
      <c r="L358" s="179">
        <f>IF($C358=$D$2,'FLETES (#) MAYO'!L358*L$2,IF($C358=$D$3,'FLETES (#) MAYO'!L358*L$3,IF($C358=$D$4,'FLETES (#) MAYO'!L358*L$4,IF($C358=$D$5,'FLETES (#) MAYO'!L358*L$5,0))))</f>
        <v>0</v>
      </c>
      <c r="M358" s="179">
        <f>IF($C358=$D$2,'FLETES (#) MAYO'!M358*M$2,IF($C358=$D$3,'FLETES (#) MAYO'!M358*M$3,IF($C358=$D$4,'FLETES (#) MAYO'!M358*M$4,IF($C358=$D$5,'FLETES (#) MAYO'!M358*M$5,0))))</f>
        <v>0</v>
      </c>
      <c r="N358" s="179">
        <f>IF($C358=$D$2,'FLETES (#) MAYO'!N358*N$2,IF($C358=$D$3,'FLETES (#) MAYO'!N358*N$3,IF($C358=$D$4,'FLETES (#) MAYO'!N358*N$4,IF($C358=$D$5,'FLETES (#) MAYO'!N358*N$5,0))))</f>
        <v>0</v>
      </c>
      <c r="O358" s="179">
        <f>IF($C358=$D$2,'FLETES (#) MAYO'!O358*O$2,IF($C358=$D$3,'FLETES (#) MAYO'!O358*O$3,IF($C358=$D$4,'FLETES (#) MAYO'!O358*O$4,IF($C358=$D$5,'FLETES (#) MAYO'!O358*O$5,0))))</f>
        <v>0</v>
      </c>
      <c r="P358" s="179">
        <f>IF($C358=$D$2,'FLETES (#) MAYO'!P358*P$2,IF($C358=$D$3,'FLETES (#) MAYO'!P358*P$3,IF($C358=$D$4,'FLETES (#) MAYO'!P358*P$4,IF($C358=$D$5,'FLETES (#) MAYO'!P358*P$5,0))))</f>
        <v>0</v>
      </c>
      <c r="Q358" s="179">
        <f>IF($C358=$D$2,'FLETES (#) MAYO'!Q358*Q$2,IF($C358=$D$3,'FLETES (#) MAYO'!Q358*Q$3,IF($C358=$D$4,'FLETES (#) MAYO'!Q358*Q$4,IF($C358=$D$5,'FLETES (#) MAYO'!Q358*Q$5,0))))</f>
        <v>0</v>
      </c>
      <c r="R358" s="179">
        <f>IF($C358=$D$2,'FLETES (#) MAYO'!R358*R$2,IF($C358=$D$3,'FLETES (#) MAYO'!R358*R$3,IF($C358=$D$4,'FLETES (#) MAYO'!R358*R$4,IF($C358=$D$5,'FLETES (#) MAYO'!R358*R$5,0))))</f>
        <v>0</v>
      </c>
      <c r="S358" s="179">
        <f>IF($C358=$D$2,'FLETES (#) MAYO'!S358*S$2,IF($C358=$D$3,'FLETES (#) MAYO'!S358*S$3,IF($C358=$D$4,'FLETES (#) MAYO'!S358*S$4,IF($C358=$D$5,'FLETES (#) MAYO'!S358*S$5,0))))</f>
        <v>0</v>
      </c>
      <c r="T358" s="179">
        <f>IF($C358=$D$2,'FLETES (#) MAYO'!T358*T$2,IF($C358=$D$3,'FLETES (#) MAYO'!T358*T$3,IF($C358=$D$4,'FLETES (#) MAYO'!T358*T$4,IF($C358=$D$5,'FLETES (#) MAYO'!T358*T$5,0))))</f>
        <v>0</v>
      </c>
      <c r="U358" s="179">
        <f>IF($C358=$D$2,'FLETES (#) MAYO'!U358*U$2,IF($C358=$D$3,'FLETES (#) MAYO'!U358*U$3,IF($C358=$D$4,'FLETES (#) MAYO'!U358*U$4,IF($C358=$D$5,'FLETES (#) MAYO'!U358*U$5,0))))</f>
        <v>0</v>
      </c>
      <c r="V358" s="179">
        <f>IF($C358=$D$2,'FLETES (#) MAYO'!V358*V$2,IF($C358=$D$3,'FLETES (#) MAYO'!V358*V$3,IF($C358=$D$4,'FLETES (#) MAYO'!V358*V$4,IF($C358=$D$5,'FLETES (#) MAYO'!V358*V$5,0))))</f>
        <v>0</v>
      </c>
      <c r="W358" s="179">
        <f>IF($C358=$D$2,'FLETES (#) MAYO'!W358*W$2,IF($C358=$D$3,'FLETES (#) MAYO'!W358*W$3,IF($C358=$D$4,'FLETES (#) MAYO'!W358*W$4,IF($C358=$D$5,'FLETES (#) MAYO'!W358*W$5,0))))</f>
        <v>0</v>
      </c>
      <c r="X358" s="179">
        <f>IF($C358=$D$2,'FLETES (#) MAYO'!X358*X$2,IF($C358=$D$3,'FLETES (#) MAYO'!X358*X$3,IF($C358=$D$4,'FLETES (#) MAYO'!X358*X$4,IF($C358=$D$5,'FLETES (#) MAYO'!X358*X$5,0))))</f>
        <v>0</v>
      </c>
      <c r="Y358" s="179">
        <f>IF($C358=$D$2,'FLETES (#) MAYO'!Y358*Y$2,IF($C358=$D$3,'FLETES (#) MAYO'!Y358*Y$3,IF($C358=$D$4,'FLETES (#) MAYO'!Y358*Y$4,IF($C358=$D$5,'FLETES (#) MAYO'!Y358*Y$5,0))))</f>
        <v>0</v>
      </c>
      <c r="Z358" s="179">
        <f>IF($C358=$D$2,'FLETES (#) MAYO'!Z358*Z$2,IF($C358=$D$3,'FLETES (#) MAYO'!Z358*Z$3,IF($C358=$D$4,'FLETES (#) MAYO'!Z358*Z$4,IF($C358=$D$5,'FLETES (#) MAYO'!Z358*Z$5,0))))</f>
        <v>0</v>
      </c>
      <c r="AA358" s="179">
        <f>IF($C358=$D$2,'FLETES (#) MAYO'!AA358*AA$2,IF($C358=$D$3,'FLETES (#) MAYO'!AA358*AA$3,IF($C358=$D$4,'FLETES (#) MAYO'!AA358*AA$4,IF($C358=$D$5,'FLETES (#) MAYO'!AA358*AA$5,0))))</f>
        <v>0</v>
      </c>
      <c r="AB358" s="179">
        <f>IF($C358=$D$2,'FLETES (#) MAYO'!AB358*AB$2,IF($C358=$D$3,'FLETES (#) MAYO'!AB358*AB$3,IF($C358=$D$4,'FLETES (#) MAYO'!AB358*AB$4,IF($C358=$D$5,'FLETES (#) MAYO'!AB358*AB$5,0))))</f>
        <v>0</v>
      </c>
      <c r="AC358" s="179">
        <f>IF($C358=$D$2,'FLETES (#) MAYO'!AC358*AC$2,IF($C358=$D$3,'FLETES (#) MAYO'!AC358*AC$3,IF($C358=$D$4,'FLETES (#) MAYO'!AC358*AC$4,IF($C358=$D$5,'FLETES (#) MAYO'!AC358*AC$5,0))))</f>
        <v>0</v>
      </c>
      <c r="AD358" s="179">
        <f>IF($C358=$D$2,'FLETES (#) MAYO'!AD358*AD$2,IF($C358=$D$3,'FLETES (#) MAYO'!AD358*AD$3,IF($C358=$D$4,'FLETES (#) MAYO'!AD358*AD$4,IF($C358=$D$5,'FLETES (#) MAYO'!AD358*AD$5,0))))</f>
        <v>0</v>
      </c>
      <c r="AE358" s="179">
        <f>IF($C358=$D$2,'FLETES (#) MAYO'!AE358*AE$2,IF($C358=$D$3,'FLETES (#) MAYO'!AE358*AE$3,IF($C358=$D$4,'FLETES (#) MAYO'!AE358*AE$4,IF($C358=$D$5,'FLETES (#) MAYO'!AE358*AE$5,0))))</f>
        <v>0</v>
      </c>
      <c r="AF358" s="179">
        <f>IF($C358=$D$2,'FLETES (#) MAYO'!AF358*AF$2,IF($C358=$D$3,'FLETES (#) MAYO'!AF358*AF$3,IF($C358=$D$4,'FLETES (#) MAYO'!AF358*AF$4,IF($C358=$D$5,'FLETES (#) MAYO'!AF358*AF$5,0))))</f>
        <v>0</v>
      </c>
      <c r="AG358" s="179">
        <f>IF($C358=$D$2,'FLETES (#) MAYO'!AG358*AG$2,IF($C358=$D$3,'FLETES (#) MAYO'!AG358*AG$3,IF($C358=$D$4,'FLETES (#) MAYO'!AG358*AG$4,IF($C358=$D$5,'FLETES (#) MAYO'!AG358*AG$5,0))))</f>
        <v>0</v>
      </c>
      <c r="AH358" s="179">
        <f>IF($C358=$D$2,'FLETES (#) MAYO'!AH358*AH$2,IF($C358=$D$3,'FLETES (#) MAYO'!AH358*AH$3,IF($C358=$D$4,'FLETES (#) MAYO'!AH358*AH$4,IF($C358=$D$5,'FLETES (#) MAYO'!AH358*AH$5,0))))</f>
        <v>0</v>
      </c>
      <c r="AI358" s="179">
        <f>IF($C358=$D$2,'FLETES (#) MAYO'!AI358*AI$2,IF($C358=$D$3,'FLETES (#) MAYO'!AI358*AI$3,IF($C358=$D$4,'FLETES (#) MAYO'!AI358*AI$4,IF($C358=$D$5,'FLETES (#) MAYO'!AI358*AI$5,0))))</f>
        <v>0</v>
      </c>
      <c r="AJ358" s="179">
        <f>IF($C358=$D$2,'FLETES (#) MAYO'!AJ358*AJ$2,IF($C358=$D$3,'FLETES (#) MAYO'!AJ358*AJ$3,IF($C358=$D$4,'FLETES (#) MAYO'!AJ358*AJ$4,IF($C358=$D$5,'FLETES (#) MAYO'!AJ358*AJ$5,0))))</f>
        <v>0</v>
      </c>
      <c r="AK358" s="179">
        <f>IF($C358=$D$2,'FLETES (#) MAYO'!AK358*AK$2,IF($C358=$D$3,'FLETES (#) MAYO'!AK358*AK$3,IF($C358=$D$4,'FLETES (#) MAYO'!AK358*AK$4,IF($C358=$D$5,'FLETES (#) MAYO'!AK358*AK$5,0))))</f>
        <v>0</v>
      </c>
      <c r="AL358" s="179">
        <f>IF($C358=$D$2,'FLETES (#) MAYO'!AL358*AL$2,IF($C358=$D$3,'FLETES (#) MAYO'!AL358*AL$3,IF($C358=$D$4,'FLETES (#) MAYO'!AL358*AL$4,IF($C358=$D$5,'FLETES (#) MAYO'!AL358*AL$5,0))))</f>
        <v>0</v>
      </c>
      <c r="AM358" s="179">
        <f>IF($C358=$D$2,'FLETES (#) MAYO'!AM358*AM$2,IF($C358=$D$3,'FLETES (#) MAYO'!AM358*AM$3,IF($C358=$D$4,'FLETES (#) MAYO'!AM358*AM$4,IF($C358=$D$5,'FLETES (#) MAYO'!AM358*AM$5,0))))</f>
        <v>0</v>
      </c>
    </row>
    <row r="359" spans="1:39">
      <c r="A359" s="141"/>
      <c r="B359" s="165"/>
      <c r="C359" s="165"/>
      <c r="D359" s="178">
        <f t="shared" si="0"/>
        <v>0</v>
      </c>
      <c r="E359" s="179">
        <f>IF($C359=$D$2,'FLETES (#) MAYO'!E359*E$2,IF($C359=$D$3,'FLETES (#) MAYO'!E359*E$3,IF($C359=$D$4,'FLETES (#) MAYO'!E359*E$4,IF($C359=$D$5,'FLETES (#) MAYO'!E359*E$5,0))))</f>
        <v>0</v>
      </c>
      <c r="F359" s="179">
        <f>IF($C359=$D$2,'FLETES (#) MAYO'!F359*F$2,IF($C359=$D$3,'FLETES (#) MAYO'!F359*F$3,IF($C359=$D$4,'FLETES (#) MAYO'!F359*F$4,IF($C359=$D$5,'FLETES (#) MAYO'!F359*F$5,0))))</f>
        <v>0</v>
      </c>
      <c r="G359" s="179">
        <f>IF($C359=$D$2,'FLETES (#) MAYO'!G359*G$2,IF($C359=$D$3,'FLETES (#) MAYO'!G359*G$3,IF($C359=$D$4,'FLETES (#) MAYO'!G359*G$4,IF($C359=$D$5,'FLETES (#) MAYO'!G359*G$5,0))))</f>
        <v>0</v>
      </c>
      <c r="H359" s="179">
        <f>IF($C359=$D$2,'FLETES (#) MAYO'!H359*H$2,IF($C359=$D$3,'FLETES (#) MAYO'!H359*H$3,IF($C359=$D$4,'FLETES (#) MAYO'!H359*H$4,IF($C359=$D$5,'FLETES (#) MAYO'!H359*H$5,0))))</f>
        <v>0</v>
      </c>
      <c r="I359" s="179">
        <f>IF($C359=$D$2,'FLETES (#) MAYO'!I359*I$2,IF($C359=$D$3,'FLETES (#) MAYO'!I359*I$3,IF($C359=$D$4,'FLETES (#) MAYO'!I359*I$4,IF($C359=$D$5,'FLETES (#) MAYO'!I359*I$5,0))))</f>
        <v>0</v>
      </c>
      <c r="J359" s="179">
        <f>IF($C359=$D$2,'FLETES (#) MAYO'!J359*J$2,IF($C359=$D$3,'FLETES (#) MAYO'!J359*J$3,IF($C359=$D$4,'FLETES (#) MAYO'!J359*J$4,IF($C359=$D$5,'FLETES (#) MAYO'!J359*J$5,0))))</f>
        <v>0</v>
      </c>
      <c r="K359" s="179">
        <f>IF($C359=$D$2,'FLETES (#) MAYO'!K359*K$2,IF($C359=$D$3,'FLETES (#) MAYO'!K359*K$3,IF($C359=$D$4,'FLETES (#) MAYO'!K359*K$4,IF($C359=$D$5,'FLETES (#) MAYO'!K359*K$5,0))))</f>
        <v>0</v>
      </c>
      <c r="L359" s="179">
        <f>IF($C359=$D$2,'FLETES (#) MAYO'!L359*L$2,IF($C359=$D$3,'FLETES (#) MAYO'!L359*L$3,IF($C359=$D$4,'FLETES (#) MAYO'!L359*L$4,IF($C359=$D$5,'FLETES (#) MAYO'!L359*L$5,0))))</f>
        <v>0</v>
      </c>
      <c r="M359" s="179">
        <f>IF($C359=$D$2,'FLETES (#) MAYO'!M359*M$2,IF($C359=$D$3,'FLETES (#) MAYO'!M359*M$3,IF($C359=$D$4,'FLETES (#) MAYO'!M359*M$4,IF($C359=$D$5,'FLETES (#) MAYO'!M359*M$5,0))))</f>
        <v>0</v>
      </c>
      <c r="N359" s="179">
        <f>IF($C359=$D$2,'FLETES (#) MAYO'!N359*N$2,IF($C359=$D$3,'FLETES (#) MAYO'!N359*N$3,IF($C359=$D$4,'FLETES (#) MAYO'!N359*N$4,IF($C359=$D$5,'FLETES (#) MAYO'!N359*N$5,0))))</f>
        <v>0</v>
      </c>
      <c r="O359" s="179">
        <f>IF($C359=$D$2,'FLETES (#) MAYO'!O359*O$2,IF($C359=$D$3,'FLETES (#) MAYO'!O359*O$3,IF($C359=$D$4,'FLETES (#) MAYO'!O359*O$4,IF($C359=$D$5,'FLETES (#) MAYO'!O359*O$5,0))))</f>
        <v>0</v>
      </c>
      <c r="P359" s="179">
        <f>IF($C359=$D$2,'FLETES (#) MAYO'!P359*P$2,IF($C359=$D$3,'FLETES (#) MAYO'!P359*P$3,IF($C359=$D$4,'FLETES (#) MAYO'!P359*P$4,IF($C359=$D$5,'FLETES (#) MAYO'!P359*P$5,0))))</f>
        <v>0</v>
      </c>
      <c r="Q359" s="179">
        <f>IF($C359=$D$2,'FLETES (#) MAYO'!Q359*Q$2,IF($C359=$D$3,'FLETES (#) MAYO'!Q359*Q$3,IF($C359=$D$4,'FLETES (#) MAYO'!Q359*Q$4,IF($C359=$D$5,'FLETES (#) MAYO'!Q359*Q$5,0))))</f>
        <v>0</v>
      </c>
      <c r="R359" s="179">
        <f>IF($C359=$D$2,'FLETES (#) MAYO'!R359*R$2,IF($C359=$D$3,'FLETES (#) MAYO'!R359*R$3,IF($C359=$D$4,'FLETES (#) MAYO'!R359*R$4,IF($C359=$D$5,'FLETES (#) MAYO'!R359*R$5,0))))</f>
        <v>0</v>
      </c>
      <c r="S359" s="179">
        <f>IF($C359=$D$2,'FLETES (#) MAYO'!S359*S$2,IF($C359=$D$3,'FLETES (#) MAYO'!S359*S$3,IF($C359=$D$4,'FLETES (#) MAYO'!S359*S$4,IF($C359=$D$5,'FLETES (#) MAYO'!S359*S$5,0))))</f>
        <v>0</v>
      </c>
      <c r="T359" s="179">
        <f>IF($C359=$D$2,'FLETES (#) MAYO'!T359*T$2,IF($C359=$D$3,'FLETES (#) MAYO'!T359*T$3,IF($C359=$D$4,'FLETES (#) MAYO'!T359*T$4,IF($C359=$D$5,'FLETES (#) MAYO'!T359*T$5,0))))</f>
        <v>0</v>
      </c>
      <c r="U359" s="179">
        <f>IF($C359=$D$2,'FLETES (#) MAYO'!U359*U$2,IF($C359=$D$3,'FLETES (#) MAYO'!U359*U$3,IF($C359=$D$4,'FLETES (#) MAYO'!U359*U$4,IF($C359=$D$5,'FLETES (#) MAYO'!U359*U$5,0))))</f>
        <v>0</v>
      </c>
      <c r="V359" s="179">
        <f>IF($C359=$D$2,'FLETES (#) MAYO'!V359*V$2,IF($C359=$D$3,'FLETES (#) MAYO'!V359*V$3,IF($C359=$D$4,'FLETES (#) MAYO'!V359*V$4,IF($C359=$D$5,'FLETES (#) MAYO'!V359*V$5,0))))</f>
        <v>0</v>
      </c>
      <c r="W359" s="179">
        <f>IF($C359=$D$2,'FLETES (#) MAYO'!W359*W$2,IF($C359=$D$3,'FLETES (#) MAYO'!W359*W$3,IF($C359=$D$4,'FLETES (#) MAYO'!W359*W$4,IF($C359=$D$5,'FLETES (#) MAYO'!W359*W$5,0))))</f>
        <v>0</v>
      </c>
      <c r="X359" s="179">
        <f>IF($C359=$D$2,'FLETES (#) MAYO'!X359*X$2,IF($C359=$D$3,'FLETES (#) MAYO'!X359*X$3,IF($C359=$D$4,'FLETES (#) MAYO'!X359*X$4,IF($C359=$D$5,'FLETES (#) MAYO'!X359*X$5,0))))</f>
        <v>0</v>
      </c>
      <c r="Y359" s="179">
        <f>IF($C359=$D$2,'FLETES (#) MAYO'!Y359*Y$2,IF($C359=$D$3,'FLETES (#) MAYO'!Y359*Y$3,IF($C359=$D$4,'FLETES (#) MAYO'!Y359*Y$4,IF($C359=$D$5,'FLETES (#) MAYO'!Y359*Y$5,0))))</f>
        <v>0</v>
      </c>
      <c r="Z359" s="179">
        <f>IF($C359=$D$2,'FLETES (#) MAYO'!Z359*Z$2,IF($C359=$D$3,'FLETES (#) MAYO'!Z359*Z$3,IF($C359=$D$4,'FLETES (#) MAYO'!Z359*Z$4,IF($C359=$D$5,'FLETES (#) MAYO'!Z359*Z$5,0))))</f>
        <v>0</v>
      </c>
      <c r="AA359" s="179">
        <f>IF($C359=$D$2,'FLETES (#) MAYO'!AA359*AA$2,IF($C359=$D$3,'FLETES (#) MAYO'!AA359*AA$3,IF($C359=$D$4,'FLETES (#) MAYO'!AA359*AA$4,IF($C359=$D$5,'FLETES (#) MAYO'!AA359*AA$5,0))))</f>
        <v>0</v>
      </c>
      <c r="AB359" s="179">
        <f>IF($C359=$D$2,'FLETES (#) MAYO'!AB359*AB$2,IF($C359=$D$3,'FLETES (#) MAYO'!AB359*AB$3,IF($C359=$D$4,'FLETES (#) MAYO'!AB359*AB$4,IF($C359=$D$5,'FLETES (#) MAYO'!AB359*AB$5,0))))</f>
        <v>0</v>
      </c>
      <c r="AC359" s="179">
        <f>IF($C359=$D$2,'FLETES (#) MAYO'!AC359*AC$2,IF($C359=$D$3,'FLETES (#) MAYO'!AC359*AC$3,IF($C359=$D$4,'FLETES (#) MAYO'!AC359*AC$4,IF($C359=$D$5,'FLETES (#) MAYO'!AC359*AC$5,0))))</f>
        <v>0</v>
      </c>
      <c r="AD359" s="179">
        <f>IF($C359=$D$2,'FLETES (#) MAYO'!AD359*AD$2,IF($C359=$D$3,'FLETES (#) MAYO'!AD359*AD$3,IF($C359=$D$4,'FLETES (#) MAYO'!AD359*AD$4,IF($C359=$D$5,'FLETES (#) MAYO'!AD359*AD$5,0))))</f>
        <v>0</v>
      </c>
      <c r="AE359" s="179">
        <f>IF($C359=$D$2,'FLETES (#) MAYO'!AE359*AE$2,IF($C359=$D$3,'FLETES (#) MAYO'!AE359*AE$3,IF($C359=$D$4,'FLETES (#) MAYO'!AE359*AE$4,IF($C359=$D$5,'FLETES (#) MAYO'!AE359*AE$5,0))))</f>
        <v>0</v>
      </c>
      <c r="AF359" s="179">
        <f>IF($C359=$D$2,'FLETES (#) MAYO'!AF359*AF$2,IF($C359=$D$3,'FLETES (#) MAYO'!AF359*AF$3,IF($C359=$D$4,'FLETES (#) MAYO'!AF359*AF$4,IF($C359=$D$5,'FLETES (#) MAYO'!AF359*AF$5,0))))</f>
        <v>0</v>
      </c>
      <c r="AG359" s="179">
        <f>IF($C359=$D$2,'FLETES (#) MAYO'!AG359*AG$2,IF($C359=$D$3,'FLETES (#) MAYO'!AG359*AG$3,IF($C359=$D$4,'FLETES (#) MAYO'!AG359*AG$4,IF($C359=$D$5,'FLETES (#) MAYO'!AG359*AG$5,0))))</f>
        <v>0</v>
      </c>
      <c r="AH359" s="179">
        <f>IF($C359=$D$2,'FLETES (#) MAYO'!AH359*AH$2,IF($C359=$D$3,'FLETES (#) MAYO'!AH359*AH$3,IF($C359=$D$4,'FLETES (#) MAYO'!AH359*AH$4,IF($C359=$D$5,'FLETES (#) MAYO'!AH359*AH$5,0))))</f>
        <v>0</v>
      </c>
      <c r="AI359" s="179">
        <f>IF($C359=$D$2,'FLETES (#) MAYO'!AI359*AI$2,IF($C359=$D$3,'FLETES (#) MAYO'!AI359*AI$3,IF($C359=$D$4,'FLETES (#) MAYO'!AI359*AI$4,IF($C359=$D$5,'FLETES (#) MAYO'!AI359*AI$5,0))))</f>
        <v>0</v>
      </c>
      <c r="AJ359" s="179">
        <f>IF($C359=$D$2,'FLETES (#) MAYO'!AJ359*AJ$2,IF($C359=$D$3,'FLETES (#) MAYO'!AJ359*AJ$3,IF($C359=$D$4,'FLETES (#) MAYO'!AJ359*AJ$4,IF($C359=$D$5,'FLETES (#) MAYO'!AJ359*AJ$5,0))))</f>
        <v>0</v>
      </c>
      <c r="AK359" s="179">
        <f>IF($C359=$D$2,'FLETES (#) MAYO'!AK359*AK$2,IF($C359=$D$3,'FLETES (#) MAYO'!AK359*AK$3,IF($C359=$D$4,'FLETES (#) MAYO'!AK359*AK$4,IF($C359=$D$5,'FLETES (#) MAYO'!AK359*AK$5,0))))</f>
        <v>0</v>
      </c>
      <c r="AL359" s="179">
        <f>IF($C359=$D$2,'FLETES (#) MAYO'!AL359*AL$2,IF($C359=$D$3,'FLETES (#) MAYO'!AL359*AL$3,IF($C359=$D$4,'FLETES (#) MAYO'!AL359*AL$4,IF($C359=$D$5,'FLETES (#) MAYO'!AL359*AL$5,0))))</f>
        <v>0</v>
      </c>
      <c r="AM359" s="179">
        <f>IF($C359=$D$2,'FLETES (#) MAYO'!AM359*AM$2,IF($C359=$D$3,'FLETES (#) MAYO'!AM359*AM$3,IF($C359=$D$4,'FLETES (#) MAYO'!AM359*AM$4,IF($C359=$D$5,'FLETES (#) MAYO'!AM359*AM$5,0))))</f>
        <v>0</v>
      </c>
    </row>
    <row r="360" spans="1:39">
      <c r="A360" s="141"/>
      <c r="B360" s="165"/>
      <c r="C360" s="165"/>
      <c r="D360" s="178">
        <f t="shared" si="0"/>
        <v>0</v>
      </c>
      <c r="E360" s="179">
        <f>IF($C360=$D$2,'FLETES (#) MAYO'!E360*E$2,IF($C360=$D$3,'FLETES (#) MAYO'!E360*E$3,IF($C360=$D$4,'FLETES (#) MAYO'!E360*E$4,IF($C360=$D$5,'FLETES (#) MAYO'!E360*E$5,0))))</f>
        <v>0</v>
      </c>
      <c r="F360" s="179">
        <f>IF($C360=$D$2,'FLETES (#) MAYO'!F360*F$2,IF($C360=$D$3,'FLETES (#) MAYO'!F360*F$3,IF($C360=$D$4,'FLETES (#) MAYO'!F360*F$4,IF($C360=$D$5,'FLETES (#) MAYO'!F360*F$5,0))))</f>
        <v>0</v>
      </c>
      <c r="G360" s="179">
        <f>IF($C360=$D$2,'FLETES (#) MAYO'!G360*G$2,IF($C360=$D$3,'FLETES (#) MAYO'!G360*G$3,IF($C360=$D$4,'FLETES (#) MAYO'!G360*G$4,IF($C360=$D$5,'FLETES (#) MAYO'!G360*G$5,0))))</f>
        <v>0</v>
      </c>
      <c r="H360" s="179">
        <f>IF($C360=$D$2,'FLETES (#) MAYO'!H360*H$2,IF($C360=$D$3,'FLETES (#) MAYO'!H360*H$3,IF($C360=$D$4,'FLETES (#) MAYO'!H360*H$4,IF($C360=$D$5,'FLETES (#) MAYO'!H360*H$5,0))))</f>
        <v>0</v>
      </c>
      <c r="I360" s="179">
        <f>IF($C360=$D$2,'FLETES (#) MAYO'!I360*I$2,IF($C360=$D$3,'FLETES (#) MAYO'!I360*I$3,IF($C360=$D$4,'FLETES (#) MAYO'!I360*I$4,IF($C360=$D$5,'FLETES (#) MAYO'!I360*I$5,0))))</f>
        <v>0</v>
      </c>
      <c r="J360" s="179">
        <f>IF($C360=$D$2,'FLETES (#) MAYO'!J360*J$2,IF($C360=$D$3,'FLETES (#) MAYO'!J360*J$3,IF($C360=$D$4,'FLETES (#) MAYO'!J360*J$4,IF($C360=$D$5,'FLETES (#) MAYO'!J360*J$5,0))))</f>
        <v>0</v>
      </c>
      <c r="K360" s="179">
        <f>IF($C360=$D$2,'FLETES (#) MAYO'!K360*K$2,IF($C360=$D$3,'FLETES (#) MAYO'!K360*K$3,IF($C360=$D$4,'FLETES (#) MAYO'!K360*K$4,IF($C360=$D$5,'FLETES (#) MAYO'!K360*K$5,0))))</f>
        <v>0</v>
      </c>
      <c r="L360" s="179">
        <f>IF($C360=$D$2,'FLETES (#) MAYO'!L360*L$2,IF($C360=$D$3,'FLETES (#) MAYO'!L360*L$3,IF($C360=$D$4,'FLETES (#) MAYO'!L360*L$4,IF($C360=$D$5,'FLETES (#) MAYO'!L360*L$5,0))))</f>
        <v>0</v>
      </c>
      <c r="M360" s="179">
        <f>IF($C360=$D$2,'FLETES (#) MAYO'!M360*M$2,IF($C360=$D$3,'FLETES (#) MAYO'!M360*M$3,IF($C360=$D$4,'FLETES (#) MAYO'!M360*M$4,IF($C360=$D$5,'FLETES (#) MAYO'!M360*M$5,0))))</f>
        <v>0</v>
      </c>
      <c r="N360" s="179">
        <f>IF($C360=$D$2,'FLETES (#) MAYO'!N360*N$2,IF($C360=$D$3,'FLETES (#) MAYO'!N360*N$3,IF($C360=$D$4,'FLETES (#) MAYO'!N360*N$4,IF($C360=$D$5,'FLETES (#) MAYO'!N360*N$5,0))))</f>
        <v>0</v>
      </c>
      <c r="O360" s="179">
        <f>IF($C360=$D$2,'FLETES (#) MAYO'!O360*O$2,IF($C360=$D$3,'FLETES (#) MAYO'!O360*O$3,IF($C360=$D$4,'FLETES (#) MAYO'!O360*O$4,IF($C360=$D$5,'FLETES (#) MAYO'!O360*O$5,0))))</f>
        <v>0</v>
      </c>
      <c r="P360" s="179">
        <f>IF($C360=$D$2,'FLETES (#) MAYO'!P360*P$2,IF($C360=$D$3,'FLETES (#) MAYO'!P360*P$3,IF($C360=$D$4,'FLETES (#) MAYO'!P360*P$4,IF($C360=$D$5,'FLETES (#) MAYO'!P360*P$5,0))))</f>
        <v>0</v>
      </c>
      <c r="Q360" s="179">
        <f>IF($C360=$D$2,'FLETES (#) MAYO'!Q360*Q$2,IF($C360=$D$3,'FLETES (#) MAYO'!Q360*Q$3,IF($C360=$D$4,'FLETES (#) MAYO'!Q360*Q$4,IF($C360=$D$5,'FLETES (#) MAYO'!Q360*Q$5,0))))</f>
        <v>0</v>
      </c>
      <c r="R360" s="179">
        <f>IF($C360=$D$2,'FLETES (#) MAYO'!R360*R$2,IF($C360=$D$3,'FLETES (#) MAYO'!R360*R$3,IF($C360=$D$4,'FLETES (#) MAYO'!R360*R$4,IF($C360=$D$5,'FLETES (#) MAYO'!R360*R$5,0))))</f>
        <v>0</v>
      </c>
      <c r="S360" s="179">
        <f>IF($C360=$D$2,'FLETES (#) MAYO'!S360*S$2,IF($C360=$D$3,'FLETES (#) MAYO'!S360*S$3,IF($C360=$D$4,'FLETES (#) MAYO'!S360*S$4,IF($C360=$D$5,'FLETES (#) MAYO'!S360*S$5,0))))</f>
        <v>0</v>
      </c>
      <c r="T360" s="179">
        <f>IF($C360=$D$2,'FLETES (#) MAYO'!T360*T$2,IF($C360=$D$3,'FLETES (#) MAYO'!T360*T$3,IF($C360=$D$4,'FLETES (#) MAYO'!T360*T$4,IF($C360=$D$5,'FLETES (#) MAYO'!T360*T$5,0))))</f>
        <v>0</v>
      </c>
      <c r="U360" s="179">
        <f>IF($C360=$D$2,'FLETES (#) MAYO'!U360*U$2,IF($C360=$D$3,'FLETES (#) MAYO'!U360*U$3,IF($C360=$D$4,'FLETES (#) MAYO'!U360*U$4,IF($C360=$D$5,'FLETES (#) MAYO'!U360*U$5,0))))</f>
        <v>0</v>
      </c>
      <c r="V360" s="179">
        <f>IF($C360=$D$2,'FLETES (#) MAYO'!V360*V$2,IF($C360=$D$3,'FLETES (#) MAYO'!V360*V$3,IF($C360=$D$4,'FLETES (#) MAYO'!V360*V$4,IF($C360=$D$5,'FLETES (#) MAYO'!V360*V$5,0))))</f>
        <v>0</v>
      </c>
      <c r="W360" s="179">
        <f>IF($C360=$D$2,'FLETES (#) MAYO'!W360*W$2,IF($C360=$D$3,'FLETES (#) MAYO'!W360*W$3,IF($C360=$D$4,'FLETES (#) MAYO'!W360*W$4,IF($C360=$D$5,'FLETES (#) MAYO'!W360*W$5,0))))</f>
        <v>0</v>
      </c>
      <c r="X360" s="179">
        <f>IF($C360=$D$2,'FLETES (#) MAYO'!X360*X$2,IF($C360=$D$3,'FLETES (#) MAYO'!X360*X$3,IF($C360=$D$4,'FLETES (#) MAYO'!X360*X$4,IF($C360=$D$5,'FLETES (#) MAYO'!X360*X$5,0))))</f>
        <v>0</v>
      </c>
      <c r="Y360" s="179">
        <f>IF($C360=$D$2,'FLETES (#) MAYO'!Y360*Y$2,IF($C360=$D$3,'FLETES (#) MAYO'!Y360*Y$3,IF($C360=$D$4,'FLETES (#) MAYO'!Y360*Y$4,IF($C360=$D$5,'FLETES (#) MAYO'!Y360*Y$5,0))))</f>
        <v>0</v>
      </c>
      <c r="Z360" s="179">
        <f>IF($C360=$D$2,'FLETES (#) MAYO'!Z360*Z$2,IF($C360=$D$3,'FLETES (#) MAYO'!Z360*Z$3,IF($C360=$D$4,'FLETES (#) MAYO'!Z360*Z$4,IF($C360=$D$5,'FLETES (#) MAYO'!Z360*Z$5,0))))</f>
        <v>0</v>
      </c>
      <c r="AA360" s="179">
        <f>IF($C360=$D$2,'FLETES (#) MAYO'!AA360*AA$2,IF($C360=$D$3,'FLETES (#) MAYO'!AA360*AA$3,IF($C360=$D$4,'FLETES (#) MAYO'!AA360*AA$4,IF($C360=$D$5,'FLETES (#) MAYO'!AA360*AA$5,0))))</f>
        <v>0</v>
      </c>
      <c r="AB360" s="179">
        <f>IF($C360=$D$2,'FLETES (#) MAYO'!AB360*AB$2,IF($C360=$D$3,'FLETES (#) MAYO'!AB360*AB$3,IF($C360=$D$4,'FLETES (#) MAYO'!AB360*AB$4,IF($C360=$D$5,'FLETES (#) MAYO'!AB360*AB$5,0))))</f>
        <v>0</v>
      </c>
      <c r="AC360" s="179">
        <f>IF($C360=$D$2,'FLETES (#) MAYO'!AC360*AC$2,IF($C360=$D$3,'FLETES (#) MAYO'!AC360*AC$3,IF($C360=$D$4,'FLETES (#) MAYO'!AC360*AC$4,IF($C360=$D$5,'FLETES (#) MAYO'!AC360*AC$5,0))))</f>
        <v>0</v>
      </c>
      <c r="AD360" s="179">
        <f>IF($C360=$D$2,'FLETES (#) MAYO'!AD360*AD$2,IF($C360=$D$3,'FLETES (#) MAYO'!AD360*AD$3,IF($C360=$D$4,'FLETES (#) MAYO'!AD360*AD$4,IF($C360=$D$5,'FLETES (#) MAYO'!AD360*AD$5,0))))</f>
        <v>0</v>
      </c>
      <c r="AE360" s="179">
        <f>IF($C360=$D$2,'FLETES (#) MAYO'!AE360*AE$2,IF($C360=$D$3,'FLETES (#) MAYO'!AE360*AE$3,IF($C360=$D$4,'FLETES (#) MAYO'!AE360*AE$4,IF($C360=$D$5,'FLETES (#) MAYO'!AE360*AE$5,0))))</f>
        <v>0</v>
      </c>
      <c r="AF360" s="179">
        <f>IF($C360=$D$2,'FLETES (#) MAYO'!AF360*AF$2,IF($C360=$D$3,'FLETES (#) MAYO'!AF360*AF$3,IF($C360=$D$4,'FLETES (#) MAYO'!AF360*AF$4,IF($C360=$D$5,'FLETES (#) MAYO'!AF360*AF$5,0))))</f>
        <v>0</v>
      </c>
      <c r="AG360" s="179">
        <f>IF($C360=$D$2,'FLETES (#) MAYO'!AG360*AG$2,IF($C360=$D$3,'FLETES (#) MAYO'!AG360*AG$3,IF($C360=$D$4,'FLETES (#) MAYO'!AG360*AG$4,IF($C360=$D$5,'FLETES (#) MAYO'!AG360*AG$5,0))))</f>
        <v>0</v>
      </c>
      <c r="AH360" s="179">
        <f>IF($C360=$D$2,'FLETES (#) MAYO'!AH360*AH$2,IF($C360=$D$3,'FLETES (#) MAYO'!AH360*AH$3,IF($C360=$D$4,'FLETES (#) MAYO'!AH360*AH$4,IF($C360=$D$5,'FLETES (#) MAYO'!AH360*AH$5,0))))</f>
        <v>0</v>
      </c>
      <c r="AI360" s="179">
        <f>IF($C360=$D$2,'FLETES (#) MAYO'!AI360*AI$2,IF($C360=$D$3,'FLETES (#) MAYO'!AI360*AI$3,IF($C360=$D$4,'FLETES (#) MAYO'!AI360*AI$4,IF($C360=$D$5,'FLETES (#) MAYO'!AI360*AI$5,0))))</f>
        <v>0</v>
      </c>
      <c r="AJ360" s="179">
        <f>IF($C360=$D$2,'FLETES (#) MAYO'!AJ360*AJ$2,IF($C360=$D$3,'FLETES (#) MAYO'!AJ360*AJ$3,IF($C360=$D$4,'FLETES (#) MAYO'!AJ360*AJ$4,IF($C360=$D$5,'FLETES (#) MAYO'!AJ360*AJ$5,0))))</f>
        <v>0</v>
      </c>
      <c r="AK360" s="179">
        <f>IF($C360=$D$2,'FLETES (#) MAYO'!AK360*AK$2,IF($C360=$D$3,'FLETES (#) MAYO'!AK360*AK$3,IF($C360=$D$4,'FLETES (#) MAYO'!AK360*AK$4,IF($C360=$D$5,'FLETES (#) MAYO'!AK360*AK$5,0))))</f>
        <v>0</v>
      </c>
      <c r="AL360" s="179">
        <f>IF($C360=$D$2,'FLETES (#) MAYO'!AL360*AL$2,IF($C360=$D$3,'FLETES (#) MAYO'!AL360*AL$3,IF($C360=$D$4,'FLETES (#) MAYO'!AL360*AL$4,IF($C360=$D$5,'FLETES (#) MAYO'!AL360*AL$5,0))))</f>
        <v>0</v>
      </c>
      <c r="AM360" s="179">
        <f>IF($C360=$D$2,'FLETES (#) MAYO'!AM360*AM$2,IF($C360=$D$3,'FLETES (#) MAYO'!AM360*AM$3,IF($C360=$D$4,'FLETES (#) MAYO'!AM360*AM$4,IF($C360=$D$5,'FLETES (#) MAYO'!AM360*AM$5,0))))</f>
        <v>0</v>
      </c>
    </row>
    <row r="361" spans="1:39">
      <c r="A361" s="141"/>
      <c r="B361" s="165"/>
      <c r="C361" s="165"/>
      <c r="D361" s="178">
        <f t="shared" si="0"/>
        <v>0</v>
      </c>
      <c r="E361" s="179">
        <f>IF($C361=$D$2,'FLETES (#) MAYO'!E361*E$2,IF($C361=$D$3,'FLETES (#) MAYO'!E361*E$3,IF($C361=$D$4,'FLETES (#) MAYO'!E361*E$4,IF($C361=$D$5,'FLETES (#) MAYO'!E361*E$5,0))))</f>
        <v>0</v>
      </c>
      <c r="F361" s="179">
        <f>IF($C361=$D$2,'FLETES (#) MAYO'!F361*F$2,IF($C361=$D$3,'FLETES (#) MAYO'!F361*F$3,IF($C361=$D$4,'FLETES (#) MAYO'!F361*F$4,IF($C361=$D$5,'FLETES (#) MAYO'!F361*F$5,0))))</f>
        <v>0</v>
      </c>
      <c r="G361" s="179">
        <f>IF($C361=$D$2,'FLETES (#) MAYO'!G361*G$2,IF($C361=$D$3,'FLETES (#) MAYO'!G361*G$3,IF($C361=$D$4,'FLETES (#) MAYO'!G361*G$4,IF($C361=$D$5,'FLETES (#) MAYO'!G361*G$5,0))))</f>
        <v>0</v>
      </c>
      <c r="H361" s="179">
        <f>IF($C361=$D$2,'FLETES (#) MAYO'!H361*H$2,IF($C361=$D$3,'FLETES (#) MAYO'!H361*H$3,IF($C361=$D$4,'FLETES (#) MAYO'!H361*H$4,IF($C361=$D$5,'FLETES (#) MAYO'!H361*H$5,0))))</f>
        <v>0</v>
      </c>
      <c r="I361" s="179">
        <f>IF($C361=$D$2,'FLETES (#) MAYO'!I361*I$2,IF($C361=$D$3,'FLETES (#) MAYO'!I361*I$3,IF($C361=$D$4,'FLETES (#) MAYO'!I361*I$4,IF($C361=$D$5,'FLETES (#) MAYO'!I361*I$5,0))))</f>
        <v>0</v>
      </c>
      <c r="J361" s="179">
        <f>IF($C361=$D$2,'FLETES (#) MAYO'!J361*J$2,IF($C361=$D$3,'FLETES (#) MAYO'!J361*J$3,IF($C361=$D$4,'FLETES (#) MAYO'!J361*J$4,IF($C361=$D$5,'FLETES (#) MAYO'!J361*J$5,0))))</f>
        <v>0</v>
      </c>
      <c r="K361" s="179">
        <f>IF($C361=$D$2,'FLETES (#) MAYO'!K361*K$2,IF($C361=$D$3,'FLETES (#) MAYO'!K361*K$3,IF($C361=$D$4,'FLETES (#) MAYO'!K361*K$4,IF($C361=$D$5,'FLETES (#) MAYO'!K361*K$5,0))))</f>
        <v>0</v>
      </c>
      <c r="L361" s="179">
        <f>IF($C361=$D$2,'FLETES (#) MAYO'!L361*L$2,IF($C361=$D$3,'FLETES (#) MAYO'!L361*L$3,IF($C361=$D$4,'FLETES (#) MAYO'!L361*L$4,IF($C361=$D$5,'FLETES (#) MAYO'!L361*L$5,0))))</f>
        <v>0</v>
      </c>
      <c r="M361" s="179">
        <f>IF($C361=$D$2,'FLETES (#) MAYO'!M361*M$2,IF($C361=$D$3,'FLETES (#) MAYO'!M361*M$3,IF($C361=$D$4,'FLETES (#) MAYO'!M361*M$4,IF($C361=$D$5,'FLETES (#) MAYO'!M361*M$5,0))))</f>
        <v>0</v>
      </c>
      <c r="N361" s="179">
        <f>IF($C361=$D$2,'FLETES (#) MAYO'!N361*N$2,IF($C361=$D$3,'FLETES (#) MAYO'!N361*N$3,IF($C361=$D$4,'FLETES (#) MAYO'!N361*N$4,IF($C361=$D$5,'FLETES (#) MAYO'!N361*N$5,0))))</f>
        <v>0</v>
      </c>
      <c r="O361" s="179">
        <f>IF($C361=$D$2,'FLETES (#) MAYO'!O361*O$2,IF($C361=$D$3,'FLETES (#) MAYO'!O361*O$3,IF($C361=$D$4,'FLETES (#) MAYO'!O361*O$4,IF($C361=$D$5,'FLETES (#) MAYO'!O361*O$5,0))))</f>
        <v>0</v>
      </c>
      <c r="P361" s="179">
        <f>IF($C361=$D$2,'FLETES (#) MAYO'!P361*P$2,IF($C361=$D$3,'FLETES (#) MAYO'!P361*P$3,IF($C361=$D$4,'FLETES (#) MAYO'!P361*P$4,IF($C361=$D$5,'FLETES (#) MAYO'!P361*P$5,0))))</f>
        <v>0</v>
      </c>
      <c r="Q361" s="179">
        <f>IF($C361=$D$2,'FLETES (#) MAYO'!Q361*Q$2,IF($C361=$D$3,'FLETES (#) MAYO'!Q361*Q$3,IF($C361=$D$4,'FLETES (#) MAYO'!Q361*Q$4,IF($C361=$D$5,'FLETES (#) MAYO'!Q361*Q$5,0))))</f>
        <v>0</v>
      </c>
      <c r="R361" s="179">
        <f>IF($C361=$D$2,'FLETES (#) MAYO'!R361*R$2,IF($C361=$D$3,'FLETES (#) MAYO'!R361*R$3,IF($C361=$D$4,'FLETES (#) MAYO'!R361*R$4,IF($C361=$D$5,'FLETES (#) MAYO'!R361*R$5,0))))</f>
        <v>0</v>
      </c>
      <c r="S361" s="179">
        <f>IF($C361=$D$2,'FLETES (#) MAYO'!S361*S$2,IF($C361=$D$3,'FLETES (#) MAYO'!S361*S$3,IF($C361=$D$4,'FLETES (#) MAYO'!S361*S$4,IF($C361=$D$5,'FLETES (#) MAYO'!S361*S$5,0))))</f>
        <v>0</v>
      </c>
      <c r="T361" s="179">
        <f>IF($C361=$D$2,'FLETES (#) MAYO'!T361*T$2,IF($C361=$D$3,'FLETES (#) MAYO'!T361*T$3,IF($C361=$D$4,'FLETES (#) MAYO'!T361*T$4,IF($C361=$D$5,'FLETES (#) MAYO'!T361*T$5,0))))</f>
        <v>0</v>
      </c>
      <c r="U361" s="179">
        <f>IF($C361=$D$2,'FLETES (#) MAYO'!U361*U$2,IF($C361=$D$3,'FLETES (#) MAYO'!U361*U$3,IF($C361=$D$4,'FLETES (#) MAYO'!U361*U$4,IF($C361=$D$5,'FLETES (#) MAYO'!U361*U$5,0))))</f>
        <v>0</v>
      </c>
      <c r="V361" s="179">
        <f>IF($C361=$D$2,'FLETES (#) MAYO'!V361*V$2,IF($C361=$D$3,'FLETES (#) MAYO'!V361*V$3,IF($C361=$D$4,'FLETES (#) MAYO'!V361*V$4,IF($C361=$D$5,'FLETES (#) MAYO'!V361*V$5,0))))</f>
        <v>0</v>
      </c>
      <c r="W361" s="179">
        <f>IF($C361=$D$2,'FLETES (#) MAYO'!W361*W$2,IF($C361=$D$3,'FLETES (#) MAYO'!W361*W$3,IF($C361=$D$4,'FLETES (#) MAYO'!W361*W$4,IF($C361=$D$5,'FLETES (#) MAYO'!W361*W$5,0))))</f>
        <v>0</v>
      </c>
      <c r="X361" s="179">
        <f>IF($C361=$D$2,'FLETES (#) MAYO'!X361*X$2,IF($C361=$D$3,'FLETES (#) MAYO'!X361*X$3,IF($C361=$D$4,'FLETES (#) MAYO'!X361*X$4,IF($C361=$D$5,'FLETES (#) MAYO'!X361*X$5,0))))</f>
        <v>0</v>
      </c>
      <c r="Y361" s="179">
        <f>IF($C361=$D$2,'FLETES (#) MAYO'!Y361*Y$2,IF($C361=$D$3,'FLETES (#) MAYO'!Y361*Y$3,IF($C361=$D$4,'FLETES (#) MAYO'!Y361*Y$4,IF($C361=$D$5,'FLETES (#) MAYO'!Y361*Y$5,0))))</f>
        <v>0</v>
      </c>
      <c r="Z361" s="179">
        <f>IF($C361=$D$2,'FLETES (#) MAYO'!Z361*Z$2,IF($C361=$D$3,'FLETES (#) MAYO'!Z361*Z$3,IF($C361=$D$4,'FLETES (#) MAYO'!Z361*Z$4,IF($C361=$D$5,'FLETES (#) MAYO'!Z361*Z$5,0))))</f>
        <v>0</v>
      </c>
      <c r="AA361" s="179">
        <f>IF($C361=$D$2,'FLETES (#) MAYO'!AA361*AA$2,IF($C361=$D$3,'FLETES (#) MAYO'!AA361*AA$3,IF($C361=$D$4,'FLETES (#) MAYO'!AA361*AA$4,IF($C361=$D$5,'FLETES (#) MAYO'!AA361*AA$5,0))))</f>
        <v>0</v>
      </c>
      <c r="AB361" s="179">
        <f>IF($C361=$D$2,'FLETES (#) MAYO'!AB361*AB$2,IF($C361=$D$3,'FLETES (#) MAYO'!AB361*AB$3,IF($C361=$D$4,'FLETES (#) MAYO'!AB361*AB$4,IF($C361=$D$5,'FLETES (#) MAYO'!AB361*AB$5,0))))</f>
        <v>0</v>
      </c>
      <c r="AC361" s="179">
        <f>IF($C361=$D$2,'FLETES (#) MAYO'!AC361*AC$2,IF($C361=$D$3,'FLETES (#) MAYO'!AC361*AC$3,IF($C361=$D$4,'FLETES (#) MAYO'!AC361*AC$4,IF($C361=$D$5,'FLETES (#) MAYO'!AC361*AC$5,0))))</f>
        <v>0</v>
      </c>
      <c r="AD361" s="179">
        <f>IF($C361=$D$2,'FLETES (#) MAYO'!AD361*AD$2,IF($C361=$D$3,'FLETES (#) MAYO'!AD361*AD$3,IF($C361=$D$4,'FLETES (#) MAYO'!AD361*AD$4,IF($C361=$D$5,'FLETES (#) MAYO'!AD361*AD$5,0))))</f>
        <v>0</v>
      </c>
      <c r="AE361" s="179">
        <f>IF($C361=$D$2,'FLETES (#) MAYO'!AE361*AE$2,IF($C361=$D$3,'FLETES (#) MAYO'!AE361*AE$3,IF($C361=$D$4,'FLETES (#) MAYO'!AE361*AE$4,IF($C361=$D$5,'FLETES (#) MAYO'!AE361*AE$5,0))))</f>
        <v>0</v>
      </c>
      <c r="AF361" s="179">
        <f>IF($C361=$D$2,'FLETES (#) MAYO'!AF361*AF$2,IF($C361=$D$3,'FLETES (#) MAYO'!AF361*AF$3,IF($C361=$D$4,'FLETES (#) MAYO'!AF361*AF$4,IF($C361=$D$5,'FLETES (#) MAYO'!AF361*AF$5,0))))</f>
        <v>0</v>
      </c>
      <c r="AG361" s="179">
        <f>IF($C361=$D$2,'FLETES (#) MAYO'!AG361*AG$2,IF($C361=$D$3,'FLETES (#) MAYO'!AG361*AG$3,IF($C361=$D$4,'FLETES (#) MAYO'!AG361*AG$4,IF($C361=$D$5,'FLETES (#) MAYO'!AG361*AG$5,0))))</f>
        <v>0</v>
      </c>
      <c r="AH361" s="179">
        <f>IF($C361=$D$2,'FLETES (#) MAYO'!AH361*AH$2,IF($C361=$D$3,'FLETES (#) MAYO'!AH361*AH$3,IF($C361=$D$4,'FLETES (#) MAYO'!AH361*AH$4,IF($C361=$D$5,'FLETES (#) MAYO'!AH361*AH$5,0))))</f>
        <v>0</v>
      </c>
      <c r="AI361" s="179">
        <f>IF($C361=$D$2,'FLETES (#) MAYO'!AI361*AI$2,IF($C361=$D$3,'FLETES (#) MAYO'!AI361*AI$3,IF($C361=$D$4,'FLETES (#) MAYO'!AI361*AI$4,IF($C361=$D$5,'FLETES (#) MAYO'!AI361*AI$5,0))))</f>
        <v>0</v>
      </c>
      <c r="AJ361" s="179">
        <f>IF($C361=$D$2,'FLETES (#) MAYO'!AJ361*AJ$2,IF($C361=$D$3,'FLETES (#) MAYO'!AJ361*AJ$3,IF($C361=$D$4,'FLETES (#) MAYO'!AJ361*AJ$4,IF($C361=$D$5,'FLETES (#) MAYO'!AJ361*AJ$5,0))))</f>
        <v>0</v>
      </c>
      <c r="AK361" s="179">
        <f>IF($C361=$D$2,'FLETES (#) MAYO'!AK361*AK$2,IF($C361=$D$3,'FLETES (#) MAYO'!AK361*AK$3,IF($C361=$D$4,'FLETES (#) MAYO'!AK361*AK$4,IF($C361=$D$5,'FLETES (#) MAYO'!AK361*AK$5,0))))</f>
        <v>0</v>
      </c>
      <c r="AL361" s="179">
        <f>IF($C361=$D$2,'FLETES (#) MAYO'!AL361*AL$2,IF($C361=$D$3,'FLETES (#) MAYO'!AL361*AL$3,IF($C361=$D$4,'FLETES (#) MAYO'!AL361*AL$4,IF($C361=$D$5,'FLETES (#) MAYO'!AL361*AL$5,0))))</f>
        <v>0</v>
      </c>
      <c r="AM361" s="179">
        <f>IF($C361=$D$2,'FLETES (#) MAYO'!AM361*AM$2,IF($C361=$D$3,'FLETES (#) MAYO'!AM361*AM$3,IF($C361=$D$4,'FLETES (#) MAYO'!AM361*AM$4,IF($C361=$D$5,'FLETES (#) MAYO'!AM361*AM$5,0))))</f>
        <v>0</v>
      </c>
    </row>
    <row r="362" spans="1:39">
      <c r="A362" s="141"/>
      <c r="B362" s="165"/>
      <c r="C362" s="165"/>
      <c r="D362" s="178">
        <f t="shared" si="0"/>
        <v>0</v>
      </c>
      <c r="E362" s="179">
        <f>IF($C362=$D$2,'FLETES (#) MAYO'!E362*E$2,IF($C362=$D$3,'FLETES (#) MAYO'!E362*E$3,IF($C362=$D$4,'FLETES (#) MAYO'!E362*E$4,IF($C362=$D$5,'FLETES (#) MAYO'!E362*E$5,0))))</f>
        <v>0</v>
      </c>
      <c r="F362" s="179">
        <f>IF($C362=$D$2,'FLETES (#) MAYO'!F362*F$2,IF($C362=$D$3,'FLETES (#) MAYO'!F362*F$3,IF($C362=$D$4,'FLETES (#) MAYO'!F362*F$4,IF($C362=$D$5,'FLETES (#) MAYO'!F362*F$5,0))))</f>
        <v>0</v>
      </c>
      <c r="G362" s="179">
        <f>IF($C362=$D$2,'FLETES (#) MAYO'!G362*G$2,IF($C362=$D$3,'FLETES (#) MAYO'!G362*G$3,IF($C362=$D$4,'FLETES (#) MAYO'!G362*G$4,IF($C362=$D$5,'FLETES (#) MAYO'!G362*G$5,0))))</f>
        <v>0</v>
      </c>
      <c r="H362" s="179">
        <f>IF($C362=$D$2,'FLETES (#) MAYO'!H362*H$2,IF($C362=$D$3,'FLETES (#) MAYO'!H362*H$3,IF($C362=$D$4,'FLETES (#) MAYO'!H362*H$4,IF($C362=$D$5,'FLETES (#) MAYO'!H362*H$5,0))))</f>
        <v>0</v>
      </c>
      <c r="I362" s="179">
        <f>IF($C362=$D$2,'FLETES (#) MAYO'!I362*I$2,IF($C362=$D$3,'FLETES (#) MAYO'!I362*I$3,IF($C362=$D$4,'FLETES (#) MAYO'!I362*I$4,IF($C362=$D$5,'FLETES (#) MAYO'!I362*I$5,0))))</f>
        <v>0</v>
      </c>
      <c r="J362" s="179">
        <f>IF($C362=$D$2,'FLETES (#) MAYO'!J362*J$2,IF($C362=$D$3,'FLETES (#) MAYO'!J362*J$3,IF($C362=$D$4,'FLETES (#) MAYO'!J362*J$4,IF($C362=$D$5,'FLETES (#) MAYO'!J362*J$5,0))))</f>
        <v>0</v>
      </c>
      <c r="K362" s="179">
        <f>IF($C362=$D$2,'FLETES (#) MAYO'!K362*K$2,IF($C362=$D$3,'FLETES (#) MAYO'!K362*K$3,IF($C362=$D$4,'FLETES (#) MAYO'!K362*K$4,IF($C362=$D$5,'FLETES (#) MAYO'!K362*K$5,0))))</f>
        <v>0</v>
      </c>
      <c r="L362" s="179">
        <f>IF($C362=$D$2,'FLETES (#) MAYO'!L362*L$2,IF($C362=$D$3,'FLETES (#) MAYO'!L362*L$3,IF($C362=$D$4,'FLETES (#) MAYO'!L362*L$4,IF($C362=$D$5,'FLETES (#) MAYO'!L362*L$5,0))))</f>
        <v>0</v>
      </c>
      <c r="M362" s="179">
        <f>IF($C362=$D$2,'FLETES (#) MAYO'!M362*M$2,IF($C362=$D$3,'FLETES (#) MAYO'!M362*M$3,IF($C362=$D$4,'FLETES (#) MAYO'!M362*M$4,IF($C362=$D$5,'FLETES (#) MAYO'!M362*M$5,0))))</f>
        <v>0</v>
      </c>
      <c r="N362" s="179">
        <f>IF($C362=$D$2,'FLETES (#) MAYO'!N362*N$2,IF($C362=$D$3,'FLETES (#) MAYO'!N362*N$3,IF($C362=$D$4,'FLETES (#) MAYO'!N362*N$4,IF($C362=$D$5,'FLETES (#) MAYO'!N362*N$5,0))))</f>
        <v>0</v>
      </c>
      <c r="O362" s="179">
        <f>IF($C362=$D$2,'FLETES (#) MAYO'!O362*O$2,IF($C362=$D$3,'FLETES (#) MAYO'!O362*O$3,IF($C362=$D$4,'FLETES (#) MAYO'!O362*O$4,IF($C362=$D$5,'FLETES (#) MAYO'!O362*O$5,0))))</f>
        <v>0</v>
      </c>
      <c r="P362" s="179">
        <f>IF($C362=$D$2,'FLETES (#) MAYO'!P362*P$2,IF($C362=$D$3,'FLETES (#) MAYO'!P362*P$3,IF($C362=$D$4,'FLETES (#) MAYO'!P362*P$4,IF($C362=$D$5,'FLETES (#) MAYO'!P362*P$5,0))))</f>
        <v>0</v>
      </c>
      <c r="Q362" s="179">
        <f>IF($C362=$D$2,'FLETES (#) MAYO'!Q362*Q$2,IF($C362=$D$3,'FLETES (#) MAYO'!Q362*Q$3,IF($C362=$D$4,'FLETES (#) MAYO'!Q362*Q$4,IF($C362=$D$5,'FLETES (#) MAYO'!Q362*Q$5,0))))</f>
        <v>0</v>
      </c>
      <c r="R362" s="179">
        <f>IF($C362=$D$2,'FLETES (#) MAYO'!R362*R$2,IF($C362=$D$3,'FLETES (#) MAYO'!R362*R$3,IF($C362=$D$4,'FLETES (#) MAYO'!R362*R$4,IF($C362=$D$5,'FLETES (#) MAYO'!R362*R$5,0))))</f>
        <v>0</v>
      </c>
      <c r="S362" s="179">
        <f>IF($C362=$D$2,'FLETES (#) MAYO'!S362*S$2,IF($C362=$D$3,'FLETES (#) MAYO'!S362*S$3,IF($C362=$D$4,'FLETES (#) MAYO'!S362*S$4,IF($C362=$D$5,'FLETES (#) MAYO'!S362*S$5,0))))</f>
        <v>0</v>
      </c>
      <c r="T362" s="179">
        <f>IF($C362=$D$2,'FLETES (#) MAYO'!T362*T$2,IF($C362=$D$3,'FLETES (#) MAYO'!T362*T$3,IF($C362=$D$4,'FLETES (#) MAYO'!T362*T$4,IF($C362=$D$5,'FLETES (#) MAYO'!T362*T$5,0))))</f>
        <v>0</v>
      </c>
      <c r="U362" s="179">
        <f>IF($C362=$D$2,'FLETES (#) MAYO'!U362*U$2,IF($C362=$D$3,'FLETES (#) MAYO'!U362*U$3,IF($C362=$D$4,'FLETES (#) MAYO'!U362*U$4,IF($C362=$D$5,'FLETES (#) MAYO'!U362*U$5,0))))</f>
        <v>0</v>
      </c>
      <c r="V362" s="179">
        <f>IF($C362=$D$2,'FLETES (#) MAYO'!V362*V$2,IF($C362=$D$3,'FLETES (#) MAYO'!V362*V$3,IF($C362=$D$4,'FLETES (#) MAYO'!V362*V$4,IF($C362=$D$5,'FLETES (#) MAYO'!V362*V$5,0))))</f>
        <v>0</v>
      </c>
      <c r="W362" s="179">
        <f>IF($C362=$D$2,'FLETES (#) MAYO'!W362*W$2,IF($C362=$D$3,'FLETES (#) MAYO'!W362*W$3,IF($C362=$D$4,'FLETES (#) MAYO'!W362*W$4,IF($C362=$D$5,'FLETES (#) MAYO'!W362*W$5,0))))</f>
        <v>0</v>
      </c>
      <c r="X362" s="179">
        <f>IF($C362=$D$2,'FLETES (#) MAYO'!X362*X$2,IF($C362=$D$3,'FLETES (#) MAYO'!X362*X$3,IF($C362=$D$4,'FLETES (#) MAYO'!X362*X$4,IF($C362=$D$5,'FLETES (#) MAYO'!X362*X$5,0))))</f>
        <v>0</v>
      </c>
      <c r="Y362" s="179">
        <f>IF($C362=$D$2,'FLETES (#) MAYO'!Y362*Y$2,IF($C362=$D$3,'FLETES (#) MAYO'!Y362*Y$3,IF($C362=$D$4,'FLETES (#) MAYO'!Y362*Y$4,IF($C362=$D$5,'FLETES (#) MAYO'!Y362*Y$5,0))))</f>
        <v>0</v>
      </c>
      <c r="Z362" s="179">
        <f>IF($C362=$D$2,'FLETES (#) MAYO'!Z362*Z$2,IF($C362=$D$3,'FLETES (#) MAYO'!Z362*Z$3,IF($C362=$D$4,'FLETES (#) MAYO'!Z362*Z$4,IF($C362=$D$5,'FLETES (#) MAYO'!Z362*Z$5,0))))</f>
        <v>0</v>
      </c>
      <c r="AA362" s="179">
        <f>IF($C362=$D$2,'FLETES (#) MAYO'!AA362*AA$2,IF($C362=$D$3,'FLETES (#) MAYO'!AA362*AA$3,IF($C362=$D$4,'FLETES (#) MAYO'!AA362*AA$4,IF($C362=$D$5,'FLETES (#) MAYO'!AA362*AA$5,0))))</f>
        <v>0</v>
      </c>
      <c r="AB362" s="179">
        <f>IF($C362=$D$2,'FLETES (#) MAYO'!AB362*AB$2,IF($C362=$D$3,'FLETES (#) MAYO'!AB362*AB$3,IF($C362=$D$4,'FLETES (#) MAYO'!AB362*AB$4,IF($C362=$D$5,'FLETES (#) MAYO'!AB362*AB$5,0))))</f>
        <v>0</v>
      </c>
      <c r="AC362" s="179">
        <f>IF($C362=$D$2,'FLETES (#) MAYO'!AC362*AC$2,IF($C362=$D$3,'FLETES (#) MAYO'!AC362*AC$3,IF($C362=$D$4,'FLETES (#) MAYO'!AC362*AC$4,IF($C362=$D$5,'FLETES (#) MAYO'!AC362*AC$5,0))))</f>
        <v>0</v>
      </c>
      <c r="AD362" s="179">
        <f>IF($C362=$D$2,'FLETES (#) MAYO'!AD362*AD$2,IF($C362=$D$3,'FLETES (#) MAYO'!AD362*AD$3,IF($C362=$D$4,'FLETES (#) MAYO'!AD362*AD$4,IF($C362=$D$5,'FLETES (#) MAYO'!AD362*AD$5,0))))</f>
        <v>0</v>
      </c>
      <c r="AE362" s="179">
        <f>IF($C362=$D$2,'FLETES (#) MAYO'!AE362*AE$2,IF($C362=$D$3,'FLETES (#) MAYO'!AE362*AE$3,IF($C362=$D$4,'FLETES (#) MAYO'!AE362*AE$4,IF($C362=$D$5,'FLETES (#) MAYO'!AE362*AE$5,0))))</f>
        <v>0</v>
      </c>
      <c r="AF362" s="179">
        <f>IF($C362=$D$2,'FLETES (#) MAYO'!AF362*AF$2,IF($C362=$D$3,'FLETES (#) MAYO'!AF362*AF$3,IF($C362=$D$4,'FLETES (#) MAYO'!AF362*AF$4,IF($C362=$D$5,'FLETES (#) MAYO'!AF362*AF$5,0))))</f>
        <v>0</v>
      </c>
      <c r="AG362" s="179">
        <f>IF($C362=$D$2,'FLETES (#) MAYO'!AG362*AG$2,IF($C362=$D$3,'FLETES (#) MAYO'!AG362*AG$3,IF($C362=$D$4,'FLETES (#) MAYO'!AG362*AG$4,IF($C362=$D$5,'FLETES (#) MAYO'!AG362*AG$5,0))))</f>
        <v>0</v>
      </c>
      <c r="AH362" s="179">
        <f>IF($C362=$D$2,'FLETES (#) MAYO'!AH362*AH$2,IF($C362=$D$3,'FLETES (#) MAYO'!AH362*AH$3,IF($C362=$D$4,'FLETES (#) MAYO'!AH362*AH$4,IF($C362=$D$5,'FLETES (#) MAYO'!AH362*AH$5,0))))</f>
        <v>0</v>
      </c>
      <c r="AI362" s="179">
        <f>IF($C362=$D$2,'FLETES (#) MAYO'!AI362*AI$2,IF($C362=$D$3,'FLETES (#) MAYO'!AI362*AI$3,IF($C362=$D$4,'FLETES (#) MAYO'!AI362*AI$4,IF($C362=$D$5,'FLETES (#) MAYO'!AI362*AI$5,0))))</f>
        <v>0</v>
      </c>
      <c r="AJ362" s="179">
        <f>IF($C362=$D$2,'FLETES (#) MAYO'!AJ362*AJ$2,IF($C362=$D$3,'FLETES (#) MAYO'!AJ362*AJ$3,IF($C362=$D$4,'FLETES (#) MAYO'!AJ362*AJ$4,IF($C362=$D$5,'FLETES (#) MAYO'!AJ362*AJ$5,0))))</f>
        <v>0</v>
      </c>
      <c r="AK362" s="179">
        <f>IF($C362=$D$2,'FLETES (#) MAYO'!AK362*AK$2,IF($C362=$D$3,'FLETES (#) MAYO'!AK362*AK$3,IF($C362=$D$4,'FLETES (#) MAYO'!AK362*AK$4,IF($C362=$D$5,'FLETES (#) MAYO'!AK362*AK$5,0))))</f>
        <v>0</v>
      </c>
      <c r="AL362" s="179">
        <f>IF($C362=$D$2,'FLETES (#) MAYO'!AL362*AL$2,IF($C362=$D$3,'FLETES (#) MAYO'!AL362*AL$3,IF($C362=$D$4,'FLETES (#) MAYO'!AL362*AL$4,IF($C362=$D$5,'FLETES (#) MAYO'!AL362*AL$5,0))))</f>
        <v>0</v>
      </c>
      <c r="AM362" s="179">
        <f>IF($C362=$D$2,'FLETES (#) MAYO'!AM362*AM$2,IF($C362=$D$3,'FLETES (#) MAYO'!AM362*AM$3,IF($C362=$D$4,'FLETES (#) MAYO'!AM362*AM$4,IF($C362=$D$5,'FLETES (#) MAYO'!AM362*AM$5,0))))</f>
        <v>0</v>
      </c>
    </row>
    <row r="363" spans="1:39">
      <c r="A363" s="141"/>
      <c r="B363" s="165"/>
      <c r="C363" s="165"/>
      <c r="D363" s="178">
        <f t="shared" si="0"/>
        <v>0</v>
      </c>
      <c r="E363" s="179">
        <f>IF($C363=$D$2,'FLETES (#) MAYO'!E363*E$2,IF($C363=$D$3,'FLETES (#) MAYO'!E363*E$3,IF($C363=$D$4,'FLETES (#) MAYO'!E363*E$4,IF($C363=$D$5,'FLETES (#) MAYO'!E363*E$5,0))))</f>
        <v>0</v>
      </c>
      <c r="F363" s="179">
        <f>IF($C363=$D$2,'FLETES (#) MAYO'!F363*F$2,IF($C363=$D$3,'FLETES (#) MAYO'!F363*F$3,IF($C363=$D$4,'FLETES (#) MAYO'!F363*F$4,IF($C363=$D$5,'FLETES (#) MAYO'!F363*F$5,0))))</f>
        <v>0</v>
      </c>
      <c r="G363" s="179">
        <f>IF($C363=$D$2,'FLETES (#) MAYO'!G363*G$2,IF($C363=$D$3,'FLETES (#) MAYO'!G363*G$3,IF($C363=$D$4,'FLETES (#) MAYO'!G363*G$4,IF($C363=$D$5,'FLETES (#) MAYO'!G363*G$5,0))))</f>
        <v>0</v>
      </c>
      <c r="H363" s="179">
        <f>IF($C363=$D$2,'FLETES (#) MAYO'!H363*H$2,IF($C363=$D$3,'FLETES (#) MAYO'!H363*H$3,IF($C363=$D$4,'FLETES (#) MAYO'!H363*H$4,IF($C363=$D$5,'FLETES (#) MAYO'!H363*H$5,0))))</f>
        <v>0</v>
      </c>
      <c r="I363" s="179">
        <f>IF($C363=$D$2,'FLETES (#) MAYO'!I363*I$2,IF($C363=$D$3,'FLETES (#) MAYO'!I363*I$3,IF($C363=$D$4,'FLETES (#) MAYO'!I363*I$4,IF($C363=$D$5,'FLETES (#) MAYO'!I363*I$5,0))))</f>
        <v>0</v>
      </c>
      <c r="J363" s="179">
        <f>IF($C363=$D$2,'FLETES (#) MAYO'!J363*J$2,IF($C363=$D$3,'FLETES (#) MAYO'!J363*J$3,IF($C363=$D$4,'FLETES (#) MAYO'!J363*J$4,IF($C363=$D$5,'FLETES (#) MAYO'!J363*J$5,0))))</f>
        <v>0</v>
      </c>
      <c r="K363" s="179">
        <f>IF($C363=$D$2,'FLETES (#) MAYO'!K363*K$2,IF($C363=$D$3,'FLETES (#) MAYO'!K363*K$3,IF($C363=$D$4,'FLETES (#) MAYO'!K363*K$4,IF($C363=$D$5,'FLETES (#) MAYO'!K363*K$5,0))))</f>
        <v>0</v>
      </c>
      <c r="L363" s="179">
        <f>IF($C363=$D$2,'FLETES (#) MAYO'!L363*L$2,IF($C363=$D$3,'FLETES (#) MAYO'!L363*L$3,IF($C363=$D$4,'FLETES (#) MAYO'!L363*L$4,IF($C363=$D$5,'FLETES (#) MAYO'!L363*L$5,0))))</f>
        <v>0</v>
      </c>
      <c r="M363" s="179">
        <f>IF($C363=$D$2,'FLETES (#) MAYO'!M363*M$2,IF($C363=$D$3,'FLETES (#) MAYO'!M363*M$3,IF($C363=$D$4,'FLETES (#) MAYO'!M363*M$4,IF($C363=$D$5,'FLETES (#) MAYO'!M363*M$5,0))))</f>
        <v>0</v>
      </c>
      <c r="N363" s="179">
        <f>IF($C363=$D$2,'FLETES (#) MAYO'!N363*N$2,IF($C363=$D$3,'FLETES (#) MAYO'!N363*N$3,IF($C363=$D$4,'FLETES (#) MAYO'!N363*N$4,IF($C363=$D$5,'FLETES (#) MAYO'!N363*N$5,0))))</f>
        <v>0</v>
      </c>
      <c r="O363" s="179">
        <f>IF($C363=$D$2,'FLETES (#) MAYO'!O363*O$2,IF($C363=$D$3,'FLETES (#) MAYO'!O363*O$3,IF($C363=$D$4,'FLETES (#) MAYO'!O363*O$4,IF($C363=$D$5,'FLETES (#) MAYO'!O363*O$5,0))))</f>
        <v>0</v>
      </c>
      <c r="P363" s="179">
        <f>IF($C363=$D$2,'FLETES (#) MAYO'!P363*P$2,IF($C363=$D$3,'FLETES (#) MAYO'!P363*P$3,IF($C363=$D$4,'FLETES (#) MAYO'!P363*P$4,IF($C363=$D$5,'FLETES (#) MAYO'!P363*P$5,0))))</f>
        <v>0</v>
      </c>
      <c r="Q363" s="179">
        <f>IF($C363=$D$2,'FLETES (#) MAYO'!Q363*Q$2,IF($C363=$D$3,'FLETES (#) MAYO'!Q363*Q$3,IF($C363=$D$4,'FLETES (#) MAYO'!Q363*Q$4,IF($C363=$D$5,'FLETES (#) MAYO'!Q363*Q$5,0))))</f>
        <v>0</v>
      </c>
      <c r="R363" s="179">
        <f>IF($C363=$D$2,'FLETES (#) MAYO'!R363*R$2,IF($C363=$D$3,'FLETES (#) MAYO'!R363*R$3,IF($C363=$D$4,'FLETES (#) MAYO'!R363*R$4,IF($C363=$D$5,'FLETES (#) MAYO'!R363*R$5,0))))</f>
        <v>0</v>
      </c>
      <c r="S363" s="179">
        <f>IF($C363=$D$2,'FLETES (#) MAYO'!S363*S$2,IF($C363=$D$3,'FLETES (#) MAYO'!S363*S$3,IF($C363=$D$4,'FLETES (#) MAYO'!S363*S$4,IF($C363=$D$5,'FLETES (#) MAYO'!S363*S$5,0))))</f>
        <v>0</v>
      </c>
      <c r="T363" s="179">
        <f>IF($C363=$D$2,'FLETES (#) MAYO'!T363*T$2,IF($C363=$D$3,'FLETES (#) MAYO'!T363*T$3,IF($C363=$D$4,'FLETES (#) MAYO'!T363*T$4,IF($C363=$D$5,'FLETES (#) MAYO'!T363*T$5,0))))</f>
        <v>0</v>
      </c>
      <c r="U363" s="179">
        <f>IF($C363=$D$2,'FLETES (#) MAYO'!U363*U$2,IF($C363=$D$3,'FLETES (#) MAYO'!U363*U$3,IF($C363=$D$4,'FLETES (#) MAYO'!U363*U$4,IF($C363=$D$5,'FLETES (#) MAYO'!U363*U$5,0))))</f>
        <v>0</v>
      </c>
      <c r="V363" s="179">
        <f>IF($C363=$D$2,'FLETES (#) MAYO'!V363*V$2,IF($C363=$D$3,'FLETES (#) MAYO'!V363*V$3,IF($C363=$D$4,'FLETES (#) MAYO'!V363*V$4,IF($C363=$D$5,'FLETES (#) MAYO'!V363*V$5,0))))</f>
        <v>0</v>
      </c>
      <c r="W363" s="179">
        <f>IF($C363=$D$2,'FLETES (#) MAYO'!W363*W$2,IF($C363=$D$3,'FLETES (#) MAYO'!W363*W$3,IF($C363=$D$4,'FLETES (#) MAYO'!W363*W$4,IF($C363=$D$5,'FLETES (#) MAYO'!W363*W$5,0))))</f>
        <v>0</v>
      </c>
      <c r="X363" s="179">
        <f>IF($C363=$D$2,'FLETES (#) MAYO'!X363*X$2,IF($C363=$D$3,'FLETES (#) MAYO'!X363*X$3,IF($C363=$D$4,'FLETES (#) MAYO'!X363*X$4,IF($C363=$D$5,'FLETES (#) MAYO'!X363*X$5,0))))</f>
        <v>0</v>
      </c>
      <c r="Y363" s="179">
        <f>IF($C363=$D$2,'FLETES (#) MAYO'!Y363*Y$2,IF($C363=$D$3,'FLETES (#) MAYO'!Y363*Y$3,IF($C363=$D$4,'FLETES (#) MAYO'!Y363*Y$4,IF($C363=$D$5,'FLETES (#) MAYO'!Y363*Y$5,0))))</f>
        <v>0</v>
      </c>
      <c r="Z363" s="179">
        <f>IF($C363=$D$2,'FLETES (#) MAYO'!Z363*Z$2,IF($C363=$D$3,'FLETES (#) MAYO'!Z363*Z$3,IF($C363=$D$4,'FLETES (#) MAYO'!Z363*Z$4,IF($C363=$D$5,'FLETES (#) MAYO'!Z363*Z$5,0))))</f>
        <v>0</v>
      </c>
      <c r="AA363" s="179">
        <f>IF($C363=$D$2,'FLETES (#) MAYO'!AA363*AA$2,IF($C363=$D$3,'FLETES (#) MAYO'!AA363*AA$3,IF($C363=$D$4,'FLETES (#) MAYO'!AA363*AA$4,IF($C363=$D$5,'FLETES (#) MAYO'!AA363*AA$5,0))))</f>
        <v>0</v>
      </c>
      <c r="AB363" s="179">
        <f>IF($C363=$D$2,'FLETES (#) MAYO'!AB363*AB$2,IF($C363=$D$3,'FLETES (#) MAYO'!AB363*AB$3,IF($C363=$D$4,'FLETES (#) MAYO'!AB363*AB$4,IF($C363=$D$5,'FLETES (#) MAYO'!AB363*AB$5,0))))</f>
        <v>0</v>
      </c>
      <c r="AC363" s="179">
        <f>IF($C363=$D$2,'FLETES (#) MAYO'!AC363*AC$2,IF($C363=$D$3,'FLETES (#) MAYO'!AC363*AC$3,IF($C363=$D$4,'FLETES (#) MAYO'!AC363*AC$4,IF($C363=$D$5,'FLETES (#) MAYO'!AC363*AC$5,0))))</f>
        <v>0</v>
      </c>
      <c r="AD363" s="179">
        <f>IF($C363=$D$2,'FLETES (#) MAYO'!AD363*AD$2,IF($C363=$D$3,'FLETES (#) MAYO'!AD363*AD$3,IF($C363=$D$4,'FLETES (#) MAYO'!AD363*AD$4,IF($C363=$D$5,'FLETES (#) MAYO'!AD363*AD$5,0))))</f>
        <v>0</v>
      </c>
      <c r="AE363" s="179">
        <f>IF($C363=$D$2,'FLETES (#) MAYO'!AE363*AE$2,IF($C363=$D$3,'FLETES (#) MAYO'!AE363*AE$3,IF($C363=$D$4,'FLETES (#) MAYO'!AE363*AE$4,IF($C363=$D$5,'FLETES (#) MAYO'!AE363*AE$5,0))))</f>
        <v>0</v>
      </c>
      <c r="AF363" s="179">
        <f>IF($C363=$D$2,'FLETES (#) MAYO'!AF363*AF$2,IF($C363=$D$3,'FLETES (#) MAYO'!AF363*AF$3,IF($C363=$D$4,'FLETES (#) MAYO'!AF363*AF$4,IF($C363=$D$5,'FLETES (#) MAYO'!AF363*AF$5,0))))</f>
        <v>0</v>
      </c>
      <c r="AG363" s="179">
        <f>IF($C363=$D$2,'FLETES (#) MAYO'!AG363*AG$2,IF($C363=$D$3,'FLETES (#) MAYO'!AG363*AG$3,IF($C363=$D$4,'FLETES (#) MAYO'!AG363*AG$4,IF($C363=$D$5,'FLETES (#) MAYO'!AG363*AG$5,0))))</f>
        <v>0</v>
      </c>
      <c r="AH363" s="179">
        <f>IF($C363=$D$2,'FLETES (#) MAYO'!AH363*AH$2,IF($C363=$D$3,'FLETES (#) MAYO'!AH363*AH$3,IF($C363=$D$4,'FLETES (#) MAYO'!AH363*AH$4,IF($C363=$D$5,'FLETES (#) MAYO'!AH363*AH$5,0))))</f>
        <v>0</v>
      </c>
      <c r="AI363" s="179">
        <f>IF($C363=$D$2,'FLETES (#) MAYO'!AI363*AI$2,IF($C363=$D$3,'FLETES (#) MAYO'!AI363*AI$3,IF($C363=$D$4,'FLETES (#) MAYO'!AI363*AI$4,IF($C363=$D$5,'FLETES (#) MAYO'!AI363*AI$5,0))))</f>
        <v>0</v>
      </c>
      <c r="AJ363" s="179">
        <f>IF($C363=$D$2,'FLETES (#) MAYO'!AJ363*AJ$2,IF($C363=$D$3,'FLETES (#) MAYO'!AJ363*AJ$3,IF($C363=$D$4,'FLETES (#) MAYO'!AJ363*AJ$4,IF($C363=$D$5,'FLETES (#) MAYO'!AJ363*AJ$5,0))))</f>
        <v>0</v>
      </c>
      <c r="AK363" s="179">
        <f>IF($C363=$D$2,'FLETES (#) MAYO'!AK363*AK$2,IF($C363=$D$3,'FLETES (#) MAYO'!AK363*AK$3,IF($C363=$D$4,'FLETES (#) MAYO'!AK363*AK$4,IF($C363=$D$5,'FLETES (#) MAYO'!AK363*AK$5,0))))</f>
        <v>0</v>
      </c>
      <c r="AL363" s="179">
        <f>IF($C363=$D$2,'FLETES (#) MAYO'!AL363*AL$2,IF($C363=$D$3,'FLETES (#) MAYO'!AL363*AL$3,IF($C363=$D$4,'FLETES (#) MAYO'!AL363*AL$4,IF($C363=$D$5,'FLETES (#) MAYO'!AL363*AL$5,0))))</f>
        <v>0</v>
      </c>
      <c r="AM363" s="179">
        <f>IF($C363=$D$2,'FLETES (#) MAYO'!AM363*AM$2,IF($C363=$D$3,'FLETES (#) MAYO'!AM363*AM$3,IF($C363=$D$4,'FLETES (#) MAYO'!AM363*AM$4,IF($C363=$D$5,'FLETES (#) MAYO'!AM363*AM$5,0))))</f>
        <v>0</v>
      </c>
    </row>
    <row r="364" spans="1:39">
      <c r="A364" s="141"/>
      <c r="B364" s="165"/>
      <c r="C364" s="165"/>
      <c r="D364" s="178">
        <f t="shared" si="0"/>
        <v>0</v>
      </c>
      <c r="E364" s="179">
        <f>IF($C364=$D$2,'FLETES (#) MAYO'!E364*E$2,IF($C364=$D$3,'FLETES (#) MAYO'!E364*E$3,IF($C364=$D$4,'FLETES (#) MAYO'!E364*E$4,IF($C364=$D$5,'FLETES (#) MAYO'!E364*E$5,0))))</f>
        <v>0</v>
      </c>
      <c r="F364" s="179">
        <f>IF($C364=$D$2,'FLETES (#) MAYO'!F364*F$2,IF($C364=$D$3,'FLETES (#) MAYO'!F364*F$3,IF($C364=$D$4,'FLETES (#) MAYO'!F364*F$4,IF($C364=$D$5,'FLETES (#) MAYO'!F364*F$5,0))))</f>
        <v>0</v>
      </c>
      <c r="G364" s="179">
        <f>IF($C364=$D$2,'FLETES (#) MAYO'!G364*G$2,IF($C364=$D$3,'FLETES (#) MAYO'!G364*G$3,IF($C364=$D$4,'FLETES (#) MAYO'!G364*G$4,IF($C364=$D$5,'FLETES (#) MAYO'!G364*G$5,0))))</f>
        <v>0</v>
      </c>
      <c r="H364" s="179">
        <f>IF($C364=$D$2,'FLETES (#) MAYO'!H364*H$2,IF($C364=$D$3,'FLETES (#) MAYO'!H364*H$3,IF($C364=$D$4,'FLETES (#) MAYO'!H364*H$4,IF($C364=$D$5,'FLETES (#) MAYO'!H364*H$5,0))))</f>
        <v>0</v>
      </c>
      <c r="I364" s="179">
        <f>IF($C364=$D$2,'FLETES (#) MAYO'!I364*I$2,IF($C364=$D$3,'FLETES (#) MAYO'!I364*I$3,IF($C364=$D$4,'FLETES (#) MAYO'!I364*I$4,IF($C364=$D$5,'FLETES (#) MAYO'!I364*I$5,0))))</f>
        <v>0</v>
      </c>
      <c r="J364" s="179">
        <f>IF($C364=$D$2,'FLETES (#) MAYO'!J364*J$2,IF($C364=$D$3,'FLETES (#) MAYO'!J364*J$3,IF($C364=$D$4,'FLETES (#) MAYO'!J364*J$4,IF($C364=$D$5,'FLETES (#) MAYO'!J364*J$5,0))))</f>
        <v>0</v>
      </c>
      <c r="K364" s="179">
        <f>IF($C364=$D$2,'FLETES (#) MAYO'!K364*K$2,IF($C364=$D$3,'FLETES (#) MAYO'!K364*K$3,IF($C364=$D$4,'FLETES (#) MAYO'!K364*K$4,IF($C364=$D$5,'FLETES (#) MAYO'!K364*K$5,0))))</f>
        <v>0</v>
      </c>
      <c r="L364" s="179">
        <f>IF($C364=$D$2,'FLETES (#) MAYO'!L364*L$2,IF($C364=$D$3,'FLETES (#) MAYO'!L364*L$3,IF($C364=$D$4,'FLETES (#) MAYO'!L364*L$4,IF($C364=$D$5,'FLETES (#) MAYO'!L364*L$5,0))))</f>
        <v>0</v>
      </c>
      <c r="M364" s="179">
        <f>IF($C364=$D$2,'FLETES (#) MAYO'!M364*M$2,IF($C364=$D$3,'FLETES (#) MAYO'!M364*M$3,IF($C364=$D$4,'FLETES (#) MAYO'!M364*M$4,IF($C364=$D$5,'FLETES (#) MAYO'!M364*M$5,0))))</f>
        <v>0</v>
      </c>
      <c r="N364" s="179">
        <f>IF($C364=$D$2,'FLETES (#) MAYO'!N364*N$2,IF($C364=$D$3,'FLETES (#) MAYO'!N364*N$3,IF($C364=$D$4,'FLETES (#) MAYO'!N364*N$4,IF($C364=$D$5,'FLETES (#) MAYO'!N364*N$5,0))))</f>
        <v>0</v>
      </c>
      <c r="O364" s="179">
        <f>IF($C364=$D$2,'FLETES (#) MAYO'!O364*O$2,IF($C364=$D$3,'FLETES (#) MAYO'!O364*O$3,IF($C364=$D$4,'FLETES (#) MAYO'!O364*O$4,IF($C364=$D$5,'FLETES (#) MAYO'!O364*O$5,0))))</f>
        <v>0</v>
      </c>
      <c r="P364" s="179">
        <f>IF($C364=$D$2,'FLETES (#) MAYO'!P364*P$2,IF($C364=$D$3,'FLETES (#) MAYO'!P364*P$3,IF($C364=$D$4,'FLETES (#) MAYO'!P364*P$4,IF($C364=$D$5,'FLETES (#) MAYO'!P364*P$5,0))))</f>
        <v>0</v>
      </c>
      <c r="Q364" s="179">
        <f>IF($C364=$D$2,'FLETES (#) MAYO'!Q364*Q$2,IF($C364=$D$3,'FLETES (#) MAYO'!Q364*Q$3,IF($C364=$D$4,'FLETES (#) MAYO'!Q364*Q$4,IF($C364=$D$5,'FLETES (#) MAYO'!Q364*Q$5,0))))</f>
        <v>0</v>
      </c>
      <c r="R364" s="179">
        <f>IF($C364=$D$2,'FLETES (#) MAYO'!R364*R$2,IF($C364=$D$3,'FLETES (#) MAYO'!R364*R$3,IF($C364=$D$4,'FLETES (#) MAYO'!R364*R$4,IF($C364=$D$5,'FLETES (#) MAYO'!R364*R$5,0))))</f>
        <v>0</v>
      </c>
      <c r="S364" s="179">
        <f>IF($C364=$D$2,'FLETES (#) MAYO'!S364*S$2,IF($C364=$D$3,'FLETES (#) MAYO'!S364*S$3,IF($C364=$D$4,'FLETES (#) MAYO'!S364*S$4,IF($C364=$D$5,'FLETES (#) MAYO'!S364*S$5,0))))</f>
        <v>0</v>
      </c>
      <c r="T364" s="179">
        <f>IF($C364=$D$2,'FLETES (#) MAYO'!T364*T$2,IF($C364=$D$3,'FLETES (#) MAYO'!T364*T$3,IF($C364=$D$4,'FLETES (#) MAYO'!T364*T$4,IF($C364=$D$5,'FLETES (#) MAYO'!T364*T$5,0))))</f>
        <v>0</v>
      </c>
      <c r="U364" s="179">
        <f>IF($C364=$D$2,'FLETES (#) MAYO'!U364*U$2,IF($C364=$D$3,'FLETES (#) MAYO'!U364*U$3,IF($C364=$D$4,'FLETES (#) MAYO'!U364*U$4,IF($C364=$D$5,'FLETES (#) MAYO'!U364*U$5,0))))</f>
        <v>0</v>
      </c>
      <c r="V364" s="179">
        <f>IF($C364=$D$2,'FLETES (#) MAYO'!V364*V$2,IF($C364=$D$3,'FLETES (#) MAYO'!V364*V$3,IF($C364=$D$4,'FLETES (#) MAYO'!V364*V$4,IF($C364=$D$5,'FLETES (#) MAYO'!V364*V$5,0))))</f>
        <v>0</v>
      </c>
      <c r="W364" s="179">
        <f>IF($C364=$D$2,'FLETES (#) MAYO'!W364*W$2,IF($C364=$D$3,'FLETES (#) MAYO'!W364*W$3,IF($C364=$D$4,'FLETES (#) MAYO'!W364*W$4,IF($C364=$D$5,'FLETES (#) MAYO'!W364*W$5,0))))</f>
        <v>0</v>
      </c>
      <c r="X364" s="179">
        <f>IF($C364=$D$2,'FLETES (#) MAYO'!X364*X$2,IF($C364=$D$3,'FLETES (#) MAYO'!X364*X$3,IF($C364=$D$4,'FLETES (#) MAYO'!X364*X$4,IF($C364=$D$5,'FLETES (#) MAYO'!X364*X$5,0))))</f>
        <v>0</v>
      </c>
      <c r="Y364" s="179">
        <f>IF($C364=$D$2,'FLETES (#) MAYO'!Y364*Y$2,IF($C364=$D$3,'FLETES (#) MAYO'!Y364*Y$3,IF($C364=$D$4,'FLETES (#) MAYO'!Y364*Y$4,IF($C364=$D$5,'FLETES (#) MAYO'!Y364*Y$5,0))))</f>
        <v>0</v>
      </c>
      <c r="Z364" s="179">
        <f>IF($C364=$D$2,'FLETES (#) MAYO'!Z364*Z$2,IF($C364=$D$3,'FLETES (#) MAYO'!Z364*Z$3,IF($C364=$D$4,'FLETES (#) MAYO'!Z364*Z$4,IF($C364=$D$5,'FLETES (#) MAYO'!Z364*Z$5,0))))</f>
        <v>0</v>
      </c>
      <c r="AA364" s="179">
        <f>IF($C364=$D$2,'FLETES (#) MAYO'!AA364*AA$2,IF($C364=$D$3,'FLETES (#) MAYO'!AA364*AA$3,IF($C364=$D$4,'FLETES (#) MAYO'!AA364*AA$4,IF($C364=$D$5,'FLETES (#) MAYO'!AA364*AA$5,0))))</f>
        <v>0</v>
      </c>
      <c r="AB364" s="179">
        <f>IF($C364=$D$2,'FLETES (#) MAYO'!AB364*AB$2,IF($C364=$D$3,'FLETES (#) MAYO'!AB364*AB$3,IF($C364=$D$4,'FLETES (#) MAYO'!AB364*AB$4,IF($C364=$D$5,'FLETES (#) MAYO'!AB364*AB$5,0))))</f>
        <v>0</v>
      </c>
      <c r="AC364" s="179">
        <f>IF($C364=$D$2,'FLETES (#) MAYO'!AC364*AC$2,IF($C364=$D$3,'FLETES (#) MAYO'!AC364*AC$3,IF($C364=$D$4,'FLETES (#) MAYO'!AC364*AC$4,IF($C364=$D$5,'FLETES (#) MAYO'!AC364*AC$5,0))))</f>
        <v>0</v>
      </c>
      <c r="AD364" s="179">
        <f>IF($C364=$D$2,'FLETES (#) MAYO'!AD364*AD$2,IF($C364=$D$3,'FLETES (#) MAYO'!AD364*AD$3,IF($C364=$D$4,'FLETES (#) MAYO'!AD364*AD$4,IF($C364=$D$5,'FLETES (#) MAYO'!AD364*AD$5,0))))</f>
        <v>0</v>
      </c>
      <c r="AE364" s="179">
        <f>IF($C364=$D$2,'FLETES (#) MAYO'!AE364*AE$2,IF($C364=$D$3,'FLETES (#) MAYO'!AE364*AE$3,IF($C364=$D$4,'FLETES (#) MAYO'!AE364*AE$4,IF($C364=$D$5,'FLETES (#) MAYO'!AE364*AE$5,0))))</f>
        <v>0</v>
      </c>
      <c r="AF364" s="179">
        <f>IF($C364=$D$2,'FLETES (#) MAYO'!AF364*AF$2,IF($C364=$D$3,'FLETES (#) MAYO'!AF364*AF$3,IF($C364=$D$4,'FLETES (#) MAYO'!AF364*AF$4,IF($C364=$D$5,'FLETES (#) MAYO'!AF364*AF$5,0))))</f>
        <v>0</v>
      </c>
      <c r="AG364" s="179">
        <f>IF($C364=$D$2,'FLETES (#) MAYO'!AG364*AG$2,IF($C364=$D$3,'FLETES (#) MAYO'!AG364*AG$3,IF($C364=$D$4,'FLETES (#) MAYO'!AG364*AG$4,IF($C364=$D$5,'FLETES (#) MAYO'!AG364*AG$5,0))))</f>
        <v>0</v>
      </c>
      <c r="AH364" s="179">
        <f>IF($C364=$D$2,'FLETES (#) MAYO'!AH364*AH$2,IF($C364=$D$3,'FLETES (#) MAYO'!AH364*AH$3,IF($C364=$D$4,'FLETES (#) MAYO'!AH364*AH$4,IF($C364=$D$5,'FLETES (#) MAYO'!AH364*AH$5,0))))</f>
        <v>0</v>
      </c>
      <c r="AI364" s="179">
        <f>IF($C364=$D$2,'FLETES (#) MAYO'!AI364*AI$2,IF($C364=$D$3,'FLETES (#) MAYO'!AI364*AI$3,IF($C364=$D$4,'FLETES (#) MAYO'!AI364*AI$4,IF($C364=$D$5,'FLETES (#) MAYO'!AI364*AI$5,0))))</f>
        <v>0</v>
      </c>
      <c r="AJ364" s="179">
        <f>IF($C364=$D$2,'FLETES (#) MAYO'!AJ364*AJ$2,IF($C364=$D$3,'FLETES (#) MAYO'!AJ364*AJ$3,IF($C364=$D$4,'FLETES (#) MAYO'!AJ364*AJ$4,IF($C364=$D$5,'FLETES (#) MAYO'!AJ364*AJ$5,0))))</f>
        <v>0</v>
      </c>
      <c r="AK364" s="179">
        <f>IF($C364=$D$2,'FLETES (#) MAYO'!AK364*AK$2,IF($C364=$D$3,'FLETES (#) MAYO'!AK364*AK$3,IF($C364=$D$4,'FLETES (#) MAYO'!AK364*AK$4,IF($C364=$D$5,'FLETES (#) MAYO'!AK364*AK$5,0))))</f>
        <v>0</v>
      </c>
      <c r="AL364" s="179">
        <f>IF($C364=$D$2,'FLETES (#) MAYO'!AL364*AL$2,IF($C364=$D$3,'FLETES (#) MAYO'!AL364*AL$3,IF($C364=$D$4,'FLETES (#) MAYO'!AL364*AL$4,IF($C364=$D$5,'FLETES (#) MAYO'!AL364*AL$5,0))))</f>
        <v>0</v>
      </c>
      <c r="AM364" s="179">
        <f>IF($C364=$D$2,'FLETES (#) MAYO'!AM364*AM$2,IF($C364=$D$3,'FLETES (#) MAYO'!AM364*AM$3,IF($C364=$D$4,'FLETES (#) MAYO'!AM364*AM$4,IF($C364=$D$5,'FLETES (#) MAYO'!AM364*AM$5,0))))</f>
        <v>0</v>
      </c>
    </row>
    <row r="365" spans="1:39">
      <c r="A365" s="141"/>
      <c r="B365" s="165"/>
      <c r="C365" s="165"/>
      <c r="D365" s="178">
        <f t="shared" si="0"/>
        <v>0</v>
      </c>
      <c r="E365" s="179">
        <f>IF($C365=$D$2,'FLETES (#) MAYO'!E365*E$2,IF($C365=$D$3,'FLETES (#) MAYO'!E365*E$3,IF($C365=$D$4,'FLETES (#) MAYO'!E365*E$4,IF($C365=$D$5,'FLETES (#) MAYO'!E365*E$5,0))))</f>
        <v>0</v>
      </c>
      <c r="F365" s="179">
        <f>IF($C365=$D$2,'FLETES (#) MAYO'!F365*F$2,IF($C365=$D$3,'FLETES (#) MAYO'!F365*F$3,IF($C365=$D$4,'FLETES (#) MAYO'!F365*F$4,IF($C365=$D$5,'FLETES (#) MAYO'!F365*F$5,0))))</f>
        <v>0</v>
      </c>
      <c r="G365" s="179">
        <f>IF($C365=$D$2,'FLETES (#) MAYO'!G365*G$2,IF($C365=$D$3,'FLETES (#) MAYO'!G365*G$3,IF($C365=$D$4,'FLETES (#) MAYO'!G365*G$4,IF($C365=$D$5,'FLETES (#) MAYO'!G365*G$5,0))))</f>
        <v>0</v>
      </c>
      <c r="H365" s="179">
        <f>IF($C365=$D$2,'FLETES (#) MAYO'!H365*H$2,IF($C365=$D$3,'FLETES (#) MAYO'!H365*H$3,IF($C365=$D$4,'FLETES (#) MAYO'!H365*H$4,IF($C365=$D$5,'FLETES (#) MAYO'!H365*H$5,0))))</f>
        <v>0</v>
      </c>
      <c r="I365" s="179">
        <f>IF($C365=$D$2,'FLETES (#) MAYO'!I365*I$2,IF($C365=$D$3,'FLETES (#) MAYO'!I365*I$3,IF($C365=$D$4,'FLETES (#) MAYO'!I365*I$4,IF($C365=$D$5,'FLETES (#) MAYO'!I365*I$5,0))))</f>
        <v>0</v>
      </c>
      <c r="J365" s="179">
        <f>IF($C365=$D$2,'FLETES (#) MAYO'!J365*J$2,IF($C365=$D$3,'FLETES (#) MAYO'!J365*J$3,IF($C365=$D$4,'FLETES (#) MAYO'!J365*J$4,IF($C365=$D$5,'FLETES (#) MAYO'!J365*J$5,0))))</f>
        <v>0</v>
      </c>
      <c r="K365" s="179">
        <f>IF($C365=$D$2,'FLETES (#) MAYO'!K365*K$2,IF($C365=$D$3,'FLETES (#) MAYO'!K365*K$3,IF($C365=$D$4,'FLETES (#) MAYO'!K365*K$4,IF($C365=$D$5,'FLETES (#) MAYO'!K365*K$5,0))))</f>
        <v>0</v>
      </c>
      <c r="L365" s="179">
        <f>IF($C365=$D$2,'FLETES (#) MAYO'!L365*L$2,IF($C365=$D$3,'FLETES (#) MAYO'!L365*L$3,IF($C365=$D$4,'FLETES (#) MAYO'!L365*L$4,IF($C365=$D$5,'FLETES (#) MAYO'!L365*L$5,0))))</f>
        <v>0</v>
      </c>
      <c r="M365" s="179">
        <f>IF($C365=$D$2,'FLETES (#) MAYO'!M365*M$2,IF($C365=$D$3,'FLETES (#) MAYO'!M365*M$3,IF($C365=$D$4,'FLETES (#) MAYO'!M365*M$4,IF($C365=$D$5,'FLETES (#) MAYO'!M365*M$5,0))))</f>
        <v>0</v>
      </c>
      <c r="N365" s="179">
        <f>IF($C365=$D$2,'FLETES (#) MAYO'!N365*N$2,IF($C365=$D$3,'FLETES (#) MAYO'!N365*N$3,IF($C365=$D$4,'FLETES (#) MAYO'!N365*N$4,IF($C365=$D$5,'FLETES (#) MAYO'!N365*N$5,0))))</f>
        <v>0</v>
      </c>
      <c r="O365" s="179">
        <f>IF($C365=$D$2,'FLETES (#) MAYO'!O365*O$2,IF($C365=$D$3,'FLETES (#) MAYO'!O365*O$3,IF($C365=$D$4,'FLETES (#) MAYO'!O365*O$4,IF($C365=$D$5,'FLETES (#) MAYO'!O365*O$5,0))))</f>
        <v>0</v>
      </c>
      <c r="P365" s="179">
        <f>IF($C365=$D$2,'FLETES (#) MAYO'!P365*P$2,IF($C365=$D$3,'FLETES (#) MAYO'!P365*P$3,IF($C365=$D$4,'FLETES (#) MAYO'!P365*P$4,IF($C365=$D$5,'FLETES (#) MAYO'!P365*P$5,0))))</f>
        <v>0</v>
      </c>
      <c r="Q365" s="179">
        <f>IF($C365=$D$2,'FLETES (#) MAYO'!Q365*Q$2,IF($C365=$D$3,'FLETES (#) MAYO'!Q365*Q$3,IF($C365=$D$4,'FLETES (#) MAYO'!Q365*Q$4,IF($C365=$D$5,'FLETES (#) MAYO'!Q365*Q$5,0))))</f>
        <v>0</v>
      </c>
      <c r="R365" s="179">
        <f>IF($C365=$D$2,'FLETES (#) MAYO'!R365*R$2,IF($C365=$D$3,'FLETES (#) MAYO'!R365*R$3,IF($C365=$D$4,'FLETES (#) MAYO'!R365*R$4,IF($C365=$D$5,'FLETES (#) MAYO'!R365*R$5,0))))</f>
        <v>0</v>
      </c>
      <c r="S365" s="179">
        <f>IF($C365=$D$2,'FLETES (#) MAYO'!S365*S$2,IF($C365=$D$3,'FLETES (#) MAYO'!S365*S$3,IF($C365=$D$4,'FLETES (#) MAYO'!S365*S$4,IF($C365=$D$5,'FLETES (#) MAYO'!S365*S$5,0))))</f>
        <v>0</v>
      </c>
      <c r="T365" s="179">
        <f>IF($C365=$D$2,'FLETES (#) MAYO'!T365*T$2,IF($C365=$D$3,'FLETES (#) MAYO'!T365*T$3,IF($C365=$D$4,'FLETES (#) MAYO'!T365*T$4,IF($C365=$D$5,'FLETES (#) MAYO'!T365*T$5,0))))</f>
        <v>0</v>
      </c>
      <c r="U365" s="179">
        <f>IF($C365=$D$2,'FLETES (#) MAYO'!U365*U$2,IF($C365=$D$3,'FLETES (#) MAYO'!U365*U$3,IF($C365=$D$4,'FLETES (#) MAYO'!U365*U$4,IF($C365=$D$5,'FLETES (#) MAYO'!U365*U$5,0))))</f>
        <v>0</v>
      </c>
      <c r="V365" s="179">
        <f>IF($C365=$D$2,'FLETES (#) MAYO'!V365*V$2,IF($C365=$D$3,'FLETES (#) MAYO'!V365*V$3,IF($C365=$D$4,'FLETES (#) MAYO'!V365*V$4,IF($C365=$D$5,'FLETES (#) MAYO'!V365*V$5,0))))</f>
        <v>0</v>
      </c>
      <c r="W365" s="179">
        <f>IF($C365=$D$2,'FLETES (#) MAYO'!W365*W$2,IF($C365=$D$3,'FLETES (#) MAYO'!W365*W$3,IF($C365=$D$4,'FLETES (#) MAYO'!W365*W$4,IF($C365=$D$5,'FLETES (#) MAYO'!W365*W$5,0))))</f>
        <v>0</v>
      </c>
      <c r="X365" s="179">
        <f>IF($C365=$D$2,'FLETES (#) MAYO'!X365*X$2,IF($C365=$D$3,'FLETES (#) MAYO'!X365*X$3,IF($C365=$D$4,'FLETES (#) MAYO'!X365*X$4,IF($C365=$D$5,'FLETES (#) MAYO'!X365*X$5,0))))</f>
        <v>0</v>
      </c>
      <c r="Y365" s="179">
        <f>IF($C365=$D$2,'FLETES (#) MAYO'!Y365*Y$2,IF($C365=$D$3,'FLETES (#) MAYO'!Y365*Y$3,IF($C365=$D$4,'FLETES (#) MAYO'!Y365*Y$4,IF($C365=$D$5,'FLETES (#) MAYO'!Y365*Y$5,0))))</f>
        <v>0</v>
      </c>
      <c r="Z365" s="179">
        <f>IF($C365=$D$2,'FLETES (#) MAYO'!Z365*Z$2,IF($C365=$D$3,'FLETES (#) MAYO'!Z365*Z$3,IF($C365=$D$4,'FLETES (#) MAYO'!Z365*Z$4,IF($C365=$D$5,'FLETES (#) MAYO'!Z365*Z$5,0))))</f>
        <v>0</v>
      </c>
      <c r="AA365" s="179">
        <f>IF($C365=$D$2,'FLETES (#) MAYO'!AA365*AA$2,IF($C365=$D$3,'FLETES (#) MAYO'!AA365*AA$3,IF($C365=$D$4,'FLETES (#) MAYO'!AA365*AA$4,IF($C365=$D$5,'FLETES (#) MAYO'!AA365*AA$5,0))))</f>
        <v>0</v>
      </c>
      <c r="AB365" s="179">
        <f>IF($C365=$D$2,'FLETES (#) MAYO'!AB365*AB$2,IF($C365=$D$3,'FLETES (#) MAYO'!AB365*AB$3,IF($C365=$D$4,'FLETES (#) MAYO'!AB365*AB$4,IF($C365=$D$5,'FLETES (#) MAYO'!AB365*AB$5,0))))</f>
        <v>0</v>
      </c>
      <c r="AC365" s="179">
        <f>IF($C365=$D$2,'FLETES (#) MAYO'!AC365*AC$2,IF($C365=$D$3,'FLETES (#) MAYO'!AC365*AC$3,IF($C365=$D$4,'FLETES (#) MAYO'!AC365*AC$4,IF($C365=$D$5,'FLETES (#) MAYO'!AC365*AC$5,0))))</f>
        <v>0</v>
      </c>
      <c r="AD365" s="179">
        <f>IF($C365=$D$2,'FLETES (#) MAYO'!AD365*AD$2,IF($C365=$D$3,'FLETES (#) MAYO'!AD365*AD$3,IF($C365=$D$4,'FLETES (#) MAYO'!AD365*AD$4,IF($C365=$D$5,'FLETES (#) MAYO'!AD365*AD$5,0))))</f>
        <v>0</v>
      </c>
      <c r="AE365" s="179">
        <f>IF($C365=$D$2,'FLETES (#) MAYO'!AE365*AE$2,IF($C365=$D$3,'FLETES (#) MAYO'!AE365*AE$3,IF($C365=$D$4,'FLETES (#) MAYO'!AE365*AE$4,IF($C365=$D$5,'FLETES (#) MAYO'!AE365*AE$5,0))))</f>
        <v>0</v>
      </c>
      <c r="AF365" s="179">
        <f>IF($C365=$D$2,'FLETES (#) MAYO'!AF365*AF$2,IF($C365=$D$3,'FLETES (#) MAYO'!AF365*AF$3,IF($C365=$D$4,'FLETES (#) MAYO'!AF365*AF$4,IF($C365=$D$5,'FLETES (#) MAYO'!AF365*AF$5,0))))</f>
        <v>0</v>
      </c>
      <c r="AG365" s="179">
        <f>IF($C365=$D$2,'FLETES (#) MAYO'!AG365*AG$2,IF($C365=$D$3,'FLETES (#) MAYO'!AG365*AG$3,IF($C365=$D$4,'FLETES (#) MAYO'!AG365*AG$4,IF($C365=$D$5,'FLETES (#) MAYO'!AG365*AG$5,0))))</f>
        <v>0</v>
      </c>
      <c r="AH365" s="179">
        <f>IF($C365=$D$2,'FLETES (#) MAYO'!AH365*AH$2,IF($C365=$D$3,'FLETES (#) MAYO'!AH365*AH$3,IF($C365=$D$4,'FLETES (#) MAYO'!AH365*AH$4,IF($C365=$D$5,'FLETES (#) MAYO'!AH365*AH$5,0))))</f>
        <v>0</v>
      </c>
      <c r="AI365" s="179">
        <f>IF($C365=$D$2,'FLETES (#) MAYO'!AI365*AI$2,IF($C365=$D$3,'FLETES (#) MAYO'!AI365*AI$3,IF($C365=$D$4,'FLETES (#) MAYO'!AI365*AI$4,IF($C365=$D$5,'FLETES (#) MAYO'!AI365*AI$5,0))))</f>
        <v>0</v>
      </c>
      <c r="AJ365" s="179">
        <f>IF($C365=$D$2,'FLETES (#) MAYO'!AJ365*AJ$2,IF($C365=$D$3,'FLETES (#) MAYO'!AJ365*AJ$3,IF($C365=$D$4,'FLETES (#) MAYO'!AJ365*AJ$4,IF($C365=$D$5,'FLETES (#) MAYO'!AJ365*AJ$5,0))))</f>
        <v>0</v>
      </c>
      <c r="AK365" s="179">
        <f>IF($C365=$D$2,'FLETES (#) MAYO'!AK365*AK$2,IF($C365=$D$3,'FLETES (#) MAYO'!AK365*AK$3,IF($C365=$D$4,'FLETES (#) MAYO'!AK365*AK$4,IF($C365=$D$5,'FLETES (#) MAYO'!AK365*AK$5,0))))</f>
        <v>0</v>
      </c>
      <c r="AL365" s="179">
        <f>IF($C365=$D$2,'FLETES (#) MAYO'!AL365*AL$2,IF($C365=$D$3,'FLETES (#) MAYO'!AL365*AL$3,IF($C365=$D$4,'FLETES (#) MAYO'!AL365*AL$4,IF($C365=$D$5,'FLETES (#) MAYO'!AL365*AL$5,0))))</f>
        <v>0</v>
      </c>
      <c r="AM365" s="179">
        <f>IF($C365=$D$2,'FLETES (#) MAYO'!AM365*AM$2,IF($C365=$D$3,'FLETES (#) MAYO'!AM365*AM$3,IF($C365=$D$4,'FLETES (#) MAYO'!AM365*AM$4,IF($C365=$D$5,'FLETES (#) MAYO'!AM365*AM$5,0))))</f>
        <v>0</v>
      </c>
    </row>
    <row r="366" spans="1:39">
      <c r="A366" s="141"/>
      <c r="B366" s="165"/>
      <c r="C366" s="165"/>
      <c r="D366" s="178">
        <f t="shared" si="0"/>
        <v>0</v>
      </c>
      <c r="E366" s="179">
        <f>IF($C366=$D$2,'FLETES (#) MAYO'!E366*E$2,IF($C366=$D$3,'FLETES (#) MAYO'!E366*E$3,IF($C366=$D$4,'FLETES (#) MAYO'!E366*E$4,IF($C366=$D$5,'FLETES (#) MAYO'!E366*E$5,0))))</f>
        <v>0</v>
      </c>
      <c r="F366" s="179">
        <f>IF($C366=$D$2,'FLETES (#) MAYO'!F366*F$2,IF($C366=$D$3,'FLETES (#) MAYO'!F366*F$3,IF($C366=$D$4,'FLETES (#) MAYO'!F366*F$4,IF($C366=$D$5,'FLETES (#) MAYO'!F366*F$5,0))))</f>
        <v>0</v>
      </c>
      <c r="G366" s="179">
        <f>IF($C366=$D$2,'FLETES (#) MAYO'!G366*G$2,IF($C366=$D$3,'FLETES (#) MAYO'!G366*G$3,IF($C366=$D$4,'FLETES (#) MAYO'!G366*G$4,IF($C366=$D$5,'FLETES (#) MAYO'!G366*G$5,0))))</f>
        <v>0</v>
      </c>
      <c r="H366" s="179">
        <f>IF($C366=$D$2,'FLETES (#) MAYO'!H366*H$2,IF($C366=$D$3,'FLETES (#) MAYO'!H366*H$3,IF($C366=$D$4,'FLETES (#) MAYO'!H366*H$4,IF($C366=$D$5,'FLETES (#) MAYO'!H366*H$5,0))))</f>
        <v>0</v>
      </c>
      <c r="I366" s="179">
        <f>IF($C366=$D$2,'FLETES (#) MAYO'!I366*I$2,IF($C366=$D$3,'FLETES (#) MAYO'!I366*I$3,IF($C366=$D$4,'FLETES (#) MAYO'!I366*I$4,IF($C366=$D$5,'FLETES (#) MAYO'!I366*I$5,0))))</f>
        <v>0</v>
      </c>
      <c r="J366" s="179">
        <f>IF($C366=$D$2,'FLETES (#) MAYO'!J366*J$2,IF($C366=$D$3,'FLETES (#) MAYO'!J366*J$3,IF($C366=$D$4,'FLETES (#) MAYO'!J366*J$4,IF($C366=$D$5,'FLETES (#) MAYO'!J366*J$5,0))))</f>
        <v>0</v>
      </c>
      <c r="K366" s="179">
        <f>IF($C366=$D$2,'FLETES (#) MAYO'!K366*K$2,IF($C366=$D$3,'FLETES (#) MAYO'!K366*K$3,IF($C366=$D$4,'FLETES (#) MAYO'!K366*K$4,IF($C366=$D$5,'FLETES (#) MAYO'!K366*K$5,0))))</f>
        <v>0</v>
      </c>
      <c r="L366" s="179">
        <f>IF($C366=$D$2,'FLETES (#) MAYO'!L366*L$2,IF($C366=$D$3,'FLETES (#) MAYO'!L366*L$3,IF($C366=$D$4,'FLETES (#) MAYO'!L366*L$4,IF($C366=$D$5,'FLETES (#) MAYO'!L366*L$5,0))))</f>
        <v>0</v>
      </c>
      <c r="M366" s="179">
        <f>IF($C366=$D$2,'FLETES (#) MAYO'!M366*M$2,IF($C366=$D$3,'FLETES (#) MAYO'!M366*M$3,IF($C366=$D$4,'FLETES (#) MAYO'!M366*M$4,IF($C366=$D$5,'FLETES (#) MAYO'!M366*M$5,0))))</f>
        <v>0</v>
      </c>
      <c r="N366" s="179">
        <f>IF($C366=$D$2,'FLETES (#) MAYO'!N366*N$2,IF($C366=$D$3,'FLETES (#) MAYO'!N366*N$3,IF($C366=$D$4,'FLETES (#) MAYO'!N366*N$4,IF($C366=$D$5,'FLETES (#) MAYO'!N366*N$5,0))))</f>
        <v>0</v>
      </c>
      <c r="O366" s="179">
        <f>IF($C366=$D$2,'FLETES (#) MAYO'!O366*O$2,IF($C366=$D$3,'FLETES (#) MAYO'!O366*O$3,IF($C366=$D$4,'FLETES (#) MAYO'!O366*O$4,IF($C366=$D$5,'FLETES (#) MAYO'!O366*O$5,0))))</f>
        <v>0</v>
      </c>
      <c r="P366" s="179">
        <f>IF($C366=$D$2,'FLETES (#) MAYO'!P366*P$2,IF($C366=$D$3,'FLETES (#) MAYO'!P366*P$3,IF($C366=$D$4,'FLETES (#) MAYO'!P366*P$4,IF($C366=$D$5,'FLETES (#) MAYO'!P366*P$5,0))))</f>
        <v>0</v>
      </c>
      <c r="Q366" s="179">
        <f>IF($C366=$D$2,'FLETES (#) MAYO'!Q366*Q$2,IF($C366=$D$3,'FLETES (#) MAYO'!Q366*Q$3,IF($C366=$D$4,'FLETES (#) MAYO'!Q366*Q$4,IF($C366=$D$5,'FLETES (#) MAYO'!Q366*Q$5,0))))</f>
        <v>0</v>
      </c>
      <c r="R366" s="179">
        <f>IF($C366=$D$2,'FLETES (#) MAYO'!R366*R$2,IF($C366=$D$3,'FLETES (#) MAYO'!R366*R$3,IF($C366=$D$4,'FLETES (#) MAYO'!R366*R$4,IF($C366=$D$5,'FLETES (#) MAYO'!R366*R$5,0))))</f>
        <v>0</v>
      </c>
      <c r="S366" s="179">
        <f>IF($C366=$D$2,'FLETES (#) MAYO'!S366*S$2,IF($C366=$D$3,'FLETES (#) MAYO'!S366*S$3,IF($C366=$D$4,'FLETES (#) MAYO'!S366*S$4,IF($C366=$D$5,'FLETES (#) MAYO'!S366*S$5,0))))</f>
        <v>0</v>
      </c>
      <c r="T366" s="179">
        <f>IF($C366=$D$2,'FLETES (#) MAYO'!T366*T$2,IF($C366=$D$3,'FLETES (#) MAYO'!T366*T$3,IF($C366=$D$4,'FLETES (#) MAYO'!T366*T$4,IF($C366=$D$5,'FLETES (#) MAYO'!T366*T$5,0))))</f>
        <v>0</v>
      </c>
      <c r="U366" s="179">
        <f>IF($C366=$D$2,'FLETES (#) MAYO'!U366*U$2,IF($C366=$D$3,'FLETES (#) MAYO'!U366*U$3,IF($C366=$D$4,'FLETES (#) MAYO'!U366*U$4,IF($C366=$D$5,'FLETES (#) MAYO'!U366*U$5,0))))</f>
        <v>0</v>
      </c>
      <c r="V366" s="179">
        <f>IF($C366=$D$2,'FLETES (#) MAYO'!V366*V$2,IF($C366=$D$3,'FLETES (#) MAYO'!V366*V$3,IF($C366=$D$4,'FLETES (#) MAYO'!V366*V$4,IF($C366=$D$5,'FLETES (#) MAYO'!V366*V$5,0))))</f>
        <v>0</v>
      </c>
      <c r="W366" s="179">
        <f>IF($C366=$D$2,'FLETES (#) MAYO'!W366*W$2,IF($C366=$D$3,'FLETES (#) MAYO'!W366*W$3,IF($C366=$D$4,'FLETES (#) MAYO'!W366*W$4,IF($C366=$D$5,'FLETES (#) MAYO'!W366*W$5,0))))</f>
        <v>0</v>
      </c>
      <c r="X366" s="179">
        <f>IF($C366=$D$2,'FLETES (#) MAYO'!X366*X$2,IF($C366=$D$3,'FLETES (#) MAYO'!X366*X$3,IF($C366=$D$4,'FLETES (#) MAYO'!X366*X$4,IF($C366=$D$5,'FLETES (#) MAYO'!X366*X$5,0))))</f>
        <v>0</v>
      </c>
      <c r="Y366" s="179">
        <f>IF($C366=$D$2,'FLETES (#) MAYO'!Y366*Y$2,IF($C366=$D$3,'FLETES (#) MAYO'!Y366*Y$3,IF($C366=$D$4,'FLETES (#) MAYO'!Y366*Y$4,IF($C366=$D$5,'FLETES (#) MAYO'!Y366*Y$5,0))))</f>
        <v>0</v>
      </c>
      <c r="Z366" s="179">
        <f>IF($C366=$D$2,'FLETES (#) MAYO'!Z366*Z$2,IF($C366=$D$3,'FLETES (#) MAYO'!Z366*Z$3,IF($C366=$D$4,'FLETES (#) MAYO'!Z366*Z$4,IF($C366=$D$5,'FLETES (#) MAYO'!Z366*Z$5,0))))</f>
        <v>0</v>
      </c>
      <c r="AA366" s="179">
        <f>IF($C366=$D$2,'FLETES (#) MAYO'!AA366*AA$2,IF($C366=$D$3,'FLETES (#) MAYO'!AA366*AA$3,IF($C366=$D$4,'FLETES (#) MAYO'!AA366*AA$4,IF($C366=$D$5,'FLETES (#) MAYO'!AA366*AA$5,0))))</f>
        <v>0</v>
      </c>
      <c r="AB366" s="179">
        <f>IF($C366=$D$2,'FLETES (#) MAYO'!AB366*AB$2,IF($C366=$D$3,'FLETES (#) MAYO'!AB366*AB$3,IF($C366=$D$4,'FLETES (#) MAYO'!AB366*AB$4,IF($C366=$D$5,'FLETES (#) MAYO'!AB366*AB$5,0))))</f>
        <v>0</v>
      </c>
      <c r="AC366" s="179">
        <f>IF($C366=$D$2,'FLETES (#) MAYO'!AC366*AC$2,IF($C366=$D$3,'FLETES (#) MAYO'!AC366*AC$3,IF($C366=$D$4,'FLETES (#) MAYO'!AC366*AC$4,IF($C366=$D$5,'FLETES (#) MAYO'!AC366*AC$5,0))))</f>
        <v>0</v>
      </c>
      <c r="AD366" s="179">
        <f>IF($C366=$D$2,'FLETES (#) MAYO'!AD366*AD$2,IF($C366=$D$3,'FLETES (#) MAYO'!AD366*AD$3,IF($C366=$D$4,'FLETES (#) MAYO'!AD366*AD$4,IF($C366=$D$5,'FLETES (#) MAYO'!AD366*AD$5,0))))</f>
        <v>0</v>
      </c>
      <c r="AE366" s="179">
        <f>IF($C366=$D$2,'FLETES (#) MAYO'!AE366*AE$2,IF($C366=$D$3,'FLETES (#) MAYO'!AE366*AE$3,IF($C366=$D$4,'FLETES (#) MAYO'!AE366*AE$4,IF($C366=$D$5,'FLETES (#) MAYO'!AE366*AE$5,0))))</f>
        <v>0</v>
      </c>
      <c r="AF366" s="179">
        <f>IF($C366=$D$2,'FLETES (#) MAYO'!AF366*AF$2,IF($C366=$D$3,'FLETES (#) MAYO'!AF366*AF$3,IF($C366=$D$4,'FLETES (#) MAYO'!AF366*AF$4,IF($C366=$D$5,'FLETES (#) MAYO'!AF366*AF$5,0))))</f>
        <v>0</v>
      </c>
      <c r="AG366" s="179">
        <f>IF($C366=$D$2,'FLETES (#) MAYO'!AG366*AG$2,IF($C366=$D$3,'FLETES (#) MAYO'!AG366*AG$3,IF($C366=$D$4,'FLETES (#) MAYO'!AG366*AG$4,IF($C366=$D$5,'FLETES (#) MAYO'!AG366*AG$5,0))))</f>
        <v>0</v>
      </c>
      <c r="AH366" s="179">
        <f>IF($C366=$D$2,'FLETES (#) MAYO'!AH366*AH$2,IF($C366=$D$3,'FLETES (#) MAYO'!AH366*AH$3,IF($C366=$D$4,'FLETES (#) MAYO'!AH366*AH$4,IF($C366=$D$5,'FLETES (#) MAYO'!AH366*AH$5,0))))</f>
        <v>0</v>
      </c>
      <c r="AI366" s="179">
        <f>IF($C366=$D$2,'FLETES (#) MAYO'!AI366*AI$2,IF($C366=$D$3,'FLETES (#) MAYO'!AI366*AI$3,IF($C366=$D$4,'FLETES (#) MAYO'!AI366*AI$4,IF($C366=$D$5,'FLETES (#) MAYO'!AI366*AI$5,0))))</f>
        <v>0</v>
      </c>
      <c r="AJ366" s="179">
        <f>IF($C366=$D$2,'FLETES (#) MAYO'!AJ366*AJ$2,IF($C366=$D$3,'FLETES (#) MAYO'!AJ366*AJ$3,IF($C366=$D$4,'FLETES (#) MAYO'!AJ366*AJ$4,IF($C366=$D$5,'FLETES (#) MAYO'!AJ366*AJ$5,0))))</f>
        <v>0</v>
      </c>
      <c r="AK366" s="179">
        <f>IF($C366=$D$2,'FLETES (#) MAYO'!AK366*AK$2,IF($C366=$D$3,'FLETES (#) MAYO'!AK366*AK$3,IF($C366=$D$4,'FLETES (#) MAYO'!AK366*AK$4,IF($C366=$D$5,'FLETES (#) MAYO'!AK366*AK$5,0))))</f>
        <v>0</v>
      </c>
      <c r="AL366" s="179">
        <f>IF($C366=$D$2,'FLETES (#) MAYO'!AL366*AL$2,IF($C366=$D$3,'FLETES (#) MAYO'!AL366*AL$3,IF($C366=$D$4,'FLETES (#) MAYO'!AL366*AL$4,IF($C366=$D$5,'FLETES (#) MAYO'!AL366*AL$5,0))))</f>
        <v>0</v>
      </c>
      <c r="AM366" s="179">
        <f>IF($C366=$D$2,'FLETES (#) MAYO'!AM366*AM$2,IF($C366=$D$3,'FLETES (#) MAYO'!AM366*AM$3,IF($C366=$D$4,'FLETES (#) MAYO'!AM366*AM$4,IF($C366=$D$5,'FLETES (#) MAYO'!AM366*AM$5,0))))</f>
        <v>0</v>
      </c>
    </row>
    <row r="367" spans="1:39">
      <c r="A367" s="141"/>
      <c r="B367" s="165"/>
      <c r="C367" s="165"/>
      <c r="D367" s="178">
        <f t="shared" si="0"/>
        <v>0</v>
      </c>
      <c r="E367" s="179">
        <f>IF($C367=$D$2,'FLETES (#) MAYO'!E367*E$2,IF($C367=$D$3,'FLETES (#) MAYO'!E367*E$3,IF($C367=$D$4,'FLETES (#) MAYO'!E367*E$4,IF($C367=$D$5,'FLETES (#) MAYO'!E367*E$5,0))))</f>
        <v>0</v>
      </c>
      <c r="F367" s="179">
        <f>IF($C367=$D$2,'FLETES (#) MAYO'!F367*F$2,IF($C367=$D$3,'FLETES (#) MAYO'!F367*F$3,IF($C367=$D$4,'FLETES (#) MAYO'!F367*F$4,IF($C367=$D$5,'FLETES (#) MAYO'!F367*F$5,0))))</f>
        <v>0</v>
      </c>
      <c r="G367" s="179">
        <f>IF($C367=$D$2,'FLETES (#) MAYO'!G367*G$2,IF($C367=$D$3,'FLETES (#) MAYO'!G367*G$3,IF($C367=$D$4,'FLETES (#) MAYO'!G367*G$4,IF($C367=$D$5,'FLETES (#) MAYO'!G367*G$5,0))))</f>
        <v>0</v>
      </c>
      <c r="H367" s="179">
        <f>IF($C367=$D$2,'FLETES (#) MAYO'!H367*H$2,IF($C367=$D$3,'FLETES (#) MAYO'!H367*H$3,IF($C367=$D$4,'FLETES (#) MAYO'!H367*H$4,IF($C367=$D$5,'FLETES (#) MAYO'!H367*H$5,0))))</f>
        <v>0</v>
      </c>
      <c r="I367" s="179">
        <f>IF($C367=$D$2,'FLETES (#) MAYO'!I367*I$2,IF($C367=$D$3,'FLETES (#) MAYO'!I367*I$3,IF($C367=$D$4,'FLETES (#) MAYO'!I367*I$4,IF($C367=$D$5,'FLETES (#) MAYO'!I367*I$5,0))))</f>
        <v>0</v>
      </c>
      <c r="J367" s="179">
        <f>IF($C367=$D$2,'FLETES (#) MAYO'!J367*J$2,IF($C367=$D$3,'FLETES (#) MAYO'!J367*J$3,IF($C367=$D$4,'FLETES (#) MAYO'!J367*J$4,IF($C367=$D$5,'FLETES (#) MAYO'!J367*J$5,0))))</f>
        <v>0</v>
      </c>
      <c r="K367" s="179">
        <f>IF($C367=$D$2,'FLETES (#) MAYO'!K367*K$2,IF($C367=$D$3,'FLETES (#) MAYO'!K367*K$3,IF($C367=$D$4,'FLETES (#) MAYO'!K367*K$4,IF($C367=$D$5,'FLETES (#) MAYO'!K367*K$5,0))))</f>
        <v>0</v>
      </c>
      <c r="L367" s="179">
        <f>IF($C367=$D$2,'FLETES (#) MAYO'!L367*L$2,IF($C367=$D$3,'FLETES (#) MAYO'!L367*L$3,IF($C367=$D$4,'FLETES (#) MAYO'!L367*L$4,IF($C367=$D$5,'FLETES (#) MAYO'!L367*L$5,0))))</f>
        <v>0</v>
      </c>
      <c r="M367" s="179">
        <f>IF($C367=$D$2,'FLETES (#) MAYO'!M367*M$2,IF($C367=$D$3,'FLETES (#) MAYO'!M367*M$3,IF($C367=$D$4,'FLETES (#) MAYO'!M367*M$4,IF($C367=$D$5,'FLETES (#) MAYO'!M367*M$5,0))))</f>
        <v>0</v>
      </c>
      <c r="N367" s="179">
        <f>IF($C367=$D$2,'FLETES (#) MAYO'!N367*N$2,IF($C367=$D$3,'FLETES (#) MAYO'!N367*N$3,IF($C367=$D$4,'FLETES (#) MAYO'!N367*N$4,IF($C367=$D$5,'FLETES (#) MAYO'!N367*N$5,0))))</f>
        <v>0</v>
      </c>
      <c r="O367" s="179">
        <f>IF($C367=$D$2,'FLETES (#) MAYO'!O367*O$2,IF($C367=$D$3,'FLETES (#) MAYO'!O367*O$3,IF($C367=$D$4,'FLETES (#) MAYO'!O367*O$4,IF($C367=$D$5,'FLETES (#) MAYO'!O367*O$5,0))))</f>
        <v>0</v>
      </c>
      <c r="P367" s="179">
        <f>IF($C367=$D$2,'FLETES (#) MAYO'!P367*P$2,IF($C367=$D$3,'FLETES (#) MAYO'!P367*P$3,IF($C367=$D$4,'FLETES (#) MAYO'!P367*P$4,IF($C367=$D$5,'FLETES (#) MAYO'!P367*P$5,0))))</f>
        <v>0</v>
      </c>
      <c r="Q367" s="179">
        <f>IF($C367=$D$2,'FLETES (#) MAYO'!Q367*Q$2,IF($C367=$D$3,'FLETES (#) MAYO'!Q367*Q$3,IF($C367=$D$4,'FLETES (#) MAYO'!Q367*Q$4,IF($C367=$D$5,'FLETES (#) MAYO'!Q367*Q$5,0))))</f>
        <v>0</v>
      </c>
      <c r="R367" s="179">
        <f>IF($C367=$D$2,'FLETES (#) MAYO'!R367*R$2,IF($C367=$D$3,'FLETES (#) MAYO'!R367*R$3,IF($C367=$D$4,'FLETES (#) MAYO'!R367*R$4,IF($C367=$D$5,'FLETES (#) MAYO'!R367*R$5,0))))</f>
        <v>0</v>
      </c>
      <c r="S367" s="179">
        <f>IF($C367=$D$2,'FLETES (#) MAYO'!S367*S$2,IF($C367=$D$3,'FLETES (#) MAYO'!S367*S$3,IF($C367=$D$4,'FLETES (#) MAYO'!S367*S$4,IF($C367=$D$5,'FLETES (#) MAYO'!S367*S$5,0))))</f>
        <v>0</v>
      </c>
      <c r="T367" s="179">
        <f>IF($C367=$D$2,'FLETES (#) MAYO'!T367*T$2,IF($C367=$D$3,'FLETES (#) MAYO'!T367*T$3,IF($C367=$D$4,'FLETES (#) MAYO'!T367*T$4,IF($C367=$D$5,'FLETES (#) MAYO'!T367*T$5,0))))</f>
        <v>0</v>
      </c>
      <c r="U367" s="179">
        <f>IF($C367=$D$2,'FLETES (#) MAYO'!U367*U$2,IF($C367=$D$3,'FLETES (#) MAYO'!U367*U$3,IF($C367=$D$4,'FLETES (#) MAYO'!U367*U$4,IF($C367=$D$5,'FLETES (#) MAYO'!U367*U$5,0))))</f>
        <v>0</v>
      </c>
      <c r="V367" s="179">
        <f>IF($C367=$D$2,'FLETES (#) MAYO'!V367*V$2,IF($C367=$D$3,'FLETES (#) MAYO'!V367*V$3,IF($C367=$D$4,'FLETES (#) MAYO'!V367*V$4,IF($C367=$D$5,'FLETES (#) MAYO'!V367*V$5,0))))</f>
        <v>0</v>
      </c>
      <c r="W367" s="179">
        <f>IF($C367=$D$2,'FLETES (#) MAYO'!W367*W$2,IF($C367=$D$3,'FLETES (#) MAYO'!W367*W$3,IF($C367=$D$4,'FLETES (#) MAYO'!W367*W$4,IF($C367=$D$5,'FLETES (#) MAYO'!W367*W$5,0))))</f>
        <v>0</v>
      </c>
      <c r="X367" s="179">
        <f>IF($C367=$D$2,'FLETES (#) MAYO'!X367*X$2,IF($C367=$D$3,'FLETES (#) MAYO'!X367*X$3,IF($C367=$D$4,'FLETES (#) MAYO'!X367*X$4,IF($C367=$D$5,'FLETES (#) MAYO'!X367*X$5,0))))</f>
        <v>0</v>
      </c>
      <c r="Y367" s="179">
        <f>IF($C367=$D$2,'FLETES (#) MAYO'!Y367*Y$2,IF($C367=$D$3,'FLETES (#) MAYO'!Y367*Y$3,IF($C367=$D$4,'FLETES (#) MAYO'!Y367*Y$4,IF($C367=$D$5,'FLETES (#) MAYO'!Y367*Y$5,0))))</f>
        <v>0</v>
      </c>
      <c r="Z367" s="179">
        <f>IF($C367=$D$2,'FLETES (#) MAYO'!Z367*Z$2,IF($C367=$D$3,'FLETES (#) MAYO'!Z367*Z$3,IF($C367=$D$4,'FLETES (#) MAYO'!Z367*Z$4,IF($C367=$D$5,'FLETES (#) MAYO'!Z367*Z$5,0))))</f>
        <v>0</v>
      </c>
      <c r="AA367" s="179">
        <f>IF($C367=$D$2,'FLETES (#) MAYO'!AA367*AA$2,IF($C367=$D$3,'FLETES (#) MAYO'!AA367*AA$3,IF($C367=$D$4,'FLETES (#) MAYO'!AA367*AA$4,IF($C367=$D$5,'FLETES (#) MAYO'!AA367*AA$5,0))))</f>
        <v>0</v>
      </c>
      <c r="AB367" s="179">
        <f>IF($C367=$D$2,'FLETES (#) MAYO'!AB367*AB$2,IF($C367=$D$3,'FLETES (#) MAYO'!AB367*AB$3,IF($C367=$D$4,'FLETES (#) MAYO'!AB367*AB$4,IF($C367=$D$5,'FLETES (#) MAYO'!AB367*AB$5,0))))</f>
        <v>0</v>
      </c>
      <c r="AC367" s="179">
        <f>IF($C367=$D$2,'FLETES (#) MAYO'!AC367*AC$2,IF($C367=$D$3,'FLETES (#) MAYO'!AC367*AC$3,IF($C367=$D$4,'FLETES (#) MAYO'!AC367*AC$4,IF($C367=$D$5,'FLETES (#) MAYO'!AC367*AC$5,0))))</f>
        <v>0</v>
      </c>
      <c r="AD367" s="179">
        <f>IF($C367=$D$2,'FLETES (#) MAYO'!AD367*AD$2,IF($C367=$D$3,'FLETES (#) MAYO'!AD367*AD$3,IF($C367=$D$4,'FLETES (#) MAYO'!AD367*AD$4,IF($C367=$D$5,'FLETES (#) MAYO'!AD367*AD$5,0))))</f>
        <v>0</v>
      </c>
      <c r="AE367" s="179">
        <f>IF($C367=$D$2,'FLETES (#) MAYO'!AE367*AE$2,IF($C367=$D$3,'FLETES (#) MAYO'!AE367*AE$3,IF($C367=$D$4,'FLETES (#) MAYO'!AE367*AE$4,IF($C367=$D$5,'FLETES (#) MAYO'!AE367*AE$5,0))))</f>
        <v>0</v>
      </c>
      <c r="AF367" s="179">
        <f>IF($C367=$D$2,'FLETES (#) MAYO'!AF367*AF$2,IF($C367=$D$3,'FLETES (#) MAYO'!AF367*AF$3,IF($C367=$D$4,'FLETES (#) MAYO'!AF367*AF$4,IF($C367=$D$5,'FLETES (#) MAYO'!AF367*AF$5,0))))</f>
        <v>0</v>
      </c>
      <c r="AG367" s="179">
        <f>IF($C367=$D$2,'FLETES (#) MAYO'!AG367*AG$2,IF($C367=$D$3,'FLETES (#) MAYO'!AG367*AG$3,IF($C367=$D$4,'FLETES (#) MAYO'!AG367*AG$4,IF($C367=$D$5,'FLETES (#) MAYO'!AG367*AG$5,0))))</f>
        <v>0</v>
      </c>
      <c r="AH367" s="179">
        <f>IF($C367=$D$2,'FLETES (#) MAYO'!AH367*AH$2,IF($C367=$D$3,'FLETES (#) MAYO'!AH367*AH$3,IF($C367=$D$4,'FLETES (#) MAYO'!AH367*AH$4,IF($C367=$D$5,'FLETES (#) MAYO'!AH367*AH$5,0))))</f>
        <v>0</v>
      </c>
      <c r="AI367" s="179">
        <f>IF($C367=$D$2,'FLETES (#) MAYO'!AI367*AI$2,IF($C367=$D$3,'FLETES (#) MAYO'!AI367*AI$3,IF($C367=$D$4,'FLETES (#) MAYO'!AI367*AI$4,IF($C367=$D$5,'FLETES (#) MAYO'!AI367*AI$5,0))))</f>
        <v>0</v>
      </c>
      <c r="AJ367" s="179">
        <f>IF($C367=$D$2,'FLETES (#) MAYO'!AJ367*AJ$2,IF($C367=$D$3,'FLETES (#) MAYO'!AJ367*AJ$3,IF($C367=$D$4,'FLETES (#) MAYO'!AJ367*AJ$4,IF($C367=$D$5,'FLETES (#) MAYO'!AJ367*AJ$5,0))))</f>
        <v>0</v>
      </c>
      <c r="AK367" s="179">
        <f>IF($C367=$D$2,'FLETES (#) MAYO'!AK367*AK$2,IF($C367=$D$3,'FLETES (#) MAYO'!AK367*AK$3,IF($C367=$D$4,'FLETES (#) MAYO'!AK367*AK$4,IF($C367=$D$5,'FLETES (#) MAYO'!AK367*AK$5,0))))</f>
        <v>0</v>
      </c>
      <c r="AL367" s="179">
        <f>IF($C367=$D$2,'FLETES (#) MAYO'!AL367*AL$2,IF($C367=$D$3,'FLETES (#) MAYO'!AL367*AL$3,IF($C367=$D$4,'FLETES (#) MAYO'!AL367*AL$4,IF($C367=$D$5,'FLETES (#) MAYO'!AL367*AL$5,0))))</f>
        <v>0</v>
      </c>
      <c r="AM367" s="179">
        <f>IF($C367=$D$2,'FLETES (#) MAYO'!AM367*AM$2,IF($C367=$D$3,'FLETES (#) MAYO'!AM367*AM$3,IF($C367=$D$4,'FLETES (#) MAYO'!AM367*AM$4,IF($C367=$D$5,'FLETES (#) MAYO'!AM367*AM$5,0))))</f>
        <v>0</v>
      </c>
    </row>
    <row r="368" spans="1:39">
      <c r="A368" s="141"/>
      <c r="B368" s="165"/>
      <c r="C368" s="165"/>
      <c r="D368" s="178">
        <f t="shared" si="0"/>
        <v>0</v>
      </c>
      <c r="E368" s="179">
        <f>IF($C368=$D$2,'FLETES (#) MAYO'!E368*E$2,IF($C368=$D$3,'FLETES (#) MAYO'!E368*E$3,IF($C368=$D$4,'FLETES (#) MAYO'!E368*E$4,IF($C368=$D$5,'FLETES (#) MAYO'!E368*E$5,0))))</f>
        <v>0</v>
      </c>
      <c r="F368" s="179">
        <f>IF($C368=$D$2,'FLETES (#) MAYO'!F368*F$2,IF($C368=$D$3,'FLETES (#) MAYO'!F368*F$3,IF($C368=$D$4,'FLETES (#) MAYO'!F368*F$4,IF($C368=$D$5,'FLETES (#) MAYO'!F368*F$5,0))))</f>
        <v>0</v>
      </c>
      <c r="G368" s="179">
        <f>IF($C368=$D$2,'FLETES (#) MAYO'!G368*G$2,IF($C368=$D$3,'FLETES (#) MAYO'!G368*G$3,IF($C368=$D$4,'FLETES (#) MAYO'!G368*G$4,IF($C368=$D$5,'FLETES (#) MAYO'!G368*G$5,0))))</f>
        <v>0</v>
      </c>
      <c r="H368" s="179">
        <f>IF($C368=$D$2,'FLETES (#) MAYO'!H368*H$2,IF($C368=$D$3,'FLETES (#) MAYO'!H368*H$3,IF($C368=$D$4,'FLETES (#) MAYO'!H368*H$4,IF($C368=$D$5,'FLETES (#) MAYO'!H368*H$5,0))))</f>
        <v>0</v>
      </c>
      <c r="I368" s="179">
        <f>IF($C368=$D$2,'FLETES (#) MAYO'!I368*I$2,IF($C368=$D$3,'FLETES (#) MAYO'!I368*I$3,IF($C368=$D$4,'FLETES (#) MAYO'!I368*I$4,IF($C368=$D$5,'FLETES (#) MAYO'!I368*I$5,0))))</f>
        <v>0</v>
      </c>
      <c r="J368" s="179">
        <f>IF($C368=$D$2,'FLETES (#) MAYO'!J368*J$2,IF($C368=$D$3,'FLETES (#) MAYO'!J368*J$3,IF($C368=$D$4,'FLETES (#) MAYO'!J368*J$4,IF($C368=$D$5,'FLETES (#) MAYO'!J368*J$5,0))))</f>
        <v>0</v>
      </c>
      <c r="K368" s="179">
        <f>IF($C368=$D$2,'FLETES (#) MAYO'!K368*K$2,IF($C368=$D$3,'FLETES (#) MAYO'!K368*K$3,IF($C368=$D$4,'FLETES (#) MAYO'!K368*K$4,IF($C368=$D$5,'FLETES (#) MAYO'!K368*K$5,0))))</f>
        <v>0</v>
      </c>
      <c r="L368" s="179">
        <f>IF($C368=$D$2,'FLETES (#) MAYO'!L368*L$2,IF($C368=$D$3,'FLETES (#) MAYO'!L368*L$3,IF($C368=$D$4,'FLETES (#) MAYO'!L368*L$4,IF($C368=$D$5,'FLETES (#) MAYO'!L368*L$5,0))))</f>
        <v>0</v>
      </c>
      <c r="M368" s="179">
        <f>IF($C368=$D$2,'FLETES (#) MAYO'!M368*M$2,IF($C368=$D$3,'FLETES (#) MAYO'!M368*M$3,IF($C368=$D$4,'FLETES (#) MAYO'!M368*M$4,IF($C368=$D$5,'FLETES (#) MAYO'!M368*M$5,0))))</f>
        <v>0</v>
      </c>
      <c r="N368" s="179">
        <f>IF($C368=$D$2,'FLETES (#) MAYO'!N368*N$2,IF($C368=$D$3,'FLETES (#) MAYO'!N368*N$3,IF($C368=$D$4,'FLETES (#) MAYO'!N368*N$4,IF($C368=$D$5,'FLETES (#) MAYO'!N368*N$5,0))))</f>
        <v>0</v>
      </c>
      <c r="O368" s="179">
        <f>IF($C368=$D$2,'FLETES (#) MAYO'!O368*O$2,IF($C368=$D$3,'FLETES (#) MAYO'!O368*O$3,IF($C368=$D$4,'FLETES (#) MAYO'!O368*O$4,IF($C368=$D$5,'FLETES (#) MAYO'!O368*O$5,0))))</f>
        <v>0</v>
      </c>
      <c r="P368" s="179">
        <f>IF($C368=$D$2,'FLETES (#) MAYO'!P368*P$2,IF($C368=$D$3,'FLETES (#) MAYO'!P368*P$3,IF($C368=$D$4,'FLETES (#) MAYO'!P368*P$4,IF($C368=$D$5,'FLETES (#) MAYO'!P368*P$5,0))))</f>
        <v>0</v>
      </c>
      <c r="Q368" s="179">
        <f>IF($C368=$D$2,'FLETES (#) MAYO'!Q368*Q$2,IF($C368=$D$3,'FLETES (#) MAYO'!Q368*Q$3,IF($C368=$D$4,'FLETES (#) MAYO'!Q368*Q$4,IF($C368=$D$5,'FLETES (#) MAYO'!Q368*Q$5,0))))</f>
        <v>0</v>
      </c>
      <c r="R368" s="179">
        <f>IF($C368=$D$2,'FLETES (#) MAYO'!R368*R$2,IF($C368=$D$3,'FLETES (#) MAYO'!R368*R$3,IF($C368=$D$4,'FLETES (#) MAYO'!R368*R$4,IF($C368=$D$5,'FLETES (#) MAYO'!R368*R$5,0))))</f>
        <v>0</v>
      </c>
      <c r="S368" s="179">
        <f>IF($C368=$D$2,'FLETES (#) MAYO'!S368*S$2,IF($C368=$D$3,'FLETES (#) MAYO'!S368*S$3,IF($C368=$D$4,'FLETES (#) MAYO'!S368*S$4,IF($C368=$D$5,'FLETES (#) MAYO'!S368*S$5,0))))</f>
        <v>0</v>
      </c>
      <c r="T368" s="179">
        <f>IF($C368=$D$2,'FLETES (#) MAYO'!T368*T$2,IF($C368=$D$3,'FLETES (#) MAYO'!T368*T$3,IF($C368=$D$4,'FLETES (#) MAYO'!T368*T$4,IF($C368=$D$5,'FLETES (#) MAYO'!T368*T$5,0))))</f>
        <v>0</v>
      </c>
      <c r="U368" s="179">
        <f>IF($C368=$D$2,'FLETES (#) MAYO'!U368*U$2,IF($C368=$D$3,'FLETES (#) MAYO'!U368*U$3,IF($C368=$D$4,'FLETES (#) MAYO'!U368*U$4,IF($C368=$D$5,'FLETES (#) MAYO'!U368*U$5,0))))</f>
        <v>0</v>
      </c>
      <c r="V368" s="179">
        <f>IF($C368=$D$2,'FLETES (#) MAYO'!V368*V$2,IF($C368=$D$3,'FLETES (#) MAYO'!V368*V$3,IF($C368=$D$4,'FLETES (#) MAYO'!V368*V$4,IF($C368=$D$5,'FLETES (#) MAYO'!V368*V$5,0))))</f>
        <v>0</v>
      </c>
      <c r="W368" s="179">
        <f>IF($C368=$D$2,'FLETES (#) MAYO'!W368*W$2,IF($C368=$D$3,'FLETES (#) MAYO'!W368*W$3,IF($C368=$D$4,'FLETES (#) MAYO'!W368*W$4,IF($C368=$D$5,'FLETES (#) MAYO'!W368*W$5,0))))</f>
        <v>0</v>
      </c>
      <c r="X368" s="179">
        <f>IF($C368=$D$2,'FLETES (#) MAYO'!X368*X$2,IF($C368=$D$3,'FLETES (#) MAYO'!X368*X$3,IF($C368=$D$4,'FLETES (#) MAYO'!X368*X$4,IF($C368=$D$5,'FLETES (#) MAYO'!X368*X$5,0))))</f>
        <v>0</v>
      </c>
      <c r="Y368" s="179">
        <f>IF($C368=$D$2,'FLETES (#) MAYO'!Y368*Y$2,IF($C368=$D$3,'FLETES (#) MAYO'!Y368*Y$3,IF($C368=$D$4,'FLETES (#) MAYO'!Y368*Y$4,IF($C368=$D$5,'FLETES (#) MAYO'!Y368*Y$5,0))))</f>
        <v>0</v>
      </c>
      <c r="Z368" s="179">
        <f>IF($C368=$D$2,'FLETES (#) MAYO'!Z368*Z$2,IF($C368=$D$3,'FLETES (#) MAYO'!Z368*Z$3,IF($C368=$D$4,'FLETES (#) MAYO'!Z368*Z$4,IF($C368=$D$5,'FLETES (#) MAYO'!Z368*Z$5,0))))</f>
        <v>0</v>
      </c>
      <c r="AA368" s="179">
        <f>IF($C368=$D$2,'FLETES (#) MAYO'!AA368*AA$2,IF($C368=$D$3,'FLETES (#) MAYO'!AA368*AA$3,IF($C368=$D$4,'FLETES (#) MAYO'!AA368*AA$4,IF($C368=$D$5,'FLETES (#) MAYO'!AA368*AA$5,0))))</f>
        <v>0</v>
      </c>
      <c r="AB368" s="179">
        <f>IF($C368=$D$2,'FLETES (#) MAYO'!AB368*AB$2,IF($C368=$D$3,'FLETES (#) MAYO'!AB368*AB$3,IF($C368=$D$4,'FLETES (#) MAYO'!AB368*AB$4,IF($C368=$D$5,'FLETES (#) MAYO'!AB368*AB$5,0))))</f>
        <v>0</v>
      </c>
      <c r="AC368" s="179">
        <f>IF($C368=$D$2,'FLETES (#) MAYO'!AC368*AC$2,IF($C368=$D$3,'FLETES (#) MAYO'!AC368*AC$3,IF($C368=$D$4,'FLETES (#) MAYO'!AC368*AC$4,IF($C368=$D$5,'FLETES (#) MAYO'!AC368*AC$5,0))))</f>
        <v>0</v>
      </c>
      <c r="AD368" s="179">
        <f>IF($C368=$D$2,'FLETES (#) MAYO'!AD368*AD$2,IF($C368=$D$3,'FLETES (#) MAYO'!AD368*AD$3,IF($C368=$D$4,'FLETES (#) MAYO'!AD368*AD$4,IF($C368=$D$5,'FLETES (#) MAYO'!AD368*AD$5,0))))</f>
        <v>0</v>
      </c>
      <c r="AE368" s="179">
        <f>IF($C368=$D$2,'FLETES (#) MAYO'!AE368*AE$2,IF($C368=$D$3,'FLETES (#) MAYO'!AE368*AE$3,IF($C368=$D$4,'FLETES (#) MAYO'!AE368*AE$4,IF($C368=$D$5,'FLETES (#) MAYO'!AE368*AE$5,0))))</f>
        <v>0</v>
      </c>
      <c r="AF368" s="179">
        <f>IF($C368=$D$2,'FLETES (#) MAYO'!AF368*AF$2,IF($C368=$D$3,'FLETES (#) MAYO'!AF368*AF$3,IF($C368=$D$4,'FLETES (#) MAYO'!AF368*AF$4,IF($C368=$D$5,'FLETES (#) MAYO'!AF368*AF$5,0))))</f>
        <v>0</v>
      </c>
      <c r="AG368" s="179">
        <f>IF($C368=$D$2,'FLETES (#) MAYO'!AG368*AG$2,IF($C368=$D$3,'FLETES (#) MAYO'!AG368*AG$3,IF($C368=$D$4,'FLETES (#) MAYO'!AG368*AG$4,IF($C368=$D$5,'FLETES (#) MAYO'!AG368*AG$5,0))))</f>
        <v>0</v>
      </c>
      <c r="AH368" s="179">
        <f>IF($C368=$D$2,'FLETES (#) MAYO'!AH368*AH$2,IF($C368=$D$3,'FLETES (#) MAYO'!AH368*AH$3,IF($C368=$D$4,'FLETES (#) MAYO'!AH368*AH$4,IF($C368=$D$5,'FLETES (#) MAYO'!AH368*AH$5,0))))</f>
        <v>0</v>
      </c>
      <c r="AI368" s="179">
        <f>IF($C368=$D$2,'FLETES (#) MAYO'!AI368*AI$2,IF($C368=$D$3,'FLETES (#) MAYO'!AI368*AI$3,IF($C368=$D$4,'FLETES (#) MAYO'!AI368*AI$4,IF($C368=$D$5,'FLETES (#) MAYO'!AI368*AI$5,0))))</f>
        <v>0</v>
      </c>
      <c r="AJ368" s="179">
        <f>IF($C368=$D$2,'FLETES (#) MAYO'!AJ368*AJ$2,IF($C368=$D$3,'FLETES (#) MAYO'!AJ368*AJ$3,IF($C368=$D$4,'FLETES (#) MAYO'!AJ368*AJ$4,IF($C368=$D$5,'FLETES (#) MAYO'!AJ368*AJ$5,0))))</f>
        <v>0</v>
      </c>
      <c r="AK368" s="179">
        <f>IF($C368=$D$2,'FLETES (#) MAYO'!AK368*AK$2,IF($C368=$D$3,'FLETES (#) MAYO'!AK368*AK$3,IF($C368=$D$4,'FLETES (#) MAYO'!AK368*AK$4,IF($C368=$D$5,'FLETES (#) MAYO'!AK368*AK$5,0))))</f>
        <v>0</v>
      </c>
      <c r="AL368" s="179">
        <f>IF($C368=$D$2,'FLETES (#) MAYO'!AL368*AL$2,IF($C368=$D$3,'FLETES (#) MAYO'!AL368*AL$3,IF($C368=$D$4,'FLETES (#) MAYO'!AL368*AL$4,IF($C368=$D$5,'FLETES (#) MAYO'!AL368*AL$5,0))))</f>
        <v>0</v>
      </c>
      <c r="AM368" s="179">
        <f>IF($C368=$D$2,'FLETES (#) MAYO'!AM368*AM$2,IF($C368=$D$3,'FLETES (#) MAYO'!AM368*AM$3,IF($C368=$D$4,'FLETES (#) MAYO'!AM368*AM$4,IF($C368=$D$5,'FLETES (#) MAYO'!AM368*AM$5,0))))</f>
        <v>0</v>
      </c>
    </row>
    <row r="369" spans="1:39">
      <c r="A369" s="141"/>
      <c r="B369" s="165"/>
      <c r="C369" s="165"/>
      <c r="D369" s="178">
        <f t="shared" si="0"/>
        <v>0</v>
      </c>
      <c r="E369" s="179">
        <f>IF($C369=$D$2,'FLETES (#) MAYO'!E369*E$2,IF($C369=$D$3,'FLETES (#) MAYO'!E369*E$3,IF($C369=$D$4,'FLETES (#) MAYO'!E369*E$4,IF($C369=$D$5,'FLETES (#) MAYO'!E369*E$5,0))))</f>
        <v>0</v>
      </c>
      <c r="F369" s="179">
        <f>IF($C369=$D$2,'FLETES (#) MAYO'!F369*F$2,IF($C369=$D$3,'FLETES (#) MAYO'!F369*F$3,IF($C369=$D$4,'FLETES (#) MAYO'!F369*F$4,IF($C369=$D$5,'FLETES (#) MAYO'!F369*F$5,0))))</f>
        <v>0</v>
      </c>
      <c r="G369" s="179">
        <f>IF($C369=$D$2,'FLETES (#) MAYO'!G369*G$2,IF($C369=$D$3,'FLETES (#) MAYO'!G369*G$3,IF($C369=$D$4,'FLETES (#) MAYO'!G369*G$4,IF($C369=$D$5,'FLETES (#) MAYO'!G369*G$5,0))))</f>
        <v>0</v>
      </c>
      <c r="H369" s="179">
        <f>IF($C369=$D$2,'FLETES (#) MAYO'!H369*H$2,IF($C369=$D$3,'FLETES (#) MAYO'!H369*H$3,IF($C369=$D$4,'FLETES (#) MAYO'!H369*H$4,IF($C369=$D$5,'FLETES (#) MAYO'!H369*H$5,0))))</f>
        <v>0</v>
      </c>
      <c r="I369" s="179">
        <f>IF($C369=$D$2,'FLETES (#) MAYO'!I369*I$2,IF($C369=$D$3,'FLETES (#) MAYO'!I369*I$3,IF($C369=$D$4,'FLETES (#) MAYO'!I369*I$4,IF($C369=$D$5,'FLETES (#) MAYO'!I369*I$5,0))))</f>
        <v>0</v>
      </c>
      <c r="J369" s="179">
        <f>IF($C369=$D$2,'FLETES (#) MAYO'!J369*J$2,IF($C369=$D$3,'FLETES (#) MAYO'!J369*J$3,IF($C369=$D$4,'FLETES (#) MAYO'!J369*J$4,IF($C369=$D$5,'FLETES (#) MAYO'!J369*J$5,0))))</f>
        <v>0</v>
      </c>
      <c r="K369" s="179">
        <f>IF($C369=$D$2,'FLETES (#) MAYO'!K369*K$2,IF($C369=$D$3,'FLETES (#) MAYO'!K369*K$3,IF($C369=$D$4,'FLETES (#) MAYO'!K369*K$4,IF($C369=$D$5,'FLETES (#) MAYO'!K369*K$5,0))))</f>
        <v>0</v>
      </c>
      <c r="L369" s="179">
        <f>IF($C369=$D$2,'FLETES (#) MAYO'!L369*L$2,IF($C369=$D$3,'FLETES (#) MAYO'!L369*L$3,IF($C369=$D$4,'FLETES (#) MAYO'!L369*L$4,IF($C369=$D$5,'FLETES (#) MAYO'!L369*L$5,0))))</f>
        <v>0</v>
      </c>
      <c r="M369" s="179">
        <f>IF($C369=$D$2,'FLETES (#) MAYO'!M369*M$2,IF($C369=$D$3,'FLETES (#) MAYO'!M369*M$3,IF($C369=$D$4,'FLETES (#) MAYO'!M369*M$4,IF($C369=$D$5,'FLETES (#) MAYO'!M369*M$5,0))))</f>
        <v>0</v>
      </c>
      <c r="N369" s="179">
        <f>IF($C369=$D$2,'FLETES (#) MAYO'!N369*N$2,IF($C369=$D$3,'FLETES (#) MAYO'!N369*N$3,IF($C369=$D$4,'FLETES (#) MAYO'!N369*N$4,IF($C369=$D$5,'FLETES (#) MAYO'!N369*N$5,0))))</f>
        <v>0</v>
      </c>
      <c r="O369" s="179">
        <f>IF($C369=$D$2,'FLETES (#) MAYO'!O369*O$2,IF($C369=$D$3,'FLETES (#) MAYO'!O369*O$3,IF($C369=$D$4,'FLETES (#) MAYO'!O369*O$4,IF($C369=$D$5,'FLETES (#) MAYO'!O369*O$5,0))))</f>
        <v>0</v>
      </c>
      <c r="P369" s="179">
        <f>IF($C369=$D$2,'FLETES (#) MAYO'!P369*P$2,IF($C369=$D$3,'FLETES (#) MAYO'!P369*P$3,IF($C369=$D$4,'FLETES (#) MAYO'!P369*P$4,IF($C369=$D$5,'FLETES (#) MAYO'!P369*P$5,0))))</f>
        <v>0</v>
      </c>
      <c r="Q369" s="179">
        <f>IF($C369=$D$2,'FLETES (#) MAYO'!Q369*Q$2,IF($C369=$D$3,'FLETES (#) MAYO'!Q369*Q$3,IF($C369=$D$4,'FLETES (#) MAYO'!Q369*Q$4,IF($C369=$D$5,'FLETES (#) MAYO'!Q369*Q$5,0))))</f>
        <v>0</v>
      </c>
      <c r="R369" s="179">
        <f>IF($C369=$D$2,'FLETES (#) MAYO'!R369*R$2,IF($C369=$D$3,'FLETES (#) MAYO'!R369*R$3,IF($C369=$D$4,'FLETES (#) MAYO'!R369*R$4,IF($C369=$D$5,'FLETES (#) MAYO'!R369*R$5,0))))</f>
        <v>0</v>
      </c>
      <c r="S369" s="179">
        <f>IF($C369=$D$2,'FLETES (#) MAYO'!S369*S$2,IF($C369=$D$3,'FLETES (#) MAYO'!S369*S$3,IF($C369=$D$4,'FLETES (#) MAYO'!S369*S$4,IF($C369=$D$5,'FLETES (#) MAYO'!S369*S$5,0))))</f>
        <v>0</v>
      </c>
      <c r="T369" s="179">
        <f>IF($C369=$D$2,'FLETES (#) MAYO'!T369*T$2,IF($C369=$D$3,'FLETES (#) MAYO'!T369*T$3,IF($C369=$D$4,'FLETES (#) MAYO'!T369*T$4,IF($C369=$D$5,'FLETES (#) MAYO'!T369*T$5,0))))</f>
        <v>0</v>
      </c>
      <c r="U369" s="179">
        <f>IF($C369=$D$2,'FLETES (#) MAYO'!U369*U$2,IF($C369=$D$3,'FLETES (#) MAYO'!U369*U$3,IF($C369=$D$4,'FLETES (#) MAYO'!U369*U$4,IF($C369=$D$5,'FLETES (#) MAYO'!U369*U$5,0))))</f>
        <v>0</v>
      </c>
      <c r="V369" s="179">
        <f>IF($C369=$D$2,'FLETES (#) MAYO'!V369*V$2,IF($C369=$D$3,'FLETES (#) MAYO'!V369*V$3,IF($C369=$D$4,'FLETES (#) MAYO'!V369*V$4,IF($C369=$D$5,'FLETES (#) MAYO'!V369*V$5,0))))</f>
        <v>0</v>
      </c>
      <c r="W369" s="179">
        <f>IF($C369=$D$2,'FLETES (#) MAYO'!W369*W$2,IF($C369=$D$3,'FLETES (#) MAYO'!W369*W$3,IF($C369=$D$4,'FLETES (#) MAYO'!W369*W$4,IF($C369=$D$5,'FLETES (#) MAYO'!W369*W$5,0))))</f>
        <v>0</v>
      </c>
      <c r="X369" s="179">
        <f>IF($C369=$D$2,'FLETES (#) MAYO'!X369*X$2,IF($C369=$D$3,'FLETES (#) MAYO'!X369*X$3,IF($C369=$D$4,'FLETES (#) MAYO'!X369*X$4,IF($C369=$D$5,'FLETES (#) MAYO'!X369*X$5,0))))</f>
        <v>0</v>
      </c>
      <c r="Y369" s="179">
        <f>IF($C369=$D$2,'FLETES (#) MAYO'!Y369*Y$2,IF($C369=$D$3,'FLETES (#) MAYO'!Y369*Y$3,IF($C369=$D$4,'FLETES (#) MAYO'!Y369*Y$4,IF($C369=$D$5,'FLETES (#) MAYO'!Y369*Y$5,0))))</f>
        <v>0</v>
      </c>
      <c r="Z369" s="179">
        <f>IF($C369=$D$2,'FLETES (#) MAYO'!Z369*Z$2,IF($C369=$D$3,'FLETES (#) MAYO'!Z369*Z$3,IF($C369=$D$4,'FLETES (#) MAYO'!Z369*Z$4,IF($C369=$D$5,'FLETES (#) MAYO'!Z369*Z$5,0))))</f>
        <v>0</v>
      </c>
      <c r="AA369" s="179">
        <f>IF($C369=$D$2,'FLETES (#) MAYO'!AA369*AA$2,IF($C369=$D$3,'FLETES (#) MAYO'!AA369*AA$3,IF($C369=$D$4,'FLETES (#) MAYO'!AA369*AA$4,IF($C369=$D$5,'FLETES (#) MAYO'!AA369*AA$5,0))))</f>
        <v>0</v>
      </c>
      <c r="AB369" s="179">
        <f>IF($C369=$D$2,'FLETES (#) MAYO'!AB369*AB$2,IF($C369=$D$3,'FLETES (#) MAYO'!AB369*AB$3,IF($C369=$D$4,'FLETES (#) MAYO'!AB369*AB$4,IF($C369=$D$5,'FLETES (#) MAYO'!AB369*AB$5,0))))</f>
        <v>0</v>
      </c>
      <c r="AC369" s="179">
        <f>IF($C369=$D$2,'FLETES (#) MAYO'!AC369*AC$2,IF($C369=$D$3,'FLETES (#) MAYO'!AC369*AC$3,IF($C369=$D$4,'FLETES (#) MAYO'!AC369*AC$4,IF($C369=$D$5,'FLETES (#) MAYO'!AC369*AC$5,0))))</f>
        <v>0</v>
      </c>
      <c r="AD369" s="179">
        <f>IF($C369=$D$2,'FLETES (#) MAYO'!AD369*AD$2,IF($C369=$D$3,'FLETES (#) MAYO'!AD369*AD$3,IF($C369=$D$4,'FLETES (#) MAYO'!AD369*AD$4,IF($C369=$D$5,'FLETES (#) MAYO'!AD369*AD$5,0))))</f>
        <v>0</v>
      </c>
      <c r="AE369" s="179">
        <f>IF($C369=$D$2,'FLETES (#) MAYO'!AE369*AE$2,IF($C369=$D$3,'FLETES (#) MAYO'!AE369*AE$3,IF($C369=$D$4,'FLETES (#) MAYO'!AE369*AE$4,IF($C369=$D$5,'FLETES (#) MAYO'!AE369*AE$5,0))))</f>
        <v>0</v>
      </c>
      <c r="AF369" s="179">
        <f>IF($C369=$D$2,'FLETES (#) MAYO'!AF369*AF$2,IF($C369=$D$3,'FLETES (#) MAYO'!AF369*AF$3,IF($C369=$D$4,'FLETES (#) MAYO'!AF369*AF$4,IF($C369=$D$5,'FLETES (#) MAYO'!AF369*AF$5,0))))</f>
        <v>0</v>
      </c>
      <c r="AG369" s="179">
        <f>IF($C369=$D$2,'FLETES (#) MAYO'!AG369*AG$2,IF($C369=$D$3,'FLETES (#) MAYO'!AG369*AG$3,IF($C369=$D$4,'FLETES (#) MAYO'!AG369*AG$4,IF($C369=$D$5,'FLETES (#) MAYO'!AG369*AG$5,0))))</f>
        <v>0</v>
      </c>
      <c r="AH369" s="179">
        <f>IF($C369=$D$2,'FLETES (#) MAYO'!AH369*AH$2,IF($C369=$D$3,'FLETES (#) MAYO'!AH369*AH$3,IF($C369=$D$4,'FLETES (#) MAYO'!AH369*AH$4,IF($C369=$D$5,'FLETES (#) MAYO'!AH369*AH$5,0))))</f>
        <v>0</v>
      </c>
      <c r="AI369" s="179">
        <f>IF($C369=$D$2,'FLETES (#) MAYO'!AI369*AI$2,IF($C369=$D$3,'FLETES (#) MAYO'!AI369*AI$3,IF($C369=$D$4,'FLETES (#) MAYO'!AI369*AI$4,IF($C369=$D$5,'FLETES (#) MAYO'!AI369*AI$5,0))))</f>
        <v>0</v>
      </c>
      <c r="AJ369" s="179">
        <f>IF($C369=$D$2,'FLETES (#) MAYO'!AJ369*AJ$2,IF($C369=$D$3,'FLETES (#) MAYO'!AJ369*AJ$3,IF($C369=$D$4,'FLETES (#) MAYO'!AJ369*AJ$4,IF($C369=$D$5,'FLETES (#) MAYO'!AJ369*AJ$5,0))))</f>
        <v>0</v>
      </c>
      <c r="AK369" s="179">
        <f>IF($C369=$D$2,'FLETES (#) MAYO'!AK369*AK$2,IF($C369=$D$3,'FLETES (#) MAYO'!AK369*AK$3,IF($C369=$D$4,'FLETES (#) MAYO'!AK369*AK$4,IF($C369=$D$5,'FLETES (#) MAYO'!AK369*AK$5,0))))</f>
        <v>0</v>
      </c>
      <c r="AL369" s="179">
        <f>IF($C369=$D$2,'FLETES (#) MAYO'!AL369*AL$2,IF($C369=$D$3,'FLETES (#) MAYO'!AL369*AL$3,IF($C369=$D$4,'FLETES (#) MAYO'!AL369*AL$4,IF($C369=$D$5,'FLETES (#) MAYO'!AL369*AL$5,0))))</f>
        <v>0</v>
      </c>
      <c r="AM369" s="179">
        <f>IF($C369=$D$2,'FLETES (#) MAYO'!AM369*AM$2,IF($C369=$D$3,'FLETES (#) MAYO'!AM369*AM$3,IF($C369=$D$4,'FLETES (#) MAYO'!AM369*AM$4,IF($C369=$D$5,'FLETES (#) MAYO'!AM369*AM$5,0))))</f>
        <v>0</v>
      </c>
    </row>
    <row r="370" spans="1:39">
      <c r="A370" s="141"/>
      <c r="B370" s="165"/>
      <c r="C370" s="165"/>
      <c r="D370" s="178">
        <f t="shared" si="0"/>
        <v>0</v>
      </c>
      <c r="E370" s="179">
        <f>IF($C370=$D$2,'FLETES (#) MAYO'!E370*E$2,IF($C370=$D$3,'FLETES (#) MAYO'!E370*E$3,IF($C370=$D$4,'FLETES (#) MAYO'!E370*E$4,IF($C370=$D$5,'FLETES (#) MAYO'!E370*E$5,0))))</f>
        <v>0</v>
      </c>
      <c r="F370" s="179">
        <f>IF($C370=$D$2,'FLETES (#) MAYO'!F370*F$2,IF($C370=$D$3,'FLETES (#) MAYO'!F370*F$3,IF($C370=$D$4,'FLETES (#) MAYO'!F370*F$4,IF($C370=$D$5,'FLETES (#) MAYO'!F370*F$5,0))))</f>
        <v>0</v>
      </c>
      <c r="G370" s="179">
        <f>IF($C370=$D$2,'FLETES (#) MAYO'!G370*G$2,IF($C370=$D$3,'FLETES (#) MAYO'!G370*G$3,IF($C370=$D$4,'FLETES (#) MAYO'!G370*G$4,IF($C370=$D$5,'FLETES (#) MAYO'!G370*G$5,0))))</f>
        <v>0</v>
      </c>
      <c r="H370" s="179">
        <f>IF($C370=$D$2,'FLETES (#) MAYO'!H370*H$2,IF($C370=$D$3,'FLETES (#) MAYO'!H370*H$3,IF($C370=$D$4,'FLETES (#) MAYO'!H370*H$4,IF($C370=$D$5,'FLETES (#) MAYO'!H370*H$5,0))))</f>
        <v>0</v>
      </c>
      <c r="I370" s="179">
        <f>IF($C370=$D$2,'FLETES (#) MAYO'!I370*I$2,IF($C370=$D$3,'FLETES (#) MAYO'!I370*I$3,IF($C370=$D$4,'FLETES (#) MAYO'!I370*I$4,IF($C370=$D$5,'FLETES (#) MAYO'!I370*I$5,0))))</f>
        <v>0</v>
      </c>
      <c r="J370" s="179">
        <f>IF($C370=$D$2,'FLETES (#) MAYO'!J370*J$2,IF($C370=$D$3,'FLETES (#) MAYO'!J370*J$3,IF($C370=$D$4,'FLETES (#) MAYO'!J370*J$4,IF($C370=$D$5,'FLETES (#) MAYO'!J370*J$5,0))))</f>
        <v>0</v>
      </c>
      <c r="K370" s="179">
        <f>IF($C370=$D$2,'FLETES (#) MAYO'!K370*K$2,IF($C370=$D$3,'FLETES (#) MAYO'!K370*K$3,IF($C370=$D$4,'FLETES (#) MAYO'!K370*K$4,IF($C370=$D$5,'FLETES (#) MAYO'!K370*K$5,0))))</f>
        <v>0</v>
      </c>
      <c r="L370" s="179">
        <f>IF($C370=$D$2,'FLETES (#) MAYO'!L370*L$2,IF($C370=$D$3,'FLETES (#) MAYO'!L370*L$3,IF($C370=$D$4,'FLETES (#) MAYO'!L370*L$4,IF($C370=$D$5,'FLETES (#) MAYO'!L370*L$5,0))))</f>
        <v>0</v>
      </c>
      <c r="M370" s="179">
        <f>IF($C370=$D$2,'FLETES (#) MAYO'!M370*M$2,IF($C370=$D$3,'FLETES (#) MAYO'!M370*M$3,IF($C370=$D$4,'FLETES (#) MAYO'!M370*M$4,IF($C370=$D$5,'FLETES (#) MAYO'!M370*M$5,0))))</f>
        <v>0</v>
      </c>
      <c r="N370" s="179">
        <f>IF($C370=$D$2,'FLETES (#) MAYO'!N370*N$2,IF($C370=$D$3,'FLETES (#) MAYO'!N370*N$3,IF($C370=$D$4,'FLETES (#) MAYO'!N370*N$4,IF($C370=$D$5,'FLETES (#) MAYO'!N370*N$5,0))))</f>
        <v>0</v>
      </c>
      <c r="O370" s="179">
        <f>IF($C370=$D$2,'FLETES (#) MAYO'!O370*O$2,IF($C370=$D$3,'FLETES (#) MAYO'!O370*O$3,IF($C370=$D$4,'FLETES (#) MAYO'!O370*O$4,IF($C370=$D$5,'FLETES (#) MAYO'!O370*O$5,0))))</f>
        <v>0</v>
      </c>
      <c r="P370" s="179">
        <f>IF($C370=$D$2,'FLETES (#) MAYO'!P370*P$2,IF($C370=$D$3,'FLETES (#) MAYO'!P370*P$3,IF($C370=$D$4,'FLETES (#) MAYO'!P370*P$4,IF($C370=$D$5,'FLETES (#) MAYO'!P370*P$5,0))))</f>
        <v>0</v>
      </c>
      <c r="Q370" s="179">
        <f>IF($C370=$D$2,'FLETES (#) MAYO'!Q370*Q$2,IF($C370=$D$3,'FLETES (#) MAYO'!Q370*Q$3,IF($C370=$D$4,'FLETES (#) MAYO'!Q370*Q$4,IF($C370=$D$5,'FLETES (#) MAYO'!Q370*Q$5,0))))</f>
        <v>0</v>
      </c>
      <c r="R370" s="179">
        <f>IF($C370=$D$2,'FLETES (#) MAYO'!R370*R$2,IF($C370=$D$3,'FLETES (#) MAYO'!R370*R$3,IF($C370=$D$4,'FLETES (#) MAYO'!R370*R$4,IF($C370=$D$5,'FLETES (#) MAYO'!R370*R$5,0))))</f>
        <v>0</v>
      </c>
      <c r="S370" s="179">
        <f>IF($C370=$D$2,'FLETES (#) MAYO'!S370*S$2,IF($C370=$D$3,'FLETES (#) MAYO'!S370*S$3,IF($C370=$D$4,'FLETES (#) MAYO'!S370*S$4,IF($C370=$D$5,'FLETES (#) MAYO'!S370*S$5,0))))</f>
        <v>0</v>
      </c>
      <c r="T370" s="179">
        <f>IF($C370=$D$2,'FLETES (#) MAYO'!T370*T$2,IF($C370=$D$3,'FLETES (#) MAYO'!T370*T$3,IF($C370=$D$4,'FLETES (#) MAYO'!T370*T$4,IF($C370=$D$5,'FLETES (#) MAYO'!T370*T$5,0))))</f>
        <v>0</v>
      </c>
      <c r="U370" s="179">
        <f>IF($C370=$D$2,'FLETES (#) MAYO'!U370*U$2,IF($C370=$D$3,'FLETES (#) MAYO'!U370*U$3,IF($C370=$D$4,'FLETES (#) MAYO'!U370*U$4,IF($C370=$D$5,'FLETES (#) MAYO'!U370*U$5,0))))</f>
        <v>0</v>
      </c>
      <c r="V370" s="179">
        <f>IF($C370=$D$2,'FLETES (#) MAYO'!V370*V$2,IF($C370=$D$3,'FLETES (#) MAYO'!V370*V$3,IF($C370=$D$4,'FLETES (#) MAYO'!V370*V$4,IF($C370=$D$5,'FLETES (#) MAYO'!V370*V$5,0))))</f>
        <v>0</v>
      </c>
      <c r="W370" s="179">
        <f>IF($C370=$D$2,'FLETES (#) MAYO'!W370*W$2,IF($C370=$D$3,'FLETES (#) MAYO'!W370*W$3,IF($C370=$D$4,'FLETES (#) MAYO'!W370*W$4,IF($C370=$D$5,'FLETES (#) MAYO'!W370*W$5,0))))</f>
        <v>0</v>
      </c>
      <c r="X370" s="179">
        <f>IF($C370=$D$2,'FLETES (#) MAYO'!X370*X$2,IF($C370=$D$3,'FLETES (#) MAYO'!X370*X$3,IF($C370=$D$4,'FLETES (#) MAYO'!X370*X$4,IF($C370=$D$5,'FLETES (#) MAYO'!X370*X$5,0))))</f>
        <v>0</v>
      </c>
      <c r="Y370" s="179">
        <f>IF($C370=$D$2,'FLETES (#) MAYO'!Y370*Y$2,IF($C370=$D$3,'FLETES (#) MAYO'!Y370*Y$3,IF($C370=$D$4,'FLETES (#) MAYO'!Y370*Y$4,IF($C370=$D$5,'FLETES (#) MAYO'!Y370*Y$5,0))))</f>
        <v>0</v>
      </c>
      <c r="Z370" s="179">
        <f>IF($C370=$D$2,'FLETES (#) MAYO'!Z370*Z$2,IF($C370=$D$3,'FLETES (#) MAYO'!Z370*Z$3,IF($C370=$D$4,'FLETES (#) MAYO'!Z370*Z$4,IF($C370=$D$5,'FLETES (#) MAYO'!Z370*Z$5,0))))</f>
        <v>0</v>
      </c>
      <c r="AA370" s="179">
        <f>IF($C370=$D$2,'FLETES (#) MAYO'!AA370*AA$2,IF($C370=$D$3,'FLETES (#) MAYO'!AA370*AA$3,IF($C370=$D$4,'FLETES (#) MAYO'!AA370*AA$4,IF($C370=$D$5,'FLETES (#) MAYO'!AA370*AA$5,0))))</f>
        <v>0</v>
      </c>
      <c r="AB370" s="179">
        <f>IF($C370=$D$2,'FLETES (#) MAYO'!AB370*AB$2,IF($C370=$D$3,'FLETES (#) MAYO'!AB370*AB$3,IF($C370=$D$4,'FLETES (#) MAYO'!AB370*AB$4,IF($C370=$D$5,'FLETES (#) MAYO'!AB370*AB$5,0))))</f>
        <v>0</v>
      </c>
      <c r="AC370" s="179">
        <f>IF($C370=$D$2,'FLETES (#) MAYO'!AC370*AC$2,IF($C370=$D$3,'FLETES (#) MAYO'!AC370*AC$3,IF($C370=$D$4,'FLETES (#) MAYO'!AC370*AC$4,IF($C370=$D$5,'FLETES (#) MAYO'!AC370*AC$5,0))))</f>
        <v>0</v>
      </c>
      <c r="AD370" s="179">
        <f>IF($C370=$D$2,'FLETES (#) MAYO'!AD370*AD$2,IF($C370=$D$3,'FLETES (#) MAYO'!AD370*AD$3,IF($C370=$D$4,'FLETES (#) MAYO'!AD370*AD$4,IF($C370=$D$5,'FLETES (#) MAYO'!AD370*AD$5,0))))</f>
        <v>0</v>
      </c>
      <c r="AE370" s="179">
        <f>IF($C370=$D$2,'FLETES (#) MAYO'!AE370*AE$2,IF($C370=$D$3,'FLETES (#) MAYO'!AE370*AE$3,IF($C370=$D$4,'FLETES (#) MAYO'!AE370*AE$4,IF($C370=$D$5,'FLETES (#) MAYO'!AE370*AE$5,0))))</f>
        <v>0</v>
      </c>
      <c r="AF370" s="179">
        <f>IF($C370=$D$2,'FLETES (#) MAYO'!AF370*AF$2,IF($C370=$D$3,'FLETES (#) MAYO'!AF370*AF$3,IF($C370=$D$4,'FLETES (#) MAYO'!AF370*AF$4,IF($C370=$D$5,'FLETES (#) MAYO'!AF370*AF$5,0))))</f>
        <v>0</v>
      </c>
      <c r="AG370" s="179">
        <f>IF($C370=$D$2,'FLETES (#) MAYO'!AG370*AG$2,IF($C370=$D$3,'FLETES (#) MAYO'!AG370*AG$3,IF($C370=$D$4,'FLETES (#) MAYO'!AG370*AG$4,IF($C370=$D$5,'FLETES (#) MAYO'!AG370*AG$5,0))))</f>
        <v>0</v>
      </c>
      <c r="AH370" s="179">
        <f>IF($C370=$D$2,'FLETES (#) MAYO'!AH370*AH$2,IF($C370=$D$3,'FLETES (#) MAYO'!AH370*AH$3,IF($C370=$D$4,'FLETES (#) MAYO'!AH370*AH$4,IF($C370=$D$5,'FLETES (#) MAYO'!AH370*AH$5,0))))</f>
        <v>0</v>
      </c>
      <c r="AI370" s="179">
        <f>IF($C370=$D$2,'FLETES (#) MAYO'!AI370*AI$2,IF($C370=$D$3,'FLETES (#) MAYO'!AI370*AI$3,IF($C370=$D$4,'FLETES (#) MAYO'!AI370*AI$4,IF($C370=$D$5,'FLETES (#) MAYO'!AI370*AI$5,0))))</f>
        <v>0</v>
      </c>
      <c r="AJ370" s="179">
        <f>IF($C370=$D$2,'FLETES (#) MAYO'!AJ370*AJ$2,IF($C370=$D$3,'FLETES (#) MAYO'!AJ370*AJ$3,IF($C370=$D$4,'FLETES (#) MAYO'!AJ370*AJ$4,IF($C370=$D$5,'FLETES (#) MAYO'!AJ370*AJ$5,0))))</f>
        <v>0</v>
      </c>
      <c r="AK370" s="179">
        <f>IF($C370=$D$2,'FLETES (#) MAYO'!AK370*AK$2,IF($C370=$D$3,'FLETES (#) MAYO'!AK370*AK$3,IF($C370=$D$4,'FLETES (#) MAYO'!AK370*AK$4,IF($C370=$D$5,'FLETES (#) MAYO'!AK370*AK$5,0))))</f>
        <v>0</v>
      </c>
      <c r="AL370" s="179">
        <f>IF($C370=$D$2,'FLETES (#) MAYO'!AL370*AL$2,IF($C370=$D$3,'FLETES (#) MAYO'!AL370*AL$3,IF($C370=$D$4,'FLETES (#) MAYO'!AL370*AL$4,IF($C370=$D$5,'FLETES (#) MAYO'!AL370*AL$5,0))))</f>
        <v>0</v>
      </c>
      <c r="AM370" s="179">
        <f>IF($C370=$D$2,'FLETES (#) MAYO'!AM370*AM$2,IF($C370=$D$3,'FLETES (#) MAYO'!AM370*AM$3,IF($C370=$D$4,'FLETES (#) MAYO'!AM370*AM$4,IF($C370=$D$5,'FLETES (#) MAYO'!AM370*AM$5,0))))</f>
        <v>0</v>
      </c>
    </row>
    <row r="371" spans="1:39">
      <c r="A371" s="141"/>
      <c r="B371" s="165"/>
      <c r="C371" s="165"/>
      <c r="D371" s="178">
        <f t="shared" si="0"/>
        <v>0</v>
      </c>
      <c r="E371" s="179">
        <f>IF($C371=$D$2,'FLETES (#) MAYO'!E371*E$2,IF($C371=$D$3,'FLETES (#) MAYO'!E371*E$3,IF($C371=$D$4,'FLETES (#) MAYO'!E371*E$4,IF($C371=$D$5,'FLETES (#) MAYO'!E371*E$5,0))))</f>
        <v>0</v>
      </c>
      <c r="F371" s="179">
        <f>IF($C371=$D$2,'FLETES (#) MAYO'!F371*F$2,IF($C371=$D$3,'FLETES (#) MAYO'!F371*F$3,IF($C371=$D$4,'FLETES (#) MAYO'!F371*F$4,IF($C371=$D$5,'FLETES (#) MAYO'!F371*F$5,0))))</f>
        <v>0</v>
      </c>
      <c r="G371" s="179">
        <f>IF($C371=$D$2,'FLETES (#) MAYO'!G371*G$2,IF($C371=$D$3,'FLETES (#) MAYO'!G371*G$3,IF($C371=$D$4,'FLETES (#) MAYO'!G371*G$4,IF($C371=$D$5,'FLETES (#) MAYO'!G371*G$5,0))))</f>
        <v>0</v>
      </c>
      <c r="H371" s="179">
        <f>IF($C371=$D$2,'FLETES (#) MAYO'!H371*H$2,IF($C371=$D$3,'FLETES (#) MAYO'!H371*H$3,IF($C371=$D$4,'FLETES (#) MAYO'!H371*H$4,IF($C371=$D$5,'FLETES (#) MAYO'!H371*H$5,0))))</f>
        <v>0</v>
      </c>
      <c r="I371" s="179">
        <f>IF($C371=$D$2,'FLETES (#) MAYO'!I371*I$2,IF($C371=$D$3,'FLETES (#) MAYO'!I371*I$3,IF($C371=$D$4,'FLETES (#) MAYO'!I371*I$4,IF($C371=$D$5,'FLETES (#) MAYO'!I371*I$5,0))))</f>
        <v>0</v>
      </c>
      <c r="J371" s="179">
        <f>IF($C371=$D$2,'FLETES (#) MAYO'!J371*J$2,IF($C371=$D$3,'FLETES (#) MAYO'!J371*J$3,IF($C371=$D$4,'FLETES (#) MAYO'!J371*J$4,IF($C371=$D$5,'FLETES (#) MAYO'!J371*J$5,0))))</f>
        <v>0</v>
      </c>
      <c r="K371" s="179">
        <f>IF($C371=$D$2,'FLETES (#) MAYO'!K371*K$2,IF($C371=$D$3,'FLETES (#) MAYO'!K371*K$3,IF($C371=$D$4,'FLETES (#) MAYO'!K371*K$4,IF($C371=$D$5,'FLETES (#) MAYO'!K371*K$5,0))))</f>
        <v>0</v>
      </c>
      <c r="L371" s="179">
        <f>IF($C371=$D$2,'FLETES (#) MAYO'!L371*L$2,IF($C371=$D$3,'FLETES (#) MAYO'!L371*L$3,IF($C371=$D$4,'FLETES (#) MAYO'!L371*L$4,IF($C371=$D$5,'FLETES (#) MAYO'!L371*L$5,0))))</f>
        <v>0</v>
      </c>
      <c r="M371" s="179">
        <f>IF($C371=$D$2,'FLETES (#) MAYO'!M371*M$2,IF($C371=$D$3,'FLETES (#) MAYO'!M371*M$3,IF($C371=$D$4,'FLETES (#) MAYO'!M371*M$4,IF($C371=$D$5,'FLETES (#) MAYO'!M371*M$5,0))))</f>
        <v>0</v>
      </c>
      <c r="N371" s="179">
        <f>IF($C371=$D$2,'FLETES (#) MAYO'!N371*N$2,IF($C371=$D$3,'FLETES (#) MAYO'!N371*N$3,IF($C371=$D$4,'FLETES (#) MAYO'!N371*N$4,IF($C371=$D$5,'FLETES (#) MAYO'!N371*N$5,0))))</f>
        <v>0</v>
      </c>
      <c r="O371" s="179">
        <f>IF($C371=$D$2,'FLETES (#) MAYO'!O371*O$2,IF($C371=$D$3,'FLETES (#) MAYO'!O371*O$3,IF($C371=$D$4,'FLETES (#) MAYO'!O371*O$4,IF($C371=$D$5,'FLETES (#) MAYO'!O371*O$5,0))))</f>
        <v>0</v>
      </c>
      <c r="P371" s="179">
        <f>IF($C371=$D$2,'FLETES (#) MAYO'!P371*P$2,IF($C371=$D$3,'FLETES (#) MAYO'!P371*P$3,IF($C371=$D$4,'FLETES (#) MAYO'!P371*P$4,IF($C371=$D$5,'FLETES (#) MAYO'!P371*P$5,0))))</f>
        <v>0</v>
      </c>
      <c r="Q371" s="179">
        <f>IF($C371=$D$2,'FLETES (#) MAYO'!Q371*Q$2,IF($C371=$D$3,'FLETES (#) MAYO'!Q371*Q$3,IF($C371=$D$4,'FLETES (#) MAYO'!Q371*Q$4,IF($C371=$D$5,'FLETES (#) MAYO'!Q371*Q$5,0))))</f>
        <v>0</v>
      </c>
      <c r="R371" s="179">
        <f>IF($C371=$D$2,'FLETES (#) MAYO'!R371*R$2,IF($C371=$D$3,'FLETES (#) MAYO'!R371*R$3,IF($C371=$D$4,'FLETES (#) MAYO'!R371*R$4,IF($C371=$D$5,'FLETES (#) MAYO'!R371*R$5,0))))</f>
        <v>0</v>
      </c>
      <c r="S371" s="179">
        <f>IF($C371=$D$2,'FLETES (#) MAYO'!S371*S$2,IF($C371=$D$3,'FLETES (#) MAYO'!S371*S$3,IF($C371=$D$4,'FLETES (#) MAYO'!S371*S$4,IF($C371=$D$5,'FLETES (#) MAYO'!S371*S$5,0))))</f>
        <v>0</v>
      </c>
      <c r="T371" s="179">
        <f>IF($C371=$D$2,'FLETES (#) MAYO'!T371*T$2,IF($C371=$D$3,'FLETES (#) MAYO'!T371*T$3,IF($C371=$D$4,'FLETES (#) MAYO'!T371*T$4,IF($C371=$D$5,'FLETES (#) MAYO'!T371*T$5,0))))</f>
        <v>0</v>
      </c>
      <c r="U371" s="179">
        <f>IF($C371=$D$2,'FLETES (#) MAYO'!U371*U$2,IF($C371=$D$3,'FLETES (#) MAYO'!U371*U$3,IF($C371=$D$4,'FLETES (#) MAYO'!U371*U$4,IF($C371=$D$5,'FLETES (#) MAYO'!U371*U$5,0))))</f>
        <v>0</v>
      </c>
      <c r="V371" s="179">
        <f>IF($C371=$D$2,'FLETES (#) MAYO'!V371*V$2,IF($C371=$D$3,'FLETES (#) MAYO'!V371*V$3,IF($C371=$D$4,'FLETES (#) MAYO'!V371*V$4,IF($C371=$D$5,'FLETES (#) MAYO'!V371*V$5,0))))</f>
        <v>0</v>
      </c>
      <c r="W371" s="179">
        <f>IF($C371=$D$2,'FLETES (#) MAYO'!W371*W$2,IF($C371=$D$3,'FLETES (#) MAYO'!W371*W$3,IF($C371=$D$4,'FLETES (#) MAYO'!W371*W$4,IF($C371=$D$5,'FLETES (#) MAYO'!W371*W$5,0))))</f>
        <v>0</v>
      </c>
      <c r="X371" s="179">
        <f>IF($C371=$D$2,'FLETES (#) MAYO'!X371*X$2,IF($C371=$D$3,'FLETES (#) MAYO'!X371*X$3,IF($C371=$D$4,'FLETES (#) MAYO'!X371*X$4,IF($C371=$D$5,'FLETES (#) MAYO'!X371*X$5,0))))</f>
        <v>0</v>
      </c>
      <c r="Y371" s="179">
        <f>IF($C371=$D$2,'FLETES (#) MAYO'!Y371*Y$2,IF($C371=$D$3,'FLETES (#) MAYO'!Y371*Y$3,IF($C371=$D$4,'FLETES (#) MAYO'!Y371*Y$4,IF($C371=$D$5,'FLETES (#) MAYO'!Y371*Y$5,0))))</f>
        <v>0</v>
      </c>
      <c r="Z371" s="179">
        <f>IF($C371=$D$2,'FLETES (#) MAYO'!Z371*Z$2,IF($C371=$D$3,'FLETES (#) MAYO'!Z371*Z$3,IF($C371=$D$4,'FLETES (#) MAYO'!Z371*Z$4,IF($C371=$D$5,'FLETES (#) MAYO'!Z371*Z$5,0))))</f>
        <v>0</v>
      </c>
      <c r="AA371" s="179">
        <f>IF($C371=$D$2,'FLETES (#) MAYO'!AA371*AA$2,IF($C371=$D$3,'FLETES (#) MAYO'!AA371*AA$3,IF($C371=$D$4,'FLETES (#) MAYO'!AA371*AA$4,IF($C371=$D$5,'FLETES (#) MAYO'!AA371*AA$5,0))))</f>
        <v>0</v>
      </c>
      <c r="AB371" s="179">
        <f>IF($C371=$D$2,'FLETES (#) MAYO'!AB371*AB$2,IF($C371=$D$3,'FLETES (#) MAYO'!AB371*AB$3,IF($C371=$D$4,'FLETES (#) MAYO'!AB371*AB$4,IF($C371=$D$5,'FLETES (#) MAYO'!AB371*AB$5,0))))</f>
        <v>0</v>
      </c>
      <c r="AC371" s="179">
        <f>IF($C371=$D$2,'FLETES (#) MAYO'!AC371*AC$2,IF($C371=$D$3,'FLETES (#) MAYO'!AC371*AC$3,IF($C371=$D$4,'FLETES (#) MAYO'!AC371*AC$4,IF($C371=$D$5,'FLETES (#) MAYO'!AC371*AC$5,0))))</f>
        <v>0</v>
      </c>
      <c r="AD371" s="179">
        <f>IF($C371=$D$2,'FLETES (#) MAYO'!AD371*AD$2,IF($C371=$D$3,'FLETES (#) MAYO'!AD371*AD$3,IF($C371=$D$4,'FLETES (#) MAYO'!AD371*AD$4,IF($C371=$D$5,'FLETES (#) MAYO'!AD371*AD$5,0))))</f>
        <v>0</v>
      </c>
      <c r="AE371" s="179">
        <f>IF($C371=$D$2,'FLETES (#) MAYO'!AE371*AE$2,IF($C371=$D$3,'FLETES (#) MAYO'!AE371*AE$3,IF($C371=$D$4,'FLETES (#) MAYO'!AE371*AE$4,IF($C371=$D$5,'FLETES (#) MAYO'!AE371*AE$5,0))))</f>
        <v>0</v>
      </c>
      <c r="AF371" s="179">
        <f>IF($C371=$D$2,'FLETES (#) MAYO'!AF371*AF$2,IF($C371=$D$3,'FLETES (#) MAYO'!AF371*AF$3,IF($C371=$D$4,'FLETES (#) MAYO'!AF371*AF$4,IF($C371=$D$5,'FLETES (#) MAYO'!AF371*AF$5,0))))</f>
        <v>0</v>
      </c>
      <c r="AG371" s="179">
        <f>IF($C371=$D$2,'FLETES (#) MAYO'!AG371*AG$2,IF($C371=$D$3,'FLETES (#) MAYO'!AG371*AG$3,IF($C371=$D$4,'FLETES (#) MAYO'!AG371*AG$4,IF($C371=$D$5,'FLETES (#) MAYO'!AG371*AG$5,0))))</f>
        <v>0</v>
      </c>
      <c r="AH371" s="179">
        <f>IF($C371=$D$2,'FLETES (#) MAYO'!AH371*AH$2,IF($C371=$D$3,'FLETES (#) MAYO'!AH371*AH$3,IF($C371=$D$4,'FLETES (#) MAYO'!AH371*AH$4,IF($C371=$D$5,'FLETES (#) MAYO'!AH371*AH$5,0))))</f>
        <v>0</v>
      </c>
      <c r="AI371" s="179">
        <f>IF($C371=$D$2,'FLETES (#) MAYO'!AI371*AI$2,IF($C371=$D$3,'FLETES (#) MAYO'!AI371*AI$3,IF($C371=$D$4,'FLETES (#) MAYO'!AI371*AI$4,IF($C371=$D$5,'FLETES (#) MAYO'!AI371*AI$5,0))))</f>
        <v>0</v>
      </c>
      <c r="AJ371" s="179">
        <f>IF($C371=$D$2,'FLETES (#) MAYO'!AJ371*AJ$2,IF($C371=$D$3,'FLETES (#) MAYO'!AJ371*AJ$3,IF($C371=$D$4,'FLETES (#) MAYO'!AJ371*AJ$4,IF($C371=$D$5,'FLETES (#) MAYO'!AJ371*AJ$5,0))))</f>
        <v>0</v>
      </c>
      <c r="AK371" s="179">
        <f>IF($C371=$D$2,'FLETES (#) MAYO'!AK371*AK$2,IF($C371=$D$3,'FLETES (#) MAYO'!AK371*AK$3,IF($C371=$D$4,'FLETES (#) MAYO'!AK371*AK$4,IF($C371=$D$5,'FLETES (#) MAYO'!AK371*AK$5,0))))</f>
        <v>0</v>
      </c>
      <c r="AL371" s="179">
        <f>IF($C371=$D$2,'FLETES (#) MAYO'!AL371*AL$2,IF($C371=$D$3,'FLETES (#) MAYO'!AL371*AL$3,IF($C371=$D$4,'FLETES (#) MAYO'!AL371*AL$4,IF($C371=$D$5,'FLETES (#) MAYO'!AL371*AL$5,0))))</f>
        <v>0</v>
      </c>
      <c r="AM371" s="179">
        <f>IF($C371=$D$2,'FLETES (#) MAYO'!AM371*AM$2,IF($C371=$D$3,'FLETES (#) MAYO'!AM371*AM$3,IF($C371=$D$4,'FLETES (#) MAYO'!AM371*AM$4,IF($C371=$D$5,'FLETES (#) MAYO'!AM371*AM$5,0))))</f>
        <v>0</v>
      </c>
    </row>
    <row r="372" spans="1:39">
      <c r="A372" s="141"/>
      <c r="B372" s="165"/>
      <c r="C372" s="165"/>
      <c r="D372" s="178">
        <f t="shared" si="0"/>
        <v>0</v>
      </c>
      <c r="E372" s="179">
        <f>IF($C372=$D$2,'FLETES (#) MAYO'!E372*E$2,IF($C372=$D$3,'FLETES (#) MAYO'!E372*E$3,IF($C372=$D$4,'FLETES (#) MAYO'!E372*E$4,IF($C372=$D$5,'FLETES (#) MAYO'!E372*E$5,0))))</f>
        <v>0</v>
      </c>
      <c r="F372" s="179">
        <f>IF($C372=$D$2,'FLETES (#) MAYO'!F372*F$2,IF($C372=$D$3,'FLETES (#) MAYO'!F372*F$3,IF($C372=$D$4,'FLETES (#) MAYO'!F372*F$4,IF($C372=$D$5,'FLETES (#) MAYO'!F372*F$5,0))))</f>
        <v>0</v>
      </c>
      <c r="G372" s="179">
        <f>IF($C372=$D$2,'FLETES (#) MAYO'!G372*G$2,IF($C372=$D$3,'FLETES (#) MAYO'!G372*G$3,IF($C372=$D$4,'FLETES (#) MAYO'!G372*G$4,IF($C372=$D$5,'FLETES (#) MAYO'!G372*G$5,0))))</f>
        <v>0</v>
      </c>
      <c r="H372" s="179">
        <f>IF($C372=$D$2,'FLETES (#) MAYO'!H372*H$2,IF($C372=$D$3,'FLETES (#) MAYO'!H372*H$3,IF($C372=$D$4,'FLETES (#) MAYO'!H372*H$4,IF($C372=$D$5,'FLETES (#) MAYO'!H372*H$5,0))))</f>
        <v>0</v>
      </c>
      <c r="I372" s="179">
        <f>IF($C372=$D$2,'FLETES (#) MAYO'!I372*I$2,IF($C372=$D$3,'FLETES (#) MAYO'!I372*I$3,IF($C372=$D$4,'FLETES (#) MAYO'!I372*I$4,IF($C372=$D$5,'FLETES (#) MAYO'!I372*I$5,0))))</f>
        <v>0</v>
      </c>
      <c r="J372" s="179">
        <f>IF($C372=$D$2,'FLETES (#) MAYO'!J372*J$2,IF($C372=$D$3,'FLETES (#) MAYO'!J372*J$3,IF($C372=$D$4,'FLETES (#) MAYO'!J372*J$4,IF($C372=$D$5,'FLETES (#) MAYO'!J372*J$5,0))))</f>
        <v>0</v>
      </c>
      <c r="K372" s="179">
        <f>IF($C372=$D$2,'FLETES (#) MAYO'!K372*K$2,IF($C372=$D$3,'FLETES (#) MAYO'!K372*K$3,IF($C372=$D$4,'FLETES (#) MAYO'!K372*K$4,IF($C372=$D$5,'FLETES (#) MAYO'!K372*K$5,0))))</f>
        <v>0</v>
      </c>
      <c r="L372" s="179">
        <f>IF($C372=$D$2,'FLETES (#) MAYO'!L372*L$2,IF($C372=$D$3,'FLETES (#) MAYO'!L372*L$3,IF($C372=$D$4,'FLETES (#) MAYO'!L372*L$4,IF($C372=$D$5,'FLETES (#) MAYO'!L372*L$5,0))))</f>
        <v>0</v>
      </c>
      <c r="M372" s="179">
        <f>IF($C372=$D$2,'FLETES (#) MAYO'!M372*M$2,IF($C372=$D$3,'FLETES (#) MAYO'!M372*M$3,IF($C372=$D$4,'FLETES (#) MAYO'!M372*M$4,IF($C372=$D$5,'FLETES (#) MAYO'!M372*M$5,0))))</f>
        <v>0</v>
      </c>
      <c r="N372" s="179">
        <f>IF($C372=$D$2,'FLETES (#) MAYO'!N372*N$2,IF($C372=$D$3,'FLETES (#) MAYO'!N372*N$3,IF($C372=$D$4,'FLETES (#) MAYO'!N372*N$4,IF($C372=$D$5,'FLETES (#) MAYO'!N372*N$5,0))))</f>
        <v>0</v>
      </c>
      <c r="O372" s="179">
        <f>IF($C372=$D$2,'FLETES (#) MAYO'!O372*O$2,IF($C372=$D$3,'FLETES (#) MAYO'!O372*O$3,IF($C372=$D$4,'FLETES (#) MAYO'!O372*O$4,IF($C372=$D$5,'FLETES (#) MAYO'!O372*O$5,0))))</f>
        <v>0</v>
      </c>
      <c r="P372" s="179">
        <f>IF($C372=$D$2,'FLETES (#) MAYO'!P372*P$2,IF($C372=$D$3,'FLETES (#) MAYO'!P372*P$3,IF($C372=$D$4,'FLETES (#) MAYO'!P372*P$4,IF($C372=$D$5,'FLETES (#) MAYO'!P372*P$5,0))))</f>
        <v>0</v>
      </c>
      <c r="Q372" s="179">
        <f>IF($C372=$D$2,'FLETES (#) MAYO'!Q372*Q$2,IF($C372=$D$3,'FLETES (#) MAYO'!Q372*Q$3,IF($C372=$D$4,'FLETES (#) MAYO'!Q372*Q$4,IF($C372=$D$5,'FLETES (#) MAYO'!Q372*Q$5,0))))</f>
        <v>0</v>
      </c>
      <c r="R372" s="179">
        <f>IF($C372=$D$2,'FLETES (#) MAYO'!R372*R$2,IF($C372=$D$3,'FLETES (#) MAYO'!R372*R$3,IF($C372=$D$4,'FLETES (#) MAYO'!R372*R$4,IF($C372=$D$5,'FLETES (#) MAYO'!R372*R$5,0))))</f>
        <v>0</v>
      </c>
      <c r="S372" s="179">
        <f>IF($C372=$D$2,'FLETES (#) MAYO'!S372*S$2,IF($C372=$D$3,'FLETES (#) MAYO'!S372*S$3,IF($C372=$D$4,'FLETES (#) MAYO'!S372*S$4,IF($C372=$D$5,'FLETES (#) MAYO'!S372*S$5,0))))</f>
        <v>0</v>
      </c>
      <c r="T372" s="179">
        <f>IF($C372=$D$2,'FLETES (#) MAYO'!T372*T$2,IF($C372=$D$3,'FLETES (#) MAYO'!T372*T$3,IF($C372=$D$4,'FLETES (#) MAYO'!T372*T$4,IF($C372=$D$5,'FLETES (#) MAYO'!T372*T$5,0))))</f>
        <v>0</v>
      </c>
      <c r="U372" s="179">
        <f>IF($C372=$D$2,'FLETES (#) MAYO'!U372*U$2,IF($C372=$D$3,'FLETES (#) MAYO'!U372*U$3,IF($C372=$D$4,'FLETES (#) MAYO'!U372*U$4,IF($C372=$D$5,'FLETES (#) MAYO'!U372*U$5,0))))</f>
        <v>0</v>
      </c>
      <c r="V372" s="179">
        <f>IF($C372=$D$2,'FLETES (#) MAYO'!V372*V$2,IF($C372=$D$3,'FLETES (#) MAYO'!V372*V$3,IF($C372=$D$4,'FLETES (#) MAYO'!V372*V$4,IF($C372=$D$5,'FLETES (#) MAYO'!V372*V$5,0))))</f>
        <v>0</v>
      </c>
      <c r="W372" s="179">
        <f>IF($C372=$D$2,'FLETES (#) MAYO'!W372*W$2,IF($C372=$D$3,'FLETES (#) MAYO'!W372*W$3,IF($C372=$D$4,'FLETES (#) MAYO'!W372*W$4,IF($C372=$D$5,'FLETES (#) MAYO'!W372*W$5,0))))</f>
        <v>0</v>
      </c>
      <c r="X372" s="179">
        <f>IF($C372=$D$2,'FLETES (#) MAYO'!X372*X$2,IF($C372=$D$3,'FLETES (#) MAYO'!X372*X$3,IF($C372=$D$4,'FLETES (#) MAYO'!X372*X$4,IF($C372=$D$5,'FLETES (#) MAYO'!X372*X$5,0))))</f>
        <v>0</v>
      </c>
      <c r="Y372" s="179">
        <f>IF($C372=$D$2,'FLETES (#) MAYO'!Y372*Y$2,IF($C372=$D$3,'FLETES (#) MAYO'!Y372*Y$3,IF($C372=$D$4,'FLETES (#) MAYO'!Y372*Y$4,IF($C372=$D$5,'FLETES (#) MAYO'!Y372*Y$5,0))))</f>
        <v>0</v>
      </c>
      <c r="Z372" s="179">
        <f>IF($C372=$D$2,'FLETES (#) MAYO'!Z372*Z$2,IF($C372=$D$3,'FLETES (#) MAYO'!Z372*Z$3,IF($C372=$D$4,'FLETES (#) MAYO'!Z372*Z$4,IF($C372=$D$5,'FLETES (#) MAYO'!Z372*Z$5,0))))</f>
        <v>0</v>
      </c>
      <c r="AA372" s="179">
        <f>IF($C372=$D$2,'FLETES (#) MAYO'!AA372*AA$2,IF($C372=$D$3,'FLETES (#) MAYO'!AA372*AA$3,IF($C372=$D$4,'FLETES (#) MAYO'!AA372*AA$4,IF($C372=$D$5,'FLETES (#) MAYO'!AA372*AA$5,0))))</f>
        <v>0</v>
      </c>
      <c r="AB372" s="179">
        <f>IF($C372=$D$2,'FLETES (#) MAYO'!AB372*AB$2,IF($C372=$D$3,'FLETES (#) MAYO'!AB372*AB$3,IF($C372=$D$4,'FLETES (#) MAYO'!AB372*AB$4,IF($C372=$D$5,'FLETES (#) MAYO'!AB372*AB$5,0))))</f>
        <v>0</v>
      </c>
      <c r="AC372" s="179">
        <f>IF($C372=$D$2,'FLETES (#) MAYO'!AC372*AC$2,IF($C372=$D$3,'FLETES (#) MAYO'!AC372*AC$3,IF($C372=$D$4,'FLETES (#) MAYO'!AC372*AC$4,IF($C372=$D$5,'FLETES (#) MAYO'!AC372*AC$5,0))))</f>
        <v>0</v>
      </c>
      <c r="AD372" s="179">
        <f>IF($C372=$D$2,'FLETES (#) MAYO'!AD372*AD$2,IF($C372=$D$3,'FLETES (#) MAYO'!AD372*AD$3,IF($C372=$D$4,'FLETES (#) MAYO'!AD372*AD$4,IF($C372=$D$5,'FLETES (#) MAYO'!AD372*AD$5,0))))</f>
        <v>0</v>
      </c>
      <c r="AE372" s="179">
        <f>IF($C372=$D$2,'FLETES (#) MAYO'!AE372*AE$2,IF($C372=$D$3,'FLETES (#) MAYO'!AE372*AE$3,IF($C372=$D$4,'FLETES (#) MAYO'!AE372*AE$4,IF($C372=$D$5,'FLETES (#) MAYO'!AE372*AE$5,0))))</f>
        <v>0</v>
      </c>
      <c r="AF372" s="179">
        <f>IF($C372=$D$2,'FLETES (#) MAYO'!AF372*AF$2,IF($C372=$D$3,'FLETES (#) MAYO'!AF372*AF$3,IF($C372=$D$4,'FLETES (#) MAYO'!AF372*AF$4,IF($C372=$D$5,'FLETES (#) MAYO'!AF372*AF$5,0))))</f>
        <v>0</v>
      </c>
      <c r="AG372" s="179">
        <f>IF($C372=$D$2,'FLETES (#) MAYO'!AG372*AG$2,IF($C372=$D$3,'FLETES (#) MAYO'!AG372*AG$3,IF($C372=$D$4,'FLETES (#) MAYO'!AG372*AG$4,IF($C372=$D$5,'FLETES (#) MAYO'!AG372*AG$5,0))))</f>
        <v>0</v>
      </c>
      <c r="AH372" s="179">
        <f>IF($C372=$D$2,'FLETES (#) MAYO'!AH372*AH$2,IF($C372=$D$3,'FLETES (#) MAYO'!AH372*AH$3,IF($C372=$D$4,'FLETES (#) MAYO'!AH372*AH$4,IF($C372=$D$5,'FLETES (#) MAYO'!AH372*AH$5,0))))</f>
        <v>0</v>
      </c>
      <c r="AI372" s="179">
        <f>IF($C372=$D$2,'FLETES (#) MAYO'!AI372*AI$2,IF($C372=$D$3,'FLETES (#) MAYO'!AI372*AI$3,IF($C372=$D$4,'FLETES (#) MAYO'!AI372*AI$4,IF($C372=$D$5,'FLETES (#) MAYO'!AI372*AI$5,0))))</f>
        <v>0</v>
      </c>
      <c r="AJ372" s="179">
        <f>IF($C372=$D$2,'FLETES (#) MAYO'!AJ372*AJ$2,IF($C372=$D$3,'FLETES (#) MAYO'!AJ372*AJ$3,IF($C372=$D$4,'FLETES (#) MAYO'!AJ372*AJ$4,IF($C372=$D$5,'FLETES (#) MAYO'!AJ372*AJ$5,0))))</f>
        <v>0</v>
      </c>
      <c r="AK372" s="179">
        <f>IF($C372=$D$2,'FLETES (#) MAYO'!AK372*AK$2,IF($C372=$D$3,'FLETES (#) MAYO'!AK372*AK$3,IF($C372=$D$4,'FLETES (#) MAYO'!AK372*AK$4,IF($C372=$D$5,'FLETES (#) MAYO'!AK372*AK$5,0))))</f>
        <v>0</v>
      </c>
      <c r="AL372" s="179">
        <f>IF($C372=$D$2,'FLETES (#) MAYO'!AL372*AL$2,IF($C372=$D$3,'FLETES (#) MAYO'!AL372*AL$3,IF($C372=$D$4,'FLETES (#) MAYO'!AL372*AL$4,IF($C372=$D$5,'FLETES (#) MAYO'!AL372*AL$5,0))))</f>
        <v>0</v>
      </c>
      <c r="AM372" s="179">
        <f>IF($C372=$D$2,'FLETES (#) MAYO'!AM372*AM$2,IF($C372=$D$3,'FLETES (#) MAYO'!AM372*AM$3,IF($C372=$D$4,'FLETES (#) MAYO'!AM372*AM$4,IF($C372=$D$5,'FLETES (#) MAYO'!AM372*AM$5,0))))</f>
        <v>0</v>
      </c>
    </row>
    <row r="373" spans="1:39">
      <c r="A373" s="141"/>
      <c r="B373" s="165"/>
      <c r="C373" s="165"/>
      <c r="D373" s="178">
        <f t="shared" si="0"/>
        <v>0</v>
      </c>
      <c r="E373" s="179">
        <f>IF($C373=$D$2,'FLETES (#) MAYO'!E373*E$2,IF($C373=$D$3,'FLETES (#) MAYO'!E373*E$3,IF($C373=$D$4,'FLETES (#) MAYO'!E373*E$4,IF($C373=$D$5,'FLETES (#) MAYO'!E373*E$5,0))))</f>
        <v>0</v>
      </c>
      <c r="F373" s="179">
        <f>IF($C373=$D$2,'FLETES (#) MAYO'!F373*F$2,IF($C373=$D$3,'FLETES (#) MAYO'!F373*F$3,IF($C373=$D$4,'FLETES (#) MAYO'!F373*F$4,IF($C373=$D$5,'FLETES (#) MAYO'!F373*F$5,0))))</f>
        <v>0</v>
      </c>
      <c r="G373" s="179">
        <f>IF($C373=$D$2,'FLETES (#) MAYO'!G373*G$2,IF($C373=$D$3,'FLETES (#) MAYO'!G373*G$3,IF($C373=$D$4,'FLETES (#) MAYO'!G373*G$4,IF($C373=$D$5,'FLETES (#) MAYO'!G373*G$5,0))))</f>
        <v>0</v>
      </c>
      <c r="H373" s="179">
        <f>IF($C373=$D$2,'FLETES (#) MAYO'!H373*H$2,IF($C373=$D$3,'FLETES (#) MAYO'!H373*H$3,IF($C373=$D$4,'FLETES (#) MAYO'!H373*H$4,IF($C373=$D$5,'FLETES (#) MAYO'!H373*H$5,0))))</f>
        <v>0</v>
      </c>
      <c r="I373" s="179">
        <f>IF($C373=$D$2,'FLETES (#) MAYO'!I373*I$2,IF($C373=$D$3,'FLETES (#) MAYO'!I373*I$3,IF($C373=$D$4,'FLETES (#) MAYO'!I373*I$4,IF($C373=$D$5,'FLETES (#) MAYO'!I373*I$5,0))))</f>
        <v>0</v>
      </c>
      <c r="J373" s="179">
        <f>IF($C373=$D$2,'FLETES (#) MAYO'!J373*J$2,IF($C373=$D$3,'FLETES (#) MAYO'!J373*J$3,IF($C373=$D$4,'FLETES (#) MAYO'!J373*J$4,IF($C373=$D$5,'FLETES (#) MAYO'!J373*J$5,0))))</f>
        <v>0</v>
      </c>
      <c r="K373" s="179">
        <f>IF($C373=$D$2,'FLETES (#) MAYO'!K373*K$2,IF($C373=$D$3,'FLETES (#) MAYO'!K373*K$3,IF($C373=$D$4,'FLETES (#) MAYO'!K373*K$4,IF($C373=$D$5,'FLETES (#) MAYO'!K373*K$5,0))))</f>
        <v>0</v>
      </c>
      <c r="L373" s="179">
        <f>IF($C373=$D$2,'FLETES (#) MAYO'!L373*L$2,IF($C373=$D$3,'FLETES (#) MAYO'!L373*L$3,IF($C373=$D$4,'FLETES (#) MAYO'!L373*L$4,IF($C373=$D$5,'FLETES (#) MAYO'!L373*L$5,0))))</f>
        <v>0</v>
      </c>
      <c r="M373" s="179">
        <f>IF($C373=$D$2,'FLETES (#) MAYO'!M373*M$2,IF($C373=$D$3,'FLETES (#) MAYO'!M373*M$3,IF($C373=$D$4,'FLETES (#) MAYO'!M373*M$4,IF($C373=$D$5,'FLETES (#) MAYO'!M373*M$5,0))))</f>
        <v>0</v>
      </c>
      <c r="N373" s="179">
        <f>IF($C373=$D$2,'FLETES (#) MAYO'!N373*N$2,IF($C373=$D$3,'FLETES (#) MAYO'!N373*N$3,IF($C373=$D$4,'FLETES (#) MAYO'!N373*N$4,IF($C373=$D$5,'FLETES (#) MAYO'!N373*N$5,0))))</f>
        <v>0</v>
      </c>
      <c r="O373" s="179">
        <f>IF($C373=$D$2,'FLETES (#) MAYO'!O373*O$2,IF($C373=$D$3,'FLETES (#) MAYO'!O373*O$3,IF($C373=$D$4,'FLETES (#) MAYO'!O373*O$4,IF($C373=$D$5,'FLETES (#) MAYO'!O373*O$5,0))))</f>
        <v>0</v>
      </c>
      <c r="P373" s="179">
        <f>IF($C373=$D$2,'FLETES (#) MAYO'!P373*P$2,IF($C373=$D$3,'FLETES (#) MAYO'!P373*P$3,IF($C373=$D$4,'FLETES (#) MAYO'!P373*P$4,IF($C373=$D$5,'FLETES (#) MAYO'!P373*P$5,0))))</f>
        <v>0</v>
      </c>
      <c r="Q373" s="179">
        <f>IF($C373=$D$2,'FLETES (#) MAYO'!Q373*Q$2,IF($C373=$D$3,'FLETES (#) MAYO'!Q373*Q$3,IF($C373=$D$4,'FLETES (#) MAYO'!Q373*Q$4,IF($C373=$D$5,'FLETES (#) MAYO'!Q373*Q$5,0))))</f>
        <v>0</v>
      </c>
      <c r="R373" s="179">
        <f>IF($C373=$D$2,'FLETES (#) MAYO'!R373*R$2,IF($C373=$D$3,'FLETES (#) MAYO'!R373*R$3,IF($C373=$D$4,'FLETES (#) MAYO'!R373*R$4,IF($C373=$D$5,'FLETES (#) MAYO'!R373*R$5,0))))</f>
        <v>0</v>
      </c>
      <c r="S373" s="179">
        <f>IF($C373=$D$2,'FLETES (#) MAYO'!S373*S$2,IF($C373=$D$3,'FLETES (#) MAYO'!S373*S$3,IF($C373=$D$4,'FLETES (#) MAYO'!S373*S$4,IF($C373=$D$5,'FLETES (#) MAYO'!S373*S$5,0))))</f>
        <v>0</v>
      </c>
      <c r="T373" s="179">
        <f>IF($C373=$D$2,'FLETES (#) MAYO'!T373*T$2,IF($C373=$D$3,'FLETES (#) MAYO'!T373*T$3,IF($C373=$D$4,'FLETES (#) MAYO'!T373*T$4,IF($C373=$D$5,'FLETES (#) MAYO'!T373*T$5,0))))</f>
        <v>0</v>
      </c>
      <c r="U373" s="179">
        <f>IF($C373=$D$2,'FLETES (#) MAYO'!U373*U$2,IF($C373=$D$3,'FLETES (#) MAYO'!U373*U$3,IF($C373=$D$4,'FLETES (#) MAYO'!U373*U$4,IF($C373=$D$5,'FLETES (#) MAYO'!U373*U$5,0))))</f>
        <v>0</v>
      </c>
      <c r="V373" s="179">
        <f>IF($C373=$D$2,'FLETES (#) MAYO'!V373*V$2,IF($C373=$D$3,'FLETES (#) MAYO'!V373*V$3,IF($C373=$D$4,'FLETES (#) MAYO'!V373*V$4,IF($C373=$D$5,'FLETES (#) MAYO'!V373*V$5,0))))</f>
        <v>0</v>
      </c>
      <c r="W373" s="179">
        <f>IF($C373=$D$2,'FLETES (#) MAYO'!W373*W$2,IF($C373=$D$3,'FLETES (#) MAYO'!W373*W$3,IF($C373=$D$4,'FLETES (#) MAYO'!W373*W$4,IF($C373=$D$5,'FLETES (#) MAYO'!W373*W$5,0))))</f>
        <v>0</v>
      </c>
      <c r="X373" s="179">
        <f>IF($C373=$D$2,'FLETES (#) MAYO'!X373*X$2,IF($C373=$D$3,'FLETES (#) MAYO'!X373*X$3,IF($C373=$D$4,'FLETES (#) MAYO'!X373*X$4,IF($C373=$D$5,'FLETES (#) MAYO'!X373*X$5,0))))</f>
        <v>0</v>
      </c>
      <c r="Y373" s="179">
        <f>IF($C373=$D$2,'FLETES (#) MAYO'!Y373*Y$2,IF($C373=$D$3,'FLETES (#) MAYO'!Y373*Y$3,IF($C373=$D$4,'FLETES (#) MAYO'!Y373*Y$4,IF($C373=$D$5,'FLETES (#) MAYO'!Y373*Y$5,0))))</f>
        <v>0</v>
      </c>
      <c r="Z373" s="179">
        <f>IF($C373=$D$2,'FLETES (#) MAYO'!Z373*Z$2,IF($C373=$D$3,'FLETES (#) MAYO'!Z373*Z$3,IF($C373=$D$4,'FLETES (#) MAYO'!Z373*Z$4,IF($C373=$D$5,'FLETES (#) MAYO'!Z373*Z$5,0))))</f>
        <v>0</v>
      </c>
      <c r="AA373" s="179">
        <f>IF($C373=$D$2,'FLETES (#) MAYO'!AA373*AA$2,IF($C373=$D$3,'FLETES (#) MAYO'!AA373*AA$3,IF($C373=$D$4,'FLETES (#) MAYO'!AA373*AA$4,IF($C373=$D$5,'FLETES (#) MAYO'!AA373*AA$5,0))))</f>
        <v>0</v>
      </c>
      <c r="AB373" s="179">
        <f>IF($C373=$D$2,'FLETES (#) MAYO'!AB373*AB$2,IF($C373=$D$3,'FLETES (#) MAYO'!AB373*AB$3,IF($C373=$D$4,'FLETES (#) MAYO'!AB373*AB$4,IF($C373=$D$5,'FLETES (#) MAYO'!AB373*AB$5,0))))</f>
        <v>0</v>
      </c>
      <c r="AC373" s="179">
        <f>IF($C373=$D$2,'FLETES (#) MAYO'!AC373*AC$2,IF($C373=$D$3,'FLETES (#) MAYO'!AC373*AC$3,IF($C373=$D$4,'FLETES (#) MAYO'!AC373*AC$4,IF($C373=$D$5,'FLETES (#) MAYO'!AC373*AC$5,0))))</f>
        <v>0</v>
      </c>
      <c r="AD373" s="179">
        <f>IF($C373=$D$2,'FLETES (#) MAYO'!AD373*AD$2,IF($C373=$D$3,'FLETES (#) MAYO'!AD373*AD$3,IF($C373=$D$4,'FLETES (#) MAYO'!AD373*AD$4,IF($C373=$D$5,'FLETES (#) MAYO'!AD373*AD$5,0))))</f>
        <v>0</v>
      </c>
      <c r="AE373" s="179">
        <f>IF($C373=$D$2,'FLETES (#) MAYO'!AE373*AE$2,IF($C373=$D$3,'FLETES (#) MAYO'!AE373*AE$3,IF($C373=$D$4,'FLETES (#) MAYO'!AE373*AE$4,IF($C373=$D$5,'FLETES (#) MAYO'!AE373*AE$5,0))))</f>
        <v>0</v>
      </c>
      <c r="AF373" s="179">
        <f>IF($C373=$D$2,'FLETES (#) MAYO'!AF373*AF$2,IF($C373=$D$3,'FLETES (#) MAYO'!AF373*AF$3,IF($C373=$D$4,'FLETES (#) MAYO'!AF373*AF$4,IF($C373=$D$5,'FLETES (#) MAYO'!AF373*AF$5,0))))</f>
        <v>0</v>
      </c>
      <c r="AG373" s="179">
        <f>IF($C373=$D$2,'FLETES (#) MAYO'!AG373*AG$2,IF($C373=$D$3,'FLETES (#) MAYO'!AG373*AG$3,IF($C373=$D$4,'FLETES (#) MAYO'!AG373*AG$4,IF($C373=$D$5,'FLETES (#) MAYO'!AG373*AG$5,0))))</f>
        <v>0</v>
      </c>
      <c r="AH373" s="179">
        <f>IF($C373=$D$2,'FLETES (#) MAYO'!AH373*AH$2,IF($C373=$D$3,'FLETES (#) MAYO'!AH373*AH$3,IF($C373=$D$4,'FLETES (#) MAYO'!AH373*AH$4,IF($C373=$D$5,'FLETES (#) MAYO'!AH373*AH$5,0))))</f>
        <v>0</v>
      </c>
      <c r="AI373" s="179">
        <f>IF($C373=$D$2,'FLETES (#) MAYO'!AI373*AI$2,IF($C373=$D$3,'FLETES (#) MAYO'!AI373*AI$3,IF($C373=$D$4,'FLETES (#) MAYO'!AI373*AI$4,IF($C373=$D$5,'FLETES (#) MAYO'!AI373*AI$5,0))))</f>
        <v>0</v>
      </c>
      <c r="AJ373" s="179">
        <f>IF($C373=$D$2,'FLETES (#) MAYO'!AJ373*AJ$2,IF($C373=$D$3,'FLETES (#) MAYO'!AJ373*AJ$3,IF($C373=$D$4,'FLETES (#) MAYO'!AJ373*AJ$4,IF($C373=$D$5,'FLETES (#) MAYO'!AJ373*AJ$5,0))))</f>
        <v>0</v>
      </c>
      <c r="AK373" s="179">
        <f>IF($C373=$D$2,'FLETES (#) MAYO'!AK373*AK$2,IF($C373=$D$3,'FLETES (#) MAYO'!AK373*AK$3,IF($C373=$D$4,'FLETES (#) MAYO'!AK373*AK$4,IF($C373=$D$5,'FLETES (#) MAYO'!AK373*AK$5,0))))</f>
        <v>0</v>
      </c>
      <c r="AL373" s="179">
        <f>IF($C373=$D$2,'FLETES (#) MAYO'!AL373*AL$2,IF($C373=$D$3,'FLETES (#) MAYO'!AL373*AL$3,IF($C373=$D$4,'FLETES (#) MAYO'!AL373*AL$4,IF($C373=$D$5,'FLETES (#) MAYO'!AL373*AL$5,0))))</f>
        <v>0</v>
      </c>
      <c r="AM373" s="179">
        <f>IF($C373=$D$2,'FLETES (#) MAYO'!AM373*AM$2,IF($C373=$D$3,'FLETES (#) MAYO'!AM373*AM$3,IF($C373=$D$4,'FLETES (#) MAYO'!AM373*AM$4,IF($C373=$D$5,'FLETES (#) MAYO'!AM373*AM$5,0))))</f>
        <v>0</v>
      </c>
    </row>
    <row r="374" spans="1:39">
      <c r="A374" s="141"/>
      <c r="B374" s="165"/>
      <c r="C374" s="165"/>
      <c r="D374" s="178">
        <f t="shared" si="0"/>
        <v>0</v>
      </c>
      <c r="E374" s="179">
        <f>IF($C374=$D$2,'FLETES (#) MAYO'!E374*E$2,IF($C374=$D$3,'FLETES (#) MAYO'!E374*E$3,IF($C374=$D$4,'FLETES (#) MAYO'!E374*E$4,IF($C374=$D$5,'FLETES (#) MAYO'!E374*E$5,0))))</f>
        <v>0</v>
      </c>
      <c r="F374" s="179">
        <f>IF($C374=$D$2,'FLETES (#) MAYO'!F374*F$2,IF($C374=$D$3,'FLETES (#) MAYO'!F374*F$3,IF($C374=$D$4,'FLETES (#) MAYO'!F374*F$4,IF($C374=$D$5,'FLETES (#) MAYO'!F374*F$5,0))))</f>
        <v>0</v>
      </c>
      <c r="G374" s="179">
        <f>IF($C374=$D$2,'FLETES (#) MAYO'!G374*G$2,IF($C374=$D$3,'FLETES (#) MAYO'!G374*G$3,IF($C374=$D$4,'FLETES (#) MAYO'!G374*G$4,IF($C374=$D$5,'FLETES (#) MAYO'!G374*G$5,0))))</f>
        <v>0</v>
      </c>
      <c r="H374" s="179">
        <f>IF($C374=$D$2,'FLETES (#) MAYO'!H374*H$2,IF($C374=$D$3,'FLETES (#) MAYO'!H374*H$3,IF($C374=$D$4,'FLETES (#) MAYO'!H374*H$4,IF($C374=$D$5,'FLETES (#) MAYO'!H374*H$5,0))))</f>
        <v>0</v>
      </c>
      <c r="I374" s="179">
        <f>IF($C374=$D$2,'FLETES (#) MAYO'!I374*I$2,IF($C374=$D$3,'FLETES (#) MAYO'!I374*I$3,IF($C374=$D$4,'FLETES (#) MAYO'!I374*I$4,IF($C374=$D$5,'FLETES (#) MAYO'!I374*I$5,0))))</f>
        <v>0</v>
      </c>
      <c r="J374" s="179">
        <f>IF($C374=$D$2,'FLETES (#) MAYO'!J374*J$2,IF($C374=$D$3,'FLETES (#) MAYO'!J374*J$3,IF($C374=$D$4,'FLETES (#) MAYO'!J374*J$4,IF($C374=$D$5,'FLETES (#) MAYO'!J374*J$5,0))))</f>
        <v>0</v>
      </c>
      <c r="K374" s="179">
        <f>IF($C374=$D$2,'FLETES (#) MAYO'!K374*K$2,IF($C374=$D$3,'FLETES (#) MAYO'!K374*K$3,IF($C374=$D$4,'FLETES (#) MAYO'!K374*K$4,IF($C374=$D$5,'FLETES (#) MAYO'!K374*K$5,0))))</f>
        <v>0</v>
      </c>
      <c r="L374" s="179">
        <f>IF($C374=$D$2,'FLETES (#) MAYO'!L374*L$2,IF($C374=$D$3,'FLETES (#) MAYO'!L374*L$3,IF($C374=$D$4,'FLETES (#) MAYO'!L374*L$4,IF($C374=$D$5,'FLETES (#) MAYO'!L374*L$5,0))))</f>
        <v>0</v>
      </c>
      <c r="M374" s="179">
        <f>IF($C374=$D$2,'FLETES (#) MAYO'!M374*M$2,IF($C374=$D$3,'FLETES (#) MAYO'!M374*M$3,IF($C374=$D$4,'FLETES (#) MAYO'!M374*M$4,IF($C374=$D$5,'FLETES (#) MAYO'!M374*M$5,0))))</f>
        <v>0</v>
      </c>
      <c r="N374" s="179">
        <f>IF($C374=$D$2,'FLETES (#) MAYO'!N374*N$2,IF($C374=$D$3,'FLETES (#) MAYO'!N374*N$3,IF($C374=$D$4,'FLETES (#) MAYO'!N374*N$4,IF($C374=$D$5,'FLETES (#) MAYO'!N374*N$5,0))))</f>
        <v>0</v>
      </c>
      <c r="O374" s="179">
        <f>IF($C374=$D$2,'FLETES (#) MAYO'!O374*O$2,IF($C374=$D$3,'FLETES (#) MAYO'!O374*O$3,IF($C374=$D$4,'FLETES (#) MAYO'!O374*O$4,IF($C374=$D$5,'FLETES (#) MAYO'!O374*O$5,0))))</f>
        <v>0</v>
      </c>
      <c r="P374" s="179">
        <f>IF($C374=$D$2,'FLETES (#) MAYO'!P374*P$2,IF($C374=$D$3,'FLETES (#) MAYO'!P374*P$3,IF($C374=$D$4,'FLETES (#) MAYO'!P374*P$4,IF($C374=$D$5,'FLETES (#) MAYO'!P374*P$5,0))))</f>
        <v>0</v>
      </c>
      <c r="Q374" s="179">
        <f>IF($C374=$D$2,'FLETES (#) MAYO'!Q374*Q$2,IF($C374=$D$3,'FLETES (#) MAYO'!Q374*Q$3,IF($C374=$D$4,'FLETES (#) MAYO'!Q374*Q$4,IF($C374=$D$5,'FLETES (#) MAYO'!Q374*Q$5,0))))</f>
        <v>0</v>
      </c>
      <c r="R374" s="179">
        <f>IF($C374=$D$2,'FLETES (#) MAYO'!R374*R$2,IF($C374=$D$3,'FLETES (#) MAYO'!R374*R$3,IF($C374=$D$4,'FLETES (#) MAYO'!R374*R$4,IF($C374=$D$5,'FLETES (#) MAYO'!R374*R$5,0))))</f>
        <v>0</v>
      </c>
      <c r="S374" s="179">
        <f>IF($C374=$D$2,'FLETES (#) MAYO'!S374*S$2,IF($C374=$D$3,'FLETES (#) MAYO'!S374*S$3,IF($C374=$D$4,'FLETES (#) MAYO'!S374*S$4,IF($C374=$D$5,'FLETES (#) MAYO'!S374*S$5,0))))</f>
        <v>0</v>
      </c>
      <c r="T374" s="179">
        <f>IF($C374=$D$2,'FLETES (#) MAYO'!T374*T$2,IF($C374=$D$3,'FLETES (#) MAYO'!T374*T$3,IF($C374=$D$4,'FLETES (#) MAYO'!T374*T$4,IF($C374=$D$5,'FLETES (#) MAYO'!T374*T$5,0))))</f>
        <v>0</v>
      </c>
      <c r="U374" s="179">
        <f>IF($C374=$D$2,'FLETES (#) MAYO'!U374*U$2,IF($C374=$D$3,'FLETES (#) MAYO'!U374*U$3,IF($C374=$D$4,'FLETES (#) MAYO'!U374*U$4,IF($C374=$D$5,'FLETES (#) MAYO'!U374*U$5,0))))</f>
        <v>0</v>
      </c>
      <c r="V374" s="179">
        <f>IF($C374=$D$2,'FLETES (#) MAYO'!V374*V$2,IF($C374=$D$3,'FLETES (#) MAYO'!V374*V$3,IF($C374=$D$4,'FLETES (#) MAYO'!V374*V$4,IF($C374=$D$5,'FLETES (#) MAYO'!V374*V$5,0))))</f>
        <v>0</v>
      </c>
      <c r="W374" s="179">
        <f>IF($C374=$D$2,'FLETES (#) MAYO'!W374*W$2,IF($C374=$D$3,'FLETES (#) MAYO'!W374*W$3,IF($C374=$D$4,'FLETES (#) MAYO'!W374*W$4,IF($C374=$D$5,'FLETES (#) MAYO'!W374*W$5,0))))</f>
        <v>0</v>
      </c>
      <c r="X374" s="179">
        <f>IF($C374=$D$2,'FLETES (#) MAYO'!X374*X$2,IF($C374=$D$3,'FLETES (#) MAYO'!X374*X$3,IF($C374=$D$4,'FLETES (#) MAYO'!X374*X$4,IF($C374=$D$5,'FLETES (#) MAYO'!X374*X$5,0))))</f>
        <v>0</v>
      </c>
      <c r="Y374" s="179">
        <f>IF($C374=$D$2,'FLETES (#) MAYO'!Y374*Y$2,IF($C374=$D$3,'FLETES (#) MAYO'!Y374*Y$3,IF($C374=$D$4,'FLETES (#) MAYO'!Y374*Y$4,IF($C374=$D$5,'FLETES (#) MAYO'!Y374*Y$5,0))))</f>
        <v>0</v>
      </c>
      <c r="Z374" s="179">
        <f>IF($C374=$D$2,'FLETES (#) MAYO'!Z374*Z$2,IF($C374=$D$3,'FLETES (#) MAYO'!Z374*Z$3,IF($C374=$D$4,'FLETES (#) MAYO'!Z374*Z$4,IF($C374=$D$5,'FLETES (#) MAYO'!Z374*Z$5,0))))</f>
        <v>0</v>
      </c>
      <c r="AA374" s="179">
        <f>IF($C374=$D$2,'FLETES (#) MAYO'!AA374*AA$2,IF($C374=$D$3,'FLETES (#) MAYO'!AA374*AA$3,IF($C374=$D$4,'FLETES (#) MAYO'!AA374*AA$4,IF($C374=$D$5,'FLETES (#) MAYO'!AA374*AA$5,0))))</f>
        <v>0</v>
      </c>
      <c r="AB374" s="179">
        <f>IF($C374=$D$2,'FLETES (#) MAYO'!AB374*AB$2,IF($C374=$D$3,'FLETES (#) MAYO'!AB374*AB$3,IF($C374=$D$4,'FLETES (#) MAYO'!AB374*AB$4,IF($C374=$D$5,'FLETES (#) MAYO'!AB374*AB$5,0))))</f>
        <v>0</v>
      </c>
      <c r="AC374" s="179">
        <f>IF($C374=$D$2,'FLETES (#) MAYO'!AC374*AC$2,IF($C374=$D$3,'FLETES (#) MAYO'!AC374*AC$3,IF($C374=$D$4,'FLETES (#) MAYO'!AC374*AC$4,IF($C374=$D$5,'FLETES (#) MAYO'!AC374*AC$5,0))))</f>
        <v>0</v>
      </c>
      <c r="AD374" s="179">
        <f>IF($C374=$D$2,'FLETES (#) MAYO'!AD374*AD$2,IF($C374=$D$3,'FLETES (#) MAYO'!AD374*AD$3,IF($C374=$D$4,'FLETES (#) MAYO'!AD374*AD$4,IF($C374=$D$5,'FLETES (#) MAYO'!AD374*AD$5,0))))</f>
        <v>0</v>
      </c>
      <c r="AE374" s="179">
        <f>IF($C374=$D$2,'FLETES (#) MAYO'!AE374*AE$2,IF($C374=$D$3,'FLETES (#) MAYO'!AE374*AE$3,IF($C374=$D$4,'FLETES (#) MAYO'!AE374*AE$4,IF($C374=$D$5,'FLETES (#) MAYO'!AE374*AE$5,0))))</f>
        <v>0</v>
      </c>
      <c r="AF374" s="179">
        <f>IF($C374=$D$2,'FLETES (#) MAYO'!AF374*AF$2,IF($C374=$D$3,'FLETES (#) MAYO'!AF374*AF$3,IF($C374=$D$4,'FLETES (#) MAYO'!AF374*AF$4,IF($C374=$D$5,'FLETES (#) MAYO'!AF374*AF$5,0))))</f>
        <v>0</v>
      </c>
      <c r="AG374" s="179">
        <f>IF($C374=$D$2,'FLETES (#) MAYO'!AG374*AG$2,IF($C374=$D$3,'FLETES (#) MAYO'!AG374*AG$3,IF($C374=$D$4,'FLETES (#) MAYO'!AG374*AG$4,IF($C374=$D$5,'FLETES (#) MAYO'!AG374*AG$5,0))))</f>
        <v>0</v>
      </c>
      <c r="AH374" s="179">
        <f>IF($C374=$D$2,'FLETES (#) MAYO'!AH374*AH$2,IF($C374=$D$3,'FLETES (#) MAYO'!AH374*AH$3,IF($C374=$D$4,'FLETES (#) MAYO'!AH374*AH$4,IF($C374=$D$5,'FLETES (#) MAYO'!AH374*AH$5,0))))</f>
        <v>0</v>
      </c>
      <c r="AI374" s="179">
        <f>IF($C374=$D$2,'FLETES (#) MAYO'!AI374*AI$2,IF($C374=$D$3,'FLETES (#) MAYO'!AI374*AI$3,IF($C374=$D$4,'FLETES (#) MAYO'!AI374*AI$4,IF($C374=$D$5,'FLETES (#) MAYO'!AI374*AI$5,0))))</f>
        <v>0</v>
      </c>
      <c r="AJ374" s="179">
        <f>IF($C374=$D$2,'FLETES (#) MAYO'!AJ374*AJ$2,IF($C374=$D$3,'FLETES (#) MAYO'!AJ374*AJ$3,IF($C374=$D$4,'FLETES (#) MAYO'!AJ374*AJ$4,IF($C374=$D$5,'FLETES (#) MAYO'!AJ374*AJ$5,0))))</f>
        <v>0</v>
      </c>
      <c r="AK374" s="179">
        <f>IF($C374=$D$2,'FLETES (#) MAYO'!AK374*AK$2,IF($C374=$D$3,'FLETES (#) MAYO'!AK374*AK$3,IF($C374=$D$4,'FLETES (#) MAYO'!AK374*AK$4,IF($C374=$D$5,'FLETES (#) MAYO'!AK374*AK$5,0))))</f>
        <v>0</v>
      </c>
      <c r="AL374" s="179">
        <f>IF($C374=$D$2,'FLETES (#) MAYO'!AL374*AL$2,IF($C374=$D$3,'FLETES (#) MAYO'!AL374*AL$3,IF($C374=$D$4,'FLETES (#) MAYO'!AL374*AL$4,IF($C374=$D$5,'FLETES (#) MAYO'!AL374*AL$5,0))))</f>
        <v>0</v>
      </c>
      <c r="AM374" s="179">
        <f>IF($C374=$D$2,'FLETES (#) MAYO'!AM374*AM$2,IF($C374=$D$3,'FLETES (#) MAYO'!AM374*AM$3,IF($C374=$D$4,'FLETES (#) MAYO'!AM374*AM$4,IF($C374=$D$5,'FLETES (#) MAYO'!AM374*AM$5,0))))</f>
        <v>0</v>
      </c>
    </row>
    <row r="375" spans="1:39">
      <c r="A375" s="141"/>
      <c r="B375" s="165"/>
      <c r="C375" s="165"/>
      <c r="D375" s="178">
        <f t="shared" si="0"/>
        <v>0</v>
      </c>
      <c r="E375" s="179">
        <f>IF($C375=$D$2,'FLETES (#) MAYO'!E375*E$2,IF($C375=$D$3,'FLETES (#) MAYO'!E375*E$3,IF($C375=$D$4,'FLETES (#) MAYO'!E375*E$4,IF($C375=$D$5,'FLETES (#) MAYO'!E375*E$5,0))))</f>
        <v>0</v>
      </c>
      <c r="F375" s="179">
        <f>IF($C375=$D$2,'FLETES (#) MAYO'!F375*F$2,IF($C375=$D$3,'FLETES (#) MAYO'!F375*F$3,IF($C375=$D$4,'FLETES (#) MAYO'!F375*F$4,IF($C375=$D$5,'FLETES (#) MAYO'!F375*F$5,0))))</f>
        <v>0</v>
      </c>
      <c r="G375" s="179">
        <f>IF($C375=$D$2,'FLETES (#) MAYO'!G375*G$2,IF($C375=$D$3,'FLETES (#) MAYO'!G375*G$3,IF($C375=$D$4,'FLETES (#) MAYO'!G375*G$4,IF($C375=$D$5,'FLETES (#) MAYO'!G375*G$5,0))))</f>
        <v>0</v>
      </c>
      <c r="H375" s="179">
        <f>IF($C375=$D$2,'FLETES (#) MAYO'!H375*H$2,IF($C375=$D$3,'FLETES (#) MAYO'!H375*H$3,IF($C375=$D$4,'FLETES (#) MAYO'!H375*H$4,IF($C375=$D$5,'FLETES (#) MAYO'!H375*H$5,0))))</f>
        <v>0</v>
      </c>
      <c r="I375" s="179">
        <f>IF($C375=$D$2,'FLETES (#) MAYO'!I375*I$2,IF($C375=$D$3,'FLETES (#) MAYO'!I375*I$3,IF($C375=$D$4,'FLETES (#) MAYO'!I375*I$4,IF($C375=$D$5,'FLETES (#) MAYO'!I375*I$5,0))))</f>
        <v>0</v>
      </c>
      <c r="J375" s="179">
        <f>IF($C375=$D$2,'FLETES (#) MAYO'!J375*J$2,IF($C375=$D$3,'FLETES (#) MAYO'!J375*J$3,IF($C375=$D$4,'FLETES (#) MAYO'!J375*J$4,IF($C375=$D$5,'FLETES (#) MAYO'!J375*J$5,0))))</f>
        <v>0</v>
      </c>
      <c r="K375" s="179">
        <f>IF($C375=$D$2,'FLETES (#) MAYO'!K375*K$2,IF($C375=$D$3,'FLETES (#) MAYO'!K375*K$3,IF($C375=$D$4,'FLETES (#) MAYO'!K375*K$4,IF($C375=$D$5,'FLETES (#) MAYO'!K375*K$5,0))))</f>
        <v>0</v>
      </c>
      <c r="L375" s="179">
        <f>IF($C375=$D$2,'FLETES (#) MAYO'!L375*L$2,IF($C375=$D$3,'FLETES (#) MAYO'!L375*L$3,IF($C375=$D$4,'FLETES (#) MAYO'!L375*L$4,IF($C375=$D$5,'FLETES (#) MAYO'!L375*L$5,0))))</f>
        <v>0</v>
      </c>
      <c r="M375" s="179">
        <f>IF($C375=$D$2,'FLETES (#) MAYO'!M375*M$2,IF($C375=$D$3,'FLETES (#) MAYO'!M375*M$3,IF($C375=$D$4,'FLETES (#) MAYO'!M375*M$4,IF($C375=$D$5,'FLETES (#) MAYO'!M375*M$5,0))))</f>
        <v>0</v>
      </c>
      <c r="N375" s="179">
        <f>IF($C375=$D$2,'FLETES (#) MAYO'!N375*N$2,IF($C375=$D$3,'FLETES (#) MAYO'!N375*N$3,IF($C375=$D$4,'FLETES (#) MAYO'!N375*N$4,IF($C375=$D$5,'FLETES (#) MAYO'!N375*N$5,0))))</f>
        <v>0</v>
      </c>
      <c r="O375" s="179">
        <f>IF($C375=$D$2,'FLETES (#) MAYO'!O375*O$2,IF($C375=$D$3,'FLETES (#) MAYO'!O375*O$3,IF($C375=$D$4,'FLETES (#) MAYO'!O375*O$4,IF($C375=$D$5,'FLETES (#) MAYO'!O375*O$5,0))))</f>
        <v>0</v>
      </c>
      <c r="P375" s="179">
        <f>IF($C375=$D$2,'FLETES (#) MAYO'!P375*P$2,IF($C375=$D$3,'FLETES (#) MAYO'!P375*P$3,IF($C375=$D$4,'FLETES (#) MAYO'!P375*P$4,IF($C375=$D$5,'FLETES (#) MAYO'!P375*P$5,0))))</f>
        <v>0</v>
      </c>
      <c r="Q375" s="179">
        <f>IF($C375=$D$2,'FLETES (#) MAYO'!Q375*Q$2,IF($C375=$D$3,'FLETES (#) MAYO'!Q375*Q$3,IF($C375=$D$4,'FLETES (#) MAYO'!Q375*Q$4,IF($C375=$D$5,'FLETES (#) MAYO'!Q375*Q$5,0))))</f>
        <v>0</v>
      </c>
      <c r="R375" s="179">
        <f>IF($C375=$D$2,'FLETES (#) MAYO'!R375*R$2,IF($C375=$D$3,'FLETES (#) MAYO'!R375*R$3,IF($C375=$D$4,'FLETES (#) MAYO'!R375*R$4,IF($C375=$D$5,'FLETES (#) MAYO'!R375*R$5,0))))</f>
        <v>0</v>
      </c>
      <c r="S375" s="179">
        <f>IF($C375=$D$2,'FLETES (#) MAYO'!S375*S$2,IF($C375=$D$3,'FLETES (#) MAYO'!S375*S$3,IF($C375=$D$4,'FLETES (#) MAYO'!S375*S$4,IF($C375=$D$5,'FLETES (#) MAYO'!S375*S$5,0))))</f>
        <v>0</v>
      </c>
      <c r="T375" s="179">
        <f>IF($C375=$D$2,'FLETES (#) MAYO'!T375*T$2,IF($C375=$D$3,'FLETES (#) MAYO'!T375*T$3,IF($C375=$D$4,'FLETES (#) MAYO'!T375*T$4,IF($C375=$D$5,'FLETES (#) MAYO'!T375*T$5,0))))</f>
        <v>0</v>
      </c>
      <c r="U375" s="179">
        <f>IF($C375=$D$2,'FLETES (#) MAYO'!U375*U$2,IF($C375=$D$3,'FLETES (#) MAYO'!U375*U$3,IF($C375=$D$4,'FLETES (#) MAYO'!U375*U$4,IF($C375=$D$5,'FLETES (#) MAYO'!U375*U$5,0))))</f>
        <v>0</v>
      </c>
      <c r="V375" s="179">
        <f>IF($C375=$D$2,'FLETES (#) MAYO'!V375*V$2,IF($C375=$D$3,'FLETES (#) MAYO'!V375*V$3,IF($C375=$D$4,'FLETES (#) MAYO'!V375*V$4,IF($C375=$D$5,'FLETES (#) MAYO'!V375*V$5,0))))</f>
        <v>0</v>
      </c>
      <c r="W375" s="179">
        <f>IF($C375=$D$2,'FLETES (#) MAYO'!W375*W$2,IF($C375=$D$3,'FLETES (#) MAYO'!W375*W$3,IF($C375=$D$4,'FLETES (#) MAYO'!W375*W$4,IF($C375=$D$5,'FLETES (#) MAYO'!W375*W$5,0))))</f>
        <v>0</v>
      </c>
      <c r="X375" s="179">
        <f>IF($C375=$D$2,'FLETES (#) MAYO'!X375*X$2,IF($C375=$D$3,'FLETES (#) MAYO'!X375*X$3,IF($C375=$D$4,'FLETES (#) MAYO'!X375*X$4,IF($C375=$D$5,'FLETES (#) MAYO'!X375*X$5,0))))</f>
        <v>0</v>
      </c>
      <c r="Y375" s="179">
        <f>IF($C375=$D$2,'FLETES (#) MAYO'!Y375*Y$2,IF($C375=$D$3,'FLETES (#) MAYO'!Y375*Y$3,IF($C375=$D$4,'FLETES (#) MAYO'!Y375*Y$4,IF($C375=$D$5,'FLETES (#) MAYO'!Y375*Y$5,0))))</f>
        <v>0</v>
      </c>
      <c r="Z375" s="179">
        <f>IF($C375=$D$2,'FLETES (#) MAYO'!Z375*Z$2,IF($C375=$D$3,'FLETES (#) MAYO'!Z375*Z$3,IF($C375=$D$4,'FLETES (#) MAYO'!Z375*Z$4,IF($C375=$D$5,'FLETES (#) MAYO'!Z375*Z$5,0))))</f>
        <v>0</v>
      </c>
      <c r="AA375" s="179">
        <f>IF($C375=$D$2,'FLETES (#) MAYO'!AA375*AA$2,IF($C375=$D$3,'FLETES (#) MAYO'!AA375*AA$3,IF($C375=$D$4,'FLETES (#) MAYO'!AA375*AA$4,IF($C375=$D$5,'FLETES (#) MAYO'!AA375*AA$5,0))))</f>
        <v>0</v>
      </c>
      <c r="AB375" s="179">
        <f>IF($C375=$D$2,'FLETES (#) MAYO'!AB375*AB$2,IF($C375=$D$3,'FLETES (#) MAYO'!AB375*AB$3,IF($C375=$D$4,'FLETES (#) MAYO'!AB375*AB$4,IF($C375=$D$5,'FLETES (#) MAYO'!AB375*AB$5,0))))</f>
        <v>0</v>
      </c>
      <c r="AC375" s="179">
        <f>IF($C375=$D$2,'FLETES (#) MAYO'!AC375*AC$2,IF($C375=$D$3,'FLETES (#) MAYO'!AC375*AC$3,IF($C375=$D$4,'FLETES (#) MAYO'!AC375*AC$4,IF($C375=$D$5,'FLETES (#) MAYO'!AC375*AC$5,0))))</f>
        <v>0</v>
      </c>
      <c r="AD375" s="179">
        <f>IF($C375=$D$2,'FLETES (#) MAYO'!AD375*AD$2,IF($C375=$D$3,'FLETES (#) MAYO'!AD375*AD$3,IF($C375=$D$4,'FLETES (#) MAYO'!AD375*AD$4,IF($C375=$D$5,'FLETES (#) MAYO'!AD375*AD$5,0))))</f>
        <v>0</v>
      </c>
      <c r="AE375" s="179">
        <f>IF($C375=$D$2,'FLETES (#) MAYO'!AE375*AE$2,IF($C375=$D$3,'FLETES (#) MAYO'!AE375*AE$3,IF($C375=$D$4,'FLETES (#) MAYO'!AE375*AE$4,IF($C375=$D$5,'FLETES (#) MAYO'!AE375*AE$5,0))))</f>
        <v>0</v>
      </c>
      <c r="AF375" s="179">
        <f>IF($C375=$D$2,'FLETES (#) MAYO'!AF375*AF$2,IF($C375=$D$3,'FLETES (#) MAYO'!AF375*AF$3,IF($C375=$D$4,'FLETES (#) MAYO'!AF375*AF$4,IF($C375=$D$5,'FLETES (#) MAYO'!AF375*AF$5,0))))</f>
        <v>0</v>
      </c>
      <c r="AG375" s="179">
        <f>IF($C375=$D$2,'FLETES (#) MAYO'!AG375*AG$2,IF($C375=$D$3,'FLETES (#) MAYO'!AG375*AG$3,IF($C375=$D$4,'FLETES (#) MAYO'!AG375*AG$4,IF($C375=$D$5,'FLETES (#) MAYO'!AG375*AG$5,0))))</f>
        <v>0</v>
      </c>
      <c r="AH375" s="179">
        <f>IF($C375=$D$2,'FLETES (#) MAYO'!AH375*AH$2,IF($C375=$D$3,'FLETES (#) MAYO'!AH375*AH$3,IF($C375=$D$4,'FLETES (#) MAYO'!AH375*AH$4,IF($C375=$D$5,'FLETES (#) MAYO'!AH375*AH$5,0))))</f>
        <v>0</v>
      </c>
      <c r="AI375" s="179">
        <f>IF($C375=$D$2,'FLETES (#) MAYO'!AI375*AI$2,IF($C375=$D$3,'FLETES (#) MAYO'!AI375*AI$3,IF($C375=$D$4,'FLETES (#) MAYO'!AI375*AI$4,IF($C375=$D$5,'FLETES (#) MAYO'!AI375*AI$5,0))))</f>
        <v>0</v>
      </c>
      <c r="AJ375" s="179">
        <f>IF($C375=$D$2,'FLETES (#) MAYO'!AJ375*AJ$2,IF($C375=$D$3,'FLETES (#) MAYO'!AJ375*AJ$3,IF($C375=$D$4,'FLETES (#) MAYO'!AJ375*AJ$4,IF($C375=$D$5,'FLETES (#) MAYO'!AJ375*AJ$5,0))))</f>
        <v>0</v>
      </c>
      <c r="AK375" s="179">
        <f>IF($C375=$D$2,'FLETES (#) MAYO'!AK375*AK$2,IF($C375=$D$3,'FLETES (#) MAYO'!AK375*AK$3,IF($C375=$D$4,'FLETES (#) MAYO'!AK375*AK$4,IF($C375=$D$5,'FLETES (#) MAYO'!AK375*AK$5,0))))</f>
        <v>0</v>
      </c>
      <c r="AL375" s="179">
        <f>IF($C375=$D$2,'FLETES (#) MAYO'!AL375*AL$2,IF($C375=$D$3,'FLETES (#) MAYO'!AL375*AL$3,IF($C375=$D$4,'FLETES (#) MAYO'!AL375*AL$4,IF($C375=$D$5,'FLETES (#) MAYO'!AL375*AL$5,0))))</f>
        <v>0</v>
      </c>
      <c r="AM375" s="179">
        <f>IF($C375=$D$2,'FLETES (#) MAYO'!AM375*AM$2,IF($C375=$D$3,'FLETES (#) MAYO'!AM375*AM$3,IF($C375=$D$4,'FLETES (#) MAYO'!AM375*AM$4,IF($C375=$D$5,'FLETES (#) MAYO'!AM375*AM$5,0))))</f>
        <v>0</v>
      </c>
    </row>
    <row r="376" spans="1:39">
      <c r="A376" s="141"/>
      <c r="B376" s="165"/>
      <c r="C376" s="165"/>
      <c r="D376" s="178">
        <f t="shared" si="0"/>
        <v>0</v>
      </c>
      <c r="E376" s="179">
        <f>IF($C376=$D$2,'FLETES (#) MAYO'!E376*E$2,IF($C376=$D$3,'FLETES (#) MAYO'!E376*E$3,IF($C376=$D$4,'FLETES (#) MAYO'!E376*E$4,IF($C376=$D$5,'FLETES (#) MAYO'!E376*E$5,0))))</f>
        <v>0</v>
      </c>
      <c r="F376" s="179">
        <f>IF($C376=$D$2,'FLETES (#) MAYO'!F376*F$2,IF($C376=$D$3,'FLETES (#) MAYO'!F376*F$3,IF($C376=$D$4,'FLETES (#) MAYO'!F376*F$4,IF($C376=$D$5,'FLETES (#) MAYO'!F376*F$5,0))))</f>
        <v>0</v>
      </c>
      <c r="G376" s="179">
        <f>IF($C376=$D$2,'FLETES (#) MAYO'!G376*G$2,IF($C376=$D$3,'FLETES (#) MAYO'!G376*G$3,IF($C376=$D$4,'FLETES (#) MAYO'!G376*G$4,IF($C376=$D$5,'FLETES (#) MAYO'!G376*G$5,0))))</f>
        <v>0</v>
      </c>
      <c r="H376" s="179">
        <f>IF($C376=$D$2,'FLETES (#) MAYO'!H376*H$2,IF($C376=$D$3,'FLETES (#) MAYO'!H376*H$3,IF($C376=$D$4,'FLETES (#) MAYO'!H376*H$4,IF($C376=$D$5,'FLETES (#) MAYO'!H376*H$5,0))))</f>
        <v>0</v>
      </c>
      <c r="I376" s="179">
        <f>IF($C376=$D$2,'FLETES (#) MAYO'!I376*I$2,IF($C376=$D$3,'FLETES (#) MAYO'!I376*I$3,IF($C376=$D$4,'FLETES (#) MAYO'!I376*I$4,IF($C376=$D$5,'FLETES (#) MAYO'!I376*I$5,0))))</f>
        <v>0</v>
      </c>
      <c r="J376" s="179">
        <f>IF($C376=$D$2,'FLETES (#) MAYO'!J376*J$2,IF($C376=$D$3,'FLETES (#) MAYO'!J376*J$3,IF($C376=$D$4,'FLETES (#) MAYO'!J376*J$4,IF($C376=$D$5,'FLETES (#) MAYO'!J376*J$5,0))))</f>
        <v>0</v>
      </c>
      <c r="K376" s="179">
        <f>IF($C376=$D$2,'FLETES (#) MAYO'!K376*K$2,IF($C376=$D$3,'FLETES (#) MAYO'!K376*K$3,IF($C376=$D$4,'FLETES (#) MAYO'!K376*K$4,IF($C376=$D$5,'FLETES (#) MAYO'!K376*K$5,0))))</f>
        <v>0</v>
      </c>
      <c r="L376" s="179">
        <f>IF($C376=$D$2,'FLETES (#) MAYO'!L376*L$2,IF($C376=$D$3,'FLETES (#) MAYO'!L376*L$3,IF($C376=$D$4,'FLETES (#) MAYO'!L376*L$4,IF($C376=$D$5,'FLETES (#) MAYO'!L376*L$5,0))))</f>
        <v>0</v>
      </c>
      <c r="M376" s="179">
        <f>IF($C376=$D$2,'FLETES (#) MAYO'!M376*M$2,IF($C376=$D$3,'FLETES (#) MAYO'!M376*M$3,IF($C376=$D$4,'FLETES (#) MAYO'!M376*M$4,IF($C376=$D$5,'FLETES (#) MAYO'!M376*M$5,0))))</f>
        <v>0</v>
      </c>
      <c r="N376" s="179">
        <f>IF($C376=$D$2,'FLETES (#) MAYO'!N376*N$2,IF($C376=$D$3,'FLETES (#) MAYO'!N376*N$3,IF($C376=$D$4,'FLETES (#) MAYO'!N376*N$4,IF($C376=$D$5,'FLETES (#) MAYO'!N376*N$5,0))))</f>
        <v>0</v>
      </c>
      <c r="O376" s="179">
        <f>IF($C376=$D$2,'FLETES (#) MAYO'!O376*O$2,IF($C376=$D$3,'FLETES (#) MAYO'!O376*O$3,IF($C376=$D$4,'FLETES (#) MAYO'!O376*O$4,IF($C376=$D$5,'FLETES (#) MAYO'!O376*O$5,0))))</f>
        <v>0</v>
      </c>
      <c r="P376" s="179">
        <f>IF($C376=$D$2,'FLETES (#) MAYO'!P376*P$2,IF($C376=$D$3,'FLETES (#) MAYO'!P376*P$3,IF($C376=$D$4,'FLETES (#) MAYO'!P376*P$4,IF($C376=$D$5,'FLETES (#) MAYO'!P376*P$5,0))))</f>
        <v>0</v>
      </c>
      <c r="Q376" s="179">
        <f>IF($C376=$D$2,'FLETES (#) MAYO'!Q376*Q$2,IF($C376=$D$3,'FLETES (#) MAYO'!Q376*Q$3,IF($C376=$D$4,'FLETES (#) MAYO'!Q376*Q$4,IF($C376=$D$5,'FLETES (#) MAYO'!Q376*Q$5,0))))</f>
        <v>0</v>
      </c>
      <c r="R376" s="179">
        <f>IF($C376=$D$2,'FLETES (#) MAYO'!R376*R$2,IF($C376=$D$3,'FLETES (#) MAYO'!R376*R$3,IF($C376=$D$4,'FLETES (#) MAYO'!R376*R$4,IF($C376=$D$5,'FLETES (#) MAYO'!R376*R$5,0))))</f>
        <v>0</v>
      </c>
      <c r="S376" s="179">
        <f>IF($C376=$D$2,'FLETES (#) MAYO'!S376*S$2,IF($C376=$D$3,'FLETES (#) MAYO'!S376*S$3,IF($C376=$D$4,'FLETES (#) MAYO'!S376*S$4,IF($C376=$D$5,'FLETES (#) MAYO'!S376*S$5,0))))</f>
        <v>0</v>
      </c>
      <c r="T376" s="179">
        <f>IF($C376=$D$2,'FLETES (#) MAYO'!T376*T$2,IF($C376=$D$3,'FLETES (#) MAYO'!T376*T$3,IF($C376=$D$4,'FLETES (#) MAYO'!T376*T$4,IF($C376=$D$5,'FLETES (#) MAYO'!T376*T$5,0))))</f>
        <v>0</v>
      </c>
      <c r="U376" s="179">
        <f>IF($C376=$D$2,'FLETES (#) MAYO'!U376*U$2,IF($C376=$D$3,'FLETES (#) MAYO'!U376*U$3,IF($C376=$D$4,'FLETES (#) MAYO'!U376*U$4,IF($C376=$D$5,'FLETES (#) MAYO'!U376*U$5,0))))</f>
        <v>0</v>
      </c>
      <c r="V376" s="179">
        <f>IF($C376=$D$2,'FLETES (#) MAYO'!V376*V$2,IF($C376=$D$3,'FLETES (#) MAYO'!V376*V$3,IF($C376=$D$4,'FLETES (#) MAYO'!V376*V$4,IF($C376=$D$5,'FLETES (#) MAYO'!V376*V$5,0))))</f>
        <v>0</v>
      </c>
      <c r="W376" s="179">
        <f>IF($C376=$D$2,'FLETES (#) MAYO'!W376*W$2,IF($C376=$D$3,'FLETES (#) MAYO'!W376*W$3,IF($C376=$D$4,'FLETES (#) MAYO'!W376*W$4,IF($C376=$D$5,'FLETES (#) MAYO'!W376*W$5,0))))</f>
        <v>0</v>
      </c>
      <c r="X376" s="179">
        <f>IF($C376=$D$2,'FLETES (#) MAYO'!X376*X$2,IF($C376=$D$3,'FLETES (#) MAYO'!X376*X$3,IF($C376=$D$4,'FLETES (#) MAYO'!X376*X$4,IF($C376=$D$5,'FLETES (#) MAYO'!X376*X$5,0))))</f>
        <v>0</v>
      </c>
      <c r="Y376" s="179">
        <f>IF($C376=$D$2,'FLETES (#) MAYO'!Y376*Y$2,IF($C376=$D$3,'FLETES (#) MAYO'!Y376*Y$3,IF($C376=$D$4,'FLETES (#) MAYO'!Y376*Y$4,IF($C376=$D$5,'FLETES (#) MAYO'!Y376*Y$5,0))))</f>
        <v>0</v>
      </c>
      <c r="Z376" s="179">
        <f>IF($C376=$D$2,'FLETES (#) MAYO'!Z376*Z$2,IF($C376=$D$3,'FLETES (#) MAYO'!Z376*Z$3,IF($C376=$D$4,'FLETES (#) MAYO'!Z376*Z$4,IF($C376=$D$5,'FLETES (#) MAYO'!Z376*Z$5,0))))</f>
        <v>0</v>
      </c>
      <c r="AA376" s="179">
        <f>IF($C376=$D$2,'FLETES (#) MAYO'!AA376*AA$2,IF($C376=$D$3,'FLETES (#) MAYO'!AA376*AA$3,IF($C376=$D$4,'FLETES (#) MAYO'!AA376*AA$4,IF($C376=$D$5,'FLETES (#) MAYO'!AA376*AA$5,0))))</f>
        <v>0</v>
      </c>
      <c r="AB376" s="179">
        <f>IF($C376=$D$2,'FLETES (#) MAYO'!AB376*AB$2,IF($C376=$D$3,'FLETES (#) MAYO'!AB376*AB$3,IF($C376=$D$4,'FLETES (#) MAYO'!AB376*AB$4,IF($C376=$D$5,'FLETES (#) MAYO'!AB376*AB$5,0))))</f>
        <v>0</v>
      </c>
      <c r="AC376" s="179">
        <f>IF($C376=$D$2,'FLETES (#) MAYO'!AC376*AC$2,IF($C376=$D$3,'FLETES (#) MAYO'!AC376*AC$3,IF($C376=$D$4,'FLETES (#) MAYO'!AC376*AC$4,IF($C376=$D$5,'FLETES (#) MAYO'!AC376*AC$5,0))))</f>
        <v>0</v>
      </c>
      <c r="AD376" s="179">
        <f>IF($C376=$D$2,'FLETES (#) MAYO'!AD376*AD$2,IF($C376=$D$3,'FLETES (#) MAYO'!AD376*AD$3,IF($C376=$D$4,'FLETES (#) MAYO'!AD376*AD$4,IF($C376=$D$5,'FLETES (#) MAYO'!AD376*AD$5,0))))</f>
        <v>0</v>
      </c>
      <c r="AE376" s="179">
        <f>IF($C376=$D$2,'FLETES (#) MAYO'!AE376*AE$2,IF($C376=$D$3,'FLETES (#) MAYO'!AE376*AE$3,IF($C376=$D$4,'FLETES (#) MAYO'!AE376*AE$4,IF($C376=$D$5,'FLETES (#) MAYO'!AE376*AE$5,0))))</f>
        <v>0</v>
      </c>
      <c r="AF376" s="179">
        <f>IF($C376=$D$2,'FLETES (#) MAYO'!AF376*AF$2,IF($C376=$D$3,'FLETES (#) MAYO'!AF376*AF$3,IF($C376=$D$4,'FLETES (#) MAYO'!AF376*AF$4,IF($C376=$D$5,'FLETES (#) MAYO'!AF376*AF$5,0))))</f>
        <v>0</v>
      </c>
      <c r="AG376" s="179">
        <f>IF($C376=$D$2,'FLETES (#) MAYO'!AG376*AG$2,IF($C376=$D$3,'FLETES (#) MAYO'!AG376*AG$3,IF($C376=$D$4,'FLETES (#) MAYO'!AG376*AG$4,IF($C376=$D$5,'FLETES (#) MAYO'!AG376*AG$5,0))))</f>
        <v>0</v>
      </c>
      <c r="AH376" s="179">
        <f>IF($C376=$D$2,'FLETES (#) MAYO'!AH376*AH$2,IF($C376=$D$3,'FLETES (#) MAYO'!AH376*AH$3,IF($C376=$D$4,'FLETES (#) MAYO'!AH376*AH$4,IF($C376=$D$5,'FLETES (#) MAYO'!AH376*AH$5,0))))</f>
        <v>0</v>
      </c>
      <c r="AI376" s="179">
        <f>IF($C376=$D$2,'FLETES (#) MAYO'!AI376*AI$2,IF($C376=$D$3,'FLETES (#) MAYO'!AI376*AI$3,IF($C376=$D$4,'FLETES (#) MAYO'!AI376*AI$4,IF($C376=$D$5,'FLETES (#) MAYO'!AI376*AI$5,0))))</f>
        <v>0</v>
      </c>
      <c r="AJ376" s="179">
        <f>IF($C376=$D$2,'FLETES (#) MAYO'!AJ376*AJ$2,IF($C376=$D$3,'FLETES (#) MAYO'!AJ376*AJ$3,IF($C376=$D$4,'FLETES (#) MAYO'!AJ376*AJ$4,IF($C376=$D$5,'FLETES (#) MAYO'!AJ376*AJ$5,0))))</f>
        <v>0</v>
      </c>
      <c r="AK376" s="179">
        <f>IF($C376=$D$2,'FLETES (#) MAYO'!AK376*AK$2,IF($C376=$D$3,'FLETES (#) MAYO'!AK376*AK$3,IF($C376=$D$4,'FLETES (#) MAYO'!AK376*AK$4,IF($C376=$D$5,'FLETES (#) MAYO'!AK376*AK$5,0))))</f>
        <v>0</v>
      </c>
      <c r="AL376" s="179">
        <f>IF($C376=$D$2,'FLETES (#) MAYO'!AL376*AL$2,IF($C376=$D$3,'FLETES (#) MAYO'!AL376*AL$3,IF($C376=$D$4,'FLETES (#) MAYO'!AL376*AL$4,IF($C376=$D$5,'FLETES (#) MAYO'!AL376*AL$5,0))))</f>
        <v>0</v>
      </c>
      <c r="AM376" s="179">
        <f>IF($C376=$D$2,'FLETES (#) MAYO'!AM376*AM$2,IF($C376=$D$3,'FLETES (#) MAYO'!AM376*AM$3,IF($C376=$D$4,'FLETES (#) MAYO'!AM376*AM$4,IF($C376=$D$5,'FLETES (#) MAYO'!AM376*AM$5,0))))</f>
        <v>0</v>
      </c>
    </row>
    <row r="377" spans="1:39">
      <c r="A377" s="141"/>
      <c r="B377" s="165"/>
      <c r="C377" s="165"/>
      <c r="D377" s="178">
        <f t="shared" si="0"/>
        <v>0</v>
      </c>
      <c r="E377" s="179">
        <f>IF($C377=$D$2,'FLETES (#) MAYO'!E377*E$2,IF($C377=$D$3,'FLETES (#) MAYO'!E377*E$3,IF($C377=$D$4,'FLETES (#) MAYO'!E377*E$4,IF($C377=$D$5,'FLETES (#) MAYO'!E377*E$5,0))))</f>
        <v>0</v>
      </c>
      <c r="F377" s="179">
        <f>IF($C377=$D$2,'FLETES (#) MAYO'!F377*F$2,IF($C377=$D$3,'FLETES (#) MAYO'!F377*F$3,IF($C377=$D$4,'FLETES (#) MAYO'!F377*F$4,IF($C377=$D$5,'FLETES (#) MAYO'!F377*F$5,0))))</f>
        <v>0</v>
      </c>
      <c r="G377" s="179">
        <f>IF($C377=$D$2,'FLETES (#) MAYO'!G377*G$2,IF($C377=$D$3,'FLETES (#) MAYO'!G377*G$3,IF($C377=$D$4,'FLETES (#) MAYO'!G377*G$4,IF($C377=$D$5,'FLETES (#) MAYO'!G377*G$5,0))))</f>
        <v>0</v>
      </c>
      <c r="H377" s="179">
        <f>IF($C377=$D$2,'FLETES (#) MAYO'!H377*H$2,IF($C377=$D$3,'FLETES (#) MAYO'!H377*H$3,IF($C377=$D$4,'FLETES (#) MAYO'!H377*H$4,IF($C377=$D$5,'FLETES (#) MAYO'!H377*H$5,0))))</f>
        <v>0</v>
      </c>
      <c r="I377" s="179">
        <f>IF($C377=$D$2,'FLETES (#) MAYO'!I377*I$2,IF($C377=$D$3,'FLETES (#) MAYO'!I377*I$3,IF($C377=$D$4,'FLETES (#) MAYO'!I377*I$4,IF($C377=$D$5,'FLETES (#) MAYO'!I377*I$5,0))))</f>
        <v>0</v>
      </c>
      <c r="J377" s="179">
        <f>IF($C377=$D$2,'FLETES (#) MAYO'!J377*J$2,IF($C377=$D$3,'FLETES (#) MAYO'!J377*J$3,IF($C377=$D$4,'FLETES (#) MAYO'!J377*J$4,IF($C377=$D$5,'FLETES (#) MAYO'!J377*J$5,0))))</f>
        <v>0</v>
      </c>
      <c r="K377" s="179">
        <f>IF($C377=$D$2,'FLETES (#) MAYO'!K377*K$2,IF($C377=$D$3,'FLETES (#) MAYO'!K377*K$3,IF($C377=$D$4,'FLETES (#) MAYO'!K377*K$4,IF($C377=$D$5,'FLETES (#) MAYO'!K377*K$5,0))))</f>
        <v>0</v>
      </c>
      <c r="L377" s="179">
        <f>IF($C377=$D$2,'FLETES (#) MAYO'!L377*L$2,IF($C377=$D$3,'FLETES (#) MAYO'!L377*L$3,IF($C377=$D$4,'FLETES (#) MAYO'!L377*L$4,IF($C377=$D$5,'FLETES (#) MAYO'!L377*L$5,0))))</f>
        <v>0</v>
      </c>
      <c r="M377" s="179">
        <f>IF($C377=$D$2,'FLETES (#) MAYO'!M377*M$2,IF($C377=$D$3,'FLETES (#) MAYO'!M377*M$3,IF($C377=$D$4,'FLETES (#) MAYO'!M377*M$4,IF($C377=$D$5,'FLETES (#) MAYO'!M377*M$5,0))))</f>
        <v>0</v>
      </c>
      <c r="N377" s="179">
        <f>IF($C377=$D$2,'FLETES (#) MAYO'!N377*N$2,IF($C377=$D$3,'FLETES (#) MAYO'!N377*N$3,IF($C377=$D$4,'FLETES (#) MAYO'!N377*N$4,IF($C377=$D$5,'FLETES (#) MAYO'!N377*N$5,0))))</f>
        <v>0</v>
      </c>
      <c r="O377" s="179">
        <f>IF($C377=$D$2,'FLETES (#) MAYO'!O377*O$2,IF($C377=$D$3,'FLETES (#) MAYO'!O377*O$3,IF($C377=$D$4,'FLETES (#) MAYO'!O377*O$4,IF($C377=$D$5,'FLETES (#) MAYO'!O377*O$5,0))))</f>
        <v>0</v>
      </c>
      <c r="P377" s="179">
        <f>IF($C377=$D$2,'FLETES (#) MAYO'!P377*P$2,IF($C377=$D$3,'FLETES (#) MAYO'!P377*P$3,IF($C377=$D$4,'FLETES (#) MAYO'!P377*P$4,IF($C377=$D$5,'FLETES (#) MAYO'!P377*P$5,0))))</f>
        <v>0</v>
      </c>
      <c r="Q377" s="179">
        <f>IF($C377=$D$2,'FLETES (#) MAYO'!Q377*Q$2,IF($C377=$D$3,'FLETES (#) MAYO'!Q377*Q$3,IF($C377=$D$4,'FLETES (#) MAYO'!Q377*Q$4,IF($C377=$D$5,'FLETES (#) MAYO'!Q377*Q$5,0))))</f>
        <v>0</v>
      </c>
      <c r="R377" s="179">
        <f>IF($C377=$D$2,'FLETES (#) MAYO'!R377*R$2,IF($C377=$D$3,'FLETES (#) MAYO'!R377*R$3,IF($C377=$D$4,'FLETES (#) MAYO'!R377*R$4,IF($C377=$D$5,'FLETES (#) MAYO'!R377*R$5,0))))</f>
        <v>0</v>
      </c>
      <c r="S377" s="179">
        <f>IF($C377=$D$2,'FLETES (#) MAYO'!S377*S$2,IF($C377=$D$3,'FLETES (#) MAYO'!S377*S$3,IF($C377=$D$4,'FLETES (#) MAYO'!S377*S$4,IF($C377=$D$5,'FLETES (#) MAYO'!S377*S$5,0))))</f>
        <v>0</v>
      </c>
      <c r="T377" s="179">
        <f>IF($C377=$D$2,'FLETES (#) MAYO'!T377*T$2,IF($C377=$D$3,'FLETES (#) MAYO'!T377*T$3,IF($C377=$D$4,'FLETES (#) MAYO'!T377*T$4,IF($C377=$D$5,'FLETES (#) MAYO'!T377*T$5,0))))</f>
        <v>0</v>
      </c>
      <c r="U377" s="179">
        <f>IF($C377=$D$2,'FLETES (#) MAYO'!U377*U$2,IF($C377=$D$3,'FLETES (#) MAYO'!U377*U$3,IF($C377=$D$4,'FLETES (#) MAYO'!U377*U$4,IF($C377=$D$5,'FLETES (#) MAYO'!U377*U$5,0))))</f>
        <v>0</v>
      </c>
      <c r="V377" s="179">
        <f>IF($C377=$D$2,'FLETES (#) MAYO'!V377*V$2,IF($C377=$D$3,'FLETES (#) MAYO'!V377*V$3,IF($C377=$D$4,'FLETES (#) MAYO'!V377*V$4,IF($C377=$D$5,'FLETES (#) MAYO'!V377*V$5,0))))</f>
        <v>0</v>
      </c>
      <c r="W377" s="179">
        <f>IF($C377=$D$2,'FLETES (#) MAYO'!W377*W$2,IF($C377=$D$3,'FLETES (#) MAYO'!W377*W$3,IF($C377=$D$4,'FLETES (#) MAYO'!W377*W$4,IF($C377=$D$5,'FLETES (#) MAYO'!W377*W$5,0))))</f>
        <v>0</v>
      </c>
      <c r="X377" s="179">
        <f>IF($C377=$D$2,'FLETES (#) MAYO'!X377*X$2,IF($C377=$D$3,'FLETES (#) MAYO'!X377*X$3,IF($C377=$D$4,'FLETES (#) MAYO'!X377*X$4,IF($C377=$D$5,'FLETES (#) MAYO'!X377*X$5,0))))</f>
        <v>0</v>
      </c>
      <c r="Y377" s="179">
        <f>IF($C377=$D$2,'FLETES (#) MAYO'!Y377*Y$2,IF($C377=$D$3,'FLETES (#) MAYO'!Y377*Y$3,IF($C377=$D$4,'FLETES (#) MAYO'!Y377*Y$4,IF($C377=$D$5,'FLETES (#) MAYO'!Y377*Y$5,0))))</f>
        <v>0</v>
      </c>
      <c r="Z377" s="179">
        <f>IF($C377=$D$2,'FLETES (#) MAYO'!Z377*Z$2,IF($C377=$D$3,'FLETES (#) MAYO'!Z377*Z$3,IF($C377=$D$4,'FLETES (#) MAYO'!Z377*Z$4,IF($C377=$D$5,'FLETES (#) MAYO'!Z377*Z$5,0))))</f>
        <v>0</v>
      </c>
      <c r="AA377" s="179">
        <f>IF($C377=$D$2,'FLETES (#) MAYO'!AA377*AA$2,IF($C377=$D$3,'FLETES (#) MAYO'!AA377*AA$3,IF($C377=$D$4,'FLETES (#) MAYO'!AA377*AA$4,IF($C377=$D$5,'FLETES (#) MAYO'!AA377*AA$5,0))))</f>
        <v>0</v>
      </c>
      <c r="AB377" s="179">
        <f>IF($C377=$D$2,'FLETES (#) MAYO'!AB377*AB$2,IF($C377=$D$3,'FLETES (#) MAYO'!AB377*AB$3,IF($C377=$D$4,'FLETES (#) MAYO'!AB377*AB$4,IF($C377=$D$5,'FLETES (#) MAYO'!AB377*AB$5,0))))</f>
        <v>0</v>
      </c>
      <c r="AC377" s="179">
        <f>IF($C377=$D$2,'FLETES (#) MAYO'!AC377*AC$2,IF($C377=$D$3,'FLETES (#) MAYO'!AC377*AC$3,IF($C377=$D$4,'FLETES (#) MAYO'!AC377*AC$4,IF($C377=$D$5,'FLETES (#) MAYO'!AC377*AC$5,0))))</f>
        <v>0</v>
      </c>
      <c r="AD377" s="179">
        <f>IF($C377=$D$2,'FLETES (#) MAYO'!AD377*AD$2,IF($C377=$D$3,'FLETES (#) MAYO'!AD377*AD$3,IF($C377=$D$4,'FLETES (#) MAYO'!AD377*AD$4,IF($C377=$D$5,'FLETES (#) MAYO'!AD377*AD$5,0))))</f>
        <v>0</v>
      </c>
      <c r="AE377" s="179">
        <f>IF($C377=$D$2,'FLETES (#) MAYO'!AE377*AE$2,IF($C377=$D$3,'FLETES (#) MAYO'!AE377*AE$3,IF($C377=$D$4,'FLETES (#) MAYO'!AE377*AE$4,IF($C377=$D$5,'FLETES (#) MAYO'!AE377*AE$5,0))))</f>
        <v>0</v>
      </c>
      <c r="AF377" s="179">
        <f>IF($C377=$D$2,'FLETES (#) MAYO'!AF377*AF$2,IF($C377=$D$3,'FLETES (#) MAYO'!AF377*AF$3,IF($C377=$D$4,'FLETES (#) MAYO'!AF377*AF$4,IF($C377=$D$5,'FLETES (#) MAYO'!AF377*AF$5,0))))</f>
        <v>0</v>
      </c>
      <c r="AG377" s="179">
        <f>IF($C377=$D$2,'FLETES (#) MAYO'!AG377*AG$2,IF($C377=$D$3,'FLETES (#) MAYO'!AG377*AG$3,IF($C377=$D$4,'FLETES (#) MAYO'!AG377*AG$4,IF($C377=$D$5,'FLETES (#) MAYO'!AG377*AG$5,0))))</f>
        <v>0</v>
      </c>
      <c r="AH377" s="179">
        <f>IF($C377=$D$2,'FLETES (#) MAYO'!AH377*AH$2,IF($C377=$D$3,'FLETES (#) MAYO'!AH377*AH$3,IF($C377=$D$4,'FLETES (#) MAYO'!AH377*AH$4,IF($C377=$D$5,'FLETES (#) MAYO'!AH377*AH$5,0))))</f>
        <v>0</v>
      </c>
      <c r="AI377" s="179">
        <f>IF($C377=$D$2,'FLETES (#) MAYO'!AI377*AI$2,IF($C377=$D$3,'FLETES (#) MAYO'!AI377*AI$3,IF($C377=$D$4,'FLETES (#) MAYO'!AI377*AI$4,IF($C377=$D$5,'FLETES (#) MAYO'!AI377*AI$5,0))))</f>
        <v>0</v>
      </c>
      <c r="AJ377" s="179">
        <f>IF($C377=$D$2,'FLETES (#) MAYO'!AJ377*AJ$2,IF($C377=$D$3,'FLETES (#) MAYO'!AJ377*AJ$3,IF($C377=$D$4,'FLETES (#) MAYO'!AJ377*AJ$4,IF($C377=$D$5,'FLETES (#) MAYO'!AJ377*AJ$5,0))))</f>
        <v>0</v>
      </c>
      <c r="AK377" s="179">
        <f>IF($C377=$D$2,'FLETES (#) MAYO'!AK377*AK$2,IF($C377=$D$3,'FLETES (#) MAYO'!AK377*AK$3,IF($C377=$D$4,'FLETES (#) MAYO'!AK377*AK$4,IF($C377=$D$5,'FLETES (#) MAYO'!AK377*AK$5,0))))</f>
        <v>0</v>
      </c>
      <c r="AL377" s="179">
        <f>IF($C377=$D$2,'FLETES (#) MAYO'!AL377*AL$2,IF($C377=$D$3,'FLETES (#) MAYO'!AL377*AL$3,IF($C377=$D$4,'FLETES (#) MAYO'!AL377*AL$4,IF($C377=$D$5,'FLETES (#) MAYO'!AL377*AL$5,0))))</f>
        <v>0</v>
      </c>
      <c r="AM377" s="179">
        <f>IF($C377=$D$2,'FLETES (#) MAYO'!AM377*AM$2,IF($C377=$D$3,'FLETES (#) MAYO'!AM377*AM$3,IF($C377=$D$4,'FLETES (#) MAYO'!AM377*AM$4,IF($C377=$D$5,'FLETES (#) MAYO'!AM377*AM$5,0))))</f>
        <v>0</v>
      </c>
    </row>
    <row r="378" spans="1:39">
      <c r="A378" s="141"/>
      <c r="B378" s="165"/>
      <c r="C378" s="165"/>
      <c r="D378" s="178">
        <f t="shared" si="0"/>
        <v>0</v>
      </c>
      <c r="E378" s="179">
        <f>IF($C378=$D$2,'FLETES (#) MAYO'!E378*E$2,IF($C378=$D$3,'FLETES (#) MAYO'!E378*E$3,IF($C378=$D$4,'FLETES (#) MAYO'!E378*E$4,IF($C378=$D$5,'FLETES (#) MAYO'!E378*E$5,0))))</f>
        <v>0</v>
      </c>
      <c r="F378" s="179">
        <f>IF($C378=$D$2,'FLETES (#) MAYO'!F378*F$2,IF($C378=$D$3,'FLETES (#) MAYO'!F378*F$3,IF($C378=$D$4,'FLETES (#) MAYO'!F378*F$4,IF($C378=$D$5,'FLETES (#) MAYO'!F378*F$5,0))))</f>
        <v>0</v>
      </c>
      <c r="G378" s="179">
        <f>IF($C378=$D$2,'FLETES (#) MAYO'!G378*G$2,IF($C378=$D$3,'FLETES (#) MAYO'!G378*G$3,IF($C378=$D$4,'FLETES (#) MAYO'!G378*G$4,IF($C378=$D$5,'FLETES (#) MAYO'!G378*G$5,0))))</f>
        <v>0</v>
      </c>
      <c r="H378" s="179">
        <f>IF($C378=$D$2,'FLETES (#) MAYO'!H378*H$2,IF($C378=$D$3,'FLETES (#) MAYO'!H378*H$3,IF($C378=$D$4,'FLETES (#) MAYO'!H378*H$4,IF($C378=$D$5,'FLETES (#) MAYO'!H378*H$5,0))))</f>
        <v>0</v>
      </c>
      <c r="I378" s="179">
        <f>IF($C378=$D$2,'FLETES (#) MAYO'!I378*I$2,IF($C378=$D$3,'FLETES (#) MAYO'!I378*I$3,IF($C378=$D$4,'FLETES (#) MAYO'!I378*I$4,IF($C378=$D$5,'FLETES (#) MAYO'!I378*I$5,0))))</f>
        <v>0</v>
      </c>
      <c r="J378" s="179">
        <f>IF($C378=$D$2,'FLETES (#) MAYO'!J378*J$2,IF($C378=$D$3,'FLETES (#) MAYO'!J378*J$3,IF($C378=$D$4,'FLETES (#) MAYO'!J378*J$4,IF($C378=$D$5,'FLETES (#) MAYO'!J378*J$5,0))))</f>
        <v>0</v>
      </c>
      <c r="K378" s="179">
        <f>IF($C378=$D$2,'FLETES (#) MAYO'!K378*K$2,IF($C378=$D$3,'FLETES (#) MAYO'!K378*K$3,IF($C378=$D$4,'FLETES (#) MAYO'!K378*K$4,IF($C378=$D$5,'FLETES (#) MAYO'!K378*K$5,0))))</f>
        <v>0</v>
      </c>
      <c r="L378" s="179">
        <f>IF($C378=$D$2,'FLETES (#) MAYO'!L378*L$2,IF($C378=$D$3,'FLETES (#) MAYO'!L378*L$3,IF($C378=$D$4,'FLETES (#) MAYO'!L378*L$4,IF($C378=$D$5,'FLETES (#) MAYO'!L378*L$5,0))))</f>
        <v>0</v>
      </c>
      <c r="M378" s="179">
        <f>IF($C378=$D$2,'FLETES (#) MAYO'!M378*M$2,IF($C378=$D$3,'FLETES (#) MAYO'!M378*M$3,IF($C378=$D$4,'FLETES (#) MAYO'!M378*M$4,IF($C378=$D$5,'FLETES (#) MAYO'!M378*M$5,0))))</f>
        <v>0</v>
      </c>
      <c r="N378" s="179">
        <f>IF($C378=$D$2,'FLETES (#) MAYO'!N378*N$2,IF($C378=$D$3,'FLETES (#) MAYO'!N378*N$3,IF($C378=$D$4,'FLETES (#) MAYO'!N378*N$4,IF($C378=$D$5,'FLETES (#) MAYO'!N378*N$5,0))))</f>
        <v>0</v>
      </c>
      <c r="O378" s="179">
        <f>IF($C378=$D$2,'FLETES (#) MAYO'!O378*O$2,IF($C378=$D$3,'FLETES (#) MAYO'!O378*O$3,IF($C378=$D$4,'FLETES (#) MAYO'!O378*O$4,IF($C378=$D$5,'FLETES (#) MAYO'!O378*O$5,0))))</f>
        <v>0</v>
      </c>
      <c r="P378" s="179">
        <f>IF($C378=$D$2,'FLETES (#) MAYO'!P378*P$2,IF($C378=$D$3,'FLETES (#) MAYO'!P378*P$3,IF($C378=$D$4,'FLETES (#) MAYO'!P378*P$4,IF($C378=$D$5,'FLETES (#) MAYO'!P378*P$5,0))))</f>
        <v>0</v>
      </c>
      <c r="Q378" s="179">
        <f>IF($C378=$D$2,'FLETES (#) MAYO'!Q378*Q$2,IF($C378=$D$3,'FLETES (#) MAYO'!Q378*Q$3,IF($C378=$D$4,'FLETES (#) MAYO'!Q378*Q$4,IF($C378=$D$5,'FLETES (#) MAYO'!Q378*Q$5,0))))</f>
        <v>0</v>
      </c>
      <c r="R378" s="179">
        <f>IF($C378=$D$2,'FLETES (#) MAYO'!R378*R$2,IF($C378=$D$3,'FLETES (#) MAYO'!R378*R$3,IF($C378=$D$4,'FLETES (#) MAYO'!R378*R$4,IF($C378=$D$5,'FLETES (#) MAYO'!R378*R$5,0))))</f>
        <v>0</v>
      </c>
      <c r="S378" s="179">
        <f>IF($C378=$D$2,'FLETES (#) MAYO'!S378*S$2,IF($C378=$D$3,'FLETES (#) MAYO'!S378*S$3,IF($C378=$D$4,'FLETES (#) MAYO'!S378*S$4,IF($C378=$D$5,'FLETES (#) MAYO'!S378*S$5,0))))</f>
        <v>0</v>
      </c>
      <c r="T378" s="179">
        <f>IF($C378=$D$2,'FLETES (#) MAYO'!T378*T$2,IF($C378=$D$3,'FLETES (#) MAYO'!T378*T$3,IF($C378=$D$4,'FLETES (#) MAYO'!T378*T$4,IF($C378=$D$5,'FLETES (#) MAYO'!T378*T$5,0))))</f>
        <v>0</v>
      </c>
      <c r="U378" s="179">
        <f>IF($C378=$D$2,'FLETES (#) MAYO'!U378*U$2,IF($C378=$D$3,'FLETES (#) MAYO'!U378*U$3,IF($C378=$D$4,'FLETES (#) MAYO'!U378*U$4,IF($C378=$D$5,'FLETES (#) MAYO'!U378*U$5,0))))</f>
        <v>0</v>
      </c>
      <c r="V378" s="179">
        <f>IF($C378=$D$2,'FLETES (#) MAYO'!V378*V$2,IF($C378=$D$3,'FLETES (#) MAYO'!V378*V$3,IF($C378=$D$4,'FLETES (#) MAYO'!V378*V$4,IF($C378=$D$5,'FLETES (#) MAYO'!V378*V$5,0))))</f>
        <v>0</v>
      </c>
      <c r="W378" s="179">
        <f>IF($C378=$D$2,'FLETES (#) MAYO'!W378*W$2,IF($C378=$D$3,'FLETES (#) MAYO'!W378*W$3,IF($C378=$D$4,'FLETES (#) MAYO'!W378*W$4,IF($C378=$D$5,'FLETES (#) MAYO'!W378*W$5,0))))</f>
        <v>0</v>
      </c>
      <c r="X378" s="179">
        <f>IF($C378=$D$2,'FLETES (#) MAYO'!X378*X$2,IF($C378=$D$3,'FLETES (#) MAYO'!X378*X$3,IF($C378=$D$4,'FLETES (#) MAYO'!X378*X$4,IF($C378=$D$5,'FLETES (#) MAYO'!X378*X$5,0))))</f>
        <v>0</v>
      </c>
      <c r="Y378" s="179">
        <f>IF($C378=$D$2,'FLETES (#) MAYO'!Y378*Y$2,IF($C378=$D$3,'FLETES (#) MAYO'!Y378*Y$3,IF($C378=$D$4,'FLETES (#) MAYO'!Y378*Y$4,IF($C378=$D$5,'FLETES (#) MAYO'!Y378*Y$5,0))))</f>
        <v>0</v>
      </c>
      <c r="Z378" s="179">
        <f>IF($C378=$D$2,'FLETES (#) MAYO'!Z378*Z$2,IF($C378=$D$3,'FLETES (#) MAYO'!Z378*Z$3,IF($C378=$D$4,'FLETES (#) MAYO'!Z378*Z$4,IF($C378=$D$5,'FLETES (#) MAYO'!Z378*Z$5,0))))</f>
        <v>0</v>
      </c>
      <c r="AA378" s="179">
        <f>IF($C378=$D$2,'FLETES (#) MAYO'!AA378*AA$2,IF($C378=$D$3,'FLETES (#) MAYO'!AA378*AA$3,IF($C378=$D$4,'FLETES (#) MAYO'!AA378*AA$4,IF($C378=$D$5,'FLETES (#) MAYO'!AA378*AA$5,0))))</f>
        <v>0</v>
      </c>
      <c r="AB378" s="179">
        <f>IF($C378=$D$2,'FLETES (#) MAYO'!AB378*AB$2,IF($C378=$D$3,'FLETES (#) MAYO'!AB378*AB$3,IF($C378=$D$4,'FLETES (#) MAYO'!AB378*AB$4,IF($C378=$D$5,'FLETES (#) MAYO'!AB378*AB$5,0))))</f>
        <v>0</v>
      </c>
      <c r="AC378" s="179">
        <f>IF($C378=$D$2,'FLETES (#) MAYO'!AC378*AC$2,IF($C378=$D$3,'FLETES (#) MAYO'!AC378*AC$3,IF($C378=$D$4,'FLETES (#) MAYO'!AC378*AC$4,IF($C378=$D$5,'FLETES (#) MAYO'!AC378*AC$5,0))))</f>
        <v>0</v>
      </c>
      <c r="AD378" s="179">
        <f>IF($C378=$D$2,'FLETES (#) MAYO'!AD378*AD$2,IF($C378=$D$3,'FLETES (#) MAYO'!AD378*AD$3,IF($C378=$D$4,'FLETES (#) MAYO'!AD378*AD$4,IF($C378=$D$5,'FLETES (#) MAYO'!AD378*AD$5,0))))</f>
        <v>0</v>
      </c>
      <c r="AE378" s="179">
        <f>IF($C378=$D$2,'FLETES (#) MAYO'!AE378*AE$2,IF($C378=$D$3,'FLETES (#) MAYO'!AE378*AE$3,IF($C378=$D$4,'FLETES (#) MAYO'!AE378*AE$4,IF($C378=$D$5,'FLETES (#) MAYO'!AE378*AE$5,0))))</f>
        <v>0</v>
      </c>
      <c r="AF378" s="179">
        <f>IF($C378=$D$2,'FLETES (#) MAYO'!AF378*AF$2,IF($C378=$D$3,'FLETES (#) MAYO'!AF378*AF$3,IF($C378=$D$4,'FLETES (#) MAYO'!AF378*AF$4,IF($C378=$D$5,'FLETES (#) MAYO'!AF378*AF$5,0))))</f>
        <v>0</v>
      </c>
      <c r="AG378" s="179">
        <f>IF($C378=$D$2,'FLETES (#) MAYO'!AG378*AG$2,IF($C378=$D$3,'FLETES (#) MAYO'!AG378*AG$3,IF($C378=$D$4,'FLETES (#) MAYO'!AG378*AG$4,IF($C378=$D$5,'FLETES (#) MAYO'!AG378*AG$5,0))))</f>
        <v>0</v>
      </c>
      <c r="AH378" s="179">
        <f>IF($C378=$D$2,'FLETES (#) MAYO'!AH378*AH$2,IF($C378=$D$3,'FLETES (#) MAYO'!AH378*AH$3,IF($C378=$D$4,'FLETES (#) MAYO'!AH378*AH$4,IF($C378=$D$5,'FLETES (#) MAYO'!AH378*AH$5,0))))</f>
        <v>0</v>
      </c>
      <c r="AI378" s="179">
        <f>IF($C378=$D$2,'FLETES (#) MAYO'!AI378*AI$2,IF($C378=$D$3,'FLETES (#) MAYO'!AI378*AI$3,IF($C378=$D$4,'FLETES (#) MAYO'!AI378*AI$4,IF($C378=$D$5,'FLETES (#) MAYO'!AI378*AI$5,0))))</f>
        <v>0</v>
      </c>
      <c r="AJ378" s="179">
        <f>IF($C378=$D$2,'FLETES (#) MAYO'!AJ378*AJ$2,IF($C378=$D$3,'FLETES (#) MAYO'!AJ378*AJ$3,IF($C378=$D$4,'FLETES (#) MAYO'!AJ378*AJ$4,IF($C378=$D$5,'FLETES (#) MAYO'!AJ378*AJ$5,0))))</f>
        <v>0</v>
      </c>
      <c r="AK378" s="179">
        <f>IF($C378=$D$2,'FLETES (#) MAYO'!AK378*AK$2,IF($C378=$D$3,'FLETES (#) MAYO'!AK378*AK$3,IF($C378=$D$4,'FLETES (#) MAYO'!AK378*AK$4,IF($C378=$D$5,'FLETES (#) MAYO'!AK378*AK$5,0))))</f>
        <v>0</v>
      </c>
      <c r="AL378" s="179">
        <f>IF($C378=$D$2,'FLETES (#) MAYO'!AL378*AL$2,IF($C378=$D$3,'FLETES (#) MAYO'!AL378*AL$3,IF($C378=$D$4,'FLETES (#) MAYO'!AL378*AL$4,IF($C378=$D$5,'FLETES (#) MAYO'!AL378*AL$5,0))))</f>
        <v>0</v>
      </c>
      <c r="AM378" s="179">
        <f>IF($C378=$D$2,'FLETES (#) MAYO'!AM378*AM$2,IF($C378=$D$3,'FLETES (#) MAYO'!AM378*AM$3,IF($C378=$D$4,'FLETES (#) MAYO'!AM378*AM$4,IF($C378=$D$5,'FLETES (#) MAYO'!AM378*AM$5,0))))</f>
        <v>0</v>
      </c>
    </row>
    <row r="379" spans="1:39">
      <c r="A379" s="141"/>
      <c r="B379" s="165"/>
      <c r="C379" s="165"/>
      <c r="D379" s="178">
        <f t="shared" si="0"/>
        <v>0</v>
      </c>
      <c r="E379" s="179">
        <f>IF($C379=$D$2,'FLETES (#) MAYO'!E379*E$2,IF($C379=$D$3,'FLETES (#) MAYO'!E379*E$3,IF($C379=$D$4,'FLETES (#) MAYO'!E379*E$4,IF($C379=$D$5,'FLETES (#) MAYO'!E379*E$5,0))))</f>
        <v>0</v>
      </c>
      <c r="F379" s="179">
        <f>IF($C379=$D$2,'FLETES (#) MAYO'!F379*F$2,IF($C379=$D$3,'FLETES (#) MAYO'!F379*F$3,IF($C379=$D$4,'FLETES (#) MAYO'!F379*F$4,IF($C379=$D$5,'FLETES (#) MAYO'!F379*F$5,0))))</f>
        <v>0</v>
      </c>
      <c r="G379" s="179">
        <f>IF($C379=$D$2,'FLETES (#) MAYO'!G379*G$2,IF($C379=$D$3,'FLETES (#) MAYO'!G379*G$3,IF($C379=$D$4,'FLETES (#) MAYO'!G379*G$4,IF($C379=$D$5,'FLETES (#) MAYO'!G379*G$5,0))))</f>
        <v>0</v>
      </c>
      <c r="H379" s="179">
        <f>IF($C379=$D$2,'FLETES (#) MAYO'!H379*H$2,IF($C379=$D$3,'FLETES (#) MAYO'!H379*H$3,IF($C379=$D$4,'FLETES (#) MAYO'!H379*H$4,IF($C379=$D$5,'FLETES (#) MAYO'!H379*H$5,0))))</f>
        <v>0</v>
      </c>
      <c r="I379" s="179">
        <f>IF($C379=$D$2,'FLETES (#) MAYO'!I379*I$2,IF($C379=$D$3,'FLETES (#) MAYO'!I379*I$3,IF($C379=$D$4,'FLETES (#) MAYO'!I379*I$4,IF($C379=$D$5,'FLETES (#) MAYO'!I379*I$5,0))))</f>
        <v>0</v>
      </c>
      <c r="J379" s="179">
        <f>IF($C379=$D$2,'FLETES (#) MAYO'!J379*J$2,IF($C379=$D$3,'FLETES (#) MAYO'!J379*J$3,IF($C379=$D$4,'FLETES (#) MAYO'!J379*J$4,IF($C379=$D$5,'FLETES (#) MAYO'!J379*J$5,0))))</f>
        <v>0</v>
      </c>
      <c r="K379" s="179">
        <f>IF($C379=$D$2,'FLETES (#) MAYO'!K379*K$2,IF($C379=$D$3,'FLETES (#) MAYO'!K379*K$3,IF($C379=$D$4,'FLETES (#) MAYO'!K379*K$4,IF($C379=$D$5,'FLETES (#) MAYO'!K379*K$5,0))))</f>
        <v>0</v>
      </c>
      <c r="L379" s="179">
        <f>IF($C379=$D$2,'FLETES (#) MAYO'!L379*L$2,IF($C379=$D$3,'FLETES (#) MAYO'!L379*L$3,IF($C379=$D$4,'FLETES (#) MAYO'!L379*L$4,IF($C379=$D$5,'FLETES (#) MAYO'!L379*L$5,0))))</f>
        <v>0</v>
      </c>
      <c r="M379" s="179">
        <f>IF($C379=$D$2,'FLETES (#) MAYO'!M379*M$2,IF($C379=$D$3,'FLETES (#) MAYO'!M379*M$3,IF($C379=$D$4,'FLETES (#) MAYO'!M379*M$4,IF($C379=$D$5,'FLETES (#) MAYO'!M379*M$5,0))))</f>
        <v>0</v>
      </c>
      <c r="N379" s="179">
        <f>IF($C379=$D$2,'FLETES (#) MAYO'!N379*N$2,IF($C379=$D$3,'FLETES (#) MAYO'!N379*N$3,IF($C379=$D$4,'FLETES (#) MAYO'!N379*N$4,IF($C379=$D$5,'FLETES (#) MAYO'!N379*N$5,0))))</f>
        <v>0</v>
      </c>
      <c r="O379" s="179">
        <f>IF($C379=$D$2,'FLETES (#) MAYO'!O379*O$2,IF($C379=$D$3,'FLETES (#) MAYO'!O379*O$3,IF($C379=$D$4,'FLETES (#) MAYO'!O379*O$4,IF($C379=$D$5,'FLETES (#) MAYO'!O379*O$5,0))))</f>
        <v>0</v>
      </c>
      <c r="P379" s="179">
        <f>IF($C379=$D$2,'FLETES (#) MAYO'!P379*P$2,IF($C379=$D$3,'FLETES (#) MAYO'!P379*P$3,IF($C379=$D$4,'FLETES (#) MAYO'!P379*P$4,IF($C379=$D$5,'FLETES (#) MAYO'!P379*P$5,0))))</f>
        <v>0</v>
      </c>
      <c r="Q379" s="179">
        <f>IF($C379=$D$2,'FLETES (#) MAYO'!Q379*Q$2,IF($C379=$D$3,'FLETES (#) MAYO'!Q379*Q$3,IF($C379=$D$4,'FLETES (#) MAYO'!Q379*Q$4,IF($C379=$D$5,'FLETES (#) MAYO'!Q379*Q$5,0))))</f>
        <v>0</v>
      </c>
      <c r="R379" s="179">
        <f>IF($C379=$D$2,'FLETES (#) MAYO'!R379*R$2,IF($C379=$D$3,'FLETES (#) MAYO'!R379*R$3,IF($C379=$D$4,'FLETES (#) MAYO'!R379*R$4,IF($C379=$D$5,'FLETES (#) MAYO'!R379*R$5,0))))</f>
        <v>0</v>
      </c>
      <c r="S379" s="179">
        <f>IF($C379=$D$2,'FLETES (#) MAYO'!S379*S$2,IF($C379=$D$3,'FLETES (#) MAYO'!S379*S$3,IF($C379=$D$4,'FLETES (#) MAYO'!S379*S$4,IF($C379=$D$5,'FLETES (#) MAYO'!S379*S$5,0))))</f>
        <v>0</v>
      </c>
      <c r="T379" s="179">
        <f>IF($C379=$D$2,'FLETES (#) MAYO'!T379*T$2,IF($C379=$D$3,'FLETES (#) MAYO'!T379*T$3,IF($C379=$D$4,'FLETES (#) MAYO'!T379*T$4,IF($C379=$D$5,'FLETES (#) MAYO'!T379*T$5,0))))</f>
        <v>0</v>
      </c>
      <c r="U379" s="179">
        <f>IF($C379=$D$2,'FLETES (#) MAYO'!U379*U$2,IF($C379=$D$3,'FLETES (#) MAYO'!U379*U$3,IF($C379=$D$4,'FLETES (#) MAYO'!U379*U$4,IF($C379=$D$5,'FLETES (#) MAYO'!U379*U$5,0))))</f>
        <v>0</v>
      </c>
      <c r="V379" s="179">
        <f>IF($C379=$D$2,'FLETES (#) MAYO'!V379*V$2,IF($C379=$D$3,'FLETES (#) MAYO'!V379*V$3,IF($C379=$D$4,'FLETES (#) MAYO'!V379*V$4,IF($C379=$D$5,'FLETES (#) MAYO'!V379*V$5,0))))</f>
        <v>0</v>
      </c>
      <c r="W379" s="179">
        <f>IF($C379=$D$2,'FLETES (#) MAYO'!W379*W$2,IF($C379=$D$3,'FLETES (#) MAYO'!W379*W$3,IF($C379=$D$4,'FLETES (#) MAYO'!W379*W$4,IF($C379=$D$5,'FLETES (#) MAYO'!W379*W$5,0))))</f>
        <v>0</v>
      </c>
      <c r="X379" s="179">
        <f>IF($C379=$D$2,'FLETES (#) MAYO'!X379*X$2,IF($C379=$D$3,'FLETES (#) MAYO'!X379*X$3,IF($C379=$D$4,'FLETES (#) MAYO'!X379*X$4,IF($C379=$D$5,'FLETES (#) MAYO'!X379*X$5,0))))</f>
        <v>0</v>
      </c>
      <c r="Y379" s="179">
        <f>IF($C379=$D$2,'FLETES (#) MAYO'!Y379*Y$2,IF($C379=$D$3,'FLETES (#) MAYO'!Y379*Y$3,IF($C379=$D$4,'FLETES (#) MAYO'!Y379*Y$4,IF($C379=$D$5,'FLETES (#) MAYO'!Y379*Y$5,0))))</f>
        <v>0</v>
      </c>
      <c r="Z379" s="179">
        <f>IF($C379=$D$2,'FLETES (#) MAYO'!Z379*Z$2,IF($C379=$D$3,'FLETES (#) MAYO'!Z379*Z$3,IF($C379=$D$4,'FLETES (#) MAYO'!Z379*Z$4,IF($C379=$D$5,'FLETES (#) MAYO'!Z379*Z$5,0))))</f>
        <v>0</v>
      </c>
      <c r="AA379" s="179">
        <f>IF($C379=$D$2,'FLETES (#) MAYO'!AA379*AA$2,IF($C379=$D$3,'FLETES (#) MAYO'!AA379*AA$3,IF($C379=$D$4,'FLETES (#) MAYO'!AA379*AA$4,IF($C379=$D$5,'FLETES (#) MAYO'!AA379*AA$5,0))))</f>
        <v>0</v>
      </c>
      <c r="AB379" s="179">
        <f>IF($C379=$D$2,'FLETES (#) MAYO'!AB379*AB$2,IF($C379=$D$3,'FLETES (#) MAYO'!AB379*AB$3,IF($C379=$D$4,'FLETES (#) MAYO'!AB379*AB$4,IF($C379=$D$5,'FLETES (#) MAYO'!AB379*AB$5,0))))</f>
        <v>0</v>
      </c>
      <c r="AC379" s="179">
        <f>IF($C379=$D$2,'FLETES (#) MAYO'!AC379*AC$2,IF($C379=$D$3,'FLETES (#) MAYO'!AC379*AC$3,IF($C379=$D$4,'FLETES (#) MAYO'!AC379*AC$4,IF($C379=$D$5,'FLETES (#) MAYO'!AC379*AC$5,0))))</f>
        <v>0</v>
      </c>
      <c r="AD379" s="179">
        <f>IF($C379=$D$2,'FLETES (#) MAYO'!AD379*AD$2,IF($C379=$D$3,'FLETES (#) MAYO'!AD379*AD$3,IF($C379=$D$4,'FLETES (#) MAYO'!AD379*AD$4,IF($C379=$D$5,'FLETES (#) MAYO'!AD379*AD$5,0))))</f>
        <v>0</v>
      </c>
      <c r="AE379" s="179">
        <f>IF($C379=$D$2,'FLETES (#) MAYO'!AE379*AE$2,IF($C379=$D$3,'FLETES (#) MAYO'!AE379*AE$3,IF($C379=$D$4,'FLETES (#) MAYO'!AE379*AE$4,IF($C379=$D$5,'FLETES (#) MAYO'!AE379*AE$5,0))))</f>
        <v>0</v>
      </c>
      <c r="AF379" s="179">
        <f>IF($C379=$D$2,'FLETES (#) MAYO'!AF379*AF$2,IF($C379=$D$3,'FLETES (#) MAYO'!AF379*AF$3,IF($C379=$D$4,'FLETES (#) MAYO'!AF379*AF$4,IF($C379=$D$5,'FLETES (#) MAYO'!AF379*AF$5,0))))</f>
        <v>0</v>
      </c>
      <c r="AG379" s="179">
        <f>IF($C379=$D$2,'FLETES (#) MAYO'!AG379*AG$2,IF($C379=$D$3,'FLETES (#) MAYO'!AG379*AG$3,IF($C379=$D$4,'FLETES (#) MAYO'!AG379*AG$4,IF($C379=$D$5,'FLETES (#) MAYO'!AG379*AG$5,0))))</f>
        <v>0</v>
      </c>
      <c r="AH379" s="179">
        <f>IF($C379=$D$2,'FLETES (#) MAYO'!AH379*AH$2,IF($C379=$D$3,'FLETES (#) MAYO'!AH379*AH$3,IF($C379=$D$4,'FLETES (#) MAYO'!AH379*AH$4,IF($C379=$D$5,'FLETES (#) MAYO'!AH379*AH$5,0))))</f>
        <v>0</v>
      </c>
      <c r="AI379" s="179">
        <f>IF($C379=$D$2,'FLETES (#) MAYO'!AI379*AI$2,IF($C379=$D$3,'FLETES (#) MAYO'!AI379*AI$3,IF($C379=$D$4,'FLETES (#) MAYO'!AI379*AI$4,IF($C379=$D$5,'FLETES (#) MAYO'!AI379*AI$5,0))))</f>
        <v>0</v>
      </c>
      <c r="AJ379" s="179">
        <f>IF($C379=$D$2,'FLETES (#) MAYO'!AJ379*AJ$2,IF($C379=$D$3,'FLETES (#) MAYO'!AJ379*AJ$3,IF($C379=$D$4,'FLETES (#) MAYO'!AJ379*AJ$4,IF($C379=$D$5,'FLETES (#) MAYO'!AJ379*AJ$5,0))))</f>
        <v>0</v>
      </c>
      <c r="AK379" s="179">
        <f>IF($C379=$D$2,'FLETES (#) MAYO'!AK379*AK$2,IF($C379=$D$3,'FLETES (#) MAYO'!AK379*AK$3,IF($C379=$D$4,'FLETES (#) MAYO'!AK379*AK$4,IF($C379=$D$5,'FLETES (#) MAYO'!AK379*AK$5,0))))</f>
        <v>0</v>
      </c>
      <c r="AL379" s="179">
        <f>IF($C379=$D$2,'FLETES (#) MAYO'!AL379*AL$2,IF($C379=$D$3,'FLETES (#) MAYO'!AL379*AL$3,IF($C379=$D$4,'FLETES (#) MAYO'!AL379*AL$4,IF($C379=$D$5,'FLETES (#) MAYO'!AL379*AL$5,0))))</f>
        <v>0</v>
      </c>
      <c r="AM379" s="179">
        <f>IF($C379=$D$2,'FLETES (#) MAYO'!AM379*AM$2,IF($C379=$D$3,'FLETES (#) MAYO'!AM379*AM$3,IF($C379=$D$4,'FLETES (#) MAYO'!AM379*AM$4,IF($C379=$D$5,'FLETES (#) MAYO'!AM379*AM$5,0))))</f>
        <v>0</v>
      </c>
    </row>
    <row r="380" spans="1:39">
      <c r="A380" s="141"/>
      <c r="B380" s="165"/>
      <c r="C380" s="165"/>
      <c r="D380" s="178">
        <f t="shared" si="0"/>
        <v>0</v>
      </c>
      <c r="E380" s="179">
        <f>IF($C380=$D$2,'FLETES (#) MAYO'!E380*E$2,IF($C380=$D$3,'FLETES (#) MAYO'!E380*E$3,IF($C380=$D$4,'FLETES (#) MAYO'!E380*E$4,IF($C380=$D$5,'FLETES (#) MAYO'!E380*E$5,0))))</f>
        <v>0</v>
      </c>
      <c r="F380" s="179">
        <f>IF($C380=$D$2,'FLETES (#) MAYO'!F380*F$2,IF($C380=$D$3,'FLETES (#) MAYO'!F380*F$3,IF($C380=$D$4,'FLETES (#) MAYO'!F380*F$4,IF($C380=$D$5,'FLETES (#) MAYO'!F380*F$5,0))))</f>
        <v>0</v>
      </c>
      <c r="G380" s="179">
        <f>IF($C380=$D$2,'FLETES (#) MAYO'!G380*G$2,IF($C380=$D$3,'FLETES (#) MAYO'!G380*G$3,IF($C380=$D$4,'FLETES (#) MAYO'!G380*G$4,IF($C380=$D$5,'FLETES (#) MAYO'!G380*G$5,0))))</f>
        <v>0</v>
      </c>
      <c r="H380" s="179">
        <f>IF($C380=$D$2,'FLETES (#) MAYO'!H380*H$2,IF($C380=$D$3,'FLETES (#) MAYO'!H380*H$3,IF($C380=$D$4,'FLETES (#) MAYO'!H380*H$4,IF($C380=$D$5,'FLETES (#) MAYO'!H380*H$5,0))))</f>
        <v>0</v>
      </c>
      <c r="I380" s="179">
        <f>IF($C380=$D$2,'FLETES (#) MAYO'!I380*I$2,IF($C380=$D$3,'FLETES (#) MAYO'!I380*I$3,IF($C380=$D$4,'FLETES (#) MAYO'!I380*I$4,IF($C380=$D$5,'FLETES (#) MAYO'!I380*I$5,0))))</f>
        <v>0</v>
      </c>
      <c r="J380" s="179">
        <f>IF($C380=$D$2,'FLETES (#) MAYO'!J380*J$2,IF($C380=$D$3,'FLETES (#) MAYO'!J380*J$3,IF($C380=$D$4,'FLETES (#) MAYO'!J380*J$4,IF($C380=$D$5,'FLETES (#) MAYO'!J380*J$5,0))))</f>
        <v>0</v>
      </c>
      <c r="K380" s="179">
        <f>IF($C380=$D$2,'FLETES (#) MAYO'!K380*K$2,IF($C380=$D$3,'FLETES (#) MAYO'!K380*K$3,IF($C380=$D$4,'FLETES (#) MAYO'!K380*K$4,IF($C380=$D$5,'FLETES (#) MAYO'!K380*K$5,0))))</f>
        <v>0</v>
      </c>
      <c r="L380" s="179">
        <f>IF($C380=$D$2,'FLETES (#) MAYO'!L380*L$2,IF($C380=$D$3,'FLETES (#) MAYO'!L380*L$3,IF($C380=$D$4,'FLETES (#) MAYO'!L380*L$4,IF($C380=$D$5,'FLETES (#) MAYO'!L380*L$5,0))))</f>
        <v>0</v>
      </c>
      <c r="M380" s="179">
        <f>IF($C380=$D$2,'FLETES (#) MAYO'!M380*M$2,IF($C380=$D$3,'FLETES (#) MAYO'!M380*M$3,IF($C380=$D$4,'FLETES (#) MAYO'!M380*M$4,IF($C380=$D$5,'FLETES (#) MAYO'!M380*M$5,0))))</f>
        <v>0</v>
      </c>
      <c r="N380" s="179">
        <f>IF($C380=$D$2,'FLETES (#) MAYO'!N380*N$2,IF($C380=$D$3,'FLETES (#) MAYO'!N380*N$3,IF($C380=$D$4,'FLETES (#) MAYO'!N380*N$4,IF($C380=$D$5,'FLETES (#) MAYO'!N380*N$5,0))))</f>
        <v>0</v>
      </c>
      <c r="O380" s="179">
        <f>IF($C380=$D$2,'FLETES (#) MAYO'!O380*O$2,IF($C380=$D$3,'FLETES (#) MAYO'!O380*O$3,IF($C380=$D$4,'FLETES (#) MAYO'!O380*O$4,IF($C380=$D$5,'FLETES (#) MAYO'!O380*O$5,0))))</f>
        <v>0</v>
      </c>
      <c r="P380" s="179">
        <f>IF($C380=$D$2,'FLETES (#) MAYO'!P380*P$2,IF($C380=$D$3,'FLETES (#) MAYO'!P380*P$3,IF($C380=$D$4,'FLETES (#) MAYO'!P380*P$4,IF($C380=$D$5,'FLETES (#) MAYO'!P380*P$5,0))))</f>
        <v>0</v>
      </c>
      <c r="Q380" s="179">
        <f>IF($C380=$D$2,'FLETES (#) MAYO'!Q380*Q$2,IF($C380=$D$3,'FLETES (#) MAYO'!Q380*Q$3,IF($C380=$D$4,'FLETES (#) MAYO'!Q380*Q$4,IF($C380=$D$5,'FLETES (#) MAYO'!Q380*Q$5,0))))</f>
        <v>0</v>
      </c>
      <c r="R380" s="179">
        <f>IF($C380=$D$2,'FLETES (#) MAYO'!R380*R$2,IF($C380=$D$3,'FLETES (#) MAYO'!R380*R$3,IF($C380=$D$4,'FLETES (#) MAYO'!R380*R$4,IF($C380=$D$5,'FLETES (#) MAYO'!R380*R$5,0))))</f>
        <v>0</v>
      </c>
      <c r="S380" s="179">
        <f>IF($C380=$D$2,'FLETES (#) MAYO'!S380*S$2,IF($C380=$D$3,'FLETES (#) MAYO'!S380*S$3,IF($C380=$D$4,'FLETES (#) MAYO'!S380*S$4,IF($C380=$D$5,'FLETES (#) MAYO'!S380*S$5,0))))</f>
        <v>0</v>
      </c>
      <c r="T380" s="179">
        <f>IF($C380=$D$2,'FLETES (#) MAYO'!T380*T$2,IF($C380=$D$3,'FLETES (#) MAYO'!T380*T$3,IF($C380=$D$4,'FLETES (#) MAYO'!T380*T$4,IF($C380=$D$5,'FLETES (#) MAYO'!T380*T$5,0))))</f>
        <v>0</v>
      </c>
      <c r="U380" s="179">
        <f>IF($C380=$D$2,'FLETES (#) MAYO'!U380*U$2,IF($C380=$D$3,'FLETES (#) MAYO'!U380*U$3,IF($C380=$D$4,'FLETES (#) MAYO'!U380*U$4,IF($C380=$D$5,'FLETES (#) MAYO'!U380*U$5,0))))</f>
        <v>0</v>
      </c>
      <c r="V380" s="179">
        <f>IF($C380=$D$2,'FLETES (#) MAYO'!V380*V$2,IF($C380=$D$3,'FLETES (#) MAYO'!V380*V$3,IF($C380=$D$4,'FLETES (#) MAYO'!V380*V$4,IF($C380=$D$5,'FLETES (#) MAYO'!V380*V$5,0))))</f>
        <v>0</v>
      </c>
      <c r="W380" s="179">
        <f>IF($C380=$D$2,'FLETES (#) MAYO'!W380*W$2,IF($C380=$D$3,'FLETES (#) MAYO'!W380*W$3,IF($C380=$D$4,'FLETES (#) MAYO'!W380*W$4,IF($C380=$D$5,'FLETES (#) MAYO'!W380*W$5,0))))</f>
        <v>0</v>
      </c>
      <c r="X380" s="179">
        <f>IF($C380=$D$2,'FLETES (#) MAYO'!X380*X$2,IF($C380=$D$3,'FLETES (#) MAYO'!X380*X$3,IF($C380=$D$4,'FLETES (#) MAYO'!X380*X$4,IF($C380=$D$5,'FLETES (#) MAYO'!X380*X$5,0))))</f>
        <v>0</v>
      </c>
      <c r="Y380" s="179">
        <f>IF($C380=$D$2,'FLETES (#) MAYO'!Y380*Y$2,IF($C380=$D$3,'FLETES (#) MAYO'!Y380*Y$3,IF($C380=$D$4,'FLETES (#) MAYO'!Y380*Y$4,IF($C380=$D$5,'FLETES (#) MAYO'!Y380*Y$5,0))))</f>
        <v>0</v>
      </c>
      <c r="Z380" s="179">
        <f>IF($C380=$D$2,'FLETES (#) MAYO'!Z380*Z$2,IF($C380=$D$3,'FLETES (#) MAYO'!Z380*Z$3,IF($C380=$D$4,'FLETES (#) MAYO'!Z380*Z$4,IF($C380=$D$5,'FLETES (#) MAYO'!Z380*Z$5,0))))</f>
        <v>0</v>
      </c>
      <c r="AA380" s="179">
        <f>IF($C380=$D$2,'FLETES (#) MAYO'!AA380*AA$2,IF($C380=$D$3,'FLETES (#) MAYO'!AA380*AA$3,IF($C380=$D$4,'FLETES (#) MAYO'!AA380*AA$4,IF($C380=$D$5,'FLETES (#) MAYO'!AA380*AA$5,0))))</f>
        <v>0</v>
      </c>
      <c r="AB380" s="179">
        <f>IF($C380=$D$2,'FLETES (#) MAYO'!AB380*AB$2,IF($C380=$D$3,'FLETES (#) MAYO'!AB380*AB$3,IF($C380=$D$4,'FLETES (#) MAYO'!AB380*AB$4,IF($C380=$D$5,'FLETES (#) MAYO'!AB380*AB$5,0))))</f>
        <v>0</v>
      </c>
      <c r="AC380" s="179">
        <f>IF($C380=$D$2,'FLETES (#) MAYO'!AC380*AC$2,IF($C380=$D$3,'FLETES (#) MAYO'!AC380*AC$3,IF($C380=$D$4,'FLETES (#) MAYO'!AC380*AC$4,IF($C380=$D$5,'FLETES (#) MAYO'!AC380*AC$5,0))))</f>
        <v>0</v>
      </c>
      <c r="AD380" s="179">
        <f>IF($C380=$D$2,'FLETES (#) MAYO'!AD380*AD$2,IF($C380=$D$3,'FLETES (#) MAYO'!AD380*AD$3,IF($C380=$D$4,'FLETES (#) MAYO'!AD380*AD$4,IF($C380=$D$5,'FLETES (#) MAYO'!AD380*AD$5,0))))</f>
        <v>0</v>
      </c>
      <c r="AE380" s="179">
        <f>IF($C380=$D$2,'FLETES (#) MAYO'!AE380*AE$2,IF($C380=$D$3,'FLETES (#) MAYO'!AE380*AE$3,IF($C380=$D$4,'FLETES (#) MAYO'!AE380*AE$4,IF($C380=$D$5,'FLETES (#) MAYO'!AE380*AE$5,0))))</f>
        <v>0</v>
      </c>
      <c r="AF380" s="179">
        <f>IF($C380=$D$2,'FLETES (#) MAYO'!AF380*AF$2,IF($C380=$D$3,'FLETES (#) MAYO'!AF380*AF$3,IF($C380=$D$4,'FLETES (#) MAYO'!AF380*AF$4,IF($C380=$D$5,'FLETES (#) MAYO'!AF380*AF$5,0))))</f>
        <v>0</v>
      </c>
      <c r="AG380" s="179">
        <f>IF($C380=$D$2,'FLETES (#) MAYO'!AG380*AG$2,IF($C380=$D$3,'FLETES (#) MAYO'!AG380*AG$3,IF($C380=$D$4,'FLETES (#) MAYO'!AG380*AG$4,IF($C380=$D$5,'FLETES (#) MAYO'!AG380*AG$5,0))))</f>
        <v>0</v>
      </c>
      <c r="AH380" s="179">
        <f>IF($C380=$D$2,'FLETES (#) MAYO'!AH380*AH$2,IF($C380=$D$3,'FLETES (#) MAYO'!AH380*AH$3,IF($C380=$D$4,'FLETES (#) MAYO'!AH380*AH$4,IF($C380=$D$5,'FLETES (#) MAYO'!AH380*AH$5,0))))</f>
        <v>0</v>
      </c>
      <c r="AI380" s="179">
        <f>IF($C380=$D$2,'FLETES (#) MAYO'!AI380*AI$2,IF($C380=$D$3,'FLETES (#) MAYO'!AI380*AI$3,IF($C380=$D$4,'FLETES (#) MAYO'!AI380*AI$4,IF($C380=$D$5,'FLETES (#) MAYO'!AI380*AI$5,0))))</f>
        <v>0</v>
      </c>
      <c r="AJ380" s="179">
        <f>IF($C380=$D$2,'FLETES (#) MAYO'!AJ380*AJ$2,IF($C380=$D$3,'FLETES (#) MAYO'!AJ380*AJ$3,IF($C380=$D$4,'FLETES (#) MAYO'!AJ380*AJ$4,IF($C380=$D$5,'FLETES (#) MAYO'!AJ380*AJ$5,0))))</f>
        <v>0</v>
      </c>
      <c r="AK380" s="179">
        <f>IF($C380=$D$2,'FLETES (#) MAYO'!AK380*AK$2,IF($C380=$D$3,'FLETES (#) MAYO'!AK380*AK$3,IF($C380=$D$4,'FLETES (#) MAYO'!AK380*AK$4,IF($C380=$D$5,'FLETES (#) MAYO'!AK380*AK$5,0))))</f>
        <v>0</v>
      </c>
      <c r="AL380" s="179">
        <f>IF($C380=$D$2,'FLETES (#) MAYO'!AL380*AL$2,IF($C380=$D$3,'FLETES (#) MAYO'!AL380*AL$3,IF($C380=$D$4,'FLETES (#) MAYO'!AL380*AL$4,IF($C380=$D$5,'FLETES (#) MAYO'!AL380*AL$5,0))))</f>
        <v>0</v>
      </c>
      <c r="AM380" s="179">
        <f>IF($C380=$D$2,'FLETES (#) MAYO'!AM380*AM$2,IF($C380=$D$3,'FLETES (#) MAYO'!AM380*AM$3,IF($C380=$D$4,'FLETES (#) MAYO'!AM380*AM$4,IF($C380=$D$5,'FLETES (#) MAYO'!AM380*AM$5,0))))</f>
        <v>0</v>
      </c>
    </row>
    <row r="381" spans="1:39">
      <c r="A381" s="141"/>
      <c r="B381" s="165"/>
      <c r="C381" s="165"/>
      <c r="D381" s="178">
        <f t="shared" si="0"/>
        <v>0</v>
      </c>
      <c r="E381" s="179">
        <f>IF($C381=$D$2,'FLETES (#) MAYO'!E381*E$2,IF($C381=$D$3,'FLETES (#) MAYO'!E381*E$3,IF($C381=$D$4,'FLETES (#) MAYO'!E381*E$4,IF($C381=$D$5,'FLETES (#) MAYO'!E381*E$5,0))))</f>
        <v>0</v>
      </c>
      <c r="F381" s="179">
        <f>IF($C381=$D$2,'FLETES (#) MAYO'!F381*F$2,IF($C381=$D$3,'FLETES (#) MAYO'!F381*F$3,IF($C381=$D$4,'FLETES (#) MAYO'!F381*F$4,IF($C381=$D$5,'FLETES (#) MAYO'!F381*F$5,0))))</f>
        <v>0</v>
      </c>
      <c r="G381" s="179">
        <f>IF($C381=$D$2,'FLETES (#) MAYO'!G381*G$2,IF($C381=$D$3,'FLETES (#) MAYO'!G381*G$3,IF($C381=$D$4,'FLETES (#) MAYO'!G381*G$4,IF($C381=$D$5,'FLETES (#) MAYO'!G381*G$5,0))))</f>
        <v>0</v>
      </c>
      <c r="H381" s="179">
        <f>IF($C381=$D$2,'FLETES (#) MAYO'!H381*H$2,IF($C381=$D$3,'FLETES (#) MAYO'!H381*H$3,IF($C381=$D$4,'FLETES (#) MAYO'!H381*H$4,IF($C381=$D$5,'FLETES (#) MAYO'!H381*H$5,0))))</f>
        <v>0</v>
      </c>
      <c r="I381" s="179">
        <f>IF($C381=$D$2,'FLETES (#) MAYO'!I381*I$2,IF($C381=$D$3,'FLETES (#) MAYO'!I381*I$3,IF($C381=$D$4,'FLETES (#) MAYO'!I381*I$4,IF($C381=$D$5,'FLETES (#) MAYO'!I381*I$5,0))))</f>
        <v>0</v>
      </c>
      <c r="J381" s="179">
        <f>IF($C381=$D$2,'FLETES (#) MAYO'!J381*J$2,IF($C381=$D$3,'FLETES (#) MAYO'!J381*J$3,IF($C381=$D$4,'FLETES (#) MAYO'!J381*J$4,IF($C381=$D$5,'FLETES (#) MAYO'!J381*J$5,0))))</f>
        <v>0</v>
      </c>
      <c r="K381" s="179">
        <f>IF($C381=$D$2,'FLETES (#) MAYO'!K381*K$2,IF($C381=$D$3,'FLETES (#) MAYO'!K381*K$3,IF($C381=$D$4,'FLETES (#) MAYO'!K381*K$4,IF($C381=$D$5,'FLETES (#) MAYO'!K381*K$5,0))))</f>
        <v>0</v>
      </c>
      <c r="L381" s="179">
        <f>IF($C381=$D$2,'FLETES (#) MAYO'!L381*L$2,IF($C381=$D$3,'FLETES (#) MAYO'!L381*L$3,IF($C381=$D$4,'FLETES (#) MAYO'!L381*L$4,IF($C381=$D$5,'FLETES (#) MAYO'!L381*L$5,0))))</f>
        <v>0</v>
      </c>
      <c r="M381" s="179">
        <f>IF($C381=$D$2,'FLETES (#) MAYO'!M381*M$2,IF($C381=$D$3,'FLETES (#) MAYO'!M381*M$3,IF($C381=$D$4,'FLETES (#) MAYO'!M381*M$4,IF($C381=$D$5,'FLETES (#) MAYO'!M381*M$5,0))))</f>
        <v>0</v>
      </c>
      <c r="N381" s="179">
        <f>IF($C381=$D$2,'FLETES (#) MAYO'!N381*N$2,IF($C381=$D$3,'FLETES (#) MAYO'!N381*N$3,IF($C381=$D$4,'FLETES (#) MAYO'!N381*N$4,IF($C381=$D$5,'FLETES (#) MAYO'!N381*N$5,0))))</f>
        <v>0</v>
      </c>
      <c r="O381" s="179">
        <f>IF($C381=$D$2,'FLETES (#) MAYO'!O381*O$2,IF($C381=$D$3,'FLETES (#) MAYO'!O381*O$3,IF($C381=$D$4,'FLETES (#) MAYO'!O381*O$4,IF($C381=$D$5,'FLETES (#) MAYO'!O381*O$5,0))))</f>
        <v>0</v>
      </c>
      <c r="P381" s="179">
        <f>IF($C381=$D$2,'FLETES (#) MAYO'!P381*P$2,IF($C381=$D$3,'FLETES (#) MAYO'!P381*P$3,IF($C381=$D$4,'FLETES (#) MAYO'!P381*P$4,IF($C381=$D$5,'FLETES (#) MAYO'!P381*P$5,0))))</f>
        <v>0</v>
      </c>
      <c r="Q381" s="179">
        <f>IF($C381=$D$2,'FLETES (#) MAYO'!Q381*Q$2,IF($C381=$D$3,'FLETES (#) MAYO'!Q381*Q$3,IF($C381=$D$4,'FLETES (#) MAYO'!Q381*Q$4,IF($C381=$D$5,'FLETES (#) MAYO'!Q381*Q$5,0))))</f>
        <v>0</v>
      </c>
      <c r="R381" s="179">
        <f>IF($C381=$D$2,'FLETES (#) MAYO'!R381*R$2,IF($C381=$D$3,'FLETES (#) MAYO'!R381*R$3,IF($C381=$D$4,'FLETES (#) MAYO'!R381*R$4,IF($C381=$D$5,'FLETES (#) MAYO'!R381*R$5,0))))</f>
        <v>0</v>
      </c>
      <c r="S381" s="179">
        <f>IF($C381=$D$2,'FLETES (#) MAYO'!S381*S$2,IF($C381=$D$3,'FLETES (#) MAYO'!S381*S$3,IF($C381=$D$4,'FLETES (#) MAYO'!S381*S$4,IF($C381=$D$5,'FLETES (#) MAYO'!S381*S$5,0))))</f>
        <v>0</v>
      </c>
      <c r="T381" s="179">
        <f>IF($C381=$D$2,'FLETES (#) MAYO'!T381*T$2,IF($C381=$D$3,'FLETES (#) MAYO'!T381*T$3,IF($C381=$D$4,'FLETES (#) MAYO'!T381*T$4,IF($C381=$D$5,'FLETES (#) MAYO'!T381*T$5,0))))</f>
        <v>0</v>
      </c>
      <c r="U381" s="179">
        <f>IF($C381=$D$2,'FLETES (#) MAYO'!U381*U$2,IF($C381=$D$3,'FLETES (#) MAYO'!U381*U$3,IF($C381=$D$4,'FLETES (#) MAYO'!U381*U$4,IF($C381=$D$5,'FLETES (#) MAYO'!U381*U$5,0))))</f>
        <v>0</v>
      </c>
      <c r="V381" s="179">
        <f>IF($C381=$D$2,'FLETES (#) MAYO'!V381*V$2,IF($C381=$D$3,'FLETES (#) MAYO'!V381*V$3,IF($C381=$D$4,'FLETES (#) MAYO'!V381*V$4,IF($C381=$D$5,'FLETES (#) MAYO'!V381*V$5,0))))</f>
        <v>0</v>
      </c>
      <c r="W381" s="179">
        <f>IF($C381=$D$2,'FLETES (#) MAYO'!W381*W$2,IF($C381=$D$3,'FLETES (#) MAYO'!W381*W$3,IF($C381=$D$4,'FLETES (#) MAYO'!W381*W$4,IF($C381=$D$5,'FLETES (#) MAYO'!W381*W$5,0))))</f>
        <v>0</v>
      </c>
      <c r="X381" s="179">
        <f>IF($C381=$D$2,'FLETES (#) MAYO'!X381*X$2,IF($C381=$D$3,'FLETES (#) MAYO'!X381*X$3,IF($C381=$D$4,'FLETES (#) MAYO'!X381*X$4,IF($C381=$D$5,'FLETES (#) MAYO'!X381*X$5,0))))</f>
        <v>0</v>
      </c>
      <c r="Y381" s="179">
        <f>IF($C381=$D$2,'FLETES (#) MAYO'!Y381*Y$2,IF($C381=$D$3,'FLETES (#) MAYO'!Y381*Y$3,IF($C381=$D$4,'FLETES (#) MAYO'!Y381*Y$4,IF($C381=$D$5,'FLETES (#) MAYO'!Y381*Y$5,0))))</f>
        <v>0</v>
      </c>
      <c r="Z381" s="179">
        <f>IF($C381=$D$2,'FLETES (#) MAYO'!Z381*Z$2,IF($C381=$D$3,'FLETES (#) MAYO'!Z381*Z$3,IF($C381=$D$4,'FLETES (#) MAYO'!Z381*Z$4,IF($C381=$D$5,'FLETES (#) MAYO'!Z381*Z$5,0))))</f>
        <v>0</v>
      </c>
      <c r="AA381" s="179">
        <f>IF($C381=$D$2,'FLETES (#) MAYO'!AA381*AA$2,IF($C381=$D$3,'FLETES (#) MAYO'!AA381*AA$3,IF($C381=$D$4,'FLETES (#) MAYO'!AA381*AA$4,IF($C381=$D$5,'FLETES (#) MAYO'!AA381*AA$5,0))))</f>
        <v>0</v>
      </c>
      <c r="AB381" s="179">
        <f>IF($C381=$D$2,'FLETES (#) MAYO'!AB381*AB$2,IF($C381=$D$3,'FLETES (#) MAYO'!AB381*AB$3,IF($C381=$D$4,'FLETES (#) MAYO'!AB381*AB$4,IF($C381=$D$5,'FLETES (#) MAYO'!AB381*AB$5,0))))</f>
        <v>0</v>
      </c>
      <c r="AC381" s="179">
        <f>IF($C381=$D$2,'FLETES (#) MAYO'!AC381*AC$2,IF($C381=$D$3,'FLETES (#) MAYO'!AC381*AC$3,IF($C381=$D$4,'FLETES (#) MAYO'!AC381*AC$4,IF($C381=$D$5,'FLETES (#) MAYO'!AC381*AC$5,0))))</f>
        <v>0</v>
      </c>
      <c r="AD381" s="179">
        <f>IF($C381=$D$2,'FLETES (#) MAYO'!AD381*AD$2,IF($C381=$D$3,'FLETES (#) MAYO'!AD381*AD$3,IF($C381=$D$4,'FLETES (#) MAYO'!AD381*AD$4,IF($C381=$D$5,'FLETES (#) MAYO'!AD381*AD$5,0))))</f>
        <v>0</v>
      </c>
      <c r="AE381" s="179">
        <f>IF($C381=$D$2,'FLETES (#) MAYO'!AE381*AE$2,IF($C381=$D$3,'FLETES (#) MAYO'!AE381*AE$3,IF($C381=$D$4,'FLETES (#) MAYO'!AE381*AE$4,IF($C381=$D$5,'FLETES (#) MAYO'!AE381*AE$5,0))))</f>
        <v>0</v>
      </c>
      <c r="AF381" s="179">
        <f>IF($C381=$D$2,'FLETES (#) MAYO'!AF381*AF$2,IF($C381=$D$3,'FLETES (#) MAYO'!AF381*AF$3,IF($C381=$D$4,'FLETES (#) MAYO'!AF381*AF$4,IF($C381=$D$5,'FLETES (#) MAYO'!AF381*AF$5,0))))</f>
        <v>0</v>
      </c>
      <c r="AG381" s="179">
        <f>IF($C381=$D$2,'FLETES (#) MAYO'!AG381*AG$2,IF($C381=$D$3,'FLETES (#) MAYO'!AG381*AG$3,IF($C381=$D$4,'FLETES (#) MAYO'!AG381*AG$4,IF($C381=$D$5,'FLETES (#) MAYO'!AG381*AG$5,0))))</f>
        <v>0</v>
      </c>
      <c r="AH381" s="179">
        <f>IF($C381=$D$2,'FLETES (#) MAYO'!AH381*AH$2,IF($C381=$D$3,'FLETES (#) MAYO'!AH381*AH$3,IF($C381=$D$4,'FLETES (#) MAYO'!AH381*AH$4,IF($C381=$D$5,'FLETES (#) MAYO'!AH381*AH$5,0))))</f>
        <v>0</v>
      </c>
      <c r="AI381" s="179">
        <f>IF($C381=$D$2,'FLETES (#) MAYO'!AI381*AI$2,IF($C381=$D$3,'FLETES (#) MAYO'!AI381*AI$3,IF($C381=$D$4,'FLETES (#) MAYO'!AI381*AI$4,IF($C381=$D$5,'FLETES (#) MAYO'!AI381*AI$5,0))))</f>
        <v>0</v>
      </c>
      <c r="AJ381" s="179">
        <f>IF($C381=$D$2,'FLETES (#) MAYO'!AJ381*AJ$2,IF($C381=$D$3,'FLETES (#) MAYO'!AJ381*AJ$3,IF($C381=$D$4,'FLETES (#) MAYO'!AJ381*AJ$4,IF($C381=$D$5,'FLETES (#) MAYO'!AJ381*AJ$5,0))))</f>
        <v>0</v>
      </c>
      <c r="AK381" s="179">
        <f>IF($C381=$D$2,'FLETES (#) MAYO'!AK381*AK$2,IF($C381=$D$3,'FLETES (#) MAYO'!AK381*AK$3,IF($C381=$D$4,'FLETES (#) MAYO'!AK381*AK$4,IF($C381=$D$5,'FLETES (#) MAYO'!AK381*AK$5,0))))</f>
        <v>0</v>
      </c>
      <c r="AL381" s="179">
        <f>IF($C381=$D$2,'FLETES (#) MAYO'!AL381*AL$2,IF($C381=$D$3,'FLETES (#) MAYO'!AL381*AL$3,IF($C381=$D$4,'FLETES (#) MAYO'!AL381*AL$4,IF($C381=$D$5,'FLETES (#) MAYO'!AL381*AL$5,0))))</f>
        <v>0</v>
      </c>
      <c r="AM381" s="179">
        <f>IF($C381=$D$2,'FLETES (#) MAYO'!AM381*AM$2,IF($C381=$D$3,'FLETES (#) MAYO'!AM381*AM$3,IF($C381=$D$4,'FLETES (#) MAYO'!AM381*AM$4,IF($C381=$D$5,'FLETES (#) MAYO'!AM381*AM$5,0))))</f>
        <v>0</v>
      </c>
    </row>
    <row r="382" spans="1:39">
      <c r="A382" s="141"/>
      <c r="B382" s="165"/>
      <c r="C382" s="165"/>
      <c r="D382" s="178">
        <f t="shared" si="0"/>
        <v>0</v>
      </c>
      <c r="E382" s="179">
        <f>IF($C382=$D$2,'FLETES (#) MAYO'!E382*E$2,IF($C382=$D$3,'FLETES (#) MAYO'!E382*E$3,IF($C382=$D$4,'FLETES (#) MAYO'!E382*E$4,IF($C382=$D$5,'FLETES (#) MAYO'!E382*E$5,0))))</f>
        <v>0</v>
      </c>
      <c r="F382" s="179">
        <f>IF($C382=$D$2,'FLETES (#) MAYO'!F382*F$2,IF($C382=$D$3,'FLETES (#) MAYO'!F382*F$3,IF($C382=$D$4,'FLETES (#) MAYO'!F382*F$4,IF($C382=$D$5,'FLETES (#) MAYO'!F382*F$5,0))))</f>
        <v>0</v>
      </c>
      <c r="G382" s="179">
        <f>IF($C382=$D$2,'FLETES (#) MAYO'!G382*G$2,IF($C382=$D$3,'FLETES (#) MAYO'!G382*G$3,IF($C382=$D$4,'FLETES (#) MAYO'!G382*G$4,IF($C382=$D$5,'FLETES (#) MAYO'!G382*G$5,0))))</f>
        <v>0</v>
      </c>
      <c r="H382" s="179">
        <f>IF($C382=$D$2,'FLETES (#) MAYO'!H382*H$2,IF($C382=$D$3,'FLETES (#) MAYO'!H382*H$3,IF($C382=$D$4,'FLETES (#) MAYO'!H382*H$4,IF($C382=$D$5,'FLETES (#) MAYO'!H382*H$5,0))))</f>
        <v>0</v>
      </c>
      <c r="I382" s="179">
        <f>IF($C382=$D$2,'FLETES (#) MAYO'!I382*I$2,IF($C382=$D$3,'FLETES (#) MAYO'!I382*I$3,IF($C382=$D$4,'FLETES (#) MAYO'!I382*I$4,IF($C382=$D$5,'FLETES (#) MAYO'!I382*I$5,0))))</f>
        <v>0</v>
      </c>
      <c r="J382" s="179">
        <f>IF($C382=$D$2,'FLETES (#) MAYO'!J382*J$2,IF($C382=$D$3,'FLETES (#) MAYO'!J382*J$3,IF($C382=$D$4,'FLETES (#) MAYO'!J382*J$4,IF($C382=$D$5,'FLETES (#) MAYO'!J382*J$5,0))))</f>
        <v>0</v>
      </c>
      <c r="K382" s="179">
        <f>IF($C382=$D$2,'FLETES (#) MAYO'!K382*K$2,IF($C382=$D$3,'FLETES (#) MAYO'!K382*K$3,IF($C382=$D$4,'FLETES (#) MAYO'!K382*K$4,IF($C382=$D$5,'FLETES (#) MAYO'!K382*K$5,0))))</f>
        <v>0</v>
      </c>
      <c r="L382" s="179">
        <f>IF($C382=$D$2,'FLETES (#) MAYO'!L382*L$2,IF($C382=$D$3,'FLETES (#) MAYO'!L382*L$3,IF($C382=$D$4,'FLETES (#) MAYO'!L382*L$4,IF($C382=$D$5,'FLETES (#) MAYO'!L382*L$5,0))))</f>
        <v>0</v>
      </c>
      <c r="M382" s="179">
        <f>IF($C382=$D$2,'FLETES (#) MAYO'!M382*M$2,IF($C382=$D$3,'FLETES (#) MAYO'!M382*M$3,IF($C382=$D$4,'FLETES (#) MAYO'!M382*M$4,IF($C382=$D$5,'FLETES (#) MAYO'!M382*M$5,0))))</f>
        <v>0</v>
      </c>
      <c r="N382" s="179">
        <f>IF($C382=$D$2,'FLETES (#) MAYO'!N382*N$2,IF($C382=$D$3,'FLETES (#) MAYO'!N382*N$3,IF($C382=$D$4,'FLETES (#) MAYO'!N382*N$4,IF($C382=$D$5,'FLETES (#) MAYO'!N382*N$5,0))))</f>
        <v>0</v>
      </c>
      <c r="O382" s="179">
        <f>IF($C382=$D$2,'FLETES (#) MAYO'!O382*O$2,IF($C382=$D$3,'FLETES (#) MAYO'!O382*O$3,IF($C382=$D$4,'FLETES (#) MAYO'!O382*O$4,IF($C382=$D$5,'FLETES (#) MAYO'!O382*O$5,0))))</f>
        <v>0</v>
      </c>
      <c r="P382" s="179">
        <f>IF($C382=$D$2,'FLETES (#) MAYO'!P382*P$2,IF($C382=$D$3,'FLETES (#) MAYO'!P382*P$3,IF($C382=$D$4,'FLETES (#) MAYO'!P382*P$4,IF($C382=$D$5,'FLETES (#) MAYO'!P382*P$5,0))))</f>
        <v>0</v>
      </c>
      <c r="Q382" s="179">
        <f>IF($C382=$D$2,'FLETES (#) MAYO'!Q382*Q$2,IF($C382=$D$3,'FLETES (#) MAYO'!Q382*Q$3,IF($C382=$D$4,'FLETES (#) MAYO'!Q382*Q$4,IF($C382=$D$5,'FLETES (#) MAYO'!Q382*Q$5,0))))</f>
        <v>0</v>
      </c>
      <c r="R382" s="179">
        <f>IF($C382=$D$2,'FLETES (#) MAYO'!R382*R$2,IF($C382=$D$3,'FLETES (#) MAYO'!R382*R$3,IF($C382=$D$4,'FLETES (#) MAYO'!R382*R$4,IF($C382=$D$5,'FLETES (#) MAYO'!R382*R$5,0))))</f>
        <v>0</v>
      </c>
      <c r="S382" s="179">
        <f>IF($C382=$D$2,'FLETES (#) MAYO'!S382*S$2,IF($C382=$D$3,'FLETES (#) MAYO'!S382*S$3,IF($C382=$D$4,'FLETES (#) MAYO'!S382*S$4,IF($C382=$D$5,'FLETES (#) MAYO'!S382*S$5,0))))</f>
        <v>0</v>
      </c>
      <c r="T382" s="179">
        <f>IF($C382=$D$2,'FLETES (#) MAYO'!T382*T$2,IF($C382=$D$3,'FLETES (#) MAYO'!T382*T$3,IF($C382=$D$4,'FLETES (#) MAYO'!T382*T$4,IF($C382=$D$5,'FLETES (#) MAYO'!T382*T$5,0))))</f>
        <v>0</v>
      </c>
      <c r="U382" s="179">
        <f>IF($C382=$D$2,'FLETES (#) MAYO'!U382*U$2,IF($C382=$D$3,'FLETES (#) MAYO'!U382*U$3,IF($C382=$D$4,'FLETES (#) MAYO'!U382*U$4,IF($C382=$D$5,'FLETES (#) MAYO'!U382*U$5,0))))</f>
        <v>0</v>
      </c>
      <c r="V382" s="179">
        <f>IF($C382=$D$2,'FLETES (#) MAYO'!V382*V$2,IF($C382=$D$3,'FLETES (#) MAYO'!V382*V$3,IF($C382=$D$4,'FLETES (#) MAYO'!V382*V$4,IF($C382=$D$5,'FLETES (#) MAYO'!V382*V$5,0))))</f>
        <v>0</v>
      </c>
      <c r="W382" s="179">
        <f>IF($C382=$D$2,'FLETES (#) MAYO'!W382*W$2,IF($C382=$D$3,'FLETES (#) MAYO'!W382*W$3,IF($C382=$D$4,'FLETES (#) MAYO'!W382*W$4,IF($C382=$D$5,'FLETES (#) MAYO'!W382*W$5,0))))</f>
        <v>0</v>
      </c>
      <c r="X382" s="179">
        <f>IF($C382=$D$2,'FLETES (#) MAYO'!X382*X$2,IF($C382=$D$3,'FLETES (#) MAYO'!X382*X$3,IF($C382=$D$4,'FLETES (#) MAYO'!X382*X$4,IF($C382=$D$5,'FLETES (#) MAYO'!X382*X$5,0))))</f>
        <v>0</v>
      </c>
      <c r="Y382" s="179">
        <f>IF($C382=$D$2,'FLETES (#) MAYO'!Y382*Y$2,IF($C382=$D$3,'FLETES (#) MAYO'!Y382*Y$3,IF($C382=$D$4,'FLETES (#) MAYO'!Y382*Y$4,IF($C382=$D$5,'FLETES (#) MAYO'!Y382*Y$5,0))))</f>
        <v>0</v>
      </c>
      <c r="Z382" s="179">
        <f>IF($C382=$D$2,'FLETES (#) MAYO'!Z382*Z$2,IF($C382=$D$3,'FLETES (#) MAYO'!Z382*Z$3,IF($C382=$D$4,'FLETES (#) MAYO'!Z382*Z$4,IF($C382=$D$5,'FLETES (#) MAYO'!Z382*Z$5,0))))</f>
        <v>0</v>
      </c>
      <c r="AA382" s="179">
        <f>IF($C382=$D$2,'FLETES (#) MAYO'!AA382*AA$2,IF($C382=$D$3,'FLETES (#) MAYO'!AA382*AA$3,IF($C382=$D$4,'FLETES (#) MAYO'!AA382*AA$4,IF($C382=$D$5,'FLETES (#) MAYO'!AA382*AA$5,0))))</f>
        <v>0</v>
      </c>
      <c r="AB382" s="179">
        <f>IF($C382=$D$2,'FLETES (#) MAYO'!AB382*AB$2,IF($C382=$D$3,'FLETES (#) MAYO'!AB382*AB$3,IF($C382=$D$4,'FLETES (#) MAYO'!AB382*AB$4,IF($C382=$D$5,'FLETES (#) MAYO'!AB382*AB$5,0))))</f>
        <v>0</v>
      </c>
      <c r="AC382" s="179">
        <f>IF($C382=$D$2,'FLETES (#) MAYO'!AC382*AC$2,IF($C382=$D$3,'FLETES (#) MAYO'!AC382*AC$3,IF($C382=$D$4,'FLETES (#) MAYO'!AC382*AC$4,IF($C382=$D$5,'FLETES (#) MAYO'!AC382*AC$5,0))))</f>
        <v>0</v>
      </c>
      <c r="AD382" s="179">
        <f>IF($C382=$D$2,'FLETES (#) MAYO'!AD382*AD$2,IF($C382=$D$3,'FLETES (#) MAYO'!AD382*AD$3,IF($C382=$D$4,'FLETES (#) MAYO'!AD382*AD$4,IF($C382=$D$5,'FLETES (#) MAYO'!AD382*AD$5,0))))</f>
        <v>0</v>
      </c>
      <c r="AE382" s="179">
        <f>IF($C382=$D$2,'FLETES (#) MAYO'!AE382*AE$2,IF($C382=$D$3,'FLETES (#) MAYO'!AE382*AE$3,IF($C382=$D$4,'FLETES (#) MAYO'!AE382*AE$4,IF($C382=$D$5,'FLETES (#) MAYO'!AE382*AE$5,0))))</f>
        <v>0</v>
      </c>
      <c r="AF382" s="179">
        <f>IF($C382=$D$2,'FLETES (#) MAYO'!AF382*AF$2,IF($C382=$D$3,'FLETES (#) MAYO'!AF382*AF$3,IF($C382=$D$4,'FLETES (#) MAYO'!AF382*AF$4,IF($C382=$D$5,'FLETES (#) MAYO'!AF382*AF$5,0))))</f>
        <v>0</v>
      </c>
      <c r="AG382" s="179">
        <f>IF($C382=$D$2,'FLETES (#) MAYO'!AG382*AG$2,IF($C382=$D$3,'FLETES (#) MAYO'!AG382*AG$3,IF($C382=$D$4,'FLETES (#) MAYO'!AG382*AG$4,IF($C382=$D$5,'FLETES (#) MAYO'!AG382*AG$5,0))))</f>
        <v>0</v>
      </c>
      <c r="AH382" s="179">
        <f>IF($C382=$D$2,'FLETES (#) MAYO'!AH382*AH$2,IF($C382=$D$3,'FLETES (#) MAYO'!AH382*AH$3,IF($C382=$D$4,'FLETES (#) MAYO'!AH382*AH$4,IF($C382=$D$5,'FLETES (#) MAYO'!AH382*AH$5,0))))</f>
        <v>0</v>
      </c>
      <c r="AI382" s="179">
        <f>IF($C382=$D$2,'FLETES (#) MAYO'!AI382*AI$2,IF($C382=$D$3,'FLETES (#) MAYO'!AI382*AI$3,IF($C382=$D$4,'FLETES (#) MAYO'!AI382*AI$4,IF($C382=$D$5,'FLETES (#) MAYO'!AI382*AI$5,0))))</f>
        <v>0</v>
      </c>
      <c r="AJ382" s="179">
        <f>IF($C382=$D$2,'FLETES (#) MAYO'!AJ382*AJ$2,IF($C382=$D$3,'FLETES (#) MAYO'!AJ382*AJ$3,IF($C382=$D$4,'FLETES (#) MAYO'!AJ382*AJ$4,IF($C382=$D$5,'FLETES (#) MAYO'!AJ382*AJ$5,0))))</f>
        <v>0</v>
      </c>
      <c r="AK382" s="179">
        <f>IF($C382=$D$2,'FLETES (#) MAYO'!AK382*AK$2,IF($C382=$D$3,'FLETES (#) MAYO'!AK382*AK$3,IF($C382=$D$4,'FLETES (#) MAYO'!AK382*AK$4,IF($C382=$D$5,'FLETES (#) MAYO'!AK382*AK$5,0))))</f>
        <v>0</v>
      </c>
      <c r="AL382" s="179">
        <f>IF($C382=$D$2,'FLETES (#) MAYO'!AL382*AL$2,IF($C382=$D$3,'FLETES (#) MAYO'!AL382*AL$3,IF($C382=$D$4,'FLETES (#) MAYO'!AL382*AL$4,IF($C382=$D$5,'FLETES (#) MAYO'!AL382*AL$5,0))))</f>
        <v>0</v>
      </c>
      <c r="AM382" s="179">
        <f>IF($C382=$D$2,'FLETES (#) MAYO'!AM382*AM$2,IF($C382=$D$3,'FLETES (#) MAYO'!AM382*AM$3,IF($C382=$D$4,'FLETES (#) MAYO'!AM382*AM$4,IF($C382=$D$5,'FLETES (#) MAYO'!AM382*AM$5,0))))</f>
        <v>0</v>
      </c>
    </row>
    <row r="383" spans="1:39">
      <c r="A383" s="141"/>
      <c r="B383" s="165"/>
      <c r="C383" s="165"/>
      <c r="D383" s="178">
        <f t="shared" si="0"/>
        <v>0</v>
      </c>
      <c r="E383" s="179">
        <f>IF($C383=$D$2,'FLETES (#) MAYO'!E383*E$2,IF($C383=$D$3,'FLETES (#) MAYO'!E383*E$3,IF($C383=$D$4,'FLETES (#) MAYO'!E383*E$4,IF($C383=$D$5,'FLETES (#) MAYO'!E383*E$5,0))))</f>
        <v>0</v>
      </c>
      <c r="F383" s="179">
        <f>IF($C383=$D$2,'FLETES (#) MAYO'!F383*F$2,IF($C383=$D$3,'FLETES (#) MAYO'!F383*F$3,IF($C383=$D$4,'FLETES (#) MAYO'!F383*F$4,IF($C383=$D$5,'FLETES (#) MAYO'!F383*F$5,0))))</f>
        <v>0</v>
      </c>
      <c r="G383" s="179">
        <f>IF($C383=$D$2,'FLETES (#) MAYO'!G383*G$2,IF($C383=$D$3,'FLETES (#) MAYO'!G383*G$3,IF($C383=$D$4,'FLETES (#) MAYO'!G383*G$4,IF($C383=$D$5,'FLETES (#) MAYO'!G383*G$5,0))))</f>
        <v>0</v>
      </c>
      <c r="H383" s="179">
        <f>IF($C383=$D$2,'FLETES (#) MAYO'!H383*H$2,IF($C383=$D$3,'FLETES (#) MAYO'!H383*H$3,IF($C383=$D$4,'FLETES (#) MAYO'!H383*H$4,IF($C383=$D$5,'FLETES (#) MAYO'!H383*H$5,0))))</f>
        <v>0</v>
      </c>
      <c r="I383" s="179">
        <f>IF($C383=$D$2,'FLETES (#) MAYO'!I383*I$2,IF($C383=$D$3,'FLETES (#) MAYO'!I383*I$3,IF($C383=$D$4,'FLETES (#) MAYO'!I383*I$4,IF($C383=$D$5,'FLETES (#) MAYO'!I383*I$5,0))))</f>
        <v>0</v>
      </c>
      <c r="J383" s="179">
        <f>IF($C383=$D$2,'FLETES (#) MAYO'!J383*J$2,IF($C383=$D$3,'FLETES (#) MAYO'!J383*J$3,IF($C383=$D$4,'FLETES (#) MAYO'!J383*J$4,IF($C383=$D$5,'FLETES (#) MAYO'!J383*J$5,0))))</f>
        <v>0</v>
      </c>
      <c r="K383" s="179">
        <f>IF($C383=$D$2,'FLETES (#) MAYO'!K383*K$2,IF($C383=$D$3,'FLETES (#) MAYO'!K383*K$3,IF($C383=$D$4,'FLETES (#) MAYO'!K383*K$4,IF($C383=$D$5,'FLETES (#) MAYO'!K383*K$5,0))))</f>
        <v>0</v>
      </c>
      <c r="L383" s="179">
        <f>IF($C383=$D$2,'FLETES (#) MAYO'!L383*L$2,IF($C383=$D$3,'FLETES (#) MAYO'!L383*L$3,IF($C383=$D$4,'FLETES (#) MAYO'!L383*L$4,IF($C383=$D$5,'FLETES (#) MAYO'!L383*L$5,0))))</f>
        <v>0</v>
      </c>
      <c r="M383" s="179">
        <f>IF($C383=$D$2,'FLETES (#) MAYO'!M383*M$2,IF($C383=$D$3,'FLETES (#) MAYO'!M383*M$3,IF($C383=$D$4,'FLETES (#) MAYO'!M383*M$4,IF($C383=$D$5,'FLETES (#) MAYO'!M383*M$5,0))))</f>
        <v>0</v>
      </c>
      <c r="N383" s="179">
        <f>IF($C383=$D$2,'FLETES (#) MAYO'!N383*N$2,IF($C383=$D$3,'FLETES (#) MAYO'!N383*N$3,IF($C383=$D$4,'FLETES (#) MAYO'!N383*N$4,IF($C383=$D$5,'FLETES (#) MAYO'!N383*N$5,0))))</f>
        <v>0</v>
      </c>
      <c r="O383" s="179">
        <f>IF($C383=$D$2,'FLETES (#) MAYO'!O383*O$2,IF($C383=$D$3,'FLETES (#) MAYO'!O383*O$3,IF($C383=$D$4,'FLETES (#) MAYO'!O383*O$4,IF($C383=$D$5,'FLETES (#) MAYO'!O383*O$5,0))))</f>
        <v>0</v>
      </c>
      <c r="P383" s="179">
        <f>IF($C383=$D$2,'FLETES (#) MAYO'!P383*P$2,IF($C383=$D$3,'FLETES (#) MAYO'!P383*P$3,IF($C383=$D$4,'FLETES (#) MAYO'!P383*P$4,IF($C383=$D$5,'FLETES (#) MAYO'!P383*P$5,0))))</f>
        <v>0</v>
      </c>
      <c r="Q383" s="179">
        <f>IF($C383=$D$2,'FLETES (#) MAYO'!Q383*Q$2,IF($C383=$D$3,'FLETES (#) MAYO'!Q383*Q$3,IF($C383=$D$4,'FLETES (#) MAYO'!Q383*Q$4,IF($C383=$D$5,'FLETES (#) MAYO'!Q383*Q$5,0))))</f>
        <v>0</v>
      </c>
      <c r="R383" s="179">
        <f>IF($C383=$D$2,'FLETES (#) MAYO'!R383*R$2,IF($C383=$D$3,'FLETES (#) MAYO'!R383*R$3,IF($C383=$D$4,'FLETES (#) MAYO'!R383*R$4,IF($C383=$D$5,'FLETES (#) MAYO'!R383*R$5,0))))</f>
        <v>0</v>
      </c>
      <c r="S383" s="179">
        <f>IF($C383=$D$2,'FLETES (#) MAYO'!S383*S$2,IF($C383=$D$3,'FLETES (#) MAYO'!S383*S$3,IF($C383=$D$4,'FLETES (#) MAYO'!S383*S$4,IF($C383=$D$5,'FLETES (#) MAYO'!S383*S$5,0))))</f>
        <v>0</v>
      </c>
      <c r="T383" s="179">
        <f>IF($C383=$D$2,'FLETES (#) MAYO'!T383*T$2,IF($C383=$D$3,'FLETES (#) MAYO'!T383*T$3,IF($C383=$D$4,'FLETES (#) MAYO'!T383*T$4,IF($C383=$D$5,'FLETES (#) MAYO'!T383*T$5,0))))</f>
        <v>0</v>
      </c>
      <c r="U383" s="179">
        <f>IF($C383=$D$2,'FLETES (#) MAYO'!U383*U$2,IF($C383=$D$3,'FLETES (#) MAYO'!U383*U$3,IF($C383=$D$4,'FLETES (#) MAYO'!U383*U$4,IF($C383=$D$5,'FLETES (#) MAYO'!U383*U$5,0))))</f>
        <v>0</v>
      </c>
      <c r="V383" s="179">
        <f>IF($C383=$D$2,'FLETES (#) MAYO'!V383*V$2,IF($C383=$D$3,'FLETES (#) MAYO'!V383*V$3,IF($C383=$D$4,'FLETES (#) MAYO'!V383*V$4,IF($C383=$D$5,'FLETES (#) MAYO'!V383*V$5,0))))</f>
        <v>0</v>
      </c>
      <c r="W383" s="179">
        <f>IF($C383=$D$2,'FLETES (#) MAYO'!W383*W$2,IF($C383=$D$3,'FLETES (#) MAYO'!W383*W$3,IF($C383=$D$4,'FLETES (#) MAYO'!W383*W$4,IF($C383=$D$5,'FLETES (#) MAYO'!W383*W$5,0))))</f>
        <v>0</v>
      </c>
      <c r="X383" s="179">
        <f>IF($C383=$D$2,'FLETES (#) MAYO'!X383*X$2,IF($C383=$D$3,'FLETES (#) MAYO'!X383*X$3,IF($C383=$D$4,'FLETES (#) MAYO'!X383*X$4,IF($C383=$D$5,'FLETES (#) MAYO'!X383*X$5,0))))</f>
        <v>0</v>
      </c>
      <c r="Y383" s="179">
        <f>IF($C383=$D$2,'FLETES (#) MAYO'!Y383*Y$2,IF($C383=$D$3,'FLETES (#) MAYO'!Y383*Y$3,IF($C383=$D$4,'FLETES (#) MAYO'!Y383*Y$4,IF($C383=$D$5,'FLETES (#) MAYO'!Y383*Y$5,0))))</f>
        <v>0</v>
      </c>
      <c r="Z383" s="179">
        <f>IF($C383=$D$2,'FLETES (#) MAYO'!Z383*Z$2,IF($C383=$D$3,'FLETES (#) MAYO'!Z383*Z$3,IF($C383=$D$4,'FLETES (#) MAYO'!Z383*Z$4,IF($C383=$D$5,'FLETES (#) MAYO'!Z383*Z$5,0))))</f>
        <v>0</v>
      </c>
      <c r="AA383" s="179">
        <f>IF($C383=$D$2,'FLETES (#) MAYO'!AA383*AA$2,IF($C383=$D$3,'FLETES (#) MAYO'!AA383*AA$3,IF($C383=$D$4,'FLETES (#) MAYO'!AA383*AA$4,IF($C383=$D$5,'FLETES (#) MAYO'!AA383*AA$5,0))))</f>
        <v>0</v>
      </c>
      <c r="AB383" s="179">
        <f>IF($C383=$D$2,'FLETES (#) MAYO'!AB383*AB$2,IF($C383=$D$3,'FLETES (#) MAYO'!AB383*AB$3,IF($C383=$D$4,'FLETES (#) MAYO'!AB383*AB$4,IF($C383=$D$5,'FLETES (#) MAYO'!AB383*AB$5,0))))</f>
        <v>0</v>
      </c>
      <c r="AC383" s="179">
        <f>IF($C383=$D$2,'FLETES (#) MAYO'!AC383*AC$2,IF($C383=$D$3,'FLETES (#) MAYO'!AC383*AC$3,IF($C383=$D$4,'FLETES (#) MAYO'!AC383*AC$4,IF($C383=$D$5,'FLETES (#) MAYO'!AC383*AC$5,0))))</f>
        <v>0</v>
      </c>
      <c r="AD383" s="179">
        <f>IF($C383=$D$2,'FLETES (#) MAYO'!AD383*AD$2,IF($C383=$D$3,'FLETES (#) MAYO'!AD383*AD$3,IF($C383=$D$4,'FLETES (#) MAYO'!AD383*AD$4,IF($C383=$D$5,'FLETES (#) MAYO'!AD383*AD$5,0))))</f>
        <v>0</v>
      </c>
      <c r="AE383" s="179">
        <f>IF($C383=$D$2,'FLETES (#) MAYO'!AE383*AE$2,IF($C383=$D$3,'FLETES (#) MAYO'!AE383*AE$3,IF($C383=$D$4,'FLETES (#) MAYO'!AE383*AE$4,IF($C383=$D$5,'FLETES (#) MAYO'!AE383*AE$5,0))))</f>
        <v>0</v>
      </c>
      <c r="AF383" s="179">
        <f>IF($C383=$D$2,'FLETES (#) MAYO'!AF383*AF$2,IF($C383=$D$3,'FLETES (#) MAYO'!AF383*AF$3,IF($C383=$D$4,'FLETES (#) MAYO'!AF383*AF$4,IF($C383=$D$5,'FLETES (#) MAYO'!AF383*AF$5,0))))</f>
        <v>0</v>
      </c>
      <c r="AG383" s="179">
        <f>IF($C383=$D$2,'FLETES (#) MAYO'!AG383*AG$2,IF($C383=$D$3,'FLETES (#) MAYO'!AG383*AG$3,IF($C383=$D$4,'FLETES (#) MAYO'!AG383*AG$4,IF($C383=$D$5,'FLETES (#) MAYO'!AG383*AG$5,0))))</f>
        <v>0</v>
      </c>
      <c r="AH383" s="179">
        <f>IF($C383=$D$2,'FLETES (#) MAYO'!AH383*AH$2,IF($C383=$D$3,'FLETES (#) MAYO'!AH383*AH$3,IF($C383=$D$4,'FLETES (#) MAYO'!AH383*AH$4,IF($C383=$D$5,'FLETES (#) MAYO'!AH383*AH$5,0))))</f>
        <v>0</v>
      </c>
      <c r="AI383" s="179">
        <f>IF($C383=$D$2,'FLETES (#) MAYO'!AI383*AI$2,IF($C383=$D$3,'FLETES (#) MAYO'!AI383*AI$3,IF($C383=$D$4,'FLETES (#) MAYO'!AI383*AI$4,IF($C383=$D$5,'FLETES (#) MAYO'!AI383*AI$5,0))))</f>
        <v>0</v>
      </c>
      <c r="AJ383" s="179">
        <f>IF($C383=$D$2,'FLETES (#) MAYO'!AJ383*AJ$2,IF($C383=$D$3,'FLETES (#) MAYO'!AJ383*AJ$3,IF($C383=$D$4,'FLETES (#) MAYO'!AJ383*AJ$4,IF($C383=$D$5,'FLETES (#) MAYO'!AJ383*AJ$5,0))))</f>
        <v>0</v>
      </c>
      <c r="AK383" s="179">
        <f>IF($C383=$D$2,'FLETES (#) MAYO'!AK383*AK$2,IF($C383=$D$3,'FLETES (#) MAYO'!AK383*AK$3,IF($C383=$D$4,'FLETES (#) MAYO'!AK383*AK$4,IF($C383=$D$5,'FLETES (#) MAYO'!AK383*AK$5,0))))</f>
        <v>0</v>
      </c>
      <c r="AL383" s="179">
        <f>IF($C383=$D$2,'FLETES (#) MAYO'!AL383*AL$2,IF($C383=$D$3,'FLETES (#) MAYO'!AL383*AL$3,IF($C383=$D$4,'FLETES (#) MAYO'!AL383*AL$4,IF($C383=$D$5,'FLETES (#) MAYO'!AL383*AL$5,0))))</f>
        <v>0</v>
      </c>
      <c r="AM383" s="179">
        <f>IF($C383=$D$2,'FLETES (#) MAYO'!AM383*AM$2,IF($C383=$D$3,'FLETES (#) MAYO'!AM383*AM$3,IF($C383=$D$4,'FLETES (#) MAYO'!AM383*AM$4,IF($C383=$D$5,'FLETES (#) MAYO'!AM383*AM$5,0))))</f>
        <v>0</v>
      </c>
    </row>
    <row r="384" spans="1:39">
      <c r="A384" s="141"/>
      <c r="B384" s="165"/>
      <c r="C384" s="165"/>
      <c r="D384" s="178">
        <f t="shared" si="0"/>
        <v>0</v>
      </c>
      <c r="E384" s="179">
        <f>IF($C384=$D$2,'FLETES (#) MAYO'!E384*E$2,IF($C384=$D$3,'FLETES (#) MAYO'!E384*E$3,IF($C384=$D$4,'FLETES (#) MAYO'!E384*E$4,IF($C384=$D$5,'FLETES (#) MAYO'!E384*E$5,0))))</f>
        <v>0</v>
      </c>
      <c r="F384" s="179">
        <f>IF($C384=$D$2,'FLETES (#) MAYO'!F384*F$2,IF($C384=$D$3,'FLETES (#) MAYO'!F384*F$3,IF($C384=$D$4,'FLETES (#) MAYO'!F384*F$4,IF($C384=$D$5,'FLETES (#) MAYO'!F384*F$5,0))))</f>
        <v>0</v>
      </c>
      <c r="G384" s="179">
        <f>IF($C384=$D$2,'FLETES (#) MAYO'!G384*G$2,IF($C384=$D$3,'FLETES (#) MAYO'!G384*G$3,IF($C384=$D$4,'FLETES (#) MAYO'!G384*G$4,IF($C384=$D$5,'FLETES (#) MAYO'!G384*G$5,0))))</f>
        <v>0</v>
      </c>
      <c r="H384" s="179">
        <f>IF($C384=$D$2,'FLETES (#) MAYO'!H384*H$2,IF($C384=$D$3,'FLETES (#) MAYO'!H384*H$3,IF($C384=$D$4,'FLETES (#) MAYO'!H384*H$4,IF($C384=$D$5,'FLETES (#) MAYO'!H384*H$5,0))))</f>
        <v>0</v>
      </c>
      <c r="I384" s="179">
        <f>IF($C384=$D$2,'FLETES (#) MAYO'!I384*I$2,IF($C384=$D$3,'FLETES (#) MAYO'!I384*I$3,IF($C384=$D$4,'FLETES (#) MAYO'!I384*I$4,IF($C384=$D$5,'FLETES (#) MAYO'!I384*I$5,0))))</f>
        <v>0</v>
      </c>
      <c r="J384" s="179">
        <f>IF($C384=$D$2,'FLETES (#) MAYO'!J384*J$2,IF($C384=$D$3,'FLETES (#) MAYO'!J384*J$3,IF($C384=$D$4,'FLETES (#) MAYO'!J384*J$4,IF($C384=$D$5,'FLETES (#) MAYO'!J384*J$5,0))))</f>
        <v>0</v>
      </c>
      <c r="K384" s="179">
        <f>IF($C384=$D$2,'FLETES (#) MAYO'!K384*K$2,IF($C384=$D$3,'FLETES (#) MAYO'!K384*K$3,IF($C384=$D$4,'FLETES (#) MAYO'!K384*K$4,IF($C384=$D$5,'FLETES (#) MAYO'!K384*K$5,0))))</f>
        <v>0</v>
      </c>
      <c r="L384" s="179">
        <f>IF($C384=$D$2,'FLETES (#) MAYO'!L384*L$2,IF($C384=$D$3,'FLETES (#) MAYO'!L384*L$3,IF($C384=$D$4,'FLETES (#) MAYO'!L384*L$4,IF($C384=$D$5,'FLETES (#) MAYO'!L384*L$5,0))))</f>
        <v>0</v>
      </c>
      <c r="M384" s="179">
        <f>IF($C384=$D$2,'FLETES (#) MAYO'!M384*M$2,IF($C384=$D$3,'FLETES (#) MAYO'!M384*M$3,IF($C384=$D$4,'FLETES (#) MAYO'!M384*M$4,IF($C384=$D$5,'FLETES (#) MAYO'!M384*M$5,0))))</f>
        <v>0</v>
      </c>
      <c r="N384" s="179">
        <f>IF($C384=$D$2,'FLETES (#) MAYO'!N384*N$2,IF($C384=$D$3,'FLETES (#) MAYO'!N384*N$3,IF($C384=$D$4,'FLETES (#) MAYO'!N384*N$4,IF($C384=$D$5,'FLETES (#) MAYO'!N384*N$5,0))))</f>
        <v>0</v>
      </c>
      <c r="O384" s="179">
        <f>IF($C384=$D$2,'FLETES (#) MAYO'!O384*O$2,IF($C384=$D$3,'FLETES (#) MAYO'!O384*O$3,IF($C384=$D$4,'FLETES (#) MAYO'!O384*O$4,IF($C384=$D$5,'FLETES (#) MAYO'!O384*O$5,0))))</f>
        <v>0</v>
      </c>
      <c r="P384" s="179">
        <f>IF($C384=$D$2,'FLETES (#) MAYO'!P384*P$2,IF($C384=$D$3,'FLETES (#) MAYO'!P384*P$3,IF($C384=$D$4,'FLETES (#) MAYO'!P384*P$4,IF($C384=$D$5,'FLETES (#) MAYO'!P384*P$5,0))))</f>
        <v>0</v>
      </c>
      <c r="Q384" s="179">
        <f>IF($C384=$D$2,'FLETES (#) MAYO'!Q384*Q$2,IF($C384=$D$3,'FLETES (#) MAYO'!Q384*Q$3,IF($C384=$D$4,'FLETES (#) MAYO'!Q384*Q$4,IF($C384=$D$5,'FLETES (#) MAYO'!Q384*Q$5,0))))</f>
        <v>0</v>
      </c>
      <c r="R384" s="179">
        <f>IF($C384=$D$2,'FLETES (#) MAYO'!R384*R$2,IF($C384=$D$3,'FLETES (#) MAYO'!R384*R$3,IF($C384=$D$4,'FLETES (#) MAYO'!R384*R$4,IF($C384=$D$5,'FLETES (#) MAYO'!R384*R$5,0))))</f>
        <v>0</v>
      </c>
      <c r="S384" s="179">
        <f>IF($C384=$D$2,'FLETES (#) MAYO'!S384*S$2,IF($C384=$D$3,'FLETES (#) MAYO'!S384*S$3,IF($C384=$D$4,'FLETES (#) MAYO'!S384*S$4,IF($C384=$D$5,'FLETES (#) MAYO'!S384*S$5,0))))</f>
        <v>0</v>
      </c>
      <c r="T384" s="179">
        <f>IF($C384=$D$2,'FLETES (#) MAYO'!T384*T$2,IF($C384=$D$3,'FLETES (#) MAYO'!T384*T$3,IF($C384=$D$4,'FLETES (#) MAYO'!T384*T$4,IF($C384=$D$5,'FLETES (#) MAYO'!T384*T$5,0))))</f>
        <v>0</v>
      </c>
      <c r="U384" s="179">
        <f>IF($C384=$D$2,'FLETES (#) MAYO'!U384*U$2,IF($C384=$D$3,'FLETES (#) MAYO'!U384*U$3,IF($C384=$D$4,'FLETES (#) MAYO'!U384*U$4,IF($C384=$D$5,'FLETES (#) MAYO'!U384*U$5,0))))</f>
        <v>0</v>
      </c>
      <c r="V384" s="179">
        <f>IF($C384=$D$2,'FLETES (#) MAYO'!V384*V$2,IF($C384=$D$3,'FLETES (#) MAYO'!V384*V$3,IF($C384=$D$4,'FLETES (#) MAYO'!V384*V$4,IF($C384=$D$5,'FLETES (#) MAYO'!V384*V$5,0))))</f>
        <v>0</v>
      </c>
      <c r="W384" s="179">
        <f>IF($C384=$D$2,'FLETES (#) MAYO'!W384*W$2,IF($C384=$D$3,'FLETES (#) MAYO'!W384*W$3,IF($C384=$D$4,'FLETES (#) MAYO'!W384*W$4,IF($C384=$D$5,'FLETES (#) MAYO'!W384*W$5,0))))</f>
        <v>0</v>
      </c>
      <c r="X384" s="179">
        <f>IF($C384=$D$2,'FLETES (#) MAYO'!X384*X$2,IF($C384=$D$3,'FLETES (#) MAYO'!X384*X$3,IF($C384=$D$4,'FLETES (#) MAYO'!X384*X$4,IF($C384=$D$5,'FLETES (#) MAYO'!X384*X$5,0))))</f>
        <v>0</v>
      </c>
      <c r="Y384" s="179">
        <f>IF($C384=$D$2,'FLETES (#) MAYO'!Y384*Y$2,IF($C384=$D$3,'FLETES (#) MAYO'!Y384*Y$3,IF($C384=$D$4,'FLETES (#) MAYO'!Y384*Y$4,IF($C384=$D$5,'FLETES (#) MAYO'!Y384*Y$5,0))))</f>
        <v>0</v>
      </c>
      <c r="Z384" s="179">
        <f>IF($C384=$D$2,'FLETES (#) MAYO'!Z384*Z$2,IF($C384=$D$3,'FLETES (#) MAYO'!Z384*Z$3,IF($C384=$D$4,'FLETES (#) MAYO'!Z384*Z$4,IF($C384=$D$5,'FLETES (#) MAYO'!Z384*Z$5,0))))</f>
        <v>0</v>
      </c>
      <c r="AA384" s="179">
        <f>IF($C384=$D$2,'FLETES (#) MAYO'!AA384*AA$2,IF($C384=$D$3,'FLETES (#) MAYO'!AA384*AA$3,IF($C384=$D$4,'FLETES (#) MAYO'!AA384*AA$4,IF($C384=$D$5,'FLETES (#) MAYO'!AA384*AA$5,0))))</f>
        <v>0</v>
      </c>
      <c r="AB384" s="179">
        <f>IF($C384=$D$2,'FLETES (#) MAYO'!AB384*AB$2,IF($C384=$D$3,'FLETES (#) MAYO'!AB384*AB$3,IF($C384=$D$4,'FLETES (#) MAYO'!AB384*AB$4,IF($C384=$D$5,'FLETES (#) MAYO'!AB384*AB$5,0))))</f>
        <v>0</v>
      </c>
      <c r="AC384" s="179">
        <f>IF($C384=$D$2,'FLETES (#) MAYO'!AC384*AC$2,IF($C384=$D$3,'FLETES (#) MAYO'!AC384*AC$3,IF($C384=$D$4,'FLETES (#) MAYO'!AC384*AC$4,IF($C384=$D$5,'FLETES (#) MAYO'!AC384*AC$5,0))))</f>
        <v>0</v>
      </c>
      <c r="AD384" s="179">
        <f>IF($C384=$D$2,'FLETES (#) MAYO'!AD384*AD$2,IF($C384=$D$3,'FLETES (#) MAYO'!AD384*AD$3,IF($C384=$D$4,'FLETES (#) MAYO'!AD384*AD$4,IF($C384=$D$5,'FLETES (#) MAYO'!AD384*AD$5,0))))</f>
        <v>0</v>
      </c>
      <c r="AE384" s="179">
        <f>IF($C384=$D$2,'FLETES (#) MAYO'!AE384*AE$2,IF($C384=$D$3,'FLETES (#) MAYO'!AE384*AE$3,IF($C384=$D$4,'FLETES (#) MAYO'!AE384*AE$4,IF($C384=$D$5,'FLETES (#) MAYO'!AE384*AE$5,0))))</f>
        <v>0</v>
      </c>
      <c r="AF384" s="179">
        <f>IF($C384=$D$2,'FLETES (#) MAYO'!AF384*AF$2,IF($C384=$D$3,'FLETES (#) MAYO'!AF384*AF$3,IF($C384=$D$4,'FLETES (#) MAYO'!AF384*AF$4,IF($C384=$D$5,'FLETES (#) MAYO'!AF384*AF$5,0))))</f>
        <v>0</v>
      </c>
      <c r="AG384" s="179">
        <f>IF($C384=$D$2,'FLETES (#) MAYO'!AG384*AG$2,IF($C384=$D$3,'FLETES (#) MAYO'!AG384*AG$3,IF($C384=$D$4,'FLETES (#) MAYO'!AG384*AG$4,IF($C384=$D$5,'FLETES (#) MAYO'!AG384*AG$5,0))))</f>
        <v>0</v>
      </c>
      <c r="AH384" s="179">
        <f>IF($C384=$D$2,'FLETES (#) MAYO'!AH384*AH$2,IF($C384=$D$3,'FLETES (#) MAYO'!AH384*AH$3,IF($C384=$D$4,'FLETES (#) MAYO'!AH384*AH$4,IF($C384=$D$5,'FLETES (#) MAYO'!AH384*AH$5,0))))</f>
        <v>0</v>
      </c>
      <c r="AI384" s="179">
        <f>IF($C384=$D$2,'FLETES (#) MAYO'!AI384*AI$2,IF($C384=$D$3,'FLETES (#) MAYO'!AI384*AI$3,IF($C384=$D$4,'FLETES (#) MAYO'!AI384*AI$4,IF($C384=$D$5,'FLETES (#) MAYO'!AI384*AI$5,0))))</f>
        <v>0</v>
      </c>
      <c r="AJ384" s="179">
        <f>IF($C384=$D$2,'FLETES (#) MAYO'!AJ384*AJ$2,IF($C384=$D$3,'FLETES (#) MAYO'!AJ384*AJ$3,IF($C384=$D$4,'FLETES (#) MAYO'!AJ384*AJ$4,IF($C384=$D$5,'FLETES (#) MAYO'!AJ384*AJ$5,0))))</f>
        <v>0</v>
      </c>
      <c r="AK384" s="179">
        <f>IF($C384=$D$2,'FLETES (#) MAYO'!AK384*AK$2,IF($C384=$D$3,'FLETES (#) MAYO'!AK384*AK$3,IF($C384=$D$4,'FLETES (#) MAYO'!AK384*AK$4,IF($C384=$D$5,'FLETES (#) MAYO'!AK384*AK$5,0))))</f>
        <v>0</v>
      </c>
      <c r="AL384" s="179">
        <f>IF($C384=$D$2,'FLETES (#) MAYO'!AL384*AL$2,IF($C384=$D$3,'FLETES (#) MAYO'!AL384*AL$3,IF($C384=$D$4,'FLETES (#) MAYO'!AL384*AL$4,IF($C384=$D$5,'FLETES (#) MAYO'!AL384*AL$5,0))))</f>
        <v>0</v>
      </c>
      <c r="AM384" s="179">
        <f>IF($C384=$D$2,'FLETES (#) MAYO'!AM384*AM$2,IF($C384=$D$3,'FLETES (#) MAYO'!AM384*AM$3,IF($C384=$D$4,'FLETES (#) MAYO'!AM384*AM$4,IF($C384=$D$5,'FLETES (#) MAYO'!AM384*AM$5,0))))</f>
        <v>0</v>
      </c>
    </row>
    <row r="385" spans="1:39">
      <c r="A385" s="141"/>
      <c r="B385" s="165"/>
      <c r="C385" s="165"/>
      <c r="D385" s="178">
        <f t="shared" si="0"/>
        <v>0</v>
      </c>
      <c r="E385" s="179">
        <f>IF($C385=$D$2,'FLETES (#) MAYO'!E385*E$2,IF($C385=$D$3,'FLETES (#) MAYO'!E385*E$3,IF($C385=$D$4,'FLETES (#) MAYO'!E385*E$4,IF($C385=$D$5,'FLETES (#) MAYO'!E385*E$5,0))))</f>
        <v>0</v>
      </c>
      <c r="F385" s="179">
        <f>IF($C385=$D$2,'FLETES (#) MAYO'!F385*F$2,IF($C385=$D$3,'FLETES (#) MAYO'!F385*F$3,IF($C385=$D$4,'FLETES (#) MAYO'!F385*F$4,IF($C385=$D$5,'FLETES (#) MAYO'!F385*F$5,0))))</f>
        <v>0</v>
      </c>
      <c r="G385" s="179">
        <f>IF($C385=$D$2,'FLETES (#) MAYO'!G385*G$2,IF($C385=$D$3,'FLETES (#) MAYO'!G385*G$3,IF($C385=$D$4,'FLETES (#) MAYO'!G385*G$4,IF($C385=$D$5,'FLETES (#) MAYO'!G385*G$5,0))))</f>
        <v>0</v>
      </c>
      <c r="H385" s="179">
        <f>IF($C385=$D$2,'FLETES (#) MAYO'!H385*H$2,IF($C385=$D$3,'FLETES (#) MAYO'!H385*H$3,IF($C385=$D$4,'FLETES (#) MAYO'!H385*H$4,IF($C385=$D$5,'FLETES (#) MAYO'!H385*H$5,0))))</f>
        <v>0</v>
      </c>
      <c r="I385" s="179">
        <f>IF($C385=$D$2,'FLETES (#) MAYO'!I385*I$2,IF($C385=$D$3,'FLETES (#) MAYO'!I385*I$3,IF($C385=$D$4,'FLETES (#) MAYO'!I385*I$4,IF($C385=$D$5,'FLETES (#) MAYO'!I385*I$5,0))))</f>
        <v>0</v>
      </c>
      <c r="J385" s="179">
        <f>IF($C385=$D$2,'FLETES (#) MAYO'!J385*J$2,IF($C385=$D$3,'FLETES (#) MAYO'!J385*J$3,IF($C385=$D$4,'FLETES (#) MAYO'!J385*J$4,IF($C385=$D$5,'FLETES (#) MAYO'!J385*J$5,0))))</f>
        <v>0</v>
      </c>
      <c r="K385" s="179">
        <f>IF($C385=$D$2,'FLETES (#) MAYO'!K385*K$2,IF($C385=$D$3,'FLETES (#) MAYO'!K385*K$3,IF($C385=$D$4,'FLETES (#) MAYO'!K385*K$4,IF($C385=$D$5,'FLETES (#) MAYO'!K385*K$5,0))))</f>
        <v>0</v>
      </c>
      <c r="L385" s="179">
        <f>IF($C385=$D$2,'FLETES (#) MAYO'!L385*L$2,IF($C385=$D$3,'FLETES (#) MAYO'!L385*L$3,IF($C385=$D$4,'FLETES (#) MAYO'!L385*L$4,IF($C385=$D$5,'FLETES (#) MAYO'!L385*L$5,0))))</f>
        <v>0</v>
      </c>
      <c r="M385" s="179">
        <f>IF($C385=$D$2,'FLETES (#) MAYO'!M385*M$2,IF($C385=$D$3,'FLETES (#) MAYO'!M385*M$3,IF($C385=$D$4,'FLETES (#) MAYO'!M385*M$4,IF($C385=$D$5,'FLETES (#) MAYO'!M385*M$5,0))))</f>
        <v>0</v>
      </c>
      <c r="N385" s="179">
        <f>IF($C385=$D$2,'FLETES (#) MAYO'!N385*N$2,IF($C385=$D$3,'FLETES (#) MAYO'!N385*N$3,IF($C385=$D$4,'FLETES (#) MAYO'!N385*N$4,IF($C385=$D$5,'FLETES (#) MAYO'!N385*N$5,0))))</f>
        <v>0</v>
      </c>
      <c r="O385" s="179">
        <f>IF($C385=$D$2,'FLETES (#) MAYO'!O385*O$2,IF($C385=$D$3,'FLETES (#) MAYO'!O385*O$3,IF($C385=$D$4,'FLETES (#) MAYO'!O385*O$4,IF($C385=$D$5,'FLETES (#) MAYO'!O385*O$5,0))))</f>
        <v>0</v>
      </c>
      <c r="P385" s="179">
        <f>IF($C385=$D$2,'FLETES (#) MAYO'!P385*P$2,IF($C385=$D$3,'FLETES (#) MAYO'!P385*P$3,IF($C385=$D$4,'FLETES (#) MAYO'!P385*P$4,IF($C385=$D$5,'FLETES (#) MAYO'!P385*P$5,0))))</f>
        <v>0</v>
      </c>
      <c r="Q385" s="179">
        <f>IF($C385=$D$2,'FLETES (#) MAYO'!Q385*Q$2,IF($C385=$D$3,'FLETES (#) MAYO'!Q385*Q$3,IF($C385=$D$4,'FLETES (#) MAYO'!Q385*Q$4,IF($C385=$D$5,'FLETES (#) MAYO'!Q385*Q$5,0))))</f>
        <v>0</v>
      </c>
      <c r="R385" s="179">
        <f>IF($C385=$D$2,'FLETES (#) MAYO'!R385*R$2,IF($C385=$D$3,'FLETES (#) MAYO'!R385*R$3,IF($C385=$D$4,'FLETES (#) MAYO'!R385*R$4,IF($C385=$D$5,'FLETES (#) MAYO'!R385*R$5,0))))</f>
        <v>0</v>
      </c>
      <c r="S385" s="179">
        <f>IF($C385=$D$2,'FLETES (#) MAYO'!S385*S$2,IF($C385=$D$3,'FLETES (#) MAYO'!S385*S$3,IF($C385=$D$4,'FLETES (#) MAYO'!S385*S$4,IF($C385=$D$5,'FLETES (#) MAYO'!S385*S$5,0))))</f>
        <v>0</v>
      </c>
      <c r="T385" s="179">
        <f>IF($C385=$D$2,'FLETES (#) MAYO'!T385*T$2,IF($C385=$D$3,'FLETES (#) MAYO'!T385*T$3,IF($C385=$D$4,'FLETES (#) MAYO'!T385*T$4,IF($C385=$D$5,'FLETES (#) MAYO'!T385*T$5,0))))</f>
        <v>0</v>
      </c>
      <c r="U385" s="179">
        <f>IF($C385=$D$2,'FLETES (#) MAYO'!U385*U$2,IF($C385=$D$3,'FLETES (#) MAYO'!U385*U$3,IF($C385=$D$4,'FLETES (#) MAYO'!U385*U$4,IF($C385=$D$5,'FLETES (#) MAYO'!U385*U$5,0))))</f>
        <v>0</v>
      </c>
      <c r="V385" s="179">
        <f>IF($C385=$D$2,'FLETES (#) MAYO'!V385*V$2,IF($C385=$D$3,'FLETES (#) MAYO'!V385*V$3,IF($C385=$D$4,'FLETES (#) MAYO'!V385*V$4,IF($C385=$D$5,'FLETES (#) MAYO'!V385*V$5,0))))</f>
        <v>0</v>
      </c>
      <c r="W385" s="179">
        <f>IF($C385=$D$2,'FLETES (#) MAYO'!W385*W$2,IF($C385=$D$3,'FLETES (#) MAYO'!W385*W$3,IF($C385=$D$4,'FLETES (#) MAYO'!W385*W$4,IF($C385=$D$5,'FLETES (#) MAYO'!W385*W$5,0))))</f>
        <v>0</v>
      </c>
      <c r="X385" s="179">
        <f>IF($C385=$D$2,'FLETES (#) MAYO'!X385*X$2,IF($C385=$D$3,'FLETES (#) MAYO'!X385*X$3,IF($C385=$D$4,'FLETES (#) MAYO'!X385*X$4,IF($C385=$D$5,'FLETES (#) MAYO'!X385*X$5,0))))</f>
        <v>0</v>
      </c>
      <c r="Y385" s="179">
        <f>IF($C385=$D$2,'FLETES (#) MAYO'!Y385*Y$2,IF($C385=$D$3,'FLETES (#) MAYO'!Y385*Y$3,IF($C385=$D$4,'FLETES (#) MAYO'!Y385*Y$4,IF($C385=$D$5,'FLETES (#) MAYO'!Y385*Y$5,0))))</f>
        <v>0</v>
      </c>
      <c r="Z385" s="179">
        <f>IF($C385=$D$2,'FLETES (#) MAYO'!Z385*Z$2,IF($C385=$D$3,'FLETES (#) MAYO'!Z385*Z$3,IF($C385=$D$4,'FLETES (#) MAYO'!Z385*Z$4,IF($C385=$D$5,'FLETES (#) MAYO'!Z385*Z$5,0))))</f>
        <v>0</v>
      </c>
      <c r="AA385" s="179">
        <f>IF($C385=$D$2,'FLETES (#) MAYO'!AA385*AA$2,IF($C385=$D$3,'FLETES (#) MAYO'!AA385*AA$3,IF($C385=$D$4,'FLETES (#) MAYO'!AA385*AA$4,IF($C385=$D$5,'FLETES (#) MAYO'!AA385*AA$5,0))))</f>
        <v>0</v>
      </c>
      <c r="AB385" s="179">
        <f>IF($C385=$D$2,'FLETES (#) MAYO'!AB385*AB$2,IF($C385=$D$3,'FLETES (#) MAYO'!AB385*AB$3,IF($C385=$D$4,'FLETES (#) MAYO'!AB385*AB$4,IF($C385=$D$5,'FLETES (#) MAYO'!AB385*AB$5,0))))</f>
        <v>0</v>
      </c>
      <c r="AC385" s="179">
        <f>IF($C385=$D$2,'FLETES (#) MAYO'!AC385*AC$2,IF($C385=$D$3,'FLETES (#) MAYO'!AC385*AC$3,IF($C385=$D$4,'FLETES (#) MAYO'!AC385*AC$4,IF($C385=$D$5,'FLETES (#) MAYO'!AC385*AC$5,0))))</f>
        <v>0</v>
      </c>
      <c r="AD385" s="179">
        <f>IF($C385=$D$2,'FLETES (#) MAYO'!AD385*AD$2,IF($C385=$D$3,'FLETES (#) MAYO'!AD385*AD$3,IF($C385=$D$4,'FLETES (#) MAYO'!AD385*AD$4,IF($C385=$D$5,'FLETES (#) MAYO'!AD385*AD$5,0))))</f>
        <v>0</v>
      </c>
      <c r="AE385" s="179">
        <f>IF($C385=$D$2,'FLETES (#) MAYO'!AE385*AE$2,IF($C385=$D$3,'FLETES (#) MAYO'!AE385*AE$3,IF($C385=$D$4,'FLETES (#) MAYO'!AE385*AE$4,IF($C385=$D$5,'FLETES (#) MAYO'!AE385*AE$5,0))))</f>
        <v>0</v>
      </c>
      <c r="AF385" s="179">
        <f>IF($C385=$D$2,'FLETES (#) MAYO'!AF385*AF$2,IF($C385=$D$3,'FLETES (#) MAYO'!AF385*AF$3,IF($C385=$D$4,'FLETES (#) MAYO'!AF385*AF$4,IF($C385=$D$5,'FLETES (#) MAYO'!AF385*AF$5,0))))</f>
        <v>0</v>
      </c>
      <c r="AG385" s="179">
        <f>IF($C385=$D$2,'FLETES (#) MAYO'!AG385*AG$2,IF($C385=$D$3,'FLETES (#) MAYO'!AG385*AG$3,IF($C385=$D$4,'FLETES (#) MAYO'!AG385*AG$4,IF($C385=$D$5,'FLETES (#) MAYO'!AG385*AG$5,0))))</f>
        <v>0</v>
      </c>
      <c r="AH385" s="179">
        <f>IF($C385=$D$2,'FLETES (#) MAYO'!AH385*AH$2,IF($C385=$D$3,'FLETES (#) MAYO'!AH385*AH$3,IF($C385=$D$4,'FLETES (#) MAYO'!AH385*AH$4,IF($C385=$D$5,'FLETES (#) MAYO'!AH385*AH$5,0))))</f>
        <v>0</v>
      </c>
      <c r="AI385" s="179">
        <f>IF($C385=$D$2,'FLETES (#) MAYO'!AI385*AI$2,IF($C385=$D$3,'FLETES (#) MAYO'!AI385*AI$3,IF($C385=$D$4,'FLETES (#) MAYO'!AI385*AI$4,IF($C385=$D$5,'FLETES (#) MAYO'!AI385*AI$5,0))))</f>
        <v>0</v>
      </c>
      <c r="AJ385" s="179">
        <f>IF($C385=$D$2,'FLETES (#) MAYO'!AJ385*AJ$2,IF($C385=$D$3,'FLETES (#) MAYO'!AJ385*AJ$3,IF($C385=$D$4,'FLETES (#) MAYO'!AJ385*AJ$4,IF($C385=$D$5,'FLETES (#) MAYO'!AJ385*AJ$5,0))))</f>
        <v>0</v>
      </c>
      <c r="AK385" s="179">
        <f>IF($C385=$D$2,'FLETES (#) MAYO'!AK385*AK$2,IF($C385=$D$3,'FLETES (#) MAYO'!AK385*AK$3,IF($C385=$D$4,'FLETES (#) MAYO'!AK385*AK$4,IF($C385=$D$5,'FLETES (#) MAYO'!AK385*AK$5,0))))</f>
        <v>0</v>
      </c>
      <c r="AL385" s="179">
        <f>IF($C385=$D$2,'FLETES (#) MAYO'!AL385*AL$2,IF($C385=$D$3,'FLETES (#) MAYO'!AL385*AL$3,IF($C385=$D$4,'FLETES (#) MAYO'!AL385*AL$4,IF($C385=$D$5,'FLETES (#) MAYO'!AL385*AL$5,0))))</f>
        <v>0</v>
      </c>
      <c r="AM385" s="179">
        <f>IF($C385=$D$2,'FLETES (#) MAYO'!AM385*AM$2,IF($C385=$D$3,'FLETES (#) MAYO'!AM385*AM$3,IF($C385=$D$4,'FLETES (#) MAYO'!AM385*AM$4,IF($C385=$D$5,'FLETES (#) MAYO'!AM385*AM$5,0))))</f>
        <v>0</v>
      </c>
    </row>
    <row r="386" spans="1:39">
      <c r="A386" s="141"/>
      <c r="B386" s="165"/>
      <c r="C386" s="165"/>
      <c r="D386" s="178">
        <f t="shared" si="0"/>
        <v>0</v>
      </c>
      <c r="E386" s="179">
        <f>IF($C386=$D$2,'FLETES (#) MAYO'!E386*E$2,IF($C386=$D$3,'FLETES (#) MAYO'!E386*E$3,IF($C386=$D$4,'FLETES (#) MAYO'!E386*E$4,IF($C386=$D$5,'FLETES (#) MAYO'!E386*E$5,0))))</f>
        <v>0</v>
      </c>
      <c r="F386" s="179">
        <f>IF($C386=$D$2,'FLETES (#) MAYO'!F386*F$2,IF($C386=$D$3,'FLETES (#) MAYO'!F386*F$3,IF($C386=$D$4,'FLETES (#) MAYO'!F386*F$4,IF($C386=$D$5,'FLETES (#) MAYO'!F386*F$5,0))))</f>
        <v>0</v>
      </c>
      <c r="G386" s="179">
        <f>IF($C386=$D$2,'FLETES (#) MAYO'!G386*G$2,IF($C386=$D$3,'FLETES (#) MAYO'!G386*G$3,IF($C386=$D$4,'FLETES (#) MAYO'!G386*G$4,IF($C386=$D$5,'FLETES (#) MAYO'!G386*G$5,0))))</f>
        <v>0</v>
      </c>
      <c r="H386" s="179">
        <f>IF($C386=$D$2,'FLETES (#) MAYO'!H386*H$2,IF($C386=$D$3,'FLETES (#) MAYO'!H386*H$3,IF($C386=$D$4,'FLETES (#) MAYO'!H386*H$4,IF($C386=$D$5,'FLETES (#) MAYO'!H386*H$5,0))))</f>
        <v>0</v>
      </c>
      <c r="I386" s="179">
        <f>IF($C386=$D$2,'FLETES (#) MAYO'!I386*I$2,IF($C386=$D$3,'FLETES (#) MAYO'!I386*I$3,IF($C386=$D$4,'FLETES (#) MAYO'!I386*I$4,IF($C386=$D$5,'FLETES (#) MAYO'!I386*I$5,0))))</f>
        <v>0</v>
      </c>
      <c r="J386" s="179">
        <f>IF($C386=$D$2,'FLETES (#) MAYO'!J386*J$2,IF($C386=$D$3,'FLETES (#) MAYO'!J386*J$3,IF($C386=$D$4,'FLETES (#) MAYO'!J386*J$4,IF($C386=$D$5,'FLETES (#) MAYO'!J386*J$5,0))))</f>
        <v>0</v>
      </c>
      <c r="K386" s="179">
        <f>IF($C386=$D$2,'FLETES (#) MAYO'!K386*K$2,IF($C386=$D$3,'FLETES (#) MAYO'!K386*K$3,IF($C386=$D$4,'FLETES (#) MAYO'!K386*K$4,IF($C386=$D$5,'FLETES (#) MAYO'!K386*K$5,0))))</f>
        <v>0</v>
      </c>
      <c r="L386" s="179">
        <f>IF($C386=$D$2,'FLETES (#) MAYO'!L386*L$2,IF($C386=$D$3,'FLETES (#) MAYO'!L386*L$3,IF($C386=$D$4,'FLETES (#) MAYO'!L386*L$4,IF($C386=$D$5,'FLETES (#) MAYO'!L386*L$5,0))))</f>
        <v>0</v>
      </c>
      <c r="M386" s="179">
        <f>IF($C386=$D$2,'FLETES (#) MAYO'!M386*M$2,IF($C386=$D$3,'FLETES (#) MAYO'!M386*M$3,IF($C386=$D$4,'FLETES (#) MAYO'!M386*M$4,IF($C386=$D$5,'FLETES (#) MAYO'!M386*M$5,0))))</f>
        <v>0</v>
      </c>
      <c r="N386" s="179">
        <f>IF($C386=$D$2,'FLETES (#) MAYO'!N386*N$2,IF($C386=$D$3,'FLETES (#) MAYO'!N386*N$3,IF($C386=$D$4,'FLETES (#) MAYO'!N386*N$4,IF($C386=$D$5,'FLETES (#) MAYO'!N386*N$5,0))))</f>
        <v>0</v>
      </c>
      <c r="O386" s="179">
        <f>IF($C386=$D$2,'FLETES (#) MAYO'!O386*O$2,IF($C386=$D$3,'FLETES (#) MAYO'!O386*O$3,IF($C386=$D$4,'FLETES (#) MAYO'!O386*O$4,IF($C386=$D$5,'FLETES (#) MAYO'!O386*O$5,0))))</f>
        <v>0</v>
      </c>
      <c r="P386" s="179">
        <f>IF($C386=$D$2,'FLETES (#) MAYO'!P386*P$2,IF($C386=$D$3,'FLETES (#) MAYO'!P386*P$3,IF($C386=$D$4,'FLETES (#) MAYO'!P386*P$4,IF($C386=$D$5,'FLETES (#) MAYO'!P386*P$5,0))))</f>
        <v>0</v>
      </c>
      <c r="Q386" s="179">
        <f>IF($C386=$D$2,'FLETES (#) MAYO'!Q386*Q$2,IF($C386=$D$3,'FLETES (#) MAYO'!Q386*Q$3,IF($C386=$D$4,'FLETES (#) MAYO'!Q386*Q$4,IF($C386=$D$5,'FLETES (#) MAYO'!Q386*Q$5,0))))</f>
        <v>0</v>
      </c>
      <c r="R386" s="179">
        <f>IF($C386=$D$2,'FLETES (#) MAYO'!R386*R$2,IF($C386=$D$3,'FLETES (#) MAYO'!R386*R$3,IF($C386=$D$4,'FLETES (#) MAYO'!R386*R$4,IF($C386=$D$5,'FLETES (#) MAYO'!R386*R$5,0))))</f>
        <v>0</v>
      </c>
      <c r="S386" s="179">
        <f>IF($C386=$D$2,'FLETES (#) MAYO'!S386*S$2,IF($C386=$D$3,'FLETES (#) MAYO'!S386*S$3,IF($C386=$D$4,'FLETES (#) MAYO'!S386*S$4,IF($C386=$D$5,'FLETES (#) MAYO'!S386*S$5,0))))</f>
        <v>0</v>
      </c>
      <c r="T386" s="179">
        <f>IF($C386=$D$2,'FLETES (#) MAYO'!T386*T$2,IF($C386=$D$3,'FLETES (#) MAYO'!T386*T$3,IF($C386=$D$4,'FLETES (#) MAYO'!T386*T$4,IF($C386=$D$5,'FLETES (#) MAYO'!T386*T$5,0))))</f>
        <v>0</v>
      </c>
      <c r="U386" s="179">
        <f>IF($C386=$D$2,'FLETES (#) MAYO'!U386*U$2,IF($C386=$D$3,'FLETES (#) MAYO'!U386*U$3,IF($C386=$D$4,'FLETES (#) MAYO'!U386*U$4,IF($C386=$D$5,'FLETES (#) MAYO'!U386*U$5,0))))</f>
        <v>0</v>
      </c>
      <c r="V386" s="179">
        <f>IF($C386=$D$2,'FLETES (#) MAYO'!V386*V$2,IF($C386=$D$3,'FLETES (#) MAYO'!V386*V$3,IF($C386=$D$4,'FLETES (#) MAYO'!V386*V$4,IF($C386=$D$5,'FLETES (#) MAYO'!V386*V$5,0))))</f>
        <v>0</v>
      </c>
      <c r="W386" s="179">
        <f>IF($C386=$D$2,'FLETES (#) MAYO'!W386*W$2,IF($C386=$D$3,'FLETES (#) MAYO'!W386*W$3,IF($C386=$D$4,'FLETES (#) MAYO'!W386*W$4,IF($C386=$D$5,'FLETES (#) MAYO'!W386*W$5,0))))</f>
        <v>0</v>
      </c>
      <c r="X386" s="179">
        <f>IF($C386=$D$2,'FLETES (#) MAYO'!X386*X$2,IF($C386=$D$3,'FLETES (#) MAYO'!X386*X$3,IF($C386=$D$4,'FLETES (#) MAYO'!X386*X$4,IF($C386=$D$5,'FLETES (#) MAYO'!X386*X$5,0))))</f>
        <v>0</v>
      </c>
      <c r="Y386" s="179">
        <f>IF($C386=$D$2,'FLETES (#) MAYO'!Y386*Y$2,IF($C386=$D$3,'FLETES (#) MAYO'!Y386*Y$3,IF($C386=$D$4,'FLETES (#) MAYO'!Y386*Y$4,IF($C386=$D$5,'FLETES (#) MAYO'!Y386*Y$5,0))))</f>
        <v>0</v>
      </c>
      <c r="Z386" s="179">
        <f>IF($C386=$D$2,'FLETES (#) MAYO'!Z386*Z$2,IF($C386=$D$3,'FLETES (#) MAYO'!Z386*Z$3,IF($C386=$D$4,'FLETES (#) MAYO'!Z386*Z$4,IF($C386=$D$5,'FLETES (#) MAYO'!Z386*Z$5,0))))</f>
        <v>0</v>
      </c>
      <c r="AA386" s="179">
        <f>IF($C386=$D$2,'FLETES (#) MAYO'!AA386*AA$2,IF($C386=$D$3,'FLETES (#) MAYO'!AA386*AA$3,IF($C386=$D$4,'FLETES (#) MAYO'!AA386*AA$4,IF($C386=$D$5,'FLETES (#) MAYO'!AA386*AA$5,0))))</f>
        <v>0</v>
      </c>
      <c r="AB386" s="179">
        <f>IF($C386=$D$2,'FLETES (#) MAYO'!AB386*AB$2,IF($C386=$D$3,'FLETES (#) MAYO'!AB386*AB$3,IF($C386=$D$4,'FLETES (#) MAYO'!AB386*AB$4,IF($C386=$D$5,'FLETES (#) MAYO'!AB386*AB$5,0))))</f>
        <v>0</v>
      </c>
      <c r="AC386" s="179">
        <f>IF($C386=$D$2,'FLETES (#) MAYO'!AC386*AC$2,IF($C386=$D$3,'FLETES (#) MAYO'!AC386*AC$3,IF($C386=$D$4,'FLETES (#) MAYO'!AC386*AC$4,IF($C386=$D$5,'FLETES (#) MAYO'!AC386*AC$5,0))))</f>
        <v>0</v>
      </c>
      <c r="AD386" s="179">
        <f>IF($C386=$D$2,'FLETES (#) MAYO'!AD386*AD$2,IF($C386=$D$3,'FLETES (#) MAYO'!AD386*AD$3,IF($C386=$D$4,'FLETES (#) MAYO'!AD386*AD$4,IF($C386=$D$5,'FLETES (#) MAYO'!AD386*AD$5,0))))</f>
        <v>0</v>
      </c>
      <c r="AE386" s="179">
        <f>IF($C386=$D$2,'FLETES (#) MAYO'!AE386*AE$2,IF($C386=$D$3,'FLETES (#) MAYO'!AE386*AE$3,IF($C386=$D$4,'FLETES (#) MAYO'!AE386*AE$4,IF($C386=$D$5,'FLETES (#) MAYO'!AE386*AE$5,0))))</f>
        <v>0</v>
      </c>
      <c r="AF386" s="179">
        <f>IF($C386=$D$2,'FLETES (#) MAYO'!AF386*AF$2,IF($C386=$D$3,'FLETES (#) MAYO'!AF386*AF$3,IF($C386=$D$4,'FLETES (#) MAYO'!AF386*AF$4,IF($C386=$D$5,'FLETES (#) MAYO'!AF386*AF$5,0))))</f>
        <v>0</v>
      </c>
      <c r="AG386" s="179">
        <f>IF($C386=$D$2,'FLETES (#) MAYO'!AG386*AG$2,IF($C386=$D$3,'FLETES (#) MAYO'!AG386*AG$3,IF($C386=$D$4,'FLETES (#) MAYO'!AG386*AG$4,IF($C386=$D$5,'FLETES (#) MAYO'!AG386*AG$5,0))))</f>
        <v>0</v>
      </c>
      <c r="AH386" s="179">
        <f>IF($C386=$D$2,'FLETES (#) MAYO'!AH386*AH$2,IF($C386=$D$3,'FLETES (#) MAYO'!AH386*AH$3,IF($C386=$D$4,'FLETES (#) MAYO'!AH386*AH$4,IF($C386=$D$5,'FLETES (#) MAYO'!AH386*AH$5,0))))</f>
        <v>0</v>
      </c>
      <c r="AI386" s="179">
        <f>IF($C386=$D$2,'FLETES (#) MAYO'!AI386*AI$2,IF($C386=$D$3,'FLETES (#) MAYO'!AI386*AI$3,IF($C386=$D$4,'FLETES (#) MAYO'!AI386*AI$4,IF($C386=$D$5,'FLETES (#) MAYO'!AI386*AI$5,0))))</f>
        <v>0</v>
      </c>
      <c r="AJ386" s="179">
        <f>IF($C386=$D$2,'FLETES (#) MAYO'!AJ386*AJ$2,IF($C386=$D$3,'FLETES (#) MAYO'!AJ386*AJ$3,IF($C386=$D$4,'FLETES (#) MAYO'!AJ386*AJ$4,IF($C386=$D$5,'FLETES (#) MAYO'!AJ386*AJ$5,0))))</f>
        <v>0</v>
      </c>
      <c r="AK386" s="179">
        <f>IF($C386=$D$2,'FLETES (#) MAYO'!AK386*AK$2,IF($C386=$D$3,'FLETES (#) MAYO'!AK386*AK$3,IF($C386=$D$4,'FLETES (#) MAYO'!AK386*AK$4,IF($C386=$D$5,'FLETES (#) MAYO'!AK386*AK$5,0))))</f>
        <v>0</v>
      </c>
      <c r="AL386" s="179">
        <f>IF($C386=$D$2,'FLETES (#) MAYO'!AL386*AL$2,IF($C386=$D$3,'FLETES (#) MAYO'!AL386*AL$3,IF($C386=$D$4,'FLETES (#) MAYO'!AL386*AL$4,IF($C386=$D$5,'FLETES (#) MAYO'!AL386*AL$5,0))))</f>
        <v>0</v>
      </c>
      <c r="AM386" s="179">
        <f>IF($C386=$D$2,'FLETES (#) MAYO'!AM386*AM$2,IF($C386=$D$3,'FLETES (#) MAYO'!AM386*AM$3,IF($C386=$D$4,'FLETES (#) MAYO'!AM386*AM$4,IF($C386=$D$5,'FLETES (#) MAYO'!AM386*AM$5,0))))</f>
        <v>0</v>
      </c>
    </row>
    <row r="387" spans="1:39">
      <c r="A387" s="141"/>
      <c r="B387" s="165"/>
      <c r="C387" s="165"/>
      <c r="D387" s="178">
        <f t="shared" si="0"/>
        <v>0</v>
      </c>
      <c r="E387" s="179">
        <f>IF($C387=$D$2,'FLETES (#) MAYO'!E387*E$2,IF($C387=$D$3,'FLETES (#) MAYO'!E387*E$3,IF($C387=$D$4,'FLETES (#) MAYO'!E387*E$4,IF($C387=$D$5,'FLETES (#) MAYO'!E387*E$5,0))))</f>
        <v>0</v>
      </c>
      <c r="F387" s="179">
        <f>IF($C387=$D$2,'FLETES (#) MAYO'!F387*F$2,IF($C387=$D$3,'FLETES (#) MAYO'!F387*F$3,IF($C387=$D$4,'FLETES (#) MAYO'!F387*F$4,IF($C387=$D$5,'FLETES (#) MAYO'!F387*F$5,0))))</f>
        <v>0</v>
      </c>
      <c r="G387" s="179">
        <f>IF($C387=$D$2,'FLETES (#) MAYO'!G387*G$2,IF($C387=$D$3,'FLETES (#) MAYO'!G387*G$3,IF($C387=$D$4,'FLETES (#) MAYO'!G387*G$4,IF($C387=$D$5,'FLETES (#) MAYO'!G387*G$5,0))))</f>
        <v>0</v>
      </c>
      <c r="H387" s="179">
        <f>IF($C387=$D$2,'FLETES (#) MAYO'!H387*H$2,IF($C387=$D$3,'FLETES (#) MAYO'!H387*H$3,IF($C387=$D$4,'FLETES (#) MAYO'!H387*H$4,IF($C387=$D$5,'FLETES (#) MAYO'!H387*H$5,0))))</f>
        <v>0</v>
      </c>
      <c r="I387" s="179">
        <f>IF($C387=$D$2,'FLETES (#) MAYO'!I387*I$2,IF($C387=$D$3,'FLETES (#) MAYO'!I387*I$3,IF($C387=$D$4,'FLETES (#) MAYO'!I387*I$4,IF($C387=$D$5,'FLETES (#) MAYO'!I387*I$5,0))))</f>
        <v>0</v>
      </c>
      <c r="J387" s="179">
        <f>IF($C387=$D$2,'FLETES (#) MAYO'!J387*J$2,IF($C387=$D$3,'FLETES (#) MAYO'!J387*J$3,IF($C387=$D$4,'FLETES (#) MAYO'!J387*J$4,IF($C387=$D$5,'FLETES (#) MAYO'!J387*J$5,0))))</f>
        <v>0</v>
      </c>
      <c r="K387" s="179">
        <f>IF($C387=$D$2,'FLETES (#) MAYO'!K387*K$2,IF($C387=$D$3,'FLETES (#) MAYO'!K387*K$3,IF($C387=$D$4,'FLETES (#) MAYO'!K387*K$4,IF($C387=$D$5,'FLETES (#) MAYO'!K387*K$5,0))))</f>
        <v>0</v>
      </c>
      <c r="L387" s="179">
        <f>IF($C387=$D$2,'FLETES (#) MAYO'!L387*L$2,IF($C387=$D$3,'FLETES (#) MAYO'!L387*L$3,IF($C387=$D$4,'FLETES (#) MAYO'!L387*L$4,IF($C387=$D$5,'FLETES (#) MAYO'!L387*L$5,0))))</f>
        <v>0</v>
      </c>
      <c r="M387" s="179">
        <f>IF($C387=$D$2,'FLETES (#) MAYO'!M387*M$2,IF($C387=$D$3,'FLETES (#) MAYO'!M387*M$3,IF($C387=$D$4,'FLETES (#) MAYO'!M387*M$4,IF($C387=$D$5,'FLETES (#) MAYO'!M387*M$5,0))))</f>
        <v>0</v>
      </c>
      <c r="N387" s="179">
        <f>IF($C387=$D$2,'FLETES (#) MAYO'!N387*N$2,IF($C387=$D$3,'FLETES (#) MAYO'!N387*N$3,IF($C387=$D$4,'FLETES (#) MAYO'!N387*N$4,IF($C387=$D$5,'FLETES (#) MAYO'!N387*N$5,0))))</f>
        <v>0</v>
      </c>
      <c r="O387" s="179">
        <f>IF($C387=$D$2,'FLETES (#) MAYO'!O387*O$2,IF($C387=$D$3,'FLETES (#) MAYO'!O387*O$3,IF($C387=$D$4,'FLETES (#) MAYO'!O387*O$4,IF($C387=$D$5,'FLETES (#) MAYO'!O387*O$5,0))))</f>
        <v>0</v>
      </c>
      <c r="P387" s="179">
        <f>IF($C387=$D$2,'FLETES (#) MAYO'!P387*P$2,IF($C387=$D$3,'FLETES (#) MAYO'!P387*P$3,IF($C387=$D$4,'FLETES (#) MAYO'!P387*P$4,IF($C387=$D$5,'FLETES (#) MAYO'!P387*P$5,0))))</f>
        <v>0</v>
      </c>
      <c r="Q387" s="179">
        <f>IF($C387=$D$2,'FLETES (#) MAYO'!Q387*Q$2,IF($C387=$D$3,'FLETES (#) MAYO'!Q387*Q$3,IF($C387=$D$4,'FLETES (#) MAYO'!Q387*Q$4,IF($C387=$D$5,'FLETES (#) MAYO'!Q387*Q$5,0))))</f>
        <v>0</v>
      </c>
      <c r="R387" s="179">
        <f>IF($C387=$D$2,'FLETES (#) MAYO'!R387*R$2,IF($C387=$D$3,'FLETES (#) MAYO'!R387*R$3,IF($C387=$D$4,'FLETES (#) MAYO'!R387*R$4,IF($C387=$D$5,'FLETES (#) MAYO'!R387*R$5,0))))</f>
        <v>0</v>
      </c>
      <c r="S387" s="179">
        <f>IF($C387=$D$2,'FLETES (#) MAYO'!S387*S$2,IF($C387=$D$3,'FLETES (#) MAYO'!S387*S$3,IF($C387=$D$4,'FLETES (#) MAYO'!S387*S$4,IF($C387=$D$5,'FLETES (#) MAYO'!S387*S$5,0))))</f>
        <v>0</v>
      </c>
      <c r="T387" s="179">
        <f>IF($C387=$D$2,'FLETES (#) MAYO'!T387*T$2,IF($C387=$D$3,'FLETES (#) MAYO'!T387*T$3,IF($C387=$D$4,'FLETES (#) MAYO'!T387*T$4,IF($C387=$D$5,'FLETES (#) MAYO'!T387*T$5,0))))</f>
        <v>0</v>
      </c>
      <c r="U387" s="179">
        <f>IF($C387=$D$2,'FLETES (#) MAYO'!U387*U$2,IF($C387=$D$3,'FLETES (#) MAYO'!U387*U$3,IF($C387=$D$4,'FLETES (#) MAYO'!U387*U$4,IF($C387=$D$5,'FLETES (#) MAYO'!U387*U$5,0))))</f>
        <v>0</v>
      </c>
      <c r="V387" s="179">
        <f>IF($C387=$D$2,'FLETES (#) MAYO'!V387*V$2,IF($C387=$D$3,'FLETES (#) MAYO'!V387*V$3,IF($C387=$D$4,'FLETES (#) MAYO'!V387*V$4,IF($C387=$D$5,'FLETES (#) MAYO'!V387*V$5,0))))</f>
        <v>0</v>
      </c>
      <c r="W387" s="179">
        <f>IF($C387=$D$2,'FLETES (#) MAYO'!W387*W$2,IF($C387=$D$3,'FLETES (#) MAYO'!W387*W$3,IF($C387=$D$4,'FLETES (#) MAYO'!W387*W$4,IF($C387=$D$5,'FLETES (#) MAYO'!W387*W$5,0))))</f>
        <v>0</v>
      </c>
      <c r="X387" s="179">
        <f>IF($C387=$D$2,'FLETES (#) MAYO'!X387*X$2,IF($C387=$D$3,'FLETES (#) MAYO'!X387*X$3,IF($C387=$D$4,'FLETES (#) MAYO'!X387*X$4,IF($C387=$D$5,'FLETES (#) MAYO'!X387*X$5,0))))</f>
        <v>0</v>
      </c>
      <c r="Y387" s="179">
        <f>IF($C387=$D$2,'FLETES (#) MAYO'!Y387*Y$2,IF($C387=$D$3,'FLETES (#) MAYO'!Y387*Y$3,IF($C387=$D$4,'FLETES (#) MAYO'!Y387*Y$4,IF($C387=$D$5,'FLETES (#) MAYO'!Y387*Y$5,0))))</f>
        <v>0</v>
      </c>
      <c r="Z387" s="179">
        <f>IF($C387=$D$2,'FLETES (#) MAYO'!Z387*Z$2,IF($C387=$D$3,'FLETES (#) MAYO'!Z387*Z$3,IF($C387=$D$4,'FLETES (#) MAYO'!Z387*Z$4,IF($C387=$D$5,'FLETES (#) MAYO'!Z387*Z$5,0))))</f>
        <v>0</v>
      </c>
      <c r="AA387" s="179">
        <f>IF($C387=$D$2,'FLETES (#) MAYO'!AA387*AA$2,IF($C387=$D$3,'FLETES (#) MAYO'!AA387*AA$3,IF($C387=$D$4,'FLETES (#) MAYO'!AA387*AA$4,IF($C387=$D$5,'FLETES (#) MAYO'!AA387*AA$5,0))))</f>
        <v>0</v>
      </c>
      <c r="AB387" s="179">
        <f>IF($C387=$D$2,'FLETES (#) MAYO'!AB387*AB$2,IF($C387=$D$3,'FLETES (#) MAYO'!AB387*AB$3,IF($C387=$D$4,'FLETES (#) MAYO'!AB387*AB$4,IF($C387=$D$5,'FLETES (#) MAYO'!AB387*AB$5,0))))</f>
        <v>0</v>
      </c>
      <c r="AC387" s="179">
        <f>IF($C387=$D$2,'FLETES (#) MAYO'!AC387*AC$2,IF($C387=$D$3,'FLETES (#) MAYO'!AC387*AC$3,IF($C387=$D$4,'FLETES (#) MAYO'!AC387*AC$4,IF($C387=$D$5,'FLETES (#) MAYO'!AC387*AC$5,0))))</f>
        <v>0</v>
      </c>
      <c r="AD387" s="179">
        <f>IF($C387=$D$2,'FLETES (#) MAYO'!AD387*AD$2,IF($C387=$D$3,'FLETES (#) MAYO'!AD387*AD$3,IF($C387=$D$4,'FLETES (#) MAYO'!AD387*AD$4,IF($C387=$D$5,'FLETES (#) MAYO'!AD387*AD$5,0))))</f>
        <v>0</v>
      </c>
      <c r="AE387" s="179">
        <f>IF($C387=$D$2,'FLETES (#) MAYO'!AE387*AE$2,IF($C387=$D$3,'FLETES (#) MAYO'!AE387*AE$3,IF($C387=$D$4,'FLETES (#) MAYO'!AE387*AE$4,IF($C387=$D$5,'FLETES (#) MAYO'!AE387*AE$5,0))))</f>
        <v>0</v>
      </c>
      <c r="AF387" s="179">
        <f>IF($C387=$D$2,'FLETES (#) MAYO'!AF387*AF$2,IF($C387=$D$3,'FLETES (#) MAYO'!AF387*AF$3,IF($C387=$D$4,'FLETES (#) MAYO'!AF387*AF$4,IF($C387=$D$5,'FLETES (#) MAYO'!AF387*AF$5,0))))</f>
        <v>0</v>
      </c>
      <c r="AG387" s="179">
        <f>IF($C387=$D$2,'FLETES (#) MAYO'!AG387*AG$2,IF($C387=$D$3,'FLETES (#) MAYO'!AG387*AG$3,IF($C387=$D$4,'FLETES (#) MAYO'!AG387*AG$4,IF($C387=$D$5,'FLETES (#) MAYO'!AG387*AG$5,0))))</f>
        <v>0</v>
      </c>
      <c r="AH387" s="179">
        <f>IF($C387=$D$2,'FLETES (#) MAYO'!AH387*AH$2,IF($C387=$D$3,'FLETES (#) MAYO'!AH387*AH$3,IF($C387=$D$4,'FLETES (#) MAYO'!AH387*AH$4,IF($C387=$D$5,'FLETES (#) MAYO'!AH387*AH$5,0))))</f>
        <v>0</v>
      </c>
      <c r="AI387" s="179">
        <f>IF($C387=$D$2,'FLETES (#) MAYO'!AI387*AI$2,IF($C387=$D$3,'FLETES (#) MAYO'!AI387*AI$3,IF($C387=$D$4,'FLETES (#) MAYO'!AI387*AI$4,IF($C387=$D$5,'FLETES (#) MAYO'!AI387*AI$5,0))))</f>
        <v>0</v>
      </c>
      <c r="AJ387" s="179">
        <f>IF($C387=$D$2,'FLETES (#) MAYO'!AJ387*AJ$2,IF($C387=$D$3,'FLETES (#) MAYO'!AJ387*AJ$3,IF($C387=$D$4,'FLETES (#) MAYO'!AJ387*AJ$4,IF($C387=$D$5,'FLETES (#) MAYO'!AJ387*AJ$5,0))))</f>
        <v>0</v>
      </c>
      <c r="AK387" s="179">
        <f>IF($C387=$D$2,'FLETES (#) MAYO'!AK387*AK$2,IF($C387=$D$3,'FLETES (#) MAYO'!AK387*AK$3,IF($C387=$D$4,'FLETES (#) MAYO'!AK387*AK$4,IF($C387=$D$5,'FLETES (#) MAYO'!AK387*AK$5,0))))</f>
        <v>0</v>
      </c>
      <c r="AL387" s="179">
        <f>IF($C387=$D$2,'FLETES (#) MAYO'!AL387*AL$2,IF($C387=$D$3,'FLETES (#) MAYO'!AL387*AL$3,IF($C387=$D$4,'FLETES (#) MAYO'!AL387*AL$4,IF($C387=$D$5,'FLETES (#) MAYO'!AL387*AL$5,0))))</f>
        <v>0</v>
      </c>
      <c r="AM387" s="179">
        <f>IF($C387=$D$2,'FLETES (#) MAYO'!AM387*AM$2,IF($C387=$D$3,'FLETES (#) MAYO'!AM387*AM$3,IF($C387=$D$4,'FLETES (#) MAYO'!AM387*AM$4,IF($C387=$D$5,'FLETES (#) MAYO'!AM387*AM$5,0))))</f>
        <v>0</v>
      </c>
    </row>
    <row r="388" spans="1:39">
      <c r="A388" s="141"/>
      <c r="B388" s="165"/>
      <c r="C388" s="165"/>
      <c r="D388" s="178">
        <f t="shared" si="0"/>
        <v>0</v>
      </c>
      <c r="E388" s="179">
        <f>IF($C388=$D$2,'FLETES (#) MAYO'!E388*E$2,IF($C388=$D$3,'FLETES (#) MAYO'!E388*E$3,IF($C388=$D$4,'FLETES (#) MAYO'!E388*E$4,IF($C388=$D$5,'FLETES (#) MAYO'!E388*E$5,0))))</f>
        <v>0</v>
      </c>
      <c r="F388" s="179">
        <f>IF($C388=$D$2,'FLETES (#) MAYO'!F388*F$2,IF($C388=$D$3,'FLETES (#) MAYO'!F388*F$3,IF($C388=$D$4,'FLETES (#) MAYO'!F388*F$4,IF($C388=$D$5,'FLETES (#) MAYO'!F388*F$5,0))))</f>
        <v>0</v>
      </c>
      <c r="G388" s="179">
        <f>IF($C388=$D$2,'FLETES (#) MAYO'!G388*G$2,IF($C388=$D$3,'FLETES (#) MAYO'!G388*G$3,IF($C388=$D$4,'FLETES (#) MAYO'!G388*G$4,IF($C388=$D$5,'FLETES (#) MAYO'!G388*G$5,0))))</f>
        <v>0</v>
      </c>
      <c r="H388" s="179">
        <f>IF($C388=$D$2,'FLETES (#) MAYO'!H388*H$2,IF($C388=$D$3,'FLETES (#) MAYO'!H388*H$3,IF($C388=$D$4,'FLETES (#) MAYO'!H388*H$4,IF($C388=$D$5,'FLETES (#) MAYO'!H388*H$5,0))))</f>
        <v>0</v>
      </c>
      <c r="I388" s="179">
        <f>IF($C388=$D$2,'FLETES (#) MAYO'!I388*I$2,IF($C388=$D$3,'FLETES (#) MAYO'!I388*I$3,IF($C388=$D$4,'FLETES (#) MAYO'!I388*I$4,IF($C388=$D$5,'FLETES (#) MAYO'!I388*I$5,0))))</f>
        <v>0</v>
      </c>
      <c r="J388" s="179">
        <f>IF($C388=$D$2,'FLETES (#) MAYO'!J388*J$2,IF($C388=$D$3,'FLETES (#) MAYO'!J388*J$3,IF($C388=$D$4,'FLETES (#) MAYO'!J388*J$4,IF($C388=$D$5,'FLETES (#) MAYO'!J388*J$5,0))))</f>
        <v>0</v>
      </c>
      <c r="K388" s="179">
        <f>IF($C388=$D$2,'FLETES (#) MAYO'!K388*K$2,IF($C388=$D$3,'FLETES (#) MAYO'!K388*K$3,IF($C388=$D$4,'FLETES (#) MAYO'!K388*K$4,IF($C388=$D$5,'FLETES (#) MAYO'!K388*K$5,0))))</f>
        <v>0</v>
      </c>
      <c r="L388" s="179">
        <f>IF($C388=$D$2,'FLETES (#) MAYO'!L388*L$2,IF($C388=$D$3,'FLETES (#) MAYO'!L388*L$3,IF($C388=$D$4,'FLETES (#) MAYO'!L388*L$4,IF($C388=$D$5,'FLETES (#) MAYO'!L388*L$5,0))))</f>
        <v>0</v>
      </c>
      <c r="M388" s="179">
        <f>IF($C388=$D$2,'FLETES (#) MAYO'!M388*M$2,IF($C388=$D$3,'FLETES (#) MAYO'!M388*M$3,IF($C388=$D$4,'FLETES (#) MAYO'!M388*M$4,IF($C388=$D$5,'FLETES (#) MAYO'!M388*M$5,0))))</f>
        <v>0</v>
      </c>
      <c r="N388" s="179">
        <f>IF($C388=$D$2,'FLETES (#) MAYO'!N388*N$2,IF($C388=$D$3,'FLETES (#) MAYO'!N388*N$3,IF($C388=$D$4,'FLETES (#) MAYO'!N388*N$4,IF($C388=$D$5,'FLETES (#) MAYO'!N388*N$5,0))))</f>
        <v>0</v>
      </c>
      <c r="O388" s="179">
        <f>IF($C388=$D$2,'FLETES (#) MAYO'!O388*O$2,IF($C388=$D$3,'FLETES (#) MAYO'!O388*O$3,IF($C388=$D$4,'FLETES (#) MAYO'!O388*O$4,IF($C388=$D$5,'FLETES (#) MAYO'!O388*O$5,0))))</f>
        <v>0</v>
      </c>
      <c r="P388" s="179">
        <f>IF($C388=$D$2,'FLETES (#) MAYO'!P388*P$2,IF($C388=$D$3,'FLETES (#) MAYO'!P388*P$3,IF($C388=$D$4,'FLETES (#) MAYO'!P388*P$4,IF($C388=$D$5,'FLETES (#) MAYO'!P388*P$5,0))))</f>
        <v>0</v>
      </c>
      <c r="Q388" s="179">
        <f>IF($C388=$D$2,'FLETES (#) MAYO'!Q388*Q$2,IF($C388=$D$3,'FLETES (#) MAYO'!Q388*Q$3,IF($C388=$D$4,'FLETES (#) MAYO'!Q388*Q$4,IF($C388=$D$5,'FLETES (#) MAYO'!Q388*Q$5,0))))</f>
        <v>0</v>
      </c>
      <c r="R388" s="179">
        <f>IF($C388=$D$2,'FLETES (#) MAYO'!R388*R$2,IF($C388=$D$3,'FLETES (#) MAYO'!R388*R$3,IF($C388=$D$4,'FLETES (#) MAYO'!R388*R$4,IF($C388=$D$5,'FLETES (#) MAYO'!R388*R$5,0))))</f>
        <v>0</v>
      </c>
      <c r="S388" s="179">
        <f>IF($C388=$D$2,'FLETES (#) MAYO'!S388*S$2,IF($C388=$D$3,'FLETES (#) MAYO'!S388*S$3,IF($C388=$D$4,'FLETES (#) MAYO'!S388*S$4,IF($C388=$D$5,'FLETES (#) MAYO'!S388*S$5,0))))</f>
        <v>0</v>
      </c>
      <c r="T388" s="179">
        <f>IF($C388=$D$2,'FLETES (#) MAYO'!T388*T$2,IF($C388=$D$3,'FLETES (#) MAYO'!T388*T$3,IF($C388=$D$4,'FLETES (#) MAYO'!T388*T$4,IF($C388=$D$5,'FLETES (#) MAYO'!T388*T$5,0))))</f>
        <v>0</v>
      </c>
      <c r="U388" s="179">
        <f>IF($C388=$D$2,'FLETES (#) MAYO'!U388*U$2,IF($C388=$D$3,'FLETES (#) MAYO'!U388*U$3,IF($C388=$D$4,'FLETES (#) MAYO'!U388*U$4,IF($C388=$D$5,'FLETES (#) MAYO'!U388*U$5,0))))</f>
        <v>0</v>
      </c>
      <c r="V388" s="179">
        <f>IF($C388=$D$2,'FLETES (#) MAYO'!V388*V$2,IF($C388=$D$3,'FLETES (#) MAYO'!V388*V$3,IF($C388=$D$4,'FLETES (#) MAYO'!V388*V$4,IF($C388=$D$5,'FLETES (#) MAYO'!V388*V$5,0))))</f>
        <v>0</v>
      </c>
      <c r="W388" s="179">
        <f>IF($C388=$D$2,'FLETES (#) MAYO'!W388*W$2,IF($C388=$D$3,'FLETES (#) MAYO'!W388*W$3,IF($C388=$D$4,'FLETES (#) MAYO'!W388*W$4,IF($C388=$D$5,'FLETES (#) MAYO'!W388*W$5,0))))</f>
        <v>0</v>
      </c>
      <c r="X388" s="179">
        <f>IF($C388=$D$2,'FLETES (#) MAYO'!X388*X$2,IF($C388=$D$3,'FLETES (#) MAYO'!X388*X$3,IF($C388=$D$4,'FLETES (#) MAYO'!X388*X$4,IF($C388=$D$5,'FLETES (#) MAYO'!X388*X$5,0))))</f>
        <v>0</v>
      </c>
      <c r="Y388" s="179">
        <f>IF($C388=$D$2,'FLETES (#) MAYO'!Y388*Y$2,IF($C388=$D$3,'FLETES (#) MAYO'!Y388*Y$3,IF($C388=$D$4,'FLETES (#) MAYO'!Y388*Y$4,IF($C388=$D$5,'FLETES (#) MAYO'!Y388*Y$5,0))))</f>
        <v>0</v>
      </c>
      <c r="Z388" s="179">
        <f>IF($C388=$D$2,'FLETES (#) MAYO'!Z388*Z$2,IF($C388=$D$3,'FLETES (#) MAYO'!Z388*Z$3,IF($C388=$D$4,'FLETES (#) MAYO'!Z388*Z$4,IF($C388=$D$5,'FLETES (#) MAYO'!Z388*Z$5,0))))</f>
        <v>0</v>
      </c>
      <c r="AA388" s="179">
        <f>IF($C388=$D$2,'FLETES (#) MAYO'!AA388*AA$2,IF($C388=$D$3,'FLETES (#) MAYO'!AA388*AA$3,IF($C388=$D$4,'FLETES (#) MAYO'!AA388*AA$4,IF($C388=$D$5,'FLETES (#) MAYO'!AA388*AA$5,0))))</f>
        <v>0</v>
      </c>
      <c r="AB388" s="179">
        <f>IF($C388=$D$2,'FLETES (#) MAYO'!AB388*AB$2,IF($C388=$D$3,'FLETES (#) MAYO'!AB388*AB$3,IF($C388=$D$4,'FLETES (#) MAYO'!AB388*AB$4,IF($C388=$D$5,'FLETES (#) MAYO'!AB388*AB$5,0))))</f>
        <v>0</v>
      </c>
      <c r="AC388" s="179">
        <f>IF($C388=$D$2,'FLETES (#) MAYO'!AC388*AC$2,IF($C388=$D$3,'FLETES (#) MAYO'!AC388*AC$3,IF($C388=$D$4,'FLETES (#) MAYO'!AC388*AC$4,IF($C388=$D$5,'FLETES (#) MAYO'!AC388*AC$5,0))))</f>
        <v>0</v>
      </c>
      <c r="AD388" s="179">
        <f>IF($C388=$D$2,'FLETES (#) MAYO'!AD388*AD$2,IF($C388=$D$3,'FLETES (#) MAYO'!AD388*AD$3,IF($C388=$D$4,'FLETES (#) MAYO'!AD388*AD$4,IF($C388=$D$5,'FLETES (#) MAYO'!AD388*AD$5,0))))</f>
        <v>0</v>
      </c>
      <c r="AE388" s="179">
        <f>IF($C388=$D$2,'FLETES (#) MAYO'!AE388*AE$2,IF($C388=$D$3,'FLETES (#) MAYO'!AE388*AE$3,IF($C388=$D$4,'FLETES (#) MAYO'!AE388*AE$4,IF($C388=$D$5,'FLETES (#) MAYO'!AE388*AE$5,0))))</f>
        <v>0</v>
      </c>
      <c r="AF388" s="179">
        <f>IF($C388=$D$2,'FLETES (#) MAYO'!AF388*AF$2,IF($C388=$D$3,'FLETES (#) MAYO'!AF388*AF$3,IF($C388=$D$4,'FLETES (#) MAYO'!AF388*AF$4,IF($C388=$D$5,'FLETES (#) MAYO'!AF388*AF$5,0))))</f>
        <v>0</v>
      </c>
      <c r="AG388" s="179">
        <f>IF($C388=$D$2,'FLETES (#) MAYO'!AG388*AG$2,IF($C388=$D$3,'FLETES (#) MAYO'!AG388*AG$3,IF($C388=$D$4,'FLETES (#) MAYO'!AG388*AG$4,IF($C388=$D$5,'FLETES (#) MAYO'!AG388*AG$5,0))))</f>
        <v>0</v>
      </c>
      <c r="AH388" s="179">
        <f>IF($C388=$D$2,'FLETES (#) MAYO'!AH388*AH$2,IF($C388=$D$3,'FLETES (#) MAYO'!AH388*AH$3,IF($C388=$D$4,'FLETES (#) MAYO'!AH388*AH$4,IF($C388=$D$5,'FLETES (#) MAYO'!AH388*AH$5,0))))</f>
        <v>0</v>
      </c>
      <c r="AI388" s="179">
        <f>IF($C388=$D$2,'FLETES (#) MAYO'!AI388*AI$2,IF($C388=$D$3,'FLETES (#) MAYO'!AI388*AI$3,IF($C388=$D$4,'FLETES (#) MAYO'!AI388*AI$4,IF($C388=$D$5,'FLETES (#) MAYO'!AI388*AI$5,0))))</f>
        <v>0</v>
      </c>
      <c r="AJ388" s="179">
        <f>IF($C388=$D$2,'FLETES (#) MAYO'!AJ388*AJ$2,IF($C388=$D$3,'FLETES (#) MAYO'!AJ388*AJ$3,IF($C388=$D$4,'FLETES (#) MAYO'!AJ388*AJ$4,IF($C388=$D$5,'FLETES (#) MAYO'!AJ388*AJ$5,0))))</f>
        <v>0</v>
      </c>
      <c r="AK388" s="179">
        <f>IF($C388=$D$2,'FLETES (#) MAYO'!AK388*AK$2,IF($C388=$D$3,'FLETES (#) MAYO'!AK388*AK$3,IF($C388=$D$4,'FLETES (#) MAYO'!AK388*AK$4,IF($C388=$D$5,'FLETES (#) MAYO'!AK388*AK$5,0))))</f>
        <v>0</v>
      </c>
      <c r="AL388" s="179">
        <f>IF($C388=$D$2,'FLETES (#) MAYO'!AL388*AL$2,IF($C388=$D$3,'FLETES (#) MAYO'!AL388*AL$3,IF($C388=$D$4,'FLETES (#) MAYO'!AL388*AL$4,IF($C388=$D$5,'FLETES (#) MAYO'!AL388*AL$5,0))))</f>
        <v>0</v>
      </c>
      <c r="AM388" s="179">
        <f>IF($C388=$D$2,'FLETES (#) MAYO'!AM388*AM$2,IF($C388=$D$3,'FLETES (#) MAYO'!AM388*AM$3,IF($C388=$D$4,'FLETES (#) MAYO'!AM388*AM$4,IF($C388=$D$5,'FLETES (#) MAYO'!AM388*AM$5,0))))</f>
        <v>0</v>
      </c>
    </row>
    <row r="389" spans="1:39">
      <c r="A389" s="141"/>
      <c r="B389" s="165"/>
      <c r="C389" s="165"/>
      <c r="D389" s="178">
        <f t="shared" si="0"/>
        <v>0</v>
      </c>
      <c r="E389" s="179">
        <f>IF($C389=$D$2,'FLETES (#) MAYO'!E389*E$2,IF($C389=$D$3,'FLETES (#) MAYO'!E389*E$3,IF($C389=$D$4,'FLETES (#) MAYO'!E389*E$4,IF($C389=$D$5,'FLETES (#) MAYO'!E389*E$5,0))))</f>
        <v>0</v>
      </c>
      <c r="F389" s="179">
        <f>IF($C389=$D$2,'FLETES (#) MAYO'!F389*F$2,IF($C389=$D$3,'FLETES (#) MAYO'!F389*F$3,IF($C389=$D$4,'FLETES (#) MAYO'!F389*F$4,IF($C389=$D$5,'FLETES (#) MAYO'!F389*F$5,0))))</f>
        <v>0</v>
      </c>
      <c r="G389" s="179">
        <f>IF($C389=$D$2,'FLETES (#) MAYO'!G389*G$2,IF($C389=$D$3,'FLETES (#) MAYO'!G389*G$3,IF($C389=$D$4,'FLETES (#) MAYO'!G389*G$4,IF($C389=$D$5,'FLETES (#) MAYO'!G389*G$5,0))))</f>
        <v>0</v>
      </c>
      <c r="H389" s="179">
        <f>IF($C389=$D$2,'FLETES (#) MAYO'!H389*H$2,IF($C389=$D$3,'FLETES (#) MAYO'!H389*H$3,IF($C389=$D$4,'FLETES (#) MAYO'!H389*H$4,IF($C389=$D$5,'FLETES (#) MAYO'!H389*H$5,0))))</f>
        <v>0</v>
      </c>
      <c r="I389" s="179">
        <f>IF($C389=$D$2,'FLETES (#) MAYO'!I389*I$2,IF($C389=$D$3,'FLETES (#) MAYO'!I389*I$3,IF($C389=$D$4,'FLETES (#) MAYO'!I389*I$4,IF($C389=$D$5,'FLETES (#) MAYO'!I389*I$5,0))))</f>
        <v>0</v>
      </c>
      <c r="J389" s="179">
        <f>IF($C389=$D$2,'FLETES (#) MAYO'!J389*J$2,IF($C389=$D$3,'FLETES (#) MAYO'!J389*J$3,IF($C389=$D$4,'FLETES (#) MAYO'!J389*J$4,IF($C389=$D$5,'FLETES (#) MAYO'!J389*J$5,0))))</f>
        <v>0</v>
      </c>
      <c r="K389" s="179">
        <f>IF($C389=$D$2,'FLETES (#) MAYO'!K389*K$2,IF($C389=$D$3,'FLETES (#) MAYO'!K389*K$3,IF($C389=$D$4,'FLETES (#) MAYO'!K389*K$4,IF($C389=$D$5,'FLETES (#) MAYO'!K389*K$5,0))))</f>
        <v>0</v>
      </c>
      <c r="L389" s="179">
        <f>IF($C389=$D$2,'FLETES (#) MAYO'!L389*L$2,IF($C389=$D$3,'FLETES (#) MAYO'!L389*L$3,IF($C389=$D$4,'FLETES (#) MAYO'!L389*L$4,IF($C389=$D$5,'FLETES (#) MAYO'!L389*L$5,0))))</f>
        <v>0</v>
      </c>
      <c r="M389" s="179">
        <f>IF($C389=$D$2,'FLETES (#) MAYO'!M389*M$2,IF($C389=$D$3,'FLETES (#) MAYO'!M389*M$3,IF($C389=$D$4,'FLETES (#) MAYO'!M389*M$4,IF($C389=$D$5,'FLETES (#) MAYO'!M389*M$5,0))))</f>
        <v>0</v>
      </c>
      <c r="N389" s="179">
        <f>IF($C389=$D$2,'FLETES (#) MAYO'!N389*N$2,IF($C389=$D$3,'FLETES (#) MAYO'!N389*N$3,IF($C389=$D$4,'FLETES (#) MAYO'!N389*N$4,IF($C389=$D$5,'FLETES (#) MAYO'!N389*N$5,0))))</f>
        <v>0</v>
      </c>
      <c r="O389" s="179">
        <f>IF($C389=$D$2,'FLETES (#) MAYO'!O389*O$2,IF($C389=$D$3,'FLETES (#) MAYO'!O389*O$3,IF($C389=$D$4,'FLETES (#) MAYO'!O389*O$4,IF($C389=$D$5,'FLETES (#) MAYO'!O389*O$5,0))))</f>
        <v>0</v>
      </c>
      <c r="P389" s="179">
        <f>IF($C389=$D$2,'FLETES (#) MAYO'!P389*P$2,IF($C389=$D$3,'FLETES (#) MAYO'!P389*P$3,IF($C389=$D$4,'FLETES (#) MAYO'!P389*P$4,IF($C389=$D$5,'FLETES (#) MAYO'!P389*P$5,0))))</f>
        <v>0</v>
      </c>
      <c r="Q389" s="179">
        <f>IF($C389=$D$2,'FLETES (#) MAYO'!Q389*Q$2,IF($C389=$D$3,'FLETES (#) MAYO'!Q389*Q$3,IF($C389=$D$4,'FLETES (#) MAYO'!Q389*Q$4,IF($C389=$D$5,'FLETES (#) MAYO'!Q389*Q$5,0))))</f>
        <v>0</v>
      </c>
      <c r="R389" s="179">
        <f>IF($C389=$D$2,'FLETES (#) MAYO'!R389*R$2,IF($C389=$D$3,'FLETES (#) MAYO'!R389*R$3,IF($C389=$D$4,'FLETES (#) MAYO'!R389*R$4,IF($C389=$D$5,'FLETES (#) MAYO'!R389*R$5,0))))</f>
        <v>0</v>
      </c>
      <c r="S389" s="179">
        <f>IF($C389=$D$2,'FLETES (#) MAYO'!S389*S$2,IF($C389=$D$3,'FLETES (#) MAYO'!S389*S$3,IF($C389=$D$4,'FLETES (#) MAYO'!S389*S$4,IF($C389=$D$5,'FLETES (#) MAYO'!S389*S$5,0))))</f>
        <v>0</v>
      </c>
      <c r="T389" s="179">
        <f>IF($C389=$D$2,'FLETES (#) MAYO'!T389*T$2,IF($C389=$D$3,'FLETES (#) MAYO'!T389*T$3,IF($C389=$D$4,'FLETES (#) MAYO'!T389*T$4,IF($C389=$D$5,'FLETES (#) MAYO'!T389*T$5,0))))</f>
        <v>0</v>
      </c>
      <c r="U389" s="179">
        <f>IF($C389=$D$2,'FLETES (#) MAYO'!U389*U$2,IF($C389=$D$3,'FLETES (#) MAYO'!U389*U$3,IF($C389=$D$4,'FLETES (#) MAYO'!U389*U$4,IF($C389=$D$5,'FLETES (#) MAYO'!U389*U$5,0))))</f>
        <v>0</v>
      </c>
      <c r="V389" s="179">
        <f>IF($C389=$D$2,'FLETES (#) MAYO'!V389*V$2,IF($C389=$D$3,'FLETES (#) MAYO'!V389*V$3,IF($C389=$D$4,'FLETES (#) MAYO'!V389*V$4,IF($C389=$D$5,'FLETES (#) MAYO'!V389*V$5,0))))</f>
        <v>0</v>
      </c>
      <c r="W389" s="179">
        <f>IF($C389=$D$2,'FLETES (#) MAYO'!W389*W$2,IF($C389=$D$3,'FLETES (#) MAYO'!W389*W$3,IF($C389=$D$4,'FLETES (#) MAYO'!W389*W$4,IF($C389=$D$5,'FLETES (#) MAYO'!W389*W$5,0))))</f>
        <v>0</v>
      </c>
      <c r="X389" s="179">
        <f>IF($C389=$D$2,'FLETES (#) MAYO'!X389*X$2,IF($C389=$D$3,'FLETES (#) MAYO'!X389*X$3,IF($C389=$D$4,'FLETES (#) MAYO'!X389*X$4,IF($C389=$D$5,'FLETES (#) MAYO'!X389*X$5,0))))</f>
        <v>0</v>
      </c>
      <c r="Y389" s="179">
        <f>IF($C389=$D$2,'FLETES (#) MAYO'!Y389*Y$2,IF($C389=$D$3,'FLETES (#) MAYO'!Y389*Y$3,IF($C389=$D$4,'FLETES (#) MAYO'!Y389*Y$4,IF($C389=$D$5,'FLETES (#) MAYO'!Y389*Y$5,0))))</f>
        <v>0</v>
      </c>
      <c r="Z389" s="179">
        <f>IF($C389=$D$2,'FLETES (#) MAYO'!Z389*Z$2,IF($C389=$D$3,'FLETES (#) MAYO'!Z389*Z$3,IF($C389=$D$4,'FLETES (#) MAYO'!Z389*Z$4,IF($C389=$D$5,'FLETES (#) MAYO'!Z389*Z$5,0))))</f>
        <v>0</v>
      </c>
      <c r="AA389" s="179">
        <f>IF($C389=$D$2,'FLETES (#) MAYO'!AA389*AA$2,IF($C389=$D$3,'FLETES (#) MAYO'!AA389*AA$3,IF($C389=$D$4,'FLETES (#) MAYO'!AA389*AA$4,IF($C389=$D$5,'FLETES (#) MAYO'!AA389*AA$5,0))))</f>
        <v>0</v>
      </c>
      <c r="AB389" s="179">
        <f>IF($C389=$D$2,'FLETES (#) MAYO'!AB389*AB$2,IF($C389=$D$3,'FLETES (#) MAYO'!AB389*AB$3,IF($C389=$D$4,'FLETES (#) MAYO'!AB389*AB$4,IF($C389=$D$5,'FLETES (#) MAYO'!AB389*AB$5,0))))</f>
        <v>0</v>
      </c>
      <c r="AC389" s="179">
        <f>IF($C389=$D$2,'FLETES (#) MAYO'!AC389*AC$2,IF($C389=$D$3,'FLETES (#) MAYO'!AC389*AC$3,IF($C389=$D$4,'FLETES (#) MAYO'!AC389*AC$4,IF($C389=$D$5,'FLETES (#) MAYO'!AC389*AC$5,0))))</f>
        <v>0</v>
      </c>
      <c r="AD389" s="179">
        <f>IF($C389=$D$2,'FLETES (#) MAYO'!AD389*AD$2,IF($C389=$D$3,'FLETES (#) MAYO'!AD389*AD$3,IF($C389=$D$4,'FLETES (#) MAYO'!AD389*AD$4,IF($C389=$D$5,'FLETES (#) MAYO'!AD389*AD$5,0))))</f>
        <v>0</v>
      </c>
      <c r="AE389" s="179">
        <f>IF($C389=$D$2,'FLETES (#) MAYO'!AE389*AE$2,IF($C389=$D$3,'FLETES (#) MAYO'!AE389*AE$3,IF($C389=$D$4,'FLETES (#) MAYO'!AE389*AE$4,IF($C389=$D$5,'FLETES (#) MAYO'!AE389*AE$5,0))))</f>
        <v>0</v>
      </c>
      <c r="AF389" s="179">
        <f>IF($C389=$D$2,'FLETES (#) MAYO'!AF389*AF$2,IF($C389=$D$3,'FLETES (#) MAYO'!AF389*AF$3,IF($C389=$D$4,'FLETES (#) MAYO'!AF389*AF$4,IF($C389=$D$5,'FLETES (#) MAYO'!AF389*AF$5,0))))</f>
        <v>0</v>
      </c>
      <c r="AG389" s="179">
        <f>IF($C389=$D$2,'FLETES (#) MAYO'!AG389*AG$2,IF($C389=$D$3,'FLETES (#) MAYO'!AG389*AG$3,IF($C389=$D$4,'FLETES (#) MAYO'!AG389*AG$4,IF($C389=$D$5,'FLETES (#) MAYO'!AG389*AG$5,0))))</f>
        <v>0</v>
      </c>
      <c r="AH389" s="179">
        <f>IF($C389=$D$2,'FLETES (#) MAYO'!AH389*AH$2,IF($C389=$D$3,'FLETES (#) MAYO'!AH389*AH$3,IF($C389=$D$4,'FLETES (#) MAYO'!AH389*AH$4,IF($C389=$D$5,'FLETES (#) MAYO'!AH389*AH$5,0))))</f>
        <v>0</v>
      </c>
      <c r="AI389" s="179">
        <f>IF($C389=$D$2,'FLETES (#) MAYO'!AI389*AI$2,IF($C389=$D$3,'FLETES (#) MAYO'!AI389*AI$3,IF($C389=$D$4,'FLETES (#) MAYO'!AI389*AI$4,IF($C389=$D$5,'FLETES (#) MAYO'!AI389*AI$5,0))))</f>
        <v>0</v>
      </c>
      <c r="AJ389" s="179">
        <f>IF($C389=$D$2,'FLETES (#) MAYO'!AJ389*AJ$2,IF($C389=$D$3,'FLETES (#) MAYO'!AJ389*AJ$3,IF($C389=$D$4,'FLETES (#) MAYO'!AJ389*AJ$4,IF($C389=$D$5,'FLETES (#) MAYO'!AJ389*AJ$5,0))))</f>
        <v>0</v>
      </c>
      <c r="AK389" s="179">
        <f>IF($C389=$D$2,'FLETES (#) MAYO'!AK389*AK$2,IF($C389=$D$3,'FLETES (#) MAYO'!AK389*AK$3,IF($C389=$D$4,'FLETES (#) MAYO'!AK389*AK$4,IF($C389=$D$5,'FLETES (#) MAYO'!AK389*AK$5,0))))</f>
        <v>0</v>
      </c>
      <c r="AL389" s="179">
        <f>IF($C389=$D$2,'FLETES (#) MAYO'!AL389*AL$2,IF($C389=$D$3,'FLETES (#) MAYO'!AL389*AL$3,IF($C389=$D$4,'FLETES (#) MAYO'!AL389*AL$4,IF($C389=$D$5,'FLETES (#) MAYO'!AL389*AL$5,0))))</f>
        <v>0</v>
      </c>
      <c r="AM389" s="179">
        <f>IF($C389=$D$2,'FLETES (#) MAYO'!AM389*AM$2,IF($C389=$D$3,'FLETES (#) MAYO'!AM389*AM$3,IF($C389=$D$4,'FLETES (#) MAYO'!AM389*AM$4,IF($C389=$D$5,'FLETES (#) MAYO'!AM389*AM$5,0))))</f>
        <v>0</v>
      </c>
    </row>
    <row r="390" spans="1:39">
      <c r="A390" s="141"/>
      <c r="B390" s="165"/>
      <c r="C390" s="165"/>
      <c r="D390" s="178">
        <f t="shared" si="0"/>
        <v>0</v>
      </c>
      <c r="E390" s="179">
        <f>IF($C390=$D$2,'FLETES (#) MAYO'!E390*E$2,IF($C390=$D$3,'FLETES (#) MAYO'!E390*E$3,IF($C390=$D$4,'FLETES (#) MAYO'!E390*E$4,IF($C390=$D$5,'FLETES (#) MAYO'!E390*E$5,0))))</f>
        <v>0</v>
      </c>
      <c r="F390" s="179">
        <f>IF($C390=$D$2,'FLETES (#) MAYO'!F390*F$2,IF($C390=$D$3,'FLETES (#) MAYO'!F390*F$3,IF($C390=$D$4,'FLETES (#) MAYO'!F390*F$4,IF($C390=$D$5,'FLETES (#) MAYO'!F390*F$5,0))))</f>
        <v>0</v>
      </c>
      <c r="G390" s="179">
        <f>IF($C390=$D$2,'FLETES (#) MAYO'!G390*G$2,IF($C390=$D$3,'FLETES (#) MAYO'!G390*G$3,IF($C390=$D$4,'FLETES (#) MAYO'!G390*G$4,IF($C390=$D$5,'FLETES (#) MAYO'!G390*G$5,0))))</f>
        <v>0</v>
      </c>
      <c r="H390" s="179">
        <f>IF($C390=$D$2,'FLETES (#) MAYO'!H390*H$2,IF($C390=$D$3,'FLETES (#) MAYO'!H390*H$3,IF($C390=$D$4,'FLETES (#) MAYO'!H390*H$4,IF($C390=$D$5,'FLETES (#) MAYO'!H390*H$5,0))))</f>
        <v>0</v>
      </c>
      <c r="I390" s="179">
        <f>IF($C390=$D$2,'FLETES (#) MAYO'!I390*I$2,IF($C390=$D$3,'FLETES (#) MAYO'!I390*I$3,IF($C390=$D$4,'FLETES (#) MAYO'!I390*I$4,IF($C390=$D$5,'FLETES (#) MAYO'!I390*I$5,0))))</f>
        <v>0</v>
      </c>
      <c r="J390" s="179">
        <f>IF($C390=$D$2,'FLETES (#) MAYO'!J390*J$2,IF($C390=$D$3,'FLETES (#) MAYO'!J390*J$3,IF($C390=$D$4,'FLETES (#) MAYO'!J390*J$4,IF($C390=$D$5,'FLETES (#) MAYO'!J390*J$5,0))))</f>
        <v>0</v>
      </c>
      <c r="K390" s="179">
        <f>IF($C390=$D$2,'FLETES (#) MAYO'!K390*K$2,IF($C390=$D$3,'FLETES (#) MAYO'!K390*K$3,IF($C390=$D$4,'FLETES (#) MAYO'!K390*K$4,IF($C390=$D$5,'FLETES (#) MAYO'!K390*K$5,0))))</f>
        <v>0</v>
      </c>
      <c r="L390" s="179">
        <f>IF($C390=$D$2,'FLETES (#) MAYO'!L390*L$2,IF($C390=$D$3,'FLETES (#) MAYO'!L390*L$3,IF($C390=$D$4,'FLETES (#) MAYO'!L390*L$4,IF($C390=$D$5,'FLETES (#) MAYO'!L390*L$5,0))))</f>
        <v>0</v>
      </c>
      <c r="M390" s="179">
        <f>IF($C390=$D$2,'FLETES (#) MAYO'!M390*M$2,IF($C390=$D$3,'FLETES (#) MAYO'!M390*M$3,IF($C390=$D$4,'FLETES (#) MAYO'!M390*M$4,IF($C390=$D$5,'FLETES (#) MAYO'!M390*M$5,0))))</f>
        <v>0</v>
      </c>
      <c r="N390" s="179">
        <f>IF($C390=$D$2,'FLETES (#) MAYO'!N390*N$2,IF($C390=$D$3,'FLETES (#) MAYO'!N390*N$3,IF($C390=$D$4,'FLETES (#) MAYO'!N390*N$4,IF($C390=$D$5,'FLETES (#) MAYO'!N390*N$5,0))))</f>
        <v>0</v>
      </c>
      <c r="O390" s="179">
        <f>IF($C390=$D$2,'FLETES (#) MAYO'!O390*O$2,IF($C390=$D$3,'FLETES (#) MAYO'!O390*O$3,IF($C390=$D$4,'FLETES (#) MAYO'!O390*O$4,IF($C390=$D$5,'FLETES (#) MAYO'!O390*O$5,0))))</f>
        <v>0</v>
      </c>
      <c r="P390" s="179">
        <f>IF($C390=$D$2,'FLETES (#) MAYO'!P390*P$2,IF($C390=$D$3,'FLETES (#) MAYO'!P390*P$3,IF($C390=$D$4,'FLETES (#) MAYO'!P390*P$4,IF($C390=$D$5,'FLETES (#) MAYO'!P390*P$5,0))))</f>
        <v>0</v>
      </c>
      <c r="Q390" s="179">
        <f>IF($C390=$D$2,'FLETES (#) MAYO'!Q390*Q$2,IF($C390=$D$3,'FLETES (#) MAYO'!Q390*Q$3,IF($C390=$D$4,'FLETES (#) MAYO'!Q390*Q$4,IF($C390=$D$5,'FLETES (#) MAYO'!Q390*Q$5,0))))</f>
        <v>0</v>
      </c>
      <c r="R390" s="179">
        <f>IF($C390=$D$2,'FLETES (#) MAYO'!R390*R$2,IF($C390=$D$3,'FLETES (#) MAYO'!R390*R$3,IF($C390=$D$4,'FLETES (#) MAYO'!R390*R$4,IF($C390=$D$5,'FLETES (#) MAYO'!R390*R$5,0))))</f>
        <v>0</v>
      </c>
      <c r="S390" s="179">
        <f>IF($C390=$D$2,'FLETES (#) MAYO'!S390*S$2,IF($C390=$D$3,'FLETES (#) MAYO'!S390*S$3,IF($C390=$D$4,'FLETES (#) MAYO'!S390*S$4,IF($C390=$D$5,'FLETES (#) MAYO'!S390*S$5,0))))</f>
        <v>0</v>
      </c>
      <c r="T390" s="179">
        <f>IF($C390=$D$2,'FLETES (#) MAYO'!T390*T$2,IF($C390=$D$3,'FLETES (#) MAYO'!T390*T$3,IF($C390=$D$4,'FLETES (#) MAYO'!T390*T$4,IF($C390=$D$5,'FLETES (#) MAYO'!T390*T$5,0))))</f>
        <v>0</v>
      </c>
      <c r="U390" s="179">
        <f>IF($C390=$D$2,'FLETES (#) MAYO'!U390*U$2,IF($C390=$D$3,'FLETES (#) MAYO'!U390*U$3,IF($C390=$D$4,'FLETES (#) MAYO'!U390*U$4,IF($C390=$D$5,'FLETES (#) MAYO'!U390*U$5,0))))</f>
        <v>0</v>
      </c>
      <c r="V390" s="179">
        <f>IF($C390=$D$2,'FLETES (#) MAYO'!V390*V$2,IF($C390=$D$3,'FLETES (#) MAYO'!V390*V$3,IF($C390=$D$4,'FLETES (#) MAYO'!V390*V$4,IF($C390=$D$5,'FLETES (#) MAYO'!V390*V$5,0))))</f>
        <v>0</v>
      </c>
      <c r="W390" s="179">
        <f>IF($C390=$D$2,'FLETES (#) MAYO'!W390*W$2,IF($C390=$D$3,'FLETES (#) MAYO'!W390*W$3,IF($C390=$D$4,'FLETES (#) MAYO'!W390*W$4,IF($C390=$D$5,'FLETES (#) MAYO'!W390*W$5,0))))</f>
        <v>0</v>
      </c>
      <c r="X390" s="179">
        <f>IF($C390=$D$2,'FLETES (#) MAYO'!X390*X$2,IF($C390=$D$3,'FLETES (#) MAYO'!X390*X$3,IF($C390=$D$4,'FLETES (#) MAYO'!X390*X$4,IF($C390=$D$5,'FLETES (#) MAYO'!X390*X$5,0))))</f>
        <v>0</v>
      </c>
      <c r="Y390" s="179">
        <f>IF($C390=$D$2,'FLETES (#) MAYO'!Y390*Y$2,IF($C390=$D$3,'FLETES (#) MAYO'!Y390*Y$3,IF($C390=$D$4,'FLETES (#) MAYO'!Y390*Y$4,IF($C390=$D$5,'FLETES (#) MAYO'!Y390*Y$5,0))))</f>
        <v>0</v>
      </c>
      <c r="Z390" s="179">
        <f>IF($C390=$D$2,'FLETES (#) MAYO'!Z390*Z$2,IF($C390=$D$3,'FLETES (#) MAYO'!Z390*Z$3,IF($C390=$D$4,'FLETES (#) MAYO'!Z390*Z$4,IF($C390=$D$5,'FLETES (#) MAYO'!Z390*Z$5,0))))</f>
        <v>0</v>
      </c>
      <c r="AA390" s="179">
        <f>IF($C390=$D$2,'FLETES (#) MAYO'!AA390*AA$2,IF($C390=$D$3,'FLETES (#) MAYO'!AA390*AA$3,IF($C390=$D$4,'FLETES (#) MAYO'!AA390*AA$4,IF($C390=$D$5,'FLETES (#) MAYO'!AA390*AA$5,0))))</f>
        <v>0</v>
      </c>
      <c r="AB390" s="179">
        <f>IF($C390=$D$2,'FLETES (#) MAYO'!AB390*AB$2,IF($C390=$D$3,'FLETES (#) MAYO'!AB390*AB$3,IF($C390=$D$4,'FLETES (#) MAYO'!AB390*AB$4,IF($C390=$D$5,'FLETES (#) MAYO'!AB390*AB$5,0))))</f>
        <v>0</v>
      </c>
      <c r="AC390" s="179">
        <f>IF($C390=$D$2,'FLETES (#) MAYO'!AC390*AC$2,IF($C390=$D$3,'FLETES (#) MAYO'!AC390*AC$3,IF($C390=$D$4,'FLETES (#) MAYO'!AC390*AC$4,IF($C390=$D$5,'FLETES (#) MAYO'!AC390*AC$5,0))))</f>
        <v>0</v>
      </c>
      <c r="AD390" s="179">
        <f>IF($C390=$D$2,'FLETES (#) MAYO'!AD390*AD$2,IF($C390=$D$3,'FLETES (#) MAYO'!AD390*AD$3,IF($C390=$D$4,'FLETES (#) MAYO'!AD390*AD$4,IF($C390=$D$5,'FLETES (#) MAYO'!AD390*AD$5,0))))</f>
        <v>0</v>
      </c>
      <c r="AE390" s="179">
        <f>IF($C390=$D$2,'FLETES (#) MAYO'!AE390*AE$2,IF($C390=$D$3,'FLETES (#) MAYO'!AE390*AE$3,IF($C390=$D$4,'FLETES (#) MAYO'!AE390*AE$4,IF($C390=$D$5,'FLETES (#) MAYO'!AE390*AE$5,0))))</f>
        <v>0</v>
      </c>
      <c r="AF390" s="179">
        <f>IF($C390=$D$2,'FLETES (#) MAYO'!AF390*AF$2,IF($C390=$D$3,'FLETES (#) MAYO'!AF390*AF$3,IF($C390=$D$4,'FLETES (#) MAYO'!AF390*AF$4,IF($C390=$D$5,'FLETES (#) MAYO'!AF390*AF$5,0))))</f>
        <v>0</v>
      </c>
      <c r="AG390" s="179">
        <f>IF($C390=$D$2,'FLETES (#) MAYO'!AG390*AG$2,IF($C390=$D$3,'FLETES (#) MAYO'!AG390*AG$3,IF($C390=$D$4,'FLETES (#) MAYO'!AG390*AG$4,IF($C390=$D$5,'FLETES (#) MAYO'!AG390*AG$5,0))))</f>
        <v>0</v>
      </c>
      <c r="AH390" s="179">
        <f>IF($C390=$D$2,'FLETES (#) MAYO'!AH390*AH$2,IF($C390=$D$3,'FLETES (#) MAYO'!AH390*AH$3,IF($C390=$D$4,'FLETES (#) MAYO'!AH390*AH$4,IF($C390=$D$5,'FLETES (#) MAYO'!AH390*AH$5,0))))</f>
        <v>0</v>
      </c>
      <c r="AI390" s="179">
        <f>IF($C390=$D$2,'FLETES (#) MAYO'!AI390*AI$2,IF($C390=$D$3,'FLETES (#) MAYO'!AI390*AI$3,IF($C390=$D$4,'FLETES (#) MAYO'!AI390*AI$4,IF($C390=$D$5,'FLETES (#) MAYO'!AI390*AI$5,0))))</f>
        <v>0</v>
      </c>
      <c r="AJ390" s="179">
        <f>IF($C390=$D$2,'FLETES (#) MAYO'!AJ390*AJ$2,IF($C390=$D$3,'FLETES (#) MAYO'!AJ390*AJ$3,IF($C390=$D$4,'FLETES (#) MAYO'!AJ390*AJ$4,IF($C390=$D$5,'FLETES (#) MAYO'!AJ390*AJ$5,0))))</f>
        <v>0</v>
      </c>
      <c r="AK390" s="179">
        <f>IF($C390=$D$2,'FLETES (#) MAYO'!AK390*AK$2,IF($C390=$D$3,'FLETES (#) MAYO'!AK390*AK$3,IF($C390=$D$4,'FLETES (#) MAYO'!AK390*AK$4,IF($C390=$D$5,'FLETES (#) MAYO'!AK390*AK$5,0))))</f>
        <v>0</v>
      </c>
      <c r="AL390" s="179">
        <f>IF($C390=$D$2,'FLETES (#) MAYO'!AL390*AL$2,IF($C390=$D$3,'FLETES (#) MAYO'!AL390*AL$3,IF($C390=$D$4,'FLETES (#) MAYO'!AL390*AL$4,IF($C390=$D$5,'FLETES (#) MAYO'!AL390*AL$5,0))))</f>
        <v>0</v>
      </c>
      <c r="AM390" s="179">
        <f>IF($C390=$D$2,'FLETES (#) MAYO'!AM390*AM$2,IF($C390=$D$3,'FLETES (#) MAYO'!AM390*AM$3,IF($C390=$D$4,'FLETES (#) MAYO'!AM390*AM$4,IF($C390=$D$5,'FLETES (#) MAYO'!AM390*AM$5,0))))</f>
        <v>0</v>
      </c>
    </row>
    <row r="391" spans="1:39">
      <c r="A391" s="141"/>
      <c r="B391" s="165"/>
      <c r="C391" s="165"/>
      <c r="D391" s="178">
        <f t="shared" si="0"/>
        <v>0</v>
      </c>
      <c r="E391" s="179">
        <f>IF($C391=$D$2,'FLETES (#) MAYO'!E391*E$2,IF($C391=$D$3,'FLETES (#) MAYO'!E391*E$3,IF($C391=$D$4,'FLETES (#) MAYO'!E391*E$4,IF($C391=$D$5,'FLETES (#) MAYO'!E391*E$5,0))))</f>
        <v>0</v>
      </c>
      <c r="F391" s="179">
        <f>IF($C391=$D$2,'FLETES (#) MAYO'!F391*F$2,IF($C391=$D$3,'FLETES (#) MAYO'!F391*F$3,IF($C391=$D$4,'FLETES (#) MAYO'!F391*F$4,IF($C391=$D$5,'FLETES (#) MAYO'!F391*F$5,0))))</f>
        <v>0</v>
      </c>
      <c r="G391" s="179">
        <f>IF($C391=$D$2,'FLETES (#) MAYO'!G391*G$2,IF($C391=$D$3,'FLETES (#) MAYO'!G391*G$3,IF($C391=$D$4,'FLETES (#) MAYO'!G391*G$4,IF($C391=$D$5,'FLETES (#) MAYO'!G391*G$5,0))))</f>
        <v>0</v>
      </c>
      <c r="H391" s="179">
        <f>IF($C391=$D$2,'FLETES (#) MAYO'!H391*H$2,IF($C391=$D$3,'FLETES (#) MAYO'!H391*H$3,IF($C391=$D$4,'FLETES (#) MAYO'!H391*H$4,IF($C391=$D$5,'FLETES (#) MAYO'!H391*H$5,0))))</f>
        <v>0</v>
      </c>
      <c r="I391" s="179">
        <f>IF($C391=$D$2,'FLETES (#) MAYO'!I391*I$2,IF($C391=$D$3,'FLETES (#) MAYO'!I391*I$3,IF($C391=$D$4,'FLETES (#) MAYO'!I391*I$4,IF($C391=$D$5,'FLETES (#) MAYO'!I391*I$5,0))))</f>
        <v>0</v>
      </c>
      <c r="J391" s="179">
        <f>IF($C391=$D$2,'FLETES (#) MAYO'!J391*J$2,IF($C391=$D$3,'FLETES (#) MAYO'!J391*J$3,IF($C391=$D$4,'FLETES (#) MAYO'!J391*J$4,IF($C391=$D$5,'FLETES (#) MAYO'!J391*J$5,0))))</f>
        <v>0</v>
      </c>
      <c r="K391" s="179">
        <f>IF($C391=$D$2,'FLETES (#) MAYO'!K391*K$2,IF($C391=$D$3,'FLETES (#) MAYO'!K391*K$3,IF($C391=$D$4,'FLETES (#) MAYO'!K391*K$4,IF($C391=$D$5,'FLETES (#) MAYO'!K391*K$5,0))))</f>
        <v>0</v>
      </c>
      <c r="L391" s="179">
        <f>IF($C391=$D$2,'FLETES (#) MAYO'!L391*L$2,IF($C391=$D$3,'FLETES (#) MAYO'!L391*L$3,IF($C391=$D$4,'FLETES (#) MAYO'!L391*L$4,IF($C391=$D$5,'FLETES (#) MAYO'!L391*L$5,0))))</f>
        <v>0</v>
      </c>
      <c r="M391" s="179">
        <f>IF($C391=$D$2,'FLETES (#) MAYO'!M391*M$2,IF($C391=$D$3,'FLETES (#) MAYO'!M391*M$3,IF($C391=$D$4,'FLETES (#) MAYO'!M391*M$4,IF($C391=$D$5,'FLETES (#) MAYO'!M391*M$5,0))))</f>
        <v>0</v>
      </c>
      <c r="N391" s="179">
        <f>IF($C391=$D$2,'FLETES (#) MAYO'!N391*N$2,IF($C391=$D$3,'FLETES (#) MAYO'!N391*N$3,IF($C391=$D$4,'FLETES (#) MAYO'!N391*N$4,IF($C391=$D$5,'FLETES (#) MAYO'!N391*N$5,0))))</f>
        <v>0</v>
      </c>
      <c r="O391" s="179">
        <f>IF($C391=$D$2,'FLETES (#) MAYO'!O391*O$2,IF($C391=$D$3,'FLETES (#) MAYO'!O391*O$3,IF($C391=$D$4,'FLETES (#) MAYO'!O391*O$4,IF($C391=$D$5,'FLETES (#) MAYO'!O391*O$5,0))))</f>
        <v>0</v>
      </c>
      <c r="P391" s="179">
        <f>IF($C391=$D$2,'FLETES (#) MAYO'!P391*P$2,IF($C391=$D$3,'FLETES (#) MAYO'!P391*P$3,IF($C391=$D$4,'FLETES (#) MAYO'!P391*P$4,IF($C391=$D$5,'FLETES (#) MAYO'!P391*P$5,0))))</f>
        <v>0</v>
      </c>
      <c r="Q391" s="179">
        <f>IF($C391=$D$2,'FLETES (#) MAYO'!Q391*Q$2,IF($C391=$D$3,'FLETES (#) MAYO'!Q391*Q$3,IF($C391=$D$4,'FLETES (#) MAYO'!Q391*Q$4,IF($C391=$D$5,'FLETES (#) MAYO'!Q391*Q$5,0))))</f>
        <v>0</v>
      </c>
      <c r="R391" s="179">
        <f>IF($C391=$D$2,'FLETES (#) MAYO'!R391*R$2,IF($C391=$D$3,'FLETES (#) MAYO'!R391*R$3,IF($C391=$D$4,'FLETES (#) MAYO'!R391*R$4,IF($C391=$D$5,'FLETES (#) MAYO'!R391*R$5,0))))</f>
        <v>0</v>
      </c>
      <c r="S391" s="179">
        <f>IF($C391=$D$2,'FLETES (#) MAYO'!S391*S$2,IF($C391=$D$3,'FLETES (#) MAYO'!S391*S$3,IF($C391=$D$4,'FLETES (#) MAYO'!S391*S$4,IF($C391=$D$5,'FLETES (#) MAYO'!S391*S$5,0))))</f>
        <v>0</v>
      </c>
      <c r="T391" s="179">
        <f>IF($C391=$D$2,'FLETES (#) MAYO'!T391*T$2,IF($C391=$D$3,'FLETES (#) MAYO'!T391*T$3,IF($C391=$D$4,'FLETES (#) MAYO'!T391*T$4,IF($C391=$D$5,'FLETES (#) MAYO'!T391*T$5,0))))</f>
        <v>0</v>
      </c>
      <c r="U391" s="179">
        <f>IF($C391=$D$2,'FLETES (#) MAYO'!U391*U$2,IF($C391=$D$3,'FLETES (#) MAYO'!U391*U$3,IF($C391=$D$4,'FLETES (#) MAYO'!U391*U$4,IF($C391=$D$5,'FLETES (#) MAYO'!U391*U$5,0))))</f>
        <v>0</v>
      </c>
      <c r="V391" s="179">
        <f>IF($C391=$D$2,'FLETES (#) MAYO'!V391*V$2,IF($C391=$D$3,'FLETES (#) MAYO'!V391*V$3,IF($C391=$D$4,'FLETES (#) MAYO'!V391*V$4,IF($C391=$D$5,'FLETES (#) MAYO'!V391*V$5,0))))</f>
        <v>0</v>
      </c>
      <c r="W391" s="179">
        <f>IF($C391=$D$2,'FLETES (#) MAYO'!W391*W$2,IF($C391=$D$3,'FLETES (#) MAYO'!W391*W$3,IF($C391=$D$4,'FLETES (#) MAYO'!W391*W$4,IF($C391=$D$5,'FLETES (#) MAYO'!W391*W$5,0))))</f>
        <v>0</v>
      </c>
      <c r="X391" s="179">
        <f>IF($C391=$D$2,'FLETES (#) MAYO'!X391*X$2,IF($C391=$D$3,'FLETES (#) MAYO'!X391*X$3,IF($C391=$D$4,'FLETES (#) MAYO'!X391*X$4,IF($C391=$D$5,'FLETES (#) MAYO'!X391*X$5,0))))</f>
        <v>0</v>
      </c>
      <c r="Y391" s="179">
        <f>IF($C391=$D$2,'FLETES (#) MAYO'!Y391*Y$2,IF($C391=$D$3,'FLETES (#) MAYO'!Y391*Y$3,IF($C391=$D$4,'FLETES (#) MAYO'!Y391*Y$4,IF($C391=$D$5,'FLETES (#) MAYO'!Y391*Y$5,0))))</f>
        <v>0</v>
      </c>
      <c r="Z391" s="179">
        <f>IF($C391=$D$2,'FLETES (#) MAYO'!Z391*Z$2,IF($C391=$D$3,'FLETES (#) MAYO'!Z391*Z$3,IF($C391=$D$4,'FLETES (#) MAYO'!Z391*Z$4,IF($C391=$D$5,'FLETES (#) MAYO'!Z391*Z$5,0))))</f>
        <v>0</v>
      </c>
      <c r="AA391" s="179">
        <f>IF($C391=$D$2,'FLETES (#) MAYO'!AA391*AA$2,IF($C391=$D$3,'FLETES (#) MAYO'!AA391*AA$3,IF($C391=$D$4,'FLETES (#) MAYO'!AA391*AA$4,IF($C391=$D$5,'FLETES (#) MAYO'!AA391*AA$5,0))))</f>
        <v>0</v>
      </c>
      <c r="AB391" s="179">
        <f>IF($C391=$D$2,'FLETES (#) MAYO'!AB391*AB$2,IF($C391=$D$3,'FLETES (#) MAYO'!AB391*AB$3,IF($C391=$D$4,'FLETES (#) MAYO'!AB391*AB$4,IF($C391=$D$5,'FLETES (#) MAYO'!AB391*AB$5,0))))</f>
        <v>0</v>
      </c>
      <c r="AC391" s="179">
        <f>IF($C391=$D$2,'FLETES (#) MAYO'!AC391*AC$2,IF($C391=$D$3,'FLETES (#) MAYO'!AC391*AC$3,IF($C391=$D$4,'FLETES (#) MAYO'!AC391*AC$4,IF($C391=$D$5,'FLETES (#) MAYO'!AC391*AC$5,0))))</f>
        <v>0</v>
      </c>
      <c r="AD391" s="179">
        <f>IF($C391=$D$2,'FLETES (#) MAYO'!AD391*AD$2,IF($C391=$D$3,'FLETES (#) MAYO'!AD391*AD$3,IF($C391=$D$4,'FLETES (#) MAYO'!AD391*AD$4,IF($C391=$D$5,'FLETES (#) MAYO'!AD391*AD$5,0))))</f>
        <v>0</v>
      </c>
      <c r="AE391" s="179">
        <f>IF($C391=$D$2,'FLETES (#) MAYO'!AE391*AE$2,IF($C391=$D$3,'FLETES (#) MAYO'!AE391*AE$3,IF($C391=$D$4,'FLETES (#) MAYO'!AE391*AE$4,IF($C391=$D$5,'FLETES (#) MAYO'!AE391*AE$5,0))))</f>
        <v>0</v>
      </c>
      <c r="AF391" s="179">
        <f>IF($C391=$D$2,'FLETES (#) MAYO'!AF391*AF$2,IF($C391=$D$3,'FLETES (#) MAYO'!AF391*AF$3,IF($C391=$D$4,'FLETES (#) MAYO'!AF391*AF$4,IF($C391=$D$5,'FLETES (#) MAYO'!AF391*AF$5,0))))</f>
        <v>0</v>
      </c>
      <c r="AG391" s="179">
        <f>IF($C391=$D$2,'FLETES (#) MAYO'!AG391*AG$2,IF($C391=$D$3,'FLETES (#) MAYO'!AG391*AG$3,IF($C391=$D$4,'FLETES (#) MAYO'!AG391*AG$4,IF($C391=$D$5,'FLETES (#) MAYO'!AG391*AG$5,0))))</f>
        <v>0</v>
      </c>
      <c r="AH391" s="179">
        <f>IF($C391=$D$2,'FLETES (#) MAYO'!AH391*AH$2,IF($C391=$D$3,'FLETES (#) MAYO'!AH391*AH$3,IF($C391=$D$4,'FLETES (#) MAYO'!AH391*AH$4,IF($C391=$D$5,'FLETES (#) MAYO'!AH391*AH$5,0))))</f>
        <v>0</v>
      </c>
      <c r="AI391" s="179">
        <f>IF($C391=$D$2,'FLETES (#) MAYO'!AI391*AI$2,IF($C391=$D$3,'FLETES (#) MAYO'!AI391*AI$3,IF($C391=$D$4,'FLETES (#) MAYO'!AI391*AI$4,IF($C391=$D$5,'FLETES (#) MAYO'!AI391*AI$5,0))))</f>
        <v>0</v>
      </c>
      <c r="AJ391" s="179">
        <f>IF($C391=$D$2,'FLETES (#) MAYO'!AJ391*AJ$2,IF($C391=$D$3,'FLETES (#) MAYO'!AJ391*AJ$3,IF($C391=$D$4,'FLETES (#) MAYO'!AJ391*AJ$4,IF($C391=$D$5,'FLETES (#) MAYO'!AJ391*AJ$5,0))))</f>
        <v>0</v>
      </c>
      <c r="AK391" s="179">
        <f>IF($C391=$D$2,'FLETES (#) MAYO'!AK391*AK$2,IF($C391=$D$3,'FLETES (#) MAYO'!AK391*AK$3,IF($C391=$D$4,'FLETES (#) MAYO'!AK391*AK$4,IF($C391=$D$5,'FLETES (#) MAYO'!AK391*AK$5,0))))</f>
        <v>0</v>
      </c>
      <c r="AL391" s="179">
        <f>IF($C391=$D$2,'FLETES (#) MAYO'!AL391*AL$2,IF($C391=$D$3,'FLETES (#) MAYO'!AL391*AL$3,IF($C391=$D$4,'FLETES (#) MAYO'!AL391*AL$4,IF($C391=$D$5,'FLETES (#) MAYO'!AL391*AL$5,0))))</f>
        <v>0</v>
      </c>
      <c r="AM391" s="179">
        <f>IF($C391=$D$2,'FLETES (#) MAYO'!AM391*AM$2,IF($C391=$D$3,'FLETES (#) MAYO'!AM391*AM$3,IF($C391=$D$4,'FLETES (#) MAYO'!AM391*AM$4,IF($C391=$D$5,'FLETES (#) MAYO'!AM391*AM$5,0))))</f>
        <v>0</v>
      </c>
    </row>
    <row r="392" spans="1:39">
      <c r="A392" s="141"/>
      <c r="B392" s="165"/>
      <c r="C392" s="165"/>
      <c r="D392" s="178">
        <f t="shared" si="0"/>
        <v>0</v>
      </c>
      <c r="E392" s="179">
        <f>IF($C392=$D$2,'FLETES (#) MAYO'!E392*E$2,IF($C392=$D$3,'FLETES (#) MAYO'!E392*E$3,IF($C392=$D$4,'FLETES (#) MAYO'!E392*E$4,IF($C392=$D$5,'FLETES (#) MAYO'!E392*E$5,0))))</f>
        <v>0</v>
      </c>
      <c r="F392" s="179">
        <f>IF($C392=$D$2,'FLETES (#) MAYO'!F392*F$2,IF($C392=$D$3,'FLETES (#) MAYO'!F392*F$3,IF($C392=$D$4,'FLETES (#) MAYO'!F392*F$4,IF($C392=$D$5,'FLETES (#) MAYO'!F392*F$5,0))))</f>
        <v>0</v>
      </c>
      <c r="G392" s="179">
        <f>IF($C392=$D$2,'FLETES (#) MAYO'!G392*G$2,IF($C392=$D$3,'FLETES (#) MAYO'!G392*G$3,IF($C392=$D$4,'FLETES (#) MAYO'!G392*G$4,IF($C392=$D$5,'FLETES (#) MAYO'!G392*G$5,0))))</f>
        <v>0</v>
      </c>
      <c r="H392" s="179">
        <f>IF($C392=$D$2,'FLETES (#) MAYO'!H392*H$2,IF($C392=$D$3,'FLETES (#) MAYO'!H392*H$3,IF($C392=$D$4,'FLETES (#) MAYO'!H392*H$4,IF($C392=$D$5,'FLETES (#) MAYO'!H392*H$5,0))))</f>
        <v>0</v>
      </c>
      <c r="I392" s="179">
        <f>IF($C392=$D$2,'FLETES (#) MAYO'!I392*I$2,IF($C392=$D$3,'FLETES (#) MAYO'!I392*I$3,IF($C392=$D$4,'FLETES (#) MAYO'!I392*I$4,IF($C392=$D$5,'FLETES (#) MAYO'!I392*I$5,0))))</f>
        <v>0</v>
      </c>
      <c r="J392" s="179">
        <f>IF($C392=$D$2,'FLETES (#) MAYO'!J392*J$2,IF($C392=$D$3,'FLETES (#) MAYO'!J392*J$3,IF($C392=$D$4,'FLETES (#) MAYO'!J392*J$4,IF($C392=$D$5,'FLETES (#) MAYO'!J392*J$5,0))))</f>
        <v>0</v>
      </c>
      <c r="K392" s="179">
        <f>IF($C392=$D$2,'FLETES (#) MAYO'!K392*K$2,IF($C392=$D$3,'FLETES (#) MAYO'!K392*K$3,IF($C392=$D$4,'FLETES (#) MAYO'!K392*K$4,IF($C392=$D$5,'FLETES (#) MAYO'!K392*K$5,0))))</f>
        <v>0</v>
      </c>
      <c r="L392" s="179">
        <f>IF($C392=$D$2,'FLETES (#) MAYO'!L392*L$2,IF($C392=$D$3,'FLETES (#) MAYO'!L392*L$3,IF($C392=$D$4,'FLETES (#) MAYO'!L392*L$4,IF($C392=$D$5,'FLETES (#) MAYO'!L392*L$5,0))))</f>
        <v>0</v>
      </c>
      <c r="M392" s="179">
        <f>IF($C392=$D$2,'FLETES (#) MAYO'!M392*M$2,IF($C392=$D$3,'FLETES (#) MAYO'!M392*M$3,IF($C392=$D$4,'FLETES (#) MAYO'!M392*M$4,IF($C392=$D$5,'FLETES (#) MAYO'!M392*M$5,0))))</f>
        <v>0</v>
      </c>
      <c r="N392" s="179">
        <f>IF($C392=$D$2,'FLETES (#) MAYO'!N392*N$2,IF($C392=$D$3,'FLETES (#) MAYO'!N392*N$3,IF($C392=$D$4,'FLETES (#) MAYO'!N392*N$4,IF($C392=$D$5,'FLETES (#) MAYO'!N392*N$5,0))))</f>
        <v>0</v>
      </c>
      <c r="O392" s="179">
        <f>IF($C392=$D$2,'FLETES (#) MAYO'!O392*O$2,IF($C392=$D$3,'FLETES (#) MAYO'!O392*O$3,IF($C392=$D$4,'FLETES (#) MAYO'!O392*O$4,IF($C392=$D$5,'FLETES (#) MAYO'!O392*O$5,0))))</f>
        <v>0</v>
      </c>
      <c r="P392" s="179">
        <f>IF($C392=$D$2,'FLETES (#) MAYO'!P392*P$2,IF($C392=$D$3,'FLETES (#) MAYO'!P392*P$3,IF($C392=$D$4,'FLETES (#) MAYO'!P392*P$4,IF($C392=$D$5,'FLETES (#) MAYO'!P392*P$5,0))))</f>
        <v>0</v>
      </c>
      <c r="Q392" s="179">
        <f>IF($C392=$D$2,'FLETES (#) MAYO'!Q392*Q$2,IF($C392=$D$3,'FLETES (#) MAYO'!Q392*Q$3,IF($C392=$D$4,'FLETES (#) MAYO'!Q392*Q$4,IF($C392=$D$5,'FLETES (#) MAYO'!Q392*Q$5,0))))</f>
        <v>0</v>
      </c>
      <c r="R392" s="179">
        <f>IF($C392=$D$2,'FLETES (#) MAYO'!R392*R$2,IF($C392=$D$3,'FLETES (#) MAYO'!R392*R$3,IF($C392=$D$4,'FLETES (#) MAYO'!R392*R$4,IF($C392=$D$5,'FLETES (#) MAYO'!R392*R$5,0))))</f>
        <v>0</v>
      </c>
      <c r="S392" s="179">
        <f>IF($C392=$D$2,'FLETES (#) MAYO'!S392*S$2,IF($C392=$D$3,'FLETES (#) MAYO'!S392*S$3,IF($C392=$D$4,'FLETES (#) MAYO'!S392*S$4,IF($C392=$D$5,'FLETES (#) MAYO'!S392*S$5,0))))</f>
        <v>0</v>
      </c>
      <c r="T392" s="179">
        <f>IF($C392=$D$2,'FLETES (#) MAYO'!T392*T$2,IF($C392=$D$3,'FLETES (#) MAYO'!T392*T$3,IF($C392=$D$4,'FLETES (#) MAYO'!T392*T$4,IF($C392=$D$5,'FLETES (#) MAYO'!T392*T$5,0))))</f>
        <v>0</v>
      </c>
      <c r="U392" s="179">
        <f>IF($C392=$D$2,'FLETES (#) MAYO'!U392*U$2,IF($C392=$D$3,'FLETES (#) MAYO'!U392*U$3,IF($C392=$D$4,'FLETES (#) MAYO'!U392*U$4,IF($C392=$D$5,'FLETES (#) MAYO'!U392*U$5,0))))</f>
        <v>0</v>
      </c>
      <c r="V392" s="179">
        <f>IF($C392=$D$2,'FLETES (#) MAYO'!V392*V$2,IF($C392=$D$3,'FLETES (#) MAYO'!V392*V$3,IF($C392=$D$4,'FLETES (#) MAYO'!V392*V$4,IF($C392=$D$5,'FLETES (#) MAYO'!V392*V$5,0))))</f>
        <v>0</v>
      </c>
      <c r="W392" s="179">
        <f>IF($C392=$D$2,'FLETES (#) MAYO'!W392*W$2,IF($C392=$D$3,'FLETES (#) MAYO'!W392*W$3,IF($C392=$D$4,'FLETES (#) MAYO'!W392*W$4,IF($C392=$D$5,'FLETES (#) MAYO'!W392*W$5,0))))</f>
        <v>0</v>
      </c>
      <c r="X392" s="179">
        <f>IF($C392=$D$2,'FLETES (#) MAYO'!X392*X$2,IF($C392=$D$3,'FLETES (#) MAYO'!X392*X$3,IF($C392=$D$4,'FLETES (#) MAYO'!X392*X$4,IF($C392=$D$5,'FLETES (#) MAYO'!X392*X$5,0))))</f>
        <v>0</v>
      </c>
      <c r="Y392" s="179">
        <f>IF($C392=$D$2,'FLETES (#) MAYO'!Y392*Y$2,IF($C392=$D$3,'FLETES (#) MAYO'!Y392*Y$3,IF($C392=$D$4,'FLETES (#) MAYO'!Y392*Y$4,IF($C392=$D$5,'FLETES (#) MAYO'!Y392*Y$5,0))))</f>
        <v>0</v>
      </c>
      <c r="Z392" s="179">
        <f>IF($C392=$D$2,'FLETES (#) MAYO'!Z392*Z$2,IF($C392=$D$3,'FLETES (#) MAYO'!Z392*Z$3,IF($C392=$D$4,'FLETES (#) MAYO'!Z392*Z$4,IF($C392=$D$5,'FLETES (#) MAYO'!Z392*Z$5,0))))</f>
        <v>0</v>
      </c>
      <c r="AA392" s="179">
        <f>IF($C392=$D$2,'FLETES (#) MAYO'!AA392*AA$2,IF($C392=$D$3,'FLETES (#) MAYO'!AA392*AA$3,IF($C392=$D$4,'FLETES (#) MAYO'!AA392*AA$4,IF($C392=$D$5,'FLETES (#) MAYO'!AA392*AA$5,0))))</f>
        <v>0</v>
      </c>
      <c r="AB392" s="179">
        <f>IF($C392=$D$2,'FLETES (#) MAYO'!AB392*AB$2,IF($C392=$D$3,'FLETES (#) MAYO'!AB392*AB$3,IF($C392=$D$4,'FLETES (#) MAYO'!AB392*AB$4,IF($C392=$D$5,'FLETES (#) MAYO'!AB392*AB$5,0))))</f>
        <v>0</v>
      </c>
      <c r="AC392" s="179">
        <f>IF($C392=$D$2,'FLETES (#) MAYO'!AC392*AC$2,IF($C392=$D$3,'FLETES (#) MAYO'!AC392*AC$3,IF($C392=$D$4,'FLETES (#) MAYO'!AC392*AC$4,IF($C392=$D$5,'FLETES (#) MAYO'!AC392*AC$5,0))))</f>
        <v>0</v>
      </c>
      <c r="AD392" s="179">
        <f>IF($C392=$D$2,'FLETES (#) MAYO'!AD392*AD$2,IF($C392=$D$3,'FLETES (#) MAYO'!AD392*AD$3,IF($C392=$D$4,'FLETES (#) MAYO'!AD392*AD$4,IF($C392=$D$5,'FLETES (#) MAYO'!AD392*AD$5,0))))</f>
        <v>0</v>
      </c>
      <c r="AE392" s="179">
        <f>IF($C392=$D$2,'FLETES (#) MAYO'!AE392*AE$2,IF($C392=$D$3,'FLETES (#) MAYO'!AE392*AE$3,IF($C392=$D$4,'FLETES (#) MAYO'!AE392*AE$4,IF($C392=$D$5,'FLETES (#) MAYO'!AE392*AE$5,0))))</f>
        <v>0</v>
      </c>
      <c r="AF392" s="179">
        <f>IF($C392=$D$2,'FLETES (#) MAYO'!AF392*AF$2,IF($C392=$D$3,'FLETES (#) MAYO'!AF392*AF$3,IF($C392=$D$4,'FLETES (#) MAYO'!AF392*AF$4,IF($C392=$D$5,'FLETES (#) MAYO'!AF392*AF$5,0))))</f>
        <v>0</v>
      </c>
      <c r="AG392" s="179">
        <f>IF($C392=$D$2,'FLETES (#) MAYO'!AG392*AG$2,IF($C392=$D$3,'FLETES (#) MAYO'!AG392*AG$3,IF($C392=$D$4,'FLETES (#) MAYO'!AG392*AG$4,IF($C392=$D$5,'FLETES (#) MAYO'!AG392*AG$5,0))))</f>
        <v>0</v>
      </c>
      <c r="AH392" s="179">
        <f>IF($C392=$D$2,'FLETES (#) MAYO'!AH392*AH$2,IF($C392=$D$3,'FLETES (#) MAYO'!AH392*AH$3,IF($C392=$D$4,'FLETES (#) MAYO'!AH392*AH$4,IF($C392=$D$5,'FLETES (#) MAYO'!AH392*AH$5,0))))</f>
        <v>0</v>
      </c>
      <c r="AI392" s="179">
        <f>IF($C392=$D$2,'FLETES (#) MAYO'!AI392*AI$2,IF($C392=$D$3,'FLETES (#) MAYO'!AI392*AI$3,IF($C392=$D$4,'FLETES (#) MAYO'!AI392*AI$4,IF($C392=$D$5,'FLETES (#) MAYO'!AI392*AI$5,0))))</f>
        <v>0</v>
      </c>
      <c r="AJ392" s="179">
        <f>IF($C392=$D$2,'FLETES (#) MAYO'!AJ392*AJ$2,IF($C392=$D$3,'FLETES (#) MAYO'!AJ392*AJ$3,IF($C392=$D$4,'FLETES (#) MAYO'!AJ392*AJ$4,IF($C392=$D$5,'FLETES (#) MAYO'!AJ392*AJ$5,0))))</f>
        <v>0</v>
      </c>
      <c r="AK392" s="179">
        <f>IF($C392=$D$2,'FLETES (#) MAYO'!AK392*AK$2,IF($C392=$D$3,'FLETES (#) MAYO'!AK392*AK$3,IF($C392=$D$4,'FLETES (#) MAYO'!AK392*AK$4,IF($C392=$D$5,'FLETES (#) MAYO'!AK392*AK$5,0))))</f>
        <v>0</v>
      </c>
      <c r="AL392" s="179">
        <f>IF($C392=$D$2,'FLETES (#) MAYO'!AL392*AL$2,IF($C392=$D$3,'FLETES (#) MAYO'!AL392*AL$3,IF($C392=$D$4,'FLETES (#) MAYO'!AL392*AL$4,IF($C392=$D$5,'FLETES (#) MAYO'!AL392*AL$5,0))))</f>
        <v>0</v>
      </c>
      <c r="AM392" s="179">
        <f>IF($C392=$D$2,'FLETES (#) MAYO'!AM392*AM$2,IF($C392=$D$3,'FLETES (#) MAYO'!AM392*AM$3,IF($C392=$D$4,'FLETES (#) MAYO'!AM392*AM$4,IF($C392=$D$5,'FLETES (#) MAYO'!AM392*AM$5,0))))</f>
        <v>0</v>
      </c>
    </row>
    <row r="393" spans="1:39">
      <c r="A393" s="141"/>
      <c r="B393" s="165"/>
      <c r="C393" s="165"/>
      <c r="D393" s="178">
        <f t="shared" si="0"/>
        <v>0</v>
      </c>
      <c r="E393" s="179">
        <f>IF($C393=$D$2,'FLETES (#) MAYO'!E393*E$2,IF($C393=$D$3,'FLETES (#) MAYO'!E393*E$3,IF($C393=$D$4,'FLETES (#) MAYO'!E393*E$4,IF($C393=$D$5,'FLETES (#) MAYO'!E393*E$5,0))))</f>
        <v>0</v>
      </c>
      <c r="F393" s="179">
        <f>IF($C393=$D$2,'FLETES (#) MAYO'!F393*F$2,IF($C393=$D$3,'FLETES (#) MAYO'!F393*F$3,IF($C393=$D$4,'FLETES (#) MAYO'!F393*F$4,IF($C393=$D$5,'FLETES (#) MAYO'!F393*F$5,0))))</f>
        <v>0</v>
      </c>
      <c r="G393" s="179">
        <f>IF($C393=$D$2,'FLETES (#) MAYO'!G393*G$2,IF($C393=$D$3,'FLETES (#) MAYO'!G393*G$3,IF($C393=$D$4,'FLETES (#) MAYO'!G393*G$4,IF($C393=$D$5,'FLETES (#) MAYO'!G393*G$5,0))))</f>
        <v>0</v>
      </c>
      <c r="H393" s="179">
        <f>IF($C393=$D$2,'FLETES (#) MAYO'!H393*H$2,IF($C393=$D$3,'FLETES (#) MAYO'!H393*H$3,IF($C393=$D$4,'FLETES (#) MAYO'!H393*H$4,IF($C393=$D$5,'FLETES (#) MAYO'!H393*H$5,0))))</f>
        <v>0</v>
      </c>
      <c r="I393" s="179">
        <f>IF($C393=$D$2,'FLETES (#) MAYO'!I393*I$2,IF($C393=$D$3,'FLETES (#) MAYO'!I393*I$3,IF($C393=$D$4,'FLETES (#) MAYO'!I393*I$4,IF($C393=$D$5,'FLETES (#) MAYO'!I393*I$5,0))))</f>
        <v>0</v>
      </c>
      <c r="J393" s="179">
        <f>IF($C393=$D$2,'FLETES (#) MAYO'!J393*J$2,IF($C393=$D$3,'FLETES (#) MAYO'!J393*J$3,IF($C393=$D$4,'FLETES (#) MAYO'!J393*J$4,IF($C393=$D$5,'FLETES (#) MAYO'!J393*J$5,0))))</f>
        <v>0</v>
      </c>
      <c r="K393" s="179">
        <f>IF($C393=$D$2,'FLETES (#) MAYO'!K393*K$2,IF($C393=$D$3,'FLETES (#) MAYO'!K393*K$3,IF($C393=$D$4,'FLETES (#) MAYO'!K393*K$4,IF($C393=$D$5,'FLETES (#) MAYO'!K393*K$5,0))))</f>
        <v>0</v>
      </c>
      <c r="L393" s="179">
        <f>IF($C393=$D$2,'FLETES (#) MAYO'!L393*L$2,IF($C393=$D$3,'FLETES (#) MAYO'!L393*L$3,IF($C393=$D$4,'FLETES (#) MAYO'!L393*L$4,IF($C393=$D$5,'FLETES (#) MAYO'!L393*L$5,0))))</f>
        <v>0</v>
      </c>
      <c r="M393" s="179">
        <f>IF($C393=$D$2,'FLETES (#) MAYO'!M393*M$2,IF($C393=$D$3,'FLETES (#) MAYO'!M393*M$3,IF($C393=$D$4,'FLETES (#) MAYO'!M393*M$4,IF($C393=$D$5,'FLETES (#) MAYO'!M393*M$5,0))))</f>
        <v>0</v>
      </c>
      <c r="N393" s="179">
        <f>IF($C393=$D$2,'FLETES (#) MAYO'!N393*N$2,IF($C393=$D$3,'FLETES (#) MAYO'!N393*N$3,IF($C393=$D$4,'FLETES (#) MAYO'!N393*N$4,IF($C393=$D$5,'FLETES (#) MAYO'!N393*N$5,0))))</f>
        <v>0</v>
      </c>
      <c r="O393" s="179">
        <f>IF($C393=$D$2,'FLETES (#) MAYO'!O393*O$2,IF($C393=$D$3,'FLETES (#) MAYO'!O393*O$3,IF($C393=$D$4,'FLETES (#) MAYO'!O393*O$4,IF($C393=$D$5,'FLETES (#) MAYO'!O393*O$5,0))))</f>
        <v>0</v>
      </c>
      <c r="P393" s="179">
        <f>IF($C393=$D$2,'FLETES (#) MAYO'!P393*P$2,IF($C393=$D$3,'FLETES (#) MAYO'!P393*P$3,IF($C393=$D$4,'FLETES (#) MAYO'!P393*P$4,IF($C393=$D$5,'FLETES (#) MAYO'!P393*P$5,0))))</f>
        <v>0</v>
      </c>
      <c r="Q393" s="179">
        <f>IF($C393=$D$2,'FLETES (#) MAYO'!Q393*Q$2,IF($C393=$D$3,'FLETES (#) MAYO'!Q393*Q$3,IF($C393=$D$4,'FLETES (#) MAYO'!Q393*Q$4,IF($C393=$D$5,'FLETES (#) MAYO'!Q393*Q$5,0))))</f>
        <v>0</v>
      </c>
      <c r="R393" s="179">
        <f>IF($C393=$D$2,'FLETES (#) MAYO'!R393*R$2,IF($C393=$D$3,'FLETES (#) MAYO'!R393*R$3,IF($C393=$D$4,'FLETES (#) MAYO'!R393*R$4,IF($C393=$D$5,'FLETES (#) MAYO'!R393*R$5,0))))</f>
        <v>0</v>
      </c>
      <c r="S393" s="179">
        <f>IF($C393=$D$2,'FLETES (#) MAYO'!S393*S$2,IF($C393=$D$3,'FLETES (#) MAYO'!S393*S$3,IF($C393=$D$4,'FLETES (#) MAYO'!S393*S$4,IF($C393=$D$5,'FLETES (#) MAYO'!S393*S$5,0))))</f>
        <v>0</v>
      </c>
      <c r="T393" s="179">
        <f>IF($C393=$D$2,'FLETES (#) MAYO'!T393*T$2,IF($C393=$D$3,'FLETES (#) MAYO'!T393*T$3,IF($C393=$D$4,'FLETES (#) MAYO'!T393*T$4,IF($C393=$D$5,'FLETES (#) MAYO'!T393*T$5,0))))</f>
        <v>0</v>
      </c>
      <c r="U393" s="179">
        <f>IF($C393=$D$2,'FLETES (#) MAYO'!U393*U$2,IF($C393=$D$3,'FLETES (#) MAYO'!U393*U$3,IF($C393=$D$4,'FLETES (#) MAYO'!U393*U$4,IF($C393=$D$5,'FLETES (#) MAYO'!U393*U$5,0))))</f>
        <v>0</v>
      </c>
      <c r="V393" s="179">
        <f>IF($C393=$D$2,'FLETES (#) MAYO'!V393*V$2,IF($C393=$D$3,'FLETES (#) MAYO'!V393*V$3,IF($C393=$D$4,'FLETES (#) MAYO'!V393*V$4,IF($C393=$D$5,'FLETES (#) MAYO'!V393*V$5,0))))</f>
        <v>0</v>
      </c>
      <c r="W393" s="179">
        <f>IF($C393=$D$2,'FLETES (#) MAYO'!W393*W$2,IF($C393=$D$3,'FLETES (#) MAYO'!W393*W$3,IF($C393=$D$4,'FLETES (#) MAYO'!W393*W$4,IF($C393=$D$5,'FLETES (#) MAYO'!W393*W$5,0))))</f>
        <v>0</v>
      </c>
      <c r="X393" s="179">
        <f>IF($C393=$D$2,'FLETES (#) MAYO'!X393*X$2,IF($C393=$D$3,'FLETES (#) MAYO'!X393*X$3,IF($C393=$D$4,'FLETES (#) MAYO'!X393*X$4,IF($C393=$D$5,'FLETES (#) MAYO'!X393*X$5,0))))</f>
        <v>0</v>
      </c>
      <c r="Y393" s="179">
        <f>IF($C393=$D$2,'FLETES (#) MAYO'!Y393*Y$2,IF($C393=$D$3,'FLETES (#) MAYO'!Y393*Y$3,IF($C393=$D$4,'FLETES (#) MAYO'!Y393*Y$4,IF($C393=$D$5,'FLETES (#) MAYO'!Y393*Y$5,0))))</f>
        <v>0</v>
      </c>
      <c r="Z393" s="179">
        <f>IF($C393=$D$2,'FLETES (#) MAYO'!Z393*Z$2,IF($C393=$D$3,'FLETES (#) MAYO'!Z393*Z$3,IF($C393=$D$4,'FLETES (#) MAYO'!Z393*Z$4,IF($C393=$D$5,'FLETES (#) MAYO'!Z393*Z$5,0))))</f>
        <v>0</v>
      </c>
      <c r="AA393" s="179">
        <f>IF($C393=$D$2,'FLETES (#) MAYO'!AA393*AA$2,IF($C393=$D$3,'FLETES (#) MAYO'!AA393*AA$3,IF($C393=$D$4,'FLETES (#) MAYO'!AA393*AA$4,IF($C393=$D$5,'FLETES (#) MAYO'!AA393*AA$5,0))))</f>
        <v>0</v>
      </c>
      <c r="AB393" s="179">
        <f>IF($C393=$D$2,'FLETES (#) MAYO'!AB393*AB$2,IF($C393=$D$3,'FLETES (#) MAYO'!AB393*AB$3,IF($C393=$D$4,'FLETES (#) MAYO'!AB393*AB$4,IF($C393=$D$5,'FLETES (#) MAYO'!AB393*AB$5,0))))</f>
        <v>0</v>
      </c>
      <c r="AC393" s="179">
        <f>IF($C393=$D$2,'FLETES (#) MAYO'!AC393*AC$2,IF($C393=$D$3,'FLETES (#) MAYO'!AC393*AC$3,IF($C393=$D$4,'FLETES (#) MAYO'!AC393*AC$4,IF($C393=$D$5,'FLETES (#) MAYO'!AC393*AC$5,0))))</f>
        <v>0</v>
      </c>
      <c r="AD393" s="179">
        <f>IF($C393=$D$2,'FLETES (#) MAYO'!AD393*AD$2,IF($C393=$D$3,'FLETES (#) MAYO'!AD393*AD$3,IF($C393=$D$4,'FLETES (#) MAYO'!AD393*AD$4,IF($C393=$D$5,'FLETES (#) MAYO'!AD393*AD$5,0))))</f>
        <v>0</v>
      </c>
      <c r="AE393" s="179">
        <f>IF($C393=$D$2,'FLETES (#) MAYO'!AE393*AE$2,IF($C393=$D$3,'FLETES (#) MAYO'!AE393*AE$3,IF($C393=$D$4,'FLETES (#) MAYO'!AE393*AE$4,IF($C393=$D$5,'FLETES (#) MAYO'!AE393*AE$5,0))))</f>
        <v>0</v>
      </c>
      <c r="AF393" s="179">
        <f>IF($C393=$D$2,'FLETES (#) MAYO'!AF393*AF$2,IF($C393=$D$3,'FLETES (#) MAYO'!AF393*AF$3,IF($C393=$D$4,'FLETES (#) MAYO'!AF393*AF$4,IF($C393=$D$5,'FLETES (#) MAYO'!AF393*AF$5,0))))</f>
        <v>0</v>
      </c>
      <c r="AG393" s="179">
        <f>IF($C393=$D$2,'FLETES (#) MAYO'!AG393*AG$2,IF($C393=$D$3,'FLETES (#) MAYO'!AG393*AG$3,IF($C393=$D$4,'FLETES (#) MAYO'!AG393*AG$4,IF($C393=$D$5,'FLETES (#) MAYO'!AG393*AG$5,0))))</f>
        <v>0</v>
      </c>
      <c r="AH393" s="179">
        <f>IF($C393=$D$2,'FLETES (#) MAYO'!AH393*AH$2,IF($C393=$D$3,'FLETES (#) MAYO'!AH393*AH$3,IF($C393=$D$4,'FLETES (#) MAYO'!AH393*AH$4,IF($C393=$D$5,'FLETES (#) MAYO'!AH393*AH$5,0))))</f>
        <v>0</v>
      </c>
      <c r="AI393" s="179">
        <f>IF($C393=$D$2,'FLETES (#) MAYO'!AI393*AI$2,IF($C393=$D$3,'FLETES (#) MAYO'!AI393*AI$3,IF($C393=$D$4,'FLETES (#) MAYO'!AI393*AI$4,IF($C393=$D$5,'FLETES (#) MAYO'!AI393*AI$5,0))))</f>
        <v>0</v>
      </c>
      <c r="AJ393" s="179">
        <f>IF($C393=$D$2,'FLETES (#) MAYO'!AJ393*AJ$2,IF($C393=$D$3,'FLETES (#) MAYO'!AJ393*AJ$3,IF($C393=$D$4,'FLETES (#) MAYO'!AJ393*AJ$4,IF($C393=$D$5,'FLETES (#) MAYO'!AJ393*AJ$5,0))))</f>
        <v>0</v>
      </c>
      <c r="AK393" s="179">
        <f>IF($C393=$D$2,'FLETES (#) MAYO'!AK393*AK$2,IF($C393=$D$3,'FLETES (#) MAYO'!AK393*AK$3,IF($C393=$D$4,'FLETES (#) MAYO'!AK393*AK$4,IF($C393=$D$5,'FLETES (#) MAYO'!AK393*AK$5,0))))</f>
        <v>0</v>
      </c>
      <c r="AL393" s="179">
        <f>IF($C393=$D$2,'FLETES (#) MAYO'!AL393*AL$2,IF($C393=$D$3,'FLETES (#) MAYO'!AL393*AL$3,IF($C393=$D$4,'FLETES (#) MAYO'!AL393*AL$4,IF($C393=$D$5,'FLETES (#) MAYO'!AL393*AL$5,0))))</f>
        <v>0</v>
      </c>
      <c r="AM393" s="179">
        <f>IF($C393=$D$2,'FLETES (#) MAYO'!AM393*AM$2,IF($C393=$D$3,'FLETES (#) MAYO'!AM393*AM$3,IF($C393=$D$4,'FLETES (#) MAYO'!AM393*AM$4,IF($C393=$D$5,'FLETES (#) MAYO'!AM393*AM$5,0))))</f>
        <v>0</v>
      </c>
    </row>
    <row r="394" spans="1:39">
      <c r="A394" s="141"/>
      <c r="B394" s="165"/>
      <c r="C394" s="165"/>
      <c r="D394" s="178">
        <f t="shared" si="0"/>
        <v>0</v>
      </c>
      <c r="E394" s="179">
        <f>IF($C394=$D$2,'FLETES (#) MAYO'!E394*E$2,IF($C394=$D$3,'FLETES (#) MAYO'!E394*E$3,IF($C394=$D$4,'FLETES (#) MAYO'!E394*E$4,IF($C394=$D$5,'FLETES (#) MAYO'!E394*E$5,0))))</f>
        <v>0</v>
      </c>
      <c r="F394" s="179">
        <f>IF($C394=$D$2,'FLETES (#) MAYO'!F394*F$2,IF($C394=$D$3,'FLETES (#) MAYO'!F394*F$3,IF($C394=$D$4,'FLETES (#) MAYO'!F394*F$4,IF($C394=$D$5,'FLETES (#) MAYO'!F394*F$5,0))))</f>
        <v>0</v>
      </c>
      <c r="G394" s="179">
        <f>IF($C394=$D$2,'FLETES (#) MAYO'!G394*G$2,IF($C394=$D$3,'FLETES (#) MAYO'!G394*G$3,IF($C394=$D$4,'FLETES (#) MAYO'!G394*G$4,IF($C394=$D$5,'FLETES (#) MAYO'!G394*G$5,0))))</f>
        <v>0</v>
      </c>
      <c r="H394" s="179">
        <f>IF($C394=$D$2,'FLETES (#) MAYO'!H394*H$2,IF($C394=$D$3,'FLETES (#) MAYO'!H394*H$3,IF($C394=$D$4,'FLETES (#) MAYO'!H394*H$4,IF($C394=$D$5,'FLETES (#) MAYO'!H394*H$5,0))))</f>
        <v>0</v>
      </c>
      <c r="I394" s="179">
        <f>IF($C394=$D$2,'FLETES (#) MAYO'!I394*I$2,IF($C394=$D$3,'FLETES (#) MAYO'!I394*I$3,IF($C394=$D$4,'FLETES (#) MAYO'!I394*I$4,IF($C394=$D$5,'FLETES (#) MAYO'!I394*I$5,0))))</f>
        <v>0</v>
      </c>
      <c r="J394" s="179">
        <f>IF($C394=$D$2,'FLETES (#) MAYO'!J394*J$2,IF($C394=$D$3,'FLETES (#) MAYO'!J394*J$3,IF($C394=$D$4,'FLETES (#) MAYO'!J394*J$4,IF($C394=$D$5,'FLETES (#) MAYO'!J394*J$5,0))))</f>
        <v>0</v>
      </c>
      <c r="K394" s="179">
        <f>IF($C394=$D$2,'FLETES (#) MAYO'!K394*K$2,IF($C394=$D$3,'FLETES (#) MAYO'!K394*K$3,IF($C394=$D$4,'FLETES (#) MAYO'!K394*K$4,IF($C394=$D$5,'FLETES (#) MAYO'!K394*K$5,0))))</f>
        <v>0</v>
      </c>
      <c r="L394" s="179">
        <f>IF($C394=$D$2,'FLETES (#) MAYO'!L394*L$2,IF($C394=$D$3,'FLETES (#) MAYO'!L394*L$3,IF($C394=$D$4,'FLETES (#) MAYO'!L394*L$4,IF($C394=$D$5,'FLETES (#) MAYO'!L394*L$5,0))))</f>
        <v>0</v>
      </c>
      <c r="M394" s="179">
        <f>IF($C394=$D$2,'FLETES (#) MAYO'!M394*M$2,IF($C394=$D$3,'FLETES (#) MAYO'!M394*M$3,IF($C394=$D$4,'FLETES (#) MAYO'!M394*M$4,IF($C394=$D$5,'FLETES (#) MAYO'!M394*M$5,0))))</f>
        <v>0</v>
      </c>
      <c r="N394" s="179">
        <f>IF($C394=$D$2,'FLETES (#) MAYO'!N394*N$2,IF($C394=$D$3,'FLETES (#) MAYO'!N394*N$3,IF($C394=$D$4,'FLETES (#) MAYO'!N394*N$4,IF($C394=$D$5,'FLETES (#) MAYO'!N394*N$5,0))))</f>
        <v>0</v>
      </c>
      <c r="O394" s="179">
        <f>IF($C394=$D$2,'FLETES (#) MAYO'!O394*O$2,IF($C394=$D$3,'FLETES (#) MAYO'!O394*O$3,IF($C394=$D$4,'FLETES (#) MAYO'!O394*O$4,IF($C394=$D$5,'FLETES (#) MAYO'!O394*O$5,0))))</f>
        <v>0</v>
      </c>
      <c r="P394" s="179">
        <f>IF($C394=$D$2,'FLETES (#) MAYO'!P394*P$2,IF($C394=$D$3,'FLETES (#) MAYO'!P394*P$3,IF($C394=$D$4,'FLETES (#) MAYO'!P394*P$4,IF($C394=$D$5,'FLETES (#) MAYO'!P394*P$5,0))))</f>
        <v>0</v>
      </c>
      <c r="Q394" s="179">
        <f>IF($C394=$D$2,'FLETES (#) MAYO'!Q394*Q$2,IF($C394=$D$3,'FLETES (#) MAYO'!Q394*Q$3,IF($C394=$D$4,'FLETES (#) MAYO'!Q394*Q$4,IF($C394=$D$5,'FLETES (#) MAYO'!Q394*Q$5,0))))</f>
        <v>0</v>
      </c>
      <c r="R394" s="179">
        <f>IF($C394=$D$2,'FLETES (#) MAYO'!R394*R$2,IF($C394=$D$3,'FLETES (#) MAYO'!R394*R$3,IF($C394=$D$4,'FLETES (#) MAYO'!R394*R$4,IF($C394=$D$5,'FLETES (#) MAYO'!R394*R$5,0))))</f>
        <v>0</v>
      </c>
      <c r="S394" s="179">
        <f>IF($C394=$D$2,'FLETES (#) MAYO'!S394*S$2,IF($C394=$D$3,'FLETES (#) MAYO'!S394*S$3,IF($C394=$D$4,'FLETES (#) MAYO'!S394*S$4,IF($C394=$D$5,'FLETES (#) MAYO'!S394*S$5,0))))</f>
        <v>0</v>
      </c>
      <c r="T394" s="179">
        <f>IF($C394=$D$2,'FLETES (#) MAYO'!T394*T$2,IF($C394=$D$3,'FLETES (#) MAYO'!T394*T$3,IF($C394=$D$4,'FLETES (#) MAYO'!T394*T$4,IF($C394=$D$5,'FLETES (#) MAYO'!T394*T$5,0))))</f>
        <v>0</v>
      </c>
      <c r="U394" s="179">
        <f>IF($C394=$D$2,'FLETES (#) MAYO'!U394*U$2,IF($C394=$D$3,'FLETES (#) MAYO'!U394*U$3,IF($C394=$D$4,'FLETES (#) MAYO'!U394*U$4,IF($C394=$D$5,'FLETES (#) MAYO'!U394*U$5,0))))</f>
        <v>0</v>
      </c>
      <c r="V394" s="179">
        <f>IF($C394=$D$2,'FLETES (#) MAYO'!V394*V$2,IF($C394=$D$3,'FLETES (#) MAYO'!V394*V$3,IF($C394=$D$4,'FLETES (#) MAYO'!V394*V$4,IF($C394=$D$5,'FLETES (#) MAYO'!V394*V$5,0))))</f>
        <v>0</v>
      </c>
      <c r="W394" s="179">
        <f>IF($C394=$D$2,'FLETES (#) MAYO'!W394*W$2,IF($C394=$D$3,'FLETES (#) MAYO'!W394*W$3,IF($C394=$D$4,'FLETES (#) MAYO'!W394*W$4,IF($C394=$D$5,'FLETES (#) MAYO'!W394*W$5,0))))</f>
        <v>0</v>
      </c>
      <c r="X394" s="179">
        <f>IF($C394=$D$2,'FLETES (#) MAYO'!X394*X$2,IF($C394=$D$3,'FLETES (#) MAYO'!X394*X$3,IF($C394=$D$4,'FLETES (#) MAYO'!X394*X$4,IF($C394=$D$5,'FLETES (#) MAYO'!X394*X$5,0))))</f>
        <v>0</v>
      </c>
      <c r="Y394" s="179">
        <f>IF($C394=$D$2,'FLETES (#) MAYO'!Y394*Y$2,IF($C394=$D$3,'FLETES (#) MAYO'!Y394*Y$3,IF($C394=$D$4,'FLETES (#) MAYO'!Y394*Y$4,IF($C394=$D$5,'FLETES (#) MAYO'!Y394*Y$5,0))))</f>
        <v>0</v>
      </c>
      <c r="Z394" s="179">
        <f>IF($C394=$D$2,'FLETES (#) MAYO'!Z394*Z$2,IF($C394=$D$3,'FLETES (#) MAYO'!Z394*Z$3,IF($C394=$D$4,'FLETES (#) MAYO'!Z394*Z$4,IF($C394=$D$5,'FLETES (#) MAYO'!Z394*Z$5,0))))</f>
        <v>0</v>
      </c>
      <c r="AA394" s="179">
        <f>IF($C394=$D$2,'FLETES (#) MAYO'!AA394*AA$2,IF($C394=$D$3,'FLETES (#) MAYO'!AA394*AA$3,IF($C394=$D$4,'FLETES (#) MAYO'!AA394*AA$4,IF($C394=$D$5,'FLETES (#) MAYO'!AA394*AA$5,0))))</f>
        <v>0</v>
      </c>
      <c r="AB394" s="179">
        <f>IF($C394=$D$2,'FLETES (#) MAYO'!AB394*AB$2,IF($C394=$D$3,'FLETES (#) MAYO'!AB394*AB$3,IF($C394=$D$4,'FLETES (#) MAYO'!AB394*AB$4,IF($C394=$D$5,'FLETES (#) MAYO'!AB394*AB$5,0))))</f>
        <v>0</v>
      </c>
      <c r="AC394" s="179">
        <f>IF($C394=$D$2,'FLETES (#) MAYO'!AC394*AC$2,IF($C394=$D$3,'FLETES (#) MAYO'!AC394*AC$3,IF($C394=$D$4,'FLETES (#) MAYO'!AC394*AC$4,IF($C394=$D$5,'FLETES (#) MAYO'!AC394*AC$5,0))))</f>
        <v>0</v>
      </c>
      <c r="AD394" s="179">
        <f>IF($C394=$D$2,'FLETES (#) MAYO'!AD394*AD$2,IF($C394=$D$3,'FLETES (#) MAYO'!AD394*AD$3,IF($C394=$D$4,'FLETES (#) MAYO'!AD394*AD$4,IF($C394=$D$5,'FLETES (#) MAYO'!AD394*AD$5,0))))</f>
        <v>0</v>
      </c>
      <c r="AE394" s="179">
        <f>IF($C394=$D$2,'FLETES (#) MAYO'!AE394*AE$2,IF($C394=$D$3,'FLETES (#) MAYO'!AE394*AE$3,IF($C394=$D$4,'FLETES (#) MAYO'!AE394*AE$4,IF($C394=$D$5,'FLETES (#) MAYO'!AE394*AE$5,0))))</f>
        <v>0</v>
      </c>
      <c r="AF394" s="179">
        <f>IF($C394=$D$2,'FLETES (#) MAYO'!AF394*AF$2,IF($C394=$D$3,'FLETES (#) MAYO'!AF394*AF$3,IF($C394=$D$4,'FLETES (#) MAYO'!AF394*AF$4,IF($C394=$D$5,'FLETES (#) MAYO'!AF394*AF$5,0))))</f>
        <v>0</v>
      </c>
      <c r="AG394" s="179">
        <f>IF($C394=$D$2,'FLETES (#) MAYO'!AG394*AG$2,IF($C394=$D$3,'FLETES (#) MAYO'!AG394*AG$3,IF($C394=$D$4,'FLETES (#) MAYO'!AG394*AG$4,IF($C394=$D$5,'FLETES (#) MAYO'!AG394*AG$5,0))))</f>
        <v>0</v>
      </c>
      <c r="AH394" s="179">
        <f>IF($C394=$D$2,'FLETES (#) MAYO'!AH394*AH$2,IF($C394=$D$3,'FLETES (#) MAYO'!AH394*AH$3,IF($C394=$D$4,'FLETES (#) MAYO'!AH394*AH$4,IF($C394=$D$5,'FLETES (#) MAYO'!AH394*AH$5,0))))</f>
        <v>0</v>
      </c>
      <c r="AI394" s="179">
        <f>IF($C394=$D$2,'FLETES (#) MAYO'!AI394*AI$2,IF($C394=$D$3,'FLETES (#) MAYO'!AI394*AI$3,IF($C394=$D$4,'FLETES (#) MAYO'!AI394*AI$4,IF($C394=$D$5,'FLETES (#) MAYO'!AI394*AI$5,0))))</f>
        <v>0</v>
      </c>
      <c r="AJ394" s="179">
        <f>IF($C394=$D$2,'FLETES (#) MAYO'!AJ394*AJ$2,IF($C394=$D$3,'FLETES (#) MAYO'!AJ394*AJ$3,IF($C394=$D$4,'FLETES (#) MAYO'!AJ394*AJ$4,IF($C394=$D$5,'FLETES (#) MAYO'!AJ394*AJ$5,0))))</f>
        <v>0</v>
      </c>
      <c r="AK394" s="179">
        <f>IF($C394=$D$2,'FLETES (#) MAYO'!AK394*AK$2,IF($C394=$D$3,'FLETES (#) MAYO'!AK394*AK$3,IF($C394=$D$4,'FLETES (#) MAYO'!AK394*AK$4,IF($C394=$D$5,'FLETES (#) MAYO'!AK394*AK$5,0))))</f>
        <v>0</v>
      </c>
      <c r="AL394" s="179">
        <f>IF($C394=$D$2,'FLETES (#) MAYO'!AL394*AL$2,IF($C394=$D$3,'FLETES (#) MAYO'!AL394*AL$3,IF($C394=$D$4,'FLETES (#) MAYO'!AL394*AL$4,IF($C394=$D$5,'FLETES (#) MAYO'!AL394*AL$5,0))))</f>
        <v>0</v>
      </c>
      <c r="AM394" s="179">
        <f>IF($C394=$D$2,'FLETES (#) MAYO'!AM394*AM$2,IF($C394=$D$3,'FLETES (#) MAYO'!AM394*AM$3,IF($C394=$D$4,'FLETES (#) MAYO'!AM394*AM$4,IF($C394=$D$5,'FLETES (#) MAYO'!AM394*AM$5,0))))</f>
        <v>0</v>
      </c>
    </row>
    <row r="395" spans="1:39">
      <c r="A395" s="141"/>
      <c r="B395" s="165"/>
      <c r="C395" s="165"/>
      <c r="D395" s="178">
        <f t="shared" si="0"/>
        <v>0</v>
      </c>
      <c r="E395" s="179">
        <f>IF($C395=$D$2,'FLETES (#) MAYO'!E395*E$2,IF($C395=$D$3,'FLETES (#) MAYO'!E395*E$3,IF($C395=$D$4,'FLETES (#) MAYO'!E395*E$4,IF($C395=$D$5,'FLETES (#) MAYO'!E395*E$5,0))))</f>
        <v>0</v>
      </c>
      <c r="F395" s="179">
        <f>IF($C395=$D$2,'FLETES (#) MAYO'!F395*F$2,IF($C395=$D$3,'FLETES (#) MAYO'!F395*F$3,IF($C395=$D$4,'FLETES (#) MAYO'!F395*F$4,IF($C395=$D$5,'FLETES (#) MAYO'!F395*F$5,0))))</f>
        <v>0</v>
      </c>
      <c r="G395" s="179">
        <f>IF($C395=$D$2,'FLETES (#) MAYO'!G395*G$2,IF($C395=$D$3,'FLETES (#) MAYO'!G395*G$3,IF($C395=$D$4,'FLETES (#) MAYO'!G395*G$4,IF($C395=$D$5,'FLETES (#) MAYO'!G395*G$5,0))))</f>
        <v>0</v>
      </c>
      <c r="H395" s="179">
        <f>IF($C395=$D$2,'FLETES (#) MAYO'!H395*H$2,IF($C395=$D$3,'FLETES (#) MAYO'!H395*H$3,IF($C395=$D$4,'FLETES (#) MAYO'!H395*H$4,IF($C395=$D$5,'FLETES (#) MAYO'!H395*H$5,0))))</f>
        <v>0</v>
      </c>
      <c r="I395" s="179">
        <f>IF($C395=$D$2,'FLETES (#) MAYO'!I395*I$2,IF($C395=$D$3,'FLETES (#) MAYO'!I395*I$3,IF($C395=$D$4,'FLETES (#) MAYO'!I395*I$4,IF($C395=$D$5,'FLETES (#) MAYO'!I395*I$5,0))))</f>
        <v>0</v>
      </c>
      <c r="J395" s="179">
        <f>IF($C395=$D$2,'FLETES (#) MAYO'!J395*J$2,IF($C395=$D$3,'FLETES (#) MAYO'!J395*J$3,IF($C395=$D$4,'FLETES (#) MAYO'!J395*J$4,IF($C395=$D$5,'FLETES (#) MAYO'!J395*J$5,0))))</f>
        <v>0</v>
      </c>
      <c r="K395" s="179">
        <f>IF($C395=$D$2,'FLETES (#) MAYO'!K395*K$2,IF($C395=$D$3,'FLETES (#) MAYO'!K395*K$3,IF($C395=$D$4,'FLETES (#) MAYO'!K395*K$4,IF($C395=$D$5,'FLETES (#) MAYO'!K395*K$5,0))))</f>
        <v>0</v>
      </c>
      <c r="L395" s="179">
        <f>IF($C395=$D$2,'FLETES (#) MAYO'!L395*L$2,IF($C395=$D$3,'FLETES (#) MAYO'!L395*L$3,IF($C395=$D$4,'FLETES (#) MAYO'!L395*L$4,IF($C395=$D$5,'FLETES (#) MAYO'!L395*L$5,0))))</f>
        <v>0</v>
      </c>
      <c r="M395" s="179">
        <f>IF($C395=$D$2,'FLETES (#) MAYO'!M395*M$2,IF($C395=$D$3,'FLETES (#) MAYO'!M395*M$3,IF($C395=$D$4,'FLETES (#) MAYO'!M395*M$4,IF($C395=$D$5,'FLETES (#) MAYO'!M395*M$5,0))))</f>
        <v>0</v>
      </c>
      <c r="N395" s="179">
        <f>IF($C395=$D$2,'FLETES (#) MAYO'!N395*N$2,IF($C395=$D$3,'FLETES (#) MAYO'!N395*N$3,IF($C395=$D$4,'FLETES (#) MAYO'!N395*N$4,IF($C395=$D$5,'FLETES (#) MAYO'!N395*N$5,0))))</f>
        <v>0</v>
      </c>
      <c r="O395" s="179">
        <f>IF($C395=$D$2,'FLETES (#) MAYO'!O395*O$2,IF($C395=$D$3,'FLETES (#) MAYO'!O395*O$3,IF($C395=$D$4,'FLETES (#) MAYO'!O395*O$4,IF($C395=$D$5,'FLETES (#) MAYO'!O395*O$5,0))))</f>
        <v>0</v>
      </c>
      <c r="P395" s="179">
        <f>IF($C395=$D$2,'FLETES (#) MAYO'!P395*P$2,IF($C395=$D$3,'FLETES (#) MAYO'!P395*P$3,IF($C395=$D$4,'FLETES (#) MAYO'!P395*P$4,IF($C395=$D$5,'FLETES (#) MAYO'!P395*P$5,0))))</f>
        <v>0</v>
      </c>
      <c r="Q395" s="179">
        <f>IF($C395=$D$2,'FLETES (#) MAYO'!Q395*Q$2,IF($C395=$D$3,'FLETES (#) MAYO'!Q395*Q$3,IF($C395=$D$4,'FLETES (#) MAYO'!Q395*Q$4,IF($C395=$D$5,'FLETES (#) MAYO'!Q395*Q$5,0))))</f>
        <v>0</v>
      </c>
      <c r="R395" s="179">
        <f>IF($C395=$D$2,'FLETES (#) MAYO'!R395*R$2,IF($C395=$D$3,'FLETES (#) MAYO'!R395*R$3,IF($C395=$D$4,'FLETES (#) MAYO'!R395*R$4,IF($C395=$D$5,'FLETES (#) MAYO'!R395*R$5,0))))</f>
        <v>0</v>
      </c>
      <c r="S395" s="179">
        <f>IF($C395=$D$2,'FLETES (#) MAYO'!S395*S$2,IF($C395=$D$3,'FLETES (#) MAYO'!S395*S$3,IF($C395=$D$4,'FLETES (#) MAYO'!S395*S$4,IF($C395=$D$5,'FLETES (#) MAYO'!S395*S$5,0))))</f>
        <v>0</v>
      </c>
      <c r="T395" s="179">
        <f>IF($C395=$D$2,'FLETES (#) MAYO'!T395*T$2,IF($C395=$D$3,'FLETES (#) MAYO'!T395*T$3,IF($C395=$D$4,'FLETES (#) MAYO'!T395*T$4,IF($C395=$D$5,'FLETES (#) MAYO'!T395*T$5,0))))</f>
        <v>0</v>
      </c>
      <c r="U395" s="179">
        <f>IF($C395=$D$2,'FLETES (#) MAYO'!U395*U$2,IF($C395=$D$3,'FLETES (#) MAYO'!U395*U$3,IF($C395=$D$4,'FLETES (#) MAYO'!U395*U$4,IF($C395=$D$5,'FLETES (#) MAYO'!U395*U$5,0))))</f>
        <v>0</v>
      </c>
      <c r="V395" s="179">
        <f>IF($C395=$D$2,'FLETES (#) MAYO'!V395*V$2,IF($C395=$D$3,'FLETES (#) MAYO'!V395*V$3,IF($C395=$D$4,'FLETES (#) MAYO'!V395*V$4,IF($C395=$D$5,'FLETES (#) MAYO'!V395*V$5,0))))</f>
        <v>0</v>
      </c>
      <c r="W395" s="179">
        <f>IF($C395=$D$2,'FLETES (#) MAYO'!W395*W$2,IF($C395=$D$3,'FLETES (#) MAYO'!W395*W$3,IF($C395=$D$4,'FLETES (#) MAYO'!W395*W$4,IF($C395=$D$5,'FLETES (#) MAYO'!W395*W$5,0))))</f>
        <v>0</v>
      </c>
      <c r="X395" s="179">
        <f>IF($C395=$D$2,'FLETES (#) MAYO'!X395*X$2,IF($C395=$D$3,'FLETES (#) MAYO'!X395*X$3,IF($C395=$D$4,'FLETES (#) MAYO'!X395*X$4,IF($C395=$D$5,'FLETES (#) MAYO'!X395*X$5,0))))</f>
        <v>0</v>
      </c>
      <c r="Y395" s="179">
        <f>IF($C395=$D$2,'FLETES (#) MAYO'!Y395*Y$2,IF($C395=$D$3,'FLETES (#) MAYO'!Y395*Y$3,IF($C395=$D$4,'FLETES (#) MAYO'!Y395*Y$4,IF($C395=$D$5,'FLETES (#) MAYO'!Y395*Y$5,0))))</f>
        <v>0</v>
      </c>
      <c r="Z395" s="179">
        <f>IF($C395=$D$2,'FLETES (#) MAYO'!Z395*Z$2,IF($C395=$D$3,'FLETES (#) MAYO'!Z395*Z$3,IF($C395=$D$4,'FLETES (#) MAYO'!Z395*Z$4,IF($C395=$D$5,'FLETES (#) MAYO'!Z395*Z$5,0))))</f>
        <v>0</v>
      </c>
      <c r="AA395" s="179">
        <f>IF($C395=$D$2,'FLETES (#) MAYO'!AA395*AA$2,IF($C395=$D$3,'FLETES (#) MAYO'!AA395*AA$3,IF($C395=$D$4,'FLETES (#) MAYO'!AA395*AA$4,IF($C395=$D$5,'FLETES (#) MAYO'!AA395*AA$5,0))))</f>
        <v>0</v>
      </c>
      <c r="AB395" s="179">
        <f>IF($C395=$D$2,'FLETES (#) MAYO'!AB395*AB$2,IF($C395=$D$3,'FLETES (#) MAYO'!AB395*AB$3,IF($C395=$D$4,'FLETES (#) MAYO'!AB395*AB$4,IF($C395=$D$5,'FLETES (#) MAYO'!AB395*AB$5,0))))</f>
        <v>0</v>
      </c>
      <c r="AC395" s="179">
        <f>IF($C395=$D$2,'FLETES (#) MAYO'!AC395*AC$2,IF($C395=$D$3,'FLETES (#) MAYO'!AC395*AC$3,IF($C395=$D$4,'FLETES (#) MAYO'!AC395*AC$4,IF($C395=$D$5,'FLETES (#) MAYO'!AC395*AC$5,0))))</f>
        <v>0</v>
      </c>
      <c r="AD395" s="179">
        <f>IF($C395=$D$2,'FLETES (#) MAYO'!AD395*AD$2,IF($C395=$D$3,'FLETES (#) MAYO'!AD395*AD$3,IF($C395=$D$4,'FLETES (#) MAYO'!AD395*AD$4,IF($C395=$D$5,'FLETES (#) MAYO'!AD395*AD$5,0))))</f>
        <v>0</v>
      </c>
      <c r="AE395" s="179">
        <f>IF($C395=$D$2,'FLETES (#) MAYO'!AE395*AE$2,IF($C395=$D$3,'FLETES (#) MAYO'!AE395*AE$3,IF($C395=$D$4,'FLETES (#) MAYO'!AE395*AE$4,IF($C395=$D$5,'FLETES (#) MAYO'!AE395*AE$5,0))))</f>
        <v>0</v>
      </c>
      <c r="AF395" s="179">
        <f>IF($C395=$D$2,'FLETES (#) MAYO'!AF395*AF$2,IF($C395=$D$3,'FLETES (#) MAYO'!AF395*AF$3,IF($C395=$D$4,'FLETES (#) MAYO'!AF395*AF$4,IF($C395=$D$5,'FLETES (#) MAYO'!AF395*AF$5,0))))</f>
        <v>0</v>
      </c>
      <c r="AG395" s="179">
        <f>IF($C395=$D$2,'FLETES (#) MAYO'!AG395*AG$2,IF($C395=$D$3,'FLETES (#) MAYO'!AG395*AG$3,IF($C395=$D$4,'FLETES (#) MAYO'!AG395*AG$4,IF($C395=$D$5,'FLETES (#) MAYO'!AG395*AG$5,0))))</f>
        <v>0</v>
      </c>
      <c r="AH395" s="179">
        <f>IF($C395=$D$2,'FLETES (#) MAYO'!AH395*AH$2,IF($C395=$D$3,'FLETES (#) MAYO'!AH395*AH$3,IF($C395=$D$4,'FLETES (#) MAYO'!AH395*AH$4,IF($C395=$D$5,'FLETES (#) MAYO'!AH395*AH$5,0))))</f>
        <v>0</v>
      </c>
      <c r="AI395" s="179">
        <f>IF($C395=$D$2,'FLETES (#) MAYO'!AI395*AI$2,IF($C395=$D$3,'FLETES (#) MAYO'!AI395*AI$3,IF($C395=$D$4,'FLETES (#) MAYO'!AI395*AI$4,IF($C395=$D$5,'FLETES (#) MAYO'!AI395*AI$5,0))))</f>
        <v>0</v>
      </c>
      <c r="AJ395" s="179">
        <f>IF($C395=$D$2,'FLETES (#) MAYO'!AJ395*AJ$2,IF($C395=$D$3,'FLETES (#) MAYO'!AJ395*AJ$3,IF($C395=$D$4,'FLETES (#) MAYO'!AJ395*AJ$4,IF($C395=$D$5,'FLETES (#) MAYO'!AJ395*AJ$5,0))))</f>
        <v>0</v>
      </c>
      <c r="AK395" s="179">
        <f>IF($C395=$D$2,'FLETES (#) MAYO'!AK395*AK$2,IF($C395=$D$3,'FLETES (#) MAYO'!AK395*AK$3,IF($C395=$D$4,'FLETES (#) MAYO'!AK395*AK$4,IF($C395=$D$5,'FLETES (#) MAYO'!AK395*AK$5,0))))</f>
        <v>0</v>
      </c>
      <c r="AL395" s="179">
        <f>IF($C395=$D$2,'FLETES (#) MAYO'!AL395*AL$2,IF($C395=$D$3,'FLETES (#) MAYO'!AL395*AL$3,IF($C395=$D$4,'FLETES (#) MAYO'!AL395*AL$4,IF($C395=$D$5,'FLETES (#) MAYO'!AL395*AL$5,0))))</f>
        <v>0</v>
      </c>
      <c r="AM395" s="179">
        <f>IF($C395=$D$2,'FLETES (#) MAYO'!AM395*AM$2,IF($C395=$D$3,'FLETES (#) MAYO'!AM395*AM$3,IF($C395=$D$4,'FLETES (#) MAYO'!AM395*AM$4,IF($C395=$D$5,'FLETES (#) MAYO'!AM395*AM$5,0))))</f>
        <v>0</v>
      </c>
    </row>
    <row r="396" spans="1:39">
      <c r="A396" s="141"/>
      <c r="B396" s="165"/>
      <c r="C396" s="165"/>
      <c r="D396" s="178">
        <f t="shared" si="0"/>
        <v>0</v>
      </c>
      <c r="E396" s="179">
        <f>IF($C396=$D$2,'FLETES (#) MAYO'!E396*E$2,IF($C396=$D$3,'FLETES (#) MAYO'!E396*E$3,IF($C396=$D$4,'FLETES (#) MAYO'!E396*E$4,IF($C396=$D$5,'FLETES (#) MAYO'!E396*E$5,0))))</f>
        <v>0</v>
      </c>
      <c r="F396" s="179">
        <f>IF($C396=$D$2,'FLETES (#) MAYO'!F396*F$2,IF($C396=$D$3,'FLETES (#) MAYO'!F396*F$3,IF($C396=$D$4,'FLETES (#) MAYO'!F396*F$4,IF($C396=$D$5,'FLETES (#) MAYO'!F396*F$5,0))))</f>
        <v>0</v>
      </c>
      <c r="G396" s="179">
        <f>IF($C396=$D$2,'FLETES (#) MAYO'!G396*G$2,IF($C396=$D$3,'FLETES (#) MAYO'!G396*G$3,IF($C396=$D$4,'FLETES (#) MAYO'!G396*G$4,IF($C396=$D$5,'FLETES (#) MAYO'!G396*G$5,0))))</f>
        <v>0</v>
      </c>
      <c r="H396" s="179">
        <f>IF($C396=$D$2,'FLETES (#) MAYO'!H396*H$2,IF($C396=$D$3,'FLETES (#) MAYO'!H396*H$3,IF($C396=$D$4,'FLETES (#) MAYO'!H396*H$4,IF($C396=$D$5,'FLETES (#) MAYO'!H396*H$5,0))))</f>
        <v>0</v>
      </c>
      <c r="I396" s="179">
        <f>IF($C396=$D$2,'FLETES (#) MAYO'!I396*I$2,IF($C396=$D$3,'FLETES (#) MAYO'!I396*I$3,IF($C396=$D$4,'FLETES (#) MAYO'!I396*I$4,IF($C396=$D$5,'FLETES (#) MAYO'!I396*I$5,0))))</f>
        <v>0</v>
      </c>
      <c r="J396" s="179">
        <f>IF($C396=$D$2,'FLETES (#) MAYO'!J396*J$2,IF($C396=$D$3,'FLETES (#) MAYO'!J396*J$3,IF($C396=$D$4,'FLETES (#) MAYO'!J396*J$4,IF($C396=$D$5,'FLETES (#) MAYO'!J396*J$5,0))))</f>
        <v>0</v>
      </c>
      <c r="K396" s="179">
        <f>IF($C396=$D$2,'FLETES (#) MAYO'!K396*K$2,IF($C396=$D$3,'FLETES (#) MAYO'!K396*K$3,IF($C396=$D$4,'FLETES (#) MAYO'!K396*K$4,IF($C396=$D$5,'FLETES (#) MAYO'!K396*K$5,0))))</f>
        <v>0</v>
      </c>
      <c r="L396" s="179">
        <f>IF($C396=$D$2,'FLETES (#) MAYO'!L396*L$2,IF($C396=$D$3,'FLETES (#) MAYO'!L396*L$3,IF($C396=$D$4,'FLETES (#) MAYO'!L396*L$4,IF($C396=$D$5,'FLETES (#) MAYO'!L396*L$5,0))))</f>
        <v>0</v>
      </c>
      <c r="M396" s="179">
        <f>IF($C396=$D$2,'FLETES (#) MAYO'!M396*M$2,IF($C396=$D$3,'FLETES (#) MAYO'!M396*M$3,IF($C396=$D$4,'FLETES (#) MAYO'!M396*M$4,IF($C396=$D$5,'FLETES (#) MAYO'!M396*M$5,0))))</f>
        <v>0</v>
      </c>
      <c r="N396" s="179">
        <f>IF($C396=$D$2,'FLETES (#) MAYO'!N396*N$2,IF($C396=$D$3,'FLETES (#) MAYO'!N396*N$3,IF($C396=$D$4,'FLETES (#) MAYO'!N396*N$4,IF($C396=$D$5,'FLETES (#) MAYO'!N396*N$5,0))))</f>
        <v>0</v>
      </c>
      <c r="O396" s="179">
        <f>IF($C396=$D$2,'FLETES (#) MAYO'!O396*O$2,IF($C396=$D$3,'FLETES (#) MAYO'!O396*O$3,IF($C396=$D$4,'FLETES (#) MAYO'!O396*O$4,IF($C396=$D$5,'FLETES (#) MAYO'!O396*O$5,0))))</f>
        <v>0</v>
      </c>
      <c r="P396" s="179">
        <f>IF($C396=$D$2,'FLETES (#) MAYO'!P396*P$2,IF($C396=$D$3,'FLETES (#) MAYO'!P396*P$3,IF($C396=$D$4,'FLETES (#) MAYO'!P396*P$4,IF($C396=$D$5,'FLETES (#) MAYO'!P396*P$5,0))))</f>
        <v>0</v>
      </c>
      <c r="Q396" s="179">
        <f>IF($C396=$D$2,'FLETES (#) MAYO'!Q396*Q$2,IF($C396=$D$3,'FLETES (#) MAYO'!Q396*Q$3,IF($C396=$D$4,'FLETES (#) MAYO'!Q396*Q$4,IF($C396=$D$5,'FLETES (#) MAYO'!Q396*Q$5,0))))</f>
        <v>0</v>
      </c>
      <c r="R396" s="179">
        <f>IF($C396=$D$2,'FLETES (#) MAYO'!R396*R$2,IF($C396=$D$3,'FLETES (#) MAYO'!R396*R$3,IF($C396=$D$4,'FLETES (#) MAYO'!R396*R$4,IF($C396=$D$5,'FLETES (#) MAYO'!R396*R$5,0))))</f>
        <v>0</v>
      </c>
      <c r="S396" s="179">
        <f>IF($C396=$D$2,'FLETES (#) MAYO'!S396*S$2,IF($C396=$D$3,'FLETES (#) MAYO'!S396*S$3,IF($C396=$D$4,'FLETES (#) MAYO'!S396*S$4,IF($C396=$D$5,'FLETES (#) MAYO'!S396*S$5,0))))</f>
        <v>0</v>
      </c>
      <c r="T396" s="179">
        <f>IF($C396=$D$2,'FLETES (#) MAYO'!T396*T$2,IF($C396=$D$3,'FLETES (#) MAYO'!T396*T$3,IF($C396=$D$4,'FLETES (#) MAYO'!T396*T$4,IF($C396=$D$5,'FLETES (#) MAYO'!T396*T$5,0))))</f>
        <v>0</v>
      </c>
      <c r="U396" s="179">
        <f>IF($C396=$D$2,'FLETES (#) MAYO'!U396*U$2,IF($C396=$D$3,'FLETES (#) MAYO'!U396*U$3,IF($C396=$D$4,'FLETES (#) MAYO'!U396*U$4,IF($C396=$D$5,'FLETES (#) MAYO'!U396*U$5,0))))</f>
        <v>0</v>
      </c>
      <c r="V396" s="179">
        <f>IF($C396=$D$2,'FLETES (#) MAYO'!V396*V$2,IF($C396=$D$3,'FLETES (#) MAYO'!V396*V$3,IF($C396=$D$4,'FLETES (#) MAYO'!V396*V$4,IF($C396=$D$5,'FLETES (#) MAYO'!V396*V$5,0))))</f>
        <v>0</v>
      </c>
      <c r="W396" s="179">
        <f>IF($C396=$D$2,'FLETES (#) MAYO'!W396*W$2,IF($C396=$D$3,'FLETES (#) MAYO'!W396*W$3,IF($C396=$D$4,'FLETES (#) MAYO'!W396*W$4,IF($C396=$D$5,'FLETES (#) MAYO'!W396*W$5,0))))</f>
        <v>0</v>
      </c>
      <c r="X396" s="179">
        <f>IF($C396=$D$2,'FLETES (#) MAYO'!X396*X$2,IF($C396=$D$3,'FLETES (#) MAYO'!X396*X$3,IF($C396=$D$4,'FLETES (#) MAYO'!X396*X$4,IF($C396=$D$5,'FLETES (#) MAYO'!X396*X$5,0))))</f>
        <v>0</v>
      </c>
      <c r="Y396" s="179">
        <f>IF($C396=$D$2,'FLETES (#) MAYO'!Y396*Y$2,IF($C396=$D$3,'FLETES (#) MAYO'!Y396*Y$3,IF($C396=$D$4,'FLETES (#) MAYO'!Y396*Y$4,IF($C396=$D$5,'FLETES (#) MAYO'!Y396*Y$5,0))))</f>
        <v>0</v>
      </c>
      <c r="Z396" s="179">
        <f>IF($C396=$D$2,'FLETES (#) MAYO'!Z396*Z$2,IF($C396=$D$3,'FLETES (#) MAYO'!Z396*Z$3,IF($C396=$D$4,'FLETES (#) MAYO'!Z396*Z$4,IF($C396=$D$5,'FLETES (#) MAYO'!Z396*Z$5,0))))</f>
        <v>0</v>
      </c>
      <c r="AA396" s="179">
        <f>IF($C396=$D$2,'FLETES (#) MAYO'!AA396*AA$2,IF($C396=$D$3,'FLETES (#) MAYO'!AA396*AA$3,IF($C396=$D$4,'FLETES (#) MAYO'!AA396*AA$4,IF($C396=$D$5,'FLETES (#) MAYO'!AA396*AA$5,0))))</f>
        <v>0</v>
      </c>
      <c r="AB396" s="179">
        <f>IF($C396=$D$2,'FLETES (#) MAYO'!AB396*AB$2,IF($C396=$D$3,'FLETES (#) MAYO'!AB396*AB$3,IF($C396=$D$4,'FLETES (#) MAYO'!AB396*AB$4,IF($C396=$D$5,'FLETES (#) MAYO'!AB396*AB$5,0))))</f>
        <v>0</v>
      </c>
      <c r="AC396" s="179">
        <f>IF($C396=$D$2,'FLETES (#) MAYO'!AC396*AC$2,IF($C396=$D$3,'FLETES (#) MAYO'!AC396*AC$3,IF($C396=$D$4,'FLETES (#) MAYO'!AC396*AC$4,IF($C396=$D$5,'FLETES (#) MAYO'!AC396*AC$5,0))))</f>
        <v>0</v>
      </c>
      <c r="AD396" s="179">
        <f>IF($C396=$D$2,'FLETES (#) MAYO'!AD396*AD$2,IF($C396=$D$3,'FLETES (#) MAYO'!AD396*AD$3,IF($C396=$D$4,'FLETES (#) MAYO'!AD396*AD$4,IF($C396=$D$5,'FLETES (#) MAYO'!AD396*AD$5,0))))</f>
        <v>0</v>
      </c>
      <c r="AE396" s="179">
        <f>IF($C396=$D$2,'FLETES (#) MAYO'!AE396*AE$2,IF($C396=$D$3,'FLETES (#) MAYO'!AE396*AE$3,IF($C396=$D$4,'FLETES (#) MAYO'!AE396*AE$4,IF($C396=$D$5,'FLETES (#) MAYO'!AE396*AE$5,0))))</f>
        <v>0</v>
      </c>
      <c r="AF396" s="179">
        <f>IF($C396=$D$2,'FLETES (#) MAYO'!AF396*AF$2,IF($C396=$D$3,'FLETES (#) MAYO'!AF396*AF$3,IF($C396=$D$4,'FLETES (#) MAYO'!AF396*AF$4,IF($C396=$D$5,'FLETES (#) MAYO'!AF396*AF$5,0))))</f>
        <v>0</v>
      </c>
      <c r="AG396" s="179">
        <f>IF($C396=$D$2,'FLETES (#) MAYO'!AG396*AG$2,IF($C396=$D$3,'FLETES (#) MAYO'!AG396*AG$3,IF($C396=$D$4,'FLETES (#) MAYO'!AG396*AG$4,IF($C396=$D$5,'FLETES (#) MAYO'!AG396*AG$5,0))))</f>
        <v>0</v>
      </c>
      <c r="AH396" s="179">
        <f>IF($C396=$D$2,'FLETES (#) MAYO'!AH396*AH$2,IF($C396=$D$3,'FLETES (#) MAYO'!AH396*AH$3,IF($C396=$D$4,'FLETES (#) MAYO'!AH396*AH$4,IF($C396=$D$5,'FLETES (#) MAYO'!AH396*AH$5,0))))</f>
        <v>0</v>
      </c>
      <c r="AI396" s="179">
        <f>IF($C396=$D$2,'FLETES (#) MAYO'!AI396*AI$2,IF($C396=$D$3,'FLETES (#) MAYO'!AI396*AI$3,IF($C396=$D$4,'FLETES (#) MAYO'!AI396*AI$4,IF($C396=$D$5,'FLETES (#) MAYO'!AI396*AI$5,0))))</f>
        <v>0</v>
      </c>
      <c r="AJ396" s="179">
        <f>IF($C396=$D$2,'FLETES (#) MAYO'!AJ396*AJ$2,IF($C396=$D$3,'FLETES (#) MAYO'!AJ396*AJ$3,IF($C396=$D$4,'FLETES (#) MAYO'!AJ396*AJ$4,IF($C396=$D$5,'FLETES (#) MAYO'!AJ396*AJ$5,0))))</f>
        <v>0</v>
      </c>
      <c r="AK396" s="179">
        <f>IF($C396=$D$2,'FLETES (#) MAYO'!AK396*AK$2,IF($C396=$D$3,'FLETES (#) MAYO'!AK396*AK$3,IF($C396=$D$4,'FLETES (#) MAYO'!AK396*AK$4,IF($C396=$D$5,'FLETES (#) MAYO'!AK396*AK$5,0))))</f>
        <v>0</v>
      </c>
      <c r="AL396" s="179">
        <f>IF($C396=$D$2,'FLETES (#) MAYO'!AL396*AL$2,IF($C396=$D$3,'FLETES (#) MAYO'!AL396*AL$3,IF($C396=$D$4,'FLETES (#) MAYO'!AL396*AL$4,IF($C396=$D$5,'FLETES (#) MAYO'!AL396*AL$5,0))))</f>
        <v>0</v>
      </c>
      <c r="AM396" s="179">
        <f>IF($C396=$D$2,'FLETES (#) MAYO'!AM396*AM$2,IF($C396=$D$3,'FLETES (#) MAYO'!AM396*AM$3,IF($C396=$D$4,'FLETES (#) MAYO'!AM396*AM$4,IF($C396=$D$5,'FLETES (#) MAYO'!AM396*AM$5,0))))</f>
        <v>0</v>
      </c>
    </row>
    <row r="397" spans="1:39">
      <c r="A397" s="141"/>
      <c r="B397" s="165"/>
      <c r="C397" s="165"/>
      <c r="D397" s="178">
        <f t="shared" si="0"/>
        <v>0</v>
      </c>
      <c r="E397" s="179">
        <f>IF($C397=$D$2,'FLETES (#) MAYO'!E397*E$2,IF($C397=$D$3,'FLETES (#) MAYO'!E397*E$3,IF($C397=$D$4,'FLETES (#) MAYO'!E397*E$4,IF($C397=$D$5,'FLETES (#) MAYO'!E397*E$5,0))))</f>
        <v>0</v>
      </c>
      <c r="F397" s="179">
        <f>IF($C397=$D$2,'FLETES (#) MAYO'!F397*F$2,IF($C397=$D$3,'FLETES (#) MAYO'!F397*F$3,IF($C397=$D$4,'FLETES (#) MAYO'!F397*F$4,IF($C397=$D$5,'FLETES (#) MAYO'!F397*F$5,0))))</f>
        <v>0</v>
      </c>
      <c r="G397" s="179">
        <f>IF($C397=$D$2,'FLETES (#) MAYO'!G397*G$2,IF($C397=$D$3,'FLETES (#) MAYO'!G397*G$3,IF($C397=$D$4,'FLETES (#) MAYO'!G397*G$4,IF($C397=$D$5,'FLETES (#) MAYO'!G397*G$5,0))))</f>
        <v>0</v>
      </c>
      <c r="H397" s="179">
        <f>IF($C397=$D$2,'FLETES (#) MAYO'!H397*H$2,IF($C397=$D$3,'FLETES (#) MAYO'!H397*H$3,IF($C397=$D$4,'FLETES (#) MAYO'!H397*H$4,IF($C397=$D$5,'FLETES (#) MAYO'!H397*H$5,0))))</f>
        <v>0</v>
      </c>
      <c r="I397" s="179">
        <f>IF($C397=$D$2,'FLETES (#) MAYO'!I397*I$2,IF($C397=$D$3,'FLETES (#) MAYO'!I397*I$3,IF($C397=$D$4,'FLETES (#) MAYO'!I397*I$4,IF($C397=$D$5,'FLETES (#) MAYO'!I397*I$5,0))))</f>
        <v>0</v>
      </c>
      <c r="J397" s="179">
        <f>IF($C397=$D$2,'FLETES (#) MAYO'!J397*J$2,IF($C397=$D$3,'FLETES (#) MAYO'!J397*J$3,IF($C397=$D$4,'FLETES (#) MAYO'!J397*J$4,IF($C397=$D$5,'FLETES (#) MAYO'!J397*J$5,0))))</f>
        <v>0</v>
      </c>
      <c r="K397" s="179">
        <f>IF($C397=$D$2,'FLETES (#) MAYO'!K397*K$2,IF($C397=$D$3,'FLETES (#) MAYO'!K397*K$3,IF($C397=$D$4,'FLETES (#) MAYO'!K397*K$4,IF($C397=$D$5,'FLETES (#) MAYO'!K397*K$5,0))))</f>
        <v>0</v>
      </c>
      <c r="L397" s="179">
        <f>IF($C397=$D$2,'FLETES (#) MAYO'!L397*L$2,IF($C397=$D$3,'FLETES (#) MAYO'!L397*L$3,IF($C397=$D$4,'FLETES (#) MAYO'!L397*L$4,IF($C397=$D$5,'FLETES (#) MAYO'!L397*L$5,0))))</f>
        <v>0</v>
      </c>
      <c r="M397" s="179">
        <f>IF($C397=$D$2,'FLETES (#) MAYO'!M397*M$2,IF($C397=$D$3,'FLETES (#) MAYO'!M397*M$3,IF($C397=$D$4,'FLETES (#) MAYO'!M397*M$4,IF($C397=$D$5,'FLETES (#) MAYO'!M397*M$5,0))))</f>
        <v>0</v>
      </c>
      <c r="N397" s="179">
        <f>IF($C397=$D$2,'FLETES (#) MAYO'!N397*N$2,IF($C397=$D$3,'FLETES (#) MAYO'!N397*N$3,IF($C397=$D$4,'FLETES (#) MAYO'!N397*N$4,IF($C397=$D$5,'FLETES (#) MAYO'!N397*N$5,0))))</f>
        <v>0</v>
      </c>
      <c r="O397" s="179">
        <f>IF($C397=$D$2,'FLETES (#) MAYO'!O397*O$2,IF($C397=$D$3,'FLETES (#) MAYO'!O397*O$3,IF($C397=$D$4,'FLETES (#) MAYO'!O397*O$4,IF($C397=$D$5,'FLETES (#) MAYO'!O397*O$5,0))))</f>
        <v>0</v>
      </c>
      <c r="P397" s="179">
        <f>IF($C397=$D$2,'FLETES (#) MAYO'!P397*P$2,IF($C397=$D$3,'FLETES (#) MAYO'!P397*P$3,IF($C397=$D$4,'FLETES (#) MAYO'!P397*P$4,IF($C397=$D$5,'FLETES (#) MAYO'!P397*P$5,0))))</f>
        <v>0</v>
      </c>
      <c r="Q397" s="179">
        <f>IF($C397=$D$2,'FLETES (#) MAYO'!Q397*Q$2,IF($C397=$D$3,'FLETES (#) MAYO'!Q397*Q$3,IF($C397=$D$4,'FLETES (#) MAYO'!Q397*Q$4,IF($C397=$D$5,'FLETES (#) MAYO'!Q397*Q$5,0))))</f>
        <v>0</v>
      </c>
      <c r="R397" s="179">
        <f>IF($C397=$D$2,'FLETES (#) MAYO'!R397*R$2,IF($C397=$D$3,'FLETES (#) MAYO'!R397*R$3,IF($C397=$D$4,'FLETES (#) MAYO'!R397*R$4,IF($C397=$D$5,'FLETES (#) MAYO'!R397*R$5,0))))</f>
        <v>0</v>
      </c>
      <c r="S397" s="179">
        <f>IF($C397=$D$2,'FLETES (#) MAYO'!S397*S$2,IF($C397=$D$3,'FLETES (#) MAYO'!S397*S$3,IF($C397=$D$4,'FLETES (#) MAYO'!S397*S$4,IF($C397=$D$5,'FLETES (#) MAYO'!S397*S$5,0))))</f>
        <v>0</v>
      </c>
      <c r="T397" s="179">
        <f>IF($C397=$D$2,'FLETES (#) MAYO'!T397*T$2,IF($C397=$D$3,'FLETES (#) MAYO'!T397*T$3,IF($C397=$D$4,'FLETES (#) MAYO'!T397*T$4,IF($C397=$D$5,'FLETES (#) MAYO'!T397*T$5,0))))</f>
        <v>0</v>
      </c>
      <c r="U397" s="179">
        <f>IF($C397=$D$2,'FLETES (#) MAYO'!U397*U$2,IF($C397=$D$3,'FLETES (#) MAYO'!U397*U$3,IF($C397=$D$4,'FLETES (#) MAYO'!U397*U$4,IF($C397=$D$5,'FLETES (#) MAYO'!U397*U$5,0))))</f>
        <v>0</v>
      </c>
      <c r="V397" s="179">
        <f>IF($C397=$D$2,'FLETES (#) MAYO'!V397*V$2,IF($C397=$D$3,'FLETES (#) MAYO'!V397*V$3,IF($C397=$D$4,'FLETES (#) MAYO'!V397*V$4,IF($C397=$D$5,'FLETES (#) MAYO'!V397*V$5,0))))</f>
        <v>0</v>
      </c>
      <c r="W397" s="179">
        <f>IF($C397=$D$2,'FLETES (#) MAYO'!W397*W$2,IF($C397=$D$3,'FLETES (#) MAYO'!W397*W$3,IF($C397=$D$4,'FLETES (#) MAYO'!W397*W$4,IF($C397=$D$5,'FLETES (#) MAYO'!W397*W$5,0))))</f>
        <v>0</v>
      </c>
      <c r="X397" s="179">
        <f>IF($C397=$D$2,'FLETES (#) MAYO'!X397*X$2,IF($C397=$D$3,'FLETES (#) MAYO'!X397*X$3,IF($C397=$D$4,'FLETES (#) MAYO'!X397*X$4,IF($C397=$D$5,'FLETES (#) MAYO'!X397*X$5,0))))</f>
        <v>0</v>
      </c>
      <c r="Y397" s="179">
        <f>IF($C397=$D$2,'FLETES (#) MAYO'!Y397*Y$2,IF($C397=$D$3,'FLETES (#) MAYO'!Y397*Y$3,IF($C397=$D$4,'FLETES (#) MAYO'!Y397*Y$4,IF($C397=$D$5,'FLETES (#) MAYO'!Y397*Y$5,0))))</f>
        <v>0</v>
      </c>
      <c r="Z397" s="179">
        <f>IF($C397=$D$2,'FLETES (#) MAYO'!Z397*Z$2,IF($C397=$D$3,'FLETES (#) MAYO'!Z397*Z$3,IF($C397=$D$4,'FLETES (#) MAYO'!Z397*Z$4,IF($C397=$D$5,'FLETES (#) MAYO'!Z397*Z$5,0))))</f>
        <v>0</v>
      </c>
      <c r="AA397" s="179">
        <f>IF($C397=$D$2,'FLETES (#) MAYO'!AA397*AA$2,IF($C397=$D$3,'FLETES (#) MAYO'!AA397*AA$3,IF($C397=$D$4,'FLETES (#) MAYO'!AA397*AA$4,IF($C397=$D$5,'FLETES (#) MAYO'!AA397*AA$5,0))))</f>
        <v>0</v>
      </c>
      <c r="AB397" s="179">
        <f>IF($C397=$D$2,'FLETES (#) MAYO'!AB397*AB$2,IF($C397=$D$3,'FLETES (#) MAYO'!AB397*AB$3,IF($C397=$D$4,'FLETES (#) MAYO'!AB397*AB$4,IF($C397=$D$5,'FLETES (#) MAYO'!AB397*AB$5,0))))</f>
        <v>0</v>
      </c>
      <c r="AC397" s="179">
        <f>IF($C397=$D$2,'FLETES (#) MAYO'!AC397*AC$2,IF($C397=$D$3,'FLETES (#) MAYO'!AC397*AC$3,IF($C397=$D$4,'FLETES (#) MAYO'!AC397*AC$4,IF($C397=$D$5,'FLETES (#) MAYO'!AC397*AC$5,0))))</f>
        <v>0</v>
      </c>
      <c r="AD397" s="179">
        <f>IF($C397=$D$2,'FLETES (#) MAYO'!AD397*AD$2,IF($C397=$D$3,'FLETES (#) MAYO'!AD397*AD$3,IF($C397=$D$4,'FLETES (#) MAYO'!AD397*AD$4,IF($C397=$D$5,'FLETES (#) MAYO'!AD397*AD$5,0))))</f>
        <v>0</v>
      </c>
      <c r="AE397" s="179">
        <f>IF($C397=$D$2,'FLETES (#) MAYO'!AE397*AE$2,IF($C397=$D$3,'FLETES (#) MAYO'!AE397*AE$3,IF($C397=$D$4,'FLETES (#) MAYO'!AE397*AE$4,IF($C397=$D$5,'FLETES (#) MAYO'!AE397*AE$5,0))))</f>
        <v>0</v>
      </c>
      <c r="AF397" s="179">
        <f>IF($C397=$D$2,'FLETES (#) MAYO'!AF397*AF$2,IF($C397=$D$3,'FLETES (#) MAYO'!AF397*AF$3,IF($C397=$D$4,'FLETES (#) MAYO'!AF397*AF$4,IF($C397=$D$5,'FLETES (#) MAYO'!AF397*AF$5,0))))</f>
        <v>0</v>
      </c>
      <c r="AG397" s="179">
        <f>IF($C397=$D$2,'FLETES (#) MAYO'!AG397*AG$2,IF($C397=$D$3,'FLETES (#) MAYO'!AG397*AG$3,IF($C397=$D$4,'FLETES (#) MAYO'!AG397*AG$4,IF($C397=$D$5,'FLETES (#) MAYO'!AG397*AG$5,0))))</f>
        <v>0</v>
      </c>
      <c r="AH397" s="179">
        <f>IF($C397=$D$2,'FLETES (#) MAYO'!AH397*AH$2,IF($C397=$D$3,'FLETES (#) MAYO'!AH397*AH$3,IF($C397=$D$4,'FLETES (#) MAYO'!AH397*AH$4,IF($C397=$D$5,'FLETES (#) MAYO'!AH397*AH$5,0))))</f>
        <v>0</v>
      </c>
      <c r="AI397" s="179">
        <f>IF($C397=$D$2,'FLETES (#) MAYO'!AI397*AI$2,IF($C397=$D$3,'FLETES (#) MAYO'!AI397*AI$3,IF($C397=$D$4,'FLETES (#) MAYO'!AI397*AI$4,IF($C397=$D$5,'FLETES (#) MAYO'!AI397*AI$5,0))))</f>
        <v>0</v>
      </c>
      <c r="AJ397" s="179">
        <f>IF($C397=$D$2,'FLETES (#) MAYO'!AJ397*AJ$2,IF($C397=$D$3,'FLETES (#) MAYO'!AJ397*AJ$3,IF($C397=$D$4,'FLETES (#) MAYO'!AJ397*AJ$4,IF($C397=$D$5,'FLETES (#) MAYO'!AJ397*AJ$5,0))))</f>
        <v>0</v>
      </c>
      <c r="AK397" s="179">
        <f>IF($C397=$D$2,'FLETES (#) MAYO'!AK397*AK$2,IF($C397=$D$3,'FLETES (#) MAYO'!AK397*AK$3,IF($C397=$D$4,'FLETES (#) MAYO'!AK397*AK$4,IF($C397=$D$5,'FLETES (#) MAYO'!AK397*AK$5,0))))</f>
        <v>0</v>
      </c>
      <c r="AL397" s="179">
        <f>IF($C397=$D$2,'FLETES (#) MAYO'!AL397*AL$2,IF($C397=$D$3,'FLETES (#) MAYO'!AL397*AL$3,IF($C397=$D$4,'FLETES (#) MAYO'!AL397*AL$4,IF($C397=$D$5,'FLETES (#) MAYO'!AL397*AL$5,0))))</f>
        <v>0</v>
      </c>
      <c r="AM397" s="179">
        <f>IF($C397=$D$2,'FLETES (#) MAYO'!AM397*AM$2,IF($C397=$D$3,'FLETES (#) MAYO'!AM397*AM$3,IF($C397=$D$4,'FLETES (#) MAYO'!AM397*AM$4,IF($C397=$D$5,'FLETES (#) MAYO'!AM397*AM$5,0))))</f>
        <v>0</v>
      </c>
    </row>
    <row r="398" spans="1:39">
      <c r="A398" s="141"/>
      <c r="B398" s="165"/>
      <c r="C398" s="165"/>
      <c r="D398" s="178">
        <f t="shared" si="0"/>
        <v>0</v>
      </c>
      <c r="E398" s="179">
        <f>IF($C398=$D$2,'FLETES (#) MAYO'!E398*E$2,IF($C398=$D$3,'FLETES (#) MAYO'!E398*E$3,IF($C398=$D$4,'FLETES (#) MAYO'!E398*E$4,IF($C398=$D$5,'FLETES (#) MAYO'!E398*E$5,0))))</f>
        <v>0</v>
      </c>
      <c r="F398" s="179">
        <f>IF($C398=$D$2,'FLETES (#) MAYO'!F398*F$2,IF($C398=$D$3,'FLETES (#) MAYO'!F398*F$3,IF($C398=$D$4,'FLETES (#) MAYO'!F398*F$4,IF($C398=$D$5,'FLETES (#) MAYO'!F398*F$5,0))))</f>
        <v>0</v>
      </c>
      <c r="G398" s="179">
        <f>IF($C398=$D$2,'FLETES (#) MAYO'!G398*G$2,IF($C398=$D$3,'FLETES (#) MAYO'!G398*G$3,IF($C398=$D$4,'FLETES (#) MAYO'!G398*G$4,IF($C398=$D$5,'FLETES (#) MAYO'!G398*G$5,0))))</f>
        <v>0</v>
      </c>
      <c r="H398" s="179">
        <f>IF($C398=$D$2,'FLETES (#) MAYO'!H398*H$2,IF($C398=$D$3,'FLETES (#) MAYO'!H398*H$3,IF($C398=$D$4,'FLETES (#) MAYO'!H398*H$4,IF($C398=$D$5,'FLETES (#) MAYO'!H398*H$5,0))))</f>
        <v>0</v>
      </c>
      <c r="I398" s="179">
        <f>IF($C398=$D$2,'FLETES (#) MAYO'!I398*I$2,IF($C398=$D$3,'FLETES (#) MAYO'!I398*I$3,IF($C398=$D$4,'FLETES (#) MAYO'!I398*I$4,IF($C398=$D$5,'FLETES (#) MAYO'!I398*I$5,0))))</f>
        <v>0</v>
      </c>
      <c r="J398" s="179">
        <f>IF($C398=$D$2,'FLETES (#) MAYO'!J398*J$2,IF($C398=$D$3,'FLETES (#) MAYO'!J398*J$3,IF($C398=$D$4,'FLETES (#) MAYO'!J398*J$4,IF($C398=$D$5,'FLETES (#) MAYO'!J398*J$5,0))))</f>
        <v>0</v>
      </c>
      <c r="K398" s="179">
        <f>IF($C398=$D$2,'FLETES (#) MAYO'!K398*K$2,IF($C398=$D$3,'FLETES (#) MAYO'!K398*K$3,IF($C398=$D$4,'FLETES (#) MAYO'!K398*K$4,IF($C398=$D$5,'FLETES (#) MAYO'!K398*K$5,0))))</f>
        <v>0</v>
      </c>
      <c r="L398" s="179">
        <f>IF($C398=$D$2,'FLETES (#) MAYO'!L398*L$2,IF($C398=$D$3,'FLETES (#) MAYO'!L398*L$3,IF($C398=$D$4,'FLETES (#) MAYO'!L398*L$4,IF($C398=$D$5,'FLETES (#) MAYO'!L398*L$5,0))))</f>
        <v>0</v>
      </c>
      <c r="M398" s="179">
        <f>IF($C398=$D$2,'FLETES (#) MAYO'!M398*M$2,IF($C398=$D$3,'FLETES (#) MAYO'!M398*M$3,IF($C398=$D$4,'FLETES (#) MAYO'!M398*M$4,IF($C398=$D$5,'FLETES (#) MAYO'!M398*M$5,0))))</f>
        <v>0</v>
      </c>
      <c r="N398" s="179">
        <f>IF($C398=$D$2,'FLETES (#) MAYO'!N398*N$2,IF($C398=$D$3,'FLETES (#) MAYO'!N398*N$3,IF($C398=$D$4,'FLETES (#) MAYO'!N398*N$4,IF($C398=$D$5,'FLETES (#) MAYO'!N398*N$5,0))))</f>
        <v>0</v>
      </c>
      <c r="O398" s="179">
        <f>IF($C398=$D$2,'FLETES (#) MAYO'!O398*O$2,IF($C398=$D$3,'FLETES (#) MAYO'!O398*O$3,IF($C398=$D$4,'FLETES (#) MAYO'!O398*O$4,IF($C398=$D$5,'FLETES (#) MAYO'!O398*O$5,0))))</f>
        <v>0</v>
      </c>
      <c r="P398" s="179">
        <f>IF($C398=$D$2,'FLETES (#) MAYO'!P398*P$2,IF($C398=$D$3,'FLETES (#) MAYO'!P398*P$3,IF($C398=$D$4,'FLETES (#) MAYO'!P398*P$4,IF($C398=$D$5,'FLETES (#) MAYO'!P398*P$5,0))))</f>
        <v>0</v>
      </c>
      <c r="Q398" s="179">
        <f>IF($C398=$D$2,'FLETES (#) MAYO'!Q398*Q$2,IF($C398=$D$3,'FLETES (#) MAYO'!Q398*Q$3,IF($C398=$D$4,'FLETES (#) MAYO'!Q398*Q$4,IF($C398=$D$5,'FLETES (#) MAYO'!Q398*Q$5,0))))</f>
        <v>0</v>
      </c>
      <c r="R398" s="179">
        <f>IF($C398=$D$2,'FLETES (#) MAYO'!R398*R$2,IF($C398=$D$3,'FLETES (#) MAYO'!R398*R$3,IF($C398=$D$4,'FLETES (#) MAYO'!R398*R$4,IF($C398=$D$5,'FLETES (#) MAYO'!R398*R$5,0))))</f>
        <v>0</v>
      </c>
      <c r="S398" s="179">
        <f>IF($C398=$D$2,'FLETES (#) MAYO'!S398*S$2,IF($C398=$D$3,'FLETES (#) MAYO'!S398*S$3,IF($C398=$D$4,'FLETES (#) MAYO'!S398*S$4,IF($C398=$D$5,'FLETES (#) MAYO'!S398*S$5,0))))</f>
        <v>0</v>
      </c>
      <c r="T398" s="179">
        <f>IF($C398=$D$2,'FLETES (#) MAYO'!T398*T$2,IF($C398=$D$3,'FLETES (#) MAYO'!T398*T$3,IF($C398=$D$4,'FLETES (#) MAYO'!T398*T$4,IF($C398=$D$5,'FLETES (#) MAYO'!T398*T$5,0))))</f>
        <v>0</v>
      </c>
      <c r="U398" s="179">
        <f>IF($C398=$D$2,'FLETES (#) MAYO'!U398*U$2,IF($C398=$D$3,'FLETES (#) MAYO'!U398*U$3,IF($C398=$D$4,'FLETES (#) MAYO'!U398*U$4,IF($C398=$D$5,'FLETES (#) MAYO'!U398*U$5,0))))</f>
        <v>0</v>
      </c>
      <c r="V398" s="179">
        <f>IF($C398=$D$2,'FLETES (#) MAYO'!V398*V$2,IF($C398=$D$3,'FLETES (#) MAYO'!V398*V$3,IF($C398=$D$4,'FLETES (#) MAYO'!V398*V$4,IF($C398=$D$5,'FLETES (#) MAYO'!V398*V$5,0))))</f>
        <v>0</v>
      </c>
      <c r="W398" s="179">
        <f>IF($C398=$D$2,'FLETES (#) MAYO'!W398*W$2,IF($C398=$D$3,'FLETES (#) MAYO'!W398*W$3,IF($C398=$D$4,'FLETES (#) MAYO'!W398*W$4,IF($C398=$D$5,'FLETES (#) MAYO'!W398*W$5,0))))</f>
        <v>0</v>
      </c>
      <c r="X398" s="179">
        <f>IF($C398=$D$2,'FLETES (#) MAYO'!X398*X$2,IF($C398=$D$3,'FLETES (#) MAYO'!X398*X$3,IF($C398=$D$4,'FLETES (#) MAYO'!X398*X$4,IF($C398=$D$5,'FLETES (#) MAYO'!X398*X$5,0))))</f>
        <v>0</v>
      </c>
      <c r="Y398" s="179">
        <f>IF($C398=$D$2,'FLETES (#) MAYO'!Y398*Y$2,IF($C398=$D$3,'FLETES (#) MAYO'!Y398*Y$3,IF($C398=$D$4,'FLETES (#) MAYO'!Y398*Y$4,IF($C398=$D$5,'FLETES (#) MAYO'!Y398*Y$5,0))))</f>
        <v>0</v>
      </c>
      <c r="Z398" s="179">
        <f>IF($C398=$D$2,'FLETES (#) MAYO'!Z398*Z$2,IF($C398=$D$3,'FLETES (#) MAYO'!Z398*Z$3,IF($C398=$D$4,'FLETES (#) MAYO'!Z398*Z$4,IF($C398=$D$5,'FLETES (#) MAYO'!Z398*Z$5,0))))</f>
        <v>0</v>
      </c>
      <c r="AA398" s="179">
        <f>IF($C398=$D$2,'FLETES (#) MAYO'!AA398*AA$2,IF($C398=$D$3,'FLETES (#) MAYO'!AA398*AA$3,IF($C398=$D$4,'FLETES (#) MAYO'!AA398*AA$4,IF($C398=$D$5,'FLETES (#) MAYO'!AA398*AA$5,0))))</f>
        <v>0</v>
      </c>
      <c r="AB398" s="179">
        <f>IF($C398=$D$2,'FLETES (#) MAYO'!AB398*AB$2,IF($C398=$D$3,'FLETES (#) MAYO'!AB398*AB$3,IF($C398=$D$4,'FLETES (#) MAYO'!AB398*AB$4,IF($C398=$D$5,'FLETES (#) MAYO'!AB398*AB$5,0))))</f>
        <v>0</v>
      </c>
      <c r="AC398" s="179">
        <f>IF($C398=$D$2,'FLETES (#) MAYO'!AC398*AC$2,IF($C398=$D$3,'FLETES (#) MAYO'!AC398*AC$3,IF($C398=$D$4,'FLETES (#) MAYO'!AC398*AC$4,IF($C398=$D$5,'FLETES (#) MAYO'!AC398*AC$5,0))))</f>
        <v>0</v>
      </c>
      <c r="AD398" s="179">
        <f>IF($C398=$D$2,'FLETES (#) MAYO'!AD398*AD$2,IF($C398=$D$3,'FLETES (#) MAYO'!AD398*AD$3,IF($C398=$D$4,'FLETES (#) MAYO'!AD398*AD$4,IF($C398=$D$5,'FLETES (#) MAYO'!AD398*AD$5,0))))</f>
        <v>0</v>
      </c>
      <c r="AE398" s="179">
        <f>IF($C398=$D$2,'FLETES (#) MAYO'!AE398*AE$2,IF($C398=$D$3,'FLETES (#) MAYO'!AE398*AE$3,IF($C398=$D$4,'FLETES (#) MAYO'!AE398*AE$4,IF($C398=$D$5,'FLETES (#) MAYO'!AE398*AE$5,0))))</f>
        <v>0</v>
      </c>
      <c r="AF398" s="179">
        <f>IF($C398=$D$2,'FLETES (#) MAYO'!AF398*AF$2,IF($C398=$D$3,'FLETES (#) MAYO'!AF398*AF$3,IF($C398=$D$4,'FLETES (#) MAYO'!AF398*AF$4,IF($C398=$D$5,'FLETES (#) MAYO'!AF398*AF$5,0))))</f>
        <v>0</v>
      </c>
      <c r="AG398" s="179">
        <f>IF($C398=$D$2,'FLETES (#) MAYO'!AG398*AG$2,IF($C398=$D$3,'FLETES (#) MAYO'!AG398*AG$3,IF($C398=$D$4,'FLETES (#) MAYO'!AG398*AG$4,IF($C398=$D$5,'FLETES (#) MAYO'!AG398*AG$5,0))))</f>
        <v>0</v>
      </c>
      <c r="AH398" s="179">
        <f>IF($C398=$D$2,'FLETES (#) MAYO'!AH398*AH$2,IF($C398=$D$3,'FLETES (#) MAYO'!AH398*AH$3,IF($C398=$D$4,'FLETES (#) MAYO'!AH398*AH$4,IF($C398=$D$5,'FLETES (#) MAYO'!AH398*AH$5,0))))</f>
        <v>0</v>
      </c>
      <c r="AI398" s="179">
        <f>IF($C398=$D$2,'FLETES (#) MAYO'!AI398*AI$2,IF($C398=$D$3,'FLETES (#) MAYO'!AI398*AI$3,IF($C398=$D$4,'FLETES (#) MAYO'!AI398*AI$4,IF($C398=$D$5,'FLETES (#) MAYO'!AI398*AI$5,0))))</f>
        <v>0</v>
      </c>
      <c r="AJ398" s="179">
        <f>IF($C398=$D$2,'FLETES (#) MAYO'!AJ398*AJ$2,IF($C398=$D$3,'FLETES (#) MAYO'!AJ398*AJ$3,IF($C398=$D$4,'FLETES (#) MAYO'!AJ398*AJ$4,IF($C398=$D$5,'FLETES (#) MAYO'!AJ398*AJ$5,0))))</f>
        <v>0</v>
      </c>
      <c r="AK398" s="179">
        <f>IF($C398=$D$2,'FLETES (#) MAYO'!AK398*AK$2,IF($C398=$D$3,'FLETES (#) MAYO'!AK398*AK$3,IF($C398=$D$4,'FLETES (#) MAYO'!AK398*AK$4,IF($C398=$D$5,'FLETES (#) MAYO'!AK398*AK$5,0))))</f>
        <v>0</v>
      </c>
      <c r="AL398" s="179">
        <f>IF($C398=$D$2,'FLETES (#) MAYO'!AL398*AL$2,IF($C398=$D$3,'FLETES (#) MAYO'!AL398*AL$3,IF($C398=$D$4,'FLETES (#) MAYO'!AL398*AL$4,IF($C398=$D$5,'FLETES (#) MAYO'!AL398*AL$5,0))))</f>
        <v>0</v>
      </c>
      <c r="AM398" s="179">
        <f>IF($C398=$D$2,'FLETES (#) MAYO'!AM398*AM$2,IF($C398=$D$3,'FLETES (#) MAYO'!AM398*AM$3,IF($C398=$D$4,'FLETES (#) MAYO'!AM398*AM$4,IF($C398=$D$5,'FLETES (#) MAYO'!AM398*AM$5,0))))</f>
        <v>0</v>
      </c>
    </row>
    <row r="399" spans="1:39">
      <c r="A399" s="141"/>
      <c r="B399" s="165"/>
      <c r="C399" s="165"/>
      <c r="D399" s="178">
        <f t="shared" si="0"/>
        <v>0</v>
      </c>
      <c r="E399" s="179">
        <f>IF($C399=$D$2,'FLETES (#) MAYO'!E399*E$2,IF($C399=$D$3,'FLETES (#) MAYO'!E399*E$3,IF($C399=$D$4,'FLETES (#) MAYO'!E399*E$4,IF($C399=$D$5,'FLETES (#) MAYO'!E399*E$5,0))))</f>
        <v>0</v>
      </c>
      <c r="F399" s="179">
        <f>IF($C399=$D$2,'FLETES (#) MAYO'!F399*F$2,IF($C399=$D$3,'FLETES (#) MAYO'!F399*F$3,IF($C399=$D$4,'FLETES (#) MAYO'!F399*F$4,IF($C399=$D$5,'FLETES (#) MAYO'!F399*F$5,0))))</f>
        <v>0</v>
      </c>
      <c r="G399" s="179">
        <f>IF($C399=$D$2,'FLETES (#) MAYO'!G399*G$2,IF($C399=$D$3,'FLETES (#) MAYO'!G399*G$3,IF($C399=$D$4,'FLETES (#) MAYO'!G399*G$4,IF($C399=$D$5,'FLETES (#) MAYO'!G399*G$5,0))))</f>
        <v>0</v>
      </c>
      <c r="H399" s="179">
        <f>IF($C399=$D$2,'FLETES (#) MAYO'!H399*H$2,IF($C399=$D$3,'FLETES (#) MAYO'!H399*H$3,IF($C399=$D$4,'FLETES (#) MAYO'!H399*H$4,IF($C399=$D$5,'FLETES (#) MAYO'!H399*H$5,0))))</f>
        <v>0</v>
      </c>
      <c r="I399" s="179">
        <f>IF($C399=$D$2,'FLETES (#) MAYO'!I399*I$2,IF($C399=$D$3,'FLETES (#) MAYO'!I399*I$3,IF($C399=$D$4,'FLETES (#) MAYO'!I399*I$4,IF($C399=$D$5,'FLETES (#) MAYO'!I399*I$5,0))))</f>
        <v>0</v>
      </c>
      <c r="J399" s="179">
        <f>IF($C399=$D$2,'FLETES (#) MAYO'!J399*J$2,IF($C399=$D$3,'FLETES (#) MAYO'!J399*J$3,IF($C399=$D$4,'FLETES (#) MAYO'!J399*J$4,IF($C399=$D$5,'FLETES (#) MAYO'!J399*J$5,0))))</f>
        <v>0</v>
      </c>
      <c r="K399" s="179">
        <f>IF($C399=$D$2,'FLETES (#) MAYO'!K399*K$2,IF($C399=$D$3,'FLETES (#) MAYO'!K399*K$3,IF($C399=$D$4,'FLETES (#) MAYO'!K399*K$4,IF($C399=$D$5,'FLETES (#) MAYO'!K399*K$5,0))))</f>
        <v>0</v>
      </c>
      <c r="L399" s="179">
        <f>IF($C399=$D$2,'FLETES (#) MAYO'!L399*L$2,IF($C399=$D$3,'FLETES (#) MAYO'!L399*L$3,IF($C399=$D$4,'FLETES (#) MAYO'!L399*L$4,IF($C399=$D$5,'FLETES (#) MAYO'!L399*L$5,0))))</f>
        <v>0</v>
      </c>
      <c r="M399" s="179">
        <f>IF($C399=$D$2,'FLETES (#) MAYO'!M399*M$2,IF($C399=$D$3,'FLETES (#) MAYO'!M399*M$3,IF($C399=$D$4,'FLETES (#) MAYO'!M399*M$4,IF($C399=$D$5,'FLETES (#) MAYO'!M399*M$5,0))))</f>
        <v>0</v>
      </c>
      <c r="N399" s="179">
        <f>IF($C399=$D$2,'FLETES (#) MAYO'!N399*N$2,IF($C399=$D$3,'FLETES (#) MAYO'!N399*N$3,IF($C399=$D$4,'FLETES (#) MAYO'!N399*N$4,IF($C399=$D$5,'FLETES (#) MAYO'!N399*N$5,0))))</f>
        <v>0</v>
      </c>
      <c r="O399" s="179">
        <f>IF($C399=$D$2,'FLETES (#) MAYO'!O399*O$2,IF($C399=$D$3,'FLETES (#) MAYO'!O399*O$3,IF($C399=$D$4,'FLETES (#) MAYO'!O399*O$4,IF($C399=$D$5,'FLETES (#) MAYO'!O399*O$5,0))))</f>
        <v>0</v>
      </c>
      <c r="P399" s="179">
        <f>IF($C399=$D$2,'FLETES (#) MAYO'!P399*P$2,IF($C399=$D$3,'FLETES (#) MAYO'!P399*P$3,IF($C399=$D$4,'FLETES (#) MAYO'!P399*P$4,IF($C399=$D$5,'FLETES (#) MAYO'!P399*P$5,0))))</f>
        <v>0</v>
      </c>
      <c r="Q399" s="179">
        <f>IF($C399=$D$2,'FLETES (#) MAYO'!Q399*Q$2,IF($C399=$D$3,'FLETES (#) MAYO'!Q399*Q$3,IF($C399=$D$4,'FLETES (#) MAYO'!Q399*Q$4,IF($C399=$D$5,'FLETES (#) MAYO'!Q399*Q$5,0))))</f>
        <v>0</v>
      </c>
      <c r="R399" s="179">
        <f>IF($C399=$D$2,'FLETES (#) MAYO'!R399*R$2,IF($C399=$D$3,'FLETES (#) MAYO'!R399*R$3,IF($C399=$D$4,'FLETES (#) MAYO'!R399*R$4,IF($C399=$D$5,'FLETES (#) MAYO'!R399*R$5,0))))</f>
        <v>0</v>
      </c>
      <c r="S399" s="179">
        <f>IF($C399=$D$2,'FLETES (#) MAYO'!S399*S$2,IF($C399=$D$3,'FLETES (#) MAYO'!S399*S$3,IF($C399=$D$4,'FLETES (#) MAYO'!S399*S$4,IF($C399=$D$5,'FLETES (#) MAYO'!S399*S$5,0))))</f>
        <v>0</v>
      </c>
      <c r="T399" s="179">
        <f>IF($C399=$D$2,'FLETES (#) MAYO'!T399*T$2,IF($C399=$D$3,'FLETES (#) MAYO'!T399*T$3,IF($C399=$D$4,'FLETES (#) MAYO'!T399*T$4,IF($C399=$D$5,'FLETES (#) MAYO'!T399*T$5,0))))</f>
        <v>0</v>
      </c>
      <c r="U399" s="179">
        <f>IF($C399=$D$2,'FLETES (#) MAYO'!U399*U$2,IF($C399=$D$3,'FLETES (#) MAYO'!U399*U$3,IF($C399=$D$4,'FLETES (#) MAYO'!U399*U$4,IF($C399=$D$5,'FLETES (#) MAYO'!U399*U$5,0))))</f>
        <v>0</v>
      </c>
      <c r="V399" s="179">
        <f>IF($C399=$D$2,'FLETES (#) MAYO'!V399*V$2,IF($C399=$D$3,'FLETES (#) MAYO'!V399*V$3,IF($C399=$D$4,'FLETES (#) MAYO'!V399*V$4,IF($C399=$D$5,'FLETES (#) MAYO'!V399*V$5,0))))</f>
        <v>0</v>
      </c>
      <c r="W399" s="179">
        <f>IF($C399=$D$2,'FLETES (#) MAYO'!W399*W$2,IF($C399=$D$3,'FLETES (#) MAYO'!W399*W$3,IF($C399=$D$4,'FLETES (#) MAYO'!W399*W$4,IF($C399=$D$5,'FLETES (#) MAYO'!W399*W$5,0))))</f>
        <v>0</v>
      </c>
      <c r="X399" s="179">
        <f>IF($C399=$D$2,'FLETES (#) MAYO'!X399*X$2,IF($C399=$D$3,'FLETES (#) MAYO'!X399*X$3,IF($C399=$D$4,'FLETES (#) MAYO'!X399*X$4,IF($C399=$D$5,'FLETES (#) MAYO'!X399*X$5,0))))</f>
        <v>0</v>
      </c>
      <c r="Y399" s="179">
        <f>IF($C399=$D$2,'FLETES (#) MAYO'!Y399*Y$2,IF($C399=$D$3,'FLETES (#) MAYO'!Y399*Y$3,IF($C399=$D$4,'FLETES (#) MAYO'!Y399*Y$4,IF($C399=$D$5,'FLETES (#) MAYO'!Y399*Y$5,0))))</f>
        <v>0</v>
      </c>
      <c r="Z399" s="179">
        <f>IF($C399=$D$2,'FLETES (#) MAYO'!Z399*Z$2,IF($C399=$D$3,'FLETES (#) MAYO'!Z399*Z$3,IF($C399=$D$4,'FLETES (#) MAYO'!Z399*Z$4,IF($C399=$D$5,'FLETES (#) MAYO'!Z399*Z$5,0))))</f>
        <v>0</v>
      </c>
      <c r="AA399" s="179">
        <f>IF($C399=$D$2,'FLETES (#) MAYO'!AA399*AA$2,IF($C399=$D$3,'FLETES (#) MAYO'!AA399*AA$3,IF($C399=$D$4,'FLETES (#) MAYO'!AA399*AA$4,IF($C399=$D$5,'FLETES (#) MAYO'!AA399*AA$5,0))))</f>
        <v>0</v>
      </c>
      <c r="AB399" s="179">
        <f>IF($C399=$D$2,'FLETES (#) MAYO'!AB399*AB$2,IF($C399=$D$3,'FLETES (#) MAYO'!AB399*AB$3,IF($C399=$D$4,'FLETES (#) MAYO'!AB399*AB$4,IF($C399=$D$5,'FLETES (#) MAYO'!AB399*AB$5,0))))</f>
        <v>0</v>
      </c>
      <c r="AC399" s="179">
        <f>IF($C399=$D$2,'FLETES (#) MAYO'!AC399*AC$2,IF($C399=$D$3,'FLETES (#) MAYO'!AC399*AC$3,IF($C399=$D$4,'FLETES (#) MAYO'!AC399*AC$4,IF($C399=$D$5,'FLETES (#) MAYO'!AC399*AC$5,0))))</f>
        <v>0</v>
      </c>
      <c r="AD399" s="179">
        <f>IF($C399=$D$2,'FLETES (#) MAYO'!AD399*AD$2,IF($C399=$D$3,'FLETES (#) MAYO'!AD399*AD$3,IF($C399=$D$4,'FLETES (#) MAYO'!AD399*AD$4,IF($C399=$D$5,'FLETES (#) MAYO'!AD399*AD$5,0))))</f>
        <v>0</v>
      </c>
      <c r="AE399" s="179">
        <f>IF($C399=$D$2,'FLETES (#) MAYO'!AE399*AE$2,IF($C399=$D$3,'FLETES (#) MAYO'!AE399*AE$3,IF($C399=$D$4,'FLETES (#) MAYO'!AE399*AE$4,IF($C399=$D$5,'FLETES (#) MAYO'!AE399*AE$5,0))))</f>
        <v>0</v>
      </c>
      <c r="AF399" s="179">
        <f>IF($C399=$D$2,'FLETES (#) MAYO'!AF399*AF$2,IF($C399=$D$3,'FLETES (#) MAYO'!AF399*AF$3,IF($C399=$D$4,'FLETES (#) MAYO'!AF399*AF$4,IF($C399=$D$5,'FLETES (#) MAYO'!AF399*AF$5,0))))</f>
        <v>0</v>
      </c>
      <c r="AG399" s="179">
        <f>IF($C399=$D$2,'FLETES (#) MAYO'!AG399*AG$2,IF($C399=$D$3,'FLETES (#) MAYO'!AG399*AG$3,IF($C399=$D$4,'FLETES (#) MAYO'!AG399*AG$4,IF($C399=$D$5,'FLETES (#) MAYO'!AG399*AG$5,0))))</f>
        <v>0</v>
      </c>
      <c r="AH399" s="179">
        <f>IF($C399=$D$2,'FLETES (#) MAYO'!AH399*AH$2,IF($C399=$D$3,'FLETES (#) MAYO'!AH399*AH$3,IF($C399=$D$4,'FLETES (#) MAYO'!AH399*AH$4,IF($C399=$D$5,'FLETES (#) MAYO'!AH399*AH$5,0))))</f>
        <v>0</v>
      </c>
      <c r="AI399" s="179">
        <f>IF($C399=$D$2,'FLETES (#) MAYO'!AI399*AI$2,IF($C399=$D$3,'FLETES (#) MAYO'!AI399*AI$3,IF($C399=$D$4,'FLETES (#) MAYO'!AI399*AI$4,IF($C399=$D$5,'FLETES (#) MAYO'!AI399*AI$5,0))))</f>
        <v>0</v>
      </c>
      <c r="AJ399" s="179">
        <f>IF($C399=$D$2,'FLETES (#) MAYO'!AJ399*AJ$2,IF($C399=$D$3,'FLETES (#) MAYO'!AJ399*AJ$3,IF($C399=$D$4,'FLETES (#) MAYO'!AJ399*AJ$4,IF($C399=$D$5,'FLETES (#) MAYO'!AJ399*AJ$5,0))))</f>
        <v>0</v>
      </c>
      <c r="AK399" s="179">
        <f>IF($C399=$D$2,'FLETES (#) MAYO'!AK399*AK$2,IF($C399=$D$3,'FLETES (#) MAYO'!AK399*AK$3,IF($C399=$D$4,'FLETES (#) MAYO'!AK399*AK$4,IF($C399=$D$5,'FLETES (#) MAYO'!AK399*AK$5,0))))</f>
        <v>0</v>
      </c>
      <c r="AL399" s="179">
        <f>IF($C399=$D$2,'FLETES (#) MAYO'!AL399*AL$2,IF($C399=$D$3,'FLETES (#) MAYO'!AL399*AL$3,IF($C399=$D$4,'FLETES (#) MAYO'!AL399*AL$4,IF($C399=$D$5,'FLETES (#) MAYO'!AL399*AL$5,0))))</f>
        <v>0</v>
      </c>
      <c r="AM399" s="179">
        <f>IF($C399=$D$2,'FLETES (#) MAYO'!AM399*AM$2,IF($C399=$D$3,'FLETES (#) MAYO'!AM399*AM$3,IF($C399=$D$4,'FLETES (#) MAYO'!AM399*AM$4,IF($C399=$D$5,'FLETES (#) MAYO'!AM399*AM$5,0))))</f>
        <v>0</v>
      </c>
    </row>
    <row r="400" spans="1:39">
      <c r="A400" s="141"/>
      <c r="B400" s="165"/>
      <c r="C400" s="165"/>
      <c r="D400" s="178">
        <f t="shared" si="0"/>
        <v>0</v>
      </c>
      <c r="E400" s="179">
        <f>IF($C400=$D$2,'FLETES (#) MAYO'!E400*E$2,IF($C400=$D$3,'FLETES (#) MAYO'!E400*E$3,IF($C400=$D$4,'FLETES (#) MAYO'!E400*E$4,IF($C400=$D$5,'FLETES (#) MAYO'!E400*E$5,0))))</f>
        <v>0</v>
      </c>
      <c r="F400" s="179">
        <f>IF($C400=$D$2,'FLETES (#) MAYO'!F400*F$2,IF($C400=$D$3,'FLETES (#) MAYO'!F400*F$3,IF($C400=$D$4,'FLETES (#) MAYO'!F400*F$4,IF($C400=$D$5,'FLETES (#) MAYO'!F400*F$5,0))))</f>
        <v>0</v>
      </c>
      <c r="G400" s="179">
        <f>IF($C400=$D$2,'FLETES (#) MAYO'!G400*G$2,IF($C400=$D$3,'FLETES (#) MAYO'!G400*G$3,IF($C400=$D$4,'FLETES (#) MAYO'!G400*G$4,IF($C400=$D$5,'FLETES (#) MAYO'!G400*G$5,0))))</f>
        <v>0</v>
      </c>
      <c r="H400" s="179">
        <f>IF($C400=$D$2,'FLETES (#) MAYO'!H400*H$2,IF($C400=$D$3,'FLETES (#) MAYO'!H400*H$3,IF($C400=$D$4,'FLETES (#) MAYO'!H400*H$4,IF($C400=$D$5,'FLETES (#) MAYO'!H400*H$5,0))))</f>
        <v>0</v>
      </c>
      <c r="I400" s="179">
        <f>IF($C400=$D$2,'FLETES (#) MAYO'!I400*I$2,IF($C400=$D$3,'FLETES (#) MAYO'!I400*I$3,IF($C400=$D$4,'FLETES (#) MAYO'!I400*I$4,IF($C400=$D$5,'FLETES (#) MAYO'!I400*I$5,0))))</f>
        <v>0</v>
      </c>
      <c r="J400" s="179">
        <f>IF($C400=$D$2,'FLETES (#) MAYO'!J400*J$2,IF($C400=$D$3,'FLETES (#) MAYO'!J400*J$3,IF($C400=$D$4,'FLETES (#) MAYO'!J400*J$4,IF($C400=$D$5,'FLETES (#) MAYO'!J400*J$5,0))))</f>
        <v>0</v>
      </c>
      <c r="K400" s="179">
        <f>IF($C400=$D$2,'FLETES (#) MAYO'!K400*K$2,IF($C400=$D$3,'FLETES (#) MAYO'!K400*K$3,IF($C400=$D$4,'FLETES (#) MAYO'!K400*K$4,IF($C400=$D$5,'FLETES (#) MAYO'!K400*K$5,0))))</f>
        <v>0</v>
      </c>
      <c r="L400" s="179">
        <f>IF($C400=$D$2,'FLETES (#) MAYO'!L400*L$2,IF($C400=$D$3,'FLETES (#) MAYO'!L400*L$3,IF($C400=$D$4,'FLETES (#) MAYO'!L400*L$4,IF($C400=$D$5,'FLETES (#) MAYO'!L400*L$5,0))))</f>
        <v>0</v>
      </c>
      <c r="M400" s="179">
        <f>IF($C400=$D$2,'FLETES (#) MAYO'!M400*M$2,IF($C400=$D$3,'FLETES (#) MAYO'!M400*M$3,IF($C400=$D$4,'FLETES (#) MAYO'!M400*M$4,IF($C400=$D$5,'FLETES (#) MAYO'!M400*M$5,0))))</f>
        <v>0</v>
      </c>
      <c r="N400" s="179">
        <f>IF($C400=$D$2,'FLETES (#) MAYO'!N400*N$2,IF($C400=$D$3,'FLETES (#) MAYO'!N400*N$3,IF($C400=$D$4,'FLETES (#) MAYO'!N400*N$4,IF($C400=$D$5,'FLETES (#) MAYO'!N400*N$5,0))))</f>
        <v>0</v>
      </c>
      <c r="O400" s="179">
        <f>IF($C400=$D$2,'FLETES (#) MAYO'!O400*O$2,IF($C400=$D$3,'FLETES (#) MAYO'!O400*O$3,IF($C400=$D$4,'FLETES (#) MAYO'!O400*O$4,IF($C400=$D$5,'FLETES (#) MAYO'!O400*O$5,0))))</f>
        <v>0</v>
      </c>
      <c r="P400" s="179">
        <f>IF($C400=$D$2,'FLETES (#) MAYO'!P400*P$2,IF($C400=$D$3,'FLETES (#) MAYO'!P400*P$3,IF($C400=$D$4,'FLETES (#) MAYO'!P400*P$4,IF($C400=$D$5,'FLETES (#) MAYO'!P400*P$5,0))))</f>
        <v>0</v>
      </c>
      <c r="Q400" s="179">
        <f>IF($C400=$D$2,'FLETES (#) MAYO'!Q400*Q$2,IF($C400=$D$3,'FLETES (#) MAYO'!Q400*Q$3,IF($C400=$D$4,'FLETES (#) MAYO'!Q400*Q$4,IF($C400=$D$5,'FLETES (#) MAYO'!Q400*Q$5,0))))</f>
        <v>0</v>
      </c>
      <c r="R400" s="179">
        <f>IF($C400=$D$2,'FLETES (#) MAYO'!R400*R$2,IF($C400=$D$3,'FLETES (#) MAYO'!R400*R$3,IF($C400=$D$4,'FLETES (#) MAYO'!R400*R$4,IF($C400=$D$5,'FLETES (#) MAYO'!R400*R$5,0))))</f>
        <v>0</v>
      </c>
      <c r="S400" s="179">
        <f>IF($C400=$D$2,'FLETES (#) MAYO'!S400*S$2,IF($C400=$D$3,'FLETES (#) MAYO'!S400*S$3,IF($C400=$D$4,'FLETES (#) MAYO'!S400*S$4,IF($C400=$D$5,'FLETES (#) MAYO'!S400*S$5,0))))</f>
        <v>0</v>
      </c>
      <c r="T400" s="179">
        <f>IF($C400=$D$2,'FLETES (#) MAYO'!T400*T$2,IF($C400=$D$3,'FLETES (#) MAYO'!T400*T$3,IF($C400=$D$4,'FLETES (#) MAYO'!T400*T$4,IF($C400=$D$5,'FLETES (#) MAYO'!T400*T$5,0))))</f>
        <v>0</v>
      </c>
      <c r="U400" s="179">
        <f>IF($C400=$D$2,'FLETES (#) MAYO'!U400*U$2,IF($C400=$D$3,'FLETES (#) MAYO'!U400*U$3,IF($C400=$D$4,'FLETES (#) MAYO'!U400*U$4,IF($C400=$D$5,'FLETES (#) MAYO'!U400*U$5,0))))</f>
        <v>0</v>
      </c>
      <c r="V400" s="179">
        <f>IF($C400=$D$2,'FLETES (#) MAYO'!V400*V$2,IF($C400=$D$3,'FLETES (#) MAYO'!V400*V$3,IF($C400=$D$4,'FLETES (#) MAYO'!V400*V$4,IF($C400=$D$5,'FLETES (#) MAYO'!V400*V$5,0))))</f>
        <v>0</v>
      </c>
      <c r="W400" s="179">
        <f>IF($C400=$D$2,'FLETES (#) MAYO'!W400*W$2,IF($C400=$D$3,'FLETES (#) MAYO'!W400*W$3,IF($C400=$D$4,'FLETES (#) MAYO'!W400*W$4,IF($C400=$D$5,'FLETES (#) MAYO'!W400*W$5,0))))</f>
        <v>0</v>
      </c>
      <c r="X400" s="179">
        <f>IF($C400=$D$2,'FLETES (#) MAYO'!X400*X$2,IF($C400=$D$3,'FLETES (#) MAYO'!X400*X$3,IF($C400=$D$4,'FLETES (#) MAYO'!X400*X$4,IF($C400=$D$5,'FLETES (#) MAYO'!X400*X$5,0))))</f>
        <v>0</v>
      </c>
      <c r="Y400" s="179">
        <f>IF($C400=$D$2,'FLETES (#) MAYO'!Y400*Y$2,IF($C400=$D$3,'FLETES (#) MAYO'!Y400*Y$3,IF($C400=$D$4,'FLETES (#) MAYO'!Y400*Y$4,IF($C400=$D$5,'FLETES (#) MAYO'!Y400*Y$5,0))))</f>
        <v>0</v>
      </c>
      <c r="Z400" s="179">
        <f>IF($C400=$D$2,'FLETES (#) MAYO'!Z400*Z$2,IF($C400=$D$3,'FLETES (#) MAYO'!Z400*Z$3,IF($C400=$D$4,'FLETES (#) MAYO'!Z400*Z$4,IF($C400=$D$5,'FLETES (#) MAYO'!Z400*Z$5,0))))</f>
        <v>0</v>
      </c>
      <c r="AA400" s="179">
        <f>IF($C400=$D$2,'FLETES (#) MAYO'!AA400*AA$2,IF($C400=$D$3,'FLETES (#) MAYO'!AA400*AA$3,IF($C400=$D$4,'FLETES (#) MAYO'!AA400*AA$4,IF($C400=$D$5,'FLETES (#) MAYO'!AA400*AA$5,0))))</f>
        <v>0</v>
      </c>
      <c r="AB400" s="179">
        <f>IF($C400=$D$2,'FLETES (#) MAYO'!AB400*AB$2,IF($C400=$D$3,'FLETES (#) MAYO'!AB400*AB$3,IF($C400=$D$4,'FLETES (#) MAYO'!AB400*AB$4,IF($C400=$D$5,'FLETES (#) MAYO'!AB400*AB$5,0))))</f>
        <v>0</v>
      </c>
      <c r="AC400" s="179">
        <f>IF($C400=$D$2,'FLETES (#) MAYO'!AC400*AC$2,IF($C400=$D$3,'FLETES (#) MAYO'!AC400*AC$3,IF($C400=$D$4,'FLETES (#) MAYO'!AC400*AC$4,IF($C400=$D$5,'FLETES (#) MAYO'!AC400*AC$5,0))))</f>
        <v>0</v>
      </c>
      <c r="AD400" s="179">
        <f>IF($C400=$D$2,'FLETES (#) MAYO'!AD400*AD$2,IF($C400=$D$3,'FLETES (#) MAYO'!AD400*AD$3,IF($C400=$D$4,'FLETES (#) MAYO'!AD400*AD$4,IF($C400=$D$5,'FLETES (#) MAYO'!AD400*AD$5,0))))</f>
        <v>0</v>
      </c>
      <c r="AE400" s="179">
        <f>IF($C400=$D$2,'FLETES (#) MAYO'!AE400*AE$2,IF($C400=$D$3,'FLETES (#) MAYO'!AE400*AE$3,IF($C400=$D$4,'FLETES (#) MAYO'!AE400*AE$4,IF($C400=$D$5,'FLETES (#) MAYO'!AE400*AE$5,0))))</f>
        <v>0</v>
      </c>
      <c r="AF400" s="179">
        <f>IF($C400=$D$2,'FLETES (#) MAYO'!AF400*AF$2,IF($C400=$D$3,'FLETES (#) MAYO'!AF400*AF$3,IF($C400=$D$4,'FLETES (#) MAYO'!AF400*AF$4,IF($C400=$D$5,'FLETES (#) MAYO'!AF400*AF$5,0))))</f>
        <v>0</v>
      </c>
      <c r="AG400" s="179">
        <f>IF($C400=$D$2,'FLETES (#) MAYO'!AG400*AG$2,IF($C400=$D$3,'FLETES (#) MAYO'!AG400*AG$3,IF($C400=$D$4,'FLETES (#) MAYO'!AG400*AG$4,IF($C400=$D$5,'FLETES (#) MAYO'!AG400*AG$5,0))))</f>
        <v>0</v>
      </c>
      <c r="AH400" s="179">
        <f>IF($C400=$D$2,'FLETES (#) MAYO'!AH400*AH$2,IF($C400=$D$3,'FLETES (#) MAYO'!AH400*AH$3,IF($C400=$D$4,'FLETES (#) MAYO'!AH400*AH$4,IF($C400=$D$5,'FLETES (#) MAYO'!AH400*AH$5,0))))</f>
        <v>0</v>
      </c>
      <c r="AI400" s="179">
        <f>IF($C400=$D$2,'FLETES (#) MAYO'!AI400*AI$2,IF($C400=$D$3,'FLETES (#) MAYO'!AI400*AI$3,IF($C400=$D$4,'FLETES (#) MAYO'!AI400*AI$4,IF($C400=$D$5,'FLETES (#) MAYO'!AI400*AI$5,0))))</f>
        <v>0</v>
      </c>
      <c r="AJ400" s="179">
        <f>IF($C400=$D$2,'FLETES (#) MAYO'!AJ400*AJ$2,IF($C400=$D$3,'FLETES (#) MAYO'!AJ400*AJ$3,IF($C400=$D$4,'FLETES (#) MAYO'!AJ400*AJ$4,IF($C400=$D$5,'FLETES (#) MAYO'!AJ400*AJ$5,0))))</f>
        <v>0</v>
      </c>
      <c r="AK400" s="179">
        <f>IF($C400=$D$2,'FLETES (#) MAYO'!AK400*AK$2,IF($C400=$D$3,'FLETES (#) MAYO'!AK400*AK$3,IF($C400=$D$4,'FLETES (#) MAYO'!AK400*AK$4,IF($C400=$D$5,'FLETES (#) MAYO'!AK400*AK$5,0))))</f>
        <v>0</v>
      </c>
      <c r="AL400" s="179">
        <f>IF($C400=$D$2,'FLETES (#) MAYO'!AL400*AL$2,IF($C400=$D$3,'FLETES (#) MAYO'!AL400*AL$3,IF($C400=$D$4,'FLETES (#) MAYO'!AL400*AL$4,IF($C400=$D$5,'FLETES (#) MAYO'!AL400*AL$5,0))))</f>
        <v>0</v>
      </c>
      <c r="AM400" s="179">
        <f>IF($C400=$D$2,'FLETES (#) MAYO'!AM400*AM$2,IF($C400=$D$3,'FLETES (#) MAYO'!AM400*AM$3,IF($C400=$D$4,'FLETES (#) MAYO'!AM400*AM$4,IF($C400=$D$5,'FLETES (#) MAYO'!AM400*AM$5,0))))</f>
        <v>0</v>
      </c>
    </row>
    <row r="401" spans="1:39">
      <c r="A401" s="141"/>
      <c r="B401" s="165"/>
      <c r="C401" s="165"/>
      <c r="D401" s="178">
        <f t="shared" si="0"/>
        <v>0</v>
      </c>
      <c r="E401" s="179">
        <f>IF($C401=$D$2,'FLETES (#) MAYO'!E401*E$2,IF($C401=$D$3,'FLETES (#) MAYO'!E401*E$3,IF($C401=$D$4,'FLETES (#) MAYO'!E401*E$4,IF($C401=$D$5,'FLETES (#) MAYO'!E401*E$5,0))))</f>
        <v>0</v>
      </c>
      <c r="F401" s="179">
        <f>IF($C401=$D$2,'FLETES (#) MAYO'!F401*F$2,IF($C401=$D$3,'FLETES (#) MAYO'!F401*F$3,IF($C401=$D$4,'FLETES (#) MAYO'!F401*F$4,IF($C401=$D$5,'FLETES (#) MAYO'!F401*F$5,0))))</f>
        <v>0</v>
      </c>
      <c r="G401" s="179">
        <f>IF($C401=$D$2,'FLETES (#) MAYO'!G401*G$2,IF($C401=$D$3,'FLETES (#) MAYO'!G401*G$3,IF($C401=$D$4,'FLETES (#) MAYO'!G401*G$4,IF($C401=$D$5,'FLETES (#) MAYO'!G401*G$5,0))))</f>
        <v>0</v>
      </c>
      <c r="H401" s="179">
        <f>IF($C401=$D$2,'FLETES (#) MAYO'!H401*H$2,IF($C401=$D$3,'FLETES (#) MAYO'!H401*H$3,IF($C401=$D$4,'FLETES (#) MAYO'!H401*H$4,IF($C401=$D$5,'FLETES (#) MAYO'!H401*H$5,0))))</f>
        <v>0</v>
      </c>
      <c r="I401" s="179">
        <f>IF($C401=$D$2,'FLETES (#) MAYO'!I401*I$2,IF($C401=$D$3,'FLETES (#) MAYO'!I401*I$3,IF($C401=$D$4,'FLETES (#) MAYO'!I401*I$4,IF($C401=$D$5,'FLETES (#) MAYO'!I401*I$5,0))))</f>
        <v>0</v>
      </c>
      <c r="J401" s="179">
        <f>IF($C401=$D$2,'FLETES (#) MAYO'!J401*J$2,IF($C401=$D$3,'FLETES (#) MAYO'!J401*J$3,IF($C401=$D$4,'FLETES (#) MAYO'!J401*J$4,IF($C401=$D$5,'FLETES (#) MAYO'!J401*J$5,0))))</f>
        <v>0</v>
      </c>
      <c r="K401" s="179">
        <f>IF($C401=$D$2,'FLETES (#) MAYO'!K401*K$2,IF($C401=$D$3,'FLETES (#) MAYO'!K401*K$3,IF($C401=$D$4,'FLETES (#) MAYO'!K401*K$4,IF($C401=$D$5,'FLETES (#) MAYO'!K401*K$5,0))))</f>
        <v>0</v>
      </c>
      <c r="L401" s="179">
        <f>IF($C401=$D$2,'FLETES (#) MAYO'!L401*L$2,IF($C401=$D$3,'FLETES (#) MAYO'!L401*L$3,IF($C401=$D$4,'FLETES (#) MAYO'!L401*L$4,IF($C401=$D$5,'FLETES (#) MAYO'!L401*L$5,0))))</f>
        <v>0</v>
      </c>
      <c r="M401" s="179">
        <f>IF($C401=$D$2,'FLETES (#) MAYO'!M401*M$2,IF($C401=$D$3,'FLETES (#) MAYO'!M401*M$3,IF($C401=$D$4,'FLETES (#) MAYO'!M401*M$4,IF($C401=$D$5,'FLETES (#) MAYO'!M401*M$5,0))))</f>
        <v>0</v>
      </c>
      <c r="N401" s="179">
        <f>IF($C401=$D$2,'FLETES (#) MAYO'!N401*N$2,IF($C401=$D$3,'FLETES (#) MAYO'!N401*N$3,IF($C401=$D$4,'FLETES (#) MAYO'!N401*N$4,IF($C401=$D$5,'FLETES (#) MAYO'!N401*N$5,0))))</f>
        <v>0</v>
      </c>
      <c r="O401" s="179">
        <f>IF($C401=$D$2,'FLETES (#) MAYO'!O401*O$2,IF($C401=$D$3,'FLETES (#) MAYO'!O401*O$3,IF($C401=$D$4,'FLETES (#) MAYO'!O401*O$4,IF($C401=$D$5,'FLETES (#) MAYO'!O401*O$5,0))))</f>
        <v>0</v>
      </c>
      <c r="P401" s="179">
        <f>IF($C401=$D$2,'FLETES (#) MAYO'!P401*P$2,IF($C401=$D$3,'FLETES (#) MAYO'!P401*P$3,IF($C401=$D$4,'FLETES (#) MAYO'!P401*P$4,IF($C401=$D$5,'FLETES (#) MAYO'!P401*P$5,0))))</f>
        <v>0</v>
      </c>
      <c r="Q401" s="179">
        <f>IF($C401=$D$2,'FLETES (#) MAYO'!Q401*Q$2,IF($C401=$D$3,'FLETES (#) MAYO'!Q401*Q$3,IF($C401=$D$4,'FLETES (#) MAYO'!Q401*Q$4,IF($C401=$D$5,'FLETES (#) MAYO'!Q401*Q$5,0))))</f>
        <v>0</v>
      </c>
      <c r="R401" s="179">
        <f>IF($C401=$D$2,'FLETES (#) MAYO'!R401*R$2,IF($C401=$D$3,'FLETES (#) MAYO'!R401*R$3,IF($C401=$D$4,'FLETES (#) MAYO'!R401*R$4,IF($C401=$D$5,'FLETES (#) MAYO'!R401*R$5,0))))</f>
        <v>0</v>
      </c>
      <c r="S401" s="179">
        <f>IF($C401=$D$2,'FLETES (#) MAYO'!S401*S$2,IF($C401=$D$3,'FLETES (#) MAYO'!S401*S$3,IF($C401=$D$4,'FLETES (#) MAYO'!S401*S$4,IF($C401=$D$5,'FLETES (#) MAYO'!S401*S$5,0))))</f>
        <v>0</v>
      </c>
      <c r="T401" s="179">
        <f>IF($C401=$D$2,'FLETES (#) MAYO'!T401*T$2,IF($C401=$D$3,'FLETES (#) MAYO'!T401*T$3,IF($C401=$D$4,'FLETES (#) MAYO'!T401*T$4,IF($C401=$D$5,'FLETES (#) MAYO'!T401*T$5,0))))</f>
        <v>0</v>
      </c>
      <c r="U401" s="179">
        <f>IF($C401=$D$2,'FLETES (#) MAYO'!U401*U$2,IF($C401=$D$3,'FLETES (#) MAYO'!U401*U$3,IF($C401=$D$4,'FLETES (#) MAYO'!U401*U$4,IF($C401=$D$5,'FLETES (#) MAYO'!U401*U$5,0))))</f>
        <v>0</v>
      </c>
      <c r="V401" s="179">
        <f>IF($C401=$D$2,'FLETES (#) MAYO'!V401*V$2,IF($C401=$D$3,'FLETES (#) MAYO'!V401*V$3,IF($C401=$D$4,'FLETES (#) MAYO'!V401*V$4,IF($C401=$D$5,'FLETES (#) MAYO'!V401*V$5,0))))</f>
        <v>0</v>
      </c>
      <c r="W401" s="179">
        <f>IF($C401=$D$2,'FLETES (#) MAYO'!W401*W$2,IF($C401=$D$3,'FLETES (#) MAYO'!W401*W$3,IF($C401=$D$4,'FLETES (#) MAYO'!W401*W$4,IF($C401=$D$5,'FLETES (#) MAYO'!W401*W$5,0))))</f>
        <v>0</v>
      </c>
      <c r="X401" s="179">
        <f>IF($C401=$D$2,'FLETES (#) MAYO'!X401*X$2,IF($C401=$D$3,'FLETES (#) MAYO'!X401*X$3,IF($C401=$D$4,'FLETES (#) MAYO'!X401*X$4,IF($C401=$D$5,'FLETES (#) MAYO'!X401*X$5,0))))</f>
        <v>0</v>
      </c>
      <c r="Y401" s="179">
        <f>IF($C401=$D$2,'FLETES (#) MAYO'!Y401*Y$2,IF($C401=$D$3,'FLETES (#) MAYO'!Y401*Y$3,IF($C401=$D$4,'FLETES (#) MAYO'!Y401*Y$4,IF($C401=$D$5,'FLETES (#) MAYO'!Y401*Y$5,0))))</f>
        <v>0</v>
      </c>
      <c r="Z401" s="179">
        <f>IF($C401=$D$2,'FLETES (#) MAYO'!Z401*Z$2,IF($C401=$D$3,'FLETES (#) MAYO'!Z401*Z$3,IF($C401=$D$4,'FLETES (#) MAYO'!Z401*Z$4,IF($C401=$D$5,'FLETES (#) MAYO'!Z401*Z$5,0))))</f>
        <v>0</v>
      </c>
      <c r="AA401" s="179">
        <f>IF($C401=$D$2,'FLETES (#) MAYO'!AA401*AA$2,IF($C401=$D$3,'FLETES (#) MAYO'!AA401*AA$3,IF($C401=$D$4,'FLETES (#) MAYO'!AA401*AA$4,IF($C401=$D$5,'FLETES (#) MAYO'!AA401*AA$5,0))))</f>
        <v>0</v>
      </c>
      <c r="AB401" s="179">
        <f>IF($C401=$D$2,'FLETES (#) MAYO'!AB401*AB$2,IF($C401=$D$3,'FLETES (#) MAYO'!AB401*AB$3,IF($C401=$D$4,'FLETES (#) MAYO'!AB401*AB$4,IF($C401=$D$5,'FLETES (#) MAYO'!AB401*AB$5,0))))</f>
        <v>0</v>
      </c>
      <c r="AC401" s="179">
        <f>IF($C401=$D$2,'FLETES (#) MAYO'!AC401*AC$2,IF($C401=$D$3,'FLETES (#) MAYO'!AC401*AC$3,IF($C401=$D$4,'FLETES (#) MAYO'!AC401*AC$4,IF($C401=$D$5,'FLETES (#) MAYO'!AC401*AC$5,0))))</f>
        <v>0</v>
      </c>
      <c r="AD401" s="179">
        <f>IF($C401=$D$2,'FLETES (#) MAYO'!AD401*AD$2,IF($C401=$D$3,'FLETES (#) MAYO'!AD401*AD$3,IF($C401=$D$4,'FLETES (#) MAYO'!AD401*AD$4,IF($C401=$D$5,'FLETES (#) MAYO'!AD401*AD$5,0))))</f>
        <v>0</v>
      </c>
      <c r="AE401" s="179">
        <f>IF($C401=$D$2,'FLETES (#) MAYO'!AE401*AE$2,IF($C401=$D$3,'FLETES (#) MAYO'!AE401*AE$3,IF($C401=$D$4,'FLETES (#) MAYO'!AE401*AE$4,IF($C401=$D$5,'FLETES (#) MAYO'!AE401*AE$5,0))))</f>
        <v>0</v>
      </c>
      <c r="AF401" s="179">
        <f>IF($C401=$D$2,'FLETES (#) MAYO'!AF401*AF$2,IF($C401=$D$3,'FLETES (#) MAYO'!AF401*AF$3,IF($C401=$D$4,'FLETES (#) MAYO'!AF401*AF$4,IF($C401=$D$5,'FLETES (#) MAYO'!AF401*AF$5,0))))</f>
        <v>0</v>
      </c>
      <c r="AG401" s="179">
        <f>IF($C401=$D$2,'FLETES (#) MAYO'!AG401*AG$2,IF($C401=$D$3,'FLETES (#) MAYO'!AG401*AG$3,IF($C401=$D$4,'FLETES (#) MAYO'!AG401*AG$4,IF($C401=$D$5,'FLETES (#) MAYO'!AG401*AG$5,0))))</f>
        <v>0</v>
      </c>
      <c r="AH401" s="179">
        <f>IF($C401=$D$2,'FLETES (#) MAYO'!AH401*AH$2,IF($C401=$D$3,'FLETES (#) MAYO'!AH401*AH$3,IF($C401=$D$4,'FLETES (#) MAYO'!AH401*AH$4,IF($C401=$D$5,'FLETES (#) MAYO'!AH401*AH$5,0))))</f>
        <v>0</v>
      </c>
      <c r="AI401" s="179">
        <f>IF($C401=$D$2,'FLETES (#) MAYO'!AI401*AI$2,IF($C401=$D$3,'FLETES (#) MAYO'!AI401*AI$3,IF($C401=$D$4,'FLETES (#) MAYO'!AI401*AI$4,IF($C401=$D$5,'FLETES (#) MAYO'!AI401*AI$5,0))))</f>
        <v>0</v>
      </c>
      <c r="AJ401" s="179">
        <f>IF($C401=$D$2,'FLETES (#) MAYO'!AJ401*AJ$2,IF($C401=$D$3,'FLETES (#) MAYO'!AJ401*AJ$3,IF($C401=$D$4,'FLETES (#) MAYO'!AJ401*AJ$4,IF($C401=$D$5,'FLETES (#) MAYO'!AJ401*AJ$5,0))))</f>
        <v>0</v>
      </c>
      <c r="AK401" s="179">
        <f>IF($C401=$D$2,'FLETES (#) MAYO'!AK401*AK$2,IF($C401=$D$3,'FLETES (#) MAYO'!AK401*AK$3,IF($C401=$D$4,'FLETES (#) MAYO'!AK401*AK$4,IF($C401=$D$5,'FLETES (#) MAYO'!AK401*AK$5,0))))</f>
        <v>0</v>
      </c>
      <c r="AL401" s="179">
        <f>IF($C401=$D$2,'FLETES (#) MAYO'!AL401*AL$2,IF($C401=$D$3,'FLETES (#) MAYO'!AL401*AL$3,IF($C401=$D$4,'FLETES (#) MAYO'!AL401*AL$4,IF($C401=$D$5,'FLETES (#) MAYO'!AL401*AL$5,0))))</f>
        <v>0</v>
      </c>
      <c r="AM401" s="179">
        <f>IF($C401=$D$2,'FLETES (#) MAYO'!AM401*AM$2,IF($C401=$D$3,'FLETES (#) MAYO'!AM401*AM$3,IF($C401=$D$4,'FLETES (#) MAYO'!AM401*AM$4,IF($C401=$D$5,'FLETES (#) MAYO'!AM401*AM$5,0))))</f>
        <v>0</v>
      </c>
    </row>
    <row r="402" spans="1:39">
      <c r="A402" s="141"/>
      <c r="B402" s="165"/>
      <c r="C402" s="165"/>
      <c r="D402" s="178">
        <f t="shared" si="0"/>
        <v>0</v>
      </c>
      <c r="E402" s="179">
        <f>IF($C402=$D$2,'FLETES (#) MAYO'!E402*E$2,IF($C402=$D$3,'FLETES (#) MAYO'!E402*E$3,IF($C402=$D$4,'FLETES (#) MAYO'!E402*E$4,IF($C402=$D$5,'FLETES (#) MAYO'!E402*E$5,0))))</f>
        <v>0</v>
      </c>
      <c r="F402" s="179">
        <f>IF($C402=$D$2,'FLETES (#) MAYO'!F402*F$2,IF($C402=$D$3,'FLETES (#) MAYO'!F402*F$3,IF($C402=$D$4,'FLETES (#) MAYO'!F402*F$4,IF($C402=$D$5,'FLETES (#) MAYO'!F402*F$5,0))))</f>
        <v>0</v>
      </c>
      <c r="G402" s="179">
        <f>IF($C402=$D$2,'FLETES (#) MAYO'!G402*G$2,IF($C402=$D$3,'FLETES (#) MAYO'!G402*G$3,IF($C402=$D$4,'FLETES (#) MAYO'!G402*G$4,IF($C402=$D$5,'FLETES (#) MAYO'!G402*G$5,0))))</f>
        <v>0</v>
      </c>
      <c r="H402" s="179">
        <f>IF($C402=$D$2,'FLETES (#) MAYO'!H402*H$2,IF($C402=$D$3,'FLETES (#) MAYO'!H402*H$3,IF($C402=$D$4,'FLETES (#) MAYO'!H402*H$4,IF($C402=$D$5,'FLETES (#) MAYO'!H402*H$5,0))))</f>
        <v>0</v>
      </c>
      <c r="I402" s="179">
        <f>IF($C402=$D$2,'FLETES (#) MAYO'!I402*I$2,IF($C402=$D$3,'FLETES (#) MAYO'!I402*I$3,IF($C402=$D$4,'FLETES (#) MAYO'!I402*I$4,IF($C402=$D$5,'FLETES (#) MAYO'!I402*I$5,0))))</f>
        <v>0</v>
      </c>
      <c r="J402" s="179">
        <f>IF($C402=$D$2,'FLETES (#) MAYO'!J402*J$2,IF($C402=$D$3,'FLETES (#) MAYO'!J402*J$3,IF($C402=$D$4,'FLETES (#) MAYO'!J402*J$4,IF($C402=$D$5,'FLETES (#) MAYO'!J402*J$5,0))))</f>
        <v>0</v>
      </c>
      <c r="K402" s="179">
        <f>IF($C402=$D$2,'FLETES (#) MAYO'!K402*K$2,IF($C402=$D$3,'FLETES (#) MAYO'!K402*K$3,IF($C402=$D$4,'FLETES (#) MAYO'!K402*K$4,IF($C402=$D$5,'FLETES (#) MAYO'!K402*K$5,0))))</f>
        <v>0</v>
      </c>
      <c r="L402" s="179">
        <f>IF($C402=$D$2,'FLETES (#) MAYO'!L402*L$2,IF($C402=$D$3,'FLETES (#) MAYO'!L402*L$3,IF($C402=$D$4,'FLETES (#) MAYO'!L402*L$4,IF($C402=$D$5,'FLETES (#) MAYO'!L402*L$5,0))))</f>
        <v>0</v>
      </c>
      <c r="M402" s="179">
        <f>IF($C402=$D$2,'FLETES (#) MAYO'!M402*M$2,IF($C402=$D$3,'FLETES (#) MAYO'!M402*M$3,IF($C402=$D$4,'FLETES (#) MAYO'!M402*M$4,IF($C402=$D$5,'FLETES (#) MAYO'!M402*M$5,0))))</f>
        <v>0</v>
      </c>
      <c r="N402" s="179">
        <f>IF($C402=$D$2,'FLETES (#) MAYO'!N402*N$2,IF($C402=$D$3,'FLETES (#) MAYO'!N402*N$3,IF($C402=$D$4,'FLETES (#) MAYO'!N402*N$4,IF($C402=$D$5,'FLETES (#) MAYO'!N402*N$5,0))))</f>
        <v>0</v>
      </c>
      <c r="O402" s="179">
        <f>IF($C402=$D$2,'FLETES (#) MAYO'!O402*O$2,IF($C402=$D$3,'FLETES (#) MAYO'!O402*O$3,IF($C402=$D$4,'FLETES (#) MAYO'!O402*O$4,IF($C402=$D$5,'FLETES (#) MAYO'!O402*O$5,0))))</f>
        <v>0</v>
      </c>
      <c r="P402" s="179">
        <f>IF($C402=$D$2,'FLETES (#) MAYO'!P402*P$2,IF($C402=$D$3,'FLETES (#) MAYO'!P402*P$3,IF($C402=$D$4,'FLETES (#) MAYO'!P402*P$4,IF($C402=$D$5,'FLETES (#) MAYO'!P402*P$5,0))))</f>
        <v>0</v>
      </c>
      <c r="Q402" s="179">
        <f>IF($C402=$D$2,'FLETES (#) MAYO'!Q402*Q$2,IF($C402=$D$3,'FLETES (#) MAYO'!Q402*Q$3,IF($C402=$D$4,'FLETES (#) MAYO'!Q402*Q$4,IF($C402=$D$5,'FLETES (#) MAYO'!Q402*Q$5,0))))</f>
        <v>0</v>
      </c>
      <c r="R402" s="179">
        <f>IF($C402=$D$2,'FLETES (#) MAYO'!R402*R$2,IF($C402=$D$3,'FLETES (#) MAYO'!R402*R$3,IF($C402=$D$4,'FLETES (#) MAYO'!R402*R$4,IF($C402=$D$5,'FLETES (#) MAYO'!R402*R$5,0))))</f>
        <v>0</v>
      </c>
      <c r="S402" s="179">
        <f>IF($C402=$D$2,'FLETES (#) MAYO'!S402*S$2,IF($C402=$D$3,'FLETES (#) MAYO'!S402*S$3,IF($C402=$D$4,'FLETES (#) MAYO'!S402*S$4,IF($C402=$D$5,'FLETES (#) MAYO'!S402*S$5,0))))</f>
        <v>0</v>
      </c>
      <c r="T402" s="179">
        <f>IF($C402=$D$2,'FLETES (#) MAYO'!T402*T$2,IF($C402=$D$3,'FLETES (#) MAYO'!T402*T$3,IF($C402=$D$4,'FLETES (#) MAYO'!T402*T$4,IF($C402=$D$5,'FLETES (#) MAYO'!T402*T$5,0))))</f>
        <v>0</v>
      </c>
      <c r="U402" s="179">
        <f>IF($C402=$D$2,'FLETES (#) MAYO'!U402*U$2,IF($C402=$D$3,'FLETES (#) MAYO'!U402*U$3,IF($C402=$D$4,'FLETES (#) MAYO'!U402*U$4,IF($C402=$D$5,'FLETES (#) MAYO'!U402*U$5,0))))</f>
        <v>0</v>
      </c>
      <c r="V402" s="179">
        <f>IF($C402=$D$2,'FLETES (#) MAYO'!V402*V$2,IF($C402=$D$3,'FLETES (#) MAYO'!V402*V$3,IF($C402=$D$4,'FLETES (#) MAYO'!V402*V$4,IF($C402=$D$5,'FLETES (#) MAYO'!V402*V$5,0))))</f>
        <v>0</v>
      </c>
      <c r="W402" s="179">
        <f>IF($C402=$D$2,'FLETES (#) MAYO'!W402*W$2,IF($C402=$D$3,'FLETES (#) MAYO'!W402*W$3,IF($C402=$D$4,'FLETES (#) MAYO'!W402*W$4,IF($C402=$D$5,'FLETES (#) MAYO'!W402*W$5,0))))</f>
        <v>0</v>
      </c>
      <c r="X402" s="179">
        <f>IF($C402=$D$2,'FLETES (#) MAYO'!X402*X$2,IF($C402=$D$3,'FLETES (#) MAYO'!X402*X$3,IF($C402=$D$4,'FLETES (#) MAYO'!X402*X$4,IF($C402=$D$5,'FLETES (#) MAYO'!X402*X$5,0))))</f>
        <v>0</v>
      </c>
      <c r="Y402" s="179">
        <f>IF($C402=$D$2,'FLETES (#) MAYO'!Y402*Y$2,IF($C402=$D$3,'FLETES (#) MAYO'!Y402*Y$3,IF($C402=$D$4,'FLETES (#) MAYO'!Y402*Y$4,IF($C402=$D$5,'FLETES (#) MAYO'!Y402*Y$5,0))))</f>
        <v>0</v>
      </c>
      <c r="Z402" s="179">
        <f>IF($C402=$D$2,'FLETES (#) MAYO'!Z402*Z$2,IF($C402=$D$3,'FLETES (#) MAYO'!Z402*Z$3,IF($C402=$D$4,'FLETES (#) MAYO'!Z402*Z$4,IF($C402=$D$5,'FLETES (#) MAYO'!Z402*Z$5,0))))</f>
        <v>0</v>
      </c>
      <c r="AA402" s="179">
        <f>IF($C402=$D$2,'FLETES (#) MAYO'!AA402*AA$2,IF($C402=$D$3,'FLETES (#) MAYO'!AA402*AA$3,IF($C402=$D$4,'FLETES (#) MAYO'!AA402*AA$4,IF($C402=$D$5,'FLETES (#) MAYO'!AA402*AA$5,0))))</f>
        <v>0</v>
      </c>
      <c r="AB402" s="179">
        <f>IF($C402=$D$2,'FLETES (#) MAYO'!AB402*AB$2,IF($C402=$D$3,'FLETES (#) MAYO'!AB402*AB$3,IF($C402=$D$4,'FLETES (#) MAYO'!AB402*AB$4,IF($C402=$D$5,'FLETES (#) MAYO'!AB402*AB$5,0))))</f>
        <v>0</v>
      </c>
      <c r="AC402" s="179">
        <f>IF($C402=$D$2,'FLETES (#) MAYO'!AC402*AC$2,IF($C402=$D$3,'FLETES (#) MAYO'!AC402*AC$3,IF($C402=$D$4,'FLETES (#) MAYO'!AC402*AC$4,IF($C402=$D$5,'FLETES (#) MAYO'!AC402*AC$5,0))))</f>
        <v>0</v>
      </c>
      <c r="AD402" s="179">
        <f>IF($C402=$D$2,'FLETES (#) MAYO'!AD402*AD$2,IF($C402=$D$3,'FLETES (#) MAYO'!AD402*AD$3,IF($C402=$D$4,'FLETES (#) MAYO'!AD402*AD$4,IF($C402=$D$5,'FLETES (#) MAYO'!AD402*AD$5,0))))</f>
        <v>0</v>
      </c>
      <c r="AE402" s="179">
        <f>IF($C402=$D$2,'FLETES (#) MAYO'!AE402*AE$2,IF($C402=$D$3,'FLETES (#) MAYO'!AE402*AE$3,IF($C402=$D$4,'FLETES (#) MAYO'!AE402*AE$4,IF($C402=$D$5,'FLETES (#) MAYO'!AE402*AE$5,0))))</f>
        <v>0</v>
      </c>
      <c r="AF402" s="179">
        <f>IF($C402=$D$2,'FLETES (#) MAYO'!AF402*AF$2,IF($C402=$D$3,'FLETES (#) MAYO'!AF402*AF$3,IF($C402=$D$4,'FLETES (#) MAYO'!AF402*AF$4,IF($C402=$D$5,'FLETES (#) MAYO'!AF402*AF$5,0))))</f>
        <v>0</v>
      </c>
      <c r="AG402" s="179">
        <f>IF($C402=$D$2,'FLETES (#) MAYO'!AG402*AG$2,IF($C402=$D$3,'FLETES (#) MAYO'!AG402*AG$3,IF($C402=$D$4,'FLETES (#) MAYO'!AG402*AG$4,IF($C402=$D$5,'FLETES (#) MAYO'!AG402*AG$5,0))))</f>
        <v>0</v>
      </c>
      <c r="AH402" s="179">
        <f>IF($C402=$D$2,'FLETES (#) MAYO'!AH402*AH$2,IF($C402=$D$3,'FLETES (#) MAYO'!AH402*AH$3,IF($C402=$D$4,'FLETES (#) MAYO'!AH402*AH$4,IF($C402=$D$5,'FLETES (#) MAYO'!AH402*AH$5,0))))</f>
        <v>0</v>
      </c>
      <c r="AI402" s="179">
        <f>IF($C402=$D$2,'FLETES (#) MAYO'!AI402*AI$2,IF($C402=$D$3,'FLETES (#) MAYO'!AI402*AI$3,IF($C402=$D$4,'FLETES (#) MAYO'!AI402*AI$4,IF($C402=$D$5,'FLETES (#) MAYO'!AI402*AI$5,0))))</f>
        <v>0</v>
      </c>
      <c r="AJ402" s="179">
        <f>IF($C402=$D$2,'FLETES (#) MAYO'!AJ402*AJ$2,IF($C402=$D$3,'FLETES (#) MAYO'!AJ402*AJ$3,IF($C402=$D$4,'FLETES (#) MAYO'!AJ402*AJ$4,IF($C402=$D$5,'FLETES (#) MAYO'!AJ402*AJ$5,0))))</f>
        <v>0</v>
      </c>
      <c r="AK402" s="179">
        <f>IF($C402=$D$2,'FLETES (#) MAYO'!AK402*AK$2,IF($C402=$D$3,'FLETES (#) MAYO'!AK402*AK$3,IF($C402=$D$4,'FLETES (#) MAYO'!AK402*AK$4,IF($C402=$D$5,'FLETES (#) MAYO'!AK402*AK$5,0))))</f>
        <v>0</v>
      </c>
      <c r="AL402" s="179">
        <f>IF($C402=$D$2,'FLETES (#) MAYO'!AL402*AL$2,IF($C402=$D$3,'FLETES (#) MAYO'!AL402*AL$3,IF($C402=$D$4,'FLETES (#) MAYO'!AL402*AL$4,IF($C402=$D$5,'FLETES (#) MAYO'!AL402*AL$5,0))))</f>
        <v>0</v>
      </c>
      <c r="AM402" s="179">
        <f>IF($C402=$D$2,'FLETES (#) MAYO'!AM402*AM$2,IF($C402=$D$3,'FLETES (#) MAYO'!AM402*AM$3,IF($C402=$D$4,'FLETES (#) MAYO'!AM402*AM$4,IF($C402=$D$5,'FLETES (#) MAYO'!AM402*AM$5,0))))</f>
        <v>0</v>
      </c>
    </row>
    <row r="403" spans="1:39">
      <c r="A403" s="141"/>
      <c r="B403" s="165"/>
      <c r="C403" s="165"/>
      <c r="D403" s="178">
        <f t="shared" si="0"/>
        <v>0</v>
      </c>
      <c r="E403" s="179">
        <f>IF($C403=$D$2,'FLETES (#) MAYO'!E403*E$2,IF($C403=$D$3,'FLETES (#) MAYO'!E403*E$3,IF($C403=$D$4,'FLETES (#) MAYO'!E403*E$4,IF($C403=$D$5,'FLETES (#) MAYO'!E403*E$5,0))))</f>
        <v>0</v>
      </c>
      <c r="F403" s="179">
        <f>IF($C403=$D$2,'FLETES (#) MAYO'!F403*F$2,IF($C403=$D$3,'FLETES (#) MAYO'!F403*F$3,IF($C403=$D$4,'FLETES (#) MAYO'!F403*F$4,IF($C403=$D$5,'FLETES (#) MAYO'!F403*F$5,0))))</f>
        <v>0</v>
      </c>
      <c r="G403" s="179">
        <f>IF($C403=$D$2,'FLETES (#) MAYO'!G403*G$2,IF($C403=$D$3,'FLETES (#) MAYO'!G403*G$3,IF($C403=$D$4,'FLETES (#) MAYO'!G403*G$4,IF($C403=$D$5,'FLETES (#) MAYO'!G403*G$5,0))))</f>
        <v>0</v>
      </c>
      <c r="H403" s="179">
        <f>IF($C403=$D$2,'FLETES (#) MAYO'!H403*H$2,IF($C403=$D$3,'FLETES (#) MAYO'!H403*H$3,IF($C403=$D$4,'FLETES (#) MAYO'!H403*H$4,IF($C403=$D$5,'FLETES (#) MAYO'!H403*H$5,0))))</f>
        <v>0</v>
      </c>
      <c r="I403" s="179">
        <f>IF($C403=$D$2,'FLETES (#) MAYO'!I403*I$2,IF($C403=$D$3,'FLETES (#) MAYO'!I403*I$3,IF($C403=$D$4,'FLETES (#) MAYO'!I403*I$4,IF($C403=$D$5,'FLETES (#) MAYO'!I403*I$5,0))))</f>
        <v>0</v>
      </c>
      <c r="J403" s="179">
        <f>IF($C403=$D$2,'FLETES (#) MAYO'!J403*J$2,IF($C403=$D$3,'FLETES (#) MAYO'!J403*J$3,IF($C403=$D$4,'FLETES (#) MAYO'!J403*J$4,IF($C403=$D$5,'FLETES (#) MAYO'!J403*J$5,0))))</f>
        <v>0</v>
      </c>
      <c r="K403" s="179">
        <f>IF($C403=$D$2,'FLETES (#) MAYO'!K403*K$2,IF($C403=$D$3,'FLETES (#) MAYO'!K403*K$3,IF($C403=$D$4,'FLETES (#) MAYO'!K403*K$4,IF($C403=$D$5,'FLETES (#) MAYO'!K403*K$5,0))))</f>
        <v>0</v>
      </c>
      <c r="L403" s="179">
        <f>IF($C403=$D$2,'FLETES (#) MAYO'!L403*L$2,IF($C403=$D$3,'FLETES (#) MAYO'!L403*L$3,IF($C403=$D$4,'FLETES (#) MAYO'!L403*L$4,IF($C403=$D$5,'FLETES (#) MAYO'!L403*L$5,0))))</f>
        <v>0</v>
      </c>
      <c r="M403" s="179">
        <f>IF($C403=$D$2,'FLETES (#) MAYO'!M403*M$2,IF($C403=$D$3,'FLETES (#) MAYO'!M403*M$3,IF($C403=$D$4,'FLETES (#) MAYO'!M403*M$4,IF($C403=$D$5,'FLETES (#) MAYO'!M403*M$5,0))))</f>
        <v>0</v>
      </c>
      <c r="N403" s="179">
        <f>IF($C403=$D$2,'FLETES (#) MAYO'!N403*N$2,IF($C403=$D$3,'FLETES (#) MAYO'!N403*N$3,IF($C403=$D$4,'FLETES (#) MAYO'!N403*N$4,IF($C403=$D$5,'FLETES (#) MAYO'!N403*N$5,0))))</f>
        <v>0</v>
      </c>
      <c r="O403" s="179">
        <f>IF($C403=$D$2,'FLETES (#) MAYO'!O403*O$2,IF($C403=$D$3,'FLETES (#) MAYO'!O403*O$3,IF($C403=$D$4,'FLETES (#) MAYO'!O403*O$4,IF($C403=$D$5,'FLETES (#) MAYO'!O403*O$5,0))))</f>
        <v>0</v>
      </c>
      <c r="P403" s="179">
        <f>IF($C403=$D$2,'FLETES (#) MAYO'!P403*P$2,IF($C403=$D$3,'FLETES (#) MAYO'!P403*P$3,IF($C403=$D$4,'FLETES (#) MAYO'!P403*P$4,IF($C403=$D$5,'FLETES (#) MAYO'!P403*P$5,0))))</f>
        <v>0</v>
      </c>
      <c r="Q403" s="179">
        <f>IF($C403=$D$2,'FLETES (#) MAYO'!Q403*Q$2,IF($C403=$D$3,'FLETES (#) MAYO'!Q403*Q$3,IF($C403=$D$4,'FLETES (#) MAYO'!Q403*Q$4,IF($C403=$D$5,'FLETES (#) MAYO'!Q403*Q$5,0))))</f>
        <v>0</v>
      </c>
      <c r="R403" s="179">
        <f>IF($C403=$D$2,'FLETES (#) MAYO'!R403*R$2,IF($C403=$D$3,'FLETES (#) MAYO'!R403*R$3,IF($C403=$D$4,'FLETES (#) MAYO'!R403*R$4,IF($C403=$D$5,'FLETES (#) MAYO'!R403*R$5,0))))</f>
        <v>0</v>
      </c>
      <c r="S403" s="179">
        <f>IF($C403=$D$2,'FLETES (#) MAYO'!S403*S$2,IF($C403=$D$3,'FLETES (#) MAYO'!S403*S$3,IF($C403=$D$4,'FLETES (#) MAYO'!S403*S$4,IF($C403=$D$5,'FLETES (#) MAYO'!S403*S$5,0))))</f>
        <v>0</v>
      </c>
      <c r="T403" s="179">
        <f>IF($C403=$D$2,'FLETES (#) MAYO'!T403*T$2,IF($C403=$D$3,'FLETES (#) MAYO'!T403*T$3,IF($C403=$D$4,'FLETES (#) MAYO'!T403*T$4,IF($C403=$D$5,'FLETES (#) MAYO'!T403*T$5,0))))</f>
        <v>0</v>
      </c>
      <c r="U403" s="179">
        <f>IF($C403=$D$2,'FLETES (#) MAYO'!U403*U$2,IF($C403=$D$3,'FLETES (#) MAYO'!U403*U$3,IF($C403=$D$4,'FLETES (#) MAYO'!U403*U$4,IF($C403=$D$5,'FLETES (#) MAYO'!U403*U$5,0))))</f>
        <v>0</v>
      </c>
      <c r="V403" s="179">
        <f>IF($C403=$D$2,'FLETES (#) MAYO'!V403*V$2,IF($C403=$D$3,'FLETES (#) MAYO'!V403*V$3,IF($C403=$D$4,'FLETES (#) MAYO'!V403*V$4,IF($C403=$D$5,'FLETES (#) MAYO'!V403*V$5,0))))</f>
        <v>0</v>
      </c>
      <c r="W403" s="179">
        <f>IF($C403=$D$2,'FLETES (#) MAYO'!W403*W$2,IF($C403=$D$3,'FLETES (#) MAYO'!W403*W$3,IF($C403=$D$4,'FLETES (#) MAYO'!W403*W$4,IF($C403=$D$5,'FLETES (#) MAYO'!W403*W$5,0))))</f>
        <v>0</v>
      </c>
      <c r="X403" s="179">
        <f>IF($C403=$D$2,'FLETES (#) MAYO'!X403*X$2,IF($C403=$D$3,'FLETES (#) MAYO'!X403*X$3,IF($C403=$D$4,'FLETES (#) MAYO'!X403*X$4,IF($C403=$D$5,'FLETES (#) MAYO'!X403*X$5,0))))</f>
        <v>0</v>
      </c>
      <c r="Y403" s="179">
        <f>IF($C403=$D$2,'FLETES (#) MAYO'!Y403*Y$2,IF($C403=$D$3,'FLETES (#) MAYO'!Y403*Y$3,IF($C403=$D$4,'FLETES (#) MAYO'!Y403*Y$4,IF($C403=$D$5,'FLETES (#) MAYO'!Y403*Y$5,0))))</f>
        <v>0</v>
      </c>
      <c r="Z403" s="179">
        <f>IF($C403=$D$2,'FLETES (#) MAYO'!Z403*Z$2,IF($C403=$D$3,'FLETES (#) MAYO'!Z403*Z$3,IF($C403=$D$4,'FLETES (#) MAYO'!Z403*Z$4,IF($C403=$D$5,'FLETES (#) MAYO'!Z403*Z$5,0))))</f>
        <v>0</v>
      </c>
      <c r="AA403" s="179">
        <f>IF($C403=$D$2,'FLETES (#) MAYO'!AA403*AA$2,IF($C403=$D$3,'FLETES (#) MAYO'!AA403*AA$3,IF($C403=$D$4,'FLETES (#) MAYO'!AA403*AA$4,IF($C403=$D$5,'FLETES (#) MAYO'!AA403*AA$5,0))))</f>
        <v>0</v>
      </c>
      <c r="AB403" s="179">
        <f>IF($C403=$D$2,'FLETES (#) MAYO'!AB403*AB$2,IF($C403=$D$3,'FLETES (#) MAYO'!AB403*AB$3,IF($C403=$D$4,'FLETES (#) MAYO'!AB403*AB$4,IF($C403=$D$5,'FLETES (#) MAYO'!AB403*AB$5,0))))</f>
        <v>0</v>
      </c>
      <c r="AC403" s="179">
        <f>IF($C403=$D$2,'FLETES (#) MAYO'!AC403*AC$2,IF($C403=$D$3,'FLETES (#) MAYO'!AC403*AC$3,IF($C403=$D$4,'FLETES (#) MAYO'!AC403*AC$4,IF($C403=$D$5,'FLETES (#) MAYO'!AC403*AC$5,0))))</f>
        <v>0</v>
      </c>
      <c r="AD403" s="179">
        <f>IF($C403=$D$2,'FLETES (#) MAYO'!AD403*AD$2,IF($C403=$D$3,'FLETES (#) MAYO'!AD403*AD$3,IF($C403=$D$4,'FLETES (#) MAYO'!AD403*AD$4,IF($C403=$D$5,'FLETES (#) MAYO'!AD403*AD$5,0))))</f>
        <v>0</v>
      </c>
      <c r="AE403" s="179">
        <f>IF($C403=$D$2,'FLETES (#) MAYO'!AE403*AE$2,IF($C403=$D$3,'FLETES (#) MAYO'!AE403*AE$3,IF($C403=$D$4,'FLETES (#) MAYO'!AE403*AE$4,IF($C403=$D$5,'FLETES (#) MAYO'!AE403*AE$5,0))))</f>
        <v>0</v>
      </c>
      <c r="AF403" s="179">
        <f>IF($C403=$D$2,'FLETES (#) MAYO'!AF403*AF$2,IF($C403=$D$3,'FLETES (#) MAYO'!AF403*AF$3,IF($C403=$D$4,'FLETES (#) MAYO'!AF403*AF$4,IF($C403=$D$5,'FLETES (#) MAYO'!AF403*AF$5,0))))</f>
        <v>0</v>
      </c>
      <c r="AG403" s="179">
        <f>IF($C403=$D$2,'FLETES (#) MAYO'!AG403*AG$2,IF($C403=$D$3,'FLETES (#) MAYO'!AG403*AG$3,IF($C403=$D$4,'FLETES (#) MAYO'!AG403*AG$4,IF($C403=$D$5,'FLETES (#) MAYO'!AG403*AG$5,0))))</f>
        <v>0</v>
      </c>
      <c r="AH403" s="179">
        <f>IF($C403=$D$2,'FLETES (#) MAYO'!AH403*AH$2,IF($C403=$D$3,'FLETES (#) MAYO'!AH403*AH$3,IF($C403=$D$4,'FLETES (#) MAYO'!AH403*AH$4,IF($C403=$D$5,'FLETES (#) MAYO'!AH403*AH$5,0))))</f>
        <v>0</v>
      </c>
      <c r="AI403" s="179">
        <f>IF($C403=$D$2,'FLETES (#) MAYO'!AI403*AI$2,IF($C403=$D$3,'FLETES (#) MAYO'!AI403*AI$3,IF($C403=$D$4,'FLETES (#) MAYO'!AI403*AI$4,IF($C403=$D$5,'FLETES (#) MAYO'!AI403*AI$5,0))))</f>
        <v>0</v>
      </c>
      <c r="AJ403" s="179">
        <f>IF($C403=$D$2,'FLETES (#) MAYO'!AJ403*AJ$2,IF($C403=$D$3,'FLETES (#) MAYO'!AJ403*AJ$3,IF($C403=$D$4,'FLETES (#) MAYO'!AJ403*AJ$4,IF($C403=$D$5,'FLETES (#) MAYO'!AJ403*AJ$5,0))))</f>
        <v>0</v>
      </c>
      <c r="AK403" s="179">
        <f>IF($C403=$D$2,'FLETES (#) MAYO'!AK403*AK$2,IF($C403=$D$3,'FLETES (#) MAYO'!AK403*AK$3,IF($C403=$D$4,'FLETES (#) MAYO'!AK403*AK$4,IF($C403=$D$5,'FLETES (#) MAYO'!AK403*AK$5,0))))</f>
        <v>0</v>
      </c>
      <c r="AL403" s="179">
        <f>IF($C403=$D$2,'FLETES (#) MAYO'!AL403*AL$2,IF($C403=$D$3,'FLETES (#) MAYO'!AL403*AL$3,IF($C403=$D$4,'FLETES (#) MAYO'!AL403*AL$4,IF($C403=$D$5,'FLETES (#) MAYO'!AL403*AL$5,0))))</f>
        <v>0</v>
      </c>
      <c r="AM403" s="179">
        <f>IF($C403=$D$2,'FLETES (#) MAYO'!AM403*AM$2,IF($C403=$D$3,'FLETES (#) MAYO'!AM403*AM$3,IF($C403=$D$4,'FLETES (#) MAYO'!AM403*AM$4,IF($C403=$D$5,'FLETES (#) MAYO'!AM403*AM$5,0))))</f>
        <v>0</v>
      </c>
    </row>
    <row r="404" spans="1:39">
      <c r="A404" s="141"/>
      <c r="B404" s="165"/>
      <c r="C404" s="165"/>
      <c r="D404" s="178">
        <f t="shared" si="0"/>
        <v>0</v>
      </c>
      <c r="E404" s="179">
        <f>IF($C404=$D$2,'FLETES (#) MAYO'!E404*E$2,IF($C404=$D$3,'FLETES (#) MAYO'!E404*E$3,IF($C404=$D$4,'FLETES (#) MAYO'!E404*E$4,IF($C404=$D$5,'FLETES (#) MAYO'!E404*E$5,0))))</f>
        <v>0</v>
      </c>
      <c r="F404" s="179">
        <f>IF($C404=$D$2,'FLETES (#) MAYO'!F404*F$2,IF($C404=$D$3,'FLETES (#) MAYO'!F404*F$3,IF($C404=$D$4,'FLETES (#) MAYO'!F404*F$4,IF($C404=$D$5,'FLETES (#) MAYO'!F404*F$5,0))))</f>
        <v>0</v>
      </c>
      <c r="G404" s="179">
        <f>IF($C404=$D$2,'FLETES (#) MAYO'!G404*G$2,IF($C404=$D$3,'FLETES (#) MAYO'!G404*G$3,IF($C404=$D$4,'FLETES (#) MAYO'!G404*G$4,IF($C404=$D$5,'FLETES (#) MAYO'!G404*G$5,0))))</f>
        <v>0</v>
      </c>
      <c r="H404" s="179">
        <f>IF($C404=$D$2,'FLETES (#) MAYO'!H404*H$2,IF($C404=$D$3,'FLETES (#) MAYO'!H404*H$3,IF($C404=$D$4,'FLETES (#) MAYO'!H404*H$4,IF($C404=$D$5,'FLETES (#) MAYO'!H404*H$5,0))))</f>
        <v>0</v>
      </c>
      <c r="I404" s="179">
        <f>IF($C404=$D$2,'FLETES (#) MAYO'!I404*I$2,IF($C404=$D$3,'FLETES (#) MAYO'!I404*I$3,IF($C404=$D$4,'FLETES (#) MAYO'!I404*I$4,IF($C404=$D$5,'FLETES (#) MAYO'!I404*I$5,0))))</f>
        <v>0</v>
      </c>
      <c r="J404" s="179">
        <f>IF($C404=$D$2,'FLETES (#) MAYO'!J404*J$2,IF($C404=$D$3,'FLETES (#) MAYO'!J404*J$3,IF($C404=$D$4,'FLETES (#) MAYO'!J404*J$4,IF($C404=$D$5,'FLETES (#) MAYO'!J404*J$5,0))))</f>
        <v>0</v>
      </c>
      <c r="K404" s="179">
        <f>IF($C404=$D$2,'FLETES (#) MAYO'!K404*K$2,IF($C404=$D$3,'FLETES (#) MAYO'!K404*K$3,IF($C404=$D$4,'FLETES (#) MAYO'!K404*K$4,IF($C404=$D$5,'FLETES (#) MAYO'!K404*K$5,0))))</f>
        <v>0</v>
      </c>
      <c r="L404" s="179">
        <f>IF($C404=$D$2,'FLETES (#) MAYO'!L404*L$2,IF($C404=$D$3,'FLETES (#) MAYO'!L404*L$3,IF($C404=$D$4,'FLETES (#) MAYO'!L404*L$4,IF($C404=$D$5,'FLETES (#) MAYO'!L404*L$5,0))))</f>
        <v>0</v>
      </c>
      <c r="M404" s="179">
        <f>IF($C404=$D$2,'FLETES (#) MAYO'!M404*M$2,IF($C404=$D$3,'FLETES (#) MAYO'!M404*M$3,IF($C404=$D$4,'FLETES (#) MAYO'!M404*M$4,IF($C404=$D$5,'FLETES (#) MAYO'!M404*M$5,0))))</f>
        <v>0</v>
      </c>
      <c r="N404" s="179">
        <f>IF($C404=$D$2,'FLETES (#) MAYO'!N404*N$2,IF($C404=$D$3,'FLETES (#) MAYO'!N404*N$3,IF($C404=$D$4,'FLETES (#) MAYO'!N404*N$4,IF($C404=$D$5,'FLETES (#) MAYO'!N404*N$5,0))))</f>
        <v>0</v>
      </c>
      <c r="O404" s="179">
        <f>IF($C404=$D$2,'FLETES (#) MAYO'!O404*O$2,IF($C404=$D$3,'FLETES (#) MAYO'!O404*O$3,IF($C404=$D$4,'FLETES (#) MAYO'!O404*O$4,IF($C404=$D$5,'FLETES (#) MAYO'!O404*O$5,0))))</f>
        <v>0</v>
      </c>
      <c r="P404" s="179">
        <f>IF($C404=$D$2,'FLETES (#) MAYO'!P404*P$2,IF($C404=$D$3,'FLETES (#) MAYO'!P404*P$3,IF($C404=$D$4,'FLETES (#) MAYO'!P404*P$4,IF($C404=$D$5,'FLETES (#) MAYO'!P404*P$5,0))))</f>
        <v>0</v>
      </c>
      <c r="Q404" s="179">
        <f>IF($C404=$D$2,'FLETES (#) MAYO'!Q404*Q$2,IF($C404=$D$3,'FLETES (#) MAYO'!Q404*Q$3,IF($C404=$D$4,'FLETES (#) MAYO'!Q404*Q$4,IF($C404=$D$5,'FLETES (#) MAYO'!Q404*Q$5,0))))</f>
        <v>0</v>
      </c>
      <c r="R404" s="179">
        <f>IF($C404=$D$2,'FLETES (#) MAYO'!R404*R$2,IF($C404=$D$3,'FLETES (#) MAYO'!R404*R$3,IF($C404=$D$4,'FLETES (#) MAYO'!R404*R$4,IF($C404=$D$5,'FLETES (#) MAYO'!R404*R$5,0))))</f>
        <v>0</v>
      </c>
      <c r="S404" s="179">
        <f>IF($C404=$D$2,'FLETES (#) MAYO'!S404*S$2,IF($C404=$D$3,'FLETES (#) MAYO'!S404*S$3,IF($C404=$D$4,'FLETES (#) MAYO'!S404*S$4,IF($C404=$D$5,'FLETES (#) MAYO'!S404*S$5,0))))</f>
        <v>0</v>
      </c>
      <c r="T404" s="179">
        <f>IF($C404=$D$2,'FLETES (#) MAYO'!T404*T$2,IF($C404=$D$3,'FLETES (#) MAYO'!T404*T$3,IF($C404=$D$4,'FLETES (#) MAYO'!T404*T$4,IF($C404=$D$5,'FLETES (#) MAYO'!T404*T$5,0))))</f>
        <v>0</v>
      </c>
      <c r="U404" s="179">
        <f>IF($C404=$D$2,'FLETES (#) MAYO'!U404*U$2,IF($C404=$D$3,'FLETES (#) MAYO'!U404*U$3,IF($C404=$D$4,'FLETES (#) MAYO'!U404*U$4,IF($C404=$D$5,'FLETES (#) MAYO'!U404*U$5,0))))</f>
        <v>0</v>
      </c>
      <c r="V404" s="179">
        <f>IF($C404=$D$2,'FLETES (#) MAYO'!V404*V$2,IF($C404=$D$3,'FLETES (#) MAYO'!V404*V$3,IF($C404=$D$4,'FLETES (#) MAYO'!V404*V$4,IF($C404=$D$5,'FLETES (#) MAYO'!V404*V$5,0))))</f>
        <v>0</v>
      </c>
      <c r="W404" s="179">
        <f>IF($C404=$D$2,'FLETES (#) MAYO'!W404*W$2,IF($C404=$D$3,'FLETES (#) MAYO'!W404*W$3,IF($C404=$D$4,'FLETES (#) MAYO'!W404*W$4,IF($C404=$D$5,'FLETES (#) MAYO'!W404*W$5,0))))</f>
        <v>0</v>
      </c>
      <c r="X404" s="179">
        <f>IF($C404=$D$2,'FLETES (#) MAYO'!X404*X$2,IF($C404=$D$3,'FLETES (#) MAYO'!X404*X$3,IF($C404=$D$4,'FLETES (#) MAYO'!X404*X$4,IF($C404=$D$5,'FLETES (#) MAYO'!X404*X$5,0))))</f>
        <v>0</v>
      </c>
      <c r="Y404" s="179">
        <f>IF($C404=$D$2,'FLETES (#) MAYO'!Y404*Y$2,IF($C404=$D$3,'FLETES (#) MAYO'!Y404*Y$3,IF($C404=$D$4,'FLETES (#) MAYO'!Y404*Y$4,IF($C404=$D$5,'FLETES (#) MAYO'!Y404*Y$5,0))))</f>
        <v>0</v>
      </c>
      <c r="Z404" s="179">
        <f>IF($C404=$D$2,'FLETES (#) MAYO'!Z404*Z$2,IF($C404=$D$3,'FLETES (#) MAYO'!Z404*Z$3,IF($C404=$D$4,'FLETES (#) MAYO'!Z404*Z$4,IF($C404=$D$5,'FLETES (#) MAYO'!Z404*Z$5,0))))</f>
        <v>0</v>
      </c>
      <c r="AA404" s="179">
        <f>IF($C404=$D$2,'FLETES (#) MAYO'!AA404*AA$2,IF($C404=$D$3,'FLETES (#) MAYO'!AA404*AA$3,IF($C404=$D$4,'FLETES (#) MAYO'!AA404*AA$4,IF($C404=$D$5,'FLETES (#) MAYO'!AA404*AA$5,0))))</f>
        <v>0</v>
      </c>
      <c r="AB404" s="179">
        <f>IF($C404=$D$2,'FLETES (#) MAYO'!AB404*AB$2,IF($C404=$D$3,'FLETES (#) MAYO'!AB404*AB$3,IF($C404=$D$4,'FLETES (#) MAYO'!AB404*AB$4,IF($C404=$D$5,'FLETES (#) MAYO'!AB404*AB$5,0))))</f>
        <v>0</v>
      </c>
      <c r="AC404" s="179">
        <f>IF($C404=$D$2,'FLETES (#) MAYO'!AC404*AC$2,IF($C404=$D$3,'FLETES (#) MAYO'!AC404*AC$3,IF($C404=$D$4,'FLETES (#) MAYO'!AC404*AC$4,IF($C404=$D$5,'FLETES (#) MAYO'!AC404*AC$5,0))))</f>
        <v>0</v>
      </c>
      <c r="AD404" s="179">
        <f>IF($C404=$D$2,'FLETES (#) MAYO'!AD404*AD$2,IF($C404=$D$3,'FLETES (#) MAYO'!AD404*AD$3,IF($C404=$D$4,'FLETES (#) MAYO'!AD404*AD$4,IF($C404=$D$5,'FLETES (#) MAYO'!AD404*AD$5,0))))</f>
        <v>0</v>
      </c>
      <c r="AE404" s="179">
        <f>IF($C404=$D$2,'FLETES (#) MAYO'!AE404*AE$2,IF($C404=$D$3,'FLETES (#) MAYO'!AE404*AE$3,IF($C404=$D$4,'FLETES (#) MAYO'!AE404*AE$4,IF($C404=$D$5,'FLETES (#) MAYO'!AE404*AE$5,0))))</f>
        <v>0</v>
      </c>
      <c r="AF404" s="179">
        <f>IF($C404=$D$2,'FLETES (#) MAYO'!AF404*AF$2,IF($C404=$D$3,'FLETES (#) MAYO'!AF404*AF$3,IF($C404=$D$4,'FLETES (#) MAYO'!AF404*AF$4,IF($C404=$D$5,'FLETES (#) MAYO'!AF404*AF$5,0))))</f>
        <v>0</v>
      </c>
      <c r="AG404" s="179">
        <f>IF($C404=$D$2,'FLETES (#) MAYO'!AG404*AG$2,IF($C404=$D$3,'FLETES (#) MAYO'!AG404*AG$3,IF($C404=$D$4,'FLETES (#) MAYO'!AG404*AG$4,IF($C404=$D$5,'FLETES (#) MAYO'!AG404*AG$5,0))))</f>
        <v>0</v>
      </c>
      <c r="AH404" s="179">
        <f>IF($C404=$D$2,'FLETES (#) MAYO'!AH404*AH$2,IF($C404=$D$3,'FLETES (#) MAYO'!AH404*AH$3,IF($C404=$D$4,'FLETES (#) MAYO'!AH404*AH$4,IF($C404=$D$5,'FLETES (#) MAYO'!AH404*AH$5,0))))</f>
        <v>0</v>
      </c>
      <c r="AI404" s="179">
        <f>IF($C404=$D$2,'FLETES (#) MAYO'!AI404*AI$2,IF($C404=$D$3,'FLETES (#) MAYO'!AI404*AI$3,IF($C404=$D$4,'FLETES (#) MAYO'!AI404*AI$4,IF($C404=$D$5,'FLETES (#) MAYO'!AI404*AI$5,0))))</f>
        <v>0</v>
      </c>
      <c r="AJ404" s="179">
        <f>IF($C404=$D$2,'FLETES (#) MAYO'!AJ404*AJ$2,IF($C404=$D$3,'FLETES (#) MAYO'!AJ404*AJ$3,IF($C404=$D$4,'FLETES (#) MAYO'!AJ404*AJ$4,IF($C404=$D$5,'FLETES (#) MAYO'!AJ404*AJ$5,0))))</f>
        <v>0</v>
      </c>
      <c r="AK404" s="179">
        <f>IF($C404=$D$2,'FLETES (#) MAYO'!AK404*AK$2,IF($C404=$D$3,'FLETES (#) MAYO'!AK404*AK$3,IF($C404=$D$4,'FLETES (#) MAYO'!AK404*AK$4,IF($C404=$D$5,'FLETES (#) MAYO'!AK404*AK$5,0))))</f>
        <v>0</v>
      </c>
      <c r="AL404" s="179">
        <f>IF($C404=$D$2,'FLETES (#) MAYO'!AL404*AL$2,IF($C404=$D$3,'FLETES (#) MAYO'!AL404*AL$3,IF($C404=$D$4,'FLETES (#) MAYO'!AL404*AL$4,IF($C404=$D$5,'FLETES (#) MAYO'!AL404*AL$5,0))))</f>
        <v>0</v>
      </c>
      <c r="AM404" s="179">
        <f>IF($C404=$D$2,'FLETES (#) MAYO'!AM404*AM$2,IF($C404=$D$3,'FLETES (#) MAYO'!AM404*AM$3,IF($C404=$D$4,'FLETES (#) MAYO'!AM404*AM$4,IF($C404=$D$5,'FLETES (#) MAYO'!AM404*AM$5,0))))</f>
        <v>0</v>
      </c>
    </row>
    <row r="405" spans="1:39">
      <c r="A405" s="141"/>
      <c r="B405" s="165"/>
      <c r="C405" s="165"/>
      <c r="D405" s="178">
        <f t="shared" si="0"/>
        <v>0</v>
      </c>
      <c r="E405" s="179">
        <f>IF($C405=$D$2,'FLETES (#) MAYO'!E405*E$2,IF($C405=$D$3,'FLETES (#) MAYO'!E405*E$3,IF($C405=$D$4,'FLETES (#) MAYO'!E405*E$4,IF($C405=$D$5,'FLETES (#) MAYO'!E405*E$5,0))))</f>
        <v>0</v>
      </c>
      <c r="F405" s="179">
        <f>IF($C405=$D$2,'FLETES (#) MAYO'!F405*F$2,IF($C405=$D$3,'FLETES (#) MAYO'!F405*F$3,IF($C405=$D$4,'FLETES (#) MAYO'!F405*F$4,IF($C405=$D$5,'FLETES (#) MAYO'!F405*F$5,0))))</f>
        <v>0</v>
      </c>
      <c r="G405" s="179">
        <f>IF($C405=$D$2,'FLETES (#) MAYO'!G405*G$2,IF($C405=$D$3,'FLETES (#) MAYO'!G405*G$3,IF($C405=$D$4,'FLETES (#) MAYO'!G405*G$4,IF($C405=$D$5,'FLETES (#) MAYO'!G405*G$5,0))))</f>
        <v>0</v>
      </c>
      <c r="H405" s="179">
        <f>IF($C405=$D$2,'FLETES (#) MAYO'!H405*H$2,IF($C405=$D$3,'FLETES (#) MAYO'!H405*H$3,IF($C405=$D$4,'FLETES (#) MAYO'!H405*H$4,IF($C405=$D$5,'FLETES (#) MAYO'!H405*H$5,0))))</f>
        <v>0</v>
      </c>
      <c r="I405" s="179">
        <f>IF($C405=$D$2,'FLETES (#) MAYO'!I405*I$2,IF($C405=$D$3,'FLETES (#) MAYO'!I405*I$3,IF($C405=$D$4,'FLETES (#) MAYO'!I405*I$4,IF($C405=$D$5,'FLETES (#) MAYO'!I405*I$5,0))))</f>
        <v>0</v>
      </c>
      <c r="J405" s="179">
        <f>IF($C405=$D$2,'FLETES (#) MAYO'!J405*J$2,IF($C405=$D$3,'FLETES (#) MAYO'!J405*J$3,IF($C405=$D$4,'FLETES (#) MAYO'!J405*J$4,IF($C405=$D$5,'FLETES (#) MAYO'!J405*J$5,0))))</f>
        <v>0</v>
      </c>
      <c r="K405" s="179">
        <f>IF($C405=$D$2,'FLETES (#) MAYO'!K405*K$2,IF($C405=$D$3,'FLETES (#) MAYO'!K405*K$3,IF($C405=$D$4,'FLETES (#) MAYO'!K405*K$4,IF($C405=$D$5,'FLETES (#) MAYO'!K405*K$5,0))))</f>
        <v>0</v>
      </c>
      <c r="L405" s="179">
        <f>IF($C405=$D$2,'FLETES (#) MAYO'!L405*L$2,IF($C405=$D$3,'FLETES (#) MAYO'!L405*L$3,IF($C405=$D$4,'FLETES (#) MAYO'!L405*L$4,IF($C405=$D$5,'FLETES (#) MAYO'!L405*L$5,0))))</f>
        <v>0</v>
      </c>
      <c r="M405" s="179">
        <f>IF($C405=$D$2,'FLETES (#) MAYO'!M405*M$2,IF($C405=$D$3,'FLETES (#) MAYO'!M405*M$3,IF($C405=$D$4,'FLETES (#) MAYO'!M405*M$4,IF($C405=$D$5,'FLETES (#) MAYO'!M405*M$5,0))))</f>
        <v>0</v>
      </c>
      <c r="N405" s="179">
        <f>IF($C405=$D$2,'FLETES (#) MAYO'!N405*N$2,IF($C405=$D$3,'FLETES (#) MAYO'!N405*N$3,IF($C405=$D$4,'FLETES (#) MAYO'!N405*N$4,IF($C405=$D$5,'FLETES (#) MAYO'!N405*N$5,0))))</f>
        <v>0</v>
      </c>
      <c r="O405" s="179">
        <f>IF($C405=$D$2,'FLETES (#) MAYO'!O405*O$2,IF($C405=$D$3,'FLETES (#) MAYO'!O405*O$3,IF($C405=$D$4,'FLETES (#) MAYO'!O405*O$4,IF($C405=$D$5,'FLETES (#) MAYO'!O405*O$5,0))))</f>
        <v>0</v>
      </c>
      <c r="P405" s="179">
        <f>IF($C405=$D$2,'FLETES (#) MAYO'!P405*P$2,IF($C405=$D$3,'FLETES (#) MAYO'!P405*P$3,IF($C405=$D$4,'FLETES (#) MAYO'!P405*P$4,IF($C405=$D$5,'FLETES (#) MAYO'!P405*P$5,0))))</f>
        <v>0</v>
      </c>
      <c r="Q405" s="179">
        <f>IF($C405=$D$2,'FLETES (#) MAYO'!Q405*Q$2,IF($C405=$D$3,'FLETES (#) MAYO'!Q405*Q$3,IF($C405=$D$4,'FLETES (#) MAYO'!Q405*Q$4,IF($C405=$D$5,'FLETES (#) MAYO'!Q405*Q$5,0))))</f>
        <v>0</v>
      </c>
      <c r="R405" s="179">
        <f>IF($C405=$D$2,'FLETES (#) MAYO'!R405*R$2,IF($C405=$D$3,'FLETES (#) MAYO'!R405*R$3,IF($C405=$D$4,'FLETES (#) MAYO'!R405*R$4,IF($C405=$D$5,'FLETES (#) MAYO'!R405*R$5,0))))</f>
        <v>0</v>
      </c>
      <c r="S405" s="179">
        <f>IF($C405=$D$2,'FLETES (#) MAYO'!S405*S$2,IF($C405=$D$3,'FLETES (#) MAYO'!S405*S$3,IF($C405=$D$4,'FLETES (#) MAYO'!S405*S$4,IF($C405=$D$5,'FLETES (#) MAYO'!S405*S$5,0))))</f>
        <v>0</v>
      </c>
      <c r="T405" s="179">
        <f>IF($C405=$D$2,'FLETES (#) MAYO'!T405*T$2,IF($C405=$D$3,'FLETES (#) MAYO'!T405*T$3,IF($C405=$D$4,'FLETES (#) MAYO'!T405*T$4,IF($C405=$D$5,'FLETES (#) MAYO'!T405*T$5,0))))</f>
        <v>0</v>
      </c>
      <c r="U405" s="179">
        <f>IF($C405=$D$2,'FLETES (#) MAYO'!U405*U$2,IF($C405=$D$3,'FLETES (#) MAYO'!U405*U$3,IF($C405=$D$4,'FLETES (#) MAYO'!U405*U$4,IF($C405=$D$5,'FLETES (#) MAYO'!U405*U$5,0))))</f>
        <v>0</v>
      </c>
      <c r="V405" s="179">
        <f>IF($C405=$D$2,'FLETES (#) MAYO'!V405*V$2,IF($C405=$D$3,'FLETES (#) MAYO'!V405*V$3,IF($C405=$D$4,'FLETES (#) MAYO'!V405*V$4,IF($C405=$D$5,'FLETES (#) MAYO'!V405*V$5,0))))</f>
        <v>0</v>
      </c>
      <c r="W405" s="179">
        <f>IF($C405=$D$2,'FLETES (#) MAYO'!W405*W$2,IF($C405=$D$3,'FLETES (#) MAYO'!W405*W$3,IF($C405=$D$4,'FLETES (#) MAYO'!W405*W$4,IF($C405=$D$5,'FLETES (#) MAYO'!W405*W$5,0))))</f>
        <v>0</v>
      </c>
      <c r="X405" s="179">
        <f>IF($C405=$D$2,'FLETES (#) MAYO'!X405*X$2,IF($C405=$D$3,'FLETES (#) MAYO'!X405*X$3,IF($C405=$D$4,'FLETES (#) MAYO'!X405*X$4,IF($C405=$D$5,'FLETES (#) MAYO'!X405*X$5,0))))</f>
        <v>0</v>
      </c>
      <c r="Y405" s="179">
        <f>IF($C405=$D$2,'FLETES (#) MAYO'!Y405*Y$2,IF($C405=$D$3,'FLETES (#) MAYO'!Y405*Y$3,IF($C405=$D$4,'FLETES (#) MAYO'!Y405*Y$4,IF($C405=$D$5,'FLETES (#) MAYO'!Y405*Y$5,0))))</f>
        <v>0</v>
      </c>
      <c r="Z405" s="179">
        <f>IF($C405=$D$2,'FLETES (#) MAYO'!Z405*Z$2,IF($C405=$D$3,'FLETES (#) MAYO'!Z405*Z$3,IF($C405=$D$4,'FLETES (#) MAYO'!Z405*Z$4,IF($C405=$D$5,'FLETES (#) MAYO'!Z405*Z$5,0))))</f>
        <v>0</v>
      </c>
      <c r="AA405" s="179">
        <f>IF($C405=$D$2,'FLETES (#) MAYO'!AA405*AA$2,IF($C405=$D$3,'FLETES (#) MAYO'!AA405*AA$3,IF($C405=$D$4,'FLETES (#) MAYO'!AA405*AA$4,IF($C405=$D$5,'FLETES (#) MAYO'!AA405*AA$5,0))))</f>
        <v>0</v>
      </c>
      <c r="AB405" s="179">
        <f>IF($C405=$D$2,'FLETES (#) MAYO'!AB405*AB$2,IF($C405=$D$3,'FLETES (#) MAYO'!AB405*AB$3,IF($C405=$D$4,'FLETES (#) MAYO'!AB405*AB$4,IF($C405=$D$5,'FLETES (#) MAYO'!AB405*AB$5,0))))</f>
        <v>0</v>
      </c>
      <c r="AC405" s="179">
        <f>IF($C405=$D$2,'FLETES (#) MAYO'!AC405*AC$2,IF($C405=$D$3,'FLETES (#) MAYO'!AC405*AC$3,IF($C405=$D$4,'FLETES (#) MAYO'!AC405*AC$4,IF($C405=$D$5,'FLETES (#) MAYO'!AC405*AC$5,0))))</f>
        <v>0</v>
      </c>
      <c r="AD405" s="179">
        <f>IF($C405=$D$2,'FLETES (#) MAYO'!AD405*AD$2,IF($C405=$D$3,'FLETES (#) MAYO'!AD405*AD$3,IF($C405=$D$4,'FLETES (#) MAYO'!AD405*AD$4,IF($C405=$D$5,'FLETES (#) MAYO'!AD405*AD$5,0))))</f>
        <v>0</v>
      </c>
      <c r="AE405" s="179">
        <f>IF($C405=$D$2,'FLETES (#) MAYO'!AE405*AE$2,IF($C405=$D$3,'FLETES (#) MAYO'!AE405*AE$3,IF($C405=$D$4,'FLETES (#) MAYO'!AE405*AE$4,IF($C405=$D$5,'FLETES (#) MAYO'!AE405*AE$5,0))))</f>
        <v>0</v>
      </c>
      <c r="AF405" s="179">
        <f>IF($C405=$D$2,'FLETES (#) MAYO'!AF405*AF$2,IF($C405=$D$3,'FLETES (#) MAYO'!AF405*AF$3,IF($C405=$D$4,'FLETES (#) MAYO'!AF405*AF$4,IF($C405=$D$5,'FLETES (#) MAYO'!AF405*AF$5,0))))</f>
        <v>0</v>
      </c>
      <c r="AG405" s="179">
        <f>IF($C405=$D$2,'FLETES (#) MAYO'!AG405*AG$2,IF($C405=$D$3,'FLETES (#) MAYO'!AG405*AG$3,IF($C405=$D$4,'FLETES (#) MAYO'!AG405*AG$4,IF($C405=$D$5,'FLETES (#) MAYO'!AG405*AG$5,0))))</f>
        <v>0</v>
      </c>
      <c r="AH405" s="179">
        <f>IF($C405=$D$2,'FLETES (#) MAYO'!AH405*AH$2,IF($C405=$D$3,'FLETES (#) MAYO'!AH405*AH$3,IF($C405=$D$4,'FLETES (#) MAYO'!AH405*AH$4,IF($C405=$D$5,'FLETES (#) MAYO'!AH405*AH$5,0))))</f>
        <v>0</v>
      </c>
      <c r="AI405" s="179">
        <f>IF($C405=$D$2,'FLETES (#) MAYO'!AI405*AI$2,IF($C405=$D$3,'FLETES (#) MAYO'!AI405*AI$3,IF($C405=$D$4,'FLETES (#) MAYO'!AI405*AI$4,IF($C405=$D$5,'FLETES (#) MAYO'!AI405*AI$5,0))))</f>
        <v>0</v>
      </c>
      <c r="AJ405" s="179">
        <f>IF($C405=$D$2,'FLETES (#) MAYO'!AJ405*AJ$2,IF($C405=$D$3,'FLETES (#) MAYO'!AJ405*AJ$3,IF($C405=$D$4,'FLETES (#) MAYO'!AJ405*AJ$4,IF($C405=$D$5,'FLETES (#) MAYO'!AJ405*AJ$5,0))))</f>
        <v>0</v>
      </c>
      <c r="AK405" s="179">
        <f>IF($C405=$D$2,'FLETES (#) MAYO'!AK405*AK$2,IF($C405=$D$3,'FLETES (#) MAYO'!AK405*AK$3,IF($C405=$D$4,'FLETES (#) MAYO'!AK405*AK$4,IF($C405=$D$5,'FLETES (#) MAYO'!AK405*AK$5,0))))</f>
        <v>0</v>
      </c>
      <c r="AL405" s="179">
        <f>IF($C405=$D$2,'FLETES (#) MAYO'!AL405*AL$2,IF($C405=$D$3,'FLETES (#) MAYO'!AL405*AL$3,IF($C405=$D$4,'FLETES (#) MAYO'!AL405*AL$4,IF($C405=$D$5,'FLETES (#) MAYO'!AL405*AL$5,0))))</f>
        <v>0</v>
      </c>
      <c r="AM405" s="179">
        <f>IF($C405=$D$2,'FLETES (#) MAYO'!AM405*AM$2,IF($C405=$D$3,'FLETES (#) MAYO'!AM405*AM$3,IF($C405=$D$4,'FLETES (#) MAYO'!AM405*AM$4,IF($C405=$D$5,'FLETES (#) MAYO'!AM405*AM$5,0))))</f>
        <v>0</v>
      </c>
    </row>
    <row r="406" spans="1:39">
      <c r="A406" s="141"/>
      <c r="B406" s="165"/>
      <c r="C406" s="165"/>
      <c r="D406" s="178">
        <f t="shared" si="0"/>
        <v>0</v>
      </c>
      <c r="E406" s="179">
        <f>IF($C406=$D$2,'FLETES (#) MAYO'!E406*E$2,IF($C406=$D$3,'FLETES (#) MAYO'!E406*E$3,IF($C406=$D$4,'FLETES (#) MAYO'!E406*E$4,IF($C406=$D$5,'FLETES (#) MAYO'!E406*E$5,0))))</f>
        <v>0</v>
      </c>
      <c r="F406" s="179">
        <f>IF($C406=$D$2,'FLETES (#) MAYO'!F406*F$2,IF($C406=$D$3,'FLETES (#) MAYO'!F406*F$3,IF($C406=$D$4,'FLETES (#) MAYO'!F406*F$4,IF($C406=$D$5,'FLETES (#) MAYO'!F406*F$5,0))))</f>
        <v>0</v>
      </c>
      <c r="G406" s="179">
        <f>IF($C406=$D$2,'FLETES (#) MAYO'!G406*G$2,IF($C406=$D$3,'FLETES (#) MAYO'!G406*G$3,IF($C406=$D$4,'FLETES (#) MAYO'!G406*G$4,IF($C406=$D$5,'FLETES (#) MAYO'!G406*G$5,0))))</f>
        <v>0</v>
      </c>
      <c r="H406" s="179">
        <f>IF($C406=$D$2,'FLETES (#) MAYO'!H406*H$2,IF($C406=$D$3,'FLETES (#) MAYO'!H406*H$3,IF($C406=$D$4,'FLETES (#) MAYO'!H406*H$4,IF($C406=$D$5,'FLETES (#) MAYO'!H406*H$5,0))))</f>
        <v>0</v>
      </c>
      <c r="I406" s="179">
        <f>IF($C406=$D$2,'FLETES (#) MAYO'!I406*I$2,IF($C406=$D$3,'FLETES (#) MAYO'!I406*I$3,IF($C406=$D$4,'FLETES (#) MAYO'!I406*I$4,IF($C406=$D$5,'FLETES (#) MAYO'!I406*I$5,0))))</f>
        <v>0</v>
      </c>
      <c r="J406" s="179">
        <f>IF($C406=$D$2,'FLETES (#) MAYO'!J406*J$2,IF($C406=$D$3,'FLETES (#) MAYO'!J406*J$3,IF($C406=$D$4,'FLETES (#) MAYO'!J406*J$4,IF($C406=$D$5,'FLETES (#) MAYO'!J406*J$5,0))))</f>
        <v>0</v>
      </c>
      <c r="K406" s="179">
        <f>IF($C406=$D$2,'FLETES (#) MAYO'!K406*K$2,IF($C406=$D$3,'FLETES (#) MAYO'!K406*K$3,IF($C406=$D$4,'FLETES (#) MAYO'!K406*K$4,IF($C406=$D$5,'FLETES (#) MAYO'!K406*K$5,0))))</f>
        <v>0</v>
      </c>
      <c r="L406" s="179">
        <f>IF($C406=$D$2,'FLETES (#) MAYO'!L406*L$2,IF($C406=$D$3,'FLETES (#) MAYO'!L406*L$3,IF($C406=$D$4,'FLETES (#) MAYO'!L406*L$4,IF($C406=$D$5,'FLETES (#) MAYO'!L406*L$5,0))))</f>
        <v>0</v>
      </c>
      <c r="M406" s="179">
        <f>IF($C406=$D$2,'FLETES (#) MAYO'!M406*M$2,IF($C406=$D$3,'FLETES (#) MAYO'!M406*M$3,IF($C406=$D$4,'FLETES (#) MAYO'!M406*M$4,IF($C406=$D$5,'FLETES (#) MAYO'!M406*M$5,0))))</f>
        <v>0</v>
      </c>
      <c r="N406" s="179">
        <f>IF($C406=$D$2,'FLETES (#) MAYO'!N406*N$2,IF($C406=$D$3,'FLETES (#) MAYO'!N406*N$3,IF($C406=$D$4,'FLETES (#) MAYO'!N406*N$4,IF($C406=$D$5,'FLETES (#) MAYO'!N406*N$5,0))))</f>
        <v>0</v>
      </c>
      <c r="O406" s="179">
        <f>IF($C406=$D$2,'FLETES (#) MAYO'!O406*O$2,IF($C406=$D$3,'FLETES (#) MAYO'!O406*O$3,IF($C406=$D$4,'FLETES (#) MAYO'!O406*O$4,IF($C406=$D$5,'FLETES (#) MAYO'!O406*O$5,0))))</f>
        <v>0</v>
      </c>
      <c r="P406" s="179">
        <f>IF($C406=$D$2,'FLETES (#) MAYO'!P406*P$2,IF($C406=$D$3,'FLETES (#) MAYO'!P406*P$3,IF($C406=$D$4,'FLETES (#) MAYO'!P406*P$4,IF($C406=$D$5,'FLETES (#) MAYO'!P406*P$5,0))))</f>
        <v>0</v>
      </c>
      <c r="Q406" s="179">
        <f>IF($C406=$D$2,'FLETES (#) MAYO'!Q406*Q$2,IF($C406=$D$3,'FLETES (#) MAYO'!Q406*Q$3,IF($C406=$D$4,'FLETES (#) MAYO'!Q406*Q$4,IF($C406=$D$5,'FLETES (#) MAYO'!Q406*Q$5,0))))</f>
        <v>0</v>
      </c>
      <c r="R406" s="179">
        <f>IF($C406=$D$2,'FLETES (#) MAYO'!R406*R$2,IF($C406=$D$3,'FLETES (#) MAYO'!R406*R$3,IF($C406=$D$4,'FLETES (#) MAYO'!R406*R$4,IF($C406=$D$5,'FLETES (#) MAYO'!R406*R$5,0))))</f>
        <v>0</v>
      </c>
      <c r="S406" s="179">
        <f>IF($C406=$D$2,'FLETES (#) MAYO'!S406*S$2,IF($C406=$D$3,'FLETES (#) MAYO'!S406*S$3,IF($C406=$D$4,'FLETES (#) MAYO'!S406*S$4,IF($C406=$D$5,'FLETES (#) MAYO'!S406*S$5,0))))</f>
        <v>0</v>
      </c>
      <c r="T406" s="179">
        <f>IF($C406=$D$2,'FLETES (#) MAYO'!T406*T$2,IF($C406=$D$3,'FLETES (#) MAYO'!T406*T$3,IF($C406=$D$4,'FLETES (#) MAYO'!T406*T$4,IF($C406=$D$5,'FLETES (#) MAYO'!T406*T$5,0))))</f>
        <v>0</v>
      </c>
      <c r="U406" s="179">
        <f>IF($C406=$D$2,'FLETES (#) MAYO'!U406*U$2,IF($C406=$D$3,'FLETES (#) MAYO'!U406*U$3,IF($C406=$D$4,'FLETES (#) MAYO'!U406*U$4,IF($C406=$D$5,'FLETES (#) MAYO'!U406*U$5,0))))</f>
        <v>0</v>
      </c>
      <c r="V406" s="179">
        <f>IF($C406=$D$2,'FLETES (#) MAYO'!V406*V$2,IF($C406=$D$3,'FLETES (#) MAYO'!V406*V$3,IF($C406=$D$4,'FLETES (#) MAYO'!V406*V$4,IF($C406=$D$5,'FLETES (#) MAYO'!V406*V$5,0))))</f>
        <v>0</v>
      </c>
      <c r="W406" s="179">
        <f>IF($C406=$D$2,'FLETES (#) MAYO'!W406*W$2,IF($C406=$D$3,'FLETES (#) MAYO'!W406*W$3,IF($C406=$D$4,'FLETES (#) MAYO'!W406*W$4,IF($C406=$D$5,'FLETES (#) MAYO'!W406*W$5,0))))</f>
        <v>0</v>
      </c>
      <c r="X406" s="179">
        <f>IF($C406=$D$2,'FLETES (#) MAYO'!X406*X$2,IF($C406=$D$3,'FLETES (#) MAYO'!X406*X$3,IF($C406=$D$4,'FLETES (#) MAYO'!X406*X$4,IF($C406=$D$5,'FLETES (#) MAYO'!X406*X$5,0))))</f>
        <v>0</v>
      </c>
      <c r="Y406" s="179">
        <f>IF($C406=$D$2,'FLETES (#) MAYO'!Y406*Y$2,IF($C406=$D$3,'FLETES (#) MAYO'!Y406*Y$3,IF($C406=$D$4,'FLETES (#) MAYO'!Y406*Y$4,IF($C406=$D$5,'FLETES (#) MAYO'!Y406*Y$5,0))))</f>
        <v>0</v>
      </c>
      <c r="Z406" s="179">
        <f>IF($C406=$D$2,'FLETES (#) MAYO'!Z406*Z$2,IF($C406=$D$3,'FLETES (#) MAYO'!Z406*Z$3,IF($C406=$D$4,'FLETES (#) MAYO'!Z406*Z$4,IF($C406=$D$5,'FLETES (#) MAYO'!Z406*Z$5,0))))</f>
        <v>0</v>
      </c>
      <c r="AA406" s="179">
        <f>IF($C406=$D$2,'FLETES (#) MAYO'!AA406*AA$2,IF($C406=$D$3,'FLETES (#) MAYO'!AA406*AA$3,IF($C406=$D$4,'FLETES (#) MAYO'!AA406*AA$4,IF($C406=$D$5,'FLETES (#) MAYO'!AA406*AA$5,0))))</f>
        <v>0</v>
      </c>
      <c r="AB406" s="179">
        <f>IF($C406=$D$2,'FLETES (#) MAYO'!AB406*AB$2,IF($C406=$D$3,'FLETES (#) MAYO'!AB406*AB$3,IF($C406=$D$4,'FLETES (#) MAYO'!AB406*AB$4,IF($C406=$D$5,'FLETES (#) MAYO'!AB406*AB$5,0))))</f>
        <v>0</v>
      </c>
      <c r="AC406" s="179">
        <f>IF($C406=$D$2,'FLETES (#) MAYO'!AC406*AC$2,IF($C406=$D$3,'FLETES (#) MAYO'!AC406*AC$3,IF($C406=$D$4,'FLETES (#) MAYO'!AC406*AC$4,IF($C406=$D$5,'FLETES (#) MAYO'!AC406*AC$5,0))))</f>
        <v>0</v>
      </c>
      <c r="AD406" s="179">
        <f>IF($C406=$D$2,'FLETES (#) MAYO'!AD406*AD$2,IF($C406=$D$3,'FLETES (#) MAYO'!AD406*AD$3,IF($C406=$D$4,'FLETES (#) MAYO'!AD406*AD$4,IF($C406=$D$5,'FLETES (#) MAYO'!AD406*AD$5,0))))</f>
        <v>0</v>
      </c>
      <c r="AE406" s="179">
        <f>IF($C406=$D$2,'FLETES (#) MAYO'!AE406*AE$2,IF($C406=$D$3,'FLETES (#) MAYO'!AE406*AE$3,IF($C406=$D$4,'FLETES (#) MAYO'!AE406*AE$4,IF($C406=$D$5,'FLETES (#) MAYO'!AE406*AE$5,0))))</f>
        <v>0</v>
      </c>
      <c r="AF406" s="179">
        <f>IF($C406=$D$2,'FLETES (#) MAYO'!AF406*AF$2,IF($C406=$D$3,'FLETES (#) MAYO'!AF406*AF$3,IF($C406=$D$4,'FLETES (#) MAYO'!AF406*AF$4,IF($C406=$D$5,'FLETES (#) MAYO'!AF406*AF$5,0))))</f>
        <v>0</v>
      </c>
      <c r="AG406" s="179">
        <f>IF($C406=$D$2,'FLETES (#) MAYO'!AG406*AG$2,IF($C406=$D$3,'FLETES (#) MAYO'!AG406*AG$3,IF($C406=$D$4,'FLETES (#) MAYO'!AG406*AG$4,IF($C406=$D$5,'FLETES (#) MAYO'!AG406*AG$5,0))))</f>
        <v>0</v>
      </c>
      <c r="AH406" s="179">
        <f>IF($C406=$D$2,'FLETES (#) MAYO'!AH406*AH$2,IF($C406=$D$3,'FLETES (#) MAYO'!AH406*AH$3,IF($C406=$D$4,'FLETES (#) MAYO'!AH406*AH$4,IF($C406=$D$5,'FLETES (#) MAYO'!AH406*AH$5,0))))</f>
        <v>0</v>
      </c>
      <c r="AI406" s="179">
        <f>IF($C406=$D$2,'FLETES (#) MAYO'!AI406*AI$2,IF($C406=$D$3,'FLETES (#) MAYO'!AI406*AI$3,IF($C406=$D$4,'FLETES (#) MAYO'!AI406*AI$4,IF($C406=$D$5,'FLETES (#) MAYO'!AI406*AI$5,0))))</f>
        <v>0</v>
      </c>
      <c r="AJ406" s="179">
        <f>IF($C406=$D$2,'FLETES (#) MAYO'!AJ406*AJ$2,IF($C406=$D$3,'FLETES (#) MAYO'!AJ406*AJ$3,IF($C406=$D$4,'FLETES (#) MAYO'!AJ406*AJ$4,IF($C406=$D$5,'FLETES (#) MAYO'!AJ406*AJ$5,0))))</f>
        <v>0</v>
      </c>
      <c r="AK406" s="179">
        <f>IF($C406=$D$2,'FLETES (#) MAYO'!AK406*AK$2,IF($C406=$D$3,'FLETES (#) MAYO'!AK406*AK$3,IF($C406=$D$4,'FLETES (#) MAYO'!AK406*AK$4,IF($C406=$D$5,'FLETES (#) MAYO'!AK406*AK$5,0))))</f>
        <v>0</v>
      </c>
      <c r="AL406" s="179">
        <f>IF($C406=$D$2,'FLETES (#) MAYO'!AL406*AL$2,IF($C406=$D$3,'FLETES (#) MAYO'!AL406*AL$3,IF($C406=$D$4,'FLETES (#) MAYO'!AL406*AL$4,IF($C406=$D$5,'FLETES (#) MAYO'!AL406*AL$5,0))))</f>
        <v>0</v>
      </c>
      <c r="AM406" s="179">
        <f>IF($C406=$D$2,'FLETES (#) MAYO'!AM406*AM$2,IF($C406=$D$3,'FLETES (#) MAYO'!AM406*AM$3,IF($C406=$D$4,'FLETES (#) MAYO'!AM406*AM$4,IF($C406=$D$5,'FLETES (#) MAYO'!AM406*AM$5,0))))</f>
        <v>0</v>
      </c>
    </row>
    <row r="407" spans="1:39">
      <c r="A407" s="141"/>
      <c r="B407" s="165"/>
      <c r="C407" s="165"/>
      <c r="D407" s="178">
        <f t="shared" si="0"/>
        <v>0</v>
      </c>
      <c r="E407" s="179">
        <f>IF($C407=$D$2,'FLETES (#) MAYO'!E407*E$2,IF($C407=$D$3,'FLETES (#) MAYO'!E407*E$3,IF($C407=$D$4,'FLETES (#) MAYO'!E407*E$4,IF($C407=$D$5,'FLETES (#) MAYO'!E407*E$5,0))))</f>
        <v>0</v>
      </c>
      <c r="F407" s="179">
        <f>IF($C407=$D$2,'FLETES (#) MAYO'!F407*F$2,IF($C407=$D$3,'FLETES (#) MAYO'!F407*F$3,IF($C407=$D$4,'FLETES (#) MAYO'!F407*F$4,IF($C407=$D$5,'FLETES (#) MAYO'!F407*F$5,0))))</f>
        <v>0</v>
      </c>
      <c r="G407" s="179">
        <f>IF($C407=$D$2,'FLETES (#) MAYO'!G407*G$2,IF($C407=$D$3,'FLETES (#) MAYO'!G407*G$3,IF($C407=$D$4,'FLETES (#) MAYO'!G407*G$4,IF($C407=$D$5,'FLETES (#) MAYO'!G407*G$5,0))))</f>
        <v>0</v>
      </c>
      <c r="H407" s="179">
        <f>IF($C407=$D$2,'FLETES (#) MAYO'!H407*H$2,IF($C407=$D$3,'FLETES (#) MAYO'!H407*H$3,IF($C407=$D$4,'FLETES (#) MAYO'!H407*H$4,IF($C407=$D$5,'FLETES (#) MAYO'!H407*H$5,0))))</f>
        <v>0</v>
      </c>
      <c r="I407" s="179">
        <f>IF($C407=$D$2,'FLETES (#) MAYO'!I407*I$2,IF($C407=$D$3,'FLETES (#) MAYO'!I407*I$3,IF($C407=$D$4,'FLETES (#) MAYO'!I407*I$4,IF($C407=$D$5,'FLETES (#) MAYO'!I407*I$5,0))))</f>
        <v>0</v>
      </c>
      <c r="J407" s="179">
        <f>IF($C407=$D$2,'FLETES (#) MAYO'!J407*J$2,IF($C407=$D$3,'FLETES (#) MAYO'!J407*J$3,IF($C407=$D$4,'FLETES (#) MAYO'!J407*J$4,IF($C407=$D$5,'FLETES (#) MAYO'!J407*J$5,0))))</f>
        <v>0</v>
      </c>
      <c r="K407" s="179">
        <f>IF($C407=$D$2,'FLETES (#) MAYO'!K407*K$2,IF($C407=$D$3,'FLETES (#) MAYO'!K407*K$3,IF($C407=$D$4,'FLETES (#) MAYO'!K407*K$4,IF($C407=$D$5,'FLETES (#) MAYO'!K407*K$5,0))))</f>
        <v>0</v>
      </c>
      <c r="L407" s="179">
        <f>IF($C407=$D$2,'FLETES (#) MAYO'!L407*L$2,IF($C407=$D$3,'FLETES (#) MAYO'!L407*L$3,IF($C407=$D$4,'FLETES (#) MAYO'!L407*L$4,IF($C407=$D$5,'FLETES (#) MAYO'!L407*L$5,0))))</f>
        <v>0</v>
      </c>
      <c r="M407" s="179">
        <f>IF($C407=$D$2,'FLETES (#) MAYO'!M407*M$2,IF($C407=$D$3,'FLETES (#) MAYO'!M407*M$3,IF($C407=$D$4,'FLETES (#) MAYO'!M407*M$4,IF($C407=$D$5,'FLETES (#) MAYO'!M407*M$5,0))))</f>
        <v>0</v>
      </c>
      <c r="N407" s="179">
        <f>IF($C407=$D$2,'FLETES (#) MAYO'!N407*N$2,IF($C407=$D$3,'FLETES (#) MAYO'!N407*N$3,IF($C407=$D$4,'FLETES (#) MAYO'!N407*N$4,IF($C407=$D$5,'FLETES (#) MAYO'!N407*N$5,0))))</f>
        <v>0</v>
      </c>
      <c r="O407" s="179">
        <f>IF($C407=$D$2,'FLETES (#) MAYO'!O407*O$2,IF($C407=$D$3,'FLETES (#) MAYO'!O407*O$3,IF($C407=$D$4,'FLETES (#) MAYO'!O407*O$4,IF($C407=$D$5,'FLETES (#) MAYO'!O407*O$5,0))))</f>
        <v>0</v>
      </c>
      <c r="P407" s="179">
        <f>IF($C407=$D$2,'FLETES (#) MAYO'!P407*P$2,IF($C407=$D$3,'FLETES (#) MAYO'!P407*P$3,IF($C407=$D$4,'FLETES (#) MAYO'!P407*P$4,IF($C407=$D$5,'FLETES (#) MAYO'!P407*P$5,0))))</f>
        <v>0</v>
      </c>
      <c r="Q407" s="179">
        <f>IF($C407=$D$2,'FLETES (#) MAYO'!Q407*Q$2,IF($C407=$D$3,'FLETES (#) MAYO'!Q407*Q$3,IF($C407=$D$4,'FLETES (#) MAYO'!Q407*Q$4,IF($C407=$D$5,'FLETES (#) MAYO'!Q407*Q$5,0))))</f>
        <v>0</v>
      </c>
      <c r="R407" s="179">
        <f>IF($C407=$D$2,'FLETES (#) MAYO'!R407*R$2,IF($C407=$D$3,'FLETES (#) MAYO'!R407*R$3,IF($C407=$D$4,'FLETES (#) MAYO'!R407*R$4,IF($C407=$D$5,'FLETES (#) MAYO'!R407*R$5,0))))</f>
        <v>0</v>
      </c>
      <c r="S407" s="179">
        <f>IF($C407=$D$2,'FLETES (#) MAYO'!S407*S$2,IF($C407=$D$3,'FLETES (#) MAYO'!S407*S$3,IF($C407=$D$4,'FLETES (#) MAYO'!S407*S$4,IF($C407=$D$5,'FLETES (#) MAYO'!S407*S$5,0))))</f>
        <v>0</v>
      </c>
      <c r="T407" s="179">
        <f>IF($C407=$D$2,'FLETES (#) MAYO'!T407*T$2,IF($C407=$D$3,'FLETES (#) MAYO'!T407*T$3,IF($C407=$D$4,'FLETES (#) MAYO'!T407*T$4,IF($C407=$D$5,'FLETES (#) MAYO'!T407*T$5,0))))</f>
        <v>0</v>
      </c>
      <c r="U407" s="179">
        <f>IF($C407=$D$2,'FLETES (#) MAYO'!U407*U$2,IF($C407=$D$3,'FLETES (#) MAYO'!U407*U$3,IF($C407=$D$4,'FLETES (#) MAYO'!U407*U$4,IF($C407=$D$5,'FLETES (#) MAYO'!U407*U$5,0))))</f>
        <v>0</v>
      </c>
      <c r="V407" s="179">
        <f>IF($C407=$D$2,'FLETES (#) MAYO'!V407*V$2,IF($C407=$D$3,'FLETES (#) MAYO'!V407*V$3,IF($C407=$D$4,'FLETES (#) MAYO'!V407*V$4,IF($C407=$D$5,'FLETES (#) MAYO'!V407*V$5,0))))</f>
        <v>0</v>
      </c>
      <c r="W407" s="179">
        <f>IF($C407=$D$2,'FLETES (#) MAYO'!W407*W$2,IF($C407=$D$3,'FLETES (#) MAYO'!W407*W$3,IF($C407=$D$4,'FLETES (#) MAYO'!W407*W$4,IF($C407=$D$5,'FLETES (#) MAYO'!W407*W$5,0))))</f>
        <v>0</v>
      </c>
      <c r="X407" s="179">
        <f>IF($C407=$D$2,'FLETES (#) MAYO'!X407*X$2,IF($C407=$D$3,'FLETES (#) MAYO'!X407*X$3,IF($C407=$D$4,'FLETES (#) MAYO'!X407*X$4,IF($C407=$D$5,'FLETES (#) MAYO'!X407*X$5,0))))</f>
        <v>0</v>
      </c>
      <c r="Y407" s="179">
        <f>IF($C407=$D$2,'FLETES (#) MAYO'!Y407*Y$2,IF($C407=$D$3,'FLETES (#) MAYO'!Y407*Y$3,IF($C407=$D$4,'FLETES (#) MAYO'!Y407*Y$4,IF($C407=$D$5,'FLETES (#) MAYO'!Y407*Y$5,0))))</f>
        <v>0</v>
      </c>
      <c r="Z407" s="179">
        <f>IF($C407=$D$2,'FLETES (#) MAYO'!Z407*Z$2,IF($C407=$D$3,'FLETES (#) MAYO'!Z407*Z$3,IF($C407=$D$4,'FLETES (#) MAYO'!Z407*Z$4,IF($C407=$D$5,'FLETES (#) MAYO'!Z407*Z$5,0))))</f>
        <v>0</v>
      </c>
      <c r="AA407" s="179">
        <f>IF($C407=$D$2,'FLETES (#) MAYO'!AA407*AA$2,IF($C407=$D$3,'FLETES (#) MAYO'!AA407*AA$3,IF($C407=$D$4,'FLETES (#) MAYO'!AA407*AA$4,IF($C407=$D$5,'FLETES (#) MAYO'!AA407*AA$5,0))))</f>
        <v>0</v>
      </c>
      <c r="AB407" s="179">
        <f>IF($C407=$D$2,'FLETES (#) MAYO'!AB407*AB$2,IF($C407=$D$3,'FLETES (#) MAYO'!AB407*AB$3,IF($C407=$D$4,'FLETES (#) MAYO'!AB407*AB$4,IF($C407=$D$5,'FLETES (#) MAYO'!AB407*AB$5,0))))</f>
        <v>0</v>
      </c>
      <c r="AC407" s="179">
        <f>IF($C407=$D$2,'FLETES (#) MAYO'!AC407*AC$2,IF($C407=$D$3,'FLETES (#) MAYO'!AC407*AC$3,IF($C407=$D$4,'FLETES (#) MAYO'!AC407*AC$4,IF($C407=$D$5,'FLETES (#) MAYO'!AC407*AC$5,0))))</f>
        <v>0</v>
      </c>
      <c r="AD407" s="179">
        <f>IF($C407=$D$2,'FLETES (#) MAYO'!AD407*AD$2,IF($C407=$D$3,'FLETES (#) MAYO'!AD407*AD$3,IF($C407=$D$4,'FLETES (#) MAYO'!AD407*AD$4,IF($C407=$D$5,'FLETES (#) MAYO'!AD407*AD$5,0))))</f>
        <v>0</v>
      </c>
      <c r="AE407" s="179">
        <f>IF($C407=$D$2,'FLETES (#) MAYO'!AE407*AE$2,IF($C407=$D$3,'FLETES (#) MAYO'!AE407*AE$3,IF($C407=$D$4,'FLETES (#) MAYO'!AE407*AE$4,IF($C407=$D$5,'FLETES (#) MAYO'!AE407*AE$5,0))))</f>
        <v>0</v>
      </c>
      <c r="AF407" s="179">
        <f>IF($C407=$D$2,'FLETES (#) MAYO'!AF407*AF$2,IF($C407=$D$3,'FLETES (#) MAYO'!AF407*AF$3,IF($C407=$D$4,'FLETES (#) MAYO'!AF407*AF$4,IF($C407=$D$5,'FLETES (#) MAYO'!AF407*AF$5,0))))</f>
        <v>0</v>
      </c>
      <c r="AG407" s="179">
        <f>IF($C407=$D$2,'FLETES (#) MAYO'!AG407*AG$2,IF($C407=$D$3,'FLETES (#) MAYO'!AG407*AG$3,IF($C407=$D$4,'FLETES (#) MAYO'!AG407*AG$4,IF($C407=$D$5,'FLETES (#) MAYO'!AG407*AG$5,0))))</f>
        <v>0</v>
      </c>
      <c r="AH407" s="179">
        <f>IF($C407=$D$2,'FLETES (#) MAYO'!AH407*AH$2,IF($C407=$D$3,'FLETES (#) MAYO'!AH407*AH$3,IF($C407=$D$4,'FLETES (#) MAYO'!AH407*AH$4,IF($C407=$D$5,'FLETES (#) MAYO'!AH407*AH$5,0))))</f>
        <v>0</v>
      </c>
      <c r="AI407" s="179">
        <f>IF($C407=$D$2,'FLETES (#) MAYO'!AI407*AI$2,IF($C407=$D$3,'FLETES (#) MAYO'!AI407*AI$3,IF($C407=$D$4,'FLETES (#) MAYO'!AI407*AI$4,IF($C407=$D$5,'FLETES (#) MAYO'!AI407*AI$5,0))))</f>
        <v>0</v>
      </c>
      <c r="AJ407" s="179">
        <f>IF($C407=$D$2,'FLETES (#) MAYO'!AJ407*AJ$2,IF($C407=$D$3,'FLETES (#) MAYO'!AJ407*AJ$3,IF($C407=$D$4,'FLETES (#) MAYO'!AJ407*AJ$4,IF($C407=$D$5,'FLETES (#) MAYO'!AJ407*AJ$5,0))))</f>
        <v>0</v>
      </c>
      <c r="AK407" s="179">
        <f>IF($C407=$D$2,'FLETES (#) MAYO'!AK407*AK$2,IF($C407=$D$3,'FLETES (#) MAYO'!AK407*AK$3,IF($C407=$D$4,'FLETES (#) MAYO'!AK407*AK$4,IF($C407=$D$5,'FLETES (#) MAYO'!AK407*AK$5,0))))</f>
        <v>0</v>
      </c>
      <c r="AL407" s="179">
        <f>IF($C407=$D$2,'FLETES (#) MAYO'!AL407*AL$2,IF($C407=$D$3,'FLETES (#) MAYO'!AL407*AL$3,IF($C407=$D$4,'FLETES (#) MAYO'!AL407*AL$4,IF($C407=$D$5,'FLETES (#) MAYO'!AL407*AL$5,0))))</f>
        <v>0</v>
      </c>
      <c r="AM407" s="179">
        <f>IF($C407=$D$2,'FLETES (#) MAYO'!AM407*AM$2,IF($C407=$D$3,'FLETES (#) MAYO'!AM407*AM$3,IF($C407=$D$4,'FLETES (#) MAYO'!AM407*AM$4,IF($C407=$D$5,'FLETES (#) MAYO'!AM407*AM$5,0))))</f>
        <v>0</v>
      </c>
    </row>
    <row r="408" spans="1:39">
      <c r="A408" s="141"/>
      <c r="B408" s="165"/>
      <c r="C408" s="165"/>
      <c r="D408" s="178">
        <f t="shared" si="0"/>
        <v>0</v>
      </c>
      <c r="E408" s="179">
        <f>IF($C408=$D$2,'FLETES (#) MAYO'!E408*E$2,IF($C408=$D$3,'FLETES (#) MAYO'!E408*E$3,IF($C408=$D$4,'FLETES (#) MAYO'!E408*E$4,IF($C408=$D$5,'FLETES (#) MAYO'!E408*E$5,0))))</f>
        <v>0</v>
      </c>
      <c r="F408" s="179">
        <f>IF($C408=$D$2,'FLETES (#) MAYO'!F408*F$2,IF($C408=$D$3,'FLETES (#) MAYO'!F408*F$3,IF($C408=$D$4,'FLETES (#) MAYO'!F408*F$4,IF($C408=$D$5,'FLETES (#) MAYO'!F408*F$5,0))))</f>
        <v>0</v>
      </c>
      <c r="G408" s="179">
        <f>IF($C408=$D$2,'FLETES (#) MAYO'!G408*G$2,IF($C408=$D$3,'FLETES (#) MAYO'!G408*G$3,IF($C408=$D$4,'FLETES (#) MAYO'!G408*G$4,IF($C408=$D$5,'FLETES (#) MAYO'!G408*G$5,0))))</f>
        <v>0</v>
      </c>
      <c r="H408" s="179">
        <f>IF($C408=$D$2,'FLETES (#) MAYO'!H408*H$2,IF($C408=$D$3,'FLETES (#) MAYO'!H408*H$3,IF($C408=$D$4,'FLETES (#) MAYO'!H408*H$4,IF($C408=$D$5,'FLETES (#) MAYO'!H408*H$5,0))))</f>
        <v>0</v>
      </c>
      <c r="I408" s="179">
        <f>IF($C408=$D$2,'FLETES (#) MAYO'!I408*I$2,IF($C408=$D$3,'FLETES (#) MAYO'!I408*I$3,IF($C408=$D$4,'FLETES (#) MAYO'!I408*I$4,IF($C408=$D$5,'FLETES (#) MAYO'!I408*I$5,0))))</f>
        <v>0</v>
      </c>
      <c r="J408" s="179">
        <f>IF($C408=$D$2,'FLETES (#) MAYO'!J408*J$2,IF($C408=$D$3,'FLETES (#) MAYO'!J408*J$3,IF($C408=$D$4,'FLETES (#) MAYO'!J408*J$4,IF($C408=$D$5,'FLETES (#) MAYO'!J408*J$5,0))))</f>
        <v>0</v>
      </c>
      <c r="K408" s="179">
        <f>IF($C408=$D$2,'FLETES (#) MAYO'!K408*K$2,IF($C408=$D$3,'FLETES (#) MAYO'!K408*K$3,IF($C408=$D$4,'FLETES (#) MAYO'!K408*K$4,IF($C408=$D$5,'FLETES (#) MAYO'!K408*K$5,0))))</f>
        <v>0</v>
      </c>
      <c r="L408" s="179">
        <f>IF($C408=$D$2,'FLETES (#) MAYO'!L408*L$2,IF($C408=$D$3,'FLETES (#) MAYO'!L408*L$3,IF($C408=$D$4,'FLETES (#) MAYO'!L408*L$4,IF($C408=$D$5,'FLETES (#) MAYO'!L408*L$5,0))))</f>
        <v>0</v>
      </c>
      <c r="M408" s="179">
        <f>IF($C408=$D$2,'FLETES (#) MAYO'!M408*M$2,IF($C408=$D$3,'FLETES (#) MAYO'!M408*M$3,IF($C408=$D$4,'FLETES (#) MAYO'!M408*M$4,IF($C408=$D$5,'FLETES (#) MAYO'!M408*M$5,0))))</f>
        <v>0</v>
      </c>
      <c r="N408" s="179">
        <f>IF($C408=$D$2,'FLETES (#) MAYO'!N408*N$2,IF($C408=$D$3,'FLETES (#) MAYO'!N408*N$3,IF($C408=$D$4,'FLETES (#) MAYO'!N408*N$4,IF($C408=$D$5,'FLETES (#) MAYO'!N408*N$5,0))))</f>
        <v>0</v>
      </c>
      <c r="O408" s="179">
        <f>IF($C408=$D$2,'FLETES (#) MAYO'!O408*O$2,IF($C408=$D$3,'FLETES (#) MAYO'!O408*O$3,IF($C408=$D$4,'FLETES (#) MAYO'!O408*O$4,IF($C408=$D$5,'FLETES (#) MAYO'!O408*O$5,0))))</f>
        <v>0</v>
      </c>
      <c r="P408" s="179">
        <f>IF($C408=$D$2,'FLETES (#) MAYO'!P408*P$2,IF($C408=$D$3,'FLETES (#) MAYO'!P408*P$3,IF($C408=$D$4,'FLETES (#) MAYO'!P408*P$4,IF($C408=$D$5,'FLETES (#) MAYO'!P408*P$5,0))))</f>
        <v>0</v>
      </c>
      <c r="Q408" s="179">
        <f>IF($C408=$D$2,'FLETES (#) MAYO'!Q408*Q$2,IF($C408=$D$3,'FLETES (#) MAYO'!Q408*Q$3,IF($C408=$D$4,'FLETES (#) MAYO'!Q408*Q$4,IF($C408=$D$5,'FLETES (#) MAYO'!Q408*Q$5,0))))</f>
        <v>0</v>
      </c>
      <c r="R408" s="179">
        <f>IF($C408=$D$2,'FLETES (#) MAYO'!R408*R$2,IF($C408=$D$3,'FLETES (#) MAYO'!R408*R$3,IF($C408=$D$4,'FLETES (#) MAYO'!R408*R$4,IF($C408=$D$5,'FLETES (#) MAYO'!R408*R$5,0))))</f>
        <v>0</v>
      </c>
      <c r="S408" s="179">
        <f>IF($C408=$D$2,'FLETES (#) MAYO'!S408*S$2,IF($C408=$D$3,'FLETES (#) MAYO'!S408*S$3,IF($C408=$D$4,'FLETES (#) MAYO'!S408*S$4,IF($C408=$D$5,'FLETES (#) MAYO'!S408*S$5,0))))</f>
        <v>0</v>
      </c>
      <c r="T408" s="179">
        <f>IF($C408=$D$2,'FLETES (#) MAYO'!T408*T$2,IF($C408=$D$3,'FLETES (#) MAYO'!T408*T$3,IF($C408=$D$4,'FLETES (#) MAYO'!T408*T$4,IF($C408=$D$5,'FLETES (#) MAYO'!T408*T$5,0))))</f>
        <v>0</v>
      </c>
      <c r="U408" s="179">
        <f>IF($C408=$D$2,'FLETES (#) MAYO'!U408*U$2,IF($C408=$D$3,'FLETES (#) MAYO'!U408*U$3,IF($C408=$D$4,'FLETES (#) MAYO'!U408*U$4,IF($C408=$D$5,'FLETES (#) MAYO'!U408*U$5,0))))</f>
        <v>0</v>
      </c>
      <c r="V408" s="179">
        <f>IF($C408=$D$2,'FLETES (#) MAYO'!V408*V$2,IF($C408=$D$3,'FLETES (#) MAYO'!V408*V$3,IF($C408=$D$4,'FLETES (#) MAYO'!V408*V$4,IF($C408=$D$5,'FLETES (#) MAYO'!V408*V$5,0))))</f>
        <v>0</v>
      </c>
      <c r="W408" s="179">
        <f>IF($C408=$D$2,'FLETES (#) MAYO'!W408*W$2,IF($C408=$D$3,'FLETES (#) MAYO'!W408*W$3,IF($C408=$D$4,'FLETES (#) MAYO'!W408*W$4,IF($C408=$D$5,'FLETES (#) MAYO'!W408*W$5,0))))</f>
        <v>0</v>
      </c>
      <c r="X408" s="179">
        <f>IF($C408=$D$2,'FLETES (#) MAYO'!X408*X$2,IF($C408=$D$3,'FLETES (#) MAYO'!X408*X$3,IF($C408=$D$4,'FLETES (#) MAYO'!X408*X$4,IF($C408=$D$5,'FLETES (#) MAYO'!X408*X$5,0))))</f>
        <v>0</v>
      </c>
      <c r="Y408" s="179">
        <f>IF($C408=$D$2,'FLETES (#) MAYO'!Y408*Y$2,IF($C408=$D$3,'FLETES (#) MAYO'!Y408*Y$3,IF($C408=$D$4,'FLETES (#) MAYO'!Y408*Y$4,IF($C408=$D$5,'FLETES (#) MAYO'!Y408*Y$5,0))))</f>
        <v>0</v>
      </c>
      <c r="Z408" s="179">
        <f>IF($C408=$D$2,'FLETES (#) MAYO'!Z408*Z$2,IF($C408=$D$3,'FLETES (#) MAYO'!Z408*Z$3,IF($C408=$D$4,'FLETES (#) MAYO'!Z408*Z$4,IF($C408=$D$5,'FLETES (#) MAYO'!Z408*Z$5,0))))</f>
        <v>0</v>
      </c>
      <c r="AA408" s="179">
        <f>IF($C408=$D$2,'FLETES (#) MAYO'!AA408*AA$2,IF($C408=$D$3,'FLETES (#) MAYO'!AA408*AA$3,IF($C408=$D$4,'FLETES (#) MAYO'!AA408*AA$4,IF($C408=$D$5,'FLETES (#) MAYO'!AA408*AA$5,0))))</f>
        <v>0</v>
      </c>
      <c r="AB408" s="179">
        <f>IF($C408=$D$2,'FLETES (#) MAYO'!AB408*AB$2,IF($C408=$D$3,'FLETES (#) MAYO'!AB408*AB$3,IF($C408=$D$4,'FLETES (#) MAYO'!AB408*AB$4,IF($C408=$D$5,'FLETES (#) MAYO'!AB408*AB$5,0))))</f>
        <v>0</v>
      </c>
      <c r="AC408" s="179">
        <f>IF($C408=$D$2,'FLETES (#) MAYO'!AC408*AC$2,IF($C408=$D$3,'FLETES (#) MAYO'!AC408*AC$3,IF($C408=$D$4,'FLETES (#) MAYO'!AC408*AC$4,IF($C408=$D$5,'FLETES (#) MAYO'!AC408*AC$5,0))))</f>
        <v>0</v>
      </c>
      <c r="AD408" s="179">
        <f>IF($C408=$D$2,'FLETES (#) MAYO'!AD408*AD$2,IF($C408=$D$3,'FLETES (#) MAYO'!AD408*AD$3,IF($C408=$D$4,'FLETES (#) MAYO'!AD408*AD$4,IF($C408=$D$5,'FLETES (#) MAYO'!AD408*AD$5,0))))</f>
        <v>0</v>
      </c>
      <c r="AE408" s="179">
        <f>IF($C408=$D$2,'FLETES (#) MAYO'!AE408*AE$2,IF($C408=$D$3,'FLETES (#) MAYO'!AE408*AE$3,IF($C408=$D$4,'FLETES (#) MAYO'!AE408*AE$4,IF($C408=$D$5,'FLETES (#) MAYO'!AE408*AE$5,0))))</f>
        <v>0</v>
      </c>
      <c r="AF408" s="179">
        <f>IF($C408=$D$2,'FLETES (#) MAYO'!AF408*AF$2,IF($C408=$D$3,'FLETES (#) MAYO'!AF408*AF$3,IF($C408=$D$4,'FLETES (#) MAYO'!AF408*AF$4,IF($C408=$D$5,'FLETES (#) MAYO'!AF408*AF$5,0))))</f>
        <v>0</v>
      </c>
      <c r="AG408" s="179">
        <f>IF($C408=$D$2,'FLETES (#) MAYO'!AG408*AG$2,IF($C408=$D$3,'FLETES (#) MAYO'!AG408*AG$3,IF($C408=$D$4,'FLETES (#) MAYO'!AG408*AG$4,IF($C408=$D$5,'FLETES (#) MAYO'!AG408*AG$5,0))))</f>
        <v>0</v>
      </c>
      <c r="AH408" s="179">
        <f>IF($C408=$D$2,'FLETES (#) MAYO'!AH408*AH$2,IF($C408=$D$3,'FLETES (#) MAYO'!AH408*AH$3,IF($C408=$D$4,'FLETES (#) MAYO'!AH408*AH$4,IF($C408=$D$5,'FLETES (#) MAYO'!AH408*AH$5,0))))</f>
        <v>0</v>
      </c>
      <c r="AI408" s="179">
        <f>IF($C408=$D$2,'FLETES (#) MAYO'!AI408*AI$2,IF($C408=$D$3,'FLETES (#) MAYO'!AI408*AI$3,IF($C408=$D$4,'FLETES (#) MAYO'!AI408*AI$4,IF($C408=$D$5,'FLETES (#) MAYO'!AI408*AI$5,0))))</f>
        <v>0</v>
      </c>
      <c r="AJ408" s="179">
        <f>IF($C408=$D$2,'FLETES (#) MAYO'!AJ408*AJ$2,IF($C408=$D$3,'FLETES (#) MAYO'!AJ408*AJ$3,IF($C408=$D$4,'FLETES (#) MAYO'!AJ408*AJ$4,IF($C408=$D$5,'FLETES (#) MAYO'!AJ408*AJ$5,0))))</f>
        <v>0</v>
      </c>
      <c r="AK408" s="179">
        <f>IF($C408=$D$2,'FLETES (#) MAYO'!AK408*AK$2,IF($C408=$D$3,'FLETES (#) MAYO'!AK408*AK$3,IF($C408=$D$4,'FLETES (#) MAYO'!AK408*AK$4,IF($C408=$D$5,'FLETES (#) MAYO'!AK408*AK$5,0))))</f>
        <v>0</v>
      </c>
      <c r="AL408" s="179">
        <f>IF($C408=$D$2,'FLETES (#) MAYO'!AL408*AL$2,IF($C408=$D$3,'FLETES (#) MAYO'!AL408*AL$3,IF($C408=$D$4,'FLETES (#) MAYO'!AL408*AL$4,IF($C408=$D$5,'FLETES (#) MAYO'!AL408*AL$5,0))))</f>
        <v>0</v>
      </c>
      <c r="AM408" s="179">
        <f>IF($C408=$D$2,'FLETES (#) MAYO'!AM408*AM$2,IF($C408=$D$3,'FLETES (#) MAYO'!AM408*AM$3,IF($C408=$D$4,'FLETES (#) MAYO'!AM408*AM$4,IF($C408=$D$5,'FLETES (#) MAYO'!AM408*AM$5,0))))</f>
        <v>0</v>
      </c>
    </row>
    <row r="409" spans="1:39">
      <c r="A409" s="141"/>
      <c r="B409" s="165"/>
      <c r="C409" s="165"/>
      <c r="D409" s="178">
        <f t="shared" si="0"/>
        <v>0</v>
      </c>
      <c r="E409" s="179">
        <f>IF($C409=$D$2,'FLETES (#) MAYO'!E409*E$2,IF($C409=$D$3,'FLETES (#) MAYO'!E409*E$3,IF($C409=$D$4,'FLETES (#) MAYO'!E409*E$4,IF($C409=$D$5,'FLETES (#) MAYO'!E409*E$5,0))))</f>
        <v>0</v>
      </c>
      <c r="F409" s="179">
        <f>IF($C409=$D$2,'FLETES (#) MAYO'!F409*F$2,IF($C409=$D$3,'FLETES (#) MAYO'!F409*F$3,IF($C409=$D$4,'FLETES (#) MAYO'!F409*F$4,IF($C409=$D$5,'FLETES (#) MAYO'!F409*F$5,0))))</f>
        <v>0</v>
      </c>
      <c r="G409" s="179">
        <f>IF($C409=$D$2,'FLETES (#) MAYO'!G409*G$2,IF($C409=$D$3,'FLETES (#) MAYO'!G409*G$3,IF($C409=$D$4,'FLETES (#) MAYO'!G409*G$4,IF($C409=$D$5,'FLETES (#) MAYO'!G409*G$5,0))))</f>
        <v>0</v>
      </c>
      <c r="H409" s="179">
        <f>IF($C409=$D$2,'FLETES (#) MAYO'!H409*H$2,IF($C409=$D$3,'FLETES (#) MAYO'!H409*H$3,IF($C409=$D$4,'FLETES (#) MAYO'!H409*H$4,IF($C409=$D$5,'FLETES (#) MAYO'!H409*H$5,0))))</f>
        <v>0</v>
      </c>
      <c r="I409" s="179">
        <f>IF($C409=$D$2,'FLETES (#) MAYO'!I409*I$2,IF($C409=$D$3,'FLETES (#) MAYO'!I409*I$3,IF($C409=$D$4,'FLETES (#) MAYO'!I409*I$4,IF($C409=$D$5,'FLETES (#) MAYO'!I409*I$5,0))))</f>
        <v>0</v>
      </c>
      <c r="J409" s="179">
        <f>IF($C409=$D$2,'FLETES (#) MAYO'!J409*J$2,IF($C409=$D$3,'FLETES (#) MAYO'!J409*J$3,IF($C409=$D$4,'FLETES (#) MAYO'!J409*J$4,IF($C409=$D$5,'FLETES (#) MAYO'!J409*J$5,0))))</f>
        <v>0</v>
      </c>
      <c r="K409" s="179">
        <f>IF($C409=$D$2,'FLETES (#) MAYO'!K409*K$2,IF($C409=$D$3,'FLETES (#) MAYO'!K409*K$3,IF($C409=$D$4,'FLETES (#) MAYO'!K409*K$4,IF($C409=$D$5,'FLETES (#) MAYO'!K409*K$5,0))))</f>
        <v>0</v>
      </c>
      <c r="L409" s="179">
        <f>IF($C409=$D$2,'FLETES (#) MAYO'!L409*L$2,IF($C409=$D$3,'FLETES (#) MAYO'!L409*L$3,IF($C409=$D$4,'FLETES (#) MAYO'!L409*L$4,IF($C409=$D$5,'FLETES (#) MAYO'!L409*L$5,0))))</f>
        <v>0</v>
      </c>
      <c r="M409" s="179">
        <f>IF($C409=$D$2,'FLETES (#) MAYO'!M409*M$2,IF($C409=$D$3,'FLETES (#) MAYO'!M409*M$3,IF($C409=$D$4,'FLETES (#) MAYO'!M409*M$4,IF($C409=$D$5,'FLETES (#) MAYO'!M409*M$5,0))))</f>
        <v>0</v>
      </c>
      <c r="N409" s="179">
        <f>IF($C409=$D$2,'FLETES (#) MAYO'!N409*N$2,IF($C409=$D$3,'FLETES (#) MAYO'!N409*N$3,IF($C409=$D$4,'FLETES (#) MAYO'!N409*N$4,IF($C409=$D$5,'FLETES (#) MAYO'!N409*N$5,0))))</f>
        <v>0</v>
      </c>
      <c r="O409" s="179">
        <f>IF($C409=$D$2,'FLETES (#) MAYO'!O409*O$2,IF($C409=$D$3,'FLETES (#) MAYO'!O409*O$3,IF($C409=$D$4,'FLETES (#) MAYO'!O409*O$4,IF($C409=$D$5,'FLETES (#) MAYO'!O409*O$5,0))))</f>
        <v>0</v>
      </c>
      <c r="P409" s="179">
        <f>IF($C409=$D$2,'FLETES (#) MAYO'!P409*P$2,IF($C409=$D$3,'FLETES (#) MAYO'!P409*P$3,IF($C409=$D$4,'FLETES (#) MAYO'!P409*P$4,IF($C409=$D$5,'FLETES (#) MAYO'!P409*P$5,0))))</f>
        <v>0</v>
      </c>
      <c r="Q409" s="179">
        <f>IF($C409=$D$2,'FLETES (#) MAYO'!Q409*Q$2,IF($C409=$D$3,'FLETES (#) MAYO'!Q409*Q$3,IF($C409=$D$4,'FLETES (#) MAYO'!Q409*Q$4,IF($C409=$D$5,'FLETES (#) MAYO'!Q409*Q$5,0))))</f>
        <v>0</v>
      </c>
      <c r="R409" s="179">
        <f>IF($C409=$D$2,'FLETES (#) MAYO'!R409*R$2,IF($C409=$D$3,'FLETES (#) MAYO'!R409*R$3,IF($C409=$D$4,'FLETES (#) MAYO'!R409*R$4,IF($C409=$D$5,'FLETES (#) MAYO'!R409*R$5,0))))</f>
        <v>0</v>
      </c>
      <c r="S409" s="179">
        <f>IF($C409=$D$2,'FLETES (#) MAYO'!S409*S$2,IF($C409=$D$3,'FLETES (#) MAYO'!S409*S$3,IF($C409=$D$4,'FLETES (#) MAYO'!S409*S$4,IF($C409=$D$5,'FLETES (#) MAYO'!S409*S$5,0))))</f>
        <v>0</v>
      </c>
      <c r="T409" s="179">
        <f>IF($C409=$D$2,'FLETES (#) MAYO'!T409*T$2,IF($C409=$D$3,'FLETES (#) MAYO'!T409*T$3,IF($C409=$D$4,'FLETES (#) MAYO'!T409*T$4,IF($C409=$D$5,'FLETES (#) MAYO'!T409*T$5,0))))</f>
        <v>0</v>
      </c>
      <c r="U409" s="179">
        <f>IF($C409=$D$2,'FLETES (#) MAYO'!U409*U$2,IF($C409=$D$3,'FLETES (#) MAYO'!U409*U$3,IF($C409=$D$4,'FLETES (#) MAYO'!U409*U$4,IF($C409=$D$5,'FLETES (#) MAYO'!U409*U$5,0))))</f>
        <v>0</v>
      </c>
      <c r="V409" s="179">
        <f>IF($C409=$D$2,'FLETES (#) MAYO'!V409*V$2,IF($C409=$D$3,'FLETES (#) MAYO'!V409*V$3,IF($C409=$D$4,'FLETES (#) MAYO'!V409*V$4,IF($C409=$D$5,'FLETES (#) MAYO'!V409*V$5,0))))</f>
        <v>0</v>
      </c>
      <c r="W409" s="179">
        <f>IF($C409=$D$2,'FLETES (#) MAYO'!W409*W$2,IF($C409=$D$3,'FLETES (#) MAYO'!W409*W$3,IF($C409=$D$4,'FLETES (#) MAYO'!W409*W$4,IF($C409=$D$5,'FLETES (#) MAYO'!W409*W$5,0))))</f>
        <v>0</v>
      </c>
      <c r="X409" s="179">
        <f>IF($C409=$D$2,'FLETES (#) MAYO'!X409*X$2,IF($C409=$D$3,'FLETES (#) MAYO'!X409*X$3,IF($C409=$D$4,'FLETES (#) MAYO'!X409*X$4,IF($C409=$D$5,'FLETES (#) MAYO'!X409*X$5,0))))</f>
        <v>0</v>
      </c>
      <c r="Y409" s="179">
        <f>IF($C409=$D$2,'FLETES (#) MAYO'!Y409*Y$2,IF($C409=$D$3,'FLETES (#) MAYO'!Y409*Y$3,IF($C409=$D$4,'FLETES (#) MAYO'!Y409*Y$4,IF($C409=$D$5,'FLETES (#) MAYO'!Y409*Y$5,0))))</f>
        <v>0</v>
      </c>
      <c r="Z409" s="179">
        <f>IF($C409=$D$2,'FLETES (#) MAYO'!Z409*Z$2,IF($C409=$D$3,'FLETES (#) MAYO'!Z409*Z$3,IF($C409=$D$4,'FLETES (#) MAYO'!Z409*Z$4,IF($C409=$D$5,'FLETES (#) MAYO'!Z409*Z$5,0))))</f>
        <v>0</v>
      </c>
      <c r="AA409" s="179">
        <f>IF($C409=$D$2,'FLETES (#) MAYO'!AA409*AA$2,IF($C409=$D$3,'FLETES (#) MAYO'!AA409*AA$3,IF($C409=$D$4,'FLETES (#) MAYO'!AA409*AA$4,IF($C409=$D$5,'FLETES (#) MAYO'!AA409*AA$5,0))))</f>
        <v>0</v>
      </c>
      <c r="AB409" s="179">
        <f>IF($C409=$D$2,'FLETES (#) MAYO'!AB409*AB$2,IF($C409=$D$3,'FLETES (#) MAYO'!AB409*AB$3,IF($C409=$D$4,'FLETES (#) MAYO'!AB409*AB$4,IF($C409=$D$5,'FLETES (#) MAYO'!AB409*AB$5,0))))</f>
        <v>0</v>
      </c>
      <c r="AC409" s="179">
        <f>IF($C409=$D$2,'FLETES (#) MAYO'!AC409*AC$2,IF($C409=$D$3,'FLETES (#) MAYO'!AC409*AC$3,IF($C409=$D$4,'FLETES (#) MAYO'!AC409*AC$4,IF($C409=$D$5,'FLETES (#) MAYO'!AC409*AC$5,0))))</f>
        <v>0</v>
      </c>
      <c r="AD409" s="179">
        <f>IF($C409=$D$2,'FLETES (#) MAYO'!AD409*AD$2,IF($C409=$D$3,'FLETES (#) MAYO'!AD409*AD$3,IF($C409=$D$4,'FLETES (#) MAYO'!AD409*AD$4,IF($C409=$D$5,'FLETES (#) MAYO'!AD409*AD$5,0))))</f>
        <v>0</v>
      </c>
      <c r="AE409" s="179">
        <f>IF($C409=$D$2,'FLETES (#) MAYO'!AE409*AE$2,IF($C409=$D$3,'FLETES (#) MAYO'!AE409*AE$3,IF($C409=$D$4,'FLETES (#) MAYO'!AE409*AE$4,IF($C409=$D$5,'FLETES (#) MAYO'!AE409*AE$5,0))))</f>
        <v>0</v>
      </c>
      <c r="AF409" s="179">
        <f>IF($C409=$D$2,'FLETES (#) MAYO'!AF409*AF$2,IF($C409=$D$3,'FLETES (#) MAYO'!AF409*AF$3,IF($C409=$D$4,'FLETES (#) MAYO'!AF409*AF$4,IF($C409=$D$5,'FLETES (#) MAYO'!AF409*AF$5,0))))</f>
        <v>0</v>
      </c>
      <c r="AG409" s="179">
        <f>IF($C409=$D$2,'FLETES (#) MAYO'!AG409*AG$2,IF($C409=$D$3,'FLETES (#) MAYO'!AG409*AG$3,IF($C409=$D$4,'FLETES (#) MAYO'!AG409*AG$4,IF($C409=$D$5,'FLETES (#) MAYO'!AG409*AG$5,0))))</f>
        <v>0</v>
      </c>
      <c r="AH409" s="179">
        <f>IF($C409=$D$2,'FLETES (#) MAYO'!AH409*AH$2,IF($C409=$D$3,'FLETES (#) MAYO'!AH409*AH$3,IF($C409=$D$4,'FLETES (#) MAYO'!AH409*AH$4,IF($C409=$D$5,'FLETES (#) MAYO'!AH409*AH$5,0))))</f>
        <v>0</v>
      </c>
      <c r="AI409" s="179">
        <f>IF($C409=$D$2,'FLETES (#) MAYO'!AI409*AI$2,IF($C409=$D$3,'FLETES (#) MAYO'!AI409*AI$3,IF($C409=$D$4,'FLETES (#) MAYO'!AI409*AI$4,IF($C409=$D$5,'FLETES (#) MAYO'!AI409*AI$5,0))))</f>
        <v>0</v>
      </c>
      <c r="AJ409" s="179">
        <f>IF($C409=$D$2,'FLETES (#) MAYO'!AJ409*AJ$2,IF($C409=$D$3,'FLETES (#) MAYO'!AJ409*AJ$3,IF($C409=$D$4,'FLETES (#) MAYO'!AJ409*AJ$4,IF($C409=$D$5,'FLETES (#) MAYO'!AJ409*AJ$5,0))))</f>
        <v>0</v>
      </c>
      <c r="AK409" s="179">
        <f>IF($C409=$D$2,'FLETES (#) MAYO'!AK409*AK$2,IF($C409=$D$3,'FLETES (#) MAYO'!AK409*AK$3,IF($C409=$D$4,'FLETES (#) MAYO'!AK409*AK$4,IF($C409=$D$5,'FLETES (#) MAYO'!AK409*AK$5,0))))</f>
        <v>0</v>
      </c>
      <c r="AL409" s="179">
        <f>IF($C409=$D$2,'FLETES (#) MAYO'!AL409*AL$2,IF($C409=$D$3,'FLETES (#) MAYO'!AL409*AL$3,IF($C409=$D$4,'FLETES (#) MAYO'!AL409*AL$4,IF($C409=$D$5,'FLETES (#) MAYO'!AL409*AL$5,0))))</f>
        <v>0</v>
      </c>
      <c r="AM409" s="179">
        <f>IF($C409=$D$2,'FLETES (#) MAYO'!AM409*AM$2,IF($C409=$D$3,'FLETES (#) MAYO'!AM409*AM$3,IF($C409=$D$4,'FLETES (#) MAYO'!AM409*AM$4,IF($C409=$D$5,'FLETES (#) MAYO'!AM409*AM$5,0))))</f>
        <v>0</v>
      </c>
    </row>
    <row r="410" spans="1:39">
      <c r="A410" s="141"/>
      <c r="B410" s="165"/>
      <c r="C410" s="165"/>
      <c r="D410" s="178">
        <f t="shared" si="0"/>
        <v>0</v>
      </c>
      <c r="E410" s="179">
        <f>IF($C410=$D$2,'FLETES (#) MAYO'!E410*E$2,IF($C410=$D$3,'FLETES (#) MAYO'!E410*E$3,IF($C410=$D$4,'FLETES (#) MAYO'!E410*E$4,IF($C410=$D$5,'FLETES (#) MAYO'!E410*E$5,0))))</f>
        <v>0</v>
      </c>
      <c r="F410" s="179">
        <f>IF($C410=$D$2,'FLETES (#) MAYO'!F410*F$2,IF($C410=$D$3,'FLETES (#) MAYO'!F410*F$3,IF($C410=$D$4,'FLETES (#) MAYO'!F410*F$4,IF($C410=$D$5,'FLETES (#) MAYO'!F410*F$5,0))))</f>
        <v>0</v>
      </c>
      <c r="G410" s="179">
        <f>IF($C410=$D$2,'FLETES (#) MAYO'!G410*G$2,IF($C410=$D$3,'FLETES (#) MAYO'!G410*G$3,IF($C410=$D$4,'FLETES (#) MAYO'!G410*G$4,IF($C410=$D$5,'FLETES (#) MAYO'!G410*G$5,0))))</f>
        <v>0</v>
      </c>
      <c r="H410" s="179">
        <f>IF($C410=$D$2,'FLETES (#) MAYO'!H410*H$2,IF($C410=$D$3,'FLETES (#) MAYO'!H410*H$3,IF($C410=$D$4,'FLETES (#) MAYO'!H410*H$4,IF($C410=$D$5,'FLETES (#) MAYO'!H410*H$5,0))))</f>
        <v>0</v>
      </c>
      <c r="I410" s="179">
        <f>IF($C410=$D$2,'FLETES (#) MAYO'!I410*I$2,IF($C410=$D$3,'FLETES (#) MAYO'!I410*I$3,IF($C410=$D$4,'FLETES (#) MAYO'!I410*I$4,IF($C410=$D$5,'FLETES (#) MAYO'!I410*I$5,0))))</f>
        <v>0</v>
      </c>
      <c r="J410" s="179">
        <f>IF($C410=$D$2,'FLETES (#) MAYO'!J410*J$2,IF($C410=$D$3,'FLETES (#) MAYO'!J410*J$3,IF($C410=$D$4,'FLETES (#) MAYO'!J410*J$4,IF($C410=$D$5,'FLETES (#) MAYO'!J410*J$5,0))))</f>
        <v>0</v>
      </c>
      <c r="K410" s="179">
        <f>IF($C410=$D$2,'FLETES (#) MAYO'!K410*K$2,IF($C410=$D$3,'FLETES (#) MAYO'!K410*K$3,IF($C410=$D$4,'FLETES (#) MAYO'!K410*K$4,IF($C410=$D$5,'FLETES (#) MAYO'!K410*K$5,0))))</f>
        <v>0</v>
      </c>
      <c r="L410" s="179">
        <f>IF($C410=$D$2,'FLETES (#) MAYO'!L410*L$2,IF($C410=$D$3,'FLETES (#) MAYO'!L410*L$3,IF($C410=$D$4,'FLETES (#) MAYO'!L410*L$4,IF($C410=$D$5,'FLETES (#) MAYO'!L410*L$5,0))))</f>
        <v>0</v>
      </c>
      <c r="M410" s="179">
        <f>IF($C410=$D$2,'FLETES (#) MAYO'!M410*M$2,IF($C410=$D$3,'FLETES (#) MAYO'!M410*M$3,IF($C410=$D$4,'FLETES (#) MAYO'!M410*M$4,IF($C410=$D$5,'FLETES (#) MAYO'!M410*M$5,0))))</f>
        <v>0</v>
      </c>
      <c r="N410" s="179">
        <f>IF($C410=$D$2,'FLETES (#) MAYO'!N410*N$2,IF($C410=$D$3,'FLETES (#) MAYO'!N410*N$3,IF($C410=$D$4,'FLETES (#) MAYO'!N410*N$4,IF($C410=$D$5,'FLETES (#) MAYO'!N410*N$5,0))))</f>
        <v>0</v>
      </c>
      <c r="O410" s="179">
        <f>IF($C410=$D$2,'FLETES (#) MAYO'!O410*O$2,IF($C410=$D$3,'FLETES (#) MAYO'!O410*O$3,IF($C410=$D$4,'FLETES (#) MAYO'!O410*O$4,IF($C410=$D$5,'FLETES (#) MAYO'!O410*O$5,0))))</f>
        <v>0</v>
      </c>
      <c r="P410" s="179">
        <f>IF($C410=$D$2,'FLETES (#) MAYO'!P410*P$2,IF($C410=$D$3,'FLETES (#) MAYO'!P410*P$3,IF($C410=$D$4,'FLETES (#) MAYO'!P410*P$4,IF($C410=$D$5,'FLETES (#) MAYO'!P410*P$5,0))))</f>
        <v>0</v>
      </c>
      <c r="Q410" s="179">
        <f>IF($C410=$D$2,'FLETES (#) MAYO'!Q410*Q$2,IF($C410=$D$3,'FLETES (#) MAYO'!Q410*Q$3,IF($C410=$D$4,'FLETES (#) MAYO'!Q410*Q$4,IF($C410=$D$5,'FLETES (#) MAYO'!Q410*Q$5,0))))</f>
        <v>0</v>
      </c>
      <c r="R410" s="179">
        <f>IF($C410=$D$2,'FLETES (#) MAYO'!R410*R$2,IF($C410=$D$3,'FLETES (#) MAYO'!R410*R$3,IF($C410=$D$4,'FLETES (#) MAYO'!R410*R$4,IF($C410=$D$5,'FLETES (#) MAYO'!R410*R$5,0))))</f>
        <v>0</v>
      </c>
      <c r="S410" s="179">
        <f>IF($C410=$D$2,'FLETES (#) MAYO'!S410*S$2,IF($C410=$D$3,'FLETES (#) MAYO'!S410*S$3,IF($C410=$D$4,'FLETES (#) MAYO'!S410*S$4,IF($C410=$D$5,'FLETES (#) MAYO'!S410*S$5,0))))</f>
        <v>0</v>
      </c>
      <c r="T410" s="179">
        <f>IF($C410=$D$2,'FLETES (#) MAYO'!T410*T$2,IF($C410=$D$3,'FLETES (#) MAYO'!T410*T$3,IF($C410=$D$4,'FLETES (#) MAYO'!T410*T$4,IF($C410=$D$5,'FLETES (#) MAYO'!T410*T$5,0))))</f>
        <v>0</v>
      </c>
      <c r="U410" s="179">
        <f>IF($C410=$D$2,'FLETES (#) MAYO'!U410*U$2,IF($C410=$D$3,'FLETES (#) MAYO'!U410*U$3,IF($C410=$D$4,'FLETES (#) MAYO'!U410*U$4,IF($C410=$D$5,'FLETES (#) MAYO'!U410*U$5,0))))</f>
        <v>0</v>
      </c>
      <c r="V410" s="179">
        <f>IF($C410=$D$2,'FLETES (#) MAYO'!V410*V$2,IF($C410=$D$3,'FLETES (#) MAYO'!V410*V$3,IF($C410=$D$4,'FLETES (#) MAYO'!V410*V$4,IF($C410=$D$5,'FLETES (#) MAYO'!V410*V$5,0))))</f>
        <v>0</v>
      </c>
      <c r="W410" s="179">
        <f>IF($C410=$D$2,'FLETES (#) MAYO'!W410*W$2,IF($C410=$D$3,'FLETES (#) MAYO'!W410*W$3,IF($C410=$D$4,'FLETES (#) MAYO'!W410*W$4,IF($C410=$D$5,'FLETES (#) MAYO'!W410*W$5,0))))</f>
        <v>0</v>
      </c>
      <c r="X410" s="179">
        <f>IF($C410=$D$2,'FLETES (#) MAYO'!X410*X$2,IF($C410=$D$3,'FLETES (#) MAYO'!X410*X$3,IF($C410=$D$4,'FLETES (#) MAYO'!X410*X$4,IF($C410=$D$5,'FLETES (#) MAYO'!X410*X$5,0))))</f>
        <v>0</v>
      </c>
      <c r="Y410" s="179">
        <f>IF($C410=$D$2,'FLETES (#) MAYO'!Y410*Y$2,IF($C410=$D$3,'FLETES (#) MAYO'!Y410*Y$3,IF($C410=$D$4,'FLETES (#) MAYO'!Y410*Y$4,IF($C410=$D$5,'FLETES (#) MAYO'!Y410*Y$5,0))))</f>
        <v>0</v>
      </c>
      <c r="Z410" s="179">
        <f>IF($C410=$D$2,'FLETES (#) MAYO'!Z410*Z$2,IF($C410=$D$3,'FLETES (#) MAYO'!Z410*Z$3,IF($C410=$D$4,'FLETES (#) MAYO'!Z410*Z$4,IF($C410=$D$5,'FLETES (#) MAYO'!Z410*Z$5,0))))</f>
        <v>0</v>
      </c>
      <c r="AA410" s="179">
        <f>IF($C410=$D$2,'FLETES (#) MAYO'!AA410*AA$2,IF($C410=$D$3,'FLETES (#) MAYO'!AA410*AA$3,IF($C410=$D$4,'FLETES (#) MAYO'!AA410*AA$4,IF($C410=$D$5,'FLETES (#) MAYO'!AA410*AA$5,0))))</f>
        <v>0</v>
      </c>
      <c r="AB410" s="179">
        <f>IF($C410=$D$2,'FLETES (#) MAYO'!AB410*AB$2,IF($C410=$D$3,'FLETES (#) MAYO'!AB410*AB$3,IF($C410=$D$4,'FLETES (#) MAYO'!AB410*AB$4,IF($C410=$D$5,'FLETES (#) MAYO'!AB410*AB$5,0))))</f>
        <v>0</v>
      </c>
      <c r="AC410" s="179">
        <f>IF($C410=$D$2,'FLETES (#) MAYO'!AC410*AC$2,IF($C410=$D$3,'FLETES (#) MAYO'!AC410*AC$3,IF($C410=$D$4,'FLETES (#) MAYO'!AC410*AC$4,IF($C410=$D$5,'FLETES (#) MAYO'!AC410*AC$5,0))))</f>
        <v>0</v>
      </c>
      <c r="AD410" s="179">
        <f>IF($C410=$D$2,'FLETES (#) MAYO'!AD410*AD$2,IF($C410=$D$3,'FLETES (#) MAYO'!AD410*AD$3,IF($C410=$D$4,'FLETES (#) MAYO'!AD410*AD$4,IF($C410=$D$5,'FLETES (#) MAYO'!AD410*AD$5,0))))</f>
        <v>0</v>
      </c>
      <c r="AE410" s="179">
        <f>IF($C410=$D$2,'FLETES (#) MAYO'!AE410*AE$2,IF($C410=$D$3,'FLETES (#) MAYO'!AE410*AE$3,IF($C410=$D$4,'FLETES (#) MAYO'!AE410*AE$4,IF($C410=$D$5,'FLETES (#) MAYO'!AE410*AE$5,0))))</f>
        <v>0</v>
      </c>
      <c r="AF410" s="179">
        <f>IF($C410=$D$2,'FLETES (#) MAYO'!AF410*AF$2,IF($C410=$D$3,'FLETES (#) MAYO'!AF410*AF$3,IF($C410=$D$4,'FLETES (#) MAYO'!AF410*AF$4,IF($C410=$D$5,'FLETES (#) MAYO'!AF410*AF$5,0))))</f>
        <v>0</v>
      </c>
      <c r="AG410" s="179">
        <f>IF($C410=$D$2,'FLETES (#) MAYO'!AG410*AG$2,IF($C410=$D$3,'FLETES (#) MAYO'!AG410*AG$3,IF($C410=$D$4,'FLETES (#) MAYO'!AG410*AG$4,IF($C410=$D$5,'FLETES (#) MAYO'!AG410*AG$5,0))))</f>
        <v>0</v>
      </c>
      <c r="AH410" s="179">
        <f>IF($C410=$D$2,'FLETES (#) MAYO'!AH410*AH$2,IF($C410=$D$3,'FLETES (#) MAYO'!AH410*AH$3,IF($C410=$D$4,'FLETES (#) MAYO'!AH410*AH$4,IF($C410=$D$5,'FLETES (#) MAYO'!AH410*AH$5,0))))</f>
        <v>0</v>
      </c>
      <c r="AI410" s="179">
        <f>IF($C410=$D$2,'FLETES (#) MAYO'!AI410*AI$2,IF($C410=$D$3,'FLETES (#) MAYO'!AI410*AI$3,IF($C410=$D$4,'FLETES (#) MAYO'!AI410*AI$4,IF($C410=$D$5,'FLETES (#) MAYO'!AI410*AI$5,0))))</f>
        <v>0</v>
      </c>
      <c r="AJ410" s="179">
        <f>IF($C410=$D$2,'FLETES (#) MAYO'!AJ410*AJ$2,IF($C410=$D$3,'FLETES (#) MAYO'!AJ410*AJ$3,IF($C410=$D$4,'FLETES (#) MAYO'!AJ410*AJ$4,IF($C410=$D$5,'FLETES (#) MAYO'!AJ410*AJ$5,0))))</f>
        <v>0</v>
      </c>
      <c r="AK410" s="179">
        <f>IF($C410=$D$2,'FLETES (#) MAYO'!AK410*AK$2,IF($C410=$D$3,'FLETES (#) MAYO'!AK410*AK$3,IF($C410=$D$4,'FLETES (#) MAYO'!AK410*AK$4,IF($C410=$D$5,'FLETES (#) MAYO'!AK410*AK$5,0))))</f>
        <v>0</v>
      </c>
      <c r="AL410" s="179">
        <f>IF($C410=$D$2,'FLETES (#) MAYO'!AL410*AL$2,IF($C410=$D$3,'FLETES (#) MAYO'!AL410*AL$3,IF($C410=$D$4,'FLETES (#) MAYO'!AL410*AL$4,IF($C410=$D$5,'FLETES (#) MAYO'!AL410*AL$5,0))))</f>
        <v>0</v>
      </c>
      <c r="AM410" s="179">
        <f>IF($C410=$D$2,'FLETES (#) MAYO'!AM410*AM$2,IF($C410=$D$3,'FLETES (#) MAYO'!AM410*AM$3,IF($C410=$D$4,'FLETES (#) MAYO'!AM410*AM$4,IF($C410=$D$5,'FLETES (#) MAYO'!AM410*AM$5,0))))</f>
        <v>0</v>
      </c>
    </row>
    <row r="411" spans="1:39">
      <c r="A411" s="141"/>
      <c r="B411" s="165"/>
      <c r="C411" s="165"/>
      <c r="D411" s="178">
        <f t="shared" si="0"/>
        <v>0</v>
      </c>
      <c r="E411" s="179">
        <f>IF($C411=$D$2,'FLETES (#) MAYO'!E411*E$2,IF($C411=$D$3,'FLETES (#) MAYO'!E411*E$3,IF($C411=$D$4,'FLETES (#) MAYO'!E411*E$4,IF($C411=$D$5,'FLETES (#) MAYO'!E411*E$5,0))))</f>
        <v>0</v>
      </c>
      <c r="F411" s="179">
        <f>IF($C411=$D$2,'FLETES (#) MAYO'!F411*F$2,IF($C411=$D$3,'FLETES (#) MAYO'!F411*F$3,IF($C411=$D$4,'FLETES (#) MAYO'!F411*F$4,IF($C411=$D$5,'FLETES (#) MAYO'!F411*F$5,0))))</f>
        <v>0</v>
      </c>
      <c r="G411" s="179">
        <f>IF($C411=$D$2,'FLETES (#) MAYO'!G411*G$2,IF($C411=$D$3,'FLETES (#) MAYO'!G411*G$3,IF($C411=$D$4,'FLETES (#) MAYO'!G411*G$4,IF($C411=$D$5,'FLETES (#) MAYO'!G411*G$5,0))))</f>
        <v>0</v>
      </c>
      <c r="H411" s="179">
        <f>IF($C411=$D$2,'FLETES (#) MAYO'!H411*H$2,IF($C411=$D$3,'FLETES (#) MAYO'!H411*H$3,IF($C411=$D$4,'FLETES (#) MAYO'!H411*H$4,IF($C411=$D$5,'FLETES (#) MAYO'!H411*H$5,0))))</f>
        <v>0</v>
      </c>
      <c r="I411" s="179">
        <f>IF($C411=$D$2,'FLETES (#) MAYO'!I411*I$2,IF($C411=$D$3,'FLETES (#) MAYO'!I411*I$3,IF($C411=$D$4,'FLETES (#) MAYO'!I411*I$4,IF($C411=$D$5,'FLETES (#) MAYO'!I411*I$5,0))))</f>
        <v>0</v>
      </c>
      <c r="J411" s="179">
        <f>IF($C411=$D$2,'FLETES (#) MAYO'!J411*J$2,IF($C411=$D$3,'FLETES (#) MAYO'!J411*J$3,IF($C411=$D$4,'FLETES (#) MAYO'!J411*J$4,IF($C411=$D$5,'FLETES (#) MAYO'!J411*J$5,0))))</f>
        <v>0</v>
      </c>
      <c r="K411" s="179">
        <f>IF($C411=$D$2,'FLETES (#) MAYO'!K411*K$2,IF($C411=$D$3,'FLETES (#) MAYO'!K411*K$3,IF($C411=$D$4,'FLETES (#) MAYO'!K411*K$4,IF($C411=$D$5,'FLETES (#) MAYO'!K411*K$5,0))))</f>
        <v>0</v>
      </c>
      <c r="L411" s="179">
        <f>IF($C411=$D$2,'FLETES (#) MAYO'!L411*L$2,IF($C411=$D$3,'FLETES (#) MAYO'!L411*L$3,IF($C411=$D$4,'FLETES (#) MAYO'!L411*L$4,IF($C411=$D$5,'FLETES (#) MAYO'!L411*L$5,0))))</f>
        <v>0</v>
      </c>
      <c r="M411" s="179">
        <f>IF($C411=$D$2,'FLETES (#) MAYO'!M411*M$2,IF($C411=$D$3,'FLETES (#) MAYO'!M411*M$3,IF($C411=$D$4,'FLETES (#) MAYO'!M411*M$4,IF($C411=$D$5,'FLETES (#) MAYO'!M411*M$5,0))))</f>
        <v>0</v>
      </c>
      <c r="N411" s="179">
        <f>IF($C411=$D$2,'FLETES (#) MAYO'!N411*N$2,IF($C411=$D$3,'FLETES (#) MAYO'!N411*N$3,IF($C411=$D$4,'FLETES (#) MAYO'!N411*N$4,IF($C411=$D$5,'FLETES (#) MAYO'!N411*N$5,0))))</f>
        <v>0</v>
      </c>
      <c r="O411" s="179">
        <f>IF($C411=$D$2,'FLETES (#) MAYO'!O411*O$2,IF($C411=$D$3,'FLETES (#) MAYO'!O411*O$3,IF($C411=$D$4,'FLETES (#) MAYO'!O411*O$4,IF($C411=$D$5,'FLETES (#) MAYO'!O411*O$5,0))))</f>
        <v>0</v>
      </c>
      <c r="P411" s="179">
        <f>IF($C411=$D$2,'FLETES (#) MAYO'!P411*P$2,IF($C411=$D$3,'FLETES (#) MAYO'!P411*P$3,IF($C411=$D$4,'FLETES (#) MAYO'!P411*P$4,IF($C411=$D$5,'FLETES (#) MAYO'!P411*P$5,0))))</f>
        <v>0</v>
      </c>
      <c r="Q411" s="179">
        <f>IF($C411=$D$2,'FLETES (#) MAYO'!Q411*Q$2,IF($C411=$D$3,'FLETES (#) MAYO'!Q411*Q$3,IF($C411=$D$4,'FLETES (#) MAYO'!Q411*Q$4,IF($C411=$D$5,'FLETES (#) MAYO'!Q411*Q$5,0))))</f>
        <v>0</v>
      </c>
      <c r="R411" s="179">
        <f>IF($C411=$D$2,'FLETES (#) MAYO'!R411*R$2,IF($C411=$D$3,'FLETES (#) MAYO'!R411*R$3,IF($C411=$D$4,'FLETES (#) MAYO'!R411*R$4,IF($C411=$D$5,'FLETES (#) MAYO'!R411*R$5,0))))</f>
        <v>0</v>
      </c>
      <c r="S411" s="179">
        <f>IF($C411=$D$2,'FLETES (#) MAYO'!S411*S$2,IF($C411=$D$3,'FLETES (#) MAYO'!S411*S$3,IF($C411=$D$4,'FLETES (#) MAYO'!S411*S$4,IF($C411=$D$5,'FLETES (#) MAYO'!S411*S$5,0))))</f>
        <v>0</v>
      </c>
      <c r="T411" s="179">
        <f>IF($C411=$D$2,'FLETES (#) MAYO'!T411*T$2,IF($C411=$D$3,'FLETES (#) MAYO'!T411*T$3,IF($C411=$D$4,'FLETES (#) MAYO'!T411*T$4,IF($C411=$D$5,'FLETES (#) MAYO'!T411*T$5,0))))</f>
        <v>0</v>
      </c>
      <c r="U411" s="179">
        <f>IF($C411=$D$2,'FLETES (#) MAYO'!U411*U$2,IF($C411=$D$3,'FLETES (#) MAYO'!U411*U$3,IF($C411=$D$4,'FLETES (#) MAYO'!U411*U$4,IF($C411=$D$5,'FLETES (#) MAYO'!U411*U$5,0))))</f>
        <v>0</v>
      </c>
      <c r="V411" s="179">
        <f>IF($C411=$D$2,'FLETES (#) MAYO'!V411*V$2,IF($C411=$D$3,'FLETES (#) MAYO'!V411*V$3,IF($C411=$D$4,'FLETES (#) MAYO'!V411*V$4,IF($C411=$D$5,'FLETES (#) MAYO'!V411*V$5,0))))</f>
        <v>0</v>
      </c>
      <c r="W411" s="179">
        <f>IF($C411=$D$2,'FLETES (#) MAYO'!W411*W$2,IF($C411=$D$3,'FLETES (#) MAYO'!W411*W$3,IF($C411=$D$4,'FLETES (#) MAYO'!W411*W$4,IF($C411=$D$5,'FLETES (#) MAYO'!W411*W$5,0))))</f>
        <v>0</v>
      </c>
      <c r="X411" s="179">
        <f>IF($C411=$D$2,'FLETES (#) MAYO'!X411*X$2,IF($C411=$D$3,'FLETES (#) MAYO'!X411*X$3,IF($C411=$D$4,'FLETES (#) MAYO'!X411*X$4,IF($C411=$D$5,'FLETES (#) MAYO'!X411*X$5,0))))</f>
        <v>0</v>
      </c>
      <c r="Y411" s="179">
        <f>IF($C411=$D$2,'FLETES (#) MAYO'!Y411*Y$2,IF($C411=$D$3,'FLETES (#) MAYO'!Y411*Y$3,IF($C411=$D$4,'FLETES (#) MAYO'!Y411*Y$4,IF($C411=$D$5,'FLETES (#) MAYO'!Y411*Y$5,0))))</f>
        <v>0</v>
      </c>
      <c r="Z411" s="179">
        <f>IF($C411=$D$2,'FLETES (#) MAYO'!Z411*Z$2,IF($C411=$D$3,'FLETES (#) MAYO'!Z411*Z$3,IF($C411=$D$4,'FLETES (#) MAYO'!Z411*Z$4,IF($C411=$D$5,'FLETES (#) MAYO'!Z411*Z$5,0))))</f>
        <v>0</v>
      </c>
      <c r="AA411" s="179">
        <f>IF($C411=$D$2,'FLETES (#) MAYO'!AA411*AA$2,IF($C411=$D$3,'FLETES (#) MAYO'!AA411*AA$3,IF($C411=$D$4,'FLETES (#) MAYO'!AA411*AA$4,IF($C411=$D$5,'FLETES (#) MAYO'!AA411*AA$5,0))))</f>
        <v>0</v>
      </c>
      <c r="AB411" s="179">
        <f>IF($C411=$D$2,'FLETES (#) MAYO'!AB411*AB$2,IF($C411=$D$3,'FLETES (#) MAYO'!AB411*AB$3,IF($C411=$D$4,'FLETES (#) MAYO'!AB411*AB$4,IF($C411=$D$5,'FLETES (#) MAYO'!AB411*AB$5,0))))</f>
        <v>0</v>
      </c>
      <c r="AC411" s="179">
        <f>IF($C411=$D$2,'FLETES (#) MAYO'!AC411*AC$2,IF($C411=$D$3,'FLETES (#) MAYO'!AC411*AC$3,IF($C411=$D$4,'FLETES (#) MAYO'!AC411*AC$4,IF($C411=$D$5,'FLETES (#) MAYO'!AC411*AC$5,0))))</f>
        <v>0</v>
      </c>
      <c r="AD411" s="179">
        <f>IF($C411=$D$2,'FLETES (#) MAYO'!AD411*AD$2,IF($C411=$D$3,'FLETES (#) MAYO'!AD411*AD$3,IF($C411=$D$4,'FLETES (#) MAYO'!AD411*AD$4,IF($C411=$D$5,'FLETES (#) MAYO'!AD411*AD$5,0))))</f>
        <v>0</v>
      </c>
      <c r="AE411" s="179">
        <f>IF($C411=$D$2,'FLETES (#) MAYO'!AE411*AE$2,IF($C411=$D$3,'FLETES (#) MAYO'!AE411*AE$3,IF($C411=$D$4,'FLETES (#) MAYO'!AE411*AE$4,IF($C411=$D$5,'FLETES (#) MAYO'!AE411*AE$5,0))))</f>
        <v>0</v>
      </c>
      <c r="AF411" s="179">
        <f>IF($C411=$D$2,'FLETES (#) MAYO'!AF411*AF$2,IF($C411=$D$3,'FLETES (#) MAYO'!AF411*AF$3,IF($C411=$D$4,'FLETES (#) MAYO'!AF411*AF$4,IF($C411=$D$5,'FLETES (#) MAYO'!AF411*AF$5,0))))</f>
        <v>0</v>
      </c>
      <c r="AG411" s="179">
        <f>IF($C411=$D$2,'FLETES (#) MAYO'!AG411*AG$2,IF($C411=$D$3,'FLETES (#) MAYO'!AG411*AG$3,IF($C411=$D$4,'FLETES (#) MAYO'!AG411*AG$4,IF($C411=$D$5,'FLETES (#) MAYO'!AG411*AG$5,0))))</f>
        <v>0</v>
      </c>
      <c r="AH411" s="179">
        <f>IF($C411=$D$2,'FLETES (#) MAYO'!AH411*AH$2,IF($C411=$D$3,'FLETES (#) MAYO'!AH411*AH$3,IF($C411=$D$4,'FLETES (#) MAYO'!AH411*AH$4,IF($C411=$D$5,'FLETES (#) MAYO'!AH411*AH$5,0))))</f>
        <v>0</v>
      </c>
      <c r="AI411" s="179">
        <f>IF($C411=$D$2,'FLETES (#) MAYO'!AI411*AI$2,IF($C411=$D$3,'FLETES (#) MAYO'!AI411*AI$3,IF($C411=$D$4,'FLETES (#) MAYO'!AI411*AI$4,IF($C411=$D$5,'FLETES (#) MAYO'!AI411*AI$5,0))))</f>
        <v>0</v>
      </c>
      <c r="AJ411" s="179">
        <f>IF($C411=$D$2,'FLETES (#) MAYO'!AJ411*AJ$2,IF($C411=$D$3,'FLETES (#) MAYO'!AJ411*AJ$3,IF($C411=$D$4,'FLETES (#) MAYO'!AJ411*AJ$4,IF($C411=$D$5,'FLETES (#) MAYO'!AJ411*AJ$5,0))))</f>
        <v>0</v>
      </c>
      <c r="AK411" s="179">
        <f>IF($C411=$D$2,'FLETES (#) MAYO'!AK411*AK$2,IF($C411=$D$3,'FLETES (#) MAYO'!AK411*AK$3,IF($C411=$D$4,'FLETES (#) MAYO'!AK411*AK$4,IF($C411=$D$5,'FLETES (#) MAYO'!AK411*AK$5,0))))</f>
        <v>0</v>
      </c>
      <c r="AL411" s="179">
        <f>IF($C411=$D$2,'FLETES (#) MAYO'!AL411*AL$2,IF($C411=$D$3,'FLETES (#) MAYO'!AL411*AL$3,IF($C411=$D$4,'FLETES (#) MAYO'!AL411*AL$4,IF($C411=$D$5,'FLETES (#) MAYO'!AL411*AL$5,0))))</f>
        <v>0</v>
      </c>
      <c r="AM411" s="179">
        <f>IF($C411=$D$2,'FLETES (#) MAYO'!AM411*AM$2,IF($C411=$D$3,'FLETES (#) MAYO'!AM411*AM$3,IF($C411=$D$4,'FLETES (#) MAYO'!AM411*AM$4,IF($C411=$D$5,'FLETES (#) MAYO'!AM411*AM$5,0))))</f>
        <v>0</v>
      </c>
    </row>
    <row r="412" spans="1:39">
      <c r="A412" s="141"/>
      <c r="B412" s="165"/>
      <c r="C412" s="165"/>
      <c r="D412" s="178">
        <f t="shared" si="0"/>
        <v>0</v>
      </c>
      <c r="E412" s="179">
        <f>IF($C412=$D$2,'FLETES (#) MAYO'!E412*E$2,IF($C412=$D$3,'FLETES (#) MAYO'!E412*E$3,IF($C412=$D$4,'FLETES (#) MAYO'!E412*E$4,IF($C412=$D$5,'FLETES (#) MAYO'!E412*E$5,0))))</f>
        <v>0</v>
      </c>
      <c r="F412" s="179">
        <f>IF($C412=$D$2,'FLETES (#) MAYO'!F412*F$2,IF($C412=$D$3,'FLETES (#) MAYO'!F412*F$3,IF($C412=$D$4,'FLETES (#) MAYO'!F412*F$4,IF($C412=$D$5,'FLETES (#) MAYO'!F412*F$5,0))))</f>
        <v>0</v>
      </c>
      <c r="G412" s="179">
        <f>IF($C412=$D$2,'FLETES (#) MAYO'!G412*G$2,IF($C412=$D$3,'FLETES (#) MAYO'!G412*G$3,IF($C412=$D$4,'FLETES (#) MAYO'!G412*G$4,IF($C412=$D$5,'FLETES (#) MAYO'!G412*G$5,0))))</f>
        <v>0</v>
      </c>
      <c r="H412" s="179">
        <f>IF($C412=$D$2,'FLETES (#) MAYO'!H412*H$2,IF($C412=$D$3,'FLETES (#) MAYO'!H412*H$3,IF($C412=$D$4,'FLETES (#) MAYO'!H412*H$4,IF($C412=$D$5,'FLETES (#) MAYO'!H412*H$5,0))))</f>
        <v>0</v>
      </c>
      <c r="I412" s="179">
        <f>IF($C412=$D$2,'FLETES (#) MAYO'!I412*I$2,IF($C412=$D$3,'FLETES (#) MAYO'!I412*I$3,IF($C412=$D$4,'FLETES (#) MAYO'!I412*I$4,IF($C412=$D$5,'FLETES (#) MAYO'!I412*I$5,0))))</f>
        <v>0</v>
      </c>
      <c r="J412" s="179">
        <f>IF($C412=$D$2,'FLETES (#) MAYO'!J412*J$2,IF($C412=$D$3,'FLETES (#) MAYO'!J412*J$3,IF($C412=$D$4,'FLETES (#) MAYO'!J412*J$4,IF($C412=$D$5,'FLETES (#) MAYO'!J412*J$5,0))))</f>
        <v>0</v>
      </c>
      <c r="K412" s="179">
        <f>IF($C412=$D$2,'FLETES (#) MAYO'!K412*K$2,IF($C412=$D$3,'FLETES (#) MAYO'!K412*K$3,IF($C412=$D$4,'FLETES (#) MAYO'!K412*K$4,IF($C412=$D$5,'FLETES (#) MAYO'!K412*K$5,0))))</f>
        <v>0</v>
      </c>
      <c r="L412" s="179">
        <f>IF($C412=$D$2,'FLETES (#) MAYO'!L412*L$2,IF($C412=$D$3,'FLETES (#) MAYO'!L412*L$3,IF($C412=$D$4,'FLETES (#) MAYO'!L412*L$4,IF($C412=$D$5,'FLETES (#) MAYO'!L412*L$5,0))))</f>
        <v>0</v>
      </c>
      <c r="M412" s="179">
        <f>IF($C412=$D$2,'FLETES (#) MAYO'!M412*M$2,IF($C412=$D$3,'FLETES (#) MAYO'!M412*M$3,IF($C412=$D$4,'FLETES (#) MAYO'!M412*M$4,IF($C412=$D$5,'FLETES (#) MAYO'!M412*M$5,0))))</f>
        <v>0</v>
      </c>
      <c r="N412" s="179">
        <f>IF($C412=$D$2,'FLETES (#) MAYO'!N412*N$2,IF($C412=$D$3,'FLETES (#) MAYO'!N412*N$3,IF($C412=$D$4,'FLETES (#) MAYO'!N412*N$4,IF($C412=$D$5,'FLETES (#) MAYO'!N412*N$5,0))))</f>
        <v>0</v>
      </c>
      <c r="O412" s="179">
        <f>IF($C412=$D$2,'FLETES (#) MAYO'!O412*O$2,IF($C412=$D$3,'FLETES (#) MAYO'!O412*O$3,IF($C412=$D$4,'FLETES (#) MAYO'!O412*O$4,IF($C412=$D$5,'FLETES (#) MAYO'!O412*O$5,0))))</f>
        <v>0</v>
      </c>
      <c r="P412" s="179">
        <f>IF($C412=$D$2,'FLETES (#) MAYO'!P412*P$2,IF($C412=$D$3,'FLETES (#) MAYO'!P412*P$3,IF($C412=$D$4,'FLETES (#) MAYO'!P412*P$4,IF($C412=$D$5,'FLETES (#) MAYO'!P412*P$5,0))))</f>
        <v>0</v>
      </c>
      <c r="Q412" s="179">
        <f>IF($C412=$D$2,'FLETES (#) MAYO'!Q412*Q$2,IF($C412=$D$3,'FLETES (#) MAYO'!Q412*Q$3,IF($C412=$D$4,'FLETES (#) MAYO'!Q412*Q$4,IF($C412=$D$5,'FLETES (#) MAYO'!Q412*Q$5,0))))</f>
        <v>0</v>
      </c>
      <c r="R412" s="179">
        <f>IF($C412=$D$2,'FLETES (#) MAYO'!R412*R$2,IF($C412=$D$3,'FLETES (#) MAYO'!R412*R$3,IF($C412=$D$4,'FLETES (#) MAYO'!R412*R$4,IF($C412=$D$5,'FLETES (#) MAYO'!R412*R$5,0))))</f>
        <v>0</v>
      </c>
      <c r="S412" s="179">
        <f>IF($C412=$D$2,'FLETES (#) MAYO'!S412*S$2,IF($C412=$D$3,'FLETES (#) MAYO'!S412*S$3,IF($C412=$D$4,'FLETES (#) MAYO'!S412*S$4,IF($C412=$D$5,'FLETES (#) MAYO'!S412*S$5,0))))</f>
        <v>0</v>
      </c>
      <c r="T412" s="179">
        <f>IF($C412=$D$2,'FLETES (#) MAYO'!T412*T$2,IF($C412=$D$3,'FLETES (#) MAYO'!T412*T$3,IF($C412=$D$4,'FLETES (#) MAYO'!T412*T$4,IF($C412=$D$5,'FLETES (#) MAYO'!T412*T$5,0))))</f>
        <v>0</v>
      </c>
      <c r="U412" s="179">
        <f>IF($C412=$D$2,'FLETES (#) MAYO'!U412*U$2,IF($C412=$D$3,'FLETES (#) MAYO'!U412*U$3,IF($C412=$D$4,'FLETES (#) MAYO'!U412*U$4,IF($C412=$D$5,'FLETES (#) MAYO'!U412*U$5,0))))</f>
        <v>0</v>
      </c>
      <c r="V412" s="179">
        <f>IF($C412=$D$2,'FLETES (#) MAYO'!V412*V$2,IF($C412=$D$3,'FLETES (#) MAYO'!V412*V$3,IF($C412=$D$4,'FLETES (#) MAYO'!V412*V$4,IF($C412=$D$5,'FLETES (#) MAYO'!V412*V$5,0))))</f>
        <v>0</v>
      </c>
      <c r="W412" s="179">
        <f>IF($C412=$D$2,'FLETES (#) MAYO'!W412*W$2,IF($C412=$D$3,'FLETES (#) MAYO'!W412*W$3,IF($C412=$D$4,'FLETES (#) MAYO'!W412*W$4,IF($C412=$D$5,'FLETES (#) MAYO'!W412*W$5,0))))</f>
        <v>0</v>
      </c>
      <c r="X412" s="179">
        <f>IF($C412=$D$2,'FLETES (#) MAYO'!X412*X$2,IF($C412=$D$3,'FLETES (#) MAYO'!X412*X$3,IF($C412=$D$4,'FLETES (#) MAYO'!X412*X$4,IF($C412=$D$5,'FLETES (#) MAYO'!X412*X$5,0))))</f>
        <v>0</v>
      </c>
      <c r="Y412" s="179">
        <f>IF($C412=$D$2,'FLETES (#) MAYO'!Y412*Y$2,IF($C412=$D$3,'FLETES (#) MAYO'!Y412*Y$3,IF($C412=$D$4,'FLETES (#) MAYO'!Y412*Y$4,IF($C412=$D$5,'FLETES (#) MAYO'!Y412*Y$5,0))))</f>
        <v>0</v>
      </c>
      <c r="Z412" s="179">
        <f>IF($C412=$D$2,'FLETES (#) MAYO'!Z412*Z$2,IF($C412=$D$3,'FLETES (#) MAYO'!Z412*Z$3,IF($C412=$D$4,'FLETES (#) MAYO'!Z412*Z$4,IF($C412=$D$5,'FLETES (#) MAYO'!Z412*Z$5,0))))</f>
        <v>0</v>
      </c>
      <c r="AA412" s="179">
        <f>IF($C412=$D$2,'FLETES (#) MAYO'!AA412*AA$2,IF($C412=$D$3,'FLETES (#) MAYO'!AA412*AA$3,IF($C412=$D$4,'FLETES (#) MAYO'!AA412*AA$4,IF($C412=$D$5,'FLETES (#) MAYO'!AA412*AA$5,0))))</f>
        <v>0</v>
      </c>
      <c r="AB412" s="179">
        <f>IF($C412=$D$2,'FLETES (#) MAYO'!AB412*AB$2,IF($C412=$D$3,'FLETES (#) MAYO'!AB412*AB$3,IF($C412=$D$4,'FLETES (#) MAYO'!AB412*AB$4,IF($C412=$D$5,'FLETES (#) MAYO'!AB412*AB$5,0))))</f>
        <v>0</v>
      </c>
      <c r="AC412" s="179">
        <f>IF($C412=$D$2,'FLETES (#) MAYO'!AC412*AC$2,IF($C412=$D$3,'FLETES (#) MAYO'!AC412*AC$3,IF($C412=$D$4,'FLETES (#) MAYO'!AC412*AC$4,IF($C412=$D$5,'FLETES (#) MAYO'!AC412*AC$5,0))))</f>
        <v>0</v>
      </c>
      <c r="AD412" s="179">
        <f>IF($C412=$D$2,'FLETES (#) MAYO'!AD412*AD$2,IF($C412=$D$3,'FLETES (#) MAYO'!AD412*AD$3,IF($C412=$D$4,'FLETES (#) MAYO'!AD412*AD$4,IF($C412=$D$5,'FLETES (#) MAYO'!AD412*AD$5,0))))</f>
        <v>0</v>
      </c>
      <c r="AE412" s="179">
        <f>IF($C412=$D$2,'FLETES (#) MAYO'!AE412*AE$2,IF($C412=$D$3,'FLETES (#) MAYO'!AE412*AE$3,IF($C412=$D$4,'FLETES (#) MAYO'!AE412*AE$4,IF($C412=$D$5,'FLETES (#) MAYO'!AE412*AE$5,0))))</f>
        <v>0</v>
      </c>
      <c r="AF412" s="179">
        <f>IF($C412=$D$2,'FLETES (#) MAYO'!AF412*AF$2,IF($C412=$D$3,'FLETES (#) MAYO'!AF412*AF$3,IF($C412=$D$4,'FLETES (#) MAYO'!AF412*AF$4,IF($C412=$D$5,'FLETES (#) MAYO'!AF412*AF$5,0))))</f>
        <v>0</v>
      </c>
      <c r="AG412" s="179">
        <f>IF($C412=$D$2,'FLETES (#) MAYO'!AG412*AG$2,IF($C412=$D$3,'FLETES (#) MAYO'!AG412*AG$3,IF($C412=$D$4,'FLETES (#) MAYO'!AG412*AG$4,IF($C412=$D$5,'FLETES (#) MAYO'!AG412*AG$5,0))))</f>
        <v>0</v>
      </c>
      <c r="AH412" s="179">
        <f>IF($C412=$D$2,'FLETES (#) MAYO'!AH412*AH$2,IF($C412=$D$3,'FLETES (#) MAYO'!AH412*AH$3,IF($C412=$D$4,'FLETES (#) MAYO'!AH412*AH$4,IF($C412=$D$5,'FLETES (#) MAYO'!AH412*AH$5,0))))</f>
        <v>0</v>
      </c>
      <c r="AI412" s="179">
        <f>IF($C412=$D$2,'FLETES (#) MAYO'!AI412*AI$2,IF($C412=$D$3,'FLETES (#) MAYO'!AI412*AI$3,IF($C412=$D$4,'FLETES (#) MAYO'!AI412*AI$4,IF($C412=$D$5,'FLETES (#) MAYO'!AI412*AI$5,0))))</f>
        <v>0</v>
      </c>
      <c r="AJ412" s="179">
        <f>IF($C412=$D$2,'FLETES (#) MAYO'!AJ412*AJ$2,IF($C412=$D$3,'FLETES (#) MAYO'!AJ412*AJ$3,IF($C412=$D$4,'FLETES (#) MAYO'!AJ412*AJ$4,IF($C412=$D$5,'FLETES (#) MAYO'!AJ412*AJ$5,0))))</f>
        <v>0</v>
      </c>
      <c r="AK412" s="179">
        <f>IF($C412=$D$2,'FLETES (#) MAYO'!AK412*AK$2,IF($C412=$D$3,'FLETES (#) MAYO'!AK412*AK$3,IF($C412=$D$4,'FLETES (#) MAYO'!AK412*AK$4,IF($C412=$D$5,'FLETES (#) MAYO'!AK412*AK$5,0))))</f>
        <v>0</v>
      </c>
      <c r="AL412" s="179">
        <f>IF($C412=$D$2,'FLETES (#) MAYO'!AL412*AL$2,IF($C412=$D$3,'FLETES (#) MAYO'!AL412*AL$3,IF($C412=$D$4,'FLETES (#) MAYO'!AL412*AL$4,IF($C412=$D$5,'FLETES (#) MAYO'!AL412*AL$5,0))))</f>
        <v>0</v>
      </c>
      <c r="AM412" s="179">
        <f>IF($C412=$D$2,'FLETES (#) MAYO'!AM412*AM$2,IF($C412=$D$3,'FLETES (#) MAYO'!AM412*AM$3,IF($C412=$D$4,'FLETES (#) MAYO'!AM412*AM$4,IF($C412=$D$5,'FLETES (#) MAYO'!AM412*AM$5,0))))</f>
        <v>0</v>
      </c>
    </row>
    <row r="413" spans="1:39">
      <c r="A413" s="141"/>
      <c r="B413" s="165"/>
      <c r="C413" s="165"/>
      <c r="D413" s="178">
        <f t="shared" si="0"/>
        <v>0</v>
      </c>
      <c r="E413" s="179">
        <f>IF($C413=$D$2,'FLETES (#) MAYO'!E413*E$2,IF($C413=$D$3,'FLETES (#) MAYO'!E413*E$3,IF($C413=$D$4,'FLETES (#) MAYO'!E413*E$4,IF($C413=$D$5,'FLETES (#) MAYO'!E413*E$5,0))))</f>
        <v>0</v>
      </c>
      <c r="F413" s="179">
        <f>IF($C413=$D$2,'FLETES (#) MAYO'!F413*F$2,IF($C413=$D$3,'FLETES (#) MAYO'!F413*F$3,IF($C413=$D$4,'FLETES (#) MAYO'!F413*F$4,IF($C413=$D$5,'FLETES (#) MAYO'!F413*F$5,0))))</f>
        <v>0</v>
      </c>
      <c r="G413" s="179">
        <f>IF($C413=$D$2,'FLETES (#) MAYO'!G413*G$2,IF($C413=$D$3,'FLETES (#) MAYO'!G413*G$3,IF($C413=$D$4,'FLETES (#) MAYO'!G413*G$4,IF($C413=$D$5,'FLETES (#) MAYO'!G413*G$5,0))))</f>
        <v>0</v>
      </c>
      <c r="H413" s="179">
        <f>IF($C413=$D$2,'FLETES (#) MAYO'!H413*H$2,IF($C413=$D$3,'FLETES (#) MAYO'!H413*H$3,IF($C413=$D$4,'FLETES (#) MAYO'!H413*H$4,IF($C413=$D$5,'FLETES (#) MAYO'!H413*H$5,0))))</f>
        <v>0</v>
      </c>
      <c r="I413" s="179">
        <f>IF($C413=$D$2,'FLETES (#) MAYO'!I413*I$2,IF($C413=$D$3,'FLETES (#) MAYO'!I413*I$3,IF($C413=$D$4,'FLETES (#) MAYO'!I413*I$4,IF($C413=$D$5,'FLETES (#) MAYO'!I413*I$5,0))))</f>
        <v>0</v>
      </c>
      <c r="J413" s="179">
        <f>IF($C413=$D$2,'FLETES (#) MAYO'!J413*J$2,IF($C413=$D$3,'FLETES (#) MAYO'!J413*J$3,IF($C413=$D$4,'FLETES (#) MAYO'!J413*J$4,IF($C413=$D$5,'FLETES (#) MAYO'!J413*J$5,0))))</f>
        <v>0</v>
      </c>
      <c r="K413" s="179">
        <f>IF($C413=$D$2,'FLETES (#) MAYO'!K413*K$2,IF($C413=$D$3,'FLETES (#) MAYO'!K413*K$3,IF($C413=$D$4,'FLETES (#) MAYO'!K413*K$4,IF($C413=$D$5,'FLETES (#) MAYO'!K413*K$5,0))))</f>
        <v>0</v>
      </c>
      <c r="L413" s="179">
        <f>IF($C413=$D$2,'FLETES (#) MAYO'!L413*L$2,IF($C413=$D$3,'FLETES (#) MAYO'!L413*L$3,IF($C413=$D$4,'FLETES (#) MAYO'!L413*L$4,IF($C413=$D$5,'FLETES (#) MAYO'!L413*L$5,0))))</f>
        <v>0</v>
      </c>
      <c r="M413" s="179">
        <f>IF($C413=$D$2,'FLETES (#) MAYO'!M413*M$2,IF($C413=$D$3,'FLETES (#) MAYO'!M413*M$3,IF($C413=$D$4,'FLETES (#) MAYO'!M413*M$4,IF($C413=$D$5,'FLETES (#) MAYO'!M413*M$5,0))))</f>
        <v>0</v>
      </c>
      <c r="N413" s="179">
        <f>IF($C413=$D$2,'FLETES (#) MAYO'!N413*N$2,IF($C413=$D$3,'FLETES (#) MAYO'!N413*N$3,IF($C413=$D$4,'FLETES (#) MAYO'!N413*N$4,IF($C413=$D$5,'FLETES (#) MAYO'!N413*N$5,0))))</f>
        <v>0</v>
      </c>
      <c r="O413" s="179">
        <f>IF($C413=$D$2,'FLETES (#) MAYO'!O413*O$2,IF($C413=$D$3,'FLETES (#) MAYO'!O413*O$3,IF($C413=$D$4,'FLETES (#) MAYO'!O413*O$4,IF($C413=$D$5,'FLETES (#) MAYO'!O413*O$5,0))))</f>
        <v>0</v>
      </c>
      <c r="P413" s="179">
        <f>IF($C413=$D$2,'FLETES (#) MAYO'!P413*P$2,IF($C413=$D$3,'FLETES (#) MAYO'!P413*P$3,IF($C413=$D$4,'FLETES (#) MAYO'!P413*P$4,IF($C413=$D$5,'FLETES (#) MAYO'!P413*P$5,0))))</f>
        <v>0</v>
      </c>
      <c r="Q413" s="179">
        <f>IF($C413=$D$2,'FLETES (#) MAYO'!Q413*Q$2,IF($C413=$D$3,'FLETES (#) MAYO'!Q413*Q$3,IF($C413=$D$4,'FLETES (#) MAYO'!Q413*Q$4,IF($C413=$D$5,'FLETES (#) MAYO'!Q413*Q$5,0))))</f>
        <v>0</v>
      </c>
      <c r="R413" s="179">
        <f>IF($C413=$D$2,'FLETES (#) MAYO'!R413*R$2,IF($C413=$D$3,'FLETES (#) MAYO'!R413*R$3,IF($C413=$D$4,'FLETES (#) MAYO'!R413*R$4,IF($C413=$D$5,'FLETES (#) MAYO'!R413*R$5,0))))</f>
        <v>0</v>
      </c>
      <c r="S413" s="179">
        <f>IF($C413=$D$2,'FLETES (#) MAYO'!S413*S$2,IF($C413=$D$3,'FLETES (#) MAYO'!S413*S$3,IF($C413=$D$4,'FLETES (#) MAYO'!S413*S$4,IF($C413=$D$5,'FLETES (#) MAYO'!S413*S$5,0))))</f>
        <v>0</v>
      </c>
      <c r="T413" s="179">
        <f>IF($C413=$D$2,'FLETES (#) MAYO'!T413*T$2,IF($C413=$D$3,'FLETES (#) MAYO'!T413*T$3,IF($C413=$D$4,'FLETES (#) MAYO'!T413*T$4,IF($C413=$D$5,'FLETES (#) MAYO'!T413*T$5,0))))</f>
        <v>0</v>
      </c>
      <c r="U413" s="179">
        <f>IF($C413=$D$2,'FLETES (#) MAYO'!U413*U$2,IF($C413=$D$3,'FLETES (#) MAYO'!U413*U$3,IF($C413=$D$4,'FLETES (#) MAYO'!U413*U$4,IF($C413=$D$5,'FLETES (#) MAYO'!U413*U$5,0))))</f>
        <v>0</v>
      </c>
      <c r="V413" s="179">
        <f>IF($C413=$D$2,'FLETES (#) MAYO'!V413*V$2,IF($C413=$D$3,'FLETES (#) MAYO'!V413*V$3,IF($C413=$D$4,'FLETES (#) MAYO'!V413*V$4,IF($C413=$D$5,'FLETES (#) MAYO'!V413*V$5,0))))</f>
        <v>0</v>
      </c>
      <c r="W413" s="179">
        <f>IF($C413=$D$2,'FLETES (#) MAYO'!W413*W$2,IF($C413=$D$3,'FLETES (#) MAYO'!W413*W$3,IF($C413=$D$4,'FLETES (#) MAYO'!W413*W$4,IF($C413=$D$5,'FLETES (#) MAYO'!W413*W$5,0))))</f>
        <v>0</v>
      </c>
      <c r="X413" s="179">
        <f>IF($C413=$D$2,'FLETES (#) MAYO'!X413*X$2,IF($C413=$D$3,'FLETES (#) MAYO'!X413*X$3,IF($C413=$D$4,'FLETES (#) MAYO'!X413*X$4,IF($C413=$D$5,'FLETES (#) MAYO'!X413*X$5,0))))</f>
        <v>0</v>
      </c>
      <c r="Y413" s="179">
        <f>IF($C413=$D$2,'FLETES (#) MAYO'!Y413*Y$2,IF($C413=$D$3,'FLETES (#) MAYO'!Y413*Y$3,IF($C413=$D$4,'FLETES (#) MAYO'!Y413*Y$4,IF($C413=$D$5,'FLETES (#) MAYO'!Y413*Y$5,0))))</f>
        <v>0</v>
      </c>
      <c r="Z413" s="179">
        <f>IF($C413=$D$2,'FLETES (#) MAYO'!Z413*Z$2,IF($C413=$D$3,'FLETES (#) MAYO'!Z413*Z$3,IF($C413=$D$4,'FLETES (#) MAYO'!Z413*Z$4,IF($C413=$D$5,'FLETES (#) MAYO'!Z413*Z$5,0))))</f>
        <v>0</v>
      </c>
      <c r="AA413" s="179">
        <f>IF($C413=$D$2,'FLETES (#) MAYO'!AA413*AA$2,IF($C413=$D$3,'FLETES (#) MAYO'!AA413*AA$3,IF($C413=$D$4,'FLETES (#) MAYO'!AA413*AA$4,IF($C413=$D$5,'FLETES (#) MAYO'!AA413*AA$5,0))))</f>
        <v>0</v>
      </c>
      <c r="AB413" s="179">
        <f>IF($C413=$D$2,'FLETES (#) MAYO'!AB413*AB$2,IF($C413=$D$3,'FLETES (#) MAYO'!AB413*AB$3,IF($C413=$D$4,'FLETES (#) MAYO'!AB413*AB$4,IF($C413=$D$5,'FLETES (#) MAYO'!AB413*AB$5,0))))</f>
        <v>0</v>
      </c>
      <c r="AC413" s="179">
        <f>IF($C413=$D$2,'FLETES (#) MAYO'!AC413*AC$2,IF($C413=$D$3,'FLETES (#) MAYO'!AC413*AC$3,IF($C413=$D$4,'FLETES (#) MAYO'!AC413*AC$4,IF($C413=$D$5,'FLETES (#) MAYO'!AC413*AC$5,0))))</f>
        <v>0</v>
      </c>
      <c r="AD413" s="179">
        <f>IF($C413=$D$2,'FLETES (#) MAYO'!AD413*AD$2,IF($C413=$D$3,'FLETES (#) MAYO'!AD413*AD$3,IF($C413=$D$4,'FLETES (#) MAYO'!AD413*AD$4,IF($C413=$D$5,'FLETES (#) MAYO'!AD413*AD$5,0))))</f>
        <v>0</v>
      </c>
      <c r="AE413" s="179">
        <f>IF($C413=$D$2,'FLETES (#) MAYO'!AE413*AE$2,IF($C413=$D$3,'FLETES (#) MAYO'!AE413*AE$3,IF($C413=$D$4,'FLETES (#) MAYO'!AE413*AE$4,IF($C413=$D$5,'FLETES (#) MAYO'!AE413*AE$5,0))))</f>
        <v>0</v>
      </c>
      <c r="AF413" s="179">
        <f>IF($C413=$D$2,'FLETES (#) MAYO'!AF413*AF$2,IF($C413=$D$3,'FLETES (#) MAYO'!AF413*AF$3,IF($C413=$D$4,'FLETES (#) MAYO'!AF413*AF$4,IF($C413=$D$5,'FLETES (#) MAYO'!AF413*AF$5,0))))</f>
        <v>0</v>
      </c>
      <c r="AG413" s="179">
        <f>IF($C413=$D$2,'FLETES (#) MAYO'!AG413*AG$2,IF($C413=$D$3,'FLETES (#) MAYO'!AG413*AG$3,IF($C413=$D$4,'FLETES (#) MAYO'!AG413*AG$4,IF($C413=$D$5,'FLETES (#) MAYO'!AG413*AG$5,0))))</f>
        <v>0</v>
      </c>
      <c r="AH413" s="179">
        <f>IF($C413=$D$2,'FLETES (#) MAYO'!AH413*AH$2,IF($C413=$D$3,'FLETES (#) MAYO'!AH413*AH$3,IF($C413=$D$4,'FLETES (#) MAYO'!AH413*AH$4,IF($C413=$D$5,'FLETES (#) MAYO'!AH413*AH$5,0))))</f>
        <v>0</v>
      </c>
      <c r="AI413" s="179">
        <f>IF($C413=$D$2,'FLETES (#) MAYO'!AI413*AI$2,IF($C413=$D$3,'FLETES (#) MAYO'!AI413*AI$3,IF($C413=$D$4,'FLETES (#) MAYO'!AI413*AI$4,IF($C413=$D$5,'FLETES (#) MAYO'!AI413*AI$5,0))))</f>
        <v>0</v>
      </c>
      <c r="AJ413" s="179">
        <f>IF($C413=$D$2,'FLETES (#) MAYO'!AJ413*AJ$2,IF($C413=$D$3,'FLETES (#) MAYO'!AJ413*AJ$3,IF($C413=$D$4,'FLETES (#) MAYO'!AJ413*AJ$4,IF($C413=$D$5,'FLETES (#) MAYO'!AJ413*AJ$5,0))))</f>
        <v>0</v>
      </c>
      <c r="AK413" s="179">
        <f>IF($C413=$D$2,'FLETES (#) MAYO'!AK413*AK$2,IF($C413=$D$3,'FLETES (#) MAYO'!AK413*AK$3,IF($C413=$D$4,'FLETES (#) MAYO'!AK413*AK$4,IF($C413=$D$5,'FLETES (#) MAYO'!AK413*AK$5,0))))</f>
        <v>0</v>
      </c>
      <c r="AL413" s="179">
        <f>IF($C413=$D$2,'FLETES (#) MAYO'!AL413*AL$2,IF($C413=$D$3,'FLETES (#) MAYO'!AL413*AL$3,IF($C413=$D$4,'FLETES (#) MAYO'!AL413*AL$4,IF($C413=$D$5,'FLETES (#) MAYO'!AL413*AL$5,0))))</f>
        <v>0</v>
      </c>
      <c r="AM413" s="179">
        <f>IF($C413=$D$2,'FLETES (#) MAYO'!AM413*AM$2,IF($C413=$D$3,'FLETES (#) MAYO'!AM413*AM$3,IF($C413=$D$4,'FLETES (#) MAYO'!AM413*AM$4,IF($C413=$D$5,'FLETES (#) MAYO'!AM413*AM$5,0))))</f>
        <v>0</v>
      </c>
    </row>
    <row r="414" spans="1:39">
      <c r="A414" s="141"/>
      <c r="B414" s="165"/>
      <c r="C414" s="165"/>
      <c r="D414" s="178">
        <f t="shared" si="0"/>
        <v>0</v>
      </c>
      <c r="E414" s="179">
        <f>IF($C414=$D$2,'FLETES (#) MAYO'!E414*E$2,IF($C414=$D$3,'FLETES (#) MAYO'!E414*E$3,IF($C414=$D$4,'FLETES (#) MAYO'!E414*E$4,IF($C414=$D$5,'FLETES (#) MAYO'!E414*E$5,0))))</f>
        <v>0</v>
      </c>
      <c r="F414" s="179">
        <f>IF($C414=$D$2,'FLETES (#) MAYO'!F414*F$2,IF($C414=$D$3,'FLETES (#) MAYO'!F414*F$3,IF($C414=$D$4,'FLETES (#) MAYO'!F414*F$4,IF($C414=$D$5,'FLETES (#) MAYO'!F414*F$5,0))))</f>
        <v>0</v>
      </c>
      <c r="G414" s="179">
        <f>IF($C414=$D$2,'FLETES (#) MAYO'!G414*G$2,IF($C414=$D$3,'FLETES (#) MAYO'!G414*G$3,IF($C414=$D$4,'FLETES (#) MAYO'!G414*G$4,IF($C414=$D$5,'FLETES (#) MAYO'!G414*G$5,0))))</f>
        <v>0</v>
      </c>
      <c r="H414" s="179">
        <f>IF($C414=$D$2,'FLETES (#) MAYO'!H414*H$2,IF($C414=$D$3,'FLETES (#) MAYO'!H414*H$3,IF($C414=$D$4,'FLETES (#) MAYO'!H414*H$4,IF($C414=$D$5,'FLETES (#) MAYO'!H414*H$5,0))))</f>
        <v>0</v>
      </c>
      <c r="I414" s="179">
        <f>IF($C414=$D$2,'FLETES (#) MAYO'!I414*I$2,IF($C414=$D$3,'FLETES (#) MAYO'!I414*I$3,IF($C414=$D$4,'FLETES (#) MAYO'!I414*I$4,IF($C414=$D$5,'FLETES (#) MAYO'!I414*I$5,0))))</f>
        <v>0</v>
      </c>
      <c r="J414" s="179">
        <f>IF($C414=$D$2,'FLETES (#) MAYO'!J414*J$2,IF($C414=$D$3,'FLETES (#) MAYO'!J414*J$3,IF($C414=$D$4,'FLETES (#) MAYO'!J414*J$4,IF($C414=$D$5,'FLETES (#) MAYO'!J414*J$5,0))))</f>
        <v>0</v>
      </c>
      <c r="K414" s="179">
        <f>IF($C414=$D$2,'FLETES (#) MAYO'!K414*K$2,IF($C414=$D$3,'FLETES (#) MAYO'!K414*K$3,IF($C414=$D$4,'FLETES (#) MAYO'!K414*K$4,IF($C414=$D$5,'FLETES (#) MAYO'!K414*K$5,0))))</f>
        <v>0</v>
      </c>
      <c r="L414" s="179">
        <f>IF($C414=$D$2,'FLETES (#) MAYO'!L414*L$2,IF($C414=$D$3,'FLETES (#) MAYO'!L414*L$3,IF($C414=$D$4,'FLETES (#) MAYO'!L414*L$4,IF($C414=$D$5,'FLETES (#) MAYO'!L414*L$5,0))))</f>
        <v>0</v>
      </c>
      <c r="M414" s="179">
        <f>IF($C414=$D$2,'FLETES (#) MAYO'!M414*M$2,IF($C414=$D$3,'FLETES (#) MAYO'!M414*M$3,IF($C414=$D$4,'FLETES (#) MAYO'!M414*M$4,IF($C414=$D$5,'FLETES (#) MAYO'!M414*M$5,0))))</f>
        <v>0</v>
      </c>
      <c r="N414" s="179">
        <f>IF($C414=$D$2,'FLETES (#) MAYO'!N414*N$2,IF($C414=$D$3,'FLETES (#) MAYO'!N414*N$3,IF($C414=$D$4,'FLETES (#) MAYO'!N414*N$4,IF($C414=$D$5,'FLETES (#) MAYO'!N414*N$5,0))))</f>
        <v>0</v>
      </c>
      <c r="O414" s="179">
        <f>IF($C414=$D$2,'FLETES (#) MAYO'!O414*O$2,IF($C414=$D$3,'FLETES (#) MAYO'!O414*O$3,IF($C414=$D$4,'FLETES (#) MAYO'!O414*O$4,IF($C414=$D$5,'FLETES (#) MAYO'!O414*O$5,0))))</f>
        <v>0</v>
      </c>
      <c r="P414" s="179">
        <f>IF($C414=$D$2,'FLETES (#) MAYO'!P414*P$2,IF($C414=$D$3,'FLETES (#) MAYO'!P414*P$3,IF($C414=$D$4,'FLETES (#) MAYO'!P414*P$4,IF($C414=$D$5,'FLETES (#) MAYO'!P414*P$5,0))))</f>
        <v>0</v>
      </c>
      <c r="Q414" s="179">
        <f>IF($C414=$D$2,'FLETES (#) MAYO'!Q414*Q$2,IF($C414=$D$3,'FLETES (#) MAYO'!Q414*Q$3,IF($C414=$D$4,'FLETES (#) MAYO'!Q414*Q$4,IF($C414=$D$5,'FLETES (#) MAYO'!Q414*Q$5,0))))</f>
        <v>0</v>
      </c>
      <c r="R414" s="179">
        <f>IF($C414=$D$2,'FLETES (#) MAYO'!R414*R$2,IF($C414=$D$3,'FLETES (#) MAYO'!R414*R$3,IF($C414=$D$4,'FLETES (#) MAYO'!R414*R$4,IF($C414=$D$5,'FLETES (#) MAYO'!R414*R$5,0))))</f>
        <v>0</v>
      </c>
      <c r="S414" s="179">
        <f>IF($C414=$D$2,'FLETES (#) MAYO'!S414*S$2,IF($C414=$D$3,'FLETES (#) MAYO'!S414*S$3,IF($C414=$D$4,'FLETES (#) MAYO'!S414*S$4,IF($C414=$D$5,'FLETES (#) MAYO'!S414*S$5,0))))</f>
        <v>0</v>
      </c>
      <c r="T414" s="179">
        <f>IF($C414=$D$2,'FLETES (#) MAYO'!T414*T$2,IF($C414=$D$3,'FLETES (#) MAYO'!T414*T$3,IF($C414=$D$4,'FLETES (#) MAYO'!T414*T$4,IF($C414=$D$5,'FLETES (#) MAYO'!T414*T$5,0))))</f>
        <v>0</v>
      </c>
      <c r="U414" s="179">
        <f>IF($C414=$D$2,'FLETES (#) MAYO'!U414*U$2,IF($C414=$D$3,'FLETES (#) MAYO'!U414*U$3,IF($C414=$D$4,'FLETES (#) MAYO'!U414*U$4,IF($C414=$D$5,'FLETES (#) MAYO'!U414*U$5,0))))</f>
        <v>0</v>
      </c>
      <c r="V414" s="179">
        <f>IF($C414=$D$2,'FLETES (#) MAYO'!V414*V$2,IF($C414=$D$3,'FLETES (#) MAYO'!V414*V$3,IF($C414=$D$4,'FLETES (#) MAYO'!V414*V$4,IF($C414=$D$5,'FLETES (#) MAYO'!V414*V$5,0))))</f>
        <v>0</v>
      </c>
      <c r="W414" s="179">
        <f>IF($C414=$D$2,'FLETES (#) MAYO'!W414*W$2,IF($C414=$D$3,'FLETES (#) MAYO'!W414*W$3,IF($C414=$D$4,'FLETES (#) MAYO'!W414*W$4,IF($C414=$D$5,'FLETES (#) MAYO'!W414*W$5,0))))</f>
        <v>0</v>
      </c>
      <c r="X414" s="179">
        <f>IF($C414=$D$2,'FLETES (#) MAYO'!X414*X$2,IF($C414=$D$3,'FLETES (#) MAYO'!X414*X$3,IF($C414=$D$4,'FLETES (#) MAYO'!X414*X$4,IF($C414=$D$5,'FLETES (#) MAYO'!X414*X$5,0))))</f>
        <v>0</v>
      </c>
      <c r="Y414" s="179">
        <f>IF($C414=$D$2,'FLETES (#) MAYO'!Y414*Y$2,IF($C414=$D$3,'FLETES (#) MAYO'!Y414*Y$3,IF($C414=$D$4,'FLETES (#) MAYO'!Y414*Y$4,IF($C414=$D$5,'FLETES (#) MAYO'!Y414*Y$5,0))))</f>
        <v>0</v>
      </c>
      <c r="Z414" s="179">
        <f>IF($C414=$D$2,'FLETES (#) MAYO'!Z414*Z$2,IF($C414=$D$3,'FLETES (#) MAYO'!Z414*Z$3,IF($C414=$D$4,'FLETES (#) MAYO'!Z414*Z$4,IF($C414=$D$5,'FLETES (#) MAYO'!Z414*Z$5,0))))</f>
        <v>0</v>
      </c>
      <c r="AA414" s="179">
        <f>IF($C414=$D$2,'FLETES (#) MAYO'!AA414*AA$2,IF($C414=$D$3,'FLETES (#) MAYO'!AA414*AA$3,IF($C414=$D$4,'FLETES (#) MAYO'!AA414*AA$4,IF($C414=$D$5,'FLETES (#) MAYO'!AA414*AA$5,0))))</f>
        <v>0</v>
      </c>
      <c r="AB414" s="179">
        <f>IF($C414=$D$2,'FLETES (#) MAYO'!AB414*AB$2,IF($C414=$D$3,'FLETES (#) MAYO'!AB414*AB$3,IF($C414=$D$4,'FLETES (#) MAYO'!AB414*AB$4,IF($C414=$D$5,'FLETES (#) MAYO'!AB414*AB$5,0))))</f>
        <v>0</v>
      </c>
      <c r="AC414" s="179">
        <f>IF($C414=$D$2,'FLETES (#) MAYO'!AC414*AC$2,IF($C414=$D$3,'FLETES (#) MAYO'!AC414*AC$3,IF($C414=$D$4,'FLETES (#) MAYO'!AC414*AC$4,IF($C414=$D$5,'FLETES (#) MAYO'!AC414*AC$5,0))))</f>
        <v>0</v>
      </c>
      <c r="AD414" s="179">
        <f>IF($C414=$D$2,'FLETES (#) MAYO'!AD414*AD$2,IF($C414=$D$3,'FLETES (#) MAYO'!AD414*AD$3,IF($C414=$D$4,'FLETES (#) MAYO'!AD414*AD$4,IF($C414=$D$5,'FLETES (#) MAYO'!AD414*AD$5,0))))</f>
        <v>0</v>
      </c>
      <c r="AE414" s="179">
        <f>IF($C414=$D$2,'FLETES (#) MAYO'!AE414*AE$2,IF($C414=$D$3,'FLETES (#) MAYO'!AE414*AE$3,IF($C414=$D$4,'FLETES (#) MAYO'!AE414*AE$4,IF($C414=$D$5,'FLETES (#) MAYO'!AE414*AE$5,0))))</f>
        <v>0</v>
      </c>
      <c r="AF414" s="179">
        <f>IF($C414=$D$2,'FLETES (#) MAYO'!AF414*AF$2,IF($C414=$D$3,'FLETES (#) MAYO'!AF414*AF$3,IF($C414=$D$4,'FLETES (#) MAYO'!AF414*AF$4,IF($C414=$D$5,'FLETES (#) MAYO'!AF414*AF$5,0))))</f>
        <v>0</v>
      </c>
      <c r="AG414" s="179">
        <f>IF($C414=$D$2,'FLETES (#) MAYO'!AG414*AG$2,IF($C414=$D$3,'FLETES (#) MAYO'!AG414*AG$3,IF($C414=$D$4,'FLETES (#) MAYO'!AG414*AG$4,IF($C414=$D$5,'FLETES (#) MAYO'!AG414*AG$5,0))))</f>
        <v>0</v>
      </c>
      <c r="AH414" s="179">
        <f>IF($C414=$D$2,'FLETES (#) MAYO'!AH414*AH$2,IF($C414=$D$3,'FLETES (#) MAYO'!AH414*AH$3,IF($C414=$D$4,'FLETES (#) MAYO'!AH414*AH$4,IF($C414=$D$5,'FLETES (#) MAYO'!AH414*AH$5,0))))</f>
        <v>0</v>
      </c>
      <c r="AI414" s="179">
        <f>IF($C414=$D$2,'FLETES (#) MAYO'!AI414*AI$2,IF($C414=$D$3,'FLETES (#) MAYO'!AI414*AI$3,IF($C414=$D$4,'FLETES (#) MAYO'!AI414*AI$4,IF($C414=$D$5,'FLETES (#) MAYO'!AI414*AI$5,0))))</f>
        <v>0</v>
      </c>
      <c r="AJ414" s="179">
        <f>IF($C414=$D$2,'FLETES (#) MAYO'!AJ414*AJ$2,IF($C414=$D$3,'FLETES (#) MAYO'!AJ414*AJ$3,IF($C414=$D$4,'FLETES (#) MAYO'!AJ414*AJ$4,IF($C414=$D$5,'FLETES (#) MAYO'!AJ414*AJ$5,0))))</f>
        <v>0</v>
      </c>
      <c r="AK414" s="179">
        <f>IF($C414=$D$2,'FLETES (#) MAYO'!AK414*AK$2,IF($C414=$D$3,'FLETES (#) MAYO'!AK414*AK$3,IF($C414=$D$4,'FLETES (#) MAYO'!AK414*AK$4,IF($C414=$D$5,'FLETES (#) MAYO'!AK414*AK$5,0))))</f>
        <v>0</v>
      </c>
      <c r="AL414" s="179">
        <f>IF($C414=$D$2,'FLETES (#) MAYO'!AL414*AL$2,IF($C414=$D$3,'FLETES (#) MAYO'!AL414*AL$3,IF($C414=$D$4,'FLETES (#) MAYO'!AL414*AL$4,IF($C414=$D$5,'FLETES (#) MAYO'!AL414*AL$5,0))))</f>
        <v>0</v>
      </c>
      <c r="AM414" s="179">
        <f>IF($C414=$D$2,'FLETES (#) MAYO'!AM414*AM$2,IF($C414=$D$3,'FLETES (#) MAYO'!AM414*AM$3,IF($C414=$D$4,'FLETES (#) MAYO'!AM414*AM$4,IF($C414=$D$5,'FLETES (#) MAYO'!AM414*AM$5,0))))</f>
        <v>0</v>
      </c>
    </row>
    <row r="415" spans="1:39">
      <c r="A415" s="141"/>
      <c r="B415" s="165"/>
      <c r="C415" s="165"/>
      <c r="D415" s="178">
        <f t="shared" si="0"/>
        <v>0</v>
      </c>
      <c r="E415" s="179">
        <f>IF($C415=$D$2,'FLETES (#) MAYO'!E415*E$2,IF($C415=$D$3,'FLETES (#) MAYO'!E415*E$3,IF($C415=$D$4,'FLETES (#) MAYO'!E415*E$4,IF($C415=$D$5,'FLETES (#) MAYO'!E415*E$5,0))))</f>
        <v>0</v>
      </c>
      <c r="F415" s="179">
        <f>IF($C415=$D$2,'FLETES (#) MAYO'!F415*F$2,IF($C415=$D$3,'FLETES (#) MAYO'!F415*F$3,IF($C415=$D$4,'FLETES (#) MAYO'!F415*F$4,IF($C415=$D$5,'FLETES (#) MAYO'!F415*F$5,0))))</f>
        <v>0</v>
      </c>
      <c r="G415" s="179">
        <f>IF($C415=$D$2,'FLETES (#) MAYO'!G415*G$2,IF($C415=$D$3,'FLETES (#) MAYO'!G415*G$3,IF($C415=$D$4,'FLETES (#) MAYO'!G415*G$4,IF($C415=$D$5,'FLETES (#) MAYO'!G415*G$5,0))))</f>
        <v>0</v>
      </c>
      <c r="H415" s="179">
        <f>IF($C415=$D$2,'FLETES (#) MAYO'!H415*H$2,IF($C415=$D$3,'FLETES (#) MAYO'!H415*H$3,IF($C415=$D$4,'FLETES (#) MAYO'!H415*H$4,IF($C415=$D$5,'FLETES (#) MAYO'!H415*H$5,0))))</f>
        <v>0</v>
      </c>
      <c r="I415" s="179">
        <f>IF($C415=$D$2,'FLETES (#) MAYO'!I415*I$2,IF($C415=$D$3,'FLETES (#) MAYO'!I415*I$3,IF($C415=$D$4,'FLETES (#) MAYO'!I415*I$4,IF($C415=$D$5,'FLETES (#) MAYO'!I415*I$5,0))))</f>
        <v>0</v>
      </c>
      <c r="J415" s="179">
        <f>IF($C415=$D$2,'FLETES (#) MAYO'!J415*J$2,IF($C415=$D$3,'FLETES (#) MAYO'!J415*J$3,IF($C415=$D$4,'FLETES (#) MAYO'!J415*J$4,IF($C415=$D$5,'FLETES (#) MAYO'!J415*J$5,0))))</f>
        <v>0</v>
      </c>
      <c r="K415" s="179">
        <f>IF($C415=$D$2,'FLETES (#) MAYO'!K415*K$2,IF($C415=$D$3,'FLETES (#) MAYO'!K415*K$3,IF($C415=$D$4,'FLETES (#) MAYO'!K415*K$4,IF($C415=$D$5,'FLETES (#) MAYO'!K415*K$5,0))))</f>
        <v>0</v>
      </c>
      <c r="L415" s="179">
        <f>IF($C415=$D$2,'FLETES (#) MAYO'!L415*L$2,IF($C415=$D$3,'FLETES (#) MAYO'!L415*L$3,IF($C415=$D$4,'FLETES (#) MAYO'!L415*L$4,IF($C415=$D$5,'FLETES (#) MAYO'!L415*L$5,0))))</f>
        <v>0</v>
      </c>
      <c r="M415" s="179">
        <f>IF($C415=$D$2,'FLETES (#) MAYO'!M415*M$2,IF($C415=$D$3,'FLETES (#) MAYO'!M415*M$3,IF($C415=$D$4,'FLETES (#) MAYO'!M415*M$4,IF($C415=$D$5,'FLETES (#) MAYO'!M415*M$5,0))))</f>
        <v>0</v>
      </c>
      <c r="N415" s="179">
        <f>IF($C415=$D$2,'FLETES (#) MAYO'!N415*N$2,IF($C415=$D$3,'FLETES (#) MAYO'!N415*N$3,IF($C415=$D$4,'FLETES (#) MAYO'!N415*N$4,IF($C415=$D$5,'FLETES (#) MAYO'!N415*N$5,0))))</f>
        <v>0</v>
      </c>
      <c r="O415" s="179">
        <f>IF($C415=$D$2,'FLETES (#) MAYO'!O415*O$2,IF($C415=$D$3,'FLETES (#) MAYO'!O415*O$3,IF($C415=$D$4,'FLETES (#) MAYO'!O415*O$4,IF($C415=$D$5,'FLETES (#) MAYO'!O415*O$5,0))))</f>
        <v>0</v>
      </c>
      <c r="P415" s="179">
        <f>IF($C415=$D$2,'FLETES (#) MAYO'!P415*P$2,IF($C415=$D$3,'FLETES (#) MAYO'!P415*P$3,IF($C415=$D$4,'FLETES (#) MAYO'!P415*P$4,IF($C415=$D$5,'FLETES (#) MAYO'!P415*P$5,0))))</f>
        <v>0</v>
      </c>
      <c r="Q415" s="179">
        <f>IF($C415=$D$2,'FLETES (#) MAYO'!Q415*Q$2,IF($C415=$D$3,'FLETES (#) MAYO'!Q415*Q$3,IF($C415=$D$4,'FLETES (#) MAYO'!Q415*Q$4,IF($C415=$D$5,'FLETES (#) MAYO'!Q415*Q$5,0))))</f>
        <v>0</v>
      </c>
      <c r="R415" s="179">
        <f>IF($C415=$D$2,'FLETES (#) MAYO'!R415*R$2,IF($C415=$D$3,'FLETES (#) MAYO'!R415*R$3,IF($C415=$D$4,'FLETES (#) MAYO'!R415*R$4,IF($C415=$D$5,'FLETES (#) MAYO'!R415*R$5,0))))</f>
        <v>0</v>
      </c>
      <c r="S415" s="179">
        <f>IF($C415=$D$2,'FLETES (#) MAYO'!S415*S$2,IF($C415=$D$3,'FLETES (#) MAYO'!S415*S$3,IF($C415=$D$4,'FLETES (#) MAYO'!S415*S$4,IF($C415=$D$5,'FLETES (#) MAYO'!S415*S$5,0))))</f>
        <v>0</v>
      </c>
      <c r="T415" s="179">
        <f>IF($C415=$D$2,'FLETES (#) MAYO'!T415*T$2,IF($C415=$D$3,'FLETES (#) MAYO'!T415*T$3,IF($C415=$D$4,'FLETES (#) MAYO'!T415*T$4,IF($C415=$D$5,'FLETES (#) MAYO'!T415*T$5,0))))</f>
        <v>0</v>
      </c>
      <c r="U415" s="179">
        <f>IF($C415=$D$2,'FLETES (#) MAYO'!U415*U$2,IF($C415=$D$3,'FLETES (#) MAYO'!U415*U$3,IF($C415=$D$4,'FLETES (#) MAYO'!U415*U$4,IF($C415=$D$5,'FLETES (#) MAYO'!U415*U$5,0))))</f>
        <v>0</v>
      </c>
      <c r="V415" s="179">
        <f>IF($C415=$D$2,'FLETES (#) MAYO'!V415*V$2,IF($C415=$D$3,'FLETES (#) MAYO'!V415*V$3,IF($C415=$D$4,'FLETES (#) MAYO'!V415*V$4,IF($C415=$D$5,'FLETES (#) MAYO'!V415*V$5,0))))</f>
        <v>0</v>
      </c>
      <c r="W415" s="179">
        <f>IF($C415=$D$2,'FLETES (#) MAYO'!W415*W$2,IF($C415=$D$3,'FLETES (#) MAYO'!W415*W$3,IF($C415=$D$4,'FLETES (#) MAYO'!W415*W$4,IF($C415=$D$5,'FLETES (#) MAYO'!W415*W$5,0))))</f>
        <v>0</v>
      </c>
      <c r="X415" s="179">
        <f>IF($C415=$D$2,'FLETES (#) MAYO'!X415*X$2,IF($C415=$D$3,'FLETES (#) MAYO'!X415*X$3,IF($C415=$D$4,'FLETES (#) MAYO'!X415*X$4,IF($C415=$D$5,'FLETES (#) MAYO'!X415*X$5,0))))</f>
        <v>0</v>
      </c>
      <c r="Y415" s="179">
        <f>IF($C415=$D$2,'FLETES (#) MAYO'!Y415*Y$2,IF($C415=$D$3,'FLETES (#) MAYO'!Y415*Y$3,IF($C415=$D$4,'FLETES (#) MAYO'!Y415*Y$4,IF($C415=$D$5,'FLETES (#) MAYO'!Y415*Y$5,0))))</f>
        <v>0</v>
      </c>
      <c r="Z415" s="179">
        <f>IF($C415=$D$2,'FLETES (#) MAYO'!Z415*Z$2,IF($C415=$D$3,'FLETES (#) MAYO'!Z415*Z$3,IF($C415=$D$4,'FLETES (#) MAYO'!Z415*Z$4,IF($C415=$D$5,'FLETES (#) MAYO'!Z415*Z$5,0))))</f>
        <v>0</v>
      </c>
      <c r="AA415" s="179">
        <f>IF($C415=$D$2,'FLETES (#) MAYO'!AA415*AA$2,IF($C415=$D$3,'FLETES (#) MAYO'!AA415*AA$3,IF($C415=$D$4,'FLETES (#) MAYO'!AA415*AA$4,IF($C415=$D$5,'FLETES (#) MAYO'!AA415*AA$5,0))))</f>
        <v>0</v>
      </c>
      <c r="AB415" s="179">
        <f>IF($C415=$D$2,'FLETES (#) MAYO'!AB415*AB$2,IF($C415=$D$3,'FLETES (#) MAYO'!AB415*AB$3,IF($C415=$D$4,'FLETES (#) MAYO'!AB415*AB$4,IF($C415=$D$5,'FLETES (#) MAYO'!AB415*AB$5,0))))</f>
        <v>0</v>
      </c>
      <c r="AC415" s="179">
        <f>IF($C415=$D$2,'FLETES (#) MAYO'!AC415*AC$2,IF($C415=$D$3,'FLETES (#) MAYO'!AC415*AC$3,IF($C415=$D$4,'FLETES (#) MAYO'!AC415*AC$4,IF($C415=$D$5,'FLETES (#) MAYO'!AC415*AC$5,0))))</f>
        <v>0</v>
      </c>
      <c r="AD415" s="179">
        <f>IF($C415=$D$2,'FLETES (#) MAYO'!AD415*AD$2,IF($C415=$D$3,'FLETES (#) MAYO'!AD415*AD$3,IF($C415=$D$4,'FLETES (#) MAYO'!AD415*AD$4,IF($C415=$D$5,'FLETES (#) MAYO'!AD415*AD$5,0))))</f>
        <v>0</v>
      </c>
      <c r="AE415" s="179">
        <f>IF($C415=$D$2,'FLETES (#) MAYO'!AE415*AE$2,IF($C415=$D$3,'FLETES (#) MAYO'!AE415*AE$3,IF($C415=$D$4,'FLETES (#) MAYO'!AE415*AE$4,IF($C415=$D$5,'FLETES (#) MAYO'!AE415*AE$5,0))))</f>
        <v>0</v>
      </c>
      <c r="AF415" s="179">
        <f>IF($C415=$D$2,'FLETES (#) MAYO'!AF415*AF$2,IF($C415=$D$3,'FLETES (#) MAYO'!AF415*AF$3,IF($C415=$D$4,'FLETES (#) MAYO'!AF415*AF$4,IF($C415=$D$5,'FLETES (#) MAYO'!AF415*AF$5,0))))</f>
        <v>0</v>
      </c>
      <c r="AG415" s="179">
        <f>IF($C415=$D$2,'FLETES (#) MAYO'!AG415*AG$2,IF($C415=$D$3,'FLETES (#) MAYO'!AG415*AG$3,IF($C415=$D$4,'FLETES (#) MAYO'!AG415*AG$4,IF($C415=$D$5,'FLETES (#) MAYO'!AG415*AG$5,0))))</f>
        <v>0</v>
      </c>
      <c r="AH415" s="179">
        <f>IF($C415=$D$2,'FLETES (#) MAYO'!AH415*AH$2,IF($C415=$D$3,'FLETES (#) MAYO'!AH415*AH$3,IF($C415=$D$4,'FLETES (#) MAYO'!AH415*AH$4,IF($C415=$D$5,'FLETES (#) MAYO'!AH415*AH$5,0))))</f>
        <v>0</v>
      </c>
      <c r="AI415" s="179">
        <f>IF($C415=$D$2,'FLETES (#) MAYO'!AI415*AI$2,IF($C415=$D$3,'FLETES (#) MAYO'!AI415*AI$3,IF($C415=$D$4,'FLETES (#) MAYO'!AI415*AI$4,IF($C415=$D$5,'FLETES (#) MAYO'!AI415*AI$5,0))))</f>
        <v>0</v>
      </c>
      <c r="AJ415" s="179">
        <f>IF($C415=$D$2,'FLETES (#) MAYO'!AJ415*AJ$2,IF($C415=$D$3,'FLETES (#) MAYO'!AJ415*AJ$3,IF($C415=$D$4,'FLETES (#) MAYO'!AJ415*AJ$4,IF($C415=$D$5,'FLETES (#) MAYO'!AJ415*AJ$5,0))))</f>
        <v>0</v>
      </c>
      <c r="AK415" s="179">
        <f>IF($C415=$D$2,'FLETES (#) MAYO'!AK415*AK$2,IF($C415=$D$3,'FLETES (#) MAYO'!AK415*AK$3,IF($C415=$D$4,'FLETES (#) MAYO'!AK415*AK$4,IF($C415=$D$5,'FLETES (#) MAYO'!AK415*AK$5,0))))</f>
        <v>0</v>
      </c>
      <c r="AL415" s="179">
        <f>IF($C415=$D$2,'FLETES (#) MAYO'!AL415*AL$2,IF($C415=$D$3,'FLETES (#) MAYO'!AL415*AL$3,IF($C415=$D$4,'FLETES (#) MAYO'!AL415*AL$4,IF($C415=$D$5,'FLETES (#) MAYO'!AL415*AL$5,0))))</f>
        <v>0</v>
      </c>
      <c r="AM415" s="179">
        <f>IF($C415=$D$2,'FLETES (#) MAYO'!AM415*AM$2,IF($C415=$D$3,'FLETES (#) MAYO'!AM415*AM$3,IF($C415=$D$4,'FLETES (#) MAYO'!AM415*AM$4,IF($C415=$D$5,'FLETES (#) MAYO'!AM415*AM$5,0))))</f>
        <v>0</v>
      </c>
    </row>
    <row r="416" spans="1:39">
      <c r="A416" s="141"/>
      <c r="B416" s="165"/>
      <c r="C416" s="165"/>
      <c r="D416" s="178">
        <f t="shared" si="0"/>
        <v>0</v>
      </c>
      <c r="E416" s="179">
        <f>IF($C416=$D$2,'FLETES (#) MAYO'!E416*E$2,IF($C416=$D$3,'FLETES (#) MAYO'!E416*E$3,IF($C416=$D$4,'FLETES (#) MAYO'!E416*E$4,IF($C416=$D$5,'FLETES (#) MAYO'!E416*E$5,0))))</f>
        <v>0</v>
      </c>
      <c r="F416" s="179">
        <f>IF($C416=$D$2,'FLETES (#) MAYO'!F416*F$2,IF($C416=$D$3,'FLETES (#) MAYO'!F416*F$3,IF($C416=$D$4,'FLETES (#) MAYO'!F416*F$4,IF($C416=$D$5,'FLETES (#) MAYO'!F416*F$5,0))))</f>
        <v>0</v>
      </c>
      <c r="G416" s="179">
        <f>IF($C416=$D$2,'FLETES (#) MAYO'!G416*G$2,IF($C416=$D$3,'FLETES (#) MAYO'!G416*G$3,IF($C416=$D$4,'FLETES (#) MAYO'!G416*G$4,IF($C416=$D$5,'FLETES (#) MAYO'!G416*G$5,0))))</f>
        <v>0</v>
      </c>
      <c r="H416" s="179">
        <f>IF($C416=$D$2,'FLETES (#) MAYO'!H416*H$2,IF($C416=$D$3,'FLETES (#) MAYO'!H416*H$3,IF($C416=$D$4,'FLETES (#) MAYO'!H416*H$4,IF($C416=$D$5,'FLETES (#) MAYO'!H416*H$5,0))))</f>
        <v>0</v>
      </c>
      <c r="I416" s="179">
        <f>IF($C416=$D$2,'FLETES (#) MAYO'!I416*I$2,IF($C416=$D$3,'FLETES (#) MAYO'!I416*I$3,IF($C416=$D$4,'FLETES (#) MAYO'!I416*I$4,IF($C416=$D$5,'FLETES (#) MAYO'!I416*I$5,0))))</f>
        <v>0</v>
      </c>
      <c r="J416" s="179">
        <f>IF($C416=$D$2,'FLETES (#) MAYO'!J416*J$2,IF($C416=$D$3,'FLETES (#) MAYO'!J416*J$3,IF($C416=$D$4,'FLETES (#) MAYO'!J416*J$4,IF($C416=$D$5,'FLETES (#) MAYO'!J416*J$5,0))))</f>
        <v>0</v>
      </c>
      <c r="K416" s="179">
        <f>IF($C416=$D$2,'FLETES (#) MAYO'!K416*K$2,IF($C416=$D$3,'FLETES (#) MAYO'!K416*K$3,IF($C416=$D$4,'FLETES (#) MAYO'!K416*K$4,IF($C416=$D$5,'FLETES (#) MAYO'!K416*K$5,0))))</f>
        <v>0</v>
      </c>
      <c r="L416" s="179">
        <f>IF($C416=$D$2,'FLETES (#) MAYO'!L416*L$2,IF($C416=$D$3,'FLETES (#) MAYO'!L416*L$3,IF($C416=$D$4,'FLETES (#) MAYO'!L416*L$4,IF($C416=$D$5,'FLETES (#) MAYO'!L416*L$5,0))))</f>
        <v>0</v>
      </c>
      <c r="M416" s="179">
        <f>IF($C416=$D$2,'FLETES (#) MAYO'!M416*M$2,IF($C416=$D$3,'FLETES (#) MAYO'!M416*M$3,IF($C416=$D$4,'FLETES (#) MAYO'!M416*M$4,IF($C416=$D$5,'FLETES (#) MAYO'!M416*M$5,0))))</f>
        <v>0</v>
      </c>
      <c r="N416" s="179">
        <f>IF($C416=$D$2,'FLETES (#) MAYO'!N416*N$2,IF($C416=$D$3,'FLETES (#) MAYO'!N416*N$3,IF($C416=$D$4,'FLETES (#) MAYO'!N416*N$4,IF($C416=$D$5,'FLETES (#) MAYO'!N416*N$5,0))))</f>
        <v>0</v>
      </c>
      <c r="O416" s="179">
        <f>IF($C416=$D$2,'FLETES (#) MAYO'!O416*O$2,IF($C416=$D$3,'FLETES (#) MAYO'!O416*O$3,IF($C416=$D$4,'FLETES (#) MAYO'!O416*O$4,IF($C416=$D$5,'FLETES (#) MAYO'!O416*O$5,0))))</f>
        <v>0</v>
      </c>
      <c r="P416" s="179">
        <f>IF($C416=$D$2,'FLETES (#) MAYO'!P416*P$2,IF($C416=$D$3,'FLETES (#) MAYO'!P416*P$3,IF($C416=$D$4,'FLETES (#) MAYO'!P416*P$4,IF($C416=$D$5,'FLETES (#) MAYO'!P416*P$5,0))))</f>
        <v>0</v>
      </c>
      <c r="Q416" s="179">
        <f>IF($C416=$D$2,'FLETES (#) MAYO'!Q416*Q$2,IF($C416=$D$3,'FLETES (#) MAYO'!Q416*Q$3,IF($C416=$D$4,'FLETES (#) MAYO'!Q416*Q$4,IF($C416=$D$5,'FLETES (#) MAYO'!Q416*Q$5,0))))</f>
        <v>0</v>
      </c>
      <c r="R416" s="179">
        <f>IF($C416=$D$2,'FLETES (#) MAYO'!R416*R$2,IF($C416=$D$3,'FLETES (#) MAYO'!R416*R$3,IF($C416=$D$4,'FLETES (#) MAYO'!R416*R$4,IF($C416=$D$5,'FLETES (#) MAYO'!R416*R$5,0))))</f>
        <v>0</v>
      </c>
      <c r="S416" s="179">
        <f>IF($C416=$D$2,'FLETES (#) MAYO'!S416*S$2,IF($C416=$D$3,'FLETES (#) MAYO'!S416*S$3,IF($C416=$D$4,'FLETES (#) MAYO'!S416*S$4,IF($C416=$D$5,'FLETES (#) MAYO'!S416*S$5,0))))</f>
        <v>0</v>
      </c>
      <c r="T416" s="179">
        <f>IF($C416=$D$2,'FLETES (#) MAYO'!T416*T$2,IF($C416=$D$3,'FLETES (#) MAYO'!T416*T$3,IF($C416=$D$4,'FLETES (#) MAYO'!T416*T$4,IF($C416=$D$5,'FLETES (#) MAYO'!T416*T$5,0))))</f>
        <v>0</v>
      </c>
      <c r="U416" s="179">
        <f>IF($C416=$D$2,'FLETES (#) MAYO'!U416*U$2,IF($C416=$D$3,'FLETES (#) MAYO'!U416*U$3,IF($C416=$D$4,'FLETES (#) MAYO'!U416*U$4,IF($C416=$D$5,'FLETES (#) MAYO'!U416*U$5,0))))</f>
        <v>0</v>
      </c>
      <c r="V416" s="179">
        <f>IF($C416=$D$2,'FLETES (#) MAYO'!V416*V$2,IF($C416=$D$3,'FLETES (#) MAYO'!V416*V$3,IF($C416=$D$4,'FLETES (#) MAYO'!V416*V$4,IF($C416=$D$5,'FLETES (#) MAYO'!V416*V$5,0))))</f>
        <v>0</v>
      </c>
      <c r="W416" s="179">
        <f>IF($C416=$D$2,'FLETES (#) MAYO'!W416*W$2,IF($C416=$D$3,'FLETES (#) MAYO'!W416*W$3,IF($C416=$D$4,'FLETES (#) MAYO'!W416*W$4,IF($C416=$D$5,'FLETES (#) MAYO'!W416*W$5,0))))</f>
        <v>0</v>
      </c>
      <c r="X416" s="179">
        <f>IF($C416=$D$2,'FLETES (#) MAYO'!X416*X$2,IF($C416=$D$3,'FLETES (#) MAYO'!X416*X$3,IF($C416=$D$4,'FLETES (#) MAYO'!X416*X$4,IF($C416=$D$5,'FLETES (#) MAYO'!X416*X$5,0))))</f>
        <v>0</v>
      </c>
      <c r="Y416" s="179">
        <f>IF($C416=$D$2,'FLETES (#) MAYO'!Y416*Y$2,IF($C416=$D$3,'FLETES (#) MAYO'!Y416*Y$3,IF($C416=$D$4,'FLETES (#) MAYO'!Y416*Y$4,IF($C416=$D$5,'FLETES (#) MAYO'!Y416*Y$5,0))))</f>
        <v>0</v>
      </c>
      <c r="Z416" s="179">
        <f>IF($C416=$D$2,'FLETES (#) MAYO'!Z416*Z$2,IF($C416=$D$3,'FLETES (#) MAYO'!Z416*Z$3,IF($C416=$D$4,'FLETES (#) MAYO'!Z416*Z$4,IF($C416=$D$5,'FLETES (#) MAYO'!Z416*Z$5,0))))</f>
        <v>0</v>
      </c>
      <c r="AA416" s="179">
        <f>IF($C416=$D$2,'FLETES (#) MAYO'!AA416*AA$2,IF($C416=$D$3,'FLETES (#) MAYO'!AA416*AA$3,IF($C416=$D$4,'FLETES (#) MAYO'!AA416*AA$4,IF($C416=$D$5,'FLETES (#) MAYO'!AA416*AA$5,0))))</f>
        <v>0</v>
      </c>
      <c r="AB416" s="179">
        <f>IF($C416=$D$2,'FLETES (#) MAYO'!AB416*AB$2,IF($C416=$D$3,'FLETES (#) MAYO'!AB416*AB$3,IF($C416=$D$4,'FLETES (#) MAYO'!AB416*AB$4,IF($C416=$D$5,'FLETES (#) MAYO'!AB416*AB$5,0))))</f>
        <v>0</v>
      </c>
      <c r="AC416" s="179">
        <f>IF($C416=$D$2,'FLETES (#) MAYO'!AC416*AC$2,IF($C416=$D$3,'FLETES (#) MAYO'!AC416*AC$3,IF($C416=$D$4,'FLETES (#) MAYO'!AC416*AC$4,IF($C416=$D$5,'FLETES (#) MAYO'!AC416*AC$5,0))))</f>
        <v>0</v>
      </c>
      <c r="AD416" s="179">
        <f>IF($C416=$D$2,'FLETES (#) MAYO'!AD416*AD$2,IF($C416=$D$3,'FLETES (#) MAYO'!AD416*AD$3,IF($C416=$D$4,'FLETES (#) MAYO'!AD416*AD$4,IF($C416=$D$5,'FLETES (#) MAYO'!AD416*AD$5,0))))</f>
        <v>0</v>
      </c>
      <c r="AE416" s="179">
        <f>IF($C416=$D$2,'FLETES (#) MAYO'!AE416*AE$2,IF($C416=$D$3,'FLETES (#) MAYO'!AE416*AE$3,IF($C416=$D$4,'FLETES (#) MAYO'!AE416*AE$4,IF($C416=$D$5,'FLETES (#) MAYO'!AE416*AE$5,0))))</f>
        <v>0</v>
      </c>
      <c r="AF416" s="179">
        <f>IF($C416=$D$2,'FLETES (#) MAYO'!AF416*AF$2,IF($C416=$D$3,'FLETES (#) MAYO'!AF416*AF$3,IF($C416=$D$4,'FLETES (#) MAYO'!AF416*AF$4,IF($C416=$D$5,'FLETES (#) MAYO'!AF416*AF$5,0))))</f>
        <v>0</v>
      </c>
      <c r="AG416" s="179">
        <f>IF($C416=$D$2,'FLETES (#) MAYO'!AG416*AG$2,IF($C416=$D$3,'FLETES (#) MAYO'!AG416*AG$3,IF($C416=$D$4,'FLETES (#) MAYO'!AG416*AG$4,IF($C416=$D$5,'FLETES (#) MAYO'!AG416*AG$5,0))))</f>
        <v>0</v>
      </c>
      <c r="AH416" s="179">
        <f>IF($C416=$D$2,'FLETES (#) MAYO'!AH416*AH$2,IF($C416=$D$3,'FLETES (#) MAYO'!AH416*AH$3,IF($C416=$D$4,'FLETES (#) MAYO'!AH416*AH$4,IF($C416=$D$5,'FLETES (#) MAYO'!AH416*AH$5,0))))</f>
        <v>0</v>
      </c>
      <c r="AI416" s="179">
        <f>IF($C416=$D$2,'FLETES (#) MAYO'!AI416*AI$2,IF($C416=$D$3,'FLETES (#) MAYO'!AI416*AI$3,IF($C416=$D$4,'FLETES (#) MAYO'!AI416*AI$4,IF($C416=$D$5,'FLETES (#) MAYO'!AI416*AI$5,0))))</f>
        <v>0</v>
      </c>
      <c r="AJ416" s="179">
        <f>IF($C416=$D$2,'FLETES (#) MAYO'!AJ416*AJ$2,IF($C416=$D$3,'FLETES (#) MAYO'!AJ416*AJ$3,IF($C416=$D$4,'FLETES (#) MAYO'!AJ416*AJ$4,IF($C416=$D$5,'FLETES (#) MAYO'!AJ416*AJ$5,0))))</f>
        <v>0</v>
      </c>
      <c r="AK416" s="179">
        <f>IF($C416=$D$2,'FLETES (#) MAYO'!AK416*AK$2,IF($C416=$D$3,'FLETES (#) MAYO'!AK416*AK$3,IF($C416=$D$4,'FLETES (#) MAYO'!AK416*AK$4,IF($C416=$D$5,'FLETES (#) MAYO'!AK416*AK$5,0))))</f>
        <v>0</v>
      </c>
      <c r="AL416" s="179">
        <f>IF($C416=$D$2,'FLETES (#) MAYO'!AL416*AL$2,IF($C416=$D$3,'FLETES (#) MAYO'!AL416*AL$3,IF($C416=$D$4,'FLETES (#) MAYO'!AL416*AL$4,IF($C416=$D$5,'FLETES (#) MAYO'!AL416*AL$5,0))))</f>
        <v>0</v>
      </c>
      <c r="AM416" s="179">
        <f>IF($C416=$D$2,'FLETES (#) MAYO'!AM416*AM$2,IF($C416=$D$3,'FLETES (#) MAYO'!AM416*AM$3,IF($C416=$D$4,'FLETES (#) MAYO'!AM416*AM$4,IF($C416=$D$5,'FLETES (#) MAYO'!AM416*AM$5,0))))</f>
        <v>0</v>
      </c>
    </row>
    <row r="417" spans="1:39">
      <c r="A417" s="141"/>
      <c r="B417" s="165"/>
      <c r="C417" s="165"/>
      <c r="D417" s="178">
        <f t="shared" si="0"/>
        <v>0</v>
      </c>
      <c r="E417" s="179">
        <f>IF($C417=$D$2,'FLETES (#) MAYO'!E417*E$2,IF($C417=$D$3,'FLETES (#) MAYO'!E417*E$3,IF($C417=$D$4,'FLETES (#) MAYO'!E417*E$4,IF($C417=$D$5,'FLETES (#) MAYO'!E417*E$5,0))))</f>
        <v>0</v>
      </c>
      <c r="F417" s="179">
        <f>IF($C417=$D$2,'FLETES (#) MAYO'!F417*F$2,IF($C417=$D$3,'FLETES (#) MAYO'!F417*F$3,IF($C417=$D$4,'FLETES (#) MAYO'!F417*F$4,IF($C417=$D$5,'FLETES (#) MAYO'!F417*F$5,0))))</f>
        <v>0</v>
      </c>
      <c r="G417" s="179">
        <f>IF($C417=$D$2,'FLETES (#) MAYO'!G417*G$2,IF($C417=$D$3,'FLETES (#) MAYO'!G417*G$3,IF($C417=$D$4,'FLETES (#) MAYO'!G417*G$4,IF($C417=$D$5,'FLETES (#) MAYO'!G417*G$5,0))))</f>
        <v>0</v>
      </c>
      <c r="H417" s="179">
        <f>IF($C417=$D$2,'FLETES (#) MAYO'!H417*H$2,IF($C417=$D$3,'FLETES (#) MAYO'!H417*H$3,IF($C417=$D$4,'FLETES (#) MAYO'!H417*H$4,IF($C417=$D$5,'FLETES (#) MAYO'!H417*H$5,0))))</f>
        <v>0</v>
      </c>
      <c r="I417" s="179">
        <f>IF($C417=$D$2,'FLETES (#) MAYO'!I417*I$2,IF($C417=$D$3,'FLETES (#) MAYO'!I417*I$3,IF($C417=$D$4,'FLETES (#) MAYO'!I417*I$4,IF($C417=$D$5,'FLETES (#) MAYO'!I417*I$5,0))))</f>
        <v>0</v>
      </c>
      <c r="J417" s="179">
        <f>IF($C417=$D$2,'FLETES (#) MAYO'!J417*J$2,IF($C417=$D$3,'FLETES (#) MAYO'!J417*J$3,IF($C417=$D$4,'FLETES (#) MAYO'!J417*J$4,IF($C417=$D$5,'FLETES (#) MAYO'!J417*J$5,0))))</f>
        <v>0</v>
      </c>
      <c r="K417" s="179">
        <f>IF($C417=$D$2,'FLETES (#) MAYO'!K417*K$2,IF($C417=$D$3,'FLETES (#) MAYO'!K417*K$3,IF($C417=$D$4,'FLETES (#) MAYO'!K417*K$4,IF($C417=$D$5,'FLETES (#) MAYO'!K417*K$5,0))))</f>
        <v>0</v>
      </c>
      <c r="L417" s="179">
        <f>IF($C417=$D$2,'FLETES (#) MAYO'!L417*L$2,IF($C417=$D$3,'FLETES (#) MAYO'!L417*L$3,IF($C417=$D$4,'FLETES (#) MAYO'!L417*L$4,IF($C417=$D$5,'FLETES (#) MAYO'!L417*L$5,0))))</f>
        <v>0</v>
      </c>
      <c r="M417" s="179">
        <f>IF($C417=$D$2,'FLETES (#) MAYO'!M417*M$2,IF($C417=$D$3,'FLETES (#) MAYO'!M417*M$3,IF($C417=$D$4,'FLETES (#) MAYO'!M417*M$4,IF($C417=$D$5,'FLETES (#) MAYO'!M417*M$5,0))))</f>
        <v>0</v>
      </c>
      <c r="N417" s="179">
        <f>IF($C417=$D$2,'FLETES (#) MAYO'!N417*N$2,IF($C417=$D$3,'FLETES (#) MAYO'!N417*N$3,IF($C417=$D$4,'FLETES (#) MAYO'!N417*N$4,IF($C417=$D$5,'FLETES (#) MAYO'!N417*N$5,0))))</f>
        <v>0</v>
      </c>
      <c r="O417" s="179">
        <f>IF($C417=$D$2,'FLETES (#) MAYO'!O417*O$2,IF($C417=$D$3,'FLETES (#) MAYO'!O417*O$3,IF($C417=$D$4,'FLETES (#) MAYO'!O417*O$4,IF($C417=$D$5,'FLETES (#) MAYO'!O417*O$5,0))))</f>
        <v>0</v>
      </c>
      <c r="P417" s="179">
        <f>IF($C417=$D$2,'FLETES (#) MAYO'!P417*P$2,IF($C417=$D$3,'FLETES (#) MAYO'!P417*P$3,IF($C417=$D$4,'FLETES (#) MAYO'!P417*P$4,IF($C417=$D$5,'FLETES (#) MAYO'!P417*P$5,0))))</f>
        <v>0</v>
      </c>
      <c r="Q417" s="179">
        <f>IF($C417=$D$2,'FLETES (#) MAYO'!Q417*Q$2,IF($C417=$D$3,'FLETES (#) MAYO'!Q417*Q$3,IF($C417=$D$4,'FLETES (#) MAYO'!Q417*Q$4,IF($C417=$D$5,'FLETES (#) MAYO'!Q417*Q$5,0))))</f>
        <v>0</v>
      </c>
      <c r="R417" s="179">
        <f>IF($C417=$D$2,'FLETES (#) MAYO'!R417*R$2,IF($C417=$D$3,'FLETES (#) MAYO'!R417*R$3,IF($C417=$D$4,'FLETES (#) MAYO'!R417*R$4,IF($C417=$D$5,'FLETES (#) MAYO'!R417*R$5,0))))</f>
        <v>0</v>
      </c>
      <c r="S417" s="179">
        <f>IF($C417=$D$2,'FLETES (#) MAYO'!S417*S$2,IF($C417=$D$3,'FLETES (#) MAYO'!S417*S$3,IF($C417=$D$4,'FLETES (#) MAYO'!S417*S$4,IF($C417=$D$5,'FLETES (#) MAYO'!S417*S$5,0))))</f>
        <v>0</v>
      </c>
      <c r="T417" s="179">
        <f>IF($C417=$D$2,'FLETES (#) MAYO'!T417*T$2,IF($C417=$D$3,'FLETES (#) MAYO'!T417*T$3,IF($C417=$D$4,'FLETES (#) MAYO'!T417*T$4,IF($C417=$D$5,'FLETES (#) MAYO'!T417*T$5,0))))</f>
        <v>0</v>
      </c>
      <c r="U417" s="179">
        <f>IF($C417=$D$2,'FLETES (#) MAYO'!U417*U$2,IF($C417=$D$3,'FLETES (#) MAYO'!U417*U$3,IF($C417=$D$4,'FLETES (#) MAYO'!U417*U$4,IF($C417=$D$5,'FLETES (#) MAYO'!U417*U$5,0))))</f>
        <v>0</v>
      </c>
      <c r="V417" s="179">
        <f>IF($C417=$D$2,'FLETES (#) MAYO'!V417*V$2,IF($C417=$D$3,'FLETES (#) MAYO'!V417*V$3,IF($C417=$D$4,'FLETES (#) MAYO'!V417*V$4,IF($C417=$D$5,'FLETES (#) MAYO'!V417*V$5,0))))</f>
        <v>0</v>
      </c>
      <c r="W417" s="179">
        <f>IF($C417=$D$2,'FLETES (#) MAYO'!W417*W$2,IF($C417=$D$3,'FLETES (#) MAYO'!W417*W$3,IF($C417=$D$4,'FLETES (#) MAYO'!W417*W$4,IF($C417=$D$5,'FLETES (#) MAYO'!W417*W$5,0))))</f>
        <v>0</v>
      </c>
      <c r="X417" s="179">
        <f>IF($C417=$D$2,'FLETES (#) MAYO'!X417*X$2,IF($C417=$D$3,'FLETES (#) MAYO'!X417*X$3,IF($C417=$D$4,'FLETES (#) MAYO'!X417*X$4,IF($C417=$D$5,'FLETES (#) MAYO'!X417*X$5,0))))</f>
        <v>0</v>
      </c>
      <c r="Y417" s="179">
        <f>IF($C417=$D$2,'FLETES (#) MAYO'!Y417*Y$2,IF($C417=$D$3,'FLETES (#) MAYO'!Y417*Y$3,IF($C417=$D$4,'FLETES (#) MAYO'!Y417*Y$4,IF($C417=$D$5,'FLETES (#) MAYO'!Y417*Y$5,0))))</f>
        <v>0</v>
      </c>
      <c r="Z417" s="179">
        <f>IF($C417=$D$2,'FLETES (#) MAYO'!Z417*Z$2,IF($C417=$D$3,'FLETES (#) MAYO'!Z417*Z$3,IF($C417=$D$4,'FLETES (#) MAYO'!Z417*Z$4,IF($C417=$D$5,'FLETES (#) MAYO'!Z417*Z$5,0))))</f>
        <v>0</v>
      </c>
      <c r="AA417" s="179">
        <f>IF($C417=$D$2,'FLETES (#) MAYO'!AA417*AA$2,IF($C417=$D$3,'FLETES (#) MAYO'!AA417*AA$3,IF($C417=$D$4,'FLETES (#) MAYO'!AA417*AA$4,IF($C417=$D$5,'FLETES (#) MAYO'!AA417*AA$5,0))))</f>
        <v>0</v>
      </c>
      <c r="AB417" s="179">
        <f>IF($C417=$D$2,'FLETES (#) MAYO'!AB417*AB$2,IF($C417=$D$3,'FLETES (#) MAYO'!AB417*AB$3,IF($C417=$D$4,'FLETES (#) MAYO'!AB417*AB$4,IF($C417=$D$5,'FLETES (#) MAYO'!AB417*AB$5,0))))</f>
        <v>0</v>
      </c>
      <c r="AC417" s="179">
        <f>IF($C417=$D$2,'FLETES (#) MAYO'!AC417*AC$2,IF($C417=$D$3,'FLETES (#) MAYO'!AC417*AC$3,IF($C417=$D$4,'FLETES (#) MAYO'!AC417*AC$4,IF($C417=$D$5,'FLETES (#) MAYO'!AC417*AC$5,0))))</f>
        <v>0</v>
      </c>
      <c r="AD417" s="179">
        <f>IF($C417=$D$2,'FLETES (#) MAYO'!AD417*AD$2,IF($C417=$D$3,'FLETES (#) MAYO'!AD417*AD$3,IF($C417=$D$4,'FLETES (#) MAYO'!AD417*AD$4,IF($C417=$D$5,'FLETES (#) MAYO'!AD417*AD$5,0))))</f>
        <v>0</v>
      </c>
      <c r="AE417" s="179">
        <f>IF($C417=$D$2,'FLETES (#) MAYO'!AE417*AE$2,IF($C417=$D$3,'FLETES (#) MAYO'!AE417*AE$3,IF($C417=$D$4,'FLETES (#) MAYO'!AE417*AE$4,IF($C417=$D$5,'FLETES (#) MAYO'!AE417*AE$5,0))))</f>
        <v>0</v>
      </c>
      <c r="AF417" s="179">
        <f>IF($C417=$D$2,'FLETES (#) MAYO'!AF417*AF$2,IF($C417=$D$3,'FLETES (#) MAYO'!AF417*AF$3,IF($C417=$D$4,'FLETES (#) MAYO'!AF417*AF$4,IF($C417=$D$5,'FLETES (#) MAYO'!AF417*AF$5,0))))</f>
        <v>0</v>
      </c>
      <c r="AG417" s="179">
        <f>IF($C417=$D$2,'FLETES (#) MAYO'!AG417*AG$2,IF($C417=$D$3,'FLETES (#) MAYO'!AG417*AG$3,IF($C417=$D$4,'FLETES (#) MAYO'!AG417*AG$4,IF($C417=$D$5,'FLETES (#) MAYO'!AG417*AG$5,0))))</f>
        <v>0</v>
      </c>
      <c r="AH417" s="179">
        <f>IF($C417=$D$2,'FLETES (#) MAYO'!AH417*AH$2,IF($C417=$D$3,'FLETES (#) MAYO'!AH417*AH$3,IF($C417=$D$4,'FLETES (#) MAYO'!AH417*AH$4,IF($C417=$D$5,'FLETES (#) MAYO'!AH417*AH$5,0))))</f>
        <v>0</v>
      </c>
      <c r="AI417" s="179">
        <f>IF($C417=$D$2,'FLETES (#) MAYO'!AI417*AI$2,IF($C417=$D$3,'FLETES (#) MAYO'!AI417*AI$3,IF($C417=$D$4,'FLETES (#) MAYO'!AI417*AI$4,IF($C417=$D$5,'FLETES (#) MAYO'!AI417*AI$5,0))))</f>
        <v>0</v>
      </c>
      <c r="AJ417" s="179">
        <f>IF($C417=$D$2,'FLETES (#) MAYO'!AJ417*AJ$2,IF($C417=$D$3,'FLETES (#) MAYO'!AJ417*AJ$3,IF($C417=$D$4,'FLETES (#) MAYO'!AJ417*AJ$4,IF($C417=$D$5,'FLETES (#) MAYO'!AJ417*AJ$5,0))))</f>
        <v>0</v>
      </c>
      <c r="AK417" s="179">
        <f>IF($C417=$D$2,'FLETES (#) MAYO'!AK417*AK$2,IF($C417=$D$3,'FLETES (#) MAYO'!AK417*AK$3,IF($C417=$D$4,'FLETES (#) MAYO'!AK417*AK$4,IF($C417=$D$5,'FLETES (#) MAYO'!AK417*AK$5,0))))</f>
        <v>0</v>
      </c>
      <c r="AL417" s="179">
        <f>IF($C417=$D$2,'FLETES (#) MAYO'!AL417*AL$2,IF($C417=$D$3,'FLETES (#) MAYO'!AL417*AL$3,IF($C417=$D$4,'FLETES (#) MAYO'!AL417*AL$4,IF($C417=$D$5,'FLETES (#) MAYO'!AL417*AL$5,0))))</f>
        <v>0</v>
      </c>
      <c r="AM417" s="179">
        <f>IF($C417=$D$2,'FLETES (#) MAYO'!AM417*AM$2,IF($C417=$D$3,'FLETES (#) MAYO'!AM417*AM$3,IF($C417=$D$4,'FLETES (#) MAYO'!AM417*AM$4,IF($C417=$D$5,'FLETES (#) MAYO'!AM417*AM$5,0))))</f>
        <v>0</v>
      </c>
    </row>
    <row r="418" spans="1:39">
      <c r="A418" s="141"/>
      <c r="B418" s="165"/>
      <c r="C418" s="165"/>
      <c r="D418" s="178">
        <f t="shared" si="0"/>
        <v>0</v>
      </c>
      <c r="E418" s="179">
        <f>IF($C418=$D$2,'FLETES (#) MAYO'!E418*E$2,IF($C418=$D$3,'FLETES (#) MAYO'!E418*E$3,IF($C418=$D$4,'FLETES (#) MAYO'!E418*E$4,IF($C418=$D$5,'FLETES (#) MAYO'!E418*E$5,0))))</f>
        <v>0</v>
      </c>
      <c r="F418" s="179">
        <f>IF($C418=$D$2,'FLETES (#) MAYO'!F418*F$2,IF($C418=$D$3,'FLETES (#) MAYO'!F418*F$3,IF($C418=$D$4,'FLETES (#) MAYO'!F418*F$4,IF($C418=$D$5,'FLETES (#) MAYO'!F418*F$5,0))))</f>
        <v>0</v>
      </c>
      <c r="G418" s="179">
        <f>IF($C418=$D$2,'FLETES (#) MAYO'!G418*G$2,IF($C418=$D$3,'FLETES (#) MAYO'!G418*G$3,IF($C418=$D$4,'FLETES (#) MAYO'!G418*G$4,IF($C418=$D$5,'FLETES (#) MAYO'!G418*G$5,0))))</f>
        <v>0</v>
      </c>
      <c r="H418" s="179">
        <f>IF($C418=$D$2,'FLETES (#) MAYO'!H418*H$2,IF($C418=$D$3,'FLETES (#) MAYO'!H418*H$3,IF($C418=$D$4,'FLETES (#) MAYO'!H418*H$4,IF($C418=$D$5,'FLETES (#) MAYO'!H418*H$5,0))))</f>
        <v>0</v>
      </c>
      <c r="I418" s="179">
        <f>IF($C418=$D$2,'FLETES (#) MAYO'!I418*I$2,IF($C418=$D$3,'FLETES (#) MAYO'!I418*I$3,IF($C418=$D$4,'FLETES (#) MAYO'!I418*I$4,IF($C418=$D$5,'FLETES (#) MAYO'!I418*I$5,0))))</f>
        <v>0</v>
      </c>
      <c r="J418" s="179">
        <f>IF($C418=$D$2,'FLETES (#) MAYO'!J418*J$2,IF($C418=$D$3,'FLETES (#) MAYO'!J418*J$3,IF($C418=$D$4,'FLETES (#) MAYO'!J418*J$4,IF($C418=$D$5,'FLETES (#) MAYO'!J418*J$5,0))))</f>
        <v>0</v>
      </c>
      <c r="K418" s="179">
        <f>IF($C418=$D$2,'FLETES (#) MAYO'!K418*K$2,IF($C418=$D$3,'FLETES (#) MAYO'!K418*K$3,IF($C418=$D$4,'FLETES (#) MAYO'!K418*K$4,IF($C418=$D$5,'FLETES (#) MAYO'!K418*K$5,0))))</f>
        <v>0</v>
      </c>
      <c r="L418" s="179">
        <f>IF($C418=$D$2,'FLETES (#) MAYO'!L418*L$2,IF($C418=$D$3,'FLETES (#) MAYO'!L418*L$3,IF($C418=$D$4,'FLETES (#) MAYO'!L418*L$4,IF($C418=$D$5,'FLETES (#) MAYO'!L418*L$5,0))))</f>
        <v>0</v>
      </c>
      <c r="M418" s="179">
        <f>IF($C418=$D$2,'FLETES (#) MAYO'!M418*M$2,IF($C418=$D$3,'FLETES (#) MAYO'!M418*M$3,IF($C418=$D$4,'FLETES (#) MAYO'!M418*M$4,IF($C418=$D$5,'FLETES (#) MAYO'!M418*M$5,0))))</f>
        <v>0</v>
      </c>
      <c r="N418" s="179">
        <f>IF($C418=$D$2,'FLETES (#) MAYO'!N418*N$2,IF($C418=$D$3,'FLETES (#) MAYO'!N418*N$3,IF($C418=$D$4,'FLETES (#) MAYO'!N418*N$4,IF($C418=$D$5,'FLETES (#) MAYO'!N418*N$5,0))))</f>
        <v>0</v>
      </c>
      <c r="O418" s="179">
        <f>IF($C418=$D$2,'FLETES (#) MAYO'!O418*O$2,IF($C418=$D$3,'FLETES (#) MAYO'!O418*O$3,IF($C418=$D$4,'FLETES (#) MAYO'!O418*O$4,IF($C418=$D$5,'FLETES (#) MAYO'!O418*O$5,0))))</f>
        <v>0</v>
      </c>
      <c r="P418" s="179">
        <f>IF($C418=$D$2,'FLETES (#) MAYO'!P418*P$2,IF($C418=$D$3,'FLETES (#) MAYO'!P418*P$3,IF($C418=$D$4,'FLETES (#) MAYO'!P418*P$4,IF($C418=$D$5,'FLETES (#) MAYO'!P418*P$5,0))))</f>
        <v>0</v>
      </c>
      <c r="Q418" s="179">
        <f>IF($C418=$D$2,'FLETES (#) MAYO'!Q418*Q$2,IF($C418=$D$3,'FLETES (#) MAYO'!Q418*Q$3,IF($C418=$D$4,'FLETES (#) MAYO'!Q418*Q$4,IF($C418=$D$5,'FLETES (#) MAYO'!Q418*Q$5,0))))</f>
        <v>0</v>
      </c>
      <c r="R418" s="179">
        <f>IF($C418=$D$2,'FLETES (#) MAYO'!R418*R$2,IF($C418=$D$3,'FLETES (#) MAYO'!R418*R$3,IF($C418=$D$4,'FLETES (#) MAYO'!R418*R$4,IF($C418=$D$5,'FLETES (#) MAYO'!R418*R$5,0))))</f>
        <v>0</v>
      </c>
      <c r="S418" s="179">
        <f>IF($C418=$D$2,'FLETES (#) MAYO'!S418*S$2,IF($C418=$D$3,'FLETES (#) MAYO'!S418*S$3,IF($C418=$D$4,'FLETES (#) MAYO'!S418*S$4,IF($C418=$D$5,'FLETES (#) MAYO'!S418*S$5,0))))</f>
        <v>0</v>
      </c>
      <c r="T418" s="179">
        <f>IF($C418=$D$2,'FLETES (#) MAYO'!T418*T$2,IF($C418=$D$3,'FLETES (#) MAYO'!T418*T$3,IF($C418=$D$4,'FLETES (#) MAYO'!T418*T$4,IF($C418=$D$5,'FLETES (#) MAYO'!T418*T$5,0))))</f>
        <v>0</v>
      </c>
      <c r="U418" s="179">
        <f>IF($C418=$D$2,'FLETES (#) MAYO'!U418*U$2,IF($C418=$D$3,'FLETES (#) MAYO'!U418*U$3,IF($C418=$D$4,'FLETES (#) MAYO'!U418*U$4,IF($C418=$D$5,'FLETES (#) MAYO'!U418*U$5,0))))</f>
        <v>0</v>
      </c>
      <c r="V418" s="179">
        <f>IF($C418=$D$2,'FLETES (#) MAYO'!V418*V$2,IF($C418=$D$3,'FLETES (#) MAYO'!V418*V$3,IF($C418=$D$4,'FLETES (#) MAYO'!V418*V$4,IF($C418=$D$5,'FLETES (#) MAYO'!V418*V$5,0))))</f>
        <v>0</v>
      </c>
      <c r="W418" s="179">
        <f>IF($C418=$D$2,'FLETES (#) MAYO'!W418*W$2,IF($C418=$D$3,'FLETES (#) MAYO'!W418*W$3,IF($C418=$D$4,'FLETES (#) MAYO'!W418*W$4,IF($C418=$D$5,'FLETES (#) MAYO'!W418*W$5,0))))</f>
        <v>0</v>
      </c>
      <c r="X418" s="179">
        <f>IF($C418=$D$2,'FLETES (#) MAYO'!X418*X$2,IF($C418=$D$3,'FLETES (#) MAYO'!X418*X$3,IF($C418=$D$4,'FLETES (#) MAYO'!X418*X$4,IF($C418=$D$5,'FLETES (#) MAYO'!X418*X$5,0))))</f>
        <v>0</v>
      </c>
      <c r="Y418" s="179">
        <f>IF($C418=$D$2,'FLETES (#) MAYO'!Y418*Y$2,IF($C418=$D$3,'FLETES (#) MAYO'!Y418*Y$3,IF($C418=$D$4,'FLETES (#) MAYO'!Y418*Y$4,IF($C418=$D$5,'FLETES (#) MAYO'!Y418*Y$5,0))))</f>
        <v>0</v>
      </c>
      <c r="Z418" s="179">
        <f>IF($C418=$D$2,'FLETES (#) MAYO'!Z418*Z$2,IF($C418=$D$3,'FLETES (#) MAYO'!Z418*Z$3,IF($C418=$D$4,'FLETES (#) MAYO'!Z418*Z$4,IF($C418=$D$5,'FLETES (#) MAYO'!Z418*Z$5,0))))</f>
        <v>0</v>
      </c>
      <c r="AA418" s="179">
        <f>IF($C418=$D$2,'FLETES (#) MAYO'!AA418*AA$2,IF($C418=$D$3,'FLETES (#) MAYO'!AA418*AA$3,IF($C418=$D$4,'FLETES (#) MAYO'!AA418*AA$4,IF($C418=$D$5,'FLETES (#) MAYO'!AA418*AA$5,0))))</f>
        <v>0</v>
      </c>
      <c r="AB418" s="179">
        <f>IF($C418=$D$2,'FLETES (#) MAYO'!AB418*AB$2,IF($C418=$D$3,'FLETES (#) MAYO'!AB418*AB$3,IF($C418=$D$4,'FLETES (#) MAYO'!AB418*AB$4,IF($C418=$D$5,'FLETES (#) MAYO'!AB418*AB$5,0))))</f>
        <v>0</v>
      </c>
      <c r="AC418" s="179">
        <f>IF($C418=$D$2,'FLETES (#) MAYO'!AC418*AC$2,IF($C418=$D$3,'FLETES (#) MAYO'!AC418*AC$3,IF($C418=$D$4,'FLETES (#) MAYO'!AC418*AC$4,IF($C418=$D$5,'FLETES (#) MAYO'!AC418*AC$5,0))))</f>
        <v>0</v>
      </c>
      <c r="AD418" s="179">
        <f>IF($C418=$D$2,'FLETES (#) MAYO'!AD418*AD$2,IF($C418=$D$3,'FLETES (#) MAYO'!AD418*AD$3,IF($C418=$D$4,'FLETES (#) MAYO'!AD418*AD$4,IF($C418=$D$5,'FLETES (#) MAYO'!AD418*AD$5,0))))</f>
        <v>0</v>
      </c>
      <c r="AE418" s="179">
        <f>IF($C418=$D$2,'FLETES (#) MAYO'!AE418*AE$2,IF($C418=$D$3,'FLETES (#) MAYO'!AE418*AE$3,IF($C418=$D$4,'FLETES (#) MAYO'!AE418*AE$4,IF($C418=$D$5,'FLETES (#) MAYO'!AE418*AE$5,0))))</f>
        <v>0</v>
      </c>
      <c r="AF418" s="179">
        <f>IF($C418=$D$2,'FLETES (#) MAYO'!AF418*AF$2,IF($C418=$D$3,'FLETES (#) MAYO'!AF418*AF$3,IF($C418=$D$4,'FLETES (#) MAYO'!AF418*AF$4,IF($C418=$D$5,'FLETES (#) MAYO'!AF418*AF$5,0))))</f>
        <v>0</v>
      </c>
      <c r="AG418" s="179">
        <f>IF($C418=$D$2,'FLETES (#) MAYO'!AG418*AG$2,IF($C418=$D$3,'FLETES (#) MAYO'!AG418*AG$3,IF($C418=$D$4,'FLETES (#) MAYO'!AG418*AG$4,IF($C418=$D$5,'FLETES (#) MAYO'!AG418*AG$5,0))))</f>
        <v>0</v>
      </c>
      <c r="AH418" s="179">
        <f>IF($C418=$D$2,'FLETES (#) MAYO'!AH418*AH$2,IF($C418=$D$3,'FLETES (#) MAYO'!AH418*AH$3,IF($C418=$D$4,'FLETES (#) MAYO'!AH418*AH$4,IF($C418=$D$5,'FLETES (#) MAYO'!AH418*AH$5,0))))</f>
        <v>0</v>
      </c>
      <c r="AI418" s="179">
        <f>IF($C418=$D$2,'FLETES (#) MAYO'!AI418*AI$2,IF($C418=$D$3,'FLETES (#) MAYO'!AI418*AI$3,IF($C418=$D$4,'FLETES (#) MAYO'!AI418*AI$4,IF($C418=$D$5,'FLETES (#) MAYO'!AI418*AI$5,0))))</f>
        <v>0</v>
      </c>
      <c r="AJ418" s="179">
        <f>IF($C418=$D$2,'FLETES (#) MAYO'!AJ418*AJ$2,IF($C418=$D$3,'FLETES (#) MAYO'!AJ418*AJ$3,IF($C418=$D$4,'FLETES (#) MAYO'!AJ418*AJ$4,IF($C418=$D$5,'FLETES (#) MAYO'!AJ418*AJ$5,0))))</f>
        <v>0</v>
      </c>
      <c r="AK418" s="179">
        <f>IF($C418=$D$2,'FLETES (#) MAYO'!AK418*AK$2,IF($C418=$D$3,'FLETES (#) MAYO'!AK418*AK$3,IF($C418=$D$4,'FLETES (#) MAYO'!AK418*AK$4,IF($C418=$D$5,'FLETES (#) MAYO'!AK418*AK$5,0))))</f>
        <v>0</v>
      </c>
      <c r="AL418" s="179">
        <f>IF($C418=$D$2,'FLETES (#) MAYO'!AL418*AL$2,IF($C418=$D$3,'FLETES (#) MAYO'!AL418*AL$3,IF($C418=$D$4,'FLETES (#) MAYO'!AL418*AL$4,IF($C418=$D$5,'FLETES (#) MAYO'!AL418*AL$5,0))))</f>
        <v>0</v>
      </c>
      <c r="AM418" s="179">
        <f>IF($C418=$D$2,'FLETES (#) MAYO'!AM418*AM$2,IF($C418=$D$3,'FLETES (#) MAYO'!AM418*AM$3,IF($C418=$D$4,'FLETES (#) MAYO'!AM418*AM$4,IF($C418=$D$5,'FLETES (#) MAYO'!AM418*AM$5,0))))</f>
        <v>0</v>
      </c>
    </row>
    <row r="419" spans="1:39">
      <c r="A419" s="141"/>
      <c r="B419" s="165"/>
      <c r="C419" s="165"/>
      <c r="D419" s="178">
        <f t="shared" si="0"/>
        <v>0</v>
      </c>
      <c r="E419" s="179">
        <f>IF($C419=$D$2,'FLETES (#) MAYO'!E419*E$2,IF($C419=$D$3,'FLETES (#) MAYO'!E419*E$3,IF($C419=$D$4,'FLETES (#) MAYO'!E419*E$4,IF($C419=$D$5,'FLETES (#) MAYO'!E419*E$5,0))))</f>
        <v>0</v>
      </c>
      <c r="F419" s="179">
        <f>IF($C419=$D$2,'FLETES (#) MAYO'!F419*F$2,IF($C419=$D$3,'FLETES (#) MAYO'!F419*F$3,IF($C419=$D$4,'FLETES (#) MAYO'!F419*F$4,IF($C419=$D$5,'FLETES (#) MAYO'!F419*F$5,0))))</f>
        <v>0</v>
      </c>
      <c r="G419" s="179">
        <f>IF($C419=$D$2,'FLETES (#) MAYO'!G419*G$2,IF($C419=$D$3,'FLETES (#) MAYO'!G419*G$3,IF($C419=$D$4,'FLETES (#) MAYO'!G419*G$4,IF($C419=$D$5,'FLETES (#) MAYO'!G419*G$5,0))))</f>
        <v>0</v>
      </c>
      <c r="H419" s="179">
        <f>IF($C419=$D$2,'FLETES (#) MAYO'!H419*H$2,IF($C419=$D$3,'FLETES (#) MAYO'!H419*H$3,IF($C419=$D$4,'FLETES (#) MAYO'!H419*H$4,IF($C419=$D$5,'FLETES (#) MAYO'!H419*H$5,0))))</f>
        <v>0</v>
      </c>
      <c r="I419" s="179">
        <f>IF($C419=$D$2,'FLETES (#) MAYO'!I419*I$2,IF($C419=$D$3,'FLETES (#) MAYO'!I419*I$3,IF($C419=$D$4,'FLETES (#) MAYO'!I419*I$4,IF($C419=$D$5,'FLETES (#) MAYO'!I419*I$5,0))))</f>
        <v>0</v>
      </c>
      <c r="J419" s="179">
        <f>IF($C419=$D$2,'FLETES (#) MAYO'!J419*J$2,IF($C419=$D$3,'FLETES (#) MAYO'!J419*J$3,IF($C419=$D$4,'FLETES (#) MAYO'!J419*J$4,IF($C419=$D$5,'FLETES (#) MAYO'!J419*J$5,0))))</f>
        <v>0</v>
      </c>
      <c r="K419" s="179">
        <f>IF($C419=$D$2,'FLETES (#) MAYO'!K419*K$2,IF($C419=$D$3,'FLETES (#) MAYO'!K419*K$3,IF($C419=$D$4,'FLETES (#) MAYO'!K419*K$4,IF($C419=$D$5,'FLETES (#) MAYO'!K419*K$5,0))))</f>
        <v>0</v>
      </c>
      <c r="L419" s="179">
        <f>IF($C419=$D$2,'FLETES (#) MAYO'!L419*L$2,IF($C419=$D$3,'FLETES (#) MAYO'!L419*L$3,IF($C419=$D$4,'FLETES (#) MAYO'!L419*L$4,IF($C419=$D$5,'FLETES (#) MAYO'!L419*L$5,0))))</f>
        <v>0</v>
      </c>
      <c r="M419" s="179">
        <f>IF($C419=$D$2,'FLETES (#) MAYO'!M419*M$2,IF($C419=$D$3,'FLETES (#) MAYO'!M419*M$3,IF($C419=$D$4,'FLETES (#) MAYO'!M419*M$4,IF($C419=$D$5,'FLETES (#) MAYO'!M419*M$5,0))))</f>
        <v>0</v>
      </c>
      <c r="N419" s="179">
        <f>IF($C419=$D$2,'FLETES (#) MAYO'!N419*N$2,IF($C419=$D$3,'FLETES (#) MAYO'!N419*N$3,IF($C419=$D$4,'FLETES (#) MAYO'!N419*N$4,IF($C419=$D$5,'FLETES (#) MAYO'!N419*N$5,0))))</f>
        <v>0</v>
      </c>
      <c r="O419" s="179">
        <f>IF($C419=$D$2,'FLETES (#) MAYO'!O419*O$2,IF($C419=$D$3,'FLETES (#) MAYO'!O419*O$3,IF($C419=$D$4,'FLETES (#) MAYO'!O419*O$4,IF($C419=$D$5,'FLETES (#) MAYO'!O419*O$5,0))))</f>
        <v>0</v>
      </c>
      <c r="P419" s="179">
        <f>IF($C419=$D$2,'FLETES (#) MAYO'!P419*P$2,IF($C419=$D$3,'FLETES (#) MAYO'!P419*P$3,IF($C419=$D$4,'FLETES (#) MAYO'!P419*P$4,IF($C419=$D$5,'FLETES (#) MAYO'!P419*P$5,0))))</f>
        <v>0</v>
      </c>
      <c r="Q419" s="179">
        <f>IF($C419=$D$2,'FLETES (#) MAYO'!Q419*Q$2,IF($C419=$D$3,'FLETES (#) MAYO'!Q419*Q$3,IF($C419=$D$4,'FLETES (#) MAYO'!Q419*Q$4,IF($C419=$D$5,'FLETES (#) MAYO'!Q419*Q$5,0))))</f>
        <v>0</v>
      </c>
      <c r="R419" s="179">
        <f>IF($C419=$D$2,'FLETES (#) MAYO'!R419*R$2,IF($C419=$D$3,'FLETES (#) MAYO'!R419*R$3,IF($C419=$D$4,'FLETES (#) MAYO'!R419*R$4,IF($C419=$D$5,'FLETES (#) MAYO'!R419*R$5,0))))</f>
        <v>0</v>
      </c>
      <c r="S419" s="179">
        <f>IF($C419=$D$2,'FLETES (#) MAYO'!S419*S$2,IF($C419=$D$3,'FLETES (#) MAYO'!S419*S$3,IF($C419=$D$4,'FLETES (#) MAYO'!S419*S$4,IF($C419=$D$5,'FLETES (#) MAYO'!S419*S$5,0))))</f>
        <v>0</v>
      </c>
      <c r="T419" s="179">
        <f>IF($C419=$D$2,'FLETES (#) MAYO'!T419*T$2,IF($C419=$D$3,'FLETES (#) MAYO'!T419*T$3,IF($C419=$D$4,'FLETES (#) MAYO'!T419*T$4,IF($C419=$D$5,'FLETES (#) MAYO'!T419*T$5,0))))</f>
        <v>0</v>
      </c>
      <c r="U419" s="179">
        <f>IF($C419=$D$2,'FLETES (#) MAYO'!U419*U$2,IF($C419=$D$3,'FLETES (#) MAYO'!U419*U$3,IF($C419=$D$4,'FLETES (#) MAYO'!U419*U$4,IF($C419=$D$5,'FLETES (#) MAYO'!U419*U$5,0))))</f>
        <v>0</v>
      </c>
      <c r="V419" s="179">
        <f>IF($C419=$D$2,'FLETES (#) MAYO'!V419*V$2,IF($C419=$D$3,'FLETES (#) MAYO'!V419*V$3,IF($C419=$D$4,'FLETES (#) MAYO'!V419*V$4,IF($C419=$D$5,'FLETES (#) MAYO'!V419*V$5,0))))</f>
        <v>0</v>
      </c>
      <c r="W419" s="179">
        <f>IF($C419=$D$2,'FLETES (#) MAYO'!W419*W$2,IF($C419=$D$3,'FLETES (#) MAYO'!W419*W$3,IF($C419=$D$4,'FLETES (#) MAYO'!W419*W$4,IF($C419=$D$5,'FLETES (#) MAYO'!W419*W$5,0))))</f>
        <v>0</v>
      </c>
      <c r="X419" s="179">
        <f>IF($C419=$D$2,'FLETES (#) MAYO'!X419*X$2,IF($C419=$D$3,'FLETES (#) MAYO'!X419*X$3,IF($C419=$D$4,'FLETES (#) MAYO'!X419*X$4,IF($C419=$D$5,'FLETES (#) MAYO'!X419*X$5,0))))</f>
        <v>0</v>
      </c>
      <c r="Y419" s="179">
        <f>IF($C419=$D$2,'FLETES (#) MAYO'!Y419*Y$2,IF($C419=$D$3,'FLETES (#) MAYO'!Y419*Y$3,IF($C419=$D$4,'FLETES (#) MAYO'!Y419*Y$4,IF($C419=$D$5,'FLETES (#) MAYO'!Y419*Y$5,0))))</f>
        <v>0</v>
      </c>
      <c r="Z419" s="179">
        <f>IF($C419=$D$2,'FLETES (#) MAYO'!Z419*Z$2,IF($C419=$D$3,'FLETES (#) MAYO'!Z419*Z$3,IF($C419=$D$4,'FLETES (#) MAYO'!Z419*Z$4,IF($C419=$D$5,'FLETES (#) MAYO'!Z419*Z$5,0))))</f>
        <v>0</v>
      </c>
      <c r="AA419" s="179">
        <f>IF($C419=$D$2,'FLETES (#) MAYO'!AA419*AA$2,IF($C419=$D$3,'FLETES (#) MAYO'!AA419*AA$3,IF($C419=$D$4,'FLETES (#) MAYO'!AA419*AA$4,IF($C419=$D$5,'FLETES (#) MAYO'!AA419*AA$5,0))))</f>
        <v>0</v>
      </c>
      <c r="AB419" s="179">
        <f>IF($C419=$D$2,'FLETES (#) MAYO'!AB419*AB$2,IF($C419=$D$3,'FLETES (#) MAYO'!AB419*AB$3,IF($C419=$D$4,'FLETES (#) MAYO'!AB419*AB$4,IF($C419=$D$5,'FLETES (#) MAYO'!AB419*AB$5,0))))</f>
        <v>0</v>
      </c>
      <c r="AC419" s="179">
        <f>IF($C419=$D$2,'FLETES (#) MAYO'!AC419*AC$2,IF($C419=$D$3,'FLETES (#) MAYO'!AC419*AC$3,IF($C419=$D$4,'FLETES (#) MAYO'!AC419*AC$4,IF($C419=$D$5,'FLETES (#) MAYO'!AC419*AC$5,0))))</f>
        <v>0</v>
      </c>
      <c r="AD419" s="179">
        <f>IF($C419=$D$2,'FLETES (#) MAYO'!AD419*AD$2,IF($C419=$D$3,'FLETES (#) MAYO'!AD419*AD$3,IF($C419=$D$4,'FLETES (#) MAYO'!AD419*AD$4,IF($C419=$D$5,'FLETES (#) MAYO'!AD419*AD$5,0))))</f>
        <v>0</v>
      </c>
      <c r="AE419" s="179">
        <f>IF($C419=$D$2,'FLETES (#) MAYO'!AE419*AE$2,IF($C419=$D$3,'FLETES (#) MAYO'!AE419*AE$3,IF($C419=$D$4,'FLETES (#) MAYO'!AE419*AE$4,IF($C419=$D$5,'FLETES (#) MAYO'!AE419*AE$5,0))))</f>
        <v>0</v>
      </c>
      <c r="AF419" s="179">
        <f>IF($C419=$D$2,'FLETES (#) MAYO'!AF419*AF$2,IF($C419=$D$3,'FLETES (#) MAYO'!AF419*AF$3,IF($C419=$D$4,'FLETES (#) MAYO'!AF419*AF$4,IF($C419=$D$5,'FLETES (#) MAYO'!AF419*AF$5,0))))</f>
        <v>0</v>
      </c>
      <c r="AG419" s="179">
        <f>IF($C419=$D$2,'FLETES (#) MAYO'!AG419*AG$2,IF($C419=$D$3,'FLETES (#) MAYO'!AG419*AG$3,IF($C419=$D$4,'FLETES (#) MAYO'!AG419*AG$4,IF($C419=$D$5,'FLETES (#) MAYO'!AG419*AG$5,0))))</f>
        <v>0</v>
      </c>
      <c r="AH419" s="179">
        <f>IF($C419=$D$2,'FLETES (#) MAYO'!AH419*AH$2,IF($C419=$D$3,'FLETES (#) MAYO'!AH419*AH$3,IF($C419=$D$4,'FLETES (#) MAYO'!AH419*AH$4,IF($C419=$D$5,'FLETES (#) MAYO'!AH419*AH$5,0))))</f>
        <v>0</v>
      </c>
      <c r="AI419" s="179">
        <f>IF($C419=$D$2,'FLETES (#) MAYO'!AI419*AI$2,IF($C419=$D$3,'FLETES (#) MAYO'!AI419*AI$3,IF($C419=$D$4,'FLETES (#) MAYO'!AI419*AI$4,IF($C419=$D$5,'FLETES (#) MAYO'!AI419*AI$5,0))))</f>
        <v>0</v>
      </c>
      <c r="AJ419" s="179">
        <f>IF($C419=$D$2,'FLETES (#) MAYO'!AJ419*AJ$2,IF($C419=$D$3,'FLETES (#) MAYO'!AJ419*AJ$3,IF($C419=$D$4,'FLETES (#) MAYO'!AJ419*AJ$4,IF($C419=$D$5,'FLETES (#) MAYO'!AJ419*AJ$5,0))))</f>
        <v>0</v>
      </c>
      <c r="AK419" s="179">
        <f>IF($C419=$D$2,'FLETES (#) MAYO'!AK419*AK$2,IF($C419=$D$3,'FLETES (#) MAYO'!AK419*AK$3,IF($C419=$D$4,'FLETES (#) MAYO'!AK419*AK$4,IF($C419=$D$5,'FLETES (#) MAYO'!AK419*AK$5,0))))</f>
        <v>0</v>
      </c>
      <c r="AL419" s="179">
        <f>IF($C419=$D$2,'FLETES (#) MAYO'!AL419*AL$2,IF($C419=$D$3,'FLETES (#) MAYO'!AL419*AL$3,IF($C419=$D$4,'FLETES (#) MAYO'!AL419*AL$4,IF($C419=$D$5,'FLETES (#) MAYO'!AL419*AL$5,0))))</f>
        <v>0</v>
      </c>
      <c r="AM419" s="179">
        <f>IF($C419=$D$2,'FLETES (#) MAYO'!AM419*AM$2,IF($C419=$D$3,'FLETES (#) MAYO'!AM419*AM$3,IF($C419=$D$4,'FLETES (#) MAYO'!AM419*AM$4,IF($C419=$D$5,'FLETES (#) MAYO'!AM419*AM$5,0))))</f>
        <v>0</v>
      </c>
    </row>
    <row r="420" spans="1:39">
      <c r="A420" s="141"/>
      <c r="B420" s="165"/>
      <c r="C420" s="165"/>
      <c r="D420" s="178">
        <f t="shared" si="0"/>
        <v>0</v>
      </c>
      <c r="E420" s="179">
        <f>IF($C420=$D$2,'FLETES (#) MAYO'!E420*E$2,IF($C420=$D$3,'FLETES (#) MAYO'!E420*E$3,IF($C420=$D$4,'FLETES (#) MAYO'!E420*E$4,IF($C420=$D$5,'FLETES (#) MAYO'!E420*E$5,0))))</f>
        <v>0</v>
      </c>
      <c r="F420" s="179">
        <f>IF($C420=$D$2,'FLETES (#) MAYO'!F420*F$2,IF($C420=$D$3,'FLETES (#) MAYO'!F420*F$3,IF($C420=$D$4,'FLETES (#) MAYO'!F420*F$4,IF($C420=$D$5,'FLETES (#) MAYO'!F420*F$5,0))))</f>
        <v>0</v>
      </c>
      <c r="G420" s="179">
        <f>IF($C420=$D$2,'FLETES (#) MAYO'!G420*G$2,IF($C420=$D$3,'FLETES (#) MAYO'!G420*G$3,IF($C420=$D$4,'FLETES (#) MAYO'!G420*G$4,IF($C420=$D$5,'FLETES (#) MAYO'!G420*G$5,0))))</f>
        <v>0</v>
      </c>
      <c r="H420" s="179">
        <f>IF($C420=$D$2,'FLETES (#) MAYO'!H420*H$2,IF($C420=$D$3,'FLETES (#) MAYO'!H420*H$3,IF($C420=$D$4,'FLETES (#) MAYO'!H420*H$4,IF($C420=$D$5,'FLETES (#) MAYO'!H420*H$5,0))))</f>
        <v>0</v>
      </c>
      <c r="I420" s="179">
        <f>IF($C420=$D$2,'FLETES (#) MAYO'!I420*I$2,IF($C420=$D$3,'FLETES (#) MAYO'!I420*I$3,IF($C420=$D$4,'FLETES (#) MAYO'!I420*I$4,IF($C420=$D$5,'FLETES (#) MAYO'!I420*I$5,0))))</f>
        <v>0</v>
      </c>
      <c r="J420" s="179">
        <f>IF($C420=$D$2,'FLETES (#) MAYO'!J420*J$2,IF($C420=$D$3,'FLETES (#) MAYO'!J420*J$3,IF($C420=$D$4,'FLETES (#) MAYO'!J420*J$4,IF($C420=$D$5,'FLETES (#) MAYO'!J420*J$5,0))))</f>
        <v>0</v>
      </c>
      <c r="K420" s="179">
        <f>IF($C420=$D$2,'FLETES (#) MAYO'!K420*K$2,IF($C420=$D$3,'FLETES (#) MAYO'!K420*K$3,IF($C420=$D$4,'FLETES (#) MAYO'!K420*K$4,IF($C420=$D$5,'FLETES (#) MAYO'!K420*K$5,0))))</f>
        <v>0</v>
      </c>
      <c r="L420" s="179">
        <f>IF($C420=$D$2,'FLETES (#) MAYO'!L420*L$2,IF($C420=$D$3,'FLETES (#) MAYO'!L420*L$3,IF($C420=$D$4,'FLETES (#) MAYO'!L420*L$4,IF($C420=$D$5,'FLETES (#) MAYO'!L420*L$5,0))))</f>
        <v>0</v>
      </c>
      <c r="M420" s="179">
        <f>IF($C420=$D$2,'FLETES (#) MAYO'!M420*M$2,IF($C420=$D$3,'FLETES (#) MAYO'!M420*M$3,IF($C420=$D$4,'FLETES (#) MAYO'!M420*M$4,IF($C420=$D$5,'FLETES (#) MAYO'!M420*M$5,0))))</f>
        <v>0</v>
      </c>
      <c r="N420" s="179">
        <f>IF($C420=$D$2,'FLETES (#) MAYO'!N420*N$2,IF($C420=$D$3,'FLETES (#) MAYO'!N420*N$3,IF($C420=$D$4,'FLETES (#) MAYO'!N420*N$4,IF($C420=$D$5,'FLETES (#) MAYO'!N420*N$5,0))))</f>
        <v>0</v>
      </c>
      <c r="O420" s="179">
        <f>IF($C420=$D$2,'FLETES (#) MAYO'!O420*O$2,IF($C420=$D$3,'FLETES (#) MAYO'!O420*O$3,IF($C420=$D$4,'FLETES (#) MAYO'!O420*O$4,IF($C420=$D$5,'FLETES (#) MAYO'!O420*O$5,0))))</f>
        <v>0</v>
      </c>
      <c r="P420" s="179">
        <f>IF($C420=$D$2,'FLETES (#) MAYO'!P420*P$2,IF($C420=$D$3,'FLETES (#) MAYO'!P420*P$3,IF($C420=$D$4,'FLETES (#) MAYO'!P420*P$4,IF($C420=$D$5,'FLETES (#) MAYO'!P420*P$5,0))))</f>
        <v>0</v>
      </c>
      <c r="Q420" s="179">
        <f>IF($C420=$D$2,'FLETES (#) MAYO'!Q420*Q$2,IF($C420=$D$3,'FLETES (#) MAYO'!Q420*Q$3,IF($C420=$D$4,'FLETES (#) MAYO'!Q420*Q$4,IF($C420=$D$5,'FLETES (#) MAYO'!Q420*Q$5,0))))</f>
        <v>0</v>
      </c>
      <c r="R420" s="179">
        <f>IF($C420=$D$2,'FLETES (#) MAYO'!R420*R$2,IF($C420=$D$3,'FLETES (#) MAYO'!R420*R$3,IF($C420=$D$4,'FLETES (#) MAYO'!R420*R$4,IF($C420=$D$5,'FLETES (#) MAYO'!R420*R$5,0))))</f>
        <v>0</v>
      </c>
      <c r="S420" s="179">
        <f>IF($C420=$D$2,'FLETES (#) MAYO'!S420*S$2,IF($C420=$D$3,'FLETES (#) MAYO'!S420*S$3,IF($C420=$D$4,'FLETES (#) MAYO'!S420*S$4,IF($C420=$D$5,'FLETES (#) MAYO'!S420*S$5,0))))</f>
        <v>0</v>
      </c>
      <c r="T420" s="179">
        <f>IF($C420=$D$2,'FLETES (#) MAYO'!T420*T$2,IF($C420=$D$3,'FLETES (#) MAYO'!T420*T$3,IF($C420=$D$4,'FLETES (#) MAYO'!T420*T$4,IF($C420=$D$5,'FLETES (#) MAYO'!T420*T$5,0))))</f>
        <v>0</v>
      </c>
      <c r="U420" s="179">
        <f>IF($C420=$D$2,'FLETES (#) MAYO'!U420*U$2,IF($C420=$D$3,'FLETES (#) MAYO'!U420*U$3,IF($C420=$D$4,'FLETES (#) MAYO'!U420*U$4,IF($C420=$D$5,'FLETES (#) MAYO'!U420*U$5,0))))</f>
        <v>0</v>
      </c>
      <c r="V420" s="179">
        <f>IF($C420=$D$2,'FLETES (#) MAYO'!V420*V$2,IF($C420=$D$3,'FLETES (#) MAYO'!V420*V$3,IF($C420=$D$4,'FLETES (#) MAYO'!V420*V$4,IF($C420=$D$5,'FLETES (#) MAYO'!V420*V$5,0))))</f>
        <v>0</v>
      </c>
      <c r="W420" s="179">
        <f>IF($C420=$D$2,'FLETES (#) MAYO'!W420*W$2,IF($C420=$D$3,'FLETES (#) MAYO'!W420*W$3,IF($C420=$D$4,'FLETES (#) MAYO'!W420*W$4,IF($C420=$D$5,'FLETES (#) MAYO'!W420*W$5,0))))</f>
        <v>0</v>
      </c>
      <c r="X420" s="179">
        <f>IF($C420=$D$2,'FLETES (#) MAYO'!X420*X$2,IF($C420=$D$3,'FLETES (#) MAYO'!X420*X$3,IF($C420=$D$4,'FLETES (#) MAYO'!X420*X$4,IF($C420=$D$5,'FLETES (#) MAYO'!X420*X$5,0))))</f>
        <v>0</v>
      </c>
      <c r="Y420" s="179">
        <f>IF($C420=$D$2,'FLETES (#) MAYO'!Y420*Y$2,IF($C420=$D$3,'FLETES (#) MAYO'!Y420*Y$3,IF($C420=$D$4,'FLETES (#) MAYO'!Y420*Y$4,IF($C420=$D$5,'FLETES (#) MAYO'!Y420*Y$5,0))))</f>
        <v>0</v>
      </c>
      <c r="Z420" s="179">
        <f>IF($C420=$D$2,'FLETES (#) MAYO'!Z420*Z$2,IF($C420=$D$3,'FLETES (#) MAYO'!Z420*Z$3,IF($C420=$D$4,'FLETES (#) MAYO'!Z420*Z$4,IF($C420=$D$5,'FLETES (#) MAYO'!Z420*Z$5,0))))</f>
        <v>0</v>
      </c>
      <c r="AA420" s="179">
        <f>IF($C420=$D$2,'FLETES (#) MAYO'!AA420*AA$2,IF($C420=$D$3,'FLETES (#) MAYO'!AA420*AA$3,IF($C420=$D$4,'FLETES (#) MAYO'!AA420*AA$4,IF($C420=$D$5,'FLETES (#) MAYO'!AA420*AA$5,0))))</f>
        <v>0</v>
      </c>
      <c r="AB420" s="179">
        <f>IF($C420=$D$2,'FLETES (#) MAYO'!AB420*AB$2,IF($C420=$D$3,'FLETES (#) MAYO'!AB420*AB$3,IF($C420=$D$4,'FLETES (#) MAYO'!AB420*AB$4,IF($C420=$D$5,'FLETES (#) MAYO'!AB420*AB$5,0))))</f>
        <v>0</v>
      </c>
      <c r="AC420" s="179">
        <f>IF($C420=$D$2,'FLETES (#) MAYO'!AC420*AC$2,IF($C420=$D$3,'FLETES (#) MAYO'!AC420*AC$3,IF($C420=$D$4,'FLETES (#) MAYO'!AC420*AC$4,IF($C420=$D$5,'FLETES (#) MAYO'!AC420*AC$5,0))))</f>
        <v>0</v>
      </c>
      <c r="AD420" s="179">
        <f>IF($C420=$D$2,'FLETES (#) MAYO'!AD420*AD$2,IF($C420=$D$3,'FLETES (#) MAYO'!AD420*AD$3,IF($C420=$D$4,'FLETES (#) MAYO'!AD420*AD$4,IF($C420=$D$5,'FLETES (#) MAYO'!AD420*AD$5,0))))</f>
        <v>0</v>
      </c>
      <c r="AE420" s="179">
        <f>IF($C420=$D$2,'FLETES (#) MAYO'!AE420*AE$2,IF($C420=$D$3,'FLETES (#) MAYO'!AE420*AE$3,IF($C420=$D$4,'FLETES (#) MAYO'!AE420*AE$4,IF($C420=$D$5,'FLETES (#) MAYO'!AE420*AE$5,0))))</f>
        <v>0</v>
      </c>
      <c r="AF420" s="179">
        <f>IF($C420=$D$2,'FLETES (#) MAYO'!AF420*AF$2,IF($C420=$D$3,'FLETES (#) MAYO'!AF420*AF$3,IF($C420=$D$4,'FLETES (#) MAYO'!AF420*AF$4,IF($C420=$D$5,'FLETES (#) MAYO'!AF420*AF$5,0))))</f>
        <v>0</v>
      </c>
      <c r="AG420" s="179">
        <f>IF($C420=$D$2,'FLETES (#) MAYO'!AG420*AG$2,IF($C420=$D$3,'FLETES (#) MAYO'!AG420*AG$3,IF($C420=$D$4,'FLETES (#) MAYO'!AG420*AG$4,IF($C420=$D$5,'FLETES (#) MAYO'!AG420*AG$5,0))))</f>
        <v>0</v>
      </c>
      <c r="AH420" s="179">
        <f>IF($C420=$D$2,'FLETES (#) MAYO'!AH420*AH$2,IF($C420=$D$3,'FLETES (#) MAYO'!AH420*AH$3,IF($C420=$D$4,'FLETES (#) MAYO'!AH420*AH$4,IF($C420=$D$5,'FLETES (#) MAYO'!AH420*AH$5,0))))</f>
        <v>0</v>
      </c>
      <c r="AI420" s="179">
        <f>IF($C420=$D$2,'FLETES (#) MAYO'!AI420*AI$2,IF($C420=$D$3,'FLETES (#) MAYO'!AI420*AI$3,IF($C420=$D$4,'FLETES (#) MAYO'!AI420*AI$4,IF($C420=$D$5,'FLETES (#) MAYO'!AI420*AI$5,0))))</f>
        <v>0</v>
      </c>
      <c r="AJ420" s="179">
        <f>IF($C420=$D$2,'FLETES (#) MAYO'!AJ420*AJ$2,IF($C420=$D$3,'FLETES (#) MAYO'!AJ420*AJ$3,IF($C420=$D$4,'FLETES (#) MAYO'!AJ420*AJ$4,IF($C420=$D$5,'FLETES (#) MAYO'!AJ420*AJ$5,0))))</f>
        <v>0</v>
      </c>
      <c r="AK420" s="179">
        <f>IF($C420=$D$2,'FLETES (#) MAYO'!AK420*AK$2,IF($C420=$D$3,'FLETES (#) MAYO'!AK420*AK$3,IF($C420=$D$4,'FLETES (#) MAYO'!AK420*AK$4,IF($C420=$D$5,'FLETES (#) MAYO'!AK420*AK$5,0))))</f>
        <v>0</v>
      </c>
      <c r="AL420" s="179">
        <f>IF($C420=$D$2,'FLETES (#) MAYO'!AL420*AL$2,IF($C420=$D$3,'FLETES (#) MAYO'!AL420*AL$3,IF($C420=$D$4,'FLETES (#) MAYO'!AL420*AL$4,IF($C420=$D$5,'FLETES (#) MAYO'!AL420*AL$5,0))))</f>
        <v>0</v>
      </c>
      <c r="AM420" s="179">
        <f>IF($C420=$D$2,'FLETES (#) MAYO'!AM420*AM$2,IF($C420=$D$3,'FLETES (#) MAYO'!AM420*AM$3,IF($C420=$D$4,'FLETES (#) MAYO'!AM420*AM$4,IF($C420=$D$5,'FLETES (#) MAYO'!AM420*AM$5,0))))</f>
        <v>0</v>
      </c>
    </row>
    <row r="421" spans="1:39">
      <c r="A421" s="141"/>
      <c r="B421" s="165"/>
      <c r="C421" s="165"/>
      <c r="D421" s="178">
        <f t="shared" si="0"/>
        <v>0</v>
      </c>
      <c r="E421" s="179">
        <f>IF($C421=$D$2,'FLETES (#) MAYO'!E421*E$2,IF($C421=$D$3,'FLETES (#) MAYO'!E421*E$3,IF($C421=$D$4,'FLETES (#) MAYO'!E421*E$4,IF($C421=$D$5,'FLETES (#) MAYO'!E421*E$5,0))))</f>
        <v>0</v>
      </c>
      <c r="F421" s="179">
        <f>IF($C421=$D$2,'FLETES (#) MAYO'!F421*F$2,IF($C421=$D$3,'FLETES (#) MAYO'!F421*F$3,IF($C421=$D$4,'FLETES (#) MAYO'!F421*F$4,IF($C421=$D$5,'FLETES (#) MAYO'!F421*F$5,0))))</f>
        <v>0</v>
      </c>
      <c r="G421" s="179">
        <f>IF($C421=$D$2,'FLETES (#) MAYO'!G421*G$2,IF($C421=$D$3,'FLETES (#) MAYO'!G421*G$3,IF($C421=$D$4,'FLETES (#) MAYO'!G421*G$4,IF($C421=$D$5,'FLETES (#) MAYO'!G421*G$5,0))))</f>
        <v>0</v>
      </c>
      <c r="H421" s="179">
        <f>IF($C421=$D$2,'FLETES (#) MAYO'!H421*H$2,IF($C421=$D$3,'FLETES (#) MAYO'!H421*H$3,IF($C421=$D$4,'FLETES (#) MAYO'!H421*H$4,IF($C421=$D$5,'FLETES (#) MAYO'!H421*H$5,0))))</f>
        <v>0</v>
      </c>
      <c r="I421" s="179">
        <f>IF($C421=$D$2,'FLETES (#) MAYO'!I421*I$2,IF($C421=$D$3,'FLETES (#) MAYO'!I421*I$3,IF($C421=$D$4,'FLETES (#) MAYO'!I421*I$4,IF($C421=$D$5,'FLETES (#) MAYO'!I421*I$5,0))))</f>
        <v>0</v>
      </c>
      <c r="J421" s="179">
        <f>IF($C421=$D$2,'FLETES (#) MAYO'!J421*J$2,IF($C421=$D$3,'FLETES (#) MAYO'!J421*J$3,IF($C421=$D$4,'FLETES (#) MAYO'!J421*J$4,IF($C421=$D$5,'FLETES (#) MAYO'!J421*J$5,0))))</f>
        <v>0</v>
      </c>
      <c r="K421" s="179">
        <f>IF($C421=$D$2,'FLETES (#) MAYO'!K421*K$2,IF($C421=$D$3,'FLETES (#) MAYO'!K421*K$3,IF($C421=$D$4,'FLETES (#) MAYO'!K421*K$4,IF($C421=$D$5,'FLETES (#) MAYO'!K421*K$5,0))))</f>
        <v>0</v>
      </c>
      <c r="L421" s="179">
        <f>IF($C421=$D$2,'FLETES (#) MAYO'!L421*L$2,IF($C421=$D$3,'FLETES (#) MAYO'!L421*L$3,IF($C421=$D$4,'FLETES (#) MAYO'!L421*L$4,IF($C421=$D$5,'FLETES (#) MAYO'!L421*L$5,0))))</f>
        <v>0</v>
      </c>
      <c r="M421" s="179">
        <f>IF($C421=$D$2,'FLETES (#) MAYO'!M421*M$2,IF($C421=$D$3,'FLETES (#) MAYO'!M421*M$3,IF($C421=$D$4,'FLETES (#) MAYO'!M421*M$4,IF($C421=$D$5,'FLETES (#) MAYO'!M421*M$5,0))))</f>
        <v>0</v>
      </c>
      <c r="N421" s="179">
        <f>IF($C421=$D$2,'FLETES (#) MAYO'!N421*N$2,IF($C421=$D$3,'FLETES (#) MAYO'!N421*N$3,IF($C421=$D$4,'FLETES (#) MAYO'!N421*N$4,IF($C421=$D$5,'FLETES (#) MAYO'!N421*N$5,0))))</f>
        <v>0</v>
      </c>
      <c r="O421" s="179">
        <f>IF($C421=$D$2,'FLETES (#) MAYO'!O421*O$2,IF($C421=$D$3,'FLETES (#) MAYO'!O421*O$3,IF($C421=$D$4,'FLETES (#) MAYO'!O421*O$4,IF($C421=$D$5,'FLETES (#) MAYO'!O421*O$5,0))))</f>
        <v>0</v>
      </c>
      <c r="P421" s="179">
        <f>IF($C421=$D$2,'FLETES (#) MAYO'!P421*P$2,IF($C421=$D$3,'FLETES (#) MAYO'!P421*P$3,IF($C421=$D$4,'FLETES (#) MAYO'!P421*P$4,IF($C421=$D$5,'FLETES (#) MAYO'!P421*P$5,0))))</f>
        <v>0</v>
      </c>
      <c r="Q421" s="179">
        <f>IF($C421=$D$2,'FLETES (#) MAYO'!Q421*Q$2,IF($C421=$D$3,'FLETES (#) MAYO'!Q421*Q$3,IF($C421=$D$4,'FLETES (#) MAYO'!Q421*Q$4,IF($C421=$D$5,'FLETES (#) MAYO'!Q421*Q$5,0))))</f>
        <v>0</v>
      </c>
      <c r="R421" s="179">
        <f>IF($C421=$D$2,'FLETES (#) MAYO'!R421*R$2,IF($C421=$D$3,'FLETES (#) MAYO'!R421*R$3,IF($C421=$D$4,'FLETES (#) MAYO'!R421*R$4,IF($C421=$D$5,'FLETES (#) MAYO'!R421*R$5,0))))</f>
        <v>0</v>
      </c>
      <c r="S421" s="179">
        <f>IF($C421=$D$2,'FLETES (#) MAYO'!S421*S$2,IF($C421=$D$3,'FLETES (#) MAYO'!S421*S$3,IF($C421=$D$4,'FLETES (#) MAYO'!S421*S$4,IF($C421=$D$5,'FLETES (#) MAYO'!S421*S$5,0))))</f>
        <v>0</v>
      </c>
      <c r="T421" s="179">
        <f>IF($C421=$D$2,'FLETES (#) MAYO'!T421*T$2,IF($C421=$D$3,'FLETES (#) MAYO'!T421*T$3,IF($C421=$D$4,'FLETES (#) MAYO'!T421*T$4,IF($C421=$D$5,'FLETES (#) MAYO'!T421*T$5,0))))</f>
        <v>0</v>
      </c>
      <c r="U421" s="179">
        <f>IF($C421=$D$2,'FLETES (#) MAYO'!U421*U$2,IF($C421=$D$3,'FLETES (#) MAYO'!U421*U$3,IF($C421=$D$4,'FLETES (#) MAYO'!U421*U$4,IF($C421=$D$5,'FLETES (#) MAYO'!U421*U$5,0))))</f>
        <v>0</v>
      </c>
      <c r="V421" s="179">
        <f>IF($C421=$D$2,'FLETES (#) MAYO'!V421*V$2,IF($C421=$D$3,'FLETES (#) MAYO'!V421*V$3,IF($C421=$D$4,'FLETES (#) MAYO'!V421*V$4,IF($C421=$D$5,'FLETES (#) MAYO'!V421*V$5,0))))</f>
        <v>0</v>
      </c>
      <c r="W421" s="179">
        <f>IF($C421=$D$2,'FLETES (#) MAYO'!W421*W$2,IF($C421=$D$3,'FLETES (#) MAYO'!W421*W$3,IF($C421=$D$4,'FLETES (#) MAYO'!W421*W$4,IF($C421=$D$5,'FLETES (#) MAYO'!W421*W$5,0))))</f>
        <v>0</v>
      </c>
      <c r="X421" s="179">
        <f>IF($C421=$D$2,'FLETES (#) MAYO'!X421*X$2,IF($C421=$D$3,'FLETES (#) MAYO'!X421*X$3,IF($C421=$D$4,'FLETES (#) MAYO'!X421*X$4,IF($C421=$D$5,'FLETES (#) MAYO'!X421*X$5,0))))</f>
        <v>0</v>
      </c>
      <c r="Y421" s="179">
        <f>IF($C421=$D$2,'FLETES (#) MAYO'!Y421*Y$2,IF($C421=$D$3,'FLETES (#) MAYO'!Y421*Y$3,IF($C421=$D$4,'FLETES (#) MAYO'!Y421*Y$4,IF($C421=$D$5,'FLETES (#) MAYO'!Y421*Y$5,0))))</f>
        <v>0</v>
      </c>
      <c r="Z421" s="179">
        <f>IF($C421=$D$2,'FLETES (#) MAYO'!Z421*Z$2,IF($C421=$D$3,'FLETES (#) MAYO'!Z421*Z$3,IF($C421=$D$4,'FLETES (#) MAYO'!Z421*Z$4,IF($C421=$D$5,'FLETES (#) MAYO'!Z421*Z$5,0))))</f>
        <v>0</v>
      </c>
      <c r="AA421" s="179">
        <f>IF($C421=$D$2,'FLETES (#) MAYO'!AA421*AA$2,IF($C421=$D$3,'FLETES (#) MAYO'!AA421*AA$3,IF($C421=$D$4,'FLETES (#) MAYO'!AA421*AA$4,IF($C421=$D$5,'FLETES (#) MAYO'!AA421*AA$5,0))))</f>
        <v>0</v>
      </c>
      <c r="AB421" s="179">
        <f>IF($C421=$D$2,'FLETES (#) MAYO'!AB421*AB$2,IF($C421=$D$3,'FLETES (#) MAYO'!AB421*AB$3,IF($C421=$D$4,'FLETES (#) MAYO'!AB421*AB$4,IF($C421=$D$5,'FLETES (#) MAYO'!AB421*AB$5,0))))</f>
        <v>0</v>
      </c>
      <c r="AC421" s="179">
        <f>IF($C421=$D$2,'FLETES (#) MAYO'!AC421*AC$2,IF($C421=$D$3,'FLETES (#) MAYO'!AC421*AC$3,IF($C421=$D$4,'FLETES (#) MAYO'!AC421*AC$4,IF($C421=$D$5,'FLETES (#) MAYO'!AC421*AC$5,0))))</f>
        <v>0</v>
      </c>
      <c r="AD421" s="179">
        <f>IF($C421=$D$2,'FLETES (#) MAYO'!AD421*AD$2,IF($C421=$D$3,'FLETES (#) MAYO'!AD421*AD$3,IF($C421=$D$4,'FLETES (#) MAYO'!AD421*AD$4,IF($C421=$D$5,'FLETES (#) MAYO'!AD421*AD$5,0))))</f>
        <v>0</v>
      </c>
      <c r="AE421" s="179">
        <f>IF($C421=$D$2,'FLETES (#) MAYO'!AE421*AE$2,IF($C421=$D$3,'FLETES (#) MAYO'!AE421*AE$3,IF($C421=$D$4,'FLETES (#) MAYO'!AE421*AE$4,IF($C421=$D$5,'FLETES (#) MAYO'!AE421*AE$5,0))))</f>
        <v>0</v>
      </c>
      <c r="AF421" s="179">
        <f>IF($C421=$D$2,'FLETES (#) MAYO'!AF421*AF$2,IF($C421=$D$3,'FLETES (#) MAYO'!AF421*AF$3,IF($C421=$D$4,'FLETES (#) MAYO'!AF421*AF$4,IF($C421=$D$5,'FLETES (#) MAYO'!AF421*AF$5,0))))</f>
        <v>0</v>
      </c>
      <c r="AG421" s="179">
        <f>IF($C421=$D$2,'FLETES (#) MAYO'!AG421*AG$2,IF($C421=$D$3,'FLETES (#) MAYO'!AG421*AG$3,IF($C421=$D$4,'FLETES (#) MAYO'!AG421*AG$4,IF($C421=$D$5,'FLETES (#) MAYO'!AG421*AG$5,0))))</f>
        <v>0</v>
      </c>
      <c r="AH421" s="179">
        <f>IF($C421=$D$2,'FLETES (#) MAYO'!AH421*AH$2,IF($C421=$D$3,'FLETES (#) MAYO'!AH421*AH$3,IF($C421=$D$4,'FLETES (#) MAYO'!AH421*AH$4,IF($C421=$D$5,'FLETES (#) MAYO'!AH421*AH$5,0))))</f>
        <v>0</v>
      </c>
      <c r="AI421" s="179">
        <f>IF($C421=$D$2,'FLETES (#) MAYO'!AI421*AI$2,IF($C421=$D$3,'FLETES (#) MAYO'!AI421*AI$3,IF($C421=$D$4,'FLETES (#) MAYO'!AI421*AI$4,IF($C421=$D$5,'FLETES (#) MAYO'!AI421*AI$5,0))))</f>
        <v>0</v>
      </c>
      <c r="AJ421" s="179">
        <f>IF($C421=$D$2,'FLETES (#) MAYO'!AJ421*AJ$2,IF($C421=$D$3,'FLETES (#) MAYO'!AJ421*AJ$3,IF($C421=$D$4,'FLETES (#) MAYO'!AJ421*AJ$4,IF($C421=$D$5,'FLETES (#) MAYO'!AJ421*AJ$5,0))))</f>
        <v>0</v>
      </c>
      <c r="AK421" s="179">
        <f>IF($C421=$D$2,'FLETES (#) MAYO'!AK421*AK$2,IF($C421=$D$3,'FLETES (#) MAYO'!AK421*AK$3,IF($C421=$D$4,'FLETES (#) MAYO'!AK421*AK$4,IF($C421=$D$5,'FLETES (#) MAYO'!AK421*AK$5,0))))</f>
        <v>0</v>
      </c>
      <c r="AL421" s="179">
        <f>IF($C421=$D$2,'FLETES (#) MAYO'!AL421*AL$2,IF($C421=$D$3,'FLETES (#) MAYO'!AL421*AL$3,IF($C421=$D$4,'FLETES (#) MAYO'!AL421*AL$4,IF($C421=$D$5,'FLETES (#) MAYO'!AL421*AL$5,0))))</f>
        <v>0</v>
      </c>
      <c r="AM421" s="179">
        <f>IF($C421=$D$2,'FLETES (#) MAYO'!AM421*AM$2,IF($C421=$D$3,'FLETES (#) MAYO'!AM421*AM$3,IF($C421=$D$4,'FLETES (#) MAYO'!AM421*AM$4,IF($C421=$D$5,'FLETES (#) MAYO'!AM421*AM$5,0))))</f>
        <v>0</v>
      </c>
    </row>
    <row r="422" spans="1:39">
      <c r="A422" s="141"/>
      <c r="B422" s="165"/>
      <c r="C422" s="165"/>
      <c r="D422" s="178">
        <f t="shared" si="0"/>
        <v>0</v>
      </c>
      <c r="E422" s="179">
        <f>IF($C422=$D$2,'FLETES (#) MAYO'!E422*E$2,IF($C422=$D$3,'FLETES (#) MAYO'!E422*E$3,IF($C422=$D$4,'FLETES (#) MAYO'!E422*E$4,IF($C422=$D$5,'FLETES (#) MAYO'!E422*E$5,0))))</f>
        <v>0</v>
      </c>
      <c r="F422" s="179">
        <f>IF($C422=$D$2,'FLETES (#) MAYO'!F422*F$2,IF($C422=$D$3,'FLETES (#) MAYO'!F422*F$3,IF($C422=$D$4,'FLETES (#) MAYO'!F422*F$4,IF($C422=$D$5,'FLETES (#) MAYO'!F422*F$5,0))))</f>
        <v>0</v>
      </c>
      <c r="G422" s="179">
        <f>IF($C422=$D$2,'FLETES (#) MAYO'!G422*G$2,IF($C422=$D$3,'FLETES (#) MAYO'!G422*G$3,IF($C422=$D$4,'FLETES (#) MAYO'!G422*G$4,IF($C422=$D$5,'FLETES (#) MAYO'!G422*G$5,0))))</f>
        <v>0</v>
      </c>
      <c r="H422" s="179">
        <f>IF($C422=$D$2,'FLETES (#) MAYO'!H422*H$2,IF($C422=$D$3,'FLETES (#) MAYO'!H422*H$3,IF($C422=$D$4,'FLETES (#) MAYO'!H422*H$4,IF($C422=$D$5,'FLETES (#) MAYO'!H422*H$5,0))))</f>
        <v>0</v>
      </c>
      <c r="I422" s="179">
        <f>IF($C422=$D$2,'FLETES (#) MAYO'!I422*I$2,IF($C422=$D$3,'FLETES (#) MAYO'!I422*I$3,IF($C422=$D$4,'FLETES (#) MAYO'!I422*I$4,IF($C422=$D$5,'FLETES (#) MAYO'!I422*I$5,0))))</f>
        <v>0</v>
      </c>
      <c r="J422" s="179">
        <f>IF($C422=$D$2,'FLETES (#) MAYO'!J422*J$2,IF($C422=$D$3,'FLETES (#) MAYO'!J422*J$3,IF($C422=$D$4,'FLETES (#) MAYO'!J422*J$4,IF($C422=$D$5,'FLETES (#) MAYO'!J422*J$5,0))))</f>
        <v>0</v>
      </c>
      <c r="K422" s="179">
        <f>IF($C422=$D$2,'FLETES (#) MAYO'!K422*K$2,IF($C422=$D$3,'FLETES (#) MAYO'!K422*K$3,IF($C422=$D$4,'FLETES (#) MAYO'!K422*K$4,IF($C422=$D$5,'FLETES (#) MAYO'!K422*K$5,0))))</f>
        <v>0</v>
      </c>
      <c r="L422" s="179">
        <f>IF($C422=$D$2,'FLETES (#) MAYO'!L422*L$2,IF($C422=$D$3,'FLETES (#) MAYO'!L422*L$3,IF($C422=$D$4,'FLETES (#) MAYO'!L422*L$4,IF($C422=$D$5,'FLETES (#) MAYO'!L422*L$5,0))))</f>
        <v>0</v>
      </c>
      <c r="M422" s="179">
        <f>IF($C422=$D$2,'FLETES (#) MAYO'!M422*M$2,IF($C422=$D$3,'FLETES (#) MAYO'!M422*M$3,IF($C422=$D$4,'FLETES (#) MAYO'!M422*M$4,IF($C422=$D$5,'FLETES (#) MAYO'!M422*M$5,0))))</f>
        <v>0</v>
      </c>
      <c r="N422" s="179">
        <f>IF($C422=$D$2,'FLETES (#) MAYO'!N422*N$2,IF($C422=$D$3,'FLETES (#) MAYO'!N422*N$3,IF($C422=$D$4,'FLETES (#) MAYO'!N422*N$4,IF($C422=$D$5,'FLETES (#) MAYO'!N422*N$5,0))))</f>
        <v>0</v>
      </c>
      <c r="O422" s="179">
        <f>IF($C422=$D$2,'FLETES (#) MAYO'!O422*O$2,IF($C422=$D$3,'FLETES (#) MAYO'!O422*O$3,IF($C422=$D$4,'FLETES (#) MAYO'!O422*O$4,IF($C422=$D$5,'FLETES (#) MAYO'!O422*O$5,0))))</f>
        <v>0</v>
      </c>
      <c r="P422" s="179">
        <f>IF($C422=$D$2,'FLETES (#) MAYO'!P422*P$2,IF($C422=$D$3,'FLETES (#) MAYO'!P422*P$3,IF($C422=$D$4,'FLETES (#) MAYO'!P422*P$4,IF($C422=$D$5,'FLETES (#) MAYO'!P422*P$5,0))))</f>
        <v>0</v>
      </c>
      <c r="Q422" s="179">
        <f>IF($C422=$D$2,'FLETES (#) MAYO'!Q422*Q$2,IF($C422=$D$3,'FLETES (#) MAYO'!Q422*Q$3,IF($C422=$D$4,'FLETES (#) MAYO'!Q422*Q$4,IF($C422=$D$5,'FLETES (#) MAYO'!Q422*Q$5,0))))</f>
        <v>0</v>
      </c>
      <c r="R422" s="179">
        <f>IF($C422=$D$2,'FLETES (#) MAYO'!R422*R$2,IF($C422=$D$3,'FLETES (#) MAYO'!R422*R$3,IF($C422=$D$4,'FLETES (#) MAYO'!R422*R$4,IF($C422=$D$5,'FLETES (#) MAYO'!R422*R$5,0))))</f>
        <v>0</v>
      </c>
      <c r="S422" s="179">
        <f>IF($C422=$D$2,'FLETES (#) MAYO'!S422*S$2,IF($C422=$D$3,'FLETES (#) MAYO'!S422*S$3,IF($C422=$D$4,'FLETES (#) MAYO'!S422*S$4,IF($C422=$D$5,'FLETES (#) MAYO'!S422*S$5,0))))</f>
        <v>0</v>
      </c>
      <c r="T422" s="179">
        <f>IF($C422=$D$2,'FLETES (#) MAYO'!T422*T$2,IF($C422=$D$3,'FLETES (#) MAYO'!T422*T$3,IF($C422=$D$4,'FLETES (#) MAYO'!T422*T$4,IF($C422=$D$5,'FLETES (#) MAYO'!T422*T$5,0))))</f>
        <v>0</v>
      </c>
      <c r="U422" s="179">
        <f>IF($C422=$D$2,'FLETES (#) MAYO'!U422*U$2,IF($C422=$D$3,'FLETES (#) MAYO'!U422*U$3,IF($C422=$D$4,'FLETES (#) MAYO'!U422*U$4,IF($C422=$D$5,'FLETES (#) MAYO'!U422*U$5,0))))</f>
        <v>0</v>
      </c>
      <c r="V422" s="179">
        <f>IF($C422=$D$2,'FLETES (#) MAYO'!V422*V$2,IF($C422=$D$3,'FLETES (#) MAYO'!V422*V$3,IF($C422=$D$4,'FLETES (#) MAYO'!V422*V$4,IF($C422=$D$5,'FLETES (#) MAYO'!V422*V$5,0))))</f>
        <v>0</v>
      </c>
      <c r="W422" s="179">
        <f>IF($C422=$D$2,'FLETES (#) MAYO'!W422*W$2,IF($C422=$D$3,'FLETES (#) MAYO'!W422*W$3,IF($C422=$D$4,'FLETES (#) MAYO'!W422*W$4,IF($C422=$D$5,'FLETES (#) MAYO'!W422*W$5,0))))</f>
        <v>0</v>
      </c>
      <c r="X422" s="179">
        <f>IF($C422=$D$2,'FLETES (#) MAYO'!X422*X$2,IF($C422=$D$3,'FLETES (#) MAYO'!X422*X$3,IF($C422=$D$4,'FLETES (#) MAYO'!X422*X$4,IF($C422=$D$5,'FLETES (#) MAYO'!X422*X$5,0))))</f>
        <v>0</v>
      </c>
      <c r="Y422" s="179">
        <f>IF($C422=$D$2,'FLETES (#) MAYO'!Y422*Y$2,IF($C422=$D$3,'FLETES (#) MAYO'!Y422*Y$3,IF($C422=$D$4,'FLETES (#) MAYO'!Y422*Y$4,IF($C422=$D$5,'FLETES (#) MAYO'!Y422*Y$5,0))))</f>
        <v>0</v>
      </c>
      <c r="Z422" s="179">
        <f>IF($C422=$D$2,'FLETES (#) MAYO'!Z422*Z$2,IF($C422=$D$3,'FLETES (#) MAYO'!Z422*Z$3,IF($C422=$D$4,'FLETES (#) MAYO'!Z422*Z$4,IF($C422=$D$5,'FLETES (#) MAYO'!Z422*Z$5,0))))</f>
        <v>0</v>
      </c>
      <c r="AA422" s="179">
        <f>IF($C422=$D$2,'FLETES (#) MAYO'!AA422*AA$2,IF($C422=$D$3,'FLETES (#) MAYO'!AA422*AA$3,IF($C422=$D$4,'FLETES (#) MAYO'!AA422*AA$4,IF($C422=$D$5,'FLETES (#) MAYO'!AA422*AA$5,0))))</f>
        <v>0</v>
      </c>
      <c r="AB422" s="179">
        <f>IF($C422=$D$2,'FLETES (#) MAYO'!AB422*AB$2,IF($C422=$D$3,'FLETES (#) MAYO'!AB422*AB$3,IF($C422=$D$4,'FLETES (#) MAYO'!AB422*AB$4,IF($C422=$D$5,'FLETES (#) MAYO'!AB422*AB$5,0))))</f>
        <v>0</v>
      </c>
      <c r="AC422" s="179">
        <f>IF($C422=$D$2,'FLETES (#) MAYO'!AC422*AC$2,IF($C422=$D$3,'FLETES (#) MAYO'!AC422*AC$3,IF($C422=$D$4,'FLETES (#) MAYO'!AC422*AC$4,IF($C422=$D$5,'FLETES (#) MAYO'!AC422*AC$5,0))))</f>
        <v>0</v>
      </c>
      <c r="AD422" s="179">
        <f>IF($C422=$D$2,'FLETES (#) MAYO'!AD422*AD$2,IF($C422=$D$3,'FLETES (#) MAYO'!AD422*AD$3,IF($C422=$D$4,'FLETES (#) MAYO'!AD422*AD$4,IF($C422=$D$5,'FLETES (#) MAYO'!AD422*AD$5,0))))</f>
        <v>0</v>
      </c>
      <c r="AE422" s="179">
        <f>IF($C422=$D$2,'FLETES (#) MAYO'!AE422*AE$2,IF($C422=$D$3,'FLETES (#) MAYO'!AE422*AE$3,IF($C422=$D$4,'FLETES (#) MAYO'!AE422*AE$4,IF($C422=$D$5,'FLETES (#) MAYO'!AE422*AE$5,0))))</f>
        <v>0</v>
      </c>
      <c r="AF422" s="179">
        <f>IF($C422=$D$2,'FLETES (#) MAYO'!AF422*AF$2,IF($C422=$D$3,'FLETES (#) MAYO'!AF422*AF$3,IF($C422=$D$4,'FLETES (#) MAYO'!AF422*AF$4,IF($C422=$D$5,'FLETES (#) MAYO'!AF422*AF$5,0))))</f>
        <v>0</v>
      </c>
      <c r="AG422" s="179">
        <f>IF($C422=$D$2,'FLETES (#) MAYO'!AG422*AG$2,IF($C422=$D$3,'FLETES (#) MAYO'!AG422*AG$3,IF($C422=$D$4,'FLETES (#) MAYO'!AG422*AG$4,IF($C422=$D$5,'FLETES (#) MAYO'!AG422*AG$5,0))))</f>
        <v>0</v>
      </c>
      <c r="AH422" s="179">
        <f>IF($C422=$D$2,'FLETES (#) MAYO'!AH422*AH$2,IF($C422=$D$3,'FLETES (#) MAYO'!AH422*AH$3,IF($C422=$D$4,'FLETES (#) MAYO'!AH422*AH$4,IF($C422=$D$5,'FLETES (#) MAYO'!AH422*AH$5,0))))</f>
        <v>0</v>
      </c>
      <c r="AI422" s="179">
        <f>IF($C422=$D$2,'FLETES (#) MAYO'!AI422*AI$2,IF($C422=$D$3,'FLETES (#) MAYO'!AI422*AI$3,IF($C422=$D$4,'FLETES (#) MAYO'!AI422*AI$4,IF($C422=$D$5,'FLETES (#) MAYO'!AI422*AI$5,0))))</f>
        <v>0</v>
      </c>
      <c r="AJ422" s="179">
        <f>IF($C422=$D$2,'FLETES (#) MAYO'!AJ422*AJ$2,IF($C422=$D$3,'FLETES (#) MAYO'!AJ422*AJ$3,IF($C422=$D$4,'FLETES (#) MAYO'!AJ422*AJ$4,IF($C422=$D$5,'FLETES (#) MAYO'!AJ422*AJ$5,0))))</f>
        <v>0</v>
      </c>
      <c r="AK422" s="179">
        <f>IF($C422=$D$2,'FLETES (#) MAYO'!AK422*AK$2,IF($C422=$D$3,'FLETES (#) MAYO'!AK422*AK$3,IF($C422=$D$4,'FLETES (#) MAYO'!AK422*AK$4,IF($C422=$D$5,'FLETES (#) MAYO'!AK422*AK$5,0))))</f>
        <v>0</v>
      </c>
      <c r="AL422" s="179">
        <f>IF($C422=$D$2,'FLETES (#) MAYO'!AL422*AL$2,IF($C422=$D$3,'FLETES (#) MAYO'!AL422*AL$3,IF($C422=$D$4,'FLETES (#) MAYO'!AL422*AL$4,IF($C422=$D$5,'FLETES (#) MAYO'!AL422*AL$5,0))))</f>
        <v>0</v>
      </c>
      <c r="AM422" s="179">
        <f>IF($C422=$D$2,'FLETES (#) MAYO'!AM422*AM$2,IF($C422=$D$3,'FLETES (#) MAYO'!AM422*AM$3,IF($C422=$D$4,'FLETES (#) MAYO'!AM422*AM$4,IF($C422=$D$5,'FLETES (#) MAYO'!AM422*AM$5,0))))</f>
        <v>0</v>
      </c>
    </row>
    <row r="423" spans="1:39">
      <c r="A423" s="141"/>
      <c r="B423" s="165"/>
      <c r="C423" s="165"/>
      <c r="D423" s="178">
        <f t="shared" si="0"/>
        <v>0</v>
      </c>
      <c r="E423" s="179">
        <f>IF($C423=$D$2,'FLETES (#) MAYO'!E423*E$2,IF($C423=$D$3,'FLETES (#) MAYO'!E423*E$3,IF($C423=$D$4,'FLETES (#) MAYO'!E423*E$4,IF($C423=$D$5,'FLETES (#) MAYO'!E423*E$5,0))))</f>
        <v>0</v>
      </c>
      <c r="F423" s="179">
        <f>IF($C423=$D$2,'FLETES (#) MAYO'!F423*F$2,IF($C423=$D$3,'FLETES (#) MAYO'!F423*F$3,IF($C423=$D$4,'FLETES (#) MAYO'!F423*F$4,IF($C423=$D$5,'FLETES (#) MAYO'!F423*F$5,0))))</f>
        <v>0</v>
      </c>
      <c r="G423" s="179">
        <f>IF($C423=$D$2,'FLETES (#) MAYO'!G423*G$2,IF($C423=$D$3,'FLETES (#) MAYO'!G423*G$3,IF($C423=$D$4,'FLETES (#) MAYO'!G423*G$4,IF($C423=$D$5,'FLETES (#) MAYO'!G423*G$5,0))))</f>
        <v>0</v>
      </c>
      <c r="H423" s="179">
        <f>IF($C423=$D$2,'FLETES (#) MAYO'!H423*H$2,IF($C423=$D$3,'FLETES (#) MAYO'!H423*H$3,IF($C423=$D$4,'FLETES (#) MAYO'!H423*H$4,IF($C423=$D$5,'FLETES (#) MAYO'!H423*H$5,0))))</f>
        <v>0</v>
      </c>
      <c r="I423" s="179">
        <f>IF($C423=$D$2,'FLETES (#) MAYO'!I423*I$2,IF($C423=$D$3,'FLETES (#) MAYO'!I423*I$3,IF($C423=$D$4,'FLETES (#) MAYO'!I423*I$4,IF($C423=$D$5,'FLETES (#) MAYO'!I423*I$5,0))))</f>
        <v>0</v>
      </c>
      <c r="J423" s="179">
        <f>IF($C423=$D$2,'FLETES (#) MAYO'!J423*J$2,IF($C423=$D$3,'FLETES (#) MAYO'!J423*J$3,IF($C423=$D$4,'FLETES (#) MAYO'!J423*J$4,IF($C423=$D$5,'FLETES (#) MAYO'!J423*J$5,0))))</f>
        <v>0</v>
      </c>
      <c r="K423" s="179">
        <f>IF($C423=$D$2,'FLETES (#) MAYO'!K423*K$2,IF($C423=$D$3,'FLETES (#) MAYO'!K423*K$3,IF($C423=$D$4,'FLETES (#) MAYO'!K423*K$4,IF($C423=$D$5,'FLETES (#) MAYO'!K423*K$5,0))))</f>
        <v>0</v>
      </c>
      <c r="L423" s="179">
        <f>IF($C423=$D$2,'FLETES (#) MAYO'!L423*L$2,IF($C423=$D$3,'FLETES (#) MAYO'!L423*L$3,IF($C423=$D$4,'FLETES (#) MAYO'!L423*L$4,IF($C423=$D$5,'FLETES (#) MAYO'!L423*L$5,0))))</f>
        <v>0</v>
      </c>
      <c r="M423" s="179">
        <f>IF($C423=$D$2,'FLETES (#) MAYO'!M423*M$2,IF($C423=$D$3,'FLETES (#) MAYO'!M423*M$3,IF($C423=$D$4,'FLETES (#) MAYO'!M423*M$4,IF($C423=$D$5,'FLETES (#) MAYO'!M423*M$5,0))))</f>
        <v>0</v>
      </c>
      <c r="N423" s="179">
        <f>IF($C423=$D$2,'FLETES (#) MAYO'!N423*N$2,IF($C423=$D$3,'FLETES (#) MAYO'!N423*N$3,IF($C423=$D$4,'FLETES (#) MAYO'!N423*N$4,IF($C423=$D$5,'FLETES (#) MAYO'!N423*N$5,0))))</f>
        <v>0</v>
      </c>
      <c r="O423" s="179">
        <f>IF($C423=$D$2,'FLETES (#) MAYO'!O423*O$2,IF($C423=$D$3,'FLETES (#) MAYO'!O423*O$3,IF($C423=$D$4,'FLETES (#) MAYO'!O423*O$4,IF($C423=$D$5,'FLETES (#) MAYO'!O423*O$5,0))))</f>
        <v>0</v>
      </c>
      <c r="P423" s="179">
        <f>IF($C423=$D$2,'FLETES (#) MAYO'!P423*P$2,IF($C423=$D$3,'FLETES (#) MAYO'!P423*P$3,IF($C423=$D$4,'FLETES (#) MAYO'!P423*P$4,IF($C423=$D$5,'FLETES (#) MAYO'!P423*P$5,0))))</f>
        <v>0</v>
      </c>
      <c r="Q423" s="179">
        <f>IF($C423=$D$2,'FLETES (#) MAYO'!Q423*Q$2,IF($C423=$D$3,'FLETES (#) MAYO'!Q423*Q$3,IF($C423=$D$4,'FLETES (#) MAYO'!Q423*Q$4,IF($C423=$D$5,'FLETES (#) MAYO'!Q423*Q$5,0))))</f>
        <v>0</v>
      </c>
      <c r="R423" s="179">
        <f>IF($C423=$D$2,'FLETES (#) MAYO'!R423*R$2,IF($C423=$D$3,'FLETES (#) MAYO'!R423*R$3,IF($C423=$D$4,'FLETES (#) MAYO'!R423*R$4,IF($C423=$D$5,'FLETES (#) MAYO'!R423*R$5,0))))</f>
        <v>0</v>
      </c>
      <c r="S423" s="179">
        <f>IF($C423=$D$2,'FLETES (#) MAYO'!S423*S$2,IF($C423=$D$3,'FLETES (#) MAYO'!S423*S$3,IF($C423=$D$4,'FLETES (#) MAYO'!S423*S$4,IF($C423=$D$5,'FLETES (#) MAYO'!S423*S$5,0))))</f>
        <v>0</v>
      </c>
      <c r="T423" s="179">
        <f>IF($C423=$D$2,'FLETES (#) MAYO'!T423*T$2,IF($C423=$D$3,'FLETES (#) MAYO'!T423*T$3,IF($C423=$D$4,'FLETES (#) MAYO'!T423*T$4,IF($C423=$D$5,'FLETES (#) MAYO'!T423*T$5,0))))</f>
        <v>0</v>
      </c>
      <c r="U423" s="179">
        <f>IF($C423=$D$2,'FLETES (#) MAYO'!U423*U$2,IF($C423=$D$3,'FLETES (#) MAYO'!U423*U$3,IF($C423=$D$4,'FLETES (#) MAYO'!U423*U$4,IF($C423=$D$5,'FLETES (#) MAYO'!U423*U$5,0))))</f>
        <v>0</v>
      </c>
      <c r="V423" s="179">
        <f>IF($C423=$D$2,'FLETES (#) MAYO'!V423*V$2,IF($C423=$D$3,'FLETES (#) MAYO'!V423*V$3,IF($C423=$D$4,'FLETES (#) MAYO'!V423*V$4,IF($C423=$D$5,'FLETES (#) MAYO'!V423*V$5,0))))</f>
        <v>0</v>
      </c>
      <c r="W423" s="179">
        <f>IF($C423=$D$2,'FLETES (#) MAYO'!W423*W$2,IF($C423=$D$3,'FLETES (#) MAYO'!W423*W$3,IF($C423=$D$4,'FLETES (#) MAYO'!W423*W$4,IF($C423=$D$5,'FLETES (#) MAYO'!W423*W$5,0))))</f>
        <v>0</v>
      </c>
      <c r="X423" s="179">
        <f>IF($C423=$D$2,'FLETES (#) MAYO'!X423*X$2,IF($C423=$D$3,'FLETES (#) MAYO'!X423*X$3,IF($C423=$D$4,'FLETES (#) MAYO'!X423*X$4,IF($C423=$D$5,'FLETES (#) MAYO'!X423*X$5,0))))</f>
        <v>0</v>
      </c>
      <c r="Y423" s="179">
        <f>IF($C423=$D$2,'FLETES (#) MAYO'!Y423*Y$2,IF($C423=$D$3,'FLETES (#) MAYO'!Y423*Y$3,IF($C423=$D$4,'FLETES (#) MAYO'!Y423*Y$4,IF($C423=$D$5,'FLETES (#) MAYO'!Y423*Y$5,0))))</f>
        <v>0</v>
      </c>
      <c r="Z423" s="179">
        <f>IF($C423=$D$2,'FLETES (#) MAYO'!Z423*Z$2,IF($C423=$D$3,'FLETES (#) MAYO'!Z423*Z$3,IF($C423=$D$4,'FLETES (#) MAYO'!Z423*Z$4,IF($C423=$D$5,'FLETES (#) MAYO'!Z423*Z$5,0))))</f>
        <v>0</v>
      </c>
      <c r="AA423" s="179">
        <f>IF($C423=$D$2,'FLETES (#) MAYO'!AA423*AA$2,IF($C423=$D$3,'FLETES (#) MAYO'!AA423*AA$3,IF($C423=$D$4,'FLETES (#) MAYO'!AA423*AA$4,IF($C423=$D$5,'FLETES (#) MAYO'!AA423*AA$5,0))))</f>
        <v>0</v>
      </c>
      <c r="AB423" s="179">
        <f>IF($C423=$D$2,'FLETES (#) MAYO'!AB423*AB$2,IF($C423=$D$3,'FLETES (#) MAYO'!AB423*AB$3,IF($C423=$D$4,'FLETES (#) MAYO'!AB423*AB$4,IF($C423=$D$5,'FLETES (#) MAYO'!AB423*AB$5,0))))</f>
        <v>0</v>
      </c>
      <c r="AC423" s="179">
        <f>IF($C423=$D$2,'FLETES (#) MAYO'!AC423*AC$2,IF($C423=$D$3,'FLETES (#) MAYO'!AC423*AC$3,IF($C423=$D$4,'FLETES (#) MAYO'!AC423*AC$4,IF($C423=$D$5,'FLETES (#) MAYO'!AC423*AC$5,0))))</f>
        <v>0</v>
      </c>
      <c r="AD423" s="179">
        <f>IF($C423=$D$2,'FLETES (#) MAYO'!AD423*AD$2,IF($C423=$D$3,'FLETES (#) MAYO'!AD423*AD$3,IF($C423=$D$4,'FLETES (#) MAYO'!AD423*AD$4,IF($C423=$D$5,'FLETES (#) MAYO'!AD423*AD$5,0))))</f>
        <v>0</v>
      </c>
      <c r="AE423" s="179">
        <f>IF($C423=$D$2,'FLETES (#) MAYO'!AE423*AE$2,IF($C423=$D$3,'FLETES (#) MAYO'!AE423*AE$3,IF($C423=$D$4,'FLETES (#) MAYO'!AE423*AE$4,IF($C423=$D$5,'FLETES (#) MAYO'!AE423*AE$5,0))))</f>
        <v>0</v>
      </c>
      <c r="AF423" s="179">
        <f>IF($C423=$D$2,'FLETES (#) MAYO'!AF423*AF$2,IF($C423=$D$3,'FLETES (#) MAYO'!AF423*AF$3,IF($C423=$D$4,'FLETES (#) MAYO'!AF423*AF$4,IF($C423=$D$5,'FLETES (#) MAYO'!AF423*AF$5,0))))</f>
        <v>0</v>
      </c>
      <c r="AG423" s="179">
        <f>IF($C423=$D$2,'FLETES (#) MAYO'!AG423*AG$2,IF($C423=$D$3,'FLETES (#) MAYO'!AG423*AG$3,IF($C423=$D$4,'FLETES (#) MAYO'!AG423*AG$4,IF($C423=$D$5,'FLETES (#) MAYO'!AG423*AG$5,0))))</f>
        <v>0</v>
      </c>
      <c r="AH423" s="179">
        <f>IF($C423=$D$2,'FLETES (#) MAYO'!AH423*AH$2,IF($C423=$D$3,'FLETES (#) MAYO'!AH423*AH$3,IF($C423=$D$4,'FLETES (#) MAYO'!AH423*AH$4,IF($C423=$D$5,'FLETES (#) MAYO'!AH423*AH$5,0))))</f>
        <v>0</v>
      </c>
      <c r="AI423" s="179">
        <f>IF($C423=$D$2,'FLETES (#) MAYO'!AI423*AI$2,IF($C423=$D$3,'FLETES (#) MAYO'!AI423*AI$3,IF($C423=$D$4,'FLETES (#) MAYO'!AI423*AI$4,IF($C423=$D$5,'FLETES (#) MAYO'!AI423*AI$5,0))))</f>
        <v>0</v>
      </c>
      <c r="AJ423" s="179">
        <f>IF($C423=$D$2,'FLETES (#) MAYO'!AJ423*AJ$2,IF($C423=$D$3,'FLETES (#) MAYO'!AJ423*AJ$3,IF($C423=$D$4,'FLETES (#) MAYO'!AJ423*AJ$4,IF($C423=$D$5,'FLETES (#) MAYO'!AJ423*AJ$5,0))))</f>
        <v>0</v>
      </c>
      <c r="AK423" s="179">
        <f>IF($C423=$D$2,'FLETES (#) MAYO'!AK423*AK$2,IF($C423=$D$3,'FLETES (#) MAYO'!AK423*AK$3,IF($C423=$D$4,'FLETES (#) MAYO'!AK423*AK$4,IF($C423=$D$5,'FLETES (#) MAYO'!AK423*AK$5,0))))</f>
        <v>0</v>
      </c>
      <c r="AL423" s="179">
        <f>IF($C423=$D$2,'FLETES (#) MAYO'!AL423*AL$2,IF($C423=$D$3,'FLETES (#) MAYO'!AL423*AL$3,IF($C423=$D$4,'FLETES (#) MAYO'!AL423*AL$4,IF($C423=$D$5,'FLETES (#) MAYO'!AL423*AL$5,0))))</f>
        <v>0</v>
      </c>
      <c r="AM423" s="179">
        <f>IF($C423=$D$2,'FLETES (#) MAYO'!AM423*AM$2,IF($C423=$D$3,'FLETES (#) MAYO'!AM423*AM$3,IF($C423=$D$4,'FLETES (#) MAYO'!AM423*AM$4,IF($C423=$D$5,'FLETES (#) MAYO'!AM423*AM$5,0))))</f>
        <v>0</v>
      </c>
    </row>
    <row r="424" spans="1:39">
      <c r="A424" s="141"/>
      <c r="B424" s="165"/>
      <c r="C424" s="165"/>
      <c r="D424" s="178">
        <f t="shared" si="0"/>
        <v>0</v>
      </c>
      <c r="E424" s="179">
        <f>IF($C424=$D$2,'FLETES (#) MAYO'!E424*E$2,IF($C424=$D$3,'FLETES (#) MAYO'!E424*E$3,IF($C424=$D$4,'FLETES (#) MAYO'!E424*E$4,IF($C424=$D$5,'FLETES (#) MAYO'!E424*E$5,0))))</f>
        <v>0</v>
      </c>
      <c r="F424" s="179">
        <f>IF($C424=$D$2,'FLETES (#) MAYO'!F424*F$2,IF($C424=$D$3,'FLETES (#) MAYO'!F424*F$3,IF($C424=$D$4,'FLETES (#) MAYO'!F424*F$4,IF($C424=$D$5,'FLETES (#) MAYO'!F424*F$5,0))))</f>
        <v>0</v>
      </c>
      <c r="G424" s="179">
        <f>IF($C424=$D$2,'FLETES (#) MAYO'!G424*G$2,IF($C424=$D$3,'FLETES (#) MAYO'!G424*G$3,IF($C424=$D$4,'FLETES (#) MAYO'!G424*G$4,IF($C424=$D$5,'FLETES (#) MAYO'!G424*G$5,0))))</f>
        <v>0</v>
      </c>
      <c r="H424" s="179">
        <f>IF($C424=$D$2,'FLETES (#) MAYO'!H424*H$2,IF($C424=$D$3,'FLETES (#) MAYO'!H424*H$3,IF($C424=$D$4,'FLETES (#) MAYO'!H424*H$4,IF($C424=$D$5,'FLETES (#) MAYO'!H424*H$5,0))))</f>
        <v>0</v>
      </c>
      <c r="I424" s="179">
        <f>IF($C424=$D$2,'FLETES (#) MAYO'!I424*I$2,IF($C424=$D$3,'FLETES (#) MAYO'!I424*I$3,IF($C424=$D$4,'FLETES (#) MAYO'!I424*I$4,IF($C424=$D$5,'FLETES (#) MAYO'!I424*I$5,0))))</f>
        <v>0</v>
      </c>
      <c r="J424" s="179">
        <f>IF($C424=$D$2,'FLETES (#) MAYO'!J424*J$2,IF($C424=$D$3,'FLETES (#) MAYO'!J424*J$3,IF($C424=$D$4,'FLETES (#) MAYO'!J424*J$4,IF($C424=$D$5,'FLETES (#) MAYO'!J424*J$5,0))))</f>
        <v>0</v>
      </c>
      <c r="K424" s="179">
        <f>IF($C424=$D$2,'FLETES (#) MAYO'!K424*K$2,IF($C424=$D$3,'FLETES (#) MAYO'!K424*K$3,IF($C424=$D$4,'FLETES (#) MAYO'!K424*K$4,IF($C424=$D$5,'FLETES (#) MAYO'!K424*K$5,0))))</f>
        <v>0</v>
      </c>
      <c r="L424" s="179">
        <f>IF($C424=$D$2,'FLETES (#) MAYO'!L424*L$2,IF($C424=$D$3,'FLETES (#) MAYO'!L424*L$3,IF($C424=$D$4,'FLETES (#) MAYO'!L424*L$4,IF($C424=$D$5,'FLETES (#) MAYO'!L424*L$5,0))))</f>
        <v>0</v>
      </c>
      <c r="M424" s="179">
        <f>IF($C424=$D$2,'FLETES (#) MAYO'!M424*M$2,IF($C424=$D$3,'FLETES (#) MAYO'!M424*M$3,IF($C424=$D$4,'FLETES (#) MAYO'!M424*M$4,IF($C424=$D$5,'FLETES (#) MAYO'!M424*M$5,0))))</f>
        <v>0</v>
      </c>
      <c r="N424" s="179">
        <f>IF($C424=$D$2,'FLETES (#) MAYO'!N424*N$2,IF($C424=$D$3,'FLETES (#) MAYO'!N424*N$3,IF($C424=$D$4,'FLETES (#) MAYO'!N424*N$4,IF($C424=$D$5,'FLETES (#) MAYO'!N424*N$5,0))))</f>
        <v>0</v>
      </c>
      <c r="O424" s="179">
        <f>IF($C424=$D$2,'FLETES (#) MAYO'!O424*O$2,IF($C424=$D$3,'FLETES (#) MAYO'!O424*O$3,IF($C424=$D$4,'FLETES (#) MAYO'!O424*O$4,IF($C424=$D$5,'FLETES (#) MAYO'!O424*O$5,0))))</f>
        <v>0</v>
      </c>
      <c r="P424" s="179">
        <f>IF($C424=$D$2,'FLETES (#) MAYO'!P424*P$2,IF($C424=$D$3,'FLETES (#) MAYO'!P424*P$3,IF($C424=$D$4,'FLETES (#) MAYO'!P424*P$4,IF($C424=$D$5,'FLETES (#) MAYO'!P424*P$5,0))))</f>
        <v>0</v>
      </c>
      <c r="Q424" s="179">
        <f>IF($C424=$D$2,'FLETES (#) MAYO'!Q424*Q$2,IF($C424=$D$3,'FLETES (#) MAYO'!Q424*Q$3,IF($C424=$D$4,'FLETES (#) MAYO'!Q424*Q$4,IF($C424=$D$5,'FLETES (#) MAYO'!Q424*Q$5,0))))</f>
        <v>0</v>
      </c>
      <c r="R424" s="179">
        <f>IF($C424=$D$2,'FLETES (#) MAYO'!R424*R$2,IF($C424=$D$3,'FLETES (#) MAYO'!R424*R$3,IF($C424=$D$4,'FLETES (#) MAYO'!R424*R$4,IF($C424=$D$5,'FLETES (#) MAYO'!R424*R$5,0))))</f>
        <v>0</v>
      </c>
      <c r="S424" s="179">
        <f>IF($C424=$D$2,'FLETES (#) MAYO'!S424*S$2,IF($C424=$D$3,'FLETES (#) MAYO'!S424*S$3,IF($C424=$D$4,'FLETES (#) MAYO'!S424*S$4,IF($C424=$D$5,'FLETES (#) MAYO'!S424*S$5,0))))</f>
        <v>0</v>
      </c>
      <c r="T424" s="179">
        <f>IF($C424=$D$2,'FLETES (#) MAYO'!T424*T$2,IF($C424=$D$3,'FLETES (#) MAYO'!T424*T$3,IF($C424=$D$4,'FLETES (#) MAYO'!T424*T$4,IF($C424=$D$5,'FLETES (#) MAYO'!T424*T$5,0))))</f>
        <v>0</v>
      </c>
      <c r="U424" s="179">
        <f>IF($C424=$D$2,'FLETES (#) MAYO'!U424*U$2,IF($C424=$D$3,'FLETES (#) MAYO'!U424*U$3,IF($C424=$D$4,'FLETES (#) MAYO'!U424*U$4,IF($C424=$D$5,'FLETES (#) MAYO'!U424*U$5,0))))</f>
        <v>0</v>
      </c>
      <c r="V424" s="179">
        <f>IF($C424=$D$2,'FLETES (#) MAYO'!V424*V$2,IF($C424=$D$3,'FLETES (#) MAYO'!V424*V$3,IF($C424=$D$4,'FLETES (#) MAYO'!V424*V$4,IF($C424=$D$5,'FLETES (#) MAYO'!V424*V$5,0))))</f>
        <v>0</v>
      </c>
      <c r="W424" s="179">
        <f>IF($C424=$D$2,'FLETES (#) MAYO'!W424*W$2,IF($C424=$D$3,'FLETES (#) MAYO'!W424*W$3,IF($C424=$D$4,'FLETES (#) MAYO'!W424*W$4,IF($C424=$D$5,'FLETES (#) MAYO'!W424*W$5,0))))</f>
        <v>0</v>
      </c>
      <c r="X424" s="179">
        <f>IF($C424=$D$2,'FLETES (#) MAYO'!X424*X$2,IF($C424=$D$3,'FLETES (#) MAYO'!X424*X$3,IF($C424=$D$4,'FLETES (#) MAYO'!X424*X$4,IF($C424=$D$5,'FLETES (#) MAYO'!X424*X$5,0))))</f>
        <v>0</v>
      </c>
      <c r="Y424" s="179">
        <f>IF($C424=$D$2,'FLETES (#) MAYO'!Y424*Y$2,IF($C424=$D$3,'FLETES (#) MAYO'!Y424*Y$3,IF($C424=$D$4,'FLETES (#) MAYO'!Y424*Y$4,IF($C424=$D$5,'FLETES (#) MAYO'!Y424*Y$5,0))))</f>
        <v>0</v>
      </c>
      <c r="Z424" s="179">
        <f>IF($C424=$D$2,'FLETES (#) MAYO'!Z424*Z$2,IF($C424=$D$3,'FLETES (#) MAYO'!Z424*Z$3,IF($C424=$D$4,'FLETES (#) MAYO'!Z424*Z$4,IF($C424=$D$5,'FLETES (#) MAYO'!Z424*Z$5,0))))</f>
        <v>0</v>
      </c>
      <c r="AA424" s="179">
        <f>IF($C424=$D$2,'FLETES (#) MAYO'!AA424*AA$2,IF($C424=$D$3,'FLETES (#) MAYO'!AA424*AA$3,IF($C424=$D$4,'FLETES (#) MAYO'!AA424*AA$4,IF($C424=$D$5,'FLETES (#) MAYO'!AA424*AA$5,0))))</f>
        <v>0</v>
      </c>
      <c r="AB424" s="179">
        <f>IF($C424=$D$2,'FLETES (#) MAYO'!AB424*AB$2,IF($C424=$D$3,'FLETES (#) MAYO'!AB424*AB$3,IF($C424=$D$4,'FLETES (#) MAYO'!AB424*AB$4,IF($C424=$D$5,'FLETES (#) MAYO'!AB424*AB$5,0))))</f>
        <v>0</v>
      </c>
      <c r="AC424" s="179">
        <f>IF($C424=$D$2,'FLETES (#) MAYO'!AC424*AC$2,IF($C424=$D$3,'FLETES (#) MAYO'!AC424*AC$3,IF($C424=$D$4,'FLETES (#) MAYO'!AC424*AC$4,IF($C424=$D$5,'FLETES (#) MAYO'!AC424*AC$5,0))))</f>
        <v>0</v>
      </c>
      <c r="AD424" s="179">
        <f>IF($C424=$D$2,'FLETES (#) MAYO'!AD424*AD$2,IF($C424=$D$3,'FLETES (#) MAYO'!AD424*AD$3,IF($C424=$D$4,'FLETES (#) MAYO'!AD424*AD$4,IF($C424=$D$5,'FLETES (#) MAYO'!AD424*AD$5,0))))</f>
        <v>0</v>
      </c>
      <c r="AE424" s="179">
        <f>IF($C424=$D$2,'FLETES (#) MAYO'!AE424*AE$2,IF($C424=$D$3,'FLETES (#) MAYO'!AE424*AE$3,IF($C424=$D$4,'FLETES (#) MAYO'!AE424*AE$4,IF($C424=$D$5,'FLETES (#) MAYO'!AE424*AE$5,0))))</f>
        <v>0</v>
      </c>
      <c r="AF424" s="179">
        <f>IF($C424=$D$2,'FLETES (#) MAYO'!AF424*AF$2,IF($C424=$D$3,'FLETES (#) MAYO'!AF424*AF$3,IF($C424=$D$4,'FLETES (#) MAYO'!AF424*AF$4,IF($C424=$D$5,'FLETES (#) MAYO'!AF424*AF$5,0))))</f>
        <v>0</v>
      </c>
      <c r="AG424" s="179">
        <f>IF($C424=$D$2,'FLETES (#) MAYO'!AG424*AG$2,IF($C424=$D$3,'FLETES (#) MAYO'!AG424*AG$3,IF($C424=$D$4,'FLETES (#) MAYO'!AG424*AG$4,IF($C424=$D$5,'FLETES (#) MAYO'!AG424*AG$5,0))))</f>
        <v>0</v>
      </c>
      <c r="AH424" s="179">
        <f>IF($C424=$D$2,'FLETES (#) MAYO'!AH424*AH$2,IF($C424=$D$3,'FLETES (#) MAYO'!AH424*AH$3,IF($C424=$D$4,'FLETES (#) MAYO'!AH424*AH$4,IF($C424=$D$5,'FLETES (#) MAYO'!AH424*AH$5,0))))</f>
        <v>0</v>
      </c>
      <c r="AI424" s="179">
        <f>IF($C424=$D$2,'FLETES (#) MAYO'!AI424*AI$2,IF($C424=$D$3,'FLETES (#) MAYO'!AI424*AI$3,IF($C424=$D$4,'FLETES (#) MAYO'!AI424*AI$4,IF($C424=$D$5,'FLETES (#) MAYO'!AI424*AI$5,0))))</f>
        <v>0</v>
      </c>
      <c r="AJ424" s="179">
        <f>IF($C424=$D$2,'FLETES (#) MAYO'!AJ424*AJ$2,IF($C424=$D$3,'FLETES (#) MAYO'!AJ424*AJ$3,IF($C424=$D$4,'FLETES (#) MAYO'!AJ424*AJ$4,IF($C424=$D$5,'FLETES (#) MAYO'!AJ424*AJ$5,0))))</f>
        <v>0</v>
      </c>
      <c r="AK424" s="179">
        <f>IF($C424=$D$2,'FLETES (#) MAYO'!AK424*AK$2,IF($C424=$D$3,'FLETES (#) MAYO'!AK424*AK$3,IF($C424=$D$4,'FLETES (#) MAYO'!AK424*AK$4,IF($C424=$D$5,'FLETES (#) MAYO'!AK424*AK$5,0))))</f>
        <v>0</v>
      </c>
      <c r="AL424" s="179">
        <f>IF($C424=$D$2,'FLETES (#) MAYO'!AL424*AL$2,IF($C424=$D$3,'FLETES (#) MAYO'!AL424*AL$3,IF($C424=$D$4,'FLETES (#) MAYO'!AL424*AL$4,IF($C424=$D$5,'FLETES (#) MAYO'!AL424*AL$5,0))))</f>
        <v>0</v>
      </c>
      <c r="AM424" s="179">
        <f>IF($C424=$D$2,'FLETES (#) MAYO'!AM424*AM$2,IF($C424=$D$3,'FLETES (#) MAYO'!AM424*AM$3,IF($C424=$D$4,'FLETES (#) MAYO'!AM424*AM$4,IF($C424=$D$5,'FLETES (#) MAYO'!AM424*AM$5,0))))</f>
        <v>0</v>
      </c>
    </row>
    <row r="425" spans="1:39">
      <c r="A425" s="141"/>
      <c r="B425" s="165"/>
      <c r="C425" s="165"/>
      <c r="D425" s="178">
        <f t="shared" si="0"/>
        <v>0</v>
      </c>
      <c r="E425" s="179">
        <f>IF($C425=$D$2,'FLETES (#) MAYO'!E425*E$2,IF($C425=$D$3,'FLETES (#) MAYO'!E425*E$3,IF($C425=$D$4,'FLETES (#) MAYO'!E425*E$4,IF($C425=$D$5,'FLETES (#) MAYO'!E425*E$5,0))))</f>
        <v>0</v>
      </c>
      <c r="F425" s="179">
        <f>IF($C425=$D$2,'FLETES (#) MAYO'!F425*F$2,IF($C425=$D$3,'FLETES (#) MAYO'!F425*F$3,IF($C425=$D$4,'FLETES (#) MAYO'!F425*F$4,IF($C425=$D$5,'FLETES (#) MAYO'!F425*F$5,0))))</f>
        <v>0</v>
      </c>
      <c r="G425" s="179">
        <f>IF($C425=$D$2,'FLETES (#) MAYO'!G425*G$2,IF($C425=$D$3,'FLETES (#) MAYO'!G425*G$3,IF($C425=$D$4,'FLETES (#) MAYO'!G425*G$4,IF($C425=$D$5,'FLETES (#) MAYO'!G425*G$5,0))))</f>
        <v>0</v>
      </c>
      <c r="H425" s="179">
        <f>IF($C425=$D$2,'FLETES (#) MAYO'!H425*H$2,IF($C425=$D$3,'FLETES (#) MAYO'!H425*H$3,IF($C425=$D$4,'FLETES (#) MAYO'!H425*H$4,IF($C425=$D$5,'FLETES (#) MAYO'!H425*H$5,0))))</f>
        <v>0</v>
      </c>
      <c r="I425" s="179">
        <f>IF($C425=$D$2,'FLETES (#) MAYO'!I425*I$2,IF($C425=$D$3,'FLETES (#) MAYO'!I425*I$3,IF($C425=$D$4,'FLETES (#) MAYO'!I425*I$4,IF($C425=$D$5,'FLETES (#) MAYO'!I425*I$5,0))))</f>
        <v>0</v>
      </c>
      <c r="J425" s="179">
        <f>IF($C425=$D$2,'FLETES (#) MAYO'!J425*J$2,IF($C425=$D$3,'FLETES (#) MAYO'!J425*J$3,IF($C425=$D$4,'FLETES (#) MAYO'!J425*J$4,IF($C425=$D$5,'FLETES (#) MAYO'!J425*J$5,0))))</f>
        <v>0</v>
      </c>
      <c r="K425" s="179">
        <f>IF($C425=$D$2,'FLETES (#) MAYO'!K425*K$2,IF($C425=$D$3,'FLETES (#) MAYO'!K425*K$3,IF($C425=$D$4,'FLETES (#) MAYO'!K425*K$4,IF($C425=$D$5,'FLETES (#) MAYO'!K425*K$5,0))))</f>
        <v>0</v>
      </c>
      <c r="L425" s="179">
        <f>IF($C425=$D$2,'FLETES (#) MAYO'!L425*L$2,IF($C425=$D$3,'FLETES (#) MAYO'!L425*L$3,IF($C425=$D$4,'FLETES (#) MAYO'!L425*L$4,IF($C425=$D$5,'FLETES (#) MAYO'!L425*L$5,0))))</f>
        <v>0</v>
      </c>
      <c r="M425" s="179">
        <f>IF($C425=$D$2,'FLETES (#) MAYO'!M425*M$2,IF($C425=$D$3,'FLETES (#) MAYO'!M425*M$3,IF($C425=$D$4,'FLETES (#) MAYO'!M425*M$4,IF($C425=$D$5,'FLETES (#) MAYO'!M425*M$5,0))))</f>
        <v>0</v>
      </c>
      <c r="N425" s="179">
        <f>IF($C425=$D$2,'FLETES (#) MAYO'!N425*N$2,IF($C425=$D$3,'FLETES (#) MAYO'!N425*N$3,IF($C425=$D$4,'FLETES (#) MAYO'!N425*N$4,IF($C425=$D$5,'FLETES (#) MAYO'!N425*N$5,0))))</f>
        <v>0</v>
      </c>
      <c r="O425" s="179">
        <f>IF($C425=$D$2,'FLETES (#) MAYO'!O425*O$2,IF($C425=$D$3,'FLETES (#) MAYO'!O425*O$3,IF($C425=$D$4,'FLETES (#) MAYO'!O425*O$4,IF($C425=$D$5,'FLETES (#) MAYO'!O425*O$5,0))))</f>
        <v>0</v>
      </c>
      <c r="P425" s="179">
        <f>IF($C425=$D$2,'FLETES (#) MAYO'!P425*P$2,IF($C425=$D$3,'FLETES (#) MAYO'!P425*P$3,IF($C425=$D$4,'FLETES (#) MAYO'!P425*P$4,IF($C425=$D$5,'FLETES (#) MAYO'!P425*P$5,0))))</f>
        <v>0</v>
      </c>
      <c r="Q425" s="179">
        <f>IF($C425=$D$2,'FLETES (#) MAYO'!Q425*Q$2,IF($C425=$D$3,'FLETES (#) MAYO'!Q425*Q$3,IF($C425=$D$4,'FLETES (#) MAYO'!Q425*Q$4,IF($C425=$D$5,'FLETES (#) MAYO'!Q425*Q$5,0))))</f>
        <v>0</v>
      </c>
      <c r="R425" s="179">
        <f>IF($C425=$D$2,'FLETES (#) MAYO'!R425*R$2,IF($C425=$D$3,'FLETES (#) MAYO'!R425*R$3,IF($C425=$D$4,'FLETES (#) MAYO'!R425*R$4,IF($C425=$D$5,'FLETES (#) MAYO'!R425*R$5,0))))</f>
        <v>0</v>
      </c>
      <c r="S425" s="179">
        <f>IF($C425=$D$2,'FLETES (#) MAYO'!S425*S$2,IF($C425=$D$3,'FLETES (#) MAYO'!S425*S$3,IF($C425=$D$4,'FLETES (#) MAYO'!S425*S$4,IF($C425=$D$5,'FLETES (#) MAYO'!S425*S$5,0))))</f>
        <v>0</v>
      </c>
      <c r="T425" s="179">
        <f>IF($C425=$D$2,'FLETES (#) MAYO'!T425*T$2,IF($C425=$D$3,'FLETES (#) MAYO'!T425*T$3,IF($C425=$D$4,'FLETES (#) MAYO'!T425*T$4,IF($C425=$D$5,'FLETES (#) MAYO'!T425*T$5,0))))</f>
        <v>0</v>
      </c>
      <c r="U425" s="179">
        <f>IF($C425=$D$2,'FLETES (#) MAYO'!U425*U$2,IF($C425=$D$3,'FLETES (#) MAYO'!U425*U$3,IF($C425=$D$4,'FLETES (#) MAYO'!U425*U$4,IF($C425=$D$5,'FLETES (#) MAYO'!U425*U$5,0))))</f>
        <v>0</v>
      </c>
      <c r="V425" s="179">
        <f>IF($C425=$D$2,'FLETES (#) MAYO'!V425*V$2,IF($C425=$D$3,'FLETES (#) MAYO'!V425*V$3,IF($C425=$D$4,'FLETES (#) MAYO'!V425*V$4,IF($C425=$D$5,'FLETES (#) MAYO'!V425*V$5,0))))</f>
        <v>0</v>
      </c>
      <c r="W425" s="179">
        <f>IF($C425=$D$2,'FLETES (#) MAYO'!W425*W$2,IF($C425=$D$3,'FLETES (#) MAYO'!W425*W$3,IF($C425=$D$4,'FLETES (#) MAYO'!W425*W$4,IF($C425=$D$5,'FLETES (#) MAYO'!W425*W$5,0))))</f>
        <v>0</v>
      </c>
      <c r="X425" s="179">
        <f>IF($C425=$D$2,'FLETES (#) MAYO'!X425*X$2,IF($C425=$D$3,'FLETES (#) MAYO'!X425*X$3,IF($C425=$D$4,'FLETES (#) MAYO'!X425*X$4,IF($C425=$D$5,'FLETES (#) MAYO'!X425*X$5,0))))</f>
        <v>0</v>
      </c>
      <c r="Y425" s="179">
        <f>IF($C425=$D$2,'FLETES (#) MAYO'!Y425*Y$2,IF($C425=$D$3,'FLETES (#) MAYO'!Y425*Y$3,IF($C425=$D$4,'FLETES (#) MAYO'!Y425*Y$4,IF($C425=$D$5,'FLETES (#) MAYO'!Y425*Y$5,0))))</f>
        <v>0</v>
      </c>
      <c r="Z425" s="179">
        <f>IF($C425=$D$2,'FLETES (#) MAYO'!Z425*Z$2,IF($C425=$D$3,'FLETES (#) MAYO'!Z425*Z$3,IF($C425=$D$4,'FLETES (#) MAYO'!Z425*Z$4,IF($C425=$D$5,'FLETES (#) MAYO'!Z425*Z$5,0))))</f>
        <v>0</v>
      </c>
      <c r="AA425" s="179">
        <f>IF($C425=$D$2,'FLETES (#) MAYO'!AA425*AA$2,IF($C425=$D$3,'FLETES (#) MAYO'!AA425*AA$3,IF($C425=$D$4,'FLETES (#) MAYO'!AA425*AA$4,IF($C425=$D$5,'FLETES (#) MAYO'!AA425*AA$5,0))))</f>
        <v>0</v>
      </c>
      <c r="AB425" s="179">
        <f>IF($C425=$D$2,'FLETES (#) MAYO'!AB425*AB$2,IF($C425=$D$3,'FLETES (#) MAYO'!AB425*AB$3,IF($C425=$D$4,'FLETES (#) MAYO'!AB425*AB$4,IF($C425=$D$5,'FLETES (#) MAYO'!AB425*AB$5,0))))</f>
        <v>0</v>
      </c>
      <c r="AC425" s="179">
        <f>IF($C425=$D$2,'FLETES (#) MAYO'!AC425*AC$2,IF($C425=$D$3,'FLETES (#) MAYO'!AC425*AC$3,IF($C425=$D$4,'FLETES (#) MAYO'!AC425*AC$4,IF($C425=$D$5,'FLETES (#) MAYO'!AC425*AC$5,0))))</f>
        <v>0</v>
      </c>
      <c r="AD425" s="179">
        <f>IF($C425=$D$2,'FLETES (#) MAYO'!AD425*AD$2,IF($C425=$D$3,'FLETES (#) MAYO'!AD425*AD$3,IF($C425=$D$4,'FLETES (#) MAYO'!AD425*AD$4,IF($C425=$D$5,'FLETES (#) MAYO'!AD425*AD$5,0))))</f>
        <v>0</v>
      </c>
      <c r="AE425" s="179">
        <f>IF($C425=$D$2,'FLETES (#) MAYO'!AE425*AE$2,IF($C425=$D$3,'FLETES (#) MAYO'!AE425*AE$3,IF($C425=$D$4,'FLETES (#) MAYO'!AE425*AE$4,IF($C425=$D$5,'FLETES (#) MAYO'!AE425*AE$5,0))))</f>
        <v>0</v>
      </c>
      <c r="AF425" s="179">
        <f>IF($C425=$D$2,'FLETES (#) MAYO'!AF425*AF$2,IF($C425=$D$3,'FLETES (#) MAYO'!AF425*AF$3,IF($C425=$D$4,'FLETES (#) MAYO'!AF425*AF$4,IF($C425=$D$5,'FLETES (#) MAYO'!AF425*AF$5,0))))</f>
        <v>0</v>
      </c>
      <c r="AG425" s="179">
        <f>IF($C425=$D$2,'FLETES (#) MAYO'!AG425*AG$2,IF($C425=$D$3,'FLETES (#) MAYO'!AG425*AG$3,IF($C425=$D$4,'FLETES (#) MAYO'!AG425*AG$4,IF($C425=$D$5,'FLETES (#) MAYO'!AG425*AG$5,0))))</f>
        <v>0</v>
      </c>
      <c r="AH425" s="179">
        <f>IF($C425=$D$2,'FLETES (#) MAYO'!AH425*AH$2,IF($C425=$D$3,'FLETES (#) MAYO'!AH425*AH$3,IF($C425=$D$4,'FLETES (#) MAYO'!AH425*AH$4,IF($C425=$D$5,'FLETES (#) MAYO'!AH425*AH$5,0))))</f>
        <v>0</v>
      </c>
      <c r="AI425" s="179">
        <f>IF($C425=$D$2,'FLETES (#) MAYO'!AI425*AI$2,IF($C425=$D$3,'FLETES (#) MAYO'!AI425*AI$3,IF($C425=$D$4,'FLETES (#) MAYO'!AI425*AI$4,IF($C425=$D$5,'FLETES (#) MAYO'!AI425*AI$5,0))))</f>
        <v>0</v>
      </c>
      <c r="AJ425" s="179">
        <f>IF($C425=$D$2,'FLETES (#) MAYO'!AJ425*AJ$2,IF($C425=$D$3,'FLETES (#) MAYO'!AJ425*AJ$3,IF($C425=$D$4,'FLETES (#) MAYO'!AJ425*AJ$4,IF($C425=$D$5,'FLETES (#) MAYO'!AJ425*AJ$5,0))))</f>
        <v>0</v>
      </c>
      <c r="AK425" s="179">
        <f>IF($C425=$D$2,'FLETES (#) MAYO'!AK425*AK$2,IF($C425=$D$3,'FLETES (#) MAYO'!AK425*AK$3,IF($C425=$D$4,'FLETES (#) MAYO'!AK425*AK$4,IF($C425=$D$5,'FLETES (#) MAYO'!AK425*AK$5,0))))</f>
        <v>0</v>
      </c>
      <c r="AL425" s="179">
        <f>IF($C425=$D$2,'FLETES (#) MAYO'!AL425*AL$2,IF($C425=$D$3,'FLETES (#) MAYO'!AL425*AL$3,IF($C425=$D$4,'FLETES (#) MAYO'!AL425*AL$4,IF($C425=$D$5,'FLETES (#) MAYO'!AL425*AL$5,0))))</f>
        <v>0</v>
      </c>
      <c r="AM425" s="179">
        <f>IF($C425=$D$2,'FLETES (#) MAYO'!AM425*AM$2,IF($C425=$D$3,'FLETES (#) MAYO'!AM425*AM$3,IF($C425=$D$4,'FLETES (#) MAYO'!AM425*AM$4,IF($C425=$D$5,'FLETES (#) MAYO'!AM425*AM$5,0))))</f>
        <v>0</v>
      </c>
    </row>
    <row r="426" spans="1:39">
      <c r="A426" s="141"/>
      <c r="B426" s="165"/>
      <c r="C426" s="165"/>
      <c r="D426" s="178">
        <f t="shared" si="0"/>
        <v>0</v>
      </c>
      <c r="E426" s="179">
        <f>IF($C426=$D$2,'FLETES (#) MAYO'!E426*E$2,IF($C426=$D$3,'FLETES (#) MAYO'!E426*E$3,IF($C426=$D$4,'FLETES (#) MAYO'!E426*E$4,IF($C426=$D$5,'FLETES (#) MAYO'!E426*E$5,0))))</f>
        <v>0</v>
      </c>
      <c r="F426" s="179">
        <f>IF($C426=$D$2,'FLETES (#) MAYO'!F426*F$2,IF($C426=$D$3,'FLETES (#) MAYO'!F426*F$3,IF($C426=$D$4,'FLETES (#) MAYO'!F426*F$4,IF($C426=$D$5,'FLETES (#) MAYO'!F426*F$5,0))))</f>
        <v>0</v>
      </c>
      <c r="G426" s="179">
        <f>IF($C426=$D$2,'FLETES (#) MAYO'!G426*G$2,IF($C426=$D$3,'FLETES (#) MAYO'!G426*G$3,IF($C426=$D$4,'FLETES (#) MAYO'!G426*G$4,IF($C426=$D$5,'FLETES (#) MAYO'!G426*G$5,0))))</f>
        <v>0</v>
      </c>
      <c r="H426" s="179">
        <f>IF($C426=$D$2,'FLETES (#) MAYO'!H426*H$2,IF($C426=$D$3,'FLETES (#) MAYO'!H426*H$3,IF($C426=$D$4,'FLETES (#) MAYO'!H426*H$4,IF($C426=$D$5,'FLETES (#) MAYO'!H426*H$5,0))))</f>
        <v>0</v>
      </c>
      <c r="I426" s="179">
        <f>IF($C426=$D$2,'FLETES (#) MAYO'!I426*I$2,IF($C426=$D$3,'FLETES (#) MAYO'!I426*I$3,IF($C426=$D$4,'FLETES (#) MAYO'!I426*I$4,IF($C426=$D$5,'FLETES (#) MAYO'!I426*I$5,0))))</f>
        <v>0</v>
      </c>
      <c r="J426" s="179">
        <f>IF($C426=$D$2,'FLETES (#) MAYO'!J426*J$2,IF($C426=$D$3,'FLETES (#) MAYO'!J426*J$3,IF($C426=$D$4,'FLETES (#) MAYO'!J426*J$4,IF($C426=$D$5,'FLETES (#) MAYO'!J426*J$5,0))))</f>
        <v>0</v>
      </c>
      <c r="K426" s="179">
        <f>IF($C426=$D$2,'FLETES (#) MAYO'!K426*K$2,IF($C426=$D$3,'FLETES (#) MAYO'!K426*K$3,IF($C426=$D$4,'FLETES (#) MAYO'!K426*K$4,IF($C426=$D$5,'FLETES (#) MAYO'!K426*K$5,0))))</f>
        <v>0</v>
      </c>
      <c r="L426" s="179">
        <f>IF($C426=$D$2,'FLETES (#) MAYO'!L426*L$2,IF($C426=$D$3,'FLETES (#) MAYO'!L426*L$3,IF($C426=$D$4,'FLETES (#) MAYO'!L426*L$4,IF($C426=$D$5,'FLETES (#) MAYO'!L426*L$5,0))))</f>
        <v>0</v>
      </c>
      <c r="M426" s="179">
        <f>IF($C426=$D$2,'FLETES (#) MAYO'!M426*M$2,IF($C426=$D$3,'FLETES (#) MAYO'!M426*M$3,IF($C426=$D$4,'FLETES (#) MAYO'!M426*M$4,IF($C426=$D$5,'FLETES (#) MAYO'!M426*M$5,0))))</f>
        <v>0</v>
      </c>
      <c r="N426" s="179">
        <f>IF($C426=$D$2,'FLETES (#) MAYO'!N426*N$2,IF($C426=$D$3,'FLETES (#) MAYO'!N426*N$3,IF($C426=$D$4,'FLETES (#) MAYO'!N426*N$4,IF($C426=$D$5,'FLETES (#) MAYO'!N426*N$5,0))))</f>
        <v>0</v>
      </c>
      <c r="O426" s="179">
        <f>IF($C426=$D$2,'FLETES (#) MAYO'!O426*O$2,IF($C426=$D$3,'FLETES (#) MAYO'!O426*O$3,IF($C426=$D$4,'FLETES (#) MAYO'!O426*O$4,IF($C426=$D$5,'FLETES (#) MAYO'!O426*O$5,0))))</f>
        <v>0</v>
      </c>
      <c r="P426" s="179">
        <f>IF($C426=$D$2,'FLETES (#) MAYO'!P426*P$2,IF($C426=$D$3,'FLETES (#) MAYO'!P426*P$3,IF($C426=$D$4,'FLETES (#) MAYO'!P426*P$4,IF($C426=$D$5,'FLETES (#) MAYO'!P426*P$5,0))))</f>
        <v>0</v>
      </c>
      <c r="Q426" s="179">
        <f>IF($C426=$D$2,'FLETES (#) MAYO'!Q426*Q$2,IF($C426=$D$3,'FLETES (#) MAYO'!Q426*Q$3,IF($C426=$D$4,'FLETES (#) MAYO'!Q426*Q$4,IF($C426=$D$5,'FLETES (#) MAYO'!Q426*Q$5,0))))</f>
        <v>0</v>
      </c>
      <c r="R426" s="179">
        <f>IF($C426=$D$2,'FLETES (#) MAYO'!R426*R$2,IF($C426=$D$3,'FLETES (#) MAYO'!R426*R$3,IF($C426=$D$4,'FLETES (#) MAYO'!R426*R$4,IF($C426=$D$5,'FLETES (#) MAYO'!R426*R$5,0))))</f>
        <v>0</v>
      </c>
      <c r="S426" s="179">
        <f>IF($C426=$D$2,'FLETES (#) MAYO'!S426*S$2,IF($C426=$D$3,'FLETES (#) MAYO'!S426*S$3,IF($C426=$D$4,'FLETES (#) MAYO'!S426*S$4,IF($C426=$D$5,'FLETES (#) MAYO'!S426*S$5,0))))</f>
        <v>0</v>
      </c>
      <c r="T426" s="179">
        <f>IF($C426=$D$2,'FLETES (#) MAYO'!T426*T$2,IF($C426=$D$3,'FLETES (#) MAYO'!T426*T$3,IF($C426=$D$4,'FLETES (#) MAYO'!T426*T$4,IF($C426=$D$5,'FLETES (#) MAYO'!T426*T$5,0))))</f>
        <v>0</v>
      </c>
      <c r="U426" s="179">
        <f>IF($C426=$D$2,'FLETES (#) MAYO'!U426*U$2,IF($C426=$D$3,'FLETES (#) MAYO'!U426*U$3,IF($C426=$D$4,'FLETES (#) MAYO'!U426*U$4,IF($C426=$D$5,'FLETES (#) MAYO'!U426*U$5,0))))</f>
        <v>0</v>
      </c>
      <c r="V426" s="179">
        <f>IF($C426=$D$2,'FLETES (#) MAYO'!V426*V$2,IF($C426=$D$3,'FLETES (#) MAYO'!V426*V$3,IF($C426=$D$4,'FLETES (#) MAYO'!V426*V$4,IF($C426=$D$5,'FLETES (#) MAYO'!V426*V$5,0))))</f>
        <v>0</v>
      </c>
      <c r="W426" s="179">
        <f>IF($C426=$D$2,'FLETES (#) MAYO'!W426*W$2,IF($C426=$D$3,'FLETES (#) MAYO'!W426*W$3,IF($C426=$D$4,'FLETES (#) MAYO'!W426*W$4,IF($C426=$D$5,'FLETES (#) MAYO'!W426*W$5,0))))</f>
        <v>0</v>
      </c>
      <c r="X426" s="179">
        <f>IF($C426=$D$2,'FLETES (#) MAYO'!X426*X$2,IF($C426=$D$3,'FLETES (#) MAYO'!X426*X$3,IF($C426=$D$4,'FLETES (#) MAYO'!X426*X$4,IF($C426=$D$5,'FLETES (#) MAYO'!X426*X$5,0))))</f>
        <v>0</v>
      </c>
      <c r="Y426" s="179">
        <f>IF($C426=$D$2,'FLETES (#) MAYO'!Y426*Y$2,IF($C426=$D$3,'FLETES (#) MAYO'!Y426*Y$3,IF($C426=$D$4,'FLETES (#) MAYO'!Y426*Y$4,IF($C426=$D$5,'FLETES (#) MAYO'!Y426*Y$5,0))))</f>
        <v>0</v>
      </c>
      <c r="Z426" s="179">
        <f>IF($C426=$D$2,'FLETES (#) MAYO'!Z426*Z$2,IF($C426=$D$3,'FLETES (#) MAYO'!Z426*Z$3,IF($C426=$D$4,'FLETES (#) MAYO'!Z426*Z$4,IF($C426=$D$5,'FLETES (#) MAYO'!Z426*Z$5,0))))</f>
        <v>0</v>
      </c>
      <c r="AA426" s="179">
        <f>IF($C426=$D$2,'FLETES (#) MAYO'!AA426*AA$2,IF($C426=$D$3,'FLETES (#) MAYO'!AA426*AA$3,IF($C426=$D$4,'FLETES (#) MAYO'!AA426*AA$4,IF($C426=$D$5,'FLETES (#) MAYO'!AA426*AA$5,0))))</f>
        <v>0</v>
      </c>
      <c r="AB426" s="179">
        <f>IF($C426=$D$2,'FLETES (#) MAYO'!AB426*AB$2,IF($C426=$D$3,'FLETES (#) MAYO'!AB426*AB$3,IF($C426=$D$4,'FLETES (#) MAYO'!AB426*AB$4,IF($C426=$D$5,'FLETES (#) MAYO'!AB426*AB$5,0))))</f>
        <v>0</v>
      </c>
      <c r="AC426" s="179">
        <f>IF($C426=$D$2,'FLETES (#) MAYO'!AC426*AC$2,IF($C426=$D$3,'FLETES (#) MAYO'!AC426*AC$3,IF($C426=$D$4,'FLETES (#) MAYO'!AC426*AC$4,IF($C426=$D$5,'FLETES (#) MAYO'!AC426*AC$5,0))))</f>
        <v>0</v>
      </c>
      <c r="AD426" s="179">
        <f>IF($C426=$D$2,'FLETES (#) MAYO'!AD426*AD$2,IF($C426=$D$3,'FLETES (#) MAYO'!AD426*AD$3,IF($C426=$D$4,'FLETES (#) MAYO'!AD426*AD$4,IF($C426=$D$5,'FLETES (#) MAYO'!AD426*AD$5,0))))</f>
        <v>0</v>
      </c>
      <c r="AE426" s="179">
        <f>IF($C426=$D$2,'FLETES (#) MAYO'!AE426*AE$2,IF($C426=$D$3,'FLETES (#) MAYO'!AE426*AE$3,IF($C426=$D$4,'FLETES (#) MAYO'!AE426*AE$4,IF($C426=$D$5,'FLETES (#) MAYO'!AE426*AE$5,0))))</f>
        <v>0</v>
      </c>
      <c r="AF426" s="179">
        <f>IF($C426=$D$2,'FLETES (#) MAYO'!AF426*AF$2,IF($C426=$D$3,'FLETES (#) MAYO'!AF426*AF$3,IF($C426=$D$4,'FLETES (#) MAYO'!AF426*AF$4,IF($C426=$D$5,'FLETES (#) MAYO'!AF426*AF$5,0))))</f>
        <v>0</v>
      </c>
      <c r="AG426" s="179">
        <f>IF($C426=$D$2,'FLETES (#) MAYO'!AG426*AG$2,IF($C426=$D$3,'FLETES (#) MAYO'!AG426*AG$3,IF($C426=$D$4,'FLETES (#) MAYO'!AG426*AG$4,IF($C426=$D$5,'FLETES (#) MAYO'!AG426*AG$5,0))))</f>
        <v>0</v>
      </c>
      <c r="AH426" s="179">
        <f>IF($C426=$D$2,'FLETES (#) MAYO'!AH426*AH$2,IF($C426=$D$3,'FLETES (#) MAYO'!AH426*AH$3,IF($C426=$D$4,'FLETES (#) MAYO'!AH426*AH$4,IF($C426=$D$5,'FLETES (#) MAYO'!AH426*AH$5,0))))</f>
        <v>0</v>
      </c>
      <c r="AI426" s="179">
        <f>IF($C426=$D$2,'FLETES (#) MAYO'!AI426*AI$2,IF($C426=$D$3,'FLETES (#) MAYO'!AI426*AI$3,IF($C426=$D$4,'FLETES (#) MAYO'!AI426*AI$4,IF($C426=$D$5,'FLETES (#) MAYO'!AI426*AI$5,0))))</f>
        <v>0</v>
      </c>
      <c r="AJ426" s="179">
        <f>IF($C426=$D$2,'FLETES (#) MAYO'!AJ426*AJ$2,IF($C426=$D$3,'FLETES (#) MAYO'!AJ426*AJ$3,IF($C426=$D$4,'FLETES (#) MAYO'!AJ426*AJ$4,IF($C426=$D$5,'FLETES (#) MAYO'!AJ426*AJ$5,0))))</f>
        <v>0</v>
      </c>
      <c r="AK426" s="179">
        <f>IF($C426=$D$2,'FLETES (#) MAYO'!AK426*AK$2,IF($C426=$D$3,'FLETES (#) MAYO'!AK426*AK$3,IF($C426=$D$4,'FLETES (#) MAYO'!AK426*AK$4,IF($C426=$D$5,'FLETES (#) MAYO'!AK426*AK$5,0))))</f>
        <v>0</v>
      </c>
      <c r="AL426" s="179">
        <f>IF($C426=$D$2,'FLETES (#) MAYO'!AL426*AL$2,IF($C426=$D$3,'FLETES (#) MAYO'!AL426*AL$3,IF($C426=$D$4,'FLETES (#) MAYO'!AL426*AL$4,IF($C426=$D$5,'FLETES (#) MAYO'!AL426*AL$5,0))))</f>
        <v>0</v>
      </c>
      <c r="AM426" s="179">
        <f>IF($C426=$D$2,'FLETES (#) MAYO'!AM426*AM$2,IF($C426=$D$3,'FLETES (#) MAYO'!AM426*AM$3,IF($C426=$D$4,'FLETES (#) MAYO'!AM426*AM$4,IF($C426=$D$5,'FLETES (#) MAYO'!AM426*AM$5,0))))</f>
        <v>0</v>
      </c>
    </row>
    <row r="427" spans="1:39">
      <c r="A427" s="141"/>
      <c r="B427" s="165"/>
      <c r="C427" s="165"/>
      <c r="D427" s="178">
        <f t="shared" si="0"/>
        <v>0</v>
      </c>
      <c r="E427" s="179">
        <f>IF($C427=$D$2,'FLETES (#) MAYO'!E427*E$2,IF($C427=$D$3,'FLETES (#) MAYO'!E427*E$3,IF($C427=$D$4,'FLETES (#) MAYO'!E427*E$4,IF($C427=$D$5,'FLETES (#) MAYO'!E427*E$5,0))))</f>
        <v>0</v>
      </c>
      <c r="F427" s="179">
        <f>IF($C427=$D$2,'FLETES (#) MAYO'!F427*F$2,IF($C427=$D$3,'FLETES (#) MAYO'!F427*F$3,IF($C427=$D$4,'FLETES (#) MAYO'!F427*F$4,IF($C427=$D$5,'FLETES (#) MAYO'!F427*F$5,0))))</f>
        <v>0</v>
      </c>
      <c r="G427" s="179">
        <f>IF($C427=$D$2,'FLETES (#) MAYO'!G427*G$2,IF($C427=$D$3,'FLETES (#) MAYO'!G427*G$3,IF($C427=$D$4,'FLETES (#) MAYO'!G427*G$4,IF($C427=$D$5,'FLETES (#) MAYO'!G427*G$5,0))))</f>
        <v>0</v>
      </c>
      <c r="H427" s="179">
        <f>IF($C427=$D$2,'FLETES (#) MAYO'!H427*H$2,IF($C427=$D$3,'FLETES (#) MAYO'!H427*H$3,IF($C427=$D$4,'FLETES (#) MAYO'!H427*H$4,IF($C427=$D$5,'FLETES (#) MAYO'!H427*H$5,0))))</f>
        <v>0</v>
      </c>
      <c r="I427" s="179">
        <f>IF($C427=$D$2,'FLETES (#) MAYO'!I427*I$2,IF($C427=$D$3,'FLETES (#) MAYO'!I427*I$3,IF($C427=$D$4,'FLETES (#) MAYO'!I427*I$4,IF($C427=$D$5,'FLETES (#) MAYO'!I427*I$5,0))))</f>
        <v>0</v>
      </c>
      <c r="J427" s="179">
        <f>IF($C427=$D$2,'FLETES (#) MAYO'!J427*J$2,IF($C427=$D$3,'FLETES (#) MAYO'!J427*J$3,IF($C427=$D$4,'FLETES (#) MAYO'!J427*J$4,IF($C427=$D$5,'FLETES (#) MAYO'!J427*J$5,0))))</f>
        <v>0</v>
      </c>
      <c r="K427" s="179">
        <f>IF($C427=$D$2,'FLETES (#) MAYO'!K427*K$2,IF($C427=$D$3,'FLETES (#) MAYO'!K427*K$3,IF($C427=$D$4,'FLETES (#) MAYO'!K427*K$4,IF($C427=$D$5,'FLETES (#) MAYO'!K427*K$5,0))))</f>
        <v>0</v>
      </c>
      <c r="L427" s="179">
        <f>IF($C427=$D$2,'FLETES (#) MAYO'!L427*L$2,IF($C427=$D$3,'FLETES (#) MAYO'!L427*L$3,IF($C427=$D$4,'FLETES (#) MAYO'!L427*L$4,IF($C427=$D$5,'FLETES (#) MAYO'!L427*L$5,0))))</f>
        <v>0</v>
      </c>
      <c r="M427" s="179">
        <f>IF($C427=$D$2,'FLETES (#) MAYO'!M427*M$2,IF($C427=$D$3,'FLETES (#) MAYO'!M427*M$3,IF($C427=$D$4,'FLETES (#) MAYO'!M427*M$4,IF($C427=$D$5,'FLETES (#) MAYO'!M427*M$5,0))))</f>
        <v>0</v>
      </c>
      <c r="N427" s="179">
        <f>IF($C427=$D$2,'FLETES (#) MAYO'!N427*N$2,IF($C427=$D$3,'FLETES (#) MAYO'!N427*N$3,IF($C427=$D$4,'FLETES (#) MAYO'!N427*N$4,IF($C427=$D$5,'FLETES (#) MAYO'!N427*N$5,0))))</f>
        <v>0</v>
      </c>
      <c r="O427" s="179">
        <f>IF($C427=$D$2,'FLETES (#) MAYO'!O427*O$2,IF($C427=$D$3,'FLETES (#) MAYO'!O427*O$3,IF($C427=$D$4,'FLETES (#) MAYO'!O427*O$4,IF($C427=$D$5,'FLETES (#) MAYO'!O427*O$5,0))))</f>
        <v>0</v>
      </c>
      <c r="P427" s="179">
        <f>IF($C427=$D$2,'FLETES (#) MAYO'!P427*P$2,IF($C427=$D$3,'FLETES (#) MAYO'!P427*P$3,IF($C427=$D$4,'FLETES (#) MAYO'!P427*P$4,IF($C427=$D$5,'FLETES (#) MAYO'!P427*P$5,0))))</f>
        <v>0</v>
      </c>
      <c r="Q427" s="179">
        <f>IF($C427=$D$2,'FLETES (#) MAYO'!Q427*Q$2,IF($C427=$D$3,'FLETES (#) MAYO'!Q427*Q$3,IF($C427=$D$4,'FLETES (#) MAYO'!Q427*Q$4,IF($C427=$D$5,'FLETES (#) MAYO'!Q427*Q$5,0))))</f>
        <v>0</v>
      </c>
      <c r="R427" s="179">
        <f>IF($C427=$D$2,'FLETES (#) MAYO'!R427*R$2,IF($C427=$D$3,'FLETES (#) MAYO'!R427*R$3,IF($C427=$D$4,'FLETES (#) MAYO'!R427*R$4,IF($C427=$D$5,'FLETES (#) MAYO'!R427*R$5,0))))</f>
        <v>0</v>
      </c>
      <c r="S427" s="179">
        <f>IF($C427=$D$2,'FLETES (#) MAYO'!S427*S$2,IF($C427=$D$3,'FLETES (#) MAYO'!S427*S$3,IF($C427=$D$4,'FLETES (#) MAYO'!S427*S$4,IF($C427=$D$5,'FLETES (#) MAYO'!S427*S$5,0))))</f>
        <v>0</v>
      </c>
      <c r="T427" s="179">
        <f>IF($C427=$D$2,'FLETES (#) MAYO'!T427*T$2,IF($C427=$D$3,'FLETES (#) MAYO'!T427*T$3,IF($C427=$D$4,'FLETES (#) MAYO'!T427*T$4,IF($C427=$D$5,'FLETES (#) MAYO'!T427*T$5,0))))</f>
        <v>0</v>
      </c>
      <c r="U427" s="179">
        <f>IF($C427=$D$2,'FLETES (#) MAYO'!U427*U$2,IF($C427=$D$3,'FLETES (#) MAYO'!U427*U$3,IF($C427=$D$4,'FLETES (#) MAYO'!U427*U$4,IF($C427=$D$5,'FLETES (#) MAYO'!U427*U$5,0))))</f>
        <v>0</v>
      </c>
      <c r="V427" s="179">
        <f>IF($C427=$D$2,'FLETES (#) MAYO'!V427*V$2,IF($C427=$D$3,'FLETES (#) MAYO'!V427*V$3,IF($C427=$D$4,'FLETES (#) MAYO'!V427*V$4,IF($C427=$D$5,'FLETES (#) MAYO'!V427*V$5,0))))</f>
        <v>0</v>
      </c>
      <c r="W427" s="179">
        <f>IF($C427=$D$2,'FLETES (#) MAYO'!W427*W$2,IF($C427=$D$3,'FLETES (#) MAYO'!W427*W$3,IF($C427=$D$4,'FLETES (#) MAYO'!W427*W$4,IF($C427=$D$5,'FLETES (#) MAYO'!W427*W$5,0))))</f>
        <v>0</v>
      </c>
      <c r="X427" s="179">
        <f>IF($C427=$D$2,'FLETES (#) MAYO'!X427*X$2,IF($C427=$D$3,'FLETES (#) MAYO'!X427*X$3,IF($C427=$D$4,'FLETES (#) MAYO'!X427*X$4,IF($C427=$D$5,'FLETES (#) MAYO'!X427*X$5,0))))</f>
        <v>0</v>
      </c>
      <c r="Y427" s="179">
        <f>IF($C427=$D$2,'FLETES (#) MAYO'!Y427*Y$2,IF($C427=$D$3,'FLETES (#) MAYO'!Y427*Y$3,IF($C427=$D$4,'FLETES (#) MAYO'!Y427*Y$4,IF($C427=$D$5,'FLETES (#) MAYO'!Y427*Y$5,0))))</f>
        <v>0</v>
      </c>
      <c r="Z427" s="179">
        <f>IF($C427=$D$2,'FLETES (#) MAYO'!Z427*Z$2,IF($C427=$D$3,'FLETES (#) MAYO'!Z427*Z$3,IF($C427=$D$4,'FLETES (#) MAYO'!Z427*Z$4,IF($C427=$D$5,'FLETES (#) MAYO'!Z427*Z$5,0))))</f>
        <v>0</v>
      </c>
      <c r="AA427" s="179">
        <f>IF($C427=$D$2,'FLETES (#) MAYO'!AA427*AA$2,IF($C427=$D$3,'FLETES (#) MAYO'!AA427*AA$3,IF($C427=$D$4,'FLETES (#) MAYO'!AA427*AA$4,IF($C427=$D$5,'FLETES (#) MAYO'!AA427*AA$5,0))))</f>
        <v>0</v>
      </c>
      <c r="AB427" s="179">
        <f>IF($C427=$D$2,'FLETES (#) MAYO'!AB427*AB$2,IF($C427=$D$3,'FLETES (#) MAYO'!AB427*AB$3,IF($C427=$D$4,'FLETES (#) MAYO'!AB427*AB$4,IF($C427=$D$5,'FLETES (#) MAYO'!AB427*AB$5,0))))</f>
        <v>0</v>
      </c>
      <c r="AC427" s="179">
        <f>IF($C427=$D$2,'FLETES (#) MAYO'!AC427*AC$2,IF($C427=$D$3,'FLETES (#) MAYO'!AC427*AC$3,IF($C427=$D$4,'FLETES (#) MAYO'!AC427*AC$4,IF($C427=$D$5,'FLETES (#) MAYO'!AC427*AC$5,0))))</f>
        <v>0</v>
      </c>
      <c r="AD427" s="179">
        <f>IF($C427=$D$2,'FLETES (#) MAYO'!AD427*AD$2,IF($C427=$D$3,'FLETES (#) MAYO'!AD427*AD$3,IF($C427=$D$4,'FLETES (#) MAYO'!AD427*AD$4,IF($C427=$D$5,'FLETES (#) MAYO'!AD427*AD$5,0))))</f>
        <v>0</v>
      </c>
      <c r="AE427" s="179">
        <f>IF($C427=$D$2,'FLETES (#) MAYO'!AE427*AE$2,IF($C427=$D$3,'FLETES (#) MAYO'!AE427*AE$3,IF($C427=$D$4,'FLETES (#) MAYO'!AE427*AE$4,IF($C427=$D$5,'FLETES (#) MAYO'!AE427*AE$5,0))))</f>
        <v>0</v>
      </c>
      <c r="AF427" s="179">
        <f>IF($C427=$D$2,'FLETES (#) MAYO'!AF427*AF$2,IF($C427=$D$3,'FLETES (#) MAYO'!AF427*AF$3,IF($C427=$D$4,'FLETES (#) MAYO'!AF427*AF$4,IF($C427=$D$5,'FLETES (#) MAYO'!AF427*AF$5,0))))</f>
        <v>0</v>
      </c>
      <c r="AG427" s="179">
        <f>IF($C427=$D$2,'FLETES (#) MAYO'!AG427*AG$2,IF($C427=$D$3,'FLETES (#) MAYO'!AG427*AG$3,IF($C427=$D$4,'FLETES (#) MAYO'!AG427*AG$4,IF($C427=$D$5,'FLETES (#) MAYO'!AG427*AG$5,0))))</f>
        <v>0</v>
      </c>
      <c r="AH427" s="179">
        <f>IF($C427=$D$2,'FLETES (#) MAYO'!AH427*AH$2,IF($C427=$D$3,'FLETES (#) MAYO'!AH427*AH$3,IF($C427=$D$4,'FLETES (#) MAYO'!AH427*AH$4,IF($C427=$D$5,'FLETES (#) MAYO'!AH427*AH$5,0))))</f>
        <v>0</v>
      </c>
      <c r="AI427" s="179">
        <f>IF($C427=$D$2,'FLETES (#) MAYO'!AI427*AI$2,IF($C427=$D$3,'FLETES (#) MAYO'!AI427*AI$3,IF($C427=$D$4,'FLETES (#) MAYO'!AI427*AI$4,IF($C427=$D$5,'FLETES (#) MAYO'!AI427*AI$5,0))))</f>
        <v>0</v>
      </c>
      <c r="AJ427" s="179">
        <f>IF($C427=$D$2,'FLETES (#) MAYO'!AJ427*AJ$2,IF($C427=$D$3,'FLETES (#) MAYO'!AJ427*AJ$3,IF($C427=$D$4,'FLETES (#) MAYO'!AJ427*AJ$4,IF($C427=$D$5,'FLETES (#) MAYO'!AJ427*AJ$5,0))))</f>
        <v>0</v>
      </c>
      <c r="AK427" s="179">
        <f>IF($C427=$D$2,'FLETES (#) MAYO'!AK427*AK$2,IF($C427=$D$3,'FLETES (#) MAYO'!AK427*AK$3,IF($C427=$D$4,'FLETES (#) MAYO'!AK427*AK$4,IF($C427=$D$5,'FLETES (#) MAYO'!AK427*AK$5,0))))</f>
        <v>0</v>
      </c>
      <c r="AL427" s="179">
        <f>IF($C427=$D$2,'FLETES (#) MAYO'!AL427*AL$2,IF($C427=$D$3,'FLETES (#) MAYO'!AL427*AL$3,IF($C427=$D$4,'FLETES (#) MAYO'!AL427*AL$4,IF($C427=$D$5,'FLETES (#) MAYO'!AL427*AL$5,0))))</f>
        <v>0</v>
      </c>
      <c r="AM427" s="179">
        <f>IF($C427=$D$2,'FLETES (#) MAYO'!AM427*AM$2,IF($C427=$D$3,'FLETES (#) MAYO'!AM427*AM$3,IF($C427=$D$4,'FLETES (#) MAYO'!AM427*AM$4,IF($C427=$D$5,'FLETES (#) MAYO'!AM427*AM$5,0))))</f>
        <v>0</v>
      </c>
    </row>
    <row r="428" spans="1:39">
      <c r="A428" s="141"/>
      <c r="B428" s="165"/>
      <c r="C428" s="165"/>
      <c r="D428" s="178">
        <f t="shared" si="0"/>
        <v>0</v>
      </c>
      <c r="E428" s="179">
        <f>IF($C428=$D$2,'FLETES (#) MAYO'!E428*E$2,IF($C428=$D$3,'FLETES (#) MAYO'!E428*E$3,IF($C428=$D$4,'FLETES (#) MAYO'!E428*E$4,IF($C428=$D$5,'FLETES (#) MAYO'!E428*E$5,0))))</f>
        <v>0</v>
      </c>
      <c r="F428" s="179">
        <f>IF($C428=$D$2,'FLETES (#) MAYO'!F428*F$2,IF($C428=$D$3,'FLETES (#) MAYO'!F428*F$3,IF($C428=$D$4,'FLETES (#) MAYO'!F428*F$4,IF($C428=$D$5,'FLETES (#) MAYO'!F428*F$5,0))))</f>
        <v>0</v>
      </c>
      <c r="G428" s="179">
        <f>IF($C428=$D$2,'FLETES (#) MAYO'!G428*G$2,IF($C428=$D$3,'FLETES (#) MAYO'!G428*G$3,IF($C428=$D$4,'FLETES (#) MAYO'!G428*G$4,IF($C428=$D$5,'FLETES (#) MAYO'!G428*G$5,0))))</f>
        <v>0</v>
      </c>
      <c r="H428" s="179">
        <f>IF($C428=$D$2,'FLETES (#) MAYO'!H428*H$2,IF($C428=$D$3,'FLETES (#) MAYO'!H428*H$3,IF($C428=$D$4,'FLETES (#) MAYO'!H428*H$4,IF($C428=$D$5,'FLETES (#) MAYO'!H428*H$5,0))))</f>
        <v>0</v>
      </c>
      <c r="I428" s="179">
        <f>IF($C428=$D$2,'FLETES (#) MAYO'!I428*I$2,IF($C428=$D$3,'FLETES (#) MAYO'!I428*I$3,IF($C428=$D$4,'FLETES (#) MAYO'!I428*I$4,IF($C428=$D$5,'FLETES (#) MAYO'!I428*I$5,0))))</f>
        <v>0</v>
      </c>
      <c r="J428" s="179">
        <f>IF($C428=$D$2,'FLETES (#) MAYO'!J428*J$2,IF($C428=$D$3,'FLETES (#) MAYO'!J428*J$3,IF($C428=$D$4,'FLETES (#) MAYO'!J428*J$4,IF($C428=$D$5,'FLETES (#) MAYO'!J428*J$5,0))))</f>
        <v>0</v>
      </c>
      <c r="K428" s="179">
        <f>IF($C428=$D$2,'FLETES (#) MAYO'!K428*K$2,IF($C428=$D$3,'FLETES (#) MAYO'!K428*K$3,IF($C428=$D$4,'FLETES (#) MAYO'!K428*K$4,IF($C428=$D$5,'FLETES (#) MAYO'!K428*K$5,0))))</f>
        <v>0</v>
      </c>
      <c r="L428" s="179">
        <f>IF($C428=$D$2,'FLETES (#) MAYO'!L428*L$2,IF($C428=$D$3,'FLETES (#) MAYO'!L428*L$3,IF($C428=$D$4,'FLETES (#) MAYO'!L428*L$4,IF($C428=$D$5,'FLETES (#) MAYO'!L428*L$5,0))))</f>
        <v>0</v>
      </c>
      <c r="M428" s="179">
        <f>IF($C428=$D$2,'FLETES (#) MAYO'!M428*M$2,IF($C428=$D$3,'FLETES (#) MAYO'!M428*M$3,IF($C428=$D$4,'FLETES (#) MAYO'!M428*M$4,IF($C428=$D$5,'FLETES (#) MAYO'!M428*M$5,0))))</f>
        <v>0</v>
      </c>
      <c r="N428" s="179">
        <f>IF($C428=$D$2,'FLETES (#) MAYO'!N428*N$2,IF($C428=$D$3,'FLETES (#) MAYO'!N428*N$3,IF($C428=$D$4,'FLETES (#) MAYO'!N428*N$4,IF($C428=$D$5,'FLETES (#) MAYO'!N428*N$5,0))))</f>
        <v>0</v>
      </c>
      <c r="O428" s="179">
        <f>IF($C428=$D$2,'FLETES (#) MAYO'!O428*O$2,IF($C428=$D$3,'FLETES (#) MAYO'!O428*O$3,IF($C428=$D$4,'FLETES (#) MAYO'!O428*O$4,IF($C428=$D$5,'FLETES (#) MAYO'!O428*O$5,0))))</f>
        <v>0</v>
      </c>
      <c r="P428" s="179">
        <f>IF($C428=$D$2,'FLETES (#) MAYO'!P428*P$2,IF($C428=$D$3,'FLETES (#) MAYO'!P428*P$3,IF($C428=$D$4,'FLETES (#) MAYO'!P428*P$4,IF($C428=$D$5,'FLETES (#) MAYO'!P428*P$5,0))))</f>
        <v>0</v>
      </c>
      <c r="Q428" s="179">
        <f>IF($C428=$D$2,'FLETES (#) MAYO'!Q428*Q$2,IF($C428=$D$3,'FLETES (#) MAYO'!Q428*Q$3,IF($C428=$D$4,'FLETES (#) MAYO'!Q428*Q$4,IF($C428=$D$5,'FLETES (#) MAYO'!Q428*Q$5,0))))</f>
        <v>0</v>
      </c>
      <c r="R428" s="179">
        <f>IF($C428=$D$2,'FLETES (#) MAYO'!R428*R$2,IF($C428=$D$3,'FLETES (#) MAYO'!R428*R$3,IF($C428=$D$4,'FLETES (#) MAYO'!R428*R$4,IF($C428=$D$5,'FLETES (#) MAYO'!R428*R$5,0))))</f>
        <v>0</v>
      </c>
      <c r="S428" s="179">
        <f>IF($C428=$D$2,'FLETES (#) MAYO'!S428*S$2,IF($C428=$D$3,'FLETES (#) MAYO'!S428*S$3,IF($C428=$D$4,'FLETES (#) MAYO'!S428*S$4,IF($C428=$D$5,'FLETES (#) MAYO'!S428*S$5,0))))</f>
        <v>0</v>
      </c>
      <c r="T428" s="179">
        <f>IF($C428=$D$2,'FLETES (#) MAYO'!T428*T$2,IF($C428=$D$3,'FLETES (#) MAYO'!T428*T$3,IF($C428=$D$4,'FLETES (#) MAYO'!T428*T$4,IF($C428=$D$5,'FLETES (#) MAYO'!T428*T$5,0))))</f>
        <v>0</v>
      </c>
      <c r="U428" s="179">
        <f>IF($C428=$D$2,'FLETES (#) MAYO'!U428*U$2,IF($C428=$D$3,'FLETES (#) MAYO'!U428*U$3,IF($C428=$D$4,'FLETES (#) MAYO'!U428*U$4,IF($C428=$D$5,'FLETES (#) MAYO'!U428*U$5,0))))</f>
        <v>0</v>
      </c>
      <c r="V428" s="179">
        <f>IF($C428=$D$2,'FLETES (#) MAYO'!V428*V$2,IF($C428=$D$3,'FLETES (#) MAYO'!V428*V$3,IF($C428=$D$4,'FLETES (#) MAYO'!V428*V$4,IF($C428=$D$5,'FLETES (#) MAYO'!V428*V$5,0))))</f>
        <v>0</v>
      </c>
      <c r="W428" s="179">
        <f>IF($C428=$D$2,'FLETES (#) MAYO'!W428*W$2,IF($C428=$D$3,'FLETES (#) MAYO'!W428*W$3,IF($C428=$D$4,'FLETES (#) MAYO'!W428*W$4,IF($C428=$D$5,'FLETES (#) MAYO'!W428*W$5,0))))</f>
        <v>0</v>
      </c>
      <c r="X428" s="179">
        <f>IF($C428=$D$2,'FLETES (#) MAYO'!X428*X$2,IF($C428=$D$3,'FLETES (#) MAYO'!X428*X$3,IF($C428=$D$4,'FLETES (#) MAYO'!X428*X$4,IF($C428=$D$5,'FLETES (#) MAYO'!X428*X$5,0))))</f>
        <v>0</v>
      </c>
      <c r="Y428" s="179">
        <f>IF($C428=$D$2,'FLETES (#) MAYO'!Y428*Y$2,IF($C428=$D$3,'FLETES (#) MAYO'!Y428*Y$3,IF($C428=$D$4,'FLETES (#) MAYO'!Y428*Y$4,IF($C428=$D$5,'FLETES (#) MAYO'!Y428*Y$5,0))))</f>
        <v>0</v>
      </c>
      <c r="Z428" s="179">
        <f>IF($C428=$D$2,'FLETES (#) MAYO'!Z428*Z$2,IF($C428=$D$3,'FLETES (#) MAYO'!Z428*Z$3,IF($C428=$D$4,'FLETES (#) MAYO'!Z428*Z$4,IF($C428=$D$5,'FLETES (#) MAYO'!Z428*Z$5,0))))</f>
        <v>0</v>
      </c>
      <c r="AA428" s="179">
        <f>IF($C428=$D$2,'FLETES (#) MAYO'!AA428*AA$2,IF($C428=$D$3,'FLETES (#) MAYO'!AA428*AA$3,IF($C428=$D$4,'FLETES (#) MAYO'!AA428*AA$4,IF($C428=$D$5,'FLETES (#) MAYO'!AA428*AA$5,0))))</f>
        <v>0</v>
      </c>
      <c r="AB428" s="179">
        <f>IF($C428=$D$2,'FLETES (#) MAYO'!AB428*AB$2,IF($C428=$D$3,'FLETES (#) MAYO'!AB428*AB$3,IF($C428=$D$4,'FLETES (#) MAYO'!AB428*AB$4,IF($C428=$D$5,'FLETES (#) MAYO'!AB428*AB$5,0))))</f>
        <v>0</v>
      </c>
      <c r="AC428" s="179">
        <f>IF($C428=$D$2,'FLETES (#) MAYO'!AC428*AC$2,IF($C428=$D$3,'FLETES (#) MAYO'!AC428*AC$3,IF($C428=$D$4,'FLETES (#) MAYO'!AC428*AC$4,IF($C428=$D$5,'FLETES (#) MAYO'!AC428*AC$5,0))))</f>
        <v>0</v>
      </c>
      <c r="AD428" s="179">
        <f>IF($C428=$D$2,'FLETES (#) MAYO'!AD428*AD$2,IF($C428=$D$3,'FLETES (#) MAYO'!AD428*AD$3,IF($C428=$D$4,'FLETES (#) MAYO'!AD428*AD$4,IF($C428=$D$5,'FLETES (#) MAYO'!AD428*AD$5,0))))</f>
        <v>0</v>
      </c>
      <c r="AE428" s="179">
        <f>IF($C428=$D$2,'FLETES (#) MAYO'!AE428*AE$2,IF($C428=$D$3,'FLETES (#) MAYO'!AE428*AE$3,IF($C428=$D$4,'FLETES (#) MAYO'!AE428*AE$4,IF($C428=$D$5,'FLETES (#) MAYO'!AE428*AE$5,0))))</f>
        <v>0</v>
      </c>
      <c r="AF428" s="179">
        <f>IF($C428=$D$2,'FLETES (#) MAYO'!AF428*AF$2,IF($C428=$D$3,'FLETES (#) MAYO'!AF428*AF$3,IF($C428=$D$4,'FLETES (#) MAYO'!AF428*AF$4,IF($C428=$D$5,'FLETES (#) MAYO'!AF428*AF$5,0))))</f>
        <v>0</v>
      </c>
      <c r="AG428" s="179">
        <f>IF($C428=$D$2,'FLETES (#) MAYO'!AG428*AG$2,IF($C428=$D$3,'FLETES (#) MAYO'!AG428*AG$3,IF($C428=$D$4,'FLETES (#) MAYO'!AG428*AG$4,IF($C428=$D$5,'FLETES (#) MAYO'!AG428*AG$5,0))))</f>
        <v>0</v>
      </c>
      <c r="AH428" s="179">
        <f>IF($C428=$D$2,'FLETES (#) MAYO'!AH428*AH$2,IF($C428=$D$3,'FLETES (#) MAYO'!AH428*AH$3,IF($C428=$D$4,'FLETES (#) MAYO'!AH428*AH$4,IF($C428=$D$5,'FLETES (#) MAYO'!AH428*AH$5,0))))</f>
        <v>0</v>
      </c>
      <c r="AI428" s="179">
        <f>IF($C428=$D$2,'FLETES (#) MAYO'!AI428*AI$2,IF($C428=$D$3,'FLETES (#) MAYO'!AI428*AI$3,IF($C428=$D$4,'FLETES (#) MAYO'!AI428*AI$4,IF($C428=$D$5,'FLETES (#) MAYO'!AI428*AI$5,0))))</f>
        <v>0</v>
      </c>
      <c r="AJ428" s="179">
        <f>IF($C428=$D$2,'FLETES (#) MAYO'!AJ428*AJ$2,IF($C428=$D$3,'FLETES (#) MAYO'!AJ428*AJ$3,IF($C428=$D$4,'FLETES (#) MAYO'!AJ428*AJ$4,IF($C428=$D$5,'FLETES (#) MAYO'!AJ428*AJ$5,0))))</f>
        <v>0</v>
      </c>
      <c r="AK428" s="179">
        <f>IF($C428=$D$2,'FLETES (#) MAYO'!AK428*AK$2,IF($C428=$D$3,'FLETES (#) MAYO'!AK428*AK$3,IF($C428=$D$4,'FLETES (#) MAYO'!AK428*AK$4,IF($C428=$D$5,'FLETES (#) MAYO'!AK428*AK$5,0))))</f>
        <v>0</v>
      </c>
      <c r="AL428" s="179">
        <f>IF($C428=$D$2,'FLETES (#) MAYO'!AL428*AL$2,IF($C428=$D$3,'FLETES (#) MAYO'!AL428*AL$3,IF($C428=$D$4,'FLETES (#) MAYO'!AL428*AL$4,IF($C428=$D$5,'FLETES (#) MAYO'!AL428*AL$5,0))))</f>
        <v>0</v>
      </c>
      <c r="AM428" s="179">
        <f>IF($C428=$D$2,'FLETES (#) MAYO'!AM428*AM$2,IF($C428=$D$3,'FLETES (#) MAYO'!AM428*AM$3,IF($C428=$D$4,'FLETES (#) MAYO'!AM428*AM$4,IF($C428=$D$5,'FLETES (#) MAYO'!AM428*AM$5,0))))</f>
        <v>0</v>
      </c>
    </row>
    <row r="429" spans="1:39">
      <c r="A429" s="141"/>
      <c r="B429" s="165"/>
      <c r="C429" s="165"/>
      <c r="D429" s="178">
        <f t="shared" si="0"/>
        <v>0</v>
      </c>
      <c r="E429" s="179">
        <f>IF($C429=$D$2,'FLETES (#) MAYO'!E429*E$2,IF($C429=$D$3,'FLETES (#) MAYO'!E429*E$3,IF($C429=$D$4,'FLETES (#) MAYO'!E429*E$4,IF($C429=$D$5,'FLETES (#) MAYO'!E429*E$5,0))))</f>
        <v>0</v>
      </c>
      <c r="F429" s="179">
        <f>IF($C429=$D$2,'FLETES (#) MAYO'!F429*F$2,IF($C429=$D$3,'FLETES (#) MAYO'!F429*F$3,IF($C429=$D$4,'FLETES (#) MAYO'!F429*F$4,IF($C429=$D$5,'FLETES (#) MAYO'!F429*F$5,0))))</f>
        <v>0</v>
      </c>
      <c r="G429" s="179">
        <f>IF($C429=$D$2,'FLETES (#) MAYO'!G429*G$2,IF($C429=$D$3,'FLETES (#) MAYO'!G429*G$3,IF($C429=$D$4,'FLETES (#) MAYO'!G429*G$4,IF($C429=$D$5,'FLETES (#) MAYO'!G429*G$5,0))))</f>
        <v>0</v>
      </c>
      <c r="H429" s="179">
        <f>IF($C429=$D$2,'FLETES (#) MAYO'!H429*H$2,IF($C429=$D$3,'FLETES (#) MAYO'!H429*H$3,IF($C429=$D$4,'FLETES (#) MAYO'!H429*H$4,IF($C429=$D$5,'FLETES (#) MAYO'!H429*H$5,0))))</f>
        <v>0</v>
      </c>
      <c r="I429" s="179">
        <f>IF($C429=$D$2,'FLETES (#) MAYO'!I429*I$2,IF($C429=$D$3,'FLETES (#) MAYO'!I429*I$3,IF($C429=$D$4,'FLETES (#) MAYO'!I429*I$4,IF($C429=$D$5,'FLETES (#) MAYO'!I429*I$5,0))))</f>
        <v>0</v>
      </c>
      <c r="J429" s="179">
        <f>IF($C429=$D$2,'FLETES (#) MAYO'!J429*J$2,IF($C429=$D$3,'FLETES (#) MAYO'!J429*J$3,IF($C429=$D$4,'FLETES (#) MAYO'!J429*J$4,IF($C429=$D$5,'FLETES (#) MAYO'!J429*J$5,0))))</f>
        <v>0</v>
      </c>
      <c r="K429" s="179">
        <f>IF($C429=$D$2,'FLETES (#) MAYO'!K429*K$2,IF($C429=$D$3,'FLETES (#) MAYO'!K429*K$3,IF($C429=$D$4,'FLETES (#) MAYO'!K429*K$4,IF($C429=$D$5,'FLETES (#) MAYO'!K429*K$5,0))))</f>
        <v>0</v>
      </c>
      <c r="L429" s="179">
        <f>IF($C429=$D$2,'FLETES (#) MAYO'!L429*L$2,IF($C429=$D$3,'FLETES (#) MAYO'!L429*L$3,IF($C429=$D$4,'FLETES (#) MAYO'!L429*L$4,IF($C429=$D$5,'FLETES (#) MAYO'!L429*L$5,0))))</f>
        <v>0</v>
      </c>
      <c r="M429" s="179">
        <f>IF($C429=$D$2,'FLETES (#) MAYO'!M429*M$2,IF($C429=$D$3,'FLETES (#) MAYO'!M429*M$3,IF($C429=$D$4,'FLETES (#) MAYO'!M429*M$4,IF($C429=$D$5,'FLETES (#) MAYO'!M429*M$5,0))))</f>
        <v>0</v>
      </c>
      <c r="N429" s="179">
        <f>IF($C429=$D$2,'FLETES (#) MAYO'!N429*N$2,IF($C429=$D$3,'FLETES (#) MAYO'!N429*N$3,IF($C429=$D$4,'FLETES (#) MAYO'!N429*N$4,IF($C429=$D$5,'FLETES (#) MAYO'!N429*N$5,0))))</f>
        <v>0</v>
      </c>
      <c r="O429" s="179">
        <f>IF($C429=$D$2,'FLETES (#) MAYO'!O429*O$2,IF($C429=$D$3,'FLETES (#) MAYO'!O429*O$3,IF($C429=$D$4,'FLETES (#) MAYO'!O429*O$4,IF($C429=$D$5,'FLETES (#) MAYO'!O429*O$5,0))))</f>
        <v>0</v>
      </c>
      <c r="P429" s="179">
        <f>IF($C429=$D$2,'FLETES (#) MAYO'!P429*P$2,IF($C429=$D$3,'FLETES (#) MAYO'!P429*P$3,IF($C429=$D$4,'FLETES (#) MAYO'!P429*P$4,IF($C429=$D$5,'FLETES (#) MAYO'!P429*P$5,0))))</f>
        <v>0</v>
      </c>
      <c r="Q429" s="179">
        <f>IF($C429=$D$2,'FLETES (#) MAYO'!Q429*Q$2,IF($C429=$D$3,'FLETES (#) MAYO'!Q429*Q$3,IF($C429=$D$4,'FLETES (#) MAYO'!Q429*Q$4,IF($C429=$D$5,'FLETES (#) MAYO'!Q429*Q$5,0))))</f>
        <v>0</v>
      </c>
      <c r="R429" s="179">
        <f>IF($C429=$D$2,'FLETES (#) MAYO'!R429*R$2,IF($C429=$D$3,'FLETES (#) MAYO'!R429*R$3,IF($C429=$D$4,'FLETES (#) MAYO'!R429*R$4,IF($C429=$D$5,'FLETES (#) MAYO'!R429*R$5,0))))</f>
        <v>0</v>
      </c>
      <c r="S429" s="179">
        <f>IF($C429=$D$2,'FLETES (#) MAYO'!S429*S$2,IF($C429=$D$3,'FLETES (#) MAYO'!S429*S$3,IF($C429=$D$4,'FLETES (#) MAYO'!S429*S$4,IF($C429=$D$5,'FLETES (#) MAYO'!S429*S$5,0))))</f>
        <v>0</v>
      </c>
      <c r="T429" s="179">
        <f>IF($C429=$D$2,'FLETES (#) MAYO'!T429*T$2,IF($C429=$D$3,'FLETES (#) MAYO'!T429*T$3,IF($C429=$D$4,'FLETES (#) MAYO'!T429*T$4,IF($C429=$D$5,'FLETES (#) MAYO'!T429*T$5,0))))</f>
        <v>0</v>
      </c>
      <c r="U429" s="179">
        <f>IF($C429=$D$2,'FLETES (#) MAYO'!U429*U$2,IF($C429=$D$3,'FLETES (#) MAYO'!U429*U$3,IF($C429=$D$4,'FLETES (#) MAYO'!U429*U$4,IF($C429=$D$5,'FLETES (#) MAYO'!U429*U$5,0))))</f>
        <v>0</v>
      </c>
      <c r="V429" s="179">
        <f>IF($C429=$D$2,'FLETES (#) MAYO'!V429*V$2,IF($C429=$D$3,'FLETES (#) MAYO'!V429*V$3,IF($C429=$D$4,'FLETES (#) MAYO'!V429*V$4,IF($C429=$D$5,'FLETES (#) MAYO'!V429*V$5,0))))</f>
        <v>0</v>
      </c>
      <c r="W429" s="179">
        <f>IF($C429=$D$2,'FLETES (#) MAYO'!W429*W$2,IF($C429=$D$3,'FLETES (#) MAYO'!W429*W$3,IF($C429=$D$4,'FLETES (#) MAYO'!W429*W$4,IF($C429=$D$5,'FLETES (#) MAYO'!W429*W$5,0))))</f>
        <v>0</v>
      </c>
      <c r="X429" s="179">
        <f>IF($C429=$D$2,'FLETES (#) MAYO'!X429*X$2,IF($C429=$D$3,'FLETES (#) MAYO'!X429*X$3,IF($C429=$D$4,'FLETES (#) MAYO'!X429*X$4,IF($C429=$D$5,'FLETES (#) MAYO'!X429*X$5,0))))</f>
        <v>0</v>
      </c>
      <c r="Y429" s="179">
        <f>IF($C429=$D$2,'FLETES (#) MAYO'!Y429*Y$2,IF($C429=$D$3,'FLETES (#) MAYO'!Y429*Y$3,IF($C429=$D$4,'FLETES (#) MAYO'!Y429*Y$4,IF($C429=$D$5,'FLETES (#) MAYO'!Y429*Y$5,0))))</f>
        <v>0</v>
      </c>
      <c r="Z429" s="179">
        <f>IF($C429=$D$2,'FLETES (#) MAYO'!Z429*Z$2,IF($C429=$D$3,'FLETES (#) MAYO'!Z429*Z$3,IF($C429=$D$4,'FLETES (#) MAYO'!Z429*Z$4,IF($C429=$D$5,'FLETES (#) MAYO'!Z429*Z$5,0))))</f>
        <v>0</v>
      </c>
      <c r="AA429" s="179">
        <f>IF($C429=$D$2,'FLETES (#) MAYO'!AA429*AA$2,IF($C429=$D$3,'FLETES (#) MAYO'!AA429*AA$3,IF($C429=$D$4,'FLETES (#) MAYO'!AA429*AA$4,IF($C429=$D$5,'FLETES (#) MAYO'!AA429*AA$5,0))))</f>
        <v>0</v>
      </c>
      <c r="AB429" s="179">
        <f>IF($C429=$D$2,'FLETES (#) MAYO'!AB429*AB$2,IF($C429=$D$3,'FLETES (#) MAYO'!AB429*AB$3,IF($C429=$D$4,'FLETES (#) MAYO'!AB429*AB$4,IF($C429=$D$5,'FLETES (#) MAYO'!AB429*AB$5,0))))</f>
        <v>0</v>
      </c>
      <c r="AC429" s="179">
        <f>IF($C429=$D$2,'FLETES (#) MAYO'!AC429*AC$2,IF($C429=$D$3,'FLETES (#) MAYO'!AC429*AC$3,IF($C429=$D$4,'FLETES (#) MAYO'!AC429*AC$4,IF($C429=$D$5,'FLETES (#) MAYO'!AC429*AC$5,0))))</f>
        <v>0</v>
      </c>
      <c r="AD429" s="179">
        <f>IF($C429=$D$2,'FLETES (#) MAYO'!AD429*AD$2,IF($C429=$D$3,'FLETES (#) MAYO'!AD429*AD$3,IF($C429=$D$4,'FLETES (#) MAYO'!AD429*AD$4,IF($C429=$D$5,'FLETES (#) MAYO'!AD429*AD$5,0))))</f>
        <v>0</v>
      </c>
      <c r="AE429" s="179">
        <f>IF($C429=$D$2,'FLETES (#) MAYO'!AE429*AE$2,IF($C429=$D$3,'FLETES (#) MAYO'!AE429*AE$3,IF($C429=$D$4,'FLETES (#) MAYO'!AE429*AE$4,IF($C429=$D$5,'FLETES (#) MAYO'!AE429*AE$5,0))))</f>
        <v>0</v>
      </c>
      <c r="AF429" s="179">
        <f>IF($C429=$D$2,'FLETES (#) MAYO'!AF429*AF$2,IF($C429=$D$3,'FLETES (#) MAYO'!AF429*AF$3,IF($C429=$D$4,'FLETES (#) MAYO'!AF429*AF$4,IF($C429=$D$5,'FLETES (#) MAYO'!AF429*AF$5,0))))</f>
        <v>0</v>
      </c>
      <c r="AG429" s="179">
        <f>IF($C429=$D$2,'FLETES (#) MAYO'!AG429*AG$2,IF($C429=$D$3,'FLETES (#) MAYO'!AG429*AG$3,IF($C429=$D$4,'FLETES (#) MAYO'!AG429*AG$4,IF($C429=$D$5,'FLETES (#) MAYO'!AG429*AG$5,0))))</f>
        <v>0</v>
      </c>
      <c r="AH429" s="179">
        <f>IF($C429=$D$2,'FLETES (#) MAYO'!AH429*AH$2,IF($C429=$D$3,'FLETES (#) MAYO'!AH429*AH$3,IF($C429=$D$4,'FLETES (#) MAYO'!AH429*AH$4,IF($C429=$D$5,'FLETES (#) MAYO'!AH429*AH$5,0))))</f>
        <v>0</v>
      </c>
      <c r="AI429" s="179">
        <f>IF($C429=$D$2,'FLETES (#) MAYO'!AI429*AI$2,IF($C429=$D$3,'FLETES (#) MAYO'!AI429*AI$3,IF($C429=$D$4,'FLETES (#) MAYO'!AI429*AI$4,IF($C429=$D$5,'FLETES (#) MAYO'!AI429*AI$5,0))))</f>
        <v>0</v>
      </c>
      <c r="AJ429" s="179">
        <f>IF($C429=$D$2,'FLETES (#) MAYO'!AJ429*AJ$2,IF($C429=$D$3,'FLETES (#) MAYO'!AJ429*AJ$3,IF($C429=$D$4,'FLETES (#) MAYO'!AJ429*AJ$4,IF($C429=$D$5,'FLETES (#) MAYO'!AJ429*AJ$5,0))))</f>
        <v>0</v>
      </c>
      <c r="AK429" s="179">
        <f>IF($C429=$D$2,'FLETES (#) MAYO'!AK429*AK$2,IF($C429=$D$3,'FLETES (#) MAYO'!AK429*AK$3,IF($C429=$D$4,'FLETES (#) MAYO'!AK429*AK$4,IF($C429=$D$5,'FLETES (#) MAYO'!AK429*AK$5,0))))</f>
        <v>0</v>
      </c>
      <c r="AL429" s="179">
        <f>IF($C429=$D$2,'FLETES (#) MAYO'!AL429*AL$2,IF($C429=$D$3,'FLETES (#) MAYO'!AL429*AL$3,IF($C429=$D$4,'FLETES (#) MAYO'!AL429*AL$4,IF($C429=$D$5,'FLETES (#) MAYO'!AL429*AL$5,0))))</f>
        <v>0</v>
      </c>
      <c r="AM429" s="179">
        <f>IF($C429=$D$2,'FLETES (#) MAYO'!AM429*AM$2,IF($C429=$D$3,'FLETES (#) MAYO'!AM429*AM$3,IF($C429=$D$4,'FLETES (#) MAYO'!AM429*AM$4,IF($C429=$D$5,'FLETES (#) MAYO'!AM429*AM$5,0))))</f>
        <v>0</v>
      </c>
    </row>
    <row r="430" spans="1:39">
      <c r="A430" s="141"/>
      <c r="B430" s="165"/>
      <c r="C430" s="165"/>
      <c r="D430" s="178">
        <f t="shared" si="0"/>
        <v>0</v>
      </c>
      <c r="E430" s="179">
        <f>IF($C430=$D$2,'FLETES (#) MAYO'!E430*E$2,IF($C430=$D$3,'FLETES (#) MAYO'!E430*E$3,IF($C430=$D$4,'FLETES (#) MAYO'!E430*E$4,IF($C430=$D$5,'FLETES (#) MAYO'!E430*E$5,0))))</f>
        <v>0</v>
      </c>
      <c r="F430" s="179">
        <f>IF($C430=$D$2,'FLETES (#) MAYO'!F430*F$2,IF($C430=$D$3,'FLETES (#) MAYO'!F430*F$3,IF($C430=$D$4,'FLETES (#) MAYO'!F430*F$4,IF($C430=$D$5,'FLETES (#) MAYO'!F430*F$5,0))))</f>
        <v>0</v>
      </c>
      <c r="G430" s="179">
        <f>IF($C430=$D$2,'FLETES (#) MAYO'!G430*G$2,IF($C430=$D$3,'FLETES (#) MAYO'!G430*G$3,IF($C430=$D$4,'FLETES (#) MAYO'!G430*G$4,IF($C430=$D$5,'FLETES (#) MAYO'!G430*G$5,0))))</f>
        <v>0</v>
      </c>
      <c r="H430" s="179">
        <f>IF($C430=$D$2,'FLETES (#) MAYO'!H430*H$2,IF($C430=$D$3,'FLETES (#) MAYO'!H430*H$3,IF($C430=$D$4,'FLETES (#) MAYO'!H430*H$4,IF($C430=$D$5,'FLETES (#) MAYO'!H430*H$5,0))))</f>
        <v>0</v>
      </c>
      <c r="I430" s="179">
        <f>IF($C430=$D$2,'FLETES (#) MAYO'!I430*I$2,IF($C430=$D$3,'FLETES (#) MAYO'!I430*I$3,IF($C430=$D$4,'FLETES (#) MAYO'!I430*I$4,IF($C430=$D$5,'FLETES (#) MAYO'!I430*I$5,0))))</f>
        <v>0</v>
      </c>
      <c r="J430" s="179">
        <f>IF($C430=$D$2,'FLETES (#) MAYO'!J430*J$2,IF($C430=$D$3,'FLETES (#) MAYO'!J430*J$3,IF($C430=$D$4,'FLETES (#) MAYO'!J430*J$4,IF($C430=$D$5,'FLETES (#) MAYO'!J430*J$5,0))))</f>
        <v>0</v>
      </c>
      <c r="K430" s="179">
        <f>IF($C430=$D$2,'FLETES (#) MAYO'!K430*K$2,IF($C430=$D$3,'FLETES (#) MAYO'!K430*K$3,IF($C430=$D$4,'FLETES (#) MAYO'!K430*K$4,IF($C430=$D$5,'FLETES (#) MAYO'!K430*K$5,0))))</f>
        <v>0</v>
      </c>
      <c r="L430" s="179">
        <f>IF($C430=$D$2,'FLETES (#) MAYO'!L430*L$2,IF($C430=$D$3,'FLETES (#) MAYO'!L430*L$3,IF($C430=$D$4,'FLETES (#) MAYO'!L430*L$4,IF($C430=$D$5,'FLETES (#) MAYO'!L430*L$5,0))))</f>
        <v>0</v>
      </c>
      <c r="M430" s="179">
        <f>IF($C430=$D$2,'FLETES (#) MAYO'!M430*M$2,IF($C430=$D$3,'FLETES (#) MAYO'!M430*M$3,IF($C430=$D$4,'FLETES (#) MAYO'!M430*M$4,IF($C430=$D$5,'FLETES (#) MAYO'!M430*M$5,0))))</f>
        <v>0</v>
      </c>
      <c r="N430" s="179">
        <f>IF($C430=$D$2,'FLETES (#) MAYO'!N430*N$2,IF($C430=$D$3,'FLETES (#) MAYO'!N430*N$3,IF($C430=$D$4,'FLETES (#) MAYO'!N430*N$4,IF($C430=$D$5,'FLETES (#) MAYO'!N430*N$5,0))))</f>
        <v>0</v>
      </c>
      <c r="O430" s="179">
        <f>IF($C430=$D$2,'FLETES (#) MAYO'!O430*O$2,IF($C430=$D$3,'FLETES (#) MAYO'!O430*O$3,IF($C430=$D$4,'FLETES (#) MAYO'!O430*O$4,IF($C430=$D$5,'FLETES (#) MAYO'!O430*O$5,0))))</f>
        <v>0</v>
      </c>
      <c r="P430" s="179">
        <f>IF($C430=$D$2,'FLETES (#) MAYO'!P430*P$2,IF($C430=$D$3,'FLETES (#) MAYO'!P430*P$3,IF($C430=$D$4,'FLETES (#) MAYO'!P430*P$4,IF($C430=$D$5,'FLETES (#) MAYO'!P430*P$5,0))))</f>
        <v>0</v>
      </c>
      <c r="Q430" s="179">
        <f>IF($C430=$D$2,'FLETES (#) MAYO'!Q430*Q$2,IF($C430=$D$3,'FLETES (#) MAYO'!Q430*Q$3,IF($C430=$D$4,'FLETES (#) MAYO'!Q430*Q$4,IF($C430=$D$5,'FLETES (#) MAYO'!Q430*Q$5,0))))</f>
        <v>0</v>
      </c>
      <c r="R430" s="179">
        <f>IF($C430=$D$2,'FLETES (#) MAYO'!R430*R$2,IF($C430=$D$3,'FLETES (#) MAYO'!R430*R$3,IF($C430=$D$4,'FLETES (#) MAYO'!R430*R$4,IF($C430=$D$5,'FLETES (#) MAYO'!R430*R$5,0))))</f>
        <v>0</v>
      </c>
      <c r="S430" s="179">
        <f>IF($C430=$D$2,'FLETES (#) MAYO'!S430*S$2,IF($C430=$D$3,'FLETES (#) MAYO'!S430*S$3,IF($C430=$D$4,'FLETES (#) MAYO'!S430*S$4,IF($C430=$D$5,'FLETES (#) MAYO'!S430*S$5,0))))</f>
        <v>0</v>
      </c>
      <c r="T430" s="179">
        <f>IF($C430=$D$2,'FLETES (#) MAYO'!T430*T$2,IF($C430=$D$3,'FLETES (#) MAYO'!T430*T$3,IF($C430=$D$4,'FLETES (#) MAYO'!T430*T$4,IF($C430=$D$5,'FLETES (#) MAYO'!T430*T$5,0))))</f>
        <v>0</v>
      </c>
      <c r="U430" s="179">
        <f>IF($C430=$D$2,'FLETES (#) MAYO'!U430*U$2,IF($C430=$D$3,'FLETES (#) MAYO'!U430*U$3,IF($C430=$D$4,'FLETES (#) MAYO'!U430*U$4,IF($C430=$D$5,'FLETES (#) MAYO'!U430*U$5,0))))</f>
        <v>0</v>
      </c>
      <c r="V430" s="179">
        <f>IF($C430=$D$2,'FLETES (#) MAYO'!V430*V$2,IF($C430=$D$3,'FLETES (#) MAYO'!V430*V$3,IF($C430=$D$4,'FLETES (#) MAYO'!V430*V$4,IF($C430=$D$5,'FLETES (#) MAYO'!V430*V$5,0))))</f>
        <v>0</v>
      </c>
      <c r="W430" s="179">
        <f>IF($C430=$D$2,'FLETES (#) MAYO'!W430*W$2,IF($C430=$D$3,'FLETES (#) MAYO'!W430*W$3,IF($C430=$D$4,'FLETES (#) MAYO'!W430*W$4,IF($C430=$D$5,'FLETES (#) MAYO'!W430*W$5,0))))</f>
        <v>0</v>
      </c>
      <c r="X430" s="179">
        <f>IF($C430=$D$2,'FLETES (#) MAYO'!X430*X$2,IF($C430=$D$3,'FLETES (#) MAYO'!X430*X$3,IF($C430=$D$4,'FLETES (#) MAYO'!X430*X$4,IF($C430=$D$5,'FLETES (#) MAYO'!X430*X$5,0))))</f>
        <v>0</v>
      </c>
      <c r="Y430" s="179">
        <f>IF($C430=$D$2,'FLETES (#) MAYO'!Y430*Y$2,IF($C430=$D$3,'FLETES (#) MAYO'!Y430*Y$3,IF($C430=$D$4,'FLETES (#) MAYO'!Y430*Y$4,IF($C430=$D$5,'FLETES (#) MAYO'!Y430*Y$5,0))))</f>
        <v>0</v>
      </c>
      <c r="Z430" s="179">
        <f>IF($C430=$D$2,'FLETES (#) MAYO'!Z430*Z$2,IF($C430=$D$3,'FLETES (#) MAYO'!Z430*Z$3,IF($C430=$D$4,'FLETES (#) MAYO'!Z430*Z$4,IF($C430=$D$5,'FLETES (#) MAYO'!Z430*Z$5,0))))</f>
        <v>0</v>
      </c>
      <c r="AA430" s="179">
        <f>IF($C430=$D$2,'FLETES (#) MAYO'!AA430*AA$2,IF($C430=$D$3,'FLETES (#) MAYO'!AA430*AA$3,IF($C430=$D$4,'FLETES (#) MAYO'!AA430*AA$4,IF($C430=$D$5,'FLETES (#) MAYO'!AA430*AA$5,0))))</f>
        <v>0</v>
      </c>
      <c r="AB430" s="179">
        <f>IF($C430=$D$2,'FLETES (#) MAYO'!AB430*AB$2,IF($C430=$D$3,'FLETES (#) MAYO'!AB430*AB$3,IF($C430=$D$4,'FLETES (#) MAYO'!AB430*AB$4,IF($C430=$D$5,'FLETES (#) MAYO'!AB430*AB$5,0))))</f>
        <v>0</v>
      </c>
      <c r="AC430" s="179">
        <f>IF($C430=$D$2,'FLETES (#) MAYO'!AC430*AC$2,IF($C430=$D$3,'FLETES (#) MAYO'!AC430*AC$3,IF($C430=$D$4,'FLETES (#) MAYO'!AC430*AC$4,IF($C430=$D$5,'FLETES (#) MAYO'!AC430*AC$5,0))))</f>
        <v>0</v>
      </c>
      <c r="AD430" s="179">
        <f>IF($C430=$D$2,'FLETES (#) MAYO'!AD430*AD$2,IF($C430=$D$3,'FLETES (#) MAYO'!AD430*AD$3,IF($C430=$D$4,'FLETES (#) MAYO'!AD430*AD$4,IF($C430=$D$5,'FLETES (#) MAYO'!AD430*AD$5,0))))</f>
        <v>0</v>
      </c>
      <c r="AE430" s="179">
        <f>IF($C430=$D$2,'FLETES (#) MAYO'!AE430*AE$2,IF($C430=$D$3,'FLETES (#) MAYO'!AE430*AE$3,IF($C430=$D$4,'FLETES (#) MAYO'!AE430*AE$4,IF($C430=$D$5,'FLETES (#) MAYO'!AE430*AE$5,0))))</f>
        <v>0</v>
      </c>
      <c r="AF430" s="179">
        <f>IF($C430=$D$2,'FLETES (#) MAYO'!AF430*AF$2,IF($C430=$D$3,'FLETES (#) MAYO'!AF430*AF$3,IF($C430=$D$4,'FLETES (#) MAYO'!AF430*AF$4,IF($C430=$D$5,'FLETES (#) MAYO'!AF430*AF$5,0))))</f>
        <v>0</v>
      </c>
      <c r="AG430" s="179">
        <f>IF($C430=$D$2,'FLETES (#) MAYO'!AG430*AG$2,IF($C430=$D$3,'FLETES (#) MAYO'!AG430*AG$3,IF($C430=$D$4,'FLETES (#) MAYO'!AG430*AG$4,IF($C430=$D$5,'FLETES (#) MAYO'!AG430*AG$5,0))))</f>
        <v>0</v>
      </c>
      <c r="AH430" s="179">
        <f>IF($C430=$D$2,'FLETES (#) MAYO'!AH430*AH$2,IF($C430=$D$3,'FLETES (#) MAYO'!AH430*AH$3,IF($C430=$D$4,'FLETES (#) MAYO'!AH430*AH$4,IF($C430=$D$5,'FLETES (#) MAYO'!AH430*AH$5,0))))</f>
        <v>0</v>
      </c>
      <c r="AI430" s="179">
        <f>IF($C430=$D$2,'FLETES (#) MAYO'!AI430*AI$2,IF($C430=$D$3,'FLETES (#) MAYO'!AI430*AI$3,IF($C430=$D$4,'FLETES (#) MAYO'!AI430*AI$4,IF($C430=$D$5,'FLETES (#) MAYO'!AI430*AI$5,0))))</f>
        <v>0</v>
      </c>
      <c r="AJ430" s="179">
        <f>IF($C430=$D$2,'FLETES (#) MAYO'!AJ430*AJ$2,IF($C430=$D$3,'FLETES (#) MAYO'!AJ430*AJ$3,IF($C430=$D$4,'FLETES (#) MAYO'!AJ430*AJ$4,IF($C430=$D$5,'FLETES (#) MAYO'!AJ430*AJ$5,0))))</f>
        <v>0</v>
      </c>
      <c r="AK430" s="179">
        <f>IF($C430=$D$2,'FLETES (#) MAYO'!AK430*AK$2,IF($C430=$D$3,'FLETES (#) MAYO'!AK430*AK$3,IF($C430=$D$4,'FLETES (#) MAYO'!AK430*AK$4,IF($C430=$D$5,'FLETES (#) MAYO'!AK430*AK$5,0))))</f>
        <v>0</v>
      </c>
      <c r="AL430" s="179">
        <f>IF($C430=$D$2,'FLETES (#) MAYO'!AL430*AL$2,IF($C430=$D$3,'FLETES (#) MAYO'!AL430*AL$3,IF($C430=$D$4,'FLETES (#) MAYO'!AL430*AL$4,IF($C430=$D$5,'FLETES (#) MAYO'!AL430*AL$5,0))))</f>
        <v>0</v>
      </c>
      <c r="AM430" s="179">
        <f>IF($C430=$D$2,'FLETES (#) MAYO'!AM430*AM$2,IF($C430=$D$3,'FLETES (#) MAYO'!AM430*AM$3,IF($C430=$D$4,'FLETES (#) MAYO'!AM430*AM$4,IF($C430=$D$5,'FLETES (#) MAYO'!AM430*AM$5,0))))</f>
        <v>0</v>
      </c>
    </row>
    <row r="431" spans="1:39">
      <c r="A431" s="141"/>
      <c r="B431" s="165"/>
      <c r="C431" s="165"/>
      <c r="D431" s="178">
        <f t="shared" si="0"/>
        <v>0</v>
      </c>
      <c r="E431" s="179">
        <f>IF($C431=$D$2,'FLETES (#) MAYO'!E431*E$2,IF($C431=$D$3,'FLETES (#) MAYO'!E431*E$3,IF($C431=$D$4,'FLETES (#) MAYO'!E431*E$4,IF($C431=$D$5,'FLETES (#) MAYO'!E431*E$5,0))))</f>
        <v>0</v>
      </c>
      <c r="F431" s="179">
        <f>IF($C431=$D$2,'FLETES (#) MAYO'!F431*F$2,IF($C431=$D$3,'FLETES (#) MAYO'!F431*F$3,IF($C431=$D$4,'FLETES (#) MAYO'!F431*F$4,IF($C431=$D$5,'FLETES (#) MAYO'!F431*F$5,0))))</f>
        <v>0</v>
      </c>
      <c r="G431" s="179">
        <f>IF($C431=$D$2,'FLETES (#) MAYO'!G431*G$2,IF($C431=$D$3,'FLETES (#) MAYO'!G431*G$3,IF($C431=$D$4,'FLETES (#) MAYO'!G431*G$4,IF($C431=$D$5,'FLETES (#) MAYO'!G431*G$5,0))))</f>
        <v>0</v>
      </c>
      <c r="H431" s="179">
        <f>IF($C431=$D$2,'FLETES (#) MAYO'!H431*H$2,IF($C431=$D$3,'FLETES (#) MAYO'!H431*H$3,IF($C431=$D$4,'FLETES (#) MAYO'!H431*H$4,IF($C431=$D$5,'FLETES (#) MAYO'!H431*H$5,0))))</f>
        <v>0</v>
      </c>
      <c r="I431" s="179">
        <f>IF($C431=$D$2,'FLETES (#) MAYO'!I431*I$2,IF($C431=$D$3,'FLETES (#) MAYO'!I431*I$3,IF($C431=$D$4,'FLETES (#) MAYO'!I431*I$4,IF($C431=$D$5,'FLETES (#) MAYO'!I431*I$5,0))))</f>
        <v>0</v>
      </c>
      <c r="J431" s="179">
        <f>IF($C431=$D$2,'FLETES (#) MAYO'!J431*J$2,IF($C431=$D$3,'FLETES (#) MAYO'!J431*J$3,IF($C431=$D$4,'FLETES (#) MAYO'!J431*J$4,IF($C431=$D$5,'FLETES (#) MAYO'!J431*J$5,0))))</f>
        <v>0</v>
      </c>
      <c r="K431" s="179">
        <f>IF($C431=$D$2,'FLETES (#) MAYO'!K431*K$2,IF($C431=$D$3,'FLETES (#) MAYO'!K431*K$3,IF($C431=$D$4,'FLETES (#) MAYO'!K431*K$4,IF($C431=$D$5,'FLETES (#) MAYO'!K431*K$5,0))))</f>
        <v>0</v>
      </c>
      <c r="L431" s="179">
        <f>IF($C431=$D$2,'FLETES (#) MAYO'!L431*L$2,IF($C431=$D$3,'FLETES (#) MAYO'!L431*L$3,IF($C431=$D$4,'FLETES (#) MAYO'!L431*L$4,IF($C431=$D$5,'FLETES (#) MAYO'!L431*L$5,0))))</f>
        <v>0</v>
      </c>
      <c r="M431" s="179">
        <f>IF($C431=$D$2,'FLETES (#) MAYO'!M431*M$2,IF($C431=$D$3,'FLETES (#) MAYO'!M431*M$3,IF($C431=$D$4,'FLETES (#) MAYO'!M431*M$4,IF($C431=$D$5,'FLETES (#) MAYO'!M431*M$5,0))))</f>
        <v>0</v>
      </c>
      <c r="N431" s="179">
        <f>IF($C431=$D$2,'FLETES (#) MAYO'!N431*N$2,IF($C431=$D$3,'FLETES (#) MAYO'!N431*N$3,IF($C431=$D$4,'FLETES (#) MAYO'!N431*N$4,IF($C431=$D$5,'FLETES (#) MAYO'!N431*N$5,0))))</f>
        <v>0</v>
      </c>
      <c r="O431" s="179">
        <f>IF($C431=$D$2,'FLETES (#) MAYO'!O431*O$2,IF($C431=$D$3,'FLETES (#) MAYO'!O431*O$3,IF($C431=$D$4,'FLETES (#) MAYO'!O431*O$4,IF($C431=$D$5,'FLETES (#) MAYO'!O431*O$5,0))))</f>
        <v>0</v>
      </c>
      <c r="P431" s="179">
        <f>IF($C431=$D$2,'FLETES (#) MAYO'!P431*P$2,IF($C431=$D$3,'FLETES (#) MAYO'!P431*P$3,IF($C431=$D$4,'FLETES (#) MAYO'!P431*P$4,IF($C431=$D$5,'FLETES (#) MAYO'!P431*P$5,0))))</f>
        <v>0</v>
      </c>
      <c r="Q431" s="179">
        <f>IF($C431=$D$2,'FLETES (#) MAYO'!Q431*Q$2,IF($C431=$D$3,'FLETES (#) MAYO'!Q431*Q$3,IF($C431=$D$4,'FLETES (#) MAYO'!Q431*Q$4,IF($C431=$D$5,'FLETES (#) MAYO'!Q431*Q$5,0))))</f>
        <v>0</v>
      </c>
      <c r="R431" s="179">
        <f>IF($C431=$D$2,'FLETES (#) MAYO'!R431*R$2,IF($C431=$D$3,'FLETES (#) MAYO'!R431*R$3,IF($C431=$D$4,'FLETES (#) MAYO'!R431*R$4,IF($C431=$D$5,'FLETES (#) MAYO'!R431*R$5,0))))</f>
        <v>0</v>
      </c>
      <c r="S431" s="179">
        <f>IF($C431=$D$2,'FLETES (#) MAYO'!S431*S$2,IF($C431=$D$3,'FLETES (#) MAYO'!S431*S$3,IF($C431=$D$4,'FLETES (#) MAYO'!S431*S$4,IF($C431=$D$5,'FLETES (#) MAYO'!S431*S$5,0))))</f>
        <v>0</v>
      </c>
      <c r="T431" s="179">
        <f>IF($C431=$D$2,'FLETES (#) MAYO'!T431*T$2,IF($C431=$D$3,'FLETES (#) MAYO'!T431*T$3,IF($C431=$D$4,'FLETES (#) MAYO'!T431*T$4,IF($C431=$D$5,'FLETES (#) MAYO'!T431*T$5,0))))</f>
        <v>0</v>
      </c>
      <c r="U431" s="179">
        <f>IF($C431=$D$2,'FLETES (#) MAYO'!U431*U$2,IF($C431=$D$3,'FLETES (#) MAYO'!U431*U$3,IF($C431=$D$4,'FLETES (#) MAYO'!U431*U$4,IF($C431=$D$5,'FLETES (#) MAYO'!U431*U$5,0))))</f>
        <v>0</v>
      </c>
      <c r="V431" s="179">
        <f>IF($C431=$D$2,'FLETES (#) MAYO'!V431*V$2,IF($C431=$D$3,'FLETES (#) MAYO'!V431*V$3,IF($C431=$D$4,'FLETES (#) MAYO'!V431*V$4,IF($C431=$D$5,'FLETES (#) MAYO'!V431*V$5,0))))</f>
        <v>0</v>
      </c>
      <c r="W431" s="179">
        <f>IF($C431=$D$2,'FLETES (#) MAYO'!W431*W$2,IF($C431=$D$3,'FLETES (#) MAYO'!W431*W$3,IF($C431=$D$4,'FLETES (#) MAYO'!W431*W$4,IF($C431=$D$5,'FLETES (#) MAYO'!W431*W$5,0))))</f>
        <v>0</v>
      </c>
      <c r="X431" s="179">
        <f>IF($C431=$D$2,'FLETES (#) MAYO'!X431*X$2,IF($C431=$D$3,'FLETES (#) MAYO'!X431*X$3,IF($C431=$D$4,'FLETES (#) MAYO'!X431*X$4,IF($C431=$D$5,'FLETES (#) MAYO'!X431*X$5,0))))</f>
        <v>0</v>
      </c>
      <c r="Y431" s="179">
        <f>IF($C431=$D$2,'FLETES (#) MAYO'!Y431*Y$2,IF($C431=$D$3,'FLETES (#) MAYO'!Y431*Y$3,IF($C431=$D$4,'FLETES (#) MAYO'!Y431*Y$4,IF($C431=$D$5,'FLETES (#) MAYO'!Y431*Y$5,0))))</f>
        <v>0</v>
      </c>
      <c r="Z431" s="179">
        <f>IF($C431=$D$2,'FLETES (#) MAYO'!Z431*Z$2,IF($C431=$D$3,'FLETES (#) MAYO'!Z431*Z$3,IF($C431=$D$4,'FLETES (#) MAYO'!Z431*Z$4,IF($C431=$D$5,'FLETES (#) MAYO'!Z431*Z$5,0))))</f>
        <v>0</v>
      </c>
      <c r="AA431" s="179">
        <f>IF($C431=$D$2,'FLETES (#) MAYO'!AA431*AA$2,IF($C431=$D$3,'FLETES (#) MAYO'!AA431*AA$3,IF($C431=$D$4,'FLETES (#) MAYO'!AA431*AA$4,IF($C431=$D$5,'FLETES (#) MAYO'!AA431*AA$5,0))))</f>
        <v>0</v>
      </c>
      <c r="AB431" s="179">
        <f>IF($C431=$D$2,'FLETES (#) MAYO'!AB431*AB$2,IF($C431=$D$3,'FLETES (#) MAYO'!AB431*AB$3,IF($C431=$D$4,'FLETES (#) MAYO'!AB431*AB$4,IF($C431=$D$5,'FLETES (#) MAYO'!AB431*AB$5,0))))</f>
        <v>0</v>
      </c>
      <c r="AC431" s="179">
        <f>IF($C431=$D$2,'FLETES (#) MAYO'!AC431*AC$2,IF($C431=$D$3,'FLETES (#) MAYO'!AC431*AC$3,IF($C431=$D$4,'FLETES (#) MAYO'!AC431*AC$4,IF($C431=$D$5,'FLETES (#) MAYO'!AC431*AC$5,0))))</f>
        <v>0</v>
      </c>
      <c r="AD431" s="179">
        <f>IF($C431=$D$2,'FLETES (#) MAYO'!AD431*AD$2,IF($C431=$D$3,'FLETES (#) MAYO'!AD431*AD$3,IF($C431=$D$4,'FLETES (#) MAYO'!AD431*AD$4,IF($C431=$D$5,'FLETES (#) MAYO'!AD431*AD$5,0))))</f>
        <v>0</v>
      </c>
      <c r="AE431" s="179">
        <f>IF($C431=$D$2,'FLETES (#) MAYO'!AE431*AE$2,IF($C431=$D$3,'FLETES (#) MAYO'!AE431*AE$3,IF($C431=$D$4,'FLETES (#) MAYO'!AE431*AE$4,IF($C431=$D$5,'FLETES (#) MAYO'!AE431*AE$5,0))))</f>
        <v>0</v>
      </c>
      <c r="AF431" s="179">
        <f>IF($C431=$D$2,'FLETES (#) MAYO'!AF431*AF$2,IF($C431=$D$3,'FLETES (#) MAYO'!AF431*AF$3,IF($C431=$D$4,'FLETES (#) MAYO'!AF431*AF$4,IF($C431=$D$5,'FLETES (#) MAYO'!AF431*AF$5,0))))</f>
        <v>0</v>
      </c>
      <c r="AG431" s="179">
        <f>IF($C431=$D$2,'FLETES (#) MAYO'!AG431*AG$2,IF($C431=$D$3,'FLETES (#) MAYO'!AG431*AG$3,IF($C431=$D$4,'FLETES (#) MAYO'!AG431*AG$4,IF($C431=$D$5,'FLETES (#) MAYO'!AG431*AG$5,0))))</f>
        <v>0</v>
      </c>
      <c r="AH431" s="179">
        <f>IF($C431=$D$2,'FLETES (#) MAYO'!AH431*AH$2,IF($C431=$D$3,'FLETES (#) MAYO'!AH431*AH$3,IF($C431=$D$4,'FLETES (#) MAYO'!AH431*AH$4,IF($C431=$D$5,'FLETES (#) MAYO'!AH431*AH$5,0))))</f>
        <v>0</v>
      </c>
      <c r="AI431" s="179">
        <f>IF($C431=$D$2,'FLETES (#) MAYO'!AI431*AI$2,IF($C431=$D$3,'FLETES (#) MAYO'!AI431*AI$3,IF($C431=$D$4,'FLETES (#) MAYO'!AI431*AI$4,IF($C431=$D$5,'FLETES (#) MAYO'!AI431*AI$5,0))))</f>
        <v>0</v>
      </c>
      <c r="AJ431" s="179">
        <f>IF($C431=$D$2,'FLETES (#) MAYO'!AJ431*AJ$2,IF($C431=$D$3,'FLETES (#) MAYO'!AJ431*AJ$3,IF($C431=$D$4,'FLETES (#) MAYO'!AJ431*AJ$4,IF($C431=$D$5,'FLETES (#) MAYO'!AJ431*AJ$5,0))))</f>
        <v>0</v>
      </c>
      <c r="AK431" s="179">
        <f>IF($C431=$D$2,'FLETES (#) MAYO'!AK431*AK$2,IF($C431=$D$3,'FLETES (#) MAYO'!AK431*AK$3,IF($C431=$D$4,'FLETES (#) MAYO'!AK431*AK$4,IF($C431=$D$5,'FLETES (#) MAYO'!AK431*AK$5,0))))</f>
        <v>0</v>
      </c>
      <c r="AL431" s="179">
        <f>IF($C431=$D$2,'FLETES (#) MAYO'!AL431*AL$2,IF($C431=$D$3,'FLETES (#) MAYO'!AL431*AL$3,IF($C431=$D$4,'FLETES (#) MAYO'!AL431*AL$4,IF($C431=$D$5,'FLETES (#) MAYO'!AL431*AL$5,0))))</f>
        <v>0</v>
      </c>
      <c r="AM431" s="179">
        <f>IF($C431=$D$2,'FLETES (#) MAYO'!AM431*AM$2,IF($C431=$D$3,'FLETES (#) MAYO'!AM431*AM$3,IF($C431=$D$4,'FLETES (#) MAYO'!AM431*AM$4,IF($C431=$D$5,'FLETES (#) MAYO'!AM431*AM$5,0))))</f>
        <v>0</v>
      </c>
    </row>
    <row r="432" spans="1:39">
      <c r="A432" s="141"/>
      <c r="B432" s="165"/>
      <c r="C432" s="165"/>
      <c r="D432" s="178">
        <f t="shared" si="0"/>
        <v>0</v>
      </c>
      <c r="E432" s="179">
        <f>IF($C432=$D$2,'FLETES (#) MAYO'!E432*E$2,IF($C432=$D$3,'FLETES (#) MAYO'!E432*E$3,IF($C432=$D$4,'FLETES (#) MAYO'!E432*E$4,IF($C432=$D$5,'FLETES (#) MAYO'!E432*E$5,0))))</f>
        <v>0</v>
      </c>
      <c r="F432" s="179">
        <f>IF($C432=$D$2,'FLETES (#) MAYO'!F432*F$2,IF($C432=$D$3,'FLETES (#) MAYO'!F432*F$3,IF($C432=$D$4,'FLETES (#) MAYO'!F432*F$4,IF($C432=$D$5,'FLETES (#) MAYO'!F432*F$5,0))))</f>
        <v>0</v>
      </c>
      <c r="G432" s="179">
        <f>IF($C432=$D$2,'FLETES (#) MAYO'!G432*G$2,IF($C432=$D$3,'FLETES (#) MAYO'!G432*G$3,IF($C432=$D$4,'FLETES (#) MAYO'!G432*G$4,IF($C432=$D$5,'FLETES (#) MAYO'!G432*G$5,0))))</f>
        <v>0</v>
      </c>
      <c r="H432" s="179">
        <f>IF($C432=$D$2,'FLETES (#) MAYO'!H432*H$2,IF($C432=$D$3,'FLETES (#) MAYO'!H432*H$3,IF($C432=$D$4,'FLETES (#) MAYO'!H432*H$4,IF($C432=$D$5,'FLETES (#) MAYO'!H432*H$5,0))))</f>
        <v>0</v>
      </c>
      <c r="I432" s="179">
        <f>IF($C432=$D$2,'FLETES (#) MAYO'!I432*I$2,IF($C432=$D$3,'FLETES (#) MAYO'!I432*I$3,IF($C432=$D$4,'FLETES (#) MAYO'!I432*I$4,IF($C432=$D$5,'FLETES (#) MAYO'!I432*I$5,0))))</f>
        <v>0</v>
      </c>
      <c r="J432" s="179">
        <f>IF($C432=$D$2,'FLETES (#) MAYO'!J432*J$2,IF($C432=$D$3,'FLETES (#) MAYO'!J432*J$3,IF($C432=$D$4,'FLETES (#) MAYO'!J432*J$4,IF($C432=$D$5,'FLETES (#) MAYO'!J432*J$5,0))))</f>
        <v>0</v>
      </c>
      <c r="K432" s="179">
        <f>IF($C432=$D$2,'FLETES (#) MAYO'!K432*K$2,IF($C432=$D$3,'FLETES (#) MAYO'!K432*K$3,IF($C432=$D$4,'FLETES (#) MAYO'!K432*K$4,IF($C432=$D$5,'FLETES (#) MAYO'!K432*K$5,0))))</f>
        <v>0</v>
      </c>
      <c r="L432" s="179">
        <f>IF($C432=$D$2,'FLETES (#) MAYO'!L432*L$2,IF($C432=$D$3,'FLETES (#) MAYO'!L432*L$3,IF($C432=$D$4,'FLETES (#) MAYO'!L432*L$4,IF($C432=$D$5,'FLETES (#) MAYO'!L432*L$5,0))))</f>
        <v>0</v>
      </c>
      <c r="M432" s="179">
        <f>IF($C432=$D$2,'FLETES (#) MAYO'!M432*M$2,IF($C432=$D$3,'FLETES (#) MAYO'!M432*M$3,IF($C432=$D$4,'FLETES (#) MAYO'!M432*M$4,IF($C432=$D$5,'FLETES (#) MAYO'!M432*M$5,0))))</f>
        <v>0</v>
      </c>
      <c r="N432" s="179">
        <f>IF($C432=$D$2,'FLETES (#) MAYO'!N432*N$2,IF($C432=$D$3,'FLETES (#) MAYO'!N432*N$3,IF($C432=$D$4,'FLETES (#) MAYO'!N432*N$4,IF($C432=$D$5,'FLETES (#) MAYO'!N432*N$5,0))))</f>
        <v>0</v>
      </c>
      <c r="O432" s="179">
        <f>IF($C432=$D$2,'FLETES (#) MAYO'!O432*O$2,IF($C432=$D$3,'FLETES (#) MAYO'!O432*O$3,IF($C432=$D$4,'FLETES (#) MAYO'!O432*O$4,IF($C432=$D$5,'FLETES (#) MAYO'!O432*O$5,0))))</f>
        <v>0</v>
      </c>
      <c r="P432" s="179">
        <f>IF($C432=$D$2,'FLETES (#) MAYO'!P432*P$2,IF($C432=$D$3,'FLETES (#) MAYO'!P432*P$3,IF($C432=$D$4,'FLETES (#) MAYO'!P432*P$4,IF($C432=$D$5,'FLETES (#) MAYO'!P432*P$5,0))))</f>
        <v>0</v>
      </c>
      <c r="Q432" s="179">
        <f>IF($C432=$D$2,'FLETES (#) MAYO'!Q432*Q$2,IF($C432=$D$3,'FLETES (#) MAYO'!Q432*Q$3,IF($C432=$D$4,'FLETES (#) MAYO'!Q432*Q$4,IF($C432=$D$5,'FLETES (#) MAYO'!Q432*Q$5,0))))</f>
        <v>0</v>
      </c>
      <c r="R432" s="179">
        <f>IF($C432=$D$2,'FLETES (#) MAYO'!R432*R$2,IF($C432=$D$3,'FLETES (#) MAYO'!R432*R$3,IF($C432=$D$4,'FLETES (#) MAYO'!R432*R$4,IF($C432=$D$5,'FLETES (#) MAYO'!R432*R$5,0))))</f>
        <v>0</v>
      </c>
      <c r="S432" s="179">
        <f>IF($C432=$D$2,'FLETES (#) MAYO'!S432*S$2,IF($C432=$D$3,'FLETES (#) MAYO'!S432*S$3,IF($C432=$D$4,'FLETES (#) MAYO'!S432*S$4,IF($C432=$D$5,'FLETES (#) MAYO'!S432*S$5,0))))</f>
        <v>0</v>
      </c>
      <c r="T432" s="179">
        <f>IF($C432=$D$2,'FLETES (#) MAYO'!T432*T$2,IF($C432=$D$3,'FLETES (#) MAYO'!T432*T$3,IF($C432=$D$4,'FLETES (#) MAYO'!T432*T$4,IF($C432=$D$5,'FLETES (#) MAYO'!T432*T$5,0))))</f>
        <v>0</v>
      </c>
      <c r="U432" s="179">
        <f>IF($C432=$D$2,'FLETES (#) MAYO'!U432*U$2,IF($C432=$D$3,'FLETES (#) MAYO'!U432*U$3,IF($C432=$D$4,'FLETES (#) MAYO'!U432*U$4,IF($C432=$D$5,'FLETES (#) MAYO'!U432*U$5,0))))</f>
        <v>0</v>
      </c>
      <c r="V432" s="179">
        <f>IF($C432=$D$2,'FLETES (#) MAYO'!V432*V$2,IF($C432=$D$3,'FLETES (#) MAYO'!V432*V$3,IF($C432=$D$4,'FLETES (#) MAYO'!V432*V$4,IF($C432=$D$5,'FLETES (#) MAYO'!V432*V$5,0))))</f>
        <v>0</v>
      </c>
      <c r="W432" s="179">
        <f>IF($C432=$D$2,'FLETES (#) MAYO'!W432*W$2,IF($C432=$D$3,'FLETES (#) MAYO'!W432*W$3,IF($C432=$D$4,'FLETES (#) MAYO'!W432*W$4,IF($C432=$D$5,'FLETES (#) MAYO'!W432*W$5,0))))</f>
        <v>0</v>
      </c>
      <c r="X432" s="179">
        <f>IF($C432=$D$2,'FLETES (#) MAYO'!X432*X$2,IF($C432=$D$3,'FLETES (#) MAYO'!X432*X$3,IF($C432=$D$4,'FLETES (#) MAYO'!X432*X$4,IF($C432=$D$5,'FLETES (#) MAYO'!X432*X$5,0))))</f>
        <v>0</v>
      </c>
      <c r="Y432" s="179">
        <f>IF($C432=$D$2,'FLETES (#) MAYO'!Y432*Y$2,IF($C432=$D$3,'FLETES (#) MAYO'!Y432*Y$3,IF($C432=$D$4,'FLETES (#) MAYO'!Y432*Y$4,IF($C432=$D$5,'FLETES (#) MAYO'!Y432*Y$5,0))))</f>
        <v>0</v>
      </c>
      <c r="Z432" s="179">
        <f>IF($C432=$D$2,'FLETES (#) MAYO'!Z432*Z$2,IF($C432=$D$3,'FLETES (#) MAYO'!Z432*Z$3,IF($C432=$D$4,'FLETES (#) MAYO'!Z432*Z$4,IF($C432=$D$5,'FLETES (#) MAYO'!Z432*Z$5,0))))</f>
        <v>0</v>
      </c>
      <c r="AA432" s="179">
        <f>IF($C432=$D$2,'FLETES (#) MAYO'!AA432*AA$2,IF($C432=$D$3,'FLETES (#) MAYO'!AA432*AA$3,IF($C432=$D$4,'FLETES (#) MAYO'!AA432*AA$4,IF($C432=$D$5,'FLETES (#) MAYO'!AA432*AA$5,0))))</f>
        <v>0</v>
      </c>
      <c r="AB432" s="179">
        <f>IF($C432=$D$2,'FLETES (#) MAYO'!AB432*AB$2,IF($C432=$D$3,'FLETES (#) MAYO'!AB432*AB$3,IF($C432=$D$4,'FLETES (#) MAYO'!AB432*AB$4,IF($C432=$D$5,'FLETES (#) MAYO'!AB432*AB$5,0))))</f>
        <v>0</v>
      </c>
      <c r="AC432" s="179">
        <f>IF($C432=$D$2,'FLETES (#) MAYO'!AC432*AC$2,IF($C432=$D$3,'FLETES (#) MAYO'!AC432*AC$3,IF($C432=$D$4,'FLETES (#) MAYO'!AC432*AC$4,IF($C432=$D$5,'FLETES (#) MAYO'!AC432*AC$5,0))))</f>
        <v>0</v>
      </c>
      <c r="AD432" s="179">
        <f>IF($C432=$D$2,'FLETES (#) MAYO'!AD432*AD$2,IF($C432=$D$3,'FLETES (#) MAYO'!AD432*AD$3,IF($C432=$D$4,'FLETES (#) MAYO'!AD432*AD$4,IF($C432=$D$5,'FLETES (#) MAYO'!AD432*AD$5,0))))</f>
        <v>0</v>
      </c>
      <c r="AE432" s="179">
        <f>IF($C432=$D$2,'FLETES (#) MAYO'!AE432*AE$2,IF($C432=$D$3,'FLETES (#) MAYO'!AE432*AE$3,IF($C432=$D$4,'FLETES (#) MAYO'!AE432*AE$4,IF($C432=$D$5,'FLETES (#) MAYO'!AE432*AE$5,0))))</f>
        <v>0</v>
      </c>
      <c r="AF432" s="179">
        <f>IF($C432=$D$2,'FLETES (#) MAYO'!AF432*AF$2,IF($C432=$D$3,'FLETES (#) MAYO'!AF432*AF$3,IF($C432=$D$4,'FLETES (#) MAYO'!AF432*AF$4,IF($C432=$D$5,'FLETES (#) MAYO'!AF432*AF$5,0))))</f>
        <v>0</v>
      </c>
      <c r="AG432" s="179">
        <f>IF($C432=$D$2,'FLETES (#) MAYO'!AG432*AG$2,IF($C432=$D$3,'FLETES (#) MAYO'!AG432*AG$3,IF($C432=$D$4,'FLETES (#) MAYO'!AG432*AG$4,IF($C432=$D$5,'FLETES (#) MAYO'!AG432*AG$5,0))))</f>
        <v>0</v>
      </c>
      <c r="AH432" s="179">
        <f>IF($C432=$D$2,'FLETES (#) MAYO'!AH432*AH$2,IF($C432=$D$3,'FLETES (#) MAYO'!AH432*AH$3,IF($C432=$D$4,'FLETES (#) MAYO'!AH432*AH$4,IF($C432=$D$5,'FLETES (#) MAYO'!AH432*AH$5,0))))</f>
        <v>0</v>
      </c>
      <c r="AI432" s="179">
        <f>IF($C432=$D$2,'FLETES (#) MAYO'!AI432*AI$2,IF($C432=$D$3,'FLETES (#) MAYO'!AI432*AI$3,IF($C432=$D$4,'FLETES (#) MAYO'!AI432*AI$4,IF($C432=$D$5,'FLETES (#) MAYO'!AI432*AI$5,0))))</f>
        <v>0</v>
      </c>
      <c r="AJ432" s="179">
        <f>IF($C432=$D$2,'FLETES (#) MAYO'!AJ432*AJ$2,IF($C432=$D$3,'FLETES (#) MAYO'!AJ432*AJ$3,IF($C432=$D$4,'FLETES (#) MAYO'!AJ432*AJ$4,IF($C432=$D$5,'FLETES (#) MAYO'!AJ432*AJ$5,0))))</f>
        <v>0</v>
      </c>
      <c r="AK432" s="179">
        <f>IF($C432=$D$2,'FLETES (#) MAYO'!AK432*AK$2,IF($C432=$D$3,'FLETES (#) MAYO'!AK432*AK$3,IF($C432=$D$4,'FLETES (#) MAYO'!AK432*AK$4,IF($C432=$D$5,'FLETES (#) MAYO'!AK432*AK$5,0))))</f>
        <v>0</v>
      </c>
      <c r="AL432" s="179">
        <f>IF($C432=$D$2,'FLETES (#) MAYO'!AL432*AL$2,IF($C432=$D$3,'FLETES (#) MAYO'!AL432*AL$3,IF($C432=$D$4,'FLETES (#) MAYO'!AL432*AL$4,IF($C432=$D$5,'FLETES (#) MAYO'!AL432*AL$5,0))))</f>
        <v>0</v>
      </c>
      <c r="AM432" s="179">
        <f>IF($C432=$D$2,'FLETES (#) MAYO'!AM432*AM$2,IF($C432=$D$3,'FLETES (#) MAYO'!AM432*AM$3,IF($C432=$D$4,'FLETES (#) MAYO'!AM432*AM$4,IF($C432=$D$5,'FLETES (#) MAYO'!AM432*AM$5,0))))</f>
        <v>0</v>
      </c>
    </row>
    <row r="433" spans="1:39">
      <c r="A433" s="141"/>
      <c r="B433" s="165"/>
      <c r="C433" s="165"/>
      <c r="D433" s="178">
        <f t="shared" si="0"/>
        <v>0</v>
      </c>
      <c r="E433" s="179">
        <f>IF($C433=$D$2,'FLETES (#) MAYO'!E433*E$2,IF($C433=$D$3,'FLETES (#) MAYO'!E433*E$3,IF($C433=$D$4,'FLETES (#) MAYO'!E433*E$4,IF($C433=$D$5,'FLETES (#) MAYO'!E433*E$5,0))))</f>
        <v>0</v>
      </c>
      <c r="F433" s="179">
        <f>IF($C433=$D$2,'FLETES (#) MAYO'!F433*F$2,IF($C433=$D$3,'FLETES (#) MAYO'!F433*F$3,IF($C433=$D$4,'FLETES (#) MAYO'!F433*F$4,IF($C433=$D$5,'FLETES (#) MAYO'!F433*F$5,0))))</f>
        <v>0</v>
      </c>
      <c r="G433" s="179">
        <f>IF($C433=$D$2,'FLETES (#) MAYO'!G433*G$2,IF($C433=$D$3,'FLETES (#) MAYO'!G433*G$3,IF($C433=$D$4,'FLETES (#) MAYO'!G433*G$4,IF($C433=$D$5,'FLETES (#) MAYO'!G433*G$5,0))))</f>
        <v>0</v>
      </c>
      <c r="H433" s="179">
        <f>IF($C433=$D$2,'FLETES (#) MAYO'!H433*H$2,IF($C433=$D$3,'FLETES (#) MAYO'!H433*H$3,IF($C433=$D$4,'FLETES (#) MAYO'!H433*H$4,IF($C433=$D$5,'FLETES (#) MAYO'!H433*H$5,0))))</f>
        <v>0</v>
      </c>
      <c r="I433" s="179">
        <f>IF($C433=$D$2,'FLETES (#) MAYO'!I433*I$2,IF($C433=$D$3,'FLETES (#) MAYO'!I433*I$3,IF($C433=$D$4,'FLETES (#) MAYO'!I433*I$4,IF($C433=$D$5,'FLETES (#) MAYO'!I433*I$5,0))))</f>
        <v>0</v>
      </c>
      <c r="J433" s="179">
        <f>IF($C433=$D$2,'FLETES (#) MAYO'!J433*J$2,IF($C433=$D$3,'FLETES (#) MAYO'!J433*J$3,IF($C433=$D$4,'FLETES (#) MAYO'!J433*J$4,IF($C433=$D$5,'FLETES (#) MAYO'!J433*J$5,0))))</f>
        <v>0</v>
      </c>
      <c r="K433" s="179">
        <f>IF($C433=$D$2,'FLETES (#) MAYO'!K433*K$2,IF($C433=$D$3,'FLETES (#) MAYO'!K433*K$3,IF($C433=$D$4,'FLETES (#) MAYO'!K433*K$4,IF($C433=$D$5,'FLETES (#) MAYO'!K433*K$5,0))))</f>
        <v>0</v>
      </c>
      <c r="L433" s="179">
        <f>IF($C433=$D$2,'FLETES (#) MAYO'!L433*L$2,IF($C433=$D$3,'FLETES (#) MAYO'!L433*L$3,IF($C433=$D$4,'FLETES (#) MAYO'!L433*L$4,IF($C433=$D$5,'FLETES (#) MAYO'!L433*L$5,0))))</f>
        <v>0</v>
      </c>
      <c r="M433" s="179">
        <f>IF($C433=$D$2,'FLETES (#) MAYO'!M433*M$2,IF($C433=$D$3,'FLETES (#) MAYO'!M433*M$3,IF($C433=$D$4,'FLETES (#) MAYO'!M433*M$4,IF($C433=$D$5,'FLETES (#) MAYO'!M433*M$5,0))))</f>
        <v>0</v>
      </c>
      <c r="N433" s="179">
        <f>IF($C433=$D$2,'FLETES (#) MAYO'!N433*N$2,IF($C433=$D$3,'FLETES (#) MAYO'!N433*N$3,IF($C433=$D$4,'FLETES (#) MAYO'!N433*N$4,IF($C433=$D$5,'FLETES (#) MAYO'!N433*N$5,0))))</f>
        <v>0</v>
      </c>
      <c r="O433" s="179">
        <f>IF($C433=$D$2,'FLETES (#) MAYO'!O433*O$2,IF($C433=$D$3,'FLETES (#) MAYO'!O433*O$3,IF($C433=$D$4,'FLETES (#) MAYO'!O433*O$4,IF($C433=$D$5,'FLETES (#) MAYO'!O433*O$5,0))))</f>
        <v>0</v>
      </c>
      <c r="P433" s="179">
        <f>IF($C433=$D$2,'FLETES (#) MAYO'!P433*P$2,IF($C433=$D$3,'FLETES (#) MAYO'!P433*P$3,IF($C433=$D$4,'FLETES (#) MAYO'!P433*P$4,IF($C433=$D$5,'FLETES (#) MAYO'!P433*P$5,0))))</f>
        <v>0</v>
      </c>
      <c r="Q433" s="179">
        <f>IF($C433=$D$2,'FLETES (#) MAYO'!Q433*Q$2,IF($C433=$D$3,'FLETES (#) MAYO'!Q433*Q$3,IF($C433=$D$4,'FLETES (#) MAYO'!Q433*Q$4,IF($C433=$D$5,'FLETES (#) MAYO'!Q433*Q$5,0))))</f>
        <v>0</v>
      </c>
      <c r="R433" s="179">
        <f>IF($C433=$D$2,'FLETES (#) MAYO'!R433*R$2,IF($C433=$D$3,'FLETES (#) MAYO'!R433*R$3,IF($C433=$D$4,'FLETES (#) MAYO'!R433*R$4,IF($C433=$D$5,'FLETES (#) MAYO'!R433*R$5,0))))</f>
        <v>0</v>
      </c>
      <c r="S433" s="179">
        <f>IF($C433=$D$2,'FLETES (#) MAYO'!S433*S$2,IF($C433=$D$3,'FLETES (#) MAYO'!S433*S$3,IF($C433=$D$4,'FLETES (#) MAYO'!S433*S$4,IF($C433=$D$5,'FLETES (#) MAYO'!S433*S$5,0))))</f>
        <v>0</v>
      </c>
      <c r="T433" s="179">
        <f>IF($C433=$D$2,'FLETES (#) MAYO'!T433*T$2,IF($C433=$D$3,'FLETES (#) MAYO'!T433*T$3,IF($C433=$D$4,'FLETES (#) MAYO'!T433*T$4,IF($C433=$D$5,'FLETES (#) MAYO'!T433*T$5,0))))</f>
        <v>0</v>
      </c>
      <c r="U433" s="179">
        <f>IF($C433=$D$2,'FLETES (#) MAYO'!U433*U$2,IF($C433=$D$3,'FLETES (#) MAYO'!U433*U$3,IF($C433=$D$4,'FLETES (#) MAYO'!U433*U$4,IF($C433=$D$5,'FLETES (#) MAYO'!U433*U$5,0))))</f>
        <v>0</v>
      </c>
      <c r="V433" s="179">
        <f>IF($C433=$D$2,'FLETES (#) MAYO'!V433*V$2,IF($C433=$D$3,'FLETES (#) MAYO'!V433*V$3,IF($C433=$D$4,'FLETES (#) MAYO'!V433*V$4,IF($C433=$D$5,'FLETES (#) MAYO'!V433*V$5,0))))</f>
        <v>0</v>
      </c>
      <c r="W433" s="179">
        <f>IF($C433=$D$2,'FLETES (#) MAYO'!W433*W$2,IF($C433=$D$3,'FLETES (#) MAYO'!W433*W$3,IF($C433=$D$4,'FLETES (#) MAYO'!W433*W$4,IF($C433=$D$5,'FLETES (#) MAYO'!W433*W$5,0))))</f>
        <v>0</v>
      </c>
      <c r="X433" s="179">
        <f>IF($C433=$D$2,'FLETES (#) MAYO'!X433*X$2,IF($C433=$D$3,'FLETES (#) MAYO'!X433*X$3,IF($C433=$D$4,'FLETES (#) MAYO'!X433*X$4,IF($C433=$D$5,'FLETES (#) MAYO'!X433*X$5,0))))</f>
        <v>0</v>
      </c>
      <c r="Y433" s="179">
        <f>IF($C433=$D$2,'FLETES (#) MAYO'!Y433*Y$2,IF($C433=$D$3,'FLETES (#) MAYO'!Y433*Y$3,IF($C433=$D$4,'FLETES (#) MAYO'!Y433*Y$4,IF($C433=$D$5,'FLETES (#) MAYO'!Y433*Y$5,0))))</f>
        <v>0</v>
      </c>
      <c r="Z433" s="179">
        <f>IF($C433=$D$2,'FLETES (#) MAYO'!Z433*Z$2,IF($C433=$D$3,'FLETES (#) MAYO'!Z433*Z$3,IF($C433=$D$4,'FLETES (#) MAYO'!Z433*Z$4,IF($C433=$D$5,'FLETES (#) MAYO'!Z433*Z$5,0))))</f>
        <v>0</v>
      </c>
      <c r="AA433" s="179">
        <f>IF($C433=$D$2,'FLETES (#) MAYO'!AA433*AA$2,IF($C433=$D$3,'FLETES (#) MAYO'!AA433*AA$3,IF($C433=$D$4,'FLETES (#) MAYO'!AA433*AA$4,IF($C433=$D$5,'FLETES (#) MAYO'!AA433*AA$5,0))))</f>
        <v>0</v>
      </c>
      <c r="AB433" s="179">
        <f>IF($C433=$D$2,'FLETES (#) MAYO'!AB433*AB$2,IF($C433=$D$3,'FLETES (#) MAYO'!AB433*AB$3,IF($C433=$D$4,'FLETES (#) MAYO'!AB433*AB$4,IF($C433=$D$5,'FLETES (#) MAYO'!AB433*AB$5,0))))</f>
        <v>0</v>
      </c>
      <c r="AC433" s="179">
        <f>IF($C433=$D$2,'FLETES (#) MAYO'!AC433*AC$2,IF($C433=$D$3,'FLETES (#) MAYO'!AC433*AC$3,IF($C433=$D$4,'FLETES (#) MAYO'!AC433*AC$4,IF($C433=$D$5,'FLETES (#) MAYO'!AC433*AC$5,0))))</f>
        <v>0</v>
      </c>
      <c r="AD433" s="179">
        <f>IF($C433=$D$2,'FLETES (#) MAYO'!AD433*AD$2,IF($C433=$D$3,'FLETES (#) MAYO'!AD433*AD$3,IF($C433=$D$4,'FLETES (#) MAYO'!AD433*AD$4,IF($C433=$D$5,'FLETES (#) MAYO'!AD433*AD$5,0))))</f>
        <v>0</v>
      </c>
      <c r="AE433" s="179">
        <f>IF($C433=$D$2,'FLETES (#) MAYO'!AE433*AE$2,IF($C433=$D$3,'FLETES (#) MAYO'!AE433*AE$3,IF($C433=$D$4,'FLETES (#) MAYO'!AE433*AE$4,IF($C433=$D$5,'FLETES (#) MAYO'!AE433*AE$5,0))))</f>
        <v>0</v>
      </c>
      <c r="AF433" s="179">
        <f>IF($C433=$D$2,'FLETES (#) MAYO'!AF433*AF$2,IF($C433=$D$3,'FLETES (#) MAYO'!AF433*AF$3,IF($C433=$D$4,'FLETES (#) MAYO'!AF433*AF$4,IF($C433=$D$5,'FLETES (#) MAYO'!AF433*AF$5,0))))</f>
        <v>0</v>
      </c>
      <c r="AG433" s="179">
        <f>IF($C433=$D$2,'FLETES (#) MAYO'!AG433*AG$2,IF($C433=$D$3,'FLETES (#) MAYO'!AG433*AG$3,IF($C433=$D$4,'FLETES (#) MAYO'!AG433*AG$4,IF($C433=$D$5,'FLETES (#) MAYO'!AG433*AG$5,0))))</f>
        <v>0</v>
      </c>
      <c r="AH433" s="179">
        <f>IF($C433=$D$2,'FLETES (#) MAYO'!AH433*AH$2,IF($C433=$D$3,'FLETES (#) MAYO'!AH433*AH$3,IF($C433=$D$4,'FLETES (#) MAYO'!AH433*AH$4,IF($C433=$D$5,'FLETES (#) MAYO'!AH433*AH$5,0))))</f>
        <v>0</v>
      </c>
      <c r="AI433" s="179">
        <f>IF($C433=$D$2,'FLETES (#) MAYO'!AI433*AI$2,IF($C433=$D$3,'FLETES (#) MAYO'!AI433*AI$3,IF($C433=$D$4,'FLETES (#) MAYO'!AI433*AI$4,IF($C433=$D$5,'FLETES (#) MAYO'!AI433*AI$5,0))))</f>
        <v>0</v>
      </c>
      <c r="AJ433" s="179">
        <f>IF($C433=$D$2,'FLETES (#) MAYO'!AJ433*AJ$2,IF($C433=$D$3,'FLETES (#) MAYO'!AJ433*AJ$3,IF($C433=$D$4,'FLETES (#) MAYO'!AJ433*AJ$4,IF($C433=$D$5,'FLETES (#) MAYO'!AJ433*AJ$5,0))))</f>
        <v>0</v>
      </c>
      <c r="AK433" s="179">
        <f>IF($C433=$D$2,'FLETES (#) MAYO'!AK433*AK$2,IF($C433=$D$3,'FLETES (#) MAYO'!AK433*AK$3,IF($C433=$D$4,'FLETES (#) MAYO'!AK433*AK$4,IF($C433=$D$5,'FLETES (#) MAYO'!AK433*AK$5,0))))</f>
        <v>0</v>
      </c>
      <c r="AL433" s="179">
        <f>IF($C433=$D$2,'FLETES (#) MAYO'!AL433*AL$2,IF($C433=$D$3,'FLETES (#) MAYO'!AL433*AL$3,IF($C433=$D$4,'FLETES (#) MAYO'!AL433*AL$4,IF($C433=$D$5,'FLETES (#) MAYO'!AL433*AL$5,0))))</f>
        <v>0</v>
      </c>
      <c r="AM433" s="179">
        <f>IF($C433=$D$2,'FLETES (#) MAYO'!AM433*AM$2,IF($C433=$D$3,'FLETES (#) MAYO'!AM433*AM$3,IF($C433=$D$4,'FLETES (#) MAYO'!AM433*AM$4,IF($C433=$D$5,'FLETES (#) MAYO'!AM433*AM$5,0))))</f>
        <v>0</v>
      </c>
    </row>
    <row r="434" spans="1:39">
      <c r="A434" s="141"/>
      <c r="B434" s="165"/>
      <c r="C434" s="165"/>
      <c r="D434" s="178">
        <f t="shared" si="0"/>
        <v>0</v>
      </c>
      <c r="E434" s="179">
        <f>IF($C434=$D$2,'FLETES (#) MAYO'!E434*E$2,IF($C434=$D$3,'FLETES (#) MAYO'!E434*E$3,IF($C434=$D$4,'FLETES (#) MAYO'!E434*E$4,IF($C434=$D$5,'FLETES (#) MAYO'!E434*E$5,0))))</f>
        <v>0</v>
      </c>
      <c r="F434" s="179">
        <f>IF($C434=$D$2,'FLETES (#) MAYO'!F434*F$2,IF($C434=$D$3,'FLETES (#) MAYO'!F434*F$3,IF($C434=$D$4,'FLETES (#) MAYO'!F434*F$4,IF($C434=$D$5,'FLETES (#) MAYO'!F434*F$5,0))))</f>
        <v>0</v>
      </c>
      <c r="G434" s="179">
        <f>IF($C434=$D$2,'FLETES (#) MAYO'!G434*G$2,IF($C434=$D$3,'FLETES (#) MAYO'!G434*G$3,IF($C434=$D$4,'FLETES (#) MAYO'!G434*G$4,IF($C434=$D$5,'FLETES (#) MAYO'!G434*G$5,0))))</f>
        <v>0</v>
      </c>
      <c r="H434" s="179">
        <f>IF($C434=$D$2,'FLETES (#) MAYO'!H434*H$2,IF($C434=$D$3,'FLETES (#) MAYO'!H434*H$3,IF($C434=$D$4,'FLETES (#) MAYO'!H434*H$4,IF($C434=$D$5,'FLETES (#) MAYO'!H434*H$5,0))))</f>
        <v>0</v>
      </c>
      <c r="I434" s="179">
        <f>IF($C434=$D$2,'FLETES (#) MAYO'!I434*I$2,IF($C434=$D$3,'FLETES (#) MAYO'!I434*I$3,IF($C434=$D$4,'FLETES (#) MAYO'!I434*I$4,IF($C434=$D$5,'FLETES (#) MAYO'!I434*I$5,0))))</f>
        <v>0</v>
      </c>
      <c r="J434" s="179">
        <f>IF($C434=$D$2,'FLETES (#) MAYO'!J434*J$2,IF($C434=$D$3,'FLETES (#) MAYO'!J434*J$3,IF($C434=$D$4,'FLETES (#) MAYO'!J434*J$4,IF($C434=$D$5,'FLETES (#) MAYO'!J434*J$5,0))))</f>
        <v>0</v>
      </c>
      <c r="K434" s="179">
        <f>IF($C434=$D$2,'FLETES (#) MAYO'!K434*K$2,IF($C434=$D$3,'FLETES (#) MAYO'!K434*K$3,IF($C434=$D$4,'FLETES (#) MAYO'!K434*K$4,IF($C434=$D$5,'FLETES (#) MAYO'!K434*K$5,0))))</f>
        <v>0</v>
      </c>
      <c r="L434" s="179">
        <f>IF($C434=$D$2,'FLETES (#) MAYO'!L434*L$2,IF($C434=$D$3,'FLETES (#) MAYO'!L434*L$3,IF($C434=$D$4,'FLETES (#) MAYO'!L434*L$4,IF($C434=$D$5,'FLETES (#) MAYO'!L434*L$5,0))))</f>
        <v>0</v>
      </c>
      <c r="M434" s="179">
        <f>IF($C434=$D$2,'FLETES (#) MAYO'!M434*M$2,IF($C434=$D$3,'FLETES (#) MAYO'!M434*M$3,IF($C434=$D$4,'FLETES (#) MAYO'!M434*M$4,IF($C434=$D$5,'FLETES (#) MAYO'!M434*M$5,0))))</f>
        <v>0</v>
      </c>
      <c r="N434" s="179">
        <f>IF($C434=$D$2,'FLETES (#) MAYO'!N434*N$2,IF($C434=$D$3,'FLETES (#) MAYO'!N434*N$3,IF($C434=$D$4,'FLETES (#) MAYO'!N434*N$4,IF($C434=$D$5,'FLETES (#) MAYO'!N434*N$5,0))))</f>
        <v>0</v>
      </c>
      <c r="O434" s="179">
        <f>IF($C434=$D$2,'FLETES (#) MAYO'!O434*O$2,IF($C434=$D$3,'FLETES (#) MAYO'!O434*O$3,IF($C434=$D$4,'FLETES (#) MAYO'!O434*O$4,IF($C434=$D$5,'FLETES (#) MAYO'!O434*O$5,0))))</f>
        <v>0</v>
      </c>
      <c r="P434" s="179">
        <f>IF($C434=$D$2,'FLETES (#) MAYO'!P434*P$2,IF($C434=$D$3,'FLETES (#) MAYO'!P434*P$3,IF($C434=$D$4,'FLETES (#) MAYO'!P434*P$4,IF($C434=$D$5,'FLETES (#) MAYO'!P434*P$5,0))))</f>
        <v>0</v>
      </c>
      <c r="Q434" s="179">
        <f>IF($C434=$D$2,'FLETES (#) MAYO'!Q434*Q$2,IF($C434=$D$3,'FLETES (#) MAYO'!Q434*Q$3,IF($C434=$D$4,'FLETES (#) MAYO'!Q434*Q$4,IF($C434=$D$5,'FLETES (#) MAYO'!Q434*Q$5,0))))</f>
        <v>0</v>
      </c>
      <c r="R434" s="179">
        <f>IF($C434=$D$2,'FLETES (#) MAYO'!R434*R$2,IF($C434=$D$3,'FLETES (#) MAYO'!R434*R$3,IF($C434=$D$4,'FLETES (#) MAYO'!R434*R$4,IF($C434=$D$5,'FLETES (#) MAYO'!R434*R$5,0))))</f>
        <v>0</v>
      </c>
      <c r="S434" s="179">
        <f>IF($C434=$D$2,'FLETES (#) MAYO'!S434*S$2,IF($C434=$D$3,'FLETES (#) MAYO'!S434*S$3,IF($C434=$D$4,'FLETES (#) MAYO'!S434*S$4,IF($C434=$D$5,'FLETES (#) MAYO'!S434*S$5,0))))</f>
        <v>0</v>
      </c>
      <c r="T434" s="179">
        <f>IF($C434=$D$2,'FLETES (#) MAYO'!T434*T$2,IF($C434=$D$3,'FLETES (#) MAYO'!T434*T$3,IF($C434=$D$4,'FLETES (#) MAYO'!T434*T$4,IF($C434=$D$5,'FLETES (#) MAYO'!T434*T$5,0))))</f>
        <v>0</v>
      </c>
      <c r="U434" s="179">
        <f>IF($C434=$D$2,'FLETES (#) MAYO'!U434*U$2,IF($C434=$D$3,'FLETES (#) MAYO'!U434*U$3,IF($C434=$D$4,'FLETES (#) MAYO'!U434*U$4,IF($C434=$D$5,'FLETES (#) MAYO'!U434*U$5,0))))</f>
        <v>0</v>
      </c>
      <c r="V434" s="179">
        <f>IF($C434=$D$2,'FLETES (#) MAYO'!V434*V$2,IF($C434=$D$3,'FLETES (#) MAYO'!V434*V$3,IF($C434=$D$4,'FLETES (#) MAYO'!V434*V$4,IF($C434=$D$5,'FLETES (#) MAYO'!V434*V$5,0))))</f>
        <v>0</v>
      </c>
      <c r="W434" s="179">
        <f>IF($C434=$D$2,'FLETES (#) MAYO'!W434*W$2,IF($C434=$D$3,'FLETES (#) MAYO'!W434*W$3,IF($C434=$D$4,'FLETES (#) MAYO'!W434*W$4,IF($C434=$D$5,'FLETES (#) MAYO'!W434*W$5,0))))</f>
        <v>0</v>
      </c>
      <c r="X434" s="179">
        <f>IF($C434=$D$2,'FLETES (#) MAYO'!X434*X$2,IF($C434=$D$3,'FLETES (#) MAYO'!X434*X$3,IF($C434=$D$4,'FLETES (#) MAYO'!X434*X$4,IF($C434=$D$5,'FLETES (#) MAYO'!X434*X$5,0))))</f>
        <v>0</v>
      </c>
      <c r="Y434" s="179">
        <f>IF($C434=$D$2,'FLETES (#) MAYO'!Y434*Y$2,IF($C434=$D$3,'FLETES (#) MAYO'!Y434*Y$3,IF($C434=$D$4,'FLETES (#) MAYO'!Y434*Y$4,IF($C434=$D$5,'FLETES (#) MAYO'!Y434*Y$5,0))))</f>
        <v>0</v>
      </c>
      <c r="Z434" s="179">
        <f>IF($C434=$D$2,'FLETES (#) MAYO'!Z434*Z$2,IF($C434=$D$3,'FLETES (#) MAYO'!Z434*Z$3,IF($C434=$D$4,'FLETES (#) MAYO'!Z434*Z$4,IF($C434=$D$5,'FLETES (#) MAYO'!Z434*Z$5,0))))</f>
        <v>0</v>
      </c>
      <c r="AA434" s="179">
        <f>IF($C434=$D$2,'FLETES (#) MAYO'!AA434*AA$2,IF($C434=$D$3,'FLETES (#) MAYO'!AA434*AA$3,IF($C434=$D$4,'FLETES (#) MAYO'!AA434*AA$4,IF($C434=$D$5,'FLETES (#) MAYO'!AA434*AA$5,0))))</f>
        <v>0</v>
      </c>
      <c r="AB434" s="179">
        <f>IF($C434=$D$2,'FLETES (#) MAYO'!AB434*AB$2,IF($C434=$D$3,'FLETES (#) MAYO'!AB434*AB$3,IF($C434=$D$4,'FLETES (#) MAYO'!AB434*AB$4,IF($C434=$D$5,'FLETES (#) MAYO'!AB434*AB$5,0))))</f>
        <v>0</v>
      </c>
      <c r="AC434" s="179">
        <f>IF($C434=$D$2,'FLETES (#) MAYO'!AC434*AC$2,IF($C434=$D$3,'FLETES (#) MAYO'!AC434*AC$3,IF($C434=$D$4,'FLETES (#) MAYO'!AC434*AC$4,IF($C434=$D$5,'FLETES (#) MAYO'!AC434*AC$5,0))))</f>
        <v>0</v>
      </c>
      <c r="AD434" s="179">
        <f>IF($C434=$D$2,'FLETES (#) MAYO'!AD434*AD$2,IF($C434=$D$3,'FLETES (#) MAYO'!AD434*AD$3,IF($C434=$D$4,'FLETES (#) MAYO'!AD434*AD$4,IF($C434=$D$5,'FLETES (#) MAYO'!AD434*AD$5,0))))</f>
        <v>0</v>
      </c>
      <c r="AE434" s="179">
        <f>IF($C434=$D$2,'FLETES (#) MAYO'!AE434*AE$2,IF($C434=$D$3,'FLETES (#) MAYO'!AE434*AE$3,IF($C434=$D$4,'FLETES (#) MAYO'!AE434*AE$4,IF($C434=$D$5,'FLETES (#) MAYO'!AE434*AE$5,0))))</f>
        <v>0</v>
      </c>
      <c r="AF434" s="179">
        <f>IF($C434=$D$2,'FLETES (#) MAYO'!AF434*AF$2,IF($C434=$D$3,'FLETES (#) MAYO'!AF434*AF$3,IF($C434=$D$4,'FLETES (#) MAYO'!AF434*AF$4,IF($C434=$D$5,'FLETES (#) MAYO'!AF434*AF$5,0))))</f>
        <v>0</v>
      </c>
      <c r="AG434" s="179">
        <f>IF($C434=$D$2,'FLETES (#) MAYO'!AG434*AG$2,IF($C434=$D$3,'FLETES (#) MAYO'!AG434*AG$3,IF($C434=$D$4,'FLETES (#) MAYO'!AG434*AG$4,IF($C434=$D$5,'FLETES (#) MAYO'!AG434*AG$5,0))))</f>
        <v>0</v>
      </c>
      <c r="AH434" s="179">
        <f>IF($C434=$D$2,'FLETES (#) MAYO'!AH434*AH$2,IF($C434=$D$3,'FLETES (#) MAYO'!AH434*AH$3,IF($C434=$D$4,'FLETES (#) MAYO'!AH434*AH$4,IF($C434=$D$5,'FLETES (#) MAYO'!AH434*AH$5,0))))</f>
        <v>0</v>
      </c>
      <c r="AI434" s="179">
        <f>IF($C434=$D$2,'FLETES (#) MAYO'!AI434*AI$2,IF($C434=$D$3,'FLETES (#) MAYO'!AI434*AI$3,IF($C434=$D$4,'FLETES (#) MAYO'!AI434*AI$4,IF($C434=$D$5,'FLETES (#) MAYO'!AI434*AI$5,0))))</f>
        <v>0</v>
      </c>
      <c r="AJ434" s="179">
        <f>IF($C434=$D$2,'FLETES (#) MAYO'!AJ434*AJ$2,IF($C434=$D$3,'FLETES (#) MAYO'!AJ434*AJ$3,IF($C434=$D$4,'FLETES (#) MAYO'!AJ434*AJ$4,IF($C434=$D$5,'FLETES (#) MAYO'!AJ434*AJ$5,0))))</f>
        <v>0</v>
      </c>
      <c r="AK434" s="179">
        <f>IF($C434=$D$2,'FLETES (#) MAYO'!AK434*AK$2,IF($C434=$D$3,'FLETES (#) MAYO'!AK434*AK$3,IF($C434=$D$4,'FLETES (#) MAYO'!AK434*AK$4,IF($C434=$D$5,'FLETES (#) MAYO'!AK434*AK$5,0))))</f>
        <v>0</v>
      </c>
      <c r="AL434" s="179">
        <f>IF($C434=$D$2,'FLETES (#) MAYO'!AL434*AL$2,IF($C434=$D$3,'FLETES (#) MAYO'!AL434*AL$3,IF($C434=$D$4,'FLETES (#) MAYO'!AL434*AL$4,IF($C434=$D$5,'FLETES (#) MAYO'!AL434*AL$5,0))))</f>
        <v>0</v>
      </c>
      <c r="AM434" s="179">
        <f>IF($C434=$D$2,'FLETES (#) MAYO'!AM434*AM$2,IF($C434=$D$3,'FLETES (#) MAYO'!AM434*AM$3,IF($C434=$D$4,'FLETES (#) MAYO'!AM434*AM$4,IF($C434=$D$5,'FLETES (#) MAYO'!AM434*AM$5,0))))</f>
        <v>0</v>
      </c>
    </row>
    <row r="435" spans="1:39">
      <c r="A435" s="141"/>
      <c r="B435" s="165"/>
      <c r="C435" s="165"/>
      <c r="D435" s="178">
        <f t="shared" si="0"/>
        <v>0</v>
      </c>
      <c r="E435" s="179">
        <f>IF($C435=$D$2,'FLETES (#) MAYO'!E435*E$2,IF($C435=$D$3,'FLETES (#) MAYO'!E435*E$3,IF($C435=$D$4,'FLETES (#) MAYO'!E435*E$4,IF($C435=$D$5,'FLETES (#) MAYO'!E435*E$5,0))))</f>
        <v>0</v>
      </c>
      <c r="F435" s="179">
        <f>IF($C435=$D$2,'FLETES (#) MAYO'!F435*F$2,IF($C435=$D$3,'FLETES (#) MAYO'!F435*F$3,IF($C435=$D$4,'FLETES (#) MAYO'!F435*F$4,IF($C435=$D$5,'FLETES (#) MAYO'!F435*F$5,0))))</f>
        <v>0</v>
      </c>
      <c r="G435" s="179">
        <f>IF($C435=$D$2,'FLETES (#) MAYO'!G435*G$2,IF($C435=$D$3,'FLETES (#) MAYO'!G435*G$3,IF($C435=$D$4,'FLETES (#) MAYO'!G435*G$4,IF($C435=$D$5,'FLETES (#) MAYO'!G435*G$5,0))))</f>
        <v>0</v>
      </c>
      <c r="H435" s="179">
        <f>IF($C435=$D$2,'FLETES (#) MAYO'!H435*H$2,IF($C435=$D$3,'FLETES (#) MAYO'!H435*H$3,IF($C435=$D$4,'FLETES (#) MAYO'!H435*H$4,IF($C435=$D$5,'FLETES (#) MAYO'!H435*H$5,0))))</f>
        <v>0</v>
      </c>
      <c r="I435" s="179">
        <f>IF($C435=$D$2,'FLETES (#) MAYO'!I435*I$2,IF($C435=$D$3,'FLETES (#) MAYO'!I435*I$3,IF($C435=$D$4,'FLETES (#) MAYO'!I435*I$4,IF($C435=$D$5,'FLETES (#) MAYO'!I435*I$5,0))))</f>
        <v>0</v>
      </c>
      <c r="J435" s="179">
        <f>IF($C435=$D$2,'FLETES (#) MAYO'!J435*J$2,IF($C435=$D$3,'FLETES (#) MAYO'!J435*J$3,IF($C435=$D$4,'FLETES (#) MAYO'!J435*J$4,IF($C435=$D$5,'FLETES (#) MAYO'!J435*J$5,0))))</f>
        <v>0</v>
      </c>
      <c r="K435" s="179">
        <f>IF($C435=$D$2,'FLETES (#) MAYO'!K435*K$2,IF($C435=$D$3,'FLETES (#) MAYO'!K435*K$3,IF($C435=$D$4,'FLETES (#) MAYO'!K435*K$4,IF($C435=$D$5,'FLETES (#) MAYO'!K435*K$5,0))))</f>
        <v>0</v>
      </c>
      <c r="L435" s="179">
        <f>IF($C435=$D$2,'FLETES (#) MAYO'!L435*L$2,IF($C435=$D$3,'FLETES (#) MAYO'!L435*L$3,IF($C435=$D$4,'FLETES (#) MAYO'!L435*L$4,IF($C435=$D$5,'FLETES (#) MAYO'!L435*L$5,0))))</f>
        <v>0</v>
      </c>
      <c r="M435" s="179">
        <f>IF($C435=$D$2,'FLETES (#) MAYO'!M435*M$2,IF($C435=$D$3,'FLETES (#) MAYO'!M435*M$3,IF($C435=$D$4,'FLETES (#) MAYO'!M435*M$4,IF($C435=$D$5,'FLETES (#) MAYO'!M435*M$5,0))))</f>
        <v>0</v>
      </c>
      <c r="N435" s="179">
        <f>IF($C435=$D$2,'FLETES (#) MAYO'!N435*N$2,IF($C435=$D$3,'FLETES (#) MAYO'!N435*N$3,IF($C435=$D$4,'FLETES (#) MAYO'!N435*N$4,IF($C435=$D$5,'FLETES (#) MAYO'!N435*N$5,0))))</f>
        <v>0</v>
      </c>
      <c r="O435" s="179">
        <f>IF($C435=$D$2,'FLETES (#) MAYO'!O435*O$2,IF($C435=$D$3,'FLETES (#) MAYO'!O435*O$3,IF($C435=$D$4,'FLETES (#) MAYO'!O435*O$4,IF($C435=$D$5,'FLETES (#) MAYO'!O435*O$5,0))))</f>
        <v>0</v>
      </c>
      <c r="P435" s="179">
        <f>IF($C435=$D$2,'FLETES (#) MAYO'!P435*P$2,IF($C435=$D$3,'FLETES (#) MAYO'!P435*P$3,IF($C435=$D$4,'FLETES (#) MAYO'!P435*P$4,IF($C435=$D$5,'FLETES (#) MAYO'!P435*P$5,0))))</f>
        <v>0</v>
      </c>
      <c r="Q435" s="179">
        <f>IF($C435=$D$2,'FLETES (#) MAYO'!Q435*Q$2,IF($C435=$D$3,'FLETES (#) MAYO'!Q435*Q$3,IF($C435=$D$4,'FLETES (#) MAYO'!Q435*Q$4,IF($C435=$D$5,'FLETES (#) MAYO'!Q435*Q$5,0))))</f>
        <v>0</v>
      </c>
      <c r="R435" s="179">
        <f>IF($C435=$D$2,'FLETES (#) MAYO'!R435*R$2,IF($C435=$D$3,'FLETES (#) MAYO'!R435*R$3,IF($C435=$D$4,'FLETES (#) MAYO'!R435*R$4,IF($C435=$D$5,'FLETES (#) MAYO'!R435*R$5,0))))</f>
        <v>0</v>
      </c>
      <c r="S435" s="179">
        <f>IF($C435=$D$2,'FLETES (#) MAYO'!S435*S$2,IF($C435=$D$3,'FLETES (#) MAYO'!S435*S$3,IF($C435=$D$4,'FLETES (#) MAYO'!S435*S$4,IF($C435=$D$5,'FLETES (#) MAYO'!S435*S$5,0))))</f>
        <v>0</v>
      </c>
      <c r="T435" s="179">
        <f>IF($C435=$D$2,'FLETES (#) MAYO'!T435*T$2,IF($C435=$D$3,'FLETES (#) MAYO'!T435*T$3,IF($C435=$D$4,'FLETES (#) MAYO'!T435*T$4,IF($C435=$D$5,'FLETES (#) MAYO'!T435*T$5,0))))</f>
        <v>0</v>
      </c>
      <c r="U435" s="179">
        <f>IF($C435=$D$2,'FLETES (#) MAYO'!U435*U$2,IF($C435=$D$3,'FLETES (#) MAYO'!U435*U$3,IF($C435=$D$4,'FLETES (#) MAYO'!U435*U$4,IF($C435=$D$5,'FLETES (#) MAYO'!U435*U$5,0))))</f>
        <v>0</v>
      </c>
      <c r="V435" s="179">
        <f>IF($C435=$D$2,'FLETES (#) MAYO'!V435*V$2,IF($C435=$D$3,'FLETES (#) MAYO'!V435*V$3,IF($C435=$D$4,'FLETES (#) MAYO'!V435*V$4,IF($C435=$D$5,'FLETES (#) MAYO'!V435*V$5,0))))</f>
        <v>0</v>
      </c>
      <c r="W435" s="179">
        <f>IF($C435=$D$2,'FLETES (#) MAYO'!W435*W$2,IF($C435=$D$3,'FLETES (#) MAYO'!W435*W$3,IF($C435=$D$4,'FLETES (#) MAYO'!W435*W$4,IF($C435=$D$5,'FLETES (#) MAYO'!W435*W$5,0))))</f>
        <v>0</v>
      </c>
      <c r="X435" s="179">
        <f>IF($C435=$D$2,'FLETES (#) MAYO'!X435*X$2,IF($C435=$D$3,'FLETES (#) MAYO'!X435*X$3,IF($C435=$D$4,'FLETES (#) MAYO'!X435*X$4,IF($C435=$D$5,'FLETES (#) MAYO'!X435*X$5,0))))</f>
        <v>0</v>
      </c>
      <c r="Y435" s="179">
        <f>IF($C435=$D$2,'FLETES (#) MAYO'!Y435*Y$2,IF($C435=$D$3,'FLETES (#) MAYO'!Y435*Y$3,IF($C435=$D$4,'FLETES (#) MAYO'!Y435*Y$4,IF($C435=$D$5,'FLETES (#) MAYO'!Y435*Y$5,0))))</f>
        <v>0</v>
      </c>
      <c r="Z435" s="179">
        <f>IF($C435=$D$2,'FLETES (#) MAYO'!Z435*Z$2,IF($C435=$D$3,'FLETES (#) MAYO'!Z435*Z$3,IF($C435=$D$4,'FLETES (#) MAYO'!Z435*Z$4,IF($C435=$D$5,'FLETES (#) MAYO'!Z435*Z$5,0))))</f>
        <v>0</v>
      </c>
      <c r="AA435" s="179">
        <f>IF($C435=$D$2,'FLETES (#) MAYO'!AA435*AA$2,IF($C435=$D$3,'FLETES (#) MAYO'!AA435*AA$3,IF($C435=$D$4,'FLETES (#) MAYO'!AA435*AA$4,IF($C435=$D$5,'FLETES (#) MAYO'!AA435*AA$5,0))))</f>
        <v>0</v>
      </c>
      <c r="AB435" s="179">
        <f>IF($C435=$D$2,'FLETES (#) MAYO'!AB435*AB$2,IF($C435=$D$3,'FLETES (#) MAYO'!AB435*AB$3,IF($C435=$D$4,'FLETES (#) MAYO'!AB435*AB$4,IF($C435=$D$5,'FLETES (#) MAYO'!AB435*AB$5,0))))</f>
        <v>0</v>
      </c>
      <c r="AC435" s="179">
        <f>IF($C435=$D$2,'FLETES (#) MAYO'!AC435*AC$2,IF($C435=$D$3,'FLETES (#) MAYO'!AC435*AC$3,IF($C435=$D$4,'FLETES (#) MAYO'!AC435*AC$4,IF($C435=$D$5,'FLETES (#) MAYO'!AC435*AC$5,0))))</f>
        <v>0</v>
      </c>
      <c r="AD435" s="179">
        <f>IF($C435=$D$2,'FLETES (#) MAYO'!AD435*AD$2,IF($C435=$D$3,'FLETES (#) MAYO'!AD435*AD$3,IF($C435=$D$4,'FLETES (#) MAYO'!AD435*AD$4,IF($C435=$D$5,'FLETES (#) MAYO'!AD435*AD$5,0))))</f>
        <v>0</v>
      </c>
      <c r="AE435" s="179">
        <f>IF($C435=$D$2,'FLETES (#) MAYO'!AE435*AE$2,IF($C435=$D$3,'FLETES (#) MAYO'!AE435*AE$3,IF($C435=$D$4,'FLETES (#) MAYO'!AE435*AE$4,IF($C435=$D$5,'FLETES (#) MAYO'!AE435*AE$5,0))))</f>
        <v>0</v>
      </c>
      <c r="AF435" s="179">
        <f>IF($C435=$D$2,'FLETES (#) MAYO'!AF435*AF$2,IF($C435=$D$3,'FLETES (#) MAYO'!AF435*AF$3,IF($C435=$D$4,'FLETES (#) MAYO'!AF435*AF$4,IF($C435=$D$5,'FLETES (#) MAYO'!AF435*AF$5,0))))</f>
        <v>0</v>
      </c>
      <c r="AG435" s="179">
        <f>IF($C435=$D$2,'FLETES (#) MAYO'!AG435*AG$2,IF($C435=$D$3,'FLETES (#) MAYO'!AG435*AG$3,IF($C435=$D$4,'FLETES (#) MAYO'!AG435*AG$4,IF($C435=$D$5,'FLETES (#) MAYO'!AG435*AG$5,0))))</f>
        <v>0</v>
      </c>
      <c r="AH435" s="179">
        <f>IF($C435=$D$2,'FLETES (#) MAYO'!AH435*AH$2,IF($C435=$D$3,'FLETES (#) MAYO'!AH435*AH$3,IF($C435=$D$4,'FLETES (#) MAYO'!AH435*AH$4,IF($C435=$D$5,'FLETES (#) MAYO'!AH435*AH$5,0))))</f>
        <v>0</v>
      </c>
      <c r="AI435" s="179">
        <f>IF($C435=$D$2,'FLETES (#) MAYO'!AI435*AI$2,IF($C435=$D$3,'FLETES (#) MAYO'!AI435*AI$3,IF($C435=$D$4,'FLETES (#) MAYO'!AI435*AI$4,IF($C435=$D$5,'FLETES (#) MAYO'!AI435*AI$5,0))))</f>
        <v>0</v>
      </c>
      <c r="AJ435" s="179">
        <f>IF($C435=$D$2,'FLETES (#) MAYO'!AJ435*AJ$2,IF($C435=$D$3,'FLETES (#) MAYO'!AJ435*AJ$3,IF($C435=$D$4,'FLETES (#) MAYO'!AJ435*AJ$4,IF($C435=$D$5,'FLETES (#) MAYO'!AJ435*AJ$5,0))))</f>
        <v>0</v>
      </c>
      <c r="AK435" s="179">
        <f>IF($C435=$D$2,'FLETES (#) MAYO'!AK435*AK$2,IF($C435=$D$3,'FLETES (#) MAYO'!AK435*AK$3,IF($C435=$D$4,'FLETES (#) MAYO'!AK435*AK$4,IF($C435=$D$5,'FLETES (#) MAYO'!AK435*AK$5,0))))</f>
        <v>0</v>
      </c>
      <c r="AL435" s="179">
        <f>IF($C435=$D$2,'FLETES (#) MAYO'!AL435*AL$2,IF($C435=$D$3,'FLETES (#) MAYO'!AL435*AL$3,IF($C435=$D$4,'FLETES (#) MAYO'!AL435*AL$4,IF($C435=$D$5,'FLETES (#) MAYO'!AL435*AL$5,0))))</f>
        <v>0</v>
      </c>
      <c r="AM435" s="179">
        <f>IF($C435=$D$2,'FLETES (#) MAYO'!AM435*AM$2,IF($C435=$D$3,'FLETES (#) MAYO'!AM435*AM$3,IF($C435=$D$4,'FLETES (#) MAYO'!AM435*AM$4,IF($C435=$D$5,'FLETES (#) MAYO'!AM435*AM$5,0))))</f>
        <v>0</v>
      </c>
    </row>
    <row r="436" spans="1:39">
      <c r="A436" s="141"/>
      <c r="B436" s="165"/>
      <c r="C436" s="165"/>
      <c r="D436" s="178">
        <f t="shared" si="0"/>
        <v>0</v>
      </c>
      <c r="E436" s="179">
        <f>IF($C436=$D$2,'FLETES (#) MAYO'!E436*E$2,IF($C436=$D$3,'FLETES (#) MAYO'!E436*E$3,IF($C436=$D$4,'FLETES (#) MAYO'!E436*E$4,IF($C436=$D$5,'FLETES (#) MAYO'!E436*E$5,0))))</f>
        <v>0</v>
      </c>
      <c r="F436" s="179">
        <f>IF($C436=$D$2,'FLETES (#) MAYO'!F436*F$2,IF($C436=$D$3,'FLETES (#) MAYO'!F436*F$3,IF($C436=$D$4,'FLETES (#) MAYO'!F436*F$4,IF($C436=$D$5,'FLETES (#) MAYO'!F436*F$5,0))))</f>
        <v>0</v>
      </c>
      <c r="G436" s="179">
        <f>IF($C436=$D$2,'FLETES (#) MAYO'!G436*G$2,IF($C436=$D$3,'FLETES (#) MAYO'!G436*G$3,IF($C436=$D$4,'FLETES (#) MAYO'!G436*G$4,IF($C436=$D$5,'FLETES (#) MAYO'!G436*G$5,0))))</f>
        <v>0</v>
      </c>
      <c r="H436" s="179">
        <f>IF($C436=$D$2,'FLETES (#) MAYO'!H436*H$2,IF($C436=$D$3,'FLETES (#) MAYO'!H436*H$3,IF($C436=$D$4,'FLETES (#) MAYO'!H436*H$4,IF($C436=$D$5,'FLETES (#) MAYO'!H436*H$5,0))))</f>
        <v>0</v>
      </c>
      <c r="I436" s="179">
        <f>IF($C436=$D$2,'FLETES (#) MAYO'!I436*I$2,IF($C436=$D$3,'FLETES (#) MAYO'!I436*I$3,IF($C436=$D$4,'FLETES (#) MAYO'!I436*I$4,IF($C436=$D$5,'FLETES (#) MAYO'!I436*I$5,0))))</f>
        <v>0</v>
      </c>
      <c r="J436" s="179">
        <f>IF($C436=$D$2,'FLETES (#) MAYO'!J436*J$2,IF($C436=$D$3,'FLETES (#) MAYO'!J436*J$3,IF($C436=$D$4,'FLETES (#) MAYO'!J436*J$4,IF($C436=$D$5,'FLETES (#) MAYO'!J436*J$5,0))))</f>
        <v>0</v>
      </c>
      <c r="K436" s="179">
        <f>IF($C436=$D$2,'FLETES (#) MAYO'!K436*K$2,IF($C436=$D$3,'FLETES (#) MAYO'!K436*K$3,IF($C436=$D$4,'FLETES (#) MAYO'!K436*K$4,IF($C436=$D$5,'FLETES (#) MAYO'!K436*K$5,0))))</f>
        <v>0</v>
      </c>
      <c r="L436" s="179">
        <f>IF($C436=$D$2,'FLETES (#) MAYO'!L436*L$2,IF($C436=$D$3,'FLETES (#) MAYO'!L436*L$3,IF($C436=$D$4,'FLETES (#) MAYO'!L436*L$4,IF($C436=$D$5,'FLETES (#) MAYO'!L436*L$5,0))))</f>
        <v>0</v>
      </c>
      <c r="M436" s="179">
        <f>IF($C436=$D$2,'FLETES (#) MAYO'!M436*M$2,IF($C436=$D$3,'FLETES (#) MAYO'!M436*M$3,IF($C436=$D$4,'FLETES (#) MAYO'!M436*M$4,IF($C436=$D$5,'FLETES (#) MAYO'!M436*M$5,0))))</f>
        <v>0</v>
      </c>
      <c r="N436" s="179">
        <f>IF($C436=$D$2,'FLETES (#) MAYO'!N436*N$2,IF($C436=$D$3,'FLETES (#) MAYO'!N436*N$3,IF($C436=$D$4,'FLETES (#) MAYO'!N436*N$4,IF($C436=$D$5,'FLETES (#) MAYO'!N436*N$5,0))))</f>
        <v>0</v>
      </c>
      <c r="O436" s="179">
        <f>IF($C436=$D$2,'FLETES (#) MAYO'!O436*O$2,IF($C436=$D$3,'FLETES (#) MAYO'!O436*O$3,IF($C436=$D$4,'FLETES (#) MAYO'!O436*O$4,IF($C436=$D$5,'FLETES (#) MAYO'!O436*O$5,0))))</f>
        <v>0</v>
      </c>
      <c r="P436" s="179">
        <f>IF($C436=$D$2,'FLETES (#) MAYO'!P436*P$2,IF($C436=$D$3,'FLETES (#) MAYO'!P436*P$3,IF($C436=$D$4,'FLETES (#) MAYO'!P436*P$4,IF($C436=$D$5,'FLETES (#) MAYO'!P436*P$5,0))))</f>
        <v>0</v>
      </c>
      <c r="Q436" s="179">
        <f>IF($C436=$D$2,'FLETES (#) MAYO'!Q436*Q$2,IF($C436=$D$3,'FLETES (#) MAYO'!Q436*Q$3,IF($C436=$D$4,'FLETES (#) MAYO'!Q436*Q$4,IF($C436=$D$5,'FLETES (#) MAYO'!Q436*Q$5,0))))</f>
        <v>0</v>
      </c>
      <c r="R436" s="179">
        <f>IF($C436=$D$2,'FLETES (#) MAYO'!R436*R$2,IF($C436=$D$3,'FLETES (#) MAYO'!R436*R$3,IF($C436=$D$4,'FLETES (#) MAYO'!R436*R$4,IF($C436=$D$5,'FLETES (#) MAYO'!R436*R$5,0))))</f>
        <v>0</v>
      </c>
      <c r="S436" s="179">
        <f>IF($C436=$D$2,'FLETES (#) MAYO'!S436*S$2,IF($C436=$D$3,'FLETES (#) MAYO'!S436*S$3,IF($C436=$D$4,'FLETES (#) MAYO'!S436*S$4,IF($C436=$D$5,'FLETES (#) MAYO'!S436*S$5,0))))</f>
        <v>0</v>
      </c>
      <c r="T436" s="179">
        <f>IF($C436=$D$2,'FLETES (#) MAYO'!T436*T$2,IF($C436=$D$3,'FLETES (#) MAYO'!T436*T$3,IF($C436=$D$4,'FLETES (#) MAYO'!T436*T$4,IF($C436=$D$5,'FLETES (#) MAYO'!T436*T$5,0))))</f>
        <v>0</v>
      </c>
      <c r="U436" s="179">
        <f>IF($C436=$D$2,'FLETES (#) MAYO'!U436*U$2,IF($C436=$D$3,'FLETES (#) MAYO'!U436*U$3,IF($C436=$D$4,'FLETES (#) MAYO'!U436*U$4,IF($C436=$D$5,'FLETES (#) MAYO'!U436*U$5,0))))</f>
        <v>0</v>
      </c>
      <c r="V436" s="179">
        <f>IF($C436=$D$2,'FLETES (#) MAYO'!V436*V$2,IF($C436=$D$3,'FLETES (#) MAYO'!V436*V$3,IF($C436=$D$4,'FLETES (#) MAYO'!V436*V$4,IF($C436=$D$5,'FLETES (#) MAYO'!V436*V$5,0))))</f>
        <v>0</v>
      </c>
      <c r="W436" s="179">
        <f>IF($C436=$D$2,'FLETES (#) MAYO'!W436*W$2,IF($C436=$D$3,'FLETES (#) MAYO'!W436*W$3,IF($C436=$D$4,'FLETES (#) MAYO'!W436*W$4,IF($C436=$D$5,'FLETES (#) MAYO'!W436*W$5,0))))</f>
        <v>0</v>
      </c>
      <c r="X436" s="179">
        <f>IF($C436=$D$2,'FLETES (#) MAYO'!X436*X$2,IF($C436=$D$3,'FLETES (#) MAYO'!X436*X$3,IF($C436=$D$4,'FLETES (#) MAYO'!X436*X$4,IF($C436=$D$5,'FLETES (#) MAYO'!X436*X$5,0))))</f>
        <v>0</v>
      </c>
      <c r="Y436" s="179">
        <f>IF($C436=$D$2,'FLETES (#) MAYO'!Y436*Y$2,IF($C436=$D$3,'FLETES (#) MAYO'!Y436*Y$3,IF($C436=$D$4,'FLETES (#) MAYO'!Y436*Y$4,IF($C436=$D$5,'FLETES (#) MAYO'!Y436*Y$5,0))))</f>
        <v>0</v>
      </c>
      <c r="Z436" s="179">
        <f>IF($C436=$D$2,'FLETES (#) MAYO'!Z436*Z$2,IF($C436=$D$3,'FLETES (#) MAYO'!Z436*Z$3,IF($C436=$D$4,'FLETES (#) MAYO'!Z436*Z$4,IF($C436=$D$5,'FLETES (#) MAYO'!Z436*Z$5,0))))</f>
        <v>0</v>
      </c>
      <c r="AA436" s="179">
        <f>IF($C436=$D$2,'FLETES (#) MAYO'!AA436*AA$2,IF($C436=$D$3,'FLETES (#) MAYO'!AA436*AA$3,IF($C436=$D$4,'FLETES (#) MAYO'!AA436*AA$4,IF($C436=$D$5,'FLETES (#) MAYO'!AA436*AA$5,0))))</f>
        <v>0</v>
      </c>
      <c r="AB436" s="179">
        <f>IF($C436=$D$2,'FLETES (#) MAYO'!AB436*AB$2,IF($C436=$D$3,'FLETES (#) MAYO'!AB436*AB$3,IF($C436=$D$4,'FLETES (#) MAYO'!AB436*AB$4,IF($C436=$D$5,'FLETES (#) MAYO'!AB436*AB$5,0))))</f>
        <v>0</v>
      </c>
      <c r="AC436" s="179">
        <f>IF($C436=$D$2,'FLETES (#) MAYO'!AC436*AC$2,IF($C436=$D$3,'FLETES (#) MAYO'!AC436*AC$3,IF($C436=$D$4,'FLETES (#) MAYO'!AC436*AC$4,IF($C436=$D$5,'FLETES (#) MAYO'!AC436*AC$5,0))))</f>
        <v>0</v>
      </c>
      <c r="AD436" s="179">
        <f>IF($C436=$D$2,'FLETES (#) MAYO'!AD436*AD$2,IF($C436=$D$3,'FLETES (#) MAYO'!AD436*AD$3,IF($C436=$D$4,'FLETES (#) MAYO'!AD436*AD$4,IF($C436=$D$5,'FLETES (#) MAYO'!AD436*AD$5,0))))</f>
        <v>0</v>
      </c>
      <c r="AE436" s="179">
        <f>IF($C436=$D$2,'FLETES (#) MAYO'!AE436*AE$2,IF($C436=$D$3,'FLETES (#) MAYO'!AE436*AE$3,IF($C436=$D$4,'FLETES (#) MAYO'!AE436*AE$4,IF($C436=$D$5,'FLETES (#) MAYO'!AE436*AE$5,0))))</f>
        <v>0</v>
      </c>
      <c r="AF436" s="179">
        <f>IF($C436=$D$2,'FLETES (#) MAYO'!AF436*AF$2,IF($C436=$D$3,'FLETES (#) MAYO'!AF436*AF$3,IF($C436=$D$4,'FLETES (#) MAYO'!AF436*AF$4,IF($C436=$D$5,'FLETES (#) MAYO'!AF436*AF$5,0))))</f>
        <v>0</v>
      </c>
      <c r="AG436" s="179">
        <f>IF($C436=$D$2,'FLETES (#) MAYO'!AG436*AG$2,IF($C436=$D$3,'FLETES (#) MAYO'!AG436*AG$3,IF($C436=$D$4,'FLETES (#) MAYO'!AG436*AG$4,IF($C436=$D$5,'FLETES (#) MAYO'!AG436*AG$5,0))))</f>
        <v>0</v>
      </c>
      <c r="AH436" s="179">
        <f>IF($C436=$D$2,'FLETES (#) MAYO'!AH436*AH$2,IF($C436=$D$3,'FLETES (#) MAYO'!AH436*AH$3,IF($C436=$D$4,'FLETES (#) MAYO'!AH436*AH$4,IF($C436=$D$5,'FLETES (#) MAYO'!AH436*AH$5,0))))</f>
        <v>0</v>
      </c>
      <c r="AI436" s="179">
        <f>IF($C436=$D$2,'FLETES (#) MAYO'!AI436*AI$2,IF($C436=$D$3,'FLETES (#) MAYO'!AI436*AI$3,IF($C436=$D$4,'FLETES (#) MAYO'!AI436*AI$4,IF($C436=$D$5,'FLETES (#) MAYO'!AI436*AI$5,0))))</f>
        <v>0</v>
      </c>
      <c r="AJ436" s="179">
        <f>IF($C436=$D$2,'FLETES (#) MAYO'!AJ436*AJ$2,IF($C436=$D$3,'FLETES (#) MAYO'!AJ436*AJ$3,IF($C436=$D$4,'FLETES (#) MAYO'!AJ436*AJ$4,IF($C436=$D$5,'FLETES (#) MAYO'!AJ436*AJ$5,0))))</f>
        <v>0</v>
      </c>
      <c r="AK436" s="179">
        <f>IF($C436=$D$2,'FLETES (#) MAYO'!AK436*AK$2,IF($C436=$D$3,'FLETES (#) MAYO'!AK436*AK$3,IF($C436=$D$4,'FLETES (#) MAYO'!AK436*AK$4,IF($C436=$D$5,'FLETES (#) MAYO'!AK436*AK$5,0))))</f>
        <v>0</v>
      </c>
      <c r="AL436" s="179">
        <f>IF($C436=$D$2,'FLETES (#) MAYO'!AL436*AL$2,IF($C436=$D$3,'FLETES (#) MAYO'!AL436*AL$3,IF($C436=$D$4,'FLETES (#) MAYO'!AL436*AL$4,IF($C436=$D$5,'FLETES (#) MAYO'!AL436*AL$5,0))))</f>
        <v>0</v>
      </c>
      <c r="AM436" s="179">
        <f>IF($C436=$D$2,'FLETES (#) MAYO'!AM436*AM$2,IF($C436=$D$3,'FLETES (#) MAYO'!AM436*AM$3,IF($C436=$D$4,'FLETES (#) MAYO'!AM436*AM$4,IF($C436=$D$5,'FLETES (#) MAYO'!AM436*AM$5,0))))</f>
        <v>0</v>
      </c>
    </row>
    <row r="437" spans="1:39">
      <c r="A437" s="141"/>
      <c r="B437" s="165"/>
      <c r="C437" s="165"/>
      <c r="D437" s="178">
        <f t="shared" si="0"/>
        <v>0</v>
      </c>
      <c r="E437" s="179">
        <f>IF($C437=$D$2,'FLETES (#) MAYO'!E437*E$2,IF($C437=$D$3,'FLETES (#) MAYO'!E437*E$3,IF($C437=$D$4,'FLETES (#) MAYO'!E437*E$4,IF($C437=$D$5,'FLETES (#) MAYO'!E437*E$5,0))))</f>
        <v>0</v>
      </c>
      <c r="F437" s="179">
        <f>IF($C437=$D$2,'FLETES (#) MAYO'!F437*F$2,IF($C437=$D$3,'FLETES (#) MAYO'!F437*F$3,IF($C437=$D$4,'FLETES (#) MAYO'!F437*F$4,IF($C437=$D$5,'FLETES (#) MAYO'!F437*F$5,0))))</f>
        <v>0</v>
      </c>
      <c r="G437" s="179">
        <f>IF($C437=$D$2,'FLETES (#) MAYO'!G437*G$2,IF($C437=$D$3,'FLETES (#) MAYO'!G437*G$3,IF($C437=$D$4,'FLETES (#) MAYO'!G437*G$4,IF($C437=$D$5,'FLETES (#) MAYO'!G437*G$5,0))))</f>
        <v>0</v>
      </c>
      <c r="H437" s="179">
        <f>IF($C437=$D$2,'FLETES (#) MAYO'!H437*H$2,IF($C437=$D$3,'FLETES (#) MAYO'!H437*H$3,IF($C437=$D$4,'FLETES (#) MAYO'!H437*H$4,IF($C437=$D$5,'FLETES (#) MAYO'!H437*H$5,0))))</f>
        <v>0</v>
      </c>
      <c r="I437" s="179">
        <f>IF($C437=$D$2,'FLETES (#) MAYO'!I437*I$2,IF($C437=$D$3,'FLETES (#) MAYO'!I437*I$3,IF($C437=$D$4,'FLETES (#) MAYO'!I437*I$4,IF($C437=$D$5,'FLETES (#) MAYO'!I437*I$5,0))))</f>
        <v>0</v>
      </c>
      <c r="J437" s="179">
        <f>IF($C437=$D$2,'FLETES (#) MAYO'!J437*J$2,IF($C437=$D$3,'FLETES (#) MAYO'!J437*J$3,IF($C437=$D$4,'FLETES (#) MAYO'!J437*J$4,IF($C437=$D$5,'FLETES (#) MAYO'!J437*J$5,0))))</f>
        <v>0</v>
      </c>
      <c r="K437" s="179">
        <f>IF($C437=$D$2,'FLETES (#) MAYO'!K437*K$2,IF($C437=$D$3,'FLETES (#) MAYO'!K437*K$3,IF($C437=$D$4,'FLETES (#) MAYO'!K437*K$4,IF($C437=$D$5,'FLETES (#) MAYO'!K437*K$5,0))))</f>
        <v>0</v>
      </c>
      <c r="L437" s="179">
        <f>IF($C437=$D$2,'FLETES (#) MAYO'!L437*L$2,IF($C437=$D$3,'FLETES (#) MAYO'!L437*L$3,IF($C437=$D$4,'FLETES (#) MAYO'!L437*L$4,IF($C437=$D$5,'FLETES (#) MAYO'!L437*L$5,0))))</f>
        <v>0</v>
      </c>
      <c r="M437" s="179">
        <f>IF($C437=$D$2,'FLETES (#) MAYO'!M437*M$2,IF($C437=$D$3,'FLETES (#) MAYO'!M437*M$3,IF($C437=$D$4,'FLETES (#) MAYO'!M437*M$4,IF($C437=$D$5,'FLETES (#) MAYO'!M437*M$5,0))))</f>
        <v>0</v>
      </c>
      <c r="N437" s="179">
        <f>IF($C437=$D$2,'FLETES (#) MAYO'!N437*N$2,IF($C437=$D$3,'FLETES (#) MAYO'!N437*N$3,IF($C437=$D$4,'FLETES (#) MAYO'!N437*N$4,IF($C437=$D$5,'FLETES (#) MAYO'!N437*N$5,0))))</f>
        <v>0</v>
      </c>
      <c r="O437" s="179">
        <f>IF($C437=$D$2,'FLETES (#) MAYO'!O437*O$2,IF($C437=$D$3,'FLETES (#) MAYO'!O437*O$3,IF($C437=$D$4,'FLETES (#) MAYO'!O437*O$4,IF($C437=$D$5,'FLETES (#) MAYO'!O437*O$5,0))))</f>
        <v>0</v>
      </c>
      <c r="P437" s="179">
        <f>IF($C437=$D$2,'FLETES (#) MAYO'!P437*P$2,IF($C437=$D$3,'FLETES (#) MAYO'!P437*P$3,IF($C437=$D$4,'FLETES (#) MAYO'!P437*P$4,IF($C437=$D$5,'FLETES (#) MAYO'!P437*P$5,0))))</f>
        <v>0</v>
      </c>
      <c r="Q437" s="179">
        <f>IF($C437=$D$2,'FLETES (#) MAYO'!Q437*Q$2,IF($C437=$D$3,'FLETES (#) MAYO'!Q437*Q$3,IF($C437=$D$4,'FLETES (#) MAYO'!Q437*Q$4,IF($C437=$D$5,'FLETES (#) MAYO'!Q437*Q$5,0))))</f>
        <v>0</v>
      </c>
      <c r="R437" s="179">
        <f>IF($C437=$D$2,'FLETES (#) MAYO'!R437*R$2,IF($C437=$D$3,'FLETES (#) MAYO'!R437*R$3,IF($C437=$D$4,'FLETES (#) MAYO'!R437*R$4,IF($C437=$D$5,'FLETES (#) MAYO'!R437*R$5,0))))</f>
        <v>0</v>
      </c>
      <c r="S437" s="179">
        <f>IF($C437=$D$2,'FLETES (#) MAYO'!S437*S$2,IF($C437=$D$3,'FLETES (#) MAYO'!S437*S$3,IF($C437=$D$4,'FLETES (#) MAYO'!S437*S$4,IF($C437=$D$5,'FLETES (#) MAYO'!S437*S$5,0))))</f>
        <v>0</v>
      </c>
      <c r="T437" s="179">
        <f>IF($C437=$D$2,'FLETES (#) MAYO'!T437*T$2,IF($C437=$D$3,'FLETES (#) MAYO'!T437*T$3,IF($C437=$D$4,'FLETES (#) MAYO'!T437*T$4,IF($C437=$D$5,'FLETES (#) MAYO'!T437*T$5,0))))</f>
        <v>0</v>
      </c>
      <c r="U437" s="179">
        <f>IF($C437=$D$2,'FLETES (#) MAYO'!U437*U$2,IF($C437=$D$3,'FLETES (#) MAYO'!U437*U$3,IF($C437=$D$4,'FLETES (#) MAYO'!U437*U$4,IF($C437=$D$5,'FLETES (#) MAYO'!U437*U$5,0))))</f>
        <v>0</v>
      </c>
      <c r="V437" s="179">
        <f>IF($C437=$D$2,'FLETES (#) MAYO'!V437*V$2,IF($C437=$D$3,'FLETES (#) MAYO'!V437*V$3,IF($C437=$D$4,'FLETES (#) MAYO'!V437*V$4,IF($C437=$D$5,'FLETES (#) MAYO'!V437*V$5,0))))</f>
        <v>0</v>
      </c>
      <c r="W437" s="179">
        <f>IF($C437=$D$2,'FLETES (#) MAYO'!W437*W$2,IF($C437=$D$3,'FLETES (#) MAYO'!W437*W$3,IF($C437=$D$4,'FLETES (#) MAYO'!W437*W$4,IF($C437=$D$5,'FLETES (#) MAYO'!W437*W$5,0))))</f>
        <v>0</v>
      </c>
      <c r="X437" s="179">
        <f>IF($C437=$D$2,'FLETES (#) MAYO'!X437*X$2,IF($C437=$D$3,'FLETES (#) MAYO'!X437*X$3,IF($C437=$D$4,'FLETES (#) MAYO'!X437*X$4,IF($C437=$D$5,'FLETES (#) MAYO'!X437*X$5,0))))</f>
        <v>0</v>
      </c>
      <c r="Y437" s="179">
        <f>IF($C437=$D$2,'FLETES (#) MAYO'!Y437*Y$2,IF($C437=$D$3,'FLETES (#) MAYO'!Y437*Y$3,IF($C437=$D$4,'FLETES (#) MAYO'!Y437*Y$4,IF($C437=$D$5,'FLETES (#) MAYO'!Y437*Y$5,0))))</f>
        <v>0</v>
      </c>
      <c r="Z437" s="179">
        <f>IF($C437=$D$2,'FLETES (#) MAYO'!Z437*Z$2,IF($C437=$D$3,'FLETES (#) MAYO'!Z437*Z$3,IF($C437=$D$4,'FLETES (#) MAYO'!Z437*Z$4,IF($C437=$D$5,'FLETES (#) MAYO'!Z437*Z$5,0))))</f>
        <v>0</v>
      </c>
      <c r="AA437" s="179">
        <f>IF($C437=$D$2,'FLETES (#) MAYO'!AA437*AA$2,IF($C437=$D$3,'FLETES (#) MAYO'!AA437*AA$3,IF($C437=$D$4,'FLETES (#) MAYO'!AA437*AA$4,IF($C437=$D$5,'FLETES (#) MAYO'!AA437*AA$5,0))))</f>
        <v>0</v>
      </c>
      <c r="AB437" s="179">
        <f>IF($C437=$D$2,'FLETES (#) MAYO'!AB437*AB$2,IF($C437=$D$3,'FLETES (#) MAYO'!AB437*AB$3,IF($C437=$D$4,'FLETES (#) MAYO'!AB437*AB$4,IF($C437=$D$5,'FLETES (#) MAYO'!AB437*AB$5,0))))</f>
        <v>0</v>
      </c>
      <c r="AC437" s="179">
        <f>IF($C437=$D$2,'FLETES (#) MAYO'!AC437*AC$2,IF($C437=$D$3,'FLETES (#) MAYO'!AC437*AC$3,IF($C437=$D$4,'FLETES (#) MAYO'!AC437*AC$4,IF($C437=$D$5,'FLETES (#) MAYO'!AC437*AC$5,0))))</f>
        <v>0</v>
      </c>
      <c r="AD437" s="179">
        <f>IF($C437=$D$2,'FLETES (#) MAYO'!AD437*AD$2,IF($C437=$D$3,'FLETES (#) MAYO'!AD437*AD$3,IF($C437=$D$4,'FLETES (#) MAYO'!AD437*AD$4,IF($C437=$D$5,'FLETES (#) MAYO'!AD437*AD$5,0))))</f>
        <v>0</v>
      </c>
      <c r="AE437" s="179">
        <f>IF($C437=$D$2,'FLETES (#) MAYO'!AE437*AE$2,IF($C437=$D$3,'FLETES (#) MAYO'!AE437*AE$3,IF($C437=$D$4,'FLETES (#) MAYO'!AE437*AE$4,IF($C437=$D$5,'FLETES (#) MAYO'!AE437*AE$5,0))))</f>
        <v>0</v>
      </c>
      <c r="AF437" s="179">
        <f>IF($C437=$D$2,'FLETES (#) MAYO'!AF437*AF$2,IF($C437=$D$3,'FLETES (#) MAYO'!AF437*AF$3,IF($C437=$D$4,'FLETES (#) MAYO'!AF437*AF$4,IF($C437=$D$5,'FLETES (#) MAYO'!AF437*AF$5,0))))</f>
        <v>0</v>
      </c>
      <c r="AG437" s="179">
        <f>IF($C437=$D$2,'FLETES (#) MAYO'!AG437*AG$2,IF($C437=$D$3,'FLETES (#) MAYO'!AG437*AG$3,IF($C437=$D$4,'FLETES (#) MAYO'!AG437*AG$4,IF($C437=$D$5,'FLETES (#) MAYO'!AG437*AG$5,0))))</f>
        <v>0</v>
      </c>
      <c r="AH437" s="179">
        <f>IF($C437=$D$2,'FLETES (#) MAYO'!AH437*AH$2,IF($C437=$D$3,'FLETES (#) MAYO'!AH437*AH$3,IF($C437=$D$4,'FLETES (#) MAYO'!AH437*AH$4,IF($C437=$D$5,'FLETES (#) MAYO'!AH437*AH$5,0))))</f>
        <v>0</v>
      </c>
      <c r="AI437" s="179">
        <f>IF($C437=$D$2,'FLETES (#) MAYO'!AI437*AI$2,IF($C437=$D$3,'FLETES (#) MAYO'!AI437*AI$3,IF($C437=$D$4,'FLETES (#) MAYO'!AI437*AI$4,IF($C437=$D$5,'FLETES (#) MAYO'!AI437*AI$5,0))))</f>
        <v>0</v>
      </c>
      <c r="AJ437" s="179">
        <f>IF($C437=$D$2,'FLETES (#) MAYO'!AJ437*AJ$2,IF($C437=$D$3,'FLETES (#) MAYO'!AJ437*AJ$3,IF($C437=$D$4,'FLETES (#) MAYO'!AJ437*AJ$4,IF($C437=$D$5,'FLETES (#) MAYO'!AJ437*AJ$5,0))))</f>
        <v>0</v>
      </c>
      <c r="AK437" s="179">
        <f>IF($C437=$D$2,'FLETES (#) MAYO'!AK437*AK$2,IF($C437=$D$3,'FLETES (#) MAYO'!AK437*AK$3,IF($C437=$D$4,'FLETES (#) MAYO'!AK437*AK$4,IF($C437=$D$5,'FLETES (#) MAYO'!AK437*AK$5,0))))</f>
        <v>0</v>
      </c>
      <c r="AL437" s="179">
        <f>IF($C437=$D$2,'FLETES (#) MAYO'!AL437*AL$2,IF($C437=$D$3,'FLETES (#) MAYO'!AL437*AL$3,IF($C437=$D$4,'FLETES (#) MAYO'!AL437*AL$4,IF($C437=$D$5,'FLETES (#) MAYO'!AL437*AL$5,0))))</f>
        <v>0</v>
      </c>
      <c r="AM437" s="179">
        <f>IF($C437=$D$2,'FLETES (#) MAYO'!AM437*AM$2,IF($C437=$D$3,'FLETES (#) MAYO'!AM437*AM$3,IF($C437=$D$4,'FLETES (#) MAYO'!AM437*AM$4,IF($C437=$D$5,'FLETES (#) MAYO'!AM437*AM$5,0))))</f>
        <v>0</v>
      </c>
    </row>
    <row r="438" spans="1:39">
      <c r="A438" s="141"/>
      <c r="B438" s="165"/>
      <c r="C438" s="165"/>
      <c r="D438" s="178">
        <f t="shared" si="0"/>
        <v>0</v>
      </c>
      <c r="E438" s="179">
        <f>IF($C438=$D$2,'FLETES (#) MAYO'!E438*E$2,IF($C438=$D$3,'FLETES (#) MAYO'!E438*E$3,IF($C438=$D$4,'FLETES (#) MAYO'!E438*E$4,IF($C438=$D$5,'FLETES (#) MAYO'!E438*E$5,0))))</f>
        <v>0</v>
      </c>
      <c r="F438" s="179">
        <f>IF($C438=$D$2,'FLETES (#) MAYO'!F438*F$2,IF($C438=$D$3,'FLETES (#) MAYO'!F438*F$3,IF($C438=$D$4,'FLETES (#) MAYO'!F438*F$4,IF($C438=$D$5,'FLETES (#) MAYO'!F438*F$5,0))))</f>
        <v>0</v>
      </c>
      <c r="G438" s="179">
        <f>IF($C438=$D$2,'FLETES (#) MAYO'!G438*G$2,IF($C438=$D$3,'FLETES (#) MAYO'!G438*G$3,IF($C438=$D$4,'FLETES (#) MAYO'!G438*G$4,IF($C438=$D$5,'FLETES (#) MAYO'!G438*G$5,0))))</f>
        <v>0</v>
      </c>
      <c r="H438" s="179">
        <f>IF($C438=$D$2,'FLETES (#) MAYO'!H438*H$2,IF($C438=$D$3,'FLETES (#) MAYO'!H438*H$3,IF($C438=$D$4,'FLETES (#) MAYO'!H438*H$4,IF($C438=$D$5,'FLETES (#) MAYO'!H438*H$5,0))))</f>
        <v>0</v>
      </c>
      <c r="I438" s="179">
        <f>IF($C438=$D$2,'FLETES (#) MAYO'!I438*I$2,IF($C438=$D$3,'FLETES (#) MAYO'!I438*I$3,IF($C438=$D$4,'FLETES (#) MAYO'!I438*I$4,IF($C438=$D$5,'FLETES (#) MAYO'!I438*I$5,0))))</f>
        <v>0</v>
      </c>
      <c r="J438" s="179">
        <f>IF($C438=$D$2,'FLETES (#) MAYO'!J438*J$2,IF($C438=$D$3,'FLETES (#) MAYO'!J438*J$3,IF($C438=$D$4,'FLETES (#) MAYO'!J438*J$4,IF($C438=$D$5,'FLETES (#) MAYO'!J438*J$5,0))))</f>
        <v>0</v>
      </c>
      <c r="K438" s="179">
        <f>IF($C438=$D$2,'FLETES (#) MAYO'!K438*K$2,IF($C438=$D$3,'FLETES (#) MAYO'!K438*K$3,IF($C438=$D$4,'FLETES (#) MAYO'!K438*K$4,IF($C438=$D$5,'FLETES (#) MAYO'!K438*K$5,0))))</f>
        <v>0</v>
      </c>
      <c r="L438" s="179">
        <f>IF($C438=$D$2,'FLETES (#) MAYO'!L438*L$2,IF($C438=$D$3,'FLETES (#) MAYO'!L438*L$3,IF($C438=$D$4,'FLETES (#) MAYO'!L438*L$4,IF($C438=$D$5,'FLETES (#) MAYO'!L438*L$5,0))))</f>
        <v>0</v>
      </c>
      <c r="M438" s="179">
        <f>IF($C438=$D$2,'FLETES (#) MAYO'!M438*M$2,IF($C438=$D$3,'FLETES (#) MAYO'!M438*M$3,IF($C438=$D$4,'FLETES (#) MAYO'!M438*M$4,IF($C438=$D$5,'FLETES (#) MAYO'!M438*M$5,0))))</f>
        <v>0</v>
      </c>
      <c r="N438" s="179">
        <f>IF($C438=$D$2,'FLETES (#) MAYO'!N438*N$2,IF($C438=$D$3,'FLETES (#) MAYO'!N438*N$3,IF($C438=$D$4,'FLETES (#) MAYO'!N438*N$4,IF($C438=$D$5,'FLETES (#) MAYO'!N438*N$5,0))))</f>
        <v>0</v>
      </c>
      <c r="O438" s="179">
        <f>IF($C438=$D$2,'FLETES (#) MAYO'!O438*O$2,IF($C438=$D$3,'FLETES (#) MAYO'!O438*O$3,IF($C438=$D$4,'FLETES (#) MAYO'!O438*O$4,IF($C438=$D$5,'FLETES (#) MAYO'!O438*O$5,0))))</f>
        <v>0</v>
      </c>
      <c r="P438" s="179">
        <f>IF($C438=$D$2,'FLETES (#) MAYO'!P438*P$2,IF($C438=$D$3,'FLETES (#) MAYO'!P438*P$3,IF($C438=$D$4,'FLETES (#) MAYO'!P438*P$4,IF($C438=$D$5,'FLETES (#) MAYO'!P438*P$5,0))))</f>
        <v>0</v>
      </c>
      <c r="Q438" s="179">
        <f>IF($C438=$D$2,'FLETES (#) MAYO'!Q438*Q$2,IF($C438=$D$3,'FLETES (#) MAYO'!Q438*Q$3,IF($C438=$D$4,'FLETES (#) MAYO'!Q438*Q$4,IF($C438=$D$5,'FLETES (#) MAYO'!Q438*Q$5,0))))</f>
        <v>0</v>
      </c>
      <c r="R438" s="179">
        <f>IF($C438=$D$2,'FLETES (#) MAYO'!R438*R$2,IF($C438=$D$3,'FLETES (#) MAYO'!R438*R$3,IF($C438=$D$4,'FLETES (#) MAYO'!R438*R$4,IF($C438=$D$5,'FLETES (#) MAYO'!R438*R$5,0))))</f>
        <v>0</v>
      </c>
      <c r="S438" s="179">
        <f>IF($C438=$D$2,'FLETES (#) MAYO'!S438*S$2,IF($C438=$D$3,'FLETES (#) MAYO'!S438*S$3,IF($C438=$D$4,'FLETES (#) MAYO'!S438*S$4,IF($C438=$D$5,'FLETES (#) MAYO'!S438*S$5,0))))</f>
        <v>0</v>
      </c>
      <c r="T438" s="179">
        <f>IF($C438=$D$2,'FLETES (#) MAYO'!T438*T$2,IF($C438=$D$3,'FLETES (#) MAYO'!T438*T$3,IF($C438=$D$4,'FLETES (#) MAYO'!T438*T$4,IF($C438=$D$5,'FLETES (#) MAYO'!T438*T$5,0))))</f>
        <v>0</v>
      </c>
      <c r="U438" s="179">
        <f>IF($C438=$D$2,'FLETES (#) MAYO'!U438*U$2,IF($C438=$D$3,'FLETES (#) MAYO'!U438*U$3,IF($C438=$D$4,'FLETES (#) MAYO'!U438*U$4,IF($C438=$D$5,'FLETES (#) MAYO'!U438*U$5,0))))</f>
        <v>0</v>
      </c>
      <c r="V438" s="179">
        <f>IF($C438=$D$2,'FLETES (#) MAYO'!V438*V$2,IF($C438=$D$3,'FLETES (#) MAYO'!V438*V$3,IF($C438=$D$4,'FLETES (#) MAYO'!V438*V$4,IF($C438=$D$5,'FLETES (#) MAYO'!V438*V$5,0))))</f>
        <v>0</v>
      </c>
      <c r="W438" s="179">
        <f>IF($C438=$D$2,'FLETES (#) MAYO'!W438*W$2,IF($C438=$D$3,'FLETES (#) MAYO'!W438*W$3,IF($C438=$D$4,'FLETES (#) MAYO'!W438*W$4,IF($C438=$D$5,'FLETES (#) MAYO'!W438*W$5,0))))</f>
        <v>0</v>
      </c>
      <c r="X438" s="179">
        <f>IF($C438=$D$2,'FLETES (#) MAYO'!X438*X$2,IF($C438=$D$3,'FLETES (#) MAYO'!X438*X$3,IF($C438=$D$4,'FLETES (#) MAYO'!X438*X$4,IF($C438=$D$5,'FLETES (#) MAYO'!X438*X$5,0))))</f>
        <v>0</v>
      </c>
      <c r="Y438" s="179">
        <f>IF($C438=$D$2,'FLETES (#) MAYO'!Y438*Y$2,IF($C438=$D$3,'FLETES (#) MAYO'!Y438*Y$3,IF($C438=$D$4,'FLETES (#) MAYO'!Y438*Y$4,IF($C438=$D$5,'FLETES (#) MAYO'!Y438*Y$5,0))))</f>
        <v>0</v>
      </c>
      <c r="Z438" s="179">
        <f>IF($C438=$D$2,'FLETES (#) MAYO'!Z438*Z$2,IF($C438=$D$3,'FLETES (#) MAYO'!Z438*Z$3,IF($C438=$D$4,'FLETES (#) MAYO'!Z438*Z$4,IF($C438=$D$5,'FLETES (#) MAYO'!Z438*Z$5,0))))</f>
        <v>0</v>
      </c>
      <c r="AA438" s="179">
        <f>IF($C438=$D$2,'FLETES (#) MAYO'!AA438*AA$2,IF($C438=$D$3,'FLETES (#) MAYO'!AA438*AA$3,IF($C438=$D$4,'FLETES (#) MAYO'!AA438*AA$4,IF($C438=$D$5,'FLETES (#) MAYO'!AA438*AA$5,0))))</f>
        <v>0</v>
      </c>
      <c r="AB438" s="179">
        <f>IF($C438=$D$2,'FLETES (#) MAYO'!AB438*AB$2,IF($C438=$D$3,'FLETES (#) MAYO'!AB438*AB$3,IF($C438=$D$4,'FLETES (#) MAYO'!AB438*AB$4,IF($C438=$D$5,'FLETES (#) MAYO'!AB438*AB$5,0))))</f>
        <v>0</v>
      </c>
      <c r="AC438" s="179">
        <f>IF($C438=$D$2,'FLETES (#) MAYO'!AC438*AC$2,IF($C438=$D$3,'FLETES (#) MAYO'!AC438*AC$3,IF($C438=$D$4,'FLETES (#) MAYO'!AC438*AC$4,IF($C438=$D$5,'FLETES (#) MAYO'!AC438*AC$5,0))))</f>
        <v>0</v>
      </c>
      <c r="AD438" s="179">
        <f>IF($C438=$D$2,'FLETES (#) MAYO'!AD438*AD$2,IF($C438=$D$3,'FLETES (#) MAYO'!AD438*AD$3,IF($C438=$D$4,'FLETES (#) MAYO'!AD438*AD$4,IF($C438=$D$5,'FLETES (#) MAYO'!AD438*AD$5,0))))</f>
        <v>0</v>
      </c>
      <c r="AE438" s="179">
        <f>IF($C438=$D$2,'FLETES (#) MAYO'!AE438*AE$2,IF($C438=$D$3,'FLETES (#) MAYO'!AE438*AE$3,IF($C438=$D$4,'FLETES (#) MAYO'!AE438*AE$4,IF($C438=$D$5,'FLETES (#) MAYO'!AE438*AE$5,0))))</f>
        <v>0</v>
      </c>
      <c r="AF438" s="179">
        <f>IF($C438=$D$2,'FLETES (#) MAYO'!AF438*AF$2,IF($C438=$D$3,'FLETES (#) MAYO'!AF438*AF$3,IF($C438=$D$4,'FLETES (#) MAYO'!AF438*AF$4,IF($C438=$D$5,'FLETES (#) MAYO'!AF438*AF$5,0))))</f>
        <v>0</v>
      </c>
      <c r="AG438" s="179">
        <f>IF($C438=$D$2,'FLETES (#) MAYO'!AG438*AG$2,IF($C438=$D$3,'FLETES (#) MAYO'!AG438*AG$3,IF($C438=$D$4,'FLETES (#) MAYO'!AG438*AG$4,IF($C438=$D$5,'FLETES (#) MAYO'!AG438*AG$5,0))))</f>
        <v>0</v>
      </c>
      <c r="AH438" s="179">
        <f>IF($C438=$D$2,'FLETES (#) MAYO'!AH438*AH$2,IF($C438=$D$3,'FLETES (#) MAYO'!AH438*AH$3,IF($C438=$D$4,'FLETES (#) MAYO'!AH438*AH$4,IF($C438=$D$5,'FLETES (#) MAYO'!AH438*AH$5,0))))</f>
        <v>0</v>
      </c>
      <c r="AI438" s="179">
        <f>IF($C438=$D$2,'FLETES (#) MAYO'!AI438*AI$2,IF($C438=$D$3,'FLETES (#) MAYO'!AI438*AI$3,IF($C438=$D$4,'FLETES (#) MAYO'!AI438*AI$4,IF($C438=$D$5,'FLETES (#) MAYO'!AI438*AI$5,0))))</f>
        <v>0</v>
      </c>
      <c r="AJ438" s="179">
        <f>IF($C438=$D$2,'FLETES (#) MAYO'!AJ438*AJ$2,IF($C438=$D$3,'FLETES (#) MAYO'!AJ438*AJ$3,IF($C438=$D$4,'FLETES (#) MAYO'!AJ438*AJ$4,IF($C438=$D$5,'FLETES (#) MAYO'!AJ438*AJ$5,0))))</f>
        <v>0</v>
      </c>
      <c r="AK438" s="179">
        <f>IF($C438=$D$2,'FLETES (#) MAYO'!AK438*AK$2,IF($C438=$D$3,'FLETES (#) MAYO'!AK438*AK$3,IF($C438=$D$4,'FLETES (#) MAYO'!AK438*AK$4,IF($C438=$D$5,'FLETES (#) MAYO'!AK438*AK$5,0))))</f>
        <v>0</v>
      </c>
      <c r="AL438" s="179">
        <f>IF($C438=$D$2,'FLETES (#) MAYO'!AL438*AL$2,IF($C438=$D$3,'FLETES (#) MAYO'!AL438*AL$3,IF($C438=$D$4,'FLETES (#) MAYO'!AL438*AL$4,IF($C438=$D$5,'FLETES (#) MAYO'!AL438*AL$5,0))))</f>
        <v>0</v>
      </c>
      <c r="AM438" s="179">
        <f>IF($C438=$D$2,'FLETES (#) MAYO'!AM438*AM$2,IF($C438=$D$3,'FLETES (#) MAYO'!AM438*AM$3,IF($C438=$D$4,'FLETES (#) MAYO'!AM438*AM$4,IF($C438=$D$5,'FLETES (#) MAYO'!AM438*AM$5,0))))</f>
        <v>0</v>
      </c>
    </row>
    <row r="439" spans="1:39">
      <c r="A439" s="141"/>
      <c r="B439" s="165"/>
      <c r="C439" s="165"/>
      <c r="D439" s="178">
        <f t="shared" si="0"/>
        <v>0</v>
      </c>
      <c r="E439" s="179">
        <f>IF($C439=$D$2,'FLETES (#) MAYO'!E439*E$2,IF($C439=$D$3,'FLETES (#) MAYO'!E439*E$3,IF($C439=$D$4,'FLETES (#) MAYO'!E439*E$4,IF($C439=$D$5,'FLETES (#) MAYO'!E439*E$5,0))))</f>
        <v>0</v>
      </c>
      <c r="F439" s="179">
        <f>IF($C439=$D$2,'FLETES (#) MAYO'!F439*F$2,IF($C439=$D$3,'FLETES (#) MAYO'!F439*F$3,IF($C439=$D$4,'FLETES (#) MAYO'!F439*F$4,IF($C439=$D$5,'FLETES (#) MAYO'!F439*F$5,0))))</f>
        <v>0</v>
      </c>
      <c r="G439" s="179">
        <f>IF($C439=$D$2,'FLETES (#) MAYO'!G439*G$2,IF($C439=$D$3,'FLETES (#) MAYO'!G439*G$3,IF($C439=$D$4,'FLETES (#) MAYO'!G439*G$4,IF($C439=$D$5,'FLETES (#) MAYO'!G439*G$5,0))))</f>
        <v>0</v>
      </c>
      <c r="H439" s="179">
        <f>IF($C439=$D$2,'FLETES (#) MAYO'!H439*H$2,IF($C439=$D$3,'FLETES (#) MAYO'!H439*H$3,IF($C439=$D$4,'FLETES (#) MAYO'!H439*H$4,IF($C439=$D$5,'FLETES (#) MAYO'!H439*H$5,0))))</f>
        <v>0</v>
      </c>
      <c r="I439" s="179">
        <f>IF($C439=$D$2,'FLETES (#) MAYO'!I439*I$2,IF($C439=$D$3,'FLETES (#) MAYO'!I439*I$3,IF($C439=$D$4,'FLETES (#) MAYO'!I439*I$4,IF($C439=$D$5,'FLETES (#) MAYO'!I439*I$5,0))))</f>
        <v>0</v>
      </c>
      <c r="J439" s="179">
        <f>IF($C439=$D$2,'FLETES (#) MAYO'!J439*J$2,IF($C439=$D$3,'FLETES (#) MAYO'!J439*J$3,IF($C439=$D$4,'FLETES (#) MAYO'!J439*J$4,IF($C439=$D$5,'FLETES (#) MAYO'!J439*J$5,0))))</f>
        <v>0</v>
      </c>
      <c r="K439" s="179">
        <f>IF($C439=$D$2,'FLETES (#) MAYO'!K439*K$2,IF($C439=$D$3,'FLETES (#) MAYO'!K439*K$3,IF($C439=$D$4,'FLETES (#) MAYO'!K439*K$4,IF($C439=$D$5,'FLETES (#) MAYO'!K439*K$5,0))))</f>
        <v>0</v>
      </c>
      <c r="L439" s="179">
        <f>IF($C439=$D$2,'FLETES (#) MAYO'!L439*L$2,IF($C439=$D$3,'FLETES (#) MAYO'!L439*L$3,IF($C439=$D$4,'FLETES (#) MAYO'!L439*L$4,IF($C439=$D$5,'FLETES (#) MAYO'!L439*L$5,0))))</f>
        <v>0</v>
      </c>
      <c r="M439" s="179">
        <f>IF($C439=$D$2,'FLETES (#) MAYO'!M439*M$2,IF($C439=$D$3,'FLETES (#) MAYO'!M439*M$3,IF($C439=$D$4,'FLETES (#) MAYO'!M439*M$4,IF($C439=$D$5,'FLETES (#) MAYO'!M439*M$5,0))))</f>
        <v>0</v>
      </c>
      <c r="N439" s="179">
        <f>IF($C439=$D$2,'FLETES (#) MAYO'!N439*N$2,IF($C439=$D$3,'FLETES (#) MAYO'!N439*N$3,IF($C439=$D$4,'FLETES (#) MAYO'!N439*N$4,IF($C439=$D$5,'FLETES (#) MAYO'!N439*N$5,0))))</f>
        <v>0</v>
      </c>
      <c r="O439" s="179">
        <f>IF($C439=$D$2,'FLETES (#) MAYO'!O439*O$2,IF($C439=$D$3,'FLETES (#) MAYO'!O439*O$3,IF($C439=$D$4,'FLETES (#) MAYO'!O439*O$4,IF($C439=$D$5,'FLETES (#) MAYO'!O439*O$5,0))))</f>
        <v>0</v>
      </c>
      <c r="P439" s="179">
        <f>IF($C439=$D$2,'FLETES (#) MAYO'!P439*P$2,IF($C439=$D$3,'FLETES (#) MAYO'!P439*P$3,IF($C439=$D$4,'FLETES (#) MAYO'!P439*P$4,IF($C439=$D$5,'FLETES (#) MAYO'!P439*P$5,0))))</f>
        <v>0</v>
      </c>
      <c r="Q439" s="179">
        <f>IF($C439=$D$2,'FLETES (#) MAYO'!Q439*Q$2,IF($C439=$D$3,'FLETES (#) MAYO'!Q439*Q$3,IF($C439=$D$4,'FLETES (#) MAYO'!Q439*Q$4,IF($C439=$D$5,'FLETES (#) MAYO'!Q439*Q$5,0))))</f>
        <v>0</v>
      </c>
      <c r="R439" s="179">
        <f>IF($C439=$D$2,'FLETES (#) MAYO'!R439*R$2,IF($C439=$D$3,'FLETES (#) MAYO'!R439*R$3,IF($C439=$D$4,'FLETES (#) MAYO'!R439*R$4,IF($C439=$D$5,'FLETES (#) MAYO'!R439*R$5,0))))</f>
        <v>0</v>
      </c>
      <c r="S439" s="179">
        <f>IF($C439=$D$2,'FLETES (#) MAYO'!S439*S$2,IF($C439=$D$3,'FLETES (#) MAYO'!S439*S$3,IF($C439=$D$4,'FLETES (#) MAYO'!S439*S$4,IF($C439=$D$5,'FLETES (#) MAYO'!S439*S$5,0))))</f>
        <v>0</v>
      </c>
      <c r="T439" s="179">
        <f>IF($C439=$D$2,'FLETES (#) MAYO'!T439*T$2,IF($C439=$D$3,'FLETES (#) MAYO'!T439*T$3,IF($C439=$D$4,'FLETES (#) MAYO'!T439*T$4,IF($C439=$D$5,'FLETES (#) MAYO'!T439*T$5,0))))</f>
        <v>0</v>
      </c>
      <c r="U439" s="179">
        <f>IF($C439=$D$2,'FLETES (#) MAYO'!U439*U$2,IF($C439=$D$3,'FLETES (#) MAYO'!U439*U$3,IF($C439=$D$4,'FLETES (#) MAYO'!U439*U$4,IF($C439=$D$5,'FLETES (#) MAYO'!U439*U$5,0))))</f>
        <v>0</v>
      </c>
      <c r="V439" s="179">
        <f>IF($C439=$D$2,'FLETES (#) MAYO'!V439*V$2,IF($C439=$D$3,'FLETES (#) MAYO'!V439*V$3,IF($C439=$D$4,'FLETES (#) MAYO'!V439*V$4,IF($C439=$D$5,'FLETES (#) MAYO'!V439*V$5,0))))</f>
        <v>0</v>
      </c>
      <c r="W439" s="179">
        <f>IF($C439=$D$2,'FLETES (#) MAYO'!W439*W$2,IF($C439=$D$3,'FLETES (#) MAYO'!W439*W$3,IF($C439=$D$4,'FLETES (#) MAYO'!W439*W$4,IF($C439=$D$5,'FLETES (#) MAYO'!W439*W$5,0))))</f>
        <v>0</v>
      </c>
      <c r="X439" s="179">
        <f>IF($C439=$D$2,'FLETES (#) MAYO'!X439*X$2,IF($C439=$D$3,'FLETES (#) MAYO'!X439*X$3,IF($C439=$D$4,'FLETES (#) MAYO'!X439*X$4,IF($C439=$D$5,'FLETES (#) MAYO'!X439*X$5,0))))</f>
        <v>0</v>
      </c>
      <c r="Y439" s="179">
        <f>IF($C439=$D$2,'FLETES (#) MAYO'!Y439*Y$2,IF($C439=$D$3,'FLETES (#) MAYO'!Y439*Y$3,IF($C439=$D$4,'FLETES (#) MAYO'!Y439*Y$4,IF($C439=$D$5,'FLETES (#) MAYO'!Y439*Y$5,0))))</f>
        <v>0</v>
      </c>
      <c r="Z439" s="179">
        <f>IF($C439=$D$2,'FLETES (#) MAYO'!Z439*Z$2,IF($C439=$D$3,'FLETES (#) MAYO'!Z439*Z$3,IF($C439=$D$4,'FLETES (#) MAYO'!Z439*Z$4,IF($C439=$D$5,'FLETES (#) MAYO'!Z439*Z$5,0))))</f>
        <v>0</v>
      </c>
      <c r="AA439" s="179">
        <f>IF($C439=$D$2,'FLETES (#) MAYO'!AA439*AA$2,IF($C439=$D$3,'FLETES (#) MAYO'!AA439*AA$3,IF($C439=$D$4,'FLETES (#) MAYO'!AA439*AA$4,IF($C439=$D$5,'FLETES (#) MAYO'!AA439*AA$5,0))))</f>
        <v>0</v>
      </c>
      <c r="AB439" s="179">
        <f>IF($C439=$D$2,'FLETES (#) MAYO'!AB439*AB$2,IF($C439=$D$3,'FLETES (#) MAYO'!AB439*AB$3,IF($C439=$D$4,'FLETES (#) MAYO'!AB439*AB$4,IF($C439=$D$5,'FLETES (#) MAYO'!AB439*AB$5,0))))</f>
        <v>0</v>
      </c>
      <c r="AC439" s="179">
        <f>IF($C439=$D$2,'FLETES (#) MAYO'!AC439*AC$2,IF($C439=$D$3,'FLETES (#) MAYO'!AC439*AC$3,IF($C439=$D$4,'FLETES (#) MAYO'!AC439*AC$4,IF($C439=$D$5,'FLETES (#) MAYO'!AC439*AC$5,0))))</f>
        <v>0</v>
      </c>
      <c r="AD439" s="179">
        <f>IF($C439=$D$2,'FLETES (#) MAYO'!AD439*AD$2,IF($C439=$D$3,'FLETES (#) MAYO'!AD439*AD$3,IF($C439=$D$4,'FLETES (#) MAYO'!AD439*AD$4,IF($C439=$D$5,'FLETES (#) MAYO'!AD439*AD$5,0))))</f>
        <v>0</v>
      </c>
      <c r="AE439" s="179">
        <f>IF($C439=$D$2,'FLETES (#) MAYO'!AE439*AE$2,IF($C439=$D$3,'FLETES (#) MAYO'!AE439*AE$3,IF($C439=$D$4,'FLETES (#) MAYO'!AE439*AE$4,IF($C439=$D$5,'FLETES (#) MAYO'!AE439*AE$5,0))))</f>
        <v>0</v>
      </c>
      <c r="AF439" s="179">
        <f>IF($C439=$D$2,'FLETES (#) MAYO'!AF439*AF$2,IF($C439=$D$3,'FLETES (#) MAYO'!AF439*AF$3,IF($C439=$D$4,'FLETES (#) MAYO'!AF439*AF$4,IF($C439=$D$5,'FLETES (#) MAYO'!AF439*AF$5,0))))</f>
        <v>0</v>
      </c>
      <c r="AG439" s="179">
        <f>IF($C439=$D$2,'FLETES (#) MAYO'!AG439*AG$2,IF($C439=$D$3,'FLETES (#) MAYO'!AG439*AG$3,IF($C439=$D$4,'FLETES (#) MAYO'!AG439*AG$4,IF($C439=$D$5,'FLETES (#) MAYO'!AG439*AG$5,0))))</f>
        <v>0</v>
      </c>
      <c r="AH439" s="179">
        <f>IF($C439=$D$2,'FLETES (#) MAYO'!AH439*AH$2,IF($C439=$D$3,'FLETES (#) MAYO'!AH439*AH$3,IF($C439=$D$4,'FLETES (#) MAYO'!AH439*AH$4,IF($C439=$D$5,'FLETES (#) MAYO'!AH439*AH$5,0))))</f>
        <v>0</v>
      </c>
      <c r="AI439" s="179">
        <f>IF($C439=$D$2,'FLETES (#) MAYO'!AI439*AI$2,IF($C439=$D$3,'FLETES (#) MAYO'!AI439*AI$3,IF($C439=$D$4,'FLETES (#) MAYO'!AI439*AI$4,IF($C439=$D$5,'FLETES (#) MAYO'!AI439*AI$5,0))))</f>
        <v>0</v>
      </c>
      <c r="AJ439" s="179">
        <f>IF($C439=$D$2,'FLETES (#) MAYO'!AJ439*AJ$2,IF($C439=$D$3,'FLETES (#) MAYO'!AJ439*AJ$3,IF($C439=$D$4,'FLETES (#) MAYO'!AJ439*AJ$4,IF($C439=$D$5,'FLETES (#) MAYO'!AJ439*AJ$5,0))))</f>
        <v>0</v>
      </c>
      <c r="AK439" s="179">
        <f>IF($C439=$D$2,'FLETES (#) MAYO'!AK439*AK$2,IF($C439=$D$3,'FLETES (#) MAYO'!AK439*AK$3,IF($C439=$D$4,'FLETES (#) MAYO'!AK439*AK$4,IF($C439=$D$5,'FLETES (#) MAYO'!AK439*AK$5,0))))</f>
        <v>0</v>
      </c>
      <c r="AL439" s="179">
        <f>IF($C439=$D$2,'FLETES (#) MAYO'!AL439*AL$2,IF($C439=$D$3,'FLETES (#) MAYO'!AL439*AL$3,IF($C439=$D$4,'FLETES (#) MAYO'!AL439*AL$4,IF($C439=$D$5,'FLETES (#) MAYO'!AL439*AL$5,0))))</f>
        <v>0</v>
      </c>
      <c r="AM439" s="179">
        <f>IF($C439=$D$2,'FLETES (#) MAYO'!AM439*AM$2,IF($C439=$D$3,'FLETES (#) MAYO'!AM439*AM$3,IF($C439=$D$4,'FLETES (#) MAYO'!AM439*AM$4,IF($C439=$D$5,'FLETES (#) MAYO'!AM439*AM$5,0))))</f>
        <v>0</v>
      </c>
    </row>
    <row r="440" spans="1:39">
      <c r="A440" s="141"/>
      <c r="B440" s="165"/>
      <c r="C440" s="165"/>
      <c r="D440" s="178">
        <f t="shared" si="0"/>
        <v>0</v>
      </c>
      <c r="E440" s="179">
        <f>IF($C440=$D$2,'FLETES (#) MAYO'!E440*E$2,IF($C440=$D$3,'FLETES (#) MAYO'!E440*E$3,IF($C440=$D$4,'FLETES (#) MAYO'!E440*E$4,IF($C440=$D$5,'FLETES (#) MAYO'!E440*E$5,0))))</f>
        <v>0</v>
      </c>
      <c r="F440" s="179">
        <f>IF($C440=$D$2,'FLETES (#) MAYO'!F440*F$2,IF($C440=$D$3,'FLETES (#) MAYO'!F440*F$3,IF($C440=$D$4,'FLETES (#) MAYO'!F440*F$4,IF($C440=$D$5,'FLETES (#) MAYO'!F440*F$5,0))))</f>
        <v>0</v>
      </c>
      <c r="G440" s="179">
        <f>IF($C440=$D$2,'FLETES (#) MAYO'!G440*G$2,IF($C440=$D$3,'FLETES (#) MAYO'!G440*G$3,IF($C440=$D$4,'FLETES (#) MAYO'!G440*G$4,IF($C440=$D$5,'FLETES (#) MAYO'!G440*G$5,0))))</f>
        <v>0</v>
      </c>
      <c r="H440" s="179">
        <f>IF($C440=$D$2,'FLETES (#) MAYO'!H440*H$2,IF($C440=$D$3,'FLETES (#) MAYO'!H440*H$3,IF($C440=$D$4,'FLETES (#) MAYO'!H440*H$4,IF($C440=$D$5,'FLETES (#) MAYO'!H440*H$5,0))))</f>
        <v>0</v>
      </c>
      <c r="I440" s="179">
        <f>IF($C440=$D$2,'FLETES (#) MAYO'!I440*I$2,IF($C440=$D$3,'FLETES (#) MAYO'!I440*I$3,IF($C440=$D$4,'FLETES (#) MAYO'!I440*I$4,IF($C440=$D$5,'FLETES (#) MAYO'!I440*I$5,0))))</f>
        <v>0</v>
      </c>
      <c r="J440" s="179">
        <f>IF($C440=$D$2,'FLETES (#) MAYO'!J440*J$2,IF($C440=$D$3,'FLETES (#) MAYO'!J440*J$3,IF($C440=$D$4,'FLETES (#) MAYO'!J440*J$4,IF($C440=$D$5,'FLETES (#) MAYO'!J440*J$5,0))))</f>
        <v>0</v>
      </c>
      <c r="K440" s="179">
        <f>IF($C440=$D$2,'FLETES (#) MAYO'!K440*K$2,IF($C440=$D$3,'FLETES (#) MAYO'!K440*K$3,IF($C440=$D$4,'FLETES (#) MAYO'!K440*K$4,IF($C440=$D$5,'FLETES (#) MAYO'!K440*K$5,0))))</f>
        <v>0</v>
      </c>
      <c r="L440" s="179">
        <f>IF($C440=$D$2,'FLETES (#) MAYO'!L440*L$2,IF($C440=$D$3,'FLETES (#) MAYO'!L440*L$3,IF($C440=$D$4,'FLETES (#) MAYO'!L440*L$4,IF($C440=$D$5,'FLETES (#) MAYO'!L440*L$5,0))))</f>
        <v>0</v>
      </c>
      <c r="M440" s="179">
        <f>IF($C440=$D$2,'FLETES (#) MAYO'!M440*M$2,IF($C440=$D$3,'FLETES (#) MAYO'!M440*M$3,IF($C440=$D$4,'FLETES (#) MAYO'!M440*M$4,IF($C440=$D$5,'FLETES (#) MAYO'!M440*M$5,0))))</f>
        <v>0</v>
      </c>
      <c r="N440" s="179">
        <f>IF($C440=$D$2,'FLETES (#) MAYO'!N440*N$2,IF($C440=$D$3,'FLETES (#) MAYO'!N440*N$3,IF($C440=$D$4,'FLETES (#) MAYO'!N440*N$4,IF($C440=$D$5,'FLETES (#) MAYO'!N440*N$5,0))))</f>
        <v>0</v>
      </c>
      <c r="O440" s="179">
        <f>IF($C440=$D$2,'FLETES (#) MAYO'!O440*O$2,IF($C440=$D$3,'FLETES (#) MAYO'!O440*O$3,IF($C440=$D$4,'FLETES (#) MAYO'!O440*O$4,IF($C440=$D$5,'FLETES (#) MAYO'!O440*O$5,0))))</f>
        <v>0</v>
      </c>
      <c r="P440" s="179">
        <f>IF($C440=$D$2,'FLETES (#) MAYO'!P440*P$2,IF($C440=$D$3,'FLETES (#) MAYO'!P440*P$3,IF($C440=$D$4,'FLETES (#) MAYO'!P440*P$4,IF($C440=$D$5,'FLETES (#) MAYO'!P440*P$5,0))))</f>
        <v>0</v>
      </c>
      <c r="Q440" s="179">
        <f>IF($C440=$D$2,'FLETES (#) MAYO'!Q440*Q$2,IF($C440=$D$3,'FLETES (#) MAYO'!Q440*Q$3,IF($C440=$D$4,'FLETES (#) MAYO'!Q440*Q$4,IF($C440=$D$5,'FLETES (#) MAYO'!Q440*Q$5,0))))</f>
        <v>0</v>
      </c>
      <c r="R440" s="179">
        <f>IF($C440=$D$2,'FLETES (#) MAYO'!R440*R$2,IF($C440=$D$3,'FLETES (#) MAYO'!R440*R$3,IF($C440=$D$4,'FLETES (#) MAYO'!R440*R$4,IF($C440=$D$5,'FLETES (#) MAYO'!R440*R$5,0))))</f>
        <v>0</v>
      </c>
      <c r="S440" s="179">
        <f>IF($C440=$D$2,'FLETES (#) MAYO'!S440*S$2,IF($C440=$D$3,'FLETES (#) MAYO'!S440*S$3,IF($C440=$D$4,'FLETES (#) MAYO'!S440*S$4,IF($C440=$D$5,'FLETES (#) MAYO'!S440*S$5,0))))</f>
        <v>0</v>
      </c>
      <c r="T440" s="179">
        <f>IF($C440=$D$2,'FLETES (#) MAYO'!T440*T$2,IF($C440=$D$3,'FLETES (#) MAYO'!T440*T$3,IF($C440=$D$4,'FLETES (#) MAYO'!T440*T$4,IF($C440=$D$5,'FLETES (#) MAYO'!T440*T$5,0))))</f>
        <v>0</v>
      </c>
      <c r="U440" s="179">
        <f>IF($C440=$D$2,'FLETES (#) MAYO'!U440*U$2,IF($C440=$D$3,'FLETES (#) MAYO'!U440*U$3,IF($C440=$D$4,'FLETES (#) MAYO'!U440*U$4,IF($C440=$D$5,'FLETES (#) MAYO'!U440*U$5,0))))</f>
        <v>0</v>
      </c>
      <c r="V440" s="179">
        <f>IF($C440=$D$2,'FLETES (#) MAYO'!V440*V$2,IF($C440=$D$3,'FLETES (#) MAYO'!V440*V$3,IF($C440=$D$4,'FLETES (#) MAYO'!V440*V$4,IF($C440=$D$5,'FLETES (#) MAYO'!V440*V$5,0))))</f>
        <v>0</v>
      </c>
      <c r="W440" s="179">
        <f>IF($C440=$D$2,'FLETES (#) MAYO'!W440*W$2,IF($C440=$D$3,'FLETES (#) MAYO'!W440*W$3,IF($C440=$D$4,'FLETES (#) MAYO'!W440*W$4,IF($C440=$D$5,'FLETES (#) MAYO'!W440*W$5,0))))</f>
        <v>0</v>
      </c>
      <c r="X440" s="179">
        <f>IF($C440=$D$2,'FLETES (#) MAYO'!X440*X$2,IF($C440=$D$3,'FLETES (#) MAYO'!X440*X$3,IF($C440=$D$4,'FLETES (#) MAYO'!X440*X$4,IF($C440=$D$5,'FLETES (#) MAYO'!X440*X$5,0))))</f>
        <v>0</v>
      </c>
      <c r="Y440" s="179">
        <f>IF($C440=$D$2,'FLETES (#) MAYO'!Y440*Y$2,IF($C440=$D$3,'FLETES (#) MAYO'!Y440*Y$3,IF($C440=$D$4,'FLETES (#) MAYO'!Y440*Y$4,IF($C440=$D$5,'FLETES (#) MAYO'!Y440*Y$5,0))))</f>
        <v>0</v>
      </c>
      <c r="Z440" s="179">
        <f>IF($C440=$D$2,'FLETES (#) MAYO'!Z440*Z$2,IF($C440=$D$3,'FLETES (#) MAYO'!Z440*Z$3,IF($C440=$D$4,'FLETES (#) MAYO'!Z440*Z$4,IF($C440=$D$5,'FLETES (#) MAYO'!Z440*Z$5,0))))</f>
        <v>0</v>
      </c>
      <c r="AA440" s="179">
        <f>IF($C440=$D$2,'FLETES (#) MAYO'!AA440*AA$2,IF($C440=$D$3,'FLETES (#) MAYO'!AA440*AA$3,IF($C440=$D$4,'FLETES (#) MAYO'!AA440*AA$4,IF($C440=$D$5,'FLETES (#) MAYO'!AA440*AA$5,0))))</f>
        <v>0</v>
      </c>
      <c r="AB440" s="179">
        <f>IF($C440=$D$2,'FLETES (#) MAYO'!AB440*AB$2,IF($C440=$D$3,'FLETES (#) MAYO'!AB440*AB$3,IF($C440=$D$4,'FLETES (#) MAYO'!AB440*AB$4,IF($C440=$D$5,'FLETES (#) MAYO'!AB440*AB$5,0))))</f>
        <v>0</v>
      </c>
      <c r="AC440" s="179">
        <f>IF($C440=$D$2,'FLETES (#) MAYO'!AC440*AC$2,IF($C440=$D$3,'FLETES (#) MAYO'!AC440*AC$3,IF($C440=$D$4,'FLETES (#) MAYO'!AC440*AC$4,IF($C440=$D$5,'FLETES (#) MAYO'!AC440*AC$5,0))))</f>
        <v>0</v>
      </c>
      <c r="AD440" s="179">
        <f>IF($C440=$D$2,'FLETES (#) MAYO'!AD440*AD$2,IF($C440=$D$3,'FLETES (#) MAYO'!AD440*AD$3,IF($C440=$D$4,'FLETES (#) MAYO'!AD440*AD$4,IF($C440=$D$5,'FLETES (#) MAYO'!AD440*AD$5,0))))</f>
        <v>0</v>
      </c>
      <c r="AE440" s="179">
        <f>IF($C440=$D$2,'FLETES (#) MAYO'!AE440*AE$2,IF($C440=$D$3,'FLETES (#) MAYO'!AE440*AE$3,IF($C440=$D$4,'FLETES (#) MAYO'!AE440*AE$4,IF($C440=$D$5,'FLETES (#) MAYO'!AE440*AE$5,0))))</f>
        <v>0</v>
      </c>
      <c r="AF440" s="179">
        <f>IF($C440=$D$2,'FLETES (#) MAYO'!AF440*AF$2,IF($C440=$D$3,'FLETES (#) MAYO'!AF440*AF$3,IF($C440=$D$4,'FLETES (#) MAYO'!AF440*AF$4,IF($C440=$D$5,'FLETES (#) MAYO'!AF440*AF$5,0))))</f>
        <v>0</v>
      </c>
      <c r="AG440" s="179">
        <f>IF($C440=$D$2,'FLETES (#) MAYO'!AG440*AG$2,IF($C440=$D$3,'FLETES (#) MAYO'!AG440*AG$3,IF($C440=$D$4,'FLETES (#) MAYO'!AG440*AG$4,IF($C440=$D$5,'FLETES (#) MAYO'!AG440*AG$5,0))))</f>
        <v>0</v>
      </c>
      <c r="AH440" s="179">
        <f>IF($C440=$D$2,'FLETES (#) MAYO'!AH440*AH$2,IF($C440=$D$3,'FLETES (#) MAYO'!AH440*AH$3,IF($C440=$D$4,'FLETES (#) MAYO'!AH440*AH$4,IF($C440=$D$5,'FLETES (#) MAYO'!AH440*AH$5,0))))</f>
        <v>0</v>
      </c>
      <c r="AI440" s="179">
        <f>IF($C440=$D$2,'FLETES (#) MAYO'!AI440*AI$2,IF($C440=$D$3,'FLETES (#) MAYO'!AI440*AI$3,IF($C440=$D$4,'FLETES (#) MAYO'!AI440*AI$4,IF($C440=$D$5,'FLETES (#) MAYO'!AI440*AI$5,0))))</f>
        <v>0</v>
      </c>
      <c r="AJ440" s="179">
        <f>IF($C440=$D$2,'FLETES (#) MAYO'!AJ440*AJ$2,IF($C440=$D$3,'FLETES (#) MAYO'!AJ440*AJ$3,IF($C440=$D$4,'FLETES (#) MAYO'!AJ440*AJ$4,IF($C440=$D$5,'FLETES (#) MAYO'!AJ440*AJ$5,0))))</f>
        <v>0</v>
      </c>
      <c r="AK440" s="179">
        <f>IF($C440=$D$2,'FLETES (#) MAYO'!AK440*AK$2,IF($C440=$D$3,'FLETES (#) MAYO'!AK440*AK$3,IF($C440=$D$4,'FLETES (#) MAYO'!AK440*AK$4,IF($C440=$D$5,'FLETES (#) MAYO'!AK440*AK$5,0))))</f>
        <v>0</v>
      </c>
      <c r="AL440" s="179">
        <f>IF($C440=$D$2,'FLETES (#) MAYO'!AL440*AL$2,IF($C440=$D$3,'FLETES (#) MAYO'!AL440*AL$3,IF($C440=$D$4,'FLETES (#) MAYO'!AL440*AL$4,IF($C440=$D$5,'FLETES (#) MAYO'!AL440*AL$5,0))))</f>
        <v>0</v>
      </c>
      <c r="AM440" s="179">
        <f>IF($C440=$D$2,'FLETES (#) MAYO'!AM440*AM$2,IF($C440=$D$3,'FLETES (#) MAYO'!AM440*AM$3,IF($C440=$D$4,'FLETES (#) MAYO'!AM440*AM$4,IF($C440=$D$5,'FLETES (#) MAYO'!AM440*AM$5,0))))</f>
        <v>0</v>
      </c>
    </row>
    <row r="441" spans="1:39">
      <c r="A441" s="141"/>
      <c r="B441" s="165"/>
      <c r="C441" s="165"/>
      <c r="D441" s="178">
        <f t="shared" si="0"/>
        <v>0</v>
      </c>
      <c r="E441" s="179">
        <f>IF($C441=$D$2,'FLETES (#) MAYO'!E441*E$2,IF($C441=$D$3,'FLETES (#) MAYO'!E441*E$3,IF($C441=$D$4,'FLETES (#) MAYO'!E441*E$4,IF($C441=$D$5,'FLETES (#) MAYO'!E441*E$5,0))))</f>
        <v>0</v>
      </c>
      <c r="F441" s="179">
        <f>IF($C441=$D$2,'FLETES (#) MAYO'!F441*F$2,IF($C441=$D$3,'FLETES (#) MAYO'!F441*F$3,IF($C441=$D$4,'FLETES (#) MAYO'!F441*F$4,IF($C441=$D$5,'FLETES (#) MAYO'!F441*F$5,0))))</f>
        <v>0</v>
      </c>
      <c r="G441" s="179">
        <f>IF($C441=$D$2,'FLETES (#) MAYO'!G441*G$2,IF($C441=$D$3,'FLETES (#) MAYO'!G441*G$3,IF($C441=$D$4,'FLETES (#) MAYO'!G441*G$4,IF($C441=$D$5,'FLETES (#) MAYO'!G441*G$5,0))))</f>
        <v>0</v>
      </c>
      <c r="H441" s="179">
        <f>IF($C441=$D$2,'FLETES (#) MAYO'!H441*H$2,IF($C441=$D$3,'FLETES (#) MAYO'!H441*H$3,IF($C441=$D$4,'FLETES (#) MAYO'!H441*H$4,IF($C441=$D$5,'FLETES (#) MAYO'!H441*H$5,0))))</f>
        <v>0</v>
      </c>
      <c r="I441" s="179">
        <f>IF($C441=$D$2,'FLETES (#) MAYO'!I441*I$2,IF($C441=$D$3,'FLETES (#) MAYO'!I441*I$3,IF($C441=$D$4,'FLETES (#) MAYO'!I441*I$4,IF($C441=$D$5,'FLETES (#) MAYO'!I441*I$5,0))))</f>
        <v>0</v>
      </c>
      <c r="J441" s="179">
        <f>IF($C441=$D$2,'FLETES (#) MAYO'!J441*J$2,IF($C441=$D$3,'FLETES (#) MAYO'!J441*J$3,IF($C441=$D$4,'FLETES (#) MAYO'!J441*J$4,IF($C441=$D$5,'FLETES (#) MAYO'!J441*J$5,0))))</f>
        <v>0</v>
      </c>
      <c r="K441" s="179">
        <f>IF($C441=$D$2,'FLETES (#) MAYO'!K441*K$2,IF($C441=$D$3,'FLETES (#) MAYO'!K441*K$3,IF($C441=$D$4,'FLETES (#) MAYO'!K441*K$4,IF($C441=$D$5,'FLETES (#) MAYO'!K441*K$5,0))))</f>
        <v>0</v>
      </c>
      <c r="L441" s="179">
        <f>IF($C441=$D$2,'FLETES (#) MAYO'!L441*L$2,IF($C441=$D$3,'FLETES (#) MAYO'!L441*L$3,IF($C441=$D$4,'FLETES (#) MAYO'!L441*L$4,IF($C441=$D$5,'FLETES (#) MAYO'!L441*L$5,0))))</f>
        <v>0</v>
      </c>
      <c r="M441" s="179">
        <f>IF($C441=$D$2,'FLETES (#) MAYO'!M441*M$2,IF($C441=$D$3,'FLETES (#) MAYO'!M441*M$3,IF($C441=$D$4,'FLETES (#) MAYO'!M441*M$4,IF($C441=$D$5,'FLETES (#) MAYO'!M441*M$5,0))))</f>
        <v>0</v>
      </c>
      <c r="N441" s="179">
        <f>IF($C441=$D$2,'FLETES (#) MAYO'!N441*N$2,IF($C441=$D$3,'FLETES (#) MAYO'!N441*N$3,IF($C441=$D$4,'FLETES (#) MAYO'!N441*N$4,IF($C441=$D$5,'FLETES (#) MAYO'!N441*N$5,0))))</f>
        <v>0</v>
      </c>
      <c r="O441" s="179">
        <f>IF($C441=$D$2,'FLETES (#) MAYO'!O441*O$2,IF($C441=$D$3,'FLETES (#) MAYO'!O441*O$3,IF($C441=$D$4,'FLETES (#) MAYO'!O441*O$4,IF($C441=$D$5,'FLETES (#) MAYO'!O441*O$5,0))))</f>
        <v>0</v>
      </c>
      <c r="P441" s="179">
        <f>IF($C441=$D$2,'FLETES (#) MAYO'!P441*P$2,IF($C441=$D$3,'FLETES (#) MAYO'!P441*P$3,IF($C441=$D$4,'FLETES (#) MAYO'!P441*P$4,IF($C441=$D$5,'FLETES (#) MAYO'!P441*P$5,0))))</f>
        <v>0</v>
      </c>
      <c r="Q441" s="179">
        <f>IF($C441=$D$2,'FLETES (#) MAYO'!Q441*Q$2,IF($C441=$D$3,'FLETES (#) MAYO'!Q441*Q$3,IF($C441=$D$4,'FLETES (#) MAYO'!Q441*Q$4,IF($C441=$D$5,'FLETES (#) MAYO'!Q441*Q$5,0))))</f>
        <v>0</v>
      </c>
      <c r="R441" s="179">
        <f>IF($C441=$D$2,'FLETES (#) MAYO'!R441*R$2,IF($C441=$D$3,'FLETES (#) MAYO'!R441*R$3,IF($C441=$D$4,'FLETES (#) MAYO'!R441*R$4,IF($C441=$D$5,'FLETES (#) MAYO'!R441*R$5,0))))</f>
        <v>0</v>
      </c>
      <c r="S441" s="179">
        <f>IF($C441=$D$2,'FLETES (#) MAYO'!S441*S$2,IF($C441=$D$3,'FLETES (#) MAYO'!S441*S$3,IF($C441=$D$4,'FLETES (#) MAYO'!S441*S$4,IF($C441=$D$5,'FLETES (#) MAYO'!S441*S$5,0))))</f>
        <v>0</v>
      </c>
      <c r="T441" s="179">
        <f>IF($C441=$D$2,'FLETES (#) MAYO'!T441*T$2,IF($C441=$D$3,'FLETES (#) MAYO'!T441*T$3,IF($C441=$D$4,'FLETES (#) MAYO'!T441*T$4,IF($C441=$D$5,'FLETES (#) MAYO'!T441*T$5,0))))</f>
        <v>0</v>
      </c>
      <c r="U441" s="179">
        <f>IF($C441=$D$2,'FLETES (#) MAYO'!U441*U$2,IF($C441=$D$3,'FLETES (#) MAYO'!U441*U$3,IF($C441=$D$4,'FLETES (#) MAYO'!U441*U$4,IF($C441=$D$5,'FLETES (#) MAYO'!U441*U$5,0))))</f>
        <v>0</v>
      </c>
      <c r="V441" s="179">
        <f>IF($C441=$D$2,'FLETES (#) MAYO'!V441*V$2,IF($C441=$D$3,'FLETES (#) MAYO'!V441*V$3,IF($C441=$D$4,'FLETES (#) MAYO'!V441*V$4,IF($C441=$D$5,'FLETES (#) MAYO'!V441*V$5,0))))</f>
        <v>0</v>
      </c>
      <c r="W441" s="179">
        <f>IF($C441=$D$2,'FLETES (#) MAYO'!W441*W$2,IF($C441=$D$3,'FLETES (#) MAYO'!W441*W$3,IF($C441=$D$4,'FLETES (#) MAYO'!W441*W$4,IF($C441=$D$5,'FLETES (#) MAYO'!W441*W$5,0))))</f>
        <v>0</v>
      </c>
      <c r="X441" s="179">
        <f>IF($C441=$D$2,'FLETES (#) MAYO'!X441*X$2,IF($C441=$D$3,'FLETES (#) MAYO'!X441*X$3,IF($C441=$D$4,'FLETES (#) MAYO'!X441*X$4,IF($C441=$D$5,'FLETES (#) MAYO'!X441*X$5,0))))</f>
        <v>0</v>
      </c>
      <c r="Y441" s="179">
        <f>IF($C441=$D$2,'FLETES (#) MAYO'!Y441*Y$2,IF($C441=$D$3,'FLETES (#) MAYO'!Y441*Y$3,IF($C441=$D$4,'FLETES (#) MAYO'!Y441*Y$4,IF($C441=$D$5,'FLETES (#) MAYO'!Y441*Y$5,0))))</f>
        <v>0</v>
      </c>
      <c r="Z441" s="179">
        <f>IF($C441=$D$2,'FLETES (#) MAYO'!Z441*Z$2,IF($C441=$D$3,'FLETES (#) MAYO'!Z441*Z$3,IF($C441=$D$4,'FLETES (#) MAYO'!Z441*Z$4,IF($C441=$D$5,'FLETES (#) MAYO'!Z441*Z$5,0))))</f>
        <v>0</v>
      </c>
      <c r="AA441" s="179">
        <f>IF($C441=$D$2,'FLETES (#) MAYO'!AA441*AA$2,IF($C441=$D$3,'FLETES (#) MAYO'!AA441*AA$3,IF($C441=$D$4,'FLETES (#) MAYO'!AA441*AA$4,IF($C441=$D$5,'FLETES (#) MAYO'!AA441*AA$5,0))))</f>
        <v>0</v>
      </c>
      <c r="AB441" s="179">
        <f>IF($C441=$D$2,'FLETES (#) MAYO'!AB441*AB$2,IF($C441=$D$3,'FLETES (#) MAYO'!AB441*AB$3,IF($C441=$D$4,'FLETES (#) MAYO'!AB441*AB$4,IF($C441=$D$5,'FLETES (#) MAYO'!AB441*AB$5,0))))</f>
        <v>0</v>
      </c>
      <c r="AC441" s="179">
        <f>IF($C441=$D$2,'FLETES (#) MAYO'!AC441*AC$2,IF($C441=$D$3,'FLETES (#) MAYO'!AC441*AC$3,IF($C441=$D$4,'FLETES (#) MAYO'!AC441*AC$4,IF($C441=$D$5,'FLETES (#) MAYO'!AC441*AC$5,0))))</f>
        <v>0</v>
      </c>
      <c r="AD441" s="179">
        <f>IF($C441=$D$2,'FLETES (#) MAYO'!AD441*AD$2,IF($C441=$D$3,'FLETES (#) MAYO'!AD441*AD$3,IF($C441=$D$4,'FLETES (#) MAYO'!AD441*AD$4,IF($C441=$D$5,'FLETES (#) MAYO'!AD441*AD$5,0))))</f>
        <v>0</v>
      </c>
      <c r="AE441" s="179">
        <f>IF($C441=$D$2,'FLETES (#) MAYO'!AE441*AE$2,IF($C441=$D$3,'FLETES (#) MAYO'!AE441*AE$3,IF($C441=$D$4,'FLETES (#) MAYO'!AE441*AE$4,IF($C441=$D$5,'FLETES (#) MAYO'!AE441*AE$5,0))))</f>
        <v>0</v>
      </c>
      <c r="AF441" s="179">
        <f>IF($C441=$D$2,'FLETES (#) MAYO'!AF441*AF$2,IF($C441=$D$3,'FLETES (#) MAYO'!AF441*AF$3,IF($C441=$D$4,'FLETES (#) MAYO'!AF441*AF$4,IF($C441=$D$5,'FLETES (#) MAYO'!AF441*AF$5,0))))</f>
        <v>0</v>
      </c>
      <c r="AG441" s="179">
        <f>IF($C441=$D$2,'FLETES (#) MAYO'!AG441*AG$2,IF($C441=$D$3,'FLETES (#) MAYO'!AG441*AG$3,IF($C441=$D$4,'FLETES (#) MAYO'!AG441*AG$4,IF($C441=$D$5,'FLETES (#) MAYO'!AG441*AG$5,0))))</f>
        <v>0</v>
      </c>
      <c r="AH441" s="179">
        <f>IF($C441=$D$2,'FLETES (#) MAYO'!AH441*AH$2,IF($C441=$D$3,'FLETES (#) MAYO'!AH441*AH$3,IF($C441=$D$4,'FLETES (#) MAYO'!AH441*AH$4,IF($C441=$D$5,'FLETES (#) MAYO'!AH441*AH$5,0))))</f>
        <v>0</v>
      </c>
      <c r="AI441" s="179">
        <f>IF($C441=$D$2,'FLETES (#) MAYO'!AI441*AI$2,IF($C441=$D$3,'FLETES (#) MAYO'!AI441*AI$3,IF($C441=$D$4,'FLETES (#) MAYO'!AI441*AI$4,IF($C441=$D$5,'FLETES (#) MAYO'!AI441*AI$5,0))))</f>
        <v>0</v>
      </c>
      <c r="AJ441" s="179">
        <f>IF($C441=$D$2,'FLETES (#) MAYO'!AJ441*AJ$2,IF($C441=$D$3,'FLETES (#) MAYO'!AJ441*AJ$3,IF($C441=$D$4,'FLETES (#) MAYO'!AJ441*AJ$4,IF($C441=$D$5,'FLETES (#) MAYO'!AJ441*AJ$5,0))))</f>
        <v>0</v>
      </c>
      <c r="AK441" s="179">
        <f>IF($C441=$D$2,'FLETES (#) MAYO'!AK441*AK$2,IF($C441=$D$3,'FLETES (#) MAYO'!AK441*AK$3,IF($C441=$D$4,'FLETES (#) MAYO'!AK441*AK$4,IF($C441=$D$5,'FLETES (#) MAYO'!AK441*AK$5,0))))</f>
        <v>0</v>
      </c>
      <c r="AL441" s="179">
        <f>IF($C441=$D$2,'FLETES (#) MAYO'!AL441*AL$2,IF($C441=$D$3,'FLETES (#) MAYO'!AL441*AL$3,IF($C441=$D$4,'FLETES (#) MAYO'!AL441*AL$4,IF($C441=$D$5,'FLETES (#) MAYO'!AL441*AL$5,0))))</f>
        <v>0</v>
      </c>
      <c r="AM441" s="179">
        <f>IF($C441=$D$2,'FLETES (#) MAYO'!AM441*AM$2,IF($C441=$D$3,'FLETES (#) MAYO'!AM441*AM$3,IF($C441=$D$4,'FLETES (#) MAYO'!AM441*AM$4,IF($C441=$D$5,'FLETES (#) MAYO'!AM441*AM$5,0))))</f>
        <v>0</v>
      </c>
    </row>
    <row r="442" spans="1:39">
      <c r="A442" s="141"/>
      <c r="B442" s="165"/>
      <c r="C442" s="165"/>
      <c r="D442" s="178">
        <f t="shared" si="0"/>
        <v>0</v>
      </c>
      <c r="E442" s="179">
        <f>IF($C442=$D$2,'FLETES (#) MAYO'!E442*E$2,IF($C442=$D$3,'FLETES (#) MAYO'!E442*E$3,IF($C442=$D$4,'FLETES (#) MAYO'!E442*E$4,IF($C442=$D$5,'FLETES (#) MAYO'!E442*E$5,0))))</f>
        <v>0</v>
      </c>
      <c r="F442" s="179">
        <f>IF($C442=$D$2,'FLETES (#) MAYO'!F442*F$2,IF($C442=$D$3,'FLETES (#) MAYO'!F442*F$3,IF($C442=$D$4,'FLETES (#) MAYO'!F442*F$4,IF($C442=$D$5,'FLETES (#) MAYO'!F442*F$5,0))))</f>
        <v>0</v>
      </c>
      <c r="G442" s="179">
        <f>IF($C442=$D$2,'FLETES (#) MAYO'!G442*G$2,IF($C442=$D$3,'FLETES (#) MAYO'!G442*G$3,IF($C442=$D$4,'FLETES (#) MAYO'!G442*G$4,IF($C442=$D$5,'FLETES (#) MAYO'!G442*G$5,0))))</f>
        <v>0</v>
      </c>
      <c r="H442" s="179">
        <f>IF($C442=$D$2,'FLETES (#) MAYO'!H442*H$2,IF($C442=$D$3,'FLETES (#) MAYO'!H442*H$3,IF($C442=$D$4,'FLETES (#) MAYO'!H442*H$4,IF($C442=$D$5,'FLETES (#) MAYO'!H442*H$5,0))))</f>
        <v>0</v>
      </c>
      <c r="I442" s="179">
        <f>IF($C442=$D$2,'FLETES (#) MAYO'!I442*I$2,IF($C442=$D$3,'FLETES (#) MAYO'!I442*I$3,IF($C442=$D$4,'FLETES (#) MAYO'!I442*I$4,IF($C442=$D$5,'FLETES (#) MAYO'!I442*I$5,0))))</f>
        <v>0</v>
      </c>
      <c r="J442" s="179">
        <f>IF($C442=$D$2,'FLETES (#) MAYO'!J442*J$2,IF($C442=$D$3,'FLETES (#) MAYO'!J442*J$3,IF($C442=$D$4,'FLETES (#) MAYO'!J442*J$4,IF($C442=$D$5,'FLETES (#) MAYO'!J442*J$5,0))))</f>
        <v>0</v>
      </c>
      <c r="K442" s="179">
        <f>IF($C442=$D$2,'FLETES (#) MAYO'!K442*K$2,IF($C442=$D$3,'FLETES (#) MAYO'!K442*K$3,IF($C442=$D$4,'FLETES (#) MAYO'!K442*K$4,IF($C442=$D$5,'FLETES (#) MAYO'!K442*K$5,0))))</f>
        <v>0</v>
      </c>
      <c r="L442" s="179">
        <f>IF($C442=$D$2,'FLETES (#) MAYO'!L442*L$2,IF($C442=$D$3,'FLETES (#) MAYO'!L442*L$3,IF($C442=$D$4,'FLETES (#) MAYO'!L442*L$4,IF($C442=$D$5,'FLETES (#) MAYO'!L442*L$5,0))))</f>
        <v>0</v>
      </c>
      <c r="M442" s="179">
        <f>IF($C442=$D$2,'FLETES (#) MAYO'!M442*M$2,IF($C442=$D$3,'FLETES (#) MAYO'!M442*M$3,IF($C442=$D$4,'FLETES (#) MAYO'!M442*M$4,IF($C442=$D$5,'FLETES (#) MAYO'!M442*M$5,0))))</f>
        <v>0</v>
      </c>
      <c r="N442" s="179">
        <f>IF($C442=$D$2,'FLETES (#) MAYO'!N442*N$2,IF($C442=$D$3,'FLETES (#) MAYO'!N442*N$3,IF($C442=$D$4,'FLETES (#) MAYO'!N442*N$4,IF($C442=$D$5,'FLETES (#) MAYO'!N442*N$5,0))))</f>
        <v>0</v>
      </c>
      <c r="O442" s="179">
        <f>IF($C442=$D$2,'FLETES (#) MAYO'!O442*O$2,IF($C442=$D$3,'FLETES (#) MAYO'!O442*O$3,IF($C442=$D$4,'FLETES (#) MAYO'!O442*O$4,IF($C442=$D$5,'FLETES (#) MAYO'!O442*O$5,0))))</f>
        <v>0</v>
      </c>
      <c r="P442" s="179">
        <f>IF($C442=$D$2,'FLETES (#) MAYO'!P442*P$2,IF($C442=$D$3,'FLETES (#) MAYO'!P442*P$3,IF($C442=$D$4,'FLETES (#) MAYO'!P442*P$4,IF($C442=$D$5,'FLETES (#) MAYO'!P442*P$5,0))))</f>
        <v>0</v>
      </c>
      <c r="Q442" s="179">
        <f>IF($C442=$D$2,'FLETES (#) MAYO'!Q442*Q$2,IF($C442=$D$3,'FLETES (#) MAYO'!Q442*Q$3,IF($C442=$D$4,'FLETES (#) MAYO'!Q442*Q$4,IF($C442=$D$5,'FLETES (#) MAYO'!Q442*Q$5,0))))</f>
        <v>0</v>
      </c>
      <c r="R442" s="179">
        <f>IF($C442=$D$2,'FLETES (#) MAYO'!R442*R$2,IF($C442=$D$3,'FLETES (#) MAYO'!R442*R$3,IF($C442=$D$4,'FLETES (#) MAYO'!R442*R$4,IF($C442=$D$5,'FLETES (#) MAYO'!R442*R$5,0))))</f>
        <v>0</v>
      </c>
      <c r="S442" s="179">
        <f>IF($C442=$D$2,'FLETES (#) MAYO'!S442*S$2,IF($C442=$D$3,'FLETES (#) MAYO'!S442*S$3,IF($C442=$D$4,'FLETES (#) MAYO'!S442*S$4,IF($C442=$D$5,'FLETES (#) MAYO'!S442*S$5,0))))</f>
        <v>0</v>
      </c>
      <c r="T442" s="179">
        <f>IF($C442=$D$2,'FLETES (#) MAYO'!T442*T$2,IF($C442=$D$3,'FLETES (#) MAYO'!T442*T$3,IF($C442=$D$4,'FLETES (#) MAYO'!T442*T$4,IF($C442=$D$5,'FLETES (#) MAYO'!T442*T$5,0))))</f>
        <v>0</v>
      </c>
      <c r="U442" s="179">
        <f>IF($C442=$D$2,'FLETES (#) MAYO'!U442*U$2,IF($C442=$D$3,'FLETES (#) MAYO'!U442*U$3,IF($C442=$D$4,'FLETES (#) MAYO'!U442*U$4,IF($C442=$D$5,'FLETES (#) MAYO'!U442*U$5,0))))</f>
        <v>0</v>
      </c>
      <c r="V442" s="179">
        <f>IF($C442=$D$2,'FLETES (#) MAYO'!V442*V$2,IF($C442=$D$3,'FLETES (#) MAYO'!V442*V$3,IF($C442=$D$4,'FLETES (#) MAYO'!V442*V$4,IF($C442=$D$5,'FLETES (#) MAYO'!V442*V$5,0))))</f>
        <v>0</v>
      </c>
      <c r="W442" s="179">
        <f>IF($C442=$D$2,'FLETES (#) MAYO'!W442*W$2,IF($C442=$D$3,'FLETES (#) MAYO'!W442*W$3,IF($C442=$D$4,'FLETES (#) MAYO'!W442*W$4,IF($C442=$D$5,'FLETES (#) MAYO'!W442*W$5,0))))</f>
        <v>0</v>
      </c>
      <c r="X442" s="179">
        <f>IF($C442=$D$2,'FLETES (#) MAYO'!X442*X$2,IF($C442=$D$3,'FLETES (#) MAYO'!X442*X$3,IF($C442=$D$4,'FLETES (#) MAYO'!X442*X$4,IF($C442=$D$5,'FLETES (#) MAYO'!X442*X$5,0))))</f>
        <v>0</v>
      </c>
      <c r="Y442" s="179">
        <f>IF($C442=$D$2,'FLETES (#) MAYO'!Y442*Y$2,IF($C442=$D$3,'FLETES (#) MAYO'!Y442*Y$3,IF($C442=$D$4,'FLETES (#) MAYO'!Y442*Y$4,IF($C442=$D$5,'FLETES (#) MAYO'!Y442*Y$5,0))))</f>
        <v>0</v>
      </c>
      <c r="Z442" s="179">
        <f>IF($C442=$D$2,'FLETES (#) MAYO'!Z442*Z$2,IF($C442=$D$3,'FLETES (#) MAYO'!Z442*Z$3,IF($C442=$D$4,'FLETES (#) MAYO'!Z442*Z$4,IF($C442=$D$5,'FLETES (#) MAYO'!Z442*Z$5,0))))</f>
        <v>0</v>
      </c>
      <c r="AA442" s="179">
        <f>IF($C442=$D$2,'FLETES (#) MAYO'!AA442*AA$2,IF($C442=$D$3,'FLETES (#) MAYO'!AA442*AA$3,IF($C442=$D$4,'FLETES (#) MAYO'!AA442*AA$4,IF($C442=$D$5,'FLETES (#) MAYO'!AA442*AA$5,0))))</f>
        <v>0</v>
      </c>
      <c r="AB442" s="179">
        <f>IF($C442=$D$2,'FLETES (#) MAYO'!AB442*AB$2,IF($C442=$D$3,'FLETES (#) MAYO'!AB442*AB$3,IF($C442=$D$4,'FLETES (#) MAYO'!AB442*AB$4,IF($C442=$D$5,'FLETES (#) MAYO'!AB442*AB$5,0))))</f>
        <v>0</v>
      </c>
      <c r="AC442" s="179">
        <f>IF($C442=$D$2,'FLETES (#) MAYO'!AC442*AC$2,IF($C442=$D$3,'FLETES (#) MAYO'!AC442*AC$3,IF($C442=$D$4,'FLETES (#) MAYO'!AC442*AC$4,IF($C442=$D$5,'FLETES (#) MAYO'!AC442*AC$5,0))))</f>
        <v>0</v>
      </c>
      <c r="AD442" s="179">
        <f>IF($C442=$D$2,'FLETES (#) MAYO'!AD442*AD$2,IF($C442=$D$3,'FLETES (#) MAYO'!AD442*AD$3,IF($C442=$D$4,'FLETES (#) MAYO'!AD442*AD$4,IF($C442=$D$5,'FLETES (#) MAYO'!AD442*AD$5,0))))</f>
        <v>0</v>
      </c>
      <c r="AE442" s="179">
        <f>IF($C442=$D$2,'FLETES (#) MAYO'!AE442*AE$2,IF($C442=$D$3,'FLETES (#) MAYO'!AE442*AE$3,IF($C442=$D$4,'FLETES (#) MAYO'!AE442*AE$4,IF($C442=$D$5,'FLETES (#) MAYO'!AE442*AE$5,0))))</f>
        <v>0</v>
      </c>
      <c r="AF442" s="179">
        <f>IF($C442=$D$2,'FLETES (#) MAYO'!AF442*AF$2,IF($C442=$D$3,'FLETES (#) MAYO'!AF442*AF$3,IF($C442=$D$4,'FLETES (#) MAYO'!AF442*AF$4,IF($C442=$D$5,'FLETES (#) MAYO'!AF442*AF$5,0))))</f>
        <v>0</v>
      </c>
      <c r="AG442" s="179">
        <f>IF($C442=$D$2,'FLETES (#) MAYO'!AG442*AG$2,IF($C442=$D$3,'FLETES (#) MAYO'!AG442*AG$3,IF($C442=$D$4,'FLETES (#) MAYO'!AG442*AG$4,IF($C442=$D$5,'FLETES (#) MAYO'!AG442*AG$5,0))))</f>
        <v>0</v>
      </c>
      <c r="AH442" s="179">
        <f>IF($C442=$D$2,'FLETES (#) MAYO'!AH442*AH$2,IF($C442=$D$3,'FLETES (#) MAYO'!AH442*AH$3,IF($C442=$D$4,'FLETES (#) MAYO'!AH442*AH$4,IF($C442=$D$5,'FLETES (#) MAYO'!AH442*AH$5,0))))</f>
        <v>0</v>
      </c>
      <c r="AI442" s="179">
        <f>IF($C442=$D$2,'FLETES (#) MAYO'!AI442*AI$2,IF($C442=$D$3,'FLETES (#) MAYO'!AI442*AI$3,IF($C442=$D$4,'FLETES (#) MAYO'!AI442*AI$4,IF($C442=$D$5,'FLETES (#) MAYO'!AI442*AI$5,0))))</f>
        <v>0</v>
      </c>
      <c r="AJ442" s="179">
        <f>IF($C442=$D$2,'FLETES (#) MAYO'!AJ442*AJ$2,IF($C442=$D$3,'FLETES (#) MAYO'!AJ442*AJ$3,IF($C442=$D$4,'FLETES (#) MAYO'!AJ442*AJ$4,IF($C442=$D$5,'FLETES (#) MAYO'!AJ442*AJ$5,0))))</f>
        <v>0</v>
      </c>
      <c r="AK442" s="179">
        <f>IF($C442=$D$2,'FLETES (#) MAYO'!AK442*AK$2,IF($C442=$D$3,'FLETES (#) MAYO'!AK442*AK$3,IF($C442=$D$4,'FLETES (#) MAYO'!AK442*AK$4,IF($C442=$D$5,'FLETES (#) MAYO'!AK442*AK$5,0))))</f>
        <v>0</v>
      </c>
      <c r="AL442" s="179">
        <f>IF($C442=$D$2,'FLETES (#) MAYO'!AL442*AL$2,IF($C442=$D$3,'FLETES (#) MAYO'!AL442*AL$3,IF($C442=$D$4,'FLETES (#) MAYO'!AL442*AL$4,IF($C442=$D$5,'FLETES (#) MAYO'!AL442*AL$5,0))))</f>
        <v>0</v>
      </c>
      <c r="AM442" s="179">
        <f>IF($C442=$D$2,'FLETES (#) MAYO'!AM442*AM$2,IF($C442=$D$3,'FLETES (#) MAYO'!AM442*AM$3,IF($C442=$D$4,'FLETES (#) MAYO'!AM442*AM$4,IF($C442=$D$5,'FLETES (#) MAYO'!AM442*AM$5,0))))</f>
        <v>0</v>
      </c>
    </row>
    <row r="443" spans="1:39">
      <c r="A443" s="141"/>
      <c r="B443" s="165"/>
      <c r="C443" s="165"/>
      <c r="D443" s="178">
        <f t="shared" si="0"/>
        <v>0</v>
      </c>
      <c r="E443" s="179">
        <f>IF($C443=$D$2,'FLETES (#) MAYO'!E443*E$2,IF($C443=$D$3,'FLETES (#) MAYO'!E443*E$3,IF($C443=$D$4,'FLETES (#) MAYO'!E443*E$4,IF($C443=$D$5,'FLETES (#) MAYO'!E443*E$5,0))))</f>
        <v>0</v>
      </c>
      <c r="F443" s="179">
        <f>IF($C443=$D$2,'FLETES (#) MAYO'!F443*F$2,IF($C443=$D$3,'FLETES (#) MAYO'!F443*F$3,IF($C443=$D$4,'FLETES (#) MAYO'!F443*F$4,IF($C443=$D$5,'FLETES (#) MAYO'!F443*F$5,0))))</f>
        <v>0</v>
      </c>
      <c r="G443" s="179">
        <f>IF($C443=$D$2,'FLETES (#) MAYO'!G443*G$2,IF($C443=$D$3,'FLETES (#) MAYO'!G443*G$3,IF($C443=$D$4,'FLETES (#) MAYO'!G443*G$4,IF($C443=$D$5,'FLETES (#) MAYO'!G443*G$5,0))))</f>
        <v>0</v>
      </c>
      <c r="H443" s="179">
        <f>IF($C443=$D$2,'FLETES (#) MAYO'!H443*H$2,IF($C443=$D$3,'FLETES (#) MAYO'!H443*H$3,IF($C443=$D$4,'FLETES (#) MAYO'!H443*H$4,IF($C443=$D$5,'FLETES (#) MAYO'!H443*H$5,0))))</f>
        <v>0</v>
      </c>
      <c r="I443" s="179">
        <f>IF($C443=$D$2,'FLETES (#) MAYO'!I443*I$2,IF($C443=$D$3,'FLETES (#) MAYO'!I443*I$3,IF($C443=$D$4,'FLETES (#) MAYO'!I443*I$4,IF($C443=$D$5,'FLETES (#) MAYO'!I443*I$5,0))))</f>
        <v>0</v>
      </c>
      <c r="J443" s="179">
        <f>IF($C443=$D$2,'FLETES (#) MAYO'!J443*J$2,IF($C443=$D$3,'FLETES (#) MAYO'!J443*J$3,IF($C443=$D$4,'FLETES (#) MAYO'!J443*J$4,IF($C443=$D$5,'FLETES (#) MAYO'!J443*J$5,0))))</f>
        <v>0</v>
      </c>
      <c r="K443" s="179">
        <f>IF($C443=$D$2,'FLETES (#) MAYO'!K443*K$2,IF($C443=$D$3,'FLETES (#) MAYO'!K443*K$3,IF($C443=$D$4,'FLETES (#) MAYO'!K443*K$4,IF($C443=$D$5,'FLETES (#) MAYO'!K443*K$5,0))))</f>
        <v>0</v>
      </c>
      <c r="L443" s="179">
        <f>IF($C443=$D$2,'FLETES (#) MAYO'!L443*L$2,IF($C443=$D$3,'FLETES (#) MAYO'!L443*L$3,IF($C443=$D$4,'FLETES (#) MAYO'!L443*L$4,IF($C443=$D$5,'FLETES (#) MAYO'!L443*L$5,0))))</f>
        <v>0</v>
      </c>
      <c r="M443" s="179">
        <f>IF($C443=$D$2,'FLETES (#) MAYO'!M443*M$2,IF($C443=$D$3,'FLETES (#) MAYO'!M443*M$3,IF($C443=$D$4,'FLETES (#) MAYO'!M443*M$4,IF($C443=$D$5,'FLETES (#) MAYO'!M443*M$5,0))))</f>
        <v>0</v>
      </c>
      <c r="N443" s="179">
        <f>IF($C443=$D$2,'FLETES (#) MAYO'!N443*N$2,IF($C443=$D$3,'FLETES (#) MAYO'!N443*N$3,IF($C443=$D$4,'FLETES (#) MAYO'!N443*N$4,IF($C443=$D$5,'FLETES (#) MAYO'!N443*N$5,0))))</f>
        <v>0</v>
      </c>
      <c r="O443" s="179">
        <f>IF($C443=$D$2,'FLETES (#) MAYO'!O443*O$2,IF($C443=$D$3,'FLETES (#) MAYO'!O443*O$3,IF($C443=$D$4,'FLETES (#) MAYO'!O443*O$4,IF($C443=$D$5,'FLETES (#) MAYO'!O443*O$5,0))))</f>
        <v>0</v>
      </c>
      <c r="P443" s="179">
        <f>IF($C443=$D$2,'FLETES (#) MAYO'!P443*P$2,IF($C443=$D$3,'FLETES (#) MAYO'!P443*P$3,IF($C443=$D$4,'FLETES (#) MAYO'!P443*P$4,IF($C443=$D$5,'FLETES (#) MAYO'!P443*P$5,0))))</f>
        <v>0</v>
      </c>
      <c r="Q443" s="179">
        <f>IF($C443=$D$2,'FLETES (#) MAYO'!Q443*Q$2,IF($C443=$D$3,'FLETES (#) MAYO'!Q443*Q$3,IF($C443=$D$4,'FLETES (#) MAYO'!Q443*Q$4,IF($C443=$D$5,'FLETES (#) MAYO'!Q443*Q$5,0))))</f>
        <v>0</v>
      </c>
      <c r="R443" s="179">
        <f>IF($C443=$D$2,'FLETES (#) MAYO'!R443*R$2,IF($C443=$D$3,'FLETES (#) MAYO'!R443*R$3,IF($C443=$D$4,'FLETES (#) MAYO'!R443*R$4,IF($C443=$D$5,'FLETES (#) MAYO'!R443*R$5,0))))</f>
        <v>0</v>
      </c>
      <c r="S443" s="179">
        <f>IF($C443=$D$2,'FLETES (#) MAYO'!S443*S$2,IF($C443=$D$3,'FLETES (#) MAYO'!S443*S$3,IF($C443=$D$4,'FLETES (#) MAYO'!S443*S$4,IF($C443=$D$5,'FLETES (#) MAYO'!S443*S$5,0))))</f>
        <v>0</v>
      </c>
      <c r="T443" s="179">
        <f>IF($C443=$D$2,'FLETES (#) MAYO'!T443*T$2,IF($C443=$D$3,'FLETES (#) MAYO'!T443*T$3,IF($C443=$D$4,'FLETES (#) MAYO'!T443*T$4,IF($C443=$D$5,'FLETES (#) MAYO'!T443*T$5,0))))</f>
        <v>0</v>
      </c>
      <c r="U443" s="179">
        <f>IF($C443=$D$2,'FLETES (#) MAYO'!U443*U$2,IF($C443=$D$3,'FLETES (#) MAYO'!U443*U$3,IF($C443=$D$4,'FLETES (#) MAYO'!U443*U$4,IF($C443=$D$5,'FLETES (#) MAYO'!U443*U$5,0))))</f>
        <v>0</v>
      </c>
      <c r="V443" s="179">
        <f>IF($C443=$D$2,'FLETES (#) MAYO'!V443*V$2,IF($C443=$D$3,'FLETES (#) MAYO'!V443*V$3,IF($C443=$D$4,'FLETES (#) MAYO'!V443*V$4,IF($C443=$D$5,'FLETES (#) MAYO'!V443*V$5,0))))</f>
        <v>0</v>
      </c>
      <c r="W443" s="179">
        <f>IF($C443=$D$2,'FLETES (#) MAYO'!W443*W$2,IF($C443=$D$3,'FLETES (#) MAYO'!W443*W$3,IF($C443=$D$4,'FLETES (#) MAYO'!W443*W$4,IF($C443=$D$5,'FLETES (#) MAYO'!W443*W$5,0))))</f>
        <v>0</v>
      </c>
      <c r="X443" s="179">
        <f>IF($C443=$D$2,'FLETES (#) MAYO'!X443*X$2,IF($C443=$D$3,'FLETES (#) MAYO'!X443*X$3,IF($C443=$D$4,'FLETES (#) MAYO'!X443*X$4,IF($C443=$D$5,'FLETES (#) MAYO'!X443*X$5,0))))</f>
        <v>0</v>
      </c>
      <c r="Y443" s="179">
        <f>IF($C443=$D$2,'FLETES (#) MAYO'!Y443*Y$2,IF($C443=$D$3,'FLETES (#) MAYO'!Y443*Y$3,IF($C443=$D$4,'FLETES (#) MAYO'!Y443*Y$4,IF($C443=$D$5,'FLETES (#) MAYO'!Y443*Y$5,0))))</f>
        <v>0</v>
      </c>
      <c r="Z443" s="179">
        <f>IF($C443=$D$2,'FLETES (#) MAYO'!Z443*Z$2,IF($C443=$D$3,'FLETES (#) MAYO'!Z443*Z$3,IF($C443=$D$4,'FLETES (#) MAYO'!Z443*Z$4,IF($C443=$D$5,'FLETES (#) MAYO'!Z443*Z$5,0))))</f>
        <v>0</v>
      </c>
      <c r="AA443" s="179">
        <f>IF($C443=$D$2,'FLETES (#) MAYO'!AA443*AA$2,IF($C443=$D$3,'FLETES (#) MAYO'!AA443*AA$3,IF($C443=$D$4,'FLETES (#) MAYO'!AA443*AA$4,IF($C443=$D$5,'FLETES (#) MAYO'!AA443*AA$5,0))))</f>
        <v>0</v>
      </c>
      <c r="AB443" s="179">
        <f>IF($C443=$D$2,'FLETES (#) MAYO'!AB443*AB$2,IF($C443=$D$3,'FLETES (#) MAYO'!AB443*AB$3,IF($C443=$D$4,'FLETES (#) MAYO'!AB443*AB$4,IF($C443=$D$5,'FLETES (#) MAYO'!AB443*AB$5,0))))</f>
        <v>0</v>
      </c>
      <c r="AC443" s="179">
        <f>IF($C443=$D$2,'FLETES (#) MAYO'!AC443*AC$2,IF($C443=$D$3,'FLETES (#) MAYO'!AC443*AC$3,IF($C443=$D$4,'FLETES (#) MAYO'!AC443*AC$4,IF($C443=$D$5,'FLETES (#) MAYO'!AC443*AC$5,0))))</f>
        <v>0</v>
      </c>
      <c r="AD443" s="179">
        <f>IF($C443=$D$2,'FLETES (#) MAYO'!AD443*AD$2,IF($C443=$D$3,'FLETES (#) MAYO'!AD443*AD$3,IF($C443=$D$4,'FLETES (#) MAYO'!AD443*AD$4,IF($C443=$D$5,'FLETES (#) MAYO'!AD443*AD$5,0))))</f>
        <v>0</v>
      </c>
      <c r="AE443" s="179">
        <f>IF($C443=$D$2,'FLETES (#) MAYO'!AE443*AE$2,IF($C443=$D$3,'FLETES (#) MAYO'!AE443*AE$3,IF($C443=$D$4,'FLETES (#) MAYO'!AE443*AE$4,IF($C443=$D$5,'FLETES (#) MAYO'!AE443*AE$5,0))))</f>
        <v>0</v>
      </c>
      <c r="AF443" s="179">
        <f>IF($C443=$D$2,'FLETES (#) MAYO'!AF443*AF$2,IF($C443=$D$3,'FLETES (#) MAYO'!AF443*AF$3,IF($C443=$D$4,'FLETES (#) MAYO'!AF443*AF$4,IF($C443=$D$5,'FLETES (#) MAYO'!AF443*AF$5,0))))</f>
        <v>0</v>
      </c>
      <c r="AG443" s="179">
        <f>IF($C443=$D$2,'FLETES (#) MAYO'!AG443*AG$2,IF($C443=$D$3,'FLETES (#) MAYO'!AG443*AG$3,IF($C443=$D$4,'FLETES (#) MAYO'!AG443*AG$4,IF($C443=$D$5,'FLETES (#) MAYO'!AG443*AG$5,0))))</f>
        <v>0</v>
      </c>
      <c r="AH443" s="179">
        <f>IF($C443=$D$2,'FLETES (#) MAYO'!AH443*AH$2,IF($C443=$D$3,'FLETES (#) MAYO'!AH443*AH$3,IF($C443=$D$4,'FLETES (#) MAYO'!AH443*AH$4,IF($C443=$D$5,'FLETES (#) MAYO'!AH443*AH$5,0))))</f>
        <v>0</v>
      </c>
      <c r="AI443" s="179">
        <f>IF($C443=$D$2,'FLETES (#) MAYO'!AI443*AI$2,IF($C443=$D$3,'FLETES (#) MAYO'!AI443*AI$3,IF($C443=$D$4,'FLETES (#) MAYO'!AI443*AI$4,IF($C443=$D$5,'FLETES (#) MAYO'!AI443*AI$5,0))))</f>
        <v>0</v>
      </c>
      <c r="AJ443" s="179">
        <f>IF($C443=$D$2,'FLETES (#) MAYO'!AJ443*AJ$2,IF($C443=$D$3,'FLETES (#) MAYO'!AJ443*AJ$3,IF($C443=$D$4,'FLETES (#) MAYO'!AJ443*AJ$4,IF($C443=$D$5,'FLETES (#) MAYO'!AJ443*AJ$5,0))))</f>
        <v>0</v>
      </c>
      <c r="AK443" s="179">
        <f>IF($C443=$D$2,'FLETES (#) MAYO'!AK443*AK$2,IF($C443=$D$3,'FLETES (#) MAYO'!AK443*AK$3,IF($C443=$D$4,'FLETES (#) MAYO'!AK443*AK$4,IF($C443=$D$5,'FLETES (#) MAYO'!AK443*AK$5,0))))</f>
        <v>0</v>
      </c>
      <c r="AL443" s="179">
        <f>IF($C443=$D$2,'FLETES (#) MAYO'!AL443*AL$2,IF($C443=$D$3,'FLETES (#) MAYO'!AL443*AL$3,IF($C443=$D$4,'FLETES (#) MAYO'!AL443*AL$4,IF($C443=$D$5,'FLETES (#) MAYO'!AL443*AL$5,0))))</f>
        <v>0</v>
      </c>
      <c r="AM443" s="179">
        <f>IF($C443=$D$2,'FLETES (#) MAYO'!AM443*AM$2,IF($C443=$D$3,'FLETES (#) MAYO'!AM443*AM$3,IF($C443=$D$4,'FLETES (#) MAYO'!AM443*AM$4,IF($C443=$D$5,'FLETES (#) MAYO'!AM443*AM$5,0))))</f>
        <v>0</v>
      </c>
    </row>
    <row r="444" spans="1:39">
      <c r="A444" s="141"/>
      <c r="B444" s="165"/>
      <c r="C444" s="165"/>
      <c r="D444" s="178">
        <f t="shared" si="0"/>
        <v>0</v>
      </c>
      <c r="E444" s="179">
        <f>IF($C444=$D$2,'FLETES (#) MAYO'!E444*E$2,IF($C444=$D$3,'FLETES (#) MAYO'!E444*E$3,IF($C444=$D$4,'FLETES (#) MAYO'!E444*E$4,IF($C444=$D$5,'FLETES (#) MAYO'!E444*E$5,0))))</f>
        <v>0</v>
      </c>
      <c r="F444" s="179">
        <f>IF($C444=$D$2,'FLETES (#) MAYO'!F444*F$2,IF($C444=$D$3,'FLETES (#) MAYO'!F444*F$3,IF($C444=$D$4,'FLETES (#) MAYO'!F444*F$4,IF($C444=$D$5,'FLETES (#) MAYO'!F444*F$5,0))))</f>
        <v>0</v>
      </c>
      <c r="G444" s="179">
        <f>IF($C444=$D$2,'FLETES (#) MAYO'!G444*G$2,IF($C444=$D$3,'FLETES (#) MAYO'!G444*G$3,IF($C444=$D$4,'FLETES (#) MAYO'!G444*G$4,IF($C444=$D$5,'FLETES (#) MAYO'!G444*G$5,0))))</f>
        <v>0</v>
      </c>
      <c r="H444" s="179">
        <f>IF($C444=$D$2,'FLETES (#) MAYO'!H444*H$2,IF($C444=$D$3,'FLETES (#) MAYO'!H444*H$3,IF($C444=$D$4,'FLETES (#) MAYO'!H444*H$4,IF($C444=$D$5,'FLETES (#) MAYO'!H444*H$5,0))))</f>
        <v>0</v>
      </c>
      <c r="I444" s="179">
        <f>IF($C444=$D$2,'FLETES (#) MAYO'!I444*I$2,IF($C444=$D$3,'FLETES (#) MAYO'!I444*I$3,IF($C444=$D$4,'FLETES (#) MAYO'!I444*I$4,IF($C444=$D$5,'FLETES (#) MAYO'!I444*I$5,0))))</f>
        <v>0</v>
      </c>
      <c r="J444" s="179">
        <f>IF($C444=$D$2,'FLETES (#) MAYO'!J444*J$2,IF($C444=$D$3,'FLETES (#) MAYO'!J444*J$3,IF($C444=$D$4,'FLETES (#) MAYO'!J444*J$4,IF($C444=$D$5,'FLETES (#) MAYO'!J444*J$5,0))))</f>
        <v>0</v>
      </c>
      <c r="K444" s="179">
        <f>IF($C444=$D$2,'FLETES (#) MAYO'!K444*K$2,IF($C444=$D$3,'FLETES (#) MAYO'!K444*K$3,IF($C444=$D$4,'FLETES (#) MAYO'!K444*K$4,IF($C444=$D$5,'FLETES (#) MAYO'!K444*K$5,0))))</f>
        <v>0</v>
      </c>
      <c r="L444" s="179">
        <f>IF($C444=$D$2,'FLETES (#) MAYO'!L444*L$2,IF($C444=$D$3,'FLETES (#) MAYO'!L444*L$3,IF($C444=$D$4,'FLETES (#) MAYO'!L444*L$4,IF($C444=$D$5,'FLETES (#) MAYO'!L444*L$5,0))))</f>
        <v>0</v>
      </c>
      <c r="M444" s="179">
        <f>IF($C444=$D$2,'FLETES (#) MAYO'!M444*M$2,IF($C444=$D$3,'FLETES (#) MAYO'!M444*M$3,IF($C444=$D$4,'FLETES (#) MAYO'!M444*M$4,IF($C444=$D$5,'FLETES (#) MAYO'!M444*M$5,0))))</f>
        <v>0</v>
      </c>
      <c r="N444" s="179">
        <f>IF($C444=$D$2,'FLETES (#) MAYO'!N444*N$2,IF($C444=$D$3,'FLETES (#) MAYO'!N444*N$3,IF($C444=$D$4,'FLETES (#) MAYO'!N444*N$4,IF($C444=$D$5,'FLETES (#) MAYO'!N444*N$5,0))))</f>
        <v>0</v>
      </c>
      <c r="O444" s="179">
        <f>IF($C444=$D$2,'FLETES (#) MAYO'!O444*O$2,IF($C444=$D$3,'FLETES (#) MAYO'!O444*O$3,IF($C444=$D$4,'FLETES (#) MAYO'!O444*O$4,IF($C444=$D$5,'FLETES (#) MAYO'!O444*O$5,0))))</f>
        <v>0</v>
      </c>
      <c r="P444" s="179">
        <f>IF($C444=$D$2,'FLETES (#) MAYO'!P444*P$2,IF($C444=$D$3,'FLETES (#) MAYO'!P444*P$3,IF($C444=$D$4,'FLETES (#) MAYO'!P444*P$4,IF($C444=$D$5,'FLETES (#) MAYO'!P444*P$5,0))))</f>
        <v>0</v>
      </c>
      <c r="Q444" s="179">
        <f>IF($C444=$D$2,'FLETES (#) MAYO'!Q444*Q$2,IF($C444=$D$3,'FLETES (#) MAYO'!Q444*Q$3,IF($C444=$D$4,'FLETES (#) MAYO'!Q444*Q$4,IF($C444=$D$5,'FLETES (#) MAYO'!Q444*Q$5,0))))</f>
        <v>0</v>
      </c>
      <c r="R444" s="179">
        <f>IF($C444=$D$2,'FLETES (#) MAYO'!R444*R$2,IF($C444=$D$3,'FLETES (#) MAYO'!R444*R$3,IF($C444=$D$4,'FLETES (#) MAYO'!R444*R$4,IF($C444=$D$5,'FLETES (#) MAYO'!R444*R$5,0))))</f>
        <v>0</v>
      </c>
      <c r="S444" s="179">
        <f>IF($C444=$D$2,'FLETES (#) MAYO'!S444*S$2,IF($C444=$D$3,'FLETES (#) MAYO'!S444*S$3,IF($C444=$D$4,'FLETES (#) MAYO'!S444*S$4,IF($C444=$D$5,'FLETES (#) MAYO'!S444*S$5,0))))</f>
        <v>0</v>
      </c>
      <c r="T444" s="179">
        <f>IF($C444=$D$2,'FLETES (#) MAYO'!T444*T$2,IF($C444=$D$3,'FLETES (#) MAYO'!T444*T$3,IF($C444=$D$4,'FLETES (#) MAYO'!T444*T$4,IF($C444=$D$5,'FLETES (#) MAYO'!T444*T$5,0))))</f>
        <v>0</v>
      </c>
      <c r="U444" s="179">
        <f>IF($C444=$D$2,'FLETES (#) MAYO'!U444*U$2,IF($C444=$D$3,'FLETES (#) MAYO'!U444*U$3,IF($C444=$D$4,'FLETES (#) MAYO'!U444*U$4,IF($C444=$D$5,'FLETES (#) MAYO'!U444*U$5,0))))</f>
        <v>0</v>
      </c>
      <c r="V444" s="179">
        <f>IF($C444=$D$2,'FLETES (#) MAYO'!V444*V$2,IF($C444=$D$3,'FLETES (#) MAYO'!V444*V$3,IF($C444=$D$4,'FLETES (#) MAYO'!V444*V$4,IF($C444=$D$5,'FLETES (#) MAYO'!V444*V$5,0))))</f>
        <v>0</v>
      </c>
      <c r="W444" s="179">
        <f>IF($C444=$D$2,'FLETES (#) MAYO'!W444*W$2,IF($C444=$D$3,'FLETES (#) MAYO'!W444*W$3,IF($C444=$D$4,'FLETES (#) MAYO'!W444*W$4,IF($C444=$D$5,'FLETES (#) MAYO'!W444*W$5,0))))</f>
        <v>0</v>
      </c>
      <c r="X444" s="179">
        <f>IF($C444=$D$2,'FLETES (#) MAYO'!X444*X$2,IF($C444=$D$3,'FLETES (#) MAYO'!X444*X$3,IF($C444=$D$4,'FLETES (#) MAYO'!X444*X$4,IF($C444=$D$5,'FLETES (#) MAYO'!X444*X$5,0))))</f>
        <v>0</v>
      </c>
      <c r="Y444" s="179">
        <f>IF($C444=$D$2,'FLETES (#) MAYO'!Y444*Y$2,IF($C444=$D$3,'FLETES (#) MAYO'!Y444*Y$3,IF($C444=$D$4,'FLETES (#) MAYO'!Y444*Y$4,IF($C444=$D$5,'FLETES (#) MAYO'!Y444*Y$5,0))))</f>
        <v>0</v>
      </c>
      <c r="Z444" s="179">
        <f>IF($C444=$D$2,'FLETES (#) MAYO'!Z444*Z$2,IF($C444=$D$3,'FLETES (#) MAYO'!Z444*Z$3,IF($C444=$D$4,'FLETES (#) MAYO'!Z444*Z$4,IF($C444=$D$5,'FLETES (#) MAYO'!Z444*Z$5,0))))</f>
        <v>0</v>
      </c>
      <c r="AA444" s="179">
        <f>IF($C444=$D$2,'FLETES (#) MAYO'!AA444*AA$2,IF($C444=$D$3,'FLETES (#) MAYO'!AA444*AA$3,IF($C444=$D$4,'FLETES (#) MAYO'!AA444*AA$4,IF($C444=$D$5,'FLETES (#) MAYO'!AA444*AA$5,0))))</f>
        <v>0</v>
      </c>
      <c r="AB444" s="179">
        <f>IF($C444=$D$2,'FLETES (#) MAYO'!AB444*AB$2,IF($C444=$D$3,'FLETES (#) MAYO'!AB444*AB$3,IF($C444=$D$4,'FLETES (#) MAYO'!AB444*AB$4,IF($C444=$D$5,'FLETES (#) MAYO'!AB444*AB$5,0))))</f>
        <v>0</v>
      </c>
      <c r="AC444" s="179">
        <f>IF($C444=$D$2,'FLETES (#) MAYO'!AC444*AC$2,IF($C444=$D$3,'FLETES (#) MAYO'!AC444*AC$3,IF($C444=$D$4,'FLETES (#) MAYO'!AC444*AC$4,IF($C444=$D$5,'FLETES (#) MAYO'!AC444*AC$5,0))))</f>
        <v>0</v>
      </c>
      <c r="AD444" s="179">
        <f>IF($C444=$D$2,'FLETES (#) MAYO'!AD444*AD$2,IF($C444=$D$3,'FLETES (#) MAYO'!AD444*AD$3,IF($C444=$D$4,'FLETES (#) MAYO'!AD444*AD$4,IF($C444=$D$5,'FLETES (#) MAYO'!AD444*AD$5,0))))</f>
        <v>0</v>
      </c>
      <c r="AE444" s="179">
        <f>IF($C444=$D$2,'FLETES (#) MAYO'!AE444*AE$2,IF($C444=$D$3,'FLETES (#) MAYO'!AE444*AE$3,IF($C444=$D$4,'FLETES (#) MAYO'!AE444*AE$4,IF($C444=$D$5,'FLETES (#) MAYO'!AE444*AE$5,0))))</f>
        <v>0</v>
      </c>
      <c r="AF444" s="179">
        <f>IF($C444=$D$2,'FLETES (#) MAYO'!AF444*AF$2,IF($C444=$D$3,'FLETES (#) MAYO'!AF444*AF$3,IF($C444=$D$4,'FLETES (#) MAYO'!AF444*AF$4,IF($C444=$D$5,'FLETES (#) MAYO'!AF444*AF$5,0))))</f>
        <v>0</v>
      </c>
      <c r="AG444" s="179">
        <f>IF($C444=$D$2,'FLETES (#) MAYO'!AG444*AG$2,IF($C444=$D$3,'FLETES (#) MAYO'!AG444*AG$3,IF($C444=$D$4,'FLETES (#) MAYO'!AG444*AG$4,IF($C444=$D$5,'FLETES (#) MAYO'!AG444*AG$5,0))))</f>
        <v>0</v>
      </c>
      <c r="AH444" s="179">
        <f>IF($C444=$D$2,'FLETES (#) MAYO'!AH444*AH$2,IF($C444=$D$3,'FLETES (#) MAYO'!AH444*AH$3,IF($C444=$D$4,'FLETES (#) MAYO'!AH444*AH$4,IF($C444=$D$5,'FLETES (#) MAYO'!AH444*AH$5,0))))</f>
        <v>0</v>
      </c>
      <c r="AI444" s="179">
        <f>IF($C444=$D$2,'FLETES (#) MAYO'!AI444*AI$2,IF($C444=$D$3,'FLETES (#) MAYO'!AI444*AI$3,IF($C444=$D$4,'FLETES (#) MAYO'!AI444*AI$4,IF($C444=$D$5,'FLETES (#) MAYO'!AI444*AI$5,0))))</f>
        <v>0</v>
      </c>
      <c r="AJ444" s="179">
        <f>IF($C444=$D$2,'FLETES (#) MAYO'!AJ444*AJ$2,IF($C444=$D$3,'FLETES (#) MAYO'!AJ444*AJ$3,IF($C444=$D$4,'FLETES (#) MAYO'!AJ444*AJ$4,IF($C444=$D$5,'FLETES (#) MAYO'!AJ444*AJ$5,0))))</f>
        <v>0</v>
      </c>
      <c r="AK444" s="179">
        <f>IF($C444=$D$2,'FLETES (#) MAYO'!AK444*AK$2,IF($C444=$D$3,'FLETES (#) MAYO'!AK444*AK$3,IF($C444=$D$4,'FLETES (#) MAYO'!AK444*AK$4,IF($C444=$D$5,'FLETES (#) MAYO'!AK444*AK$5,0))))</f>
        <v>0</v>
      </c>
      <c r="AL444" s="179">
        <f>IF($C444=$D$2,'FLETES (#) MAYO'!AL444*AL$2,IF($C444=$D$3,'FLETES (#) MAYO'!AL444*AL$3,IF($C444=$D$4,'FLETES (#) MAYO'!AL444*AL$4,IF($C444=$D$5,'FLETES (#) MAYO'!AL444*AL$5,0))))</f>
        <v>0</v>
      </c>
      <c r="AM444" s="179">
        <f>IF($C444=$D$2,'FLETES (#) MAYO'!AM444*AM$2,IF($C444=$D$3,'FLETES (#) MAYO'!AM444*AM$3,IF($C444=$D$4,'FLETES (#) MAYO'!AM444*AM$4,IF($C444=$D$5,'FLETES (#) MAYO'!AM444*AM$5,0))))</f>
        <v>0</v>
      </c>
    </row>
    <row r="445" spans="1:39">
      <c r="A445" s="141"/>
      <c r="B445" s="165"/>
      <c r="C445" s="165"/>
      <c r="D445" s="178">
        <f t="shared" si="0"/>
        <v>0</v>
      </c>
      <c r="E445" s="179">
        <f>IF($C445=$D$2,'FLETES (#) MAYO'!E445*E$2,IF($C445=$D$3,'FLETES (#) MAYO'!E445*E$3,IF($C445=$D$4,'FLETES (#) MAYO'!E445*E$4,IF($C445=$D$5,'FLETES (#) MAYO'!E445*E$5,0))))</f>
        <v>0</v>
      </c>
      <c r="F445" s="179">
        <f>IF($C445=$D$2,'FLETES (#) MAYO'!F445*F$2,IF($C445=$D$3,'FLETES (#) MAYO'!F445*F$3,IF($C445=$D$4,'FLETES (#) MAYO'!F445*F$4,IF($C445=$D$5,'FLETES (#) MAYO'!F445*F$5,0))))</f>
        <v>0</v>
      </c>
      <c r="G445" s="179">
        <f>IF($C445=$D$2,'FLETES (#) MAYO'!G445*G$2,IF($C445=$D$3,'FLETES (#) MAYO'!G445*G$3,IF($C445=$D$4,'FLETES (#) MAYO'!G445*G$4,IF($C445=$D$5,'FLETES (#) MAYO'!G445*G$5,0))))</f>
        <v>0</v>
      </c>
      <c r="H445" s="179">
        <f>IF($C445=$D$2,'FLETES (#) MAYO'!H445*H$2,IF($C445=$D$3,'FLETES (#) MAYO'!H445*H$3,IF($C445=$D$4,'FLETES (#) MAYO'!H445*H$4,IF($C445=$D$5,'FLETES (#) MAYO'!H445*H$5,0))))</f>
        <v>0</v>
      </c>
      <c r="I445" s="179">
        <f>IF($C445=$D$2,'FLETES (#) MAYO'!I445*I$2,IF($C445=$D$3,'FLETES (#) MAYO'!I445*I$3,IF($C445=$D$4,'FLETES (#) MAYO'!I445*I$4,IF($C445=$D$5,'FLETES (#) MAYO'!I445*I$5,0))))</f>
        <v>0</v>
      </c>
      <c r="J445" s="179">
        <f>IF($C445=$D$2,'FLETES (#) MAYO'!J445*J$2,IF($C445=$D$3,'FLETES (#) MAYO'!J445*J$3,IF($C445=$D$4,'FLETES (#) MAYO'!J445*J$4,IF($C445=$D$5,'FLETES (#) MAYO'!J445*J$5,0))))</f>
        <v>0</v>
      </c>
      <c r="K445" s="179">
        <f>IF($C445=$D$2,'FLETES (#) MAYO'!K445*K$2,IF($C445=$D$3,'FLETES (#) MAYO'!K445*K$3,IF($C445=$D$4,'FLETES (#) MAYO'!K445*K$4,IF($C445=$D$5,'FLETES (#) MAYO'!K445*K$5,0))))</f>
        <v>0</v>
      </c>
      <c r="L445" s="179">
        <f>IF($C445=$D$2,'FLETES (#) MAYO'!L445*L$2,IF($C445=$D$3,'FLETES (#) MAYO'!L445*L$3,IF($C445=$D$4,'FLETES (#) MAYO'!L445*L$4,IF($C445=$D$5,'FLETES (#) MAYO'!L445*L$5,0))))</f>
        <v>0</v>
      </c>
      <c r="M445" s="179">
        <f>IF($C445=$D$2,'FLETES (#) MAYO'!M445*M$2,IF($C445=$D$3,'FLETES (#) MAYO'!M445*M$3,IF($C445=$D$4,'FLETES (#) MAYO'!M445*M$4,IF($C445=$D$5,'FLETES (#) MAYO'!M445*M$5,0))))</f>
        <v>0</v>
      </c>
      <c r="N445" s="179">
        <f>IF($C445=$D$2,'FLETES (#) MAYO'!N445*N$2,IF($C445=$D$3,'FLETES (#) MAYO'!N445*N$3,IF($C445=$D$4,'FLETES (#) MAYO'!N445*N$4,IF($C445=$D$5,'FLETES (#) MAYO'!N445*N$5,0))))</f>
        <v>0</v>
      </c>
      <c r="O445" s="179">
        <f>IF($C445=$D$2,'FLETES (#) MAYO'!O445*O$2,IF($C445=$D$3,'FLETES (#) MAYO'!O445*O$3,IF($C445=$D$4,'FLETES (#) MAYO'!O445*O$4,IF($C445=$D$5,'FLETES (#) MAYO'!O445*O$5,0))))</f>
        <v>0</v>
      </c>
      <c r="P445" s="179">
        <f>IF($C445=$D$2,'FLETES (#) MAYO'!P445*P$2,IF($C445=$D$3,'FLETES (#) MAYO'!P445*P$3,IF($C445=$D$4,'FLETES (#) MAYO'!P445*P$4,IF($C445=$D$5,'FLETES (#) MAYO'!P445*P$5,0))))</f>
        <v>0</v>
      </c>
      <c r="Q445" s="179">
        <f>IF($C445=$D$2,'FLETES (#) MAYO'!Q445*Q$2,IF($C445=$D$3,'FLETES (#) MAYO'!Q445*Q$3,IF($C445=$D$4,'FLETES (#) MAYO'!Q445*Q$4,IF($C445=$D$5,'FLETES (#) MAYO'!Q445*Q$5,0))))</f>
        <v>0</v>
      </c>
      <c r="R445" s="179">
        <f>IF($C445=$D$2,'FLETES (#) MAYO'!R445*R$2,IF($C445=$D$3,'FLETES (#) MAYO'!R445*R$3,IF($C445=$D$4,'FLETES (#) MAYO'!R445*R$4,IF($C445=$D$5,'FLETES (#) MAYO'!R445*R$5,0))))</f>
        <v>0</v>
      </c>
      <c r="S445" s="179">
        <f>IF($C445=$D$2,'FLETES (#) MAYO'!S445*S$2,IF($C445=$D$3,'FLETES (#) MAYO'!S445*S$3,IF($C445=$D$4,'FLETES (#) MAYO'!S445*S$4,IF($C445=$D$5,'FLETES (#) MAYO'!S445*S$5,0))))</f>
        <v>0</v>
      </c>
      <c r="T445" s="179">
        <f>IF($C445=$D$2,'FLETES (#) MAYO'!T445*T$2,IF($C445=$D$3,'FLETES (#) MAYO'!T445*T$3,IF($C445=$D$4,'FLETES (#) MAYO'!T445*T$4,IF($C445=$D$5,'FLETES (#) MAYO'!T445*T$5,0))))</f>
        <v>0</v>
      </c>
      <c r="U445" s="179">
        <f>IF($C445=$D$2,'FLETES (#) MAYO'!U445*U$2,IF($C445=$D$3,'FLETES (#) MAYO'!U445*U$3,IF($C445=$D$4,'FLETES (#) MAYO'!U445*U$4,IF($C445=$D$5,'FLETES (#) MAYO'!U445*U$5,0))))</f>
        <v>0</v>
      </c>
      <c r="V445" s="179">
        <f>IF($C445=$D$2,'FLETES (#) MAYO'!V445*V$2,IF($C445=$D$3,'FLETES (#) MAYO'!V445*V$3,IF($C445=$D$4,'FLETES (#) MAYO'!V445*V$4,IF($C445=$D$5,'FLETES (#) MAYO'!V445*V$5,0))))</f>
        <v>0</v>
      </c>
      <c r="W445" s="179">
        <f>IF($C445=$D$2,'FLETES (#) MAYO'!W445*W$2,IF($C445=$D$3,'FLETES (#) MAYO'!W445*W$3,IF($C445=$D$4,'FLETES (#) MAYO'!W445*W$4,IF($C445=$D$5,'FLETES (#) MAYO'!W445*W$5,0))))</f>
        <v>0</v>
      </c>
      <c r="X445" s="179">
        <f>IF($C445=$D$2,'FLETES (#) MAYO'!X445*X$2,IF($C445=$D$3,'FLETES (#) MAYO'!X445*X$3,IF($C445=$D$4,'FLETES (#) MAYO'!X445*X$4,IF($C445=$D$5,'FLETES (#) MAYO'!X445*X$5,0))))</f>
        <v>0</v>
      </c>
      <c r="Y445" s="179">
        <f>IF($C445=$D$2,'FLETES (#) MAYO'!Y445*Y$2,IF($C445=$D$3,'FLETES (#) MAYO'!Y445*Y$3,IF($C445=$D$4,'FLETES (#) MAYO'!Y445*Y$4,IF($C445=$D$5,'FLETES (#) MAYO'!Y445*Y$5,0))))</f>
        <v>0</v>
      </c>
      <c r="Z445" s="179">
        <f>IF($C445=$D$2,'FLETES (#) MAYO'!Z445*Z$2,IF($C445=$D$3,'FLETES (#) MAYO'!Z445*Z$3,IF($C445=$D$4,'FLETES (#) MAYO'!Z445*Z$4,IF($C445=$D$5,'FLETES (#) MAYO'!Z445*Z$5,0))))</f>
        <v>0</v>
      </c>
      <c r="AA445" s="179">
        <f>IF($C445=$D$2,'FLETES (#) MAYO'!AA445*AA$2,IF($C445=$D$3,'FLETES (#) MAYO'!AA445*AA$3,IF($C445=$D$4,'FLETES (#) MAYO'!AA445*AA$4,IF($C445=$D$5,'FLETES (#) MAYO'!AA445*AA$5,0))))</f>
        <v>0</v>
      </c>
      <c r="AB445" s="179">
        <f>IF($C445=$D$2,'FLETES (#) MAYO'!AB445*AB$2,IF($C445=$D$3,'FLETES (#) MAYO'!AB445*AB$3,IF($C445=$D$4,'FLETES (#) MAYO'!AB445*AB$4,IF($C445=$D$5,'FLETES (#) MAYO'!AB445*AB$5,0))))</f>
        <v>0</v>
      </c>
      <c r="AC445" s="179">
        <f>IF($C445=$D$2,'FLETES (#) MAYO'!AC445*AC$2,IF($C445=$D$3,'FLETES (#) MAYO'!AC445*AC$3,IF($C445=$D$4,'FLETES (#) MAYO'!AC445*AC$4,IF($C445=$D$5,'FLETES (#) MAYO'!AC445*AC$5,0))))</f>
        <v>0</v>
      </c>
      <c r="AD445" s="179">
        <f>IF($C445=$D$2,'FLETES (#) MAYO'!AD445*AD$2,IF($C445=$D$3,'FLETES (#) MAYO'!AD445*AD$3,IF($C445=$D$4,'FLETES (#) MAYO'!AD445*AD$4,IF($C445=$D$5,'FLETES (#) MAYO'!AD445*AD$5,0))))</f>
        <v>0</v>
      </c>
      <c r="AE445" s="179">
        <f>IF($C445=$D$2,'FLETES (#) MAYO'!AE445*AE$2,IF($C445=$D$3,'FLETES (#) MAYO'!AE445*AE$3,IF($C445=$D$4,'FLETES (#) MAYO'!AE445*AE$4,IF($C445=$D$5,'FLETES (#) MAYO'!AE445*AE$5,0))))</f>
        <v>0</v>
      </c>
      <c r="AF445" s="179">
        <f>IF($C445=$D$2,'FLETES (#) MAYO'!AF445*AF$2,IF($C445=$D$3,'FLETES (#) MAYO'!AF445*AF$3,IF($C445=$D$4,'FLETES (#) MAYO'!AF445*AF$4,IF($C445=$D$5,'FLETES (#) MAYO'!AF445*AF$5,0))))</f>
        <v>0</v>
      </c>
      <c r="AG445" s="179">
        <f>IF($C445=$D$2,'FLETES (#) MAYO'!AG445*AG$2,IF($C445=$D$3,'FLETES (#) MAYO'!AG445*AG$3,IF($C445=$D$4,'FLETES (#) MAYO'!AG445*AG$4,IF($C445=$D$5,'FLETES (#) MAYO'!AG445*AG$5,0))))</f>
        <v>0</v>
      </c>
      <c r="AH445" s="179">
        <f>IF($C445=$D$2,'FLETES (#) MAYO'!AH445*AH$2,IF($C445=$D$3,'FLETES (#) MAYO'!AH445*AH$3,IF($C445=$D$4,'FLETES (#) MAYO'!AH445*AH$4,IF($C445=$D$5,'FLETES (#) MAYO'!AH445*AH$5,0))))</f>
        <v>0</v>
      </c>
      <c r="AI445" s="179">
        <f>IF($C445=$D$2,'FLETES (#) MAYO'!AI445*AI$2,IF($C445=$D$3,'FLETES (#) MAYO'!AI445*AI$3,IF($C445=$D$4,'FLETES (#) MAYO'!AI445*AI$4,IF($C445=$D$5,'FLETES (#) MAYO'!AI445*AI$5,0))))</f>
        <v>0</v>
      </c>
      <c r="AJ445" s="179">
        <f>IF($C445=$D$2,'FLETES (#) MAYO'!AJ445*AJ$2,IF($C445=$D$3,'FLETES (#) MAYO'!AJ445*AJ$3,IF($C445=$D$4,'FLETES (#) MAYO'!AJ445*AJ$4,IF($C445=$D$5,'FLETES (#) MAYO'!AJ445*AJ$5,0))))</f>
        <v>0</v>
      </c>
      <c r="AK445" s="179">
        <f>IF($C445=$D$2,'FLETES (#) MAYO'!AK445*AK$2,IF($C445=$D$3,'FLETES (#) MAYO'!AK445*AK$3,IF($C445=$D$4,'FLETES (#) MAYO'!AK445*AK$4,IF($C445=$D$5,'FLETES (#) MAYO'!AK445*AK$5,0))))</f>
        <v>0</v>
      </c>
      <c r="AL445" s="179">
        <f>IF($C445=$D$2,'FLETES (#) MAYO'!AL445*AL$2,IF($C445=$D$3,'FLETES (#) MAYO'!AL445*AL$3,IF($C445=$D$4,'FLETES (#) MAYO'!AL445*AL$4,IF($C445=$D$5,'FLETES (#) MAYO'!AL445*AL$5,0))))</f>
        <v>0</v>
      </c>
      <c r="AM445" s="179">
        <f>IF($C445=$D$2,'FLETES (#) MAYO'!AM445*AM$2,IF($C445=$D$3,'FLETES (#) MAYO'!AM445*AM$3,IF($C445=$D$4,'FLETES (#) MAYO'!AM445*AM$4,IF($C445=$D$5,'FLETES (#) MAYO'!AM445*AM$5,0))))</f>
        <v>0</v>
      </c>
    </row>
    <row r="446" spans="1:39">
      <c r="A446" s="141"/>
      <c r="B446" s="165"/>
      <c r="C446" s="165"/>
      <c r="D446" s="178">
        <f t="shared" si="0"/>
        <v>0</v>
      </c>
      <c r="E446" s="179">
        <f>IF($C446=$D$2,'FLETES (#) MAYO'!E446*E$2,IF($C446=$D$3,'FLETES (#) MAYO'!E446*E$3,IF($C446=$D$4,'FLETES (#) MAYO'!E446*E$4,IF($C446=$D$5,'FLETES (#) MAYO'!E446*E$5,0))))</f>
        <v>0</v>
      </c>
      <c r="F446" s="179">
        <f>IF($C446=$D$2,'FLETES (#) MAYO'!F446*F$2,IF($C446=$D$3,'FLETES (#) MAYO'!F446*F$3,IF($C446=$D$4,'FLETES (#) MAYO'!F446*F$4,IF($C446=$D$5,'FLETES (#) MAYO'!F446*F$5,0))))</f>
        <v>0</v>
      </c>
      <c r="G446" s="179">
        <f>IF($C446=$D$2,'FLETES (#) MAYO'!G446*G$2,IF($C446=$D$3,'FLETES (#) MAYO'!G446*G$3,IF($C446=$D$4,'FLETES (#) MAYO'!G446*G$4,IF($C446=$D$5,'FLETES (#) MAYO'!G446*G$5,0))))</f>
        <v>0</v>
      </c>
      <c r="H446" s="179">
        <f>IF($C446=$D$2,'FLETES (#) MAYO'!H446*H$2,IF($C446=$D$3,'FLETES (#) MAYO'!H446*H$3,IF($C446=$D$4,'FLETES (#) MAYO'!H446*H$4,IF($C446=$D$5,'FLETES (#) MAYO'!H446*H$5,0))))</f>
        <v>0</v>
      </c>
      <c r="I446" s="179">
        <f>IF($C446=$D$2,'FLETES (#) MAYO'!I446*I$2,IF($C446=$D$3,'FLETES (#) MAYO'!I446*I$3,IF($C446=$D$4,'FLETES (#) MAYO'!I446*I$4,IF($C446=$D$5,'FLETES (#) MAYO'!I446*I$5,0))))</f>
        <v>0</v>
      </c>
      <c r="J446" s="179">
        <f>IF($C446=$D$2,'FLETES (#) MAYO'!J446*J$2,IF($C446=$D$3,'FLETES (#) MAYO'!J446*J$3,IF($C446=$D$4,'FLETES (#) MAYO'!J446*J$4,IF($C446=$D$5,'FLETES (#) MAYO'!J446*J$5,0))))</f>
        <v>0</v>
      </c>
      <c r="K446" s="179">
        <f>IF($C446=$D$2,'FLETES (#) MAYO'!K446*K$2,IF($C446=$D$3,'FLETES (#) MAYO'!K446*K$3,IF($C446=$D$4,'FLETES (#) MAYO'!K446*K$4,IF($C446=$D$5,'FLETES (#) MAYO'!K446*K$5,0))))</f>
        <v>0</v>
      </c>
      <c r="L446" s="179">
        <f>IF($C446=$D$2,'FLETES (#) MAYO'!L446*L$2,IF($C446=$D$3,'FLETES (#) MAYO'!L446*L$3,IF($C446=$D$4,'FLETES (#) MAYO'!L446*L$4,IF($C446=$D$5,'FLETES (#) MAYO'!L446*L$5,0))))</f>
        <v>0</v>
      </c>
      <c r="M446" s="179">
        <f>IF($C446=$D$2,'FLETES (#) MAYO'!M446*M$2,IF($C446=$D$3,'FLETES (#) MAYO'!M446*M$3,IF($C446=$D$4,'FLETES (#) MAYO'!M446*M$4,IF($C446=$D$5,'FLETES (#) MAYO'!M446*M$5,0))))</f>
        <v>0</v>
      </c>
      <c r="N446" s="179">
        <f>IF($C446=$D$2,'FLETES (#) MAYO'!N446*N$2,IF($C446=$D$3,'FLETES (#) MAYO'!N446*N$3,IF($C446=$D$4,'FLETES (#) MAYO'!N446*N$4,IF($C446=$D$5,'FLETES (#) MAYO'!N446*N$5,0))))</f>
        <v>0</v>
      </c>
      <c r="O446" s="179">
        <f>IF($C446=$D$2,'FLETES (#) MAYO'!O446*O$2,IF($C446=$D$3,'FLETES (#) MAYO'!O446*O$3,IF($C446=$D$4,'FLETES (#) MAYO'!O446*O$4,IF($C446=$D$5,'FLETES (#) MAYO'!O446*O$5,0))))</f>
        <v>0</v>
      </c>
      <c r="P446" s="179">
        <f>IF($C446=$D$2,'FLETES (#) MAYO'!P446*P$2,IF($C446=$D$3,'FLETES (#) MAYO'!P446*P$3,IF($C446=$D$4,'FLETES (#) MAYO'!P446*P$4,IF($C446=$D$5,'FLETES (#) MAYO'!P446*P$5,0))))</f>
        <v>0</v>
      </c>
      <c r="Q446" s="179">
        <f>IF($C446=$D$2,'FLETES (#) MAYO'!Q446*Q$2,IF($C446=$D$3,'FLETES (#) MAYO'!Q446*Q$3,IF($C446=$D$4,'FLETES (#) MAYO'!Q446*Q$4,IF($C446=$D$5,'FLETES (#) MAYO'!Q446*Q$5,0))))</f>
        <v>0</v>
      </c>
      <c r="R446" s="179">
        <f>IF($C446=$D$2,'FLETES (#) MAYO'!R446*R$2,IF($C446=$D$3,'FLETES (#) MAYO'!R446*R$3,IF($C446=$D$4,'FLETES (#) MAYO'!R446*R$4,IF($C446=$D$5,'FLETES (#) MAYO'!R446*R$5,0))))</f>
        <v>0</v>
      </c>
      <c r="S446" s="179">
        <f>IF($C446=$D$2,'FLETES (#) MAYO'!S446*S$2,IF($C446=$D$3,'FLETES (#) MAYO'!S446*S$3,IF($C446=$D$4,'FLETES (#) MAYO'!S446*S$4,IF($C446=$D$5,'FLETES (#) MAYO'!S446*S$5,0))))</f>
        <v>0</v>
      </c>
      <c r="T446" s="179">
        <f>IF($C446=$D$2,'FLETES (#) MAYO'!T446*T$2,IF($C446=$D$3,'FLETES (#) MAYO'!T446*T$3,IF($C446=$D$4,'FLETES (#) MAYO'!T446*T$4,IF($C446=$D$5,'FLETES (#) MAYO'!T446*T$5,0))))</f>
        <v>0</v>
      </c>
      <c r="U446" s="179">
        <f>IF($C446=$D$2,'FLETES (#) MAYO'!U446*U$2,IF($C446=$D$3,'FLETES (#) MAYO'!U446*U$3,IF($C446=$D$4,'FLETES (#) MAYO'!U446*U$4,IF($C446=$D$5,'FLETES (#) MAYO'!U446*U$5,0))))</f>
        <v>0</v>
      </c>
      <c r="V446" s="179">
        <f>IF($C446=$D$2,'FLETES (#) MAYO'!V446*V$2,IF($C446=$D$3,'FLETES (#) MAYO'!V446*V$3,IF($C446=$D$4,'FLETES (#) MAYO'!V446*V$4,IF($C446=$D$5,'FLETES (#) MAYO'!V446*V$5,0))))</f>
        <v>0</v>
      </c>
      <c r="W446" s="179">
        <f>IF($C446=$D$2,'FLETES (#) MAYO'!W446*W$2,IF($C446=$D$3,'FLETES (#) MAYO'!W446*W$3,IF($C446=$D$4,'FLETES (#) MAYO'!W446*W$4,IF($C446=$D$5,'FLETES (#) MAYO'!W446*W$5,0))))</f>
        <v>0</v>
      </c>
      <c r="X446" s="179">
        <f>IF($C446=$D$2,'FLETES (#) MAYO'!X446*X$2,IF($C446=$D$3,'FLETES (#) MAYO'!X446*X$3,IF($C446=$D$4,'FLETES (#) MAYO'!X446*X$4,IF($C446=$D$5,'FLETES (#) MAYO'!X446*X$5,0))))</f>
        <v>0</v>
      </c>
      <c r="Y446" s="179">
        <f>IF($C446=$D$2,'FLETES (#) MAYO'!Y446*Y$2,IF($C446=$D$3,'FLETES (#) MAYO'!Y446*Y$3,IF($C446=$D$4,'FLETES (#) MAYO'!Y446*Y$4,IF($C446=$D$5,'FLETES (#) MAYO'!Y446*Y$5,0))))</f>
        <v>0</v>
      </c>
      <c r="Z446" s="179">
        <f>IF($C446=$D$2,'FLETES (#) MAYO'!Z446*Z$2,IF($C446=$D$3,'FLETES (#) MAYO'!Z446*Z$3,IF($C446=$D$4,'FLETES (#) MAYO'!Z446*Z$4,IF($C446=$D$5,'FLETES (#) MAYO'!Z446*Z$5,0))))</f>
        <v>0</v>
      </c>
      <c r="AA446" s="179">
        <f>IF($C446=$D$2,'FLETES (#) MAYO'!AA446*AA$2,IF($C446=$D$3,'FLETES (#) MAYO'!AA446*AA$3,IF($C446=$D$4,'FLETES (#) MAYO'!AA446*AA$4,IF($C446=$D$5,'FLETES (#) MAYO'!AA446*AA$5,0))))</f>
        <v>0</v>
      </c>
      <c r="AB446" s="179">
        <f>IF($C446=$D$2,'FLETES (#) MAYO'!AB446*AB$2,IF($C446=$D$3,'FLETES (#) MAYO'!AB446*AB$3,IF($C446=$D$4,'FLETES (#) MAYO'!AB446*AB$4,IF($C446=$D$5,'FLETES (#) MAYO'!AB446*AB$5,0))))</f>
        <v>0</v>
      </c>
      <c r="AC446" s="179">
        <f>IF($C446=$D$2,'FLETES (#) MAYO'!AC446*AC$2,IF($C446=$D$3,'FLETES (#) MAYO'!AC446*AC$3,IF($C446=$D$4,'FLETES (#) MAYO'!AC446*AC$4,IF($C446=$D$5,'FLETES (#) MAYO'!AC446*AC$5,0))))</f>
        <v>0</v>
      </c>
      <c r="AD446" s="179">
        <f>IF($C446=$D$2,'FLETES (#) MAYO'!AD446*AD$2,IF($C446=$D$3,'FLETES (#) MAYO'!AD446*AD$3,IF($C446=$D$4,'FLETES (#) MAYO'!AD446*AD$4,IF($C446=$D$5,'FLETES (#) MAYO'!AD446*AD$5,0))))</f>
        <v>0</v>
      </c>
      <c r="AE446" s="179">
        <f>IF($C446=$D$2,'FLETES (#) MAYO'!AE446*AE$2,IF($C446=$D$3,'FLETES (#) MAYO'!AE446*AE$3,IF($C446=$D$4,'FLETES (#) MAYO'!AE446*AE$4,IF($C446=$D$5,'FLETES (#) MAYO'!AE446*AE$5,0))))</f>
        <v>0</v>
      </c>
      <c r="AF446" s="179">
        <f>IF($C446=$D$2,'FLETES (#) MAYO'!AF446*AF$2,IF($C446=$D$3,'FLETES (#) MAYO'!AF446*AF$3,IF($C446=$D$4,'FLETES (#) MAYO'!AF446*AF$4,IF($C446=$D$5,'FLETES (#) MAYO'!AF446*AF$5,0))))</f>
        <v>0</v>
      </c>
      <c r="AG446" s="179">
        <f>IF($C446=$D$2,'FLETES (#) MAYO'!AG446*AG$2,IF($C446=$D$3,'FLETES (#) MAYO'!AG446*AG$3,IF($C446=$D$4,'FLETES (#) MAYO'!AG446*AG$4,IF($C446=$D$5,'FLETES (#) MAYO'!AG446*AG$5,0))))</f>
        <v>0</v>
      </c>
      <c r="AH446" s="179">
        <f>IF($C446=$D$2,'FLETES (#) MAYO'!AH446*AH$2,IF($C446=$D$3,'FLETES (#) MAYO'!AH446*AH$3,IF($C446=$D$4,'FLETES (#) MAYO'!AH446*AH$4,IF($C446=$D$5,'FLETES (#) MAYO'!AH446*AH$5,0))))</f>
        <v>0</v>
      </c>
      <c r="AI446" s="179">
        <f>IF($C446=$D$2,'FLETES (#) MAYO'!AI446*AI$2,IF($C446=$D$3,'FLETES (#) MAYO'!AI446*AI$3,IF($C446=$D$4,'FLETES (#) MAYO'!AI446*AI$4,IF($C446=$D$5,'FLETES (#) MAYO'!AI446*AI$5,0))))</f>
        <v>0</v>
      </c>
      <c r="AJ446" s="179">
        <f>IF($C446=$D$2,'FLETES (#) MAYO'!AJ446*AJ$2,IF($C446=$D$3,'FLETES (#) MAYO'!AJ446*AJ$3,IF($C446=$D$4,'FLETES (#) MAYO'!AJ446*AJ$4,IF($C446=$D$5,'FLETES (#) MAYO'!AJ446*AJ$5,0))))</f>
        <v>0</v>
      </c>
      <c r="AK446" s="179">
        <f>IF($C446=$D$2,'FLETES (#) MAYO'!AK446*AK$2,IF($C446=$D$3,'FLETES (#) MAYO'!AK446*AK$3,IF($C446=$D$4,'FLETES (#) MAYO'!AK446*AK$4,IF($C446=$D$5,'FLETES (#) MAYO'!AK446*AK$5,0))))</f>
        <v>0</v>
      </c>
      <c r="AL446" s="179">
        <f>IF($C446=$D$2,'FLETES (#) MAYO'!AL446*AL$2,IF($C446=$D$3,'FLETES (#) MAYO'!AL446*AL$3,IF($C446=$D$4,'FLETES (#) MAYO'!AL446*AL$4,IF($C446=$D$5,'FLETES (#) MAYO'!AL446*AL$5,0))))</f>
        <v>0</v>
      </c>
      <c r="AM446" s="179">
        <f>IF($C446=$D$2,'FLETES (#) MAYO'!AM446*AM$2,IF($C446=$D$3,'FLETES (#) MAYO'!AM446*AM$3,IF($C446=$D$4,'FLETES (#) MAYO'!AM446*AM$4,IF($C446=$D$5,'FLETES (#) MAYO'!AM446*AM$5,0))))</f>
        <v>0</v>
      </c>
    </row>
    <row r="447" spans="1:39">
      <c r="A447" s="141"/>
      <c r="B447" s="165"/>
      <c r="C447" s="165"/>
      <c r="D447" s="178">
        <f t="shared" si="0"/>
        <v>0</v>
      </c>
      <c r="E447" s="179">
        <f>IF($C447=$D$2,'FLETES (#) MAYO'!E447*E$2,IF($C447=$D$3,'FLETES (#) MAYO'!E447*E$3,IF($C447=$D$4,'FLETES (#) MAYO'!E447*E$4,IF($C447=$D$5,'FLETES (#) MAYO'!E447*E$5,0))))</f>
        <v>0</v>
      </c>
      <c r="F447" s="179">
        <f>IF($C447=$D$2,'FLETES (#) MAYO'!F447*F$2,IF($C447=$D$3,'FLETES (#) MAYO'!F447*F$3,IF($C447=$D$4,'FLETES (#) MAYO'!F447*F$4,IF($C447=$D$5,'FLETES (#) MAYO'!F447*F$5,0))))</f>
        <v>0</v>
      </c>
      <c r="G447" s="179">
        <f>IF($C447=$D$2,'FLETES (#) MAYO'!G447*G$2,IF($C447=$D$3,'FLETES (#) MAYO'!G447*G$3,IF($C447=$D$4,'FLETES (#) MAYO'!G447*G$4,IF($C447=$D$5,'FLETES (#) MAYO'!G447*G$5,0))))</f>
        <v>0</v>
      </c>
      <c r="H447" s="179">
        <f>IF($C447=$D$2,'FLETES (#) MAYO'!H447*H$2,IF($C447=$D$3,'FLETES (#) MAYO'!H447*H$3,IF($C447=$D$4,'FLETES (#) MAYO'!H447*H$4,IF($C447=$D$5,'FLETES (#) MAYO'!H447*H$5,0))))</f>
        <v>0</v>
      </c>
      <c r="I447" s="179">
        <f>IF($C447=$D$2,'FLETES (#) MAYO'!I447*I$2,IF($C447=$D$3,'FLETES (#) MAYO'!I447*I$3,IF($C447=$D$4,'FLETES (#) MAYO'!I447*I$4,IF($C447=$D$5,'FLETES (#) MAYO'!I447*I$5,0))))</f>
        <v>0</v>
      </c>
      <c r="J447" s="179">
        <f>IF($C447=$D$2,'FLETES (#) MAYO'!J447*J$2,IF($C447=$D$3,'FLETES (#) MAYO'!J447*J$3,IF($C447=$D$4,'FLETES (#) MAYO'!J447*J$4,IF($C447=$D$5,'FLETES (#) MAYO'!J447*J$5,0))))</f>
        <v>0</v>
      </c>
      <c r="K447" s="179">
        <f>IF($C447=$D$2,'FLETES (#) MAYO'!K447*K$2,IF($C447=$D$3,'FLETES (#) MAYO'!K447*K$3,IF($C447=$D$4,'FLETES (#) MAYO'!K447*K$4,IF($C447=$D$5,'FLETES (#) MAYO'!K447*K$5,0))))</f>
        <v>0</v>
      </c>
      <c r="L447" s="179">
        <f>IF($C447=$D$2,'FLETES (#) MAYO'!L447*L$2,IF($C447=$D$3,'FLETES (#) MAYO'!L447*L$3,IF($C447=$D$4,'FLETES (#) MAYO'!L447*L$4,IF($C447=$D$5,'FLETES (#) MAYO'!L447*L$5,0))))</f>
        <v>0</v>
      </c>
      <c r="M447" s="179">
        <f>IF($C447=$D$2,'FLETES (#) MAYO'!M447*M$2,IF($C447=$D$3,'FLETES (#) MAYO'!M447*M$3,IF($C447=$D$4,'FLETES (#) MAYO'!M447*M$4,IF($C447=$D$5,'FLETES (#) MAYO'!M447*M$5,0))))</f>
        <v>0</v>
      </c>
      <c r="N447" s="179">
        <f>IF($C447=$D$2,'FLETES (#) MAYO'!N447*N$2,IF($C447=$D$3,'FLETES (#) MAYO'!N447*N$3,IF($C447=$D$4,'FLETES (#) MAYO'!N447*N$4,IF($C447=$D$5,'FLETES (#) MAYO'!N447*N$5,0))))</f>
        <v>0</v>
      </c>
      <c r="O447" s="179">
        <f>IF($C447=$D$2,'FLETES (#) MAYO'!O447*O$2,IF($C447=$D$3,'FLETES (#) MAYO'!O447*O$3,IF($C447=$D$4,'FLETES (#) MAYO'!O447*O$4,IF($C447=$D$5,'FLETES (#) MAYO'!O447*O$5,0))))</f>
        <v>0</v>
      </c>
      <c r="P447" s="179">
        <f>IF($C447=$D$2,'FLETES (#) MAYO'!P447*P$2,IF($C447=$D$3,'FLETES (#) MAYO'!P447*P$3,IF($C447=$D$4,'FLETES (#) MAYO'!P447*P$4,IF($C447=$D$5,'FLETES (#) MAYO'!P447*P$5,0))))</f>
        <v>0</v>
      </c>
      <c r="Q447" s="179">
        <f>IF($C447=$D$2,'FLETES (#) MAYO'!Q447*Q$2,IF($C447=$D$3,'FLETES (#) MAYO'!Q447*Q$3,IF($C447=$D$4,'FLETES (#) MAYO'!Q447*Q$4,IF($C447=$D$5,'FLETES (#) MAYO'!Q447*Q$5,0))))</f>
        <v>0</v>
      </c>
      <c r="R447" s="179">
        <f>IF($C447=$D$2,'FLETES (#) MAYO'!R447*R$2,IF($C447=$D$3,'FLETES (#) MAYO'!R447*R$3,IF($C447=$D$4,'FLETES (#) MAYO'!R447*R$4,IF($C447=$D$5,'FLETES (#) MAYO'!R447*R$5,0))))</f>
        <v>0</v>
      </c>
      <c r="S447" s="179">
        <f>IF($C447=$D$2,'FLETES (#) MAYO'!S447*S$2,IF($C447=$D$3,'FLETES (#) MAYO'!S447*S$3,IF($C447=$D$4,'FLETES (#) MAYO'!S447*S$4,IF($C447=$D$5,'FLETES (#) MAYO'!S447*S$5,0))))</f>
        <v>0</v>
      </c>
      <c r="T447" s="179">
        <f>IF($C447=$D$2,'FLETES (#) MAYO'!T447*T$2,IF($C447=$D$3,'FLETES (#) MAYO'!T447*T$3,IF($C447=$D$4,'FLETES (#) MAYO'!T447*T$4,IF($C447=$D$5,'FLETES (#) MAYO'!T447*T$5,0))))</f>
        <v>0</v>
      </c>
      <c r="U447" s="179">
        <f>IF($C447=$D$2,'FLETES (#) MAYO'!U447*U$2,IF($C447=$D$3,'FLETES (#) MAYO'!U447*U$3,IF($C447=$D$4,'FLETES (#) MAYO'!U447*U$4,IF($C447=$D$5,'FLETES (#) MAYO'!U447*U$5,0))))</f>
        <v>0</v>
      </c>
      <c r="V447" s="179">
        <f>IF($C447=$D$2,'FLETES (#) MAYO'!V447*V$2,IF($C447=$D$3,'FLETES (#) MAYO'!V447*V$3,IF($C447=$D$4,'FLETES (#) MAYO'!V447*V$4,IF($C447=$D$5,'FLETES (#) MAYO'!V447*V$5,0))))</f>
        <v>0</v>
      </c>
      <c r="W447" s="179">
        <f>IF($C447=$D$2,'FLETES (#) MAYO'!W447*W$2,IF($C447=$D$3,'FLETES (#) MAYO'!W447*W$3,IF($C447=$D$4,'FLETES (#) MAYO'!W447*W$4,IF($C447=$D$5,'FLETES (#) MAYO'!W447*W$5,0))))</f>
        <v>0</v>
      </c>
      <c r="X447" s="179">
        <f>IF($C447=$D$2,'FLETES (#) MAYO'!X447*X$2,IF($C447=$D$3,'FLETES (#) MAYO'!X447*X$3,IF($C447=$D$4,'FLETES (#) MAYO'!X447*X$4,IF($C447=$D$5,'FLETES (#) MAYO'!X447*X$5,0))))</f>
        <v>0</v>
      </c>
      <c r="Y447" s="179">
        <f>IF($C447=$D$2,'FLETES (#) MAYO'!Y447*Y$2,IF($C447=$D$3,'FLETES (#) MAYO'!Y447*Y$3,IF($C447=$D$4,'FLETES (#) MAYO'!Y447*Y$4,IF($C447=$D$5,'FLETES (#) MAYO'!Y447*Y$5,0))))</f>
        <v>0</v>
      </c>
      <c r="Z447" s="179">
        <f>IF($C447=$D$2,'FLETES (#) MAYO'!Z447*Z$2,IF($C447=$D$3,'FLETES (#) MAYO'!Z447*Z$3,IF($C447=$D$4,'FLETES (#) MAYO'!Z447*Z$4,IF($C447=$D$5,'FLETES (#) MAYO'!Z447*Z$5,0))))</f>
        <v>0</v>
      </c>
      <c r="AA447" s="179">
        <f>IF($C447=$D$2,'FLETES (#) MAYO'!AA447*AA$2,IF($C447=$D$3,'FLETES (#) MAYO'!AA447*AA$3,IF($C447=$D$4,'FLETES (#) MAYO'!AA447*AA$4,IF($C447=$D$5,'FLETES (#) MAYO'!AA447*AA$5,0))))</f>
        <v>0</v>
      </c>
      <c r="AB447" s="179">
        <f>IF($C447=$D$2,'FLETES (#) MAYO'!AB447*AB$2,IF($C447=$D$3,'FLETES (#) MAYO'!AB447*AB$3,IF($C447=$D$4,'FLETES (#) MAYO'!AB447*AB$4,IF($C447=$D$5,'FLETES (#) MAYO'!AB447*AB$5,0))))</f>
        <v>0</v>
      </c>
      <c r="AC447" s="179">
        <f>IF($C447=$D$2,'FLETES (#) MAYO'!AC447*AC$2,IF($C447=$D$3,'FLETES (#) MAYO'!AC447*AC$3,IF($C447=$D$4,'FLETES (#) MAYO'!AC447*AC$4,IF($C447=$D$5,'FLETES (#) MAYO'!AC447*AC$5,0))))</f>
        <v>0</v>
      </c>
      <c r="AD447" s="179">
        <f>IF($C447=$D$2,'FLETES (#) MAYO'!AD447*AD$2,IF($C447=$D$3,'FLETES (#) MAYO'!AD447*AD$3,IF($C447=$D$4,'FLETES (#) MAYO'!AD447*AD$4,IF($C447=$D$5,'FLETES (#) MAYO'!AD447*AD$5,0))))</f>
        <v>0</v>
      </c>
      <c r="AE447" s="179">
        <f>IF($C447=$D$2,'FLETES (#) MAYO'!AE447*AE$2,IF($C447=$D$3,'FLETES (#) MAYO'!AE447*AE$3,IF($C447=$D$4,'FLETES (#) MAYO'!AE447*AE$4,IF($C447=$D$5,'FLETES (#) MAYO'!AE447*AE$5,0))))</f>
        <v>0</v>
      </c>
      <c r="AF447" s="179">
        <f>IF($C447=$D$2,'FLETES (#) MAYO'!AF447*AF$2,IF($C447=$D$3,'FLETES (#) MAYO'!AF447*AF$3,IF($C447=$D$4,'FLETES (#) MAYO'!AF447*AF$4,IF($C447=$D$5,'FLETES (#) MAYO'!AF447*AF$5,0))))</f>
        <v>0</v>
      </c>
      <c r="AG447" s="179">
        <f>IF($C447=$D$2,'FLETES (#) MAYO'!AG447*AG$2,IF($C447=$D$3,'FLETES (#) MAYO'!AG447*AG$3,IF($C447=$D$4,'FLETES (#) MAYO'!AG447*AG$4,IF($C447=$D$5,'FLETES (#) MAYO'!AG447*AG$5,0))))</f>
        <v>0</v>
      </c>
      <c r="AH447" s="179">
        <f>IF($C447=$D$2,'FLETES (#) MAYO'!AH447*AH$2,IF($C447=$D$3,'FLETES (#) MAYO'!AH447*AH$3,IF($C447=$D$4,'FLETES (#) MAYO'!AH447*AH$4,IF($C447=$D$5,'FLETES (#) MAYO'!AH447*AH$5,0))))</f>
        <v>0</v>
      </c>
      <c r="AI447" s="179">
        <f>IF($C447=$D$2,'FLETES (#) MAYO'!AI447*AI$2,IF($C447=$D$3,'FLETES (#) MAYO'!AI447*AI$3,IF($C447=$D$4,'FLETES (#) MAYO'!AI447*AI$4,IF($C447=$D$5,'FLETES (#) MAYO'!AI447*AI$5,0))))</f>
        <v>0</v>
      </c>
      <c r="AJ447" s="179">
        <f>IF($C447=$D$2,'FLETES (#) MAYO'!AJ447*AJ$2,IF($C447=$D$3,'FLETES (#) MAYO'!AJ447*AJ$3,IF($C447=$D$4,'FLETES (#) MAYO'!AJ447*AJ$4,IF($C447=$D$5,'FLETES (#) MAYO'!AJ447*AJ$5,0))))</f>
        <v>0</v>
      </c>
      <c r="AK447" s="179">
        <f>IF($C447=$D$2,'FLETES (#) MAYO'!AK447*AK$2,IF($C447=$D$3,'FLETES (#) MAYO'!AK447*AK$3,IF($C447=$D$4,'FLETES (#) MAYO'!AK447*AK$4,IF($C447=$D$5,'FLETES (#) MAYO'!AK447*AK$5,0))))</f>
        <v>0</v>
      </c>
      <c r="AL447" s="179">
        <f>IF($C447=$D$2,'FLETES (#) MAYO'!AL447*AL$2,IF($C447=$D$3,'FLETES (#) MAYO'!AL447*AL$3,IF($C447=$D$4,'FLETES (#) MAYO'!AL447*AL$4,IF($C447=$D$5,'FLETES (#) MAYO'!AL447*AL$5,0))))</f>
        <v>0</v>
      </c>
      <c r="AM447" s="179">
        <f>IF($C447=$D$2,'FLETES (#) MAYO'!AM447*AM$2,IF($C447=$D$3,'FLETES (#) MAYO'!AM447*AM$3,IF($C447=$D$4,'FLETES (#) MAYO'!AM447*AM$4,IF($C447=$D$5,'FLETES (#) MAYO'!AM447*AM$5,0))))</f>
        <v>0</v>
      </c>
    </row>
    <row r="448" spans="1:39">
      <c r="A448" s="141"/>
      <c r="B448" s="165"/>
      <c r="C448" s="165"/>
      <c r="D448" s="178">
        <f t="shared" si="0"/>
        <v>0</v>
      </c>
      <c r="E448" s="179">
        <f>IF($C448=$D$2,'FLETES (#) MAYO'!E448*E$2,IF($C448=$D$3,'FLETES (#) MAYO'!E448*E$3,IF($C448=$D$4,'FLETES (#) MAYO'!E448*E$4,IF($C448=$D$5,'FLETES (#) MAYO'!E448*E$5,0))))</f>
        <v>0</v>
      </c>
      <c r="F448" s="179">
        <f>IF($C448=$D$2,'FLETES (#) MAYO'!F448*F$2,IF($C448=$D$3,'FLETES (#) MAYO'!F448*F$3,IF($C448=$D$4,'FLETES (#) MAYO'!F448*F$4,IF($C448=$D$5,'FLETES (#) MAYO'!F448*F$5,0))))</f>
        <v>0</v>
      </c>
      <c r="G448" s="179">
        <f>IF($C448=$D$2,'FLETES (#) MAYO'!G448*G$2,IF($C448=$D$3,'FLETES (#) MAYO'!G448*G$3,IF($C448=$D$4,'FLETES (#) MAYO'!G448*G$4,IF($C448=$D$5,'FLETES (#) MAYO'!G448*G$5,0))))</f>
        <v>0</v>
      </c>
      <c r="H448" s="179">
        <f>IF($C448=$D$2,'FLETES (#) MAYO'!H448*H$2,IF($C448=$D$3,'FLETES (#) MAYO'!H448*H$3,IF($C448=$D$4,'FLETES (#) MAYO'!H448*H$4,IF($C448=$D$5,'FLETES (#) MAYO'!H448*H$5,0))))</f>
        <v>0</v>
      </c>
      <c r="I448" s="179">
        <f>IF($C448=$D$2,'FLETES (#) MAYO'!I448*I$2,IF($C448=$D$3,'FLETES (#) MAYO'!I448*I$3,IF($C448=$D$4,'FLETES (#) MAYO'!I448*I$4,IF($C448=$D$5,'FLETES (#) MAYO'!I448*I$5,0))))</f>
        <v>0</v>
      </c>
      <c r="J448" s="179">
        <f>IF($C448=$D$2,'FLETES (#) MAYO'!J448*J$2,IF($C448=$D$3,'FLETES (#) MAYO'!J448*J$3,IF($C448=$D$4,'FLETES (#) MAYO'!J448*J$4,IF($C448=$D$5,'FLETES (#) MAYO'!J448*J$5,0))))</f>
        <v>0</v>
      </c>
      <c r="K448" s="179">
        <f>IF($C448=$D$2,'FLETES (#) MAYO'!K448*K$2,IF($C448=$D$3,'FLETES (#) MAYO'!K448*K$3,IF($C448=$D$4,'FLETES (#) MAYO'!K448*K$4,IF($C448=$D$5,'FLETES (#) MAYO'!K448*K$5,0))))</f>
        <v>0</v>
      </c>
      <c r="L448" s="179">
        <f>IF($C448=$D$2,'FLETES (#) MAYO'!L448*L$2,IF($C448=$D$3,'FLETES (#) MAYO'!L448*L$3,IF($C448=$D$4,'FLETES (#) MAYO'!L448*L$4,IF($C448=$D$5,'FLETES (#) MAYO'!L448*L$5,0))))</f>
        <v>0</v>
      </c>
      <c r="M448" s="179">
        <f>IF($C448=$D$2,'FLETES (#) MAYO'!M448*M$2,IF($C448=$D$3,'FLETES (#) MAYO'!M448*M$3,IF($C448=$D$4,'FLETES (#) MAYO'!M448*M$4,IF($C448=$D$5,'FLETES (#) MAYO'!M448*M$5,0))))</f>
        <v>0</v>
      </c>
      <c r="N448" s="179">
        <f>IF($C448=$D$2,'FLETES (#) MAYO'!N448*N$2,IF($C448=$D$3,'FLETES (#) MAYO'!N448*N$3,IF($C448=$D$4,'FLETES (#) MAYO'!N448*N$4,IF($C448=$D$5,'FLETES (#) MAYO'!N448*N$5,0))))</f>
        <v>0</v>
      </c>
      <c r="O448" s="179">
        <f>IF($C448=$D$2,'FLETES (#) MAYO'!O448*O$2,IF($C448=$D$3,'FLETES (#) MAYO'!O448*O$3,IF($C448=$D$4,'FLETES (#) MAYO'!O448*O$4,IF($C448=$D$5,'FLETES (#) MAYO'!O448*O$5,0))))</f>
        <v>0</v>
      </c>
      <c r="P448" s="179">
        <f>IF($C448=$D$2,'FLETES (#) MAYO'!P448*P$2,IF($C448=$D$3,'FLETES (#) MAYO'!P448*P$3,IF($C448=$D$4,'FLETES (#) MAYO'!P448*P$4,IF($C448=$D$5,'FLETES (#) MAYO'!P448*P$5,0))))</f>
        <v>0</v>
      </c>
      <c r="Q448" s="179">
        <f>IF($C448=$D$2,'FLETES (#) MAYO'!Q448*Q$2,IF($C448=$D$3,'FLETES (#) MAYO'!Q448*Q$3,IF($C448=$D$4,'FLETES (#) MAYO'!Q448*Q$4,IF($C448=$D$5,'FLETES (#) MAYO'!Q448*Q$5,0))))</f>
        <v>0</v>
      </c>
      <c r="R448" s="179">
        <f>IF($C448=$D$2,'FLETES (#) MAYO'!R448*R$2,IF($C448=$D$3,'FLETES (#) MAYO'!R448*R$3,IF($C448=$D$4,'FLETES (#) MAYO'!R448*R$4,IF($C448=$D$5,'FLETES (#) MAYO'!R448*R$5,0))))</f>
        <v>0</v>
      </c>
      <c r="S448" s="179">
        <f>IF($C448=$D$2,'FLETES (#) MAYO'!S448*S$2,IF($C448=$D$3,'FLETES (#) MAYO'!S448*S$3,IF($C448=$D$4,'FLETES (#) MAYO'!S448*S$4,IF($C448=$D$5,'FLETES (#) MAYO'!S448*S$5,0))))</f>
        <v>0</v>
      </c>
      <c r="T448" s="179">
        <f>IF($C448=$D$2,'FLETES (#) MAYO'!T448*T$2,IF($C448=$D$3,'FLETES (#) MAYO'!T448*T$3,IF($C448=$D$4,'FLETES (#) MAYO'!T448*T$4,IF($C448=$D$5,'FLETES (#) MAYO'!T448*T$5,0))))</f>
        <v>0</v>
      </c>
      <c r="U448" s="179">
        <f>IF($C448=$D$2,'FLETES (#) MAYO'!U448*U$2,IF($C448=$D$3,'FLETES (#) MAYO'!U448*U$3,IF($C448=$D$4,'FLETES (#) MAYO'!U448*U$4,IF($C448=$D$5,'FLETES (#) MAYO'!U448*U$5,0))))</f>
        <v>0</v>
      </c>
      <c r="V448" s="179">
        <f>IF($C448=$D$2,'FLETES (#) MAYO'!V448*V$2,IF($C448=$D$3,'FLETES (#) MAYO'!V448*V$3,IF($C448=$D$4,'FLETES (#) MAYO'!V448*V$4,IF($C448=$D$5,'FLETES (#) MAYO'!V448*V$5,0))))</f>
        <v>0</v>
      </c>
      <c r="W448" s="179">
        <f>IF($C448=$D$2,'FLETES (#) MAYO'!W448*W$2,IF($C448=$D$3,'FLETES (#) MAYO'!W448*W$3,IF($C448=$D$4,'FLETES (#) MAYO'!W448*W$4,IF($C448=$D$5,'FLETES (#) MAYO'!W448*W$5,0))))</f>
        <v>0</v>
      </c>
      <c r="X448" s="179">
        <f>IF($C448=$D$2,'FLETES (#) MAYO'!X448*X$2,IF($C448=$D$3,'FLETES (#) MAYO'!X448*X$3,IF($C448=$D$4,'FLETES (#) MAYO'!X448*X$4,IF($C448=$D$5,'FLETES (#) MAYO'!X448*X$5,0))))</f>
        <v>0</v>
      </c>
      <c r="Y448" s="179">
        <f>IF($C448=$D$2,'FLETES (#) MAYO'!Y448*Y$2,IF($C448=$D$3,'FLETES (#) MAYO'!Y448*Y$3,IF($C448=$D$4,'FLETES (#) MAYO'!Y448*Y$4,IF($C448=$D$5,'FLETES (#) MAYO'!Y448*Y$5,0))))</f>
        <v>0</v>
      </c>
      <c r="Z448" s="179">
        <f>IF($C448=$D$2,'FLETES (#) MAYO'!Z448*Z$2,IF($C448=$D$3,'FLETES (#) MAYO'!Z448*Z$3,IF($C448=$D$4,'FLETES (#) MAYO'!Z448*Z$4,IF($C448=$D$5,'FLETES (#) MAYO'!Z448*Z$5,0))))</f>
        <v>0</v>
      </c>
      <c r="AA448" s="179">
        <f>IF($C448=$D$2,'FLETES (#) MAYO'!AA448*AA$2,IF($C448=$D$3,'FLETES (#) MAYO'!AA448*AA$3,IF($C448=$D$4,'FLETES (#) MAYO'!AA448*AA$4,IF($C448=$D$5,'FLETES (#) MAYO'!AA448*AA$5,0))))</f>
        <v>0</v>
      </c>
      <c r="AB448" s="179">
        <f>IF($C448=$D$2,'FLETES (#) MAYO'!AB448*AB$2,IF($C448=$D$3,'FLETES (#) MAYO'!AB448*AB$3,IF($C448=$D$4,'FLETES (#) MAYO'!AB448*AB$4,IF($C448=$D$5,'FLETES (#) MAYO'!AB448*AB$5,0))))</f>
        <v>0</v>
      </c>
      <c r="AC448" s="179">
        <f>IF($C448=$D$2,'FLETES (#) MAYO'!AC448*AC$2,IF($C448=$D$3,'FLETES (#) MAYO'!AC448*AC$3,IF($C448=$D$4,'FLETES (#) MAYO'!AC448*AC$4,IF($C448=$D$5,'FLETES (#) MAYO'!AC448*AC$5,0))))</f>
        <v>0</v>
      </c>
      <c r="AD448" s="179">
        <f>IF($C448=$D$2,'FLETES (#) MAYO'!AD448*AD$2,IF($C448=$D$3,'FLETES (#) MAYO'!AD448*AD$3,IF($C448=$D$4,'FLETES (#) MAYO'!AD448*AD$4,IF($C448=$D$5,'FLETES (#) MAYO'!AD448*AD$5,0))))</f>
        <v>0</v>
      </c>
      <c r="AE448" s="179">
        <f>IF($C448=$D$2,'FLETES (#) MAYO'!AE448*AE$2,IF($C448=$D$3,'FLETES (#) MAYO'!AE448*AE$3,IF($C448=$D$4,'FLETES (#) MAYO'!AE448*AE$4,IF($C448=$D$5,'FLETES (#) MAYO'!AE448*AE$5,0))))</f>
        <v>0</v>
      </c>
      <c r="AF448" s="179">
        <f>IF($C448=$D$2,'FLETES (#) MAYO'!AF448*AF$2,IF($C448=$D$3,'FLETES (#) MAYO'!AF448*AF$3,IF($C448=$D$4,'FLETES (#) MAYO'!AF448*AF$4,IF($C448=$D$5,'FLETES (#) MAYO'!AF448*AF$5,0))))</f>
        <v>0</v>
      </c>
      <c r="AG448" s="179">
        <f>IF($C448=$D$2,'FLETES (#) MAYO'!AG448*AG$2,IF($C448=$D$3,'FLETES (#) MAYO'!AG448*AG$3,IF($C448=$D$4,'FLETES (#) MAYO'!AG448*AG$4,IF($C448=$D$5,'FLETES (#) MAYO'!AG448*AG$5,0))))</f>
        <v>0</v>
      </c>
      <c r="AH448" s="179">
        <f>IF($C448=$D$2,'FLETES (#) MAYO'!AH448*AH$2,IF($C448=$D$3,'FLETES (#) MAYO'!AH448*AH$3,IF($C448=$D$4,'FLETES (#) MAYO'!AH448*AH$4,IF($C448=$D$5,'FLETES (#) MAYO'!AH448*AH$5,0))))</f>
        <v>0</v>
      </c>
      <c r="AI448" s="179">
        <f>IF($C448=$D$2,'FLETES (#) MAYO'!AI448*AI$2,IF($C448=$D$3,'FLETES (#) MAYO'!AI448*AI$3,IF($C448=$D$4,'FLETES (#) MAYO'!AI448*AI$4,IF($C448=$D$5,'FLETES (#) MAYO'!AI448*AI$5,0))))</f>
        <v>0</v>
      </c>
      <c r="AJ448" s="179">
        <f>IF($C448=$D$2,'FLETES (#) MAYO'!AJ448*AJ$2,IF($C448=$D$3,'FLETES (#) MAYO'!AJ448*AJ$3,IF($C448=$D$4,'FLETES (#) MAYO'!AJ448*AJ$4,IF($C448=$D$5,'FLETES (#) MAYO'!AJ448*AJ$5,0))))</f>
        <v>0</v>
      </c>
      <c r="AK448" s="179">
        <f>IF($C448=$D$2,'FLETES (#) MAYO'!AK448*AK$2,IF($C448=$D$3,'FLETES (#) MAYO'!AK448*AK$3,IF($C448=$D$4,'FLETES (#) MAYO'!AK448*AK$4,IF($C448=$D$5,'FLETES (#) MAYO'!AK448*AK$5,0))))</f>
        <v>0</v>
      </c>
      <c r="AL448" s="179">
        <f>IF($C448=$D$2,'FLETES (#) MAYO'!AL448*AL$2,IF($C448=$D$3,'FLETES (#) MAYO'!AL448*AL$3,IF($C448=$D$4,'FLETES (#) MAYO'!AL448*AL$4,IF($C448=$D$5,'FLETES (#) MAYO'!AL448*AL$5,0))))</f>
        <v>0</v>
      </c>
      <c r="AM448" s="179">
        <f>IF($C448=$D$2,'FLETES (#) MAYO'!AM448*AM$2,IF($C448=$D$3,'FLETES (#) MAYO'!AM448*AM$3,IF($C448=$D$4,'FLETES (#) MAYO'!AM448*AM$4,IF($C448=$D$5,'FLETES (#) MAYO'!AM448*AM$5,0))))</f>
        <v>0</v>
      </c>
    </row>
    <row r="449" spans="1:39">
      <c r="A449" s="141"/>
      <c r="B449" s="165"/>
      <c r="C449" s="165"/>
      <c r="D449" s="178">
        <f t="shared" si="0"/>
        <v>0</v>
      </c>
      <c r="E449" s="179">
        <f>IF($C449=$D$2,'FLETES (#) MAYO'!E449*E$2,IF($C449=$D$3,'FLETES (#) MAYO'!E449*E$3,IF($C449=$D$4,'FLETES (#) MAYO'!E449*E$4,IF($C449=$D$5,'FLETES (#) MAYO'!E449*E$5,0))))</f>
        <v>0</v>
      </c>
      <c r="F449" s="179">
        <f>IF($C449=$D$2,'FLETES (#) MAYO'!F449*F$2,IF($C449=$D$3,'FLETES (#) MAYO'!F449*F$3,IF($C449=$D$4,'FLETES (#) MAYO'!F449*F$4,IF($C449=$D$5,'FLETES (#) MAYO'!F449*F$5,0))))</f>
        <v>0</v>
      </c>
      <c r="G449" s="179">
        <f>IF($C449=$D$2,'FLETES (#) MAYO'!G449*G$2,IF($C449=$D$3,'FLETES (#) MAYO'!G449*G$3,IF($C449=$D$4,'FLETES (#) MAYO'!G449*G$4,IF($C449=$D$5,'FLETES (#) MAYO'!G449*G$5,0))))</f>
        <v>0</v>
      </c>
      <c r="H449" s="179">
        <f>IF($C449=$D$2,'FLETES (#) MAYO'!H449*H$2,IF($C449=$D$3,'FLETES (#) MAYO'!H449*H$3,IF($C449=$D$4,'FLETES (#) MAYO'!H449*H$4,IF($C449=$D$5,'FLETES (#) MAYO'!H449*H$5,0))))</f>
        <v>0</v>
      </c>
      <c r="I449" s="179">
        <f>IF($C449=$D$2,'FLETES (#) MAYO'!I449*I$2,IF($C449=$D$3,'FLETES (#) MAYO'!I449*I$3,IF($C449=$D$4,'FLETES (#) MAYO'!I449*I$4,IF($C449=$D$5,'FLETES (#) MAYO'!I449*I$5,0))))</f>
        <v>0</v>
      </c>
      <c r="J449" s="179">
        <f>IF($C449=$D$2,'FLETES (#) MAYO'!J449*J$2,IF($C449=$D$3,'FLETES (#) MAYO'!J449*J$3,IF($C449=$D$4,'FLETES (#) MAYO'!J449*J$4,IF($C449=$D$5,'FLETES (#) MAYO'!J449*J$5,0))))</f>
        <v>0</v>
      </c>
      <c r="K449" s="179">
        <f>IF($C449=$D$2,'FLETES (#) MAYO'!K449*K$2,IF($C449=$D$3,'FLETES (#) MAYO'!K449*K$3,IF($C449=$D$4,'FLETES (#) MAYO'!K449*K$4,IF($C449=$D$5,'FLETES (#) MAYO'!K449*K$5,0))))</f>
        <v>0</v>
      </c>
      <c r="L449" s="179">
        <f>IF($C449=$D$2,'FLETES (#) MAYO'!L449*L$2,IF($C449=$D$3,'FLETES (#) MAYO'!L449*L$3,IF($C449=$D$4,'FLETES (#) MAYO'!L449*L$4,IF($C449=$D$5,'FLETES (#) MAYO'!L449*L$5,0))))</f>
        <v>0</v>
      </c>
      <c r="M449" s="179">
        <f>IF($C449=$D$2,'FLETES (#) MAYO'!M449*M$2,IF($C449=$D$3,'FLETES (#) MAYO'!M449*M$3,IF($C449=$D$4,'FLETES (#) MAYO'!M449*M$4,IF($C449=$D$5,'FLETES (#) MAYO'!M449*M$5,0))))</f>
        <v>0</v>
      </c>
      <c r="N449" s="179">
        <f>IF($C449=$D$2,'FLETES (#) MAYO'!N449*N$2,IF($C449=$D$3,'FLETES (#) MAYO'!N449*N$3,IF($C449=$D$4,'FLETES (#) MAYO'!N449*N$4,IF($C449=$D$5,'FLETES (#) MAYO'!N449*N$5,0))))</f>
        <v>0</v>
      </c>
      <c r="O449" s="179">
        <f>IF($C449=$D$2,'FLETES (#) MAYO'!O449*O$2,IF($C449=$D$3,'FLETES (#) MAYO'!O449*O$3,IF($C449=$D$4,'FLETES (#) MAYO'!O449*O$4,IF($C449=$D$5,'FLETES (#) MAYO'!O449*O$5,0))))</f>
        <v>0</v>
      </c>
      <c r="P449" s="179">
        <f>IF($C449=$D$2,'FLETES (#) MAYO'!P449*P$2,IF($C449=$D$3,'FLETES (#) MAYO'!P449*P$3,IF($C449=$D$4,'FLETES (#) MAYO'!P449*P$4,IF($C449=$D$5,'FLETES (#) MAYO'!P449*P$5,0))))</f>
        <v>0</v>
      </c>
      <c r="Q449" s="179">
        <f>IF($C449=$D$2,'FLETES (#) MAYO'!Q449*Q$2,IF($C449=$D$3,'FLETES (#) MAYO'!Q449*Q$3,IF($C449=$D$4,'FLETES (#) MAYO'!Q449*Q$4,IF($C449=$D$5,'FLETES (#) MAYO'!Q449*Q$5,0))))</f>
        <v>0</v>
      </c>
      <c r="R449" s="179">
        <f>IF($C449=$D$2,'FLETES (#) MAYO'!R449*R$2,IF($C449=$D$3,'FLETES (#) MAYO'!R449*R$3,IF($C449=$D$4,'FLETES (#) MAYO'!R449*R$4,IF($C449=$D$5,'FLETES (#) MAYO'!R449*R$5,0))))</f>
        <v>0</v>
      </c>
      <c r="S449" s="179">
        <f>IF($C449=$D$2,'FLETES (#) MAYO'!S449*S$2,IF($C449=$D$3,'FLETES (#) MAYO'!S449*S$3,IF($C449=$D$4,'FLETES (#) MAYO'!S449*S$4,IF($C449=$D$5,'FLETES (#) MAYO'!S449*S$5,0))))</f>
        <v>0</v>
      </c>
      <c r="T449" s="179">
        <f>IF($C449=$D$2,'FLETES (#) MAYO'!T449*T$2,IF($C449=$D$3,'FLETES (#) MAYO'!T449*T$3,IF($C449=$D$4,'FLETES (#) MAYO'!T449*T$4,IF($C449=$D$5,'FLETES (#) MAYO'!T449*T$5,0))))</f>
        <v>0</v>
      </c>
      <c r="U449" s="179">
        <f>IF($C449=$D$2,'FLETES (#) MAYO'!U449*U$2,IF($C449=$D$3,'FLETES (#) MAYO'!U449*U$3,IF($C449=$D$4,'FLETES (#) MAYO'!U449*U$4,IF($C449=$D$5,'FLETES (#) MAYO'!U449*U$5,0))))</f>
        <v>0</v>
      </c>
      <c r="V449" s="179">
        <f>IF($C449=$D$2,'FLETES (#) MAYO'!V449*V$2,IF($C449=$D$3,'FLETES (#) MAYO'!V449*V$3,IF($C449=$D$4,'FLETES (#) MAYO'!V449*V$4,IF($C449=$D$5,'FLETES (#) MAYO'!V449*V$5,0))))</f>
        <v>0</v>
      </c>
      <c r="W449" s="179">
        <f>IF($C449=$D$2,'FLETES (#) MAYO'!W449*W$2,IF($C449=$D$3,'FLETES (#) MAYO'!W449*W$3,IF($C449=$D$4,'FLETES (#) MAYO'!W449*W$4,IF($C449=$D$5,'FLETES (#) MAYO'!W449*W$5,0))))</f>
        <v>0</v>
      </c>
      <c r="X449" s="179">
        <f>IF($C449=$D$2,'FLETES (#) MAYO'!X449*X$2,IF($C449=$D$3,'FLETES (#) MAYO'!X449*X$3,IF($C449=$D$4,'FLETES (#) MAYO'!X449*X$4,IF($C449=$D$5,'FLETES (#) MAYO'!X449*X$5,0))))</f>
        <v>0</v>
      </c>
      <c r="Y449" s="179">
        <f>IF($C449=$D$2,'FLETES (#) MAYO'!Y449*Y$2,IF($C449=$D$3,'FLETES (#) MAYO'!Y449*Y$3,IF($C449=$D$4,'FLETES (#) MAYO'!Y449*Y$4,IF($C449=$D$5,'FLETES (#) MAYO'!Y449*Y$5,0))))</f>
        <v>0</v>
      </c>
      <c r="Z449" s="179">
        <f>IF($C449=$D$2,'FLETES (#) MAYO'!Z449*Z$2,IF($C449=$D$3,'FLETES (#) MAYO'!Z449*Z$3,IF($C449=$D$4,'FLETES (#) MAYO'!Z449*Z$4,IF($C449=$D$5,'FLETES (#) MAYO'!Z449*Z$5,0))))</f>
        <v>0</v>
      </c>
      <c r="AA449" s="179">
        <f>IF($C449=$D$2,'FLETES (#) MAYO'!AA449*AA$2,IF($C449=$D$3,'FLETES (#) MAYO'!AA449*AA$3,IF($C449=$D$4,'FLETES (#) MAYO'!AA449*AA$4,IF($C449=$D$5,'FLETES (#) MAYO'!AA449*AA$5,0))))</f>
        <v>0</v>
      </c>
      <c r="AB449" s="179">
        <f>IF($C449=$D$2,'FLETES (#) MAYO'!AB449*AB$2,IF($C449=$D$3,'FLETES (#) MAYO'!AB449*AB$3,IF($C449=$D$4,'FLETES (#) MAYO'!AB449*AB$4,IF($C449=$D$5,'FLETES (#) MAYO'!AB449*AB$5,0))))</f>
        <v>0</v>
      </c>
      <c r="AC449" s="179">
        <f>IF($C449=$D$2,'FLETES (#) MAYO'!AC449*AC$2,IF($C449=$D$3,'FLETES (#) MAYO'!AC449*AC$3,IF($C449=$D$4,'FLETES (#) MAYO'!AC449*AC$4,IF($C449=$D$5,'FLETES (#) MAYO'!AC449*AC$5,0))))</f>
        <v>0</v>
      </c>
      <c r="AD449" s="179">
        <f>IF($C449=$D$2,'FLETES (#) MAYO'!AD449*AD$2,IF($C449=$D$3,'FLETES (#) MAYO'!AD449*AD$3,IF($C449=$D$4,'FLETES (#) MAYO'!AD449*AD$4,IF($C449=$D$5,'FLETES (#) MAYO'!AD449*AD$5,0))))</f>
        <v>0</v>
      </c>
      <c r="AE449" s="179">
        <f>IF($C449=$D$2,'FLETES (#) MAYO'!AE449*AE$2,IF($C449=$D$3,'FLETES (#) MAYO'!AE449*AE$3,IF($C449=$D$4,'FLETES (#) MAYO'!AE449*AE$4,IF($C449=$D$5,'FLETES (#) MAYO'!AE449*AE$5,0))))</f>
        <v>0</v>
      </c>
      <c r="AF449" s="179">
        <f>IF($C449=$D$2,'FLETES (#) MAYO'!AF449*AF$2,IF($C449=$D$3,'FLETES (#) MAYO'!AF449*AF$3,IF($C449=$D$4,'FLETES (#) MAYO'!AF449*AF$4,IF($C449=$D$5,'FLETES (#) MAYO'!AF449*AF$5,0))))</f>
        <v>0</v>
      </c>
      <c r="AG449" s="179">
        <f>IF($C449=$D$2,'FLETES (#) MAYO'!AG449*AG$2,IF($C449=$D$3,'FLETES (#) MAYO'!AG449*AG$3,IF($C449=$D$4,'FLETES (#) MAYO'!AG449*AG$4,IF($C449=$D$5,'FLETES (#) MAYO'!AG449*AG$5,0))))</f>
        <v>0</v>
      </c>
      <c r="AH449" s="179">
        <f>IF($C449=$D$2,'FLETES (#) MAYO'!AH449*AH$2,IF($C449=$D$3,'FLETES (#) MAYO'!AH449*AH$3,IF($C449=$D$4,'FLETES (#) MAYO'!AH449*AH$4,IF($C449=$D$5,'FLETES (#) MAYO'!AH449*AH$5,0))))</f>
        <v>0</v>
      </c>
      <c r="AI449" s="179">
        <f>IF($C449=$D$2,'FLETES (#) MAYO'!AI449*AI$2,IF($C449=$D$3,'FLETES (#) MAYO'!AI449*AI$3,IF($C449=$D$4,'FLETES (#) MAYO'!AI449*AI$4,IF($C449=$D$5,'FLETES (#) MAYO'!AI449*AI$5,0))))</f>
        <v>0</v>
      </c>
      <c r="AJ449" s="179">
        <f>IF($C449=$D$2,'FLETES (#) MAYO'!AJ449*AJ$2,IF($C449=$D$3,'FLETES (#) MAYO'!AJ449*AJ$3,IF($C449=$D$4,'FLETES (#) MAYO'!AJ449*AJ$4,IF($C449=$D$5,'FLETES (#) MAYO'!AJ449*AJ$5,0))))</f>
        <v>0</v>
      </c>
      <c r="AK449" s="179">
        <f>IF($C449=$D$2,'FLETES (#) MAYO'!AK449*AK$2,IF($C449=$D$3,'FLETES (#) MAYO'!AK449*AK$3,IF($C449=$D$4,'FLETES (#) MAYO'!AK449*AK$4,IF($C449=$D$5,'FLETES (#) MAYO'!AK449*AK$5,0))))</f>
        <v>0</v>
      </c>
      <c r="AL449" s="179">
        <f>IF($C449=$D$2,'FLETES (#) MAYO'!AL449*AL$2,IF($C449=$D$3,'FLETES (#) MAYO'!AL449*AL$3,IF($C449=$D$4,'FLETES (#) MAYO'!AL449*AL$4,IF($C449=$D$5,'FLETES (#) MAYO'!AL449*AL$5,0))))</f>
        <v>0</v>
      </c>
      <c r="AM449" s="179">
        <f>IF($C449=$D$2,'FLETES (#) MAYO'!AM449*AM$2,IF($C449=$D$3,'FLETES (#) MAYO'!AM449*AM$3,IF($C449=$D$4,'FLETES (#) MAYO'!AM449*AM$4,IF($C449=$D$5,'FLETES (#) MAYO'!AM449*AM$5,0))))</f>
        <v>0</v>
      </c>
    </row>
    <row r="450" spans="1:39">
      <c r="A450" s="141"/>
      <c r="B450" s="165"/>
      <c r="C450" s="165"/>
      <c r="D450" s="178">
        <f t="shared" si="0"/>
        <v>0</v>
      </c>
      <c r="E450" s="179">
        <f>IF($C450=$D$2,'FLETES (#) MAYO'!E450*E$2,IF($C450=$D$3,'FLETES (#) MAYO'!E450*E$3,IF($C450=$D$4,'FLETES (#) MAYO'!E450*E$4,IF($C450=$D$5,'FLETES (#) MAYO'!E450*E$5,0))))</f>
        <v>0</v>
      </c>
      <c r="F450" s="179">
        <f>IF($C450=$D$2,'FLETES (#) MAYO'!F450*F$2,IF($C450=$D$3,'FLETES (#) MAYO'!F450*F$3,IF($C450=$D$4,'FLETES (#) MAYO'!F450*F$4,IF($C450=$D$5,'FLETES (#) MAYO'!F450*F$5,0))))</f>
        <v>0</v>
      </c>
      <c r="G450" s="179">
        <f>IF($C450=$D$2,'FLETES (#) MAYO'!G450*G$2,IF($C450=$D$3,'FLETES (#) MAYO'!G450*G$3,IF($C450=$D$4,'FLETES (#) MAYO'!G450*G$4,IF($C450=$D$5,'FLETES (#) MAYO'!G450*G$5,0))))</f>
        <v>0</v>
      </c>
      <c r="H450" s="179">
        <f>IF($C450=$D$2,'FLETES (#) MAYO'!H450*H$2,IF($C450=$D$3,'FLETES (#) MAYO'!H450*H$3,IF($C450=$D$4,'FLETES (#) MAYO'!H450*H$4,IF($C450=$D$5,'FLETES (#) MAYO'!H450*H$5,0))))</f>
        <v>0</v>
      </c>
      <c r="I450" s="179">
        <f>IF($C450=$D$2,'FLETES (#) MAYO'!I450*I$2,IF($C450=$D$3,'FLETES (#) MAYO'!I450*I$3,IF($C450=$D$4,'FLETES (#) MAYO'!I450*I$4,IF($C450=$D$5,'FLETES (#) MAYO'!I450*I$5,0))))</f>
        <v>0</v>
      </c>
      <c r="J450" s="179">
        <f>IF($C450=$D$2,'FLETES (#) MAYO'!J450*J$2,IF($C450=$D$3,'FLETES (#) MAYO'!J450*J$3,IF($C450=$D$4,'FLETES (#) MAYO'!J450*J$4,IF($C450=$D$5,'FLETES (#) MAYO'!J450*J$5,0))))</f>
        <v>0</v>
      </c>
      <c r="K450" s="179">
        <f>IF($C450=$D$2,'FLETES (#) MAYO'!K450*K$2,IF($C450=$D$3,'FLETES (#) MAYO'!K450*K$3,IF($C450=$D$4,'FLETES (#) MAYO'!K450*K$4,IF($C450=$D$5,'FLETES (#) MAYO'!K450*K$5,0))))</f>
        <v>0</v>
      </c>
      <c r="L450" s="179">
        <f>IF($C450=$D$2,'FLETES (#) MAYO'!L450*L$2,IF($C450=$D$3,'FLETES (#) MAYO'!L450*L$3,IF($C450=$D$4,'FLETES (#) MAYO'!L450*L$4,IF($C450=$D$5,'FLETES (#) MAYO'!L450*L$5,0))))</f>
        <v>0</v>
      </c>
      <c r="M450" s="179">
        <f>IF($C450=$D$2,'FLETES (#) MAYO'!M450*M$2,IF($C450=$D$3,'FLETES (#) MAYO'!M450*M$3,IF($C450=$D$4,'FLETES (#) MAYO'!M450*M$4,IF($C450=$D$5,'FLETES (#) MAYO'!M450*M$5,0))))</f>
        <v>0</v>
      </c>
      <c r="N450" s="179">
        <f>IF($C450=$D$2,'FLETES (#) MAYO'!N450*N$2,IF($C450=$D$3,'FLETES (#) MAYO'!N450*N$3,IF($C450=$D$4,'FLETES (#) MAYO'!N450*N$4,IF($C450=$D$5,'FLETES (#) MAYO'!N450*N$5,0))))</f>
        <v>0</v>
      </c>
      <c r="O450" s="179">
        <f>IF($C450=$D$2,'FLETES (#) MAYO'!O450*O$2,IF($C450=$D$3,'FLETES (#) MAYO'!O450*O$3,IF($C450=$D$4,'FLETES (#) MAYO'!O450*O$4,IF($C450=$D$5,'FLETES (#) MAYO'!O450*O$5,0))))</f>
        <v>0</v>
      </c>
      <c r="P450" s="179">
        <f>IF($C450=$D$2,'FLETES (#) MAYO'!P450*P$2,IF($C450=$D$3,'FLETES (#) MAYO'!P450*P$3,IF($C450=$D$4,'FLETES (#) MAYO'!P450*P$4,IF($C450=$D$5,'FLETES (#) MAYO'!P450*P$5,0))))</f>
        <v>0</v>
      </c>
      <c r="Q450" s="179">
        <f>IF($C450=$D$2,'FLETES (#) MAYO'!Q450*Q$2,IF($C450=$D$3,'FLETES (#) MAYO'!Q450*Q$3,IF($C450=$D$4,'FLETES (#) MAYO'!Q450*Q$4,IF($C450=$D$5,'FLETES (#) MAYO'!Q450*Q$5,0))))</f>
        <v>0</v>
      </c>
      <c r="R450" s="179">
        <f>IF($C450=$D$2,'FLETES (#) MAYO'!R450*R$2,IF($C450=$D$3,'FLETES (#) MAYO'!R450*R$3,IF($C450=$D$4,'FLETES (#) MAYO'!R450*R$4,IF($C450=$D$5,'FLETES (#) MAYO'!R450*R$5,0))))</f>
        <v>0</v>
      </c>
      <c r="S450" s="179">
        <f>IF($C450=$D$2,'FLETES (#) MAYO'!S450*S$2,IF($C450=$D$3,'FLETES (#) MAYO'!S450*S$3,IF($C450=$D$4,'FLETES (#) MAYO'!S450*S$4,IF($C450=$D$5,'FLETES (#) MAYO'!S450*S$5,0))))</f>
        <v>0</v>
      </c>
      <c r="T450" s="179">
        <f>IF($C450=$D$2,'FLETES (#) MAYO'!T450*T$2,IF($C450=$D$3,'FLETES (#) MAYO'!T450*T$3,IF($C450=$D$4,'FLETES (#) MAYO'!T450*T$4,IF($C450=$D$5,'FLETES (#) MAYO'!T450*T$5,0))))</f>
        <v>0</v>
      </c>
      <c r="U450" s="179">
        <f>IF($C450=$D$2,'FLETES (#) MAYO'!U450*U$2,IF($C450=$D$3,'FLETES (#) MAYO'!U450*U$3,IF($C450=$D$4,'FLETES (#) MAYO'!U450*U$4,IF($C450=$D$5,'FLETES (#) MAYO'!U450*U$5,0))))</f>
        <v>0</v>
      </c>
      <c r="V450" s="179">
        <f>IF($C450=$D$2,'FLETES (#) MAYO'!V450*V$2,IF($C450=$D$3,'FLETES (#) MAYO'!V450*V$3,IF($C450=$D$4,'FLETES (#) MAYO'!V450*V$4,IF($C450=$D$5,'FLETES (#) MAYO'!V450*V$5,0))))</f>
        <v>0</v>
      </c>
      <c r="W450" s="179">
        <f>IF($C450=$D$2,'FLETES (#) MAYO'!W450*W$2,IF($C450=$D$3,'FLETES (#) MAYO'!W450*W$3,IF($C450=$D$4,'FLETES (#) MAYO'!W450*W$4,IF($C450=$D$5,'FLETES (#) MAYO'!W450*W$5,0))))</f>
        <v>0</v>
      </c>
      <c r="X450" s="179">
        <f>IF($C450=$D$2,'FLETES (#) MAYO'!X450*X$2,IF($C450=$D$3,'FLETES (#) MAYO'!X450*X$3,IF($C450=$D$4,'FLETES (#) MAYO'!X450*X$4,IF($C450=$D$5,'FLETES (#) MAYO'!X450*X$5,0))))</f>
        <v>0</v>
      </c>
      <c r="Y450" s="179">
        <f>IF($C450=$D$2,'FLETES (#) MAYO'!Y450*Y$2,IF($C450=$D$3,'FLETES (#) MAYO'!Y450*Y$3,IF($C450=$D$4,'FLETES (#) MAYO'!Y450*Y$4,IF($C450=$D$5,'FLETES (#) MAYO'!Y450*Y$5,0))))</f>
        <v>0</v>
      </c>
      <c r="Z450" s="179">
        <f>IF($C450=$D$2,'FLETES (#) MAYO'!Z450*Z$2,IF($C450=$D$3,'FLETES (#) MAYO'!Z450*Z$3,IF($C450=$D$4,'FLETES (#) MAYO'!Z450*Z$4,IF($C450=$D$5,'FLETES (#) MAYO'!Z450*Z$5,0))))</f>
        <v>0</v>
      </c>
      <c r="AA450" s="179">
        <f>IF($C450=$D$2,'FLETES (#) MAYO'!AA450*AA$2,IF($C450=$D$3,'FLETES (#) MAYO'!AA450*AA$3,IF($C450=$D$4,'FLETES (#) MAYO'!AA450*AA$4,IF($C450=$D$5,'FLETES (#) MAYO'!AA450*AA$5,0))))</f>
        <v>0</v>
      </c>
      <c r="AB450" s="179">
        <f>IF($C450=$D$2,'FLETES (#) MAYO'!AB450*AB$2,IF($C450=$D$3,'FLETES (#) MAYO'!AB450*AB$3,IF($C450=$D$4,'FLETES (#) MAYO'!AB450*AB$4,IF($C450=$D$5,'FLETES (#) MAYO'!AB450*AB$5,0))))</f>
        <v>0</v>
      </c>
      <c r="AC450" s="179">
        <f>IF($C450=$D$2,'FLETES (#) MAYO'!AC450*AC$2,IF($C450=$D$3,'FLETES (#) MAYO'!AC450*AC$3,IF($C450=$D$4,'FLETES (#) MAYO'!AC450*AC$4,IF($C450=$D$5,'FLETES (#) MAYO'!AC450*AC$5,0))))</f>
        <v>0</v>
      </c>
      <c r="AD450" s="179">
        <f>IF($C450=$D$2,'FLETES (#) MAYO'!AD450*AD$2,IF($C450=$D$3,'FLETES (#) MAYO'!AD450*AD$3,IF($C450=$D$4,'FLETES (#) MAYO'!AD450*AD$4,IF($C450=$D$5,'FLETES (#) MAYO'!AD450*AD$5,0))))</f>
        <v>0</v>
      </c>
      <c r="AE450" s="179">
        <f>IF($C450=$D$2,'FLETES (#) MAYO'!AE450*AE$2,IF($C450=$D$3,'FLETES (#) MAYO'!AE450*AE$3,IF($C450=$D$4,'FLETES (#) MAYO'!AE450*AE$4,IF($C450=$D$5,'FLETES (#) MAYO'!AE450*AE$5,0))))</f>
        <v>0</v>
      </c>
      <c r="AF450" s="179">
        <f>IF($C450=$D$2,'FLETES (#) MAYO'!AF450*AF$2,IF($C450=$D$3,'FLETES (#) MAYO'!AF450*AF$3,IF($C450=$D$4,'FLETES (#) MAYO'!AF450*AF$4,IF($C450=$D$5,'FLETES (#) MAYO'!AF450*AF$5,0))))</f>
        <v>0</v>
      </c>
      <c r="AG450" s="179">
        <f>IF($C450=$D$2,'FLETES (#) MAYO'!AG450*AG$2,IF($C450=$D$3,'FLETES (#) MAYO'!AG450*AG$3,IF($C450=$D$4,'FLETES (#) MAYO'!AG450*AG$4,IF($C450=$D$5,'FLETES (#) MAYO'!AG450*AG$5,0))))</f>
        <v>0</v>
      </c>
      <c r="AH450" s="179">
        <f>IF($C450=$D$2,'FLETES (#) MAYO'!AH450*AH$2,IF($C450=$D$3,'FLETES (#) MAYO'!AH450*AH$3,IF($C450=$D$4,'FLETES (#) MAYO'!AH450*AH$4,IF($C450=$D$5,'FLETES (#) MAYO'!AH450*AH$5,0))))</f>
        <v>0</v>
      </c>
      <c r="AI450" s="179">
        <f>IF($C450=$D$2,'FLETES (#) MAYO'!AI450*AI$2,IF($C450=$D$3,'FLETES (#) MAYO'!AI450*AI$3,IF($C450=$D$4,'FLETES (#) MAYO'!AI450*AI$4,IF($C450=$D$5,'FLETES (#) MAYO'!AI450*AI$5,0))))</f>
        <v>0</v>
      </c>
      <c r="AJ450" s="179">
        <f>IF($C450=$D$2,'FLETES (#) MAYO'!AJ450*AJ$2,IF($C450=$D$3,'FLETES (#) MAYO'!AJ450*AJ$3,IF($C450=$D$4,'FLETES (#) MAYO'!AJ450*AJ$4,IF($C450=$D$5,'FLETES (#) MAYO'!AJ450*AJ$5,0))))</f>
        <v>0</v>
      </c>
      <c r="AK450" s="179">
        <f>IF($C450=$D$2,'FLETES (#) MAYO'!AK450*AK$2,IF($C450=$D$3,'FLETES (#) MAYO'!AK450*AK$3,IF($C450=$D$4,'FLETES (#) MAYO'!AK450*AK$4,IF($C450=$D$5,'FLETES (#) MAYO'!AK450*AK$5,0))))</f>
        <v>0</v>
      </c>
      <c r="AL450" s="179">
        <f>IF($C450=$D$2,'FLETES (#) MAYO'!AL450*AL$2,IF($C450=$D$3,'FLETES (#) MAYO'!AL450*AL$3,IF($C450=$D$4,'FLETES (#) MAYO'!AL450*AL$4,IF($C450=$D$5,'FLETES (#) MAYO'!AL450*AL$5,0))))</f>
        <v>0</v>
      </c>
      <c r="AM450" s="179">
        <f>IF($C450=$D$2,'FLETES (#) MAYO'!AM450*AM$2,IF($C450=$D$3,'FLETES (#) MAYO'!AM450*AM$3,IF($C450=$D$4,'FLETES (#) MAYO'!AM450*AM$4,IF($C450=$D$5,'FLETES (#) MAYO'!AM450*AM$5,0))))</f>
        <v>0</v>
      </c>
    </row>
    <row r="451" spans="1:39">
      <c r="A451" s="141"/>
      <c r="B451" s="165"/>
      <c r="C451" s="165"/>
      <c r="D451" s="178">
        <f t="shared" si="0"/>
        <v>0</v>
      </c>
      <c r="E451" s="179">
        <f>IF($C451=$D$2,'FLETES (#) MAYO'!E451*E$2,IF($C451=$D$3,'FLETES (#) MAYO'!E451*E$3,IF($C451=$D$4,'FLETES (#) MAYO'!E451*E$4,IF($C451=$D$5,'FLETES (#) MAYO'!E451*E$5,0))))</f>
        <v>0</v>
      </c>
      <c r="F451" s="179">
        <f>IF($C451=$D$2,'FLETES (#) MAYO'!F451*F$2,IF($C451=$D$3,'FLETES (#) MAYO'!F451*F$3,IF($C451=$D$4,'FLETES (#) MAYO'!F451*F$4,IF($C451=$D$5,'FLETES (#) MAYO'!F451*F$5,0))))</f>
        <v>0</v>
      </c>
      <c r="G451" s="179">
        <f>IF($C451=$D$2,'FLETES (#) MAYO'!G451*G$2,IF($C451=$D$3,'FLETES (#) MAYO'!G451*G$3,IF($C451=$D$4,'FLETES (#) MAYO'!G451*G$4,IF($C451=$D$5,'FLETES (#) MAYO'!G451*G$5,0))))</f>
        <v>0</v>
      </c>
      <c r="H451" s="179">
        <f>IF($C451=$D$2,'FLETES (#) MAYO'!H451*H$2,IF($C451=$D$3,'FLETES (#) MAYO'!H451*H$3,IF($C451=$D$4,'FLETES (#) MAYO'!H451*H$4,IF($C451=$D$5,'FLETES (#) MAYO'!H451*H$5,0))))</f>
        <v>0</v>
      </c>
      <c r="I451" s="179">
        <f>IF($C451=$D$2,'FLETES (#) MAYO'!I451*I$2,IF($C451=$D$3,'FLETES (#) MAYO'!I451*I$3,IF($C451=$D$4,'FLETES (#) MAYO'!I451*I$4,IF($C451=$D$5,'FLETES (#) MAYO'!I451*I$5,0))))</f>
        <v>0</v>
      </c>
      <c r="J451" s="179">
        <f>IF($C451=$D$2,'FLETES (#) MAYO'!J451*J$2,IF($C451=$D$3,'FLETES (#) MAYO'!J451*J$3,IF($C451=$D$4,'FLETES (#) MAYO'!J451*J$4,IF($C451=$D$5,'FLETES (#) MAYO'!J451*J$5,0))))</f>
        <v>0</v>
      </c>
      <c r="K451" s="179">
        <f>IF($C451=$D$2,'FLETES (#) MAYO'!K451*K$2,IF($C451=$D$3,'FLETES (#) MAYO'!K451*K$3,IF($C451=$D$4,'FLETES (#) MAYO'!K451*K$4,IF($C451=$D$5,'FLETES (#) MAYO'!K451*K$5,0))))</f>
        <v>0</v>
      </c>
      <c r="L451" s="179">
        <f>IF($C451=$D$2,'FLETES (#) MAYO'!L451*L$2,IF($C451=$D$3,'FLETES (#) MAYO'!L451*L$3,IF($C451=$D$4,'FLETES (#) MAYO'!L451*L$4,IF($C451=$D$5,'FLETES (#) MAYO'!L451*L$5,0))))</f>
        <v>0</v>
      </c>
      <c r="M451" s="179">
        <f>IF($C451=$D$2,'FLETES (#) MAYO'!M451*M$2,IF($C451=$D$3,'FLETES (#) MAYO'!M451*M$3,IF($C451=$D$4,'FLETES (#) MAYO'!M451*M$4,IF($C451=$D$5,'FLETES (#) MAYO'!M451*M$5,0))))</f>
        <v>0</v>
      </c>
      <c r="N451" s="179">
        <f>IF($C451=$D$2,'FLETES (#) MAYO'!N451*N$2,IF($C451=$D$3,'FLETES (#) MAYO'!N451*N$3,IF($C451=$D$4,'FLETES (#) MAYO'!N451*N$4,IF($C451=$D$5,'FLETES (#) MAYO'!N451*N$5,0))))</f>
        <v>0</v>
      </c>
      <c r="O451" s="179">
        <f>IF($C451=$D$2,'FLETES (#) MAYO'!O451*O$2,IF($C451=$D$3,'FLETES (#) MAYO'!O451*O$3,IF($C451=$D$4,'FLETES (#) MAYO'!O451*O$4,IF($C451=$D$5,'FLETES (#) MAYO'!O451*O$5,0))))</f>
        <v>0</v>
      </c>
      <c r="P451" s="179">
        <f>IF($C451=$D$2,'FLETES (#) MAYO'!P451*P$2,IF($C451=$D$3,'FLETES (#) MAYO'!P451*P$3,IF($C451=$D$4,'FLETES (#) MAYO'!P451*P$4,IF($C451=$D$5,'FLETES (#) MAYO'!P451*P$5,0))))</f>
        <v>0</v>
      </c>
      <c r="Q451" s="179">
        <f>IF($C451=$D$2,'FLETES (#) MAYO'!Q451*Q$2,IF($C451=$D$3,'FLETES (#) MAYO'!Q451*Q$3,IF($C451=$D$4,'FLETES (#) MAYO'!Q451*Q$4,IF($C451=$D$5,'FLETES (#) MAYO'!Q451*Q$5,0))))</f>
        <v>0</v>
      </c>
      <c r="R451" s="179">
        <f>IF($C451=$D$2,'FLETES (#) MAYO'!R451*R$2,IF($C451=$D$3,'FLETES (#) MAYO'!R451*R$3,IF($C451=$D$4,'FLETES (#) MAYO'!R451*R$4,IF($C451=$D$5,'FLETES (#) MAYO'!R451*R$5,0))))</f>
        <v>0</v>
      </c>
      <c r="S451" s="179">
        <f>IF($C451=$D$2,'FLETES (#) MAYO'!S451*S$2,IF($C451=$D$3,'FLETES (#) MAYO'!S451*S$3,IF($C451=$D$4,'FLETES (#) MAYO'!S451*S$4,IF($C451=$D$5,'FLETES (#) MAYO'!S451*S$5,0))))</f>
        <v>0</v>
      </c>
      <c r="T451" s="179">
        <f>IF($C451=$D$2,'FLETES (#) MAYO'!T451*T$2,IF($C451=$D$3,'FLETES (#) MAYO'!T451*T$3,IF($C451=$D$4,'FLETES (#) MAYO'!T451*T$4,IF($C451=$D$5,'FLETES (#) MAYO'!T451*T$5,0))))</f>
        <v>0</v>
      </c>
      <c r="U451" s="179">
        <f>IF($C451=$D$2,'FLETES (#) MAYO'!U451*U$2,IF($C451=$D$3,'FLETES (#) MAYO'!U451*U$3,IF($C451=$D$4,'FLETES (#) MAYO'!U451*U$4,IF($C451=$D$5,'FLETES (#) MAYO'!U451*U$5,0))))</f>
        <v>0</v>
      </c>
      <c r="V451" s="179">
        <f>IF($C451=$D$2,'FLETES (#) MAYO'!V451*V$2,IF($C451=$D$3,'FLETES (#) MAYO'!V451*V$3,IF($C451=$D$4,'FLETES (#) MAYO'!V451*V$4,IF($C451=$D$5,'FLETES (#) MAYO'!V451*V$5,0))))</f>
        <v>0</v>
      </c>
      <c r="W451" s="179">
        <f>IF($C451=$D$2,'FLETES (#) MAYO'!W451*W$2,IF($C451=$D$3,'FLETES (#) MAYO'!W451*W$3,IF($C451=$D$4,'FLETES (#) MAYO'!W451*W$4,IF($C451=$D$5,'FLETES (#) MAYO'!W451*W$5,0))))</f>
        <v>0</v>
      </c>
      <c r="X451" s="179">
        <f>IF($C451=$D$2,'FLETES (#) MAYO'!X451*X$2,IF($C451=$D$3,'FLETES (#) MAYO'!X451*X$3,IF($C451=$D$4,'FLETES (#) MAYO'!X451*X$4,IF($C451=$D$5,'FLETES (#) MAYO'!X451*X$5,0))))</f>
        <v>0</v>
      </c>
      <c r="Y451" s="179">
        <f>IF($C451=$D$2,'FLETES (#) MAYO'!Y451*Y$2,IF($C451=$D$3,'FLETES (#) MAYO'!Y451*Y$3,IF($C451=$D$4,'FLETES (#) MAYO'!Y451*Y$4,IF($C451=$D$5,'FLETES (#) MAYO'!Y451*Y$5,0))))</f>
        <v>0</v>
      </c>
      <c r="Z451" s="179">
        <f>IF($C451=$D$2,'FLETES (#) MAYO'!Z451*Z$2,IF($C451=$D$3,'FLETES (#) MAYO'!Z451*Z$3,IF($C451=$D$4,'FLETES (#) MAYO'!Z451*Z$4,IF($C451=$D$5,'FLETES (#) MAYO'!Z451*Z$5,0))))</f>
        <v>0</v>
      </c>
      <c r="AA451" s="179">
        <f>IF($C451=$D$2,'FLETES (#) MAYO'!AA451*AA$2,IF($C451=$D$3,'FLETES (#) MAYO'!AA451*AA$3,IF($C451=$D$4,'FLETES (#) MAYO'!AA451*AA$4,IF($C451=$D$5,'FLETES (#) MAYO'!AA451*AA$5,0))))</f>
        <v>0</v>
      </c>
      <c r="AB451" s="179">
        <f>IF($C451=$D$2,'FLETES (#) MAYO'!AB451*AB$2,IF($C451=$D$3,'FLETES (#) MAYO'!AB451*AB$3,IF($C451=$D$4,'FLETES (#) MAYO'!AB451*AB$4,IF($C451=$D$5,'FLETES (#) MAYO'!AB451*AB$5,0))))</f>
        <v>0</v>
      </c>
      <c r="AC451" s="179">
        <f>IF($C451=$D$2,'FLETES (#) MAYO'!AC451*AC$2,IF($C451=$D$3,'FLETES (#) MAYO'!AC451*AC$3,IF($C451=$D$4,'FLETES (#) MAYO'!AC451*AC$4,IF($C451=$D$5,'FLETES (#) MAYO'!AC451*AC$5,0))))</f>
        <v>0</v>
      </c>
      <c r="AD451" s="179">
        <f>IF($C451=$D$2,'FLETES (#) MAYO'!AD451*AD$2,IF($C451=$D$3,'FLETES (#) MAYO'!AD451*AD$3,IF($C451=$D$4,'FLETES (#) MAYO'!AD451*AD$4,IF($C451=$D$5,'FLETES (#) MAYO'!AD451*AD$5,0))))</f>
        <v>0</v>
      </c>
      <c r="AE451" s="179">
        <f>IF($C451=$D$2,'FLETES (#) MAYO'!AE451*AE$2,IF($C451=$D$3,'FLETES (#) MAYO'!AE451*AE$3,IF($C451=$D$4,'FLETES (#) MAYO'!AE451*AE$4,IF($C451=$D$5,'FLETES (#) MAYO'!AE451*AE$5,0))))</f>
        <v>0</v>
      </c>
      <c r="AF451" s="179">
        <f>IF($C451=$D$2,'FLETES (#) MAYO'!AF451*AF$2,IF($C451=$D$3,'FLETES (#) MAYO'!AF451*AF$3,IF($C451=$D$4,'FLETES (#) MAYO'!AF451*AF$4,IF($C451=$D$5,'FLETES (#) MAYO'!AF451*AF$5,0))))</f>
        <v>0</v>
      </c>
      <c r="AG451" s="179">
        <f>IF($C451=$D$2,'FLETES (#) MAYO'!AG451*AG$2,IF($C451=$D$3,'FLETES (#) MAYO'!AG451*AG$3,IF($C451=$D$4,'FLETES (#) MAYO'!AG451*AG$4,IF($C451=$D$5,'FLETES (#) MAYO'!AG451*AG$5,0))))</f>
        <v>0</v>
      </c>
      <c r="AH451" s="179">
        <f>IF($C451=$D$2,'FLETES (#) MAYO'!AH451*AH$2,IF($C451=$D$3,'FLETES (#) MAYO'!AH451*AH$3,IF($C451=$D$4,'FLETES (#) MAYO'!AH451*AH$4,IF($C451=$D$5,'FLETES (#) MAYO'!AH451*AH$5,0))))</f>
        <v>0</v>
      </c>
      <c r="AI451" s="179">
        <f>IF($C451=$D$2,'FLETES (#) MAYO'!AI451*AI$2,IF($C451=$D$3,'FLETES (#) MAYO'!AI451*AI$3,IF($C451=$D$4,'FLETES (#) MAYO'!AI451*AI$4,IF($C451=$D$5,'FLETES (#) MAYO'!AI451*AI$5,0))))</f>
        <v>0</v>
      </c>
      <c r="AJ451" s="179">
        <f>IF($C451=$D$2,'FLETES (#) MAYO'!AJ451*AJ$2,IF($C451=$D$3,'FLETES (#) MAYO'!AJ451*AJ$3,IF($C451=$D$4,'FLETES (#) MAYO'!AJ451*AJ$4,IF($C451=$D$5,'FLETES (#) MAYO'!AJ451*AJ$5,0))))</f>
        <v>0</v>
      </c>
      <c r="AK451" s="179">
        <f>IF($C451=$D$2,'FLETES (#) MAYO'!AK451*AK$2,IF($C451=$D$3,'FLETES (#) MAYO'!AK451*AK$3,IF($C451=$D$4,'FLETES (#) MAYO'!AK451*AK$4,IF($C451=$D$5,'FLETES (#) MAYO'!AK451*AK$5,0))))</f>
        <v>0</v>
      </c>
      <c r="AL451" s="179">
        <f>IF($C451=$D$2,'FLETES (#) MAYO'!AL451*AL$2,IF($C451=$D$3,'FLETES (#) MAYO'!AL451*AL$3,IF($C451=$D$4,'FLETES (#) MAYO'!AL451*AL$4,IF($C451=$D$5,'FLETES (#) MAYO'!AL451*AL$5,0))))</f>
        <v>0</v>
      </c>
      <c r="AM451" s="179">
        <f>IF($C451=$D$2,'FLETES (#) MAYO'!AM451*AM$2,IF($C451=$D$3,'FLETES (#) MAYO'!AM451*AM$3,IF($C451=$D$4,'FLETES (#) MAYO'!AM451*AM$4,IF($C451=$D$5,'FLETES (#) MAYO'!AM451*AM$5,0))))</f>
        <v>0</v>
      </c>
    </row>
    <row r="452" spans="1:39">
      <c r="A452" s="141"/>
      <c r="B452" s="165"/>
      <c r="C452" s="165"/>
      <c r="D452" s="178">
        <f t="shared" si="0"/>
        <v>0</v>
      </c>
      <c r="E452" s="179">
        <f>IF($C452=$D$2,'FLETES (#) MAYO'!E452*E$2,IF($C452=$D$3,'FLETES (#) MAYO'!E452*E$3,IF($C452=$D$4,'FLETES (#) MAYO'!E452*E$4,IF($C452=$D$5,'FLETES (#) MAYO'!E452*E$5,0))))</f>
        <v>0</v>
      </c>
      <c r="F452" s="179">
        <f>IF($C452=$D$2,'FLETES (#) MAYO'!F452*F$2,IF($C452=$D$3,'FLETES (#) MAYO'!F452*F$3,IF($C452=$D$4,'FLETES (#) MAYO'!F452*F$4,IF($C452=$D$5,'FLETES (#) MAYO'!F452*F$5,0))))</f>
        <v>0</v>
      </c>
      <c r="G452" s="179">
        <f>IF($C452=$D$2,'FLETES (#) MAYO'!G452*G$2,IF($C452=$D$3,'FLETES (#) MAYO'!G452*G$3,IF($C452=$D$4,'FLETES (#) MAYO'!G452*G$4,IF($C452=$D$5,'FLETES (#) MAYO'!G452*G$5,0))))</f>
        <v>0</v>
      </c>
      <c r="H452" s="179">
        <f>IF($C452=$D$2,'FLETES (#) MAYO'!H452*H$2,IF($C452=$D$3,'FLETES (#) MAYO'!H452*H$3,IF($C452=$D$4,'FLETES (#) MAYO'!H452*H$4,IF($C452=$D$5,'FLETES (#) MAYO'!H452*H$5,0))))</f>
        <v>0</v>
      </c>
      <c r="I452" s="179">
        <f>IF($C452=$D$2,'FLETES (#) MAYO'!I452*I$2,IF($C452=$D$3,'FLETES (#) MAYO'!I452*I$3,IF($C452=$D$4,'FLETES (#) MAYO'!I452*I$4,IF($C452=$D$5,'FLETES (#) MAYO'!I452*I$5,0))))</f>
        <v>0</v>
      </c>
      <c r="J452" s="179">
        <f>IF($C452=$D$2,'FLETES (#) MAYO'!J452*J$2,IF($C452=$D$3,'FLETES (#) MAYO'!J452*J$3,IF($C452=$D$4,'FLETES (#) MAYO'!J452*J$4,IF($C452=$D$5,'FLETES (#) MAYO'!J452*J$5,0))))</f>
        <v>0</v>
      </c>
      <c r="K452" s="179">
        <f>IF($C452=$D$2,'FLETES (#) MAYO'!K452*K$2,IF($C452=$D$3,'FLETES (#) MAYO'!K452*K$3,IF($C452=$D$4,'FLETES (#) MAYO'!K452*K$4,IF($C452=$D$5,'FLETES (#) MAYO'!K452*K$5,0))))</f>
        <v>0</v>
      </c>
      <c r="L452" s="179">
        <f>IF($C452=$D$2,'FLETES (#) MAYO'!L452*L$2,IF($C452=$D$3,'FLETES (#) MAYO'!L452*L$3,IF($C452=$D$4,'FLETES (#) MAYO'!L452*L$4,IF($C452=$D$5,'FLETES (#) MAYO'!L452*L$5,0))))</f>
        <v>0</v>
      </c>
      <c r="M452" s="179">
        <f>IF($C452=$D$2,'FLETES (#) MAYO'!M452*M$2,IF($C452=$D$3,'FLETES (#) MAYO'!M452*M$3,IF($C452=$D$4,'FLETES (#) MAYO'!M452*M$4,IF($C452=$D$5,'FLETES (#) MAYO'!M452*M$5,0))))</f>
        <v>0</v>
      </c>
      <c r="N452" s="179">
        <f>IF($C452=$D$2,'FLETES (#) MAYO'!N452*N$2,IF($C452=$D$3,'FLETES (#) MAYO'!N452*N$3,IF($C452=$D$4,'FLETES (#) MAYO'!N452*N$4,IF($C452=$D$5,'FLETES (#) MAYO'!N452*N$5,0))))</f>
        <v>0</v>
      </c>
      <c r="O452" s="179">
        <f>IF($C452=$D$2,'FLETES (#) MAYO'!O452*O$2,IF($C452=$D$3,'FLETES (#) MAYO'!O452*O$3,IF($C452=$D$4,'FLETES (#) MAYO'!O452*O$4,IF($C452=$D$5,'FLETES (#) MAYO'!O452*O$5,0))))</f>
        <v>0</v>
      </c>
      <c r="P452" s="179">
        <f>IF($C452=$D$2,'FLETES (#) MAYO'!P452*P$2,IF($C452=$D$3,'FLETES (#) MAYO'!P452*P$3,IF($C452=$D$4,'FLETES (#) MAYO'!P452*P$4,IF($C452=$D$5,'FLETES (#) MAYO'!P452*P$5,0))))</f>
        <v>0</v>
      </c>
      <c r="Q452" s="179">
        <f>IF($C452=$D$2,'FLETES (#) MAYO'!Q452*Q$2,IF($C452=$D$3,'FLETES (#) MAYO'!Q452*Q$3,IF($C452=$D$4,'FLETES (#) MAYO'!Q452*Q$4,IF($C452=$D$5,'FLETES (#) MAYO'!Q452*Q$5,0))))</f>
        <v>0</v>
      </c>
      <c r="R452" s="179">
        <f>IF($C452=$D$2,'FLETES (#) MAYO'!R452*R$2,IF($C452=$D$3,'FLETES (#) MAYO'!R452*R$3,IF($C452=$D$4,'FLETES (#) MAYO'!R452*R$4,IF($C452=$D$5,'FLETES (#) MAYO'!R452*R$5,0))))</f>
        <v>0</v>
      </c>
      <c r="S452" s="179">
        <f>IF($C452=$D$2,'FLETES (#) MAYO'!S452*S$2,IF($C452=$D$3,'FLETES (#) MAYO'!S452*S$3,IF($C452=$D$4,'FLETES (#) MAYO'!S452*S$4,IF($C452=$D$5,'FLETES (#) MAYO'!S452*S$5,0))))</f>
        <v>0</v>
      </c>
      <c r="T452" s="179">
        <f>IF($C452=$D$2,'FLETES (#) MAYO'!T452*T$2,IF($C452=$D$3,'FLETES (#) MAYO'!T452*T$3,IF($C452=$D$4,'FLETES (#) MAYO'!T452*T$4,IF($C452=$D$5,'FLETES (#) MAYO'!T452*T$5,0))))</f>
        <v>0</v>
      </c>
      <c r="U452" s="179">
        <f>IF($C452=$D$2,'FLETES (#) MAYO'!U452*U$2,IF($C452=$D$3,'FLETES (#) MAYO'!U452*U$3,IF($C452=$D$4,'FLETES (#) MAYO'!U452*U$4,IF($C452=$D$5,'FLETES (#) MAYO'!U452*U$5,0))))</f>
        <v>0</v>
      </c>
      <c r="V452" s="179">
        <f>IF($C452=$D$2,'FLETES (#) MAYO'!V452*V$2,IF($C452=$D$3,'FLETES (#) MAYO'!V452*V$3,IF($C452=$D$4,'FLETES (#) MAYO'!V452*V$4,IF($C452=$D$5,'FLETES (#) MAYO'!V452*V$5,0))))</f>
        <v>0</v>
      </c>
      <c r="W452" s="179">
        <f>IF($C452=$D$2,'FLETES (#) MAYO'!W452*W$2,IF($C452=$D$3,'FLETES (#) MAYO'!W452*W$3,IF($C452=$D$4,'FLETES (#) MAYO'!W452*W$4,IF($C452=$D$5,'FLETES (#) MAYO'!W452*W$5,0))))</f>
        <v>0</v>
      </c>
      <c r="X452" s="179">
        <f>IF($C452=$D$2,'FLETES (#) MAYO'!X452*X$2,IF($C452=$D$3,'FLETES (#) MAYO'!X452*X$3,IF($C452=$D$4,'FLETES (#) MAYO'!X452*X$4,IF($C452=$D$5,'FLETES (#) MAYO'!X452*X$5,0))))</f>
        <v>0</v>
      </c>
      <c r="Y452" s="179">
        <f>IF($C452=$D$2,'FLETES (#) MAYO'!Y452*Y$2,IF($C452=$D$3,'FLETES (#) MAYO'!Y452*Y$3,IF($C452=$D$4,'FLETES (#) MAYO'!Y452*Y$4,IF($C452=$D$5,'FLETES (#) MAYO'!Y452*Y$5,0))))</f>
        <v>0</v>
      </c>
      <c r="Z452" s="179">
        <f>IF($C452=$D$2,'FLETES (#) MAYO'!Z452*Z$2,IF($C452=$D$3,'FLETES (#) MAYO'!Z452*Z$3,IF($C452=$D$4,'FLETES (#) MAYO'!Z452*Z$4,IF($C452=$D$5,'FLETES (#) MAYO'!Z452*Z$5,0))))</f>
        <v>0</v>
      </c>
      <c r="AA452" s="179">
        <f>IF($C452=$D$2,'FLETES (#) MAYO'!AA452*AA$2,IF($C452=$D$3,'FLETES (#) MAYO'!AA452*AA$3,IF($C452=$D$4,'FLETES (#) MAYO'!AA452*AA$4,IF($C452=$D$5,'FLETES (#) MAYO'!AA452*AA$5,0))))</f>
        <v>0</v>
      </c>
      <c r="AB452" s="179">
        <f>IF($C452=$D$2,'FLETES (#) MAYO'!AB452*AB$2,IF($C452=$D$3,'FLETES (#) MAYO'!AB452*AB$3,IF($C452=$D$4,'FLETES (#) MAYO'!AB452*AB$4,IF($C452=$D$5,'FLETES (#) MAYO'!AB452*AB$5,0))))</f>
        <v>0</v>
      </c>
      <c r="AC452" s="179">
        <f>IF($C452=$D$2,'FLETES (#) MAYO'!AC452*AC$2,IF($C452=$D$3,'FLETES (#) MAYO'!AC452*AC$3,IF($C452=$D$4,'FLETES (#) MAYO'!AC452*AC$4,IF($C452=$D$5,'FLETES (#) MAYO'!AC452*AC$5,0))))</f>
        <v>0</v>
      </c>
      <c r="AD452" s="179">
        <f>IF($C452=$D$2,'FLETES (#) MAYO'!AD452*AD$2,IF($C452=$D$3,'FLETES (#) MAYO'!AD452*AD$3,IF($C452=$D$4,'FLETES (#) MAYO'!AD452*AD$4,IF($C452=$D$5,'FLETES (#) MAYO'!AD452*AD$5,0))))</f>
        <v>0</v>
      </c>
      <c r="AE452" s="179">
        <f>IF($C452=$D$2,'FLETES (#) MAYO'!AE452*AE$2,IF($C452=$D$3,'FLETES (#) MAYO'!AE452*AE$3,IF($C452=$D$4,'FLETES (#) MAYO'!AE452*AE$4,IF($C452=$D$5,'FLETES (#) MAYO'!AE452*AE$5,0))))</f>
        <v>0</v>
      </c>
      <c r="AF452" s="179">
        <f>IF($C452=$D$2,'FLETES (#) MAYO'!AF452*AF$2,IF($C452=$D$3,'FLETES (#) MAYO'!AF452*AF$3,IF($C452=$D$4,'FLETES (#) MAYO'!AF452*AF$4,IF($C452=$D$5,'FLETES (#) MAYO'!AF452*AF$5,0))))</f>
        <v>0</v>
      </c>
      <c r="AG452" s="179">
        <f>IF($C452=$D$2,'FLETES (#) MAYO'!AG452*AG$2,IF($C452=$D$3,'FLETES (#) MAYO'!AG452*AG$3,IF($C452=$D$4,'FLETES (#) MAYO'!AG452*AG$4,IF($C452=$D$5,'FLETES (#) MAYO'!AG452*AG$5,0))))</f>
        <v>0</v>
      </c>
      <c r="AH452" s="179">
        <f>IF($C452=$D$2,'FLETES (#) MAYO'!AH452*AH$2,IF($C452=$D$3,'FLETES (#) MAYO'!AH452*AH$3,IF($C452=$D$4,'FLETES (#) MAYO'!AH452*AH$4,IF($C452=$D$5,'FLETES (#) MAYO'!AH452*AH$5,0))))</f>
        <v>0</v>
      </c>
      <c r="AI452" s="179">
        <f>IF($C452=$D$2,'FLETES (#) MAYO'!AI452*AI$2,IF($C452=$D$3,'FLETES (#) MAYO'!AI452*AI$3,IF($C452=$D$4,'FLETES (#) MAYO'!AI452*AI$4,IF($C452=$D$5,'FLETES (#) MAYO'!AI452*AI$5,0))))</f>
        <v>0</v>
      </c>
      <c r="AJ452" s="179">
        <f>IF($C452=$D$2,'FLETES (#) MAYO'!AJ452*AJ$2,IF($C452=$D$3,'FLETES (#) MAYO'!AJ452*AJ$3,IF($C452=$D$4,'FLETES (#) MAYO'!AJ452*AJ$4,IF($C452=$D$5,'FLETES (#) MAYO'!AJ452*AJ$5,0))))</f>
        <v>0</v>
      </c>
      <c r="AK452" s="179">
        <f>IF($C452=$D$2,'FLETES (#) MAYO'!AK452*AK$2,IF($C452=$D$3,'FLETES (#) MAYO'!AK452*AK$3,IF($C452=$D$4,'FLETES (#) MAYO'!AK452*AK$4,IF($C452=$D$5,'FLETES (#) MAYO'!AK452*AK$5,0))))</f>
        <v>0</v>
      </c>
      <c r="AL452" s="179">
        <f>IF($C452=$D$2,'FLETES (#) MAYO'!AL452*AL$2,IF($C452=$D$3,'FLETES (#) MAYO'!AL452*AL$3,IF($C452=$D$4,'FLETES (#) MAYO'!AL452*AL$4,IF($C452=$D$5,'FLETES (#) MAYO'!AL452*AL$5,0))))</f>
        <v>0</v>
      </c>
      <c r="AM452" s="179">
        <f>IF($C452=$D$2,'FLETES (#) MAYO'!AM452*AM$2,IF($C452=$D$3,'FLETES (#) MAYO'!AM452*AM$3,IF($C452=$D$4,'FLETES (#) MAYO'!AM452*AM$4,IF($C452=$D$5,'FLETES (#) MAYO'!AM452*AM$5,0))))</f>
        <v>0</v>
      </c>
    </row>
    <row r="453" spans="1:39">
      <c r="A453" s="141"/>
      <c r="B453" s="165"/>
      <c r="C453" s="165"/>
      <c r="D453" s="178">
        <f t="shared" si="0"/>
        <v>0</v>
      </c>
      <c r="E453" s="179">
        <f>IF($C453=$D$2,'FLETES (#) MAYO'!E453*E$2,IF($C453=$D$3,'FLETES (#) MAYO'!E453*E$3,IF($C453=$D$4,'FLETES (#) MAYO'!E453*E$4,IF($C453=$D$5,'FLETES (#) MAYO'!E453*E$5,0))))</f>
        <v>0</v>
      </c>
      <c r="F453" s="179">
        <f>IF($C453=$D$2,'FLETES (#) MAYO'!F453*F$2,IF($C453=$D$3,'FLETES (#) MAYO'!F453*F$3,IF($C453=$D$4,'FLETES (#) MAYO'!F453*F$4,IF($C453=$D$5,'FLETES (#) MAYO'!F453*F$5,0))))</f>
        <v>0</v>
      </c>
      <c r="G453" s="179">
        <f>IF($C453=$D$2,'FLETES (#) MAYO'!G453*G$2,IF($C453=$D$3,'FLETES (#) MAYO'!G453*G$3,IF($C453=$D$4,'FLETES (#) MAYO'!G453*G$4,IF($C453=$D$5,'FLETES (#) MAYO'!G453*G$5,0))))</f>
        <v>0</v>
      </c>
      <c r="H453" s="179">
        <f>IF($C453=$D$2,'FLETES (#) MAYO'!H453*H$2,IF($C453=$D$3,'FLETES (#) MAYO'!H453*H$3,IF($C453=$D$4,'FLETES (#) MAYO'!H453*H$4,IF($C453=$D$5,'FLETES (#) MAYO'!H453*H$5,0))))</f>
        <v>0</v>
      </c>
      <c r="I453" s="179">
        <f>IF($C453=$D$2,'FLETES (#) MAYO'!I453*I$2,IF($C453=$D$3,'FLETES (#) MAYO'!I453*I$3,IF($C453=$D$4,'FLETES (#) MAYO'!I453*I$4,IF($C453=$D$5,'FLETES (#) MAYO'!I453*I$5,0))))</f>
        <v>0</v>
      </c>
      <c r="J453" s="179">
        <f>IF($C453=$D$2,'FLETES (#) MAYO'!J453*J$2,IF($C453=$D$3,'FLETES (#) MAYO'!J453*J$3,IF($C453=$D$4,'FLETES (#) MAYO'!J453*J$4,IF($C453=$D$5,'FLETES (#) MAYO'!J453*J$5,0))))</f>
        <v>0</v>
      </c>
      <c r="K453" s="179">
        <f>IF($C453=$D$2,'FLETES (#) MAYO'!K453*K$2,IF($C453=$D$3,'FLETES (#) MAYO'!K453*K$3,IF($C453=$D$4,'FLETES (#) MAYO'!K453*K$4,IF($C453=$D$5,'FLETES (#) MAYO'!K453*K$5,0))))</f>
        <v>0</v>
      </c>
      <c r="L453" s="179">
        <f>IF($C453=$D$2,'FLETES (#) MAYO'!L453*L$2,IF($C453=$D$3,'FLETES (#) MAYO'!L453*L$3,IF($C453=$D$4,'FLETES (#) MAYO'!L453*L$4,IF($C453=$D$5,'FLETES (#) MAYO'!L453*L$5,0))))</f>
        <v>0</v>
      </c>
      <c r="M453" s="179">
        <f>IF($C453=$D$2,'FLETES (#) MAYO'!M453*M$2,IF($C453=$D$3,'FLETES (#) MAYO'!M453*M$3,IF($C453=$D$4,'FLETES (#) MAYO'!M453*M$4,IF($C453=$D$5,'FLETES (#) MAYO'!M453*M$5,0))))</f>
        <v>0</v>
      </c>
      <c r="N453" s="179">
        <f>IF($C453=$D$2,'FLETES (#) MAYO'!N453*N$2,IF($C453=$D$3,'FLETES (#) MAYO'!N453*N$3,IF($C453=$D$4,'FLETES (#) MAYO'!N453*N$4,IF($C453=$D$5,'FLETES (#) MAYO'!N453*N$5,0))))</f>
        <v>0</v>
      </c>
      <c r="O453" s="179">
        <f>IF($C453=$D$2,'FLETES (#) MAYO'!O453*O$2,IF($C453=$D$3,'FLETES (#) MAYO'!O453*O$3,IF($C453=$D$4,'FLETES (#) MAYO'!O453*O$4,IF($C453=$D$5,'FLETES (#) MAYO'!O453*O$5,0))))</f>
        <v>0</v>
      </c>
      <c r="P453" s="179">
        <f>IF($C453=$D$2,'FLETES (#) MAYO'!P453*P$2,IF($C453=$D$3,'FLETES (#) MAYO'!P453*P$3,IF($C453=$D$4,'FLETES (#) MAYO'!P453*P$4,IF($C453=$D$5,'FLETES (#) MAYO'!P453*P$5,0))))</f>
        <v>0</v>
      </c>
      <c r="Q453" s="179">
        <f>IF($C453=$D$2,'FLETES (#) MAYO'!Q453*Q$2,IF($C453=$D$3,'FLETES (#) MAYO'!Q453*Q$3,IF($C453=$D$4,'FLETES (#) MAYO'!Q453*Q$4,IF($C453=$D$5,'FLETES (#) MAYO'!Q453*Q$5,0))))</f>
        <v>0</v>
      </c>
      <c r="R453" s="179">
        <f>IF($C453=$D$2,'FLETES (#) MAYO'!R453*R$2,IF($C453=$D$3,'FLETES (#) MAYO'!R453*R$3,IF($C453=$D$4,'FLETES (#) MAYO'!R453*R$4,IF($C453=$D$5,'FLETES (#) MAYO'!R453*R$5,0))))</f>
        <v>0</v>
      </c>
      <c r="S453" s="179">
        <f>IF($C453=$D$2,'FLETES (#) MAYO'!S453*S$2,IF($C453=$D$3,'FLETES (#) MAYO'!S453*S$3,IF($C453=$D$4,'FLETES (#) MAYO'!S453*S$4,IF($C453=$D$5,'FLETES (#) MAYO'!S453*S$5,0))))</f>
        <v>0</v>
      </c>
      <c r="T453" s="179">
        <f>IF($C453=$D$2,'FLETES (#) MAYO'!T453*T$2,IF($C453=$D$3,'FLETES (#) MAYO'!T453*T$3,IF($C453=$D$4,'FLETES (#) MAYO'!T453*T$4,IF($C453=$D$5,'FLETES (#) MAYO'!T453*T$5,0))))</f>
        <v>0</v>
      </c>
      <c r="U453" s="179">
        <f>IF($C453=$D$2,'FLETES (#) MAYO'!U453*U$2,IF($C453=$D$3,'FLETES (#) MAYO'!U453*U$3,IF($C453=$D$4,'FLETES (#) MAYO'!U453*U$4,IF($C453=$D$5,'FLETES (#) MAYO'!U453*U$5,0))))</f>
        <v>0</v>
      </c>
      <c r="V453" s="179">
        <f>IF($C453=$D$2,'FLETES (#) MAYO'!V453*V$2,IF($C453=$D$3,'FLETES (#) MAYO'!V453*V$3,IF($C453=$D$4,'FLETES (#) MAYO'!V453*V$4,IF($C453=$D$5,'FLETES (#) MAYO'!V453*V$5,0))))</f>
        <v>0</v>
      </c>
      <c r="W453" s="179">
        <f>IF($C453=$D$2,'FLETES (#) MAYO'!W453*W$2,IF($C453=$D$3,'FLETES (#) MAYO'!W453*W$3,IF($C453=$D$4,'FLETES (#) MAYO'!W453*W$4,IF($C453=$D$5,'FLETES (#) MAYO'!W453*W$5,0))))</f>
        <v>0</v>
      </c>
      <c r="X453" s="179">
        <f>IF($C453=$D$2,'FLETES (#) MAYO'!X453*X$2,IF($C453=$D$3,'FLETES (#) MAYO'!X453*X$3,IF($C453=$D$4,'FLETES (#) MAYO'!X453*X$4,IF($C453=$D$5,'FLETES (#) MAYO'!X453*X$5,0))))</f>
        <v>0</v>
      </c>
      <c r="Y453" s="179">
        <f>IF($C453=$D$2,'FLETES (#) MAYO'!Y453*Y$2,IF($C453=$D$3,'FLETES (#) MAYO'!Y453*Y$3,IF($C453=$D$4,'FLETES (#) MAYO'!Y453*Y$4,IF($C453=$D$5,'FLETES (#) MAYO'!Y453*Y$5,0))))</f>
        <v>0</v>
      </c>
      <c r="Z453" s="179">
        <f>IF($C453=$D$2,'FLETES (#) MAYO'!Z453*Z$2,IF($C453=$D$3,'FLETES (#) MAYO'!Z453*Z$3,IF($C453=$D$4,'FLETES (#) MAYO'!Z453*Z$4,IF($C453=$D$5,'FLETES (#) MAYO'!Z453*Z$5,0))))</f>
        <v>0</v>
      </c>
      <c r="AA453" s="179">
        <f>IF($C453=$D$2,'FLETES (#) MAYO'!AA453*AA$2,IF($C453=$D$3,'FLETES (#) MAYO'!AA453*AA$3,IF($C453=$D$4,'FLETES (#) MAYO'!AA453*AA$4,IF($C453=$D$5,'FLETES (#) MAYO'!AA453*AA$5,0))))</f>
        <v>0</v>
      </c>
      <c r="AB453" s="179">
        <f>IF($C453=$D$2,'FLETES (#) MAYO'!AB453*AB$2,IF($C453=$D$3,'FLETES (#) MAYO'!AB453*AB$3,IF($C453=$D$4,'FLETES (#) MAYO'!AB453*AB$4,IF($C453=$D$5,'FLETES (#) MAYO'!AB453*AB$5,0))))</f>
        <v>0</v>
      </c>
      <c r="AC453" s="179">
        <f>IF($C453=$D$2,'FLETES (#) MAYO'!AC453*AC$2,IF($C453=$D$3,'FLETES (#) MAYO'!AC453*AC$3,IF($C453=$D$4,'FLETES (#) MAYO'!AC453*AC$4,IF($C453=$D$5,'FLETES (#) MAYO'!AC453*AC$5,0))))</f>
        <v>0</v>
      </c>
      <c r="AD453" s="179">
        <f>IF($C453=$D$2,'FLETES (#) MAYO'!AD453*AD$2,IF($C453=$D$3,'FLETES (#) MAYO'!AD453*AD$3,IF($C453=$D$4,'FLETES (#) MAYO'!AD453*AD$4,IF($C453=$D$5,'FLETES (#) MAYO'!AD453*AD$5,0))))</f>
        <v>0</v>
      </c>
      <c r="AE453" s="179">
        <f>IF($C453=$D$2,'FLETES (#) MAYO'!AE453*AE$2,IF($C453=$D$3,'FLETES (#) MAYO'!AE453*AE$3,IF($C453=$D$4,'FLETES (#) MAYO'!AE453*AE$4,IF($C453=$D$5,'FLETES (#) MAYO'!AE453*AE$5,0))))</f>
        <v>0</v>
      </c>
      <c r="AF453" s="179">
        <f>IF($C453=$D$2,'FLETES (#) MAYO'!AF453*AF$2,IF($C453=$D$3,'FLETES (#) MAYO'!AF453*AF$3,IF($C453=$D$4,'FLETES (#) MAYO'!AF453*AF$4,IF($C453=$D$5,'FLETES (#) MAYO'!AF453*AF$5,0))))</f>
        <v>0</v>
      </c>
      <c r="AG453" s="179">
        <f>IF($C453=$D$2,'FLETES (#) MAYO'!AG453*AG$2,IF($C453=$D$3,'FLETES (#) MAYO'!AG453*AG$3,IF($C453=$D$4,'FLETES (#) MAYO'!AG453*AG$4,IF($C453=$D$5,'FLETES (#) MAYO'!AG453*AG$5,0))))</f>
        <v>0</v>
      </c>
      <c r="AH453" s="179">
        <f>IF($C453=$D$2,'FLETES (#) MAYO'!AH453*AH$2,IF($C453=$D$3,'FLETES (#) MAYO'!AH453*AH$3,IF($C453=$D$4,'FLETES (#) MAYO'!AH453*AH$4,IF($C453=$D$5,'FLETES (#) MAYO'!AH453*AH$5,0))))</f>
        <v>0</v>
      </c>
      <c r="AI453" s="179">
        <f>IF($C453=$D$2,'FLETES (#) MAYO'!AI453*AI$2,IF($C453=$D$3,'FLETES (#) MAYO'!AI453*AI$3,IF($C453=$D$4,'FLETES (#) MAYO'!AI453*AI$4,IF($C453=$D$5,'FLETES (#) MAYO'!AI453*AI$5,0))))</f>
        <v>0</v>
      </c>
      <c r="AJ453" s="179">
        <f>IF($C453=$D$2,'FLETES (#) MAYO'!AJ453*AJ$2,IF($C453=$D$3,'FLETES (#) MAYO'!AJ453*AJ$3,IF($C453=$D$4,'FLETES (#) MAYO'!AJ453*AJ$4,IF($C453=$D$5,'FLETES (#) MAYO'!AJ453*AJ$5,0))))</f>
        <v>0</v>
      </c>
      <c r="AK453" s="179">
        <f>IF($C453=$D$2,'FLETES (#) MAYO'!AK453*AK$2,IF($C453=$D$3,'FLETES (#) MAYO'!AK453*AK$3,IF($C453=$D$4,'FLETES (#) MAYO'!AK453*AK$4,IF($C453=$D$5,'FLETES (#) MAYO'!AK453*AK$5,0))))</f>
        <v>0</v>
      </c>
      <c r="AL453" s="179">
        <f>IF($C453=$D$2,'FLETES (#) MAYO'!AL453*AL$2,IF($C453=$D$3,'FLETES (#) MAYO'!AL453*AL$3,IF($C453=$D$4,'FLETES (#) MAYO'!AL453*AL$4,IF($C453=$D$5,'FLETES (#) MAYO'!AL453*AL$5,0))))</f>
        <v>0</v>
      </c>
      <c r="AM453" s="179">
        <f>IF($C453=$D$2,'FLETES (#) MAYO'!AM453*AM$2,IF($C453=$D$3,'FLETES (#) MAYO'!AM453*AM$3,IF($C453=$D$4,'FLETES (#) MAYO'!AM453*AM$4,IF($C453=$D$5,'FLETES (#) MAYO'!AM453*AM$5,0))))</f>
        <v>0</v>
      </c>
    </row>
    <row r="454" spans="1:39">
      <c r="A454" s="141"/>
      <c r="B454" s="165"/>
      <c r="C454" s="165"/>
      <c r="D454" s="178">
        <f t="shared" si="0"/>
        <v>0</v>
      </c>
      <c r="E454" s="179">
        <f>IF($C454=$D$2,'FLETES (#) MAYO'!E454*E$2,IF($C454=$D$3,'FLETES (#) MAYO'!E454*E$3,IF($C454=$D$4,'FLETES (#) MAYO'!E454*E$4,IF($C454=$D$5,'FLETES (#) MAYO'!E454*E$5,0))))</f>
        <v>0</v>
      </c>
      <c r="F454" s="179">
        <f>IF($C454=$D$2,'FLETES (#) MAYO'!F454*F$2,IF($C454=$D$3,'FLETES (#) MAYO'!F454*F$3,IF($C454=$D$4,'FLETES (#) MAYO'!F454*F$4,IF($C454=$D$5,'FLETES (#) MAYO'!F454*F$5,0))))</f>
        <v>0</v>
      </c>
      <c r="G454" s="179">
        <f>IF($C454=$D$2,'FLETES (#) MAYO'!G454*G$2,IF($C454=$D$3,'FLETES (#) MAYO'!G454*G$3,IF($C454=$D$4,'FLETES (#) MAYO'!G454*G$4,IF($C454=$D$5,'FLETES (#) MAYO'!G454*G$5,0))))</f>
        <v>0</v>
      </c>
      <c r="H454" s="179">
        <f>IF($C454=$D$2,'FLETES (#) MAYO'!H454*H$2,IF($C454=$D$3,'FLETES (#) MAYO'!H454*H$3,IF($C454=$D$4,'FLETES (#) MAYO'!H454*H$4,IF($C454=$D$5,'FLETES (#) MAYO'!H454*H$5,0))))</f>
        <v>0</v>
      </c>
      <c r="I454" s="179">
        <f>IF($C454=$D$2,'FLETES (#) MAYO'!I454*I$2,IF($C454=$D$3,'FLETES (#) MAYO'!I454*I$3,IF($C454=$D$4,'FLETES (#) MAYO'!I454*I$4,IF($C454=$D$5,'FLETES (#) MAYO'!I454*I$5,0))))</f>
        <v>0</v>
      </c>
      <c r="J454" s="179">
        <f>IF($C454=$D$2,'FLETES (#) MAYO'!J454*J$2,IF($C454=$D$3,'FLETES (#) MAYO'!J454*J$3,IF($C454=$D$4,'FLETES (#) MAYO'!J454*J$4,IF($C454=$D$5,'FLETES (#) MAYO'!J454*J$5,0))))</f>
        <v>0</v>
      </c>
      <c r="K454" s="179">
        <f>IF($C454=$D$2,'FLETES (#) MAYO'!K454*K$2,IF($C454=$D$3,'FLETES (#) MAYO'!K454*K$3,IF($C454=$D$4,'FLETES (#) MAYO'!K454*K$4,IF($C454=$D$5,'FLETES (#) MAYO'!K454*K$5,0))))</f>
        <v>0</v>
      </c>
      <c r="L454" s="179">
        <f>IF($C454=$D$2,'FLETES (#) MAYO'!L454*L$2,IF($C454=$D$3,'FLETES (#) MAYO'!L454*L$3,IF($C454=$D$4,'FLETES (#) MAYO'!L454*L$4,IF($C454=$D$5,'FLETES (#) MAYO'!L454*L$5,0))))</f>
        <v>0</v>
      </c>
      <c r="M454" s="179">
        <f>IF($C454=$D$2,'FLETES (#) MAYO'!M454*M$2,IF($C454=$D$3,'FLETES (#) MAYO'!M454*M$3,IF($C454=$D$4,'FLETES (#) MAYO'!M454*M$4,IF($C454=$D$5,'FLETES (#) MAYO'!M454*M$5,0))))</f>
        <v>0</v>
      </c>
      <c r="N454" s="179">
        <f>IF($C454=$D$2,'FLETES (#) MAYO'!N454*N$2,IF($C454=$D$3,'FLETES (#) MAYO'!N454*N$3,IF($C454=$D$4,'FLETES (#) MAYO'!N454*N$4,IF($C454=$D$5,'FLETES (#) MAYO'!N454*N$5,0))))</f>
        <v>0</v>
      </c>
      <c r="O454" s="179">
        <f>IF($C454=$D$2,'FLETES (#) MAYO'!O454*O$2,IF($C454=$D$3,'FLETES (#) MAYO'!O454*O$3,IF($C454=$D$4,'FLETES (#) MAYO'!O454*O$4,IF($C454=$D$5,'FLETES (#) MAYO'!O454*O$5,0))))</f>
        <v>0</v>
      </c>
      <c r="P454" s="179">
        <f>IF($C454=$D$2,'FLETES (#) MAYO'!P454*P$2,IF($C454=$D$3,'FLETES (#) MAYO'!P454*P$3,IF($C454=$D$4,'FLETES (#) MAYO'!P454*P$4,IF($C454=$D$5,'FLETES (#) MAYO'!P454*P$5,0))))</f>
        <v>0</v>
      </c>
      <c r="Q454" s="179">
        <f>IF($C454=$D$2,'FLETES (#) MAYO'!Q454*Q$2,IF($C454=$D$3,'FLETES (#) MAYO'!Q454*Q$3,IF($C454=$D$4,'FLETES (#) MAYO'!Q454*Q$4,IF($C454=$D$5,'FLETES (#) MAYO'!Q454*Q$5,0))))</f>
        <v>0</v>
      </c>
      <c r="R454" s="179">
        <f>IF($C454=$D$2,'FLETES (#) MAYO'!R454*R$2,IF($C454=$D$3,'FLETES (#) MAYO'!R454*R$3,IF($C454=$D$4,'FLETES (#) MAYO'!R454*R$4,IF($C454=$D$5,'FLETES (#) MAYO'!R454*R$5,0))))</f>
        <v>0</v>
      </c>
      <c r="S454" s="179">
        <f>IF($C454=$D$2,'FLETES (#) MAYO'!S454*S$2,IF($C454=$D$3,'FLETES (#) MAYO'!S454*S$3,IF($C454=$D$4,'FLETES (#) MAYO'!S454*S$4,IF($C454=$D$5,'FLETES (#) MAYO'!S454*S$5,0))))</f>
        <v>0</v>
      </c>
      <c r="T454" s="179">
        <f>IF($C454=$D$2,'FLETES (#) MAYO'!T454*T$2,IF($C454=$D$3,'FLETES (#) MAYO'!T454*T$3,IF($C454=$D$4,'FLETES (#) MAYO'!T454*T$4,IF($C454=$D$5,'FLETES (#) MAYO'!T454*T$5,0))))</f>
        <v>0</v>
      </c>
      <c r="U454" s="179">
        <f>IF($C454=$D$2,'FLETES (#) MAYO'!U454*U$2,IF($C454=$D$3,'FLETES (#) MAYO'!U454*U$3,IF($C454=$D$4,'FLETES (#) MAYO'!U454*U$4,IF($C454=$D$5,'FLETES (#) MAYO'!U454*U$5,0))))</f>
        <v>0</v>
      </c>
      <c r="V454" s="179">
        <f>IF($C454=$D$2,'FLETES (#) MAYO'!V454*V$2,IF($C454=$D$3,'FLETES (#) MAYO'!V454*V$3,IF($C454=$D$4,'FLETES (#) MAYO'!V454*V$4,IF($C454=$D$5,'FLETES (#) MAYO'!V454*V$5,0))))</f>
        <v>0</v>
      </c>
      <c r="W454" s="179">
        <f>IF($C454=$D$2,'FLETES (#) MAYO'!W454*W$2,IF($C454=$D$3,'FLETES (#) MAYO'!W454*W$3,IF($C454=$D$4,'FLETES (#) MAYO'!W454*W$4,IF($C454=$D$5,'FLETES (#) MAYO'!W454*W$5,0))))</f>
        <v>0</v>
      </c>
      <c r="X454" s="179">
        <f>IF($C454=$D$2,'FLETES (#) MAYO'!X454*X$2,IF($C454=$D$3,'FLETES (#) MAYO'!X454*X$3,IF($C454=$D$4,'FLETES (#) MAYO'!X454*X$4,IF($C454=$D$5,'FLETES (#) MAYO'!X454*X$5,0))))</f>
        <v>0</v>
      </c>
      <c r="Y454" s="179">
        <f>IF($C454=$D$2,'FLETES (#) MAYO'!Y454*Y$2,IF($C454=$D$3,'FLETES (#) MAYO'!Y454*Y$3,IF($C454=$D$4,'FLETES (#) MAYO'!Y454*Y$4,IF($C454=$D$5,'FLETES (#) MAYO'!Y454*Y$5,0))))</f>
        <v>0</v>
      </c>
      <c r="Z454" s="179">
        <f>IF($C454=$D$2,'FLETES (#) MAYO'!Z454*Z$2,IF($C454=$D$3,'FLETES (#) MAYO'!Z454*Z$3,IF($C454=$D$4,'FLETES (#) MAYO'!Z454*Z$4,IF($C454=$D$5,'FLETES (#) MAYO'!Z454*Z$5,0))))</f>
        <v>0</v>
      </c>
      <c r="AA454" s="179">
        <f>IF($C454=$D$2,'FLETES (#) MAYO'!AA454*AA$2,IF($C454=$D$3,'FLETES (#) MAYO'!AA454*AA$3,IF($C454=$D$4,'FLETES (#) MAYO'!AA454*AA$4,IF($C454=$D$5,'FLETES (#) MAYO'!AA454*AA$5,0))))</f>
        <v>0</v>
      </c>
      <c r="AB454" s="179">
        <f>IF($C454=$D$2,'FLETES (#) MAYO'!AB454*AB$2,IF($C454=$D$3,'FLETES (#) MAYO'!AB454*AB$3,IF($C454=$D$4,'FLETES (#) MAYO'!AB454*AB$4,IF($C454=$D$5,'FLETES (#) MAYO'!AB454*AB$5,0))))</f>
        <v>0</v>
      </c>
      <c r="AC454" s="179">
        <f>IF($C454=$D$2,'FLETES (#) MAYO'!AC454*AC$2,IF($C454=$D$3,'FLETES (#) MAYO'!AC454*AC$3,IF($C454=$D$4,'FLETES (#) MAYO'!AC454*AC$4,IF($C454=$D$5,'FLETES (#) MAYO'!AC454*AC$5,0))))</f>
        <v>0</v>
      </c>
      <c r="AD454" s="179">
        <f>IF($C454=$D$2,'FLETES (#) MAYO'!AD454*AD$2,IF($C454=$D$3,'FLETES (#) MAYO'!AD454*AD$3,IF($C454=$D$4,'FLETES (#) MAYO'!AD454*AD$4,IF($C454=$D$5,'FLETES (#) MAYO'!AD454*AD$5,0))))</f>
        <v>0</v>
      </c>
      <c r="AE454" s="179">
        <f>IF($C454=$D$2,'FLETES (#) MAYO'!AE454*AE$2,IF($C454=$D$3,'FLETES (#) MAYO'!AE454*AE$3,IF($C454=$D$4,'FLETES (#) MAYO'!AE454*AE$4,IF($C454=$D$5,'FLETES (#) MAYO'!AE454*AE$5,0))))</f>
        <v>0</v>
      </c>
      <c r="AF454" s="179">
        <f>IF($C454=$D$2,'FLETES (#) MAYO'!AF454*AF$2,IF($C454=$D$3,'FLETES (#) MAYO'!AF454*AF$3,IF($C454=$D$4,'FLETES (#) MAYO'!AF454*AF$4,IF($C454=$D$5,'FLETES (#) MAYO'!AF454*AF$5,0))))</f>
        <v>0</v>
      </c>
      <c r="AG454" s="179">
        <f>IF($C454=$D$2,'FLETES (#) MAYO'!AG454*AG$2,IF($C454=$D$3,'FLETES (#) MAYO'!AG454*AG$3,IF($C454=$D$4,'FLETES (#) MAYO'!AG454*AG$4,IF($C454=$D$5,'FLETES (#) MAYO'!AG454*AG$5,0))))</f>
        <v>0</v>
      </c>
      <c r="AH454" s="179">
        <f>IF($C454=$D$2,'FLETES (#) MAYO'!AH454*AH$2,IF($C454=$D$3,'FLETES (#) MAYO'!AH454*AH$3,IF($C454=$D$4,'FLETES (#) MAYO'!AH454*AH$4,IF($C454=$D$5,'FLETES (#) MAYO'!AH454*AH$5,0))))</f>
        <v>0</v>
      </c>
      <c r="AI454" s="179">
        <f>IF($C454=$D$2,'FLETES (#) MAYO'!AI454*AI$2,IF($C454=$D$3,'FLETES (#) MAYO'!AI454*AI$3,IF($C454=$D$4,'FLETES (#) MAYO'!AI454*AI$4,IF($C454=$D$5,'FLETES (#) MAYO'!AI454*AI$5,0))))</f>
        <v>0</v>
      </c>
      <c r="AJ454" s="179">
        <f>IF($C454=$D$2,'FLETES (#) MAYO'!AJ454*AJ$2,IF($C454=$D$3,'FLETES (#) MAYO'!AJ454*AJ$3,IF($C454=$D$4,'FLETES (#) MAYO'!AJ454*AJ$4,IF($C454=$D$5,'FLETES (#) MAYO'!AJ454*AJ$5,0))))</f>
        <v>0</v>
      </c>
      <c r="AK454" s="179">
        <f>IF($C454=$D$2,'FLETES (#) MAYO'!AK454*AK$2,IF($C454=$D$3,'FLETES (#) MAYO'!AK454*AK$3,IF($C454=$D$4,'FLETES (#) MAYO'!AK454*AK$4,IF($C454=$D$5,'FLETES (#) MAYO'!AK454*AK$5,0))))</f>
        <v>0</v>
      </c>
      <c r="AL454" s="179">
        <f>IF($C454=$D$2,'FLETES (#) MAYO'!AL454*AL$2,IF($C454=$D$3,'FLETES (#) MAYO'!AL454*AL$3,IF($C454=$D$4,'FLETES (#) MAYO'!AL454*AL$4,IF($C454=$D$5,'FLETES (#) MAYO'!AL454*AL$5,0))))</f>
        <v>0</v>
      </c>
      <c r="AM454" s="179">
        <f>IF($C454=$D$2,'FLETES (#) MAYO'!AM454*AM$2,IF($C454=$D$3,'FLETES (#) MAYO'!AM454*AM$3,IF($C454=$D$4,'FLETES (#) MAYO'!AM454*AM$4,IF($C454=$D$5,'FLETES (#) MAYO'!AM454*AM$5,0))))</f>
        <v>0</v>
      </c>
    </row>
    <row r="455" spans="1:39">
      <c r="A455" s="141"/>
      <c r="B455" s="165"/>
      <c r="C455" s="165"/>
      <c r="D455" s="178">
        <f t="shared" si="0"/>
        <v>0</v>
      </c>
      <c r="E455" s="179">
        <f>IF($C455=$D$2,'FLETES (#) MAYO'!E455*E$2,IF($C455=$D$3,'FLETES (#) MAYO'!E455*E$3,IF($C455=$D$4,'FLETES (#) MAYO'!E455*E$4,IF($C455=$D$5,'FLETES (#) MAYO'!E455*E$5,0))))</f>
        <v>0</v>
      </c>
      <c r="F455" s="179">
        <f>IF($C455=$D$2,'FLETES (#) MAYO'!F455*F$2,IF($C455=$D$3,'FLETES (#) MAYO'!F455*F$3,IF($C455=$D$4,'FLETES (#) MAYO'!F455*F$4,IF($C455=$D$5,'FLETES (#) MAYO'!F455*F$5,0))))</f>
        <v>0</v>
      </c>
      <c r="G455" s="179">
        <f>IF($C455=$D$2,'FLETES (#) MAYO'!G455*G$2,IF($C455=$D$3,'FLETES (#) MAYO'!G455*G$3,IF($C455=$D$4,'FLETES (#) MAYO'!G455*G$4,IF($C455=$D$5,'FLETES (#) MAYO'!G455*G$5,0))))</f>
        <v>0</v>
      </c>
      <c r="H455" s="179">
        <f>IF($C455=$D$2,'FLETES (#) MAYO'!H455*H$2,IF($C455=$D$3,'FLETES (#) MAYO'!H455*H$3,IF($C455=$D$4,'FLETES (#) MAYO'!H455*H$4,IF($C455=$D$5,'FLETES (#) MAYO'!H455*H$5,0))))</f>
        <v>0</v>
      </c>
      <c r="I455" s="179">
        <f>IF($C455=$D$2,'FLETES (#) MAYO'!I455*I$2,IF($C455=$D$3,'FLETES (#) MAYO'!I455*I$3,IF($C455=$D$4,'FLETES (#) MAYO'!I455*I$4,IF($C455=$D$5,'FLETES (#) MAYO'!I455*I$5,0))))</f>
        <v>0</v>
      </c>
      <c r="J455" s="179">
        <f>IF($C455=$D$2,'FLETES (#) MAYO'!J455*J$2,IF($C455=$D$3,'FLETES (#) MAYO'!J455*J$3,IF($C455=$D$4,'FLETES (#) MAYO'!J455*J$4,IF($C455=$D$5,'FLETES (#) MAYO'!J455*J$5,0))))</f>
        <v>0</v>
      </c>
      <c r="K455" s="179">
        <f>IF($C455=$D$2,'FLETES (#) MAYO'!K455*K$2,IF($C455=$D$3,'FLETES (#) MAYO'!K455*K$3,IF($C455=$D$4,'FLETES (#) MAYO'!K455*K$4,IF($C455=$D$5,'FLETES (#) MAYO'!K455*K$5,0))))</f>
        <v>0</v>
      </c>
      <c r="L455" s="179">
        <f>IF($C455=$D$2,'FLETES (#) MAYO'!L455*L$2,IF($C455=$D$3,'FLETES (#) MAYO'!L455*L$3,IF($C455=$D$4,'FLETES (#) MAYO'!L455*L$4,IF($C455=$D$5,'FLETES (#) MAYO'!L455*L$5,0))))</f>
        <v>0</v>
      </c>
      <c r="M455" s="179">
        <f>IF($C455=$D$2,'FLETES (#) MAYO'!M455*M$2,IF($C455=$D$3,'FLETES (#) MAYO'!M455*M$3,IF($C455=$D$4,'FLETES (#) MAYO'!M455*M$4,IF($C455=$D$5,'FLETES (#) MAYO'!M455*M$5,0))))</f>
        <v>0</v>
      </c>
      <c r="N455" s="179">
        <f>IF($C455=$D$2,'FLETES (#) MAYO'!N455*N$2,IF($C455=$D$3,'FLETES (#) MAYO'!N455*N$3,IF($C455=$D$4,'FLETES (#) MAYO'!N455*N$4,IF($C455=$D$5,'FLETES (#) MAYO'!N455*N$5,0))))</f>
        <v>0</v>
      </c>
      <c r="O455" s="179">
        <f>IF($C455=$D$2,'FLETES (#) MAYO'!O455*O$2,IF($C455=$D$3,'FLETES (#) MAYO'!O455*O$3,IF($C455=$D$4,'FLETES (#) MAYO'!O455*O$4,IF($C455=$D$5,'FLETES (#) MAYO'!O455*O$5,0))))</f>
        <v>0</v>
      </c>
      <c r="P455" s="179">
        <f>IF($C455=$D$2,'FLETES (#) MAYO'!P455*P$2,IF($C455=$D$3,'FLETES (#) MAYO'!P455*P$3,IF($C455=$D$4,'FLETES (#) MAYO'!P455*P$4,IF($C455=$D$5,'FLETES (#) MAYO'!P455*P$5,0))))</f>
        <v>0</v>
      </c>
      <c r="Q455" s="179">
        <f>IF($C455=$D$2,'FLETES (#) MAYO'!Q455*Q$2,IF($C455=$D$3,'FLETES (#) MAYO'!Q455*Q$3,IF($C455=$D$4,'FLETES (#) MAYO'!Q455*Q$4,IF($C455=$D$5,'FLETES (#) MAYO'!Q455*Q$5,0))))</f>
        <v>0</v>
      </c>
      <c r="R455" s="179">
        <f>IF($C455=$D$2,'FLETES (#) MAYO'!R455*R$2,IF($C455=$D$3,'FLETES (#) MAYO'!R455*R$3,IF($C455=$D$4,'FLETES (#) MAYO'!R455*R$4,IF($C455=$D$5,'FLETES (#) MAYO'!R455*R$5,0))))</f>
        <v>0</v>
      </c>
      <c r="S455" s="179">
        <f>IF($C455=$D$2,'FLETES (#) MAYO'!S455*S$2,IF($C455=$D$3,'FLETES (#) MAYO'!S455*S$3,IF($C455=$D$4,'FLETES (#) MAYO'!S455*S$4,IF($C455=$D$5,'FLETES (#) MAYO'!S455*S$5,0))))</f>
        <v>0</v>
      </c>
      <c r="T455" s="179">
        <f>IF($C455=$D$2,'FLETES (#) MAYO'!T455*T$2,IF($C455=$D$3,'FLETES (#) MAYO'!T455*T$3,IF($C455=$D$4,'FLETES (#) MAYO'!T455*T$4,IF($C455=$D$5,'FLETES (#) MAYO'!T455*T$5,0))))</f>
        <v>0</v>
      </c>
      <c r="U455" s="179">
        <f>IF($C455=$D$2,'FLETES (#) MAYO'!U455*U$2,IF($C455=$D$3,'FLETES (#) MAYO'!U455*U$3,IF($C455=$D$4,'FLETES (#) MAYO'!U455*U$4,IF($C455=$D$5,'FLETES (#) MAYO'!U455*U$5,0))))</f>
        <v>0</v>
      </c>
      <c r="V455" s="179">
        <f>IF($C455=$D$2,'FLETES (#) MAYO'!V455*V$2,IF($C455=$D$3,'FLETES (#) MAYO'!V455*V$3,IF($C455=$D$4,'FLETES (#) MAYO'!V455*V$4,IF($C455=$D$5,'FLETES (#) MAYO'!V455*V$5,0))))</f>
        <v>0</v>
      </c>
      <c r="W455" s="179">
        <f>IF($C455=$D$2,'FLETES (#) MAYO'!W455*W$2,IF($C455=$D$3,'FLETES (#) MAYO'!W455*W$3,IF($C455=$D$4,'FLETES (#) MAYO'!W455*W$4,IF($C455=$D$5,'FLETES (#) MAYO'!W455*W$5,0))))</f>
        <v>0</v>
      </c>
      <c r="X455" s="179">
        <f>IF($C455=$D$2,'FLETES (#) MAYO'!X455*X$2,IF($C455=$D$3,'FLETES (#) MAYO'!X455*X$3,IF($C455=$D$4,'FLETES (#) MAYO'!X455*X$4,IF($C455=$D$5,'FLETES (#) MAYO'!X455*X$5,0))))</f>
        <v>0</v>
      </c>
      <c r="Y455" s="179">
        <f>IF($C455=$D$2,'FLETES (#) MAYO'!Y455*Y$2,IF($C455=$D$3,'FLETES (#) MAYO'!Y455*Y$3,IF($C455=$D$4,'FLETES (#) MAYO'!Y455*Y$4,IF($C455=$D$5,'FLETES (#) MAYO'!Y455*Y$5,0))))</f>
        <v>0</v>
      </c>
      <c r="Z455" s="179">
        <f>IF($C455=$D$2,'FLETES (#) MAYO'!Z455*Z$2,IF($C455=$D$3,'FLETES (#) MAYO'!Z455*Z$3,IF($C455=$D$4,'FLETES (#) MAYO'!Z455*Z$4,IF($C455=$D$5,'FLETES (#) MAYO'!Z455*Z$5,0))))</f>
        <v>0</v>
      </c>
      <c r="AA455" s="179">
        <f>IF($C455=$D$2,'FLETES (#) MAYO'!AA455*AA$2,IF($C455=$D$3,'FLETES (#) MAYO'!AA455*AA$3,IF($C455=$D$4,'FLETES (#) MAYO'!AA455*AA$4,IF($C455=$D$5,'FLETES (#) MAYO'!AA455*AA$5,0))))</f>
        <v>0</v>
      </c>
      <c r="AB455" s="179">
        <f>IF($C455=$D$2,'FLETES (#) MAYO'!AB455*AB$2,IF($C455=$D$3,'FLETES (#) MAYO'!AB455*AB$3,IF($C455=$D$4,'FLETES (#) MAYO'!AB455*AB$4,IF($C455=$D$5,'FLETES (#) MAYO'!AB455*AB$5,0))))</f>
        <v>0</v>
      </c>
      <c r="AC455" s="179">
        <f>IF($C455=$D$2,'FLETES (#) MAYO'!AC455*AC$2,IF($C455=$D$3,'FLETES (#) MAYO'!AC455*AC$3,IF($C455=$D$4,'FLETES (#) MAYO'!AC455*AC$4,IF($C455=$D$5,'FLETES (#) MAYO'!AC455*AC$5,0))))</f>
        <v>0</v>
      </c>
      <c r="AD455" s="179">
        <f>IF($C455=$D$2,'FLETES (#) MAYO'!AD455*AD$2,IF($C455=$D$3,'FLETES (#) MAYO'!AD455*AD$3,IF($C455=$D$4,'FLETES (#) MAYO'!AD455*AD$4,IF($C455=$D$5,'FLETES (#) MAYO'!AD455*AD$5,0))))</f>
        <v>0</v>
      </c>
      <c r="AE455" s="179">
        <f>IF($C455=$D$2,'FLETES (#) MAYO'!AE455*AE$2,IF($C455=$D$3,'FLETES (#) MAYO'!AE455*AE$3,IF($C455=$D$4,'FLETES (#) MAYO'!AE455*AE$4,IF($C455=$D$5,'FLETES (#) MAYO'!AE455*AE$5,0))))</f>
        <v>0</v>
      </c>
      <c r="AF455" s="179">
        <f>IF($C455=$D$2,'FLETES (#) MAYO'!AF455*AF$2,IF($C455=$D$3,'FLETES (#) MAYO'!AF455*AF$3,IF($C455=$D$4,'FLETES (#) MAYO'!AF455*AF$4,IF($C455=$D$5,'FLETES (#) MAYO'!AF455*AF$5,0))))</f>
        <v>0</v>
      </c>
      <c r="AG455" s="179">
        <f>IF($C455=$D$2,'FLETES (#) MAYO'!AG455*AG$2,IF($C455=$D$3,'FLETES (#) MAYO'!AG455*AG$3,IF($C455=$D$4,'FLETES (#) MAYO'!AG455*AG$4,IF($C455=$D$5,'FLETES (#) MAYO'!AG455*AG$5,0))))</f>
        <v>0</v>
      </c>
      <c r="AH455" s="179">
        <f>IF($C455=$D$2,'FLETES (#) MAYO'!AH455*AH$2,IF($C455=$D$3,'FLETES (#) MAYO'!AH455*AH$3,IF($C455=$D$4,'FLETES (#) MAYO'!AH455*AH$4,IF($C455=$D$5,'FLETES (#) MAYO'!AH455*AH$5,0))))</f>
        <v>0</v>
      </c>
      <c r="AI455" s="179">
        <f>IF($C455=$D$2,'FLETES (#) MAYO'!AI455*AI$2,IF($C455=$D$3,'FLETES (#) MAYO'!AI455*AI$3,IF($C455=$D$4,'FLETES (#) MAYO'!AI455*AI$4,IF($C455=$D$5,'FLETES (#) MAYO'!AI455*AI$5,0))))</f>
        <v>0</v>
      </c>
      <c r="AJ455" s="179">
        <f>IF($C455=$D$2,'FLETES (#) MAYO'!AJ455*AJ$2,IF($C455=$D$3,'FLETES (#) MAYO'!AJ455*AJ$3,IF($C455=$D$4,'FLETES (#) MAYO'!AJ455*AJ$4,IF($C455=$D$5,'FLETES (#) MAYO'!AJ455*AJ$5,0))))</f>
        <v>0</v>
      </c>
      <c r="AK455" s="179">
        <f>IF($C455=$D$2,'FLETES (#) MAYO'!AK455*AK$2,IF($C455=$D$3,'FLETES (#) MAYO'!AK455*AK$3,IF($C455=$D$4,'FLETES (#) MAYO'!AK455*AK$4,IF($C455=$D$5,'FLETES (#) MAYO'!AK455*AK$5,0))))</f>
        <v>0</v>
      </c>
      <c r="AL455" s="179">
        <f>IF($C455=$D$2,'FLETES (#) MAYO'!AL455*AL$2,IF($C455=$D$3,'FLETES (#) MAYO'!AL455*AL$3,IF($C455=$D$4,'FLETES (#) MAYO'!AL455*AL$4,IF($C455=$D$5,'FLETES (#) MAYO'!AL455*AL$5,0))))</f>
        <v>0</v>
      </c>
      <c r="AM455" s="179">
        <f>IF($C455=$D$2,'FLETES (#) MAYO'!AM455*AM$2,IF($C455=$D$3,'FLETES (#) MAYO'!AM455*AM$3,IF($C455=$D$4,'FLETES (#) MAYO'!AM455*AM$4,IF($C455=$D$5,'FLETES (#) MAYO'!AM455*AM$5,0))))</f>
        <v>0</v>
      </c>
    </row>
    <row r="456" spans="1:39">
      <c r="A456" s="141"/>
      <c r="B456" s="165"/>
      <c r="C456" s="165"/>
      <c r="D456" s="178">
        <f t="shared" si="0"/>
        <v>0</v>
      </c>
      <c r="E456" s="179">
        <f>IF($C456=$D$2,'FLETES (#) MAYO'!E456*E$2,IF($C456=$D$3,'FLETES (#) MAYO'!E456*E$3,IF($C456=$D$4,'FLETES (#) MAYO'!E456*E$4,IF($C456=$D$5,'FLETES (#) MAYO'!E456*E$5,0))))</f>
        <v>0</v>
      </c>
      <c r="F456" s="179">
        <f>IF($C456=$D$2,'FLETES (#) MAYO'!F456*F$2,IF($C456=$D$3,'FLETES (#) MAYO'!F456*F$3,IF($C456=$D$4,'FLETES (#) MAYO'!F456*F$4,IF($C456=$D$5,'FLETES (#) MAYO'!F456*F$5,0))))</f>
        <v>0</v>
      </c>
      <c r="G456" s="179">
        <f>IF($C456=$D$2,'FLETES (#) MAYO'!G456*G$2,IF($C456=$D$3,'FLETES (#) MAYO'!G456*G$3,IF($C456=$D$4,'FLETES (#) MAYO'!G456*G$4,IF($C456=$D$5,'FLETES (#) MAYO'!G456*G$5,0))))</f>
        <v>0</v>
      </c>
      <c r="H456" s="179">
        <f>IF($C456=$D$2,'FLETES (#) MAYO'!H456*H$2,IF($C456=$D$3,'FLETES (#) MAYO'!H456*H$3,IF($C456=$D$4,'FLETES (#) MAYO'!H456*H$4,IF($C456=$D$5,'FLETES (#) MAYO'!H456*H$5,0))))</f>
        <v>0</v>
      </c>
      <c r="I456" s="179">
        <f>IF($C456=$D$2,'FLETES (#) MAYO'!I456*I$2,IF($C456=$D$3,'FLETES (#) MAYO'!I456*I$3,IF($C456=$D$4,'FLETES (#) MAYO'!I456*I$4,IF($C456=$D$5,'FLETES (#) MAYO'!I456*I$5,0))))</f>
        <v>0</v>
      </c>
      <c r="J456" s="179">
        <f>IF($C456=$D$2,'FLETES (#) MAYO'!J456*J$2,IF($C456=$D$3,'FLETES (#) MAYO'!J456*J$3,IF($C456=$D$4,'FLETES (#) MAYO'!J456*J$4,IF($C456=$D$5,'FLETES (#) MAYO'!J456*J$5,0))))</f>
        <v>0</v>
      </c>
      <c r="K456" s="179">
        <f>IF($C456=$D$2,'FLETES (#) MAYO'!K456*K$2,IF($C456=$D$3,'FLETES (#) MAYO'!K456*K$3,IF($C456=$D$4,'FLETES (#) MAYO'!K456*K$4,IF($C456=$D$5,'FLETES (#) MAYO'!K456*K$5,0))))</f>
        <v>0</v>
      </c>
      <c r="L456" s="179">
        <f>IF($C456=$D$2,'FLETES (#) MAYO'!L456*L$2,IF($C456=$D$3,'FLETES (#) MAYO'!L456*L$3,IF($C456=$D$4,'FLETES (#) MAYO'!L456*L$4,IF($C456=$D$5,'FLETES (#) MAYO'!L456*L$5,0))))</f>
        <v>0</v>
      </c>
      <c r="M456" s="179">
        <f>IF($C456=$D$2,'FLETES (#) MAYO'!M456*M$2,IF($C456=$D$3,'FLETES (#) MAYO'!M456*M$3,IF($C456=$D$4,'FLETES (#) MAYO'!M456*M$4,IF($C456=$D$5,'FLETES (#) MAYO'!M456*M$5,0))))</f>
        <v>0</v>
      </c>
      <c r="N456" s="179">
        <f>IF($C456=$D$2,'FLETES (#) MAYO'!N456*N$2,IF($C456=$D$3,'FLETES (#) MAYO'!N456*N$3,IF($C456=$D$4,'FLETES (#) MAYO'!N456*N$4,IF($C456=$D$5,'FLETES (#) MAYO'!N456*N$5,0))))</f>
        <v>0</v>
      </c>
      <c r="O456" s="179">
        <f>IF($C456=$D$2,'FLETES (#) MAYO'!O456*O$2,IF($C456=$D$3,'FLETES (#) MAYO'!O456*O$3,IF($C456=$D$4,'FLETES (#) MAYO'!O456*O$4,IF($C456=$D$5,'FLETES (#) MAYO'!O456*O$5,0))))</f>
        <v>0</v>
      </c>
      <c r="P456" s="179">
        <f>IF($C456=$D$2,'FLETES (#) MAYO'!P456*P$2,IF($C456=$D$3,'FLETES (#) MAYO'!P456*P$3,IF($C456=$D$4,'FLETES (#) MAYO'!P456*P$4,IF($C456=$D$5,'FLETES (#) MAYO'!P456*P$5,0))))</f>
        <v>0</v>
      </c>
      <c r="Q456" s="179">
        <f>IF($C456=$D$2,'FLETES (#) MAYO'!Q456*Q$2,IF($C456=$D$3,'FLETES (#) MAYO'!Q456*Q$3,IF($C456=$D$4,'FLETES (#) MAYO'!Q456*Q$4,IF($C456=$D$5,'FLETES (#) MAYO'!Q456*Q$5,0))))</f>
        <v>0</v>
      </c>
      <c r="R456" s="179">
        <f>IF($C456=$D$2,'FLETES (#) MAYO'!R456*R$2,IF($C456=$D$3,'FLETES (#) MAYO'!R456*R$3,IF($C456=$D$4,'FLETES (#) MAYO'!R456*R$4,IF($C456=$D$5,'FLETES (#) MAYO'!R456*R$5,0))))</f>
        <v>0</v>
      </c>
      <c r="S456" s="179">
        <f>IF($C456=$D$2,'FLETES (#) MAYO'!S456*S$2,IF($C456=$D$3,'FLETES (#) MAYO'!S456*S$3,IF($C456=$D$4,'FLETES (#) MAYO'!S456*S$4,IF($C456=$D$5,'FLETES (#) MAYO'!S456*S$5,0))))</f>
        <v>0</v>
      </c>
      <c r="T456" s="179">
        <f>IF($C456=$D$2,'FLETES (#) MAYO'!T456*T$2,IF($C456=$D$3,'FLETES (#) MAYO'!T456*T$3,IF($C456=$D$4,'FLETES (#) MAYO'!T456*T$4,IF($C456=$D$5,'FLETES (#) MAYO'!T456*T$5,0))))</f>
        <v>0</v>
      </c>
      <c r="U456" s="179">
        <f>IF($C456=$D$2,'FLETES (#) MAYO'!U456*U$2,IF($C456=$D$3,'FLETES (#) MAYO'!U456*U$3,IF($C456=$D$4,'FLETES (#) MAYO'!U456*U$4,IF($C456=$D$5,'FLETES (#) MAYO'!U456*U$5,0))))</f>
        <v>0</v>
      </c>
      <c r="V456" s="179">
        <f>IF($C456=$D$2,'FLETES (#) MAYO'!V456*V$2,IF($C456=$D$3,'FLETES (#) MAYO'!V456*V$3,IF($C456=$D$4,'FLETES (#) MAYO'!V456*V$4,IF($C456=$D$5,'FLETES (#) MAYO'!V456*V$5,0))))</f>
        <v>0</v>
      </c>
      <c r="W456" s="179">
        <f>IF($C456=$D$2,'FLETES (#) MAYO'!W456*W$2,IF($C456=$D$3,'FLETES (#) MAYO'!W456*W$3,IF($C456=$D$4,'FLETES (#) MAYO'!W456*W$4,IF($C456=$D$5,'FLETES (#) MAYO'!W456*W$5,0))))</f>
        <v>0</v>
      </c>
      <c r="X456" s="179">
        <f>IF($C456=$D$2,'FLETES (#) MAYO'!X456*X$2,IF($C456=$D$3,'FLETES (#) MAYO'!X456*X$3,IF($C456=$D$4,'FLETES (#) MAYO'!X456*X$4,IF($C456=$D$5,'FLETES (#) MAYO'!X456*X$5,0))))</f>
        <v>0</v>
      </c>
      <c r="Y456" s="179">
        <f>IF($C456=$D$2,'FLETES (#) MAYO'!Y456*Y$2,IF($C456=$D$3,'FLETES (#) MAYO'!Y456*Y$3,IF($C456=$D$4,'FLETES (#) MAYO'!Y456*Y$4,IF($C456=$D$5,'FLETES (#) MAYO'!Y456*Y$5,0))))</f>
        <v>0</v>
      </c>
      <c r="Z456" s="179">
        <f>IF($C456=$D$2,'FLETES (#) MAYO'!Z456*Z$2,IF($C456=$D$3,'FLETES (#) MAYO'!Z456*Z$3,IF($C456=$D$4,'FLETES (#) MAYO'!Z456*Z$4,IF($C456=$D$5,'FLETES (#) MAYO'!Z456*Z$5,0))))</f>
        <v>0</v>
      </c>
      <c r="AA456" s="179">
        <f>IF($C456=$D$2,'FLETES (#) MAYO'!AA456*AA$2,IF($C456=$D$3,'FLETES (#) MAYO'!AA456*AA$3,IF($C456=$D$4,'FLETES (#) MAYO'!AA456*AA$4,IF($C456=$D$5,'FLETES (#) MAYO'!AA456*AA$5,0))))</f>
        <v>0</v>
      </c>
      <c r="AB456" s="179">
        <f>IF($C456=$D$2,'FLETES (#) MAYO'!AB456*AB$2,IF($C456=$D$3,'FLETES (#) MAYO'!AB456*AB$3,IF($C456=$D$4,'FLETES (#) MAYO'!AB456*AB$4,IF($C456=$D$5,'FLETES (#) MAYO'!AB456*AB$5,0))))</f>
        <v>0</v>
      </c>
      <c r="AC456" s="179">
        <f>IF($C456=$D$2,'FLETES (#) MAYO'!AC456*AC$2,IF($C456=$D$3,'FLETES (#) MAYO'!AC456*AC$3,IF($C456=$D$4,'FLETES (#) MAYO'!AC456*AC$4,IF($C456=$D$5,'FLETES (#) MAYO'!AC456*AC$5,0))))</f>
        <v>0</v>
      </c>
      <c r="AD456" s="179">
        <f>IF($C456=$D$2,'FLETES (#) MAYO'!AD456*AD$2,IF($C456=$D$3,'FLETES (#) MAYO'!AD456*AD$3,IF($C456=$D$4,'FLETES (#) MAYO'!AD456*AD$4,IF($C456=$D$5,'FLETES (#) MAYO'!AD456*AD$5,0))))</f>
        <v>0</v>
      </c>
      <c r="AE456" s="179">
        <f>IF($C456=$D$2,'FLETES (#) MAYO'!AE456*AE$2,IF($C456=$D$3,'FLETES (#) MAYO'!AE456*AE$3,IF($C456=$D$4,'FLETES (#) MAYO'!AE456*AE$4,IF($C456=$D$5,'FLETES (#) MAYO'!AE456*AE$5,0))))</f>
        <v>0</v>
      </c>
      <c r="AF456" s="179">
        <f>IF($C456=$D$2,'FLETES (#) MAYO'!AF456*AF$2,IF($C456=$D$3,'FLETES (#) MAYO'!AF456*AF$3,IF($C456=$D$4,'FLETES (#) MAYO'!AF456*AF$4,IF($C456=$D$5,'FLETES (#) MAYO'!AF456*AF$5,0))))</f>
        <v>0</v>
      </c>
      <c r="AG456" s="179">
        <f>IF($C456=$D$2,'FLETES (#) MAYO'!AG456*AG$2,IF($C456=$D$3,'FLETES (#) MAYO'!AG456*AG$3,IF($C456=$D$4,'FLETES (#) MAYO'!AG456*AG$4,IF($C456=$D$5,'FLETES (#) MAYO'!AG456*AG$5,0))))</f>
        <v>0</v>
      </c>
      <c r="AH456" s="179">
        <f>IF($C456=$D$2,'FLETES (#) MAYO'!AH456*AH$2,IF($C456=$D$3,'FLETES (#) MAYO'!AH456*AH$3,IF($C456=$D$4,'FLETES (#) MAYO'!AH456*AH$4,IF($C456=$D$5,'FLETES (#) MAYO'!AH456*AH$5,0))))</f>
        <v>0</v>
      </c>
      <c r="AI456" s="179">
        <f>IF($C456=$D$2,'FLETES (#) MAYO'!AI456*AI$2,IF($C456=$D$3,'FLETES (#) MAYO'!AI456*AI$3,IF($C456=$D$4,'FLETES (#) MAYO'!AI456*AI$4,IF($C456=$D$5,'FLETES (#) MAYO'!AI456*AI$5,0))))</f>
        <v>0</v>
      </c>
      <c r="AJ456" s="179">
        <f>IF($C456=$D$2,'FLETES (#) MAYO'!AJ456*AJ$2,IF($C456=$D$3,'FLETES (#) MAYO'!AJ456*AJ$3,IF($C456=$D$4,'FLETES (#) MAYO'!AJ456*AJ$4,IF($C456=$D$5,'FLETES (#) MAYO'!AJ456*AJ$5,0))))</f>
        <v>0</v>
      </c>
      <c r="AK456" s="179">
        <f>IF($C456=$D$2,'FLETES (#) MAYO'!AK456*AK$2,IF($C456=$D$3,'FLETES (#) MAYO'!AK456*AK$3,IF($C456=$D$4,'FLETES (#) MAYO'!AK456*AK$4,IF($C456=$D$5,'FLETES (#) MAYO'!AK456*AK$5,0))))</f>
        <v>0</v>
      </c>
      <c r="AL456" s="179">
        <f>IF($C456=$D$2,'FLETES (#) MAYO'!AL456*AL$2,IF($C456=$D$3,'FLETES (#) MAYO'!AL456*AL$3,IF($C456=$D$4,'FLETES (#) MAYO'!AL456*AL$4,IF($C456=$D$5,'FLETES (#) MAYO'!AL456*AL$5,0))))</f>
        <v>0</v>
      </c>
      <c r="AM456" s="179">
        <f>IF($C456=$D$2,'FLETES (#) MAYO'!AM456*AM$2,IF($C456=$D$3,'FLETES (#) MAYO'!AM456*AM$3,IF($C456=$D$4,'FLETES (#) MAYO'!AM456*AM$4,IF($C456=$D$5,'FLETES (#) MAYO'!AM456*AM$5,0))))</f>
        <v>0</v>
      </c>
    </row>
    <row r="457" spans="1:39">
      <c r="A457" s="141"/>
      <c r="B457" s="165"/>
      <c r="C457" s="165"/>
      <c r="D457" s="178">
        <f t="shared" si="0"/>
        <v>0</v>
      </c>
      <c r="E457" s="179">
        <f>IF($C457=$D$2,'FLETES (#) MAYO'!E457*E$2,IF($C457=$D$3,'FLETES (#) MAYO'!E457*E$3,IF($C457=$D$4,'FLETES (#) MAYO'!E457*E$4,IF($C457=$D$5,'FLETES (#) MAYO'!E457*E$5,0))))</f>
        <v>0</v>
      </c>
      <c r="F457" s="179">
        <f>IF($C457=$D$2,'FLETES (#) MAYO'!F457*F$2,IF($C457=$D$3,'FLETES (#) MAYO'!F457*F$3,IF($C457=$D$4,'FLETES (#) MAYO'!F457*F$4,IF($C457=$D$5,'FLETES (#) MAYO'!F457*F$5,0))))</f>
        <v>0</v>
      </c>
      <c r="G457" s="179">
        <f>IF($C457=$D$2,'FLETES (#) MAYO'!G457*G$2,IF($C457=$D$3,'FLETES (#) MAYO'!G457*G$3,IF($C457=$D$4,'FLETES (#) MAYO'!G457*G$4,IF($C457=$D$5,'FLETES (#) MAYO'!G457*G$5,0))))</f>
        <v>0</v>
      </c>
      <c r="H457" s="179">
        <f>IF($C457=$D$2,'FLETES (#) MAYO'!H457*H$2,IF($C457=$D$3,'FLETES (#) MAYO'!H457*H$3,IF($C457=$D$4,'FLETES (#) MAYO'!H457*H$4,IF($C457=$D$5,'FLETES (#) MAYO'!H457*H$5,0))))</f>
        <v>0</v>
      </c>
      <c r="I457" s="179">
        <f>IF($C457=$D$2,'FLETES (#) MAYO'!I457*I$2,IF($C457=$D$3,'FLETES (#) MAYO'!I457*I$3,IF($C457=$D$4,'FLETES (#) MAYO'!I457*I$4,IF($C457=$D$5,'FLETES (#) MAYO'!I457*I$5,0))))</f>
        <v>0</v>
      </c>
      <c r="J457" s="179">
        <f>IF($C457=$D$2,'FLETES (#) MAYO'!J457*J$2,IF($C457=$D$3,'FLETES (#) MAYO'!J457*J$3,IF($C457=$D$4,'FLETES (#) MAYO'!J457*J$4,IF($C457=$D$5,'FLETES (#) MAYO'!J457*J$5,0))))</f>
        <v>0</v>
      </c>
      <c r="K457" s="179">
        <f>IF($C457=$D$2,'FLETES (#) MAYO'!K457*K$2,IF($C457=$D$3,'FLETES (#) MAYO'!K457*K$3,IF($C457=$D$4,'FLETES (#) MAYO'!K457*K$4,IF($C457=$D$5,'FLETES (#) MAYO'!K457*K$5,0))))</f>
        <v>0</v>
      </c>
      <c r="L457" s="179">
        <f>IF($C457=$D$2,'FLETES (#) MAYO'!L457*L$2,IF($C457=$D$3,'FLETES (#) MAYO'!L457*L$3,IF($C457=$D$4,'FLETES (#) MAYO'!L457*L$4,IF($C457=$D$5,'FLETES (#) MAYO'!L457*L$5,0))))</f>
        <v>0</v>
      </c>
      <c r="M457" s="179">
        <f>IF($C457=$D$2,'FLETES (#) MAYO'!M457*M$2,IF($C457=$D$3,'FLETES (#) MAYO'!M457*M$3,IF($C457=$D$4,'FLETES (#) MAYO'!M457*M$4,IF($C457=$D$5,'FLETES (#) MAYO'!M457*M$5,0))))</f>
        <v>0</v>
      </c>
      <c r="N457" s="179">
        <f>IF($C457=$D$2,'FLETES (#) MAYO'!N457*N$2,IF($C457=$D$3,'FLETES (#) MAYO'!N457*N$3,IF($C457=$D$4,'FLETES (#) MAYO'!N457*N$4,IF($C457=$D$5,'FLETES (#) MAYO'!N457*N$5,0))))</f>
        <v>0</v>
      </c>
      <c r="O457" s="179">
        <f>IF($C457=$D$2,'FLETES (#) MAYO'!O457*O$2,IF($C457=$D$3,'FLETES (#) MAYO'!O457*O$3,IF($C457=$D$4,'FLETES (#) MAYO'!O457*O$4,IF($C457=$D$5,'FLETES (#) MAYO'!O457*O$5,0))))</f>
        <v>0</v>
      </c>
      <c r="P457" s="179">
        <f>IF($C457=$D$2,'FLETES (#) MAYO'!P457*P$2,IF($C457=$D$3,'FLETES (#) MAYO'!P457*P$3,IF($C457=$D$4,'FLETES (#) MAYO'!P457*P$4,IF($C457=$D$5,'FLETES (#) MAYO'!P457*P$5,0))))</f>
        <v>0</v>
      </c>
      <c r="Q457" s="179">
        <f>IF($C457=$D$2,'FLETES (#) MAYO'!Q457*Q$2,IF($C457=$D$3,'FLETES (#) MAYO'!Q457*Q$3,IF($C457=$D$4,'FLETES (#) MAYO'!Q457*Q$4,IF($C457=$D$5,'FLETES (#) MAYO'!Q457*Q$5,0))))</f>
        <v>0</v>
      </c>
      <c r="R457" s="179">
        <f>IF($C457=$D$2,'FLETES (#) MAYO'!R457*R$2,IF($C457=$D$3,'FLETES (#) MAYO'!R457*R$3,IF($C457=$D$4,'FLETES (#) MAYO'!R457*R$4,IF($C457=$D$5,'FLETES (#) MAYO'!R457*R$5,0))))</f>
        <v>0</v>
      </c>
      <c r="S457" s="179">
        <f>IF($C457=$D$2,'FLETES (#) MAYO'!S457*S$2,IF($C457=$D$3,'FLETES (#) MAYO'!S457*S$3,IF($C457=$D$4,'FLETES (#) MAYO'!S457*S$4,IF($C457=$D$5,'FLETES (#) MAYO'!S457*S$5,0))))</f>
        <v>0</v>
      </c>
      <c r="T457" s="179">
        <f>IF($C457=$D$2,'FLETES (#) MAYO'!T457*T$2,IF($C457=$D$3,'FLETES (#) MAYO'!T457*T$3,IF($C457=$D$4,'FLETES (#) MAYO'!T457*T$4,IF($C457=$D$5,'FLETES (#) MAYO'!T457*T$5,0))))</f>
        <v>0</v>
      </c>
      <c r="U457" s="179">
        <f>IF($C457=$D$2,'FLETES (#) MAYO'!U457*U$2,IF($C457=$D$3,'FLETES (#) MAYO'!U457*U$3,IF($C457=$D$4,'FLETES (#) MAYO'!U457*U$4,IF($C457=$D$5,'FLETES (#) MAYO'!U457*U$5,0))))</f>
        <v>0</v>
      </c>
      <c r="V457" s="179">
        <f>IF($C457=$D$2,'FLETES (#) MAYO'!V457*V$2,IF($C457=$D$3,'FLETES (#) MAYO'!V457*V$3,IF($C457=$D$4,'FLETES (#) MAYO'!V457*V$4,IF($C457=$D$5,'FLETES (#) MAYO'!V457*V$5,0))))</f>
        <v>0</v>
      </c>
      <c r="W457" s="179">
        <f>IF($C457=$D$2,'FLETES (#) MAYO'!W457*W$2,IF($C457=$D$3,'FLETES (#) MAYO'!W457*W$3,IF($C457=$D$4,'FLETES (#) MAYO'!W457*W$4,IF($C457=$D$5,'FLETES (#) MAYO'!W457*W$5,0))))</f>
        <v>0</v>
      </c>
      <c r="X457" s="179">
        <f>IF($C457=$D$2,'FLETES (#) MAYO'!X457*X$2,IF($C457=$D$3,'FLETES (#) MAYO'!X457*X$3,IF($C457=$D$4,'FLETES (#) MAYO'!X457*X$4,IF($C457=$D$5,'FLETES (#) MAYO'!X457*X$5,0))))</f>
        <v>0</v>
      </c>
      <c r="Y457" s="179">
        <f>IF($C457=$D$2,'FLETES (#) MAYO'!Y457*Y$2,IF($C457=$D$3,'FLETES (#) MAYO'!Y457*Y$3,IF($C457=$D$4,'FLETES (#) MAYO'!Y457*Y$4,IF($C457=$D$5,'FLETES (#) MAYO'!Y457*Y$5,0))))</f>
        <v>0</v>
      </c>
      <c r="Z457" s="179">
        <f>IF($C457=$D$2,'FLETES (#) MAYO'!Z457*Z$2,IF($C457=$D$3,'FLETES (#) MAYO'!Z457*Z$3,IF($C457=$D$4,'FLETES (#) MAYO'!Z457*Z$4,IF($C457=$D$5,'FLETES (#) MAYO'!Z457*Z$5,0))))</f>
        <v>0</v>
      </c>
      <c r="AA457" s="179">
        <f>IF($C457=$D$2,'FLETES (#) MAYO'!AA457*AA$2,IF($C457=$D$3,'FLETES (#) MAYO'!AA457*AA$3,IF($C457=$D$4,'FLETES (#) MAYO'!AA457*AA$4,IF($C457=$D$5,'FLETES (#) MAYO'!AA457*AA$5,0))))</f>
        <v>0</v>
      </c>
      <c r="AB457" s="179">
        <f>IF($C457=$D$2,'FLETES (#) MAYO'!AB457*AB$2,IF($C457=$D$3,'FLETES (#) MAYO'!AB457*AB$3,IF($C457=$D$4,'FLETES (#) MAYO'!AB457*AB$4,IF($C457=$D$5,'FLETES (#) MAYO'!AB457*AB$5,0))))</f>
        <v>0</v>
      </c>
      <c r="AC457" s="179">
        <f>IF($C457=$D$2,'FLETES (#) MAYO'!AC457*AC$2,IF($C457=$D$3,'FLETES (#) MAYO'!AC457*AC$3,IF($C457=$D$4,'FLETES (#) MAYO'!AC457*AC$4,IF($C457=$D$5,'FLETES (#) MAYO'!AC457*AC$5,0))))</f>
        <v>0</v>
      </c>
      <c r="AD457" s="179">
        <f>IF($C457=$D$2,'FLETES (#) MAYO'!AD457*AD$2,IF($C457=$D$3,'FLETES (#) MAYO'!AD457*AD$3,IF($C457=$D$4,'FLETES (#) MAYO'!AD457*AD$4,IF($C457=$D$5,'FLETES (#) MAYO'!AD457*AD$5,0))))</f>
        <v>0</v>
      </c>
      <c r="AE457" s="179">
        <f>IF($C457=$D$2,'FLETES (#) MAYO'!AE457*AE$2,IF($C457=$D$3,'FLETES (#) MAYO'!AE457*AE$3,IF($C457=$D$4,'FLETES (#) MAYO'!AE457*AE$4,IF($C457=$D$5,'FLETES (#) MAYO'!AE457*AE$5,0))))</f>
        <v>0</v>
      </c>
      <c r="AF457" s="179">
        <f>IF($C457=$D$2,'FLETES (#) MAYO'!AF457*AF$2,IF($C457=$D$3,'FLETES (#) MAYO'!AF457*AF$3,IF($C457=$D$4,'FLETES (#) MAYO'!AF457*AF$4,IF($C457=$D$5,'FLETES (#) MAYO'!AF457*AF$5,0))))</f>
        <v>0</v>
      </c>
      <c r="AG457" s="179">
        <f>IF($C457=$D$2,'FLETES (#) MAYO'!AG457*AG$2,IF($C457=$D$3,'FLETES (#) MAYO'!AG457*AG$3,IF($C457=$D$4,'FLETES (#) MAYO'!AG457*AG$4,IF($C457=$D$5,'FLETES (#) MAYO'!AG457*AG$5,0))))</f>
        <v>0</v>
      </c>
      <c r="AH457" s="179">
        <f>IF($C457=$D$2,'FLETES (#) MAYO'!AH457*AH$2,IF($C457=$D$3,'FLETES (#) MAYO'!AH457*AH$3,IF($C457=$D$4,'FLETES (#) MAYO'!AH457*AH$4,IF($C457=$D$5,'FLETES (#) MAYO'!AH457*AH$5,0))))</f>
        <v>0</v>
      </c>
      <c r="AI457" s="179">
        <f>IF($C457=$D$2,'FLETES (#) MAYO'!AI457*AI$2,IF($C457=$D$3,'FLETES (#) MAYO'!AI457*AI$3,IF($C457=$D$4,'FLETES (#) MAYO'!AI457*AI$4,IF($C457=$D$5,'FLETES (#) MAYO'!AI457*AI$5,0))))</f>
        <v>0</v>
      </c>
      <c r="AJ457" s="179">
        <f>IF($C457=$D$2,'FLETES (#) MAYO'!AJ457*AJ$2,IF($C457=$D$3,'FLETES (#) MAYO'!AJ457*AJ$3,IF($C457=$D$4,'FLETES (#) MAYO'!AJ457*AJ$4,IF($C457=$D$5,'FLETES (#) MAYO'!AJ457*AJ$5,0))))</f>
        <v>0</v>
      </c>
      <c r="AK457" s="179">
        <f>IF($C457=$D$2,'FLETES (#) MAYO'!AK457*AK$2,IF($C457=$D$3,'FLETES (#) MAYO'!AK457*AK$3,IF($C457=$D$4,'FLETES (#) MAYO'!AK457*AK$4,IF($C457=$D$5,'FLETES (#) MAYO'!AK457*AK$5,0))))</f>
        <v>0</v>
      </c>
      <c r="AL457" s="179">
        <f>IF($C457=$D$2,'FLETES (#) MAYO'!AL457*AL$2,IF($C457=$D$3,'FLETES (#) MAYO'!AL457*AL$3,IF($C457=$D$4,'FLETES (#) MAYO'!AL457*AL$4,IF($C457=$D$5,'FLETES (#) MAYO'!AL457*AL$5,0))))</f>
        <v>0</v>
      </c>
      <c r="AM457" s="179">
        <f>IF($C457=$D$2,'FLETES (#) MAYO'!AM457*AM$2,IF($C457=$D$3,'FLETES (#) MAYO'!AM457*AM$3,IF($C457=$D$4,'FLETES (#) MAYO'!AM457*AM$4,IF($C457=$D$5,'FLETES (#) MAYO'!AM457*AM$5,0))))</f>
        <v>0</v>
      </c>
    </row>
    <row r="458" spans="1:39">
      <c r="A458" s="141"/>
      <c r="B458" s="165"/>
      <c r="C458" s="165"/>
      <c r="D458" s="178">
        <f t="shared" si="0"/>
        <v>0</v>
      </c>
      <c r="E458" s="179">
        <f>IF($C458=$D$2,'FLETES (#) MAYO'!E458*E$2,IF($C458=$D$3,'FLETES (#) MAYO'!E458*E$3,IF($C458=$D$4,'FLETES (#) MAYO'!E458*E$4,IF($C458=$D$5,'FLETES (#) MAYO'!E458*E$5,0))))</f>
        <v>0</v>
      </c>
      <c r="F458" s="179">
        <f>IF($C458=$D$2,'FLETES (#) MAYO'!F458*F$2,IF($C458=$D$3,'FLETES (#) MAYO'!F458*F$3,IF($C458=$D$4,'FLETES (#) MAYO'!F458*F$4,IF($C458=$D$5,'FLETES (#) MAYO'!F458*F$5,0))))</f>
        <v>0</v>
      </c>
      <c r="G458" s="179">
        <f>IF($C458=$D$2,'FLETES (#) MAYO'!G458*G$2,IF($C458=$D$3,'FLETES (#) MAYO'!G458*G$3,IF($C458=$D$4,'FLETES (#) MAYO'!G458*G$4,IF($C458=$D$5,'FLETES (#) MAYO'!G458*G$5,0))))</f>
        <v>0</v>
      </c>
      <c r="H458" s="179">
        <f>IF($C458=$D$2,'FLETES (#) MAYO'!H458*H$2,IF($C458=$D$3,'FLETES (#) MAYO'!H458*H$3,IF($C458=$D$4,'FLETES (#) MAYO'!H458*H$4,IF($C458=$D$5,'FLETES (#) MAYO'!H458*H$5,0))))</f>
        <v>0</v>
      </c>
      <c r="I458" s="179">
        <f>IF($C458=$D$2,'FLETES (#) MAYO'!I458*I$2,IF($C458=$D$3,'FLETES (#) MAYO'!I458*I$3,IF($C458=$D$4,'FLETES (#) MAYO'!I458*I$4,IF($C458=$D$5,'FLETES (#) MAYO'!I458*I$5,0))))</f>
        <v>0</v>
      </c>
      <c r="J458" s="179">
        <f>IF($C458=$D$2,'FLETES (#) MAYO'!J458*J$2,IF($C458=$D$3,'FLETES (#) MAYO'!J458*J$3,IF($C458=$D$4,'FLETES (#) MAYO'!J458*J$4,IF($C458=$D$5,'FLETES (#) MAYO'!J458*J$5,0))))</f>
        <v>0</v>
      </c>
      <c r="K458" s="179">
        <f>IF($C458=$D$2,'FLETES (#) MAYO'!K458*K$2,IF($C458=$D$3,'FLETES (#) MAYO'!K458*K$3,IF($C458=$D$4,'FLETES (#) MAYO'!K458*K$4,IF($C458=$D$5,'FLETES (#) MAYO'!K458*K$5,0))))</f>
        <v>0</v>
      </c>
      <c r="L458" s="179">
        <f>IF($C458=$D$2,'FLETES (#) MAYO'!L458*L$2,IF($C458=$D$3,'FLETES (#) MAYO'!L458*L$3,IF($C458=$D$4,'FLETES (#) MAYO'!L458*L$4,IF($C458=$D$5,'FLETES (#) MAYO'!L458*L$5,0))))</f>
        <v>0</v>
      </c>
      <c r="M458" s="179">
        <f>IF($C458=$D$2,'FLETES (#) MAYO'!M458*M$2,IF($C458=$D$3,'FLETES (#) MAYO'!M458*M$3,IF($C458=$D$4,'FLETES (#) MAYO'!M458*M$4,IF($C458=$D$5,'FLETES (#) MAYO'!M458*M$5,0))))</f>
        <v>0</v>
      </c>
      <c r="N458" s="179">
        <f>IF($C458=$D$2,'FLETES (#) MAYO'!N458*N$2,IF($C458=$D$3,'FLETES (#) MAYO'!N458*N$3,IF($C458=$D$4,'FLETES (#) MAYO'!N458*N$4,IF($C458=$D$5,'FLETES (#) MAYO'!N458*N$5,0))))</f>
        <v>0</v>
      </c>
      <c r="O458" s="179">
        <f>IF($C458=$D$2,'FLETES (#) MAYO'!O458*O$2,IF($C458=$D$3,'FLETES (#) MAYO'!O458*O$3,IF($C458=$D$4,'FLETES (#) MAYO'!O458*O$4,IF($C458=$D$5,'FLETES (#) MAYO'!O458*O$5,0))))</f>
        <v>0</v>
      </c>
      <c r="P458" s="179">
        <f>IF($C458=$D$2,'FLETES (#) MAYO'!P458*P$2,IF($C458=$D$3,'FLETES (#) MAYO'!P458*P$3,IF($C458=$D$4,'FLETES (#) MAYO'!P458*P$4,IF($C458=$D$5,'FLETES (#) MAYO'!P458*P$5,0))))</f>
        <v>0</v>
      </c>
      <c r="Q458" s="179">
        <f>IF($C458=$D$2,'FLETES (#) MAYO'!Q458*Q$2,IF($C458=$D$3,'FLETES (#) MAYO'!Q458*Q$3,IF($C458=$D$4,'FLETES (#) MAYO'!Q458*Q$4,IF($C458=$D$5,'FLETES (#) MAYO'!Q458*Q$5,0))))</f>
        <v>0</v>
      </c>
      <c r="R458" s="179">
        <f>IF($C458=$D$2,'FLETES (#) MAYO'!R458*R$2,IF($C458=$D$3,'FLETES (#) MAYO'!R458*R$3,IF($C458=$D$4,'FLETES (#) MAYO'!R458*R$4,IF($C458=$D$5,'FLETES (#) MAYO'!R458*R$5,0))))</f>
        <v>0</v>
      </c>
      <c r="S458" s="179">
        <f>IF($C458=$D$2,'FLETES (#) MAYO'!S458*S$2,IF($C458=$D$3,'FLETES (#) MAYO'!S458*S$3,IF($C458=$D$4,'FLETES (#) MAYO'!S458*S$4,IF($C458=$D$5,'FLETES (#) MAYO'!S458*S$5,0))))</f>
        <v>0</v>
      </c>
      <c r="T458" s="179">
        <f>IF($C458=$D$2,'FLETES (#) MAYO'!T458*T$2,IF($C458=$D$3,'FLETES (#) MAYO'!T458*T$3,IF($C458=$D$4,'FLETES (#) MAYO'!T458*T$4,IF($C458=$D$5,'FLETES (#) MAYO'!T458*T$5,0))))</f>
        <v>0</v>
      </c>
      <c r="U458" s="179">
        <f>IF($C458=$D$2,'FLETES (#) MAYO'!U458*U$2,IF($C458=$D$3,'FLETES (#) MAYO'!U458*U$3,IF($C458=$D$4,'FLETES (#) MAYO'!U458*U$4,IF($C458=$D$5,'FLETES (#) MAYO'!U458*U$5,0))))</f>
        <v>0</v>
      </c>
      <c r="V458" s="179">
        <f>IF($C458=$D$2,'FLETES (#) MAYO'!V458*V$2,IF($C458=$D$3,'FLETES (#) MAYO'!V458*V$3,IF($C458=$D$4,'FLETES (#) MAYO'!V458*V$4,IF($C458=$D$5,'FLETES (#) MAYO'!V458*V$5,0))))</f>
        <v>0</v>
      </c>
      <c r="W458" s="179">
        <f>IF($C458=$D$2,'FLETES (#) MAYO'!W458*W$2,IF($C458=$D$3,'FLETES (#) MAYO'!W458*W$3,IF($C458=$D$4,'FLETES (#) MAYO'!W458*W$4,IF($C458=$D$5,'FLETES (#) MAYO'!W458*W$5,0))))</f>
        <v>0</v>
      </c>
      <c r="X458" s="179">
        <f>IF($C458=$D$2,'FLETES (#) MAYO'!X458*X$2,IF($C458=$D$3,'FLETES (#) MAYO'!X458*X$3,IF($C458=$D$4,'FLETES (#) MAYO'!X458*X$4,IF($C458=$D$5,'FLETES (#) MAYO'!X458*X$5,0))))</f>
        <v>0</v>
      </c>
      <c r="Y458" s="179">
        <f>IF($C458=$D$2,'FLETES (#) MAYO'!Y458*Y$2,IF($C458=$D$3,'FLETES (#) MAYO'!Y458*Y$3,IF($C458=$D$4,'FLETES (#) MAYO'!Y458*Y$4,IF($C458=$D$5,'FLETES (#) MAYO'!Y458*Y$5,0))))</f>
        <v>0</v>
      </c>
      <c r="Z458" s="179">
        <f>IF($C458=$D$2,'FLETES (#) MAYO'!Z458*Z$2,IF($C458=$D$3,'FLETES (#) MAYO'!Z458*Z$3,IF($C458=$D$4,'FLETES (#) MAYO'!Z458*Z$4,IF($C458=$D$5,'FLETES (#) MAYO'!Z458*Z$5,0))))</f>
        <v>0</v>
      </c>
      <c r="AA458" s="179">
        <f>IF($C458=$D$2,'FLETES (#) MAYO'!AA458*AA$2,IF($C458=$D$3,'FLETES (#) MAYO'!AA458*AA$3,IF($C458=$D$4,'FLETES (#) MAYO'!AA458*AA$4,IF($C458=$D$5,'FLETES (#) MAYO'!AA458*AA$5,0))))</f>
        <v>0</v>
      </c>
      <c r="AB458" s="179">
        <f>IF($C458=$D$2,'FLETES (#) MAYO'!AB458*AB$2,IF($C458=$D$3,'FLETES (#) MAYO'!AB458*AB$3,IF($C458=$D$4,'FLETES (#) MAYO'!AB458*AB$4,IF($C458=$D$5,'FLETES (#) MAYO'!AB458*AB$5,0))))</f>
        <v>0</v>
      </c>
      <c r="AC458" s="179">
        <f>IF($C458=$D$2,'FLETES (#) MAYO'!AC458*AC$2,IF($C458=$D$3,'FLETES (#) MAYO'!AC458*AC$3,IF($C458=$D$4,'FLETES (#) MAYO'!AC458*AC$4,IF($C458=$D$5,'FLETES (#) MAYO'!AC458*AC$5,0))))</f>
        <v>0</v>
      </c>
      <c r="AD458" s="179">
        <f>IF($C458=$D$2,'FLETES (#) MAYO'!AD458*AD$2,IF($C458=$D$3,'FLETES (#) MAYO'!AD458*AD$3,IF($C458=$D$4,'FLETES (#) MAYO'!AD458*AD$4,IF($C458=$D$5,'FLETES (#) MAYO'!AD458*AD$5,0))))</f>
        <v>0</v>
      </c>
      <c r="AE458" s="179">
        <f>IF($C458=$D$2,'FLETES (#) MAYO'!AE458*AE$2,IF($C458=$D$3,'FLETES (#) MAYO'!AE458*AE$3,IF($C458=$D$4,'FLETES (#) MAYO'!AE458*AE$4,IF($C458=$D$5,'FLETES (#) MAYO'!AE458*AE$5,0))))</f>
        <v>0</v>
      </c>
      <c r="AF458" s="179">
        <f>IF($C458=$D$2,'FLETES (#) MAYO'!AF458*AF$2,IF($C458=$D$3,'FLETES (#) MAYO'!AF458*AF$3,IF($C458=$D$4,'FLETES (#) MAYO'!AF458*AF$4,IF($C458=$D$5,'FLETES (#) MAYO'!AF458*AF$5,0))))</f>
        <v>0</v>
      </c>
      <c r="AG458" s="179">
        <f>IF($C458=$D$2,'FLETES (#) MAYO'!AG458*AG$2,IF($C458=$D$3,'FLETES (#) MAYO'!AG458*AG$3,IF($C458=$D$4,'FLETES (#) MAYO'!AG458*AG$4,IF($C458=$D$5,'FLETES (#) MAYO'!AG458*AG$5,0))))</f>
        <v>0</v>
      </c>
      <c r="AH458" s="179">
        <f>IF($C458=$D$2,'FLETES (#) MAYO'!AH458*AH$2,IF($C458=$D$3,'FLETES (#) MAYO'!AH458*AH$3,IF($C458=$D$4,'FLETES (#) MAYO'!AH458*AH$4,IF($C458=$D$5,'FLETES (#) MAYO'!AH458*AH$5,0))))</f>
        <v>0</v>
      </c>
      <c r="AI458" s="179">
        <f>IF($C458=$D$2,'FLETES (#) MAYO'!AI458*AI$2,IF($C458=$D$3,'FLETES (#) MAYO'!AI458*AI$3,IF($C458=$D$4,'FLETES (#) MAYO'!AI458*AI$4,IF($C458=$D$5,'FLETES (#) MAYO'!AI458*AI$5,0))))</f>
        <v>0</v>
      </c>
      <c r="AJ458" s="179">
        <f>IF($C458=$D$2,'FLETES (#) MAYO'!AJ458*AJ$2,IF($C458=$D$3,'FLETES (#) MAYO'!AJ458*AJ$3,IF($C458=$D$4,'FLETES (#) MAYO'!AJ458*AJ$4,IF($C458=$D$5,'FLETES (#) MAYO'!AJ458*AJ$5,0))))</f>
        <v>0</v>
      </c>
      <c r="AK458" s="179">
        <f>IF($C458=$D$2,'FLETES (#) MAYO'!AK458*AK$2,IF($C458=$D$3,'FLETES (#) MAYO'!AK458*AK$3,IF($C458=$D$4,'FLETES (#) MAYO'!AK458*AK$4,IF($C458=$D$5,'FLETES (#) MAYO'!AK458*AK$5,0))))</f>
        <v>0</v>
      </c>
      <c r="AL458" s="179">
        <f>IF($C458=$D$2,'FLETES (#) MAYO'!AL458*AL$2,IF($C458=$D$3,'FLETES (#) MAYO'!AL458*AL$3,IF($C458=$D$4,'FLETES (#) MAYO'!AL458*AL$4,IF($C458=$D$5,'FLETES (#) MAYO'!AL458*AL$5,0))))</f>
        <v>0</v>
      </c>
      <c r="AM458" s="179">
        <f>IF($C458=$D$2,'FLETES (#) MAYO'!AM458*AM$2,IF($C458=$D$3,'FLETES (#) MAYO'!AM458*AM$3,IF($C458=$D$4,'FLETES (#) MAYO'!AM458*AM$4,IF($C458=$D$5,'FLETES (#) MAYO'!AM458*AM$5,0))))</f>
        <v>0</v>
      </c>
    </row>
    <row r="459" spans="1:39">
      <c r="A459" s="141"/>
      <c r="B459" s="165"/>
      <c r="C459" s="165"/>
      <c r="D459" s="178">
        <f t="shared" si="0"/>
        <v>0</v>
      </c>
      <c r="E459" s="179">
        <f>IF($C459=$D$2,'FLETES (#) MAYO'!E459*E$2,IF($C459=$D$3,'FLETES (#) MAYO'!E459*E$3,IF($C459=$D$4,'FLETES (#) MAYO'!E459*E$4,IF($C459=$D$5,'FLETES (#) MAYO'!E459*E$5,0))))</f>
        <v>0</v>
      </c>
      <c r="F459" s="179">
        <f>IF($C459=$D$2,'FLETES (#) MAYO'!F459*F$2,IF($C459=$D$3,'FLETES (#) MAYO'!F459*F$3,IF($C459=$D$4,'FLETES (#) MAYO'!F459*F$4,IF($C459=$D$5,'FLETES (#) MAYO'!F459*F$5,0))))</f>
        <v>0</v>
      </c>
      <c r="G459" s="179">
        <f>IF($C459=$D$2,'FLETES (#) MAYO'!G459*G$2,IF($C459=$D$3,'FLETES (#) MAYO'!G459*G$3,IF($C459=$D$4,'FLETES (#) MAYO'!G459*G$4,IF($C459=$D$5,'FLETES (#) MAYO'!G459*G$5,0))))</f>
        <v>0</v>
      </c>
      <c r="H459" s="179">
        <f>IF($C459=$D$2,'FLETES (#) MAYO'!H459*H$2,IF($C459=$D$3,'FLETES (#) MAYO'!H459*H$3,IF($C459=$D$4,'FLETES (#) MAYO'!H459*H$4,IF($C459=$D$5,'FLETES (#) MAYO'!H459*H$5,0))))</f>
        <v>0</v>
      </c>
      <c r="I459" s="179">
        <f>IF($C459=$D$2,'FLETES (#) MAYO'!I459*I$2,IF($C459=$D$3,'FLETES (#) MAYO'!I459*I$3,IF($C459=$D$4,'FLETES (#) MAYO'!I459*I$4,IF($C459=$D$5,'FLETES (#) MAYO'!I459*I$5,0))))</f>
        <v>0</v>
      </c>
      <c r="J459" s="179">
        <f>IF($C459=$D$2,'FLETES (#) MAYO'!J459*J$2,IF($C459=$D$3,'FLETES (#) MAYO'!J459*J$3,IF($C459=$D$4,'FLETES (#) MAYO'!J459*J$4,IF($C459=$D$5,'FLETES (#) MAYO'!J459*J$5,0))))</f>
        <v>0</v>
      </c>
      <c r="K459" s="179">
        <f>IF($C459=$D$2,'FLETES (#) MAYO'!K459*K$2,IF($C459=$D$3,'FLETES (#) MAYO'!K459*K$3,IF($C459=$D$4,'FLETES (#) MAYO'!K459*K$4,IF($C459=$D$5,'FLETES (#) MAYO'!K459*K$5,0))))</f>
        <v>0</v>
      </c>
      <c r="L459" s="179">
        <f>IF($C459=$D$2,'FLETES (#) MAYO'!L459*L$2,IF($C459=$D$3,'FLETES (#) MAYO'!L459*L$3,IF($C459=$D$4,'FLETES (#) MAYO'!L459*L$4,IF($C459=$D$5,'FLETES (#) MAYO'!L459*L$5,0))))</f>
        <v>0</v>
      </c>
      <c r="M459" s="179">
        <f>IF($C459=$D$2,'FLETES (#) MAYO'!M459*M$2,IF($C459=$D$3,'FLETES (#) MAYO'!M459*M$3,IF($C459=$D$4,'FLETES (#) MAYO'!M459*M$4,IF($C459=$D$5,'FLETES (#) MAYO'!M459*M$5,0))))</f>
        <v>0</v>
      </c>
      <c r="N459" s="179">
        <f>IF($C459=$D$2,'FLETES (#) MAYO'!N459*N$2,IF($C459=$D$3,'FLETES (#) MAYO'!N459*N$3,IF($C459=$D$4,'FLETES (#) MAYO'!N459*N$4,IF($C459=$D$5,'FLETES (#) MAYO'!N459*N$5,0))))</f>
        <v>0</v>
      </c>
      <c r="O459" s="179">
        <f>IF($C459=$D$2,'FLETES (#) MAYO'!O459*O$2,IF($C459=$D$3,'FLETES (#) MAYO'!O459*O$3,IF($C459=$D$4,'FLETES (#) MAYO'!O459*O$4,IF($C459=$D$5,'FLETES (#) MAYO'!O459*O$5,0))))</f>
        <v>0</v>
      </c>
      <c r="P459" s="179">
        <f>IF($C459=$D$2,'FLETES (#) MAYO'!P459*P$2,IF($C459=$D$3,'FLETES (#) MAYO'!P459*P$3,IF($C459=$D$4,'FLETES (#) MAYO'!P459*P$4,IF($C459=$D$5,'FLETES (#) MAYO'!P459*P$5,0))))</f>
        <v>0</v>
      </c>
      <c r="Q459" s="179">
        <f>IF($C459=$D$2,'FLETES (#) MAYO'!Q459*Q$2,IF($C459=$D$3,'FLETES (#) MAYO'!Q459*Q$3,IF($C459=$D$4,'FLETES (#) MAYO'!Q459*Q$4,IF($C459=$D$5,'FLETES (#) MAYO'!Q459*Q$5,0))))</f>
        <v>0</v>
      </c>
      <c r="R459" s="179">
        <f>IF($C459=$D$2,'FLETES (#) MAYO'!R459*R$2,IF($C459=$D$3,'FLETES (#) MAYO'!R459*R$3,IF($C459=$D$4,'FLETES (#) MAYO'!R459*R$4,IF($C459=$D$5,'FLETES (#) MAYO'!R459*R$5,0))))</f>
        <v>0</v>
      </c>
      <c r="S459" s="179">
        <f>IF($C459=$D$2,'FLETES (#) MAYO'!S459*S$2,IF($C459=$D$3,'FLETES (#) MAYO'!S459*S$3,IF($C459=$D$4,'FLETES (#) MAYO'!S459*S$4,IF($C459=$D$5,'FLETES (#) MAYO'!S459*S$5,0))))</f>
        <v>0</v>
      </c>
      <c r="T459" s="179">
        <f>IF($C459=$D$2,'FLETES (#) MAYO'!T459*T$2,IF($C459=$D$3,'FLETES (#) MAYO'!T459*T$3,IF($C459=$D$4,'FLETES (#) MAYO'!T459*T$4,IF($C459=$D$5,'FLETES (#) MAYO'!T459*T$5,0))))</f>
        <v>0</v>
      </c>
      <c r="U459" s="179">
        <f>IF($C459=$D$2,'FLETES (#) MAYO'!U459*U$2,IF($C459=$D$3,'FLETES (#) MAYO'!U459*U$3,IF($C459=$D$4,'FLETES (#) MAYO'!U459*U$4,IF($C459=$D$5,'FLETES (#) MAYO'!U459*U$5,0))))</f>
        <v>0</v>
      </c>
      <c r="V459" s="179">
        <f>IF($C459=$D$2,'FLETES (#) MAYO'!V459*V$2,IF($C459=$D$3,'FLETES (#) MAYO'!V459*V$3,IF($C459=$D$4,'FLETES (#) MAYO'!V459*V$4,IF($C459=$D$5,'FLETES (#) MAYO'!V459*V$5,0))))</f>
        <v>0</v>
      </c>
      <c r="W459" s="179">
        <f>IF($C459=$D$2,'FLETES (#) MAYO'!W459*W$2,IF($C459=$D$3,'FLETES (#) MAYO'!W459*W$3,IF($C459=$D$4,'FLETES (#) MAYO'!W459*W$4,IF($C459=$D$5,'FLETES (#) MAYO'!W459*W$5,0))))</f>
        <v>0</v>
      </c>
      <c r="X459" s="179">
        <f>IF($C459=$D$2,'FLETES (#) MAYO'!X459*X$2,IF($C459=$D$3,'FLETES (#) MAYO'!X459*X$3,IF($C459=$D$4,'FLETES (#) MAYO'!X459*X$4,IF($C459=$D$5,'FLETES (#) MAYO'!X459*X$5,0))))</f>
        <v>0</v>
      </c>
      <c r="Y459" s="179">
        <f>IF($C459=$D$2,'FLETES (#) MAYO'!Y459*Y$2,IF($C459=$D$3,'FLETES (#) MAYO'!Y459*Y$3,IF($C459=$D$4,'FLETES (#) MAYO'!Y459*Y$4,IF($C459=$D$5,'FLETES (#) MAYO'!Y459*Y$5,0))))</f>
        <v>0</v>
      </c>
      <c r="Z459" s="179">
        <f>IF($C459=$D$2,'FLETES (#) MAYO'!Z459*Z$2,IF($C459=$D$3,'FLETES (#) MAYO'!Z459*Z$3,IF($C459=$D$4,'FLETES (#) MAYO'!Z459*Z$4,IF($C459=$D$5,'FLETES (#) MAYO'!Z459*Z$5,0))))</f>
        <v>0</v>
      </c>
      <c r="AA459" s="179">
        <f>IF($C459=$D$2,'FLETES (#) MAYO'!AA459*AA$2,IF($C459=$D$3,'FLETES (#) MAYO'!AA459*AA$3,IF($C459=$D$4,'FLETES (#) MAYO'!AA459*AA$4,IF($C459=$D$5,'FLETES (#) MAYO'!AA459*AA$5,0))))</f>
        <v>0</v>
      </c>
      <c r="AB459" s="179">
        <f>IF($C459=$D$2,'FLETES (#) MAYO'!AB459*AB$2,IF($C459=$D$3,'FLETES (#) MAYO'!AB459*AB$3,IF($C459=$D$4,'FLETES (#) MAYO'!AB459*AB$4,IF($C459=$D$5,'FLETES (#) MAYO'!AB459*AB$5,0))))</f>
        <v>0</v>
      </c>
      <c r="AC459" s="179">
        <f>IF($C459=$D$2,'FLETES (#) MAYO'!AC459*AC$2,IF($C459=$D$3,'FLETES (#) MAYO'!AC459*AC$3,IF($C459=$D$4,'FLETES (#) MAYO'!AC459*AC$4,IF($C459=$D$5,'FLETES (#) MAYO'!AC459*AC$5,0))))</f>
        <v>0</v>
      </c>
      <c r="AD459" s="179">
        <f>IF($C459=$D$2,'FLETES (#) MAYO'!AD459*AD$2,IF($C459=$D$3,'FLETES (#) MAYO'!AD459*AD$3,IF($C459=$D$4,'FLETES (#) MAYO'!AD459*AD$4,IF($C459=$D$5,'FLETES (#) MAYO'!AD459*AD$5,0))))</f>
        <v>0</v>
      </c>
      <c r="AE459" s="179">
        <f>IF($C459=$D$2,'FLETES (#) MAYO'!AE459*AE$2,IF($C459=$D$3,'FLETES (#) MAYO'!AE459*AE$3,IF($C459=$D$4,'FLETES (#) MAYO'!AE459*AE$4,IF($C459=$D$5,'FLETES (#) MAYO'!AE459*AE$5,0))))</f>
        <v>0</v>
      </c>
      <c r="AF459" s="179">
        <f>IF($C459=$D$2,'FLETES (#) MAYO'!AF459*AF$2,IF($C459=$D$3,'FLETES (#) MAYO'!AF459*AF$3,IF($C459=$D$4,'FLETES (#) MAYO'!AF459*AF$4,IF($C459=$D$5,'FLETES (#) MAYO'!AF459*AF$5,0))))</f>
        <v>0</v>
      </c>
      <c r="AG459" s="179">
        <f>IF($C459=$D$2,'FLETES (#) MAYO'!AG459*AG$2,IF($C459=$D$3,'FLETES (#) MAYO'!AG459*AG$3,IF($C459=$D$4,'FLETES (#) MAYO'!AG459*AG$4,IF($C459=$D$5,'FLETES (#) MAYO'!AG459*AG$5,0))))</f>
        <v>0</v>
      </c>
      <c r="AH459" s="179">
        <f>IF($C459=$D$2,'FLETES (#) MAYO'!AH459*AH$2,IF($C459=$D$3,'FLETES (#) MAYO'!AH459*AH$3,IF($C459=$D$4,'FLETES (#) MAYO'!AH459*AH$4,IF($C459=$D$5,'FLETES (#) MAYO'!AH459*AH$5,0))))</f>
        <v>0</v>
      </c>
      <c r="AI459" s="179">
        <f>IF($C459=$D$2,'FLETES (#) MAYO'!AI459*AI$2,IF($C459=$D$3,'FLETES (#) MAYO'!AI459*AI$3,IF($C459=$D$4,'FLETES (#) MAYO'!AI459*AI$4,IF($C459=$D$5,'FLETES (#) MAYO'!AI459*AI$5,0))))</f>
        <v>0</v>
      </c>
      <c r="AJ459" s="179">
        <f>IF($C459=$D$2,'FLETES (#) MAYO'!AJ459*AJ$2,IF($C459=$D$3,'FLETES (#) MAYO'!AJ459*AJ$3,IF($C459=$D$4,'FLETES (#) MAYO'!AJ459*AJ$4,IF($C459=$D$5,'FLETES (#) MAYO'!AJ459*AJ$5,0))))</f>
        <v>0</v>
      </c>
      <c r="AK459" s="179">
        <f>IF($C459=$D$2,'FLETES (#) MAYO'!AK459*AK$2,IF($C459=$D$3,'FLETES (#) MAYO'!AK459*AK$3,IF($C459=$D$4,'FLETES (#) MAYO'!AK459*AK$4,IF($C459=$D$5,'FLETES (#) MAYO'!AK459*AK$5,0))))</f>
        <v>0</v>
      </c>
      <c r="AL459" s="179">
        <f>IF($C459=$D$2,'FLETES (#) MAYO'!AL459*AL$2,IF($C459=$D$3,'FLETES (#) MAYO'!AL459*AL$3,IF($C459=$D$4,'FLETES (#) MAYO'!AL459*AL$4,IF($C459=$D$5,'FLETES (#) MAYO'!AL459*AL$5,0))))</f>
        <v>0</v>
      </c>
      <c r="AM459" s="179">
        <f>IF($C459=$D$2,'FLETES (#) MAYO'!AM459*AM$2,IF($C459=$D$3,'FLETES (#) MAYO'!AM459*AM$3,IF($C459=$D$4,'FLETES (#) MAYO'!AM459*AM$4,IF($C459=$D$5,'FLETES (#) MAYO'!AM459*AM$5,0))))</f>
        <v>0</v>
      </c>
    </row>
    <row r="460" spans="1:39">
      <c r="A460" s="141"/>
      <c r="B460" s="165"/>
      <c r="C460" s="165"/>
      <c r="D460" s="178">
        <f t="shared" si="0"/>
        <v>0</v>
      </c>
      <c r="E460" s="179">
        <f>IF($C460=$D$2,'FLETES (#) MAYO'!E460*E$2,IF($C460=$D$3,'FLETES (#) MAYO'!E460*E$3,IF($C460=$D$4,'FLETES (#) MAYO'!E460*E$4,IF($C460=$D$5,'FLETES (#) MAYO'!E460*E$5,0))))</f>
        <v>0</v>
      </c>
      <c r="F460" s="179">
        <f>IF($C460=$D$2,'FLETES (#) MAYO'!F460*F$2,IF($C460=$D$3,'FLETES (#) MAYO'!F460*F$3,IF($C460=$D$4,'FLETES (#) MAYO'!F460*F$4,IF($C460=$D$5,'FLETES (#) MAYO'!F460*F$5,0))))</f>
        <v>0</v>
      </c>
      <c r="G460" s="179">
        <f>IF($C460=$D$2,'FLETES (#) MAYO'!G460*G$2,IF($C460=$D$3,'FLETES (#) MAYO'!G460*G$3,IF($C460=$D$4,'FLETES (#) MAYO'!G460*G$4,IF($C460=$D$5,'FLETES (#) MAYO'!G460*G$5,0))))</f>
        <v>0</v>
      </c>
      <c r="H460" s="179">
        <f>IF($C460=$D$2,'FLETES (#) MAYO'!H460*H$2,IF($C460=$D$3,'FLETES (#) MAYO'!H460*H$3,IF($C460=$D$4,'FLETES (#) MAYO'!H460*H$4,IF($C460=$D$5,'FLETES (#) MAYO'!H460*H$5,0))))</f>
        <v>0</v>
      </c>
      <c r="I460" s="179">
        <f>IF($C460=$D$2,'FLETES (#) MAYO'!I460*I$2,IF($C460=$D$3,'FLETES (#) MAYO'!I460*I$3,IF($C460=$D$4,'FLETES (#) MAYO'!I460*I$4,IF($C460=$D$5,'FLETES (#) MAYO'!I460*I$5,0))))</f>
        <v>0</v>
      </c>
      <c r="J460" s="179">
        <f>IF($C460=$D$2,'FLETES (#) MAYO'!J460*J$2,IF($C460=$D$3,'FLETES (#) MAYO'!J460*J$3,IF($C460=$D$4,'FLETES (#) MAYO'!J460*J$4,IF($C460=$D$5,'FLETES (#) MAYO'!J460*J$5,0))))</f>
        <v>0</v>
      </c>
      <c r="K460" s="179">
        <f>IF($C460=$D$2,'FLETES (#) MAYO'!K460*K$2,IF($C460=$D$3,'FLETES (#) MAYO'!K460*K$3,IF($C460=$D$4,'FLETES (#) MAYO'!K460*K$4,IF($C460=$D$5,'FLETES (#) MAYO'!K460*K$5,0))))</f>
        <v>0</v>
      </c>
      <c r="L460" s="179">
        <f>IF($C460=$D$2,'FLETES (#) MAYO'!L460*L$2,IF($C460=$D$3,'FLETES (#) MAYO'!L460*L$3,IF($C460=$D$4,'FLETES (#) MAYO'!L460*L$4,IF($C460=$D$5,'FLETES (#) MAYO'!L460*L$5,0))))</f>
        <v>0</v>
      </c>
      <c r="M460" s="179">
        <f>IF($C460=$D$2,'FLETES (#) MAYO'!M460*M$2,IF($C460=$D$3,'FLETES (#) MAYO'!M460*M$3,IF($C460=$D$4,'FLETES (#) MAYO'!M460*M$4,IF($C460=$D$5,'FLETES (#) MAYO'!M460*M$5,0))))</f>
        <v>0</v>
      </c>
      <c r="N460" s="179">
        <f>IF($C460=$D$2,'FLETES (#) MAYO'!N460*N$2,IF($C460=$D$3,'FLETES (#) MAYO'!N460*N$3,IF($C460=$D$4,'FLETES (#) MAYO'!N460*N$4,IF($C460=$D$5,'FLETES (#) MAYO'!N460*N$5,0))))</f>
        <v>0</v>
      </c>
      <c r="O460" s="179">
        <f>IF($C460=$D$2,'FLETES (#) MAYO'!O460*O$2,IF($C460=$D$3,'FLETES (#) MAYO'!O460*O$3,IF($C460=$D$4,'FLETES (#) MAYO'!O460*O$4,IF($C460=$D$5,'FLETES (#) MAYO'!O460*O$5,0))))</f>
        <v>0</v>
      </c>
      <c r="P460" s="179">
        <f>IF($C460=$D$2,'FLETES (#) MAYO'!P460*P$2,IF($C460=$D$3,'FLETES (#) MAYO'!P460*P$3,IF($C460=$D$4,'FLETES (#) MAYO'!P460*P$4,IF($C460=$D$5,'FLETES (#) MAYO'!P460*P$5,0))))</f>
        <v>0</v>
      </c>
      <c r="Q460" s="179">
        <f>IF($C460=$D$2,'FLETES (#) MAYO'!Q460*Q$2,IF($C460=$D$3,'FLETES (#) MAYO'!Q460*Q$3,IF($C460=$D$4,'FLETES (#) MAYO'!Q460*Q$4,IF($C460=$D$5,'FLETES (#) MAYO'!Q460*Q$5,0))))</f>
        <v>0</v>
      </c>
      <c r="R460" s="179">
        <f>IF($C460=$D$2,'FLETES (#) MAYO'!R460*R$2,IF($C460=$D$3,'FLETES (#) MAYO'!R460*R$3,IF($C460=$D$4,'FLETES (#) MAYO'!R460*R$4,IF($C460=$D$5,'FLETES (#) MAYO'!R460*R$5,0))))</f>
        <v>0</v>
      </c>
      <c r="S460" s="179">
        <f>IF($C460=$D$2,'FLETES (#) MAYO'!S460*S$2,IF($C460=$D$3,'FLETES (#) MAYO'!S460*S$3,IF($C460=$D$4,'FLETES (#) MAYO'!S460*S$4,IF($C460=$D$5,'FLETES (#) MAYO'!S460*S$5,0))))</f>
        <v>0</v>
      </c>
      <c r="T460" s="179">
        <f>IF($C460=$D$2,'FLETES (#) MAYO'!T460*T$2,IF($C460=$D$3,'FLETES (#) MAYO'!T460*T$3,IF($C460=$D$4,'FLETES (#) MAYO'!T460*T$4,IF($C460=$D$5,'FLETES (#) MAYO'!T460*T$5,0))))</f>
        <v>0</v>
      </c>
      <c r="U460" s="179">
        <f>IF($C460=$D$2,'FLETES (#) MAYO'!U460*U$2,IF($C460=$D$3,'FLETES (#) MAYO'!U460*U$3,IF($C460=$D$4,'FLETES (#) MAYO'!U460*U$4,IF($C460=$D$5,'FLETES (#) MAYO'!U460*U$5,0))))</f>
        <v>0</v>
      </c>
      <c r="V460" s="179">
        <f>IF($C460=$D$2,'FLETES (#) MAYO'!V460*V$2,IF($C460=$D$3,'FLETES (#) MAYO'!V460*V$3,IF($C460=$D$4,'FLETES (#) MAYO'!V460*V$4,IF($C460=$D$5,'FLETES (#) MAYO'!V460*V$5,0))))</f>
        <v>0</v>
      </c>
      <c r="W460" s="179">
        <f>IF($C460=$D$2,'FLETES (#) MAYO'!W460*W$2,IF($C460=$D$3,'FLETES (#) MAYO'!W460*W$3,IF($C460=$D$4,'FLETES (#) MAYO'!W460*W$4,IF($C460=$D$5,'FLETES (#) MAYO'!W460*W$5,0))))</f>
        <v>0</v>
      </c>
      <c r="X460" s="179">
        <f>IF($C460=$D$2,'FLETES (#) MAYO'!X460*X$2,IF($C460=$D$3,'FLETES (#) MAYO'!X460*X$3,IF($C460=$D$4,'FLETES (#) MAYO'!X460*X$4,IF($C460=$D$5,'FLETES (#) MAYO'!X460*X$5,0))))</f>
        <v>0</v>
      </c>
      <c r="Y460" s="179">
        <f>IF($C460=$D$2,'FLETES (#) MAYO'!Y460*Y$2,IF($C460=$D$3,'FLETES (#) MAYO'!Y460*Y$3,IF($C460=$D$4,'FLETES (#) MAYO'!Y460*Y$4,IF($C460=$D$5,'FLETES (#) MAYO'!Y460*Y$5,0))))</f>
        <v>0</v>
      </c>
      <c r="Z460" s="179">
        <f>IF($C460=$D$2,'FLETES (#) MAYO'!Z460*Z$2,IF($C460=$D$3,'FLETES (#) MAYO'!Z460*Z$3,IF($C460=$D$4,'FLETES (#) MAYO'!Z460*Z$4,IF($C460=$D$5,'FLETES (#) MAYO'!Z460*Z$5,0))))</f>
        <v>0</v>
      </c>
      <c r="AA460" s="179">
        <f>IF($C460=$D$2,'FLETES (#) MAYO'!AA460*AA$2,IF($C460=$D$3,'FLETES (#) MAYO'!AA460*AA$3,IF($C460=$D$4,'FLETES (#) MAYO'!AA460*AA$4,IF($C460=$D$5,'FLETES (#) MAYO'!AA460*AA$5,0))))</f>
        <v>0</v>
      </c>
      <c r="AB460" s="179">
        <f>IF($C460=$D$2,'FLETES (#) MAYO'!AB460*AB$2,IF($C460=$D$3,'FLETES (#) MAYO'!AB460*AB$3,IF($C460=$D$4,'FLETES (#) MAYO'!AB460*AB$4,IF($C460=$D$5,'FLETES (#) MAYO'!AB460*AB$5,0))))</f>
        <v>0</v>
      </c>
      <c r="AC460" s="179">
        <f>IF($C460=$D$2,'FLETES (#) MAYO'!AC460*AC$2,IF($C460=$D$3,'FLETES (#) MAYO'!AC460*AC$3,IF($C460=$D$4,'FLETES (#) MAYO'!AC460*AC$4,IF($C460=$D$5,'FLETES (#) MAYO'!AC460*AC$5,0))))</f>
        <v>0</v>
      </c>
      <c r="AD460" s="179">
        <f>IF($C460=$D$2,'FLETES (#) MAYO'!AD460*AD$2,IF($C460=$D$3,'FLETES (#) MAYO'!AD460*AD$3,IF($C460=$D$4,'FLETES (#) MAYO'!AD460*AD$4,IF($C460=$D$5,'FLETES (#) MAYO'!AD460*AD$5,0))))</f>
        <v>0</v>
      </c>
      <c r="AE460" s="179">
        <f>IF($C460=$D$2,'FLETES (#) MAYO'!AE460*AE$2,IF($C460=$D$3,'FLETES (#) MAYO'!AE460*AE$3,IF($C460=$D$4,'FLETES (#) MAYO'!AE460*AE$4,IF($C460=$D$5,'FLETES (#) MAYO'!AE460*AE$5,0))))</f>
        <v>0</v>
      </c>
      <c r="AF460" s="179">
        <f>IF($C460=$D$2,'FLETES (#) MAYO'!AF460*AF$2,IF($C460=$D$3,'FLETES (#) MAYO'!AF460*AF$3,IF($C460=$D$4,'FLETES (#) MAYO'!AF460*AF$4,IF($C460=$D$5,'FLETES (#) MAYO'!AF460*AF$5,0))))</f>
        <v>0</v>
      </c>
      <c r="AG460" s="179">
        <f>IF($C460=$D$2,'FLETES (#) MAYO'!AG460*AG$2,IF($C460=$D$3,'FLETES (#) MAYO'!AG460*AG$3,IF($C460=$D$4,'FLETES (#) MAYO'!AG460*AG$4,IF($C460=$D$5,'FLETES (#) MAYO'!AG460*AG$5,0))))</f>
        <v>0</v>
      </c>
      <c r="AH460" s="179">
        <f>IF($C460=$D$2,'FLETES (#) MAYO'!AH460*AH$2,IF($C460=$D$3,'FLETES (#) MAYO'!AH460*AH$3,IF($C460=$D$4,'FLETES (#) MAYO'!AH460*AH$4,IF($C460=$D$5,'FLETES (#) MAYO'!AH460*AH$5,0))))</f>
        <v>0</v>
      </c>
      <c r="AI460" s="179">
        <f>IF($C460=$D$2,'FLETES (#) MAYO'!AI460*AI$2,IF($C460=$D$3,'FLETES (#) MAYO'!AI460*AI$3,IF($C460=$D$4,'FLETES (#) MAYO'!AI460*AI$4,IF($C460=$D$5,'FLETES (#) MAYO'!AI460*AI$5,0))))</f>
        <v>0</v>
      </c>
      <c r="AJ460" s="179">
        <f>IF($C460=$D$2,'FLETES (#) MAYO'!AJ460*AJ$2,IF($C460=$D$3,'FLETES (#) MAYO'!AJ460*AJ$3,IF($C460=$D$4,'FLETES (#) MAYO'!AJ460*AJ$4,IF($C460=$D$5,'FLETES (#) MAYO'!AJ460*AJ$5,0))))</f>
        <v>0</v>
      </c>
      <c r="AK460" s="179">
        <f>IF($C460=$D$2,'FLETES (#) MAYO'!AK460*AK$2,IF($C460=$D$3,'FLETES (#) MAYO'!AK460*AK$3,IF($C460=$D$4,'FLETES (#) MAYO'!AK460*AK$4,IF($C460=$D$5,'FLETES (#) MAYO'!AK460*AK$5,0))))</f>
        <v>0</v>
      </c>
      <c r="AL460" s="179">
        <f>IF($C460=$D$2,'FLETES (#) MAYO'!AL460*AL$2,IF($C460=$D$3,'FLETES (#) MAYO'!AL460*AL$3,IF($C460=$D$4,'FLETES (#) MAYO'!AL460*AL$4,IF($C460=$D$5,'FLETES (#) MAYO'!AL460*AL$5,0))))</f>
        <v>0</v>
      </c>
      <c r="AM460" s="179">
        <f>IF($C460=$D$2,'FLETES (#) MAYO'!AM460*AM$2,IF($C460=$D$3,'FLETES (#) MAYO'!AM460*AM$3,IF($C460=$D$4,'FLETES (#) MAYO'!AM460*AM$4,IF($C460=$D$5,'FLETES (#) MAYO'!AM460*AM$5,0))))</f>
        <v>0</v>
      </c>
    </row>
    <row r="461" spans="1:39">
      <c r="A461" s="141"/>
      <c r="B461" s="165"/>
      <c r="C461" s="165"/>
      <c r="D461" s="178">
        <f t="shared" si="0"/>
        <v>0</v>
      </c>
      <c r="E461" s="179">
        <f>IF($C461=$D$2,'FLETES (#) MAYO'!E461*E$2,IF($C461=$D$3,'FLETES (#) MAYO'!E461*E$3,IF($C461=$D$4,'FLETES (#) MAYO'!E461*E$4,IF($C461=$D$5,'FLETES (#) MAYO'!E461*E$5,0))))</f>
        <v>0</v>
      </c>
      <c r="F461" s="179">
        <f>IF($C461=$D$2,'FLETES (#) MAYO'!F461*F$2,IF($C461=$D$3,'FLETES (#) MAYO'!F461*F$3,IF($C461=$D$4,'FLETES (#) MAYO'!F461*F$4,IF($C461=$D$5,'FLETES (#) MAYO'!F461*F$5,0))))</f>
        <v>0</v>
      </c>
      <c r="G461" s="179">
        <f>IF($C461=$D$2,'FLETES (#) MAYO'!G461*G$2,IF($C461=$D$3,'FLETES (#) MAYO'!G461*G$3,IF($C461=$D$4,'FLETES (#) MAYO'!G461*G$4,IF($C461=$D$5,'FLETES (#) MAYO'!G461*G$5,0))))</f>
        <v>0</v>
      </c>
      <c r="H461" s="179">
        <f>IF($C461=$D$2,'FLETES (#) MAYO'!H461*H$2,IF($C461=$D$3,'FLETES (#) MAYO'!H461*H$3,IF($C461=$D$4,'FLETES (#) MAYO'!H461*H$4,IF($C461=$D$5,'FLETES (#) MAYO'!H461*H$5,0))))</f>
        <v>0</v>
      </c>
      <c r="I461" s="179">
        <f>IF($C461=$D$2,'FLETES (#) MAYO'!I461*I$2,IF($C461=$D$3,'FLETES (#) MAYO'!I461*I$3,IF($C461=$D$4,'FLETES (#) MAYO'!I461*I$4,IF($C461=$D$5,'FLETES (#) MAYO'!I461*I$5,0))))</f>
        <v>0</v>
      </c>
      <c r="J461" s="179">
        <f>IF($C461=$D$2,'FLETES (#) MAYO'!J461*J$2,IF($C461=$D$3,'FLETES (#) MAYO'!J461*J$3,IF($C461=$D$4,'FLETES (#) MAYO'!J461*J$4,IF($C461=$D$5,'FLETES (#) MAYO'!J461*J$5,0))))</f>
        <v>0</v>
      </c>
      <c r="K461" s="179">
        <f>IF($C461=$D$2,'FLETES (#) MAYO'!K461*K$2,IF($C461=$D$3,'FLETES (#) MAYO'!K461*K$3,IF($C461=$D$4,'FLETES (#) MAYO'!K461*K$4,IF($C461=$D$5,'FLETES (#) MAYO'!K461*K$5,0))))</f>
        <v>0</v>
      </c>
      <c r="L461" s="179">
        <f>IF($C461=$D$2,'FLETES (#) MAYO'!L461*L$2,IF($C461=$D$3,'FLETES (#) MAYO'!L461*L$3,IF($C461=$D$4,'FLETES (#) MAYO'!L461*L$4,IF($C461=$D$5,'FLETES (#) MAYO'!L461*L$5,0))))</f>
        <v>0</v>
      </c>
      <c r="M461" s="179">
        <f>IF($C461=$D$2,'FLETES (#) MAYO'!M461*M$2,IF($C461=$D$3,'FLETES (#) MAYO'!M461*M$3,IF($C461=$D$4,'FLETES (#) MAYO'!M461*M$4,IF($C461=$D$5,'FLETES (#) MAYO'!M461*M$5,0))))</f>
        <v>0</v>
      </c>
      <c r="N461" s="179">
        <f>IF($C461=$D$2,'FLETES (#) MAYO'!N461*N$2,IF($C461=$D$3,'FLETES (#) MAYO'!N461*N$3,IF($C461=$D$4,'FLETES (#) MAYO'!N461*N$4,IF($C461=$D$5,'FLETES (#) MAYO'!N461*N$5,0))))</f>
        <v>0</v>
      </c>
      <c r="O461" s="179">
        <f>IF($C461=$D$2,'FLETES (#) MAYO'!O461*O$2,IF($C461=$D$3,'FLETES (#) MAYO'!O461*O$3,IF($C461=$D$4,'FLETES (#) MAYO'!O461*O$4,IF($C461=$D$5,'FLETES (#) MAYO'!O461*O$5,0))))</f>
        <v>0</v>
      </c>
      <c r="P461" s="179">
        <f>IF($C461=$D$2,'FLETES (#) MAYO'!P461*P$2,IF($C461=$D$3,'FLETES (#) MAYO'!P461*P$3,IF($C461=$D$4,'FLETES (#) MAYO'!P461*P$4,IF($C461=$D$5,'FLETES (#) MAYO'!P461*P$5,0))))</f>
        <v>0</v>
      </c>
      <c r="Q461" s="179">
        <f>IF($C461=$D$2,'FLETES (#) MAYO'!Q461*Q$2,IF($C461=$D$3,'FLETES (#) MAYO'!Q461*Q$3,IF($C461=$D$4,'FLETES (#) MAYO'!Q461*Q$4,IF($C461=$D$5,'FLETES (#) MAYO'!Q461*Q$5,0))))</f>
        <v>0</v>
      </c>
      <c r="R461" s="179">
        <f>IF($C461=$D$2,'FLETES (#) MAYO'!R461*R$2,IF($C461=$D$3,'FLETES (#) MAYO'!R461*R$3,IF($C461=$D$4,'FLETES (#) MAYO'!R461*R$4,IF($C461=$D$5,'FLETES (#) MAYO'!R461*R$5,0))))</f>
        <v>0</v>
      </c>
      <c r="S461" s="179">
        <f>IF($C461=$D$2,'FLETES (#) MAYO'!S461*S$2,IF($C461=$D$3,'FLETES (#) MAYO'!S461*S$3,IF($C461=$D$4,'FLETES (#) MAYO'!S461*S$4,IF($C461=$D$5,'FLETES (#) MAYO'!S461*S$5,0))))</f>
        <v>0</v>
      </c>
      <c r="T461" s="179">
        <f>IF($C461=$D$2,'FLETES (#) MAYO'!T461*T$2,IF($C461=$D$3,'FLETES (#) MAYO'!T461*T$3,IF($C461=$D$4,'FLETES (#) MAYO'!T461*T$4,IF($C461=$D$5,'FLETES (#) MAYO'!T461*T$5,0))))</f>
        <v>0</v>
      </c>
      <c r="U461" s="179">
        <f>IF($C461=$D$2,'FLETES (#) MAYO'!U461*U$2,IF($C461=$D$3,'FLETES (#) MAYO'!U461*U$3,IF($C461=$D$4,'FLETES (#) MAYO'!U461*U$4,IF($C461=$D$5,'FLETES (#) MAYO'!U461*U$5,0))))</f>
        <v>0</v>
      </c>
      <c r="V461" s="179">
        <f>IF($C461=$D$2,'FLETES (#) MAYO'!V461*V$2,IF($C461=$D$3,'FLETES (#) MAYO'!V461*V$3,IF($C461=$D$4,'FLETES (#) MAYO'!V461*V$4,IF($C461=$D$5,'FLETES (#) MAYO'!V461*V$5,0))))</f>
        <v>0</v>
      </c>
      <c r="W461" s="179">
        <f>IF($C461=$D$2,'FLETES (#) MAYO'!W461*W$2,IF($C461=$D$3,'FLETES (#) MAYO'!W461*W$3,IF($C461=$D$4,'FLETES (#) MAYO'!W461*W$4,IF($C461=$D$5,'FLETES (#) MAYO'!W461*W$5,0))))</f>
        <v>0</v>
      </c>
      <c r="X461" s="179">
        <f>IF($C461=$D$2,'FLETES (#) MAYO'!X461*X$2,IF($C461=$D$3,'FLETES (#) MAYO'!X461*X$3,IF($C461=$D$4,'FLETES (#) MAYO'!X461*X$4,IF($C461=$D$5,'FLETES (#) MAYO'!X461*X$5,0))))</f>
        <v>0</v>
      </c>
      <c r="Y461" s="179">
        <f>IF($C461=$D$2,'FLETES (#) MAYO'!Y461*Y$2,IF($C461=$D$3,'FLETES (#) MAYO'!Y461*Y$3,IF($C461=$D$4,'FLETES (#) MAYO'!Y461*Y$4,IF($C461=$D$5,'FLETES (#) MAYO'!Y461*Y$5,0))))</f>
        <v>0</v>
      </c>
      <c r="Z461" s="179">
        <f>IF($C461=$D$2,'FLETES (#) MAYO'!Z461*Z$2,IF($C461=$D$3,'FLETES (#) MAYO'!Z461*Z$3,IF($C461=$D$4,'FLETES (#) MAYO'!Z461*Z$4,IF($C461=$D$5,'FLETES (#) MAYO'!Z461*Z$5,0))))</f>
        <v>0</v>
      </c>
      <c r="AA461" s="179">
        <f>IF($C461=$D$2,'FLETES (#) MAYO'!AA461*AA$2,IF($C461=$D$3,'FLETES (#) MAYO'!AA461*AA$3,IF($C461=$D$4,'FLETES (#) MAYO'!AA461*AA$4,IF($C461=$D$5,'FLETES (#) MAYO'!AA461*AA$5,0))))</f>
        <v>0</v>
      </c>
      <c r="AB461" s="179">
        <f>IF($C461=$D$2,'FLETES (#) MAYO'!AB461*AB$2,IF($C461=$D$3,'FLETES (#) MAYO'!AB461*AB$3,IF($C461=$D$4,'FLETES (#) MAYO'!AB461*AB$4,IF($C461=$D$5,'FLETES (#) MAYO'!AB461*AB$5,0))))</f>
        <v>0</v>
      </c>
      <c r="AC461" s="179">
        <f>IF($C461=$D$2,'FLETES (#) MAYO'!AC461*AC$2,IF($C461=$D$3,'FLETES (#) MAYO'!AC461*AC$3,IF($C461=$D$4,'FLETES (#) MAYO'!AC461*AC$4,IF($C461=$D$5,'FLETES (#) MAYO'!AC461*AC$5,0))))</f>
        <v>0</v>
      </c>
      <c r="AD461" s="179">
        <f>IF($C461=$D$2,'FLETES (#) MAYO'!AD461*AD$2,IF($C461=$D$3,'FLETES (#) MAYO'!AD461*AD$3,IF($C461=$D$4,'FLETES (#) MAYO'!AD461*AD$4,IF($C461=$D$5,'FLETES (#) MAYO'!AD461*AD$5,0))))</f>
        <v>0</v>
      </c>
      <c r="AE461" s="179">
        <f>IF($C461=$D$2,'FLETES (#) MAYO'!AE461*AE$2,IF($C461=$D$3,'FLETES (#) MAYO'!AE461*AE$3,IF($C461=$D$4,'FLETES (#) MAYO'!AE461*AE$4,IF($C461=$D$5,'FLETES (#) MAYO'!AE461*AE$5,0))))</f>
        <v>0</v>
      </c>
      <c r="AF461" s="179">
        <f>IF($C461=$D$2,'FLETES (#) MAYO'!AF461*AF$2,IF($C461=$D$3,'FLETES (#) MAYO'!AF461*AF$3,IF($C461=$D$4,'FLETES (#) MAYO'!AF461*AF$4,IF($C461=$D$5,'FLETES (#) MAYO'!AF461*AF$5,0))))</f>
        <v>0</v>
      </c>
      <c r="AG461" s="179">
        <f>IF($C461=$D$2,'FLETES (#) MAYO'!AG461*AG$2,IF($C461=$D$3,'FLETES (#) MAYO'!AG461*AG$3,IF($C461=$D$4,'FLETES (#) MAYO'!AG461*AG$4,IF($C461=$D$5,'FLETES (#) MAYO'!AG461*AG$5,0))))</f>
        <v>0</v>
      </c>
      <c r="AH461" s="179">
        <f>IF($C461=$D$2,'FLETES (#) MAYO'!AH461*AH$2,IF($C461=$D$3,'FLETES (#) MAYO'!AH461*AH$3,IF($C461=$D$4,'FLETES (#) MAYO'!AH461*AH$4,IF($C461=$D$5,'FLETES (#) MAYO'!AH461*AH$5,0))))</f>
        <v>0</v>
      </c>
      <c r="AI461" s="179">
        <f>IF($C461=$D$2,'FLETES (#) MAYO'!AI461*AI$2,IF($C461=$D$3,'FLETES (#) MAYO'!AI461*AI$3,IF($C461=$D$4,'FLETES (#) MAYO'!AI461*AI$4,IF($C461=$D$5,'FLETES (#) MAYO'!AI461*AI$5,0))))</f>
        <v>0</v>
      </c>
      <c r="AJ461" s="179">
        <f>IF($C461=$D$2,'FLETES (#) MAYO'!AJ461*AJ$2,IF($C461=$D$3,'FLETES (#) MAYO'!AJ461*AJ$3,IF($C461=$D$4,'FLETES (#) MAYO'!AJ461*AJ$4,IF($C461=$D$5,'FLETES (#) MAYO'!AJ461*AJ$5,0))))</f>
        <v>0</v>
      </c>
      <c r="AK461" s="179">
        <f>IF($C461=$D$2,'FLETES (#) MAYO'!AK461*AK$2,IF($C461=$D$3,'FLETES (#) MAYO'!AK461*AK$3,IF($C461=$D$4,'FLETES (#) MAYO'!AK461*AK$4,IF($C461=$D$5,'FLETES (#) MAYO'!AK461*AK$5,0))))</f>
        <v>0</v>
      </c>
      <c r="AL461" s="179">
        <f>IF($C461=$D$2,'FLETES (#) MAYO'!AL461*AL$2,IF($C461=$D$3,'FLETES (#) MAYO'!AL461*AL$3,IF($C461=$D$4,'FLETES (#) MAYO'!AL461*AL$4,IF($C461=$D$5,'FLETES (#) MAYO'!AL461*AL$5,0))))</f>
        <v>0</v>
      </c>
      <c r="AM461" s="179">
        <f>IF($C461=$D$2,'FLETES (#) MAYO'!AM461*AM$2,IF($C461=$D$3,'FLETES (#) MAYO'!AM461*AM$3,IF($C461=$D$4,'FLETES (#) MAYO'!AM461*AM$4,IF($C461=$D$5,'FLETES (#) MAYO'!AM461*AM$5,0))))</f>
        <v>0</v>
      </c>
    </row>
    <row r="462" spans="1:39">
      <c r="A462" s="141"/>
      <c r="B462" s="165"/>
      <c r="C462" s="165"/>
      <c r="D462" s="178">
        <f t="shared" si="0"/>
        <v>0</v>
      </c>
      <c r="E462" s="179">
        <f>IF($C462=$D$2,'FLETES (#) MAYO'!E462*E$2,IF($C462=$D$3,'FLETES (#) MAYO'!E462*E$3,IF($C462=$D$4,'FLETES (#) MAYO'!E462*E$4,IF($C462=$D$5,'FLETES (#) MAYO'!E462*E$5,0))))</f>
        <v>0</v>
      </c>
      <c r="F462" s="179">
        <f>IF($C462=$D$2,'FLETES (#) MAYO'!F462*F$2,IF($C462=$D$3,'FLETES (#) MAYO'!F462*F$3,IF($C462=$D$4,'FLETES (#) MAYO'!F462*F$4,IF($C462=$D$5,'FLETES (#) MAYO'!F462*F$5,0))))</f>
        <v>0</v>
      </c>
      <c r="G462" s="179">
        <f>IF($C462=$D$2,'FLETES (#) MAYO'!G462*G$2,IF($C462=$D$3,'FLETES (#) MAYO'!G462*G$3,IF($C462=$D$4,'FLETES (#) MAYO'!G462*G$4,IF($C462=$D$5,'FLETES (#) MAYO'!G462*G$5,0))))</f>
        <v>0</v>
      </c>
      <c r="H462" s="179">
        <f>IF($C462=$D$2,'FLETES (#) MAYO'!H462*H$2,IF($C462=$D$3,'FLETES (#) MAYO'!H462*H$3,IF($C462=$D$4,'FLETES (#) MAYO'!H462*H$4,IF($C462=$D$5,'FLETES (#) MAYO'!H462*H$5,0))))</f>
        <v>0</v>
      </c>
      <c r="I462" s="179">
        <f>IF($C462=$D$2,'FLETES (#) MAYO'!I462*I$2,IF($C462=$D$3,'FLETES (#) MAYO'!I462*I$3,IF($C462=$D$4,'FLETES (#) MAYO'!I462*I$4,IF($C462=$D$5,'FLETES (#) MAYO'!I462*I$5,0))))</f>
        <v>0</v>
      </c>
      <c r="J462" s="179">
        <f>IF($C462=$D$2,'FLETES (#) MAYO'!J462*J$2,IF($C462=$D$3,'FLETES (#) MAYO'!J462*J$3,IF($C462=$D$4,'FLETES (#) MAYO'!J462*J$4,IF($C462=$D$5,'FLETES (#) MAYO'!J462*J$5,0))))</f>
        <v>0</v>
      </c>
      <c r="K462" s="179">
        <f>IF($C462=$D$2,'FLETES (#) MAYO'!K462*K$2,IF($C462=$D$3,'FLETES (#) MAYO'!K462*K$3,IF($C462=$D$4,'FLETES (#) MAYO'!K462*K$4,IF($C462=$D$5,'FLETES (#) MAYO'!K462*K$5,0))))</f>
        <v>0</v>
      </c>
      <c r="L462" s="179">
        <f>IF($C462=$D$2,'FLETES (#) MAYO'!L462*L$2,IF($C462=$D$3,'FLETES (#) MAYO'!L462*L$3,IF($C462=$D$4,'FLETES (#) MAYO'!L462*L$4,IF($C462=$D$5,'FLETES (#) MAYO'!L462*L$5,0))))</f>
        <v>0</v>
      </c>
      <c r="M462" s="179">
        <f>IF($C462=$D$2,'FLETES (#) MAYO'!M462*M$2,IF($C462=$D$3,'FLETES (#) MAYO'!M462*M$3,IF($C462=$D$4,'FLETES (#) MAYO'!M462*M$4,IF($C462=$D$5,'FLETES (#) MAYO'!M462*M$5,0))))</f>
        <v>0</v>
      </c>
      <c r="N462" s="179">
        <f>IF($C462=$D$2,'FLETES (#) MAYO'!N462*N$2,IF($C462=$D$3,'FLETES (#) MAYO'!N462*N$3,IF($C462=$D$4,'FLETES (#) MAYO'!N462*N$4,IF($C462=$D$5,'FLETES (#) MAYO'!N462*N$5,0))))</f>
        <v>0</v>
      </c>
      <c r="O462" s="179">
        <f>IF($C462=$D$2,'FLETES (#) MAYO'!O462*O$2,IF($C462=$D$3,'FLETES (#) MAYO'!O462*O$3,IF($C462=$D$4,'FLETES (#) MAYO'!O462*O$4,IF($C462=$D$5,'FLETES (#) MAYO'!O462*O$5,0))))</f>
        <v>0</v>
      </c>
      <c r="P462" s="179">
        <f>IF($C462=$D$2,'FLETES (#) MAYO'!P462*P$2,IF($C462=$D$3,'FLETES (#) MAYO'!P462*P$3,IF($C462=$D$4,'FLETES (#) MAYO'!P462*P$4,IF($C462=$D$5,'FLETES (#) MAYO'!P462*P$5,0))))</f>
        <v>0</v>
      </c>
      <c r="Q462" s="179">
        <f>IF($C462=$D$2,'FLETES (#) MAYO'!Q462*Q$2,IF($C462=$D$3,'FLETES (#) MAYO'!Q462*Q$3,IF($C462=$D$4,'FLETES (#) MAYO'!Q462*Q$4,IF($C462=$D$5,'FLETES (#) MAYO'!Q462*Q$5,0))))</f>
        <v>0</v>
      </c>
      <c r="R462" s="179">
        <f>IF($C462=$D$2,'FLETES (#) MAYO'!R462*R$2,IF($C462=$D$3,'FLETES (#) MAYO'!R462*R$3,IF($C462=$D$4,'FLETES (#) MAYO'!R462*R$4,IF($C462=$D$5,'FLETES (#) MAYO'!R462*R$5,0))))</f>
        <v>0</v>
      </c>
      <c r="S462" s="179">
        <f>IF($C462=$D$2,'FLETES (#) MAYO'!S462*S$2,IF($C462=$D$3,'FLETES (#) MAYO'!S462*S$3,IF($C462=$D$4,'FLETES (#) MAYO'!S462*S$4,IF($C462=$D$5,'FLETES (#) MAYO'!S462*S$5,0))))</f>
        <v>0</v>
      </c>
      <c r="T462" s="179">
        <f>IF($C462=$D$2,'FLETES (#) MAYO'!T462*T$2,IF($C462=$D$3,'FLETES (#) MAYO'!T462*T$3,IF($C462=$D$4,'FLETES (#) MAYO'!T462*T$4,IF($C462=$D$5,'FLETES (#) MAYO'!T462*T$5,0))))</f>
        <v>0</v>
      </c>
      <c r="U462" s="179">
        <f>IF($C462=$D$2,'FLETES (#) MAYO'!U462*U$2,IF($C462=$D$3,'FLETES (#) MAYO'!U462*U$3,IF($C462=$D$4,'FLETES (#) MAYO'!U462*U$4,IF($C462=$D$5,'FLETES (#) MAYO'!U462*U$5,0))))</f>
        <v>0</v>
      </c>
      <c r="V462" s="179">
        <f>IF($C462=$D$2,'FLETES (#) MAYO'!V462*V$2,IF($C462=$D$3,'FLETES (#) MAYO'!V462*V$3,IF($C462=$D$4,'FLETES (#) MAYO'!V462*V$4,IF($C462=$D$5,'FLETES (#) MAYO'!V462*V$5,0))))</f>
        <v>0</v>
      </c>
      <c r="W462" s="179">
        <f>IF($C462=$D$2,'FLETES (#) MAYO'!W462*W$2,IF($C462=$D$3,'FLETES (#) MAYO'!W462*W$3,IF($C462=$D$4,'FLETES (#) MAYO'!W462*W$4,IF($C462=$D$5,'FLETES (#) MAYO'!W462*W$5,0))))</f>
        <v>0</v>
      </c>
      <c r="X462" s="179">
        <f>IF($C462=$D$2,'FLETES (#) MAYO'!X462*X$2,IF($C462=$D$3,'FLETES (#) MAYO'!X462*X$3,IF($C462=$D$4,'FLETES (#) MAYO'!X462*X$4,IF($C462=$D$5,'FLETES (#) MAYO'!X462*X$5,0))))</f>
        <v>0</v>
      </c>
      <c r="Y462" s="179">
        <f>IF($C462=$D$2,'FLETES (#) MAYO'!Y462*Y$2,IF($C462=$D$3,'FLETES (#) MAYO'!Y462*Y$3,IF($C462=$D$4,'FLETES (#) MAYO'!Y462*Y$4,IF($C462=$D$5,'FLETES (#) MAYO'!Y462*Y$5,0))))</f>
        <v>0</v>
      </c>
      <c r="Z462" s="179">
        <f>IF($C462=$D$2,'FLETES (#) MAYO'!Z462*Z$2,IF($C462=$D$3,'FLETES (#) MAYO'!Z462*Z$3,IF($C462=$D$4,'FLETES (#) MAYO'!Z462*Z$4,IF($C462=$D$5,'FLETES (#) MAYO'!Z462*Z$5,0))))</f>
        <v>0</v>
      </c>
      <c r="AA462" s="179">
        <f>IF($C462=$D$2,'FLETES (#) MAYO'!AA462*AA$2,IF($C462=$D$3,'FLETES (#) MAYO'!AA462*AA$3,IF($C462=$D$4,'FLETES (#) MAYO'!AA462*AA$4,IF($C462=$D$5,'FLETES (#) MAYO'!AA462*AA$5,0))))</f>
        <v>0</v>
      </c>
      <c r="AB462" s="179">
        <f>IF($C462=$D$2,'FLETES (#) MAYO'!AB462*AB$2,IF($C462=$D$3,'FLETES (#) MAYO'!AB462*AB$3,IF($C462=$D$4,'FLETES (#) MAYO'!AB462*AB$4,IF($C462=$D$5,'FLETES (#) MAYO'!AB462*AB$5,0))))</f>
        <v>0</v>
      </c>
      <c r="AC462" s="179">
        <f>IF($C462=$D$2,'FLETES (#) MAYO'!AC462*AC$2,IF($C462=$D$3,'FLETES (#) MAYO'!AC462*AC$3,IF($C462=$D$4,'FLETES (#) MAYO'!AC462*AC$4,IF($C462=$D$5,'FLETES (#) MAYO'!AC462*AC$5,0))))</f>
        <v>0</v>
      </c>
      <c r="AD462" s="179">
        <f>IF($C462=$D$2,'FLETES (#) MAYO'!AD462*AD$2,IF($C462=$D$3,'FLETES (#) MAYO'!AD462*AD$3,IF($C462=$D$4,'FLETES (#) MAYO'!AD462*AD$4,IF($C462=$D$5,'FLETES (#) MAYO'!AD462*AD$5,0))))</f>
        <v>0</v>
      </c>
      <c r="AE462" s="179">
        <f>IF($C462=$D$2,'FLETES (#) MAYO'!AE462*AE$2,IF($C462=$D$3,'FLETES (#) MAYO'!AE462*AE$3,IF($C462=$D$4,'FLETES (#) MAYO'!AE462*AE$4,IF($C462=$D$5,'FLETES (#) MAYO'!AE462*AE$5,0))))</f>
        <v>0</v>
      </c>
      <c r="AF462" s="179">
        <f>IF($C462=$D$2,'FLETES (#) MAYO'!AF462*AF$2,IF($C462=$D$3,'FLETES (#) MAYO'!AF462*AF$3,IF($C462=$D$4,'FLETES (#) MAYO'!AF462*AF$4,IF($C462=$D$5,'FLETES (#) MAYO'!AF462*AF$5,0))))</f>
        <v>0</v>
      </c>
      <c r="AG462" s="179">
        <f>IF($C462=$D$2,'FLETES (#) MAYO'!AG462*AG$2,IF($C462=$D$3,'FLETES (#) MAYO'!AG462*AG$3,IF($C462=$D$4,'FLETES (#) MAYO'!AG462*AG$4,IF($C462=$D$5,'FLETES (#) MAYO'!AG462*AG$5,0))))</f>
        <v>0</v>
      </c>
      <c r="AH462" s="179">
        <f>IF($C462=$D$2,'FLETES (#) MAYO'!AH462*AH$2,IF($C462=$D$3,'FLETES (#) MAYO'!AH462*AH$3,IF($C462=$D$4,'FLETES (#) MAYO'!AH462*AH$4,IF($C462=$D$5,'FLETES (#) MAYO'!AH462*AH$5,0))))</f>
        <v>0</v>
      </c>
      <c r="AI462" s="179">
        <f>IF($C462=$D$2,'FLETES (#) MAYO'!AI462*AI$2,IF($C462=$D$3,'FLETES (#) MAYO'!AI462*AI$3,IF($C462=$D$4,'FLETES (#) MAYO'!AI462*AI$4,IF($C462=$D$5,'FLETES (#) MAYO'!AI462*AI$5,0))))</f>
        <v>0</v>
      </c>
      <c r="AJ462" s="179">
        <f>IF($C462=$D$2,'FLETES (#) MAYO'!AJ462*AJ$2,IF($C462=$D$3,'FLETES (#) MAYO'!AJ462*AJ$3,IF($C462=$D$4,'FLETES (#) MAYO'!AJ462*AJ$4,IF($C462=$D$5,'FLETES (#) MAYO'!AJ462*AJ$5,0))))</f>
        <v>0</v>
      </c>
      <c r="AK462" s="179">
        <f>IF($C462=$D$2,'FLETES (#) MAYO'!AK462*AK$2,IF($C462=$D$3,'FLETES (#) MAYO'!AK462*AK$3,IF($C462=$D$4,'FLETES (#) MAYO'!AK462*AK$4,IF($C462=$D$5,'FLETES (#) MAYO'!AK462*AK$5,0))))</f>
        <v>0</v>
      </c>
      <c r="AL462" s="179">
        <f>IF($C462=$D$2,'FLETES (#) MAYO'!AL462*AL$2,IF($C462=$D$3,'FLETES (#) MAYO'!AL462*AL$3,IF($C462=$D$4,'FLETES (#) MAYO'!AL462*AL$4,IF($C462=$D$5,'FLETES (#) MAYO'!AL462*AL$5,0))))</f>
        <v>0</v>
      </c>
      <c r="AM462" s="179">
        <f>IF($C462=$D$2,'FLETES (#) MAYO'!AM462*AM$2,IF($C462=$D$3,'FLETES (#) MAYO'!AM462*AM$3,IF($C462=$D$4,'FLETES (#) MAYO'!AM462*AM$4,IF($C462=$D$5,'FLETES (#) MAYO'!AM462*AM$5,0))))</f>
        <v>0</v>
      </c>
    </row>
    <row r="463" spans="1:39">
      <c r="A463" s="141"/>
      <c r="B463" s="165"/>
      <c r="C463" s="165"/>
      <c r="D463" s="178">
        <f t="shared" si="0"/>
        <v>0</v>
      </c>
      <c r="E463" s="179">
        <f>IF($C463=$D$2,'FLETES (#) MAYO'!E463*E$2,IF($C463=$D$3,'FLETES (#) MAYO'!E463*E$3,IF($C463=$D$4,'FLETES (#) MAYO'!E463*E$4,IF($C463=$D$5,'FLETES (#) MAYO'!E463*E$5,0))))</f>
        <v>0</v>
      </c>
      <c r="F463" s="179">
        <f>IF($C463=$D$2,'FLETES (#) MAYO'!F463*F$2,IF($C463=$D$3,'FLETES (#) MAYO'!F463*F$3,IF($C463=$D$4,'FLETES (#) MAYO'!F463*F$4,IF($C463=$D$5,'FLETES (#) MAYO'!F463*F$5,0))))</f>
        <v>0</v>
      </c>
      <c r="G463" s="179">
        <f>IF($C463=$D$2,'FLETES (#) MAYO'!G463*G$2,IF($C463=$D$3,'FLETES (#) MAYO'!G463*G$3,IF($C463=$D$4,'FLETES (#) MAYO'!G463*G$4,IF($C463=$D$5,'FLETES (#) MAYO'!G463*G$5,0))))</f>
        <v>0</v>
      </c>
      <c r="H463" s="179">
        <f>IF($C463=$D$2,'FLETES (#) MAYO'!H463*H$2,IF($C463=$D$3,'FLETES (#) MAYO'!H463*H$3,IF($C463=$D$4,'FLETES (#) MAYO'!H463*H$4,IF($C463=$D$5,'FLETES (#) MAYO'!H463*H$5,0))))</f>
        <v>0</v>
      </c>
      <c r="I463" s="179">
        <f>IF($C463=$D$2,'FLETES (#) MAYO'!I463*I$2,IF($C463=$D$3,'FLETES (#) MAYO'!I463*I$3,IF($C463=$D$4,'FLETES (#) MAYO'!I463*I$4,IF($C463=$D$5,'FLETES (#) MAYO'!I463*I$5,0))))</f>
        <v>0</v>
      </c>
      <c r="J463" s="179">
        <f>IF($C463=$D$2,'FLETES (#) MAYO'!J463*J$2,IF($C463=$D$3,'FLETES (#) MAYO'!J463*J$3,IF($C463=$D$4,'FLETES (#) MAYO'!J463*J$4,IF($C463=$D$5,'FLETES (#) MAYO'!J463*J$5,0))))</f>
        <v>0</v>
      </c>
      <c r="K463" s="179">
        <f>IF($C463=$D$2,'FLETES (#) MAYO'!K463*K$2,IF($C463=$D$3,'FLETES (#) MAYO'!K463*K$3,IF($C463=$D$4,'FLETES (#) MAYO'!K463*K$4,IF($C463=$D$5,'FLETES (#) MAYO'!K463*K$5,0))))</f>
        <v>0</v>
      </c>
      <c r="L463" s="179">
        <f>IF($C463=$D$2,'FLETES (#) MAYO'!L463*L$2,IF($C463=$D$3,'FLETES (#) MAYO'!L463*L$3,IF($C463=$D$4,'FLETES (#) MAYO'!L463*L$4,IF($C463=$D$5,'FLETES (#) MAYO'!L463*L$5,0))))</f>
        <v>0</v>
      </c>
      <c r="M463" s="179">
        <f>IF($C463=$D$2,'FLETES (#) MAYO'!M463*M$2,IF($C463=$D$3,'FLETES (#) MAYO'!M463*M$3,IF($C463=$D$4,'FLETES (#) MAYO'!M463*M$4,IF($C463=$D$5,'FLETES (#) MAYO'!M463*M$5,0))))</f>
        <v>0</v>
      </c>
      <c r="N463" s="179">
        <f>IF($C463=$D$2,'FLETES (#) MAYO'!N463*N$2,IF($C463=$D$3,'FLETES (#) MAYO'!N463*N$3,IF($C463=$D$4,'FLETES (#) MAYO'!N463*N$4,IF($C463=$D$5,'FLETES (#) MAYO'!N463*N$5,0))))</f>
        <v>0</v>
      </c>
      <c r="O463" s="179">
        <f>IF($C463=$D$2,'FLETES (#) MAYO'!O463*O$2,IF($C463=$D$3,'FLETES (#) MAYO'!O463*O$3,IF($C463=$D$4,'FLETES (#) MAYO'!O463*O$4,IF($C463=$D$5,'FLETES (#) MAYO'!O463*O$5,0))))</f>
        <v>0</v>
      </c>
      <c r="P463" s="179">
        <f>IF($C463=$D$2,'FLETES (#) MAYO'!P463*P$2,IF($C463=$D$3,'FLETES (#) MAYO'!P463*P$3,IF($C463=$D$4,'FLETES (#) MAYO'!P463*P$4,IF($C463=$D$5,'FLETES (#) MAYO'!P463*P$5,0))))</f>
        <v>0</v>
      </c>
      <c r="Q463" s="179">
        <f>IF($C463=$D$2,'FLETES (#) MAYO'!Q463*Q$2,IF($C463=$D$3,'FLETES (#) MAYO'!Q463*Q$3,IF($C463=$D$4,'FLETES (#) MAYO'!Q463*Q$4,IF($C463=$D$5,'FLETES (#) MAYO'!Q463*Q$5,0))))</f>
        <v>0</v>
      </c>
      <c r="R463" s="179">
        <f>IF($C463=$D$2,'FLETES (#) MAYO'!R463*R$2,IF($C463=$D$3,'FLETES (#) MAYO'!R463*R$3,IF($C463=$D$4,'FLETES (#) MAYO'!R463*R$4,IF($C463=$D$5,'FLETES (#) MAYO'!R463*R$5,0))))</f>
        <v>0</v>
      </c>
      <c r="S463" s="179">
        <f>IF($C463=$D$2,'FLETES (#) MAYO'!S463*S$2,IF($C463=$D$3,'FLETES (#) MAYO'!S463*S$3,IF($C463=$D$4,'FLETES (#) MAYO'!S463*S$4,IF($C463=$D$5,'FLETES (#) MAYO'!S463*S$5,0))))</f>
        <v>0</v>
      </c>
      <c r="T463" s="179">
        <f>IF($C463=$D$2,'FLETES (#) MAYO'!T463*T$2,IF($C463=$D$3,'FLETES (#) MAYO'!T463*T$3,IF($C463=$D$4,'FLETES (#) MAYO'!T463*T$4,IF($C463=$D$5,'FLETES (#) MAYO'!T463*T$5,0))))</f>
        <v>0</v>
      </c>
      <c r="U463" s="179">
        <f>IF($C463=$D$2,'FLETES (#) MAYO'!U463*U$2,IF($C463=$D$3,'FLETES (#) MAYO'!U463*U$3,IF($C463=$D$4,'FLETES (#) MAYO'!U463*U$4,IF($C463=$D$5,'FLETES (#) MAYO'!U463*U$5,0))))</f>
        <v>0</v>
      </c>
      <c r="V463" s="179">
        <f>IF($C463=$D$2,'FLETES (#) MAYO'!V463*V$2,IF($C463=$D$3,'FLETES (#) MAYO'!V463*V$3,IF($C463=$D$4,'FLETES (#) MAYO'!V463*V$4,IF($C463=$D$5,'FLETES (#) MAYO'!V463*V$5,0))))</f>
        <v>0</v>
      </c>
      <c r="W463" s="179">
        <f>IF($C463=$D$2,'FLETES (#) MAYO'!W463*W$2,IF($C463=$D$3,'FLETES (#) MAYO'!W463*W$3,IF($C463=$D$4,'FLETES (#) MAYO'!W463*W$4,IF($C463=$D$5,'FLETES (#) MAYO'!W463*W$5,0))))</f>
        <v>0</v>
      </c>
      <c r="X463" s="179">
        <f>IF($C463=$D$2,'FLETES (#) MAYO'!X463*X$2,IF($C463=$D$3,'FLETES (#) MAYO'!X463*X$3,IF($C463=$D$4,'FLETES (#) MAYO'!X463*X$4,IF($C463=$D$5,'FLETES (#) MAYO'!X463*X$5,0))))</f>
        <v>0</v>
      </c>
      <c r="Y463" s="179">
        <f>IF($C463=$D$2,'FLETES (#) MAYO'!Y463*Y$2,IF($C463=$D$3,'FLETES (#) MAYO'!Y463*Y$3,IF($C463=$D$4,'FLETES (#) MAYO'!Y463*Y$4,IF($C463=$D$5,'FLETES (#) MAYO'!Y463*Y$5,0))))</f>
        <v>0</v>
      </c>
      <c r="Z463" s="179">
        <f>IF($C463=$D$2,'FLETES (#) MAYO'!Z463*Z$2,IF($C463=$D$3,'FLETES (#) MAYO'!Z463*Z$3,IF($C463=$D$4,'FLETES (#) MAYO'!Z463*Z$4,IF($C463=$D$5,'FLETES (#) MAYO'!Z463*Z$5,0))))</f>
        <v>0</v>
      </c>
      <c r="AA463" s="179">
        <f>IF($C463=$D$2,'FLETES (#) MAYO'!AA463*AA$2,IF($C463=$D$3,'FLETES (#) MAYO'!AA463*AA$3,IF($C463=$D$4,'FLETES (#) MAYO'!AA463*AA$4,IF($C463=$D$5,'FLETES (#) MAYO'!AA463*AA$5,0))))</f>
        <v>0</v>
      </c>
      <c r="AB463" s="179">
        <f>IF($C463=$D$2,'FLETES (#) MAYO'!AB463*AB$2,IF($C463=$D$3,'FLETES (#) MAYO'!AB463*AB$3,IF($C463=$D$4,'FLETES (#) MAYO'!AB463*AB$4,IF($C463=$D$5,'FLETES (#) MAYO'!AB463*AB$5,0))))</f>
        <v>0</v>
      </c>
      <c r="AC463" s="179">
        <f>IF($C463=$D$2,'FLETES (#) MAYO'!AC463*AC$2,IF($C463=$D$3,'FLETES (#) MAYO'!AC463*AC$3,IF($C463=$D$4,'FLETES (#) MAYO'!AC463*AC$4,IF($C463=$D$5,'FLETES (#) MAYO'!AC463*AC$5,0))))</f>
        <v>0</v>
      </c>
      <c r="AD463" s="179">
        <f>IF($C463=$D$2,'FLETES (#) MAYO'!AD463*AD$2,IF($C463=$D$3,'FLETES (#) MAYO'!AD463*AD$3,IF($C463=$D$4,'FLETES (#) MAYO'!AD463*AD$4,IF($C463=$D$5,'FLETES (#) MAYO'!AD463*AD$5,0))))</f>
        <v>0</v>
      </c>
      <c r="AE463" s="179">
        <f>IF($C463=$D$2,'FLETES (#) MAYO'!AE463*AE$2,IF($C463=$D$3,'FLETES (#) MAYO'!AE463*AE$3,IF($C463=$D$4,'FLETES (#) MAYO'!AE463*AE$4,IF($C463=$D$5,'FLETES (#) MAYO'!AE463*AE$5,0))))</f>
        <v>0</v>
      </c>
      <c r="AF463" s="179">
        <f>IF($C463=$D$2,'FLETES (#) MAYO'!AF463*AF$2,IF($C463=$D$3,'FLETES (#) MAYO'!AF463*AF$3,IF($C463=$D$4,'FLETES (#) MAYO'!AF463*AF$4,IF($C463=$D$5,'FLETES (#) MAYO'!AF463*AF$5,0))))</f>
        <v>0</v>
      </c>
      <c r="AG463" s="179">
        <f>IF($C463=$D$2,'FLETES (#) MAYO'!AG463*AG$2,IF($C463=$D$3,'FLETES (#) MAYO'!AG463*AG$3,IF($C463=$D$4,'FLETES (#) MAYO'!AG463*AG$4,IF($C463=$D$5,'FLETES (#) MAYO'!AG463*AG$5,0))))</f>
        <v>0</v>
      </c>
      <c r="AH463" s="179">
        <f>IF($C463=$D$2,'FLETES (#) MAYO'!AH463*AH$2,IF($C463=$D$3,'FLETES (#) MAYO'!AH463*AH$3,IF($C463=$D$4,'FLETES (#) MAYO'!AH463*AH$4,IF($C463=$D$5,'FLETES (#) MAYO'!AH463*AH$5,0))))</f>
        <v>0</v>
      </c>
      <c r="AI463" s="179">
        <f>IF($C463=$D$2,'FLETES (#) MAYO'!AI463*AI$2,IF($C463=$D$3,'FLETES (#) MAYO'!AI463*AI$3,IF($C463=$D$4,'FLETES (#) MAYO'!AI463*AI$4,IF($C463=$D$5,'FLETES (#) MAYO'!AI463*AI$5,0))))</f>
        <v>0</v>
      </c>
      <c r="AJ463" s="179">
        <f>IF($C463=$D$2,'FLETES (#) MAYO'!AJ463*AJ$2,IF($C463=$D$3,'FLETES (#) MAYO'!AJ463*AJ$3,IF($C463=$D$4,'FLETES (#) MAYO'!AJ463*AJ$4,IF($C463=$D$5,'FLETES (#) MAYO'!AJ463*AJ$5,0))))</f>
        <v>0</v>
      </c>
      <c r="AK463" s="179">
        <f>IF($C463=$D$2,'FLETES (#) MAYO'!AK463*AK$2,IF($C463=$D$3,'FLETES (#) MAYO'!AK463*AK$3,IF($C463=$D$4,'FLETES (#) MAYO'!AK463*AK$4,IF($C463=$D$5,'FLETES (#) MAYO'!AK463*AK$5,0))))</f>
        <v>0</v>
      </c>
      <c r="AL463" s="179">
        <f>IF($C463=$D$2,'FLETES (#) MAYO'!AL463*AL$2,IF($C463=$D$3,'FLETES (#) MAYO'!AL463*AL$3,IF($C463=$D$4,'FLETES (#) MAYO'!AL463*AL$4,IF($C463=$D$5,'FLETES (#) MAYO'!AL463*AL$5,0))))</f>
        <v>0</v>
      </c>
      <c r="AM463" s="179">
        <f>IF($C463=$D$2,'FLETES (#) MAYO'!AM463*AM$2,IF($C463=$D$3,'FLETES (#) MAYO'!AM463*AM$3,IF($C463=$D$4,'FLETES (#) MAYO'!AM463*AM$4,IF($C463=$D$5,'FLETES (#) MAYO'!AM463*AM$5,0))))</f>
        <v>0</v>
      </c>
    </row>
    <row r="464" spans="1:39">
      <c r="A464" s="141"/>
      <c r="B464" s="165"/>
      <c r="C464" s="165"/>
      <c r="D464" s="178">
        <f t="shared" si="0"/>
        <v>0</v>
      </c>
      <c r="E464" s="179">
        <f>IF($C464=$D$2,'FLETES (#) MAYO'!E464*E$2,IF($C464=$D$3,'FLETES (#) MAYO'!E464*E$3,IF($C464=$D$4,'FLETES (#) MAYO'!E464*E$4,IF($C464=$D$5,'FLETES (#) MAYO'!E464*E$5,0))))</f>
        <v>0</v>
      </c>
      <c r="F464" s="179">
        <f>IF($C464=$D$2,'FLETES (#) MAYO'!F464*F$2,IF($C464=$D$3,'FLETES (#) MAYO'!F464*F$3,IF($C464=$D$4,'FLETES (#) MAYO'!F464*F$4,IF($C464=$D$5,'FLETES (#) MAYO'!F464*F$5,0))))</f>
        <v>0</v>
      </c>
      <c r="G464" s="179">
        <f>IF($C464=$D$2,'FLETES (#) MAYO'!G464*G$2,IF($C464=$D$3,'FLETES (#) MAYO'!G464*G$3,IF($C464=$D$4,'FLETES (#) MAYO'!G464*G$4,IF($C464=$D$5,'FLETES (#) MAYO'!G464*G$5,0))))</f>
        <v>0</v>
      </c>
      <c r="H464" s="179">
        <f>IF($C464=$D$2,'FLETES (#) MAYO'!H464*H$2,IF($C464=$D$3,'FLETES (#) MAYO'!H464*H$3,IF($C464=$D$4,'FLETES (#) MAYO'!H464*H$4,IF($C464=$D$5,'FLETES (#) MAYO'!H464*H$5,0))))</f>
        <v>0</v>
      </c>
      <c r="I464" s="179">
        <f>IF($C464=$D$2,'FLETES (#) MAYO'!I464*I$2,IF($C464=$D$3,'FLETES (#) MAYO'!I464*I$3,IF($C464=$D$4,'FLETES (#) MAYO'!I464*I$4,IF($C464=$D$5,'FLETES (#) MAYO'!I464*I$5,0))))</f>
        <v>0</v>
      </c>
      <c r="J464" s="179">
        <f>IF($C464=$D$2,'FLETES (#) MAYO'!J464*J$2,IF($C464=$D$3,'FLETES (#) MAYO'!J464*J$3,IF($C464=$D$4,'FLETES (#) MAYO'!J464*J$4,IF($C464=$D$5,'FLETES (#) MAYO'!J464*J$5,0))))</f>
        <v>0</v>
      </c>
      <c r="K464" s="179">
        <f>IF($C464=$D$2,'FLETES (#) MAYO'!K464*K$2,IF($C464=$D$3,'FLETES (#) MAYO'!K464*K$3,IF($C464=$D$4,'FLETES (#) MAYO'!K464*K$4,IF($C464=$D$5,'FLETES (#) MAYO'!K464*K$5,0))))</f>
        <v>0</v>
      </c>
      <c r="L464" s="179">
        <f>IF($C464=$D$2,'FLETES (#) MAYO'!L464*L$2,IF($C464=$D$3,'FLETES (#) MAYO'!L464*L$3,IF($C464=$D$4,'FLETES (#) MAYO'!L464*L$4,IF($C464=$D$5,'FLETES (#) MAYO'!L464*L$5,0))))</f>
        <v>0</v>
      </c>
      <c r="M464" s="179">
        <f>IF($C464=$D$2,'FLETES (#) MAYO'!M464*M$2,IF($C464=$D$3,'FLETES (#) MAYO'!M464*M$3,IF($C464=$D$4,'FLETES (#) MAYO'!M464*M$4,IF($C464=$D$5,'FLETES (#) MAYO'!M464*M$5,0))))</f>
        <v>0</v>
      </c>
      <c r="N464" s="179">
        <f>IF($C464=$D$2,'FLETES (#) MAYO'!N464*N$2,IF($C464=$D$3,'FLETES (#) MAYO'!N464*N$3,IF($C464=$D$4,'FLETES (#) MAYO'!N464*N$4,IF($C464=$D$5,'FLETES (#) MAYO'!N464*N$5,0))))</f>
        <v>0</v>
      </c>
      <c r="O464" s="179">
        <f>IF($C464=$D$2,'FLETES (#) MAYO'!O464*O$2,IF($C464=$D$3,'FLETES (#) MAYO'!O464*O$3,IF($C464=$D$4,'FLETES (#) MAYO'!O464*O$4,IF($C464=$D$5,'FLETES (#) MAYO'!O464*O$5,0))))</f>
        <v>0</v>
      </c>
      <c r="P464" s="179">
        <f>IF($C464=$D$2,'FLETES (#) MAYO'!P464*P$2,IF($C464=$D$3,'FLETES (#) MAYO'!P464*P$3,IF($C464=$D$4,'FLETES (#) MAYO'!P464*P$4,IF($C464=$D$5,'FLETES (#) MAYO'!P464*P$5,0))))</f>
        <v>0</v>
      </c>
      <c r="Q464" s="179">
        <f>IF($C464=$D$2,'FLETES (#) MAYO'!Q464*Q$2,IF($C464=$D$3,'FLETES (#) MAYO'!Q464*Q$3,IF($C464=$D$4,'FLETES (#) MAYO'!Q464*Q$4,IF($C464=$D$5,'FLETES (#) MAYO'!Q464*Q$5,0))))</f>
        <v>0</v>
      </c>
      <c r="R464" s="179">
        <f>IF($C464=$D$2,'FLETES (#) MAYO'!R464*R$2,IF($C464=$D$3,'FLETES (#) MAYO'!R464*R$3,IF($C464=$D$4,'FLETES (#) MAYO'!R464*R$4,IF($C464=$D$5,'FLETES (#) MAYO'!R464*R$5,0))))</f>
        <v>0</v>
      </c>
      <c r="S464" s="179">
        <f>IF($C464=$D$2,'FLETES (#) MAYO'!S464*S$2,IF($C464=$D$3,'FLETES (#) MAYO'!S464*S$3,IF($C464=$D$4,'FLETES (#) MAYO'!S464*S$4,IF($C464=$D$5,'FLETES (#) MAYO'!S464*S$5,0))))</f>
        <v>0</v>
      </c>
      <c r="T464" s="179">
        <f>IF($C464=$D$2,'FLETES (#) MAYO'!T464*T$2,IF($C464=$D$3,'FLETES (#) MAYO'!T464*T$3,IF($C464=$D$4,'FLETES (#) MAYO'!T464*T$4,IF($C464=$D$5,'FLETES (#) MAYO'!T464*T$5,0))))</f>
        <v>0</v>
      </c>
      <c r="U464" s="179">
        <f>IF($C464=$D$2,'FLETES (#) MAYO'!U464*U$2,IF($C464=$D$3,'FLETES (#) MAYO'!U464*U$3,IF($C464=$D$4,'FLETES (#) MAYO'!U464*U$4,IF($C464=$D$5,'FLETES (#) MAYO'!U464*U$5,0))))</f>
        <v>0</v>
      </c>
      <c r="V464" s="179">
        <f>IF($C464=$D$2,'FLETES (#) MAYO'!V464*V$2,IF($C464=$D$3,'FLETES (#) MAYO'!V464*V$3,IF($C464=$D$4,'FLETES (#) MAYO'!V464*V$4,IF($C464=$D$5,'FLETES (#) MAYO'!V464*V$5,0))))</f>
        <v>0</v>
      </c>
      <c r="W464" s="179">
        <f>IF($C464=$D$2,'FLETES (#) MAYO'!W464*W$2,IF($C464=$D$3,'FLETES (#) MAYO'!W464*W$3,IF($C464=$D$4,'FLETES (#) MAYO'!W464*W$4,IF($C464=$D$5,'FLETES (#) MAYO'!W464*W$5,0))))</f>
        <v>0</v>
      </c>
      <c r="X464" s="179">
        <f>IF($C464=$D$2,'FLETES (#) MAYO'!X464*X$2,IF($C464=$D$3,'FLETES (#) MAYO'!X464*X$3,IF($C464=$D$4,'FLETES (#) MAYO'!X464*X$4,IF($C464=$D$5,'FLETES (#) MAYO'!X464*X$5,0))))</f>
        <v>0</v>
      </c>
      <c r="Y464" s="179">
        <f>IF($C464=$D$2,'FLETES (#) MAYO'!Y464*Y$2,IF($C464=$D$3,'FLETES (#) MAYO'!Y464*Y$3,IF($C464=$D$4,'FLETES (#) MAYO'!Y464*Y$4,IF($C464=$D$5,'FLETES (#) MAYO'!Y464*Y$5,0))))</f>
        <v>0</v>
      </c>
      <c r="Z464" s="179">
        <f>IF($C464=$D$2,'FLETES (#) MAYO'!Z464*Z$2,IF($C464=$D$3,'FLETES (#) MAYO'!Z464*Z$3,IF($C464=$D$4,'FLETES (#) MAYO'!Z464*Z$4,IF($C464=$D$5,'FLETES (#) MAYO'!Z464*Z$5,0))))</f>
        <v>0</v>
      </c>
      <c r="AA464" s="179">
        <f>IF($C464=$D$2,'FLETES (#) MAYO'!AA464*AA$2,IF($C464=$D$3,'FLETES (#) MAYO'!AA464*AA$3,IF($C464=$D$4,'FLETES (#) MAYO'!AA464*AA$4,IF($C464=$D$5,'FLETES (#) MAYO'!AA464*AA$5,0))))</f>
        <v>0</v>
      </c>
      <c r="AB464" s="179">
        <f>IF($C464=$D$2,'FLETES (#) MAYO'!AB464*AB$2,IF($C464=$D$3,'FLETES (#) MAYO'!AB464*AB$3,IF($C464=$D$4,'FLETES (#) MAYO'!AB464*AB$4,IF($C464=$D$5,'FLETES (#) MAYO'!AB464*AB$5,0))))</f>
        <v>0</v>
      </c>
      <c r="AC464" s="179">
        <f>IF($C464=$D$2,'FLETES (#) MAYO'!AC464*AC$2,IF($C464=$D$3,'FLETES (#) MAYO'!AC464*AC$3,IF($C464=$D$4,'FLETES (#) MAYO'!AC464*AC$4,IF($C464=$D$5,'FLETES (#) MAYO'!AC464*AC$5,0))))</f>
        <v>0</v>
      </c>
      <c r="AD464" s="179">
        <f>IF($C464=$D$2,'FLETES (#) MAYO'!AD464*AD$2,IF($C464=$D$3,'FLETES (#) MAYO'!AD464*AD$3,IF($C464=$D$4,'FLETES (#) MAYO'!AD464*AD$4,IF($C464=$D$5,'FLETES (#) MAYO'!AD464*AD$5,0))))</f>
        <v>0</v>
      </c>
      <c r="AE464" s="179">
        <f>IF($C464=$D$2,'FLETES (#) MAYO'!AE464*AE$2,IF($C464=$D$3,'FLETES (#) MAYO'!AE464*AE$3,IF($C464=$D$4,'FLETES (#) MAYO'!AE464*AE$4,IF($C464=$D$5,'FLETES (#) MAYO'!AE464*AE$5,0))))</f>
        <v>0</v>
      </c>
      <c r="AF464" s="179">
        <f>IF($C464=$D$2,'FLETES (#) MAYO'!AF464*AF$2,IF($C464=$D$3,'FLETES (#) MAYO'!AF464*AF$3,IF($C464=$D$4,'FLETES (#) MAYO'!AF464*AF$4,IF($C464=$D$5,'FLETES (#) MAYO'!AF464*AF$5,0))))</f>
        <v>0</v>
      </c>
      <c r="AG464" s="179">
        <f>IF($C464=$D$2,'FLETES (#) MAYO'!AG464*AG$2,IF($C464=$D$3,'FLETES (#) MAYO'!AG464*AG$3,IF($C464=$D$4,'FLETES (#) MAYO'!AG464*AG$4,IF($C464=$D$5,'FLETES (#) MAYO'!AG464*AG$5,0))))</f>
        <v>0</v>
      </c>
      <c r="AH464" s="179">
        <f>IF($C464=$D$2,'FLETES (#) MAYO'!AH464*AH$2,IF($C464=$D$3,'FLETES (#) MAYO'!AH464*AH$3,IF($C464=$D$4,'FLETES (#) MAYO'!AH464*AH$4,IF($C464=$D$5,'FLETES (#) MAYO'!AH464*AH$5,0))))</f>
        <v>0</v>
      </c>
      <c r="AI464" s="179">
        <f>IF($C464=$D$2,'FLETES (#) MAYO'!AI464*AI$2,IF($C464=$D$3,'FLETES (#) MAYO'!AI464*AI$3,IF($C464=$D$4,'FLETES (#) MAYO'!AI464*AI$4,IF($C464=$D$5,'FLETES (#) MAYO'!AI464*AI$5,0))))</f>
        <v>0</v>
      </c>
      <c r="AJ464" s="179">
        <f>IF($C464=$D$2,'FLETES (#) MAYO'!AJ464*AJ$2,IF($C464=$D$3,'FLETES (#) MAYO'!AJ464*AJ$3,IF($C464=$D$4,'FLETES (#) MAYO'!AJ464*AJ$4,IF($C464=$D$5,'FLETES (#) MAYO'!AJ464*AJ$5,0))))</f>
        <v>0</v>
      </c>
      <c r="AK464" s="179">
        <f>IF($C464=$D$2,'FLETES (#) MAYO'!AK464*AK$2,IF($C464=$D$3,'FLETES (#) MAYO'!AK464*AK$3,IF($C464=$D$4,'FLETES (#) MAYO'!AK464*AK$4,IF($C464=$D$5,'FLETES (#) MAYO'!AK464*AK$5,0))))</f>
        <v>0</v>
      </c>
      <c r="AL464" s="179">
        <f>IF($C464=$D$2,'FLETES (#) MAYO'!AL464*AL$2,IF($C464=$D$3,'FLETES (#) MAYO'!AL464*AL$3,IF($C464=$D$4,'FLETES (#) MAYO'!AL464*AL$4,IF($C464=$D$5,'FLETES (#) MAYO'!AL464*AL$5,0))))</f>
        <v>0</v>
      </c>
      <c r="AM464" s="179">
        <f>IF($C464=$D$2,'FLETES (#) MAYO'!AM464*AM$2,IF($C464=$D$3,'FLETES (#) MAYO'!AM464*AM$3,IF($C464=$D$4,'FLETES (#) MAYO'!AM464*AM$4,IF($C464=$D$5,'FLETES (#) MAYO'!AM464*AM$5,0))))</f>
        <v>0</v>
      </c>
    </row>
    <row r="465" spans="1:39">
      <c r="A465" s="141"/>
      <c r="B465" s="165"/>
      <c r="C465" s="165"/>
      <c r="D465" s="178">
        <f t="shared" si="0"/>
        <v>0</v>
      </c>
      <c r="E465" s="179">
        <f>IF($C465=$D$2,'FLETES (#) MAYO'!E465*E$2,IF($C465=$D$3,'FLETES (#) MAYO'!E465*E$3,IF($C465=$D$4,'FLETES (#) MAYO'!E465*E$4,IF($C465=$D$5,'FLETES (#) MAYO'!E465*E$5,0))))</f>
        <v>0</v>
      </c>
      <c r="F465" s="179">
        <f>IF($C465=$D$2,'FLETES (#) MAYO'!F465*F$2,IF($C465=$D$3,'FLETES (#) MAYO'!F465*F$3,IF($C465=$D$4,'FLETES (#) MAYO'!F465*F$4,IF($C465=$D$5,'FLETES (#) MAYO'!F465*F$5,0))))</f>
        <v>0</v>
      </c>
      <c r="G465" s="179">
        <f>IF($C465=$D$2,'FLETES (#) MAYO'!G465*G$2,IF($C465=$D$3,'FLETES (#) MAYO'!G465*G$3,IF($C465=$D$4,'FLETES (#) MAYO'!G465*G$4,IF($C465=$D$5,'FLETES (#) MAYO'!G465*G$5,0))))</f>
        <v>0</v>
      </c>
      <c r="H465" s="179">
        <f>IF($C465=$D$2,'FLETES (#) MAYO'!H465*H$2,IF($C465=$D$3,'FLETES (#) MAYO'!H465*H$3,IF($C465=$D$4,'FLETES (#) MAYO'!H465*H$4,IF($C465=$D$5,'FLETES (#) MAYO'!H465*H$5,0))))</f>
        <v>0</v>
      </c>
      <c r="I465" s="179">
        <f>IF($C465=$D$2,'FLETES (#) MAYO'!I465*I$2,IF($C465=$D$3,'FLETES (#) MAYO'!I465*I$3,IF($C465=$D$4,'FLETES (#) MAYO'!I465*I$4,IF($C465=$D$5,'FLETES (#) MAYO'!I465*I$5,0))))</f>
        <v>0</v>
      </c>
      <c r="J465" s="179">
        <f>IF($C465=$D$2,'FLETES (#) MAYO'!J465*J$2,IF($C465=$D$3,'FLETES (#) MAYO'!J465*J$3,IF($C465=$D$4,'FLETES (#) MAYO'!J465*J$4,IF($C465=$D$5,'FLETES (#) MAYO'!J465*J$5,0))))</f>
        <v>0</v>
      </c>
      <c r="K465" s="179">
        <f>IF($C465=$D$2,'FLETES (#) MAYO'!K465*K$2,IF($C465=$D$3,'FLETES (#) MAYO'!K465*K$3,IF($C465=$D$4,'FLETES (#) MAYO'!K465*K$4,IF($C465=$D$5,'FLETES (#) MAYO'!K465*K$5,0))))</f>
        <v>0</v>
      </c>
      <c r="L465" s="179">
        <f>IF($C465=$D$2,'FLETES (#) MAYO'!L465*L$2,IF($C465=$D$3,'FLETES (#) MAYO'!L465*L$3,IF($C465=$D$4,'FLETES (#) MAYO'!L465*L$4,IF($C465=$D$5,'FLETES (#) MAYO'!L465*L$5,0))))</f>
        <v>0</v>
      </c>
      <c r="M465" s="179">
        <f>IF($C465=$D$2,'FLETES (#) MAYO'!M465*M$2,IF($C465=$D$3,'FLETES (#) MAYO'!M465*M$3,IF($C465=$D$4,'FLETES (#) MAYO'!M465*M$4,IF($C465=$D$5,'FLETES (#) MAYO'!M465*M$5,0))))</f>
        <v>0</v>
      </c>
      <c r="N465" s="179">
        <f>IF($C465=$D$2,'FLETES (#) MAYO'!N465*N$2,IF($C465=$D$3,'FLETES (#) MAYO'!N465*N$3,IF($C465=$D$4,'FLETES (#) MAYO'!N465*N$4,IF($C465=$D$5,'FLETES (#) MAYO'!N465*N$5,0))))</f>
        <v>0</v>
      </c>
      <c r="O465" s="179">
        <f>IF($C465=$D$2,'FLETES (#) MAYO'!O465*O$2,IF($C465=$D$3,'FLETES (#) MAYO'!O465*O$3,IF($C465=$D$4,'FLETES (#) MAYO'!O465*O$4,IF($C465=$D$5,'FLETES (#) MAYO'!O465*O$5,0))))</f>
        <v>0</v>
      </c>
      <c r="P465" s="179">
        <f>IF($C465=$D$2,'FLETES (#) MAYO'!P465*P$2,IF($C465=$D$3,'FLETES (#) MAYO'!P465*P$3,IF($C465=$D$4,'FLETES (#) MAYO'!P465*P$4,IF($C465=$D$5,'FLETES (#) MAYO'!P465*P$5,0))))</f>
        <v>0</v>
      </c>
      <c r="Q465" s="179">
        <f>IF($C465=$D$2,'FLETES (#) MAYO'!Q465*Q$2,IF($C465=$D$3,'FLETES (#) MAYO'!Q465*Q$3,IF($C465=$D$4,'FLETES (#) MAYO'!Q465*Q$4,IF($C465=$D$5,'FLETES (#) MAYO'!Q465*Q$5,0))))</f>
        <v>0</v>
      </c>
      <c r="R465" s="179">
        <f>IF($C465=$D$2,'FLETES (#) MAYO'!R465*R$2,IF($C465=$D$3,'FLETES (#) MAYO'!R465*R$3,IF($C465=$D$4,'FLETES (#) MAYO'!R465*R$4,IF($C465=$D$5,'FLETES (#) MAYO'!R465*R$5,0))))</f>
        <v>0</v>
      </c>
      <c r="S465" s="179">
        <f>IF($C465=$D$2,'FLETES (#) MAYO'!S465*S$2,IF($C465=$D$3,'FLETES (#) MAYO'!S465*S$3,IF($C465=$D$4,'FLETES (#) MAYO'!S465*S$4,IF($C465=$D$5,'FLETES (#) MAYO'!S465*S$5,0))))</f>
        <v>0</v>
      </c>
      <c r="T465" s="179">
        <f>IF($C465=$D$2,'FLETES (#) MAYO'!T465*T$2,IF($C465=$D$3,'FLETES (#) MAYO'!T465*T$3,IF($C465=$D$4,'FLETES (#) MAYO'!T465*T$4,IF($C465=$D$5,'FLETES (#) MAYO'!T465*T$5,0))))</f>
        <v>0</v>
      </c>
      <c r="U465" s="179">
        <f>IF($C465=$D$2,'FLETES (#) MAYO'!U465*U$2,IF($C465=$D$3,'FLETES (#) MAYO'!U465*U$3,IF($C465=$D$4,'FLETES (#) MAYO'!U465*U$4,IF($C465=$D$5,'FLETES (#) MAYO'!U465*U$5,0))))</f>
        <v>0</v>
      </c>
      <c r="V465" s="179">
        <f>IF($C465=$D$2,'FLETES (#) MAYO'!V465*V$2,IF($C465=$D$3,'FLETES (#) MAYO'!V465*V$3,IF($C465=$D$4,'FLETES (#) MAYO'!V465*V$4,IF($C465=$D$5,'FLETES (#) MAYO'!V465*V$5,0))))</f>
        <v>0</v>
      </c>
      <c r="W465" s="179">
        <f>IF($C465=$D$2,'FLETES (#) MAYO'!W465*W$2,IF($C465=$D$3,'FLETES (#) MAYO'!W465*W$3,IF($C465=$D$4,'FLETES (#) MAYO'!W465*W$4,IF($C465=$D$5,'FLETES (#) MAYO'!W465*W$5,0))))</f>
        <v>0</v>
      </c>
      <c r="X465" s="179">
        <f>IF($C465=$D$2,'FLETES (#) MAYO'!X465*X$2,IF($C465=$D$3,'FLETES (#) MAYO'!X465*X$3,IF($C465=$D$4,'FLETES (#) MAYO'!X465*X$4,IF($C465=$D$5,'FLETES (#) MAYO'!X465*X$5,0))))</f>
        <v>0</v>
      </c>
      <c r="Y465" s="179">
        <f>IF($C465=$D$2,'FLETES (#) MAYO'!Y465*Y$2,IF($C465=$D$3,'FLETES (#) MAYO'!Y465*Y$3,IF($C465=$D$4,'FLETES (#) MAYO'!Y465*Y$4,IF($C465=$D$5,'FLETES (#) MAYO'!Y465*Y$5,0))))</f>
        <v>0</v>
      </c>
      <c r="Z465" s="179">
        <f>IF($C465=$D$2,'FLETES (#) MAYO'!Z465*Z$2,IF($C465=$D$3,'FLETES (#) MAYO'!Z465*Z$3,IF($C465=$D$4,'FLETES (#) MAYO'!Z465*Z$4,IF($C465=$D$5,'FLETES (#) MAYO'!Z465*Z$5,0))))</f>
        <v>0</v>
      </c>
      <c r="AA465" s="179">
        <f>IF($C465=$D$2,'FLETES (#) MAYO'!AA465*AA$2,IF($C465=$D$3,'FLETES (#) MAYO'!AA465*AA$3,IF($C465=$D$4,'FLETES (#) MAYO'!AA465*AA$4,IF($C465=$D$5,'FLETES (#) MAYO'!AA465*AA$5,0))))</f>
        <v>0</v>
      </c>
      <c r="AB465" s="179">
        <f>IF($C465=$D$2,'FLETES (#) MAYO'!AB465*AB$2,IF($C465=$D$3,'FLETES (#) MAYO'!AB465*AB$3,IF($C465=$D$4,'FLETES (#) MAYO'!AB465*AB$4,IF($C465=$D$5,'FLETES (#) MAYO'!AB465*AB$5,0))))</f>
        <v>0</v>
      </c>
      <c r="AC465" s="179">
        <f>IF($C465=$D$2,'FLETES (#) MAYO'!AC465*AC$2,IF($C465=$D$3,'FLETES (#) MAYO'!AC465*AC$3,IF($C465=$D$4,'FLETES (#) MAYO'!AC465*AC$4,IF($C465=$D$5,'FLETES (#) MAYO'!AC465*AC$5,0))))</f>
        <v>0</v>
      </c>
      <c r="AD465" s="179">
        <f>IF($C465=$D$2,'FLETES (#) MAYO'!AD465*AD$2,IF($C465=$D$3,'FLETES (#) MAYO'!AD465*AD$3,IF($C465=$D$4,'FLETES (#) MAYO'!AD465*AD$4,IF($C465=$D$5,'FLETES (#) MAYO'!AD465*AD$5,0))))</f>
        <v>0</v>
      </c>
      <c r="AE465" s="179">
        <f>IF($C465=$D$2,'FLETES (#) MAYO'!AE465*AE$2,IF($C465=$D$3,'FLETES (#) MAYO'!AE465*AE$3,IF($C465=$D$4,'FLETES (#) MAYO'!AE465*AE$4,IF($C465=$D$5,'FLETES (#) MAYO'!AE465*AE$5,0))))</f>
        <v>0</v>
      </c>
      <c r="AF465" s="179">
        <f>IF($C465=$D$2,'FLETES (#) MAYO'!AF465*AF$2,IF($C465=$D$3,'FLETES (#) MAYO'!AF465*AF$3,IF($C465=$D$4,'FLETES (#) MAYO'!AF465*AF$4,IF($C465=$D$5,'FLETES (#) MAYO'!AF465*AF$5,0))))</f>
        <v>0</v>
      </c>
      <c r="AG465" s="179">
        <f>IF($C465=$D$2,'FLETES (#) MAYO'!AG465*AG$2,IF($C465=$D$3,'FLETES (#) MAYO'!AG465*AG$3,IF($C465=$D$4,'FLETES (#) MAYO'!AG465*AG$4,IF($C465=$D$5,'FLETES (#) MAYO'!AG465*AG$5,0))))</f>
        <v>0</v>
      </c>
      <c r="AH465" s="179">
        <f>IF($C465=$D$2,'FLETES (#) MAYO'!AH465*AH$2,IF($C465=$D$3,'FLETES (#) MAYO'!AH465*AH$3,IF($C465=$D$4,'FLETES (#) MAYO'!AH465*AH$4,IF($C465=$D$5,'FLETES (#) MAYO'!AH465*AH$5,0))))</f>
        <v>0</v>
      </c>
      <c r="AI465" s="179">
        <f>IF($C465=$D$2,'FLETES (#) MAYO'!AI465*AI$2,IF($C465=$D$3,'FLETES (#) MAYO'!AI465*AI$3,IF($C465=$D$4,'FLETES (#) MAYO'!AI465*AI$4,IF($C465=$D$5,'FLETES (#) MAYO'!AI465*AI$5,0))))</f>
        <v>0</v>
      </c>
      <c r="AJ465" s="179">
        <f>IF($C465=$D$2,'FLETES (#) MAYO'!AJ465*AJ$2,IF($C465=$D$3,'FLETES (#) MAYO'!AJ465*AJ$3,IF($C465=$D$4,'FLETES (#) MAYO'!AJ465*AJ$4,IF($C465=$D$5,'FLETES (#) MAYO'!AJ465*AJ$5,0))))</f>
        <v>0</v>
      </c>
      <c r="AK465" s="179">
        <f>IF($C465=$D$2,'FLETES (#) MAYO'!AK465*AK$2,IF($C465=$D$3,'FLETES (#) MAYO'!AK465*AK$3,IF($C465=$D$4,'FLETES (#) MAYO'!AK465*AK$4,IF($C465=$D$5,'FLETES (#) MAYO'!AK465*AK$5,0))))</f>
        <v>0</v>
      </c>
      <c r="AL465" s="179">
        <f>IF($C465=$D$2,'FLETES (#) MAYO'!AL465*AL$2,IF($C465=$D$3,'FLETES (#) MAYO'!AL465*AL$3,IF($C465=$D$4,'FLETES (#) MAYO'!AL465*AL$4,IF($C465=$D$5,'FLETES (#) MAYO'!AL465*AL$5,0))))</f>
        <v>0</v>
      </c>
      <c r="AM465" s="179">
        <f>IF($C465=$D$2,'FLETES (#) MAYO'!AM465*AM$2,IF($C465=$D$3,'FLETES (#) MAYO'!AM465*AM$3,IF($C465=$D$4,'FLETES (#) MAYO'!AM465*AM$4,IF($C465=$D$5,'FLETES (#) MAYO'!AM465*AM$5,0))))</f>
        <v>0</v>
      </c>
    </row>
    <row r="466" spans="1:39">
      <c r="A466" s="141"/>
      <c r="B466" s="165"/>
      <c r="C466" s="165"/>
      <c r="D466" s="178">
        <f t="shared" si="0"/>
        <v>0</v>
      </c>
      <c r="E466" s="179">
        <f>IF($C466=$D$2,'FLETES (#) MAYO'!E466*E$2,IF($C466=$D$3,'FLETES (#) MAYO'!E466*E$3,IF($C466=$D$4,'FLETES (#) MAYO'!E466*E$4,IF($C466=$D$5,'FLETES (#) MAYO'!E466*E$5,0))))</f>
        <v>0</v>
      </c>
      <c r="F466" s="179">
        <f>IF($C466=$D$2,'FLETES (#) MAYO'!F466*F$2,IF($C466=$D$3,'FLETES (#) MAYO'!F466*F$3,IF($C466=$D$4,'FLETES (#) MAYO'!F466*F$4,IF($C466=$D$5,'FLETES (#) MAYO'!F466*F$5,0))))</f>
        <v>0</v>
      </c>
      <c r="G466" s="179">
        <f>IF($C466=$D$2,'FLETES (#) MAYO'!G466*G$2,IF($C466=$D$3,'FLETES (#) MAYO'!G466*G$3,IF($C466=$D$4,'FLETES (#) MAYO'!G466*G$4,IF($C466=$D$5,'FLETES (#) MAYO'!G466*G$5,0))))</f>
        <v>0</v>
      </c>
      <c r="H466" s="179">
        <f>IF($C466=$D$2,'FLETES (#) MAYO'!H466*H$2,IF($C466=$D$3,'FLETES (#) MAYO'!H466*H$3,IF($C466=$D$4,'FLETES (#) MAYO'!H466*H$4,IF($C466=$D$5,'FLETES (#) MAYO'!H466*H$5,0))))</f>
        <v>0</v>
      </c>
      <c r="I466" s="179">
        <f>IF($C466=$D$2,'FLETES (#) MAYO'!I466*I$2,IF($C466=$D$3,'FLETES (#) MAYO'!I466*I$3,IF($C466=$D$4,'FLETES (#) MAYO'!I466*I$4,IF($C466=$D$5,'FLETES (#) MAYO'!I466*I$5,0))))</f>
        <v>0</v>
      </c>
      <c r="J466" s="179">
        <f>IF($C466=$D$2,'FLETES (#) MAYO'!J466*J$2,IF($C466=$D$3,'FLETES (#) MAYO'!J466*J$3,IF($C466=$D$4,'FLETES (#) MAYO'!J466*J$4,IF($C466=$D$5,'FLETES (#) MAYO'!J466*J$5,0))))</f>
        <v>0</v>
      </c>
      <c r="K466" s="179">
        <f>IF($C466=$D$2,'FLETES (#) MAYO'!K466*K$2,IF($C466=$D$3,'FLETES (#) MAYO'!K466*K$3,IF($C466=$D$4,'FLETES (#) MAYO'!K466*K$4,IF($C466=$D$5,'FLETES (#) MAYO'!K466*K$5,0))))</f>
        <v>0</v>
      </c>
      <c r="L466" s="179">
        <f>IF($C466=$D$2,'FLETES (#) MAYO'!L466*L$2,IF($C466=$D$3,'FLETES (#) MAYO'!L466*L$3,IF($C466=$D$4,'FLETES (#) MAYO'!L466*L$4,IF($C466=$D$5,'FLETES (#) MAYO'!L466*L$5,0))))</f>
        <v>0</v>
      </c>
      <c r="M466" s="179">
        <f>IF($C466=$D$2,'FLETES (#) MAYO'!M466*M$2,IF($C466=$D$3,'FLETES (#) MAYO'!M466*M$3,IF($C466=$D$4,'FLETES (#) MAYO'!M466*M$4,IF($C466=$D$5,'FLETES (#) MAYO'!M466*M$5,0))))</f>
        <v>0</v>
      </c>
      <c r="N466" s="179">
        <f>IF($C466=$D$2,'FLETES (#) MAYO'!N466*N$2,IF($C466=$D$3,'FLETES (#) MAYO'!N466*N$3,IF($C466=$D$4,'FLETES (#) MAYO'!N466*N$4,IF($C466=$D$5,'FLETES (#) MAYO'!N466*N$5,0))))</f>
        <v>0</v>
      </c>
      <c r="O466" s="179">
        <f>IF($C466=$D$2,'FLETES (#) MAYO'!O466*O$2,IF($C466=$D$3,'FLETES (#) MAYO'!O466*O$3,IF($C466=$D$4,'FLETES (#) MAYO'!O466*O$4,IF($C466=$D$5,'FLETES (#) MAYO'!O466*O$5,0))))</f>
        <v>0</v>
      </c>
      <c r="P466" s="179">
        <f>IF($C466=$D$2,'FLETES (#) MAYO'!P466*P$2,IF($C466=$D$3,'FLETES (#) MAYO'!P466*P$3,IF($C466=$D$4,'FLETES (#) MAYO'!P466*P$4,IF($C466=$D$5,'FLETES (#) MAYO'!P466*P$5,0))))</f>
        <v>0</v>
      </c>
      <c r="Q466" s="179">
        <f>IF($C466=$D$2,'FLETES (#) MAYO'!Q466*Q$2,IF($C466=$D$3,'FLETES (#) MAYO'!Q466*Q$3,IF($C466=$D$4,'FLETES (#) MAYO'!Q466*Q$4,IF($C466=$D$5,'FLETES (#) MAYO'!Q466*Q$5,0))))</f>
        <v>0</v>
      </c>
      <c r="R466" s="179">
        <f>IF($C466=$D$2,'FLETES (#) MAYO'!R466*R$2,IF($C466=$D$3,'FLETES (#) MAYO'!R466*R$3,IF($C466=$D$4,'FLETES (#) MAYO'!R466*R$4,IF($C466=$D$5,'FLETES (#) MAYO'!R466*R$5,0))))</f>
        <v>0</v>
      </c>
      <c r="S466" s="179">
        <f>IF($C466=$D$2,'FLETES (#) MAYO'!S466*S$2,IF($C466=$D$3,'FLETES (#) MAYO'!S466*S$3,IF($C466=$D$4,'FLETES (#) MAYO'!S466*S$4,IF($C466=$D$5,'FLETES (#) MAYO'!S466*S$5,0))))</f>
        <v>0</v>
      </c>
      <c r="T466" s="179">
        <f>IF($C466=$D$2,'FLETES (#) MAYO'!T466*T$2,IF($C466=$D$3,'FLETES (#) MAYO'!T466*T$3,IF($C466=$D$4,'FLETES (#) MAYO'!T466*T$4,IF($C466=$D$5,'FLETES (#) MAYO'!T466*T$5,0))))</f>
        <v>0</v>
      </c>
      <c r="U466" s="179">
        <f>IF($C466=$D$2,'FLETES (#) MAYO'!U466*U$2,IF($C466=$D$3,'FLETES (#) MAYO'!U466*U$3,IF($C466=$D$4,'FLETES (#) MAYO'!U466*U$4,IF($C466=$D$5,'FLETES (#) MAYO'!U466*U$5,0))))</f>
        <v>0</v>
      </c>
      <c r="V466" s="179">
        <f>IF($C466=$D$2,'FLETES (#) MAYO'!V466*V$2,IF($C466=$D$3,'FLETES (#) MAYO'!V466*V$3,IF($C466=$D$4,'FLETES (#) MAYO'!V466*V$4,IF($C466=$D$5,'FLETES (#) MAYO'!V466*V$5,0))))</f>
        <v>0</v>
      </c>
      <c r="W466" s="179">
        <f>IF($C466=$D$2,'FLETES (#) MAYO'!W466*W$2,IF($C466=$D$3,'FLETES (#) MAYO'!W466*W$3,IF($C466=$D$4,'FLETES (#) MAYO'!W466*W$4,IF($C466=$D$5,'FLETES (#) MAYO'!W466*W$5,0))))</f>
        <v>0</v>
      </c>
      <c r="X466" s="179">
        <f>IF($C466=$D$2,'FLETES (#) MAYO'!X466*X$2,IF($C466=$D$3,'FLETES (#) MAYO'!X466*X$3,IF($C466=$D$4,'FLETES (#) MAYO'!X466*X$4,IF($C466=$D$5,'FLETES (#) MAYO'!X466*X$5,0))))</f>
        <v>0</v>
      </c>
      <c r="Y466" s="179">
        <f>IF($C466=$D$2,'FLETES (#) MAYO'!Y466*Y$2,IF($C466=$D$3,'FLETES (#) MAYO'!Y466*Y$3,IF($C466=$D$4,'FLETES (#) MAYO'!Y466*Y$4,IF($C466=$D$5,'FLETES (#) MAYO'!Y466*Y$5,0))))</f>
        <v>0</v>
      </c>
      <c r="Z466" s="179">
        <f>IF($C466=$D$2,'FLETES (#) MAYO'!Z466*Z$2,IF($C466=$D$3,'FLETES (#) MAYO'!Z466*Z$3,IF($C466=$D$4,'FLETES (#) MAYO'!Z466*Z$4,IF($C466=$D$5,'FLETES (#) MAYO'!Z466*Z$5,0))))</f>
        <v>0</v>
      </c>
      <c r="AA466" s="179">
        <f>IF($C466=$D$2,'FLETES (#) MAYO'!AA466*AA$2,IF($C466=$D$3,'FLETES (#) MAYO'!AA466*AA$3,IF($C466=$D$4,'FLETES (#) MAYO'!AA466*AA$4,IF($C466=$D$5,'FLETES (#) MAYO'!AA466*AA$5,0))))</f>
        <v>0</v>
      </c>
      <c r="AB466" s="179">
        <f>IF($C466=$D$2,'FLETES (#) MAYO'!AB466*AB$2,IF($C466=$D$3,'FLETES (#) MAYO'!AB466*AB$3,IF($C466=$D$4,'FLETES (#) MAYO'!AB466*AB$4,IF($C466=$D$5,'FLETES (#) MAYO'!AB466*AB$5,0))))</f>
        <v>0</v>
      </c>
      <c r="AC466" s="179">
        <f>IF($C466=$D$2,'FLETES (#) MAYO'!AC466*AC$2,IF($C466=$D$3,'FLETES (#) MAYO'!AC466*AC$3,IF($C466=$D$4,'FLETES (#) MAYO'!AC466*AC$4,IF($C466=$D$5,'FLETES (#) MAYO'!AC466*AC$5,0))))</f>
        <v>0</v>
      </c>
      <c r="AD466" s="179">
        <f>IF($C466=$D$2,'FLETES (#) MAYO'!AD466*AD$2,IF($C466=$D$3,'FLETES (#) MAYO'!AD466*AD$3,IF($C466=$D$4,'FLETES (#) MAYO'!AD466*AD$4,IF($C466=$D$5,'FLETES (#) MAYO'!AD466*AD$5,0))))</f>
        <v>0</v>
      </c>
      <c r="AE466" s="179">
        <f>IF($C466=$D$2,'FLETES (#) MAYO'!AE466*AE$2,IF($C466=$D$3,'FLETES (#) MAYO'!AE466*AE$3,IF($C466=$D$4,'FLETES (#) MAYO'!AE466*AE$4,IF($C466=$D$5,'FLETES (#) MAYO'!AE466*AE$5,0))))</f>
        <v>0</v>
      </c>
      <c r="AF466" s="179">
        <f>IF($C466=$D$2,'FLETES (#) MAYO'!AF466*AF$2,IF($C466=$D$3,'FLETES (#) MAYO'!AF466*AF$3,IF($C466=$D$4,'FLETES (#) MAYO'!AF466*AF$4,IF($C466=$D$5,'FLETES (#) MAYO'!AF466*AF$5,0))))</f>
        <v>0</v>
      </c>
      <c r="AG466" s="179">
        <f>IF($C466=$D$2,'FLETES (#) MAYO'!AG466*AG$2,IF($C466=$D$3,'FLETES (#) MAYO'!AG466*AG$3,IF($C466=$D$4,'FLETES (#) MAYO'!AG466*AG$4,IF($C466=$D$5,'FLETES (#) MAYO'!AG466*AG$5,0))))</f>
        <v>0</v>
      </c>
      <c r="AH466" s="179">
        <f>IF($C466=$D$2,'FLETES (#) MAYO'!AH466*AH$2,IF($C466=$D$3,'FLETES (#) MAYO'!AH466*AH$3,IF($C466=$D$4,'FLETES (#) MAYO'!AH466*AH$4,IF($C466=$D$5,'FLETES (#) MAYO'!AH466*AH$5,0))))</f>
        <v>0</v>
      </c>
      <c r="AI466" s="179">
        <f>IF($C466=$D$2,'FLETES (#) MAYO'!AI466*AI$2,IF($C466=$D$3,'FLETES (#) MAYO'!AI466*AI$3,IF($C466=$D$4,'FLETES (#) MAYO'!AI466*AI$4,IF($C466=$D$5,'FLETES (#) MAYO'!AI466*AI$5,0))))</f>
        <v>0</v>
      </c>
      <c r="AJ466" s="179">
        <f>IF($C466=$D$2,'FLETES (#) MAYO'!AJ466*AJ$2,IF($C466=$D$3,'FLETES (#) MAYO'!AJ466*AJ$3,IF($C466=$D$4,'FLETES (#) MAYO'!AJ466*AJ$4,IF($C466=$D$5,'FLETES (#) MAYO'!AJ466*AJ$5,0))))</f>
        <v>0</v>
      </c>
      <c r="AK466" s="179">
        <f>IF($C466=$D$2,'FLETES (#) MAYO'!AK466*AK$2,IF($C466=$D$3,'FLETES (#) MAYO'!AK466*AK$3,IF($C466=$D$4,'FLETES (#) MAYO'!AK466*AK$4,IF($C466=$D$5,'FLETES (#) MAYO'!AK466*AK$5,0))))</f>
        <v>0</v>
      </c>
      <c r="AL466" s="179">
        <f>IF($C466=$D$2,'FLETES (#) MAYO'!AL466*AL$2,IF($C466=$D$3,'FLETES (#) MAYO'!AL466*AL$3,IF($C466=$D$4,'FLETES (#) MAYO'!AL466*AL$4,IF($C466=$D$5,'FLETES (#) MAYO'!AL466*AL$5,0))))</f>
        <v>0</v>
      </c>
      <c r="AM466" s="179">
        <f>IF($C466=$D$2,'FLETES (#) MAYO'!AM466*AM$2,IF($C466=$D$3,'FLETES (#) MAYO'!AM466*AM$3,IF($C466=$D$4,'FLETES (#) MAYO'!AM466*AM$4,IF($C466=$D$5,'FLETES (#) MAYO'!AM466*AM$5,0))))</f>
        <v>0</v>
      </c>
    </row>
    <row r="467" spans="1:39">
      <c r="A467" s="141"/>
      <c r="B467" s="165"/>
      <c r="C467" s="165"/>
      <c r="D467" s="178">
        <f t="shared" si="0"/>
        <v>0</v>
      </c>
      <c r="E467" s="179">
        <f>IF($C467=$D$2,'FLETES (#) MAYO'!E467*E$2,IF($C467=$D$3,'FLETES (#) MAYO'!E467*E$3,IF($C467=$D$4,'FLETES (#) MAYO'!E467*E$4,IF($C467=$D$5,'FLETES (#) MAYO'!E467*E$5,0))))</f>
        <v>0</v>
      </c>
      <c r="F467" s="179">
        <f>IF($C467=$D$2,'FLETES (#) MAYO'!F467*F$2,IF($C467=$D$3,'FLETES (#) MAYO'!F467*F$3,IF($C467=$D$4,'FLETES (#) MAYO'!F467*F$4,IF($C467=$D$5,'FLETES (#) MAYO'!F467*F$5,0))))</f>
        <v>0</v>
      </c>
      <c r="G467" s="179">
        <f>IF($C467=$D$2,'FLETES (#) MAYO'!G467*G$2,IF($C467=$D$3,'FLETES (#) MAYO'!G467*G$3,IF($C467=$D$4,'FLETES (#) MAYO'!G467*G$4,IF($C467=$D$5,'FLETES (#) MAYO'!G467*G$5,0))))</f>
        <v>0</v>
      </c>
      <c r="H467" s="179">
        <f>IF($C467=$D$2,'FLETES (#) MAYO'!H467*H$2,IF($C467=$D$3,'FLETES (#) MAYO'!H467*H$3,IF($C467=$D$4,'FLETES (#) MAYO'!H467*H$4,IF($C467=$D$5,'FLETES (#) MAYO'!H467*H$5,0))))</f>
        <v>0</v>
      </c>
      <c r="I467" s="179">
        <f>IF($C467=$D$2,'FLETES (#) MAYO'!I467*I$2,IF($C467=$D$3,'FLETES (#) MAYO'!I467*I$3,IF($C467=$D$4,'FLETES (#) MAYO'!I467*I$4,IF($C467=$D$5,'FLETES (#) MAYO'!I467*I$5,0))))</f>
        <v>0</v>
      </c>
      <c r="J467" s="179">
        <f>IF($C467=$D$2,'FLETES (#) MAYO'!J467*J$2,IF($C467=$D$3,'FLETES (#) MAYO'!J467*J$3,IF($C467=$D$4,'FLETES (#) MAYO'!J467*J$4,IF($C467=$D$5,'FLETES (#) MAYO'!J467*J$5,0))))</f>
        <v>0</v>
      </c>
      <c r="K467" s="179">
        <f>IF($C467=$D$2,'FLETES (#) MAYO'!K467*K$2,IF($C467=$D$3,'FLETES (#) MAYO'!K467*K$3,IF($C467=$D$4,'FLETES (#) MAYO'!K467*K$4,IF($C467=$D$5,'FLETES (#) MAYO'!K467*K$5,0))))</f>
        <v>0</v>
      </c>
      <c r="L467" s="179">
        <f>IF($C467=$D$2,'FLETES (#) MAYO'!L467*L$2,IF($C467=$D$3,'FLETES (#) MAYO'!L467*L$3,IF($C467=$D$4,'FLETES (#) MAYO'!L467*L$4,IF($C467=$D$5,'FLETES (#) MAYO'!L467*L$5,0))))</f>
        <v>0</v>
      </c>
      <c r="M467" s="179">
        <f>IF($C467=$D$2,'FLETES (#) MAYO'!M467*M$2,IF($C467=$D$3,'FLETES (#) MAYO'!M467*M$3,IF($C467=$D$4,'FLETES (#) MAYO'!M467*M$4,IF($C467=$D$5,'FLETES (#) MAYO'!M467*M$5,0))))</f>
        <v>0</v>
      </c>
      <c r="N467" s="179">
        <f>IF($C467=$D$2,'FLETES (#) MAYO'!N467*N$2,IF($C467=$D$3,'FLETES (#) MAYO'!N467*N$3,IF($C467=$D$4,'FLETES (#) MAYO'!N467*N$4,IF($C467=$D$5,'FLETES (#) MAYO'!N467*N$5,0))))</f>
        <v>0</v>
      </c>
      <c r="O467" s="179">
        <f>IF($C467=$D$2,'FLETES (#) MAYO'!O467*O$2,IF($C467=$D$3,'FLETES (#) MAYO'!O467*O$3,IF($C467=$D$4,'FLETES (#) MAYO'!O467*O$4,IF($C467=$D$5,'FLETES (#) MAYO'!O467*O$5,0))))</f>
        <v>0</v>
      </c>
      <c r="P467" s="179">
        <f>IF($C467=$D$2,'FLETES (#) MAYO'!P467*P$2,IF($C467=$D$3,'FLETES (#) MAYO'!P467*P$3,IF($C467=$D$4,'FLETES (#) MAYO'!P467*P$4,IF($C467=$D$5,'FLETES (#) MAYO'!P467*P$5,0))))</f>
        <v>0</v>
      </c>
      <c r="Q467" s="179">
        <f>IF($C467=$D$2,'FLETES (#) MAYO'!Q467*Q$2,IF($C467=$D$3,'FLETES (#) MAYO'!Q467*Q$3,IF($C467=$D$4,'FLETES (#) MAYO'!Q467*Q$4,IF($C467=$D$5,'FLETES (#) MAYO'!Q467*Q$5,0))))</f>
        <v>0</v>
      </c>
      <c r="R467" s="179">
        <f>IF($C467=$D$2,'FLETES (#) MAYO'!R467*R$2,IF($C467=$D$3,'FLETES (#) MAYO'!R467*R$3,IF($C467=$D$4,'FLETES (#) MAYO'!R467*R$4,IF($C467=$D$5,'FLETES (#) MAYO'!R467*R$5,0))))</f>
        <v>0</v>
      </c>
      <c r="S467" s="179">
        <f>IF($C467=$D$2,'FLETES (#) MAYO'!S467*S$2,IF($C467=$D$3,'FLETES (#) MAYO'!S467*S$3,IF($C467=$D$4,'FLETES (#) MAYO'!S467*S$4,IF($C467=$D$5,'FLETES (#) MAYO'!S467*S$5,0))))</f>
        <v>0</v>
      </c>
      <c r="T467" s="179">
        <f>IF($C467=$D$2,'FLETES (#) MAYO'!T467*T$2,IF($C467=$D$3,'FLETES (#) MAYO'!T467*T$3,IF($C467=$D$4,'FLETES (#) MAYO'!T467*T$4,IF($C467=$D$5,'FLETES (#) MAYO'!T467*T$5,0))))</f>
        <v>0</v>
      </c>
      <c r="U467" s="179">
        <f>IF($C467=$D$2,'FLETES (#) MAYO'!U467*U$2,IF($C467=$D$3,'FLETES (#) MAYO'!U467*U$3,IF($C467=$D$4,'FLETES (#) MAYO'!U467*U$4,IF($C467=$D$5,'FLETES (#) MAYO'!U467*U$5,0))))</f>
        <v>0</v>
      </c>
      <c r="V467" s="179">
        <f>IF($C467=$D$2,'FLETES (#) MAYO'!V467*V$2,IF($C467=$D$3,'FLETES (#) MAYO'!V467*V$3,IF($C467=$D$4,'FLETES (#) MAYO'!V467*V$4,IF($C467=$D$5,'FLETES (#) MAYO'!V467*V$5,0))))</f>
        <v>0</v>
      </c>
      <c r="W467" s="179">
        <f>IF($C467=$D$2,'FLETES (#) MAYO'!W467*W$2,IF($C467=$D$3,'FLETES (#) MAYO'!W467*W$3,IF($C467=$D$4,'FLETES (#) MAYO'!W467*W$4,IF($C467=$D$5,'FLETES (#) MAYO'!W467*W$5,0))))</f>
        <v>0</v>
      </c>
      <c r="X467" s="179">
        <f>IF($C467=$D$2,'FLETES (#) MAYO'!X467*X$2,IF($C467=$D$3,'FLETES (#) MAYO'!X467*X$3,IF($C467=$D$4,'FLETES (#) MAYO'!X467*X$4,IF($C467=$D$5,'FLETES (#) MAYO'!X467*X$5,0))))</f>
        <v>0</v>
      </c>
      <c r="Y467" s="179">
        <f>IF($C467=$D$2,'FLETES (#) MAYO'!Y467*Y$2,IF($C467=$D$3,'FLETES (#) MAYO'!Y467*Y$3,IF($C467=$D$4,'FLETES (#) MAYO'!Y467*Y$4,IF($C467=$D$5,'FLETES (#) MAYO'!Y467*Y$5,0))))</f>
        <v>0</v>
      </c>
      <c r="Z467" s="179">
        <f>IF($C467=$D$2,'FLETES (#) MAYO'!Z467*Z$2,IF($C467=$D$3,'FLETES (#) MAYO'!Z467*Z$3,IF($C467=$D$4,'FLETES (#) MAYO'!Z467*Z$4,IF($C467=$D$5,'FLETES (#) MAYO'!Z467*Z$5,0))))</f>
        <v>0</v>
      </c>
      <c r="AA467" s="179">
        <f>IF($C467=$D$2,'FLETES (#) MAYO'!AA467*AA$2,IF($C467=$D$3,'FLETES (#) MAYO'!AA467*AA$3,IF($C467=$D$4,'FLETES (#) MAYO'!AA467*AA$4,IF($C467=$D$5,'FLETES (#) MAYO'!AA467*AA$5,0))))</f>
        <v>0</v>
      </c>
      <c r="AB467" s="179">
        <f>IF($C467=$D$2,'FLETES (#) MAYO'!AB467*AB$2,IF($C467=$D$3,'FLETES (#) MAYO'!AB467*AB$3,IF($C467=$D$4,'FLETES (#) MAYO'!AB467*AB$4,IF($C467=$D$5,'FLETES (#) MAYO'!AB467*AB$5,0))))</f>
        <v>0</v>
      </c>
      <c r="AC467" s="179">
        <f>IF($C467=$D$2,'FLETES (#) MAYO'!AC467*AC$2,IF($C467=$D$3,'FLETES (#) MAYO'!AC467*AC$3,IF($C467=$D$4,'FLETES (#) MAYO'!AC467*AC$4,IF($C467=$D$5,'FLETES (#) MAYO'!AC467*AC$5,0))))</f>
        <v>0</v>
      </c>
      <c r="AD467" s="179">
        <f>IF($C467=$D$2,'FLETES (#) MAYO'!AD467*AD$2,IF($C467=$D$3,'FLETES (#) MAYO'!AD467*AD$3,IF($C467=$D$4,'FLETES (#) MAYO'!AD467*AD$4,IF($C467=$D$5,'FLETES (#) MAYO'!AD467*AD$5,0))))</f>
        <v>0</v>
      </c>
      <c r="AE467" s="179">
        <f>IF($C467=$D$2,'FLETES (#) MAYO'!AE467*AE$2,IF($C467=$D$3,'FLETES (#) MAYO'!AE467*AE$3,IF($C467=$D$4,'FLETES (#) MAYO'!AE467*AE$4,IF($C467=$D$5,'FLETES (#) MAYO'!AE467*AE$5,0))))</f>
        <v>0</v>
      </c>
      <c r="AF467" s="179">
        <f>IF($C467=$D$2,'FLETES (#) MAYO'!AF467*AF$2,IF($C467=$D$3,'FLETES (#) MAYO'!AF467*AF$3,IF($C467=$D$4,'FLETES (#) MAYO'!AF467*AF$4,IF($C467=$D$5,'FLETES (#) MAYO'!AF467*AF$5,0))))</f>
        <v>0</v>
      </c>
      <c r="AG467" s="179">
        <f>IF($C467=$D$2,'FLETES (#) MAYO'!AG467*AG$2,IF($C467=$D$3,'FLETES (#) MAYO'!AG467*AG$3,IF($C467=$D$4,'FLETES (#) MAYO'!AG467*AG$4,IF($C467=$D$5,'FLETES (#) MAYO'!AG467*AG$5,0))))</f>
        <v>0</v>
      </c>
      <c r="AH467" s="179">
        <f>IF($C467=$D$2,'FLETES (#) MAYO'!AH467*AH$2,IF($C467=$D$3,'FLETES (#) MAYO'!AH467*AH$3,IF($C467=$D$4,'FLETES (#) MAYO'!AH467*AH$4,IF($C467=$D$5,'FLETES (#) MAYO'!AH467*AH$5,0))))</f>
        <v>0</v>
      </c>
      <c r="AI467" s="179">
        <f>IF($C467=$D$2,'FLETES (#) MAYO'!AI467*AI$2,IF($C467=$D$3,'FLETES (#) MAYO'!AI467*AI$3,IF($C467=$D$4,'FLETES (#) MAYO'!AI467*AI$4,IF($C467=$D$5,'FLETES (#) MAYO'!AI467*AI$5,0))))</f>
        <v>0</v>
      </c>
      <c r="AJ467" s="179">
        <f>IF($C467=$D$2,'FLETES (#) MAYO'!AJ467*AJ$2,IF($C467=$D$3,'FLETES (#) MAYO'!AJ467*AJ$3,IF($C467=$D$4,'FLETES (#) MAYO'!AJ467*AJ$4,IF($C467=$D$5,'FLETES (#) MAYO'!AJ467*AJ$5,0))))</f>
        <v>0</v>
      </c>
      <c r="AK467" s="179">
        <f>IF($C467=$D$2,'FLETES (#) MAYO'!AK467*AK$2,IF($C467=$D$3,'FLETES (#) MAYO'!AK467*AK$3,IF($C467=$D$4,'FLETES (#) MAYO'!AK467*AK$4,IF($C467=$D$5,'FLETES (#) MAYO'!AK467*AK$5,0))))</f>
        <v>0</v>
      </c>
      <c r="AL467" s="179">
        <f>IF($C467=$D$2,'FLETES (#) MAYO'!AL467*AL$2,IF($C467=$D$3,'FLETES (#) MAYO'!AL467*AL$3,IF($C467=$D$4,'FLETES (#) MAYO'!AL467*AL$4,IF($C467=$D$5,'FLETES (#) MAYO'!AL467*AL$5,0))))</f>
        <v>0</v>
      </c>
      <c r="AM467" s="179">
        <f>IF($C467=$D$2,'FLETES (#) MAYO'!AM467*AM$2,IF($C467=$D$3,'FLETES (#) MAYO'!AM467*AM$3,IF($C467=$D$4,'FLETES (#) MAYO'!AM467*AM$4,IF($C467=$D$5,'FLETES (#) MAYO'!AM467*AM$5,0))))</f>
        <v>0</v>
      </c>
    </row>
    <row r="468" spans="1:39">
      <c r="A468" s="141"/>
      <c r="B468" s="165"/>
      <c r="C468" s="165"/>
      <c r="D468" s="178">
        <f t="shared" si="0"/>
        <v>0</v>
      </c>
      <c r="E468" s="179">
        <f>IF($C468=$D$2,'FLETES (#) MAYO'!E468*E$2,IF($C468=$D$3,'FLETES (#) MAYO'!E468*E$3,IF($C468=$D$4,'FLETES (#) MAYO'!E468*E$4,IF($C468=$D$5,'FLETES (#) MAYO'!E468*E$5,0))))</f>
        <v>0</v>
      </c>
      <c r="F468" s="179">
        <f>IF($C468=$D$2,'FLETES (#) MAYO'!F468*F$2,IF($C468=$D$3,'FLETES (#) MAYO'!F468*F$3,IF($C468=$D$4,'FLETES (#) MAYO'!F468*F$4,IF($C468=$D$5,'FLETES (#) MAYO'!F468*F$5,0))))</f>
        <v>0</v>
      </c>
      <c r="G468" s="179">
        <f>IF($C468=$D$2,'FLETES (#) MAYO'!G468*G$2,IF($C468=$D$3,'FLETES (#) MAYO'!G468*G$3,IF($C468=$D$4,'FLETES (#) MAYO'!G468*G$4,IF($C468=$D$5,'FLETES (#) MAYO'!G468*G$5,0))))</f>
        <v>0</v>
      </c>
      <c r="H468" s="179">
        <f>IF($C468=$D$2,'FLETES (#) MAYO'!H468*H$2,IF($C468=$D$3,'FLETES (#) MAYO'!H468*H$3,IF($C468=$D$4,'FLETES (#) MAYO'!H468*H$4,IF($C468=$D$5,'FLETES (#) MAYO'!H468*H$5,0))))</f>
        <v>0</v>
      </c>
      <c r="I468" s="179">
        <f>IF($C468=$D$2,'FLETES (#) MAYO'!I468*I$2,IF($C468=$D$3,'FLETES (#) MAYO'!I468*I$3,IF($C468=$D$4,'FLETES (#) MAYO'!I468*I$4,IF($C468=$D$5,'FLETES (#) MAYO'!I468*I$5,0))))</f>
        <v>0</v>
      </c>
      <c r="J468" s="179">
        <f>IF($C468=$D$2,'FLETES (#) MAYO'!J468*J$2,IF($C468=$D$3,'FLETES (#) MAYO'!J468*J$3,IF($C468=$D$4,'FLETES (#) MAYO'!J468*J$4,IF($C468=$D$5,'FLETES (#) MAYO'!J468*J$5,0))))</f>
        <v>0</v>
      </c>
      <c r="K468" s="179">
        <f>IF($C468=$D$2,'FLETES (#) MAYO'!K468*K$2,IF($C468=$D$3,'FLETES (#) MAYO'!K468*K$3,IF($C468=$D$4,'FLETES (#) MAYO'!K468*K$4,IF($C468=$D$5,'FLETES (#) MAYO'!K468*K$5,0))))</f>
        <v>0</v>
      </c>
      <c r="L468" s="179">
        <f>IF($C468=$D$2,'FLETES (#) MAYO'!L468*L$2,IF($C468=$D$3,'FLETES (#) MAYO'!L468*L$3,IF($C468=$D$4,'FLETES (#) MAYO'!L468*L$4,IF($C468=$D$5,'FLETES (#) MAYO'!L468*L$5,0))))</f>
        <v>0</v>
      </c>
      <c r="M468" s="179">
        <f>IF($C468=$D$2,'FLETES (#) MAYO'!M468*M$2,IF($C468=$D$3,'FLETES (#) MAYO'!M468*M$3,IF($C468=$D$4,'FLETES (#) MAYO'!M468*M$4,IF($C468=$D$5,'FLETES (#) MAYO'!M468*M$5,0))))</f>
        <v>0</v>
      </c>
      <c r="N468" s="179">
        <f>IF($C468=$D$2,'FLETES (#) MAYO'!N468*N$2,IF($C468=$D$3,'FLETES (#) MAYO'!N468*N$3,IF($C468=$D$4,'FLETES (#) MAYO'!N468*N$4,IF($C468=$D$5,'FLETES (#) MAYO'!N468*N$5,0))))</f>
        <v>0</v>
      </c>
      <c r="O468" s="179">
        <f>IF($C468=$D$2,'FLETES (#) MAYO'!O468*O$2,IF($C468=$D$3,'FLETES (#) MAYO'!O468*O$3,IF($C468=$D$4,'FLETES (#) MAYO'!O468*O$4,IF($C468=$D$5,'FLETES (#) MAYO'!O468*O$5,0))))</f>
        <v>0</v>
      </c>
      <c r="P468" s="179">
        <f>IF($C468=$D$2,'FLETES (#) MAYO'!P468*P$2,IF($C468=$D$3,'FLETES (#) MAYO'!P468*P$3,IF($C468=$D$4,'FLETES (#) MAYO'!P468*P$4,IF($C468=$D$5,'FLETES (#) MAYO'!P468*P$5,0))))</f>
        <v>0</v>
      </c>
      <c r="Q468" s="179">
        <f>IF($C468=$D$2,'FLETES (#) MAYO'!Q468*Q$2,IF($C468=$D$3,'FLETES (#) MAYO'!Q468*Q$3,IF($C468=$D$4,'FLETES (#) MAYO'!Q468*Q$4,IF($C468=$D$5,'FLETES (#) MAYO'!Q468*Q$5,0))))</f>
        <v>0</v>
      </c>
      <c r="R468" s="179">
        <f>IF($C468=$D$2,'FLETES (#) MAYO'!R468*R$2,IF($C468=$D$3,'FLETES (#) MAYO'!R468*R$3,IF($C468=$D$4,'FLETES (#) MAYO'!R468*R$4,IF($C468=$D$5,'FLETES (#) MAYO'!R468*R$5,0))))</f>
        <v>0</v>
      </c>
      <c r="S468" s="179">
        <f>IF($C468=$D$2,'FLETES (#) MAYO'!S468*S$2,IF($C468=$D$3,'FLETES (#) MAYO'!S468*S$3,IF($C468=$D$4,'FLETES (#) MAYO'!S468*S$4,IF($C468=$D$5,'FLETES (#) MAYO'!S468*S$5,0))))</f>
        <v>0</v>
      </c>
      <c r="T468" s="179">
        <f>IF($C468=$D$2,'FLETES (#) MAYO'!T468*T$2,IF($C468=$D$3,'FLETES (#) MAYO'!T468*T$3,IF($C468=$D$4,'FLETES (#) MAYO'!T468*T$4,IF($C468=$D$5,'FLETES (#) MAYO'!T468*T$5,0))))</f>
        <v>0</v>
      </c>
      <c r="U468" s="179">
        <f>IF($C468=$D$2,'FLETES (#) MAYO'!U468*U$2,IF($C468=$D$3,'FLETES (#) MAYO'!U468*U$3,IF($C468=$D$4,'FLETES (#) MAYO'!U468*U$4,IF($C468=$D$5,'FLETES (#) MAYO'!U468*U$5,0))))</f>
        <v>0</v>
      </c>
      <c r="V468" s="179">
        <f>IF($C468=$D$2,'FLETES (#) MAYO'!V468*V$2,IF($C468=$D$3,'FLETES (#) MAYO'!V468*V$3,IF($C468=$D$4,'FLETES (#) MAYO'!V468*V$4,IF($C468=$D$5,'FLETES (#) MAYO'!V468*V$5,0))))</f>
        <v>0</v>
      </c>
      <c r="W468" s="179">
        <f>IF($C468=$D$2,'FLETES (#) MAYO'!W468*W$2,IF($C468=$D$3,'FLETES (#) MAYO'!W468*W$3,IF($C468=$D$4,'FLETES (#) MAYO'!W468*W$4,IF($C468=$D$5,'FLETES (#) MAYO'!W468*W$5,0))))</f>
        <v>0</v>
      </c>
      <c r="X468" s="179">
        <f>IF($C468=$D$2,'FLETES (#) MAYO'!X468*X$2,IF($C468=$D$3,'FLETES (#) MAYO'!X468*X$3,IF($C468=$D$4,'FLETES (#) MAYO'!X468*X$4,IF($C468=$D$5,'FLETES (#) MAYO'!X468*X$5,0))))</f>
        <v>0</v>
      </c>
      <c r="Y468" s="179">
        <f>IF($C468=$D$2,'FLETES (#) MAYO'!Y468*Y$2,IF($C468=$D$3,'FLETES (#) MAYO'!Y468*Y$3,IF($C468=$D$4,'FLETES (#) MAYO'!Y468*Y$4,IF($C468=$D$5,'FLETES (#) MAYO'!Y468*Y$5,0))))</f>
        <v>0</v>
      </c>
      <c r="Z468" s="179">
        <f>IF($C468=$D$2,'FLETES (#) MAYO'!Z468*Z$2,IF($C468=$D$3,'FLETES (#) MAYO'!Z468*Z$3,IF($C468=$D$4,'FLETES (#) MAYO'!Z468*Z$4,IF($C468=$D$5,'FLETES (#) MAYO'!Z468*Z$5,0))))</f>
        <v>0</v>
      </c>
      <c r="AA468" s="179">
        <f>IF($C468=$D$2,'FLETES (#) MAYO'!AA468*AA$2,IF($C468=$D$3,'FLETES (#) MAYO'!AA468*AA$3,IF($C468=$D$4,'FLETES (#) MAYO'!AA468*AA$4,IF($C468=$D$5,'FLETES (#) MAYO'!AA468*AA$5,0))))</f>
        <v>0</v>
      </c>
      <c r="AB468" s="179">
        <f>IF($C468=$D$2,'FLETES (#) MAYO'!AB468*AB$2,IF($C468=$D$3,'FLETES (#) MAYO'!AB468*AB$3,IF($C468=$D$4,'FLETES (#) MAYO'!AB468*AB$4,IF($C468=$D$5,'FLETES (#) MAYO'!AB468*AB$5,0))))</f>
        <v>0</v>
      </c>
      <c r="AC468" s="179">
        <f>IF($C468=$D$2,'FLETES (#) MAYO'!AC468*AC$2,IF($C468=$D$3,'FLETES (#) MAYO'!AC468*AC$3,IF($C468=$D$4,'FLETES (#) MAYO'!AC468*AC$4,IF($C468=$D$5,'FLETES (#) MAYO'!AC468*AC$5,0))))</f>
        <v>0</v>
      </c>
      <c r="AD468" s="179">
        <f>IF($C468=$D$2,'FLETES (#) MAYO'!AD468*AD$2,IF($C468=$D$3,'FLETES (#) MAYO'!AD468*AD$3,IF($C468=$D$4,'FLETES (#) MAYO'!AD468*AD$4,IF($C468=$D$5,'FLETES (#) MAYO'!AD468*AD$5,0))))</f>
        <v>0</v>
      </c>
      <c r="AE468" s="179">
        <f>IF($C468=$D$2,'FLETES (#) MAYO'!AE468*AE$2,IF($C468=$D$3,'FLETES (#) MAYO'!AE468*AE$3,IF($C468=$D$4,'FLETES (#) MAYO'!AE468*AE$4,IF($C468=$D$5,'FLETES (#) MAYO'!AE468*AE$5,0))))</f>
        <v>0</v>
      </c>
      <c r="AF468" s="179">
        <f>IF($C468=$D$2,'FLETES (#) MAYO'!AF468*AF$2,IF($C468=$D$3,'FLETES (#) MAYO'!AF468*AF$3,IF($C468=$D$4,'FLETES (#) MAYO'!AF468*AF$4,IF($C468=$D$5,'FLETES (#) MAYO'!AF468*AF$5,0))))</f>
        <v>0</v>
      </c>
      <c r="AG468" s="179">
        <f>IF($C468=$D$2,'FLETES (#) MAYO'!AG468*AG$2,IF($C468=$D$3,'FLETES (#) MAYO'!AG468*AG$3,IF($C468=$D$4,'FLETES (#) MAYO'!AG468*AG$4,IF($C468=$D$5,'FLETES (#) MAYO'!AG468*AG$5,0))))</f>
        <v>0</v>
      </c>
      <c r="AH468" s="179">
        <f>IF($C468=$D$2,'FLETES (#) MAYO'!AH468*AH$2,IF($C468=$D$3,'FLETES (#) MAYO'!AH468*AH$3,IF($C468=$D$4,'FLETES (#) MAYO'!AH468*AH$4,IF($C468=$D$5,'FLETES (#) MAYO'!AH468*AH$5,0))))</f>
        <v>0</v>
      </c>
      <c r="AI468" s="179">
        <f>IF($C468=$D$2,'FLETES (#) MAYO'!AI468*AI$2,IF($C468=$D$3,'FLETES (#) MAYO'!AI468*AI$3,IF($C468=$D$4,'FLETES (#) MAYO'!AI468*AI$4,IF($C468=$D$5,'FLETES (#) MAYO'!AI468*AI$5,0))))</f>
        <v>0</v>
      </c>
      <c r="AJ468" s="179">
        <f>IF($C468=$D$2,'FLETES (#) MAYO'!AJ468*AJ$2,IF($C468=$D$3,'FLETES (#) MAYO'!AJ468*AJ$3,IF($C468=$D$4,'FLETES (#) MAYO'!AJ468*AJ$4,IF($C468=$D$5,'FLETES (#) MAYO'!AJ468*AJ$5,0))))</f>
        <v>0</v>
      </c>
      <c r="AK468" s="179">
        <f>IF($C468=$D$2,'FLETES (#) MAYO'!AK468*AK$2,IF($C468=$D$3,'FLETES (#) MAYO'!AK468*AK$3,IF($C468=$D$4,'FLETES (#) MAYO'!AK468*AK$4,IF($C468=$D$5,'FLETES (#) MAYO'!AK468*AK$5,0))))</f>
        <v>0</v>
      </c>
      <c r="AL468" s="179">
        <f>IF($C468=$D$2,'FLETES (#) MAYO'!AL468*AL$2,IF($C468=$D$3,'FLETES (#) MAYO'!AL468*AL$3,IF($C468=$D$4,'FLETES (#) MAYO'!AL468*AL$4,IF($C468=$D$5,'FLETES (#) MAYO'!AL468*AL$5,0))))</f>
        <v>0</v>
      </c>
      <c r="AM468" s="179">
        <f>IF($C468=$D$2,'FLETES (#) MAYO'!AM468*AM$2,IF($C468=$D$3,'FLETES (#) MAYO'!AM468*AM$3,IF($C468=$D$4,'FLETES (#) MAYO'!AM468*AM$4,IF($C468=$D$5,'FLETES (#) MAYO'!AM468*AM$5,0))))</f>
        <v>0</v>
      </c>
    </row>
    <row r="469" spans="1:39">
      <c r="A469" s="141"/>
      <c r="B469" s="165"/>
      <c r="C469" s="165"/>
      <c r="D469" s="178">
        <f t="shared" si="0"/>
        <v>0</v>
      </c>
      <c r="E469" s="179">
        <f>IF($C469=$D$2,'FLETES (#) MAYO'!E469*E$2,IF($C469=$D$3,'FLETES (#) MAYO'!E469*E$3,IF($C469=$D$4,'FLETES (#) MAYO'!E469*E$4,IF($C469=$D$5,'FLETES (#) MAYO'!E469*E$5,0))))</f>
        <v>0</v>
      </c>
      <c r="F469" s="179">
        <f>IF($C469=$D$2,'FLETES (#) MAYO'!F469*F$2,IF($C469=$D$3,'FLETES (#) MAYO'!F469*F$3,IF($C469=$D$4,'FLETES (#) MAYO'!F469*F$4,IF($C469=$D$5,'FLETES (#) MAYO'!F469*F$5,0))))</f>
        <v>0</v>
      </c>
      <c r="G469" s="179">
        <f>IF($C469=$D$2,'FLETES (#) MAYO'!G469*G$2,IF($C469=$D$3,'FLETES (#) MAYO'!G469*G$3,IF($C469=$D$4,'FLETES (#) MAYO'!G469*G$4,IF($C469=$D$5,'FLETES (#) MAYO'!G469*G$5,0))))</f>
        <v>0</v>
      </c>
      <c r="H469" s="179">
        <f>IF($C469=$D$2,'FLETES (#) MAYO'!H469*H$2,IF($C469=$D$3,'FLETES (#) MAYO'!H469*H$3,IF($C469=$D$4,'FLETES (#) MAYO'!H469*H$4,IF($C469=$D$5,'FLETES (#) MAYO'!H469*H$5,0))))</f>
        <v>0</v>
      </c>
      <c r="I469" s="179">
        <f>IF($C469=$D$2,'FLETES (#) MAYO'!I469*I$2,IF($C469=$D$3,'FLETES (#) MAYO'!I469*I$3,IF($C469=$D$4,'FLETES (#) MAYO'!I469*I$4,IF($C469=$D$5,'FLETES (#) MAYO'!I469*I$5,0))))</f>
        <v>0</v>
      </c>
      <c r="J469" s="179">
        <f>IF($C469=$D$2,'FLETES (#) MAYO'!J469*J$2,IF($C469=$D$3,'FLETES (#) MAYO'!J469*J$3,IF($C469=$D$4,'FLETES (#) MAYO'!J469*J$4,IF($C469=$D$5,'FLETES (#) MAYO'!J469*J$5,0))))</f>
        <v>0</v>
      </c>
      <c r="K469" s="179">
        <f>IF($C469=$D$2,'FLETES (#) MAYO'!K469*K$2,IF($C469=$D$3,'FLETES (#) MAYO'!K469*K$3,IF($C469=$D$4,'FLETES (#) MAYO'!K469*K$4,IF($C469=$D$5,'FLETES (#) MAYO'!K469*K$5,0))))</f>
        <v>0</v>
      </c>
      <c r="L469" s="179">
        <f>IF($C469=$D$2,'FLETES (#) MAYO'!L469*L$2,IF($C469=$D$3,'FLETES (#) MAYO'!L469*L$3,IF($C469=$D$4,'FLETES (#) MAYO'!L469*L$4,IF($C469=$D$5,'FLETES (#) MAYO'!L469*L$5,0))))</f>
        <v>0</v>
      </c>
      <c r="M469" s="179">
        <f>IF($C469=$D$2,'FLETES (#) MAYO'!M469*M$2,IF($C469=$D$3,'FLETES (#) MAYO'!M469*M$3,IF($C469=$D$4,'FLETES (#) MAYO'!M469*M$4,IF($C469=$D$5,'FLETES (#) MAYO'!M469*M$5,0))))</f>
        <v>0</v>
      </c>
      <c r="N469" s="179">
        <f>IF($C469=$D$2,'FLETES (#) MAYO'!N469*N$2,IF($C469=$D$3,'FLETES (#) MAYO'!N469*N$3,IF($C469=$D$4,'FLETES (#) MAYO'!N469*N$4,IF($C469=$D$5,'FLETES (#) MAYO'!N469*N$5,0))))</f>
        <v>0</v>
      </c>
      <c r="O469" s="179">
        <f>IF($C469=$D$2,'FLETES (#) MAYO'!O469*O$2,IF($C469=$D$3,'FLETES (#) MAYO'!O469*O$3,IF($C469=$D$4,'FLETES (#) MAYO'!O469*O$4,IF($C469=$D$5,'FLETES (#) MAYO'!O469*O$5,0))))</f>
        <v>0</v>
      </c>
      <c r="P469" s="179">
        <f>IF($C469=$D$2,'FLETES (#) MAYO'!P469*P$2,IF($C469=$D$3,'FLETES (#) MAYO'!P469*P$3,IF($C469=$D$4,'FLETES (#) MAYO'!P469*P$4,IF($C469=$D$5,'FLETES (#) MAYO'!P469*P$5,0))))</f>
        <v>0</v>
      </c>
      <c r="Q469" s="179">
        <f>IF($C469=$D$2,'FLETES (#) MAYO'!Q469*Q$2,IF($C469=$D$3,'FLETES (#) MAYO'!Q469*Q$3,IF($C469=$D$4,'FLETES (#) MAYO'!Q469*Q$4,IF($C469=$D$5,'FLETES (#) MAYO'!Q469*Q$5,0))))</f>
        <v>0</v>
      </c>
      <c r="R469" s="179">
        <f>IF($C469=$D$2,'FLETES (#) MAYO'!R469*R$2,IF($C469=$D$3,'FLETES (#) MAYO'!R469*R$3,IF($C469=$D$4,'FLETES (#) MAYO'!R469*R$4,IF($C469=$D$5,'FLETES (#) MAYO'!R469*R$5,0))))</f>
        <v>0</v>
      </c>
      <c r="S469" s="179">
        <f>IF($C469=$D$2,'FLETES (#) MAYO'!S469*S$2,IF($C469=$D$3,'FLETES (#) MAYO'!S469*S$3,IF($C469=$D$4,'FLETES (#) MAYO'!S469*S$4,IF($C469=$D$5,'FLETES (#) MAYO'!S469*S$5,0))))</f>
        <v>0</v>
      </c>
      <c r="T469" s="179">
        <f>IF($C469=$D$2,'FLETES (#) MAYO'!T469*T$2,IF($C469=$D$3,'FLETES (#) MAYO'!T469*T$3,IF($C469=$D$4,'FLETES (#) MAYO'!T469*T$4,IF($C469=$D$5,'FLETES (#) MAYO'!T469*T$5,0))))</f>
        <v>0</v>
      </c>
      <c r="U469" s="179">
        <f>IF($C469=$D$2,'FLETES (#) MAYO'!U469*U$2,IF($C469=$D$3,'FLETES (#) MAYO'!U469*U$3,IF($C469=$D$4,'FLETES (#) MAYO'!U469*U$4,IF($C469=$D$5,'FLETES (#) MAYO'!U469*U$5,0))))</f>
        <v>0</v>
      </c>
      <c r="V469" s="179">
        <f>IF($C469=$D$2,'FLETES (#) MAYO'!V469*V$2,IF($C469=$D$3,'FLETES (#) MAYO'!V469*V$3,IF($C469=$D$4,'FLETES (#) MAYO'!V469*V$4,IF($C469=$D$5,'FLETES (#) MAYO'!V469*V$5,0))))</f>
        <v>0</v>
      </c>
      <c r="W469" s="179">
        <f>IF($C469=$D$2,'FLETES (#) MAYO'!W469*W$2,IF($C469=$D$3,'FLETES (#) MAYO'!W469*W$3,IF($C469=$D$4,'FLETES (#) MAYO'!W469*W$4,IF($C469=$D$5,'FLETES (#) MAYO'!W469*W$5,0))))</f>
        <v>0</v>
      </c>
      <c r="X469" s="179">
        <f>IF($C469=$D$2,'FLETES (#) MAYO'!X469*X$2,IF($C469=$D$3,'FLETES (#) MAYO'!X469*X$3,IF($C469=$D$4,'FLETES (#) MAYO'!X469*X$4,IF($C469=$D$5,'FLETES (#) MAYO'!X469*X$5,0))))</f>
        <v>0</v>
      </c>
      <c r="Y469" s="179">
        <f>IF($C469=$D$2,'FLETES (#) MAYO'!Y469*Y$2,IF($C469=$D$3,'FLETES (#) MAYO'!Y469*Y$3,IF($C469=$D$4,'FLETES (#) MAYO'!Y469*Y$4,IF($C469=$D$5,'FLETES (#) MAYO'!Y469*Y$5,0))))</f>
        <v>0</v>
      </c>
      <c r="Z469" s="179">
        <f>IF($C469=$D$2,'FLETES (#) MAYO'!Z469*Z$2,IF($C469=$D$3,'FLETES (#) MAYO'!Z469*Z$3,IF($C469=$D$4,'FLETES (#) MAYO'!Z469*Z$4,IF($C469=$D$5,'FLETES (#) MAYO'!Z469*Z$5,0))))</f>
        <v>0</v>
      </c>
      <c r="AA469" s="179">
        <f>IF($C469=$D$2,'FLETES (#) MAYO'!AA469*AA$2,IF($C469=$D$3,'FLETES (#) MAYO'!AA469*AA$3,IF($C469=$D$4,'FLETES (#) MAYO'!AA469*AA$4,IF($C469=$D$5,'FLETES (#) MAYO'!AA469*AA$5,0))))</f>
        <v>0</v>
      </c>
      <c r="AB469" s="179">
        <f>IF($C469=$D$2,'FLETES (#) MAYO'!AB469*AB$2,IF($C469=$D$3,'FLETES (#) MAYO'!AB469*AB$3,IF($C469=$D$4,'FLETES (#) MAYO'!AB469*AB$4,IF($C469=$D$5,'FLETES (#) MAYO'!AB469*AB$5,0))))</f>
        <v>0</v>
      </c>
      <c r="AC469" s="179">
        <f>IF($C469=$D$2,'FLETES (#) MAYO'!AC469*AC$2,IF($C469=$D$3,'FLETES (#) MAYO'!AC469*AC$3,IF($C469=$D$4,'FLETES (#) MAYO'!AC469*AC$4,IF($C469=$D$5,'FLETES (#) MAYO'!AC469*AC$5,0))))</f>
        <v>0</v>
      </c>
      <c r="AD469" s="179">
        <f>IF($C469=$D$2,'FLETES (#) MAYO'!AD469*AD$2,IF($C469=$D$3,'FLETES (#) MAYO'!AD469*AD$3,IF($C469=$D$4,'FLETES (#) MAYO'!AD469*AD$4,IF($C469=$D$5,'FLETES (#) MAYO'!AD469*AD$5,0))))</f>
        <v>0</v>
      </c>
      <c r="AE469" s="179">
        <f>IF($C469=$D$2,'FLETES (#) MAYO'!AE469*AE$2,IF($C469=$D$3,'FLETES (#) MAYO'!AE469*AE$3,IF($C469=$D$4,'FLETES (#) MAYO'!AE469*AE$4,IF($C469=$D$5,'FLETES (#) MAYO'!AE469*AE$5,0))))</f>
        <v>0</v>
      </c>
      <c r="AF469" s="179">
        <f>IF($C469=$D$2,'FLETES (#) MAYO'!AF469*AF$2,IF($C469=$D$3,'FLETES (#) MAYO'!AF469*AF$3,IF($C469=$D$4,'FLETES (#) MAYO'!AF469*AF$4,IF($C469=$D$5,'FLETES (#) MAYO'!AF469*AF$5,0))))</f>
        <v>0</v>
      </c>
      <c r="AG469" s="179">
        <f>IF($C469=$D$2,'FLETES (#) MAYO'!AG469*AG$2,IF($C469=$D$3,'FLETES (#) MAYO'!AG469*AG$3,IF($C469=$D$4,'FLETES (#) MAYO'!AG469*AG$4,IF($C469=$D$5,'FLETES (#) MAYO'!AG469*AG$5,0))))</f>
        <v>0</v>
      </c>
      <c r="AH469" s="179">
        <f>IF($C469=$D$2,'FLETES (#) MAYO'!AH469*AH$2,IF($C469=$D$3,'FLETES (#) MAYO'!AH469*AH$3,IF($C469=$D$4,'FLETES (#) MAYO'!AH469*AH$4,IF($C469=$D$5,'FLETES (#) MAYO'!AH469*AH$5,0))))</f>
        <v>0</v>
      </c>
      <c r="AI469" s="179">
        <f>IF($C469=$D$2,'FLETES (#) MAYO'!AI469*AI$2,IF($C469=$D$3,'FLETES (#) MAYO'!AI469*AI$3,IF($C469=$D$4,'FLETES (#) MAYO'!AI469*AI$4,IF($C469=$D$5,'FLETES (#) MAYO'!AI469*AI$5,0))))</f>
        <v>0</v>
      </c>
      <c r="AJ469" s="179">
        <f>IF($C469=$D$2,'FLETES (#) MAYO'!AJ469*AJ$2,IF($C469=$D$3,'FLETES (#) MAYO'!AJ469*AJ$3,IF($C469=$D$4,'FLETES (#) MAYO'!AJ469*AJ$4,IF($C469=$D$5,'FLETES (#) MAYO'!AJ469*AJ$5,0))))</f>
        <v>0</v>
      </c>
      <c r="AK469" s="179">
        <f>IF($C469=$D$2,'FLETES (#) MAYO'!AK469*AK$2,IF($C469=$D$3,'FLETES (#) MAYO'!AK469*AK$3,IF($C469=$D$4,'FLETES (#) MAYO'!AK469*AK$4,IF($C469=$D$5,'FLETES (#) MAYO'!AK469*AK$5,0))))</f>
        <v>0</v>
      </c>
      <c r="AL469" s="179">
        <f>IF($C469=$D$2,'FLETES (#) MAYO'!AL469*AL$2,IF($C469=$D$3,'FLETES (#) MAYO'!AL469*AL$3,IF($C469=$D$4,'FLETES (#) MAYO'!AL469*AL$4,IF($C469=$D$5,'FLETES (#) MAYO'!AL469*AL$5,0))))</f>
        <v>0</v>
      </c>
      <c r="AM469" s="179">
        <f>IF($C469=$D$2,'FLETES (#) MAYO'!AM469*AM$2,IF($C469=$D$3,'FLETES (#) MAYO'!AM469*AM$3,IF($C469=$D$4,'FLETES (#) MAYO'!AM469*AM$4,IF($C469=$D$5,'FLETES (#) MAYO'!AM469*AM$5,0))))</f>
        <v>0</v>
      </c>
    </row>
    <row r="470" spans="1:39">
      <c r="A470" s="141"/>
      <c r="B470" s="165"/>
      <c r="C470" s="165"/>
      <c r="D470" s="178">
        <f t="shared" si="0"/>
        <v>0</v>
      </c>
      <c r="E470" s="179">
        <f>IF($C470=$D$2,'FLETES (#) MAYO'!E470*E$2,IF($C470=$D$3,'FLETES (#) MAYO'!E470*E$3,IF($C470=$D$4,'FLETES (#) MAYO'!E470*E$4,IF($C470=$D$5,'FLETES (#) MAYO'!E470*E$5,0))))</f>
        <v>0</v>
      </c>
      <c r="F470" s="179">
        <f>IF($C470=$D$2,'FLETES (#) MAYO'!F470*F$2,IF($C470=$D$3,'FLETES (#) MAYO'!F470*F$3,IF($C470=$D$4,'FLETES (#) MAYO'!F470*F$4,IF($C470=$D$5,'FLETES (#) MAYO'!F470*F$5,0))))</f>
        <v>0</v>
      </c>
      <c r="G470" s="179">
        <f>IF($C470=$D$2,'FLETES (#) MAYO'!G470*G$2,IF($C470=$D$3,'FLETES (#) MAYO'!G470*G$3,IF($C470=$D$4,'FLETES (#) MAYO'!G470*G$4,IF($C470=$D$5,'FLETES (#) MAYO'!G470*G$5,0))))</f>
        <v>0</v>
      </c>
      <c r="H470" s="179">
        <f>IF($C470=$D$2,'FLETES (#) MAYO'!H470*H$2,IF($C470=$D$3,'FLETES (#) MAYO'!H470*H$3,IF($C470=$D$4,'FLETES (#) MAYO'!H470*H$4,IF($C470=$D$5,'FLETES (#) MAYO'!H470*H$5,0))))</f>
        <v>0</v>
      </c>
      <c r="I470" s="179">
        <f>IF($C470=$D$2,'FLETES (#) MAYO'!I470*I$2,IF($C470=$D$3,'FLETES (#) MAYO'!I470*I$3,IF($C470=$D$4,'FLETES (#) MAYO'!I470*I$4,IF($C470=$D$5,'FLETES (#) MAYO'!I470*I$5,0))))</f>
        <v>0</v>
      </c>
      <c r="J470" s="179">
        <f>IF($C470=$D$2,'FLETES (#) MAYO'!J470*J$2,IF($C470=$D$3,'FLETES (#) MAYO'!J470*J$3,IF($C470=$D$4,'FLETES (#) MAYO'!J470*J$4,IF($C470=$D$5,'FLETES (#) MAYO'!J470*J$5,0))))</f>
        <v>0</v>
      </c>
      <c r="K470" s="179">
        <f>IF($C470=$D$2,'FLETES (#) MAYO'!K470*K$2,IF($C470=$D$3,'FLETES (#) MAYO'!K470*K$3,IF($C470=$D$4,'FLETES (#) MAYO'!K470*K$4,IF($C470=$D$5,'FLETES (#) MAYO'!K470*K$5,0))))</f>
        <v>0</v>
      </c>
      <c r="L470" s="179">
        <f>IF($C470=$D$2,'FLETES (#) MAYO'!L470*L$2,IF($C470=$D$3,'FLETES (#) MAYO'!L470*L$3,IF($C470=$D$4,'FLETES (#) MAYO'!L470*L$4,IF($C470=$D$5,'FLETES (#) MAYO'!L470*L$5,0))))</f>
        <v>0</v>
      </c>
      <c r="M470" s="179">
        <f>IF($C470=$D$2,'FLETES (#) MAYO'!M470*M$2,IF($C470=$D$3,'FLETES (#) MAYO'!M470*M$3,IF($C470=$D$4,'FLETES (#) MAYO'!M470*M$4,IF($C470=$D$5,'FLETES (#) MAYO'!M470*M$5,0))))</f>
        <v>0</v>
      </c>
      <c r="N470" s="179">
        <f>IF($C470=$D$2,'FLETES (#) MAYO'!N470*N$2,IF($C470=$D$3,'FLETES (#) MAYO'!N470*N$3,IF($C470=$D$4,'FLETES (#) MAYO'!N470*N$4,IF($C470=$D$5,'FLETES (#) MAYO'!N470*N$5,0))))</f>
        <v>0</v>
      </c>
      <c r="O470" s="179">
        <f>IF($C470=$D$2,'FLETES (#) MAYO'!O470*O$2,IF($C470=$D$3,'FLETES (#) MAYO'!O470*O$3,IF($C470=$D$4,'FLETES (#) MAYO'!O470*O$4,IF($C470=$D$5,'FLETES (#) MAYO'!O470*O$5,0))))</f>
        <v>0</v>
      </c>
      <c r="P470" s="179">
        <f>IF($C470=$D$2,'FLETES (#) MAYO'!P470*P$2,IF($C470=$D$3,'FLETES (#) MAYO'!P470*P$3,IF($C470=$D$4,'FLETES (#) MAYO'!P470*P$4,IF($C470=$D$5,'FLETES (#) MAYO'!P470*P$5,0))))</f>
        <v>0</v>
      </c>
      <c r="Q470" s="179">
        <f>IF($C470=$D$2,'FLETES (#) MAYO'!Q470*Q$2,IF($C470=$D$3,'FLETES (#) MAYO'!Q470*Q$3,IF($C470=$D$4,'FLETES (#) MAYO'!Q470*Q$4,IF($C470=$D$5,'FLETES (#) MAYO'!Q470*Q$5,0))))</f>
        <v>0</v>
      </c>
      <c r="R470" s="179">
        <f>IF($C470=$D$2,'FLETES (#) MAYO'!R470*R$2,IF($C470=$D$3,'FLETES (#) MAYO'!R470*R$3,IF($C470=$D$4,'FLETES (#) MAYO'!R470*R$4,IF($C470=$D$5,'FLETES (#) MAYO'!R470*R$5,0))))</f>
        <v>0</v>
      </c>
      <c r="S470" s="179">
        <f>IF($C470=$D$2,'FLETES (#) MAYO'!S470*S$2,IF($C470=$D$3,'FLETES (#) MAYO'!S470*S$3,IF($C470=$D$4,'FLETES (#) MAYO'!S470*S$4,IF($C470=$D$5,'FLETES (#) MAYO'!S470*S$5,0))))</f>
        <v>0</v>
      </c>
      <c r="T470" s="179">
        <f>IF($C470=$D$2,'FLETES (#) MAYO'!T470*T$2,IF($C470=$D$3,'FLETES (#) MAYO'!T470*T$3,IF($C470=$D$4,'FLETES (#) MAYO'!T470*T$4,IF($C470=$D$5,'FLETES (#) MAYO'!T470*T$5,0))))</f>
        <v>0</v>
      </c>
      <c r="U470" s="179">
        <f>IF($C470=$D$2,'FLETES (#) MAYO'!U470*U$2,IF($C470=$D$3,'FLETES (#) MAYO'!U470*U$3,IF($C470=$D$4,'FLETES (#) MAYO'!U470*U$4,IF($C470=$D$5,'FLETES (#) MAYO'!U470*U$5,0))))</f>
        <v>0</v>
      </c>
      <c r="V470" s="179">
        <f>IF($C470=$D$2,'FLETES (#) MAYO'!V470*V$2,IF($C470=$D$3,'FLETES (#) MAYO'!V470*V$3,IF($C470=$D$4,'FLETES (#) MAYO'!V470*V$4,IF($C470=$D$5,'FLETES (#) MAYO'!V470*V$5,0))))</f>
        <v>0</v>
      </c>
      <c r="W470" s="179">
        <f>IF($C470=$D$2,'FLETES (#) MAYO'!W470*W$2,IF($C470=$D$3,'FLETES (#) MAYO'!W470*W$3,IF($C470=$D$4,'FLETES (#) MAYO'!W470*W$4,IF($C470=$D$5,'FLETES (#) MAYO'!W470*W$5,0))))</f>
        <v>0</v>
      </c>
      <c r="X470" s="179">
        <f>IF($C470=$D$2,'FLETES (#) MAYO'!X470*X$2,IF($C470=$D$3,'FLETES (#) MAYO'!X470*X$3,IF($C470=$D$4,'FLETES (#) MAYO'!X470*X$4,IF($C470=$D$5,'FLETES (#) MAYO'!X470*X$5,0))))</f>
        <v>0</v>
      </c>
      <c r="Y470" s="179">
        <f>IF($C470=$D$2,'FLETES (#) MAYO'!Y470*Y$2,IF($C470=$D$3,'FLETES (#) MAYO'!Y470*Y$3,IF($C470=$D$4,'FLETES (#) MAYO'!Y470*Y$4,IF($C470=$D$5,'FLETES (#) MAYO'!Y470*Y$5,0))))</f>
        <v>0</v>
      </c>
      <c r="Z470" s="179">
        <f>IF($C470=$D$2,'FLETES (#) MAYO'!Z470*Z$2,IF($C470=$D$3,'FLETES (#) MAYO'!Z470*Z$3,IF($C470=$D$4,'FLETES (#) MAYO'!Z470*Z$4,IF($C470=$D$5,'FLETES (#) MAYO'!Z470*Z$5,0))))</f>
        <v>0</v>
      </c>
      <c r="AA470" s="179">
        <f>IF($C470=$D$2,'FLETES (#) MAYO'!AA470*AA$2,IF($C470=$D$3,'FLETES (#) MAYO'!AA470*AA$3,IF($C470=$D$4,'FLETES (#) MAYO'!AA470*AA$4,IF($C470=$D$5,'FLETES (#) MAYO'!AA470*AA$5,0))))</f>
        <v>0</v>
      </c>
      <c r="AB470" s="179">
        <f>IF($C470=$D$2,'FLETES (#) MAYO'!AB470*AB$2,IF($C470=$D$3,'FLETES (#) MAYO'!AB470*AB$3,IF($C470=$D$4,'FLETES (#) MAYO'!AB470*AB$4,IF($C470=$D$5,'FLETES (#) MAYO'!AB470*AB$5,0))))</f>
        <v>0</v>
      </c>
      <c r="AC470" s="179">
        <f>IF($C470=$D$2,'FLETES (#) MAYO'!AC470*AC$2,IF($C470=$D$3,'FLETES (#) MAYO'!AC470*AC$3,IF($C470=$D$4,'FLETES (#) MAYO'!AC470*AC$4,IF($C470=$D$5,'FLETES (#) MAYO'!AC470*AC$5,0))))</f>
        <v>0</v>
      </c>
      <c r="AD470" s="179">
        <f>IF($C470=$D$2,'FLETES (#) MAYO'!AD470*AD$2,IF($C470=$D$3,'FLETES (#) MAYO'!AD470*AD$3,IF($C470=$D$4,'FLETES (#) MAYO'!AD470*AD$4,IF($C470=$D$5,'FLETES (#) MAYO'!AD470*AD$5,0))))</f>
        <v>0</v>
      </c>
      <c r="AE470" s="179">
        <f>IF($C470=$D$2,'FLETES (#) MAYO'!AE470*AE$2,IF($C470=$D$3,'FLETES (#) MAYO'!AE470*AE$3,IF($C470=$D$4,'FLETES (#) MAYO'!AE470*AE$4,IF($C470=$D$5,'FLETES (#) MAYO'!AE470*AE$5,0))))</f>
        <v>0</v>
      </c>
      <c r="AF470" s="179">
        <f>IF($C470=$D$2,'FLETES (#) MAYO'!AF470*AF$2,IF($C470=$D$3,'FLETES (#) MAYO'!AF470*AF$3,IF($C470=$D$4,'FLETES (#) MAYO'!AF470*AF$4,IF($C470=$D$5,'FLETES (#) MAYO'!AF470*AF$5,0))))</f>
        <v>0</v>
      </c>
      <c r="AG470" s="179">
        <f>IF($C470=$D$2,'FLETES (#) MAYO'!AG470*AG$2,IF($C470=$D$3,'FLETES (#) MAYO'!AG470*AG$3,IF($C470=$D$4,'FLETES (#) MAYO'!AG470*AG$4,IF($C470=$D$5,'FLETES (#) MAYO'!AG470*AG$5,0))))</f>
        <v>0</v>
      </c>
      <c r="AH470" s="179">
        <f>IF($C470=$D$2,'FLETES (#) MAYO'!AH470*AH$2,IF($C470=$D$3,'FLETES (#) MAYO'!AH470*AH$3,IF($C470=$D$4,'FLETES (#) MAYO'!AH470*AH$4,IF($C470=$D$5,'FLETES (#) MAYO'!AH470*AH$5,0))))</f>
        <v>0</v>
      </c>
      <c r="AI470" s="179">
        <f>IF($C470=$D$2,'FLETES (#) MAYO'!AI470*AI$2,IF($C470=$D$3,'FLETES (#) MAYO'!AI470*AI$3,IF($C470=$D$4,'FLETES (#) MAYO'!AI470*AI$4,IF($C470=$D$5,'FLETES (#) MAYO'!AI470*AI$5,0))))</f>
        <v>0</v>
      </c>
      <c r="AJ470" s="179">
        <f>IF($C470=$D$2,'FLETES (#) MAYO'!AJ470*AJ$2,IF($C470=$D$3,'FLETES (#) MAYO'!AJ470*AJ$3,IF($C470=$D$4,'FLETES (#) MAYO'!AJ470*AJ$4,IF($C470=$D$5,'FLETES (#) MAYO'!AJ470*AJ$5,0))))</f>
        <v>0</v>
      </c>
      <c r="AK470" s="179">
        <f>IF($C470=$D$2,'FLETES (#) MAYO'!AK470*AK$2,IF($C470=$D$3,'FLETES (#) MAYO'!AK470*AK$3,IF($C470=$D$4,'FLETES (#) MAYO'!AK470*AK$4,IF($C470=$D$5,'FLETES (#) MAYO'!AK470*AK$5,0))))</f>
        <v>0</v>
      </c>
      <c r="AL470" s="179">
        <f>IF($C470=$D$2,'FLETES (#) MAYO'!AL470*AL$2,IF($C470=$D$3,'FLETES (#) MAYO'!AL470*AL$3,IF($C470=$D$4,'FLETES (#) MAYO'!AL470*AL$4,IF($C470=$D$5,'FLETES (#) MAYO'!AL470*AL$5,0))))</f>
        <v>0</v>
      </c>
      <c r="AM470" s="179">
        <f>IF($C470=$D$2,'FLETES (#) MAYO'!AM470*AM$2,IF($C470=$D$3,'FLETES (#) MAYO'!AM470*AM$3,IF($C470=$D$4,'FLETES (#) MAYO'!AM470*AM$4,IF($C470=$D$5,'FLETES (#) MAYO'!AM470*AM$5,0))))</f>
        <v>0</v>
      </c>
    </row>
    <row r="471" spans="1:39">
      <c r="A471" s="141"/>
      <c r="B471" s="165"/>
      <c r="C471" s="165"/>
      <c r="D471" s="178">
        <f t="shared" si="0"/>
        <v>0</v>
      </c>
      <c r="E471" s="179">
        <f>IF($C471=$D$2,'FLETES (#) MAYO'!E471*E$2,IF($C471=$D$3,'FLETES (#) MAYO'!E471*E$3,IF($C471=$D$4,'FLETES (#) MAYO'!E471*E$4,IF($C471=$D$5,'FLETES (#) MAYO'!E471*E$5,0))))</f>
        <v>0</v>
      </c>
      <c r="F471" s="179">
        <f>IF($C471=$D$2,'FLETES (#) MAYO'!F471*F$2,IF($C471=$D$3,'FLETES (#) MAYO'!F471*F$3,IF($C471=$D$4,'FLETES (#) MAYO'!F471*F$4,IF($C471=$D$5,'FLETES (#) MAYO'!F471*F$5,0))))</f>
        <v>0</v>
      </c>
      <c r="G471" s="179">
        <f>IF($C471=$D$2,'FLETES (#) MAYO'!G471*G$2,IF($C471=$D$3,'FLETES (#) MAYO'!G471*G$3,IF($C471=$D$4,'FLETES (#) MAYO'!G471*G$4,IF($C471=$D$5,'FLETES (#) MAYO'!G471*G$5,0))))</f>
        <v>0</v>
      </c>
      <c r="H471" s="179">
        <f>IF($C471=$D$2,'FLETES (#) MAYO'!H471*H$2,IF($C471=$D$3,'FLETES (#) MAYO'!H471*H$3,IF($C471=$D$4,'FLETES (#) MAYO'!H471*H$4,IF($C471=$D$5,'FLETES (#) MAYO'!H471*H$5,0))))</f>
        <v>0</v>
      </c>
      <c r="I471" s="179">
        <f>IF($C471=$D$2,'FLETES (#) MAYO'!I471*I$2,IF($C471=$D$3,'FLETES (#) MAYO'!I471*I$3,IF($C471=$D$4,'FLETES (#) MAYO'!I471*I$4,IF($C471=$D$5,'FLETES (#) MAYO'!I471*I$5,0))))</f>
        <v>0</v>
      </c>
      <c r="J471" s="179">
        <f>IF($C471=$D$2,'FLETES (#) MAYO'!J471*J$2,IF($C471=$D$3,'FLETES (#) MAYO'!J471*J$3,IF($C471=$D$4,'FLETES (#) MAYO'!J471*J$4,IF($C471=$D$5,'FLETES (#) MAYO'!J471*J$5,0))))</f>
        <v>0</v>
      </c>
      <c r="K471" s="179">
        <f>IF($C471=$D$2,'FLETES (#) MAYO'!K471*K$2,IF($C471=$D$3,'FLETES (#) MAYO'!K471*K$3,IF($C471=$D$4,'FLETES (#) MAYO'!K471*K$4,IF($C471=$D$5,'FLETES (#) MAYO'!K471*K$5,0))))</f>
        <v>0</v>
      </c>
      <c r="L471" s="179">
        <f>IF($C471=$D$2,'FLETES (#) MAYO'!L471*L$2,IF($C471=$D$3,'FLETES (#) MAYO'!L471*L$3,IF($C471=$D$4,'FLETES (#) MAYO'!L471*L$4,IF($C471=$D$5,'FLETES (#) MAYO'!L471*L$5,0))))</f>
        <v>0</v>
      </c>
      <c r="M471" s="179">
        <f>IF($C471=$D$2,'FLETES (#) MAYO'!M471*M$2,IF($C471=$D$3,'FLETES (#) MAYO'!M471*M$3,IF($C471=$D$4,'FLETES (#) MAYO'!M471*M$4,IF($C471=$D$5,'FLETES (#) MAYO'!M471*M$5,0))))</f>
        <v>0</v>
      </c>
      <c r="N471" s="179">
        <f>IF($C471=$D$2,'FLETES (#) MAYO'!N471*N$2,IF($C471=$D$3,'FLETES (#) MAYO'!N471*N$3,IF($C471=$D$4,'FLETES (#) MAYO'!N471*N$4,IF($C471=$D$5,'FLETES (#) MAYO'!N471*N$5,0))))</f>
        <v>0</v>
      </c>
      <c r="O471" s="179">
        <f>IF($C471=$D$2,'FLETES (#) MAYO'!O471*O$2,IF($C471=$D$3,'FLETES (#) MAYO'!O471*O$3,IF($C471=$D$4,'FLETES (#) MAYO'!O471*O$4,IF($C471=$D$5,'FLETES (#) MAYO'!O471*O$5,0))))</f>
        <v>0</v>
      </c>
      <c r="P471" s="179">
        <f>IF($C471=$D$2,'FLETES (#) MAYO'!P471*P$2,IF($C471=$D$3,'FLETES (#) MAYO'!P471*P$3,IF($C471=$D$4,'FLETES (#) MAYO'!P471*P$4,IF($C471=$D$5,'FLETES (#) MAYO'!P471*P$5,0))))</f>
        <v>0</v>
      </c>
      <c r="Q471" s="179">
        <f>IF($C471=$D$2,'FLETES (#) MAYO'!Q471*Q$2,IF($C471=$D$3,'FLETES (#) MAYO'!Q471*Q$3,IF($C471=$D$4,'FLETES (#) MAYO'!Q471*Q$4,IF($C471=$D$5,'FLETES (#) MAYO'!Q471*Q$5,0))))</f>
        <v>0</v>
      </c>
      <c r="R471" s="179">
        <f>IF($C471=$D$2,'FLETES (#) MAYO'!R471*R$2,IF($C471=$D$3,'FLETES (#) MAYO'!R471*R$3,IF($C471=$D$4,'FLETES (#) MAYO'!R471*R$4,IF($C471=$D$5,'FLETES (#) MAYO'!R471*R$5,0))))</f>
        <v>0</v>
      </c>
      <c r="S471" s="179">
        <f>IF($C471=$D$2,'FLETES (#) MAYO'!S471*S$2,IF($C471=$D$3,'FLETES (#) MAYO'!S471*S$3,IF($C471=$D$4,'FLETES (#) MAYO'!S471*S$4,IF($C471=$D$5,'FLETES (#) MAYO'!S471*S$5,0))))</f>
        <v>0</v>
      </c>
      <c r="T471" s="179">
        <f>IF($C471=$D$2,'FLETES (#) MAYO'!T471*T$2,IF($C471=$D$3,'FLETES (#) MAYO'!T471*T$3,IF($C471=$D$4,'FLETES (#) MAYO'!T471*T$4,IF($C471=$D$5,'FLETES (#) MAYO'!T471*T$5,0))))</f>
        <v>0</v>
      </c>
      <c r="U471" s="179">
        <f>IF($C471=$D$2,'FLETES (#) MAYO'!U471*U$2,IF($C471=$D$3,'FLETES (#) MAYO'!U471*U$3,IF($C471=$D$4,'FLETES (#) MAYO'!U471*U$4,IF($C471=$D$5,'FLETES (#) MAYO'!U471*U$5,0))))</f>
        <v>0</v>
      </c>
      <c r="V471" s="179">
        <f>IF($C471=$D$2,'FLETES (#) MAYO'!V471*V$2,IF($C471=$D$3,'FLETES (#) MAYO'!V471*V$3,IF($C471=$D$4,'FLETES (#) MAYO'!V471*V$4,IF($C471=$D$5,'FLETES (#) MAYO'!V471*V$5,0))))</f>
        <v>0</v>
      </c>
      <c r="W471" s="179">
        <f>IF($C471=$D$2,'FLETES (#) MAYO'!W471*W$2,IF($C471=$D$3,'FLETES (#) MAYO'!W471*W$3,IF($C471=$D$4,'FLETES (#) MAYO'!W471*W$4,IF($C471=$D$5,'FLETES (#) MAYO'!W471*W$5,0))))</f>
        <v>0</v>
      </c>
      <c r="X471" s="179">
        <f>IF($C471=$D$2,'FLETES (#) MAYO'!X471*X$2,IF($C471=$D$3,'FLETES (#) MAYO'!X471*X$3,IF($C471=$D$4,'FLETES (#) MAYO'!X471*X$4,IF($C471=$D$5,'FLETES (#) MAYO'!X471*X$5,0))))</f>
        <v>0</v>
      </c>
      <c r="Y471" s="179">
        <f>IF($C471=$D$2,'FLETES (#) MAYO'!Y471*Y$2,IF($C471=$D$3,'FLETES (#) MAYO'!Y471*Y$3,IF($C471=$D$4,'FLETES (#) MAYO'!Y471*Y$4,IF($C471=$D$5,'FLETES (#) MAYO'!Y471*Y$5,0))))</f>
        <v>0</v>
      </c>
      <c r="Z471" s="179">
        <f>IF($C471=$D$2,'FLETES (#) MAYO'!Z471*Z$2,IF($C471=$D$3,'FLETES (#) MAYO'!Z471*Z$3,IF($C471=$D$4,'FLETES (#) MAYO'!Z471*Z$4,IF($C471=$D$5,'FLETES (#) MAYO'!Z471*Z$5,0))))</f>
        <v>0</v>
      </c>
      <c r="AA471" s="179">
        <f>IF($C471=$D$2,'FLETES (#) MAYO'!AA471*AA$2,IF($C471=$D$3,'FLETES (#) MAYO'!AA471*AA$3,IF($C471=$D$4,'FLETES (#) MAYO'!AA471*AA$4,IF($C471=$D$5,'FLETES (#) MAYO'!AA471*AA$5,0))))</f>
        <v>0</v>
      </c>
      <c r="AB471" s="179">
        <f>IF($C471=$D$2,'FLETES (#) MAYO'!AB471*AB$2,IF($C471=$D$3,'FLETES (#) MAYO'!AB471*AB$3,IF($C471=$D$4,'FLETES (#) MAYO'!AB471*AB$4,IF($C471=$D$5,'FLETES (#) MAYO'!AB471*AB$5,0))))</f>
        <v>0</v>
      </c>
      <c r="AC471" s="179">
        <f>IF($C471=$D$2,'FLETES (#) MAYO'!AC471*AC$2,IF($C471=$D$3,'FLETES (#) MAYO'!AC471*AC$3,IF($C471=$D$4,'FLETES (#) MAYO'!AC471*AC$4,IF($C471=$D$5,'FLETES (#) MAYO'!AC471*AC$5,0))))</f>
        <v>0</v>
      </c>
      <c r="AD471" s="179">
        <f>IF($C471=$D$2,'FLETES (#) MAYO'!AD471*AD$2,IF($C471=$D$3,'FLETES (#) MAYO'!AD471*AD$3,IF($C471=$D$4,'FLETES (#) MAYO'!AD471*AD$4,IF($C471=$D$5,'FLETES (#) MAYO'!AD471*AD$5,0))))</f>
        <v>0</v>
      </c>
      <c r="AE471" s="179">
        <f>IF($C471=$D$2,'FLETES (#) MAYO'!AE471*AE$2,IF($C471=$D$3,'FLETES (#) MAYO'!AE471*AE$3,IF($C471=$D$4,'FLETES (#) MAYO'!AE471*AE$4,IF($C471=$D$5,'FLETES (#) MAYO'!AE471*AE$5,0))))</f>
        <v>0</v>
      </c>
      <c r="AF471" s="179">
        <f>IF($C471=$D$2,'FLETES (#) MAYO'!AF471*AF$2,IF($C471=$D$3,'FLETES (#) MAYO'!AF471*AF$3,IF($C471=$D$4,'FLETES (#) MAYO'!AF471*AF$4,IF($C471=$D$5,'FLETES (#) MAYO'!AF471*AF$5,0))))</f>
        <v>0</v>
      </c>
      <c r="AG471" s="179">
        <f>IF($C471=$D$2,'FLETES (#) MAYO'!AG471*AG$2,IF($C471=$D$3,'FLETES (#) MAYO'!AG471*AG$3,IF($C471=$D$4,'FLETES (#) MAYO'!AG471*AG$4,IF($C471=$D$5,'FLETES (#) MAYO'!AG471*AG$5,0))))</f>
        <v>0</v>
      </c>
      <c r="AH471" s="179">
        <f>IF($C471=$D$2,'FLETES (#) MAYO'!AH471*AH$2,IF($C471=$D$3,'FLETES (#) MAYO'!AH471*AH$3,IF($C471=$D$4,'FLETES (#) MAYO'!AH471*AH$4,IF($C471=$D$5,'FLETES (#) MAYO'!AH471*AH$5,0))))</f>
        <v>0</v>
      </c>
      <c r="AI471" s="179">
        <f>IF($C471=$D$2,'FLETES (#) MAYO'!AI471*AI$2,IF($C471=$D$3,'FLETES (#) MAYO'!AI471*AI$3,IF($C471=$D$4,'FLETES (#) MAYO'!AI471*AI$4,IF($C471=$D$5,'FLETES (#) MAYO'!AI471*AI$5,0))))</f>
        <v>0</v>
      </c>
      <c r="AJ471" s="179">
        <f>IF($C471=$D$2,'FLETES (#) MAYO'!AJ471*AJ$2,IF($C471=$D$3,'FLETES (#) MAYO'!AJ471*AJ$3,IF($C471=$D$4,'FLETES (#) MAYO'!AJ471*AJ$4,IF($C471=$D$5,'FLETES (#) MAYO'!AJ471*AJ$5,0))))</f>
        <v>0</v>
      </c>
      <c r="AK471" s="179">
        <f>IF($C471=$D$2,'FLETES (#) MAYO'!AK471*AK$2,IF($C471=$D$3,'FLETES (#) MAYO'!AK471*AK$3,IF($C471=$D$4,'FLETES (#) MAYO'!AK471*AK$4,IF($C471=$D$5,'FLETES (#) MAYO'!AK471*AK$5,0))))</f>
        <v>0</v>
      </c>
      <c r="AL471" s="179">
        <f>IF($C471=$D$2,'FLETES (#) MAYO'!AL471*AL$2,IF($C471=$D$3,'FLETES (#) MAYO'!AL471*AL$3,IF($C471=$D$4,'FLETES (#) MAYO'!AL471*AL$4,IF($C471=$D$5,'FLETES (#) MAYO'!AL471*AL$5,0))))</f>
        <v>0</v>
      </c>
      <c r="AM471" s="179">
        <f>IF($C471=$D$2,'FLETES (#) MAYO'!AM471*AM$2,IF($C471=$D$3,'FLETES (#) MAYO'!AM471*AM$3,IF($C471=$D$4,'FLETES (#) MAYO'!AM471*AM$4,IF($C471=$D$5,'FLETES (#) MAYO'!AM471*AM$5,0))))</f>
        <v>0</v>
      </c>
    </row>
    <row r="472" spans="1:39">
      <c r="A472" s="141"/>
      <c r="B472" s="165"/>
      <c r="C472" s="165"/>
      <c r="D472" s="178">
        <f t="shared" si="0"/>
        <v>0</v>
      </c>
      <c r="E472" s="179">
        <f>IF($C472=$D$2,'FLETES (#) MAYO'!E472*E$2,IF($C472=$D$3,'FLETES (#) MAYO'!E472*E$3,IF($C472=$D$4,'FLETES (#) MAYO'!E472*E$4,IF($C472=$D$5,'FLETES (#) MAYO'!E472*E$5,0))))</f>
        <v>0</v>
      </c>
      <c r="F472" s="179">
        <f>IF($C472=$D$2,'FLETES (#) MAYO'!F472*F$2,IF($C472=$D$3,'FLETES (#) MAYO'!F472*F$3,IF($C472=$D$4,'FLETES (#) MAYO'!F472*F$4,IF($C472=$D$5,'FLETES (#) MAYO'!F472*F$5,0))))</f>
        <v>0</v>
      </c>
      <c r="G472" s="179">
        <f>IF($C472=$D$2,'FLETES (#) MAYO'!G472*G$2,IF($C472=$D$3,'FLETES (#) MAYO'!G472*G$3,IF($C472=$D$4,'FLETES (#) MAYO'!G472*G$4,IF($C472=$D$5,'FLETES (#) MAYO'!G472*G$5,0))))</f>
        <v>0</v>
      </c>
      <c r="H472" s="179">
        <f>IF($C472=$D$2,'FLETES (#) MAYO'!H472*H$2,IF($C472=$D$3,'FLETES (#) MAYO'!H472*H$3,IF($C472=$D$4,'FLETES (#) MAYO'!H472*H$4,IF($C472=$D$5,'FLETES (#) MAYO'!H472*H$5,0))))</f>
        <v>0</v>
      </c>
      <c r="I472" s="179">
        <f>IF($C472=$D$2,'FLETES (#) MAYO'!I472*I$2,IF($C472=$D$3,'FLETES (#) MAYO'!I472*I$3,IF($C472=$D$4,'FLETES (#) MAYO'!I472*I$4,IF($C472=$D$5,'FLETES (#) MAYO'!I472*I$5,0))))</f>
        <v>0</v>
      </c>
      <c r="J472" s="179">
        <f>IF($C472=$D$2,'FLETES (#) MAYO'!J472*J$2,IF($C472=$D$3,'FLETES (#) MAYO'!J472*J$3,IF($C472=$D$4,'FLETES (#) MAYO'!J472*J$4,IF($C472=$D$5,'FLETES (#) MAYO'!J472*J$5,0))))</f>
        <v>0</v>
      </c>
      <c r="K472" s="179">
        <f>IF($C472=$D$2,'FLETES (#) MAYO'!K472*K$2,IF($C472=$D$3,'FLETES (#) MAYO'!K472*K$3,IF($C472=$D$4,'FLETES (#) MAYO'!K472*K$4,IF($C472=$D$5,'FLETES (#) MAYO'!K472*K$5,0))))</f>
        <v>0</v>
      </c>
      <c r="L472" s="179">
        <f>IF($C472=$D$2,'FLETES (#) MAYO'!L472*L$2,IF($C472=$D$3,'FLETES (#) MAYO'!L472*L$3,IF($C472=$D$4,'FLETES (#) MAYO'!L472*L$4,IF($C472=$D$5,'FLETES (#) MAYO'!L472*L$5,0))))</f>
        <v>0</v>
      </c>
      <c r="M472" s="179">
        <f>IF($C472=$D$2,'FLETES (#) MAYO'!M472*M$2,IF($C472=$D$3,'FLETES (#) MAYO'!M472*M$3,IF($C472=$D$4,'FLETES (#) MAYO'!M472*M$4,IF($C472=$D$5,'FLETES (#) MAYO'!M472*M$5,0))))</f>
        <v>0</v>
      </c>
      <c r="N472" s="179">
        <f>IF($C472=$D$2,'FLETES (#) MAYO'!N472*N$2,IF($C472=$D$3,'FLETES (#) MAYO'!N472*N$3,IF($C472=$D$4,'FLETES (#) MAYO'!N472*N$4,IF($C472=$D$5,'FLETES (#) MAYO'!N472*N$5,0))))</f>
        <v>0</v>
      </c>
      <c r="O472" s="179">
        <f>IF($C472=$D$2,'FLETES (#) MAYO'!O472*O$2,IF($C472=$D$3,'FLETES (#) MAYO'!O472*O$3,IF($C472=$D$4,'FLETES (#) MAYO'!O472*O$4,IF($C472=$D$5,'FLETES (#) MAYO'!O472*O$5,0))))</f>
        <v>0</v>
      </c>
      <c r="P472" s="179">
        <f>IF($C472=$D$2,'FLETES (#) MAYO'!P472*P$2,IF($C472=$D$3,'FLETES (#) MAYO'!P472*P$3,IF($C472=$D$4,'FLETES (#) MAYO'!P472*P$4,IF($C472=$D$5,'FLETES (#) MAYO'!P472*P$5,0))))</f>
        <v>0</v>
      </c>
      <c r="Q472" s="179">
        <f>IF($C472=$D$2,'FLETES (#) MAYO'!Q472*Q$2,IF($C472=$D$3,'FLETES (#) MAYO'!Q472*Q$3,IF($C472=$D$4,'FLETES (#) MAYO'!Q472*Q$4,IF($C472=$D$5,'FLETES (#) MAYO'!Q472*Q$5,0))))</f>
        <v>0</v>
      </c>
      <c r="R472" s="179">
        <f>IF($C472=$D$2,'FLETES (#) MAYO'!R472*R$2,IF($C472=$D$3,'FLETES (#) MAYO'!R472*R$3,IF($C472=$D$4,'FLETES (#) MAYO'!R472*R$4,IF($C472=$D$5,'FLETES (#) MAYO'!R472*R$5,0))))</f>
        <v>0</v>
      </c>
      <c r="S472" s="179">
        <f>IF($C472=$D$2,'FLETES (#) MAYO'!S472*S$2,IF($C472=$D$3,'FLETES (#) MAYO'!S472*S$3,IF($C472=$D$4,'FLETES (#) MAYO'!S472*S$4,IF($C472=$D$5,'FLETES (#) MAYO'!S472*S$5,0))))</f>
        <v>0</v>
      </c>
      <c r="T472" s="179">
        <f>IF($C472=$D$2,'FLETES (#) MAYO'!T472*T$2,IF($C472=$D$3,'FLETES (#) MAYO'!T472*T$3,IF($C472=$D$4,'FLETES (#) MAYO'!T472*T$4,IF($C472=$D$5,'FLETES (#) MAYO'!T472*T$5,0))))</f>
        <v>0</v>
      </c>
      <c r="U472" s="179">
        <f>IF($C472=$D$2,'FLETES (#) MAYO'!U472*U$2,IF($C472=$D$3,'FLETES (#) MAYO'!U472*U$3,IF($C472=$D$4,'FLETES (#) MAYO'!U472*U$4,IF($C472=$D$5,'FLETES (#) MAYO'!U472*U$5,0))))</f>
        <v>0</v>
      </c>
      <c r="V472" s="179">
        <f>IF($C472=$D$2,'FLETES (#) MAYO'!V472*V$2,IF($C472=$D$3,'FLETES (#) MAYO'!V472*V$3,IF($C472=$D$4,'FLETES (#) MAYO'!V472*V$4,IF($C472=$D$5,'FLETES (#) MAYO'!V472*V$5,0))))</f>
        <v>0</v>
      </c>
      <c r="W472" s="179">
        <f>IF($C472=$D$2,'FLETES (#) MAYO'!W472*W$2,IF($C472=$D$3,'FLETES (#) MAYO'!W472*W$3,IF($C472=$D$4,'FLETES (#) MAYO'!W472*W$4,IF($C472=$D$5,'FLETES (#) MAYO'!W472*W$5,0))))</f>
        <v>0</v>
      </c>
      <c r="X472" s="179">
        <f>IF($C472=$D$2,'FLETES (#) MAYO'!X472*X$2,IF($C472=$D$3,'FLETES (#) MAYO'!X472*X$3,IF($C472=$D$4,'FLETES (#) MAYO'!X472*X$4,IF($C472=$D$5,'FLETES (#) MAYO'!X472*X$5,0))))</f>
        <v>0</v>
      </c>
      <c r="Y472" s="179">
        <f>IF($C472=$D$2,'FLETES (#) MAYO'!Y472*Y$2,IF($C472=$D$3,'FLETES (#) MAYO'!Y472*Y$3,IF($C472=$D$4,'FLETES (#) MAYO'!Y472*Y$4,IF($C472=$D$5,'FLETES (#) MAYO'!Y472*Y$5,0))))</f>
        <v>0</v>
      </c>
      <c r="Z472" s="179">
        <f>IF($C472=$D$2,'FLETES (#) MAYO'!Z472*Z$2,IF($C472=$D$3,'FLETES (#) MAYO'!Z472*Z$3,IF($C472=$D$4,'FLETES (#) MAYO'!Z472*Z$4,IF($C472=$D$5,'FLETES (#) MAYO'!Z472*Z$5,0))))</f>
        <v>0</v>
      </c>
      <c r="AA472" s="179">
        <f>IF($C472=$D$2,'FLETES (#) MAYO'!AA472*AA$2,IF($C472=$D$3,'FLETES (#) MAYO'!AA472*AA$3,IF($C472=$D$4,'FLETES (#) MAYO'!AA472*AA$4,IF($C472=$D$5,'FLETES (#) MAYO'!AA472*AA$5,0))))</f>
        <v>0</v>
      </c>
      <c r="AB472" s="179">
        <f>IF($C472=$D$2,'FLETES (#) MAYO'!AB472*AB$2,IF($C472=$D$3,'FLETES (#) MAYO'!AB472*AB$3,IF($C472=$D$4,'FLETES (#) MAYO'!AB472*AB$4,IF($C472=$D$5,'FLETES (#) MAYO'!AB472*AB$5,0))))</f>
        <v>0</v>
      </c>
      <c r="AC472" s="179">
        <f>IF($C472=$D$2,'FLETES (#) MAYO'!AC472*AC$2,IF($C472=$D$3,'FLETES (#) MAYO'!AC472*AC$3,IF($C472=$D$4,'FLETES (#) MAYO'!AC472*AC$4,IF($C472=$D$5,'FLETES (#) MAYO'!AC472*AC$5,0))))</f>
        <v>0</v>
      </c>
      <c r="AD472" s="179">
        <f>IF($C472=$D$2,'FLETES (#) MAYO'!AD472*AD$2,IF($C472=$D$3,'FLETES (#) MAYO'!AD472*AD$3,IF($C472=$D$4,'FLETES (#) MAYO'!AD472*AD$4,IF($C472=$D$5,'FLETES (#) MAYO'!AD472*AD$5,0))))</f>
        <v>0</v>
      </c>
      <c r="AE472" s="179">
        <f>IF($C472=$D$2,'FLETES (#) MAYO'!AE472*AE$2,IF($C472=$D$3,'FLETES (#) MAYO'!AE472*AE$3,IF($C472=$D$4,'FLETES (#) MAYO'!AE472*AE$4,IF($C472=$D$5,'FLETES (#) MAYO'!AE472*AE$5,0))))</f>
        <v>0</v>
      </c>
      <c r="AF472" s="179">
        <f>IF($C472=$D$2,'FLETES (#) MAYO'!AF472*AF$2,IF($C472=$D$3,'FLETES (#) MAYO'!AF472*AF$3,IF($C472=$D$4,'FLETES (#) MAYO'!AF472*AF$4,IF($C472=$D$5,'FLETES (#) MAYO'!AF472*AF$5,0))))</f>
        <v>0</v>
      </c>
      <c r="AG472" s="179">
        <f>IF($C472=$D$2,'FLETES (#) MAYO'!AG472*AG$2,IF($C472=$D$3,'FLETES (#) MAYO'!AG472*AG$3,IF($C472=$D$4,'FLETES (#) MAYO'!AG472*AG$4,IF($C472=$D$5,'FLETES (#) MAYO'!AG472*AG$5,0))))</f>
        <v>0</v>
      </c>
      <c r="AH472" s="179">
        <f>IF($C472=$D$2,'FLETES (#) MAYO'!AH472*AH$2,IF($C472=$D$3,'FLETES (#) MAYO'!AH472*AH$3,IF($C472=$D$4,'FLETES (#) MAYO'!AH472*AH$4,IF($C472=$D$5,'FLETES (#) MAYO'!AH472*AH$5,0))))</f>
        <v>0</v>
      </c>
      <c r="AI472" s="179">
        <f>IF($C472=$D$2,'FLETES (#) MAYO'!AI472*AI$2,IF($C472=$D$3,'FLETES (#) MAYO'!AI472*AI$3,IF($C472=$D$4,'FLETES (#) MAYO'!AI472*AI$4,IF($C472=$D$5,'FLETES (#) MAYO'!AI472*AI$5,0))))</f>
        <v>0</v>
      </c>
      <c r="AJ472" s="179">
        <f>IF($C472=$D$2,'FLETES (#) MAYO'!AJ472*AJ$2,IF($C472=$D$3,'FLETES (#) MAYO'!AJ472*AJ$3,IF($C472=$D$4,'FLETES (#) MAYO'!AJ472*AJ$4,IF($C472=$D$5,'FLETES (#) MAYO'!AJ472*AJ$5,0))))</f>
        <v>0</v>
      </c>
      <c r="AK472" s="179">
        <f>IF($C472=$D$2,'FLETES (#) MAYO'!AK472*AK$2,IF($C472=$D$3,'FLETES (#) MAYO'!AK472*AK$3,IF($C472=$D$4,'FLETES (#) MAYO'!AK472*AK$4,IF($C472=$D$5,'FLETES (#) MAYO'!AK472*AK$5,0))))</f>
        <v>0</v>
      </c>
      <c r="AL472" s="179">
        <f>IF($C472=$D$2,'FLETES (#) MAYO'!AL472*AL$2,IF($C472=$D$3,'FLETES (#) MAYO'!AL472*AL$3,IF($C472=$D$4,'FLETES (#) MAYO'!AL472*AL$4,IF($C472=$D$5,'FLETES (#) MAYO'!AL472*AL$5,0))))</f>
        <v>0</v>
      </c>
      <c r="AM472" s="179">
        <f>IF($C472=$D$2,'FLETES (#) MAYO'!AM472*AM$2,IF($C472=$D$3,'FLETES (#) MAYO'!AM472*AM$3,IF($C472=$D$4,'FLETES (#) MAYO'!AM472*AM$4,IF($C472=$D$5,'FLETES (#) MAYO'!AM472*AM$5,0))))</f>
        <v>0</v>
      </c>
    </row>
    <row r="473" spans="1:39">
      <c r="A473" s="141"/>
      <c r="B473" s="165"/>
      <c r="C473" s="165"/>
      <c r="D473" s="178">
        <f t="shared" si="0"/>
        <v>0</v>
      </c>
      <c r="E473" s="179">
        <f>IF($C473=$D$2,'FLETES (#) MAYO'!E473*E$2,IF($C473=$D$3,'FLETES (#) MAYO'!E473*E$3,IF($C473=$D$4,'FLETES (#) MAYO'!E473*E$4,IF($C473=$D$5,'FLETES (#) MAYO'!E473*E$5,0))))</f>
        <v>0</v>
      </c>
      <c r="F473" s="179">
        <f>IF($C473=$D$2,'FLETES (#) MAYO'!F473*F$2,IF($C473=$D$3,'FLETES (#) MAYO'!F473*F$3,IF($C473=$D$4,'FLETES (#) MAYO'!F473*F$4,IF($C473=$D$5,'FLETES (#) MAYO'!F473*F$5,0))))</f>
        <v>0</v>
      </c>
      <c r="G473" s="179">
        <f>IF($C473=$D$2,'FLETES (#) MAYO'!G473*G$2,IF($C473=$D$3,'FLETES (#) MAYO'!G473*G$3,IF($C473=$D$4,'FLETES (#) MAYO'!G473*G$4,IF($C473=$D$5,'FLETES (#) MAYO'!G473*G$5,0))))</f>
        <v>0</v>
      </c>
      <c r="H473" s="179">
        <f>IF($C473=$D$2,'FLETES (#) MAYO'!H473*H$2,IF($C473=$D$3,'FLETES (#) MAYO'!H473*H$3,IF($C473=$D$4,'FLETES (#) MAYO'!H473*H$4,IF($C473=$D$5,'FLETES (#) MAYO'!H473*H$5,0))))</f>
        <v>0</v>
      </c>
      <c r="I473" s="179">
        <f>IF($C473=$D$2,'FLETES (#) MAYO'!I473*I$2,IF($C473=$D$3,'FLETES (#) MAYO'!I473*I$3,IF($C473=$D$4,'FLETES (#) MAYO'!I473*I$4,IF($C473=$D$5,'FLETES (#) MAYO'!I473*I$5,0))))</f>
        <v>0</v>
      </c>
      <c r="J473" s="179">
        <f>IF($C473=$D$2,'FLETES (#) MAYO'!J473*J$2,IF($C473=$D$3,'FLETES (#) MAYO'!J473*J$3,IF($C473=$D$4,'FLETES (#) MAYO'!J473*J$4,IF($C473=$D$5,'FLETES (#) MAYO'!J473*J$5,0))))</f>
        <v>0</v>
      </c>
      <c r="K473" s="179">
        <f>IF($C473=$D$2,'FLETES (#) MAYO'!K473*K$2,IF($C473=$D$3,'FLETES (#) MAYO'!K473*K$3,IF($C473=$D$4,'FLETES (#) MAYO'!K473*K$4,IF($C473=$D$5,'FLETES (#) MAYO'!K473*K$5,0))))</f>
        <v>0</v>
      </c>
      <c r="L473" s="179">
        <f>IF($C473=$D$2,'FLETES (#) MAYO'!L473*L$2,IF($C473=$D$3,'FLETES (#) MAYO'!L473*L$3,IF($C473=$D$4,'FLETES (#) MAYO'!L473*L$4,IF($C473=$D$5,'FLETES (#) MAYO'!L473*L$5,0))))</f>
        <v>0</v>
      </c>
      <c r="M473" s="179">
        <f>IF($C473=$D$2,'FLETES (#) MAYO'!M473*M$2,IF($C473=$D$3,'FLETES (#) MAYO'!M473*M$3,IF($C473=$D$4,'FLETES (#) MAYO'!M473*M$4,IF($C473=$D$5,'FLETES (#) MAYO'!M473*M$5,0))))</f>
        <v>0</v>
      </c>
      <c r="N473" s="179">
        <f>IF($C473=$D$2,'FLETES (#) MAYO'!N473*N$2,IF($C473=$D$3,'FLETES (#) MAYO'!N473*N$3,IF($C473=$D$4,'FLETES (#) MAYO'!N473*N$4,IF($C473=$D$5,'FLETES (#) MAYO'!N473*N$5,0))))</f>
        <v>0</v>
      </c>
      <c r="O473" s="179">
        <f>IF($C473=$D$2,'FLETES (#) MAYO'!O473*O$2,IF($C473=$D$3,'FLETES (#) MAYO'!O473*O$3,IF($C473=$D$4,'FLETES (#) MAYO'!O473*O$4,IF($C473=$D$5,'FLETES (#) MAYO'!O473*O$5,0))))</f>
        <v>0</v>
      </c>
      <c r="P473" s="179">
        <f>IF($C473=$D$2,'FLETES (#) MAYO'!P473*P$2,IF($C473=$D$3,'FLETES (#) MAYO'!P473*P$3,IF($C473=$D$4,'FLETES (#) MAYO'!P473*P$4,IF($C473=$D$5,'FLETES (#) MAYO'!P473*P$5,0))))</f>
        <v>0</v>
      </c>
      <c r="Q473" s="179">
        <f>IF($C473=$D$2,'FLETES (#) MAYO'!Q473*Q$2,IF($C473=$D$3,'FLETES (#) MAYO'!Q473*Q$3,IF($C473=$D$4,'FLETES (#) MAYO'!Q473*Q$4,IF($C473=$D$5,'FLETES (#) MAYO'!Q473*Q$5,0))))</f>
        <v>0</v>
      </c>
      <c r="R473" s="179">
        <f>IF($C473=$D$2,'FLETES (#) MAYO'!R473*R$2,IF($C473=$D$3,'FLETES (#) MAYO'!R473*R$3,IF($C473=$D$4,'FLETES (#) MAYO'!R473*R$4,IF($C473=$D$5,'FLETES (#) MAYO'!R473*R$5,0))))</f>
        <v>0</v>
      </c>
      <c r="S473" s="179">
        <f>IF($C473=$D$2,'FLETES (#) MAYO'!S473*S$2,IF($C473=$D$3,'FLETES (#) MAYO'!S473*S$3,IF($C473=$D$4,'FLETES (#) MAYO'!S473*S$4,IF($C473=$D$5,'FLETES (#) MAYO'!S473*S$5,0))))</f>
        <v>0</v>
      </c>
      <c r="T473" s="179">
        <f>IF($C473=$D$2,'FLETES (#) MAYO'!T473*T$2,IF($C473=$D$3,'FLETES (#) MAYO'!T473*T$3,IF($C473=$D$4,'FLETES (#) MAYO'!T473*T$4,IF($C473=$D$5,'FLETES (#) MAYO'!T473*T$5,0))))</f>
        <v>0</v>
      </c>
      <c r="U473" s="179">
        <f>IF($C473=$D$2,'FLETES (#) MAYO'!U473*U$2,IF($C473=$D$3,'FLETES (#) MAYO'!U473*U$3,IF($C473=$D$4,'FLETES (#) MAYO'!U473*U$4,IF($C473=$D$5,'FLETES (#) MAYO'!U473*U$5,0))))</f>
        <v>0</v>
      </c>
      <c r="V473" s="179">
        <f>IF($C473=$D$2,'FLETES (#) MAYO'!V473*V$2,IF($C473=$D$3,'FLETES (#) MAYO'!V473*V$3,IF($C473=$D$4,'FLETES (#) MAYO'!V473*V$4,IF($C473=$D$5,'FLETES (#) MAYO'!V473*V$5,0))))</f>
        <v>0</v>
      </c>
      <c r="W473" s="179">
        <f>IF($C473=$D$2,'FLETES (#) MAYO'!W473*W$2,IF($C473=$D$3,'FLETES (#) MAYO'!W473*W$3,IF($C473=$D$4,'FLETES (#) MAYO'!W473*W$4,IF($C473=$D$5,'FLETES (#) MAYO'!W473*W$5,0))))</f>
        <v>0</v>
      </c>
      <c r="X473" s="179">
        <f>IF($C473=$D$2,'FLETES (#) MAYO'!X473*X$2,IF($C473=$D$3,'FLETES (#) MAYO'!X473*X$3,IF($C473=$D$4,'FLETES (#) MAYO'!X473*X$4,IF($C473=$D$5,'FLETES (#) MAYO'!X473*X$5,0))))</f>
        <v>0</v>
      </c>
      <c r="Y473" s="179">
        <f>IF($C473=$D$2,'FLETES (#) MAYO'!Y473*Y$2,IF($C473=$D$3,'FLETES (#) MAYO'!Y473*Y$3,IF($C473=$D$4,'FLETES (#) MAYO'!Y473*Y$4,IF($C473=$D$5,'FLETES (#) MAYO'!Y473*Y$5,0))))</f>
        <v>0</v>
      </c>
      <c r="Z473" s="179">
        <f>IF($C473=$D$2,'FLETES (#) MAYO'!Z473*Z$2,IF($C473=$D$3,'FLETES (#) MAYO'!Z473*Z$3,IF($C473=$D$4,'FLETES (#) MAYO'!Z473*Z$4,IF($C473=$D$5,'FLETES (#) MAYO'!Z473*Z$5,0))))</f>
        <v>0</v>
      </c>
      <c r="AA473" s="179">
        <f>IF($C473=$D$2,'FLETES (#) MAYO'!AA473*AA$2,IF($C473=$D$3,'FLETES (#) MAYO'!AA473*AA$3,IF($C473=$D$4,'FLETES (#) MAYO'!AA473*AA$4,IF($C473=$D$5,'FLETES (#) MAYO'!AA473*AA$5,0))))</f>
        <v>0</v>
      </c>
      <c r="AB473" s="179">
        <f>IF($C473=$D$2,'FLETES (#) MAYO'!AB473*AB$2,IF($C473=$D$3,'FLETES (#) MAYO'!AB473*AB$3,IF($C473=$D$4,'FLETES (#) MAYO'!AB473*AB$4,IF($C473=$D$5,'FLETES (#) MAYO'!AB473*AB$5,0))))</f>
        <v>0</v>
      </c>
      <c r="AC473" s="179">
        <f>IF($C473=$D$2,'FLETES (#) MAYO'!AC473*AC$2,IF($C473=$D$3,'FLETES (#) MAYO'!AC473*AC$3,IF($C473=$D$4,'FLETES (#) MAYO'!AC473*AC$4,IF($C473=$D$5,'FLETES (#) MAYO'!AC473*AC$5,0))))</f>
        <v>0</v>
      </c>
      <c r="AD473" s="179">
        <f>IF($C473=$D$2,'FLETES (#) MAYO'!AD473*AD$2,IF($C473=$D$3,'FLETES (#) MAYO'!AD473*AD$3,IF($C473=$D$4,'FLETES (#) MAYO'!AD473*AD$4,IF($C473=$D$5,'FLETES (#) MAYO'!AD473*AD$5,0))))</f>
        <v>0</v>
      </c>
      <c r="AE473" s="179">
        <f>IF($C473=$D$2,'FLETES (#) MAYO'!AE473*AE$2,IF($C473=$D$3,'FLETES (#) MAYO'!AE473*AE$3,IF($C473=$D$4,'FLETES (#) MAYO'!AE473*AE$4,IF($C473=$D$5,'FLETES (#) MAYO'!AE473*AE$5,0))))</f>
        <v>0</v>
      </c>
      <c r="AF473" s="179">
        <f>IF($C473=$D$2,'FLETES (#) MAYO'!AF473*AF$2,IF($C473=$D$3,'FLETES (#) MAYO'!AF473*AF$3,IF($C473=$D$4,'FLETES (#) MAYO'!AF473*AF$4,IF($C473=$D$5,'FLETES (#) MAYO'!AF473*AF$5,0))))</f>
        <v>0</v>
      </c>
      <c r="AG473" s="179">
        <f>IF($C473=$D$2,'FLETES (#) MAYO'!AG473*AG$2,IF($C473=$D$3,'FLETES (#) MAYO'!AG473*AG$3,IF($C473=$D$4,'FLETES (#) MAYO'!AG473*AG$4,IF($C473=$D$5,'FLETES (#) MAYO'!AG473*AG$5,0))))</f>
        <v>0</v>
      </c>
      <c r="AH473" s="179">
        <f>IF($C473=$D$2,'FLETES (#) MAYO'!AH473*AH$2,IF($C473=$D$3,'FLETES (#) MAYO'!AH473*AH$3,IF($C473=$D$4,'FLETES (#) MAYO'!AH473*AH$4,IF($C473=$D$5,'FLETES (#) MAYO'!AH473*AH$5,0))))</f>
        <v>0</v>
      </c>
      <c r="AI473" s="179">
        <f>IF($C473=$D$2,'FLETES (#) MAYO'!AI473*AI$2,IF($C473=$D$3,'FLETES (#) MAYO'!AI473*AI$3,IF($C473=$D$4,'FLETES (#) MAYO'!AI473*AI$4,IF($C473=$D$5,'FLETES (#) MAYO'!AI473*AI$5,0))))</f>
        <v>0</v>
      </c>
      <c r="AJ473" s="179">
        <f>IF($C473=$D$2,'FLETES (#) MAYO'!AJ473*AJ$2,IF($C473=$D$3,'FLETES (#) MAYO'!AJ473*AJ$3,IF($C473=$D$4,'FLETES (#) MAYO'!AJ473*AJ$4,IF($C473=$D$5,'FLETES (#) MAYO'!AJ473*AJ$5,0))))</f>
        <v>0</v>
      </c>
      <c r="AK473" s="179">
        <f>IF($C473=$D$2,'FLETES (#) MAYO'!AK473*AK$2,IF($C473=$D$3,'FLETES (#) MAYO'!AK473*AK$3,IF($C473=$D$4,'FLETES (#) MAYO'!AK473*AK$4,IF($C473=$D$5,'FLETES (#) MAYO'!AK473*AK$5,0))))</f>
        <v>0</v>
      </c>
      <c r="AL473" s="179">
        <f>IF($C473=$D$2,'FLETES (#) MAYO'!AL473*AL$2,IF($C473=$D$3,'FLETES (#) MAYO'!AL473*AL$3,IF($C473=$D$4,'FLETES (#) MAYO'!AL473*AL$4,IF($C473=$D$5,'FLETES (#) MAYO'!AL473*AL$5,0))))</f>
        <v>0</v>
      </c>
      <c r="AM473" s="179">
        <f>IF($C473=$D$2,'FLETES (#) MAYO'!AM473*AM$2,IF($C473=$D$3,'FLETES (#) MAYO'!AM473*AM$3,IF($C473=$D$4,'FLETES (#) MAYO'!AM473*AM$4,IF($C473=$D$5,'FLETES (#) MAYO'!AM473*AM$5,0))))</f>
        <v>0</v>
      </c>
    </row>
    <row r="474" spans="1:39">
      <c r="A474" s="141"/>
      <c r="B474" s="165"/>
      <c r="C474" s="165"/>
      <c r="D474" s="178">
        <f t="shared" si="0"/>
        <v>0</v>
      </c>
      <c r="E474" s="179">
        <f>IF($C474=$D$2,'FLETES (#) MAYO'!E474*E$2,IF($C474=$D$3,'FLETES (#) MAYO'!E474*E$3,IF($C474=$D$4,'FLETES (#) MAYO'!E474*E$4,IF($C474=$D$5,'FLETES (#) MAYO'!E474*E$5,0))))</f>
        <v>0</v>
      </c>
      <c r="F474" s="179">
        <f>IF($C474=$D$2,'FLETES (#) MAYO'!F474*F$2,IF($C474=$D$3,'FLETES (#) MAYO'!F474*F$3,IF($C474=$D$4,'FLETES (#) MAYO'!F474*F$4,IF($C474=$D$5,'FLETES (#) MAYO'!F474*F$5,0))))</f>
        <v>0</v>
      </c>
      <c r="G474" s="179">
        <f>IF($C474=$D$2,'FLETES (#) MAYO'!G474*G$2,IF($C474=$D$3,'FLETES (#) MAYO'!G474*G$3,IF($C474=$D$4,'FLETES (#) MAYO'!G474*G$4,IF($C474=$D$5,'FLETES (#) MAYO'!G474*G$5,0))))</f>
        <v>0</v>
      </c>
      <c r="H474" s="179">
        <f>IF($C474=$D$2,'FLETES (#) MAYO'!H474*H$2,IF($C474=$D$3,'FLETES (#) MAYO'!H474*H$3,IF($C474=$D$4,'FLETES (#) MAYO'!H474*H$4,IF($C474=$D$5,'FLETES (#) MAYO'!H474*H$5,0))))</f>
        <v>0</v>
      </c>
      <c r="I474" s="179">
        <f>IF($C474=$D$2,'FLETES (#) MAYO'!I474*I$2,IF($C474=$D$3,'FLETES (#) MAYO'!I474*I$3,IF($C474=$D$4,'FLETES (#) MAYO'!I474*I$4,IF($C474=$D$5,'FLETES (#) MAYO'!I474*I$5,0))))</f>
        <v>0</v>
      </c>
      <c r="J474" s="179">
        <f>IF($C474=$D$2,'FLETES (#) MAYO'!J474*J$2,IF($C474=$D$3,'FLETES (#) MAYO'!J474*J$3,IF($C474=$D$4,'FLETES (#) MAYO'!J474*J$4,IF($C474=$D$5,'FLETES (#) MAYO'!J474*J$5,0))))</f>
        <v>0</v>
      </c>
      <c r="K474" s="179">
        <f>IF($C474=$D$2,'FLETES (#) MAYO'!K474*K$2,IF($C474=$D$3,'FLETES (#) MAYO'!K474*K$3,IF($C474=$D$4,'FLETES (#) MAYO'!K474*K$4,IF($C474=$D$5,'FLETES (#) MAYO'!K474*K$5,0))))</f>
        <v>0</v>
      </c>
      <c r="L474" s="179">
        <f>IF($C474=$D$2,'FLETES (#) MAYO'!L474*L$2,IF($C474=$D$3,'FLETES (#) MAYO'!L474*L$3,IF($C474=$D$4,'FLETES (#) MAYO'!L474*L$4,IF($C474=$D$5,'FLETES (#) MAYO'!L474*L$5,0))))</f>
        <v>0</v>
      </c>
      <c r="M474" s="179">
        <f>IF($C474=$D$2,'FLETES (#) MAYO'!M474*M$2,IF($C474=$D$3,'FLETES (#) MAYO'!M474*M$3,IF($C474=$D$4,'FLETES (#) MAYO'!M474*M$4,IF($C474=$D$5,'FLETES (#) MAYO'!M474*M$5,0))))</f>
        <v>0</v>
      </c>
      <c r="N474" s="179">
        <f>IF($C474=$D$2,'FLETES (#) MAYO'!N474*N$2,IF($C474=$D$3,'FLETES (#) MAYO'!N474*N$3,IF($C474=$D$4,'FLETES (#) MAYO'!N474*N$4,IF($C474=$D$5,'FLETES (#) MAYO'!N474*N$5,0))))</f>
        <v>0</v>
      </c>
      <c r="O474" s="179">
        <f>IF($C474=$D$2,'FLETES (#) MAYO'!O474*O$2,IF($C474=$D$3,'FLETES (#) MAYO'!O474*O$3,IF($C474=$D$4,'FLETES (#) MAYO'!O474*O$4,IF($C474=$D$5,'FLETES (#) MAYO'!O474*O$5,0))))</f>
        <v>0</v>
      </c>
      <c r="P474" s="179">
        <f>IF($C474=$D$2,'FLETES (#) MAYO'!P474*P$2,IF($C474=$D$3,'FLETES (#) MAYO'!P474*P$3,IF($C474=$D$4,'FLETES (#) MAYO'!P474*P$4,IF($C474=$D$5,'FLETES (#) MAYO'!P474*P$5,0))))</f>
        <v>0</v>
      </c>
      <c r="Q474" s="179">
        <f>IF($C474=$D$2,'FLETES (#) MAYO'!Q474*Q$2,IF($C474=$D$3,'FLETES (#) MAYO'!Q474*Q$3,IF($C474=$D$4,'FLETES (#) MAYO'!Q474*Q$4,IF($C474=$D$5,'FLETES (#) MAYO'!Q474*Q$5,0))))</f>
        <v>0</v>
      </c>
      <c r="R474" s="179">
        <f>IF($C474=$D$2,'FLETES (#) MAYO'!R474*R$2,IF($C474=$D$3,'FLETES (#) MAYO'!R474*R$3,IF($C474=$D$4,'FLETES (#) MAYO'!R474*R$4,IF($C474=$D$5,'FLETES (#) MAYO'!R474*R$5,0))))</f>
        <v>0</v>
      </c>
      <c r="S474" s="179">
        <f>IF($C474=$D$2,'FLETES (#) MAYO'!S474*S$2,IF($C474=$D$3,'FLETES (#) MAYO'!S474*S$3,IF($C474=$D$4,'FLETES (#) MAYO'!S474*S$4,IF($C474=$D$5,'FLETES (#) MAYO'!S474*S$5,0))))</f>
        <v>0</v>
      </c>
      <c r="T474" s="179">
        <f>IF($C474=$D$2,'FLETES (#) MAYO'!T474*T$2,IF($C474=$D$3,'FLETES (#) MAYO'!T474*T$3,IF($C474=$D$4,'FLETES (#) MAYO'!T474*T$4,IF($C474=$D$5,'FLETES (#) MAYO'!T474*T$5,0))))</f>
        <v>0</v>
      </c>
      <c r="U474" s="179">
        <f>IF($C474=$D$2,'FLETES (#) MAYO'!U474*U$2,IF($C474=$D$3,'FLETES (#) MAYO'!U474*U$3,IF($C474=$D$4,'FLETES (#) MAYO'!U474*U$4,IF($C474=$D$5,'FLETES (#) MAYO'!U474*U$5,0))))</f>
        <v>0</v>
      </c>
      <c r="V474" s="179">
        <f>IF($C474=$D$2,'FLETES (#) MAYO'!V474*V$2,IF($C474=$D$3,'FLETES (#) MAYO'!V474*V$3,IF($C474=$D$4,'FLETES (#) MAYO'!V474*V$4,IF($C474=$D$5,'FLETES (#) MAYO'!V474*V$5,0))))</f>
        <v>0</v>
      </c>
      <c r="W474" s="179">
        <f>IF($C474=$D$2,'FLETES (#) MAYO'!W474*W$2,IF($C474=$D$3,'FLETES (#) MAYO'!W474*W$3,IF($C474=$D$4,'FLETES (#) MAYO'!W474*W$4,IF($C474=$D$5,'FLETES (#) MAYO'!W474*W$5,0))))</f>
        <v>0</v>
      </c>
      <c r="X474" s="179">
        <f>IF($C474=$D$2,'FLETES (#) MAYO'!X474*X$2,IF($C474=$D$3,'FLETES (#) MAYO'!X474*X$3,IF($C474=$D$4,'FLETES (#) MAYO'!X474*X$4,IF($C474=$D$5,'FLETES (#) MAYO'!X474*X$5,0))))</f>
        <v>0</v>
      </c>
      <c r="Y474" s="179">
        <f>IF($C474=$D$2,'FLETES (#) MAYO'!Y474*Y$2,IF($C474=$D$3,'FLETES (#) MAYO'!Y474*Y$3,IF($C474=$D$4,'FLETES (#) MAYO'!Y474*Y$4,IF($C474=$D$5,'FLETES (#) MAYO'!Y474*Y$5,0))))</f>
        <v>0</v>
      </c>
      <c r="Z474" s="179">
        <f>IF($C474=$D$2,'FLETES (#) MAYO'!Z474*Z$2,IF($C474=$D$3,'FLETES (#) MAYO'!Z474*Z$3,IF($C474=$D$4,'FLETES (#) MAYO'!Z474*Z$4,IF($C474=$D$5,'FLETES (#) MAYO'!Z474*Z$5,0))))</f>
        <v>0</v>
      </c>
      <c r="AA474" s="179">
        <f>IF($C474=$D$2,'FLETES (#) MAYO'!AA474*AA$2,IF($C474=$D$3,'FLETES (#) MAYO'!AA474*AA$3,IF($C474=$D$4,'FLETES (#) MAYO'!AA474*AA$4,IF($C474=$D$5,'FLETES (#) MAYO'!AA474*AA$5,0))))</f>
        <v>0</v>
      </c>
      <c r="AB474" s="179">
        <f>IF($C474=$D$2,'FLETES (#) MAYO'!AB474*AB$2,IF($C474=$D$3,'FLETES (#) MAYO'!AB474*AB$3,IF($C474=$D$4,'FLETES (#) MAYO'!AB474*AB$4,IF($C474=$D$5,'FLETES (#) MAYO'!AB474*AB$5,0))))</f>
        <v>0</v>
      </c>
      <c r="AC474" s="179">
        <f>IF($C474=$D$2,'FLETES (#) MAYO'!AC474*AC$2,IF($C474=$D$3,'FLETES (#) MAYO'!AC474*AC$3,IF($C474=$D$4,'FLETES (#) MAYO'!AC474*AC$4,IF($C474=$D$5,'FLETES (#) MAYO'!AC474*AC$5,0))))</f>
        <v>0</v>
      </c>
      <c r="AD474" s="179">
        <f>IF($C474=$D$2,'FLETES (#) MAYO'!AD474*AD$2,IF($C474=$D$3,'FLETES (#) MAYO'!AD474*AD$3,IF($C474=$D$4,'FLETES (#) MAYO'!AD474*AD$4,IF($C474=$D$5,'FLETES (#) MAYO'!AD474*AD$5,0))))</f>
        <v>0</v>
      </c>
      <c r="AE474" s="179">
        <f>IF($C474=$D$2,'FLETES (#) MAYO'!AE474*AE$2,IF($C474=$D$3,'FLETES (#) MAYO'!AE474*AE$3,IF($C474=$D$4,'FLETES (#) MAYO'!AE474*AE$4,IF($C474=$D$5,'FLETES (#) MAYO'!AE474*AE$5,0))))</f>
        <v>0</v>
      </c>
      <c r="AF474" s="179">
        <f>IF($C474=$D$2,'FLETES (#) MAYO'!AF474*AF$2,IF($C474=$D$3,'FLETES (#) MAYO'!AF474*AF$3,IF($C474=$D$4,'FLETES (#) MAYO'!AF474*AF$4,IF($C474=$D$5,'FLETES (#) MAYO'!AF474*AF$5,0))))</f>
        <v>0</v>
      </c>
      <c r="AG474" s="179">
        <f>IF($C474=$D$2,'FLETES (#) MAYO'!AG474*AG$2,IF($C474=$D$3,'FLETES (#) MAYO'!AG474*AG$3,IF($C474=$D$4,'FLETES (#) MAYO'!AG474*AG$4,IF($C474=$D$5,'FLETES (#) MAYO'!AG474*AG$5,0))))</f>
        <v>0</v>
      </c>
      <c r="AH474" s="179">
        <f>IF($C474=$D$2,'FLETES (#) MAYO'!AH474*AH$2,IF($C474=$D$3,'FLETES (#) MAYO'!AH474*AH$3,IF($C474=$D$4,'FLETES (#) MAYO'!AH474*AH$4,IF($C474=$D$5,'FLETES (#) MAYO'!AH474*AH$5,0))))</f>
        <v>0</v>
      </c>
      <c r="AI474" s="179">
        <f>IF($C474=$D$2,'FLETES (#) MAYO'!AI474*AI$2,IF($C474=$D$3,'FLETES (#) MAYO'!AI474*AI$3,IF($C474=$D$4,'FLETES (#) MAYO'!AI474*AI$4,IF($C474=$D$5,'FLETES (#) MAYO'!AI474*AI$5,0))))</f>
        <v>0</v>
      </c>
      <c r="AJ474" s="179">
        <f>IF($C474=$D$2,'FLETES (#) MAYO'!AJ474*AJ$2,IF($C474=$D$3,'FLETES (#) MAYO'!AJ474*AJ$3,IF($C474=$D$4,'FLETES (#) MAYO'!AJ474*AJ$4,IF($C474=$D$5,'FLETES (#) MAYO'!AJ474*AJ$5,0))))</f>
        <v>0</v>
      </c>
      <c r="AK474" s="179">
        <f>IF($C474=$D$2,'FLETES (#) MAYO'!AK474*AK$2,IF($C474=$D$3,'FLETES (#) MAYO'!AK474*AK$3,IF($C474=$D$4,'FLETES (#) MAYO'!AK474*AK$4,IF($C474=$D$5,'FLETES (#) MAYO'!AK474*AK$5,0))))</f>
        <v>0</v>
      </c>
      <c r="AL474" s="179">
        <f>IF($C474=$D$2,'FLETES (#) MAYO'!AL474*AL$2,IF($C474=$D$3,'FLETES (#) MAYO'!AL474*AL$3,IF($C474=$D$4,'FLETES (#) MAYO'!AL474*AL$4,IF($C474=$D$5,'FLETES (#) MAYO'!AL474*AL$5,0))))</f>
        <v>0</v>
      </c>
      <c r="AM474" s="179">
        <f>IF($C474=$D$2,'FLETES (#) MAYO'!AM474*AM$2,IF($C474=$D$3,'FLETES (#) MAYO'!AM474*AM$3,IF($C474=$D$4,'FLETES (#) MAYO'!AM474*AM$4,IF($C474=$D$5,'FLETES (#) MAYO'!AM474*AM$5,0))))</f>
        <v>0</v>
      </c>
    </row>
    <row r="475" spans="1:39">
      <c r="A475" s="141"/>
      <c r="B475" s="165"/>
      <c r="C475" s="165"/>
      <c r="D475" s="178">
        <f t="shared" si="0"/>
        <v>0</v>
      </c>
      <c r="E475" s="179">
        <f>IF($C475=$D$2,'FLETES (#) MAYO'!E475*E$2,IF($C475=$D$3,'FLETES (#) MAYO'!E475*E$3,IF($C475=$D$4,'FLETES (#) MAYO'!E475*E$4,IF($C475=$D$5,'FLETES (#) MAYO'!E475*E$5,0))))</f>
        <v>0</v>
      </c>
      <c r="F475" s="179">
        <f>IF($C475=$D$2,'FLETES (#) MAYO'!F475*F$2,IF($C475=$D$3,'FLETES (#) MAYO'!F475*F$3,IF($C475=$D$4,'FLETES (#) MAYO'!F475*F$4,IF($C475=$D$5,'FLETES (#) MAYO'!F475*F$5,0))))</f>
        <v>0</v>
      </c>
      <c r="G475" s="179">
        <f>IF($C475=$D$2,'FLETES (#) MAYO'!G475*G$2,IF($C475=$D$3,'FLETES (#) MAYO'!G475*G$3,IF($C475=$D$4,'FLETES (#) MAYO'!G475*G$4,IF($C475=$D$5,'FLETES (#) MAYO'!G475*G$5,0))))</f>
        <v>0</v>
      </c>
      <c r="H475" s="179">
        <f>IF($C475=$D$2,'FLETES (#) MAYO'!H475*H$2,IF($C475=$D$3,'FLETES (#) MAYO'!H475*H$3,IF($C475=$D$4,'FLETES (#) MAYO'!H475*H$4,IF($C475=$D$5,'FLETES (#) MAYO'!H475*H$5,0))))</f>
        <v>0</v>
      </c>
      <c r="I475" s="179">
        <f>IF($C475=$D$2,'FLETES (#) MAYO'!I475*I$2,IF($C475=$D$3,'FLETES (#) MAYO'!I475*I$3,IF($C475=$D$4,'FLETES (#) MAYO'!I475*I$4,IF($C475=$D$5,'FLETES (#) MAYO'!I475*I$5,0))))</f>
        <v>0</v>
      </c>
      <c r="J475" s="179">
        <f>IF($C475=$D$2,'FLETES (#) MAYO'!J475*J$2,IF($C475=$D$3,'FLETES (#) MAYO'!J475*J$3,IF($C475=$D$4,'FLETES (#) MAYO'!J475*J$4,IF($C475=$D$5,'FLETES (#) MAYO'!J475*J$5,0))))</f>
        <v>0</v>
      </c>
      <c r="K475" s="179">
        <f>IF($C475=$D$2,'FLETES (#) MAYO'!K475*K$2,IF($C475=$D$3,'FLETES (#) MAYO'!K475*K$3,IF($C475=$D$4,'FLETES (#) MAYO'!K475*K$4,IF($C475=$D$5,'FLETES (#) MAYO'!K475*K$5,0))))</f>
        <v>0</v>
      </c>
      <c r="L475" s="179">
        <f>IF($C475=$D$2,'FLETES (#) MAYO'!L475*L$2,IF($C475=$D$3,'FLETES (#) MAYO'!L475*L$3,IF($C475=$D$4,'FLETES (#) MAYO'!L475*L$4,IF($C475=$D$5,'FLETES (#) MAYO'!L475*L$5,0))))</f>
        <v>0</v>
      </c>
      <c r="M475" s="179">
        <f>IF($C475=$D$2,'FLETES (#) MAYO'!M475*M$2,IF($C475=$D$3,'FLETES (#) MAYO'!M475*M$3,IF($C475=$D$4,'FLETES (#) MAYO'!M475*M$4,IF($C475=$D$5,'FLETES (#) MAYO'!M475*M$5,0))))</f>
        <v>0</v>
      </c>
      <c r="N475" s="179">
        <f>IF($C475=$D$2,'FLETES (#) MAYO'!N475*N$2,IF($C475=$D$3,'FLETES (#) MAYO'!N475*N$3,IF($C475=$D$4,'FLETES (#) MAYO'!N475*N$4,IF($C475=$D$5,'FLETES (#) MAYO'!N475*N$5,0))))</f>
        <v>0</v>
      </c>
      <c r="O475" s="179">
        <f>IF($C475=$D$2,'FLETES (#) MAYO'!O475*O$2,IF($C475=$D$3,'FLETES (#) MAYO'!O475*O$3,IF($C475=$D$4,'FLETES (#) MAYO'!O475*O$4,IF($C475=$D$5,'FLETES (#) MAYO'!O475*O$5,0))))</f>
        <v>0</v>
      </c>
      <c r="P475" s="179">
        <f>IF($C475=$D$2,'FLETES (#) MAYO'!P475*P$2,IF($C475=$D$3,'FLETES (#) MAYO'!P475*P$3,IF($C475=$D$4,'FLETES (#) MAYO'!P475*P$4,IF($C475=$D$5,'FLETES (#) MAYO'!P475*P$5,0))))</f>
        <v>0</v>
      </c>
      <c r="Q475" s="179">
        <f>IF($C475=$D$2,'FLETES (#) MAYO'!Q475*Q$2,IF($C475=$D$3,'FLETES (#) MAYO'!Q475*Q$3,IF($C475=$D$4,'FLETES (#) MAYO'!Q475*Q$4,IF($C475=$D$5,'FLETES (#) MAYO'!Q475*Q$5,0))))</f>
        <v>0</v>
      </c>
      <c r="R475" s="179">
        <f>IF($C475=$D$2,'FLETES (#) MAYO'!R475*R$2,IF($C475=$D$3,'FLETES (#) MAYO'!R475*R$3,IF($C475=$D$4,'FLETES (#) MAYO'!R475*R$4,IF($C475=$D$5,'FLETES (#) MAYO'!R475*R$5,0))))</f>
        <v>0</v>
      </c>
      <c r="S475" s="179">
        <f>IF($C475=$D$2,'FLETES (#) MAYO'!S475*S$2,IF($C475=$D$3,'FLETES (#) MAYO'!S475*S$3,IF($C475=$D$4,'FLETES (#) MAYO'!S475*S$4,IF($C475=$D$5,'FLETES (#) MAYO'!S475*S$5,0))))</f>
        <v>0</v>
      </c>
      <c r="T475" s="179">
        <f>IF($C475=$D$2,'FLETES (#) MAYO'!T475*T$2,IF($C475=$D$3,'FLETES (#) MAYO'!T475*T$3,IF($C475=$D$4,'FLETES (#) MAYO'!T475*T$4,IF($C475=$D$5,'FLETES (#) MAYO'!T475*T$5,0))))</f>
        <v>0</v>
      </c>
      <c r="U475" s="179">
        <f>IF($C475=$D$2,'FLETES (#) MAYO'!U475*U$2,IF($C475=$D$3,'FLETES (#) MAYO'!U475*U$3,IF($C475=$D$4,'FLETES (#) MAYO'!U475*U$4,IF($C475=$D$5,'FLETES (#) MAYO'!U475*U$5,0))))</f>
        <v>0</v>
      </c>
      <c r="V475" s="179">
        <f>IF($C475=$D$2,'FLETES (#) MAYO'!V475*V$2,IF($C475=$D$3,'FLETES (#) MAYO'!V475*V$3,IF($C475=$D$4,'FLETES (#) MAYO'!V475*V$4,IF($C475=$D$5,'FLETES (#) MAYO'!V475*V$5,0))))</f>
        <v>0</v>
      </c>
      <c r="W475" s="179">
        <f>IF($C475=$D$2,'FLETES (#) MAYO'!W475*W$2,IF($C475=$D$3,'FLETES (#) MAYO'!W475*W$3,IF($C475=$D$4,'FLETES (#) MAYO'!W475*W$4,IF($C475=$D$5,'FLETES (#) MAYO'!W475*W$5,0))))</f>
        <v>0</v>
      </c>
      <c r="X475" s="179">
        <f>IF($C475=$D$2,'FLETES (#) MAYO'!X475*X$2,IF($C475=$D$3,'FLETES (#) MAYO'!X475*X$3,IF($C475=$D$4,'FLETES (#) MAYO'!X475*X$4,IF($C475=$D$5,'FLETES (#) MAYO'!X475*X$5,0))))</f>
        <v>0</v>
      </c>
      <c r="Y475" s="179">
        <f>IF($C475=$D$2,'FLETES (#) MAYO'!Y475*Y$2,IF($C475=$D$3,'FLETES (#) MAYO'!Y475*Y$3,IF($C475=$D$4,'FLETES (#) MAYO'!Y475*Y$4,IF($C475=$D$5,'FLETES (#) MAYO'!Y475*Y$5,0))))</f>
        <v>0</v>
      </c>
      <c r="Z475" s="179">
        <f>IF($C475=$D$2,'FLETES (#) MAYO'!Z475*Z$2,IF($C475=$D$3,'FLETES (#) MAYO'!Z475*Z$3,IF($C475=$D$4,'FLETES (#) MAYO'!Z475*Z$4,IF($C475=$D$5,'FLETES (#) MAYO'!Z475*Z$5,0))))</f>
        <v>0</v>
      </c>
      <c r="AA475" s="179">
        <f>IF($C475=$D$2,'FLETES (#) MAYO'!AA475*AA$2,IF($C475=$D$3,'FLETES (#) MAYO'!AA475*AA$3,IF($C475=$D$4,'FLETES (#) MAYO'!AA475*AA$4,IF($C475=$D$5,'FLETES (#) MAYO'!AA475*AA$5,0))))</f>
        <v>0</v>
      </c>
      <c r="AB475" s="179">
        <f>IF($C475=$D$2,'FLETES (#) MAYO'!AB475*AB$2,IF($C475=$D$3,'FLETES (#) MAYO'!AB475*AB$3,IF($C475=$D$4,'FLETES (#) MAYO'!AB475*AB$4,IF($C475=$D$5,'FLETES (#) MAYO'!AB475*AB$5,0))))</f>
        <v>0</v>
      </c>
      <c r="AC475" s="179">
        <f>IF($C475=$D$2,'FLETES (#) MAYO'!AC475*AC$2,IF($C475=$D$3,'FLETES (#) MAYO'!AC475*AC$3,IF($C475=$D$4,'FLETES (#) MAYO'!AC475*AC$4,IF($C475=$D$5,'FLETES (#) MAYO'!AC475*AC$5,0))))</f>
        <v>0</v>
      </c>
      <c r="AD475" s="179">
        <f>IF($C475=$D$2,'FLETES (#) MAYO'!AD475*AD$2,IF($C475=$D$3,'FLETES (#) MAYO'!AD475*AD$3,IF($C475=$D$4,'FLETES (#) MAYO'!AD475*AD$4,IF($C475=$D$5,'FLETES (#) MAYO'!AD475*AD$5,0))))</f>
        <v>0</v>
      </c>
      <c r="AE475" s="179">
        <f>IF($C475=$D$2,'FLETES (#) MAYO'!AE475*AE$2,IF($C475=$D$3,'FLETES (#) MAYO'!AE475*AE$3,IF($C475=$D$4,'FLETES (#) MAYO'!AE475*AE$4,IF($C475=$D$5,'FLETES (#) MAYO'!AE475*AE$5,0))))</f>
        <v>0</v>
      </c>
      <c r="AF475" s="179">
        <f>IF($C475=$D$2,'FLETES (#) MAYO'!AF475*AF$2,IF($C475=$D$3,'FLETES (#) MAYO'!AF475*AF$3,IF($C475=$D$4,'FLETES (#) MAYO'!AF475*AF$4,IF($C475=$D$5,'FLETES (#) MAYO'!AF475*AF$5,0))))</f>
        <v>0</v>
      </c>
      <c r="AG475" s="179">
        <f>IF($C475=$D$2,'FLETES (#) MAYO'!AG475*AG$2,IF($C475=$D$3,'FLETES (#) MAYO'!AG475*AG$3,IF($C475=$D$4,'FLETES (#) MAYO'!AG475*AG$4,IF($C475=$D$5,'FLETES (#) MAYO'!AG475*AG$5,0))))</f>
        <v>0</v>
      </c>
      <c r="AH475" s="179">
        <f>IF($C475=$D$2,'FLETES (#) MAYO'!AH475*AH$2,IF($C475=$D$3,'FLETES (#) MAYO'!AH475*AH$3,IF($C475=$D$4,'FLETES (#) MAYO'!AH475*AH$4,IF($C475=$D$5,'FLETES (#) MAYO'!AH475*AH$5,0))))</f>
        <v>0</v>
      </c>
      <c r="AI475" s="179">
        <f>IF($C475=$D$2,'FLETES (#) MAYO'!AI475*AI$2,IF($C475=$D$3,'FLETES (#) MAYO'!AI475*AI$3,IF($C475=$D$4,'FLETES (#) MAYO'!AI475*AI$4,IF($C475=$D$5,'FLETES (#) MAYO'!AI475*AI$5,0))))</f>
        <v>0</v>
      </c>
      <c r="AJ475" s="179">
        <f>IF($C475=$D$2,'FLETES (#) MAYO'!AJ475*AJ$2,IF($C475=$D$3,'FLETES (#) MAYO'!AJ475*AJ$3,IF($C475=$D$4,'FLETES (#) MAYO'!AJ475*AJ$4,IF($C475=$D$5,'FLETES (#) MAYO'!AJ475*AJ$5,0))))</f>
        <v>0</v>
      </c>
      <c r="AK475" s="179">
        <f>IF($C475=$D$2,'FLETES (#) MAYO'!AK475*AK$2,IF($C475=$D$3,'FLETES (#) MAYO'!AK475*AK$3,IF($C475=$D$4,'FLETES (#) MAYO'!AK475*AK$4,IF($C475=$D$5,'FLETES (#) MAYO'!AK475*AK$5,0))))</f>
        <v>0</v>
      </c>
      <c r="AL475" s="179">
        <f>IF($C475=$D$2,'FLETES (#) MAYO'!AL475*AL$2,IF($C475=$D$3,'FLETES (#) MAYO'!AL475*AL$3,IF($C475=$D$4,'FLETES (#) MAYO'!AL475*AL$4,IF($C475=$D$5,'FLETES (#) MAYO'!AL475*AL$5,0))))</f>
        <v>0</v>
      </c>
      <c r="AM475" s="179">
        <f>IF($C475=$D$2,'FLETES (#) MAYO'!AM475*AM$2,IF($C475=$D$3,'FLETES (#) MAYO'!AM475*AM$3,IF($C475=$D$4,'FLETES (#) MAYO'!AM475*AM$4,IF($C475=$D$5,'FLETES (#) MAYO'!AM475*AM$5,0))))</f>
        <v>0</v>
      </c>
    </row>
    <row r="476" spans="1:39">
      <c r="A476" s="141"/>
      <c r="B476" s="165"/>
      <c r="C476" s="165"/>
      <c r="D476" s="178">
        <f t="shared" si="0"/>
        <v>0</v>
      </c>
      <c r="E476" s="179">
        <f>IF($C476=$D$2,'FLETES (#) MAYO'!E476*E$2,IF($C476=$D$3,'FLETES (#) MAYO'!E476*E$3,IF($C476=$D$4,'FLETES (#) MAYO'!E476*E$4,IF($C476=$D$5,'FLETES (#) MAYO'!E476*E$5,0))))</f>
        <v>0</v>
      </c>
      <c r="F476" s="179">
        <f>IF($C476=$D$2,'FLETES (#) MAYO'!F476*F$2,IF($C476=$D$3,'FLETES (#) MAYO'!F476*F$3,IF($C476=$D$4,'FLETES (#) MAYO'!F476*F$4,IF($C476=$D$5,'FLETES (#) MAYO'!F476*F$5,0))))</f>
        <v>0</v>
      </c>
      <c r="G476" s="179">
        <f>IF($C476=$D$2,'FLETES (#) MAYO'!G476*G$2,IF($C476=$D$3,'FLETES (#) MAYO'!G476*G$3,IF($C476=$D$4,'FLETES (#) MAYO'!G476*G$4,IF($C476=$D$5,'FLETES (#) MAYO'!G476*G$5,0))))</f>
        <v>0</v>
      </c>
      <c r="H476" s="179">
        <f>IF($C476=$D$2,'FLETES (#) MAYO'!H476*H$2,IF($C476=$D$3,'FLETES (#) MAYO'!H476*H$3,IF($C476=$D$4,'FLETES (#) MAYO'!H476*H$4,IF($C476=$D$5,'FLETES (#) MAYO'!H476*H$5,0))))</f>
        <v>0</v>
      </c>
      <c r="I476" s="179">
        <f>IF($C476=$D$2,'FLETES (#) MAYO'!I476*I$2,IF($C476=$D$3,'FLETES (#) MAYO'!I476*I$3,IF($C476=$D$4,'FLETES (#) MAYO'!I476*I$4,IF($C476=$D$5,'FLETES (#) MAYO'!I476*I$5,0))))</f>
        <v>0</v>
      </c>
      <c r="J476" s="179">
        <f>IF($C476=$D$2,'FLETES (#) MAYO'!J476*J$2,IF($C476=$D$3,'FLETES (#) MAYO'!J476*J$3,IF($C476=$D$4,'FLETES (#) MAYO'!J476*J$4,IF($C476=$D$5,'FLETES (#) MAYO'!J476*J$5,0))))</f>
        <v>0</v>
      </c>
      <c r="K476" s="179">
        <f>IF($C476=$D$2,'FLETES (#) MAYO'!K476*K$2,IF($C476=$D$3,'FLETES (#) MAYO'!K476*K$3,IF($C476=$D$4,'FLETES (#) MAYO'!K476*K$4,IF($C476=$D$5,'FLETES (#) MAYO'!K476*K$5,0))))</f>
        <v>0</v>
      </c>
      <c r="L476" s="179">
        <f>IF($C476=$D$2,'FLETES (#) MAYO'!L476*L$2,IF($C476=$D$3,'FLETES (#) MAYO'!L476*L$3,IF($C476=$D$4,'FLETES (#) MAYO'!L476*L$4,IF($C476=$D$5,'FLETES (#) MAYO'!L476*L$5,0))))</f>
        <v>0</v>
      </c>
      <c r="M476" s="179">
        <f>IF($C476=$D$2,'FLETES (#) MAYO'!M476*M$2,IF($C476=$D$3,'FLETES (#) MAYO'!M476*M$3,IF($C476=$D$4,'FLETES (#) MAYO'!M476*M$4,IF($C476=$D$5,'FLETES (#) MAYO'!M476*M$5,0))))</f>
        <v>0</v>
      </c>
      <c r="N476" s="179">
        <f>IF($C476=$D$2,'FLETES (#) MAYO'!N476*N$2,IF($C476=$D$3,'FLETES (#) MAYO'!N476*N$3,IF($C476=$D$4,'FLETES (#) MAYO'!N476*N$4,IF($C476=$D$5,'FLETES (#) MAYO'!N476*N$5,0))))</f>
        <v>0</v>
      </c>
      <c r="O476" s="179">
        <f>IF($C476=$D$2,'FLETES (#) MAYO'!O476*O$2,IF($C476=$D$3,'FLETES (#) MAYO'!O476*O$3,IF($C476=$D$4,'FLETES (#) MAYO'!O476*O$4,IF($C476=$D$5,'FLETES (#) MAYO'!O476*O$5,0))))</f>
        <v>0</v>
      </c>
      <c r="P476" s="179">
        <f>IF($C476=$D$2,'FLETES (#) MAYO'!P476*P$2,IF($C476=$D$3,'FLETES (#) MAYO'!P476*P$3,IF($C476=$D$4,'FLETES (#) MAYO'!P476*P$4,IF($C476=$D$5,'FLETES (#) MAYO'!P476*P$5,0))))</f>
        <v>0</v>
      </c>
      <c r="Q476" s="179">
        <f>IF($C476=$D$2,'FLETES (#) MAYO'!Q476*Q$2,IF($C476=$D$3,'FLETES (#) MAYO'!Q476*Q$3,IF($C476=$D$4,'FLETES (#) MAYO'!Q476*Q$4,IF($C476=$D$5,'FLETES (#) MAYO'!Q476*Q$5,0))))</f>
        <v>0</v>
      </c>
      <c r="R476" s="179">
        <f>IF($C476=$D$2,'FLETES (#) MAYO'!R476*R$2,IF($C476=$D$3,'FLETES (#) MAYO'!R476*R$3,IF($C476=$D$4,'FLETES (#) MAYO'!R476*R$4,IF($C476=$D$5,'FLETES (#) MAYO'!R476*R$5,0))))</f>
        <v>0</v>
      </c>
      <c r="S476" s="179">
        <f>IF($C476=$D$2,'FLETES (#) MAYO'!S476*S$2,IF($C476=$D$3,'FLETES (#) MAYO'!S476*S$3,IF($C476=$D$4,'FLETES (#) MAYO'!S476*S$4,IF($C476=$D$5,'FLETES (#) MAYO'!S476*S$5,0))))</f>
        <v>0</v>
      </c>
      <c r="T476" s="179">
        <f>IF($C476=$D$2,'FLETES (#) MAYO'!T476*T$2,IF($C476=$D$3,'FLETES (#) MAYO'!T476*T$3,IF($C476=$D$4,'FLETES (#) MAYO'!T476*T$4,IF($C476=$D$5,'FLETES (#) MAYO'!T476*T$5,0))))</f>
        <v>0</v>
      </c>
      <c r="U476" s="179">
        <f>IF($C476=$D$2,'FLETES (#) MAYO'!U476*U$2,IF($C476=$D$3,'FLETES (#) MAYO'!U476*U$3,IF($C476=$D$4,'FLETES (#) MAYO'!U476*U$4,IF($C476=$D$5,'FLETES (#) MAYO'!U476*U$5,0))))</f>
        <v>0</v>
      </c>
      <c r="V476" s="179">
        <f>IF($C476=$D$2,'FLETES (#) MAYO'!V476*V$2,IF($C476=$D$3,'FLETES (#) MAYO'!V476*V$3,IF($C476=$D$4,'FLETES (#) MAYO'!V476*V$4,IF($C476=$D$5,'FLETES (#) MAYO'!V476*V$5,0))))</f>
        <v>0</v>
      </c>
      <c r="W476" s="179">
        <f>IF($C476=$D$2,'FLETES (#) MAYO'!W476*W$2,IF($C476=$D$3,'FLETES (#) MAYO'!W476*W$3,IF($C476=$D$4,'FLETES (#) MAYO'!W476*W$4,IF($C476=$D$5,'FLETES (#) MAYO'!W476*W$5,0))))</f>
        <v>0</v>
      </c>
      <c r="X476" s="179">
        <f>IF($C476=$D$2,'FLETES (#) MAYO'!X476*X$2,IF($C476=$D$3,'FLETES (#) MAYO'!X476*X$3,IF($C476=$D$4,'FLETES (#) MAYO'!X476*X$4,IF($C476=$D$5,'FLETES (#) MAYO'!X476*X$5,0))))</f>
        <v>0</v>
      </c>
      <c r="Y476" s="179">
        <f>IF($C476=$D$2,'FLETES (#) MAYO'!Y476*Y$2,IF($C476=$D$3,'FLETES (#) MAYO'!Y476*Y$3,IF($C476=$D$4,'FLETES (#) MAYO'!Y476*Y$4,IF($C476=$D$5,'FLETES (#) MAYO'!Y476*Y$5,0))))</f>
        <v>0</v>
      </c>
      <c r="Z476" s="179">
        <f>IF($C476=$D$2,'FLETES (#) MAYO'!Z476*Z$2,IF($C476=$D$3,'FLETES (#) MAYO'!Z476*Z$3,IF($C476=$D$4,'FLETES (#) MAYO'!Z476*Z$4,IF($C476=$D$5,'FLETES (#) MAYO'!Z476*Z$5,0))))</f>
        <v>0</v>
      </c>
      <c r="AA476" s="179">
        <f>IF($C476=$D$2,'FLETES (#) MAYO'!AA476*AA$2,IF($C476=$D$3,'FLETES (#) MAYO'!AA476*AA$3,IF($C476=$D$4,'FLETES (#) MAYO'!AA476*AA$4,IF($C476=$D$5,'FLETES (#) MAYO'!AA476*AA$5,0))))</f>
        <v>0</v>
      </c>
      <c r="AB476" s="179">
        <f>IF($C476=$D$2,'FLETES (#) MAYO'!AB476*AB$2,IF($C476=$D$3,'FLETES (#) MAYO'!AB476*AB$3,IF($C476=$D$4,'FLETES (#) MAYO'!AB476*AB$4,IF($C476=$D$5,'FLETES (#) MAYO'!AB476*AB$5,0))))</f>
        <v>0</v>
      </c>
      <c r="AC476" s="179">
        <f>IF($C476=$D$2,'FLETES (#) MAYO'!AC476*AC$2,IF($C476=$D$3,'FLETES (#) MAYO'!AC476*AC$3,IF($C476=$D$4,'FLETES (#) MAYO'!AC476*AC$4,IF($C476=$D$5,'FLETES (#) MAYO'!AC476*AC$5,0))))</f>
        <v>0</v>
      </c>
      <c r="AD476" s="179">
        <f>IF($C476=$D$2,'FLETES (#) MAYO'!AD476*AD$2,IF($C476=$D$3,'FLETES (#) MAYO'!AD476*AD$3,IF($C476=$D$4,'FLETES (#) MAYO'!AD476*AD$4,IF($C476=$D$5,'FLETES (#) MAYO'!AD476*AD$5,0))))</f>
        <v>0</v>
      </c>
      <c r="AE476" s="179">
        <f>IF($C476=$D$2,'FLETES (#) MAYO'!AE476*AE$2,IF($C476=$D$3,'FLETES (#) MAYO'!AE476*AE$3,IF($C476=$D$4,'FLETES (#) MAYO'!AE476*AE$4,IF($C476=$D$5,'FLETES (#) MAYO'!AE476*AE$5,0))))</f>
        <v>0</v>
      </c>
      <c r="AF476" s="179">
        <f>IF($C476=$D$2,'FLETES (#) MAYO'!AF476*AF$2,IF($C476=$D$3,'FLETES (#) MAYO'!AF476*AF$3,IF($C476=$D$4,'FLETES (#) MAYO'!AF476*AF$4,IF($C476=$D$5,'FLETES (#) MAYO'!AF476*AF$5,0))))</f>
        <v>0</v>
      </c>
      <c r="AG476" s="179">
        <f>IF($C476=$D$2,'FLETES (#) MAYO'!AG476*AG$2,IF($C476=$D$3,'FLETES (#) MAYO'!AG476*AG$3,IF($C476=$D$4,'FLETES (#) MAYO'!AG476*AG$4,IF($C476=$D$5,'FLETES (#) MAYO'!AG476*AG$5,0))))</f>
        <v>0</v>
      </c>
      <c r="AH476" s="179">
        <f>IF($C476=$D$2,'FLETES (#) MAYO'!AH476*AH$2,IF($C476=$D$3,'FLETES (#) MAYO'!AH476*AH$3,IF($C476=$D$4,'FLETES (#) MAYO'!AH476*AH$4,IF($C476=$D$5,'FLETES (#) MAYO'!AH476*AH$5,0))))</f>
        <v>0</v>
      </c>
      <c r="AI476" s="179">
        <f>IF($C476=$D$2,'FLETES (#) MAYO'!AI476*AI$2,IF($C476=$D$3,'FLETES (#) MAYO'!AI476*AI$3,IF($C476=$D$4,'FLETES (#) MAYO'!AI476*AI$4,IF($C476=$D$5,'FLETES (#) MAYO'!AI476*AI$5,0))))</f>
        <v>0</v>
      </c>
      <c r="AJ476" s="179">
        <f>IF($C476=$D$2,'FLETES (#) MAYO'!AJ476*AJ$2,IF($C476=$D$3,'FLETES (#) MAYO'!AJ476*AJ$3,IF($C476=$D$4,'FLETES (#) MAYO'!AJ476*AJ$4,IF($C476=$D$5,'FLETES (#) MAYO'!AJ476*AJ$5,0))))</f>
        <v>0</v>
      </c>
      <c r="AK476" s="179">
        <f>IF($C476=$D$2,'FLETES (#) MAYO'!AK476*AK$2,IF($C476=$D$3,'FLETES (#) MAYO'!AK476*AK$3,IF($C476=$D$4,'FLETES (#) MAYO'!AK476*AK$4,IF($C476=$D$5,'FLETES (#) MAYO'!AK476*AK$5,0))))</f>
        <v>0</v>
      </c>
      <c r="AL476" s="179">
        <f>IF($C476=$D$2,'FLETES (#) MAYO'!AL476*AL$2,IF($C476=$D$3,'FLETES (#) MAYO'!AL476*AL$3,IF($C476=$D$4,'FLETES (#) MAYO'!AL476*AL$4,IF($C476=$D$5,'FLETES (#) MAYO'!AL476*AL$5,0))))</f>
        <v>0</v>
      </c>
      <c r="AM476" s="179">
        <f>IF($C476=$D$2,'FLETES (#) MAYO'!AM476*AM$2,IF($C476=$D$3,'FLETES (#) MAYO'!AM476*AM$3,IF($C476=$D$4,'FLETES (#) MAYO'!AM476*AM$4,IF($C476=$D$5,'FLETES (#) MAYO'!AM476*AM$5,0))))</f>
        <v>0</v>
      </c>
    </row>
    <row r="477" spans="1:39">
      <c r="A477" s="141"/>
      <c r="B477" s="165"/>
      <c r="C477" s="165"/>
      <c r="D477" s="178">
        <f t="shared" si="0"/>
        <v>0</v>
      </c>
      <c r="E477" s="179">
        <f>IF($C477=$D$2,'FLETES (#) MAYO'!E477*E$2,IF($C477=$D$3,'FLETES (#) MAYO'!E477*E$3,IF($C477=$D$4,'FLETES (#) MAYO'!E477*E$4,IF($C477=$D$5,'FLETES (#) MAYO'!E477*E$5,0))))</f>
        <v>0</v>
      </c>
      <c r="F477" s="179">
        <f>IF($C477=$D$2,'FLETES (#) MAYO'!F477*F$2,IF($C477=$D$3,'FLETES (#) MAYO'!F477*F$3,IF($C477=$D$4,'FLETES (#) MAYO'!F477*F$4,IF($C477=$D$5,'FLETES (#) MAYO'!F477*F$5,0))))</f>
        <v>0</v>
      </c>
      <c r="G477" s="179">
        <f>IF($C477=$D$2,'FLETES (#) MAYO'!G477*G$2,IF($C477=$D$3,'FLETES (#) MAYO'!G477*G$3,IF($C477=$D$4,'FLETES (#) MAYO'!G477*G$4,IF($C477=$D$5,'FLETES (#) MAYO'!G477*G$5,0))))</f>
        <v>0</v>
      </c>
      <c r="H477" s="179">
        <f>IF($C477=$D$2,'FLETES (#) MAYO'!H477*H$2,IF($C477=$D$3,'FLETES (#) MAYO'!H477*H$3,IF($C477=$D$4,'FLETES (#) MAYO'!H477*H$4,IF($C477=$D$5,'FLETES (#) MAYO'!H477*H$5,0))))</f>
        <v>0</v>
      </c>
      <c r="I477" s="179">
        <f>IF($C477=$D$2,'FLETES (#) MAYO'!I477*I$2,IF($C477=$D$3,'FLETES (#) MAYO'!I477*I$3,IF($C477=$D$4,'FLETES (#) MAYO'!I477*I$4,IF($C477=$D$5,'FLETES (#) MAYO'!I477*I$5,0))))</f>
        <v>0</v>
      </c>
      <c r="J477" s="179">
        <f>IF($C477=$D$2,'FLETES (#) MAYO'!J477*J$2,IF($C477=$D$3,'FLETES (#) MAYO'!J477*J$3,IF($C477=$D$4,'FLETES (#) MAYO'!J477*J$4,IF($C477=$D$5,'FLETES (#) MAYO'!J477*J$5,0))))</f>
        <v>0</v>
      </c>
      <c r="K477" s="179">
        <f>IF($C477=$D$2,'FLETES (#) MAYO'!K477*K$2,IF($C477=$D$3,'FLETES (#) MAYO'!K477*K$3,IF($C477=$D$4,'FLETES (#) MAYO'!K477*K$4,IF($C477=$D$5,'FLETES (#) MAYO'!K477*K$5,0))))</f>
        <v>0</v>
      </c>
      <c r="L477" s="179">
        <f>IF($C477=$D$2,'FLETES (#) MAYO'!L477*L$2,IF($C477=$D$3,'FLETES (#) MAYO'!L477*L$3,IF($C477=$D$4,'FLETES (#) MAYO'!L477*L$4,IF($C477=$D$5,'FLETES (#) MAYO'!L477*L$5,0))))</f>
        <v>0</v>
      </c>
      <c r="M477" s="179">
        <f>IF($C477=$D$2,'FLETES (#) MAYO'!M477*M$2,IF($C477=$D$3,'FLETES (#) MAYO'!M477*M$3,IF($C477=$D$4,'FLETES (#) MAYO'!M477*M$4,IF($C477=$D$5,'FLETES (#) MAYO'!M477*M$5,0))))</f>
        <v>0</v>
      </c>
      <c r="N477" s="179">
        <f>IF($C477=$D$2,'FLETES (#) MAYO'!N477*N$2,IF($C477=$D$3,'FLETES (#) MAYO'!N477*N$3,IF($C477=$D$4,'FLETES (#) MAYO'!N477*N$4,IF($C477=$D$5,'FLETES (#) MAYO'!N477*N$5,0))))</f>
        <v>0</v>
      </c>
      <c r="O477" s="179">
        <f>IF($C477=$D$2,'FLETES (#) MAYO'!O477*O$2,IF($C477=$D$3,'FLETES (#) MAYO'!O477*O$3,IF($C477=$D$4,'FLETES (#) MAYO'!O477*O$4,IF($C477=$D$5,'FLETES (#) MAYO'!O477*O$5,0))))</f>
        <v>0</v>
      </c>
      <c r="P477" s="179">
        <f>IF($C477=$D$2,'FLETES (#) MAYO'!P477*P$2,IF($C477=$D$3,'FLETES (#) MAYO'!P477*P$3,IF($C477=$D$4,'FLETES (#) MAYO'!P477*P$4,IF($C477=$D$5,'FLETES (#) MAYO'!P477*P$5,0))))</f>
        <v>0</v>
      </c>
      <c r="Q477" s="179">
        <f>IF($C477=$D$2,'FLETES (#) MAYO'!Q477*Q$2,IF($C477=$D$3,'FLETES (#) MAYO'!Q477*Q$3,IF($C477=$D$4,'FLETES (#) MAYO'!Q477*Q$4,IF($C477=$D$5,'FLETES (#) MAYO'!Q477*Q$5,0))))</f>
        <v>0</v>
      </c>
      <c r="R477" s="179">
        <f>IF($C477=$D$2,'FLETES (#) MAYO'!R477*R$2,IF($C477=$D$3,'FLETES (#) MAYO'!R477*R$3,IF($C477=$D$4,'FLETES (#) MAYO'!R477*R$4,IF($C477=$D$5,'FLETES (#) MAYO'!R477*R$5,0))))</f>
        <v>0</v>
      </c>
      <c r="S477" s="179">
        <f>IF($C477=$D$2,'FLETES (#) MAYO'!S477*S$2,IF($C477=$D$3,'FLETES (#) MAYO'!S477*S$3,IF($C477=$D$4,'FLETES (#) MAYO'!S477*S$4,IF($C477=$D$5,'FLETES (#) MAYO'!S477*S$5,0))))</f>
        <v>0</v>
      </c>
      <c r="T477" s="179">
        <f>IF($C477=$D$2,'FLETES (#) MAYO'!T477*T$2,IF($C477=$D$3,'FLETES (#) MAYO'!T477*T$3,IF($C477=$D$4,'FLETES (#) MAYO'!T477*T$4,IF($C477=$D$5,'FLETES (#) MAYO'!T477*T$5,0))))</f>
        <v>0</v>
      </c>
      <c r="U477" s="179">
        <f>IF($C477=$D$2,'FLETES (#) MAYO'!U477*U$2,IF($C477=$D$3,'FLETES (#) MAYO'!U477*U$3,IF($C477=$D$4,'FLETES (#) MAYO'!U477*U$4,IF($C477=$D$5,'FLETES (#) MAYO'!U477*U$5,0))))</f>
        <v>0</v>
      </c>
      <c r="V477" s="179">
        <f>IF($C477=$D$2,'FLETES (#) MAYO'!V477*V$2,IF($C477=$D$3,'FLETES (#) MAYO'!V477*V$3,IF($C477=$D$4,'FLETES (#) MAYO'!V477*V$4,IF($C477=$D$5,'FLETES (#) MAYO'!V477*V$5,0))))</f>
        <v>0</v>
      </c>
      <c r="W477" s="179">
        <f>IF($C477=$D$2,'FLETES (#) MAYO'!W477*W$2,IF($C477=$D$3,'FLETES (#) MAYO'!W477*W$3,IF($C477=$D$4,'FLETES (#) MAYO'!W477*W$4,IF($C477=$D$5,'FLETES (#) MAYO'!W477*W$5,0))))</f>
        <v>0</v>
      </c>
      <c r="X477" s="179">
        <f>IF($C477=$D$2,'FLETES (#) MAYO'!X477*X$2,IF($C477=$D$3,'FLETES (#) MAYO'!X477*X$3,IF($C477=$D$4,'FLETES (#) MAYO'!X477*X$4,IF($C477=$D$5,'FLETES (#) MAYO'!X477*X$5,0))))</f>
        <v>0</v>
      </c>
      <c r="Y477" s="179">
        <f>IF($C477=$D$2,'FLETES (#) MAYO'!Y477*Y$2,IF($C477=$D$3,'FLETES (#) MAYO'!Y477*Y$3,IF($C477=$D$4,'FLETES (#) MAYO'!Y477*Y$4,IF($C477=$D$5,'FLETES (#) MAYO'!Y477*Y$5,0))))</f>
        <v>0</v>
      </c>
      <c r="Z477" s="179">
        <f>IF($C477=$D$2,'FLETES (#) MAYO'!Z477*Z$2,IF($C477=$D$3,'FLETES (#) MAYO'!Z477*Z$3,IF($C477=$D$4,'FLETES (#) MAYO'!Z477*Z$4,IF($C477=$D$5,'FLETES (#) MAYO'!Z477*Z$5,0))))</f>
        <v>0</v>
      </c>
      <c r="AA477" s="179">
        <f>IF($C477=$D$2,'FLETES (#) MAYO'!AA477*AA$2,IF($C477=$D$3,'FLETES (#) MAYO'!AA477*AA$3,IF($C477=$D$4,'FLETES (#) MAYO'!AA477*AA$4,IF($C477=$D$5,'FLETES (#) MAYO'!AA477*AA$5,0))))</f>
        <v>0</v>
      </c>
      <c r="AB477" s="179">
        <f>IF($C477=$D$2,'FLETES (#) MAYO'!AB477*AB$2,IF($C477=$D$3,'FLETES (#) MAYO'!AB477*AB$3,IF($C477=$D$4,'FLETES (#) MAYO'!AB477*AB$4,IF($C477=$D$5,'FLETES (#) MAYO'!AB477*AB$5,0))))</f>
        <v>0</v>
      </c>
      <c r="AC477" s="179">
        <f>IF($C477=$D$2,'FLETES (#) MAYO'!AC477*AC$2,IF($C477=$D$3,'FLETES (#) MAYO'!AC477*AC$3,IF($C477=$D$4,'FLETES (#) MAYO'!AC477*AC$4,IF($C477=$D$5,'FLETES (#) MAYO'!AC477*AC$5,0))))</f>
        <v>0</v>
      </c>
      <c r="AD477" s="179">
        <f>IF($C477=$D$2,'FLETES (#) MAYO'!AD477*AD$2,IF($C477=$D$3,'FLETES (#) MAYO'!AD477*AD$3,IF($C477=$D$4,'FLETES (#) MAYO'!AD477*AD$4,IF($C477=$D$5,'FLETES (#) MAYO'!AD477*AD$5,0))))</f>
        <v>0</v>
      </c>
      <c r="AE477" s="179">
        <f>IF($C477=$D$2,'FLETES (#) MAYO'!AE477*AE$2,IF($C477=$D$3,'FLETES (#) MAYO'!AE477*AE$3,IF($C477=$D$4,'FLETES (#) MAYO'!AE477*AE$4,IF($C477=$D$5,'FLETES (#) MAYO'!AE477*AE$5,0))))</f>
        <v>0</v>
      </c>
      <c r="AF477" s="179">
        <f>IF($C477=$D$2,'FLETES (#) MAYO'!AF477*AF$2,IF($C477=$D$3,'FLETES (#) MAYO'!AF477*AF$3,IF($C477=$D$4,'FLETES (#) MAYO'!AF477*AF$4,IF($C477=$D$5,'FLETES (#) MAYO'!AF477*AF$5,0))))</f>
        <v>0</v>
      </c>
      <c r="AG477" s="179">
        <f>IF($C477=$D$2,'FLETES (#) MAYO'!AG477*AG$2,IF($C477=$D$3,'FLETES (#) MAYO'!AG477*AG$3,IF($C477=$D$4,'FLETES (#) MAYO'!AG477*AG$4,IF($C477=$D$5,'FLETES (#) MAYO'!AG477*AG$5,0))))</f>
        <v>0</v>
      </c>
      <c r="AH477" s="179">
        <f>IF($C477=$D$2,'FLETES (#) MAYO'!AH477*AH$2,IF($C477=$D$3,'FLETES (#) MAYO'!AH477*AH$3,IF($C477=$D$4,'FLETES (#) MAYO'!AH477*AH$4,IF($C477=$D$5,'FLETES (#) MAYO'!AH477*AH$5,0))))</f>
        <v>0</v>
      </c>
      <c r="AI477" s="179">
        <f>IF($C477=$D$2,'FLETES (#) MAYO'!AI477*AI$2,IF($C477=$D$3,'FLETES (#) MAYO'!AI477*AI$3,IF($C477=$D$4,'FLETES (#) MAYO'!AI477*AI$4,IF($C477=$D$5,'FLETES (#) MAYO'!AI477*AI$5,0))))</f>
        <v>0</v>
      </c>
      <c r="AJ477" s="179">
        <f>IF($C477=$D$2,'FLETES (#) MAYO'!AJ477*AJ$2,IF($C477=$D$3,'FLETES (#) MAYO'!AJ477*AJ$3,IF($C477=$D$4,'FLETES (#) MAYO'!AJ477*AJ$4,IF($C477=$D$5,'FLETES (#) MAYO'!AJ477*AJ$5,0))))</f>
        <v>0</v>
      </c>
      <c r="AK477" s="179">
        <f>IF($C477=$D$2,'FLETES (#) MAYO'!AK477*AK$2,IF($C477=$D$3,'FLETES (#) MAYO'!AK477*AK$3,IF($C477=$D$4,'FLETES (#) MAYO'!AK477*AK$4,IF($C477=$D$5,'FLETES (#) MAYO'!AK477*AK$5,0))))</f>
        <v>0</v>
      </c>
      <c r="AL477" s="179">
        <f>IF($C477=$D$2,'FLETES (#) MAYO'!AL477*AL$2,IF($C477=$D$3,'FLETES (#) MAYO'!AL477*AL$3,IF($C477=$D$4,'FLETES (#) MAYO'!AL477*AL$4,IF($C477=$D$5,'FLETES (#) MAYO'!AL477*AL$5,0))))</f>
        <v>0</v>
      </c>
      <c r="AM477" s="179">
        <f>IF($C477=$D$2,'FLETES (#) MAYO'!AM477*AM$2,IF($C477=$D$3,'FLETES (#) MAYO'!AM477*AM$3,IF($C477=$D$4,'FLETES (#) MAYO'!AM477*AM$4,IF($C477=$D$5,'FLETES (#) MAYO'!AM477*AM$5,0))))</f>
        <v>0</v>
      </c>
    </row>
    <row r="478" spans="1:39">
      <c r="A478" s="141"/>
      <c r="B478" s="165"/>
      <c r="C478" s="165"/>
      <c r="D478" s="178">
        <f t="shared" si="0"/>
        <v>0</v>
      </c>
      <c r="E478" s="179">
        <f>IF($C478=$D$2,'FLETES (#) MAYO'!E478*E$2,IF($C478=$D$3,'FLETES (#) MAYO'!E478*E$3,IF($C478=$D$4,'FLETES (#) MAYO'!E478*E$4,IF($C478=$D$5,'FLETES (#) MAYO'!E478*E$5,0))))</f>
        <v>0</v>
      </c>
      <c r="F478" s="179">
        <f>IF($C478=$D$2,'FLETES (#) MAYO'!F478*F$2,IF($C478=$D$3,'FLETES (#) MAYO'!F478*F$3,IF($C478=$D$4,'FLETES (#) MAYO'!F478*F$4,IF($C478=$D$5,'FLETES (#) MAYO'!F478*F$5,0))))</f>
        <v>0</v>
      </c>
      <c r="G478" s="179">
        <f>IF($C478=$D$2,'FLETES (#) MAYO'!G478*G$2,IF($C478=$D$3,'FLETES (#) MAYO'!G478*G$3,IF($C478=$D$4,'FLETES (#) MAYO'!G478*G$4,IF($C478=$D$5,'FLETES (#) MAYO'!G478*G$5,0))))</f>
        <v>0</v>
      </c>
      <c r="H478" s="179">
        <f>IF($C478=$D$2,'FLETES (#) MAYO'!H478*H$2,IF($C478=$D$3,'FLETES (#) MAYO'!H478*H$3,IF($C478=$D$4,'FLETES (#) MAYO'!H478*H$4,IF($C478=$D$5,'FLETES (#) MAYO'!H478*H$5,0))))</f>
        <v>0</v>
      </c>
      <c r="I478" s="179">
        <f>IF($C478=$D$2,'FLETES (#) MAYO'!I478*I$2,IF($C478=$D$3,'FLETES (#) MAYO'!I478*I$3,IF($C478=$D$4,'FLETES (#) MAYO'!I478*I$4,IF($C478=$D$5,'FLETES (#) MAYO'!I478*I$5,0))))</f>
        <v>0</v>
      </c>
      <c r="J478" s="179">
        <f>IF($C478=$D$2,'FLETES (#) MAYO'!J478*J$2,IF($C478=$D$3,'FLETES (#) MAYO'!J478*J$3,IF($C478=$D$4,'FLETES (#) MAYO'!J478*J$4,IF($C478=$D$5,'FLETES (#) MAYO'!J478*J$5,0))))</f>
        <v>0</v>
      </c>
      <c r="K478" s="179">
        <f>IF($C478=$D$2,'FLETES (#) MAYO'!K478*K$2,IF($C478=$D$3,'FLETES (#) MAYO'!K478*K$3,IF($C478=$D$4,'FLETES (#) MAYO'!K478*K$4,IF($C478=$D$5,'FLETES (#) MAYO'!K478*K$5,0))))</f>
        <v>0</v>
      </c>
      <c r="L478" s="179">
        <f>IF($C478=$D$2,'FLETES (#) MAYO'!L478*L$2,IF($C478=$D$3,'FLETES (#) MAYO'!L478*L$3,IF($C478=$D$4,'FLETES (#) MAYO'!L478*L$4,IF($C478=$D$5,'FLETES (#) MAYO'!L478*L$5,0))))</f>
        <v>0</v>
      </c>
      <c r="M478" s="179">
        <f>IF($C478=$D$2,'FLETES (#) MAYO'!M478*M$2,IF($C478=$D$3,'FLETES (#) MAYO'!M478*M$3,IF($C478=$D$4,'FLETES (#) MAYO'!M478*M$4,IF($C478=$D$5,'FLETES (#) MAYO'!M478*M$5,0))))</f>
        <v>0</v>
      </c>
      <c r="N478" s="179">
        <f>IF($C478=$D$2,'FLETES (#) MAYO'!N478*N$2,IF($C478=$D$3,'FLETES (#) MAYO'!N478*N$3,IF($C478=$D$4,'FLETES (#) MAYO'!N478*N$4,IF($C478=$D$5,'FLETES (#) MAYO'!N478*N$5,0))))</f>
        <v>0</v>
      </c>
      <c r="O478" s="179">
        <f>IF($C478=$D$2,'FLETES (#) MAYO'!O478*O$2,IF($C478=$D$3,'FLETES (#) MAYO'!O478*O$3,IF($C478=$D$4,'FLETES (#) MAYO'!O478*O$4,IF($C478=$D$5,'FLETES (#) MAYO'!O478*O$5,0))))</f>
        <v>0</v>
      </c>
      <c r="P478" s="179">
        <f>IF($C478=$D$2,'FLETES (#) MAYO'!P478*P$2,IF($C478=$D$3,'FLETES (#) MAYO'!P478*P$3,IF($C478=$D$4,'FLETES (#) MAYO'!P478*P$4,IF($C478=$D$5,'FLETES (#) MAYO'!P478*P$5,0))))</f>
        <v>0</v>
      </c>
      <c r="Q478" s="179">
        <f>IF($C478=$D$2,'FLETES (#) MAYO'!Q478*Q$2,IF($C478=$D$3,'FLETES (#) MAYO'!Q478*Q$3,IF($C478=$D$4,'FLETES (#) MAYO'!Q478*Q$4,IF($C478=$D$5,'FLETES (#) MAYO'!Q478*Q$5,0))))</f>
        <v>0</v>
      </c>
      <c r="R478" s="179">
        <f>IF($C478=$D$2,'FLETES (#) MAYO'!R478*R$2,IF($C478=$D$3,'FLETES (#) MAYO'!R478*R$3,IF($C478=$D$4,'FLETES (#) MAYO'!R478*R$4,IF($C478=$D$5,'FLETES (#) MAYO'!R478*R$5,0))))</f>
        <v>0</v>
      </c>
      <c r="S478" s="179">
        <f>IF($C478=$D$2,'FLETES (#) MAYO'!S478*S$2,IF($C478=$D$3,'FLETES (#) MAYO'!S478*S$3,IF($C478=$D$4,'FLETES (#) MAYO'!S478*S$4,IF($C478=$D$5,'FLETES (#) MAYO'!S478*S$5,0))))</f>
        <v>0</v>
      </c>
      <c r="T478" s="179">
        <f>IF($C478=$D$2,'FLETES (#) MAYO'!T478*T$2,IF($C478=$D$3,'FLETES (#) MAYO'!T478*T$3,IF($C478=$D$4,'FLETES (#) MAYO'!T478*T$4,IF($C478=$D$5,'FLETES (#) MAYO'!T478*T$5,0))))</f>
        <v>0</v>
      </c>
      <c r="U478" s="179">
        <f>IF($C478=$D$2,'FLETES (#) MAYO'!U478*U$2,IF($C478=$D$3,'FLETES (#) MAYO'!U478*U$3,IF($C478=$D$4,'FLETES (#) MAYO'!U478*U$4,IF($C478=$D$5,'FLETES (#) MAYO'!U478*U$5,0))))</f>
        <v>0</v>
      </c>
      <c r="V478" s="179">
        <f>IF($C478=$D$2,'FLETES (#) MAYO'!V478*V$2,IF($C478=$D$3,'FLETES (#) MAYO'!V478*V$3,IF($C478=$D$4,'FLETES (#) MAYO'!V478*V$4,IF($C478=$D$5,'FLETES (#) MAYO'!V478*V$5,0))))</f>
        <v>0</v>
      </c>
      <c r="W478" s="179">
        <f>IF($C478=$D$2,'FLETES (#) MAYO'!W478*W$2,IF($C478=$D$3,'FLETES (#) MAYO'!W478*W$3,IF($C478=$D$4,'FLETES (#) MAYO'!W478*W$4,IF($C478=$D$5,'FLETES (#) MAYO'!W478*W$5,0))))</f>
        <v>0</v>
      </c>
      <c r="X478" s="179">
        <f>IF($C478=$D$2,'FLETES (#) MAYO'!X478*X$2,IF($C478=$D$3,'FLETES (#) MAYO'!X478*X$3,IF($C478=$D$4,'FLETES (#) MAYO'!X478*X$4,IF($C478=$D$5,'FLETES (#) MAYO'!X478*X$5,0))))</f>
        <v>0</v>
      </c>
      <c r="Y478" s="179">
        <f>IF($C478=$D$2,'FLETES (#) MAYO'!Y478*Y$2,IF($C478=$D$3,'FLETES (#) MAYO'!Y478*Y$3,IF($C478=$D$4,'FLETES (#) MAYO'!Y478*Y$4,IF($C478=$D$5,'FLETES (#) MAYO'!Y478*Y$5,0))))</f>
        <v>0</v>
      </c>
      <c r="Z478" s="179">
        <f>IF($C478=$D$2,'FLETES (#) MAYO'!Z478*Z$2,IF($C478=$D$3,'FLETES (#) MAYO'!Z478*Z$3,IF($C478=$D$4,'FLETES (#) MAYO'!Z478*Z$4,IF($C478=$D$5,'FLETES (#) MAYO'!Z478*Z$5,0))))</f>
        <v>0</v>
      </c>
      <c r="AA478" s="179">
        <f>IF($C478=$D$2,'FLETES (#) MAYO'!AA478*AA$2,IF($C478=$D$3,'FLETES (#) MAYO'!AA478*AA$3,IF($C478=$D$4,'FLETES (#) MAYO'!AA478*AA$4,IF($C478=$D$5,'FLETES (#) MAYO'!AA478*AA$5,0))))</f>
        <v>0</v>
      </c>
      <c r="AB478" s="179">
        <f>IF($C478=$D$2,'FLETES (#) MAYO'!AB478*AB$2,IF($C478=$D$3,'FLETES (#) MAYO'!AB478*AB$3,IF($C478=$D$4,'FLETES (#) MAYO'!AB478*AB$4,IF($C478=$D$5,'FLETES (#) MAYO'!AB478*AB$5,0))))</f>
        <v>0</v>
      </c>
      <c r="AC478" s="179">
        <f>IF($C478=$D$2,'FLETES (#) MAYO'!AC478*AC$2,IF($C478=$D$3,'FLETES (#) MAYO'!AC478*AC$3,IF($C478=$D$4,'FLETES (#) MAYO'!AC478*AC$4,IF($C478=$D$5,'FLETES (#) MAYO'!AC478*AC$5,0))))</f>
        <v>0</v>
      </c>
      <c r="AD478" s="179">
        <f>IF($C478=$D$2,'FLETES (#) MAYO'!AD478*AD$2,IF($C478=$D$3,'FLETES (#) MAYO'!AD478*AD$3,IF($C478=$D$4,'FLETES (#) MAYO'!AD478*AD$4,IF($C478=$D$5,'FLETES (#) MAYO'!AD478*AD$5,0))))</f>
        <v>0</v>
      </c>
      <c r="AE478" s="179">
        <f>IF($C478=$D$2,'FLETES (#) MAYO'!AE478*AE$2,IF($C478=$D$3,'FLETES (#) MAYO'!AE478*AE$3,IF($C478=$D$4,'FLETES (#) MAYO'!AE478*AE$4,IF($C478=$D$5,'FLETES (#) MAYO'!AE478*AE$5,0))))</f>
        <v>0</v>
      </c>
      <c r="AF478" s="179">
        <f>IF($C478=$D$2,'FLETES (#) MAYO'!AF478*AF$2,IF($C478=$D$3,'FLETES (#) MAYO'!AF478*AF$3,IF($C478=$D$4,'FLETES (#) MAYO'!AF478*AF$4,IF($C478=$D$5,'FLETES (#) MAYO'!AF478*AF$5,0))))</f>
        <v>0</v>
      </c>
      <c r="AG478" s="179">
        <f>IF($C478=$D$2,'FLETES (#) MAYO'!AG478*AG$2,IF($C478=$D$3,'FLETES (#) MAYO'!AG478*AG$3,IF($C478=$D$4,'FLETES (#) MAYO'!AG478*AG$4,IF($C478=$D$5,'FLETES (#) MAYO'!AG478*AG$5,0))))</f>
        <v>0</v>
      </c>
      <c r="AH478" s="179">
        <f>IF($C478=$D$2,'FLETES (#) MAYO'!AH478*AH$2,IF($C478=$D$3,'FLETES (#) MAYO'!AH478*AH$3,IF($C478=$D$4,'FLETES (#) MAYO'!AH478*AH$4,IF($C478=$D$5,'FLETES (#) MAYO'!AH478*AH$5,0))))</f>
        <v>0</v>
      </c>
      <c r="AI478" s="179">
        <f>IF($C478=$D$2,'FLETES (#) MAYO'!AI478*AI$2,IF($C478=$D$3,'FLETES (#) MAYO'!AI478*AI$3,IF($C478=$D$4,'FLETES (#) MAYO'!AI478*AI$4,IF($C478=$D$5,'FLETES (#) MAYO'!AI478*AI$5,0))))</f>
        <v>0</v>
      </c>
      <c r="AJ478" s="179">
        <f>IF($C478=$D$2,'FLETES (#) MAYO'!AJ478*AJ$2,IF($C478=$D$3,'FLETES (#) MAYO'!AJ478*AJ$3,IF($C478=$D$4,'FLETES (#) MAYO'!AJ478*AJ$4,IF($C478=$D$5,'FLETES (#) MAYO'!AJ478*AJ$5,0))))</f>
        <v>0</v>
      </c>
      <c r="AK478" s="179">
        <f>IF($C478=$D$2,'FLETES (#) MAYO'!AK478*AK$2,IF($C478=$D$3,'FLETES (#) MAYO'!AK478*AK$3,IF($C478=$D$4,'FLETES (#) MAYO'!AK478*AK$4,IF($C478=$D$5,'FLETES (#) MAYO'!AK478*AK$5,0))))</f>
        <v>0</v>
      </c>
      <c r="AL478" s="179">
        <f>IF($C478=$D$2,'FLETES (#) MAYO'!AL478*AL$2,IF($C478=$D$3,'FLETES (#) MAYO'!AL478*AL$3,IF($C478=$D$4,'FLETES (#) MAYO'!AL478*AL$4,IF($C478=$D$5,'FLETES (#) MAYO'!AL478*AL$5,0))))</f>
        <v>0</v>
      </c>
      <c r="AM478" s="179">
        <f>IF($C478=$D$2,'FLETES (#) MAYO'!AM478*AM$2,IF($C478=$D$3,'FLETES (#) MAYO'!AM478*AM$3,IF($C478=$D$4,'FLETES (#) MAYO'!AM478*AM$4,IF($C478=$D$5,'FLETES (#) MAYO'!AM478*AM$5,0))))</f>
        <v>0</v>
      </c>
    </row>
    <row r="479" spans="1:39">
      <c r="A479" s="141"/>
      <c r="B479" s="165"/>
      <c r="C479" s="165"/>
      <c r="D479" s="178">
        <f t="shared" si="0"/>
        <v>0</v>
      </c>
      <c r="E479" s="179">
        <f>IF($C479=$D$2,'FLETES (#) MAYO'!E479*E$2,IF($C479=$D$3,'FLETES (#) MAYO'!E479*E$3,IF($C479=$D$4,'FLETES (#) MAYO'!E479*E$4,IF($C479=$D$5,'FLETES (#) MAYO'!E479*E$5,0))))</f>
        <v>0</v>
      </c>
      <c r="F479" s="179">
        <f>IF($C479=$D$2,'FLETES (#) MAYO'!F479*F$2,IF($C479=$D$3,'FLETES (#) MAYO'!F479*F$3,IF($C479=$D$4,'FLETES (#) MAYO'!F479*F$4,IF($C479=$D$5,'FLETES (#) MAYO'!F479*F$5,0))))</f>
        <v>0</v>
      </c>
      <c r="G479" s="179">
        <f>IF($C479=$D$2,'FLETES (#) MAYO'!G479*G$2,IF($C479=$D$3,'FLETES (#) MAYO'!G479*G$3,IF($C479=$D$4,'FLETES (#) MAYO'!G479*G$4,IF($C479=$D$5,'FLETES (#) MAYO'!G479*G$5,0))))</f>
        <v>0</v>
      </c>
      <c r="H479" s="179">
        <f>IF($C479=$D$2,'FLETES (#) MAYO'!H479*H$2,IF($C479=$D$3,'FLETES (#) MAYO'!H479*H$3,IF($C479=$D$4,'FLETES (#) MAYO'!H479*H$4,IF($C479=$D$5,'FLETES (#) MAYO'!H479*H$5,0))))</f>
        <v>0</v>
      </c>
      <c r="I479" s="179">
        <f>IF($C479=$D$2,'FLETES (#) MAYO'!I479*I$2,IF($C479=$D$3,'FLETES (#) MAYO'!I479*I$3,IF($C479=$D$4,'FLETES (#) MAYO'!I479*I$4,IF($C479=$D$5,'FLETES (#) MAYO'!I479*I$5,0))))</f>
        <v>0</v>
      </c>
      <c r="J479" s="179">
        <f>IF($C479=$D$2,'FLETES (#) MAYO'!J479*J$2,IF($C479=$D$3,'FLETES (#) MAYO'!J479*J$3,IF($C479=$D$4,'FLETES (#) MAYO'!J479*J$4,IF($C479=$D$5,'FLETES (#) MAYO'!J479*J$5,0))))</f>
        <v>0</v>
      </c>
      <c r="K479" s="179">
        <f>IF($C479=$D$2,'FLETES (#) MAYO'!K479*K$2,IF($C479=$D$3,'FLETES (#) MAYO'!K479*K$3,IF($C479=$D$4,'FLETES (#) MAYO'!K479*K$4,IF($C479=$D$5,'FLETES (#) MAYO'!K479*K$5,0))))</f>
        <v>0</v>
      </c>
      <c r="L479" s="179">
        <f>IF($C479=$D$2,'FLETES (#) MAYO'!L479*L$2,IF($C479=$D$3,'FLETES (#) MAYO'!L479*L$3,IF($C479=$D$4,'FLETES (#) MAYO'!L479*L$4,IF($C479=$D$5,'FLETES (#) MAYO'!L479*L$5,0))))</f>
        <v>0</v>
      </c>
      <c r="M479" s="179">
        <f>IF($C479=$D$2,'FLETES (#) MAYO'!M479*M$2,IF($C479=$D$3,'FLETES (#) MAYO'!M479*M$3,IF($C479=$D$4,'FLETES (#) MAYO'!M479*M$4,IF($C479=$D$5,'FLETES (#) MAYO'!M479*M$5,0))))</f>
        <v>0</v>
      </c>
      <c r="N479" s="179">
        <f>IF($C479=$D$2,'FLETES (#) MAYO'!N479*N$2,IF($C479=$D$3,'FLETES (#) MAYO'!N479*N$3,IF($C479=$D$4,'FLETES (#) MAYO'!N479*N$4,IF($C479=$D$5,'FLETES (#) MAYO'!N479*N$5,0))))</f>
        <v>0</v>
      </c>
      <c r="O479" s="179">
        <f>IF($C479=$D$2,'FLETES (#) MAYO'!O479*O$2,IF($C479=$D$3,'FLETES (#) MAYO'!O479*O$3,IF($C479=$D$4,'FLETES (#) MAYO'!O479*O$4,IF($C479=$D$5,'FLETES (#) MAYO'!O479*O$5,0))))</f>
        <v>0</v>
      </c>
      <c r="P479" s="179">
        <f>IF($C479=$D$2,'FLETES (#) MAYO'!P479*P$2,IF($C479=$D$3,'FLETES (#) MAYO'!P479*P$3,IF($C479=$D$4,'FLETES (#) MAYO'!P479*P$4,IF($C479=$D$5,'FLETES (#) MAYO'!P479*P$5,0))))</f>
        <v>0</v>
      </c>
      <c r="Q479" s="179">
        <f>IF($C479=$D$2,'FLETES (#) MAYO'!Q479*Q$2,IF($C479=$D$3,'FLETES (#) MAYO'!Q479*Q$3,IF($C479=$D$4,'FLETES (#) MAYO'!Q479*Q$4,IF($C479=$D$5,'FLETES (#) MAYO'!Q479*Q$5,0))))</f>
        <v>0</v>
      </c>
      <c r="R479" s="179">
        <f>IF($C479=$D$2,'FLETES (#) MAYO'!R479*R$2,IF($C479=$D$3,'FLETES (#) MAYO'!R479*R$3,IF($C479=$D$4,'FLETES (#) MAYO'!R479*R$4,IF($C479=$D$5,'FLETES (#) MAYO'!R479*R$5,0))))</f>
        <v>0</v>
      </c>
      <c r="S479" s="179">
        <f>IF($C479=$D$2,'FLETES (#) MAYO'!S479*S$2,IF($C479=$D$3,'FLETES (#) MAYO'!S479*S$3,IF($C479=$D$4,'FLETES (#) MAYO'!S479*S$4,IF($C479=$D$5,'FLETES (#) MAYO'!S479*S$5,0))))</f>
        <v>0</v>
      </c>
      <c r="T479" s="179">
        <f>IF($C479=$D$2,'FLETES (#) MAYO'!T479*T$2,IF($C479=$D$3,'FLETES (#) MAYO'!T479*T$3,IF($C479=$D$4,'FLETES (#) MAYO'!T479*T$4,IF($C479=$D$5,'FLETES (#) MAYO'!T479*T$5,0))))</f>
        <v>0</v>
      </c>
      <c r="U479" s="179">
        <f>IF($C479=$D$2,'FLETES (#) MAYO'!U479*U$2,IF($C479=$D$3,'FLETES (#) MAYO'!U479*U$3,IF($C479=$D$4,'FLETES (#) MAYO'!U479*U$4,IF($C479=$D$5,'FLETES (#) MAYO'!U479*U$5,0))))</f>
        <v>0</v>
      </c>
      <c r="V479" s="179">
        <f>IF($C479=$D$2,'FLETES (#) MAYO'!V479*V$2,IF($C479=$D$3,'FLETES (#) MAYO'!V479*V$3,IF($C479=$D$4,'FLETES (#) MAYO'!V479*V$4,IF($C479=$D$5,'FLETES (#) MAYO'!V479*V$5,0))))</f>
        <v>0</v>
      </c>
      <c r="W479" s="179">
        <f>IF($C479=$D$2,'FLETES (#) MAYO'!W479*W$2,IF($C479=$D$3,'FLETES (#) MAYO'!W479*W$3,IF($C479=$D$4,'FLETES (#) MAYO'!W479*W$4,IF($C479=$D$5,'FLETES (#) MAYO'!W479*W$5,0))))</f>
        <v>0</v>
      </c>
      <c r="X479" s="179">
        <f>IF($C479=$D$2,'FLETES (#) MAYO'!X479*X$2,IF($C479=$D$3,'FLETES (#) MAYO'!X479*X$3,IF($C479=$D$4,'FLETES (#) MAYO'!X479*X$4,IF($C479=$D$5,'FLETES (#) MAYO'!X479*X$5,0))))</f>
        <v>0</v>
      </c>
      <c r="Y479" s="179">
        <f>IF($C479=$D$2,'FLETES (#) MAYO'!Y479*Y$2,IF($C479=$D$3,'FLETES (#) MAYO'!Y479*Y$3,IF($C479=$D$4,'FLETES (#) MAYO'!Y479*Y$4,IF($C479=$D$5,'FLETES (#) MAYO'!Y479*Y$5,0))))</f>
        <v>0</v>
      </c>
      <c r="Z479" s="179">
        <f>IF($C479=$D$2,'FLETES (#) MAYO'!Z479*Z$2,IF($C479=$D$3,'FLETES (#) MAYO'!Z479*Z$3,IF($C479=$D$4,'FLETES (#) MAYO'!Z479*Z$4,IF($C479=$D$5,'FLETES (#) MAYO'!Z479*Z$5,0))))</f>
        <v>0</v>
      </c>
      <c r="AA479" s="179">
        <f>IF($C479=$D$2,'FLETES (#) MAYO'!AA479*AA$2,IF($C479=$D$3,'FLETES (#) MAYO'!AA479*AA$3,IF($C479=$D$4,'FLETES (#) MAYO'!AA479*AA$4,IF($C479=$D$5,'FLETES (#) MAYO'!AA479*AA$5,0))))</f>
        <v>0</v>
      </c>
      <c r="AB479" s="179">
        <f>IF($C479=$D$2,'FLETES (#) MAYO'!AB479*AB$2,IF($C479=$D$3,'FLETES (#) MAYO'!AB479*AB$3,IF($C479=$D$4,'FLETES (#) MAYO'!AB479*AB$4,IF($C479=$D$5,'FLETES (#) MAYO'!AB479*AB$5,0))))</f>
        <v>0</v>
      </c>
      <c r="AC479" s="179">
        <f>IF($C479=$D$2,'FLETES (#) MAYO'!AC479*AC$2,IF($C479=$D$3,'FLETES (#) MAYO'!AC479*AC$3,IF($C479=$D$4,'FLETES (#) MAYO'!AC479*AC$4,IF($C479=$D$5,'FLETES (#) MAYO'!AC479*AC$5,0))))</f>
        <v>0</v>
      </c>
      <c r="AD479" s="179">
        <f>IF($C479=$D$2,'FLETES (#) MAYO'!AD479*AD$2,IF($C479=$D$3,'FLETES (#) MAYO'!AD479*AD$3,IF($C479=$D$4,'FLETES (#) MAYO'!AD479*AD$4,IF($C479=$D$5,'FLETES (#) MAYO'!AD479*AD$5,0))))</f>
        <v>0</v>
      </c>
      <c r="AE479" s="179">
        <f>IF($C479=$D$2,'FLETES (#) MAYO'!AE479*AE$2,IF($C479=$D$3,'FLETES (#) MAYO'!AE479*AE$3,IF($C479=$D$4,'FLETES (#) MAYO'!AE479*AE$4,IF($C479=$D$5,'FLETES (#) MAYO'!AE479*AE$5,0))))</f>
        <v>0</v>
      </c>
      <c r="AF479" s="179">
        <f>IF($C479=$D$2,'FLETES (#) MAYO'!AF479*AF$2,IF($C479=$D$3,'FLETES (#) MAYO'!AF479*AF$3,IF($C479=$D$4,'FLETES (#) MAYO'!AF479*AF$4,IF($C479=$D$5,'FLETES (#) MAYO'!AF479*AF$5,0))))</f>
        <v>0</v>
      </c>
      <c r="AG479" s="179">
        <f>IF($C479=$D$2,'FLETES (#) MAYO'!AG479*AG$2,IF($C479=$D$3,'FLETES (#) MAYO'!AG479*AG$3,IF($C479=$D$4,'FLETES (#) MAYO'!AG479*AG$4,IF($C479=$D$5,'FLETES (#) MAYO'!AG479*AG$5,0))))</f>
        <v>0</v>
      </c>
      <c r="AH479" s="179">
        <f>IF($C479=$D$2,'FLETES (#) MAYO'!AH479*AH$2,IF($C479=$D$3,'FLETES (#) MAYO'!AH479*AH$3,IF($C479=$D$4,'FLETES (#) MAYO'!AH479*AH$4,IF($C479=$D$5,'FLETES (#) MAYO'!AH479*AH$5,0))))</f>
        <v>0</v>
      </c>
      <c r="AI479" s="179">
        <f>IF($C479=$D$2,'FLETES (#) MAYO'!AI479*AI$2,IF($C479=$D$3,'FLETES (#) MAYO'!AI479*AI$3,IF($C479=$D$4,'FLETES (#) MAYO'!AI479*AI$4,IF($C479=$D$5,'FLETES (#) MAYO'!AI479*AI$5,0))))</f>
        <v>0</v>
      </c>
      <c r="AJ479" s="179">
        <f>IF($C479=$D$2,'FLETES (#) MAYO'!AJ479*AJ$2,IF($C479=$D$3,'FLETES (#) MAYO'!AJ479*AJ$3,IF($C479=$D$4,'FLETES (#) MAYO'!AJ479*AJ$4,IF($C479=$D$5,'FLETES (#) MAYO'!AJ479*AJ$5,0))))</f>
        <v>0</v>
      </c>
      <c r="AK479" s="179">
        <f>IF($C479=$D$2,'FLETES (#) MAYO'!AK479*AK$2,IF($C479=$D$3,'FLETES (#) MAYO'!AK479*AK$3,IF($C479=$D$4,'FLETES (#) MAYO'!AK479*AK$4,IF($C479=$D$5,'FLETES (#) MAYO'!AK479*AK$5,0))))</f>
        <v>0</v>
      </c>
      <c r="AL479" s="179">
        <f>IF($C479=$D$2,'FLETES (#) MAYO'!AL479*AL$2,IF($C479=$D$3,'FLETES (#) MAYO'!AL479*AL$3,IF($C479=$D$4,'FLETES (#) MAYO'!AL479*AL$4,IF($C479=$D$5,'FLETES (#) MAYO'!AL479*AL$5,0))))</f>
        <v>0</v>
      </c>
      <c r="AM479" s="179">
        <f>IF($C479=$D$2,'FLETES (#) MAYO'!AM479*AM$2,IF($C479=$D$3,'FLETES (#) MAYO'!AM479*AM$3,IF($C479=$D$4,'FLETES (#) MAYO'!AM479*AM$4,IF($C479=$D$5,'FLETES (#) MAYO'!AM479*AM$5,0))))</f>
        <v>0</v>
      </c>
    </row>
    <row r="480" spans="1:39">
      <c r="A480" s="141"/>
      <c r="B480" s="165"/>
      <c r="C480" s="165"/>
      <c r="D480" s="178">
        <f t="shared" si="0"/>
        <v>0</v>
      </c>
      <c r="E480" s="179">
        <f>IF($C480=$D$2,'FLETES (#) MAYO'!E480*E$2,IF($C480=$D$3,'FLETES (#) MAYO'!E480*E$3,IF($C480=$D$4,'FLETES (#) MAYO'!E480*E$4,IF($C480=$D$5,'FLETES (#) MAYO'!E480*E$5,0))))</f>
        <v>0</v>
      </c>
      <c r="F480" s="179">
        <f>IF($C480=$D$2,'FLETES (#) MAYO'!F480*F$2,IF($C480=$D$3,'FLETES (#) MAYO'!F480*F$3,IF($C480=$D$4,'FLETES (#) MAYO'!F480*F$4,IF($C480=$D$5,'FLETES (#) MAYO'!F480*F$5,0))))</f>
        <v>0</v>
      </c>
      <c r="G480" s="179">
        <f>IF($C480=$D$2,'FLETES (#) MAYO'!G480*G$2,IF($C480=$D$3,'FLETES (#) MAYO'!G480*G$3,IF($C480=$D$4,'FLETES (#) MAYO'!G480*G$4,IF($C480=$D$5,'FLETES (#) MAYO'!G480*G$5,0))))</f>
        <v>0</v>
      </c>
      <c r="H480" s="179">
        <f>IF($C480=$D$2,'FLETES (#) MAYO'!H480*H$2,IF($C480=$D$3,'FLETES (#) MAYO'!H480*H$3,IF($C480=$D$4,'FLETES (#) MAYO'!H480*H$4,IF($C480=$D$5,'FLETES (#) MAYO'!H480*H$5,0))))</f>
        <v>0</v>
      </c>
      <c r="I480" s="179">
        <f>IF($C480=$D$2,'FLETES (#) MAYO'!I480*I$2,IF($C480=$D$3,'FLETES (#) MAYO'!I480*I$3,IF($C480=$D$4,'FLETES (#) MAYO'!I480*I$4,IF($C480=$D$5,'FLETES (#) MAYO'!I480*I$5,0))))</f>
        <v>0</v>
      </c>
      <c r="J480" s="179">
        <f>IF($C480=$D$2,'FLETES (#) MAYO'!J480*J$2,IF($C480=$D$3,'FLETES (#) MAYO'!J480*J$3,IF($C480=$D$4,'FLETES (#) MAYO'!J480*J$4,IF($C480=$D$5,'FLETES (#) MAYO'!J480*J$5,0))))</f>
        <v>0</v>
      </c>
      <c r="K480" s="179">
        <f>IF($C480=$D$2,'FLETES (#) MAYO'!K480*K$2,IF($C480=$D$3,'FLETES (#) MAYO'!K480*K$3,IF($C480=$D$4,'FLETES (#) MAYO'!K480*K$4,IF($C480=$D$5,'FLETES (#) MAYO'!K480*K$5,0))))</f>
        <v>0</v>
      </c>
      <c r="L480" s="179">
        <f>IF($C480=$D$2,'FLETES (#) MAYO'!L480*L$2,IF($C480=$D$3,'FLETES (#) MAYO'!L480*L$3,IF($C480=$D$4,'FLETES (#) MAYO'!L480*L$4,IF($C480=$D$5,'FLETES (#) MAYO'!L480*L$5,0))))</f>
        <v>0</v>
      </c>
      <c r="M480" s="179">
        <f>IF($C480=$D$2,'FLETES (#) MAYO'!M480*M$2,IF($C480=$D$3,'FLETES (#) MAYO'!M480*M$3,IF($C480=$D$4,'FLETES (#) MAYO'!M480*M$4,IF($C480=$D$5,'FLETES (#) MAYO'!M480*M$5,0))))</f>
        <v>0</v>
      </c>
      <c r="N480" s="179">
        <f>IF($C480=$D$2,'FLETES (#) MAYO'!N480*N$2,IF($C480=$D$3,'FLETES (#) MAYO'!N480*N$3,IF($C480=$D$4,'FLETES (#) MAYO'!N480*N$4,IF($C480=$D$5,'FLETES (#) MAYO'!N480*N$5,0))))</f>
        <v>0</v>
      </c>
      <c r="O480" s="179">
        <f>IF($C480=$D$2,'FLETES (#) MAYO'!O480*O$2,IF($C480=$D$3,'FLETES (#) MAYO'!O480*O$3,IF($C480=$D$4,'FLETES (#) MAYO'!O480*O$4,IF($C480=$D$5,'FLETES (#) MAYO'!O480*O$5,0))))</f>
        <v>0</v>
      </c>
      <c r="P480" s="179">
        <f>IF($C480=$D$2,'FLETES (#) MAYO'!P480*P$2,IF($C480=$D$3,'FLETES (#) MAYO'!P480*P$3,IF($C480=$D$4,'FLETES (#) MAYO'!P480*P$4,IF($C480=$D$5,'FLETES (#) MAYO'!P480*P$5,0))))</f>
        <v>0</v>
      </c>
      <c r="Q480" s="179">
        <f>IF($C480=$D$2,'FLETES (#) MAYO'!Q480*Q$2,IF($C480=$D$3,'FLETES (#) MAYO'!Q480*Q$3,IF($C480=$D$4,'FLETES (#) MAYO'!Q480*Q$4,IF($C480=$D$5,'FLETES (#) MAYO'!Q480*Q$5,0))))</f>
        <v>0</v>
      </c>
      <c r="R480" s="179">
        <f>IF($C480=$D$2,'FLETES (#) MAYO'!R480*R$2,IF($C480=$D$3,'FLETES (#) MAYO'!R480*R$3,IF($C480=$D$4,'FLETES (#) MAYO'!R480*R$4,IF($C480=$D$5,'FLETES (#) MAYO'!R480*R$5,0))))</f>
        <v>0</v>
      </c>
      <c r="S480" s="179">
        <f>IF($C480=$D$2,'FLETES (#) MAYO'!S480*S$2,IF($C480=$D$3,'FLETES (#) MAYO'!S480*S$3,IF($C480=$D$4,'FLETES (#) MAYO'!S480*S$4,IF($C480=$D$5,'FLETES (#) MAYO'!S480*S$5,0))))</f>
        <v>0</v>
      </c>
      <c r="T480" s="179">
        <f>IF($C480=$D$2,'FLETES (#) MAYO'!T480*T$2,IF($C480=$D$3,'FLETES (#) MAYO'!T480*T$3,IF($C480=$D$4,'FLETES (#) MAYO'!T480*T$4,IF($C480=$D$5,'FLETES (#) MAYO'!T480*T$5,0))))</f>
        <v>0</v>
      </c>
      <c r="U480" s="179">
        <f>IF($C480=$D$2,'FLETES (#) MAYO'!U480*U$2,IF($C480=$D$3,'FLETES (#) MAYO'!U480*U$3,IF($C480=$D$4,'FLETES (#) MAYO'!U480*U$4,IF($C480=$D$5,'FLETES (#) MAYO'!U480*U$5,0))))</f>
        <v>0</v>
      </c>
      <c r="V480" s="179">
        <f>IF($C480=$D$2,'FLETES (#) MAYO'!V480*V$2,IF($C480=$D$3,'FLETES (#) MAYO'!V480*V$3,IF($C480=$D$4,'FLETES (#) MAYO'!V480*V$4,IF($C480=$D$5,'FLETES (#) MAYO'!V480*V$5,0))))</f>
        <v>0</v>
      </c>
      <c r="W480" s="179">
        <f>IF($C480=$D$2,'FLETES (#) MAYO'!W480*W$2,IF($C480=$D$3,'FLETES (#) MAYO'!W480*W$3,IF($C480=$D$4,'FLETES (#) MAYO'!W480*W$4,IF($C480=$D$5,'FLETES (#) MAYO'!W480*W$5,0))))</f>
        <v>0</v>
      </c>
      <c r="X480" s="179">
        <f>IF($C480=$D$2,'FLETES (#) MAYO'!X480*X$2,IF($C480=$D$3,'FLETES (#) MAYO'!X480*X$3,IF($C480=$D$4,'FLETES (#) MAYO'!X480*X$4,IF($C480=$D$5,'FLETES (#) MAYO'!X480*X$5,0))))</f>
        <v>0</v>
      </c>
      <c r="Y480" s="179">
        <f>IF($C480=$D$2,'FLETES (#) MAYO'!Y480*Y$2,IF($C480=$D$3,'FLETES (#) MAYO'!Y480*Y$3,IF($C480=$D$4,'FLETES (#) MAYO'!Y480*Y$4,IF($C480=$D$5,'FLETES (#) MAYO'!Y480*Y$5,0))))</f>
        <v>0</v>
      </c>
      <c r="Z480" s="179">
        <f>IF($C480=$D$2,'FLETES (#) MAYO'!Z480*Z$2,IF($C480=$D$3,'FLETES (#) MAYO'!Z480*Z$3,IF($C480=$D$4,'FLETES (#) MAYO'!Z480*Z$4,IF($C480=$D$5,'FLETES (#) MAYO'!Z480*Z$5,0))))</f>
        <v>0</v>
      </c>
      <c r="AA480" s="179">
        <f>IF($C480=$D$2,'FLETES (#) MAYO'!AA480*AA$2,IF($C480=$D$3,'FLETES (#) MAYO'!AA480*AA$3,IF($C480=$D$4,'FLETES (#) MAYO'!AA480*AA$4,IF($C480=$D$5,'FLETES (#) MAYO'!AA480*AA$5,0))))</f>
        <v>0</v>
      </c>
      <c r="AB480" s="179">
        <f>IF($C480=$D$2,'FLETES (#) MAYO'!AB480*AB$2,IF($C480=$D$3,'FLETES (#) MAYO'!AB480*AB$3,IF($C480=$D$4,'FLETES (#) MAYO'!AB480*AB$4,IF($C480=$D$5,'FLETES (#) MAYO'!AB480*AB$5,0))))</f>
        <v>0</v>
      </c>
      <c r="AC480" s="179">
        <f>IF($C480=$D$2,'FLETES (#) MAYO'!AC480*AC$2,IF($C480=$D$3,'FLETES (#) MAYO'!AC480*AC$3,IF($C480=$D$4,'FLETES (#) MAYO'!AC480*AC$4,IF($C480=$D$5,'FLETES (#) MAYO'!AC480*AC$5,0))))</f>
        <v>0</v>
      </c>
      <c r="AD480" s="179">
        <f>IF($C480=$D$2,'FLETES (#) MAYO'!AD480*AD$2,IF($C480=$D$3,'FLETES (#) MAYO'!AD480*AD$3,IF($C480=$D$4,'FLETES (#) MAYO'!AD480*AD$4,IF($C480=$D$5,'FLETES (#) MAYO'!AD480*AD$5,0))))</f>
        <v>0</v>
      </c>
      <c r="AE480" s="179">
        <f>IF($C480=$D$2,'FLETES (#) MAYO'!AE480*AE$2,IF($C480=$D$3,'FLETES (#) MAYO'!AE480*AE$3,IF($C480=$D$4,'FLETES (#) MAYO'!AE480*AE$4,IF($C480=$D$5,'FLETES (#) MAYO'!AE480*AE$5,0))))</f>
        <v>0</v>
      </c>
      <c r="AF480" s="179">
        <f>IF($C480=$D$2,'FLETES (#) MAYO'!AF480*AF$2,IF($C480=$D$3,'FLETES (#) MAYO'!AF480*AF$3,IF($C480=$D$4,'FLETES (#) MAYO'!AF480*AF$4,IF($C480=$D$5,'FLETES (#) MAYO'!AF480*AF$5,0))))</f>
        <v>0</v>
      </c>
      <c r="AG480" s="179">
        <f>IF($C480=$D$2,'FLETES (#) MAYO'!AG480*AG$2,IF($C480=$D$3,'FLETES (#) MAYO'!AG480*AG$3,IF($C480=$D$4,'FLETES (#) MAYO'!AG480*AG$4,IF($C480=$D$5,'FLETES (#) MAYO'!AG480*AG$5,0))))</f>
        <v>0</v>
      </c>
      <c r="AH480" s="179">
        <f>IF($C480=$D$2,'FLETES (#) MAYO'!AH480*AH$2,IF($C480=$D$3,'FLETES (#) MAYO'!AH480*AH$3,IF($C480=$D$4,'FLETES (#) MAYO'!AH480*AH$4,IF($C480=$D$5,'FLETES (#) MAYO'!AH480*AH$5,0))))</f>
        <v>0</v>
      </c>
      <c r="AI480" s="179">
        <f>IF($C480=$D$2,'FLETES (#) MAYO'!AI480*AI$2,IF($C480=$D$3,'FLETES (#) MAYO'!AI480*AI$3,IF($C480=$D$4,'FLETES (#) MAYO'!AI480*AI$4,IF($C480=$D$5,'FLETES (#) MAYO'!AI480*AI$5,0))))</f>
        <v>0</v>
      </c>
      <c r="AJ480" s="179">
        <f>IF($C480=$D$2,'FLETES (#) MAYO'!AJ480*AJ$2,IF($C480=$D$3,'FLETES (#) MAYO'!AJ480*AJ$3,IF($C480=$D$4,'FLETES (#) MAYO'!AJ480*AJ$4,IF($C480=$D$5,'FLETES (#) MAYO'!AJ480*AJ$5,0))))</f>
        <v>0</v>
      </c>
      <c r="AK480" s="179">
        <f>IF($C480=$D$2,'FLETES (#) MAYO'!AK480*AK$2,IF($C480=$D$3,'FLETES (#) MAYO'!AK480*AK$3,IF($C480=$D$4,'FLETES (#) MAYO'!AK480*AK$4,IF($C480=$D$5,'FLETES (#) MAYO'!AK480*AK$5,0))))</f>
        <v>0</v>
      </c>
      <c r="AL480" s="179">
        <f>IF($C480=$D$2,'FLETES (#) MAYO'!AL480*AL$2,IF($C480=$D$3,'FLETES (#) MAYO'!AL480*AL$3,IF($C480=$D$4,'FLETES (#) MAYO'!AL480*AL$4,IF($C480=$D$5,'FLETES (#) MAYO'!AL480*AL$5,0))))</f>
        <v>0</v>
      </c>
      <c r="AM480" s="179">
        <f>IF($C480=$D$2,'FLETES (#) MAYO'!AM480*AM$2,IF($C480=$D$3,'FLETES (#) MAYO'!AM480*AM$3,IF($C480=$D$4,'FLETES (#) MAYO'!AM480*AM$4,IF($C480=$D$5,'FLETES (#) MAYO'!AM480*AM$5,0))))</f>
        <v>0</v>
      </c>
    </row>
    <row r="481" spans="1:39">
      <c r="A481" s="141"/>
      <c r="B481" s="165"/>
      <c r="C481" s="165"/>
      <c r="D481" s="178">
        <f t="shared" si="0"/>
        <v>0</v>
      </c>
      <c r="E481" s="179">
        <f>IF($C481=$D$2,'FLETES (#) MAYO'!E481*E$2,IF($C481=$D$3,'FLETES (#) MAYO'!E481*E$3,IF($C481=$D$4,'FLETES (#) MAYO'!E481*E$4,IF($C481=$D$5,'FLETES (#) MAYO'!E481*E$5,0))))</f>
        <v>0</v>
      </c>
      <c r="F481" s="179">
        <f>IF($C481=$D$2,'FLETES (#) MAYO'!F481*F$2,IF($C481=$D$3,'FLETES (#) MAYO'!F481*F$3,IF($C481=$D$4,'FLETES (#) MAYO'!F481*F$4,IF($C481=$D$5,'FLETES (#) MAYO'!F481*F$5,0))))</f>
        <v>0</v>
      </c>
      <c r="G481" s="179">
        <f>IF($C481=$D$2,'FLETES (#) MAYO'!G481*G$2,IF($C481=$D$3,'FLETES (#) MAYO'!G481*G$3,IF($C481=$D$4,'FLETES (#) MAYO'!G481*G$4,IF($C481=$D$5,'FLETES (#) MAYO'!G481*G$5,0))))</f>
        <v>0</v>
      </c>
      <c r="H481" s="179">
        <f>IF($C481=$D$2,'FLETES (#) MAYO'!H481*H$2,IF($C481=$D$3,'FLETES (#) MAYO'!H481*H$3,IF($C481=$D$4,'FLETES (#) MAYO'!H481*H$4,IF($C481=$D$5,'FLETES (#) MAYO'!H481*H$5,0))))</f>
        <v>0</v>
      </c>
      <c r="I481" s="179">
        <f>IF($C481=$D$2,'FLETES (#) MAYO'!I481*I$2,IF($C481=$D$3,'FLETES (#) MAYO'!I481*I$3,IF($C481=$D$4,'FLETES (#) MAYO'!I481*I$4,IF($C481=$D$5,'FLETES (#) MAYO'!I481*I$5,0))))</f>
        <v>0</v>
      </c>
      <c r="J481" s="179">
        <f>IF($C481=$D$2,'FLETES (#) MAYO'!J481*J$2,IF($C481=$D$3,'FLETES (#) MAYO'!J481*J$3,IF($C481=$D$4,'FLETES (#) MAYO'!J481*J$4,IF($C481=$D$5,'FLETES (#) MAYO'!J481*J$5,0))))</f>
        <v>0</v>
      </c>
      <c r="K481" s="179">
        <f>IF($C481=$D$2,'FLETES (#) MAYO'!K481*K$2,IF($C481=$D$3,'FLETES (#) MAYO'!K481*K$3,IF($C481=$D$4,'FLETES (#) MAYO'!K481*K$4,IF($C481=$D$5,'FLETES (#) MAYO'!K481*K$5,0))))</f>
        <v>0</v>
      </c>
      <c r="L481" s="179">
        <f>IF($C481=$D$2,'FLETES (#) MAYO'!L481*L$2,IF($C481=$D$3,'FLETES (#) MAYO'!L481*L$3,IF($C481=$D$4,'FLETES (#) MAYO'!L481*L$4,IF($C481=$D$5,'FLETES (#) MAYO'!L481*L$5,0))))</f>
        <v>0</v>
      </c>
      <c r="M481" s="179">
        <f>IF($C481=$D$2,'FLETES (#) MAYO'!M481*M$2,IF($C481=$D$3,'FLETES (#) MAYO'!M481*M$3,IF($C481=$D$4,'FLETES (#) MAYO'!M481*M$4,IF($C481=$D$5,'FLETES (#) MAYO'!M481*M$5,0))))</f>
        <v>0</v>
      </c>
      <c r="N481" s="179">
        <f>IF($C481=$D$2,'FLETES (#) MAYO'!N481*N$2,IF($C481=$D$3,'FLETES (#) MAYO'!N481*N$3,IF($C481=$D$4,'FLETES (#) MAYO'!N481*N$4,IF($C481=$D$5,'FLETES (#) MAYO'!N481*N$5,0))))</f>
        <v>0</v>
      </c>
      <c r="O481" s="179">
        <f>IF($C481=$D$2,'FLETES (#) MAYO'!O481*O$2,IF($C481=$D$3,'FLETES (#) MAYO'!O481*O$3,IF($C481=$D$4,'FLETES (#) MAYO'!O481*O$4,IF($C481=$D$5,'FLETES (#) MAYO'!O481*O$5,0))))</f>
        <v>0</v>
      </c>
      <c r="P481" s="179">
        <f>IF($C481=$D$2,'FLETES (#) MAYO'!P481*P$2,IF($C481=$D$3,'FLETES (#) MAYO'!P481*P$3,IF($C481=$D$4,'FLETES (#) MAYO'!P481*P$4,IF($C481=$D$5,'FLETES (#) MAYO'!P481*P$5,0))))</f>
        <v>0</v>
      </c>
      <c r="Q481" s="179">
        <f>IF($C481=$D$2,'FLETES (#) MAYO'!Q481*Q$2,IF($C481=$D$3,'FLETES (#) MAYO'!Q481*Q$3,IF($C481=$D$4,'FLETES (#) MAYO'!Q481*Q$4,IF($C481=$D$5,'FLETES (#) MAYO'!Q481*Q$5,0))))</f>
        <v>0</v>
      </c>
      <c r="R481" s="179">
        <f>IF($C481=$D$2,'FLETES (#) MAYO'!R481*R$2,IF($C481=$D$3,'FLETES (#) MAYO'!R481*R$3,IF($C481=$D$4,'FLETES (#) MAYO'!R481*R$4,IF($C481=$D$5,'FLETES (#) MAYO'!R481*R$5,0))))</f>
        <v>0</v>
      </c>
      <c r="S481" s="179">
        <f>IF($C481=$D$2,'FLETES (#) MAYO'!S481*S$2,IF($C481=$D$3,'FLETES (#) MAYO'!S481*S$3,IF($C481=$D$4,'FLETES (#) MAYO'!S481*S$4,IF($C481=$D$5,'FLETES (#) MAYO'!S481*S$5,0))))</f>
        <v>0</v>
      </c>
      <c r="T481" s="179">
        <f>IF($C481=$D$2,'FLETES (#) MAYO'!T481*T$2,IF($C481=$D$3,'FLETES (#) MAYO'!T481*T$3,IF($C481=$D$4,'FLETES (#) MAYO'!T481*T$4,IF($C481=$D$5,'FLETES (#) MAYO'!T481*T$5,0))))</f>
        <v>0</v>
      </c>
      <c r="U481" s="179">
        <f>IF($C481=$D$2,'FLETES (#) MAYO'!U481*U$2,IF($C481=$D$3,'FLETES (#) MAYO'!U481*U$3,IF($C481=$D$4,'FLETES (#) MAYO'!U481*U$4,IF($C481=$D$5,'FLETES (#) MAYO'!U481*U$5,0))))</f>
        <v>0</v>
      </c>
      <c r="V481" s="179">
        <f>IF($C481=$D$2,'FLETES (#) MAYO'!V481*V$2,IF($C481=$D$3,'FLETES (#) MAYO'!V481*V$3,IF($C481=$D$4,'FLETES (#) MAYO'!V481*V$4,IF($C481=$D$5,'FLETES (#) MAYO'!V481*V$5,0))))</f>
        <v>0</v>
      </c>
      <c r="W481" s="179">
        <f>IF($C481=$D$2,'FLETES (#) MAYO'!W481*W$2,IF($C481=$D$3,'FLETES (#) MAYO'!W481*W$3,IF($C481=$D$4,'FLETES (#) MAYO'!W481*W$4,IF($C481=$D$5,'FLETES (#) MAYO'!W481*W$5,0))))</f>
        <v>0</v>
      </c>
      <c r="X481" s="179">
        <f>IF($C481=$D$2,'FLETES (#) MAYO'!X481*X$2,IF($C481=$D$3,'FLETES (#) MAYO'!X481*X$3,IF($C481=$D$4,'FLETES (#) MAYO'!X481*X$4,IF($C481=$D$5,'FLETES (#) MAYO'!X481*X$5,0))))</f>
        <v>0</v>
      </c>
      <c r="Y481" s="179">
        <f>IF($C481=$D$2,'FLETES (#) MAYO'!Y481*Y$2,IF($C481=$D$3,'FLETES (#) MAYO'!Y481*Y$3,IF($C481=$D$4,'FLETES (#) MAYO'!Y481*Y$4,IF($C481=$D$5,'FLETES (#) MAYO'!Y481*Y$5,0))))</f>
        <v>0</v>
      </c>
      <c r="Z481" s="179">
        <f>IF($C481=$D$2,'FLETES (#) MAYO'!Z481*Z$2,IF($C481=$D$3,'FLETES (#) MAYO'!Z481*Z$3,IF($C481=$D$4,'FLETES (#) MAYO'!Z481*Z$4,IF($C481=$D$5,'FLETES (#) MAYO'!Z481*Z$5,0))))</f>
        <v>0</v>
      </c>
      <c r="AA481" s="179">
        <f>IF($C481=$D$2,'FLETES (#) MAYO'!AA481*AA$2,IF($C481=$D$3,'FLETES (#) MAYO'!AA481*AA$3,IF($C481=$D$4,'FLETES (#) MAYO'!AA481*AA$4,IF($C481=$D$5,'FLETES (#) MAYO'!AA481*AA$5,0))))</f>
        <v>0</v>
      </c>
      <c r="AB481" s="179">
        <f>IF($C481=$D$2,'FLETES (#) MAYO'!AB481*AB$2,IF($C481=$D$3,'FLETES (#) MAYO'!AB481*AB$3,IF($C481=$D$4,'FLETES (#) MAYO'!AB481*AB$4,IF($C481=$D$5,'FLETES (#) MAYO'!AB481*AB$5,0))))</f>
        <v>0</v>
      </c>
      <c r="AC481" s="179">
        <f>IF($C481=$D$2,'FLETES (#) MAYO'!AC481*AC$2,IF($C481=$D$3,'FLETES (#) MAYO'!AC481*AC$3,IF($C481=$D$4,'FLETES (#) MAYO'!AC481*AC$4,IF($C481=$D$5,'FLETES (#) MAYO'!AC481*AC$5,0))))</f>
        <v>0</v>
      </c>
      <c r="AD481" s="179">
        <f>IF($C481=$D$2,'FLETES (#) MAYO'!AD481*AD$2,IF($C481=$D$3,'FLETES (#) MAYO'!AD481*AD$3,IF($C481=$D$4,'FLETES (#) MAYO'!AD481*AD$4,IF($C481=$D$5,'FLETES (#) MAYO'!AD481*AD$5,0))))</f>
        <v>0</v>
      </c>
      <c r="AE481" s="179">
        <f>IF($C481=$D$2,'FLETES (#) MAYO'!AE481*AE$2,IF($C481=$D$3,'FLETES (#) MAYO'!AE481*AE$3,IF($C481=$D$4,'FLETES (#) MAYO'!AE481*AE$4,IF($C481=$D$5,'FLETES (#) MAYO'!AE481*AE$5,0))))</f>
        <v>0</v>
      </c>
      <c r="AF481" s="179">
        <f>IF($C481=$D$2,'FLETES (#) MAYO'!AF481*AF$2,IF($C481=$D$3,'FLETES (#) MAYO'!AF481*AF$3,IF($C481=$D$4,'FLETES (#) MAYO'!AF481*AF$4,IF($C481=$D$5,'FLETES (#) MAYO'!AF481*AF$5,0))))</f>
        <v>0</v>
      </c>
      <c r="AG481" s="179">
        <f>IF($C481=$D$2,'FLETES (#) MAYO'!AG481*AG$2,IF($C481=$D$3,'FLETES (#) MAYO'!AG481*AG$3,IF($C481=$D$4,'FLETES (#) MAYO'!AG481*AG$4,IF($C481=$D$5,'FLETES (#) MAYO'!AG481*AG$5,0))))</f>
        <v>0</v>
      </c>
      <c r="AH481" s="179">
        <f>IF($C481=$D$2,'FLETES (#) MAYO'!AH481*AH$2,IF($C481=$D$3,'FLETES (#) MAYO'!AH481*AH$3,IF($C481=$D$4,'FLETES (#) MAYO'!AH481*AH$4,IF($C481=$D$5,'FLETES (#) MAYO'!AH481*AH$5,0))))</f>
        <v>0</v>
      </c>
      <c r="AI481" s="179">
        <f>IF($C481=$D$2,'FLETES (#) MAYO'!AI481*AI$2,IF($C481=$D$3,'FLETES (#) MAYO'!AI481*AI$3,IF($C481=$D$4,'FLETES (#) MAYO'!AI481*AI$4,IF($C481=$D$5,'FLETES (#) MAYO'!AI481*AI$5,0))))</f>
        <v>0</v>
      </c>
      <c r="AJ481" s="179">
        <f>IF($C481=$D$2,'FLETES (#) MAYO'!AJ481*AJ$2,IF($C481=$D$3,'FLETES (#) MAYO'!AJ481*AJ$3,IF($C481=$D$4,'FLETES (#) MAYO'!AJ481*AJ$4,IF($C481=$D$5,'FLETES (#) MAYO'!AJ481*AJ$5,0))))</f>
        <v>0</v>
      </c>
      <c r="AK481" s="179">
        <f>IF($C481=$D$2,'FLETES (#) MAYO'!AK481*AK$2,IF($C481=$D$3,'FLETES (#) MAYO'!AK481*AK$3,IF($C481=$D$4,'FLETES (#) MAYO'!AK481*AK$4,IF($C481=$D$5,'FLETES (#) MAYO'!AK481*AK$5,0))))</f>
        <v>0</v>
      </c>
      <c r="AL481" s="179">
        <f>IF($C481=$D$2,'FLETES (#) MAYO'!AL481*AL$2,IF($C481=$D$3,'FLETES (#) MAYO'!AL481*AL$3,IF($C481=$D$4,'FLETES (#) MAYO'!AL481*AL$4,IF($C481=$D$5,'FLETES (#) MAYO'!AL481*AL$5,0))))</f>
        <v>0</v>
      </c>
      <c r="AM481" s="179">
        <f>IF($C481=$D$2,'FLETES (#) MAYO'!AM481*AM$2,IF($C481=$D$3,'FLETES (#) MAYO'!AM481*AM$3,IF($C481=$D$4,'FLETES (#) MAYO'!AM481*AM$4,IF($C481=$D$5,'FLETES (#) MAYO'!AM481*AM$5,0))))</f>
        <v>0</v>
      </c>
    </row>
    <row r="482" spans="1:39">
      <c r="A482" s="141"/>
      <c r="B482" s="165"/>
      <c r="C482" s="165"/>
      <c r="D482" s="178">
        <f t="shared" si="0"/>
        <v>0</v>
      </c>
      <c r="E482" s="179">
        <f>IF($C482=$D$2,'FLETES (#) MAYO'!E482*E$2,IF($C482=$D$3,'FLETES (#) MAYO'!E482*E$3,IF($C482=$D$4,'FLETES (#) MAYO'!E482*E$4,IF($C482=$D$5,'FLETES (#) MAYO'!E482*E$5,0))))</f>
        <v>0</v>
      </c>
      <c r="F482" s="179">
        <f>IF($C482=$D$2,'FLETES (#) MAYO'!F482*F$2,IF($C482=$D$3,'FLETES (#) MAYO'!F482*F$3,IF($C482=$D$4,'FLETES (#) MAYO'!F482*F$4,IF($C482=$D$5,'FLETES (#) MAYO'!F482*F$5,0))))</f>
        <v>0</v>
      </c>
      <c r="G482" s="179">
        <f>IF($C482=$D$2,'FLETES (#) MAYO'!G482*G$2,IF($C482=$D$3,'FLETES (#) MAYO'!G482*G$3,IF($C482=$D$4,'FLETES (#) MAYO'!G482*G$4,IF($C482=$D$5,'FLETES (#) MAYO'!G482*G$5,0))))</f>
        <v>0</v>
      </c>
      <c r="H482" s="179">
        <f>IF($C482=$D$2,'FLETES (#) MAYO'!H482*H$2,IF($C482=$D$3,'FLETES (#) MAYO'!H482*H$3,IF($C482=$D$4,'FLETES (#) MAYO'!H482*H$4,IF($C482=$D$5,'FLETES (#) MAYO'!H482*H$5,0))))</f>
        <v>0</v>
      </c>
      <c r="I482" s="179">
        <f>IF($C482=$D$2,'FLETES (#) MAYO'!I482*I$2,IF($C482=$D$3,'FLETES (#) MAYO'!I482*I$3,IF($C482=$D$4,'FLETES (#) MAYO'!I482*I$4,IF($C482=$D$5,'FLETES (#) MAYO'!I482*I$5,0))))</f>
        <v>0</v>
      </c>
      <c r="J482" s="179">
        <f>IF($C482=$D$2,'FLETES (#) MAYO'!J482*J$2,IF($C482=$D$3,'FLETES (#) MAYO'!J482*J$3,IF($C482=$D$4,'FLETES (#) MAYO'!J482*J$4,IF($C482=$D$5,'FLETES (#) MAYO'!J482*J$5,0))))</f>
        <v>0</v>
      </c>
      <c r="K482" s="179">
        <f>IF($C482=$D$2,'FLETES (#) MAYO'!K482*K$2,IF($C482=$D$3,'FLETES (#) MAYO'!K482*K$3,IF($C482=$D$4,'FLETES (#) MAYO'!K482*K$4,IF($C482=$D$5,'FLETES (#) MAYO'!K482*K$5,0))))</f>
        <v>0</v>
      </c>
      <c r="L482" s="179">
        <f>IF($C482=$D$2,'FLETES (#) MAYO'!L482*L$2,IF($C482=$D$3,'FLETES (#) MAYO'!L482*L$3,IF($C482=$D$4,'FLETES (#) MAYO'!L482*L$4,IF($C482=$D$5,'FLETES (#) MAYO'!L482*L$5,0))))</f>
        <v>0</v>
      </c>
      <c r="M482" s="179">
        <f>IF($C482=$D$2,'FLETES (#) MAYO'!M482*M$2,IF($C482=$D$3,'FLETES (#) MAYO'!M482*M$3,IF($C482=$D$4,'FLETES (#) MAYO'!M482*M$4,IF($C482=$D$5,'FLETES (#) MAYO'!M482*M$5,0))))</f>
        <v>0</v>
      </c>
      <c r="N482" s="179">
        <f>IF($C482=$D$2,'FLETES (#) MAYO'!N482*N$2,IF($C482=$D$3,'FLETES (#) MAYO'!N482*N$3,IF($C482=$D$4,'FLETES (#) MAYO'!N482*N$4,IF($C482=$D$5,'FLETES (#) MAYO'!N482*N$5,0))))</f>
        <v>0</v>
      </c>
      <c r="O482" s="179">
        <f>IF($C482=$D$2,'FLETES (#) MAYO'!O482*O$2,IF($C482=$D$3,'FLETES (#) MAYO'!O482*O$3,IF($C482=$D$4,'FLETES (#) MAYO'!O482*O$4,IF($C482=$D$5,'FLETES (#) MAYO'!O482*O$5,0))))</f>
        <v>0</v>
      </c>
      <c r="P482" s="179">
        <f>IF($C482=$D$2,'FLETES (#) MAYO'!P482*P$2,IF($C482=$D$3,'FLETES (#) MAYO'!P482*P$3,IF($C482=$D$4,'FLETES (#) MAYO'!P482*P$4,IF($C482=$D$5,'FLETES (#) MAYO'!P482*P$5,0))))</f>
        <v>0</v>
      </c>
      <c r="Q482" s="179">
        <f>IF($C482=$D$2,'FLETES (#) MAYO'!Q482*Q$2,IF($C482=$D$3,'FLETES (#) MAYO'!Q482*Q$3,IF($C482=$D$4,'FLETES (#) MAYO'!Q482*Q$4,IF($C482=$D$5,'FLETES (#) MAYO'!Q482*Q$5,0))))</f>
        <v>0</v>
      </c>
      <c r="R482" s="179">
        <f>IF($C482=$D$2,'FLETES (#) MAYO'!R482*R$2,IF($C482=$D$3,'FLETES (#) MAYO'!R482*R$3,IF($C482=$D$4,'FLETES (#) MAYO'!R482*R$4,IF($C482=$D$5,'FLETES (#) MAYO'!R482*R$5,0))))</f>
        <v>0</v>
      </c>
      <c r="S482" s="179">
        <f>IF($C482=$D$2,'FLETES (#) MAYO'!S482*S$2,IF($C482=$D$3,'FLETES (#) MAYO'!S482*S$3,IF($C482=$D$4,'FLETES (#) MAYO'!S482*S$4,IF($C482=$D$5,'FLETES (#) MAYO'!S482*S$5,0))))</f>
        <v>0</v>
      </c>
      <c r="T482" s="179">
        <f>IF($C482=$D$2,'FLETES (#) MAYO'!T482*T$2,IF($C482=$D$3,'FLETES (#) MAYO'!T482*T$3,IF($C482=$D$4,'FLETES (#) MAYO'!T482*T$4,IF($C482=$D$5,'FLETES (#) MAYO'!T482*T$5,0))))</f>
        <v>0</v>
      </c>
      <c r="U482" s="179">
        <f>IF($C482=$D$2,'FLETES (#) MAYO'!U482*U$2,IF($C482=$D$3,'FLETES (#) MAYO'!U482*U$3,IF($C482=$D$4,'FLETES (#) MAYO'!U482*U$4,IF($C482=$D$5,'FLETES (#) MAYO'!U482*U$5,0))))</f>
        <v>0</v>
      </c>
      <c r="V482" s="179">
        <f>IF($C482=$D$2,'FLETES (#) MAYO'!V482*V$2,IF($C482=$D$3,'FLETES (#) MAYO'!V482*V$3,IF($C482=$D$4,'FLETES (#) MAYO'!V482*V$4,IF($C482=$D$5,'FLETES (#) MAYO'!V482*V$5,0))))</f>
        <v>0</v>
      </c>
      <c r="W482" s="179">
        <f>IF($C482=$D$2,'FLETES (#) MAYO'!W482*W$2,IF($C482=$D$3,'FLETES (#) MAYO'!W482*W$3,IF($C482=$D$4,'FLETES (#) MAYO'!W482*W$4,IF($C482=$D$5,'FLETES (#) MAYO'!W482*W$5,0))))</f>
        <v>0</v>
      </c>
      <c r="X482" s="179">
        <f>IF($C482=$D$2,'FLETES (#) MAYO'!X482*X$2,IF($C482=$D$3,'FLETES (#) MAYO'!X482*X$3,IF($C482=$D$4,'FLETES (#) MAYO'!X482*X$4,IF($C482=$D$5,'FLETES (#) MAYO'!X482*X$5,0))))</f>
        <v>0</v>
      </c>
      <c r="Y482" s="179">
        <f>IF($C482=$D$2,'FLETES (#) MAYO'!Y482*Y$2,IF($C482=$D$3,'FLETES (#) MAYO'!Y482*Y$3,IF($C482=$D$4,'FLETES (#) MAYO'!Y482*Y$4,IF($C482=$D$5,'FLETES (#) MAYO'!Y482*Y$5,0))))</f>
        <v>0</v>
      </c>
      <c r="Z482" s="179">
        <f>IF($C482=$D$2,'FLETES (#) MAYO'!Z482*Z$2,IF($C482=$D$3,'FLETES (#) MAYO'!Z482*Z$3,IF($C482=$D$4,'FLETES (#) MAYO'!Z482*Z$4,IF($C482=$D$5,'FLETES (#) MAYO'!Z482*Z$5,0))))</f>
        <v>0</v>
      </c>
      <c r="AA482" s="179">
        <f>IF($C482=$D$2,'FLETES (#) MAYO'!AA482*AA$2,IF($C482=$D$3,'FLETES (#) MAYO'!AA482*AA$3,IF($C482=$D$4,'FLETES (#) MAYO'!AA482*AA$4,IF($C482=$D$5,'FLETES (#) MAYO'!AA482*AA$5,0))))</f>
        <v>0</v>
      </c>
      <c r="AB482" s="179">
        <f>IF($C482=$D$2,'FLETES (#) MAYO'!AB482*AB$2,IF($C482=$D$3,'FLETES (#) MAYO'!AB482*AB$3,IF($C482=$D$4,'FLETES (#) MAYO'!AB482*AB$4,IF($C482=$D$5,'FLETES (#) MAYO'!AB482*AB$5,0))))</f>
        <v>0</v>
      </c>
      <c r="AC482" s="179">
        <f>IF($C482=$D$2,'FLETES (#) MAYO'!AC482*AC$2,IF($C482=$D$3,'FLETES (#) MAYO'!AC482*AC$3,IF($C482=$D$4,'FLETES (#) MAYO'!AC482*AC$4,IF($C482=$D$5,'FLETES (#) MAYO'!AC482*AC$5,0))))</f>
        <v>0</v>
      </c>
      <c r="AD482" s="179">
        <f>IF($C482=$D$2,'FLETES (#) MAYO'!AD482*AD$2,IF($C482=$D$3,'FLETES (#) MAYO'!AD482*AD$3,IF($C482=$D$4,'FLETES (#) MAYO'!AD482*AD$4,IF($C482=$D$5,'FLETES (#) MAYO'!AD482*AD$5,0))))</f>
        <v>0</v>
      </c>
      <c r="AE482" s="179">
        <f>IF($C482=$D$2,'FLETES (#) MAYO'!AE482*AE$2,IF($C482=$D$3,'FLETES (#) MAYO'!AE482*AE$3,IF($C482=$D$4,'FLETES (#) MAYO'!AE482*AE$4,IF($C482=$D$5,'FLETES (#) MAYO'!AE482*AE$5,0))))</f>
        <v>0</v>
      </c>
      <c r="AF482" s="179">
        <f>IF($C482=$D$2,'FLETES (#) MAYO'!AF482*AF$2,IF($C482=$D$3,'FLETES (#) MAYO'!AF482*AF$3,IF($C482=$D$4,'FLETES (#) MAYO'!AF482*AF$4,IF($C482=$D$5,'FLETES (#) MAYO'!AF482*AF$5,0))))</f>
        <v>0</v>
      </c>
      <c r="AG482" s="179">
        <f>IF($C482=$D$2,'FLETES (#) MAYO'!AG482*AG$2,IF($C482=$D$3,'FLETES (#) MAYO'!AG482*AG$3,IF($C482=$D$4,'FLETES (#) MAYO'!AG482*AG$4,IF($C482=$D$5,'FLETES (#) MAYO'!AG482*AG$5,0))))</f>
        <v>0</v>
      </c>
      <c r="AH482" s="179">
        <f>IF($C482=$D$2,'FLETES (#) MAYO'!AH482*AH$2,IF($C482=$D$3,'FLETES (#) MAYO'!AH482*AH$3,IF($C482=$D$4,'FLETES (#) MAYO'!AH482*AH$4,IF($C482=$D$5,'FLETES (#) MAYO'!AH482*AH$5,0))))</f>
        <v>0</v>
      </c>
      <c r="AI482" s="179">
        <f>IF($C482=$D$2,'FLETES (#) MAYO'!AI482*AI$2,IF($C482=$D$3,'FLETES (#) MAYO'!AI482*AI$3,IF($C482=$D$4,'FLETES (#) MAYO'!AI482*AI$4,IF($C482=$D$5,'FLETES (#) MAYO'!AI482*AI$5,0))))</f>
        <v>0</v>
      </c>
      <c r="AJ482" s="179">
        <f>IF($C482=$D$2,'FLETES (#) MAYO'!AJ482*AJ$2,IF($C482=$D$3,'FLETES (#) MAYO'!AJ482*AJ$3,IF($C482=$D$4,'FLETES (#) MAYO'!AJ482*AJ$4,IF($C482=$D$5,'FLETES (#) MAYO'!AJ482*AJ$5,0))))</f>
        <v>0</v>
      </c>
      <c r="AK482" s="179">
        <f>IF($C482=$D$2,'FLETES (#) MAYO'!AK482*AK$2,IF($C482=$D$3,'FLETES (#) MAYO'!AK482*AK$3,IF($C482=$D$4,'FLETES (#) MAYO'!AK482*AK$4,IF($C482=$D$5,'FLETES (#) MAYO'!AK482*AK$5,0))))</f>
        <v>0</v>
      </c>
      <c r="AL482" s="179">
        <f>IF($C482=$D$2,'FLETES (#) MAYO'!AL482*AL$2,IF($C482=$D$3,'FLETES (#) MAYO'!AL482*AL$3,IF($C482=$D$4,'FLETES (#) MAYO'!AL482*AL$4,IF($C482=$D$5,'FLETES (#) MAYO'!AL482*AL$5,0))))</f>
        <v>0</v>
      </c>
      <c r="AM482" s="179">
        <f>IF($C482=$D$2,'FLETES (#) MAYO'!AM482*AM$2,IF($C482=$D$3,'FLETES (#) MAYO'!AM482*AM$3,IF($C482=$D$4,'FLETES (#) MAYO'!AM482*AM$4,IF($C482=$D$5,'FLETES (#) MAYO'!AM482*AM$5,0))))</f>
        <v>0</v>
      </c>
    </row>
    <row r="483" spans="1:39">
      <c r="A483" s="141"/>
      <c r="B483" s="165"/>
      <c r="C483" s="165"/>
      <c r="D483" s="178">
        <f t="shared" si="0"/>
        <v>0</v>
      </c>
      <c r="E483" s="179">
        <f>IF($C483=$D$2,'FLETES (#) MAYO'!E483*E$2,IF($C483=$D$3,'FLETES (#) MAYO'!E483*E$3,IF($C483=$D$4,'FLETES (#) MAYO'!E483*E$4,IF($C483=$D$5,'FLETES (#) MAYO'!E483*E$5,0))))</f>
        <v>0</v>
      </c>
      <c r="F483" s="179">
        <f>IF($C483=$D$2,'FLETES (#) MAYO'!F483*F$2,IF($C483=$D$3,'FLETES (#) MAYO'!F483*F$3,IF($C483=$D$4,'FLETES (#) MAYO'!F483*F$4,IF($C483=$D$5,'FLETES (#) MAYO'!F483*F$5,0))))</f>
        <v>0</v>
      </c>
      <c r="G483" s="179">
        <f>IF($C483=$D$2,'FLETES (#) MAYO'!G483*G$2,IF($C483=$D$3,'FLETES (#) MAYO'!G483*G$3,IF($C483=$D$4,'FLETES (#) MAYO'!G483*G$4,IF($C483=$D$5,'FLETES (#) MAYO'!G483*G$5,0))))</f>
        <v>0</v>
      </c>
      <c r="H483" s="179">
        <f>IF($C483=$D$2,'FLETES (#) MAYO'!H483*H$2,IF($C483=$D$3,'FLETES (#) MAYO'!H483*H$3,IF($C483=$D$4,'FLETES (#) MAYO'!H483*H$4,IF($C483=$D$5,'FLETES (#) MAYO'!H483*H$5,0))))</f>
        <v>0</v>
      </c>
      <c r="I483" s="179">
        <f>IF($C483=$D$2,'FLETES (#) MAYO'!I483*I$2,IF($C483=$D$3,'FLETES (#) MAYO'!I483*I$3,IF($C483=$D$4,'FLETES (#) MAYO'!I483*I$4,IF($C483=$D$5,'FLETES (#) MAYO'!I483*I$5,0))))</f>
        <v>0</v>
      </c>
      <c r="J483" s="179">
        <f>IF($C483=$D$2,'FLETES (#) MAYO'!J483*J$2,IF($C483=$D$3,'FLETES (#) MAYO'!J483*J$3,IF($C483=$D$4,'FLETES (#) MAYO'!J483*J$4,IF($C483=$D$5,'FLETES (#) MAYO'!J483*J$5,0))))</f>
        <v>0</v>
      </c>
      <c r="K483" s="179">
        <f>IF($C483=$D$2,'FLETES (#) MAYO'!K483*K$2,IF($C483=$D$3,'FLETES (#) MAYO'!K483*K$3,IF($C483=$D$4,'FLETES (#) MAYO'!K483*K$4,IF($C483=$D$5,'FLETES (#) MAYO'!K483*K$5,0))))</f>
        <v>0</v>
      </c>
      <c r="L483" s="179">
        <f>IF($C483=$D$2,'FLETES (#) MAYO'!L483*L$2,IF($C483=$D$3,'FLETES (#) MAYO'!L483*L$3,IF($C483=$D$4,'FLETES (#) MAYO'!L483*L$4,IF($C483=$D$5,'FLETES (#) MAYO'!L483*L$5,0))))</f>
        <v>0</v>
      </c>
      <c r="M483" s="179">
        <f>IF($C483=$D$2,'FLETES (#) MAYO'!M483*M$2,IF($C483=$D$3,'FLETES (#) MAYO'!M483*M$3,IF($C483=$D$4,'FLETES (#) MAYO'!M483*M$4,IF($C483=$D$5,'FLETES (#) MAYO'!M483*M$5,0))))</f>
        <v>0</v>
      </c>
      <c r="N483" s="179">
        <f>IF($C483=$D$2,'FLETES (#) MAYO'!N483*N$2,IF($C483=$D$3,'FLETES (#) MAYO'!N483*N$3,IF($C483=$D$4,'FLETES (#) MAYO'!N483*N$4,IF($C483=$D$5,'FLETES (#) MAYO'!N483*N$5,0))))</f>
        <v>0</v>
      </c>
      <c r="O483" s="179">
        <f>IF($C483=$D$2,'FLETES (#) MAYO'!O483*O$2,IF($C483=$D$3,'FLETES (#) MAYO'!O483*O$3,IF($C483=$D$4,'FLETES (#) MAYO'!O483*O$4,IF($C483=$D$5,'FLETES (#) MAYO'!O483*O$5,0))))</f>
        <v>0</v>
      </c>
      <c r="P483" s="179">
        <f>IF($C483=$D$2,'FLETES (#) MAYO'!P483*P$2,IF($C483=$D$3,'FLETES (#) MAYO'!P483*P$3,IF($C483=$D$4,'FLETES (#) MAYO'!P483*P$4,IF($C483=$D$5,'FLETES (#) MAYO'!P483*P$5,0))))</f>
        <v>0</v>
      </c>
      <c r="Q483" s="179">
        <f>IF($C483=$D$2,'FLETES (#) MAYO'!Q483*Q$2,IF($C483=$D$3,'FLETES (#) MAYO'!Q483*Q$3,IF($C483=$D$4,'FLETES (#) MAYO'!Q483*Q$4,IF($C483=$D$5,'FLETES (#) MAYO'!Q483*Q$5,0))))</f>
        <v>0</v>
      </c>
      <c r="R483" s="179">
        <f>IF($C483=$D$2,'FLETES (#) MAYO'!R483*R$2,IF($C483=$D$3,'FLETES (#) MAYO'!R483*R$3,IF($C483=$D$4,'FLETES (#) MAYO'!R483*R$4,IF($C483=$D$5,'FLETES (#) MAYO'!R483*R$5,0))))</f>
        <v>0</v>
      </c>
      <c r="S483" s="179">
        <f>IF($C483=$D$2,'FLETES (#) MAYO'!S483*S$2,IF($C483=$D$3,'FLETES (#) MAYO'!S483*S$3,IF($C483=$D$4,'FLETES (#) MAYO'!S483*S$4,IF($C483=$D$5,'FLETES (#) MAYO'!S483*S$5,0))))</f>
        <v>0</v>
      </c>
      <c r="T483" s="179">
        <f>IF($C483=$D$2,'FLETES (#) MAYO'!T483*T$2,IF($C483=$D$3,'FLETES (#) MAYO'!T483*T$3,IF($C483=$D$4,'FLETES (#) MAYO'!T483*T$4,IF($C483=$D$5,'FLETES (#) MAYO'!T483*T$5,0))))</f>
        <v>0</v>
      </c>
      <c r="U483" s="179">
        <f>IF($C483=$D$2,'FLETES (#) MAYO'!U483*U$2,IF($C483=$D$3,'FLETES (#) MAYO'!U483*U$3,IF($C483=$D$4,'FLETES (#) MAYO'!U483*U$4,IF($C483=$D$5,'FLETES (#) MAYO'!U483*U$5,0))))</f>
        <v>0</v>
      </c>
      <c r="V483" s="179">
        <f>IF($C483=$D$2,'FLETES (#) MAYO'!V483*V$2,IF($C483=$D$3,'FLETES (#) MAYO'!V483*V$3,IF($C483=$D$4,'FLETES (#) MAYO'!V483*V$4,IF($C483=$D$5,'FLETES (#) MAYO'!V483*V$5,0))))</f>
        <v>0</v>
      </c>
      <c r="W483" s="179">
        <f>IF($C483=$D$2,'FLETES (#) MAYO'!W483*W$2,IF($C483=$D$3,'FLETES (#) MAYO'!W483*W$3,IF($C483=$D$4,'FLETES (#) MAYO'!W483*W$4,IF($C483=$D$5,'FLETES (#) MAYO'!W483*W$5,0))))</f>
        <v>0</v>
      </c>
      <c r="X483" s="179">
        <f>IF($C483=$D$2,'FLETES (#) MAYO'!X483*X$2,IF($C483=$D$3,'FLETES (#) MAYO'!X483*X$3,IF($C483=$D$4,'FLETES (#) MAYO'!X483*X$4,IF($C483=$D$5,'FLETES (#) MAYO'!X483*X$5,0))))</f>
        <v>0</v>
      </c>
      <c r="Y483" s="179">
        <f>IF($C483=$D$2,'FLETES (#) MAYO'!Y483*Y$2,IF($C483=$D$3,'FLETES (#) MAYO'!Y483*Y$3,IF($C483=$D$4,'FLETES (#) MAYO'!Y483*Y$4,IF($C483=$D$5,'FLETES (#) MAYO'!Y483*Y$5,0))))</f>
        <v>0</v>
      </c>
      <c r="Z483" s="179">
        <f>IF($C483=$D$2,'FLETES (#) MAYO'!Z483*Z$2,IF($C483=$D$3,'FLETES (#) MAYO'!Z483*Z$3,IF($C483=$D$4,'FLETES (#) MAYO'!Z483*Z$4,IF($C483=$D$5,'FLETES (#) MAYO'!Z483*Z$5,0))))</f>
        <v>0</v>
      </c>
      <c r="AA483" s="179">
        <f>IF($C483=$D$2,'FLETES (#) MAYO'!AA483*AA$2,IF($C483=$D$3,'FLETES (#) MAYO'!AA483*AA$3,IF($C483=$D$4,'FLETES (#) MAYO'!AA483*AA$4,IF($C483=$D$5,'FLETES (#) MAYO'!AA483*AA$5,0))))</f>
        <v>0</v>
      </c>
      <c r="AB483" s="179">
        <f>IF($C483=$D$2,'FLETES (#) MAYO'!AB483*AB$2,IF($C483=$D$3,'FLETES (#) MAYO'!AB483*AB$3,IF($C483=$D$4,'FLETES (#) MAYO'!AB483*AB$4,IF($C483=$D$5,'FLETES (#) MAYO'!AB483*AB$5,0))))</f>
        <v>0</v>
      </c>
      <c r="AC483" s="179">
        <f>IF($C483=$D$2,'FLETES (#) MAYO'!AC483*AC$2,IF($C483=$D$3,'FLETES (#) MAYO'!AC483*AC$3,IF($C483=$D$4,'FLETES (#) MAYO'!AC483*AC$4,IF($C483=$D$5,'FLETES (#) MAYO'!AC483*AC$5,0))))</f>
        <v>0</v>
      </c>
      <c r="AD483" s="179">
        <f>IF($C483=$D$2,'FLETES (#) MAYO'!AD483*AD$2,IF($C483=$D$3,'FLETES (#) MAYO'!AD483*AD$3,IF($C483=$D$4,'FLETES (#) MAYO'!AD483*AD$4,IF($C483=$D$5,'FLETES (#) MAYO'!AD483*AD$5,0))))</f>
        <v>0</v>
      </c>
      <c r="AE483" s="179">
        <f>IF($C483=$D$2,'FLETES (#) MAYO'!AE483*AE$2,IF($C483=$D$3,'FLETES (#) MAYO'!AE483*AE$3,IF($C483=$D$4,'FLETES (#) MAYO'!AE483*AE$4,IF($C483=$D$5,'FLETES (#) MAYO'!AE483*AE$5,0))))</f>
        <v>0</v>
      </c>
      <c r="AF483" s="179">
        <f>IF($C483=$D$2,'FLETES (#) MAYO'!AF483*AF$2,IF($C483=$D$3,'FLETES (#) MAYO'!AF483*AF$3,IF($C483=$D$4,'FLETES (#) MAYO'!AF483*AF$4,IF($C483=$D$5,'FLETES (#) MAYO'!AF483*AF$5,0))))</f>
        <v>0</v>
      </c>
      <c r="AG483" s="179">
        <f>IF($C483=$D$2,'FLETES (#) MAYO'!AG483*AG$2,IF($C483=$D$3,'FLETES (#) MAYO'!AG483*AG$3,IF($C483=$D$4,'FLETES (#) MAYO'!AG483*AG$4,IF($C483=$D$5,'FLETES (#) MAYO'!AG483*AG$5,0))))</f>
        <v>0</v>
      </c>
      <c r="AH483" s="179">
        <f>IF($C483=$D$2,'FLETES (#) MAYO'!AH483*AH$2,IF($C483=$D$3,'FLETES (#) MAYO'!AH483*AH$3,IF($C483=$D$4,'FLETES (#) MAYO'!AH483*AH$4,IF($C483=$D$5,'FLETES (#) MAYO'!AH483*AH$5,0))))</f>
        <v>0</v>
      </c>
      <c r="AI483" s="179">
        <f>IF($C483=$D$2,'FLETES (#) MAYO'!AI483*AI$2,IF($C483=$D$3,'FLETES (#) MAYO'!AI483*AI$3,IF($C483=$D$4,'FLETES (#) MAYO'!AI483*AI$4,IF($C483=$D$5,'FLETES (#) MAYO'!AI483*AI$5,0))))</f>
        <v>0</v>
      </c>
      <c r="AJ483" s="179">
        <f>IF($C483=$D$2,'FLETES (#) MAYO'!AJ483*AJ$2,IF($C483=$D$3,'FLETES (#) MAYO'!AJ483*AJ$3,IF($C483=$D$4,'FLETES (#) MAYO'!AJ483*AJ$4,IF($C483=$D$5,'FLETES (#) MAYO'!AJ483*AJ$5,0))))</f>
        <v>0</v>
      </c>
      <c r="AK483" s="179">
        <f>IF($C483=$D$2,'FLETES (#) MAYO'!AK483*AK$2,IF($C483=$D$3,'FLETES (#) MAYO'!AK483*AK$3,IF($C483=$D$4,'FLETES (#) MAYO'!AK483*AK$4,IF($C483=$D$5,'FLETES (#) MAYO'!AK483*AK$5,0))))</f>
        <v>0</v>
      </c>
      <c r="AL483" s="179">
        <f>IF($C483=$D$2,'FLETES (#) MAYO'!AL483*AL$2,IF($C483=$D$3,'FLETES (#) MAYO'!AL483*AL$3,IF($C483=$D$4,'FLETES (#) MAYO'!AL483*AL$4,IF($C483=$D$5,'FLETES (#) MAYO'!AL483*AL$5,0))))</f>
        <v>0</v>
      </c>
      <c r="AM483" s="179">
        <f>IF($C483=$D$2,'FLETES (#) MAYO'!AM483*AM$2,IF($C483=$D$3,'FLETES (#) MAYO'!AM483*AM$3,IF($C483=$D$4,'FLETES (#) MAYO'!AM483*AM$4,IF($C483=$D$5,'FLETES (#) MAYO'!AM483*AM$5,0))))</f>
        <v>0</v>
      </c>
    </row>
    <row r="484" spans="1:39">
      <c r="A484" s="141"/>
      <c r="B484" s="165"/>
      <c r="C484" s="165"/>
      <c r="D484" s="178">
        <f t="shared" si="0"/>
        <v>0</v>
      </c>
      <c r="E484" s="179">
        <f>IF($C484=$D$2,'FLETES (#) MAYO'!E484*E$2,IF($C484=$D$3,'FLETES (#) MAYO'!E484*E$3,IF($C484=$D$4,'FLETES (#) MAYO'!E484*E$4,IF($C484=$D$5,'FLETES (#) MAYO'!E484*E$5,0))))</f>
        <v>0</v>
      </c>
      <c r="F484" s="179">
        <f>IF($C484=$D$2,'FLETES (#) MAYO'!F484*F$2,IF($C484=$D$3,'FLETES (#) MAYO'!F484*F$3,IF($C484=$D$4,'FLETES (#) MAYO'!F484*F$4,IF($C484=$D$5,'FLETES (#) MAYO'!F484*F$5,0))))</f>
        <v>0</v>
      </c>
      <c r="G484" s="179">
        <f>IF($C484=$D$2,'FLETES (#) MAYO'!G484*G$2,IF($C484=$D$3,'FLETES (#) MAYO'!G484*G$3,IF($C484=$D$4,'FLETES (#) MAYO'!G484*G$4,IF($C484=$D$5,'FLETES (#) MAYO'!G484*G$5,0))))</f>
        <v>0</v>
      </c>
      <c r="H484" s="179">
        <f>IF($C484=$D$2,'FLETES (#) MAYO'!H484*H$2,IF($C484=$D$3,'FLETES (#) MAYO'!H484*H$3,IF($C484=$D$4,'FLETES (#) MAYO'!H484*H$4,IF($C484=$D$5,'FLETES (#) MAYO'!H484*H$5,0))))</f>
        <v>0</v>
      </c>
      <c r="I484" s="179">
        <f>IF($C484=$D$2,'FLETES (#) MAYO'!I484*I$2,IF($C484=$D$3,'FLETES (#) MAYO'!I484*I$3,IF($C484=$D$4,'FLETES (#) MAYO'!I484*I$4,IF($C484=$D$5,'FLETES (#) MAYO'!I484*I$5,0))))</f>
        <v>0</v>
      </c>
      <c r="J484" s="179">
        <f>IF($C484=$D$2,'FLETES (#) MAYO'!J484*J$2,IF($C484=$D$3,'FLETES (#) MAYO'!J484*J$3,IF($C484=$D$4,'FLETES (#) MAYO'!J484*J$4,IF($C484=$D$5,'FLETES (#) MAYO'!J484*J$5,0))))</f>
        <v>0</v>
      </c>
      <c r="K484" s="179">
        <f>IF($C484=$D$2,'FLETES (#) MAYO'!K484*K$2,IF($C484=$D$3,'FLETES (#) MAYO'!K484*K$3,IF($C484=$D$4,'FLETES (#) MAYO'!K484*K$4,IF($C484=$D$5,'FLETES (#) MAYO'!K484*K$5,0))))</f>
        <v>0</v>
      </c>
      <c r="L484" s="179">
        <f>IF($C484=$D$2,'FLETES (#) MAYO'!L484*L$2,IF($C484=$D$3,'FLETES (#) MAYO'!L484*L$3,IF($C484=$D$4,'FLETES (#) MAYO'!L484*L$4,IF($C484=$D$5,'FLETES (#) MAYO'!L484*L$5,0))))</f>
        <v>0</v>
      </c>
      <c r="M484" s="179">
        <f>IF($C484=$D$2,'FLETES (#) MAYO'!M484*M$2,IF($C484=$D$3,'FLETES (#) MAYO'!M484*M$3,IF($C484=$D$4,'FLETES (#) MAYO'!M484*M$4,IF($C484=$D$5,'FLETES (#) MAYO'!M484*M$5,0))))</f>
        <v>0</v>
      </c>
      <c r="N484" s="179">
        <f>IF($C484=$D$2,'FLETES (#) MAYO'!N484*N$2,IF($C484=$D$3,'FLETES (#) MAYO'!N484*N$3,IF($C484=$D$4,'FLETES (#) MAYO'!N484*N$4,IF($C484=$D$5,'FLETES (#) MAYO'!N484*N$5,0))))</f>
        <v>0</v>
      </c>
      <c r="O484" s="179">
        <f>IF($C484=$D$2,'FLETES (#) MAYO'!O484*O$2,IF($C484=$D$3,'FLETES (#) MAYO'!O484*O$3,IF($C484=$D$4,'FLETES (#) MAYO'!O484*O$4,IF($C484=$D$5,'FLETES (#) MAYO'!O484*O$5,0))))</f>
        <v>0</v>
      </c>
      <c r="P484" s="179">
        <f>IF($C484=$D$2,'FLETES (#) MAYO'!P484*P$2,IF($C484=$D$3,'FLETES (#) MAYO'!P484*P$3,IF($C484=$D$4,'FLETES (#) MAYO'!P484*P$4,IF($C484=$D$5,'FLETES (#) MAYO'!P484*P$5,0))))</f>
        <v>0</v>
      </c>
      <c r="Q484" s="179">
        <f>IF($C484=$D$2,'FLETES (#) MAYO'!Q484*Q$2,IF($C484=$D$3,'FLETES (#) MAYO'!Q484*Q$3,IF($C484=$D$4,'FLETES (#) MAYO'!Q484*Q$4,IF($C484=$D$5,'FLETES (#) MAYO'!Q484*Q$5,0))))</f>
        <v>0</v>
      </c>
      <c r="R484" s="179">
        <f>IF($C484=$D$2,'FLETES (#) MAYO'!R484*R$2,IF($C484=$D$3,'FLETES (#) MAYO'!R484*R$3,IF($C484=$D$4,'FLETES (#) MAYO'!R484*R$4,IF($C484=$D$5,'FLETES (#) MAYO'!R484*R$5,0))))</f>
        <v>0</v>
      </c>
      <c r="S484" s="179">
        <f>IF($C484=$D$2,'FLETES (#) MAYO'!S484*S$2,IF($C484=$D$3,'FLETES (#) MAYO'!S484*S$3,IF($C484=$D$4,'FLETES (#) MAYO'!S484*S$4,IF($C484=$D$5,'FLETES (#) MAYO'!S484*S$5,0))))</f>
        <v>0</v>
      </c>
      <c r="T484" s="179">
        <f>IF($C484=$D$2,'FLETES (#) MAYO'!T484*T$2,IF($C484=$D$3,'FLETES (#) MAYO'!T484*T$3,IF($C484=$D$4,'FLETES (#) MAYO'!T484*T$4,IF($C484=$D$5,'FLETES (#) MAYO'!T484*T$5,0))))</f>
        <v>0</v>
      </c>
      <c r="U484" s="179">
        <f>IF($C484=$D$2,'FLETES (#) MAYO'!U484*U$2,IF($C484=$D$3,'FLETES (#) MAYO'!U484*U$3,IF($C484=$D$4,'FLETES (#) MAYO'!U484*U$4,IF($C484=$D$5,'FLETES (#) MAYO'!U484*U$5,0))))</f>
        <v>0</v>
      </c>
      <c r="V484" s="179">
        <f>IF($C484=$D$2,'FLETES (#) MAYO'!V484*V$2,IF($C484=$D$3,'FLETES (#) MAYO'!V484*V$3,IF($C484=$D$4,'FLETES (#) MAYO'!V484*V$4,IF($C484=$D$5,'FLETES (#) MAYO'!V484*V$5,0))))</f>
        <v>0</v>
      </c>
      <c r="W484" s="179">
        <f>IF($C484=$D$2,'FLETES (#) MAYO'!W484*W$2,IF($C484=$D$3,'FLETES (#) MAYO'!W484*W$3,IF($C484=$D$4,'FLETES (#) MAYO'!W484*W$4,IF($C484=$D$5,'FLETES (#) MAYO'!W484*W$5,0))))</f>
        <v>0</v>
      </c>
      <c r="X484" s="179">
        <f>IF($C484=$D$2,'FLETES (#) MAYO'!X484*X$2,IF($C484=$D$3,'FLETES (#) MAYO'!X484*X$3,IF($C484=$D$4,'FLETES (#) MAYO'!X484*X$4,IF($C484=$D$5,'FLETES (#) MAYO'!X484*X$5,0))))</f>
        <v>0</v>
      </c>
      <c r="Y484" s="179">
        <f>IF($C484=$D$2,'FLETES (#) MAYO'!Y484*Y$2,IF($C484=$D$3,'FLETES (#) MAYO'!Y484*Y$3,IF($C484=$D$4,'FLETES (#) MAYO'!Y484*Y$4,IF($C484=$D$5,'FLETES (#) MAYO'!Y484*Y$5,0))))</f>
        <v>0</v>
      </c>
      <c r="Z484" s="179">
        <f>IF($C484=$D$2,'FLETES (#) MAYO'!Z484*Z$2,IF($C484=$D$3,'FLETES (#) MAYO'!Z484*Z$3,IF($C484=$D$4,'FLETES (#) MAYO'!Z484*Z$4,IF($C484=$D$5,'FLETES (#) MAYO'!Z484*Z$5,0))))</f>
        <v>0</v>
      </c>
      <c r="AA484" s="179">
        <f>IF($C484=$D$2,'FLETES (#) MAYO'!AA484*AA$2,IF($C484=$D$3,'FLETES (#) MAYO'!AA484*AA$3,IF($C484=$D$4,'FLETES (#) MAYO'!AA484*AA$4,IF($C484=$D$5,'FLETES (#) MAYO'!AA484*AA$5,0))))</f>
        <v>0</v>
      </c>
      <c r="AB484" s="179">
        <f>IF($C484=$D$2,'FLETES (#) MAYO'!AB484*AB$2,IF($C484=$D$3,'FLETES (#) MAYO'!AB484*AB$3,IF($C484=$D$4,'FLETES (#) MAYO'!AB484*AB$4,IF($C484=$D$5,'FLETES (#) MAYO'!AB484*AB$5,0))))</f>
        <v>0</v>
      </c>
      <c r="AC484" s="179">
        <f>IF($C484=$D$2,'FLETES (#) MAYO'!AC484*AC$2,IF($C484=$D$3,'FLETES (#) MAYO'!AC484*AC$3,IF($C484=$D$4,'FLETES (#) MAYO'!AC484*AC$4,IF($C484=$D$5,'FLETES (#) MAYO'!AC484*AC$5,0))))</f>
        <v>0</v>
      </c>
      <c r="AD484" s="179">
        <f>IF($C484=$D$2,'FLETES (#) MAYO'!AD484*AD$2,IF($C484=$D$3,'FLETES (#) MAYO'!AD484*AD$3,IF($C484=$D$4,'FLETES (#) MAYO'!AD484*AD$4,IF($C484=$D$5,'FLETES (#) MAYO'!AD484*AD$5,0))))</f>
        <v>0</v>
      </c>
      <c r="AE484" s="179">
        <f>IF($C484=$D$2,'FLETES (#) MAYO'!AE484*AE$2,IF($C484=$D$3,'FLETES (#) MAYO'!AE484*AE$3,IF($C484=$D$4,'FLETES (#) MAYO'!AE484*AE$4,IF($C484=$D$5,'FLETES (#) MAYO'!AE484*AE$5,0))))</f>
        <v>0</v>
      </c>
      <c r="AF484" s="179">
        <f>IF($C484=$D$2,'FLETES (#) MAYO'!AF484*AF$2,IF($C484=$D$3,'FLETES (#) MAYO'!AF484*AF$3,IF($C484=$D$4,'FLETES (#) MAYO'!AF484*AF$4,IF($C484=$D$5,'FLETES (#) MAYO'!AF484*AF$5,0))))</f>
        <v>0</v>
      </c>
      <c r="AG484" s="179">
        <f>IF($C484=$D$2,'FLETES (#) MAYO'!AG484*AG$2,IF($C484=$D$3,'FLETES (#) MAYO'!AG484*AG$3,IF($C484=$D$4,'FLETES (#) MAYO'!AG484*AG$4,IF($C484=$D$5,'FLETES (#) MAYO'!AG484*AG$5,0))))</f>
        <v>0</v>
      </c>
      <c r="AH484" s="179">
        <f>IF($C484=$D$2,'FLETES (#) MAYO'!AH484*AH$2,IF($C484=$D$3,'FLETES (#) MAYO'!AH484*AH$3,IF($C484=$D$4,'FLETES (#) MAYO'!AH484*AH$4,IF($C484=$D$5,'FLETES (#) MAYO'!AH484*AH$5,0))))</f>
        <v>0</v>
      </c>
      <c r="AI484" s="179">
        <f>IF($C484=$D$2,'FLETES (#) MAYO'!AI484*AI$2,IF($C484=$D$3,'FLETES (#) MAYO'!AI484*AI$3,IF($C484=$D$4,'FLETES (#) MAYO'!AI484*AI$4,IF($C484=$D$5,'FLETES (#) MAYO'!AI484*AI$5,0))))</f>
        <v>0</v>
      </c>
      <c r="AJ484" s="179">
        <f>IF($C484=$D$2,'FLETES (#) MAYO'!AJ484*AJ$2,IF($C484=$D$3,'FLETES (#) MAYO'!AJ484*AJ$3,IF($C484=$D$4,'FLETES (#) MAYO'!AJ484*AJ$4,IF($C484=$D$5,'FLETES (#) MAYO'!AJ484*AJ$5,0))))</f>
        <v>0</v>
      </c>
      <c r="AK484" s="179">
        <f>IF($C484=$D$2,'FLETES (#) MAYO'!AK484*AK$2,IF($C484=$D$3,'FLETES (#) MAYO'!AK484*AK$3,IF($C484=$D$4,'FLETES (#) MAYO'!AK484*AK$4,IF($C484=$D$5,'FLETES (#) MAYO'!AK484*AK$5,0))))</f>
        <v>0</v>
      </c>
      <c r="AL484" s="179">
        <f>IF($C484=$D$2,'FLETES (#) MAYO'!AL484*AL$2,IF($C484=$D$3,'FLETES (#) MAYO'!AL484*AL$3,IF($C484=$D$4,'FLETES (#) MAYO'!AL484*AL$4,IF($C484=$D$5,'FLETES (#) MAYO'!AL484*AL$5,0))))</f>
        <v>0</v>
      </c>
      <c r="AM484" s="179">
        <f>IF($C484=$D$2,'FLETES (#) MAYO'!AM484*AM$2,IF($C484=$D$3,'FLETES (#) MAYO'!AM484*AM$3,IF($C484=$D$4,'FLETES (#) MAYO'!AM484*AM$4,IF($C484=$D$5,'FLETES (#) MAYO'!AM484*AM$5,0))))</f>
        <v>0</v>
      </c>
    </row>
    <row r="485" spans="1:39">
      <c r="A485" s="141"/>
      <c r="B485" s="165"/>
      <c r="C485" s="165"/>
      <c r="D485" s="178">
        <f t="shared" si="0"/>
        <v>0</v>
      </c>
      <c r="E485" s="179">
        <f>IF($C485=$D$2,'FLETES (#) MAYO'!E485*E$2,IF($C485=$D$3,'FLETES (#) MAYO'!E485*E$3,IF($C485=$D$4,'FLETES (#) MAYO'!E485*E$4,IF($C485=$D$5,'FLETES (#) MAYO'!E485*E$5,0))))</f>
        <v>0</v>
      </c>
      <c r="F485" s="179">
        <f>IF($C485=$D$2,'FLETES (#) MAYO'!F485*F$2,IF($C485=$D$3,'FLETES (#) MAYO'!F485*F$3,IF($C485=$D$4,'FLETES (#) MAYO'!F485*F$4,IF($C485=$D$5,'FLETES (#) MAYO'!F485*F$5,0))))</f>
        <v>0</v>
      </c>
      <c r="G485" s="179">
        <f>IF($C485=$D$2,'FLETES (#) MAYO'!G485*G$2,IF($C485=$D$3,'FLETES (#) MAYO'!G485*G$3,IF($C485=$D$4,'FLETES (#) MAYO'!G485*G$4,IF($C485=$D$5,'FLETES (#) MAYO'!G485*G$5,0))))</f>
        <v>0</v>
      </c>
      <c r="H485" s="179">
        <f>IF($C485=$D$2,'FLETES (#) MAYO'!H485*H$2,IF($C485=$D$3,'FLETES (#) MAYO'!H485*H$3,IF($C485=$D$4,'FLETES (#) MAYO'!H485*H$4,IF($C485=$D$5,'FLETES (#) MAYO'!H485*H$5,0))))</f>
        <v>0</v>
      </c>
      <c r="I485" s="179">
        <f>IF($C485=$D$2,'FLETES (#) MAYO'!I485*I$2,IF($C485=$D$3,'FLETES (#) MAYO'!I485*I$3,IF($C485=$D$4,'FLETES (#) MAYO'!I485*I$4,IF($C485=$D$5,'FLETES (#) MAYO'!I485*I$5,0))))</f>
        <v>0</v>
      </c>
      <c r="J485" s="179">
        <f>IF($C485=$D$2,'FLETES (#) MAYO'!J485*J$2,IF($C485=$D$3,'FLETES (#) MAYO'!J485*J$3,IF($C485=$D$4,'FLETES (#) MAYO'!J485*J$4,IF($C485=$D$5,'FLETES (#) MAYO'!J485*J$5,0))))</f>
        <v>0</v>
      </c>
      <c r="K485" s="179">
        <f>IF($C485=$D$2,'FLETES (#) MAYO'!K485*K$2,IF($C485=$D$3,'FLETES (#) MAYO'!K485*K$3,IF($C485=$D$4,'FLETES (#) MAYO'!K485*K$4,IF($C485=$D$5,'FLETES (#) MAYO'!K485*K$5,0))))</f>
        <v>0</v>
      </c>
      <c r="L485" s="179">
        <f>IF($C485=$D$2,'FLETES (#) MAYO'!L485*L$2,IF($C485=$D$3,'FLETES (#) MAYO'!L485*L$3,IF($C485=$D$4,'FLETES (#) MAYO'!L485*L$4,IF($C485=$D$5,'FLETES (#) MAYO'!L485*L$5,0))))</f>
        <v>0</v>
      </c>
      <c r="M485" s="179">
        <f>IF($C485=$D$2,'FLETES (#) MAYO'!M485*M$2,IF($C485=$D$3,'FLETES (#) MAYO'!M485*M$3,IF($C485=$D$4,'FLETES (#) MAYO'!M485*M$4,IF($C485=$D$5,'FLETES (#) MAYO'!M485*M$5,0))))</f>
        <v>0</v>
      </c>
      <c r="N485" s="179">
        <f>IF($C485=$D$2,'FLETES (#) MAYO'!N485*N$2,IF($C485=$D$3,'FLETES (#) MAYO'!N485*N$3,IF($C485=$D$4,'FLETES (#) MAYO'!N485*N$4,IF($C485=$D$5,'FLETES (#) MAYO'!N485*N$5,0))))</f>
        <v>0</v>
      </c>
      <c r="O485" s="179">
        <f>IF($C485=$D$2,'FLETES (#) MAYO'!O485*O$2,IF($C485=$D$3,'FLETES (#) MAYO'!O485*O$3,IF($C485=$D$4,'FLETES (#) MAYO'!O485*O$4,IF($C485=$D$5,'FLETES (#) MAYO'!O485*O$5,0))))</f>
        <v>0</v>
      </c>
      <c r="P485" s="179">
        <f>IF($C485=$D$2,'FLETES (#) MAYO'!P485*P$2,IF($C485=$D$3,'FLETES (#) MAYO'!P485*P$3,IF($C485=$D$4,'FLETES (#) MAYO'!P485*P$4,IF($C485=$D$5,'FLETES (#) MAYO'!P485*P$5,0))))</f>
        <v>0</v>
      </c>
      <c r="Q485" s="179">
        <f>IF($C485=$D$2,'FLETES (#) MAYO'!Q485*Q$2,IF($C485=$D$3,'FLETES (#) MAYO'!Q485*Q$3,IF($C485=$D$4,'FLETES (#) MAYO'!Q485*Q$4,IF($C485=$D$5,'FLETES (#) MAYO'!Q485*Q$5,0))))</f>
        <v>0</v>
      </c>
      <c r="R485" s="179">
        <f>IF($C485=$D$2,'FLETES (#) MAYO'!R485*R$2,IF($C485=$D$3,'FLETES (#) MAYO'!R485*R$3,IF($C485=$D$4,'FLETES (#) MAYO'!R485*R$4,IF($C485=$D$5,'FLETES (#) MAYO'!R485*R$5,0))))</f>
        <v>0</v>
      </c>
      <c r="S485" s="179">
        <f>IF($C485=$D$2,'FLETES (#) MAYO'!S485*S$2,IF($C485=$D$3,'FLETES (#) MAYO'!S485*S$3,IF($C485=$D$4,'FLETES (#) MAYO'!S485*S$4,IF($C485=$D$5,'FLETES (#) MAYO'!S485*S$5,0))))</f>
        <v>0</v>
      </c>
      <c r="T485" s="179">
        <f>IF($C485=$D$2,'FLETES (#) MAYO'!T485*T$2,IF($C485=$D$3,'FLETES (#) MAYO'!T485*T$3,IF($C485=$D$4,'FLETES (#) MAYO'!T485*T$4,IF($C485=$D$5,'FLETES (#) MAYO'!T485*T$5,0))))</f>
        <v>0</v>
      </c>
      <c r="U485" s="179">
        <f>IF($C485=$D$2,'FLETES (#) MAYO'!U485*U$2,IF($C485=$D$3,'FLETES (#) MAYO'!U485*U$3,IF($C485=$D$4,'FLETES (#) MAYO'!U485*U$4,IF($C485=$D$5,'FLETES (#) MAYO'!U485*U$5,0))))</f>
        <v>0</v>
      </c>
      <c r="V485" s="179">
        <f>IF($C485=$D$2,'FLETES (#) MAYO'!V485*V$2,IF($C485=$D$3,'FLETES (#) MAYO'!V485*V$3,IF($C485=$D$4,'FLETES (#) MAYO'!V485*V$4,IF($C485=$D$5,'FLETES (#) MAYO'!V485*V$5,0))))</f>
        <v>0</v>
      </c>
      <c r="W485" s="179">
        <f>IF($C485=$D$2,'FLETES (#) MAYO'!W485*W$2,IF($C485=$D$3,'FLETES (#) MAYO'!W485*W$3,IF($C485=$D$4,'FLETES (#) MAYO'!W485*W$4,IF($C485=$D$5,'FLETES (#) MAYO'!W485*W$5,0))))</f>
        <v>0</v>
      </c>
      <c r="X485" s="179">
        <f>IF($C485=$D$2,'FLETES (#) MAYO'!X485*X$2,IF($C485=$D$3,'FLETES (#) MAYO'!X485*X$3,IF($C485=$D$4,'FLETES (#) MAYO'!X485*X$4,IF($C485=$D$5,'FLETES (#) MAYO'!X485*X$5,0))))</f>
        <v>0</v>
      </c>
      <c r="Y485" s="179">
        <f>IF($C485=$D$2,'FLETES (#) MAYO'!Y485*Y$2,IF($C485=$D$3,'FLETES (#) MAYO'!Y485*Y$3,IF($C485=$D$4,'FLETES (#) MAYO'!Y485*Y$4,IF($C485=$D$5,'FLETES (#) MAYO'!Y485*Y$5,0))))</f>
        <v>0</v>
      </c>
      <c r="Z485" s="179">
        <f>IF($C485=$D$2,'FLETES (#) MAYO'!Z485*Z$2,IF($C485=$D$3,'FLETES (#) MAYO'!Z485*Z$3,IF($C485=$D$4,'FLETES (#) MAYO'!Z485*Z$4,IF($C485=$D$5,'FLETES (#) MAYO'!Z485*Z$5,0))))</f>
        <v>0</v>
      </c>
      <c r="AA485" s="179">
        <f>IF($C485=$D$2,'FLETES (#) MAYO'!AA485*AA$2,IF($C485=$D$3,'FLETES (#) MAYO'!AA485*AA$3,IF($C485=$D$4,'FLETES (#) MAYO'!AA485*AA$4,IF($C485=$D$5,'FLETES (#) MAYO'!AA485*AA$5,0))))</f>
        <v>0</v>
      </c>
      <c r="AB485" s="179">
        <f>IF($C485=$D$2,'FLETES (#) MAYO'!AB485*AB$2,IF($C485=$D$3,'FLETES (#) MAYO'!AB485*AB$3,IF($C485=$D$4,'FLETES (#) MAYO'!AB485*AB$4,IF($C485=$D$5,'FLETES (#) MAYO'!AB485*AB$5,0))))</f>
        <v>0</v>
      </c>
      <c r="AC485" s="179">
        <f>IF($C485=$D$2,'FLETES (#) MAYO'!AC485*AC$2,IF($C485=$D$3,'FLETES (#) MAYO'!AC485*AC$3,IF($C485=$D$4,'FLETES (#) MAYO'!AC485*AC$4,IF($C485=$D$5,'FLETES (#) MAYO'!AC485*AC$5,0))))</f>
        <v>0</v>
      </c>
      <c r="AD485" s="179">
        <f>IF($C485=$D$2,'FLETES (#) MAYO'!AD485*AD$2,IF($C485=$D$3,'FLETES (#) MAYO'!AD485*AD$3,IF($C485=$D$4,'FLETES (#) MAYO'!AD485*AD$4,IF($C485=$D$5,'FLETES (#) MAYO'!AD485*AD$5,0))))</f>
        <v>0</v>
      </c>
      <c r="AE485" s="179">
        <f>IF($C485=$D$2,'FLETES (#) MAYO'!AE485*AE$2,IF($C485=$D$3,'FLETES (#) MAYO'!AE485*AE$3,IF($C485=$D$4,'FLETES (#) MAYO'!AE485*AE$4,IF($C485=$D$5,'FLETES (#) MAYO'!AE485*AE$5,0))))</f>
        <v>0</v>
      </c>
      <c r="AF485" s="179">
        <f>IF($C485=$D$2,'FLETES (#) MAYO'!AF485*AF$2,IF($C485=$D$3,'FLETES (#) MAYO'!AF485*AF$3,IF($C485=$D$4,'FLETES (#) MAYO'!AF485*AF$4,IF($C485=$D$5,'FLETES (#) MAYO'!AF485*AF$5,0))))</f>
        <v>0</v>
      </c>
      <c r="AG485" s="179">
        <f>IF($C485=$D$2,'FLETES (#) MAYO'!AG485*AG$2,IF($C485=$D$3,'FLETES (#) MAYO'!AG485*AG$3,IF($C485=$D$4,'FLETES (#) MAYO'!AG485*AG$4,IF($C485=$D$5,'FLETES (#) MAYO'!AG485*AG$5,0))))</f>
        <v>0</v>
      </c>
      <c r="AH485" s="179">
        <f>IF($C485=$D$2,'FLETES (#) MAYO'!AH485*AH$2,IF($C485=$D$3,'FLETES (#) MAYO'!AH485*AH$3,IF($C485=$D$4,'FLETES (#) MAYO'!AH485*AH$4,IF($C485=$D$5,'FLETES (#) MAYO'!AH485*AH$5,0))))</f>
        <v>0</v>
      </c>
      <c r="AI485" s="179">
        <f>IF($C485=$D$2,'FLETES (#) MAYO'!AI485*AI$2,IF($C485=$D$3,'FLETES (#) MAYO'!AI485*AI$3,IF($C485=$D$4,'FLETES (#) MAYO'!AI485*AI$4,IF($C485=$D$5,'FLETES (#) MAYO'!AI485*AI$5,0))))</f>
        <v>0</v>
      </c>
      <c r="AJ485" s="179">
        <f>IF($C485=$D$2,'FLETES (#) MAYO'!AJ485*AJ$2,IF($C485=$D$3,'FLETES (#) MAYO'!AJ485*AJ$3,IF($C485=$D$4,'FLETES (#) MAYO'!AJ485*AJ$4,IF($C485=$D$5,'FLETES (#) MAYO'!AJ485*AJ$5,0))))</f>
        <v>0</v>
      </c>
      <c r="AK485" s="179">
        <f>IF($C485=$D$2,'FLETES (#) MAYO'!AK485*AK$2,IF($C485=$D$3,'FLETES (#) MAYO'!AK485*AK$3,IF($C485=$D$4,'FLETES (#) MAYO'!AK485*AK$4,IF($C485=$D$5,'FLETES (#) MAYO'!AK485*AK$5,0))))</f>
        <v>0</v>
      </c>
      <c r="AL485" s="179">
        <f>IF($C485=$D$2,'FLETES (#) MAYO'!AL485*AL$2,IF($C485=$D$3,'FLETES (#) MAYO'!AL485*AL$3,IF($C485=$D$4,'FLETES (#) MAYO'!AL485*AL$4,IF($C485=$D$5,'FLETES (#) MAYO'!AL485*AL$5,0))))</f>
        <v>0</v>
      </c>
      <c r="AM485" s="179">
        <f>IF($C485=$D$2,'FLETES (#) MAYO'!AM485*AM$2,IF($C485=$D$3,'FLETES (#) MAYO'!AM485*AM$3,IF($C485=$D$4,'FLETES (#) MAYO'!AM485*AM$4,IF($C485=$D$5,'FLETES (#) MAYO'!AM485*AM$5,0))))</f>
        <v>0</v>
      </c>
    </row>
    <row r="486" spans="1:39">
      <c r="A486" s="141"/>
      <c r="B486" s="165"/>
      <c r="C486" s="165"/>
      <c r="D486" s="178">
        <f t="shared" si="0"/>
        <v>0</v>
      </c>
      <c r="E486" s="179">
        <f>IF($C486=$D$2,'FLETES (#) MAYO'!E486*E$2,IF($C486=$D$3,'FLETES (#) MAYO'!E486*E$3,IF($C486=$D$4,'FLETES (#) MAYO'!E486*E$4,IF($C486=$D$5,'FLETES (#) MAYO'!E486*E$5,0))))</f>
        <v>0</v>
      </c>
      <c r="F486" s="179">
        <f>IF($C486=$D$2,'FLETES (#) MAYO'!F486*F$2,IF($C486=$D$3,'FLETES (#) MAYO'!F486*F$3,IF($C486=$D$4,'FLETES (#) MAYO'!F486*F$4,IF($C486=$D$5,'FLETES (#) MAYO'!F486*F$5,0))))</f>
        <v>0</v>
      </c>
      <c r="G486" s="179">
        <f>IF($C486=$D$2,'FLETES (#) MAYO'!G486*G$2,IF($C486=$D$3,'FLETES (#) MAYO'!G486*G$3,IF($C486=$D$4,'FLETES (#) MAYO'!G486*G$4,IF($C486=$D$5,'FLETES (#) MAYO'!G486*G$5,0))))</f>
        <v>0</v>
      </c>
      <c r="H486" s="179">
        <f>IF($C486=$D$2,'FLETES (#) MAYO'!H486*H$2,IF($C486=$D$3,'FLETES (#) MAYO'!H486*H$3,IF($C486=$D$4,'FLETES (#) MAYO'!H486*H$4,IF($C486=$D$5,'FLETES (#) MAYO'!H486*H$5,0))))</f>
        <v>0</v>
      </c>
      <c r="I486" s="179">
        <f>IF($C486=$D$2,'FLETES (#) MAYO'!I486*I$2,IF($C486=$D$3,'FLETES (#) MAYO'!I486*I$3,IF($C486=$D$4,'FLETES (#) MAYO'!I486*I$4,IF($C486=$D$5,'FLETES (#) MAYO'!I486*I$5,0))))</f>
        <v>0</v>
      </c>
      <c r="J486" s="179">
        <f>IF($C486=$D$2,'FLETES (#) MAYO'!J486*J$2,IF($C486=$D$3,'FLETES (#) MAYO'!J486*J$3,IF($C486=$D$4,'FLETES (#) MAYO'!J486*J$4,IF($C486=$D$5,'FLETES (#) MAYO'!J486*J$5,0))))</f>
        <v>0</v>
      </c>
      <c r="K486" s="179">
        <f>IF($C486=$D$2,'FLETES (#) MAYO'!K486*K$2,IF($C486=$D$3,'FLETES (#) MAYO'!K486*K$3,IF($C486=$D$4,'FLETES (#) MAYO'!K486*K$4,IF($C486=$D$5,'FLETES (#) MAYO'!K486*K$5,0))))</f>
        <v>0</v>
      </c>
      <c r="L486" s="179">
        <f>IF($C486=$D$2,'FLETES (#) MAYO'!L486*L$2,IF($C486=$D$3,'FLETES (#) MAYO'!L486*L$3,IF($C486=$D$4,'FLETES (#) MAYO'!L486*L$4,IF($C486=$D$5,'FLETES (#) MAYO'!L486*L$5,0))))</f>
        <v>0</v>
      </c>
      <c r="M486" s="179">
        <f>IF($C486=$D$2,'FLETES (#) MAYO'!M486*M$2,IF($C486=$D$3,'FLETES (#) MAYO'!M486*M$3,IF($C486=$D$4,'FLETES (#) MAYO'!M486*M$4,IF($C486=$D$5,'FLETES (#) MAYO'!M486*M$5,0))))</f>
        <v>0</v>
      </c>
      <c r="N486" s="179">
        <f>IF($C486=$D$2,'FLETES (#) MAYO'!N486*N$2,IF($C486=$D$3,'FLETES (#) MAYO'!N486*N$3,IF($C486=$D$4,'FLETES (#) MAYO'!N486*N$4,IF($C486=$D$5,'FLETES (#) MAYO'!N486*N$5,0))))</f>
        <v>0</v>
      </c>
      <c r="O486" s="179">
        <f>IF($C486=$D$2,'FLETES (#) MAYO'!O486*O$2,IF($C486=$D$3,'FLETES (#) MAYO'!O486*O$3,IF($C486=$D$4,'FLETES (#) MAYO'!O486*O$4,IF($C486=$D$5,'FLETES (#) MAYO'!O486*O$5,0))))</f>
        <v>0</v>
      </c>
      <c r="P486" s="179">
        <f>IF($C486=$D$2,'FLETES (#) MAYO'!P486*P$2,IF($C486=$D$3,'FLETES (#) MAYO'!P486*P$3,IF($C486=$D$4,'FLETES (#) MAYO'!P486*P$4,IF($C486=$D$5,'FLETES (#) MAYO'!P486*P$5,0))))</f>
        <v>0</v>
      </c>
      <c r="Q486" s="179">
        <f>IF($C486=$D$2,'FLETES (#) MAYO'!Q486*Q$2,IF($C486=$D$3,'FLETES (#) MAYO'!Q486*Q$3,IF($C486=$D$4,'FLETES (#) MAYO'!Q486*Q$4,IF($C486=$D$5,'FLETES (#) MAYO'!Q486*Q$5,0))))</f>
        <v>0</v>
      </c>
      <c r="R486" s="179">
        <f>IF($C486=$D$2,'FLETES (#) MAYO'!R486*R$2,IF($C486=$D$3,'FLETES (#) MAYO'!R486*R$3,IF($C486=$D$4,'FLETES (#) MAYO'!R486*R$4,IF($C486=$D$5,'FLETES (#) MAYO'!R486*R$5,0))))</f>
        <v>0</v>
      </c>
      <c r="S486" s="179">
        <f>IF($C486=$D$2,'FLETES (#) MAYO'!S486*S$2,IF($C486=$D$3,'FLETES (#) MAYO'!S486*S$3,IF($C486=$D$4,'FLETES (#) MAYO'!S486*S$4,IF($C486=$D$5,'FLETES (#) MAYO'!S486*S$5,0))))</f>
        <v>0</v>
      </c>
      <c r="T486" s="179">
        <f>IF($C486=$D$2,'FLETES (#) MAYO'!T486*T$2,IF($C486=$D$3,'FLETES (#) MAYO'!T486*T$3,IF($C486=$D$4,'FLETES (#) MAYO'!T486*T$4,IF($C486=$D$5,'FLETES (#) MAYO'!T486*T$5,0))))</f>
        <v>0</v>
      </c>
      <c r="U486" s="179">
        <f>IF($C486=$D$2,'FLETES (#) MAYO'!U486*U$2,IF($C486=$D$3,'FLETES (#) MAYO'!U486*U$3,IF($C486=$D$4,'FLETES (#) MAYO'!U486*U$4,IF($C486=$D$5,'FLETES (#) MAYO'!U486*U$5,0))))</f>
        <v>0</v>
      </c>
      <c r="V486" s="179">
        <f>IF($C486=$D$2,'FLETES (#) MAYO'!V486*V$2,IF($C486=$D$3,'FLETES (#) MAYO'!V486*V$3,IF($C486=$D$4,'FLETES (#) MAYO'!V486*V$4,IF($C486=$D$5,'FLETES (#) MAYO'!V486*V$5,0))))</f>
        <v>0</v>
      </c>
      <c r="W486" s="179">
        <f>IF($C486=$D$2,'FLETES (#) MAYO'!W486*W$2,IF($C486=$D$3,'FLETES (#) MAYO'!W486*W$3,IF($C486=$D$4,'FLETES (#) MAYO'!W486*W$4,IF($C486=$D$5,'FLETES (#) MAYO'!W486*W$5,0))))</f>
        <v>0</v>
      </c>
      <c r="X486" s="179">
        <f>IF($C486=$D$2,'FLETES (#) MAYO'!X486*X$2,IF($C486=$D$3,'FLETES (#) MAYO'!X486*X$3,IF($C486=$D$4,'FLETES (#) MAYO'!X486*X$4,IF($C486=$D$5,'FLETES (#) MAYO'!X486*X$5,0))))</f>
        <v>0</v>
      </c>
      <c r="Y486" s="179">
        <f>IF($C486=$D$2,'FLETES (#) MAYO'!Y486*Y$2,IF($C486=$D$3,'FLETES (#) MAYO'!Y486*Y$3,IF($C486=$D$4,'FLETES (#) MAYO'!Y486*Y$4,IF($C486=$D$5,'FLETES (#) MAYO'!Y486*Y$5,0))))</f>
        <v>0</v>
      </c>
      <c r="Z486" s="179">
        <f>IF($C486=$D$2,'FLETES (#) MAYO'!Z486*Z$2,IF($C486=$D$3,'FLETES (#) MAYO'!Z486*Z$3,IF($C486=$D$4,'FLETES (#) MAYO'!Z486*Z$4,IF($C486=$D$5,'FLETES (#) MAYO'!Z486*Z$5,0))))</f>
        <v>0</v>
      </c>
      <c r="AA486" s="179">
        <f>IF($C486=$D$2,'FLETES (#) MAYO'!AA486*AA$2,IF($C486=$D$3,'FLETES (#) MAYO'!AA486*AA$3,IF($C486=$D$4,'FLETES (#) MAYO'!AA486*AA$4,IF($C486=$D$5,'FLETES (#) MAYO'!AA486*AA$5,0))))</f>
        <v>0</v>
      </c>
      <c r="AB486" s="179">
        <f>IF($C486=$D$2,'FLETES (#) MAYO'!AB486*AB$2,IF($C486=$D$3,'FLETES (#) MAYO'!AB486*AB$3,IF($C486=$D$4,'FLETES (#) MAYO'!AB486*AB$4,IF($C486=$D$5,'FLETES (#) MAYO'!AB486*AB$5,0))))</f>
        <v>0</v>
      </c>
      <c r="AC486" s="179">
        <f>IF($C486=$D$2,'FLETES (#) MAYO'!AC486*AC$2,IF($C486=$D$3,'FLETES (#) MAYO'!AC486*AC$3,IF($C486=$D$4,'FLETES (#) MAYO'!AC486*AC$4,IF($C486=$D$5,'FLETES (#) MAYO'!AC486*AC$5,0))))</f>
        <v>0</v>
      </c>
      <c r="AD486" s="179">
        <f>IF($C486=$D$2,'FLETES (#) MAYO'!AD486*AD$2,IF($C486=$D$3,'FLETES (#) MAYO'!AD486*AD$3,IF($C486=$D$4,'FLETES (#) MAYO'!AD486*AD$4,IF($C486=$D$5,'FLETES (#) MAYO'!AD486*AD$5,0))))</f>
        <v>0</v>
      </c>
      <c r="AE486" s="179">
        <f>IF($C486=$D$2,'FLETES (#) MAYO'!AE486*AE$2,IF($C486=$D$3,'FLETES (#) MAYO'!AE486*AE$3,IF($C486=$D$4,'FLETES (#) MAYO'!AE486*AE$4,IF($C486=$D$5,'FLETES (#) MAYO'!AE486*AE$5,0))))</f>
        <v>0</v>
      </c>
      <c r="AF486" s="179">
        <f>IF($C486=$D$2,'FLETES (#) MAYO'!AF486*AF$2,IF($C486=$D$3,'FLETES (#) MAYO'!AF486*AF$3,IF($C486=$D$4,'FLETES (#) MAYO'!AF486*AF$4,IF($C486=$D$5,'FLETES (#) MAYO'!AF486*AF$5,0))))</f>
        <v>0</v>
      </c>
      <c r="AG486" s="179">
        <f>IF($C486=$D$2,'FLETES (#) MAYO'!AG486*AG$2,IF($C486=$D$3,'FLETES (#) MAYO'!AG486*AG$3,IF($C486=$D$4,'FLETES (#) MAYO'!AG486*AG$4,IF($C486=$D$5,'FLETES (#) MAYO'!AG486*AG$5,0))))</f>
        <v>0</v>
      </c>
      <c r="AH486" s="179">
        <f>IF($C486=$D$2,'FLETES (#) MAYO'!AH486*AH$2,IF($C486=$D$3,'FLETES (#) MAYO'!AH486*AH$3,IF($C486=$D$4,'FLETES (#) MAYO'!AH486*AH$4,IF($C486=$D$5,'FLETES (#) MAYO'!AH486*AH$5,0))))</f>
        <v>0</v>
      </c>
      <c r="AI486" s="179">
        <f>IF($C486=$D$2,'FLETES (#) MAYO'!AI486*AI$2,IF($C486=$D$3,'FLETES (#) MAYO'!AI486*AI$3,IF($C486=$D$4,'FLETES (#) MAYO'!AI486*AI$4,IF($C486=$D$5,'FLETES (#) MAYO'!AI486*AI$5,0))))</f>
        <v>0</v>
      </c>
      <c r="AJ486" s="179">
        <f>IF($C486=$D$2,'FLETES (#) MAYO'!AJ486*AJ$2,IF($C486=$D$3,'FLETES (#) MAYO'!AJ486*AJ$3,IF($C486=$D$4,'FLETES (#) MAYO'!AJ486*AJ$4,IF($C486=$D$5,'FLETES (#) MAYO'!AJ486*AJ$5,0))))</f>
        <v>0</v>
      </c>
      <c r="AK486" s="179">
        <f>IF($C486=$D$2,'FLETES (#) MAYO'!AK486*AK$2,IF($C486=$D$3,'FLETES (#) MAYO'!AK486*AK$3,IF($C486=$D$4,'FLETES (#) MAYO'!AK486*AK$4,IF($C486=$D$5,'FLETES (#) MAYO'!AK486*AK$5,0))))</f>
        <v>0</v>
      </c>
      <c r="AL486" s="179">
        <f>IF($C486=$D$2,'FLETES (#) MAYO'!AL486*AL$2,IF($C486=$D$3,'FLETES (#) MAYO'!AL486*AL$3,IF($C486=$D$4,'FLETES (#) MAYO'!AL486*AL$4,IF($C486=$D$5,'FLETES (#) MAYO'!AL486*AL$5,0))))</f>
        <v>0</v>
      </c>
      <c r="AM486" s="179">
        <f>IF($C486=$D$2,'FLETES (#) MAYO'!AM486*AM$2,IF($C486=$D$3,'FLETES (#) MAYO'!AM486*AM$3,IF($C486=$D$4,'FLETES (#) MAYO'!AM486*AM$4,IF($C486=$D$5,'FLETES (#) MAYO'!AM486*AM$5,0))))</f>
        <v>0</v>
      </c>
    </row>
    <row r="487" spans="1:39">
      <c r="A487" s="141"/>
      <c r="B487" s="165"/>
      <c r="C487" s="165"/>
      <c r="D487" s="178">
        <f t="shared" si="0"/>
        <v>0</v>
      </c>
      <c r="E487" s="179">
        <f>IF($C487=$D$2,'FLETES (#) MAYO'!E487*E$2,IF($C487=$D$3,'FLETES (#) MAYO'!E487*E$3,IF($C487=$D$4,'FLETES (#) MAYO'!E487*E$4,IF($C487=$D$5,'FLETES (#) MAYO'!E487*E$5,0))))</f>
        <v>0</v>
      </c>
      <c r="F487" s="179">
        <f>IF($C487=$D$2,'FLETES (#) MAYO'!F487*F$2,IF($C487=$D$3,'FLETES (#) MAYO'!F487*F$3,IF($C487=$D$4,'FLETES (#) MAYO'!F487*F$4,IF($C487=$D$5,'FLETES (#) MAYO'!F487*F$5,0))))</f>
        <v>0</v>
      </c>
      <c r="G487" s="179">
        <f>IF($C487=$D$2,'FLETES (#) MAYO'!G487*G$2,IF($C487=$D$3,'FLETES (#) MAYO'!G487*G$3,IF($C487=$D$4,'FLETES (#) MAYO'!G487*G$4,IF($C487=$D$5,'FLETES (#) MAYO'!G487*G$5,0))))</f>
        <v>0</v>
      </c>
      <c r="H487" s="179">
        <f>IF($C487=$D$2,'FLETES (#) MAYO'!H487*H$2,IF($C487=$D$3,'FLETES (#) MAYO'!H487*H$3,IF($C487=$D$4,'FLETES (#) MAYO'!H487*H$4,IF($C487=$D$5,'FLETES (#) MAYO'!H487*H$5,0))))</f>
        <v>0</v>
      </c>
      <c r="I487" s="179">
        <f>IF($C487=$D$2,'FLETES (#) MAYO'!I487*I$2,IF($C487=$D$3,'FLETES (#) MAYO'!I487*I$3,IF($C487=$D$4,'FLETES (#) MAYO'!I487*I$4,IF($C487=$D$5,'FLETES (#) MAYO'!I487*I$5,0))))</f>
        <v>0</v>
      </c>
      <c r="J487" s="179">
        <f>IF($C487=$D$2,'FLETES (#) MAYO'!J487*J$2,IF($C487=$D$3,'FLETES (#) MAYO'!J487*J$3,IF($C487=$D$4,'FLETES (#) MAYO'!J487*J$4,IF($C487=$D$5,'FLETES (#) MAYO'!J487*J$5,0))))</f>
        <v>0</v>
      </c>
      <c r="K487" s="179">
        <f>IF($C487=$D$2,'FLETES (#) MAYO'!K487*K$2,IF($C487=$D$3,'FLETES (#) MAYO'!K487*K$3,IF($C487=$D$4,'FLETES (#) MAYO'!K487*K$4,IF($C487=$D$5,'FLETES (#) MAYO'!K487*K$5,0))))</f>
        <v>0</v>
      </c>
      <c r="L487" s="179">
        <f>IF($C487=$D$2,'FLETES (#) MAYO'!L487*L$2,IF($C487=$D$3,'FLETES (#) MAYO'!L487*L$3,IF($C487=$D$4,'FLETES (#) MAYO'!L487*L$4,IF($C487=$D$5,'FLETES (#) MAYO'!L487*L$5,0))))</f>
        <v>0</v>
      </c>
      <c r="M487" s="179">
        <f>IF($C487=$D$2,'FLETES (#) MAYO'!M487*M$2,IF($C487=$D$3,'FLETES (#) MAYO'!M487*M$3,IF($C487=$D$4,'FLETES (#) MAYO'!M487*M$4,IF($C487=$D$5,'FLETES (#) MAYO'!M487*M$5,0))))</f>
        <v>0</v>
      </c>
      <c r="N487" s="179">
        <f>IF($C487=$D$2,'FLETES (#) MAYO'!N487*N$2,IF($C487=$D$3,'FLETES (#) MAYO'!N487*N$3,IF($C487=$D$4,'FLETES (#) MAYO'!N487*N$4,IF($C487=$D$5,'FLETES (#) MAYO'!N487*N$5,0))))</f>
        <v>0</v>
      </c>
      <c r="O487" s="179">
        <f>IF($C487=$D$2,'FLETES (#) MAYO'!O487*O$2,IF($C487=$D$3,'FLETES (#) MAYO'!O487*O$3,IF($C487=$D$4,'FLETES (#) MAYO'!O487*O$4,IF($C487=$D$5,'FLETES (#) MAYO'!O487*O$5,0))))</f>
        <v>0</v>
      </c>
      <c r="P487" s="179">
        <f>IF($C487=$D$2,'FLETES (#) MAYO'!P487*P$2,IF($C487=$D$3,'FLETES (#) MAYO'!P487*P$3,IF($C487=$D$4,'FLETES (#) MAYO'!P487*P$4,IF($C487=$D$5,'FLETES (#) MAYO'!P487*P$5,0))))</f>
        <v>0</v>
      </c>
      <c r="Q487" s="179">
        <f>IF($C487=$D$2,'FLETES (#) MAYO'!Q487*Q$2,IF($C487=$D$3,'FLETES (#) MAYO'!Q487*Q$3,IF($C487=$D$4,'FLETES (#) MAYO'!Q487*Q$4,IF($C487=$D$5,'FLETES (#) MAYO'!Q487*Q$5,0))))</f>
        <v>0</v>
      </c>
      <c r="R487" s="179">
        <f>IF($C487=$D$2,'FLETES (#) MAYO'!R487*R$2,IF($C487=$D$3,'FLETES (#) MAYO'!R487*R$3,IF($C487=$D$4,'FLETES (#) MAYO'!R487*R$4,IF($C487=$D$5,'FLETES (#) MAYO'!R487*R$5,0))))</f>
        <v>0</v>
      </c>
      <c r="S487" s="179">
        <f>IF($C487=$D$2,'FLETES (#) MAYO'!S487*S$2,IF($C487=$D$3,'FLETES (#) MAYO'!S487*S$3,IF($C487=$D$4,'FLETES (#) MAYO'!S487*S$4,IF($C487=$D$5,'FLETES (#) MAYO'!S487*S$5,0))))</f>
        <v>0</v>
      </c>
      <c r="T487" s="179">
        <f>IF($C487=$D$2,'FLETES (#) MAYO'!T487*T$2,IF($C487=$D$3,'FLETES (#) MAYO'!T487*T$3,IF($C487=$D$4,'FLETES (#) MAYO'!T487*T$4,IF($C487=$D$5,'FLETES (#) MAYO'!T487*T$5,0))))</f>
        <v>0</v>
      </c>
      <c r="U487" s="179">
        <f>IF($C487=$D$2,'FLETES (#) MAYO'!U487*U$2,IF($C487=$D$3,'FLETES (#) MAYO'!U487*U$3,IF($C487=$D$4,'FLETES (#) MAYO'!U487*U$4,IF($C487=$D$5,'FLETES (#) MAYO'!U487*U$5,0))))</f>
        <v>0</v>
      </c>
      <c r="V487" s="179">
        <f>IF($C487=$D$2,'FLETES (#) MAYO'!V487*V$2,IF($C487=$D$3,'FLETES (#) MAYO'!V487*V$3,IF($C487=$D$4,'FLETES (#) MAYO'!V487*V$4,IF($C487=$D$5,'FLETES (#) MAYO'!V487*V$5,0))))</f>
        <v>0</v>
      </c>
      <c r="W487" s="179">
        <f>IF($C487=$D$2,'FLETES (#) MAYO'!W487*W$2,IF($C487=$D$3,'FLETES (#) MAYO'!W487*W$3,IF($C487=$D$4,'FLETES (#) MAYO'!W487*W$4,IF($C487=$D$5,'FLETES (#) MAYO'!W487*W$5,0))))</f>
        <v>0</v>
      </c>
      <c r="X487" s="179">
        <f>IF($C487=$D$2,'FLETES (#) MAYO'!X487*X$2,IF($C487=$D$3,'FLETES (#) MAYO'!X487*X$3,IF($C487=$D$4,'FLETES (#) MAYO'!X487*X$4,IF($C487=$D$5,'FLETES (#) MAYO'!X487*X$5,0))))</f>
        <v>0</v>
      </c>
      <c r="Y487" s="179">
        <f>IF($C487=$D$2,'FLETES (#) MAYO'!Y487*Y$2,IF($C487=$D$3,'FLETES (#) MAYO'!Y487*Y$3,IF($C487=$D$4,'FLETES (#) MAYO'!Y487*Y$4,IF($C487=$D$5,'FLETES (#) MAYO'!Y487*Y$5,0))))</f>
        <v>0</v>
      </c>
      <c r="Z487" s="179">
        <f>IF($C487=$D$2,'FLETES (#) MAYO'!Z487*Z$2,IF($C487=$D$3,'FLETES (#) MAYO'!Z487*Z$3,IF($C487=$D$4,'FLETES (#) MAYO'!Z487*Z$4,IF($C487=$D$5,'FLETES (#) MAYO'!Z487*Z$5,0))))</f>
        <v>0</v>
      </c>
      <c r="AA487" s="179">
        <f>IF($C487=$D$2,'FLETES (#) MAYO'!AA487*AA$2,IF($C487=$D$3,'FLETES (#) MAYO'!AA487*AA$3,IF($C487=$D$4,'FLETES (#) MAYO'!AA487*AA$4,IF($C487=$D$5,'FLETES (#) MAYO'!AA487*AA$5,0))))</f>
        <v>0</v>
      </c>
      <c r="AB487" s="179">
        <f>IF($C487=$D$2,'FLETES (#) MAYO'!AB487*AB$2,IF($C487=$D$3,'FLETES (#) MAYO'!AB487*AB$3,IF($C487=$D$4,'FLETES (#) MAYO'!AB487*AB$4,IF($C487=$D$5,'FLETES (#) MAYO'!AB487*AB$5,0))))</f>
        <v>0</v>
      </c>
      <c r="AC487" s="179">
        <f>IF($C487=$D$2,'FLETES (#) MAYO'!AC487*AC$2,IF($C487=$D$3,'FLETES (#) MAYO'!AC487*AC$3,IF($C487=$D$4,'FLETES (#) MAYO'!AC487*AC$4,IF($C487=$D$5,'FLETES (#) MAYO'!AC487*AC$5,0))))</f>
        <v>0</v>
      </c>
      <c r="AD487" s="179">
        <f>IF($C487=$D$2,'FLETES (#) MAYO'!AD487*AD$2,IF($C487=$D$3,'FLETES (#) MAYO'!AD487*AD$3,IF($C487=$D$4,'FLETES (#) MAYO'!AD487*AD$4,IF($C487=$D$5,'FLETES (#) MAYO'!AD487*AD$5,0))))</f>
        <v>0</v>
      </c>
      <c r="AE487" s="179">
        <f>IF($C487=$D$2,'FLETES (#) MAYO'!AE487*AE$2,IF($C487=$D$3,'FLETES (#) MAYO'!AE487*AE$3,IF($C487=$D$4,'FLETES (#) MAYO'!AE487*AE$4,IF($C487=$D$5,'FLETES (#) MAYO'!AE487*AE$5,0))))</f>
        <v>0</v>
      </c>
      <c r="AF487" s="179">
        <f>IF($C487=$D$2,'FLETES (#) MAYO'!AF487*AF$2,IF($C487=$D$3,'FLETES (#) MAYO'!AF487*AF$3,IF($C487=$D$4,'FLETES (#) MAYO'!AF487*AF$4,IF($C487=$D$5,'FLETES (#) MAYO'!AF487*AF$5,0))))</f>
        <v>0</v>
      </c>
      <c r="AG487" s="179">
        <f>IF($C487=$D$2,'FLETES (#) MAYO'!AG487*AG$2,IF($C487=$D$3,'FLETES (#) MAYO'!AG487*AG$3,IF($C487=$D$4,'FLETES (#) MAYO'!AG487*AG$4,IF($C487=$D$5,'FLETES (#) MAYO'!AG487*AG$5,0))))</f>
        <v>0</v>
      </c>
      <c r="AH487" s="179">
        <f>IF($C487=$D$2,'FLETES (#) MAYO'!AH487*AH$2,IF($C487=$D$3,'FLETES (#) MAYO'!AH487*AH$3,IF($C487=$D$4,'FLETES (#) MAYO'!AH487*AH$4,IF($C487=$D$5,'FLETES (#) MAYO'!AH487*AH$5,0))))</f>
        <v>0</v>
      </c>
      <c r="AI487" s="179">
        <f>IF($C487=$D$2,'FLETES (#) MAYO'!AI487*AI$2,IF($C487=$D$3,'FLETES (#) MAYO'!AI487*AI$3,IF($C487=$D$4,'FLETES (#) MAYO'!AI487*AI$4,IF($C487=$D$5,'FLETES (#) MAYO'!AI487*AI$5,0))))</f>
        <v>0</v>
      </c>
      <c r="AJ487" s="179">
        <f>IF($C487=$D$2,'FLETES (#) MAYO'!AJ487*AJ$2,IF($C487=$D$3,'FLETES (#) MAYO'!AJ487*AJ$3,IF($C487=$D$4,'FLETES (#) MAYO'!AJ487*AJ$4,IF($C487=$D$5,'FLETES (#) MAYO'!AJ487*AJ$5,0))))</f>
        <v>0</v>
      </c>
      <c r="AK487" s="179">
        <f>IF($C487=$D$2,'FLETES (#) MAYO'!AK487*AK$2,IF($C487=$D$3,'FLETES (#) MAYO'!AK487*AK$3,IF($C487=$D$4,'FLETES (#) MAYO'!AK487*AK$4,IF($C487=$D$5,'FLETES (#) MAYO'!AK487*AK$5,0))))</f>
        <v>0</v>
      </c>
      <c r="AL487" s="179">
        <f>IF($C487=$D$2,'FLETES (#) MAYO'!AL487*AL$2,IF($C487=$D$3,'FLETES (#) MAYO'!AL487*AL$3,IF($C487=$D$4,'FLETES (#) MAYO'!AL487*AL$4,IF($C487=$D$5,'FLETES (#) MAYO'!AL487*AL$5,0))))</f>
        <v>0</v>
      </c>
      <c r="AM487" s="179">
        <f>IF($C487=$D$2,'FLETES (#) MAYO'!AM487*AM$2,IF($C487=$D$3,'FLETES (#) MAYO'!AM487*AM$3,IF($C487=$D$4,'FLETES (#) MAYO'!AM487*AM$4,IF($C487=$D$5,'FLETES (#) MAYO'!AM487*AM$5,0))))</f>
        <v>0</v>
      </c>
    </row>
    <row r="488" spans="1:39">
      <c r="A488" s="141"/>
      <c r="B488" s="165"/>
      <c r="C488" s="165"/>
      <c r="D488" s="178">
        <f t="shared" si="0"/>
        <v>0</v>
      </c>
      <c r="E488" s="179">
        <f>IF($C488=$D$2,'FLETES (#) MAYO'!E488*E$2,IF($C488=$D$3,'FLETES (#) MAYO'!E488*E$3,IF($C488=$D$4,'FLETES (#) MAYO'!E488*E$4,IF($C488=$D$5,'FLETES (#) MAYO'!E488*E$5,0))))</f>
        <v>0</v>
      </c>
      <c r="F488" s="179">
        <f>IF($C488=$D$2,'FLETES (#) MAYO'!F488*F$2,IF($C488=$D$3,'FLETES (#) MAYO'!F488*F$3,IF($C488=$D$4,'FLETES (#) MAYO'!F488*F$4,IF($C488=$D$5,'FLETES (#) MAYO'!F488*F$5,0))))</f>
        <v>0</v>
      </c>
      <c r="G488" s="179">
        <f>IF($C488=$D$2,'FLETES (#) MAYO'!G488*G$2,IF($C488=$D$3,'FLETES (#) MAYO'!G488*G$3,IF($C488=$D$4,'FLETES (#) MAYO'!G488*G$4,IF($C488=$D$5,'FLETES (#) MAYO'!G488*G$5,0))))</f>
        <v>0</v>
      </c>
      <c r="H488" s="179">
        <f>IF($C488=$D$2,'FLETES (#) MAYO'!H488*H$2,IF($C488=$D$3,'FLETES (#) MAYO'!H488*H$3,IF($C488=$D$4,'FLETES (#) MAYO'!H488*H$4,IF($C488=$D$5,'FLETES (#) MAYO'!H488*H$5,0))))</f>
        <v>0</v>
      </c>
      <c r="I488" s="179">
        <f>IF($C488=$D$2,'FLETES (#) MAYO'!I488*I$2,IF($C488=$D$3,'FLETES (#) MAYO'!I488*I$3,IF($C488=$D$4,'FLETES (#) MAYO'!I488*I$4,IF($C488=$D$5,'FLETES (#) MAYO'!I488*I$5,0))))</f>
        <v>0</v>
      </c>
      <c r="J488" s="179">
        <f>IF($C488=$D$2,'FLETES (#) MAYO'!J488*J$2,IF($C488=$D$3,'FLETES (#) MAYO'!J488*J$3,IF($C488=$D$4,'FLETES (#) MAYO'!J488*J$4,IF($C488=$D$5,'FLETES (#) MAYO'!J488*J$5,0))))</f>
        <v>0</v>
      </c>
      <c r="K488" s="179">
        <f>IF($C488=$D$2,'FLETES (#) MAYO'!K488*K$2,IF($C488=$D$3,'FLETES (#) MAYO'!K488*K$3,IF($C488=$D$4,'FLETES (#) MAYO'!K488*K$4,IF($C488=$D$5,'FLETES (#) MAYO'!K488*K$5,0))))</f>
        <v>0</v>
      </c>
      <c r="L488" s="179">
        <f>IF($C488=$D$2,'FLETES (#) MAYO'!L488*L$2,IF($C488=$D$3,'FLETES (#) MAYO'!L488*L$3,IF($C488=$D$4,'FLETES (#) MAYO'!L488*L$4,IF($C488=$D$5,'FLETES (#) MAYO'!L488*L$5,0))))</f>
        <v>0</v>
      </c>
      <c r="M488" s="179">
        <f>IF($C488=$D$2,'FLETES (#) MAYO'!M488*M$2,IF($C488=$D$3,'FLETES (#) MAYO'!M488*M$3,IF($C488=$D$4,'FLETES (#) MAYO'!M488*M$4,IF($C488=$D$5,'FLETES (#) MAYO'!M488*M$5,0))))</f>
        <v>0</v>
      </c>
      <c r="N488" s="179">
        <f>IF($C488=$D$2,'FLETES (#) MAYO'!N488*N$2,IF($C488=$D$3,'FLETES (#) MAYO'!N488*N$3,IF($C488=$D$4,'FLETES (#) MAYO'!N488*N$4,IF($C488=$D$5,'FLETES (#) MAYO'!N488*N$5,0))))</f>
        <v>0</v>
      </c>
      <c r="O488" s="179">
        <f>IF($C488=$D$2,'FLETES (#) MAYO'!O488*O$2,IF($C488=$D$3,'FLETES (#) MAYO'!O488*O$3,IF($C488=$D$4,'FLETES (#) MAYO'!O488*O$4,IF($C488=$D$5,'FLETES (#) MAYO'!O488*O$5,0))))</f>
        <v>0</v>
      </c>
      <c r="P488" s="179">
        <f>IF($C488=$D$2,'FLETES (#) MAYO'!P488*P$2,IF($C488=$D$3,'FLETES (#) MAYO'!P488*P$3,IF($C488=$D$4,'FLETES (#) MAYO'!P488*P$4,IF($C488=$D$5,'FLETES (#) MAYO'!P488*P$5,0))))</f>
        <v>0</v>
      </c>
      <c r="Q488" s="179">
        <f>IF($C488=$D$2,'FLETES (#) MAYO'!Q488*Q$2,IF($C488=$D$3,'FLETES (#) MAYO'!Q488*Q$3,IF($C488=$D$4,'FLETES (#) MAYO'!Q488*Q$4,IF($C488=$D$5,'FLETES (#) MAYO'!Q488*Q$5,0))))</f>
        <v>0</v>
      </c>
      <c r="R488" s="179">
        <f>IF($C488=$D$2,'FLETES (#) MAYO'!R488*R$2,IF($C488=$D$3,'FLETES (#) MAYO'!R488*R$3,IF($C488=$D$4,'FLETES (#) MAYO'!R488*R$4,IF($C488=$D$5,'FLETES (#) MAYO'!R488*R$5,0))))</f>
        <v>0</v>
      </c>
      <c r="S488" s="179">
        <f>IF($C488=$D$2,'FLETES (#) MAYO'!S488*S$2,IF($C488=$D$3,'FLETES (#) MAYO'!S488*S$3,IF($C488=$D$4,'FLETES (#) MAYO'!S488*S$4,IF($C488=$D$5,'FLETES (#) MAYO'!S488*S$5,0))))</f>
        <v>0</v>
      </c>
      <c r="T488" s="179">
        <f>IF($C488=$D$2,'FLETES (#) MAYO'!T488*T$2,IF($C488=$D$3,'FLETES (#) MAYO'!T488*T$3,IF($C488=$D$4,'FLETES (#) MAYO'!T488*T$4,IF($C488=$D$5,'FLETES (#) MAYO'!T488*T$5,0))))</f>
        <v>0</v>
      </c>
      <c r="U488" s="179">
        <f>IF($C488=$D$2,'FLETES (#) MAYO'!U488*U$2,IF($C488=$D$3,'FLETES (#) MAYO'!U488*U$3,IF($C488=$D$4,'FLETES (#) MAYO'!U488*U$4,IF($C488=$D$5,'FLETES (#) MAYO'!U488*U$5,0))))</f>
        <v>0</v>
      </c>
      <c r="V488" s="179">
        <f>IF($C488=$D$2,'FLETES (#) MAYO'!V488*V$2,IF($C488=$D$3,'FLETES (#) MAYO'!V488*V$3,IF($C488=$D$4,'FLETES (#) MAYO'!V488*V$4,IF($C488=$D$5,'FLETES (#) MAYO'!V488*V$5,0))))</f>
        <v>0</v>
      </c>
      <c r="W488" s="179">
        <f>IF($C488=$D$2,'FLETES (#) MAYO'!W488*W$2,IF($C488=$D$3,'FLETES (#) MAYO'!W488*W$3,IF($C488=$D$4,'FLETES (#) MAYO'!W488*W$4,IF($C488=$D$5,'FLETES (#) MAYO'!W488*W$5,0))))</f>
        <v>0</v>
      </c>
      <c r="X488" s="179">
        <f>IF($C488=$D$2,'FLETES (#) MAYO'!X488*X$2,IF($C488=$D$3,'FLETES (#) MAYO'!X488*X$3,IF($C488=$D$4,'FLETES (#) MAYO'!X488*X$4,IF($C488=$D$5,'FLETES (#) MAYO'!X488*X$5,0))))</f>
        <v>0</v>
      </c>
      <c r="Y488" s="179">
        <f>IF($C488=$D$2,'FLETES (#) MAYO'!Y488*Y$2,IF($C488=$D$3,'FLETES (#) MAYO'!Y488*Y$3,IF($C488=$D$4,'FLETES (#) MAYO'!Y488*Y$4,IF($C488=$D$5,'FLETES (#) MAYO'!Y488*Y$5,0))))</f>
        <v>0</v>
      </c>
      <c r="Z488" s="179">
        <f>IF($C488=$D$2,'FLETES (#) MAYO'!Z488*Z$2,IF($C488=$D$3,'FLETES (#) MAYO'!Z488*Z$3,IF($C488=$D$4,'FLETES (#) MAYO'!Z488*Z$4,IF($C488=$D$5,'FLETES (#) MAYO'!Z488*Z$5,0))))</f>
        <v>0</v>
      </c>
      <c r="AA488" s="179">
        <f>IF($C488=$D$2,'FLETES (#) MAYO'!AA488*AA$2,IF($C488=$D$3,'FLETES (#) MAYO'!AA488*AA$3,IF($C488=$D$4,'FLETES (#) MAYO'!AA488*AA$4,IF($C488=$D$5,'FLETES (#) MAYO'!AA488*AA$5,0))))</f>
        <v>0</v>
      </c>
      <c r="AB488" s="179">
        <f>IF($C488=$D$2,'FLETES (#) MAYO'!AB488*AB$2,IF($C488=$D$3,'FLETES (#) MAYO'!AB488*AB$3,IF($C488=$D$4,'FLETES (#) MAYO'!AB488*AB$4,IF($C488=$D$5,'FLETES (#) MAYO'!AB488*AB$5,0))))</f>
        <v>0</v>
      </c>
      <c r="AC488" s="179">
        <f>IF($C488=$D$2,'FLETES (#) MAYO'!AC488*AC$2,IF($C488=$D$3,'FLETES (#) MAYO'!AC488*AC$3,IF($C488=$D$4,'FLETES (#) MAYO'!AC488*AC$4,IF($C488=$D$5,'FLETES (#) MAYO'!AC488*AC$5,0))))</f>
        <v>0</v>
      </c>
      <c r="AD488" s="179">
        <f>IF($C488=$D$2,'FLETES (#) MAYO'!AD488*AD$2,IF($C488=$D$3,'FLETES (#) MAYO'!AD488*AD$3,IF($C488=$D$4,'FLETES (#) MAYO'!AD488*AD$4,IF($C488=$D$5,'FLETES (#) MAYO'!AD488*AD$5,0))))</f>
        <v>0</v>
      </c>
      <c r="AE488" s="179">
        <f>IF($C488=$D$2,'FLETES (#) MAYO'!AE488*AE$2,IF($C488=$D$3,'FLETES (#) MAYO'!AE488*AE$3,IF($C488=$D$4,'FLETES (#) MAYO'!AE488*AE$4,IF($C488=$D$5,'FLETES (#) MAYO'!AE488*AE$5,0))))</f>
        <v>0</v>
      </c>
      <c r="AF488" s="179">
        <f>IF($C488=$D$2,'FLETES (#) MAYO'!AF488*AF$2,IF($C488=$D$3,'FLETES (#) MAYO'!AF488*AF$3,IF($C488=$D$4,'FLETES (#) MAYO'!AF488*AF$4,IF($C488=$D$5,'FLETES (#) MAYO'!AF488*AF$5,0))))</f>
        <v>0</v>
      </c>
      <c r="AG488" s="179">
        <f>IF($C488=$D$2,'FLETES (#) MAYO'!AG488*AG$2,IF($C488=$D$3,'FLETES (#) MAYO'!AG488*AG$3,IF($C488=$D$4,'FLETES (#) MAYO'!AG488*AG$4,IF($C488=$D$5,'FLETES (#) MAYO'!AG488*AG$5,0))))</f>
        <v>0</v>
      </c>
      <c r="AH488" s="179">
        <f>IF($C488=$D$2,'FLETES (#) MAYO'!AH488*AH$2,IF($C488=$D$3,'FLETES (#) MAYO'!AH488*AH$3,IF($C488=$D$4,'FLETES (#) MAYO'!AH488*AH$4,IF($C488=$D$5,'FLETES (#) MAYO'!AH488*AH$5,0))))</f>
        <v>0</v>
      </c>
      <c r="AI488" s="179">
        <f>IF($C488=$D$2,'FLETES (#) MAYO'!AI488*AI$2,IF($C488=$D$3,'FLETES (#) MAYO'!AI488*AI$3,IF($C488=$D$4,'FLETES (#) MAYO'!AI488*AI$4,IF($C488=$D$5,'FLETES (#) MAYO'!AI488*AI$5,0))))</f>
        <v>0</v>
      </c>
      <c r="AJ488" s="179">
        <f>IF($C488=$D$2,'FLETES (#) MAYO'!AJ488*AJ$2,IF($C488=$D$3,'FLETES (#) MAYO'!AJ488*AJ$3,IF($C488=$D$4,'FLETES (#) MAYO'!AJ488*AJ$4,IF($C488=$D$5,'FLETES (#) MAYO'!AJ488*AJ$5,0))))</f>
        <v>0</v>
      </c>
      <c r="AK488" s="179">
        <f>IF($C488=$D$2,'FLETES (#) MAYO'!AK488*AK$2,IF($C488=$D$3,'FLETES (#) MAYO'!AK488*AK$3,IF($C488=$D$4,'FLETES (#) MAYO'!AK488*AK$4,IF($C488=$D$5,'FLETES (#) MAYO'!AK488*AK$5,0))))</f>
        <v>0</v>
      </c>
      <c r="AL488" s="179">
        <f>IF($C488=$D$2,'FLETES (#) MAYO'!AL488*AL$2,IF($C488=$D$3,'FLETES (#) MAYO'!AL488*AL$3,IF($C488=$D$4,'FLETES (#) MAYO'!AL488*AL$4,IF($C488=$D$5,'FLETES (#) MAYO'!AL488*AL$5,0))))</f>
        <v>0</v>
      </c>
      <c r="AM488" s="179">
        <f>IF($C488=$D$2,'FLETES (#) MAYO'!AM488*AM$2,IF($C488=$D$3,'FLETES (#) MAYO'!AM488*AM$3,IF($C488=$D$4,'FLETES (#) MAYO'!AM488*AM$4,IF($C488=$D$5,'FLETES (#) MAYO'!AM488*AM$5,0))))</f>
        <v>0</v>
      </c>
    </row>
    <row r="489" spans="1:39">
      <c r="A489" s="141"/>
      <c r="B489" s="165"/>
      <c r="C489" s="165"/>
      <c r="D489" s="178">
        <f t="shared" si="0"/>
        <v>0</v>
      </c>
      <c r="E489" s="179">
        <f>IF($C489=$D$2,'FLETES (#) MAYO'!E489*E$2,IF($C489=$D$3,'FLETES (#) MAYO'!E489*E$3,IF($C489=$D$4,'FLETES (#) MAYO'!E489*E$4,IF($C489=$D$5,'FLETES (#) MAYO'!E489*E$5,0))))</f>
        <v>0</v>
      </c>
      <c r="F489" s="179">
        <f>IF($C489=$D$2,'FLETES (#) MAYO'!F489*F$2,IF($C489=$D$3,'FLETES (#) MAYO'!F489*F$3,IF($C489=$D$4,'FLETES (#) MAYO'!F489*F$4,IF($C489=$D$5,'FLETES (#) MAYO'!F489*F$5,0))))</f>
        <v>0</v>
      </c>
      <c r="G489" s="179">
        <f>IF($C489=$D$2,'FLETES (#) MAYO'!G489*G$2,IF($C489=$D$3,'FLETES (#) MAYO'!G489*G$3,IF($C489=$D$4,'FLETES (#) MAYO'!G489*G$4,IF($C489=$D$5,'FLETES (#) MAYO'!G489*G$5,0))))</f>
        <v>0</v>
      </c>
      <c r="H489" s="179">
        <f>IF($C489=$D$2,'FLETES (#) MAYO'!H489*H$2,IF($C489=$D$3,'FLETES (#) MAYO'!H489*H$3,IF($C489=$D$4,'FLETES (#) MAYO'!H489*H$4,IF($C489=$D$5,'FLETES (#) MAYO'!H489*H$5,0))))</f>
        <v>0</v>
      </c>
      <c r="I489" s="179">
        <f>IF($C489=$D$2,'FLETES (#) MAYO'!I489*I$2,IF($C489=$D$3,'FLETES (#) MAYO'!I489*I$3,IF($C489=$D$4,'FLETES (#) MAYO'!I489*I$4,IF($C489=$D$5,'FLETES (#) MAYO'!I489*I$5,0))))</f>
        <v>0</v>
      </c>
      <c r="J489" s="179">
        <f>IF($C489=$D$2,'FLETES (#) MAYO'!J489*J$2,IF($C489=$D$3,'FLETES (#) MAYO'!J489*J$3,IF($C489=$D$4,'FLETES (#) MAYO'!J489*J$4,IF($C489=$D$5,'FLETES (#) MAYO'!J489*J$5,0))))</f>
        <v>0</v>
      </c>
      <c r="K489" s="179">
        <f>IF($C489=$D$2,'FLETES (#) MAYO'!K489*K$2,IF($C489=$D$3,'FLETES (#) MAYO'!K489*K$3,IF($C489=$D$4,'FLETES (#) MAYO'!K489*K$4,IF($C489=$D$5,'FLETES (#) MAYO'!K489*K$5,0))))</f>
        <v>0</v>
      </c>
      <c r="L489" s="179">
        <f>IF($C489=$D$2,'FLETES (#) MAYO'!L489*L$2,IF($C489=$D$3,'FLETES (#) MAYO'!L489*L$3,IF($C489=$D$4,'FLETES (#) MAYO'!L489*L$4,IF($C489=$D$5,'FLETES (#) MAYO'!L489*L$5,0))))</f>
        <v>0</v>
      </c>
      <c r="M489" s="179">
        <f>IF($C489=$D$2,'FLETES (#) MAYO'!M489*M$2,IF($C489=$D$3,'FLETES (#) MAYO'!M489*M$3,IF($C489=$D$4,'FLETES (#) MAYO'!M489*M$4,IF($C489=$D$5,'FLETES (#) MAYO'!M489*M$5,0))))</f>
        <v>0</v>
      </c>
      <c r="N489" s="179">
        <f>IF($C489=$D$2,'FLETES (#) MAYO'!N489*N$2,IF($C489=$D$3,'FLETES (#) MAYO'!N489*N$3,IF($C489=$D$4,'FLETES (#) MAYO'!N489*N$4,IF($C489=$D$5,'FLETES (#) MAYO'!N489*N$5,0))))</f>
        <v>0</v>
      </c>
      <c r="O489" s="179">
        <f>IF($C489=$D$2,'FLETES (#) MAYO'!O489*O$2,IF($C489=$D$3,'FLETES (#) MAYO'!O489*O$3,IF($C489=$D$4,'FLETES (#) MAYO'!O489*O$4,IF($C489=$D$5,'FLETES (#) MAYO'!O489*O$5,0))))</f>
        <v>0</v>
      </c>
      <c r="P489" s="179">
        <f>IF($C489=$D$2,'FLETES (#) MAYO'!P489*P$2,IF($C489=$D$3,'FLETES (#) MAYO'!P489*P$3,IF($C489=$D$4,'FLETES (#) MAYO'!P489*P$4,IF($C489=$D$5,'FLETES (#) MAYO'!P489*P$5,0))))</f>
        <v>0</v>
      </c>
      <c r="Q489" s="179">
        <f>IF($C489=$D$2,'FLETES (#) MAYO'!Q489*Q$2,IF($C489=$D$3,'FLETES (#) MAYO'!Q489*Q$3,IF($C489=$D$4,'FLETES (#) MAYO'!Q489*Q$4,IF($C489=$D$5,'FLETES (#) MAYO'!Q489*Q$5,0))))</f>
        <v>0</v>
      </c>
      <c r="R489" s="179">
        <f>IF($C489=$D$2,'FLETES (#) MAYO'!R489*R$2,IF($C489=$D$3,'FLETES (#) MAYO'!R489*R$3,IF($C489=$D$4,'FLETES (#) MAYO'!R489*R$4,IF($C489=$D$5,'FLETES (#) MAYO'!R489*R$5,0))))</f>
        <v>0</v>
      </c>
      <c r="S489" s="179">
        <f>IF($C489=$D$2,'FLETES (#) MAYO'!S489*S$2,IF($C489=$D$3,'FLETES (#) MAYO'!S489*S$3,IF($C489=$D$4,'FLETES (#) MAYO'!S489*S$4,IF($C489=$D$5,'FLETES (#) MAYO'!S489*S$5,0))))</f>
        <v>0</v>
      </c>
      <c r="T489" s="179">
        <f>IF($C489=$D$2,'FLETES (#) MAYO'!T489*T$2,IF($C489=$D$3,'FLETES (#) MAYO'!T489*T$3,IF($C489=$D$4,'FLETES (#) MAYO'!T489*T$4,IF($C489=$D$5,'FLETES (#) MAYO'!T489*T$5,0))))</f>
        <v>0</v>
      </c>
      <c r="U489" s="179">
        <f>IF($C489=$D$2,'FLETES (#) MAYO'!U489*U$2,IF($C489=$D$3,'FLETES (#) MAYO'!U489*U$3,IF($C489=$D$4,'FLETES (#) MAYO'!U489*U$4,IF($C489=$D$5,'FLETES (#) MAYO'!U489*U$5,0))))</f>
        <v>0</v>
      </c>
      <c r="V489" s="179">
        <f>IF($C489=$D$2,'FLETES (#) MAYO'!V489*V$2,IF($C489=$D$3,'FLETES (#) MAYO'!V489*V$3,IF($C489=$D$4,'FLETES (#) MAYO'!V489*V$4,IF($C489=$D$5,'FLETES (#) MAYO'!V489*V$5,0))))</f>
        <v>0</v>
      </c>
      <c r="W489" s="179">
        <f>IF($C489=$D$2,'FLETES (#) MAYO'!W489*W$2,IF($C489=$D$3,'FLETES (#) MAYO'!W489*W$3,IF($C489=$D$4,'FLETES (#) MAYO'!W489*W$4,IF($C489=$D$5,'FLETES (#) MAYO'!W489*W$5,0))))</f>
        <v>0</v>
      </c>
      <c r="X489" s="179">
        <f>IF($C489=$D$2,'FLETES (#) MAYO'!X489*X$2,IF($C489=$D$3,'FLETES (#) MAYO'!X489*X$3,IF($C489=$D$4,'FLETES (#) MAYO'!X489*X$4,IF($C489=$D$5,'FLETES (#) MAYO'!X489*X$5,0))))</f>
        <v>0</v>
      </c>
      <c r="Y489" s="179">
        <f>IF($C489=$D$2,'FLETES (#) MAYO'!Y489*Y$2,IF($C489=$D$3,'FLETES (#) MAYO'!Y489*Y$3,IF($C489=$D$4,'FLETES (#) MAYO'!Y489*Y$4,IF($C489=$D$5,'FLETES (#) MAYO'!Y489*Y$5,0))))</f>
        <v>0</v>
      </c>
      <c r="Z489" s="179">
        <f>IF($C489=$D$2,'FLETES (#) MAYO'!Z489*Z$2,IF($C489=$D$3,'FLETES (#) MAYO'!Z489*Z$3,IF($C489=$D$4,'FLETES (#) MAYO'!Z489*Z$4,IF($C489=$D$5,'FLETES (#) MAYO'!Z489*Z$5,0))))</f>
        <v>0</v>
      </c>
      <c r="AA489" s="179">
        <f>IF($C489=$D$2,'FLETES (#) MAYO'!AA489*AA$2,IF($C489=$D$3,'FLETES (#) MAYO'!AA489*AA$3,IF($C489=$D$4,'FLETES (#) MAYO'!AA489*AA$4,IF($C489=$D$5,'FLETES (#) MAYO'!AA489*AA$5,0))))</f>
        <v>0</v>
      </c>
      <c r="AB489" s="179">
        <f>IF($C489=$D$2,'FLETES (#) MAYO'!AB489*AB$2,IF($C489=$D$3,'FLETES (#) MAYO'!AB489*AB$3,IF($C489=$D$4,'FLETES (#) MAYO'!AB489*AB$4,IF($C489=$D$5,'FLETES (#) MAYO'!AB489*AB$5,0))))</f>
        <v>0</v>
      </c>
      <c r="AC489" s="179">
        <f>IF($C489=$D$2,'FLETES (#) MAYO'!AC489*AC$2,IF($C489=$D$3,'FLETES (#) MAYO'!AC489*AC$3,IF($C489=$D$4,'FLETES (#) MAYO'!AC489*AC$4,IF($C489=$D$5,'FLETES (#) MAYO'!AC489*AC$5,0))))</f>
        <v>0</v>
      </c>
      <c r="AD489" s="179">
        <f>IF($C489=$D$2,'FLETES (#) MAYO'!AD489*AD$2,IF($C489=$D$3,'FLETES (#) MAYO'!AD489*AD$3,IF($C489=$D$4,'FLETES (#) MAYO'!AD489*AD$4,IF($C489=$D$5,'FLETES (#) MAYO'!AD489*AD$5,0))))</f>
        <v>0</v>
      </c>
      <c r="AE489" s="179">
        <f>IF($C489=$D$2,'FLETES (#) MAYO'!AE489*AE$2,IF($C489=$D$3,'FLETES (#) MAYO'!AE489*AE$3,IF($C489=$D$4,'FLETES (#) MAYO'!AE489*AE$4,IF($C489=$D$5,'FLETES (#) MAYO'!AE489*AE$5,0))))</f>
        <v>0</v>
      </c>
      <c r="AF489" s="179">
        <f>IF($C489=$D$2,'FLETES (#) MAYO'!AF489*AF$2,IF($C489=$D$3,'FLETES (#) MAYO'!AF489*AF$3,IF($C489=$D$4,'FLETES (#) MAYO'!AF489*AF$4,IF($C489=$D$5,'FLETES (#) MAYO'!AF489*AF$5,0))))</f>
        <v>0</v>
      </c>
      <c r="AG489" s="179">
        <f>IF($C489=$D$2,'FLETES (#) MAYO'!AG489*AG$2,IF($C489=$D$3,'FLETES (#) MAYO'!AG489*AG$3,IF($C489=$D$4,'FLETES (#) MAYO'!AG489*AG$4,IF($C489=$D$5,'FLETES (#) MAYO'!AG489*AG$5,0))))</f>
        <v>0</v>
      </c>
      <c r="AH489" s="179">
        <f>IF($C489=$D$2,'FLETES (#) MAYO'!AH489*AH$2,IF($C489=$D$3,'FLETES (#) MAYO'!AH489*AH$3,IF($C489=$D$4,'FLETES (#) MAYO'!AH489*AH$4,IF($C489=$D$5,'FLETES (#) MAYO'!AH489*AH$5,0))))</f>
        <v>0</v>
      </c>
      <c r="AI489" s="179">
        <f>IF($C489=$D$2,'FLETES (#) MAYO'!AI489*AI$2,IF($C489=$D$3,'FLETES (#) MAYO'!AI489*AI$3,IF($C489=$D$4,'FLETES (#) MAYO'!AI489*AI$4,IF($C489=$D$5,'FLETES (#) MAYO'!AI489*AI$5,0))))</f>
        <v>0</v>
      </c>
      <c r="AJ489" s="179">
        <f>IF($C489=$D$2,'FLETES (#) MAYO'!AJ489*AJ$2,IF($C489=$D$3,'FLETES (#) MAYO'!AJ489*AJ$3,IF($C489=$D$4,'FLETES (#) MAYO'!AJ489*AJ$4,IF($C489=$D$5,'FLETES (#) MAYO'!AJ489*AJ$5,0))))</f>
        <v>0</v>
      </c>
      <c r="AK489" s="179">
        <f>IF($C489=$D$2,'FLETES (#) MAYO'!AK489*AK$2,IF($C489=$D$3,'FLETES (#) MAYO'!AK489*AK$3,IF($C489=$D$4,'FLETES (#) MAYO'!AK489*AK$4,IF($C489=$D$5,'FLETES (#) MAYO'!AK489*AK$5,0))))</f>
        <v>0</v>
      </c>
      <c r="AL489" s="179">
        <f>IF($C489=$D$2,'FLETES (#) MAYO'!AL489*AL$2,IF($C489=$D$3,'FLETES (#) MAYO'!AL489*AL$3,IF($C489=$D$4,'FLETES (#) MAYO'!AL489*AL$4,IF($C489=$D$5,'FLETES (#) MAYO'!AL489*AL$5,0))))</f>
        <v>0</v>
      </c>
      <c r="AM489" s="179">
        <f>IF($C489=$D$2,'FLETES (#) MAYO'!AM489*AM$2,IF($C489=$D$3,'FLETES (#) MAYO'!AM489*AM$3,IF($C489=$D$4,'FLETES (#) MAYO'!AM489*AM$4,IF($C489=$D$5,'FLETES (#) MAYO'!AM489*AM$5,0))))</f>
        <v>0</v>
      </c>
    </row>
    <row r="490" spans="1:39">
      <c r="A490" s="141"/>
      <c r="B490" s="165"/>
      <c r="C490" s="165"/>
      <c r="D490" s="178">
        <f t="shared" si="0"/>
        <v>0</v>
      </c>
      <c r="E490" s="179">
        <f>IF($C490=$D$2,'FLETES (#) MAYO'!E490*E$2,IF($C490=$D$3,'FLETES (#) MAYO'!E490*E$3,IF($C490=$D$4,'FLETES (#) MAYO'!E490*E$4,IF($C490=$D$5,'FLETES (#) MAYO'!E490*E$5,0))))</f>
        <v>0</v>
      </c>
      <c r="F490" s="179">
        <f>IF($C490=$D$2,'FLETES (#) MAYO'!F490*F$2,IF($C490=$D$3,'FLETES (#) MAYO'!F490*F$3,IF($C490=$D$4,'FLETES (#) MAYO'!F490*F$4,IF($C490=$D$5,'FLETES (#) MAYO'!F490*F$5,0))))</f>
        <v>0</v>
      </c>
      <c r="G490" s="179">
        <f>IF($C490=$D$2,'FLETES (#) MAYO'!G490*G$2,IF($C490=$D$3,'FLETES (#) MAYO'!G490*G$3,IF($C490=$D$4,'FLETES (#) MAYO'!G490*G$4,IF($C490=$D$5,'FLETES (#) MAYO'!G490*G$5,0))))</f>
        <v>0</v>
      </c>
      <c r="H490" s="179">
        <f>IF($C490=$D$2,'FLETES (#) MAYO'!H490*H$2,IF($C490=$D$3,'FLETES (#) MAYO'!H490*H$3,IF($C490=$D$4,'FLETES (#) MAYO'!H490*H$4,IF($C490=$D$5,'FLETES (#) MAYO'!H490*H$5,0))))</f>
        <v>0</v>
      </c>
      <c r="I490" s="179">
        <f>IF($C490=$D$2,'FLETES (#) MAYO'!I490*I$2,IF($C490=$D$3,'FLETES (#) MAYO'!I490*I$3,IF($C490=$D$4,'FLETES (#) MAYO'!I490*I$4,IF($C490=$D$5,'FLETES (#) MAYO'!I490*I$5,0))))</f>
        <v>0</v>
      </c>
      <c r="J490" s="179">
        <f>IF($C490=$D$2,'FLETES (#) MAYO'!J490*J$2,IF($C490=$D$3,'FLETES (#) MAYO'!J490*J$3,IF($C490=$D$4,'FLETES (#) MAYO'!J490*J$4,IF($C490=$D$5,'FLETES (#) MAYO'!J490*J$5,0))))</f>
        <v>0</v>
      </c>
      <c r="K490" s="179">
        <f>IF($C490=$D$2,'FLETES (#) MAYO'!K490*K$2,IF($C490=$D$3,'FLETES (#) MAYO'!K490*K$3,IF($C490=$D$4,'FLETES (#) MAYO'!K490*K$4,IF($C490=$D$5,'FLETES (#) MAYO'!K490*K$5,0))))</f>
        <v>0</v>
      </c>
      <c r="L490" s="179">
        <f>IF($C490=$D$2,'FLETES (#) MAYO'!L490*L$2,IF($C490=$D$3,'FLETES (#) MAYO'!L490*L$3,IF($C490=$D$4,'FLETES (#) MAYO'!L490*L$4,IF($C490=$D$5,'FLETES (#) MAYO'!L490*L$5,0))))</f>
        <v>0</v>
      </c>
      <c r="M490" s="179">
        <f>IF($C490=$D$2,'FLETES (#) MAYO'!M490*M$2,IF($C490=$D$3,'FLETES (#) MAYO'!M490*M$3,IF($C490=$D$4,'FLETES (#) MAYO'!M490*M$4,IF($C490=$D$5,'FLETES (#) MAYO'!M490*M$5,0))))</f>
        <v>0</v>
      </c>
      <c r="N490" s="179">
        <f>IF($C490=$D$2,'FLETES (#) MAYO'!N490*N$2,IF($C490=$D$3,'FLETES (#) MAYO'!N490*N$3,IF($C490=$D$4,'FLETES (#) MAYO'!N490*N$4,IF($C490=$D$5,'FLETES (#) MAYO'!N490*N$5,0))))</f>
        <v>0</v>
      </c>
      <c r="O490" s="179">
        <f>IF($C490=$D$2,'FLETES (#) MAYO'!O490*O$2,IF($C490=$D$3,'FLETES (#) MAYO'!O490*O$3,IF($C490=$D$4,'FLETES (#) MAYO'!O490*O$4,IF($C490=$D$5,'FLETES (#) MAYO'!O490*O$5,0))))</f>
        <v>0</v>
      </c>
      <c r="P490" s="179">
        <f>IF($C490=$D$2,'FLETES (#) MAYO'!P490*P$2,IF($C490=$D$3,'FLETES (#) MAYO'!P490*P$3,IF($C490=$D$4,'FLETES (#) MAYO'!P490*P$4,IF($C490=$D$5,'FLETES (#) MAYO'!P490*P$5,0))))</f>
        <v>0</v>
      </c>
      <c r="Q490" s="179">
        <f>IF($C490=$D$2,'FLETES (#) MAYO'!Q490*Q$2,IF($C490=$D$3,'FLETES (#) MAYO'!Q490*Q$3,IF($C490=$D$4,'FLETES (#) MAYO'!Q490*Q$4,IF($C490=$D$5,'FLETES (#) MAYO'!Q490*Q$5,0))))</f>
        <v>0</v>
      </c>
      <c r="R490" s="179">
        <f>IF($C490=$D$2,'FLETES (#) MAYO'!R490*R$2,IF($C490=$D$3,'FLETES (#) MAYO'!R490*R$3,IF($C490=$D$4,'FLETES (#) MAYO'!R490*R$4,IF($C490=$D$5,'FLETES (#) MAYO'!R490*R$5,0))))</f>
        <v>0</v>
      </c>
      <c r="S490" s="179">
        <f>IF($C490=$D$2,'FLETES (#) MAYO'!S490*S$2,IF($C490=$D$3,'FLETES (#) MAYO'!S490*S$3,IF($C490=$D$4,'FLETES (#) MAYO'!S490*S$4,IF($C490=$D$5,'FLETES (#) MAYO'!S490*S$5,0))))</f>
        <v>0</v>
      </c>
      <c r="T490" s="179">
        <f>IF($C490=$D$2,'FLETES (#) MAYO'!T490*T$2,IF($C490=$D$3,'FLETES (#) MAYO'!T490*T$3,IF($C490=$D$4,'FLETES (#) MAYO'!T490*T$4,IF($C490=$D$5,'FLETES (#) MAYO'!T490*T$5,0))))</f>
        <v>0</v>
      </c>
      <c r="U490" s="179">
        <f>IF($C490=$D$2,'FLETES (#) MAYO'!U490*U$2,IF($C490=$D$3,'FLETES (#) MAYO'!U490*U$3,IF($C490=$D$4,'FLETES (#) MAYO'!U490*U$4,IF($C490=$D$5,'FLETES (#) MAYO'!U490*U$5,0))))</f>
        <v>0</v>
      </c>
      <c r="V490" s="179">
        <f>IF($C490=$D$2,'FLETES (#) MAYO'!V490*V$2,IF($C490=$D$3,'FLETES (#) MAYO'!V490*V$3,IF($C490=$D$4,'FLETES (#) MAYO'!V490*V$4,IF($C490=$D$5,'FLETES (#) MAYO'!V490*V$5,0))))</f>
        <v>0</v>
      </c>
      <c r="W490" s="179">
        <f>IF($C490=$D$2,'FLETES (#) MAYO'!W490*W$2,IF($C490=$D$3,'FLETES (#) MAYO'!W490*W$3,IF($C490=$D$4,'FLETES (#) MAYO'!W490*W$4,IF($C490=$D$5,'FLETES (#) MAYO'!W490*W$5,0))))</f>
        <v>0</v>
      </c>
      <c r="X490" s="179">
        <f>IF($C490=$D$2,'FLETES (#) MAYO'!X490*X$2,IF($C490=$D$3,'FLETES (#) MAYO'!X490*X$3,IF($C490=$D$4,'FLETES (#) MAYO'!X490*X$4,IF($C490=$D$5,'FLETES (#) MAYO'!X490*X$5,0))))</f>
        <v>0</v>
      </c>
      <c r="Y490" s="179">
        <f>IF($C490=$D$2,'FLETES (#) MAYO'!Y490*Y$2,IF($C490=$D$3,'FLETES (#) MAYO'!Y490*Y$3,IF($C490=$D$4,'FLETES (#) MAYO'!Y490*Y$4,IF($C490=$D$5,'FLETES (#) MAYO'!Y490*Y$5,0))))</f>
        <v>0</v>
      </c>
      <c r="Z490" s="179">
        <f>IF($C490=$D$2,'FLETES (#) MAYO'!Z490*Z$2,IF($C490=$D$3,'FLETES (#) MAYO'!Z490*Z$3,IF($C490=$D$4,'FLETES (#) MAYO'!Z490*Z$4,IF($C490=$D$5,'FLETES (#) MAYO'!Z490*Z$5,0))))</f>
        <v>0</v>
      </c>
      <c r="AA490" s="179">
        <f>IF($C490=$D$2,'FLETES (#) MAYO'!AA490*AA$2,IF($C490=$D$3,'FLETES (#) MAYO'!AA490*AA$3,IF($C490=$D$4,'FLETES (#) MAYO'!AA490*AA$4,IF($C490=$D$5,'FLETES (#) MAYO'!AA490*AA$5,0))))</f>
        <v>0</v>
      </c>
      <c r="AB490" s="179">
        <f>IF($C490=$D$2,'FLETES (#) MAYO'!AB490*AB$2,IF($C490=$D$3,'FLETES (#) MAYO'!AB490*AB$3,IF($C490=$D$4,'FLETES (#) MAYO'!AB490*AB$4,IF($C490=$D$5,'FLETES (#) MAYO'!AB490*AB$5,0))))</f>
        <v>0</v>
      </c>
      <c r="AC490" s="179">
        <f>IF($C490=$D$2,'FLETES (#) MAYO'!AC490*AC$2,IF($C490=$D$3,'FLETES (#) MAYO'!AC490*AC$3,IF($C490=$D$4,'FLETES (#) MAYO'!AC490*AC$4,IF($C490=$D$5,'FLETES (#) MAYO'!AC490*AC$5,0))))</f>
        <v>0</v>
      </c>
      <c r="AD490" s="179">
        <f>IF($C490=$D$2,'FLETES (#) MAYO'!AD490*AD$2,IF($C490=$D$3,'FLETES (#) MAYO'!AD490*AD$3,IF($C490=$D$4,'FLETES (#) MAYO'!AD490*AD$4,IF($C490=$D$5,'FLETES (#) MAYO'!AD490*AD$5,0))))</f>
        <v>0</v>
      </c>
      <c r="AE490" s="179">
        <f>IF($C490=$D$2,'FLETES (#) MAYO'!AE490*AE$2,IF($C490=$D$3,'FLETES (#) MAYO'!AE490*AE$3,IF($C490=$D$4,'FLETES (#) MAYO'!AE490*AE$4,IF($C490=$D$5,'FLETES (#) MAYO'!AE490*AE$5,0))))</f>
        <v>0</v>
      </c>
      <c r="AF490" s="179">
        <f>IF($C490=$D$2,'FLETES (#) MAYO'!AF490*AF$2,IF($C490=$D$3,'FLETES (#) MAYO'!AF490*AF$3,IF($C490=$D$4,'FLETES (#) MAYO'!AF490*AF$4,IF($C490=$D$5,'FLETES (#) MAYO'!AF490*AF$5,0))))</f>
        <v>0</v>
      </c>
      <c r="AG490" s="179">
        <f>IF($C490=$D$2,'FLETES (#) MAYO'!AG490*AG$2,IF($C490=$D$3,'FLETES (#) MAYO'!AG490*AG$3,IF($C490=$D$4,'FLETES (#) MAYO'!AG490*AG$4,IF($C490=$D$5,'FLETES (#) MAYO'!AG490*AG$5,0))))</f>
        <v>0</v>
      </c>
      <c r="AH490" s="179">
        <f>IF($C490=$D$2,'FLETES (#) MAYO'!AH490*AH$2,IF($C490=$D$3,'FLETES (#) MAYO'!AH490*AH$3,IF($C490=$D$4,'FLETES (#) MAYO'!AH490*AH$4,IF($C490=$D$5,'FLETES (#) MAYO'!AH490*AH$5,0))))</f>
        <v>0</v>
      </c>
      <c r="AI490" s="179">
        <f>IF($C490=$D$2,'FLETES (#) MAYO'!AI490*AI$2,IF($C490=$D$3,'FLETES (#) MAYO'!AI490*AI$3,IF($C490=$D$4,'FLETES (#) MAYO'!AI490*AI$4,IF($C490=$D$5,'FLETES (#) MAYO'!AI490*AI$5,0))))</f>
        <v>0</v>
      </c>
      <c r="AJ490" s="179">
        <f>IF($C490=$D$2,'FLETES (#) MAYO'!AJ490*AJ$2,IF($C490=$D$3,'FLETES (#) MAYO'!AJ490*AJ$3,IF($C490=$D$4,'FLETES (#) MAYO'!AJ490*AJ$4,IF($C490=$D$5,'FLETES (#) MAYO'!AJ490*AJ$5,0))))</f>
        <v>0</v>
      </c>
      <c r="AK490" s="179">
        <f>IF($C490=$D$2,'FLETES (#) MAYO'!AK490*AK$2,IF($C490=$D$3,'FLETES (#) MAYO'!AK490*AK$3,IF($C490=$D$4,'FLETES (#) MAYO'!AK490*AK$4,IF($C490=$D$5,'FLETES (#) MAYO'!AK490*AK$5,0))))</f>
        <v>0</v>
      </c>
      <c r="AL490" s="179">
        <f>IF($C490=$D$2,'FLETES (#) MAYO'!AL490*AL$2,IF($C490=$D$3,'FLETES (#) MAYO'!AL490*AL$3,IF($C490=$D$4,'FLETES (#) MAYO'!AL490*AL$4,IF($C490=$D$5,'FLETES (#) MAYO'!AL490*AL$5,0))))</f>
        <v>0</v>
      </c>
      <c r="AM490" s="179">
        <f>IF($C490=$D$2,'FLETES (#) MAYO'!AM490*AM$2,IF($C490=$D$3,'FLETES (#) MAYO'!AM490*AM$3,IF($C490=$D$4,'FLETES (#) MAYO'!AM490*AM$4,IF($C490=$D$5,'FLETES (#) MAYO'!AM490*AM$5,0))))</f>
        <v>0</v>
      </c>
    </row>
    <row r="491" spans="1:39">
      <c r="A491" s="141"/>
      <c r="B491" s="165"/>
      <c r="C491" s="165"/>
      <c r="D491" s="178">
        <f t="shared" si="0"/>
        <v>0</v>
      </c>
      <c r="E491" s="179">
        <f>IF($C491=$D$2,'FLETES (#) MAYO'!E491*E$2,IF($C491=$D$3,'FLETES (#) MAYO'!E491*E$3,IF($C491=$D$4,'FLETES (#) MAYO'!E491*E$4,IF($C491=$D$5,'FLETES (#) MAYO'!E491*E$5,0))))</f>
        <v>0</v>
      </c>
      <c r="F491" s="179">
        <f>IF($C491=$D$2,'FLETES (#) MAYO'!F491*F$2,IF($C491=$D$3,'FLETES (#) MAYO'!F491*F$3,IF($C491=$D$4,'FLETES (#) MAYO'!F491*F$4,IF($C491=$D$5,'FLETES (#) MAYO'!F491*F$5,0))))</f>
        <v>0</v>
      </c>
      <c r="G491" s="179">
        <f>IF($C491=$D$2,'FLETES (#) MAYO'!G491*G$2,IF($C491=$D$3,'FLETES (#) MAYO'!G491*G$3,IF($C491=$D$4,'FLETES (#) MAYO'!G491*G$4,IF($C491=$D$5,'FLETES (#) MAYO'!G491*G$5,0))))</f>
        <v>0</v>
      </c>
      <c r="H491" s="179">
        <f>IF($C491=$D$2,'FLETES (#) MAYO'!H491*H$2,IF($C491=$D$3,'FLETES (#) MAYO'!H491*H$3,IF($C491=$D$4,'FLETES (#) MAYO'!H491*H$4,IF($C491=$D$5,'FLETES (#) MAYO'!H491*H$5,0))))</f>
        <v>0</v>
      </c>
      <c r="I491" s="179">
        <f>IF($C491=$D$2,'FLETES (#) MAYO'!I491*I$2,IF($C491=$D$3,'FLETES (#) MAYO'!I491*I$3,IF($C491=$D$4,'FLETES (#) MAYO'!I491*I$4,IF($C491=$D$5,'FLETES (#) MAYO'!I491*I$5,0))))</f>
        <v>0</v>
      </c>
      <c r="J491" s="179">
        <f>IF($C491=$D$2,'FLETES (#) MAYO'!J491*J$2,IF($C491=$D$3,'FLETES (#) MAYO'!J491*J$3,IF($C491=$D$4,'FLETES (#) MAYO'!J491*J$4,IF($C491=$D$5,'FLETES (#) MAYO'!J491*J$5,0))))</f>
        <v>0</v>
      </c>
      <c r="K491" s="179">
        <f>IF($C491=$D$2,'FLETES (#) MAYO'!K491*K$2,IF($C491=$D$3,'FLETES (#) MAYO'!K491*K$3,IF($C491=$D$4,'FLETES (#) MAYO'!K491*K$4,IF($C491=$D$5,'FLETES (#) MAYO'!K491*K$5,0))))</f>
        <v>0</v>
      </c>
      <c r="L491" s="179">
        <f>IF($C491=$D$2,'FLETES (#) MAYO'!L491*L$2,IF($C491=$D$3,'FLETES (#) MAYO'!L491*L$3,IF($C491=$D$4,'FLETES (#) MAYO'!L491*L$4,IF($C491=$D$5,'FLETES (#) MAYO'!L491*L$5,0))))</f>
        <v>0</v>
      </c>
      <c r="M491" s="179">
        <f>IF($C491=$D$2,'FLETES (#) MAYO'!M491*M$2,IF($C491=$D$3,'FLETES (#) MAYO'!M491*M$3,IF($C491=$D$4,'FLETES (#) MAYO'!M491*M$4,IF($C491=$D$5,'FLETES (#) MAYO'!M491*M$5,0))))</f>
        <v>0</v>
      </c>
      <c r="N491" s="179">
        <f>IF($C491=$D$2,'FLETES (#) MAYO'!N491*N$2,IF($C491=$D$3,'FLETES (#) MAYO'!N491*N$3,IF($C491=$D$4,'FLETES (#) MAYO'!N491*N$4,IF($C491=$D$5,'FLETES (#) MAYO'!N491*N$5,0))))</f>
        <v>0</v>
      </c>
      <c r="O491" s="179">
        <f>IF($C491=$D$2,'FLETES (#) MAYO'!O491*O$2,IF($C491=$D$3,'FLETES (#) MAYO'!O491*O$3,IF($C491=$D$4,'FLETES (#) MAYO'!O491*O$4,IF($C491=$D$5,'FLETES (#) MAYO'!O491*O$5,0))))</f>
        <v>0</v>
      </c>
      <c r="P491" s="179">
        <f>IF($C491=$D$2,'FLETES (#) MAYO'!P491*P$2,IF($C491=$D$3,'FLETES (#) MAYO'!P491*P$3,IF($C491=$D$4,'FLETES (#) MAYO'!P491*P$4,IF($C491=$D$5,'FLETES (#) MAYO'!P491*P$5,0))))</f>
        <v>0</v>
      </c>
      <c r="Q491" s="179">
        <f>IF($C491=$D$2,'FLETES (#) MAYO'!Q491*Q$2,IF($C491=$D$3,'FLETES (#) MAYO'!Q491*Q$3,IF($C491=$D$4,'FLETES (#) MAYO'!Q491*Q$4,IF($C491=$D$5,'FLETES (#) MAYO'!Q491*Q$5,0))))</f>
        <v>0</v>
      </c>
      <c r="R491" s="179">
        <f>IF($C491=$D$2,'FLETES (#) MAYO'!R491*R$2,IF($C491=$D$3,'FLETES (#) MAYO'!R491*R$3,IF($C491=$D$4,'FLETES (#) MAYO'!R491*R$4,IF($C491=$D$5,'FLETES (#) MAYO'!R491*R$5,0))))</f>
        <v>0</v>
      </c>
      <c r="S491" s="179">
        <f>IF($C491=$D$2,'FLETES (#) MAYO'!S491*S$2,IF($C491=$D$3,'FLETES (#) MAYO'!S491*S$3,IF($C491=$D$4,'FLETES (#) MAYO'!S491*S$4,IF($C491=$D$5,'FLETES (#) MAYO'!S491*S$5,0))))</f>
        <v>0</v>
      </c>
      <c r="T491" s="179">
        <f>IF($C491=$D$2,'FLETES (#) MAYO'!T491*T$2,IF($C491=$D$3,'FLETES (#) MAYO'!T491*T$3,IF($C491=$D$4,'FLETES (#) MAYO'!T491*T$4,IF($C491=$D$5,'FLETES (#) MAYO'!T491*T$5,0))))</f>
        <v>0</v>
      </c>
      <c r="U491" s="179">
        <f>IF($C491=$D$2,'FLETES (#) MAYO'!U491*U$2,IF($C491=$D$3,'FLETES (#) MAYO'!U491*U$3,IF($C491=$D$4,'FLETES (#) MAYO'!U491*U$4,IF($C491=$D$5,'FLETES (#) MAYO'!U491*U$5,0))))</f>
        <v>0</v>
      </c>
      <c r="V491" s="179">
        <f>IF($C491=$D$2,'FLETES (#) MAYO'!V491*V$2,IF($C491=$D$3,'FLETES (#) MAYO'!V491*V$3,IF($C491=$D$4,'FLETES (#) MAYO'!V491*V$4,IF($C491=$D$5,'FLETES (#) MAYO'!V491*V$5,0))))</f>
        <v>0</v>
      </c>
      <c r="W491" s="179">
        <f>IF($C491=$D$2,'FLETES (#) MAYO'!W491*W$2,IF($C491=$D$3,'FLETES (#) MAYO'!W491*W$3,IF($C491=$D$4,'FLETES (#) MAYO'!W491*W$4,IF($C491=$D$5,'FLETES (#) MAYO'!W491*W$5,0))))</f>
        <v>0</v>
      </c>
      <c r="X491" s="179">
        <f>IF($C491=$D$2,'FLETES (#) MAYO'!X491*X$2,IF($C491=$D$3,'FLETES (#) MAYO'!X491*X$3,IF($C491=$D$4,'FLETES (#) MAYO'!X491*X$4,IF($C491=$D$5,'FLETES (#) MAYO'!X491*X$5,0))))</f>
        <v>0</v>
      </c>
      <c r="Y491" s="179">
        <f>IF($C491=$D$2,'FLETES (#) MAYO'!Y491*Y$2,IF($C491=$D$3,'FLETES (#) MAYO'!Y491*Y$3,IF($C491=$D$4,'FLETES (#) MAYO'!Y491*Y$4,IF($C491=$D$5,'FLETES (#) MAYO'!Y491*Y$5,0))))</f>
        <v>0</v>
      </c>
      <c r="Z491" s="179">
        <f>IF($C491=$D$2,'FLETES (#) MAYO'!Z491*Z$2,IF($C491=$D$3,'FLETES (#) MAYO'!Z491*Z$3,IF($C491=$D$4,'FLETES (#) MAYO'!Z491*Z$4,IF($C491=$D$5,'FLETES (#) MAYO'!Z491*Z$5,0))))</f>
        <v>0</v>
      </c>
      <c r="AA491" s="179">
        <f>IF($C491=$D$2,'FLETES (#) MAYO'!AA491*AA$2,IF($C491=$D$3,'FLETES (#) MAYO'!AA491*AA$3,IF($C491=$D$4,'FLETES (#) MAYO'!AA491*AA$4,IF($C491=$D$5,'FLETES (#) MAYO'!AA491*AA$5,0))))</f>
        <v>0</v>
      </c>
      <c r="AB491" s="179">
        <f>IF($C491=$D$2,'FLETES (#) MAYO'!AB491*AB$2,IF($C491=$D$3,'FLETES (#) MAYO'!AB491*AB$3,IF($C491=$D$4,'FLETES (#) MAYO'!AB491*AB$4,IF($C491=$D$5,'FLETES (#) MAYO'!AB491*AB$5,0))))</f>
        <v>0</v>
      </c>
      <c r="AC491" s="179">
        <f>IF($C491=$D$2,'FLETES (#) MAYO'!AC491*AC$2,IF($C491=$D$3,'FLETES (#) MAYO'!AC491*AC$3,IF($C491=$D$4,'FLETES (#) MAYO'!AC491*AC$4,IF($C491=$D$5,'FLETES (#) MAYO'!AC491*AC$5,0))))</f>
        <v>0</v>
      </c>
      <c r="AD491" s="179">
        <f>IF($C491=$D$2,'FLETES (#) MAYO'!AD491*AD$2,IF($C491=$D$3,'FLETES (#) MAYO'!AD491*AD$3,IF($C491=$D$4,'FLETES (#) MAYO'!AD491*AD$4,IF($C491=$D$5,'FLETES (#) MAYO'!AD491*AD$5,0))))</f>
        <v>0</v>
      </c>
      <c r="AE491" s="179">
        <f>IF($C491=$D$2,'FLETES (#) MAYO'!AE491*AE$2,IF($C491=$D$3,'FLETES (#) MAYO'!AE491*AE$3,IF($C491=$D$4,'FLETES (#) MAYO'!AE491*AE$4,IF($C491=$D$5,'FLETES (#) MAYO'!AE491*AE$5,0))))</f>
        <v>0</v>
      </c>
      <c r="AF491" s="179">
        <f>IF($C491=$D$2,'FLETES (#) MAYO'!AF491*AF$2,IF($C491=$D$3,'FLETES (#) MAYO'!AF491*AF$3,IF($C491=$D$4,'FLETES (#) MAYO'!AF491*AF$4,IF($C491=$D$5,'FLETES (#) MAYO'!AF491*AF$5,0))))</f>
        <v>0</v>
      </c>
      <c r="AG491" s="179">
        <f>IF($C491=$D$2,'FLETES (#) MAYO'!AG491*AG$2,IF($C491=$D$3,'FLETES (#) MAYO'!AG491*AG$3,IF($C491=$D$4,'FLETES (#) MAYO'!AG491*AG$4,IF($C491=$D$5,'FLETES (#) MAYO'!AG491*AG$5,0))))</f>
        <v>0</v>
      </c>
      <c r="AH491" s="179">
        <f>IF($C491=$D$2,'FLETES (#) MAYO'!AH491*AH$2,IF($C491=$D$3,'FLETES (#) MAYO'!AH491*AH$3,IF($C491=$D$4,'FLETES (#) MAYO'!AH491*AH$4,IF($C491=$D$5,'FLETES (#) MAYO'!AH491*AH$5,0))))</f>
        <v>0</v>
      </c>
      <c r="AI491" s="179">
        <f>IF($C491=$D$2,'FLETES (#) MAYO'!AI491*AI$2,IF($C491=$D$3,'FLETES (#) MAYO'!AI491*AI$3,IF($C491=$D$4,'FLETES (#) MAYO'!AI491*AI$4,IF($C491=$D$5,'FLETES (#) MAYO'!AI491*AI$5,0))))</f>
        <v>0</v>
      </c>
      <c r="AJ491" s="179">
        <f>IF($C491=$D$2,'FLETES (#) MAYO'!AJ491*AJ$2,IF($C491=$D$3,'FLETES (#) MAYO'!AJ491*AJ$3,IF($C491=$D$4,'FLETES (#) MAYO'!AJ491*AJ$4,IF($C491=$D$5,'FLETES (#) MAYO'!AJ491*AJ$5,0))))</f>
        <v>0</v>
      </c>
      <c r="AK491" s="179">
        <f>IF($C491=$D$2,'FLETES (#) MAYO'!AK491*AK$2,IF($C491=$D$3,'FLETES (#) MAYO'!AK491*AK$3,IF($C491=$D$4,'FLETES (#) MAYO'!AK491*AK$4,IF($C491=$D$5,'FLETES (#) MAYO'!AK491*AK$5,0))))</f>
        <v>0</v>
      </c>
      <c r="AL491" s="179">
        <f>IF($C491=$D$2,'FLETES (#) MAYO'!AL491*AL$2,IF($C491=$D$3,'FLETES (#) MAYO'!AL491*AL$3,IF($C491=$D$4,'FLETES (#) MAYO'!AL491*AL$4,IF($C491=$D$5,'FLETES (#) MAYO'!AL491*AL$5,0))))</f>
        <v>0</v>
      </c>
      <c r="AM491" s="179">
        <f>IF($C491=$D$2,'FLETES (#) MAYO'!AM491*AM$2,IF($C491=$D$3,'FLETES (#) MAYO'!AM491*AM$3,IF($C491=$D$4,'FLETES (#) MAYO'!AM491*AM$4,IF($C491=$D$5,'FLETES (#) MAYO'!AM491*AM$5,0))))</f>
        <v>0</v>
      </c>
    </row>
    <row r="492" spans="1:39">
      <c r="A492" s="141"/>
      <c r="B492" s="165"/>
      <c r="C492" s="165"/>
      <c r="D492" s="178">
        <f t="shared" si="0"/>
        <v>0</v>
      </c>
      <c r="E492" s="179">
        <f>IF($C492=$D$2,'FLETES (#) MAYO'!E492*E$2,IF($C492=$D$3,'FLETES (#) MAYO'!E492*E$3,IF($C492=$D$4,'FLETES (#) MAYO'!E492*E$4,IF($C492=$D$5,'FLETES (#) MAYO'!E492*E$5,0))))</f>
        <v>0</v>
      </c>
      <c r="F492" s="179">
        <f>IF($C492=$D$2,'FLETES (#) MAYO'!F492*F$2,IF($C492=$D$3,'FLETES (#) MAYO'!F492*F$3,IF($C492=$D$4,'FLETES (#) MAYO'!F492*F$4,IF($C492=$D$5,'FLETES (#) MAYO'!F492*F$5,0))))</f>
        <v>0</v>
      </c>
      <c r="G492" s="179">
        <f>IF($C492=$D$2,'FLETES (#) MAYO'!G492*G$2,IF($C492=$D$3,'FLETES (#) MAYO'!G492*G$3,IF($C492=$D$4,'FLETES (#) MAYO'!G492*G$4,IF($C492=$D$5,'FLETES (#) MAYO'!G492*G$5,0))))</f>
        <v>0</v>
      </c>
      <c r="H492" s="179">
        <f>IF($C492=$D$2,'FLETES (#) MAYO'!H492*H$2,IF($C492=$D$3,'FLETES (#) MAYO'!H492*H$3,IF($C492=$D$4,'FLETES (#) MAYO'!H492*H$4,IF($C492=$D$5,'FLETES (#) MAYO'!H492*H$5,0))))</f>
        <v>0</v>
      </c>
      <c r="I492" s="179">
        <f>IF($C492=$D$2,'FLETES (#) MAYO'!I492*I$2,IF($C492=$D$3,'FLETES (#) MAYO'!I492*I$3,IF($C492=$D$4,'FLETES (#) MAYO'!I492*I$4,IF($C492=$D$5,'FLETES (#) MAYO'!I492*I$5,0))))</f>
        <v>0</v>
      </c>
      <c r="J492" s="179">
        <f>IF($C492=$D$2,'FLETES (#) MAYO'!J492*J$2,IF($C492=$D$3,'FLETES (#) MAYO'!J492*J$3,IF($C492=$D$4,'FLETES (#) MAYO'!J492*J$4,IF($C492=$D$5,'FLETES (#) MAYO'!J492*J$5,0))))</f>
        <v>0</v>
      </c>
      <c r="K492" s="179">
        <f>IF($C492=$D$2,'FLETES (#) MAYO'!K492*K$2,IF($C492=$D$3,'FLETES (#) MAYO'!K492*K$3,IF($C492=$D$4,'FLETES (#) MAYO'!K492*K$4,IF($C492=$D$5,'FLETES (#) MAYO'!K492*K$5,0))))</f>
        <v>0</v>
      </c>
      <c r="L492" s="179">
        <f>IF($C492=$D$2,'FLETES (#) MAYO'!L492*L$2,IF($C492=$D$3,'FLETES (#) MAYO'!L492*L$3,IF($C492=$D$4,'FLETES (#) MAYO'!L492*L$4,IF($C492=$D$5,'FLETES (#) MAYO'!L492*L$5,0))))</f>
        <v>0</v>
      </c>
      <c r="M492" s="179">
        <f>IF($C492=$D$2,'FLETES (#) MAYO'!M492*M$2,IF($C492=$D$3,'FLETES (#) MAYO'!M492*M$3,IF($C492=$D$4,'FLETES (#) MAYO'!M492*M$4,IF($C492=$D$5,'FLETES (#) MAYO'!M492*M$5,0))))</f>
        <v>0</v>
      </c>
      <c r="N492" s="179">
        <f>IF($C492=$D$2,'FLETES (#) MAYO'!N492*N$2,IF($C492=$D$3,'FLETES (#) MAYO'!N492*N$3,IF($C492=$D$4,'FLETES (#) MAYO'!N492*N$4,IF($C492=$D$5,'FLETES (#) MAYO'!N492*N$5,0))))</f>
        <v>0</v>
      </c>
      <c r="O492" s="179">
        <f>IF($C492=$D$2,'FLETES (#) MAYO'!O492*O$2,IF($C492=$D$3,'FLETES (#) MAYO'!O492*O$3,IF($C492=$D$4,'FLETES (#) MAYO'!O492*O$4,IF($C492=$D$5,'FLETES (#) MAYO'!O492*O$5,0))))</f>
        <v>0</v>
      </c>
      <c r="P492" s="179">
        <f>IF($C492=$D$2,'FLETES (#) MAYO'!P492*P$2,IF($C492=$D$3,'FLETES (#) MAYO'!P492*P$3,IF($C492=$D$4,'FLETES (#) MAYO'!P492*P$4,IF($C492=$D$5,'FLETES (#) MAYO'!P492*P$5,0))))</f>
        <v>0</v>
      </c>
      <c r="Q492" s="179">
        <f>IF($C492=$D$2,'FLETES (#) MAYO'!Q492*Q$2,IF($C492=$D$3,'FLETES (#) MAYO'!Q492*Q$3,IF($C492=$D$4,'FLETES (#) MAYO'!Q492*Q$4,IF($C492=$D$5,'FLETES (#) MAYO'!Q492*Q$5,0))))</f>
        <v>0</v>
      </c>
      <c r="R492" s="179">
        <f>IF($C492=$D$2,'FLETES (#) MAYO'!R492*R$2,IF($C492=$D$3,'FLETES (#) MAYO'!R492*R$3,IF($C492=$D$4,'FLETES (#) MAYO'!R492*R$4,IF($C492=$D$5,'FLETES (#) MAYO'!R492*R$5,0))))</f>
        <v>0</v>
      </c>
      <c r="S492" s="179">
        <f>IF($C492=$D$2,'FLETES (#) MAYO'!S492*S$2,IF($C492=$D$3,'FLETES (#) MAYO'!S492*S$3,IF($C492=$D$4,'FLETES (#) MAYO'!S492*S$4,IF($C492=$D$5,'FLETES (#) MAYO'!S492*S$5,0))))</f>
        <v>0</v>
      </c>
      <c r="T492" s="179">
        <f>IF($C492=$D$2,'FLETES (#) MAYO'!T492*T$2,IF($C492=$D$3,'FLETES (#) MAYO'!T492*T$3,IF($C492=$D$4,'FLETES (#) MAYO'!T492*T$4,IF($C492=$D$5,'FLETES (#) MAYO'!T492*T$5,0))))</f>
        <v>0</v>
      </c>
      <c r="U492" s="179">
        <f>IF($C492=$D$2,'FLETES (#) MAYO'!U492*U$2,IF($C492=$D$3,'FLETES (#) MAYO'!U492*U$3,IF($C492=$D$4,'FLETES (#) MAYO'!U492*U$4,IF($C492=$D$5,'FLETES (#) MAYO'!U492*U$5,0))))</f>
        <v>0</v>
      </c>
      <c r="V492" s="179">
        <f>IF($C492=$D$2,'FLETES (#) MAYO'!V492*V$2,IF($C492=$D$3,'FLETES (#) MAYO'!V492*V$3,IF($C492=$D$4,'FLETES (#) MAYO'!V492*V$4,IF($C492=$D$5,'FLETES (#) MAYO'!V492*V$5,0))))</f>
        <v>0</v>
      </c>
      <c r="W492" s="179">
        <f>IF($C492=$D$2,'FLETES (#) MAYO'!W492*W$2,IF($C492=$D$3,'FLETES (#) MAYO'!W492*W$3,IF($C492=$D$4,'FLETES (#) MAYO'!W492*W$4,IF($C492=$D$5,'FLETES (#) MAYO'!W492*W$5,0))))</f>
        <v>0</v>
      </c>
      <c r="X492" s="179">
        <f>IF($C492=$D$2,'FLETES (#) MAYO'!X492*X$2,IF($C492=$D$3,'FLETES (#) MAYO'!X492*X$3,IF($C492=$D$4,'FLETES (#) MAYO'!X492*X$4,IF($C492=$D$5,'FLETES (#) MAYO'!X492*X$5,0))))</f>
        <v>0</v>
      </c>
      <c r="Y492" s="179">
        <f>IF($C492=$D$2,'FLETES (#) MAYO'!Y492*Y$2,IF($C492=$D$3,'FLETES (#) MAYO'!Y492*Y$3,IF($C492=$D$4,'FLETES (#) MAYO'!Y492*Y$4,IF($C492=$D$5,'FLETES (#) MAYO'!Y492*Y$5,0))))</f>
        <v>0</v>
      </c>
      <c r="Z492" s="179">
        <f>IF($C492=$D$2,'FLETES (#) MAYO'!Z492*Z$2,IF($C492=$D$3,'FLETES (#) MAYO'!Z492*Z$3,IF($C492=$D$4,'FLETES (#) MAYO'!Z492*Z$4,IF($C492=$D$5,'FLETES (#) MAYO'!Z492*Z$5,0))))</f>
        <v>0</v>
      </c>
      <c r="AA492" s="179">
        <f>IF($C492=$D$2,'FLETES (#) MAYO'!AA492*AA$2,IF($C492=$D$3,'FLETES (#) MAYO'!AA492*AA$3,IF($C492=$D$4,'FLETES (#) MAYO'!AA492*AA$4,IF($C492=$D$5,'FLETES (#) MAYO'!AA492*AA$5,0))))</f>
        <v>0</v>
      </c>
      <c r="AB492" s="179">
        <f>IF($C492=$D$2,'FLETES (#) MAYO'!AB492*AB$2,IF($C492=$D$3,'FLETES (#) MAYO'!AB492*AB$3,IF($C492=$D$4,'FLETES (#) MAYO'!AB492*AB$4,IF($C492=$D$5,'FLETES (#) MAYO'!AB492*AB$5,0))))</f>
        <v>0</v>
      </c>
      <c r="AC492" s="179">
        <f>IF($C492=$D$2,'FLETES (#) MAYO'!AC492*AC$2,IF($C492=$D$3,'FLETES (#) MAYO'!AC492*AC$3,IF($C492=$D$4,'FLETES (#) MAYO'!AC492*AC$4,IF($C492=$D$5,'FLETES (#) MAYO'!AC492*AC$5,0))))</f>
        <v>0</v>
      </c>
      <c r="AD492" s="179">
        <f>IF($C492=$D$2,'FLETES (#) MAYO'!AD492*AD$2,IF($C492=$D$3,'FLETES (#) MAYO'!AD492*AD$3,IF($C492=$D$4,'FLETES (#) MAYO'!AD492*AD$4,IF($C492=$D$5,'FLETES (#) MAYO'!AD492*AD$5,0))))</f>
        <v>0</v>
      </c>
      <c r="AE492" s="179">
        <f>IF($C492=$D$2,'FLETES (#) MAYO'!AE492*AE$2,IF($C492=$D$3,'FLETES (#) MAYO'!AE492*AE$3,IF($C492=$D$4,'FLETES (#) MAYO'!AE492*AE$4,IF($C492=$D$5,'FLETES (#) MAYO'!AE492*AE$5,0))))</f>
        <v>0</v>
      </c>
      <c r="AF492" s="179">
        <f>IF($C492=$D$2,'FLETES (#) MAYO'!AF492*AF$2,IF($C492=$D$3,'FLETES (#) MAYO'!AF492*AF$3,IF($C492=$D$4,'FLETES (#) MAYO'!AF492*AF$4,IF($C492=$D$5,'FLETES (#) MAYO'!AF492*AF$5,0))))</f>
        <v>0</v>
      </c>
      <c r="AG492" s="179">
        <f>IF($C492=$D$2,'FLETES (#) MAYO'!AG492*AG$2,IF($C492=$D$3,'FLETES (#) MAYO'!AG492*AG$3,IF($C492=$D$4,'FLETES (#) MAYO'!AG492*AG$4,IF($C492=$D$5,'FLETES (#) MAYO'!AG492*AG$5,0))))</f>
        <v>0</v>
      </c>
      <c r="AH492" s="179">
        <f>IF($C492=$D$2,'FLETES (#) MAYO'!AH492*AH$2,IF($C492=$D$3,'FLETES (#) MAYO'!AH492*AH$3,IF($C492=$D$4,'FLETES (#) MAYO'!AH492*AH$4,IF($C492=$D$5,'FLETES (#) MAYO'!AH492*AH$5,0))))</f>
        <v>0</v>
      </c>
      <c r="AI492" s="179">
        <f>IF($C492=$D$2,'FLETES (#) MAYO'!AI492*AI$2,IF($C492=$D$3,'FLETES (#) MAYO'!AI492*AI$3,IF($C492=$D$4,'FLETES (#) MAYO'!AI492*AI$4,IF($C492=$D$5,'FLETES (#) MAYO'!AI492*AI$5,0))))</f>
        <v>0</v>
      </c>
      <c r="AJ492" s="179">
        <f>IF($C492=$D$2,'FLETES (#) MAYO'!AJ492*AJ$2,IF($C492=$D$3,'FLETES (#) MAYO'!AJ492*AJ$3,IF($C492=$D$4,'FLETES (#) MAYO'!AJ492*AJ$4,IF($C492=$D$5,'FLETES (#) MAYO'!AJ492*AJ$5,0))))</f>
        <v>0</v>
      </c>
      <c r="AK492" s="179">
        <f>IF($C492=$D$2,'FLETES (#) MAYO'!AK492*AK$2,IF($C492=$D$3,'FLETES (#) MAYO'!AK492*AK$3,IF($C492=$D$4,'FLETES (#) MAYO'!AK492*AK$4,IF($C492=$D$5,'FLETES (#) MAYO'!AK492*AK$5,0))))</f>
        <v>0</v>
      </c>
      <c r="AL492" s="179">
        <f>IF($C492=$D$2,'FLETES (#) MAYO'!AL492*AL$2,IF($C492=$D$3,'FLETES (#) MAYO'!AL492*AL$3,IF($C492=$D$4,'FLETES (#) MAYO'!AL492*AL$4,IF($C492=$D$5,'FLETES (#) MAYO'!AL492*AL$5,0))))</f>
        <v>0</v>
      </c>
      <c r="AM492" s="179">
        <f>IF($C492=$D$2,'FLETES (#) MAYO'!AM492*AM$2,IF($C492=$D$3,'FLETES (#) MAYO'!AM492*AM$3,IF($C492=$D$4,'FLETES (#) MAYO'!AM492*AM$4,IF($C492=$D$5,'FLETES (#) MAYO'!AM492*AM$5,0))))</f>
        <v>0</v>
      </c>
    </row>
    <row r="493" spans="1:39">
      <c r="A493" s="141"/>
      <c r="B493" s="165"/>
      <c r="C493" s="165"/>
      <c r="D493" s="178">
        <f t="shared" si="0"/>
        <v>0</v>
      </c>
      <c r="E493" s="179">
        <f>IF($C493=$D$2,'FLETES (#) MAYO'!E493*E$2,IF($C493=$D$3,'FLETES (#) MAYO'!E493*E$3,IF($C493=$D$4,'FLETES (#) MAYO'!E493*E$4,IF($C493=$D$5,'FLETES (#) MAYO'!E493*E$5,0))))</f>
        <v>0</v>
      </c>
      <c r="F493" s="179">
        <f>IF($C493=$D$2,'FLETES (#) MAYO'!F493*F$2,IF($C493=$D$3,'FLETES (#) MAYO'!F493*F$3,IF($C493=$D$4,'FLETES (#) MAYO'!F493*F$4,IF($C493=$D$5,'FLETES (#) MAYO'!F493*F$5,0))))</f>
        <v>0</v>
      </c>
      <c r="G493" s="179">
        <f>IF($C493=$D$2,'FLETES (#) MAYO'!G493*G$2,IF($C493=$D$3,'FLETES (#) MAYO'!G493*G$3,IF($C493=$D$4,'FLETES (#) MAYO'!G493*G$4,IF($C493=$D$5,'FLETES (#) MAYO'!G493*G$5,0))))</f>
        <v>0</v>
      </c>
      <c r="H493" s="179">
        <f>IF($C493=$D$2,'FLETES (#) MAYO'!H493*H$2,IF($C493=$D$3,'FLETES (#) MAYO'!H493*H$3,IF($C493=$D$4,'FLETES (#) MAYO'!H493*H$4,IF($C493=$D$5,'FLETES (#) MAYO'!H493*H$5,0))))</f>
        <v>0</v>
      </c>
      <c r="I493" s="179">
        <f>IF($C493=$D$2,'FLETES (#) MAYO'!I493*I$2,IF($C493=$D$3,'FLETES (#) MAYO'!I493*I$3,IF($C493=$D$4,'FLETES (#) MAYO'!I493*I$4,IF($C493=$D$5,'FLETES (#) MAYO'!I493*I$5,0))))</f>
        <v>0</v>
      </c>
      <c r="J493" s="179">
        <f>IF($C493=$D$2,'FLETES (#) MAYO'!J493*J$2,IF($C493=$D$3,'FLETES (#) MAYO'!J493*J$3,IF($C493=$D$4,'FLETES (#) MAYO'!J493*J$4,IF($C493=$D$5,'FLETES (#) MAYO'!J493*J$5,0))))</f>
        <v>0</v>
      </c>
      <c r="K493" s="179">
        <f>IF($C493=$D$2,'FLETES (#) MAYO'!K493*K$2,IF($C493=$D$3,'FLETES (#) MAYO'!K493*K$3,IF($C493=$D$4,'FLETES (#) MAYO'!K493*K$4,IF($C493=$D$5,'FLETES (#) MAYO'!K493*K$5,0))))</f>
        <v>0</v>
      </c>
      <c r="L493" s="179">
        <f>IF($C493=$D$2,'FLETES (#) MAYO'!L493*L$2,IF($C493=$D$3,'FLETES (#) MAYO'!L493*L$3,IF($C493=$D$4,'FLETES (#) MAYO'!L493*L$4,IF($C493=$D$5,'FLETES (#) MAYO'!L493*L$5,0))))</f>
        <v>0</v>
      </c>
      <c r="M493" s="179">
        <f>IF($C493=$D$2,'FLETES (#) MAYO'!M493*M$2,IF($C493=$D$3,'FLETES (#) MAYO'!M493*M$3,IF($C493=$D$4,'FLETES (#) MAYO'!M493*M$4,IF($C493=$D$5,'FLETES (#) MAYO'!M493*M$5,0))))</f>
        <v>0</v>
      </c>
      <c r="N493" s="179">
        <f>IF($C493=$D$2,'FLETES (#) MAYO'!N493*N$2,IF($C493=$D$3,'FLETES (#) MAYO'!N493*N$3,IF($C493=$D$4,'FLETES (#) MAYO'!N493*N$4,IF($C493=$D$5,'FLETES (#) MAYO'!N493*N$5,0))))</f>
        <v>0</v>
      </c>
      <c r="O493" s="179">
        <f>IF($C493=$D$2,'FLETES (#) MAYO'!O493*O$2,IF($C493=$D$3,'FLETES (#) MAYO'!O493*O$3,IF($C493=$D$4,'FLETES (#) MAYO'!O493*O$4,IF($C493=$D$5,'FLETES (#) MAYO'!O493*O$5,0))))</f>
        <v>0</v>
      </c>
      <c r="P493" s="179">
        <f>IF($C493=$D$2,'FLETES (#) MAYO'!P493*P$2,IF($C493=$D$3,'FLETES (#) MAYO'!P493*P$3,IF($C493=$D$4,'FLETES (#) MAYO'!P493*P$4,IF($C493=$D$5,'FLETES (#) MAYO'!P493*P$5,0))))</f>
        <v>0</v>
      </c>
      <c r="Q493" s="179">
        <f>IF($C493=$D$2,'FLETES (#) MAYO'!Q493*Q$2,IF($C493=$D$3,'FLETES (#) MAYO'!Q493*Q$3,IF($C493=$D$4,'FLETES (#) MAYO'!Q493*Q$4,IF($C493=$D$5,'FLETES (#) MAYO'!Q493*Q$5,0))))</f>
        <v>0</v>
      </c>
      <c r="R493" s="179">
        <f>IF($C493=$D$2,'FLETES (#) MAYO'!R493*R$2,IF($C493=$D$3,'FLETES (#) MAYO'!R493*R$3,IF($C493=$D$4,'FLETES (#) MAYO'!R493*R$4,IF($C493=$D$5,'FLETES (#) MAYO'!R493*R$5,0))))</f>
        <v>0</v>
      </c>
      <c r="S493" s="179">
        <f>IF($C493=$D$2,'FLETES (#) MAYO'!S493*S$2,IF($C493=$D$3,'FLETES (#) MAYO'!S493*S$3,IF($C493=$D$4,'FLETES (#) MAYO'!S493*S$4,IF($C493=$D$5,'FLETES (#) MAYO'!S493*S$5,0))))</f>
        <v>0</v>
      </c>
      <c r="T493" s="179">
        <f>IF($C493=$D$2,'FLETES (#) MAYO'!T493*T$2,IF($C493=$D$3,'FLETES (#) MAYO'!T493*T$3,IF($C493=$D$4,'FLETES (#) MAYO'!T493*T$4,IF($C493=$D$5,'FLETES (#) MAYO'!T493*T$5,0))))</f>
        <v>0</v>
      </c>
      <c r="U493" s="179">
        <f>IF($C493=$D$2,'FLETES (#) MAYO'!U493*U$2,IF($C493=$D$3,'FLETES (#) MAYO'!U493*U$3,IF($C493=$D$4,'FLETES (#) MAYO'!U493*U$4,IF($C493=$D$5,'FLETES (#) MAYO'!U493*U$5,0))))</f>
        <v>0</v>
      </c>
      <c r="V493" s="179">
        <f>IF($C493=$D$2,'FLETES (#) MAYO'!V493*V$2,IF($C493=$D$3,'FLETES (#) MAYO'!V493*V$3,IF($C493=$D$4,'FLETES (#) MAYO'!V493*V$4,IF($C493=$D$5,'FLETES (#) MAYO'!V493*V$5,0))))</f>
        <v>0</v>
      </c>
      <c r="W493" s="179">
        <f>IF($C493=$D$2,'FLETES (#) MAYO'!W493*W$2,IF($C493=$D$3,'FLETES (#) MAYO'!W493*W$3,IF($C493=$D$4,'FLETES (#) MAYO'!W493*W$4,IF($C493=$D$5,'FLETES (#) MAYO'!W493*W$5,0))))</f>
        <v>0</v>
      </c>
      <c r="X493" s="179">
        <f>IF($C493=$D$2,'FLETES (#) MAYO'!X493*X$2,IF($C493=$D$3,'FLETES (#) MAYO'!X493*X$3,IF($C493=$D$4,'FLETES (#) MAYO'!X493*X$4,IF($C493=$D$5,'FLETES (#) MAYO'!X493*X$5,0))))</f>
        <v>0</v>
      </c>
      <c r="Y493" s="179">
        <f>IF($C493=$D$2,'FLETES (#) MAYO'!Y493*Y$2,IF($C493=$D$3,'FLETES (#) MAYO'!Y493*Y$3,IF($C493=$D$4,'FLETES (#) MAYO'!Y493*Y$4,IF($C493=$D$5,'FLETES (#) MAYO'!Y493*Y$5,0))))</f>
        <v>0</v>
      </c>
      <c r="Z493" s="179">
        <f>IF($C493=$D$2,'FLETES (#) MAYO'!Z493*Z$2,IF($C493=$D$3,'FLETES (#) MAYO'!Z493*Z$3,IF($C493=$D$4,'FLETES (#) MAYO'!Z493*Z$4,IF($C493=$D$5,'FLETES (#) MAYO'!Z493*Z$5,0))))</f>
        <v>0</v>
      </c>
      <c r="AA493" s="179">
        <f>IF($C493=$D$2,'FLETES (#) MAYO'!AA493*AA$2,IF($C493=$D$3,'FLETES (#) MAYO'!AA493*AA$3,IF($C493=$D$4,'FLETES (#) MAYO'!AA493*AA$4,IF($C493=$D$5,'FLETES (#) MAYO'!AA493*AA$5,0))))</f>
        <v>0</v>
      </c>
      <c r="AB493" s="179">
        <f>IF($C493=$D$2,'FLETES (#) MAYO'!AB493*AB$2,IF($C493=$D$3,'FLETES (#) MAYO'!AB493*AB$3,IF($C493=$D$4,'FLETES (#) MAYO'!AB493*AB$4,IF($C493=$D$5,'FLETES (#) MAYO'!AB493*AB$5,0))))</f>
        <v>0</v>
      </c>
      <c r="AC493" s="179">
        <f>IF($C493=$D$2,'FLETES (#) MAYO'!AC493*AC$2,IF($C493=$D$3,'FLETES (#) MAYO'!AC493*AC$3,IF($C493=$D$4,'FLETES (#) MAYO'!AC493*AC$4,IF($C493=$D$5,'FLETES (#) MAYO'!AC493*AC$5,0))))</f>
        <v>0</v>
      </c>
      <c r="AD493" s="179">
        <f>IF($C493=$D$2,'FLETES (#) MAYO'!AD493*AD$2,IF($C493=$D$3,'FLETES (#) MAYO'!AD493*AD$3,IF($C493=$D$4,'FLETES (#) MAYO'!AD493*AD$4,IF($C493=$D$5,'FLETES (#) MAYO'!AD493*AD$5,0))))</f>
        <v>0</v>
      </c>
      <c r="AE493" s="179">
        <f>IF($C493=$D$2,'FLETES (#) MAYO'!AE493*AE$2,IF($C493=$D$3,'FLETES (#) MAYO'!AE493*AE$3,IF($C493=$D$4,'FLETES (#) MAYO'!AE493*AE$4,IF($C493=$D$5,'FLETES (#) MAYO'!AE493*AE$5,0))))</f>
        <v>0</v>
      </c>
      <c r="AF493" s="179">
        <f>IF($C493=$D$2,'FLETES (#) MAYO'!AF493*AF$2,IF($C493=$D$3,'FLETES (#) MAYO'!AF493*AF$3,IF($C493=$D$4,'FLETES (#) MAYO'!AF493*AF$4,IF($C493=$D$5,'FLETES (#) MAYO'!AF493*AF$5,0))))</f>
        <v>0</v>
      </c>
      <c r="AG493" s="179">
        <f>IF($C493=$D$2,'FLETES (#) MAYO'!AG493*AG$2,IF($C493=$D$3,'FLETES (#) MAYO'!AG493*AG$3,IF($C493=$D$4,'FLETES (#) MAYO'!AG493*AG$4,IF($C493=$D$5,'FLETES (#) MAYO'!AG493*AG$5,0))))</f>
        <v>0</v>
      </c>
      <c r="AH493" s="179">
        <f>IF($C493=$D$2,'FLETES (#) MAYO'!AH493*AH$2,IF($C493=$D$3,'FLETES (#) MAYO'!AH493*AH$3,IF($C493=$D$4,'FLETES (#) MAYO'!AH493*AH$4,IF($C493=$D$5,'FLETES (#) MAYO'!AH493*AH$5,0))))</f>
        <v>0</v>
      </c>
      <c r="AI493" s="179">
        <f>IF($C493=$D$2,'FLETES (#) MAYO'!AI493*AI$2,IF($C493=$D$3,'FLETES (#) MAYO'!AI493*AI$3,IF($C493=$D$4,'FLETES (#) MAYO'!AI493*AI$4,IF($C493=$D$5,'FLETES (#) MAYO'!AI493*AI$5,0))))</f>
        <v>0</v>
      </c>
      <c r="AJ493" s="179">
        <f>IF($C493=$D$2,'FLETES (#) MAYO'!AJ493*AJ$2,IF($C493=$D$3,'FLETES (#) MAYO'!AJ493*AJ$3,IF($C493=$D$4,'FLETES (#) MAYO'!AJ493*AJ$4,IF($C493=$D$5,'FLETES (#) MAYO'!AJ493*AJ$5,0))))</f>
        <v>0</v>
      </c>
      <c r="AK493" s="179">
        <f>IF($C493=$D$2,'FLETES (#) MAYO'!AK493*AK$2,IF($C493=$D$3,'FLETES (#) MAYO'!AK493*AK$3,IF($C493=$D$4,'FLETES (#) MAYO'!AK493*AK$4,IF($C493=$D$5,'FLETES (#) MAYO'!AK493*AK$5,0))))</f>
        <v>0</v>
      </c>
      <c r="AL493" s="179">
        <f>IF($C493=$D$2,'FLETES (#) MAYO'!AL493*AL$2,IF($C493=$D$3,'FLETES (#) MAYO'!AL493*AL$3,IF($C493=$D$4,'FLETES (#) MAYO'!AL493*AL$4,IF($C493=$D$5,'FLETES (#) MAYO'!AL493*AL$5,0))))</f>
        <v>0</v>
      </c>
      <c r="AM493" s="179">
        <f>IF($C493=$D$2,'FLETES (#) MAYO'!AM493*AM$2,IF($C493=$D$3,'FLETES (#) MAYO'!AM493*AM$3,IF($C493=$D$4,'FLETES (#) MAYO'!AM493*AM$4,IF($C493=$D$5,'FLETES (#) MAYO'!AM493*AM$5,0))))</f>
        <v>0</v>
      </c>
    </row>
    <row r="494" spans="1:39">
      <c r="A494" s="141"/>
      <c r="B494" s="165"/>
      <c r="C494" s="165"/>
      <c r="D494" s="178">
        <f t="shared" si="0"/>
        <v>0</v>
      </c>
      <c r="E494" s="179">
        <f>IF($C494=$D$2,'FLETES (#) MAYO'!E494*E$2,IF($C494=$D$3,'FLETES (#) MAYO'!E494*E$3,IF($C494=$D$4,'FLETES (#) MAYO'!E494*E$4,IF($C494=$D$5,'FLETES (#) MAYO'!E494*E$5,0))))</f>
        <v>0</v>
      </c>
      <c r="F494" s="179">
        <f>IF($C494=$D$2,'FLETES (#) MAYO'!F494*F$2,IF($C494=$D$3,'FLETES (#) MAYO'!F494*F$3,IF($C494=$D$4,'FLETES (#) MAYO'!F494*F$4,IF($C494=$D$5,'FLETES (#) MAYO'!F494*F$5,0))))</f>
        <v>0</v>
      </c>
      <c r="G494" s="179">
        <f>IF($C494=$D$2,'FLETES (#) MAYO'!G494*G$2,IF($C494=$D$3,'FLETES (#) MAYO'!G494*G$3,IF($C494=$D$4,'FLETES (#) MAYO'!G494*G$4,IF($C494=$D$5,'FLETES (#) MAYO'!G494*G$5,0))))</f>
        <v>0</v>
      </c>
      <c r="H494" s="179">
        <f>IF($C494=$D$2,'FLETES (#) MAYO'!H494*H$2,IF($C494=$D$3,'FLETES (#) MAYO'!H494*H$3,IF($C494=$D$4,'FLETES (#) MAYO'!H494*H$4,IF($C494=$D$5,'FLETES (#) MAYO'!H494*H$5,0))))</f>
        <v>0</v>
      </c>
      <c r="I494" s="179">
        <f>IF($C494=$D$2,'FLETES (#) MAYO'!I494*I$2,IF($C494=$D$3,'FLETES (#) MAYO'!I494*I$3,IF($C494=$D$4,'FLETES (#) MAYO'!I494*I$4,IF($C494=$D$5,'FLETES (#) MAYO'!I494*I$5,0))))</f>
        <v>0</v>
      </c>
      <c r="J494" s="179">
        <f>IF($C494=$D$2,'FLETES (#) MAYO'!J494*J$2,IF($C494=$D$3,'FLETES (#) MAYO'!J494*J$3,IF($C494=$D$4,'FLETES (#) MAYO'!J494*J$4,IF($C494=$D$5,'FLETES (#) MAYO'!J494*J$5,0))))</f>
        <v>0</v>
      </c>
      <c r="K494" s="179">
        <f>IF($C494=$D$2,'FLETES (#) MAYO'!K494*K$2,IF($C494=$D$3,'FLETES (#) MAYO'!K494*K$3,IF($C494=$D$4,'FLETES (#) MAYO'!K494*K$4,IF($C494=$D$5,'FLETES (#) MAYO'!K494*K$5,0))))</f>
        <v>0</v>
      </c>
      <c r="L494" s="179">
        <f>IF($C494=$D$2,'FLETES (#) MAYO'!L494*L$2,IF($C494=$D$3,'FLETES (#) MAYO'!L494*L$3,IF($C494=$D$4,'FLETES (#) MAYO'!L494*L$4,IF($C494=$D$5,'FLETES (#) MAYO'!L494*L$5,0))))</f>
        <v>0</v>
      </c>
      <c r="M494" s="179">
        <f>IF($C494=$D$2,'FLETES (#) MAYO'!M494*M$2,IF($C494=$D$3,'FLETES (#) MAYO'!M494*M$3,IF($C494=$D$4,'FLETES (#) MAYO'!M494*M$4,IF($C494=$D$5,'FLETES (#) MAYO'!M494*M$5,0))))</f>
        <v>0</v>
      </c>
      <c r="N494" s="179">
        <f>IF($C494=$D$2,'FLETES (#) MAYO'!N494*N$2,IF($C494=$D$3,'FLETES (#) MAYO'!N494*N$3,IF($C494=$D$4,'FLETES (#) MAYO'!N494*N$4,IF($C494=$D$5,'FLETES (#) MAYO'!N494*N$5,0))))</f>
        <v>0</v>
      </c>
      <c r="O494" s="179">
        <f>IF($C494=$D$2,'FLETES (#) MAYO'!O494*O$2,IF($C494=$D$3,'FLETES (#) MAYO'!O494*O$3,IF($C494=$D$4,'FLETES (#) MAYO'!O494*O$4,IF($C494=$D$5,'FLETES (#) MAYO'!O494*O$5,0))))</f>
        <v>0</v>
      </c>
      <c r="P494" s="179">
        <f>IF($C494=$D$2,'FLETES (#) MAYO'!P494*P$2,IF($C494=$D$3,'FLETES (#) MAYO'!P494*P$3,IF($C494=$D$4,'FLETES (#) MAYO'!P494*P$4,IF($C494=$D$5,'FLETES (#) MAYO'!P494*P$5,0))))</f>
        <v>0</v>
      </c>
      <c r="Q494" s="179">
        <f>IF($C494=$D$2,'FLETES (#) MAYO'!Q494*Q$2,IF($C494=$D$3,'FLETES (#) MAYO'!Q494*Q$3,IF($C494=$D$4,'FLETES (#) MAYO'!Q494*Q$4,IF($C494=$D$5,'FLETES (#) MAYO'!Q494*Q$5,0))))</f>
        <v>0</v>
      </c>
      <c r="R494" s="179">
        <f>IF($C494=$D$2,'FLETES (#) MAYO'!R494*R$2,IF($C494=$D$3,'FLETES (#) MAYO'!R494*R$3,IF($C494=$D$4,'FLETES (#) MAYO'!R494*R$4,IF($C494=$D$5,'FLETES (#) MAYO'!R494*R$5,0))))</f>
        <v>0</v>
      </c>
      <c r="S494" s="179">
        <f>IF($C494=$D$2,'FLETES (#) MAYO'!S494*S$2,IF($C494=$D$3,'FLETES (#) MAYO'!S494*S$3,IF($C494=$D$4,'FLETES (#) MAYO'!S494*S$4,IF($C494=$D$5,'FLETES (#) MAYO'!S494*S$5,0))))</f>
        <v>0</v>
      </c>
      <c r="T494" s="179">
        <f>IF($C494=$D$2,'FLETES (#) MAYO'!T494*T$2,IF($C494=$D$3,'FLETES (#) MAYO'!T494*T$3,IF($C494=$D$4,'FLETES (#) MAYO'!T494*T$4,IF($C494=$D$5,'FLETES (#) MAYO'!T494*T$5,0))))</f>
        <v>0</v>
      </c>
      <c r="U494" s="179">
        <f>IF($C494=$D$2,'FLETES (#) MAYO'!U494*U$2,IF($C494=$D$3,'FLETES (#) MAYO'!U494*U$3,IF($C494=$D$4,'FLETES (#) MAYO'!U494*U$4,IF($C494=$D$5,'FLETES (#) MAYO'!U494*U$5,0))))</f>
        <v>0</v>
      </c>
      <c r="V494" s="179">
        <f>IF($C494=$D$2,'FLETES (#) MAYO'!V494*V$2,IF($C494=$D$3,'FLETES (#) MAYO'!V494*V$3,IF($C494=$D$4,'FLETES (#) MAYO'!V494*V$4,IF($C494=$D$5,'FLETES (#) MAYO'!V494*V$5,0))))</f>
        <v>0</v>
      </c>
      <c r="W494" s="179">
        <f>IF($C494=$D$2,'FLETES (#) MAYO'!W494*W$2,IF($C494=$D$3,'FLETES (#) MAYO'!W494*W$3,IF($C494=$D$4,'FLETES (#) MAYO'!W494*W$4,IF($C494=$D$5,'FLETES (#) MAYO'!W494*W$5,0))))</f>
        <v>0</v>
      </c>
      <c r="X494" s="179">
        <f>IF($C494=$D$2,'FLETES (#) MAYO'!X494*X$2,IF($C494=$D$3,'FLETES (#) MAYO'!X494*X$3,IF($C494=$D$4,'FLETES (#) MAYO'!X494*X$4,IF($C494=$D$5,'FLETES (#) MAYO'!X494*X$5,0))))</f>
        <v>0</v>
      </c>
      <c r="Y494" s="179">
        <f>IF($C494=$D$2,'FLETES (#) MAYO'!Y494*Y$2,IF($C494=$D$3,'FLETES (#) MAYO'!Y494*Y$3,IF($C494=$D$4,'FLETES (#) MAYO'!Y494*Y$4,IF($C494=$D$5,'FLETES (#) MAYO'!Y494*Y$5,0))))</f>
        <v>0</v>
      </c>
      <c r="Z494" s="179">
        <f>IF($C494=$D$2,'FLETES (#) MAYO'!Z494*Z$2,IF($C494=$D$3,'FLETES (#) MAYO'!Z494*Z$3,IF($C494=$D$4,'FLETES (#) MAYO'!Z494*Z$4,IF($C494=$D$5,'FLETES (#) MAYO'!Z494*Z$5,0))))</f>
        <v>0</v>
      </c>
      <c r="AA494" s="179">
        <f>IF($C494=$D$2,'FLETES (#) MAYO'!AA494*AA$2,IF($C494=$D$3,'FLETES (#) MAYO'!AA494*AA$3,IF($C494=$D$4,'FLETES (#) MAYO'!AA494*AA$4,IF($C494=$D$5,'FLETES (#) MAYO'!AA494*AA$5,0))))</f>
        <v>0</v>
      </c>
      <c r="AB494" s="179">
        <f>IF($C494=$D$2,'FLETES (#) MAYO'!AB494*AB$2,IF($C494=$D$3,'FLETES (#) MAYO'!AB494*AB$3,IF($C494=$D$4,'FLETES (#) MAYO'!AB494*AB$4,IF($C494=$D$5,'FLETES (#) MAYO'!AB494*AB$5,0))))</f>
        <v>0</v>
      </c>
      <c r="AC494" s="179">
        <f>IF($C494=$D$2,'FLETES (#) MAYO'!AC494*AC$2,IF($C494=$D$3,'FLETES (#) MAYO'!AC494*AC$3,IF($C494=$D$4,'FLETES (#) MAYO'!AC494*AC$4,IF($C494=$D$5,'FLETES (#) MAYO'!AC494*AC$5,0))))</f>
        <v>0</v>
      </c>
      <c r="AD494" s="179">
        <f>IF($C494=$D$2,'FLETES (#) MAYO'!AD494*AD$2,IF($C494=$D$3,'FLETES (#) MAYO'!AD494*AD$3,IF($C494=$D$4,'FLETES (#) MAYO'!AD494*AD$4,IF($C494=$D$5,'FLETES (#) MAYO'!AD494*AD$5,0))))</f>
        <v>0</v>
      </c>
      <c r="AE494" s="179">
        <f>IF($C494=$D$2,'FLETES (#) MAYO'!AE494*AE$2,IF($C494=$D$3,'FLETES (#) MAYO'!AE494*AE$3,IF($C494=$D$4,'FLETES (#) MAYO'!AE494*AE$4,IF($C494=$D$5,'FLETES (#) MAYO'!AE494*AE$5,0))))</f>
        <v>0</v>
      </c>
      <c r="AF494" s="179">
        <f>IF($C494=$D$2,'FLETES (#) MAYO'!AF494*AF$2,IF($C494=$D$3,'FLETES (#) MAYO'!AF494*AF$3,IF($C494=$D$4,'FLETES (#) MAYO'!AF494*AF$4,IF($C494=$D$5,'FLETES (#) MAYO'!AF494*AF$5,0))))</f>
        <v>0</v>
      </c>
      <c r="AG494" s="179">
        <f>IF($C494=$D$2,'FLETES (#) MAYO'!AG494*AG$2,IF($C494=$D$3,'FLETES (#) MAYO'!AG494*AG$3,IF($C494=$D$4,'FLETES (#) MAYO'!AG494*AG$4,IF($C494=$D$5,'FLETES (#) MAYO'!AG494*AG$5,0))))</f>
        <v>0</v>
      </c>
      <c r="AH494" s="179">
        <f>IF($C494=$D$2,'FLETES (#) MAYO'!AH494*AH$2,IF($C494=$D$3,'FLETES (#) MAYO'!AH494*AH$3,IF($C494=$D$4,'FLETES (#) MAYO'!AH494*AH$4,IF($C494=$D$5,'FLETES (#) MAYO'!AH494*AH$5,0))))</f>
        <v>0</v>
      </c>
      <c r="AI494" s="179">
        <f>IF($C494=$D$2,'FLETES (#) MAYO'!AI494*AI$2,IF($C494=$D$3,'FLETES (#) MAYO'!AI494*AI$3,IF($C494=$D$4,'FLETES (#) MAYO'!AI494*AI$4,IF($C494=$D$5,'FLETES (#) MAYO'!AI494*AI$5,0))))</f>
        <v>0</v>
      </c>
      <c r="AJ494" s="179">
        <f>IF($C494=$D$2,'FLETES (#) MAYO'!AJ494*AJ$2,IF($C494=$D$3,'FLETES (#) MAYO'!AJ494*AJ$3,IF($C494=$D$4,'FLETES (#) MAYO'!AJ494*AJ$4,IF($C494=$D$5,'FLETES (#) MAYO'!AJ494*AJ$5,0))))</f>
        <v>0</v>
      </c>
      <c r="AK494" s="179">
        <f>IF($C494=$D$2,'FLETES (#) MAYO'!AK494*AK$2,IF($C494=$D$3,'FLETES (#) MAYO'!AK494*AK$3,IF($C494=$D$4,'FLETES (#) MAYO'!AK494*AK$4,IF($C494=$D$5,'FLETES (#) MAYO'!AK494*AK$5,0))))</f>
        <v>0</v>
      </c>
      <c r="AL494" s="179">
        <f>IF($C494=$D$2,'FLETES (#) MAYO'!AL494*AL$2,IF($C494=$D$3,'FLETES (#) MAYO'!AL494*AL$3,IF($C494=$D$4,'FLETES (#) MAYO'!AL494*AL$4,IF($C494=$D$5,'FLETES (#) MAYO'!AL494*AL$5,0))))</f>
        <v>0</v>
      </c>
      <c r="AM494" s="179">
        <f>IF($C494=$D$2,'FLETES (#) MAYO'!AM494*AM$2,IF($C494=$D$3,'FLETES (#) MAYO'!AM494*AM$3,IF($C494=$D$4,'FLETES (#) MAYO'!AM494*AM$4,IF($C494=$D$5,'FLETES (#) MAYO'!AM494*AM$5,0))))</f>
        <v>0</v>
      </c>
    </row>
    <row r="495" spans="1:39">
      <c r="A495" s="141"/>
      <c r="B495" s="165"/>
      <c r="C495" s="165"/>
      <c r="D495" s="178">
        <f t="shared" si="0"/>
        <v>0</v>
      </c>
      <c r="E495" s="179">
        <f>IF($C495=$D$2,'FLETES (#) MAYO'!E495*E$2,IF($C495=$D$3,'FLETES (#) MAYO'!E495*E$3,IF($C495=$D$4,'FLETES (#) MAYO'!E495*E$4,IF($C495=$D$5,'FLETES (#) MAYO'!E495*E$5,0))))</f>
        <v>0</v>
      </c>
      <c r="F495" s="179">
        <f>IF($C495=$D$2,'FLETES (#) MAYO'!F495*F$2,IF($C495=$D$3,'FLETES (#) MAYO'!F495*F$3,IF($C495=$D$4,'FLETES (#) MAYO'!F495*F$4,IF($C495=$D$5,'FLETES (#) MAYO'!F495*F$5,0))))</f>
        <v>0</v>
      </c>
      <c r="G495" s="179">
        <f>IF($C495=$D$2,'FLETES (#) MAYO'!G495*G$2,IF($C495=$D$3,'FLETES (#) MAYO'!G495*G$3,IF($C495=$D$4,'FLETES (#) MAYO'!G495*G$4,IF($C495=$D$5,'FLETES (#) MAYO'!G495*G$5,0))))</f>
        <v>0</v>
      </c>
      <c r="H495" s="179">
        <f>IF($C495=$D$2,'FLETES (#) MAYO'!H495*H$2,IF($C495=$D$3,'FLETES (#) MAYO'!H495*H$3,IF($C495=$D$4,'FLETES (#) MAYO'!H495*H$4,IF($C495=$D$5,'FLETES (#) MAYO'!H495*H$5,0))))</f>
        <v>0</v>
      </c>
      <c r="I495" s="179">
        <f>IF($C495=$D$2,'FLETES (#) MAYO'!I495*I$2,IF($C495=$D$3,'FLETES (#) MAYO'!I495*I$3,IF($C495=$D$4,'FLETES (#) MAYO'!I495*I$4,IF($C495=$D$5,'FLETES (#) MAYO'!I495*I$5,0))))</f>
        <v>0</v>
      </c>
      <c r="J495" s="179">
        <f>IF($C495=$D$2,'FLETES (#) MAYO'!J495*J$2,IF($C495=$D$3,'FLETES (#) MAYO'!J495*J$3,IF($C495=$D$4,'FLETES (#) MAYO'!J495*J$4,IF($C495=$D$5,'FLETES (#) MAYO'!J495*J$5,0))))</f>
        <v>0</v>
      </c>
      <c r="K495" s="179">
        <f>IF($C495=$D$2,'FLETES (#) MAYO'!K495*K$2,IF($C495=$D$3,'FLETES (#) MAYO'!K495*K$3,IF($C495=$D$4,'FLETES (#) MAYO'!K495*K$4,IF($C495=$D$5,'FLETES (#) MAYO'!K495*K$5,0))))</f>
        <v>0</v>
      </c>
      <c r="L495" s="179">
        <f>IF($C495=$D$2,'FLETES (#) MAYO'!L495*L$2,IF($C495=$D$3,'FLETES (#) MAYO'!L495*L$3,IF($C495=$D$4,'FLETES (#) MAYO'!L495*L$4,IF($C495=$D$5,'FLETES (#) MAYO'!L495*L$5,0))))</f>
        <v>0</v>
      </c>
      <c r="M495" s="179">
        <f>IF($C495=$D$2,'FLETES (#) MAYO'!M495*M$2,IF($C495=$D$3,'FLETES (#) MAYO'!M495*M$3,IF($C495=$D$4,'FLETES (#) MAYO'!M495*M$4,IF($C495=$D$5,'FLETES (#) MAYO'!M495*M$5,0))))</f>
        <v>0</v>
      </c>
      <c r="N495" s="179">
        <f>IF($C495=$D$2,'FLETES (#) MAYO'!N495*N$2,IF($C495=$D$3,'FLETES (#) MAYO'!N495*N$3,IF($C495=$D$4,'FLETES (#) MAYO'!N495*N$4,IF($C495=$D$5,'FLETES (#) MAYO'!N495*N$5,0))))</f>
        <v>0</v>
      </c>
      <c r="O495" s="179">
        <f>IF($C495=$D$2,'FLETES (#) MAYO'!O495*O$2,IF($C495=$D$3,'FLETES (#) MAYO'!O495*O$3,IF($C495=$D$4,'FLETES (#) MAYO'!O495*O$4,IF($C495=$D$5,'FLETES (#) MAYO'!O495*O$5,0))))</f>
        <v>0</v>
      </c>
      <c r="P495" s="179">
        <f>IF($C495=$D$2,'FLETES (#) MAYO'!P495*P$2,IF($C495=$D$3,'FLETES (#) MAYO'!P495*P$3,IF($C495=$D$4,'FLETES (#) MAYO'!P495*P$4,IF($C495=$D$5,'FLETES (#) MAYO'!P495*P$5,0))))</f>
        <v>0</v>
      </c>
      <c r="Q495" s="179">
        <f>IF($C495=$D$2,'FLETES (#) MAYO'!Q495*Q$2,IF($C495=$D$3,'FLETES (#) MAYO'!Q495*Q$3,IF($C495=$D$4,'FLETES (#) MAYO'!Q495*Q$4,IF($C495=$D$5,'FLETES (#) MAYO'!Q495*Q$5,0))))</f>
        <v>0</v>
      </c>
      <c r="R495" s="179">
        <f>IF($C495=$D$2,'FLETES (#) MAYO'!R495*R$2,IF($C495=$D$3,'FLETES (#) MAYO'!R495*R$3,IF($C495=$D$4,'FLETES (#) MAYO'!R495*R$4,IF($C495=$D$5,'FLETES (#) MAYO'!R495*R$5,0))))</f>
        <v>0</v>
      </c>
      <c r="S495" s="179">
        <f>IF($C495=$D$2,'FLETES (#) MAYO'!S495*S$2,IF($C495=$D$3,'FLETES (#) MAYO'!S495*S$3,IF($C495=$D$4,'FLETES (#) MAYO'!S495*S$4,IF($C495=$D$5,'FLETES (#) MAYO'!S495*S$5,0))))</f>
        <v>0</v>
      </c>
      <c r="T495" s="179">
        <f>IF($C495=$D$2,'FLETES (#) MAYO'!T495*T$2,IF($C495=$D$3,'FLETES (#) MAYO'!T495*T$3,IF($C495=$D$4,'FLETES (#) MAYO'!T495*T$4,IF($C495=$D$5,'FLETES (#) MAYO'!T495*T$5,0))))</f>
        <v>0</v>
      </c>
      <c r="U495" s="179">
        <f>IF($C495=$D$2,'FLETES (#) MAYO'!U495*U$2,IF($C495=$D$3,'FLETES (#) MAYO'!U495*U$3,IF($C495=$D$4,'FLETES (#) MAYO'!U495*U$4,IF($C495=$D$5,'FLETES (#) MAYO'!U495*U$5,0))))</f>
        <v>0</v>
      </c>
      <c r="V495" s="179">
        <f>IF($C495=$D$2,'FLETES (#) MAYO'!V495*V$2,IF($C495=$D$3,'FLETES (#) MAYO'!V495*V$3,IF($C495=$D$4,'FLETES (#) MAYO'!V495*V$4,IF($C495=$D$5,'FLETES (#) MAYO'!V495*V$5,0))))</f>
        <v>0</v>
      </c>
      <c r="W495" s="179">
        <f>IF($C495=$D$2,'FLETES (#) MAYO'!W495*W$2,IF($C495=$D$3,'FLETES (#) MAYO'!W495*W$3,IF($C495=$D$4,'FLETES (#) MAYO'!W495*W$4,IF($C495=$D$5,'FLETES (#) MAYO'!W495*W$5,0))))</f>
        <v>0</v>
      </c>
      <c r="X495" s="179">
        <f>IF($C495=$D$2,'FLETES (#) MAYO'!X495*X$2,IF($C495=$D$3,'FLETES (#) MAYO'!X495*X$3,IF($C495=$D$4,'FLETES (#) MAYO'!X495*X$4,IF($C495=$D$5,'FLETES (#) MAYO'!X495*X$5,0))))</f>
        <v>0</v>
      </c>
      <c r="Y495" s="179">
        <f>IF($C495=$D$2,'FLETES (#) MAYO'!Y495*Y$2,IF($C495=$D$3,'FLETES (#) MAYO'!Y495*Y$3,IF($C495=$D$4,'FLETES (#) MAYO'!Y495*Y$4,IF($C495=$D$5,'FLETES (#) MAYO'!Y495*Y$5,0))))</f>
        <v>0</v>
      </c>
      <c r="Z495" s="179">
        <f>IF($C495=$D$2,'FLETES (#) MAYO'!Z495*Z$2,IF($C495=$D$3,'FLETES (#) MAYO'!Z495*Z$3,IF($C495=$D$4,'FLETES (#) MAYO'!Z495*Z$4,IF($C495=$D$5,'FLETES (#) MAYO'!Z495*Z$5,0))))</f>
        <v>0</v>
      </c>
      <c r="AA495" s="179">
        <f>IF($C495=$D$2,'FLETES (#) MAYO'!AA495*AA$2,IF($C495=$D$3,'FLETES (#) MAYO'!AA495*AA$3,IF($C495=$D$4,'FLETES (#) MAYO'!AA495*AA$4,IF($C495=$D$5,'FLETES (#) MAYO'!AA495*AA$5,0))))</f>
        <v>0</v>
      </c>
      <c r="AB495" s="179">
        <f>IF($C495=$D$2,'FLETES (#) MAYO'!AB495*AB$2,IF($C495=$D$3,'FLETES (#) MAYO'!AB495*AB$3,IF($C495=$D$4,'FLETES (#) MAYO'!AB495*AB$4,IF($C495=$D$5,'FLETES (#) MAYO'!AB495*AB$5,0))))</f>
        <v>0</v>
      </c>
      <c r="AC495" s="179">
        <f>IF($C495=$D$2,'FLETES (#) MAYO'!AC495*AC$2,IF($C495=$D$3,'FLETES (#) MAYO'!AC495*AC$3,IF($C495=$D$4,'FLETES (#) MAYO'!AC495*AC$4,IF($C495=$D$5,'FLETES (#) MAYO'!AC495*AC$5,0))))</f>
        <v>0</v>
      </c>
      <c r="AD495" s="179">
        <f>IF($C495=$D$2,'FLETES (#) MAYO'!AD495*AD$2,IF($C495=$D$3,'FLETES (#) MAYO'!AD495*AD$3,IF($C495=$D$4,'FLETES (#) MAYO'!AD495*AD$4,IF($C495=$D$5,'FLETES (#) MAYO'!AD495*AD$5,0))))</f>
        <v>0</v>
      </c>
      <c r="AE495" s="179">
        <f>IF($C495=$D$2,'FLETES (#) MAYO'!AE495*AE$2,IF($C495=$D$3,'FLETES (#) MAYO'!AE495*AE$3,IF($C495=$D$4,'FLETES (#) MAYO'!AE495*AE$4,IF($C495=$D$5,'FLETES (#) MAYO'!AE495*AE$5,0))))</f>
        <v>0</v>
      </c>
      <c r="AF495" s="179">
        <f>IF($C495=$D$2,'FLETES (#) MAYO'!AF495*AF$2,IF($C495=$D$3,'FLETES (#) MAYO'!AF495*AF$3,IF($C495=$D$4,'FLETES (#) MAYO'!AF495*AF$4,IF($C495=$D$5,'FLETES (#) MAYO'!AF495*AF$5,0))))</f>
        <v>0</v>
      </c>
      <c r="AG495" s="179">
        <f>IF($C495=$D$2,'FLETES (#) MAYO'!AG495*AG$2,IF($C495=$D$3,'FLETES (#) MAYO'!AG495*AG$3,IF($C495=$D$4,'FLETES (#) MAYO'!AG495*AG$4,IF($C495=$D$5,'FLETES (#) MAYO'!AG495*AG$5,0))))</f>
        <v>0</v>
      </c>
      <c r="AH495" s="179">
        <f>IF($C495=$D$2,'FLETES (#) MAYO'!AH495*AH$2,IF($C495=$D$3,'FLETES (#) MAYO'!AH495*AH$3,IF($C495=$D$4,'FLETES (#) MAYO'!AH495*AH$4,IF($C495=$D$5,'FLETES (#) MAYO'!AH495*AH$5,0))))</f>
        <v>0</v>
      </c>
      <c r="AI495" s="179">
        <f>IF($C495=$D$2,'FLETES (#) MAYO'!AI495*AI$2,IF($C495=$D$3,'FLETES (#) MAYO'!AI495*AI$3,IF($C495=$D$4,'FLETES (#) MAYO'!AI495*AI$4,IF($C495=$D$5,'FLETES (#) MAYO'!AI495*AI$5,0))))</f>
        <v>0</v>
      </c>
      <c r="AJ495" s="179">
        <f>IF($C495=$D$2,'FLETES (#) MAYO'!AJ495*AJ$2,IF($C495=$D$3,'FLETES (#) MAYO'!AJ495*AJ$3,IF($C495=$D$4,'FLETES (#) MAYO'!AJ495*AJ$4,IF($C495=$D$5,'FLETES (#) MAYO'!AJ495*AJ$5,0))))</f>
        <v>0</v>
      </c>
      <c r="AK495" s="179">
        <f>IF($C495=$D$2,'FLETES (#) MAYO'!AK495*AK$2,IF($C495=$D$3,'FLETES (#) MAYO'!AK495*AK$3,IF($C495=$D$4,'FLETES (#) MAYO'!AK495*AK$4,IF($C495=$D$5,'FLETES (#) MAYO'!AK495*AK$5,0))))</f>
        <v>0</v>
      </c>
      <c r="AL495" s="179">
        <f>IF($C495=$D$2,'FLETES (#) MAYO'!AL495*AL$2,IF($C495=$D$3,'FLETES (#) MAYO'!AL495*AL$3,IF($C495=$D$4,'FLETES (#) MAYO'!AL495*AL$4,IF($C495=$D$5,'FLETES (#) MAYO'!AL495*AL$5,0))))</f>
        <v>0</v>
      </c>
      <c r="AM495" s="179">
        <f>IF($C495=$D$2,'FLETES (#) MAYO'!AM495*AM$2,IF($C495=$D$3,'FLETES (#) MAYO'!AM495*AM$3,IF($C495=$D$4,'FLETES (#) MAYO'!AM495*AM$4,IF($C495=$D$5,'FLETES (#) MAYO'!AM495*AM$5,0))))</f>
        <v>0</v>
      </c>
    </row>
    <row r="496" spans="1:39">
      <c r="A496" s="141"/>
      <c r="B496" s="165"/>
      <c r="C496" s="165"/>
      <c r="D496" s="178">
        <f t="shared" si="0"/>
        <v>0</v>
      </c>
      <c r="E496" s="179">
        <f>IF($C496=$D$2,'FLETES (#) MAYO'!E496*E$2,IF($C496=$D$3,'FLETES (#) MAYO'!E496*E$3,IF($C496=$D$4,'FLETES (#) MAYO'!E496*E$4,IF($C496=$D$5,'FLETES (#) MAYO'!E496*E$5,0))))</f>
        <v>0</v>
      </c>
      <c r="F496" s="179">
        <f>IF($C496=$D$2,'FLETES (#) MAYO'!F496*F$2,IF($C496=$D$3,'FLETES (#) MAYO'!F496*F$3,IF($C496=$D$4,'FLETES (#) MAYO'!F496*F$4,IF($C496=$D$5,'FLETES (#) MAYO'!F496*F$5,0))))</f>
        <v>0</v>
      </c>
      <c r="G496" s="179">
        <f>IF($C496=$D$2,'FLETES (#) MAYO'!G496*G$2,IF($C496=$D$3,'FLETES (#) MAYO'!G496*G$3,IF($C496=$D$4,'FLETES (#) MAYO'!G496*G$4,IF($C496=$D$5,'FLETES (#) MAYO'!G496*G$5,0))))</f>
        <v>0</v>
      </c>
      <c r="H496" s="179">
        <f>IF($C496=$D$2,'FLETES (#) MAYO'!H496*H$2,IF($C496=$D$3,'FLETES (#) MAYO'!H496*H$3,IF($C496=$D$4,'FLETES (#) MAYO'!H496*H$4,IF($C496=$D$5,'FLETES (#) MAYO'!H496*H$5,0))))</f>
        <v>0</v>
      </c>
      <c r="I496" s="179">
        <f>IF($C496=$D$2,'FLETES (#) MAYO'!I496*I$2,IF($C496=$D$3,'FLETES (#) MAYO'!I496*I$3,IF($C496=$D$4,'FLETES (#) MAYO'!I496*I$4,IF($C496=$D$5,'FLETES (#) MAYO'!I496*I$5,0))))</f>
        <v>0</v>
      </c>
      <c r="J496" s="179">
        <f>IF($C496=$D$2,'FLETES (#) MAYO'!J496*J$2,IF($C496=$D$3,'FLETES (#) MAYO'!J496*J$3,IF($C496=$D$4,'FLETES (#) MAYO'!J496*J$4,IF($C496=$D$5,'FLETES (#) MAYO'!J496*J$5,0))))</f>
        <v>0</v>
      </c>
      <c r="K496" s="179">
        <f>IF($C496=$D$2,'FLETES (#) MAYO'!K496*K$2,IF($C496=$D$3,'FLETES (#) MAYO'!K496*K$3,IF($C496=$D$4,'FLETES (#) MAYO'!K496*K$4,IF($C496=$D$5,'FLETES (#) MAYO'!K496*K$5,0))))</f>
        <v>0</v>
      </c>
      <c r="L496" s="179">
        <f>IF($C496=$D$2,'FLETES (#) MAYO'!L496*L$2,IF($C496=$D$3,'FLETES (#) MAYO'!L496*L$3,IF($C496=$D$4,'FLETES (#) MAYO'!L496*L$4,IF($C496=$D$5,'FLETES (#) MAYO'!L496*L$5,0))))</f>
        <v>0</v>
      </c>
      <c r="M496" s="179">
        <f>IF($C496=$D$2,'FLETES (#) MAYO'!M496*M$2,IF($C496=$D$3,'FLETES (#) MAYO'!M496*M$3,IF($C496=$D$4,'FLETES (#) MAYO'!M496*M$4,IF($C496=$D$5,'FLETES (#) MAYO'!M496*M$5,0))))</f>
        <v>0</v>
      </c>
      <c r="N496" s="179">
        <f>IF($C496=$D$2,'FLETES (#) MAYO'!N496*N$2,IF($C496=$D$3,'FLETES (#) MAYO'!N496*N$3,IF($C496=$D$4,'FLETES (#) MAYO'!N496*N$4,IF($C496=$D$5,'FLETES (#) MAYO'!N496*N$5,0))))</f>
        <v>0</v>
      </c>
      <c r="O496" s="179">
        <f>IF($C496=$D$2,'FLETES (#) MAYO'!O496*O$2,IF($C496=$D$3,'FLETES (#) MAYO'!O496*O$3,IF($C496=$D$4,'FLETES (#) MAYO'!O496*O$4,IF($C496=$D$5,'FLETES (#) MAYO'!O496*O$5,0))))</f>
        <v>0</v>
      </c>
      <c r="P496" s="179">
        <f>IF($C496=$D$2,'FLETES (#) MAYO'!P496*P$2,IF($C496=$D$3,'FLETES (#) MAYO'!P496*P$3,IF($C496=$D$4,'FLETES (#) MAYO'!P496*P$4,IF($C496=$D$5,'FLETES (#) MAYO'!P496*P$5,0))))</f>
        <v>0</v>
      </c>
      <c r="Q496" s="179">
        <f>IF($C496=$D$2,'FLETES (#) MAYO'!Q496*Q$2,IF($C496=$D$3,'FLETES (#) MAYO'!Q496*Q$3,IF($C496=$D$4,'FLETES (#) MAYO'!Q496*Q$4,IF($C496=$D$5,'FLETES (#) MAYO'!Q496*Q$5,0))))</f>
        <v>0</v>
      </c>
      <c r="R496" s="179">
        <f>IF($C496=$D$2,'FLETES (#) MAYO'!R496*R$2,IF($C496=$D$3,'FLETES (#) MAYO'!R496*R$3,IF($C496=$D$4,'FLETES (#) MAYO'!R496*R$4,IF($C496=$D$5,'FLETES (#) MAYO'!R496*R$5,0))))</f>
        <v>0</v>
      </c>
      <c r="S496" s="179">
        <f>IF($C496=$D$2,'FLETES (#) MAYO'!S496*S$2,IF($C496=$D$3,'FLETES (#) MAYO'!S496*S$3,IF($C496=$D$4,'FLETES (#) MAYO'!S496*S$4,IF($C496=$D$5,'FLETES (#) MAYO'!S496*S$5,0))))</f>
        <v>0</v>
      </c>
      <c r="T496" s="179">
        <f>IF($C496=$D$2,'FLETES (#) MAYO'!T496*T$2,IF($C496=$D$3,'FLETES (#) MAYO'!T496*T$3,IF($C496=$D$4,'FLETES (#) MAYO'!T496*T$4,IF($C496=$D$5,'FLETES (#) MAYO'!T496*T$5,0))))</f>
        <v>0</v>
      </c>
      <c r="U496" s="179">
        <f>IF($C496=$D$2,'FLETES (#) MAYO'!U496*U$2,IF($C496=$D$3,'FLETES (#) MAYO'!U496*U$3,IF($C496=$D$4,'FLETES (#) MAYO'!U496*U$4,IF($C496=$D$5,'FLETES (#) MAYO'!U496*U$5,0))))</f>
        <v>0</v>
      </c>
      <c r="V496" s="179">
        <f>IF($C496=$D$2,'FLETES (#) MAYO'!V496*V$2,IF($C496=$D$3,'FLETES (#) MAYO'!V496*V$3,IF($C496=$D$4,'FLETES (#) MAYO'!V496*V$4,IF($C496=$D$5,'FLETES (#) MAYO'!V496*V$5,0))))</f>
        <v>0</v>
      </c>
      <c r="W496" s="179">
        <f>IF($C496=$D$2,'FLETES (#) MAYO'!W496*W$2,IF($C496=$D$3,'FLETES (#) MAYO'!W496*W$3,IF($C496=$D$4,'FLETES (#) MAYO'!W496*W$4,IF($C496=$D$5,'FLETES (#) MAYO'!W496*W$5,0))))</f>
        <v>0</v>
      </c>
      <c r="X496" s="179">
        <f>IF($C496=$D$2,'FLETES (#) MAYO'!X496*X$2,IF($C496=$D$3,'FLETES (#) MAYO'!X496*X$3,IF($C496=$D$4,'FLETES (#) MAYO'!X496*X$4,IF($C496=$D$5,'FLETES (#) MAYO'!X496*X$5,0))))</f>
        <v>0</v>
      </c>
      <c r="Y496" s="179">
        <f>IF($C496=$D$2,'FLETES (#) MAYO'!Y496*Y$2,IF($C496=$D$3,'FLETES (#) MAYO'!Y496*Y$3,IF($C496=$D$4,'FLETES (#) MAYO'!Y496*Y$4,IF($C496=$D$5,'FLETES (#) MAYO'!Y496*Y$5,0))))</f>
        <v>0</v>
      </c>
      <c r="Z496" s="179">
        <f>IF($C496=$D$2,'FLETES (#) MAYO'!Z496*Z$2,IF($C496=$D$3,'FLETES (#) MAYO'!Z496*Z$3,IF($C496=$D$4,'FLETES (#) MAYO'!Z496*Z$4,IF($C496=$D$5,'FLETES (#) MAYO'!Z496*Z$5,0))))</f>
        <v>0</v>
      </c>
      <c r="AA496" s="179">
        <f>IF($C496=$D$2,'FLETES (#) MAYO'!AA496*AA$2,IF($C496=$D$3,'FLETES (#) MAYO'!AA496*AA$3,IF($C496=$D$4,'FLETES (#) MAYO'!AA496*AA$4,IF($C496=$D$5,'FLETES (#) MAYO'!AA496*AA$5,0))))</f>
        <v>0</v>
      </c>
      <c r="AB496" s="179">
        <f>IF($C496=$D$2,'FLETES (#) MAYO'!AB496*AB$2,IF($C496=$D$3,'FLETES (#) MAYO'!AB496*AB$3,IF($C496=$D$4,'FLETES (#) MAYO'!AB496*AB$4,IF($C496=$D$5,'FLETES (#) MAYO'!AB496*AB$5,0))))</f>
        <v>0</v>
      </c>
      <c r="AC496" s="179">
        <f>IF($C496=$D$2,'FLETES (#) MAYO'!AC496*AC$2,IF($C496=$D$3,'FLETES (#) MAYO'!AC496*AC$3,IF($C496=$D$4,'FLETES (#) MAYO'!AC496*AC$4,IF($C496=$D$5,'FLETES (#) MAYO'!AC496*AC$5,0))))</f>
        <v>0</v>
      </c>
      <c r="AD496" s="179">
        <f>IF($C496=$D$2,'FLETES (#) MAYO'!AD496*AD$2,IF($C496=$D$3,'FLETES (#) MAYO'!AD496*AD$3,IF($C496=$D$4,'FLETES (#) MAYO'!AD496*AD$4,IF($C496=$D$5,'FLETES (#) MAYO'!AD496*AD$5,0))))</f>
        <v>0</v>
      </c>
      <c r="AE496" s="179">
        <f>IF($C496=$D$2,'FLETES (#) MAYO'!AE496*AE$2,IF($C496=$D$3,'FLETES (#) MAYO'!AE496*AE$3,IF($C496=$D$4,'FLETES (#) MAYO'!AE496*AE$4,IF($C496=$D$5,'FLETES (#) MAYO'!AE496*AE$5,0))))</f>
        <v>0</v>
      </c>
      <c r="AF496" s="179">
        <f>IF($C496=$D$2,'FLETES (#) MAYO'!AF496*AF$2,IF($C496=$D$3,'FLETES (#) MAYO'!AF496*AF$3,IF($C496=$D$4,'FLETES (#) MAYO'!AF496*AF$4,IF($C496=$D$5,'FLETES (#) MAYO'!AF496*AF$5,0))))</f>
        <v>0</v>
      </c>
      <c r="AG496" s="179">
        <f>IF($C496=$D$2,'FLETES (#) MAYO'!AG496*AG$2,IF($C496=$D$3,'FLETES (#) MAYO'!AG496*AG$3,IF($C496=$D$4,'FLETES (#) MAYO'!AG496*AG$4,IF($C496=$D$5,'FLETES (#) MAYO'!AG496*AG$5,0))))</f>
        <v>0</v>
      </c>
      <c r="AH496" s="179">
        <f>IF($C496=$D$2,'FLETES (#) MAYO'!AH496*AH$2,IF($C496=$D$3,'FLETES (#) MAYO'!AH496*AH$3,IF($C496=$D$4,'FLETES (#) MAYO'!AH496*AH$4,IF($C496=$D$5,'FLETES (#) MAYO'!AH496*AH$5,0))))</f>
        <v>0</v>
      </c>
      <c r="AI496" s="179">
        <f>IF($C496=$D$2,'FLETES (#) MAYO'!AI496*AI$2,IF($C496=$D$3,'FLETES (#) MAYO'!AI496*AI$3,IF($C496=$D$4,'FLETES (#) MAYO'!AI496*AI$4,IF($C496=$D$5,'FLETES (#) MAYO'!AI496*AI$5,0))))</f>
        <v>0</v>
      </c>
      <c r="AJ496" s="179">
        <f>IF($C496=$D$2,'FLETES (#) MAYO'!AJ496*AJ$2,IF($C496=$D$3,'FLETES (#) MAYO'!AJ496*AJ$3,IF($C496=$D$4,'FLETES (#) MAYO'!AJ496*AJ$4,IF($C496=$D$5,'FLETES (#) MAYO'!AJ496*AJ$5,0))))</f>
        <v>0</v>
      </c>
      <c r="AK496" s="179">
        <f>IF($C496=$D$2,'FLETES (#) MAYO'!AK496*AK$2,IF($C496=$D$3,'FLETES (#) MAYO'!AK496*AK$3,IF($C496=$D$4,'FLETES (#) MAYO'!AK496*AK$4,IF($C496=$D$5,'FLETES (#) MAYO'!AK496*AK$5,0))))</f>
        <v>0</v>
      </c>
      <c r="AL496" s="179">
        <f>IF($C496=$D$2,'FLETES (#) MAYO'!AL496*AL$2,IF($C496=$D$3,'FLETES (#) MAYO'!AL496*AL$3,IF($C496=$D$4,'FLETES (#) MAYO'!AL496*AL$4,IF($C496=$D$5,'FLETES (#) MAYO'!AL496*AL$5,0))))</f>
        <v>0</v>
      </c>
      <c r="AM496" s="179">
        <f>IF($C496=$D$2,'FLETES (#) MAYO'!AM496*AM$2,IF($C496=$D$3,'FLETES (#) MAYO'!AM496*AM$3,IF($C496=$D$4,'FLETES (#) MAYO'!AM496*AM$4,IF($C496=$D$5,'FLETES (#) MAYO'!AM496*AM$5,0))))</f>
        <v>0</v>
      </c>
    </row>
    <row r="497" spans="1:39">
      <c r="A497" s="141"/>
      <c r="B497" s="165"/>
      <c r="C497" s="165"/>
      <c r="D497" s="178">
        <f t="shared" si="0"/>
        <v>0</v>
      </c>
      <c r="E497" s="179">
        <f>IF($C497=$D$2,'FLETES (#) MAYO'!E497*E$2,IF($C497=$D$3,'FLETES (#) MAYO'!E497*E$3,IF($C497=$D$4,'FLETES (#) MAYO'!E497*E$4,IF($C497=$D$5,'FLETES (#) MAYO'!E497*E$5,0))))</f>
        <v>0</v>
      </c>
      <c r="F497" s="179">
        <f>IF($C497=$D$2,'FLETES (#) MAYO'!F497*F$2,IF($C497=$D$3,'FLETES (#) MAYO'!F497*F$3,IF($C497=$D$4,'FLETES (#) MAYO'!F497*F$4,IF($C497=$D$5,'FLETES (#) MAYO'!F497*F$5,0))))</f>
        <v>0</v>
      </c>
      <c r="G497" s="179">
        <f>IF($C497=$D$2,'FLETES (#) MAYO'!G497*G$2,IF($C497=$D$3,'FLETES (#) MAYO'!G497*G$3,IF($C497=$D$4,'FLETES (#) MAYO'!G497*G$4,IF($C497=$D$5,'FLETES (#) MAYO'!G497*G$5,0))))</f>
        <v>0</v>
      </c>
      <c r="H497" s="179">
        <f>IF($C497=$D$2,'FLETES (#) MAYO'!H497*H$2,IF($C497=$D$3,'FLETES (#) MAYO'!H497*H$3,IF($C497=$D$4,'FLETES (#) MAYO'!H497*H$4,IF($C497=$D$5,'FLETES (#) MAYO'!H497*H$5,0))))</f>
        <v>0</v>
      </c>
      <c r="I497" s="179">
        <f>IF($C497=$D$2,'FLETES (#) MAYO'!I497*I$2,IF($C497=$D$3,'FLETES (#) MAYO'!I497*I$3,IF($C497=$D$4,'FLETES (#) MAYO'!I497*I$4,IF($C497=$D$5,'FLETES (#) MAYO'!I497*I$5,0))))</f>
        <v>0</v>
      </c>
      <c r="J497" s="179">
        <f>IF($C497=$D$2,'FLETES (#) MAYO'!J497*J$2,IF($C497=$D$3,'FLETES (#) MAYO'!J497*J$3,IF($C497=$D$4,'FLETES (#) MAYO'!J497*J$4,IF($C497=$D$5,'FLETES (#) MAYO'!J497*J$5,0))))</f>
        <v>0</v>
      </c>
      <c r="K497" s="179">
        <f>IF($C497=$D$2,'FLETES (#) MAYO'!K497*K$2,IF($C497=$D$3,'FLETES (#) MAYO'!K497*K$3,IF($C497=$D$4,'FLETES (#) MAYO'!K497*K$4,IF($C497=$D$5,'FLETES (#) MAYO'!K497*K$5,0))))</f>
        <v>0</v>
      </c>
      <c r="L497" s="179">
        <f>IF($C497=$D$2,'FLETES (#) MAYO'!L497*L$2,IF($C497=$D$3,'FLETES (#) MAYO'!L497*L$3,IF($C497=$D$4,'FLETES (#) MAYO'!L497*L$4,IF($C497=$D$5,'FLETES (#) MAYO'!L497*L$5,0))))</f>
        <v>0</v>
      </c>
      <c r="M497" s="179">
        <f>IF($C497=$D$2,'FLETES (#) MAYO'!M497*M$2,IF($C497=$D$3,'FLETES (#) MAYO'!M497*M$3,IF($C497=$D$4,'FLETES (#) MAYO'!M497*M$4,IF($C497=$D$5,'FLETES (#) MAYO'!M497*M$5,0))))</f>
        <v>0</v>
      </c>
      <c r="N497" s="179">
        <f>IF($C497=$D$2,'FLETES (#) MAYO'!N497*N$2,IF($C497=$D$3,'FLETES (#) MAYO'!N497*N$3,IF($C497=$D$4,'FLETES (#) MAYO'!N497*N$4,IF($C497=$D$5,'FLETES (#) MAYO'!N497*N$5,0))))</f>
        <v>0</v>
      </c>
      <c r="O497" s="179">
        <f>IF($C497=$D$2,'FLETES (#) MAYO'!O497*O$2,IF($C497=$D$3,'FLETES (#) MAYO'!O497*O$3,IF($C497=$D$4,'FLETES (#) MAYO'!O497*O$4,IF($C497=$D$5,'FLETES (#) MAYO'!O497*O$5,0))))</f>
        <v>0</v>
      </c>
      <c r="P497" s="179">
        <f>IF($C497=$D$2,'FLETES (#) MAYO'!P497*P$2,IF($C497=$D$3,'FLETES (#) MAYO'!P497*P$3,IF($C497=$D$4,'FLETES (#) MAYO'!P497*P$4,IF($C497=$D$5,'FLETES (#) MAYO'!P497*P$5,0))))</f>
        <v>0</v>
      </c>
      <c r="Q497" s="179">
        <f>IF($C497=$D$2,'FLETES (#) MAYO'!Q497*Q$2,IF($C497=$D$3,'FLETES (#) MAYO'!Q497*Q$3,IF($C497=$D$4,'FLETES (#) MAYO'!Q497*Q$4,IF($C497=$D$5,'FLETES (#) MAYO'!Q497*Q$5,0))))</f>
        <v>0</v>
      </c>
      <c r="R497" s="179">
        <f>IF($C497=$D$2,'FLETES (#) MAYO'!R497*R$2,IF($C497=$D$3,'FLETES (#) MAYO'!R497*R$3,IF($C497=$D$4,'FLETES (#) MAYO'!R497*R$4,IF($C497=$D$5,'FLETES (#) MAYO'!R497*R$5,0))))</f>
        <v>0</v>
      </c>
      <c r="S497" s="179">
        <f>IF($C497=$D$2,'FLETES (#) MAYO'!S497*S$2,IF($C497=$D$3,'FLETES (#) MAYO'!S497*S$3,IF($C497=$D$4,'FLETES (#) MAYO'!S497*S$4,IF($C497=$D$5,'FLETES (#) MAYO'!S497*S$5,0))))</f>
        <v>0</v>
      </c>
      <c r="T497" s="179">
        <f>IF($C497=$D$2,'FLETES (#) MAYO'!T497*T$2,IF($C497=$D$3,'FLETES (#) MAYO'!T497*T$3,IF($C497=$D$4,'FLETES (#) MAYO'!T497*T$4,IF($C497=$D$5,'FLETES (#) MAYO'!T497*T$5,0))))</f>
        <v>0</v>
      </c>
      <c r="U497" s="179">
        <f>IF($C497=$D$2,'FLETES (#) MAYO'!U497*U$2,IF($C497=$D$3,'FLETES (#) MAYO'!U497*U$3,IF($C497=$D$4,'FLETES (#) MAYO'!U497*U$4,IF($C497=$D$5,'FLETES (#) MAYO'!U497*U$5,0))))</f>
        <v>0</v>
      </c>
      <c r="V497" s="179">
        <f>IF($C497=$D$2,'FLETES (#) MAYO'!V497*V$2,IF($C497=$D$3,'FLETES (#) MAYO'!V497*V$3,IF($C497=$D$4,'FLETES (#) MAYO'!V497*V$4,IF($C497=$D$5,'FLETES (#) MAYO'!V497*V$5,0))))</f>
        <v>0</v>
      </c>
      <c r="W497" s="179">
        <f>IF($C497=$D$2,'FLETES (#) MAYO'!W497*W$2,IF($C497=$D$3,'FLETES (#) MAYO'!W497*W$3,IF($C497=$D$4,'FLETES (#) MAYO'!W497*W$4,IF($C497=$D$5,'FLETES (#) MAYO'!W497*W$5,0))))</f>
        <v>0</v>
      </c>
      <c r="X497" s="179">
        <f>IF($C497=$D$2,'FLETES (#) MAYO'!X497*X$2,IF($C497=$D$3,'FLETES (#) MAYO'!X497*X$3,IF($C497=$D$4,'FLETES (#) MAYO'!X497*X$4,IF($C497=$D$5,'FLETES (#) MAYO'!X497*X$5,0))))</f>
        <v>0</v>
      </c>
      <c r="Y497" s="179">
        <f>IF($C497=$D$2,'FLETES (#) MAYO'!Y497*Y$2,IF($C497=$D$3,'FLETES (#) MAYO'!Y497*Y$3,IF($C497=$D$4,'FLETES (#) MAYO'!Y497*Y$4,IF($C497=$D$5,'FLETES (#) MAYO'!Y497*Y$5,0))))</f>
        <v>0</v>
      </c>
      <c r="Z497" s="179">
        <f>IF($C497=$D$2,'FLETES (#) MAYO'!Z497*Z$2,IF($C497=$D$3,'FLETES (#) MAYO'!Z497*Z$3,IF($C497=$D$4,'FLETES (#) MAYO'!Z497*Z$4,IF($C497=$D$5,'FLETES (#) MAYO'!Z497*Z$5,0))))</f>
        <v>0</v>
      </c>
      <c r="AA497" s="179">
        <f>IF($C497=$D$2,'FLETES (#) MAYO'!AA497*AA$2,IF($C497=$D$3,'FLETES (#) MAYO'!AA497*AA$3,IF($C497=$D$4,'FLETES (#) MAYO'!AA497*AA$4,IF($C497=$D$5,'FLETES (#) MAYO'!AA497*AA$5,0))))</f>
        <v>0</v>
      </c>
      <c r="AB497" s="179">
        <f>IF($C497=$D$2,'FLETES (#) MAYO'!AB497*AB$2,IF($C497=$D$3,'FLETES (#) MAYO'!AB497*AB$3,IF($C497=$D$4,'FLETES (#) MAYO'!AB497*AB$4,IF($C497=$D$5,'FLETES (#) MAYO'!AB497*AB$5,0))))</f>
        <v>0</v>
      </c>
      <c r="AC497" s="179">
        <f>IF($C497=$D$2,'FLETES (#) MAYO'!AC497*AC$2,IF($C497=$D$3,'FLETES (#) MAYO'!AC497*AC$3,IF($C497=$D$4,'FLETES (#) MAYO'!AC497*AC$4,IF($C497=$D$5,'FLETES (#) MAYO'!AC497*AC$5,0))))</f>
        <v>0</v>
      </c>
      <c r="AD497" s="179">
        <f>IF($C497=$D$2,'FLETES (#) MAYO'!AD497*AD$2,IF($C497=$D$3,'FLETES (#) MAYO'!AD497*AD$3,IF($C497=$D$4,'FLETES (#) MAYO'!AD497*AD$4,IF($C497=$D$5,'FLETES (#) MAYO'!AD497*AD$5,0))))</f>
        <v>0</v>
      </c>
      <c r="AE497" s="179">
        <f>IF($C497=$D$2,'FLETES (#) MAYO'!AE497*AE$2,IF($C497=$D$3,'FLETES (#) MAYO'!AE497*AE$3,IF($C497=$D$4,'FLETES (#) MAYO'!AE497*AE$4,IF($C497=$D$5,'FLETES (#) MAYO'!AE497*AE$5,0))))</f>
        <v>0</v>
      </c>
      <c r="AF497" s="179">
        <f>IF($C497=$D$2,'FLETES (#) MAYO'!AF497*AF$2,IF($C497=$D$3,'FLETES (#) MAYO'!AF497*AF$3,IF($C497=$D$4,'FLETES (#) MAYO'!AF497*AF$4,IF($C497=$D$5,'FLETES (#) MAYO'!AF497*AF$5,0))))</f>
        <v>0</v>
      </c>
      <c r="AG497" s="179">
        <f>IF($C497=$D$2,'FLETES (#) MAYO'!AG497*AG$2,IF($C497=$D$3,'FLETES (#) MAYO'!AG497*AG$3,IF($C497=$D$4,'FLETES (#) MAYO'!AG497*AG$4,IF($C497=$D$5,'FLETES (#) MAYO'!AG497*AG$5,0))))</f>
        <v>0</v>
      </c>
      <c r="AH497" s="179">
        <f>IF($C497=$D$2,'FLETES (#) MAYO'!AH497*AH$2,IF($C497=$D$3,'FLETES (#) MAYO'!AH497*AH$3,IF($C497=$D$4,'FLETES (#) MAYO'!AH497*AH$4,IF($C497=$D$5,'FLETES (#) MAYO'!AH497*AH$5,0))))</f>
        <v>0</v>
      </c>
      <c r="AI497" s="179">
        <f>IF($C497=$D$2,'FLETES (#) MAYO'!AI497*AI$2,IF($C497=$D$3,'FLETES (#) MAYO'!AI497*AI$3,IF($C497=$D$4,'FLETES (#) MAYO'!AI497*AI$4,IF($C497=$D$5,'FLETES (#) MAYO'!AI497*AI$5,0))))</f>
        <v>0</v>
      </c>
      <c r="AJ497" s="179">
        <f>IF($C497=$D$2,'FLETES (#) MAYO'!AJ497*AJ$2,IF($C497=$D$3,'FLETES (#) MAYO'!AJ497*AJ$3,IF($C497=$D$4,'FLETES (#) MAYO'!AJ497*AJ$4,IF($C497=$D$5,'FLETES (#) MAYO'!AJ497*AJ$5,0))))</f>
        <v>0</v>
      </c>
      <c r="AK497" s="179">
        <f>IF($C497=$D$2,'FLETES (#) MAYO'!AK497*AK$2,IF($C497=$D$3,'FLETES (#) MAYO'!AK497*AK$3,IF($C497=$D$4,'FLETES (#) MAYO'!AK497*AK$4,IF($C497=$D$5,'FLETES (#) MAYO'!AK497*AK$5,0))))</f>
        <v>0</v>
      </c>
      <c r="AL497" s="179">
        <f>IF($C497=$D$2,'FLETES (#) MAYO'!AL497*AL$2,IF($C497=$D$3,'FLETES (#) MAYO'!AL497*AL$3,IF($C497=$D$4,'FLETES (#) MAYO'!AL497*AL$4,IF($C497=$D$5,'FLETES (#) MAYO'!AL497*AL$5,0))))</f>
        <v>0</v>
      </c>
      <c r="AM497" s="179">
        <f>IF($C497=$D$2,'FLETES (#) MAYO'!AM497*AM$2,IF($C497=$D$3,'FLETES (#) MAYO'!AM497*AM$3,IF($C497=$D$4,'FLETES (#) MAYO'!AM497*AM$4,IF($C497=$D$5,'FLETES (#) MAYO'!AM497*AM$5,0))))</f>
        <v>0</v>
      </c>
    </row>
    <row r="498" spans="1:39">
      <c r="A498" s="141"/>
      <c r="B498" s="165"/>
      <c r="C498" s="165"/>
      <c r="D498" s="178">
        <f t="shared" si="0"/>
        <v>0</v>
      </c>
      <c r="E498" s="179">
        <f>IF($C498=$D$2,'FLETES (#) MAYO'!E498*E$2,IF($C498=$D$3,'FLETES (#) MAYO'!E498*E$3,IF($C498=$D$4,'FLETES (#) MAYO'!E498*E$4,IF($C498=$D$5,'FLETES (#) MAYO'!E498*E$5,0))))</f>
        <v>0</v>
      </c>
      <c r="F498" s="179">
        <f>IF($C498=$D$2,'FLETES (#) MAYO'!F498*F$2,IF($C498=$D$3,'FLETES (#) MAYO'!F498*F$3,IF($C498=$D$4,'FLETES (#) MAYO'!F498*F$4,IF($C498=$D$5,'FLETES (#) MAYO'!F498*F$5,0))))</f>
        <v>0</v>
      </c>
      <c r="G498" s="179">
        <f>IF($C498=$D$2,'FLETES (#) MAYO'!G498*G$2,IF($C498=$D$3,'FLETES (#) MAYO'!G498*G$3,IF($C498=$D$4,'FLETES (#) MAYO'!G498*G$4,IF($C498=$D$5,'FLETES (#) MAYO'!G498*G$5,0))))</f>
        <v>0</v>
      </c>
      <c r="H498" s="179">
        <f>IF($C498=$D$2,'FLETES (#) MAYO'!H498*H$2,IF($C498=$D$3,'FLETES (#) MAYO'!H498*H$3,IF($C498=$D$4,'FLETES (#) MAYO'!H498*H$4,IF($C498=$D$5,'FLETES (#) MAYO'!H498*H$5,0))))</f>
        <v>0</v>
      </c>
      <c r="I498" s="179">
        <f>IF($C498=$D$2,'FLETES (#) MAYO'!I498*I$2,IF($C498=$D$3,'FLETES (#) MAYO'!I498*I$3,IF($C498=$D$4,'FLETES (#) MAYO'!I498*I$4,IF($C498=$D$5,'FLETES (#) MAYO'!I498*I$5,0))))</f>
        <v>0</v>
      </c>
      <c r="J498" s="179">
        <f>IF($C498=$D$2,'FLETES (#) MAYO'!J498*J$2,IF($C498=$D$3,'FLETES (#) MAYO'!J498*J$3,IF($C498=$D$4,'FLETES (#) MAYO'!J498*J$4,IF($C498=$D$5,'FLETES (#) MAYO'!J498*J$5,0))))</f>
        <v>0</v>
      </c>
      <c r="K498" s="179">
        <f>IF($C498=$D$2,'FLETES (#) MAYO'!K498*K$2,IF($C498=$D$3,'FLETES (#) MAYO'!K498*K$3,IF($C498=$D$4,'FLETES (#) MAYO'!K498*K$4,IF($C498=$D$5,'FLETES (#) MAYO'!K498*K$5,0))))</f>
        <v>0</v>
      </c>
      <c r="L498" s="179">
        <f>IF($C498=$D$2,'FLETES (#) MAYO'!L498*L$2,IF($C498=$D$3,'FLETES (#) MAYO'!L498*L$3,IF($C498=$D$4,'FLETES (#) MAYO'!L498*L$4,IF($C498=$D$5,'FLETES (#) MAYO'!L498*L$5,0))))</f>
        <v>0</v>
      </c>
      <c r="M498" s="179">
        <f>IF($C498=$D$2,'FLETES (#) MAYO'!M498*M$2,IF($C498=$D$3,'FLETES (#) MAYO'!M498*M$3,IF($C498=$D$4,'FLETES (#) MAYO'!M498*M$4,IF($C498=$D$5,'FLETES (#) MAYO'!M498*M$5,0))))</f>
        <v>0</v>
      </c>
      <c r="N498" s="179">
        <f>IF($C498=$D$2,'FLETES (#) MAYO'!N498*N$2,IF($C498=$D$3,'FLETES (#) MAYO'!N498*N$3,IF($C498=$D$4,'FLETES (#) MAYO'!N498*N$4,IF($C498=$D$5,'FLETES (#) MAYO'!N498*N$5,0))))</f>
        <v>0</v>
      </c>
      <c r="O498" s="179">
        <f>IF($C498=$D$2,'FLETES (#) MAYO'!O498*O$2,IF($C498=$D$3,'FLETES (#) MAYO'!O498*O$3,IF($C498=$D$4,'FLETES (#) MAYO'!O498*O$4,IF($C498=$D$5,'FLETES (#) MAYO'!O498*O$5,0))))</f>
        <v>0</v>
      </c>
      <c r="P498" s="179">
        <f>IF($C498=$D$2,'FLETES (#) MAYO'!P498*P$2,IF($C498=$D$3,'FLETES (#) MAYO'!P498*P$3,IF($C498=$D$4,'FLETES (#) MAYO'!P498*P$4,IF($C498=$D$5,'FLETES (#) MAYO'!P498*P$5,0))))</f>
        <v>0</v>
      </c>
      <c r="Q498" s="179">
        <f>IF($C498=$D$2,'FLETES (#) MAYO'!Q498*Q$2,IF($C498=$D$3,'FLETES (#) MAYO'!Q498*Q$3,IF($C498=$D$4,'FLETES (#) MAYO'!Q498*Q$4,IF($C498=$D$5,'FLETES (#) MAYO'!Q498*Q$5,0))))</f>
        <v>0</v>
      </c>
      <c r="R498" s="179">
        <f>IF($C498=$D$2,'FLETES (#) MAYO'!R498*R$2,IF($C498=$D$3,'FLETES (#) MAYO'!R498*R$3,IF($C498=$D$4,'FLETES (#) MAYO'!R498*R$4,IF($C498=$D$5,'FLETES (#) MAYO'!R498*R$5,0))))</f>
        <v>0</v>
      </c>
      <c r="S498" s="179">
        <f>IF($C498=$D$2,'FLETES (#) MAYO'!S498*S$2,IF($C498=$D$3,'FLETES (#) MAYO'!S498*S$3,IF($C498=$D$4,'FLETES (#) MAYO'!S498*S$4,IF($C498=$D$5,'FLETES (#) MAYO'!S498*S$5,0))))</f>
        <v>0</v>
      </c>
      <c r="T498" s="179">
        <f>IF($C498=$D$2,'FLETES (#) MAYO'!T498*T$2,IF($C498=$D$3,'FLETES (#) MAYO'!T498*T$3,IF($C498=$D$4,'FLETES (#) MAYO'!T498*T$4,IF($C498=$D$5,'FLETES (#) MAYO'!T498*T$5,0))))</f>
        <v>0</v>
      </c>
      <c r="U498" s="179">
        <f>IF($C498=$D$2,'FLETES (#) MAYO'!U498*U$2,IF($C498=$D$3,'FLETES (#) MAYO'!U498*U$3,IF($C498=$D$4,'FLETES (#) MAYO'!U498*U$4,IF($C498=$D$5,'FLETES (#) MAYO'!U498*U$5,0))))</f>
        <v>0</v>
      </c>
      <c r="V498" s="179">
        <f>IF($C498=$D$2,'FLETES (#) MAYO'!V498*V$2,IF($C498=$D$3,'FLETES (#) MAYO'!V498*V$3,IF($C498=$D$4,'FLETES (#) MAYO'!V498*V$4,IF($C498=$D$5,'FLETES (#) MAYO'!V498*V$5,0))))</f>
        <v>0</v>
      </c>
      <c r="W498" s="179">
        <f>IF($C498=$D$2,'FLETES (#) MAYO'!W498*W$2,IF($C498=$D$3,'FLETES (#) MAYO'!W498*W$3,IF($C498=$D$4,'FLETES (#) MAYO'!W498*W$4,IF($C498=$D$5,'FLETES (#) MAYO'!W498*W$5,0))))</f>
        <v>0</v>
      </c>
      <c r="X498" s="179">
        <f>IF($C498=$D$2,'FLETES (#) MAYO'!X498*X$2,IF($C498=$D$3,'FLETES (#) MAYO'!X498*X$3,IF($C498=$D$4,'FLETES (#) MAYO'!X498*X$4,IF($C498=$D$5,'FLETES (#) MAYO'!X498*X$5,0))))</f>
        <v>0</v>
      </c>
      <c r="Y498" s="179">
        <f>IF($C498=$D$2,'FLETES (#) MAYO'!Y498*Y$2,IF($C498=$D$3,'FLETES (#) MAYO'!Y498*Y$3,IF($C498=$D$4,'FLETES (#) MAYO'!Y498*Y$4,IF($C498=$D$5,'FLETES (#) MAYO'!Y498*Y$5,0))))</f>
        <v>0</v>
      </c>
      <c r="Z498" s="179">
        <f>IF($C498=$D$2,'FLETES (#) MAYO'!Z498*Z$2,IF($C498=$D$3,'FLETES (#) MAYO'!Z498*Z$3,IF($C498=$D$4,'FLETES (#) MAYO'!Z498*Z$4,IF($C498=$D$5,'FLETES (#) MAYO'!Z498*Z$5,0))))</f>
        <v>0</v>
      </c>
      <c r="AA498" s="179">
        <f>IF($C498=$D$2,'FLETES (#) MAYO'!AA498*AA$2,IF($C498=$D$3,'FLETES (#) MAYO'!AA498*AA$3,IF($C498=$D$4,'FLETES (#) MAYO'!AA498*AA$4,IF($C498=$D$5,'FLETES (#) MAYO'!AA498*AA$5,0))))</f>
        <v>0</v>
      </c>
      <c r="AB498" s="179">
        <f>IF($C498=$D$2,'FLETES (#) MAYO'!AB498*AB$2,IF($C498=$D$3,'FLETES (#) MAYO'!AB498*AB$3,IF($C498=$D$4,'FLETES (#) MAYO'!AB498*AB$4,IF($C498=$D$5,'FLETES (#) MAYO'!AB498*AB$5,0))))</f>
        <v>0</v>
      </c>
      <c r="AC498" s="179">
        <f>IF($C498=$D$2,'FLETES (#) MAYO'!AC498*AC$2,IF($C498=$D$3,'FLETES (#) MAYO'!AC498*AC$3,IF($C498=$D$4,'FLETES (#) MAYO'!AC498*AC$4,IF($C498=$D$5,'FLETES (#) MAYO'!AC498*AC$5,0))))</f>
        <v>0</v>
      </c>
      <c r="AD498" s="179">
        <f>IF($C498=$D$2,'FLETES (#) MAYO'!AD498*AD$2,IF($C498=$D$3,'FLETES (#) MAYO'!AD498*AD$3,IF($C498=$D$4,'FLETES (#) MAYO'!AD498*AD$4,IF($C498=$D$5,'FLETES (#) MAYO'!AD498*AD$5,0))))</f>
        <v>0</v>
      </c>
      <c r="AE498" s="179">
        <f>IF($C498=$D$2,'FLETES (#) MAYO'!AE498*AE$2,IF($C498=$D$3,'FLETES (#) MAYO'!AE498*AE$3,IF($C498=$D$4,'FLETES (#) MAYO'!AE498*AE$4,IF($C498=$D$5,'FLETES (#) MAYO'!AE498*AE$5,0))))</f>
        <v>0</v>
      </c>
      <c r="AF498" s="179">
        <f>IF($C498=$D$2,'FLETES (#) MAYO'!AF498*AF$2,IF($C498=$D$3,'FLETES (#) MAYO'!AF498*AF$3,IF($C498=$D$4,'FLETES (#) MAYO'!AF498*AF$4,IF($C498=$D$5,'FLETES (#) MAYO'!AF498*AF$5,0))))</f>
        <v>0</v>
      </c>
      <c r="AG498" s="179">
        <f>IF($C498=$D$2,'FLETES (#) MAYO'!AG498*AG$2,IF($C498=$D$3,'FLETES (#) MAYO'!AG498*AG$3,IF($C498=$D$4,'FLETES (#) MAYO'!AG498*AG$4,IF($C498=$D$5,'FLETES (#) MAYO'!AG498*AG$5,0))))</f>
        <v>0</v>
      </c>
      <c r="AH498" s="179">
        <f>IF($C498=$D$2,'FLETES (#) MAYO'!AH498*AH$2,IF($C498=$D$3,'FLETES (#) MAYO'!AH498*AH$3,IF($C498=$D$4,'FLETES (#) MAYO'!AH498*AH$4,IF($C498=$D$5,'FLETES (#) MAYO'!AH498*AH$5,0))))</f>
        <v>0</v>
      </c>
      <c r="AI498" s="179">
        <f>IF($C498=$D$2,'FLETES (#) MAYO'!AI498*AI$2,IF($C498=$D$3,'FLETES (#) MAYO'!AI498*AI$3,IF($C498=$D$4,'FLETES (#) MAYO'!AI498*AI$4,IF($C498=$D$5,'FLETES (#) MAYO'!AI498*AI$5,0))))</f>
        <v>0</v>
      </c>
      <c r="AJ498" s="179">
        <f>IF($C498=$D$2,'FLETES (#) MAYO'!AJ498*AJ$2,IF($C498=$D$3,'FLETES (#) MAYO'!AJ498*AJ$3,IF($C498=$D$4,'FLETES (#) MAYO'!AJ498*AJ$4,IF($C498=$D$5,'FLETES (#) MAYO'!AJ498*AJ$5,0))))</f>
        <v>0</v>
      </c>
      <c r="AK498" s="179">
        <f>IF($C498=$D$2,'FLETES (#) MAYO'!AK498*AK$2,IF($C498=$D$3,'FLETES (#) MAYO'!AK498*AK$3,IF($C498=$D$4,'FLETES (#) MAYO'!AK498*AK$4,IF($C498=$D$5,'FLETES (#) MAYO'!AK498*AK$5,0))))</f>
        <v>0</v>
      </c>
      <c r="AL498" s="179">
        <f>IF($C498=$D$2,'FLETES (#) MAYO'!AL498*AL$2,IF($C498=$D$3,'FLETES (#) MAYO'!AL498*AL$3,IF($C498=$D$4,'FLETES (#) MAYO'!AL498*AL$4,IF($C498=$D$5,'FLETES (#) MAYO'!AL498*AL$5,0))))</f>
        <v>0</v>
      </c>
      <c r="AM498" s="179">
        <f>IF($C498=$D$2,'FLETES (#) MAYO'!AM498*AM$2,IF($C498=$D$3,'FLETES (#) MAYO'!AM498*AM$3,IF($C498=$D$4,'FLETES (#) MAYO'!AM498*AM$4,IF($C498=$D$5,'FLETES (#) MAYO'!AM498*AM$5,0))))</f>
        <v>0</v>
      </c>
    </row>
    <row r="499" spans="1:39">
      <c r="A499" s="141"/>
      <c r="B499" s="165"/>
      <c r="C499" s="165"/>
      <c r="D499" s="178">
        <f t="shared" si="0"/>
        <v>0</v>
      </c>
      <c r="E499" s="179">
        <f>IF($C499=$D$2,'FLETES (#) MAYO'!E499*E$2,IF($C499=$D$3,'FLETES (#) MAYO'!E499*E$3,IF($C499=$D$4,'FLETES (#) MAYO'!E499*E$4,IF($C499=$D$5,'FLETES (#) MAYO'!E499*E$5,0))))</f>
        <v>0</v>
      </c>
      <c r="F499" s="179">
        <f>IF($C499=$D$2,'FLETES (#) MAYO'!F499*F$2,IF($C499=$D$3,'FLETES (#) MAYO'!F499*F$3,IF($C499=$D$4,'FLETES (#) MAYO'!F499*F$4,IF($C499=$D$5,'FLETES (#) MAYO'!F499*F$5,0))))</f>
        <v>0</v>
      </c>
      <c r="G499" s="179">
        <f>IF($C499=$D$2,'FLETES (#) MAYO'!G499*G$2,IF($C499=$D$3,'FLETES (#) MAYO'!G499*G$3,IF($C499=$D$4,'FLETES (#) MAYO'!G499*G$4,IF($C499=$D$5,'FLETES (#) MAYO'!G499*G$5,0))))</f>
        <v>0</v>
      </c>
      <c r="H499" s="179">
        <f>IF($C499=$D$2,'FLETES (#) MAYO'!H499*H$2,IF($C499=$D$3,'FLETES (#) MAYO'!H499*H$3,IF($C499=$D$4,'FLETES (#) MAYO'!H499*H$4,IF($C499=$D$5,'FLETES (#) MAYO'!H499*H$5,0))))</f>
        <v>0</v>
      </c>
      <c r="I499" s="179">
        <f>IF($C499=$D$2,'FLETES (#) MAYO'!I499*I$2,IF($C499=$D$3,'FLETES (#) MAYO'!I499*I$3,IF($C499=$D$4,'FLETES (#) MAYO'!I499*I$4,IF($C499=$D$5,'FLETES (#) MAYO'!I499*I$5,0))))</f>
        <v>0</v>
      </c>
      <c r="J499" s="179">
        <f>IF($C499=$D$2,'FLETES (#) MAYO'!J499*J$2,IF($C499=$D$3,'FLETES (#) MAYO'!J499*J$3,IF($C499=$D$4,'FLETES (#) MAYO'!J499*J$4,IF($C499=$D$5,'FLETES (#) MAYO'!J499*J$5,0))))</f>
        <v>0</v>
      </c>
      <c r="K499" s="179">
        <f>IF($C499=$D$2,'FLETES (#) MAYO'!K499*K$2,IF($C499=$D$3,'FLETES (#) MAYO'!K499*K$3,IF($C499=$D$4,'FLETES (#) MAYO'!K499*K$4,IF($C499=$D$5,'FLETES (#) MAYO'!K499*K$5,0))))</f>
        <v>0</v>
      </c>
      <c r="L499" s="179">
        <f>IF($C499=$D$2,'FLETES (#) MAYO'!L499*L$2,IF($C499=$D$3,'FLETES (#) MAYO'!L499*L$3,IF($C499=$D$4,'FLETES (#) MAYO'!L499*L$4,IF($C499=$D$5,'FLETES (#) MAYO'!L499*L$5,0))))</f>
        <v>0</v>
      </c>
      <c r="M499" s="179">
        <f>IF($C499=$D$2,'FLETES (#) MAYO'!M499*M$2,IF($C499=$D$3,'FLETES (#) MAYO'!M499*M$3,IF($C499=$D$4,'FLETES (#) MAYO'!M499*M$4,IF($C499=$D$5,'FLETES (#) MAYO'!M499*M$5,0))))</f>
        <v>0</v>
      </c>
      <c r="N499" s="179">
        <f>IF($C499=$D$2,'FLETES (#) MAYO'!N499*N$2,IF($C499=$D$3,'FLETES (#) MAYO'!N499*N$3,IF($C499=$D$4,'FLETES (#) MAYO'!N499*N$4,IF($C499=$D$5,'FLETES (#) MAYO'!N499*N$5,0))))</f>
        <v>0</v>
      </c>
      <c r="O499" s="179">
        <f>IF($C499=$D$2,'FLETES (#) MAYO'!O499*O$2,IF($C499=$D$3,'FLETES (#) MAYO'!O499*O$3,IF($C499=$D$4,'FLETES (#) MAYO'!O499*O$4,IF($C499=$D$5,'FLETES (#) MAYO'!O499*O$5,0))))</f>
        <v>0</v>
      </c>
      <c r="P499" s="179">
        <f>IF($C499=$D$2,'FLETES (#) MAYO'!P499*P$2,IF($C499=$D$3,'FLETES (#) MAYO'!P499*P$3,IF($C499=$D$4,'FLETES (#) MAYO'!P499*P$4,IF($C499=$D$5,'FLETES (#) MAYO'!P499*P$5,0))))</f>
        <v>0</v>
      </c>
      <c r="Q499" s="179">
        <f>IF($C499=$D$2,'FLETES (#) MAYO'!Q499*Q$2,IF($C499=$D$3,'FLETES (#) MAYO'!Q499*Q$3,IF($C499=$D$4,'FLETES (#) MAYO'!Q499*Q$4,IF($C499=$D$5,'FLETES (#) MAYO'!Q499*Q$5,0))))</f>
        <v>0</v>
      </c>
      <c r="R499" s="179">
        <f>IF($C499=$D$2,'FLETES (#) MAYO'!R499*R$2,IF($C499=$D$3,'FLETES (#) MAYO'!R499*R$3,IF($C499=$D$4,'FLETES (#) MAYO'!R499*R$4,IF($C499=$D$5,'FLETES (#) MAYO'!R499*R$5,0))))</f>
        <v>0</v>
      </c>
      <c r="S499" s="179">
        <f>IF($C499=$D$2,'FLETES (#) MAYO'!S499*S$2,IF($C499=$D$3,'FLETES (#) MAYO'!S499*S$3,IF($C499=$D$4,'FLETES (#) MAYO'!S499*S$4,IF($C499=$D$5,'FLETES (#) MAYO'!S499*S$5,0))))</f>
        <v>0</v>
      </c>
      <c r="T499" s="179">
        <f>IF($C499=$D$2,'FLETES (#) MAYO'!T499*T$2,IF($C499=$D$3,'FLETES (#) MAYO'!T499*T$3,IF($C499=$D$4,'FLETES (#) MAYO'!T499*T$4,IF($C499=$D$5,'FLETES (#) MAYO'!T499*T$5,0))))</f>
        <v>0</v>
      </c>
      <c r="U499" s="179">
        <f>IF($C499=$D$2,'FLETES (#) MAYO'!U499*U$2,IF($C499=$D$3,'FLETES (#) MAYO'!U499*U$3,IF($C499=$D$4,'FLETES (#) MAYO'!U499*U$4,IF($C499=$D$5,'FLETES (#) MAYO'!U499*U$5,0))))</f>
        <v>0</v>
      </c>
      <c r="V499" s="179">
        <f>IF($C499=$D$2,'FLETES (#) MAYO'!V499*V$2,IF($C499=$D$3,'FLETES (#) MAYO'!V499*V$3,IF($C499=$D$4,'FLETES (#) MAYO'!V499*V$4,IF($C499=$D$5,'FLETES (#) MAYO'!V499*V$5,0))))</f>
        <v>0</v>
      </c>
      <c r="W499" s="179">
        <f>IF($C499=$D$2,'FLETES (#) MAYO'!W499*W$2,IF($C499=$D$3,'FLETES (#) MAYO'!W499*W$3,IF($C499=$D$4,'FLETES (#) MAYO'!W499*W$4,IF($C499=$D$5,'FLETES (#) MAYO'!W499*W$5,0))))</f>
        <v>0</v>
      </c>
      <c r="X499" s="179">
        <f>IF($C499=$D$2,'FLETES (#) MAYO'!X499*X$2,IF($C499=$D$3,'FLETES (#) MAYO'!X499*X$3,IF($C499=$D$4,'FLETES (#) MAYO'!X499*X$4,IF($C499=$D$5,'FLETES (#) MAYO'!X499*X$5,0))))</f>
        <v>0</v>
      </c>
      <c r="Y499" s="179">
        <f>IF($C499=$D$2,'FLETES (#) MAYO'!Y499*Y$2,IF($C499=$D$3,'FLETES (#) MAYO'!Y499*Y$3,IF($C499=$D$4,'FLETES (#) MAYO'!Y499*Y$4,IF($C499=$D$5,'FLETES (#) MAYO'!Y499*Y$5,0))))</f>
        <v>0</v>
      </c>
      <c r="Z499" s="179">
        <f>IF($C499=$D$2,'FLETES (#) MAYO'!Z499*Z$2,IF($C499=$D$3,'FLETES (#) MAYO'!Z499*Z$3,IF($C499=$D$4,'FLETES (#) MAYO'!Z499*Z$4,IF($C499=$D$5,'FLETES (#) MAYO'!Z499*Z$5,0))))</f>
        <v>0</v>
      </c>
      <c r="AA499" s="179">
        <f>IF($C499=$D$2,'FLETES (#) MAYO'!AA499*AA$2,IF($C499=$D$3,'FLETES (#) MAYO'!AA499*AA$3,IF($C499=$D$4,'FLETES (#) MAYO'!AA499*AA$4,IF($C499=$D$5,'FLETES (#) MAYO'!AA499*AA$5,0))))</f>
        <v>0</v>
      </c>
      <c r="AB499" s="179">
        <f>IF($C499=$D$2,'FLETES (#) MAYO'!AB499*AB$2,IF($C499=$D$3,'FLETES (#) MAYO'!AB499*AB$3,IF($C499=$D$4,'FLETES (#) MAYO'!AB499*AB$4,IF($C499=$D$5,'FLETES (#) MAYO'!AB499*AB$5,0))))</f>
        <v>0</v>
      </c>
      <c r="AC499" s="179">
        <f>IF($C499=$D$2,'FLETES (#) MAYO'!AC499*AC$2,IF($C499=$D$3,'FLETES (#) MAYO'!AC499*AC$3,IF($C499=$D$4,'FLETES (#) MAYO'!AC499*AC$4,IF($C499=$D$5,'FLETES (#) MAYO'!AC499*AC$5,0))))</f>
        <v>0</v>
      </c>
      <c r="AD499" s="179">
        <f>IF($C499=$D$2,'FLETES (#) MAYO'!AD499*AD$2,IF($C499=$D$3,'FLETES (#) MAYO'!AD499*AD$3,IF($C499=$D$4,'FLETES (#) MAYO'!AD499*AD$4,IF($C499=$D$5,'FLETES (#) MAYO'!AD499*AD$5,0))))</f>
        <v>0</v>
      </c>
      <c r="AE499" s="179">
        <f>IF($C499=$D$2,'FLETES (#) MAYO'!AE499*AE$2,IF($C499=$D$3,'FLETES (#) MAYO'!AE499*AE$3,IF($C499=$D$4,'FLETES (#) MAYO'!AE499*AE$4,IF($C499=$D$5,'FLETES (#) MAYO'!AE499*AE$5,0))))</f>
        <v>0</v>
      </c>
      <c r="AF499" s="179">
        <f>IF($C499=$D$2,'FLETES (#) MAYO'!AF499*AF$2,IF($C499=$D$3,'FLETES (#) MAYO'!AF499*AF$3,IF($C499=$D$4,'FLETES (#) MAYO'!AF499*AF$4,IF($C499=$D$5,'FLETES (#) MAYO'!AF499*AF$5,0))))</f>
        <v>0</v>
      </c>
      <c r="AG499" s="179">
        <f>IF($C499=$D$2,'FLETES (#) MAYO'!AG499*AG$2,IF($C499=$D$3,'FLETES (#) MAYO'!AG499*AG$3,IF($C499=$D$4,'FLETES (#) MAYO'!AG499*AG$4,IF($C499=$D$5,'FLETES (#) MAYO'!AG499*AG$5,0))))</f>
        <v>0</v>
      </c>
      <c r="AH499" s="179">
        <f>IF($C499=$D$2,'FLETES (#) MAYO'!AH499*AH$2,IF($C499=$D$3,'FLETES (#) MAYO'!AH499*AH$3,IF($C499=$D$4,'FLETES (#) MAYO'!AH499*AH$4,IF($C499=$D$5,'FLETES (#) MAYO'!AH499*AH$5,0))))</f>
        <v>0</v>
      </c>
      <c r="AI499" s="179">
        <f>IF($C499=$D$2,'FLETES (#) MAYO'!AI499*AI$2,IF($C499=$D$3,'FLETES (#) MAYO'!AI499*AI$3,IF($C499=$D$4,'FLETES (#) MAYO'!AI499*AI$4,IF($C499=$D$5,'FLETES (#) MAYO'!AI499*AI$5,0))))</f>
        <v>0</v>
      </c>
      <c r="AJ499" s="179">
        <f>IF($C499=$D$2,'FLETES (#) MAYO'!AJ499*AJ$2,IF($C499=$D$3,'FLETES (#) MAYO'!AJ499*AJ$3,IF($C499=$D$4,'FLETES (#) MAYO'!AJ499*AJ$4,IF($C499=$D$5,'FLETES (#) MAYO'!AJ499*AJ$5,0))))</f>
        <v>0</v>
      </c>
      <c r="AK499" s="179">
        <f>IF($C499=$D$2,'FLETES (#) MAYO'!AK499*AK$2,IF($C499=$D$3,'FLETES (#) MAYO'!AK499*AK$3,IF($C499=$D$4,'FLETES (#) MAYO'!AK499*AK$4,IF($C499=$D$5,'FLETES (#) MAYO'!AK499*AK$5,0))))</f>
        <v>0</v>
      </c>
      <c r="AL499" s="179">
        <f>IF($C499=$D$2,'FLETES (#) MAYO'!AL499*AL$2,IF($C499=$D$3,'FLETES (#) MAYO'!AL499*AL$3,IF($C499=$D$4,'FLETES (#) MAYO'!AL499*AL$4,IF($C499=$D$5,'FLETES (#) MAYO'!AL499*AL$5,0))))</f>
        <v>0</v>
      </c>
      <c r="AM499" s="179">
        <f>IF($C499=$D$2,'FLETES (#) MAYO'!AM499*AM$2,IF($C499=$D$3,'FLETES (#) MAYO'!AM499*AM$3,IF($C499=$D$4,'FLETES (#) MAYO'!AM499*AM$4,IF($C499=$D$5,'FLETES (#) MAYO'!AM499*AM$5,0))))</f>
        <v>0</v>
      </c>
    </row>
    <row r="500" spans="1:39">
      <c r="A500" s="141"/>
      <c r="B500" s="165"/>
      <c r="C500" s="165"/>
      <c r="D500" s="178">
        <f t="shared" si="0"/>
        <v>0</v>
      </c>
      <c r="E500" s="179">
        <f>IF($C500=$D$2,'FLETES (#) MAYO'!E500*E$2,IF($C500=$D$3,'FLETES (#) MAYO'!E500*E$3,IF($C500=$D$4,'FLETES (#) MAYO'!E500*E$4,IF($C500=$D$5,'FLETES (#) MAYO'!E500*E$5,0))))</f>
        <v>0</v>
      </c>
      <c r="F500" s="179">
        <f>IF($C500=$D$2,'FLETES (#) MAYO'!F500*F$2,IF($C500=$D$3,'FLETES (#) MAYO'!F500*F$3,IF($C500=$D$4,'FLETES (#) MAYO'!F500*F$4,IF($C500=$D$5,'FLETES (#) MAYO'!F500*F$5,0))))</f>
        <v>0</v>
      </c>
      <c r="G500" s="179">
        <f>IF($C500=$D$2,'FLETES (#) MAYO'!G500*G$2,IF($C500=$D$3,'FLETES (#) MAYO'!G500*G$3,IF($C500=$D$4,'FLETES (#) MAYO'!G500*G$4,IF($C500=$D$5,'FLETES (#) MAYO'!G500*G$5,0))))</f>
        <v>0</v>
      </c>
      <c r="H500" s="179">
        <f>IF($C500=$D$2,'FLETES (#) MAYO'!H500*H$2,IF($C500=$D$3,'FLETES (#) MAYO'!H500*H$3,IF($C500=$D$4,'FLETES (#) MAYO'!H500*H$4,IF($C500=$D$5,'FLETES (#) MAYO'!H500*H$5,0))))</f>
        <v>0</v>
      </c>
      <c r="I500" s="179">
        <f>IF($C500=$D$2,'FLETES (#) MAYO'!I500*I$2,IF($C500=$D$3,'FLETES (#) MAYO'!I500*I$3,IF($C500=$D$4,'FLETES (#) MAYO'!I500*I$4,IF($C500=$D$5,'FLETES (#) MAYO'!I500*I$5,0))))</f>
        <v>0</v>
      </c>
      <c r="J500" s="179">
        <f>IF($C500=$D$2,'FLETES (#) MAYO'!J500*J$2,IF($C500=$D$3,'FLETES (#) MAYO'!J500*J$3,IF($C500=$D$4,'FLETES (#) MAYO'!J500*J$4,IF($C500=$D$5,'FLETES (#) MAYO'!J500*J$5,0))))</f>
        <v>0</v>
      </c>
      <c r="K500" s="179">
        <f>IF($C500=$D$2,'FLETES (#) MAYO'!K500*K$2,IF($C500=$D$3,'FLETES (#) MAYO'!K500*K$3,IF($C500=$D$4,'FLETES (#) MAYO'!K500*K$4,IF($C500=$D$5,'FLETES (#) MAYO'!K500*K$5,0))))</f>
        <v>0</v>
      </c>
      <c r="L500" s="179">
        <f>IF($C500=$D$2,'FLETES (#) MAYO'!L500*L$2,IF($C500=$D$3,'FLETES (#) MAYO'!L500*L$3,IF($C500=$D$4,'FLETES (#) MAYO'!L500*L$4,IF($C500=$D$5,'FLETES (#) MAYO'!L500*L$5,0))))</f>
        <v>0</v>
      </c>
      <c r="M500" s="179">
        <f>IF($C500=$D$2,'FLETES (#) MAYO'!M500*M$2,IF($C500=$D$3,'FLETES (#) MAYO'!M500*M$3,IF($C500=$D$4,'FLETES (#) MAYO'!M500*M$4,IF($C500=$D$5,'FLETES (#) MAYO'!M500*M$5,0))))</f>
        <v>0</v>
      </c>
      <c r="N500" s="179">
        <f>IF($C500=$D$2,'FLETES (#) MAYO'!N500*N$2,IF($C500=$D$3,'FLETES (#) MAYO'!N500*N$3,IF($C500=$D$4,'FLETES (#) MAYO'!N500*N$4,IF($C500=$D$5,'FLETES (#) MAYO'!N500*N$5,0))))</f>
        <v>0</v>
      </c>
      <c r="O500" s="179">
        <f>IF($C500=$D$2,'FLETES (#) MAYO'!O500*O$2,IF($C500=$D$3,'FLETES (#) MAYO'!O500*O$3,IF($C500=$D$4,'FLETES (#) MAYO'!O500*O$4,IF($C500=$D$5,'FLETES (#) MAYO'!O500*O$5,0))))</f>
        <v>0</v>
      </c>
      <c r="P500" s="179">
        <f>IF($C500=$D$2,'FLETES (#) MAYO'!P500*P$2,IF($C500=$D$3,'FLETES (#) MAYO'!P500*P$3,IF($C500=$D$4,'FLETES (#) MAYO'!P500*P$4,IF($C500=$D$5,'FLETES (#) MAYO'!P500*P$5,0))))</f>
        <v>0</v>
      </c>
      <c r="Q500" s="179">
        <f>IF($C500=$D$2,'FLETES (#) MAYO'!Q500*Q$2,IF($C500=$D$3,'FLETES (#) MAYO'!Q500*Q$3,IF($C500=$D$4,'FLETES (#) MAYO'!Q500*Q$4,IF($C500=$D$5,'FLETES (#) MAYO'!Q500*Q$5,0))))</f>
        <v>0</v>
      </c>
      <c r="R500" s="179">
        <f>IF($C500=$D$2,'FLETES (#) MAYO'!R500*R$2,IF($C500=$D$3,'FLETES (#) MAYO'!R500*R$3,IF($C500=$D$4,'FLETES (#) MAYO'!R500*R$4,IF($C500=$D$5,'FLETES (#) MAYO'!R500*R$5,0))))</f>
        <v>0</v>
      </c>
      <c r="S500" s="179">
        <f>IF($C500=$D$2,'FLETES (#) MAYO'!S500*S$2,IF($C500=$D$3,'FLETES (#) MAYO'!S500*S$3,IF($C500=$D$4,'FLETES (#) MAYO'!S500*S$4,IF($C500=$D$5,'FLETES (#) MAYO'!S500*S$5,0))))</f>
        <v>0</v>
      </c>
      <c r="T500" s="179">
        <f>IF($C500=$D$2,'FLETES (#) MAYO'!T500*T$2,IF($C500=$D$3,'FLETES (#) MAYO'!T500*T$3,IF($C500=$D$4,'FLETES (#) MAYO'!T500*T$4,IF($C500=$D$5,'FLETES (#) MAYO'!T500*T$5,0))))</f>
        <v>0</v>
      </c>
      <c r="U500" s="179">
        <f>IF($C500=$D$2,'FLETES (#) MAYO'!U500*U$2,IF($C500=$D$3,'FLETES (#) MAYO'!U500*U$3,IF($C500=$D$4,'FLETES (#) MAYO'!U500*U$4,IF($C500=$D$5,'FLETES (#) MAYO'!U500*U$5,0))))</f>
        <v>0</v>
      </c>
      <c r="V500" s="179">
        <f>IF($C500=$D$2,'FLETES (#) MAYO'!V500*V$2,IF($C500=$D$3,'FLETES (#) MAYO'!V500*V$3,IF($C500=$D$4,'FLETES (#) MAYO'!V500*V$4,IF($C500=$D$5,'FLETES (#) MAYO'!V500*V$5,0))))</f>
        <v>0</v>
      </c>
      <c r="W500" s="179">
        <f>IF($C500=$D$2,'FLETES (#) MAYO'!W500*W$2,IF($C500=$D$3,'FLETES (#) MAYO'!W500*W$3,IF($C500=$D$4,'FLETES (#) MAYO'!W500*W$4,IF($C500=$D$5,'FLETES (#) MAYO'!W500*W$5,0))))</f>
        <v>0</v>
      </c>
      <c r="X500" s="179">
        <f>IF($C500=$D$2,'FLETES (#) MAYO'!X500*X$2,IF($C500=$D$3,'FLETES (#) MAYO'!X500*X$3,IF($C500=$D$4,'FLETES (#) MAYO'!X500*X$4,IF($C500=$D$5,'FLETES (#) MAYO'!X500*X$5,0))))</f>
        <v>0</v>
      </c>
      <c r="Y500" s="179">
        <f>IF($C500=$D$2,'FLETES (#) MAYO'!Y500*Y$2,IF($C500=$D$3,'FLETES (#) MAYO'!Y500*Y$3,IF($C500=$D$4,'FLETES (#) MAYO'!Y500*Y$4,IF($C500=$D$5,'FLETES (#) MAYO'!Y500*Y$5,0))))</f>
        <v>0</v>
      </c>
      <c r="Z500" s="179">
        <f>IF($C500=$D$2,'FLETES (#) MAYO'!Z500*Z$2,IF($C500=$D$3,'FLETES (#) MAYO'!Z500*Z$3,IF($C500=$D$4,'FLETES (#) MAYO'!Z500*Z$4,IF($C500=$D$5,'FLETES (#) MAYO'!Z500*Z$5,0))))</f>
        <v>0</v>
      </c>
      <c r="AA500" s="179">
        <f>IF($C500=$D$2,'FLETES (#) MAYO'!AA500*AA$2,IF($C500=$D$3,'FLETES (#) MAYO'!AA500*AA$3,IF($C500=$D$4,'FLETES (#) MAYO'!AA500*AA$4,IF($C500=$D$5,'FLETES (#) MAYO'!AA500*AA$5,0))))</f>
        <v>0</v>
      </c>
      <c r="AB500" s="179">
        <f>IF($C500=$D$2,'FLETES (#) MAYO'!AB500*AB$2,IF($C500=$D$3,'FLETES (#) MAYO'!AB500*AB$3,IF($C500=$D$4,'FLETES (#) MAYO'!AB500*AB$4,IF($C500=$D$5,'FLETES (#) MAYO'!AB500*AB$5,0))))</f>
        <v>0</v>
      </c>
      <c r="AC500" s="179">
        <f>IF($C500=$D$2,'FLETES (#) MAYO'!AC500*AC$2,IF($C500=$D$3,'FLETES (#) MAYO'!AC500*AC$3,IF($C500=$D$4,'FLETES (#) MAYO'!AC500*AC$4,IF($C500=$D$5,'FLETES (#) MAYO'!AC500*AC$5,0))))</f>
        <v>0</v>
      </c>
      <c r="AD500" s="179">
        <f>IF($C500=$D$2,'FLETES (#) MAYO'!AD500*AD$2,IF($C500=$D$3,'FLETES (#) MAYO'!AD500*AD$3,IF($C500=$D$4,'FLETES (#) MAYO'!AD500*AD$4,IF($C500=$D$5,'FLETES (#) MAYO'!AD500*AD$5,0))))</f>
        <v>0</v>
      </c>
      <c r="AE500" s="179">
        <f>IF($C500=$D$2,'FLETES (#) MAYO'!AE500*AE$2,IF($C500=$D$3,'FLETES (#) MAYO'!AE500*AE$3,IF($C500=$D$4,'FLETES (#) MAYO'!AE500*AE$4,IF($C500=$D$5,'FLETES (#) MAYO'!AE500*AE$5,0))))</f>
        <v>0</v>
      </c>
      <c r="AF500" s="179">
        <f>IF($C500=$D$2,'FLETES (#) MAYO'!AF500*AF$2,IF($C500=$D$3,'FLETES (#) MAYO'!AF500*AF$3,IF($C500=$D$4,'FLETES (#) MAYO'!AF500*AF$4,IF($C500=$D$5,'FLETES (#) MAYO'!AF500*AF$5,0))))</f>
        <v>0</v>
      </c>
      <c r="AG500" s="179">
        <f>IF($C500=$D$2,'FLETES (#) MAYO'!AG500*AG$2,IF($C500=$D$3,'FLETES (#) MAYO'!AG500*AG$3,IF($C500=$D$4,'FLETES (#) MAYO'!AG500*AG$4,IF($C500=$D$5,'FLETES (#) MAYO'!AG500*AG$5,0))))</f>
        <v>0</v>
      </c>
      <c r="AH500" s="179">
        <f>IF($C500=$D$2,'FLETES (#) MAYO'!AH500*AH$2,IF($C500=$D$3,'FLETES (#) MAYO'!AH500*AH$3,IF($C500=$D$4,'FLETES (#) MAYO'!AH500*AH$4,IF($C500=$D$5,'FLETES (#) MAYO'!AH500*AH$5,0))))</f>
        <v>0</v>
      </c>
      <c r="AI500" s="179">
        <f>IF($C500=$D$2,'FLETES (#) MAYO'!AI500*AI$2,IF($C500=$D$3,'FLETES (#) MAYO'!AI500*AI$3,IF($C500=$D$4,'FLETES (#) MAYO'!AI500*AI$4,IF($C500=$D$5,'FLETES (#) MAYO'!AI500*AI$5,0))))</f>
        <v>0</v>
      </c>
      <c r="AJ500" s="179">
        <f>IF($C500=$D$2,'FLETES (#) MAYO'!AJ500*AJ$2,IF($C500=$D$3,'FLETES (#) MAYO'!AJ500*AJ$3,IF($C500=$D$4,'FLETES (#) MAYO'!AJ500*AJ$4,IF($C500=$D$5,'FLETES (#) MAYO'!AJ500*AJ$5,0))))</f>
        <v>0</v>
      </c>
      <c r="AK500" s="179">
        <f>IF($C500=$D$2,'FLETES (#) MAYO'!AK500*AK$2,IF($C500=$D$3,'FLETES (#) MAYO'!AK500*AK$3,IF($C500=$D$4,'FLETES (#) MAYO'!AK500*AK$4,IF($C500=$D$5,'FLETES (#) MAYO'!AK500*AK$5,0))))</f>
        <v>0</v>
      </c>
      <c r="AL500" s="179">
        <f>IF($C500=$D$2,'FLETES (#) MAYO'!AL500*AL$2,IF($C500=$D$3,'FLETES (#) MAYO'!AL500*AL$3,IF($C500=$D$4,'FLETES (#) MAYO'!AL500*AL$4,IF($C500=$D$5,'FLETES (#) MAYO'!AL500*AL$5,0))))</f>
        <v>0</v>
      </c>
      <c r="AM500" s="179">
        <f>IF($C500=$D$2,'FLETES (#) MAYO'!AM500*AM$2,IF($C500=$D$3,'FLETES (#) MAYO'!AM500*AM$3,IF($C500=$D$4,'FLETES (#) MAYO'!AM500*AM$4,IF($C500=$D$5,'FLETES (#) MAYO'!AM500*AM$5,0))))</f>
        <v>0</v>
      </c>
    </row>
    <row r="501" spans="1:39">
      <c r="A501" s="141"/>
      <c r="B501" s="165"/>
      <c r="C501" s="165"/>
      <c r="D501" s="178">
        <f t="shared" si="0"/>
        <v>0</v>
      </c>
      <c r="E501" s="179">
        <f>IF($C501=$D$2,'FLETES (#) MAYO'!E501*E$2,IF($C501=$D$3,'FLETES (#) MAYO'!E501*E$3,IF($C501=$D$4,'FLETES (#) MAYO'!E501*E$4,IF($C501=$D$5,'FLETES (#) MAYO'!E501*E$5,0))))</f>
        <v>0</v>
      </c>
      <c r="F501" s="179">
        <f>IF($C501=$D$2,'FLETES (#) MAYO'!F501*F$2,IF($C501=$D$3,'FLETES (#) MAYO'!F501*F$3,IF($C501=$D$4,'FLETES (#) MAYO'!F501*F$4,IF($C501=$D$5,'FLETES (#) MAYO'!F501*F$5,0))))</f>
        <v>0</v>
      </c>
      <c r="G501" s="179">
        <f>IF($C501=$D$2,'FLETES (#) MAYO'!G501*G$2,IF($C501=$D$3,'FLETES (#) MAYO'!G501*G$3,IF($C501=$D$4,'FLETES (#) MAYO'!G501*G$4,IF($C501=$D$5,'FLETES (#) MAYO'!G501*G$5,0))))</f>
        <v>0</v>
      </c>
      <c r="H501" s="179">
        <f>IF($C501=$D$2,'FLETES (#) MAYO'!H501*H$2,IF($C501=$D$3,'FLETES (#) MAYO'!H501*H$3,IF($C501=$D$4,'FLETES (#) MAYO'!H501*H$4,IF($C501=$D$5,'FLETES (#) MAYO'!H501*H$5,0))))</f>
        <v>0</v>
      </c>
      <c r="I501" s="179">
        <f>IF($C501=$D$2,'FLETES (#) MAYO'!I501*I$2,IF($C501=$D$3,'FLETES (#) MAYO'!I501*I$3,IF($C501=$D$4,'FLETES (#) MAYO'!I501*I$4,IF($C501=$D$5,'FLETES (#) MAYO'!I501*I$5,0))))</f>
        <v>0</v>
      </c>
      <c r="J501" s="179">
        <f>IF($C501=$D$2,'FLETES (#) MAYO'!J501*J$2,IF($C501=$D$3,'FLETES (#) MAYO'!J501*J$3,IF($C501=$D$4,'FLETES (#) MAYO'!J501*J$4,IF($C501=$D$5,'FLETES (#) MAYO'!J501*J$5,0))))</f>
        <v>0</v>
      </c>
      <c r="K501" s="179">
        <f>IF($C501=$D$2,'FLETES (#) MAYO'!K501*K$2,IF($C501=$D$3,'FLETES (#) MAYO'!K501*K$3,IF($C501=$D$4,'FLETES (#) MAYO'!K501*K$4,IF($C501=$D$5,'FLETES (#) MAYO'!K501*K$5,0))))</f>
        <v>0</v>
      </c>
      <c r="L501" s="179">
        <f>IF($C501=$D$2,'FLETES (#) MAYO'!L501*L$2,IF($C501=$D$3,'FLETES (#) MAYO'!L501*L$3,IF($C501=$D$4,'FLETES (#) MAYO'!L501*L$4,IF($C501=$D$5,'FLETES (#) MAYO'!L501*L$5,0))))</f>
        <v>0</v>
      </c>
      <c r="M501" s="179">
        <f>IF($C501=$D$2,'FLETES (#) MAYO'!M501*M$2,IF($C501=$D$3,'FLETES (#) MAYO'!M501*M$3,IF($C501=$D$4,'FLETES (#) MAYO'!M501*M$4,IF($C501=$D$5,'FLETES (#) MAYO'!M501*M$5,0))))</f>
        <v>0</v>
      </c>
      <c r="N501" s="179">
        <f>IF($C501=$D$2,'FLETES (#) MAYO'!N501*N$2,IF($C501=$D$3,'FLETES (#) MAYO'!N501*N$3,IF($C501=$D$4,'FLETES (#) MAYO'!N501*N$4,IF($C501=$D$5,'FLETES (#) MAYO'!N501*N$5,0))))</f>
        <v>0</v>
      </c>
      <c r="O501" s="179">
        <f>IF($C501=$D$2,'FLETES (#) MAYO'!O501*O$2,IF($C501=$D$3,'FLETES (#) MAYO'!O501*O$3,IF($C501=$D$4,'FLETES (#) MAYO'!O501*O$4,IF($C501=$D$5,'FLETES (#) MAYO'!O501*O$5,0))))</f>
        <v>0</v>
      </c>
      <c r="P501" s="179">
        <f>IF($C501=$D$2,'FLETES (#) MAYO'!P501*P$2,IF($C501=$D$3,'FLETES (#) MAYO'!P501*P$3,IF($C501=$D$4,'FLETES (#) MAYO'!P501*P$4,IF($C501=$D$5,'FLETES (#) MAYO'!P501*P$5,0))))</f>
        <v>0</v>
      </c>
      <c r="Q501" s="179">
        <f>IF($C501=$D$2,'FLETES (#) MAYO'!Q501*Q$2,IF($C501=$D$3,'FLETES (#) MAYO'!Q501*Q$3,IF($C501=$D$4,'FLETES (#) MAYO'!Q501*Q$4,IF($C501=$D$5,'FLETES (#) MAYO'!Q501*Q$5,0))))</f>
        <v>0</v>
      </c>
      <c r="R501" s="179">
        <f>IF($C501=$D$2,'FLETES (#) MAYO'!R501*R$2,IF($C501=$D$3,'FLETES (#) MAYO'!R501*R$3,IF($C501=$D$4,'FLETES (#) MAYO'!R501*R$4,IF($C501=$D$5,'FLETES (#) MAYO'!R501*R$5,0))))</f>
        <v>0</v>
      </c>
      <c r="S501" s="179">
        <f>IF($C501=$D$2,'FLETES (#) MAYO'!S501*S$2,IF($C501=$D$3,'FLETES (#) MAYO'!S501*S$3,IF($C501=$D$4,'FLETES (#) MAYO'!S501*S$4,IF($C501=$D$5,'FLETES (#) MAYO'!S501*S$5,0))))</f>
        <v>0</v>
      </c>
      <c r="T501" s="179">
        <f>IF($C501=$D$2,'FLETES (#) MAYO'!T501*T$2,IF($C501=$D$3,'FLETES (#) MAYO'!T501*T$3,IF($C501=$D$4,'FLETES (#) MAYO'!T501*T$4,IF($C501=$D$5,'FLETES (#) MAYO'!T501*T$5,0))))</f>
        <v>0</v>
      </c>
      <c r="U501" s="179">
        <f>IF($C501=$D$2,'FLETES (#) MAYO'!U501*U$2,IF($C501=$D$3,'FLETES (#) MAYO'!U501*U$3,IF($C501=$D$4,'FLETES (#) MAYO'!U501*U$4,IF($C501=$D$5,'FLETES (#) MAYO'!U501*U$5,0))))</f>
        <v>0</v>
      </c>
      <c r="V501" s="179">
        <f>IF($C501=$D$2,'FLETES (#) MAYO'!V501*V$2,IF($C501=$D$3,'FLETES (#) MAYO'!V501*V$3,IF($C501=$D$4,'FLETES (#) MAYO'!V501*V$4,IF($C501=$D$5,'FLETES (#) MAYO'!V501*V$5,0))))</f>
        <v>0</v>
      </c>
      <c r="W501" s="179">
        <f>IF($C501=$D$2,'FLETES (#) MAYO'!W501*W$2,IF($C501=$D$3,'FLETES (#) MAYO'!W501*W$3,IF($C501=$D$4,'FLETES (#) MAYO'!W501*W$4,IF($C501=$D$5,'FLETES (#) MAYO'!W501*W$5,0))))</f>
        <v>0</v>
      </c>
      <c r="X501" s="179">
        <f>IF($C501=$D$2,'FLETES (#) MAYO'!X501*X$2,IF($C501=$D$3,'FLETES (#) MAYO'!X501*X$3,IF($C501=$D$4,'FLETES (#) MAYO'!X501*X$4,IF($C501=$D$5,'FLETES (#) MAYO'!X501*X$5,0))))</f>
        <v>0</v>
      </c>
      <c r="Y501" s="179">
        <f>IF($C501=$D$2,'FLETES (#) MAYO'!Y501*Y$2,IF($C501=$D$3,'FLETES (#) MAYO'!Y501*Y$3,IF($C501=$D$4,'FLETES (#) MAYO'!Y501*Y$4,IF($C501=$D$5,'FLETES (#) MAYO'!Y501*Y$5,0))))</f>
        <v>0</v>
      </c>
      <c r="Z501" s="179">
        <f>IF($C501=$D$2,'FLETES (#) MAYO'!Z501*Z$2,IF($C501=$D$3,'FLETES (#) MAYO'!Z501*Z$3,IF($C501=$D$4,'FLETES (#) MAYO'!Z501*Z$4,IF($C501=$D$5,'FLETES (#) MAYO'!Z501*Z$5,0))))</f>
        <v>0</v>
      </c>
      <c r="AA501" s="179">
        <f>IF($C501=$D$2,'FLETES (#) MAYO'!AA501*AA$2,IF($C501=$D$3,'FLETES (#) MAYO'!AA501*AA$3,IF($C501=$D$4,'FLETES (#) MAYO'!AA501*AA$4,IF($C501=$D$5,'FLETES (#) MAYO'!AA501*AA$5,0))))</f>
        <v>0</v>
      </c>
      <c r="AB501" s="179">
        <f>IF($C501=$D$2,'FLETES (#) MAYO'!AB501*AB$2,IF($C501=$D$3,'FLETES (#) MAYO'!AB501*AB$3,IF($C501=$D$4,'FLETES (#) MAYO'!AB501*AB$4,IF($C501=$D$5,'FLETES (#) MAYO'!AB501*AB$5,0))))</f>
        <v>0</v>
      </c>
      <c r="AC501" s="179">
        <f>IF($C501=$D$2,'FLETES (#) MAYO'!AC501*AC$2,IF($C501=$D$3,'FLETES (#) MAYO'!AC501*AC$3,IF($C501=$D$4,'FLETES (#) MAYO'!AC501*AC$4,IF($C501=$D$5,'FLETES (#) MAYO'!AC501*AC$5,0))))</f>
        <v>0</v>
      </c>
      <c r="AD501" s="179">
        <f>IF($C501=$D$2,'FLETES (#) MAYO'!AD501*AD$2,IF($C501=$D$3,'FLETES (#) MAYO'!AD501*AD$3,IF($C501=$D$4,'FLETES (#) MAYO'!AD501*AD$4,IF($C501=$D$5,'FLETES (#) MAYO'!AD501*AD$5,0))))</f>
        <v>0</v>
      </c>
      <c r="AE501" s="179">
        <f>IF($C501=$D$2,'FLETES (#) MAYO'!AE501*AE$2,IF($C501=$D$3,'FLETES (#) MAYO'!AE501*AE$3,IF($C501=$D$4,'FLETES (#) MAYO'!AE501*AE$4,IF($C501=$D$5,'FLETES (#) MAYO'!AE501*AE$5,0))))</f>
        <v>0</v>
      </c>
      <c r="AF501" s="179">
        <f>IF($C501=$D$2,'FLETES (#) MAYO'!AF501*AF$2,IF($C501=$D$3,'FLETES (#) MAYO'!AF501*AF$3,IF($C501=$D$4,'FLETES (#) MAYO'!AF501*AF$4,IF($C501=$D$5,'FLETES (#) MAYO'!AF501*AF$5,0))))</f>
        <v>0</v>
      </c>
      <c r="AG501" s="179">
        <f>IF($C501=$D$2,'FLETES (#) MAYO'!AG501*AG$2,IF($C501=$D$3,'FLETES (#) MAYO'!AG501*AG$3,IF($C501=$D$4,'FLETES (#) MAYO'!AG501*AG$4,IF($C501=$D$5,'FLETES (#) MAYO'!AG501*AG$5,0))))</f>
        <v>0</v>
      </c>
      <c r="AH501" s="179">
        <f>IF($C501=$D$2,'FLETES (#) MAYO'!AH501*AH$2,IF($C501=$D$3,'FLETES (#) MAYO'!AH501*AH$3,IF($C501=$D$4,'FLETES (#) MAYO'!AH501*AH$4,IF($C501=$D$5,'FLETES (#) MAYO'!AH501*AH$5,0))))</f>
        <v>0</v>
      </c>
      <c r="AI501" s="179">
        <f>IF($C501=$D$2,'FLETES (#) MAYO'!AI501*AI$2,IF($C501=$D$3,'FLETES (#) MAYO'!AI501*AI$3,IF($C501=$D$4,'FLETES (#) MAYO'!AI501*AI$4,IF($C501=$D$5,'FLETES (#) MAYO'!AI501*AI$5,0))))</f>
        <v>0</v>
      </c>
      <c r="AJ501" s="179">
        <f>IF($C501=$D$2,'FLETES (#) MAYO'!AJ501*AJ$2,IF($C501=$D$3,'FLETES (#) MAYO'!AJ501*AJ$3,IF($C501=$D$4,'FLETES (#) MAYO'!AJ501*AJ$4,IF($C501=$D$5,'FLETES (#) MAYO'!AJ501*AJ$5,0))))</f>
        <v>0</v>
      </c>
      <c r="AK501" s="179">
        <f>IF($C501=$D$2,'FLETES (#) MAYO'!AK501*AK$2,IF($C501=$D$3,'FLETES (#) MAYO'!AK501*AK$3,IF($C501=$D$4,'FLETES (#) MAYO'!AK501*AK$4,IF($C501=$D$5,'FLETES (#) MAYO'!AK501*AK$5,0))))</f>
        <v>0</v>
      </c>
      <c r="AL501" s="179">
        <f>IF($C501=$D$2,'FLETES (#) MAYO'!AL501*AL$2,IF($C501=$D$3,'FLETES (#) MAYO'!AL501*AL$3,IF($C501=$D$4,'FLETES (#) MAYO'!AL501*AL$4,IF($C501=$D$5,'FLETES (#) MAYO'!AL501*AL$5,0))))</f>
        <v>0</v>
      </c>
      <c r="AM501" s="179">
        <f>IF($C501=$D$2,'FLETES (#) MAYO'!AM501*AM$2,IF($C501=$D$3,'FLETES (#) MAYO'!AM501*AM$3,IF($C501=$D$4,'FLETES (#) MAYO'!AM501*AM$4,IF($C501=$D$5,'FLETES (#) MAYO'!AM501*AM$5,0))))</f>
        <v>0</v>
      </c>
    </row>
    <row r="502" spans="1:39">
      <c r="A502" s="141"/>
      <c r="B502" s="165"/>
      <c r="C502" s="165"/>
      <c r="D502" s="178">
        <f t="shared" si="0"/>
        <v>0</v>
      </c>
      <c r="E502" s="179">
        <f>IF($C502=$D$2,'FLETES (#) MAYO'!E502*E$2,IF($C502=$D$3,'FLETES (#) MAYO'!E502*E$3,IF($C502=$D$4,'FLETES (#) MAYO'!E502*E$4,IF($C502=$D$5,'FLETES (#) MAYO'!E502*E$5,0))))</f>
        <v>0</v>
      </c>
      <c r="F502" s="179">
        <f>IF($C502=$D$2,'FLETES (#) MAYO'!F502*F$2,IF($C502=$D$3,'FLETES (#) MAYO'!F502*F$3,IF($C502=$D$4,'FLETES (#) MAYO'!F502*F$4,IF($C502=$D$5,'FLETES (#) MAYO'!F502*F$5,0))))</f>
        <v>0</v>
      </c>
      <c r="G502" s="179">
        <f>IF($C502=$D$2,'FLETES (#) MAYO'!G502*G$2,IF($C502=$D$3,'FLETES (#) MAYO'!G502*G$3,IF($C502=$D$4,'FLETES (#) MAYO'!G502*G$4,IF($C502=$D$5,'FLETES (#) MAYO'!G502*G$5,0))))</f>
        <v>0</v>
      </c>
      <c r="H502" s="179">
        <f>IF($C502=$D$2,'FLETES (#) MAYO'!H502*H$2,IF($C502=$D$3,'FLETES (#) MAYO'!H502*H$3,IF($C502=$D$4,'FLETES (#) MAYO'!H502*H$4,IF($C502=$D$5,'FLETES (#) MAYO'!H502*H$5,0))))</f>
        <v>0</v>
      </c>
      <c r="I502" s="179">
        <f>IF($C502=$D$2,'FLETES (#) MAYO'!I502*I$2,IF($C502=$D$3,'FLETES (#) MAYO'!I502*I$3,IF($C502=$D$4,'FLETES (#) MAYO'!I502*I$4,IF($C502=$D$5,'FLETES (#) MAYO'!I502*I$5,0))))</f>
        <v>0</v>
      </c>
      <c r="J502" s="179">
        <f>IF($C502=$D$2,'FLETES (#) MAYO'!J502*J$2,IF($C502=$D$3,'FLETES (#) MAYO'!J502*J$3,IF($C502=$D$4,'FLETES (#) MAYO'!J502*J$4,IF($C502=$D$5,'FLETES (#) MAYO'!J502*J$5,0))))</f>
        <v>0</v>
      </c>
      <c r="K502" s="179">
        <f>IF($C502=$D$2,'FLETES (#) MAYO'!K502*K$2,IF($C502=$D$3,'FLETES (#) MAYO'!K502*K$3,IF($C502=$D$4,'FLETES (#) MAYO'!K502*K$4,IF($C502=$D$5,'FLETES (#) MAYO'!K502*K$5,0))))</f>
        <v>0</v>
      </c>
      <c r="L502" s="179">
        <f>IF($C502=$D$2,'FLETES (#) MAYO'!L502*L$2,IF($C502=$D$3,'FLETES (#) MAYO'!L502*L$3,IF($C502=$D$4,'FLETES (#) MAYO'!L502*L$4,IF($C502=$D$5,'FLETES (#) MAYO'!L502*L$5,0))))</f>
        <v>0</v>
      </c>
      <c r="M502" s="179">
        <f>IF($C502=$D$2,'FLETES (#) MAYO'!M502*M$2,IF($C502=$D$3,'FLETES (#) MAYO'!M502*M$3,IF($C502=$D$4,'FLETES (#) MAYO'!M502*M$4,IF($C502=$D$5,'FLETES (#) MAYO'!M502*M$5,0))))</f>
        <v>0</v>
      </c>
      <c r="N502" s="179">
        <f>IF($C502=$D$2,'FLETES (#) MAYO'!N502*N$2,IF($C502=$D$3,'FLETES (#) MAYO'!N502*N$3,IF($C502=$D$4,'FLETES (#) MAYO'!N502*N$4,IF($C502=$D$5,'FLETES (#) MAYO'!N502*N$5,0))))</f>
        <v>0</v>
      </c>
      <c r="O502" s="179">
        <f>IF($C502=$D$2,'FLETES (#) MAYO'!O502*O$2,IF($C502=$D$3,'FLETES (#) MAYO'!O502*O$3,IF($C502=$D$4,'FLETES (#) MAYO'!O502*O$4,IF($C502=$D$5,'FLETES (#) MAYO'!O502*O$5,0))))</f>
        <v>0</v>
      </c>
      <c r="P502" s="179">
        <f>IF($C502=$D$2,'FLETES (#) MAYO'!P502*P$2,IF($C502=$D$3,'FLETES (#) MAYO'!P502*P$3,IF($C502=$D$4,'FLETES (#) MAYO'!P502*P$4,IF($C502=$D$5,'FLETES (#) MAYO'!P502*P$5,0))))</f>
        <v>0</v>
      </c>
      <c r="Q502" s="179">
        <f>IF($C502=$D$2,'FLETES (#) MAYO'!Q502*Q$2,IF($C502=$D$3,'FLETES (#) MAYO'!Q502*Q$3,IF($C502=$D$4,'FLETES (#) MAYO'!Q502*Q$4,IF($C502=$D$5,'FLETES (#) MAYO'!Q502*Q$5,0))))</f>
        <v>0</v>
      </c>
      <c r="R502" s="179">
        <f>IF($C502=$D$2,'FLETES (#) MAYO'!R502*R$2,IF($C502=$D$3,'FLETES (#) MAYO'!R502*R$3,IF($C502=$D$4,'FLETES (#) MAYO'!R502*R$4,IF($C502=$D$5,'FLETES (#) MAYO'!R502*R$5,0))))</f>
        <v>0</v>
      </c>
      <c r="S502" s="179">
        <f>IF($C502=$D$2,'FLETES (#) MAYO'!S502*S$2,IF($C502=$D$3,'FLETES (#) MAYO'!S502*S$3,IF($C502=$D$4,'FLETES (#) MAYO'!S502*S$4,IF($C502=$D$5,'FLETES (#) MAYO'!S502*S$5,0))))</f>
        <v>0</v>
      </c>
      <c r="T502" s="179">
        <f>IF($C502=$D$2,'FLETES (#) MAYO'!T502*T$2,IF($C502=$D$3,'FLETES (#) MAYO'!T502*T$3,IF($C502=$D$4,'FLETES (#) MAYO'!T502*T$4,IF($C502=$D$5,'FLETES (#) MAYO'!T502*T$5,0))))</f>
        <v>0</v>
      </c>
      <c r="U502" s="179">
        <f>IF($C502=$D$2,'FLETES (#) MAYO'!U502*U$2,IF($C502=$D$3,'FLETES (#) MAYO'!U502*U$3,IF($C502=$D$4,'FLETES (#) MAYO'!U502*U$4,IF($C502=$D$5,'FLETES (#) MAYO'!U502*U$5,0))))</f>
        <v>0</v>
      </c>
      <c r="V502" s="179">
        <f>IF($C502=$D$2,'FLETES (#) MAYO'!V502*V$2,IF($C502=$D$3,'FLETES (#) MAYO'!V502*V$3,IF($C502=$D$4,'FLETES (#) MAYO'!V502*V$4,IF($C502=$D$5,'FLETES (#) MAYO'!V502*V$5,0))))</f>
        <v>0</v>
      </c>
      <c r="W502" s="179">
        <f>IF($C502=$D$2,'FLETES (#) MAYO'!W502*W$2,IF($C502=$D$3,'FLETES (#) MAYO'!W502*W$3,IF($C502=$D$4,'FLETES (#) MAYO'!W502*W$4,IF($C502=$D$5,'FLETES (#) MAYO'!W502*W$5,0))))</f>
        <v>0</v>
      </c>
      <c r="X502" s="179">
        <f>IF($C502=$D$2,'FLETES (#) MAYO'!X502*X$2,IF($C502=$D$3,'FLETES (#) MAYO'!X502*X$3,IF($C502=$D$4,'FLETES (#) MAYO'!X502*X$4,IF($C502=$D$5,'FLETES (#) MAYO'!X502*X$5,0))))</f>
        <v>0</v>
      </c>
      <c r="Y502" s="179">
        <f>IF($C502=$D$2,'FLETES (#) MAYO'!Y502*Y$2,IF($C502=$D$3,'FLETES (#) MAYO'!Y502*Y$3,IF($C502=$D$4,'FLETES (#) MAYO'!Y502*Y$4,IF($C502=$D$5,'FLETES (#) MAYO'!Y502*Y$5,0))))</f>
        <v>0</v>
      </c>
      <c r="Z502" s="179">
        <f>IF($C502=$D$2,'FLETES (#) MAYO'!Z502*Z$2,IF($C502=$D$3,'FLETES (#) MAYO'!Z502*Z$3,IF($C502=$D$4,'FLETES (#) MAYO'!Z502*Z$4,IF($C502=$D$5,'FLETES (#) MAYO'!Z502*Z$5,0))))</f>
        <v>0</v>
      </c>
      <c r="AA502" s="179">
        <f>IF($C502=$D$2,'FLETES (#) MAYO'!AA502*AA$2,IF($C502=$D$3,'FLETES (#) MAYO'!AA502*AA$3,IF($C502=$D$4,'FLETES (#) MAYO'!AA502*AA$4,IF($C502=$D$5,'FLETES (#) MAYO'!AA502*AA$5,0))))</f>
        <v>0</v>
      </c>
      <c r="AB502" s="179">
        <f>IF($C502=$D$2,'FLETES (#) MAYO'!AB502*AB$2,IF($C502=$D$3,'FLETES (#) MAYO'!AB502*AB$3,IF($C502=$D$4,'FLETES (#) MAYO'!AB502*AB$4,IF($C502=$D$5,'FLETES (#) MAYO'!AB502*AB$5,0))))</f>
        <v>0</v>
      </c>
      <c r="AC502" s="179">
        <f>IF($C502=$D$2,'FLETES (#) MAYO'!AC502*AC$2,IF($C502=$D$3,'FLETES (#) MAYO'!AC502*AC$3,IF($C502=$D$4,'FLETES (#) MAYO'!AC502*AC$4,IF($C502=$D$5,'FLETES (#) MAYO'!AC502*AC$5,0))))</f>
        <v>0</v>
      </c>
      <c r="AD502" s="179">
        <f>IF($C502=$D$2,'FLETES (#) MAYO'!AD502*AD$2,IF($C502=$D$3,'FLETES (#) MAYO'!AD502*AD$3,IF($C502=$D$4,'FLETES (#) MAYO'!AD502*AD$4,IF($C502=$D$5,'FLETES (#) MAYO'!AD502*AD$5,0))))</f>
        <v>0</v>
      </c>
      <c r="AE502" s="179">
        <f>IF($C502=$D$2,'FLETES (#) MAYO'!AE502*AE$2,IF($C502=$D$3,'FLETES (#) MAYO'!AE502*AE$3,IF($C502=$D$4,'FLETES (#) MAYO'!AE502*AE$4,IF($C502=$D$5,'FLETES (#) MAYO'!AE502*AE$5,0))))</f>
        <v>0</v>
      </c>
      <c r="AF502" s="179">
        <f>IF($C502=$D$2,'FLETES (#) MAYO'!AF502*AF$2,IF($C502=$D$3,'FLETES (#) MAYO'!AF502*AF$3,IF($C502=$D$4,'FLETES (#) MAYO'!AF502*AF$4,IF($C502=$D$5,'FLETES (#) MAYO'!AF502*AF$5,0))))</f>
        <v>0</v>
      </c>
      <c r="AG502" s="179">
        <f>IF($C502=$D$2,'FLETES (#) MAYO'!AG502*AG$2,IF($C502=$D$3,'FLETES (#) MAYO'!AG502*AG$3,IF($C502=$D$4,'FLETES (#) MAYO'!AG502*AG$4,IF($C502=$D$5,'FLETES (#) MAYO'!AG502*AG$5,0))))</f>
        <v>0</v>
      </c>
      <c r="AH502" s="179">
        <f>IF($C502=$D$2,'FLETES (#) MAYO'!AH502*AH$2,IF($C502=$D$3,'FLETES (#) MAYO'!AH502*AH$3,IF($C502=$D$4,'FLETES (#) MAYO'!AH502*AH$4,IF($C502=$D$5,'FLETES (#) MAYO'!AH502*AH$5,0))))</f>
        <v>0</v>
      </c>
      <c r="AI502" s="179">
        <f>IF($C502=$D$2,'FLETES (#) MAYO'!AI502*AI$2,IF($C502=$D$3,'FLETES (#) MAYO'!AI502*AI$3,IF($C502=$D$4,'FLETES (#) MAYO'!AI502*AI$4,IF($C502=$D$5,'FLETES (#) MAYO'!AI502*AI$5,0))))</f>
        <v>0</v>
      </c>
      <c r="AJ502" s="179">
        <f>IF($C502=$D$2,'FLETES (#) MAYO'!AJ502*AJ$2,IF($C502=$D$3,'FLETES (#) MAYO'!AJ502*AJ$3,IF($C502=$D$4,'FLETES (#) MAYO'!AJ502*AJ$4,IF($C502=$D$5,'FLETES (#) MAYO'!AJ502*AJ$5,0))))</f>
        <v>0</v>
      </c>
      <c r="AK502" s="179">
        <f>IF($C502=$D$2,'FLETES (#) MAYO'!AK502*AK$2,IF($C502=$D$3,'FLETES (#) MAYO'!AK502*AK$3,IF($C502=$D$4,'FLETES (#) MAYO'!AK502*AK$4,IF($C502=$D$5,'FLETES (#) MAYO'!AK502*AK$5,0))))</f>
        <v>0</v>
      </c>
      <c r="AL502" s="179">
        <f>IF($C502=$D$2,'FLETES (#) MAYO'!AL502*AL$2,IF($C502=$D$3,'FLETES (#) MAYO'!AL502*AL$3,IF($C502=$D$4,'FLETES (#) MAYO'!AL502*AL$4,IF($C502=$D$5,'FLETES (#) MAYO'!AL502*AL$5,0))))</f>
        <v>0</v>
      </c>
      <c r="AM502" s="179">
        <f>IF($C502=$D$2,'FLETES (#) MAYO'!AM502*AM$2,IF($C502=$D$3,'FLETES (#) MAYO'!AM502*AM$3,IF($C502=$D$4,'FLETES (#) MAYO'!AM502*AM$4,IF($C502=$D$5,'FLETES (#) MAYO'!AM502*AM$5,0))))</f>
        <v>0</v>
      </c>
    </row>
    <row r="503" spans="1:39">
      <c r="A503" s="141"/>
      <c r="B503" s="165"/>
      <c r="C503" s="165"/>
      <c r="D503" s="178">
        <f t="shared" si="0"/>
        <v>0</v>
      </c>
      <c r="E503" s="179">
        <f>IF($C503=$D$2,'FLETES (#) MAYO'!E503*E$2,IF($C503=$D$3,'FLETES (#) MAYO'!E503*E$3,IF($C503=$D$4,'FLETES (#) MAYO'!E503*E$4,IF($C503=$D$5,'FLETES (#) MAYO'!E503*E$5,0))))</f>
        <v>0</v>
      </c>
      <c r="F503" s="179">
        <f>IF($C503=$D$2,'FLETES (#) MAYO'!F503*F$2,IF($C503=$D$3,'FLETES (#) MAYO'!F503*F$3,IF($C503=$D$4,'FLETES (#) MAYO'!F503*F$4,IF($C503=$D$5,'FLETES (#) MAYO'!F503*F$5,0))))</f>
        <v>0</v>
      </c>
      <c r="G503" s="179">
        <f>IF($C503=$D$2,'FLETES (#) MAYO'!G503*G$2,IF($C503=$D$3,'FLETES (#) MAYO'!G503*G$3,IF($C503=$D$4,'FLETES (#) MAYO'!G503*G$4,IF($C503=$D$5,'FLETES (#) MAYO'!G503*G$5,0))))</f>
        <v>0</v>
      </c>
      <c r="H503" s="179">
        <f>IF($C503=$D$2,'FLETES (#) MAYO'!H503*H$2,IF($C503=$D$3,'FLETES (#) MAYO'!H503*H$3,IF($C503=$D$4,'FLETES (#) MAYO'!H503*H$4,IF($C503=$D$5,'FLETES (#) MAYO'!H503*H$5,0))))</f>
        <v>0</v>
      </c>
      <c r="I503" s="179">
        <f>IF($C503=$D$2,'FLETES (#) MAYO'!I503*I$2,IF($C503=$D$3,'FLETES (#) MAYO'!I503*I$3,IF($C503=$D$4,'FLETES (#) MAYO'!I503*I$4,IF($C503=$D$5,'FLETES (#) MAYO'!I503*I$5,0))))</f>
        <v>0</v>
      </c>
      <c r="J503" s="179">
        <f>IF($C503=$D$2,'FLETES (#) MAYO'!J503*J$2,IF($C503=$D$3,'FLETES (#) MAYO'!J503*J$3,IF($C503=$D$4,'FLETES (#) MAYO'!J503*J$4,IF($C503=$D$5,'FLETES (#) MAYO'!J503*J$5,0))))</f>
        <v>0</v>
      </c>
      <c r="K503" s="179">
        <f>IF($C503=$D$2,'FLETES (#) MAYO'!K503*K$2,IF($C503=$D$3,'FLETES (#) MAYO'!K503*K$3,IF($C503=$D$4,'FLETES (#) MAYO'!K503*K$4,IF($C503=$D$5,'FLETES (#) MAYO'!K503*K$5,0))))</f>
        <v>0</v>
      </c>
      <c r="L503" s="179">
        <f>IF($C503=$D$2,'FLETES (#) MAYO'!L503*L$2,IF($C503=$D$3,'FLETES (#) MAYO'!L503*L$3,IF($C503=$D$4,'FLETES (#) MAYO'!L503*L$4,IF($C503=$D$5,'FLETES (#) MAYO'!L503*L$5,0))))</f>
        <v>0</v>
      </c>
      <c r="M503" s="179">
        <f>IF($C503=$D$2,'FLETES (#) MAYO'!M503*M$2,IF($C503=$D$3,'FLETES (#) MAYO'!M503*M$3,IF($C503=$D$4,'FLETES (#) MAYO'!M503*M$4,IF($C503=$D$5,'FLETES (#) MAYO'!M503*M$5,0))))</f>
        <v>0</v>
      </c>
      <c r="N503" s="179">
        <f>IF($C503=$D$2,'FLETES (#) MAYO'!N503*N$2,IF($C503=$D$3,'FLETES (#) MAYO'!N503*N$3,IF($C503=$D$4,'FLETES (#) MAYO'!N503*N$4,IF($C503=$D$5,'FLETES (#) MAYO'!N503*N$5,0))))</f>
        <v>0</v>
      </c>
      <c r="O503" s="179">
        <f>IF($C503=$D$2,'FLETES (#) MAYO'!O503*O$2,IF($C503=$D$3,'FLETES (#) MAYO'!O503*O$3,IF($C503=$D$4,'FLETES (#) MAYO'!O503*O$4,IF($C503=$D$5,'FLETES (#) MAYO'!O503*O$5,0))))</f>
        <v>0</v>
      </c>
      <c r="P503" s="179">
        <f>IF($C503=$D$2,'FLETES (#) MAYO'!P503*P$2,IF($C503=$D$3,'FLETES (#) MAYO'!P503*P$3,IF($C503=$D$4,'FLETES (#) MAYO'!P503*P$4,IF($C503=$D$5,'FLETES (#) MAYO'!P503*P$5,0))))</f>
        <v>0</v>
      </c>
      <c r="Q503" s="179">
        <f>IF($C503=$D$2,'FLETES (#) MAYO'!Q503*Q$2,IF($C503=$D$3,'FLETES (#) MAYO'!Q503*Q$3,IF($C503=$D$4,'FLETES (#) MAYO'!Q503*Q$4,IF($C503=$D$5,'FLETES (#) MAYO'!Q503*Q$5,0))))</f>
        <v>0</v>
      </c>
      <c r="R503" s="179">
        <f>IF($C503=$D$2,'FLETES (#) MAYO'!R503*R$2,IF($C503=$D$3,'FLETES (#) MAYO'!R503*R$3,IF($C503=$D$4,'FLETES (#) MAYO'!R503*R$4,IF($C503=$D$5,'FLETES (#) MAYO'!R503*R$5,0))))</f>
        <v>0</v>
      </c>
      <c r="S503" s="179">
        <f>IF($C503=$D$2,'FLETES (#) MAYO'!S503*S$2,IF($C503=$D$3,'FLETES (#) MAYO'!S503*S$3,IF($C503=$D$4,'FLETES (#) MAYO'!S503*S$4,IF($C503=$D$5,'FLETES (#) MAYO'!S503*S$5,0))))</f>
        <v>0</v>
      </c>
      <c r="T503" s="179">
        <f>IF($C503=$D$2,'FLETES (#) MAYO'!T503*T$2,IF($C503=$D$3,'FLETES (#) MAYO'!T503*T$3,IF($C503=$D$4,'FLETES (#) MAYO'!T503*T$4,IF($C503=$D$5,'FLETES (#) MAYO'!T503*T$5,0))))</f>
        <v>0</v>
      </c>
      <c r="U503" s="179">
        <f>IF($C503=$D$2,'FLETES (#) MAYO'!U503*U$2,IF($C503=$D$3,'FLETES (#) MAYO'!U503*U$3,IF($C503=$D$4,'FLETES (#) MAYO'!U503*U$4,IF($C503=$D$5,'FLETES (#) MAYO'!U503*U$5,0))))</f>
        <v>0</v>
      </c>
      <c r="V503" s="179">
        <f>IF($C503=$D$2,'FLETES (#) MAYO'!V503*V$2,IF($C503=$D$3,'FLETES (#) MAYO'!V503*V$3,IF($C503=$D$4,'FLETES (#) MAYO'!V503*V$4,IF($C503=$D$5,'FLETES (#) MAYO'!V503*V$5,0))))</f>
        <v>0</v>
      </c>
      <c r="W503" s="179">
        <f>IF($C503=$D$2,'FLETES (#) MAYO'!W503*W$2,IF($C503=$D$3,'FLETES (#) MAYO'!W503*W$3,IF($C503=$D$4,'FLETES (#) MAYO'!W503*W$4,IF($C503=$D$5,'FLETES (#) MAYO'!W503*W$5,0))))</f>
        <v>0</v>
      </c>
      <c r="X503" s="179">
        <f>IF($C503=$D$2,'FLETES (#) MAYO'!X503*X$2,IF($C503=$D$3,'FLETES (#) MAYO'!X503*X$3,IF($C503=$D$4,'FLETES (#) MAYO'!X503*X$4,IF($C503=$D$5,'FLETES (#) MAYO'!X503*X$5,0))))</f>
        <v>0</v>
      </c>
      <c r="Y503" s="179">
        <f>IF($C503=$D$2,'FLETES (#) MAYO'!Y503*Y$2,IF($C503=$D$3,'FLETES (#) MAYO'!Y503*Y$3,IF($C503=$D$4,'FLETES (#) MAYO'!Y503*Y$4,IF($C503=$D$5,'FLETES (#) MAYO'!Y503*Y$5,0))))</f>
        <v>0</v>
      </c>
      <c r="Z503" s="179">
        <f>IF($C503=$D$2,'FLETES (#) MAYO'!Z503*Z$2,IF($C503=$D$3,'FLETES (#) MAYO'!Z503*Z$3,IF($C503=$D$4,'FLETES (#) MAYO'!Z503*Z$4,IF($C503=$D$5,'FLETES (#) MAYO'!Z503*Z$5,0))))</f>
        <v>0</v>
      </c>
      <c r="AA503" s="179">
        <f>IF($C503=$D$2,'FLETES (#) MAYO'!AA503*AA$2,IF($C503=$D$3,'FLETES (#) MAYO'!AA503*AA$3,IF($C503=$D$4,'FLETES (#) MAYO'!AA503*AA$4,IF($C503=$D$5,'FLETES (#) MAYO'!AA503*AA$5,0))))</f>
        <v>0</v>
      </c>
      <c r="AB503" s="179">
        <f>IF($C503=$D$2,'FLETES (#) MAYO'!AB503*AB$2,IF($C503=$D$3,'FLETES (#) MAYO'!AB503*AB$3,IF($C503=$D$4,'FLETES (#) MAYO'!AB503*AB$4,IF($C503=$D$5,'FLETES (#) MAYO'!AB503*AB$5,0))))</f>
        <v>0</v>
      </c>
      <c r="AC503" s="179">
        <f>IF($C503=$D$2,'FLETES (#) MAYO'!AC503*AC$2,IF($C503=$D$3,'FLETES (#) MAYO'!AC503*AC$3,IF($C503=$D$4,'FLETES (#) MAYO'!AC503*AC$4,IF($C503=$D$5,'FLETES (#) MAYO'!AC503*AC$5,0))))</f>
        <v>0</v>
      </c>
      <c r="AD503" s="179">
        <f>IF($C503=$D$2,'FLETES (#) MAYO'!AD503*AD$2,IF($C503=$D$3,'FLETES (#) MAYO'!AD503*AD$3,IF($C503=$D$4,'FLETES (#) MAYO'!AD503*AD$4,IF($C503=$D$5,'FLETES (#) MAYO'!AD503*AD$5,0))))</f>
        <v>0</v>
      </c>
      <c r="AE503" s="179">
        <f>IF($C503=$D$2,'FLETES (#) MAYO'!AE503*AE$2,IF($C503=$D$3,'FLETES (#) MAYO'!AE503*AE$3,IF($C503=$D$4,'FLETES (#) MAYO'!AE503*AE$4,IF($C503=$D$5,'FLETES (#) MAYO'!AE503*AE$5,0))))</f>
        <v>0</v>
      </c>
      <c r="AF503" s="179">
        <f>IF($C503=$D$2,'FLETES (#) MAYO'!AF503*AF$2,IF($C503=$D$3,'FLETES (#) MAYO'!AF503*AF$3,IF($C503=$D$4,'FLETES (#) MAYO'!AF503*AF$4,IF($C503=$D$5,'FLETES (#) MAYO'!AF503*AF$5,0))))</f>
        <v>0</v>
      </c>
      <c r="AG503" s="179">
        <f>IF($C503=$D$2,'FLETES (#) MAYO'!AG503*AG$2,IF($C503=$D$3,'FLETES (#) MAYO'!AG503*AG$3,IF($C503=$D$4,'FLETES (#) MAYO'!AG503*AG$4,IF($C503=$D$5,'FLETES (#) MAYO'!AG503*AG$5,0))))</f>
        <v>0</v>
      </c>
      <c r="AH503" s="179">
        <f>IF($C503=$D$2,'FLETES (#) MAYO'!AH503*AH$2,IF($C503=$D$3,'FLETES (#) MAYO'!AH503*AH$3,IF($C503=$D$4,'FLETES (#) MAYO'!AH503*AH$4,IF($C503=$D$5,'FLETES (#) MAYO'!AH503*AH$5,0))))</f>
        <v>0</v>
      </c>
      <c r="AI503" s="179">
        <f>IF($C503=$D$2,'FLETES (#) MAYO'!AI503*AI$2,IF($C503=$D$3,'FLETES (#) MAYO'!AI503*AI$3,IF($C503=$D$4,'FLETES (#) MAYO'!AI503*AI$4,IF($C503=$D$5,'FLETES (#) MAYO'!AI503*AI$5,0))))</f>
        <v>0</v>
      </c>
      <c r="AJ503" s="179">
        <f>IF($C503=$D$2,'FLETES (#) MAYO'!AJ503*AJ$2,IF($C503=$D$3,'FLETES (#) MAYO'!AJ503*AJ$3,IF($C503=$D$4,'FLETES (#) MAYO'!AJ503*AJ$4,IF($C503=$D$5,'FLETES (#) MAYO'!AJ503*AJ$5,0))))</f>
        <v>0</v>
      </c>
      <c r="AK503" s="179">
        <f>IF($C503=$D$2,'FLETES (#) MAYO'!AK503*AK$2,IF($C503=$D$3,'FLETES (#) MAYO'!AK503*AK$3,IF($C503=$D$4,'FLETES (#) MAYO'!AK503*AK$4,IF($C503=$D$5,'FLETES (#) MAYO'!AK503*AK$5,0))))</f>
        <v>0</v>
      </c>
      <c r="AL503" s="179">
        <f>IF($C503=$D$2,'FLETES (#) MAYO'!AL503*AL$2,IF($C503=$D$3,'FLETES (#) MAYO'!AL503*AL$3,IF($C503=$D$4,'FLETES (#) MAYO'!AL503*AL$4,IF($C503=$D$5,'FLETES (#) MAYO'!AL503*AL$5,0))))</f>
        <v>0</v>
      </c>
      <c r="AM503" s="179">
        <f>IF($C503=$D$2,'FLETES (#) MAYO'!AM503*AM$2,IF($C503=$D$3,'FLETES (#) MAYO'!AM503*AM$3,IF($C503=$D$4,'FLETES (#) MAYO'!AM503*AM$4,IF($C503=$D$5,'FLETES (#) MAYO'!AM503*AM$5,0))))</f>
        <v>0</v>
      </c>
    </row>
    <row r="504" spans="1:39">
      <c r="A504" s="141"/>
      <c r="B504" s="165"/>
      <c r="C504" s="165"/>
      <c r="D504" s="178">
        <f t="shared" si="0"/>
        <v>0</v>
      </c>
      <c r="E504" s="179">
        <f>IF($C504=$D$2,'FLETES (#) MAYO'!E504*E$2,IF($C504=$D$3,'FLETES (#) MAYO'!E504*E$3,IF($C504=$D$4,'FLETES (#) MAYO'!E504*E$4,IF($C504=$D$5,'FLETES (#) MAYO'!E504*E$5,0))))</f>
        <v>0</v>
      </c>
      <c r="F504" s="179">
        <f>IF($C504=$D$2,'FLETES (#) MAYO'!F504*F$2,IF($C504=$D$3,'FLETES (#) MAYO'!F504*F$3,IF($C504=$D$4,'FLETES (#) MAYO'!F504*F$4,IF($C504=$D$5,'FLETES (#) MAYO'!F504*F$5,0))))</f>
        <v>0</v>
      </c>
      <c r="G504" s="179">
        <f>IF($C504=$D$2,'FLETES (#) MAYO'!G504*G$2,IF($C504=$D$3,'FLETES (#) MAYO'!G504*G$3,IF($C504=$D$4,'FLETES (#) MAYO'!G504*G$4,IF($C504=$D$5,'FLETES (#) MAYO'!G504*G$5,0))))</f>
        <v>0</v>
      </c>
      <c r="H504" s="179">
        <f>IF($C504=$D$2,'FLETES (#) MAYO'!H504*H$2,IF($C504=$D$3,'FLETES (#) MAYO'!H504*H$3,IF($C504=$D$4,'FLETES (#) MAYO'!H504*H$4,IF($C504=$D$5,'FLETES (#) MAYO'!H504*H$5,0))))</f>
        <v>0</v>
      </c>
      <c r="I504" s="179">
        <f>IF($C504=$D$2,'FLETES (#) MAYO'!I504*I$2,IF($C504=$D$3,'FLETES (#) MAYO'!I504*I$3,IF($C504=$D$4,'FLETES (#) MAYO'!I504*I$4,IF($C504=$D$5,'FLETES (#) MAYO'!I504*I$5,0))))</f>
        <v>0</v>
      </c>
      <c r="J504" s="179">
        <f>IF($C504=$D$2,'FLETES (#) MAYO'!J504*J$2,IF($C504=$D$3,'FLETES (#) MAYO'!J504*J$3,IF($C504=$D$4,'FLETES (#) MAYO'!J504*J$4,IF($C504=$D$5,'FLETES (#) MAYO'!J504*J$5,0))))</f>
        <v>0</v>
      </c>
      <c r="K504" s="179">
        <f>IF($C504=$D$2,'FLETES (#) MAYO'!K504*K$2,IF($C504=$D$3,'FLETES (#) MAYO'!K504*K$3,IF($C504=$D$4,'FLETES (#) MAYO'!K504*K$4,IF($C504=$D$5,'FLETES (#) MAYO'!K504*K$5,0))))</f>
        <v>0</v>
      </c>
      <c r="L504" s="179">
        <f>IF($C504=$D$2,'FLETES (#) MAYO'!L504*L$2,IF($C504=$D$3,'FLETES (#) MAYO'!L504*L$3,IF($C504=$D$4,'FLETES (#) MAYO'!L504*L$4,IF($C504=$D$5,'FLETES (#) MAYO'!L504*L$5,0))))</f>
        <v>0</v>
      </c>
      <c r="M504" s="179">
        <f>IF($C504=$D$2,'FLETES (#) MAYO'!M504*M$2,IF($C504=$D$3,'FLETES (#) MAYO'!M504*M$3,IF($C504=$D$4,'FLETES (#) MAYO'!M504*M$4,IF($C504=$D$5,'FLETES (#) MAYO'!M504*M$5,0))))</f>
        <v>0</v>
      </c>
      <c r="N504" s="179">
        <f>IF($C504=$D$2,'FLETES (#) MAYO'!N504*N$2,IF($C504=$D$3,'FLETES (#) MAYO'!N504*N$3,IF($C504=$D$4,'FLETES (#) MAYO'!N504*N$4,IF($C504=$D$5,'FLETES (#) MAYO'!N504*N$5,0))))</f>
        <v>0</v>
      </c>
      <c r="O504" s="179">
        <f>IF($C504=$D$2,'FLETES (#) MAYO'!O504*O$2,IF($C504=$D$3,'FLETES (#) MAYO'!O504*O$3,IF($C504=$D$4,'FLETES (#) MAYO'!O504*O$4,IF($C504=$D$5,'FLETES (#) MAYO'!O504*O$5,0))))</f>
        <v>0</v>
      </c>
      <c r="P504" s="179">
        <f>IF($C504=$D$2,'FLETES (#) MAYO'!P504*P$2,IF($C504=$D$3,'FLETES (#) MAYO'!P504*P$3,IF($C504=$D$4,'FLETES (#) MAYO'!P504*P$4,IF($C504=$D$5,'FLETES (#) MAYO'!P504*P$5,0))))</f>
        <v>0</v>
      </c>
      <c r="Q504" s="179">
        <f>IF($C504=$D$2,'FLETES (#) MAYO'!Q504*Q$2,IF($C504=$D$3,'FLETES (#) MAYO'!Q504*Q$3,IF($C504=$D$4,'FLETES (#) MAYO'!Q504*Q$4,IF($C504=$D$5,'FLETES (#) MAYO'!Q504*Q$5,0))))</f>
        <v>0</v>
      </c>
      <c r="R504" s="179">
        <f>IF($C504=$D$2,'FLETES (#) MAYO'!R504*R$2,IF($C504=$D$3,'FLETES (#) MAYO'!R504*R$3,IF($C504=$D$4,'FLETES (#) MAYO'!R504*R$4,IF($C504=$D$5,'FLETES (#) MAYO'!R504*R$5,0))))</f>
        <v>0</v>
      </c>
      <c r="S504" s="179">
        <f>IF($C504=$D$2,'FLETES (#) MAYO'!S504*S$2,IF($C504=$D$3,'FLETES (#) MAYO'!S504*S$3,IF($C504=$D$4,'FLETES (#) MAYO'!S504*S$4,IF($C504=$D$5,'FLETES (#) MAYO'!S504*S$5,0))))</f>
        <v>0</v>
      </c>
      <c r="T504" s="179">
        <f>IF($C504=$D$2,'FLETES (#) MAYO'!T504*T$2,IF($C504=$D$3,'FLETES (#) MAYO'!T504*T$3,IF($C504=$D$4,'FLETES (#) MAYO'!T504*T$4,IF($C504=$D$5,'FLETES (#) MAYO'!T504*T$5,0))))</f>
        <v>0</v>
      </c>
      <c r="U504" s="179">
        <f>IF($C504=$D$2,'FLETES (#) MAYO'!U504*U$2,IF($C504=$D$3,'FLETES (#) MAYO'!U504*U$3,IF($C504=$D$4,'FLETES (#) MAYO'!U504*U$4,IF($C504=$D$5,'FLETES (#) MAYO'!U504*U$5,0))))</f>
        <v>0</v>
      </c>
      <c r="V504" s="179">
        <f>IF($C504=$D$2,'FLETES (#) MAYO'!V504*V$2,IF($C504=$D$3,'FLETES (#) MAYO'!V504*V$3,IF($C504=$D$4,'FLETES (#) MAYO'!V504*V$4,IF($C504=$D$5,'FLETES (#) MAYO'!V504*V$5,0))))</f>
        <v>0</v>
      </c>
      <c r="W504" s="179">
        <f>IF($C504=$D$2,'FLETES (#) MAYO'!W504*W$2,IF($C504=$D$3,'FLETES (#) MAYO'!W504*W$3,IF($C504=$D$4,'FLETES (#) MAYO'!W504*W$4,IF($C504=$D$5,'FLETES (#) MAYO'!W504*W$5,0))))</f>
        <v>0</v>
      </c>
      <c r="X504" s="179">
        <f>IF($C504=$D$2,'FLETES (#) MAYO'!X504*X$2,IF($C504=$D$3,'FLETES (#) MAYO'!X504*X$3,IF($C504=$D$4,'FLETES (#) MAYO'!X504*X$4,IF($C504=$D$5,'FLETES (#) MAYO'!X504*X$5,0))))</f>
        <v>0</v>
      </c>
      <c r="Y504" s="179">
        <f>IF($C504=$D$2,'FLETES (#) MAYO'!Y504*Y$2,IF($C504=$D$3,'FLETES (#) MAYO'!Y504*Y$3,IF($C504=$D$4,'FLETES (#) MAYO'!Y504*Y$4,IF($C504=$D$5,'FLETES (#) MAYO'!Y504*Y$5,0))))</f>
        <v>0</v>
      </c>
      <c r="Z504" s="179">
        <f>IF($C504=$D$2,'FLETES (#) MAYO'!Z504*Z$2,IF($C504=$D$3,'FLETES (#) MAYO'!Z504*Z$3,IF($C504=$D$4,'FLETES (#) MAYO'!Z504*Z$4,IF($C504=$D$5,'FLETES (#) MAYO'!Z504*Z$5,0))))</f>
        <v>0</v>
      </c>
      <c r="AA504" s="179">
        <f>IF($C504=$D$2,'FLETES (#) MAYO'!AA504*AA$2,IF($C504=$D$3,'FLETES (#) MAYO'!AA504*AA$3,IF($C504=$D$4,'FLETES (#) MAYO'!AA504*AA$4,IF($C504=$D$5,'FLETES (#) MAYO'!AA504*AA$5,0))))</f>
        <v>0</v>
      </c>
      <c r="AB504" s="179">
        <f>IF($C504=$D$2,'FLETES (#) MAYO'!AB504*AB$2,IF($C504=$D$3,'FLETES (#) MAYO'!AB504*AB$3,IF($C504=$D$4,'FLETES (#) MAYO'!AB504*AB$4,IF($C504=$D$5,'FLETES (#) MAYO'!AB504*AB$5,0))))</f>
        <v>0</v>
      </c>
      <c r="AC504" s="179">
        <f>IF($C504=$D$2,'FLETES (#) MAYO'!AC504*AC$2,IF($C504=$D$3,'FLETES (#) MAYO'!AC504*AC$3,IF($C504=$D$4,'FLETES (#) MAYO'!AC504*AC$4,IF($C504=$D$5,'FLETES (#) MAYO'!AC504*AC$5,0))))</f>
        <v>0</v>
      </c>
      <c r="AD504" s="179">
        <f>IF($C504=$D$2,'FLETES (#) MAYO'!AD504*AD$2,IF($C504=$D$3,'FLETES (#) MAYO'!AD504*AD$3,IF($C504=$D$4,'FLETES (#) MAYO'!AD504*AD$4,IF($C504=$D$5,'FLETES (#) MAYO'!AD504*AD$5,0))))</f>
        <v>0</v>
      </c>
      <c r="AE504" s="179">
        <f>IF($C504=$D$2,'FLETES (#) MAYO'!AE504*AE$2,IF($C504=$D$3,'FLETES (#) MAYO'!AE504*AE$3,IF($C504=$D$4,'FLETES (#) MAYO'!AE504*AE$4,IF($C504=$D$5,'FLETES (#) MAYO'!AE504*AE$5,0))))</f>
        <v>0</v>
      </c>
      <c r="AF504" s="179">
        <f>IF($C504=$D$2,'FLETES (#) MAYO'!AF504*AF$2,IF($C504=$D$3,'FLETES (#) MAYO'!AF504*AF$3,IF($C504=$D$4,'FLETES (#) MAYO'!AF504*AF$4,IF($C504=$D$5,'FLETES (#) MAYO'!AF504*AF$5,0))))</f>
        <v>0</v>
      </c>
      <c r="AG504" s="179">
        <f>IF($C504=$D$2,'FLETES (#) MAYO'!AG504*AG$2,IF($C504=$D$3,'FLETES (#) MAYO'!AG504*AG$3,IF($C504=$D$4,'FLETES (#) MAYO'!AG504*AG$4,IF($C504=$D$5,'FLETES (#) MAYO'!AG504*AG$5,0))))</f>
        <v>0</v>
      </c>
      <c r="AH504" s="179">
        <f>IF($C504=$D$2,'FLETES (#) MAYO'!AH504*AH$2,IF($C504=$D$3,'FLETES (#) MAYO'!AH504*AH$3,IF($C504=$D$4,'FLETES (#) MAYO'!AH504*AH$4,IF($C504=$D$5,'FLETES (#) MAYO'!AH504*AH$5,0))))</f>
        <v>0</v>
      </c>
      <c r="AI504" s="179">
        <f>IF($C504=$D$2,'FLETES (#) MAYO'!AI504*AI$2,IF($C504=$D$3,'FLETES (#) MAYO'!AI504*AI$3,IF($C504=$D$4,'FLETES (#) MAYO'!AI504*AI$4,IF($C504=$D$5,'FLETES (#) MAYO'!AI504*AI$5,0))))</f>
        <v>0</v>
      </c>
      <c r="AJ504" s="179">
        <f>IF($C504=$D$2,'FLETES (#) MAYO'!AJ504*AJ$2,IF($C504=$D$3,'FLETES (#) MAYO'!AJ504*AJ$3,IF($C504=$D$4,'FLETES (#) MAYO'!AJ504*AJ$4,IF($C504=$D$5,'FLETES (#) MAYO'!AJ504*AJ$5,0))))</f>
        <v>0</v>
      </c>
      <c r="AK504" s="179">
        <f>IF($C504=$D$2,'FLETES (#) MAYO'!AK504*AK$2,IF($C504=$D$3,'FLETES (#) MAYO'!AK504*AK$3,IF($C504=$D$4,'FLETES (#) MAYO'!AK504*AK$4,IF($C504=$D$5,'FLETES (#) MAYO'!AK504*AK$5,0))))</f>
        <v>0</v>
      </c>
      <c r="AL504" s="179">
        <f>IF($C504=$D$2,'FLETES (#) MAYO'!AL504*AL$2,IF($C504=$D$3,'FLETES (#) MAYO'!AL504*AL$3,IF($C504=$D$4,'FLETES (#) MAYO'!AL504*AL$4,IF($C504=$D$5,'FLETES (#) MAYO'!AL504*AL$5,0))))</f>
        <v>0</v>
      </c>
      <c r="AM504" s="179">
        <f>IF($C504=$D$2,'FLETES (#) MAYO'!AM504*AM$2,IF($C504=$D$3,'FLETES (#) MAYO'!AM504*AM$3,IF($C504=$D$4,'FLETES (#) MAYO'!AM504*AM$4,IF($C504=$D$5,'FLETES (#) MAYO'!AM504*AM$5,0))))</f>
        <v>0</v>
      </c>
    </row>
    <row r="505" spans="1:39">
      <c r="A505" s="1"/>
      <c r="B505" s="170"/>
      <c r="C505" s="170"/>
    </row>
    <row r="506" spans="1:39">
      <c r="A506" s="171"/>
      <c r="B506" s="172"/>
      <c r="C506" s="173"/>
      <c r="D506" s="174" t="s">
        <v>526</v>
      </c>
    </row>
    <row r="507" spans="1:39">
      <c r="A507" s="141"/>
      <c r="B507" s="175" t="s">
        <v>15</v>
      </c>
      <c r="C507" s="165"/>
    </row>
    <row r="508" spans="1:39">
      <c r="A508" s="141"/>
      <c r="B508" s="175" t="s">
        <v>22</v>
      </c>
      <c r="C508" s="165"/>
    </row>
    <row r="509" spans="1:39" ht="15.75" customHeight="1">
      <c r="A509" s="141"/>
      <c r="B509" s="37" t="s">
        <v>56</v>
      </c>
      <c r="C509" s="165"/>
    </row>
    <row r="510" spans="1:39">
      <c r="A510" s="141"/>
      <c r="B510" s="175" t="s">
        <v>39</v>
      </c>
      <c r="C510" s="165"/>
    </row>
    <row r="511" spans="1:39">
      <c r="A511" s="141"/>
      <c r="B511" s="175" t="s">
        <v>26</v>
      </c>
      <c r="C511" s="165"/>
    </row>
    <row r="512" spans="1:39">
      <c r="A512" s="141"/>
      <c r="B512" s="175" t="s">
        <v>95</v>
      </c>
      <c r="C512" s="165"/>
    </row>
    <row r="513" spans="1:3">
      <c r="A513" s="141"/>
      <c r="B513" s="175" t="s">
        <v>48</v>
      </c>
      <c r="C513" s="165"/>
    </row>
    <row r="514" spans="1:3">
      <c r="A514" s="141"/>
      <c r="B514" s="175" t="s">
        <v>68</v>
      </c>
      <c r="C514" s="165"/>
    </row>
    <row r="515" spans="1:3">
      <c r="A515" s="141"/>
      <c r="B515" s="176" t="s">
        <v>340</v>
      </c>
      <c r="C515" s="165"/>
    </row>
    <row r="516" spans="1:3">
      <c r="A516" s="141"/>
      <c r="B516" s="175" t="s">
        <v>53</v>
      </c>
      <c r="C516" s="165"/>
    </row>
    <row r="517" spans="1:3">
      <c r="A517" s="141"/>
      <c r="B517" s="175" t="s">
        <v>72</v>
      </c>
      <c r="C517" s="165"/>
    </row>
    <row r="518" spans="1:3">
      <c r="A518" s="141"/>
      <c r="B518" s="175" t="s">
        <v>76</v>
      </c>
      <c r="C518" s="165"/>
    </row>
    <row r="519" spans="1:3">
      <c r="A519" s="141"/>
      <c r="B519" s="175" t="s">
        <v>80</v>
      </c>
      <c r="C519" s="165"/>
    </row>
    <row r="520" spans="1:3">
      <c r="A520" s="141"/>
      <c r="B520" s="175" t="s">
        <v>86</v>
      </c>
      <c r="C520" s="165"/>
    </row>
    <row r="521" spans="1:3">
      <c r="A521" s="141"/>
      <c r="B521" s="175" t="s">
        <v>90</v>
      </c>
      <c r="C521" s="165"/>
    </row>
    <row r="522" spans="1:3">
      <c r="A522" s="141"/>
      <c r="B522" s="175" t="s">
        <v>92</v>
      </c>
      <c r="C522" s="165"/>
    </row>
    <row r="523" spans="1:3">
      <c r="A523" s="141"/>
      <c r="B523" s="175" t="s">
        <v>103</v>
      </c>
      <c r="C523" s="165"/>
    </row>
    <row r="524" spans="1:3">
      <c r="A524" s="141"/>
      <c r="B524" s="175" t="s">
        <v>26</v>
      </c>
      <c r="C524" s="165"/>
    </row>
    <row r="525" spans="1:3">
      <c r="A525" s="141"/>
      <c r="B525" s="175" t="s">
        <v>112</v>
      </c>
      <c r="C525" s="165"/>
    </row>
    <row r="526" spans="1:3">
      <c r="A526" s="141"/>
      <c r="B526" s="175" t="s">
        <v>117</v>
      </c>
      <c r="C526" s="165"/>
    </row>
    <row r="527" spans="1:3">
      <c r="A527" s="141"/>
      <c r="B527" s="175" t="s">
        <v>124</v>
      </c>
      <c r="C527" s="165"/>
    </row>
    <row r="528" spans="1:3">
      <c r="A528" s="141"/>
      <c r="B528" s="175" t="s">
        <v>136</v>
      </c>
      <c r="C528" s="165"/>
    </row>
    <row r="529" spans="1:3">
      <c r="A529" s="141"/>
      <c r="B529" s="175" t="s">
        <v>320</v>
      </c>
      <c r="C529" s="165"/>
    </row>
    <row r="530" spans="1:3">
      <c r="A530" s="141"/>
      <c r="B530" s="175" t="s">
        <v>145</v>
      </c>
      <c r="C530" s="165"/>
    </row>
    <row r="531" spans="1:3">
      <c r="A531" s="141"/>
      <c r="B531" s="175" t="s">
        <v>153</v>
      </c>
      <c r="C531" s="165"/>
    </row>
    <row r="532" spans="1:3">
      <c r="A532" s="141"/>
      <c r="B532" s="175" t="s">
        <v>140</v>
      </c>
      <c r="C532" s="165"/>
    </row>
    <row r="533" spans="1:3">
      <c r="A533" s="141"/>
      <c r="B533" s="175" t="s">
        <v>159</v>
      </c>
      <c r="C533" s="165"/>
    </row>
    <row r="534" spans="1:3">
      <c r="A534" s="141"/>
      <c r="B534" s="175" t="s">
        <v>164</v>
      </c>
      <c r="C534" s="165"/>
    </row>
    <row r="535" spans="1:3">
      <c r="A535" s="141"/>
      <c r="B535" s="175" t="s">
        <v>168</v>
      </c>
      <c r="C535" s="165"/>
    </row>
    <row r="536" spans="1:3">
      <c r="A536" s="141"/>
      <c r="B536" s="175" t="s">
        <v>172</v>
      </c>
      <c r="C536" s="165"/>
    </row>
    <row r="537" spans="1:3">
      <c r="A537" s="141"/>
      <c r="B537" s="175" t="s">
        <v>148</v>
      </c>
      <c r="C537" s="165"/>
    </row>
    <row r="538" spans="1:3">
      <c r="A538" s="141"/>
      <c r="B538" s="175" t="s">
        <v>216</v>
      </c>
      <c r="C538" s="165"/>
    </row>
    <row r="539" spans="1:3">
      <c r="A539" s="141"/>
      <c r="B539" s="175" t="s">
        <v>156</v>
      </c>
      <c r="C539" s="165"/>
    </row>
    <row r="540" spans="1:3">
      <c r="A540" s="141"/>
      <c r="B540" s="175" t="s">
        <v>197</v>
      </c>
      <c r="C540" s="165"/>
    </row>
    <row r="541" spans="1:3">
      <c r="A541" s="141"/>
      <c r="B541" s="175" t="s">
        <v>297</v>
      </c>
      <c r="C541" s="165"/>
    </row>
    <row r="542" spans="1:3">
      <c r="A542" s="141"/>
      <c r="B542" s="175" t="s">
        <v>250</v>
      </c>
      <c r="C542" s="165"/>
    </row>
    <row r="543" spans="1:3">
      <c r="A543" s="141"/>
      <c r="B543" s="175" t="s">
        <v>212</v>
      </c>
      <c r="C543" s="165"/>
    </row>
    <row r="544" spans="1:3">
      <c r="A544" s="141"/>
      <c r="B544" s="175" t="s">
        <v>229</v>
      </c>
      <c r="C544" s="165"/>
    </row>
    <row r="545" spans="1:3">
      <c r="A545" s="141"/>
      <c r="B545" s="175" t="s">
        <v>190</v>
      </c>
      <c r="C545" s="165"/>
    </row>
    <row r="546" spans="1:3">
      <c r="A546" s="141"/>
      <c r="B546" s="175" t="s">
        <v>276</v>
      </c>
      <c r="C546" s="165"/>
    </row>
    <row r="547" spans="1:3">
      <c r="A547" s="141"/>
      <c r="B547" s="175" t="s">
        <v>236</v>
      </c>
      <c r="C547" s="165"/>
    </row>
    <row r="548" spans="1:3">
      <c r="A548" s="141"/>
      <c r="B548" s="175" t="s">
        <v>241</v>
      </c>
      <c r="C548" s="165"/>
    </row>
    <row r="549" spans="1:3">
      <c r="A549" s="141"/>
      <c r="B549" s="175" t="s">
        <v>248</v>
      </c>
      <c r="C549" s="165"/>
    </row>
    <row r="550" spans="1:3">
      <c r="A550" s="141"/>
      <c r="B550" s="175" t="s">
        <v>257</v>
      </c>
      <c r="C550" s="165"/>
    </row>
    <row r="551" spans="1:3">
      <c r="A551" s="141"/>
      <c r="B551" s="175" t="s">
        <v>260</v>
      </c>
      <c r="C551" s="165"/>
    </row>
    <row r="552" spans="1:3">
      <c r="A552" s="141"/>
      <c r="B552" s="167"/>
      <c r="C552" s="165"/>
    </row>
    <row r="553" spans="1:3">
      <c r="A553" s="141"/>
      <c r="B553" s="167"/>
      <c r="C553" s="165"/>
    </row>
    <row r="554" spans="1:3">
      <c r="A554" s="141"/>
      <c r="B554" s="167"/>
      <c r="C554" s="165"/>
    </row>
    <row r="555" spans="1:3">
      <c r="A555" s="141"/>
      <c r="B555" s="167"/>
      <c r="C555" s="165"/>
    </row>
    <row r="556" spans="1:3">
      <c r="A556" s="141"/>
      <c r="B556" s="167"/>
      <c r="C556" s="165"/>
    </row>
    <row r="557" spans="1:3">
      <c r="A557" s="141"/>
      <c r="B557" s="167"/>
      <c r="C557" s="165"/>
    </row>
    <row r="558" spans="1:3">
      <c r="A558" s="141"/>
      <c r="B558" s="167"/>
      <c r="C558" s="165"/>
    </row>
    <row r="559" spans="1:3">
      <c r="A559" s="141"/>
      <c r="B559" s="167"/>
      <c r="C559" s="165"/>
    </row>
    <row r="560" spans="1:3">
      <c r="A560" s="141"/>
      <c r="B560" s="167"/>
      <c r="C560" s="165"/>
    </row>
    <row r="561" spans="1:3">
      <c r="A561" s="141"/>
      <c r="B561" s="167"/>
      <c r="C561" s="165"/>
    </row>
    <row r="562" spans="1:3">
      <c r="A562" s="141"/>
      <c r="B562" s="167"/>
      <c r="C562" s="165"/>
    </row>
    <row r="563" spans="1:3">
      <c r="A563" s="141"/>
      <c r="B563" s="167"/>
      <c r="C563" s="165"/>
    </row>
    <row r="564" spans="1:3">
      <c r="A564" s="141"/>
      <c r="B564" s="167"/>
      <c r="C564" s="165"/>
    </row>
    <row r="565" spans="1:3">
      <c r="A565" s="141"/>
      <c r="B565" s="167"/>
      <c r="C565" s="165"/>
    </row>
    <row r="566" spans="1:3">
      <c r="A566" s="141"/>
      <c r="B566" s="167"/>
      <c r="C566" s="165"/>
    </row>
    <row r="567" spans="1:3">
      <c r="A567" s="141"/>
      <c r="B567" s="167"/>
      <c r="C567" s="165"/>
    </row>
    <row r="568" spans="1:3">
      <c r="A568" s="141"/>
      <c r="B568" s="167"/>
      <c r="C568" s="165"/>
    </row>
    <row r="569" spans="1:3">
      <c r="A569" s="141"/>
      <c r="B569" s="167"/>
      <c r="C569" s="165"/>
    </row>
    <row r="570" spans="1:3">
      <c r="A570" s="141"/>
      <c r="B570" s="167"/>
      <c r="C570" s="165"/>
    </row>
    <row r="571" spans="1:3">
      <c r="A571" s="141"/>
      <c r="B571" s="167"/>
      <c r="C571" s="165"/>
    </row>
    <row r="572" spans="1:3">
      <c r="A572" s="141"/>
      <c r="B572" s="167"/>
      <c r="C572" s="165"/>
    </row>
    <row r="573" spans="1:3">
      <c r="A573" s="141"/>
      <c r="B573" s="167"/>
      <c r="C573" s="165"/>
    </row>
    <row r="574" spans="1:3">
      <c r="A574" s="141"/>
      <c r="B574" s="167"/>
      <c r="C574" s="165"/>
    </row>
    <row r="575" spans="1:3">
      <c r="A575" s="141"/>
      <c r="B575" s="167"/>
      <c r="C575" s="165"/>
    </row>
    <row r="576" spans="1:3">
      <c r="A576" s="141"/>
      <c r="B576" s="167"/>
      <c r="C576" s="165"/>
    </row>
    <row r="577" spans="1:3">
      <c r="A577" s="141"/>
      <c r="B577" s="167"/>
      <c r="C577" s="165"/>
    </row>
    <row r="578" spans="1:3">
      <c r="A578" s="141"/>
      <c r="B578" s="167"/>
      <c r="C578" s="165"/>
    </row>
    <row r="579" spans="1:3">
      <c r="A579" s="141"/>
      <c r="B579" s="167"/>
      <c r="C579" s="165"/>
    </row>
    <row r="580" spans="1:3">
      <c r="A580" s="141"/>
      <c r="B580" s="167"/>
      <c r="C580" s="165"/>
    </row>
    <row r="581" spans="1:3">
      <c r="A581" s="141"/>
      <c r="B581" s="167"/>
      <c r="C581" s="165"/>
    </row>
    <row r="582" spans="1:3">
      <c r="A582" s="141"/>
      <c r="B582" s="167"/>
      <c r="C582" s="165"/>
    </row>
    <row r="583" spans="1:3">
      <c r="A583" s="141"/>
      <c r="B583" s="167"/>
      <c r="C583" s="165"/>
    </row>
    <row r="584" spans="1:3">
      <c r="A584" s="141"/>
      <c r="B584" s="167"/>
      <c r="C584" s="165"/>
    </row>
    <row r="585" spans="1:3">
      <c r="A585" s="141"/>
      <c r="B585" s="167"/>
      <c r="C585" s="165"/>
    </row>
    <row r="586" spans="1:3">
      <c r="A586" s="141"/>
      <c r="B586" s="167"/>
      <c r="C586" s="165"/>
    </row>
    <row r="587" spans="1:3">
      <c r="A587" s="141"/>
      <c r="B587" s="167"/>
      <c r="C587" s="165"/>
    </row>
    <row r="588" spans="1:3">
      <c r="A588" s="141"/>
      <c r="B588" s="167"/>
      <c r="C588" s="165"/>
    </row>
    <row r="589" spans="1:3">
      <c r="A589" s="141"/>
      <c r="B589" s="167"/>
      <c r="C589" s="165"/>
    </row>
    <row r="590" spans="1:3">
      <c r="A590" s="141"/>
      <c r="B590" s="167"/>
      <c r="C590" s="165"/>
    </row>
    <row r="591" spans="1:3">
      <c r="A591" s="141"/>
      <c r="B591" s="167"/>
      <c r="C591" s="165"/>
    </row>
    <row r="592" spans="1:3">
      <c r="A592" s="141"/>
      <c r="B592" s="167"/>
      <c r="C592" s="165"/>
    </row>
    <row r="593" spans="1:3">
      <c r="A593" s="141"/>
      <c r="B593" s="167"/>
      <c r="C593" s="165"/>
    </row>
    <row r="594" spans="1:3">
      <c r="A594" s="141"/>
      <c r="B594" s="167"/>
      <c r="C594" s="165"/>
    </row>
    <row r="595" spans="1:3">
      <c r="A595" s="141"/>
      <c r="B595" s="167"/>
      <c r="C595" s="165"/>
    </row>
    <row r="596" spans="1:3">
      <c r="A596" s="141"/>
      <c r="B596" s="167"/>
      <c r="C596" s="165"/>
    </row>
    <row r="597" spans="1:3">
      <c r="A597" s="141"/>
      <c r="B597" s="167"/>
      <c r="C597" s="165"/>
    </row>
    <row r="598" spans="1:3">
      <c r="A598" s="141"/>
      <c r="B598" s="167"/>
      <c r="C598" s="165"/>
    </row>
    <row r="599" spans="1:3">
      <c r="A599" s="141"/>
      <c r="B599" s="167"/>
      <c r="C599" s="165"/>
    </row>
    <row r="600" spans="1:3">
      <c r="A600" s="141"/>
      <c r="B600" s="167"/>
      <c r="C600" s="165"/>
    </row>
    <row r="601" spans="1:3">
      <c r="A601" s="141"/>
      <c r="B601" s="167"/>
      <c r="C601" s="165"/>
    </row>
    <row r="602" spans="1:3">
      <c r="A602" s="141"/>
      <c r="B602" s="167"/>
      <c r="C602" s="165"/>
    </row>
    <row r="603" spans="1:3">
      <c r="A603" s="141"/>
      <c r="B603" s="167"/>
      <c r="C603" s="165"/>
    </row>
    <row r="604" spans="1:3">
      <c r="A604" s="141"/>
      <c r="B604" s="167"/>
      <c r="C604" s="165"/>
    </row>
    <row r="605" spans="1:3">
      <c r="A605" s="141"/>
      <c r="B605" s="167"/>
      <c r="C605" s="165"/>
    </row>
    <row r="606" spans="1:3">
      <c r="A606" s="141"/>
      <c r="B606" s="167"/>
      <c r="C606" s="165"/>
    </row>
    <row r="607" spans="1:3">
      <c r="A607" s="141"/>
      <c r="B607" s="167"/>
      <c r="C607" s="165"/>
    </row>
    <row r="608" spans="1:3">
      <c r="A608" s="141"/>
      <c r="B608" s="167"/>
      <c r="C608" s="165"/>
    </row>
    <row r="609" spans="1:3">
      <c r="A609" s="141"/>
      <c r="B609" s="167"/>
      <c r="C609" s="165"/>
    </row>
    <row r="610" spans="1:3">
      <c r="A610" s="141"/>
      <c r="B610" s="167"/>
      <c r="C610" s="165"/>
    </row>
    <row r="611" spans="1:3">
      <c r="A611" s="141"/>
      <c r="B611" s="167"/>
      <c r="C611" s="165"/>
    </row>
    <row r="612" spans="1:3">
      <c r="A612" s="141"/>
      <c r="B612" s="167"/>
      <c r="C612" s="165"/>
    </row>
    <row r="613" spans="1:3">
      <c r="A613" s="141"/>
      <c r="B613" s="167"/>
      <c r="C613" s="165"/>
    </row>
    <row r="614" spans="1:3">
      <c r="A614" s="141"/>
      <c r="B614" s="167"/>
      <c r="C614" s="165"/>
    </row>
    <row r="615" spans="1:3">
      <c r="A615" s="141"/>
      <c r="B615" s="167"/>
      <c r="C615" s="165"/>
    </row>
    <row r="616" spans="1:3">
      <c r="A616" s="141"/>
      <c r="B616" s="167"/>
      <c r="C616" s="165"/>
    </row>
    <row r="617" spans="1:3">
      <c r="A617" s="141"/>
      <c r="B617" s="167"/>
      <c r="C617" s="165"/>
    </row>
    <row r="618" spans="1:3">
      <c r="A618" s="141"/>
      <c r="B618" s="167"/>
      <c r="C618" s="165"/>
    </row>
    <row r="619" spans="1:3">
      <c r="A619" s="141"/>
      <c r="B619" s="167"/>
      <c r="C619" s="165"/>
    </row>
    <row r="620" spans="1:3">
      <c r="A620" s="141"/>
      <c r="B620" s="167"/>
      <c r="C620" s="165"/>
    </row>
    <row r="621" spans="1:3">
      <c r="A621" s="141"/>
      <c r="B621" s="167"/>
      <c r="C621" s="165"/>
    </row>
    <row r="622" spans="1:3">
      <c r="A622" s="141"/>
      <c r="B622" s="167"/>
      <c r="C622" s="165"/>
    </row>
    <row r="623" spans="1:3">
      <c r="A623" s="141"/>
      <c r="B623" s="167"/>
      <c r="C623" s="165"/>
    </row>
    <row r="624" spans="1:3">
      <c r="A624" s="141"/>
      <c r="B624" s="167"/>
      <c r="C624" s="165"/>
    </row>
    <row r="625" spans="1:3">
      <c r="A625" s="141"/>
      <c r="B625" s="167"/>
      <c r="C625" s="165"/>
    </row>
    <row r="626" spans="1:3">
      <c r="A626" s="141"/>
      <c r="B626" s="167"/>
      <c r="C626" s="165"/>
    </row>
    <row r="627" spans="1:3">
      <c r="A627" s="141"/>
      <c r="B627" s="167"/>
      <c r="C627" s="165"/>
    </row>
    <row r="628" spans="1:3">
      <c r="A628" s="141"/>
      <c r="B628" s="167"/>
      <c r="C628" s="165"/>
    </row>
    <row r="629" spans="1:3">
      <c r="A629" s="141"/>
      <c r="B629" s="167"/>
      <c r="C629" s="165"/>
    </row>
    <row r="630" spans="1:3">
      <c r="A630" s="141"/>
      <c r="B630" s="167"/>
      <c r="C630" s="165"/>
    </row>
    <row r="631" spans="1:3">
      <c r="A631" s="141"/>
      <c r="B631" s="167"/>
      <c r="C631" s="165"/>
    </row>
    <row r="632" spans="1:3">
      <c r="A632" s="141"/>
      <c r="B632" s="167"/>
      <c r="C632" s="165"/>
    </row>
    <row r="633" spans="1:3">
      <c r="A633" s="141"/>
      <c r="B633" s="167"/>
      <c r="C633" s="165"/>
    </row>
    <row r="634" spans="1:3">
      <c r="A634" s="141"/>
      <c r="B634" s="167"/>
      <c r="C634" s="165"/>
    </row>
    <row r="635" spans="1:3">
      <c r="A635" s="141"/>
      <c r="B635" s="167"/>
      <c r="C635" s="165"/>
    </row>
    <row r="636" spans="1:3">
      <c r="A636" s="141"/>
      <c r="B636" s="167"/>
      <c r="C636" s="165"/>
    </row>
    <row r="637" spans="1:3">
      <c r="A637" s="141"/>
      <c r="B637" s="167"/>
      <c r="C637" s="165"/>
    </row>
    <row r="638" spans="1:3">
      <c r="A638" s="141"/>
      <c r="B638" s="167"/>
      <c r="C638" s="165"/>
    </row>
    <row r="639" spans="1:3">
      <c r="A639" s="141"/>
      <c r="B639" s="167"/>
      <c r="C639" s="165"/>
    </row>
    <row r="640" spans="1:3">
      <c r="A640" s="141"/>
      <c r="B640" s="167"/>
      <c r="C640" s="165"/>
    </row>
    <row r="641" spans="1:3">
      <c r="A641" s="141"/>
      <c r="B641" s="167"/>
      <c r="C641" s="165"/>
    </row>
    <row r="642" spans="1:3">
      <c r="A642" s="141"/>
      <c r="B642" s="167"/>
      <c r="C642" s="165"/>
    </row>
    <row r="643" spans="1:3">
      <c r="A643" s="141"/>
      <c r="B643" s="167"/>
      <c r="C643" s="165"/>
    </row>
    <row r="644" spans="1:3">
      <c r="A644" s="141"/>
      <c r="B644" s="167"/>
      <c r="C644" s="165"/>
    </row>
    <row r="645" spans="1:3">
      <c r="A645" s="141"/>
      <c r="B645" s="167"/>
      <c r="C645" s="165"/>
    </row>
    <row r="646" spans="1:3">
      <c r="A646" s="141"/>
      <c r="B646" s="167"/>
      <c r="C646" s="165"/>
    </row>
    <row r="647" spans="1:3">
      <c r="A647" s="141"/>
      <c r="B647" s="167"/>
      <c r="C647" s="165"/>
    </row>
    <row r="648" spans="1:3">
      <c r="A648" s="141"/>
      <c r="B648" s="167"/>
      <c r="C648" s="165"/>
    </row>
    <row r="649" spans="1:3">
      <c r="A649" s="141"/>
      <c r="B649" s="167"/>
      <c r="C649" s="165"/>
    </row>
    <row r="650" spans="1:3">
      <c r="A650" s="141"/>
      <c r="B650" s="167"/>
      <c r="C650" s="165"/>
    </row>
    <row r="651" spans="1:3">
      <c r="A651" s="141"/>
      <c r="B651" s="167"/>
      <c r="C651" s="165"/>
    </row>
    <row r="652" spans="1:3">
      <c r="A652" s="141"/>
      <c r="B652" s="167"/>
      <c r="C652" s="165"/>
    </row>
    <row r="653" spans="1:3">
      <c r="A653" s="141"/>
      <c r="B653" s="167"/>
      <c r="C653" s="165"/>
    </row>
    <row r="654" spans="1:3">
      <c r="A654" s="141"/>
      <c r="B654" s="167"/>
      <c r="C654" s="165"/>
    </row>
    <row r="655" spans="1:3">
      <c r="A655" s="141"/>
      <c r="B655" s="167"/>
      <c r="C655" s="165"/>
    </row>
    <row r="656" spans="1:3">
      <c r="A656" s="141"/>
      <c r="B656" s="167"/>
      <c r="C656" s="165"/>
    </row>
    <row r="657" spans="1:3">
      <c r="A657" s="141"/>
      <c r="B657" s="167"/>
      <c r="C657" s="165"/>
    </row>
    <row r="658" spans="1:3">
      <c r="A658" s="141"/>
      <c r="B658" s="167"/>
      <c r="C658" s="165"/>
    </row>
    <row r="659" spans="1:3">
      <c r="A659" s="141"/>
      <c r="B659" s="167"/>
      <c r="C659" s="165"/>
    </row>
    <row r="660" spans="1:3">
      <c r="A660" s="141"/>
      <c r="B660" s="167"/>
      <c r="C660" s="165"/>
    </row>
    <row r="661" spans="1:3">
      <c r="A661" s="141"/>
      <c r="B661" s="167"/>
      <c r="C661" s="165"/>
    </row>
    <row r="662" spans="1:3">
      <c r="A662" s="141"/>
      <c r="B662" s="167"/>
      <c r="C662" s="165"/>
    </row>
    <row r="663" spans="1:3">
      <c r="A663" s="141"/>
      <c r="B663" s="167"/>
      <c r="C663" s="165"/>
    </row>
    <row r="664" spans="1:3">
      <c r="A664" s="141"/>
      <c r="B664" s="167"/>
      <c r="C664" s="165"/>
    </row>
    <row r="665" spans="1:3">
      <c r="A665" s="141"/>
      <c r="B665" s="167"/>
      <c r="C665" s="165"/>
    </row>
    <row r="666" spans="1:3">
      <c r="A666" s="141"/>
      <c r="B666" s="167"/>
      <c r="C666" s="165"/>
    </row>
    <row r="667" spans="1:3">
      <c r="A667" s="141"/>
      <c r="B667" s="167"/>
      <c r="C667" s="165"/>
    </row>
    <row r="668" spans="1:3">
      <c r="A668" s="141"/>
      <c r="B668" s="167"/>
      <c r="C668" s="165"/>
    </row>
    <row r="669" spans="1:3">
      <c r="A669" s="141"/>
      <c r="B669" s="167"/>
      <c r="C669" s="165"/>
    </row>
    <row r="670" spans="1:3">
      <c r="A670" s="141"/>
      <c r="B670" s="167"/>
      <c r="C670" s="165"/>
    </row>
    <row r="671" spans="1:3">
      <c r="A671" s="141"/>
      <c r="B671" s="167"/>
      <c r="C671" s="165"/>
    </row>
    <row r="672" spans="1:3">
      <c r="A672" s="141"/>
      <c r="B672" s="167"/>
      <c r="C672" s="165"/>
    </row>
    <row r="673" spans="1:3">
      <c r="A673" s="141"/>
      <c r="B673" s="167"/>
      <c r="C673" s="165"/>
    </row>
    <row r="674" spans="1:3">
      <c r="A674" s="141"/>
      <c r="B674" s="167"/>
      <c r="C674" s="165"/>
    </row>
    <row r="675" spans="1:3">
      <c r="A675" s="141"/>
      <c r="B675" s="167"/>
      <c r="C675" s="165"/>
    </row>
    <row r="676" spans="1:3">
      <c r="A676" s="141"/>
      <c r="B676" s="167"/>
      <c r="C676" s="165"/>
    </row>
    <row r="677" spans="1:3">
      <c r="A677" s="141"/>
      <c r="B677" s="167"/>
      <c r="C677" s="165"/>
    </row>
    <row r="678" spans="1:3">
      <c r="A678" s="141"/>
      <c r="B678" s="167"/>
      <c r="C678" s="165"/>
    </row>
    <row r="679" spans="1:3">
      <c r="A679" s="141"/>
      <c r="B679" s="167"/>
      <c r="C679" s="165"/>
    </row>
    <row r="680" spans="1:3">
      <c r="A680" s="141"/>
      <c r="B680" s="167"/>
      <c r="C680" s="165"/>
    </row>
    <row r="681" spans="1:3">
      <c r="A681" s="141"/>
      <c r="B681" s="167"/>
      <c r="C681" s="165"/>
    </row>
    <row r="682" spans="1:3">
      <c r="A682" s="141"/>
      <c r="B682" s="167"/>
      <c r="C682" s="165"/>
    </row>
    <row r="683" spans="1:3">
      <c r="A683" s="141"/>
      <c r="B683" s="167"/>
      <c r="C683" s="165"/>
    </row>
    <row r="684" spans="1:3">
      <c r="A684" s="141"/>
      <c r="B684" s="167"/>
      <c r="C684" s="165"/>
    </row>
    <row r="685" spans="1:3">
      <c r="A685" s="141"/>
      <c r="B685" s="167"/>
      <c r="C685" s="165"/>
    </row>
    <row r="686" spans="1:3">
      <c r="A686" s="141"/>
      <c r="B686" s="167"/>
      <c r="C686" s="165"/>
    </row>
    <row r="687" spans="1:3">
      <c r="A687" s="141"/>
      <c r="B687" s="167"/>
      <c r="C687" s="165"/>
    </row>
    <row r="688" spans="1:3">
      <c r="A688" s="141"/>
      <c r="B688" s="167"/>
      <c r="C688" s="165"/>
    </row>
    <row r="689" spans="1:3">
      <c r="A689" s="141"/>
      <c r="B689" s="167"/>
      <c r="C689" s="165"/>
    </row>
    <row r="690" spans="1:3">
      <c r="A690" s="141"/>
      <c r="B690" s="167"/>
      <c r="C690" s="165"/>
    </row>
    <row r="691" spans="1:3">
      <c r="A691" s="141"/>
      <c r="B691" s="167"/>
      <c r="C691" s="165"/>
    </row>
    <row r="692" spans="1:3">
      <c r="A692" s="141"/>
      <c r="B692" s="167"/>
      <c r="C692" s="165"/>
    </row>
    <row r="693" spans="1:3">
      <c r="A693" s="141"/>
      <c r="B693" s="167"/>
      <c r="C693" s="165"/>
    </row>
    <row r="694" spans="1:3">
      <c r="A694" s="141"/>
      <c r="B694" s="167"/>
      <c r="C694" s="165"/>
    </row>
    <row r="695" spans="1:3">
      <c r="A695" s="141"/>
      <c r="B695" s="167"/>
      <c r="C695" s="165"/>
    </row>
    <row r="696" spans="1:3">
      <c r="A696" s="141"/>
      <c r="B696" s="167"/>
      <c r="C696" s="165"/>
    </row>
    <row r="697" spans="1:3">
      <c r="A697" s="141"/>
      <c r="B697" s="167"/>
      <c r="C697" s="165"/>
    </row>
    <row r="698" spans="1:3">
      <c r="A698" s="141"/>
      <c r="B698" s="167"/>
      <c r="C698" s="165"/>
    </row>
    <row r="699" spans="1:3">
      <c r="A699" s="141"/>
      <c r="B699" s="167"/>
      <c r="C699" s="165"/>
    </row>
    <row r="700" spans="1:3">
      <c r="A700" s="141"/>
      <c r="B700" s="167"/>
      <c r="C700" s="165"/>
    </row>
    <row r="701" spans="1:3">
      <c r="A701" s="141"/>
      <c r="B701" s="167"/>
      <c r="C701" s="165"/>
    </row>
    <row r="702" spans="1:3">
      <c r="A702" s="141"/>
      <c r="B702" s="167"/>
      <c r="C702" s="165"/>
    </row>
    <row r="703" spans="1:3">
      <c r="A703" s="141"/>
      <c r="B703" s="167"/>
      <c r="C703" s="165"/>
    </row>
    <row r="704" spans="1:3">
      <c r="A704" s="141"/>
      <c r="B704" s="167"/>
      <c r="C704" s="165"/>
    </row>
    <row r="705" spans="1:3">
      <c r="A705" s="141"/>
      <c r="B705" s="167"/>
      <c r="C705" s="165"/>
    </row>
    <row r="706" spans="1:3">
      <c r="A706" s="141"/>
      <c r="B706" s="167"/>
      <c r="C706" s="165"/>
    </row>
    <row r="707" spans="1:3">
      <c r="A707" s="141"/>
      <c r="B707" s="167"/>
      <c r="C707" s="165"/>
    </row>
    <row r="708" spans="1:3">
      <c r="A708" s="141"/>
      <c r="B708" s="167"/>
      <c r="C708" s="165"/>
    </row>
    <row r="709" spans="1:3">
      <c r="A709" s="141"/>
      <c r="B709" s="167"/>
      <c r="C709" s="165"/>
    </row>
    <row r="710" spans="1:3">
      <c r="A710" s="141"/>
      <c r="B710" s="167"/>
      <c r="C710" s="165"/>
    </row>
    <row r="711" spans="1:3">
      <c r="A711" s="141"/>
      <c r="B711" s="167"/>
      <c r="C711" s="165"/>
    </row>
    <row r="712" spans="1:3">
      <c r="A712" s="141"/>
      <c r="B712" s="167"/>
      <c r="C712" s="165"/>
    </row>
    <row r="713" spans="1:3">
      <c r="A713" s="141"/>
      <c r="B713" s="167"/>
      <c r="C713" s="165"/>
    </row>
    <row r="714" spans="1:3">
      <c r="A714" s="141"/>
      <c r="B714" s="167"/>
      <c r="C714" s="165"/>
    </row>
    <row r="715" spans="1:3">
      <c r="A715" s="141"/>
      <c r="B715" s="167"/>
      <c r="C715" s="165"/>
    </row>
    <row r="716" spans="1:3">
      <c r="A716" s="141"/>
      <c r="B716" s="167"/>
      <c r="C716" s="165"/>
    </row>
    <row r="717" spans="1:3">
      <c r="A717" s="141"/>
      <c r="B717" s="167"/>
      <c r="C717" s="165"/>
    </row>
    <row r="718" spans="1:3">
      <c r="A718" s="141"/>
      <c r="B718" s="167"/>
      <c r="C718" s="165"/>
    </row>
    <row r="719" spans="1:3">
      <c r="A719" s="141"/>
      <c r="B719" s="167"/>
      <c r="C719" s="165"/>
    </row>
    <row r="720" spans="1:3">
      <c r="A720" s="141"/>
      <c r="B720" s="167"/>
      <c r="C720" s="165"/>
    </row>
    <row r="721" spans="1:3">
      <c r="A721" s="141"/>
      <c r="B721" s="167"/>
      <c r="C721" s="165"/>
    </row>
    <row r="722" spans="1:3">
      <c r="A722" s="141"/>
      <c r="B722" s="167"/>
      <c r="C722" s="165"/>
    </row>
    <row r="723" spans="1:3">
      <c r="A723" s="141"/>
      <c r="B723" s="167"/>
      <c r="C723" s="165"/>
    </row>
    <row r="724" spans="1:3">
      <c r="A724" s="141"/>
      <c r="B724" s="167"/>
      <c r="C724" s="165"/>
    </row>
    <row r="725" spans="1:3">
      <c r="A725" s="141"/>
      <c r="B725" s="167"/>
      <c r="C725" s="165"/>
    </row>
    <row r="726" spans="1:3">
      <c r="A726" s="141"/>
      <c r="B726" s="167"/>
      <c r="C726" s="165"/>
    </row>
    <row r="727" spans="1:3">
      <c r="A727" s="141"/>
      <c r="B727" s="167"/>
      <c r="C727" s="165"/>
    </row>
    <row r="728" spans="1:3">
      <c r="A728" s="141"/>
      <c r="B728" s="167"/>
      <c r="C728" s="165"/>
    </row>
    <row r="729" spans="1:3">
      <c r="A729" s="141"/>
      <c r="B729" s="167"/>
      <c r="C729" s="165"/>
    </row>
    <row r="730" spans="1:3">
      <c r="A730" s="141"/>
      <c r="B730" s="167"/>
      <c r="C730" s="165"/>
    </row>
    <row r="731" spans="1:3">
      <c r="A731" s="141"/>
      <c r="B731" s="167"/>
      <c r="C731" s="165"/>
    </row>
    <row r="732" spans="1:3">
      <c r="A732" s="141"/>
      <c r="B732" s="167"/>
      <c r="C732" s="165"/>
    </row>
    <row r="733" spans="1:3">
      <c r="A733" s="141"/>
      <c r="B733" s="167"/>
      <c r="C733" s="165"/>
    </row>
    <row r="734" spans="1:3">
      <c r="A734" s="141"/>
      <c r="B734" s="167"/>
      <c r="C734" s="165"/>
    </row>
    <row r="735" spans="1:3">
      <c r="A735" s="141"/>
      <c r="B735" s="167"/>
      <c r="C735" s="165"/>
    </row>
    <row r="736" spans="1:3">
      <c r="A736" s="141"/>
      <c r="B736" s="167"/>
      <c r="C736" s="165"/>
    </row>
    <row r="737" spans="1:3">
      <c r="A737" s="141"/>
      <c r="B737" s="167"/>
      <c r="C737" s="165"/>
    </row>
    <row r="738" spans="1:3">
      <c r="A738" s="141"/>
      <c r="B738" s="167"/>
      <c r="C738" s="165"/>
    </row>
    <row r="739" spans="1:3">
      <c r="A739" s="141"/>
      <c r="B739" s="167"/>
      <c r="C739" s="165"/>
    </row>
    <row r="740" spans="1:3">
      <c r="A740" s="141"/>
      <c r="B740" s="167"/>
      <c r="C740" s="165"/>
    </row>
    <row r="741" spans="1:3">
      <c r="A741" s="141"/>
      <c r="B741" s="167"/>
      <c r="C741" s="165"/>
    </row>
    <row r="742" spans="1:3">
      <c r="A742" s="141"/>
      <c r="B742" s="167"/>
      <c r="C742" s="165"/>
    </row>
    <row r="743" spans="1:3">
      <c r="A743" s="141"/>
      <c r="B743" s="167"/>
      <c r="C743" s="165"/>
    </row>
    <row r="744" spans="1:3">
      <c r="A744" s="141"/>
      <c r="B744" s="167"/>
      <c r="C744" s="165"/>
    </row>
    <row r="745" spans="1:3">
      <c r="A745" s="141"/>
      <c r="B745" s="167"/>
      <c r="C745" s="165"/>
    </row>
    <row r="746" spans="1:3">
      <c r="A746" s="141"/>
      <c r="B746" s="167"/>
      <c r="C746" s="165"/>
    </row>
    <row r="747" spans="1:3">
      <c r="A747" s="141"/>
      <c r="B747" s="167"/>
      <c r="C747" s="165"/>
    </row>
    <row r="748" spans="1:3">
      <c r="A748" s="141"/>
      <c r="B748" s="167"/>
      <c r="C748" s="165"/>
    </row>
    <row r="749" spans="1:3">
      <c r="A749" s="141"/>
      <c r="B749" s="167"/>
      <c r="C749" s="165"/>
    </row>
    <row r="750" spans="1:3">
      <c r="A750" s="141"/>
      <c r="B750" s="167"/>
      <c r="C750" s="165"/>
    </row>
    <row r="751" spans="1:3">
      <c r="A751" s="141"/>
      <c r="B751" s="167"/>
      <c r="C751" s="165"/>
    </row>
    <row r="752" spans="1:3">
      <c r="A752" s="141"/>
      <c r="B752" s="167"/>
      <c r="C752" s="165"/>
    </row>
    <row r="753" spans="1:3">
      <c r="A753" s="141"/>
      <c r="B753" s="167"/>
      <c r="C753" s="165"/>
    </row>
    <row r="754" spans="1:3">
      <c r="A754" s="141"/>
      <c r="B754" s="167"/>
      <c r="C754" s="165"/>
    </row>
    <row r="755" spans="1:3">
      <c r="A755" s="141"/>
      <c r="B755" s="167"/>
      <c r="C755" s="165"/>
    </row>
    <row r="756" spans="1:3">
      <c r="A756" s="141"/>
      <c r="B756" s="167"/>
      <c r="C756" s="165"/>
    </row>
    <row r="757" spans="1:3">
      <c r="A757" s="141"/>
      <c r="B757" s="167"/>
      <c r="C757" s="165"/>
    </row>
    <row r="758" spans="1:3">
      <c r="A758" s="141"/>
      <c r="B758" s="167"/>
      <c r="C758" s="165"/>
    </row>
    <row r="759" spans="1:3">
      <c r="A759" s="141"/>
      <c r="B759" s="167"/>
      <c r="C759" s="165"/>
    </row>
    <row r="760" spans="1:3">
      <c r="A760" s="141"/>
      <c r="B760" s="167"/>
      <c r="C760" s="165"/>
    </row>
    <row r="761" spans="1:3">
      <c r="A761" s="141"/>
      <c r="B761" s="167"/>
      <c r="C761" s="165"/>
    </row>
    <row r="762" spans="1:3">
      <c r="A762" s="141"/>
      <c r="B762" s="167"/>
      <c r="C762" s="165"/>
    </row>
    <row r="763" spans="1:3">
      <c r="A763" s="141"/>
      <c r="B763" s="167"/>
      <c r="C763" s="165"/>
    </row>
    <row r="764" spans="1:3">
      <c r="A764" s="141"/>
      <c r="B764" s="167"/>
      <c r="C764" s="165"/>
    </row>
    <row r="765" spans="1:3">
      <c r="A765" s="141"/>
      <c r="B765" s="167"/>
      <c r="C765" s="165"/>
    </row>
    <row r="766" spans="1:3">
      <c r="A766" s="141"/>
      <c r="B766" s="167"/>
      <c r="C766" s="165"/>
    </row>
    <row r="767" spans="1:3">
      <c r="A767" s="141"/>
      <c r="B767" s="167"/>
      <c r="C767" s="165"/>
    </row>
    <row r="768" spans="1:3">
      <c r="A768" s="141"/>
      <c r="B768" s="167"/>
      <c r="C768" s="165"/>
    </row>
    <row r="769" spans="1:3">
      <c r="A769" s="141"/>
      <c r="B769" s="167"/>
      <c r="C769" s="165"/>
    </row>
    <row r="770" spans="1:3">
      <c r="A770" s="141"/>
      <c r="B770" s="167"/>
      <c r="C770" s="165"/>
    </row>
    <row r="771" spans="1:3">
      <c r="A771" s="141"/>
      <c r="B771" s="167"/>
      <c r="C771" s="165"/>
    </row>
    <row r="772" spans="1:3">
      <c r="A772" s="141"/>
      <c r="B772" s="167"/>
      <c r="C772" s="165"/>
    </row>
    <row r="773" spans="1:3">
      <c r="A773" s="141"/>
      <c r="B773" s="167"/>
      <c r="C773" s="165"/>
    </row>
    <row r="774" spans="1:3">
      <c r="A774" s="141"/>
      <c r="B774" s="167"/>
      <c r="C774" s="165"/>
    </row>
    <row r="775" spans="1:3">
      <c r="A775" s="141"/>
      <c r="B775" s="167"/>
      <c r="C775" s="165"/>
    </row>
    <row r="776" spans="1:3">
      <c r="A776" s="141"/>
      <c r="B776" s="167"/>
      <c r="C776" s="165"/>
    </row>
    <row r="777" spans="1:3">
      <c r="A777" s="141"/>
      <c r="B777" s="167"/>
      <c r="C777" s="165"/>
    </row>
    <row r="778" spans="1:3">
      <c r="A778" s="141"/>
      <c r="B778" s="167"/>
      <c r="C778" s="165"/>
    </row>
    <row r="779" spans="1:3">
      <c r="A779" s="141"/>
      <c r="B779" s="167"/>
      <c r="C779" s="165"/>
    </row>
    <row r="780" spans="1:3">
      <c r="A780" s="141"/>
      <c r="B780" s="167"/>
      <c r="C780" s="165"/>
    </row>
    <row r="781" spans="1:3">
      <c r="A781" s="141"/>
      <c r="B781" s="167"/>
      <c r="C781" s="165"/>
    </row>
    <row r="782" spans="1:3">
      <c r="A782" s="141"/>
      <c r="B782" s="167"/>
      <c r="C782" s="165"/>
    </row>
    <row r="783" spans="1:3">
      <c r="A783" s="141"/>
      <c r="B783" s="167"/>
      <c r="C783" s="165"/>
    </row>
    <row r="784" spans="1:3">
      <c r="A784" s="141"/>
      <c r="B784" s="167"/>
      <c r="C784" s="165"/>
    </row>
    <row r="785" spans="1:3">
      <c r="A785" s="141"/>
      <c r="B785" s="167"/>
      <c r="C785" s="165"/>
    </row>
    <row r="786" spans="1:3">
      <c r="A786" s="141"/>
      <c r="B786" s="167"/>
      <c r="C786" s="165"/>
    </row>
    <row r="787" spans="1:3">
      <c r="A787" s="141"/>
      <c r="B787" s="167"/>
      <c r="C787" s="165"/>
    </row>
    <row r="788" spans="1:3">
      <c r="A788" s="141"/>
      <c r="B788" s="167"/>
      <c r="C788" s="165"/>
    </row>
    <row r="789" spans="1:3">
      <c r="A789" s="141"/>
      <c r="B789" s="167"/>
      <c r="C789" s="165"/>
    </row>
    <row r="790" spans="1:3">
      <c r="A790" s="141"/>
      <c r="B790" s="167"/>
      <c r="C790" s="165"/>
    </row>
    <row r="791" spans="1:3">
      <c r="A791" s="141"/>
      <c r="B791" s="167"/>
      <c r="C791" s="165"/>
    </row>
    <row r="792" spans="1:3">
      <c r="A792" s="141"/>
      <c r="B792" s="167"/>
      <c r="C792" s="165"/>
    </row>
    <row r="793" spans="1:3">
      <c r="A793" s="141"/>
      <c r="B793" s="167"/>
      <c r="C793" s="165"/>
    </row>
    <row r="794" spans="1:3">
      <c r="A794" s="141"/>
      <c r="B794" s="167"/>
      <c r="C794" s="165"/>
    </row>
    <row r="795" spans="1:3">
      <c r="A795" s="141"/>
      <c r="B795" s="167"/>
      <c r="C795" s="165"/>
    </row>
    <row r="796" spans="1:3">
      <c r="A796" s="141"/>
      <c r="B796" s="167"/>
      <c r="C796" s="165"/>
    </row>
    <row r="797" spans="1:3">
      <c r="A797" s="141"/>
      <c r="B797" s="167"/>
      <c r="C797" s="165"/>
    </row>
    <row r="798" spans="1:3">
      <c r="A798" s="141"/>
      <c r="B798" s="167"/>
      <c r="C798" s="165"/>
    </row>
    <row r="799" spans="1:3">
      <c r="A799" s="141"/>
      <c r="B799" s="167"/>
      <c r="C799" s="165"/>
    </row>
    <row r="800" spans="1:3">
      <c r="A800" s="141"/>
      <c r="B800" s="167"/>
      <c r="C800" s="165"/>
    </row>
    <row r="801" spans="1:3">
      <c r="A801" s="141"/>
      <c r="B801" s="167"/>
      <c r="C801" s="165"/>
    </row>
    <row r="802" spans="1:3">
      <c r="A802" s="141"/>
      <c r="B802" s="167"/>
      <c r="C802" s="165"/>
    </row>
    <row r="803" spans="1:3">
      <c r="A803" s="141"/>
      <c r="B803" s="167"/>
      <c r="C803" s="165"/>
    </row>
    <row r="804" spans="1:3">
      <c r="A804" s="141"/>
      <c r="B804" s="167"/>
      <c r="C804" s="165"/>
    </row>
    <row r="805" spans="1:3">
      <c r="A805" s="141"/>
      <c r="B805" s="167"/>
      <c r="C805" s="165"/>
    </row>
    <row r="806" spans="1:3">
      <c r="A806" s="141"/>
      <c r="B806" s="167"/>
      <c r="C806" s="165"/>
    </row>
    <row r="807" spans="1:3">
      <c r="A807" s="141"/>
      <c r="B807" s="167"/>
      <c r="C807" s="165"/>
    </row>
    <row r="808" spans="1:3">
      <c r="A808" s="141"/>
      <c r="B808" s="167"/>
      <c r="C808" s="165"/>
    </row>
    <row r="809" spans="1:3">
      <c r="A809" s="141"/>
      <c r="B809" s="167"/>
      <c r="C809" s="165"/>
    </row>
    <row r="810" spans="1:3">
      <c r="A810" s="141"/>
      <c r="B810" s="167"/>
      <c r="C810" s="165"/>
    </row>
    <row r="811" spans="1:3">
      <c r="A811" s="141"/>
      <c r="B811" s="167"/>
      <c r="C811" s="165"/>
    </row>
    <row r="812" spans="1:3">
      <c r="A812" s="141"/>
      <c r="B812" s="167"/>
      <c r="C812" s="165"/>
    </row>
    <row r="813" spans="1:3">
      <c r="A813" s="141"/>
      <c r="B813" s="167"/>
      <c r="C813" s="165"/>
    </row>
    <row r="814" spans="1:3">
      <c r="A814" s="141"/>
      <c r="B814" s="167"/>
      <c r="C814" s="165"/>
    </row>
    <row r="815" spans="1:3">
      <c r="A815" s="141"/>
      <c r="B815" s="167"/>
      <c r="C815" s="165"/>
    </row>
    <row r="816" spans="1:3">
      <c r="A816" s="141"/>
      <c r="B816" s="167"/>
      <c r="C816" s="165"/>
    </row>
    <row r="817" spans="1:3">
      <c r="A817" s="141"/>
      <c r="B817" s="167"/>
      <c r="C817" s="165"/>
    </row>
    <row r="818" spans="1:3">
      <c r="A818" s="141"/>
      <c r="B818" s="167"/>
      <c r="C818" s="165"/>
    </row>
    <row r="819" spans="1:3">
      <c r="A819" s="141"/>
      <c r="B819" s="167"/>
      <c r="C819" s="165"/>
    </row>
    <row r="820" spans="1:3">
      <c r="A820" s="141"/>
      <c r="B820" s="167"/>
      <c r="C820" s="165"/>
    </row>
    <row r="821" spans="1:3">
      <c r="A821" s="141"/>
      <c r="B821" s="167"/>
      <c r="C821" s="165"/>
    </row>
    <row r="822" spans="1:3">
      <c r="A822" s="141"/>
      <c r="B822" s="167"/>
      <c r="C822" s="165"/>
    </row>
    <row r="823" spans="1:3">
      <c r="A823" s="141"/>
      <c r="B823" s="167"/>
      <c r="C823" s="165"/>
    </row>
    <row r="824" spans="1:3">
      <c r="A824" s="141"/>
      <c r="B824" s="167"/>
      <c r="C824" s="165"/>
    </row>
    <row r="825" spans="1:3">
      <c r="A825" s="141"/>
      <c r="B825" s="167"/>
      <c r="C825" s="165"/>
    </row>
    <row r="826" spans="1:3">
      <c r="A826" s="141"/>
      <c r="B826" s="167"/>
      <c r="C826" s="165"/>
    </row>
    <row r="827" spans="1:3">
      <c r="A827" s="141"/>
      <c r="B827" s="167"/>
      <c r="C827" s="165"/>
    </row>
    <row r="828" spans="1:3">
      <c r="A828" s="141"/>
      <c r="B828" s="167"/>
      <c r="C828" s="165"/>
    </row>
    <row r="829" spans="1:3">
      <c r="A829" s="141"/>
      <c r="B829" s="167"/>
      <c r="C829" s="165"/>
    </row>
    <row r="830" spans="1:3">
      <c r="A830" s="141"/>
      <c r="B830" s="167"/>
      <c r="C830" s="165"/>
    </row>
    <row r="831" spans="1:3">
      <c r="A831" s="141"/>
      <c r="B831" s="167"/>
      <c r="C831" s="165"/>
    </row>
    <row r="832" spans="1:3">
      <c r="A832" s="141"/>
      <c r="B832" s="167"/>
      <c r="C832" s="165"/>
    </row>
    <row r="833" spans="1:3">
      <c r="A833" s="141"/>
      <c r="B833" s="167"/>
      <c r="C833" s="165"/>
    </row>
    <row r="834" spans="1:3">
      <c r="A834" s="141"/>
      <c r="B834" s="167"/>
      <c r="C834" s="165"/>
    </row>
    <row r="835" spans="1:3">
      <c r="A835" s="141"/>
      <c r="B835" s="167"/>
      <c r="C835" s="165"/>
    </row>
    <row r="836" spans="1:3">
      <c r="A836" s="141"/>
      <c r="B836" s="167"/>
      <c r="C836" s="165"/>
    </row>
    <row r="837" spans="1:3">
      <c r="A837" s="141"/>
      <c r="B837" s="167"/>
      <c r="C837" s="165"/>
    </row>
    <row r="838" spans="1:3">
      <c r="A838" s="141"/>
      <c r="B838" s="167"/>
      <c r="C838" s="165"/>
    </row>
    <row r="839" spans="1:3">
      <c r="A839" s="141"/>
      <c r="B839" s="167"/>
      <c r="C839" s="165"/>
    </row>
    <row r="840" spans="1:3">
      <c r="A840" s="141"/>
      <c r="B840" s="167"/>
      <c r="C840" s="165"/>
    </row>
    <row r="841" spans="1:3">
      <c r="A841" s="141"/>
      <c r="B841" s="167"/>
      <c r="C841" s="165"/>
    </row>
    <row r="842" spans="1:3">
      <c r="A842" s="141"/>
      <c r="B842" s="167"/>
      <c r="C842" s="165"/>
    </row>
    <row r="843" spans="1:3">
      <c r="A843" s="141"/>
      <c r="B843" s="167"/>
      <c r="C843" s="165"/>
    </row>
    <row r="844" spans="1:3">
      <c r="A844" s="141"/>
      <c r="B844" s="167"/>
      <c r="C844" s="165"/>
    </row>
    <row r="845" spans="1:3">
      <c r="A845" s="141"/>
      <c r="B845" s="167"/>
      <c r="C845" s="165"/>
    </row>
    <row r="846" spans="1:3">
      <c r="A846" s="141"/>
      <c r="B846" s="167"/>
      <c r="C846" s="165"/>
    </row>
    <row r="847" spans="1:3">
      <c r="A847" s="141"/>
      <c r="B847" s="167"/>
      <c r="C847" s="165"/>
    </row>
    <row r="848" spans="1:3">
      <c r="A848" s="141"/>
      <c r="B848" s="167"/>
      <c r="C848" s="165"/>
    </row>
    <row r="849" spans="1:3">
      <c r="A849" s="141"/>
      <c r="B849" s="167"/>
      <c r="C849" s="165"/>
    </row>
    <row r="850" spans="1:3">
      <c r="A850" s="141"/>
      <c r="B850" s="167"/>
      <c r="C850" s="165"/>
    </row>
    <row r="851" spans="1:3">
      <c r="A851" s="141"/>
      <c r="B851" s="167"/>
      <c r="C851" s="165"/>
    </row>
    <row r="852" spans="1:3">
      <c r="A852" s="141"/>
      <c r="B852" s="167"/>
      <c r="C852" s="165"/>
    </row>
    <row r="853" spans="1:3">
      <c r="A853" s="141"/>
      <c r="B853" s="167"/>
      <c r="C853" s="165"/>
    </row>
    <row r="854" spans="1:3">
      <c r="A854" s="141"/>
      <c r="B854" s="167"/>
      <c r="C854" s="165"/>
    </row>
    <row r="855" spans="1:3">
      <c r="A855" s="141"/>
      <c r="B855" s="167"/>
      <c r="C855" s="165"/>
    </row>
    <row r="856" spans="1:3">
      <c r="A856" s="141"/>
      <c r="B856" s="167"/>
      <c r="C856" s="165"/>
    </row>
    <row r="857" spans="1:3">
      <c r="A857" s="141"/>
      <c r="B857" s="167"/>
      <c r="C857" s="165"/>
    </row>
    <row r="858" spans="1:3">
      <c r="A858" s="141"/>
      <c r="B858" s="167"/>
      <c r="C858" s="165"/>
    </row>
    <row r="859" spans="1:3">
      <c r="A859" s="141"/>
      <c r="B859" s="167"/>
      <c r="C859" s="165"/>
    </row>
    <row r="860" spans="1:3">
      <c r="A860" s="141"/>
      <c r="B860" s="167"/>
      <c r="C860" s="165"/>
    </row>
    <row r="861" spans="1:3">
      <c r="A861" s="141"/>
      <c r="B861" s="167"/>
      <c r="C861" s="165"/>
    </row>
    <row r="862" spans="1:3">
      <c r="A862" s="141"/>
      <c r="B862" s="167"/>
      <c r="C862" s="165"/>
    </row>
    <row r="863" spans="1:3">
      <c r="A863" s="141"/>
      <c r="B863" s="167"/>
      <c r="C863" s="165"/>
    </row>
    <row r="864" spans="1:3">
      <c r="A864" s="141"/>
      <c r="B864" s="167"/>
      <c r="C864" s="165"/>
    </row>
    <row r="865" spans="1:3">
      <c r="A865" s="141"/>
      <c r="B865" s="167"/>
      <c r="C865" s="165"/>
    </row>
    <row r="866" spans="1:3">
      <c r="A866" s="141"/>
      <c r="B866" s="167"/>
      <c r="C866" s="165"/>
    </row>
    <row r="867" spans="1:3">
      <c r="A867" s="141"/>
      <c r="B867" s="167"/>
      <c r="C867" s="165"/>
    </row>
    <row r="868" spans="1:3">
      <c r="A868" s="141"/>
      <c r="B868" s="167"/>
      <c r="C868" s="165"/>
    </row>
    <row r="869" spans="1:3">
      <c r="A869" s="141"/>
      <c r="B869" s="167"/>
      <c r="C869" s="165"/>
    </row>
    <row r="870" spans="1:3">
      <c r="A870" s="141"/>
      <c r="B870" s="167"/>
      <c r="C870" s="165"/>
    </row>
    <row r="871" spans="1:3">
      <c r="A871" s="141"/>
      <c r="B871" s="167"/>
      <c r="C871" s="165"/>
    </row>
    <row r="872" spans="1:3">
      <c r="A872" s="141"/>
      <c r="B872" s="167"/>
      <c r="C872" s="165"/>
    </row>
    <row r="873" spans="1:3">
      <c r="A873" s="141"/>
      <c r="B873" s="167"/>
      <c r="C873" s="165"/>
    </row>
    <row r="874" spans="1:3">
      <c r="A874" s="141"/>
      <c r="B874" s="167"/>
      <c r="C874" s="165"/>
    </row>
    <row r="875" spans="1:3">
      <c r="A875" s="141"/>
      <c r="B875" s="167"/>
      <c r="C875" s="165"/>
    </row>
    <row r="876" spans="1:3">
      <c r="A876" s="141"/>
      <c r="B876" s="167"/>
      <c r="C876" s="165"/>
    </row>
    <row r="877" spans="1:3">
      <c r="A877" s="141"/>
      <c r="B877" s="167"/>
      <c r="C877" s="165"/>
    </row>
    <row r="878" spans="1:3">
      <c r="A878" s="141"/>
      <c r="B878" s="167"/>
      <c r="C878" s="165"/>
    </row>
    <row r="879" spans="1:3">
      <c r="A879" s="141"/>
      <c r="B879" s="167"/>
      <c r="C879" s="165"/>
    </row>
    <row r="880" spans="1:3">
      <c r="A880" s="141"/>
      <c r="B880" s="167"/>
      <c r="C880" s="165"/>
    </row>
    <row r="881" spans="1:3">
      <c r="A881" s="141"/>
      <c r="B881" s="167"/>
      <c r="C881" s="165"/>
    </row>
    <row r="882" spans="1:3">
      <c r="A882" s="141"/>
      <c r="B882" s="167"/>
      <c r="C882" s="165"/>
    </row>
    <row r="883" spans="1:3">
      <c r="A883" s="141"/>
      <c r="B883" s="167"/>
      <c r="C883" s="165"/>
    </row>
    <row r="884" spans="1:3">
      <c r="A884" s="141"/>
      <c r="B884" s="167"/>
      <c r="C884" s="165"/>
    </row>
    <row r="885" spans="1:3">
      <c r="A885" s="141"/>
      <c r="B885" s="167"/>
      <c r="C885" s="165"/>
    </row>
    <row r="886" spans="1:3">
      <c r="A886" s="141"/>
      <c r="B886" s="167"/>
      <c r="C886" s="165"/>
    </row>
    <row r="887" spans="1:3">
      <c r="A887" s="141"/>
      <c r="B887" s="167"/>
      <c r="C887" s="165"/>
    </row>
    <row r="888" spans="1:3">
      <c r="A888" s="141"/>
      <c r="B888" s="167"/>
      <c r="C888" s="165"/>
    </row>
    <row r="889" spans="1:3">
      <c r="A889" s="141"/>
      <c r="B889" s="167"/>
      <c r="C889" s="165"/>
    </row>
    <row r="890" spans="1:3">
      <c r="A890" s="141"/>
      <c r="B890" s="167"/>
      <c r="C890" s="165"/>
    </row>
    <row r="891" spans="1:3">
      <c r="A891" s="141"/>
      <c r="B891" s="167"/>
      <c r="C891" s="165"/>
    </row>
    <row r="892" spans="1:3">
      <c r="A892" s="141"/>
      <c r="B892" s="167"/>
      <c r="C892" s="165"/>
    </row>
    <row r="893" spans="1:3">
      <c r="A893" s="141"/>
      <c r="B893" s="167"/>
      <c r="C893" s="165"/>
    </row>
    <row r="894" spans="1:3">
      <c r="A894" s="141"/>
      <c r="B894" s="167"/>
      <c r="C894" s="165"/>
    </row>
    <row r="895" spans="1:3">
      <c r="A895" s="141"/>
      <c r="B895" s="167"/>
      <c r="C895" s="165"/>
    </row>
    <row r="896" spans="1:3">
      <c r="A896" s="141"/>
      <c r="B896" s="167"/>
      <c r="C896" s="165"/>
    </row>
    <row r="897" spans="1:3">
      <c r="A897" s="141"/>
      <c r="B897" s="167"/>
      <c r="C897" s="165"/>
    </row>
    <row r="898" spans="1:3">
      <c r="A898" s="141"/>
      <c r="B898" s="167"/>
      <c r="C898" s="165"/>
    </row>
    <row r="899" spans="1:3">
      <c r="A899" s="141"/>
      <c r="B899" s="167"/>
      <c r="C899" s="165"/>
    </row>
    <row r="900" spans="1:3">
      <c r="A900" s="141"/>
      <c r="B900" s="167"/>
      <c r="C900" s="165"/>
    </row>
    <row r="901" spans="1:3">
      <c r="A901" s="141"/>
      <c r="B901" s="167"/>
      <c r="C901" s="165"/>
    </row>
    <row r="902" spans="1:3">
      <c r="A902" s="141"/>
      <c r="B902" s="167"/>
      <c r="C902" s="165"/>
    </row>
    <row r="903" spans="1:3">
      <c r="A903" s="141"/>
      <c r="B903" s="167"/>
      <c r="C903" s="165"/>
    </row>
    <row r="904" spans="1:3">
      <c r="A904" s="141"/>
      <c r="B904" s="167"/>
      <c r="C904" s="165"/>
    </row>
    <row r="905" spans="1:3">
      <c r="A905" s="141"/>
      <c r="B905" s="167"/>
      <c r="C905" s="165"/>
    </row>
    <row r="906" spans="1:3">
      <c r="A906" s="141"/>
      <c r="B906" s="167"/>
      <c r="C906" s="165"/>
    </row>
    <row r="907" spans="1:3">
      <c r="A907" s="141"/>
      <c r="B907" s="167"/>
      <c r="C907" s="165"/>
    </row>
    <row r="908" spans="1:3">
      <c r="A908" s="141"/>
      <c r="B908" s="167"/>
      <c r="C908" s="165"/>
    </row>
    <row r="909" spans="1:3">
      <c r="A909" s="141"/>
      <c r="B909" s="167"/>
      <c r="C909" s="165"/>
    </row>
    <row r="910" spans="1:3">
      <c r="A910" s="141"/>
      <c r="B910" s="167"/>
      <c r="C910" s="165"/>
    </row>
    <row r="911" spans="1:3">
      <c r="A911" s="141"/>
      <c r="B911" s="167"/>
      <c r="C911" s="165"/>
    </row>
    <row r="912" spans="1:3">
      <c r="A912" s="141"/>
      <c r="B912" s="167"/>
      <c r="C912" s="165"/>
    </row>
    <row r="913" spans="1:3">
      <c r="A913" s="141"/>
      <c r="B913" s="167"/>
      <c r="C913" s="165"/>
    </row>
    <row r="914" spans="1:3">
      <c r="A914" s="141"/>
      <c r="B914" s="167"/>
      <c r="C914" s="165"/>
    </row>
    <row r="915" spans="1:3">
      <c r="A915" s="141"/>
      <c r="B915" s="167"/>
      <c r="C915" s="165"/>
    </row>
    <row r="916" spans="1:3">
      <c r="A916" s="141"/>
      <c r="B916" s="167"/>
      <c r="C916" s="165"/>
    </row>
    <row r="917" spans="1:3">
      <c r="A917" s="141"/>
      <c r="B917" s="167"/>
      <c r="C917" s="165"/>
    </row>
    <row r="918" spans="1:3">
      <c r="A918" s="141"/>
      <c r="B918" s="167"/>
      <c r="C918" s="165"/>
    </row>
    <row r="919" spans="1:3">
      <c r="A919" s="141"/>
      <c r="B919" s="167"/>
      <c r="C919" s="165"/>
    </row>
    <row r="920" spans="1:3">
      <c r="A920" s="141"/>
      <c r="B920" s="167"/>
      <c r="C920" s="165"/>
    </row>
    <row r="921" spans="1:3">
      <c r="A921" s="141"/>
      <c r="B921" s="167"/>
      <c r="C921" s="165"/>
    </row>
    <row r="922" spans="1:3">
      <c r="A922" s="141"/>
      <c r="B922" s="167"/>
      <c r="C922" s="165"/>
    </row>
    <row r="923" spans="1:3">
      <c r="A923" s="141"/>
      <c r="B923" s="167"/>
      <c r="C923" s="165"/>
    </row>
    <row r="924" spans="1:3">
      <c r="A924" s="141"/>
      <c r="B924" s="167"/>
      <c r="C924" s="165"/>
    </row>
    <row r="925" spans="1:3">
      <c r="A925" s="141"/>
      <c r="B925" s="167"/>
      <c r="C925" s="165"/>
    </row>
    <row r="926" spans="1:3">
      <c r="A926" s="141"/>
      <c r="B926" s="167"/>
      <c r="C926" s="165"/>
    </row>
    <row r="927" spans="1:3">
      <c r="A927" s="141"/>
      <c r="B927" s="167"/>
      <c r="C927" s="165"/>
    </row>
    <row r="928" spans="1:3">
      <c r="A928" s="141"/>
      <c r="B928" s="167"/>
      <c r="C928" s="165"/>
    </row>
    <row r="929" spans="1:3">
      <c r="A929" s="141"/>
      <c r="B929" s="167"/>
      <c r="C929" s="165"/>
    </row>
    <row r="930" spans="1:3">
      <c r="A930" s="141"/>
      <c r="B930" s="167"/>
      <c r="C930" s="165"/>
    </row>
    <row r="931" spans="1:3">
      <c r="A931" s="141"/>
      <c r="B931" s="167"/>
      <c r="C931" s="165"/>
    </row>
    <row r="932" spans="1:3">
      <c r="A932" s="141"/>
      <c r="B932" s="167"/>
      <c r="C932" s="165"/>
    </row>
    <row r="933" spans="1:3">
      <c r="A933" s="141"/>
      <c r="B933" s="167"/>
      <c r="C933" s="165"/>
    </row>
    <row r="934" spans="1:3">
      <c r="A934" s="141"/>
      <c r="B934" s="167"/>
      <c r="C934" s="165"/>
    </row>
    <row r="935" spans="1:3">
      <c r="A935" s="141"/>
      <c r="B935" s="167"/>
      <c r="C935" s="165"/>
    </row>
    <row r="936" spans="1:3">
      <c r="A936" s="141"/>
      <c r="B936" s="167"/>
      <c r="C936" s="165"/>
    </row>
    <row r="937" spans="1:3">
      <c r="A937" s="141"/>
      <c r="B937" s="167"/>
      <c r="C937" s="165"/>
    </row>
    <row r="938" spans="1:3">
      <c r="A938" s="141"/>
      <c r="B938" s="167"/>
      <c r="C938" s="165"/>
    </row>
    <row r="939" spans="1:3">
      <c r="A939" s="141"/>
      <c r="B939" s="167"/>
      <c r="C939" s="165"/>
    </row>
    <row r="940" spans="1:3">
      <c r="A940" s="141"/>
      <c r="B940" s="167"/>
      <c r="C940" s="165"/>
    </row>
    <row r="941" spans="1:3">
      <c r="A941" s="141"/>
      <c r="B941" s="167"/>
      <c r="C941" s="165"/>
    </row>
    <row r="942" spans="1:3">
      <c r="A942" s="141"/>
      <c r="B942" s="167"/>
      <c r="C942" s="165"/>
    </row>
    <row r="943" spans="1:3">
      <c r="A943" s="141"/>
      <c r="B943" s="167"/>
      <c r="C943" s="165"/>
    </row>
    <row r="944" spans="1:3">
      <c r="A944" s="141"/>
      <c r="B944" s="167"/>
      <c r="C944" s="165"/>
    </row>
    <row r="945" spans="1:3">
      <c r="A945" s="141"/>
      <c r="B945" s="167"/>
      <c r="C945" s="165"/>
    </row>
    <row r="946" spans="1:3">
      <c r="A946" s="141"/>
      <c r="B946" s="167"/>
      <c r="C946" s="165"/>
    </row>
    <row r="947" spans="1:3">
      <c r="A947" s="141"/>
      <c r="B947" s="167"/>
      <c r="C947" s="165"/>
    </row>
    <row r="948" spans="1:3">
      <c r="A948" s="141"/>
      <c r="B948" s="167"/>
      <c r="C948" s="165"/>
    </row>
    <row r="949" spans="1:3">
      <c r="A949" s="141"/>
      <c r="B949" s="167"/>
      <c r="C949" s="165"/>
    </row>
    <row r="950" spans="1:3">
      <c r="A950" s="141"/>
      <c r="B950" s="167"/>
      <c r="C950" s="165"/>
    </row>
    <row r="951" spans="1:3">
      <c r="A951" s="141"/>
      <c r="B951" s="167"/>
      <c r="C951" s="165"/>
    </row>
    <row r="952" spans="1:3">
      <c r="A952" s="141"/>
      <c r="B952" s="167"/>
      <c r="C952" s="165"/>
    </row>
    <row r="953" spans="1:3">
      <c r="A953" s="141"/>
      <c r="B953" s="167"/>
      <c r="C953" s="165"/>
    </row>
    <row r="954" spans="1:3">
      <c r="A954" s="141"/>
      <c r="B954" s="167"/>
      <c r="C954" s="165"/>
    </row>
    <row r="955" spans="1:3">
      <c r="A955" s="141"/>
      <c r="B955" s="167"/>
      <c r="C955" s="165"/>
    </row>
    <row r="956" spans="1:3">
      <c r="A956" s="141"/>
      <c r="B956" s="167"/>
      <c r="C956" s="165"/>
    </row>
    <row r="957" spans="1:3">
      <c r="A957" s="141"/>
      <c r="B957" s="167"/>
      <c r="C957" s="165"/>
    </row>
    <row r="958" spans="1:3">
      <c r="A958" s="141"/>
      <c r="B958" s="167"/>
      <c r="C958" s="165"/>
    </row>
    <row r="959" spans="1:3">
      <c r="A959" s="141"/>
      <c r="B959" s="167"/>
      <c r="C959" s="165"/>
    </row>
    <row r="960" spans="1:3">
      <c r="A960" s="141"/>
      <c r="B960" s="167"/>
      <c r="C960" s="165"/>
    </row>
    <row r="961" spans="1:3">
      <c r="A961" s="141"/>
      <c r="B961" s="167"/>
      <c r="C961" s="165"/>
    </row>
    <row r="962" spans="1:3">
      <c r="A962" s="141"/>
      <c r="B962" s="167"/>
      <c r="C962" s="165"/>
    </row>
    <row r="963" spans="1:3">
      <c r="A963" s="141"/>
      <c r="B963" s="167"/>
      <c r="C963" s="165"/>
    </row>
    <row r="964" spans="1:3">
      <c r="A964" s="141"/>
      <c r="B964" s="167"/>
      <c r="C964" s="165"/>
    </row>
    <row r="965" spans="1:3">
      <c r="A965" s="141"/>
      <c r="B965" s="167"/>
      <c r="C965" s="165"/>
    </row>
    <row r="966" spans="1:3">
      <c r="A966" s="141"/>
      <c r="B966" s="167"/>
      <c r="C966" s="165"/>
    </row>
    <row r="967" spans="1:3">
      <c r="A967" s="141"/>
      <c r="B967" s="167"/>
      <c r="C967" s="165"/>
    </row>
    <row r="968" spans="1:3">
      <c r="A968" s="141"/>
      <c r="B968" s="167"/>
      <c r="C968" s="165"/>
    </row>
    <row r="969" spans="1:3">
      <c r="A969" s="141"/>
      <c r="B969" s="167"/>
      <c r="C969" s="165"/>
    </row>
    <row r="970" spans="1:3">
      <c r="A970" s="141"/>
      <c r="B970" s="167"/>
      <c r="C970" s="165"/>
    </row>
    <row r="971" spans="1:3">
      <c r="A971" s="141"/>
      <c r="B971" s="167"/>
      <c r="C971" s="165"/>
    </row>
    <row r="972" spans="1:3">
      <c r="A972" s="141"/>
      <c r="B972" s="167"/>
      <c r="C972" s="165"/>
    </row>
    <row r="973" spans="1:3">
      <c r="A973" s="141"/>
      <c r="B973" s="167"/>
      <c r="C973" s="165"/>
    </row>
    <row r="974" spans="1:3">
      <c r="A974" s="141"/>
      <c r="B974" s="167"/>
      <c r="C974" s="165"/>
    </row>
    <row r="975" spans="1:3">
      <c r="A975" s="141"/>
      <c r="B975" s="167"/>
      <c r="C975" s="165"/>
    </row>
    <row r="976" spans="1:3">
      <c r="A976" s="141"/>
      <c r="B976" s="167"/>
      <c r="C976" s="165"/>
    </row>
    <row r="977" spans="1:3">
      <c r="A977" s="141"/>
      <c r="B977" s="167"/>
      <c r="C977" s="165"/>
    </row>
    <row r="978" spans="1:3">
      <c r="A978" s="141"/>
      <c r="B978" s="167"/>
      <c r="C978" s="165"/>
    </row>
    <row r="979" spans="1:3">
      <c r="A979" s="141"/>
      <c r="B979" s="167"/>
      <c r="C979" s="165"/>
    </row>
    <row r="980" spans="1:3">
      <c r="A980" s="141"/>
      <c r="B980" s="167"/>
      <c r="C980" s="165"/>
    </row>
    <row r="981" spans="1:3">
      <c r="A981" s="141"/>
      <c r="B981" s="167"/>
      <c r="C981" s="165"/>
    </row>
    <row r="982" spans="1:3">
      <c r="A982" s="141"/>
      <c r="B982" s="167"/>
      <c r="C982" s="165"/>
    </row>
    <row r="983" spans="1:3">
      <c r="A983" s="141"/>
      <c r="B983" s="167"/>
      <c r="C983" s="165"/>
    </row>
    <row r="984" spans="1:3">
      <c r="A984" s="141"/>
      <c r="B984" s="167"/>
      <c r="C984" s="165"/>
    </row>
    <row r="985" spans="1:3">
      <c r="A985" s="141"/>
      <c r="B985" s="167"/>
      <c r="C985" s="165"/>
    </row>
    <row r="986" spans="1:3">
      <c r="A986" s="141"/>
      <c r="B986" s="167"/>
      <c r="C986" s="165"/>
    </row>
    <row r="987" spans="1:3">
      <c r="A987" s="141"/>
      <c r="B987" s="167"/>
      <c r="C987" s="165"/>
    </row>
    <row r="988" spans="1:3">
      <c r="A988" s="141"/>
      <c r="B988" s="167"/>
      <c r="C988" s="165"/>
    </row>
    <row r="989" spans="1:3">
      <c r="A989" s="141"/>
      <c r="B989" s="167"/>
      <c r="C989" s="165"/>
    </row>
    <row r="990" spans="1:3">
      <c r="A990" s="141"/>
      <c r="B990" s="167"/>
      <c r="C990" s="165"/>
    </row>
    <row r="991" spans="1:3">
      <c r="A991" s="141"/>
      <c r="B991" s="167"/>
      <c r="C991" s="165"/>
    </row>
    <row r="992" spans="1:3">
      <c r="A992" s="141"/>
      <c r="B992" s="167"/>
      <c r="C992" s="165"/>
    </row>
    <row r="993" spans="1:3">
      <c r="A993" s="141"/>
      <c r="B993" s="167"/>
      <c r="C993" s="165"/>
    </row>
    <row r="994" spans="1:3">
      <c r="A994" s="141"/>
      <c r="B994" s="167"/>
      <c r="C994" s="165"/>
    </row>
    <row r="995" spans="1:3">
      <c r="A995" s="141"/>
      <c r="B995" s="167"/>
      <c r="C995" s="165"/>
    </row>
    <row r="996" spans="1:3">
      <c r="A996" s="141"/>
      <c r="B996" s="167"/>
      <c r="C996" s="165"/>
    </row>
    <row r="997" spans="1:3">
      <c r="A997" s="141"/>
      <c r="B997" s="167"/>
      <c r="C997" s="165"/>
    </row>
    <row r="998" spans="1:3">
      <c r="A998" s="141"/>
      <c r="B998" s="167"/>
      <c r="C998" s="165"/>
    </row>
    <row r="999" spans="1:3">
      <c r="A999" s="141"/>
      <c r="B999" s="167"/>
      <c r="C999" s="165"/>
    </row>
    <row r="1000" spans="1:3">
      <c r="A1000" s="141"/>
      <c r="B1000" s="167"/>
      <c r="C1000" s="165"/>
    </row>
    <row r="1001" spans="1:3">
      <c r="A1001" s="141"/>
      <c r="B1001" s="167"/>
      <c r="C1001" s="165"/>
    </row>
    <row r="1002" spans="1:3">
      <c r="A1002" s="141"/>
      <c r="B1002" s="167"/>
      <c r="C1002" s="165"/>
    </row>
    <row r="1003" spans="1:3">
      <c r="A1003" s="141"/>
      <c r="B1003" s="167"/>
      <c r="C1003" s="165"/>
    </row>
    <row r="1004" spans="1:3">
      <c r="A1004" s="141"/>
      <c r="B1004" s="167"/>
      <c r="C1004" s="165"/>
    </row>
    <row r="1005" spans="1:3">
      <c r="A1005" s="141"/>
      <c r="B1005" s="167"/>
      <c r="C1005" s="165"/>
    </row>
    <row r="1006" spans="1:3">
      <c r="A1006" s="141"/>
      <c r="B1006" s="167"/>
      <c r="C1006" s="165"/>
    </row>
  </sheetData>
  <autoFilter ref="A6:AM504" xr:uid="{00000000-0009-0000-0000-000006000000}"/>
  <mergeCells count="2">
    <mergeCell ref="A1:A2"/>
    <mergeCell ref="B1:B2"/>
  </mergeCells>
  <conditionalFormatting sqref="E7:AM504">
    <cfRule type="cellIs" dxfId="3" priority="1" operator="greaterThan">
      <formula>0</formula>
    </cfRule>
  </conditionalFormatting>
  <conditionalFormatting sqref="B3:B4">
    <cfRule type="notContainsBlanks" dxfId="2" priority="2">
      <formula>LEN(TRIM(B3))&gt;0</formula>
    </cfRule>
  </conditionalFormatting>
  <conditionalFormatting sqref="D7:D504">
    <cfRule type="cellIs" dxfId="1" priority="3" operator="greaterThan">
      <formula>0</formula>
    </cfRule>
  </conditionalFormatting>
  <dataValidations count="2">
    <dataValidation type="decimal" allowBlank="1" showDropDown="1" showErrorMessage="1" sqref="C1" xr:uid="{00000000-0002-0000-0600-000000000000}">
      <formula1>0</formula1>
      <formula2>1000000</formula2>
    </dataValidation>
    <dataValidation type="custom" allowBlank="1" showDropDown="1" showErrorMessage="1" sqref="B3:B4" xr:uid="{00000000-0002-0000-0600-000001000000}">
      <formula1>OR(NOT(ISERROR(DATEVALUE(B3))), AND(ISNUMBER(B3), LEFT(CELL("format", B3))="D"))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5500"/>
  <sheetViews>
    <sheetView workbookViewId="0"/>
  </sheetViews>
  <sheetFormatPr baseColWidth="10" defaultColWidth="14.42578125" defaultRowHeight="15.75" customHeight="1"/>
  <sheetData>
    <row r="1" spans="1:2">
      <c r="A1" s="190" t="str">
        <f ca="1">IFERROR(__xludf.DUMMYFUNCTION("IMPORTRANGE(""https://docs.google.com/spreadsheets/d/1hXBRhhg4Q7-Z2CyvktmYjEvh2gC4wnV7IcuQ1MeAe2E/edit?usp=sharing"",""MADERA (ID)!A1:B5000"")"),"MADERA")</f>
        <v>MADERA</v>
      </c>
      <c r="B1" s="191"/>
    </row>
    <row r="2" spans="1:2">
      <c r="A2" s="180" t="str">
        <f ca="1">IFERROR(__xludf.DUMMYFUNCTION("""COMPUTED_VALUE"""),"ID")</f>
        <v>ID</v>
      </c>
      <c r="B2" s="181" t="str">
        <f ca="1">IFERROR(__xludf.DUMMYFUNCTION("""COMPUTED_VALUE"""),"BFT")</f>
        <v>BFT</v>
      </c>
    </row>
    <row r="3" spans="1:2">
      <c r="A3" s="167" t="str">
        <f ca="1">IFERROR(__xludf.DUMMYFUNCTION("""COMPUTED_VALUE"""),"1")</f>
        <v>1</v>
      </c>
      <c r="B3" s="141">
        <f ca="1">IFERROR(__xludf.DUMMYFUNCTION("""COMPUTED_VALUE"""),110)</f>
        <v>110</v>
      </c>
    </row>
    <row r="4" spans="1:2">
      <c r="A4" s="167" t="str">
        <f ca="1">IFERROR(__xludf.DUMMYFUNCTION("""COMPUTED_VALUE"""),"2")</f>
        <v>2</v>
      </c>
      <c r="B4" s="141">
        <f ca="1">IFERROR(__xludf.DUMMYFUNCTION("""COMPUTED_VALUE"""),320)</f>
        <v>320</v>
      </c>
    </row>
    <row r="5" spans="1:2">
      <c r="A5" s="167" t="str">
        <f ca="1">IFERROR(__xludf.DUMMYFUNCTION("""COMPUTED_VALUE"""),"3")</f>
        <v>3</v>
      </c>
      <c r="B5" s="141">
        <f ca="1">IFERROR(__xludf.DUMMYFUNCTION("""COMPUTED_VALUE"""),83)</f>
        <v>83</v>
      </c>
    </row>
    <row r="6" spans="1:2">
      <c r="A6" s="167" t="str">
        <f ca="1">IFERROR(__xludf.DUMMYFUNCTION("""COMPUTED_VALUE"""),"4")</f>
        <v>4</v>
      </c>
      <c r="B6" s="141">
        <f ca="1">IFERROR(__xludf.DUMMYFUNCTION("""COMPUTED_VALUE"""),3090)</f>
        <v>3090</v>
      </c>
    </row>
    <row r="7" spans="1:2">
      <c r="A7" s="167" t="str">
        <f ca="1">IFERROR(__xludf.DUMMYFUNCTION("""COMPUTED_VALUE"""),"5")</f>
        <v>5</v>
      </c>
      <c r="B7" s="141">
        <f ca="1">IFERROR(__xludf.DUMMYFUNCTION("""COMPUTED_VALUE"""),3385)</f>
        <v>3385</v>
      </c>
    </row>
    <row r="8" spans="1:2">
      <c r="A8" s="167" t="str">
        <f ca="1">IFERROR(__xludf.DUMMYFUNCTION("""COMPUTED_VALUE"""),"6")</f>
        <v>6</v>
      </c>
      <c r="B8" s="141">
        <f ca="1">IFERROR(__xludf.DUMMYFUNCTION("""COMPUTED_VALUE"""),1125)</f>
        <v>1125</v>
      </c>
    </row>
    <row r="9" spans="1:2">
      <c r="A9" s="167" t="str">
        <f ca="1">IFERROR(__xludf.DUMMYFUNCTION("""COMPUTED_VALUE"""),"7")</f>
        <v>7</v>
      </c>
      <c r="B9" s="141">
        <f ca="1">IFERROR(__xludf.DUMMYFUNCTION("""COMPUTED_VALUE"""),407)</f>
        <v>407</v>
      </c>
    </row>
    <row r="10" spans="1:2">
      <c r="A10" s="167" t="str">
        <f ca="1">IFERROR(__xludf.DUMMYFUNCTION("""COMPUTED_VALUE"""),"8")</f>
        <v>8</v>
      </c>
      <c r="B10" s="141">
        <f ca="1">IFERROR(__xludf.DUMMYFUNCTION("""COMPUTED_VALUE"""),408)</f>
        <v>408</v>
      </c>
    </row>
    <row r="11" spans="1:2">
      <c r="A11" s="167" t="str">
        <f ca="1">IFERROR(__xludf.DUMMYFUNCTION("""COMPUTED_VALUE"""),"9")</f>
        <v>9</v>
      </c>
      <c r="B11" s="141">
        <f ca="1">IFERROR(__xludf.DUMMYFUNCTION("""COMPUTED_VALUE"""),1505)</f>
        <v>1505</v>
      </c>
    </row>
    <row r="12" spans="1:2">
      <c r="A12" s="167" t="str">
        <f ca="1">IFERROR(__xludf.DUMMYFUNCTION("""COMPUTED_VALUE"""),"10")</f>
        <v>10</v>
      </c>
      <c r="B12" s="141">
        <f ca="1">IFERROR(__xludf.DUMMYFUNCTION("""COMPUTED_VALUE"""),481)</f>
        <v>481</v>
      </c>
    </row>
    <row r="13" spans="1:2">
      <c r="A13" s="167" t="str">
        <f ca="1">IFERROR(__xludf.DUMMYFUNCTION("""COMPUTED_VALUE"""),"11")</f>
        <v>11</v>
      </c>
      <c r="B13" s="141">
        <f ca="1">IFERROR(__xludf.DUMMYFUNCTION("""COMPUTED_VALUE"""),478)</f>
        <v>478</v>
      </c>
    </row>
    <row r="14" spans="1:2">
      <c r="A14" s="167" t="str">
        <f ca="1">IFERROR(__xludf.DUMMYFUNCTION("""COMPUTED_VALUE"""),"13")</f>
        <v>13</v>
      </c>
      <c r="B14" s="141">
        <f ca="1">IFERROR(__xludf.DUMMYFUNCTION("""COMPUTED_VALUE"""),484)</f>
        <v>484</v>
      </c>
    </row>
    <row r="15" spans="1:2">
      <c r="A15" s="167" t="str">
        <f ca="1">IFERROR(__xludf.DUMMYFUNCTION("""COMPUTED_VALUE"""),"14")</f>
        <v>14</v>
      </c>
      <c r="B15" s="141">
        <f ca="1">IFERROR(__xludf.DUMMYFUNCTION("""COMPUTED_VALUE"""),410)</f>
        <v>410</v>
      </c>
    </row>
    <row r="16" spans="1:2">
      <c r="A16" s="167" t="str">
        <f ca="1">IFERROR(__xludf.DUMMYFUNCTION("""COMPUTED_VALUE"""),"15")</f>
        <v>15</v>
      </c>
      <c r="B16" s="141">
        <f ca="1">IFERROR(__xludf.DUMMYFUNCTION("""COMPUTED_VALUE"""),369)</f>
        <v>369</v>
      </c>
    </row>
    <row r="17" spans="1:2">
      <c r="A17" s="167" t="str">
        <f ca="1">IFERROR(__xludf.DUMMYFUNCTION("""COMPUTED_VALUE"""),"16")</f>
        <v>16</v>
      </c>
      <c r="B17" s="141">
        <f ca="1">IFERROR(__xludf.DUMMYFUNCTION("""COMPUTED_VALUE"""),455)</f>
        <v>455</v>
      </c>
    </row>
    <row r="18" spans="1:2">
      <c r="A18" s="167" t="str">
        <f ca="1">IFERROR(__xludf.DUMMYFUNCTION("""COMPUTED_VALUE"""),"17")</f>
        <v>17</v>
      </c>
      <c r="B18" s="141">
        <f ca="1">IFERROR(__xludf.DUMMYFUNCTION("""COMPUTED_VALUE"""),408)</f>
        <v>408</v>
      </c>
    </row>
    <row r="19" spans="1:2">
      <c r="A19" s="167" t="str">
        <f ca="1">IFERROR(__xludf.DUMMYFUNCTION("""COMPUTED_VALUE"""),"18")</f>
        <v>18</v>
      </c>
      <c r="B19" s="141">
        <f ca="1">IFERROR(__xludf.DUMMYFUNCTION("""COMPUTED_VALUE"""),3522)</f>
        <v>3522</v>
      </c>
    </row>
    <row r="20" spans="1:2">
      <c r="A20" s="167" t="str">
        <f ca="1">IFERROR(__xludf.DUMMYFUNCTION("""COMPUTED_VALUE"""),"19")</f>
        <v>19</v>
      </c>
      <c r="B20" s="141">
        <f ca="1">IFERROR(__xludf.DUMMYFUNCTION("""COMPUTED_VALUE"""),401)</f>
        <v>401</v>
      </c>
    </row>
    <row r="21" spans="1:2">
      <c r="A21" s="167" t="str">
        <f ca="1">IFERROR(__xludf.DUMMYFUNCTION("""COMPUTED_VALUE"""),"20")</f>
        <v>20</v>
      </c>
      <c r="B21" s="141">
        <f ca="1">IFERROR(__xludf.DUMMYFUNCTION("""COMPUTED_VALUE"""),33)</f>
        <v>33</v>
      </c>
    </row>
    <row r="22" spans="1:2">
      <c r="A22" s="167" t="str">
        <f ca="1">IFERROR(__xludf.DUMMYFUNCTION("""COMPUTED_VALUE"""),"21")</f>
        <v>21</v>
      </c>
      <c r="B22" s="141">
        <f ca="1">IFERROR(__xludf.DUMMYFUNCTION("""COMPUTED_VALUE"""),2290)</f>
        <v>2290</v>
      </c>
    </row>
    <row r="23" spans="1:2">
      <c r="A23" s="167" t="str">
        <f ca="1">IFERROR(__xludf.DUMMYFUNCTION("""COMPUTED_VALUE"""),"22")</f>
        <v>22</v>
      </c>
      <c r="B23" s="141">
        <f ca="1">IFERROR(__xludf.DUMMYFUNCTION("""COMPUTED_VALUE"""),300)</f>
        <v>300</v>
      </c>
    </row>
    <row r="24" spans="1:2">
      <c r="A24" s="167" t="str">
        <f ca="1">IFERROR(__xludf.DUMMYFUNCTION("""COMPUTED_VALUE"""),"23")</f>
        <v>23</v>
      </c>
      <c r="B24" s="141">
        <f ca="1">IFERROR(__xludf.DUMMYFUNCTION("""COMPUTED_VALUE"""),1205)</f>
        <v>1205</v>
      </c>
    </row>
    <row r="25" spans="1:2">
      <c r="A25" s="167" t="str">
        <f ca="1">IFERROR(__xludf.DUMMYFUNCTION("""COMPUTED_VALUE"""),"24")</f>
        <v>24</v>
      </c>
      <c r="B25" s="141">
        <f ca="1">IFERROR(__xludf.DUMMYFUNCTION("""COMPUTED_VALUE"""),2061)</f>
        <v>2061</v>
      </c>
    </row>
    <row r="26" spans="1:2">
      <c r="A26" s="167" t="str">
        <f ca="1">IFERROR(__xludf.DUMMYFUNCTION("""COMPUTED_VALUE"""),"25")</f>
        <v>25</v>
      </c>
      <c r="B26" s="141">
        <f ca="1">IFERROR(__xludf.DUMMYFUNCTION("""COMPUTED_VALUE"""),65)</f>
        <v>65</v>
      </c>
    </row>
    <row r="27" spans="1:2">
      <c r="A27" s="167" t="str">
        <f ca="1">IFERROR(__xludf.DUMMYFUNCTION("""COMPUTED_VALUE"""),"26")</f>
        <v>26</v>
      </c>
      <c r="B27" s="141">
        <f ca="1">IFERROR(__xludf.DUMMYFUNCTION("""COMPUTED_VALUE"""),1677)</f>
        <v>1677</v>
      </c>
    </row>
    <row r="28" spans="1:2">
      <c r="A28" s="167" t="str">
        <f ca="1">IFERROR(__xludf.DUMMYFUNCTION("""COMPUTED_VALUE"""),"27")</f>
        <v>27</v>
      </c>
      <c r="B28" s="141">
        <f ca="1">IFERROR(__xludf.DUMMYFUNCTION("""COMPUTED_VALUE"""),2464)</f>
        <v>2464</v>
      </c>
    </row>
    <row r="29" spans="1:2">
      <c r="A29" s="167" t="str">
        <f ca="1">IFERROR(__xludf.DUMMYFUNCTION("""COMPUTED_VALUE"""),"28")</f>
        <v>28</v>
      </c>
      <c r="B29" s="141">
        <f ca="1">IFERROR(__xludf.DUMMYFUNCTION("""COMPUTED_VALUE"""),2314)</f>
        <v>2314</v>
      </c>
    </row>
    <row r="30" spans="1:2">
      <c r="A30" s="167" t="str">
        <f ca="1">IFERROR(__xludf.DUMMYFUNCTION("""COMPUTED_VALUE"""),"29")</f>
        <v>29</v>
      </c>
      <c r="B30" s="141">
        <f ca="1">IFERROR(__xludf.DUMMYFUNCTION("""COMPUTED_VALUE"""),941)</f>
        <v>941</v>
      </c>
    </row>
    <row r="31" spans="1:2">
      <c r="A31" s="167" t="str">
        <f ca="1">IFERROR(__xludf.DUMMYFUNCTION("""COMPUTED_VALUE"""),"30")</f>
        <v>30</v>
      </c>
      <c r="B31" s="141">
        <f ca="1">IFERROR(__xludf.DUMMYFUNCTION("""COMPUTED_VALUE"""),316)</f>
        <v>316</v>
      </c>
    </row>
    <row r="32" spans="1:2">
      <c r="A32" s="167" t="str">
        <f ca="1">IFERROR(__xludf.DUMMYFUNCTION("""COMPUTED_VALUE"""),"31")</f>
        <v>31</v>
      </c>
      <c r="B32" s="141">
        <f ca="1">IFERROR(__xludf.DUMMYFUNCTION("""COMPUTED_VALUE"""),251)</f>
        <v>251</v>
      </c>
    </row>
    <row r="33" spans="1:2">
      <c r="A33" s="167" t="str">
        <f ca="1">IFERROR(__xludf.DUMMYFUNCTION("""COMPUTED_VALUE"""),"32")</f>
        <v>32</v>
      </c>
      <c r="B33" s="141">
        <f ca="1">IFERROR(__xludf.DUMMYFUNCTION("""COMPUTED_VALUE"""),244)</f>
        <v>244</v>
      </c>
    </row>
    <row r="34" spans="1:2">
      <c r="A34" s="167" t="str">
        <f ca="1">IFERROR(__xludf.DUMMYFUNCTION("""COMPUTED_VALUE"""),"33")</f>
        <v>33</v>
      </c>
      <c r="B34" s="141">
        <f ca="1">IFERROR(__xludf.DUMMYFUNCTION("""COMPUTED_VALUE"""),344)</f>
        <v>344</v>
      </c>
    </row>
    <row r="35" spans="1:2">
      <c r="A35" s="167" t="str">
        <f ca="1">IFERROR(__xludf.DUMMYFUNCTION("""COMPUTED_VALUE"""),"34")</f>
        <v>34</v>
      </c>
      <c r="B35" s="141">
        <f ca="1">IFERROR(__xludf.DUMMYFUNCTION("""COMPUTED_VALUE"""),125)</f>
        <v>125</v>
      </c>
    </row>
    <row r="36" spans="1:2">
      <c r="A36" s="167" t="str">
        <f ca="1">IFERROR(__xludf.DUMMYFUNCTION("""COMPUTED_VALUE"""),"35")</f>
        <v>35</v>
      </c>
      <c r="B36" s="141">
        <f ca="1">IFERROR(__xludf.DUMMYFUNCTION("""COMPUTED_VALUE"""),2586)</f>
        <v>2586</v>
      </c>
    </row>
    <row r="37" spans="1:2">
      <c r="A37" s="167" t="str">
        <f ca="1">IFERROR(__xludf.DUMMYFUNCTION("""COMPUTED_VALUE"""),"36")</f>
        <v>36</v>
      </c>
      <c r="B37" s="141">
        <f ca="1">IFERROR(__xludf.DUMMYFUNCTION("""COMPUTED_VALUE"""),3051)</f>
        <v>3051</v>
      </c>
    </row>
    <row r="38" spans="1:2">
      <c r="A38" s="167" t="str">
        <f ca="1">IFERROR(__xludf.DUMMYFUNCTION("""COMPUTED_VALUE"""),"37")</f>
        <v>37</v>
      </c>
      <c r="B38" s="141">
        <f ca="1">IFERROR(__xludf.DUMMYFUNCTION("""COMPUTED_VALUE"""),3115)</f>
        <v>3115</v>
      </c>
    </row>
    <row r="39" spans="1:2">
      <c r="A39" s="167" t="str">
        <f ca="1">IFERROR(__xludf.DUMMYFUNCTION("""COMPUTED_VALUE"""),"38")</f>
        <v>38</v>
      </c>
      <c r="B39" s="141">
        <f ca="1">IFERROR(__xludf.DUMMYFUNCTION("""COMPUTED_VALUE"""),1144)</f>
        <v>1144</v>
      </c>
    </row>
    <row r="40" spans="1:2">
      <c r="A40" s="167" t="str">
        <f ca="1">IFERROR(__xludf.DUMMYFUNCTION("""COMPUTED_VALUE"""),"39")</f>
        <v>39</v>
      </c>
      <c r="B40" s="141">
        <f ca="1">IFERROR(__xludf.DUMMYFUNCTION("""COMPUTED_VALUE"""),247)</f>
        <v>247</v>
      </c>
    </row>
    <row r="41" spans="1:2">
      <c r="A41" s="167" t="str">
        <f ca="1">IFERROR(__xludf.DUMMYFUNCTION("""COMPUTED_VALUE"""),"40")</f>
        <v>40</v>
      </c>
      <c r="B41" s="141">
        <f ca="1">IFERROR(__xludf.DUMMYFUNCTION("""COMPUTED_VALUE"""),103)</f>
        <v>103</v>
      </c>
    </row>
    <row r="42" spans="1:2">
      <c r="A42" s="167" t="str">
        <f ca="1">IFERROR(__xludf.DUMMYFUNCTION("""COMPUTED_VALUE"""),"41")</f>
        <v>41</v>
      </c>
      <c r="B42" s="141">
        <f ca="1">IFERROR(__xludf.DUMMYFUNCTION("""COMPUTED_VALUE"""),428)</f>
        <v>428</v>
      </c>
    </row>
    <row r="43" spans="1:2">
      <c r="A43" s="167" t="str">
        <f ca="1">IFERROR(__xludf.DUMMYFUNCTION("""COMPUTED_VALUE"""),"42")</f>
        <v>42</v>
      </c>
      <c r="B43" s="141">
        <f ca="1">IFERROR(__xludf.DUMMYFUNCTION("""COMPUTED_VALUE"""),425)</f>
        <v>425</v>
      </c>
    </row>
    <row r="44" spans="1:2">
      <c r="A44" s="167" t="str">
        <f ca="1">IFERROR(__xludf.DUMMYFUNCTION("""COMPUTED_VALUE"""),"43")</f>
        <v>43</v>
      </c>
      <c r="B44" s="141">
        <f ca="1">IFERROR(__xludf.DUMMYFUNCTION("""COMPUTED_VALUE"""),1215)</f>
        <v>1215</v>
      </c>
    </row>
    <row r="45" spans="1:2">
      <c r="A45" s="167" t="str">
        <f ca="1">IFERROR(__xludf.DUMMYFUNCTION("""COMPUTED_VALUE"""),"44")</f>
        <v>44</v>
      </c>
      <c r="B45" s="141">
        <f ca="1">IFERROR(__xludf.DUMMYFUNCTION("""COMPUTED_VALUE"""),219)</f>
        <v>219</v>
      </c>
    </row>
    <row r="46" spans="1:2">
      <c r="A46" s="167" t="str">
        <f ca="1">IFERROR(__xludf.DUMMYFUNCTION("""COMPUTED_VALUE"""),"45")</f>
        <v>45</v>
      </c>
      <c r="B46" s="141">
        <f ca="1">IFERROR(__xludf.DUMMYFUNCTION("""COMPUTED_VALUE"""),2586)</f>
        <v>2586</v>
      </c>
    </row>
    <row r="47" spans="1:2">
      <c r="A47" s="167" t="str">
        <f ca="1">IFERROR(__xludf.DUMMYFUNCTION("""COMPUTED_VALUE"""),"46")</f>
        <v>46</v>
      </c>
      <c r="B47" s="141">
        <f ca="1">IFERROR(__xludf.DUMMYFUNCTION("""COMPUTED_VALUE"""),3297)</f>
        <v>3297</v>
      </c>
    </row>
    <row r="48" spans="1:2">
      <c r="A48" s="167" t="str">
        <f ca="1">IFERROR(__xludf.DUMMYFUNCTION("""COMPUTED_VALUE"""),"47")</f>
        <v>47</v>
      </c>
      <c r="B48" s="141">
        <f ca="1">IFERROR(__xludf.DUMMYFUNCTION("""COMPUTED_VALUE"""),341)</f>
        <v>341</v>
      </c>
    </row>
    <row r="49" spans="1:2">
      <c r="A49" s="167" t="str">
        <f ca="1">IFERROR(__xludf.DUMMYFUNCTION("""COMPUTED_VALUE"""),"55")</f>
        <v>55</v>
      </c>
      <c r="B49" s="141">
        <f ca="1">IFERROR(__xludf.DUMMYFUNCTION("""COMPUTED_VALUE"""),2252)</f>
        <v>2252</v>
      </c>
    </row>
    <row r="50" spans="1:2">
      <c r="A50" s="167" t="str">
        <f ca="1">IFERROR(__xludf.DUMMYFUNCTION("""COMPUTED_VALUE"""),"49")</f>
        <v>49</v>
      </c>
      <c r="B50" s="141">
        <f ca="1">IFERROR(__xludf.DUMMYFUNCTION("""COMPUTED_VALUE"""),386)</f>
        <v>386</v>
      </c>
    </row>
    <row r="51" spans="1:2">
      <c r="A51" s="167" t="str">
        <f ca="1">IFERROR(__xludf.DUMMYFUNCTION("""COMPUTED_VALUE"""),"50")</f>
        <v>50</v>
      </c>
      <c r="B51" s="141">
        <f ca="1">IFERROR(__xludf.DUMMYFUNCTION("""COMPUTED_VALUE"""),360)</f>
        <v>360</v>
      </c>
    </row>
    <row r="52" spans="1:2">
      <c r="A52" s="167" t="str">
        <f ca="1">IFERROR(__xludf.DUMMYFUNCTION("""COMPUTED_VALUE"""),"51")</f>
        <v>51</v>
      </c>
      <c r="B52" s="141">
        <f ca="1">IFERROR(__xludf.DUMMYFUNCTION("""COMPUTED_VALUE"""),405)</f>
        <v>405</v>
      </c>
    </row>
    <row r="53" spans="1:2">
      <c r="A53" s="167" t="str">
        <f ca="1">IFERROR(__xludf.DUMMYFUNCTION("""COMPUTED_VALUE"""),"62")</f>
        <v>62</v>
      </c>
      <c r="B53" s="141">
        <f ca="1">IFERROR(__xludf.DUMMYFUNCTION("""COMPUTED_VALUE"""),2233)</f>
        <v>2233</v>
      </c>
    </row>
    <row r="54" spans="1:2">
      <c r="A54" s="167" t="str">
        <f ca="1">IFERROR(__xludf.DUMMYFUNCTION("""COMPUTED_VALUE"""),"53")</f>
        <v>53</v>
      </c>
      <c r="B54" s="141">
        <f ca="1">IFERROR(__xludf.DUMMYFUNCTION("""COMPUTED_VALUE"""),2456)</f>
        <v>2456</v>
      </c>
    </row>
    <row r="55" spans="1:2">
      <c r="A55" s="167" t="str">
        <f ca="1">IFERROR(__xludf.DUMMYFUNCTION("""COMPUTED_VALUE"""),"54")</f>
        <v>54</v>
      </c>
      <c r="B55" s="141">
        <f ca="1">IFERROR(__xludf.DUMMYFUNCTION("""COMPUTED_VALUE"""),2531)</f>
        <v>2531</v>
      </c>
    </row>
    <row r="56" spans="1:2">
      <c r="A56" s="167" t="str">
        <f ca="1">IFERROR(__xludf.DUMMYFUNCTION("""COMPUTED_VALUE"""),"73")</f>
        <v>73</v>
      </c>
      <c r="B56" s="141">
        <f ca="1">IFERROR(__xludf.DUMMYFUNCTION("""COMPUTED_VALUE"""),1938)</f>
        <v>1938</v>
      </c>
    </row>
    <row r="57" spans="1:2">
      <c r="A57" s="167" t="str">
        <f ca="1">IFERROR(__xludf.DUMMYFUNCTION("""COMPUTED_VALUE"""),"56")</f>
        <v>56</v>
      </c>
      <c r="B57" s="141">
        <f ca="1">IFERROR(__xludf.DUMMYFUNCTION("""COMPUTED_VALUE"""),1644)</f>
        <v>1644</v>
      </c>
    </row>
    <row r="58" spans="1:2">
      <c r="A58" s="167" t="str">
        <f ca="1">IFERROR(__xludf.DUMMYFUNCTION("""COMPUTED_VALUE"""),"57")</f>
        <v>57</v>
      </c>
      <c r="B58" s="141">
        <f ca="1">IFERROR(__xludf.DUMMYFUNCTION("""COMPUTED_VALUE"""),1468)</f>
        <v>1468</v>
      </c>
    </row>
    <row r="59" spans="1:2">
      <c r="A59" s="167" t="str">
        <f ca="1">IFERROR(__xludf.DUMMYFUNCTION("""COMPUTED_VALUE"""),"58")</f>
        <v>58</v>
      </c>
      <c r="B59" s="141">
        <f ca="1">IFERROR(__xludf.DUMMYFUNCTION("""COMPUTED_VALUE"""),512)</f>
        <v>512</v>
      </c>
    </row>
    <row r="60" spans="1:2">
      <c r="A60" s="167" t="str">
        <f ca="1">IFERROR(__xludf.DUMMYFUNCTION("""COMPUTED_VALUE"""),"59")</f>
        <v>59</v>
      </c>
      <c r="B60" s="141">
        <f ca="1">IFERROR(__xludf.DUMMYFUNCTION("""COMPUTED_VALUE"""),2626)</f>
        <v>2626</v>
      </c>
    </row>
    <row r="61" spans="1:2">
      <c r="A61" s="167" t="str">
        <f ca="1">IFERROR(__xludf.DUMMYFUNCTION("""COMPUTED_VALUE"""),"60")</f>
        <v>60</v>
      </c>
      <c r="B61" s="141">
        <f ca="1">IFERROR(__xludf.DUMMYFUNCTION("""COMPUTED_VALUE"""),1741)</f>
        <v>1741</v>
      </c>
    </row>
    <row r="62" spans="1:2">
      <c r="A62" s="167" t="str">
        <f ca="1">IFERROR(__xludf.DUMMYFUNCTION("""COMPUTED_VALUE"""),"61")</f>
        <v>61</v>
      </c>
      <c r="B62" s="141">
        <f ca="1">IFERROR(__xludf.DUMMYFUNCTION("""COMPUTED_VALUE"""),165)</f>
        <v>165</v>
      </c>
    </row>
    <row r="63" spans="1:2">
      <c r="A63" s="167" t="str">
        <f ca="1">IFERROR(__xludf.DUMMYFUNCTION("""COMPUTED_VALUE"""),"76")</f>
        <v>76</v>
      </c>
      <c r="B63" s="141">
        <f ca="1">IFERROR(__xludf.DUMMYFUNCTION("""COMPUTED_VALUE"""),2341)</f>
        <v>2341</v>
      </c>
    </row>
    <row r="64" spans="1:2">
      <c r="A64" s="167" t="str">
        <f ca="1">IFERROR(__xludf.DUMMYFUNCTION("""COMPUTED_VALUE"""),"63")</f>
        <v>63</v>
      </c>
      <c r="B64" s="141">
        <f ca="1">IFERROR(__xludf.DUMMYFUNCTION("""COMPUTED_VALUE"""),439)</f>
        <v>439</v>
      </c>
    </row>
    <row r="65" spans="1:2">
      <c r="A65" s="167" t="str">
        <f ca="1">IFERROR(__xludf.DUMMYFUNCTION("""COMPUTED_VALUE"""),"64")</f>
        <v>64</v>
      </c>
      <c r="B65" s="141">
        <f ca="1">IFERROR(__xludf.DUMMYFUNCTION("""COMPUTED_VALUE"""),400)</f>
        <v>400</v>
      </c>
    </row>
    <row r="66" spans="1:2">
      <c r="A66" s="167" t="str">
        <f ca="1">IFERROR(__xludf.DUMMYFUNCTION("""COMPUTED_VALUE"""),"65")</f>
        <v>65</v>
      </c>
      <c r="B66" s="141">
        <f ca="1">IFERROR(__xludf.DUMMYFUNCTION("""COMPUTED_VALUE"""),346)</f>
        <v>346</v>
      </c>
    </row>
    <row r="67" spans="1:2">
      <c r="A67" s="167" t="str">
        <f ca="1">IFERROR(__xludf.DUMMYFUNCTION("""COMPUTED_VALUE"""),"66")</f>
        <v>66</v>
      </c>
      <c r="B67" s="141">
        <f ca="1">IFERROR(__xludf.DUMMYFUNCTION("""COMPUTED_VALUE"""),440)</f>
        <v>440</v>
      </c>
    </row>
    <row r="68" spans="1:2">
      <c r="A68" s="167" t="str">
        <f ca="1">IFERROR(__xludf.DUMMYFUNCTION("""COMPUTED_VALUE"""),"67")</f>
        <v>67</v>
      </c>
      <c r="B68" s="141">
        <f ca="1">IFERROR(__xludf.DUMMYFUNCTION("""COMPUTED_VALUE"""),383)</f>
        <v>383</v>
      </c>
    </row>
    <row r="69" spans="1:2">
      <c r="A69" s="167" t="str">
        <f ca="1">IFERROR(__xludf.DUMMYFUNCTION("""COMPUTED_VALUE"""),"68")</f>
        <v>68</v>
      </c>
      <c r="B69" s="141">
        <f ca="1">IFERROR(__xludf.DUMMYFUNCTION("""COMPUTED_VALUE"""),1794)</f>
        <v>1794</v>
      </c>
    </row>
    <row r="70" spans="1:2">
      <c r="A70" s="167" t="str">
        <f ca="1">IFERROR(__xludf.DUMMYFUNCTION("""COMPUTED_VALUE"""),"69")</f>
        <v>69</v>
      </c>
      <c r="B70" s="141">
        <f ca="1">IFERROR(__xludf.DUMMYFUNCTION("""COMPUTED_VALUE"""),383)</f>
        <v>383</v>
      </c>
    </row>
    <row r="71" spans="1:2">
      <c r="A71" s="167" t="str">
        <f ca="1">IFERROR(__xludf.DUMMYFUNCTION("""COMPUTED_VALUE"""),"83")</f>
        <v>83</v>
      </c>
      <c r="B71" s="141">
        <f ca="1">IFERROR(__xludf.DUMMYFUNCTION("""COMPUTED_VALUE"""),2513)</f>
        <v>2513</v>
      </c>
    </row>
    <row r="72" spans="1:2">
      <c r="A72" s="167" t="str">
        <f ca="1">IFERROR(__xludf.DUMMYFUNCTION("""COMPUTED_VALUE"""),"71")</f>
        <v>71</v>
      </c>
      <c r="B72" s="141">
        <f ca="1">IFERROR(__xludf.DUMMYFUNCTION("""COMPUTED_VALUE"""),432)</f>
        <v>432</v>
      </c>
    </row>
    <row r="73" spans="1:2">
      <c r="A73" s="167" t="str">
        <f ca="1">IFERROR(__xludf.DUMMYFUNCTION("""COMPUTED_VALUE"""),"72")</f>
        <v>72</v>
      </c>
      <c r="B73" s="141">
        <f ca="1">IFERROR(__xludf.DUMMYFUNCTION("""COMPUTED_VALUE"""),402)</f>
        <v>402</v>
      </c>
    </row>
    <row r="74" spans="1:2">
      <c r="A74" s="167" t="str">
        <f ca="1">IFERROR(__xludf.DUMMYFUNCTION("""COMPUTED_VALUE"""),"94")</f>
        <v>94</v>
      </c>
      <c r="B74" s="141">
        <f ca="1">IFERROR(__xludf.DUMMYFUNCTION("""COMPUTED_VALUE"""),2135)</f>
        <v>2135</v>
      </c>
    </row>
    <row r="75" spans="1:2">
      <c r="A75" s="167" t="str">
        <f ca="1">IFERROR(__xludf.DUMMYFUNCTION("""COMPUTED_VALUE"""),"74")</f>
        <v>74</v>
      </c>
      <c r="B75" s="141">
        <f ca="1">IFERROR(__xludf.DUMMYFUNCTION("""COMPUTED_VALUE"""),3531)</f>
        <v>3531</v>
      </c>
    </row>
    <row r="76" spans="1:2">
      <c r="A76" s="167" t="str">
        <f ca="1">IFERROR(__xludf.DUMMYFUNCTION("""COMPUTED_VALUE"""),"75")</f>
        <v>75</v>
      </c>
      <c r="B76" s="141">
        <f ca="1">IFERROR(__xludf.DUMMYFUNCTION("""COMPUTED_VALUE"""),1128)</f>
        <v>1128</v>
      </c>
    </row>
    <row r="77" spans="1:2">
      <c r="A77" s="167" t="str">
        <f ca="1">IFERROR(__xludf.DUMMYFUNCTION("""COMPUTED_VALUE"""),"100")</f>
        <v>100</v>
      </c>
      <c r="B77" s="141">
        <f ca="1">IFERROR(__xludf.DUMMYFUNCTION("""COMPUTED_VALUE"""),2676)</f>
        <v>2676</v>
      </c>
    </row>
    <row r="78" spans="1:2">
      <c r="A78" s="167" t="str">
        <f ca="1">IFERROR(__xludf.DUMMYFUNCTION("""COMPUTED_VALUE"""),"117")</f>
        <v>117</v>
      </c>
      <c r="B78" s="141">
        <f ca="1">IFERROR(__xludf.DUMMYFUNCTION("""COMPUTED_VALUE"""),2532)</f>
        <v>2532</v>
      </c>
    </row>
    <row r="79" spans="1:2">
      <c r="A79" s="167" t="str">
        <f ca="1">IFERROR(__xludf.DUMMYFUNCTION("""COMPUTED_VALUE"""),"123")</f>
        <v>123</v>
      </c>
      <c r="B79" s="141">
        <f ca="1">IFERROR(__xludf.DUMMYFUNCTION("""COMPUTED_VALUE"""),2136)</f>
        <v>2136</v>
      </c>
    </row>
    <row r="80" spans="1:2">
      <c r="A80" s="167" t="str">
        <f ca="1">IFERROR(__xludf.DUMMYFUNCTION("""COMPUTED_VALUE"""),"79")</f>
        <v>79</v>
      </c>
      <c r="B80" s="141">
        <f ca="1">IFERROR(__xludf.DUMMYFUNCTION("""COMPUTED_VALUE"""),2213)</f>
        <v>2213</v>
      </c>
    </row>
    <row r="81" spans="1:2">
      <c r="A81" s="167" t="str">
        <f ca="1">IFERROR(__xludf.DUMMYFUNCTION("""COMPUTED_VALUE"""),"80")</f>
        <v>80</v>
      </c>
      <c r="B81" s="141">
        <f ca="1">IFERROR(__xludf.DUMMYFUNCTION("""COMPUTED_VALUE"""),3155)</f>
        <v>3155</v>
      </c>
    </row>
    <row r="82" spans="1:2">
      <c r="A82" s="167" t="str">
        <f ca="1">IFERROR(__xludf.DUMMYFUNCTION("""COMPUTED_VALUE"""),"70")</f>
        <v>70</v>
      </c>
      <c r="B82" s="141">
        <f ca="1">IFERROR(__xludf.DUMMYFUNCTION("""COMPUTED_VALUE"""),1672)</f>
        <v>1672</v>
      </c>
    </row>
    <row r="83" spans="1:2">
      <c r="A83" s="167" t="str">
        <f ca="1">IFERROR(__xludf.DUMMYFUNCTION("""COMPUTED_VALUE"""),"82")</f>
        <v>82</v>
      </c>
      <c r="B83" s="141">
        <f ca="1">IFERROR(__xludf.DUMMYFUNCTION("""COMPUTED_VALUE"""),1859)</f>
        <v>1859</v>
      </c>
    </row>
    <row r="84" spans="1:2">
      <c r="A84" s="167" t="str">
        <f ca="1">IFERROR(__xludf.DUMMYFUNCTION("""COMPUTED_VALUE"""),"52")</f>
        <v>52</v>
      </c>
      <c r="B84" s="141">
        <f ca="1">IFERROR(__xludf.DUMMYFUNCTION("""COMPUTED_VALUE"""),1678)</f>
        <v>1678</v>
      </c>
    </row>
    <row r="85" spans="1:2">
      <c r="A85" s="167" t="str">
        <f ca="1">IFERROR(__xludf.DUMMYFUNCTION("""COMPUTED_VALUE"""),"84")</f>
        <v>84</v>
      </c>
      <c r="B85" s="141">
        <f ca="1">IFERROR(__xludf.DUMMYFUNCTION("""COMPUTED_VALUE"""),291)</f>
        <v>291</v>
      </c>
    </row>
    <row r="86" spans="1:2">
      <c r="A86" s="167" t="str">
        <f ca="1">IFERROR(__xludf.DUMMYFUNCTION("""COMPUTED_VALUE"""),"115")</f>
        <v>115</v>
      </c>
      <c r="B86" s="141">
        <f ca="1">IFERROR(__xludf.DUMMYFUNCTION("""COMPUTED_VALUE"""),2023)</f>
        <v>2023</v>
      </c>
    </row>
    <row r="87" spans="1:2">
      <c r="A87" s="167" t="str">
        <f ca="1">IFERROR(__xludf.DUMMYFUNCTION("""COMPUTED_VALUE"""),"86")</f>
        <v>86</v>
      </c>
      <c r="B87" s="141">
        <f ca="1">IFERROR(__xludf.DUMMYFUNCTION("""COMPUTED_VALUE"""),1161)</f>
        <v>1161</v>
      </c>
    </row>
    <row r="88" spans="1:2">
      <c r="A88" s="167" t="str">
        <f ca="1">IFERROR(__xludf.DUMMYFUNCTION("""COMPUTED_VALUE"""),"81")</f>
        <v>81</v>
      </c>
      <c r="B88" s="141">
        <f ca="1">IFERROR(__xludf.DUMMYFUNCTION("""COMPUTED_VALUE"""),3106)</f>
        <v>3106</v>
      </c>
    </row>
    <row r="89" spans="1:2">
      <c r="A89" s="167" t="str">
        <f ca="1">IFERROR(__xludf.DUMMYFUNCTION("""COMPUTED_VALUE"""),"88")</f>
        <v>88</v>
      </c>
      <c r="B89" s="141">
        <f ca="1">IFERROR(__xludf.DUMMYFUNCTION("""COMPUTED_VALUE"""),2404)</f>
        <v>2404</v>
      </c>
    </row>
    <row r="90" spans="1:2">
      <c r="A90" s="167" t="str">
        <f ca="1">IFERROR(__xludf.DUMMYFUNCTION("""COMPUTED_VALUE"""),"89")</f>
        <v>89</v>
      </c>
      <c r="B90" s="141">
        <f ca="1">IFERROR(__xludf.DUMMYFUNCTION("""COMPUTED_VALUE"""),2117)</f>
        <v>2117</v>
      </c>
    </row>
    <row r="91" spans="1:2">
      <c r="A91" s="167" t="str">
        <f ca="1">IFERROR(__xludf.DUMMYFUNCTION("""COMPUTED_VALUE"""),"90")</f>
        <v>90</v>
      </c>
      <c r="B91" s="141">
        <f ca="1">IFERROR(__xludf.DUMMYFUNCTION("""COMPUTED_VALUE"""),1344)</f>
        <v>1344</v>
      </c>
    </row>
    <row r="92" spans="1:2">
      <c r="A92" s="167" t="str">
        <f ca="1">IFERROR(__xludf.DUMMYFUNCTION("""COMPUTED_VALUE"""),"91")</f>
        <v>91</v>
      </c>
      <c r="B92" s="141">
        <f ca="1">IFERROR(__xludf.DUMMYFUNCTION("""COMPUTED_VALUE"""),401)</f>
        <v>401</v>
      </c>
    </row>
    <row r="93" spans="1:2">
      <c r="A93" s="167" t="str">
        <f ca="1">IFERROR(__xludf.DUMMYFUNCTION("""COMPUTED_VALUE"""),"92")</f>
        <v>92</v>
      </c>
      <c r="B93" s="141">
        <f ca="1">IFERROR(__xludf.DUMMYFUNCTION("""COMPUTED_VALUE"""),360)</f>
        <v>360</v>
      </c>
    </row>
    <row r="94" spans="1:2">
      <c r="A94" s="167" t="str">
        <f ca="1">IFERROR(__xludf.DUMMYFUNCTION("""COMPUTED_VALUE"""),"93")</f>
        <v>93</v>
      </c>
      <c r="B94" s="141">
        <f ca="1">IFERROR(__xludf.DUMMYFUNCTION("""COMPUTED_VALUE"""),1096)</f>
        <v>1096</v>
      </c>
    </row>
    <row r="95" spans="1:2">
      <c r="A95" s="167" t="str">
        <f ca="1">IFERROR(__xludf.DUMMYFUNCTION("""COMPUTED_VALUE"""),"107")</f>
        <v>107</v>
      </c>
      <c r="B95" s="141">
        <f ca="1">IFERROR(__xludf.DUMMYFUNCTION("""COMPUTED_VALUE"""),3032)</f>
        <v>3032</v>
      </c>
    </row>
    <row r="96" spans="1:2">
      <c r="A96" s="167" t="str">
        <f ca="1">IFERROR(__xludf.DUMMYFUNCTION("""COMPUTED_VALUE"""),"95")</f>
        <v>95</v>
      </c>
      <c r="B96" s="141">
        <f ca="1">IFERROR(__xludf.DUMMYFUNCTION("""COMPUTED_VALUE"""),2567)</f>
        <v>2567</v>
      </c>
    </row>
    <row r="97" spans="1:2">
      <c r="A97" s="167" t="str">
        <f ca="1">IFERROR(__xludf.DUMMYFUNCTION("""COMPUTED_VALUE"""),"78")</f>
        <v>78</v>
      </c>
      <c r="B97" s="141">
        <f ca="1">IFERROR(__xludf.DUMMYFUNCTION("""COMPUTED_VALUE"""),1833)</f>
        <v>1833</v>
      </c>
    </row>
    <row r="98" spans="1:2">
      <c r="A98" s="167" t="str">
        <f ca="1">IFERROR(__xludf.DUMMYFUNCTION("""COMPUTED_VALUE"""),"97")</f>
        <v>97</v>
      </c>
      <c r="B98" s="141">
        <f ca="1">IFERROR(__xludf.DUMMYFUNCTION("""COMPUTED_VALUE"""),2158)</f>
        <v>2158</v>
      </c>
    </row>
    <row r="99" spans="1:2">
      <c r="A99" s="167" t="str">
        <f ca="1">IFERROR(__xludf.DUMMYFUNCTION("""COMPUTED_VALUE"""),"98")</f>
        <v>98</v>
      </c>
      <c r="B99" s="141">
        <f ca="1">IFERROR(__xludf.DUMMYFUNCTION("""COMPUTED_VALUE"""),2750)</f>
        <v>2750</v>
      </c>
    </row>
    <row r="100" spans="1:2">
      <c r="A100" s="167" t="str">
        <f ca="1">IFERROR(__xludf.DUMMYFUNCTION("""COMPUTED_VALUE"""),"99")</f>
        <v>99</v>
      </c>
      <c r="B100" s="141">
        <f ca="1">IFERROR(__xludf.DUMMYFUNCTION("""COMPUTED_VALUE"""),412)</f>
        <v>412</v>
      </c>
    </row>
    <row r="101" spans="1:2">
      <c r="A101" s="167" t="str">
        <f ca="1">IFERROR(__xludf.DUMMYFUNCTION("""COMPUTED_VALUE"""),"96")</f>
        <v>96</v>
      </c>
      <c r="B101" s="141">
        <f ca="1">IFERROR(__xludf.DUMMYFUNCTION("""COMPUTED_VALUE"""),3614)</f>
        <v>3614</v>
      </c>
    </row>
    <row r="102" spans="1:2">
      <c r="A102" s="167" t="str">
        <f ca="1">IFERROR(__xludf.DUMMYFUNCTION("""COMPUTED_VALUE"""),"101")</f>
        <v>101</v>
      </c>
      <c r="B102" s="141">
        <f ca="1">IFERROR(__xludf.DUMMYFUNCTION("""COMPUTED_VALUE"""),2176)</f>
        <v>2176</v>
      </c>
    </row>
    <row r="103" spans="1:2">
      <c r="A103" s="167" t="str">
        <f ca="1">IFERROR(__xludf.DUMMYFUNCTION("""COMPUTED_VALUE"""),"102")</f>
        <v>102</v>
      </c>
      <c r="B103" s="141">
        <f ca="1">IFERROR(__xludf.DUMMYFUNCTION("""COMPUTED_VALUE"""),2036)</f>
        <v>2036</v>
      </c>
    </row>
    <row r="104" spans="1:2">
      <c r="A104" s="167" t="str">
        <f ca="1">IFERROR(__xludf.DUMMYFUNCTION("""COMPUTED_VALUE"""),"103")</f>
        <v>103</v>
      </c>
      <c r="B104" s="141">
        <f ca="1">IFERROR(__xludf.DUMMYFUNCTION("""COMPUTED_VALUE"""),2431)</f>
        <v>2431</v>
      </c>
    </row>
    <row r="105" spans="1:2">
      <c r="A105" s="167" t="str">
        <f ca="1">IFERROR(__xludf.DUMMYFUNCTION("""COMPUTED_VALUE"""),"104")</f>
        <v>104</v>
      </c>
      <c r="B105" s="141">
        <f ca="1">IFERROR(__xludf.DUMMYFUNCTION("""COMPUTED_VALUE"""),2532)</f>
        <v>2532</v>
      </c>
    </row>
    <row r="106" spans="1:2">
      <c r="A106" s="167" t="str">
        <f ca="1">IFERROR(__xludf.DUMMYFUNCTION("""COMPUTED_VALUE"""),"105")</f>
        <v>105</v>
      </c>
      <c r="B106" s="141">
        <f ca="1">IFERROR(__xludf.DUMMYFUNCTION("""COMPUTED_VALUE"""),315)</f>
        <v>315</v>
      </c>
    </row>
    <row r="107" spans="1:2">
      <c r="A107" s="167" t="str">
        <f ca="1">IFERROR(__xludf.DUMMYFUNCTION("""COMPUTED_VALUE"""),"106")</f>
        <v>106</v>
      </c>
      <c r="B107" s="141">
        <f ca="1">IFERROR(__xludf.DUMMYFUNCTION("""COMPUTED_VALUE"""),110)</f>
        <v>110</v>
      </c>
    </row>
    <row r="108" spans="1:2">
      <c r="A108" s="167" t="str">
        <f ca="1">IFERROR(__xludf.DUMMYFUNCTION("""COMPUTED_VALUE"""),"85")</f>
        <v>85</v>
      </c>
      <c r="B108" s="141">
        <f ca="1">IFERROR(__xludf.DUMMYFUNCTION("""COMPUTED_VALUE"""),98)</f>
        <v>98</v>
      </c>
    </row>
    <row r="109" spans="1:2">
      <c r="A109" s="167" t="str">
        <f ca="1">IFERROR(__xludf.DUMMYFUNCTION("""COMPUTED_VALUE"""),"108")</f>
        <v>108</v>
      </c>
      <c r="B109" s="141">
        <f ca="1">IFERROR(__xludf.DUMMYFUNCTION("""COMPUTED_VALUE"""),339)</f>
        <v>339</v>
      </c>
    </row>
    <row r="110" spans="1:2">
      <c r="A110" s="167" t="str">
        <f ca="1">IFERROR(__xludf.DUMMYFUNCTION("""COMPUTED_VALUE"""),"109")</f>
        <v>109</v>
      </c>
      <c r="B110" s="141">
        <f ca="1">IFERROR(__xludf.DUMMYFUNCTION("""COMPUTED_VALUE"""),2179)</f>
        <v>2179</v>
      </c>
    </row>
    <row r="111" spans="1:2">
      <c r="A111" s="167" t="str">
        <f ca="1">IFERROR(__xludf.DUMMYFUNCTION("""COMPUTED_VALUE"""),"110")</f>
        <v>110</v>
      </c>
      <c r="B111" s="141">
        <f ca="1">IFERROR(__xludf.DUMMYFUNCTION("""COMPUTED_VALUE"""),1872)</f>
        <v>1872</v>
      </c>
    </row>
    <row r="112" spans="1:2">
      <c r="A112" s="167" t="str">
        <f ca="1">IFERROR(__xludf.DUMMYFUNCTION("""COMPUTED_VALUE"""),"111")</f>
        <v>111</v>
      </c>
      <c r="B112" s="141">
        <f ca="1">IFERROR(__xludf.DUMMYFUNCTION("""COMPUTED_VALUE"""),2067)</f>
        <v>2067</v>
      </c>
    </row>
    <row r="113" spans="1:2">
      <c r="A113" s="167" t="str">
        <f ca="1">IFERROR(__xludf.DUMMYFUNCTION("""COMPUTED_VALUE"""),"112")</f>
        <v>112</v>
      </c>
      <c r="B113" s="141">
        <f ca="1">IFERROR(__xludf.DUMMYFUNCTION("""COMPUTED_VALUE"""),2738)</f>
        <v>2738</v>
      </c>
    </row>
    <row r="114" spans="1:2">
      <c r="A114" s="167" t="str">
        <f ca="1">IFERROR(__xludf.DUMMYFUNCTION("""COMPUTED_VALUE"""),"113")</f>
        <v>113</v>
      </c>
      <c r="B114" s="141">
        <f ca="1">IFERROR(__xludf.DUMMYFUNCTION("""COMPUTED_VALUE"""),1333)</f>
        <v>1333</v>
      </c>
    </row>
    <row r="115" spans="1:2">
      <c r="A115" s="167" t="str">
        <f ca="1">IFERROR(__xludf.DUMMYFUNCTION("""COMPUTED_VALUE"""),"114")</f>
        <v>114</v>
      </c>
      <c r="B115" s="141">
        <f ca="1">IFERROR(__xludf.DUMMYFUNCTION("""COMPUTED_VALUE"""),738)</f>
        <v>738</v>
      </c>
    </row>
    <row r="116" spans="1:2">
      <c r="A116" s="167" t="str">
        <f ca="1">IFERROR(__xludf.DUMMYFUNCTION("""COMPUTED_VALUE"""),"77")</f>
        <v>77</v>
      </c>
      <c r="B116" s="141">
        <f ca="1">IFERROR(__xludf.DUMMYFUNCTION("""COMPUTED_VALUE"""),1753)</f>
        <v>1753</v>
      </c>
    </row>
    <row r="117" spans="1:2">
      <c r="A117" s="167" t="str">
        <f ca="1">IFERROR(__xludf.DUMMYFUNCTION("""COMPUTED_VALUE"""),"116")</f>
        <v>116</v>
      </c>
      <c r="B117" s="141">
        <f ca="1">IFERROR(__xludf.DUMMYFUNCTION("""COMPUTED_VALUE"""),1267)</f>
        <v>1267</v>
      </c>
    </row>
    <row r="118" spans="1:2">
      <c r="A118" s="167" t="str">
        <f ca="1">IFERROR(__xludf.DUMMYFUNCTION("""COMPUTED_VALUE"""),"87")</f>
        <v>87</v>
      </c>
      <c r="B118" s="141">
        <f ca="1">IFERROR(__xludf.DUMMYFUNCTION("""COMPUTED_VALUE"""),1598)</f>
        <v>1598</v>
      </c>
    </row>
    <row r="119" spans="1:2">
      <c r="A119" s="167" t="str">
        <f ca="1">IFERROR(__xludf.DUMMYFUNCTION("""COMPUTED_VALUE"""),"118")</f>
        <v>118</v>
      </c>
      <c r="B119" s="141">
        <f ca="1">IFERROR(__xludf.DUMMYFUNCTION("""COMPUTED_VALUE"""),149)</f>
        <v>149</v>
      </c>
    </row>
    <row r="120" spans="1:2">
      <c r="A120" s="167" t="str">
        <f ca="1">IFERROR(__xludf.DUMMYFUNCTION("""COMPUTED_VALUE"""),"119")</f>
        <v>119</v>
      </c>
      <c r="B120" s="141">
        <f ca="1">IFERROR(__xludf.DUMMYFUNCTION("""COMPUTED_VALUE"""),372)</f>
        <v>372</v>
      </c>
    </row>
    <row r="121" spans="1:2">
      <c r="A121" s="167" t="str">
        <f ca="1">IFERROR(__xludf.DUMMYFUNCTION("""COMPUTED_VALUE"""),"120")</f>
        <v>120</v>
      </c>
      <c r="B121" s="141">
        <f ca="1">IFERROR(__xludf.DUMMYFUNCTION("""COMPUTED_VALUE"""),465)</f>
        <v>465</v>
      </c>
    </row>
    <row r="122" spans="1:2">
      <c r="A122" s="167" t="str">
        <f ca="1">IFERROR(__xludf.DUMMYFUNCTION("""COMPUTED_VALUE"""),"121")</f>
        <v>121</v>
      </c>
      <c r="B122" s="141">
        <f ca="1">IFERROR(__xludf.DUMMYFUNCTION("""COMPUTED_VALUE"""),359)</f>
        <v>359</v>
      </c>
    </row>
    <row r="123" spans="1:2">
      <c r="A123" s="167" t="str">
        <f ca="1">IFERROR(__xludf.DUMMYFUNCTION("""COMPUTED_VALUE"""),"122")</f>
        <v>122</v>
      </c>
      <c r="B123" s="141">
        <f ca="1">IFERROR(__xludf.DUMMYFUNCTION("""COMPUTED_VALUE"""),209)</f>
        <v>209</v>
      </c>
    </row>
    <row r="124" spans="1:2">
      <c r="A124" s="167" t="str">
        <f ca="1">IFERROR(__xludf.DUMMYFUNCTION("""COMPUTED_VALUE"""),"48")</f>
        <v>48</v>
      </c>
      <c r="B124" s="141">
        <f ca="1">IFERROR(__xludf.DUMMYFUNCTION("""COMPUTED_VALUE"""),1591)</f>
        <v>1591</v>
      </c>
    </row>
    <row r="125" spans="1:2">
      <c r="A125" s="167" t="str">
        <f ca="1">IFERROR(__xludf.DUMMYFUNCTION("""COMPUTED_VALUE"""),"124")</f>
        <v>124</v>
      </c>
      <c r="B125" s="141">
        <f ca="1">IFERROR(__xludf.DUMMYFUNCTION("""COMPUTED_VALUE"""),2398)</f>
        <v>2398</v>
      </c>
    </row>
    <row r="126" spans="1:2">
      <c r="A126" s="167" t="str">
        <f ca="1">IFERROR(__xludf.DUMMYFUNCTION("""COMPUTED_VALUE"""),"125")</f>
        <v>125</v>
      </c>
      <c r="B126" s="141">
        <f ca="1">IFERROR(__xludf.DUMMYFUNCTION("""COMPUTED_VALUE"""),2586)</f>
        <v>2586</v>
      </c>
    </row>
    <row r="127" spans="1:2">
      <c r="A127" s="167" t="str">
        <f ca="1">IFERROR(__xludf.DUMMYFUNCTION("""COMPUTED_VALUE"""),"126")</f>
        <v>126</v>
      </c>
      <c r="B127" s="141">
        <f ca="1">IFERROR(__xludf.DUMMYFUNCTION("""COMPUTED_VALUE"""),3554)</f>
        <v>3554</v>
      </c>
    </row>
    <row r="128" spans="1:2">
      <c r="A128" s="167" t="str">
        <f ca="1">IFERROR(__xludf.DUMMYFUNCTION("""COMPUTED_VALUE"""),"127")</f>
        <v>127</v>
      </c>
      <c r="B128" s="141">
        <f ca="1">IFERROR(__xludf.DUMMYFUNCTION("""COMPUTED_VALUE"""),2677)</f>
        <v>2677</v>
      </c>
    </row>
    <row r="129" spans="1:2">
      <c r="A129" s="167" t="str">
        <f ca="1">IFERROR(__xludf.DUMMYFUNCTION("""COMPUTED_VALUE"""),"128")</f>
        <v>128</v>
      </c>
      <c r="B129" s="141">
        <f ca="1">IFERROR(__xludf.DUMMYFUNCTION("""COMPUTED_VALUE"""),759)</f>
        <v>759</v>
      </c>
    </row>
    <row r="130" spans="1:2">
      <c r="A130" s="167" t="str">
        <f ca="1">IFERROR(__xludf.DUMMYFUNCTION("""COMPUTED_VALUE"""),"129")</f>
        <v>129</v>
      </c>
      <c r="B130" s="141">
        <f ca="1">IFERROR(__xludf.DUMMYFUNCTION("""COMPUTED_VALUE"""),2877)</f>
        <v>2877</v>
      </c>
    </row>
    <row r="131" spans="1:2">
      <c r="A131" s="167" t="str">
        <f ca="1">IFERROR(__xludf.DUMMYFUNCTION("""COMPUTED_VALUE"""),"130")</f>
        <v>130</v>
      </c>
      <c r="B131" s="141">
        <f ca="1">IFERROR(__xludf.DUMMYFUNCTION("""COMPUTED_VALUE"""),1713)</f>
        <v>1713</v>
      </c>
    </row>
    <row r="132" spans="1:2">
      <c r="A132" s="167" t="str">
        <f ca="1">IFERROR(__xludf.DUMMYFUNCTION("""COMPUTED_VALUE"""),"131")</f>
        <v>131</v>
      </c>
      <c r="B132" s="141">
        <f ca="1">IFERROR(__xludf.DUMMYFUNCTION("""COMPUTED_VALUE"""),1582)</f>
        <v>1582</v>
      </c>
    </row>
    <row r="133" spans="1:2">
      <c r="A133" s="167" t="str">
        <f ca="1">IFERROR(__xludf.DUMMYFUNCTION("""COMPUTED_VALUE"""),"132")</f>
        <v>132</v>
      </c>
      <c r="B133" s="141">
        <f ca="1">IFERROR(__xludf.DUMMYFUNCTION("""COMPUTED_VALUE"""),2665)</f>
        <v>2665</v>
      </c>
    </row>
    <row r="134" spans="1:2">
      <c r="A134" s="167" t="str">
        <f ca="1">IFERROR(__xludf.DUMMYFUNCTION("""COMPUTED_VALUE"""),"133")</f>
        <v>133</v>
      </c>
      <c r="B134" s="141">
        <f ca="1">IFERROR(__xludf.DUMMYFUNCTION("""COMPUTED_VALUE"""),1634)</f>
        <v>1634</v>
      </c>
    </row>
    <row r="135" spans="1:2">
      <c r="A135" s="167" t="str">
        <f ca="1">IFERROR(__xludf.DUMMYFUNCTION("""COMPUTED_VALUE"""),"134")</f>
        <v>134</v>
      </c>
      <c r="B135" s="141">
        <f ca="1">IFERROR(__xludf.DUMMYFUNCTION("""COMPUTED_VALUE"""),1703)</f>
        <v>1703</v>
      </c>
    </row>
    <row r="136" spans="1:2">
      <c r="A136" s="167" t="str">
        <f ca="1">IFERROR(__xludf.DUMMYFUNCTION("""COMPUTED_VALUE"""),"135")</f>
        <v>135</v>
      </c>
      <c r="B136" s="141">
        <f ca="1">IFERROR(__xludf.DUMMYFUNCTION("""COMPUTED_VALUE"""),358)</f>
        <v>358</v>
      </c>
    </row>
    <row r="137" spans="1:2">
      <c r="A137" s="167" t="str">
        <f ca="1">IFERROR(__xludf.DUMMYFUNCTION("""COMPUTED_VALUE"""),"136")</f>
        <v>136</v>
      </c>
      <c r="B137" s="141">
        <f ca="1">IFERROR(__xludf.DUMMYFUNCTION("""COMPUTED_VALUE"""),537)</f>
        <v>537</v>
      </c>
    </row>
    <row r="138" spans="1:2">
      <c r="A138" s="167" t="str">
        <f ca="1">IFERROR(__xludf.DUMMYFUNCTION("""COMPUTED_VALUE"""),"137")</f>
        <v>137</v>
      </c>
      <c r="B138" s="141">
        <f ca="1">IFERROR(__xludf.DUMMYFUNCTION("""COMPUTED_VALUE"""),2544)</f>
        <v>2544</v>
      </c>
    </row>
    <row r="139" spans="1:2">
      <c r="A139" s="167" t="str">
        <f ca="1">IFERROR(__xludf.DUMMYFUNCTION("""COMPUTED_VALUE"""),"138")</f>
        <v>138</v>
      </c>
      <c r="B139" s="141">
        <f ca="1">IFERROR(__xludf.DUMMYFUNCTION("""COMPUTED_VALUE"""),2012)</f>
        <v>2012</v>
      </c>
    </row>
    <row r="140" spans="1:2">
      <c r="A140" s="167" t="str">
        <f ca="1">IFERROR(__xludf.DUMMYFUNCTION("""COMPUTED_VALUE"""),"139")</f>
        <v>139</v>
      </c>
      <c r="B140" s="141">
        <f ca="1">IFERROR(__xludf.DUMMYFUNCTION("""COMPUTED_VALUE"""),3232)</f>
        <v>3232</v>
      </c>
    </row>
    <row r="141" spans="1:2">
      <c r="A141" s="167" t="str">
        <f ca="1">IFERROR(__xludf.DUMMYFUNCTION("""COMPUTED_VALUE"""),"140")</f>
        <v>140</v>
      </c>
      <c r="B141" s="141">
        <f ca="1">IFERROR(__xludf.DUMMYFUNCTION("""COMPUTED_VALUE"""),1666)</f>
        <v>1666</v>
      </c>
    </row>
    <row r="142" spans="1:2">
      <c r="A142" s="167" t="str">
        <f ca="1">IFERROR(__xludf.DUMMYFUNCTION("""COMPUTED_VALUE"""),"141")</f>
        <v>141</v>
      </c>
      <c r="B142" s="141">
        <f ca="1">IFERROR(__xludf.DUMMYFUNCTION("""COMPUTED_VALUE"""),200)</f>
        <v>200</v>
      </c>
    </row>
    <row r="143" spans="1:2">
      <c r="A143" s="167" t="str">
        <f ca="1">IFERROR(__xludf.DUMMYFUNCTION("""COMPUTED_VALUE"""),"142")</f>
        <v>142</v>
      </c>
      <c r="B143" s="141">
        <f ca="1">IFERROR(__xludf.DUMMYFUNCTION("""COMPUTED_VALUE"""),183)</f>
        <v>183</v>
      </c>
    </row>
    <row r="144" spans="1:2">
      <c r="A144" s="167" t="str">
        <f ca="1">IFERROR(__xludf.DUMMYFUNCTION("""COMPUTED_VALUE"""),"143")</f>
        <v>143</v>
      </c>
      <c r="B144" s="141">
        <f ca="1">IFERROR(__xludf.DUMMYFUNCTION("""COMPUTED_VALUE"""),1893)</f>
        <v>1893</v>
      </c>
    </row>
    <row r="145" spans="1:2">
      <c r="A145" s="167" t="str">
        <f ca="1">IFERROR(__xludf.DUMMYFUNCTION("""COMPUTED_VALUE"""),"144")</f>
        <v>144</v>
      </c>
      <c r="B145" s="141">
        <f ca="1">IFERROR(__xludf.DUMMYFUNCTION("""COMPUTED_VALUE"""),281)</f>
        <v>281</v>
      </c>
    </row>
    <row r="146" spans="1:2">
      <c r="A146" s="167" t="str">
        <f ca="1">IFERROR(__xludf.DUMMYFUNCTION("""COMPUTED_VALUE"""),"145")</f>
        <v>145</v>
      </c>
      <c r="B146" s="141">
        <f ca="1">IFERROR(__xludf.DUMMYFUNCTION("""COMPUTED_VALUE"""),385)</f>
        <v>385</v>
      </c>
    </row>
    <row r="147" spans="1:2">
      <c r="A147" s="167" t="str">
        <f ca="1">IFERROR(__xludf.DUMMYFUNCTION("""COMPUTED_VALUE"""),"146")</f>
        <v>146</v>
      </c>
      <c r="B147" s="141">
        <f ca="1">IFERROR(__xludf.DUMMYFUNCTION("""COMPUTED_VALUE"""),357)</f>
        <v>357</v>
      </c>
    </row>
    <row r="148" spans="1:2">
      <c r="A148" s="167" t="str">
        <f ca="1">IFERROR(__xludf.DUMMYFUNCTION("""COMPUTED_VALUE"""),"147")</f>
        <v>147</v>
      </c>
      <c r="B148" s="141">
        <f ca="1">IFERROR(__xludf.DUMMYFUNCTION("""COMPUTED_VALUE"""),2501)</f>
        <v>2501</v>
      </c>
    </row>
    <row r="149" spans="1:2">
      <c r="A149" s="167" t="str">
        <f ca="1">IFERROR(__xludf.DUMMYFUNCTION("""COMPUTED_VALUE"""),"148")</f>
        <v>148</v>
      </c>
      <c r="B149" s="141">
        <f ca="1">IFERROR(__xludf.DUMMYFUNCTION("""COMPUTED_VALUE"""),2400)</f>
        <v>2400</v>
      </c>
    </row>
    <row r="150" spans="1:2">
      <c r="A150" s="167" t="str">
        <f ca="1">IFERROR(__xludf.DUMMYFUNCTION("""COMPUTED_VALUE"""),"149")</f>
        <v>149</v>
      </c>
      <c r="B150" s="141">
        <f ca="1">IFERROR(__xludf.DUMMYFUNCTION("""COMPUTED_VALUE"""),372)</f>
        <v>372</v>
      </c>
    </row>
    <row r="151" spans="1:2">
      <c r="A151" s="167" t="str">
        <f ca="1">IFERROR(__xludf.DUMMYFUNCTION("""COMPUTED_VALUE"""),"150")</f>
        <v>150</v>
      </c>
      <c r="B151" s="141">
        <f ca="1">IFERROR(__xludf.DUMMYFUNCTION("""COMPUTED_VALUE"""),303)</f>
        <v>303</v>
      </c>
    </row>
    <row r="152" spans="1:2">
      <c r="A152" s="167" t="str">
        <f ca="1">IFERROR(__xludf.DUMMYFUNCTION("""COMPUTED_VALUE"""),"151")</f>
        <v>151</v>
      </c>
      <c r="B152" s="141">
        <f ca="1">IFERROR(__xludf.DUMMYFUNCTION("""COMPUTED_VALUE"""),2420)</f>
        <v>2420</v>
      </c>
    </row>
    <row r="153" spans="1:2">
      <c r="A153" s="167" t="str">
        <f ca="1">IFERROR(__xludf.DUMMYFUNCTION("""COMPUTED_VALUE"""),"152")</f>
        <v>152</v>
      </c>
      <c r="B153" s="141">
        <f ca="1">IFERROR(__xludf.DUMMYFUNCTION("""COMPUTED_VALUE"""),341)</f>
        <v>341</v>
      </c>
    </row>
    <row r="154" spans="1:2">
      <c r="A154" s="167" t="str">
        <f ca="1">IFERROR(__xludf.DUMMYFUNCTION("""COMPUTED_VALUE"""),"153")</f>
        <v>153</v>
      </c>
      <c r="B154" s="141">
        <f ca="1">IFERROR(__xludf.DUMMYFUNCTION("""COMPUTED_VALUE"""),167)</f>
        <v>167</v>
      </c>
    </row>
    <row r="155" spans="1:2">
      <c r="A155" s="167" t="str">
        <f ca="1">IFERROR(__xludf.DUMMYFUNCTION("""COMPUTED_VALUE"""),"154")</f>
        <v>154</v>
      </c>
      <c r="B155" s="141">
        <f ca="1">IFERROR(__xludf.DUMMYFUNCTION("""COMPUTED_VALUE"""),303)</f>
        <v>303</v>
      </c>
    </row>
    <row r="156" spans="1:2">
      <c r="A156" s="167" t="str">
        <f ca="1">IFERROR(__xludf.DUMMYFUNCTION("""COMPUTED_VALUE"""),"155")</f>
        <v>155</v>
      </c>
      <c r="B156" s="141">
        <f ca="1">IFERROR(__xludf.DUMMYFUNCTION("""COMPUTED_VALUE"""),230)</f>
        <v>230</v>
      </c>
    </row>
    <row r="157" spans="1:2">
      <c r="A157" s="167" t="str">
        <f ca="1">IFERROR(__xludf.DUMMYFUNCTION("""COMPUTED_VALUE"""),"156")</f>
        <v>156</v>
      </c>
      <c r="B157" s="141">
        <f ca="1">IFERROR(__xludf.DUMMYFUNCTION("""COMPUTED_VALUE"""),2226)</f>
        <v>2226</v>
      </c>
    </row>
    <row r="158" spans="1:2">
      <c r="A158" s="167" t="str">
        <f ca="1">IFERROR(__xludf.DUMMYFUNCTION("""COMPUTED_VALUE"""),"157")</f>
        <v>157</v>
      </c>
      <c r="B158" s="141">
        <f ca="1">IFERROR(__xludf.DUMMYFUNCTION("""COMPUTED_VALUE"""),2312)</f>
        <v>2312</v>
      </c>
    </row>
    <row r="159" spans="1:2">
      <c r="A159" s="167" t="str">
        <f ca="1">IFERROR(__xludf.DUMMYFUNCTION("""COMPUTED_VALUE"""),"158")</f>
        <v>158</v>
      </c>
      <c r="B159" s="141">
        <f ca="1">IFERROR(__xludf.DUMMYFUNCTION("""COMPUTED_VALUE"""),3748)</f>
        <v>3748</v>
      </c>
    </row>
    <row r="160" spans="1:2">
      <c r="A160" s="167" t="str">
        <f ca="1">IFERROR(__xludf.DUMMYFUNCTION("""COMPUTED_VALUE"""),"159")</f>
        <v>159</v>
      </c>
      <c r="B160" s="141">
        <f ca="1">IFERROR(__xludf.DUMMYFUNCTION("""COMPUTED_VALUE"""),3099)</f>
        <v>3099</v>
      </c>
    </row>
    <row r="161" spans="1:2">
      <c r="A161" s="167" t="str">
        <f ca="1">IFERROR(__xludf.DUMMYFUNCTION("""COMPUTED_VALUE"""),"160")</f>
        <v>160</v>
      </c>
      <c r="B161" s="141">
        <f ca="1">IFERROR(__xludf.DUMMYFUNCTION("""COMPUTED_VALUE"""),150)</f>
        <v>150</v>
      </c>
    </row>
    <row r="162" spans="1:2">
      <c r="A162" s="167" t="str">
        <f ca="1">IFERROR(__xludf.DUMMYFUNCTION("""COMPUTED_VALUE"""),"161")</f>
        <v>161</v>
      </c>
      <c r="B162" s="141">
        <f ca="1">IFERROR(__xludf.DUMMYFUNCTION("""COMPUTED_VALUE"""),2726)</f>
        <v>2726</v>
      </c>
    </row>
    <row r="163" spans="1:2">
      <c r="A163" s="167" t="str">
        <f ca="1">IFERROR(__xludf.DUMMYFUNCTION("""COMPUTED_VALUE"""),"162")</f>
        <v>162</v>
      </c>
      <c r="B163" s="141">
        <f ca="1">IFERROR(__xludf.DUMMYFUNCTION("""COMPUTED_VALUE"""),355)</f>
        <v>355</v>
      </c>
    </row>
    <row r="164" spans="1:2">
      <c r="A164" s="167" t="str">
        <f ca="1">IFERROR(__xludf.DUMMYFUNCTION("""COMPUTED_VALUE"""),"163")</f>
        <v>163</v>
      </c>
      <c r="B164" s="141">
        <f ca="1">IFERROR(__xludf.DUMMYFUNCTION("""COMPUTED_VALUE"""),775)</f>
        <v>775</v>
      </c>
    </row>
    <row r="165" spans="1:2">
      <c r="A165" s="167" t="str">
        <f ca="1">IFERROR(__xludf.DUMMYFUNCTION("""COMPUTED_VALUE"""),"164")</f>
        <v>164</v>
      </c>
      <c r="B165" s="141">
        <f ca="1">IFERROR(__xludf.DUMMYFUNCTION("""COMPUTED_VALUE"""),2487)</f>
        <v>2487</v>
      </c>
    </row>
    <row r="166" spans="1:2">
      <c r="A166" s="167" t="str">
        <f ca="1">IFERROR(__xludf.DUMMYFUNCTION("""COMPUTED_VALUE"""),"165")</f>
        <v>165</v>
      </c>
      <c r="B166" s="141">
        <f ca="1">IFERROR(__xludf.DUMMYFUNCTION("""COMPUTED_VALUE"""),430)</f>
        <v>430</v>
      </c>
    </row>
    <row r="167" spans="1:2">
      <c r="A167" s="167" t="str">
        <f ca="1">IFERROR(__xludf.DUMMYFUNCTION("""COMPUTED_VALUE"""),"166")</f>
        <v>166</v>
      </c>
      <c r="B167" s="141">
        <f ca="1">IFERROR(__xludf.DUMMYFUNCTION("""COMPUTED_VALUE"""),480)</f>
        <v>480</v>
      </c>
    </row>
    <row r="168" spans="1:2">
      <c r="A168" s="167" t="str">
        <f ca="1">IFERROR(__xludf.DUMMYFUNCTION("""COMPUTED_VALUE"""),"167")</f>
        <v>167</v>
      </c>
      <c r="B168" s="141">
        <f ca="1">IFERROR(__xludf.DUMMYFUNCTION("""COMPUTED_VALUE"""),1440)</f>
        <v>1440</v>
      </c>
    </row>
    <row r="169" spans="1:2">
      <c r="A169" s="167" t="str">
        <f ca="1">IFERROR(__xludf.DUMMYFUNCTION("""COMPUTED_VALUE"""),"168")</f>
        <v>168</v>
      </c>
      <c r="B169" s="141">
        <f ca="1">IFERROR(__xludf.DUMMYFUNCTION("""COMPUTED_VALUE"""),1513)</f>
        <v>1513</v>
      </c>
    </row>
    <row r="170" spans="1:2">
      <c r="A170" s="167" t="str">
        <f ca="1">IFERROR(__xludf.DUMMYFUNCTION("""COMPUTED_VALUE"""),"169")</f>
        <v>169</v>
      </c>
      <c r="B170" s="141">
        <f ca="1">IFERROR(__xludf.DUMMYFUNCTION("""COMPUTED_VALUE"""),2379)</f>
        <v>2379</v>
      </c>
    </row>
    <row r="171" spans="1:2">
      <c r="A171" s="167" t="str">
        <f ca="1">IFERROR(__xludf.DUMMYFUNCTION("""COMPUTED_VALUE"""),"170")</f>
        <v>170</v>
      </c>
      <c r="B171" s="141">
        <f ca="1">IFERROR(__xludf.DUMMYFUNCTION("""COMPUTED_VALUE"""),448)</f>
        <v>448</v>
      </c>
    </row>
    <row r="172" spans="1:2">
      <c r="A172" s="167" t="str">
        <f ca="1">IFERROR(__xludf.DUMMYFUNCTION("""COMPUTED_VALUE"""),"171")</f>
        <v>171</v>
      </c>
      <c r="B172" s="141">
        <f ca="1">IFERROR(__xludf.DUMMYFUNCTION("""COMPUTED_VALUE"""),2058)</f>
        <v>2058</v>
      </c>
    </row>
    <row r="173" spans="1:2">
      <c r="A173" s="167" t="str">
        <f ca="1">IFERROR(__xludf.DUMMYFUNCTION("""COMPUTED_VALUE"""),"172")</f>
        <v>172</v>
      </c>
      <c r="B173" s="141">
        <f ca="1">IFERROR(__xludf.DUMMYFUNCTION("""COMPUTED_VALUE"""),3175)</f>
        <v>3175</v>
      </c>
    </row>
    <row r="174" spans="1:2">
      <c r="A174" s="167" t="str">
        <f ca="1">IFERROR(__xludf.DUMMYFUNCTION("""COMPUTED_VALUE"""),"173")</f>
        <v>173</v>
      </c>
      <c r="B174" s="141">
        <f ca="1">IFERROR(__xludf.DUMMYFUNCTION("""COMPUTED_VALUE"""),2194)</f>
        <v>2194</v>
      </c>
    </row>
    <row r="175" spans="1:2">
      <c r="A175" s="167" t="str">
        <f ca="1">IFERROR(__xludf.DUMMYFUNCTION("""COMPUTED_VALUE"""),"174")</f>
        <v>174</v>
      </c>
      <c r="B175" s="141">
        <f ca="1">IFERROR(__xludf.DUMMYFUNCTION("""COMPUTED_VALUE"""),2833)</f>
        <v>2833</v>
      </c>
    </row>
    <row r="176" spans="1:2">
      <c r="A176" s="167" t="str">
        <f ca="1">IFERROR(__xludf.DUMMYFUNCTION("""COMPUTED_VALUE"""),"175")</f>
        <v>175</v>
      </c>
      <c r="B176" s="141">
        <f ca="1">IFERROR(__xludf.DUMMYFUNCTION("""COMPUTED_VALUE"""),152)</f>
        <v>152</v>
      </c>
    </row>
    <row r="177" spans="1:2">
      <c r="A177" s="167" t="str">
        <f ca="1">IFERROR(__xludf.DUMMYFUNCTION("""COMPUTED_VALUE"""),"176")</f>
        <v>176</v>
      </c>
      <c r="B177" s="141">
        <f ca="1">IFERROR(__xludf.DUMMYFUNCTION("""COMPUTED_VALUE"""),1599)</f>
        <v>1599</v>
      </c>
    </row>
    <row r="178" spans="1:2">
      <c r="A178" s="167" t="str">
        <f ca="1">IFERROR(__xludf.DUMMYFUNCTION("""COMPUTED_VALUE"""),"177")</f>
        <v>177</v>
      </c>
      <c r="B178" s="141">
        <f ca="1">IFERROR(__xludf.DUMMYFUNCTION("""COMPUTED_VALUE"""),2388)</f>
        <v>2388</v>
      </c>
    </row>
    <row r="179" spans="1:2">
      <c r="A179" s="167" t="str">
        <f ca="1">IFERROR(__xludf.DUMMYFUNCTION("""COMPUTED_VALUE"""),"178")</f>
        <v>178</v>
      </c>
      <c r="B179" s="141">
        <f ca="1">IFERROR(__xludf.DUMMYFUNCTION("""COMPUTED_VALUE"""),2595)</f>
        <v>2595</v>
      </c>
    </row>
    <row r="180" spans="1:2">
      <c r="A180" s="167" t="str">
        <f ca="1">IFERROR(__xludf.DUMMYFUNCTION("""COMPUTED_VALUE"""),"179")</f>
        <v>179</v>
      </c>
      <c r="B180" s="141">
        <f ca="1">IFERROR(__xludf.DUMMYFUNCTION("""COMPUTED_VALUE"""),1607)</f>
        <v>1607</v>
      </c>
    </row>
    <row r="181" spans="1:2">
      <c r="A181" s="167" t="str">
        <f ca="1">IFERROR(__xludf.DUMMYFUNCTION("""COMPUTED_VALUE"""),"180")</f>
        <v>180</v>
      </c>
      <c r="B181" s="141">
        <f ca="1">IFERROR(__xludf.DUMMYFUNCTION("""COMPUTED_VALUE"""),3010)</f>
        <v>3010</v>
      </c>
    </row>
    <row r="182" spans="1:2">
      <c r="A182" s="167" t="str">
        <f ca="1">IFERROR(__xludf.DUMMYFUNCTION("""COMPUTED_VALUE"""),"181")</f>
        <v>181</v>
      </c>
      <c r="B182" s="141">
        <f ca="1">IFERROR(__xludf.DUMMYFUNCTION("""COMPUTED_VALUE"""),3177)</f>
        <v>3177</v>
      </c>
    </row>
    <row r="183" spans="1:2">
      <c r="A183" s="167" t="str">
        <f ca="1">IFERROR(__xludf.DUMMYFUNCTION("""COMPUTED_VALUE"""),"182")</f>
        <v>182</v>
      </c>
      <c r="B183" s="141">
        <f ca="1">IFERROR(__xludf.DUMMYFUNCTION("""COMPUTED_VALUE"""),3018)</f>
        <v>3018</v>
      </c>
    </row>
    <row r="184" spans="1:2">
      <c r="A184" s="167" t="str">
        <f ca="1">IFERROR(__xludf.DUMMYFUNCTION("""COMPUTED_VALUE"""),"183")</f>
        <v>183</v>
      </c>
      <c r="B184" s="141">
        <f ca="1">IFERROR(__xludf.DUMMYFUNCTION("""COMPUTED_VALUE"""),2194)</f>
        <v>2194</v>
      </c>
    </row>
    <row r="185" spans="1:2">
      <c r="A185" s="167" t="str">
        <f ca="1">IFERROR(__xludf.DUMMYFUNCTION("""COMPUTED_VALUE"""),"184")</f>
        <v>184</v>
      </c>
      <c r="B185" s="141">
        <f ca="1">IFERROR(__xludf.DUMMYFUNCTION("""COMPUTED_VALUE"""),142)</f>
        <v>142</v>
      </c>
    </row>
    <row r="186" spans="1:2">
      <c r="A186" s="167" t="str">
        <f ca="1">IFERROR(__xludf.DUMMYFUNCTION("""COMPUTED_VALUE"""),"185")</f>
        <v>185</v>
      </c>
      <c r="B186" s="141">
        <f ca="1">IFERROR(__xludf.DUMMYFUNCTION("""COMPUTED_VALUE"""),178)</f>
        <v>178</v>
      </c>
    </row>
    <row r="187" spans="1:2">
      <c r="A187" s="167" t="str">
        <f ca="1">IFERROR(__xludf.DUMMYFUNCTION("""COMPUTED_VALUE"""),"186")</f>
        <v>186</v>
      </c>
      <c r="B187" s="141">
        <f ca="1">IFERROR(__xludf.DUMMYFUNCTION("""COMPUTED_VALUE"""),3434)</f>
        <v>3434</v>
      </c>
    </row>
    <row r="188" spans="1:2">
      <c r="A188" s="167" t="str">
        <f ca="1">IFERROR(__xludf.DUMMYFUNCTION("""COMPUTED_VALUE"""),"187")</f>
        <v>187</v>
      </c>
      <c r="B188" s="141">
        <f ca="1">IFERROR(__xludf.DUMMYFUNCTION("""COMPUTED_VALUE"""),2170)</f>
        <v>2170</v>
      </c>
    </row>
    <row r="189" spans="1:2">
      <c r="A189" s="167" t="str">
        <f ca="1">IFERROR(__xludf.DUMMYFUNCTION("""COMPUTED_VALUE"""),"188")</f>
        <v>188</v>
      </c>
      <c r="B189" s="141">
        <f ca="1">IFERROR(__xludf.DUMMYFUNCTION("""COMPUTED_VALUE"""),1986)</f>
        <v>1986</v>
      </c>
    </row>
    <row r="190" spans="1:2">
      <c r="A190" s="167" t="str">
        <f ca="1">IFERROR(__xludf.DUMMYFUNCTION("""COMPUTED_VALUE"""),"189")</f>
        <v>189</v>
      </c>
      <c r="B190" s="141">
        <f ca="1">IFERROR(__xludf.DUMMYFUNCTION("""COMPUTED_VALUE"""),2345)</f>
        <v>2345</v>
      </c>
    </row>
    <row r="191" spans="1:2">
      <c r="A191" s="167" t="str">
        <f ca="1">IFERROR(__xludf.DUMMYFUNCTION("""COMPUTED_VALUE"""),"190")</f>
        <v>190</v>
      </c>
      <c r="B191" s="141">
        <f ca="1">IFERROR(__xludf.DUMMYFUNCTION("""COMPUTED_VALUE"""),2174)</f>
        <v>2174</v>
      </c>
    </row>
    <row r="192" spans="1:2">
      <c r="A192" s="167" t="str">
        <f ca="1">IFERROR(__xludf.DUMMYFUNCTION("""COMPUTED_VALUE"""),"191")</f>
        <v>191</v>
      </c>
      <c r="B192" s="141">
        <f ca="1">IFERROR(__xludf.DUMMYFUNCTION("""COMPUTED_VALUE"""),2405)</f>
        <v>2405</v>
      </c>
    </row>
    <row r="193" spans="1:2">
      <c r="A193" s="167" t="str">
        <f ca="1">IFERROR(__xludf.DUMMYFUNCTION("""COMPUTED_VALUE"""),"192")</f>
        <v>192</v>
      </c>
      <c r="B193" s="141">
        <f ca="1">IFERROR(__xludf.DUMMYFUNCTION("""COMPUTED_VALUE"""),3208)</f>
        <v>3208</v>
      </c>
    </row>
    <row r="194" spans="1:2">
      <c r="A194" s="167" t="str">
        <f ca="1">IFERROR(__xludf.DUMMYFUNCTION("""COMPUTED_VALUE"""),"193")</f>
        <v>193</v>
      </c>
      <c r="B194" s="141">
        <f ca="1">IFERROR(__xludf.DUMMYFUNCTION("""COMPUTED_VALUE"""),2304)</f>
        <v>2304</v>
      </c>
    </row>
    <row r="195" spans="1:2">
      <c r="A195" s="167" t="str">
        <f ca="1">IFERROR(__xludf.DUMMYFUNCTION("""COMPUTED_VALUE"""),"194")</f>
        <v>194</v>
      </c>
      <c r="B195" s="141">
        <f ca="1">IFERROR(__xludf.DUMMYFUNCTION("""COMPUTED_VALUE"""),1191)</f>
        <v>1191</v>
      </c>
    </row>
    <row r="196" spans="1:2">
      <c r="A196" s="167" t="str">
        <f ca="1">IFERROR(__xludf.DUMMYFUNCTION("""COMPUTED_VALUE"""),"195")</f>
        <v>195</v>
      </c>
      <c r="B196" s="141">
        <f ca="1">IFERROR(__xludf.DUMMYFUNCTION("""COMPUTED_VALUE"""),2114)</f>
        <v>2114</v>
      </c>
    </row>
    <row r="197" spans="1:2">
      <c r="A197" s="167" t="str">
        <f ca="1">IFERROR(__xludf.DUMMYFUNCTION("""COMPUTED_VALUE"""),"196")</f>
        <v>196</v>
      </c>
      <c r="B197" s="141">
        <f ca="1">IFERROR(__xludf.DUMMYFUNCTION("""COMPUTED_VALUE"""),1758)</f>
        <v>1758</v>
      </c>
    </row>
    <row r="198" spans="1:2">
      <c r="A198" s="167" t="str">
        <f ca="1">IFERROR(__xludf.DUMMYFUNCTION("""COMPUTED_VALUE"""),"197")</f>
        <v>197</v>
      </c>
      <c r="B198" s="141">
        <f ca="1">IFERROR(__xludf.DUMMYFUNCTION("""COMPUTED_VALUE"""),1533)</f>
        <v>1533</v>
      </c>
    </row>
    <row r="199" spans="1:2">
      <c r="A199" s="167" t="str">
        <f ca="1">IFERROR(__xludf.DUMMYFUNCTION("""COMPUTED_VALUE"""),"198")</f>
        <v>198</v>
      </c>
      <c r="B199" s="141">
        <f ca="1">IFERROR(__xludf.DUMMYFUNCTION("""COMPUTED_VALUE"""),2477)</f>
        <v>2477</v>
      </c>
    </row>
    <row r="200" spans="1:2">
      <c r="A200" s="167" t="str">
        <f ca="1">IFERROR(__xludf.DUMMYFUNCTION("""COMPUTED_VALUE"""),"199")</f>
        <v>199</v>
      </c>
      <c r="B200" s="141">
        <f ca="1">IFERROR(__xludf.DUMMYFUNCTION("""COMPUTED_VALUE"""),273)</f>
        <v>273</v>
      </c>
    </row>
    <row r="201" spans="1:2">
      <c r="A201" s="167" t="str">
        <f ca="1">IFERROR(__xludf.DUMMYFUNCTION("""COMPUTED_VALUE"""),"200")</f>
        <v>200</v>
      </c>
      <c r="B201" s="141">
        <f ca="1">IFERROR(__xludf.DUMMYFUNCTION("""COMPUTED_VALUE"""),2471)</f>
        <v>2471</v>
      </c>
    </row>
    <row r="202" spans="1:2">
      <c r="A202" s="167" t="str">
        <f ca="1">IFERROR(__xludf.DUMMYFUNCTION("""COMPUTED_VALUE"""),"201")</f>
        <v>201</v>
      </c>
      <c r="B202" s="141">
        <f ca="1">IFERROR(__xludf.DUMMYFUNCTION("""COMPUTED_VALUE"""),1367)</f>
        <v>1367</v>
      </c>
    </row>
    <row r="203" spans="1:2">
      <c r="A203" s="167" t="str">
        <f ca="1">IFERROR(__xludf.DUMMYFUNCTION("""COMPUTED_VALUE"""),"202")</f>
        <v>202</v>
      </c>
      <c r="B203" s="141">
        <f ca="1">IFERROR(__xludf.DUMMYFUNCTION("""COMPUTED_VALUE"""),4168)</f>
        <v>4168</v>
      </c>
    </row>
    <row r="204" spans="1:2">
      <c r="A204" s="167" t="str">
        <f ca="1">IFERROR(__xludf.DUMMYFUNCTION("""COMPUTED_VALUE"""),"203")</f>
        <v>203</v>
      </c>
      <c r="B204" s="141">
        <f ca="1">IFERROR(__xludf.DUMMYFUNCTION("""COMPUTED_VALUE"""),174)</f>
        <v>174</v>
      </c>
    </row>
    <row r="205" spans="1:2">
      <c r="A205" s="167" t="str">
        <f ca="1">IFERROR(__xludf.DUMMYFUNCTION("""COMPUTED_VALUE"""),"204")</f>
        <v>204</v>
      </c>
      <c r="B205" s="141">
        <f ca="1">IFERROR(__xludf.DUMMYFUNCTION("""COMPUTED_VALUE"""),1459)</f>
        <v>1459</v>
      </c>
    </row>
    <row r="206" spans="1:2">
      <c r="A206" s="167" t="str">
        <f ca="1">IFERROR(__xludf.DUMMYFUNCTION("""COMPUTED_VALUE"""),"205")</f>
        <v>205</v>
      </c>
      <c r="B206" s="141">
        <f ca="1">IFERROR(__xludf.DUMMYFUNCTION("""COMPUTED_VALUE"""),0)</f>
        <v>0</v>
      </c>
    </row>
    <row r="207" spans="1:2">
      <c r="A207" s="167" t="str">
        <f ca="1">IFERROR(__xludf.DUMMYFUNCTION("""COMPUTED_VALUE"""),"206")</f>
        <v>206</v>
      </c>
      <c r="B207" s="141">
        <f ca="1">IFERROR(__xludf.DUMMYFUNCTION("""COMPUTED_VALUE"""),0)</f>
        <v>0</v>
      </c>
    </row>
    <row r="208" spans="1:2">
      <c r="A208" s="167" t="str">
        <f ca="1">IFERROR(__xludf.DUMMYFUNCTION("""COMPUTED_VALUE"""),"207")</f>
        <v>207</v>
      </c>
      <c r="B208" s="141">
        <f ca="1">IFERROR(__xludf.DUMMYFUNCTION("""COMPUTED_VALUE"""),0)</f>
        <v>0</v>
      </c>
    </row>
    <row r="209" spans="1:2">
      <c r="A209" s="167" t="str">
        <f ca="1">IFERROR(__xludf.DUMMYFUNCTION("""COMPUTED_VALUE"""),"208")</f>
        <v>208</v>
      </c>
      <c r="B209" s="141">
        <f ca="1">IFERROR(__xludf.DUMMYFUNCTION("""COMPUTED_VALUE"""),0)</f>
        <v>0</v>
      </c>
    </row>
    <row r="210" spans="1:2">
      <c r="A210" s="167" t="str">
        <f ca="1">IFERROR(__xludf.DUMMYFUNCTION("""COMPUTED_VALUE"""),"209")</f>
        <v>209</v>
      </c>
      <c r="B210" s="141">
        <f ca="1">IFERROR(__xludf.DUMMYFUNCTION("""COMPUTED_VALUE"""),0)</f>
        <v>0</v>
      </c>
    </row>
    <row r="211" spans="1:2">
      <c r="A211" s="165"/>
      <c r="B211" s="141">
        <f ca="1">IFERROR(__xludf.DUMMYFUNCTION("""COMPUTED_VALUE"""),0)</f>
        <v>0</v>
      </c>
    </row>
    <row r="212" spans="1:2">
      <c r="A212" s="165"/>
      <c r="B212" s="141">
        <f ca="1">IFERROR(__xludf.DUMMYFUNCTION("""COMPUTED_VALUE"""),0)</f>
        <v>0</v>
      </c>
    </row>
    <row r="213" spans="1:2">
      <c r="A213" s="165"/>
      <c r="B213" s="141">
        <f ca="1">IFERROR(__xludf.DUMMYFUNCTION("""COMPUTED_VALUE"""),0)</f>
        <v>0</v>
      </c>
    </row>
    <row r="214" spans="1:2">
      <c r="A214" s="165"/>
      <c r="B214" s="141">
        <f ca="1">IFERROR(__xludf.DUMMYFUNCTION("""COMPUTED_VALUE"""),0)</f>
        <v>0</v>
      </c>
    </row>
    <row r="215" spans="1:2">
      <c r="A215" s="165"/>
      <c r="B215" s="141">
        <f ca="1">IFERROR(__xludf.DUMMYFUNCTION("""COMPUTED_VALUE"""),0)</f>
        <v>0</v>
      </c>
    </row>
    <row r="216" spans="1:2">
      <c r="A216" s="165"/>
      <c r="B216" s="141">
        <f ca="1">IFERROR(__xludf.DUMMYFUNCTION("""COMPUTED_VALUE"""),0)</f>
        <v>0</v>
      </c>
    </row>
    <row r="217" spans="1:2">
      <c r="A217" s="165"/>
      <c r="B217" s="141">
        <f ca="1">IFERROR(__xludf.DUMMYFUNCTION("""COMPUTED_VALUE"""),0)</f>
        <v>0</v>
      </c>
    </row>
    <row r="218" spans="1:2">
      <c r="A218" s="165"/>
      <c r="B218" s="141">
        <f ca="1">IFERROR(__xludf.DUMMYFUNCTION("""COMPUTED_VALUE"""),0)</f>
        <v>0</v>
      </c>
    </row>
    <row r="219" spans="1:2">
      <c r="A219" s="165"/>
      <c r="B219" s="141">
        <f ca="1">IFERROR(__xludf.DUMMYFUNCTION("""COMPUTED_VALUE"""),0)</f>
        <v>0</v>
      </c>
    </row>
    <row r="220" spans="1:2">
      <c r="A220" s="165"/>
      <c r="B220" s="141">
        <f ca="1">IFERROR(__xludf.DUMMYFUNCTION("""COMPUTED_VALUE"""),0)</f>
        <v>0</v>
      </c>
    </row>
    <row r="221" spans="1:2">
      <c r="A221" s="165"/>
      <c r="B221" s="141">
        <f ca="1">IFERROR(__xludf.DUMMYFUNCTION("""COMPUTED_VALUE"""),0)</f>
        <v>0</v>
      </c>
    </row>
    <row r="222" spans="1:2">
      <c r="A222" s="165"/>
      <c r="B222" s="141">
        <f ca="1">IFERROR(__xludf.DUMMYFUNCTION("""COMPUTED_VALUE"""),0)</f>
        <v>0</v>
      </c>
    </row>
    <row r="223" spans="1:2">
      <c r="A223" s="165"/>
      <c r="B223" s="141">
        <f ca="1">IFERROR(__xludf.DUMMYFUNCTION("""COMPUTED_VALUE"""),0)</f>
        <v>0</v>
      </c>
    </row>
    <row r="224" spans="1:2">
      <c r="A224" s="165"/>
      <c r="B224" s="141">
        <f ca="1">IFERROR(__xludf.DUMMYFUNCTION("""COMPUTED_VALUE"""),0)</f>
        <v>0</v>
      </c>
    </row>
    <row r="225" spans="1:2">
      <c r="A225" s="165"/>
      <c r="B225" s="141">
        <f ca="1">IFERROR(__xludf.DUMMYFUNCTION("""COMPUTED_VALUE"""),0)</f>
        <v>0</v>
      </c>
    </row>
    <row r="226" spans="1:2">
      <c r="A226" s="165"/>
      <c r="B226" s="141">
        <f ca="1">IFERROR(__xludf.DUMMYFUNCTION("""COMPUTED_VALUE"""),0)</f>
        <v>0</v>
      </c>
    </row>
    <row r="227" spans="1:2">
      <c r="A227" s="165"/>
      <c r="B227" s="141">
        <f ca="1">IFERROR(__xludf.DUMMYFUNCTION("""COMPUTED_VALUE"""),0)</f>
        <v>0</v>
      </c>
    </row>
    <row r="228" spans="1:2">
      <c r="A228" s="165"/>
      <c r="B228" s="141">
        <f ca="1">IFERROR(__xludf.DUMMYFUNCTION("""COMPUTED_VALUE"""),0)</f>
        <v>0</v>
      </c>
    </row>
    <row r="229" spans="1:2">
      <c r="A229" s="165"/>
      <c r="B229" s="141">
        <f ca="1">IFERROR(__xludf.DUMMYFUNCTION("""COMPUTED_VALUE"""),0)</f>
        <v>0</v>
      </c>
    </row>
    <row r="230" spans="1:2">
      <c r="A230" s="165"/>
      <c r="B230" s="141">
        <f ca="1">IFERROR(__xludf.DUMMYFUNCTION("""COMPUTED_VALUE"""),0)</f>
        <v>0</v>
      </c>
    </row>
    <row r="231" spans="1:2">
      <c r="A231" s="165"/>
      <c r="B231" s="141">
        <f ca="1">IFERROR(__xludf.DUMMYFUNCTION("""COMPUTED_VALUE"""),0)</f>
        <v>0</v>
      </c>
    </row>
    <row r="232" spans="1:2">
      <c r="A232" s="165"/>
      <c r="B232" s="141">
        <f ca="1">IFERROR(__xludf.DUMMYFUNCTION("""COMPUTED_VALUE"""),0)</f>
        <v>0</v>
      </c>
    </row>
    <row r="233" spans="1:2">
      <c r="A233" s="165"/>
      <c r="B233" s="141">
        <f ca="1">IFERROR(__xludf.DUMMYFUNCTION("""COMPUTED_VALUE"""),0)</f>
        <v>0</v>
      </c>
    </row>
    <row r="234" spans="1:2">
      <c r="A234" s="165"/>
      <c r="B234" s="141">
        <f ca="1">IFERROR(__xludf.DUMMYFUNCTION("""COMPUTED_VALUE"""),0)</f>
        <v>0</v>
      </c>
    </row>
    <row r="235" spans="1:2">
      <c r="A235" s="165"/>
      <c r="B235" s="141">
        <f ca="1">IFERROR(__xludf.DUMMYFUNCTION("""COMPUTED_VALUE"""),0)</f>
        <v>0</v>
      </c>
    </row>
    <row r="236" spans="1:2">
      <c r="A236" s="165"/>
      <c r="B236" s="141">
        <f ca="1">IFERROR(__xludf.DUMMYFUNCTION("""COMPUTED_VALUE"""),0)</f>
        <v>0</v>
      </c>
    </row>
    <row r="237" spans="1:2">
      <c r="A237" s="165"/>
      <c r="B237" s="141">
        <f ca="1">IFERROR(__xludf.DUMMYFUNCTION("""COMPUTED_VALUE"""),0)</f>
        <v>0</v>
      </c>
    </row>
    <row r="238" spans="1:2">
      <c r="A238" s="165"/>
      <c r="B238" s="141">
        <f ca="1">IFERROR(__xludf.DUMMYFUNCTION("""COMPUTED_VALUE"""),0)</f>
        <v>0</v>
      </c>
    </row>
    <row r="239" spans="1:2">
      <c r="A239" s="165"/>
      <c r="B239" s="141">
        <f ca="1">IFERROR(__xludf.DUMMYFUNCTION("""COMPUTED_VALUE"""),0)</f>
        <v>0</v>
      </c>
    </row>
    <row r="240" spans="1:2">
      <c r="A240" s="165"/>
      <c r="B240" s="141">
        <f ca="1">IFERROR(__xludf.DUMMYFUNCTION("""COMPUTED_VALUE"""),0)</f>
        <v>0</v>
      </c>
    </row>
    <row r="241" spans="1:2">
      <c r="A241" s="165"/>
      <c r="B241" s="141">
        <f ca="1">IFERROR(__xludf.DUMMYFUNCTION("""COMPUTED_VALUE"""),0)</f>
        <v>0</v>
      </c>
    </row>
    <row r="242" spans="1:2">
      <c r="A242" s="165"/>
      <c r="B242" s="141">
        <f ca="1">IFERROR(__xludf.DUMMYFUNCTION("""COMPUTED_VALUE"""),0)</f>
        <v>0</v>
      </c>
    </row>
    <row r="243" spans="1:2">
      <c r="A243" s="165"/>
      <c r="B243" s="141">
        <f ca="1">IFERROR(__xludf.DUMMYFUNCTION("""COMPUTED_VALUE"""),0)</f>
        <v>0</v>
      </c>
    </row>
    <row r="244" spans="1:2">
      <c r="A244" s="165"/>
      <c r="B244" s="141">
        <f ca="1">IFERROR(__xludf.DUMMYFUNCTION("""COMPUTED_VALUE"""),0)</f>
        <v>0</v>
      </c>
    </row>
    <row r="245" spans="1:2">
      <c r="A245" s="165"/>
      <c r="B245" s="141">
        <f ca="1">IFERROR(__xludf.DUMMYFUNCTION("""COMPUTED_VALUE"""),0)</f>
        <v>0</v>
      </c>
    </row>
    <row r="246" spans="1:2">
      <c r="A246" s="165"/>
      <c r="B246" s="141">
        <f ca="1">IFERROR(__xludf.DUMMYFUNCTION("""COMPUTED_VALUE"""),0)</f>
        <v>0</v>
      </c>
    </row>
    <row r="247" spans="1:2">
      <c r="A247" s="165"/>
      <c r="B247" s="141">
        <f ca="1">IFERROR(__xludf.DUMMYFUNCTION("""COMPUTED_VALUE"""),0)</f>
        <v>0</v>
      </c>
    </row>
    <row r="248" spans="1:2">
      <c r="A248" s="165"/>
      <c r="B248" s="141">
        <f ca="1">IFERROR(__xludf.DUMMYFUNCTION("""COMPUTED_VALUE"""),0)</f>
        <v>0</v>
      </c>
    </row>
    <row r="249" spans="1:2">
      <c r="A249" s="165"/>
      <c r="B249" s="141">
        <f ca="1">IFERROR(__xludf.DUMMYFUNCTION("""COMPUTED_VALUE"""),0)</f>
        <v>0</v>
      </c>
    </row>
    <row r="250" spans="1:2">
      <c r="A250" s="165"/>
      <c r="B250" s="141">
        <f ca="1">IFERROR(__xludf.DUMMYFUNCTION("""COMPUTED_VALUE"""),0)</f>
        <v>0</v>
      </c>
    </row>
    <row r="251" spans="1:2">
      <c r="A251" s="165"/>
      <c r="B251" s="141">
        <f ca="1">IFERROR(__xludf.DUMMYFUNCTION("""COMPUTED_VALUE"""),0)</f>
        <v>0</v>
      </c>
    </row>
    <row r="252" spans="1:2">
      <c r="A252" s="165"/>
      <c r="B252" s="141">
        <f ca="1">IFERROR(__xludf.DUMMYFUNCTION("""COMPUTED_VALUE"""),0)</f>
        <v>0</v>
      </c>
    </row>
    <row r="253" spans="1:2">
      <c r="A253" s="165"/>
      <c r="B253" s="141">
        <f ca="1">IFERROR(__xludf.DUMMYFUNCTION("""COMPUTED_VALUE"""),0)</f>
        <v>0</v>
      </c>
    </row>
    <row r="254" spans="1:2">
      <c r="A254" s="165"/>
      <c r="B254" s="141">
        <f ca="1">IFERROR(__xludf.DUMMYFUNCTION("""COMPUTED_VALUE"""),0)</f>
        <v>0</v>
      </c>
    </row>
    <row r="255" spans="1:2">
      <c r="A255" s="165"/>
      <c r="B255" s="141">
        <f ca="1">IFERROR(__xludf.DUMMYFUNCTION("""COMPUTED_VALUE"""),0)</f>
        <v>0</v>
      </c>
    </row>
    <row r="256" spans="1:2">
      <c r="A256" s="165"/>
      <c r="B256" s="141">
        <f ca="1">IFERROR(__xludf.DUMMYFUNCTION("""COMPUTED_VALUE"""),0)</f>
        <v>0</v>
      </c>
    </row>
    <row r="257" spans="1:2">
      <c r="A257" s="165"/>
      <c r="B257" s="141">
        <f ca="1">IFERROR(__xludf.DUMMYFUNCTION("""COMPUTED_VALUE"""),0)</f>
        <v>0</v>
      </c>
    </row>
    <row r="258" spans="1:2">
      <c r="A258" s="165"/>
      <c r="B258" s="141">
        <f ca="1">IFERROR(__xludf.DUMMYFUNCTION("""COMPUTED_VALUE"""),0)</f>
        <v>0</v>
      </c>
    </row>
    <row r="259" spans="1:2">
      <c r="A259" s="165"/>
      <c r="B259" s="141">
        <f ca="1">IFERROR(__xludf.DUMMYFUNCTION("""COMPUTED_VALUE"""),0)</f>
        <v>0</v>
      </c>
    </row>
    <row r="260" spans="1:2">
      <c r="A260" s="165"/>
      <c r="B260" s="141">
        <f ca="1">IFERROR(__xludf.DUMMYFUNCTION("""COMPUTED_VALUE"""),0)</f>
        <v>0</v>
      </c>
    </row>
    <row r="261" spans="1:2">
      <c r="A261" s="165"/>
      <c r="B261" s="141">
        <f ca="1">IFERROR(__xludf.DUMMYFUNCTION("""COMPUTED_VALUE"""),0)</f>
        <v>0</v>
      </c>
    </row>
    <row r="262" spans="1:2">
      <c r="A262" s="165"/>
      <c r="B262" s="141">
        <f ca="1">IFERROR(__xludf.DUMMYFUNCTION("""COMPUTED_VALUE"""),0)</f>
        <v>0</v>
      </c>
    </row>
    <row r="263" spans="1:2">
      <c r="A263" s="165"/>
      <c r="B263" s="141">
        <f ca="1">IFERROR(__xludf.DUMMYFUNCTION("""COMPUTED_VALUE"""),0)</f>
        <v>0</v>
      </c>
    </row>
    <row r="264" spans="1:2">
      <c r="A264" s="165"/>
      <c r="B264" s="141">
        <f ca="1">IFERROR(__xludf.DUMMYFUNCTION("""COMPUTED_VALUE"""),0)</f>
        <v>0</v>
      </c>
    </row>
    <row r="265" spans="1:2">
      <c r="A265" s="165"/>
      <c r="B265" s="141">
        <f ca="1">IFERROR(__xludf.DUMMYFUNCTION("""COMPUTED_VALUE"""),0)</f>
        <v>0</v>
      </c>
    </row>
    <row r="266" spans="1:2">
      <c r="A266" s="165"/>
      <c r="B266" s="141">
        <f ca="1">IFERROR(__xludf.DUMMYFUNCTION("""COMPUTED_VALUE"""),0)</f>
        <v>0</v>
      </c>
    </row>
    <row r="267" spans="1:2">
      <c r="A267" s="165"/>
      <c r="B267" s="141">
        <f ca="1">IFERROR(__xludf.DUMMYFUNCTION("""COMPUTED_VALUE"""),0)</f>
        <v>0</v>
      </c>
    </row>
    <row r="268" spans="1:2">
      <c r="A268" s="165"/>
      <c r="B268" s="141">
        <f ca="1">IFERROR(__xludf.DUMMYFUNCTION("""COMPUTED_VALUE"""),0)</f>
        <v>0</v>
      </c>
    </row>
    <row r="269" spans="1:2">
      <c r="A269" s="165"/>
      <c r="B269" s="141">
        <f ca="1">IFERROR(__xludf.DUMMYFUNCTION("""COMPUTED_VALUE"""),0)</f>
        <v>0</v>
      </c>
    </row>
    <row r="270" spans="1:2">
      <c r="A270" s="165"/>
      <c r="B270" s="141">
        <f ca="1">IFERROR(__xludf.DUMMYFUNCTION("""COMPUTED_VALUE"""),0)</f>
        <v>0</v>
      </c>
    </row>
    <row r="271" spans="1:2">
      <c r="A271" s="165"/>
      <c r="B271" s="141">
        <f ca="1">IFERROR(__xludf.DUMMYFUNCTION("""COMPUTED_VALUE"""),0)</f>
        <v>0</v>
      </c>
    </row>
    <row r="272" spans="1:2">
      <c r="A272" s="165"/>
      <c r="B272" s="141">
        <f ca="1">IFERROR(__xludf.DUMMYFUNCTION("""COMPUTED_VALUE"""),0)</f>
        <v>0</v>
      </c>
    </row>
    <row r="273" spans="1:2">
      <c r="A273" s="165"/>
      <c r="B273" s="141">
        <f ca="1">IFERROR(__xludf.DUMMYFUNCTION("""COMPUTED_VALUE"""),0)</f>
        <v>0</v>
      </c>
    </row>
    <row r="274" spans="1:2">
      <c r="A274" s="165"/>
      <c r="B274" s="141">
        <f ca="1">IFERROR(__xludf.DUMMYFUNCTION("""COMPUTED_VALUE"""),0)</f>
        <v>0</v>
      </c>
    </row>
    <row r="275" spans="1:2">
      <c r="A275" s="165"/>
      <c r="B275" s="141">
        <f ca="1">IFERROR(__xludf.DUMMYFUNCTION("""COMPUTED_VALUE"""),0)</f>
        <v>0</v>
      </c>
    </row>
    <row r="276" spans="1:2">
      <c r="A276" s="165"/>
      <c r="B276" s="141">
        <f ca="1">IFERROR(__xludf.DUMMYFUNCTION("""COMPUTED_VALUE"""),0)</f>
        <v>0</v>
      </c>
    </row>
    <row r="277" spans="1:2">
      <c r="A277" s="165"/>
      <c r="B277" s="141">
        <f ca="1">IFERROR(__xludf.DUMMYFUNCTION("""COMPUTED_VALUE"""),0)</f>
        <v>0</v>
      </c>
    </row>
    <row r="278" spans="1:2">
      <c r="A278" s="165"/>
      <c r="B278" s="141">
        <f ca="1">IFERROR(__xludf.DUMMYFUNCTION("""COMPUTED_VALUE"""),0)</f>
        <v>0</v>
      </c>
    </row>
    <row r="279" spans="1:2">
      <c r="A279" s="165"/>
      <c r="B279" s="141">
        <f ca="1">IFERROR(__xludf.DUMMYFUNCTION("""COMPUTED_VALUE"""),0)</f>
        <v>0</v>
      </c>
    </row>
    <row r="280" spans="1:2">
      <c r="A280" s="165"/>
      <c r="B280" s="141">
        <f ca="1">IFERROR(__xludf.DUMMYFUNCTION("""COMPUTED_VALUE"""),0)</f>
        <v>0</v>
      </c>
    </row>
    <row r="281" spans="1:2">
      <c r="A281" s="165"/>
      <c r="B281" s="141">
        <f ca="1">IFERROR(__xludf.DUMMYFUNCTION("""COMPUTED_VALUE"""),0)</f>
        <v>0</v>
      </c>
    </row>
    <row r="282" spans="1:2">
      <c r="A282" s="165"/>
      <c r="B282" s="141">
        <f ca="1">IFERROR(__xludf.DUMMYFUNCTION("""COMPUTED_VALUE"""),0)</f>
        <v>0</v>
      </c>
    </row>
    <row r="283" spans="1:2">
      <c r="A283" s="165"/>
      <c r="B283" s="141">
        <f ca="1">IFERROR(__xludf.DUMMYFUNCTION("""COMPUTED_VALUE"""),0)</f>
        <v>0</v>
      </c>
    </row>
    <row r="284" spans="1:2">
      <c r="A284" s="165"/>
      <c r="B284" s="141">
        <f ca="1">IFERROR(__xludf.DUMMYFUNCTION("""COMPUTED_VALUE"""),0)</f>
        <v>0</v>
      </c>
    </row>
    <row r="285" spans="1:2">
      <c r="A285" s="165"/>
      <c r="B285" s="141">
        <f ca="1">IFERROR(__xludf.DUMMYFUNCTION("""COMPUTED_VALUE"""),0)</f>
        <v>0</v>
      </c>
    </row>
    <row r="286" spans="1:2">
      <c r="A286" s="165"/>
      <c r="B286" s="141">
        <f ca="1">IFERROR(__xludf.DUMMYFUNCTION("""COMPUTED_VALUE"""),0)</f>
        <v>0</v>
      </c>
    </row>
    <row r="287" spans="1:2">
      <c r="A287" s="165"/>
      <c r="B287" s="141">
        <f ca="1">IFERROR(__xludf.DUMMYFUNCTION("""COMPUTED_VALUE"""),0)</f>
        <v>0</v>
      </c>
    </row>
    <row r="288" spans="1:2">
      <c r="A288" s="165"/>
      <c r="B288" s="141">
        <f ca="1">IFERROR(__xludf.DUMMYFUNCTION("""COMPUTED_VALUE"""),0)</f>
        <v>0</v>
      </c>
    </row>
    <row r="289" spans="1:2">
      <c r="A289" s="165"/>
      <c r="B289" s="141">
        <f ca="1">IFERROR(__xludf.DUMMYFUNCTION("""COMPUTED_VALUE"""),0)</f>
        <v>0</v>
      </c>
    </row>
    <row r="290" spans="1:2">
      <c r="A290" s="165"/>
      <c r="B290" s="141">
        <f ca="1">IFERROR(__xludf.DUMMYFUNCTION("""COMPUTED_VALUE"""),0)</f>
        <v>0</v>
      </c>
    </row>
    <row r="291" spans="1:2">
      <c r="A291" s="165"/>
      <c r="B291" s="141">
        <f ca="1">IFERROR(__xludf.DUMMYFUNCTION("""COMPUTED_VALUE"""),0)</f>
        <v>0</v>
      </c>
    </row>
    <row r="292" spans="1:2">
      <c r="A292" s="165"/>
      <c r="B292" s="141">
        <f ca="1">IFERROR(__xludf.DUMMYFUNCTION("""COMPUTED_VALUE"""),0)</f>
        <v>0</v>
      </c>
    </row>
    <row r="293" spans="1:2">
      <c r="A293" s="165"/>
      <c r="B293" s="141">
        <f ca="1">IFERROR(__xludf.DUMMYFUNCTION("""COMPUTED_VALUE"""),0)</f>
        <v>0</v>
      </c>
    </row>
    <row r="294" spans="1:2">
      <c r="A294" s="165"/>
      <c r="B294" s="141">
        <f ca="1">IFERROR(__xludf.DUMMYFUNCTION("""COMPUTED_VALUE"""),0)</f>
        <v>0</v>
      </c>
    </row>
    <row r="295" spans="1:2">
      <c r="A295" s="165"/>
      <c r="B295" s="141">
        <f ca="1">IFERROR(__xludf.DUMMYFUNCTION("""COMPUTED_VALUE"""),0)</f>
        <v>0</v>
      </c>
    </row>
    <row r="296" spans="1:2">
      <c r="A296" s="165"/>
      <c r="B296" s="141">
        <f ca="1">IFERROR(__xludf.DUMMYFUNCTION("""COMPUTED_VALUE"""),0)</f>
        <v>0</v>
      </c>
    </row>
    <row r="297" spans="1:2">
      <c r="A297" s="165"/>
      <c r="B297" s="141">
        <f ca="1">IFERROR(__xludf.DUMMYFUNCTION("""COMPUTED_VALUE"""),0)</f>
        <v>0</v>
      </c>
    </row>
    <row r="298" spans="1:2">
      <c r="A298" s="165"/>
      <c r="B298" s="141">
        <f ca="1">IFERROR(__xludf.DUMMYFUNCTION("""COMPUTED_VALUE"""),0)</f>
        <v>0</v>
      </c>
    </row>
    <row r="299" spans="1:2">
      <c r="A299" s="165"/>
      <c r="B299" s="141">
        <f ca="1">IFERROR(__xludf.DUMMYFUNCTION("""COMPUTED_VALUE"""),0)</f>
        <v>0</v>
      </c>
    </row>
    <row r="300" spans="1:2">
      <c r="A300" s="165"/>
      <c r="B300" s="141">
        <f ca="1">IFERROR(__xludf.DUMMYFUNCTION("""COMPUTED_VALUE"""),0)</f>
        <v>0</v>
      </c>
    </row>
    <row r="301" spans="1:2">
      <c r="A301" s="165"/>
      <c r="B301" s="141">
        <f ca="1">IFERROR(__xludf.DUMMYFUNCTION("""COMPUTED_VALUE"""),0)</f>
        <v>0</v>
      </c>
    </row>
    <row r="302" spans="1:2">
      <c r="A302" s="165"/>
      <c r="B302" s="141">
        <f ca="1">IFERROR(__xludf.DUMMYFUNCTION("""COMPUTED_VALUE"""),0)</f>
        <v>0</v>
      </c>
    </row>
    <row r="303" spans="1:2">
      <c r="A303" s="165"/>
      <c r="B303" s="141">
        <f ca="1">IFERROR(__xludf.DUMMYFUNCTION("""COMPUTED_VALUE"""),0)</f>
        <v>0</v>
      </c>
    </row>
    <row r="304" spans="1:2">
      <c r="A304" s="165"/>
      <c r="B304" s="141">
        <f ca="1">IFERROR(__xludf.DUMMYFUNCTION("""COMPUTED_VALUE"""),0)</f>
        <v>0</v>
      </c>
    </row>
    <row r="305" spans="1:2">
      <c r="A305" s="165"/>
      <c r="B305" s="141">
        <f ca="1">IFERROR(__xludf.DUMMYFUNCTION("""COMPUTED_VALUE"""),0)</f>
        <v>0</v>
      </c>
    </row>
    <row r="306" spans="1:2">
      <c r="A306" s="165"/>
      <c r="B306" s="141">
        <f ca="1">IFERROR(__xludf.DUMMYFUNCTION("""COMPUTED_VALUE"""),0)</f>
        <v>0</v>
      </c>
    </row>
    <row r="307" spans="1:2">
      <c r="A307" s="165"/>
      <c r="B307" s="141">
        <f ca="1">IFERROR(__xludf.DUMMYFUNCTION("""COMPUTED_VALUE"""),0)</f>
        <v>0</v>
      </c>
    </row>
    <row r="308" spans="1:2">
      <c r="A308" s="165"/>
      <c r="B308" s="141">
        <f ca="1">IFERROR(__xludf.DUMMYFUNCTION("""COMPUTED_VALUE"""),0)</f>
        <v>0</v>
      </c>
    </row>
    <row r="309" spans="1:2">
      <c r="A309" s="165"/>
      <c r="B309" s="141">
        <f ca="1">IFERROR(__xludf.DUMMYFUNCTION("""COMPUTED_VALUE"""),0)</f>
        <v>0</v>
      </c>
    </row>
    <row r="310" spans="1:2">
      <c r="A310" s="165"/>
      <c r="B310" s="141">
        <f ca="1">IFERROR(__xludf.DUMMYFUNCTION("""COMPUTED_VALUE"""),0)</f>
        <v>0</v>
      </c>
    </row>
    <row r="311" spans="1:2">
      <c r="A311" s="165"/>
      <c r="B311" s="141">
        <f ca="1">IFERROR(__xludf.DUMMYFUNCTION("""COMPUTED_VALUE"""),0)</f>
        <v>0</v>
      </c>
    </row>
    <row r="312" spans="1:2">
      <c r="A312" s="165"/>
      <c r="B312" s="141">
        <f ca="1">IFERROR(__xludf.DUMMYFUNCTION("""COMPUTED_VALUE"""),0)</f>
        <v>0</v>
      </c>
    </row>
    <row r="313" spans="1:2">
      <c r="A313" s="165"/>
      <c r="B313" s="141">
        <f ca="1">IFERROR(__xludf.DUMMYFUNCTION("""COMPUTED_VALUE"""),0)</f>
        <v>0</v>
      </c>
    </row>
    <row r="314" spans="1:2">
      <c r="A314" s="165"/>
      <c r="B314" s="141">
        <f ca="1">IFERROR(__xludf.DUMMYFUNCTION("""COMPUTED_VALUE"""),0)</f>
        <v>0</v>
      </c>
    </row>
    <row r="315" spans="1:2">
      <c r="A315" s="165"/>
      <c r="B315" s="141">
        <f ca="1">IFERROR(__xludf.DUMMYFUNCTION("""COMPUTED_VALUE"""),0)</f>
        <v>0</v>
      </c>
    </row>
    <row r="316" spans="1:2">
      <c r="A316" s="165"/>
      <c r="B316" s="141">
        <f ca="1">IFERROR(__xludf.DUMMYFUNCTION("""COMPUTED_VALUE"""),0)</f>
        <v>0</v>
      </c>
    </row>
    <row r="317" spans="1:2">
      <c r="A317" s="165"/>
      <c r="B317" s="141">
        <f ca="1">IFERROR(__xludf.DUMMYFUNCTION("""COMPUTED_VALUE"""),0)</f>
        <v>0</v>
      </c>
    </row>
    <row r="318" spans="1:2">
      <c r="A318" s="165"/>
      <c r="B318" s="141">
        <f ca="1">IFERROR(__xludf.DUMMYFUNCTION("""COMPUTED_VALUE"""),0)</f>
        <v>0</v>
      </c>
    </row>
    <row r="319" spans="1:2">
      <c r="A319" s="165"/>
      <c r="B319" s="141">
        <f ca="1">IFERROR(__xludf.DUMMYFUNCTION("""COMPUTED_VALUE"""),0)</f>
        <v>0</v>
      </c>
    </row>
    <row r="320" spans="1:2">
      <c r="A320" s="165"/>
      <c r="B320" s="141">
        <f ca="1">IFERROR(__xludf.DUMMYFUNCTION("""COMPUTED_VALUE"""),0)</f>
        <v>0</v>
      </c>
    </row>
    <row r="321" spans="1:2">
      <c r="A321" s="165"/>
      <c r="B321" s="141">
        <f ca="1">IFERROR(__xludf.DUMMYFUNCTION("""COMPUTED_VALUE"""),0)</f>
        <v>0</v>
      </c>
    </row>
    <row r="322" spans="1:2">
      <c r="A322" s="165"/>
      <c r="B322" s="141">
        <f ca="1">IFERROR(__xludf.DUMMYFUNCTION("""COMPUTED_VALUE"""),0)</f>
        <v>0</v>
      </c>
    </row>
    <row r="323" spans="1:2">
      <c r="A323" s="165"/>
      <c r="B323" s="141">
        <f ca="1">IFERROR(__xludf.DUMMYFUNCTION("""COMPUTED_VALUE"""),0)</f>
        <v>0</v>
      </c>
    </row>
    <row r="324" spans="1:2">
      <c r="A324" s="165"/>
      <c r="B324" s="141">
        <f ca="1">IFERROR(__xludf.DUMMYFUNCTION("""COMPUTED_VALUE"""),0)</f>
        <v>0</v>
      </c>
    </row>
    <row r="325" spans="1:2">
      <c r="A325" s="165"/>
      <c r="B325" s="141">
        <f ca="1">IFERROR(__xludf.DUMMYFUNCTION("""COMPUTED_VALUE"""),0)</f>
        <v>0</v>
      </c>
    </row>
    <row r="326" spans="1:2">
      <c r="A326" s="165"/>
      <c r="B326" s="141">
        <f ca="1">IFERROR(__xludf.DUMMYFUNCTION("""COMPUTED_VALUE"""),0)</f>
        <v>0</v>
      </c>
    </row>
    <row r="327" spans="1:2">
      <c r="A327" s="165"/>
      <c r="B327" s="141">
        <f ca="1">IFERROR(__xludf.DUMMYFUNCTION("""COMPUTED_VALUE"""),0)</f>
        <v>0</v>
      </c>
    </row>
    <row r="328" spans="1:2">
      <c r="A328" s="165"/>
      <c r="B328" s="141">
        <f ca="1">IFERROR(__xludf.DUMMYFUNCTION("""COMPUTED_VALUE"""),0)</f>
        <v>0</v>
      </c>
    </row>
    <row r="329" spans="1:2">
      <c r="A329" s="165"/>
      <c r="B329" s="141">
        <f ca="1">IFERROR(__xludf.DUMMYFUNCTION("""COMPUTED_VALUE"""),0)</f>
        <v>0</v>
      </c>
    </row>
    <row r="330" spans="1:2">
      <c r="A330" s="165"/>
      <c r="B330" s="141">
        <f ca="1">IFERROR(__xludf.DUMMYFUNCTION("""COMPUTED_VALUE"""),0)</f>
        <v>0</v>
      </c>
    </row>
    <row r="331" spans="1:2">
      <c r="A331" s="165"/>
      <c r="B331" s="141">
        <f ca="1">IFERROR(__xludf.DUMMYFUNCTION("""COMPUTED_VALUE"""),0)</f>
        <v>0</v>
      </c>
    </row>
    <row r="332" spans="1:2">
      <c r="A332" s="165"/>
      <c r="B332" s="141">
        <f ca="1">IFERROR(__xludf.DUMMYFUNCTION("""COMPUTED_VALUE"""),0)</f>
        <v>0</v>
      </c>
    </row>
    <row r="333" spans="1:2">
      <c r="A333" s="165"/>
      <c r="B333" s="141">
        <f ca="1">IFERROR(__xludf.DUMMYFUNCTION("""COMPUTED_VALUE"""),0)</f>
        <v>0</v>
      </c>
    </row>
    <row r="334" spans="1:2">
      <c r="A334" s="165"/>
      <c r="B334" s="141">
        <f ca="1">IFERROR(__xludf.DUMMYFUNCTION("""COMPUTED_VALUE"""),0)</f>
        <v>0</v>
      </c>
    </row>
    <row r="335" spans="1:2">
      <c r="A335" s="165"/>
      <c r="B335" s="141">
        <f ca="1">IFERROR(__xludf.DUMMYFUNCTION("""COMPUTED_VALUE"""),0)</f>
        <v>0</v>
      </c>
    </row>
    <row r="336" spans="1:2">
      <c r="A336" s="165"/>
      <c r="B336" s="141">
        <f ca="1">IFERROR(__xludf.DUMMYFUNCTION("""COMPUTED_VALUE"""),0)</f>
        <v>0</v>
      </c>
    </row>
    <row r="337" spans="1:2">
      <c r="A337" s="165"/>
      <c r="B337" s="141">
        <f ca="1">IFERROR(__xludf.DUMMYFUNCTION("""COMPUTED_VALUE"""),0)</f>
        <v>0</v>
      </c>
    </row>
    <row r="338" spans="1:2">
      <c r="A338" s="165"/>
      <c r="B338" s="141">
        <f ca="1">IFERROR(__xludf.DUMMYFUNCTION("""COMPUTED_VALUE"""),0)</f>
        <v>0</v>
      </c>
    </row>
    <row r="339" spans="1:2">
      <c r="A339" s="165"/>
      <c r="B339" s="141">
        <f ca="1">IFERROR(__xludf.DUMMYFUNCTION("""COMPUTED_VALUE"""),0)</f>
        <v>0</v>
      </c>
    </row>
    <row r="340" spans="1:2">
      <c r="A340" s="165"/>
      <c r="B340" s="141">
        <f ca="1">IFERROR(__xludf.DUMMYFUNCTION("""COMPUTED_VALUE"""),0)</f>
        <v>0</v>
      </c>
    </row>
    <row r="341" spans="1:2">
      <c r="A341" s="165"/>
      <c r="B341" s="141">
        <f ca="1">IFERROR(__xludf.DUMMYFUNCTION("""COMPUTED_VALUE"""),0)</f>
        <v>0</v>
      </c>
    </row>
    <row r="342" spans="1:2">
      <c r="A342" s="165"/>
      <c r="B342" s="141">
        <f ca="1">IFERROR(__xludf.DUMMYFUNCTION("""COMPUTED_VALUE"""),0)</f>
        <v>0</v>
      </c>
    </row>
    <row r="343" spans="1:2">
      <c r="A343" s="165"/>
      <c r="B343" s="141">
        <f ca="1">IFERROR(__xludf.DUMMYFUNCTION("""COMPUTED_VALUE"""),0)</f>
        <v>0</v>
      </c>
    </row>
    <row r="344" spans="1:2">
      <c r="A344" s="165"/>
      <c r="B344" s="141">
        <f ca="1">IFERROR(__xludf.DUMMYFUNCTION("""COMPUTED_VALUE"""),0)</f>
        <v>0</v>
      </c>
    </row>
    <row r="345" spans="1:2">
      <c r="A345" s="165"/>
      <c r="B345" s="141">
        <f ca="1">IFERROR(__xludf.DUMMYFUNCTION("""COMPUTED_VALUE"""),0)</f>
        <v>0</v>
      </c>
    </row>
    <row r="346" spans="1:2">
      <c r="A346" s="165"/>
      <c r="B346" s="141">
        <f ca="1">IFERROR(__xludf.DUMMYFUNCTION("""COMPUTED_VALUE"""),0)</f>
        <v>0</v>
      </c>
    </row>
    <row r="347" spans="1:2">
      <c r="A347" s="165"/>
      <c r="B347" s="141">
        <f ca="1">IFERROR(__xludf.DUMMYFUNCTION("""COMPUTED_VALUE"""),0)</f>
        <v>0</v>
      </c>
    </row>
    <row r="348" spans="1:2">
      <c r="A348" s="165"/>
      <c r="B348" s="141">
        <f ca="1">IFERROR(__xludf.DUMMYFUNCTION("""COMPUTED_VALUE"""),0)</f>
        <v>0</v>
      </c>
    </row>
    <row r="349" spans="1:2">
      <c r="A349" s="165"/>
      <c r="B349" s="141">
        <f ca="1">IFERROR(__xludf.DUMMYFUNCTION("""COMPUTED_VALUE"""),0)</f>
        <v>0</v>
      </c>
    </row>
    <row r="350" spans="1:2">
      <c r="A350" s="165"/>
      <c r="B350" s="141">
        <f ca="1">IFERROR(__xludf.DUMMYFUNCTION("""COMPUTED_VALUE"""),0)</f>
        <v>0</v>
      </c>
    </row>
    <row r="351" spans="1:2">
      <c r="A351" s="165"/>
      <c r="B351" s="141">
        <f ca="1">IFERROR(__xludf.DUMMYFUNCTION("""COMPUTED_VALUE"""),0)</f>
        <v>0</v>
      </c>
    </row>
    <row r="352" spans="1:2">
      <c r="A352" s="165"/>
      <c r="B352" s="141">
        <f ca="1">IFERROR(__xludf.DUMMYFUNCTION("""COMPUTED_VALUE"""),0)</f>
        <v>0</v>
      </c>
    </row>
    <row r="353" spans="1:2">
      <c r="A353" s="165"/>
      <c r="B353" s="141">
        <f ca="1">IFERROR(__xludf.DUMMYFUNCTION("""COMPUTED_VALUE"""),0)</f>
        <v>0</v>
      </c>
    </row>
    <row r="354" spans="1:2">
      <c r="A354" s="165"/>
      <c r="B354" s="141">
        <f ca="1">IFERROR(__xludf.DUMMYFUNCTION("""COMPUTED_VALUE"""),0)</f>
        <v>0</v>
      </c>
    </row>
    <row r="355" spans="1:2">
      <c r="A355" s="165"/>
      <c r="B355" s="141">
        <f ca="1">IFERROR(__xludf.DUMMYFUNCTION("""COMPUTED_VALUE"""),0)</f>
        <v>0</v>
      </c>
    </row>
    <row r="356" spans="1:2">
      <c r="A356" s="165"/>
      <c r="B356" s="141">
        <f ca="1">IFERROR(__xludf.DUMMYFUNCTION("""COMPUTED_VALUE"""),0)</f>
        <v>0</v>
      </c>
    </row>
    <row r="357" spans="1:2">
      <c r="A357" s="165"/>
      <c r="B357" s="141">
        <f ca="1">IFERROR(__xludf.DUMMYFUNCTION("""COMPUTED_VALUE"""),0)</f>
        <v>0</v>
      </c>
    </row>
    <row r="358" spans="1:2">
      <c r="A358" s="165"/>
      <c r="B358" s="141">
        <f ca="1">IFERROR(__xludf.DUMMYFUNCTION("""COMPUTED_VALUE"""),0)</f>
        <v>0</v>
      </c>
    </row>
    <row r="359" spans="1:2">
      <c r="A359" s="165"/>
      <c r="B359" s="141">
        <f ca="1">IFERROR(__xludf.DUMMYFUNCTION("""COMPUTED_VALUE"""),0)</f>
        <v>0</v>
      </c>
    </row>
    <row r="360" spans="1:2">
      <c r="A360" s="165"/>
      <c r="B360" s="141">
        <f ca="1">IFERROR(__xludf.DUMMYFUNCTION("""COMPUTED_VALUE"""),0)</f>
        <v>0</v>
      </c>
    </row>
    <row r="361" spans="1:2">
      <c r="A361" s="165"/>
      <c r="B361" s="141">
        <f ca="1">IFERROR(__xludf.DUMMYFUNCTION("""COMPUTED_VALUE"""),0)</f>
        <v>0</v>
      </c>
    </row>
    <row r="362" spans="1:2">
      <c r="A362" s="165"/>
      <c r="B362" s="141">
        <f ca="1">IFERROR(__xludf.DUMMYFUNCTION("""COMPUTED_VALUE"""),0)</f>
        <v>0</v>
      </c>
    </row>
    <row r="363" spans="1:2">
      <c r="A363" s="165"/>
      <c r="B363" s="141">
        <f ca="1">IFERROR(__xludf.DUMMYFUNCTION("""COMPUTED_VALUE"""),0)</f>
        <v>0</v>
      </c>
    </row>
    <row r="364" spans="1:2">
      <c r="A364" s="165"/>
      <c r="B364" s="141">
        <f ca="1">IFERROR(__xludf.DUMMYFUNCTION("""COMPUTED_VALUE"""),0)</f>
        <v>0</v>
      </c>
    </row>
    <row r="365" spans="1:2">
      <c r="A365" s="165"/>
      <c r="B365" s="141">
        <f ca="1">IFERROR(__xludf.DUMMYFUNCTION("""COMPUTED_VALUE"""),0)</f>
        <v>0</v>
      </c>
    </row>
    <row r="366" spans="1:2">
      <c r="A366" s="165"/>
      <c r="B366" s="141">
        <f ca="1">IFERROR(__xludf.DUMMYFUNCTION("""COMPUTED_VALUE"""),0)</f>
        <v>0</v>
      </c>
    </row>
    <row r="367" spans="1:2">
      <c r="A367" s="165"/>
      <c r="B367" s="141">
        <f ca="1">IFERROR(__xludf.DUMMYFUNCTION("""COMPUTED_VALUE"""),0)</f>
        <v>0</v>
      </c>
    </row>
    <row r="368" spans="1:2">
      <c r="A368" s="165"/>
      <c r="B368" s="141">
        <f ca="1">IFERROR(__xludf.DUMMYFUNCTION("""COMPUTED_VALUE"""),0)</f>
        <v>0</v>
      </c>
    </row>
    <row r="369" spans="1:2">
      <c r="A369" s="165"/>
      <c r="B369" s="141">
        <f ca="1">IFERROR(__xludf.DUMMYFUNCTION("""COMPUTED_VALUE"""),0)</f>
        <v>0</v>
      </c>
    </row>
    <row r="370" spans="1:2">
      <c r="A370" s="165"/>
      <c r="B370" s="141">
        <f ca="1">IFERROR(__xludf.DUMMYFUNCTION("""COMPUTED_VALUE"""),0)</f>
        <v>0</v>
      </c>
    </row>
    <row r="371" spans="1:2">
      <c r="A371" s="165"/>
      <c r="B371" s="141">
        <f ca="1">IFERROR(__xludf.DUMMYFUNCTION("""COMPUTED_VALUE"""),0)</f>
        <v>0</v>
      </c>
    </row>
    <row r="372" spans="1:2">
      <c r="A372" s="165"/>
      <c r="B372" s="141">
        <f ca="1">IFERROR(__xludf.DUMMYFUNCTION("""COMPUTED_VALUE"""),0)</f>
        <v>0</v>
      </c>
    </row>
    <row r="373" spans="1:2">
      <c r="A373" s="165"/>
      <c r="B373" s="141">
        <f ca="1">IFERROR(__xludf.DUMMYFUNCTION("""COMPUTED_VALUE"""),0)</f>
        <v>0</v>
      </c>
    </row>
    <row r="374" spans="1:2">
      <c r="A374" s="165"/>
      <c r="B374" s="141">
        <f ca="1">IFERROR(__xludf.DUMMYFUNCTION("""COMPUTED_VALUE"""),0)</f>
        <v>0</v>
      </c>
    </row>
    <row r="375" spans="1:2">
      <c r="A375" s="165"/>
      <c r="B375" s="141">
        <f ca="1">IFERROR(__xludf.DUMMYFUNCTION("""COMPUTED_VALUE"""),0)</f>
        <v>0</v>
      </c>
    </row>
    <row r="376" spans="1:2">
      <c r="A376" s="165"/>
      <c r="B376" s="141">
        <f ca="1">IFERROR(__xludf.DUMMYFUNCTION("""COMPUTED_VALUE"""),0)</f>
        <v>0</v>
      </c>
    </row>
    <row r="377" spans="1:2">
      <c r="A377" s="165"/>
      <c r="B377" s="141">
        <f ca="1">IFERROR(__xludf.DUMMYFUNCTION("""COMPUTED_VALUE"""),0)</f>
        <v>0</v>
      </c>
    </row>
    <row r="378" spans="1:2">
      <c r="A378" s="165"/>
      <c r="B378" s="141">
        <f ca="1">IFERROR(__xludf.DUMMYFUNCTION("""COMPUTED_VALUE"""),0)</f>
        <v>0</v>
      </c>
    </row>
    <row r="379" spans="1:2">
      <c r="A379" s="165"/>
      <c r="B379" s="141">
        <f ca="1">IFERROR(__xludf.DUMMYFUNCTION("""COMPUTED_VALUE"""),0)</f>
        <v>0</v>
      </c>
    </row>
    <row r="380" spans="1:2">
      <c r="A380" s="165"/>
      <c r="B380" s="141">
        <f ca="1">IFERROR(__xludf.DUMMYFUNCTION("""COMPUTED_VALUE"""),0)</f>
        <v>0</v>
      </c>
    </row>
    <row r="381" spans="1:2">
      <c r="A381" s="165"/>
      <c r="B381" s="141">
        <f ca="1">IFERROR(__xludf.DUMMYFUNCTION("""COMPUTED_VALUE"""),0)</f>
        <v>0</v>
      </c>
    </row>
    <row r="382" spans="1:2">
      <c r="A382" s="165"/>
      <c r="B382" s="141">
        <f ca="1">IFERROR(__xludf.DUMMYFUNCTION("""COMPUTED_VALUE"""),0)</f>
        <v>0</v>
      </c>
    </row>
    <row r="383" spans="1:2">
      <c r="A383" s="165"/>
      <c r="B383" s="141">
        <f ca="1">IFERROR(__xludf.DUMMYFUNCTION("""COMPUTED_VALUE"""),0)</f>
        <v>0</v>
      </c>
    </row>
    <row r="384" spans="1:2">
      <c r="A384" s="165"/>
      <c r="B384" s="141">
        <f ca="1">IFERROR(__xludf.DUMMYFUNCTION("""COMPUTED_VALUE"""),0)</f>
        <v>0</v>
      </c>
    </row>
    <row r="385" spans="1:2">
      <c r="A385" s="165"/>
      <c r="B385" s="141">
        <f ca="1">IFERROR(__xludf.DUMMYFUNCTION("""COMPUTED_VALUE"""),0)</f>
        <v>0</v>
      </c>
    </row>
    <row r="386" spans="1:2">
      <c r="A386" s="165"/>
      <c r="B386" s="141">
        <f ca="1">IFERROR(__xludf.DUMMYFUNCTION("""COMPUTED_VALUE"""),0)</f>
        <v>0</v>
      </c>
    </row>
    <row r="387" spans="1:2">
      <c r="A387" s="165"/>
      <c r="B387" s="141">
        <f ca="1">IFERROR(__xludf.DUMMYFUNCTION("""COMPUTED_VALUE"""),0)</f>
        <v>0</v>
      </c>
    </row>
    <row r="388" spans="1:2">
      <c r="A388" s="165"/>
      <c r="B388" s="141">
        <f ca="1">IFERROR(__xludf.DUMMYFUNCTION("""COMPUTED_VALUE"""),0)</f>
        <v>0</v>
      </c>
    </row>
    <row r="389" spans="1:2">
      <c r="A389" s="165"/>
      <c r="B389" s="141">
        <f ca="1">IFERROR(__xludf.DUMMYFUNCTION("""COMPUTED_VALUE"""),0)</f>
        <v>0</v>
      </c>
    </row>
    <row r="390" spans="1:2">
      <c r="A390" s="165"/>
      <c r="B390" s="141">
        <f ca="1">IFERROR(__xludf.DUMMYFUNCTION("""COMPUTED_VALUE"""),0)</f>
        <v>0</v>
      </c>
    </row>
    <row r="391" spans="1:2">
      <c r="A391" s="165"/>
      <c r="B391" s="141">
        <f ca="1">IFERROR(__xludf.DUMMYFUNCTION("""COMPUTED_VALUE"""),0)</f>
        <v>0</v>
      </c>
    </row>
    <row r="392" spans="1:2">
      <c r="A392" s="165"/>
      <c r="B392" s="141">
        <f ca="1">IFERROR(__xludf.DUMMYFUNCTION("""COMPUTED_VALUE"""),0)</f>
        <v>0</v>
      </c>
    </row>
    <row r="393" spans="1:2">
      <c r="A393" s="165"/>
      <c r="B393" s="141">
        <f ca="1">IFERROR(__xludf.DUMMYFUNCTION("""COMPUTED_VALUE"""),0)</f>
        <v>0</v>
      </c>
    </row>
    <row r="394" spans="1:2">
      <c r="A394" s="165"/>
      <c r="B394" s="141">
        <f ca="1">IFERROR(__xludf.DUMMYFUNCTION("""COMPUTED_VALUE"""),0)</f>
        <v>0</v>
      </c>
    </row>
    <row r="395" spans="1:2">
      <c r="A395" s="165"/>
      <c r="B395" s="141">
        <f ca="1">IFERROR(__xludf.DUMMYFUNCTION("""COMPUTED_VALUE"""),0)</f>
        <v>0</v>
      </c>
    </row>
    <row r="396" spans="1:2">
      <c r="A396" s="165"/>
      <c r="B396" s="141">
        <f ca="1">IFERROR(__xludf.DUMMYFUNCTION("""COMPUTED_VALUE"""),0)</f>
        <v>0</v>
      </c>
    </row>
    <row r="397" spans="1:2">
      <c r="A397" s="165"/>
      <c r="B397" s="141">
        <f ca="1">IFERROR(__xludf.DUMMYFUNCTION("""COMPUTED_VALUE"""),0)</f>
        <v>0</v>
      </c>
    </row>
    <row r="398" spans="1:2">
      <c r="A398" s="165"/>
      <c r="B398" s="141">
        <f ca="1">IFERROR(__xludf.DUMMYFUNCTION("""COMPUTED_VALUE"""),0)</f>
        <v>0</v>
      </c>
    </row>
    <row r="399" spans="1:2">
      <c r="A399" s="165"/>
      <c r="B399" s="141">
        <f ca="1">IFERROR(__xludf.DUMMYFUNCTION("""COMPUTED_VALUE"""),0)</f>
        <v>0</v>
      </c>
    </row>
    <row r="400" spans="1:2">
      <c r="A400" s="165"/>
      <c r="B400" s="141">
        <f ca="1">IFERROR(__xludf.DUMMYFUNCTION("""COMPUTED_VALUE"""),0)</f>
        <v>0</v>
      </c>
    </row>
    <row r="401" spans="1:2">
      <c r="A401" s="165"/>
      <c r="B401" s="141">
        <f ca="1">IFERROR(__xludf.DUMMYFUNCTION("""COMPUTED_VALUE"""),0)</f>
        <v>0</v>
      </c>
    </row>
    <row r="402" spans="1:2">
      <c r="A402" s="165"/>
      <c r="B402" s="141">
        <f ca="1">IFERROR(__xludf.DUMMYFUNCTION("""COMPUTED_VALUE"""),0)</f>
        <v>0</v>
      </c>
    </row>
    <row r="403" spans="1:2">
      <c r="A403" s="165"/>
      <c r="B403" s="141">
        <f ca="1">IFERROR(__xludf.DUMMYFUNCTION("""COMPUTED_VALUE"""),0)</f>
        <v>0</v>
      </c>
    </row>
    <row r="404" spans="1:2">
      <c r="A404" s="165"/>
      <c r="B404" s="141">
        <f ca="1">IFERROR(__xludf.DUMMYFUNCTION("""COMPUTED_VALUE"""),0)</f>
        <v>0</v>
      </c>
    </row>
    <row r="405" spans="1:2">
      <c r="A405" s="165"/>
      <c r="B405" s="141">
        <f ca="1">IFERROR(__xludf.DUMMYFUNCTION("""COMPUTED_VALUE"""),0)</f>
        <v>0</v>
      </c>
    </row>
    <row r="406" spans="1:2">
      <c r="A406" s="165"/>
      <c r="B406" s="141">
        <f ca="1">IFERROR(__xludf.DUMMYFUNCTION("""COMPUTED_VALUE"""),0)</f>
        <v>0</v>
      </c>
    </row>
    <row r="407" spans="1:2">
      <c r="A407" s="165"/>
      <c r="B407" s="141">
        <f ca="1">IFERROR(__xludf.DUMMYFUNCTION("""COMPUTED_VALUE"""),0)</f>
        <v>0</v>
      </c>
    </row>
    <row r="408" spans="1:2">
      <c r="A408" s="165"/>
      <c r="B408" s="141">
        <f ca="1">IFERROR(__xludf.DUMMYFUNCTION("""COMPUTED_VALUE"""),0)</f>
        <v>0</v>
      </c>
    </row>
    <row r="409" spans="1:2">
      <c r="A409" s="165"/>
      <c r="B409" s="141">
        <f ca="1">IFERROR(__xludf.DUMMYFUNCTION("""COMPUTED_VALUE"""),0)</f>
        <v>0</v>
      </c>
    </row>
    <row r="410" spans="1:2">
      <c r="A410" s="165"/>
      <c r="B410" s="141">
        <f ca="1">IFERROR(__xludf.DUMMYFUNCTION("""COMPUTED_VALUE"""),0)</f>
        <v>0</v>
      </c>
    </row>
    <row r="411" spans="1:2">
      <c r="A411" s="165"/>
      <c r="B411" s="141">
        <f ca="1">IFERROR(__xludf.DUMMYFUNCTION("""COMPUTED_VALUE"""),0)</f>
        <v>0</v>
      </c>
    </row>
    <row r="412" spans="1:2">
      <c r="A412" s="165"/>
      <c r="B412" s="141">
        <f ca="1">IFERROR(__xludf.DUMMYFUNCTION("""COMPUTED_VALUE"""),0)</f>
        <v>0</v>
      </c>
    </row>
    <row r="413" spans="1:2">
      <c r="A413" s="165"/>
      <c r="B413" s="141">
        <f ca="1">IFERROR(__xludf.DUMMYFUNCTION("""COMPUTED_VALUE"""),0)</f>
        <v>0</v>
      </c>
    </row>
    <row r="414" spans="1:2">
      <c r="A414" s="165"/>
      <c r="B414" s="141">
        <f ca="1">IFERROR(__xludf.DUMMYFUNCTION("""COMPUTED_VALUE"""),0)</f>
        <v>0</v>
      </c>
    </row>
    <row r="415" spans="1:2">
      <c r="A415" s="165"/>
      <c r="B415" s="141">
        <f ca="1">IFERROR(__xludf.DUMMYFUNCTION("""COMPUTED_VALUE"""),0)</f>
        <v>0</v>
      </c>
    </row>
    <row r="416" spans="1:2">
      <c r="A416" s="165"/>
      <c r="B416" s="141">
        <f ca="1">IFERROR(__xludf.DUMMYFUNCTION("""COMPUTED_VALUE"""),0)</f>
        <v>0</v>
      </c>
    </row>
    <row r="417" spans="1:2">
      <c r="A417" s="165"/>
      <c r="B417" s="141">
        <f ca="1">IFERROR(__xludf.DUMMYFUNCTION("""COMPUTED_VALUE"""),0)</f>
        <v>0</v>
      </c>
    </row>
    <row r="418" spans="1:2">
      <c r="A418" s="165"/>
      <c r="B418" s="141">
        <f ca="1">IFERROR(__xludf.DUMMYFUNCTION("""COMPUTED_VALUE"""),0)</f>
        <v>0</v>
      </c>
    </row>
    <row r="419" spans="1:2">
      <c r="A419" s="165"/>
      <c r="B419" s="141">
        <f ca="1">IFERROR(__xludf.DUMMYFUNCTION("""COMPUTED_VALUE"""),0)</f>
        <v>0</v>
      </c>
    </row>
    <row r="420" spans="1:2">
      <c r="A420" s="165"/>
      <c r="B420" s="141">
        <f ca="1">IFERROR(__xludf.DUMMYFUNCTION("""COMPUTED_VALUE"""),0)</f>
        <v>0</v>
      </c>
    </row>
    <row r="421" spans="1:2">
      <c r="A421" s="165"/>
      <c r="B421" s="141">
        <f ca="1">IFERROR(__xludf.DUMMYFUNCTION("""COMPUTED_VALUE"""),0)</f>
        <v>0</v>
      </c>
    </row>
    <row r="422" spans="1:2">
      <c r="A422" s="165"/>
      <c r="B422" s="141">
        <f ca="1">IFERROR(__xludf.DUMMYFUNCTION("""COMPUTED_VALUE"""),0)</f>
        <v>0</v>
      </c>
    </row>
    <row r="423" spans="1:2">
      <c r="A423" s="165"/>
      <c r="B423" s="141">
        <f ca="1">IFERROR(__xludf.DUMMYFUNCTION("""COMPUTED_VALUE"""),0)</f>
        <v>0</v>
      </c>
    </row>
    <row r="424" spans="1:2">
      <c r="A424" s="165"/>
      <c r="B424" s="141">
        <f ca="1">IFERROR(__xludf.DUMMYFUNCTION("""COMPUTED_VALUE"""),0)</f>
        <v>0</v>
      </c>
    </row>
    <row r="425" spans="1:2">
      <c r="A425" s="165"/>
      <c r="B425" s="141">
        <f ca="1">IFERROR(__xludf.DUMMYFUNCTION("""COMPUTED_VALUE"""),0)</f>
        <v>0</v>
      </c>
    </row>
    <row r="426" spans="1:2">
      <c r="A426" s="165"/>
      <c r="B426" s="141">
        <f ca="1">IFERROR(__xludf.DUMMYFUNCTION("""COMPUTED_VALUE"""),0)</f>
        <v>0</v>
      </c>
    </row>
    <row r="427" spans="1:2">
      <c r="A427" s="165"/>
      <c r="B427" s="141">
        <f ca="1">IFERROR(__xludf.DUMMYFUNCTION("""COMPUTED_VALUE"""),0)</f>
        <v>0</v>
      </c>
    </row>
    <row r="428" spans="1:2">
      <c r="A428" s="165"/>
      <c r="B428" s="141">
        <f ca="1">IFERROR(__xludf.DUMMYFUNCTION("""COMPUTED_VALUE"""),0)</f>
        <v>0</v>
      </c>
    </row>
    <row r="429" spans="1:2">
      <c r="A429" s="165"/>
      <c r="B429" s="141">
        <f ca="1">IFERROR(__xludf.DUMMYFUNCTION("""COMPUTED_VALUE"""),0)</f>
        <v>0</v>
      </c>
    </row>
    <row r="430" spans="1:2">
      <c r="A430" s="165"/>
      <c r="B430" s="141">
        <f ca="1">IFERROR(__xludf.DUMMYFUNCTION("""COMPUTED_VALUE"""),0)</f>
        <v>0</v>
      </c>
    </row>
    <row r="431" spans="1:2">
      <c r="A431" s="165"/>
      <c r="B431" s="141">
        <f ca="1">IFERROR(__xludf.DUMMYFUNCTION("""COMPUTED_VALUE"""),0)</f>
        <v>0</v>
      </c>
    </row>
    <row r="432" spans="1:2">
      <c r="A432" s="165"/>
      <c r="B432" s="141">
        <f ca="1">IFERROR(__xludf.DUMMYFUNCTION("""COMPUTED_VALUE"""),0)</f>
        <v>0</v>
      </c>
    </row>
    <row r="433" spans="1:2">
      <c r="A433" s="165"/>
      <c r="B433" s="141">
        <f ca="1">IFERROR(__xludf.DUMMYFUNCTION("""COMPUTED_VALUE"""),0)</f>
        <v>0</v>
      </c>
    </row>
    <row r="434" spans="1:2">
      <c r="A434" s="165"/>
      <c r="B434" s="141">
        <f ca="1">IFERROR(__xludf.DUMMYFUNCTION("""COMPUTED_VALUE"""),0)</f>
        <v>0</v>
      </c>
    </row>
    <row r="435" spans="1:2">
      <c r="A435" s="165"/>
      <c r="B435" s="141">
        <f ca="1">IFERROR(__xludf.DUMMYFUNCTION("""COMPUTED_VALUE"""),0)</f>
        <v>0</v>
      </c>
    </row>
    <row r="436" spans="1:2">
      <c r="A436" s="165"/>
      <c r="B436" s="141">
        <f ca="1">IFERROR(__xludf.DUMMYFUNCTION("""COMPUTED_VALUE"""),0)</f>
        <v>0</v>
      </c>
    </row>
    <row r="437" spans="1:2">
      <c r="A437" s="165"/>
      <c r="B437" s="141">
        <f ca="1">IFERROR(__xludf.DUMMYFUNCTION("""COMPUTED_VALUE"""),0)</f>
        <v>0</v>
      </c>
    </row>
    <row r="438" spans="1:2">
      <c r="A438" s="165"/>
      <c r="B438" s="141">
        <f ca="1">IFERROR(__xludf.DUMMYFUNCTION("""COMPUTED_VALUE"""),0)</f>
        <v>0</v>
      </c>
    </row>
    <row r="439" spans="1:2">
      <c r="A439" s="165"/>
      <c r="B439" s="141">
        <f ca="1">IFERROR(__xludf.DUMMYFUNCTION("""COMPUTED_VALUE"""),0)</f>
        <v>0</v>
      </c>
    </row>
    <row r="440" spans="1:2">
      <c r="A440" s="165"/>
      <c r="B440" s="141">
        <f ca="1">IFERROR(__xludf.DUMMYFUNCTION("""COMPUTED_VALUE"""),0)</f>
        <v>0</v>
      </c>
    </row>
    <row r="441" spans="1:2">
      <c r="A441" s="165"/>
      <c r="B441" s="141">
        <f ca="1">IFERROR(__xludf.DUMMYFUNCTION("""COMPUTED_VALUE"""),0)</f>
        <v>0</v>
      </c>
    </row>
    <row r="442" spans="1:2">
      <c r="A442" s="165"/>
      <c r="B442" s="141">
        <f ca="1">IFERROR(__xludf.DUMMYFUNCTION("""COMPUTED_VALUE"""),0)</f>
        <v>0</v>
      </c>
    </row>
    <row r="443" spans="1:2">
      <c r="A443" s="165"/>
      <c r="B443" s="141">
        <f ca="1">IFERROR(__xludf.DUMMYFUNCTION("""COMPUTED_VALUE"""),0)</f>
        <v>0</v>
      </c>
    </row>
    <row r="444" spans="1:2">
      <c r="A444" s="165"/>
      <c r="B444" s="141">
        <f ca="1">IFERROR(__xludf.DUMMYFUNCTION("""COMPUTED_VALUE"""),0)</f>
        <v>0</v>
      </c>
    </row>
    <row r="445" spans="1:2">
      <c r="A445" s="165"/>
      <c r="B445" s="141">
        <f ca="1">IFERROR(__xludf.DUMMYFUNCTION("""COMPUTED_VALUE"""),0)</f>
        <v>0</v>
      </c>
    </row>
    <row r="446" spans="1:2">
      <c r="A446" s="165"/>
      <c r="B446" s="141">
        <f ca="1">IFERROR(__xludf.DUMMYFUNCTION("""COMPUTED_VALUE"""),0)</f>
        <v>0</v>
      </c>
    </row>
    <row r="447" spans="1:2">
      <c r="A447" s="165"/>
      <c r="B447" s="141">
        <f ca="1">IFERROR(__xludf.DUMMYFUNCTION("""COMPUTED_VALUE"""),0)</f>
        <v>0</v>
      </c>
    </row>
    <row r="448" spans="1:2">
      <c r="A448" s="165"/>
      <c r="B448" s="141">
        <f ca="1">IFERROR(__xludf.DUMMYFUNCTION("""COMPUTED_VALUE"""),0)</f>
        <v>0</v>
      </c>
    </row>
    <row r="449" spans="1:2">
      <c r="A449" s="165"/>
      <c r="B449" s="141">
        <f ca="1">IFERROR(__xludf.DUMMYFUNCTION("""COMPUTED_VALUE"""),0)</f>
        <v>0</v>
      </c>
    </row>
    <row r="450" spans="1:2">
      <c r="A450" s="165"/>
      <c r="B450" s="141">
        <f ca="1">IFERROR(__xludf.DUMMYFUNCTION("""COMPUTED_VALUE"""),0)</f>
        <v>0</v>
      </c>
    </row>
    <row r="451" spans="1:2">
      <c r="A451" s="165"/>
      <c r="B451" s="141">
        <f ca="1">IFERROR(__xludf.DUMMYFUNCTION("""COMPUTED_VALUE"""),0)</f>
        <v>0</v>
      </c>
    </row>
    <row r="452" spans="1:2">
      <c r="A452" s="165"/>
      <c r="B452" s="141">
        <f ca="1">IFERROR(__xludf.DUMMYFUNCTION("""COMPUTED_VALUE"""),0)</f>
        <v>0</v>
      </c>
    </row>
    <row r="453" spans="1:2">
      <c r="A453" s="165"/>
      <c r="B453" s="141">
        <f ca="1">IFERROR(__xludf.DUMMYFUNCTION("""COMPUTED_VALUE"""),0)</f>
        <v>0</v>
      </c>
    </row>
    <row r="454" spans="1:2">
      <c r="A454" s="165"/>
      <c r="B454" s="141">
        <f ca="1">IFERROR(__xludf.DUMMYFUNCTION("""COMPUTED_VALUE"""),0)</f>
        <v>0</v>
      </c>
    </row>
    <row r="455" spans="1:2">
      <c r="A455" s="165"/>
      <c r="B455" s="141">
        <f ca="1">IFERROR(__xludf.DUMMYFUNCTION("""COMPUTED_VALUE"""),0)</f>
        <v>0</v>
      </c>
    </row>
    <row r="456" spans="1:2">
      <c r="A456" s="165"/>
      <c r="B456" s="141">
        <f ca="1">IFERROR(__xludf.DUMMYFUNCTION("""COMPUTED_VALUE"""),0)</f>
        <v>0</v>
      </c>
    </row>
    <row r="457" spans="1:2">
      <c r="A457" s="165"/>
      <c r="B457" s="141">
        <f ca="1">IFERROR(__xludf.DUMMYFUNCTION("""COMPUTED_VALUE"""),0)</f>
        <v>0</v>
      </c>
    </row>
    <row r="458" spans="1:2">
      <c r="A458" s="165"/>
      <c r="B458" s="141">
        <f ca="1">IFERROR(__xludf.DUMMYFUNCTION("""COMPUTED_VALUE"""),0)</f>
        <v>0</v>
      </c>
    </row>
    <row r="459" spans="1:2">
      <c r="A459" s="165"/>
      <c r="B459" s="141">
        <f ca="1">IFERROR(__xludf.DUMMYFUNCTION("""COMPUTED_VALUE"""),0)</f>
        <v>0</v>
      </c>
    </row>
    <row r="460" spans="1:2">
      <c r="A460" s="165"/>
      <c r="B460" s="141">
        <f ca="1">IFERROR(__xludf.DUMMYFUNCTION("""COMPUTED_VALUE"""),0)</f>
        <v>0</v>
      </c>
    </row>
    <row r="461" spans="1:2">
      <c r="A461" s="165"/>
      <c r="B461" s="141">
        <f ca="1">IFERROR(__xludf.DUMMYFUNCTION("""COMPUTED_VALUE"""),0)</f>
        <v>0</v>
      </c>
    </row>
    <row r="462" spans="1:2">
      <c r="A462" s="165"/>
      <c r="B462" s="141">
        <f ca="1">IFERROR(__xludf.DUMMYFUNCTION("""COMPUTED_VALUE"""),0)</f>
        <v>0</v>
      </c>
    </row>
    <row r="463" spans="1:2">
      <c r="A463" s="165"/>
      <c r="B463" s="141">
        <f ca="1">IFERROR(__xludf.DUMMYFUNCTION("""COMPUTED_VALUE"""),0)</f>
        <v>0</v>
      </c>
    </row>
    <row r="464" spans="1:2">
      <c r="A464" s="165"/>
      <c r="B464" s="141">
        <f ca="1">IFERROR(__xludf.DUMMYFUNCTION("""COMPUTED_VALUE"""),0)</f>
        <v>0</v>
      </c>
    </row>
    <row r="465" spans="1:2">
      <c r="A465" s="165"/>
      <c r="B465" s="141">
        <f ca="1">IFERROR(__xludf.DUMMYFUNCTION("""COMPUTED_VALUE"""),0)</f>
        <v>0</v>
      </c>
    </row>
    <row r="466" spans="1:2">
      <c r="A466" s="165"/>
      <c r="B466" s="141">
        <f ca="1">IFERROR(__xludf.DUMMYFUNCTION("""COMPUTED_VALUE"""),0)</f>
        <v>0</v>
      </c>
    </row>
    <row r="467" spans="1:2">
      <c r="A467" s="165"/>
      <c r="B467" s="141">
        <f ca="1">IFERROR(__xludf.DUMMYFUNCTION("""COMPUTED_VALUE"""),0)</f>
        <v>0</v>
      </c>
    </row>
    <row r="468" spans="1:2">
      <c r="A468" s="165"/>
      <c r="B468" s="141">
        <f ca="1">IFERROR(__xludf.DUMMYFUNCTION("""COMPUTED_VALUE"""),0)</f>
        <v>0</v>
      </c>
    </row>
    <row r="469" spans="1:2">
      <c r="A469" s="165"/>
      <c r="B469" s="141">
        <f ca="1">IFERROR(__xludf.DUMMYFUNCTION("""COMPUTED_VALUE"""),0)</f>
        <v>0</v>
      </c>
    </row>
    <row r="470" spans="1:2">
      <c r="A470" s="165"/>
      <c r="B470" s="141">
        <f ca="1">IFERROR(__xludf.DUMMYFUNCTION("""COMPUTED_VALUE"""),0)</f>
        <v>0</v>
      </c>
    </row>
    <row r="471" spans="1:2">
      <c r="A471" s="165"/>
      <c r="B471" s="141">
        <f ca="1">IFERROR(__xludf.DUMMYFUNCTION("""COMPUTED_VALUE"""),0)</f>
        <v>0</v>
      </c>
    </row>
    <row r="472" spans="1:2">
      <c r="A472" s="165"/>
      <c r="B472" s="141">
        <f ca="1">IFERROR(__xludf.DUMMYFUNCTION("""COMPUTED_VALUE"""),0)</f>
        <v>0</v>
      </c>
    </row>
    <row r="473" spans="1:2">
      <c r="A473" s="165"/>
      <c r="B473" s="141">
        <f ca="1">IFERROR(__xludf.DUMMYFUNCTION("""COMPUTED_VALUE"""),0)</f>
        <v>0</v>
      </c>
    </row>
    <row r="474" spans="1:2">
      <c r="A474" s="165"/>
      <c r="B474" s="141">
        <f ca="1">IFERROR(__xludf.DUMMYFUNCTION("""COMPUTED_VALUE"""),0)</f>
        <v>0</v>
      </c>
    </row>
    <row r="475" spans="1:2">
      <c r="A475" s="165"/>
      <c r="B475" s="141">
        <f ca="1">IFERROR(__xludf.DUMMYFUNCTION("""COMPUTED_VALUE"""),0)</f>
        <v>0</v>
      </c>
    </row>
    <row r="476" spans="1:2">
      <c r="A476" s="165"/>
      <c r="B476" s="141">
        <f ca="1">IFERROR(__xludf.DUMMYFUNCTION("""COMPUTED_VALUE"""),0)</f>
        <v>0</v>
      </c>
    </row>
    <row r="477" spans="1:2">
      <c r="A477" s="165"/>
      <c r="B477" s="141">
        <f ca="1">IFERROR(__xludf.DUMMYFUNCTION("""COMPUTED_VALUE"""),0)</f>
        <v>0</v>
      </c>
    </row>
    <row r="478" spans="1:2">
      <c r="A478" s="165"/>
      <c r="B478" s="141">
        <f ca="1">IFERROR(__xludf.DUMMYFUNCTION("""COMPUTED_VALUE"""),0)</f>
        <v>0</v>
      </c>
    </row>
    <row r="479" spans="1:2">
      <c r="A479" s="165"/>
      <c r="B479" s="141">
        <f ca="1">IFERROR(__xludf.DUMMYFUNCTION("""COMPUTED_VALUE"""),0)</f>
        <v>0</v>
      </c>
    </row>
    <row r="480" spans="1:2">
      <c r="A480" s="165"/>
      <c r="B480" s="141">
        <f ca="1">IFERROR(__xludf.DUMMYFUNCTION("""COMPUTED_VALUE"""),0)</f>
        <v>0</v>
      </c>
    </row>
    <row r="481" spans="1:2">
      <c r="A481" s="165"/>
      <c r="B481" s="141">
        <f ca="1">IFERROR(__xludf.DUMMYFUNCTION("""COMPUTED_VALUE"""),0)</f>
        <v>0</v>
      </c>
    </row>
    <row r="482" spans="1:2">
      <c r="A482" s="165"/>
      <c r="B482" s="141">
        <f ca="1">IFERROR(__xludf.DUMMYFUNCTION("""COMPUTED_VALUE"""),0)</f>
        <v>0</v>
      </c>
    </row>
    <row r="483" spans="1:2">
      <c r="A483" s="165"/>
      <c r="B483" s="141">
        <f ca="1">IFERROR(__xludf.DUMMYFUNCTION("""COMPUTED_VALUE"""),0)</f>
        <v>0</v>
      </c>
    </row>
    <row r="484" spans="1:2">
      <c r="A484" s="165"/>
      <c r="B484" s="141">
        <f ca="1">IFERROR(__xludf.DUMMYFUNCTION("""COMPUTED_VALUE"""),0)</f>
        <v>0</v>
      </c>
    </row>
    <row r="485" spans="1:2">
      <c r="A485" s="165"/>
      <c r="B485" s="141">
        <f ca="1">IFERROR(__xludf.DUMMYFUNCTION("""COMPUTED_VALUE"""),0)</f>
        <v>0</v>
      </c>
    </row>
    <row r="486" spans="1:2">
      <c r="A486" s="165"/>
      <c r="B486" s="141">
        <f ca="1">IFERROR(__xludf.DUMMYFUNCTION("""COMPUTED_VALUE"""),0)</f>
        <v>0</v>
      </c>
    </row>
    <row r="487" spans="1:2">
      <c r="A487" s="165"/>
      <c r="B487" s="141">
        <f ca="1">IFERROR(__xludf.DUMMYFUNCTION("""COMPUTED_VALUE"""),0)</f>
        <v>0</v>
      </c>
    </row>
    <row r="488" spans="1:2">
      <c r="A488" s="165"/>
      <c r="B488" s="141">
        <f ca="1">IFERROR(__xludf.DUMMYFUNCTION("""COMPUTED_VALUE"""),0)</f>
        <v>0</v>
      </c>
    </row>
    <row r="489" spans="1:2">
      <c r="A489" s="165"/>
      <c r="B489" s="141">
        <f ca="1">IFERROR(__xludf.DUMMYFUNCTION("""COMPUTED_VALUE"""),0)</f>
        <v>0</v>
      </c>
    </row>
    <row r="490" spans="1:2">
      <c r="A490" s="165"/>
      <c r="B490" s="141">
        <f ca="1">IFERROR(__xludf.DUMMYFUNCTION("""COMPUTED_VALUE"""),0)</f>
        <v>0</v>
      </c>
    </row>
    <row r="491" spans="1:2">
      <c r="A491" s="165"/>
      <c r="B491" s="141">
        <f ca="1">IFERROR(__xludf.DUMMYFUNCTION("""COMPUTED_VALUE"""),0)</f>
        <v>0</v>
      </c>
    </row>
    <row r="492" spans="1:2">
      <c r="A492" s="165"/>
      <c r="B492" s="141">
        <f ca="1">IFERROR(__xludf.DUMMYFUNCTION("""COMPUTED_VALUE"""),0)</f>
        <v>0</v>
      </c>
    </row>
    <row r="493" spans="1:2">
      <c r="A493" s="165"/>
      <c r="B493" s="141">
        <f ca="1">IFERROR(__xludf.DUMMYFUNCTION("""COMPUTED_VALUE"""),0)</f>
        <v>0</v>
      </c>
    </row>
    <row r="494" spans="1:2">
      <c r="A494" s="165"/>
      <c r="B494" s="141">
        <f ca="1">IFERROR(__xludf.DUMMYFUNCTION("""COMPUTED_VALUE"""),0)</f>
        <v>0</v>
      </c>
    </row>
    <row r="495" spans="1:2">
      <c r="A495" s="165"/>
      <c r="B495" s="141">
        <f ca="1">IFERROR(__xludf.DUMMYFUNCTION("""COMPUTED_VALUE"""),0)</f>
        <v>0</v>
      </c>
    </row>
    <row r="496" spans="1:2">
      <c r="A496" s="165"/>
      <c r="B496" s="141">
        <f ca="1">IFERROR(__xludf.DUMMYFUNCTION("""COMPUTED_VALUE"""),0)</f>
        <v>0</v>
      </c>
    </row>
    <row r="497" spans="1:2">
      <c r="A497" s="165"/>
      <c r="B497" s="141">
        <f ca="1">IFERROR(__xludf.DUMMYFUNCTION("""COMPUTED_VALUE"""),0)</f>
        <v>0</v>
      </c>
    </row>
    <row r="498" spans="1:2">
      <c r="A498" s="165"/>
      <c r="B498" s="141">
        <f ca="1">IFERROR(__xludf.DUMMYFUNCTION("""COMPUTED_VALUE"""),0)</f>
        <v>0</v>
      </c>
    </row>
    <row r="499" spans="1:2">
      <c r="A499" s="165"/>
      <c r="B499" s="141">
        <f ca="1">IFERROR(__xludf.DUMMYFUNCTION("""COMPUTED_VALUE"""),0)</f>
        <v>0</v>
      </c>
    </row>
    <row r="500" spans="1:2">
      <c r="A500" s="165"/>
      <c r="B500" s="141">
        <f ca="1">IFERROR(__xludf.DUMMYFUNCTION("""COMPUTED_VALUE"""),0)</f>
        <v>0</v>
      </c>
    </row>
    <row r="501" spans="1:2">
      <c r="A501" s="165"/>
      <c r="B501" s="141">
        <f ca="1">IFERROR(__xludf.DUMMYFUNCTION("""COMPUTED_VALUE"""),0)</f>
        <v>0</v>
      </c>
    </row>
    <row r="502" spans="1:2">
      <c r="A502" s="165"/>
      <c r="B502" s="141">
        <f ca="1">IFERROR(__xludf.DUMMYFUNCTION("""COMPUTED_VALUE"""),0)</f>
        <v>0</v>
      </c>
    </row>
    <row r="503" spans="1:2">
      <c r="A503" s="165"/>
      <c r="B503" s="141">
        <f ca="1">IFERROR(__xludf.DUMMYFUNCTION("""COMPUTED_VALUE"""),0)</f>
        <v>0</v>
      </c>
    </row>
    <row r="504" spans="1:2">
      <c r="A504" s="165"/>
      <c r="B504" s="141">
        <f ca="1">IFERROR(__xludf.DUMMYFUNCTION("""COMPUTED_VALUE"""),0)</f>
        <v>0</v>
      </c>
    </row>
    <row r="505" spans="1:2">
      <c r="A505" s="165"/>
      <c r="B505" s="141">
        <f ca="1">IFERROR(__xludf.DUMMYFUNCTION("""COMPUTED_VALUE"""),0)</f>
        <v>0</v>
      </c>
    </row>
    <row r="506" spans="1:2">
      <c r="A506" s="165"/>
      <c r="B506" s="141">
        <f ca="1">IFERROR(__xludf.DUMMYFUNCTION("""COMPUTED_VALUE"""),0)</f>
        <v>0</v>
      </c>
    </row>
    <row r="507" spans="1:2">
      <c r="A507" s="165"/>
      <c r="B507" s="141">
        <f ca="1">IFERROR(__xludf.DUMMYFUNCTION("""COMPUTED_VALUE"""),0)</f>
        <v>0</v>
      </c>
    </row>
    <row r="508" spans="1:2">
      <c r="A508" s="165"/>
      <c r="B508" s="141">
        <f ca="1">IFERROR(__xludf.DUMMYFUNCTION("""COMPUTED_VALUE"""),0)</f>
        <v>0</v>
      </c>
    </row>
    <row r="509" spans="1:2">
      <c r="A509" s="165"/>
      <c r="B509" s="141">
        <f ca="1">IFERROR(__xludf.DUMMYFUNCTION("""COMPUTED_VALUE"""),0)</f>
        <v>0</v>
      </c>
    </row>
    <row r="510" spans="1:2">
      <c r="A510" s="165"/>
      <c r="B510" s="141">
        <f ca="1">IFERROR(__xludf.DUMMYFUNCTION("""COMPUTED_VALUE"""),0)</f>
        <v>0</v>
      </c>
    </row>
    <row r="511" spans="1:2">
      <c r="A511" s="165"/>
      <c r="B511" s="141">
        <f ca="1">IFERROR(__xludf.DUMMYFUNCTION("""COMPUTED_VALUE"""),0)</f>
        <v>0</v>
      </c>
    </row>
    <row r="512" spans="1:2">
      <c r="A512" s="165"/>
      <c r="B512" s="141">
        <f ca="1">IFERROR(__xludf.DUMMYFUNCTION("""COMPUTED_VALUE"""),0)</f>
        <v>0</v>
      </c>
    </row>
    <row r="513" spans="1:2">
      <c r="A513" s="165"/>
      <c r="B513" s="141">
        <f ca="1">IFERROR(__xludf.DUMMYFUNCTION("""COMPUTED_VALUE"""),0)</f>
        <v>0</v>
      </c>
    </row>
    <row r="514" spans="1:2">
      <c r="A514" s="165"/>
      <c r="B514" s="141">
        <f ca="1">IFERROR(__xludf.DUMMYFUNCTION("""COMPUTED_VALUE"""),0)</f>
        <v>0</v>
      </c>
    </row>
    <row r="515" spans="1:2">
      <c r="A515" s="165"/>
      <c r="B515" s="141">
        <f ca="1">IFERROR(__xludf.DUMMYFUNCTION("""COMPUTED_VALUE"""),0)</f>
        <v>0</v>
      </c>
    </row>
    <row r="516" spans="1:2">
      <c r="A516" s="165"/>
      <c r="B516" s="141">
        <f ca="1">IFERROR(__xludf.DUMMYFUNCTION("""COMPUTED_VALUE"""),0)</f>
        <v>0</v>
      </c>
    </row>
    <row r="517" spans="1:2">
      <c r="A517" s="165"/>
      <c r="B517" s="141">
        <f ca="1">IFERROR(__xludf.DUMMYFUNCTION("""COMPUTED_VALUE"""),0)</f>
        <v>0</v>
      </c>
    </row>
    <row r="518" spans="1:2">
      <c r="A518" s="165"/>
      <c r="B518" s="141">
        <f ca="1">IFERROR(__xludf.DUMMYFUNCTION("""COMPUTED_VALUE"""),0)</f>
        <v>0</v>
      </c>
    </row>
    <row r="519" spans="1:2">
      <c r="A519" s="165"/>
      <c r="B519" s="141">
        <f ca="1">IFERROR(__xludf.DUMMYFUNCTION("""COMPUTED_VALUE"""),0)</f>
        <v>0</v>
      </c>
    </row>
    <row r="520" spans="1:2">
      <c r="A520" s="165"/>
      <c r="B520" s="141">
        <f ca="1">IFERROR(__xludf.DUMMYFUNCTION("""COMPUTED_VALUE"""),0)</f>
        <v>0</v>
      </c>
    </row>
    <row r="521" spans="1:2">
      <c r="A521" s="165"/>
      <c r="B521" s="141">
        <f ca="1">IFERROR(__xludf.DUMMYFUNCTION("""COMPUTED_VALUE"""),0)</f>
        <v>0</v>
      </c>
    </row>
    <row r="522" spans="1:2">
      <c r="A522" s="165"/>
      <c r="B522" s="141">
        <f ca="1">IFERROR(__xludf.DUMMYFUNCTION("""COMPUTED_VALUE"""),0)</f>
        <v>0</v>
      </c>
    </row>
    <row r="523" spans="1:2">
      <c r="A523" s="165"/>
      <c r="B523" s="141">
        <f ca="1">IFERROR(__xludf.DUMMYFUNCTION("""COMPUTED_VALUE"""),0)</f>
        <v>0</v>
      </c>
    </row>
    <row r="524" spans="1:2">
      <c r="A524" s="165"/>
      <c r="B524" s="141">
        <f ca="1">IFERROR(__xludf.DUMMYFUNCTION("""COMPUTED_VALUE"""),0)</f>
        <v>0</v>
      </c>
    </row>
    <row r="525" spans="1:2">
      <c r="A525" s="165"/>
      <c r="B525" s="141">
        <f ca="1">IFERROR(__xludf.DUMMYFUNCTION("""COMPUTED_VALUE"""),0)</f>
        <v>0</v>
      </c>
    </row>
    <row r="526" spans="1:2">
      <c r="A526" s="165"/>
      <c r="B526" s="141">
        <f ca="1">IFERROR(__xludf.DUMMYFUNCTION("""COMPUTED_VALUE"""),0)</f>
        <v>0</v>
      </c>
    </row>
    <row r="527" spans="1:2">
      <c r="A527" s="165"/>
      <c r="B527" s="141">
        <f ca="1">IFERROR(__xludf.DUMMYFUNCTION("""COMPUTED_VALUE"""),0)</f>
        <v>0</v>
      </c>
    </row>
    <row r="528" spans="1:2">
      <c r="A528" s="165"/>
      <c r="B528" s="141">
        <f ca="1">IFERROR(__xludf.DUMMYFUNCTION("""COMPUTED_VALUE"""),0)</f>
        <v>0</v>
      </c>
    </row>
    <row r="529" spans="1:2">
      <c r="A529" s="165"/>
      <c r="B529" s="141">
        <f ca="1">IFERROR(__xludf.DUMMYFUNCTION("""COMPUTED_VALUE"""),0)</f>
        <v>0</v>
      </c>
    </row>
    <row r="530" spans="1:2">
      <c r="A530" s="165"/>
      <c r="B530" s="141">
        <f ca="1">IFERROR(__xludf.DUMMYFUNCTION("""COMPUTED_VALUE"""),0)</f>
        <v>0</v>
      </c>
    </row>
    <row r="531" spans="1:2">
      <c r="A531" s="165"/>
      <c r="B531" s="141">
        <f ca="1">IFERROR(__xludf.DUMMYFUNCTION("""COMPUTED_VALUE"""),0)</f>
        <v>0</v>
      </c>
    </row>
    <row r="532" spans="1:2">
      <c r="A532" s="165"/>
      <c r="B532" s="141">
        <f ca="1">IFERROR(__xludf.DUMMYFUNCTION("""COMPUTED_VALUE"""),0)</f>
        <v>0</v>
      </c>
    </row>
    <row r="533" spans="1:2">
      <c r="A533" s="165"/>
      <c r="B533" s="141">
        <f ca="1">IFERROR(__xludf.DUMMYFUNCTION("""COMPUTED_VALUE"""),0)</f>
        <v>0</v>
      </c>
    </row>
    <row r="534" spans="1:2">
      <c r="A534" s="165"/>
      <c r="B534" s="141">
        <f ca="1">IFERROR(__xludf.DUMMYFUNCTION("""COMPUTED_VALUE"""),0)</f>
        <v>0</v>
      </c>
    </row>
    <row r="535" spans="1:2">
      <c r="A535" s="165"/>
      <c r="B535" s="141">
        <f ca="1">IFERROR(__xludf.DUMMYFUNCTION("""COMPUTED_VALUE"""),0)</f>
        <v>0</v>
      </c>
    </row>
    <row r="536" spans="1:2">
      <c r="A536" s="165"/>
      <c r="B536" s="141">
        <f ca="1">IFERROR(__xludf.DUMMYFUNCTION("""COMPUTED_VALUE"""),0)</f>
        <v>0</v>
      </c>
    </row>
    <row r="537" spans="1:2">
      <c r="A537" s="165"/>
      <c r="B537" s="141">
        <f ca="1">IFERROR(__xludf.DUMMYFUNCTION("""COMPUTED_VALUE"""),0)</f>
        <v>0</v>
      </c>
    </row>
    <row r="538" spans="1:2">
      <c r="A538" s="165"/>
      <c r="B538" s="141">
        <f ca="1">IFERROR(__xludf.DUMMYFUNCTION("""COMPUTED_VALUE"""),0)</f>
        <v>0</v>
      </c>
    </row>
    <row r="539" spans="1:2">
      <c r="A539" s="165"/>
      <c r="B539" s="141">
        <f ca="1">IFERROR(__xludf.DUMMYFUNCTION("""COMPUTED_VALUE"""),0)</f>
        <v>0</v>
      </c>
    </row>
    <row r="540" spans="1:2">
      <c r="A540" s="165"/>
      <c r="B540" s="141">
        <f ca="1">IFERROR(__xludf.DUMMYFUNCTION("""COMPUTED_VALUE"""),0)</f>
        <v>0</v>
      </c>
    </row>
    <row r="541" spans="1:2">
      <c r="A541" s="165"/>
      <c r="B541" s="141">
        <f ca="1">IFERROR(__xludf.DUMMYFUNCTION("""COMPUTED_VALUE"""),0)</f>
        <v>0</v>
      </c>
    </row>
    <row r="542" spans="1:2">
      <c r="A542" s="165"/>
      <c r="B542" s="141">
        <f ca="1">IFERROR(__xludf.DUMMYFUNCTION("""COMPUTED_VALUE"""),0)</f>
        <v>0</v>
      </c>
    </row>
    <row r="543" spans="1:2">
      <c r="A543" s="165"/>
      <c r="B543" s="141">
        <f ca="1">IFERROR(__xludf.DUMMYFUNCTION("""COMPUTED_VALUE"""),0)</f>
        <v>0</v>
      </c>
    </row>
    <row r="544" spans="1:2">
      <c r="A544" s="165"/>
      <c r="B544" s="141">
        <f ca="1">IFERROR(__xludf.DUMMYFUNCTION("""COMPUTED_VALUE"""),0)</f>
        <v>0</v>
      </c>
    </row>
    <row r="545" spans="1:2">
      <c r="A545" s="165"/>
      <c r="B545" s="141">
        <f ca="1">IFERROR(__xludf.DUMMYFUNCTION("""COMPUTED_VALUE"""),0)</f>
        <v>0</v>
      </c>
    </row>
    <row r="546" spans="1:2">
      <c r="A546" s="165"/>
      <c r="B546" s="141">
        <f ca="1">IFERROR(__xludf.DUMMYFUNCTION("""COMPUTED_VALUE"""),0)</f>
        <v>0</v>
      </c>
    </row>
    <row r="547" spans="1:2">
      <c r="A547" s="165"/>
      <c r="B547" s="141">
        <f ca="1">IFERROR(__xludf.DUMMYFUNCTION("""COMPUTED_VALUE"""),0)</f>
        <v>0</v>
      </c>
    </row>
    <row r="548" spans="1:2">
      <c r="A548" s="165"/>
      <c r="B548" s="141">
        <f ca="1">IFERROR(__xludf.DUMMYFUNCTION("""COMPUTED_VALUE"""),0)</f>
        <v>0</v>
      </c>
    </row>
    <row r="549" spans="1:2">
      <c r="A549" s="165"/>
      <c r="B549" s="141">
        <f ca="1">IFERROR(__xludf.DUMMYFUNCTION("""COMPUTED_VALUE"""),0)</f>
        <v>0</v>
      </c>
    </row>
    <row r="550" spans="1:2">
      <c r="A550" s="165"/>
      <c r="B550" s="141">
        <f ca="1">IFERROR(__xludf.DUMMYFUNCTION("""COMPUTED_VALUE"""),0)</f>
        <v>0</v>
      </c>
    </row>
    <row r="551" spans="1:2">
      <c r="A551" s="165"/>
      <c r="B551" s="141">
        <f ca="1">IFERROR(__xludf.DUMMYFUNCTION("""COMPUTED_VALUE"""),0)</f>
        <v>0</v>
      </c>
    </row>
    <row r="552" spans="1:2">
      <c r="A552" s="165"/>
      <c r="B552" s="141">
        <f ca="1">IFERROR(__xludf.DUMMYFUNCTION("""COMPUTED_VALUE"""),0)</f>
        <v>0</v>
      </c>
    </row>
    <row r="553" spans="1:2">
      <c r="A553" s="165"/>
      <c r="B553" s="141">
        <f ca="1">IFERROR(__xludf.DUMMYFUNCTION("""COMPUTED_VALUE"""),0)</f>
        <v>0</v>
      </c>
    </row>
    <row r="554" spans="1:2">
      <c r="A554" s="165"/>
      <c r="B554" s="141">
        <f ca="1">IFERROR(__xludf.DUMMYFUNCTION("""COMPUTED_VALUE"""),0)</f>
        <v>0</v>
      </c>
    </row>
    <row r="555" spans="1:2">
      <c r="A555" s="165"/>
      <c r="B555" s="141">
        <f ca="1">IFERROR(__xludf.DUMMYFUNCTION("""COMPUTED_VALUE"""),0)</f>
        <v>0</v>
      </c>
    </row>
    <row r="556" spans="1:2">
      <c r="A556" s="165"/>
      <c r="B556" s="141">
        <f ca="1">IFERROR(__xludf.DUMMYFUNCTION("""COMPUTED_VALUE"""),0)</f>
        <v>0</v>
      </c>
    </row>
    <row r="557" spans="1:2">
      <c r="A557" s="165"/>
      <c r="B557" s="141">
        <f ca="1">IFERROR(__xludf.DUMMYFUNCTION("""COMPUTED_VALUE"""),0)</f>
        <v>0</v>
      </c>
    </row>
    <row r="558" spans="1:2">
      <c r="A558" s="165"/>
      <c r="B558" s="141">
        <f ca="1">IFERROR(__xludf.DUMMYFUNCTION("""COMPUTED_VALUE"""),0)</f>
        <v>0</v>
      </c>
    </row>
    <row r="559" spans="1:2">
      <c r="A559" s="165"/>
      <c r="B559" s="141">
        <f ca="1">IFERROR(__xludf.DUMMYFUNCTION("""COMPUTED_VALUE"""),0)</f>
        <v>0</v>
      </c>
    </row>
    <row r="560" spans="1:2">
      <c r="A560" s="165"/>
      <c r="B560" s="141">
        <f ca="1">IFERROR(__xludf.DUMMYFUNCTION("""COMPUTED_VALUE"""),0)</f>
        <v>0</v>
      </c>
    </row>
    <row r="561" spans="1:2">
      <c r="A561" s="165"/>
      <c r="B561" s="141">
        <f ca="1">IFERROR(__xludf.DUMMYFUNCTION("""COMPUTED_VALUE"""),0)</f>
        <v>0</v>
      </c>
    </row>
    <row r="562" spans="1:2">
      <c r="A562" s="165"/>
      <c r="B562" s="141">
        <f ca="1">IFERROR(__xludf.DUMMYFUNCTION("""COMPUTED_VALUE"""),0)</f>
        <v>0</v>
      </c>
    </row>
    <row r="563" spans="1:2">
      <c r="A563" s="165"/>
      <c r="B563" s="141">
        <f ca="1">IFERROR(__xludf.DUMMYFUNCTION("""COMPUTED_VALUE"""),0)</f>
        <v>0</v>
      </c>
    </row>
    <row r="564" spans="1:2">
      <c r="A564" s="165"/>
      <c r="B564" s="141">
        <f ca="1">IFERROR(__xludf.DUMMYFUNCTION("""COMPUTED_VALUE"""),0)</f>
        <v>0</v>
      </c>
    </row>
    <row r="565" spans="1:2">
      <c r="A565" s="165"/>
      <c r="B565" s="141">
        <f ca="1">IFERROR(__xludf.DUMMYFUNCTION("""COMPUTED_VALUE"""),0)</f>
        <v>0</v>
      </c>
    </row>
    <row r="566" spans="1:2">
      <c r="A566" s="165"/>
      <c r="B566" s="141">
        <f ca="1">IFERROR(__xludf.DUMMYFUNCTION("""COMPUTED_VALUE"""),0)</f>
        <v>0</v>
      </c>
    </row>
    <row r="567" spans="1:2">
      <c r="A567" s="165"/>
      <c r="B567" s="141">
        <f ca="1">IFERROR(__xludf.DUMMYFUNCTION("""COMPUTED_VALUE"""),0)</f>
        <v>0</v>
      </c>
    </row>
    <row r="568" spans="1:2">
      <c r="A568" s="165"/>
      <c r="B568" s="141">
        <f ca="1">IFERROR(__xludf.DUMMYFUNCTION("""COMPUTED_VALUE"""),0)</f>
        <v>0</v>
      </c>
    </row>
    <row r="569" spans="1:2">
      <c r="A569" s="165"/>
      <c r="B569" s="141">
        <f ca="1">IFERROR(__xludf.DUMMYFUNCTION("""COMPUTED_VALUE"""),0)</f>
        <v>0</v>
      </c>
    </row>
    <row r="570" spans="1:2">
      <c r="A570" s="165"/>
      <c r="B570" s="141">
        <f ca="1">IFERROR(__xludf.DUMMYFUNCTION("""COMPUTED_VALUE"""),0)</f>
        <v>0</v>
      </c>
    </row>
    <row r="571" spans="1:2">
      <c r="A571" s="165"/>
      <c r="B571" s="141">
        <f ca="1">IFERROR(__xludf.DUMMYFUNCTION("""COMPUTED_VALUE"""),0)</f>
        <v>0</v>
      </c>
    </row>
    <row r="572" spans="1:2">
      <c r="A572" s="165"/>
      <c r="B572" s="141">
        <f ca="1">IFERROR(__xludf.DUMMYFUNCTION("""COMPUTED_VALUE"""),0)</f>
        <v>0</v>
      </c>
    </row>
    <row r="573" spans="1:2">
      <c r="A573" s="165"/>
      <c r="B573" s="141">
        <f ca="1">IFERROR(__xludf.DUMMYFUNCTION("""COMPUTED_VALUE"""),0)</f>
        <v>0</v>
      </c>
    </row>
    <row r="574" spans="1:2">
      <c r="A574" s="165"/>
      <c r="B574" s="141">
        <f ca="1">IFERROR(__xludf.DUMMYFUNCTION("""COMPUTED_VALUE"""),0)</f>
        <v>0</v>
      </c>
    </row>
    <row r="575" spans="1:2">
      <c r="A575" s="165"/>
      <c r="B575" s="141">
        <f ca="1">IFERROR(__xludf.DUMMYFUNCTION("""COMPUTED_VALUE"""),0)</f>
        <v>0</v>
      </c>
    </row>
    <row r="576" spans="1:2">
      <c r="A576" s="165"/>
      <c r="B576" s="141">
        <f ca="1">IFERROR(__xludf.DUMMYFUNCTION("""COMPUTED_VALUE"""),0)</f>
        <v>0</v>
      </c>
    </row>
    <row r="577" spans="1:2">
      <c r="A577" s="165"/>
      <c r="B577" s="141">
        <f ca="1">IFERROR(__xludf.DUMMYFUNCTION("""COMPUTED_VALUE"""),0)</f>
        <v>0</v>
      </c>
    </row>
    <row r="578" spans="1:2">
      <c r="A578" s="165"/>
      <c r="B578" s="141">
        <f ca="1">IFERROR(__xludf.DUMMYFUNCTION("""COMPUTED_VALUE"""),0)</f>
        <v>0</v>
      </c>
    </row>
    <row r="579" spans="1:2">
      <c r="A579" s="165"/>
      <c r="B579" s="141">
        <f ca="1">IFERROR(__xludf.DUMMYFUNCTION("""COMPUTED_VALUE"""),0)</f>
        <v>0</v>
      </c>
    </row>
    <row r="580" spans="1:2">
      <c r="A580" s="165"/>
      <c r="B580" s="141">
        <f ca="1">IFERROR(__xludf.DUMMYFUNCTION("""COMPUTED_VALUE"""),0)</f>
        <v>0</v>
      </c>
    </row>
    <row r="581" spans="1:2">
      <c r="A581" s="165"/>
      <c r="B581" s="141">
        <f ca="1">IFERROR(__xludf.DUMMYFUNCTION("""COMPUTED_VALUE"""),0)</f>
        <v>0</v>
      </c>
    </row>
    <row r="582" spans="1:2">
      <c r="A582" s="165"/>
      <c r="B582" s="141">
        <f ca="1">IFERROR(__xludf.DUMMYFUNCTION("""COMPUTED_VALUE"""),0)</f>
        <v>0</v>
      </c>
    </row>
    <row r="583" spans="1:2">
      <c r="A583" s="165"/>
      <c r="B583" s="141">
        <f ca="1">IFERROR(__xludf.DUMMYFUNCTION("""COMPUTED_VALUE"""),0)</f>
        <v>0</v>
      </c>
    </row>
    <row r="584" spans="1:2">
      <c r="A584" s="165"/>
      <c r="B584" s="141">
        <f ca="1">IFERROR(__xludf.DUMMYFUNCTION("""COMPUTED_VALUE"""),0)</f>
        <v>0</v>
      </c>
    </row>
    <row r="585" spans="1:2">
      <c r="A585" s="165"/>
      <c r="B585" s="141">
        <f ca="1">IFERROR(__xludf.DUMMYFUNCTION("""COMPUTED_VALUE"""),0)</f>
        <v>0</v>
      </c>
    </row>
    <row r="586" spans="1:2">
      <c r="A586" s="165"/>
      <c r="B586" s="141">
        <f ca="1">IFERROR(__xludf.DUMMYFUNCTION("""COMPUTED_VALUE"""),0)</f>
        <v>0</v>
      </c>
    </row>
    <row r="587" spans="1:2">
      <c r="A587" s="165"/>
      <c r="B587" s="141">
        <f ca="1">IFERROR(__xludf.DUMMYFUNCTION("""COMPUTED_VALUE"""),0)</f>
        <v>0</v>
      </c>
    </row>
    <row r="588" spans="1:2">
      <c r="A588" s="165"/>
      <c r="B588" s="141">
        <f ca="1">IFERROR(__xludf.DUMMYFUNCTION("""COMPUTED_VALUE"""),0)</f>
        <v>0</v>
      </c>
    </row>
    <row r="589" spans="1:2">
      <c r="A589" s="165"/>
      <c r="B589" s="141">
        <f ca="1">IFERROR(__xludf.DUMMYFUNCTION("""COMPUTED_VALUE"""),0)</f>
        <v>0</v>
      </c>
    </row>
    <row r="590" spans="1:2">
      <c r="A590" s="165"/>
      <c r="B590" s="141">
        <f ca="1">IFERROR(__xludf.DUMMYFUNCTION("""COMPUTED_VALUE"""),0)</f>
        <v>0</v>
      </c>
    </row>
    <row r="591" spans="1:2">
      <c r="A591" s="165"/>
      <c r="B591" s="141">
        <f ca="1">IFERROR(__xludf.DUMMYFUNCTION("""COMPUTED_VALUE"""),0)</f>
        <v>0</v>
      </c>
    </row>
    <row r="592" spans="1:2">
      <c r="A592" s="165"/>
      <c r="B592" s="141">
        <f ca="1">IFERROR(__xludf.DUMMYFUNCTION("""COMPUTED_VALUE"""),0)</f>
        <v>0</v>
      </c>
    </row>
    <row r="593" spans="1:2">
      <c r="A593" s="165"/>
      <c r="B593" s="141">
        <f ca="1">IFERROR(__xludf.DUMMYFUNCTION("""COMPUTED_VALUE"""),0)</f>
        <v>0</v>
      </c>
    </row>
    <row r="594" spans="1:2">
      <c r="A594" s="165"/>
      <c r="B594" s="141">
        <f ca="1">IFERROR(__xludf.DUMMYFUNCTION("""COMPUTED_VALUE"""),0)</f>
        <v>0</v>
      </c>
    </row>
    <row r="595" spans="1:2">
      <c r="A595" s="165"/>
      <c r="B595" s="141">
        <f ca="1">IFERROR(__xludf.DUMMYFUNCTION("""COMPUTED_VALUE"""),0)</f>
        <v>0</v>
      </c>
    </row>
    <row r="596" spans="1:2">
      <c r="A596" s="165"/>
      <c r="B596" s="141">
        <f ca="1">IFERROR(__xludf.DUMMYFUNCTION("""COMPUTED_VALUE"""),0)</f>
        <v>0</v>
      </c>
    </row>
    <row r="597" spans="1:2">
      <c r="A597" s="165"/>
      <c r="B597" s="141">
        <f ca="1">IFERROR(__xludf.DUMMYFUNCTION("""COMPUTED_VALUE"""),0)</f>
        <v>0</v>
      </c>
    </row>
    <row r="598" spans="1:2">
      <c r="A598" s="165"/>
      <c r="B598" s="141">
        <f ca="1">IFERROR(__xludf.DUMMYFUNCTION("""COMPUTED_VALUE"""),0)</f>
        <v>0</v>
      </c>
    </row>
    <row r="599" spans="1:2">
      <c r="A599" s="165"/>
      <c r="B599" s="141">
        <f ca="1">IFERROR(__xludf.DUMMYFUNCTION("""COMPUTED_VALUE"""),0)</f>
        <v>0</v>
      </c>
    </row>
    <row r="600" spans="1:2">
      <c r="A600" s="165"/>
      <c r="B600" s="141">
        <f ca="1">IFERROR(__xludf.DUMMYFUNCTION("""COMPUTED_VALUE"""),0)</f>
        <v>0</v>
      </c>
    </row>
    <row r="601" spans="1:2">
      <c r="A601" s="165"/>
      <c r="B601" s="141">
        <f ca="1">IFERROR(__xludf.DUMMYFUNCTION("""COMPUTED_VALUE"""),0)</f>
        <v>0</v>
      </c>
    </row>
    <row r="602" spans="1:2">
      <c r="A602" s="165"/>
      <c r="B602" s="141">
        <f ca="1">IFERROR(__xludf.DUMMYFUNCTION("""COMPUTED_VALUE"""),0)</f>
        <v>0</v>
      </c>
    </row>
    <row r="603" spans="1:2">
      <c r="A603" s="165"/>
      <c r="B603" s="141">
        <f ca="1">IFERROR(__xludf.DUMMYFUNCTION("""COMPUTED_VALUE"""),0)</f>
        <v>0</v>
      </c>
    </row>
    <row r="604" spans="1:2">
      <c r="A604" s="165"/>
      <c r="B604" s="141">
        <f ca="1">IFERROR(__xludf.DUMMYFUNCTION("""COMPUTED_VALUE"""),0)</f>
        <v>0</v>
      </c>
    </row>
    <row r="605" spans="1:2">
      <c r="A605" s="165"/>
      <c r="B605" s="141">
        <f ca="1">IFERROR(__xludf.DUMMYFUNCTION("""COMPUTED_VALUE"""),0)</f>
        <v>0</v>
      </c>
    </row>
    <row r="606" spans="1:2">
      <c r="A606" s="165"/>
      <c r="B606" s="141">
        <f ca="1">IFERROR(__xludf.DUMMYFUNCTION("""COMPUTED_VALUE"""),0)</f>
        <v>0</v>
      </c>
    </row>
    <row r="607" spans="1:2">
      <c r="A607" s="165"/>
      <c r="B607" s="141">
        <f ca="1">IFERROR(__xludf.DUMMYFUNCTION("""COMPUTED_VALUE"""),0)</f>
        <v>0</v>
      </c>
    </row>
    <row r="608" spans="1:2">
      <c r="A608" s="165"/>
      <c r="B608" s="141">
        <f ca="1">IFERROR(__xludf.DUMMYFUNCTION("""COMPUTED_VALUE"""),0)</f>
        <v>0</v>
      </c>
    </row>
    <row r="609" spans="1:2">
      <c r="A609" s="165"/>
      <c r="B609" s="141">
        <f ca="1">IFERROR(__xludf.DUMMYFUNCTION("""COMPUTED_VALUE"""),0)</f>
        <v>0</v>
      </c>
    </row>
    <row r="610" spans="1:2">
      <c r="A610" s="165"/>
      <c r="B610" s="141">
        <f ca="1">IFERROR(__xludf.DUMMYFUNCTION("""COMPUTED_VALUE"""),0)</f>
        <v>0</v>
      </c>
    </row>
    <row r="611" spans="1:2">
      <c r="A611" s="165"/>
      <c r="B611" s="141">
        <f ca="1">IFERROR(__xludf.DUMMYFUNCTION("""COMPUTED_VALUE"""),0)</f>
        <v>0</v>
      </c>
    </row>
    <row r="612" spans="1:2">
      <c r="A612" s="165"/>
      <c r="B612" s="141">
        <f ca="1">IFERROR(__xludf.DUMMYFUNCTION("""COMPUTED_VALUE"""),0)</f>
        <v>0</v>
      </c>
    </row>
    <row r="613" spans="1:2">
      <c r="A613" s="165"/>
      <c r="B613" s="141">
        <f ca="1">IFERROR(__xludf.DUMMYFUNCTION("""COMPUTED_VALUE"""),0)</f>
        <v>0</v>
      </c>
    </row>
    <row r="614" spans="1:2">
      <c r="A614" s="165"/>
      <c r="B614" s="141">
        <f ca="1">IFERROR(__xludf.DUMMYFUNCTION("""COMPUTED_VALUE"""),0)</f>
        <v>0</v>
      </c>
    </row>
    <row r="615" spans="1:2">
      <c r="A615" s="165"/>
      <c r="B615" s="141">
        <f ca="1">IFERROR(__xludf.DUMMYFUNCTION("""COMPUTED_VALUE"""),0)</f>
        <v>0</v>
      </c>
    </row>
    <row r="616" spans="1:2">
      <c r="A616" s="165"/>
      <c r="B616" s="141">
        <f ca="1">IFERROR(__xludf.DUMMYFUNCTION("""COMPUTED_VALUE"""),0)</f>
        <v>0</v>
      </c>
    </row>
    <row r="617" spans="1:2">
      <c r="A617" s="165"/>
      <c r="B617" s="141">
        <f ca="1">IFERROR(__xludf.DUMMYFUNCTION("""COMPUTED_VALUE"""),0)</f>
        <v>0</v>
      </c>
    </row>
    <row r="618" spans="1:2">
      <c r="A618" s="165"/>
      <c r="B618" s="141">
        <f ca="1">IFERROR(__xludf.DUMMYFUNCTION("""COMPUTED_VALUE"""),0)</f>
        <v>0</v>
      </c>
    </row>
    <row r="619" spans="1:2">
      <c r="A619" s="165"/>
      <c r="B619" s="141">
        <f ca="1">IFERROR(__xludf.DUMMYFUNCTION("""COMPUTED_VALUE"""),0)</f>
        <v>0</v>
      </c>
    </row>
    <row r="620" spans="1:2">
      <c r="A620" s="165"/>
      <c r="B620" s="141">
        <f ca="1">IFERROR(__xludf.DUMMYFUNCTION("""COMPUTED_VALUE"""),0)</f>
        <v>0</v>
      </c>
    </row>
    <row r="621" spans="1:2">
      <c r="A621" s="165"/>
      <c r="B621" s="141">
        <f ca="1">IFERROR(__xludf.DUMMYFUNCTION("""COMPUTED_VALUE"""),0)</f>
        <v>0</v>
      </c>
    </row>
    <row r="622" spans="1:2">
      <c r="A622" s="165"/>
      <c r="B622" s="141">
        <f ca="1">IFERROR(__xludf.DUMMYFUNCTION("""COMPUTED_VALUE"""),0)</f>
        <v>0</v>
      </c>
    </row>
    <row r="623" spans="1:2">
      <c r="A623" s="165"/>
      <c r="B623" s="141">
        <f ca="1">IFERROR(__xludf.DUMMYFUNCTION("""COMPUTED_VALUE"""),0)</f>
        <v>0</v>
      </c>
    </row>
    <row r="624" spans="1:2">
      <c r="A624" s="165"/>
      <c r="B624" s="141">
        <f ca="1">IFERROR(__xludf.DUMMYFUNCTION("""COMPUTED_VALUE"""),0)</f>
        <v>0</v>
      </c>
    </row>
    <row r="625" spans="1:2">
      <c r="A625" s="165"/>
      <c r="B625" s="141">
        <f ca="1">IFERROR(__xludf.DUMMYFUNCTION("""COMPUTED_VALUE"""),0)</f>
        <v>0</v>
      </c>
    </row>
    <row r="626" spans="1:2">
      <c r="A626" s="165"/>
      <c r="B626" s="141">
        <f ca="1">IFERROR(__xludf.DUMMYFUNCTION("""COMPUTED_VALUE"""),0)</f>
        <v>0</v>
      </c>
    </row>
    <row r="627" spans="1:2">
      <c r="A627" s="165"/>
      <c r="B627" s="141">
        <f ca="1">IFERROR(__xludf.DUMMYFUNCTION("""COMPUTED_VALUE"""),0)</f>
        <v>0</v>
      </c>
    </row>
    <row r="628" spans="1:2">
      <c r="A628" s="165"/>
      <c r="B628" s="141">
        <f ca="1">IFERROR(__xludf.DUMMYFUNCTION("""COMPUTED_VALUE"""),0)</f>
        <v>0</v>
      </c>
    </row>
    <row r="629" spans="1:2">
      <c r="A629" s="165"/>
      <c r="B629" s="141">
        <f ca="1">IFERROR(__xludf.DUMMYFUNCTION("""COMPUTED_VALUE"""),0)</f>
        <v>0</v>
      </c>
    </row>
    <row r="630" spans="1:2">
      <c r="A630" s="165"/>
      <c r="B630" s="141">
        <f ca="1">IFERROR(__xludf.DUMMYFUNCTION("""COMPUTED_VALUE"""),0)</f>
        <v>0</v>
      </c>
    </row>
    <row r="631" spans="1:2">
      <c r="A631" s="165"/>
      <c r="B631" s="141">
        <f ca="1">IFERROR(__xludf.DUMMYFUNCTION("""COMPUTED_VALUE"""),0)</f>
        <v>0</v>
      </c>
    </row>
    <row r="632" spans="1:2">
      <c r="A632" s="165"/>
      <c r="B632" s="141">
        <f ca="1">IFERROR(__xludf.DUMMYFUNCTION("""COMPUTED_VALUE"""),0)</f>
        <v>0</v>
      </c>
    </row>
    <row r="633" spans="1:2">
      <c r="A633" s="165"/>
      <c r="B633" s="141">
        <f ca="1">IFERROR(__xludf.DUMMYFUNCTION("""COMPUTED_VALUE"""),0)</f>
        <v>0</v>
      </c>
    </row>
    <row r="634" spans="1:2">
      <c r="A634" s="165"/>
      <c r="B634" s="141">
        <f ca="1">IFERROR(__xludf.DUMMYFUNCTION("""COMPUTED_VALUE"""),0)</f>
        <v>0</v>
      </c>
    </row>
    <row r="635" spans="1:2">
      <c r="A635" s="165"/>
      <c r="B635" s="141">
        <f ca="1">IFERROR(__xludf.DUMMYFUNCTION("""COMPUTED_VALUE"""),0)</f>
        <v>0</v>
      </c>
    </row>
    <row r="636" spans="1:2">
      <c r="A636" s="165"/>
      <c r="B636" s="141">
        <f ca="1">IFERROR(__xludf.DUMMYFUNCTION("""COMPUTED_VALUE"""),0)</f>
        <v>0</v>
      </c>
    </row>
    <row r="637" spans="1:2">
      <c r="A637" s="165"/>
      <c r="B637" s="141">
        <f ca="1">IFERROR(__xludf.DUMMYFUNCTION("""COMPUTED_VALUE"""),0)</f>
        <v>0</v>
      </c>
    </row>
    <row r="638" spans="1:2">
      <c r="A638" s="165"/>
      <c r="B638" s="141">
        <f ca="1">IFERROR(__xludf.DUMMYFUNCTION("""COMPUTED_VALUE"""),0)</f>
        <v>0</v>
      </c>
    </row>
    <row r="639" spans="1:2">
      <c r="A639" s="165"/>
      <c r="B639" s="141">
        <f ca="1">IFERROR(__xludf.DUMMYFUNCTION("""COMPUTED_VALUE"""),0)</f>
        <v>0</v>
      </c>
    </row>
    <row r="640" spans="1:2">
      <c r="A640" s="165"/>
      <c r="B640" s="141">
        <f ca="1">IFERROR(__xludf.DUMMYFUNCTION("""COMPUTED_VALUE"""),0)</f>
        <v>0</v>
      </c>
    </row>
    <row r="641" spans="1:2">
      <c r="A641" s="165"/>
      <c r="B641" s="141">
        <f ca="1">IFERROR(__xludf.DUMMYFUNCTION("""COMPUTED_VALUE"""),0)</f>
        <v>0</v>
      </c>
    </row>
    <row r="642" spans="1:2">
      <c r="A642" s="165"/>
      <c r="B642" s="141">
        <f ca="1">IFERROR(__xludf.DUMMYFUNCTION("""COMPUTED_VALUE"""),0)</f>
        <v>0</v>
      </c>
    </row>
    <row r="643" spans="1:2">
      <c r="A643" s="165"/>
      <c r="B643" s="141">
        <f ca="1">IFERROR(__xludf.DUMMYFUNCTION("""COMPUTED_VALUE"""),0)</f>
        <v>0</v>
      </c>
    </row>
    <row r="644" spans="1:2">
      <c r="A644" s="165"/>
      <c r="B644" s="141">
        <f ca="1">IFERROR(__xludf.DUMMYFUNCTION("""COMPUTED_VALUE"""),0)</f>
        <v>0</v>
      </c>
    </row>
    <row r="645" spans="1:2">
      <c r="A645" s="165"/>
      <c r="B645" s="141">
        <f ca="1">IFERROR(__xludf.DUMMYFUNCTION("""COMPUTED_VALUE"""),0)</f>
        <v>0</v>
      </c>
    </row>
    <row r="646" spans="1:2">
      <c r="A646" s="165"/>
      <c r="B646" s="141">
        <f ca="1">IFERROR(__xludf.DUMMYFUNCTION("""COMPUTED_VALUE"""),0)</f>
        <v>0</v>
      </c>
    </row>
    <row r="647" spans="1:2">
      <c r="A647" s="165"/>
      <c r="B647" s="141">
        <f ca="1">IFERROR(__xludf.DUMMYFUNCTION("""COMPUTED_VALUE"""),0)</f>
        <v>0</v>
      </c>
    </row>
    <row r="648" spans="1:2">
      <c r="A648" s="165"/>
      <c r="B648" s="141">
        <f ca="1">IFERROR(__xludf.DUMMYFUNCTION("""COMPUTED_VALUE"""),0)</f>
        <v>0</v>
      </c>
    </row>
    <row r="649" spans="1:2">
      <c r="A649" s="165"/>
      <c r="B649" s="141">
        <f ca="1">IFERROR(__xludf.DUMMYFUNCTION("""COMPUTED_VALUE"""),0)</f>
        <v>0</v>
      </c>
    </row>
    <row r="650" spans="1:2">
      <c r="A650" s="165"/>
      <c r="B650" s="141">
        <f ca="1">IFERROR(__xludf.DUMMYFUNCTION("""COMPUTED_VALUE"""),0)</f>
        <v>0</v>
      </c>
    </row>
    <row r="651" spans="1:2">
      <c r="A651" s="165"/>
      <c r="B651" s="141">
        <f ca="1">IFERROR(__xludf.DUMMYFUNCTION("""COMPUTED_VALUE"""),0)</f>
        <v>0</v>
      </c>
    </row>
    <row r="652" spans="1:2">
      <c r="A652" s="165"/>
      <c r="B652" s="141">
        <f ca="1">IFERROR(__xludf.DUMMYFUNCTION("""COMPUTED_VALUE"""),0)</f>
        <v>0</v>
      </c>
    </row>
    <row r="653" spans="1:2">
      <c r="A653" s="165"/>
      <c r="B653" s="141">
        <f ca="1">IFERROR(__xludf.DUMMYFUNCTION("""COMPUTED_VALUE"""),0)</f>
        <v>0</v>
      </c>
    </row>
    <row r="654" spans="1:2">
      <c r="A654" s="165"/>
      <c r="B654" s="141">
        <f ca="1">IFERROR(__xludf.DUMMYFUNCTION("""COMPUTED_VALUE"""),0)</f>
        <v>0</v>
      </c>
    </row>
    <row r="655" spans="1:2">
      <c r="A655" s="165"/>
      <c r="B655" s="141">
        <f ca="1">IFERROR(__xludf.DUMMYFUNCTION("""COMPUTED_VALUE"""),0)</f>
        <v>0</v>
      </c>
    </row>
    <row r="656" spans="1:2">
      <c r="A656" s="165"/>
      <c r="B656" s="141">
        <f ca="1">IFERROR(__xludf.DUMMYFUNCTION("""COMPUTED_VALUE"""),0)</f>
        <v>0</v>
      </c>
    </row>
    <row r="657" spans="1:2">
      <c r="A657" s="165"/>
      <c r="B657" s="141">
        <f ca="1">IFERROR(__xludf.DUMMYFUNCTION("""COMPUTED_VALUE"""),0)</f>
        <v>0</v>
      </c>
    </row>
    <row r="658" spans="1:2">
      <c r="A658" s="165"/>
      <c r="B658" s="141">
        <f ca="1">IFERROR(__xludf.DUMMYFUNCTION("""COMPUTED_VALUE"""),0)</f>
        <v>0</v>
      </c>
    </row>
    <row r="659" spans="1:2">
      <c r="A659" s="165"/>
      <c r="B659" s="141">
        <f ca="1">IFERROR(__xludf.DUMMYFUNCTION("""COMPUTED_VALUE"""),0)</f>
        <v>0</v>
      </c>
    </row>
    <row r="660" spans="1:2">
      <c r="A660" s="165"/>
      <c r="B660" s="141">
        <f ca="1">IFERROR(__xludf.DUMMYFUNCTION("""COMPUTED_VALUE"""),0)</f>
        <v>0</v>
      </c>
    </row>
    <row r="661" spans="1:2">
      <c r="A661" s="165"/>
      <c r="B661" s="141">
        <f ca="1">IFERROR(__xludf.DUMMYFUNCTION("""COMPUTED_VALUE"""),0)</f>
        <v>0</v>
      </c>
    </row>
    <row r="662" spans="1:2">
      <c r="A662" s="165"/>
      <c r="B662" s="141">
        <f ca="1">IFERROR(__xludf.DUMMYFUNCTION("""COMPUTED_VALUE"""),0)</f>
        <v>0</v>
      </c>
    </row>
    <row r="663" spans="1:2">
      <c r="A663" s="165"/>
      <c r="B663" s="141">
        <f ca="1">IFERROR(__xludf.DUMMYFUNCTION("""COMPUTED_VALUE"""),0)</f>
        <v>0</v>
      </c>
    </row>
    <row r="664" spans="1:2">
      <c r="A664" s="165"/>
      <c r="B664" s="141">
        <f ca="1">IFERROR(__xludf.DUMMYFUNCTION("""COMPUTED_VALUE"""),0)</f>
        <v>0</v>
      </c>
    </row>
    <row r="665" spans="1:2">
      <c r="A665" s="165"/>
      <c r="B665" s="141">
        <f ca="1">IFERROR(__xludf.DUMMYFUNCTION("""COMPUTED_VALUE"""),0)</f>
        <v>0</v>
      </c>
    </row>
    <row r="666" spans="1:2">
      <c r="A666" s="165"/>
      <c r="B666" s="141">
        <f ca="1">IFERROR(__xludf.DUMMYFUNCTION("""COMPUTED_VALUE"""),0)</f>
        <v>0</v>
      </c>
    </row>
    <row r="667" spans="1:2">
      <c r="A667" s="165"/>
      <c r="B667" s="141">
        <f ca="1">IFERROR(__xludf.DUMMYFUNCTION("""COMPUTED_VALUE"""),0)</f>
        <v>0</v>
      </c>
    </row>
    <row r="668" spans="1:2">
      <c r="A668" s="165"/>
      <c r="B668" s="141">
        <f ca="1">IFERROR(__xludf.DUMMYFUNCTION("""COMPUTED_VALUE"""),0)</f>
        <v>0</v>
      </c>
    </row>
    <row r="669" spans="1:2">
      <c r="A669" s="165"/>
      <c r="B669" s="141">
        <f ca="1">IFERROR(__xludf.DUMMYFUNCTION("""COMPUTED_VALUE"""),0)</f>
        <v>0</v>
      </c>
    </row>
    <row r="670" spans="1:2">
      <c r="A670" s="165"/>
      <c r="B670" s="141">
        <f ca="1">IFERROR(__xludf.DUMMYFUNCTION("""COMPUTED_VALUE"""),0)</f>
        <v>0</v>
      </c>
    </row>
    <row r="671" spans="1:2">
      <c r="A671" s="165"/>
      <c r="B671" s="141">
        <f ca="1">IFERROR(__xludf.DUMMYFUNCTION("""COMPUTED_VALUE"""),0)</f>
        <v>0</v>
      </c>
    </row>
    <row r="672" spans="1:2">
      <c r="A672" s="165"/>
      <c r="B672" s="141">
        <f ca="1">IFERROR(__xludf.DUMMYFUNCTION("""COMPUTED_VALUE"""),0)</f>
        <v>0</v>
      </c>
    </row>
    <row r="673" spans="1:2">
      <c r="A673" s="165"/>
      <c r="B673" s="141">
        <f ca="1">IFERROR(__xludf.DUMMYFUNCTION("""COMPUTED_VALUE"""),0)</f>
        <v>0</v>
      </c>
    </row>
    <row r="674" spans="1:2">
      <c r="A674" s="165"/>
      <c r="B674" s="141">
        <f ca="1">IFERROR(__xludf.DUMMYFUNCTION("""COMPUTED_VALUE"""),0)</f>
        <v>0</v>
      </c>
    </row>
    <row r="675" spans="1:2">
      <c r="A675" s="165"/>
      <c r="B675" s="141">
        <f ca="1">IFERROR(__xludf.DUMMYFUNCTION("""COMPUTED_VALUE"""),0)</f>
        <v>0</v>
      </c>
    </row>
    <row r="676" spans="1:2">
      <c r="A676" s="165"/>
      <c r="B676" s="141">
        <f ca="1">IFERROR(__xludf.DUMMYFUNCTION("""COMPUTED_VALUE"""),0)</f>
        <v>0</v>
      </c>
    </row>
    <row r="677" spans="1:2">
      <c r="A677" s="165"/>
      <c r="B677" s="141">
        <f ca="1">IFERROR(__xludf.DUMMYFUNCTION("""COMPUTED_VALUE"""),0)</f>
        <v>0</v>
      </c>
    </row>
    <row r="678" spans="1:2">
      <c r="A678" s="165"/>
      <c r="B678" s="141">
        <f ca="1">IFERROR(__xludf.DUMMYFUNCTION("""COMPUTED_VALUE"""),0)</f>
        <v>0</v>
      </c>
    </row>
    <row r="679" spans="1:2">
      <c r="A679" s="165"/>
      <c r="B679" s="141">
        <f ca="1">IFERROR(__xludf.DUMMYFUNCTION("""COMPUTED_VALUE"""),0)</f>
        <v>0</v>
      </c>
    </row>
    <row r="680" spans="1:2">
      <c r="A680" s="165"/>
      <c r="B680" s="141">
        <f ca="1">IFERROR(__xludf.DUMMYFUNCTION("""COMPUTED_VALUE"""),0)</f>
        <v>0</v>
      </c>
    </row>
    <row r="681" spans="1:2">
      <c r="A681" s="165"/>
      <c r="B681" s="141">
        <f ca="1">IFERROR(__xludf.DUMMYFUNCTION("""COMPUTED_VALUE"""),0)</f>
        <v>0</v>
      </c>
    </row>
    <row r="682" spans="1:2">
      <c r="A682" s="165"/>
      <c r="B682" s="141">
        <f ca="1">IFERROR(__xludf.DUMMYFUNCTION("""COMPUTED_VALUE"""),0)</f>
        <v>0</v>
      </c>
    </row>
    <row r="683" spans="1:2">
      <c r="A683" s="165"/>
      <c r="B683" s="141">
        <f ca="1">IFERROR(__xludf.DUMMYFUNCTION("""COMPUTED_VALUE"""),0)</f>
        <v>0</v>
      </c>
    </row>
    <row r="684" spans="1:2">
      <c r="A684" s="165"/>
      <c r="B684" s="141">
        <f ca="1">IFERROR(__xludf.DUMMYFUNCTION("""COMPUTED_VALUE"""),0)</f>
        <v>0</v>
      </c>
    </row>
    <row r="685" spans="1:2">
      <c r="A685" s="165"/>
      <c r="B685" s="141">
        <f ca="1">IFERROR(__xludf.DUMMYFUNCTION("""COMPUTED_VALUE"""),0)</f>
        <v>0</v>
      </c>
    </row>
    <row r="686" spans="1:2">
      <c r="A686" s="165"/>
      <c r="B686" s="141">
        <f ca="1">IFERROR(__xludf.DUMMYFUNCTION("""COMPUTED_VALUE"""),0)</f>
        <v>0</v>
      </c>
    </row>
    <row r="687" spans="1:2">
      <c r="A687" s="165"/>
      <c r="B687" s="141">
        <f ca="1">IFERROR(__xludf.DUMMYFUNCTION("""COMPUTED_VALUE"""),0)</f>
        <v>0</v>
      </c>
    </row>
    <row r="688" spans="1:2">
      <c r="A688" s="165"/>
      <c r="B688" s="141">
        <f ca="1">IFERROR(__xludf.DUMMYFUNCTION("""COMPUTED_VALUE"""),0)</f>
        <v>0</v>
      </c>
    </row>
    <row r="689" spans="1:2">
      <c r="A689" s="165"/>
      <c r="B689" s="141">
        <f ca="1">IFERROR(__xludf.DUMMYFUNCTION("""COMPUTED_VALUE"""),0)</f>
        <v>0</v>
      </c>
    </row>
    <row r="690" spans="1:2">
      <c r="A690" s="165"/>
      <c r="B690" s="141">
        <f ca="1">IFERROR(__xludf.DUMMYFUNCTION("""COMPUTED_VALUE"""),0)</f>
        <v>0</v>
      </c>
    </row>
    <row r="691" spans="1:2">
      <c r="A691" s="165"/>
      <c r="B691" s="141">
        <f ca="1">IFERROR(__xludf.DUMMYFUNCTION("""COMPUTED_VALUE"""),0)</f>
        <v>0</v>
      </c>
    </row>
    <row r="692" spans="1:2">
      <c r="A692" s="165"/>
      <c r="B692" s="141">
        <f ca="1">IFERROR(__xludf.DUMMYFUNCTION("""COMPUTED_VALUE"""),0)</f>
        <v>0</v>
      </c>
    </row>
    <row r="693" spans="1:2">
      <c r="A693" s="165"/>
      <c r="B693" s="141">
        <f ca="1">IFERROR(__xludf.DUMMYFUNCTION("""COMPUTED_VALUE"""),0)</f>
        <v>0</v>
      </c>
    </row>
    <row r="694" spans="1:2">
      <c r="A694" s="165"/>
      <c r="B694" s="141">
        <f ca="1">IFERROR(__xludf.DUMMYFUNCTION("""COMPUTED_VALUE"""),0)</f>
        <v>0</v>
      </c>
    </row>
    <row r="695" spans="1:2">
      <c r="A695" s="165"/>
      <c r="B695" s="141">
        <f ca="1">IFERROR(__xludf.DUMMYFUNCTION("""COMPUTED_VALUE"""),0)</f>
        <v>0</v>
      </c>
    </row>
    <row r="696" spans="1:2">
      <c r="A696" s="165"/>
      <c r="B696" s="141">
        <f ca="1">IFERROR(__xludf.DUMMYFUNCTION("""COMPUTED_VALUE"""),0)</f>
        <v>0</v>
      </c>
    </row>
    <row r="697" spans="1:2">
      <c r="A697" s="165"/>
      <c r="B697" s="141">
        <f ca="1">IFERROR(__xludf.DUMMYFUNCTION("""COMPUTED_VALUE"""),0)</f>
        <v>0</v>
      </c>
    </row>
    <row r="698" spans="1:2">
      <c r="A698" s="165"/>
      <c r="B698" s="141">
        <f ca="1">IFERROR(__xludf.DUMMYFUNCTION("""COMPUTED_VALUE"""),0)</f>
        <v>0</v>
      </c>
    </row>
    <row r="699" spans="1:2">
      <c r="A699" s="165"/>
      <c r="B699" s="141">
        <f ca="1">IFERROR(__xludf.DUMMYFUNCTION("""COMPUTED_VALUE"""),0)</f>
        <v>0</v>
      </c>
    </row>
    <row r="700" spans="1:2">
      <c r="A700" s="165"/>
      <c r="B700" s="141">
        <f ca="1">IFERROR(__xludf.DUMMYFUNCTION("""COMPUTED_VALUE"""),0)</f>
        <v>0</v>
      </c>
    </row>
    <row r="701" spans="1:2">
      <c r="A701" s="165"/>
      <c r="B701" s="141">
        <f ca="1">IFERROR(__xludf.DUMMYFUNCTION("""COMPUTED_VALUE"""),0)</f>
        <v>0</v>
      </c>
    </row>
    <row r="702" spans="1:2">
      <c r="A702" s="165"/>
      <c r="B702" s="141">
        <f ca="1">IFERROR(__xludf.DUMMYFUNCTION("""COMPUTED_VALUE"""),0)</f>
        <v>0</v>
      </c>
    </row>
    <row r="703" spans="1:2">
      <c r="A703" s="165"/>
      <c r="B703" s="141">
        <f ca="1">IFERROR(__xludf.DUMMYFUNCTION("""COMPUTED_VALUE"""),0)</f>
        <v>0</v>
      </c>
    </row>
    <row r="704" spans="1:2">
      <c r="A704" s="165"/>
      <c r="B704" s="141">
        <f ca="1">IFERROR(__xludf.DUMMYFUNCTION("""COMPUTED_VALUE"""),0)</f>
        <v>0</v>
      </c>
    </row>
    <row r="705" spans="1:2">
      <c r="A705" s="165"/>
      <c r="B705" s="141">
        <f ca="1">IFERROR(__xludf.DUMMYFUNCTION("""COMPUTED_VALUE"""),0)</f>
        <v>0</v>
      </c>
    </row>
    <row r="706" spans="1:2">
      <c r="A706" s="165"/>
      <c r="B706" s="141">
        <f ca="1">IFERROR(__xludf.DUMMYFUNCTION("""COMPUTED_VALUE"""),0)</f>
        <v>0</v>
      </c>
    </row>
    <row r="707" spans="1:2">
      <c r="A707" s="165"/>
      <c r="B707" s="141">
        <f ca="1">IFERROR(__xludf.DUMMYFUNCTION("""COMPUTED_VALUE"""),0)</f>
        <v>0</v>
      </c>
    </row>
    <row r="708" spans="1:2">
      <c r="A708" s="165"/>
      <c r="B708" s="141">
        <f ca="1">IFERROR(__xludf.DUMMYFUNCTION("""COMPUTED_VALUE"""),0)</f>
        <v>0</v>
      </c>
    </row>
    <row r="709" spans="1:2">
      <c r="A709" s="165"/>
      <c r="B709" s="141">
        <f ca="1">IFERROR(__xludf.DUMMYFUNCTION("""COMPUTED_VALUE"""),0)</f>
        <v>0</v>
      </c>
    </row>
    <row r="710" spans="1:2">
      <c r="A710" s="165"/>
      <c r="B710" s="141">
        <f ca="1">IFERROR(__xludf.DUMMYFUNCTION("""COMPUTED_VALUE"""),0)</f>
        <v>0</v>
      </c>
    </row>
    <row r="711" spans="1:2">
      <c r="A711" s="165"/>
      <c r="B711" s="141">
        <f ca="1">IFERROR(__xludf.DUMMYFUNCTION("""COMPUTED_VALUE"""),0)</f>
        <v>0</v>
      </c>
    </row>
    <row r="712" spans="1:2">
      <c r="A712" s="165"/>
      <c r="B712" s="141">
        <f ca="1">IFERROR(__xludf.DUMMYFUNCTION("""COMPUTED_VALUE"""),0)</f>
        <v>0</v>
      </c>
    </row>
    <row r="713" spans="1:2">
      <c r="A713" s="165"/>
      <c r="B713" s="141">
        <f ca="1">IFERROR(__xludf.DUMMYFUNCTION("""COMPUTED_VALUE"""),0)</f>
        <v>0</v>
      </c>
    </row>
    <row r="714" spans="1:2">
      <c r="A714" s="165"/>
      <c r="B714" s="141">
        <f ca="1">IFERROR(__xludf.DUMMYFUNCTION("""COMPUTED_VALUE"""),0)</f>
        <v>0</v>
      </c>
    </row>
    <row r="715" spans="1:2">
      <c r="A715" s="165"/>
      <c r="B715" s="141">
        <f ca="1">IFERROR(__xludf.DUMMYFUNCTION("""COMPUTED_VALUE"""),0)</f>
        <v>0</v>
      </c>
    </row>
    <row r="716" spans="1:2">
      <c r="A716" s="165"/>
      <c r="B716" s="141">
        <f ca="1">IFERROR(__xludf.DUMMYFUNCTION("""COMPUTED_VALUE"""),0)</f>
        <v>0</v>
      </c>
    </row>
    <row r="717" spans="1:2">
      <c r="A717" s="165"/>
      <c r="B717" s="141">
        <f ca="1">IFERROR(__xludf.DUMMYFUNCTION("""COMPUTED_VALUE"""),0)</f>
        <v>0</v>
      </c>
    </row>
    <row r="718" spans="1:2">
      <c r="A718" s="165"/>
      <c r="B718" s="141">
        <f ca="1">IFERROR(__xludf.DUMMYFUNCTION("""COMPUTED_VALUE"""),0)</f>
        <v>0</v>
      </c>
    </row>
    <row r="719" spans="1:2">
      <c r="A719" s="165"/>
      <c r="B719" s="141">
        <f ca="1">IFERROR(__xludf.DUMMYFUNCTION("""COMPUTED_VALUE"""),0)</f>
        <v>0</v>
      </c>
    </row>
    <row r="720" spans="1:2">
      <c r="A720" s="165"/>
      <c r="B720" s="141">
        <f ca="1">IFERROR(__xludf.DUMMYFUNCTION("""COMPUTED_VALUE"""),0)</f>
        <v>0</v>
      </c>
    </row>
    <row r="721" spans="1:2">
      <c r="A721" s="165"/>
      <c r="B721" s="141">
        <f ca="1">IFERROR(__xludf.DUMMYFUNCTION("""COMPUTED_VALUE"""),0)</f>
        <v>0</v>
      </c>
    </row>
    <row r="722" spans="1:2">
      <c r="A722" s="165"/>
      <c r="B722" s="141">
        <f ca="1">IFERROR(__xludf.DUMMYFUNCTION("""COMPUTED_VALUE"""),0)</f>
        <v>0</v>
      </c>
    </row>
    <row r="723" spans="1:2">
      <c r="A723" s="165"/>
      <c r="B723" s="141">
        <f ca="1">IFERROR(__xludf.DUMMYFUNCTION("""COMPUTED_VALUE"""),0)</f>
        <v>0</v>
      </c>
    </row>
    <row r="724" spans="1:2">
      <c r="A724" s="165"/>
      <c r="B724" s="141">
        <f ca="1">IFERROR(__xludf.DUMMYFUNCTION("""COMPUTED_VALUE"""),0)</f>
        <v>0</v>
      </c>
    </row>
    <row r="725" spans="1:2">
      <c r="A725" s="165"/>
      <c r="B725" s="141">
        <f ca="1">IFERROR(__xludf.DUMMYFUNCTION("""COMPUTED_VALUE"""),0)</f>
        <v>0</v>
      </c>
    </row>
    <row r="726" spans="1:2">
      <c r="A726" s="165"/>
      <c r="B726" s="141">
        <f ca="1">IFERROR(__xludf.DUMMYFUNCTION("""COMPUTED_VALUE"""),0)</f>
        <v>0</v>
      </c>
    </row>
    <row r="727" spans="1:2">
      <c r="A727" s="165"/>
      <c r="B727" s="141">
        <f ca="1">IFERROR(__xludf.DUMMYFUNCTION("""COMPUTED_VALUE"""),0)</f>
        <v>0</v>
      </c>
    </row>
    <row r="728" spans="1:2">
      <c r="A728" s="165"/>
      <c r="B728" s="141">
        <f ca="1">IFERROR(__xludf.DUMMYFUNCTION("""COMPUTED_VALUE"""),0)</f>
        <v>0</v>
      </c>
    </row>
    <row r="729" spans="1:2">
      <c r="A729" s="165"/>
      <c r="B729" s="141">
        <f ca="1">IFERROR(__xludf.DUMMYFUNCTION("""COMPUTED_VALUE"""),0)</f>
        <v>0</v>
      </c>
    </row>
    <row r="730" spans="1:2">
      <c r="A730" s="165"/>
      <c r="B730" s="141">
        <f ca="1">IFERROR(__xludf.DUMMYFUNCTION("""COMPUTED_VALUE"""),0)</f>
        <v>0</v>
      </c>
    </row>
    <row r="731" spans="1:2">
      <c r="A731" s="165"/>
      <c r="B731" s="141">
        <f ca="1">IFERROR(__xludf.DUMMYFUNCTION("""COMPUTED_VALUE"""),0)</f>
        <v>0</v>
      </c>
    </row>
    <row r="732" spans="1:2">
      <c r="A732" s="165"/>
      <c r="B732" s="141">
        <f ca="1">IFERROR(__xludf.DUMMYFUNCTION("""COMPUTED_VALUE"""),0)</f>
        <v>0</v>
      </c>
    </row>
    <row r="733" spans="1:2">
      <c r="A733" s="165"/>
      <c r="B733" s="141">
        <f ca="1">IFERROR(__xludf.DUMMYFUNCTION("""COMPUTED_VALUE"""),0)</f>
        <v>0</v>
      </c>
    </row>
    <row r="734" spans="1:2">
      <c r="A734" s="165"/>
      <c r="B734" s="141">
        <f ca="1">IFERROR(__xludf.DUMMYFUNCTION("""COMPUTED_VALUE"""),0)</f>
        <v>0</v>
      </c>
    </row>
    <row r="735" spans="1:2">
      <c r="A735" s="165"/>
      <c r="B735" s="141">
        <f ca="1">IFERROR(__xludf.DUMMYFUNCTION("""COMPUTED_VALUE"""),0)</f>
        <v>0</v>
      </c>
    </row>
    <row r="736" spans="1:2">
      <c r="A736" s="165"/>
      <c r="B736" s="141">
        <f ca="1">IFERROR(__xludf.DUMMYFUNCTION("""COMPUTED_VALUE"""),0)</f>
        <v>0</v>
      </c>
    </row>
    <row r="737" spans="1:2">
      <c r="A737" s="165"/>
      <c r="B737" s="141">
        <f ca="1">IFERROR(__xludf.DUMMYFUNCTION("""COMPUTED_VALUE"""),0)</f>
        <v>0</v>
      </c>
    </row>
    <row r="738" spans="1:2">
      <c r="A738" s="165"/>
      <c r="B738" s="141">
        <f ca="1">IFERROR(__xludf.DUMMYFUNCTION("""COMPUTED_VALUE"""),0)</f>
        <v>0</v>
      </c>
    </row>
    <row r="739" spans="1:2">
      <c r="A739" s="165"/>
      <c r="B739" s="141">
        <f ca="1">IFERROR(__xludf.DUMMYFUNCTION("""COMPUTED_VALUE"""),0)</f>
        <v>0</v>
      </c>
    </row>
    <row r="740" spans="1:2">
      <c r="A740" s="165"/>
      <c r="B740" s="141">
        <f ca="1">IFERROR(__xludf.DUMMYFUNCTION("""COMPUTED_VALUE"""),0)</f>
        <v>0</v>
      </c>
    </row>
    <row r="741" spans="1:2">
      <c r="A741" s="165"/>
      <c r="B741" s="141">
        <f ca="1">IFERROR(__xludf.DUMMYFUNCTION("""COMPUTED_VALUE"""),0)</f>
        <v>0</v>
      </c>
    </row>
    <row r="742" spans="1:2">
      <c r="A742" s="165"/>
      <c r="B742" s="141">
        <f ca="1">IFERROR(__xludf.DUMMYFUNCTION("""COMPUTED_VALUE"""),0)</f>
        <v>0</v>
      </c>
    </row>
    <row r="743" spans="1:2">
      <c r="A743" s="165"/>
      <c r="B743" s="141">
        <f ca="1">IFERROR(__xludf.DUMMYFUNCTION("""COMPUTED_VALUE"""),0)</f>
        <v>0</v>
      </c>
    </row>
    <row r="744" spans="1:2">
      <c r="A744" s="165"/>
      <c r="B744" s="141">
        <f ca="1">IFERROR(__xludf.DUMMYFUNCTION("""COMPUTED_VALUE"""),0)</f>
        <v>0</v>
      </c>
    </row>
    <row r="745" spans="1:2">
      <c r="A745" s="165"/>
      <c r="B745" s="141">
        <f ca="1">IFERROR(__xludf.DUMMYFUNCTION("""COMPUTED_VALUE"""),0)</f>
        <v>0</v>
      </c>
    </row>
    <row r="746" spans="1:2">
      <c r="A746" s="165"/>
      <c r="B746" s="141">
        <f ca="1">IFERROR(__xludf.DUMMYFUNCTION("""COMPUTED_VALUE"""),0)</f>
        <v>0</v>
      </c>
    </row>
    <row r="747" spans="1:2">
      <c r="A747" s="165"/>
      <c r="B747" s="141">
        <f ca="1">IFERROR(__xludf.DUMMYFUNCTION("""COMPUTED_VALUE"""),0)</f>
        <v>0</v>
      </c>
    </row>
    <row r="748" spans="1:2">
      <c r="A748" s="165"/>
      <c r="B748" s="141">
        <f ca="1">IFERROR(__xludf.DUMMYFUNCTION("""COMPUTED_VALUE"""),0)</f>
        <v>0</v>
      </c>
    </row>
    <row r="749" spans="1:2">
      <c r="A749" s="165"/>
      <c r="B749" s="141">
        <f ca="1">IFERROR(__xludf.DUMMYFUNCTION("""COMPUTED_VALUE"""),0)</f>
        <v>0</v>
      </c>
    </row>
    <row r="750" spans="1:2">
      <c r="A750" s="165"/>
      <c r="B750" s="141">
        <f ca="1">IFERROR(__xludf.DUMMYFUNCTION("""COMPUTED_VALUE"""),0)</f>
        <v>0</v>
      </c>
    </row>
    <row r="751" spans="1:2">
      <c r="A751" s="165"/>
      <c r="B751" s="141">
        <f ca="1">IFERROR(__xludf.DUMMYFUNCTION("""COMPUTED_VALUE"""),0)</f>
        <v>0</v>
      </c>
    </row>
    <row r="752" spans="1:2">
      <c r="A752" s="165"/>
      <c r="B752" s="141">
        <f ca="1">IFERROR(__xludf.DUMMYFUNCTION("""COMPUTED_VALUE"""),0)</f>
        <v>0</v>
      </c>
    </row>
    <row r="753" spans="1:2">
      <c r="A753" s="165"/>
      <c r="B753" s="141">
        <f ca="1">IFERROR(__xludf.DUMMYFUNCTION("""COMPUTED_VALUE"""),0)</f>
        <v>0</v>
      </c>
    </row>
    <row r="754" spans="1:2">
      <c r="A754" s="165"/>
      <c r="B754" s="141">
        <f ca="1">IFERROR(__xludf.DUMMYFUNCTION("""COMPUTED_VALUE"""),0)</f>
        <v>0</v>
      </c>
    </row>
    <row r="755" spans="1:2">
      <c r="A755" s="165"/>
      <c r="B755" s="141">
        <f ca="1">IFERROR(__xludf.DUMMYFUNCTION("""COMPUTED_VALUE"""),0)</f>
        <v>0</v>
      </c>
    </row>
    <row r="756" spans="1:2">
      <c r="A756" s="165"/>
      <c r="B756" s="141">
        <f ca="1">IFERROR(__xludf.DUMMYFUNCTION("""COMPUTED_VALUE"""),0)</f>
        <v>0</v>
      </c>
    </row>
    <row r="757" spans="1:2">
      <c r="A757" s="165"/>
      <c r="B757" s="141">
        <f ca="1">IFERROR(__xludf.DUMMYFUNCTION("""COMPUTED_VALUE"""),0)</f>
        <v>0</v>
      </c>
    </row>
    <row r="758" spans="1:2">
      <c r="A758" s="165"/>
      <c r="B758" s="141">
        <f ca="1">IFERROR(__xludf.DUMMYFUNCTION("""COMPUTED_VALUE"""),0)</f>
        <v>0</v>
      </c>
    </row>
    <row r="759" spans="1:2">
      <c r="A759" s="165"/>
      <c r="B759" s="141">
        <f ca="1">IFERROR(__xludf.DUMMYFUNCTION("""COMPUTED_VALUE"""),0)</f>
        <v>0</v>
      </c>
    </row>
    <row r="760" spans="1:2">
      <c r="A760" s="165"/>
      <c r="B760" s="141">
        <f ca="1">IFERROR(__xludf.DUMMYFUNCTION("""COMPUTED_VALUE"""),0)</f>
        <v>0</v>
      </c>
    </row>
    <row r="761" spans="1:2">
      <c r="A761" s="165"/>
      <c r="B761" s="141">
        <f ca="1">IFERROR(__xludf.DUMMYFUNCTION("""COMPUTED_VALUE"""),0)</f>
        <v>0</v>
      </c>
    </row>
    <row r="762" spans="1:2">
      <c r="A762" s="165"/>
      <c r="B762" s="141">
        <f ca="1">IFERROR(__xludf.DUMMYFUNCTION("""COMPUTED_VALUE"""),0)</f>
        <v>0</v>
      </c>
    </row>
    <row r="763" spans="1:2">
      <c r="A763" s="165"/>
      <c r="B763" s="141">
        <f ca="1">IFERROR(__xludf.DUMMYFUNCTION("""COMPUTED_VALUE"""),0)</f>
        <v>0</v>
      </c>
    </row>
    <row r="764" spans="1:2">
      <c r="A764" s="165"/>
      <c r="B764" s="141">
        <f ca="1">IFERROR(__xludf.DUMMYFUNCTION("""COMPUTED_VALUE"""),0)</f>
        <v>0</v>
      </c>
    </row>
    <row r="765" spans="1:2">
      <c r="A765" s="165"/>
      <c r="B765" s="141">
        <f ca="1">IFERROR(__xludf.DUMMYFUNCTION("""COMPUTED_VALUE"""),0)</f>
        <v>0</v>
      </c>
    </row>
    <row r="766" spans="1:2">
      <c r="A766" s="165"/>
      <c r="B766" s="141">
        <f ca="1">IFERROR(__xludf.DUMMYFUNCTION("""COMPUTED_VALUE"""),0)</f>
        <v>0</v>
      </c>
    </row>
    <row r="767" spans="1:2">
      <c r="A767" s="165"/>
      <c r="B767" s="141">
        <f ca="1">IFERROR(__xludf.DUMMYFUNCTION("""COMPUTED_VALUE"""),0)</f>
        <v>0</v>
      </c>
    </row>
    <row r="768" spans="1:2">
      <c r="A768" s="165"/>
      <c r="B768" s="141">
        <f ca="1">IFERROR(__xludf.DUMMYFUNCTION("""COMPUTED_VALUE"""),0)</f>
        <v>0</v>
      </c>
    </row>
    <row r="769" spans="1:2">
      <c r="A769" s="165"/>
      <c r="B769" s="141">
        <f ca="1">IFERROR(__xludf.DUMMYFUNCTION("""COMPUTED_VALUE"""),0)</f>
        <v>0</v>
      </c>
    </row>
    <row r="770" spans="1:2">
      <c r="A770" s="165"/>
      <c r="B770" s="141">
        <f ca="1">IFERROR(__xludf.DUMMYFUNCTION("""COMPUTED_VALUE"""),0)</f>
        <v>0</v>
      </c>
    </row>
    <row r="771" spans="1:2">
      <c r="A771" s="165"/>
      <c r="B771" s="141">
        <f ca="1">IFERROR(__xludf.DUMMYFUNCTION("""COMPUTED_VALUE"""),0)</f>
        <v>0</v>
      </c>
    </row>
    <row r="772" spans="1:2">
      <c r="A772" s="165"/>
      <c r="B772" s="141">
        <f ca="1">IFERROR(__xludf.DUMMYFUNCTION("""COMPUTED_VALUE"""),0)</f>
        <v>0</v>
      </c>
    </row>
    <row r="773" spans="1:2">
      <c r="A773" s="165"/>
      <c r="B773" s="141">
        <f ca="1">IFERROR(__xludf.DUMMYFUNCTION("""COMPUTED_VALUE"""),0)</f>
        <v>0</v>
      </c>
    </row>
    <row r="774" spans="1:2">
      <c r="A774" s="165"/>
      <c r="B774" s="141">
        <f ca="1">IFERROR(__xludf.DUMMYFUNCTION("""COMPUTED_VALUE"""),0)</f>
        <v>0</v>
      </c>
    </row>
    <row r="775" spans="1:2">
      <c r="A775" s="165"/>
      <c r="B775" s="141">
        <f ca="1">IFERROR(__xludf.DUMMYFUNCTION("""COMPUTED_VALUE"""),0)</f>
        <v>0</v>
      </c>
    </row>
    <row r="776" spans="1:2">
      <c r="A776" s="165"/>
      <c r="B776" s="141">
        <f ca="1">IFERROR(__xludf.DUMMYFUNCTION("""COMPUTED_VALUE"""),0)</f>
        <v>0</v>
      </c>
    </row>
    <row r="777" spans="1:2">
      <c r="A777" s="165"/>
      <c r="B777" s="141">
        <f ca="1">IFERROR(__xludf.DUMMYFUNCTION("""COMPUTED_VALUE"""),0)</f>
        <v>0</v>
      </c>
    </row>
    <row r="778" spans="1:2">
      <c r="A778" s="165"/>
      <c r="B778" s="141">
        <f ca="1">IFERROR(__xludf.DUMMYFUNCTION("""COMPUTED_VALUE"""),0)</f>
        <v>0</v>
      </c>
    </row>
    <row r="779" spans="1:2">
      <c r="A779" s="165"/>
      <c r="B779" s="141">
        <f ca="1">IFERROR(__xludf.DUMMYFUNCTION("""COMPUTED_VALUE"""),0)</f>
        <v>0</v>
      </c>
    </row>
    <row r="780" spans="1:2">
      <c r="A780" s="165"/>
      <c r="B780" s="141">
        <f ca="1">IFERROR(__xludf.DUMMYFUNCTION("""COMPUTED_VALUE"""),0)</f>
        <v>0</v>
      </c>
    </row>
    <row r="781" spans="1:2">
      <c r="A781" s="165"/>
      <c r="B781" s="141">
        <f ca="1">IFERROR(__xludf.DUMMYFUNCTION("""COMPUTED_VALUE"""),0)</f>
        <v>0</v>
      </c>
    </row>
    <row r="782" spans="1:2">
      <c r="A782" s="165"/>
      <c r="B782" s="141">
        <f ca="1">IFERROR(__xludf.DUMMYFUNCTION("""COMPUTED_VALUE"""),0)</f>
        <v>0</v>
      </c>
    </row>
    <row r="783" spans="1:2">
      <c r="A783" s="165"/>
      <c r="B783" s="141">
        <f ca="1">IFERROR(__xludf.DUMMYFUNCTION("""COMPUTED_VALUE"""),0)</f>
        <v>0</v>
      </c>
    </row>
    <row r="784" spans="1:2">
      <c r="A784" s="165"/>
      <c r="B784" s="141">
        <f ca="1">IFERROR(__xludf.DUMMYFUNCTION("""COMPUTED_VALUE"""),0)</f>
        <v>0</v>
      </c>
    </row>
    <row r="785" spans="1:2">
      <c r="A785" s="165"/>
      <c r="B785" s="141">
        <f ca="1">IFERROR(__xludf.DUMMYFUNCTION("""COMPUTED_VALUE"""),0)</f>
        <v>0</v>
      </c>
    </row>
    <row r="786" spans="1:2">
      <c r="A786" s="165"/>
      <c r="B786" s="141">
        <f ca="1">IFERROR(__xludf.DUMMYFUNCTION("""COMPUTED_VALUE"""),0)</f>
        <v>0</v>
      </c>
    </row>
    <row r="787" spans="1:2">
      <c r="A787" s="165"/>
      <c r="B787" s="141">
        <f ca="1">IFERROR(__xludf.DUMMYFUNCTION("""COMPUTED_VALUE"""),0)</f>
        <v>0</v>
      </c>
    </row>
    <row r="788" spans="1:2">
      <c r="A788" s="165"/>
      <c r="B788" s="141">
        <f ca="1">IFERROR(__xludf.DUMMYFUNCTION("""COMPUTED_VALUE"""),0)</f>
        <v>0</v>
      </c>
    </row>
    <row r="789" spans="1:2">
      <c r="A789" s="165"/>
      <c r="B789" s="141">
        <f ca="1">IFERROR(__xludf.DUMMYFUNCTION("""COMPUTED_VALUE"""),0)</f>
        <v>0</v>
      </c>
    </row>
    <row r="790" spans="1:2">
      <c r="A790" s="165"/>
      <c r="B790" s="141">
        <f ca="1">IFERROR(__xludf.DUMMYFUNCTION("""COMPUTED_VALUE"""),0)</f>
        <v>0</v>
      </c>
    </row>
    <row r="791" spans="1:2">
      <c r="A791" s="165"/>
      <c r="B791" s="141">
        <f ca="1">IFERROR(__xludf.DUMMYFUNCTION("""COMPUTED_VALUE"""),0)</f>
        <v>0</v>
      </c>
    </row>
    <row r="792" spans="1:2">
      <c r="A792" s="165"/>
      <c r="B792" s="141">
        <f ca="1">IFERROR(__xludf.DUMMYFUNCTION("""COMPUTED_VALUE"""),0)</f>
        <v>0</v>
      </c>
    </row>
    <row r="793" spans="1:2">
      <c r="A793" s="165"/>
      <c r="B793" s="141">
        <f ca="1">IFERROR(__xludf.DUMMYFUNCTION("""COMPUTED_VALUE"""),0)</f>
        <v>0</v>
      </c>
    </row>
    <row r="794" spans="1:2">
      <c r="A794" s="165"/>
      <c r="B794" s="141">
        <f ca="1">IFERROR(__xludf.DUMMYFUNCTION("""COMPUTED_VALUE"""),0)</f>
        <v>0</v>
      </c>
    </row>
    <row r="795" spans="1:2">
      <c r="A795" s="165"/>
      <c r="B795" s="141">
        <f ca="1">IFERROR(__xludf.DUMMYFUNCTION("""COMPUTED_VALUE"""),0)</f>
        <v>0</v>
      </c>
    </row>
    <row r="796" spans="1:2">
      <c r="A796" s="165"/>
      <c r="B796" s="141">
        <f ca="1">IFERROR(__xludf.DUMMYFUNCTION("""COMPUTED_VALUE"""),0)</f>
        <v>0</v>
      </c>
    </row>
    <row r="797" spans="1:2">
      <c r="A797" s="165"/>
      <c r="B797" s="141">
        <f ca="1">IFERROR(__xludf.DUMMYFUNCTION("""COMPUTED_VALUE"""),0)</f>
        <v>0</v>
      </c>
    </row>
    <row r="798" spans="1:2">
      <c r="A798" s="165"/>
      <c r="B798" s="141">
        <f ca="1">IFERROR(__xludf.DUMMYFUNCTION("""COMPUTED_VALUE"""),0)</f>
        <v>0</v>
      </c>
    </row>
    <row r="799" spans="1:2">
      <c r="A799" s="165"/>
      <c r="B799" s="141">
        <f ca="1">IFERROR(__xludf.DUMMYFUNCTION("""COMPUTED_VALUE"""),0)</f>
        <v>0</v>
      </c>
    </row>
    <row r="800" spans="1:2">
      <c r="A800" s="165"/>
      <c r="B800" s="141">
        <f ca="1">IFERROR(__xludf.DUMMYFUNCTION("""COMPUTED_VALUE"""),0)</f>
        <v>0</v>
      </c>
    </row>
    <row r="801" spans="1:2">
      <c r="A801" s="165"/>
      <c r="B801" s="141">
        <f ca="1">IFERROR(__xludf.DUMMYFUNCTION("""COMPUTED_VALUE"""),0)</f>
        <v>0</v>
      </c>
    </row>
    <row r="802" spans="1:2">
      <c r="A802" s="165"/>
      <c r="B802" s="141">
        <f ca="1">IFERROR(__xludf.DUMMYFUNCTION("""COMPUTED_VALUE"""),0)</f>
        <v>0</v>
      </c>
    </row>
    <row r="803" spans="1:2">
      <c r="A803" s="165"/>
      <c r="B803" s="141">
        <f ca="1">IFERROR(__xludf.DUMMYFUNCTION("""COMPUTED_VALUE"""),0)</f>
        <v>0</v>
      </c>
    </row>
    <row r="804" spans="1:2">
      <c r="A804" s="165"/>
      <c r="B804" s="141">
        <f ca="1">IFERROR(__xludf.DUMMYFUNCTION("""COMPUTED_VALUE"""),0)</f>
        <v>0</v>
      </c>
    </row>
    <row r="805" spans="1:2">
      <c r="A805" s="165"/>
      <c r="B805" s="141">
        <f ca="1">IFERROR(__xludf.DUMMYFUNCTION("""COMPUTED_VALUE"""),0)</f>
        <v>0</v>
      </c>
    </row>
    <row r="806" spans="1:2">
      <c r="A806" s="165"/>
      <c r="B806" s="141">
        <f ca="1">IFERROR(__xludf.DUMMYFUNCTION("""COMPUTED_VALUE"""),0)</f>
        <v>0</v>
      </c>
    </row>
    <row r="807" spans="1:2">
      <c r="A807" s="165"/>
      <c r="B807" s="141">
        <f ca="1">IFERROR(__xludf.DUMMYFUNCTION("""COMPUTED_VALUE"""),0)</f>
        <v>0</v>
      </c>
    </row>
    <row r="808" spans="1:2">
      <c r="A808" s="165"/>
      <c r="B808" s="141">
        <f ca="1">IFERROR(__xludf.DUMMYFUNCTION("""COMPUTED_VALUE"""),0)</f>
        <v>0</v>
      </c>
    </row>
    <row r="809" spans="1:2">
      <c r="A809" s="165"/>
      <c r="B809" s="141">
        <f ca="1">IFERROR(__xludf.DUMMYFUNCTION("""COMPUTED_VALUE"""),0)</f>
        <v>0</v>
      </c>
    </row>
    <row r="810" spans="1:2">
      <c r="A810" s="165"/>
      <c r="B810" s="141">
        <f ca="1">IFERROR(__xludf.DUMMYFUNCTION("""COMPUTED_VALUE"""),0)</f>
        <v>0</v>
      </c>
    </row>
    <row r="811" spans="1:2">
      <c r="A811" s="165"/>
      <c r="B811" s="141">
        <f ca="1">IFERROR(__xludf.DUMMYFUNCTION("""COMPUTED_VALUE"""),0)</f>
        <v>0</v>
      </c>
    </row>
    <row r="812" spans="1:2">
      <c r="A812" s="165"/>
      <c r="B812" s="141">
        <f ca="1">IFERROR(__xludf.DUMMYFUNCTION("""COMPUTED_VALUE"""),0)</f>
        <v>0</v>
      </c>
    </row>
    <row r="813" spans="1:2">
      <c r="A813" s="165"/>
      <c r="B813" s="141">
        <f ca="1">IFERROR(__xludf.DUMMYFUNCTION("""COMPUTED_VALUE"""),0)</f>
        <v>0</v>
      </c>
    </row>
    <row r="814" spans="1:2">
      <c r="A814" s="165"/>
      <c r="B814" s="141">
        <f ca="1">IFERROR(__xludf.DUMMYFUNCTION("""COMPUTED_VALUE"""),0)</f>
        <v>0</v>
      </c>
    </row>
    <row r="815" spans="1:2">
      <c r="A815" s="165"/>
      <c r="B815" s="141">
        <f ca="1">IFERROR(__xludf.DUMMYFUNCTION("""COMPUTED_VALUE"""),0)</f>
        <v>0</v>
      </c>
    </row>
    <row r="816" spans="1:2">
      <c r="A816" s="165"/>
      <c r="B816" s="141">
        <f ca="1">IFERROR(__xludf.DUMMYFUNCTION("""COMPUTED_VALUE"""),0)</f>
        <v>0</v>
      </c>
    </row>
    <row r="817" spans="1:2">
      <c r="A817" s="165"/>
      <c r="B817" s="141">
        <f ca="1">IFERROR(__xludf.DUMMYFUNCTION("""COMPUTED_VALUE"""),0)</f>
        <v>0</v>
      </c>
    </row>
    <row r="818" spans="1:2">
      <c r="A818" s="165"/>
      <c r="B818" s="141">
        <f ca="1">IFERROR(__xludf.DUMMYFUNCTION("""COMPUTED_VALUE"""),0)</f>
        <v>0</v>
      </c>
    </row>
    <row r="819" spans="1:2">
      <c r="A819" s="165"/>
      <c r="B819" s="141">
        <f ca="1">IFERROR(__xludf.DUMMYFUNCTION("""COMPUTED_VALUE"""),0)</f>
        <v>0</v>
      </c>
    </row>
    <row r="820" spans="1:2">
      <c r="A820" s="165"/>
      <c r="B820" s="141">
        <f ca="1">IFERROR(__xludf.DUMMYFUNCTION("""COMPUTED_VALUE"""),0)</f>
        <v>0</v>
      </c>
    </row>
    <row r="821" spans="1:2">
      <c r="A821" s="165"/>
      <c r="B821" s="141">
        <f ca="1">IFERROR(__xludf.DUMMYFUNCTION("""COMPUTED_VALUE"""),0)</f>
        <v>0</v>
      </c>
    </row>
    <row r="822" spans="1:2">
      <c r="A822" s="165"/>
      <c r="B822" s="141">
        <f ca="1">IFERROR(__xludf.DUMMYFUNCTION("""COMPUTED_VALUE"""),0)</f>
        <v>0</v>
      </c>
    </row>
    <row r="823" spans="1:2">
      <c r="A823" s="165"/>
      <c r="B823" s="141">
        <f ca="1">IFERROR(__xludf.DUMMYFUNCTION("""COMPUTED_VALUE"""),0)</f>
        <v>0</v>
      </c>
    </row>
    <row r="824" spans="1:2">
      <c r="A824" s="165"/>
      <c r="B824" s="141">
        <f ca="1">IFERROR(__xludf.DUMMYFUNCTION("""COMPUTED_VALUE"""),0)</f>
        <v>0</v>
      </c>
    </row>
    <row r="825" spans="1:2">
      <c r="A825" s="165"/>
      <c r="B825" s="141">
        <f ca="1">IFERROR(__xludf.DUMMYFUNCTION("""COMPUTED_VALUE"""),0)</f>
        <v>0</v>
      </c>
    </row>
    <row r="826" spans="1:2">
      <c r="A826" s="165"/>
      <c r="B826" s="141">
        <f ca="1">IFERROR(__xludf.DUMMYFUNCTION("""COMPUTED_VALUE"""),0)</f>
        <v>0</v>
      </c>
    </row>
    <row r="827" spans="1:2">
      <c r="A827" s="165"/>
      <c r="B827" s="141">
        <f ca="1">IFERROR(__xludf.DUMMYFUNCTION("""COMPUTED_VALUE"""),0)</f>
        <v>0</v>
      </c>
    </row>
    <row r="828" spans="1:2">
      <c r="A828" s="165"/>
      <c r="B828" s="141">
        <f ca="1">IFERROR(__xludf.DUMMYFUNCTION("""COMPUTED_VALUE"""),0)</f>
        <v>0</v>
      </c>
    </row>
    <row r="829" spans="1:2">
      <c r="A829" s="165"/>
      <c r="B829" s="141">
        <f ca="1">IFERROR(__xludf.DUMMYFUNCTION("""COMPUTED_VALUE"""),0)</f>
        <v>0</v>
      </c>
    </row>
    <row r="830" spans="1:2">
      <c r="A830" s="165"/>
      <c r="B830" s="141">
        <f ca="1">IFERROR(__xludf.DUMMYFUNCTION("""COMPUTED_VALUE"""),0)</f>
        <v>0</v>
      </c>
    </row>
    <row r="831" spans="1:2">
      <c r="A831" s="165"/>
      <c r="B831" s="141">
        <f ca="1">IFERROR(__xludf.DUMMYFUNCTION("""COMPUTED_VALUE"""),0)</f>
        <v>0</v>
      </c>
    </row>
    <row r="832" spans="1:2">
      <c r="A832" s="165"/>
      <c r="B832" s="141">
        <f ca="1">IFERROR(__xludf.DUMMYFUNCTION("""COMPUTED_VALUE"""),0)</f>
        <v>0</v>
      </c>
    </row>
    <row r="833" spans="1:2">
      <c r="A833" s="165"/>
      <c r="B833" s="141">
        <f ca="1">IFERROR(__xludf.DUMMYFUNCTION("""COMPUTED_VALUE"""),0)</f>
        <v>0</v>
      </c>
    </row>
    <row r="834" spans="1:2">
      <c r="A834" s="165"/>
      <c r="B834" s="141">
        <f ca="1">IFERROR(__xludf.DUMMYFUNCTION("""COMPUTED_VALUE"""),0)</f>
        <v>0</v>
      </c>
    </row>
    <row r="835" spans="1:2">
      <c r="A835" s="165"/>
      <c r="B835" s="141">
        <f ca="1">IFERROR(__xludf.DUMMYFUNCTION("""COMPUTED_VALUE"""),0)</f>
        <v>0</v>
      </c>
    </row>
    <row r="836" spans="1:2">
      <c r="A836" s="165"/>
      <c r="B836" s="141">
        <f ca="1">IFERROR(__xludf.DUMMYFUNCTION("""COMPUTED_VALUE"""),0)</f>
        <v>0</v>
      </c>
    </row>
    <row r="837" spans="1:2">
      <c r="A837" s="165"/>
      <c r="B837" s="141">
        <f ca="1">IFERROR(__xludf.DUMMYFUNCTION("""COMPUTED_VALUE"""),0)</f>
        <v>0</v>
      </c>
    </row>
    <row r="838" spans="1:2">
      <c r="A838" s="165"/>
      <c r="B838" s="141">
        <f ca="1">IFERROR(__xludf.DUMMYFUNCTION("""COMPUTED_VALUE"""),0)</f>
        <v>0</v>
      </c>
    </row>
    <row r="839" spans="1:2">
      <c r="A839" s="165"/>
      <c r="B839" s="141">
        <f ca="1">IFERROR(__xludf.DUMMYFUNCTION("""COMPUTED_VALUE"""),0)</f>
        <v>0</v>
      </c>
    </row>
    <row r="840" spans="1:2">
      <c r="A840" s="165"/>
      <c r="B840" s="141">
        <f ca="1">IFERROR(__xludf.DUMMYFUNCTION("""COMPUTED_VALUE"""),0)</f>
        <v>0</v>
      </c>
    </row>
    <row r="841" spans="1:2">
      <c r="A841" s="165"/>
      <c r="B841" s="141">
        <f ca="1">IFERROR(__xludf.DUMMYFUNCTION("""COMPUTED_VALUE"""),0)</f>
        <v>0</v>
      </c>
    </row>
    <row r="842" spans="1:2">
      <c r="A842" s="165"/>
      <c r="B842" s="141">
        <f ca="1">IFERROR(__xludf.DUMMYFUNCTION("""COMPUTED_VALUE"""),0)</f>
        <v>0</v>
      </c>
    </row>
    <row r="843" spans="1:2">
      <c r="A843" s="165"/>
      <c r="B843" s="141">
        <f ca="1">IFERROR(__xludf.DUMMYFUNCTION("""COMPUTED_VALUE"""),0)</f>
        <v>0</v>
      </c>
    </row>
    <row r="844" spans="1:2">
      <c r="A844" s="165"/>
      <c r="B844" s="141">
        <f ca="1">IFERROR(__xludf.DUMMYFUNCTION("""COMPUTED_VALUE"""),0)</f>
        <v>0</v>
      </c>
    </row>
    <row r="845" spans="1:2">
      <c r="A845" s="165"/>
      <c r="B845" s="141">
        <f ca="1">IFERROR(__xludf.DUMMYFUNCTION("""COMPUTED_VALUE"""),0)</f>
        <v>0</v>
      </c>
    </row>
    <row r="846" spans="1:2">
      <c r="A846" s="165"/>
      <c r="B846" s="141">
        <f ca="1">IFERROR(__xludf.DUMMYFUNCTION("""COMPUTED_VALUE"""),0)</f>
        <v>0</v>
      </c>
    </row>
    <row r="847" spans="1:2">
      <c r="A847" s="165"/>
      <c r="B847" s="141">
        <f ca="1">IFERROR(__xludf.DUMMYFUNCTION("""COMPUTED_VALUE"""),0)</f>
        <v>0</v>
      </c>
    </row>
    <row r="848" spans="1:2">
      <c r="A848" s="165"/>
      <c r="B848" s="141">
        <f ca="1">IFERROR(__xludf.DUMMYFUNCTION("""COMPUTED_VALUE"""),0)</f>
        <v>0</v>
      </c>
    </row>
    <row r="849" spans="1:2">
      <c r="A849" s="165"/>
      <c r="B849" s="141">
        <f ca="1">IFERROR(__xludf.DUMMYFUNCTION("""COMPUTED_VALUE"""),0)</f>
        <v>0</v>
      </c>
    </row>
    <row r="850" spans="1:2">
      <c r="A850" s="165"/>
      <c r="B850" s="141">
        <f ca="1">IFERROR(__xludf.DUMMYFUNCTION("""COMPUTED_VALUE"""),0)</f>
        <v>0</v>
      </c>
    </row>
    <row r="851" spans="1:2">
      <c r="A851" s="165"/>
      <c r="B851" s="141">
        <f ca="1">IFERROR(__xludf.DUMMYFUNCTION("""COMPUTED_VALUE"""),0)</f>
        <v>0</v>
      </c>
    </row>
    <row r="852" spans="1:2">
      <c r="A852" s="165"/>
      <c r="B852" s="141">
        <f ca="1">IFERROR(__xludf.DUMMYFUNCTION("""COMPUTED_VALUE"""),0)</f>
        <v>0</v>
      </c>
    </row>
    <row r="853" spans="1:2">
      <c r="A853" s="165"/>
      <c r="B853" s="141">
        <f ca="1">IFERROR(__xludf.DUMMYFUNCTION("""COMPUTED_VALUE"""),0)</f>
        <v>0</v>
      </c>
    </row>
    <row r="854" spans="1:2">
      <c r="A854" s="165"/>
      <c r="B854" s="141">
        <f ca="1">IFERROR(__xludf.DUMMYFUNCTION("""COMPUTED_VALUE"""),0)</f>
        <v>0</v>
      </c>
    </row>
    <row r="855" spans="1:2">
      <c r="A855" s="165"/>
      <c r="B855" s="141">
        <f ca="1">IFERROR(__xludf.DUMMYFUNCTION("""COMPUTED_VALUE"""),0)</f>
        <v>0</v>
      </c>
    </row>
    <row r="856" spans="1:2">
      <c r="A856" s="165"/>
      <c r="B856" s="141">
        <f ca="1">IFERROR(__xludf.DUMMYFUNCTION("""COMPUTED_VALUE"""),0)</f>
        <v>0</v>
      </c>
    </row>
    <row r="857" spans="1:2">
      <c r="A857" s="165"/>
      <c r="B857" s="141">
        <f ca="1">IFERROR(__xludf.DUMMYFUNCTION("""COMPUTED_VALUE"""),0)</f>
        <v>0</v>
      </c>
    </row>
    <row r="858" spans="1:2">
      <c r="A858" s="165"/>
      <c r="B858" s="141">
        <f ca="1">IFERROR(__xludf.DUMMYFUNCTION("""COMPUTED_VALUE"""),0)</f>
        <v>0</v>
      </c>
    </row>
    <row r="859" spans="1:2">
      <c r="A859" s="165"/>
      <c r="B859" s="141">
        <f ca="1">IFERROR(__xludf.DUMMYFUNCTION("""COMPUTED_VALUE"""),0)</f>
        <v>0</v>
      </c>
    </row>
    <row r="860" spans="1:2">
      <c r="A860" s="165"/>
      <c r="B860" s="141">
        <f ca="1">IFERROR(__xludf.DUMMYFUNCTION("""COMPUTED_VALUE"""),0)</f>
        <v>0</v>
      </c>
    </row>
    <row r="861" spans="1:2">
      <c r="A861" s="165"/>
      <c r="B861" s="141">
        <f ca="1">IFERROR(__xludf.DUMMYFUNCTION("""COMPUTED_VALUE"""),0)</f>
        <v>0</v>
      </c>
    </row>
    <row r="862" spans="1:2">
      <c r="A862" s="165"/>
      <c r="B862" s="141">
        <f ca="1">IFERROR(__xludf.DUMMYFUNCTION("""COMPUTED_VALUE"""),0)</f>
        <v>0</v>
      </c>
    </row>
    <row r="863" spans="1:2">
      <c r="A863" s="165"/>
      <c r="B863" s="141">
        <f ca="1">IFERROR(__xludf.DUMMYFUNCTION("""COMPUTED_VALUE"""),0)</f>
        <v>0</v>
      </c>
    </row>
    <row r="864" spans="1:2">
      <c r="A864" s="165"/>
      <c r="B864" s="141">
        <f ca="1">IFERROR(__xludf.DUMMYFUNCTION("""COMPUTED_VALUE"""),0)</f>
        <v>0</v>
      </c>
    </row>
    <row r="865" spans="1:2">
      <c r="A865" s="165"/>
      <c r="B865" s="141">
        <f ca="1">IFERROR(__xludf.DUMMYFUNCTION("""COMPUTED_VALUE"""),0)</f>
        <v>0</v>
      </c>
    </row>
    <row r="866" spans="1:2">
      <c r="A866" s="165"/>
      <c r="B866" s="141">
        <f ca="1">IFERROR(__xludf.DUMMYFUNCTION("""COMPUTED_VALUE"""),0)</f>
        <v>0</v>
      </c>
    </row>
    <row r="867" spans="1:2">
      <c r="A867" s="165"/>
      <c r="B867" s="141">
        <f ca="1">IFERROR(__xludf.DUMMYFUNCTION("""COMPUTED_VALUE"""),0)</f>
        <v>0</v>
      </c>
    </row>
    <row r="868" spans="1:2">
      <c r="A868" s="165"/>
      <c r="B868" s="141">
        <f ca="1">IFERROR(__xludf.DUMMYFUNCTION("""COMPUTED_VALUE"""),0)</f>
        <v>0</v>
      </c>
    </row>
    <row r="869" spans="1:2">
      <c r="A869" s="165"/>
      <c r="B869" s="141">
        <f ca="1">IFERROR(__xludf.DUMMYFUNCTION("""COMPUTED_VALUE"""),0)</f>
        <v>0</v>
      </c>
    </row>
    <row r="870" spans="1:2">
      <c r="A870" s="165"/>
      <c r="B870" s="141">
        <f ca="1">IFERROR(__xludf.DUMMYFUNCTION("""COMPUTED_VALUE"""),0)</f>
        <v>0</v>
      </c>
    </row>
    <row r="871" spans="1:2">
      <c r="A871" s="165"/>
      <c r="B871" s="141">
        <f ca="1">IFERROR(__xludf.DUMMYFUNCTION("""COMPUTED_VALUE"""),0)</f>
        <v>0</v>
      </c>
    </row>
    <row r="872" spans="1:2">
      <c r="A872" s="165"/>
      <c r="B872" s="141">
        <f ca="1">IFERROR(__xludf.DUMMYFUNCTION("""COMPUTED_VALUE"""),0)</f>
        <v>0</v>
      </c>
    </row>
    <row r="873" spans="1:2">
      <c r="A873" s="165"/>
      <c r="B873" s="141">
        <f ca="1">IFERROR(__xludf.DUMMYFUNCTION("""COMPUTED_VALUE"""),0)</f>
        <v>0</v>
      </c>
    </row>
    <row r="874" spans="1:2">
      <c r="A874" s="165"/>
      <c r="B874" s="141">
        <f ca="1">IFERROR(__xludf.DUMMYFUNCTION("""COMPUTED_VALUE"""),0)</f>
        <v>0</v>
      </c>
    </row>
    <row r="875" spans="1:2">
      <c r="A875" s="165"/>
      <c r="B875" s="141">
        <f ca="1">IFERROR(__xludf.DUMMYFUNCTION("""COMPUTED_VALUE"""),0)</f>
        <v>0</v>
      </c>
    </row>
    <row r="876" spans="1:2">
      <c r="A876" s="165"/>
      <c r="B876" s="141">
        <f ca="1">IFERROR(__xludf.DUMMYFUNCTION("""COMPUTED_VALUE"""),0)</f>
        <v>0</v>
      </c>
    </row>
    <row r="877" spans="1:2">
      <c r="A877" s="165"/>
      <c r="B877" s="141">
        <f ca="1">IFERROR(__xludf.DUMMYFUNCTION("""COMPUTED_VALUE"""),0)</f>
        <v>0</v>
      </c>
    </row>
    <row r="878" spans="1:2">
      <c r="A878" s="165"/>
      <c r="B878" s="141">
        <f ca="1">IFERROR(__xludf.DUMMYFUNCTION("""COMPUTED_VALUE"""),0)</f>
        <v>0</v>
      </c>
    </row>
    <row r="879" spans="1:2">
      <c r="A879" s="165"/>
      <c r="B879" s="141">
        <f ca="1">IFERROR(__xludf.DUMMYFUNCTION("""COMPUTED_VALUE"""),0)</f>
        <v>0</v>
      </c>
    </row>
    <row r="880" spans="1:2">
      <c r="A880" s="165"/>
      <c r="B880" s="141">
        <f ca="1">IFERROR(__xludf.DUMMYFUNCTION("""COMPUTED_VALUE"""),0)</f>
        <v>0</v>
      </c>
    </row>
    <row r="881" spans="1:2">
      <c r="A881" s="165"/>
      <c r="B881" s="141">
        <f ca="1">IFERROR(__xludf.DUMMYFUNCTION("""COMPUTED_VALUE"""),0)</f>
        <v>0</v>
      </c>
    </row>
    <row r="882" spans="1:2">
      <c r="A882" s="165"/>
      <c r="B882" s="141">
        <f ca="1">IFERROR(__xludf.DUMMYFUNCTION("""COMPUTED_VALUE"""),0)</f>
        <v>0</v>
      </c>
    </row>
    <row r="883" spans="1:2">
      <c r="A883" s="165"/>
      <c r="B883" s="141">
        <f ca="1">IFERROR(__xludf.DUMMYFUNCTION("""COMPUTED_VALUE"""),0)</f>
        <v>0</v>
      </c>
    </row>
    <row r="884" spans="1:2">
      <c r="A884" s="165"/>
      <c r="B884" s="141">
        <f ca="1">IFERROR(__xludf.DUMMYFUNCTION("""COMPUTED_VALUE"""),0)</f>
        <v>0</v>
      </c>
    </row>
    <row r="885" spans="1:2">
      <c r="A885" s="165"/>
      <c r="B885" s="141">
        <f ca="1">IFERROR(__xludf.DUMMYFUNCTION("""COMPUTED_VALUE"""),0)</f>
        <v>0</v>
      </c>
    </row>
    <row r="886" spans="1:2">
      <c r="A886" s="165"/>
      <c r="B886" s="141">
        <f ca="1">IFERROR(__xludf.DUMMYFUNCTION("""COMPUTED_VALUE"""),0)</f>
        <v>0</v>
      </c>
    </row>
    <row r="887" spans="1:2">
      <c r="A887" s="165"/>
      <c r="B887" s="141">
        <f ca="1">IFERROR(__xludf.DUMMYFUNCTION("""COMPUTED_VALUE"""),0)</f>
        <v>0</v>
      </c>
    </row>
    <row r="888" spans="1:2">
      <c r="A888" s="165"/>
      <c r="B888" s="141">
        <f ca="1">IFERROR(__xludf.DUMMYFUNCTION("""COMPUTED_VALUE"""),0)</f>
        <v>0</v>
      </c>
    </row>
    <row r="889" spans="1:2">
      <c r="A889" s="165"/>
      <c r="B889" s="141">
        <f ca="1">IFERROR(__xludf.DUMMYFUNCTION("""COMPUTED_VALUE"""),0)</f>
        <v>0</v>
      </c>
    </row>
    <row r="890" spans="1:2">
      <c r="A890" s="165"/>
      <c r="B890" s="141">
        <f ca="1">IFERROR(__xludf.DUMMYFUNCTION("""COMPUTED_VALUE"""),0)</f>
        <v>0</v>
      </c>
    </row>
    <row r="891" spans="1:2">
      <c r="A891" s="165"/>
      <c r="B891" s="141">
        <f ca="1">IFERROR(__xludf.DUMMYFUNCTION("""COMPUTED_VALUE"""),0)</f>
        <v>0</v>
      </c>
    </row>
    <row r="892" spans="1:2">
      <c r="A892" s="165"/>
      <c r="B892" s="141">
        <f ca="1">IFERROR(__xludf.DUMMYFUNCTION("""COMPUTED_VALUE"""),0)</f>
        <v>0</v>
      </c>
    </row>
    <row r="893" spans="1:2">
      <c r="A893" s="165"/>
      <c r="B893" s="141">
        <f ca="1">IFERROR(__xludf.DUMMYFUNCTION("""COMPUTED_VALUE"""),0)</f>
        <v>0</v>
      </c>
    </row>
    <row r="894" spans="1:2">
      <c r="A894" s="165"/>
      <c r="B894" s="141">
        <f ca="1">IFERROR(__xludf.DUMMYFUNCTION("""COMPUTED_VALUE"""),0)</f>
        <v>0</v>
      </c>
    </row>
    <row r="895" spans="1:2">
      <c r="A895" s="165"/>
      <c r="B895" s="141">
        <f ca="1">IFERROR(__xludf.DUMMYFUNCTION("""COMPUTED_VALUE"""),0)</f>
        <v>0</v>
      </c>
    </row>
    <row r="896" spans="1:2">
      <c r="A896" s="165"/>
      <c r="B896" s="141">
        <f ca="1">IFERROR(__xludf.DUMMYFUNCTION("""COMPUTED_VALUE"""),0)</f>
        <v>0</v>
      </c>
    </row>
    <row r="897" spans="1:2">
      <c r="A897" s="165"/>
      <c r="B897" s="141">
        <f ca="1">IFERROR(__xludf.DUMMYFUNCTION("""COMPUTED_VALUE"""),0)</f>
        <v>0</v>
      </c>
    </row>
    <row r="898" spans="1:2">
      <c r="A898" s="165"/>
      <c r="B898" s="141">
        <f ca="1">IFERROR(__xludf.DUMMYFUNCTION("""COMPUTED_VALUE"""),0)</f>
        <v>0</v>
      </c>
    </row>
    <row r="899" spans="1:2">
      <c r="A899" s="165"/>
      <c r="B899" s="141">
        <f ca="1">IFERROR(__xludf.DUMMYFUNCTION("""COMPUTED_VALUE"""),0)</f>
        <v>0</v>
      </c>
    </row>
    <row r="900" spans="1:2">
      <c r="A900" s="165"/>
      <c r="B900" s="141">
        <f ca="1">IFERROR(__xludf.DUMMYFUNCTION("""COMPUTED_VALUE"""),0)</f>
        <v>0</v>
      </c>
    </row>
    <row r="901" spans="1:2">
      <c r="A901" s="165"/>
      <c r="B901" s="141">
        <f ca="1">IFERROR(__xludf.DUMMYFUNCTION("""COMPUTED_VALUE"""),0)</f>
        <v>0</v>
      </c>
    </row>
    <row r="902" spans="1:2">
      <c r="A902" s="165"/>
      <c r="B902" s="141">
        <f ca="1">IFERROR(__xludf.DUMMYFUNCTION("""COMPUTED_VALUE"""),0)</f>
        <v>0</v>
      </c>
    </row>
    <row r="903" spans="1:2">
      <c r="A903" s="165"/>
      <c r="B903" s="141">
        <f ca="1">IFERROR(__xludf.DUMMYFUNCTION("""COMPUTED_VALUE"""),0)</f>
        <v>0</v>
      </c>
    </row>
    <row r="904" spans="1:2">
      <c r="A904" s="165"/>
      <c r="B904" s="141">
        <f ca="1">IFERROR(__xludf.DUMMYFUNCTION("""COMPUTED_VALUE"""),0)</f>
        <v>0</v>
      </c>
    </row>
    <row r="905" spans="1:2">
      <c r="A905" s="165"/>
      <c r="B905" s="141">
        <f ca="1">IFERROR(__xludf.DUMMYFUNCTION("""COMPUTED_VALUE"""),0)</f>
        <v>0</v>
      </c>
    </row>
    <row r="906" spans="1:2">
      <c r="A906" s="165"/>
      <c r="B906" s="141">
        <f ca="1">IFERROR(__xludf.DUMMYFUNCTION("""COMPUTED_VALUE"""),0)</f>
        <v>0</v>
      </c>
    </row>
    <row r="907" spans="1:2">
      <c r="A907" s="165"/>
      <c r="B907" s="141">
        <f ca="1">IFERROR(__xludf.DUMMYFUNCTION("""COMPUTED_VALUE"""),0)</f>
        <v>0</v>
      </c>
    </row>
    <row r="908" spans="1:2">
      <c r="A908" s="165"/>
      <c r="B908" s="141">
        <f ca="1">IFERROR(__xludf.DUMMYFUNCTION("""COMPUTED_VALUE"""),0)</f>
        <v>0</v>
      </c>
    </row>
    <row r="909" spans="1:2">
      <c r="A909" s="165"/>
      <c r="B909" s="141">
        <f ca="1">IFERROR(__xludf.DUMMYFUNCTION("""COMPUTED_VALUE"""),0)</f>
        <v>0</v>
      </c>
    </row>
    <row r="910" spans="1:2">
      <c r="A910" s="165"/>
      <c r="B910" s="141">
        <f ca="1">IFERROR(__xludf.DUMMYFUNCTION("""COMPUTED_VALUE"""),0)</f>
        <v>0</v>
      </c>
    </row>
    <row r="911" spans="1:2">
      <c r="A911" s="165"/>
      <c r="B911" s="141">
        <f ca="1">IFERROR(__xludf.DUMMYFUNCTION("""COMPUTED_VALUE"""),0)</f>
        <v>0</v>
      </c>
    </row>
    <row r="912" spans="1:2">
      <c r="A912" s="165"/>
      <c r="B912" s="141">
        <f ca="1">IFERROR(__xludf.DUMMYFUNCTION("""COMPUTED_VALUE"""),0)</f>
        <v>0</v>
      </c>
    </row>
    <row r="913" spans="1:2">
      <c r="A913" s="165"/>
      <c r="B913" s="141">
        <f ca="1">IFERROR(__xludf.DUMMYFUNCTION("""COMPUTED_VALUE"""),0)</f>
        <v>0</v>
      </c>
    </row>
    <row r="914" spans="1:2">
      <c r="A914" s="165"/>
      <c r="B914" s="141">
        <f ca="1">IFERROR(__xludf.DUMMYFUNCTION("""COMPUTED_VALUE"""),0)</f>
        <v>0</v>
      </c>
    </row>
    <row r="915" spans="1:2">
      <c r="A915" s="165"/>
      <c r="B915" s="141">
        <f ca="1">IFERROR(__xludf.DUMMYFUNCTION("""COMPUTED_VALUE"""),0)</f>
        <v>0</v>
      </c>
    </row>
    <row r="916" spans="1:2">
      <c r="A916" s="165"/>
      <c r="B916" s="141">
        <f ca="1">IFERROR(__xludf.DUMMYFUNCTION("""COMPUTED_VALUE"""),0)</f>
        <v>0</v>
      </c>
    </row>
    <row r="917" spans="1:2">
      <c r="A917" s="165"/>
      <c r="B917" s="141">
        <f ca="1">IFERROR(__xludf.DUMMYFUNCTION("""COMPUTED_VALUE"""),0)</f>
        <v>0</v>
      </c>
    </row>
    <row r="918" spans="1:2">
      <c r="A918" s="165"/>
      <c r="B918" s="141">
        <f ca="1">IFERROR(__xludf.DUMMYFUNCTION("""COMPUTED_VALUE"""),0)</f>
        <v>0</v>
      </c>
    </row>
    <row r="919" spans="1:2">
      <c r="A919" s="165"/>
      <c r="B919" s="141">
        <f ca="1">IFERROR(__xludf.DUMMYFUNCTION("""COMPUTED_VALUE"""),0)</f>
        <v>0</v>
      </c>
    </row>
    <row r="920" spans="1:2">
      <c r="A920" s="165"/>
      <c r="B920" s="141">
        <f ca="1">IFERROR(__xludf.DUMMYFUNCTION("""COMPUTED_VALUE"""),0)</f>
        <v>0</v>
      </c>
    </row>
    <row r="921" spans="1:2">
      <c r="A921" s="165"/>
      <c r="B921" s="141">
        <f ca="1">IFERROR(__xludf.DUMMYFUNCTION("""COMPUTED_VALUE"""),0)</f>
        <v>0</v>
      </c>
    </row>
    <row r="922" spans="1:2">
      <c r="A922" s="165"/>
      <c r="B922" s="141">
        <f ca="1">IFERROR(__xludf.DUMMYFUNCTION("""COMPUTED_VALUE"""),0)</f>
        <v>0</v>
      </c>
    </row>
    <row r="923" spans="1:2">
      <c r="A923" s="165"/>
      <c r="B923" s="141">
        <f ca="1">IFERROR(__xludf.DUMMYFUNCTION("""COMPUTED_VALUE"""),0)</f>
        <v>0</v>
      </c>
    </row>
    <row r="924" spans="1:2">
      <c r="A924" s="165"/>
      <c r="B924" s="141">
        <f ca="1">IFERROR(__xludf.DUMMYFUNCTION("""COMPUTED_VALUE"""),0)</f>
        <v>0</v>
      </c>
    </row>
    <row r="925" spans="1:2">
      <c r="A925" s="165"/>
      <c r="B925" s="141">
        <f ca="1">IFERROR(__xludf.DUMMYFUNCTION("""COMPUTED_VALUE"""),0)</f>
        <v>0</v>
      </c>
    </row>
    <row r="926" spans="1:2">
      <c r="A926" s="165"/>
      <c r="B926" s="141">
        <f ca="1">IFERROR(__xludf.DUMMYFUNCTION("""COMPUTED_VALUE"""),0)</f>
        <v>0</v>
      </c>
    </row>
    <row r="927" spans="1:2">
      <c r="A927" s="165"/>
      <c r="B927" s="141">
        <f ca="1">IFERROR(__xludf.DUMMYFUNCTION("""COMPUTED_VALUE"""),0)</f>
        <v>0</v>
      </c>
    </row>
    <row r="928" spans="1:2">
      <c r="A928" s="165"/>
      <c r="B928" s="141">
        <f ca="1">IFERROR(__xludf.DUMMYFUNCTION("""COMPUTED_VALUE"""),0)</f>
        <v>0</v>
      </c>
    </row>
    <row r="929" spans="1:2">
      <c r="A929" s="165"/>
      <c r="B929" s="141">
        <f ca="1">IFERROR(__xludf.DUMMYFUNCTION("""COMPUTED_VALUE"""),0)</f>
        <v>0</v>
      </c>
    </row>
    <row r="930" spans="1:2">
      <c r="A930" s="165"/>
      <c r="B930" s="141">
        <f ca="1">IFERROR(__xludf.DUMMYFUNCTION("""COMPUTED_VALUE"""),0)</f>
        <v>0</v>
      </c>
    </row>
    <row r="931" spans="1:2">
      <c r="A931" s="165"/>
      <c r="B931" s="141">
        <f ca="1">IFERROR(__xludf.DUMMYFUNCTION("""COMPUTED_VALUE"""),0)</f>
        <v>0</v>
      </c>
    </row>
    <row r="932" spans="1:2">
      <c r="A932" s="165"/>
      <c r="B932" s="141">
        <f ca="1">IFERROR(__xludf.DUMMYFUNCTION("""COMPUTED_VALUE"""),0)</f>
        <v>0</v>
      </c>
    </row>
    <row r="933" spans="1:2">
      <c r="A933" s="165"/>
      <c r="B933" s="141">
        <f ca="1">IFERROR(__xludf.DUMMYFUNCTION("""COMPUTED_VALUE"""),0)</f>
        <v>0</v>
      </c>
    </row>
    <row r="934" spans="1:2">
      <c r="A934" s="165"/>
      <c r="B934" s="141">
        <f ca="1">IFERROR(__xludf.DUMMYFUNCTION("""COMPUTED_VALUE"""),0)</f>
        <v>0</v>
      </c>
    </row>
    <row r="935" spans="1:2">
      <c r="A935" s="165"/>
      <c r="B935" s="141">
        <f ca="1">IFERROR(__xludf.DUMMYFUNCTION("""COMPUTED_VALUE"""),0)</f>
        <v>0</v>
      </c>
    </row>
    <row r="936" spans="1:2">
      <c r="A936" s="165"/>
      <c r="B936" s="141">
        <f ca="1">IFERROR(__xludf.DUMMYFUNCTION("""COMPUTED_VALUE"""),0)</f>
        <v>0</v>
      </c>
    </row>
    <row r="937" spans="1:2">
      <c r="A937" s="165"/>
      <c r="B937" s="141">
        <f ca="1">IFERROR(__xludf.DUMMYFUNCTION("""COMPUTED_VALUE"""),0)</f>
        <v>0</v>
      </c>
    </row>
    <row r="938" spans="1:2">
      <c r="A938" s="165"/>
      <c r="B938" s="141">
        <f ca="1">IFERROR(__xludf.DUMMYFUNCTION("""COMPUTED_VALUE"""),0)</f>
        <v>0</v>
      </c>
    </row>
    <row r="939" spans="1:2">
      <c r="A939" s="165"/>
      <c r="B939" s="141">
        <f ca="1">IFERROR(__xludf.DUMMYFUNCTION("""COMPUTED_VALUE"""),0)</f>
        <v>0</v>
      </c>
    </row>
    <row r="940" spans="1:2">
      <c r="A940" s="165"/>
      <c r="B940" s="141">
        <f ca="1">IFERROR(__xludf.DUMMYFUNCTION("""COMPUTED_VALUE"""),0)</f>
        <v>0</v>
      </c>
    </row>
    <row r="941" spans="1:2">
      <c r="A941" s="165"/>
      <c r="B941" s="141">
        <f ca="1">IFERROR(__xludf.DUMMYFUNCTION("""COMPUTED_VALUE"""),0)</f>
        <v>0</v>
      </c>
    </row>
    <row r="942" spans="1:2">
      <c r="A942" s="165"/>
      <c r="B942" s="141">
        <f ca="1">IFERROR(__xludf.DUMMYFUNCTION("""COMPUTED_VALUE"""),0)</f>
        <v>0</v>
      </c>
    </row>
    <row r="943" spans="1:2">
      <c r="A943" s="165"/>
      <c r="B943" s="141">
        <f ca="1">IFERROR(__xludf.DUMMYFUNCTION("""COMPUTED_VALUE"""),0)</f>
        <v>0</v>
      </c>
    </row>
    <row r="944" spans="1:2">
      <c r="A944" s="165"/>
      <c r="B944" s="141">
        <f ca="1">IFERROR(__xludf.DUMMYFUNCTION("""COMPUTED_VALUE"""),0)</f>
        <v>0</v>
      </c>
    </row>
    <row r="945" spans="1:2">
      <c r="A945" s="165"/>
      <c r="B945" s="141">
        <f ca="1">IFERROR(__xludf.DUMMYFUNCTION("""COMPUTED_VALUE"""),0)</f>
        <v>0</v>
      </c>
    </row>
    <row r="946" spans="1:2">
      <c r="A946" s="165"/>
      <c r="B946" s="141">
        <f ca="1">IFERROR(__xludf.DUMMYFUNCTION("""COMPUTED_VALUE"""),0)</f>
        <v>0</v>
      </c>
    </row>
    <row r="947" spans="1:2">
      <c r="A947" s="165"/>
      <c r="B947" s="141">
        <f ca="1">IFERROR(__xludf.DUMMYFUNCTION("""COMPUTED_VALUE"""),0)</f>
        <v>0</v>
      </c>
    </row>
    <row r="948" spans="1:2">
      <c r="A948" s="165"/>
      <c r="B948" s="141">
        <f ca="1">IFERROR(__xludf.DUMMYFUNCTION("""COMPUTED_VALUE"""),0)</f>
        <v>0</v>
      </c>
    </row>
    <row r="949" spans="1:2">
      <c r="A949" s="165"/>
      <c r="B949" s="141">
        <f ca="1">IFERROR(__xludf.DUMMYFUNCTION("""COMPUTED_VALUE"""),0)</f>
        <v>0</v>
      </c>
    </row>
    <row r="950" spans="1:2">
      <c r="A950" s="165"/>
      <c r="B950" s="141">
        <f ca="1">IFERROR(__xludf.DUMMYFUNCTION("""COMPUTED_VALUE"""),0)</f>
        <v>0</v>
      </c>
    </row>
    <row r="951" spans="1:2">
      <c r="A951" s="165"/>
      <c r="B951" s="141">
        <f ca="1">IFERROR(__xludf.DUMMYFUNCTION("""COMPUTED_VALUE"""),0)</f>
        <v>0</v>
      </c>
    </row>
    <row r="952" spans="1:2">
      <c r="A952" s="165"/>
      <c r="B952" s="141">
        <f ca="1">IFERROR(__xludf.DUMMYFUNCTION("""COMPUTED_VALUE"""),0)</f>
        <v>0</v>
      </c>
    </row>
    <row r="953" spans="1:2">
      <c r="A953" s="165"/>
      <c r="B953" s="141">
        <f ca="1">IFERROR(__xludf.DUMMYFUNCTION("""COMPUTED_VALUE"""),0)</f>
        <v>0</v>
      </c>
    </row>
    <row r="954" spans="1:2">
      <c r="A954" s="165"/>
      <c r="B954" s="141">
        <f ca="1">IFERROR(__xludf.DUMMYFUNCTION("""COMPUTED_VALUE"""),0)</f>
        <v>0</v>
      </c>
    </row>
    <row r="955" spans="1:2">
      <c r="A955" s="165"/>
      <c r="B955" s="141">
        <f ca="1">IFERROR(__xludf.DUMMYFUNCTION("""COMPUTED_VALUE"""),0)</f>
        <v>0</v>
      </c>
    </row>
    <row r="956" spans="1:2">
      <c r="A956" s="165"/>
      <c r="B956" s="141">
        <f ca="1">IFERROR(__xludf.DUMMYFUNCTION("""COMPUTED_VALUE"""),0)</f>
        <v>0</v>
      </c>
    </row>
    <row r="957" spans="1:2">
      <c r="A957" s="165"/>
      <c r="B957" s="141">
        <f ca="1">IFERROR(__xludf.DUMMYFUNCTION("""COMPUTED_VALUE"""),0)</f>
        <v>0</v>
      </c>
    </row>
    <row r="958" spans="1:2">
      <c r="A958" s="165"/>
      <c r="B958" s="141">
        <f ca="1">IFERROR(__xludf.DUMMYFUNCTION("""COMPUTED_VALUE"""),0)</f>
        <v>0</v>
      </c>
    </row>
    <row r="959" spans="1:2">
      <c r="A959" s="165"/>
      <c r="B959" s="141">
        <f ca="1">IFERROR(__xludf.DUMMYFUNCTION("""COMPUTED_VALUE"""),0)</f>
        <v>0</v>
      </c>
    </row>
    <row r="960" spans="1:2">
      <c r="A960" s="165"/>
      <c r="B960" s="141">
        <f ca="1">IFERROR(__xludf.DUMMYFUNCTION("""COMPUTED_VALUE"""),0)</f>
        <v>0</v>
      </c>
    </row>
    <row r="961" spans="1:2">
      <c r="A961" s="165"/>
      <c r="B961" s="141">
        <f ca="1">IFERROR(__xludf.DUMMYFUNCTION("""COMPUTED_VALUE"""),0)</f>
        <v>0</v>
      </c>
    </row>
    <row r="962" spans="1:2">
      <c r="A962" s="165"/>
      <c r="B962" s="141">
        <f ca="1">IFERROR(__xludf.DUMMYFUNCTION("""COMPUTED_VALUE"""),0)</f>
        <v>0</v>
      </c>
    </row>
    <row r="963" spans="1:2">
      <c r="A963" s="165"/>
      <c r="B963" s="141">
        <f ca="1">IFERROR(__xludf.DUMMYFUNCTION("""COMPUTED_VALUE"""),0)</f>
        <v>0</v>
      </c>
    </row>
    <row r="964" spans="1:2">
      <c r="A964" s="165"/>
      <c r="B964" s="141">
        <f ca="1">IFERROR(__xludf.DUMMYFUNCTION("""COMPUTED_VALUE"""),0)</f>
        <v>0</v>
      </c>
    </row>
    <row r="965" spans="1:2">
      <c r="A965" s="165"/>
      <c r="B965" s="141">
        <f ca="1">IFERROR(__xludf.DUMMYFUNCTION("""COMPUTED_VALUE"""),0)</f>
        <v>0</v>
      </c>
    </row>
    <row r="966" spans="1:2">
      <c r="A966" s="165"/>
      <c r="B966" s="141">
        <f ca="1">IFERROR(__xludf.DUMMYFUNCTION("""COMPUTED_VALUE"""),0)</f>
        <v>0</v>
      </c>
    </row>
    <row r="967" spans="1:2">
      <c r="A967" s="165"/>
      <c r="B967" s="141">
        <f ca="1">IFERROR(__xludf.DUMMYFUNCTION("""COMPUTED_VALUE"""),0)</f>
        <v>0</v>
      </c>
    </row>
    <row r="968" spans="1:2">
      <c r="A968" s="165"/>
      <c r="B968" s="141">
        <f ca="1">IFERROR(__xludf.DUMMYFUNCTION("""COMPUTED_VALUE"""),0)</f>
        <v>0</v>
      </c>
    </row>
    <row r="969" spans="1:2">
      <c r="A969" s="165"/>
      <c r="B969" s="141">
        <f ca="1">IFERROR(__xludf.DUMMYFUNCTION("""COMPUTED_VALUE"""),0)</f>
        <v>0</v>
      </c>
    </row>
    <row r="970" spans="1:2">
      <c r="A970" s="165"/>
      <c r="B970" s="141">
        <f ca="1">IFERROR(__xludf.DUMMYFUNCTION("""COMPUTED_VALUE"""),0)</f>
        <v>0</v>
      </c>
    </row>
    <row r="971" spans="1:2">
      <c r="A971" s="165"/>
      <c r="B971" s="141">
        <f ca="1">IFERROR(__xludf.DUMMYFUNCTION("""COMPUTED_VALUE"""),0)</f>
        <v>0</v>
      </c>
    </row>
    <row r="972" spans="1:2">
      <c r="A972" s="165"/>
      <c r="B972" s="141">
        <f ca="1">IFERROR(__xludf.DUMMYFUNCTION("""COMPUTED_VALUE"""),0)</f>
        <v>0</v>
      </c>
    </row>
    <row r="973" spans="1:2">
      <c r="A973" s="165"/>
      <c r="B973" s="141">
        <f ca="1">IFERROR(__xludf.DUMMYFUNCTION("""COMPUTED_VALUE"""),0)</f>
        <v>0</v>
      </c>
    </row>
    <row r="974" spans="1:2">
      <c r="A974" s="165"/>
      <c r="B974" s="141">
        <f ca="1">IFERROR(__xludf.DUMMYFUNCTION("""COMPUTED_VALUE"""),0)</f>
        <v>0</v>
      </c>
    </row>
    <row r="975" spans="1:2">
      <c r="A975" s="165"/>
      <c r="B975" s="141">
        <f ca="1">IFERROR(__xludf.DUMMYFUNCTION("""COMPUTED_VALUE"""),0)</f>
        <v>0</v>
      </c>
    </row>
    <row r="976" spans="1:2">
      <c r="A976" s="165"/>
      <c r="B976" s="141">
        <f ca="1">IFERROR(__xludf.DUMMYFUNCTION("""COMPUTED_VALUE"""),0)</f>
        <v>0</v>
      </c>
    </row>
    <row r="977" spans="1:2">
      <c r="A977" s="165"/>
      <c r="B977" s="141">
        <f ca="1">IFERROR(__xludf.DUMMYFUNCTION("""COMPUTED_VALUE"""),0)</f>
        <v>0</v>
      </c>
    </row>
    <row r="978" spans="1:2">
      <c r="A978" s="165"/>
      <c r="B978" s="141">
        <f ca="1">IFERROR(__xludf.DUMMYFUNCTION("""COMPUTED_VALUE"""),0)</f>
        <v>0</v>
      </c>
    </row>
    <row r="979" spans="1:2">
      <c r="A979" s="165"/>
      <c r="B979" s="141">
        <f ca="1">IFERROR(__xludf.DUMMYFUNCTION("""COMPUTED_VALUE"""),0)</f>
        <v>0</v>
      </c>
    </row>
    <row r="980" spans="1:2">
      <c r="A980" s="165"/>
      <c r="B980" s="141">
        <f ca="1">IFERROR(__xludf.DUMMYFUNCTION("""COMPUTED_VALUE"""),0)</f>
        <v>0</v>
      </c>
    </row>
    <row r="981" spans="1:2">
      <c r="A981" s="165"/>
      <c r="B981" s="141">
        <f ca="1">IFERROR(__xludf.DUMMYFUNCTION("""COMPUTED_VALUE"""),0)</f>
        <v>0</v>
      </c>
    </row>
    <row r="982" spans="1:2">
      <c r="A982" s="165"/>
      <c r="B982" s="141">
        <f ca="1">IFERROR(__xludf.DUMMYFUNCTION("""COMPUTED_VALUE"""),0)</f>
        <v>0</v>
      </c>
    </row>
    <row r="983" spans="1:2">
      <c r="A983" s="165"/>
      <c r="B983" s="141">
        <f ca="1">IFERROR(__xludf.DUMMYFUNCTION("""COMPUTED_VALUE"""),0)</f>
        <v>0</v>
      </c>
    </row>
    <row r="984" spans="1:2">
      <c r="A984" s="165"/>
      <c r="B984" s="141">
        <f ca="1">IFERROR(__xludf.DUMMYFUNCTION("""COMPUTED_VALUE"""),0)</f>
        <v>0</v>
      </c>
    </row>
    <row r="985" spans="1:2">
      <c r="A985" s="165"/>
      <c r="B985" s="141">
        <f ca="1">IFERROR(__xludf.DUMMYFUNCTION("""COMPUTED_VALUE"""),0)</f>
        <v>0</v>
      </c>
    </row>
    <row r="986" spans="1:2">
      <c r="A986" s="165"/>
      <c r="B986" s="141">
        <f ca="1">IFERROR(__xludf.DUMMYFUNCTION("""COMPUTED_VALUE"""),0)</f>
        <v>0</v>
      </c>
    </row>
    <row r="987" spans="1:2">
      <c r="A987" s="165"/>
      <c r="B987" s="141">
        <f ca="1">IFERROR(__xludf.DUMMYFUNCTION("""COMPUTED_VALUE"""),0)</f>
        <v>0</v>
      </c>
    </row>
    <row r="988" spans="1:2">
      <c r="A988" s="165"/>
      <c r="B988" s="141">
        <f ca="1">IFERROR(__xludf.DUMMYFUNCTION("""COMPUTED_VALUE"""),0)</f>
        <v>0</v>
      </c>
    </row>
    <row r="989" spans="1:2">
      <c r="A989" s="165"/>
      <c r="B989" s="141">
        <f ca="1">IFERROR(__xludf.DUMMYFUNCTION("""COMPUTED_VALUE"""),0)</f>
        <v>0</v>
      </c>
    </row>
    <row r="990" spans="1:2">
      <c r="A990" s="165"/>
      <c r="B990" s="141">
        <f ca="1">IFERROR(__xludf.DUMMYFUNCTION("""COMPUTED_VALUE"""),0)</f>
        <v>0</v>
      </c>
    </row>
    <row r="991" spans="1:2">
      <c r="A991" s="165"/>
      <c r="B991" s="141">
        <f ca="1">IFERROR(__xludf.DUMMYFUNCTION("""COMPUTED_VALUE"""),0)</f>
        <v>0</v>
      </c>
    </row>
    <row r="992" spans="1:2">
      <c r="A992" s="165"/>
      <c r="B992" s="141">
        <f ca="1">IFERROR(__xludf.DUMMYFUNCTION("""COMPUTED_VALUE"""),0)</f>
        <v>0</v>
      </c>
    </row>
    <row r="993" spans="1:2">
      <c r="A993" s="165"/>
      <c r="B993" s="141">
        <f ca="1">IFERROR(__xludf.DUMMYFUNCTION("""COMPUTED_VALUE"""),0)</f>
        <v>0</v>
      </c>
    </row>
    <row r="994" spans="1:2">
      <c r="A994" s="165"/>
      <c r="B994" s="141">
        <f ca="1">IFERROR(__xludf.DUMMYFUNCTION("""COMPUTED_VALUE"""),0)</f>
        <v>0</v>
      </c>
    </row>
    <row r="995" spans="1:2">
      <c r="A995" s="165"/>
      <c r="B995" s="141">
        <f ca="1">IFERROR(__xludf.DUMMYFUNCTION("""COMPUTED_VALUE"""),0)</f>
        <v>0</v>
      </c>
    </row>
    <row r="996" spans="1:2">
      <c r="A996" s="165"/>
      <c r="B996" s="141">
        <f ca="1">IFERROR(__xludf.DUMMYFUNCTION("""COMPUTED_VALUE"""),0)</f>
        <v>0</v>
      </c>
    </row>
    <row r="997" spans="1:2">
      <c r="A997" s="165"/>
      <c r="B997" s="141">
        <f ca="1">IFERROR(__xludf.DUMMYFUNCTION("""COMPUTED_VALUE"""),0)</f>
        <v>0</v>
      </c>
    </row>
    <row r="998" spans="1:2">
      <c r="A998" s="165"/>
      <c r="B998" s="141">
        <f ca="1">IFERROR(__xludf.DUMMYFUNCTION("""COMPUTED_VALUE"""),0)</f>
        <v>0</v>
      </c>
    </row>
    <row r="999" spans="1:2">
      <c r="A999" s="165"/>
      <c r="B999" s="141">
        <f ca="1">IFERROR(__xludf.DUMMYFUNCTION("""COMPUTED_VALUE"""),0)</f>
        <v>0</v>
      </c>
    </row>
    <row r="1000" spans="1:2">
      <c r="A1000" s="165"/>
      <c r="B1000" s="141">
        <f ca="1">IFERROR(__xludf.DUMMYFUNCTION("""COMPUTED_VALUE"""),0)</f>
        <v>0</v>
      </c>
    </row>
    <row r="1001" spans="1:2">
      <c r="A1001" s="165"/>
      <c r="B1001" s="141">
        <f ca="1">IFERROR(__xludf.DUMMYFUNCTION("""COMPUTED_VALUE"""),0)</f>
        <v>0</v>
      </c>
    </row>
    <row r="1002" spans="1:2">
      <c r="A1002" s="165"/>
      <c r="B1002" s="141">
        <f ca="1">IFERROR(__xludf.DUMMYFUNCTION("""COMPUTED_VALUE"""),0)</f>
        <v>0</v>
      </c>
    </row>
    <row r="1003" spans="1:2">
      <c r="A1003" s="165"/>
      <c r="B1003" s="141">
        <f ca="1">IFERROR(__xludf.DUMMYFUNCTION("""COMPUTED_VALUE"""),0)</f>
        <v>0</v>
      </c>
    </row>
    <row r="1004" spans="1:2">
      <c r="A1004" s="165"/>
      <c r="B1004" s="141">
        <f ca="1">IFERROR(__xludf.DUMMYFUNCTION("""COMPUTED_VALUE"""),0)</f>
        <v>0</v>
      </c>
    </row>
    <row r="1005" spans="1:2">
      <c r="A1005" s="165"/>
      <c r="B1005" s="141">
        <f ca="1">IFERROR(__xludf.DUMMYFUNCTION("""COMPUTED_VALUE"""),0)</f>
        <v>0</v>
      </c>
    </row>
    <row r="1006" spans="1:2">
      <c r="A1006" s="165"/>
      <c r="B1006" s="141">
        <f ca="1">IFERROR(__xludf.DUMMYFUNCTION("""COMPUTED_VALUE"""),0)</f>
        <v>0</v>
      </c>
    </row>
    <row r="1007" spans="1:2">
      <c r="A1007" s="165"/>
      <c r="B1007" s="141">
        <f ca="1">IFERROR(__xludf.DUMMYFUNCTION("""COMPUTED_VALUE"""),0)</f>
        <v>0</v>
      </c>
    </row>
    <row r="1008" spans="1:2">
      <c r="A1008" s="165"/>
      <c r="B1008" s="141">
        <f ca="1">IFERROR(__xludf.DUMMYFUNCTION("""COMPUTED_VALUE"""),0)</f>
        <v>0</v>
      </c>
    </row>
    <row r="1009" spans="1:2">
      <c r="A1009" s="165"/>
      <c r="B1009" s="141">
        <f ca="1">IFERROR(__xludf.DUMMYFUNCTION("""COMPUTED_VALUE"""),0)</f>
        <v>0</v>
      </c>
    </row>
    <row r="1010" spans="1:2">
      <c r="A1010" s="165"/>
      <c r="B1010" s="141">
        <f ca="1">IFERROR(__xludf.DUMMYFUNCTION("""COMPUTED_VALUE"""),0)</f>
        <v>0</v>
      </c>
    </row>
    <row r="1011" spans="1:2">
      <c r="A1011" s="165"/>
      <c r="B1011" s="141">
        <f ca="1">IFERROR(__xludf.DUMMYFUNCTION("""COMPUTED_VALUE"""),0)</f>
        <v>0</v>
      </c>
    </row>
    <row r="1012" spans="1:2">
      <c r="A1012" s="165"/>
      <c r="B1012" s="141">
        <f ca="1">IFERROR(__xludf.DUMMYFUNCTION("""COMPUTED_VALUE"""),0)</f>
        <v>0</v>
      </c>
    </row>
    <row r="1013" spans="1:2">
      <c r="A1013" s="165"/>
      <c r="B1013" s="141">
        <f ca="1">IFERROR(__xludf.DUMMYFUNCTION("""COMPUTED_VALUE"""),0)</f>
        <v>0</v>
      </c>
    </row>
    <row r="1014" spans="1:2">
      <c r="A1014" s="165"/>
      <c r="B1014" s="141">
        <f ca="1">IFERROR(__xludf.DUMMYFUNCTION("""COMPUTED_VALUE"""),0)</f>
        <v>0</v>
      </c>
    </row>
    <row r="1015" spans="1:2">
      <c r="A1015" s="165"/>
      <c r="B1015" s="141">
        <f ca="1">IFERROR(__xludf.DUMMYFUNCTION("""COMPUTED_VALUE"""),0)</f>
        <v>0</v>
      </c>
    </row>
    <row r="1016" spans="1:2">
      <c r="A1016" s="165"/>
      <c r="B1016" s="141">
        <f ca="1">IFERROR(__xludf.DUMMYFUNCTION("""COMPUTED_VALUE"""),0)</f>
        <v>0</v>
      </c>
    </row>
    <row r="1017" spans="1:2">
      <c r="A1017" s="165"/>
      <c r="B1017" s="141">
        <f ca="1">IFERROR(__xludf.DUMMYFUNCTION("""COMPUTED_VALUE"""),0)</f>
        <v>0</v>
      </c>
    </row>
    <row r="1018" spans="1:2">
      <c r="A1018" s="165"/>
      <c r="B1018" s="141">
        <f ca="1">IFERROR(__xludf.DUMMYFUNCTION("""COMPUTED_VALUE"""),0)</f>
        <v>0</v>
      </c>
    </row>
    <row r="1019" spans="1:2">
      <c r="A1019" s="165"/>
      <c r="B1019" s="141">
        <f ca="1">IFERROR(__xludf.DUMMYFUNCTION("""COMPUTED_VALUE"""),0)</f>
        <v>0</v>
      </c>
    </row>
    <row r="1020" spans="1:2">
      <c r="A1020" s="165"/>
      <c r="B1020" s="141">
        <f ca="1">IFERROR(__xludf.DUMMYFUNCTION("""COMPUTED_VALUE"""),0)</f>
        <v>0</v>
      </c>
    </row>
    <row r="1021" spans="1:2">
      <c r="A1021" s="165"/>
      <c r="B1021" s="141">
        <f ca="1">IFERROR(__xludf.DUMMYFUNCTION("""COMPUTED_VALUE"""),0)</f>
        <v>0</v>
      </c>
    </row>
    <row r="1022" spans="1:2">
      <c r="A1022" s="165"/>
      <c r="B1022" s="141">
        <f ca="1">IFERROR(__xludf.DUMMYFUNCTION("""COMPUTED_VALUE"""),0)</f>
        <v>0</v>
      </c>
    </row>
    <row r="1023" spans="1:2">
      <c r="A1023" s="165"/>
      <c r="B1023" s="141">
        <f ca="1">IFERROR(__xludf.DUMMYFUNCTION("""COMPUTED_VALUE"""),0)</f>
        <v>0</v>
      </c>
    </row>
    <row r="1024" spans="1:2">
      <c r="A1024" s="165"/>
      <c r="B1024" s="141">
        <f ca="1">IFERROR(__xludf.DUMMYFUNCTION("""COMPUTED_VALUE"""),0)</f>
        <v>0</v>
      </c>
    </row>
    <row r="1025" spans="1:2">
      <c r="A1025" s="165"/>
      <c r="B1025" s="141">
        <f ca="1">IFERROR(__xludf.DUMMYFUNCTION("""COMPUTED_VALUE"""),0)</f>
        <v>0</v>
      </c>
    </row>
    <row r="1026" spans="1:2">
      <c r="A1026" s="165"/>
      <c r="B1026" s="141">
        <f ca="1">IFERROR(__xludf.DUMMYFUNCTION("""COMPUTED_VALUE"""),0)</f>
        <v>0</v>
      </c>
    </row>
    <row r="1027" spans="1:2">
      <c r="A1027" s="165"/>
      <c r="B1027" s="141">
        <f ca="1">IFERROR(__xludf.DUMMYFUNCTION("""COMPUTED_VALUE"""),0)</f>
        <v>0</v>
      </c>
    </row>
    <row r="1028" spans="1:2">
      <c r="A1028" s="165"/>
      <c r="B1028" s="141">
        <f ca="1">IFERROR(__xludf.DUMMYFUNCTION("""COMPUTED_VALUE"""),0)</f>
        <v>0</v>
      </c>
    </row>
    <row r="1029" spans="1:2">
      <c r="A1029" s="165"/>
      <c r="B1029" s="141">
        <f ca="1">IFERROR(__xludf.DUMMYFUNCTION("""COMPUTED_VALUE"""),0)</f>
        <v>0</v>
      </c>
    </row>
    <row r="1030" spans="1:2">
      <c r="A1030" s="165"/>
      <c r="B1030" s="141">
        <f ca="1">IFERROR(__xludf.DUMMYFUNCTION("""COMPUTED_VALUE"""),0)</f>
        <v>0</v>
      </c>
    </row>
    <row r="1031" spans="1:2">
      <c r="A1031" s="165"/>
      <c r="B1031" s="141">
        <f ca="1">IFERROR(__xludf.DUMMYFUNCTION("""COMPUTED_VALUE"""),0)</f>
        <v>0</v>
      </c>
    </row>
    <row r="1032" spans="1:2">
      <c r="A1032" s="165"/>
      <c r="B1032" s="141">
        <f ca="1">IFERROR(__xludf.DUMMYFUNCTION("""COMPUTED_VALUE"""),0)</f>
        <v>0</v>
      </c>
    </row>
    <row r="1033" spans="1:2">
      <c r="A1033" s="165"/>
      <c r="B1033" s="141">
        <f ca="1">IFERROR(__xludf.DUMMYFUNCTION("""COMPUTED_VALUE"""),0)</f>
        <v>0</v>
      </c>
    </row>
    <row r="1034" spans="1:2">
      <c r="A1034" s="165"/>
      <c r="B1034" s="141">
        <f ca="1">IFERROR(__xludf.DUMMYFUNCTION("""COMPUTED_VALUE"""),0)</f>
        <v>0</v>
      </c>
    </row>
    <row r="1035" spans="1:2">
      <c r="A1035" s="165"/>
      <c r="B1035" s="141">
        <f ca="1">IFERROR(__xludf.DUMMYFUNCTION("""COMPUTED_VALUE"""),0)</f>
        <v>0</v>
      </c>
    </row>
    <row r="1036" spans="1:2">
      <c r="A1036" s="165"/>
      <c r="B1036" s="141">
        <f ca="1">IFERROR(__xludf.DUMMYFUNCTION("""COMPUTED_VALUE"""),0)</f>
        <v>0</v>
      </c>
    </row>
    <row r="1037" spans="1:2">
      <c r="A1037" s="165"/>
      <c r="B1037" s="141">
        <f ca="1">IFERROR(__xludf.DUMMYFUNCTION("""COMPUTED_VALUE"""),0)</f>
        <v>0</v>
      </c>
    </row>
    <row r="1038" spans="1:2">
      <c r="A1038" s="165"/>
      <c r="B1038" s="141">
        <f ca="1">IFERROR(__xludf.DUMMYFUNCTION("""COMPUTED_VALUE"""),0)</f>
        <v>0</v>
      </c>
    </row>
    <row r="1039" spans="1:2">
      <c r="A1039" s="165"/>
      <c r="B1039" s="141">
        <f ca="1">IFERROR(__xludf.DUMMYFUNCTION("""COMPUTED_VALUE"""),0)</f>
        <v>0</v>
      </c>
    </row>
    <row r="1040" spans="1:2">
      <c r="A1040" s="165"/>
      <c r="B1040" s="141">
        <f ca="1">IFERROR(__xludf.DUMMYFUNCTION("""COMPUTED_VALUE"""),0)</f>
        <v>0</v>
      </c>
    </row>
    <row r="1041" spans="1:2">
      <c r="A1041" s="165"/>
      <c r="B1041" s="141">
        <f ca="1">IFERROR(__xludf.DUMMYFUNCTION("""COMPUTED_VALUE"""),0)</f>
        <v>0</v>
      </c>
    </row>
    <row r="1042" spans="1:2">
      <c r="A1042" s="165"/>
      <c r="B1042" s="141">
        <f ca="1">IFERROR(__xludf.DUMMYFUNCTION("""COMPUTED_VALUE"""),0)</f>
        <v>0</v>
      </c>
    </row>
    <row r="1043" spans="1:2">
      <c r="A1043" s="165"/>
      <c r="B1043" s="141">
        <f ca="1">IFERROR(__xludf.DUMMYFUNCTION("""COMPUTED_VALUE"""),0)</f>
        <v>0</v>
      </c>
    </row>
    <row r="1044" spans="1:2">
      <c r="A1044" s="165"/>
      <c r="B1044" s="141">
        <f ca="1">IFERROR(__xludf.DUMMYFUNCTION("""COMPUTED_VALUE"""),0)</f>
        <v>0</v>
      </c>
    </row>
    <row r="1045" spans="1:2">
      <c r="A1045" s="165"/>
      <c r="B1045" s="141">
        <f ca="1">IFERROR(__xludf.DUMMYFUNCTION("""COMPUTED_VALUE"""),0)</f>
        <v>0</v>
      </c>
    </row>
    <row r="1046" spans="1:2">
      <c r="A1046" s="165"/>
      <c r="B1046" s="141">
        <f ca="1">IFERROR(__xludf.DUMMYFUNCTION("""COMPUTED_VALUE"""),0)</f>
        <v>0</v>
      </c>
    </row>
    <row r="1047" spans="1:2">
      <c r="A1047" s="165"/>
      <c r="B1047" s="141">
        <f ca="1">IFERROR(__xludf.DUMMYFUNCTION("""COMPUTED_VALUE"""),0)</f>
        <v>0</v>
      </c>
    </row>
    <row r="1048" spans="1:2">
      <c r="A1048" s="165"/>
      <c r="B1048" s="141">
        <f ca="1">IFERROR(__xludf.DUMMYFUNCTION("""COMPUTED_VALUE"""),0)</f>
        <v>0</v>
      </c>
    </row>
    <row r="1049" spans="1:2">
      <c r="A1049" s="165"/>
      <c r="B1049" s="141">
        <f ca="1">IFERROR(__xludf.DUMMYFUNCTION("""COMPUTED_VALUE"""),0)</f>
        <v>0</v>
      </c>
    </row>
    <row r="1050" spans="1:2">
      <c r="A1050" s="165"/>
      <c r="B1050" s="141">
        <f ca="1">IFERROR(__xludf.DUMMYFUNCTION("""COMPUTED_VALUE"""),0)</f>
        <v>0</v>
      </c>
    </row>
    <row r="1051" spans="1:2">
      <c r="A1051" s="165"/>
      <c r="B1051" s="141">
        <f ca="1">IFERROR(__xludf.DUMMYFUNCTION("""COMPUTED_VALUE"""),0)</f>
        <v>0</v>
      </c>
    </row>
    <row r="1052" spans="1:2">
      <c r="A1052" s="165"/>
      <c r="B1052" s="141">
        <f ca="1">IFERROR(__xludf.DUMMYFUNCTION("""COMPUTED_VALUE"""),0)</f>
        <v>0</v>
      </c>
    </row>
    <row r="1053" spans="1:2">
      <c r="A1053" s="165"/>
      <c r="B1053" s="141">
        <f ca="1">IFERROR(__xludf.DUMMYFUNCTION("""COMPUTED_VALUE"""),0)</f>
        <v>0</v>
      </c>
    </row>
    <row r="1054" spans="1:2">
      <c r="A1054" s="165"/>
      <c r="B1054" s="141">
        <f ca="1">IFERROR(__xludf.DUMMYFUNCTION("""COMPUTED_VALUE"""),0)</f>
        <v>0</v>
      </c>
    </row>
    <row r="1055" spans="1:2">
      <c r="A1055" s="165"/>
      <c r="B1055" s="141">
        <f ca="1">IFERROR(__xludf.DUMMYFUNCTION("""COMPUTED_VALUE"""),0)</f>
        <v>0</v>
      </c>
    </row>
    <row r="1056" spans="1:2">
      <c r="A1056" s="165"/>
      <c r="B1056" s="141">
        <f ca="1">IFERROR(__xludf.DUMMYFUNCTION("""COMPUTED_VALUE"""),0)</f>
        <v>0</v>
      </c>
    </row>
    <row r="1057" spans="1:2">
      <c r="A1057" s="165"/>
      <c r="B1057" s="141">
        <f ca="1">IFERROR(__xludf.DUMMYFUNCTION("""COMPUTED_VALUE"""),0)</f>
        <v>0</v>
      </c>
    </row>
    <row r="1058" spans="1:2">
      <c r="A1058" s="165"/>
      <c r="B1058" s="141">
        <f ca="1">IFERROR(__xludf.DUMMYFUNCTION("""COMPUTED_VALUE"""),0)</f>
        <v>0</v>
      </c>
    </row>
    <row r="1059" spans="1:2">
      <c r="A1059" s="165"/>
      <c r="B1059" s="141">
        <f ca="1">IFERROR(__xludf.DUMMYFUNCTION("""COMPUTED_VALUE"""),0)</f>
        <v>0</v>
      </c>
    </row>
    <row r="1060" spans="1:2">
      <c r="A1060" s="165"/>
      <c r="B1060" s="141">
        <f ca="1">IFERROR(__xludf.DUMMYFUNCTION("""COMPUTED_VALUE"""),0)</f>
        <v>0</v>
      </c>
    </row>
    <row r="1061" spans="1:2">
      <c r="A1061" s="165"/>
      <c r="B1061" s="141">
        <f ca="1">IFERROR(__xludf.DUMMYFUNCTION("""COMPUTED_VALUE"""),0)</f>
        <v>0</v>
      </c>
    </row>
    <row r="1062" spans="1:2">
      <c r="A1062" s="165"/>
      <c r="B1062" s="141">
        <f ca="1">IFERROR(__xludf.DUMMYFUNCTION("""COMPUTED_VALUE"""),0)</f>
        <v>0</v>
      </c>
    </row>
    <row r="1063" spans="1:2">
      <c r="A1063" s="165"/>
      <c r="B1063" s="141">
        <f ca="1">IFERROR(__xludf.DUMMYFUNCTION("""COMPUTED_VALUE"""),0)</f>
        <v>0</v>
      </c>
    </row>
    <row r="1064" spans="1:2">
      <c r="A1064" s="165"/>
      <c r="B1064" s="141">
        <f ca="1">IFERROR(__xludf.DUMMYFUNCTION("""COMPUTED_VALUE"""),0)</f>
        <v>0</v>
      </c>
    </row>
    <row r="1065" spans="1:2">
      <c r="A1065" s="165"/>
      <c r="B1065" s="141">
        <f ca="1">IFERROR(__xludf.DUMMYFUNCTION("""COMPUTED_VALUE"""),0)</f>
        <v>0</v>
      </c>
    </row>
    <row r="1066" spans="1:2">
      <c r="A1066" s="165"/>
      <c r="B1066" s="141">
        <f ca="1">IFERROR(__xludf.DUMMYFUNCTION("""COMPUTED_VALUE"""),0)</f>
        <v>0</v>
      </c>
    </row>
    <row r="1067" spans="1:2">
      <c r="A1067" s="165"/>
      <c r="B1067" s="141">
        <f ca="1">IFERROR(__xludf.DUMMYFUNCTION("""COMPUTED_VALUE"""),0)</f>
        <v>0</v>
      </c>
    </row>
    <row r="1068" spans="1:2">
      <c r="A1068" s="165"/>
      <c r="B1068" s="141">
        <f ca="1">IFERROR(__xludf.DUMMYFUNCTION("""COMPUTED_VALUE"""),0)</f>
        <v>0</v>
      </c>
    </row>
    <row r="1069" spans="1:2">
      <c r="A1069" s="165"/>
      <c r="B1069" s="141">
        <f ca="1">IFERROR(__xludf.DUMMYFUNCTION("""COMPUTED_VALUE"""),0)</f>
        <v>0</v>
      </c>
    </row>
    <row r="1070" spans="1:2">
      <c r="A1070" s="165"/>
      <c r="B1070" s="141">
        <f ca="1">IFERROR(__xludf.DUMMYFUNCTION("""COMPUTED_VALUE"""),0)</f>
        <v>0</v>
      </c>
    </row>
    <row r="1071" spans="1:2">
      <c r="A1071" s="165"/>
      <c r="B1071" s="141">
        <f ca="1">IFERROR(__xludf.DUMMYFUNCTION("""COMPUTED_VALUE"""),0)</f>
        <v>0</v>
      </c>
    </row>
    <row r="1072" spans="1:2">
      <c r="A1072" s="165"/>
      <c r="B1072" s="141">
        <f ca="1">IFERROR(__xludf.DUMMYFUNCTION("""COMPUTED_VALUE"""),0)</f>
        <v>0</v>
      </c>
    </row>
    <row r="1073" spans="1:2">
      <c r="A1073" s="165"/>
      <c r="B1073" s="141">
        <f ca="1">IFERROR(__xludf.DUMMYFUNCTION("""COMPUTED_VALUE"""),0)</f>
        <v>0</v>
      </c>
    </row>
    <row r="1074" spans="1:2">
      <c r="A1074" s="165"/>
      <c r="B1074" s="141">
        <f ca="1">IFERROR(__xludf.DUMMYFUNCTION("""COMPUTED_VALUE"""),0)</f>
        <v>0</v>
      </c>
    </row>
    <row r="1075" spans="1:2">
      <c r="A1075" s="165"/>
      <c r="B1075" s="141">
        <f ca="1">IFERROR(__xludf.DUMMYFUNCTION("""COMPUTED_VALUE"""),0)</f>
        <v>0</v>
      </c>
    </row>
    <row r="1076" spans="1:2">
      <c r="A1076" s="165"/>
      <c r="B1076" s="141">
        <f ca="1">IFERROR(__xludf.DUMMYFUNCTION("""COMPUTED_VALUE"""),0)</f>
        <v>0</v>
      </c>
    </row>
    <row r="1077" spans="1:2">
      <c r="A1077" s="165"/>
      <c r="B1077" s="141">
        <f ca="1">IFERROR(__xludf.DUMMYFUNCTION("""COMPUTED_VALUE"""),0)</f>
        <v>0</v>
      </c>
    </row>
    <row r="1078" spans="1:2">
      <c r="A1078" s="165"/>
      <c r="B1078" s="141">
        <f ca="1">IFERROR(__xludf.DUMMYFUNCTION("""COMPUTED_VALUE"""),0)</f>
        <v>0</v>
      </c>
    </row>
    <row r="1079" spans="1:2">
      <c r="A1079" s="165"/>
      <c r="B1079" s="141">
        <f ca="1">IFERROR(__xludf.DUMMYFUNCTION("""COMPUTED_VALUE"""),0)</f>
        <v>0</v>
      </c>
    </row>
    <row r="1080" spans="1:2">
      <c r="A1080" s="165"/>
      <c r="B1080" s="141">
        <f ca="1">IFERROR(__xludf.DUMMYFUNCTION("""COMPUTED_VALUE"""),0)</f>
        <v>0</v>
      </c>
    </row>
    <row r="1081" spans="1:2">
      <c r="A1081" s="165"/>
      <c r="B1081" s="141">
        <f ca="1">IFERROR(__xludf.DUMMYFUNCTION("""COMPUTED_VALUE"""),0)</f>
        <v>0</v>
      </c>
    </row>
    <row r="1082" spans="1:2">
      <c r="A1082" s="165"/>
      <c r="B1082" s="141">
        <f ca="1">IFERROR(__xludf.DUMMYFUNCTION("""COMPUTED_VALUE"""),0)</f>
        <v>0</v>
      </c>
    </row>
    <row r="1083" spans="1:2">
      <c r="A1083" s="165"/>
      <c r="B1083" s="141">
        <f ca="1">IFERROR(__xludf.DUMMYFUNCTION("""COMPUTED_VALUE"""),0)</f>
        <v>0</v>
      </c>
    </row>
    <row r="1084" spans="1:2">
      <c r="A1084" s="165"/>
      <c r="B1084" s="141">
        <f ca="1">IFERROR(__xludf.DUMMYFUNCTION("""COMPUTED_VALUE"""),0)</f>
        <v>0</v>
      </c>
    </row>
    <row r="1085" spans="1:2">
      <c r="A1085" s="165"/>
      <c r="B1085" s="141">
        <f ca="1">IFERROR(__xludf.DUMMYFUNCTION("""COMPUTED_VALUE"""),0)</f>
        <v>0</v>
      </c>
    </row>
    <row r="1086" spans="1:2">
      <c r="A1086" s="165"/>
      <c r="B1086" s="141">
        <f ca="1">IFERROR(__xludf.DUMMYFUNCTION("""COMPUTED_VALUE"""),0)</f>
        <v>0</v>
      </c>
    </row>
    <row r="1087" spans="1:2">
      <c r="A1087" s="165"/>
      <c r="B1087" s="141">
        <f ca="1">IFERROR(__xludf.DUMMYFUNCTION("""COMPUTED_VALUE"""),0)</f>
        <v>0</v>
      </c>
    </row>
    <row r="1088" spans="1:2">
      <c r="A1088" s="165"/>
      <c r="B1088" s="141">
        <f ca="1">IFERROR(__xludf.DUMMYFUNCTION("""COMPUTED_VALUE"""),0)</f>
        <v>0</v>
      </c>
    </row>
    <row r="1089" spans="1:2">
      <c r="A1089" s="165"/>
      <c r="B1089" s="141">
        <f ca="1">IFERROR(__xludf.DUMMYFUNCTION("""COMPUTED_VALUE"""),0)</f>
        <v>0</v>
      </c>
    </row>
    <row r="1090" spans="1:2">
      <c r="A1090" s="165"/>
      <c r="B1090" s="141">
        <f ca="1">IFERROR(__xludf.DUMMYFUNCTION("""COMPUTED_VALUE"""),0)</f>
        <v>0</v>
      </c>
    </row>
    <row r="1091" spans="1:2">
      <c r="A1091" s="165"/>
      <c r="B1091" s="141">
        <f ca="1">IFERROR(__xludf.DUMMYFUNCTION("""COMPUTED_VALUE"""),0)</f>
        <v>0</v>
      </c>
    </row>
    <row r="1092" spans="1:2">
      <c r="A1092" s="165"/>
      <c r="B1092" s="141">
        <f ca="1">IFERROR(__xludf.DUMMYFUNCTION("""COMPUTED_VALUE"""),0)</f>
        <v>0</v>
      </c>
    </row>
    <row r="1093" spans="1:2">
      <c r="A1093" s="165"/>
      <c r="B1093" s="141">
        <f ca="1">IFERROR(__xludf.DUMMYFUNCTION("""COMPUTED_VALUE"""),0)</f>
        <v>0</v>
      </c>
    </row>
    <row r="1094" spans="1:2">
      <c r="A1094" s="165"/>
      <c r="B1094" s="141">
        <f ca="1">IFERROR(__xludf.DUMMYFUNCTION("""COMPUTED_VALUE"""),0)</f>
        <v>0</v>
      </c>
    </row>
    <row r="1095" spans="1:2">
      <c r="A1095" s="165"/>
      <c r="B1095" s="141">
        <f ca="1">IFERROR(__xludf.DUMMYFUNCTION("""COMPUTED_VALUE"""),0)</f>
        <v>0</v>
      </c>
    </row>
    <row r="1096" spans="1:2">
      <c r="A1096" s="165"/>
      <c r="B1096" s="141">
        <f ca="1">IFERROR(__xludf.DUMMYFUNCTION("""COMPUTED_VALUE"""),0)</f>
        <v>0</v>
      </c>
    </row>
    <row r="1097" spans="1:2">
      <c r="A1097" s="165"/>
      <c r="B1097" s="141">
        <f ca="1">IFERROR(__xludf.DUMMYFUNCTION("""COMPUTED_VALUE"""),0)</f>
        <v>0</v>
      </c>
    </row>
    <row r="1098" spans="1:2">
      <c r="A1098" s="165"/>
      <c r="B1098" s="141">
        <f ca="1">IFERROR(__xludf.DUMMYFUNCTION("""COMPUTED_VALUE"""),0)</f>
        <v>0</v>
      </c>
    </row>
    <row r="1099" spans="1:2">
      <c r="A1099" s="165"/>
      <c r="B1099" s="141">
        <f ca="1">IFERROR(__xludf.DUMMYFUNCTION("""COMPUTED_VALUE"""),0)</f>
        <v>0</v>
      </c>
    </row>
    <row r="1100" spans="1:2">
      <c r="A1100" s="165"/>
      <c r="B1100" s="141">
        <f ca="1">IFERROR(__xludf.DUMMYFUNCTION("""COMPUTED_VALUE"""),0)</f>
        <v>0</v>
      </c>
    </row>
    <row r="1101" spans="1:2">
      <c r="A1101" s="165"/>
      <c r="B1101" s="141">
        <f ca="1">IFERROR(__xludf.DUMMYFUNCTION("""COMPUTED_VALUE"""),0)</f>
        <v>0</v>
      </c>
    </row>
    <row r="1102" spans="1:2">
      <c r="A1102" s="165"/>
      <c r="B1102" s="141">
        <f ca="1">IFERROR(__xludf.DUMMYFUNCTION("""COMPUTED_VALUE"""),0)</f>
        <v>0</v>
      </c>
    </row>
    <row r="1103" spans="1:2">
      <c r="A1103" s="165"/>
      <c r="B1103" s="141">
        <f ca="1">IFERROR(__xludf.DUMMYFUNCTION("""COMPUTED_VALUE"""),0)</f>
        <v>0</v>
      </c>
    </row>
    <row r="1104" spans="1:2">
      <c r="A1104" s="165"/>
      <c r="B1104" s="141">
        <f ca="1">IFERROR(__xludf.DUMMYFUNCTION("""COMPUTED_VALUE"""),0)</f>
        <v>0</v>
      </c>
    </row>
    <row r="1105" spans="1:2">
      <c r="A1105" s="165"/>
      <c r="B1105" s="141">
        <f ca="1">IFERROR(__xludf.DUMMYFUNCTION("""COMPUTED_VALUE"""),0)</f>
        <v>0</v>
      </c>
    </row>
    <row r="1106" spans="1:2">
      <c r="A1106" s="165"/>
      <c r="B1106" s="141">
        <f ca="1">IFERROR(__xludf.DUMMYFUNCTION("""COMPUTED_VALUE"""),0)</f>
        <v>0</v>
      </c>
    </row>
    <row r="1107" spans="1:2">
      <c r="A1107" s="165"/>
      <c r="B1107" s="141">
        <f ca="1">IFERROR(__xludf.DUMMYFUNCTION("""COMPUTED_VALUE"""),0)</f>
        <v>0</v>
      </c>
    </row>
    <row r="1108" spans="1:2">
      <c r="A1108" s="165"/>
      <c r="B1108" s="141">
        <f ca="1">IFERROR(__xludf.DUMMYFUNCTION("""COMPUTED_VALUE"""),0)</f>
        <v>0</v>
      </c>
    </row>
    <row r="1109" spans="1:2">
      <c r="A1109" s="165"/>
      <c r="B1109" s="141">
        <f ca="1">IFERROR(__xludf.DUMMYFUNCTION("""COMPUTED_VALUE"""),0)</f>
        <v>0</v>
      </c>
    </row>
    <row r="1110" spans="1:2">
      <c r="A1110" s="165"/>
      <c r="B1110" s="141">
        <f ca="1">IFERROR(__xludf.DUMMYFUNCTION("""COMPUTED_VALUE"""),0)</f>
        <v>0</v>
      </c>
    </row>
    <row r="1111" spans="1:2">
      <c r="A1111" s="165"/>
      <c r="B1111" s="141">
        <f ca="1">IFERROR(__xludf.DUMMYFUNCTION("""COMPUTED_VALUE"""),0)</f>
        <v>0</v>
      </c>
    </row>
    <row r="1112" spans="1:2">
      <c r="A1112" s="165"/>
      <c r="B1112" s="141">
        <f ca="1">IFERROR(__xludf.DUMMYFUNCTION("""COMPUTED_VALUE"""),0)</f>
        <v>0</v>
      </c>
    </row>
    <row r="1113" spans="1:2">
      <c r="A1113" s="165"/>
      <c r="B1113" s="141">
        <f ca="1">IFERROR(__xludf.DUMMYFUNCTION("""COMPUTED_VALUE"""),0)</f>
        <v>0</v>
      </c>
    </row>
    <row r="1114" spans="1:2">
      <c r="A1114" s="165"/>
      <c r="B1114" s="141">
        <f ca="1">IFERROR(__xludf.DUMMYFUNCTION("""COMPUTED_VALUE"""),0)</f>
        <v>0</v>
      </c>
    </row>
    <row r="1115" spans="1:2">
      <c r="A1115" s="165"/>
      <c r="B1115" s="141">
        <f ca="1">IFERROR(__xludf.DUMMYFUNCTION("""COMPUTED_VALUE"""),0)</f>
        <v>0</v>
      </c>
    </row>
    <row r="1116" spans="1:2">
      <c r="A1116" s="165"/>
      <c r="B1116" s="141">
        <f ca="1">IFERROR(__xludf.DUMMYFUNCTION("""COMPUTED_VALUE"""),0)</f>
        <v>0</v>
      </c>
    </row>
    <row r="1117" spans="1:2">
      <c r="A1117" s="165"/>
      <c r="B1117" s="141">
        <f ca="1">IFERROR(__xludf.DUMMYFUNCTION("""COMPUTED_VALUE"""),0)</f>
        <v>0</v>
      </c>
    </row>
    <row r="1118" spans="1:2">
      <c r="A1118" s="165"/>
      <c r="B1118" s="141">
        <f ca="1">IFERROR(__xludf.DUMMYFUNCTION("""COMPUTED_VALUE"""),0)</f>
        <v>0</v>
      </c>
    </row>
    <row r="1119" spans="1:2">
      <c r="A1119" s="165"/>
      <c r="B1119" s="141">
        <f ca="1">IFERROR(__xludf.DUMMYFUNCTION("""COMPUTED_VALUE"""),0)</f>
        <v>0</v>
      </c>
    </row>
    <row r="1120" spans="1:2">
      <c r="A1120" s="165"/>
      <c r="B1120" s="141">
        <f ca="1">IFERROR(__xludf.DUMMYFUNCTION("""COMPUTED_VALUE"""),0)</f>
        <v>0</v>
      </c>
    </row>
    <row r="1121" spans="1:2">
      <c r="A1121" s="165"/>
      <c r="B1121" s="141">
        <f ca="1">IFERROR(__xludf.DUMMYFUNCTION("""COMPUTED_VALUE"""),0)</f>
        <v>0</v>
      </c>
    </row>
    <row r="1122" spans="1:2">
      <c r="A1122" s="165"/>
      <c r="B1122" s="141">
        <f ca="1">IFERROR(__xludf.DUMMYFUNCTION("""COMPUTED_VALUE"""),0)</f>
        <v>0</v>
      </c>
    </row>
    <row r="1123" spans="1:2">
      <c r="A1123" s="165"/>
      <c r="B1123" s="141">
        <f ca="1">IFERROR(__xludf.DUMMYFUNCTION("""COMPUTED_VALUE"""),0)</f>
        <v>0</v>
      </c>
    </row>
    <row r="1124" spans="1:2">
      <c r="A1124" s="165"/>
      <c r="B1124" s="141">
        <f ca="1">IFERROR(__xludf.DUMMYFUNCTION("""COMPUTED_VALUE"""),0)</f>
        <v>0</v>
      </c>
    </row>
    <row r="1125" spans="1:2">
      <c r="A1125" s="165"/>
      <c r="B1125" s="141">
        <f ca="1">IFERROR(__xludf.DUMMYFUNCTION("""COMPUTED_VALUE"""),0)</f>
        <v>0</v>
      </c>
    </row>
    <row r="1126" spans="1:2">
      <c r="A1126" s="165"/>
      <c r="B1126" s="141">
        <f ca="1">IFERROR(__xludf.DUMMYFUNCTION("""COMPUTED_VALUE"""),0)</f>
        <v>0</v>
      </c>
    </row>
    <row r="1127" spans="1:2">
      <c r="A1127" s="165"/>
      <c r="B1127" s="141">
        <f ca="1">IFERROR(__xludf.DUMMYFUNCTION("""COMPUTED_VALUE"""),0)</f>
        <v>0</v>
      </c>
    </row>
    <row r="1128" spans="1:2">
      <c r="A1128" s="165"/>
      <c r="B1128" s="141">
        <f ca="1">IFERROR(__xludf.DUMMYFUNCTION("""COMPUTED_VALUE"""),0)</f>
        <v>0</v>
      </c>
    </row>
    <row r="1129" spans="1:2">
      <c r="A1129" s="165"/>
      <c r="B1129" s="141">
        <f ca="1">IFERROR(__xludf.DUMMYFUNCTION("""COMPUTED_VALUE"""),0)</f>
        <v>0</v>
      </c>
    </row>
    <row r="1130" spans="1:2">
      <c r="A1130" s="165"/>
      <c r="B1130" s="141">
        <f ca="1">IFERROR(__xludf.DUMMYFUNCTION("""COMPUTED_VALUE"""),0)</f>
        <v>0</v>
      </c>
    </row>
    <row r="1131" spans="1:2">
      <c r="A1131" s="165"/>
      <c r="B1131" s="141">
        <f ca="1">IFERROR(__xludf.DUMMYFUNCTION("""COMPUTED_VALUE"""),0)</f>
        <v>0</v>
      </c>
    </row>
    <row r="1132" spans="1:2">
      <c r="A1132" s="165"/>
      <c r="B1132" s="141">
        <f ca="1">IFERROR(__xludf.DUMMYFUNCTION("""COMPUTED_VALUE"""),0)</f>
        <v>0</v>
      </c>
    </row>
    <row r="1133" spans="1:2">
      <c r="A1133" s="165"/>
      <c r="B1133" s="141">
        <f ca="1">IFERROR(__xludf.DUMMYFUNCTION("""COMPUTED_VALUE"""),0)</f>
        <v>0</v>
      </c>
    </row>
    <row r="1134" spans="1:2">
      <c r="A1134" s="165"/>
      <c r="B1134" s="141">
        <f ca="1">IFERROR(__xludf.DUMMYFUNCTION("""COMPUTED_VALUE"""),0)</f>
        <v>0</v>
      </c>
    </row>
    <row r="1135" spans="1:2">
      <c r="A1135" s="165"/>
      <c r="B1135" s="141">
        <f ca="1">IFERROR(__xludf.DUMMYFUNCTION("""COMPUTED_VALUE"""),0)</f>
        <v>0</v>
      </c>
    </row>
    <row r="1136" spans="1:2">
      <c r="A1136" s="165"/>
      <c r="B1136" s="141">
        <f ca="1">IFERROR(__xludf.DUMMYFUNCTION("""COMPUTED_VALUE"""),0)</f>
        <v>0</v>
      </c>
    </row>
    <row r="1137" spans="1:2">
      <c r="A1137" s="165"/>
      <c r="B1137" s="141">
        <f ca="1">IFERROR(__xludf.DUMMYFUNCTION("""COMPUTED_VALUE"""),0)</f>
        <v>0</v>
      </c>
    </row>
    <row r="1138" spans="1:2">
      <c r="A1138" s="165"/>
      <c r="B1138" s="141">
        <f ca="1">IFERROR(__xludf.DUMMYFUNCTION("""COMPUTED_VALUE"""),0)</f>
        <v>0</v>
      </c>
    </row>
    <row r="1139" spans="1:2">
      <c r="A1139" s="165"/>
      <c r="B1139" s="141">
        <f ca="1">IFERROR(__xludf.DUMMYFUNCTION("""COMPUTED_VALUE"""),0)</f>
        <v>0</v>
      </c>
    </row>
    <row r="1140" spans="1:2">
      <c r="A1140" s="165"/>
      <c r="B1140" s="141">
        <f ca="1">IFERROR(__xludf.DUMMYFUNCTION("""COMPUTED_VALUE"""),0)</f>
        <v>0</v>
      </c>
    </row>
    <row r="1141" spans="1:2">
      <c r="A1141" s="165"/>
      <c r="B1141" s="141">
        <f ca="1">IFERROR(__xludf.DUMMYFUNCTION("""COMPUTED_VALUE"""),0)</f>
        <v>0</v>
      </c>
    </row>
    <row r="1142" spans="1:2">
      <c r="A1142" s="165"/>
      <c r="B1142" s="141">
        <f ca="1">IFERROR(__xludf.DUMMYFUNCTION("""COMPUTED_VALUE"""),0)</f>
        <v>0</v>
      </c>
    </row>
    <row r="1143" spans="1:2">
      <c r="A1143" s="165"/>
      <c r="B1143" s="141">
        <f ca="1">IFERROR(__xludf.DUMMYFUNCTION("""COMPUTED_VALUE"""),0)</f>
        <v>0</v>
      </c>
    </row>
    <row r="1144" spans="1:2">
      <c r="A1144" s="165"/>
      <c r="B1144" s="141">
        <f ca="1">IFERROR(__xludf.DUMMYFUNCTION("""COMPUTED_VALUE"""),0)</f>
        <v>0</v>
      </c>
    </row>
    <row r="1145" spans="1:2">
      <c r="A1145" s="165"/>
      <c r="B1145" s="141">
        <f ca="1">IFERROR(__xludf.DUMMYFUNCTION("""COMPUTED_VALUE"""),0)</f>
        <v>0</v>
      </c>
    </row>
    <row r="1146" spans="1:2">
      <c r="A1146" s="165"/>
      <c r="B1146" s="141">
        <f ca="1">IFERROR(__xludf.DUMMYFUNCTION("""COMPUTED_VALUE"""),0)</f>
        <v>0</v>
      </c>
    </row>
    <row r="1147" spans="1:2">
      <c r="A1147" s="165"/>
      <c r="B1147" s="141">
        <f ca="1">IFERROR(__xludf.DUMMYFUNCTION("""COMPUTED_VALUE"""),0)</f>
        <v>0</v>
      </c>
    </row>
    <row r="1148" spans="1:2">
      <c r="A1148" s="165"/>
      <c r="B1148" s="141">
        <f ca="1">IFERROR(__xludf.DUMMYFUNCTION("""COMPUTED_VALUE"""),0)</f>
        <v>0</v>
      </c>
    </row>
    <row r="1149" spans="1:2">
      <c r="A1149" s="165"/>
      <c r="B1149" s="141">
        <f ca="1">IFERROR(__xludf.DUMMYFUNCTION("""COMPUTED_VALUE"""),0)</f>
        <v>0</v>
      </c>
    </row>
    <row r="1150" spans="1:2">
      <c r="A1150" s="165"/>
      <c r="B1150" s="141">
        <f ca="1">IFERROR(__xludf.DUMMYFUNCTION("""COMPUTED_VALUE"""),0)</f>
        <v>0</v>
      </c>
    </row>
    <row r="1151" spans="1:2">
      <c r="A1151" s="165"/>
      <c r="B1151" s="141">
        <f ca="1">IFERROR(__xludf.DUMMYFUNCTION("""COMPUTED_VALUE"""),0)</f>
        <v>0</v>
      </c>
    </row>
    <row r="1152" spans="1:2">
      <c r="A1152" s="165"/>
      <c r="B1152" s="141">
        <f ca="1">IFERROR(__xludf.DUMMYFUNCTION("""COMPUTED_VALUE"""),0)</f>
        <v>0</v>
      </c>
    </row>
    <row r="1153" spans="1:2">
      <c r="A1153" s="165"/>
      <c r="B1153" s="141">
        <f ca="1">IFERROR(__xludf.DUMMYFUNCTION("""COMPUTED_VALUE"""),0)</f>
        <v>0</v>
      </c>
    </row>
    <row r="1154" spans="1:2">
      <c r="A1154" s="165"/>
      <c r="B1154" s="141">
        <f ca="1">IFERROR(__xludf.DUMMYFUNCTION("""COMPUTED_VALUE"""),0)</f>
        <v>0</v>
      </c>
    </row>
    <row r="1155" spans="1:2">
      <c r="A1155" s="165"/>
      <c r="B1155" s="141">
        <f ca="1">IFERROR(__xludf.DUMMYFUNCTION("""COMPUTED_VALUE"""),0)</f>
        <v>0</v>
      </c>
    </row>
    <row r="1156" spans="1:2">
      <c r="A1156" s="165"/>
      <c r="B1156" s="141">
        <f ca="1">IFERROR(__xludf.DUMMYFUNCTION("""COMPUTED_VALUE"""),0)</f>
        <v>0</v>
      </c>
    </row>
    <row r="1157" spans="1:2">
      <c r="A1157" s="165"/>
      <c r="B1157" s="141">
        <f ca="1">IFERROR(__xludf.DUMMYFUNCTION("""COMPUTED_VALUE"""),0)</f>
        <v>0</v>
      </c>
    </row>
    <row r="1158" spans="1:2">
      <c r="A1158" s="165"/>
      <c r="B1158" s="141">
        <f ca="1">IFERROR(__xludf.DUMMYFUNCTION("""COMPUTED_VALUE"""),0)</f>
        <v>0</v>
      </c>
    </row>
    <row r="1159" spans="1:2">
      <c r="A1159" s="165"/>
      <c r="B1159" s="141">
        <f ca="1">IFERROR(__xludf.DUMMYFUNCTION("""COMPUTED_VALUE"""),0)</f>
        <v>0</v>
      </c>
    </row>
    <row r="1160" spans="1:2">
      <c r="A1160" s="165"/>
      <c r="B1160" s="141">
        <f ca="1">IFERROR(__xludf.DUMMYFUNCTION("""COMPUTED_VALUE"""),0)</f>
        <v>0</v>
      </c>
    </row>
    <row r="1161" spans="1:2">
      <c r="A1161" s="165"/>
      <c r="B1161" s="141">
        <f ca="1">IFERROR(__xludf.DUMMYFUNCTION("""COMPUTED_VALUE"""),0)</f>
        <v>0</v>
      </c>
    </row>
    <row r="1162" spans="1:2">
      <c r="A1162" s="165"/>
      <c r="B1162" s="141">
        <f ca="1">IFERROR(__xludf.DUMMYFUNCTION("""COMPUTED_VALUE"""),0)</f>
        <v>0</v>
      </c>
    </row>
    <row r="1163" spans="1:2">
      <c r="A1163" s="165"/>
      <c r="B1163" s="141">
        <f ca="1">IFERROR(__xludf.DUMMYFUNCTION("""COMPUTED_VALUE"""),0)</f>
        <v>0</v>
      </c>
    </row>
    <row r="1164" spans="1:2">
      <c r="A1164" s="165"/>
      <c r="B1164" s="141">
        <f ca="1">IFERROR(__xludf.DUMMYFUNCTION("""COMPUTED_VALUE"""),0)</f>
        <v>0</v>
      </c>
    </row>
    <row r="1165" spans="1:2">
      <c r="A1165" s="165"/>
      <c r="B1165" s="141">
        <f ca="1">IFERROR(__xludf.DUMMYFUNCTION("""COMPUTED_VALUE"""),0)</f>
        <v>0</v>
      </c>
    </row>
    <row r="1166" spans="1:2">
      <c r="A1166" s="165"/>
      <c r="B1166" s="141">
        <f ca="1">IFERROR(__xludf.DUMMYFUNCTION("""COMPUTED_VALUE"""),0)</f>
        <v>0</v>
      </c>
    </row>
    <row r="1167" spans="1:2">
      <c r="A1167" s="165"/>
      <c r="B1167" s="141">
        <f ca="1">IFERROR(__xludf.DUMMYFUNCTION("""COMPUTED_VALUE"""),0)</f>
        <v>0</v>
      </c>
    </row>
    <row r="1168" spans="1:2">
      <c r="A1168" s="165"/>
      <c r="B1168" s="141">
        <f ca="1">IFERROR(__xludf.DUMMYFUNCTION("""COMPUTED_VALUE"""),0)</f>
        <v>0</v>
      </c>
    </row>
    <row r="1169" spans="1:2">
      <c r="A1169" s="165"/>
      <c r="B1169" s="141">
        <f ca="1">IFERROR(__xludf.DUMMYFUNCTION("""COMPUTED_VALUE"""),0)</f>
        <v>0</v>
      </c>
    </row>
    <row r="1170" spans="1:2">
      <c r="A1170" s="165"/>
      <c r="B1170" s="141">
        <f ca="1">IFERROR(__xludf.DUMMYFUNCTION("""COMPUTED_VALUE"""),0)</f>
        <v>0</v>
      </c>
    </row>
    <row r="1171" spans="1:2">
      <c r="A1171" s="165"/>
      <c r="B1171" s="141">
        <f ca="1">IFERROR(__xludf.DUMMYFUNCTION("""COMPUTED_VALUE"""),0)</f>
        <v>0</v>
      </c>
    </row>
    <row r="1172" spans="1:2">
      <c r="A1172" s="165"/>
      <c r="B1172" s="141">
        <f ca="1">IFERROR(__xludf.DUMMYFUNCTION("""COMPUTED_VALUE"""),0)</f>
        <v>0</v>
      </c>
    </row>
    <row r="1173" spans="1:2">
      <c r="A1173" s="165"/>
      <c r="B1173" s="141">
        <f ca="1">IFERROR(__xludf.DUMMYFUNCTION("""COMPUTED_VALUE"""),0)</f>
        <v>0</v>
      </c>
    </row>
    <row r="1174" spans="1:2">
      <c r="A1174" s="165"/>
      <c r="B1174" s="141">
        <f ca="1">IFERROR(__xludf.DUMMYFUNCTION("""COMPUTED_VALUE"""),0)</f>
        <v>0</v>
      </c>
    </row>
    <row r="1175" spans="1:2">
      <c r="A1175" s="165"/>
      <c r="B1175" s="141">
        <f ca="1">IFERROR(__xludf.DUMMYFUNCTION("""COMPUTED_VALUE"""),0)</f>
        <v>0</v>
      </c>
    </row>
    <row r="1176" spans="1:2">
      <c r="A1176" s="165"/>
      <c r="B1176" s="141">
        <f ca="1">IFERROR(__xludf.DUMMYFUNCTION("""COMPUTED_VALUE"""),0)</f>
        <v>0</v>
      </c>
    </row>
    <row r="1177" spans="1:2">
      <c r="A1177" s="165"/>
      <c r="B1177" s="141">
        <f ca="1">IFERROR(__xludf.DUMMYFUNCTION("""COMPUTED_VALUE"""),0)</f>
        <v>0</v>
      </c>
    </row>
    <row r="1178" spans="1:2">
      <c r="A1178" s="165"/>
      <c r="B1178" s="141">
        <f ca="1">IFERROR(__xludf.DUMMYFUNCTION("""COMPUTED_VALUE"""),0)</f>
        <v>0</v>
      </c>
    </row>
    <row r="1179" spans="1:2">
      <c r="A1179" s="165"/>
      <c r="B1179" s="141">
        <f ca="1">IFERROR(__xludf.DUMMYFUNCTION("""COMPUTED_VALUE"""),0)</f>
        <v>0</v>
      </c>
    </row>
    <row r="1180" spans="1:2">
      <c r="A1180" s="165"/>
      <c r="B1180" s="141">
        <f ca="1">IFERROR(__xludf.DUMMYFUNCTION("""COMPUTED_VALUE"""),0)</f>
        <v>0</v>
      </c>
    </row>
    <row r="1181" spans="1:2">
      <c r="A1181" s="165"/>
      <c r="B1181" s="141">
        <f ca="1">IFERROR(__xludf.DUMMYFUNCTION("""COMPUTED_VALUE"""),0)</f>
        <v>0</v>
      </c>
    </row>
    <row r="1182" spans="1:2">
      <c r="A1182" s="165"/>
      <c r="B1182" s="141">
        <f ca="1">IFERROR(__xludf.DUMMYFUNCTION("""COMPUTED_VALUE"""),0)</f>
        <v>0</v>
      </c>
    </row>
    <row r="1183" spans="1:2">
      <c r="A1183" s="165"/>
      <c r="B1183" s="141">
        <f ca="1">IFERROR(__xludf.DUMMYFUNCTION("""COMPUTED_VALUE"""),0)</f>
        <v>0</v>
      </c>
    </row>
    <row r="1184" spans="1:2">
      <c r="A1184" s="165"/>
      <c r="B1184" s="141">
        <f ca="1">IFERROR(__xludf.DUMMYFUNCTION("""COMPUTED_VALUE"""),0)</f>
        <v>0</v>
      </c>
    </row>
    <row r="1185" spans="1:2">
      <c r="A1185" s="165"/>
      <c r="B1185" s="141">
        <f ca="1">IFERROR(__xludf.DUMMYFUNCTION("""COMPUTED_VALUE"""),0)</f>
        <v>0</v>
      </c>
    </row>
    <row r="1186" spans="1:2">
      <c r="A1186" s="165"/>
      <c r="B1186" s="141">
        <f ca="1">IFERROR(__xludf.DUMMYFUNCTION("""COMPUTED_VALUE"""),0)</f>
        <v>0</v>
      </c>
    </row>
    <row r="1187" spans="1:2">
      <c r="A1187" s="165"/>
      <c r="B1187" s="141">
        <f ca="1">IFERROR(__xludf.DUMMYFUNCTION("""COMPUTED_VALUE"""),0)</f>
        <v>0</v>
      </c>
    </row>
    <row r="1188" spans="1:2">
      <c r="A1188" s="165"/>
      <c r="B1188" s="141">
        <f ca="1">IFERROR(__xludf.DUMMYFUNCTION("""COMPUTED_VALUE"""),0)</f>
        <v>0</v>
      </c>
    </row>
    <row r="1189" spans="1:2">
      <c r="A1189" s="165"/>
      <c r="B1189" s="141">
        <f ca="1">IFERROR(__xludf.DUMMYFUNCTION("""COMPUTED_VALUE"""),0)</f>
        <v>0</v>
      </c>
    </row>
    <row r="1190" spans="1:2">
      <c r="A1190" s="165"/>
      <c r="B1190" s="141">
        <f ca="1">IFERROR(__xludf.DUMMYFUNCTION("""COMPUTED_VALUE"""),0)</f>
        <v>0</v>
      </c>
    </row>
    <row r="1191" spans="1:2">
      <c r="A1191" s="165"/>
      <c r="B1191" s="141">
        <f ca="1">IFERROR(__xludf.DUMMYFUNCTION("""COMPUTED_VALUE"""),0)</f>
        <v>0</v>
      </c>
    </row>
    <row r="1192" spans="1:2">
      <c r="A1192" s="165"/>
      <c r="B1192" s="141">
        <f ca="1">IFERROR(__xludf.DUMMYFUNCTION("""COMPUTED_VALUE"""),0)</f>
        <v>0</v>
      </c>
    </row>
    <row r="1193" spans="1:2">
      <c r="A1193" s="165"/>
      <c r="B1193" s="141">
        <f ca="1">IFERROR(__xludf.DUMMYFUNCTION("""COMPUTED_VALUE"""),0)</f>
        <v>0</v>
      </c>
    </row>
    <row r="1194" spans="1:2">
      <c r="A1194" s="165"/>
      <c r="B1194" s="141">
        <f ca="1">IFERROR(__xludf.DUMMYFUNCTION("""COMPUTED_VALUE"""),0)</f>
        <v>0</v>
      </c>
    </row>
    <row r="1195" spans="1:2">
      <c r="A1195" s="165"/>
      <c r="B1195" s="141">
        <f ca="1">IFERROR(__xludf.DUMMYFUNCTION("""COMPUTED_VALUE"""),0)</f>
        <v>0</v>
      </c>
    </row>
    <row r="1196" spans="1:2">
      <c r="A1196" s="165"/>
      <c r="B1196" s="141">
        <f ca="1">IFERROR(__xludf.DUMMYFUNCTION("""COMPUTED_VALUE"""),0)</f>
        <v>0</v>
      </c>
    </row>
    <row r="1197" spans="1:2">
      <c r="A1197" s="165"/>
      <c r="B1197" s="141">
        <f ca="1">IFERROR(__xludf.DUMMYFUNCTION("""COMPUTED_VALUE"""),0)</f>
        <v>0</v>
      </c>
    </row>
    <row r="1198" spans="1:2">
      <c r="A1198" s="165"/>
      <c r="B1198" s="141">
        <f ca="1">IFERROR(__xludf.DUMMYFUNCTION("""COMPUTED_VALUE"""),0)</f>
        <v>0</v>
      </c>
    </row>
    <row r="1199" spans="1:2">
      <c r="A1199" s="165"/>
      <c r="B1199" s="141">
        <f ca="1">IFERROR(__xludf.DUMMYFUNCTION("""COMPUTED_VALUE"""),0)</f>
        <v>0</v>
      </c>
    </row>
    <row r="1200" spans="1:2">
      <c r="A1200" s="165"/>
      <c r="B1200" s="141">
        <f ca="1">IFERROR(__xludf.DUMMYFUNCTION("""COMPUTED_VALUE"""),0)</f>
        <v>0</v>
      </c>
    </row>
    <row r="1201" spans="1:2">
      <c r="A1201" s="165"/>
      <c r="B1201" s="141">
        <f ca="1">IFERROR(__xludf.DUMMYFUNCTION("""COMPUTED_VALUE"""),0)</f>
        <v>0</v>
      </c>
    </row>
    <row r="1202" spans="1:2">
      <c r="A1202" s="165"/>
      <c r="B1202" s="141">
        <f ca="1">IFERROR(__xludf.DUMMYFUNCTION("""COMPUTED_VALUE"""),0)</f>
        <v>0</v>
      </c>
    </row>
    <row r="1203" spans="1:2">
      <c r="A1203" s="165"/>
      <c r="B1203" s="141">
        <f ca="1">IFERROR(__xludf.DUMMYFUNCTION("""COMPUTED_VALUE"""),0)</f>
        <v>0</v>
      </c>
    </row>
    <row r="1204" spans="1:2">
      <c r="A1204" s="165"/>
      <c r="B1204" s="141">
        <f ca="1">IFERROR(__xludf.DUMMYFUNCTION("""COMPUTED_VALUE"""),0)</f>
        <v>0</v>
      </c>
    </row>
    <row r="1205" spans="1:2">
      <c r="A1205" s="165"/>
      <c r="B1205" s="141">
        <f ca="1">IFERROR(__xludf.DUMMYFUNCTION("""COMPUTED_VALUE"""),0)</f>
        <v>0</v>
      </c>
    </row>
    <row r="1206" spans="1:2">
      <c r="A1206" s="165"/>
      <c r="B1206" s="141">
        <f ca="1">IFERROR(__xludf.DUMMYFUNCTION("""COMPUTED_VALUE"""),0)</f>
        <v>0</v>
      </c>
    </row>
    <row r="1207" spans="1:2">
      <c r="A1207" s="165"/>
      <c r="B1207" s="141">
        <f ca="1">IFERROR(__xludf.DUMMYFUNCTION("""COMPUTED_VALUE"""),0)</f>
        <v>0</v>
      </c>
    </row>
    <row r="1208" spans="1:2">
      <c r="A1208" s="165"/>
      <c r="B1208" s="141">
        <f ca="1">IFERROR(__xludf.DUMMYFUNCTION("""COMPUTED_VALUE"""),0)</f>
        <v>0</v>
      </c>
    </row>
    <row r="1209" spans="1:2">
      <c r="A1209" s="165"/>
      <c r="B1209" s="141">
        <f ca="1">IFERROR(__xludf.DUMMYFUNCTION("""COMPUTED_VALUE"""),0)</f>
        <v>0</v>
      </c>
    </row>
    <row r="1210" spans="1:2">
      <c r="A1210" s="165"/>
      <c r="B1210" s="141">
        <f ca="1">IFERROR(__xludf.DUMMYFUNCTION("""COMPUTED_VALUE"""),0)</f>
        <v>0</v>
      </c>
    </row>
    <row r="1211" spans="1:2">
      <c r="A1211" s="165"/>
      <c r="B1211" s="141">
        <f ca="1">IFERROR(__xludf.DUMMYFUNCTION("""COMPUTED_VALUE"""),0)</f>
        <v>0</v>
      </c>
    </row>
    <row r="1212" spans="1:2">
      <c r="A1212" s="165"/>
      <c r="B1212" s="141">
        <f ca="1">IFERROR(__xludf.DUMMYFUNCTION("""COMPUTED_VALUE"""),0)</f>
        <v>0</v>
      </c>
    </row>
    <row r="1213" spans="1:2">
      <c r="A1213" s="165"/>
      <c r="B1213" s="141">
        <f ca="1">IFERROR(__xludf.DUMMYFUNCTION("""COMPUTED_VALUE"""),0)</f>
        <v>0</v>
      </c>
    </row>
    <row r="1214" spans="1:2">
      <c r="A1214" s="165"/>
      <c r="B1214" s="141">
        <f ca="1">IFERROR(__xludf.DUMMYFUNCTION("""COMPUTED_VALUE"""),0)</f>
        <v>0</v>
      </c>
    </row>
    <row r="1215" spans="1:2">
      <c r="A1215" s="165"/>
      <c r="B1215" s="141">
        <f ca="1">IFERROR(__xludf.DUMMYFUNCTION("""COMPUTED_VALUE"""),0)</f>
        <v>0</v>
      </c>
    </row>
    <row r="1216" spans="1:2">
      <c r="A1216" s="165"/>
      <c r="B1216" s="141">
        <f ca="1">IFERROR(__xludf.DUMMYFUNCTION("""COMPUTED_VALUE"""),0)</f>
        <v>0</v>
      </c>
    </row>
    <row r="1217" spans="1:2">
      <c r="A1217" s="165"/>
      <c r="B1217" s="141">
        <f ca="1">IFERROR(__xludf.DUMMYFUNCTION("""COMPUTED_VALUE"""),0)</f>
        <v>0</v>
      </c>
    </row>
    <row r="1218" spans="1:2">
      <c r="A1218" s="165"/>
      <c r="B1218" s="141">
        <f ca="1">IFERROR(__xludf.DUMMYFUNCTION("""COMPUTED_VALUE"""),0)</f>
        <v>0</v>
      </c>
    </row>
    <row r="1219" spans="1:2">
      <c r="A1219" s="165"/>
      <c r="B1219" s="141">
        <f ca="1">IFERROR(__xludf.DUMMYFUNCTION("""COMPUTED_VALUE"""),0)</f>
        <v>0</v>
      </c>
    </row>
    <row r="1220" spans="1:2">
      <c r="A1220" s="165"/>
      <c r="B1220" s="141">
        <f ca="1">IFERROR(__xludf.DUMMYFUNCTION("""COMPUTED_VALUE"""),0)</f>
        <v>0</v>
      </c>
    </row>
    <row r="1221" spans="1:2">
      <c r="A1221" s="165"/>
      <c r="B1221" s="141">
        <f ca="1">IFERROR(__xludf.DUMMYFUNCTION("""COMPUTED_VALUE"""),0)</f>
        <v>0</v>
      </c>
    </row>
    <row r="1222" spans="1:2">
      <c r="A1222" s="165"/>
      <c r="B1222" s="141">
        <f ca="1">IFERROR(__xludf.DUMMYFUNCTION("""COMPUTED_VALUE"""),0)</f>
        <v>0</v>
      </c>
    </row>
    <row r="1223" spans="1:2">
      <c r="A1223" s="165"/>
      <c r="B1223" s="141">
        <f ca="1">IFERROR(__xludf.DUMMYFUNCTION("""COMPUTED_VALUE"""),0)</f>
        <v>0</v>
      </c>
    </row>
    <row r="1224" spans="1:2">
      <c r="A1224" s="165"/>
      <c r="B1224" s="141">
        <f ca="1">IFERROR(__xludf.DUMMYFUNCTION("""COMPUTED_VALUE"""),0)</f>
        <v>0</v>
      </c>
    </row>
    <row r="1225" spans="1:2">
      <c r="A1225" s="165"/>
      <c r="B1225" s="141">
        <f ca="1">IFERROR(__xludf.DUMMYFUNCTION("""COMPUTED_VALUE"""),0)</f>
        <v>0</v>
      </c>
    </row>
    <row r="1226" spans="1:2">
      <c r="A1226" s="165"/>
      <c r="B1226" s="141">
        <f ca="1">IFERROR(__xludf.DUMMYFUNCTION("""COMPUTED_VALUE"""),0)</f>
        <v>0</v>
      </c>
    </row>
    <row r="1227" spans="1:2">
      <c r="A1227" s="165"/>
      <c r="B1227" s="141">
        <f ca="1">IFERROR(__xludf.DUMMYFUNCTION("""COMPUTED_VALUE"""),0)</f>
        <v>0</v>
      </c>
    </row>
    <row r="1228" spans="1:2">
      <c r="A1228" s="165"/>
      <c r="B1228" s="141">
        <f ca="1">IFERROR(__xludf.DUMMYFUNCTION("""COMPUTED_VALUE"""),0)</f>
        <v>0</v>
      </c>
    </row>
    <row r="1229" spans="1:2">
      <c r="A1229" s="165"/>
      <c r="B1229" s="141">
        <f ca="1">IFERROR(__xludf.DUMMYFUNCTION("""COMPUTED_VALUE"""),0)</f>
        <v>0</v>
      </c>
    </row>
    <row r="1230" spans="1:2">
      <c r="A1230" s="165"/>
      <c r="B1230" s="141">
        <f ca="1">IFERROR(__xludf.DUMMYFUNCTION("""COMPUTED_VALUE"""),0)</f>
        <v>0</v>
      </c>
    </row>
    <row r="1231" spans="1:2">
      <c r="A1231" s="165"/>
      <c r="B1231" s="141">
        <f ca="1">IFERROR(__xludf.DUMMYFUNCTION("""COMPUTED_VALUE"""),0)</f>
        <v>0</v>
      </c>
    </row>
    <row r="1232" spans="1:2">
      <c r="A1232" s="165"/>
      <c r="B1232" s="141">
        <f ca="1">IFERROR(__xludf.DUMMYFUNCTION("""COMPUTED_VALUE"""),0)</f>
        <v>0</v>
      </c>
    </row>
    <row r="1233" spans="1:2">
      <c r="A1233" s="165"/>
      <c r="B1233" s="141">
        <f ca="1">IFERROR(__xludf.DUMMYFUNCTION("""COMPUTED_VALUE"""),0)</f>
        <v>0</v>
      </c>
    </row>
    <row r="1234" spans="1:2">
      <c r="A1234" s="165"/>
      <c r="B1234" s="141">
        <f ca="1">IFERROR(__xludf.DUMMYFUNCTION("""COMPUTED_VALUE"""),0)</f>
        <v>0</v>
      </c>
    </row>
    <row r="1235" spans="1:2">
      <c r="A1235" s="165"/>
      <c r="B1235" s="141">
        <f ca="1">IFERROR(__xludf.DUMMYFUNCTION("""COMPUTED_VALUE"""),0)</f>
        <v>0</v>
      </c>
    </row>
    <row r="1236" spans="1:2">
      <c r="A1236" s="165"/>
      <c r="B1236" s="141">
        <f ca="1">IFERROR(__xludf.DUMMYFUNCTION("""COMPUTED_VALUE"""),0)</f>
        <v>0</v>
      </c>
    </row>
    <row r="1237" spans="1:2">
      <c r="A1237" s="165"/>
      <c r="B1237" s="141">
        <f ca="1">IFERROR(__xludf.DUMMYFUNCTION("""COMPUTED_VALUE"""),0)</f>
        <v>0</v>
      </c>
    </row>
    <row r="1238" spans="1:2">
      <c r="A1238" s="165"/>
      <c r="B1238" s="141">
        <f ca="1">IFERROR(__xludf.DUMMYFUNCTION("""COMPUTED_VALUE"""),0)</f>
        <v>0</v>
      </c>
    </row>
    <row r="1239" spans="1:2">
      <c r="A1239" s="165"/>
      <c r="B1239" s="141">
        <f ca="1">IFERROR(__xludf.DUMMYFUNCTION("""COMPUTED_VALUE"""),0)</f>
        <v>0</v>
      </c>
    </row>
    <row r="1240" spans="1:2">
      <c r="A1240" s="165"/>
      <c r="B1240" s="141">
        <f ca="1">IFERROR(__xludf.DUMMYFUNCTION("""COMPUTED_VALUE"""),0)</f>
        <v>0</v>
      </c>
    </row>
    <row r="1241" spans="1:2">
      <c r="A1241" s="165"/>
      <c r="B1241" s="141">
        <f ca="1">IFERROR(__xludf.DUMMYFUNCTION("""COMPUTED_VALUE"""),0)</f>
        <v>0</v>
      </c>
    </row>
    <row r="1242" spans="1:2">
      <c r="A1242" s="165"/>
      <c r="B1242" s="141">
        <f ca="1">IFERROR(__xludf.DUMMYFUNCTION("""COMPUTED_VALUE"""),0)</f>
        <v>0</v>
      </c>
    </row>
    <row r="1243" spans="1:2">
      <c r="A1243" s="165"/>
      <c r="B1243" s="141">
        <f ca="1">IFERROR(__xludf.DUMMYFUNCTION("""COMPUTED_VALUE"""),0)</f>
        <v>0</v>
      </c>
    </row>
    <row r="1244" spans="1:2">
      <c r="A1244" s="165"/>
      <c r="B1244" s="141">
        <f ca="1">IFERROR(__xludf.DUMMYFUNCTION("""COMPUTED_VALUE"""),0)</f>
        <v>0</v>
      </c>
    </row>
    <row r="1245" spans="1:2">
      <c r="A1245" s="165"/>
      <c r="B1245" s="141">
        <f ca="1">IFERROR(__xludf.DUMMYFUNCTION("""COMPUTED_VALUE"""),0)</f>
        <v>0</v>
      </c>
    </row>
    <row r="1246" spans="1:2">
      <c r="A1246" s="165"/>
      <c r="B1246" s="141">
        <f ca="1">IFERROR(__xludf.DUMMYFUNCTION("""COMPUTED_VALUE"""),0)</f>
        <v>0</v>
      </c>
    </row>
    <row r="1247" spans="1:2">
      <c r="A1247" s="165"/>
      <c r="B1247" s="141">
        <f ca="1">IFERROR(__xludf.DUMMYFUNCTION("""COMPUTED_VALUE"""),0)</f>
        <v>0</v>
      </c>
    </row>
    <row r="1248" spans="1:2">
      <c r="A1248" s="165"/>
      <c r="B1248" s="141">
        <f ca="1">IFERROR(__xludf.DUMMYFUNCTION("""COMPUTED_VALUE"""),0)</f>
        <v>0</v>
      </c>
    </row>
    <row r="1249" spans="1:2">
      <c r="A1249" s="165"/>
      <c r="B1249" s="141">
        <f ca="1">IFERROR(__xludf.DUMMYFUNCTION("""COMPUTED_VALUE"""),0)</f>
        <v>0</v>
      </c>
    </row>
    <row r="1250" spans="1:2">
      <c r="A1250" s="165"/>
      <c r="B1250" s="141">
        <f ca="1">IFERROR(__xludf.DUMMYFUNCTION("""COMPUTED_VALUE"""),0)</f>
        <v>0</v>
      </c>
    </row>
    <row r="1251" spans="1:2">
      <c r="A1251" s="165"/>
      <c r="B1251" s="141">
        <f ca="1">IFERROR(__xludf.DUMMYFUNCTION("""COMPUTED_VALUE"""),0)</f>
        <v>0</v>
      </c>
    </row>
    <row r="1252" spans="1:2">
      <c r="A1252" s="165"/>
      <c r="B1252" s="141">
        <f ca="1">IFERROR(__xludf.DUMMYFUNCTION("""COMPUTED_VALUE"""),0)</f>
        <v>0</v>
      </c>
    </row>
    <row r="1253" spans="1:2">
      <c r="A1253" s="165"/>
      <c r="B1253" s="141">
        <f ca="1">IFERROR(__xludf.DUMMYFUNCTION("""COMPUTED_VALUE"""),0)</f>
        <v>0</v>
      </c>
    </row>
    <row r="1254" spans="1:2">
      <c r="A1254" s="165"/>
      <c r="B1254" s="141">
        <f ca="1">IFERROR(__xludf.DUMMYFUNCTION("""COMPUTED_VALUE"""),0)</f>
        <v>0</v>
      </c>
    </row>
    <row r="1255" spans="1:2">
      <c r="A1255" s="165"/>
      <c r="B1255" s="141">
        <f ca="1">IFERROR(__xludf.DUMMYFUNCTION("""COMPUTED_VALUE"""),0)</f>
        <v>0</v>
      </c>
    </row>
    <row r="1256" spans="1:2">
      <c r="A1256" s="165"/>
      <c r="B1256" s="141">
        <f ca="1">IFERROR(__xludf.DUMMYFUNCTION("""COMPUTED_VALUE"""),0)</f>
        <v>0</v>
      </c>
    </row>
    <row r="1257" spans="1:2">
      <c r="A1257" s="165"/>
      <c r="B1257" s="141">
        <f ca="1">IFERROR(__xludf.DUMMYFUNCTION("""COMPUTED_VALUE"""),0)</f>
        <v>0</v>
      </c>
    </row>
    <row r="1258" spans="1:2">
      <c r="A1258" s="165"/>
      <c r="B1258" s="141">
        <f ca="1">IFERROR(__xludf.DUMMYFUNCTION("""COMPUTED_VALUE"""),0)</f>
        <v>0</v>
      </c>
    </row>
    <row r="1259" spans="1:2">
      <c r="A1259" s="165"/>
      <c r="B1259" s="141">
        <f ca="1">IFERROR(__xludf.DUMMYFUNCTION("""COMPUTED_VALUE"""),0)</f>
        <v>0</v>
      </c>
    </row>
    <row r="1260" spans="1:2">
      <c r="A1260" s="165"/>
      <c r="B1260" s="141">
        <f ca="1">IFERROR(__xludf.DUMMYFUNCTION("""COMPUTED_VALUE"""),0)</f>
        <v>0</v>
      </c>
    </row>
    <row r="1261" spans="1:2">
      <c r="A1261" s="165"/>
      <c r="B1261" s="141">
        <f ca="1">IFERROR(__xludf.DUMMYFUNCTION("""COMPUTED_VALUE"""),0)</f>
        <v>0</v>
      </c>
    </row>
    <row r="1262" spans="1:2">
      <c r="A1262" s="165"/>
      <c r="B1262" s="141">
        <f ca="1">IFERROR(__xludf.DUMMYFUNCTION("""COMPUTED_VALUE"""),0)</f>
        <v>0</v>
      </c>
    </row>
    <row r="1263" spans="1:2">
      <c r="A1263" s="165"/>
      <c r="B1263" s="141">
        <f ca="1">IFERROR(__xludf.DUMMYFUNCTION("""COMPUTED_VALUE"""),0)</f>
        <v>0</v>
      </c>
    </row>
    <row r="1264" spans="1:2">
      <c r="A1264" s="165"/>
      <c r="B1264" s="141">
        <f ca="1">IFERROR(__xludf.DUMMYFUNCTION("""COMPUTED_VALUE"""),0)</f>
        <v>0</v>
      </c>
    </row>
    <row r="1265" spans="1:2">
      <c r="A1265" s="165"/>
      <c r="B1265" s="141">
        <f ca="1">IFERROR(__xludf.DUMMYFUNCTION("""COMPUTED_VALUE"""),0)</f>
        <v>0</v>
      </c>
    </row>
    <row r="1266" spans="1:2">
      <c r="A1266" s="165"/>
      <c r="B1266" s="141">
        <f ca="1">IFERROR(__xludf.DUMMYFUNCTION("""COMPUTED_VALUE"""),0)</f>
        <v>0</v>
      </c>
    </row>
    <row r="1267" spans="1:2">
      <c r="A1267" s="165"/>
      <c r="B1267" s="141">
        <f ca="1">IFERROR(__xludf.DUMMYFUNCTION("""COMPUTED_VALUE"""),0)</f>
        <v>0</v>
      </c>
    </row>
    <row r="1268" spans="1:2">
      <c r="A1268" s="165"/>
      <c r="B1268" s="141">
        <f ca="1">IFERROR(__xludf.DUMMYFUNCTION("""COMPUTED_VALUE"""),0)</f>
        <v>0</v>
      </c>
    </row>
    <row r="1269" spans="1:2">
      <c r="A1269" s="165"/>
      <c r="B1269" s="141">
        <f ca="1">IFERROR(__xludf.DUMMYFUNCTION("""COMPUTED_VALUE"""),0)</f>
        <v>0</v>
      </c>
    </row>
    <row r="1270" spans="1:2">
      <c r="A1270" s="165"/>
      <c r="B1270" s="141">
        <f ca="1">IFERROR(__xludf.DUMMYFUNCTION("""COMPUTED_VALUE"""),0)</f>
        <v>0</v>
      </c>
    </row>
    <row r="1271" spans="1:2">
      <c r="A1271" s="165"/>
      <c r="B1271" s="141">
        <f ca="1">IFERROR(__xludf.DUMMYFUNCTION("""COMPUTED_VALUE"""),0)</f>
        <v>0</v>
      </c>
    </row>
    <row r="1272" spans="1:2">
      <c r="A1272" s="165"/>
      <c r="B1272" s="141">
        <f ca="1">IFERROR(__xludf.DUMMYFUNCTION("""COMPUTED_VALUE"""),0)</f>
        <v>0</v>
      </c>
    </row>
    <row r="1273" spans="1:2">
      <c r="A1273" s="165"/>
      <c r="B1273" s="141">
        <f ca="1">IFERROR(__xludf.DUMMYFUNCTION("""COMPUTED_VALUE"""),0)</f>
        <v>0</v>
      </c>
    </row>
    <row r="1274" spans="1:2">
      <c r="A1274" s="165"/>
      <c r="B1274" s="141">
        <f ca="1">IFERROR(__xludf.DUMMYFUNCTION("""COMPUTED_VALUE"""),0)</f>
        <v>0</v>
      </c>
    </row>
    <row r="1275" spans="1:2">
      <c r="A1275" s="165"/>
      <c r="B1275" s="141">
        <f ca="1">IFERROR(__xludf.DUMMYFUNCTION("""COMPUTED_VALUE"""),0)</f>
        <v>0</v>
      </c>
    </row>
    <row r="1276" spans="1:2">
      <c r="A1276" s="165"/>
      <c r="B1276" s="141">
        <f ca="1">IFERROR(__xludf.DUMMYFUNCTION("""COMPUTED_VALUE"""),0)</f>
        <v>0</v>
      </c>
    </row>
    <row r="1277" spans="1:2">
      <c r="A1277" s="165"/>
      <c r="B1277" s="141">
        <f ca="1">IFERROR(__xludf.DUMMYFUNCTION("""COMPUTED_VALUE"""),0)</f>
        <v>0</v>
      </c>
    </row>
    <row r="1278" spans="1:2">
      <c r="A1278" s="165"/>
      <c r="B1278" s="141">
        <f ca="1">IFERROR(__xludf.DUMMYFUNCTION("""COMPUTED_VALUE"""),0)</f>
        <v>0</v>
      </c>
    </row>
    <row r="1279" spans="1:2">
      <c r="A1279" s="165"/>
      <c r="B1279" s="141">
        <f ca="1">IFERROR(__xludf.DUMMYFUNCTION("""COMPUTED_VALUE"""),0)</f>
        <v>0</v>
      </c>
    </row>
    <row r="1280" spans="1:2">
      <c r="A1280" s="165"/>
      <c r="B1280" s="141">
        <f ca="1">IFERROR(__xludf.DUMMYFUNCTION("""COMPUTED_VALUE"""),0)</f>
        <v>0</v>
      </c>
    </row>
    <row r="1281" spans="1:2">
      <c r="A1281" s="165"/>
      <c r="B1281" s="141">
        <f ca="1">IFERROR(__xludf.DUMMYFUNCTION("""COMPUTED_VALUE"""),0)</f>
        <v>0</v>
      </c>
    </row>
    <row r="1282" spans="1:2">
      <c r="A1282" s="165"/>
      <c r="B1282" s="141">
        <f ca="1">IFERROR(__xludf.DUMMYFUNCTION("""COMPUTED_VALUE"""),0)</f>
        <v>0</v>
      </c>
    </row>
    <row r="1283" spans="1:2">
      <c r="A1283" s="165"/>
      <c r="B1283" s="141">
        <f ca="1">IFERROR(__xludf.DUMMYFUNCTION("""COMPUTED_VALUE"""),0)</f>
        <v>0</v>
      </c>
    </row>
    <row r="1284" spans="1:2">
      <c r="A1284" s="165"/>
      <c r="B1284" s="141">
        <f ca="1">IFERROR(__xludf.DUMMYFUNCTION("""COMPUTED_VALUE"""),0)</f>
        <v>0</v>
      </c>
    </row>
    <row r="1285" spans="1:2">
      <c r="A1285" s="165"/>
      <c r="B1285" s="141">
        <f ca="1">IFERROR(__xludf.DUMMYFUNCTION("""COMPUTED_VALUE"""),0)</f>
        <v>0</v>
      </c>
    </row>
    <row r="1286" spans="1:2">
      <c r="A1286" s="165"/>
      <c r="B1286" s="141">
        <f ca="1">IFERROR(__xludf.DUMMYFUNCTION("""COMPUTED_VALUE"""),0)</f>
        <v>0</v>
      </c>
    </row>
    <row r="1287" spans="1:2">
      <c r="A1287" s="165"/>
      <c r="B1287" s="141">
        <f ca="1">IFERROR(__xludf.DUMMYFUNCTION("""COMPUTED_VALUE"""),0)</f>
        <v>0</v>
      </c>
    </row>
    <row r="1288" spans="1:2">
      <c r="A1288" s="165"/>
      <c r="B1288" s="141">
        <f ca="1">IFERROR(__xludf.DUMMYFUNCTION("""COMPUTED_VALUE"""),0)</f>
        <v>0</v>
      </c>
    </row>
    <row r="1289" spans="1:2">
      <c r="A1289" s="165"/>
      <c r="B1289" s="141">
        <f ca="1">IFERROR(__xludf.DUMMYFUNCTION("""COMPUTED_VALUE"""),0)</f>
        <v>0</v>
      </c>
    </row>
    <row r="1290" spans="1:2">
      <c r="A1290" s="165"/>
      <c r="B1290" s="141">
        <f ca="1">IFERROR(__xludf.DUMMYFUNCTION("""COMPUTED_VALUE"""),0)</f>
        <v>0</v>
      </c>
    </row>
    <row r="1291" spans="1:2">
      <c r="A1291" s="165"/>
      <c r="B1291" s="141">
        <f ca="1">IFERROR(__xludf.DUMMYFUNCTION("""COMPUTED_VALUE"""),0)</f>
        <v>0</v>
      </c>
    </row>
    <row r="1292" spans="1:2">
      <c r="A1292" s="165"/>
      <c r="B1292" s="141">
        <f ca="1">IFERROR(__xludf.DUMMYFUNCTION("""COMPUTED_VALUE"""),0)</f>
        <v>0</v>
      </c>
    </row>
    <row r="1293" spans="1:2">
      <c r="A1293" s="165"/>
      <c r="B1293" s="141">
        <f ca="1">IFERROR(__xludf.DUMMYFUNCTION("""COMPUTED_VALUE"""),0)</f>
        <v>0</v>
      </c>
    </row>
    <row r="1294" spans="1:2">
      <c r="A1294" s="165"/>
      <c r="B1294" s="141">
        <f ca="1">IFERROR(__xludf.DUMMYFUNCTION("""COMPUTED_VALUE"""),0)</f>
        <v>0</v>
      </c>
    </row>
    <row r="1295" spans="1:2">
      <c r="A1295" s="165"/>
      <c r="B1295" s="141">
        <f ca="1">IFERROR(__xludf.DUMMYFUNCTION("""COMPUTED_VALUE"""),0)</f>
        <v>0</v>
      </c>
    </row>
    <row r="1296" spans="1:2">
      <c r="A1296" s="165"/>
      <c r="B1296" s="141">
        <f ca="1">IFERROR(__xludf.DUMMYFUNCTION("""COMPUTED_VALUE"""),0)</f>
        <v>0</v>
      </c>
    </row>
    <row r="1297" spans="1:2">
      <c r="A1297" s="165"/>
      <c r="B1297" s="141">
        <f ca="1">IFERROR(__xludf.DUMMYFUNCTION("""COMPUTED_VALUE"""),0)</f>
        <v>0</v>
      </c>
    </row>
    <row r="1298" spans="1:2">
      <c r="A1298" s="165"/>
      <c r="B1298" s="141">
        <f ca="1">IFERROR(__xludf.DUMMYFUNCTION("""COMPUTED_VALUE"""),0)</f>
        <v>0</v>
      </c>
    </row>
    <row r="1299" spans="1:2">
      <c r="A1299" s="165"/>
      <c r="B1299" s="141">
        <f ca="1">IFERROR(__xludf.DUMMYFUNCTION("""COMPUTED_VALUE"""),0)</f>
        <v>0</v>
      </c>
    </row>
    <row r="1300" spans="1:2">
      <c r="A1300" s="165"/>
      <c r="B1300" s="141">
        <f ca="1">IFERROR(__xludf.DUMMYFUNCTION("""COMPUTED_VALUE"""),0)</f>
        <v>0</v>
      </c>
    </row>
    <row r="1301" spans="1:2">
      <c r="A1301" s="165"/>
      <c r="B1301" s="141">
        <f ca="1">IFERROR(__xludf.DUMMYFUNCTION("""COMPUTED_VALUE"""),0)</f>
        <v>0</v>
      </c>
    </row>
    <row r="1302" spans="1:2">
      <c r="A1302" s="165"/>
      <c r="B1302" s="141">
        <f ca="1">IFERROR(__xludf.DUMMYFUNCTION("""COMPUTED_VALUE"""),0)</f>
        <v>0</v>
      </c>
    </row>
    <row r="1303" spans="1:2">
      <c r="A1303" s="165"/>
      <c r="B1303" s="141">
        <f ca="1">IFERROR(__xludf.DUMMYFUNCTION("""COMPUTED_VALUE"""),0)</f>
        <v>0</v>
      </c>
    </row>
    <row r="1304" spans="1:2">
      <c r="A1304" s="165"/>
      <c r="B1304" s="141">
        <f ca="1">IFERROR(__xludf.DUMMYFUNCTION("""COMPUTED_VALUE"""),0)</f>
        <v>0</v>
      </c>
    </row>
    <row r="1305" spans="1:2">
      <c r="A1305" s="165"/>
      <c r="B1305" s="141">
        <f ca="1">IFERROR(__xludf.DUMMYFUNCTION("""COMPUTED_VALUE"""),0)</f>
        <v>0</v>
      </c>
    </row>
    <row r="1306" spans="1:2">
      <c r="A1306" s="165"/>
      <c r="B1306" s="141">
        <f ca="1">IFERROR(__xludf.DUMMYFUNCTION("""COMPUTED_VALUE"""),0)</f>
        <v>0</v>
      </c>
    </row>
    <row r="1307" spans="1:2">
      <c r="A1307" s="165"/>
      <c r="B1307" s="141">
        <f ca="1">IFERROR(__xludf.DUMMYFUNCTION("""COMPUTED_VALUE"""),0)</f>
        <v>0</v>
      </c>
    </row>
    <row r="1308" spans="1:2">
      <c r="A1308" s="165"/>
      <c r="B1308" s="141">
        <f ca="1">IFERROR(__xludf.DUMMYFUNCTION("""COMPUTED_VALUE"""),0)</f>
        <v>0</v>
      </c>
    </row>
    <row r="1309" spans="1:2">
      <c r="A1309" s="165"/>
      <c r="B1309" s="141">
        <f ca="1">IFERROR(__xludf.DUMMYFUNCTION("""COMPUTED_VALUE"""),0)</f>
        <v>0</v>
      </c>
    </row>
    <row r="1310" spans="1:2">
      <c r="A1310" s="165"/>
      <c r="B1310" s="141">
        <f ca="1">IFERROR(__xludf.DUMMYFUNCTION("""COMPUTED_VALUE"""),0)</f>
        <v>0</v>
      </c>
    </row>
    <row r="1311" spans="1:2">
      <c r="A1311" s="165"/>
      <c r="B1311" s="141">
        <f ca="1">IFERROR(__xludf.DUMMYFUNCTION("""COMPUTED_VALUE"""),0)</f>
        <v>0</v>
      </c>
    </row>
    <row r="1312" spans="1:2">
      <c r="A1312" s="165"/>
      <c r="B1312" s="141">
        <f ca="1">IFERROR(__xludf.DUMMYFUNCTION("""COMPUTED_VALUE"""),0)</f>
        <v>0</v>
      </c>
    </row>
    <row r="1313" spans="1:2">
      <c r="A1313" s="165"/>
      <c r="B1313" s="141">
        <f ca="1">IFERROR(__xludf.DUMMYFUNCTION("""COMPUTED_VALUE"""),0)</f>
        <v>0</v>
      </c>
    </row>
    <row r="1314" spans="1:2">
      <c r="A1314" s="165"/>
      <c r="B1314" s="141">
        <f ca="1">IFERROR(__xludf.DUMMYFUNCTION("""COMPUTED_VALUE"""),0)</f>
        <v>0</v>
      </c>
    </row>
    <row r="1315" spans="1:2">
      <c r="A1315" s="165"/>
      <c r="B1315" s="141">
        <f ca="1">IFERROR(__xludf.DUMMYFUNCTION("""COMPUTED_VALUE"""),0)</f>
        <v>0</v>
      </c>
    </row>
    <row r="1316" spans="1:2">
      <c r="A1316" s="165"/>
      <c r="B1316" s="141">
        <f ca="1">IFERROR(__xludf.DUMMYFUNCTION("""COMPUTED_VALUE"""),0)</f>
        <v>0</v>
      </c>
    </row>
    <row r="1317" spans="1:2">
      <c r="A1317" s="165"/>
      <c r="B1317" s="141">
        <f ca="1">IFERROR(__xludf.DUMMYFUNCTION("""COMPUTED_VALUE"""),0)</f>
        <v>0</v>
      </c>
    </row>
    <row r="1318" spans="1:2">
      <c r="A1318" s="165"/>
      <c r="B1318" s="141">
        <f ca="1">IFERROR(__xludf.DUMMYFUNCTION("""COMPUTED_VALUE"""),0)</f>
        <v>0</v>
      </c>
    </row>
    <row r="1319" spans="1:2">
      <c r="A1319" s="165"/>
      <c r="B1319" s="141">
        <f ca="1">IFERROR(__xludf.DUMMYFUNCTION("""COMPUTED_VALUE"""),0)</f>
        <v>0</v>
      </c>
    </row>
    <row r="1320" spans="1:2">
      <c r="A1320" s="165"/>
      <c r="B1320" s="141">
        <f ca="1">IFERROR(__xludf.DUMMYFUNCTION("""COMPUTED_VALUE"""),0)</f>
        <v>0</v>
      </c>
    </row>
    <row r="1321" spans="1:2">
      <c r="A1321" s="165"/>
      <c r="B1321" s="141">
        <f ca="1">IFERROR(__xludf.DUMMYFUNCTION("""COMPUTED_VALUE"""),0)</f>
        <v>0</v>
      </c>
    </row>
    <row r="1322" spans="1:2">
      <c r="A1322" s="165"/>
      <c r="B1322" s="141">
        <f ca="1">IFERROR(__xludf.DUMMYFUNCTION("""COMPUTED_VALUE"""),0)</f>
        <v>0</v>
      </c>
    </row>
    <row r="1323" spans="1:2">
      <c r="A1323" s="165"/>
      <c r="B1323" s="141">
        <f ca="1">IFERROR(__xludf.DUMMYFUNCTION("""COMPUTED_VALUE"""),0)</f>
        <v>0</v>
      </c>
    </row>
    <row r="1324" spans="1:2">
      <c r="A1324" s="165"/>
      <c r="B1324" s="141">
        <f ca="1">IFERROR(__xludf.DUMMYFUNCTION("""COMPUTED_VALUE"""),0)</f>
        <v>0</v>
      </c>
    </row>
    <row r="1325" spans="1:2">
      <c r="A1325" s="165"/>
      <c r="B1325" s="141">
        <f ca="1">IFERROR(__xludf.DUMMYFUNCTION("""COMPUTED_VALUE"""),0)</f>
        <v>0</v>
      </c>
    </row>
    <row r="1326" spans="1:2">
      <c r="A1326" s="165"/>
      <c r="B1326" s="141">
        <f ca="1">IFERROR(__xludf.DUMMYFUNCTION("""COMPUTED_VALUE"""),0)</f>
        <v>0</v>
      </c>
    </row>
    <row r="1327" spans="1:2">
      <c r="A1327" s="165"/>
      <c r="B1327" s="141">
        <f ca="1">IFERROR(__xludf.DUMMYFUNCTION("""COMPUTED_VALUE"""),0)</f>
        <v>0</v>
      </c>
    </row>
    <row r="1328" spans="1:2">
      <c r="A1328" s="165"/>
      <c r="B1328" s="141">
        <f ca="1">IFERROR(__xludf.DUMMYFUNCTION("""COMPUTED_VALUE"""),0)</f>
        <v>0</v>
      </c>
    </row>
    <row r="1329" spans="1:2">
      <c r="A1329" s="165"/>
      <c r="B1329" s="141">
        <f ca="1">IFERROR(__xludf.DUMMYFUNCTION("""COMPUTED_VALUE"""),0)</f>
        <v>0</v>
      </c>
    </row>
    <row r="1330" spans="1:2">
      <c r="A1330" s="165"/>
      <c r="B1330" s="141">
        <f ca="1">IFERROR(__xludf.DUMMYFUNCTION("""COMPUTED_VALUE"""),0)</f>
        <v>0</v>
      </c>
    </row>
    <row r="1331" spans="1:2">
      <c r="A1331" s="165"/>
      <c r="B1331" s="141">
        <f ca="1">IFERROR(__xludf.DUMMYFUNCTION("""COMPUTED_VALUE"""),0)</f>
        <v>0</v>
      </c>
    </row>
    <row r="1332" spans="1:2">
      <c r="A1332" s="165"/>
      <c r="B1332" s="141">
        <f ca="1">IFERROR(__xludf.DUMMYFUNCTION("""COMPUTED_VALUE"""),0)</f>
        <v>0</v>
      </c>
    </row>
    <row r="1333" spans="1:2">
      <c r="A1333" s="165"/>
      <c r="B1333" s="141">
        <f ca="1">IFERROR(__xludf.DUMMYFUNCTION("""COMPUTED_VALUE"""),0)</f>
        <v>0</v>
      </c>
    </row>
    <row r="1334" spans="1:2">
      <c r="A1334" s="165"/>
      <c r="B1334" s="141">
        <f ca="1">IFERROR(__xludf.DUMMYFUNCTION("""COMPUTED_VALUE"""),0)</f>
        <v>0</v>
      </c>
    </row>
    <row r="1335" spans="1:2">
      <c r="A1335" s="165"/>
      <c r="B1335" s="141">
        <f ca="1">IFERROR(__xludf.DUMMYFUNCTION("""COMPUTED_VALUE"""),0)</f>
        <v>0</v>
      </c>
    </row>
    <row r="1336" spans="1:2">
      <c r="A1336" s="165"/>
      <c r="B1336" s="141">
        <f ca="1">IFERROR(__xludf.DUMMYFUNCTION("""COMPUTED_VALUE"""),0)</f>
        <v>0</v>
      </c>
    </row>
    <row r="1337" spans="1:2">
      <c r="A1337" s="165"/>
      <c r="B1337" s="141">
        <f ca="1">IFERROR(__xludf.DUMMYFUNCTION("""COMPUTED_VALUE"""),0)</f>
        <v>0</v>
      </c>
    </row>
    <row r="1338" spans="1:2">
      <c r="A1338" s="165"/>
      <c r="B1338" s="141">
        <f ca="1">IFERROR(__xludf.DUMMYFUNCTION("""COMPUTED_VALUE"""),0)</f>
        <v>0</v>
      </c>
    </row>
    <row r="1339" spans="1:2">
      <c r="A1339" s="165"/>
      <c r="B1339" s="141">
        <f ca="1">IFERROR(__xludf.DUMMYFUNCTION("""COMPUTED_VALUE"""),0)</f>
        <v>0</v>
      </c>
    </row>
    <row r="1340" spans="1:2">
      <c r="A1340" s="165"/>
      <c r="B1340" s="141">
        <f ca="1">IFERROR(__xludf.DUMMYFUNCTION("""COMPUTED_VALUE"""),0)</f>
        <v>0</v>
      </c>
    </row>
    <row r="1341" spans="1:2">
      <c r="A1341" s="165"/>
      <c r="B1341" s="141">
        <f ca="1">IFERROR(__xludf.DUMMYFUNCTION("""COMPUTED_VALUE"""),0)</f>
        <v>0</v>
      </c>
    </row>
    <row r="1342" spans="1:2">
      <c r="A1342" s="165"/>
      <c r="B1342" s="141">
        <f ca="1">IFERROR(__xludf.DUMMYFUNCTION("""COMPUTED_VALUE"""),0)</f>
        <v>0</v>
      </c>
    </row>
    <row r="1343" spans="1:2">
      <c r="A1343" s="165"/>
      <c r="B1343" s="141">
        <f ca="1">IFERROR(__xludf.DUMMYFUNCTION("""COMPUTED_VALUE"""),0)</f>
        <v>0</v>
      </c>
    </row>
    <row r="1344" spans="1:2">
      <c r="A1344" s="165"/>
      <c r="B1344" s="141">
        <f ca="1">IFERROR(__xludf.DUMMYFUNCTION("""COMPUTED_VALUE"""),0)</f>
        <v>0</v>
      </c>
    </row>
    <row r="1345" spans="1:2">
      <c r="A1345" s="165"/>
      <c r="B1345" s="141">
        <f ca="1">IFERROR(__xludf.DUMMYFUNCTION("""COMPUTED_VALUE"""),0)</f>
        <v>0</v>
      </c>
    </row>
    <row r="1346" spans="1:2">
      <c r="A1346" s="165"/>
      <c r="B1346" s="141">
        <f ca="1">IFERROR(__xludf.DUMMYFUNCTION("""COMPUTED_VALUE"""),0)</f>
        <v>0</v>
      </c>
    </row>
    <row r="1347" spans="1:2">
      <c r="A1347" s="165"/>
      <c r="B1347" s="141">
        <f ca="1">IFERROR(__xludf.DUMMYFUNCTION("""COMPUTED_VALUE"""),0)</f>
        <v>0</v>
      </c>
    </row>
    <row r="1348" spans="1:2">
      <c r="A1348" s="165"/>
      <c r="B1348" s="141">
        <f ca="1">IFERROR(__xludf.DUMMYFUNCTION("""COMPUTED_VALUE"""),0)</f>
        <v>0</v>
      </c>
    </row>
    <row r="1349" spans="1:2">
      <c r="A1349" s="165"/>
      <c r="B1349" s="141">
        <f ca="1">IFERROR(__xludf.DUMMYFUNCTION("""COMPUTED_VALUE"""),0)</f>
        <v>0</v>
      </c>
    </row>
    <row r="1350" spans="1:2">
      <c r="A1350" s="165"/>
      <c r="B1350" s="141">
        <f ca="1">IFERROR(__xludf.DUMMYFUNCTION("""COMPUTED_VALUE"""),0)</f>
        <v>0</v>
      </c>
    </row>
    <row r="1351" spans="1:2">
      <c r="A1351" s="165"/>
      <c r="B1351" s="141">
        <f ca="1">IFERROR(__xludf.DUMMYFUNCTION("""COMPUTED_VALUE"""),0)</f>
        <v>0</v>
      </c>
    </row>
    <row r="1352" spans="1:2">
      <c r="A1352" s="165"/>
      <c r="B1352" s="141">
        <f ca="1">IFERROR(__xludf.DUMMYFUNCTION("""COMPUTED_VALUE"""),0)</f>
        <v>0</v>
      </c>
    </row>
    <row r="1353" spans="1:2">
      <c r="A1353" s="165"/>
      <c r="B1353" s="141">
        <f ca="1">IFERROR(__xludf.DUMMYFUNCTION("""COMPUTED_VALUE"""),0)</f>
        <v>0</v>
      </c>
    </row>
    <row r="1354" spans="1:2">
      <c r="A1354" s="165"/>
      <c r="B1354" s="141">
        <f ca="1">IFERROR(__xludf.DUMMYFUNCTION("""COMPUTED_VALUE"""),0)</f>
        <v>0</v>
      </c>
    </row>
    <row r="1355" spans="1:2">
      <c r="A1355" s="165"/>
      <c r="B1355" s="141">
        <f ca="1">IFERROR(__xludf.DUMMYFUNCTION("""COMPUTED_VALUE"""),0)</f>
        <v>0</v>
      </c>
    </row>
    <row r="1356" spans="1:2">
      <c r="A1356" s="165"/>
      <c r="B1356" s="141">
        <f ca="1">IFERROR(__xludf.DUMMYFUNCTION("""COMPUTED_VALUE"""),0)</f>
        <v>0</v>
      </c>
    </row>
    <row r="1357" spans="1:2">
      <c r="A1357" s="165"/>
      <c r="B1357" s="141">
        <f ca="1">IFERROR(__xludf.DUMMYFUNCTION("""COMPUTED_VALUE"""),0)</f>
        <v>0</v>
      </c>
    </row>
    <row r="1358" spans="1:2">
      <c r="A1358" s="165"/>
      <c r="B1358" s="141">
        <f ca="1">IFERROR(__xludf.DUMMYFUNCTION("""COMPUTED_VALUE"""),0)</f>
        <v>0</v>
      </c>
    </row>
    <row r="1359" spans="1:2">
      <c r="A1359" s="165"/>
      <c r="B1359" s="141">
        <f ca="1">IFERROR(__xludf.DUMMYFUNCTION("""COMPUTED_VALUE"""),0)</f>
        <v>0</v>
      </c>
    </row>
    <row r="1360" spans="1:2">
      <c r="A1360" s="165"/>
      <c r="B1360" s="141">
        <f ca="1">IFERROR(__xludf.DUMMYFUNCTION("""COMPUTED_VALUE"""),0)</f>
        <v>0</v>
      </c>
    </row>
    <row r="1361" spans="1:2">
      <c r="A1361" s="165"/>
      <c r="B1361" s="141">
        <f ca="1">IFERROR(__xludf.DUMMYFUNCTION("""COMPUTED_VALUE"""),0)</f>
        <v>0</v>
      </c>
    </row>
    <row r="1362" spans="1:2">
      <c r="A1362" s="165"/>
      <c r="B1362" s="141">
        <f ca="1">IFERROR(__xludf.DUMMYFUNCTION("""COMPUTED_VALUE"""),0)</f>
        <v>0</v>
      </c>
    </row>
    <row r="1363" spans="1:2">
      <c r="A1363" s="165"/>
      <c r="B1363" s="141">
        <f ca="1">IFERROR(__xludf.DUMMYFUNCTION("""COMPUTED_VALUE"""),0)</f>
        <v>0</v>
      </c>
    </row>
    <row r="1364" spans="1:2">
      <c r="A1364" s="165"/>
      <c r="B1364" s="141">
        <f ca="1">IFERROR(__xludf.DUMMYFUNCTION("""COMPUTED_VALUE"""),0)</f>
        <v>0</v>
      </c>
    </row>
    <row r="1365" spans="1:2">
      <c r="A1365" s="165"/>
      <c r="B1365" s="141">
        <f ca="1">IFERROR(__xludf.DUMMYFUNCTION("""COMPUTED_VALUE"""),0)</f>
        <v>0</v>
      </c>
    </row>
    <row r="1366" spans="1:2">
      <c r="A1366" s="165"/>
      <c r="B1366" s="141">
        <f ca="1">IFERROR(__xludf.DUMMYFUNCTION("""COMPUTED_VALUE"""),0)</f>
        <v>0</v>
      </c>
    </row>
    <row r="1367" spans="1:2">
      <c r="A1367" s="165"/>
      <c r="B1367" s="141">
        <f ca="1">IFERROR(__xludf.DUMMYFUNCTION("""COMPUTED_VALUE"""),0)</f>
        <v>0</v>
      </c>
    </row>
    <row r="1368" spans="1:2">
      <c r="A1368" s="165"/>
      <c r="B1368" s="141">
        <f ca="1">IFERROR(__xludf.DUMMYFUNCTION("""COMPUTED_VALUE"""),0)</f>
        <v>0</v>
      </c>
    </row>
    <row r="1369" spans="1:2">
      <c r="A1369" s="165"/>
      <c r="B1369" s="141">
        <f ca="1">IFERROR(__xludf.DUMMYFUNCTION("""COMPUTED_VALUE"""),0)</f>
        <v>0</v>
      </c>
    </row>
    <row r="1370" spans="1:2">
      <c r="A1370" s="165"/>
      <c r="B1370" s="141">
        <f ca="1">IFERROR(__xludf.DUMMYFUNCTION("""COMPUTED_VALUE"""),0)</f>
        <v>0</v>
      </c>
    </row>
    <row r="1371" spans="1:2">
      <c r="A1371" s="165"/>
      <c r="B1371" s="141">
        <f ca="1">IFERROR(__xludf.DUMMYFUNCTION("""COMPUTED_VALUE"""),0)</f>
        <v>0</v>
      </c>
    </row>
    <row r="1372" spans="1:2">
      <c r="A1372" s="165"/>
      <c r="B1372" s="141">
        <f ca="1">IFERROR(__xludf.DUMMYFUNCTION("""COMPUTED_VALUE"""),0)</f>
        <v>0</v>
      </c>
    </row>
    <row r="1373" spans="1:2">
      <c r="A1373" s="165"/>
      <c r="B1373" s="141">
        <f ca="1">IFERROR(__xludf.DUMMYFUNCTION("""COMPUTED_VALUE"""),0)</f>
        <v>0</v>
      </c>
    </row>
    <row r="1374" spans="1:2">
      <c r="A1374" s="165"/>
      <c r="B1374" s="141">
        <f ca="1">IFERROR(__xludf.DUMMYFUNCTION("""COMPUTED_VALUE"""),0)</f>
        <v>0</v>
      </c>
    </row>
    <row r="1375" spans="1:2">
      <c r="A1375" s="165"/>
      <c r="B1375" s="141">
        <f ca="1">IFERROR(__xludf.DUMMYFUNCTION("""COMPUTED_VALUE"""),0)</f>
        <v>0</v>
      </c>
    </row>
    <row r="1376" spans="1:2">
      <c r="A1376" s="165"/>
      <c r="B1376" s="141">
        <f ca="1">IFERROR(__xludf.DUMMYFUNCTION("""COMPUTED_VALUE"""),0)</f>
        <v>0</v>
      </c>
    </row>
    <row r="1377" spans="1:2">
      <c r="A1377" s="165"/>
      <c r="B1377" s="141">
        <f ca="1">IFERROR(__xludf.DUMMYFUNCTION("""COMPUTED_VALUE"""),0)</f>
        <v>0</v>
      </c>
    </row>
    <row r="1378" spans="1:2">
      <c r="A1378" s="165"/>
      <c r="B1378" s="141">
        <f ca="1">IFERROR(__xludf.DUMMYFUNCTION("""COMPUTED_VALUE"""),0)</f>
        <v>0</v>
      </c>
    </row>
    <row r="1379" spans="1:2">
      <c r="A1379" s="165"/>
      <c r="B1379" s="141">
        <f ca="1">IFERROR(__xludf.DUMMYFUNCTION("""COMPUTED_VALUE"""),0)</f>
        <v>0</v>
      </c>
    </row>
    <row r="1380" spans="1:2">
      <c r="A1380" s="165"/>
      <c r="B1380" s="141">
        <f ca="1">IFERROR(__xludf.DUMMYFUNCTION("""COMPUTED_VALUE"""),0)</f>
        <v>0</v>
      </c>
    </row>
    <row r="1381" spans="1:2">
      <c r="A1381" s="165"/>
      <c r="B1381" s="141">
        <f ca="1">IFERROR(__xludf.DUMMYFUNCTION("""COMPUTED_VALUE"""),0)</f>
        <v>0</v>
      </c>
    </row>
    <row r="1382" spans="1:2">
      <c r="A1382" s="165"/>
      <c r="B1382" s="141">
        <f ca="1">IFERROR(__xludf.DUMMYFUNCTION("""COMPUTED_VALUE"""),0)</f>
        <v>0</v>
      </c>
    </row>
    <row r="1383" spans="1:2">
      <c r="A1383" s="165"/>
      <c r="B1383" s="141">
        <f ca="1">IFERROR(__xludf.DUMMYFUNCTION("""COMPUTED_VALUE"""),0)</f>
        <v>0</v>
      </c>
    </row>
    <row r="1384" spans="1:2">
      <c r="A1384" s="165"/>
      <c r="B1384" s="141">
        <f ca="1">IFERROR(__xludf.DUMMYFUNCTION("""COMPUTED_VALUE"""),0)</f>
        <v>0</v>
      </c>
    </row>
    <row r="1385" spans="1:2">
      <c r="A1385" s="165"/>
      <c r="B1385" s="141">
        <f ca="1">IFERROR(__xludf.DUMMYFUNCTION("""COMPUTED_VALUE"""),0)</f>
        <v>0</v>
      </c>
    </row>
    <row r="1386" spans="1:2">
      <c r="A1386" s="165"/>
      <c r="B1386" s="141">
        <f ca="1">IFERROR(__xludf.DUMMYFUNCTION("""COMPUTED_VALUE"""),0)</f>
        <v>0</v>
      </c>
    </row>
    <row r="1387" spans="1:2">
      <c r="A1387" s="165"/>
      <c r="B1387" s="141">
        <f ca="1">IFERROR(__xludf.DUMMYFUNCTION("""COMPUTED_VALUE"""),0)</f>
        <v>0</v>
      </c>
    </row>
    <row r="1388" spans="1:2">
      <c r="A1388" s="165"/>
      <c r="B1388" s="141">
        <f ca="1">IFERROR(__xludf.DUMMYFUNCTION("""COMPUTED_VALUE"""),0)</f>
        <v>0</v>
      </c>
    </row>
    <row r="1389" spans="1:2">
      <c r="A1389" s="165"/>
      <c r="B1389" s="141">
        <f ca="1">IFERROR(__xludf.DUMMYFUNCTION("""COMPUTED_VALUE"""),0)</f>
        <v>0</v>
      </c>
    </row>
    <row r="1390" spans="1:2">
      <c r="A1390" s="165"/>
      <c r="B1390" s="141">
        <f ca="1">IFERROR(__xludf.DUMMYFUNCTION("""COMPUTED_VALUE"""),0)</f>
        <v>0</v>
      </c>
    </row>
    <row r="1391" spans="1:2">
      <c r="A1391" s="165"/>
      <c r="B1391" s="141">
        <f ca="1">IFERROR(__xludf.DUMMYFUNCTION("""COMPUTED_VALUE"""),0)</f>
        <v>0</v>
      </c>
    </row>
    <row r="1392" spans="1:2">
      <c r="A1392" s="165"/>
      <c r="B1392" s="141">
        <f ca="1">IFERROR(__xludf.DUMMYFUNCTION("""COMPUTED_VALUE"""),0)</f>
        <v>0</v>
      </c>
    </row>
    <row r="1393" spans="1:2">
      <c r="A1393" s="165"/>
      <c r="B1393" s="141">
        <f ca="1">IFERROR(__xludf.DUMMYFUNCTION("""COMPUTED_VALUE"""),0)</f>
        <v>0</v>
      </c>
    </row>
    <row r="1394" spans="1:2">
      <c r="A1394" s="165"/>
      <c r="B1394" s="141">
        <f ca="1">IFERROR(__xludf.DUMMYFUNCTION("""COMPUTED_VALUE"""),0)</f>
        <v>0</v>
      </c>
    </row>
    <row r="1395" spans="1:2">
      <c r="A1395" s="165"/>
      <c r="B1395" s="141">
        <f ca="1">IFERROR(__xludf.DUMMYFUNCTION("""COMPUTED_VALUE"""),0)</f>
        <v>0</v>
      </c>
    </row>
    <row r="1396" spans="1:2">
      <c r="A1396" s="165"/>
      <c r="B1396" s="141">
        <f ca="1">IFERROR(__xludf.DUMMYFUNCTION("""COMPUTED_VALUE"""),0)</f>
        <v>0</v>
      </c>
    </row>
    <row r="1397" spans="1:2">
      <c r="A1397" s="165"/>
      <c r="B1397" s="141">
        <f ca="1">IFERROR(__xludf.DUMMYFUNCTION("""COMPUTED_VALUE"""),0)</f>
        <v>0</v>
      </c>
    </row>
    <row r="1398" spans="1:2">
      <c r="A1398" s="165"/>
      <c r="B1398" s="141">
        <f ca="1">IFERROR(__xludf.DUMMYFUNCTION("""COMPUTED_VALUE"""),0)</f>
        <v>0</v>
      </c>
    </row>
    <row r="1399" spans="1:2">
      <c r="A1399" s="165"/>
      <c r="B1399" s="141">
        <f ca="1">IFERROR(__xludf.DUMMYFUNCTION("""COMPUTED_VALUE"""),0)</f>
        <v>0</v>
      </c>
    </row>
    <row r="1400" spans="1:2">
      <c r="A1400" s="165"/>
      <c r="B1400" s="141">
        <f ca="1">IFERROR(__xludf.DUMMYFUNCTION("""COMPUTED_VALUE"""),0)</f>
        <v>0</v>
      </c>
    </row>
    <row r="1401" spans="1:2">
      <c r="A1401" s="165"/>
      <c r="B1401" s="141">
        <f ca="1">IFERROR(__xludf.DUMMYFUNCTION("""COMPUTED_VALUE"""),0)</f>
        <v>0</v>
      </c>
    </row>
    <row r="1402" spans="1:2">
      <c r="A1402" s="165"/>
      <c r="B1402" s="141">
        <f ca="1">IFERROR(__xludf.DUMMYFUNCTION("""COMPUTED_VALUE"""),0)</f>
        <v>0</v>
      </c>
    </row>
    <row r="1403" spans="1:2">
      <c r="A1403" s="165"/>
      <c r="B1403" s="141">
        <f ca="1">IFERROR(__xludf.DUMMYFUNCTION("""COMPUTED_VALUE"""),0)</f>
        <v>0</v>
      </c>
    </row>
    <row r="1404" spans="1:2">
      <c r="A1404" s="165"/>
      <c r="B1404" s="141">
        <f ca="1">IFERROR(__xludf.DUMMYFUNCTION("""COMPUTED_VALUE"""),0)</f>
        <v>0</v>
      </c>
    </row>
    <row r="1405" spans="1:2">
      <c r="A1405" s="165"/>
      <c r="B1405" s="141">
        <f ca="1">IFERROR(__xludf.DUMMYFUNCTION("""COMPUTED_VALUE"""),0)</f>
        <v>0</v>
      </c>
    </row>
    <row r="1406" spans="1:2">
      <c r="A1406" s="165"/>
      <c r="B1406" s="141">
        <f ca="1">IFERROR(__xludf.DUMMYFUNCTION("""COMPUTED_VALUE"""),0)</f>
        <v>0</v>
      </c>
    </row>
    <row r="1407" spans="1:2">
      <c r="A1407" s="165"/>
      <c r="B1407" s="141">
        <f ca="1">IFERROR(__xludf.DUMMYFUNCTION("""COMPUTED_VALUE"""),0)</f>
        <v>0</v>
      </c>
    </row>
    <row r="1408" spans="1:2">
      <c r="A1408" s="165"/>
      <c r="B1408" s="141">
        <f ca="1">IFERROR(__xludf.DUMMYFUNCTION("""COMPUTED_VALUE"""),0)</f>
        <v>0</v>
      </c>
    </row>
    <row r="1409" spans="1:2">
      <c r="A1409" s="165"/>
      <c r="B1409" s="141">
        <f ca="1">IFERROR(__xludf.DUMMYFUNCTION("""COMPUTED_VALUE"""),0)</f>
        <v>0</v>
      </c>
    </row>
    <row r="1410" spans="1:2">
      <c r="A1410" s="165"/>
      <c r="B1410" s="141">
        <f ca="1">IFERROR(__xludf.DUMMYFUNCTION("""COMPUTED_VALUE"""),0)</f>
        <v>0</v>
      </c>
    </row>
    <row r="1411" spans="1:2">
      <c r="A1411" s="165"/>
      <c r="B1411" s="141">
        <f ca="1">IFERROR(__xludf.DUMMYFUNCTION("""COMPUTED_VALUE"""),0)</f>
        <v>0</v>
      </c>
    </row>
    <row r="1412" spans="1:2">
      <c r="A1412" s="165"/>
      <c r="B1412" s="141">
        <f ca="1">IFERROR(__xludf.DUMMYFUNCTION("""COMPUTED_VALUE"""),0)</f>
        <v>0</v>
      </c>
    </row>
    <row r="1413" spans="1:2">
      <c r="A1413" s="165"/>
      <c r="B1413" s="141">
        <f ca="1">IFERROR(__xludf.DUMMYFUNCTION("""COMPUTED_VALUE"""),0)</f>
        <v>0</v>
      </c>
    </row>
    <row r="1414" spans="1:2">
      <c r="A1414" s="165"/>
      <c r="B1414" s="141">
        <f ca="1">IFERROR(__xludf.DUMMYFUNCTION("""COMPUTED_VALUE"""),0)</f>
        <v>0</v>
      </c>
    </row>
    <row r="1415" spans="1:2">
      <c r="A1415" s="165"/>
      <c r="B1415" s="141">
        <f ca="1">IFERROR(__xludf.DUMMYFUNCTION("""COMPUTED_VALUE"""),0)</f>
        <v>0</v>
      </c>
    </row>
    <row r="1416" spans="1:2">
      <c r="A1416" s="165"/>
      <c r="B1416" s="141">
        <f ca="1">IFERROR(__xludf.DUMMYFUNCTION("""COMPUTED_VALUE"""),0)</f>
        <v>0</v>
      </c>
    </row>
    <row r="1417" spans="1:2">
      <c r="A1417" s="165"/>
      <c r="B1417" s="141">
        <f ca="1">IFERROR(__xludf.DUMMYFUNCTION("""COMPUTED_VALUE"""),0)</f>
        <v>0</v>
      </c>
    </row>
    <row r="1418" spans="1:2">
      <c r="A1418" s="165"/>
      <c r="B1418" s="141">
        <f ca="1">IFERROR(__xludf.DUMMYFUNCTION("""COMPUTED_VALUE"""),0)</f>
        <v>0</v>
      </c>
    </row>
    <row r="1419" spans="1:2">
      <c r="A1419" s="165"/>
      <c r="B1419" s="141">
        <f ca="1">IFERROR(__xludf.DUMMYFUNCTION("""COMPUTED_VALUE"""),0)</f>
        <v>0</v>
      </c>
    </row>
    <row r="1420" spans="1:2">
      <c r="A1420" s="165"/>
      <c r="B1420" s="141">
        <f ca="1">IFERROR(__xludf.DUMMYFUNCTION("""COMPUTED_VALUE"""),0)</f>
        <v>0</v>
      </c>
    </row>
    <row r="1421" spans="1:2">
      <c r="A1421" s="165"/>
      <c r="B1421" s="141">
        <f ca="1">IFERROR(__xludf.DUMMYFUNCTION("""COMPUTED_VALUE"""),0)</f>
        <v>0</v>
      </c>
    </row>
    <row r="1422" spans="1:2">
      <c r="A1422" s="165"/>
      <c r="B1422" s="141">
        <f ca="1">IFERROR(__xludf.DUMMYFUNCTION("""COMPUTED_VALUE"""),0)</f>
        <v>0</v>
      </c>
    </row>
    <row r="1423" spans="1:2">
      <c r="A1423" s="165"/>
      <c r="B1423" s="141">
        <f ca="1">IFERROR(__xludf.DUMMYFUNCTION("""COMPUTED_VALUE"""),0)</f>
        <v>0</v>
      </c>
    </row>
    <row r="1424" spans="1:2">
      <c r="A1424" s="165"/>
      <c r="B1424" s="141">
        <f ca="1">IFERROR(__xludf.DUMMYFUNCTION("""COMPUTED_VALUE"""),0)</f>
        <v>0</v>
      </c>
    </row>
    <row r="1425" spans="1:2">
      <c r="A1425" s="165"/>
      <c r="B1425" s="141">
        <f ca="1">IFERROR(__xludf.DUMMYFUNCTION("""COMPUTED_VALUE"""),0)</f>
        <v>0</v>
      </c>
    </row>
    <row r="1426" spans="1:2">
      <c r="A1426" s="165"/>
      <c r="B1426" s="141">
        <f ca="1">IFERROR(__xludf.DUMMYFUNCTION("""COMPUTED_VALUE"""),0)</f>
        <v>0</v>
      </c>
    </row>
    <row r="1427" spans="1:2">
      <c r="A1427" s="165"/>
      <c r="B1427" s="141">
        <f ca="1">IFERROR(__xludf.DUMMYFUNCTION("""COMPUTED_VALUE"""),0)</f>
        <v>0</v>
      </c>
    </row>
    <row r="1428" spans="1:2">
      <c r="A1428" s="165"/>
      <c r="B1428" s="141">
        <f ca="1">IFERROR(__xludf.DUMMYFUNCTION("""COMPUTED_VALUE"""),0)</f>
        <v>0</v>
      </c>
    </row>
    <row r="1429" spans="1:2">
      <c r="A1429" s="165"/>
      <c r="B1429" s="141">
        <f ca="1">IFERROR(__xludf.DUMMYFUNCTION("""COMPUTED_VALUE"""),0)</f>
        <v>0</v>
      </c>
    </row>
    <row r="1430" spans="1:2">
      <c r="A1430" s="165"/>
      <c r="B1430" s="141">
        <f ca="1">IFERROR(__xludf.DUMMYFUNCTION("""COMPUTED_VALUE"""),0)</f>
        <v>0</v>
      </c>
    </row>
    <row r="1431" spans="1:2">
      <c r="A1431" s="165"/>
      <c r="B1431" s="141">
        <f ca="1">IFERROR(__xludf.DUMMYFUNCTION("""COMPUTED_VALUE"""),0)</f>
        <v>0</v>
      </c>
    </row>
    <row r="1432" spans="1:2">
      <c r="A1432" s="165"/>
      <c r="B1432" s="141">
        <f ca="1">IFERROR(__xludf.DUMMYFUNCTION("""COMPUTED_VALUE"""),0)</f>
        <v>0</v>
      </c>
    </row>
    <row r="1433" spans="1:2">
      <c r="A1433" s="165"/>
      <c r="B1433" s="141">
        <f ca="1">IFERROR(__xludf.DUMMYFUNCTION("""COMPUTED_VALUE"""),0)</f>
        <v>0</v>
      </c>
    </row>
    <row r="1434" spans="1:2">
      <c r="A1434" s="165"/>
      <c r="B1434" s="141">
        <f ca="1">IFERROR(__xludf.DUMMYFUNCTION("""COMPUTED_VALUE"""),0)</f>
        <v>0</v>
      </c>
    </row>
    <row r="1435" spans="1:2">
      <c r="A1435" s="165"/>
      <c r="B1435" s="141">
        <f ca="1">IFERROR(__xludf.DUMMYFUNCTION("""COMPUTED_VALUE"""),0)</f>
        <v>0</v>
      </c>
    </row>
    <row r="1436" spans="1:2">
      <c r="A1436" s="165"/>
      <c r="B1436" s="141">
        <f ca="1">IFERROR(__xludf.DUMMYFUNCTION("""COMPUTED_VALUE"""),0)</f>
        <v>0</v>
      </c>
    </row>
    <row r="1437" spans="1:2">
      <c r="A1437" s="165"/>
      <c r="B1437" s="141">
        <f ca="1">IFERROR(__xludf.DUMMYFUNCTION("""COMPUTED_VALUE"""),0)</f>
        <v>0</v>
      </c>
    </row>
    <row r="1438" spans="1:2">
      <c r="A1438" s="165"/>
      <c r="B1438" s="141">
        <f ca="1">IFERROR(__xludf.DUMMYFUNCTION("""COMPUTED_VALUE"""),0)</f>
        <v>0</v>
      </c>
    </row>
    <row r="1439" spans="1:2">
      <c r="A1439" s="165"/>
      <c r="B1439" s="141">
        <f ca="1">IFERROR(__xludf.DUMMYFUNCTION("""COMPUTED_VALUE"""),0)</f>
        <v>0</v>
      </c>
    </row>
    <row r="1440" spans="1:2">
      <c r="A1440" s="165"/>
      <c r="B1440" s="141">
        <f ca="1">IFERROR(__xludf.DUMMYFUNCTION("""COMPUTED_VALUE"""),0)</f>
        <v>0</v>
      </c>
    </row>
    <row r="1441" spans="1:2">
      <c r="A1441" s="165"/>
      <c r="B1441" s="141">
        <f ca="1">IFERROR(__xludf.DUMMYFUNCTION("""COMPUTED_VALUE"""),0)</f>
        <v>0</v>
      </c>
    </row>
    <row r="1442" spans="1:2">
      <c r="A1442" s="165"/>
      <c r="B1442" s="141">
        <f ca="1">IFERROR(__xludf.DUMMYFUNCTION("""COMPUTED_VALUE"""),0)</f>
        <v>0</v>
      </c>
    </row>
    <row r="1443" spans="1:2">
      <c r="A1443" s="165"/>
      <c r="B1443" s="141">
        <f ca="1">IFERROR(__xludf.DUMMYFUNCTION("""COMPUTED_VALUE"""),0)</f>
        <v>0</v>
      </c>
    </row>
    <row r="1444" spans="1:2">
      <c r="A1444" s="165"/>
      <c r="B1444" s="141">
        <f ca="1">IFERROR(__xludf.DUMMYFUNCTION("""COMPUTED_VALUE"""),0)</f>
        <v>0</v>
      </c>
    </row>
    <row r="1445" spans="1:2">
      <c r="A1445" s="165"/>
      <c r="B1445" s="141">
        <f ca="1">IFERROR(__xludf.DUMMYFUNCTION("""COMPUTED_VALUE"""),0)</f>
        <v>0</v>
      </c>
    </row>
    <row r="1446" spans="1:2">
      <c r="A1446" s="165"/>
      <c r="B1446" s="141">
        <f ca="1">IFERROR(__xludf.DUMMYFUNCTION("""COMPUTED_VALUE"""),0)</f>
        <v>0</v>
      </c>
    </row>
    <row r="1447" spans="1:2">
      <c r="A1447" s="165"/>
      <c r="B1447" s="141">
        <f ca="1">IFERROR(__xludf.DUMMYFUNCTION("""COMPUTED_VALUE"""),0)</f>
        <v>0</v>
      </c>
    </row>
    <row r="1448" spans="1:2">
      <c r="A1448" s="165"/>
      <c r="B1448" s="141">
        <f ca="1">IFERROR(__xludf.DUMMYFUNCTION("""COMPUTED_VALUE"""),0)</f>
        <v>0</v>
      </c>
    </row>
    <row r="1449" spans="1:2">
      <c r="A1449" s="165"/>
      <c r="B1449" s="141">
        <f ca="1">IFERROR(__xludf.DUMMYFUNCTION("""COMPUTED_VALUE"""),0)</f>
        <v>0</v>
      </c>
    </row>
    <row r="1450" spans="1:2">
      <c r="A1450" s="165"/>
      <c r="B1450" s="141">
        <f ca="1">IFERROR(__xludf.DUMMYFUNCTION("""COMPUTED_VALUE"""),0)</f>
        <v>0</v>
      </c>
    </row>
    <row r="1451" spans="1:2">
      <c r="A1451" s="165"/>
      <c r="B1451" s="141">
        <f ca="1">IFERROR(__xludf.DUMMYFUNCTION("""COMPUTED_VALUE"""),0)</f>
        <v>0</v>
      </c>
    </row>
    <row r="1452" spans="1:2">
      <c r="A1452" s="165"/>
      <c r="B1452" s="141">
        <f ca="1">IFERROR(__xludf.DUMMYFUNCTION("""COMPUTED_VALUE"""),0)</f>
        <v>0</v>
      </c>
    </row>
    <row r="1453" spans="1:2">
      <c r="A1453" s="165"/>
      <c r="B1453" s="141">
        <f ca="1">IFERROR(__xludf.DUMMYFUNCTION("""COMPUTED_VALUE"""),0)</f>
        <v>0</v>
      </c>
    </row>
    <row r="1454" spans="1:2">
      <c r="A1454" s="165"/>
      <c r="B1454" s="141">
        <f ca="1">IFERROR(__xludf.DUMMYFUNCTION("""COMPUTED_VALUE"""),0)</f>
        <v>0</v>
      </c>
    </row>
    <row r="1455" spans="1:2">
      <c r="A1455" s="165"/>
      <c r="B1455" s="141">
        <f ca="1">IFERROR(__xludf.DUMMYFUNCTION("""COMPUTED_VALUE"""),0)</f>
        <v>0</v>
      </c>
    </row>
    <row r="1456" spans="1:2">
      <c r="A1456" s="165"/>
      <c r="B1456" s="141">
        <f ca="1">IFERROR(__xludf.DUMMYFUNCTION("""COMPUTED_VALUE"""),0)</f>
        <v>0</v>
      </c>
    </row>
    <row r="1457" spans="1:2">
      <c r="A1457" s="165"/>
      <c r="B1457" s="141">
        <f ca="1">IFERROR(__xludf.DUMMYFUNCTION("""COMPUTED_VALUE"""),0)</f>
        <v>0</v>
      </c>
    </row>
    <row r="1458" spans="1:2">
      <c r="A1458" s="165"/>
      <c r="B1458" s="141">
        <f ca="1">IFERROR(__xludf.DUMMYFUNCTION("""COMPUTED_VALUE"""),0)</f>
        <v>0</v>
      </c>
    </row>
    <row r="1459" spans="1:2">
      <c r="A1459" s="165"/>
      <c r="B1459" s="141">
        <f ca="1">IFERROR(__xludf.DUMMYFUNCTION("""COMPUTED_VALUE"""),0)</f>
        <v>0</v>
      </c>
    </row>
    <row r="1460" spans="1:2">
      <c r="A1460" s="165"/>
      <c r="B1460" s="141">
        <f ca="1">IFERROR(__xludf.DUMMYFUNCTION("""COMPUTED_VALUE"""),0)</f>
        <v>0</v>
      </c>
    </row>
    <row r="1461" spans="1:2">
      <c r="A1461" s="165"/>
      <c r="B1461" s="141">
        <f ca="1">IFERROR(__xludf.DUMMYFUNCTION("""COMPUTED_VALUE"""),0)</f>
        <v>0</v>
      </c>
    </row>
    <row r="1462" spans="1:2">
      <c r="A1462" s="165"/>
      <c r="B1462" s="141">
        <f ca="1">IFERROR(__xludf.DUMMYFUNCTION("""COMPUTED_VALUE"""),0)</f>
        <v>0</v>
      </c>
    </row>
    <row r="1463" spans="1:2">
      <c r="A1463" s="165"/>
      <c r="B1463" s="141">
        <f ca="1">IFERROR(__xludf.DUMMYFUNCTION("""COMPUTED_VALUE"""),0)</f>
        <v>0</v>
      </c>
    </row>
    <row r="1464" spans="1:2">
      <c r="A1464" s="165"/>
      <c r="B1464" s="141">
        <f ca="1">IFERROR(__xludf.DUMMYFUNCTION("""COMPUTED_VALUE"""),0)</f>
        <v>0</v>
      </c>
    </row>
    <row r="1465" spans="1:2">
      <c r="A1465" s="165"/>
      <c r="B1465" s="141">
        <f ca="1">IFERROR(__xludf.DUMMYFUNCTION("""COMPUTED_VALUE"""),0)</f>
        <v>0</v>
      </c>
    </row>
    <row r="1466" spans="1:2">
      <c r="A1466" s="165"/>
      <c r="B1466" s="141">
        <f ca="1">IFERROR(__xludf.DUMMYFUNCTION("""COMPUTED_VALUE"""),0)</f>
        <v>0</v>
      </c>
    </row>
    <row r="1467" spans="1:2">
      <c r="A1467" s="165"/>
      <c r="B1467" s="141">
        <f ca="1">IFERROR(__xludf.DUMMYFUNCTION("""COMPUTED_VALUE"""),0)</f>
        <v>0</v>
      </c>
    </row>
    <row r="1468" spans="1:2">
      <c r="A1468" s="165"/>
      <c r="B1468" s="141">
        <f ca="1">IFERROR(__xludf.DUMMYFUNCTION("""COMPUTED_VALUE"""),0)</f>
        <v>0</v>
      </c>
    </row>
    <row r="1469" spans="1:2">
      <c r="A1469" s="165"/>
      <c r="B1469" s="141">
        <f ca="1">IFERROR(__xludf.DUMMYFUNCTION("""COMPUTED_VALUE"""),0)</f>
        <v>0</v>
      </c>
    </row>
    <row r="1470" spans="1:2">
      <c r="A1470" s="165"/>
      <c r="B1470" s="141">
        <f ca="1">IFERROR(__xludf.DUMMYFUNCTION("""COMPUTED_VALUE"""),0)</f>
        <v>0</v>
      </c>
    </row>
    <row r="1471" spans="1:2">
      <c r="A1471" s="165"/>
      <c r="B1471" s="141">
        <f ca="1">IFERROR(__xludf.DUMMYFUNCTION("""COMPUTED_VALUE"""),0)</f>
        <v>0</v>
      </c>
    </row>
    <row r="1472" spans="1:2">
      <c r="A1472" s="165"/>
      <c r="B1472" s="141">
        <f ca="1">IFERROR(__xludf.DUMMYFUNCTION("""COMPUTED_VALUE"""),0)</f>
        <v>0</v>
      </c>
    </row>
    <row r="1473" spans="1:2">
      <c r="A1473" s="165"/>
      <c r="B1473" s="141">
        <f ca="1">IFERROR(__xludf.DUMMYFUNCTION("""COMPUTED_VALUE"""),0)</f>
        <v>0</v>
      </c>
    </row>
    <row r="1474" spans="1:2">
      <c r="A1474" s="165"/>
      <c r="B1474" s="141">
        <f ca="1">IFERROR(__xludf.DUMMYFUNCTION("""COMPUTED_VALUE"""),0)</f>
        <v>0</v>
      </c>
    </row>
    <row r="1475" spans="1:2">
      <c r="A1475" s="165"/>
      <c r="B1475" s="141">
        <f ca="1">IFERROR(__xludf.DUMMYFUNCTION("""COMPUTED_VALUE"""),0)</f>
        <v>0</v>
      </c>
    </row>
    <row r="1476" spans="1:2">
      <c r="A1476" s="165"/>
      <c r="B1476" s="141">
        <f ca="1">IFERROR(__xludf.DUMMYFUNCTION("""COMPUTED_VALUE"""),0)</f>
        <v>0</v>
      </c>
    </row>
    <row r="1477" spans="1:2">
      <c r="A1477" s="165"/>
      <c r="B1477" s="141">
        <f ca="1">IFERROR(__xludf.DUMMYFUNCTION("""COMPUTED_VALUE"""),0)</f>
        <v>0</v>
      </c>
    </row>
    <row r="1478" spans="1:2">
      <c r="A1478" s="165"/>
      <c r="B1478" s="141">
        <f ca="1">IFERROR(__xludf.DUMMYFUNCTION("""COMPUTED_VALUE"""),0)</f>
        <v>0</v>
      </c>
    </row>
    <row r="1479" spans="1:2">
      <c r="A1479" s="165"/>
      <c r="B1479" s="141">
        <f ca="1">IFERROR(__xludf.DUMMYFUNCTION("""COMPUTED_VALUE"""),0)</f>
        <v>0</v>
      </c>
    </row>
    <row r="1480" spans="1:2">
      <c r="A1480" s="165"/>
      <c r="B1480" s="141">
        <f ca="1">IFERROR(__xludf.DUMMYFUNCTION("""COMPUTED_VALUE"""),0)</f>
        <v>0</v>
      </c>
    </row>
    <row r="1481" spans="1:2">
      <c r="A1481" s="165"/>
      <c r="B1481" s="141">
        <f ca="1">IFERROR(__xludf.DUMMYFUNCTION("""COMPUTED_VALUE"""),0)</f>
        <v>0</v>
      </c>
    </row>
    <row r="1482" spans="1:2">
      <c r="A1482" s="165"/>
      <c r="B1482" s="141">
        <f ca="1">IFERROR(__xludf.DUMMYFUNCTION("""COMPUTED_VALUE"""),0)</f>
        <v>0</v>
      </c>
    </row>
    <row r="1483" spans="1:2">
      <c r="A1483" s="165"/>
      <c r="B1483" s="141">
        <f ca="1">IFERROR(__xludf.DUMMYFUNCTION("""COMPUTED_VALUE"""),0)</f>
        <v>0</v>
      </c>
    </row>
    <row r="1484" spans="1:2">
      <c r="A1484" s="165"/>
      <c r="B1484" s="141">
        <f ca="1">IFERROR(__xludf.DUMMYFUNCTION("""COMPUTED_VALUE"""),0)</f>
        <v>0</v>
      </c>
    </row>
    <row r="1485" spans="1:2">
      <c r="A1485" s="165"/>
      <c r="B1485" s="141">
        <f ca="1">IFERROR(__xludf.DUMMYFUNCTION("""COMPUTED_VALUE"""),0)</f>
        <v>0</v>
      </c>
    </row>
    <row r="1486" spans="1:2">
      <c r="A1486" s="165"/>
      <c r="B1486" s="141">
        <f ca="1">IFERROR(__xludf.DUMMYFUNCTION("""COMPUTED_VALUE"""),0)</f>
        <v>0</v>
      </c>
    </row>
    <row r="1487" spans="1:2">
      <c r="A1487" s="165"/>
      <c r="B1487" s="141">
        <f ca="1">IFERROR(__xludf.DUMMYFUNCTION("""COMPUTED_VALUE"""),0)</f>
        <v>0</v>
      </c>
    </row>
    <row r="1488" spans="1:2">
      <c r="A1488" s="165"/>
      <c r="B1488" s="141">
        <f ca="1">IFERROR(__xludf.DUMMYFUNCTION("""COMPUTED_VALUE"""),0)</f>
        <v>0</v>
      </c>
    </row>
    <row r="1489" spans="1:2">
      <c r="A1489" s="165"/>
      <c r="B1489" s="141">
        <f ca="1">IFERROR(__xludf.DUMMYFUNCTION("""COMPUTED_VALUE"""),0)</f>
        <v>0</v>
      </c>
    </row>
    <row r="1490" spans="1:2">
      <c r="A1490" s="165"/>
      <c r="B1490" s="141">
        <f ca="1">IFERROR(__xludf.DUMMYFUNCTION("""COMPUTED_VALUE"""),0)</f>
        <v>0</v>
      </c>
    </row>
    <row r="1491" spans="1:2">
      <c r="A1491" s="165"/>
      <c r="B1491" s="141">
        <f ca="1">IFERROR(__xludf.DUMMYFUNCTION("""COMPUTED_VALUE"""),0)</f>
        <v>0</v>
      </c>
    </row>
    <row r="1492" spans="1:2">
      <c r="A1492" s="165"/>
      <c r="B1492" s="141">
        <f ca="1">IFERROR(__xludf.DUMMYFUNCTION("""COMPUTED_VALUE"""),0)</f>
        <v>0</v>
      </c>
    </row>
    <row r="1493" spans="1:2">
      <c r="A1493" s="165"/>
      <c r="B1493" s="141">
        <f ca="1">IFERROR(__xludf.DUMMYFUNCTION("""COMPUTED_VALUE"""),0)</f>
        <v>0</v>
      </c>
    </row>
    <row r="1494" spans="1:2">
      <c r="A1494" s="165"/>
      <c r="B1494" s="141">
        <f ca="1">IFERROR(__xludf.DUMMYFUNCTION("""COMPUTED_VALUE"""),0)</f>
        <v>0</v>
      </c>
    </row>
    <row r="1495" spans="1:2">
      <c r="A1495" s="165"/>
      <c r="B1495" s="141">
        <f ca="1">IFERROR(__xludf.DUMMYFUNCTION("""COMPUTED_VALUE"""),0)</f>
        <v>0</v>
      </c>
    </row>
    <row r="1496" spans="1:2">
      <c r="A1496" s="165"/>
      <c r="B1496" s="141">
        <f ca="1">IFERROR(__xludf.DUMMYFUNCTION("""COMPUTED_VALUE"""),0)</f>
        <v>0</v>
      </c>
    </row>
    <row r="1497" spans="1:2">
      <c r="A1497" s="165"/>
      <c r="B1497" s="141">
        <f ca="1">IFERROR(__xludf.DUMMYFUNCTION("""COMPUTED_VALUE"""),0)</f>
        <v>0</v>
      </c>
    </row>
    <row r="1498" spans="1:2">
      <c r="A1498" s="165"/>
      <c r="B1498" s="141">
        <f ca="1">IFERROR(__xludf.DUMMYFUNCTION("""COMPUTED_VALUE"""),0)</f>
        <v>0</v>
      </c>
    </row>
    <row r="1499" spans="1:2">
      <c r="A1499" s="165"/>
      <c r="B1499" s="141">
        <f ca="1">IFERROR(__xludf.DUMMYFUNCTION("""COMPUTED_VALUE"""),0)</f>
        <v>0</v>
      </c>
    </row>
    <row r="1500" spans="1:2">
      <c r="A1500" s="165"/>
      <c r="B1500" s="141">
        <f ca="1">IFERROR(__xludf.DUMMYFUNCTION("""COMPUTED_VALUE"""),0)</f>
        <v>0</v>
      </c>
    </row>
    <row r="1501" spans="1:2">
      <c r="A1501" s="165"/>
      <c r="B1501" s="141">
        <f ca="1">IFERROR(__xludf.DUMMYFUNCTION("""COMPUTED_VALUE"""),0)</f>
        <v>0</v>
      </c>
    </row>
    <row r="1502" spans="1:2">
      <c r="A1502" s="165"/>
      <c r="B1502" s="141">
        <f ca="1">IFERROR(__xludf.DUMMYFUNCTION("""COMPUTED_VALUE"""),0)</f>
        <v>0</v>
      </c>
    </row>
    <row r="1503" spans="1:2">
      <c r="A1503" s="165"/>
      <c r="B1503" s="141">
        <f ca="1">IFERROR(__xludf.DUMMYFUNCTION("""COMPUTED_VALUE"""),0)</f>
        <v>0</v>
      </c>
    </row>
    <row r="1504" spans="1:2">
      <c r="A1504" s="165"/>
      <c r="B1504" s="141">
        <f ca="1">IFERROR(__xludf.DUMMYFUNCTION("""COMPUTED_VALUE"""),0)</f>
        <v>0</v>
      </c>
    </row>
    <row r="1505" spans="1:2">
      <c r="A1505" s="165"/>
      <c r="B1505" s="141">
        <f ca="1">IFERROR(__xludf.DUMMYFUNCTION("""COMPUTED_VALUE"""),0)</f>
        <v>0</v>
      </c>
    </row>
    <row r="1506" spans="1:2">
      <c r="A1506" s="165"/>
      <c r="B1506" s="141">
        <f ca="1">IFERROR(__xludf.DUMMYFUNCTION("""COMPUTED_VALUE"""),0)</f>
        <v>0</v>
      </c>
    </row>
    <row r="1507" spans="1:2">
      <c r="A1507" s="165"/>
      <c r="B1507" s="141">
        <f ca="1">IFERROR(__xludf.DUMMYFUNCTION("""COMPUTED_VALUE"""),0)</f>
        <v>0</v>
      </c>
    </row>
    <row r="1508" spans="1:2">
      <c r="A1508" s="165"/>
      <c r="B1508" s="141">
        <f ca="1">IFERROR(__xludf.DUMMYFUNCTION("""COMPUTED_VALUE"""),0)</f>
        <v>0</v>
      </c>
    </row>
    <row r="1509" spans="1:2">
      <c r="A1509" s="165"/>
      <c r="B1509" s="141">
        <f ca="1">IFERROR(__xludf.DUMMYFUNCTION("""COMPUTED_VALUE"""),0)</f>
        <v>0</v>
      </c>
    </row>
    <row r="1510" spans="1:2">
      <c r="A1510" s="165"/>
      <c r="B1510" s="141">
        <f ca="1">IFERROR(__xludf.DUMMYFUNCTION("""COMPUTED_VALUE"""),0)</f>
        <v>0</v>
      </c>
    </row>
    <row r="1511" spans="1:2">
      <c r="A1511" s="165"/>
      <c r="B1511" s="141">
        <f ca="1">IFERROR(__xludf.DUMMYFUNCTION("""COMPUTED_VALUE"""),0)</f>
        <v>0</v>
      </c>
    </row>
    <row r="1512" spans="1:2">
      <c r="A1512" s="165"/>
      <c r="B1512" s="141">
        <f ca="1">IFERROR(__xludf.DUMMYFUNCTION("""COMPUTED_VALUE"""),0)</f>
        <v>0</v>
      </c>
    </row>
    <row r="1513" spans="1:2">
      <c r="A1513" s="165"/>
      <c r="B1513" s="141">
        <f ca="1">IFERROR(__xludf.DUMMYFUNCTION("""COMPUTED_VALUE"""),0)</f>
        <v>0</v>
      </c>
    </row>
    <row r="1514" spans="1:2">
      <c r="A1514" s="165"/>
      <c r="B1514" s="141">
        <f ca="1">IFERROR(__xludf.DUMMYFUNCTION("""COMPUTED_VALUE"""),0)</f>
        <v>0</v>
      </c>
    </row>
    <row r="1515" spans="1:2">
      <c r="A1515" s="165"/>
      <c r="B1515" s="141">
        <f ca="1">IFERROR(__xludf.DUMMYFUNCTION("""COMPUTED_VALUE"""),0)</f>
        <v>0</v>
      </c>
    </row>
    <row r="1516" spans="1:2">
      <c r="A1516" s="165"/>
      <c r="B1516" s="141">
        <f ca="1">IFERROR(__xludf.DUMMYFUNCTION("""COMPUTED_VALUE"""),0)</f>
        <v>0</v>
      </c>
    </row>
    <row r="1517" spans="1:2">
      <c r="A1517" s="165"/>
      <c r="B1517" s="141">
        <f ca="1">IFERROR(__xludf.DUMMYFUNCTION("""COMPUTED_VALUE"""),0)</f>
        <v>0</v>
      </c>
    </row>
    <row r="1518" spans="1:2">
      <c r="A1518" s="165"/>
      <c r="B1518" s="141">
        <f ca="1">IFERROR(__xludf.DUMMYFUNCTION("""COMPUTED_VALUE"""),0)</f>
        <v>0</v>
      </c>
    </row>
    <row r="1519" spans="1:2">
      <c r="A1519" s="165"/>
      <c r="B1519" s="141">
        <f ca="1">IFERROR(__xludf.DUMMYFUNCTION("""COMPUTED_VALUE"""),0)</f>
        <v>0</v>
      </c>
    </row>
    <row r="1520" spans="1:2">
      <c r="A1520" s="165"/>
      <c r="B1520" s="141">
        <f ca="1">IFERROR(__xludf.DUMMYFUNCTION("""COMPUTED_VALUE"""),0)</f>
        <v>0</v>
      </c>
    </row>
    <row r="1521" spans="1:2">
      <c r="A1521" s="165"/>
      <c r="B1521" s="141">
        <f ca="1">IFERROR(__xludf.DUMMYFUNCTION("""COMPUTED_VALUE"""),0)</f>
        <v>0</v>
      </c>
    </row>
    <row r="1522" spans="1:2">
      <c r="A1522" s="165"/>
      <c r="B1522" s="141">
        <f ca="1">IFERROR(__xludf.DUMMYFUNCTION("""COMPUTED_VALUE"""),0)</f>
        <v>0</v>
      </c>
    </row>
    <row r="1523" spans="1:2">
      <c r="A1523" s="165"/>
      <c r="B1523" s="141">
        <f ca="1">IFERROR(__xludf.DUMMYFUNCTION("""COMPUTED_VALUE"""),0)</f>
        <v>0</v>
      </c>
    </row>
    <row r="1524" spans="1:2">
      <c r="A1524" s="165"/>
      <c r="B1524" s="141">
        <f ca="1">IFERROR(__xludf.DUMMYFUNCTION("""COMPUTED_VALUE"""),0)</f>
        <v>0</v>
      </c>
    </row>
    <row r="1525" spans="1:2">
      <c r="A1525" s="165"/>
      <c r="B1525" s="141">
        <f ca="1">IFERROR(__xludf.DUMMYFUNCTION("""COMPUTED_VALUE"""),0)</f>
        <v>0</v>
      </c>
    </row>
    <row r="1526" spans="1:2">
      <c r="A1526" s="165"/>
      <c r="B1526" s="141">
        <f ca="1">IFERROR(__xludf.DUMMYFUNCTION("""COMPUTED_VALUE"""),0)</f>
        <v>0</v>
      </c>
    </row>
    <row r="1527" spans="1:2">
      <c r="A1527" s="165"/>
      <c r="B1527" s="141">
        <f ca="1">IFERROR(__xludf.DUMMYFUNCTION("""COMPUTED_VALUE"""),0)</f>
        <v>0</v>
      </c>
    </row>
    <row r="1528" spans="1:2">
      <c r="A1528" s="165"/>
      <c r="B1528" s="141">
        <f ca="1">IFERROR(__xludf.DUMMYFUNCTION("""COMPUTED_VALUE"""),0)</f>
        <v>0</v>
      </c>
    </row>
    <row r="1529" spans="1:2">
      <c r="A1529" s="165"/>
      <c r="B1529" s="141">
        <f ca="1">IFERROR(__xludf.DUMMYFUNCTION("""COMPUTED_VALUE"""),0)</f>
        <v>0</v>
      </c>
    </row>
    <row r="1530" spans="1:2">
      <c r="A1530" s="165"/>
      <c r="B1530" s="141">
        <f ca="1">IFERROR(__xludf.DUMMYFUNCTION("""COMPUTED_VALUE"""),0)</f>
        <v>0</v>
      </c>
    </row>
    <row r="1531" spans="1:2">
      <c r="A1531" s="165"/>
      <c r="B1531" s="141">
        <f ca="1">IFERROR(__xludf.DUMMYFUNCTION("""COMPUTED_VALUE"""),0)</f>
        <v>0</v>
      </c>
    </row>
    <row r="1532" spans="1:2">
      <c r="A1532" s="165"/>
      <c r="B1532" s="141">
        <f ca="1">IFERROR(__xludf.DUMMYFUNCTION("""COMPUTED_VALUE"""),0)</f>
        <v>0</v>
      </c>
    </row>
    <row r="1533" spans="1:2">
      <c r="A1533" s="165"/>
      <c r="B1533" s="141">
        <f ca="1">IFERROR(__xludf.DUMMYFUNCTION("""COMPUTED_VALUE"""),0)</f>
        <v>0</v>
      </c>
    </row>
    <row r="1534" spans="1:2">
      <c r="A1534" s="165"/>
      <c r="B1534" s="141">
        <f ca="1">IFERROR(__xludf.DUMMYFUNCTION("""COMPUTED_VALUE"""),0)</f>
        <v>0</v>
      </c>
    </row>
    <row r="1535" spans="1:2">
      <c r="A1535" s="165"/>
      <c r="B1535" s="141">
        <f ca="1">IFERROR(__xludf.DUMMYFUNCTION("""COMPUTED_VALUE"""),0)</f>
        <v>0</v>
      </c>
    </row>
    <row r="1536" spans="1:2">
      <c r="A1536" s="165"/>
      <c r="B1536" s="141">
        <f ca="1">IFERROR(__xludf.DUMMYFUNCTION("""COMPUTED_VALUE"""),0)</f>
        <v>0</v>
      </c>
    </row>
    <row r="1537" spans="1:2">
      <c r="A1537" s="165"/>
      <c r="B1537" s="141">
        <f ca="1">IFERROR(__xludf.DUMMYFUNCTION("""COMPUTED_VALUE"""),0)</f>
        <v>0</v>
      </c>
    </row>
    <row r="1538" spans="1:2">
      <c r="A1538" s="165"/>
      <c r="B1538" s="141">
        <f ca="1">IFERROR(__xludf.DUMMYFUNCTION("""COMPUTED_VALUE"""),0)</f>
        <v>0</v>
      </c>
    </row>
    <row r="1539" spans="1:2">
      <c r="A1539" s="165"/>
      <c r="B1539" s="141">
        <f ca="1">IFERROR(__xludf.DUMMYFUNCTION("""COMPUTED_VALUE"""),0)</f>
        <v>0</v>
      </c>
    </row>
    <row r="1540" spans="1:2">
      <c r="A1540" s="165"/>
      <c r="B1540" s="141">
        <f ca="1">IFERROR(__xludf.DUMMYFUNCTION("""COMPUTED_VALUE"""),0)</f>
        <v>0</v>
      </c>
    </row>
    <row r="1541" spans="1:2">
      <c r="A1541" s="165"/>
      <c r="B1541" s="141">
        <f ca="1">IFERROR(__xludf.DUMMYFUNCTION("""COMPUTED_VALUE"""),0)</f>
        <v>0</v>
      </c>
    </row>
    <row r="1542" spans="1:2">
      <c r="A1542" s="165"/>
      <c r="B1542" s="141">
        <f ca="1">IFERROR(__xludf.DUMMYFUNCTION("""COMPUTED_VALUE"""),0)</f>
        <v>0</v>
      </c>
    </row>
    <row r="1543" spans="1:2">
      <c r="A1543" s="165"/>
      <c r="B1543" s="141">
        <f ca="1">IFERROR(__xludf.DUMMYFUNCTION("""COMPUTED_VALUE"""),0)</f>
        <v>0</v>
      </c>
    </row>
    <row r="1544" spans="1:2">
      <c r="A1544" s="165"/>
      <c r="B1544" s="141">
        <f ca="1">IFERROR(__xludf.DUMMYFUNCTION("""COMPUTED_VALUE"""),0)</f>
        <v>0</v>
      </c>
    </row>
    <row r="1545" spans="1:2">
      <c r="A1545" s="165"/>
      <c r="B1545" s="141">
        <f ca="1">IFERROR(__xludf.DUMMYFUNCTION("""COMPUTED_VALUE"""),0)</f>
        <v>0</v>
      </c>
    </row>
    <row r="1546" spans="1:2">
      <c r="A1546" s="165"/>
      <c r="B1546" s="141">
        <f ca="1">IFERROR(__xludf.DUMMYFUNCTION("""COMPUTED_VALUE"""),0)</f>
        <v>0</v>
      </c>
    </row>
    <row r="1547" spans="1:2">
      <c r="A1547" s="165"/>
      <c r="B1547" s="141">
        <f ca="1">IFERROR(__xludf.DUMMYFUNCTION("""COMPUTED_VALUE"""),0)</f>
        <v>0</v>
      </c>
    </row>
    <row r="1548" spans="1:2">
      <c r="A1548" s="165"/>
      <c r="B1548" s="141">
        <f ca="1">IFERROR(__xludf.DUMMYFUNCTION("""COMPUTED_VALUE"""),0)</f>
        <v>0</v>
      </c>
    </row>
    <row r="1549" spans="1:2">
      <c r="A1549" s="165"/>
      <c r="B1549" s="141">
        <f ca="1">IFERROR(__xludf.DUMMYFUNCTION("""COMPUTED_VALUE"""),0)</f>
        <v>0</v>
      </c>
    </row>
    <row r="1550" spans="1:2">
      <c r="A1550" s="165"/>
      <c r="B1550" s="141">
        <f ca="1">IFERROR(__xludf.DUMMYFUNCTION("""COMPUTED_VALUE"""),0)</f>
        <v>0</v>
      </c>
    </row>
    <row r="1551" spans="1:2">
      <c r="A1551" s="165"/>
      <c r="B1551" s="141">
        <f ca="1">IFERROR(__xludf.DUMMYFUNCTION("""COMPUTED_VALUE"""),0)</f>
        <v>0</v>
      </c>
    </row>
    <row r="1552" spans="1:2">
      <c r="A1552" s="165"/>
      <c r="B1552" s="141">
        <f ca="1">IFERROR(__xludf.DUMMYFUNCTION("""COMPUTED_VALUE"""),0)</f>
        <v>0</v>
      </c>
    </row>
    <row r="1553" spans="1:2">
      <c r="A1553" s="165"/>
      <c r="B1553" s="141">
        <f ca="1">IFERROR(__xludf.DUMMYFUNCTION("""COMPUTED_VALUE"""),0)</f>
        <v>0</v>
      </c>
    </row>
    <row r="1554" spans="1:2">
      <c r="A1554" s="165"/>
      <c r="B1554" s="141">
        <f ca="1">IFERROR(__xludf.DUMMYFUNCTION("""COMPUTED_VALUE"""),0)</f>
        <v>0</v>
      </c>
    </row>
    <row r="1555" spans="1:2">
      <c r="A1555" s="165"/>
      <c r="B1555" s="141">
        <f ca="1">IFERROR(__xludf.DUMMYFUNCTION("""COMPUTED_VALUE"""),0)</f>
        <v>0</v>
      </c>
    </row>
    <row r="1556" spans="1:2">
      <c r="A1556" s="165"/>
      <c r="B1556" s="141">
        <f ca="1">IFERROR(__xludf.DUMMYFUNCTION("""COMPUTED_VALUE"""),0)</f>
        <v>0</v>
      </c>
    </row>
    <row r="1557" spans="1:2">
      <c r="A1557" s="165"/>
      <c r="B1557" s="141">
        <f ca="1">IFERROR(__xludf.DUMMYFUNCTION("""COMPUTED_VALUE"""),0)</f>
        <v>0</v>
      </c>
    </row>
    <row r="1558" spans="1:2">
      <c r="A1558" s="165"/>
      <c r="B1558" s="141">
        <f ca="1">IFERROR(__xludf.DUMMYFUNCTION("""COMPUTED_VALUE"""),0)</f>
        <v>0</v>
      </c>
    </row>
    <row r="1559" spans="1:2">
      <c r="A1559" s="165"/>
      <c r="B1559" s="141">
        <f ca="1">IFERROR(__xludf.DUMMYFUNCTION("""COMPUTED_VALUE"""),0)</f>
        <v>0</v>
      </c>
    </row>
    <row r="1560" spans="1:2">
      <c r="A1560" s="165"/>
      <c r="B1560" s="141">
        <f ca="1">IFERROR(__xludf.DUMMYFUNCTION("""COMPUTED_VALUE"""),0)</f>
        <v>0</v>
      </c>
    </row>
    <row r="1561" spans="1:2">
      <c r="A1561" s="165"/>
      <c r="B1561" s="141">
        <f ca="1">IFERROR(__xludf.DUMMYFUNCTION("""COMPUTED_VALUE"""),0)</f>
        <v>0</v>
      </c>
    </row>
    <row r="1562" spans="1:2">
      <c r="A1562" s="165"/>
      <c r="B1562" s="141">
        <f ca="1">IFERROR(__xludf.DUMMYFUNCTION("""COMPUTED_VALUE"""),0)</f>
        <v>0</v>
      </c>
    </row>
    <row r="1563" spans="1:2">
      <c r="A1563" s="165"/>
      <c r="B1563" s="141">
        <f ca="1">IFERROR(__xludf.DUMMYFUNCTION("""COMPUTED_VALUE"""),0)</f>
        <v>0</v>
      </c>
    </row>
    <row r="1564" spans="1:2">
      <c r="A1564" s="165"/>
      <c r="B1564" s="141">
        <f ca="1">IFERROR(__xludf.DUMMYFUNCTION("""COMPUTED_VALUE"""),0)</f>
        <v>0</v>
      </c>
    </row>
    <row r="1565" spans="1:2">
      <c r="A1565" s="165"/>
      <c r="B1565" s="141">
        <f ca="1">IFERROR(__xludf.DUMMYFUNCTION("""COMPUTED_VALUE"""),0)</f>
        <v>0</v>
      </c>
    </row>
    <row r="1566" spans="1:2">
      <c r="A1566" s="165"/>
      <c r="B1566" s="141">
        <f ca="1">IFERROR(__xludf.DUMMYFUNCTION("""COMPUTED_VALUE"""),0)</f>
        <v>0</v>
      </c>
    </row>
    <row r="1567" spans="1:2">
      <c r="A1567" s="165"/>
      <c r="B1567" s="141">
        <f ca="1">IFERROR(__xludf.DUMMYFUNCTION("""COMPUTED_VALUE"""),0)</f>
        <v>0</v>
      </c>
    </row>
    <row r="1568" spans="1:2">
      <c r="A1568" s="165"/>
      <c r="B1568" s="141">
        <f ca="1">IFERROR(__xludf.DUMMYFUNCTION("""COMPUTED_VALUE"""),0)</f>
        <v>0</v>
      </c>
    </row>
    <row r="1569" spans="1:2">
      <c r="A1569" s="165"/>
      <c r="B1569" s="141">
        <f ca="1">IFERROR(__xludf.DUMMYFUNCTION("""COMPUTED_VALUE"""),0)</f>
        <v>0</v>
      </c>
    </row>
    <row r="1570" spans="1:2">
      <c r="A1570" s="165"/>
      <c r="B1570" s="141">
        <f ca="1">IFERROR(__xludf.DUMMYFUNCTION("""COMPUTED_VALUE"""),0)</f>
        <v>0</v>
      </c>
    </row>
    <row r="1571" spans="1:2">
      <c r="A1571" s="165"/>
      <c r="B1571" s="141">
        <f ca="1">IFERROR(__xludf.DUMMYFUNCTION("""COMPUTED_VALUE"""),0)</f>
        <v>0</v>
      </c>
    </row>
    <row r="1572" spans="1:2">
      <c r="A1572" s="165"/>
      <c r="B1572" s="141">
        <f ca="1">IFERROR(__xludf.DUMMYFUNCTION("""COMPUTED_VALUE"""),0)</f>
        <v>0</v>
      </c>
    </row>
    <row r="1573" spans="1:2">
      <c r="A1573" s="165"/>
      <c r="B1573" s="141">
        <f ca="1">IFERROR(__xludf.DUMMYFUNCTION("""COMPUTED_VALUE"""),0)</f>
        <v>0</v>
      </c>
    </row>
    <row r="1574" spans="1:2">
      <c r="A1574" s="165"/>
      <c r="B1574" s="141">
        <f ca="1">IFERROR(__xludf.DUMMYFUNCTION("""COMPUTED_VALUE"""),0)</f>
        <v>0</v>
      </c>
    </row>
    <row r="1575" spans="1:2">
      <c r="A1575" s="165"/>
      <c r="B1575" s="141">
        <f ca="1">IFERROR(__xludf.DUMMYFUNCTION("""COMPUTED_VALUE"""),0)</f>
        <v>0</v>
      </c>
    </row>
    <row r="1576" spans="1:2">
      <c r="A1576" s="165"/>
      <c r="B1576" s="141">
        <f ca="1">IFERROR(__xludf.DUMMYFUNCTION("""COMPUTED_VALUE"""),0)</f>
        <v>0</v>
      </c>
    </row>
    <row r="1577" spans="1:2">
      <c r="A1577" s="165"/>
      <c r="B1577" s="141">
        <f ca="1">IFERROR(__xludf.DUMMYFUNCTION("""COMPUTED_VALUE"""),0)</f>
        <v>0</v>
      </c>
    </row>
    <row r="1578" spans="1:2">
      <c r="A1578" s="165"/>
      <c r="B1578" s="141">
        <f ca="1">IFERROR(__xludf.DUMMYFUNCTION("""COMPUTED_VALUE"""),0)</f>
        <v>0</v>
      </c>
    </row>
    <row r="1579" spans="1:2">
      <c r="A1579" s="165"/>
      <c r="B1579" s="141">
        <f ca="1">IFERROR(__xludf.DUMMYFUNCTION("""COMPUTED_VALUE"""),0)</f>
        <v>0</v>
      </c>
    </row>
    <row r="1580" spans="1:2">
      <c r="A1580" s="165"/>
      <c r="B1580" s="141">
        <f ca="1">IFERROR(__xludf.DUMMYFUNCTION("""COMPUTED_VALUE"""),0)</f>
        <v>0</v>
      </c>
    </row>
    <row r="1581" spans="1:2">
      <c r="A1581" s="165"/>
      <c r="B1581" s="141">
        <f ca="1">IFERROR(__xludf.DUMMYFUNCTION("""COMPUTED_VALUE"""),0)</f>
        <v>0</v>
      </c>
    </row>
    <row r="1582" spans="1:2">
      <c r="A1582" s="165"/>
      <c r="B1582" s="141">
        <f ca="1">IFERROR(__xludf.DUMMYFUNCTION("""COMPUTED_VALUE"""),0)</f>
        <v>0</v>
      </c>
    </row>
    <row r="1583" spans="1:2">
      <c r="A1583" s="165"/>
      <c r="B1583" s="141">
        <f ca="1">IFERROR(__xludf.DUMMYFUNCTION("""COMPUTED_VALUE"""),0)</f>
        <v>0</v>
      </c>
    </row>
    <row r="1584" spans="1:2">
      <c r="A1584" s="165"/>
      <c r="B1584" s="141">
        <f ca="1">IFERROR(__xludf.DUMMYFUNCTION("""COMPUTED_VALUE"""),0)</f>
        <v>0</v>
      </c>
    </row>
    <row r="1585" spans="1:2">
      <c r="A1585" s="165"/>
      <c r="B1585" s="141">
        <f ca="1">IFERROR(__xludf.DUMMYFUNCTION("""COMPUTED_VALUE"""),0)</f>
        <v>0</v>
      </c>
    </row>
    <row r="1586" spans="1:2">
      <c r="A1586" s="165"/>
      <c r="B1586" s="141">
        <f ca="1">IFERROR(__xludf.DUMMYFUNCTION("""COMPUTED_VALUE"""),0)</f>
        <v>0</v>
      </c>
    </row>
    <row r="1587" spans="1:2">
      <c r="A1587" s="165"/>
      <c r="B1587" s="141">
        <f ca="1">IFERROR(__xludf.DUMMYFUNCTION("""COMPUTED_VALUE"""),0)</f>
        <v>0</v>
      </c>
    </row>
    <row r="1588" spans="1:2">
      <c r="A1588" s="165"/>
      <c r="B1588" s="141">
        <f ca="1">IFERROR(__xludf.DUMMYFUNCTION("""COMPUTED_VALUE"""),0)</f>
        <v>0</v>
      </c>
    </row>
    <row r="1589" spans="1:2">
      <c r="A1589" s="165"/>
      <c r="B1589" s="141">
        <f ca="1">IFERROR(__xludf.DUMMYFUNCTION("""COMPUTED_VALUE"""),0)</f>
        <v>0</v>
      </c>
    </row>
    <row r="1590" spans="1:2">
      <c r="A1590" s="165"/>
      <c r="B1590" s="141">
        <f ca="1">IFERROR(__xludf.DUMMYFUNCTION("""COMPUTED_VALUE"""),0)</f>
        <v>0</v>
      </c>
    </row>
    <row r="1591" spans="1:2">
      <c r="A1591" s="165"/>
      <c r="B1591" s="141">
        <f ca="1">IFERROR(__xludf.DUMMYFUNCTION("""COMPUTED_VALUE"""),0)</f>
        <v>0</v>
      </c>
    </row>
    <row r="1592" spans="1:2">
      <c r="A1592" s="165"/>
      <c r="B1592" s="141">
        <f ca="1">IFERROR(__xludf.DUMMYFUNCTION("""COMPUTED_VALUE"""),0)</f>
        <v>0</v>
      </c>
    </row>
    <row r="1593" spans="1:2">
      <c r="A1593" s="165"/>
      <c r="B1593" s="141">
        <f ca="1">IFERROR(__xludf.DUMMYFUNCTION("""COMPUTED_VALUE"""),0)</f>
        <v>0</v>
      </c>
    </row>
    <row r="1594" spans="1:2">
      <c r="A1594" s="165"/>
      <c r="B1594" s="141">
        <f ca="1">IFERROR(__xludf.DUMMYFUNCTION("""COMPUTED_VALUE"""),0)</f>
        <v>0</v>
      </c>
    </row>
    <row r="1595" spans="1:2">
      <c r="A1595" s="165"/>
      <c r="B1595" s="141">
        <f ca="1">IFERROR(__xludf.DUMMYFUNCTION("""COMPUTED_VALUE"""),0)</f>
        <v>0</v>
      </c>
    </row>
    <row r="1596" spans="1:2">
      <c r="A1596" s="165"/>
      <c r="B1596" s="141">
        <f ca="1">IFERROR(__xludf.DUMMYFUNCTION("""COMPUTED_VALUE"""),0)</f>
        <v>0</v>
      </c>
    </row>
    <row r="1597" spans="1:2">
      <c r="A1597" s="165"/>
      <c r="B1597" s="141">
        <f ca="1">IFERROR(__xludf.DUMMYFUNCTION("""COMPUTED_VALUE"""),0)</f>
        <v>0</v>
      </c>
    </row>
    <row r="1598" spans="1:2">
      <c r="A1598" s="165"/>
      <c r="B1598" s="141">
        <f ca="1">IFERROR(__xludf.DUMMYFUNCTION("""COMPUTED_VALUE"""),0)</f>
        <v>0</v>
      </c>
    </row>
    <row r="1599" spans="1:2">
      <c r="A1599" s="165"/>
      <c r="B1599" s="141">
        <f ca="1">IFERROR(__xludf.DUMMYFUNCTION("""COMPUTED_VALUE"""),0)</f>
        <v>0</v>
      </c>
    </row>
    <row r="1600" spans="1:2">
      <c r="A1600" s="165"/>
      <c r="B1600" s="141">
        <f ca="1">IFERROR(__xludf.DUMMYFUNCTION("""COMPUTED_VALUE"""),0)</f>
        <v>0</v>
      </c>
    </row>
    <row r="1601" spans="1:2">
      <c r="A1601" s="165"/>
      <c r="B1601" s="141">
        <f ca="1">IFERROR(__xludf.DUMMYFUNCTION("""COMPUTED_VALUE"""),0)</f>
        <v>0</v>
      </c>
    </row>
    <row r="1602" spans="1:2">
      <c r="A1602" s="165"/>
      <c r="B1602" s="141">
        <f ca="1">IFERROR(__xludf.DUMMYFUNCTION("""COMPUTED_VALUE"""),0)</f>
        <v>0</v>
      </c>
    </row>
    <row r="1603" spans="1:2">
      <c r="A1603" s="165"/>
      <c r="B1603" s="141">
        <f ca="1">IFERROR(__xludf.DUMMYFUNCTION("""COMPUTED_VALUE"""),0)</f>
        <v>0</v>
      </c>
    </row>
    <row r="1604" spans="1:2">
      <c r="A1604" s="165"/>
      <c r="B1604" s="141">
        <f ca="1">IFERROR(__xludf.DUMMYFUNCTION("""COMPUTED_VALUE"""),0)</f>
        <v>0</v>
      </c>
    </row>
    <row r="1605" spans="1:2">
      <c r="A1605" s="165"/>
      <c r="B1605" s="141">
        <f ca="1">IFERROR(__xludf.DUMMYFUNCTION("""COMPUTED_VALUE"""),0)</f>
        <v>0</v>
      </c>
    </row>
    <row r="1606" spans="1:2">
      <c r="A1606" s="165"/>
      <c r="B1606" s="141">
        <f ca="1">IFERROR(__xludf.DUMMYFUNCTION("""COMPUTED_VALUE"""),0)</f>
        <v>0</v>
      </c>
    </row>
    <row r="1607" spans="1:2">
      <c r="A1607" s="165"/>
      <c r="B1607" s="141">
        <f ca="1">IFERROR(__xludf.DUMMYFUNCTION("""COMPUTED_VALUE"""),0)</f>
        <v>0</v>
      </c>
    </row>
    <row r="1608" spans="1:2">
      <c r="A1608" s="165"/>
      <c r="B1608" s="141">
        <f ca="1">IFERROR(__xludf.DUMMYFUNCTION("""COMPUTED_VALUE"""),0)</f>
        <v>0</v>
      </c>
    </row>
    <row r="1609" spans="1:2">
      <c r="A1609" s="165"/>
      <c r="B1609" s="141">
        <f ca="1">IFERROR(__xludf.DUMMYFUNCTION("""COMPUTED_VALUE"""),0)</f>
        <v>0</v>
      </c>
    </row>
    <row r="1610" spans="1:2">
      <c r="A1610" s="165"/>
      <c r="B1610" s="141">
        <f ca="1">IFERROR(__xludf.DUMMYFUNCTION("""COMPUTED_VALUE"""),0)</f>
        <v>0</v>
      </c>
    </row>
    <row r="1611" spans="1:2">
      <c r="A1611" s="165"/>
      <c r="B1611" s="141">
        <f ca="1">IFERROR(__xludf.DUMMYFUNCTION("""COMPUTED_VALUE"""),0)</f>
        <v>0</v>
      </c>
    </row>
    <row r="1612" spans="1:2">
      <c r="A1612" s="165"/>
      <c r="B1612" s="141">
        <f ca="1">IFERROR(__xludf.DUMMYFUNCTION("""COMPUTED_VALUE"""),0)</f>
        <v>0</v>
      </c>
    </row>
    <row r="1613" spans="1:2">
      <c r="A1613" s="165"/>
      <c r="B1613" s="141">
        <f ca="1">IFERROR(__xludf.DUMMYFUNCTION("""COMPUTED_VALUE"""),0)</f>
        <v>0</v>
      </c>
    </row>
    <row r="1614" spans="1:2">
      <c r="A1614" s="165"/>
      <c r="B1614" s="141">
        <f ca="1">IFERROR(__xludf.DUMMYFUNCTION("""COMPUTED_VALUE"""),0)</f>
        <v>0</v>
      </c>
    </row>
    <row r="1615" spans="1:2">
      <c r="A1615" s="165"/>
      <c r="B1615" s="141">
        <f ca="1">IFERROR(__xludf.DUMMYFUNCTION("""COMPUTED_VALUE"""),0)</f>
        <v>0</v>
      </c>
    </row>
    <row r="1616" spans="1:2">
      <c r="A1616" s="165"/>
      <c r="B1616" s="141">
        <f ca="1">IFERROR(__xludf.DUMMYFUNCTION("""COMPUTED_VALUE"""),0)</f>
        <v>0</v>
      </c>
    </row>
    <row r="1617" spans="1:2">
      <c r="A1617" s="165"/>
      <c r="B1617" s="141">
        <f ca="1">IFERROR(__xludf.DUMMYFUNCTION("""COMPUTED_VALUE"""),0)</f>
        <v>0</v>
      </c>
    </row>
    <row r="1618" spans="1:2">
      <c r="A1618" s="165"/>
      <c r="B1618" s="141">
        <f ca="1">IFERROR(__xludf.DUMMYFUNCTION("""COMPUTED_VALUE"""),0)</f>
        <v>0</v>
      </c>
    </row>
    <row r="1619" spans="1:2">
      <c r="A1619" s="165"/>
      <c r="B1619" s="141">
        <f ca="1">IFERROR(__xludf.DUMMYFUNCTION("""COMPUTED_VALUE"""),0)</f>
        <v>0</v>
      </c>
    </row>
    <row r="1620" spans="1:2">
      <c r="A1620" s="165"/>
      <c r="B1620" s="141">
        <f ca="1">IFERROR(__xludf.DUMMYFUNCTION("""COMPUTED_VALUE"""),0)</f>
        <v>0</v>
      </c>
    </row>
    <row r="1621" spans="1:2">
      <c r="A1621" s="165"/>
      <c r="B1621" s="141">
        <f ca="1">IFERROR(__xludf.DUMMYFUNCTION("""COMPUTED_VALUE"""),0)</f>
        <v>0</v>
      </c>
    </row>
    <row r="1622" spans="1:2">
      <c r="A1622" s="165"/>
      <c r="B1622" s="141">
        <f ca="1">IFERROR(__xludf.DUMMYFUNCTION("""COMPUTED_VALUE"""),0)</f>
        <v>0</v>
      </c>
    </row>
    <row r="1623" spans="1:2">
      <c r="A1623" s="165"/>
      <c r="B1623" s="141">
        <f ca="1">IFERROR(__xludf.DUMMYFUNCTION("""COMPUTED_VALUE"""),0)</f>
        <v>0</v>
      </c>
    </row>
    <row r="1624" spans="1:2">
      <c r="A1624" s="165"/>
      <c r="B1624" s="141">
        <f ca="1">IFERROR(__xludf.DUMMYFUNCTION("""COMPUTED_VALUE"""),0)</f>
        <v>0</v>
      </c>
    </row>
    <row r="1625" spans="1:2">
      <c r="A1625" s="165"/>
      <c r="B1625" s="141">
        <f ca="1">IFERROR(__xludf.DUMMYFUNCTION("""COMPUTED_VALUE"""),0)</f>
        <v>0</v>
      </c>
    </row>
    <row r="1626" spans="1:2">
      <c r="A1626" s="165"/>
      <c r="B1626" s="141">
        <f ca="1">IFERROR(__xludf.DUMMYFUNCTION("""COMPUTED_VALUE"""),0)</f>
        <v>0</v>
      </c>
    </row>
    <row r="1627" spans="1:2">
      <c r="A1627" s="165"/>
      <c r="B1627" s="141">
        <f ca="1">IFERROR(__xludf.DUMMYFUNCTION("""COMPUTED_VALUE"""),0)</f>
        <v>0</v>
      </c>
    </row>
    <row r="1628" spans="1:2">
      <c r="A1628" s="165"/>
      <c r="B1628" s="141">
        <f ca="1">IFERROR(__xludf.DUMMYFUNCTION("""COMPUTED_VALUE"""),0)</f>
        <v>0</v>
      </c>
    </row>
    <row r="1629" spans="1:2">
      <c r="A1629" s="165"/>
      <c r="B1629" s="141">
        <f ca="1">IFERROR(__xludf.DUMMYFUNCTION("""COMPUTED_VALUE"""),0)</f>
        <v>0</v>
      </c>
    </row>
    <row r="1630" spans="1:2">
      <c r="A1630" s="165"/>
      <c r="B1630" s="141">
        <f ca="1">IFERROR(__xludf.DUMMYFUNCTION("""COMPUTED_VALUE"""),0)</f>
        <v>0</v>
      </c>
    </row>
    <row r="1631" spans="1:2">
      <c r="A1631" s="165"/>
      <c r="B1631" s="141">
        <f ca="1">IFERROR(__xludf.DUMMYFUNCTION("""COMPUTED_VALUE"""),0)</f>
        <v>0</v>
      </c>
    </row>
    <row r="1632" spans="1:2">
      <c r="A1632" s="165"/>
      <c r="B1632" s="141">
        <f ca="1">IFERROR(__xludf.DUMMYFUNCTION("""COMPUTED_VALUE"""),0)</f>
        <v>0</v>
      </c>
    </row>
    <row r="1633" spans="1:2">
      <c r="A1633" s="165"/>
      <c r="B1633" s="141">
        <f ca="1">IFERROR(__xludf.DUMMYFUNCTION("""COMPUTED_VALUE"""),0)</f>
        <v>0</v>
      </c>
    </row>
    <row r="1634" spans="1:2">
      <c r="A1634" s="165"/>
      <c r="B1634" s="141">
        <f ca="1">IFERROR(__xludf.DUMMYFUNCTION("""COMPUTED_VALUE"""),0)</f>
        <v>0</v>
      </c>
    </row>
    <row r="1635" spans="1:2">
      <c r="A1635" s="165"/>
      <c r="B1635" s="141">
        <f ca="1">IFERROR(__xludf.DUMMYFUNCTION("""COMPUTED_VALUE"""),0)</f>
        <v>0</v>
      </c>
    </row>
    <row r="1636" spans="1:2">
      <c r="A1636" s="165"/>
      <c r="B1636" s="141">
        <f ca="1">IFERROR(__xludf.DUMMYFUNCTION("""COMPUTED_VALUE"""),0)</f>
        <v>0</v>
      </c>
    </row>
    <row r="1637" spans="1:2">
      <c r="A1637" s="165"/>
      <c r="B1637" s="141">
        <f ca="1">IFERROR(__xludf.DUMMYFUNCTION("""COMPUTED_VALUE"""),0)</f>
        <v>0</v>
      </c>
    </row>
    <row r="1638" spans="1:2">
      <c r="A1638" s="165"/>
      <c r="B1638" s="141">
        <f ca="1">IFERROR(__xludf.DUMMYFUNCTION("""COMPUTED_VALUE"""),0)</f>
        <v>0</v>
      </c>
    </row>
    <row r="1639" spans="1:2">
      <c r="A1639" s="165"/>
      <c r="B1639" s="141">
        <f ca="1">IFERROR(__xludf.DUMMYFUNCTION("""COMPUTED_VALUE"""),0)</f>
        <v>0</v>
      </c>
    </row>
    <row r="1640" spans="1:2">
      <c r="A1640" s="165"/>
      <c r="B1640" s="141">
        <f ca="1">IFERROR(__xludf.DUMMYFUNCTION("""COMPUTED_VALUE"""),0)</f>
        <v>0</v>
      </c>
    </row>
    <row r="1641" spans="1:2">
      <c r="A1641" s="165"/>
      <c r="B1641" s="141">
        <f ca="1">IFERROR(__xludf.DUMMYFUNCTION("""COMPUTED_VALUE"""),0)</f>
        <v>0</v>
      </c>
    </row>
    <row r="1642" spans="1:2">
      <c r="A1642" s="165"/>
      <c r="B1642" s="141">
        <f ca="1">IFERROR(__xludf.DUMMYFUNCTION("""COMPUTED_VALUE"""),0)</f>
        <v>0</v>
      </c>
    </row>
    <row r="1643" spans="1:2">
      <c r="A1643" s="165"/>
      <c r="B1643" s="141">
        <f ca="1">IFERROR(__xludf.DUMMYFUNCTION("""COMPUTED_VALUE"""),0)</f>
        <v>0</v>
      </c>
    </row>
    <row r="1644" spans="1:2">
      <c r="A1644" s="165"/>
      <c r="B1644" s="141">
        <f ca="1">IFERROR(__xludf.DUMMYFUNCTION("""COMPUTED_VALUE"""),0)</f>
        <v>0</v>
      </c>
    </row>
    <row r="1645" spans="1:2">
      <c r="A1645" s="165"/>
      <c r="B1645" s="141">
        <f ca="1">IFERROR(__xludf.DUMMYFUNCTION("""COMPUTED_VALUE"""),0)</f>
        <v>0</v>
      </c>
    </row>
    <row r="1646" spans="1:2">
      <c r="A1646" s="165"/>
      <c r="B1646" s="141">
        <f ca="1">IFERROR(__xludf.DUMMYFUNCTION("""COMPUTED_VALUE"""),0)</f>
        <v>0</v>
      </c>
    </row>
    <row r="1647" spans="1:2">
      <c r="A1647" s="165"/>
      <c r="B1647" s="141">
        <f ca="1">IFERROR(__xludf.DUMMYFUNCTION("""COMPUTED_VALUE"""),0)</f>
        <v>0</v>
      </c>
    </row>
    <row r="1648" spans="1:2">
      <c r="A1648" s="165"/>
      <c r="B1648" s="141">
        <f ca="1">IFERROR(__xludf.DUMMYFUNCTION("""COMPUTED_VALUE"""),0)</f>
        <v>0</v>
      </c>
    </row>
    <row r="1649" spans="1:2">
      <c r="A1649" s="165"/>
      <c r="B1649" s="141">
        <f ca="1">IFERROR(__xludf.DUMMYFUNCTION("""COMPUTED_VALUE"""),0)</f>
        <v>0</v>
      </c>
    </row>
    <row r="1650" spans="1:2">
      <c r="A1650" s="165"/>
      <c r="B1650" s="141">
        <f ca="1">IFERROR(__xludf.DUMMYFUNCTION("""COMPUTED_VALUE"""),0)</f>
        <v>0</v>
      </c>
    </row>
    <row r="1651" spans="1:2">
      <c r="A1651" s="165"/>
      <c r="B1651" s="141">
        <f ca="1">IFERROR(__xludf.DUMMYFUNCTION("""COMPUTED_VALUE"""),0)</f>
        <v>0</v>
      </c>
    </row>
    <row r="1652" spans="1:2">
      <c r="A1652" s="165"/>
      <c r="B1652" s="141">
        <f ca="1">IFERROR(__xludf.DUMMYFUNCTION("""COMPUTED_VALUE"""),0)</f>
        <v>0</v>
      </c>
    </row>
    <row r="1653" spans="1:2">
      <c r="A1653" s="165"/>
      <c r="B1653" s="141">
        <f ca="1">IFERROR(__xludf.DUMMYFUNCTION("""COMPUTED_VALUE"""),0)</f>
        <v>0</v>
      </c>
    </row>
    <row r="1654" spans="1:2">
      <c r="A1654" s="165"/>
      <c r="B1654" s="141">
        <f ca="1">IFERROR(__xludf.DUMMYFUNCTION("""COMPUTED_VALUE"""),0)</f>
        <v>0</v>
      </c>
    </row>
    <row r="1655" spans="1:2">
      <c r="A1655" s="165"/>
      <c r="B1655" s="141">
        <f ca="1">IFERROR(__xludf.DUMMYFUNCTION("""COMPUTED_VALUE"""),0)</f>
        <v>0</v>
      </c>
    </row>
    <row r="1656" spans="1:2">
      <c r="A1656" s="165"/>
      <c r="B1656" s="141">
        <f ca="1">IFERROR(__xludf.DUMMYFUNCTION("""COMPUTED_VALUE"""),0)</f>
        <v>0</v>
      </c>
    </row>
    <row r="1657" spans="1:2">
      <c r="A1657" s="165"/>
      <c r="B1657" s="141">
        <f ca="1">IFERROR(__xludf.DUMMYFUNCTION("""COMPUTED_VALUE"""),0)</f>
        <v>0</v>
      </c>
    </row>
    <row r="1658" spans="1:2">
      <c r="A1658" s="165"/>
      <c r="B1658" s="141">
        <f ca="1">IFERROR(__xludf.DUMMYFUNCTION("""COMPUTED_VALUE"""),0)</f>
        <v>0</v>
      </c>
    </row>
    <row r="1659" spans="1:2">
      <c r="A1659" s="165"/>
      <c r="B1659" s="141">
        <f ca="1">IFERROR(__xludf.DUMMYFUNCTION("""COMPUTED_VALUE"""),0)</f>
        <v>0</v>
      </c>
    </row>
    <row r="1660" spans="1:2">
      <c r="A1660" s="165"/>
      <c r="B1660" s="141">
        <f ca="1">IFERROR(__xludf.DUMMYFUNCTION("""COMPUTED_VALUE"""),0)</f>
        <v>0</v>
      </c>
    </row>
    <row r="1661" spans="1:2">
      <c r="A1661" s="165"/>
      <c r="B1661" s="141">
        <f ca="1">IFERROR(__xludf.DUMMYFUNCTION("""COMPUTED_VALUE"""),0)</f>
        <v>0</v>
      </c>
    </row>
    <row r="1662" spans="1:2">
      <c r="A1662" s="165"/>
      <c r="B1662" s="141">
        <f ca="1">IFERROR(__xludf.DUMMYFUNCTION("""COMPUTED_VALUE"""),0)</f>
        <v>0</v>
      </c>
    </row>
    <row r="1663" spans="1:2">
      <c r="A1663" s="165"/>
      <c r="B1663" s="141">
        <f ca="1">IFERROR(__xludf.DUMMYFUNCTION("""COMPUTED_VALUE"""),0)</f>
        <v>0</v>
      </c>
    </row>
    <row r="1664" spans="1:2">
      <c r="A1664" s="165"/>
      <c r="B1664" s="141">
        <f ca="1">IFERROR(__xludf.DUMMYFUNCTION("""COMPUTED_VALUE"""),0)</f>
        <v>0</v>
      </c>
    </row>
    <row r="1665" spans="1:2">
      <c r="A1665" s="165"/>
      <c r="B1665" s="141">
        <f ca="1">IFERROR(__xludf.DUMMYFUNCTION("""COMPUTED_VALUE"""),0)</f>
        <v>0</v>
      </c>
    </row>
    <row r="1666" spans="1:2">
      <c r="A1666" s="165"/>
      <c r="B1666" s="141">
        <f ca="1">IFERROR(__xludf.DUMMYFUNCTION("""COMPUTED_VALUE"""),0)</f>
        <v>0</v>
      </c>
    </row>
    <row r="1667" spans="1:2">
      <c r="A1667" s="165"/>
      <c r="B1667" s="141">
        <f ca="1">IFERROR(__xludf.DUMMYFUNCTION("""COMPUTED_VALUE"""),0)</f>
        <v>0</v>
      </c>
    </row>
    <row r="1668" spans="1:2">
      <c r="A1668" s="165"/>
      <c r="B1668" s="141">
        <f ca="1">IFERROR(__xludf.DUMMYFUNCTION("""COMPUTED_VALUE"""),0)</f>
        <v>0</v>
      </c>
    </row>
    <row r="1669" spans="1:2">
      <c r="A1669" s="165"/>
      <c r="B1669" s="141">
        <f ca="1">IFERROR(__xludf.DUMMYFUNCTION("""COMPUTED_VALUE"""),0)</f>
        <v>0</v>
      </c>
    </row>
    <row r="1670" spans="1:2">
      <c r="A1670" s="165"/>
      <c r="B1670" s="141">
        <f ca="1">IFERROR(__xludf.DUMMYFUNCTION("""COMPUTED_VALUE"""),0)</f>
        <v>0</v>
      </c>
    </row>
    <row r="1671" spans="1:2">
      <c r="A1671" s="165"/>
      <c r="B1671" s="141">
        <f ca="1">IFERROR(__xludf.DUMMYFUNCTION("""COMPUTED_VALUE"""),0)</f>
        <v>0</v>
      </c>
    </row>
    <row r="1672" spans="1:2">
      <c r="A1672" s="165"/>
      <c r="B1672" s="141">
        <f ca="1">IFERROR(__xludf.DUMMYFUNCTION("""COMPUTED_VALUE"""),0)</f>
        <v>0</v>
      </c>
    </row>
    <row r="1673" spans="1:2">
      <c r="A1673" s="165"/>
      <c r="B1673" s="141">
        <f ca="1">IFERROR(__xludf.DUMMYFUNCTION("""COMPUTED_VALUE"""),0)</f>
        <v>0</v>
      </c>
    </row>
    <row r="1674" spans="1:2">
      <c r="A1674" s="165"/>
      <c r="B1674" s="141">
        <f ca="1">IFERROR(__xludf.DUMMYFUNCTION("""COMPUTED_VALUE"""),0)</f>
        <v>0</v>
      </c>
    </row>
    <row r="1675" spans="1:2">
      <c r="A1675" s="165"/>
      <c r="B1675" s="141">
        <f ca="1">IFERROR(__xludf.DUMMYFUNCTION("""COMPUTED_VALUE"""),0)</f>
        <v>0</v>
      </c>
    </row>
    <row r="1676" spans="1:2">
      <c r="A1676" s="165"/>
      <c r="B1676" s="141">
        <f ca="1">IFERROR(__xludf.DUMMYFUNCTION("""COMPUTED_VALUE"""),0)</f>
        <v>0</v>
      </c>
    </row>
    <row r="1677" spans="1:2">
      <c r="A1677" s="165"/>
      <c r="B1677" s="141">
        <f ca="1">IFERROR(__xludf.DUMMYFUNCTION("""COMPUTED_VALUE"""),0)</f>
        <v>0</v>
      </c>
    </row>
    <row r="1678" spans="1:2">
      <c r="A1678" s="165"/>
      <c r="B1678" s="141">
        <f ca="1">IFERROR(__xludf.DUMMYFUNCTION("""COMPUTED_VALUE"""),0)</f>
        <v>0</v>
      </c>
    </row>
    <row r="1679" spans="1:2">
      <c r="A1679" s="165"/>
      <c r="B1679" s="141">
        <f ca="1">IFERROR(__xludf.DUMMYFUNCTION("""COMPUTED_VALUE"""),0)</f>
        <v>0</v>
      </c>
    </row>
    <row r="1680" spans="1:2">
      <c r="A1680" s="165"/>
      <c r="B1680" s="141">
        <f ca="1">IFERROR(__xludf.DUMMYFUNCTION("""COMPUTED_VALUE"""),0)</f>
        <v>0</v>
      </c>
    </row>
    <row r="1681" spans="1:2">
      <c r="A1681" s="165"/>
      <c r="B1681" s="141">
        <f ca="1">IFERROR(__xludf.DUMMYFUNCTION("""COMPUTED_VALUE"""),0)</f>
        <v>0</v>
      </c>
    </row>
    <row r="1682" spans="1:2">
      <c r="A1682" s="165"/>
      <c r="B1682" s="141">
        <f ca="1">IFERROR(__xludf.DUMMYFUNCTION("""COMPUTED_VALUE"""),0)</f>
        <v>0</v>
      </c>
    </row>
    <row r="1683" spans="1:2">
      <c r="A1683" s="165"/>
      <c r="B1683" s="141">
        <f ca="1">IFERROR(__xludf.DUMMYFUNCTION("""COMPUTED_VALUE"""),0)</f>
        <v>0</v>
      </c>
    </row>
    <row r="1684" spans="1:2">
      <c r="A1684" s="165"/>
      <c r="B1684" s="141">
        <f ca="1">IFERROR(__xludf.DUMMYFUNCTION("""COMPUTED_VALUE"""),0)</f>
        <v>0</v>
      </c>
    </row>
    <row r="1685" spans="1:2">
      <c r="A1685" s="165"/>
      <c r="B1685" s="141">
        <f ca="1">IFERROR(__xludf.DUMMYFUNCTION("""COMPUTED_VALUE"""),0)</f>
        <v>0</v>
      </c>
    </row>
    <row r="1686" spans="1:2">
      <c r="A1686" s="165"/>
      <c r="B1686" s="141">
        <f ca="1">IFERROR(__xludf.DUMMYFUNCTION("""COMPUTED_VALUE"""),0)</f>
        <v>0</v>
      </c>
    </row>
    <row r="1687" spans="1:2">
      <c r="A1687" s="165"/>
      <c r="B1687" s="141">
        <f ca="1">IFERROR(__xludf.DUMMYFUNCTION("""COMPUTED_VALUE"""),0)</f>
        <v>0</v>
      </c>
    </row>
    <row r="1688" spans="1:2">
      <c r="A1688" s="165"/>
      <c r="B1688" s="141">
        <f ca="1">IFERROR(__xludf.DUMMYFUNCTION("""COMPUTED_VALUE"""),0)</f>
        <v>0</v>
      </c>
    </row>
    <row r="1689" spans="1:2">
      <c r="A1689" s="165"/>
      <c r="B1689" s="141">
        <f ca="1">IFERROR(__xludf.DUMMYFUNCTION("""COMPUTED_VALUE"""),0)</f>
        <v>0</v>
      </c>
    </row>
    <row r="1690" spans="1:2">
      <c r="A1690" s="165"/>
      <c r="B1690" s="141">
        <f ca="1">IFERROR(__xludf.DUMMYFUNCTION("""COMPUTED_VALUE"""),0)</f>
        <v>0</v>
      </c>
    </row>
    <row r="1691" spans="1:2">
      <c r="A1691" s="165"/>
      <c r="B1691" s="141">
        <f ca="1">IFERROR(__xludf.DUMMYFUNCTION("""COMPUTED_VALUE"""),0)</f>
        <v>0</v>
      </c>
    </row>
    <row r="1692" spans="1:2">
      <c r="A1692" s="165"/>
      <c r="B1692" s="141">
        <f ca="1">IFERROR(__xludf.DUMMYFUNCTION("""COMPUTED_VALUE"""),0)</f>
        <v>0</v>
      </c>
    </row>
    <row r="1693" spans="1:2">
      <c r="A1693" s="165"/>
      <c r="B1693" s="141">
        <f ca="1">IFERROR(__xludf.DUMMYFUNCTION("""COMPUTED_VALUE"""),0)</f>
        <v>0</v>
      </c>
    </row>
    <row r="1694" spans="1:2">
      <c r="A1694" s="165"/>
      <c r="B1694" s="141">
        <f ca="1">IFERROR(__xludf.DUMMYFUNCTION("""COMPUTED_VALUE"""),0)</f>
        <v>0</v>
      </c>
    </row>
    <row r="1695" spans="1:2">
      <c r="A1695" s="165"/>
      <c r="B1695" s="141">
        <f ca="1">IFERROR(__xludf.DUMMYFUNCTION("""COMPUTED_VALUE"""),0)</f>
        <v>0</v>
      </c>
    </row>
    <row r="1696" spans="1:2">
      <c r="A1696" s="165"/>
      <c r="B1696" s="141">
        <f ca="1">IFERROR(__xludf.DUMMYFUNCTION("""COMPUTED_VALUE"""),0)</f>
        <v>0</v>
      </c>
    </row>
    <row r="1697" spans="1:2">
      <c r="A1697" s="165"/>
      <c r="B1697" s="141">
        <f ca="1">IFERROR(__xludf.DUMMYFUNCTION("""COMPUTED_VALUE"""),0)</f>
        <v>0</v>
      </c>
    </row>
    <row r="1698" spans="1:2">
      <c r="A1698" s="165"/>
      <c r="B1698" s="141">
        <f ca="1">IFERROR(__xludf.DUMMYFUNCTION("""COMPUTED_VALUE"""),0)</f>
        <v>0</v>
      </c>
    </row>
    <row r="1699" spans="1:2">
      <c r="A1699" s="165"/>
      <c r="B1699" s="141">
        <f ca="1">IFERROR(__xludf.DUMMYFUNCTION("""COMPUTED_VALUE"""),0)</f>
        <v>0</v>
      </c>
    </row>
    <row r="1700" spans="1:2">
      <c r="A1700" s="165"/>
      <c r="B1700" s="141">
        <f ca="1">IFERROR(__xludf.DUMMYFUNCTION("""COMPUTED_VALUE"""),0)</f>
        <v>0</v>
      </c>
    </row>
    <row r="1701" spans="1:2">
      <c r="A1701" s="165"/>
      <c r="B1701" s="141">
        <f ca="1">IFERROR(__xludf.DUMMYFUNCTION("""COMPUTED_VALUE"""),0)</f>
        <v>0</v>
      </c>
    </row>
    <row r="1702" spans="1:2">
      <c r="A1702" s="165"/>
      <c r="B1702" s="141">
        <f ca="1">IFERROR(__xludf.DUMMYFUNCTION("""COMPUTED_VALUE"""),0)</f>
        <v>0</v>
      </c>
    </row>
    <row r="1703" spans="1:2">
      <c r="A1703" s="165"/>
      <c r="B1703" s="141">
        <f ca="1">IFERROR(__xludf.DUMMYFUNCTION("""COMPUTED_VALUE"""),0)</f>
        <v>0</v>
      </c>
    </row>
    <row r="1704" spans="1:2">
      <c r="A1704" s="165"/>
      <c r="B1704" s="141">
        <f ca="1">IFERROR(__xludf.DUMMYFUNCTION("""COMPUTED_VALUE"""),0)</f>
        <v>0</v>
      </c>
    </row>
    <row r="1705" spans="1:2">
      <c r="A1705" s="165"/>
      <c r="B1705" s="141">
        <f ca="1">IFERROR(__xludf.DUMMYFUNCTION("""COMPUTED_VALUE"""),0)</f>
        <v>0</v>
      </c>
    </row>
    <row r="1706" spans="1:2">
      <c r="A1706" s="165"/>
      <c r="B1706" s="141">
        <f ca="1">IFERROR(__xludf.DUMMYFUNCTION("""COMPUTED_VALUE"""),0)</f>
        <v>0</v>
      </c>
    </row>
    <row r="1707" spans="1:2">
      <c r="A1707" s="165"/>
      <c r="B1707" s="141">
        <f ca="1">IFERROR(__xludf.DUMMYFUNCTION("""COMPUTED_VALUE"""),0)</f>
        <v>0</v>
      </c>
    </row>
    <row r="1708" spans="1:2">
      <c r="A1708" s="165"/>
      <c r="B1708" s="141">
        <f ca="1">IFERROR(__xludf.DUMMYFUNCTION("""COMPUTED_VALUE"""),0)</f>
        <v>0</v>
      </c>
    </row>
    <row r="1709" spans="1:2">
      <c r="A1709" s="165"/>
      <c r="B1709" s="141">
        <f ca="1">IFERROR(__xludf.DUMMYFUNCTION("""COMPUTED_VALUE"""),0)</f>
        <v>0</v>
      </c>
    </row>
    <row r="1710" spans="1:2">
      <c r="A1710" s="165"/>
      <c r="B1710" s="141">
        <f ca="1">IFERROR(__xludf.DUMMYFUNCTION("""COMPUTED_VALUE"""),0)</f>
        <v>0</v>
      </c>
    </row>
    <row r="1711" spans="1:2">
      <c r="A1711" s="165"/>
      <c r="B1711" s="141">
        <f ca="1">IFERROR(__xludf.DUMMYFUNCTION("""COMPUTED_VALUE"""),0)</f>
        <v>0</v>
      </c>
    </row>
    <row r="1712" spans="1:2">
      <c r="A1712" s="165"/>
      <c r="B1712" s="141">
        <f ca="1">IFERROR(__xludf.DUMMYFUNCTION("""COMPUTED_VALUE"""),0)</f>
        <v>0</v>
      </c>
    </row>
    <row r="1713" spans="1:2">
      <c r="A1713" s="165"/>
      <c r="B1713" s="141">
        <f ca="1">IFERROR(__xludf.DUMMYFUNCTION("""COMPUTED_VALUE"""),0)</f>
        <v>0</v>
      </c>
    </row>
    <row r="1714" spans="1:2">
      <c r="A1714" s="165"/>
      <c r="B1714" s="141">
        <f ca="1">IFERROR(__xludf.DUMMYFUNCTION("""COMPUTED_VALUE"""),0)</f>
        <v>0</v>
      </c>
    </row>
    <row r="1715" spans="1:2">
      <c r="A1715" s="165"/>
      <c r="B1715" s="141">
        <f ca="1">IFERROR(__xludf.DUMMYFUNCTION("""COMPUTED_VALUE"""),0)</f>
        <v>0</v>
      </c>
    </row>
    <row r="1716" spans="1:2">
      <c r="A1716" s="165"/>
      <c r="B1716" s="141">
        <f ca="1">IFERROR(__xludf.DUMMYFUNCTION("""COMPUTED_VALUE"""),0)</f>
        <v>0</v>
      </c>
    </row>
    <row r="1717" spans="1:2">
      <c r="A1717" s="165"/>
      <c r="B1717" s="141">
        <f ca="1">IFERROR(__xludf.DUMMYFUNCTION("""COMPUTED_VALUE"""),0)</f>
        <v>0</v>
      </c>
    </row>
    <row r="1718" spans="1:2">
      <c r="A1718" s="165"/>
      <c r="B1718" s="141">
        <f ca="1">IFERROR(__xludf.DUMMYFUNCTION("""COMPUTED_VALUE"""),0)</f>
        <v>0</v>
      </c>
    </row>
    <row r="1719" spans="1:2">
      <c r="A1719" s="165"/>
      <c r="B1719" s="141">
        <f ca="1">IFERROR(__xludf.DUMMYFUNCTION("""COMPUTED_VALUE"""),0)</f>
        <v>0</v>
      </c>
    </row>
    <row r="1720" spans="1:2">
      <c r="A1720" s="165"/>
      <c r="B1720" s="141">
        <f ca="1">IFERROR(__xludf.DUMMYFUNCTION("""COMPUTED_VALUE"""),0)</f>
        <v>0</v>
      </c>
    </row>
    <row r="1721" spans="1:2">
      <c r="A1721" s="165"/>
      <c r="B1721" s="141">
        <f ca="1">IFERROR(__xludf.DUMMYFUNCTION("""COMPUTED_VALUE"""),0)</f>
        <v>0</v>
      </c>
    </row>
    <row r="1722" spans="1:2">
      <c r="A1722" s="165"/>
      <c r="B1722" s="141">
        <f ca="1">IFERROR(__xludf.DUMMYFUNCTION("""COMPUTED_VALUE"""),0)</f>
        <v>0</v>
      </c>
    </row>
    <row r="1723" spans="1:2">
      <c r="A1723" s="165"/>
      <c r="B1723" s="141">
        <f ca="1">IFERROR(__xludf.DUMMYFUNCTION("""COMPUTED_VALUE"""),0)</f>
        <v>0</v>
      </c>
    </row>
    <row r="1724" spans="1:2">
      <c r="A1724" s="165"/>
      <c r="B1724" s="141">
        <f ca="1">IFERROR(__xludf.DUMMYFUNCTION("""COMPUTED_VALUE"""),0)</f>
        <v>0</v>
      </c>
    </row>
    <row r="1725" spans="1:2">
      <c r="A1725" s="165"/>
      <c r="B1725" s="141">
        <f ca="1">IFERROR(__xludf.DUMMYFUNCTION("""COMPUTED_VALUE"""),0)</f>
        <v>0</v>
      </c>
    </row>
    <row r="1726" spans="1:2">
      <c r="A1726" s="165"/>
      <c r="B1726" s="141">
        <f ca="1">IFERROR(__xludf.DUMMYFUNCTION("""COMPUTED_VALUE"""),0)</f>
        <v>0</v>
      </c>
    </row>
    <row r="1727" spans="1:2">
      <c r="A1727" s="165"/>
      <c r="B1727" s="141">
        <f ca="1">IFERROR(__xludf.DUMMYFUNCTION("""COMPUTED_VALUE"""),0)</f>
        <v>0</v>
      </c>
    </row>
    <row r="1728" spans="1:2">
      <c r="A1728" s="165"/>
      <c r="B1728" s="141">
        <f ca="1">IFERROR(__xludf.DUMMYFUNCTION("""COMPUTED_VALUE"""),0)</f>
        <v>0</v>
      </c>
    </row>
    <row r="1729" spans="1:2">
      <c r="A1729" s="165"/>
      <c r="B1729" s="141">
        <f ca="1">IFERROR(__xludf.DUMMYFUNCTION("""COMPUTED_VALUE"""),0)</f>
        <v>0</v>
      </c>
    </row>
    <row r="1730" spans="1:2">
      <c r="A1730" s="165"/>
      <c r="B1730" s="141">
        <f ca="1">IFERROR(__xludf.DUMMYFUNCTION("""COMPUTED_VALUE"""),0)</f>
        <v>0</v>
      </c>
    </row>
    <row r="1731" spans="1:2">
      <c r="A1731" s="165"/>
      <c r="B1731" s="141">
        <f ca="1">IFERROR(__xludf.DUMMYFUNCTION("""COMPUTED_VALUE"""),0)</f>
        <v>0</v>
      </c>
    </row>
    <row r="1732" spans="1:2">
      <c r="A1732" s="165"/>
      <c r="B1732" s="141">
        <f ca="1">IFERROR(__xludf.DUMMYFUNCTION("""COMPUTED_VALUE"""),0)</f>
        <v>0</v>
      </c>
    </row>
    <row r="1733" spans="1:2">
      <c r="A1733" s="165"/>
      <c r="B1733" s="141">
        <f ca="1">IFERROR(__xludf.DUMMYFUNCTION("""COMPUTED_VALUE"""),0)</f>
        <v>0</v>
      </c>
    </row>
    <row r="1734" spans="1:2">
      <c r="A1734" s="165"/>
      <c r="B1734" s="141">
        <f ca="1">IFERROR(__xludf.DUMMYFUNCTION("""COMPUTED_VALUE"""),0)</f>
        <v>0</v>
      </c>
    </row>
    <row r="1735" spans="1:2">
      <c r="A1735" s="165"/>
      <c r="B1735" s="141">
        <f ca="1">IFERROR(__xludf.DUMMYFUNCTION("""COMPUTED_VALUE"""),0)</f>
        <v>0</v>
      </c>
    </row>
    <row r="1736" spans="1:2">
      <c r="A1736" s="165"/>
      <c r="B1736" s="141">
        <f ca="1">IFERROR(__xludf.DUMMYFUNCTION("""COMPUTED_VALUE"""),0)</f>
        <v>0</v>
      </c>
    </row>
    <row r="1737" spans="1:2">
      <c r="A1737" s="165"/>
      <c r="B1737" s="141">
        <f ca="1">IFERROR(__xludf.DUMMYFUNCTION("""COMPUTED_VALUE"""),0)</f>
        <v>0</v>
      </c>
    </row>
    <row r="1738" spans="1:2">
      <c r="A1738" s="165"/>
      <c r="B1738" s="141">
        <f ca="1">IFERROR(__xludf.DUMMYFUNCTION("""COMPUTED_VALUE"""),0)</f>
        <v>0</v>
      </c>
    </row>
    <row r="1739" spans="1:2">
      <c r="A1739" s="165"/>
      <c r="B1739" s="141">
        <f ca="1">IFERROR(__xludf.DUMMYFUNCTION("""COMPUTED_VALUE"""),0)</f>
        <v>0</v>
      </c>
    </row>
    <row r="1740" spans="1:2">
      <c r="A1740" s="165"/>
      <c r="B1740" s="141">
        <f ca="1">IFERROR(__xludf.DUMMYFUNCTION("""COMPUTED_VALUE"""),0)</f>
        <v>0</v>
      </c>
    </row>
    <row r="1741" spans="1:2">
      <c r="A1741" s="165"/>
      <c r="B1741" s="141">
        <f ca="1">IFERROR(__xludf.DUMMYFUNCTION("""COMPUTED_VALUE"""),0)</f>
        <v>0</v>
      </c>
    </row>
    <row r="1742" spans="1:2">
      <c r="A1742" s="165"/>
      <c r="B1742" s="141">
        <f ca="1">IFERROR(__xludf.DUMMYFUNCTION("""COMPUTED_VALUE"""),0)</f>
        <v>0</v>
      </c>
    </row>
    <row r="1743" spans="1:2">
      <c r="A1743" s="165"/>
      <c r="B1743" s="141">
        <f ca="1">IFERROR(__xludf.DUMMYFUNCTION("""COMPUTED_VALUE"""),0)</f>
        <v>0</v>
      </c>
    </row>
    <row r="1744" spans="1:2">
      <c r="A1744" s="165"/>
      <c r="B1744" s="141">
        <f ca="1">IFERROR(__xludf.DUMMYFUNCTION("""COMPUTED_VALUE"""),0)</f>
        <v>0</v>
      </c>
    </row>
    <row r="1745" spans="1:2">
      <c r="A1745" s="165"/>
      <c r="B1745" s="141">
        <f ca="1">IFERROR(__xludf.DUMMYFUNCTION("""COMPUTED_VALUE"""),0)</f>
        <v>0</v>
      </c>
    </row>
    <row r="1746" spans="1:2">
      <c r="A1746" s="165"/>
      <c r="B1746" s="141">
        <f ca="1">IFERROR(__xludf.DUMMYFUNCTION("""COMPUTED_VALUE"""),0)</f>
        <v>0</v>
      </c>
    </row>
    <row r="1747" spans="1:2">
      <c r="A1747" s="165"/>
      <c r="B1747" s="141">
        <f ca="1">IFERROR(__xludf.DUMMYFUNCTION("""COMPUTED_VALUE"""),0)</f>
        <v>0</v>
      </c>
    </row>
    <row r="1748" spans="1:2">
      <c r="A1748" s="165"/>
      <c r="B1748" s="141">
        <f ca="1">IFERROR(__xludf.DUMMYFUNCTION("""COMPUTED_VALUE"""),0)</f>
        <v>0</v>
      </c>
    </row>
    <row r="1749" spans="1:2">
      <c r="A1749" s="165"/>
      <c r="B1749" s="141">
        <f ca="1">IFERROR(__xludf.DUMMYFUNCTION("""COMPUTED_VALUE"""),0)</f>
        <v>0</v>
      </c>
    </row>
    <row r="1750" spans="1:2">
      <c r="A1750" s="165"/>
      <c r="B1750" s="141">
        <f ca="1">IFERROR(__xludf.DUMMYFUNCTION("""COMPUTED_VALUE"""),0)</f>
        <v>0</v>
      </c>
    </row>
    <row r="1751" spans="1:2">
      <c r="A1751" s="165"/>
      <c r="B1751" s="141">
        <f ca="1">IFERROR(__xludf.DUMMYFUNCTION("""COMPUTED_VALUE"""),0)</f>
        <v>0</v>
      </c>
    </row>
    <row r="1752" spans="1:2">
      <c r="A1752" s="165"/>
      <c r="B1752" s="141">
        <f ca="1">IFERROR(__xludf.DUMMYFUNCTION("""COMPUTED_VALUE"""),0)</f>
        <v>0</v>
      </c>
    </row>
    <row r="1753" spans="1:2">
      <c r="A1753" s="165"/>
      <c r="B1753" s="141">
        <f ca="1">IFERROR(__xludf.DUMMYFUNCTION("""COMPUTED_VALUE"""),0)</f>
        <v>0</v>
      </c>
    </row>
    <row r="1754" spans="1:2">
      <c r="A1754" s="165"/>
      <c r="B1754" s="141">
        <f ca="1">IFERROR(__xludf.DUMMYFUNCTION("""COMPUTED_VALUE"""),0)</f>
        <v>0</v>
      </c>
    </row>
    <row r="1755" spans="1:2">
      <c r="A1755" s="165"/>
      <c r="B1755" s="141">
        <f ca="1">IFERROR(__xludf.DUMMYFUNCTION("""COMPUTED_VALUE"""),0)</f>
        <v>0</v>
      </c>
    </row>
    <row r="1756" spans="1:2">
      <c r="A1756" s="165"/>
      <c r="B1756" s="141">
        <f ca="1">IFERROR(__xludf.DUMMYFUNCTION("""COMPUTED_VALUE"""),0)</f>
        <v>0</v>
      </c>
    </row>
    <row r="1757" spans="1:2">
      <c r="A1757" s="165"/>
      <c r="B1757" s="141">
        <f ca="1">IFERROR(__xludf.DUMMYFUNCTION("""COMPUTED_VALUE"""),0)</f>
        <v>0</v>
      </c>
    </row>
    <row r="1758" spans="1:2">
      <c r="A1758" s="165"/>
      <c r="B1758" s="141">
        <f ca="1">IFERROR(__xludf.DUMMYFUNCTION("""COMPUTED_VALUE"""),0)</f>
        <v>0</v>
      </c>
    </row>
    <row r="1759" spans="1:2">
      <c r="A1759" s="165"/>
      <c r="B1759" s="141">
        <f ca="1">IFERROR(__xludf.DUMMYFUNCTION("""COMPUTED_VALUE"""),0)</f>
        <v>0</v>
      </c>
    </row>
    <row r="1760" spans="1:2">
      <c r="A1760" s="165"/>
      <c r="B1760" s="141">
        <f ca="1">IFERROR(__xludf.DUMMYFUNCTION("""COMPUTED_VALUE"""),0)</f>
        <v>0</v>
      </c>
    </row>
    <row r="1761" spans="1:2">
      <c r="A1761" s="165"/>
      <c r="B1761" s="141">
        <f ca="1">IFERROR(__xludf.DUMMYFUNCTION("""COMPUTED_VALUE"""),0)</f>
        <v>0</v>
      </c>
    </row>
    <row r="1762" spans="1:2">
      <c r="A1762" s="165"/>
      <c r="B1762" s="141">
        <f ca="1">IFERROR(__xludf.DUMMYFUNCTION("""COMPUTED_VALUE"""),0)</f>
        <v>0</v>
      </c>
    </row>
    <row r="1763" spans="1:2">
      <c r="A1763" s="165"/>
      <c r="B1763" s="141">
        <f ca="1">IFERROR(__xludf.DUMMYFUNCTION("""COMPUTED_VALUE"""),0)</f>
        <v>0</v>
      </c>
    </row>
    <row r="1764" spans="1:2">
      <c r="A1764" s="165"/>
      <c r="B1764" s="141">
        <f ca="1">IFERROR(__xludf.DUMMYFUNCTION("""COMPUTED_VALUE"""),0)</f>
        <v>0</v>
      </c>
    </row>
    <row r="1765" spans="1:2">
      <c r="A1765" s="165"/>
      <c r="B1765" s="141">
        <f ca="1">IFERROR(__xludf.DUMMYFUNCTION("""COMPUTED_VALUE"""),0)</f>
        <v>0</v>
      </c>
    </row>
    <row r="1766" spans="1:2">
      <c r="A1766" s="165"/>
      <c r="B1766" s="141">
        <f ca="1">IFERROR(__xludf.DUMMYFUNCTION("""COMPUTED_VALUE"""),0)</f>
        <v>0</v>
      </c>
    </row>
    <row r="1767" spans="1:2">
      <c r="A1767" s="165"/>
      <c r="B1767" s="141">
        <f ca="1">IFERROR(__xludf.DUMMYFUNCTION("""COMPUTED_VALUE"""),0)</f>
        <v>0</v>
      </c>
    </row>
    <row r="1768" spans="1:2">
      <c r="A1768" s="165"/>
      <c r="B1768" s="141">
        <f ca="1">IFERROR(__xludf.DUMMYFUNCTION("""COMPUTED_VALUE"""),0)</f>
        <v>0</v>
      </c>
    </row>
    <row r="1769" spans="1:2">
      <c r="A1769" s="165"/>
      <c r="B1769" s="141">
        <f ca="1">IFERROR(__xludf.DUMMYFUNCTION("""COMPUTED_VALUE"""),0)</f>
        <v>0</v>
      </c>
    </row>
    <row r="1770" spans="1:2">
      <c r="A1770" s="165"/>
      <c r="B1770" s="141">
        <f ca="1">IFERROR(__xludf.DUMMYFUNCTION("""COMPUTED_VALUE"""),0)</f>
        <v>0</v>
      </c>
    </row>
    <row r="1771" spans="1:2">
      <c r="A1771" s="165"/>
      <c r="B1771" s="141">
        <f ca="1">IFERROR(__xludf.DUMMYFUNCTION("""COMPUTED_VALUE"""),0)</f>
        <v>0</v>
      </c>
    </row>
    <row r="1772" spans="1:2">
      <c r="A1772" s="165"/>
      <c r="B1772" s="141">
        <f ca="1">IFERROR(__xludf.DUMMYFUNCTION("""COMPUTED_VALUE"""),0)</f>
        <v>0</v>
      </c>
    </row>
    <row r="1773" spans="1:2">
      <c r="A1773" s="165"/>
      <c r="B1773" s="141">
        <f ca="1">IFERROR(__xludf.DUMMYFUNCTION("""COMPUTED_VALUE"""),0)</f>
        <v>0</v>
      </c>
    </row>
    <row r="1774" spans="1:2">
      <c r="A1774" s="165"/>
      <c r="B1774" s="141">
        <f ca="1">IFERROR(__xludf.DUMMYFUNCTION("""COMPUTED_VALUE"""),0)</f>
        <v>0</v>
      </c>
    </row>
    <row r="1775" spans="1:2">
      <c r="A1775" s="165"/>
      <c r="B1775" s="141">
        <f ca="1">IFERROR(__xludf.DUMMYFUNCTION("""COMPUTED_VALUE"""),0)</f>
        <v>0</v>
      </c>
    </row>
    <row r="1776" spans="1:2">
      <c r="A1776" s="165"/>
      <c r="B1776" s="141">
        <f ca="1">IFERROR(__xludf.DUMMYFUNCTION("""COMPUTED_VALUE"""),0)</f>
        <v>0</v>
      </c>
    </row>
    <row r="1777" spans="1:2">
      <c r="A1777" s="165"/>
      <c r="B1777" s="141">
        <f ca="1">IFERROR(__xludf.DUMMYFUNCTION("""COMPUTED_VALUE"""),0)</f>
        <v>0</v>
      </c>
    </row>
    <row r="1778" spans="1:2">
      <c r="A1778" s="165"/>
      <c r="B1778" s="141">
        <f ca="1">IFERROR(__xludf.DUMMYFUNCTION("""COMPUTED_VALUE"""),0)</f>
        <v>0</v>
      </c>
    </row>
    <row r="1779" spans="1:2">
      <c r="A1779" s="165"/>
      <c r="B1779" s="141">
        <f ca="1">IFERROR(__xludf.DUMMYFUNCTION("""COMPUTED_VALUE"""),0)</f>
        <v>0</v>
      </c>
    </row>
    <row r="1780" spans="1:2">
      <c r="A1780" s="165"/>
      <c r="B1780" s="141">
        <f ca="1">IFERROR(__xludf.DUMMYFUNCTION("""COMPUTED_VALUE"""),0)</f>
        <v>0</v>
      </c>
    </row>
    <row r="1781" spans="1:2">
      <c r="A1781" s="165"/>
      <c r="B1781" s="141">
        <f ca="1">IFERROR(__xludf.DUMMYFUNCTION("""COMPUTED_VALUE"""),0)</f>
        <v>0</v>
      </c>
    </row>
    <row r="1782" spans="1:2">
      <c r="A1782" s="165"/>
      <c r="B1782" s="141">
        <f ca="1">IFERROR(__xludf.DUMMYFUNCTION("""COMPUTED_VALUE"""),0)</f>
        <v>0</v>
      </c>
    </row>
    <row r="1783" spans="1:2">
      <c r="A1783" s="165"/>
      <c r="B1783" s="141">
        <f ca="1">IFERROR(__xludf.DUMMYFUNCTION("""COMPUTED_VALUE"""),0)</f>
        <v>0</v>
      </c>
    </row>
    <row r="1784" spans="1:2">
      <c r="A1784" s="165"/>
      <c r="B1784" s="141">
        <f ca="1">IFERROR(__xludf.DUMMYFUNCTION("""COMPUTED_VALUE"""),0)</f>
        <v>0</v>
      </c>
    </row>
    <row r="1785" spans="1:2">
      <c r="A1785" s="165"/>
      <c r="B1785" s="141">
        <f ca="1">IFERROR(__xludf.DUMMYFUNCTION("""COMPUTED_VALUE"""),0)</f>
        <v>0</v>
      </c>
    </row>
    <row r="1786" spans="1:2">
      <c r="A1786" s="165"/>
      <c r="B1786" s="141">
        <f ca="1">IFERROR(__xludf.DUMMYFUNCTION("""COMPUTED_VALUE"""),0)</f>
        <v>0</v>
      </c>
    </row>
    <row r="1787" spans="1:2">
      <c r="A1787" s="165"/>
      <c r="B1787" s="141">
        <f ca="1">IFERROR(__xludf.DUMMYFUNCTION("""COMPUTED_VALUE"""),0)</f>
        <v>0</v>
      </c>
    </row>
    <row r="1788" spans="1:2">
      <c r="A1788" s="165"/>
      <c r="B1788" s="141">
        <f ca="1">IFERROR(__xludf.DUMMYFUNCTION("""COMPUTED_VALUE"""),0)</f>
        <v>0</v>
      </c>
    </row>
    <row r="1789" spans="1:2">
      <c r="A1789" s="165"/>
      <c r="B1789" s="141">
        <f ca="1">IFERROR(__xludf.DUMMYFUNCTION("""COMPUTED_VALUE"""),0)</f>
        <v>0</v>
      </c>
    </row>
    <row r="1790" spans="1:2">
      <c r="A1790" s="165"/>
      <c r="B1790" s="141">
        <f ca="1">IFERROR(__xludf.DUMMYFUNCTION("""COMPUTED_VALUE"""),0)</f>
        <v>0</v>
      </c>
    </row>
    <row r="1791" spans="1:2">
      <c r="A1791" s="165"/>
      <c r="B1791" s="141">
        <f ca="1">IFERROR(__xludf.DUMMYFUNCTION("""COMPUTED_VALUE"""),0)</f>
        <v>0</v>
      </c>
    </row>
    <row r="1792" spans="1:2">
      <c r="A1792" s="165"/>
      <c r="B1792" s="141">
        <f ca="1">IFERROR(__xludf.DUMMYFUNCTION("""COMPUTED_VALUE"""),0)</f>
        <v>0</v>
      </c>
    </row>
    <row r="1793" spans="1:2">
      <c r="A1793" s="165"/>
      <c r="B1793" s="141">
        <f ca="1">IFERROR(__xludf.DUMMYFUNCTION("""COMPUTED_VALUE"""),0)</f>
        <v>0</v>
      </c>
    </row>
    <row r="1794" spans="1:2">
      <c r="A1794" s="165"/>
      <c r="B1794" s="141">
        <f ca="1">IFERROR(__xludf.DUMMYFUNCTION("""COMPUTED_VALUE"""),0)</f>
        <v>0</v>
      </c>
    </row>
    <row r="1795" spans="1:2">
      <c r="A1795" s="165"/>
      <c r="B1795" s="141">
        <f ca="1">IFERROR(__xludf.DUMMYFUNCTION("""COMPUTED_VALUE"""),0)</f>
        <v>0</v>
      </c>
    </row>
    <row r="1796" spans="1:2">
      <c r="A1796" s="165"/>
      <c r="B1796" s="141">
        <f ca="1">IFERROR(__xludf.DUMMYFUNCTION("""COMPUTED_VALUE"""),0)</f>
        <v>0</v>
      </c>
    </row>
    <row r="1797" spans="1:2">
      <c r="A1797" s="165"/>
      <c r="B1797" s="141">
        <f ca="1">IFERROR(__xludf.DUMMYFUNCTION("""COMPUTED_VALUE"""),0)</f>
        <v>0</v>
      </c>
    </row>
    <row r="1798" spans="1:2">
      <c r="A1798" s="165"/>
      <c r="B1798" s="141">
        <f ca="1">IFERROR(__xludf.DUMMYFUNCTION("""COMPUTED_VALUE"""),0)</f>
        <v>0</v>
      </c>
    </row>
    <row r="1799" spans="1:2">
      <c r="A1799" s="165"/>
      <c r="B1799" s="141">
        <f ca="1">IFERROR(__xludf.DUMMYFUNCTION("""COMPUTED_VALUE"""),0)</f>
        <v>0</v>
      </c>
    </row>
    <row r="1800" spans="1:2">
      <c r="A1800" s="165"/>
      <c r="B1800" s="141">
        <f ca="1">IFERROR(__xludf.DUMMYFUNCTION("""COMPUTED_VALUE"""),0)</f>
        <v>0</v>
      </c>
    </row>
    <row r="1801" spans="1:2">
      <c r="A1801" s="165"/>
      <c r="B1801" s="141">
        <f ca="1">IFERROR(__xludf.DUMMYFUNCTION("""COMPUTED_VALUE"""),0)</f>
        <v>0</v>
      </c>
    </row>
    <row r="1802" spans="1:2">
      <c r="A1802" s="165"/>
      <c r="B1802" s="141">
        <f ca="1">IFERROR(__xludf.DUMMYFUNCTION("""COMPUTED_VALUE"""),0)</f>
        <v>0</v>
      </c>
    </row>
    <row r="1803" spans="1:2">
      <c r="A1803" s="165"/>
      <c r="B1803" s="141">
        <f ca="1">IFERROR(__xludf.DUMMYFUNCTION("""COMPUTED_VALUE"""),0)</f>
        <v>0</v>
      </c>
    </row>
    <row r="1804" spans="1:2">
      <c r="A1804" s="165"/>
      <c r="B1804" s="141">
        <f ca="1">IFERROR(__xludf.DUMMYFUNCTION("""COMPUTED_VALUE"""),0)</f>
        <v>0</v>
      </c>
    </row>
    <row r="1805" spans="1:2">
      <c r="A1805" s="165"/>
      <c r="B1805" s="141">
        <f ca="1">IFERROR(__xludf.DUMMYFUNCTION("""COMPUTED_VALUE"""),0)</f>
        <v>0</v>
      </c>
    </row>
    <row r="1806" spans="1:2">
      <c r="A1806" s="165"/>
      <c r="B1806" s="141">
        <f ca="1">IFERROR(__xludf.DUMMYFUNCTION("""COMPUTED_VALUE"""),0)</f>
        <v>0</v>
      </c>
    </row>
    <row r="1807" spans="1:2">
      <c r="A1807" s="165"/>
      <c r="B1807" s="141">
        <f ca="1">IFERROR(__xludf.DUMMYFUNCTION("""COMPUTED_VALUE"""),0)</f>
        <v>0</v>
      </c>
    </row>
    <row r="1808" spans="1:2">
      <c r="A1808" s="165"/>
      <c r="B1808" s="141">
        <f ca="1">IFERROR(__xludf.DUMMYFUNCTION("""COMPUTED_VALUE"""),0)</f>
        <v>0</v>
      </c>
    </row>
    <row r="1809" spans="1:2">
      <c r="A1809" s="165"/>
      <c r="B1809" s="141">
        <f ca="1">IFERROR(__xludf.DUMMYFUNCTION("""COMPUTED_VALUE"""),0)</f>
        <v>0</v>
      </c>
    </row>
    <row r="1810" spans="1:2">
      <c r="A1810" s="165"/>
      <c r="B1810" s="141">
        <f ca="1">IFERROR(__xludf.DUMMYFUNCTION("""COMPUTED_VALUE"""),0)</f>
        <v>0</v>
      </c>
    </row>
    <row r="1811" spans="1:2">
      <c r="A1811" s="165"/>
      <c r="B1811" s="141">
        <f ca="1">IFERROR(__xludf.DUMMYFUNCTION("""COMPUTED_VALUE"""),0)</f>
        <v>0</v>
      </c>
    </row>
    <row r="1812" spans="1:2">
      <c r="A1812" s="165"/>
      <c r="B1812" s="141">
        <f ca="1">IFERROR(__xludf.DUMMYFUNCTION("""COMPUTED_VALUE"""),0)</f>
        <v>0</v>
      </c>
    </row>
    <row r="1813" spans="1:2">
      <c r="A1813" s="165"/>
      <c r="B1813" s="141">
        <f ca="1">IFERROR(__xludf.DUMMYFUNCTION("""COMPUTED_VALUE"""),0)</f>
        <v>0</v>
      </c>
    </row>
    <row r="1814" spans="1:2">
      <c r="A1814" s="165"/>
      <c r="B1814" s="141">
        <f ca="1">IFERROR(__xludf.DUMMYFUNCTION("""COMPUTED_VALUE"""),0)</f>
        <v>0</v>
      </c>
    </row>
    <row r="1815" spans="1:2">
      <c r="A1815" s="165"/>
      <c r="B1815" s="141">
        <f ca="1">IFERROR(__xludf.DUMMYFUNCTION("""COMPUTED_VALUE"""),0)</f>
        <v>0</v>
      </c>
    </row>
    <row r="1816" spans="1:2">
      <c r="A1816" s="165"/>
      <c r="B1816" s="141">
        <f ca="1">IFERROR(__xludf.DUMMYFUNCTION("""COMPUTED_VALUE"""),0)</f>
        <v>0</v>
      </c>
    </row>
    <row r="1817" spans="1:2">
      <c r="A1817" s="165"/>
      <c r="B1817" s="141">
        <f ca="1">IFERROR(__xludf.DUMMYFUNCTION("""COMPUTED_VALUE"""),0)</f>
        <v>0</v>
      </c>
    </row>
    <row r="1818" spans="1:2">
      <c r="A1818" s="165"/>
      <c r="B1818" s="141">
        <f ca="1">IFERROR(__xludf.DUMMYFUNCTION("""COMPUTED_VALUE"""),0)</f>
        <v>0</v>
      </c>
    </row>
    <row r="1819" spans="1:2">
      <c r="A1819" s="165"/>
      <c r="B1819" s="141">
        <f ca="1">IFERROR(__xludf.DUMMYFUNCTION("""COMPUTED_VALUE"""),0)</f>
        <v>0</v>
      </c>
    </row>
    <row r="1820" spans="1:2">
      <c r="A1820" s="165"/>
      <c r="B1820" s="141">
        <f ca="1">IFERROR(__xludf.DUMMYFUNCTION("""COMPUTED_VALUE"""),0)</f>
        <v>0</v>
      </c>
    </row>
    <row r="1821" spans="1:2">
      <c r="A1821" s="165"/>
      <c r="B1821" s="141">
        <f ca="1">IFERROR(__xludf.DUMMYFUNCTION("""COMPUTED_VALUE"""),0)</f>
        <v>0</v>
      </c>
    </row>
    <row r="1822" spans="1:2">
      <c r="A1822" s="165"/>
      <c r="B1822" s="141">
        <f ca="1">IFERROR(__xludf.DUMMYFUNCTION("""COMPUTED_VALUE"""),0)</f>
        <v>0</v>
      </c>
    </row>
    <row r="1823" spans="1:2">
      <c r="A1823" s="165"/>
      <c r="B1823" s="141">
        <f ca="1">IFERROR(__xludf.DUMMYFUNCTION("""COMPUTED_VALUE"""),0)</f>
        <v>0</v>
      </c>
    </row>
    <row r="1824" spans="1:2">
      <c r="A1824" s="165"/>
      <c r="B1824" s="141">
        <f ca="1">IFERROR(__xludf.DUMMYFUNCTION("""COMPUTED_VALUE"""),0)</f>
        <v>0</v>
      </c>
    </row>
    <row r="1825" spans="1:2">
      <c r="A1825" s="165"/>
      <c r="B1825" s="141">
        <f ca="1">IFERROR(__xludf.DUMMYFUNCTION("""COMPUTED_VALUE"""),0)</f>
        <v>0</v>
      </c>
    </row>
    <row r="1826" spans="1:2">
      <c r="A1826" s="165"/>
      <c r="B1826" s="141">
        <f ca="1">IFERROR(__xludf.DUMMYFUNCTION("""COMPUTED_VALUE"""),0)</f>
        <v>0</v>
      </c>
    </row>
    <row r="1827" spans="1:2">
      <c r="A1827" s="165"/>
      <c r="B1827" s="141">
        <f ca="1">IFERROR(__xludf.DUMMYFUNCTION("""COMPUTED_VALUE"""),0)</f>
        <v>0</v>
      </c>
    </row>
    <row r="1828" spans="1:2">
      <c r="A1828" s="165"/>
      <c r="B1828" s="141">
        <f ca="1">IFERROR(__xludf.DUMMYFUNCTION("""COMPUTED_VALUE"""),0)</f>
        <v>0</v>
      </c>
    </row>
    <row r="1829" spans="1:2">
      <c r="A1829" s="165"/>
      <c r="B1829" s="141">
        <f ca="1">IFERROR(__xludf.DUMMYFUNCTION("""COMPUTED_VALUE"""),0)</f>
        <v>0</v>
      </c>
    </row>
    <row r="1830" spans="1:2">
      <c r="A1830" s="165"/>
      <c r="B1830" s="141">
        <f ca="1">IFERROR(__xludf.DUMMYFUNCTION("""COMPUTED_VALUE"""),0)</f>
        <v>0</v>
      </c>
    </row>
    <row r="1831" spans="1:2">
      <c r="A1831" s="165"/>
      <c r="B1831" s="141">
        <f ca="1">IFERROR(__xludf.DUMMYFUNCTION("""COMPUTED_VALUE"""),0)</f>
        <v>0</v>
      </c>
    </row>
    <row r="1832" spans="1:2">
      <c r="A1832" s="165"/>
      <c r="B1832" s="141">
        <f ca="1">IFERROR(__xludf.DUMMYFUNCTION("""COMPUTED_VALUE"""),0)</f>
        <v>0</v>
      </c>
    </row>
    <row r="1833" spans="1:2">
      <c r="A1833" s="165"/>
      <c r="B1833" s="141">
        <f ca="1">IFERROR(__xludf.DUMMYFUNCTION("""COMPUTED_VALUE"""),0)</f>
        <v>0</v>
      </c>
    </row>
    <row r="1834" spans="1:2">
      <c r="A1834" s="165"/>
      <c r="B1834" s="141">
        <f ca="1">IFERROR(__xludf.DUMMYFUNCTION("""COMPUTED_VALUE"""),0)</f>
        <v>0</v>
      </c>
    </row>
    <row r="1835" spans="1:2">
      <c r="A1835" s="165"/>
      <c r="B1835" s="141">
        <f ca="1">IFERROR(__xludf.DUMMYFUNCTION("""COMPUTED_VALUE"""),0)</f>
        <v>0</v>
      </c>
    </row>
    <row r="1836" spans="1:2">
      <c r="A1836" s="165"/>
      <c r="B1836" s="141">
        <f ca="1">IFERROR(__xludf.DUMMYFUNCTION("""COMPUTED_VALUE"""),0)</f>
        <v>0</v>
      </c>
    </row>
    <row r="1837" spans="1:2">
      <c r="A1837" s="165"/>
      <c r="B1837" s="141">
        <f ca="1">IFERROR(__xludf.DUMMYFUNCTION("""COMPUTED_VALUE"""),0)</f>
        <v>0</v>
      </c>
    </row>
    <row r="1838" spans="1:2">
      <c r="A1838" s="165"/>
      <c r="B1838" s="141">
        <f ca="1">IFERROR(__xludf.DUMMYFUNCTION("""COMPUTED_VALUE"""),0)</f>
        <v>0</v>
      </c>
    </row>
    <row r="1839" spans="1:2">
      <c r="A1839" s="165"/>
      <c r="B1839" s="141">
        <f ca="1">IFERROR(__xludf.DUMMYFUNCTION("""COMPUTED_VALUE"""),0)</f>
        <v>0</v>
      </c>
    </row>
    <row r="1840" spans="1:2">
      <c r="A1840" s="165"/>
      <c r="B1840" s="141">
        <f ca="1">IFERROR(__xludf.DUMMYFUNCTION("""COMPUTED_VALUE"""),0)</f>
        <v>0</v>
      </c>
    </row>
    <row r="1841" spans="1:2">
      <c r="A1841" s="165"/>
      <c r="B1841" s="141">
        <f ca="1">IFERROR(__xludf.DUMMYFUNCTION("""COMPUTED_VALUE"""),0)</f>
        <v>0</v>
      </c>
    </row>
    <row r="1842" spans="1:2">
      <c r="A1842" s="165"/>
      <c r="B1842" s="141">
        <f ca="1">IFERROR(__xludf.DUMMYFUNCTION("""COMPUTED_VALUE"""),0)</f>
        <v>0</v>
      </c>
    </row>
    <row r="1843" spans="1:2">
      <c r="A1843" s="165"/>
      <c r="B1843" s="141">
        <f ca="1">IFERROR(__xludf.DUMMYFUNCTION("""COMPUTED_VALUE"""),0)</f>
        <v>0</v>
      </c>
    </row>
    <row r="1844" spans="1:2">
      <c r="A1844" s="165"/>
      <c r="B1844" s="141">
        <f ca="1">IFERROR(__xludf.DUMMYFUNCTION("""COMPUTED_VALUE"""),0)</f>
        <v>0</v>
      </c>
    </row>
    <row r="1845" spans="1:2">
      <c r="A1845" s="165"/>
      <c r="B1845" s="141">
        <f ca="1">IFERROR(__xludf.DUMMYFUNCTION("""COMPUTED_VALUE"""),0)</f>
        <v>0</v>
      </c>
    </row>
    <row r="1846" spans="1:2">
      <c r="A1846" s="165"/>
      <c r="B1846" s="141">
        <f ca="1">IFERROR(__xludf.DUMMYFUNCTION("""COMPUTED_VALUE"""),0)</f>
        <v>0</v>
      </c>
    </row>
    <row r="1847" spans="1:2">
      <c r="A1847" s="165"/>
      <c r="B1847" s="141">
        <f ca="1">IFERROR(__xludf.DUMMYFUNCTION("""COMPUTED_VALUE"""),0)</f>
        <v>0</v>
      </c>
    </row>
    <row r="1848" spans="1:2">
      <c r="A1848" s="165"/>
      <c r="B1848" s="141">
        <f ca="1">IFERROR(__xludf.DUMMYFUNCTION("""COMPUTED_VALUE"""),0)</f>
        <v>0</v>
      </c>
    </row>
    <row r="1849" spans="1:2">
      <c r="A1849" s="165"/>
      <c r="B1849" s="141">
        <f ca="1">IFERROR(__xludf.DUMMYFUNCTION("""COMPUTED_VALUE"""),0)</f>
        <v>0</v>
      </c>
    </row>
    <row r="1850" spans="1:2">
      <c r="A1850" s="165"/>
      <c r="B1850" s="141">
        <f ca="1">IFERROR(__xludf.DUMMYFUNCTION("""COMPUTED_VALUE"""),0)</f>
        <v>0</v>
      </c>
    </row>
    <row r="1851" spans="1:2">
      <c r="A1851" s="165"/>
      <c r="B1851" s="141">
        <f ca="1">IFERROR(__xludf.DUMMYFUNCTION("""COMPUTED_VALUE"""),0)</f>
        <v>0</v>
      </c>
    </row>
    <row r="1852" spans="1:2">
      <c r="A1852" s="165"/>
      <c r="B1852" s="141">
        <f ca="1">IFERROR(__xludf.DUMMYFUNCTION("""COMPUTED_VALUE"""),0)</f>
        <v>0</v>
      </c>
    </row>
    <row r="1853" spans="1:2">
      <c r="A1853" s="165"/>
      <c r="B1853" s="141">
        <f ca="1">IFERROR(__xludf.DUMMYFUNCTION("""COMPUTED_VALUE"""),0)</f>
        <v>0</v>
      </c>
    </row>
    <row r="1854" spans="1:2">
      <c r="A1854" s="165"/>
      <c r="B1854" s="141">
        <f ca="1">IFERROR(__xludf.DUMMYFUNCTION("""COMPUTED_VALUE"""),0)</f>
        <v>0</v>
      </c>
    </row>
    <row r="1855" spans="1:2">
      <c r="A1855" s="165"/>
      <c r="B1855" s="141">
        <f ca="1">IFERROR(__xludf.DUMMYFUNCTION("""COMPUTED_VALUE"""),0)</f>
        <v>0</v>
      </c>
    </row>
    <row r="1856" spans="1:2">
      <c r="A1856" s="165"/>
      <c r="B1856" s="141">
        <f ca="1">IFERROR(__xludf.DUMMYFUNCTION("""COMPUTED_VALUE"""),0)</f>
        <v>0</v>
      </c>
    </row>
    <row r="1857" spans="1:2">
      <c r="A1857" s="165"/>
      <c r="B1857" s="141">
        <f ca="1">IFERROR(__xludf.DUMMYFUNCTION("""COMPUTED_VALUE"""),0)</f>
        <v>0</v>
      </c>
    </row>
    <row r="1858" spans="1:2">
      <c r="A1858" s="165"/>
      <c r="B1858" s="141">
        <f ca="1">IFERROR(__xludf.DUMMYFUNCTION("""COMPUTED_VALUE"""),0)</f>
        <v>0</v>
      </c>
    </row>
    <row r="1859" spans="1:2">
      <c r="A1859" s="165"/>
      <c r="B1859" s="141">
        <f ca="1">IFERROR(__xludf.DUMMYFUNCTION("""COMPUTED_VALUE"""),0)</f>
        <v>0</v>
      </c>
    </row>
    <row r="1860" spans="1:2">
      <c r="A1860" s="165"/>
      <c r="B1860" s="141">
        <f ca="1">IFERROR(__xludf.DUMMYFUNCTION("""COMPUTED_VALUE"""),0)</f>
        <v>0</v>
      </c>
    </row>
    <row r="1861" spans="1:2">
      <c r="A1861" s="165"/>
      <c r="B1861" s="141">
        <f ca="1">IFERROR(__xludf.DUMMYFUNCTION("""COMPUTED_VALUE"""),0)</f>
        <v>0</v>
      </c>
    </row>
    <row r="1862" spans="1:2">
      <c r="A1862" s="165"/>
      <c r="B1862" s="141">
        <f ca="1">IFERROR(__xludf.DUMMYFUNCTION("""COMPUTED_VALUE"""),0)</f>
        <v>0</v>
      </c>
    </row>
    <row r="1863" spans="1:2">
      <c r="A1863" s="165"/>
      <c r="B1863" s="141">
        <f ca="1">IFERROR(__xludf.DUMMYFUNCTION("""COMPUTED_VALUE"""),0)</f>
        <v>0</v>
      </c>
    </row>
    <row r="1864" spans="1:2">
      <c r="A1864" s="165"/>
      <c r="B1864" s="141">
        <f ca="1">IFERROR(__xludf.DUMMYFUNCTION("""COMPUTED_VALUE"""),0)</f>
        <v>0</v>
      </c>
    </row>
    <row r="1865" spans="1:2">
      <c r="A1865" s="165"/>
      <c r="B1865" s="141">
        <f ca="1">IFERROR(__xludf.DUMMYFUNCTION("""COMPUTED_VALUE"""),0)</f>
        <v>0</v>
      </c>
    </row>
    <row r="1866" spans="1:2">
      <c r="A1866" s="165"/>
      <c r="B1866" s="141">
        <f ca="1">IFERROR(__xludf.DUMMYFUNCTION("""COMPUTED_VALUE"""),0)</f>
        <v>0</v>
      </c>
    </row>
    <row r="1867" spans="1:2">
      <c r="A1867" s="165"/>
      <c r="B1867" s="141">
        <f ca="1">IFERROR(__xludf.DUMMYFUNCTION("""COMPUTED_VALUE"""),0)</f>
        <v>0</v>
      </c>
    </row>
    <row r="1868" spans="1:2">
      <c r="A1868" s="165"/>
      <c r="B1868" s="141">
        <f ca="1">IFERROR(__xludf.DUMMYFUNCTION("""COMPUTED_VALUE"""),0)</f>
        <v>0</v>
      </c>
    </row>
    <row r="1869" spans="1:2">
      <c r="A1869" s="165"/>
      <c r="B1869" s="141">
        <f ca="1">IFERROR(__xludf.DUMMYFUNCTION("""COMPUTED_VALUE"""),0)</f>
        <v>0</v>
      </c>
    </row>
    <row r="1870" spans="1:2">
      <c r="A1870" s="165"/>
      <c r="B1870" s="141">
        <f ca="1">IFERROR(__xludf.DUMMYFUNCTION("""COMPUTED_VALUE"""),0)</f>
        <v>0</v>
      </c>
    </row>
    <row r="1871" spans="1:2">
      <c r="A1871" s="165"/>
      <c r="B1871" s="141">
        <f ca="1">IFERROR(__xludf.DUMMYFUNCTION("""COMPUTED_VALUE"""),0)</f>
        <v>0</v>
      </c>
    </row>
    <row r="1872" spans="1:2">
      <c r="A1872" s="165"/>
      <c r="B1872" s="141">
        <f ca="1">IFERROR(__xludf.DUMMYFUNCTION("""COMPUTED_VALUE"""),0)</f>
        <v>0</v>
      </c>
    </row>
    <row r="1873" spans="1:2">
      <c r="A1873" s="165"/>
      <c r="B1873" s="141">
        <f ca="1">IFERROR(__xludf.DUMMYFUNCTION("""COMPUTED_VALUE"""),0)</f>
        <v>0</v>
      </c>
    </row>
    <row r="1874" spans="1:2">
      <c r="A1874" s="165"/>
      <c r="B1874" s="141">
        <f ca="1">IFERROR(__xludf.DUMMYFUNCTION("""COMPUTED_VALUE"""),0)</f>
        <v>0</v>
      </c>
    </row>
    <row r="1875" spans="1:2">
      <c r="A1875" s="165"/>
      <c r="B1875" s="141">
        <f ca="1">IFERROR(__xludf.DUMMYFUNCTION("""COMPUTED_VALUE"""),0)</f>
        <v>0</v>
      </c>
    </row>
    <row r="1876" spans="1:2">
      <c r="A1876" s="165"/>
      <c r="B1876" s="141">
        <f ca="1">IFERROR(__xludf.DUMMYFUNCTION("""COMPUTED_VALUE"""),0)</f>
        <v>0</v>
      </c>
    </row>
    <row r="1877" spans="1:2">
      <c r="A1877" s="165"/>
      <c r="B1877" s="141">
        <f ca="1">IFERROR(__xludf.DUMMYFUNCTION("""COMPUTED_VALUE"""),0)</f>
        <v>0</v>
      </c>
    </row>
    <row r="1878" spans="1:2">
      <c r="A1878" s="165"/>
      <c r="B1878" s="141">
        <f ca="1">IFERROR(__xludf.DUMMYFUNCTION("""COMPUTED_VALUE"""),0)</f>
        <v>0</v>
      </c>
    </row>
    <row r="1879" spans="1:2">
      <c r="A1879" s="165"/>
      <c r="B1879" s="141">
        <f ca="1">IFERROR(__xludf.DUMMYFUNCTION("""COMPUTED_VALUE"""),0)</f>
        <v>0</v>
      </c>
    </row>
    <row r="1880" spans="1:2">
      <c r="A1880" s="165"/>
      <c r="B1880" s="141">
        <f ca="1">IFERROR(__xludf.DUMMYFUNCTION("""COMPUTED_VALUE"""),0)</f>
        <v>0</v>
      </c>
    </row>
    <row r="1881" spans="1:2">
      <c r="A1881" s="165"/>
      <c r="B1881" s="141">
        <f ca="1">IFERROR(__xludf.DUMMYFUNCTION("""COMPUTED_VALUE"""),0)</f>
        <v>0</v>
      </c>
    </row>
    <row r="1882" spans="1:2">
      <c r="A1882" s="165"/>
      <c r="B1882" s="141">
        <f ca="1">IFERROR(__xludf.DUMMYFUNCTION("""COMPUTED_VALUE"""),0)</f>
        <v>0</v>
      </c>
    </row>
    <row r="1883" spans="1:2">
      <c r="A1883" s="165"/>
      <c r="B1883" s="141">
        <f ca="1">IFERROR(__xludf.DUMMYFUNCTION("""COMPUTED_VALUE"""),0)</f>
        <v>0</v>
      </c>
    </row>
    <row r="1884" spans="1:2">
      <c r="A1884" s="165"/>
      <c r="B1884" s="141">
        <f ca="1">IFERROR(__xludf.DUMMYFUNCTION("""COMPUTED_VALUE"""),0)</f>
        <v>0</v>
      </c>
    </row>
    <row r="1885" spans="1:2">
      <c r="A1885" s="165"/>
      <c r="B1885" s="141">
        <f ca="1">IFERROR(__xludf.DUMMYFUNCTION("""COMPUTED_VALUE"""),0)</f>
        <v>0</v>
      </c>
    </row>
    <row r="1886" spans="1:2">
      <c r="A1886" s="165"/>
      <c r="B1886" s="141">
        <f ca="1">IFERROR(__xludf.DUMMYFUNCTION("""COMPUTED_VALUE"""),0)</f>
        <v>0</v>
      </c>
    </row>
    <row r="1887" spans="1:2">
      <c r="A1887" s="165"/>
      <c r="B1887" s="141">
        <f ca="1">IFERROR(__xludf.DUMMYFUNCTION("""COMPUTED_VALUE"""),0)</f>
        <v>0</v>
      </c>
    </row>
    <row r="1888" spans="1:2">
      <c r="A1888" s="165"/>
      <c r="B1888" s="141">
        <f ca="1">IFERROR(__xludf.DUMMYFUNCTION("""COMPUTED_VALUE"""),0)</f>
        <v>0</v>
      </c>
    </row>
    <row r="1889" spans="1:2">
      <c r="A1889" s="165"/>
      <c r="B1889" s="141">
        <f ca="1">IFERROR(__xludf.DUMMYFUNCTION("""COMPUTED_VALUE"""),0)</f>
        <v>0</v>
      </c>
    </row>
    <row r="1890" spans="1:2">
      <c r="A1890" s="165"/>
      <c r="B1890" s="141">
        <f ca="1">IFERROR(__xludf.DUMMYFUNCTION("""COMPUTED_VALUE"""),0)</f>
        <v>0</v>
      </c>
    </row>
    <row r="1891" spans="1:2">
      <c r="A1891" s="165"/>
      <c r="B1891" s="141">
        <f ca="1">IFERROR(__xludf.DUMMYFUNCTION("""COMPUTED_VALUE"""),0)</f>
        <v>0</v>
      </c>
    </row>
    <row r="1892" spans="1:2">
      <c r="A1892" s="165"/>
      <c r="B1892" s="141">
        <f ca="1">IFERROR(__xludf.DUMMYFUNCTION("""COMPUTED_VALUE"""),0)</f>
        <v>0</v>
      </c>
    </row>
    <row r="1893" spans="1:2">
      <c r="A1893" s="165"/>
      <c r="B1893" s="141">
        <f ca="1">IFERROR(__xludf.DUMMYFUNCTION("""COMPUTED_VALUE"""),0)</f>
        <v>0</v>
      </c>
    </row>
    <row r="1894" spans="1:2">
      <c r="A1894" s="165"/>
      <c r="B1894" s="141">
        <f ca="1">IFERROR(__xludf.DUMMYFUNCTION("""COMPUTED_VALUE"""),0)</f>
        <v>0</v>
      </c>
    </row>
    <row r="1895" spans="1:2">
      <c r="A1895" s="165"/>
      <c r="B1895" s="141">
        <f ca="1">IFERROR(__xludf.DUMMYFUNCTION("""COMPUTED_VALUE"""),0)</f>
        <v>0</v>
      </c>
    </row>
    <row r="1896" spans="1:2">
      <c r="A1896" s="165"/>
      <c r="B1896" s="141">
        <f ca="1">IFERROR(__xludf.DUMMYFUNCTION("""COMPUTED_VALUE"""),0)</f>
        <v>0</v>
      </c>
    </row>
    <row r="1897" spans="1:2">
      <c r="A1897" s="165"/>
      <c r="B1897" s="141">
        <f ca="1">IFERROR(__xludf.DUMMYFUNCTION("""COMPUTED_VALUE"""),0)</f>
        <v>0</v>
      </c>
    </row>
    <row r="1898" spans="1:2">
      <c r="A1898" s="165"/>
      <c r="B1898" s="141">
        <f ca="1">IFERROR(__xludf.DUMMYFUNCTION("""COMPUTED_VALUE"""),0)</f>
        <v>0</v>
      </c>
    </row>
    <row r="1899" spans="1:2">
      <c r="A1899" s="165"/>
      <c r="B1899" s="141">
        <f ca="1">IFERROR(__xludf.DUMMYFUNCTION("""COMPUTED_VALUE"""),0)</f>
        <v>0</v>
      </c>
    </row>
    <row r="1900" spans="1:2">
      <c r="A1900" s="165"/>
      <c r="B1900" s="141">
        <f ca="1">IFERROR(__xludf.DUMMYFUNCTION("""COMPUTED_VALUE"""),0)</f>
        <v>0</v>
      </c>
    </row>
    <row r="1901" spans="1:2">
      <c r="A1901" s="165"/>
      <c r="B1901" s="141">
        <f ca="1">IFERROR(__xludf.DUMMYFUNCTION("""COMPUTED_VALUE"""),0)</f>
        <v>0</v>
      </c>
    </row>
    <row r="1902" spans="1:2">
      <c r="A1902" s="165"/>
      <c r="B1902" s="141">
        <f ca="1">IFERROR(__xludf.DUMMYFUNCTION("""COMPUTED_VALUE"""),0)</f>
        <v>0</v>
      </c>
    </row>
    <row r="1903" spans="1:2">
      <c r="A1903" s="165"/>
      <c r="B1903" s="141">
        <f ca="1">IFERROR(__xludf.DUMMYFUNCTION("""COMPUTED_VALUE"""),0)</f>
        <v>0</v>
      </c>
    </row>
    <row r="1904" spans="1:2">
      <c r="A1904" s="165"/>
      <c r="B1904" s="141">
        <f ca="1">IFERROR(__xludf.DUMMYFUNCTION("""COMPUTED_VALUE"""),0)</f>
        <v>0</v>
      </c>
    </row>
    <row r="1905" spans="1:2">
      <c r="A1905" s="165"/>
      <c r="B1905" s="141">
        <f ca="1">IFERROR(__xludf.DUMMYFUNCTION("""COMPUTED_VALUE"""),0)</f>
        <v>0</v>
      </c>
    </row>
    <row r="1906" spans="1:2">
      <c r="A1906" s="165"/>
      <c r="B1906" s="141">
        <f ca="1">IFERROR(__xludf.DUMMYFUNCTION("""COMPUTED_VALUE"""),0)</f>
        <v>0</v>
      </c>
    </row>
    <row r="1907" spans="1:2">
      <c r="A1907" s="165"/>
      <c r="B1907" s="141">
        <f ca="1">IFERROR(__xludf.DUMMYFUNCTION("""COMPUTED_VALUE"""),0)</f>
        <v>0</v>
      </c>
    </row>
    <row r="1908" spans="1:2">
      <c r="A1908" s="165"/>
      <c r="B1908" s="141">
        <f ca="1">IFERROR(__xludf.DUMMYFUNCTION("""COMPUTED_VALUE"""),0)</f>
        <v>0</v>
      </c>
    </row>
    <row r="1909" spans="1:2">
      <c r="A1909" s="165"/>
      <c r="B1909" s="141">
        <f ca="1">IFERROR(__xludf.DUMMYFUNCTION("""COMPUTED_VALUE"""),0)</f>
        <v>0</v>
      </c>
    </row>
    <row r="1910" spans="1:2">
      <c r="A1910" s="165"/>
      <c r="B1910" s="141">
        <f ca="1">IFERROR(__xludf.DUMMYFUNCTION("""COMPUTED_VALUE"""),0)</f>
        <v>0</v>
      </c>
    </row>
    <row r="1911" spans="1:2">
      <c r="A1911" s="165"/>
      <c r="B1911" s="141">
        <f ca="1">IFERROR(__xludf.DUMMYFUNCTION("""COMPUTED_VALUE"""),0)</f>
        <v>0</v>
      </c>
    </row>
    <row r="1912" spans="1:2">
      <c r="A1912" s="165"/>
      <c r="B1912" s="141">
        <f ca="1">IFERROR(__xludf.DUMMYFUNCTION("""COMPUTED_VALUE"""),0)</f>
        <v>0</v>
      </c>
    </row>
    <row r="1913" spans="1:2">
      <c r="A1913" s="165"/>
      <c r="B1913" s="141">
        <f ca="1">IFERROR(__xludf.DUMMYFUNCTION("""COMPUTED_VALUE"""),0)</f>
        <v>0</v>
      </c>
    </row>
    <row r="1914" spans="1:2">
      <c r="A1914" s="165"/>
      <c r="B1914" s="141">
        <f ca="1">IFERROR(__xludf.DUMMYFUNCTION("""COMPUTED_VALUE"""),0)</f>
        <v>0</v>
      </c>
    </row>
    <row r="1915" spans="1:2">
      <c r="A1915" s="165"/>
      <c r="B1915" s="141">
        <f ca="1">IFERROR(__xludf.DUMMYFUNCTION("""COMPUTED_VALUE"""),0)</f>
        <v>0</v>
      </c>
    </row>
    <row r="1916" spans="1:2">
      <c r="A1916" s="165"/>
      <c r="B1916" s="141">
        <f ca="1">IFERROR(__xludf.DUMMYFUNCTION("""COMPUTED_VALUE"""),0)</f>
        <v>0</v>
      </c>
    </row>
    <row r="1917" spans="1:2">
      <c r="A1917" s="165"/>
      <c r="B1917" s="141">
        <f ca="1">IFERROR(__xludf.DUMMYFUNCTION("""COMPUTED_VALUE"""),0)</f>
        <v>0</v>
      </c>
    </row>
    <row r="1918" spans="1:2">
      <c r="A1918" s="165"/>
      <c r="B1918" s="141">
        <f ca="1">IFERROR(__xludf.DUMMYFUNCTION("""COMPUTED_VALUE"""),0)</f>
        <v>0</v>
      </c>
    </row>
    <row r="1919" spans="1:2">
      <c r="A1919" s="165"/>
      <c r="B1919" s="141">
        <f ca="1">IFERROR(__xludf.DUMMYFUNCTION("""COMPUTED_VALUE"""),0)</f>
        <v>0</v>
      </c>
    </row>
    <row r="1920" spans="1:2">
      <c r="A1920" s="165"/>
      <c r="B1920" s="141">
        <f ca="1">IFERROR(__xludf.DUMMYFUNCTION("""COMPUTED_VALUE"""),0)</f>
        <v>0</v>
      </c>
    </row>
    <row r="1921" spans="1:2">
      <c r="A1921" s="165"/>
      <c r="B1921" s="141">
        <f ca="1">IFERROR(__xludf.DUMMYFUNCTION("""COMPUTED_VALUE"""),0)</f>
        <v>0</v>
      </c>
    </row>
    <row r="1922" spans="1:2">
      <c r="A1922" s="165"/>
      <c r="B1922" s="141">
        <f ca="1">IFERROR(__xludf.DUMMYFUNCTION("""COMPUTED_VALUE"""),0)</f>
        <v>0</v>
      </c>
    </row>
    <row r="1923" spans="1:2">
      <c r="A1923" s="165"/>
      <c r="B1923" s="141">
        <f ca="1">IFERROR(__xludf.DUMMYFUNCTION("""COMPUTED_VALUE"""),0)</f>
        <v>0</v>
      </c>
    </row>
    <row r="1924" spans="1:2">
      <c r="A1924" s="165"/>
      <c r="B1924" s="141">
        <f ca="1">IFERROR(__xludf.DUMMYFUNCTION("""COMPUTED_VALUE"""),0)</f>
        <v>0</v>
      </c>
    </row>
    <row r="1925" spans="1:2">
      <c r="A1925" s="165"/>
      <c r="B1925" s="141">
        <f ca="1">IFERROR(__xludf.DUMMYFUNCTION("""COMPUTED_VALUE"""),0)</f>
        <v>0</v>
      </c>
    </row>
    <row r="1926" spans="1:2">
      <c r="A1926" s="165"/>
      <c r="B1926" s="141">
        <f ca="1">IFERROR(__xludf.DUMMYFUNCTION("""COMPUTED_VALUE"""),0)</f>
        <v>0</v>
      </c>
    </row>
    <row r="1927" spans="1:2">
      <c r="A1927" s="165"/>
      <c r="B1927" s="141">
        <f ca="1">IFERROR(__xludf.DUMMYFUNCTION("""COMPUTED_VALUE"""),0)</f>
        <v>0</v>
      </c>
    </row>
    <row r="1928" spans="1:2">
      <c r="A1928" s="165"/>
      <c r="B1928" s="141">
        <f ca="1">IFERROR(__xludf.DUMMYFUNCTION("""COMPUTED_VALUE"""),0)</f>
        <v>0</v>
      </c>
    </row>
    <row r="1929" spans="1:2">
      <c r="A1929" s="165"/>
      <c r="B1929" s="141">
        <f ca="1">IFERROR(__xludf.DUMMYFUNCTION("""COMPUTED_VALUE"""),0)</f>
        <v>0</v>
      </c>
    </row>
    <row r="1930" spans="1:2">
      <c r="A1930" s="165"/>
      <c r="B1930" s="141">
        <f ca="1">IFERROR(__xludf.DUMMYFUNCTION("""COMPUTED_VALUE"""),0)</f>
        <v>0</v>
      </c>
    </row>
    <row r="1931" spans="1:2">
      <c r="A1931" s="165"/>
      <c r="B1931" s="141">
        <f ca="1">IFERROR(__xludf.DUMMYFUNCTION("""COMPUTED_VALUE"""),0)</f>
        <v>0</v>
      </c>
    </row>
    <row r="1932" spans="1:2">
      <c r="A1932" s="165"/>
      <c r="B1932" s="141">
        <f ca="1">IFERROR(__xludf.DUMMYFUNCTION("""COMPUTED_VALUE"""),0)</f>
        <v>0</v>
      </c>
    </row>
    <row r="1933" spans="1:2">
      <c r="A1933" s="165"/>
      <c r="B1933" s="141">
        <f ca="1">IFERROR(__xludf.DUMMYFUNCTION("""COMPUTED_VALUE"""),0)</f>
        <v>0</v>
      </c>
    </row>
    <row r="1934" spans="1:2">
      <c r="A1934" s="165"/>
      <c r="B1934" s="141">
        <f ca="1">IFERROR(__xludf.DUMMYFUNCTION("""COMPUTED_VALUE"""),0)</f>
        <v>0</v>
      </c>
    </row>
    <row r="1935" spans="1:2">
      <c r="A1935" s="165"/>
      <c r="B1935" s="141">
        <f ca="1">IFERROR(__xludf.DUMMYFUNCTION("""COMPUTED_VALUE"""),0)</f>
        <v>0</v>
      </c>
    </row>
    <row r="1936" spans="1:2">
      <c r="A1936" s="165"/>
      <c r="B1936" s="141">
        <f ca="1">IFERROR(__xludf.DUMMYFUNCTION("""COMPUTED_VALUE"""),0)</f>
        <v>0</v>
      </c>
    </row>
    <row r="1937" spans="1:2">
      <c r="A1937" s="165"/>
      <c r="B1937" s="141">
        <f ca="1">IFERROR(__xludf.DUMMYFUNCTION("""COMPUTED_VALUE"""),0)</f>
        <v>0</v>
      </c>
    </row>
    <row r="1938" spans="1:2">
      <c r="A1938" s="165"/>
      <c r="B1938" s="141">
        <f ca="1">IFERROR(__xludf.DUMMYFUNCTION("""COMPUTED_VALUE"""),0)</f>
        <v>0</v>
      </c>
    </row>
    <row r="1939" spans="1:2">
      <c r="A1939" s="165"/>
      <c r="B1939" s="141">
        <f ca="1">IFERROR(__xludf.DUMMYFUNCTION("""COMPUTED_VALUE"""),0)</f>
        <v>0</v>
      </c>
    </row>
    <row r="1940" spans="1:2">
      <c r="A1940" s="165"/>
      <c r="B1940" s="141">
        <f ca="1">IFERROR(__xludf.DUMMYFUNCTION("""COMPUTED_VALUE"""),0)</f>
        <v>0</v>
      </c>
    </row>
    <row r="1941" spans="1:2">
      <c r="A1941" s="165"/>
      <c r="B1941" s="141">
        <f ca="1">IFERROR(__xludf.DUMMYFUNCTION("""COMPUTED_VALUE"""),0)</f>
        <v>0</v>
      </c>
    </row>
    <row r="1942" spans="1:2">
      <c r="A1942" s="165"/>
      <c r="B1942" s="141">
        <f ca="1">IFERROR(__xludf.DUMMYFUNCTION("""COMPUTED_VALUE"""),0)</f>
        <v>0</v>
      </c>
    </row>
    <row r="1943" spans="1:2">
      <c r="A1943" s="165"/>
      <c r="B1943" s="141">
        <f ca="1">IFERROR(__xludf.DUMMYFUNCTION("""COMPUTED_VALUE"""),0)</f>
        <v>0</v>
      </c>
    </row>
    <row r="1944" spans="1:2">
      <c r="A1944" s="165"/>
      <c r="B1944" s="141">
        <f ca="1">IFERROR(__xludf.DUMMYFUNCTION("""COMPUTED_VALUE"""),0)</f>
        <v>0</v>
      </c>
    </row>
    <row r="1945" spans="1:2">
      <c r="A1945" s="165"/>
      <c r="B1945" s="141">
        <f ca="1">IFERROR(__xludf.DUMMYFUNCTION("""COMPUTED_VALUE"""),0)</f>
        <v>0</v>
      </c>
    </row>
    <row r="1946" spans="1:2">
      <c r="A1946" s="165"/>
      <c r="B1946" s="141">
        <f ca="1">IFERROR(__xludf.DUMMYFUNCTION("""COMPUTED_VALUE"""),0)</f>
        <v>0</v>
      </c>
    </row>
    <row r="1947" spans="1:2">
      <c r="A1947" s="165"/>
      <c r="B1947" s="141">
        <f ca="1">IFERROR(__xludf.DUMMYFUNCTION("""COMPUTED_VALUE"""),0)</f>
        <v>0</v>
      </c>
    </row>
    <row r="1948" spans="1:2">
      <c r="A1948" s="165"/>
      <c r="B1948" s="141">
        <f ca="1">IFERROR(__xludf.DUMMYFUNCTION("""COMPUTED_VALUE"""),0)</f>
        <v>0</v>
      </c>
    </row>
    <row r="1949" spans="1:2">
      <c r="A1949" s="165"/>
      <c r="B1949" s="141">
        <f ca="1">IFERROR(__xludf.DUMMYFUNCTION("""COMPUTED_VALUE"""),0)</f>
        <v>0</v>
      </c>
    </row>
    <row r="1950" spans="1:2">
      <c r="A1950" s="165"/>
      <c r="B1950" s="141">
        <f ca="1">IFERROR(__xludf.DUMMYFUNCTION("""COMPUTED_VALUE"""),0)</f>
        <v>0</v>
      </c>
    </row>
    <row r="1951" spans="1:2">
      <c r="A1951" s="165"/>
      <c r="B1951" s="141">
        <f ca="1">IFERROR(__xludf.DUMMYFUNCTION("""COMPUTED_VALUE"""),0)</f>
        <v>0</v>
      </c>
    </row>
    <row r="1952" spans="1:2">
      <c r="A1952" s="165"/>
      <c r="B1952" s="141">
        <f ca="1">IFERROR(__xludf.DUMMYFUNCTION("""COMPUTED_VALUE"""),0)</f>
        <v>0</v>
      </c>
    </row>
    <row r="1953" spans="1:2">
      <c r="A1953" s="165"/>
      <c r="B1953" s="141">
        <f ca="1">IFERROR(__xludf.DUMMYFUNCTION("""COMPUTED_VALUE"""),0)</f>
        <v>0</v>
      </c>
    </row>
    <row r="1954" spans="1:2">
      <c r="A1954" s="165"/>
      <c r="B1954" s="141">
        <f ca="1">IFERROR(__xludf.DUMMYFUNCTION("""COMPUTED_VALUE"""),0)</f>
        <v>0</v>
      </c>
    </row>
    <row r="1955" spans="1:2">
      <c r="A1955" s="165"/>
      <c r="B1955" s="141">
        <f ca="1">IFERROR(__xludf.DUMMYFUNCTION("""COMPUTED_VALUE"""),0)</f>
        <v>0</v>
      </c>
    </row>
    <row r="1956" spans="1:2">
      <c r="A1956" s="165"/>
      <c r="B1956" s="141">
        <f ca="1">IFERROR(__xludf.DUMMYFUNCTION("""COMPUTED_VALUE"""),0)</f>
        <v>0</v>
      </c>
    </row>
    <row r="1957" spans="1:2">
      <c r="A1957" s="165"/>
      <c r="B1957" s="141">
        <f ca="1">IFERROR(__xludf.DUMMYFUNCTION("""COMPUTED_VALUE"""),0)</f>
        <v>0</v>
      </c>
    </row>
    <row r="1958" spans="1:2">
      <c r="A1958" s="165"/>
      <c r="B1958" s="141">
        <f ca="1">IFERROR(__xludf.DUMMYFUNCTION("""COMPUTED_VALUE"""),0)</f>
        <v>0</v>
      </c>
    </row>
    <row r="1959" spans="1:2">
      <c r="A1959" s="165"/>
      <c r="B1959" s="141">
        <f ca="1">IFERROR(__xludf.DUMMYFUNCTION("""COMPUTED_VALUE"""),0)</f>
        <v>0</v>
      </c>
    </row>
    <row r="1960" spans="1:2">
      <c r="A1960" s="165"/>
      <c r="B1960" s="141">
        <f ca="1">IFERROR(__xludf.DUMMYFUNCTION("""COMPUTED_VALUE"""),0)</f>
        <v>0</v>
      </c>
    </row>
    <row r="1961" spans="1:2">
      <c r="A1961" s="165"/>
      <c r="B1961" s="141">
        <f ca="1">IFERROR(__xludf.DUMMYFUNCTION("""COMPUTED_VALUE"""),0)</f>
        <v>0</v>
      </c>
    </row>
    <row r="1962" spans="1:2">
      <c r="A1962" s="165"/>
      <c r="B1962" s="141">
        <f ca="1">IFERROR(__xludf.DUMMYFUNCTION("""COMPUTED_VALUE"""),0)</f>
        <v>0</v>
      </c>
    </row>
    <row r="1963" spans="1:2">
      <c r="A1963" s="165"/>
      <c r="B1963" s="141">
        <f ca="1">IFERROR(__xludf.DUMMYFUNCTION("""COMPUTED_VALUE"""),0)</f>
        <v>0</v>
      </c>
    </row>
    <row r="1964" spans="1:2">
      <c r="A1964" s="165"/>
      <c r="B1964" s="141">
        <f ca="1">IFERROR(__xludf.DUMMYFUNCTION("""COMPUTED_VALUE"""),0)</f>
        <v>0</v>
      </c>
    </row>
    <row r="1965" spans="1:2">
      <c r="A1965" s="165"/>
      <c r="B1965" s="141">
        <f ca="1">IFERROR(__xludf.DUMMYFUNCTION("""COMPUTED_VALUE"""),0)</f>
        <v>0</v>
      </c>
    </row>
    <row r="1966" spans="1:2">
      <c r="A1966" s="165"/>
      <c r="B1966" s="141">
        <f ca="1">IFERROR(__xludf.DUMMYFUNCTION("""COMPUTED_VALUE"""),0)</f>
        <v>0</v>
      </c>
    </row>
    <row r="1967" spans="1:2">
      <c r="A1967" s="165"/>
      <c r="B1967" s="141">
        <f ca="1">IFERROR(__xludf.DUMMYFUNCTION("""COMPUTED_VALUE"""),0)</f>
        <v>0</v>
      </c>
    </row>
    <row r="1968" spans="1:2">
      <c r="A1968" s="165"/>
      <c r="B1968" s="141">
        <f ca="1">IFERROR(__xludf.DUMMYFUNCTION("""COMPUTED_VALUE"""),0)</f>
        <v>0</v>
      </c>
    </row>
    <row r="1969" spans="1:2">
      <c r="A1969" s="165"/>
      <c r="B1969" s="141">
        <f ca="1">IFERROR(__xludf.DUMMYFUNCTION("""COMPUTED_VALUE"""),0)</f>
        <v>0</v>
      </c>
    </row>
    <row r="1970" spans="1:2">
      <c r="A1970" s="165"/>
      <c r="B1970" s="141">
        <f ca="1">IFERROR(__xludf.DUMMYFUNCTION("""COMPUTED_VALUE"""),0)</f>
        <v>0</v>
      </c>
    </row>
    <row r="1971" spans="1:2">
      <c r="A1971" s="165"/>
      <c r="B1971" s="141">
        <f ca="1">IFERROR(__xludf.DUMMYFUNCTION("""COMPUTED_VALUE"""),0)</f>
        <v>0</v>
      </c>
    </row>
    <row r="1972" spans="1:2">
      <c r="A1972" s="165"/>
      <c r="B1972" s="141">
        <f ca="1">IFERROR(__xludf.DUMMYFUNCTION("""COMPUTED_VALUE"""),0)</f>
        <v>0</v>
      </c>
    </row>
    <row r="1973" spans="1:2">
      <c r="A1973" s="165"/>
      <c r="B1973" s="141">
        <f ca="1">IFERROR(__xludf.DUMMYFUNCTION("""COMPUTED_VALUE"""),0)</f>
        <v>0</v>
      </c>
    </row>
    <row r="1974" spans="1:2">
      <c r="A1974" s="165"/>
      <c r="B1974" s="141">
        <f ca="1">IFERROR(__xludf.DUMMYFUNCTION("""COMPUTED_VALUE"""),0)</f>
        <v>0</v>
      </c>
    </row>
    <row r="1975" spans="1:2">
      <c r="A1975" s="165"/>
      <c r="B1975" s="141">
        <f ca="1">IFERROR(__xludf.DUMMYFUNCTION("""COMPUTED_VALUE"""),0)</f>
        <v>0</v>
      </c>
    </row>
    <row r="1976" spans="1:2">
      <c r="A1976" s="165"/>
      <c r="B1976" s="141">
        <f ca="1">IFERROR(__xludf.DUMMYFUNCTION("""COMPUTED_VALUE"""),0)</f>
        <v>0</v>
      </c>
    </row>
    <row r="1977" spans="1:2">
      <c r="A1977" s="165"/>
      <c r="B1977" s="141">
        <f ca="1">IFERROR(__xludf.DUMMYFUNCTION("""COMPUTED_VALUE"""),0)</f>
        <v>0</v>
      </c>
    </row>
    <row r="1978" spans="1:2">
      <c r="A1978" s="165"/>
      <c r="B1978" s="141">
        <f ca="1">IFERROR(__xludf.DUMMYFUNCTION("""COMPUTED_VALUE"""),0)</f>
        <v>0</v>
      </c>
    </row>
    <row r="1979" spans="1:2">
      <c r="A1979" s="165"/>
      <c r="B1979" s="141">
        <f ca="1">IFERROR(__xludf.DUMMYFUNCTION("""COMPUTED_VALUE"""),0)</f>
        <v>0</v>
      </c>
    </row>
    <row r="1980" spans="1:2">
      <c r="A1980" s="165"/>
      <c r="B1980" s="141">
        <f ca="1">IFERROR(__xludf.DUMMYFUNCTION("""COMPUTED_VALUE"""),0)</f>
        <v>0</v>
      </c>
    </row>
    <row r="1981" spans="1:2">
      <c r="A1981" s="165"/>
      <c r="B1981" s="141">
        <f ca="1">IFERROR(__xludf.DUMMYFUNCTION("""COMPUTED_VALUE"""),0)</f>
        <v>0</v>
      </c>
    </row>
    <row r="1982" spans="1:2">
      <c r="A1982" s="165"/>
      <c r="B1982" s="141">
        <f ca="1">IFERROR(__xludf.DUMMYFUNCTION("""COMPUTED_VALUE"""),0)</f>
        <v>0</v>
      </c>
    </row>
    <row r="1983" spans="1:2">
      <c r="A1983" s="165"/>
      <c r="B1983" s="141">
        <f ca="1">IFERROR(__xludf.DUMMYFUNCTION("""COMPUTED_VALUE"""),0)</f>
        <v>0</v>
      </c>
    </row>
    <row r="1984" spans="1:2">
      <c r="A1984" s="165"/>
      <c r="B1984" s="141">
        <f ca="1">IFERROR(__xludf.DUMMYFUNCTION("""COMPUTED_VALUE"""),0)</f>
        <v>0</v>
      </c>
    </row>
    <row r="1985" spans="1:2">
      <c r="A1985" s="165"/>
      <c r="B1985" s="141">
        <f ca="1">IFERROR(__xludf.DUMMYFUNCTION("""COMPUTED_VALUE"""),0)</f>
        <v>0</v>
      </c>
    </row>
    <row r="1986" spans="1:2">
      <c r="A1986" s="165"/>
      <c r="B1986" s="141">
        <f ca="1">IFERROR(__xludf.DUMMYFUNCTION("""COMPUTED_VALUE"""),0)</f>
        <v>0</v>
      </c>
    </row>
    <row r="1987" spans="1:2">
      <c r="A1987" s="165"/>
      <c r="B1987" s="141">
        <f ca="1">IFERROR(__xludf.DUMMYFUNCTION("""COMPUTED_VALUE"""),0)</f>
        <v>0</v>
      </c>
    </row>
    <row r="1988" spans="1:2">
      <c r="A1988" s="165"/>
      <c r="B1988" s="141">
        <f ca="1">IFERROR(__xludf.DUMMYFUNCTION("""COMPUTED_VALUE"""),0)</f>
        <v>0</v>
      </c>
    </row>
    <row r="1989" spans="1:2">
      <c r="A1989" s="165"/>
      <c r="B1989" s="141">
        <f ca="1">IFERROR(__xludf.DUMMYFUNCTION("""COMPUTED_VALUE"""),0)</f>
        <v>0</v>
      </c>
    </row>
    <row r="1990" spans="1:2">
      <c r="A1990" s="165"/>
      <c r="B1990" s="141">
        <f ca="1">IFERROR(__xludf.DUMMYFUNCTION("""COMPUTED_VALUE"""),0)</f>
        <v>0</v>
      </c>
    </row>
    <row r="1991" spans="1:2">
      <c r="A1991" s="165"/>
      <c r="B1991" s="141">
        <f ca="1">IFERROR(__xludf.DUMMYFUNCTION("""COMPUTED_VALUE"""),0)</f>
        <v>0</v>
      </c>
    </row>
    <row r="1992" spans="1:2">
      <c r="A1992" s="165"/>
      <c r="B1992" s="141">
        <f ca="1">IFERROR(__xludf.DUMMYFUNCTION("""COMPUTED_VALUE"""),0)</f>
        <v>0</v>
      </c>
    </row>
    <row r="1993" spans="1:2">
      <c r="A1993" s="165"/>
      <c r="B1993" s="141">
        <f ca="1">IFERROR(__xludf.DUMMYFUNCTION("""COMPUTED_VALUE"""),0)</f>
        <v>0</v>
      </c>
    </row>
    <row r="1994" spans="1:2">
      <c r="A1994" s="165"/>
      <c r="B1994" s="141">
        <f ca="1">IFERROR(__xludf.DUMMYFUNCTION("""COMPUTED_VALUE"""),0)</f>
        <v>0</v>
      </c>
    </row>
    <row r="1995" spans="1:2">
      <c r="A1995" s="165"/>
      <c r="B1995" s="141">
        <f ca="1">IFERROR(__xludf.DUMMYFUNCTION("""COMPUTED_VALUE"""),0)</f>
        <v>0</v>
      </c>
    </row>
    <row r="1996" spans="1:2">
      <c r="A1996" s="165"/>
      <c r="B1996" s="141">
        <f ca="1">IFERROR(__xludf.DUMMYFUNCTION("""COMPUTED_VALUE"""),0)</f>
        <v>0</v>
      </c>
    </row>
    <row r="1997" spans="1:2">
      <c r="A1997" s="165"/>
      <c r="B1997" s="141">
        <f ca="1">IFERROR(__xludf.DUMMYFUNCTION("""COMPUTED_VALUE"""),0)</f>
        <v>0</v>
      </c>
    </row>
    <row r="1998" spans="1:2">
      <c r="A1998" s="165"/>
      <c r="B1998" s="141">
        <f ca="1">IFERROR(__xludf.DUMMYFUNCTION("""COMPUTED_VALUE"""),0)</f>
        <v>0</v>
      </c>
    </row>
    <row r="1999" spans="1:2">
      <c r="A1999" s="165"/>
      <c r="B1999" s="141">
        <f ca="1">IFERROR(__xludf.DUMMYFUNCTION("""COMPUTED_VALUE"""),0)</f>
        <v>0</v>
      </c>
    </row>
    <row r="2000" spans="1:2">
      <c r="A2000" s="165"/>
      <c r="B2000" s="141">
        <f ca="1">IFERROR(__xludf.DUMMYFUNCTION("""COMPUTED_VALUE"""),0)</f>
        <v>0</v>
      </c>
    </row>
    <row r="2001" spans="1:2">
      <c r="A2001" s="165"/>
      <c r="B2001" s="141">
        <f ca="1">IFERROR(__xludf.DUMMYFUNCTION("""COMPUTED_VALUE"""),0)</f>
        <v>0</v>
      </c>
    </row>
    <row r="2002" spans="1:2">
      <c r="A2002" s="165"/>
      <c r="B2002" s="141">
        <f ca="1">IFERROR(__xludf.DUMMYFUNCTION("""COMPUTED_VALUE"""),0)</f>
        <v>0</v>
      </c>
    </row>
    <row r="2003" spans="1:2">
      <c r="A2003" s="165"/>
      <c r="B2003" s="141">
        <f ca="1">IFERROR(__xludf.DUMMYFUNCTION("""COMPUTED_VALUE"""),0)</f>
        <v>0</v>
      </c>
    </row>
    <row r="2004" spans="1:2">
      <c r="A2004" s="165"/>
      <c r="B2004" s="141">
        <f ca="1">IFERROR(__xludf.DUMMYFUNCTION("""COMPUTED_VALUE"""),0)</f>
        <v>0</v>
      </c>
    </row>
    <row r="2005" spans="1:2">
      <c r="A2005" s="165"/>
      <c r="B2005" s="141">
        <f ca="1">IFERROR(__xludf.DUMMYFUNCTION("""COMPUTED_VALUE"""),0)</f>
        <v>0</v>
      </c>
    </row>
    <row r="2006" spans="1:2">
      <c r="A2006" s="165"/>
      <c r="B2006" s="141">
        <f ca="1">IFERROR(__xludf.DUMMYFUNCTION("""COMPUTED_VALUE"""),0)</f>
        <v>0</v>
      </c>
    </row>
    <row r="2007" spans="1:2">
      <c r="A2007" s="165"/>
      <c r="B2007" s="141">
        <f ca="1">IFERROR(__xludf.DUMMYFUNCTION("""COMPUTED_VALUE"""),0)</f>
        <v>0</v>
      </c>
    </row>
    <row r="2008" spans="1:2">
      <c r="A2008" s="165"/>
      <c r="B2008" s="141">
        <f ca="1">IFERROR(__xludf.DUMMYFUNCTION("""COMPUTED_VALUE"""),0)</f>
        <v>0</v>
      </c>
    </row>
    <row r="2009" spans="1:2">
      <c r="A2009" s="165"/>
      <c r="B2009" s="141">
        <f ca="1">IFERROR(__xludf.DUMMYFUNCTION("""COMPUTED_VALUE"""),0)</f>
        <v>0</v>
      </c>
    </row>
    <row r="2010" spans="1:2">
      <c r="A2010" s="165"/>
      <c r="B2010" s="141">
        <f ca="1">IFERROR(__xludf.DUMMYFUNCTION("""COMPUTED_VALUE"""),0)</f>
        <v>0</v>
      </c>
    </row>
    <row r="2011" spans="1:2">
      <c r="A2011" s="165"/>
      <c r="B2011" s="141">
        <f ca="1">IFERROR(__xludf.DUMMYFUNCTION("""COMPUTED_VALUE"""),0)</f>
        <v>0</v>
      </c>
    </row>
    <row r="2012" spans="1:2">
      <c r="A2012" s="165"/>
      <c r="B2012" s="141">
        <f ca="1">IFERROR(__xludf.DUMMYFUNCTION("""COMPUTED_VALUE"""),0)</f>
        <v>0</v>
      </c>
    </row>
    <row r="2013" spans="1:2">
      <c r="A2013" s="165"/>
      <c r="B2013" s="141">
        <f ca="1">IFERROR(__xludf.DUMMYFUNCTION("""COMPUTED_VALUE"""),0)</f>
        <v>0</v>
      </c>
    </row>
    <row r="2014" spans="1:2">
      <c r="A2014" s="165"/>
      <c r="B2014" s="141">
        <f ca="1">IFERROR(__xludf.DUMMYFUNCTION("""COMPUTED_VALUE"""),0)</f>
        <v>0</v>
      </c>
    </row>
    <row r="2015" spans="1:2">
      <c r="A2015" s="165"/>
      <c r="B2015" s="141">
        <f ca="1">IFERROR(__xludf.DUMMYFUNCTION("""COMPUTED_VALUE"""),0)</f>
        <v>0</v>
      </c>
    </row>
    <row r="2016" spans="1:2">
      <c r="A2016" s="165"/>
      <c r="B2016" s="141">
        <f ca="1">IFERROR(__xludf.DUMMYFUNCTION("""COMPUTED_VALUE"""),0)</f>
        <v>0</v>
      </c>
    </row>
    <row r="2017" spans="1:2">
      <c r="A2017" s="165"/>
      <c r="B2017" s="141">
        <f ca="1">IFERROR(__xludf.DUMMYFUNCTION("""COMPUTED_VALUE"""),0)</f>
        <v>0</v>
      </c>
    </row>
    <row r="2018" spans="1:2">
      <c r="A2018" s="165"/>
      <c r="B2018" s="141">
        <f ca="1">IFERROR(__xludf.DUMMYFUNCTION("""COMPUTED_VALUE"""),0)</f>
        <v>0</v>
      </c>
    </row>
    <row r="2019" spans="1:2">
      <c r="A2019" s="165"/>
      <c r="B2019" s="141">
        <f ca="1">IFERROR(__xludf.DUMMYFUNCTION("""COMPUTED_VALUE"""),0)</f>
        <v>0</v>
      </c>
    </row>
    <row r="2020" spans="1:2">
      <c r="A2020" s="165"/>
      <c r="B2020" s="141">
        <f ca="1">IFERROR(__xludf.DUMMYFUNCTION("""COMPUTED_VALUE"""),0)</f>
        <v>0</v>
      </c>
    </row>
    <row r="2021" spans="1:2">
      <c r="A2021" s="165"/>
      <c r="B2021" s="141">
        <f ca="1">IFERROR(__xludf.DUMMYFUNCTION("""COMPUTED_VALUE"""),0)</f>
        <v>0</v>
      </c>
    </row>
    <row r="2022" spans="1:2">
      <c r="A2022" s="165"/>
      <c r="B2022" s="141">
        <f ca="1">IFERROR(__xludf.DUMMYFUNCTION("""COMPUTED_VALUE"""),0)</f>
        <v>0</v>
      </c>
    </row>
    <row r="2023" spans="1:2">
      <c r="A2023" s="165"/>
      <c r="B2023" s="141">
        <f ca="1">IFERROR(__xludf.DUMMYFUNCTION("""COMPUTED_VALUE"""),0)</f>
        <v>0</v>
      </c>
    </row>
    <row r="2024" spans="1:2">
      <c r="A2024" s="165"/>
      <c r="B2024" s="141">
        <f ca="1">IFERROR(__xludf.DUMMYFUNCTION("""COMPUTED_VALUE"""),0)</f>
        <v>0</v>
      </c>
    </row>
    <row r="2025" spans="1:2">
      <c r="A2025" s="165"/>
      <c r="B2025" s="141">
        <f ca="1">IFERROR(__xludf.DUMMYFUNCTION("""COMPUTED_VALUE"""),0)</f>
        <v>0</v>
      </c>
    </row>
    <row r="2026" spans="1:2">
      <c r="A2026" s="165"/>
      <c r="B2026" s="141">
        <f ca="1">IFERROR(__xludf.DUMMYFUNCTION("""COMPUTED_VALUE"""),0)</f>
        <v>0</v>
      </c>
    </row>
    <row r="2027" spans="1:2">
      <c r="A2027" s="165"/>
      <c r="B2027" s="141">
        <f ca="1">IFERROR(__xludf.DUMMYFUNCTION("""COMPUTED_VALUE"""),0)</f>
        <v>0</v>
      </c>
    </row>
    <row r="2028" spans="1:2">
      <c r="A2028" s="165"/>
      <c r="B2028" s="141">
        <f ca="1">IFERROR(__xludf.DUMMYFUNCTION("""COMPUTED_VALUE"""),0)</f>
        <v>0</v>
      </c>
    </row>
    <row r="2029" spans="1:2">
      <c r="A2029" s="165"/>
      <c r="B2029" s="141">
        <f ca="1">IFERROR(__xludf.DUMMYFUNCTION("""COMPUTED_VALUE"""),0)</f>
        <v>0</v>
      </c>
    </row>
    <row r="2030" spans="1:2">
      <c r="A2030" s="165"/>
      <c r="B2030" s="141">
        <f ca="1">IFERROR(__xludf.DUMMYFUNCTION("""COMPUTED_VALUE"""),0)</f>
        <v>0</v>
      </c>
    </row>
    <row r="2031" spans="1:2">
      <c r="A2031" s="165"/>
      <c r="B2031" s="141">
        <f ca="1">IFERROR(__xludf.DUMMYFUNCTION("""COMPUTED_VALUE"""),0)</f>
        <v>0</v>
      </c>
    </row>
    <row r="2032" spans="1:2">
      <c r="A2032" s="165"/>
      <c r="B2032" s="141">
        <f ca="1">IFERROR(__xludf.DUMMYFUNCTION("""COMPUTED_VALUE"""),0)</f>
        <v>0</v>
      </c>
    </row>
    <row r="2033" spans="1:2">
      <c r="A2033" s="165"/>
      <c r="B2033" s="141">
        <f ca="1">IFERROR(__xludf.DUMMYFUNCTION("""COMPUTED_VALUE"""),0)</f>
        <v>0</v>
      </c>
    </row>
    <row r="2034" spans="1:2">
      <c r="A2034" s="165"/>
      <c r="B2034" s="141">
        <f ca="1">IFERROR(__xludf.DUMMYFUNCTION("""COMPUTED_VALUE"""),0)</f>
        <v>0</v>
      </c>
    </row>
    <row r="2035" spans="1:2">
      <c r="A2035" s="165"/>
      <c r="B2035" s="141">
        <f ca="1">IFERROR(__xludf.DUMMYFUNCTION("""COMPUTED_VALUE"""),0)</f>
        <v>0</v>
      </c>
    </row>
    <row r="2036" spans="1:2">
      <c r="A2036" s="165"/>
      <c r="B2036" s="141">
        <f ca="1">IFERROR(__xludf.DUMMYFUNCTION("""COMPUTED_VALUE"""),0)</f>
        <v>0</v>
      </c>
    </row>
    <row r="2037" spans="1:2">
      <c r="A2037" s="165"/>
      <c r="B2037" s="141">
        <f ca="1">IFERROR(__xludf.DUMMYFUNCTION("""COMPUTED_VALUE"""),0)</f>
        <v>0</v>
      </c>
    </row>
    <row r="2038" spans="1:2">
      <c r="A2038" s="165"/>
      <c r="B2038" s="141">
        <f ca="1">IFERROR(__xludf.DUMMYFUNCTION("""COMPUTED_VALUE"""),0)</f>
        <v>0</v>
      </c>
    </row>
    <row r="2039" spans="1:2">
      <c r="A2039" s="165"/>
      <c r="B2039" s="141">
        <f ca="1">IFERROR(__xludf.DUMMYFUNCTION("""COMPUTED_VALUE"""),0)</f>
        <v>0</v>
      </c>
    </row>
    <row r="2040" spans="1:2">
      <c r="A2040" s="165"/>
      <c r="B2040" s="141">
        <f ca="1">IFERROR(__xludf.DUMMYFUNCTION("""COMPUTED_VALUE"""),0)</f>
        <v>0</v>
      </c>
    </row>
    <row r="2041" spans="1:2">
      <c r="A2041" s="165"/>
      <c r="B2041" s="141">
        <f ca="1">IFERROR(__xludf.DUMMYFUNCTION("""COMPUTED_VALUE"""),0)</f>
        <v>0</v>
      </c>
    </row>
    <row r="2042" spans="1:2">
      <c r="A2042" s="165"/>
      <c r="B2042" s="141">
        <f ca="1">IFERROR(__xludf.DUMMYFUNCTION("""COMPUTED_VALUE"""),0)</f>
        <v>0</v>
      </c>
    </row>
    <row r="2043" spans="1:2">
      <c r="A2043" s="165"/>
      <c r="B2043" s="141">
        <f ca="1">IFERROR(__xludf.DUMMYFUNCTION("""COMPUTED_VALUE"""),0)</f>
        <v>0</v>
      </c>
    </row>
    <row r="2044" spans="1:2">
      <c r="A2044" s="165"/>
      <c r="B2044" s="141">
        <f ca="1">IFERROR(__xludf.DUMMYFUNCTION("""COMPUTED_VALUE"""),0)</f>
        <v>0</v>
      </c>
    </row>
    <row r="2045" spans="1:2">
      <c r="A2045" s="165"/>
      <c r="B2045" s="141">
        <f ca="1">IFERROR(__xludf.DUMMYFUNCTION("""COMPUTED_VALUE"""),0)</f>
        <v>0</v>
      </c>
    </row>
    <row r="2046" spans="1:2">
      <c r="A2046" s="165"/>
      <c r="B2046" s="141">
        <f ca="1">IFERROR(__xludf.DUMMYFUNCTION("""COMPUTED_VALUE"""),0)</f>
        <v>0</v>
      </c>
    </row>
    <row r="2047" spans="1:2">
      <c r="A2047" s="165"/>
      <c r="B2047" s="141">
        <f ca="1">IFERROR(__xludf.DUMMYFUNCTION("""COMPUTED_VALUE"""),0)</f>
        <v>0</v>
      </c>
    </row>
    <row r="2048" spans="1:2">
      <c r="A2048" s="165"/>
      <c r="B2048" s="141">
        <f ca="1">IFERROR(__xludf.DUMMYFUNCTION("""COMPUTED_VALUE"""),0)</f>
        <v>0</v>
      </c>
    </row>
    <row r="2049" spans="1:2">
      <c r="A2049" s="165"/>
      <c r="B2049" s="141">
        <f ca="1">IFERROR(__xludf.DUMMYFUNCTION("""COMPUTED_VALUE"""),0)</f>
        <v>0</v>
      </c>
    </row>
    <row r="2050" spans="1:2">
      <c r="A2050" s="165"/>
      <c r="B2050" s="141">
        <f ca="1">IFERROR(__xludf.DUMMYFUNCTION("""COMPUTED_VALUE"""),0)</f>
        <v>0</v>
      </c>
    </row>
    <row r="2051" spans="1:2">
      <c r="A2051" s="165"/>
      <c r="B2051" s="141">
        <f ca="1">IFERROR(__xludf.DUMMYFUNCTION("""COMPUTED_VALUE"""),0)</f>
        <v>0</v>
      </c>
    </row>
    <row r="2052" spans="1:2">
      <c r="A2052" s="165"/>
      <c r="B2052" s="141">
        <f ca="1">IFERROR(__xludf.DUMMYFUNCTION("""COMPUTED_VALUE"""),0)</f>
        <v>0</v>
      </c>
    </row>
    <row r="2053" spans="1:2">
      <c r="A2053" s="165"/>
      <c r="B2053" s="141">
        <f ca="1">IFERROR(__xludf.DUMMYFUNCTION("""COMPUTED_VALUE"""),0)</f>
        <v>0</v>
      </c>
    </row>
    <row r="2054" spans="1:2">
      <c r="A2054" s="165"/>
      <c r="B2054" s="141">
        <f ca="1">IFERROR(__xludf.DUMMYFUNCTION("""COMPUTED_VALUE"""),0)</f>
        <v>0</v>
      </c>
    </row>
    <row r="2055" spans="1:2">
      <c r="A2055" s="165"/>
      <c r="B2055" s="141">
        <f ca="1">IFERROR(__xludf.DUMMYFUNCTION("""COMPUTED_VALUE"""),0)</f>
        <v>0</v>
      </c>
    </row>
    <row r="2056" spans="1:2">
      <c r="A2056" s="165"/>
      <c r="B2056" s="141">
        <f ca="1">IFERROR(__xludf.DUMMYFUNCTION("""COMPUTED_VALUE"""),0)</f>
        <v>0</v>
      </c>
    </row>
    <row r="2057" spans="1:2">
      <c r="A2057" s="165"/>
      <c r="B2057" s="141">
        <f ca="1">IFERROR(__xludf.DUMMYFUNCTION("""COMPUTED_VALUE"""),0)</f>
        <v>0</v>
      </c>
    </row>
    <row r="2058" spans="1:2">
      <c r="A2058" s="165"/>
      <c r="B2058" s="141">
        <f ca="1">IFERROR(__xludf.DUMMYFUNCTION("""COMPUTED_VALUE"""),0)</f>
        <v>0</v>
      </c>
    </row>
    <row r="2059" spans="1:2">
      <c r="A2059" s="165"/>
      <c r="B2059" s="141">
        <f ca="1">IFERROR(__xludf.DUMMYFUNCTION("""COMPUTED_VALUE"""),0)</f>
        <v>0</v>
      </c>
    </row>
    <row r="2060" spans="1:2">
      <c r="A2060" s="165"/>
      <c r="B2060" s="141">
        <f ca="1">IFERROR(__xludf.DUMMYFUNCTION("""COMPUTED_VALUE"""),0)</f>
        <v>0</v>
      </c>
    </row>
    <row r="2061" spans="1:2">
      <c r="A2061" s="165"/>
      <c r="B2061" s="141">
        <f ca="1">IFERROR(__xludf.DUMMYFUNCTION("""COMPUTED_VALUE"""),0)</f>
        <v>0</v>
      </c>
    </row>
    <row r="2062" spans="1:2">
      <c r="A2062" s="165"/>
      <c r="B2062" s="141">
        <f ca="1">IFERROR(__xludf.DUMMYFUNCTION("""COMPUTED_VALUE"""),0)</f>
        <v>0</v>
      </c>
    </row>
    <row r="2063" spans="1:2">
      <c r="A2063" s="165"/>
      <c r="B2063" s="141">
        <f ca="1">IFERROR(__xludf.DUMMYFUNCTION("""COMPUTED_VALUE"""),0)</f>
        <v>0</v>
      </c>
    </row>
    <row r="2064" spans="1:2">
      <c r="A2064" s="165"/>
      <c r="B2064" s="141">
        <f ca="1">IFERROR(__xludf.DUMMYFUNCTION("""COMPUTED_VALUE"""),0)</f>
        <v>0</v>
      </c>
    </row>
    <row r="2065" spans="1:2">
      <c r="A2065" s="165"/>
      <c r="B2065" s="141">
        <f ca="1">IFERROR(__xludf.DUMMYFUNCTION("""COMPUTED_VALUE"""),0)</f>
        <v>0</v>
      </c>
    </row>
    <row r="2066" spans="1:2">
      <c r="A2066" s="165"/>
      <c r="B2066" s="141">
        <f ca="1">IFERROR(__xludf.DUMMYFUNCTION("""COMPUTED_VALUE"""),0)</f>
        <v>0</v>
      </c>
    </row>
    <row r="2067" spans="1:2">
      <c r="A2067" s="165"/>
      <c r="B2067" s="141">
        <f ca="1">IFERROR(__xludf.DUMMYFUNCTION("""COMPUTED_VALUE"""),0)</f>
        <v>0</v>
      </c>
    </row>
    <row r="2068" spans="1:2">
      <c r="A2068" s="165"/>
      <c r="B2068" s="141">
        <f ca="1">IFERROR(__xludf.DUMMYFUNCTION("""COMPUTED_VALUE"""),0)</f>
        <v>0</v>
      </c>
    </row>
    <row r="2069" spans="1:2">
      <c r="A2069" s="165"/>
      <c r="B2069" s="141">
        <f ca="1">IFERROR(__xludf.DUMMYFUNCTION("""COMPUTED_VALUE"""),0)</f>
        <v>0</v>
      </c>
    </row>
    <row r="2070" spans="1:2">
      <c r="A2070" s="165"/>
      <c r="B2070" s="141">
        <f ca="1">IFERROR(__xludf.DUMMYFUNCTION("""COMPUTED_VALUE"""),0)</f>
        <v>0</v>
      </c>
    </row>
    <row r="2071" spans="1:2">
      <c r="A2071" s="165"/>
      <c r="B2071" s="141">
        <f ca="1">IFERROR(__xludf.DUMMYFUNCTION("""COMPUTED_VALUE"""),0)</f>
        <v>0</v>
      </c>
    </row>
    <row r="2072" spans="1:2">
      <c r="A2072" s="165"/>
      <c r="B2072" s="141">
        <f ca="1">IFERROR(__xludf.DUMMYFUNCTION("""COMPUTED_VALUE"""),0)</f>
        <v>0</v>
      </c>
    </row>
    <row r="2073" spans="1:2">
      <c r="A2073" s="165"/>
      <c r="B2073" s="141">
        <f ca="1">IFERROR(__xludf.DUMMYFUNCTION("""COMPUTED_VALUE"""),0)</f>
        <v>0</v>
      </c>
    </row>
    <row r="2074" spans="1:2">
      <c r="A2074" s="165"/>
      <c r="B2074" s="141">
        <f ca="1">IFERROR(__xludf.DUMMYFUNCTION("""COMPUTED_VALUE"""),0)</f>
        <v>0</v>
      </c>
    </row>
    <row r="2075" spans="1:2">
      <c r="A2075" s="165"/>
      <c r="B2075" s="141">
        <f ca="1">IFERROR(__xludf.DUMMYFUNCTION("""COMPUTED_VALUE"""),0)</f>
        <v>0</v>
      </c>
    </row>
    <row r="2076" spans="1:2">
      <c r="A2076" s="165"/>
      <c r="B2076" s="141">
        <f ca="1">IFERROR(__xludf.DUMMYFUNCTION("""COMPUTED_VALUE"""),0)</f>
        <v>0</v>
      </c>
    </row>
    <row r="2077" spans="1:2">
      <c r="A2077" s="165"/>
      <c r="B2077" s="141">
        <f ca="1">IFERROR(__xludf.DUMMYFUNCTION("""COMPUTED_VALUE"""),0)</f>
        <v>0</v>
      </c>
    </row>
    <row r="2078" spans="1:2">
      <c r="A2078" s="165"/>
      <c r="B2078" s="141">
        <f ca="1">IFERROR(__xludf.DUMMYFUNCTION("""COMPUTED_VALUE"""),0)</f>
        <v>0</v>
      </c>
    </row>
    <row r="2079" spans="1:2">
      <c r="A2079" s="165"/>
      <c r="B2079" s="141">
        <f ca="1">IFERROR(__xludf.DUMMYFUNCTION("""COMPUTED_VALUE"""),0)</f>
        <v>0</v>
      </c>
    </row>
    <row r="2080" spans="1:2">
      <c r="A2080" s="165"/>
      <c r="B2080" s="141">
        <f ca="1">IFERROR(__xludf.DUMMYFUNCTION("""COMPUTED_VALUE"""),0)</f>
        <v>0</v>
      </c>
    </row>
    <row r="2081" spans="1:2">
      <c r="A2081" s="165"/>
      <c r="B2081" s="141">
        <f ca="1">IFERROR(__xludf.DUMMYFUNCTION("""COMPUTED_VALUE"""),0)</f>
        <v>0</v>
      </c>
    </row>
    <row r="2082" spans="1:2">
      <c r="A2082" s="165"/>
      <c r="B2082" s="141">
        <f ca="1">IFERROR(__xludf.DUMMYFUNCTION("""COMPUTED_VALUE"""),0)</f>
        <v>0</v>
      </c>
    </row>
    <row r="2083" spans="1:2">
      <c r="A2083" s="165"/>
      <c r="B2083" s="141">
        <f ca="1">IFERROR(__xludf.DUMMYFUNCTION("""COMPUTED_VALUE"""),0)</f>
        <v>0</v>
      </c>
    </row>
    <row r="2084" spans="1:2">
      <c r="A2084" s="165"/>
      <c r="B2084" s="141">
        <f ca="1">IFERROR(__xludf.DUMMYFUNCTION("""COMPUTED_VALUE"""),0)</f>
        <v>0</v>
      </c>
    </row>
    <row r="2085" spans="1:2">
      <c r="A2085" s="165"/>
      <c r="B2085" s="141">
        <f ca="1">IFERROR(__xludf.DUMMYFUNCTION("""COMPUTED_VALUE"""),0)</f>
        <v>0</v>
      </c>
    </row>
    <row r="2086" spans="1:2">
      <c r="A2086" s="165"/>
      <c r="B2086" s="141">
        <f ca="1">IFERROR(__xludf.DUMMYFUNCTION("""COMPUTED_VALUE"""),0)</f>
        <v>0</v>
      </c>
    </row>
    <row r="2087" spans="1:2">
      <c r="A2087" s="165"/>
      <c r="B2087" s="141">
        <f ca="1">IFERROR(__xludf.DUMMYFUNCTION("""COMPUTED_VALUE"""),0)</f>
        <v>0</v>
      </c>
    </row>
    <row r="2088" spans="1:2">
      <c r="A2088" s="165"/>
      <c r="B2088" s="141">
        <f ca="1">IFERROR(__xludf.DUMMYFUNCTION("""COMPUTED_VALUE"""),0)</f>
        <v>0</v>
      </c>
    </row>
    <row r="2089" spans="1:2">
      <c r="A2089" s="165"/>
      <c r="B2089" s="141">
        <f ca="1">IFERROR(__xludf.DUMMYFUNCTION("""COMPUTED_VALUE"""),0)</f>
        <v>0</v>
      </c>
    </row>
    <row r="2090" spans="1:2">
      <c r="A2090" s="165"/>
      <c r="B2090" s="141">
        <f ca="1">IFERROR(__xludf.DUMMYFUNCTION("""COMPUTED_VALUE"""),0)</f>
        <v>0</v>
      </c>
    </row>
    <row r="2091" spans="1:2">
      <c r="A2091" s="165"/>
      <c r="B2091" s="141">
        <f ca="1">IFERROR(__xludf.DUMMYFUNCTION("""COMPUTED_VALUE"""),0)</f>
        <v>0</v>
      </c>
    </row>
    <row r="2092" spans="1:2">
      <c r="A2092" s="165"/>
      <c r="B2092" s="141">
        <f ca="1">IFERROR(__xludf.DUMMYFUNCTION("""COMPUTED_VALUE"""),0)</f>
        <v>0</v>
      </c>
    </row>
    <row r="2093" spans="1:2">
      <c r="A2093" s="165"/>
      <c r="B2093" s="141">
        <f ca="1">IFERROR(__xludf.DUMMYFUNCTION("""COMPUTED_VALUE"""),0)</f>
        <v>0</v>
      </c>
    </row>
    <row r="2094" spans="1:2">
      <c r="A2094" s="165"/>
      <c r="B2094" s="141">
        <f ca="1">IFERROR(__xludf.DUMMYFUNCTION("""COMPUTED_VALUE"""),0)</f>
        <v>0</v>
      </c>
    </row>
    <row r="2095" spans="1:2">
      <c r="A2095" s="165"/>
      <c r="B2095" s="141">
        <f ca="1">IFERROR(__xludf.DUMMYFUNCTION("""COMPUTED_VALUE"""),0)</f>
        <v>0</v>
      </c>
    </row>
    <row r="2096" spans="1:2">
      <c r="A2096" s="165"/>
      <c r="B2096" s="141">
        <f ca="1">IFERROR(__xludf.DUMMYFUNCTION("""COMPUTED_VALUE"""),0)</f>
        <v>0</v>
      </c>
    </row>
    <row r="2097" spans="1:2">
      <c r="A2097" s="165"/>
      <c r="B2097" s="141">
        <f ca="1">IFERROR(__xludf.DUMMYFUNCTION("""COMPUTED_VALUE"""),0)</f>
        <v>0</v>
      </c>
    </row>
    <row r="2098" spans="1:2">
      <c r="A2098" s="165"/>
      <c r="B2098" s="141">
        <f ca="1">IFERROR(__xludf.DUMMYFUNCTION("""COMPUTED_VALUE"""),0)</f>
        <v>0</v>
      </c>
    </row>
    <row r="2099" spans="1:2">
      <c r="A2099" s="165"/>
      <c r="B2099" s="141">
        <f ca="1">IFERROR(__xludf.DUMMYFUNCTION("""COMPUTED_VALUE"""),0)</f>
        <v>0</v>
      </c>
    </row>
    <row r="2100" spans="1:2">
      <c r="A2100" s="165"/>
      <c r="B2100" s="141">
        <f ca="1">IFERROR(__xludf.DUMMYFUNCTION("""COMPUTED_VALUE"""),0)</f>
        <v>0</v>
      </c>
    </row>
    <row r="2101" spans="1:2">
      <c r="A2101" s="165"/>
      <c r="B2101" s="141">
        <f ca="1">IFERROR(__xludf.DUMMYFUNCTION("""COMPUTED_VALUE"""),0)</f>
        <v>0</v>
      </c>
    </row>
    <row r="2102" spans="1:2">
      <c r="A2102" s="165"/>
      <c r="B2102" s="141">
        <f ca="1">IFERROR(__xludf.DUMMYFUNCTION("""COMPUTED_VALUE"""),0)</f>
        <v>0</v>
      </c>
    </row>
    <row r="2103" spans="1:2">
      <c r="A2103" s="165"/>
      <c r="B2103" s="141">
        <f ca="1">IFERROR(__xludf.DUMMYFUNCTION("""COMPUTED_VALUE"""),0)</f>
        <v>0</v>
      </c>
    </row>
    <row r="2104" spans="1:2">
      <c r="A2104" s="165"/>
      <c r="B2104" s="141">
        <f ca="1">IFERROR(__xludf.DUMMYFUNCTION("""COMPUTED_VALUE"""),0)</f>
        <v>0</v>
      </c>
    </row>
    <row r="2105" spans="1:2">
      <c r="A2105" s="165"/>
      <c r="B2105" s="141">
        <f ca="1">IFERROR(__xludf.DUMMYFUNCTION("""COMPUTED_VALUE"""),0)</f>
        <v>0</v>
      </c>
    </row>
    <row r="2106" spans="1:2">
      <c r="A2106" s="165"/>
      <c r="B2106" s="141">
        <f ca="1">IFERROR(__xludf.DUMMYFUNCTION("""COMPUTED_VALUE"""),0)</f>
        <v>0</v>
      </c>
    </row>
    <row r="2107" spans="1:2">
      <c r="A2107" s="165"/>
      <c r="B2107" s="141">
        <f ca="1">IFERROR(__xludf.DUMMYFUNCTION("""COMPUTED_VALUE"""),0)</f>
        <v>0</v>
      </c>
    </row>
    <row r="2108" spans="1:2">
      <c r="A2108" s="165"/>
      <c r="B2108" s="141">
        <f ca="1">IFERROR(__xludf.DUMMYFUNCTION("""COMPUTED_VALUE"""),0)</f>
        <v>0</v>
      </c>
    </row>
    <row r="2109" spans="1:2">
      <c r="A2109" s="165"/>
      <c r="B2109" s="141">
        <f ca="1">IFERROR(__xludf.DUMMYFUNCTION("""COMPUTED_VALUE"""),0)</f>
        <v>0</v>
      </c>
    </row>
    <row r="2110" spans="1:2">
      <c r="A2110" s="165"/>
      <c r="B2110" s="141">
        <f ca="1">IFERROR(__xludf.DUMMYFUNCTION("""COMPUTED_VALUE"""),0)</f>
        <v>0</v>
      </c>
    </row>
    <row r="2111" spans="1:2">
      <c r="A2111" s="165"/>
      <c r="B2111" s="141">
        <f ca="1">IFERROR(__xludf.DUMMYFUNCTION("""COMPUTED_VALUE"""),0)</f>
        <v>0</v>
      </c>
    </row>
    <row r="2112" spans="1:2">
      <c r="A2112" s="165"/>
      <c r="B2112" s="141">
        <f ca="1">IFERROR(__xludf.DUMMYFUNCTION("""COMPUTED_VALUE"""),0)</f>
        <v>0</v>
      </c>
    </row>
    <row r="2113" spans="1:2">
      <c r="A2113" s="165"/>
      <c r="B2113" s="141">
        <f ca="1">IFERROR(__xludf.DUMMYFUNCTION("""COMPUTED_VALUE"""),0)</f>
        <v>0</v>
      </c>
    </row>
    <row r="2114" spans="1:2">
      <c r="A2114" s="165"/>
      <c r="B2114" s="141">
        <f ca="1">IFERROR(__xludf.DUMMYFUNCTION("""COMPUTED_VALUE"""),0)</f>
        <v>0</v>
      </c>
    </row>
    <row r="2115" spans="1:2">
      <c r="A2115" s="165"/>
      <c r="B2115" s="141">
        <f ca="1">IFERROR(__xludf.DUMMYFUNCTION("""COMPUTED_VALUE"""),0)</f>
        <v>0</v>
      </c>
    </row>
    <row r="2116" spans="1:2">
      <c r="A2116" s="165"/>
      <c r="B2116" s="141">
        <f ca="1">IFERROR(__xludf.DUMMYFUNCTION("""COMPUTED_VALUE"""),0)</f>
        <v>0</v>
      </c>
    </row>
    <row r="2117" spans="1:2">
      <c r="A2117" s="165"/>
      <c r="B2117" s="141">
        <f ca="1">IFERROR(__xludf.DUMMYFUNCTION("""COMPUTED_VALUE"""),0)</f>
        <v>0</v>
      </c>
    </row>
    <row r="2118" spans="1:2">
      <c r="A2118" s="165"/>
      <c r="B2118" s="141">
        <f ca="1">IFERROR(__xludf.DUMMYFUNCTION("""COMPUTED_VALUE"""),0)</f>
        <v>0</v>
      </c>
    </row>
    <row r="2119" spans="1:2">
      <c r="A2119" s="165"/>
      <c r="B2119" s="141">
        <f ca="1">IFERROR(__xludf.DUMMYFUNCTION("""COMPUTED_VALUE"""),0)</f>
        <v>0</v>
      </c>
    </row>
    <row r="2120" spans="1:2">
      <c r="A2120" s="165"/>
      <c r="B2120" s="141">
        <f ca="1">IFERROR(__xludf.DUMMYFUNCTION("""COMPUTED_VALUE"""),0)</f>
        <v>0</v>
      </c>
    </row>
    <row r="2121" spans="1:2">
      <c r="A2121" s="165"/>
      <c r="B2121" s="141">
        <f ca="1">IFERROR(__xludf.DUMMYFUNCTION("""COMPUTED_VALUE"""),0)</f>
        <v>0</v>
      </c>
    </row>
    <row r="2122" spans="1:2">
      <c r="A2122" s="165"/>
      <c r="B2122" s="141">
        <f ca="1">IFERROR(__xludf.DUMMYFUNCTION("""COMPUTED_VALUE"""),0)</f>
        <v>0</v>
      </c>
    </row>
    <row r="2123" spans="1:2">
      <c r="A2123" s="165"/>
      <c r="B2123" s="141">
        <f ca="1">IFERROR(__xludf.DUMMYFUNCTION("""COMPUTED_VALUE"""),0)</f>
        <v>0</v>
      </c>
    </row>
    <row r="2124" spans="1:2">
      <c r="A2124" s="165"/>
      <c r="B2124" s="141">
        <f ca="1">IFERROR(__xludf.DUMMYFUNCTION("""COMPUTED_VALUE"""),0)</f>
        <v>0</v>
      </c>
    </row>
    <row r="2125" spans="1:2">
      <c r="A2125" s="165"/>
      <c r="B2125" s="141">
        <f ca="1">IFERROR(__xludf.DUMMYFUNCTION("""COMPUTED_VALUE"""),0)</f>
        <v>0</v>
      </c>
    </row>
    <row r="2126" spans="1:2">
      <c r="A2126" s="165"/>
      <c r="B2126" s="141">
        <f ca="1">IFERROR(__xludf.DUMMYFUNCTION("""COMPUTED_VALUE"""),0)</f>
        <v>0</v>
      </c>
    </row>
    <row r="2127" spans="1:2">
      <c r="A2127" s="165"/>
      <c r="B2127" s="141">
        <f ca="1">IFERROR(__xludf.DUMMYFUNCTION("""COMPUTED_VALUE"""),0)</f>
        <v>0</v>
      </c>
    </row>
    <row r="2128" spans="1:2">
      <c r="A2128" s="165"/>
      <c r="B2128" s="141">
        <f ca="1">IFERROR(__xludf.DUMMYFUNCTION("""COMPUTED_VALUE"""),0)</f>
        <v>0</v>
      </c>
    </row>
    <row r="2129" spans="1:2">
      <c r="A2129" s="165"/>
      <c r="B2129" s="141">
        <f ca="1">IFERROR(__xludf.DUMMYFUNCTION("""COMPUTED_VALUE"""),0)</f>
        <v>0</v>
      </c>
    </row>
    <row r="2130" spans="1:2">
      <c r="A2130" s="165"/>
      <c r="B2130" s="141">
        <f ca="1">IFERROR(__xludf.DUMMYFUNCTION("""COMPUTED_VALUE"""),0)</f>
        <v>0</v>
      </c>
    </row>
    <row r="2131" spans="1:2">
      <c r="A2131" s="165"/>
      <c r="B2131" s="141">
        <f ca="1">IFERROR(__xludf.DUMMYFUNCTION("""COMPUTED_VALUE"""),0)</f>
        <v>0</v>
      </c>
    </row>
    <row r="2132" spans="1:2">
      <c r="A2132" s="165"/>
      <c r="B2132" s="141">
        <f ca="1">IFERROR(__xludf.DUMMYFUNCTION("""COMPUTED_VALUE"""),0)</f>
        <v>0</v>
      </c>
    </row>
    <row r="2133" spans="1:2">
      <c r="A2133" s="165"/>
      <c r="B2133" s="141">
        <f ca="1">IFERROR(__xludf.DUMMYFUNCTION("""COMPUTED_VALUE"""),0)</f>
        <v>0</v>
      </c>
    </row>
    <row r="2134" spans="1:2">
      <c r="A2134" s="165"/>
      <c r="B2134" s="141">
        <f ca="1">IFERROR(__xludf.DUMMYFUNCTION("""COMPUTED_VALUE"""),0)</f>
        <v>0</v>
      </c>
    </row>
    <row r="2135" spans="1:2">
      <c r="A2135" s="165"/>
      <c r="B2135" s="141">
        <f ca="1">IFERROR(__xludf.DUMMYFUNCTION("""COMPUTED_VALUE"""),0)</f>
        <v>0</v>
      </c>
    </row>
    <row r="2136" spans="1:2">
      <c r="A2136" s="165"/>
      <c r="B2136" s="141">
        <f ca="1">IFERROR(__xludf.DUMMYFUNCTION("""COMPUTED_VALUE"""),0)</f>
        <v>0</v>
      </c>
    </row>
    <row r="2137" spans="1:2">
      <c r="A2137" s="165"/>
      <c r="B2137" s="141">
        <f ca="1">IFERROR(__xludf.DUMMYFUNCTION("""COMPUTED_VALUE"""),0)</f>
        <v>0</v>
      </c>
    </row>
    <row r="2138" spans="1:2">
      <c r="A2138" s="165"/>
      <c r="B2138" s="141">
        <f ca="1">IFERROR(__xludf.DUMMYFUNCTION("""COMPUTED_VALUE"""),0)</f>
        <v>0</v>
      </c>
    </row>
    <row r="2139" spans="1:2">
      <c r="A2139" s="165"/>
      <c r="B2139" s="141">
        <f ca="1">IFERROR(__xludf.DUMMYFUNCTION("""COMPUTED_VALUE"""),0)</f>
        <v>0</v>
      </c>
    </row>
    <row r="2140" spans="1:2">
      <c r="A2140" s="165"/>
      <c r="B2140" s="141">
        <f ca="1">IFERROR(__xludf.DUMMYFUNCTION("""COMPUTED_VALUE"""),0)</f>
        <v>0</v>
      </c>
    </row>
    <row r="2141" spans="1:2">
      <c r="A2141" s="165"/>
      <c r="B2141" s="141">
        <f ca="1">IFERROR(__xludf.DUMMYFUNCTION("""COMPUTED_VALUE"""),0)</f>
        <v>0</v>
      </c>
    </row>
    <row r="2142" spans="1:2">
      <c r="A2142" s="165"/>
      <c r="B2142" s="141">
        <f ca="1">IFERROR(__xludf.DUMMYFUNCTION("""COMPUTED_VALUE"""),0)</f>
        <v>0</v>
      </c>
    </row>
    <row r="2143" spans="1:2">
      <c r="A2143" s="165"/>
      <c r="B2143" s="141">
        <f ca="1">IFERROR(__xludf.DUMMYFUNCTION("""COMPUTED_VALUE"""),0)</f>
        <v>0</v>
      </c>
    </row>
    <row r="2144" spans="1:2">
      <c r="A2144" s="165"/>
      <c r="B2144" s="141">
        <f ca="1">IFERROR(__xludf.DUMMYFUNCTION("""COMPUTED_VALUE"""),0)</f>
        <v>0</v>
      </c>
    </row>
    <row r="2145" spans="1:2">
      <c r="A2145" s="165"/>
      <c r="B2145" s="141">
        <f ca="1">IFERROR(__xludf.DUMMYFUNCTION("""COMPUTED_VALUE"""),0)</f>
        <v>0</v>
      </c>
    </row>
    <row r="2146" spans="1:2">
      <c r="A2146" s="165"/>
      <c r="B2146" s="141">
        <f ca="1">IFERROR(__xludf.DUMMYFUNCTION("""COMPUTED_VALUE"""),0)</f>
        <v>0</v>
      </c>
    </row>
    <row r="2147" spans="1:2">
      <c r="A2147" s="165"/>
      <c r="B2147" s="141">
        <f ca="1">IFERROR(__xludf.DUMMYFUNCTION("""COMPUTED_VALUE"""),0)</f>
        <v>0</v>
      </c>
    </row>
    <row r="2148" spans="1:2">
      <c r="A2148" s="165"/>
      <c r="B2148" s="141">
        <f ca="1">IFERROR(__xludf.DUMMYFUNCTION("""COMPUTED_VALUE"""),0)</f>
        <v>0</v>
      </c>
    </row>
    <row r="2149" spans="1:2">
      <c r="A2149" s="165"/>
      <c r="B2149" s="141">
        <f ca="1">IFERROR(__xludf.DUMMYFUNCTION("""COMPUTED_VALUE"""),0)</f>
        <v>0</v>
      </c>
    </row>
    <row r="2150" spans="1:2">
      <c r="A2150" s="165"/>
      <c r="B2150" s="141">
        <f ca="1">IFERROR(__xludf.DUMMYFUNCTION("""COMPUTED_VALUE"""),0)</f>
        <v>0</v>
      </c>
    </row>
    <row r="2151" spans="1:2">
      <c r="A2151" s="165"/>
      <c r="B2151" s="141">
        <f ca="1">IFERROR(__xludf.DUMMYFUNCTION("""COMPUTED_VALUE"""),0)</f>
        <v>0</v>
      </c>
    </row>
    <row r="2152" spans="1:2">
      <c r="A2152" s="165"/>
      <c r="B2152" s="141">
        <f ca="1">IFERROR(__xludf.DUMMYFUNCTION("""COMPUTED_VALUE"""),0)</f>
        <v>0</v>
      </c>
    </row>
    <row r="2153" spans="1:2">
      <c r="A2153" s="165"/>
      <c r="B2153" s="141">
        <f ca="1">IFERROR(__xludf.DUMMYFUNCTION("""COMPUTED_VALUE"""),0)</f>
        <v>0</v>
      </c>
    </row>
    <row r="2154" spans="1:2">
      <c r="A2154" s="165"/>
      <c r="B2154" s="141">
        <f ca="1">IFERROR(__xludf.DUMMYFUNCTION("""COMPUTED_VALUE"""),0)</f>
        <v>0</v>
      </c>
    </row>
    <row r="2155" spans="1:2">
      <c r="A2155" s="165"/>
      <c r="B2155" s="141">
        <f ca="1">IFERROR(__xludf.DUMMYFUNCTION("""COMPUTED_VALUE"""),0)</f>
        <v>0</v>
      </c>
    </row>
    <row r="2156" spans="1:2">
      <c r="A2156" s="165"/>
      <c r="B2156" s="141">
        <f ca="1">IFERROR(__xludf.DUMMYFUNCTION("""COMPUTED_VALUE"""),0)</f>
        <v>0</v>
      </c>
    </row>
    <row r="2157" spans="1:2">
      <c r="A2157" s="165"/>
      <c r="B2157" s="141">
        <f ca="1">IFERROR(__xludf.DUMMYFUNCTION("""COMPUTED_VALUE"""),0)</f>
        <v>0</v>
      </c>
    </row>
    <row r="2158" spans="1:2">
      <c r="A2158" s="165"/>
      <c r="B2158" s="141">
        <f ca="1">IFERROR(__xludf.DUMMYFUNCTION("""COMPUTED_VALUE"""),0)</f>
        <v>0</v>
      </c>
    </row>
    <row r="2159" spans="1:2">
      <c r="A2159" s="165"/>
      <c r="B2159" s="141">
        <f ca="1">IFERROR(__xludf.DUMMYFUNCTION("""COMPUTED_VALUE"""),0)</f>
        <v>0</v>
      </c>
    </row>
    <row r="2160" spans="1:2">
      <c r="A2160" s="165"/>
      <c r="B2160" s="141">
        <f ca="1">IFERROR(__xludf.DUMMYFUNCTION("""COMPUTED_VALUE"""),0)</f>
        <v>0</v>
      </c>
    </row>
    <row r="2161" spans="1:2">
      <c r="A2161" s="165"/>
      <c r="B2161" s="141">
        <f ca="1">IFERROR(__xludf.DUMMYFUNCTION("""COMPUTED_VALUE"""),0)</f>
        <v>0</v>
      </c>
    </row>
    <row r="2162" spans="1:2">
      <c r="A2162" s="165"/>
      <c r="B2162" s="141">
        <f ca="1">IFERROR(__xludf.DUMMYFUNCTION("""COMPUTED_VALUE"""),0)</f>
        <v>0</v>
      </c>
    </row>
    <row r="2163" spans="1:2">
      <c r="A2163" s="165"/>
      <c r="B2163" s="141">
        <f ca="1">IFERROR(__xludf.DUMMYFUNCTION("""COMPUTED_VALUE"""),0)</f>
        <v>0</v>
      </c>
    </row>
    <row r="2164" spans="1:2">
      <c r="A2164" s="165"/>
      <c r="B2164" s="141">
        <f ca="1">IFERROR(__xludf.DUMMYFUNCTION("""COMPUTED_VALUE"""),0)</f>
        <v>0</v>
      </c>
    </row>
    <row r="2165" spans="1:2">
      <c r="A2165" s="165"/>
      <c r="B2165" s="141">
        <f ca="1">IFERROR(__xludf.DUMMYFUNCTION("""COMPUTED_VALUE"""),0)</f>
        <v>0</v>
      </c>
    </row>
    <row r="2166" spans="1:2">
      <c r="A2166" s="165"/>
      <c r="B2166" s="141">
        <f ca="1">IFERROR(__xludf.DUMMYFUNCTION("""COMPUTED_VALUE"""),0)</f>
        <v>0</v>
      </c>
    </row>
    <row r="2167" spans="1:2">
      <c r="A2167" s="165"/>
      <c r="B2167" s="141">
        <f ca="1">IFERROR(__xludf.DUMMYFUNCTION("""COMPUTED_VALUE"""),0)</f>
        <v>0</v>
      </c>
    </row>
    <row r="2168" spans="1:2">
      <c r="A2168" s="165"/>
      <c r="B2168" s="141">
        <f ca="1">IFERROR(__xludf.DUMMYFUNCTION("""COMPUTED_VALUE"""),0)</f>
        <v>0</v>
      </c>
    </row>
    <row r="2169" spans="1:2">
      <c r="A2169" s="165"/>
      <c r="B2169" s="141">
        <f ca="1">IFERROR(__xludf.DUMMYFUNCTION("""COMPUTED_VALUE"""),0)</f>
        <v>0</v>
      </c>
    </row>
    <row r="2170" spans="1:2">
      <c r="A2170" s="165"/>
      <c r="B2170" s="141">
        <f ca="1">IFERROR(__xludf.DUMMYFUNCTION("""COMPUTED_VALUE"""),0)</f>
        <v>0</v>
      </c>
    </row>
    <row r="2171" spans="1:2">
      <c r="A2171" s="165"/>
      <c r="B2171" s="141">
        <f ca="1">IFERROR(__xludf.DUMMYFUNCTION("""COMPUTED_VALUE"""),0)</f>
        <v>0</v>
      </c>
    </row>
    <row r="2172" spans="1:2">
      <c r="A2172" s="165"/>
      <c r="B2172" s="141">
        <f ca="1">IFERROR(__xludf.DUMMYFUNCTION("""COMPUTED_VALUE"""),0)</f>
        <v>0</v>
      </c>
    </row>
    <row r="2173" spans="1:2">
      <c r="A2173" s="165"/>
      <c r="B2173" s="141">
        <f ca="1">IFERROR(__xludf.DUMMYFUNCTION("""COMPUTED_VALUE"""),0)</f>
        <v>0</v>
      </c>
    </row>
    <row r="2174" spans="1:2">
      <c r="A2174" s="165"/>
      <c r="B2174" s="141">
        <f ca="1">IFERROR(__xludf.DUMMYFUNCTION("""COMPUTED_VALUE"""),0)</f>
        <v>0</v>
      </c>
    </row>
    <row r="2175" spans="1:2">
      <c r="A2175" s="165"/>
      <c r="B2175" s="141">
        <f ca="1">IFERROR(__xludf.DUMMYFUNCTION("""COMPUTED_VALUE"""),0)</f>
        <v>0</v>
      </c>
    </row>
    <row r="2176" spans="1:2">
      <c r="A2176" s="165"/>
      <c r="B2176" s="141">
        <f ca="1">IFERROR(__xludf.DUMMYFUNCTION("""COMPUTED_VALUE"""),0)</f>
        <v>0</v>
      </c>
    </row>
    <row r="2177" spans="1:2">
      <c r="A2177" s="165"/>
      <c r="B2177" s="141">
        <f ca="1">IFERROR(__xludf.DUMMYFUNCTION("""COMPUTED_VALUE"""),0)</f>
        <v>0</v>
      </c>
    </row>
    <row r="2178" spans="1:2">
      <c r="A2178" s="165"/>
      <c r="B2178" s="141">
        <f ca="1">IFERROR(__xludf.DUMMYFUNCTION("""COMPUTED_VALUE"""),0)</f>
        <v>0</v>
      </c>
    </row>
    <row r="2179" spans="1:2">
      <c r="A2179" s="165"/>
      <c r="B2179" s="141">
        <f ca="1">IFERROR(__xludf.DUMMYFUNCTION("""COMPUTED_VALUE"""),0)</f>
        <v>0</v>
      </c>
    </row>
    <row r="2180" spans="1:2">
      <c r="A2180" s="165"/>
      <c r="B2180" s="141">
        <f ca="1">IFERROR(__xludf.DUMMYFUNCTION("""COMPUTED_VALUE"""),0)</f>
        <v>0</v>
      </c>
    </row>
    <row r="2181" spans="1:2">
      <c r="A2181" s="165"/>
      <c r="B2181" s="141">
        <f ca="1">IFERROR(__xludf.DUMMYFUNCTION("""COMPUTED_VALUE"""),0)</f>
        <v>0</v>
      </c>
    </row>
    <row r="2182" spans="1:2">
      <c r="A2182" s="165"/>
      <c r="B2182" s="141">
        <f ca="1">IFERROR(__xludf.DUMMYFUNCTION("""COMPUTED_VALUE"""),0)</f>
        <v>0</v>
      </c>
    </row>
    <row r="2183" spans="1:2">
      <c r="A2183" s="165"/>
      <c r="B2183" s="141">
        <f ca="1">IFERROR(__xludf.DUMMYFUNCTION("""COMPUTED_VALUE"""),0)</f>
        <v>0</v>
      </c>
    </row>
    <row r="2184" spans="1:2">
      <c r="A2184" s="165"/>
      <c r="B2184" s="141">
        <f ca="1">IFERROR(__xludf.DUMMYFUNCTION("""COMPUTED_VALUE"""),0)</f>
        <v>0</v>
      </c>
    </row>
    <row r="2185" spans="1:2">
      <c r="A2185" s="165"/>
      <c r="B2185" s="141">
        <f ca="1">IFERROR(__xludf.DUMMYFUNCTION("""COMPUTED_VALUE"""),0)</f>
        <v>0</v>
      </c>
    </row>
    <row r="2186" spans="1:2">
      <c r="A2186" s="165"/>
      <c r="B2186" s="141">
        <f ca="1">IFERROR(__xludf.DUMMYFUNCTION("""COMPUTED_VALUE"""),0)</f>
        <v>0</v>
      </c>
    </row>
    <row r="2187" spans="1:2">
      <c r="A2187" s="165"/>
      <c r="B2187" s="141">
        <f ca="1">IFERROR(__xludf.DUMMYFUNCTION("""COMPUTED_VALUE"""),0)</f>
        <v>0</v>
      </c>
    </row>
    <row r="2188" spans="1:2">
      <c r="A2188" s="165"/>
      <c r="B2188" s="141">
        <f ca="1">IFERROR(__xludf.DUMMYFUNCTION("""COMPUTED_VALUE"""),0)</f>
        <v>0</v>
      </c>
    </row>
    <row r="2189" spans="1:2">
      <c r="A2189" s="165"/>
      <c r="B2189" s="141">
        <f ca="1">IFERROR(__xludf.DUMMYFUNCTION("""COMPUTED_VALUE"""),0)</f>
        <v>0</v>
      </c>
    </row>
    <row r="2190" spans="1:2">
      <c r="A2190" s="165"/>
      <c r="B2190" s="141">
        <f ca="1">IFERROR(__xludf.DUMMYFUNCTION("""COMPUTED_VALUE"""),0)</f>
        <v>0</v>
      </c>
    </row>
    <row r="2191" spans="1:2">
      <c r="A2191" s="165"/>
      <c r="B2191" s="141">
        <f ca="1">IFERROR(__xludf.DUMMYFUNCTION("""COMPUTED_VALUE"""),0)</f>
        <v>0</v>
      </c>
    </row>
    <row r="2192" spans="1:2">
      <c r="A2192" s="165"/>
      <c r="B2192" s="141">
        <f ca="1">IFERROR(__xludf.DUMMYFUNCTION("""COMPUTED_VALUE"""),0)</f>
        <v>0</v>
      </c>
    </row>
    <row r="2193" spans="1:2">
      <c r="A2193" s="165"/>
      <c r="B2193" s="141">
        <f ca="1">IFERROR(__xludf.DUMMYFUNCTION("""COMPUTED_VALUE"""),0)</f>
        <v>0</v>
      </c>
    </row>
    <row r="2194" spans="1:2">
      <c r="A2194" s="165"/>
      <c r="B2194" s="141">
        <f ca="1">IFERROR(__xludf.DUMMYFUNCTION("""COMPUTED_VALUE"""),0)</f>
        <v>0</v>
      </c>
    </row>
    <row r="2195" spans="1:2">
      <c r="A2195" s="165"/>
      <c r="B2195" s="141">
        <f ca="1">IFERROR(__xludf.DUMMYFUNCTION("""COMPUTED_VALUE"""),0)</f>
        <v>0</v>
      </c>
    </row>
    <row r="2196" spans="1:2">
      <c r="A2196" s="165"/>
      <c r="B2196" s="141">
        <f ca="1">IFERROR(__xludf.DUMMYFUNCTION("""COMPUTED_VALUE"""),0)</f>
        <v>0</v>
      </c>
    </row>
    <row r="2197" spans="1:2">
      <c r="A2197" s="165"/>
      <c r="B2197" s="141">
        <f ca="1">IFERROR(__xludf.DUMMYFUNCTION("""COMPUTED_VALUE"""),0)</f>
        <v>0</v>
      </c>
    </row>
    <row r="2198" spans="1:2">
      <c r="A2198" s="165"/>
      <c r="B2198" s="141">
        <f ca="1">IFERROR(__xludf.DUMMYFUNCTION("""COMPUTED_VALUE"""),0)</f>
        <v>0</v>
      </c>
    </row>
    <row r="2199" spans="1:2">
      <c r="A2199" s="165"/>
      <c r="B2199" s="141">
        <f ca="1">IFERROR(__xludf.DUMMYFUNCTION("""COMPUTED_VALUE"""),0)</f>
        <v>0</v>
      </c>
    </row>
    <row r="2200" spans="1:2">
      <c r="A2200" s="165"/>
      <c r="B2200" s="141">
        <f ca="1">IFERROR(__xludf.DUMMYFUNCTION("""COMPUTED_VALUE"""),0)</f>
        <v>0</v>
      </c>
    </row>
    <row r="2201" spans="1:2">
      <c r="A2201" s="165"/>
      <c r="B2201" s="141">
        <f ca="1">IFERROR(__xludf.DUMMYFUNCTION("""COMPUTED_VALUE"""),0)</f>
        <v>0</v>
      </c>
    </row>
    <row r="2202" spans="1:2">
      <c r="A2202" s="165"/>
      <c r="B2202" s="141">
        <f ca="1">IFERROR(__xludf.DUMMYFUNCTION("""COMPUTED_VALUE"""),0)</f>
        <v>0</v>
      </c>
    </row>
    <row r="2203" spans="1:2">
      <c r="A2203" s="165"/>
      <c r="B2203" s="141">
        <f ca="1">IFERROR(__xludf.DUMMYFUNCTION("""COMPUTED_VALUE"""),0)</f>
        <v>0</v>
      </c>
    </row>
    <row r="2204" spans="1:2">
      <c r="A2204" s="165"/>
      <c r="B2204" s="141">
        <f ca="1">IFERROR(__xludf.DUMMYFUNCTION("""COMPUTED_VALUE"""),0)</f>
        <v>0</v>
      </c>
    </row>
    <row r="2205" spans="1:2">
      <c r="A2205" s="165"/>
      <c r="B2205" s="141">
        <f ca="1">IFERROR(__xludf.DUMMYFUNCTION("""COMPUTED_VALUE"""),0)</f>
        <v>0</v>
      </c>
    </row>
    <row r="2206" spans="1:2">
      <c r="A2206" s="165"/>
      <c r="B2206" s="141">
        <f ca="1">IFERROR(__xludf.DUMMYFUNCTION("""COMPUTED_VALUE"""),0)</f>
        <v>0</v>
      </c>
    </row>
    <row r="2207" spans="1:2">
      <c r="A2207" s="165"/>
      <c r="B2207" s="141">
        <f ca="1">IFERROR(__xludf.DUMMYFUNCTION("""COMPUTED_VALUE"""),0)</f>
        <v>0</v>
      </c>
    </row>
    <row r="2208" spans="1:2">
      <c r="A2208" s="165"/>
      <c r="B2208" s="141">
        <f ca="1">IFERROR(__xludf.DUMMYFUNCTION("""COMPUTED_VALUE"""),0)</f>
        <v>0</v>
      </c>
    </row>
    <row r="2209" spans="1:2">
      <c r="A2209" s="165"/>
      <c r="B2209" s="141">
        <f ca="1">IFERROR(__xludf.DUMMYFUNCTION("""COMPUTED_VALUE"""),0)</f>
        <v>0</v>
      </c>
    </row>
    <row r="2210" spans="1:2">
      <c r="A2210" s="165"/>
      <c r="B2210" s="141">
        <f ca="1">IFERROR(__xludf.DUMMYFUNCTION("""COMPUTED_VALUE"""),0)</f>
        <v>0</v>
      </c>
    </row>
    <row r="2211" spans="1:2">
      <c r="A2211" s="165"/>
      <c r="B2211" s="141">
        <f ca="1">IFERROR(__xludf.DUMMYFUNCTION("""COMPUTED_VALUE"""),0)</f>
        <v>0</v>
      </c>
    </row>
    <row r="2212" spans="1:2">
      <c r="A2212" s="165"/>
      <c r="B2212" s="141">
        <f ca="1">IFERROR(__xludf.DUMMYFUNCTION("""COMPUTED_VALUE"""),0)</f>
        <v>0</v>
      </c>
    </row>
    <row r="2213" spans="1:2">
      <c r="A2213" s="165"/>
      <c r="B2213" s="141">
        <f ca="1">IFERROR(__xludf.DUMMYFUNCTION("""COMPUTED_VALUE"""),0)</f>
        <v>0</v>
      </c>
    </row>
    <row r="2214" spans="1:2">
      <c r="A2214" s="165"/>
      <c r="B2214" s="141">
        <f ca="1">IFERROR(__xludf.DUMMYFUNCTION("""COMPUTED_VALUE"""),0)</f>
        <v>0</v>
      </c>
    </row>
    <row r="2215" spans="1:2">
      <c r="A2215" s="165"/>
      <c r="B2215" s="141">
        <f ca="1">IFERROR(__xludf.DUMMYFUNCTION("""COMPUTED_VALUE"""),0)</f>
        <v>0</v>
      </c>
    </row>
    <row r="2216" spans="1:2">
      <c r="A2216" s="165"/>
      <c r="B2216" s="141">
        <f ca="1">IFERROR(__xludf.DUMMYFUNCTION("""COMPUTED_VALUE"""),0)</f>
        <v>0</v>
      </c>
    </row>
    <row r="2217" spans="1:2">
      <c r="A2217" s="165"/>
      <c r="B2217" s="141">
        <f ca="1">IFERROR(__xludf.DUMMYFUNCTION("""COMPUTED_VALUE"""),0)</f>
        <v>0</v>
      </c>
    </row>
    <row r="2218" spans="1:2">
      <c r="A2218" s="165"/>
      <c r="B2218" s="141">
        <f ca="1">IFERROR(__xludf.DUMMYFUNCTION("""COMPUTED_VALUE"""),0)</f>
        <v>0</v>
      </c>
    </row>
    <row r="2219" spans="1:2">
      <c r="A2219" s="165"/>
      <c r="B2219" s="141">
        <f ca="1">IFERROR(__xludf.DUMMYFUNCTION("""COMPUTED_VALUE"""),0)</f>
        <v>0</v>
      </c>
    </row>
    <row r="2220" spans="1:2">
      <c r="A2220" s="165"/>
      <c r="B2220" s="141">
        <f ca="1">IFERROR(__xludf.DUMMYFUNCTION("""COMPUTED_VALUE"""),0)</f>
        <v>0</v>
      </c>
    </row>
    <row r="2221" spans="1:2">
      <c r="A2221" s="165"/>
      <c r="B2221" s="141">
        <f ca="1">IFERROR(__xludf.DUMMYFUNCTION("""COMPUTED_VALUE"""),0)</f>
        <v>0</v>
      </c>
    </row>
    <row r="2222" spans="1:2">
      <c r="A2222" s="165"/>
      <c r="B2222" s="141">
        <f ca="1">IFERROR(__xludf.DUMMYFUNCTION("""COMPUTED_VALUE"""),0)</f>
        <v>0</v>
      </c>
    </row>
    <row r="2223" spans="1:2">
      <c r="A2223" s="165"/>
      <c r="B2223" s="141">
        <f ca="1">IFERROR(__xludf.DUMMYFUNCTION("""COMPUTED_VALUE"""),0)</f>
        <v>0</v>
      </c>
    </row>
    <row r="2224" spans="1:2">
      <c r="A2224" s="165"/>
      <c r="B2224" s="141">
        <f ca="1">IFERROR(__xludf.DUMMYFUNCTION("""COMPUTED_VALUE"""),0)</f>
        <v>0</v>
      </c>
    </row>
    <row r="2225" spans="1:2">
      <c r="A2225" s="165"/>
      <c r="B2225" s="141">
        <f ca="1">IFERROR(__xludf.DUMMYFUNCTION("""COMPUTED_VALUE"""),0)</f>
        <v>0</v>
      </c>
    </row>
    <row r="2226" spans="1:2">
      <c r="A2226" s="165"/>
      <c r="B2226" s="141">
        <f ca="1">IFERROR(__xludf.DUMMYFUNCTION("""COMPUTED_VALUE"""),0)</f>
        <v>0</v>
      </c>
    </row>
    <row r="2227" spans="1:2">
      <c r="A2227" s="165"/>
      <c r="B2227" s="141">
        <f ca="1">IFERROR(__xludf.DUMMYFUNCTION("""COMPUTED_VALUE"""),0)</f>
        <v>0</v>
      </c>
    </row>
    <row r="2228" spans="1:2">
      <c r="A2228" s="165"/>
      <c r="B2228" s="141">
        <f ca="1">IFERROR(__xludf.DUMMYFUNCTION("""COMPUTED_VALUE"""),0)</f>
        <v>0</v>
      </c>
    </row>
    <row r="2229" spans="1:2">
      <c r="A2229" s="165"/>
      <c r="B2229" s="141">
        <f ca="1">IFERROR(__xludf.DUMMYFUNCTION("""COMPUTED_VALUE"""),0)</f>
        <v>0</v>
      </c>
    </row>
    <row r="2230" spans="1:2">
      <c r="A2230" s="165"/>
      <c r="B2230" s="141">
        <f ca="1">IFERROR(__xludf.DUMMYFUNCTION("""COMPUTED_VALUE"""),0)</f>
        <v>0</v>
      </c>
    </row>
    <row r="2231" spans="1:2">
      <c r="A2231" s="165"/>
      <c r="B2231" s="141">
        <f ca="1">IFERROR(__xludf.DUMMYFUNCTION("""COMPUTED_VALUE"""),0)</f>
        <v>0</v>
      </c>
    </row>
    <row r="2232" spans="1:2">
      <c r="A2232" s="165"/>
      <c r="B2232" s="141">
        <f ca="1">IFERROR(__xludf.DUMMYFUNCTION("""COMPUTED_VALUE"""),0)</f>
        <v>0</v>
      </c>
    </row>
    <row r="2233" spans="1:2">
      <c r="A2233" s="165"/>
      <c r="B2233" s="141">
        <f ca="1">IFERROR(__xludf.DUMMYFUNCTION("""COMPUTED_VALUE"""),0)</f>
        <v>0</v>
      </c>
    </row>
    <row r="2234" spans="1:2">
      <c r="A2234" s="165"/>
      <c r="B2234" s="141">
        <f ca="1">IFERROR(__xludf.DUMMYFUNCTION("""COMPUTED_VALUE"""),0)</f>
        <v>0</v>
      </c>
    </row>
    <row r="2235" spans="1:2">
      <c r="A2235" s="165"/>
      <c r="B2235" s="141">
        <f ca="1">IFERROR(__xludf.DUMMYFUNCTION("""COMPUTED_VALUE"""),0)</f>
        <v>0</v>
      </c>
    </row>
    <row r="2236" spans="1:2">
      <c r="A2236" s="165"/>
      <c r="B2236" s="141">
        <f ca="1">IFERROR(__xludf.DUMMYFUNCTION("""COMPUTED_VALUE"""),0)</f>
        <v>0</v>
      </c>
    </row>
    <row r="2237" spans="1:2">
      <c r="A2237" s="165"/>
      <c r="B2237" s="141">
        <f ca="1">IFERROR(__xludf.DUMMYFUNCTION("""COMPUTED_VALUE"""),0)</f>
        <v>0</v>
      </c>
    </row>
    <row r="2238" spans="1:2">
      <c r="A2238" s="165"/>
      <c r="B2238" s="141">
        <f ca="1">IFERROR(__xludf.DUMMYFUNCTION("""COMPUTED_VALUE"""),0)</f>
        <v>0</v>
      </c>
    </row>
    <row r="2239" spans="1:2">
      <c r="A2239" s="165"/>
      <c r="B2239" s="141">
        <f ca="1">IFERROR(__xludf.DUMMYFUNCTION("""COMPUTED_VALUE"""),0)</f>
        <v>0</v>
      </c>
    </row>
    <row r="2240" spans="1:2">
      <c r="A2240" s="165"/>
      <c r="B2240" s="141">
        <f ca="1">IFERROR(__xludf.DUMMYFUNCTION("""COMPUTED_VALUE"""),0)</f>
        <v>0</v>
      </c>
    </row>
    <row r="2241" spans="1:2">
      <c r="A2241" s="165"/>
      <c r="B2241" s="141">
        <f ca="1">IFERROR(__xludf.DUMMYFUNCTION("""COMPUTED_VALUE"""),0)</f>
        <v>0</v>
      </c>
    </row>
    <row r="2242" spans="1:2">
      <c r="A2242" s="165"/>
      <c r="B2242" s="141">
        <f ca="1">IFERROR(__xludf.DUMMYFUNCTION("""COMPUTED_VALUE"""),0)</f>
        <v>0</v>
      </c>
    </row>
    <row r="2243" spans="1:2">
      <c r="A2243" s="165"/>
      <c r="B2243" s="141">
        <f ca="1">IFERROR(__xludf.DUMMYFUNCTION("""COMPUTED_VALUE"""),0)</f>
        <v>0</v>
      </c>
    </row>
    <row r="2244" spans="1:2">
      <c r="A2244" s="165"/>
      <c r="B2244" s="141">
        <f ca="1">IFERROR(__xludf.DUMMYFUNCTION("""COMPUTED_VALUE"""),0)</f>
        <v>0</v>
      </c>
    </row>
    <row r="2245" spans="1:2">
      <c r="A2245" s="165"/>
      <c r="B2245" s="141">
        <f ca="1">IFERROR(__xludf.DUMMYFUNCTION("""COMPUTED_VALUE"""),0)</f>
        <v>0</v>
      </c>
    </row>
    <row r="2246" spans="1:2">
      <c r="A2246" s="165"/>
      <c r="B2246" s="141">
        <f ca="1">IFERROR(__xludf.DUMMYFUNCTION("""COMPUTED_VALUE"""),0)</f>
        <v>0</v>
      </c>
    </row>
    <row r="2247" spans="1:2">
      <c r="A2247" s="165"/>
      <c r="B2247" s="141">
        <f ca="1">IFERROR(__xludf.DUMMYFUNCTION("""COMPUTED_VALUE"""),0)</f>
        <v>0</v>
      </c>
    </row>
    <row r="2248" spans="1:2">
      <c r="A2248" s="165"/>
      <c r="B2248" s="141">
        <f ca="1">IFERROR(__xludf.DUMMYFUNCTION("""COMPUTED_VALUE"""),0)</f>
        <v>0</v>
      </c>
    </row>
    <row r="2249" spans="1:2">
      <c r="A2249" s="165"/>
      <c r="B2249" s="141">
        <f ca="1">IFERROR(__xludf.DUMMYFUNCTION("""COMPUTED_VALUE"""),0)</f>
        <v>0</v>
      </c>
    </row>
    <row r="2250" spans="1:2">
      <c r="A2250" s="165"/>
      <c r="B2250" s="141">
        <f ca="1">IFERROR(__xludf.DUMMYFUNCTION("""COMPUTED_VALUE"""),0)</f>
        <v>0</v>
      </c>
    </row>
    <row r="2251" spans="1:2">
      <c r="A2251" s="165"/>
      <c r="B2251" s="141">
        <f ca="1">IFERROR(__xludf.DUMMYFUNCTION("""COMPUTED_VALUE"""),0)</f>
        <v>0</v>
      </c>
    </row>
    <row r="2252" spans="1:2">
      <c r="A2252" s="165"/>
      <c r="B2252" s="141">
        <f ca="1">IFERROR(__xludf.DUMMYFUNCTION("""COMPUTED_VALUE"""),0)</f>
        <v>0</v>
      </c>
    </row>
    <row r="2253" spans="1:2">
      <c r="A2253" s="165"/>
      <c r="B2253" s="141">
        <f ca="1">IFERROR(__xludf.DUMMYFUNCTION("""COMPUTED_VALUE"""),0)</f>
        <v>0</v>
      </c>
    </row>
    <row r="2254" spans="1:2">
      <c r="A2254" s="165"/>
      <c r="B2254" s="141">
        <f ca="1">IFERROR(__xludf.DUMMYFUNCTION("""COMPUTED_VALUE"""),0)</f>
        <v>0</v>
      </c>
    </row>
    <row r="2255" spans="1:2">
      <c r="A2255" s="165"/>
      <c r="B2255" s="141">
        <f ca="1">IFERROR(__xludf.DUMMYFUNCTION("""COMPUTED_VALUE"""),0)</f>
        <v>0</v>
      </c>
    </row>
    <row r="2256" spans="1:2">
      <c r="A2256" s="165"/>
      <c r="B2256" s="141">
        <f ca="1">IFERROR(__xludf.DUMMYFUNCTION("""COMPUTED_VALUE"""),0)</f>
        <v>0</v>
      </c>
    </row>
    <row r="2257" spans="1:2">
      <c r="A2257" s="165"/>
      <c r="B2257" s="141">
        <f ca="1">IFERROR(__xludf.DUMMYFUNCTION("""COMPUTED_VALUE"""),0)</f>
        <v>0</v>
      </c>
    </row>
    <row r="2258" spans="1:2">
      <c r="A2258" s="165"/>
      <c r="B2258" s="141">
        <f ca="1">IFERROR(__xludf.DUMMYFUNCTION("""COMPUTED_VALUE"""),0)</f>
        <v>0</v>
      </c>
    </row>
    <row r="2259" spans="1:2">
      <c r="A2259" s="165"/>
      <c r="B2259" s="141">
        <f ca="1">IFERROR(__xludf.DUMMYFUNCTION("""COMPUTED_VALUE"""),0)</f>
        <v>0</v>
      </c>
    </row>
    <row r="2260" spans="1:2">
      <c r="A2260" s="165"/>
      <c r="B2260" s="141">
        <f ca="1">IFERROR(__xludf.DUMMYFUNCTION("""COMPUTED_VALUE"""),0)</f>
        <v>0</v>
      </c>
    </row>
    <row r="2261" spans="1:2">
      <c r="A2261" s="165"/>
      <c r="B2261" s="141">
        <f ca="1">IFERROR(__xludf.DUMMYFUNCTION("""COMPUTED_VALUE"""),0)</f>
        <v>0</v>
      </c>
    </row>
    <row r="2262" spans="1:2">
      <c r="A2262" s="165"/>
      <c r="B2262" s="141">
        <f ca="1">IFERROR(__xludf.DUMMYFUNCTION("""COMPUTED_VALUE"""),0)</f>
        <v>0</v>
      </c>
    </row>
    <row r="2263" spans="1:2">
      <c r="A2263" s="165"/>
      <c r="B2263" s="141">
        <f ca="1">IFERROR(__xludf.DUMMYFUNCTION("""COMPUTED_VALUE"""),0)</f>
        <v>0</v>
      </c>
    </row>
    <row r="2264" spans="1:2">
      <c r="A2264" s="165"/>
      <c r="B2264" s="141">
        <f ca="1">IFERROR(__xludf.DUMMYFUNCTION("""COMPUTED_VALUE"""),0)</f>
        <v>0</v>
      </c>
    </row>
    <row r="2265" spans="1:2">
      <c r="A2265" s="165"/>
      <c r="B2265" s="141">
        <f ca="1">IFERROR(__xludf.DUMMYFUNCTION("""COMPUTED_VALUE"""),0)</f>
        <v>0</v>
      </c>
    </row>
    <row r="2266" spans="1:2">
      <c r="A2266" s="165"/>
      <c r="B2266" s="141">
        <f ca="1">IFERROR(__xludf.DUMMYFUNCTION("""COMPUTED_VALUE"""),0)</f>
        <v>0</v>
      </c>
    </row>
    <row r="2267" spans="1:2">
      <c r="A2267" s="165"/>
      <c r="B2267" s="141">
        <f ca="1">IFERROR(__xludf.DUMMYFUNCTION("""COMPUTED_VALUE"""),0)</f>
        <v>0</v>
      </c>
    </row>
    <row r="2268" spans="1:2">
      <c r="A2268" s="165"/>
      <c r="B2268" s="141">
        <f ca="1">IFERROR(__xludf.DUMMYFUNCTION("""COMPUTED_VALUE"""),0)</f>
        <v>0</v>
      </c>
    </row>
    <row r="2269" spans="1:2">
      <c r="A2269" s="165"/>
      <c r="B2269" s="141">
        <f ca="1">IFERROR(__xludf.DUMMYFUNCTION("""COMPUTED_VALUE"""),0)</f>
        <v>0</v>
      </c>
    </row>
    <row r="2270" spans="1:2">
      <c r="A2270" s="165"/>
      <c r="B2270" s="141">
        <f ca="1">IFERROR(__xludf.DUMMYFUNCTION("""COMPUTED_VALUE"""),0)</f>
        <v>0</v>
      </c>
    </row>
    <row r="2271" spans="1:2">
      <c r="A2271" s="165"/>
      <c r="B2271" s="141">
        <f ca="1">IFERROR(__xludf.DUMMYFUNCTION("""COMPUTED_VALUE"""),0)</f>
        <v>0</v>
      </c>
    </row>
    <row r="2272" spans="1:2">
      <c r="A2272" s="165"/>
      <c r="B2272" s="141">
        <f ca="1">IFERROR(__xludf.DUMMYFUNCTION("""COMPUTED_VALUE"""),0)</f>
        <v>0</v>
      </c>
    </row>
    <row r="2273" spans="1:2">
      <c r="A2273" s="165"/>
      <c r="B2273" s="141">
        <f ca="1">IFERROR(__xludf.DUMMYFUNCTION("""COMPUTED_VALUE"""),0)</f>
        <v>0</v>
      </c>
    </row>
    <row r="2274" spans="1:2">
      <c r="A2274" s="165"/>
      <c r="B2274" s="141">
        <f ca="1">IFERROR(__xludf.DUMMYFUNCTION("""COMPUTED_VALUE"""),0)</f>
        <v>0</v>
      </c>
    </row>
    <row r="2275" spans="1:2">
      <c r="A2275" s="165"/>
      <c r="B2275" s="141">
        <f ca="1">IFERROR(__xludf.DUMMYFUNCTION("""COMPUTED_VALUE"""),0)</f>
        <v>0</v>
      </c>
    </row>
    <row r="2276" spans="1:2">
      <c r="A2276" s="165"/>
      <c r="B2276" s="141">
        <f ca="1">IFERROR(__xludf.DUMMYFUNCTION("""COMPUTED_VALUE"""),0)</f>
        <v>0</v>
      </c>
    </row>
    <row r="2277" spans="1:2">
      <c r="A2277" s="165"/>
      <c r="B2277" s="141">
        <f ca="1">IFERROR(__xludf.DUMMYFUNCTION("""COMPUTED_VALUE"""),0)</f>
        <v>0</v>
      </c>
    </row>
    <row r="2278" spans="1:2">
      <c r="A2278" s="165"/>
      <c r="B2278" s="141">
        <f ca="1">IFERROR(__xludf.DUMMYFUNCTION("""COMPUTED_VALUE"""),0)</f>
        <v>0</v>
      </c>
    </row>
    <row r="2279" spans="1:2">
      <c r="A2279" s="165"/>
      <c r="B2279" s="141">
        <f ca="1">IFERROR(__xludf.DUMMYFUNCTION("""COMPUTED_VALUE"""),0)</f>
        <v>0</v>
      </c>
    </row>
    <row r="2280" spans="1:2">
      <c r="A2280" s="165"/>
      <c r="B2280" s="141">
        <f ca="1">IFERROR(__xludf.DUMMYFUNCTION("""COMPUTED_VALUE"""),0)</f>
        <v>0</v>
      </c>
    </row>
    <row r="2281" spans="1:2">
      <c r="A2281" s="165"/>
      <c r="B2281" s="141">
        <f ca="1">IFERROR(__xludf.DUMMYFUNCTION("""COMPUTED_VALUE"""),0)</f>
        <v>0</v>
      </c>
    </row>
    <row r="2282" spans="1:2">
      <c r="A2282" s="165"/>
      <c r="B2282" s="141">
        <f ca="1">IFERROR(__xludf.DUMMYFUNCTION("""COMPUTED_VALUE"""),0)</f>
        <v>0</v>
      </c>
    </row>
    <row r="2283" spans="1:2">
      <c r="A2283" s="165"/>
      <c r="B2283" s="141">
        <f ca="1">IFERROR(__xludf.DUMMYFUNCTION("""COMPUTED_VALUE"""),0)</f>
        <v>0</v>
      </c>
    </row>
    <row r="2284" spans="1:2">
      <c r="A2284" s="165"/>
      <c r="B2284" s="141">
        <f ca="1">IFERROR(__xludf.DUMMYFUNCTION("""COMPUTED_VALUE"""),0)</f>
        <v>0</v>
      </c>
    </row>
    <row r="2285" spans="1:2">
      <c r="A2285" s="165"/>
      <c r="B2285" s="141">
        <f ca="1">IFERROR(__xludf.DUMMYFUNCTION("""COMPUTED_VALUE"""),0)</f>
        <v>0</v>
      </c>
    </row>
    <row r="2286" spans="1:2">
      <c r="A2286" s="165"/>
      <c r="B2286" s="141">
        <f ca="1">IFERROR(__xludf.DUMMYFUNCTION("""COMPUTED_VALUE"""),0)</f>
        <v>0</v>
      </c>
    </row>
    <row r="2287" spans="1:2">
      <c r="A2287" s="165"/>
      <c r="B2287" s="141">
        <f ca="1">IFERROR(__xludf.DUMMYFUNCTION("""COMPUTED_VALUE"""),0)</f>
        <v>0</v>
      </c>
    </row>
    <row r="2288" spans="1:2">
      <c r="A2288" s="165"/>
      <c r="B2288" s="141">
        <f ca="1">IFERROR(__xludf.DUMMYFUNCTION("""COMPUTED_VALUE"""),0)</f>
        <v>0</v>
      </c>
    </row>
    <row r="2289" spans="1:2">
      <c r="A2289" s="165"/>
      <c r="B2289" s="141">
        <f ca="1">IFERROR(__xludf.DUMMYFUNCTION("""COMPUTED_VALUE"""),0)</f>
        <v>0</v>
      </c>
    </row>
    <row r="2290" spans="1:2">
      <c r="A2290" s="165"/>
      <c r="B2290" s="141">
        <f ca="1">IFERROR(__xludf.DUMMYFUNCTION("""COMPUTED_VALUE"""),0)</f>
        <v>0</v>
      </c>
    </row>
    <row r="2291" spans="1:2">
      <c r="A2291" s="165"/>
      <c r="B2291" s="141">
        <f ca="1">IFERROR(__xludf.DUMMYFUNCTION("""COMPUTED_VALUE"""),0)</f>
        <v>0</v>
      </c>
    </row>
    <row r="2292" spans="1:2">
      <c r="A2292" s="165"/>
      <c r="B2292" s="141">
        <f ca="1">IFERROR(__xludf.DUMMYFUNCTION("""COMPUTED_VALUE"""),0)</f>
        <v>0</v>
      </c>
    </row>
    <row r="2293" spans="1:2">
      <c r="A2293" s="165"/>
      <c r="B2293" s="141">
        <f ca="1">IFERROR(__xludf.DUMMYFUNCTION("""COMPUTED_VALUE"""),0)</f>
        <v>0</v>
      </c>
    </row>
    <row r="2294" spans="1:2">
      <c r="A2294" s="165"/>
      <c r="B2294" s="141">
        <f ca="1">IFERROR(__xludf.DUMMYFUNCTION("""COMPUTED_VALUE"""),0)</f>
        <v>0</v>
      </c>
    </row>
    <row r="2295" spans="1:2">
      <c r="A2295" s="165"/>
      <c r="B2295" s="141">
        <f ca="1">IFERROR(__xludf.DUMMYFUNCTION("""COMPUTED_VALUE"""),0)</f>
        <v>0</v>
      </c>
    </row>
    <row r="2296" spans="1:2">
      <c r="A2296" s="165"/>
      <c r="B2296" s="141">
        <f ca="1">IFERROR(__xludf.DUMMYFUNCTION("""COMPUTED_VALUE"""),0)</f>
        <v>0</v>
      </c>
    </row>
    <row r="2297" spans="1:2">
      <c r="A2297" s="165"/>
      <c r="B2297" s="141">
        <f ca="1">IFERROR(__xludf.DUMMYFUNCTION("""COMPUTED_VALUE"""),0)</f>
        <v>0</v>
      </c>
    </row>
    <row r="2298" spans="1:2">
      <c r="A2298" s="165"/>
      <c r="B2298" s="141">
        <f ca="1">IFERROR(__xludf.DUMMYFUNCTION("""COMPUTED_VALUE"""),0)</f>
        <v>0</v>
      </c>
    </row>
    <row r="2299" spans="1:2">
      <c r="A2299" s="165"/>
      <c r="B2299" s="141">
        <f ca="1">IFERROR(__xludf.DUMMYFUNCTION("""COMPUTED_VALUE"""),0)</f>
        <v>0</v>
      </c>
    </row>
    <row r="2300" spans="1:2">
      <c r="A2300" s="165"/>
      <c r="B2300" s="141">
        <f ca="1">IFERROR(__xludf.DUMMYFUNCTION("""COMPUTED_VALUE"""),0)</f>
        <v>0</v>
      </c>
    </row>
    <row r="2301" spans="1:2">
      <c r="A2301" s="165"/>
      <c r="B2301" s="141">
        <f ca="1">IFERROR(__xludf.DUMMYFUNCTION("""COMPUTED_VALUE"""),0)</f>
        <v>0</v>
      </c>
    </row>
    <row r="2302" spans="1:2">
      <c r="A2302" s="165"/>
      <c r="B2302" s="141">
        <f ca="1">IFERROR(__xludf.DUMMYFUNCTION("""COMPUTED_VALUE"""),0)</f>
        <v>0</v>
      </c>
    </row>
    <row r="2303" spans="1:2">
      <c r="A2303" s="165"/>
      <c r="B2303" s="141">
        <f ca="1">IFERROR(__xludf.DUMMYFUNCTION("""COMPUTED_VALUE"""),0)</f>
        <v>0</v>
      </c>
    </row>
    <row r="2304" spans="1:2">
      <c r="A2304" s="165"/>
      <c r="B2304" s="141">
        <f ca="1">IFERROR(__xludf.DUMMYFUNCTION("""COMPUTED_VALUE"""),0)</f>
        <v>0</v>
      </c>
    </row>
    <row r="2305" spans="1:2">
      <c r="A2305" s="165"/>
      <c r="B2305" s="141">
        <f ca="1">IFERROR(__xludf.DUMMYFUNCTION("""COMPUTED_VALUE"""),0)</f>
        <v>0</v>
      </c>
    </row>
    <row r="2306" spans="1:2">
      <c r="A2306" s="165"/>
      <c r="B2306" s="141">
        <f ca="1">IFERROR(__xludf.DUMMYFUNCTION("""COMPUTED_VALUE"""),0)</f>
        <v>0</v>
      </c>
    </row>
    <row r="2307" spans="1:2">
      <c r="A2307" s="165"/>
      <c r="B2307" s="141">
        <f ca="1">IFERROR(__xludf.DUMMYFUNCTION("""COMPUTED_VALUE"""),0)</f>
        <v>0</v>
      </c>
    </row>
    <row r="2308" spans="1:2">
      <c r="A2308" s="165"/>
      <c r="B2308" s="141">
        <f ca="1">IFERROR(__xludf.DUMMYFUNCTION("""COMPUTED_VALUE"""),0)</f>
        <v>0</v>
      </c>
    </row>
    <row r="2309" spans="1:2">
      <c r="A2309" s="165"/>
      <c r="B2309" s="141">
        <f ca="1">IFERROR(__xludf.DUMMYFUNCTION("""COMPUTED_VALUE"""),0)</f>
        <v>0</v>
      </c>
    </row>
    <row r="2310" spans="1:2">
      <c r="A2310" s="165"/>
      <c r="B2310" s="141">
        <f ca="1">IFERROR(__xludf.DUMMYFUNCTION("""COMPUTED_VALUE"""),0)</f>
        <v>0</v>
      </c>
    </row>
    <row r="2311" spans="1:2">
      <c r="A2311" s="165"/>
      <c r="B2311" s="141">
        <f ca="1">IFERROR(__xludf.DUMMYFUNCTION("""COMPUTED_VALUE"""),0)</f>
        <v>0</v>
      </c>
    </row>
    <row r="2312" spans="1:2">
      <c r="A2312" s="165"/>
      <c r="B2312" s="141">
        <f ca="1">IFERROR(__xludf.DUMMYFUNCTION("""COMPUTED_VALUE"""),0)</f>
        <v>0</v>
      </c>
    </row>
    <row r="2313" spans="1:2">
      <c r="A2313" s="165"/>
      <c r="B2313" s="141">
        <f ca="1">IFERROR(__xludf.DUMMYFUNCTION("""COMPUTED_VALUE"""),0)</f>
        <v>0</v>
      </c>
    </row>
    <row r="2314" spans="1:2">
      <c r="A2314" s="165"/>
      <c r="B2314" s="141">
        <f ca="1">IFERROR(__xludf.DUMMYFUNCTION("""COMPUTED_VALUE"""),0)</f>
        <v>0</v>
      </c>
    </row>
    <row r="2315" spans="1:2">
      <c r="A2315" s="165"/>
      <c r="B2315" s="141">
        <f ca="1">IFERROR(__xludf.DUMMYFUNCTION("""COMPUTED_VALUE"""),0)</f>
        <v>0</v>
      </c>
    </row>
    <row r="2316" spans="1:2">
      <c r="A2316" s="165"/>
      <c r="B2316" s="141">
        <f ca="1">IFERROR(__xludf.DUMMYFUNCTION("""COMPUTED_VALUE"""),0)</f>
        <v>0</v>
      </c>
    </row>
    <row r="2317" spans="1:2">
      <c r="A2317" s="165"/>
      <c r="B2317" s="141">
        <f ca="1">IFERROR(__xludf.DUMMYFUNCTION("""COMPUTED_VALUE"""),0)</f>
        <v>0</v>
      </c>
    </row>
    <row r="2318" spans="1:2">
      <c r="A2318" s="165"/>
      <c r="B2318" s="141">
        <f ca="1">IFERROR(__xludf.DUMMYFUNCTION("""COMPUTED_VALUE"""),0)</f>
        <v>0</v>
      </c>
    </row>
    <row r="2319" spans="1:2">
      <c r="A2319" s="165"/>
      <c r="B2319" s="141">
        <f ca="1">IFERROR(__xludf.DUMMYFUNCTION("""COMPUTED_VALUE"""),0)</f>
        <v>0</v>
      </c>
    </row>
    <row r="2320" spans="1:2">
      <c r="A2320" s="165"/>
      <c r="B2320" s="141">
        <f ca="1">IFERROR(__xludf.DUMMYFUNCTION("""COMPUTED_VALUE"""),0)</f>
        <v>0</v>
      </c>
    </row>
    <row r="2321" spans="1:2">
      <c r="A2321" s="165"/>
      <c r="B2321" s="141">
        <f ca="1">IFERROR(__xludf.DUMMYFUNCTION("""COMPUTED_VALUE"""),0)</f>
        <v>0</v>
      </c>
    </row>
    <row r="2322" spans="1:2">
      <c r="A2322" s="165"/>
      <c r="B2322" s="141">
        <f ca="1">IFERROR(__xludf.DUMMYFUNCTION("""COMPUTED_VALUE"""),0)</f>
        <v>0</v>
      </c>
    </row>
    <row r="2323" spans="1:2">
      <c r="A2323" s="165"/>
      <c r="B2323" s="141">
        <f ca="1">IFERROR(__xludf.DUMMYFUNCTION("""COMPUTED_VALUE"""),0)</f>
        <v>0</v>
      </c>
    </row>
    <row r="2324" spans="1:2">
      <c r="A2324" s="165"/>
      <c r="B2324" s="141">
        <f ca="1">IFERROR(__xludf.DUMMYFUNCTION("""COMPUTED_VALUE"""),0)</f>
        <v>0</v>
      </c>
    </row>
    <row r="2325" spans="1:2">
      <c r="A2325" s="165"/>
      <c r="B2325" s="141">
        <f ca="1">IFERROR(__xludf.DUMMYFUNCTION("""COMPUTED_VALUE"""),0)</f>
        <v>0</v>
      </c>
    </row>
    <row r="2326" spans="1:2">
      <c r="A2326" s="165"/>
      <c r="B2326" s="141">
        <f ca="1">IFERROR(__xludf.DUMMYFUNCTION("""COMPUTED_VALUE"""),0)</f>
        <v>0</v>
      </c>
    </row>
    <row r="2327" spans="1:2">
      <c r="A2327" s="165"/>
      <c r="B2327" s="141">
        <f ca="1">IFERROR(__xludf.DUMMYFUNCTION("""COMPUTED_VALUE"""),0)</f>
        <v>0</v>
      </c>
    </row>
    <row r="2328" spans="1:2">
      <c r="A2328" s="165"/>
      <c r="B2328" s="141">
        <f ca="1">IFERROR(__xludf.DUMMYFUNCTION("""COMPUTED_VALUE"""),0)</f>
        <v>0</v>
      </c>
    </row>
    <row r="2329" spans="1:2">
      <c r="A2329" s="165"/>
      <c r="B2329" s="141">
        <f ca="1">IFERROR(__xludf.DUMMYFUNCTION("""COMPUTED_VALUE"""),0)</f>
        <v>0</v>
      </c>
    </row>
    <row r="2330" spans="1:2">
      <c r="A2330" s="165"/>
      <c r="B2330" s="141">
        <f ca="1">IFERROR(__xludf.DUMMYFUNCTION("""COMPUTED_VALUE"""),0)</f>
        <v>0</v>
      </c>
    </row>
    <row r="2331" spans="1:2">
      <c r="A2331" s="165"/>
      <c r="B2331" s="141">
        <f ca="1">IFERROR(__xludf.DUMMYFUNCTION("""COMPUTED_VALUE"""),0)</f>
        <v>0</v>
      </c>
    </row>
    <row r="2332" spans="1:2">
      <c r="A2332" s="165"/>
      <c r="B2332" s="141">
        <f ca="1">IFERROR(__xludf.DUMMYFUNCTION("""COMPUTED_VALUE"""),0)</f>
        <v>0</v>
      </c>
    </row>
    <row r="2333" spans="1:2">
      <c r="A2333" s="165"/>
      <c r="B2333" s="141">
        <f ca="1">IFERROR(__xludf.DUMMYFUNCTION("""COMPUTED_VALUE"""),0)</f>
        <v>0</v>
      </c>
    </row>
    <row r="2334" spans="1:2">
      <c r="A2334" s="165"/>
      <c r="B2334" s="141">
        <f ca="1">IFERROR(__xludf.DUMMYFUNCTION("""COMPUTED_VALUE"""),0)</f>
        <v>0</v>
      </c>
    </row>
    <row r="2335" spans="1:2">
      <c r="A2335" s="165"/>
      <c r="B2335" s="141">
        <f ca="1">IFERROR(__xludf.DUMMYFUNCTION("""COMPUTED_VALUE"""),0)</f>
        <v>0</v>
      </c>
    </row>
    <row r="2336" spans="1:2">
      <c r="A2336" s="165"/>
      <c r="B2336" s="141">
        <f ca="1">IFERROR(__xludf.DUMMYFUNCTION("""COMPUTED_VALUE"""),0)</f>
        <v>0</v>
      </c>
    </row>
    <row r="2337" spans="1:2">
      <c r="A2337" s="165"/>
      <c r="B2337" s="141">
        <f ca="1">IFERROR(__xludf.DUMMYFUNCTION("""COMPUTED_VALUE"""),0)</f>
        <v>0</v>
      </c>
    </row>
    <row r="2338" spans="1:2">
      <c r="A2338" s="165"/>
      <c r="B2338" s="141">
        <f ca="1">IFERROR(__xludf.DUMMYFUNCTION("""COMPUTED_VALUE"""),0)</f>
        <v>0</v>
      </c>
    </row>
    <row r="2339" spans="1:2">
      <c r="A2339" s="165"/>
      <c r="B2339" s="141">
        <f ca="1">IFERROR(__xludf.DUMMYFUNCTION("""COMPUTED_VALUE"""),0)</f>
        <v>0</v>
      </c>
    </row>
    <row r="2340" spans="1:2">
      <c r="A2340" s="165"/>
      <c r="B2340" s="141">
        <f ca="1">IFERROR(__xludf.DUMMYFUNCTION("""COMPUTED_VALUE"""),0)</f>
        <v>0</v>
      </c>
    </row>
    <row r="2341" spans="1:2">
      <c r="A2341" s="165"/>
      <c r="B2341" s="141">
        <f ca="1">IFERROR(__xludf.DUMMYFUNCTION("""COMPUTED_VALUE"""),0)</f>
        <v>0</v>
      </c>
    </row>
    <row r="2342" spans="1:2">
      <c r="A2342" s="165"/>
      <c r="B2342" s="141">
        <f ca="1">IFERROR(__xludf.DUMMYFUNCTION("""COMPUTED_VALUE"""),0)</f>
        <v>0</v>
      </c>
    </row>
    <row r="2343" spans="1:2">
      <c r="A2343" s="165"/>
      <c r="B2343" s="141">
        <f ca="1">IFERROR(__xludf.DUMMYFUNCTION("""COMPUTED_VALUE"""),0)</f>
        <v>0</v>
      </c>
    </row>
    <row r="2344" spans="1:2">
      <c r="A2344" s="165"/>
      <c r="B2344" s="141">
        <f ca="1">IFERROR(__xludf.DUMMYFUNCTION("""COMPUTED_VALUE"""),0)</f>
        <v>0</v>
      </c>
    </row>
    <row r="2345" spans="1:2">
      <c r="A2345" s="165"/>
      <c r="B2345" s="141">
        <f ca="1">IFERROR(__xludf.DUMMYFUNCTION("""COMPUTED_VALUE"""),0)</f>
        <v>0</v>
      </c>
    </row>
    <row r="2346" spans="1:2">
      <c r="A2346" s="165"/>
      <c r="B2346" s="141">
        <f ca="1">IFERROR(__xludf.DUMMYFUNCTION("""COMPUTED_VALUE"""),0)</f>
        <v>0</v>
      </c>
    </row>
    <row r="2347" spans="1:2">
      <c r="A2347" s="165"/>
      <c r="B2347" s="141">
        <f ca="1">IFERROR(__xludf.DUMMYFUNCTION("""COMPUTED_VALUE"""),0)</f>
        <v>0</v>
      </c>
    </row>
    <row r="2348" spans="1:2">
      <c r="A2348" s="165"/>
      <c r="B2348" s="141">
        <f ca="1">IFERROR(__xludf.DUMMYFUNCTION("""COMPUTED_VALUE"""),0)</f>
        <v>0</v>
      </c>
    </row>
    <row r="2349" spans="1:2">
      <c r="A2349" s="165"/>
      <c r="B2349" s="141">
        <f ca="1">IFERROR(__xludf.DUMMYFUNCTION("""COMPUTED_VALUE"""),0)</f>
        <v>0</v>
      </c>
    </row>
    <row r="2350" spans="1:2">
      <c r="A2350" s="165"/>
      <c r="B2350" s="141">
        <f ca="1">IFERROR(__xludf.DUMMYFUNCTION("""COMPUTED_VALUE"""),0)</f>
        <v>0</v>
      </c>
    </row>
    <row r="2351" spans="1:2">
      <c r="A2351" s="165"/>
      <c r="B2351" s="141">
        <f ca="1">IFERROR(__xludf.DUMMYFUNCTION("""COMPUTED_VALUE"""),0)</f>
        <v>0</v>
      </c>
    </row>
    <row r="2352" spans="1:2">
      <c r="A2352" s="165"/>
      <c r="B2352" s="141">
        <f ca="1">IFERROR(__xludf.DUMMYFUNCTION("""COMPUTED_VALUE"""),0)</f>
        <v>0</v>
      </c>
    </row>
    <row r="2353" spans="1:2">
      <c r="A2353" s="165"/>
      <c r="B2353" s="141">
        <f ca="1">IFERROR(__xludf.DUMMYFUNCTION("""COMPUTED_VALUE"""),0)</f>
        <v>0</v>
      </c>
    </row>
    <row r="2354" spans="1:2">
      <c r="A2354" s="165"/>
      <c r="B2354" s="141">
        <f ca="1">IFERROR(__xludf.DUMMYFUNCTION("""COMPUTED_VALUE"""),0)</f>
        <v>0</v>
      </c>
    </row>
    <row r="2355" spans="1:2">
      <c r="A2355" s="165"/>
      <c r="B2355" s="141">
        <f ca="1">IFERROR(__xludf.DUMMYFUNCTION("""COMPUTED_VALUE"""),0)</f>
        <v>0</v>
      </c>
    </row>
    <row r="2356" spans="1:2">
      <c r="A2356" s="165"/>
      <c r="B2356" s="141">
        <f ca="1">IFERROR(__xludf.DUMMYFUNCTION("""COMPUTED_VALUE"""),0)</f>
        <v>0</v>
      </c>
    </row>
    <row r="2357" spans="1:2">
      <c r="A2357" s="165"/>
      <c r="B2357" s="141">
        <f ca="1">IFERROR(__xludf.DUMMYFUNCTION("""COMPUTED_VALUE"""),0)</f>
        <v>0</v>
      </c>
    </row>
    <row r="2358" spans="1:2">
      <c r="A2358" s="165"/>
      <c r="B2358" s="141">
        <f ca="1">IFERROR(__xludf.DUMMYFUNCTION("""COMPUTED_VALUE"""),0)</f>
        <v>0</v>
      </c>
    </row>
    <row r="2359" spans="1:2">
      <c r="A2359" s="165"/>
      <c r="B2359" s="141">
        <f ca="1">IFERROR(__xludf.DUMMYFUNCTION("""COMPUTED_VALUE"""),0)</f>
        <v>0</v>
      </c>
    </row>
    <row r="2360" spans="1:2">
      <c r="A2360" s="165"/>
      <c r="B2360" s="141">
        <f ca="1">IFERROR(__xludf.DUMMYFUNCTION("""COMPUTED_VALUE"""),0)</f>
        <v>0</v>
      </c>
    </row>
    <row r="2361" spans="1:2">
      <c r="A2361" s="165"/>
      <c r="B2361" s="141">
        <f ca="1">IFERROR(__xludf.DUMMYFUNCTION("""COMPUTED_VALUE"""),0)</f>
        <v>0</v>
      </c>
    </row>
    <row r="2362" spans="1:2">
      <c r="A2362" s="165"/>
      <c r="B2362" s="141">
        <f ca="1">IFERROR(__xludf.DUMMYFUNCTION("""COMPUTED_VALUE"""),0)</f>
        <v>0</v>
      </c>
    </row>
    <row r="2363" spans="1:2">
      <c r="A2363" s="165"/>
      <c r="B2363" s="141">
        <f ca="1">IFERROR(__xludf.DUMMYFUNCTION("""COMPUTED_VALUE"""),0)</f>
        <v>0</v>
      </c>
    </row>
    <row r="2364" spans="1:2">
      <c r="A2364" s="165"/>
      <c r="B2364" s="141">
        <f ca="1">IFERROR(__xludf.DUMMYFUNCTION("""COMPUTED_VALUE"""),0)</f>
        <v>0</v>
      </c>
    </row>
    <row r="2365" spans="1:2">
      <c r="A2365" s="165"/>
      <c r="B2365" s="141">
        <f ca="1">IFERROR(__xludf.DUMMYFUNCTION("""COMPUTED_VALUE"""),0)</f>
        <v>0</v>
      </c>
    </row>
    <row r="2366" spans="1:2">
      <c r="A2366" s="165"/>
      <c r="B2366" s="141">
        <f ca="1">IFERROR(__xludf.DUMMYFUNCTION("""COMPUTED_VALUE"""),0)</f>
        <v>0</v>
      </c>
    </row>
    <row r="2367" spans="1:2">
      <c r="A2367" s="165"/>
      <c r="B2367" s="141">
        <f ca="1">IFERROR(__xludf.DUMMYFUNCTION("""COMPUTED_VALUE"""),0)</f>
        <v>0</v>
      </c>
    </row>
    <row r="2368" spans="1:2">
      <c r="A2368" s="165"/>
      <c r="B2368" s="141">
        <f ca="1">IFERROR(__xludf.DUMMYFUNCTION("""COMPUTED_VALUE"""),0)</f>
        <v>0</v>
      </c>
    </row>
    <row r="2369" spans="1:2">
      <c r="A2369" s="165"/>
      <c r="B2369" s="141">
        <f ca="1">IFERROR(__xludf.DUMMYFUNCTION("""COMPUTED_VALUE"""),0)</f>
        <v>0</v>
      </c>
    </row>
    <row r="2370" spans="1:2">
      <c r="A2370" s="165"/>
      <c r="B2370" s="141">
        <f ca="1">IFERROR(__xludf.DUMMYFUNCTION("""COMPUTED_VALUE"""),0)</f>
        <v>0</v>
      </c>
    </row>
    <row r="2371" spans="1:2">
      <c r="A2371" s="165"/>
      <c r="B2371" s="141">
        <f ca="1">IFERROR(__xludf.DUMMYFUNCTION("""COMPUTED_VALUE"""),0)</f>
        <v>0</v>
      </c>
    </row>
    <row r="2372" spans="1:2">
      <c r="A2372" s="165"/>
      <c r="B2372" s="141">
        <f ca="1">IFERROR(__xludf.DUMMYFUNCTION("""COMPUTED_VALUE"""),0)</f>
        <v>0</v>
      </c>
    </row>
    <row r="2373" spans="1:2">
      <c r="A2373" s="165"/>
      <c r="B2373" s="141">
        <f ca="1">IFERROR(__xludf.DUMMYFUNCTION("""COMPUTED_VALUE"""),0)</f>
        <v>0</v>
      </c>
    </row>
    <row r="2374" spans="1:2">
      <c r="A2374" s="165"/>
      <c r="B2374" s="141">
        <f ca="1">IFERROR(__xludf.DUMMYFUNCTION("""COMPUTED_VALUE"""),0)</f>
        <v>0</v>
      </c>
    </row>
    <row r="2375" spans="1:2">
      <c r="A2375" s="165"/>
      <c r="B2375" s="141">
        <f ca="1">IFERROR(__xludf.DUMMYFUNCTION("""COMPUTED_VALUE"""),0)</f>
        <v>0</v>
      </c>
    </row>
    <row r="2376" spans="1:2">
      <c r="A2376" s="165"/>
      <c r="B2376" s="141">
        <f ca="1">IFERROR(__xludf.DUMMYFUNCTION("""COMPUTED_VALUE"""),0)</f>
        <v>0</v>
      </c>
    </row>
    <row r="2377" spans="1:2">
      <c r="A2377" s="165"/>
      <c r="B2377" s="141">
        <f ca="1">IFERROR(__xludf.DUMMYFUNCTION("""COMPUTED_VALUE"""),0)</f>
        <v>0</v>
      </c>
    </row>
    <row r="2378" spans="1:2">
      <c r="A2378" s="165"/>
      <c r="B2378" s="141">
        <f ca="1">IFERROR(__xludf.DUMMYFUNCTION("""COMPUTED_VALUE"""),0)</f>
        <v>0</v>
      </c>
    </row>
    <row r="2379" spans="1:2">
      <c r="A2379" s="165"/>
      <c r="B2379" s="141">
        <f ca="1">IFERROR(__xludf.DUMMYFUNCTION("""COMPUTED_VALUE"""),0)</f>
        <v>0</v>
      </c>
    </row>
    <row r="2380" spans="1:2">
      <c r="A2380" s="165"/>
      <c r="B2380" s="141">
        <f ca="1">IFERROR(__xludf.DUMMYFUNCTION("""COMPUTED_VALUE"""),0)</f>
        <v>0</v>
      </c>
    </row>
    <row r="2381" spans="1:2">
      <c r="A2381" s="165"/>
      <c r="B2381" s="141">
        <f ca="1">IFERROR(__xludf.DUMMYFUNCTION("""COMPUTED_VALUE"""),0)</f>
        <v>0</v>
      </c>
    </row>
    <row r="2382" spans="1:2">
      <c r="A2382" s="165"/>
      <c r="B2382" s="141">
        <f ca="1">IFERROR(__xludf.DUMMYFUNCTION("""COMPUTED_VALUE"""),0)</f>
        <v>0</v>
      </c>
    </row>
    <row r="2383" spans="1:2">
      <c r="A2383" s="165"/>
      <c r="B2383" s="141">
        <f ca="1">IFERROR(__xludf.DUMMYFUNCTION("""COMPUTED_VALUE"""),0)</f>
        <v>0</v>
      </c>
    </row>
    <row r="2384" spans="1:2">
      <c r="A2384" s="165"/>
      <c r="B2384" s="141">
        <f ca="1">IFERROR(__xludf.DUMMYFUNCTION("""COMPUTED_VALUE"""),0)</f>
        <v>0</v>
      </c>
    </row>
    <row r="2385" spans="1:2">
      <c r="A2385" s="165"/>
      <c r="B2385" s="141">
        <f ca="1">IFERROR(__xludf.DUMMYFUNCTION("""COMPUTED_VALUE"""),0)</f>
        <v>0</v>
      </c>
    </row>
    <row r="2386" spans="1:2">
      <c r="A2386" s="165"/>
      <c r="B2386" s="141">
        <f ca="1">IFERROR(__xludf.DUMMYFUNCTION("""COMPUTED_VALUE"""),0)</f>
        <v>0</v>
      </c>
    </row>
    <row r="2387" spans="1:2">
      <c r="A2387" s="165"/>
      <c r="B2387" s="141">
        <f ca="1">IFERROR(__xludf.DUMMYFUNCTION("""COMPUTED_VALUE"""),0)</f>
        <v>0</v>
      </c>
    </row>
    <row r="2388" spans="1:2">
      <c r="A2388" s="165"/>
      <c r="B2388" s="141">
        <f ca="1">IFERROR(__xludf.DUMMYFUNCTION("""COMPUTED_VALUE"""),0)</f>
        <v>0</v>
      </c>
    </row>
    <row r="2389" spans="1:2">
      <c r="A2389" s="165"/>
      <c r="B2389" s="141">
        <f ca="1">IFERROR(__xludf.DUMMYFUNCTION("""COMPUTED_VALUE"""),0)</f>
        <v>0</v>
      </c>
    </row>
    <row r="2390" spans="1:2">
      <c r="A2390" s="165"/>
      <c r="B2390" s="141">
        <f ca="1">IFERROR(__xludf.DUMMYFUNCTION("""COMPUTED_VALUE"""),0)</f>
        <v>0</v>
      </c>
    </row>
    <row r="2391" spans="1:2">
      <c r="A2391" s="165"/>
      <c r="B2391" s="141">
        <f ca="1">IFERROR(__xludf.DUMMYFUNCTION("""COMPUTED_VALUE"""),0)</f>
        <v>0</v>
      </c>
    </row>
    <row r="2392" spans="1:2">
      <c r="A2392" s="165"/>
      <c r="B2392" s="141">
        <f ca="1">IFERROR(__xludf.DUMMYFUNCTION("""COMPUTED_VALUE"""),0)</f>
        <v>0</v>
      </c>
    </row>
    <row r="2393" spans="1:2">
      <c r="A2393" s="165"/>
      <c r="B2393" s="141">
        <f ca="1">IFERROR(__xludf.DUMMYFUNCTION("""COMPUTED_VALUE"""),0)</f>
        <v>0</v>
      </c>
    </row>
    <row r="2394" spans="1:2">
      <c r="A2394" s="165"/>
      <c r="B2394" s="141">
        <f ca="1">IFERROR(__xludf.DUMMYFUNCTION("""COMPUTED_VALUE"""),0)</f>
        <v>0</v>
      </c>
    </row>
    <row r="2395" spans="1:2">
      <c r="A2395" s="165"/>
      <c r="B2395" s="141">
        <f ca="1">IFERROR(__xludf.DUMMYFUNCTION("""COMPUTED_VALUE"""),0)</f>
        <v>0</v>
      </c>
    </row>
    <row r="2396" spans="1:2">
      <c r="A2396" s="165"/>
      <c r="B2396" s="141">
        <f ca="1">IFERROR(__xludf.DUMMYFUNCTION("""COMPUTED_VALUE"""),0)</f>
        <v>0</v>
      </c>
    </row>
    <row r="2397" spans="1:2">
      <c r="A2397" s="165"/>
      <c r="B2397" s="141">
        <f ca="1">IFERROR(__xludf.DUMMYFUNCTION("""COMPUTED_VALUE"""),0)</f>
        <v>0</v>
      </c>
    </row>
    <row r="2398" spans="1:2">
      <c r="A2398" s="165"/>
      <c r="B2398" s="141">
        <f ca="1">IFERROR(__xludf.DUMMYFUNCTION("""COMPUTED_VALUE"""),0)</f>
        <v>0</v>
      </c>
    </row>
    <row r="2399" spans="1:2">
      <c r="A2399" s="165"/>
      <c r="B2399" s="141">
        <f ca="1">IFERROR(__xludf.DUMMYFUNCTION("""COMPUTED_VALUE"""),0)</f>
        <v>0</v>
      </c>
    </row>
    <row r="2400" spans="1:2">
      <c r="A2400" s="165"/>
      <c r="B2400" s="141">
        <f ca="1">IFERROR(__xludf.DUMMYFUNCTION("""COMPUTED_VALUE"""),0)</f>
        <v>0</v>
      </c>
    </row>
    <row r="2401" spans="1:2">
      <c r="A2401" s="165"/>
      <c r="B2401" s="141">
        <f ca="1">IFERROR(__xludf.DUMMYFUNCTION("""COMPUTED_VALUE"""),0)</f>
        <v>0</v>
      </c>
    </row>
    <row r="2402" spans="1:2">
      <c r="A2402" s="165"/>
      <c r="B2402" s="141">
        <f ca="1">IFERROR(__xludf.DUMMYFUNCTION("""COMPUTED_VALUE"""),0)</f>
        <v>0</v>
      </c>
    </row>
    <row r="2403" spans="1:2">
      <c r="A2403" s="165"/>
      <c r="B2403" s="141">
        <f ca="1">IFERROR(__xludf.DUMMYFUNCTION("""COMPUTED_VALUE"""),0)</f>
        <v>0</v>
      </c>
    </row>
    <row r="2404" spans="1:2">
      <c r="A2404" s="165"/>
      <c r="B2404" s="141">
        <f ca="1">IFERROR(__xludf.DUMMYFUNCTION("""COMPUTED_VALUE"""),0)</f>
        <v>0</v>
      </c>
    </row>
    <row r="2405" spans="1:2">
      <c r="A2405" s="165"/>
      <c r="B2405" s="141">
        <f ca="1">IFERROR(__xludf.DUMMYFUNCTION("""COMPUTED_VALUE"""),0)</f>
        <v>0</v>
      </c>
    </row>
    <row r="2406" spans="1:2">
      <c r="A2406" s="165"/>
      <c r="B2406" s="141">
        <f ca="1">IFERROR(__xludf.DUMMYFUNCTION("""COMPUTED_VALUE"""),0)</f>
        <v>0</v>
      </c>
    </row>
    <row r="2407" spans="1:2">
      <c r="A2407" s="165"/>
      <c r="B2407" s="141">
        <f ca="1">IFERROR(__xludf.DUMMYFUNCTION("""COMPUTED_VALUE"""),0)</f>
        <v>0</v>
      </c>
    </row>
    <row r="2408" spans="1:2">
      <c r="A2408" s="165"/>
      <c r="B2408" s="141">
        <f ca="1">IFERROR(__xludf.DUMMYFUNCTION("""COMPUTED_VALUE"""),0)</f>
        <v>0</v>
      </c>
    </row>
    <row r="2409" spans="1:2">
      <c r="A2409" s="165"/>
      <c r="B2409" s="141">
        <f ca="1">IFERROR(__xludf.DUMMYFUNCTION("""COMPUTED_VALUE"""),0)</f>
        <v>0</v>
      </c>
    </row>
    <row r="2410" spans="1:2">
      <c r="A2410" s="165"/>
      <c r="B2410" s="141">
        <f ca="1">IFERROR(__xludf.DUMMYFUNCTION("""COMPUTED_VALUE"""),0)</f>
        <v>0</v>
      </c>
    </row>
    <row r="2411" spans="1:2">
      <c r="A2411" s="165"/>
      <c r="B2411" s="141">
        <f ca="1">IFERROR(__xludf.DUMMYFUNCTION("""COMPUTED_VALUE"""),0)</f>
        <v>0</v>
      </c>
    </row>
    <row r="2412" spans="1:2">
      <c r="A2412" s="165"/>
      <c r="B2412" s="141">
        <f ca="1">IFERROR(__xludf.DUMMYFUNCTION("""COMPUTED_VALUE"""),0)</f>
        <v>0</v>
      </c>
    </row>
    <row r="2413" spans="1:2">
      <c r="A2413" s="165"/>
      <c r="B2413" s="141">
        <f ca="1">IFERROR(__xludf.DUMMYFUNCTION("""COMPUTED_VALUE"""),0)</f>
        <v>0</v>
      </c>
    </row>
    <row r="2414" spans="1:2">
      <c r="A2414" s="165"/>
      <c r="B2414" s="141">
        <f ca="1">IFERROR(__xludf.DUMMYFUNCTION("""COMPUTED_VALUE"""),0)</f>
        <v>0</v>
      </c>
    </row>
    <row r="2415" spans="1:2">
      <c r="A2415" s="165"/>
      <c r="B2415" s="141">
        <f ca="1">IFERROR(__xludf.DUMMYFUNCTION("""COMPUTED_VALUE"""),0)</f>
        <v>0</v>
      </c>
    </row>
    <row r="2416" spans="1:2">
      <c r="A2416" s="165"/>
      <c r="B2416" s="141">
        <f ca="1">IFERROR(__xludf.DUMMYFUNCTION("""COMPUTED_VALUE"""),0)</f>
        <v>0</v>
      </c>
    </row>
    <row r="2417" spans="1:2">
      <c r="A2417" s="165"/>
      <c r="B2417" s="141">
        <f ca="1">IFERROR(__xludf.DUMMYFUNCTION("""COMPUTED_VALUE"""),0)</f>
        <v>0</v>
      </c>
    </row>
    <row r="2418" spans="1:2">
      <c r="A2418" s="165"/>
      <c r="B2418" s="141">
        <f ca="1">IFERROR(__xludf.DUMMYFUNCTION("""COMPUTED_VALUE"""),0)</f>
        <v>0</v>
      </c>
    </row>
    <row r="2419" spans="1:2">
      <c r="A2419" s="165"/>
      <c r="B2419" s="141">
        <f ca="1">IFERROR(__xludf.DUMMYFUNCTION("""COMPUTED_VALUE"""),0)</f>
        <v>0</v>
      </c>
    </row>
    <row r="2420" spans="1:2">
      <c r="A2420" s="165"/>
      <c r="B2420" s="141">
        <f ca="1">IFERROR(__xludf.DUMMYFUNCTION("""COMPUTED_VALUE"""),0)</f>
        <v>0</v>
      </c>
    </row>
    <row r="2421" spans="1:2">
      <c r="A2421" s="165"/>
      <c r="B2421" s="141">
        <f ca="1">IFERROR(__xludf.DUMMYFUNCTION("""COMPUTED_VALUE"""),0)</f>
        <v>0</v>
      </c>
    </row>
    <row r="2422" spans="1:2">
      <c r="A2422" s="165"/>
      <c r="B2422" s="141">
        <f ca="1">IFERROR(__xludf.DUMMYFUNCTION("""COMPUTED_VALUE"""),0)</f>
        <v>0</v>
      </c>
    </row>
    <row r="2423" spans="1:2">
      <c r="A2423" s="165"/>
      <c r="B2423" s="141">
        <f ca="1">IFERROR(__xludf.DUMMYFUNCTION("""COMPUTED_VALUE"""),0)</f>
        <v>0</v>
      </c>
    </row>
    <row r="2424" spans="1:2">
      <c r="A2424" s="165"/>
      <c r="B2424" s="141">
        <f ca="1">IFERROR(__xludf.DUMMYFUNCTION("""COMPUTED_VALUE"""),0)</f>
        <v>0</v>
      </c>
    </row>
    <row r="2425" spans="1:2">
      <c r="A2425" s="165"/>
      <c r="B2425" s="141">
        <f ca="1">IFERROR(__xludf.DUMMYFUNCTION("""COMPUTED_VALUE"""),0)</f>
        <v>0</v>
      </c>
    </row>
    <row r="2426" spans="1:2">
      <c r="A2426" s="165"/>
      <c r="B2426" s="141">
        <f ca="1">IFERROR(__xludf.DUMMYFUNCTION("""COMPUTED_VALUE"""),0)</f>
        <v>0</v>
      </c>
    </row>
    <row r="2427" spans="1:2">
      <c r="A2427" s="165"/>
      <c r="B2427" s="141">
        <f ca="1">IFERROR(__xludf.DUMMYFUNCTION("""COMPUTED_VALUE"""),0)</f>
        <v>0</v>
      </c>
    </row>
    <row r="2428" spans="1:2">
      <c r="A2428" s="165"/>
      <c r="B2428" s="141">
        <f ca="1">IFERROR(__xludf.DUMMYFUNCTION("""COMPUTED_VALUE"""),0)</f>
        <v>0</v>
      </c>
    </row>
    <row r="2429" spans="1:2">
      <c r="A2429" s="165"/>
      <c r="B2429" s="141">
        <f ca="1">IFERROR(__xludf.DUMMYFUNCTION("""COMPUTED_VALUE"""),0)</f>
        <v>0</v>
      </c>
    </row>
    <row r="2430" spans="1:2">
      <c r="A2430" s="165"/>
      <c r="B2430" s="141">
        <f ca="1">IFERROR(__xludf.DUMMYFUNCTION("""COMPUTED_VALUE"""),0)</f>
        <v>0</v>
      </c>
    </row>
    <row r="2431" spans="1:2">
      <c r="A2431" s="165"/>
      <c r="B2431" s="141">
        <f ca="1">IFERROR(__xludf.DUMMYFUNCTION("""COMPUTED_VALUE"""),0)</f>
        <v>0</v>
      </c>
    </row>
    <row r="2432" spans="1:2">
      <c r="A2432" s="165"/>
      <c r="B2432" s="141">
        <f ca="1">IFERROR(__xludf.DUMMYFUNCTION("""COMPUTED_VALUE"""),0)</f>
        <v>0</v>
      </c>
    </row>
    <row r="2433" spans="1:2">
      <c r="A2433" s="165"/>
      <c r="B2433" s="141">
        <f ca="1">IFERROR(__xludf.DUMMYFUNCTION("""COMPUTED_VALUE"""),0)</f>
        <v>0</v>
      </c>
    </row>
    <row r="2434" spans="1:2">
      <c r="A2434" s="165"/>
      <c r="B2434" s="141">
        <f ca="1">IFERROR(__xludf.DUMMYFUNCTION("""COMPUTED_VALUE"""),0)</f>
        <v>0</v>
      </c>
    </row>
    <row r="2435" spans="1:2">
      <c r="A2435" s="165"/>
      <c r="B2435" s="141">
        <f ca="1">IFERROR(__xludf.DUMMYFUNCTION("""COMPUTED_VALUE"""),0)</f>
        <v>0</v>
      </c>
    </row>
    <row r="2436" spans="1:2">
      <c r="A2436" s="165"/>
      <c r="B2436" s="141">
        <f ca="1">IFERROR(__xludf.DUMMYFUNCTION("""COMPUTED_VALUE"""),0)</f>
        <v>0</v>
      </c>
    </row>
    <row r="2437" spans="1:2">
      <c r="A2437" s="165"/>
      <c r="B2437" s="141">
        <f ca="1">IFERROR(__xludf.DUMMYFUNCTION("""COMPUTED_VALUE"""),0)</f>
        <v>0</v>
      </c>
    </row>
    <row r="2438" spans="1:2">
      <c r="A2438" s="165"/>
      <c r="B2438" s="141">
        <f ca="1">IFERROR(__xludf.DUMMYFUNCTION("""COMPUTED_VALUE"""),0)</f>
        <v>0</v>
      </c>
    </row>
    <row r="2439" spans="1:2">
      <c r="A2439" s="165"/>
      <c r="B2439" s="141">
        <f ca="1">IFERROR(__xludf.DUMMYFUNCTION("""COMPUTED_VALUE"""),0)</f>
        <v>0</v>
      </c>
    </row>
    <row r="2440" spans="1:2">
      <c r="A2440" s="165"/>
      <c r="B2440" s="141">
        <f ca="1">IFERROR(__xludf.DUMMYFUNCTION("""COMPUTED_VALUE"""),0)</f>
        <v>0</v>
      </c>
    </row>
    <row r="2441" spans="1:2">
      <c r="A2441" s="165"/>
      <c r="B2441" s="141">
        <f ca="1">IFERROR(__xludf.DUMMYFUNCTION("""COMPUTED_VALUE"""),0)</f>
        <v>0</v>
      </c>
    </row>
    <row r="2442" spans="1:2">
      <c r="A2442" s="165"/>
      <c r="B2442" s="141">
        <f ca="1">IFERROR(__xludf.DUMMYFUNCTION("""COMPUTED_VALUE"""),0)</f>
        <v>0</v>
      </c>
    </row>
    <row r="2443" spans="1:2">
      <c r="A2443" s="165"/>
      <c r="B2443" s="141">
        <f ca="1">IFERROR(__xludf.DUMMYFUNCTION("""COMPUTED_VALUE"""),0)</f>
        <v>0</v>
      </c>
    </row>
    <row r="2444" spans="1:2">
      <c r="A2444" s="165"/>
      <c r="B2444" s="141">
        <f ca="1">IFERROR(__xludf.DUMMYFUNCTION("""COMPUTED_VALUE"""),0)</f>
        <v>0</v>
      </c>
    </row>
    <row r="2445" spans="1:2">
      <c r="A2445" s="165"/>
      <c r="B2445" s="141">
        <f ca="1">IFERROR(__xludf.DUMMYFUNCTION("""COMPUTED_VALUE"""),0)</f>
        <v>0</v>
      </c>
    </row>
    <row r="2446" spans="1:2">
      <c r="A2446" s="165"/>
      <c r="B2446" s="141">
        <f ca="1">IFERROR(__xludf.DUMMYFUNCTION("""COMPUTED_VALUE"""),0)</f>
        <v>0</v>
      </c>
    </row>
    <row r="2447" spans="1:2">
      <c r="A2447" s="165"/>
      <c r="B2447" s="141">
        <f ca="1">IFERROR(__xludf.DUMMYFUNCTION("""COMPUTED_VALUE"""),0)</f>
        <v>0</v>
      </c>
    </row>
    <row r="2448" spans="1:2">
      <c r="A2448" s="165"/>
      <c r="B2448" s="141">
        <f ca="1">IFERROR(__xludf.DUMMYFUNCTION("""COMPUTED_VALUE"""),0)</f>
        <v>0</v>
      </c>
    </row>
    <row r="2449" spans="1:2">
      <c r="A2449" s="165"/>
      <c r="B2449" s="141">
        <f ca="1">IFERROR(__xludf.DUMMYFUNCTION("""COMPUTED_VALUE"""),0)</f>
        <v>0</v>
      </c>
    </row>
    <row r="2450" spans="1:2">
      <c r="A2450" s="165"/>
      <c r="B2450" s="141">
        <f ca="1">IFERROR(__xludf.DUMMYFUNCTION("""COMPUTED_VALUE"""),0)</f>
        <v>0</v>
      </c>
    </row>
    <row r="2451" spans="1:2">
      <c r="A2451" s="165"/>
      <c r="B2451" s="141">
        <f ca="1">IFERROR(__xludf.DUMMYFUNCTION("""COMPUTED_VALUE"""),0)</f>
        <v>0</v>
      </c>
    </row>
    <row r="2452" spans="1:2">
      <c r="A2452" s="165"/>
      <c r="B2452" s="141">
        <f ca="1">IFERROR(__xludf.DUMMYFUNCTION("""COMPUTED_VALUE"""),0)</f>
        <v>0</v>
      </c>
    </row>
    <row r="2453" spans="1:2">
      <c r="A2453" s="165"/>
      <c r="B2453" s="141">
        <f ca="1">IFERROR(__xludf.DUMMYFUNCTION("""COMPUTED_VALUE"""),0)</f>
        <v>0</v>
      </c>
    </row>
    <row r="2454" spans="1:2">
      <c r="A2454" s="165"/>
      <c r="B2454" s="141">
        <f ca="1">IFERROR(__xludf.DUMMYFUNCTION("""COMPUTED_VALUE"""),0)</f>
        <v>0</v>
      </c>
    </row>
    <row r="2455" spans="1:2">
      <c r="A2455" s="165"/>
      <c r="B2455" s="141">
        <f ca="1">IFERROR(__xludf.DUMMYFUNCTION("""COMPUTED_VALUE"""),0)</f>
        <v>0</v>
      </c>
    </row>
    <row r="2456" spans="1:2">
      <c r="A2456" s="165"/>
      <c r="B2456" s="141">
        <f ca="1">IFERROR(__xludf.DUMMYFUNCTION("""COMPUTED_VALUE"""),0)</f>
        <v>0</v>
      </c>
    </row>
    <row r="2457" spans="1:2">
      <c r="A2457" s="165"/>
      <c r="B2457" s="141">
        <f ca="1">IFERROR(__xludf.DUMMYFUNCTION("""COMPUTED_VALUE"""),0)</f>
        <v>0</v>
      </c>
    </row>
    <row r="2458" spans="1:2">
      <c r="A2458" s="165"/>
      <c r="B2458" s="141">
        <f ca="1">IFERROR(__xludf.DUMMYFUNCTION("""COMPUTED_VALUE"""),0)</f>
        <v>0</v>
      </c>
    </row>
    <row r="2459" spans="1:2">
      <c r="A2459" s="165"/>
      <c r="B2459" s="141">
        <f ca="1">IFERROR(__xludf.DUMMYFUNCTION("""COMPUTED_VALUE"""),0)</f>
        <v>0</v>
      </c>
    </row>
    <row r="2460" spans="1:2">
      <c r="A2460" s="165"/>
      <c r="B2460" s="141">
        <f ca="1">IFERROR(__xludf.DUMMYFUNCTION("""COMPUTED_VALUE"""),0)</f>
        <v>0</v>
      </c>
    </row>
    <row r="2461" spans="1:2">
      <c r="A2461" s="165"/>
      <c r="B2461" s="141">
        <f ca="1">IFERROR(__xludf.DUMMYFUNCTION("""COMPUTED_VALUE"""),0)</f>
        <v>0</v>
      </c>
    </row>
    <row r="2462" spans="1:2">
      <c r="A2462" s="165"/>
      <c r="B2462" s="141">
        <f ca="1">IFERROR(__xludf.DUMMYFUNCTION("""COMPUTED_VALUE"""),0)</f>
        <v>0</v>
      </c>
    </row>
    <row r="2463" spans="1:2">
      <c r="A2463" s="165"/>
      <c r="B2463" s="141">
        <f ca="1">IFERROR(__xludf.DUMMYFUNCTION("""COMPUTED_VALUE"""),0)</f>
        <v>0</v>
      </c>
    </row>
    <row r="2464" spans="1:2">
      <c r="A2464" s="165"/>
      <c r="B2464" s="141">
        <f ca="1">IFERROR(__xludf.DUMMYFUNCTION("""COMPUTED_VALUE"""),0)</f>
        <v>0</v>
      </c>
    </row>
    <row r="2465" spans="1:2">
      <c r="A2465" s="165"/>
      <c r="B2465" s="141">
        <f ca="1">IFERROR(__xludf.DUMMYFUNCTION("""COMPUTED_VALUE"""),0)</f>
        <v>0</v>
      </c>
    </row>
    <row r="2466" spans="1:2">
      <c r="A2466" s="165"/>
      <c r="B2466" s="141">
        <f ca="1">IFERROR(__xludf.DUMMYFUNCTION("""COMPUTED_VALUE"""),0)</f>
        <v>0</v>
      </c>
    </row>
    <row r="2467" spans="1:2">
      <c r="A2467" s="165"/>
      <c r="B2467" s="141">
        <f ca="1">IFERROR(__xludf.DUMMYFUNCTION("""COMPUTED_VALUE"""),0)</f>
        <v>0</v>
      </c>
    </row>
    <row r="2468" spans="1:2">
      <c r="A2468" s="165"/>
      <c r="B2468" s="141">
        <f ca="1">IFERROR(__xludf.DUMMYFUNCTION("""COMPUTED_VALUE"""),0)</f>
        <v>0</v>
      </c>
    </row>
    <row r="2469" spans="1:2">
      <c r="A2469" s="165"/>
      <c r="B2469" s="141">
        <f ca="1">IFERROR(__xludf.DUMMYFUNCTION("""COMPUTED_VALUE"""),0)</f>
        <v>0</v>
      </c>
    </row>
    <row r="2470" spans="1:2">
      <c r="A2470" s="165"/>
      <c r="B2470" s="141">
        <f ca="1">IFERROR(__xludf.DUMMYFUNCTION("""COMPUTED_VALUE"""),0)</f>
        <v>0</v>
      </c>
    </row>
    <row r="2471" spans="1:2">
      <c r="A2471" s="165"/>
      <c r="B2471" s="141">
        <f ca="1">IFERROR(__xludf.DUMMYFUNCTION("""COMPUTED_VALUE"""),0)</f>
        <v>0</v>
      </c>
    </row>
    <row r="2472" spans="1:2">
      <c r="A2472" s="165"/>
      <c r="B2472" s="141">
        <f ca="1">IFERROR(__xludf.DUMMYFUNCTION("""COMPUTED_VALUE"""),0)</f>
        <v>0</v>
      </c>
    </row>
    <row r="2473" spans="1:2">
      <c r="A2473" s="165"/>
      <c r="B2473" s="141">
        <f ca="1">IFERROR(__xludf.DUMMYFUNCTION("""COMPUTED_VALUE"""),0)</f>
        <v>0</v>
      </c>
    </row>
    <row r="2474" spans="1:2">
      <c r="A2474" s="165"/>
      <c r="B2474" s="141">
        <f ca="1">IFERROR(__xludf.DUMMYFUNCTION("""COMPUTED_VALUE"""),0)</f>
        <v>0</v>
      </c>
    </row>
    <row r="2475" spans="1:2">
      <c r="A2475" s="165"/>
      <c r="B2475" s="141">
        <f ca="1">IFERROR(__xludf.DUMMYFUNCTION("""COMPUTED_VALUE"""),0)</f>
        <v>0</v>
      </c>
    </row>
    <row r="2476" spans="1:2">
      <c r="A2476" s="165"/>
      <c r="B2476" s="141">
        <f ca="1">IFERROR(__xludf.DUMMYFUNCTION("""COMPUTED_VALUE"""),0)</f>
        <v>0</v>
      </c>
    </row>
    <row r="2477" spans="1:2">
      <c r="A2477" s="165"/>
      <c r="B2477" s="141">
        <f ca="1">IFERROR(__xludf.DUMMYFUNCTION("""COMPUTED_VALUE"""),0)</f>
        <v>0</v>
      </c>
    </row>
    <row r="2478" spans="1:2">
      <c r="A2478" s="165"/>
      <c r="B2478" s="141">
        <f ca="1">IFERROR(__xludf.DUMMYFUNCTION("""COMPUTED_VALUE"""),0)</f>
        <v>0</v>
      </c>
    </row>
    <row r="2479" spans="1:2">
      <c r="A2479" s="165"/>
      <c r="B2479" s="141">
        <f ca="1">IFERROR(__xludf.DUMMYFUNCTION("""COMPUTED_VALUE"""),0)</f>
        <v>0</v>
      </c>
    </row>
    <row r="2480" spans="1:2">
      <c r="A2480" s="165"/>
      <c r="B2480" s="141">
        <f ca="1">IFERROR(__xludf.DUMMYFUNCTION("""COMPUTED_VALUE"""),0)</f>
        <v>0</v>
      </c>
    </row>
    <row r="2481" spans="1:2">
      <c r="A2481" s="165"/>
      <c r="B2481" s="141">
        <f ca="1">IFERROR(__xludf.DUMMYFUNCTION("""COMPUTED_VALUE"""),0)</f>
        <v>0</v>
      </c>
    </row>
    <row r="2482" spans="1:2">
      <c r="A2482" s="165"/>
      <c r="B2482" s="141">
        <f ca="1">IFERROR(__xludf.DUMMYFUNCTION("""COMPUTED_VALUE"""),0)</f>
        <v>0</v>
      </c>
    </row>
    <row r="2483" spans="1:2">
      <c r="A2483" s="165"/>
      <c r="B2483" s="141">
        <f ca="1">IFERROR(__xludf.DUMMYFUNCTION("""COMPUTED_VALUE"""),0)</f>
        <v>0</v>
      </c>
    </row>
    <row r="2484" spans="1:2">
      <c r="A2484" s="165"/>
      <c r="B2484" s="141">
        <f ca="1">IFERROR(__xludf.DUMMYFUNCTION("""COMPUTED_VALUE"""),0)</f>
        <v>0</v>
      </c>
    </row>
    <row r="2485" spans="1:2">
      <c r="A2485" s="165"/>
      <c r="B2485" s="141">
        <f ca="1">IFERROR(__xludf.DUMMYFUNCTION("""COMPUTED_VALUE"""),0)</f>
        <v>0</v>
      </c>
    </row>
    <row r="2486" spans="1:2">
      <c r="A2486" s="165"/>
      <c r="B2486" s="141">
        <f ca="1">IFERROR(__xludf.DUMMYFUNCTION("""COMPUTED_VALUE"""),0)</f>
        <v>0</v>
      </c>
    </row>
    <row r="2487" spans="1:2">
      <c r="A2487" s="165"/>
      <c r="B2487" s="141">
        <f ca="1">IFERROR(__xludf.DUMMYFUNCTION("""COMPUTED_VALUE"""),0)</f>
        <v>0</v>
      </c>
    </row>
    <row r="2488" spans="1:2">
      <c r="A2488" s="165"/>
      <c r="B2488" s="141">
        <f ca="1">IFERROR(__xludf.DUMMYFUNCTION("""COMPUTED_VALUE"""),0)</f>
        <v>0</v>
      </c>
    </row>
    <row r="2489" spans="1:2">
      <c r="A2489" s="165"/>
      <c r="B2489" s="141">
        <f ca="1">IFERROR(__xludf.DUMMYFUNCTION("""COMPUTED_VALUE"""),0)</f>
        <v>0</v>
      </c>
    </row>
    <row r="2490" spans="1:2">
      <c r="A2490" s="165"/>
      <c r="B2490" s="141">
        <f ca="1">IFERROR(__xludf.DUMMYFUNCTION("""COMPUTED_VALUE"""),0)</f>
        <v>0</v>
      </c>
    </row>
    <row r="2491" spans="1:2">
      <c r="A2491" s="165"/>
      <c r="B2491" s="141">
        <f ca="1">IFERROR(__xludf.DUMMYFUNCTION("""COMPUTED_VALUE"""),0)</f>
        <v>0</v>
      </c>
    </row>
    <row r="2492" spans="1:2">
      <c r="A2492" s="165"/>
      <c r="B2492" s="141">
        <f ca="1">IFERROR(__xludf.DUMMYFUNCTION("""COMPUTED_VALUE"""),0)</f>
        <v>0</v>
      </c>
    </row>
    <row r="2493" spans="1:2">
      <c r="A2493" s="165"/>
      <c r="B2493" s="141">
        <f ca="1">IFERROR(__xludf.DUMMYFUNCTION("""COMPUTED_VALUE"""),0)</f>
        <v>0</v>
      </c>
    </row>
    <row r="2494" spans="1:2">
      <c r="A2494" s="165"/>
      <c r="B2494" s="141">
        <f ca="1">IFERROR(__xludf.DUMMYFUNCTION("""COMPUTED_VALUE"""),0)</f>
        <v>0</v>
      </c>
    </row>
    <row r="2495" spans="1:2">
      <c r="A2495" s="165"/>
      <c r="B2495" s="141">
        <f ca="1">IFERROR(__xludf.DUMMYFUNCTION("""COMPUTED_VALUE"""),0)</f>
        <v>0</v>
      </c>
    </row>
    <row r="2496" spans="1:2">
      <c r="A2496" s="165"/>
      <c r="B2496" s="141">
        <f ca="1">IFERROR(__xludf.DUMMYFUNCTION("""COMPUTED_VALUE"""),0)</f>
        <v>0</v>
      </c>
    </row>
    <row r="2497" spans="1:2">
      <c r="A2497" s="165"/>
      <c r="B2497" s="141">
        <f ca="1">IFERROR(__xludf.DUMMYFUNCTION("""COMPUTED_VALUE"""),0)</f>
        <v>0</v>
      </c>
    </row>
    <row r="2498" spans="1:2">
      <c r="A2498" s="165"/>
      <c r="B2498" s="141">
        <f ca="1">IFERROR(__xludf.DUMMYFUNCTION("""COMPUTED_VALUE"""),0)</f>
        <v>0</v>
      </c>
    </row>
    <row r="2499" spans="1:2">
      <c r="A2499" s="165"/>
      <c r="B2499" s="141">
        <f ca="1">IFERROR(__xludf.DUMMYFUNCTION("""COMPUTED_VALUE"""),0)</f>
        <v>0</v>
      </c>
    </row>
    <row r="2500" spans="1:2">
      <c r="A2500" s="165"/>
      <c r="B2500" s="141">
        <f ca="1">IFERROR(__xludf.DUMMYFUNCTION("""COMPUTED_VALUE"""),0)</f>
        <v>0</v>
      </c>
    </row>
    <row r="2501" spans="1:2">
      <c r="A2501" s="165"/>
      <c r="B2501" s="141">
        <f ca="1">IFERROR(__xludf.DUMMYFUNCTION("""COMPUTED_VALUE"""),0)</f>
        <v>0</v>
      </c>
    </row>
    <row r="2502" spans="1:2">
      <c r="A2502" s="165"/>
      <c r="B2502" s="141">
        <f ca="1">IFERROR(__xludf.DUMMYFUNCTION("""COMPUTED_VALUE"""),0)</f>
        <v>0</v>
      </c>
    </row>
    <row r="2503" spans="1:2">
      <c r="A2503" s="165"/>
      <c r="B2503" s="141">
        <f ca="1">IFERROR(__xludf.DUMMYFUNCTION("""COMPUTED_VALUE"""),0)</f>
        <v>0</v>
      </c>
    </row>
    <row r="2504" spans="1:2">
      <c r="A2504" s="165"/>
      <c r="B2504" s="141">
        <f ca="1">IFERROR(__xludf.DUMMYFUNCTION("""COMPUTED_VALUE"""),0)</f>
        <v>0</v>
      </c>
    </row>
    <row r="2505" spans="1:2">
      <c r="A2505" s="165"/>
      <c r="B2505" s="141">
        <f ca="1">IFERROR(__xludf.DUMMYFUNCTION("""COMPUTED_VALUE"""),0)</f>
        <v>0</v>
      </c>
    </row>
    <row r="2506" spans="1:2">
      <c r="A2506" s="165"/>
      <c r="B2506" s="141">
        <f ca="1">IFERROR(__xludf.DUMMYFUNCTION("""COMPUTED_VALUE"""),0)</f>
        <v>0</v>
      </c>
    </row>
    <row r="2507" spans="1:2">
      <c r="A2507" s="165"/>
      <c r="B2507" s="141">
        <f ca="1">IFERROR(__xludf.DUMMYFUNCTION("""COMPUTED_VALUE"""),0)</f>
        <v>0</v>
      </c>
    </row>
    <row r="2508" spans="1:2">
      <c r="A2508" s="165"/>
      <c r="B2508" s="141">
        <f ca="1">IFERROR(__xludf.DUMMYFUNCTION("""COMPUTED_VALUE"""),0)</f>
        <v>0</v>
      </c>
    </row>
    <row r="2509" spans="1:2">
      <c r="A2509" s="165"/>
      <c r="B2509" s="141">
        <f ca="1">IFERROR(__xludf.DUMMYFUNCTION("""COMPUTED_VALUE"""),0)</f>
        <v>0</v>
      </c>
    </row>
    <row r="2510" spans="1:2">
      <c r="A2510" s="165"/>
      <c r="B2510" s="141">
        <f ca="1">IFERROR(__xludf.DUMMYFUNCTION("""COMPUTED_VALUE"""),0)</f>
        <v>0</v>
      </c>
    </row>
    <row r="2511" spans="1:2">
      <c r="A2511" s="165"/>
      <c r="B2511" s="141">
        <f ca="1">IFERROR(__xludf.DUMMYFUNCTION("""COMPUTED_VALUE"""),0)</f>
        <v>0</v>
      </c>
    </row>
    <row r="2512" spans="1:2">
      <c r="A2512" s="165"/>
      <c r="B2512" s="141">
        <f ca="1">IFERROR(__xludf.DUMMYFUNCTION("""COMPUTED_VALUE"""),0)</f>
        <v>0</v>
      </c>
    </row>
    <row r="2513" spans="1:2">
      <c r="A2513" s="165"/>
      <c r="B2513" s="141">
        <f ca="1">IFERROR(__xludf.DUMMYFUNCTION("""COMPUTED_VALUE"""),0)</f>
        <v>0</v>
      </c>
    </row>
    <row r="2514" spans="1:2">
      <c r="A2514" s="165"/>
      <c r="B2514" s="141">
        <f ca="1">IFERROR(__xludf.DUMMYFUNCTION("""COMPUTED_VALUE"""),0)</f>
        <v>0</v>
      </c>
    </row>
    <row r="2515" spans="1:2">
      <c r="A2515" s="165"/>
      <c r="B2515" s="141">
        <f ca="1">IFERROR(__xludf.DUMMYFUNCTION("""COMPUTED_VALUE"""),0)</f>
        <v>0</v>
      </c>
    </row>
    <row r="2516" spans="1:2">
      <c r="A2516" s="165"/>
      <c r="B2516" s="141">
        <f ca="1">IFERROR(__xludf.DUMMYFUNCTION("""COMPUTED_VALUE"""),0)</f>
        <v>0</v>
      </c>
    </row>
    <row r="2517" spans="1:2">
      <c r="A2517" s="165"/>
      <c r="B2517" s="141">
        <f ca="1">IFERROR(__xludf.DUMMYFUNCTION("""COMPUTED_VALUE"""),0)</f>
        <v>0</v>
      </c>
    </row>
    <row r="2518" spans="1:2">
      <c r="A2518" s="165"/>
      <c r="B2518" s="141">
        <f ca="1">IFERROR(__xludf.DUMMYFUNCTION("""COMPUTED_VALUE"""),0)</f>
        <v>0</v>
      </c>
    </row>
    <row r="2519" spans="1:2">
      <c r="A2519" s="165"/>
      <c r="B2519" s="141">
        <f ca="1">IFERROR(__xludf.DUMMYFUNCTION("""COMPUTED_VALUE"""),0)</f>
        <v>0</v>
      </c>
    </row>
    <row r="2520" spans="1:2">
      <c r="A2520" s="165"/>
      <c r="B2520" s="141">
        <f ca="1">IFERROR(__xludf.DUMMYFUNCTION("""COMPUTED_VALUE"""),0)</f>
        <v>0</v>
      </c>
    </row>
    <row r="2521" spans="1:2">
      <c r="A2521" s="165"/>
      <c r="B2521" s="141">
        <f ca="1">IFERROR(__xludf.DUMMYFUNCTION("""COMPUTED_VALUE"""),0)</f>
        <v>0</v>
      </c>
    </row>
    <row r="2522" spans="1:2">
      <c r="A2522" s="165"/>
      <c r="B2522" s="141">
        <f ca="1">IFERROR(__xludf.DUMMYFUNCTION("""COMPUTED_VALUE"""),0)</f>
        <v>0</v>
      </c>
    </row>
    <row r="2523" spans="1:2">
      <c r="A2523" s="165"/>
      <c r="B2523" s="141">
        <f ca="1">IFERROR(__xludf.DUMMYFUNCTION("""COMPUTED_VALUE"""),0)</f>
        <v>0</v>
      </c>
    </row>
    <row r="2524" spans="1:2">
      <c r="A2524" s="165"/>
      <c r="B2524" s="141">
        <f ca="1">IFERROR(__xludf.DUMMYFUNCTION("""COMPUTED_VALUE"""),0)</f>
        <v>0</v>
      </c>
    </row>
    <row r="2525" spans="1:2">
      <c r="A2525" s="165"/>
      <c r="B2525" s="141">
        <f ca="1">IFERROR(__xludf.DUMMYFUNCTION("""COMPUTED_VALUE"""),0)</f>
        <v>0</v>
      </c>
    </row>
    <row r="2526" spans="1:2">
      <c r="A2526" s="165"/>
      <c r="B2526" s="141">
        <f ca="1">IFERROR(__xludf.DUMMYFUNCTION("""COMPUTED_VALUE"""),0)</f>
        <v>0</v>
      </c>
    </row>
    <row r="2527" spans="1:2">
      <c r="A2527" s="165"/>
      <c r="B2527" s="141">
        <f ca="1">IFERROR(__xludf.DUMMYFUNCTION("""COMPUTED_VALUE"""),0)</f>
        <v>0</v>
      </c>
    </row>
    <row r="2528" spans="1:2">
      <c r="A2528" s="165"/>
      <c r="B2528" s="141">
        <f ca="1">IFERROR(__xludf.DUMMYFUNCTION("""COMPUTED_VALUE"""),0)</f>
        <v>0</v>
      </c>
    </row>
    <row r="2529" spans="1:2">
      <c r="A2529" s="165"/>
      <c r="B2529" s="141">
        <f ca="1">IFERROR(__xludf.DUMMYFUNCTION("""COMPUTED_VALUE"""),0)</f>
        <v>0</v>
      </c>
    </row>
    <row r="2530" spans="1:2">
      <c r="A2530" s="165"/>
      <c r="B2530" s="141">
        <f ca="1">IFERROR(__xludf.DUMMYFUNCTION("""COMPUTED_VALUE"""),0)</f>
        <v>0</v>
      </c>
    </row>
    <row r="2531" spans="1:2">
      <c r="A2531" s="165"/>
      <c r="B2531" s="141">
        <f ca="1">IFERROR(__xludf.DUMMYFUNCTION("""COMPUTED_VALUE"""),0)</f>
        <v>0</v>
      </c>
    </row>
    <row r="2532" spans="1:2">
      <c r="A2532" s="165"/>
      <c r="B2532" s="141">
        <f ca="1">IFERROR(__xludf.DUMMYFUNCTION("""COMPUTED_VALUE"""),0)</f>
        <v>0</v>
      </c>
    </row>
    <row r="2533" spans="1:2">
      <c r="A2533" s="165"/>
      <c r="B2533" s="141">
        <f ca="1">IFERROR(__xludf.DUMMYFUNCTION("""COMPUTED_VALUE"""),0)</f>
        <v>0</v>
      </c>
    </row>
    <row r="2534" spans="1:2">
      <c r="A2534" s="165"/>
      <c r="B2534" s="141">
        <f ca="1">IFERROR(__xludf.DUMMYFUNCTION("""COMPUTED_VALUE"""),0)</f>
        <v>0</v>
      </c>
    </row>
    <row r="2535" spans="1:2">
      <c r="A2535" s="165"/>
      <c r="B2535" s="141">
        <f ca="1">IFERROR(__xludf.DUMMYFUNCTION("""COMPUTED_VALUE"""),0)</f>
        <v>0</v>
      </c>
    </row>
    <row r="2536" spans="1:2">
      <c r="A2536" s="165"/>
      <c r="B2536" s="141">
        <f ca="1">IFERROR(__xludf.DUMMYFUNCTION("""COMPUTED_VALUE"""),0)</f>
        <v>0</v>
      </c>
    </row>
    <row r="2537" spans="1:2">
      <c r="A2537" s="165"/>
      <c r="B2537" s="141">
        <f ca="1">IFERROR(__xludf.DUMMYFUNCTION("""COMPUTED_VALUE"""),0)</f>
        <v>0</v>
      </c>
    </row>
    <row r="2538" spans="1:2">
      <c r="A2538" s="165"/>
      <c r="B2538" s="141">
        <f ca="1">IFERROR(__xludf.DUMMYFUNCTION("""COMPUTED_VALUE"""),0)</f>
        <v>0</v>
      </c>
    </row>
    <row r="2539" spans="1:2">
      <c r="A2539" s="165"/>
      <c r="B2539" s="141">
        <f ca="1">IFERROR(__xludf.DUMMYFUNCTION("""COMPUTED_VALUE"""),0)</f>
        <v>0</v>
      </c>
    </row>
    <row r="2540" spans="1:2">
      <c r="A2540" s="165"/>
      <c r="B2540" s="141">
        <f ca="1">IFERROR(__xludf.DUMMYFUNCTION("""COMPUTED_VALUE"""),0)</f>
        <v>0</v>
      </c>
    </row>
    <row r="2541" spans="1:2">
      <c r="A2541" s="165"/>
      <c r="B2541" s="141">
        <f ca="1">IFERROR(__xludf.DUMMYFUNCTION("""COMPUTED_VALUE"""),0)</f>
        <v>0</v>
      </c>
    </row>
    <row r="2542" spans="1:2">
      <c r="A2542" s="165"/>
      <c r="B2542" s="141">
        <f ca="1">IFERROR(__xludf.DUMMYFUNCTION("""COMPUTED_VALUE"""),0)</f>
        <v>0</v>
      </c>
    </row>
    <row r="2543" spans="1:2">
      <c r="A2543" s="165"/>
      <c r="B2543" s="141">
        <f ca="1">IFERROR(__xludf.DUMMYFUNCTION("""COMPUTED_VALUE"""),0)</f>
        <v>0</v>
      </c>
    </row>
    <row r="2544" spans="1:2">
      <c r="A2544" s="165"/>
      <c r="B2544" s="141">
        <f ca="1">IFERROR(__xludf.DUMMYFUNCTION("""COMPUTED_VALUE"""),0)</f>
        <v>0</v>
      </c>
    </row>
    <row r="2545" spans="1:2">
      <c r="A2545" s="165"/>
      <c r="B2545" s="141">
        <f ca="1">IFERROR(__xludf.DUMMYFUNCTION("""COMPUTED_VALUE"""),0)</f>
        <v>0</v>
      </c>
    </row>
    <row r="2546" spans="1:2">
      <c r="A2546" s="165"/>
      <c r="B2546" s="141">
        <f ca="1">IFERROR(__xludf.DUMMYFUNCTION("""COMPUTED_VALUE"""),0)</f>
        <v>0</v>
      </c>
    </row>
    <row r="2547" spans="1:2">
      <c r="A2547" s="165"/>
      <c r="B2547" s="141">
        <f ca="1">IFERROR(__xludf.DUMMYFUNCTION("""COMPUTED_VALUE"""),0)</f>
        <v>0</v>
      </c>
    </row>
    <row r="2548" spans="1:2">
      <c r="A2548" s="165"/>
      <c r="B2548" s="141">
        <f ca="1">IFERROR(__xludf.DUMMYFUNCTION("""COMPUTED_VALUE"""),0)</f>
        <v>0</v>
      </c>
    </row>
    <row r="2549" spans="1:2">
      <c r="A2549" s="165"/>
      <c r="B2549" s="141">
        <f ca="1">IFERROR(__xludf.DUMMYFUNCTION("""COMPUTED_VALUE"""),0)</f>
        <v>0</v>
      </c>
    </row>
    <row r="2550" spans="1:2">
      <c r="A2550" s="165"/>
      <c r="B2550" s="141">
        <f ca="1">IFERROR(__xludf.DUMMYFUNCTION("""COMPUTED_VALUE"""),0)</f>
        <v>0</v>
      </c>
    </row>
    <row r="2551" spans="1:2">
      <c r="A2551" s="165"/>
      <c r="B2551" s="141">
        <f ca="1">IFERROR(__xludf.DUMMYFUNCTION("""COMPUTED_VALUE"""),0)</f>
        <v>0</v>
      </c>
    </row>
    <row r="2552" spans="1:2">
      <c r="A2552" s="165"/>
      <c r="B2552" s="141">
        <f ca="1">IFERROR(__xludf.DUMMYFUNCTION("""COMPUTED_VALUE"""),0)</f>
        <v>0</v>
      </c>
    </row>
    <row r="2553" spans="1:2">
      <c r="A2553" s="165"/>
      <c r="B2553" s="141">
        <f ca="1">IFERROR(__xludf.DUMMYFUNCTION("""COMPUTED_VALUE"""),0)</f>
        <v>0</v>
      </c>
    </row>
    <row r="2554" spans="1:2">
      <c r="A2554" s="165"/>
      <c r="B2554" s="141">
        <f ca="1">IFERROR(__xludf.DUMMYFUNCTION("""COMPUTED_VALUE"""),0)</f>
        <v>0</v>
      </c>
    </row>
    <row r="2555" spans="1:2">
      <c r="A2555" s="165"/>
      <c r="B2555" s="141">
        <f ca="1">IFERROR(__xludf.DUMMYFUNCTION("""COMPUTED_VALUE"""),0)</f>
        <v>0</v>
      </c>
    </row>
    <row r="2556" spans="1:2">
      <c r="A2556" s="165"/>
      <c r="B2556" s="141">
        <f ca="1">IFERROR(__xludf.DUMMYFUNCTION("""COMPUTED_VALUE"""),0)</f>
        <v>0</v>
      </c>
    </row>
    <row r="2557" spans="1:2">
      <c r="A2557" s="165"/>
      <c r="B2557" s="141">
        <f ca="1">IFERROR(__xludf.DUMMYFUNCTION("""COMPUTED_VALUE"""),0)</f>
        <v>0</v>
      </c>
    </row>
    <row r="2558" spans="1:2">
      <c r="A2558" s="165"/>
      <c r="B2558" s="141">
        <f ca="1">IFERROR(__xludf.DUMMYFUNCTION("""COMPUTED_VALUE"""),0)</f>
        <v>0</v>
      </c>
    </row>
    <row r="2559" spans="1:2">
      <c r="A2559" s="165"/>
      <c r="B2559" s="141">
        <f ca="1">IFERROR(__xludf.DUMMYFUNCTION("""COMPUTED_VALUE"""),0)</f>
        <v>0</v>
      </c>
    </row>
    <row r="2560" spans="1:2">
      <c r="A2560" s="165"/>
      <c r="B2560" s="141">
        <f ca="1">IFERROR(__xludf.DUMMYFUNCTION("""COMPUTED_VALUE"""),0)</f>
        <v>0</v>
      </c>
    </row>
    <row r="2561" spans="1:2">
      <c r="A2561" s="165"/>
      <c r="B2561" s="141">
        <f ca="1">IFERROR(__xludf.DUMMYFUNCTION("""COMPUTED_VALUE"""),0)</f>
        <v>0</v>
      </c>
    </row>
    <row r="2562" spans="1:2">
      <c r="A2562" s="165"/>
      <c r="B2562" s="141">
        <f ca="1">IFERROR(__xludf.DUMMYFUNCTION("""COMPUTED_VALUE"""),0)</f>
        <v>0</v>
      </c>
    </row>
    <row r="2563" spans="1:2">
      <c r="A2563" s="165"/>
      <c r="B2563" s="141">
        <f ca="1">IFERROR(__xludf.DUMMYFUNCTION("""COMPUTED_VALUE"""),0)</f>
        <v>0</v>
      </c>
    </row>
    <row r="2564" spans="1:2">
      <c r="A2564" s="165"/>
      <c r="B2564" s="141">
        <f ca="1">IFERROR(__xludf.DUMMYFUNCTION("""COMPUTED_VALUE"""),0)</f>
        <v>0</v>
      </c>
    </row>
    <row r="2565" spans="1:2">
      <c r="A2565" s="165"/>
      <c r="B2565" s="141">
        <f ca="1">IFERROR(__xludf.DUMMYFUNCTION("""COMPUTED_VALUE"""),0)</f>
        <v>0</v>
      </c>
    </row>
    <row r="2566" spans="1:2">
      <c r="A2566" s="165"/>
      <c r="B2566" s="141">
        <f ca="1">IFERROR(__xludf.DUMMYFUNCTION("""COMPUTED_VALUE"""),0)</f>
        <v>0</v>
      </c>
    </row>
    <row r="2567" spans="1:2">
      <c r="A2567" s="165"/>
      <c r="B2567" s="141">
        <f ca="1">IFERROR(__xludf.DUMMYFUNCTION("""COMPUTED_VALUE"""),0)</f>
        <v>0</v>
      </c>
    </row>
    <row r="2568" spans="1:2">
      <c r="A2568" s="165"/>
      <c r="B2568" s="141">
        <f ca="1">IFERROR(__xludf.DUMMYFUNCTION("""COMPUTED_VALUE"""),0)</f>
        <v>0</v>
      </c>
    </row>
    <row r="2569" spans="1:2">
      <c r="A2569" s="165"/>
      <c r="B2569" s="141">
        <f ca="1">IFERROR(__xludf.DUMMYFUNCTION("""COMPUTED_VALUE"""),0)</f>
        <v>0</v>
      </c>
    </row>
    <row r="2570" spans="1:2">
      <c r="A2570" s="165"/>
      <c r="B2570" s="141">
        <f ca="1">IFERROR(__xludf.DUMMYFUNCTION("""COMPUTED_VALUE"""),0)</f>
        <v>0</v>
      </c>
    </row>
    <row r="2571" spans="1:2">
      <c r="A2571" s="165"/>
      <c r="B2571" s="141">
        <f ca="1">IFERROR(__xludf.DUMMYFUNCTION("""COMPUTED_VALUE"""),0)</f>
        <v>0</v>
      </c>
    </row>
    <row r="2572" spans="1:2">
      <c r="A2572" s="165"/>
      <c r="B2572" s="141">
        <f ca="1">IFERROR(__xludf.DUMMYFUNCTION("""COMPUTED_VALUE"""),0)</f>
        <v>0</v>
      </c>
    </row>
    <row r="2573" spans="1:2">
      <c r="A2573" s="165"/>
      <c r="B2573" s="141">
        <f ca="1">IFERROR(__xludf.DUMMYFUNCTION("""COMPUTED_VALUE"""),0)</f>
        <v>0</v>
      </c>
    </row>
    <row r="2574" spans="1:2">
      <c r="A2574" s="165"/>
      <c r="B2574" s="141">
        <f ca="1">IFERROR(__xludf.DUMMYFUNCTION("""COMPUTED_VALUE"""),0)</f>
        <v>0</v>
      </c>
    </row>
    <row r="2575" spans="1:2">
      <c r="A2575" s="165"/>
      <c r="B2575" s="141">
        <f ca="1">IFERROR(__xludf.DUMMYFUNCTION("""COMPUTED_VALUE"""),0)</f>
        <v>0</v>
      </c>
    </row>
    <row r="2576" spans="1:2">
      <c r="A2576" s="165"/>
      <c r="B2576" s="141">
        <f ca="1">IFERROR(__xludf.DUMMYFUNCTION("""COMPUTED_VALUE"""),0)</f>
        <v>0</v>
      </c>
    </row>
    <row r="2577" spans="1:2">
      <c r="A2577" s="165"/>
      <c r="B2577" s="141">
        <f ca="1">IFERROR(__xludf.DUMMYFUNCTION("""COMPUTED_VALUE"""),0)</f>
        <v>0</v>
      </c>
    </row>
    <row r="2578" spans="1:2">
      <c r="A2578" s="165"/>
      <c r="B2578" s="141">
        <f ca="1">IFERROR(__xludf.DUMMYFUNCTION("""COMPUTED_VALUE"""),0)</f>
        <v>0</v>
      </c>
    </row>
    <row r="2579" spans="1:2">
      <c r="A2579" s="165"/>
      <c r="B2579" s="141">
        <f ca="1">IFERROR(__xludf.DUMMYFUNCTION("""COMPUTED_VALUE"""),0)</f>
        <v>0</v>
      </c>
    </row>
    <row r="2580" spans="1:2">
      <c r="A2580" s="165"/>
      <c r="B2580" s="141">
        <f ca="1">IFERROR(__xludf.DUMMYFUNCTION("""COMPUTED_VALUE"""),0)</f>
        <v>0</v>
      </c>
    </row>
    <row r="2581" spans="1:2">
      <c r="A2581" s="165"/>
      <c r="B2581" s="141">
        <f ca="1">IFERROR(__xludf.DUMMYFUNCTION("""COMPUTED_VALUE"""),0)</f>
        <v>0</v>
      </c>
    </row>
    <row r="2582" spans="1:2">
      <c r="A2582" s="165"/>
      <c r="B2582" s="141">
        <f ca="1">IFERROR(__xludf.DUMMYFUNCTION("""COMPUTED_VALUE"""),0)</f>
        <v>0</v>
      </c>
    </row>
    <row r="2583" spans="1:2">
      <c r="A2583" s="165"/>
      <c r="B2583" s="141">
        <f ca="1">IFERROR(__xludf.DUMMYFUNCTION("""COMPUTED_VALUE"""),0)</f>
        <v>0</v>
      </c>
    </row>
    <row r="2584" spans="1:2">
      <c r="A2584" s="165"/>
      <c r="B2584" s="141">
        <f ca="1">IFERROR(__xludf.DUMMYFUNCTION("""COMPUTED_VALUE"""),0)</f>
        <v>0</v>
      </c>
    </row>
    <row r="2585" spans="1:2">
      <c r="A2585" s="165"/>
      <c r="B2585" s="141">
        <f ca="1">IFERROR(__xludf.DUMMYFUNCTION("""COMPUTED_VALUE"""),0)</f>
        <v>0</v>
      </c>
    </row>
    <row r="2586" spans="1:2">
      <c r="A2586" s="165"/>
      <c r="B2586" s="141">
        <f ca="1">IFERROR(__xludf.DUMMYFUNCTION("""COMPUTED_VALUE"""),0)</f>
        <v>0</v>
      </c>
    </row>
    <row r="2587" spans="1:2">
      <c r="A2587" s="165"/>
      <c r="B2587" s="141">
        <f ca="1">IFERROR(__xludf.DUMMYFUNCTION("""COMPUTED_VALUE"""),0)</f>
        <v>0</v>
      </c>
    </row>
    <row r="2588" spans="1:2">
      <c r="A2588" s="165"/>
      <c r="B2588" s="141">
        <f ca="1">IFERROR(__xludf.DUMMYFUNCTION("""COMPUTED_VALUE"""),0)</f>
        <v>0</v>
      </c>
    </row>
    <row r="2589" spans="1:2">
      <c r="A2589" s="165"/>
      <c r="B2589" s="141">
        <f ca="1">IFERROR(__xludf.DUMMYFUNCTION("""COMPUTED_VALUE"""),0)</f>
        <v>0</v>
      </c>
    </row>
    <row r="2590" spans="1:2">
      <c r="A2590" s="165"/>
      <c r="B2590" s="141">
        <f ca="1">IFERROR(__xludf.DUMMYFUNCTION("""COMPUTED_VALUE"""),0)</f>
        <v>0</v>
      </c>
    </row>
    <row r="2591" spans="1:2">
      <c r="A2591" s="165"/>
      <c r="B2591" s="141">
        <f ca="1">IFERROR(__xludf.DUMMYFUNCTION("""COMPUTED_VALUE"""),0)</f>
        <v>0</v>
      </c>
    </row>
    <row r="2592" spans="1:2">
      <c r="A2592" s="165"/>
      <c r="B2592" s="141">
        <f ca="1">IFERROR(__xludf.DUMMYFUNCTION("""COMPUTED_VALUE"""),0)</f>
        <v>0</v>
      </c>
    </row>
    <row r="2593" spans="1:2">
      <c r="A2593" s="165"/>
      <c r="B2593" s="141">
        <f ca="1">IFERROR(__xludf.DUMMYFUNCTION("""COMPUTED_VALUE"""),0)</f>
        <v>0</v>
      </c>
    </row>
    <row r="2594" spans="1:2">
      <c r="A2594" s="165"/>
      <c r="B2594" s="141">
        <f ca="1">IFERROR(__xludf.DUMMYFUNCTION("""COMPUTED_VALUE"""),0)</f>
        <v>0</v>
      </c>
    </row>
    <row r="2595" spans="1:2">
      <c r="A2595" s="165"/>
      <c r="B2595" s="141">
        <f ca="1">IFERROR(__xludf.DUMMYFUNCTION("""COMPUTED_VALUE"""),0)</f>
        <v>0</v>
      </c>
    </row>
    <row r="2596" spans="1:2">
      <c r="A2596" s="165"/>
      <c r="B2596" s="141">
        <f ca="1">IFERROR(__xludf.DUMMYFUNCTION("""COMPUTED_VALUE"""),0)</f>
        <v>0</v>
      </c>
    </row>
    <row r="2597" spans="1:2">
      <c r="A2597" s="165"/>
      <c r="B2597" s="141">
        <f ca="1">IFERROR(__xludf.DUMMYFUNCTION("""COMPUTED_VALUE"""),0)</f>
        <v>0</v>
      </c>
    </row>
    <row r="2598" spans="1:2">
      <c r="A2598" s="165"/>
      <c r="B2598" s="141">
        <f ca="1">IFERROR(__xludf.DUMMYFUNCTION("""COMPUTED_VALUE"""),0)</f>
        <v>0</v>
      </c>
    </row>
    <row r="2599" spans="1:2">
      <c r="A2599" s="165"/>
      <c r="B2599" s="141">
        <f ca="1">IFERROR(__xludf.DUMMYFUNCTION("""COMPUTED_VALUE"""),0)</f>
        <v>0</v>
      </c>
    </row>
    <row r="2600" spans="1:2">
      <c r="A2600" s="165"/>
      <c r="B2600" s="141">
        <f ca="1">IFERROR(__xludf.DUMMYFUNCTION("""COMPUTED_VALUE"""),0)</f>
        <v>0</v>
      </c>
    </row>
    <row r="2601" spans="1:2">
      <c r="A2601" s="165"/>
      <c r="B2601" s="141">
        <f ca="1">IFERROR(__xludf.DUMMYFUNCTION("""COMPUTED_VALUE"""),0)</f>
        <v>0</v>
      </c>
    </row>
    <row r="2602" spans="1:2">
      <c r="A2602" s="165"/>
      <c r="B2602" s="141">
        <f ca="1">IFERROR(__xludf.DUMMYFUNCTION("""COMPUTED_VALUE"""),0)</f>
        <v>0</v>
      </c>
    </row>
    <row r="2603" spans="1:2">
      <c r="A2603" s="165"/>
      <c r="B2603" s="141">
        <f ca="1">IFERROR(__xludf.DUMMYFUNCTION("""COMPUTED_VALUE"""),0)</f>
        <v>0</v>
      </c>
    </row>
    <row r="2604" spans="1:2">
      <c r="A2604" s="165"/>
      <c r="B2604" s="141">
        <f ca="1">IFERROR(__xludf.DUMMYFUNCTION("""COMPUTED_VALUE"""),0)</f>
        <v>0</v>
      </c>
    </row>
    <row r="2605" spans="1:2">
      <c r="A2605" s="165"/>
      <c r="B2605" s="141">
        <f ca="1">IFERROR(__xludf.DUMMYFUNCTION("""COMPUTED_VALUE"""),0)</f>
        <v>0</v>
      </c>
    </row>
    <row r="2606" spans="1:2">
      <c r="A2606" s="165"/>
      <c r="B2606" s="141">
        <f ca="1">IFERROR(__xludf.DUMMYFUNCTION("""COMPUTED_VALUE"""),0)</f>
        <v>0</v>
      </c>
    </row>
    <row r="2607" spans="1:2">
      <c r="A2607" s="165"/>
      <c r="B2607" s="141">
        <f ca="1">IFERROR(__xludf.DUMMYFUNCTION("""COMPUTED_VALUE"""),0)</f>
        <v>0</v>
      </c>
    </row>
    <row r="2608" spans="1:2">
      <c r="A2608" s="165"/>
      <c r="B2608" s="141">
        <f ca="1">IFERROR(__xludf.DUMMYFUNCTION("""COMPUTED_VALUE"""),0)</f>
        <v>0</v>
      </c>
    </row>
    <row r="2609" spans="1:2">
      <c r="A2609" s="165"/>
      <c r="B2609" s="141">
        <f ca="1">IFERROR(__xludf.DUMMYFUNCTION("""COMPUTED_VALUE"""),0)</f>
        <v>0</v>
      </c>
    </row>
    <row r="2610" spans="1:2">
      <c r="A2610" s="165"/>
      <c r="B2610" s="141">
        <f ca="1">IFERROR(__xludf.DUMMYFUNCTION("""COMPUTED_VALUE"""),0)</f>
        <v>0</v>
      </c>
    </row>
    <row r="2611" spans="1:2">
      <c r="A2611" s="165"/>
      <c r="B2611" s="141">
        <f ca="1">IFERROR(__xludf.DUMMYFUNCTION("""COMPUTED_VALUE"""),0)</f>
        <v>0</v>
      </c>
    </row>
    <row r="2612" spans="1:2">
      <c r="A2612" s="165"/>
      <c r="B2612" s="141">
        <f ca="1">IFERROR(__xludf.DUMMYFUNCTION("""COMPUTED_VALUE"""),0)</f>
        <v>0</v>
      </c>
    </row>
    <row r="2613" spans="1:2">
      <c r="A2613" s="165"/>
      <c r="B2613" s="141">
        <f ca="1">IFERROR(__xludf.DUMMYFUNCTION("""COMPUTED_VALUE"""),0)</f>
        <v>0</v>
      </c>
    </row>
    <row r="2614" spans="1:2">
      <c r="A2614" s="165"/>
      <c r="B2614" s="141">
        <f ca="1">IFERROR(__xludf.DUMMYFUNCTION("""COMPUTED_VALUE"""),0)</f>
        <v>0</v>
      </c>
    </row>
    <row r="2615" spans="1:2">
      <c r="A2615" s="165"/>
      <c r="B2615" s="141">
        <f ca="1">IFERROR(__xludf.DUMMYFUNCTION("""COMPUTED_VALUE"""),0)</f>
        <v>0</v>
      </c>
    </row>
    <row r="2616" spans="1:2">
      <c r="A2616" s="165"/>
      <c r="B2616" s="141">
        <f ca="1">IFERROR(__xludf.DUMMYFUNCTION("""COMPUTED_VALUE"""),0)</f>
        <v>0</v>
      </c>
    </row>
    <row r="2617" spans="1:2">
      <c r="A2617" s="165"/>
      <c r="B2617" s="141">
        <f ca="1">IFERROR(__xludf.DUMMYFUNCTION("""COMPUTED_VALUE"""),0)</f>
        <v>0</v>
      </c>
    </row>
    <row r="2618" spans="1:2">
      <c r="A2618" s="165"/>
      <c r="B2618" s="141">
        <f ca="1">IFERROR(__xludf.DUMMYFUNCTION("""COMPUTED_VALUE"""),0)</f>
        <v>0</v>
      </c>
    </row>
    <row r="2619" spans="1:2">
      <c r="A2619" s="165"/>
      <c r="B2619" s="141">
        <f ca="1">IFERROR(__xludf.DUMMYFUNCTION("""COMPUTED_VALUE"""),0)</f>
        <v>0</v>
      </c>
    </row>
    <row r="2620" spans="1:2">
      <c r="A2620" s="165"/>
      <c r="B2620" s="141">
        <f ca="1">IFERROR(__xludf.DUMMYFUNCTION("""COMPUTED_VALUE"""),0)</f>
        <v>0</v>
      </c>
    </row>
    <row r="2621" spans="1:2">
      <c r="A2621" s="165"/>
      <c r="B2621" s="141">
        <f ca="1">IFERROR(__xludf.DUMMYFUNCTION("""COMPUTED_VALUE"""),0)</f>
        <v>0</v>
      </c>
    </row>
    <row r="2622" spans="1:2">
      <c r="A2622" s="165"/>
      <c r="B2622" s="141">
        <f ca="1">IFERROR(__xludf.DUMMYFUNCTION("""COMPUTED_VALUE"""),0)</f>
        <v>0</v>
      </c>
    </row>
    <row r="2623" spans="1:2">
      <c r="A2623" s="165"/>
      <c r="B2623" s="141">
        <f ca="1">IFERROR(__xludf.DUMMYFUNCTION("""COMPUTED_VALUE"""),0)</f>
        <v>0</v>
      </c>
    </row>
    <row r="2624" spans="1:2">
      <c r="A2624" s="165"/>
      <c r="B2624" s="141">
        <f ca="1">IFERROR(__xludf.DUMMYFUNCTION("""COMPUTED_VALUE"""),0)</f>
        <v>0</v>
      </c>
    </row>
    <row r="2625" spans="1:2">
      <c r="A2625" s="165"/>
      <c r="B2625" s="141">
        <f ca="1">IFERROR(__xludf.DUMMYFUNCTION("""COMPUTED_VALUE"""),0)</f>
        <v>0</v>
      </c>
    </row>
    <row r="2626" spans="1:2">
      <c r="A2626" s="165"/>
      <c r="B2626" s="141">
        <f ca="1">IFERROR(__xludf.DUMMYFUNCTION("""COMPUTED_VALUE"""),0)</f>
        <v>0</v>
      </c>
    </row>
    <row r="2627" spans="1:2">
      <c r="A2627" s="165"/>
      <c r="B2627" s="141">
        <f ca="1">IFERROR(__xludf.DUMMYFUNCTION("""COMPUTED_VALUE"""),0)</f>
        <v>0</v>
      </c>
    </row>
    <row r="2628" spans="1:2">
      <c r="A2628" s="165"/>
      <c r="B2628" s="141">
        <f ca="1">IFERROR(__xludf.DUMMYFUNCTION("""COMPUTED_VALUE"""),0)</f>
        <v>0</v>
      </c>
    </row>
    <row r="2629" spans="1:2">
      <c r="A2629" s="165"/>
      <c r="B2629" s="141">
        <f ca="1">IFERROR(__xludf.DUMMYFUNCTION("""COMPUTED_VALUE"""),0)</f>
        <v>0</v>
      </c>
    </row>
    <row r="2630" spans="1:2">
      <c r="A2630" s="165"/>
      <c r="B2630" s="141">
        <f ca="1">IFERROR(__xludf.DUMMYFUNCTION("""COMPUTED_VALUE"""),0)</f>
        <v>0</v>
      </c>
    </row>
    <row r="2631" spans="1:2">
      <c r="A2631" s="165"/>
      <c r="B2631" s="141">
        <f ca="1">IFERROR(__xludf.DUMMYFUNCTION("""COMPUTED_VALUE"""),0)</f>
        <v>0</v>
      </c>
    </row>
    <row r="2632" spans="1:2">
      <c r="A2632" s="165"/>
      <c r="B2632" s="141">
        <f ca="1">IFERROR(__xludf.DUMMYFUNCTION("""COMPUTED_VALUE"""),0)</f>
        <v>0</v>
      </c>
    </row>
    <row r="2633" spans="1:2">
      <c r="A2633" s="165"/>
      <c r="B2633" s="141">
        <f ca="1">IFERROR(__xludf.DUMMYFUNCTION("""COMPUTED_VALUE"""),0)</f>
        <v>0</v>
      </c>
    </row>
    <row r="2634" spans="1:2">
      <c r="A2634" s="165"/>
      <c r="B2634" s="141">
        <f ca="1">IFERROR(__xludf.DUMMYFUNCTION("""COMPUTED_VALUE"""),0)</f>
        <v>0</v>
      </c>
    </row>
    <row r="2635" spans="1:2">
      <c r="A2635" s="165"/>
      <c r="B2635" s="141">
        <f ca="1">IFERROR(__xludf.DUMMYFUNCTION("""COMPUTED_VALUE"""),0)</f>
        <v>0</v>
      </c>
    </row>
    <row r="2636" spans="1:2">
      <c r="A2636" s="165"/>
      <c r="B2636" s="141">
        <f ca="1">IFERROR(__xludf.DUMMYFUNCTION("""COMPUTED_VALUE"""),0)</f>
        <v>0</v>
      </c>
    </row>
    <row r="2637" spans="1:2">
      <c r="A2637" s="165"/>
      <c r="B2637" s="141">
        <f ca="1">IFERROR(__xludf.DUMMYFUNCTION("""COMPUTED_VALUE"""),0)</f>
        <v>0</v>
      </c>
    </row>
    <row r="2638" spans="1:2">
      <c r="A2638" s="165"/>
      <c r="B2638" s="141">
        <f ca="1">IFERROR(__xludf.DUMMYFUNCTION("""COMPUTED_VALUE"""),0)</f>
        <v>0</v>
      </c>
    </row>
    <row r="2639" spans="1:2">
      <c r="A2639" s="165"/>
      <c r="B2639" s="141">
        <f ca="1">IFERROR(__xludf.DUMMYFUNCTION("""COMPUTED_VALUE"""),0)</f>
        <v>0</v>
      </c>
    </row>
    <row r="2640" spans="1:2">
      <c r="A2640" s="165"/>
      <c r="B2640" s="141">
        <f ca="1">IFERROR(__xludf.DUMMYFUNCTION("""COMPUTED_VALUE"""),0)</f>
        <v>0</v>
      </c>
    </row>
    <row r="2641" spans="1:2">
      <c r="A2641" s="165"/>
      <c r="B2641" s="141">
        <f ca="1">IFERROR(__xludf.DUMMYFUNCTION("""COMPUTED_VALUE"""),0)</f>
        <v>0</v>
      </c>
    </row>
    <row r="2642" spans="1:2">
      <c r="A2642" s="165"/>
      <c r="B2642" s="141">
        <f ca="1">IFERROR(__xludf.DUMMYFUNCTION("""COMPUTED_VALUE"""),0)</f>
        <v>0</v>
      </c>
    </row>
    <row r="2643" spans="1:2">
      <c r="A2643" s="165"/>
      <c r="B2643" s="141">
        <f ca="1">IFERROR(__xludf.DUMMYFUNCTION("""COMPUTED_VALUE"""),0)</f>
        <v>0</v>
      </c>
    </row>
    <row r="2644" spans="1:2">
      <c r="A2644" s="165"/>
      <c r="B2644" s="141">
        <f ca="1">IFERROR(__xludf.DUMMYFUNCTION("""COMPUTED_VALUE"""),0)</f>
        <v>0</v>
      </c>
    </row>
    <row r="2645" spans="1:2">
      <c r="A2645" s="165"/>
      <c r="B2645" s="141">
        <f ca="1">IFERROR(__xludf.DUMMYFUNCTION("""COMPUTED_VALUE"""),0)</f>
        <v>0</v>
      </c>
    </row>
    <row r="2646" spans="1:2">
      <c r="A2646" s="165"/>
      <c r="B2646" s="141">
        <f ca="1">IFERROR(__xludf.DUMMYFUNCTION("""COMPUTED_VALUE"""),0)</f>
        <v>0</v>
      </c>
    </row>
    <row r="2647" spans="1:2">
      <c r="A2647" s="165"/>
      <c r="B2647" s="141">
        <f ca="1">IFERROR(__xludf.DUMMYFUNCTION("""COMPUTED_VALUE"""),0)</f>
        <v>0</v>
      </c>
    </row>
    <row r="2648" spans="1:2">
      <c r="A2648" s="165"/>
      <c r="B2648" s="141">
        <f ca="1">IFERROR(__xludf.DUMMYFUNCTION("""COMPUTED_VALUE"""),0)</f>
        <v>0</v>
      </c>
    </row>
    <row r="2649" spans="1:2">
      <c r="A2649" s="165"/>
      <c r="B2649" s="141">
        <f ca="1">IFERROR(__xludf.DUMMYFUNCTION("""COMPUTED_VALUE"""),0)</f>
        <v>0</v>
      </c>
    </row>
    <row r="2650" spans="1:2">
      <c r="A2650" s="165"/>
      <c r="B2650" s="141">
        <f ca="1">IFERROR(__xludf.DUMMYFUNCTION("""COMPUTED_VALUE"""),0)</f>
        <v>0</v>
      </c>
    </row>
    <row r="2651" spans="1:2">
      <c r="A2651" s="165"/>
      <c r="B2651" s="141">
        <f ca="1">IFERROR(__xludf.DUMMYFUNCTION("""COMPUTED_VALUE"""),0)</f>
        <v>0</v>
      </c>
    </row>
    <row r="2652" spans="1:2">
      <c r="A2652" s="165"/>
      <c r="B2652" s="141">
        <f ca="1">IFERROR(__xludf.DUMMYFUNCTION("""COMPUTED_VALUE"""),0)</f>
        <v>0</v>
      </c>
    </row>
    <row r="2653" spans="1:2">
      <c r="A2653" s="165"/>
      <c r="B2653" s="141">
        <f ca="1">IFERROR(__xludf.DUMMYFUNCTION("""COMPUTED_VALUE"""),0)</f>
        <v>0</v>
      </c>
    </row>
    <row r="2654" spans="1:2">
      <c r="A2654" s="165"/>
      <c r="B2654" s="141">
        <f ca="1">IFERROR(__xludf.DUMMYFUNCTION("""COMPUTED_VALUE"""),0)</f>
        <v>0</v>
      </c>
    </row>
    <row r="2655" spans="1:2">
      <c r="A2655" s="165"/>
      <c r="B2655" s="141">
        <f ca="1">IFERROR(__xludf.DUMMYFUNCTION("""COMPUTED_VALUE"""),0)</f>
        <v>0</v>
      </c>
    </row>
    <row r="2656" spans="1:2">
      <c r="A2656" s="165"/>
      <c r="B2656" s="141">
        <f ca="1">IFERROR(__xludf.DUMMYFUNCTION("""COMPUTED_VALUE"""),0)</f>
        <v>0</v>
      </c>
    </row>
    <row r="2657" spans="1:2">
      <c r="A2657" s="165"/>
      <c r="B2657" s="141">
        <f ca="1">IFERROR(__xludf.DUMMYFUNCTION("""COMPUTED_VALUE"""),0)</f>
        <v>0</v>
      </c>
    </row>
    <row r="2658" spans="1:2">
      <c r="A2658" s="165"/>
      <c r="B2658" s="141">
        <f ca="1">IFERROR(__xludf.DUMMYFUNCTION("""COMPUTED_VALUE"""),0)</f>
        <v>0</v>
      </c>
    </row>
    <row r="2659" spans="1:2">
      <c r="A2659" s="165"/>
      <c r="B2659" s="141">
        <f ca="1">IFERROR(__xludf.DUMMYFUNCTION("""COMPUTED_VALUE"""),0)</f>
        <v>0</v>
      </c>
    </row>
    <row r="2660" spans="1:2">
      <c r="A2660" s="165"/>
      <c r="B2660" s="141">
        <f ca="1">IFERROR(__xludf.DUMMYFUNCTION("""COMPUTED_VALUE"""),0)</f>
        <v>0</v>
      </c>
    </row>
    <row r="2661" spans="1:2">
      <c r="A2661" s="165"/>
      <c r="B2661" s="141">
        <f ca="1">IFERROR(__xludf.DUMMYFUNCTION("""COMPUTED_VALUE"""),0)</f>
        <v>0</v>
      </c>
    </row>
    <row r="2662" spans="1:2">
      <c r="A2662" s="165"/>
      <c r="B2662" s="141">
        <f ca="1">IFERROR(__xludf.DUMMYFUNCTION("""COMPUTED_VALUE"""),0)</f>
        <v>0</v>
      </c>
    </row>
    <row r="2663" spans="1:2">
      <c r="A2663" s="165"/>
      <c r="B2663" s="141">
        <f ca="1">IFERROR(__xludf.DUMMYFUNCTION("""COMPUTED_VALUE"""),0)</f>
        <v>0</v>
      </c>
    </row>
    <row r="2664" spans="1:2">
      <c r="A2664" s="165"/>
      <c r="B2664" s="141">
        <f ca="1">IFERROR(__xludf.DUMMYFUNCTION("""COMPUTED_VALUE"""),0)</f>
        <v>0</v>
      </c>
    </row>
    <row r="2665" spans="1:2">
      <c r="A2665" s="165"/>
      <c r="B2665" s="141">
        <f ca="1">IFERROR(__xludf.DUMMYFUNCTION("""COMPUTED_VALUE"""),0)</f>
        <v>0</v>
      </c>
    </row>
    <row r="2666" spans="1:2">
      <c r="A2666" s="165"/>
      <c r="B2666" s="141">
        <f ca="1">IFERROR(__xludf.DUMMYFUNCTION("""COMPUTED_VALUE"""),0)</f>
        <v>0</v>
      </c>
    </row>
    <row r="2667" spans="1:2">
      <c r="A2667" s="165"/>
      <c r="B2667" s="141">
        <f ca="1">IFERROR(__xludf.DUMMYFUNCTION("""COMPUTED_VALUE"""),0)</f>
        <v>0</v>
      </c>
    </row>
    <row r="2668" spans="1:2">
      <c r="A2668" s="165"/>
      <c r="B2668" s="141">
        <f ca="1">IFERROR(__xludf.DUMMYFUNCTION("""COMPUTED_VALUE"""),0)</f>
        <v>0</v>
      </c>
    </row>
    <row r="2669" spans="1:2">
      <c r="A2669" s="165"/>
      <c r="B2669" s="141">
        <f ca="1">IFERROR(__xludf.DUMMYFUNCTION("""COMPUTED_VALUE"""),0)</f>
        <v>0</v>
      </c>
    </row>
    <row r="2670" spans="1:2">
      <c r="A2670" s="165"/>
      <c r="B2670" s="141">
        <f ca="1">IFERROR(__xludf.DUMMYFUNCTION("""COMPUTED_VALUE"""),0)</f>
        <v>0</v>
      </c>
    </row>
    <row r="2671" spans="1:2">
      <c r="A2671" s="165"/>
      <c r="B2671" s="141">
        <f ca="1">IFERROR(__xludf.DUMMYFUNCTION("""COMPUTED_VALUE"""),0)</f>
        <v>0</v>
      </c>
    </row>
    <row r="2672" spans="1:2">
      <c r="A2672" s="165"/>
      <c r="B2672" s="141">
        <f ca="1">IFERROR(__xludf.DUMMYFUNCTION("""COMPUTED_VALUE"""),0)</f>
        <v>0</v>
      </c>
    </row>
    <row r="2673" spans="1:2">
      <c r="A2673" s="165"/>
      <c r="B2673" s="141">
        <f ca="1">IFERROR(__xludf.DUMMYFUNCTION("""COMPUTED_VALUE"""),0)</f>
        <v>0</v>
      </c>
    </row>
    <row r="2674" spans="1:2">
      <c r="A2674" s="165"/>
      <c r="B2674" s="141">
        <f ca="1">IFERROR(__xludf.DUMMYFUNCTION("""COMPUTED_VALUE"""),0)</f>
        <v>0</v>
      </c>
    </row>
    <row r="2675" spans="1:2">
      <c r="A2675" s="165"/>
      <c r="B2675" s="141">
        <f ca="1">IFERROR(__xludf.DUMMYFUNCTION("""COMPUTED_VALUE"""),0)</f>
        <v>0</v>
      </c>
    </row>
    <row r="2676" spans="1:2">
      <c r="A2676" s="165"/>
      <c r="B2676" s="141">
        <f ca="1">IFERROR(__xludf.DUMMYFUNCTION("""COMPUTED_VALUE"""),0)</f>
        <v>0</v>
      </c>
    </row>
    <row r="2677" spans="1:2">
      <c r="A2677" s="165"/>
      <c r="B2677" s="141">
        <f ca="1">IFERROR(__xludf.DUMMYFUNCTION("""COMPUTED_VALUE"""),0)</f>
        <v>0</v>
      </c>
    </row>
    <row r="2678" spans="1:2">
      <c r="A2678" s="165"/>
      <c r="B2678" s="141">
        <f ca="1">IFERROR(__xludf.DUMMYFUNCTION("""COMPUTED_VALUE"""),0)</f>
        <v>0</v>
      </c>
    </row>
    <row r="2679" spans="1:2">
      <c r="A2679" s="165"/>
      <c r="B2679" s="141">
        <f ca="1">IFERROR(__xludf.DUMMYFUNCTION("""COMPUTED_VALUE"""),0)</f>
        <v>0</v>
      </c>
    </row>
    <row r="2680" spans="1:2">
      <c r="A2680" s="165"/>
      <c r="B2680" s="141">
        <f ca="1">IFERROR(__xludf.DUMMYFUNCTION("""COMPUTED_VALUE"""),0)</f>
        <v>0</v>
      </c>
    </row>
    <row r="2681" spans="1:2">
      <c r="A2681" s="165"/>
      <c r="B2681" s="141">
        <f ca="1">IFERROR(__xludf.DUMMYFUNCTION("""COMPUTED_VALUE"""),0)</f>
        <v>0</v>
      </c>
    </row>
    <row r="2682" spans="1:2">
      <c r="A2682" s="165"/>
      <c r="B2682" s="141">
        <f ca="1">IFERROR(__xludf.DUMMYFUNCTION("""COMPUTED_VALUE"""),0)</f>
        <v>0</v>
      </c>
    </row>
    <row r="2683" spans="1:2">
      <c r="A2683" s="165"/>
      <c r="B2683" s="141">
        <f ca="1">IFERROR(__xludf.DUMMYFUNCTION("""COMPUTED_VALUE"""),0)</f>
        <v>0</v>
      </c>
    </row>
    <row r="2684" spans="1:2">
      <c r="A2684" s="165"/>
      <c r="B2684" s="141">
        <f ca="1">IFERROR(__xludf.DUMMYFUNCTION("""COMPUTED_VALUE"""),0)</f>
        <v>0</v>
      </c>
    </row>
    <row r="2685" spans="1:2">
      <c r="A2685" s="165"/>
      <c r="B2685" s="141">
        <f ca="1">IFERROR(__xludf.DUMMYFUNCTION("""COMPUTED_VALUE"""),0)</f>
        <v>0</v>
      </c>
    </row>
    <row r="2686" spans="1:2">
      <c r="A2686" s="165"/>
      <c r="B2686" s="141">
        <f ca="1">IFERROR(__xludf.DUMMYFUNCTION("""COMPUTED_VALUE"""),0)</f>
        <v>0</v>
      </c>
    </row>
    <row r="2687" spans="1:2">
      <c r="A2687" s="165"/>
      <c r="B2687" s="141">
        <f ca="1">IFERROR(__xludf.DUMMYFUNCTION("""COMPUTED_VALUE"""),0)</f>
        <v>0</v>
      </c>
    </row>
    <row r="2688" spans="1:2">
      <c r="A2688" s="165"/>
      <c r="B2688" s="141">
        <f ca="1">IFERROR(__xludf.DUMMYFUNCTION("""COMPUTED_VALUE"""),0)</f>
        <v>0</v>
      </c>
    </row>
    <row r="2689" spans="1:2">
      <c r="A2689" s="165"/>
      <c r="B2689" s="141">
        <f ca="1">IFERROR(__xludf.DUMMYFUNCTION("""COMPUTED_VALUE"""),0)</f>
        <v>0</v>
      </c>
    </row>
    <row r="2690" spans="1:2">
      <c r="A2690" s="165"/>
      <c r="B2690" s="141">
        <f ca="1">IFERROR(__xludf.DUMMYFUNCTION("""COMPUTED_VALUE"""),0)</f>
        <v>0</v>
      </c>
    </row>
    <row r="2691" spans="1:2">
      <c r="A2691" s="165"/>
      <c r="B2691" s="141">
        <f ca="1">IFERROR(__xludf.DUMMYFUNCTION("""COMPUTED_VALUE"""),0)</f>
        <v>0</v>
      </c>
    </row>
    <row r="2692" spans="1:2">
      <c r="A2692" s="165"/>
      <c r="B2692" s="141">
        <f ca="1">IFERROR(__xludf.DUMMYFUNCTION("""COMPUTED_VALUE"""),0)</f>
        <v>0</v>
      </c>
    </row>
    <row r="2693" spans="1:2">
      <c r="A2693" s="165"/>
      <c r="B2693" s="141">
        <f ca="1">IFERROR(__xludf.DUMMYFUNCTION("""COMPUTED_VALUE"""),0)</f>
        <v>0</v>
      </c>
    </row>
    <row r="2694" spans="1:2">
      <c r="A2694" s="165"/>
      <c r="B2694" s="141">
        <f ca="1">IFERROR(__xludf.DUMMYFUNCTION("""COMPUTED_VALUE"""),0)</f>
        <v>0</v>
      </c>
    </row>
    <row r="2695" spans="1:2">
      <c r="A2695" s="165"/>
      <c r="B2695" s="141">
        <f ca="1">IFERROR(__xludf.DUMMYFUNCTION("""COMPUTED_VALUE"""),0)</f>
        <v>0</v>
      </c>
    </row>
    <row r="2696" spans="1:2">
      <c r="A2696" s="165"/>
      <c r="B2696" s="141">
        <f ca="1">IFERROR(__xludf.DUMMYFUNCTION("""COMPUTED_VALUE"""),0)</f>
        <v>0</v>
      </c>
    </row>
    <row r="2697" spans="1:2">
      <c r="A2697" s="165"/>
      <c r="B2697" s="141">
        <f ca="1">IFERROR(__xludf.DUMMYFUNCTION("""COMPUTED_VALUE"""),0)</f>
        <v>0</v>
      </c>
    </row>
    <row r="2698" spans="1:2">
      <c r="A2698" s="165"/>
      <c r="B2698" s="141">
        <f ca="1">IFERROR(__xludf.DUMMYFUNCTION("""COMPUTED_VALUE"""),0)</f>
        <v>0</v>
      </c>
    </row>
    <row r="2699" spans="1:2">
      <c r="A2699" s="165"/>
      <c r="B2699" s="141">
        <f ca="1">IFERROR(__xludf.DUMMYFUNCTION("""COMPUTED_VALUE"""),0)</f>
        <v>0</v>
      </c>
    </row>
    <row r="2700" spans="1:2">
      <c r="A2700" s="165"/>
      <c r="B2700" s="141">
        <f ca="1">IFERROR(__xludf.DUMMYFUNCTION("""COMPUTED_VALUE"""),0)</f>
        <v>0</v>
      </c>
    </row>
    <row r="2701" spans="1:2">
      <c r="A2701" s="165"/>
      <c r="B2701" s="141">
        <f ca="1">IFERROR(__xludf.DUMMYFUNCTION("""COMPUTED_VALUE"""),0)</f>
        <v>0</v>
      </c>
    </row>
    <row r="2702" spans="1:2">
      <c r="A2702" s="165"/>
      <c r="B2702" s="141">
        <f ca="1">IFERROR(__xludf.DUMMYFUNCTION("""COMPUTED_VALUE"""),0)</f>
        <v>0</v>
      </c>
    </row>
    <row r="2703" spans="1:2">
      <c r="A2703" s="165"/>
      <c r="B2703" s="141">
        <f ca="1">IFERROR(__xludf.DUMMYFUNCTION("""COMPUTED_VALUE"""),0)</f>
        <v>0</v>
      </c>
    </row>
    <row r="2704" spans="1:2">
      <c r="A2704" s="165"/>
      <c r="B2704" s="141">
        <f ca="1">IFERROR(__xludf.DUMMYFUNCTION("""COMPUTED_VALUE"""),0)</f>
        <v>0</v>
      </c>
    </row>
    <row r="2705" spans="1:2">
      <c r="A2705" s="165"/>
      <c r="B2705" s="141">
        <f ca="1">IFERROR(__xludf.DUMMYFUNCTION("""COMPUTED_VALUE"""),0)</f>
        <v>0</v>
      </c>
    </row>
    <row r="2706" spans="1:2">
      <c r="A2706" s="165"/>
      <c r="B2706" s="141">
        <f ca="1">IFERROR(__xludf.DUMMYFUNCTION("""COMPUTED_VALUE"""),0)</f>
        <v>0</v>
      </c>
    </row>
    <row r="2707" spans="1:2">
      <c r="A2707" s="165"/>
      <c r="B2707" s="141">
        <f ca="1">IFERROR(__xludf.DUMMYFUNCTION("""COMPUTED_VALUE"""),0)</f>
        <v>0</v>
      </c>
    </row>
    <row r="2708" spans="1:2">
      <c r="A2708" s="165"/>
      <c r="B2708" s="141">
        <f ca="1">IFERROR(__xludf.DUMMYFUNCTION("""COMPUTED_VALUE"""),0)</f>
        <v>0</v>
      </c>
    </row>
    <row r="2709" spans="1:2">
      <c r="A2709" s="165"/>
      <c r="B2709" s="141">
        <f ca="1">IFERROR(__xludf.DUMMYFUNCTION("""COMPUTED_VALUE"""),0)</f>
        <v>0</v>
      </c>
    </row>
    <row r="2710" spans="1:2">
      <c r="A2710" s="165"/>
      <c r="B2710" s="141">
        <f ca="1">IFERROR(__xludf.DUMMYFUNCTION("""COMPUTED_VALUE"""),0)</f>
        <v>0</v>
      </c>
    </row>
    <row r="2711" spans="1:2">
      <c r="A2711" s="165"/>
      <c r="B2711" s="141">
        <f ca="1">IFERROR(__xludf.DUMMYFUNCTION("""COMPUTED_VALUE"""),0)</f>
        <v>0</v>
      </c>
    </row>
    <row r="2712" spans="1:2">
      <c r="A2712" s="165"/>
      <c r="B2712" s="141">
        <f ca="1">IFERROR(__xludf.DUMMYFUNCTION("""COMPUTED_VALUE"""),0)</f>
        <v>0</v>
      </c>
    </row>
    <row r="2713" spans="1:2">
      <c r="A2713" s="165"/>
      <c r="B2713" s="141">
        <f ca="1">IFERROR(__xludf.DUMMYFUNCTION("""COMPUTED_VALUE"""),0)</f>
        <v>0</v>
      </c>
    </row>
    <row r="2714" spans="1:2">
      <c r="A2714" s="165"/>
      <c r="B2714" s="141">
        <f ca="1">IFERROR(__xludf.DUMMYFUNCTION("""COMPUTED_VALUE"""),0)</f>
        <v>0</v>
      </c>
    </row>
    <row r="2715" spans="1:2">
      <c r="A2715" s="165"/>
      <c r="B2715" s="141">
        <f ca="1">IFERROR(__xludf.DUMMYFUNCTION("""COMPUTED_VALUE"""),0)</f>
        <v>0</v>
      </c>
    </row>
    <row r="2716" spans="1:2">
      <c r="A2716" s="165"/>
      <c r="B2716" s="141">
        <f ca="1">IFERROR(__xludf.DUMMYFUNCTION("""COMPUTED_VALUE"""),0)</f>
        <v>0</v>
      </c>
    </row>
    <row r="2717" spans="1:2">
      <c r="A2717" s="165"/>
      <c r="B2717" s="141">
        <f ca="1">IFERROR(__xludf.DUMMYFUNCTION("""COMPUTED_VALUE"""),0)</f>
        <v>0</v>
      </c>
    </row>
    <row r="2718" spans="1:2">
      <c r="A2718" s="165"/>
      <c r="B2718" s="141">
        <f ca="1">IFERROR(__xludf.DUMMYFUNCTION("""COMPUTED_VALUE"""),0)</f>
        <v>0</v>
      </c>
    </row>
    <row r="2719" spans="1:2">
      <c r="A2719" s="165"/>
      <c r="B2719" s="141">
        <f ca="1">IFERROR(__xludf.DUMMYFUNCTION("""COMPUTED_VALUE"""),0)</f>
        <v>0</v>
      </c>
    </row>
    <row r="2720" spans="1:2">
      <c r="A2720" s="165"/>
      <c r="B2720" s="141">
        <f ca="1">IFERROR(__xludf.DUMMYFUNCTION("""COMPUTED_VALUE"""),0)</f>
        <v>0</v>
      </c>
    </row>
    <row r="2721" spans="1:2">
      <c r="A2721" s="165"/>
      <c r="B2721" s="141">
        <f ca="1">IFERROR(__xludf.DUMMYFUNCTION("""COMPUTED_VALUE"""),0)</f>
        <v>0</v>
      </c>
    </row>
    <row r="2722" spans="1:2">
      <c r="A2722" s="165"/>
      <c r="B2722" s="141">
        <f ca="1">IFERROR(__xludf.DUMMYFUNCTION("""COMPUTED_VALUE"""),0)</f>
        <v>0</v>
      </c>
    </row>
    <row r="2723" spans="1:2">
      <c r="A2723" s="165"/>
      <c r="B2723" s="141">
        <f ca="1">IFERROR(__xludf.DUMMYFUNCTION("""COMPUTED_VALUE"""),0)</f>
        <v>0</v>
      </c>
    </row>
    <row r="2724" spans="1:2">
      <c r="A2724" s="165"/>
      <c r="B2724" s="141">
        <f ca="1">IFERROR(__xludf.DUMMYFUNCTION("""COMPUTED_VALUE"""),0)</f>
        <v>0</v>
      </c>
    </row>
    <row r="2725" spans="1:2">
      <c r="A2725" s="165"/>
      <c r="B2725" s="141">
        <f ca="1">IFERROR(__xludf.DUMMYFUNCTION("""COMPUTED_VALUE"""),0)</f>
        <v>0</v>
      </c>
    </row>
    <row r="2726" spans="1:2">
      <c r="A2726" s="165"/>
      <c r="B2726" s="141">
        <f ca="1">IFERROR(__xludf.DUMMYFUNCTION("""COMPUTED_VALUE"""),0)</f>
        <v>0</v>
      </c>
    </row>
    <row r="2727" spans="1:2">
      <c r="A2727" s="165"/>
      <c r="B2727" s="141">
        <f ca="1">IFERROR(__xludf.DUMMYFUNCTION("""COMPUTED_VALUE"""),0)</f>
        <v>0</v>
      </c>
    </row>
    <row r="2728" spans="1:2">
      <c r="A2728" s="165"/>
      <c r="B2728" s="141">
        <f ca="1">IFERROR(__xludf.DUMMYFUNCTION("""COMPUTED_VALUE"""),0)</f>
        <v>0</v>
      </c>
    </row>
    <row r="2729" spans="1:2">
      <c r="A2729" s="165"/>
      <c r="B2729" s="141">
        <f ca="1">IFERROR(__xludf.DUMMYFUNCTION("""COMPUTED_VALUE"""),0)</f>
        <v>0</v>
      </c>
    </row>
    <row r="2730" spans="1:2">
      <c r="A2730" s="165"/>
      <c r="B2730" s="141">
        <f ca="1">IFERROR(__xludf.DUMMYFUNCTION("""COMPUTED_VALUE"""),0)</f>
        <v>0</v>
      </c>
    </row>
    <row r="2731" spans="1:2">
      <c r="A2731" s="165"/>
      <c r="B2731" s="141">
        <f ca="1">IFERROR(__xludf.DUMMYFUNCTION("""COMPUTED_VALUE"""),0)</f>
        <v>0</v>
      </c>
    </row>
    <row r="2732" spans="1:2">
      <c r="A2732" s="165"/>
      <c r="B2732" s="141">
        <f ca="1">IFERROR(__xludf.DUMMYFUNCTION("""COMPUTED_VALUE"""),0)</f>
        <v>0</v>
      </c>
    </row>
    <row r="2733" spans="1:2">
      <c r="A2733" s="165"/>
      <c r="B2733" s="141">
        <f ca="1">IFERROR(__xludf.DUMMYFUNCTION("""COMPUTED_VALUE"""),0)</f>
        <v>0</v>
      </c>
    </row>
    <row r="2734" spans="1:2">
      <c r="A2734" s="165"/>
      <c r="B2734" s="141">
        <f ca="1">IFERROR(__xludf.DUMMYFUNCTION("""COMPUTED_VALUE"""),0)</f>
        <v>0</v>
      </c>
    </row>
    <row r="2735" spans="1:2">
      <c r="A2735" s="165"/>
      <c r="B2735" s="141">
        <f ca="1">IFERROR(__xludf.DUMMYFUNCTION("""COMPUTED_VALUE"""),0)</f>
        <v>0</v>
      </c>
    </row>
    <row r="2736" spans="1:2">
      <c r="A2736" s="165"/>
      <c r="B2736" s="141">
        <f ca="1">IFERROR(__xludf.DUMMYFUNCTION("""COMPUTED_VALUE"""),0)</f>
        <v>0</v>
      </c>
    </row>
    <row r="2737" spans="1:2">
      <c r="A2737" s="165"/>
      <c r="B2737" s="141">
        <f ca="1">IFERROR(__xludf.DUMMYFUNCTION("""COMPUTED_VALUE"""),0)</f>
        <v>0</v>
      </c>
    </row>
    <row r="2738" spans="1:2">
      <c r="A2738" s="165"/>
      <c r="B2738" s="141">
        <f ca="1">IFERROR(__xludf.DUMMYFUNCTION("""COMPUTED_VALUE"""),0)</f>
        <v>0</v>
      </c>
    </row>
    <row r="2739" spans="1:2">
      <c r="A2739" s="165"/>
      <c r="B2739" s="141">
        <f ca="1">IFERROR(__xludf.DUMMYFUNCTION("""COMPUTED_VALUE"""),0)</f>
        <v>0</v>
      </c>
    </row>
    <row r="2740" spans="1:2">
      <c r="A2740" s="165"/>
      <c r="B2740" s="141">
        <f ca="1">IFERROR(__xludf.DUMMYFUNCTION("""COMPUTED_VALUE"""),0)</f>
        <v>0</v>
      </c>
    </row>
    <row r="2741" spans="1:2">
      <c r="A2741" s="165"/>
      <c r="B2741" s="141">
        <f ca="1">IFERROR(__xludf.DUMMYFUNCTION("""COMPUTED_VALUE"""),0)</f>
        <v>0</v>
      </c>
    </row>
    <row r="2742" spans="1:2">
      <c r="A2742" s="165"/>
      <c r="B2742" s="141">
        <f ca="1">IFERROR(__xludf.DUMMYFUNCTION("""COMPUTED_VALUE"""),0)</f>
        <v>0</v>
      </c>
    </row>
    <row r="2743" spans="1:2">
      <c r="A2743" s="165"/>
      <c r="B2743" s="141">
        <f ca="1">IFERROR(__xludf.DUMMYFUNCTION("""COMPUTED_VALUE"""),0)</f>
        <v>0</v>
      </c>
    </row>
    <row r="2744" spans="1:2">
      <c r="A2744" s="165"/>
      <c r="B2744" s="141">
        <f ca="1">IFERROR(__xludf.DUMMYFUNCTION("""COMPUTED_VALUE"""),0)</f>
        <v>0</v>
      </c>
    </row>
    <row r="2745" spans="1:2">
      <c r="A2745" s="165"/>
      <c r="B2745" s="141">
        <f ca="1">IFERROR(__xludf.DUMMYFUNCTION("""COMPUTED_VALUE"""),0)</f>
        <v>0</v>
      </c>
    </row>
    <row r="2746" spans="1:2">
      <c r="A2746" s="165"/>
      <c r="B2746" s="141">
        <f ca="1">IFERROR(__xludf.DUMMYFUNCTION("""COMPUTED_VALUE"""),0)</f>
        <v>0</v>
      </c>
    </row>
    <row r="2747" spans="1:2">
      <c r="A2747" s="165"/>
      <c r="B2747" s="141">
        <f ca="1">IFERROR(__xludf.DUMMYFUNCTION("""COMPUTED_VALUE"""),0)</f>
        <v>0</v>
      </c>
    </row>
    <row r="2748" spans="1:2">
      <c r="A2748" s="165"/>
      <c r="B2748" s="141">
        <f ca="1">IFERROR(__xludf.DUMMYFUNCTION("""COMPUTED_VALUE"""),0)</f>
        <v>0</v>
      </c>
    </row>
    <row r="2749" spans="1:2">
      <c r="A2749" s="165"/>
      <c r="B2749" s="141">
        <f ca="1">IFERROR(__xludf.DUMMYFUNCTION("""COMPUTED_VALUE"""),0)</f>
        <v>0</v>
      </c>
    </row>
    <row r="2750" spans="1:2">
      <c r="A2750" s="165"/>
      <c r="B2750" s="141">
        <f ca="1">IFERROR(__xludf.DUMMYFUNCTION("""COMPUTED_VALUE"""),0)</f>
        <v>0</v>
      </c>
    </row>
    <row r="2751" spans="1:2">
      <c r="A2751" s="165"/>
      <c r="B2751" s="141">
        <f ca="1">IFERROR(__xludf.DUMMYFUNCTION("""COMPUTED_VALUE"""),0)</f>
        <v>0</v>
      </c>
    </row>
    <row r="2752" spans="1:2">
      <c r="A2752" s="165"/>
      <c r="B2752" s="141">
        <f ca="1">IFERROR(__xludf.DUMMYFUNCTION("""COMPUTED_VALUE"""),0)</f>
        <v>0</v>
      </c>
    </row>
    <row r="2753" spans="1:2">
      <c r="A2753" s="165"/>
      <c r="B2753" s="141">
        <f ca="1">IFERROR(__xludf.DUMMYFUNCTION("""COMPUTED_VALUE"""),0)</f>
        <v>0</v>
      </c>
    </row>
    <row r="2754" spans="1:2">
      <c r="A2754" s="165"/>
      <c r="B2754" s="141">
        <f ca="1">IFERROR(__xludf.DUMMYFUNCTION("""COMPUTED_VALUE"""),0)</f>
        <v>0</v>
      </c>
    </row>
    <row r="2755" spans="1:2">
      <c r="A2755" s="165"/>
      <c r="B2755" s="141">
        <f ca="1">IFERROR(__xludf.DUMMYFUNCTION("""COMPUTED_VALUE"""),0)</f>
        <v>0</v>
      </c>
    </row>
    <row r="2756" spans="1:2">
      <c r="A2756" s="165"/>
      <c r="B2756" s="141">
        <f ca="1">IFERROR(__xludf.DUMMYFUNCTION("""COMPUTED_VALUE"""),0)</f>
        <v>0</v>
      </c>
    </row>
    <row r="2757" spans="1:2">
      <c r="A2757" s="165"/>
      <c r="B2757" s="141">
        <f ca="1">IFERROR(__xludf.DUMMYFUNCTION("""COMPUTED_VALUE"""),0)</f>
        <v>0</v>
      </c>
    </row>
    <row r="2758" spans="1:2">
      <c r="A2758" s="165"/>
      <c r="B2758" s="141">
        <f ca="1">IFERROR(__xludf.DUMMYFUNCTION("""COMPUTED_VALUE"""),0)</f>
        <v>0</v>
      </c>
    </row>
    <row r="2759" spans="1:2">
      <c r="A2759" s="165"/>
      <c r="B2759" s="141">
        <f ca="1">IFERROR(__xludf.DUMMYFUNCTION("""COMPUTED_VALUE"""),0)</f>
        <v>0</v>
      </c>
    </row>
    <row r="2760" spans="1:2">
      <c r="A2760" s="165"/>
      <c r="B2760" s="141">
        <f ca="1">IFERROR(__xludf.DUMMYFUNCTION("""COMPUTED_VALUE"""),0)</f>
        <v>0</v>
      </c>
    </row>
    <row r="2761" spans="1:2">
      <c r="A2761" s="165"/>
      <c r="B2761" s="141">
        <f ca="1">IFERROR(__xludf.DUMMYFUNCTION("""COMPUTED_VALUE"""),0)</f>
        <v>0</v>
      </c>
    </row>
    <row r="2762" spans="1:2">
      <c r="A2762" s="165"/>
      <c r="B2762" s="141">
        <f ca="1">IFERROR(__xludf.DUMMYFUNCTION("""COMPUTED_VALUE"""),0)</f>
        <v>0</v>
      </c>
    </row>
    <row r="2763" spans="1:2">
      <c r="A2763" s="165"/>
      <c r="B2763" s="141">
        <f ca="1">IFERROR(__xludf.DUMMYFUNCTION("""COMPUTED_VALUE"""),0)</f>
        <v>0</v>
      </c>
    </row>
    <row r="2764" spans="1:2">
      <c r="A2764" s="165"/>
      <c r="B2764" s="141">
        <f ca="1">IFERROR(__xludf.DUMMYFUNCTION("""COMPUTED_VALUE"""),0)</f>
        <v>0</v>
      </c>
    </row>
    <row r="2765" spans="1:2">
      <c r="A2765" s="165"/>
      <c r="B2765" s="141">
        <f ca="1">IFERROR(__xludf.DUMMYFUNCTION("""COMPUTED_VALUE"""),0)</f>
        <v>0</v>
      </c>
    </row>
    <row r="2766" spans="1:2">
      <c r="A2766" s="165"/>
      <c r="B2766" s="141">
        <f ca="1">IFERROR(__xludf.DUMMYFUNCTION("""COMPUTED_VALUE"""),0)</f>
        <v>0</v>
      </c>
    </row>
    <row r="2767" spans="1:2">
      <c r="A2767" s="165"/>
      <c r="B2767" s="141">
        <f ca="1">IFERROR(__xludf.DUMMYFUNCTION("""COMPUTED_VALUE"""),0)</f>
        <v>0</v>
      </c>
    </row>
    <row r="2768" spans="1:2">
      <c r="A2768" s="165"/>
      <c r="B2768" s="141">
        <f ca="1">IFERROR(__xludf.DUMMYFUNCTION("""COMPUTED_VALUE"""),0)</f>
        <v>0</v>
      </c>
    </row>
    <row r="2769" spans="1:2">
      <c r="A2769" s="165"/>
      <c r="B2769" s="141">
        <f ca="1">IFERROR(__xludf.DUMMYFUNCTION("""COMPUTED_VALUE"""),0)</f>
        <v>0</v>
      </c>
    </row>
    <row r="2770" spans="1:2">
      <c r="A2770" s="165"/>
      <c r="B2770" s="141">
        <f ca="1">IFERROR(__xludf.DUMMYFUNCTION("""COMPUTED_VALUE"""),0)</f>
        <v>0</v>
      </c>
    </row>
    <row r="2771" spans="1:2">
      <c r="A2771" s="165"/>
      <c r="B2771" s="141">
        <f ca="1">IFERROR(__xludf.DUMMYFUNCTION("""COMPUTED_VALUE"""),0)</f>
        <v>0</v>
      </c>
    </row>
    <row r="2772" spans="1:2">
      <c r="A2772" s="165"/>
      <c r="B2772" s="141">
        <f ca="1">IFERROR(__xludf.DUMMYFUNCTION("""COMPUTED_VALUE"""),0)</f>
        <v>0</v>
      </c>
    </row>
    <row r="2773" spans="1:2">
      <c r="A2773" s="165"/>
      <c r="B2773" s="141">
        <f ca="1">IFERROR(__xludf.DUMMYFUNCTION("""COMPUTED_VALUE"""),0)</f>
        <v>0</v>
      </c>
    </row>
    <row r="2774" spans="1:2">
      <c r="A2774" s="165"/>
      <c r="B2774" s="141">
        <f ca="1">IFERROR(__xludf.DUMMYFUNCTION("""COMPUTED_VALUE"""),0)</f>
        <v>0</v>
      </c>
    </row>
    <row r="2775" spans="1:2">
      <c r="A2775" s="165"/>
      <c r="B2775" s="141">
        <f ca="1">IFERROR(__xludf.DUMMYFUNCTION("""COMPUTED_VALUE"""),0)</f>
        <v>0</v>
      </c>
    </row>
    <row r="2776" spans="1:2">
      <c r="A2776" s="165"/>
      <c r="B2776" s="141">
        <f ca="1">IFERROR(__xludf.DUMMYFUNCTION("""COMPUTED_VALUE"""),0)</f>
        <v>0</v>
      </c>
    </row>
    <row r="2777" spans="1:2">
      <c r="A2777" s="165"/>
      <c r="B2777" s="141">
        <f ca="1">IFERROR(__xludf.DUMMYFUNCTION("""COMPUTED_VALUE"""),0)</f>
        <v>0</v>
      </c>
    </row>
    <row r="2778" spans="1:2">
      <c r="A2778" s="165"/>
      <c r="B2778" s="141">
        <f ca="1">IFERROR(__xludf.DUMMYFUNCTION("""COMPUTED_VALUE"""),0)</f>
        <v>0</v>
      </c>
    </row>
    <row r="2779" spans="1:2">
      <c r="A2779" s="165"/>
      <c r="B2779" s="141">
        <f ca="1">IFERROR(__xludf.DUMMYFUNCTION("""COMPUTED_VALUE"""),0)</f>
        <v>0</v>
      </c>
    </row>
    <row r="2780" spans="1:2">
      <c r="A2780" s="165"/>
      <c r="B2780" s="141">
        <f ca="1">IFERROR(__xludf.DUMMYFUNCTION("""COMPUTED_VALUE"""),0)</f>
        <v>0</v>
      </c>
    </row>
    <row r="2781" spans="1:2">
      <c r="A2781" s="165"/>
      <c r="B2781" s="141">
        <f ca="1">IFERROR(__xludf.DUMMYFUNCTION("""COMPUTED_VALUE"""),0)</f>
        <v>0</v>
      </c>
    </row>
    <row r="2782" spans="1:2">
      <c r="A2782" s="165"/>
      <c r="B2782" s="141">
        <f ca="1">IFERROR(__xludf.DUMMYFUNCTION("""COMPUTED_VALUE"""),0)</f>
        <v>0</v>
      </c>
    </row>
    <row r="2783" spans="1:2">
      <c r="A2783" s="165"/>
      <c r="B2783" s="141">
        <f ca="1">IFERROR(__xludf.DUMMYFUNCTION("""COMPUTED_VALUE"""),0)</f>
        <v>0</v>
      </c>
    </row>
    <row r="2784" spans="1:2">
      <c r="A2784" s="165"/>
      <c r="B2784" s="141">
        <f ca="1">IFERROR(__xludf.DUMMYFUNCTION("""COMPUTED_VALUE"""),0)</f>
        <v>0</v>
      </c>
    </row>
    <row r="2785" spans="1:2">
      <c r="A2785" s="165"/>
      <c r="B2785" s="141">
        <f ca="1">IFERROR(__xludf.DUMMYFUNCTION("""COMPUTED_VALUE"""),0)</f>
        <v>0</v>
      </c>
    </row>
    <row r="2786" spans="1:2">
      <c r="A2786" s="165"/>
      <c r="B2786" s="141">
        <f ca="1">IFERROR(__xludf.DUMMYFUNCTION("""COMPUTED_VALUE"""),0)</f>
        <v>0</v>
      </c>
    </row>
    <row r="2787" spans="1:2">
      <c r="A2787" s="165"/>
      <c r="B2787" s="141">
        <f ca="1">IFERROR(__xludf.DUMMYFUNCTION("""COMPUTED_VALUE"""),0)</f>
        <v>0</v>
      </c>
    </row>
    <row r="2788" spans="1:2">
      <c r="A2788" s="165"/>
      <c r="B2788" s="141">
        <f ca="1">IFERROR(__xludf.DUMMYFUNCTION("""COMPUTED_VALUE"""),0)</f>
        <v>0</v>
      </c>
    </row>
    <row r="2789" spans="1:2">
      <c r="A2789" s="165"/>
      <c r="B2789" s="141">
        <f ca="1">IFERROR(__xludf.DUMMYFUNCTION("""COMPUTED_VALUE"""),0)</f>
        <v>0</v>
      </c>
    </row>
    <row r="2790" spans="1:2">
      <c r="A2790" s="165"/>
      <c r="B2790" s="141">
        <f ca="1">IFERROR(__xludf.DUMMYFUNCTION("""COMPUTED_VALUE"""),0)</f>
        <v>0</v>
      </c>
    </row>
    <row r="2791" spans="1:2">
      <c r="A2791" s="165"/>
      <c r="B2791" s="141">
        <f ca="1">IFERROR(__xludf.DUMMYFUNCTION("""COMPUTED_VALUE"""),0)</f>
        <v>0</v>
      </c>
    </row>
    <row r="2792" spans="1:2">
      <c r="A2792" s="165"/>
      <c r="B2792" s="141">
        <f ca="1">IFERROR(__xludf.DUMMYFUNCTION("""COMPUTED_VALUE"""),0)</f>
        <v>0</v>
      </c>
    </row>
    <row r="2793" spans="1:2">
      <c r="A2793" s="165"/>
      <c r="B2793" s="141">
        <f ca="1">IFERROR(__xludf.DUMMYFUNCTION("""COMPUTED_VALUE"""),0)</f>
        <v>0</v>
      </c>
    </row>
    <row r="2794" spans="1:2">
      <c r="A2794" s="165"/>
      <c r="B2794" s="141">
        <f ca="1">IFERROR(__xludf.DUMMYFUNCTION("""COMPUTED_VALUE"""),0)</f>
        <v>0</v>
      </c>
    </row>
    <row r="2795" spans="1:2">
      <c r="A2795" s="165"/>
      <c r="B2795" s="141">
        <f ca="1">IFERROR(__xludf.DUMMYFUNCTION("""COMPUTED_VALUE"""),0)</f>
        <v>0</v>
      </c>
    </row>
    <row r="2796" spans="1:2">
      <c r="A2796" s="165"/>
      <c r="B2796" s="141">
        <f ca="1">IFERROR(__xludf.DUMMYFUNCTION("""COMPUTED_VALUE"""),0)</f>
        <v>0</v>
      </c>
    </row>
    <row r="2797" spans="1:2">
      <c r="A2797" s="165"/>
      <c r="B2797" s="141">
        <f ca="1">IFERROR(__xludf.DUMMYFUNCTION("""COMPUTED_VALUE"""),0)</f>
        <v>0</v>
      </c>
    </row>
    <row r="2798" spans="1:2">
      <c r="A2798" s="165"/>
      <c r="B2798" s="141">
        <f ca="1">IFERROR(__xludf.DUMMYFUNCTION("""COMPUTED_VALUE"""),0)</f>
        <v>0</v>
      </c>
    </row>
    <row r="2799" spans="1:2">
      <c r="A2799" s="165"/>
      <c r="B2799" s="141">
        <f ca="1">IFERROR(__xludf.DUMMYFUNCTION("""COMPUTED_VALUE"""),0)</f>
        <v>0</v>
      </c>
    </row>
    <row r="2800" spans="1:2">
      <c r="A2800" s="165"/>
      <c r="B2800" s="141">
        <f ca="1">IFERROR(__xludf.DUMMYFUNCTION("""COMPUTED_VALUE"""),0)</f>
        <v>0</v>
      </c>
    </row>
    <row r="2801" spans="1:2">
      <c r="A2801" s="165"/>
      <c r="B2801" s="141">
        <f ca="1">IFERROR(__xludf.DUMMYFUNCTION("""COMPUTED_VALUE"""),0)</f>
        <v>0</v>
      </c>
    </row>
    <row r="2802" spans="1:2">
      <c r="A2802" s="165"/>
      <c r="B2802" s="141">
        <f ca="1">IFERROR(__xludf.DUMMYFUNCTION("""COMPUTED_VALUE"""),0)</f>
        <v>0</v>
      </c>
    </row>
    <row r="2803" spans="1:2">
      <c r="A2803" s="165"/>
      <c r="B2803" s="141">
        <f ca="1">IFERROR(__xludf.DUMMYFUNCTION("""COMPUTED_VALUE"""),0)</f>
        <v>0</v>
      </c>
    </row>
    <row r="2804" spans="1:2">
      <c r="A2804" s="165"/>
      <c r="B2804" s="141">
        <f ca="1">IFERROR(__xludf.DUMMYFUNCTION("""COMPUTED_VALUE"""),0)</f>
        <v>0</v>
      </c>
    </row>
    <row r="2805" spans="1:2">
      <c r="A2805" s="165"/>
      <c r="B2805" s="141">
        <f ca="1">IFERROR(__xludf.DUMMYFUNCTION("""COMPUTED_VALUE"""),0)</f>
        <v>0</v>
      </c>
    </row>
    <row r="2806" spans="1:2">
      <c r="A2806" s="165"/>
      <c r="B2806" s="141">
        <f ca="1">IFERROR(__xludf.DUMMYFUNCTION("""COMPUTED_VALUE"""),0)</f>
        <v>0</v>
      </c>
    </row>
    <row r="2807" spans="1:2">
      <c r="A2807" s="165"/>
      <c r="B2807" s="141">
        <f ca="1">IFERROR(__xludf.DUMMYFUNCTION("""COMPUTED_VALUE"""),0)</f>
        <v>0</v>
      </c>
    </row>
    <row r="2808" spans="1:2">
      <c r="A2808" s="165"/>
      <c r="B2808" s="141">
        <f ca="1">IFERROR(__xludf.DUMMYFUNCTION("""COMPUTED_VALUE"""),0)</f>
        <v>0</v>
      </c>
    </row>
    <row r="2809" spans="1:2">
      <c r="A2809" s="165"/>
      <c r="B2809" s="141">
        <f ca="1">IFERROR(__xludf.DUMMYFUNCTION("""COMPUTED_VALUE"""),0)</f>
        <v>0</v>
      </c>
    </row>
    <row r="2810" spans="1:2">
      <c r="A2810" s="165"/>
      <c r="B2810" s="141">
        <f ca="1">IFERROR(__xludf.DUMMYFUNCTION("""COMPUTED_VALUE"""),0)</f>
        <v>0</v>
      </c>
    </row>
    <row r="2811" spans="1:2">
      <c r="A2811" s="165"/>
      <c r="B2811" s="141">
        <f ca="1">IFERROR(__xludf.DUMMYFUNCTION("""COMPUTED_VALUE"""),0)</f>
        <v>0</v>
      </c>
    </row>
    <row r="2812" spans="1:2">
      <c r="A2812" s="165"/>
      <c r="B2812" s="141">
        <f ca="1">IFERROR(__xludf.DUMMYFUNCTION("""COMPUTED_VALUE"""),0)</f>
        <v>0</v>
      </c>
    </row>
    <row r="2813" spans="1:2">
      <c r="A2813" s="165"/>
      <c r="B2813" s="141">
        <f ca="1">IFERROR(__xludf.DUMMYFUNCTION("""COMPUTED_VALUE"""),0)</f>
        <v>0</v>
      </c>
    </row>
    <row r="2814" spans="1:2">
      <c r="A2814" s="165"/>
      <c r="B2814" s="141">
        <f ca="1">IFERROR(__xludf.DUMMYFUNCTION("""COMPUTED_VALUE"""),0)</f>
        <v>0</v>
      </c>
    </row>
    <row r="2815" spans="1:2">
      <c r="A2815" s="165"/>
      <c r="B2815" s="141">
        <f ca="1">IFERROR(__xludf.DUMMYFUNCTION("""COMPUTED_VALUE"""),0)</f>
        <v>0</v>
      </c>
    </row>
    <row r="2816" spans="1:2">
      <c r="A2816" s="165"/>
      <c r="B2816" s="141">
        <f ca="1">IFERROR(__xludf.DUMMYFUNCTION("""COMPUTED_VALUE"""),0)</f>
        <v>0</v>
      </c>
    </row>
    <row r="2817" spans="1:2">
      <c r="A2817" s="165"/>
      <c r="B2817" s="141">
        <f ca="1">IFERROR(__xludf.DUMMYFUNCTION("""COMPUTED_VALUE"""),0)</f>
        <v>0</v>
      </c>
    </row>
    <row r="2818" spans="1:2">
      <c r="A2818" s="165"/>
      <c r="B2818" s="141">
        <f ca="1">IFERROR(__xludf.DUMMYFUNCTION("""COMPUTED_VALUE"""),0)</f>
        <v>0</v>
      </c>
    </row>
    <row r="2819" spans="1:2">
      <c r="A2819" s="165"/>
      <c r="B2819" s="141">
        <f ca="1">IFERROR(__xludf.DUMMYFUNCTION("""COMPUTED_VALUE"""),0)</f>
        <v>0</v>
      </c>
    </row>
    <row r="2820" spans="1:2">
      <c r="A2820" s="165"/>
      <c r="B2820" s="141">
        <f ca="1">IFERROR(__xludf.DUMMYFUNCTION("""COMPUTED_VALUE"""),0)</f>
        <v>0</v>
      </c>
    </row>
    <row r="2821" spans="1:2">
      <c r="A2821" s="165"/>
      <c r="B2821" s="141">
        <f ca="1">IFERROR(__xludf.DUMMYFUNCTION("""COMPUTED_VALUE"""),0)</f>
        <v>0</v>
      </c>
    </row>
    <row r="2822" spans="1:2">
      <c r="A2822" s="165"/>
      <c r="B2822" s="141">
        <f ca="1">IFERROR(__xludf.DUMMYFUNCTION("""COMPUTED_VALUE"""),0)</f>
        <v>0</v>
      </c>
    </row>
    <row r="2823" spans="1:2">
      <c r="A2823" s="165"/>
      <c r="B2823" s="141">
        <f ca="1">IFERROR(__xludf.DUMMYFUNCTION("""COMPUTED_VALUE"""),0)</f>
        <v>0</v>
      </c>
    </row>
    <row r="2824" spans="1:2">
      <c r="A2824" s="165"/>
      <c r="B2824" s="141">
        <f ca="1">IFERROR(__xludf.DUMMYFUNCTION("""COMPUTED_VALUE"""),0)</f>
        <v>0</v>
      </c>
    </row>
    <row r="2825" spans="1:2">
      <c r="A2825" s="165"/>
      <c r="B2825" s="141">
        <f ca="1">IFERROR(__xludf.DUMMYFUNCTION("""COMPUTED_VALUE"""),0)</f>
        <v>0</v>
      </c>
    </row>
    <row r="2826" spans="1:2">
      <c r="A2826" s="165"/>
      <c r="B2826" s="141">
        <f ca="1">IFERROR(__xludf.DUMMYFUNCTION("""COMPUTED_VALUE"""),0)</f>
        <v>0</v>
      </c>
    </row>
    <row r="2827" spans="1:2">
      <c r="A2827" s="165"/>
      <c r="B2827" s="141">
        <f ca="1">IFERROR(__xludf.DUMMYFUNCTION("""COMPUTED_VALUE"""),0)</f>
        <v>0</v>
      </c>
    </row>
    <row r="2828" spans="1:2">
      <c r="A2828" s="165"/>
      <c r="B2828" s="141">
        <f ca="1">IFERROR(__xludf.DUMMYFUNCTION("""COMPUTED_VALUE"""),0)</f>
        <v>0</v>
      </c>
    </row>
    <row r="2829" spans="1:2">
      <c r="A2829" s="165"/>
      <c r="B2829" s="141">
        <f ca="1">IFERROR(__xludf.DUMMYFUNCTION("""COMPUTED_VALUE"""),0)</f>
        <v>0</v>
      </c>
    </row>
    <row r="2830" spans="1:2">
      <c r="A2830" s="165"/>
      <c r="B2830" s="141">
        <f ca="1">IFERROR(__xludf.DUMMYFUNCTION("""COMPUTED_VALUE"""),0)</f>
        <v>0</v>
      </c>
    </row>
    <row r="2831" spans="1:2">
      <c r="A2831" s="165"/>
      <c r="B2831" s="141">
        <f ca="1">IFERROR(__xludf.DUMMYFUNCTION("""COMPUTED_VALUE"""),0)</f>
        <v>0</v>
      </c>
    </row>
    <row r="2832" spans="1:2">
      <c r="A2832" s="165"/>
      <c r="B2832" s="141">
        <f ca="1">IFERROR(__xludf.DUMMYFUNCTION("""COMPUTED_VALUE"""),0)</f>
        <v>0</v>
      </c>
    </row>
    <row r="2833" spans="1:2">
      <c r="A2833" s="165"/>
      <c r="B2833" s="141">
        <f ca="1">IFERROR(__xludf.DUMMYFUNCTION("""COMPUTED_VALUE"""),0)</f>
        <v>0</v>
      </c>
    </row>
    <row r="2834" spans="1:2">
      <c r="A2834" s="165"/>
      <c r="B2834" s="141">
        <f ca="1">IFERROR(__xludf.DUMMYFUNCTION("""COMPUTED_VALUE"""),0)</f>
        <v>0</v>
      </c>
    </row>
    <row r="2835" spans="1:2">
      <c r="A2835" s="165"/>
      <c r="B2835" s="141">
        <f ca="1">IFERROR(__xludf.DUMMYFUNCTION("""COMPUTED_VALUE"""),0)</f>
        <v>0</v>
      </c>
    </row>
    <row r="2836" spans="1:2">
      <c r="A2836" s="165"/>
      <c r="B2836" s="141">
        <f ca="1">IFERROR(__xludf.DUMMYFUNCTION("""COMPUTED_VALUE"""),0)</f>
        <v>0</v>
      </c>
    </row>
    <row r="2837" spans="1:2">
      <c r="A2837" s="165"/>
      <c r="B2837" s="141">
        <f ca="1">IFERROR(__xludf.DUMMYFUNCTION("""COMPUTED_VALUE"""),0)</f>
        <v>0</v>
      </c>
    </row>
    <row r="2838" spans="1:2">
      <c r="A2838" s="165"/>
      <c r="B2838" s="141">
        <f ca="1">IFERROR(__xludf.DUMMYFUNCTION("""COMPUTED_VALUE"""),0)</f>
        <v>0</v>
      </c>
    </row>
    <row r="2839" spans="1:2">
      <c r="A2839" s="165"/>
      <c r="B2839" s="141">
        <f ca="1">IFERROR(__xludf.DUMMYFUNCTION("""COMPUTED_VALUE"""),0)</f>
        <v>0</v>
      </c>
    </row>
    <row r="2840" spans="1:2">
      <c r="A2840" s="165"/>
      <c r="B2840" s="141">
        <f ca="1">IFERROR(__xludf.DUMMYFUNCTION("""COMPUTED_VALUE"""),0)</f>
        <v>0</v>
      </c>
    </row>
    <row r="2841" spans="1:2">
      <c r="A2841" s="165"/>
      <c r="B2841" s="141">
        <f ca="1">IFERROR(__xludf.DUMMYFUNCTION("""COMPUTED_VALUE"""),0)</f>
        <v>0</v>
      </c>
    </row>
    <row r="2842" spans="1:2">
      <c r="A2842" s="165"/>
      <c r="B2842" s="141">
        <f ca="1">IFERROR(__xludf.DUMMYFUNCTION("""COMPUTED_VALUE"""),0)</f>
        <v>0</v>
      </c>
    </row>
    <row r="2843" spans="1:2">
      <c r="A2843" s="165"/>
      <c r="B2843" s="141">
        <f ca="1">IFERROR(__xludf.DUMMYFUNCTION("""COMPUTED_VALUE"""),0)</f>
        <v>0</v>
      </c>
    </row>
    <row r="2844" spans="1:2">
      <c r="A2844" s="165"/>
      <c r="B2844" s="141">
        <f ca="1">IFERROR(__xludf.DUMMYFUNCTION("""COMPUTED_VALUE"""),0)</f>
        <v>0</v>
      </c>
    </row>
    <row r="2845" spans="1:2">
      <c r="A2845" s="165"/>
      <c r="B2845" s="141">
        <f ca="1">IFERROR(__xludf.DUMMYFUNCTION("""COMPUTED_VALUE"""),0)</f>
        <v>0</v>
      </c>
    </row>
    <row r="2846" spans="1:2">
      <c r="A2846" s="165"/>
      <c r="B2846" s="141">
        <f ca="1">IFERROR(__xludf.DUMMYFUNCTION("""COMPUTED_VALUE"""),0)</f>
        <v>0</v>
      </c>
    </row>
    <row r="2847" spans="1:2">
      <c r="A2847" s="165"/>
      <c r="B2847" s="141">
        <f ca="1">IFERROR(__xludf.DUMMYFUNCTION("""COMPUTED_VALUE"""),0)</f>
        <v>0</v>
      </c>
    </row>
    <row r="2848" spans="1:2">
      <c r="A2848" s="165"/>
      <c r="B2848" s="141">
        <f ca="1">IFERROR(__xludf.DUMMYFUNCTION("""COMPUTED_VALUE"""),0)</f>
        <v>0</v>
      </c>
    </row>
    <row r="2849" spans="1:2">
      <c r="A2849" s="165"/>
      <c r="B2849" s="141">
        <f ca="1">IFERROR(__xludf.DUMMYFUNCTION("""COMPUTED_VALUE"""),0)</f>
        <v>0</v>
      </c>
    </row>
    <row r="2850" spans="1:2">
      <c r="A2850" s="165"/>
      <c r="B2850" s="141">
        <f ca="1">IFERROR(__xludf.DUMMYFUNCTION("""COMPUTED_VALUE"""),0)</f>
        <v>0</v>
      </c>
    </row>
    <row r="2851" spans="1:2">
      <c r="A2851" s="165"/>
      <c r="B2851" s="141">
        <f ca="1">IFERROR(__xludf.DUMMYFUNCTION("""COMPUTED_VALUE"""),0)</f>
        <v>0</v>
      </c>
    </row>
    <row r="2852" spans="1:2">
      <c r="A2852" s="165"/>
      <c r="B2852" s="141">
        <f ca="1">IFERROR(__xludf.DUMMYFUNCTION("""COMPUTED_VALUE"""),0)</f>
        <v>0</v>
      </c>
    </row>
    <row r="2853" spans="1:2">
      <c r="A2853" s="165"/>
      <c r="B2853" s="141">
        <f ca="1">IFERROR(__xludf.DUMMYFUNCTION("""COMPUTED_VALUE"""),0)</f>
        <v>0</v>
      </c>
    </row>
    <row r="2854" spans="1:2">
      <c r="A2854" s="165"/>
      <c r="B2854" s="141">
        <f ca="1">IFERROR(__xludf.DUMMYFUNCTION("""COMPUTED_VALUE"""),0)</f>
        <v>0</v>
      </c>
    </row>
    <row r="2855" spans="1:2">
      <c r="A2855" s="165"/>
      <c r="B2855" s="141">
        <f ca="1">IFERROR(__xludf.DUMMYFUNCTION("""COMPUTED_VALUE"""),0)</f>
        <v>0</v>
      </c>
    </row>
    <row r="2856" spans="1:2">
      <c r="A2856" s="165"/>
      <c r="B2856" s="141">
        <f ca="1">IFERROR(__xludf.DUMMYFUNCTION("""COMPUTED_VALUE"""),0)</f>
        <v>0</v>
      </c>
    </row>
    <row r="2857" spans="1:2">
      <c r="A2857" s="165"/>
      <c r="B2857" s="141">
        <f ca="1">IFERROR(__xludf.DUMMYFUNCTION("""COMPUTED_VALUE"""),0)</f>
        <v>0</v>
      </c>
    </row>
    <row r="2858" spans="1:2">
      <c r="A2858" s="165"/>
      <c r="B2858" s="141">
        <f ca="1">IFERROR(__xludf.DUMMYFUNCTION("""COMPUTED_VALUE"""),0)</f>
        <v>0</v>
      </c>
    </row>
    <row r="2859" spans="1:2">
      <c r="A2859" s="165"/>
      <c r="B2859" s="141">
        <f ca="1">IFERROR(__xludf.DUMMYFUNCTION("""COMPUTED_VALUE"""),0)</f>
        <v>0</v>
      </c>
    </row>
    <row r="2860" spans="1:2">
      <c r="A2860" s="165"/>
      <c r="B2860" s="141">
        <f ca="1">IFERROR(__xludf.DUMMYFUNCTION("""COMPUTED_VALUE"""),0)</f>
        <v>0</v>
      </c>
    </row>
    <row r="2861" spans="1:2">
      <c r="A2861" s="165"/>
      <c r="B2861" s="141">
        <f ca="1">IFERROR(__xludf.DUMMYFUNCTION("""COMPUTED_VALUE"""),0)</f>
        <v>0</v>
      </c>
    </row>
    <row r="2862" spans="1:2">
      <c r="A2862" s="165"/>
      <c r="B2862" s="141">
        <f ca="1">IFERROR(__xludf.DUMMYFUNCTION("""COMPUTED_VALUE"""),0)</f>
        <v>0</v>
      </c>
    </row>
    <row r="2863" spans="1:2">
      <c r="A2863" s="165"/>
      <c r="B2863" s="141">
        <f ca="1">IFERROR(__xludf.DUMMYFUNCTION("""COMPUTED_VALUE"""),0)</f>
        <v>0</v>
      </c>
    </row>
    <row r="2864" spans="1:2">
      <c r="A2864" s="165"/>
      <c r="B2864" s="141">
        <f ca="1">IFERROR(__xludf.DUMMYFUNCTION("""COMPUTED_VALUE"""),0)</f>
        <v>0</v>
      </c>
    </row>
    <row r="2865" spans="1:2">
      <c r="A2865" s="165"/>
      <c r="B2865" s="141">
        <f ca="1">IFERROR(__xludf.DUMMYFUNCTION("""COMPUTED_VALUE"""),0)</f>
        <v>0</v>
      </c>
    </row>
    <row r="2866" spans="1:2">
      <c r="A2866" s="165"/>
      <c r="B2866" s="141">
        <f ca="1">IFERROR(__xludf.DUMMYFUNCTION("""COMPUTED_VALUE"""),0)</f>
        <v>0</v>
      </c>
    </row>
    <row r="2867" spans="1:2">
      <c r="A2867" s="165"/>
      <c r="B2867" s="141">
        <f ca="1">IFERROR(__xludf.DUMMYFUNCTION("""COMPUTED_VALUE"""),0)</f>
        <v>0</v>
      </c>
    </row>
    <row r="2868" spans="1:2">
      <c r="A2868" s="165"/>
      <c r="B2868" s="141">
        <f ca="1">IFERROR(__xludf.DUMMYFUNCTION("""COMPUTED_VALUE"""),0)</f>
        <v>0</v>
      </c>
    </row>
    <row r="2869" spans="1:2">
      <c r="A2869" s="165"/>
      <c r="B2869" s="141">
        <f ca="1">IFERROR(__xludf.DUMMYFUNCTION("""COMPUTED_VALUE"""),0)</f>
        <v>0</v>
      </c>
    </row>
    <row r="2870" spans="1:2">
      <c r="A2870" s="165"/>
      <c r="B2870" s="141">
        <f ca="1">IFERROR(__xludf.DUMMYFUNCTION("""COMPUTED_VALUE"""),0)</f>
        <v>0</v>
      </c>
    </row>
    <row r="2871" spans="1:2">
      <c r="A2871" s="165"/>
      <c r="B2871" s="141">
        <f ca="1">IFERROR(__xludf.DUMMYFUNCTION("""COMPUTED_VALUE"""),0)</f>
        <v>0</v>
      </c>
    </row>
    <row r="2872" spans="1:2">
      <c r="A2872" s="165"/>
      <c r="B2872" s="141">
        <f ca="1">IFERROR(__xludf.DUMMYFUNCTION("""COMPUTED_VALUE"""),0)</f>
        <v>0</v>
      </c>
    </row>
    <row r="2873" spans="1:2">
      <c r="A2873" s="165"/>
      <c r="B2873" s="141">
        <f ca="1">IFERROR(__xludf.DUMMYFUNCTION("""COMPUTED_VALUE"""),0)</f>
        <v>0</v>
      </c>
    </row>
    <row r="2874" spans="1:2">
      <c r="A2874" s="165"/>
      <c r="B2874" s="141">
        <f ca="1">IFERROR(__xludf.DUMMYFUNCTION("""COMPUTED_VALUE"""),0)</f>
        <v>0</v>
      </c>
    </row>
    <row r="2875" spans="1:2">
      <c r="A2875" s="165"/>
      <c r="B2875" s="141">
        <f ca="1">IFERROR(__xludf.DUMMYFUNCTION("""COMPUTED_VALUE"""),0)</f>
        <v>0</v>
      </c>
    </row>
    <row r="2876" spans="1:2">
      <c r="A2876" s="165"/>
      <c r="B2876" s="141">
        <f ca="1">IFERROR(__xludf.DUMMYFUNCTION("""COMPUTED_VALUE"""),0)</f>
        <v>0</v>
      </c>
    </row>
    <row r="2877" spans="1:2">
      <c r="A2877" s="165"/>
      <c r="B2877" s="141">
        <f ca="1">IFERROR(__xludf.DUMMYFUNCTION("""COMPUTED_VALUE"""),0)</f>
        <v>0</v>
      </c>
    </row>
    <row r="2878" spans="1:2">
      <c r="A2878" s="165"/>
      <c r="B2878" s="141">
        <f ca="1">IFERROR(__xludf.DUMMYFUNCTION("""COMPUTED_VALUE"""),0)</f>
        <v>0</v>
      </c>
    </row>
    <row r="2879" spans="1:2">
      <c r="A2879" s="165"/>
      <c r="B2879" s="141">
        <f ca="1">IFERROR(__xludf.DUMMYFUNCTION("""COMPUTED_VALUE"""),0)</f>
        <v>0</v>
      </c>
    </row>
    <row r="2880" spans="1:2">
      <c r="A2880" s="165"/>
      <c r="B2880" s="141">
        <f ca="1">IFERROR(__xludf.DUMMYFUNCTION("""COMPUTED_VALUE"""),0)</f>
        <v>0</v>
      </c>
    </row>
    <row r="2881" spans="1:2">
      <c r="A2881" s="165"/>
      <c r="B2881" s="141">
        <f ca="1">IFERROR(__xludf.DUMMYFUNCTION("""COMPUTED_VALUE"""),0)</f>
        <v>0</v>
      </c>
    </row>
    <row r="2882" spans="1:2">
      <c r="A2882" s="165"/>
      <c r="B2882" s="141">
        <f ca="1">IFERROR(__xludf.DUMMYFUNCTION("""COMPUTED_VALUE"""),0)</f>
        <v>0</v>
      </c>
    </row>
    <row r="2883" spans="1:2">
      <c r="A2883" s="165"/>
      <c r="B2883" s="141">
        <f ca="1">IFERROR(__xludf.DUMMYFUNCTION("""COMPUTED_VALUE"""),0)</f>
        <v>0</v>
      </c>
    </row>
    <row r="2884" spans="1:2">
      <c r="A2884" s="165"/>
      <c r="B2884" s="141">
        <f ca="1">IFERROR(__xludf.DUMMYFUNCTION("""COMPUTED_VALUE"""),0)</f>
        <v>0</v>
      </c>
    </row>
    <row r="2885" spans="1:2">
      <c r="A2885" s="165"/>
      <c r="B2885" s="141">
        <f ca="1">IFERROR(__xludf.DUMMYFUNCTION("""COMPUTED_VALUE"""),0)</f>
        <v>0</v>
      </c>
    </row>
    <row r="2886" spans="1:2">
      <c r="A2886" s="165"/>
      <c r="B2886" s="141">
        <f ca="1">IFERROR(__xludf.DUMMYFUNCTION("""COMPUTED_VALUE"""),0)</f>
        <v>0</v>
      </c>
    </row>
    <row r="2887" spans="1:2">
      <c r="A2887" s="165"/>
      <c r="B2887" s="141">
        <f ca="1">IFERROR(__xludf.DUMMYFUNCTION("""COMPUTED_VALUE"""),0)</f>
        <v>0</v>
      </c>
    </row>
    <row r="2888" spans="1:2">
      <c r="A2888" s="165"/>
      <c r="B2888" s="141">
        <f ca="1">IFERROR(__xludf.DUMMYFUNCTION("""COMPUTED_VALUE"""),0)</f>
        <v>0</v>
      </c>
    </row>
    <row r="2889" spans="1:2">
      <c r="A2889" s="165"/>
      <c r="B2889" s="141">
        <f ca="1">IFERROR(__xludf.DUMMYFUNCTION("""COMPUTED_VALUE"""),0)</f>
        <v>0</v>
      </c>
    </row>
    <row r="2890" spans="1:2">
      <c r="A2890" s="165"/>
      <c r="B2890" s="141">
        <f ca="1">IFERROR(__xludf.DUMMYFUNCTION("""COMPUTED_VALUE"""),0)</f>
        <v>0</v>
      </c>
    </row>
    <row r="2891" spans="1:2">
      <c r="A2891" s="165"/>
      <c r="B2891" s="141">
        <f ca="1">IFERROR(__xludf.DUMMYFUNCTION("""COMPUTED_VALUE"""),0)</f>
        <v>0</v>
      </c>
    </row>
    <row r="2892" spans="1:2">
      <c r="A2892" s="165"/>
      <c r="B2892" s="141">
        <f ca="1">IFERROR(__xludf.DUMMYFUNCTION("""COMPUTED_VALUE"""),0)</f>
        <v>0</v>
      </c>
    </row>
    <row r="2893" spans="1:2">
      <c r="A2893" s="165"/>
      <c r="B2893" s="141">
        <f ca="1">IFERROR(__xludf.DUMMYFUNCTION("""COMPUTED_VALUE"""),0)</f>
        <v>0</v>
      </c>
    </row>
    <row r="2894" spans="1:2">
      <c r="A2894" s="165"/>
      <c r="B2894" s="141">
        <f ca="1">IFERROR(__xludf.DUMMYFUNCTION("""COMPUTED_VALUE"""),0)</f>
        <v>0</v>
      </c>
    </row>
    <row r="2895" spans="1:2">
      <c r="A2895" s="165"/>
      <c r="B2895" s="141">
        <f ca="1">IFERROR(__xludf.DUMMYFUNCTION("""COMPUTED_VALUE"""),0)</f>
        <v>0</v>
      </c>
    </row>
    <row r="2896" spans="1:2">
      <c r="A2896" s="165"/>
      <c r="B2896" s="141">
        <f ca="1">IFERROR(__xludf.DUMMYFUNCTION("""COMPUTED_VALUE"""),0)</f>
        <v>0</v>
      </c>
    </row>
    <row r="2897" spans="1:2">
      <c r="A2897" s="165"/>
      <c r="B2897" s="141">
        <f ca="1">IFERROR(__xludf.DUMMYFUNCTION("""COMPUTED_VALUE"""),0)</f>
        <v>0</v>
      </c>
    </row>
    <row r="2898" spans="1:2">
      <c r="A2898" s="165"/>
      <c r="B2898" s="141">
        <f ca="1">IFERROR(__xludf.DUMMYFUNCTION("""COMPUTED_VALUE"""),0)</f>
        <v>0</v>
      </c>
    </row>
    <row r="2899" spans="1:2">
      <c r="A2899" s="165"/>
      <c r="B2899" s="141">
        <f ca="1">IFERROR(__xludf.DUMMYFUNCTION("""COMPUTED_VALUE"""),0)</f>
        <v>0</v>
      </c>
    </row>
    <row r="2900" spans="1:2">
      <c r="A2900" s="165"/>
      <c r="B2900" s="141">
        <f ca="1">IFERROR(__xludf.DUMMYFUNCTION("""COMPUTED_VALUE"""),0)</f>
        <v>0</v>
      </c>
    </row>
    <row r="2901" spans="1:2">
      <c r="A2901" s="165"/>
      <c r="B2901" s="141">
        <f ca="1">IFERROR(__xludf.DUMMYFUNCTION("""COMPUTED_VALUE"""),0)</f>
        <v>0</v>
      </c>
    </row>
    <row r="2902" spans="1:2">
      <c r="A2902" s="165"/>
      <c r="B2902" s="141">
        <f ca="1">IFERROR(__xludf.DUMMYFUNCTION("""COMPUTED_VALUE"""),0)</f>
        <v>0</v>
      </c>
    </row>
    <row r="2903" spans="1:2">
      <c r="A2903" s="165"/>
      <c r="B2903" s="141">
        <f ca="1">IFERROR(__xludf.DUMMYFUNCTION("""COMPUTED_VALUE"""),0)</f>
        <v>0</v>
      </c>
    </row>
    <row r="2904" spans="1:2">
      <c r="A2904" s="165"/>
      <c r="B2904" s="141">
        <f ca="1">IFERROR(__xludf.DUMMYFUNCTION("""COMPUTED_VALUE"""),0)</f>
        <v>0</v>
      </c>
    </row>
    <row r="2905" spans="1:2">
      <c r="A2905" s="165"/>
      <c r="B2905" s="141">
        <f ca="1">IFERROR(__xludf.DUMMYFUNCTION("""COMPUTED_VALUE"""),0)</f>
        <v>0</v>
      </c>
    </row>
    <row r="2906" spans="1:2">
      <c r="A2906" s="165"/>
      <c r="B2906" s="141">
        <f ca="1">IFERROR(__xludf.DUMMYFUNCTION("""COMPUTED_VALUE"""),0)</f>
        <v>0</v>
      </c>
    </row>
    <row r="2907" spans="1:2">
      <c r="A2907" s="165"/>
      <c r="B2907" s="141">
        <f ca="1">IFERROR(__xludf.DUMMYFUNCTION("""COMPUTED_VALUE"""),0)</f>
        <v>0</v>
      </c>
    </row>
    <row r="2908" spans="1:2">
      <c r="A2908" s="165"/>
      <c r="B2908" s="141">
        <f ca="1">IFERROR(__xludf.DUMMYFUNCTION("""COMPUTED_VALUE"""),0)</f>
        <v>0</v>
      </c>
    </row>
    <row r="2909" spans="1:2">
      <c r="A2909" s="165"/>
      <c r="B2909" s="141">
        <f ca="1">IFERROR(__xludf.DUMMYFUNCTION("""COMPUTED_VALUE"""),0)</f>
        <v>0</v>
      </c>
    </row>
    <row r="2910" spans="1:2">
      <c r="A2910" s="165"/>
      <c r="B2910" s="141">
        <f ca="1">IFERROR(__xludf.DUMMYFUNCTION("""COMPUTED_VALUE"""),0)</f>
        <v>0</v>
      </c>
    </row>
    <row r="2911" spans="1:2">
      <c r="A2911" s="165"/>
      <c r="B2911" s="141">
        <f ca="1">IFERROR(__xludf.DUMMYFUNCTION("""COMPUTED_VALUE"""),0)</f>
        <v>0</v>
      </c>
    </row>
    <row r="2912" spans="1:2">
      <c r="A2912" s="165"/>
      <c r="B2912" s="141">
        <f ca="1">IFERROR(__xludf.DUMMYFUNCTION("""COMPUTED_VALUE"""),0)</f>
        <v>0</v>
      </c>
    </row>
    <row r="2913" spans="1:2">
      <c r="A2913" s="165"/>
      <c r="B2913" s="141">
        <f ca="1">IFERROR(__xludf.DUMMYFUNCTION("""COMPUTED_VALUE"""),0)</f>
        <v>0</v>
      </c>
    </row>
    <row r="2914" spans="1:2">
      <c r="A2914" s="165"/>
      <c r="B2914" s="141">
        <f ca="1">IFERROR(__xludf.DUMMYFUNCTION("""COMPUTED_VALUE"""),0)</f>
        <v>0</v>
      </c>
    </row>
    <row r="2915" spans="1:2">
      <c r="A2915" s="165"/>
      <c r="B2915" s="141">
        <f ca="1">IFERROR(__xludf.DUMMYFUNCTION("""COMPUTED_VALUE"""),0)</f>
        <v>0</v>
      </c>
    </row>
    <row r="2916" spans="1:2">
      <c r="A2916" s="165"/>
      <c r="B2916" s="141">
        <f ca="1">IFERROR(__xludf.DUMMYFUNCTION("""COMPUTED_VALUE"""),0)</f>
        <v>0</v>
      </c>
    </row>
    <row r="2917" spans="1:2">
      <c r="A2917" s="165"/>
      <c r="B2917" s="141">
        <f ca="1">IFERROR(__xludf.DUMMYFUNCTION("""COMPUTED_VALUE"""),0)</f>
        <v>0</v>
      </c>
    </row>
    <row r="2918" spans="1:2">
      <c r="A2918" s="165"/>
      <c r="B2918" s="141">
        <f ca="1">IFERROR(__xludf.DUMMYFUNCTION("""COMPUTED_VALUE"""),0)</f>
        <v>0</v>
      </c>
    </row>
    <row r="2919" spans="1:2">
      <c r="A2919" s="165"/>
      <c r="B2919" s="141">
        <f ca="1">IFERROR(__xludf.DUMMYFUNCTION("""COMPUTED_VALUE"""),0)</f>
        <v>0</v>
      </c>
    </row>
    <row r="2920" spans="1:2">
      <c r="A2920" s="165"/>
      <c r="B2920" s="141">
        <f ca="1">IFERROR(__xludf.DUMMYFUNCTION("""COMPUTED_VALUE"""),0)</f>
        <v>0</v>
      </c>
    </row>
    <row r="2921" spans="1:2">
      <c r="A2921" s="165"/>
      <c r="B2921" s="141">
        <f ca="1">IFERROR(__xludf.DUMMYFUNCTION("""COMPUTED_VALUE"""),0)</f>
        <v>0</v>
      </c>
    </row>
    <row r="2922" spans="1:2">
      <c r="A2922" s="165"/>
      <c r="B2922" s="141">
        <f ca="1">IFERROR(__xludf.DUMMYFUNCTION("""COMPUTED_VALUE"""),0)</f>
        <v>0</v>
      </c>
    </row>
    <row r="2923" spans="1:2">
      <c r="A2923" s="165"/>
      <c r="B2923" s="141">
        <f ca="1">IFERROR(__xludf.DUMMYFUNCTION("""COMPUTED_VALUE"""),0)</f>
        <v>0</v>
      </c>
    </row>
    <row r="2924" spans="1:2">
      <c r="A2924" s="165"/>
      <c r="B2924" s="141">
        <f ca="1">IFERROR(__xludf.DUMMYFUNCTION("""COMPUTED_VALUE"""),0)</f>
        <v>0</v>
      </c>
    </row>
    <row r="2925" spans="1:2">
      <c r="A2925" s="165"/>
      <c r="B2925" s="141">
        <f ca="1">IFERROR(__xludf.DUMMYFUNCTION("""COMPUTED_VALUE"""),0)</f>
        <v>0</v>
      </c>
    </row>
    <row r="2926" spans="1:2">
      <c r="A2926" s="165"/>
      <c r="B2926" s="141">
        <f ca="1">IFERROR(__xludf.DUMMYFUNCTION("""COMPUTED_VALUE"""),0)</f>
        <v>0</v>
      </c>
    </row>
    <row r="2927" spans="1:2">
      <c r="A2927" s="165"/>
      <c r="B2927" s="141">
        <f ca="1">IFERROR(__xludf.DUMMYFUNCTION("""COMPUTED_VALUE"""),0)</f>
        <v>0</v>
      </c>
    </row>
    <row r="2928" spans="1:2">
      <c r="A2928" s="165"/>
      <c r="B2928" s="141">
        <f ca="1">IFERROR(__xludf.DUMMYFUNCTION("""COMPUTED_VALUE"""),0)</f>
        <v>0</v>
      </c>
    </row>
    <row r="2929" spans="1:2">
      <c r="A2929" s="165"/>
      <c r="B2929" s="141">
        <f ca="1">IFERROR(__xludf.DUMMYFUNCTION("""COMPUTED_VALUE"""),0)</f>
        <v>0</v>
      </c>
    </row>
    <row r="2930" spans="1:2">
      <c r="A2930" s="165"/>
      <c r="B2930" s="141">
        <f ca="1">IFERROR(__xludf.DUMMYFUNCTION("""COMPUTED_VALUE"""),0)</f>
        <v>0</v>
      </c>
    </row>
    <row r="2931" spans="1:2">
      <c r="A2931" s="165"/>
      <c r="B2931" s="141">
        <f ca="1">IFERROR(__xludf.DUMMYFUNCTION("""COMPUTED_VALUE"""),0)</f>
        <v>0</v>
      </c>
    </row>
    <row r="2932" spans="1:2">
      <c r="A2932" s="165"/>
      <c r="B2932" s="141">
        <f ca="1">IFERROR(__xludf.DUMMYFUNCTION("""COMPUTED_VALUE"""),0)</f>
        <v>0</v>
      </c>
    </row>
    <row r="2933" spans="1:2">
      <c r="A2933" s="165"/>
      <c r="B2933" s="141">
        <f ca="1">IFERROR(__xludf.DUMMYFUNCTION("""COMPUTED_VALUE"""),0)</f>
        <v>0</v>
      </c>
    </row>
    <row r="2934" spans="1:2">
      <c r="A2934" s="165"/>
      <c r="B2934" s="141">
        <f ca="1">IFERROR(__xludf.DUMMYFUNCTION("""COMPUTED_VALUE"""),0)</f>
        <v>0</v>
      </c>
    </row>
    <row r="2935" spans="1:2">
      <c r="A2935" s="165"/>
      <c r="B2935" s="141">
        <f ca="1">IFERROR(__xludf.DUMMYFUNCTION("""COMPUTED_VALUE"""),0)</f>
        <v>0</v>
      </c>
    </row>
    <row r="2936" spans="1:2">
      <c r="A2936" s="165"/>
      <c r="B2936" s="141">
        <f ca="1">IFERROR(__xludf.DUMMYFUNCTION("""COMPUTED_VALUE"""),0)</f>
        <v>0</v>
      </c>
    </row>
    <row r="2937" spans="1:2">
      <c r="A2937" s="165"/>
      <c r="B2937" s="141">
        <f ca="1">IFERROR(__xludf.DUMMYFUNCTION("""COMPUTED_VALUE"""),0)</f>
        <v>0</v>
      </c>
    </row>
    <row r="2938" spans="1:2">
      <c r="A2938" s="165"/>
      <c r="B2938" s="141">
        <f ca="1">IFERROR(__xludf.DUMMYFUNCTION("""COMPUTED_VALUE"""),0)</f>
        <v>0</v>
      </c>
    </row>
    <row r="2939" spans="1:2">
      <c r="A2939" s="165"/>
      <c r="B2939" s="141">
        <f ca="1">IFERROR(__xludf.DUMMYFUNCTION("""COMPUTED_VALUE"""),0)</f>
        <v>0</v>
      </c>
    </row>
    <row r="2940" spans="1:2">
      <c r="A2940" s="165"/>
      <c r="B2940" s="141">
        <f ca="1">IFERROR(__xludf.DUMMYFUNCTION("""COMPUTED_VALUE"""),0)</f>
        <v>0</v>
      </c>
    </row>
    <row r="2941" spans="1:2">
      <c r="A2941" s="165"/>
      <c r="B2941" s="141">
        <f ca="1">IFERROR(__xludf.DUMMYFUNCTION("""COMPUTED_VALUE"""),0)</f>
        <v>0</v>
      </c>
    </row>
    <row r="2942" spans="1:2">
      <c r="A2942" s="165"/>
      <c r="B2942" s="141">
        <f ca="1">IFERROR(__xludf.DUMMYFUNCTION("""COMPUTED_VALUE"""),0)</f>
        <v>0</v>
      </c>
    </row>
    <row r="2943" spans="1:2">
      <c r="A2943" s="165"/>
      <c r="B2943" s="141">
        <f ca="1">IFERROR(__xludf.DUMMYFUNCTION("""COMPUTED_VALUE"""),0)</f>
        <v>0</v>
      </c>
    </row>
    <row r="2944" spans="1:2">
      <c r="A2944" s="165"/>
      <c r="B2944" s="141">
        <f ca="1">IFERROR(__xludf.DUMMYFUNCTION("""COMPUTED_VALUE"""),0)</f>
        <v>0</v>
      </c>
    </row>
    <row r="2945" spans="1:2">
      <c r="A2945" s="165"/>
      <c r="B2945" s="141">
        <f ca="1">IFERROR(__xludf.DUMMYFUNCTION("""COMPUTED_VALUE"""),0)</f>
        <v>0</v>
      </c>
    </row>
    <row r="2946" spans="1:2">
      <c r="A2946" s="165"/>
      <c r="B2946" s="141">
        <f ca="1">IFERROR(__xludf.DUMMYFUNCTION("""COMPUTED_VALUE"""),0)</f>
        <v>0</v>
      </c>
    </row>
    <row r="2947" spans="1:2">
      <c r="A2947" s="165"/>
      <c r="B2947" s="141">
        <f ca="1">IFERROR(__xludf.DUMMYFUNCTION("""COMPUTED_VALUE"""),0)</f>
        <v>0</v>
      </c>
    </row>
    <row r="2948" spans="1:2">
      <c r="A2948" s="165"/>
      <c r="B2948" s="141">
        <f ca="1">IFERROR(__xludf.DUMMYFUNCTION("""COMPUTED_VALUE"""),0)</f>
        <v>0</v>
      </c>
    </row>
    <row r="2949" spans="1:2">
      <c r="A2949" s="165"/>
      <c r="B2949" s="141">
        <f ca="1">IFERROR(__xludf.DUMMYFUNCTION("""COMPUTED_VALUE"""),0)</f>
        <v>0</v>
      </c>
    </row>
    <row r="2950" spans="1:2">
      <c r="A2950" s="165"/>
      <c r="B2950" s="141">
        <f ca="1">IFERROR(__xludf.DUMMYFUNCTION("""COMPUTED_VALUE"""),0)</f>
        <v>0</v>
      </c>
    </row>
    <row r="2951" spans="1:2">
      <c r="A2951" s="165"/>
      <c r="B2951" s="141">
        <f ca="1">IFERROR(__xludf.DUMMYFUNCTION("""COMPUTED_VALUE"""),0)</f>
        <v>0</v>
      </c>
    </row>
    <row r="2952" spans="1:2">
      <c r="A2952" s="165"/>
      <c r="B2952" s="141">
        <f ca="1">IFERROR(__xludf.DUMMYFUNCTION("""COMPUTED_VALUE"""),0)</f>
        <v>0</v>
      </c>
    </row>
    <row r="2953" spans="1:2">
      <c r="A2953" s="165"/>
      <c r="B2953" s="141">
        <f ca="1">IFERROR(__xludf.DUMMYFUNCTION("""COMPUTED_VALUE"""),0)</f>
        <v>0</v>
      </c>
    </row>
    <row r="2954" spans="1:2">
      <c r="A2954" s="165"/>
      <c r="B2954" s="141">
        <f ca="1">IFERROR(__xludf.DUMMYFUNCTION("""COMPUTED_VALUE"""),0)</f>
        <v>0</v>
      </c>
    </row>
    <row r="2955" spans="1:2">
      <c r="A2955" s="165"/>
      <c r="B2955" s="141">
        <f ca="1">IFERROR(__xludf.DUMMYFUNCTION("""COMPUTED_VALUE"""),0)</f>
        <v>0</v>
      </c>
    </row>
    <row r="2956" spans="1:2">
      <c r="A2956" s="165"/>
      <c r="B2956" s="141">
        <f ca="1">IFERROR(__xludf.DUMMYFUNCTION("""COMPUTED_VALUE"""),0)</f>
        <v>0</v>
      </c>
    </row>
    <row r="2957" spans="1:2">
      <c r="A2957" s="165"/>
      <c r="B2957" s="141">
        <f ca="1">IFERROR(__xludf.DUMMYFUNCTION("""COMPUTED_VALUE"""),0)</f>
        <v>0</v>
      </c>
    </row>
    <row r="2958" spans="1:2">
      <c r="A2958" s="165"/>
      <c r="B2958" s="141">
        <f ca="1">IFERROR(__xludf.DUMMYFUNCTION("""COMPUTED_VALUE"""),0)</f>
        <v>0</v>
      </c>
    </row>
    <row r="2959" spans="1:2">
      <c r="A2959" s="165"/>
      <c r="B2959" s="141">
        <f ca="1">IFERROR(__xludf.DUMMYFUNCTION("""COMPUTED_VALUE"""),0)</f>
        <v>0</v>
      </c>
    </row>
    <row r="2960" spans="1:2">
      <c r="A2960" s="165"/>
      <c r="B2960" s="141">
        <f ca="1">IFERROR(__xludf.DUMMYFUNCTION("""COMPUTED_VALUE"""),0)</f>
        <v>0</v>
      </c>
    </row>
    <row r="2961" spans="1:2">
      <c r="A2961" s="165"/>
      <c r="B2961" s="141">
        <f ca="1">IFERROR(__xludf.DUMMYFUNCTION("""COMPUTED_VALUE"""),0)</f>
        <v>0</v>
      </c>
    </row>
    <row r="2962" spans="1:2">
      <c r="A2962" s="165"/>
      <c r="B2962" s="141">
        <f ca="1">IFERROR(__xludf.DUMMYFUNCTION("""COMPUTED_VALUE"""),0)</f>
        <v>0</v>
      </c>
    </row>
    <row r="2963" spans="1:2">
      <c r="A2963" s="165"/>
      <c r="B2963" s="141">
        <f ca="1">IFERROR(__xludf.DUMMYFUNCTION("""COMPUTED_VALUE"""),0)</f>
        <v>0</v>
      </c>
    </row>
    <row r="2964" spans="1:2">
      <c r="A2964" s="165"/>
      <c r="B2964" s="141">
        <f ca="1">IFERROR(__xludf.DUMMYFUNCTION("""COMPUTED_VALUE"""),0)</f>
        <v>0</v>
      </c>
    </row>
    <row r="2965" spans="1:2">
      <c r="A2965" s="165"/>
      <c r="B2965" s="141">
        <f ca="1">IFERROR(__xludf.DUMMYFUNCTION("""COMPUTED_VALUE"""),0)</f>
        <v>0</v>
      </c>
    </row>
    <row r="2966" spans="1:2">
      <c r="A2966" s="165"/>
      <c r="B2966" s="141">
        <f ca="1">IFERROR(__xludf.DUMMYFUNCTION("""COMPUTED_VALUE"""),0)</f>
        <v>0</v>
      </c>
    </row>
    <row r="2967" spans="1:2">
      <c r="A2967" s="165"/>
      <c r="B2967" s="141">
        <f ca="1">IFERROR(__xludf.DUMMYFUNCTION("""COMPUTED_VALUE"""),0)</f>
        <v>0</v>
      </c>
    </row>
    <row r="2968" spans="1:2">
      <c r="A2968" s="165"/>
      <c r="B2968" s="141">
        <f ca="1">IFERROR(__xludf.DUMMYFUNCTION("""COMPUTED_VALUE"""),0)</f>
        <v>0</v>
      </c>
    </row>
    <row r="2969" spans="1:2">
      <c r="A2969" s="165"/>
      <c r="B2969" s="141">
        <f ca="1">IFERROR(__xludf.DUMMYFUNCTION("""COMPUTED_VALUE"""),0)</f>
        <v>0</v>
      </c>
    </row>
    <row r="2970" spans="1:2">
      <c r="A2970" s="165"/>
      <c r="B2970" s="141">
        <f ca="1">IFERROR(__xludf.DUMMYFUNCTION("""COMPUTED_VALUE"""),0)</f>
        <v>0</v>
      </c>
    </row>
    <row r="2971" spans="1:2">
      <c r="A2971" s="165"/>
      <c r="B2971" s="141">
        <f ca="1">IFERROR(__xludf.DUMMYFUNCTION("""COMPUTED_VALUE"""),0)</f>
        <v>0</v>
      </c>
    </row>
    <row r="2972" spans="1:2">
      <c r="A2972" s="165"/>
      <c r="B2972" s="141">
        <f ca="1">IFERROR(__xludf.DUMMYFUNCTION("""COMPUTED_VALUE"""),0)</f>
        <v>0</v>
      </c>
    </row>
    <row r="2973" spans="1:2">
      <c r="A2973" s="165"/>
      <c r="B2973" s="141">
        <f ca="1">IFERROR(__xludf.DUMMYFUNCTION("""COMPUTED_VALUE"""),0)</f>
        <v>0</v>
      </c>
    </row>
    <row r="2974" spans="1:2">
      <c r="A2974" s="165"/>
      <c r="B2974" s="141">
        <f ca="1">IFERROR(__xludf.DUMMYFUNCTION("""COMPUTED_VALUE"""),0)</f>
        <v>0</v>
      </c>
    </row>
    <row r="2975" spans="1:2">
      <c r="A2975" s="165"/>
      <c r="B2975" s="141">
        <f ca="1">IFERROR(__xludf.DUMMYFUNCTION("""COMPUTED_VALUE"""),0)</f>
        <v>0</v>
      </c>
    </row>
    <row r="2976" spans="1:2">
      <c r="A2976" s="165"/>
      <c r="B2976" s="141">
        <f ca="1">IFERROR(__xludf.DUMMYFUNCTION("""COMPUTED_VALUE"""),0)</f>
        <v>0</v>
      </c>
    </row>
    <row r="2977" spans="1:2">
      <c r="A2977" s="165"/>
      <c r="B2977" s="141">
        <f ca="1">IFERROR(__xludf.DUMMYFUNCTION("""COMPUTED_VALUE"""),0)</f>
        <v>0</v>
      </c>
    </row>
    <row r="2978" spans="1:2">
      <c r="A2978" s="165"/>
      <c r="B2978" s="141">
        <f ca="1">IFERROR(__xludf.DUMMYFUNCTION("""COMPUTED_VALUE"""),0)</f>
        <v>0</v>
      </c>
    </row>
    <row r="2979" spans="1:2">
      <c r="A2979" s="165"/>
      <c r="B2979" s="141">
        <f ca="1">IFERROR(__xludf.DUMMYFUNCTION("""COMPUTED_VALUE"""),0)</f>
        <v>0</v>
      </c>
    </row>
    <row r="2980" spans="1:2">
      <c r="A2980" s="165"/>
      <c r="B2980" s="141">
        <f ca="1">IFERROR(__xludf.DUMMYFUNCTION("""COMPUTED_VALUE"""),0)</f>
        <v>0</v>
      </c>
    </row>
    <row r="2981" spans="1:2">
      <c r="A2981" s="165"/>
      <c r="B2981" s="141">
        <f ca="1">IFERROR(__xludf.DUMMYFUNCTION("""COMPUTED_VALUE"""),0)</f>
        <v>0</v>
      </c>
    </row>
    <row r="2982" spans="1:2">
      <c r="A2982" s="165"/>
      <c r="B2982" s="141">
        <f ca="1">IFERROR(__xludf.DUMMYFUNCTION("""COMPUTED_VALUE"""),0)</f>
        <v>0</v>
      </c>
    </row>
    <row r="2983" spans="1:2">
      <c r="A2983" s="165"/>
      <c r="B2983" s="141">
        <f ca="1">IFERROR(__xludf.DUMMYFUNCTION("""COMPUTED_VALUE"""),0)</f>
        <v>0</v>
      </c>
    </row>
    <row r="2984" spans="1:2">
      <c r="A2984" s="165"/>
      <c r="B2984" s="141">
        <f ca="1">IFERROR(__xludf.DUMMYFUNCTION("""COMPUTED_VALUE"""),0)</f>
        <v>0</v>
      </c>
    </row>
    <row r="2985" spans="1:2">
      <c r="A2985" s="165"/>
      <c r="B2985" s="141">
        <f ca="1">IFERROR(__xludf.DUMMYFUNCTION("""COMPUTED_VALUE"""),0)</f>
        <v>0</v>
      </c>
    </row>
    <row r="2986" spans="1:2">
      <c r="A2986" s="165"/>
      <c r="B2986" s="141">
        <f ca="1">IFERROR(__xludf.DUMMYFUNCTION("""COMPUTED_VALUE"""),0)</f>
        <v>0</v>
      </c>
    </row>
    <row r="2987" spans="1:2">
      <c r="A2987" s="165"/>
      <c r="B2987" s="141">
        <f ca="1">IFERROR(__xludf.DUMMYFUNCTION("""COMPUTED_VALUE"""),0)</f>
        <v>0</v>
      </c>
    </row>
    <row r="2988" spans="1:2">
      <c r="A2988" s="165"/>
      <c r="B2988" s="141">
        <f ca="1">IFERROR(__xludf.DUMMYFUNCTION("""COMPUTED_VALUE"""),0)</f>
        <v>0</v>
      </c>
    </row>
    <row r="2989" spans="1:2">
      <c r="A2989" s="165"/>
      <c r="B2989" s="141">
        <f ca="1">IFERROR(__xludf.DUMMYFUNCTION("""COMPUTED_VALUE"""),0)</f>
        <v>0</v>
      </c>
    </row>
    <row r="2990" spans="1:2">
      <c r="A2990" s="165"/>
      <c r="B2990" s="141">
        <f ca="1">IFERROR(__xludf.DUMMYFUNCTION("""COMPUTED_VALUE"""),0)</f>
        <v>0</v>
      </c>
    </row>
    <row r="2991" spans="1:2">
      <c r="A2991" s="165"/>
      <c r="B2991" s="141">
        <f ca="1">IFERROR(__xludf.DUMMYFUNCTION("""COMPUTED_VALUE"""),0)</f>
        <v>0</v>
      </c>
    </row>
    <row r="2992" spans="1:2">
      <c r="A2992" s="165"/>
      <c r="B2992" s="141">
        <f ca="1">IFERROR(__xludf.DUMMYFUNCTION("""COMPUTED_VALUE"""),0)</f>
        <v>0</v>
      </c>
    </row>
    <row r="2993" spans="1:2">
      <c r="A2993" s="165"/>
      <c r="B2993" s="141">
        <f ca="1">IFERROR(__xludf.DUMMYFUNCTION("""COMPUTED_VALUE"""),0)</f>
        <v>0</v>
      </c>
    </row>
    <row r="2994" spans="1:2">
      <c r="A2994" s="165"/>
      <c r="B2994" s="141">
        <f ca="1">IFERROR(__xludf.DUMMYFUNCTION("""COMPUTED_VALUE"""),0)</f>
        <v>0</v>
      </c>
    </row>
    <row r="2995" spans="1:2">
      <c r="A2995" s="165"/>
      <c r="B2995" s="141">
        <f ca="1">IFERROR(__xludf.DUMMYFUNCTION("""COMPUTED_VALUE"""),0)</f>
        <v>0</v>
      </c>
    </row>
    <row r="2996" spans="1:2">
      <c r="A2996" s="165"/>
      <c r="B2996" s="141">
        <f ca="1">IFERROR(__xludf.DUMMYFUNCTION("""COMPUTED_VALUE"""),0)</f>
        <v>0</v>
      </c>
    </row>
    <row r="2997" spans="1:2">
      <c r="A2997" s="165"/>
      <c r="B2997" s="141">
        <f ca="1">IFERROR(__xludf.DUMMYFUNCTION("""COMPUTED_VALUE"""),0)</f>
        <v>0</v>
      </c>
    </row>
    <row r="2998" spans="1:2">
      <c r="A2998" s="165"/>
      <c r="B2998" s="141">
        <f ca="1">IFERROR(__xludf.DUMMYFUNCTION("""COMPUTED_VALUE"""),0)</f>
        <v>0</v>
      </c>
    </row>
    <row r="2999" spans="1:2">
      <c r="A2999" s="165"/>
      <c r="B2999" s="141">
        <f ca="1">IFERROR(__xludf.DUMMYFUNCTION("""COMPUTED_VALUE"""),0)</f>
        <v>0</v>
      </c>
    </row>
    <row r="3000" spans="1:2">
      <c r="A3000" s="165"/>
      <c r="B3000" s="141">
        <f ca="1">IFERROR(__xludf.DUMMYFUNCTION("""COMPUTED_VALUE"""),0)</f>
        <v>0</v>
      </c>
    </row>
    <row r="3001" spans="1:2">
      <c r="A3001" s="165"/>
      <c r="B3001" s="141">
        <f ca="1">IFERROR(__xludf.DUMMYFUNCTION("""COMPUTED_VALUE"""),0)</f>
        <v>0</v>
      </c>
    </row>
    <row r="3002" spans="1:2">
      <c r="A3002" s="165"/>
      <c r="B3002" s="141">
        <f ca="1">IFERROR(__xludf.DUMMYFUNCTION("""COMPUTED_VALUE"""),0)</f>
        <v>0</v>
      </c>
    </row>
    <row r="3003" spans="1:2">
      <c r="A3003" s="165"/>
      <c r="B3003" s="141">
        <f ca="1">IFERROR(__xludf.DUMMYFUNCTION("""COMPUTED_VALUE"""),0)</f>
        <v>0</v>
      </c>
    </row>
    <row r="3004" spans="1:2">
      <c r="A3004" s="165"/>
      <c r="B3004" s="141">
        <f ca="1">IFERROR(__xludf.DUMMYFUNCTION("""COMPUTED_VALUE"""),0)</f>
        <v>0</v>
      </c>
    </row>
    <row r="3005" spans="1:2">
      <c r="A3005" s="165"/>
      <c r="B3005" s="141">
        <f ca="1">IFERROR(__xludf.DUMMYFUNCTION("""COMPUTED_VALUE"""),0)</f>
        <v>0</v>
      </c>
    </row>
    <row r="3006" spans="1:2">
      <c r="A3006" s="165"/>
      <c r="B3006" s="141">
        <f ca="1">IFERROR(__xludf.DUMMYFUNCTION("""COMPUTED_VALUE"""),0)</f>
        <v>0</v>
      </c>
    </row>
    <row r="3007" spans="1:2">
      <c r="A3007" s="165"/>
      <c r="B3007" s="141">
        <f ca="1">IFERROR(__xludf.DUMMYFUNCTION("""COMPUTED_VALUE"""),0)</f>
        <v>0</v>
      </c>
    </row>
    <row r="3008" spans="1:2">
      <c r="A3008" s="165"/>
      <c r="B3008" s="141">
        <f ca="1">IFERROR(__xludf.DUMMYFUNCTION("""COMPUTED_VALUE"""),0)</f>
        <v>0</v>
      </c>
    </row>
    <row r="3009" spans="1:2">
      <c r="A3009" s="165"/>
      <c r="B3009" s="141">
        <f ca="1">IFERROR(__xludf.DUMMYFUNCTION("""COMPUTED_VALUE"""),0)</f>
        <v>0</v>
      </c>
    </row>
    <row r="3010" spans="1:2">
      <c r="A3010" s="165"/>
      <c r="B3010" s="141">
        <f ca="1">IFERROR(__xludf.DUMMYFUNCTION("""COMPUTED_VALUE"""),0)</f>
        <v>0</v>
      </c>
    </row>
    <row r="3011" spans="1:2">
      <c r="A3011" s="165"/>
      <c r="B3011" s="141">
        <f ca="1">IFERROR(__xludf.DUMMYFUNCTION("""COMPUTED_VALUE"""),0)</f>
        <v>0</v>
      </c>
    </row>
    <row r="3012" spans="1:2">
      <c r="A3012" s="165"/>
      <c r="B3012" s="141">
        <f ca="1">IFERROR(__xludf.DUMMYFUNCTION("""COMPUTED_VALUE"""),0)</f>
        <v>0</v>
      </c>
    </row>
    <row r="3013" spans="1:2">
      <c r="A3013" s="165"/>
      <c r="B3013" s="141">
        <f ca="1">IFERROR(__xludf.DUMMYFUNCTION("""COMPUTED_VALUE"""),0)</f>
        <v>0</v>
      </c>
    </row>
    <row r="3014" spans="1:2">
      <c r="A3014" s="165"/>
      <c r="B3014" s="141">
        <f ca="1">IFERROR(__xludf.DUMMYFUNCTION("""COMPUTED_VALUE"""),0)</f>
        <v>0</v>
      </c>
    </row>
    <row r="3015" spans="1:2">
      <c r="A3015" s="165"/>
      <c r="B3015" s="141">
        <f ca="1">IFERROR(__xludf.DUMMYFUNCTION("""COMPUTED_VALUE"""),0)</f>
        <v>0</v>
      </c>
    </row>
    <row r="3016" spans="1:2">
      <c r="A3016" s="165"/>
      <c r="B3016" s="141">
        <f ca="1">IFERROR(__xludf.DUMMYFUNCTION("""COMPUTED_VALUE"""),0)</f>
        <v>0</v>
      </c>
    </row>
    <row r="3017" spans="1:2">
      <c r="A3017" s="165"/>
      <c r="B3017" s="141">
        <f ca="1">IFERROR(__xludf.DUMMYFUNCTION("""COMPUTED_VALUE"""),0)</f>
        <v>0</v>
      </c>
    </row>
    <row r="3018" spans="1:2">
      <c r="A3018" s="165"/>
      <c r="B3018" s="141">
        <f ca="1">IFERROR(__xludf.DUMMYFUNCTION("""COMPUTED_VALUE"""),0)</f>
        <v>0</v>
      </c>
    </row>
    <row r="3019" spans="1:2">
      <c r="A3019" s="165"/>
      <c r="B3019" s="141">
        <f ca="1">IFERROR(__xludf.DUMMYFUNCTION("""COMPUTED_VALUE"""),0)</f>
        <v>0</v>
      </c>
    </row>
    <row r="3020" spans="1:2">
      <c r="A3020" s="165"/>
      <c r="B3020" s="141">
        <f ca="1">IFERROR(__xludf.DUMMYFUNCTION("""COMPUTED_VALUE"""),0)</f>
        <v>0</v>
      </c>
    </row>
    <row r="3021" spans="1:2">
      <c r="A3021" s="165"/>
      <c r="B3021" s="141">
        <f ca="1">IFERROR(__xludf.DUMMYFUNCTION("""COMPUTED_VALUE"""),0)</f>
        <v>0</v>
      </c>
    </row>
    <row r="3022" spans="1:2">
      <c r="A3022" s="165"/>
      <c r="B3022" s="141">
        <f ca="1">IFERROR(__xludf.DUMMYFUNCTION("""COMPUTED_VALUE"""),0)</f>
        <v>0</v>
      </c>
    </row>
    <row r="3023" spans="1:2">
      <c r="A3023" s="165"/>
      <c r="B3023" s="141">
        <f ca="1">IFERROR(__xludf.DUMMYFUNCTION("""COMPUTED_VALUE"""),0)</f>
        <v>0</v>
      </c>
    </row>
    <row r="3024" spans="1:2">
      <c r="A3024" s="165"/>
      <c r="B3024" s="141">
        <f ca="1">IFERROR(__xludf.DUMMYFUNCTION("""COMPUTED_VALUE"""),0)</f>
        <v>0</v>
      </c>
    </row>
    <row r="3025" spans="1:2">
      <c r="A3025" s="165"/>
      <c r="B3025" s="141">
        <f ca="1">IFERROR(__xludf.DUMMYFUNCTION("""COMPUTED_VALUE"""),0)</f>
        <v>0</v>
      </c>
    </row>
    <row r="3026" spans="1:2">
      <c r="A3026" s="165"/>
      <c r="B3026" s="141">
        <f ca="1">IFERROR(__xludf.DUMMYFUNCTION("""COMPUTED_VALUE"""),0)</f>
        <v>0</v>
      </c>
    </row>
    <row r="3027" spans="1:2">
      <c r="A3027" s="165"/>
      <c r="B3027" s="141">
        <f ca="1">IFERROR(__xludf.DUMMYFUNCTION("""COMPUTED_VALUE"""),0)</f>
        <v>0</v>
      </c>
    </row>
    <row r="3028" spans="1:2">
      <c r="A3028" s="165"/>
      <c r="B3028" s="141">
        <f ca="1">IFERROR(__xludf.DUMMYFUNCTION("""COMPUTED_VALUE"""),0)</f>
        <v>0</v>
      </c>
    </row>
    <row r="3029" spans="1:2">
      <c r="A3029" s="165"/>
      <c r="B3029" s="141">
        <f ca="1">IFERROR(__xludf.DUMMYFUNCTION("""COMPUTED_VALUE"""),0)</f>
        <v>0</v>
      </c>
    </row>
    <row r="3030" spans="1:2">
      <c r="A3030" s="165"/>
      <c r="B3030" s="141">
        <f ca="1">IFERROR(__xludf.DUMMYFUNCTION("""COMPUTED_VALUE"""),0)</f>
        <v>0</v>
      </c>
    </row>
    <row r="3031" spans="1:2">
      <c r="A3031" s="165"/>
      <c r="B3031" s="141">
        <f ca="1">IFERROR(__xludf.DUMMYFUNCTION("""COMPUTED_VALUE"""),0)</f>
        <v>0</v>
      </c>
    </row>
    <row r="3032" spans="1:2">
      <c r="A3032" s="165"/>
      <c r="B3032" s="141">
        <f ca="1">IFERROR(__xludf.DUMMYFUNCTION("""COMPUTED_VALUE"""),0)</f>
        <v>0</v>
      </c>
    </row>
    <row r="3033" spans="1:2">
      <c r="A3033" s="165"/>
      <c r="B3033" s="141">
        <f ca="1">IFERROR(__xludf.DUMMYFUNCTION("""COMPUTED_VALUE"""),0)</f>
        <v>0</v>
      </c>
    </row>
    <row r="3034" spans="1:2">
      <c r="A3034" s="165"/>
      <c r="B3034" s="141">
        <f ca="1">IFERROR(__xludf.DUMMYFUNCTION("""COMPUTED_VALUE"""),0)</f>
        <v>0</v>
      </c>
    </row>
    <row r="3035" spans="1:2">
      <c r="A3035" s="165"/>
      <c r="B3035" s="141">
        <f ca="1">IFERROR(__xludf.DUMMYFUNCTION("""COMPUTED_VALUE"""),0)</f>
        <v>0</v>
      </c>
    </row>
    <row r="3036" spans="1:2">
      <c r="A3036" s="165"/>
      <c r="B3036" s="141">
        <f ca="1">IFERROR(__xludf.DUMMYFUNCTION("""COMPUTED_VALUE"""),0)</f>
        <v>0</v>
      </c>
    </row>
    <row r="3037" spans="1:2">
      <c r="A3037" s="165"/>
      <c r="B3037" s="141">
        <f ca="1">IFERROR(__xludf.DUMMYFUNCTION("""COMPUTED_VALUE"""),0)</f>
        <v>0</v>
      </c>
    </row>
    <row r="3038" spans="1:2">
      <c r="A3038" s="165"/>
      <c r="B3038" s="141">
        <f ca="1">IFERROR(__xludf.DUMMYFUNCTION("""COMPUTED_VALUE"""),0)</f>
        <v>0</v>
      </c>
    </row>
    <row r="3039" spans="1:2">
      <c r="A3039" s="165"/>
      <c r="B3039" s="141">
        <f ca="1">IFERROR(__xludf.DUMMYFUNCTION("""COMPUTED_VALUE"""),0)</f>
        <v>0</v>
      </c>
    </row>
    <row r="3040" spans="1:2">
      <c r="A3040" s="165"/>
      <c r="B3040" s="141">
        <f ca="1">IFERROR(__xludf.DUMMYFUNCTION("""COMPUTED_VALUE"""),0)</f>
        <v>0</v>
      </c>
    </row>
    <row r="3041" spans="1:2">
      <c r="A3041" s="165"/>
      <c r="B3041" s="141">
        <f ca="1">IFERROR(__xludf.DUMMYFUNCTION("""COMPUTED_VALUE"""),0)</f>
        <v>0</v>
      </c>
    </row>
    <row r="3042" spans="1:2">
      <c r="A3042" s="165"/>
      <c r="B3042" s="141">
        <f ca="1">IFERROR(__xludf.DUMMYFUNCTION("""COMPUTED_VALUE"""),0)</f>
        <v>0</v>
      </c>
    </row>
    <row r="3043" spans="1:2">
      <c r="A3043" s="165"/>
      <c r="B3043" s="141">
        <f ca="1">IFERROR(__xludf.DUMMYFUNCTION("""COMPUTED_VALUE"""),0)</f>
        <v>0</v>
      </c>
    </row>
    <row r="3044" spans="1:2">
      <c r="A3044" s="165"/>
      <c r="B3044" s="141">
        <f ca="1">IFERROR(__xludf.DUMMYFUNCTION("""COMPUTED_VALUE"""),0)</f>
        <v>0</v>
      </c>
    </row>
    <row r="3045" spans="1:2">
      <c r="A3045" s="165"/>
      <c r="B3045" s="141">
        <f ca="1">IFERROR(__xludf.DUMMYFUNCTION("""COMPUTED_VALUE"""),0)</f>
        <v>0</v>
      </c>
    </row>
    <row r="3046" spans="1:2">
      <c r="A3046" s="165"/>
      <c r="B3046" s="141">
        <f ca="1">IFERROR(__xludf.DUMMYFUNCTION("""COMPUTED_VALUE"""),0)</f>
        <v>0</v>
      </c>
    </row>
    <row r="3047" spans="1:2">
      <c r="A3047" s="165"/>
      <c r="B3047" s="141">
        <f ca="1">IFERROR(__xludf.DUMMYFUNCTION("""COMPUTED_VALUE"""),0)</f>
        <v>0</v>
      </c>
    </row>
    <row r="3048" spans="1:2">
      <c r="A3048" s="165"/>
      <c r="B3048" s="141">
        <f ca="1">IFERROR(__xludf.DUMMYFUNCTION("""COMPUTED_VALUE"""),0)</f>
        <v>0</v>
      </c>
    </row>
    <row r="3049" spans="1:2">
      <c r="A3049" s="165"/>
      <c r="B3049" s="141">
        <f ca="1">IFERROR(__xludf.DUMMYFUNCTION("""COMPUTED_VALUE"""),0)</f>
        <v>0</v>
      </c>
    </row>
    <row r="3050" spans="1:2">
      <c r="A3050" s="165"/>
      <c r="B3050" s="141">
        <f ca="1">IFERROR(__xludf.DUMMYFUNCTION("""COMPUTED_VALUE"""),0)</f>
        <v>0</v>
      </c>
    </row>
    <row r="3051" spans="1:2">
      <c r="A3051" s="165"/>
      <c r="B3051" s="141">
        <f ca="1">IFERROR(__xludf.DUMMYFUNCTION("""COMPUTED_VALUE"""),0)</f>
        <v>0</v>
      </c>
    </row>
    <row r="3052" spans="1:2">
      <c r="A3052" s="165"/>
      <c r="B3052" s="141">
        <f ca="1">IFERROR(__xludf.DUMMYFUNCTION("""COMPUTED_VALUE"""),0)</f>
        <v>0</v>
      </c>
    </row>
    <row r="3053" spans="1:2">
      <c r="A3053" s="165"/>
      <c r="B3053" s="141">
        <f ca="1">IFERROR(__xludf.DUMMYFUNCTION("""COMPUTED_VALUE"""),0)</f>
        <v>0</v>
      </c>
    </row>
    <row r="3054" spans="1:2">
      <c r="A3054" s="165"/>
      <c r="B3054" s="141">
        <f ca="1">IFERROR(__xludf.DUMMYFUNCTION("""COMPUTED_VALUE"""),0)</f>
        <v>0</v>
      </c>
    </row>
    <row r="3055" spans="1:2">
      <c r="A3055" s="165"/>
      <c r="B3055" s="141">
        <f ca="1">IFERROR(__xludf.DUMMYFUNCTION("""COMPUTED_VALUE"""),0)</f>
        <v>0</v>
      </c>
    </row>
    <row r="3056" spans="1:2">
      <c r="A3056" s="165"/>
      <c r="B3056" s="141">
        <f ca="1">IFERROR(__xludf.DUMMYFUNCTION("""COMPUTED_VALUE"""),0)</f>
        <v>0</v>
      </c>
    </row>
    <row r="3057" spans="1:2">
      <c r="A3057" s="165"/>
      <c r="B3057" s="141">
        <f ca="1">IFERROR(__xludf.DUMMYFUNCTION("""COMPUTED_VALUE"""),0)</f>
        <v>0</v>
      </c>
    </row>
    <row r="3058" spans="1:2">
      <c r="A3058" s="165"/>
      <c r="B3058" s="141">
        <f ca="1">IFERROR(__xludf.DUMMYFUNCTION("""COMPUTED_VALUE"""),0)</f>
        <v>0</v>
      </c>
    </row>
    <row r="3059" spans="1:2">
      <c r="A3059" s="165"/>
      <c r="B3059" s="141">
        <f ca="1">IFERROR(__xludf.DUMMYFUNCTION("""COMPUTED_VALUE"""),0)</f>
        <v>0</v>
      </c>
    </row>
    <row r="3060" spans="1:2">
      <c r="A3060" s="165"/>
      <c r="B3060" s="141">
        <f ca="1">IFERROR(__xludf.DUMMYFUNCTION("""COMPUTED_VALUE"""),0)</f>
        <v>0</v>
      </c>
    </row>
    <row r="3061" spans="1:2">
      <c r="A3061" s="165"/>
      <c r="B3061" s="141">
        <f ca="1">IFERROR(__xludf.DUMMYFUNCTION("""COMPUTED_VALUE"""),0)</f>
        <v>0</v>
      </c>
    </row>
    <row r="3062" spans="1:2">
      <c r="A3062" s="165"/>
      <c r="B3062" s="141">
        <f ca="1">IFERROR(__xludf.DUMMYFUNCTION("""COMPUTED_VALUE"""),0)</f>
        <v>0</v>
      </c>
    </row>
    <row r="3063" spans="1:2">
      <c r="A3063" s="165"/>
      <c r="B3063" s="141">
        <f ca="1">IFERROR(__xludf.DUMMYFUNCTION("""COMPUTED_VALUE"""),0)</f>
        <v>0</v>
      </c>
    </row>
    <row r="3064" spans="1:2">
      <c r="A3064" s="165"/>
      <c r="B3064" s="141">
        <f ca="1">IFERROR(__xludf.DUMMYFUNCTION("""COMPUTED_VALUE"""),0)</f>
        <v>0</v>
      </c>
    </row>
    <row r="3065" spans="1:2">
      <c r="A3065" s="165"/>
      <c r="B3065" s="141">
        <f ca="1">IFERROR(__xludf.DUMMYFUNCTION("""COMPUTED_VALUE"""),0)</f>
        <v>0</v>
      </c>
    </row>
    <row r="3066" spans="1:2">
      <c r="A3066" s="165"/>
      <c r="B3066" s="141">
        <f ca="1">IFERROR(__xludf.DUMMYFUNCTION("""COMPUTED_VALUE"""),0)</f>
        <v>0</v>
      </c>
    </row>
    <row r="3067" spans="1:2">
      <c r="A3067" s="165"/>
      <c r="B3067" s="141">
        <f ca="1">IFERROR(__xludf.DUMMYFUNCTION("""COMPUTED_VALUE"""),0)</f>
        <v>0</v>
      </c>
    </row>
    <row r="3068" spans="1:2">
      <c r="A3068" s="165"/>
      <c r="B3068" s="141">
        <f ca="1">IFERROR(__xludf.DUMMYFUNCTION("""COMPUTED_VALUE"""),0)</f>
        <v>0</v>
      </c>
    </row>
    <row r="3069" spans="1:2">
      <c r="A3069" s="165"/>
      <c r="B3069" s="141">
        <f ca="1">IFERROR(__xludf.DUMMYFUNCTION("""COMPUTED_VALUE"""),0)</f>
        <v>0</v>
      </c>
    </row>
    <row r="3070" spans="1:2">
      <c r="A3070" s="165"/>
      <c r="B3070" s="141">
        <f ca="1">IFERROR(__xludf.DUMMYFUNCTION("""COMPUTED_VALUE"""),0)</f>
        <v>0</v>
      </c>
    </row>
    <row r="3071" spans="1:2">
      <c r="A3071" s="165"/>
      <c r="B3071" s="141">
        <f ca="1">IFERROR(__xludf.DUMMYFUNCTION("""COMPUTED_VALUE"""),0)</f>
        <v>0</v>
      </c>
    </row>
    <row r="3072" spans="1:2">
      <c r="A3072" s="165"/>
      <c r="B3072" s="141">
        <f ca="1">IFERROR(__xludf.DUMMYFUNCTION("""COMPUTED_VALUE"""),0)</f>
        <v>0</v>
      </c>
    </row>
    <row r="3073" spans="1:2">
      <c r="A3073" s="165"/>
      <c r="B3073" s="141">
        <f ca="1">IFERROR(__xludf.DUMMYFUNCTION("""COMPUTED_VALUE"""),0)</f>
        <v>0</v>
      </c>
    </row>
    <row r="3074" spans="1:2">
      <c r="A3074" s="165"/>
      <c r="B3074" s="141">
        <f ca="1">IFERROR(__xludf.DUMMYFUNCTION("""COMPUTED_VALUE"""),0)</f>
        <v>0</v>
      </c>
    </row>
    <row r="3075" spans="1:2">
      <c r="A3075" s="165"/>
      <c r="B3075" s="141">
        <f ca="1">IFERROR(__xludf.DUMMYFUNCTION("""COMPUTED_VALUE"""),0)</f>
        <v>0</v>
      </c>
    </row>
    <row r="3076" spans="1:2">
      <c r="A3076" s="165"/>
      <c r="B3076" s="141">
        <f ca="1">IFERROR(__xludf.DUMMYFUNCTION("""COMPUTED_VALUE"""),0)</f>
        <v>0</v>
      </c>
    </row>
    <row r="3077" spans="1:2">
      <c r="A3077" s="165"/>
      <c r="B3077" s="141">
        <f ca="1">IFERROR(__xludf.DUMMYFUNCTION("""COMPUTED_VALUE"""),0)</f>
        <v>0</v>
      </c>
    </row>
    <row r="3078" spans="1:2">
      <c r="A3078" s="165"/>
      <c r="B3078" s="141">
        <f ca="1">IFERROR(__xludf.DUMMYFUNCTION("""COMPUTED_VALUE"""),0)</f>
        <v>0</v>
      </c>
    </row>
    <row r="3079" spans="1:2">
      <c r="A3079" s="165"/>
      <c r="B3079" s="141">
        <f ca="1">IFERROR(__xludf.DUMMYFUNCTION("""COMPUTED_VALUE"""),0)</f>
        <v>0</v>
      </c>
    </row>
    <row r="3080" spans="1:2">
      <c r="A3080" s="165"/>
      <c r="B3080" s="141">
        <f ca="1">IFERROR(__xludf.DUMMYFUNCTION("""COMPUTED_VALUE"""),0)</f>
        <v>0</v>
      </c>
    </row>
    <row r="3081" spans="1:2">
      <c r="A3081" s="165"/>
      <c r="B3081" s="141">
        <f ca="1">IFERROR(__xludf.DUMMYFUNCTION("""COMPUTED_VALUE"""),0)</f>
        <v>0</v>
      </c>
    </row>
    <row r="3082" spans="1:2">
      <c r="A3082" s="165"/>
      <c r="B3082" s="141">
        <f ca="1">IFERROR(__xludf.DUMMYFUNCTION("""COMPUTED_VALUE"""),0)</f>
        <v>0</v>
      </c>
    </row>
    <row r="3083" spans="1:2">
      <c r="A3083" s="165"/>
      <c r="B3083" s="141">
        <f ca="1">IFERROR(__xludf.DUMMYFUNCTION("""COMPUTED_VALUE"""),0)</f>
        <v>0</v>
      </c>
    </row>
    <row r="3084" spans="1:2">
      <c r="A3084" s="165"/>
      <c r="B3084" s="141">
        <f ca="1">IFERROR(__xludf.DUMMYFUNCTION("""COMPUTED_VALUE"""),0)</f>
        <v>0</v>
      </c>
    </row>
    <row r="3085" spans="1:2">
      <c r="A3085" s="165"/>
      <c r="B3085" s="141">
        <f ca="1">IFERROR(__xludf.DUMMYFUNCTION("""COMPUTED_VALUE"""),0)</f>
        <v>0</v>
      </c>
    </row>
    <row r="3086" spans="1:2">
      <c r="A3086" s="165"/>
      <c r="B3086" s="141">
        <f ca="1">IFERROR(__xludf.DUMMYFUNCTION("""COMPUTED_VALUE"""),0)</f>
        <v>0</v>
      </c>
    </row>
    <row r="3087" spans="1:2">
      <c r="A3087" s="165"/>
      <c r="B3087" s="141">
        <f ca="1">IFERROR(__xludf.DUMMYFUNCTION("""COMPUTED_VALUE"""),0)</f>
        <v>0</v>
      </c>
    </row>
    <row r="3088" spans="1:2">
      <c r="A3088" s="165"/>
      <c r="B3088" s="141">
        <f ca="1">IFERROR(__xludf.DUMMYFUNCTION("""COMPUTED_VALUE"""),0)</f>
        <v>0</v>
      </c>
    </row>
    <row r="3089" spans="1:2">
      <c r="A3089" s="165"/>
      <c r="B3089" s="141">
        <f ca="1">IFERROR(__xludf.DUMMYFUNCTION("""COMPUTED_VALUE"""),0)</f>
        <v>0</v>
      </c>
    </row>
    <row r="3090" spans="1:2">
      <c r="A3090" s="165"/>
      <c r="B3090" s="141">
        <f ca="1">IFERROR(__xludf.DUMMYFUNCTION("""COMPUTED_VALUE"""),0)</f>
        <v>0</v>
      </c>
    </row>
    <row r="3091" spans="1:2">
      <c r="A3091" s="165"/>
      <c r="B3091" s="141">
        <f ca="1">IFERROR(__xludf.DUMMYFUNCTION("""COMPUTED_VALUE"""),0)</f>
        <v>0</v>
      </c>
    </row>
    <row r="3092" spans="1:2">
      <c r="A3092" s="165"/>
      <c r="B3092" s="141">
        <f ca="1">IFERROR(__xludf.DUMMYFUNCTION("""COMPUTED_VALUE"""),0)</f>
        <v>0</v>
      </c>
    </row>
    <row r="3093" spans="1:2">
      <c r="A3093" s="165"/>
      <c r="B3093" s="141">
        <f ca="1">IFERROR(__xludf.DUMMYFUNCTION("""COMPUTED_VALUE"""),0)</f>
        <v>0</v>
      </c>
    </row>
    <row r="3094" spans="1:2">
      <c r="A3094" s="165"/>
      <c r="B3094" s="141">
        <f ca="1">IFERROR(__xludf.DUMMYFUNCTION("""COMPUTED_VALUE"""),0)</f>
        <v>0</v>
      </c>
    </row>
    <row r="3095" spans="1:2">
      <c r="A3095" s="165"/>
      <c r="B3095" s="141">
        <f ca="1">IFERROR(__xludf.DUMMYFUNCTION("""COMPUTED_VALUE"""),0)</f>
        <v>0</v>
      </c>
    </row>
    <row r="3096" spans="1:2">
      <c r="A3096" s="165"/>
      <c r="B3096" s="141">
        <f ca="1">IFERROR(__xludf.DUMMYFUNCTION("""COMPUTED_VALUE"""),0)</f>
        <v>0</v>
      </c>
    </row>
    <row r="3097" spans="1:2">
      <c r="A3097" s="165"/>
      <c r="B3097" s="141">
        <f ca="1">IFERROR(__xludf.DUMMYFUNCTION("""COMPUTED_VALUE"""),0)</f>
        <v>0</v>
      </c>
    </row>
    <row r="3098" spans="1:2">
      <c r="A3098" s="165"/>
      <c r="B3098" s="141">
        <f ca="1">IFERROR(__xludf.DUMMYFUNCTION("""COMPUTED_VALUE"""),0)</f>
        <v>0</v>
      </c>
    </row>
    <row r="3099" spans="1:2">
      <c r="A3099" s="165"/>
      <c r="B3099" s="141">
        <f ca="1">IFERROR(__xludf.DUMMYFUNCTION("""COMPUTED_VALUE"""),0)</f>
        <v>0</v>
      </c>
    </row>
    <row r="3100" spans="1:2">
      <c r="A3100" s="165"/>
      <c r="B3100" s="141">
        <f ca="1">IFERROR(__xludf.DUMMYFUNCTION("""COMPUTED_VALUE"""),0)</f>
        <v>0</v>
      </c>
    </row>
    <row r="3101" spans="1:2">
      <c r="A3101" s="165"/>
      <c r="B3101" s="141">
        <f ca="1">IFERROR(__xludf.DUMMYFUNCTION("""COMPUTED_VALUE"""),0)</f>
        <v>0</v>
      </c>
    </row>
    <row r="3102" spans="1:2">
      <c r="A3102" s="165"/>
      <c r="B3102" s="141">
        <f ca="1">IFERROR(__xludf.DUMMYFUNCTION("""COMPUTED_VALUE"""),0)</f>
        <v>0</v>
      </c>
    </row>
    <row r="3103" spans="1:2">
      <c r="A3103" s="165"/>
      <c r="B3103" s="141">
        <f ca="1">IFERROR(__xludf.DUMMYFUNCTION("""COMPUTED_VALUE"""),0)</f>
        <v>0</v>
      </c>
    </row>
    <row r="3104" spans="1:2">
      <c r="A3104" s="165"/>
      <c r="B3104" s="141">
        <f ca="1">IFERROR(__xludf.DUMMYFUNCTION("""COMPUTED_VALUE"""),0)</f>
        <v>0</v>
      </c>
    </row>
    <row r="3105" spans="1:2">
      <c r="A3105" s="165"/>
      <c r="B3105" s="141">
        <f ca="1">IFERROR(__xludf.DUMMYFUNCTION("""COMPUTED_VALUE"""),0)</f>
        <v>0</v>
      </c>
    </row>
    <row r="3106" spans="1:2">
      <c r="A3106" s="165"/>
      <c r="B3106" s="141">
        <f ca="1">IFERROR(__xludf.DUMMYFUNCTION("""COMPUTED_VALUE"""),0)</f>
        <v>0</v>
      </c>
    </row>
    <row r="3107" spans="1:2">
      <c r="A3107" s="165"/>
      <c r="B3107" s="141">
        <f ca="1">IFERROR(__xludf.DUMMYFUNCTION("""COMPUTED_VALUE"""),0)</f>
        <v>0</v>
      </c>
    </row>
    <row r="3108" spans="1:2">
      <c r="A3108" s="165"/>
      <c r="B3108" s="141">
        <f ca="1">IFERROR(__xludf.DUMMYFUNCTION("""COMPUTED_VALUE"""),0)</f>
        <v>0</v>
      </c>
    </row>
    <row r="3109" spans="1:2">
      <c r="A3109" s="165"/>
      <c r="B3109" s="141">
        <f ca="1">IFERROR(__xludf.DUMMYFUNCTION("""COMPUTED_VALUE"""),0)</f>
        <v>0</v>
      </c>
    </row>
    <row r="3110" spans="1:2">
      <c r="A3110" s="165"/>
      <c r="B3110" s="141">
        <f ca="1">IFERROR(__xludf.DUMMYFUNCTION("""COMPUTED_VALUE"""),0)</f>
        <v>0</v>
      </c>
    </row>
    <row r="3111" spans="1:2">
      <c r="A3111" s="165"/>
      <c r="B3111" s="141">
        <f ca="1">IFERROR(__xludf.DUMMYFUNCTION("""COMPUTED_VALUE"""),0)</f>
        <v>0</v>
      </c>
    </row>
    <row r="3112" spans="1:2">
      <c r="A3112" s="165"/>
      <c r="B3112" s="141">
        <f ca="1">IFERROR(__xludf.DUMMYFUNCTION("""COMPUTED_VALUE"""),0)</f>
        <v>0</v>
      </c>
    </row>
    <row r="3113" spans="1:2">
      <c r="A3113" s="165"/>
      <c r="B3113" s="141">
        <f ca="1">IFERROR(__xludf.DUMMYFUNCTION("""COMPUTED_VALUE"""),0)</f>
        <v>0</v>
      </c>
    </row>
    <row r="3114" spans="1:2">
      <c r="A3114" s="165"/>
      <c r="B3114" s="141">
        <f ca="1">IFERROR(__xludf.DUMMYFUNCTION("""COMPUTED_VALUE"""),0)</f>
        <v>0</v>
      </c>
    </row>
    <row r="3115" spans="1:2">
      <c r="A3115" s="165"/>
      <c r="B3115" s="141">
        <f ca="1">IFERROR(__xludf.DUMMYFUNCTION("""COMPUTED_VALUE"""),0)</f>
        <v>0</v>
      </c>
    </row>
    <row r="3116" spans="1:2">
      <c r="A3116" s="165"/>
      <c r="B3116" s="141">
        <f ca="1">IFERROR(__xludf.DUMMYFUNCTION("""COMPUTED_VALUE"""),0)</f>
        <v>0</v>
      </c>
    </row>
    <row r="3117" spans="1:2">
      <c r="A3117" s="165"/>
      <c r="B3117" s="141">
        <f ca="1">IFERROR(__xludf.DUMMYFUNCTION("""COMPUTED_VALUE"""),0)</f>
        <v>0</v>
      </c>
    </row>
    <row r="3118" spans="1:2">
      <c r="A3118" s="165"/>
      <c r="B3118" s="141">
        <f ca="1">IFERROR(__xludf.DUMMYFUNCTION("""COMPUTED_VALUE"""),0)</f>
        <v>0</v>
      </c>
    </row>
    <row r="3119" spans="1:2">
      <c r="A3119" s="165"/>
      <c r="B3119" s="141">
        <f ca="1">IFERROR(__xludf.DUMMYFUNCTION("""COMPUTED_VALUE"""),0)</f>
        <v>0</v>
      </c>
    </row>
    <row r="3120" spans="1:2">
      <c r="A3120" s="165"/>
      <c r="B3120" s="141">
        <f ca="1">IFERROR(__xludf.DUMMYFUNCTION("""COMPUTED_VALUE"""),0)</f>
        <v>0</v>
      </c>
    </row>
    <row r="3121" spans="1:2">
      <c r="A3121" s="165"/>
      <c r="B3121" s="141">
        <f ca="1">IFERROR(__xludf.DUMMYFUNCTION("""COMPUTED_VALUE"""),0)</f>
        <v>0</v>
      </c>
    </row>
    <row r="3122" spans="1:2">
      <c r="A3122" s="165"/>
      <c r="B3122" s="141">
        <f ca="1">IFERROR(__xludf.DUMMYFUNCTION("""COMPUTED_VALUE"""),0)</f>
        <v>0</v>
      </c>
    </row>
    <row r="3123" spans="1:2">
      <c r="A3123" s="165"/>
      <c r="B3123" s="141">
        <f ca="1">IFERROR(__xludf.DUMMYFUNCTION("""COMPUTED_VALUE"""),0)</f>
        <v>0</v>
      </c>
    </row>
    <row r="3124" spans="1:2">
      <c r="A3124" s="165"/>
      <c r="B3124" s="141">
        <f ca="1">IFERROR(__xludf.DUMMYFUNCTION("""COMPUTED_VALUE"""),0)</f>
        <v>0</v>
      </c>
    </row>
    <row r="3125" spans="1:2">
      <c r="A3125" s="165"/>
      <c r="B3125" s="141">
        <f ca="1">IFERROR(__xludf.DUMMYFUNCTION("""COMPUTED_VALUE"""),0)</f>
        <v>0</v>
      </c>
    </row>
    <row r="3126" spans="1:2">
      <c r="A3126" s="165"/>
      <c r="B3126" s="141">
        <f ca="1">IFERROR(__xludf.DUMMYFUNCTION("""COMPUTED_VALUE"""),0)</f>
        <v>0</v>
      </c>
    </row>
    <row r="3127" spans="1:2">
      <c r="A3127" s="165"/>
      <c r="B3127" s="141">
        <f ca="1">IFERROR(__xludf.DUMMYFUNCTION("""COMPUTED_VALUE"""),0)</f>
        <v>0</v>
      </c>
    </row>
    <row r="3128" spans="1:2">
      <c r="A3128" s="165"/>
      <c r="B3128" s="141">
        <f ca="1">IFERROR(__xludf.DUMMYFUNCTION("""COMPUTED_VALUE"""),0)</f>
        <v>0</v>
      </c>
    </row>
    <row r="3129" spans="1:2">
      <c r="A3129" s="165"/>
      <c r="B3129" s="141">
        <f ca="1">IFERROR(__xludf.DUMMYFUNCTION("""COMPUTED_VALUE"""),0)</f>
        <v>0</v>
      </c>
    </row>
    <row r="3130" spans="1:2">
      <c r="A3130" s="165"/>
      <c r="B3130" s="141">
        <f ca="1">IFERROR(__xludf.DUMMYFUNCTION("""COMPUTED_VALUE"""),0)</f>
        <v>0</v>
      </c>
    </row>
    <row r="3131" spans="1:2">
      <c r="A3131" s="165"/>
      <c r="B3131" s="141">
        <f ca="1">IFERROR(__xludf.DUMMYFUNCTION("""COMPUTED_VALUE"""),0)</f>
        <v>0</v>
      </c>
    </row>
    <row r="3132" spans="1:2">
      <c r="A3132" s="165"/>
      <c r="B3132" s="141">
        <f ca="1">IFERROR(__xludf.DUMMYFUNCTION("""COMPUTED_VALUE"""),0)</f>
        <v>0</v>
      </c>
    </row>
    <row r="3133" spans="1:2">
      <c r="A3133" s="165"/>
      <c r="B3133" s="141">
        <f ca="1">IFERROR(__xludf.DUMMYFUNCTION("""COMPUTED_VALUE"""),0)</f>
        <v>0</v>
      </c>
    </row>
    <row r="3134" spans="1:2">
      <c r="A3134" s="165"/>
      <c r="B3134" s="141">
        <f ca="1">IFERROR(__xludf.DUMMYFUNCTION("""COMPUTED_VALUE"""),0)</f>
        <v>0</v>
      </c>
    </row>
    <row r="3135" spans="1:2">
      <c r="A3135" s="165"/>
      <c r="B3135" s="141">
        <f ca="1">IFERROR(__xludf.DUMMYFUNCTION("""COMPUTED_VALUE"""),0)</f>
        <v>0</v>
      </c>
    </row>
    <row r="3136" spans="1:2">
      <c r="A3136" s="165"/>
      <c r="B3136" s="141">
        <f ca="1">IFERROR(__xludf.DUMMYFUNCTION("""COMPUTED_VALUE"""),0)</f>
        <v>0</v>
      </c>
    </row>
    <row r="3137" spans="1:2">
      <c r="A3137" s="165"/>
      <c r="B3137" s="141">
        <f ca="1">IFERROR(__xludf.DUMMYFUNCTION("""COMPUTED_VALUE"""),0)</f>
        <v>0</v>
      </c>
    </row>
    <row r="3138" spans="1:2">
      <c r="A3138" s="165"/>
      <c r="B3138" s="141">
        <f ca="1">IFERROR(__xludf.DUMMYFUNCTION("""COMPUTED_VALUE"""),0)</f>
        <v>0</v>
      </c>
    </row>
    <row r="3139" spans="1:2">
      <c r="A3139" s="165"/>
      <c r="B3139" s="141">
        <f ca="1">IFERROR(__xludf.DUMMYFUNCTION("""COMPUTED_VALUE"""),0)</f>
        <v>0</v>
      </c>
    </row>
    <row r="3140" spans="1:2">
      <c r="A3140" s="165"/>
      <c r="B3140" s="141">
        <f ca="1">IFERROR(__xludf.DUMMYFUNCTION("""COMPUTED_VALUE"""),0)</f>
        <v>0</v>
      </c>
    </row>
    <row r="3141" spans="1:2">
      <c r="A3141" s="165"/>
      <c r="B3141" s="141">
        <f ca="1">IFERROR(__xludf.DUMMYFUNCTION("""COMPUTED_VALUE"""),0)</f>
        <v>0</v>
      </c>
    </row>
    <row r="3142" spans="1:2">
      <c r="A3142" s="165"/>
      <c r="B3142" s="141">
        <f ca="1">IFERROR(__xludf.DUMMYFUNCTION("""COMPUTED_VALUE"""),0)</f>
        <v>0</v>
      </c>
    </row>
    <row r="3143" spans="1:2">
      <c r="A3143" s="165"/>
      <c r="B3143" s="141">
        <f ca="1">IFERROR(__xludf.DUMMYFUNCTION("""COMPUTED_VALUE"""),0)</f>
        <v>0</v>
      </c>
    </row>
    <row r="3144" spans="1:2">
      <c r="A3144" s="165"/>
      <c r="B3144" s="141">
        <f ca="1">IFERROR(__xludf.DUMMYFUNCTION("""COMPUTED_VALUE"""),0)</f>
        <v>0</v>
      </c>
    </row>
    <row r="3145" spans="1:2">
      <c r="A3145" s="165"/>
      <c r="B3145" s="141">
        <f ca="1">IFERROR(__xludf.DUMMYFUNCTION("""COMPUTED_VALUE"""),0)</f>
        <v>0</v>
      </c>
    </row>
    <row r="3146" spans="1:2">
      <c r="A3146" s="165"/>
      <c r="B3146" s="141">
        <f ca="1">IFERROR(__xludf.DUMMYFUNCTION("""COMPUTED_VALUE"""),0)</f>
        <v>0</v>
      </c>
    </row>
    <row r="3147" spans="1:2">
      <c r="A3147" s="165"/>
      <c r="B3147" s="141">
        <f ca="1">IFERROR(__xludf.DUMMYFUNCTION("""COMPUTED_VALUE"""),0)</f>
        <v>0</v>
      </c>
    </row>
    <row r="3148" spans="1:2">
      <c r="A3148" s="165"/>
      <c r="B3148" s="141">
        <f ca="1">IFERROR(__xludf.DUMMYFUNCTION("""COMPUTED_VALUE"""),0)</f>
        <v>0</v>
      </c>
    </row>
    <row r="3149" spans="1:2">
      <c r="A3149" s="165"/>
      <c r="B3149" s="141">
        <f ca="1">IFERROR(__xludf.DUMMYFUNCTION("""COMPUTED_VALUE"""),0)</f>
        <v>0</v>
      </c>
    </row>
    <row r="3150" spans="1:2">
      <c r="A3150" s="165"/>
      <c r="B3150" s="141">
        <f ca="1">IFERROR(__xludf.DUMMYFUNCTION("""COMPUTED_VALUE"""),0)</f>
        <v>0</v>
      </c>
    </row>
    <row r="3151" spans="1:2">
      <c r="A3151" s="165"/>
      <c r="B3151" s="141">
        <f ca="1">IFERROR(__xludf.DUMMYFUNCTION("""COMPUTED_VALUE"""),0)</f>
        <v>0</v>
      </c>
    </row>
    <row r="3152" spans="1:2">
      <c r="A3152" s="165"/>
      <c r="B3152" s="141">
        <f ca="1">IFERROR(__xludf.DUMMYFUNCTION("""COMPUTED_VALUE"""),0)</f>
        <v>0</v>
      </c>
    </row>
    <row r="3153" spans="1:2">
      <c r="A3153" s="165"/>
      <c r="B3153" s="141">
        <f ca="1">IFERROR(__xludf.DUMMYFUNCTION("""COMPUTED_VALUE"""),0)</f>
        <v>0</v>
      </c>
    </row>
    <row r="3154" spans="1:2">
      <c r="A3154" s="165"/>
      <c r="B3154" s="141">
        <f ca="1">IFERROR(__xludf.DUMMYFUNCTION("""COMPUTED_VALUE"""),0)</f>
        <v>0</v>
      </c>
    </row>
    <row r="3155" spans="1:2">
      <c r="A3155" s="165"/>
      <c r="B3155" s="141">
        <f ca="1">IFERROR(__xludf.DUMMYFUNCTION("""COMPUTED_VALUE"""),0)</f>
        <v>0</v>
      </c>
    </row>
    <row r="3156" spans="1:2">
      <c r="A3156" s="165"/>
      <c r="B3156" s="141">
        <f ca="1">IFERROR(__xludf.DUMMYFUNCTION("""COMPUTED_VALUE"""),0)</f>
        <v>0</v>
      </c>
    </row>
    <row r="3157" spans="1:2">
      <c r="A3157" s="165"/>
      <c r="B3157" s="141">
        <f ca="1">IFERROR(__xludf.DUMMYFUNCTION("""COMPUTED_VALUE"""),0)</f>
        <v>0</v>
      </c>
    </row>
    <row r="3158" spans="1:2">
      <c r="A3158" s="165"/>
      <c r="B3158" s="141">
        <f ca="1">IFERROR(__xludf.DUMMYFUNCTION("""COMPUTED_VALUE"""),0)</f>
        <v>0</v>
      </c>
    </row>
    <row r="3159" spans="1:2">
      <c r="A3159" s="165"/>
      <c r="B3159" s="141">
        <f ca="1">IFERROR(__xludf.DUMMYFUNCTION("""COMPUTED_VALUE"""),0)</f>
        <v>0</v>
      </c>
    </row>
    <row r="3160" spans="1:2">
      <c r="A3160" s="165"/>
      <c r="B3160" s="141">
        <f ca="1">IFERROR(__xludf.DUMMYFUNCTION("""COMPUTED_VALUE"""),0)</f>
        <v>0</v>
      </c>
    </row>
    <row r="3161" spans="1:2">
      <c r="A3161" s="165"/>
      <c r="B3161" s="141">
        <f ca="1">IFERROR(__xludf.DUMMYFUNCTION("""COMPUTED_VALUE"""),0)</f>
        <v>0</v>
      </c>
    </row>
    <row r="3162" spans="1:2">
      <c r="A3162" s="165"/>
      <c r="B3162" s="141">
        <f ca="1">IFERROR(__xludf.DUMMYFUNCTION("""COMPUTED_VALUE"""),0)</f>
        <v>0</v>
      </c>
    </row>
    <row r="3163" spans="1:2">
      <c r="A3163" s="165"/>
      <c r="B3163" s="141">
        <f ca="1">IFERROR(__xludf.DUMMYFUNCTION("""COMPUTED_VALUE"""),0)</f>
        <v>0</v>
      </c>
    </row>
    <row r="3164" spans="1:2">
      <c r="A3164" s="165"/>
      <c r="B3164" s="141">
        <f ca="1">IFERROR(__xludf.DUMMYFUNCTION("""COMPUTED_VALUE"""),0)</f>
        <v>0</v>
      </c>
    </row>
    <row r="3165" spans="1:2">
      <c r="A3165" s="165"/>
      <c r="B3165" s="141">
        <f ca="1">IFERROR(__xludf.DUMMYFUNCTION("""COMPUTED_VALUE"""),0)</f>
        <v>0</v>
      </c>
    </row>
    <row r="3166" spans="1:2">
      <c r="A3166" s="165"/>
      <c r="B3166" s="141">
        <f ca="1">IFERROR(__xludf.DUMMYFUNCTION("""COMPUTED_VALUE"""),0)</f>
        <v>0</v>
      </c>
    </row>
    <row r="3167" spans="1:2">
      <c r="A3167" s="165"/>
      <c r="B3167" s="141">
        <f ca="1">IFERROR(__xludf.DUMMYFUNCTION("""COMPUTED_VALUE"""),0)</f>
        <v>0</v>
      </c>
    </row>
    <row r="3168" spans="1:2">
      <c r="A3168" s="165"/>
      <c r="B3168" s="141">
        <f ca="1">IFERROR(__xludf.DUMMYFUNCTION("""COMPUTED_VALUE"""),0)</f>
        <v>0</v>
      </c>
    </row>
    <row r="3169" spans="1:2">
      <c r="A3169" s="165"/>
      <c r="B3169" s="141">
        <f ca="1">IFERROR(__xludf.DUMMYFUNCTION("""COMPUTED_VALUE"""),0)</f>
        <v>0</v>
      </c>
    </row>
    <row r="3170" spans="1:2">
      <c r="A3170" s="165"/>
      <c r="B3170" s="141">
        <f ca="1">IFERROR(__xludf.DUMMYFUNCTION("""COMPUTED_VALUE"""),0)</f>
        <v>0</v>
      </c>
    </row>
    <row r="3171" spans="1:2">
      <c r="A3171" s="165"/>
      <c r="B3171" s="141">
        <f ca="1">IFERROR(__xludf.DUMMYFUNCTION("""COMPUTED_VALUE"""),0)</f>
        <v>0</v>
      </c>
    </row>
    <row r="3172" spans="1:2">
      <c r="A3172" s="165"/>
      <c r="B3172" s="141">
        <f ca="1">IFERROR(__xludf.DUMMYFUNCTION("""COMPUTED_VALUE"""),0)</f>
        <v>0</v>
      </c>
    </row>
    <row r="3173" spans="1:2">
      <c r="A3173" s="165"/>
      <c r="B3173" s="141">
        <f ca="1">IFERROR(__xludf.DUMMYFUNCTION("""COMPUTED_VALUE"""),0)</f>
        <v>0</v>
      </c>
    </row>
    <row r="3174" spans="1:2">
      <c r="A3174" s="165"/>
      <c r="B3174" s="141">
        <f ca="1">IFERROR(__xludf.DUMMYFUNCTION("""COMPUTED_VALUE"""),0)</f>
        <v>0</v>
      </c>
    </row>
    <row r="3175" spans="1:2">
      <c r="A3175" s="165"/>
      <c r="B3175" s="141">
        <f ca="1">IFERROR(__xludf.DUMMYFUNCTION("""COMPUTED_VALUE"""),0)</f>
        <v>0</v>
      </c>
    </row>
    <row r="3176" spans="1:2">
      <c r="A3176" s="165"/>
      <c r="B3176" s="141">
        <f ca="1">IFERROR(__xludf.DUMMYFUNCTION("""COMPUTED_VALUE"""),0)</f>
        <v>0</v>
      </c>
    </row>
    <row r="3177" spans="1:2">
      <c r="A3177" s="165"/>
      <c r="B3177" s="141">
        <f ca="1">IFERROR(__xludf.DUMMYFUNCTION("""COMPUTED_VALUE"""),0)</f>
        <v>0</v>
      </c>
    </row>
    <row r="3178" spans="1:2">
      <c r="A3178" s="165"/>
      <c r="B3178" s="141">
        <f ca="1">IFERROR(__xludf.DUMMYFUNCTION("""COMPUTED_VALUE"""),0)</f>
        <v>0</v>
      </c>
    </row>
    <row r="3179" spans="1:2">
      <c r="A3179" s="165"/>
      <c r="B3179" s="141">
        <f ca="1">IFERROR(__xludf.DUMMYFUNCTION("""COMPUTED_VALUE"""),0)</f>
        <v>0</v>
      </c>
    </row>
    <row r="3180" spans="1:2">
      <c r="A3180" s="165"/>
      <c r="B3180" s="141">
        <f ca="1">IFERROR(__xludf.DUMMYFUNCTION("""COMPUTED_VALUE"""),0)</f>
        <v>0</v>
      </c>
    </row>
    <row r="3181" spans="1:2">
      <c r="A3181" s="165"/>
      <c r="B3181" s="141">
        <f ca="1">IFERROR(__xludf.DUMMYFUNCTION("""COMPUTED_VALUE"""),0)</f>
        <v>0</v>
      </c>
    </row>
    <row r="3182" spans="1:2">
      <c r="A3182" s="165"/>
      <c r="B3182" s="141">
        <f ca="1">IFERROR(__xludf.DUMMYFUNCTION("""COMPUTED_VALUE"""),0)</f>
        <v>0</v>
      </c>
    </row>
    <row r="3183" spans="1:2">
      <c r="A3183" s="165"/>
      <c r="B3183" s="141">
        <f ca="1">IFERROR(__xludf.DUMMYFUNCTION("""COMPUTED_VALUE"""),0)</f>
        <v>0</v>
      </c>
    </row>
    <row r="3184" spans="1:2">
      <c r="A3184" s="165"/>
      <c r="B3184" s="141">
        <f ca="1">IFERROR(__xludf.DUMMYFUNCTION("""COMPUTED_VALUE"""),0)</f>
        <v>0</v>
      </c>
    </row>
    <row r="3185" spans="1:2">
      <c r="A3185" s="165"/>
      <c r="B3185" s="141">
        <f ca="1">IFERROR(__xludf.DUMMYFUNCTION("""COMPUTED_VALUE"""),0)</f>
        <v>0</v>
      </c>
    </row>
    <row r="3186" spans="1:2">
      <c r="A3186" s="165"/>
      <c r="B3186" s="141">
        <f ca="1">IFERROR(__xludf.DUMMYFUNCTION("""COMPUTED_VALUE"""),0)</f>
        <v>0</v>
      </c>
    </row>
    <row r="3187" spans="1:2">
      <c r="A3187" s="165"/>
      <c r="B3187" s="141">
        <f ca="1">IFERROR(__xludf.DUMMYFUNCTION("""COMPUTED_VALUE"""),0)</f>
        <v>0</v>
      </c>
    </row>
    <row r="3188" spans="1:2">
      <c r="A3188" s="165"/>
      <c r="B3188" s="141">
        <f ca="1">IFERROR(__xludf.DUMMYFUNCTION("""COMPUTED_VALUE"""),0)</f>
        <v>0</v>
      </c>
    </row>
    <row r="3189" spans="1:2">
      <c r="A3189" s="165"/>
      <c r="B3189" s="141">
        <f ca="1">IFERROR(__xludf.DUMMYFUNCTION("""COMPUTED_VALUE"""),0)</f>
        <v>0</v>
      </c>
    </row>
    <row r="3190" spans="1:2">
      <c r="A3190" s="165"/>
      <c r="B3190" s="141">
        <f ca="1">IFERROR(__xludf.DUMMYFUNCTION("""COMPUTED_VALUE"""),0)</f>
        <v>0</v>
      </c>
    </row>
    <row r="3191" spans="1:2">
      <c r="A3191" s="165"/>
      <c r="B3191" s="141">
        <f ca="1">IFERROR(__xludf.DUMMYFUNCTION("""COMPUTED_VALUE"""),0)</f>
        <v>0</v>
      </c>
    </row>
    <row r="3192" spans="1:2">
      <c r="A3192" s="165"/>
      <c r="B3192" s="141">
        <f ca="1">IFERROR(__xludf.DUMMYFUNCTION("""COMPUTED_VALUE"""),0)</f>
        <v>0</v>
      </c>
    </row>
    <row r="3193" spans="1:2">
      <c r="A3193" s="165"/>
      <c r="B3193" s="141">
        <f ca="1">IFERROR(__xludf.DUMMYFUNCTION("""COMPUTED_VALUE"""),0)</f>
        <v>0</v>
      </c>
    </row>
    <row r="3194" spans="1:2">
      <c r="A3194" s="165"/>
      <c r="B3194" s="141">
        <f ca="1">IFERROR(__xludf.DUMMYFUNCTION("""COMPUTED_VALUE"""),0)</f>
        <v>0</v>
      </c>
    </row>
    <row r="3195" spans="1:2">
      <c r="A3195" s="165"/>
      <c r="B3195" s="141">
        <f ca="1">IFERROR(__xludf.DUMMYFUNCTION("""COMPUTED_VALUE"""),0)</f>
        <v>0</v>
      </c>
    </row>
    <row r="3196" spans="1:2">
      <c r="A3196" s="165"/>
      <c r="B3196" s="141">
        <f ca="1">IFERROR(__xludf.DUMMYFUNCTION("""COMPUTED_VALUE"""),0)</f>
        <v>0</v>
      </c>
    </row>
    <row r="3197" spans="1:2">
      <c r="A3197" s="165"/>
      <c r="B3197" s="141">
        <f ca="1">IFERROR(__xludf.DUMMYFUNCTION("""COMPUTED_VALUE"""),0)</f>
        <v>0</v>
      </c>
    </row>
    <row r="3198" spans="1:2">
      <c r="A3198" s="165"/>
      <c r="B3198" s="141">
        <f ca="1">IFERROR(__xludf.DUMMYFUNCTION("""COMPUTED_VALUE"""),0)</f>
        <v>0</v>
      </c>
    </row>
    <row r="3199" spans="1:2">
      <c r="A3199" s="165"/>
      <c r="B3199" s="141">
        <f ca="1">IFERROR(__xludf.DUMMYFUNCTION("""COMPUTED_VALUE"""),0)</f>
        <v>0</v>
      </c>
    </row>
    <row r="3200" spans="1:2">
      <c r="A3200" s="165"/>
      <c r="B3200" s="141">
        <f ca="1">IFERROR(__xludf.DUMMYFUNCTION("""COMPUTED_VALUE"""),0)</f>
        <v>0</v>
      </c>
    </row>
    <row r="3201" spans="1:2">
      <c r="A3201" s="165"/>
      <c r="B3201" s="141">
        <f ca="1">IFERROR(__xludf.DUMMYFUNCTION("""COMPUTED_VALUE"""),0)</f>
        <v>0</v>
      </c>
    </row>
    <row r="3202" spans="1:2">
      <c r="A3202" s="165"/>
      <c r="B3202" s="141">
        <f ca="1">IFERROR(__xludf.DUMMYFUNCTION("""COMPUTED_VALUE"""),0)</f>
        <v>0</v>
      </c>
    </row>
    <row r="3203" spans="1:2">
      <c r="A3203" s="165"/>
      <c r="B3203" s="141">
        <f ca="1">IFERROR(__xludf.DUMMYFUNCTION("""COMPUTED_VALUE"""),0)</f>
        <v>0</v>
      </c>
    </row>
    <row r="3204" spans="1:2">
      <c r="A3204" s="165"/>
      <c r="B3204" s="141">
        <f ca="1">IFERROR(__xludf.DUMMYFUNCTION("""COMPUTED_VALUE"""),0)</f>
        <v>0</v>
      </c>
    </row>
    <row r="3205" spans="1:2">
      <c r="A3205" s="165"/>
      <c r="B3205" s="141">
        <f ca="1">IFERROR(__xludf.DUMMYFUNCTION("""COMPUTED_VALUE"""),0)</f>
        <v>0</v>
      </c>
    </row>
    <row r="3206" spans="1:2">
      <c r="A3206" s="165"/>
      <c r="B3206" s="141">
        <f ca="1">IFERROR(__xludf.DUMMYFUNCTION("""COMPUTED_VALUE"""),0)</f>
        <v>0</v>
      </c>
    </row>
    <row r="3207" spans="1:2">
      <c r="A3207" s="165"/>
      <c r="B3207" s="141">
        <f ca="1">IFERROR(__xludf.DUMMYFUNCTION("""COMPUTED_VALUE"""),0)</f>
        <v>0</v>
      </c>
    </row>
    <row r="3208" spans="1:2">
      <c r="A3208" s="165"/>
      <c r="B3208" s="141">
        <f ca="1">IFERROR(__xludf.DUMMYFUNCTION("""COMPUTED_VALUE"""),0)</f>
        <v>0</v>
      </c>
    </row>
    <row r="3209" spans="1:2">
      <c r="A3209" s="165"/>
      <c r="B3209" s="141">
        <f ca="1">IFERROR(__xludf.DUMMYFUNCTION("""COMPUTED_VALUE"""),0)</f>
        <v>0</v>
      </c>
    </row>
    <row r="3210" spans="1:2">
      <c r="A3210" s="165"/>
      <c r="B3210" s="141">
        <f ca="1">IFERROR(__xludf.DUMMYFUNCTION("""COMPUTED_VALUE"""),0)</f>
        <v>0</v>
      </c>
    </row>
    <row r="3211" spans="1:2">
      <c r="A3211" s="165"/>
      <c r="B3211" s="141">
        <f ca="1">IFERROR(__xludf.DUMMYFUNCTION("""COMPUTED_VALUE"""),0)</f>
        <v>0</v>
      </c>
    </row>
    <row r="3212" spans="1:2">
      <c r="A3212" s="165"/>
      <c r="B3212" s="141">
        <f ca="1">IFERROR(__xludf.DUMMYFUNCTION("""COMPUTED_VALUE"""),0)</f>
        <v>0</v>
      </c>
    </row>
    <row r="3213" spans="1:2">
      <c r="A3213" s="165"/>
      <c r="B3213" s="141">
        <f ca="1">IFERROR(__xludf.DUMMYFUNCTION("""COMPUTED_VALUE"""),0)</f>
        <v>0</v>
      </c>
    </row>
    <row r="3214" spans="1:2">
      <c r="A3214" s="165"/>
      <c r="B3214" s="141">
        <f ca="1">IFERROR(__xludf.DUMMYFUNCTION("""COMPUTED_VALUE"""),0)</f>
        <v>0</v>
      </c>
    </row>
    <row r="3215" spans="1:2">
      <c r="A3215" s="165"/>
      <c r="B3215" s="141">
        <f ca="1">IFERROR(__xludf.DUMMYFUNCTION("""COMPUTED_VALUE"""),0)</f>
        <v>0</v>
      </c>
    </row>
    <row r="3216" spans="1:2">
      <c r="A3216" s="165"/>
      <c r="B3216" s="141">
        <f ca="1">IFERROR(__xludf.DUMMYFUNCTION("""COMPUTED_VALUE"""),0)</f>
        <v>0</v>
      </c>
    </row>
    <row r="3217" spans="1:2">
      <c r="A3217" s="165"/>
      <c r="B3217" s="141">
        <f ca="1">IFERROR(__xludf.DUMMYFUNCTION("""COMPUTED_VALUE"""),0)</f>
        <v>0</v>
      </c>
    </row>
    <row r="3218" spans="1:2">
      <c r="A3218" s="165"/>
      <c r="B3218" s="141">
        <f ca="1">IFERROR(__xludf.DUMMYFUNCTION("""COMPUTED_VALUE"""),0)</f>
        <v>0</v>
      </c>
    </row>
    <row r="3219" spans="1:2">
      <c r="A3219" s="165"/>
      <c r="B3219" s="141">
        <f ca="1">IFERROR(__xludf.DUMMYFUNCTION("""COMPUTED_VALUE"""),0)</f>
        <v>0</v>
      </c>
    </row>
    <row r="3220" spans="1:2">
      <c r="A3220" s="165"/>
      <c r="B3220" s="141">
        <f ca="1">IFERROR(__xludf.DUMMYFUNCTION("""COMPUTED_VALUE"""),0)</f>
        <v>0</v>
      </c>
    </row>
    <row r="3221" spans="1:2">
      <c r="A3221" s="165"/>
      <c r="B3221" s="141">
        <f ca="1">IFERROR(__xludf.DUMMYFUNCTION("""COMPUTED_VALUE"""),0)</f>
        <v>0</v>
      </c>
    </row>
    <row r="3222" spans="1:2">
      <c r="A3222" s="165"/>
      <c r="B3222" s="141">
        <f ca="1">IFERROR(__xludf.DUMMYFUNCTION("""COMPUTED_VALUE"""),0)</f>
        <v>0</v>
      </c>
    </row>
    <row r="3223" spans="1:2">
      <c r="A3223" s="165"/>
      <c r="B3223" s="141">
        <f ca="1">IFERROR(__xludf.DUMMYFUNCTION("""COMPUTED_VALUE"""),0)</f>
        <v>0</v>
      </c>
    </row>
    <row r="3224" spans="1:2">
      <c r="A3224" s="165"/>
      <c r="B3224" s="141">
        <f ca="1">IFERROR(__xludf.DUMMYFUNCTION("""COMPUTED_VALUE"""),0)</f>
        <v>0</v>
      </c>
    </row>
    <row r="3225" spans="1:2">
      <c r="A3225" s="165"/>
      <c r="B3225" s="141">
        <f ca="1">IFERROR(__xludf.DUMMYFUNCTION("""COMPUTED_VALUE"""),0)</f>
        <v>0</v>
      </c>
    </row>
    <row r="3226" spans="1:2">
      <c r="A3226" s="165"/>
      <c r="B3226" s="141">
        <f ca="1">IFERROR(__xludf.DUMMYFUNCTION("""COMPUTED_VALUE"""),0)</f>
        <v>0</v>
      </c>
    </row>
    <row r="3227" spans="1:2">
      <c r="A3227" s="165"/>
      <c r="B3227" s="141">
        <f ca="1">IFERROR(__xludf.DUMMYFUNCTION("""COMPUTED_VALUE"""),0)</f>
        <v>0</v>
      </c>
    </row>
    <row r="3228" spans="1:2">
      <c r="A3228" s="165"/>
      <c r="B3228" s="141">
        <f ca="1">IFERROR(__xludf.DUMMYFUNCTION("""COMPUTED_VALUE"""),0)</f>
        <v>0</v>
      </c>
    </row>
    <row r="3229" spans="1:2">
      <c r="A3229" s="165"/>
      <c r="B3229" s="141">
        <f ca="1">IFERROR(__xludf.DUMMYFUNCTION("""COMPUTED_VALUE"""),0)</f>
        <v>0</v>
      </c>
    </row>
    <row r="3230" spans="1:2">
      <c r="A3230" s="165"/>
      <c r="B3230" s="141">
        <f ca="1">IFERROR(__xludf.DUMMYFUNCTION("""COMPUTED_VALUE"""),0)</f>
        <v>0</v>
      </c>
    </row>
    <row r="3231" spans="1:2">
      <c r="A3231" s="165"/>
      <c r="B3231" s="141">
        <f ca="1">IFERROR(__xludf.DUMMYFUNCTION("""COMPUTED_VALUE"""),0)</f>
        <v>0</v>
      </c>
    </row>
    <row r="3232" spans="1:2">
      <c r="A3232" s="165"/>
      <c r="B3232" s="141">
        <f ca="1">IFERROR(__xludf.DUMMYFUNCTION("""COMPUTED_VALUE"""),0)</f>
        <v>0</v>
      </c>
    </row>
    <row r="3233" spans="1:2">
      <c r="A3233" s="165"/>
      <c r="B3233" s="141">
        <f ca="1">IFERROR(__xludf.DUMMYFUNCTION("""COMPUTED_VALUE"""),0)</f>
        <v>0</v>
      </c>
    </row>
    <row r="3234" spans="1:2">
      <c r="A3234" s="165"/>
      <c r="B3234" s="141">
        <f ca="1">IFERROR(__xludf.DUMMYFUNCTION("""COMPUTED_VALUE"""),0)</f>
        <v>0</v>
      </c>
    </row>
    <row r="3235" spans="1:2">
      <c r="A3235" s="165"/>
      <c r="B3235" s="141">
        <f ca="1">IFERROR(__xludf.DUMMYFUNCTION("""COMPUTED_VALUE"""),0)</f>
        <v>0</v>
      </c>
    </row>
    <row r="3236" spans="1:2">
      <c r="A3236" s="165"/>
      <c r="B3236" s="141">
        <f ca="1">IFERROR(__xludf.DUMMYFUNCTION("""COMPUTED_VALUE"""),0)</f>
        <v>0</v>
      </c>
    </row>
    <row r="3237" spans="1:2">
      <c r="A3237" s="165"/>
      <c r="B3237" s="141">
        <f ca="1">IFERROR(__xludf.DUMMYFUNCTION("""COMPUTED_VALUE"""),0)</f>
        <v>0</v>
      </c>
    </row>
    <row r="3238" spans="1:2">
      <c r="A3238" s="165"/>
      <c r="B3238" s="141">
        <f ca="1">IFERROR(__xludf.DUMMYFUNCTION("""COMPUTED_VALUE"""),0)</f>
        <v>0</v>
      </c>
    </row>
    <row r="3239" spans="1:2">
      <c r="A3239" s="165"/>
      <c r="B3239" s="141">
        <f ca="1">IFERROR(__xludf.DUMMYFUNCTION("""COMPUTED_VALUE"""),0)</f>
        <v>0</v>
      </c>
    </row>
    <row r="3240" spans="1:2">
      <c r="A3240" s="165"/>
      <c r="B3240" s="141">
        <f ca="1">IFERROR(__xludf.DUMMYFUNCTION("""COMPUTED_VALUE"""),0)</f>
        <v>0</v>
      </c>
    </row>
    <row r="3241" spans="1:2">
      <c r="A3241" s="165"/>
      <c r="B3241" s="141">
        <f ca="1">IFERROR(__xludf.DUMMYFUNCTION("""COMPUTED_VALUE"""),0)</f>
        <v>0</v>
      </c>
    </row>
    <row r="3242" spans="1:2">
      <c r="A3242" s="165"/>
      <c r="B3242" s="141">
        <f ca="1">IFERROR(__xludf.DUMMYFUNCTION("""COMPUTED_VALUE"""),0)</f>
        <v>0</v>
      </c>
    </row>
    <row r="3243" spans="1:2">
      <c r="A3243" s="165"/>
      <c r="B3243" s="141">
        <f ca="1">IFERROR(__xludf.DUMMYFUNCTION("""COMPUTED_VALUE"""),0)</f>
        <v>0</v>
      </c>
    </row>
    <row r="3244" spans="1:2">
      <c r="A3244" s="165"/>
      <c r="B3244" s="141">
        <f ca="1">IFERROR(__xludf.DUMMYFUNCTION("""COMPUTED_VALUE"""),0)</f>
        <v>0</v>
      </c>
    </row>
    <row r="3245" spans="1:2">
      <c r="A3245" s="165"/>
      <c r="B3245" s="141">
        <f ca="1">IFERROR(__xludf.DUMMYFUNCTION("""COMPUTED_VALUE"""),0)</f>
        <v>0</v>
      </c>
    </row>
    <row r="3246" spans="1:2">
      <c r="A3246" s="165"/>
      <c r="B3246" s="141">
        <f ca="1">IFERROR(__xludf.DUMMYFUNCTION("""COMPUTED_VALUE"""),0)</f>
        <v>0</v>
      </c>
    </row>
    <row r="3247" spans="1:2">
      <c r="A3247" s="165"/>
      <c r="B3247" s="141">
        <f ca="1">IFERROR(__xludf.DUMMYFUNCTION("""COMPUTED_VALUE"""),0)</f>
        <v>0</v>
      </c>
    </row>
    <row r="3248" spans="1:2">
      <c r="A3248" s="165"/>
      <c r="B3248" s="141">
        <f ca="1">IFERROR(__xludf.DUMMYFUNCTION("""COMPUTED_VALUE"""),0)</f>
        <v>0</v>
      </c>
    </row>
    <row r="3249" spans="1:2">
      <c r="A3249" s="165"/>
      <c r="B3249" s="141">
        <f ca="1">IFERROR(__xludf.DUMMYFUNCTION("""COMPUTED_VALUE"""),0)</f>
        <v>0</v>
      </c>
    </row>
    <row r="3250" spans="1:2">
      <c r="A3250" s="165"/>
      <c r="B3250" s="141">
        <f ca="1">IFERROR(__xludf.DUMMYFUNCTION("""COMPUTED_VALUE"""),0)</f>
        <v>0</v>
      </c>
    </row>
    <row r="3251" spans="1:2">
      <c r="A3251" s="165"/>
      <c r="B3251" s="141">
        <f ca="1">IFERROR(__xludf.DUMMYFUNCTION("""COMPUTED_VALUE"""),0)</f>
        <v>0</v>
      </c>
    </row>
    <row r="3252" spans="1:2">
      <c r="A3252" s="165"/>
      <c r="B3252" s="141">
        <f ca="1">IFERROR(__xludf.DUMMYFUNCTION("""COMPUTED_VALUE"""),0)</f>
        <v>0</v>
      </c>
    </row>
    <row r="3253" spans="1:2">
      <c r="A3253" s="165"/>
      <c r="B3253" s="141">
        <f ca="1">IFERROR(__xludf.DUMMYFUNCTION("""COMPUTED_VALUE"""),0)</f>
        <v>0</v>
      </c>
    </row>
    <row r="3254" spans="1:2">
      <c r="A3254" s="165"/>
      <c r="B3254" s="141">
        <f ca="1">IFERROR(__xludf.DUMMYFUNCTION("""COMPUTED_VALUE"""),0)</f>
        <v>0</v>
      </c>
    </row>
    <row r="3255" spans="1:2">
      <c r="A3255" s="165"/>
      <c r="B3255" s="141">
        <f ca="1">IFERROR(__xludf.DUMMYFUNCTION("""COMPUTED_VALUE"""),0)</f>
        <v>0</v>
      </c>
    </row>
    <row r="3256" spans="1:2">
      <c r="A3256" s="165"/>
      <c r="B3256" s="141">
        <f ca="1">IFERROR(__xludf.DUMMYFUNCTION("""COMPUTED_VALUE"""),0)</f>
        <v>0</v>
      </c>
    </row>
    <row r="3257" spans="1:2">
      <c r="A3257" s="165"/>
      <c r="B3257" s="141">
        <f ca="1">IFERROR(__xludf.DUMMYFUNCTION("""COMPUTED_VALUE"""),0)</f>
        <v>0</v>
      </c>
    </row>
    <row r="3258" spans="1:2">
      <c r="A3258" s="165"/>
      <c r="B3258" s="141">
        <f ca="1">IFERROR(__xludf.DUMMYFUNCTION("""COMPUTED_VALUE"""),0)</f>
        <v>0</v>
      </c>
    </row>
    <row r="3259" spans="1:2">
      <c r="A3259" s="165"/>
      <c r="B3259" s="141">
        <f ca="1">IFERROR(__xludf.DUMMYFUNCTION("""COMPUTED_VALUE"""),0)</f>
        <v>0</v>
      </c>
    </row>
    <row r="3260" spans="1:2">
      <c r="A3260" s="165"/>
      <c r="B3260" s="141">
        <f ca="1">IFERROR(__xludf.DUMMYFUNCTION("""COMPUTED_VALUE"""),0)</f>
        <v>0</v>
      </c>
    </row>
    <row r="3261" spans="1:2">
      <c r="A3261" s="165"/>
      <c r="B3261" s="141">
        <f ca="1">IFERROR(__xludf.DUMMYFUNCTION("""COMPUTED_VALUE"""),0)</f>
        <v>0</v>
      </c>
    </row>
    <row r="3262" spans="1:2">
      <c r="A3262" s="165"/>
      <c r="B3262" s="141">
        <f ca="1">IFERROR(__xludf.DUMMYFUNCTION("""COMPUTED_VALUE"""),0)</f>
        <v>0</v>
      </c>
    </row>
    <row r="3263" spans="1:2">
      <c r="A3263" s="165"/>
      <c r="B3263" s="141">
        <f ca="1">IFERROR(__xludf.DUMMYFUNCTION("""COMPUTED_VALUE"""),0)</f>
        <v>0</v>
      </c>
    </row>
    <row r="3264" spans="1:2">
      <c r="A3264" s="165"/>
      <c r="B3264" s="141">
        <f ca="1">IFERROR(__xludf.DUMMYFUNCTION("""COMPUTED_VALUE"""),0)</f>
        <v>0</v>
      </c>
    </row>
    <row r="3265" spans="1:2">
      <c r="A3265" s="165"/>
      <c r="B3265" s="141">
        <f ca="1">IFERROR(__xludf.DUMMYFUNCTION("""COMPUTED_VALUE"""),0)</f>
        <v>0</v>
      </c>
    </row>
    <row r="3266" spans="1:2">
      <c r="A3266" s="165"/>
      <c r="B3266" s="141">
        <f ca="1">IFERROR(__xludf.DUMMYFUNCTION("""COMPUTED_VALUE"""),0)</f>
        <v>0</v>
      </c>
    </row>
    <row r="3267" spans="1:2">
      <c r="A3267" s="165"/>
      <c r="B3267" s="141">
        <f ca="1">IFERROR(__xludf.DUMMYFUNCTION("""COMPUTED_VALUE"""),0)</f>
        <v>0</v>
      </c>
    </row>
    <row r="3268" spans="1:2">
      <c r="A3268" s="165"/>
      <c r="B3268" s="141">
        <f ca="1">IFERROR(__xludf.DUMMYFUNCTION("""COMPUTED_VALUE"""),0)</f>
        <v>0</v>
      </c>
    </row>
    <row r="3269" spans="1:2">
      <c r="A3269" s="165"/>
      <c r="B3269" s="141">
        <f ca="1">IFERROR(__xludf.DUMMYFUNCTION("""COMPUTED_VALUE"""),0)</f>
        <v>0</v>
      </c>
    </row>
    <row r="3270" spans="1:2">
      <c r="A3270" s="165"/>
      <c r="B3270" s="141">
        <f ca="1">IFERROR(__xludf.DUMMYFUNCTION("""COMPUTED_VALUE"""),0)</f>
        <v>0</v>
      </c>
    </row>
    <row r="3271" spans="1:2">
      <c r="A3271" s="165"/>
      <c r="B3271" s="141">
        <f ca="1">IFERROR(__xludf.DUMMYFUNCTION("""COMPUTED_VALUE"""),0)</f>
        <v>0</v>
      </c>
    </row>
    <row r="3272" spans="1:2">
      <c r="A3272" s="165"/>
      <c r="B3272" s="141">
        <f ca="1">IFERROR(__xludf.DUMMYFUNCTION("""COMPUTED_VALUE"""),0)</f>
        <v>0</v>
      </c>
    </row>
    <row r="3273" spans="1:2">
      <c r="A3273" s="165"/>
      <c r="B3273" s="141">
        <f ca="1">IFERROR(__xludf.DUMMYFUNCTION("""COMPUTED_VALUE"""),0)</f>
        <v>0</v>
      </c>
    </row>
    <row r="3274" spans="1:2">
      <c r="A3274" s="165"/>
      <c r="B3274" s="141">
        <f ca="1">IFERROR(__xludf.DUMMYFUNCTION("""COMPUTED_VALUE"""),0)</f>
        <v>0</v>
      </c>
    </row>
    <row r="3275" spans="1:2">
      <c r="A3275" s="165"/>
      <c r="B3275" s="141">
        <f ca="1">IFERROR(__xludf.DUMMYFUNCTION("""COMPUTED_VALUE"""),0)</f>
        <v>0</v>
      </c>
    </row>
    <row r="3276" spans="1:2">
      <c r="A3276" s="165"/>
      <c r="B3276" s="141">
        <f ca="1">IFERROR(__xludf.DUMMYFUNCTION("""COMPUTED_VALUE"""),0)</f>
        <v>0</v>
      </c>
    </row>
    <row r="3277" spans="1:2">
      <c r="A3277" s="165"/>
      <c r="B3277" s="141">
        <f ca="1">IFERROR(__xludf.DUMMYFUNCTION("""COMPUTED_VALUE"""),0)</f>
        <v>0</v>
      </c>
    </row>
    <row r="3278" spans="1:2">
      <c r="A3278" s="165"/>
      <c r="B3278" s="141">
        <f ca="1">IFERROR(__xludf.DUMMYFUNCTION("""COMPUTED_VALUE"""),0)</f>
        <v>0</v>
      </c>
    </row>
    <row r="3279" spans="1:2">
      <c r="A3279" s="165"/>
      <c r="B3279" s="141">
        <f ca="1">IFERROR(__xludf.DUMMYFUNCTION("""COMPUTED_VALUE"""),0)</f>
        <v>0</v>
      </c>
    </row>
    <row r="3280" spans="1:2">
      <c r="A3280" s="165"/>
      <c r="B3280" s="141">
        <f ca="1">IFERROR(__xludf.DUMMYFUNCTION("""COMPUTED_VALUE"""),0)</f>
        <v>0</v>
      </c>
    </row>
    <row r="3281" spans="1:2">
      <c r="A3281" s="165"/>
      <c r="B3281" s="141">
        <f ca="1">IFERROR(__xludf.DUMMYFUNCTION("""COMPUTED_VALUE"""),0)</f>
        <v>0</v>
      </c>
    </row>
    <row r="3282" spans="1:2">
      <c r="A3282" s="165"/>
      <c r="B3282" s="141">
        <f ca="1">IFERROR(__xludf.DUMMYFUNCTION("""COMPUTED_VALUE"""),0)</f>
        <v>0</v>
      </c>
    </row>
    <row r="3283" spans="1:2">
      <c r="A3283" s="165"/>
      <c r="B3283" s="141">
        <f ca="1">IFERROR(__xludf.DUMMYFUNCTION("""COMPUTED_VALUE"""),0)</f>
        <v>0</v>
      </c>
    </row>
    <row r="3284" spans="1:2">
      <c r="A3284" s="165"/>
      <c r="B3284" s="141">
        <f ca="1">IFERROR(__xludf.DUMMYFUNCTION("""COMPUTED_VALUE"""),0)</f>
        <v>0</v>
      </c>
    </row>
    <row r="3285" spans="1:2">
      <c r="A3285" s="165"/>
      <c r="B3285" s="141">
        <f ca="1">IFERROR(__xludf.DUMMYFUNCTION("""COMPUTED_VALUE"""),0)</f>
        <v>0</v>
      </c>
    </row>
    <row r="3286" spans="1:2">
      <c r="A3286" s="165"/>
      <c r="B3286" s="141">
        <f ca="1">IFERROR(__xludf.DUMMYFUNCTION("""COMPUTED_VALUE"""),0)</f>
        <v>0</v>
      </c>
    </row>
    <row r="3287" spans="1:2">
      <c r="A3287" s="165"/>
      <c r="B3287" s="141">
        <f ca="1">IFERROR(__xludf.DUMMYFUNCTION("""COMPUTED_VALUE"""),0)</f>
        <v>0</v>
      </c>
    </row>
    <row r="3288" spans="1:2">
      <c r="A3288" s="165"/>
      <c r="B3288" s="141">
        <f ca="1">IFERROR(__xludf.DUMMYFUNCTION("""COMPUTED_VALUE"""),0)</f>
        <v>0</v>
      </c>
    </row>
    <row r="3289" spans="1:2">
      <c r="A3289" s="165"/>
      <c r="B3289" s="141">
        <f ca="1">IFERROR(__xludf.DUMMYFUNCTION("""COMPUTED_VALUE"""),0)</f>
        <v>0</v>
      </c>
    </row>
    <row r="3290" spans="1:2">
      <c r="A3290" s="165"/>
      <c r="B3290" s="141">
        <f ca="1">IFERROR(__xludf.DUMMYFUNCTION("""COMPUTED_VALUE"""),0)</f>
        <v>0</v>
      </c>
    </row>
    <row r="3291" spans="1:2">
      <c r="A3291" s="165"/>
      <c r="B3291" s="141">
        <f ca="1">IFERROR(__xludf.DUMMYFUNCTION("""COMPUTED_VALUE"""),0)</f>
        <v>0</v>
      </c>
    </row>
    <row r="3292" spans="1:2">
      <c r="A3292" s="165"/>
      <c r="B3292" s="141">
        <f ca="1">IFERROR(__xludf.DUMMYFUNCTION("""COMPUTED_VALUE"""),0)</f>
        <v>0</v>
      </c>
    </row>
    <row r="3293" spans="1:2">
      <c r="A3293" s="165"/>
      <c r="B3293" s="141">
        <f ca="1">IFERROR(__xludf.DUMMYFUNCTION("""COMPUTED_VALUE"""),0)</f>
        <v>0</v>
      </c>
    </row>
    <row r="3294" spans="1:2">
      <c r="A3294" s="165"/>
      <c r="B3294" s="141">
        <f ca="1">IFERROR(__xludf.DUMMYFUNCTION("""COMPUTED_VALUE"""),0)</f>
        <v>0</v>
      </c>
    </row>
    <row r="3295" spans="1:2">
      <c r="A3295" s="165"/>
      <c r="B3295" s="141">
        <f ca="1">IFERROR(__xludf.DUMMYFUNCTION("""COMPUTED_VALUE"""),0)</f>
        <v>0</v>
      </c>
    </row>
    <row r="3296" spans="1:2">
      <c r="A3296" s="165"/>
      <c r="B3296" s="141">
        <f ca="1">IFERROR(__xludf.DUMMYFUNCTION("""COMPUTED_VALUE"""),0)</f>
        <v>0</v>
      </c>
    </row>
    <row r="3297" spans="1:2">
      <c r="A3297" s="165"/>
      <c r="B3297" s="141">
        <f ca="1">IFERROR(__xludf.DUMMYFUNCTION("""COMPUTED_VALUE"""),0)</f>
        <v>0</v>
      </c>
    </row>
    <row r="3298" spans="1:2">
      <c r="A3298" s="165"/>
      <c r="B3298" s="141">
        <f ca="1">IFERROR(__xludf.DUMMYFUNCTION("""COMPUTED_VALUE"""),0)</f>
        <v>0</v>
      </c>
    </row>
    <row r="3299" spans="1:2">
      <c r="A3299" s="165"/>
      <c r="B3299" s="141">
        <f ca="1">IFERROR(__xludf.DUMMYFUNCTION("""COMPUTED_VALUE"""),0)</f>
        <v>0</v>
      </c>
    </row>
    <row r="3300" spans="1:2">
      <c r="A3300" s="165"/>
      <c r="B3300" s="141">
        <f ca="1">IFERROR(__xludf.DUMMYFUNCTION("""COMPUTED_VALUE"""),0)</f>
        <v>0</v>
      </c>
    </row>
    <row r="3301" spans="1:2">
      <c r="A3301" s="165"/>
      <c r="B3301" s="141">
        <f ca="1">IFERROR(__xludf.DUMMYFUNCTION("""COMPUTED_VALUE"""),0)</f>
        <v>0</v>
      </c>
    </row>
    <row r="3302" spans="1:2">
      <c r="A3302" s="165"/>
      <c r="B3302" s="141">
        <f ca="1">IFERROR(__xludf.DUMMYFUNCTION("""COMPUTED_VALUE"""),0)</f>
        <v>0</v>
      </c>
    </row>
    <row r="3303" spans="1:2">
      <c r="A3303" s="165"/>
      <c r="B3303" s="141">
        <f ca="1">IFERROR(__xludf.DUMMYFUNCTION("""COMPUTED_VALUE"""),0)</f>
        <v>0</v>
      </c>
    </row>
    <row r="3304" spans="1:2">
      <c r="A3304" s="165"/>
      <c r="B3304" s="141">
        <f ca="1">IFERROR(__xludf.DUMMYFUNCTION("""COMPUTED_VALUE"""),0)</f>
        <v>0</v>
      </c>
    </row>
    <row r="3305" spans="1:2">
      <c r="A3305" s="165"/>
      <c r="B3305" s="141">
        <f ca="1">IFERROR(__xludf.DUMMYFUNCTION("""COMPUTED_VALUE"""),0)</f>
        <v>0</v>
      </c>
    </row>
    <row r="3306" spans="1:2">
      <c r="A3306" s="165"/>
      <c r="B3306" s="141">
        <f ca="1">IFERROR(__xludf.DUMMYFUNCTION("""COMPUTED_VALUE"""),0)</f>
        <v>0</v>
      </c>
    </row>
    <row r="3307" spans="1:2">
      <c r="A3307" s="165"/>
      <c r="B3307" s="141">
        <f ca="1">IFERROR(__xludf.DUMMYFUNCTION("""COMPUTED_VALUE"""),0)</f>
        <v>0</v>
      </c>
    </row>
    <row r="3308" spans="1:2">
      <c r="A3308" s="165"/>
      <c r="B3308" s="141">
        <f ca="1">IFERROR(__xludf.DUMMYFUNCTION("""COMPUTED_VALUE"""),0)</f>
        <v>0</v>
      </c>
    </row>
    <row r="3309" spans="1:2">
      <c r="A3309" s="165"/>
      <c r="B3309" s="141">
        <f ca="1">IFERROR(__xludf.DUMMYFUNCTION("""COMPUTED_VALUE"""),0)</f>
        <v>0</v>
      </c>
    </row>
    <row r="3310" spans="1:2">
      <c r="A3310" s="165"/>
      <c r="B3310" s="141">
        <f ca="1">IFERROR(__xludf.DUMMYFUNCTION("""COMPUTED_VALUE"""),0)</f>
        <v>0</v>
      </c>
    </row>
    <row r="3311" spans="1:2">
      <c r="A3311" s="165"/>
      <c r="B3311" s="141">
        <f ca="1">IFERROR(__xludf.DUMMYFUNCTION("""COMPUTED_VALUE"""),0)</f>
        <v>0</v>
      </c>
    </row>
    <row r="3312" spans="1:2">
      <c r="A3312" s="165"/>
      <c r="B3312" s="141">
        <f ca="1">IFERROR(__xludf.DUMMYFUNCTION("""COMPUTED_VALUE"""),0)</f>
        <v>0</v>
      </c>
    </row>
    <row r="3313" spans="1:2">
      <c r="A3313" s="165"/>
      <c r="B3313" s="141">
        <f ca="1">IFERROR(__xludf.DUMMYFUNCTION("""COMPUTED_VALUE"""),0)</f>
        <v>0</v>
      </c>
    </row>
    <row r="3314" spans="1:2">
      <c r="A3314" s="165"/>
      <c r="B3314" s="141">
        <f ca="1">IFERROR(__xludf.DUMMYFUNCTION("""COMPUTED_VALUE"""),0)</f>
        <v>0</v>
      </c>
    </row>
    <row r="3315" spans="1:2">
      <c r="A3315" s="165"/>
      <c r="B3315" s="141">
        <f ca="1">IFERROR(__xludf.DUMMYFUNCTION("""COMPUTED_VALUE"""),0)</f>
        <v>0</v>
      </c>
    </row>
    <row r="3316" spans="1:2">
      <c r="A3316" s="165"/>
      <c r="B3316" s="141">
        <f ca="1">IFERROR(__xludf.DUMMYFUNCTION("""COMPUTED_VALUE"""),0)</f>
        <v>0</v>
      </c>
    </row>
    <row r="3317" spans="1:2">
      <c r="A3317" s="165"/>
      <c r="B3317" s="141">
        <f ca="1">IFERROR(__xludf.DUMMYFUNCTION("""COMPUTED_VALUE"""),0)</f>
        <v>0</v>
      </c>
    </row>
    <row r="3318" spans="1:2">
      <c r="A3318" s="165"/>
      <c r="B3318" s="141">
        <f ca="1">IFERROR(__xludf.DUMMYFUNCTION("""COMPUTED_VALUE"""),0)</f>
        <v>0</v>
      </c>
    </row>
    <row r="3319" spans="1:2">
      <c r="A3319" s="165"/>
      <c r="B3319" s="141">
        <f ca="1">IFERROR(__xludf.DUMMYFUNCTION("""COMPUTED_VALUE"""),0)</f>
        <v>0</v>
      </c>
    </row>
    <row r="3320" spans="1:2">
      <c r="A3320" s="165"/>
      <c r="B3320" s="141">
        <f ca="1">IFERROR(__xludf.DUMMYFUNCTION("""COMPUTED_VALUE"""),0)</f>
        <v>0</v>
      </c>
    </row>
    <row r="3321" spans="1:2">
      <c r="A3321" s="165"/>
      <c r="B3321" s="141">
        <f ca="1">IFERROR(__xludf.DUMMYFUNCTION("""COMPUTED_VALUE"""),0)</f>
        <v>0</v>
      </c>
    </row>
    <row r="3322" spans="1:2">
      <c r="A3322" s="165"/>
      <c r="B3322" s="141">
        <f ca="1">IFERROR(__xludf.DUMMYFUNCTION("""COMPUTED_VALUE"""),0)</f>
        <v>0</v>
      </c>
    </row>
    <row r="3323" spans="1:2">
      <c r="A3323" s="165"/>
      <c r="B3323" s="141">
        <f ca="1">IFERROR(__xludf.DUMMYFUNCTION("""COMPUTED_VALUE"""),0)</f>
        <v>0</v>
      </c>
    </row>
    <row r="3324" spans="1:2">
      <c r="A3324" s="165"/>
      <c r="B3324" s="141">
        <f ca="1">IFERROR(__xludf.DUMMYFUNCTION("""COMPUTED_VALUE"""),0)</f>
        <v>0</v>
      </c>
    </row>
    <row r="3325" spans="1:2">
      <c r="A3325" s="165"/>
      <c r="B3325" s="141">
        <f ca="1">IFERROR(__xludf.DUMMYFUNCTION("""COMPUTED_VALUE"""),0)</f>
        <v>0</v>
      </c>
    </row>
    <row r="3326" spans="1:2">
      <c r="A3326" s="165"/>
      <c r="B3326" s="141">
        <f ca="1">IFERROR(__xludf.DUMMYFUNCTION("""COMPUTED_VALUE"""),0)</f>
        <v>0</v>
      </c>
    </row>
    <row r="3327" spans="1:2">
      <c r="A3327" s="165"/>
      <c r="B3327" s="141">
        <f ca="1">IFERROR(__xludf.DUMMYFUNCTION("""COMPUTED_VALUE"""),0)</f>
        <v>0</v>
      </c>
    </row>
    <row r="3328" spans="1:2">
      <c r="A3328" s="165"/>
      <c r="B3328" s="141">
        <f ca="1">IFERROR(__xludf.DUMMYFUNCTION("""COMPUTED_VALUE"""),0)</f>
        <v>0</v>
      </c>
    </row>
    <row r="3329" spans="1:2">
      <c r="A3329" s="165"/>
      <c r="B3329" s="141">
        <f ca="1">IFERROR(__xludf.DUMMYFUNCTION("""COMPUTED_VALUE"""),0)</f>
        <v>0</v>
      </c>
    </row>
    <row r="3330" spans="1:2">
      <c r="A3330" s="165"/>
      <c r="B3330" s="141">
        <f ca="1">IFERROR(__xludf.DUMMYFUNCTION("""COMPUTED_VALUE"""),0)</f>
        <v>0</v>
      </c>
    </row>
    <row r="3331" spans="1:2">
      <c r="A3331" s="165"/>
      <c r="B3331" s="141">
        <f ca="1">IFERROR(__xludf.DUMMYFUNCTION("""COMPUTED_VALUE"""),0)</f>
        <v>0</v>
      </c>
    </row>
    <row r="3332" spans="1:2">
      <c r="A3332" s="165"/>
      <c r="B3332" s="141">
        <f ca="1">IFERROR(__xludf.DUMMYFUNCTION("""COMPUTED_VALUE"""),0)</f>
        <v>0</v>
      </c>
    </row>
    <row r="3333" spans="1:2">
      <c r="A3333" s="165"/>
      <c r="B3333" s="141">
        <f ca="1">IFERROR(__xludf.DUMMYFUNCTION("""COMPUTED_VALUE"""),0)</f>
        <v>0</v>
      </c>
    </row>
    <row r="3334" spans="1:2">
      <c r="A3334" s="165"/>
      <c r="B3334" s="141">
        <f ca="1">IFERROR(__xludf.DUMMYFUNCTION("""COMPUTED_VALUE"""),0)</f>
        <v>0</v>
      </c>
    </row>
    <row r="3335" spans="1:2">
      <c r="A3335" s="165"/>
      <c r="B3335" s="141">
        <f ca="1">IFERROR(__xludf.DUMMYFUNCTION("""COMPUTED_VALUE"""),0)</f>
        <v>0</v>
      </c>
    </row>
    <row r="3336" spans="1:2">
      <c r="A3336" s="165"/>
      <c r="B3336" s="141">
        <f ca="1">IFERROR(__xludf.DUMMYFUNCTION("""COMPUTED_VALUE"""),0)</f>
        <v>0</v>
      </c>
    </row>
    <row r="3337" spans="1:2">
      <c r="A3337" s="165"/>
      <c r="B3337" s="141">
        <f ca="1">IFERROR(__xludf.DUMMYFUNCTION("""COMPUTED_VALUE"""),0)</f>
        <v>0</v>
      </c>
    </row>
    <row r="3338" spans="1:2">
      <c r="A3338" s="165"/>
      <c r="B3338" s="141">
        <f ca="1">IFERROR(__xludf.DUMMYFUNCTION("""COMPUTED_VALUE"""),0)</f>
        <v>0</v>
      </c>
    </row>
    <row r="3339" spans="1:2">
      <c r="A3339" s="165"/>
      <c r="B3339" s="141">
        <f ca="1">IFERROR(__xludf.DUMMYFUNCTION("""COMPUTED_VALUE"""),0)</f>
        <v>0</v>
      </c>
    </row>
    <row r="3340" spans="1:2">
      <c r="A3340" s="165"/>
      <c r="B3340" s="141">
        <f ca="1">IFERROR(__xludf.DUMMYFUNCTION("""COMPUTED_VALUE"""),0)</f>
        <v>0</v>
      </c>
    </row>
    <row r="3341" spans="1:2">
      <c r="A3341" s="165"/>
      <c r="B3341" s="141">
        <f ca="1">IFERROR(__xludf.DUMMYFUNCTION("""COMPUTED_VALUE"""),0)</f>
        <v>0</v>
      </c>
    </row>
    <row r="3342" spans="1:2">
      <c r="A3342" s="165"/>
      <c r="B3342" s="141">
        <f ca="1">IFERROR(__xludf.DUMMYFUNCTION("""COMPUTED_VALUE"""),0)</f>
        <v>0</v>
      </c>
    </row>
    <row r="3343" spans="1:2">
      <c r="A3343" s="165"/>
      <c r="B3343" s="141">
        <f ca="1">IFERROR(__xludf.DUMMYFUNCTION("""COMPUTED_VALUE"""),0)</f>
        <v>0</v>
      </c>
    </row>
    <row r="3344" spans="1:2">
      <c r="A3344" s="165"/>
      <c r="B3344" s="141">
        <f ca="1">IFERROR(__xludf.DUMMYFUNCTION("""COMPUTED_VALUE"""),0)</f>
        <v>0</v>
      </c>
    </row>
    <row r="3345" spans="1:2">
      <c r="A3345" s="165"/>
      <c r="B3345" s="141">
        <f ca="1">IFERROR(__xludf.DUMMYFUNCTION("""COMPUTED_VALUE"""),0)</f>
        <v>0</v>
      </c>
    </row>
    <row r="3346" spans="1:2">
      <c r="A3346" s="165"/>
      <c r="B3346" s="141">
        <f ca="1">IFERROR(__xludf.DUMMYFUNCTION("""COMPUTED_VALUE"""),0)</f>
        <v>0</v>
      </c>
    </row>
    <row r="3347" spans="1:2">
      <c r="A3347" s="165"/>
      <c r="B3347" s="141">
        <f ca="1">IFERROR(__xludf.DUMMYFUNCTION("""COMPUTED_VALUE"""),0)</f>
        <v>0</v>
      </c>
    </row>
    <row r="3348" spans="1:2">
      <c r="A3348" s="165"/>
      <c r="B3348" s="141">
        <f ca="1">IFERROR(__xludf.DUMMYFUNCTION("""COMPUTED_VALUE"""),0)</f>
        <v>0</v>
      </c>
    </row>
    <row r="3349" spans="1:2">
      <c r="A3349" s="165"/>
      <c r="B3349" s="141">
        <f ca="1">IFERROR(__xludf.DUMMYFUNCTION("""COMPUTED_VALUE"""),0)</f>
        <v>0</v>
      </c>
    </row>
    <row r="3350" spans="1:2">
      <c r="A3350" s="165"/>
      <c r="B3350" s="141">
        <f ca="1">IFERROR(__xludf.DUMMYFUNCTION("""COMPUTED_VALUE"""),0)</f>
        <v>0</v>
      </c>
    </row>
    <row r="3351" spans="1:2">
      <c r="A3351" s="165"/>
      <c r="B3351" s="141">
        <f ca="1">IFERROR(__xludf.DUMMYFUNCTION("""COMPUTED_VALUE"""),0)</f>
        <v>0</v>
      </c>
    </row>
    <row r="3352" spans="1:2">
      <c r="A3352" s="165"/>
      <c r="B3352" s="141">
        <f ca="1">IFERROR(__xludf.DUMMYFUNCTION("""COMPUTED_VALUE"""),0)</f>
        <v>0</v>
      </c>
    </row>
    <row r="3353" spans="1:2">
      <c r="A3353" s="165"/>
      <c r="B3353" s="141">
        <f ca="1">IFERROR(__xludf.DUMMYFUNCTION("""COMPUTED_VALUE"""),0)</f>
        <v>0</v>
      </c>
    </row>
    <row r="3354" spans="1:2">
      <c r="A3354" s="165"/>
      <c r="B3354" s="141">
        <f ca="1">IFERROR(__xludf.DUMMYFUNCTION("""COMPUTED_VALUE"""),0)</f>
        <v>0</v>
      </c>
    </row>
    <row r="3355" spans="1:2">
      <c r="A3355" s="165"/>
      <c r="B3355" s="141">
        <f ca="1">IFERROR(__xludf.DUMMYFUNCTION("""COMPUTED_VALUE"""),0)</f>
        <v>0</v>
      </c>
    </row>
    <row r="3356" spans="1:2">
      <c r="A3356" s="165"/>
      <c r="B3356" s="141">
        <f ca="1">IFERROR(__xludf.DUMMYFUNCTION("""COMPUTED_VALUE"""),0)</f>
        <v>0</v>
      </c>
    </row>
    <row r="3357" spans="1:2">
      <c r="A3357" s="165"/>
      <c r="B3357" s="141">
        <f ca="1">IFERROR(__xludf.DUMMYFUNCTION("""COMPUTED_VALUE"""),0)</f>
        <v>0</v>
      </c>
    </row>
    <row r="3358" spans="1:2">
      <c r="A3358" s="165"/>
      <c r="B3358" s="141">
        <f ca="1">IFERROR(__xludf.DUMMYFUNCTION("""COMPUTED_VALUE"""),0)</f>
        <v>0</v>
      </c>
    </row>
    <row r="3359" spans="1:2">
      <c r="A3359" s="165"/>
      <c r="B3359" s="141">
        <f ca="1">IFERROR(__xludf.DUMMYFUNCTION("""COMPUTED_VALUE"""),0)</f>
        <v>0</v>
      </c>
    </row>
    <row r="3360" spans="1:2">
      <c r="A3360" s="165"/>
      <c r="B3360" s="141">
        <f ca="1">IFERROR(__xludf.DUMMYFUNCTION("""COMPUTED_VALUE"""),0)</f>
        <v>0</v>
      </c>
    </row>
    <row r="3361" spans="1:2">
      <c r="A3361" s="165"/>
      <c r="B3361" s="141">
        <f ca="1">IFERROR(__xludf.DUMMYFUNCTION("""COMPUTED_VALUE"""),0)</f>
        <v>0</v>
      </c>
    </row>
    <row r="3362" spans="1:2">
      <c r="A3362" s="165"/>
      <c r="B3362" s="141">
        <f ca="1">IFERROR(__xludf.DUMMYFUNCTION("""COMPUTED_VALUE"""),0)</f>
        <v>0</v>
      </c>
    </row>
    <row r="3363" spans="1:2">
      <c r="A3363" s="165"/>
      <c r="B3363" s="141">
        <f ca="1">IFERROR(__xludf.DUMMYFUNCTION("""COMPUTED_VALUE"""),0)</f>
        <v>0</v>
      </c>
    </row>
    <row r="3364" spans="1:2">
      <c r="A3364" s="165"/>
      <c r="B3364" s="141">
        <f ca="1">IFERROR(__xludf.DUMMYFUNCTION("""COMPUTED_VALUE"""),0)</f>
        <v>0</v>
      </c>
    </row>
    <row r="3365" spans="1:2">
      <c r="A3365" s="165"/>
      <c r="B3365" s="141">
        <f ca="1">IFERROR(__xludf.DUMMYFUNCTION("""COMPUTED_VALUE"""),0)</f>
        <v>0</v>
      </c>
    </row>
    <row r="3366" spans="1:2">
      <c r="A3366" s="165"/>
      <c r="B3366" s="141">
        <f ca="1">IFERROR(__xludf.DUMMYFUNCTION("""COMPUTED_VALUE"""),0)</f>
        <v>0</v>
      </c>
    </row>
    <row r="3367" spans="1:2">
      <c r="A3367" s="165"/>
      <c r="B3367" s="141">
        <f ca="1">IFERROR(__xludf.DUMMYFUNCTION("""COMPUTED_VALUE"""),0)</f>
        <v>0</v>
      </c>
    </row>
    <row r="3368" spans="1:2">
      <c r="A3368" s="165"/>
      <c r="B3368" s="141">
        <f ca="1">IFERROR(__xludf.DUMMYFUNCTION("""COMPUTED_VALUE"""),0)</f>
        <v>0</v>
      </c>
    </row>
    <row r="3369" spans="1:2">
      <c r="A3369" s="165"/>
      <c r="B3369" s="141">
        <f ca="1">IFERROR(__xludf.DUMMYFUNCTION("""COMPUTED_VALUE"""),0)</f>
        <v>0</v>
      </c>
    </row>
    <row r="3370" spans="1:2">
      <c r="A3370" s="165"/>
      <c r="B3370" s="141">
        <f ca="1">IFERROR(__xludf.DUMMYFUNCTION("""COMPUTED_VALUE"""),0)</f>
        <v>0</v>
      </c>
    </row>
    <row r="3371" spans="1:2">
      <c r="A3371" s="165"/>
      <c r="B3371" s="141">
        <f ca="1">IFERROR(__xludf.DUMMYFUNCTION("""COMPUTED_VALUE"""),0)</f>
        <v>0</v>
      </c>
    </row>
    <row r="3372" spans="1:2">
      <c r="A3372" s="165"/>
      <c r="B3372" s="141">
        <f ca="1">IFERROR(__xludf.DUMMYFUNCTION("""COMPUTED_VALUE"""),0)</f>
        <v>0</v>
      </c>
    </row>
    <row r="3373" spans="1:2">
      <c r="A3373" s="165"/>
      <c r="B3373" s="141">
        <f ca="1">IFERROR(__xludf.DUMMYFUNCTION("""COMPUTED_VALUE"""),0)</f>
        <v>0</v>
      </c>
    </row>
    <row r="3374" spans="1:2">
      <c r="A3374" s="165"/>
      <c r="B3374" s="141">
        <f ca="1">IFERROR(__xludf.DUMMYFUNCTION("""COMPUTED_VALUE"""),0)</f>
        <v>0</v>
      </c>
    </row>
    <row r="3375" spans="1:2">
      <c r="A3375" s="165"/>
      <c r="B3375" s="141">
        <f ca="1">IFERROR(__xludf.DUMMYFUNCTION("""COMPUTED_VALUE"""),0)</f>
        <v>0</v>
      </c>
    </row>
    <row r="3376" spans="1:2">
      <c r="A3376" s="165"/>
      <c r="B3376" s="141">
        <f ca="1">IFERROR(__xludf.DUMMYFUNCTION("""COMPUTED_VALUE"""),0)</f>
        <v>0</v>
      </c>
    </row>
    <row r="3377" spans="1:2">
      <c r="A3377" s="165"/>
      <c r="B3377" s="141">
        <f ca="1">IFERROR(__xludf.DUMMYFUNCTION("""COMPUTED_VALUE"""),0)</f>
        <v>0</v>
      </c>
    </row>
    <row r="3378" spans="1:2">
      <c r="A3378" s="165"/>
      <c r="B3378" s="141">
        <f ca="1">IFERROR(__xludf.DUMMYFUNCTION("""COMPUTED_VALUE"""),0)</f>
        <v>0</v>
      </c>
    </row>
    <row r="3379" spans="1:2">
      <c r="A3379" s="165"/>
      <c r="B3379" s="141">
        <f ca="1">IFERROR(__xludf.DUMMYFUNCTION("""COMPUTED_VALUE"""),0)</f>
        <v>0</v>
      </c>
    </row>
    <row r="3380" spans="1:2">
      <c r="A3380" s="165"/>
      <c r="B3380" s="141">
        <f ca="1">IFERROR(__xludf.DUMMYFUNCTION("""COMPUTED_VALUE"""),0)</f>
        <v>0</v>
      </c>
    </row>
    <row r="3381" spans="1:2">
      <c r="A3381" s="165"/>
      <c r="B3381" s="141">
        <f ca="1">IFERROR(__xludf.DUMMYFUNCTION("""COMPUTED_VALUE"""),0)</f>
        <v>0</v>
      </c>
    </row>
    <row r="3382" spans="1:2">
      <c r="A3382" s="165"/>
      <c r="B3382" s="141">
        <f ca="1">IFERROR(__xludf.DUMMYFUNCTION("""COMPUTED_VALUE"""),0)</f>
        <v>0</v>
      </c>
    </row>
    <row r="3383" spans="1:2">
      <c r="A3383" s="165"/>
      <c r="B3383" s="141">
        <f ca="1">IFERROR(__xludf.DUMMYFUNCTION("""COMPUTED_VALUE"""),0)</f>
        <v>0</v>
      </c>
    </row>
    <row r="3384" spans="1:2">
      <c r="A3384" s="165"/>
      <c r="B3384" s="141">
        <f ca="1">IFERROR(__xludf.DUMMYFUNCTION("""COMPUTED_VALUE"""),0)</f>
        <v>0</v>
      </c>
    </row>
    <row r="3385" spans="1:2">
      <c r="A3385" s="165"/>
      <c r="B3385" s="141">
        <f ca="1">IFERROR(__xludf.DUMMYFUNCTION("""COMPUTED_VALUE"""),0)</f>
        <v>0</v>
      </c>
    </row>
    <row r="3386" spans="1:2">
      <c r="A3386" s="165"/>
      <c r="B3386" s="141">
        <f ca="1">IFERROR(__xludf.DUMMYFUNCTION("""COMPUTED_VALUE"""),0)</f>
        <v>0</v>
      </c>
    </row>
    <row r="3387" spans="1:2">
      <c r="A3387" s="165"/>
      <c r="B3387" s="141">
        <f ca="1">IFERROR(__xludf.DUMMYFUNCTION("""COMPUTED_VALUE"""),0)</f>
        <v>0</v>
      </c>
    </row>
    <row r="3388" spans="1:2">
      <c r="A3388" s="165"/>
      <c r="B3388" s="141">
        <f ca="1">IFERROR(__xludf.DUMMYFUNCTION("""COMPUTED_VALUE"""),0)</f>
        <v>0</v>
      </c>
    </row>
    <row r="3389" spans="1:2">
      <c r="A3389" s="165"/>
      <c r="B3389" s="141">
        <f ca="1">IFERROR(__xludf.DUMMYFUNCTION("""COMPUTED_VALUE"""),0)</f>
        <v>0</v>
      </c>
    </row>
    <row r="3390" spans="1:2">
      <c r="A3390" s="165"/>
      <c r="B3390" s="141">
        <f ca="1">IFERROR(__xludf.DUMMYFUNCTION("""COMPUTED_VALUE"""),0)</f>
        <v>0</v>
      </c>
    </row>
    <row r="3391" spans="1:2">
      <c r="A3391" s="165"/>
      <c r="B3391" s="141">
        <f ca="1">IFERROR(__xludf.DUMMYFUNCTION("""COMPUTED_VALUE"""),0)</f>
        <v>0</v>
      </c>
    </row>
    <row r="3392" spans="1:2">
      <c r="A3392" s="165"/>
      <c r="B3392" s="141">
        <f ca="1">IFERROR(__xludf.DUMMYFUNCTION("""COMPUTED_VALUE"""),0)</f>
        <v>0</v>
      </c>
    </row>
    <row r="3393" spans="1:2">
      <c r="A3393" s="165"/>
      <c r="B3393" s="141">
        <f ca="1">IFERROR(__xludf.DUMMYFUNCTION("""COMPUTED_VALUE"""),0)</f>
        <v>0</v>
      </c>
    </row>
    <row r="3394" spans="1:2">
      <c r="A3394" s="165"/>
      <c r="B3394" s="141">
        <f ca="1">IFERROR(__xludf.DUMMYFUNCTION("""COMPUTED_VALUE"""),0)</f>
        <v>0</v>
      </c>
    </row>
    <row r="3395" spans="1:2">
      <c r="A3395" s="165"/>
      <c r="B3395" s="141">
        <f ca="1">IFERROR(__xludf.DUMMYFUNCTION("""COMPUTED_VALUE"""),0)</f>
        <v>0</v>
      </c>
    </row>
    <row r="3396" spans="1:2">
      <c r="A3396" s="165"/>
      <c r="B3396" s="141">
        <f ca="1">IFERROR(__xludf.DUMMYFUNCTION("""COMPUTED_VALUE"""),0)</f>
        <v>0</v>
      </c>
    </row>
    <row r="3397" spans="1:2">
      <c r="A3397" s="165"/>
      <c r="B3397" s="141">
        <f ca="1">IFERROR(__xludf.DUMMYFUNCTION("""COMPUTED_VALUE"""),0)</f>
        <v>0</v>
      </c>
    </row>
    <row r="3398" spans="1:2">
      <c r="A3398" s="165"/>
      <c r="B3398" s="141">
        <f ca="1">IFERROR(__xludf.DUMMYFUNCTION("""COMPUTED_VALUE"""),0)</f>
        <v>0</v>
      </c>
    </row>
    <row r="3399" spans="1:2">
      <c r="A3399" s="165"/>
      <c r="B3399" s="141">
        <f ca="1">IFERROR(__xludf.DUMMYFUNCTION("""COMPUTED_VALUE"""),0)</f>
        <v>0</v>
      </c>
    </row>
    <row r="3400" spans="1:2">
      <c r="A3400" s="165"/>
      <c r="B3400" s="141">
        <f ca="1">IFERROR(__xludf.DUMMYFUNCTION("""COMPUTED_VALUE"""),0)</f>
        <v>0</v>
      </c>
    </row>
    <row r="3401" spans="1:2">
      <c r="A3401" s="165"/>
      <c r="B3401" s="141">
        <f ca="1">IFERROR(__xludf.DUMMYFUNCTION("""COMPUTED_VALUE"""),0)</f>
        <v>0</v>
      </c>
    </row>
    <row r="3402" spans="1:2">
      <c r="A3402" s="165"/>
      <c r="B3402" s="141">
        <f ca="1">IFERROR(__xludf.DUMMYFUNCTION("""COMPUTED_VALUE"""),0)</f>
        <v>0</v>
      </c>
    </row>
    <row r="3403" spans="1:2">
      <c r="A3403" s="165"/>
      <c r="B3403" s="141">
        <f ca="1">IFERROR(__xludf.DUMMYFUNCTION("""COMPUTED_VALUE"""),0)</f>
        <v>0</v>
      </c>
    </row>
    <row r="3404" spans="1:2">
      <c r="A3404" s="165"/>
      <c r="B3404" s="141">
        <f ca="1">IFERROR(__xludf.DUMMYFUNCTION("""COMPUTED_VALUE"""),0)</f>
        <v>0</v>
      </c>
    </row>
    <row r="3405" spans="1:2">
      <c r="A3405" s="165"/>
      <c r="B3405" s="141">
        <f ca="1">IFERROR(__xludf.DUMMYFUNCTION("""COMPUTED_VALUE"""),0)</f>
        <v>0</v>
      </c>
    </row>
    <row r="3406" spans="1:2">
      <c r="A3406" s="165"/>
      <c r="B3406" s="141">
        <f ca="1">IFERROR(__xludf.DUMMYFUNCTION("""COMPUTED_VALUE"""),0)</f>
        <v>0</v>
      </c>
    </row>
    <row r="3407" spans="1:2">
      <c r="A3407" s="165"/>
      <c r="B3407" s="141">
        <f ca="1">IFERROR(__xludf.DUMMYFUNCTION("""COMPUTED_VALUE"""),0)</f>
        <v>0</v>
      </c>
    </row>
    <row r="3408" spans="1:2">
      <c r="A3408" s="165"/>
      <c r="B3408" s="141">
        <f ca="1">IFERROR(__xludf.DUMMYFUNCTION("""COMPUTED_VALUE"""),0)</f>
        <v>0</v>
      </c>
    </row>
    <row r="3409" spans="1:2">
      <c r="A3409" s="165"/>
      <c r="B3409" s="141">
        <f ca="1">IFERROR(__xludf.DUMMYFUNCTION("""COMPUTED_VALUE"""),0)</f>
        <v>0</v>
      </c>
    </row>
    <row r="3410" spans="1:2">
      <c r="A3410" s="165"/>
      <c r="B3410" s="141">
        <f ca="1">IFERROR(__xludf.DUMMYFUNCTION("""COMPUTED_VALUE"""),0)</f>
        <v>0</v>
      </c>
    </row>
    <row r="3411" spans="1:2">
      <c r="A3411" s="165"/>
      <c r="B3411" s="141">
        <f ca="1">IFERROR(__xludf.DUMMYFUNCTION("""COMPUTED_VALUE"""),0)</f>
        <v>0</v>
      </c>
    </row>
    <row r="3412" spans="1:2">
      <c r="A3412" s="165"/>
      <c r="B3412" s="141">
        <f ca="1">IFERROR(__xludf.DUMMYFUNCTION("""COMPUTED_VALUE"""),0)</f>
        <v>0</v>
      </c>
    </row>
    <row r="3413" spans="1:2">
      <c r="A3413" s="165"/>
      <c r="B3413" s="141">
        <f ca="1">IFERROR(__xludf.DUMMYFUNCTION("""COMPUTED_VALUE"""),0)</f>
        <v>0</v>
      </c>
    </row>
    <row r="3414" spans="1:2">
      <c r="A3414" s="165"/>
      <c r="B3414" s="141">
        <f ca="1">IFERROR(__xludf.DUMMYFUNCTION("""COMPUTED_VALUE"""),0)</f>
        <v>0</v>
      </c>
    </row>
    <row r="3415" spans="1:2">
      <c r="A3415" s="165"/>
      <c r="B3415" s="141">
        <f ca="1">IFERROR(__xludf.DUMMYFUNCTION("""COMPUTED_VALUE"""),0)</f>
        <v>0</v>
      </c>
    </row>
    <row r="3416" spans="1:2">
      <c r="A3416" s="165"/>
      <c r="B3416" s="141">
        <f ca="1">IFERROR(__xludf.DUMMYFUNCTION("""COMPUTED_VALUE"""),0)</f>
        <v>0</v>
      </c>
    </row>
    <row r="3417" spans="1:2">
      <c r="A3417" s="165"/>
      <c r="B3417" s="141">
        <f ca="1">IFERROR(__xludf.DUMMYFUNCTION("""COMPUTED_VALUE"""),0)</f>
        <v>0</v>
      </c>
    </row>
    <row r="3418" spans="1:2">
      <c r="A3418" s="165"/>
      <c r="B3418" s="141">
        <f ca="1">IFERROR(__xludf.DUMMYFUNCTION("""COMPUTED_VALUE"""),0)</f>
        <v>0</v>
      </c>
    </row>
    <row r="3419" spans="1:2">
      <c r="A3419" s="165"/>
      <c r="B3419" s="141">
        <f ca="1">IFERROR(__xludf.DUMMYFUNCTION("""COMPUTED_VALUE"""),0)</f>
        <v>0</v>
      </c>
    </row>
    <row r="3420" spans="1:2">
      <c r="A3420" s="165"/>
      <c r="B3420" s="141">
        <f ca="1">IFERROR(__xludf.DUMMYFUNCTION("""COMPUTED_VALUE"""),0)</f>
        <v>0</v>
      </c>
    </row>
    <row r="3421" spans="1:2">
      <c r="A3421" s="165"/>
      <c r="B3421" s="141">
        <f ca="1">IFERROR(__xludf.DUMMYFUNCTION("""COMPUTED_VALUE"""),0)</f>
        <v>0</v>
      </c>
    </row>
    <row r="3422" spans="1:2">
      <c r="A3422" s="165"/>
      <c r="B3422" s="141">
        <f ca="1">IFERROR(__xludf.DUMMYFUNCTION("""COMPUTED_VALUE"""),0)</f>
        <v>0</v>
      </c>
    </row>
    <row r="3423" spans="1:2">
      <c r="A3423" s="165"/>
      <c r="B3423" s="141">
        <f ca="1">IFERROR(__xludf.DUMMYFUNCTION("""COMPUTED_VALUE"""),0)</f>
        <v>0</v>
      </c>
    </row>
    <row r="3424" spans="1:2">
      <c r="A3424" s="165"/>
      <c r="B3424" s="141">
        <f ca="1">IFERROR(__xludf.DUMMYFUNCTION("""COMPUTED_VALUE"""),0)</f>
        <v>0</v>
      </c>
    </row>
    <row r="3425" spans="1:2">
      <c r="A3425" s="165"/>
      <c r="B3425" s="141">
        <f ca="1">IFERROR(__xludf.DUMMYFUNCTION("""COMPUTED_VALUE"""),0)</f>
        <v>0</v>
      </c>
    </row>
    <row r="3426" spans="1:2">
      <c r="A3426" s="165"/>
      <c r="B3426" s="141">
        <f ca="1">IFERROR(__xludf.DUMMYFUNCTION("""COMPUTED_VALUE"""),0)</f>
        <v>0</v>
      </c>
    </row>
    <row r="3427" spans="1:2">
      <c r="A3427" s="165"/>
      <c r="B3427" s="141">
        <f ca="1">IFERROR(__xludf.DUMMYFUNCTION("""COMPUTED_VALUE"""),0)</f>
        <v>0</v>
      </c>
    </row>
    <row r="3428" spans="1:2">
      <c r="A3428" s="165"/>
      <c r="B3428" s="141">
        <f ca="1">IFERROR(__xludf.DUMMYFUNCTION("""COMPUTED_VALUE"""),0)</f>
        <v>0</v>
      </c>
    </row>
    <row r="3429" spans="1:2">
      <c r="A3429" s="165"/>
      <c r="B3429" s="141">
        <f ca="1">IFERROR(__xludf.DUMMYFUNCTION("""COMPUTED_VALUE"""),0)</f>
        <v>0</v>
      </c>
    </row>
    <row r="3430" spans="1:2">
      <c r="A3430" s="165"/>
      <c r="B3430" s="141">
        <f ca="1">IFERROR(__xludf.DUMMYFUNCTION("""COMPUTED_VALUE"""),0)</f>
        <v>0</v>
      </c>
    </row>
    <row r="3431" spans="1:2">
      <c r="A3431" s="165"/>
      <c r="B3431" s="141">
        <f ca="1">IFERROR(__xludf.DUMMYFUNCTION("""COMPUTED_VALUE"""),0)</f>
        <v>0</v>
      </c>
    </row>
    <row r="3432" spans="1:2">
      <c r="A3432" s="165"/>
      <c r="B3432" s="141">
        <f ca="1">IFERROR(__xludf.DUMMYFUNCTION("""COMPUTED_VALUE"""),0)</f>
        <v>0</v>
      </c>
    </row>
    <row r="3433" spans="1:2">
      <c r="A3433" s="165"/>
      <c r="B3433" s="141">
        <f ca="1">IFERROR(__xludf.DUMMYFUNCTION("""COMPUTED_VALUE"""),0)</f>
        <v>0</v>
      </c>
    </row>
    <row r="3434" spans="1:2">
      <c r="A3434" s="165"/>
      <c r="B3434" s="141">
        <f ca="1">IFERROR(__xludf.DUMMYFUNCTION("""COMPUTED_VALUE"""),0)</f>
        <v>0</v>
      </c>
    </row>
    <row r="3435" spans="1:2">
      <c r="A3435" s="165"/>
      <c r="B3435" s="141">
        <f ca="1">IFERROR(__xludf.DUMMYFUNCTION("""COMPUTED_VALUE"""),0)</f>
        <v>0</v>
      </c>
    </row>
    <row r="3436" spans="1:2">
      <c r="A3436" s="165"/>
      <c r="B3436" s="141">
        <f ca="1">IFERROR(__xludf.DUMMYFUNCTION("""COMPUTED_VALUE"""),0)</f>
        <v>0</v>
      </c>
    </row>
    <row r="3437" spans="1:2">
      <c r="A3437" s="165"/>
      <c r="B3437" s="141">
        <f ca="1">IFERROR(__xludf.DUMMYFUNCTION("""COMPUTED_VALUE"""),0)</f>
        <v>0</v>
      </c>
    </row>
    <row r="3438" spans="1:2">
      <c r="A3438" s="165"/>
      <c r="B3438" s="141">
        <f ca="1">IFERROR(__xludf.DUMMYFUNCTION("""COMPUTED_VALUE"""),0)</f>
        <v>0</v>
      </c>
    </row>
    <row r="3439" spans="1:2">
      <c r="A3439" s="165"/>
      <c r="B3439" s="141">
        <f ca="1">IFERROR(__xludf.DUMMYFUNCTION("""COMPUTED_VALUE"""),0)</f>
        <v>0</v>
      </c>
    </row>
    <row r="3440" spans="1:2">
      <c r="A3440" s="165"/>
      <c r="B3440" s="141">
        <f ca="1">IFERROR(__xludf.DUMMYFUNCTION("""COMPUTED_VALUE"""),0)</f>
        <v>0</v>
      </c>
    </row>
    <row r="3441" spans="1:2">
      <c r="A3441" s="165"/>
      <c r="B3441" s="141">
        <f ca="1">IFERROR(__xludf.DUMMYFUNCTION("""COMPUTED_VALUE"""),0)</f>
        <v>0</v>
      </c>
    </row>
    <row r="3442" spans="1:2">
      <c r="A3442" s="165"/>
      <c r="B3442" s="141">
        <f ca="1">IFERROR(__xludf.DUMMYFUNCTION("""COMPUTED_VALUE"""),0)</f>
        <v>0</v>
      </c>
    </row>
    <row r="3443" spans="1:2">
      <c r="A3443" s="165"/>
      <c r="B3443" s="141">
        <f ca="1">IFERROR(__xludf.DUMMYFUNCTION("""COMPUTED_VALUE"""),0)</f>
        <v>0</v>
      </c>
    </row>
    <row r="3444" spans="1:2">
      <c r="A3444" s="165"/>
      <c r="B3444" s="141">
        <f ca="1">IFERROR(__xludf.DUMMYFUNCTION("""COMPUTED_VALUE"""),0)</f>
        <v>0</v>
      </c>
    </row>
    <row r="3445" spans="1:2">
      <c r="A3445" s="165"/>
      <c r="B3445" s="141">
        <f ca="1">IFERROR(__xludf.DUMMYFUNCTION("""COMPUTED_VALUE"""),0)</f>
        <v>0</v>
      </c>
    </row>
    <row r="3446" spans="1:2">
      <c r="A3446" s="165"/>
      <c r="B3446" s="141">
        <f ca="1">IFERROR(__xludf.DUMMYFUNCTION("""COMPUTED_VALUE"""),0)</f>
        <v>0</v>
      </c>
    </row>
    <row r="3447" spans="1:2">
      <c r="A3447" s="165"/>
      <c r="B3447" s="141">
        <f ca="1">IFERROR(__xludf.DUMMYFUNCTION("""COMPUTED_VALUE"""),0)</f>
        <v>0</v>
      </c>
    </row>
    <row r="3448" spans="1:2">
      <c r="A3448" s="165"/>
      <c r="B3448" s="141">
        <f ca="1">IFERROR(__xludf.DUMMYFUNCTION("""COMPUTED_VALUE"""),0)</f>
        <v>0</v>
      </c>
    </row>
    <row r="3449" spans="1:2">
      <c r="A3449" s="165"/>
      <c r="B3449" s="141">
        <f ca="1">IFERROR(__xludf.DUMMYFUNCTION("""COMPUTED_VALUE"""),0)</f>
        <v>0</v>
      </c>
    </row>
    <row r="3450" spans="1:2">
      <c r="A3450" s="165"/>
      <c r="B3450" s="141">
        <f ca="1">IFERROR(__xludf.DUMMYFUNCTION("""COMPUTED_VALUE"""),0)</f>
        <v>0</v>
      </c>
    </row>
    <row r="3451" spans="1:2">
      <c r="A3451" s="165"/>
      <c r="B3451" s="141">
        <f ca="1">IFERROR(__xludf.DUMMYFUNCTION("""COMPUTED_VALUE"""),0)</f>
        <v>0</v>
      </c>
    </row>
    <row r="3452" spans="1:2">
      <c r="A3452" s="165"/>
      <c r="B3452" s="141">
        <f ca="1">IFERROR(__xludf.DUMMYFUNCTION("""COMPUTED_VALUE"""),0)</f>
        <v>0</v>
      </c>
    </row>
    <row r="3453" spans="1:2">
      <c r="A3453" s="165"/>
      <c r="B3453" s="141">
        <f ca="1">IFERROR(__xludf.DUMMYFUNCTION("""COMPUTED_VALUE"""),0)</f>
        <v>0</v>
      </c>
    </row>
    <row r="3454" spans="1:2">
      <c r="A3454" s="165"/>
      <c r="B3454" s="141">
        <f ca="1">IFERROR(__xludf.DUMMYFUNCTION("""COMPUTED_VALUE"""),0)</f>
        <v>0</v>
      </c>
    </row>
    <row r="3455" spans="1:2">
      <c r="A3455" s="165"/>
      <c r="B3455" s="141">
        <f ca="1">IFERROR(__xludf.DUMMYFUNCTION("""COMPUTED_VALUE"""),0)</f>
        <v>0</v>
      </c>
    </row>
    <row r="3456" spans="1:2">
      <c r="A3456" s="165"/>
      <c r="B3456" s="141">
        <f ca="1">IFERROR(__xludf.DUMMYFUNCTION("""COMPUTED_VALUE"""),0)</f>
        <v>0</v>
      </c>
    </row>
    <row r="3457" spans="1:2">
      <c r="A3457" s="165"/>
      <c r="B3457" s="141">
        <f ca="1">IFERROR(__xludf.DUMMYFUNCTION("""COMPUTED_VALUE"""),0)</f>
        <v>0</v>
      </c>
    </row>
    <row r="3458" spans="1:2">
      <c r="A3458" s="165"/>
      <c r="B3458" s="141">
        <f ca="1">IFERROR(__xludf.DUMMYFUNCTION("""COMPUTED_VALUE"""),0)</f>
        <v>0</v>
      </c>
    </row>
    <row r="3459" spans="1:2">
      <c r="A3459" s="165"/>
      <c r="B3459" s="141">
        <f ca="1">IFERROR(__xludf.DUMMYFUNCTION("""COMPUTED_VALUE"""),0)</f>
        <v>0</v>
      </c>
    </row>
    <row r="3460" spans="1:2">
      <c r="A3460" s="165"/>
      <c r="B3460" s="141">
        <f ca="1">IFERROR(__xludf.DUMMYFUNCTION("""COMPUTED_VALUE"""),0)</f>
        <v>0</v>
      </c>
    </row>
    <row r="3461" spans="1:2">
      <c r="A3461" s="165"/>
      <c r="B3461" s="141">
        <f ca="1">IFERROR(__xludf.DUMMYFUNCTION("""COMPUTED_VALUE"""),0)</f>
        <v>0</v>
      </c>
    </row>
    <row r="3462" spans="1:2">
      <c r="A3462" s="165"/>
      <c r="B3462" s="141">
        <f ca="1">IFERROR(__xludf.DUMMYFUNCTION("""COMPUTED_VALUE"""),0)</f>
        <v>0</v>
      </c>
    </row>
    <row r="3463" spans="1:2">
      <c r="A3463" s="165"/>
      <c r="B3463" s="141">
        <f ca="1">IFERROR(__xludf.DUMMYFUNCTION("""COMPUTED_VALUE"""),0)</f>
        <v>0</v>
      </c>
    </row>
    <row r="3464" spans="1:2">
      <c r="A3464" s="165"/>
      <c r="B3464" s="141">
        <f ca="1">IFERROR(__xludf.DUMMYFUNCTION("""COMPUTED_VALUE"""),0)</f>
        <v>0</v>
      </c>
    </row>
    <row r="3465" spans="1:2">
      <c r="A3465" s="165"/>
      <c r="B3465" s="141">
        <f ca="1">IFERROR(__xludf.DUMMYFUNCTION("""COMPUTED_VALUE"""),0)</f>
        <v>0</v>
      </c>
    </row>
    <row r="3466" spans="1:2">
      <c r="A3466" s="165"/>
      <c r="B3466" s="141">
        <f ca="1">IFERROR(__xludf.DUMMYFUNCTION("""COMPUTED_VALUE"""),0)</f>
        <v>0</v>
      </c>
    </row>
    <row r="3467" spans="1:2">
      <c r="A3467" s="165"/>
      <c r="B3467" s="141">
        <f ca="1">IFERROR(__xludf.DUMMYFUNCTION("""COMPUTED_VALUE"""),0)</f>
        <v>0</v>
      </c>
    </row>
    <row r="3468" spans="1:2">
      <c r="A3468" s="165"/>
      <c r="B3468" s="141">
        <f ca="1">IFERROR(__xludf.DUMMYFUNCTION("""COMPUTED_VALUE"""),0)</f>
        <v>0</v>
      </c>
    </row>
    <row r="3469" spans="1:2">
      <c r="A3469" s="165"/>
      <c r="B3469" s="141">
        <f ca="1">IFERROR(__xludf.DUMMYFUNCTION("""COMPUTED_VALUE"""),0)</f>
        <v>0</v>
      </c>
    </row>
    <row r="3470" spans="1:2">
      <c r="A3470" s="165"/>
      <c r="B3470" s="141">
        <f ca="1">IFERROR(__xludf.DUMMYFUNCTION("""COMPUTED_VALUE"""),0)</f>
        <v>0</v>
      </c>
    </row>
    <row r="3471" spans="1:2">
      <c r="A3471" s="165"/>
      <c r="B3471" s="141">
        <f ca="1">IFERROR(__xludf.DUMMYFUNCTION("""COMPUTED_VALUE"""),0)</f>
        <v>0</v>
      </c>
    </row>
    <row r="3472" spans="1:2">
      <c r="A3472" s="165"/>
      <c r="B3472" s="141">
        <f ca="1">IFERROR(__xludf.DUMMYFUNCTION("""COMPUTED_VALUE"""),0)</f>
        <v>0</v>
      </c>
    </row>
    <row r="3473" spans="1:2">
      <c r="A3473" s="165"/>
      <c r="B3473" s="141">
        <f ca="1">IFERROR(__xludf.DUMMYFUNCTION("""COMPUTED_VALUE"""),0)</f>
        <v>0</v>
      </c>
    </row>
    <row r="3474" spans="1:2">
      <c r="A3474" s="165"/>
      <c r="B3474" s="141">
        <f ca="1">IFERROR(__xludf.DUMMYFUNCTION("""COMPUTED_VALUE"""),0)</f>
        <v>0</v>
      </c>
    </row>
    <row r="3475" spans="1:2">
      <c r="A3475" s="165"/>
      <c r="B3475" s="141">
        <f ca="1">IFERROR(__xludf.DUMMYFUNCTION("""COMPUTED_VALUE"""),0)</f>
        <v>0</v>
      </c>
    </row>
    <row r="3476" spans="1:2">
      <c r="A3476" s="165"/>
      <c r="B3476" s="141">
        <f ca="1">IFERROR(__xludf.DUMMYFUNCTION("""COMPUTED_VALUE"""),0)</f>
        <v>0</v>
      </c>
    </row>
    <row r="3477" spans="1:2">
      <c r="A3477" s="165"/>
      <c r="B3477" s="141">
        <f ca="1">IFERROR(__xludf.DUMMYFUNCTION("""COMPUTED_VALUE"""),0)</f>
        <v>0</v>
      </c>
    </row>
    <row r="3478" spans="1:2">
      <c r="A3478" s="165"/>
      <c r="B3478" s="141">
        <f ca="1">IFERROR(__xludf.DUMMYFUNCTION("""COMPUTED_VALUE"""),0)</f>
        <v>0</v>
      </c>
    </row>
    <row r="3479" spans="1:2">
      <c r="A3479" s="165"/>
      <c r="B3479" s="141">
        <f ca="1">IFERROR(__xludf.DUMMYFUNCTION("""COMPUTED_VALUE"""),0)</f>
        <v>0</v>
      </c>
    </row>
    <row r="3480" spans="1:2">
      <c r="A3480" s="165"/>
      <c r="B3480" s="141">
        <f ca="1">IFERROR(__xludf.DUMMYFUNCTION("""COMPUTED_VALUE"""),0)</f>
        <v>0</v>
      </c>
    </row>
    <row r="3481" spans="1:2">
      <c r="A3481" s="165"/>
      <c r="B3481" s="141">
        <f ca="1">IFERROR(__xludf.DUMMYFUNCTION("""COMPUTED_VALUE"""),0)</f>
        <v>0</v>
      </c>
    </row>
    <row r="3482" spans="1:2">
      <c r="A3482" s="165"/>
      <c r="B3482" s="141">
        <f ca="1">IFERROR(__xludf.DUMMYFUNCTION("""COMPUTED_VALUE"""),0)</f>
        <v>0</v>
      </c>
    </row>
    <row r="3483" spans="1:2">
      <c r="A3483" s="165"/>
      <c r="B3483" s="141">
        <f ca="1">IFERROR(__xludf.DUMMYFUNCTION("""COMPUTED_VALUE"""),0)</f>
        <v>0</v>
      </c>
    </row>
    <row r="3484" spans="1:2">
      <c r="A3484" s="165"/>
      <c r="B3484" s="141">
        <f ca="1">IFERROR(__xludf.DUMMYFUNCTION("""COMPUTED_VALUE"""),0)</f>
        <v>0</v>
      </c>
    </row>
    <row r="3485" spans="1:2">
      <c r="A3485" s="165"/>
      <c r="B3485" s="141">
        <f ca="1">IFERROR(__xludf.DUMMYFUNCTION("""COMPUTED_VALUE"""),0)</f>
        <v>0</v>
      </c>
    </row>
    <row r="3486" spans="1:2">
      <c r="A3486" s="165"/>
      <c r="B3486" s="141">
        <f ca="1">IFERROR(__xludf.DUMMYFUNCTION("""COMPUTED_VALUE"""),0)</f>
        <v>0</v>
      </c>
    </row>
    <row r="3487" spans="1:2">
      <c r="A3487" s="165"/>
      <c r="B3487" s="141">
        <f ca="1">IFERROR(__xludf.DUMMYFUNCTION("""COMPUTED_VALUE"""),0)</f>
        <v>0</v>
      </c>
    </row>
    <row r="3488" spans="1:2">
      <c r="A3488" s="165"/>
      <c r="B3488" s="141">
        <f ca="1">IFERROR(__xludf.DUMMYFUNCTION("""COMPUTED_VALUE"""),0)</f>
        <v>0</v>
      </c>
    </row>
    <row r="3489" spans="1:2">
      <c r="A3489" s="165"/>
      <c r="B3489" s="141">
        <f ca="1">IFERROR(__xludf.DUMMYFUNCTION("""COMPUTED_VALUE"""),0)</f>
        <v>0</v>
      </c>
    </row>
    <row r="3490" spans="1:2">
      <c r="A3490" s="165"/>
      <c r="B3490" s="141">
        <f ca="1">IFERROR(__xludf.DUMMYFUNCTION("""COMPUTED_VALUE"""),0)</f>
        <v>0</v>
      </c>
    </row>
    <row r="3491" spans="1:2">
      <c r="A3491" s="165"/>
      <c r="B3491" s="141">
        <f ca="1">IFERROR(__xludf.DUMMYFUNCTION("""COMPUTED_VALUE"""),0)</f>
        <v>0</v>
      </c>
    </row>
    <row r="3492" spans="1:2">
      <c r="A3492" s="165"/>
      <c r="B3492" s="141">
        <f ca="1">IFERROR(__xludf.DUMMYFUNCTION("""COMPUTED_VALUE"""),0)</f>
        <v>0</v>
      </c>
    </row>
    <row r="3493" spans="1:2">
      <c r="A3493" s="165"/>
      <c r="B3493" s="141">
        <f ca="1">IFERROR(__xludf.DUMMYFUNCTION("""COMPUTED_VALUE"""),0)</f>
        <v>0</v>
      </c>
    </row>
    <row r="3494" spans="1:2">
      <c r="A3494" s="165"/>
      <c r="B3494" s="141">
        <f ca="1">IFERROR(__xludf.DUMMYFUNCTION("""COMPUTED_VALUE"""),0)</f>
        <v>0</v>
      </c>
    </row>
    <row r="3495" spans="1:2">
      <c r="A3495" s="165"/>
      <c r="B3495" s="141">
        <f ca="1">IFERROR(__xludf.DUMMYFUNCTION("""COMPUTED_VALUE"""),0)</f>
        <v>0</v>
      </c>
    </row>
    <row r="3496" spans="1:2">
      <c r="A3496" s="165"/>
      <c r="B3496" s="141">
        <f ca="1">IFERROR(__xludf.DUMMYFUNCTION("""COMPUTED_VALUE"""),0)</f>
        <v>0</v>
      </c>
    </row>
    <row r="3497" spans="1:2">
      <c r="A3497" s="165"/>
      <c r="B3497" s="141">
        <f ca="1">IFERROR(__xludf.DUMMYFUNCTION("""COMPUTED_VALUE"""),0)</f>
        <v>0</v>
      </c>
    </row>
    <row r="3498" spans="1:2">
      <c r="A3498" s="165"/>
      <c r="B3498" s="141">
        <f ca="1">IFERROR(__xludf.DUMMYFUNCTION("""COMPUTED_VALUE"""),0)</f>
        <v>0</v>
      </c>
    </row>
    <row r="3499" spans="1:2">
      <c r="A3499" s="165"/>
      <c r="B3499" s="141">
        <f ca="1">IFERROR(__xludf.DUMMYFUNCTION("""COMPUTED_VALUE"""),0)</f>
        <v>0</v>
      </c>
    </row>
    <row r="3500" spans="1:2">
      <c r="A3500" s="165"/>
      <c r="B3500" s="141">
        <f ca="1">IFERROR(__xludf.DUMMYFUNCTION("""COMPUTED_VALUE"""),0)</f>
        <v>0</v>
      </c>
    </row>
    <row r="3501" spans="1:2">
      <c r="A3501" s="165"/>
      <c r="B3501" s="141">
        <f ca="1">IFERROR(__xludf.DUMMYFUNCTION("""COMPUTED_VALUE"""),0)</f>
        <v>0</v>
      </c>
    </row>
    <row r="3502" spans="1:2">
      <c r="A3502" s="165"/>
      <c r="B3502" s="141">
        <f ca="1">IFERROR(__xludf.DUMMYFUNCTION("""COMPUTED_VALUE"""),0)</f>
        <v>0</v>
      </c>
    </row>
    <row r="3503" spans="1:2">
      <c r="A3503" s="165"/>
      <c r="B3503" s="141">
        <f ca="1">IFERROR(__xludf.DUMMYFUNCTION("""COMPUTED_VALUE"""),0)</f>
        <v>0</v>
      </c>
    </row>
    <row r="3504" spans="1:2">
      <c r="A3504" s="165"/>
      <c r="B3504" s="141">
        <f ca="1">IFERROR(__xludf.DUMMYFUNCTION("""COMPUTED_VALUE"""),0)</f>
        <v>0</v>
      </c>
    </row>
    <row r="3505" spans="1:2">
      <c r="A3505" s="165"/>
      <c r="B3505" s="141">
        <f ca="1">IFERROR(__xludf.DUMMYFUNCTION("""COMPUTED_VALUE"""),0)</f>
        <v>0</v>
      </c>
    </row>
    <row r="3506" spans="1:2">
      <c r="A3506" s="165"/>
      <c r="B3506" s="141">
        <f ca="1">IFERROR(__xludf.DUMMYFUNCTION("""COMPUTED_VALUE"""),0)</f>
        <v>0</v>
      </c>
    </row>
    <row r="3507" spans="1:2">
      <c r="A3507" s="165"/>
      <c r="B3507" s="141">
        <f ca="1">IFERROR(__xludf.DUMMYFUNCTION("""COMPUTED_VALUE"""),0)</f>
        <v>0</v>
      </c>
    </row>
    <row r="3508" spans="1:2">
      <c r="A3508" s="165"/>
      <c r="B3508" s="141">
        <f ca="1">IFERROR(__xludf.DUMMYFUNCTION("""COMPUTED_VALUE"""),0)</f>
        <v>0</v>
      </c>
    </row>
    <row r="3509" spans="1:2">
      <c r="A3509" s="165"/>
      <c r="B3509" s="141">
        <f ca="1">IFERROR(__xludf.DUMMYFUNCTION("""COMPUTED_VALUE"""),0)</f>
        <v>0</v>
      </c>
    </row>
    <row r="3510" spans="1:2">
      <c r="A3510" s="165"/>
      <c r="B3510" s="141">
        <f ca="1">IFERROR(__xludf.DUMMYFUNCTION("""COMPUTED_VALUE"""),0)</f>
        <v>0</v>
      </c>
    </row>
    <row r="3511" spans="1:2">
      <c r="A3511" s="165"/>
      <c r="B3511" s="141">
        <f ca="1">IFERROR(__xludf.DUMMYFUNCTION("""COMPUTED_VALUE"""),0)</f>
        <v>0</v>
      </c>
    </row>
    <row r="3512" spans="1:2">
      <c r="A3512" s="165"/>
      <c r="B3512" s="141">
        <f ca="1">IFERROR(__xludf.DUMMYFUNCTION("""COMPUTED_VALUE"""),0)</f>
        <v>0</v>
      </c>
    </row>
    <row r="3513" spans="1:2">
      <c r="A3513" s="165"/>
      <c r="B3513" s="141">
        <f ca="1">IFERROR(__xludf.DUMMYFUNCTION("""COMPUTED_VALUE"""),0)</f>
        <v>0</v>
      </c>
    </row>
    <row r="3514" spans="1:2">
      <c r="A3514" s="165"/>
      <c r="B3514" s="141">
        <f ca="1">IFERROR(__xludf.DUMMYFUNCTION("""COMPUTED_VALUE"""),0)</f>
        <v>0</v>
      </c>
    </row>
    <row r="3515" spans="1:2">
      <c r="A3515" s="165"/>
      <c r="B3515" s="141">
        <f ca="1">IFERROR(__xludf.DUMMYFUNCTION("""COMPUTED_VALUE"""),0)</f>
        <v>0</v>
      </c>
    </row>
    <row r="3516" spans="1:2">
      <c r="A3516" s="165"/>
      <c r="B3516" s="141">
        <f ca="1">IFERROR(__xludf.DUMMYFUNCTION("""COMPUTED_VALUE"""),0)</f>
        <v>0</v>
      </c>
    </row>
    <row r="3517" spans="1:2">
      <c r="A3517" s="165"/>
      <c r="B3517" s="141">
        <f ca="1">IFERROR(__xludf.DUMMYFUNCTION("""COMPUTED_VALUE"""),0)</f>
        <v>0</v>
      </c>
    </row>
    <row r="3518" spans="1:2">
      <c r="A3518" s="165"/>
      <c r="B3518" s="141">
        <f ca="1">IFERROR(__xludf.DUMMYFUNCTION("""COMPUTED_VALUE"""),0)</f>
        <v>0</v>
      </c>
    </row>
    <row r="3519" spans="1:2">
      <c r="A3519" s="165"/>
      <c r="B3519" s="141">
        <f ca="1">IFERROR(__xludf.DUMMYFUNCTION("""COMPUTED_VALUE"""),0)</f>
        <v>0</v>
      </c>
    </row>
    <row r="3520" spans="1:2">
      <c r="A3520" s="165"/>
      <c r="B3520" s="141">
        <f ca="1">IFERROR(__xludf.DUMMYFUNCTION("""COMPUTED_VALUE"""),0)</f>
        <v>0</v>
      </c>
    </row>
    <row r="3521" spans="1:2">
      <c r="A3521" s="165"/>
      <c r="B3521" s="141">
        <f ca="1">IFERROR(__xludf.DUMMYFUNCTION("""COMPUTED_VALUE"""),0)</f>
        <v>0</v>
      </c>
    </row>
    <row r="3522" spans="1:2">
      <c r="A3522" s="165"/>
      <c r="B3522" s="141">
        <f ca="1">IFERROR(__xludf.DUMMYFUNCTION("""COMPUTED_VALUE"""),0)</f>
        <v>0</v>
      </c>
    </row>
    <row r="3523" spans="1:2">
      <c r="A3523" s="165"/>
      <c r="B3523" s="141">
        <f ca="1">IFERROR(__xludf.DUMMYFUNCTION("""COMPUTED_VALUE"""),0)</f>
        <v>0</v>
      </c>
    </row>
    <row r="3524" spans="1:2">
      <c r="A3524" s="165"/>
      <c r="B3524" s="141">
        <f ca="1">IFERROR(__xludf.DUMMYFUNCTION("""COMPUTED_VALUE"""),0)</f>
        <v>0</v>
      </c>
    </row>
    <row r="3525" spans="1:2">
      <c r="A3525" s="165"/>
      <c r="B3525" s="141">
        <f ca="1">IFERROR(__xludf.DUMMYFUNCTION("""COMPUTED_VALUE"""),0)</f>
        <v>0</v>
      </c>
    </row>
    <row r="3526" spans="1:2">
      <c r="A3526" s="165"/>
      <c r="B3526" s="141">
        <f ca="1">IFERROR(__xludf.DUMMYFUNCTION("""COMPUTED_VALUE"""),0)</f>
        <v>0</v>
      </c>
    </row>
    <row r="3527" spans="1:2">
      <c r="A3527" s="165"/>
      <c r="B3527" s="141">
        <f ca="1">IFERROR(__xludf.DUMMYFUNCTION("""COMPUTED_VALUE"""),0)</f>
        <v>0</v>
      </c>
    </row>
    <row r="3528" spans="1:2">
      <c r="A3528" s="165"/>
      <c r="B3528" s="141">
        <f ca="1">IFERROR(__xludf.DUMMYFUNCTION("""COMPUTED_VALUE"""),0)</f>
        <v>0</v>
      </c>
    </row>
    <row r="3529" spans="1:2">
      <c r="A3529" s="165"/>
      <c r="B3529" s="141">
        <f ca="1">IFERROR(__xludf.DUMMYFUNCTION("""COMPUTED_VALUE"""),0)</f>
        <v>0</v>
      </c>
    </row>
    <row r="3530" spans="1:2">
      <c r="A3530" s="165"/>
      <c r="B3530" s="141">
        <f ca="1">IFERROR(__xludf.DUMMYFUNCTION("""COMPUTED_VALUE"""),0)</f>
        <v>0</v>
      </c>
    </row>
    <row r="3531" spans="1:2">
      <c r="A3531" s="165"/>
      <c r="B3531" s="141">
        <f ca="1">IFERROR(__xludf.DUMMYFUNCTION("""COMPUTED_VALUE"""),0)</f>
        <v>0</v>
      </c>
    </row>
    <row r="3532" spans="1:2">
      <c r="A3532" s="165"/>
      <c r="B3532" s="141">
        <f ca="1">IFERROR(__xludf.DUMMYFUNCTION("""COMPUTED_VALUE"""),0)</f>
        <v>0</v>
      </c>
    </row>
    <row r="3533" spans="1:2">
      <c r="A3533" s="165"/>
      <c r="B3533" s="141">
        <f ca="1">IFERROR(__xludf.DUMMYFUNCTION("""COMPUTED_VALUE"""),0)</f>
        <v>0</v>
      </c>
    </row>
    <row r="3534" spans="1:2">
      <c r="A3534" s="165"/>
      <c r="B3534" s="141">
        <f ca="1">IFERROR(__xludf.DUMMYFUNCTION("""COMPUTED_VALUE"""),0)</f>
        <v>0</v>
      </c>
    </row>
    <row r="3535" spans="1:2">
      <c r="A3535" s="165"/>
      <c r="B3535" s="141">
        <f ca="1">IFERROR(__xludf.DUMMYFUNCTION("""COMPUTED_VALUE"""),0)</f>
        <v>0</v>
      </c>
    </row>
    <row r="3536" spans="1:2">
      <c r="A3536" s="165"/>
      <c r="B3536" s="141">
        <f ca="1">IFERROR(__xludf.DUMMYFUNCTION("""COMPUTED_VALUE"""),0)</f>
        <v>0</v>
      </c>
    </row>
    <row r="3537" spans="1:2">
      <c r="A3537" s="165"/>
      <c r="B3537" s="141">
        <f ca="1">IFERROR(__xludf.DUMMYFUNCTION("""COMPUTED_VALUE"""),0)</f>
        <v>0</v>
      </c>
    </row>
    <row r="3538" spans="1:2">
      <c r="A3538" s="165"/>
      <c r="B3538" s="141">
        <f ca="1">IFERROR(__xludf.DUMMYFUNCTION("""COMPUTED_VALUE"""),0)</f>
        <v>0</v>
      </c>
    </row>
    <row r="3539" spans="1:2">
      <c r="A3539" s="165"/>
      <c r="B3539" s="141">
        <f ca="1">IFERROR(__xludf.DUMMYFUNCTION("""COMPUTED_VALUE"""),0)</f>
        <v>0</v>
      </c>
    </row>
    <row r="3540" spans="1:2">
      <c r="A3540" s="165"/>
      <c r="B3540" s="141">
        <f ca="1">IFERROR(__xludf.DUMMYFUNCTION("""COMPUTED_VALUE"""),0)</f>
        <v>0</v>
      </c>
    </row>
    <row r="3541" spans="1:2">
      <c r="A3541" s="165"/>
      <c r="B3541" s="141">
        <f ca="1">IFERROR(__xludf.DUMMYFUNCTION("""COMPUTED_VALUE"""),0)</f>
        <v>0</v>
      </c>
    </row>
    <row r="3542" spans="1:2">
      <c r="A3542" s="165"/>
      <c r="B3542" s="141">
        <f ca="1">IFERROR(__xludf.DUMMYFUNCTION("""COMPUTED_VALUE"""),0)</f>
        <v>0</v>
      </c>
    </row>
    <row r="3543" spans="1:2">
      <c r="A3543" s="165"/>
      <c r="B3543" s="141">
        <f ca="1">IFERROR(__xludf.DUMMYFUNCTION("""COMPUTED_VALUE"""),0)</f>
        <v>0</v>
      </c>
    </row>
    <row r="3544" spans="1:2">
      <c r="A3544" s="165"/>
      <c r="B3544" s="141">
        <f ca="1">IFERROR(__xludf.DUMMYFUNCTION("""COMPUTED_VALUE"""),0)</f>
        <v>0</v>
      </c>
    </row>
    <row r="3545" spans="1:2">
      <c r="A3545" s="165"/>
      <c r="B3545" s="141">
        <f ca="1">IFERROR(__xludf.DUMMYFUNCTION("""COMPUTED_VALUE"""),0)</f>
        <v>0</v>
      </c>
    </row>
    <row r="3546" spans="1:2">
      <c r="A3546" s="165"/>
      <c r="B3546" s="141">
        <f ca="1">IFERROR(__xludf.DUMMYFUNCTION("""COMPUTED_VALUE"""),0)</f>
        <v>0</v>
      </c>
    </row>
    <row r="3547" spans="1:2">
      <c r="A3547" s="165"/>
      <c r="B3547" s="141">
        <f ca="1">IFERROR(__xludf.DUMMYFUNCTION("""COMPUTED_VALUE"""),0)</f>
        <v>0</v>
      </c>
    </row>
    <row r="3548" spans="1:2">
      <c r="A3548" s="165"/>
      <c r="B3548" s="141">
        <f ca="1">IFERROR(__xludf.DUMMYFUNCTION("""COMPUTED_VALUE"""),0)</f>
        <v>0</v>
      </c>
    </row>
    <row r="3549" spans="1:2">
      <c r="A3549" s="165"/>
      <c r="B3549" s="141">
        <f ca="1">IFERROR(__xludf.DUMMYFUNCTION("""COMPUTED_VALUE"""),0)</f>
        <v>0</v>
      </c>
    </row>
    <row r="3550" spans="1:2">
      <c r="A3550" s="165"/>
      <c r="B3550" s="141">
        <f ca="1">IFERROR(__xludf.DUMMYFUNCTION("""COMPUTED_VALUE"""),0)</f>
        <v>0</v>
      </c>
    </row>
    <row r="3551" spans="1:2">
      <c r="A3551" s="165"/>
      <c r="B3551" s="141">
        <f ca="1">IFERROR(__xludf.DUMMYFUNCTION("""COMPUTED_VALUE"""),0)</f>
        <v>0</v>
      </c>
    </row>
    <row r="3552" spans="1:2">
      <c r="A3552" s="165"/>
      <c r="B3552" s="141">
        <f ca="1">IFERROR(__xludf.DUMMYFUNCTION("""COMPUTED_VALUE"""),0)</f>
        <v>0</v>
      </c>
    </row>
    <row r="3553" spans="1:2">
      <c r="A3553" s="165"/>
      <c r="B3553" s="141">
        <f ca="1">IFERROR(__xludf.DUMMYFUNCTION("""COMPUTED_VALUE"""),0)</f>
        <v>0</v>
      </c>
    </row>
    <row r="3554" spans="1:2">
      <c r="A3554" s="165"/>
      <c r="B3554" s="141">
        <f ca="1">IFERROR(__xludf.DUMMYFUNCTION("""COMPUTED_VALUE"""),0)</f>
        <v>0</v>
      </c>
    </row>
    <row r="3555" spans="1:2">
      <c r="A3555" s="165"/>
      <c r="B3555" s="141">
        <f ca="1">IFERROR(__xludf.DUMMYFUNCTION("""COMPUTED_VALUE"""),0)</f>
        <v>0</v>
      </c>
    </row>
    <row r="3556" spans="1:2">
      <c r="A3556" s="165"/>
      <c r="B3556" s="141">
        <f ca="1">IFERROR(__xludf.DUMMYFUNCTION("""COMPUTED_VALUE"""),0)</f>
        <v>0</v>
      </c>
    </row>
    <row r="3557" spans="1:2">
      <c r="A3557" s="165"/>
      <c r="B3557" s="141">
        <f ca="1">IFERROR(__xludf.DUMMYFUNCTION("""COMPUTED_VALUE"""),0)</f>
        <v>0</v>
      </c>
    </row>
    <row r="3558" spans="1:2">
      <c r="A3558" s="165"/>
      <c r="B3558" s="141">
        <f ca="1">IFERROR(__xludf.DUMMYFUNCTION("""COMPUTED_VALUE"""),0)</f>
        <v>0</v>
      </c>
    </row>
    <row r="3559" spans="1:2">
      <c r="A3559" s="165"/>
      <c r="B3559" s="141">
        <f ca="1">IFERROR(__xludf.DUMMYFUNCTION("""COMPUTED_VALUE"""),0)</f>
        <v>0</v>
      </c>
    </row>
    <row r="3560" spans="1:2">
      <c r="A3560" s="165"/>
      <c r="B3560" s="141">
        <f ca="1">IFERROR(__xludf.DUMMYFUNCTION("""COMPUTED_VALUE"""),0)</f>
        <v>0</v>
      </c>
    </row>
    <row r="3561" spans="1:2">
      <c r="A3561" s="165"/>
      <c r="B3561" s="141">
        <f ca="1">IFERROR(__xludf.DUMMYFUNCTION("""COMPUTED_VALUE"""),0)</f>
        <v>0</v>
      </c>
    </row>
    <row r="3562" spans="1:2">
      <c r="A3562" s="165"/>
      <c r="B3562" s="141">
        <f ca="1">IFERROR(__xludf.DUMMYFUNCTION("""COMPUTED_VALUE"""),0)</f>
        <v>0</v>
      </c>
    </row>
    <row r="3563" spans="1:2">
      <c r="A3563" s="165"/>
      <c r="B3563" s="141">
        <f ca="1">IFERROR(__xludf.DUMMYFUNCTION("""COMPUTED_VALUE"""),0)</f>
        <v>0</v>
      </c>
    </row>
    <row r="3564" spans="1:2">
      <c r="A3564" s="165"/>
      <c r="B3564" s="141">
        <f ca="1">IFERROR(__xludf.DUMMYFUNCTION("""COMPUTED_VALUE"""),0)</f>
        <v>0</v>
      </c>
    </row>
    <row r="3565" spans="1:2">
      <c r="A3565" s="165"/>
      <c r="B3565" s="141">
        <f ca="1">IFERROR(__xludf.DUMMYFUNCTION("""COMPUTED_VALUE"""),0)</f>
        <v>0</v>
      </c>
    </row>
    <row r="3566" spans="1:2">
      <c r="A3566" s="165"/>
      <c r="B3566" s="141">
        <f ca="1">IFERROR(__xludf.DUMMYFUNCTION("""COMPUTED_VALUE"""),0)</f>
        <v>0</v>
      </c>
    </row>
    <row r="3567" spans="1:2">
      <c r="A3567" s="165"/>
      <c r="B3567" s="141">
        <f ca="1">IFERROR(__xludf.DUMMYFUNCTION("""COMPUTED_VALUE"""),0)</f>
        <v>0</v>
      </c>
    </row>
    <row r="3568" spans="1:2">
      <c r="A3568" s="165"/>
      <c r="B3568" s="141">
        <f ca="1">IFERROR(__xludf.DUMMYFUNCTION("""COMPUTED_VALUE"""),0)</f>
        <v>0</v>
      </c>
    </row>
    <row r="3569" spans="1:2">
      <c r="A3569" s="165"/>
      <c r="B3569" s="141">
        <f ca="1">IFERROR(__xludf.DUMMYFUNCTION("""COMPUTED_VALUE"""),0)</f>
        <v>0</v>
      </c>
    </row>
    <row r="3570" spans="1:2">
      <c r="A3570" s="165"/>
      <c r="B3570" s="141">
        <f ca="1">IFERROR(__xludf.DUMMYFUNCTION("""COMPUTED_VALUE"""),0)</f>
        <v>0</v>
      </c>
    </row>
    <row r="3571" spans="1:2">
      <c r="A3571" s="165"/>
      <c r="B3571" s="141">
        <f ca="1">IFERROR(__xludf.DUMMYFUNCTION("""COMPUTED_VALUE"""),0)</f>
        <v>0</v>
      </c>
    </row>
    <row r="3572" spans="1:2">
      <c r="A3572" s="165"/>
      <c r="B3572" s="141">
        <f ca="1">IFERROR(__xludf.DUMMYFUNCTION("""COMPUTED_VALUE"""),0)</f>
        <v>0</v>
      </c>
    </row>
    <row r="3573" spans="1:2">
      <c r="A3573" s="165"/>
      <c r="B3573" s="141">
        <f ca="1">IFERROR(__xludf.DUMMYFUNCTION("""COMPUTED_VALUE"""),0)</f>
        <v>0</v>
      </c>
    </row>
    <row r="3574" spans="1:2">
      <c r="A3574" s="165"/>
      <c r="B3574" s="141">
        <f ca="1">IFERROR(__xludf.DUMMYFUNCTION("""COMPUTED_VALUE"""),0)</f>
        <v>0</v>
      </c>
    </row>
    <row r="3575" spans="1:2">
      <c r="A3575" s="165"/>
      <c r="B3575" s="141">
        <f ca="1">IFERROR(__xludf.DUMMYFUNCTION("""COMPUTED_VALUE"""),0)</f>
        <v>0</v>
      </c>
    </row>
    <row r="3576" spans="1:2">
      <c r="A3576" s="165"/>
      <c r="B3576" s="141">
        <f ca="1">IFERROR(__xludf.DUMMYFUNCTION("""COMPUTED_VALUE"""),0)</f>
        <v>0</v>
      </c>
    </row>
    <row r="3577" spans="1:2">
      <c r="A3577" s="165"/>
      <c r="B3577" s="141">
        <f ca="1">IFERROR(__xludf.DUMMYFUNCTION("""COMPUTED_VALUE"""),0)</f>
        <v>0</v>
      </c>
    </row>
    <row r="3578" spans="1:2">
      <c r="A3578" s="165"/>
      <c r="B3578" s="141">
        <f ca="1">IFERROR(__xludf.DUMMYFUNCTION("""COMPUTED_VALUE"""),0)</f>
        <v>0</v>
      </c>
    </row>
    <row r="3579" spans="1:2">
      <c r="A3579" s="165"/>
      <c r="B3579" s="141">
        <f ca="1">IFERROR(__xludf.DUMMYFUNCTION("""COMPUTED_VALUE"""),0)</f>
        <v>0</v>
      </c>
    </row>
    <row r="3580" spans="1:2">
      <c r="A3580" s="165"/>
      <c r="B3580" s="141">
        <f ca="1">IFERROR(__xludf.DUMMYFUNCTION("""COMPUTED_VALUE"""),0)</f>
        <v>0</v>
      </c>
    </row>
    <row r="3581" spans="1:2">
      <c r="A3581" s="165"/>
      <c r="B3581" s="141">
        <f ca="1">IFERROR(__xludf.DUMMYFUNCTION("""COMPUTED_VALUE"""),0)</f>
        <v>0</v>
      </c>
    </row>
    <row r="3582" spans="1:2">
      <c r="A3582" s="165"/>
      <c r="B3582" s="141">
        <f ca="1">IFERROR(__xludf.DUMMYFUNCTION("""COMPUTED_VALUE"""),0)</f>
        <v>0</v>
      </c>
    </row>
    <row r="3583" spans="1:2">
      <c r="A3583" s="165"/>
      <c r="B3583" s="141">
        <f ca="1">IFERROR(__xludf.DUMMYFUNCTION("""COMPUTED_VALUE"""),0)</f>
        <v>0</v>
      </c>
    </row>
    <row r="3584" spans="1:2">
      <c r="A3584" s="165"/>
      <c r="B3584" s="141">
        <f ca="1">IFERROR(__xludf.DUMMYFUNCTION("""COMPUTED_VALUE"""),0)</f>
        <v>0</v>
      </c>
    </row>
    <row r="3585" spans="1:2">
      <c r="A3585" s="165"/>
      <c r="B3585" s="141">
        <f ca="1">IFERROR(__xludf.DUMMYFUNCTION("""COMPUTED_VALUE"""),0)</f>
        <v>0</v>
      </c>
    </row>
    <row r="3586" spans="1:2">
      <c r="A3586" s="165"/>
      <c r="B3586" s="141">
        <f ca="1">IFERROR(__xludf.DUMMYFUNCTION("""COMPUTED_VALUE"""),0)</f>
        <v>0</v>
      </c>
    </row>
    <row r="3587" spans="1:2">
      <c r="A3587" s="165"/>
      <c r="B3587" s="141">
        <f ca="1">IFERROR(__xludf.DUMMYFUNCTION("""COMPUTED_VALUE"""),0)</f>
        <v>0</v>
      </c>
    </row>
    <row r="3588" spans="1:2">
      <c r="A3588" s="165"/>
      <c r="B3588" s="141">
        <f ca="1">IFERROR(__xludf.DUMMYFUNCTION("""COMPUTED_VALUE"""),0)</f>
        <v>0</v>
      </c>
    </row>
    <row r="3589" spans="1:2">
      <c r="A3589" s="165"/>
      <c r="B3589" s="141">
        <f ca="1">IFERROR(__xludf.DUMMYFUNCTION("""COMPUTED_VALUE"""),0)</f>
        <v>0</v>
      </c>
    </row>
    <row r="3590" spans="1:2">
      <c r="A3590" s="165"/>
      <c r="B3590" s="141">
        <f ca="1">IFERROR(__xludf.DUMMYFUNCTION("""COMPUTED_VALUE"""),0)</f>
        <v>0</v>
      </c>
    </row>
    <row r="3591" spans="1:2">
      <c r="A3591" s="165"/>
      <c r="B3591" s="141">
        <f ca="1">IFERROR(__xludf.DUMMYFUNCTION("""COMPUTED_VALUE"""),0)</f>
        <v>0</v>
      </c>
    </row>
    <row r="3592" spans="1:2">
      <c r="A3592" s="165"/>
      <c r="B3592" s="141">
        <f ca="1">IFERROR(__xludf.DUMMYFUNCTION("""COMPUTED_VALUE"""),0)</f>
        <v>0</v>
      </c>
    </row>
    <row r="3593" spans="1:2">
      <c r="A3593" s="165"/>
      <c r="B3593" s="141">
        <f ca="1">IFERROR(__xludf.DUMMYFUNCTION("""COMPUTED_VALUE"""),0)</f>
        <v>0</v>
      </c>
    </row>
    <row r="3594" spans="1:2">
      <c r="A3594" s="165"/>
      <c r="B3594" s="141">
        <f ca="1">IFERROR(__xludf.DUMMYFUNCTION("""COMPUTED_VALUE"""),0)</f>
        <v>0</v>
      </c>
    </row>
    <row r="3595" spans="1:2">
      <c r="A3595" s="165"/>
      <c r="B3595" s="141">
        <f ca="1">IFERROR(__xludf.DUMMYFUNCTION("""COMPUTED_VALUE"""),0)</f>
        <v>0</v>
      </c>
    </row>
    <row r="3596" spans="1:2">
      <c r="A3596" s="165"/>
      <c r="B3596" s="141">
        <f ca="1">IFERROR(__xludf.DUMMYFUNCTION("""COMPUTED_VALUE"""),0)</f>
        <v>0</v>
      </c>
    </row>
    <row r="3597" spans="1:2">
      <c r="A3597" s="165"/>
      <c r="B3597" s="141">
        <f ca="1">IFERROR(__xludf.DUMMYFUNCTION("""COMPUTED_VALUE"""),0)</f>
        <v>0</v>
      </c>
    </row>
    <row r="3598" spans="1:2">
      <c r="A3598" s="165"/>
      <c r="B3598" s="141">
        <f ca="1">IFERROR(__xludf.DUMMYFUNCTION("""COMPUTED_VALUE"""),0)</f>
        <v>0</v>
      </c>
    </row>
    <row r="3599" spans="1:2">
      <c r="A3599" s="165"/>
      <c r="B3599" s="141">
        <f ca="1">IFERROR(__xludf.DUMMYFUNCTION("""COMPUTED_VALUE"""),0)</f>
        <v>0</v>
      </c>
    </row>
    <row r="3600" spans="1:2">
      <c r="A3600" s="165"/>
      <c r="B3600" s="141">
        <f ca="1">IFERROR(__xludf.DUMMYFUNCTION("""COMPUTED_VALUE"""),0)</f>
        <v>0</v>
      </c>
    </row>
    <row r="3601" spans="1:2">
      <c r="A3601" s="165"/>
      <c r="B3601" s="141">
        <f ca="1">IFERROR(__xludf.DUMMYFUNCTION("""COMPUTED_VALUE"""),0)</f>
        <v>0</v>
      </c>
    </row>
    <row r="3602" spans="1:2">
      <c r="A3602" s="165"/>
      <c r="B3602" s="141">
        <f ca="1">IFERROR(__xludf.DUMMYFUNCTION("""COMPUTED_VALUE"""),0)</f>
        <v>0</v>
      </c>
    </row>
    <row r="3603" spans="1:2">
      <c r="A3603" s="165"/>
      <c r="B3603" s="141">
        <f ca="1">IFERROR(__xludf.DUMMYFUNCTION("""COMPUTED_VALUE"""),0)</f>
        <v>0</v>
      </c>
    </row>
    <row r="3604" spans="1:2">
      <c r="A3604" s="165"/>
      <c r="B3604" s="141">
        <f ca="1">IFERROR(__xludf.DUMMYFUNCTION("""COMPUTED_VALUE"""),0)</f>
        <v>0</v>
      </c>
    </row>
    <row r="3605" spans="1:2">
      <c r="A3605" s="165"/>
      <c r="B3605" s="141">
        <f ca="1">IFERROR(__xludf.DUMMYFUNCTION("""COMPUTED_VALUE"""),0)</f>
        <v>0</v>
      </c>
    </row>
    <row r="3606" spans="1:2">
      <c r="A3606" s="165"/>
      <c r="B3606" s="141">
        <f ca="1">IFERROR(__xludf.DUMMYFUNCTION("""COMPUTED_VALUE"""),0)</f>
        <v>0</v>
      </c>
    </row>
    <row r="3607" spans="1:2">
      <c r="A3607" s="165"/>
      <c r="B3607" s="141">
        <f ca="1">IFERROR(__xludf.DUMMYFUNCTION("""COMPUTED_VALUE"""),0)</f>
        <v>0</v>
      </c>
    </row>
    <row r="3608" spans="1:2">
      <c r="A3608" s="165"/>
      <c r="B3608" s="141">
        <f ca="1">IFERROR(__xludf.DUMMYFUNCTION("""COMPUTED_VALUE"""),0)</f>
        <v>0</v>
      </c>
    </row>
    <row r="3609" spans="1:2">
      <c r="A3609" s="165"/>
      <c r="B3609" s="141">
        <f ca="1">IFERROR(__xludf.DUMMYFUNCTION("""COMPUTED_VALUE"""),0)</f>
        <v>0</v>
      </c>
    </row>
    <row r="3610" spans="1:2">
      <c r="A3610" s="165"/>
      <c r="B3610" s="141">
        <f ca="1">IFERROR(__xludf.DUMMYFUNCTION("""COMPUTED_VALUE"""),0)</f>
        <v>0</v>
      </c>
    </row>
    <row r="3611" spans="1:2">
      <c r="A3611" s="165"/>
      <c r="B3611" s="141">
        <f ca="1">IFERROR(__xludf.DUMMYFUNCTION("""COMPUTED_VALUE"""),0)</f>
        <v>0</v>
      </c>
    </row>
    <row r="3612" spans="1:2">
      <c r="A3612" s="165"/>
      <c r="B3612" s="141">
        <f ca="1">IFERROR(__xludf.DUMMYFUNCTION("""COMPUTED_VALUE"""),0)</f>
        <v>0</v>
      </c>
    </row>
    <row r="3613" spans="1:2">
      <c r="A3613" s="165"/>
      <c r="B3613" s="141">
        <f ca="1">IFERROR(__xludf.DUMMYFUNCTION("""COMPUTED_VALUE"""),0)</f>
        <v>0</v>
      </c>
    </row>
    <row r="3614" spans="1:2">
      <c r="A3614" s="165"/>
      <c r="B3614" s="141">
        <f ca="1">IFERROR(__xludf.DUMMYFUNCTION("""COMPUTED_VALUE"""),0)</f>
        <v>0</v>
      </c>
    </row>
    <row r="3615" spans="1:2">
      <c r="A3615" s="165"/>
      <c r="B3615" s="141">
        <f ca="1">IFERROR(__xludf.DUMMYFUNCTION("""COMPUTED_VALUE"""),0)</f>
        <v>0</v>
      </c>
    </row>
    <row r="3616" spans="1:2">
      <c r="A3616" s="165"/>
      <c r="B3616" s="141">
        <f ca="1">IFERROR(__xludf.DUMMYFUNCTION("""COMPUTED_VALUE"""),0)</f>
        <v>0</v>
      </c>
    </row>
    <row r="3617" spans="1:2">
      <c r="A3617" s="165"/>
      <c r="B3617" s="141">
        <f ca="1">IFERROR(__xludf.DUMMYFUNCTION("""COMPUTED_VALUE"""),0)</f>
        <v>0</v>
      </c>
    </row>
    <row r="3618" spans="1:2">
      <c r="A3618" s="165"/>
      <c r="B3618" s="141">
        <f ca="1">IFERROR(__xludf.DUMMYFUNCTION("""COMPUTED_VALUE"""),0)</f>
        <v>0</v>
      </c>
    </row>
    <row r="3619" spans="1:2">
      <c r="A3619" s="165"/>
      <c r="B3619" s="141">
        <f ca="1">IFERROR(__xludf.DUMMYFUNCTION("""COMPUTED_VALUE"""),0)</f>
        <v>0</v>
      </c>
    </row>
    <row r="3620" spans="1:2">
      <c r="A3620" s="165"/>
      <c r="B3620" s="141">
        <f ca="1">IFERROR(__xludf.DUMMYFUNCTION("""COMPUTED_VALUE"""),0)</f>
        <v>0</v>
      </c>
    </row>
    <row r="3621" spans="1:2">
      <c r="A3621" s="165"/>
      <c r="B3621" s="141">
        <f ca="1">IFERROR(__xludf.DUMMYFUNCTION("""COMPUTED_VALUE"""),0)</f>
        <v>0</v>
      </c>
    </row>
    <row r="3622" spans="1:2">
      <c r="A3622" s="165"/>
      <c r="B3622" s="141">
        <f ca="1">IFERROR(__xludf.DUMMYFUNCTION("""COMPUTED_VALUE"""),0)</f>
        <v>0</v>
      </c>
    </row>
    <row r="3623" spans="1:2">
      <c r="A3623" s="165"/>
      <c r="B3623" s="141">
        <f ca="1">IFERROR(__xludf.DUMMYFUNCTION("""COMPUTED_VALUE"""),0)</f>
        <v>0</v>
      </c>
    </row>
    <row r="3624" spans="1:2">
      <c r="A3624" s="165"/>
      <c r="B3624" s="141">
        <f ca="1">IFERROR(__xludf.DUMMYFUNCTION("""COMPUTED_VALUE"""),0)</f>
        <v>0</v>
      </c>
    </row>
    <row r="3625" spans="1:2">
      <c r="A3625" s="165"/>
      <c r="B3625" s="141">
        <f ca="1">IFERROR(__xludf.DUMMYFUNCTION("""COMPUTED_VALUE"""),0)</f>
        <v>0</v>
      </c>
    </row>
    <row r="3626" spans="1:2">
      <c r="A3626" s="165"/>
      <c r="B3626" s="141">
        <f ca="1">IFERROR(__xludf.DUMMYFUNCTION("""COMPUTED_VALUE"""),0)</f>
        <v>0</v>
      </c>
    </row>
    <row r="3627" spans="1:2">
      <c r="A3627" s="165"/>
      <c r="B3627" s="141">
        <f ca="1">IFERROR(__xludf.DUMMYFUNCTION("""COMPUTED_VALUE"""),0)</f>
        <v>0</v>
      </c>
    </row>
    <row r="3628" spans="1:2">
      <c r="A3628" s="165"/>
      <c r="B3628" s="141">
        <f ca="1">IFERROR(__xludf.DUMMYFUNCTION("""COMPUTED_VALUE"""),0)</f>
        <v>0</v>
      </c>
    </row>
    <row r="3629" spans="1:2">
      <c r="A3629" s="165"/>
      <c r="B3629" s="141">
        <f ca="1">IFERROR(__xludf.DUMMYFUNCTION("""COMPUTED_VALUE"""),0)</f>
        <v>0</v>
      </c>
    </row>
    <row r="3630" spans="1:2">
      <c r="A3630" s="165"/>
      <c r="B3630" s="141">
        <f ca="1">IFERROR(__xludf.DUMMYFUNCTION("""COMPUTED_VALUE"""),0)</f>
        <v>0</v>
      </c>
    </row>
    <row r="3631" spans="1:2">
      <c r="A3631" s="165"/>
      <c r="B3631" s="141">
        <f ca="1">IFERROR(__xludf.DUMMYFUNCTION("""COMPUTED_VALUE"""),0)</f>
        <v>0</v>
      </c>
    </row>
    <row r="3632" spans="1:2">
      <c r="A3632" s="165"/>
      <c r="B3632" s="141">
        <f ca="1">IFERROR(__xludf.DUMMYFUNCTION("""COMPUTED_VALUE"""),0)</f>
        <v>0</v>
      </c>
    </row>
    <row r="3633" spans="1:2">
      <c r="A3633" s="165"/>
      <c r="B3633" s="141">
        <f ca="1">IFERROR(__xludf.DUMMYFUNCTION("""COMPUTED_VALUE"""),0)</f>
        <v>0</v>
      </c>
    </row>
    <row r="3634" spans="1:2">
      <c r="A3634" s="165"/>
      <c r="B3634" s="141">
        <f ca="1">IFERROR(__xludf.DUMMYFUNCTION("""COMPUTED_VALUE"""),0)</f>
        <v>0</v>
      </c>
    </row>
    <row r="3635" spans="1:2">
      <c r="A3635" s="165"/>
      <c r="B3635" s="141">
        <f ca="1">IFERROR(__xludf.DUMMYFUNCTION("""COMPUTED_VALUE"""),0)</f>
        <v>0</v>
      </c>
    </row>
    <row r="3636" spans="1:2">
      <c r="A3636" s="165"/>
      <c r="B3636" s="141">
        <f ca="1">IFERROR(__xludf.DUMMYFUNCTION("""COMPUTED_VALUE"""),0)</f>
        <v>0</v>
      </c>
    </row>
    <row r="3637" spans="1:2">
      <c r="A3637" s="165"/>
      <c r="B3637" s="141">
        <f ca="1">IFERROR(__xludf.DUMMYFUNCTION("""COMPUTED_VALUE"""),0)</f>
        <v>0</v>
      </c>
    </row>
    <row r="3638" spans="1:2">
      <c r="A3638" s="165"/>
      <c r="B3638" s="141">
        <f ca="1">IFERROR(__xludf.DUMMYFUNCTION("""COMPUTED_VALUE"""),0)</f>
        <v>0</v>
      </c>
    </row>
    <row r="3639" spans="1:2">
      <c r="A3639" s="165"/>
      <c r="B3639" s="141">
        <f ca="1">IFERROR(__xludf.DUMMYFUNCTION("""COMPUTED_VALUE"""),0)</f>
        <v>0</v>
      </c>
    </row>
    <row r="3640" spans="1:2">
      <c r="A3640" s="165"/>
      <c r="B3640" s="141">
        <f ca="1">IFERROR(__xludf.DUMMYFUNCTION("""COMPUTED_VALUE"""),0)</f>
        <v>0</v>
      </c>
    </row>
    <row r="3641" spans="1:2">
      <c r="A3641" s="165"/>
      <c r="B3641" s="141">
        <f ca="1">IFERROR(__xludf.DUMMYFUNCTION("""COMPUTED_VALUE"""),0)</f>
        <v>0</v>
      </c>
    </row>
    <row r="3642" spans="1:2">
      <c r="A3642" s="165"/>
      <c r="B3642" s="141">
        <f ca="1">IFERROR(__xludf.DUMMYFUNCTION("""COMPUTED_VALUE"""),0)</f>
        <v>0</v>
      </c>
    </row>
    <row r="3643" spans="1:2">
      <c r="A3643" s="165"/>
      <c r="B3643" s="141">
        <f ca="1">IFERROR(__xludf.DUMMYFUNCTION("""COMPUTED_VALUE"""),0)</f>
        <v>0</v>
      </c>
    </row>
    <row r="3644" spans="1:2">
      <c r="A3644" s="165"/>
      <c r="B3644" s="141">
        <f ca="1">IFERROR(__xludf.DUMMYFUNCTION("""COMPUTED_VALUE"""),0)</f>
        <v>0</v>
      </c>
    </row>
    <row r="3645" spans="1:2">
      <c r="A3645" s="165"/>
      <c r="B3645" s="141">
        <f ca="1">IFERROR(__xludf.DUMMYFUNCTION("""COMPUTED_VALUE"""),0)</f>
        <v>0</v>
      </c>
    </row>
    <row r="3646" spans="1:2">
      <c r="A3646" s="165"/>
      <c r="B3646" s="141">
        <f ca="1">IFERROR(__xludf.DUMMYFUNCTION("""COMPUTED_VALUE"""),0)</f>
        <v>0</v>
      </c>
    </row>
    <row r="3647" spans="1:2">
      <c r="A3647" s="165"/>
      <c r="B3647" s="141">
        <f ca="1">IFERROR(__xludf.DUMMYFUNCTION("""COMPUTED_VALUE"""),0)</f>
        <v>0</v>
      </c>
    </row>
    <row r="3648" spans="1:2">
      <c r="A3648" s="165"/>
      <c r="B3648" s="141">
        <f ca="1">IFERROR(__xludf.DUMMYFUNCTION("""COMPUTED_VALUE"""),0)</f>
        <v>0</v>
      </c>
    </row>
    <row r="3649" spans="1:2">
      <c r="A3649" s="165"/>
      <c r="B3649" s="141">
        <f ca="1">IFERROR(__xludf.DUMMYFUNCTION("""COMPUTED_VALUE"""),0)</f>
        <v>0</v>
      </c>
    </row>
    <row r="3650" spans="1:2">
      <c r="A3650" s="165"/>
      <c r="B3650" s="141">
        <f ca="1">IFERROR(__xludf.DUMMYFUNCTION("""COMPUTED_VALUE"""),0)</f>
        <v>0</v>
      </c>
    </row>
    <row r="3651" spans="1:2">
      <c r="A3651" s="165"/>
      <c r="B3651" s="141">
        <f ca="1">IFERROR(__xludf.DUMMYFUNCTION("""COMPUTED_VALUE"""),0)</f>
        <v>0</v>
      </c>
    </row>
    <row r="3652" spans="1:2">
      <c r="A3652" s="165"/>
      <c r="B3652" s="141">
        <f ca="1">IFERROR(__xludf.DUMMYFUNCTION("""COMPUTED_VALUE"""),0)</f>
        <v>0</v>
      </c>
    </row>
    <row r="3653" spans="1:2">
      <c r="A3653" s="165"/>
      <c r="B3653" s="141">
        <f ca="1">IFERROR(__xludf.DUMMYFUNCTION("""COMPUTED_VALUE"""),0)</f>
        <v>0</v>
      </c>
    </row>
    <row r="3654" spans="1:2">
      <c r="A3654" s="165"/>
      <c r="B3654" s="141">
        <f ca="1">IFERROR(__xludf.DUMMYFUNCTION("""COMPUTED_VALUE"""),0)</f>
        <v>0</v>
      </c>
    </row>
    <row r="3655" spans="1:2">
      <c r="A3655" s="165"/>
      <c r="B3655" s="141">
        <f ca="1">IFERROR(__xludf.DUMMYFUNCTION("""COMPUTED_VALUE"""),0)</f>
        <v>0</v>
      </c>
    </row>
    <row r="3656" spans="1:2">
      <c r="A3656" s="165"/>
      <c r="B3656" s="141">
        <f ca="1">IFERROR(__xludf.DUMMYFUNCTION("""COMPUTED_VALUE"""),0)</f>
        <v>0</v>
      </c>
    </row>
    <row r="3657" spans="1:2">
      <c r="A3657" s="165"/>
      <c r="B3657" s="141">
        <f ca="1">IFERROR(__xludf.DUMMYFUNCTION("""COMPUTED_VALUE"""),0)</f>
        <v>0</v>
      </c>
    </row>
    <row r="3658" spans="1:2">
      <c r="A3658" s="165"/>
      <c r="B3658" s="141">
        <f ca="1">IFERROR(__xludf.DUMMYFUNCTION("""COMPUTED_VALUE"""),0)</f>
        <v>0</v>
      </c>
    </row>
    <row r="3659" spans="1:2">
      <c r="A3659" s="165"/>
      <c r="B3659" s="141">
        <f ca="1">IFERROR(__xludf.DUMMYFUNCTION("""COMPUTED_VALUE"""),0)</f>
        <v>0</v>
      </c>
    </row>
    <row r="3660" spans="1:2">
      <c r="A3660" s="165"/>
      <c r="B3660" s="141">
        <f ca="1">IFERROR(__xludf.DUMMYFUNCTION("""COMPUTED_VALUE"""),0)</f>
        <v>0</v>
      </c>
    </row>
    <row r="3661" spans="1:2">
      <c r="A3661" s="165"/>
      <c r="B3661" s="141">
        <f ca="1">IFERROR(__xludf.DUMMYFUNCTION("""COMPUTED_VALUE"""),0)</f>
        <v>0</v>
      </c>
    </row>
    <row r="3662" spans="1:2">
      <c r="A3662" s="165"/>
      <c r="B3662" s="141">
        <f ca="1">IFERROR(__xludf.DUMMYFUNCTION("""COMPUTED_VALUE"""),0)</f>
        <v>0</v>
      </c>
    </row>
    <row r="3663" spans="1:2">
      <c r="A3663" s="165"/>
      <c r="B3663" s="141">
        <f ca="1">IFERROR(__xludf.DUMMYFUNCTION("""COMPUTED_VALUE"""),0)</f>
        <v>0</v>
      </c>
    </row>
    <row r="3664" spans="1:2">
      <c r="A3664" s="165"/>
      <c r="B3664" s="141">
        <f ca="1">IFERROR(__xludf.DUMMYFUNCTION("""COMPUTED_VALUE"""),0)</f>
        <v>0</v>
      </c>
    </row>
    <row r="3665" spans="1:2">
      <c r="A3665" s="165"/>
      <c r="B3665" s="141">
        <f ca="1">IFERROR(__xludf.DUMMYFUNCTION("""COMPUTED_VALUE"""),0)</f>
        <v>0</v>
      </c>
    </row>
    <row r="3666" spans="1:2">
      <c r="A3666" s="165"/>
      <c r="B3666" s="141">
        <f ca="1">IFERROR(__xludf.DUMMYFUNCTION("""COMPUTED_VALUE"""),0)</f>
        <v>0</v>
      </c>
    </row>
    <row r="3667" spans="1:2">
      <c r="A3667" s="165"/>
      <c r="B3667" s="141">
        <f ca="1">IFERROR(__xludf.DUMMYFUNCTION("""COMPUTED_VALUE"""),0)</f>
        <v>0</v>
      </c>
    </row>
    <row r="3668" spans="1:2">
      <c r="A3668" s="165"/>
      <c r="B3668" s="141">
        <f ca="1">IFERROR(__xludf.DUMMYFUNCTION("""COMPUTED_VALUE"""),0)</f>
        <v>0</v>
      </c>
    </row>
    <row r="3669" spans="1:2">
      <c r="A3669" s="165"/>
      <c r="B3669" s="141">
        <f ca="1">IFERROR(__xludf.DUMMYFUNCTION("""COMPUTED_VALUE"""),0)</f>
        <v>0</v>
      </c>
    </row>
    <row r="3670" spans="1:2">
      <c r="A3670" s="165"/>
      <c r="B3670" s="141">
        <f ca="1">IFERROR(__xludf.DUMMYFUNCTION("""COMPUTED_VALUE"""),0)</f>
        <v>0</v>
      </c>
    </row>
    <row r="3671" spans="1:2">
      <c r="A3671" s="165"/>
      <c r="B3671" s="141">
        <f ca="1">IFERROR(__xludf.DUMMYFUNCTION("""COMPUTED_VALUE"""),0)</f>
        <v>0</v>
      </c>
    </row>
    <row r="3672" spans="1:2">
      <c r="A3672" s="165"/>
      <c r="B3672" s="141">
        <f ca="1">IFERROR(__xludf.DUMMYFUNCTION("""COMPUTED_VALUE"""),0)</f>
        <v>0</v>
      </c>
    </row>
    <row r="3673" spans="1:2">
      <c r="A3673" s="165"/>
      <c r="B3673" s="141">
        <f ca="1">IFERROR(__xludf.DUMMYFUNCTION("""COMPUTED_VALUE"""),0)</f>
        <v>0</v>
      </c>
    </row>
    <row r="3674" spans="1:2">
      <c r="A3674" s="165"/>
      <c r="B3674" s="141">
        <f ca="1">IFERROR(__xludf.DUMMYFUNCTION("""COMPUTED_VALUE"""),0)</f>
        <v>0</v>
      </c>
    </row>
    <row r="3675" spans="1:2">
      <c r="A3675" s="165"/>
      <c r="B3675" s="141">
        <f ca="1">IFERROR(__xludf.DUMMYFUNCTION("""COMPUTED_VALUE"""),0)</f>
        <v>0</v>
      </c>
    </row>
    <row r="3676" spans="1:2">
      <c r="A3676" s="165"/>
      <c r="B3676" s="141">
        <f ca="1">IFERROR(__xludf.DUMMYFUNCTION("""COMPUTED_VALUE"""),0)</f>
        <v>0</v>
      </c>
    </row>
    <row r="3677" spans="1:2">
      <c r="A3677" s="165"/>
      <c r="B3677" s="141">
        <f ca="1">IFERROR(__xludf.DUMMYFUNCTION("""COMPUTED_VALUE"""),0)</f>
        <v>0</v>
      </c>
    </row>
    <row r="3678" spans="1:2">
      <c r="A3678" s="165"/>
      <c r="B3678" s="141">
        <f ca="1">IFERROR(__xludf.DUMMYFUNCTION("""COMPUTED_VALUE"""),0)</f>
        <v>0</v>
      </c>
    </row>
    <row r="3679" spans="1:2">
      <c r="A3679" s="165"/>
      <c r="B3679" s="141">
        <f ca="1">IFERROR(__xludf.DUMMYFUNCTION("""COMPUTED_VALUE"""),0)</f>
        <v>0</v>
      </c>
    </row>
    <row r="3680" spans="1:2">
      <c r="A3680" s="165"/>
      <c r="B3680" s="141">
        <f ca="1">IFERROR(__xludf.DUMMYFUNCTION("""COMPUTED_VALUE"""),0)</f>
        <v>0</v>
      </c>
    </row>
    <row r="3681" spans="1:2">
      <c r="A3681" s="165"/>
      <c r="B3681" s="141">
        <f ca="1">IFERROR(__xludf.DUMMYFUNCTION("""COMPUTED_VALUE"""),0)</f>
        <v>0</v>
      </c>
    </row>
    <row r="3682" spans="1:2">
      <c r="A3682" s="165"/>
      <c r="B3682" s="141">
        <f ca="1">IFERROR(__xludf.DUMMYFUNCTION("""COMPUTED_VALUE"""),0)</f>
        <v>0</v>
      </c>
    </row>
    <row r="3683" spans="1:2">
      <c r="A3683" s="165"/>
      <c r="B3683" s="141">
        <f ca="1">IFERROR(__xludf.DUMMYFUNCTION("""COMPUTED_VALUE"""),0)</f>
        <v>0</v>
      </c>
    </row>
    <row r="3684" spans="1:2">
      <c r="A3684" s="165"/>
      <c r="B3684" s="141">
        <f ca="1">IFERROR(__xludf.DUMMYFUNCTION("""COMPUTED_VALUE"""),0)</f>
        <v>0</v>
      </c>
    </row>
    <row r="3685" spans="1:2">
      <c r="A3685" s="165"/>
      <c r="B3685" s="141">
        <f ca="1">IFERROR(__xludf.DUMMYFUNCTION("""COMPUTED_VALUE"""),0)</f>
        <v>0</v>
      </c>
    </row>
    <row r="3686" spans="1:2">
      <c r="A3686" s="165"/>
      <c r="B3686" s="141">
        <f ca="1">IFERROR(__xludf.DUMMYFUNCTION("""COMPUTED_VALUE"""),0)</f>
        <v>0</v>
      </c>
    </row>
    <row r="3687" spans="1:2">
      <c r="A3687" s="165"/>
      <c r="B3687" s="141">
        <f ca="1">IFERROR(__xludf.DUMMYFUNCTION("""COMPUTED_VALUE"""),0)</f>
        <v>0</v>
      </c>
    </row>
    <row r="3688" spans="1:2">
      <c r="A3688" s="165"/>
      <c r="B3688" s="141">
        <f ca="1">IFERROR(__xludf.DUMMYFUNCTION("""COMPUTED_VALUE"""),0)</f>
        <v>0</v>
      </c>
    </row>
    <row r="3689" spans="1:2">
      <c r="A3689" s="165"/>
      <c r="B3689" s="141">
        <f ca="1">IFERROR(__xludf.DUMMYFUNCTION("""COMPUTED_VALUE"""),0)</f>
        <v>0</v>
      </c>
    </row>
    <row r="3690" spans="1:2">
      <c r="A3690" s="165"/>
      <c r="B3690" s="141">
        <f ca="1">IFERROR(__xludf.DUMMYFUNCTION("""COMPUTED_VALUE"""),0)</f>
        <v>0</v>
      </c>
    </row>
    <row r="3691" spans="1:2">
      <c r="A3691" s="165"/>
      <c r="B3691" s="141">
        <f ca="1">IFERROR(__xludf.DUMMYFUNCTION("""COMPUTED_VALUE"""),0)</f>
        <v>0</v>
      </c>
    </row>
    <row r="3692" spans="1:2">
      <c r="A3692" s="165"/>
      <c r="B3692" s="141">
        <f ca="1">IFERROR(__xludf.DUMMYFUNCTION("""COMPUTED_VALUE"""),0)</f>
        <v>0</v>
      </c>
    </row>
    <row r="3693" spans="1:2">
      <c r="A3693" s="165"/>
      <c r="B3693" s="141">
        <f ca="1">IFERROR(__xludf.DUMMYFUNCTION("""COMPUTED_VALUE"""),0)</f>
        <v>0</v>
      </c>
    </row>
    <row r="3694" spans="1:2">
      <c r="A3694" s="165"/>
      <c r="B3694" s="141">
        <f ca="1">IFERROR(__xludf.DUMMYFUNCTION("""COMPUTED_VALUE"""),0)</f>
        <v>0</v>
      </c>
    </row>
    <row r="3695" spans="1:2">
      <c r="A3695" s="165"/>
      <c r="B3695" s="141">
        <f ca="1">IFERROR(__xludf.DUMMYFUNCTION("""COMPUTED_VALUE"""),0)</f>
        <v>0</v>
      </c>
    </row>
    <row r="3696" spans="1:2">
      <c r="A3696" s="165"/>
      <c r="B3696" s="141">
        <f ca="1">IFERROR(__xludf.DUMMYFUNCTION("""COMPUTED_VALUE"""),0)</f>
        <v>0</v>
      </c>
    </row>
    <row r="3697" spans="1:2">
      <c r="A3697" s="165"/>
      <c r="B3697" s="141">
        <f ca="1">IFERROR(__xludf.DUMMYFUNCTION("""COMPUTED_VALUE"""),0)</f>
        <v>0</v>
      </c>
    </row>
    <row r="3698" spans="1:2">
      <c r="A3698" s="165"/>
      <c r="B3698" s="141">
        <f ca="1">IFERROR(__xludf.DUMMYFUNCTION("""COMPUTED_VALUE"""),0)</f>
        <v>0</v>
      </c>
    </row>
    <row r="3699" spans="1:2">
      <c r="A3699" s="165"/>
      <c r="B3699" s="141">
        <f ca="1">IFERROR(__xludf.DUMMYFUNCTION("""COMPUTED_VALUE"""),0)</f>
        <v>0</v>
      </c>
    </row>
    <row r="3700" spans="1:2">
      <c r="A3700" s="165"/>
      <c r="B3700" s="141">
        <f ca="1">IFERROR(__xludf.DUMMYFUNCTION("""COMPUTED_VALUE"""),0)</f>
        <v>0</v>
      </c>
    </row>
    <row r="3701" spans="1:2">
      <c r="A3701" s="165"/>
      <c r="B3701" s="141">
        <f ca="1">IFERROR(__xludf.DUMMYFUNCTION("""COMPUTED_VALUE"""),0)</f>
        <v>0</v>
      </c>
    </row>
    <row r="3702" spans="1:2">
      <c r="A3702" s="165"/>
      <c r="B3702" s="141">
        <f ca="1">IFERROR(__xludf.DUMMYFUNCTION("""COMPUTED_VALUE"""),0)</f>
        <v>0</v>
      </c>
    </row>
    <row r="3703" spans="1:2">
      <c r="A3703" s="165"/>
      <c r="B3703" s="141">
        <f ca="1">IFERROR(__xludf.DUMMYFUNCTION("""COMPUTED_VALUE"""),0)</f>
        <v>0</v>
      </c>
    </row>
    <row r="3704" spans="1:2">
      <c r="A3704" s="165"/>
      <c r="B3704" s="141">
        <f ca="1">IFERROR(__xludf.DUMMYFUNCTION("""COMPUTED_VALUE"""),0)</f>
        <v>0</v>
      </c>
    </row>
    <row r="3705" spans="1:2">
      <c r="A3705" s="165"/>
      <c r="B3705" s="141">
        <f ca="1">IFERROR(__xludf.DUMMYFUNCTION("""COMPUTED_VALUE"""),0)</f>
        <v>0</v>
      </c>
    </row>
    <row r="3706" spans="1:2">
      <c r="A3706" s="165"/>
      <c r="B3706" s="141">
        <f ca="1">IFERROR(__xludf.DUMMYFUNCTION("""COMPUTED_VALUE"""),0)</f>
        <v>0</v>
      </c>
    </row>
    <row r="3707" spans="1:2">
      <c r="A3707" s="165"/>
      <c r="B3707" s="141">
        <f ca="1">IFERROR(__xludf.DUMMYFUNCTION("""COMPUTED_VALUE"""),0)</f>
        <v>0</v>
      </c>
    </row>
    <row r="3708" spans="1:2">
      <c r="A3708" s="165"/>
      <c r="B3708" s="141">
        <f ca="1">IFERROR(__xludf.DUMMYFUNCTION("""COMPUTED_VALUE"""),0)</f>
        <v>0</v>
      </c>
    </row>
    <row r="3709" spans="1:2">
      <c r="A3709" s="165"/>
      <c r="B3709" s="141">
        <f ca="1">IFERROR(__xludf.DUMMYFUNCTION("""COMPUTED_VALUE"""),0)</f>
        <v>0</v>
      </c>
    </row>
    <row r="3710" spans="1:2">
      <c r="A3710" s="165"/>
      <c r="B3710" s="141">
        <f ca="1">IFERROR(__xludf.DUMMYFUNCTION("""COMPUTED_VALUE"""),0)</f>
        <v>0</v>
      </c>
    </row>
    <row r="3711" spans="1:2">
      <c r="A3711" s="165"/>
      <c r="B3711" s="141">
        <f ca="1">IFERROR(__xludf.DUMMYFUNCTION("""COMPUTED_VALUE"""),0)</f>
        <v>0</v>
      </c>
    </row>
    <row r="3712" spans="1:2">
      <c r="A3712" s="165"/>
      <c r="B3712" s="141">
        <f ca="1">IFERROR(__xludf.DUMMYFUNCTION("""COMPUTED_VALUE"""),0)</f>
        <v>0</v>
      </c>
    </row>
    <row r="3713" spans="1:2">
      <c r="A3713" s="165"/>
      <c r="B3713" s="141">
        <f ca="1">IFERROR(__xludf.DUMMYFUNCTION("""COMPUTED_VALUE"""),0)</f>
        <v>0</v>
      </c>
    </row>
    <row r="3714" spans="1:2">
      <c r="A3714" s="165"/>
      <c r="B3714" s="141">
        <f ca="1">IFERROR(__xludf.DUMMYFUNCTION("""COMPUTED_VALUE"""),0)</f>
        <v>0</v>
      </c>
    </row>
    <row r="3715" spans="1:2">
      <c r="A3715" s="165"/>
      <c r="B3715" s="141">
        <f ca="1">IFERROR(__xludf.DUMMYFUNCTION("""COMPUTED_VALUE"""),0)</f>
        <v>0</v>
      </c>
    </row>
    <row r="3716" spans="1:2">
      <c r="A3716" s="165"/>
      <c r="B3716" s="141">
        <f ca="1">IFERROR(__xludf.DUMMYFUNCTION("""COMPUTED_VALUE"""),0)</f>
        <v>0</v>
      </c>
    </row>
    <row r="3717" spans="1:2">
      <c r="A3717" s="165"/>
      <c r="B3717" s="141">
        <f ca="1">IFERROR(__xludf.DUMMYFUNCTION("""COMPUTED_VALUE"""),0)</f>
        <v>0</v>
      </c>
    </row>
    <row r="3718" spans="1:2">
      <c r="A3718" s="165"/>
      <c r="B3718" s="141">
        <f ca="1">IFERROR(__xludf.DUMMYFUNCTION("""COMPUTED_VALUE"""),0)</f>
        <v>0</v>
      </c>
    </row>
    <row r="3719" spans="1:2">
      <c r="A3719" s="165"/>
      <c r="B3719" s="141">
        <f ca="1">IFERROR(__xludf.DUMMYFUNCTION("""COMPUTED_VALUE"""),0)</f>
        <v>0</v>
      </c>
    </row>
    <row r="3720" spans="1:2">
      <c r="A3720" s="165"/>
      <c r="B3720" s="141">
        <f ca="1">IFERROR(__xludf.DUMMYFUNCTION("""COMPUTED_VALUE"""),0)</f>
        <v>0</v>
      </c>
    </row>
    <row r="3721" spans="1:2">
      <c r="A3721" s="165"/>
      <c r="B3721" s="141">
        <f ca="1">IFERROR(__xludf.DUMMYFUNCTION("""COMPUTED_VALUE"""),0)</f>
        <v>0</v>
      </c>
    </row>
    <row r="3722" spans="1:2">
      <c r="A3722" s="165"/>
      <c r="B3722" s="141">
        <f ca="1">IFERROR(__xludf.DUMMYFUNCTION("""COMPUTED_VALUE"""),0)</f>
        <v>0</v>
      </c>
    </row>
    <row r="3723" spans="1:2">
      <c r="A3723" s="165"/>
      <c r="B3723" s="141">
        <f ca="1">IFERROR(__xludf.DUMMYFUNCTION("""COMPUTED_VALUE"""),0)</f>
        <v>0</v>
      </c>
    </row>
    <row r="3724" spans="1:2">
      <c r="A3724" s="165"/>
      <c r="B3724" s="141">
        <f ca="1">IFERROR(__xludf.DUMMYFUNCTION("""COMPUTED_VALUE"""),0)</f>
        <v>0</v>
      </c>
    </row>
    <row r="3725" spans="1:2">
      <c r="A3725" s="165"/>
      <c r="B3725" s="141">
        <f ca="1">IFERROR(__xludf.DUMMYFUNCTION("""COMPUTED_VALUE"""),0)</f>
        <v>0</v>
      </c>
    </row>
    <row r="3726" spans="1:2">
      <c r="A3726" s="165"/>
      <c r="B3726" s="141">
        <f ca="1">IFERROR(__xludf.DUMMYFUNCTION("""COMPUTED_VALUE"""),0)</f>
        <v>0</v>
      </c>
    </row>
    <row r="3727" spans="1:2">
      <c r="A3727" s="165"/>
      <c r="B3727" s="141">
        <f ca="1">IFERROR(__xludf.DUMMYFUNCTION("""COMPUTED_VALUE"""),0)</f>
        <v>0</v>
      </c>
    </row>
    <row r="3728" spans="1:2">
      <c r="A3728" s="165"/>
      <c r="B3728" s="141">
        <f ca="1">IFERROR(__xludf.DUMMYFUNCTION("""COMPUTED_VALUE"""),0)</f>
        <v>0</v>
      </c>
    </row>
    <row r="3729" spans="1:2">
      <c r="A3729" s="165"/>
      <c r="B3729" s="141">
        <f ca="1">IFERROR(__xludf.DUMMYFUNCTION("""COMPUTED_VALUE"""),0)</f>
        <v>0</v>
      </c>
    </row>
    <row r="3730" spans="1:2">
      <c r="A3730" s="165"/>
      <c r="B3730" s="141">
        <f ca="1">IFERROR(__xludf.DUMMYFUNCTION("""COMPUTED_VALUE"""),0)</f>
        <v>0</v>
      </c>
    </row>
    <row r="3731" spans="1:2">
      <c r="A3731" s="165"/>
      <c r="B3731" s="141">
        <f ca="1">IFERROR(__xludf.DUMMYFUNCTION("""COMPUTED_VALUE"""),0)</f>
        <v>0</v>
      </c>
    </row>
    <row r="3732" spans="1:2">
      <c r="A3732" s="165"/>
      <c r="B3732" s="141">
        <f ca="1">IFERROR(__xludf.DUMMYFUNCTION("""COMPUTED_VALUE"""),0)</f>
        <v>0</v>
      </c>
    </row>
    <row r="3733" spans="1:2">
      <c r="A3733" s="165"/>
      <c r="B3733" s="141">
        <f ca="1">IFERROR(__xludf.DUMMYFUNCTION("""COMPUTED_VALUE"""),0)</f>
        <v>0</v>
      </c>
    </row>
    <row r="3734" spans="1:2">
      <c r="A3734" s="165"/>
      <c r="B3734" s="141">
        <f ca="1">IFERROR(__xludf.DUMMYFUNCTION("""COMPUTED_VALUE"""),0)</f>
        <v>0</v>
      </c>
    </row>
    <row r="3735" spans="1:2">
      <c r="A3735" s="165"/>
      <c r="B3735" s="141">
        <f ca="1">IFERROR(__xludf.DUMMYFUNCTION("""COMPUTED_VALUE"""),0)</f>
        <v>0</v>
      </c>
    </row>
    <row r="3736" spans="1:2">
      <c r="A3736" s="165"/>
      <c r="B3736" s="141">
        <f ca="1">IFERROR(__xludf.DUMMYFUNCTION("""COMPUTED_VALUE"""),0)</f>
        <v>0</v>
      </c>
    </row>
    <row r="3737" spans="1:2">
      <c r="A3737" s="165"/>
      <c r="B3737" s="141">
        <f ca="1">IFERROR(__xludf.DUMMYFUNCTION("""COMPUTED_VALUE"""),0)</f>
        <v>0</v>
      </c>
    </row>
    <row r="3738" spans="1:2">
      <c r="A3738" s="165"/>
      <c r="B3738" s="141">
        <f ca="1">IFERROR(__xludf.DUMMYFUNCTION("""COMPUTED_VALUE"""),0)</f>
        <v>0</v>
      </c>
    </row>
    <row r="3739" spans="1:2">
      <c r="A3739" s="165"/>
      <c r="B3739" s="141">
        <f ca="1">IFERROR(__xludf.DUMMYFUNCTION("""COMPUTED_VALUE"""),0)</f>
        <v>0</v>
      </c>
    </row>
    <row r="3740" spans="1:2">
      <c r="A3740" s="165"/>
      <c r="B3740" s="141">
        <f ca="1">IFERROR(__xludf.DUMMYFUNCTION("""COMPUTED_VALUE"""),0)</f>
        <v>0</v>
      </c>
    </row>
    <row r="3741" spans="1:2">
      <c r="A3741" s="165"/>
      <c r="B3741" s="141">
        <f ca="1">IFERROR(__xludf.DUMMYFUNCTION("""COMPUTED_VALUE"""),0)</f>
        <v>0</v>
      </c>
    </row>
    <row r="3742" spans="1:2">
      <c r="A3742" s="165"/>
      <c r="B3742" s="141">
        <f ca="1">IFERROR(__xludf.DUMMYFUNCTION("""COMPUTED_VALUE"""),0)</f>
        <v>0</v>
      </c>
    </row>
    <row r="3743" spans="1:2">
      <c r="A3743" s="165"/>
      <c r="B3743" s="141">
        <f ca="1">IFERROR(__xludf.DUMMYFUNCTION("""COMPUTED_VALUE"""),0)</f>
        <v>0</v>
      </c>
    </row>
    <row r="3744" spans="1:2">
      <c r="A3744" s="165"/>
      <c r="B3744" s="141">
        <f ca="1">IFERROR(__xludf.DUMMYFUNCTION("""COMPUTED_VALUE"""),0)</f>
        <v>0</v>
      </c>
    </row>
    <row r="3745" spans="1:2">
      <c r="A3745" s="165"/>
      <c r="B3745" s="141">
        <f ca="1">IFERROR(__xludf.DUMMYFUNCTION("""COMPUTED_VALUE"""),0)</f>
        <v>0</v>
      </c>
    </row>
    <row r="3746" spans="1:2">
      <c r="A3746" s="165"/>
      <c r="B3746" s="141">
        <f ca="1">IFERROR(__xludf.DUMMYFUNCTION("""COMPUTED_VALUE"""),0)</f>
        <v>0</v>
      </c>
    </row>
    <row r="3747" spans="1:2">
      <c r="A3747" s="165"/>
      <c r="B3747" s="141">
        <f ca="1">IFERROR(__xludf.DUMMYFUNCTION("""COMPUTED_VALUE"""),0)</f>
        <v>0</v>
      </c>
    </row>
    <row r="3748" spans="1:2">
      <c r="A3748" s="165"/>
      <c r="B3748" s="141">
        <f ca="1">IFERROR(__xludf.DUMMYFUNCTION("""COMPUTED_VALUE"""),0)</f>
        <v>0</v>
      </c>
    </row>
    <row r="3749" spans="1:2">
      <c r="A3749" s="165"/>
      <c r="B3749" s="141">
        <f ca="1">IFERROR(__xludf.DUMMYFUNCTION("""COMPUTED_VALUE"""),0)</f>
        <v>0</v>
      </c>
    </row>
    <row r="3750" spans="1:2">
      <c r="A3750" s="165"/>
      <c r="B3750" s="141">
        <f ca="1">IFERROR(__xludf.DUMMYFUNCTION("""COMPUTED_VALUE"""),0)</f>
        <v>0</v>
      </c>
    </row>
    <row r="3751" spans="1:2">
      <c r="A3751" s="165"/>
      <c r="B3751" s="141">
        <f ca="1">IFERROR(__xludf.DUMMYFUNCTION("""COMPUTED_VALUE"""),0)</f>
        <v>0</v>
      </c>
    </row>
    <row r="3752" spans="1:2">
      <c r="A3752" s="165"/>
      <c r="B3752" s="141">
        <f ca="1">IFERROR(__xludf.DUMMYFUNCTION("""COMPUTED_VALUE"""),0)</f>
        <v>0</v>
      </c>
    </row>
    <row r="3753" spans="1:2">
      <c r="A3753" s="165"/>
      <c r="B3753" s="141">
        <f ca="1">IFERROR(__xludf.DUMMYFUNCTION("""COMPUTED_VALUE"""),0)</f>
        <v>0</v>
      </c>
    </row>
    <row r="3754" spans="1:2">
      <c r="A3754" s="165"/>
      <c r="B3754" s="141">
        <f ca="1">IFERROR(__xludf.DUMMYFUNCTION("""COMPUTED_VALUE"""),0)</f>
        <v>0</v>
      </c>
    </row>
    <row r="3755" spans="1:2">
      <c r="A3755" s="165"/>
      <c r="B3755" s="141">
        <f ca="1">IFERROR(__xludf.DUMMYFUNCTION("""COMPUTED_VALUE"""),0)</f>
        <v>0</v>
      </c>
    </row>
    <row r="3756" spans="1:2">
      <c r="A3756" s="165"/>
      <c r="B3756" s="141">
        <f ca="1">IFERROR(__xludf.DUMMYFUNCTION("""COMPUTED_VALUE"""),0)</f>
        <v>0</v>
      </c>
    </row>
    <row r="3757" spans="1:2">
      <c r="A3757" s="165"/>
      <c r="B3757" s="141">
        <f ca="1">IFERROR(__xludf.DUMMYFUNCTION("""COMPUTED_VALUE"""),0)</f>
        <v>0</v>
      </c>
    </row>
    <row r="3758" spans="1:2">
      <c r="A3758" s="165"/>
      <c r="B3758" s="141">
        <f ca="1">IFERROR(__xludf.DUMMYFUNCTION("""COMPUTED_VALUE"""),0)</f>
        <v>0</v>
      </c>
    </row>
    <row r="3759" spans="1:2">
      <c r="A3759" s="165"/>
      <c r="B3759" s="141">
        <f ca="1">IFERROR(__xludf.DUMMYFUNCTION("""COMPUTED_VALUE"""),0)</f>
        <v>0</v>
      </c>
    </row>
    <row r="3760" spans="1:2">
      <c r="A3760" s="165"/>
      <c r="B3760" s="141">
        <f ca="1">IFERROR(__xludf.DUMMYFUNCTION("""COMPUTED_VALUE"""),0)</f>
        <v>0</v>
      </c>
    </row>
    <row r="3761" spans="1:2">
      <c r="A3761" s="165"/>
      <c r="B3761" s="141">
        <f ca="1">IFERROR(__xludf.DUMMYFUNCTION("""COMPUTED_VALUE"""),0)</f>
        <v>0</v>
      </c>
    </row>
    <row r="3762" spans="1:2">
      <c r="A3762" s="165"/>
      <c r="B3762" s="141">
        <f ca="1">IFERROR(__xludf.DUMMYFUNCTION("""COMPUTED_VALUE"""),0)</f>
        <v>0</v>
      </c>
    </row>
    <row r="3763" spans="1:2">
      <c r="A3763" s="165"/>
      <c r="B3763" s="141">
        <f ca="1">IFERROR(__xludf.DUMMYFUNCTION("""COMPUTED_VALUE"""),0)</f>
        <v>0</v>
      </c>
    </row>
    <row r="3764" spans="1:2">
      <c r="A3764" s="165"/>
      <c r="B3764" s="141">
        <f ca="1">IFERROR(__xludf.DUMMYFUNCTION("""COMPUTED_VALUE"""),0)</f>
        <v>0</v>
      </c>
    </row>
    <row r="3765" spans="1:2">
      <c r="A3765" s="165"/>
      <c r="B3765" s="141">
        <f ca="1">IFERROR(__xludf.DUMMYFUNCTION("""COMPUTED_VALUE"""),0)</f>
        <v>0</v>
      </c>
    </row>
    <row r="3766" spans="1:2">
      <c r="A3766" s="165"/>
      <c r="B3766" s="141">
        <f ca="1">IFERROR(__xludf.DUMMYFUNCTION("""COMPUTED_VALUE"""),0)</f>
        <v>0</v>
      </c>
    </row>
    <row r="3767" spans="1:2">
      <c r="A3767" s="165"/>
      <c r="B3767" s="141">
        <f ca="1">IFERROR(__xludf.DUMMYFUNCTION("""COMPUTED_VALUE"""),0)</f>
        <v>0</v>
      </c>
    </row>
    <row r="3768" spans="1:2">
      <c r="A3768" s="165"/>
      <c r="B3768" s="141">
        <f ca="1">IFERROR(__xludf.DUMMYFUNCTION("""COMPUTED_VALUE"""),0)</f>
        <v>0</v>
      </c>
    </row>
    <row r="3769" spans="1:2">
      <c r="A3769" s="165"/>
      <c r="B3769" s="141">
        <f ca="1">IFERROR(__xludf.DUMMYFUNCTION("""COMPUTED_VALUE"""),0)</f>
        <v>0</v>
      </c>
    </row>
    <row r="3770" spans="1:2">
      <c r="A3770" s="165"/>
      <c r="B3770" s="141">
        <f ca="1">IFERROR(__xludf.DUMMYFUNCTION("""COMPUTED_VALUE"""),0)</f>
        <v>0</v>
      </c>
    </row>
    <row r="3771" spans="1:2">
      <c r="A3771" s="165"/>
      <c r="B3771" s="141">
        <f ca="1">IFERROR(__xludf.DUMMYFUNCTION("""COMPUTED_VALUE"""),0)</f>
        <v>0</v>
      </c>
    </row>
    <row r="3772" spans="1:2">
      <c r="A3772" s="165"/>
      <c r="B3772" s="141">
        <f ca="1">IFERROR(__xludf.DUMMYFUNCTION("""COMPUTED_VALUE"""),0)</f>
        <v>0</v>
      </c>
    </row>
    <row r="3773" spans="1:2">
      <c r="A3773" s="165"/>
      <c r="B3773" s="141">
        <f ca="1">IFERROR(__xludf.DUMMYFUNCTION("""COMPUTED_VALUE"""),0)</f>
        <v>0</v>
      </c>
    </row>
    <row r="3774" spans="1:2">
      <c r="A3774" s="165"/>
      <c r="B3774" s="141">
        <f ca="1">IFERROR(__xludf.DUMMYFUNCTION("""COMPUTED_VALUE"""),0)</f>
        <v>0</v>
      </c>
    </row>
    <row r="3775" spans="1:2">
      <c r="A3775" s="165"/>
      <c r="B3775" s="141">
        <f ca="1">IFERROR(__xludf.DUMMYFUNCTION("""COMPUTED_VALUE"""),0)</f>
        <v>0</v>
      </c>
    </row>
    <row r="3776" spans="1:2">
      <c r="A3776" s="165"/>
      <c r="B3776" s="141">
        <f ca="1">IFERROR(__xludf.DUMMYFUNCTION("""COMPUTED_VALUE"""),0)</f>
        <v>0</v>
      </c>
    </row>
    <row r="3777" spans="1:2">
      <c r="A3777" s="165"/>
      <c r="B3777" s="141">
        <f ca="1">IFERROR(__xludf.DUMMYFUNCTION("""COMPUTED_VALUE"""),0)</f>
        <v>0</v>
      </c>
    </row>
    <row r="3778" spans="1:2">
      <c r="A3778" s="165"/>
      <c r="B3778" s="141">
        <f ca="1">IFERROR(__xludf.DUMMYFUNCTION("""COMPUTED_VALUE"""),0)</f>
        <v>0</v>
      </c>
    </row>
    <row r="3779" spans="1:2">
      <c r="A3779" s="165"/>
      <c r="B3779" s="141">
        <f ca="1">IFERROR(__xludf.DUMMYFUNCTION("""COMPUTED_VALUE"""),0)</f>
        <v>0</v>
      </c>
    </row>
    <row r="3780" spans="1:2">
      <c r="A3780" s="165"/>
      <c r="B3780" s="141">
        <f ca="1">IFERROR(__xludf.DUMMYFUNCTION("""COMPUTED_VALUE"""),0)</f>
        <v>0</v>
      </c>
    </row>
    <row r="3781" spans="1:2">
      <c r="A3781" s="165"/>
      <c r="B3781" s="141">
        <f ca="1">IFERROR(__xludf.DUMMYFUNCTION("""COMPUTED_VALUE"""),0)</f>
        <v>0</v>
      </c>
    </row>
    <row r="3782" spans="1:2">
      <c r="A3782" s="165"/>
      <c r="B3782" s="141">
        <f ca="1">IFERROR(__xludf.DUMMYFUNCTION("""COMPUTED_VALUE"""),0)</f>
        <v>0</v>
      </c>
    </row>
    <row r="3783" spans="1:2">
      <c r="A3783" s="165"/>
      <c r="B3783" s="141">
        <f ca="1">IFERROR(__xludf.DUMMYFUNCTION("""COMPUTED_VALUE"""),0)</f>
        <v>0</v>
      </c>
    </row>
    <row r="3784" spans="1:2">
      <c r="A3784" s="165"/>
      <c r="B3784" s="141">
        <f ca="1">IFERROR(__xludf.DUMMYFUNCTION("""COMPUTED_VALUE"""),0)</f>
        <v>0</v>
      </c>
    </row>
    <row r="3785" spans="1:2">
      <c r="A3785" s="165"/>
      <c r="B3785" s="141">
        <f ca="1">IFERROR(__xludf.DUMMYFUNCTION("""COMPUTED_VALUE"""),0)</f>
        <v>0</v>
      </c>
    </row>
    <row r="3786" spans="1:2">
      <c r="A3786" s="165"/>
      <c r="B3786" s="141">
        <f ca="1">IFERROR(__xludf.DUMMYFUNCTION("""COMPUTED_VALUE"""),0)</f>
        <v>0</v>
      </c>
    </row>
    <row r="3787" spans="1:2">
      <c r="A3787" s="165"/>
      <c r="B3787" s="141">
        <f ca="1">IFERROR(__xludf.DUMMYFUNCTION("""COMPUTED_VALUE"""),0)</f>
        <v>0</v>
      </c>
    </row>
    <row r="3788" spans="1:2">
      <c r="A3788" s="165"/>
      <c r="B3788" s="141">
        <f ca="1">IFERROR(__xludf.DUMMYFUNCTION("""COMPUTED_VALUE"""),0)</f>
        <v>0</v>
      </c>
    </row>
    <row r="3789" spans="1:2">
      <c r="A3789" s="165"/>
      <c r="B3789" s="141">
        <f ca="1">IFERROR(__xludf.DUMMYFUNCTION("""COMPUTED_VALUE"""),0)</f>
        <v>0</v>
      </c>
    </row>
    <row r="3790" spans="1:2">
      <c r="A3790" s="165"/>
      <c r="B3790" s="141">
        <f ca="1">IFERROR(__xludf.DUMMYFUNCTION("""COMPUTED_VALUE"""),0)</f>
        <v>0</v>
      </c>
    </row>
    <row r="3791" spans="1:2">
      <c r="A3791" s="165"/>
      <c r="B3791" s="141">
        <f ca="1">IFERROR(__xludf.DUMMYFUNCTION("""COMPUTED_VALUE"""),0)</f>
        <v>0</v>
      </c>
    </row>
    <row r="3792" spans="1:2">
      <c r="A3792" s="165"/>
      <c r="B3792" s="141">
        <f ca="1">IFERROR(__xludf.DUMMYFUNCTION("""COMPUTED_VALUE"""),0)</f>
        <v>0</v>
      </c>
    </row>
    <row r="3793" spans="1:2">
      <c r="A3793" s="165"/>
      <c r="B3793" s="141">
        <f ca="1">IFERROR(__xludf.DUMMYFUNCTION("""COMPUTED_VALUE"""),0)</f>
        <v>0</v>
      </c>
    </row>
    <row r="3794" spans="1:2">
      <c r="A3794" s="165"/>
      <c r="B3794" s="141">
        <f ca="1">IFERROR(__xludf.DUMMYFUNCTION("""COMPUTED_VALUE"""),0)</f>
        <v>0</v>
      </c>
    </row>
    <row r="3795" spans="1:2">
      <c r="A3795" s="165"/>
      <c r="B3795" s="141">
        <f ca="1">IFERROR(__xludf.DUMMYFUNCTION("""COMPUTED_VALUE"""),0)</f>
        <v>0</v>
      </c>
    </row>
    <row r="3796" spans="1:2">
      <c r="A3796" s="165"/>
      <c r="B3796" s="141">
        <f ca="1">IFERROR(__xludf.DUMMYFUNCTION("""COMPUTED_VALUE"""),0)</f>
        <v>0</v>
      </c>
    </row>
    <row r="3797" spans="1:2">
      <c r="A3797" s="165"/>
      <c r="B3797" s="141">
        <f ca="1">IFERROR(__xludf.DUMMYFUNCTION("""COMPUTED_VALUE"""),0)</f>
        <v>0</v>
      </c>
    </row>
    <row r="3798" spans="1:2">
      <c r="A3798" s="165"/>
      <c r="B3798" s="141">
        <f ca="1">IFERROR(__xludf.DUMMYFUNCTION("""COMPUTED_VALUE"""),0)</f>
        <v>0</v>
      </c>
    </row>
    <row r="3799" spans="1:2">
      <c r="A3799" s="165"/>
      <c r="B3799" s="141">
        <f ca="1">IFERROR(__xludf.DUMMYFUNCTION("""COMPUTED_VALUE"""),0)</f>
        <v>0</v>
      </c>
    </row>
    <row r="3800" spans="1:2">
      <c r="A3800" s="165"/>
      <c r="B3800" s="141">
        <f ca="1">IFERROR(__xludf.DUMMYFUNCTION("""COMPUTED_VALUE"""),0)</f>
        <v>0</v>
      </c>
    </row>
    <row r="3801" spans="1:2">
      <c r="A3801" s="165"/>
      <c r="B3801" s="141">
        <f ca="1">IFERROR(__xludf.DUMMYFUNCTION("""COMPUTED_VALUE"""),0)</f>
        <v>0</v>
      </c>
    </row>
    <row r="3802" spans="1:2">
      <c r="A3802" s="165"/>
      <c r="B3802" s="141">
        <f ca="1">IFERROR(__xludf.DUMMYFUNCTION("""COMPUTED_VALUE"""),0)</f>
        <v>0</v>
      </c>
    </row>
    <row r="3803" spans="1:2">
      <c r="A3803" s="165"/>
      <c r="B3803" s="141">
        <f ca="1">IFERROR(__xludf.DUMMYFUNCTION("""COMPUTED_VALUE"""),0)</f>
        <v>0</v>
      </c>
    </row>
    <row r="3804" spans="1:2">
      <c r="A3804" s="165"/>
      <c r="B3804" s="141">
        <f ca="1">IFERROR(__xludf.DUMMYFUNCTION("""COMPUTED_VALUE"""),0)</f>
        <v>0</v>
      </c>
    </row>
    <row r="3805" spans="1:2">
      <c r="A3805" s="165"/>
      <c r="B3805" s="141">
        <f ca="1">IFERROR(__xludf.DUMMYFUNCTION("""COMPUTED_VALUE"""),0)</f>
        <v>0</v>
      </c>
    </row>
    <row r="3806" spans="1:2">
      <c r="A3806" s="165"/>
      <c r="B3806" s="141">
        <f ca="1">IFERROR(__xludf.DUMMYFUNCTION("""COMPUTED_VALUE"""),0)</f>
        <v>0</v>
      </c>
    </row>
    <row r="3807" spans="1:2">
      <c r="A3807" s="165"/>
      <c r="B3807" s="141">
        <f ca="1">IFERROR(__xludf.DUMMYFUNCTION("""COMPUTED_VALUE"""),0)</f>
        <v>0</v>
      </c>
    </row>
    <row r="3808" spans="1:2">
      <c r="A3808" s="165"/>
      <c r="B3808" s="141">
        <f ca="1">IFERROR(__xludf.DUMMYFUNCTION("""COMPUTED_VALUE"""),0)</f>
        <v>0</v>
      </c>
    </row>
    <row r="3809" spans="1:2">
      <c r="A3809" s="165"/>
      <c r="B3809" s="141">
        <f ca="1">IFERROR(__xludf.DUMMYFUNCTION("""COMPUTED_VALUE"""),0)</f>
        <v>0</v>
      </c>
    </row>
    <row r="3810" spans="1:2">
      <c r="A3810" s="165"/>
      <c r="B3810" s="141">
        <f ca="1">IFERROR(__xludf.DUMMYFUNCTION("""COMPUTED_VALUE"""),0)</f>
        <v>0</v>
      </c>
    </row>
    <row r="3811" spans="1:2">
      <c r="A3811" s="165"/>
      <c r="B3811" s="141">
        <f ca="1">IFERROR(__xludf.DUMMYFUNCTION("""COMPUTED_VALUE"""),0)</f>
        <v>0</v>
      </c>
    </row>
    <row r="3812" spans="1:2">
      <c r="A3812" s="165"/>
      <c r="B3812" s="141">
        <f ca="1">IFERROR(__xludf.DUMMYFUNCTION("""COMPUTED_VALUE"""),0)</f>
        <v>0</v>
      </c>
    </row>
    <row r="3813" spans="1:2">
      <c r="A3813" s="165"/>
      <c r="B3813" s="141">
        <f ca="1">IFERROR(__xludf.DUMMYFUNCTION("""COMPUTED_VALUE"""),0)</f>
        <v>0</v>
      </c>
    </row>
    <row r="3814" spans="1:2">
      <c r="A3814" s="165"/>
      <c r="B3814" s="141">
        <f ca="1">IFERROR(__xludf.DUMMYFUNCTION("""COMPUTED_VALUE"""),0)</f>
        <v>0</v>
      </c>
    </row>
    <row r="3815" spans="1:2">
      <c r="A3815" s="165"/>
      <c r="B3815" s="141">
        <f ca="1">IFERROR(__xludf.DUMMYFUNCTION("""COMPUTED_VALUE"""),0)</f>
        <v>0</v>
      </c>
    </row>
    <row r="3816" spans="1:2">
      <c r="A3816" s="165"/>
      <c r="B3816" s="141">
        <f ca="1">IFERROR(__xludf.DUMMYFUNCTION("""COMPUTED_VALUE"""),0)</f>
        <v>0</v>
      </c>
    </row>
    <row r="3817" spans="1:2">
      <c r="A3817" s="165"/>
      <c r="B3817" s="141">
        <f ca="1">IFERROR(__xludf.DUMMYFUNCTION("""COMPUTED_VALUE"""),0)</f>
        <v>0</v>
      </c>
    </row>
    <row r="3818" spans="1:2">
      <c r="A3818" s="165"/>
      <c r="B3818" s="141">
        <f ca="1">IFERROR(__xludf.DUMMYFUNCTION("""COMPUTED_VALUE"""),0)</f>
        <v>0</v>
      </c>
    </row>
    <row r="3819" spans="1:2">
      <c r="A3819" s="165"/>
      <c r="B3819" s="141">
        <f ca="1">IFERROR(__xludf.DUMMYFUNCTION("""COMPUTED_VALUE"""),0)</f>
        <v>0</v>
      </c>
    </row>
    <row r="3820" spans="1:2">
      <c r="A3820" s="165"/>
      <c r="B3820" s="141">
        <f ca="1">IFERROR(__xludf.DUMMYFUNCTION("""COMPUTED_VALUE"""),0)</f>
        <v>0</v>
      </c>
    </row>
    <row r="3821" spans="1:2">
      <c r="A3821" s="165"/>
      <c r="B3821" s="141">
        <f ca="1">IFERROR(__xludf.DUMMYFUNCTION("""COMPUTED_VALUE"""),0)</f>
        <v>0</v>
      </c>
    </row>
    <row r="3822" spans="1:2">
      <c r="A3822" s="165"/>
      <c r="B3822" s="141">
        <f ca="1">IFERROR(__xludf.DUMMYFUNCTION("""COMPUTED_VALUE"""),0)</f>
        <v>0</v>
      </c>
    </row>
    <row r="3823" spans="1:2">
      <c r="A3823" s="165"/>
      <c r="B3823" s="141">
        <f ca="1">IFERROR(__xludf.DUMMYFUNCTION("""COMPUTED_VALUE"""),0)</f>
        <v>0</v>
      </c>
    </row>
    <row r="3824" spans="1:2">
      <c r="A3824" s="165"/>
      <c r="B3824" s="141">
        <f ca="1">IFERROR(__xludf.DUMMYFUNCTION("""COMPUTED_VALUE"""),0)</f>
        <v>0</v>
      </c>
    </row>
    <row r="3825" spans="1:2">
      <c r="A3825" s="165"/>
      <c r="B3825" s="141">
        <f ca="1">IFERROR(__xludf.DUMMYFUNCTION("""COMPUTED_VALUE"""),0)</f>
        <v>0</v>
      </c>
    </row>
    <row r="3826" spans="1:2">
      <c r="A3826" s="165"/>
      <c r="B3826" s="141">
        <f ca="1">IFERROR(__xludf.DUMMYFUNCTION("""COMPUTED_VALUE"""),0)</f>
        <v>0</v>
      </c>
    </row>
    <row r="3827" spans="1:2">
      <c r="A3827" s="165"/>
      <c r="B3827" s="141">
        <f ca="1">IFERROR(__xludf.DUMMYFUNCTION("""COMPUTED_VALUE"""),0)</f>
        <v>0</v>
      </c>
    </row>
    <row r="3828" spans="1:2">
      <c r="A3828" s="165"/>
      <c r="B3828" s="141">
        <f ca="1">IFERROR(__xludf.DUMMYFUNCTION("""COMPUTED_VALUE"""),0)</f>
        <v>0</v>
      </c>
    </row>
    <row r="3829" spans="1:2">
      <c r="A3829" s="165"/>
      <c r="B3829" s="141">
        <f ca="1">IFERROR(__xludf.DUMMYFUNCTION("""COMPUTED_VALUE"""),0)</f>
        <v>0</v>
      </c>
    </row>
    <row r="3830" spans="1:2">
      <c r="A3830" s="165"/>
      <c r="B3830" s="141">
        <f ca="1">IFERROR(__xludf.DUMMYFUNCTION("""COMPUTED_VALUE"""),0)</f>
        <v>0</v>
      </c>
    </row>
    <row r="3831" spans="1:2">
      <c r="A3831" s="165"/>
      <c r="B3831" s="141">
        <f ca="1">IFERROR(__xludf.DUMMYFUNCTION("""COMPUTED_VALUE"""),0)</f>
        <v>0</v>
      </c>
    </row>
    <row r="3832" spans="1:2">
      <c r="A3832" s="165"/>
      <c r="B3832" s="141">
        <f ca="1">IFERROR(__xludf.DUMMYFUNCTION("""COMPUTED_VALUE"""),0)</f>
        <v>0</v>
      </c>
    </row>
    <row r="3833" spans="1:2">
      <c r="A3833" s="165"/>
      <c r="B3833" s="141">
        <f ca="1">IFERROR(__xludf.DUMMYFUNCTION("""COMPUTED_VALUE"""),0)</f>
        <v>0</v>
      </c>
    </row>
    <row r="3834" spans="1:2">
      <c r="A3834" s="165"/>
      <c r="B3834" s="141">
        <f ca="1">IFERROR(__xludf.DUMMYFUNCTION("""COMPUTED_VALUE"""),0)</f>
        <v>0</v>
      </c>
    </row>
    <row r="3835" spans="1:2">
      <c r="A3835" s="165"/>
      <c r="B3835" s="141">
        <f ca="1">IFERROR(__xludf.DUMMYFUNCTION("""COMPUTED_VALUE"""),0)</f>
        <v>0</v>
      </c>
    </row>
    <row r="3836" spans="1:2">
      <c r="A3836" s="165"/>
      <c r="B3836" s="141">
        <f ca="1">IFERROR(__xludf.DUMMYFUNCTION("""COMPUTED_VALUE"""),0)</f>
        <v>0</v>
      </c>
    </row>
    <row r="3837" spans="1:2">
      <c r="A3837" s="165"/>
      <c r="B3837" s="141">
        <f ca="1">IFERROR(__xludf.DUMMYFUNCTION("""COMPUTED_VALUE"""),0)</f>
        <v>0</v>
      </c>
    </row>
    <row r="3838" spans="1:2">
      <c r="A3838" s="165"/>
      <c r="B3838" s="141">
        <f ca="1">IFERROR(__xludf.DUMMYFUNCTION("""COMPUTED_VALUE"""),0)</f>
        <v>0</v>
      </c>
    </row>
    <row r="3839" spans="1:2">
      <c r="A3839" s="165"/>
      <c r="B3839" s="141">
        <f ca="1">IFERROR(__xludf.DUMMYFUNCTION("""COMPUTED_VALUE"""),0)</f>
        <v>0</v>
      </c>
    </row>
    <row r="3840" spans="1:2">
      <c r="A3840" s="165"/>
      <c r="B3840" s="141">
        <f ca="1">IFERROR(__xludf.DUMMYFUNCTION("""COMPUTED_VALUE"""),0)</f>
        <v>0</v>
      </c>
    </row>
    <row r="3841" spans="1:2">
      <c r="A3841" s="165"/>
      <c r="B3841" s="141">
        <f ca="1">IFERROR(__xludf.DUMMYFUNCTION("""COMPUTED_VALUE"""),0)</f>
        <v>0</v>
      </c>
    </row>
    <row r="3842" spans="1:2">
      <c r="A3842" s="165"/>
      <c r="B3842" s="141">
        <f ca="1">IFERROR(__xludf.DUMMYFUNCTION("""COMPUTED_VALUE"""),0)</f>
        <v>0</v>
      </c>
    </row>
    <row r="3843" spans="1:2">
      <c r="A3843" s="165"/>
      <c r="B3843" s="141">
        <f ca="1">IFERROR(__xludf.DUMMYFUNCTION("""COMPUTED_VALUE"""),0)</f>
        <v>0</v>
      </c>
    </row>
    <row r="3844" spans="1:2">
      <c r="A3844" s="165"/>
      <c r="B3844" s="141">
        <f ca="1">IFERROR(__xludf.DUMMYFUNCTION("""COMPUTED_VALUE"""),0)</f>
        <v>0</v>
      </c>
    </row>
    <row r="3845" spans="1:2">
      <c r="A3845" s="165"/>
      <c r="B3845" s="141">
        <f ca="1">IFERROR(__xludf.DUMMYFUNCTION("""COMPUTED_VALUE"""),0)</f>
        <v>0</v>
      </c>
    </row>
    <row r="3846" spans="1:2">
      <c r="A3846" s="165"/>
      <c r="B3846" s="141">
        <f ca="1">IFERROR(__xludf.DUMMYFUNCTION("""COMPUTED_VALUE"""),0)</f>
        <v>0</v>
      </c>
    </row>
    <row r="3847" spans="1:2">
      <c r="A3847" s="165"/>
      <c r="B3847" s="141">
        <f ca="1">IFERROR(__xludf.DUMMYFUNCTION("""COMPUTED_VALUE"""),0)</f>
        <v>0</v>
      </c>
    </row>
    <row r="3848" spans="1:2">
      <c r="A3848" s="165"/>
      <c r="B3848" s="141">
        <f ca="1">IFERROR(__xludf.DUMMYFUNCTION("""COMPUTED_VALUE"""),0)</f>
        <v>0</v>
      </c>
    </row>
    <row r="3849" spans="1:2">
      <c r="A3849" s="165"/>
      <c r="B3849" s="141">
        <f ca="1">IFERROR(__xludf.DUMMYFUNCTION("""COMPUTED_VALUE"""),0)</f>
        <v>0</v>
      </c>
    </row>
    <row r="3850" spans="1:2">
      <c r="A3850" s="165"/>
      <c r="B3850" s="141">
        <f ca="1">IFERROR(__xludf.DUMMYFUNCTION("""COMPUTED_VALUE"""),0)</f>
        <v>0</v>
      </c>
    </row>
    <row r="3851" spans="1:2">
      <c r="A3851" s="165"/>
      <c r="B3851" s="141">
        <f ca="1">IFERROR(__xludf.DUMMYFUNCTION("""COMPUTED_VALUE"""),0)</f>
        <v>0</v>
      </c>
    </row>
    <row r="3852" spans="1:2">
      <c r="A3852" s="165"/>
      <c r="B3852" s="141">
        <f ca="1">IFERROR(__xludf.DUMMYFUNCTION("""COMPUTED_VALUE"""),0)</f>
        <v>0</v>
      </c>
    </row>
    <row r="3853" spans="1:2">
      <c r="A3853" s="165"/>
      <c r="B3853" s="141">
        <f ca="1">IFERROR(__xludf.DUMMYFUNCTION("""COMPUTED_VALUE"""),0)</f>
        <v>0</v>
      </c>
    </row>
    <row r="3854" spans="1:2">
      <c r="A3854" s="165"/>
      <c r="B3854" s="141">
        <f ca="1">IFERROR(__xludf.DUMMYFUNCTION("""COMPUTED_VALUE"""),0)</f>
        <v>0</v>
      </c>
    </row>
    <row r="3855" spans="1:2">
      <c r="A3855" s="165"/>
      <c r="B3855" s="141">
        <f ca="1">IFERROR(__xludf.DUMMYFUNCTION("""COMPUTED_VALUE"""),0)</f>
        <v>0</v>
      </c>
    </row>
    <row r="3856" spans="1:2">
      <c r="A3856" s="165"/>
      <c r="B3856" s="141">
        <f ca="1">IFERROR(__xludf.DUMMYFUNCTION("""COMPUTED_VALUE"""),0)</f>
        <v>0</v>
      </c>
    </row>
    <row r="3857" spans="1:2">
      <c r="A3857" s="165"/>
      <c r="B3857" s="141">
        <f ca="1">IFERROR(__xludf.DUMMYFUNCTION("""COMPUTED_VALUE"""),0)</f>
        <v>0</v>
      </c>
    </row>
    <row r="3858" spans="1:2">
      <c r="A3858" s="165"/>
      <c r="B3858" s="141">
        <f ca="1">IFERROR(__xludf.DUMMYFUNCTION("""COMPUTED_VALUE"""),0)</f>
        <v>0</v>
      </c>
    </row>
    <row r="3859" spans="1:2">
      <c r="A3859" s="165"/>
      <c r="B3859" s="141">
        <f ca="1">IFERROR(__xludf.DUMMYFUNCTION("""COMPUTED_VALUE"""),0)</f>
        <v>0</v>
      </c>
    </row>
    <row r="3860" spans="1:2">
      <c r="A3860" s="165"/>
      <c r="B3860" s="141">
        <f ca="1">IFERROR(__xludf.DUMMYFUNCTION("""COMPUTED_VALUE"""),0)</f>
        <v>0</v>
      </c>
    </row>
    <row r="3861" spans="1:2">
      <c r="A3861" s="165"/>
      <c r="B3861" s="141">
        <f ca="1">IFERROR(__xludf.DUMMYFUNCTION("""COMPUTED_VALUE"""),0)</f>
        <v>0</v>
      </c>
    </row>
    <row r="3862" spans="1:2">
      <c r="A3862" s="165"/>
      <c r="B3862" s="141">
        <f ca="1">IFERROR(__xludf.DUMMYFUNCTION("""COMPUTED_VALUE"""),0)</f>
        <v>0</v>
      </c>
    </row>
    <row r="3863" spans="1:2">
      <c r="A3863" s="165"/>
      <c r="B3863" s="141">
        <f ca="1">IFERROR(__xludf.DUMMYFUNCTION("""COMPUTED_VALUE"""),0)</f>
        <v>0</v>
      </c>
    </row>
    <row r="3864" spans="1:2">
      <c r="A3864" s="165"/>
      <c r="B3864" s="141">
        <f ca="1">IFERROR(__xludf.DUMMYFUNCTION("""COMPUTED_VALUE"""),0)</f>
        <v>0</v>
      </c>
    </row>
    <row r="3865" spans="1:2">
      <c r="A3865" s="165"/>
      <c r="B3865" s="141">
        <f ca="1">IFERROR(__xludf.DUMMYFUNCTION("""COMPUTED_VALUE"""),0)</f>
        <v>0</v>
      </c>
    </row>
    <row r="3866" spans="1:2">
      <c r="A3866" s="165"/>
      <c r="B3866" s="141">
        <f ca="1">IFERROR(__xludf.DUMMYFUNCTION("""COMPUTED_VALUE"""),0)</f>
        <v>0</v>
      </c>
    </row>
    <row r="3867" spans="1:2">
      <c r="A3867" s="165"/>
      <c r="B3867" s="141">
        <f ca="1">IFERROR(__xludf.DUMMYFUNCTION("""COMPUTED_VALUE"""),0)</f>
        <v>0</v>
      </c>
    </row>
    <row r="3868" spans="1:2">
      <c r="A3868" s="165"/>
      <c r="B3868" s="141">
        <f ca="1">IFERROR(__xludf.DUMMYFUNCTION("""COMPUTED_VALUE"""),0)</f>
        <v>0</v>
      </c>
    </row>
    <row r="3869" spans="1:2">
      <c r="A3869" s="165"/>
      <c r="B3869" s="141">
        <f ca="1">IFERROR(__xludf.DUMMYFUNCTION("""COMPUTED_VALUE"""),0)</f>
        <v>0</v>
      </c>
    </row>
    <row r="3870" spans="1:2">
      <c r="A3870" s="165"/>
      <c r="B3870" s="141">
        <f ca="1">IFERROR(__xludf.DUMMYFUNCTION("""COMPUTED_VALUE"""),0)</f>
        <v>0</v>
      </c>
    </row>
    <row r="3871" spans="1:2">
      <c r="A3871" s="165"/>
      <c r="B3871" s="141">
        <f ca="1">IFERROR(__xludf.DUMMYFUNCTION("""COMPUTED_VALUE"""),0)</f>
        <v>0</v>
      </c>
    </row>
    <row r="3872" spans="1:2">
      <c r="A3872" s="165"/>
      <c r="B3872" s="141">
        <f ca="1">IFERROR(__xludf.DUMMYFUNCTION("""COMPUTED_VALUE"""),0)</f>
        <v>0</v>
      </c>
    </row>
    <row r="3873" spans="1:2">
      <c r="A3873" s="165"/>
      <c r="B3873" s="141">
        <f ca="1">IFERROR(__xludf.DUMMYFUNCTION("""COMPUTED_VALUE"""),0)</f>
        <v>0</v>
      </c>
    </row>
    <row r="3874" spans="1:2">
      <c r="A3874" s="165"/>
      <c r="B3874" s="141">
        <f ca="1">IFERROR(__xludf.DUMMYFUNCTION("""COMPUTED_VALUE"""),0)</f>
        <v>0</v>
      </c>
    </row>
    <row r="3875" spans="1:2">
      <c r="A3875" s="165"/>
      <c r="B3875" s="141">
        <f ca="1">IFERROR(__xludf.DUMMYFUNCTION("""COMPUTED_VALUE"""),0)</f>
        <v>0</v>
      </c>
    </row>
    <row r="3876" spans="1:2">
      <c r="A3876" s="165"/>
      <c r="B3876" s="141">
        <f ca="1">IFERROR(__xludf.DUMMYFUNCTION("""COMPUTED_VALUE"""),0)</f>
        <v>0</v>
      </c>
    </row>
    <row r="3877" spans="1:2">
      <c r="A3877" s="165"/>
      <c r="B3877" s="141">
        <f ca="1">IFERROR(__xludf.DUMMYFUNCTION("""COMPUTED_VALUE"""),0)</f>
        <v>0</v>
      </c>
    </row>
    <row r="3878" spans="1:2">
      <c r="A3878" s="165"/>
      <c r="B3878" s="141">
        <f ca="1">IFERROR(__xludf.DUMMYFUNCTION("""COMPUTED_VALUE"""),0)</f>
        <v>0</v>
      </c>
    </row>
    <row r="3879" spans="1:2">
      <c r="A3879" s="165"/>
      <c r="B3879" s="141">
        <f ca="1">IFERROR(__xludf.DUMMYFUNCTION("""COMPUTED_VALUE"""),0)</f>
        <v>0</v>
      </c>
    </row>
    <row r="3880" spans="1:2">
      <c r="A3880" s="165"/>
      <c r="B3880" s="141">
        <f ca="1">IFERROR(__xludf.DUMMYFUNCTION("""COMPUTED_VALUE"""),0)</f>
        <v>0</v>
      </c>
    </row>
    <row r="3881" spans="1:2">
      <c r="A3881" s="165"/>
      <c r="B3881" s="141">
        <f ca="1">IFERROR(__xludf.DUMMYFUNCTION("""COMPUTED_VALUE"""),0)</f>
        <v>0</v>
      </c>
    </row>
    <row r="3882" spans="1:2">
      <c r="A3882" s="165"/>
      <c r="B3882" s="141">
        <f ca="1">IFERROR(__xludf.DUMMYFUNCTION("""COMPUTED_VALUE"""),0)</f>
        <v>0</v>
      </c>
    </row>
    <row r="3883" spans="1:2">
      <c r="A3883" s="165"/>
      <c r="B3883" s="141">
        <f ca="1">IFERROR(__xludf.DUMMYFUNCTION("""COMPUTED_VALUE"""),0)</f>
        <v>0</v>
      </c>
    </row>
    <row r="3884" spans="1:2">
      <c r="A3884" s="165"/>
      <c r="B3884" s="141">
        <f ca="1">IFERROR(__xludf.DUMMYFUNCTION("""COMPUTED_VALUE"""),0)</f>
        <v>0</v>
      </c>
    </row>
    <row r="3885" spans="1:2">
      <c r="A3885" s="165"/>
      <c r="B3885" s="141">
        <f ca="1">IFERROR(__xludf.DUMMYFUNCTION("""COMPUTED_VALUE"""),0)</f>
        <v>0</v>
      </c>
    </row>
    <row r="3886" spans="1:2">
      <c r="A3886" s="165"/>
      <c r="B3886" s="141">
        <f ca="1">IFERROR(__xludf.DUMMYFUNCTION("""COMPUTED_VALUE"""),0)</f>
        <v>0</v>
      </c>
    </row>
    <row r="3887" spans="1:2">
      <c r="A3887" s="165"/>
      <c r="B3887" s="141">
        <f ca="1">IFERROR(__xludf.DUMMYFUNCTION("""COMPUTED_VALUE"""),0)</f>
        <v>0</v>
      </c>
    </row>
    <row r="3888" spans="1:2">
      <c r="A3888" s="165"/>
      <c r="B3888" s="141">
        <f ca="1">IFERROR(__xludf.DUMMYFUNCTION("""COMPUTED_VALUE"""),0)</f>
        <v>0</v>
      </c>
    </row>
    <row r="3889" spans="1:2">
      <c r="A3889" s="165"/>
      <c r="B3889" s="141">
        <f ca="1">IFERROR(__xludf.DUMMYFUNCTION("""COMPUTED_VALUE"""),0)</f>
        <v>0</v>
      </c>
    </row>
    <row r="3890" spans="1:2">
      <c r="A3890" s="165"/>
      <c r="B3890" s="141">
        <f ca="1">IFERROR(__xludf.DUMMYFUNCTION("""COMPUTED_VALUE"""),0)</f>
        <v>0</v>
      </c>
    </row>
    <row r="3891" spans="1:2">
      <c r="A3891" s="165"/>
      <c r="B3891" s="141">
        <f ca="1">IFERROR(__xludf.DUMMYFUNCTION("""COMPUTED_VALUE"""),0)</f>
        <v>0</v>
      </c>
    </row>
    <row r="3892" spans="1:2">
      <c r="A3892" s="165"/>
      <c r="B3892" s="141">
        <f ca="1">IFERROR(__xludf.DUMMYFUNCTION("""COMPUTED_VALUE"""),0)</f>
        <v>0</v>
      </c>
    </row>
    <row r="3893" spans="1:2">
      <c r="A3893" s="165"/>
      <c r="B3893" s="141">
        <f ca="1">IFERROR(__xludf.DUMMYFUNCTION("""COMPUTED_VALUE"""),0)</f>
        <v>0</v>
      </c>
    </row>
    <row r="3894" spans="1:2">
      <c r="A3894" s="165"/>
      <c r="B3894" s="141">
        <f ca="1">IFERROR(__xludf.DUMMYFUNCTION("""COMPUTED_VALUE"""),0)</f>
        <v>0</v>
      </c>
    </row>
    <row r="3895" spans="1:2">
      <c r="A3895" s="165"/>
      <c r="B3895" s="141">
        <f ca="1">IFERROR(__xludf.DUMMYFUNCTION("""COMPUTED_VALUE"""),0)</f>
        <v>0</v>
      </c>
    </row>
    <row r="3896" spans="1:2">
      <c r="A3896" s="165"/>
      <c r="B3896" s="141">
        <f ca="1">IFERROR(__xludf.DUMMYFUNCTION("""COMPUTED_VALUE"""),0)</f>
        <v>0</v>
      </c>
    </row>
    <row r="3897" spans="1:2">
      <c r="A3897" s="165"/>
      <c r="B3897" s="141">
        <f ca="1">IFERROR(__xludf.DUMMYFUNCTION("""COMPUTED_VALUE"""),0)</f>
        <v>0</v>
      </c>
    </row>
    <row r="3898" spans="1:2">
      <c r="A3898" s="165"/>
      <c r="B3898" s="141">
        <f ca="1">IFERROR(__xludf.DUMMYFUNCTION("""COMPUTED_VALUE"""),0)</f>
        <v>0</v>
      </c>
    </row>
    <row r="3899" spans="1:2">
      <c r="A3899" s="165"/>
      <c r="B3899" s="141">
        <f ca="1">IFERROR(__xludf.DUMMYFUNCTION("""COMPUTED_VALUE"""),0)</f>
        <v>0</v>
      </c>
    </row>
    <row r="3900" spans="1:2">
      <c r="A3900" s="165"/>
      <c r="B3900" s="141">
        <f ca="1">IFERROR(__xludf.DUMMYFUNCTION("""COMPUTED_VALUE"""),0)</f>
        <v>0</v>
      </c>
    </row>
    <row r="3901" spans="1:2">
      <c r="A3901" s="165"/>
      <c r="B3901" s="141">
        <f ca="1">IFERROR(__xludf.DUMMYFUNCTION("""COMPUTED_VALUE"""),0)</f>
        <v>0</v>
      </c>
    </row>
    <row r="3902" spans="1:2">
      <c r="A3902" s="165"/>
      <c r="B3902" s="141">
        <f ca="1">IFERROR(__xludf.DUMMYFUNCTION("""COMPUTED_VALUE"""),0)</f>
        <v>0</v>
      </c>
    </row>
    <row r="3903" spans="1:2">
      <c r="A3903" s="165"/>
      <c r="B3903" s="141">
        <f ca="1">IFERROR(__xludf.DUMMYFUNCTION("""COMPUTED_VALUE"""),0)</f>
        <v>0</v>
      </c>
    </row>
    <row r="3904" spans="1:2">
      <c r="A3904" s="165"/>
      <c r="B3904" s="141">
        <f ca="1">IFERROR(__xludf.DUMMYFUNCTION("""COMPUTED_VALUE"""),0)</f>
        <v>0</v>
      </c>
    </row>
    <row r="3905" spans="1:2">
      <c r="A3905" s="165"/>
      <c r="B3905" s="141">
        <f ca="1">IFERROR(__xludf.DUMMYFUNCTION("""COMPUTED_VALUE"""),0)</f>
        <v>0</v>
      </c>
    </row>
    <row r="3906" spans="1:2">
      <c r="A3906" s="165"/>
      <c r="B3906" s="141">
        <f ca="1">IFERROR(__xludf.DUMMYFUNCTION("""COMPUTED_VALUE"""),0)</f>
        <v>0</v>
      </c>
    </row>
    <row r="3907" spans="1:2">
      <c r="A3907" s="165"/>
      <c r="B3907" s="141">
        <f ca="1">IFERROR(__xludf.DUMMYFUNCTION("""COMPUTED_VALUE"""),0)</f>
        <v>0</v>
      </c>
    </row>
    <row r="3908" spans="1:2">
      <c r="A3908" s="165"/>
      <c r="B3908" s="141">
        <f ca="1">IFERROR(__xludf.DUMMYFUNCTION("""COMPUTED_VALUE"""),0)</f>
        <v>0</v>
      </c>
    </row>
    <row r="3909" spans="1:2">
      <c r="A3909" s="165"/>
      <c r="B3909" s="141">
        <f ca="1">IFERROR(__xludf.DUMMYFUNCTION("""COMPUTED_VALUE"""),0)</f>
        <v>0</v>
      </c>
    </row>
    <row r="3910" spans="1:2">
      <c r="A3910" s="165"/>
      <c r="B3910" s="141">
        <f ca="1">IFERROR(__xludf.DUMMYFUNCTION("""COMPUTED_VALUE"""),0)</f>
        <v>0</v>
      </c>
    </row>
    <row r="3911" spans="1:2">
      <c r="A3911" s="165"/>
      <c r="B3911" s="141">
        <f ca="1">IFERROR(__xludf.DUMMYFUNCTION("""COMPUTED_VALUE"""),0)</f>
        <v>0</v>
      </c>
    </row>
    <row r="3912" spans="1:2">
      <c r="A3912" s="165"/>
      <c r="B3912" s="141">
        <f ca="1">IFERROR(__xludf.DUMMYFUNCTION("""COMPUTED_VALUE"""),0)</f>
        <v>0</v>
      </c>
    </row>
    <row r="3913" spans="1:2">
      <c r="A3913" s="165"/>
      <c r="B3913" s="141">
        <f ca="1">IFERROR(__xludf.DUMMYFUNCTION("""COMPUTED_VALUE"""),0)</f>
        <v>0</v>
      </c>
    </row>
    <row r="3914" spans="1:2">
      <c r="A3914" s="165"/>
      <c r="B3914" s="141">
        <f ca="1">IFERROR(__xludf.DUMMYFUNCTION("""COMPUTED_VALUE"""),0)</f>
        <v>0</v>
      </c>
    </row>
    <row r="3915" spans="1:2">
      <c r="A3915" s="165"/>
      <c r="B3915" s="141">
        <f ca="1">IFERROR(__xludf.DUMMYFUNCTION("""COMPUTED_VALUE"""),0)</f>
        <v>0</v>
      </c>
    </row>
    <row r="3916" spans="1:2">
      <c r="A3916" s="165"/>
      <c r="B3916" s="141">
        <f ca="1">IFERROR(__xludf.DUMMYFUNCTION("""COMPUTED_VALUE"""),0)</f>
        <v>0</v>
      </c>
    </row>
    <row r="3917" spans="1:2">
      <c r="A3917" s="165"/>
      <c r="B3917" s="141">
        <f ca="1">IFERROR(__xludf.DUMMYFUNCTION("""COMPUTED_VALUE"""),0)</f>
        <v>0</v>
      </c>
    </row>
    <row r="3918" spans="1:2">
      <c r="A3918" s="165"/>
      <c r="B3918" s="141">
        <f ca="1">IFERROR(__xludf.DUMMYFUNCTION("""COMPUTED_VALUE"""),0)</f>
        <v>0</v>
      </c>
    </row>
    <row r="3919" spans="1:2">
      <c r="A3919" s="165"/>
      <c r="B3919" s="141">
        <f ca="1">IFERROR(__xludf.DUMMYFUNCTION("""COMPUTED_VALUE"""),0)</f>
        <v>0</v>
      </c>
    </row>
    <row r="3920" spans="1:2">
      <c r="A3920" s="165"/>
      <c r="B3920" s="141">
        <f ca="1">IFERROR(__xludf.DUMMYFUNCTION("""COMPUTED_VALUE"""),0)</f>
        <v>0</v>
      </c>
    </row>
    <row r="3921" spans="1:2">
      <c r="A3921" s="165"/>
      <c r="B3921" s="141">
        <f ca="1">IFERROR(__xludf.DUMMYFUNCTION("""COMPUTED_VALUE"""),0)</f>
        <v>0</v>
      </c>
    </row>
    <row r="3922" spans="1:2">
      <c r="A3922" s="165"/>
      <c r="B3922" s="141">
        <f ca="1">IFERROR(__xludf.DUMMYFUNCTION("""COMPUTED_VALUE"""),0)</f>
        <v>0</v>
      </c>
    </row>
    <row r="3923" spans="1:2">
      <c r="A3923" s="165"/>
      <c r="B3923" s="141">
        <f ca="1">IFERROR(__xludf.DUMMYFUNCTION("""COMPUTED_VALUE"""),0)</f>
        <v>0</v>
      </c>
    </row>
    <row r="3924" spans="1:2">
      <c r="A3924" s="165"/>
      <c r="B3924" s="141">
        <f ca="1">IFERROR(__xludf.DUMMYFUNCTION("""COMPUTED_VALUE"""),0)</f>
        <v>0</v>
      </c>
    </row>
    <row r="3925" spans="1:2">
      <c r="A3925" s="165"/>
      <c r="B3925" s="141">
        <f ca="1">IFERROR(__xludf.DUMMYFUNCTION("""COMPUTED_VALUE"""),0)</f>
        <v>0</v>
      </c>
    </row>
    <row r="3926" spans="1:2">
      <c r="A3926" s="165"/>
      <c r="B3926" s="141">
        <f ca="1">IFERROR(__xludf.DUMMYFUNCTION("""COMPUTED_VALUE"""),0)</f>
        <v>0</v>
      </c>
    </row>
    <row r="3927" spans="1:2">
      <c r="A3927" s="165"/>
      <c r="B3927" s="141">
        <f ca="1">IFERROR(__xludf.DUMMYFUNCTION("""COMPUTED_VALUE"""),0)</f>
        <v>0</v>
      </c>
    </row>
    <row r="3928" spans="1:2">
      <c r="A3928" s="165"/>
      <c r="B3928" s="141">
        <f ca="1">IFERROR(__xludf.DUMMYFUNCTION("""COMPUTED_VALUE"""),0)</f>
        <v>0</v>
      </c>
    </row>
    <row r="3929" spans="1:2">
      <c r="A3929" s="165"/>
      <c r="B3929" s="141">
        <f ca="1">IFERROR(__xludf.DUMMYFUNCTION("""COMPUTED_VALUE"""),0)</f>
        <v>0</v>
      </c>
    </row>
    <row r="3930" spans="1:2">
      <c r="A3930" s="165"/>
      <c r="B3930" s="141">
        <f ca="1">IFERROR(__xludf.DUMMYFUNCTION("""COMPUTED_VALUE"""),0)</f>
        <v>0</v>
      </c>
    </row>
    <row r="3931" spans="1:2">
      <c r="A3931" s="165"/>
      <c r="B3931" s="141">
        <f ca="1">IFERROR(__xludf.DUMMYFUNCTION("""COMPUTED_VALUE"""),0)</f>
        <v>0</v>
      </c>
    </row>
    <row r="3932" spans="1:2">
      <c r="A3932" s="165"/>
      <c r="B3932" s="141">
        <f ca="1">IFERROR(__xludf.DUMMYFUNCTION("""COMPUTED_VALUE"""),0)</f>
        <v>0</v>
      </c>
    </row>
    <row r="3933" spans="1:2">
      <c r="A3933" s="165"/>
      <c r="B3933" s="141">
        <f ca="1">IFERROR(__xludf.DUMMYFUNCTION("""COMPUTED_VALUE"""),0)</f>
        <v>0</v>
      </c>
    </row>
    <row r="3934" spans="1:2">
      <c r="A3934" s="165"/>
      <c r="B3934" s="141">
        <f ca="1">IFERROR(__xludf.DUMMYFUNCTION("""COMPUTED_VALUE"""),0)</f>
        <v>0</v>
      </c>
    </row>
    <row r="3935" spans="1:2">
      <c r="A3935" s="165"/>
      <c r="B3935" s="141">
        <f ca="1">IFERROR(__xludf.DUMMYFUNCTION("""COMPUTED_VALUE"""),0)</f>
        <v>0</v>
      </c>
    </row>
    <row r="3936" spans="1:2">
      <c r="A3936" s="165"/>
      <c r="B3936" s="141">
        <f ca="1">IFERROR(__xludf.DUMMYFUNCTION("""COMPUTED_VALUE"""),0)</f>
        <v>0</v>
      </c>
    </row>
    <row r="3937" spans="1:2">
      <c r="A3937" s="165"/>
      <c r="B3937" s="141">
        <f ca="1">IFERROR(__xludf.DUMMYFUNCTION("""COMPUTED_VALUE"""),0)</f>
        <v>0</v>
      </c>
    </row>
    <row r="3938" spans="1:2">
      <c r="A3938" s="165"/>
      <c r="B3938" s="141">
        <f ca="1">IFERROR(__xludf.DUMMYFUNCTION("""COMPUTED_VALUE"""),0)</f>
        <v>0</v>
      </c>
    </row>
    <row r="3939" spans="1:2">
      <c r="A3939" s="165"/>
      <c r="B3939" s="141">
        <f ca="1">IFERROR(__xludf.DUMMYFUNCTION("""COMPUTED_VALUE"""),0)</f>
        <v>0</v>
      </c>
    </row>
    <row r="3940" spans="1:2">
      <c r="A3940" s="165"/>
      <c r="B3940" s="141">
        <f ca="1">IFERROR(__xludf.DUMMYFUNCTION("""COMPUTED_VALUE"""),0)</f>
        <v>0</v>
      </c>
    </row>
    <row r="3941" spans="1:2">
      <c r="A3941" s="165"/>
      <c r="B3941" s="141">
        <f ca="1">IFERROR(__xludf.DUMMYFUNCTION("""COMPUTED_VALUE"""),0)</f>
        <v>0</v>
      </c>
    </row>
    <row r="3942" spans="1:2">
      <c r="A3942" s="165"/>
      <c r="B3942" s="141">
        <f ca="1">IFERROR(__xludf.DUMMYFUNCTION("""COMPUTED_VALUE"""),0)</f>
        <v>0</v>
      </c>
    </row>
    <row r="3943" spans="1:2">
      <c r="A3943" s="165"/>
      <c r="B3943" s="141">
        <f ca="1">IFERROR(__xludf.DUMMYFUNCTION("""COMPUTED_VALUE"""),0)</f>
        <v>0</v>
      </c>
    </row>
    <row r="3944" spans="1:2">
      <c r="A3944" s="165"/>
      <c r="B3944" s="141">
        <f ca="1">IFERROR(__xludf.DUMMYFUNCTION("""COMPUTED_VALUE"""),0)</f>
        <v>0</v>
      </c>
    </row>
    <row r="3945" spans="1:2">
      <c r="A3945" s="165"/>
      <c r="B3945" s="141">
        <f ca="1">IFERROR(__xludf.DUMMYFUNCTION("""COMPUTED_VALUE"""),0)</f>
        <v>0</v>
      </c>
    </row>
    <row r="3946" spans="1:2">
      <c r="A3946" s="165"/>
      <c r="B3946" s="141">
        <f ca="1">IFERROR(__xludf.DUMMYFUNCTION("""COMPUTED_VALUE"""),0)</f>
        <v>0</v>
      </c>
    </row>
    <row r="3947" spans="1:2">
      <c r="A3947" s="165"/>
      <c r="B3947" s="141">
        <f ca="1">IFERROR(__xludf.DUMMYFUNCTION("""COMPUTED_VALUE"""),0)</f>
        <v>0</v>
      </c>
    </row>
    <row r="3948" spans="1:2">
      <c r="A3948" s="165"/>
      <c r="B3948" s="141">
        <f ca="1">IFERROR(__xludf.DUMMYFUNCTION("""COMPUTED_VALUE"""),0)</f>
        <v>0</v>
      </c>
    </row>
    <row r="3949" spans="1:2">
      <c r="A3949" s="165"/>
      <c r="B3949" s="141">
        <f ca="1">IFERROR(__xludf.DUMMYFUNCTION("""COMPUTED_VALUE"""),0)</f>
        <v>0</v>
      </c>
    </row>
    <row r="3950" spans="1:2">
      <c r="A3950" s="165"/>
      <c r="B3950" s="141">
        <f ca="1">IFERROR(__xludf.DUMMYFUNCTION("""COMPUTED_VALUE"""),0)</f>
        <v>0</v>
      </c>
    </row>
    <row r="3951" spans="1:2">
      <c r="A3951" s="165"/>
      <c r="B3951" s="141">
        <f ca="1">IFERROR(__xludf.DUMMYFUNCTION("""COMPUTED_VALUE"""),0)</f>
        <v>0</v>
      </c>
    </row>
    <row r="3952" spans="1:2">
      <c r="A3952" s="165"/>
      <c r="B3952" s="141">
        <f ca="1">IFERROR(__xludf.DUMMYFUNCTION("""COMPUTED_VALUE"""),0)</f>
        <v>0</v>
      </c>
    </row>
    <row r="3953" spans="1:2">
      <c r="A3953" s="165"/>
      <c r="B3953" s="141">
        <f ca="1">IFERROR(__xludf.DUMMYFUNCTION("""COMPUTED_VALUE"""),0)</f>
        <v>0</v>
      </c>
    </row>
    <row r="3954" spans="1:2">
      <c r="A3954" s="165"/>
      <c r="B3954" s="141">
        <f ca="1">IFERROR(__xludf.DUMMYFUNCTION("""COMPUTED_VALUE"""),0)</f>
        <v>0</v>
      </c>
    </row>
    <row r="3955" spans="1:2">
      <c r="A3955" s="165"/>
      <c r="B3955" s="141">
        <f ca="1">IFERROR(__xludf.DUMMYFUNCTION("""COMPUTED_VALUE"""),0)</f>
        <v>0</v>
      </c>
    </row>
    <row r="3956" spans="1:2">
      <c r="A3956" s="165"/>
      <c r="B3956" s="141">
        <f ca="1">IFERROR(__xludf.DUMMYFUNCTION("""COMPUTED_VALUE"""),0)</f>
        <v>0</v>
      </c>
    </row>
    <row r="3957" spans="1:2">
      <c r="A3957" s="165"/>
      <c r="B3957" s="141">
        <f ca="1">IFERROR(__xludf.DUMMYFUNCTION("""COMPUTED_VALUE"""),0)</f>
        <v>0</v>
      </c>
    </row>
    <row r="3958" spans="1:2">
      <c r="A3958" s="165"/>
      <c r="B3958" s="141">
        <f ca="1">IFERROR(__xludf.DUMMYFUNCTION("""COMPUTED_VALUE"""),0)</f>
        <v>0</v>
      </c>
    </row>
    <row r="3959" spans="1:2">
      <c r="A3959" s="165"/>
      <c r="B3959" s="141">
        <f ca="1">IFERROR(__xludf.DUMMYFUNCTION("""COMPUTED_VALUE"""),0)</f>
        <v>0</v>
      </c>
    </row>
    <row r="3960" spans="1:2">
      <c r="A3960" s="165"/>
      <c r="B3960" s="141">
        <f ca="1">IFERROR(__xludf.DUMMYFUNCTION("""COMPUTED_VALUE"""),0)</f>
        <v>0</v>
      </c>
    </row>
    <row r="3961" spans="1:2">
      <c r="A3961" s="165"/>
      <c r="B3961" s="141">
        <f ca="1">IFERROR(__xludf.DUMMYFUNCTION("""COMPUTED_VALUE"""),0)</f>
        <v>0</v>
      </c>
    </row>
    <row r="3962" spans="1:2">
      <c r="A3962" s="165"/>
      <c r="B3962" s="141">
        <f ca="1">IFERROR(__xludf.DUMMYFUNCTION("""COMPUTED_VALUE"""),0)</f>
        <v>0</v>
      </c>
    </row>
    <row r="3963" spans="1:2">
      <c r="A3963" s="165"/>
      <c r="B3963" s="141">
        <f ca="1">IFERROR(__xludf.DUMMYFUNCTION("""COMPUTED_VALUE"""),0)</f>
        <v>0</v>
      </c>
    </row>
    <row r="3964" spans="1:2">
      <c r="A3964" s="165"/>
      <c r="B3964" s="141">
        <f ca="1">IFERROR(__xludf.DUMMYFUNCTION("""COMPUTED_VALUE"""),0)</f>
        <v>0</v>
      </c>
    </row>
    <row r="3965" spans="1:2">
      <c r="A3965" s="165"/>
      <c r="B3965" s="141">
        <f ca="1">IFERROR(__xludf.DUMMYFUNCTION("""COMPUTED_VALUE"""),0)</f>
        <v>0</v>
      </c>
    </row>
    <row r="3966" spans="1:2">
      <c r="A3966" s="165"/>
      <c r="B3966" s="141">
        <f ca="1">IFERROR(__xludf.DUMMYFUNCTION("""COMPUTED_VALUE"""),0)</f>
        <v>0</v>
      </c>
    </row>
    <row r="3967" spans="1:2">
      <c r="A3967" s="165"/>
      <c r="B3967" s="141">
        <f ca="1">IFERROR(__xludf.DUMMYFUNCTION("""COMPUTED_VALUE"""),0)</f>
        <v>0</v>
      </c>
    </row>
    <row r="3968" spans="1:2">
      <c r="A3968" s="165"/>
      <c r="B3968" s="141">
        <f ca="1">IFERROR(__xludf.DUMMYFUNCTION("""COMPUTED_VALUE"""),0)</f>
        <v>0</v>
      </c>
    </row>
    <row r="3969" spans="1:2">
      <c r="A3969" s="165"/>
      <c r="B3969" s="141">
        <f ca="1">IFERROR(__xludf.DUMMYFUNCTION("""COMPUTED_VALUE"""),0)</f>
        <v>0</v>
      </c>
    </row>
    <row r="3970" spans="1:2">
      <c r="A3970" s="165"/>
      <c r="B3970" s="141">
        <f ca="1">IFERROR(__xludf.DUMMYFUNCTION("""COMPUTED_VALUE"""),0)</f>
        <v>0</v>
      </c>
    </row>
    <row r="3971" spans="1:2">
      <c r="A3971" s="165"/>
      <c r="B3971" s="141">
        <f ca="1">IFERROR(__xludf.DUMMYFUNCTION("""COMPUTED_VALUE"""),0)</f>
        <v>0</v>
      </c>
    </row>
    <row r="3972" spans="1:2">
      <c r="A3972" s="165"/>
      <c r="B3972" s="141">
        <f ca="1">IFERROR(__xludf.DUMMYFUNCTION("""COMPUTED_VALUE"""),0)</f>
        <v>0</v>
      </c>
    </row>
    <row r="3973" spans="1:2">
      <c r="A3973" s="165"/>
      <c r="B3973" s="141">
        <f ca="1">IFERROR(__xludf.DUMMYFUNCTION("""COMPUTED_VALUE"""),0)</f>
        <v>0</v>
      </c>
    </row>
    <row r="3974" spans="1:2">
      <c r="A3974" s="165"/>
      <c r="B3974" s="141">
        <f ca="1">IFERROR(__xludf.DUMMYFUNCTION("""COMPUTED_VALUE"""),0)</f>
        <v>0</v>
      </c>
    </row>
    <row r="3975" spans="1:2">
      <c r="A3975" s="165"/>
      <c r="B3975" s="141">
        <f ca="1">IFERROR(__xludf.DUMMYFUNCTION("""COMPUTED_VALUE"""),0)</f>
        <v>0</v>
      </c>
    </row>
    <row r="3976" spans="1:2">
      <c r="A3976" s="165"/>
      <c r="B3976" s="141">
        <f ca="1">IFERROR(__xludf.DUMMYFUNCTION("""COMPUTED_VALUE"""),0)</f>
        <v>0</v>
      </c>
    </row>
    <row r="3977" spans="1:2">
      <c r="A3977" s="165"/>
      <c r="B3977" s="141">
        <f ca="1">IFERROR(__xludf.DUMMYFUNCTION("""COMPUTED_VALUE"""),0)</f>
        <v>0</v>
      </c>
    </row>
    <row r="3978" spans="1:2">
      <c r="A3978" s="165"/>
      <c r="B3978" s="141">
        <f ca="1">IFERROR(__xludf.DUMMYFUNCTION("""COMPUTED_VALUE"""),0)</f>
        <v>0</v>
      </c>
    </row>
    <row r="3979" spans="1:2">
      <c r="A3979" s="165"/>
      <c r="B3979" s="141">
        <f ca="1">IFERROR(__xludf.DUMMYFUNCTION("""COMPUTED_VALUE"""),0)</f>
        <v>0</v>
      </c>
    </row>
    <row r="3980" spans="1:2">
      <c r="A3980" s="165"/>
      <c r="B3980" s="141">
        <f ca="1">IFERROR(__xludf.DUMMYFUNCTION("""COMPUTED_VALUE"""),0)</f>
        <v>0</v>
      </c>
    </row>
    <row r="3981" spans="1:2">
      <c r="A3981" s="165"/>
      <c r="B3981" s="141">
        <f ca="1">IFERROR(__xludf.DUMMYFUNCTION("""COMPUTED_VALUE"""),0)</f>
        <v>0</v>
      </c>
    </row>
    <row r="3982" spans="1:2">
      <c r="A3982" s="165"/>
      <c r="B3982" s="141">
        <f ca="1">IFERROR(__xludf.DUMMYFUNCTION("""COMPUTED_VALUE"""),0)</f>
        <v>0</v>
      </c>
    </row>
    <row r="3983" spans="1:2">
      <c r="A3983" s="165"/>
      <c r="B3983" s="141">
        <f ca="1">IFERROR(__xludf.DUMMYFUNCTION("""COMPUTED_VALUE"""),0)</f>
        <v>0</v>
      </c>
    </row>
    <row r="3984" spans="1:2">
      <c r="A3984" s="165"/>
      <c r="B3984" s="141">
        <f ca="1">IFERROR(__xludf.DUMMYFUNCTION("""COMPUTED_VALUE"""),0)</f>
        <v>0</v>
      </c>
    </row>
    <row r="3985" spans="1:2">
      <c r="A3985" s="165"/>
      <c r="B3985" s="141">
        <f ca="1">IFERROR(__xludf.DUMMYFUNCTION("""COMPUTED_VALUE"""),0)</f>
        <v>0</v>
      </c>
    </row>
    <row r="3986" spans="1:2">
      <c r="A3986" s="165"/>
      <c r="B3986" s="141">
        <f ca="1">IFERROR(__xludf.DUMMYFUNCTION("""COMPUTED_VALUE"""),0)</f>
        <v>0</v>
      </c>
    </row>
    <row r="3987" spans="1:2">
      <c r="A3987" s="165"/>
      <c r="B3987" s="141">
        <f ca="1">IFERROR(__xludf.DUMMYFUNCTION("""COMPUTED_VALUE"""),0)</f>
        <v>0</v>
      </c>
    </row>
    <row r="3988" spans="1:2">
      <c r="A3988" s="165"/>
      <c r="B3988" s="141">
        <f ca="1">IFERROR(__xludf.DUMMYFUNCTION("""COMPUTED_VALUE"""),0)</f>
        <v>0</v>
      </c>
    </row>
    <row r="3989" spans="1:2">
      <c r="A3989" s="165"/>
      <c r="B3989" s="141">
        <f ca="1">IFERROR(__xludf.DUMMYFUNCTION("""COMPUTED_VALUE"""),0)</f>
        <v>0</v>
      </c>
    </row>
    <row r="3990" spans="1:2">
      <c r="A3990" s="165"/>
      <c r="B3990" s="141">
        <f ca="1">IFERROR(__xludf.DUMMYFUNCTION("""COMPUTED_VALUE"""),0)</f>
        <v>0</v>
      </c>
    </row>
    <row r="3991" spans="1:2">
      <c r="A3991" s="165"/>
      <c r="B3991" s="141">
        <f ca="1">IFERROR(__xludf.DUMMYFUNCTION("""COMPUTED_VALUE"""),0)</f>
        <v>0</v>
      </c>
    </row>
    <row r="3992" spans="1:2">
      <c r="A3992" s="165"/>
      <c r="B3992" s="141">
        <f ca="1">IFERROR(__xludf.DUMMYFUNCTION("""COMPUTED_VALUE"""),0)</f>
        <v>0</v>
      </c>
    </row>
    <row r="3993" spans="1:2">
      <c r="A3993" s="165"/>
      <c r="B3993" s="141">
        <f ca="1">IFERROR(__xludf.DUMMYFUNCTION("""COMPUTED_VALUE"""),0)</f>
        <v>0</v>
      </c>
    </row>
    <row r="3994" spans="1:2">
      <c r="A3994" s="165"/>
      <c r="B3994" s="141">
        <f ca="1">IFERROR(__xludf.DUMMYFUNCTION("""COMPUTED_VALUE"""),0)</f>
        <v>0</v>
      </c>
    </row>
    <row r="3995" spans="1:2">
      <c r="A3995" s="165"/>
      <c r="B3995" s="141">
        <f ca="1">IFERROR(__xludf.DUMMYFUNCTION("""COMPUTED_VALUE"""),0)</f>
        <v>0</v>
      </c>
    </row>
    <row r="3996" spans="1:2">
      <c r="A3996" s="165"/>
      <c r="B3996" s="141">
        <f ca="1">IFERROR(__xludf.DUMMYFUNCTION("""COMPUTED_VALUE"""),0)</f>
        <v>0</v>
      </c>
    </row>
    <row r="3997" spans="1:2">
      <c r="A3997" s="165"/>
      <c r="B3997" s="141">
        <f ca="1">IFERROR(__xludf.DUMMYFUNCTION("""COMPUTED_VALUE"""),0)</f>
        <v>0</v>
      </c>
    </row>
    <row r="3998" spans="1:2">
      <c r="A3998" s="165"/>
      <c r="B3998" s="141">
        <f ca="1">IFERROR(__xludf.DUMMYFUNCTION("""COMPUTED_VALUE"""),0)</f>
        <v>0</v>
      </c>
    </row>
    <row r="3999" spans="1:2">
      <c r="A3999" s="165"/>
      <c r="B3999" s="141">
        <f ca="1">IFERROR(__xludf.DUMMYFUNCTION("""COMPUTED_VALUE"""),0)</f>
        <v>0</v>
      </c>
    </row>
    <row r="4000" spans="1:2">
      <c r="A4000" s="165"/>
      <c r="B4000" s="141">
        <f ca="1">IFERROR(__xludf.DUMMYFUNCTION("""COMPUTED_VALUE"""),0)</f>
        <v>0</v>
      </c>
    </row>
    <row r="4001" spans="1:2">
      <c r="A4001" s="165"/>
      <c r="B4001" s="141">
        <f ca="1">IFERROR(__xludf.DUMMYFUNCTION("""COMPUTED_VALUE"""),0)</f>
        <v>0</v>
      </c>
    </row>
    <row r="4002" spans="1:2">
      <c r="A4002" s="165"/>
      <c r="B4002" s="141">
        <f ca="1">IFERROR(__xludf.DUMMYFUNCTION("""COMPUTED_VALUE"""),0)</f>
        <v>0</v>
      </c>
    </row>
    <row r="4003" spans="1:2">
      <c r="A4003" s="165"/>
      <c r="B4003" s="141">
        <f ca="1">IFERROR(__xludf.DUMMYFUNCTION("""COMPUTED_VALUE"""),0)</f>
        <v>0</v>
      </c>
    </row>
    <row r="4004" spans="1:2">
      <c r="A4004" s="165"/>
      <c r="B4004" s="141">
        <f ca="1">IFERROR(__xludf.DUMMYFUNCTION("""COMPUTED_VALUE"""),0)</f>
        <v>0</v>
      </c>
    </row>
    <row r="4005" spans="1:2">
      <c r="A4005" s="165"/>
      <c r="B4005" s="141">
        <f ca="1">IFERROR(__xludf.DUMMYFUNCTION("""COMPUTED_VALUE"""),0)</f>
        <v>0</v>
      </c>
    </row>
    <row r="4006" spans="1:2">
      <c r="A4006" s="165"/>
      <c r="B4006" s="141">
        <f ca="1">IFERROR(__xludf.DUMMYFUNCTION("""COMPUTED_VALUE"""),0)</f>
        <v>0</v>
      </c>
    </row>
    <row r="4007" spans="1:2">
      <c r="A4007" s="165"/>
      <c r="B4007" s="141">
        <f ca="1">IFERROR(__xludf.DUMMYFUNCTION("""COMPUTED_VALUE"""),0)</f>
        <v>0</v>
      </c>
    </row>
    <row r="4008" spans="1:2">
      <c r="A4008" s="165"/>
      <c r="B4008" s="141">
        <f ca="1">IFERROR(__xludf.DUMMYFUNCTION("""COMPUTED_VALUE"""),0)</f>
        <v>0</v>
      </c>
    </row>
    <row r="4009" spans="1:2">
      <c r="A4009" s="165"/>
      <c r="B4009" s="141">
        <f ca="1">IFERROR(__xludf.DUMMYFUNCTION("""COMPUTED_VALUE"""),0)</f>
        <v>0</v>
      </c>
    </row>
    <row r="4010" spans="1:2">
      <c r="A4010" s="165"/>
      <c r="B4010" s="141">
        <f ca="1">IFERROR(__xludf.DUMMYFUNCTION("""COMPUTED_VALUE"""),0)</f>
        <v>0</v>
      </c>
    </row>
    <row r="4011" spans="1:2">
      <c r="A4011" s="165"/>
      <c r="B4011" s="141">
        <f ca="1">IFERROR(__xludf.DUMMYFUNCTION("""COMPUTED_VALUE"""),0)</f>
        <v>0</v>
      </c>
    </row>
    <row r="4012" spans="1:2">
      <c r="A4012" s="165"/>
      <c r="B4012" s="141">
        <f ca="1">IFERROR(__xludf.DUMMYFUNCTION("""COMPUTED_VALUE"""),0)</f>
        <v>0</v>
      </c>
    </row>
    <row r="4013" spans="1:2">
      <c r="A4013" s="165"/>
      <c r="B4013" s="141">
        <f ca="1">IFERROR(__xludf.DUMMYFUNCTION("""COMPUTED_VALUE"""),0)</f>
        <v>0</v>
      </c>
    </row>
    <row r="4014" spans="1:2">
      <c r="A4014" s="165"/>
      <c r="B4014" s="141">
        <f ca="1">IFERROR(__xludf.DUMMYFUNCTION("""COMPUTED_VALUE"""),0)</f>
        <v>0</v>
      </c>
    </row>
    <row r="4015" spans="1:2">
      <c r="A4015" s="165"/>
      <c r="B4015" s="141">
        <f ca="1">IFERROR(__xludf.DUMMYFUNCTION("""COMPUTED_VALUE"""),0)</f>
        <v>0</v>
      </c>
    </row>
    <row r="4016" spans="1:2">
      <c r="A4016" s="165"/>
      <c r="B4016" s="141">
        <f ca="1">IFERROR(__xludf.DUMMYFUNCTION("""COMPUTED_VALUE"""),0)</f>
        <v>0</v>
      </c>
    </row>
    <row r="4017" spans="1:2">
      <c r="A4017" s="165"/>
      <c r="B4017" s="141">
        <f ca="1">IFERROR(__xludf.DUMMYFUNCTION("""COMPUTED_VALUE"""),0)</f>
        <v>0</v>
      </c>
    </row>
    <row r="4018" spans="1:2">
      <c r="A4018" s="165"/>
      <c r="B4018" s="141">
        <f ca="1">IFERROR(__xludf.DUMMYFUNCTION("""COMPUTED_VALUE"""),0)</f>
        <v>0</v>
      </c>
    </row>
    <row r="4019" spans="1:2">
      <c r="A4019" s="165"/>
      <c r="B4019" s="141">
        <f ca="1">IFERROR(__xludf.DUMMYFUNCTION("""COMPUTED_VALUE"""),0)</f>
        <v>0</v>
      </c>
    </row>
    <row r="4020" spans="1:2">
      <c r="A4020" s="165"/>
      <c r="B4020" s="141">
        <f ca="1">IFERROR(__xludf.DUMMYFUNCTION("""COMPUTED_VALUE"""),0)</f>
        <v>0</v>
      </c>
    </row>
    <row r="4021" spans="1:2">
      <c r="A4021" s="165"/>
      <c r="B4021" s="141">
        <f ca="1">IFERROR(__xludf.DUMMYFUNCTION("""COMPUTED_VALUE"""),0)</f>
        <v>0</v>
      </c>
    </row>
    <row r="4022" spans="1:2">
      <c r="A4022" s="165"/>
      <c r="B4022" s="141">
        <f ca="1">IFERROR(__xludf.DUMMYFUNCTION("""COMPUTED_VALUE"""),0)</f>
        <v>0</v>
      </c>
    </row>
    <row r="4023" spans="1:2">
      <c r="A4023" s="165"/>
      <c r="B4023" s="141">
        <f ca="1">IFERROR(__xludf.DUMMYFUNCTION("""COMPUTED_VALUE"""),0)</f>
        <v>0</v>
      </c>
    </row>
    <row r="4024" spans="1:2">
      <c r="A4024" s="165"/>
      <c r="B4024" s="141">
        <f ca="1">IFERROR(__xludf.DUMMYFUNCTION("""COMPUTED_VALUE"""),0)</f>
        <v>0</v>
      </c>
    </row>
    <row r="4025" spans="1:2">
      <c r="A4025" s="165"/>
      <c r="B4025" s="141">
        <f ca="1">IFERROR(__xludf.DUMMYFUNCTION("""COMPUTED_VALUE"""),0)</f>
        <v>0</v>
      </c>
    </row>
    <row r="4026" spans="1:2">
      <c r="A4026" s="165"/>
      <c r="B4026" s="141">
        <f ca="1">IFERROR(__xludf.DUMMYFUNCTION("""COMPUTED_VALUE"""),0)</f>
        <v>0</v>
      </c>
    </row>
    <row r="4027" spans="1:2">
      <c r="A4027" s="165"/>
      <c r="B4027" s="141">
        <f ca="1">IFERROR(__xludf.DUMMYFUNCTION("""COMPUTED_VALUE"""),0)</f>
        <v>0</v>
      </c>
    </row>
    <row r="4028" spans="1:2">
      <c r="A4028" s="165"/>
      <c r="B4028" s="141">
        <f ca="1">IFERROR(__xludf.DUMMYFUNCTION("""COMPUTED_VALUE"""),0)</f>
        <v>0</v>
      </c>
    </row>
    <row r="4029" spans="1:2">
      <c r="A4029" s="165"/>
      <c r="B4029" s="141">
        <f ca="1">IFERROR(__xludf.DUMMYFUNCTION("""COMPUTED_VALUE"""),0)</f>
        <v>0</v>
      </c>
    </row>
    <row r="4030" spans="1:2">
      <c r="A4030" s="165"/>
      <c r="B4030" s="141">
        <f ca="1">IFERROR(__xludf.DUMMYFUNCTION("""COMPUTED_VALUE"""),0)</f>
        <v>0</v>
      </c>
    </row>
    <row r="4031" spans="1:2">
      <c r="A4031" s="165"/>
      <c r="B4031" s="141">
        <f ca="1">IFERROR(__xludf.DUMMYFUNCTION("""COMPUTED_VALUE"""),0)</f>
        <v>0</v>
      </c>
    </row>
    <row r="4032" spans="1:2">
      <c r="A4032" s="165"/>
      <c r="B4032" s="141">
        <f ca="1">IFERROR(__xludf.DUMMYFUNCTION("""COMPUTED_VALUE"""),0)</f>
        <v>0</v>
      </c>
    </row>
    <row r="4033" spans="1:2">
      <c r="A4033" s="165"/>
      <c r="B4033" s="141">
        <f ca="1">IFERROR(__xludf.DUMMYFUNCTION("""COMPUTED_VALUE"""),0)</f>
        <v>0</v>
      </c>
    </row>
    <row r="4034" spans="1:2">
      <c r="A4034" s="165"/>
      <c r="B4034" s="141">
        <f ca="1">IFERROR(__xludf.DUMMYFUNCTION("""COMPUTED_VALUE"""),0)</f>
        <v>0</v>
      </c>
    </row>
    <row r="4035" spans="1:2">
      <c r="A4035" s="165"/>
      <c r="B4035" s="141">
        <f ca="1">IFERROR(__xludf.DUMMYFUNCTION("""COMPUTED_VALUE"""),0)</f>
        <v>0</v>
      </c>
    </row>
    <row r="4036" spans="1:2">
      <c r="A4036" s="165"/>
      <c r="B4036" s="141">
        <f ca="1">IFERROR(__xludf.DUMMYFUNCTION("""COMPUTED_VALUE"""),0)</f>
        <v>0</v>
      </c>
    </row>
    <row r="4037" spans="1:2">
      <c r="A4037" s="165"/>
      <c r="B4037" s="141">
        <f ca="1">IFERROR(__xludf.DUMMYFUNCTION("""COMPUTED_VALUE"""),0)</f>
        <v>0</v>
      </c>
    </row>
    <row r="4038" spans="1:2">
      <c r="A4038" s="165"/>
      <c r="B4038" s="141">
        <f ca="1">IFERROR(__xludf.DUMMYFUNCTION("""COMPUTED_VALUE"""),0)</f>
        <v>0</v>
      </c>
    </row>
    <row r="4039" spans="1:2">
      <c r="A4039" s="165"/>
      <c r="B4039" s="141">
        <f ca="1">IFERROR(__xludf.DUMMYFUNCTION("""COMPUTED_VALUE"""),0)</f>
        <v>0</v>
      </c>
    </row>
    <row r="4040" spans="1:2">
      <c r="A4040" s="165"/>
      <c r="B4040" s="141">
        <f ca="1">IFERROR(__xludf.DUMMYFUNCTION("""COMPUTED_VALUE"""),0)</f>
        <v>0</v>
      </c>
    </row>
    <row r="4041" spans="1:2">
      <c r="A4041" s="165"/>
      <c r="B4041" s="141">
        <f ca="1">IFERROR(__xludf.DUMMYFUNCTION("""COMPUTED_VALUE"""),0)</f>
        <v>0</v>
      </c>
    </row>
    <row r="4042" spans="1:2">
      <c r="A4042" s="165"/>
      <c r="B4042" s="141">
        <f ca="1">IFERROR(__xludf.DUMMYFUNCTION("""COMPUTED_VALUE"""),0)</f>
        <v>0</v>
      </c>
    </row>
    <row r="4043" spans="1:2">
      <c r="A4043" s="165"/>
      <c r="B4043" s="141">
        <f ca="1">IFERROR(__xludf.DUMMYFUNCTION("""COMPUTED_VALUE"""),0)</f>
        <v>0</v>
      </c>
    </row>
    <row r="4044" spans="1:2">
      <c r="A4044" s="165"/>
      <c r="B4044" s="141">
        <f ca="1">IFERROR(__xludf.DUMMYFUNCTION("""COMPUTED_VALUE"""),0)</f>
        <v>0</v>
      </c>
    </row>
    <row r="4045" spans="1:2">
      <c r="A4045" s="165"/>
      <c r="B4045" s="141">
        <f ca="1">IFERROR(__xludf.DUMMYFUNCTION("""COMPUTED_VALUE"""),0)</f>
        <v>0</v>
      </c>
    </row>
    <row r="4046" spans="1:2">
      <c r="A4046" s="165"/>
      <c r="B4046" s="141">
        <f ca="1">IFERROR(__xludf.DUMMYFUNCTION("""COMPUTED_VALUE"""),0)</f>
        <v>0</v>
      </c>
    </row>
    <row r="4047" spans="1:2">
      <c r="A4047" s="165"/>
      <c r="B4047" s="141">
        <f ca="1">IFERROR(__xludf.DUMMYFUNCTION("""COMPUTED_VALUE"""),0)</f>
        <v>0</v>
      </c>
    </row>
    <row r="4048" spans="1:2">
      <c r="A4048" s="165"/>
      <c r="B4048" s="141">
        <f ca="1">IFERROR(__xludf.DUMMYFUNCTION("""COMPUTED_VALUE"""),0)</f>
        <v>0</v>
      </c>
    </row>
    <row r="4049" spans="1:2">
      <c r="A4049" s="165"/>
      <c r="B4049" s="141">
        <f ca="1">IFERROR(__xludf.DUMMYFUNCTION("""COMPUTED_VALUE"""),0)</f>
        <v>0</v>
      </c>
    </row>
    <row r="4050" spans="1:2">
      <c r="A4050" s="165"/>
      <c r="B4050" s="141">
        <f ca="1">IFERROR(__xludf.DUMMYFUNCTION("""COMPUTED_VALUE"""),0)</f>
        <v>0</v>
      </c>
    </row>
    <row r="4051" spans="1:2">
      <c r="A4051" s="165"/>
      <c r="B4051" s="141">
        <f ca="1">IFERROR(__xludf.DUMMYFUNCTION("""COMPUTED_VALUE"""),0)</f>
        <v>0</v>
      </c>
    </row>
    <row r="4052" spans="1:2">
      <c r="A4052" s="165"/>
      <c r="B4052" s="141">
        <f ca="1">IFERROR(__xludf.DUMMYFUNCTION("""COMPUTED_VALUE"""),0)</f>
        <v>0</v>
      </c>
    </row>
    <row r="4053" spans="1:2">
      <c r="A4053" s="165"/>
      <c r="B4053" s="141">
        <f ca="1">IFERROR(__xludf.DUMMYFUNCTION("""COMPUTED_VALUE"""),0)</f>
        <v>0</v>
      </c>
    </row>
    <row r="4054" spans="1:2">
      <c r="A4054" s="165"/>
      <c r="B4054" s="141">
        <f ca="1">IFERROR(__xludf.DUMMYFUNCTION("""COMPUTED_VALUE"""),0)</f>
        <v>0</v>
      </c>
    </row>
    <row r="4055" spans="1:2">
      <c r="A4055" s="165"/>
      <c r="B4055" s="141">
        <f ca="1">IFERROR(__xludf.DUMMYFUNCTION("""COMPUTED_VALUE"""),0)</f>
        <v>0</v>
      </c>
    </row>
    <row r="4056" spans="1:2">
      <c r="A4056" s="165"/>
      <c r="B4056" s="141">
        <f ca="1">IFERROR(__xludf.DUMMYFUNCTION("""COMPUTED_VALUE"""),0)</f>
        <v>0</v>
      </c>
    </row>
    <row r="4057" spans="1:2">
      <c r="A4057" s="165"/>
      <c r="B4057" s="141">
        <f ca="1">IFERROR(__xludf.DUMMYFUNCTION("""COMPUTED_VALUE"""),0)</f>
        <v>0</v>
      </c>
    </row>
    <row r="4058" spans="1:2">
      <c r="A4058" s="165"/>
      <c r="B4058" s="141">
        <f ca="1">IFERROR(__xludf.DUMMYFUNCTION("""COMPUTED_VALUE"""),0)</f>
        <v>0</v>
      </c>
    </row>
    <row r="4059" spans="1:2">
      <c r="A4059" s="165"/>
      <c r="B4059" s="141">
        <f ca="1">IFERROR(__xludf.DUMMYFUNCTION("""COMPUTED_VALUE"""),0)</f>
        <v>0</v>
      </c>
    </row>
    <row r="4060" spans="1:2">
      <c r="A4060" s="165"/>
      <c r="B4060" s="141">
        <f ca="1">IFERROR(__xludf.DUMMYFUNCTION("""COMPUTED_VALUE"""),0)</f>
        <v>0</v>
      </c>
    </row>
    <row r="4061" spans="1:2">
      <c r="A4061" s="165"/>
      <c r="B4061" s="141">
        <f ca="1">IFERROR(__xludf.DUMMYFUNCTION("""COMPUTED_VALUE"""),0)</f>
        <v>0</v>
      </c>
    </row>
    <row r="4062" spans="1:2">
      <c r="A4062" s="165"/>
      <c r="B4062" s="141">
        <f ca="1">IFERROR(__xludf.DUMMYFUNCTION("""COMPUTED_VALUE"""),0)</f>
        <v>0</v>
      </c>
    </row>
    <row r="4063" spans="1:2">
      <c r="A4063" s="165"/>
      <c r="B4063" s="141">
        <f ca="1">IFERROR(__xludf.DUMMYFUNCTION("""COMPUTED_VALUE"""),0)</f>
        <v>0</v>
      </c>
    </row>
    <row r="4064" spans="1:2">
      <c r="A4064" s="165"/>
      <c r="B4064" s="141">
        <f ca="1">IFERROR(__xludf.DUMMYFUNCTION("""COMPUTED_VALUE"""),0)</f>
        <v>0</v>
      </c>
    </row>
    <row r="4065" spans="1:2">
      <c r="A4065" s="165"/>
      <c r="B4065" s="141">
        <f ca="1">IFERROR(__xludf.DUMMYFUNCTION("""COMPUTED_VALUE"""),0)</f>
        <v>0</v>
      </c>
    </row>
    <row r="4066" spans="1:2">
      <c r="A4066" s="165"/>
      <c r="B4066" s="141">
        <f ca="1">IFERROR(__xludf.DUMMYFUNCTION("""COMPUTED_VALUE"""),0)</f>
        <v>0</v>
      </c>
    </row>
    <row r="4067" spans="1:2">
      <c r="A4067" s="165"/>
      <c r="B4067" s="141">
        <f ca="1">IFERROR(__xludf.DUMMYFUNCTION("""COMPUTED_VALUE"""),0)</f>
        <v>0</v>
      </c>
    </row>
    <row r="4068" spans="1:2">
      <c r="A4068" s="165"/>
      <c r="B4068" s="141">
        <f ca="1">IFERROR(__xludf.DUMMYFUNCTION("""COMPUTED_VALUE"""),0)</f>
        <v>0</v>
      </c>
    </row>
    <row r="4069" spans="1:2">
      <c r="A4069" s="165"/>
      <c r="B4069" s="141">
        <f ca="1">IFERROR(__xludf.DUMMYFUNCTION("""COMPUTED_VALUE"""),0)</f>
        <v>0</v>
      </c>
    </row>
    <row r="4070" spans="1:2">
      <c r="A4070" s="165"/>
      <c r="B4070" s="141">
        <f ca="1">IFERROR(__xludf.DUMMYFUNCTION("""COMPUTED_VALUE"""),0)</f>
        <v>0</v>
      </c>
    </row>
    <row r="4071" spans="1:2">
      <c r="A4071" s="165"/>
      <c r="B4071" s="141">
        <f ca="1">IFERROR(__xludf.DUMMYFUNCTION("""COMPUTED_VALUE"""),0)</f>
        <v>0</v>
      </c>
    </row>
    <row r="4072" spans="1:2">
      <c r="A4072" s="165"/>
      <c r="B4072" s="141">
        <f ca="1">IFERROR(__xludf.DUMMYFUNCTION("""COMPUTED_VALUE"""),0)</f>
        <v>0</v>
      </c>
    </row>
    <row r="4073" spans="1:2">
      <c r="A4073" s="165"/>
      <c r="B4073" s="141">
        <f ca="1">IFERROR(__xludf.DUMMYFUNCTION("""COMPUTED_VALUE"""),0)</f>
        <v>0</v>
      </c>
    </row>
    <row r="4074" spans="1:2">
      <c r="A4074" s="165"/>
      <c r="B4074" s="141">
        <f ca="1">IFERROR(__xludf.DUMMYFUNCTION("""COMPUTED_VALUE"""),0)</f>
        <v>0</v>
      </c>
    </row>
    <row r="4075" spans="1:2">
      <c r="A4075" s="165"/>
      <c r="B4075" s="141">
        <f ca="1">IFERROR(__xludf.DUMMYFUNCTION("""COMPUTED_VALUE"""),0)</f>
        <v>0</v>
      </c>
    </row>
    <row r="4076" spans="1:2">
      <c r="A4076" s="165"/>
      <c r="B4076" s="141">
        <f ca="1">IFERROR(__xludf.DUMMYFUNCTION("""COMPUTED_VALUE"""),0)</f>
        <v>0</v>
      </c>
    </row>
    <row r="4077" spans="1:2">
      <c r="A4077" s="165"/>
      <c r="B4077" s="141">
        <f ca="1">IFERROR(__xludf.DUMMYFUNCTION("""COMPUTED_VALUE"""),0)</f>
        <v>0</v>
      </c>
    </row>
    <row r="4078" spans="1:2">
      <c r="A4078" s="165"/>
      <c r="B4078" s="141">
        <f ca="1">IFERROR(__xludf.DUMMYFUNCTION("""COMPUTED_VALUE"""),0)</f>
        <v>0</v>
      </c>
    </row>
    <row r="4079" spans="1:2">
      <c r="A4079" s="165"/>
      <c r="B4079" s="141">
        <f ca="1">IFERROR(__xludf.DUMMYFUNCTION("""COMPUTED_VALUE"""),0)</f>
        <v>0</v>
      </c>
    </row>
    <row r="4080" spans="1:2">
      <c r="A4080" s="165"/>
      <c r="B4080" s="141">
        <f ca="1">IFERROR(__xludf.DUMMYFUNCTION("""COMPUTED_VALUE"""),0)</f>
        <v>0</v>
      </c>
    </row>
    <row r="4081" spans="1:2">
      <c r="A4081" s="165"/>
      <c r="B4081" s="141">
        <f ca="1">IFERROR(__xludf.DUMMYFUNCTION("""COMPUTED_VALUE"""),0)</f>
        <v>0</v>
      </c>
    </row>
    <row r="4082" spans="1:2">
      <c r="A4082" s="165"/>
      <c r="B4082" s="141">
        <f ca="1">IFERROR(__xludf.DUMMYFUNCTION("""COMPUTED_VALUE"""),0)</f>
        <v>0</v>
      </c>
    </row>
    <row r="4083" spans="1:2">
      <c r="A4083" s="165"/>
      <c r="B4083" s="141">
        <f ca="1">IFERROR(__xludf.DUMMYFUNCTION("""COMPUTED_VALUE"""),0)</f>
        <v>0</v>
      </c>
    </row>
    <row r="4084" spans="1:2">
      <c r="A4084" s="165"/>
      <c r="B4084" s="141">
        <f ca="1">IFERROR(__xludf.DUMMYFUNCTION("""COMPUTED_VALUE"""),0)</f>
        <v>0</v>
      </c>
    </row>
    <row r="4085" spans="1:2">
      <c r="A4085" s="165"/>
      <c r="B4085" s="141">
        <f ca="1">IFERROR(__xludf.DUMMYFUNCTION("""COMPUTED_VALUE"""),0)</f>
        <v>0</v>
      </c>
    </row>
    <row r="4086" spans="1:2">
      <c r="A4086" s="165"/>
      <c r="B4086" s="141">
        <f ca="1">IFERROR(__xludf.DUMMYFUNCTION("""COMPUTED_VALUE"""),0)</f>
        <v>0</v>
      </c>
    </row>
    <row r="4087" spans="1:2">
      <c r="A4087" s="165"/>
      <c r="B4087" s="141">
        <f ca="1">IFERROR(__xludf.DUMMYFUNCTION("""COMPUTED_VALUE"""),0)</f>
        <v>0</v>
      </c>
    </row>
    <row r="4088" spans="1:2">
      <c r="A4088" s="165"/>
      <c r="B4088" s="141">
        <f ca="1">IFERROR(__xludf.DUMMYFUNCTION("""COMPUTED_VALUE"""),0)</f>
        <v>0</v>
      </c>
    </row>
    <row r="4089" spans="1:2">
      <c r="A4089" s="165"/>
      <c r="B4089" s="141">
        <f ca="1">IFERROR(__xludf.DUMMYFUNCTION("""COMPUTED_VALUE"""),0)</f>
        <v>0</v>
      </c>
    </row>
    <row r="4090" spans="1:2">
      <c r="A4090" s="165"/>
      <c r="B4090" s="141">
        <f ca="1">IFERROR(__xludf.DUMMYFUNCTION("""COMPUTED_VALUE"""),0)</f>
        <v>0</v>
      </c>
    </row>
    <row r="4091" spans="1:2">
      <c r="A4091" s="165"/>
      <c r="B4091" s="141">
        <f ca="1">IFERROR(__xludf.DUMMYFUNCTION("""COMPUTED_VALUE"""),0)</f>
        <v>0</v>
      </c>
    </row>
    <row r="4092" spans="1:2">
      <c r="A4092" s="165"/>
      <c r="B4092" s="141">
        <f ca="1">IFERROR(__xludf.DUMMYFUNCTION("""COMPUTED_VALUE"""),0)</f>
        <v>0</v>
      </c>
    </row>
    <row r="4093" spans="1:2">
      <c r="A4093" s="165"/>
      <c r="B4093" s="141">
        <f ca="1">IFERROR(__xludf.DUMMYFUNCTION("""COMPUTED_VALUE"""),0)</f>
        <v>0</v>
      </c>
    </row>
    <row r="4094" spans="1:2">
      <c r="A4094" s="165"/>
      <c r="B4094" s="141">
        <f ca="1">IFERROR(__xludf.DUMMYFUNCTION("""COMPUTED_VALUE"""),0)</f>
        <v>0</v>
      </c>
    </row>
    <row r="4095" spans="1:2">
      <c r="A4095" s="165"/>
      <c r="B4095" s="141">
        <f ca="1">IFERROR(__xludf.DUMMYFUNCTION("""COMPUTED_VALUE"""),0)</f>
        <v>0</v>
      </c>
    </row>
    <row r="4096" spans="1:2">
      <c r="A4096" s="165"/>
      <c r="B4096" s="141">
        <f ca="1">IFERROR(__xludf.DUMMYFUNCTION("""COMPUTED_VALUE"""),0)</f>
        <v>0</v>
      </c>
    </row>
    <row r="4097" spans="1:2">
      <c r="A4097" s="165"/>
      <c r="B4097" s="141">
        <f ca="1">IFERROR(__xludf.DUMMYFUNCTION("""COMPUTED_VALUE"""),0)</f>
        <v>0</v>
      </c>
    </row>
    <row r="4098" spans="1:2">
      <c r="A4098" s="165"/>
      <c r="B4098" s="141">
        <f ca="1">IFERROR(__xludf.DUMMYFUNCTION("""COMPUTED_VALUE"""),0)</f>
        <v>0</v>
      </c>
    </row>
    <row r="4099" spans="1:2">
      <c r="A4099" s="165"/>
      <c r="B4099" s="141">
        <f ca="1">IFERROR(__xludf.DUMMYFUNCTION("""COMPUTED_VALUE"""),0)</f>
        <v>0</v>
      </c>
    </row>
    <row r="4100" spans="1:2">
      <c r="A4100" s="165"/>
      <c r="B4100" s="141">
        <f ca="1">IFERROR(__xludf.DUMMYFUNCTION("""COMPUTED_VALUE"""),0)</f>
        <v>0</v>
      </c>
    </row>
    <row r="4101" spans="1:2">
      <c r="A4101" s="165"/>
      <c r="B4101" s="141">
        <f ca="1">IFERROR(__xludf.DUMMYFUNCTION("""COMPUTED_VALUE"""),0)</f>
        <v>0</v>
      </c>
    </row>
    <row r="4102" spans="1:2">
      <c r="A4102" s="165"/>
      <c r="B4102" s="141">
        <f ca="1">IFERROR(__xludf.DUMMYFUNCTION("""COMPUTED_VALUE"""),0)</f>
        <v>0</v>
      </c>
    </row>
    <row r="4103" spans="1:2">
      <c r="A4103" s="165"/>
      <c r="B4103" s="141">
        <f ca="1">IFERROR(__xludf.DUMMYFUNCTION("""COMPUTED_VALUE"""),0)</f>
        <v>0</v>
      </c>
    </row>
    <row r="4104" spans="1:2">
      <c r="A4104" s="165"/>
      <c r="B4104" s="141">
        <f ca="1">IFERROR(__xludf.DUMMYFUNCTION("""COMPUTED_VALUE"""),0)</f>
        <v>0</v>
      </c>
    </row>
    <row r="4105" spans="1:2">
      <c r="A4105" s="165"/>
      <c r="B4105" s="141">
        <f ca="1">IFERROR(__xludf.DUMMYFUNCTION("""COMPUTED_VALUE"""),0)</f>
        <v>0</v>
      </c>
    </row>
    <row r="4106" spans="1:2">
      <c r="A4106" s="165"/>
      <c r="B4106" s="141">
        <f ca="1">IFERROR(__xludf.DUMMYFUNCTION("""COMPUTED_VALUE"""),0)</f>
        <v>0</v>
      </c>
    </row>
    <row r="4107" spans="1:2">
      <c r="A4107" s="165"/>
      <c r="B4107" s="141">
        <f ca="1">IFERROR(__xludf.DUMMYFUNCTION("""COMPUTED_VALUE"""),0)</f>
        <v>0</v>
      </c>
    </row>
    <row r="4108" spans="1:2">
      <c r="A4108" s="165"/>
      <c r="B4108" s="141">
        <f ca="1">IFERROR(__xludf.DUMMYFUNCTION("""COMPUTED_VALUE"""),0)</f>
        <v>0</v>
      </c>
    </row>
    <row r="4109" spans="1:2">
      <c r="A4109" s="165"/>
      <c r="B4109" s="141">
        <f ca="1">IFERROR(__xludf.DUMMYFUNCTION("""COMPUTED_VALUE"""),0)</f>
        <v>0</v>
      </c>
    </row>
    <row r="4110" spans="1:2">
      <c r="A4110" s="165"/>
      <c r="B4110" s="141">
        <f ca="1">IFERROR(__xludf.DUMMYFUNCTION("""COMPUTED_VALUE"""),0)</f>
        <v>0</v>
      </c>
    </row>
    <row r="4111" spans="1:2">
      <c r="A4111" s="165"/>
      <c r="B4111" s="141">
        <f ca="1">IFERROR(__xludf.DUMMYFUNCTION("""COMPUTED_VALUE"""),0)</f>
        <v>0</v>
      </c>
    </row>
    <row r="4112" spans="1:2">
      <c r="A4112" s="165"/>
      <c r="B4112" s="141">
        <f ca="1">IFERROR(__xludf.DUMMYFUNCTION("""COMPUTED_VALUE"""),0)</f>
        <v>0</v>
      </c>
    </row>
    <row r="4113" spans="1:2">
      <c r="A4113" s="165"/>
      <c r="B4113" s="141">
        <f ca="1">IFERROR(__xludf.DUMMYFUNCTION("""COMPUTED_VALUE"""),0)</f>
        <v>0</v>
      </c>
    </row>
    <row r="4114" spans="1:2">
      <c r="A4114" s="165"/>
      <c r="B4114" s="141">
        <f ca="1">IFERROR(__xludf.DUMMYFUNCTION("""COMPUTED_VALUE"""),0)</f>
        <v>0</v>
      </c>
    </row>
    <row r="4115" spans="1:2">
      <c r="A4115" s="165"/>
      <c r="B4115" s="141">
        <f ca="1">IFERROR(__xludf.DUMMYFUNCTION("""COMPUTED_VALUE"""),0)</f>
        <v>0</v>
      </c>
    </row>
    <row r="4116" spans="1:2">
      <c r="A4116" s="165"/>
      <c r="B4116" s="141">
        <f ca="1">IFERROR(__xludf.DUMMYFUNCTION("""COMPUTED_VALUE"""),0)</f>
        <v>0</v>
      </c>
    </row>
    <row r="4117" spans="1:2">
      <c r="A4117" s="165"/>
      <c r="B4117" s="141">
        <f ca="1">IFERROR(__xludf.DUMMYFUNCTION("""COMPUTED_VALUE"""),0)</f>
        <v>0</v>
      </c>
    </row>
    <row r="4118" spans="1:2">
      <c r="A4118" s="165"/>
      <c r="B4118" s="141">
        <f ca="1">IFERROR(__xludf.DUMMYFUNCTION("""COMPUTED_VALUE"""),0)</f>
        <v>0</v>
      </c>
    </row>
    <row r="4119" spans="1:2">
      <c r="A4119" s="165"/>
      <c r="B4119" s="141">
        <f ca="1">IFERROR(__xludf.DUMMYFUNCTION("""COMPUTED_VALUE"""),0)</f>
        <v>0</v>
      </c>
    </row>
    <row r="4120" spans="1:2">
      <c r="A4120" s="165"/>
      <c r="B4120" s="141">
        <f ca="1">IFERROR(__xludf.DUMMYFUNCTION("""COMPUTED_VALUE"""),0)</f>
        <v>0</v>
      </c>
    </row>
    <row r="4121" spans="1:2">
      <c r="A4121" s="165"/>
      <c r="B4121" s="141">
        <f ca="1">IFERROR(__xludf.DUMMYFUNCTION("""COMPUTED_VALUE"""),0)</f>
        <v>0</v>
      </c>
    </row>
    <row r="4122" spans="1:2">
      <c r="A4122" s="165"/>
      <c r="B4122" s="141">
        <f ca="1">IFERROR(__xludf.DUMMYFUNCTION("""COMPUTED_VALUE"""),0)</f>
        <v>0</v>
      </c>
    </row>
    <row r="4123" spans="1:2">
      <c r="A4123" s="165"/>
      <c r="B4123" s="141">
        <f ca="1">IFERROR(__xludf.DUMMYFUNCTION("""COMPUTED_VALUE"""),0)</f>
        <v>0</v>
      </c>
    </row>
    <row r="4124" spans="1:2">
      <c r="A4124" s="165"/>
      <c r="B4124" s="141">
        <f ca="1">IFERROR(__xludf.DUMMYFUNCTION("""COMPUTED_VALUE"""),0)</f>
        <v>0</v>
      </c>
    </row>
    <row r="4125" spans="1:2">
      <c r="A4125" s="165"/>
      <c r="B4125" s="141">
        <f ca="1">IFERROR(__xludf.DUMMYFUNCTION("""COMPUTED_VALUE"""),0)</f>
        <v>0</v>
      </c>
    </row>
    <row r="4126" spans="1:2">
      <c r="A4126" s="165"/>
      <c r="B4126" s="141">
        <f ca="1">IFERROR(__xludf.DUMMYFUNCTION("""COMPUTED_VALUE"""),0)</f>
        <v>0</v>
      </c>
    </row>
    <row r="4127" spans="1:2">
      <c r="A4127" s="165"/>
      <c r="B4127" s="141">
        <f ca="1">IFERROR(__xludf.DUMMYFUNCTION("""COMPUTED_VALUE"""),0)</f>
        <v>0</v>
      </c>
    </row>
    <row r="4128" spans="1:2">
      <c r="A4128" s="165"/>
      <c r="B4128" s="141">
        <f ca="1">IFERROR(__xludf.DUMMYFUNCTION("""COMPUTED_VALUE"""),0)</f>
        <v>0</v>
      </c>
    </row>
    <row r="4129" spans="1:2">
      <c r="A4129" s="165"/>
      <c r="B4129" s="141">
        <f ca="1">IFERROR(__xludf.DUMMYFUNCTION("""COMPUTED_VALUE"""),0)</f>
        <v>0</v>
      </c>
    </row>
    <row r="4130" spans="1:2">
      <c r="A4130" s="165"/>
      <c r="B4130" s="141">
        <f ca="1">IFERROR(__xludf.DUMMYFUNCTION("""COMPUTED_VALUE"""),0)</f>
        <v>0</v>
      </c>
    </row>
    <row r="4131" spans="1:2">
      <c r="A4131" s="165"/>
      <c r="B4131" s="141">
        <f ca="1">IFERROR(__xludf.DUMMYFUNCTION("""COMPUTED_VALUE"""),0)</f>
        <v>0</v>
      </c>
    </row>
    <row r="4132" spans="1:2">
      <c r="A4132" s="165"/>
      <c r="B4132" s="141">
        <f ca="1">IFERROR(__xludf.DUMMYFUNCTION("""COMPUTED_VALUE"""),0)</f>
        <v>0</v>
      </c>
    </row>
    <row r="4133" spans="1:2">
      <c r="A4133" s="165"/>
      <c r="B4133" s="141">
        <f ca="1">IFERROR(__xludf.DUMMYFUNCTION("""COMPUTED_VALUE"""),0)</f>
        <v>0</v>
      </c>
    </row>
    <row r="4134" spans="1:2">
      <c r="A4134" s="165"/>
      <c r="B4134" s="141">
        <f ca="1">IFERROR(__xludf.DUMMYFUNCTION("""COMPUTED_VALUE"""),0)</f>
        <v>0</v>
      </c>
    </row>
    <row r="4135" spans="1:2">
      <c r="A4135" s="165"/>
      <c r="B4135" s="141">
        <f ca="1">IFERROR(__xludf.DUMMYFUNCTION("""COMPUTED_VALUE"""),0)</f>
        <v>0</v>
      </c>
    </row>
    <row r="4136" spans="1:2">
      <c r="A4136" s="165"/>
      <c r="B4136" s="141">
        <f ca="1">IFERROR(__xludf.DUMMYFUNCTION("""COMPUTED_VALUE"""),0)</f>
        <v>0</v>
      </c>
    </row>
    <row r="4137" spans="1:2">
      <c r="A4137" s="165"/>
      <c r="B4137" s="141">
        <f ca="1">IFERROR(__xludf.DUMMYFUNCTION("""COMPUTED_VALUE"""),0)</f>
        <v>0</v>
      </c>
    </row>
    <row r="4138" spans="1:2">
      <c r="A4138" s="165"/>
      <c r="B4138" s="141">
        <f ca="1">IFERROR(__xludf.DUMMYFUNCTION("""COMPUTED_VALUE"""),0)</f>
        <v>0</v>
      </c>
    </row>
    <row r="4139" spans="1:2">
      <c r="A4139" s="165"/>
      <c r="B4139" s="141">
        <f ca="1">IFERROR(__xludf.DUMMYFUNCTION("""COMPUTED_VALUE"""),0)</f>
        <v>0</v>
      </c>
    </row>
    <row r="4140" spans="1:2">
      <c r="A4140" s="165"/>
      <c r="B4140" s="141">
        <f ca="1">IFERROR(__xludf.DUMMYFUNCTION("""COMPUTED_VALUE"""),0)</f>
        <v>0</v>
      </c>
    </row>
    <row r="4141" spans="1:2">
      <c r="A4141" s="165"/>
      <c r="B4141" s="141">
        <f ca="1">IFERROR(__xludf.DUMMYFUNCTION("""COMPUTED_VALUE"""),0)</f>
        <v>0</v>
      </c>
    </row>
    <row r="4142" spans="1:2">
      <c r="A4142" s="165"/>
      <c r="B4142" s="141">
        <f ca="1">IFERROR(__xludf.DUMMYFUNCTION("""COMPUTED_VALUE"""),0)</f>
        <v>0</v>
      </c>
    </row>
    <row r="4143" spans="1:2">
      <c r="A4143" s="165"/>
      <c r="B4143" s="141">
        <f ca="1">IFERROR(__xludf.DUMMYFUNCTION("""COMPUTED_VALUE"""),0)</f>
        <v>0</v>
      </c>
    </row>
    <row r="4144" spans="1:2">
      <c r="A4144" s="165"/>
      <c r="B4144" s="141">
        <f ca="1">IFERROR(__xludf.DUMMYFUNCTION("""COMPUTED_VALUE"""),0)</f>
        <v>0</v>
      </c>
    </row>
    <row r="4145" spans="1:2">
      <c r="A4145" s="165"/>
      <c r="B4145" s="141">
        <f ca="1">IFERROR(__xludf.DUMMYFUNCTION("""COMPUTED_VALUE"""),0)</f>
        <v>0</v>
      </c>
    </row>
    <row r="4146" spans="1:2">
      <c r="A4146" s="165"/>
      <c r="B4146" s="141">
        <f ca="1">IFERROR(__xludf.DUMMYFUNCTION("""COMPUTED_VALUE"""),0)</f>
        <v>0</v>
      </c>
    </row>
    <row r="4147" spans="1:2">
      <c r="A4147" s="165"/>
      <c r="B4147" s="141">
        <f ca="1">IFERROR(__xludf.DUMMYFUNCTION("""COMPUTED_VALUE"""),0)</f>
        <v>0</v>
      </c>
    </row>
    <row r="4148" spans="1:2">
      <c r="A4148" s="165"/>
      <c r="B4148" s="141">
        <f ca="1">IFERROR(__xludf.DUMMYFUNCTION("""COMPUTED_VALUE"""),0)</f>
        <v>0</v>
      </c>
    </row>
    <row r="4149" spans="1:2">
      <c r="A4149" s="165"/>
      <c r="B4149" s="141">
        <f ca="1">IFERROR(__xludf.DUMMYFUNCTION("""COMPUTED_VALUE"""),0)</f>
        <v>0</v>
      </c>
    </row>
    <row r="4150" spans="1:2">
      <c r="A4150" s="165"/>
      <c r="B4150" s="141">
        <f ca="1">IFERROR(__xludf.DUMMYFUNCTION("""COMPUTED_VALUE"""),0)</f>
        <v>0</v>
      </c>
    </row>
    <row r="4151" spans="1:2">
      <c r="A4151" s="165"/>
      <c r="B4151" s="141">
        <f ca="1">IFERROR(__xludf.DUMMYFUNCTION("""COMPUTED_VALUE"""),0)</f>
        <v>0</v>
      </c>
    </row>
    <row r="4152" spans="1:2">
      <c r="A4152" s="165"/>
      <c r="B4152" s="141">
        <f ca="1">IFERROR(__xludf.DUMMYFUNCTION("""COMPUTED_VALUE"""),0)</f>
        <v>0</v>
      </c>
    </row>
    <row r="4153" spans="1:2">
      <c r="A4153" s="165"/>
      <c r="B4153" s="141">
        <f ca="1">IFERROR(__xludf.DUMMYFUNCTION("""COMPUTED_VALUE"""),0)</f>
        <v>0</v>
      </c>
    </row>
    <row r="4154" spans="1:2">
      <c r="A4154" s="165"/>
      <c r="B4154" s="141">
        <f ca="1">IFERROR(__xludf.DUMMYFUNCTION("""COMPUTED_VALUE"""),0)</f>
        <v>0</v>
      </c>
    </row>
    <row r="4155" spans="1:2">
      <c r="A4155" s="165"/>
      <c r="B4155" s="141">
        <f ca="1">IFERROR(__xludf.DUMMYFUNCTION("""COMPUTED_VALUE"""),0)</f>
        <v>0</v>
      </c>
    </row>
    <row r="4156" spans="1:2">
      <c r="A4156" s="165"/>
      <c r="B4156" s="141">
        <f ca="1">IFERROR(__xludf.DUMMYFUNCTION("""COMPUTED_VALUE"""),0)</f>
        <v>0</v>
      </c>
    </row>
    <row r="4157" spans="1:2">
      <c r="A4157" s="165"/>
      <c r="B4157" s="141">
        <f ca="1">IFERROR(__xludf.DUMMYFUNCTION("""COMPUTED_VALUE"""),0)</f>
        <v>0</v>
      </c>
    </row>
    <row r="4158" spans="1:2">
      <c r="A4158" s="165"/>
      <c r="B4158" s="141">
        <f ca="1">IFERROR(__xludf.DUMMYFUNCTION("""COMPUTED_VALUE"""),0)</f>
        <v>0</v>
      </c>
    </row>
    <row r="4159" spans="1:2">
      <c r="A4159" s="165"/>
      <c r="B4159" s="141">
        <f ca="1">IFERROR(__xludf.DUMMYFUNCTION("""COMPUTED_VALUE"""),0)</f>
        <v>0</v>
      </c>
    </row>
    <row r="4160" spans="1:2">
      <c r="A4160" s="165"/>
      <c r="B4160" s="141">
        <f ca="1">IFERROR(__xludf.DUMMYFUNCTION("""COMPUTED_VALUE"""),0)</f>
        <v>0</v>
      </c>
    </row>
    <row r="4161" spans="1:2">
      <c r="A4161" s="165"/>
      <c r="B4161" s="141">
        <f ca="1">IFERROR(__xludf.DUMMYFUNCTION("""COMPUTED_VALUE"""),0)</f>
        <v>0</v>
      </c>
    </row>
    <row r="4162" spans="1:2">
      <c r="A4162" s="165"/>
      <c r="B4162" s="141">
        <f ca="1">IFERROR(__xludf.DUMMYFUNCTION("""COMPUTED_VALUE"""),0)</f>
        <v>0</v>
      </c>
    </row>
    <row r="4163" spans="1:2">
      <c r="A4163" s="165"/>
      <c r="B4163" s="141">
        <f ca="1">IFERROR(__xludf.DUMMYFUNCTION("""COMPUTED_VALUE"""),0)</f>
        <v>0</v>
      </c>
    </row>
    <row r="4164" spans="1:2">
      <c r="A4164" s="165"/>
      <c r="B4164" s="141">
        <f ca="1">IFERROR(__xludf.DUMMYFUNCTION("""COMPUTED_VALUE"""),0)</f>
        <v>0</v>
      </c>
    </row>
    <row r="4165" spans="1:2">
      <c r="A4165" s="165"/>
      <c r="B4165" s="141">
        <f ca="1">IFERROR(__xludf.DUMMYFUNCTION("""COMPUTED_VALUE"""),0)</f>
        <v>0</v>
      </c>
    </row>
    <row r="4166" spans="1:2">
      <c r="A4166" s="165"/>
      <c r="B4166" s="141">
        <f ca="1">IFERROR(__xludf.DUMMYFUNCTION("""COMPUTED_VALUE"""),0)</f>
        <v>0</v>
      </c>
    </row>
    <row r="4167" spans="1:2">
      <c r="A4167" s="165"/>
      <c r="B4167" s="141">
        <f ca="1">IFERROR(__xludf.DUMMYFUNCTION("""COMPUTED_VALUE"""),0)</f>
        <v>0</v>
      </c>
    </row>
    <row r="4168" spans="1:2">
      <c r="A4168" s="165"/>
      <c r="B4168" s="141">
        <f ca="1">IFERROR(__xludf.DUMMYFUNCTION("""COMPUTED_VALUE"""),0)</f>
        <v>0</v>
      </c>
    </row>
    <row r="4169" spans="1:2">
      <c r="A4169" s="165"/>
      <c r="B4169" s="141">
        <f ca="1">IFERROR(__xludf.DUMMYFUNCTION("""COMPUTED_VALUE"""),0)</f>
        <v>0</v>
      </c>
    </row>
    <row r="4170" spans="1:2">
      <c r="A4170" s="165"/>
      <c r="B4170" s="141">
        <f ca="1">IFERROR(__xludf.DUMMYFUNCTION("""COMPUTED_VALUE"""),0)</f>
        <v>0</v>
      </c>
    </row>
    <row r="4171" spans="1:2">
      <c r="A4171" s="165"/>
      <c r="B4171" s="141">
        <f ca="1">IFERROR(__xludf.DUMMYFUNCTION("""COMPUTED_VALUE"""),0)</f>
        <v>0</v>
      </c>
    </row>
    <row r="4172" spans="1:2">
      <c r="A4172" s="165"/>
      <c r="B4172" s="141">
        <f ca="1">IFERROR(__xludf.DUMMYFUNCTION("""COMPUTED_VALUE"""),0)</f>
        <v>0</v>
      </c>
    </row>
    <row r="4173" spans="1:2">
      <c r="A4173" s="165"/>
      <c r="B4173" s="141">
        <f ca="1">IFERROR(__xludf.DUMMYFUNCTION("""COMPUTED_VALUE"""),0)</f>
        <v>0</v>
      </c>
    </row>
    <row r="4174" spans="1:2">
      <c r="A4174" s="165"/>
      <c r="B4174" s="141">
        <f ca="1">IFERROR(__xludf.DUMMYFUNCTION("""COMPUTED_VALUE"""),0)</f>
        <v>0</v>
      </c>
    </row>
    <row r="4175" spans="1:2">
      <c r="A4175" s="165"/>
      <c r="B4175" s="141">
        <f ca="1">IFERROR(__xludf.DUMMYFUNCTION("""COMPUTED_VALUE"""),0)</f>
        <v>0</v>
      </c>
    </row>
    <row r="4176" spans="1:2">
      <c r="A4176" s="165"/>
      <c r="B4176" s="141">
        <f ca="1">IFERROR(__xludf.DUMMYFUNCTION("""COMPUTED_VALUE"""),0)</f>
        <v>0</v>
      </c>
    </row>
    <row r="4177" spans="1:2">
      <c r="A4177" s="165"/>
      <c r="B4177" s="141">
        <f ca="1">IFERROR(__xludf.DUMMYFUNCTION("""COMPUTED_VALUE"""),0)</f>
        <v>0</v>
      </c>
    </row>
    <row r="4178" spans="1:2">
      <c r="A4178" s="165"/>
      <c r="B4178" s="141">
        <f ca="1">IFERROR(__xludf.DUMMYFUNCTION("""COMPUTED_VALUE"""),0)</f>
        <v>0</v>
      </c>
    </row>
    <row r="4179" spans="1:2">
      <c r="A4179" s="165"/>
      <c r="B4179" s="141">
        <f ca="1">IFERROR(__xludf.DUMMYFUNCTION("""COMPUTED_VALUE"""),0)</f>
        <v>0</v>
      </c>
    </row>
    <row r="4180" spans="1:2">
      <c r="A4180" s="165"/>
      <c r="B4180" s="141">
        <f ca="1">IFERROR(__xludf.DUMMYFUNCTION("""COMPUTED_VALUE"""),0)</f>
        <v>0</v>
      </c>
    </row>
    <row r="4181" spans="1:2">
      <c r="A4181" s="165"/>
      <c r="B4181" s="141">
        <f ca="1">IFERROR(__xludf.DUMMYFUNCTION("""COMPUTED_VALUE"""),0)</f>
        <v>0</v>
      </c>
    </row>
    <row r="4182" spans="1:2">
      <c r="A4182" s="165"/>
      <c r="B4182" s="141">
        <f ca="1">IFERROR(__xludf.DUMMYFUNCTION("""COMPUTED_VALUE"""),0)</f>
        <v>0</v>
      </c>
    </row>
    <row r="4183" spans="1:2">
      <c r="A4183" s="165"/>
      <c r="B4183" s="141">
        <f ca="1">IFERROR(__xludf.DUMMYFUNCTION("""COMPUTED_VALUE"""),0)</f>
        <v>0</v>
      </c>
    </row>
    <row r="4184" spans="1:2">
      <c r="A4184" s="165"/>
      <c r="B4184" s="141">
        <f ca="1">IFERROR(__xludf.DUMMYFUNCTION("""COMPUTED_VALUE"""),0)</f>
        <v>0</v>
      </c>
    </row>
    <row r="4185" spans="1:2">
      <c r="A4185" s="165"/>
      <c r="B4185" s="141">
        <f ca="1">IFERROR(__xludf.DUMMYFUNCTION("""COMPUTED_VALUE"""),0)</f>
        <v>0</v>
      </c>
    </row>
    <row r="4186" spans="1:2">
      <c r="A4186" s="165"/>
      <c r="B4186" s="141">
        <f ca="1">IFERROR(__xludf.DUMMYFUNCTION("""COMPUTED_VALUE"""),0)</f>
        <v>0</v>
      </c>
    </row>
    <row r="4187" spans="1:2">
      <c r="A4187" s="165"/>
      <c r="B4187" s="141">
        <f ca="1">IFERROR(__xludf.DUMMYFUNCTION("""COMPUTED_VALUE"""),0)</f>
        <v>0</v>
      </c>
    </row>
    <row r="4188" spans="1:2">
      <c r="A4188" s="165"/>
      <c r="B4188" s="141">
        <f ca="1">IFERROR(__xludf.DUMMYFUNCTION("""COMPUTED_VALUE"""),0)</f>
        <v>0</v>
      </c>
    </row>
    <row r="4189" spans="1:2">
      <c r="A4189" s="165"/>
      <c r="B4189" s="141">
        <f ca="1">IFERROR(__xludf.DUMMYFUNCTION("""COMPUTED_VALUE"""),0)</f>
        <v>0</v>
      </c>
    </row>
    <row r="4190" spans="1:2">
      <c r="A4190" s="165"/>
      <c r="B4190" s="141">
        <f ca="1">IFERROR(__xludf.DUMMYFUNCTION("""COMPUTED_VALUE"""),0)</f>
        <v>0</v>
      </c>
    </row>
    <row r="4191" spans="1:2">
      <c r="A4191" s="165"/>
      <c r="B4191" s="141">
        <f ca="1">IFERROR(__xludf.DUMMYFUNCTION("""COMPUTED_VALUE"""),0)</f>
        <v>0</v>
      </c>
    </row>
    <row r="4192" spans="1:2">
      <c r="A4192" s="165"/>
      <c r="B4192" s="141">
        <f ca="1">IFERROR(__xludf.DUMMYFUNCTION("""COMPUTED_VALUE"""),0)</f>
        <v>0</v>
      </c>
    </row>
    <row r="4193" spans="1:2">
      <c r="A4193" s="165"/>
      <c r="B4193" s="141">
        <f ca="1">IFERROR(__xludf.DUMMYFUNCTION("""COMPUTED_VALUE"""),0)</f>
        <v>0</v>
      </c>
    </row>
    <row r="4194" spans="1:2">
      <c r="A4194" s="165"/>
      <c r="B4194" s="141">
        <f ca="1">IFERROR(__xludf.DUMMYFUNCTION("""COMPUTED_VALUE"""),0)</f>
        <v>0</v>
      </c>
    </row>
    <row r="4195" spans="1:2">
      <c r="A4195" s="165"/>
      <c r="B4195" s="141">
        <f ca="1">IFERROR(__xludf.DUMMYFUNCTION("""COMPUTED_VALUE"""),0)</f>
        <v>0</v>
      </c>
    </row>
    <row r="4196" spans="1:2">
      <c r="A4196" s="165"/>
      <c r="B4196" s="141">
        <f ca="1">IFERROR(__xludf.DUMMYFUNCTION("""COMPUTED_VALUE"""),0)</f>
        <v>0</v>
      </c>
    </row>
    <row r="4197" spans="1:2">
      <c r="A4197" s="165"/>
      <c r="B4197" s="141">
        <f ca="1">IFERROR(__xludf.DUMMYFUNCTION("""COMPUTED_VALUE"""),0)</f>
        <v>0</v>
      </c>
    </row>
    <row r="4198" spans="1:2">
      <c r="A4198" s="165"/>
      <c r="B4198" s="141">
        <f ca="1">IFERROR(__xludf.DUMMYFUNCTION("""COMPUTED_VALUE"""),0)</f>
        <v>0</v>
      </c>
    </row>
    <row r="4199" spans="1:2">
      <c r="A4199" s="165"/>
      <c r="B4199" s="141">
        <f ca="1">IFERROR(__xludf.DUMMYFUNCTION("""COMPUTED_VALUE"""),0)</f>
        <v>0</v>
      </c>
    </row>
    <row r="4200" spans="1:2">
      <c r="A4200" s="165"/>
      <c r="B4200" s="141">
        <f ca="1">IFERROR(__xludf.DUMMYFUNCTION("""COMPUTED_VALUE"""),0)</f>
        <v>0</v>
      </c>
    </row>
    <row r="4201" spans="1:2">
      <c r="A4201" s="165"/>
      <c r="B4201" s="141">
        <f ca="1">IFERROR(__xludf.DUMMYFUNCTION("""COMPUTED_VALUE"""),0)</f>
        <v>0</v>
      </c>
    </row>
    <row r="4202" spans="1:2">
      <c r="A4202" s="165"/>
      <c r="B4202" s="141">
        <f ca="1">IFERROR(__xludf.DUMMYFUNCTION("""COMPUTED_VALUE"""),0)</f>
        <v>0</v>
      </c>
    </row>
    <row r="4203" spans="1:2">
      <c r="A4203" s="165"/>
      <c r="B4203" s="141">
        <f ca="1">IFERROR(__xludf.DUMMYFUNCTION("""COMPUTED_VALUE"""),0)</f>
        <v>0</v>
      </c>
    </row>
    <row r="4204" spans="1:2">
      <c r="A4204" s="165"/>
      <c r="B4204" s="141">
        <f ca="1">IFERROR(__xludf.DUMMYFUNCTION("""COMPUTED_VALUE"""),0)</f>
        <v>0</v>
      </c>
    </row>
    <row r="4205" spans="1:2">
      <c r="A4205" s="165"/>
      <c r="B4205" s="141">
        <f ca="1">IFERROR(__xludf.DUMMYFUNCTION("""COMPUTED_VALUE"""),0)</f>
        <v>0</v>
      </c>
    </row>
    <row r="4206" spans="1:2">
      <c r="A4206" s="165"/>
      <c r="B4206" s="141">
        <f ca="1">IFERROR(__xludf.DUMMYFUNCTION("""COMPUTED_VALUE"""),0)</f>
        <v>0</v>
      </c>
    </row>
    <row r="4207" spans="1:2">
      <c r="A4207" s="165"/>
      <c r="B4207" s="141">
        <f ca="1">IFERROR(__xludf.DUMMYFUNCTION("""COMPUTED_VALUE"""),0)</f>
        <v>0</v>
      </c>
    </row>
    <row r="4208" spans="1:2">
      <c r="A4208" s="165"/>
      <c r="B4208" s="141">
        <f ca="1">IFERROR(__xludf.DUMMYFUNCTION("""COMPUTED_VALUE"""),0)</f>
        <v>0</v>
      </c>
    </row>
    <row r="4209" spans="1:2">
      <c r="A4209" s="165"/>
      <c r="B4209" s="141">
        <f ca="1">IFERROR(__xludf.DUMMYFUNCTION("""COMPUTED_VALUE"""),0)</f>
        <v>0</v>
      </c>
    </row>
    <row r="4210" spans="1:2">
      <c r="A4210" s="165"/>
      <c r="B4210" s="141">
        <f ca="1">IFERROR(__xludf.DUMMYFUNCTION("""COMPUTED_VALUE"""),0)</f>
        <v>0</v>
      </c>
    </row>
    <row r="4211" spans="1:2">
      <c r="A4211" s="165"/>
      <c r="B4211" s="141">
        <f ca="1">IFERROR(__xludf.DUMMYFUNCTION("""COMPUTED_VALUE"""),0)</f>
        <v>0</v>
      </c>
    </row>
    <row r="4212" spans="1:2">
      <c r="A4212" s="165"/>
      <c r="B4212" s="141">
        <f ca="1">IFERROR(__xludf.DUMMYFUNCTION("""COMPUTED_VALUE"""),0)</f>
        <v>0</v>
      </c>
    </row>
    <row r="4213" spans="1:2">
      <c r="A4213" s="165"/>
      <c r="B4213" s="141">
        <f ca="1">IFERROR(__xludf.DUMMYFUNCTION("""COMPUTED_VALUE"""),0)</f>
        <v>0</v>
      </c>
    </row>
    <row r="4214" spans="1:2">
      <c r="A4214" s="165"/>
      <c r="B4214" s="141">
        <f ca="1">IFERROR(__xludf.DUMMYFUNCTION("""COMPUTED_VALUE"""),0)</f>
        <v>0</v>
      </c>
    </row>
    <row r="4215" spans="1:2">
      <c r="A4215" s="165"/>
      <c r="B4215" s="141">
        <f ca="1">IFERROR(__xludf.DUMMYFUNCTION("""COMPUTED_VALUE"""),0)</f>
        <v>0</v>
      </c>
    </row>
    <row r="4216" spans="1:2">
      <c r="A4216" s="165"/>
      <c r="B4216" s="141">
        <f ca="1">IFERROR(__xludf.DUMMYFUNCTION("""COMPUTED_VALUE"""),0)</f>
        <v>0</v>
      </c>
    </row>
    <row r="4217" spans="1:2">
      <c r="A4217" s="165"/>
      <c r="B4217" s="141">
        <f ca="1">IFERROR(__xludf.DUMMYFUNCTION("""COMPUTED_VALUE"""),0)</f>
        <v>0</v>
      </c>
    </row>
    <row r="4218" spans="1:2">
      <c r="A4218" s="165"/>
      <c r="B4218" s="141">
        <f ca="1">IFERROR(__xludf.DUMMYFUNCTION("""COMPUTED_VALUE"""),0)</f>
        <v>0</v>
      </c>
    </row>
    <row r="4219" spans="1:2">
      <c r="A4219" s="165"/>
      <c r="B4219" s="141">
        <f ca="1">IFERROR(__xludf.DUMMYFUNCTION("""COMPUTED_VALUE"""),0)</f>
        <v>0</v>
      </c>
    </row>
    <row r="4220" spans="1:2">
      <c r="A4220" s="165"/>
      <c r="B4220" s="141">
        <f ca="1">IFERROR(__xludf.DUMMYFUNCTION("""COMPUTED_VALUE"""),0)</f>
        <v>0</v>
      </c>
    </row>
    <row r="4221" spans="1:2">
      <c r="A4221" s="165"/>
      <c r="B4221" s="141">
        <f ca="1">IFERROR(__xludf.DUMMYFUNCTION("""COMPUTED_VALUE"""),0)</f>
        <v>0</v>
      </c>
    </row>
    <row r="4222" spans="1:2">
      <c r="A4222" s="165"/>
      <c r="B4222" s="141">
        <f ca="1">IFERROR(__xludf.DUMMYFUNCTION("""COMPUTED_VALUE"""),0)</f>
        <v>0</v>
      </c>
    </row>
    <row r="4223" spans="1:2">
      <c r="A4223" s="165"/>
      <c r="B4223" s="141">
        <f ca="1">IFERROR(__xludf.DUMMYFUNCTION("""COMPUTED_VALUE"""),0)</f>
        <v>0</v>
      </c>
    </row>
    <row r="4224" spans="1:2">
      <c r="A4224" s="165"/>
      <c r="B4224" s="141">
        <f ca="1">IFERROR(__xludf.DUMMYFUNCTION("""COMPUTED_VALUE"""),0)</f>
        <v>0</v>
      </c>
    </row>
    <row r="4225" spans="1:2">
      <c r="A4225" s="165"/>
      <c r="B4225" s="141">
        <f ca="1">IFERROR(__xludf.DUMMYFUNCTION("""COMPUTED_VALUE"""),0)</f>
        <v>0</v>
      </c>
    </row>
    <row r="4226" spans="1:2">
      <c r="A4226" s="165"/>
      <c r="B4226" s="141">
        <f ca="1">IFERROR(__xludf.DUMMYFUNCTION("""COMPUTED_VALUE"""),0)</f>
        <v>0</v>
      </c>
    </row>
    <row r="4227" spans="1:2">
      <c r="A4227" s="165"/>
      <c r="B4227" s="141">
        <f ca="1">IFERROR(__xludf.DUMMYFUNCTION("""COMPUTED_VALUE"""),0)</f>
        <v>0</v>
      </c>
    </row>
    <row r="4228" spans="1:2">
      <c r="A4228" s="165"/>
      <c r="B4228" s="141">
        <f ca="1">IFERROR(__xludf.DUMMYFUNCTION("""COMPUTED_VALUE"""),0)</f>
        <v>0</v>
      </c>
    </row>
    <row r="4229" spans="1:2">
      <c r="A4229" s="165"/>
      <c r="B4229" s="141">
        <f ca="1">IFERROR(__xludf.DUMMYFUNCTION("""COMPUTED_VALUE"""),0)</f>
        <v>0</v>
      </c>
    </row>
    <row r="4230" spans="1:2">
      <c r="A4230" s="165"/>
      <c r="B4230" s="141">
        <f ca="1">IFERROR(__xludf.DUMMYFUNCTION("""COMPUTED_VALUE"""),0)</f>
        <v>0</v>
      </c>
    </row>
    <row r="4231" spans="1:2">
      <c r="A4231" s="165"/>
      <c r="B4231" s="141">
        <f ca="1">IFERROR(__xludf.DUMMYFUNCTION("""COMPUTED_VALUE"""),0)</f>
        <v>0</v>
      </c>
    </row>
    <row r="4232" spans="1:2">
      <c r="A4232" s="165"/>
      <c r="B4232" s="141">
        <f ca="1">IFERROR(__xludf.DUMMYFUNCTION("""COMPUTED_VALUE"""),0)</f>
        <v>0</v>
      </c>
    </row>
    <row r="4233" spans="1:2">
      <c r="A4233" s="165"/>
      <c r="B4233" s="141">
        <f ca="1">IFERROR(__xludf.DUMMYFUNCTION("""COMPUTED_VALUE"""),0)</f>
        <v>0</v>
      </c>
    </row>
    <row r="4234" spans="1:2">
      <c r="A4234" s="165"/>
      <c r="B4234" s="141">
        <f ca="1">IFERROR(__xludf.DUMMYFUNCTION("""COMPUTED_VALUE"""),0)</f>
        <v>0</v>
      </c>
    </row>
    <row r="4235" spans="1:2">
      <c r="A4235" s="165"/>
      <c r="B4235" s="141">
        <f ca="1">IFERROR(__xludf.DUMMYFUNCTION("""COMPUTED_VALUE"""),0)</f>
        <v>0</v>
      </c>
    </row>
    <row r="4236" spans="1:2">
      <c r="A4236" s="165"/>
      <c r="B4236" s="141">
        <f ca="1">IFERROR(__xludf.DUMMYFUNCTION("""COMPUTED_VALUE"""),0)</f>
        <v>0</v>
      </c>
    </row>
    <row r="4237" spans="1:2">
      <c r="A4237" s="165"/>
      <c r="B4237" s="141">
        <f ca="1">IFERROR(__xludf.DUMMYFUNCTION("""COMPUTED_VALUE"""),0)</f>
        <v>0</v>
      </c>
    </row>
    <row r="4238" spans="1:2">
      <c r="A4238" s="165"/>
      <c r="B4238" s="141">
        <f ca="1">IFERROR(__xludf.DUMMYFUNCTION("""COMPUTED_VALUE"""),0)</f>
        <v>0</v>
      </c>
    </row>
    <row r="4239" spans="1:2">
      <c r="A4239" s="165"/>
      <c r="B4239" s="141">
        <f ca="1">IFERROR(__xludf.DUMMYFUNCTION("""COMPUTED_VALUE"""),0)</f>
        <v>0</v>
      </c>
    </row>
    <row r="4240" spans="1:2">
      <c r="A4240" s="165"/>
      <c r="B4240" s="141">
        <f ca="1">IFERROR(__xludf.DUMMYFUNCTION("""COMPUTED_VALUE"""),0)</f>
        <v>0</v>
      </c>
    </row>
    <row r="4241" spans="1:2">
      <c r="A4241" s="165"/>
      <c r="B4241" s="141">
        <f ca="1">IFERROR(__xludf.DUMMYFUNCTION("""COMPUTED_VALUE"""),0)</f>
        <v>0</v>
      </c>
    </row>
    <row r="4242" spans="1:2">
      <c r="A4242" s="165"/>
      <c r="B4242" s="141">
        <f ca="1">IFERROR(__xludf.DUMMYFUNCTION("""COMPUTED_VALUE"""),0)</f>
        <v>0</v>
      </c>
    </row>
    <row r="4243" spans="1:2">
      <c r="A4243" s="165"/>
      <c r="B4243" s="141">
        <f ca="1">IFERROR(__xludf.DUMMYFUNCTION("""COMPUTED_VALUE"""),0)</f>
        <v>0</v>
      </c>
    </row>
    <row r="4244" spans="1:2">
      <c r="A4244" s="165"/>
      <c r="B4244" s="141">
        <f ca="1">IFERROR(__xludf.DUMMYFUNCTION("""COMPUTED_VALUE"""),0)</f>
        <v>0</v>
      </c>
    </row>
    <row r="4245" spans="1:2">
      <c r="A4245" s="165"/>
      <c r="B4245" s="141">
        <f ca="1">IFERROR(__xludf.DUMMYFUNCTION("""COMPUTED_VALUE"""),0)</f>
        <v>0</v>
      </c>
    </row>
    <row r="4246" spans="1:2">
      <c r="A4246" s="165"/>
      <c r="B4246" s="141">
        <f ca="1">IFERROR(__xludf.DUMMYFUNCTION("""COMPUTED_VALUE"""),0)</f>
        <v>0</v>
      </c>
    </row>
    <row r="4247" spans="1:2">
      <c r="A4247" s="165"/>
      <c r="B4247" s="141">
        <f ca="1">IFERROR(__xludf.DUMMYFUNCTION("""COMPUTED_VALUE"""),0)</f>
        <v>0</v>
      </c>
    </row>
    <row r="4248" spans="1:2">
      <c r="A4248" s="165"/>
      <c r="B4248" s="141">
        <f ca="1">IFERROR(__xludf.DUMMYFUNCTION("""COMPUTED_VALUE"""),0)</f>
        <v>0</v>
      </c>
    </row>
    <row r="4249" spans="1:2">
      <c r="A4249" s="165"/>
      <c r="B4249" s="141">
        <f ca="1">IFERROR(__xludf.DUMMYFUNCTION("""COMPUTED_VALUE"""),0)</f>
        <v>0</v>
      </c>
    </row>
    <row r="4250" spans="1:2">
      <c r="A4250" s="165"/>
      <c r="B4250" s="141">
        <f ca="1">IFERROR(__xludf.DUMMYFUNCTION("""COMPUTED_VALUE"""),0)</f>
        <v>0</v>
      </c>
    </row>
    <row r="4251" spans="1:2">
      <c r="A4251" s="165"/>
      <c r="B4251" s="141">
        <f ca="1">IFERROR(__xludf.DUMMYFUNCTION("""COMPUTED_VALUE"""),0)</f>
        <v>0</v>
      </c>
    </row>
    <row r="4252" spans="1:2">
      <c r="A4252" s="165"/>
      <c r="B4252" s="141">
        <f ca="1">IFERROR(__xludf.DUMMYFUNCTION("""COMPUTED_VALUE"""),0)</f>
        <v>0</v>
      </c>
    </row>
    <row r="4253" spans="1:2">
      <c r="A4253" s="165"/>
      <c r="B4253" s="141">
        <f ca="1">IFERROR(__xludf.DUMMYFUNCTION("""COMPUTED_VALUE"""),0)</f>
        <v>0</v>
      </c>
    </row>
    <row r="4254" spans="1:2">
      <c r="A4254" s="165"/>
      <c r="B4254" s="141">
        <f ca="1">IFERROR(__xludf.DUMMYFUNCTION("""COMPUTED_VALUE"""),0)</f>
        <v>0</v>
      </c>
    </row>
    <row r="4255" spans="1:2">
      <c r="A4255" s="165"/>
      <c r="B4255" s="141">
        <f ca="1">IFERROR(__xludf.DUMMYFUNCTION("""COMPUTED_VALUE"""),0)</f>
        <v>0</v>
      </c>
    </row>
    <row r="4256" spans="1:2">
      <c r="A4256" s="165"/>
      <c r="B4256" s="141">
        <f ca="1">IFERROR(__xludf.DUMMYFUNCTION("""COMPUTED_VALUE"""),0)</f>
        <v>0</v>
      </c>
    </row>
    <row r="4257" spans="1:2">
      <c r="A4257" s="165"/>
      <c r="B4257" s="141">
        <f ca="1">IFERROR(__xludf.DUMMYFUNCTION("""COMPUTED_VALUE"""),0)</f>
        <v>0</v>
      </c>
    </row>
    <row r="4258" spans="1:2">
      <c r="A4258" s="165"/>
      <c r="B4258" s="141">
        <f ca="1">IFERROR(__xludf.DUMMYFUNCTION("""COMPUTED_VALUE"""),0)</f>
        <v>0</v>
      </c>
    </row>
    <row r="4259" spans="1:2">
      <c r="A4259" s="165"/>
      <c r="B4259" s="141">
        <f ca="1">IFERROR(__xludf.DUMMYFUNCTION("""COMPUTED_VALUE"""),0)</f>
        <v>0</v>
      </c>
    </row>
    <row r="4260" spans="1:2">
      <c r="A4260" s="165"/>
      <c r="B4260" s="141">
        <f ca="1">IFERROR(__xludf.DUMMYFUNCTION("""COMPUTED_VALUE"""),0)</f>
        <v>0</v>
      </c>
    </row>
    <row r="4261" spans="1:2">
      <c r="A4261" s="165"/>
      <c r="B4261" s="141">
        <f ca="1">IFERROR(__xludf.DUMMYFUNCTION("""COMPUTED_VALUE"""),0)</f>
        <v>0</v>
      </c>
    </row>
    <row r="4262" spans="1:2">
      <c r="A4262" s="165"/>
      <c r="B4262" s="141">
        <f ca="1">IFERROR(__xludf.DUMMYFUNCTION("""COMPUTED_VALUE"""),0)</f>
        <v>0</v>
      </c>
    </row>
    <row r="4263" spans="1:2">
      <c r="A4263" s="165"/>
      <c r="B4263" s="141">
        <f ca="1">IFERROR(__xludf.DUMMYFUNCTION("""COMPUTED_VALUE"""),0)</f>
        <v>0</v>
      </c>
    </row>
    <row r="4264" spans="1:2">
      <c r="A4264" s="165"/>
      <c r="B4264" s="141">
        <f ca="1">IFERROR(__xludf.DUMMYFUNCTION("""COMPUTED_VALUE"""),0)</f>
        <v>0</v>
      </c>
    </row>
    <row r="4265" spans="1:2">
      <c r="A4265" s="165"/>
      <c r="B4265" s="141">
        <f ca="1">IFERROR(__xludf.DUMMYFUNCTION("""COMPUTED_VALUE"""),0)</f>
        <v>0</v>
      </c>
    </row>
    <row r="4266" spans="1:2">
      <c r="A4266" s="165"/>
      <c r="B4266" s="141">
        <f ca="1">IFERROR(__xludf.DUMMYFUNCTION("""COMPUTED_VALUE"""),0)</f>
        <v>0</v>
      </c>
    </row>
    <row r="4267" spans="1:2">
      <c r="A4267" s="165"/>
      <c r="B4267" s="141">
        <f ca="1">IFERROR(__xludf.DUMMYFUNCTION("""COMPUTED_VALUE"""),0)</f>
        <v>0</v>
      </c>
    </row>
    <row r="4268" spans="1:2">
      <c r="A4268" s="165"/>
      <c r="B4268" s="141">
        <f ca="1">IFERROR(__xludf.DUMMYFUNCTION("""COMPUTED_VALUE"""),0)</f>
        <v>0</v>
      </c>
    </row>
    <row r="4269" spans="1:2">
      <c r="A4269" s="165"/>
      <c r="B4269" s="141">
        <f ca="1">IFERROR(__xludf.DUMMYFUNCTION("""COMPUTED_VALUE"""),0)</f>
        <v>0</v>
      </c>
    </row>
    <row r="4270" spans="1:2">
      <c r="A4270" s="165"/>
      <c r="B4270" s="141">
        <f ca="1">IFERROR(__xludf.DUMMYFUNCTION("""COMPUTED_VALUE"""),0)</f>
        <v>0</v>
      </c>
    </row>
    <row r="4271" spans="1:2">
      <c r="A4271" s="165"/>
      <c r="B4271" s="141">
        <f ca="1">IFERROR(__xludf.DUMMYFUNCTION("""COMPUTED_VALUE"""),0)</f>
        <v>0</v>
      </c>
    </row>
    <row r="4272" spans="1:2">
      <c r="A4272" s="165"/>
      <c r="B4272" s="141">
        <f ca="1">IFERROR(__xludf.DUMMYFUNCTION("""COMPUTED_VALUE"""),0)</f>
        <v>0</v>
      </c>
    </row>
    <row r="4273" spans="1:2">
      <c r="A4273" s="165"/>
      <c r="B4273" s="141">
        <f ca="1">IFERROR(__xludf.DUMMYFUNCTION("""COMPUTED_VALUE"""),0)</f>
        <v>0</v>
      </c>
    </row>
    <row r="4274" spans="1:2">
      <c r="A4274" s="165"/>
      <c r="B4274" s="141">
        <f ca="1">IFERROR(__xludf.DUMMYFUNCTION("""COMPUTED_VALUE"""),0)</f>
        <v>0</v>
      </c>
    </row>
    <row r="4275" spans="1:2">
      <c r="A4275" s="165"/>
      <c r="B4275" s="141">
        <f ca="1">IFERROR(__xludf.DUMMYFUNCTION("""COMPUTED_VALUE"""),0)</f>
        <v>0</v>
      </c>
    </row>
    <row r="4276" spans="1:2">
      <c r="A4276" s="165"/>
      <c r="B4276" s="141">
        <f ca="1">IFERROR(__xludf.DUMMYFUNCTION("""COMPUTED_VALUE"""),0)</f>
        <v>0</v>
      </c>
    </row>
    <row r="4277" spans="1:2">
      <c r="A4277" s="165"/>
      <c r="B4277" s="141">
        <f ca="1">IFERROR(__xludf.DUMMYFUNCTION("""COMPUTED_VALUE"""),0)</f>
        <v>0</v>
      </c>
    </row>
    <row r="4278" spans="1:2">
      <c r="A4278" s="165"/>
      <c r="B4278" s="141">
        <f ca="1">IFERROR(__xludf.DUMMYFUNCTION("""COMPUTED_VALUE"""),0)</f>
        <v>0</v>
      </c>
    </row>
    <row r="4279" spans="1:2">
      <c r="A4279" s="165"/>
      <c r="B4279" s="141">
        <f ca="1">IFERROR(__xludf.DUMMYFUNCTION("""COMPUTED_VALUE"""),0)</f>
        <v>0</v>
      </c>
    </row>
    <row r="4280" spans="1:2">
      <c r="A4280" s="165"/>
      <c r="B4280" s="141">
        <f ca="1">IFERROR(__xludf.DUMMYFUNCTION("""COMPUTED_VALUE"""),0)</f>
        <v>0</v>
      </c>
    </row>
    <row r="4281" spans="1:2">
      <c r="A4281" s="165"/>
      <c r="B4281" s="141">
        <f ca="1">IFERROR(__xludf.DUMMYFUNCTION("""COMPUTED_VALUE"""),0)</f>
        <v>0</v>
      </c>
    </row>
    <row r="4282" spans="1:2">
      <c r="A4282" s="165"/>
      <c r="B4282" s="141">
        <f ca="1">IFERROR(__xludf.DUMMYFUNCTION("""COMPUTED_VALUE"""),0)</f>
        <v>0</v>
      </c>
    </row>
    <row r="4283" spans="1:2">
      <c r="A4283" s="165"/>
      <c r="B4283" s="141">
        <f ca="1">IFERROR(__xludf.DUMMYFUNCTION("""COMPUTED_VALUE"""),0)</f>
        <v>0</v>
      </c>
    </row>
    <row r="4284" spans="1:2">
      <c r="A4284" s="165"/>
      <c r="B4284" s="141">
        <f ca="1">IFERROR(__xludf.DUMMYFUNCTION("""COMPUTED_VALUE"""),0)</f>
        <v>0</v>
      </c>
    </row>
    <row r="4285" spans="1:2">
      <c r="A4285" s="165"/>
      <c r="B4285" s="141">
        <f ca="1">IFERROR(__xludf.DUMMYFUNCTION("""COMPUTED_VALUE"""),0)</f>
        <v>0</v>
      </c>
    </row>
    <row r="4286" spans="1:2">
      <c r="A4286" s="165"/>
      <c r="B4286" s="141">
        <f ca="1">IFERROR(__xludf.DUMMYFUNCTION("""COMPUTED_VALUE"""),0)</f>
        <v>0</v>
      </c>
    </row>
    <row r="4287" spans="1:2">
      <c r="A4287" s="165"/>
      <c r="B4287" s="141">
        <f ca="1">IFERROR(__xludf.DUMMYFUNCTION("""COMPUTED_VALUE"""),0)</f>
        <v>0</v>
      </c>
    </row>
    <row r="4288" spans="1:2">
      <c r="A4288" s="165"/>
      <c r="B4288" s="141">
        <f ca="1">IFERROR(__xludf.DUMMYFUNCTION("""COMPUTED_VALUE"""),0)</f>
        <v>0</v>
      </c>
    </row>
    <row r="4289" spans="1:2">
      <c r="A4289" s="165"/>
      <c r="B4289" s="141">
        <f ca="1">IFERROR(__xludf.DUMMYFUNCTION("""COMPUTED_VALUE"""),0)</f>
        <v>0</v>
      </c>
    </row>
    <row r="4290" spans="1:2">
      <c r="A4290" s="165"/>
      <c r="B4290" s="141">
        <f ca="1">IFERROR(__xludf.DUMMYFUNCTION("""COMPUTED_VALUE"""),0)</f>
        <v>0</v>
      </c>
    </row>
    <row r="4291" spans="1:2">
      <c r="A4291" s="165"/>
      <c r="B4291" s="141">
        <f ca="1">IFERROR(__xludf.DUMMYFUNCTION("""COMPUTED_VALUE"""),0)</f>
        <v>0</v>
      </c>
    </row>
    <row r="4292" spans="1:2">
      <c r="A4292" s="165"/>
      <c r="B4292" s="141">
        <f ca="1">IFERROR(__xludf.DUMMYFUNCTION("""COMPUTED_VALUE"""),0)</f>
        <v>0</v>
      </c>
    </row>
    <row r="4293" spans="1:2">
      <c r="A4293" s="165"/>
      <c r="B4293" s="141">
        <f ca="1">IFERROR(__xludf.DUMMYFUNCTION("""COMPUTED_VALUE"""),0)</f>
        <v>0</v>
      </c>
    </row>
    <row r="4294" spans="1:2">
      <c r="A4294" s="165"/>
      <c r="B4294" s="141">
        <f ca="1">IFERROR(__xludf.DUMMYFUNCTION("""COMPUTED_VALUE"""),0)</f>
        <v>0</v>
      </c>
    </row>
    <row r="4295" spans="1:2">
      <c r="A4295" s="165"/>
      <c r="B4295" s="141">
        <f ca="1">IFERROR(__xludf.DUMMYFUNCTION("""COMPUTED_VALUE"""),0)</f>
        <v>0</v>
      </c>
    </row>
    <row r="4296" spans="1:2">
      <c r="A4296" s="165"/>
      <c r="B4296" s="141">
        <f ca="1">IFERROR(__xludf.DUMMYFUNCTION("""COMPUTED_VALUE"""),0)</f>
        <v>0</v>
      </c>
    </row>
    <row r="4297" spans="1:2">
      <c r="A4297" s="165"/>
      <c r="B4297" s="141">
        <f ca="1">IFERROR(__xludf.DUMMYFUNCTION("""COMPUTED_VALUE"""),0)</f>
        <v>0</v>
      </c>
    </row>
    <row r="4298" spans="1:2">
      <c r="A4298" s="165"/>
      <c r="B4298" s="141">
        <f ca="1">IFERROR(__xludf.DUMMYFUNCTION("""COMPUTED_VALUE"""),0)</f>
        <v>0</v>
      </c>
    </row>
    <row r="4299" spans="1:2">
      <c r="A4299" s="165"/>
      <c r="B4299" s="141">
        <f ca="1">IFERROR(__xludf.DUMMYFUNCTION("""COMPUTED_VALUE"""),0)</f>
        <v>0</v>
      </c>
    </row>
    <row r="4300" spans="1:2">
      <c r="A4300" s="165"/>
      <c r="B4300" s="141">
        <f ca="1">IFERROR(__xludf.DUMMYFUNCTION("""COMPUTED_VALUE"""),0)</f>
        <v>0</v>
      </c>
    </row>
    <row r="4301" spans="1:2">
      <c r="A4301" s="165"/>
      <c r="B4301" s="141">
        <f ca="1">IFERROR(__xludf.DUMMYFUNCTION("""COMPUTED_VALUE"""),0)</f>
        <v>0</v>
      </c>
    </row>
    <row r="4302" spans="1:2">
      <c r="A4302" s="165"/>
      <c r="B4302" s="141">
        <f ca="1">IFERROR(__xludf.DUMMYFUNCTION("""COMPUTED_VALUE"""),0)</f>
        <v>0</v>
      </c>
    </row>
    <row r="4303" spans="1:2">
      <c r="A4303" s="165"/>
      <c r="B4303" s="141">
        <f ca="1">IFERROR(__xludf.DUMMYFUNCTION("""COMPUTED_VALUE"""),0)</f>
        <v>0</v>
      </c>
    </row>
    <row r="4304" spans="1:2">
      <c r="A4304" s="165"/>
      <c r="B4304" s="141">
        <f ca="1">IFERROR(__xludf.DUMMYFUNCTION("""COMPUTED_VALUE"""),0)</f>
        <v>0</v>
      </c>
    </row>
    <row r="4305" spans="1:2">
      <c r="A4305" s="165"/>
      <c r="B4305" s="141">
        <f ca="1">IFERROR(__xludf.DUMMYFUNCTION("""COMPUTED_VALUE"""),0)</f>
        <v>0</v>
      </c>
    </row>
    <row r="4306" spans="1:2">
      <c r="A4306" s="165"/>
      <c r="B4306" s="141">
        <f ca="1">IFERROR(__xludf.DUMMYFUNCTION("""COMPUTED_VALUE"""),0)</f>
        <v>0</v>
      </c>
    </row>
    <row r="4307" spans="1:2">
      <c r="A4307" s="165"/>
      <c r="B4307" s="141">
        <f ca="1">IFERROR(__xludf.DUMMYFUNCTION("""COMPUTED_VALUE"""),0)</f>
        <v>0</v>
      </c>
    </row>
    <row r="4308" spans="1:2">
      <c r="A4308" s="165"/>
      <c r="B4308" s="141">
        <f ca="1">IFERROR(__xludf.DUMMYFUNCTION("""COMPUTED_VALUE"""),0)</f>
        <v>0</v>
      </c>
    </row>
    <row r="4309" spans="1:2">
      <c r="A4309" s="165"/>
      <c r="B4309" s="141">
        <f ca="1">IFERROR(__xludf.DUMMYFUNCTION("""COMPUTED_VALUE"""),0)</f>
        <v>0</v>
      </c>
    </row>
    <row r="4310" spans="1:2">
      <c r="A4310" s="165"/>
      <c r="B4310" s="141">
        <f ca="1">IFERROR(__xludf.DUMMYFUNCTION("""COMPUTED_VALUE"""),0)</f>
        <v>0</v>
      </c>
    </row>
    <row r="4311" spans="1:2">
      <c r="A4311" s="165"/>
      <c r="B4311" s="141">
        <f ca="1">IFERROR(__xludf.DUMMYFUNCTION("""COMPUTED_VALUE"""),0)</f>
        <v>0</v>
      </c>
    </row>
    <row r="4312" spans="1:2">
      <c r="A4312" s="165"/>
      <c r="B4312" s="141">
        <f ca="1">IFERROR(__xludf.DUMMYFUNCTION("""COMPUTED_VALUE"""),0)</f>
        <v>0</v>
      </c>
    </row>
    <row r="4313" spans="1:2">
      <c r="A4313" s="165"/>
      <c r="B4313" s="141">
        <f ca="1">IFERROR(__xludf.DUMMYFUNCTION("""COMPUTED_VALUE"""),0)</f>
        <v>0</v>
      </c>
    </row>
    <row r="4314" spans="1:2">
      <c r="A4314" s="165"/>
      <c r="B4314" s="141">
        <f ca="1">IFERROR(__xludf.DUMMYFUNCTION("""COMPUTED_VALUE"""),0)</f>
        <v>0</v>
      </c>
    </row>
    <row r="4315" spans="1:2">
      <c r="A4315" s="165"/>
      <c r="B4315" s="141">
        <f ca="1">IFERROR(__xludf.DUMMYFUNCTION("""COMPUTED_VALUE"""),0)</f>
        <v>0</v>
      </c>
    </row>
    <row r="4316" spans="1:2">
      <c r="A4316" s="165"/>
      <c r="B4316" s="141">
        <f ca="1">IFERROR(__xludf.DUMMYFUNCTION("""COMPUTED_VALUE"""),0)</f>
        <v>0</v>
      </c>
    </row>
    <row r="4317" spans="1:2">
      <c r="A4317" s="165"/>
      <c r="B4317" s="141">
        <f ca="1">IFERROR(__xludf.DUMMYFUNCTION("""COMPUTED_VALUE"""),0)</f>
        <v>0</v>
      </c>
    </row>
    <row r="4318" spans="1:2">
      <c r="A4318" s="165"/>
      <c r="B4318" s="141">
        <f ca="1">IFERROR(__xludf.DUMMYFUNCTION("""COMPUTED_VALUE"""),0)</f>
        <v>0</v>
      </c>
    </row>
    <row r="4319" spans="1:2">
      <c r="A4319" s="165"/>
      <c r="B4319" s="141">
        <f ca="1">IFERROR(__xludf.DUMMYFUNCTION("""COMPUTED_VALUE"""),0)</f>
        <v>0</v>
      </c>
    </row>
    <row r="4320" spans="1:2">
      <c r="A4320" s="165"/>
      <c r="B4320" s="141">
        <f ca="1">IFERROR(__xludf.DUMMYFUNCTION("""COMPUTED_VALUE"""),0)</f>
        <v>0</v>
      </c>
    </row>
    <row r="4321" spans="1:2">
      <c r="A4321" s="165"/>
      <c r="B4321" s="141">
        <f ca="1">IFERROR(__xludf.DUMMYFUNCTION("""COMPUTED_VALUE"""),0)</f>
        <v>0</v>
      </c>
    </row>
    <row r="4322" spans="1:2">
      <c r="A4322" s="165"/>
      <c r="B4322" s="141">
        <f ca="1">IFERROR(__xludf.DUMMYFUNCTION("""COMPUTED_VALUE"""),0)</f>
        <v>0</v>
      </c>
    </row>
    <row r="4323" spans="1:2">
      <c r="A4323" s="165"/>
      <c r="B4323" s="141">
        <f ca="1">IFERROR(__xludf.DUMMYFUNCTION("""COMPUTED_VALUE"""),0)</f>
        <v>0</v>
      </c>
    </row>
    <row r="4324" spans="1:2">
      <c r="A4324" s="165"/>
      <c r="B4324" s="141">
        <f ca="1">IFERROR(__xludf.DUMMYFUNCTION("""COMPUTED_VALUE"""),0)</f>
        <v>0</v>
      </c>
    </row>
    <row r="4325" spans="1:2">
      <c r="A4325" s="165"/>
      <c r="B4325" s="141">
        <f ca="1">IFERROR(__xludf.DUMMYFUNCTION("""COMPUTED_VALUE"""),0)</f>
        <v>0</v>
      </c>
    </row>
    <row r="4326" spans="1:2">
      <c r="A4326" s="165"/>
      <c r="B4326" s="141">
        <f ca="1">IFERROR(__xludf.DUMMYFUNCTION("""COMPUTED_VALUE"""),0)</f>
        <v>0</v>
      </c>
    </row>
    <row r="4327" spans="1:2">
      <c r="A4327" s="165"/>
      <c r="B4327" s="141">
        <f ca="1">IFERROR(__xludf.DUMMYFUNCTION("""COMPUTED_VALUE"""),0)</f>
        <v>0</v>
      </c>
    </row>
    <row r="4328" spans="1:2">
      <c r="A4328" s="165"/>
      <c r="B4328" s="141">
        <f ca="1">IFERROR(__xludf.DUMMYFUNCTION("""COMPUTED_VALUE"""),0)</f>
        <v>0</v>
      </c>
    </row>
    <row r="4329" spans="1:2">
      <c r="A4329" s="165"/>
      <c r="B4329" s="141">
        <f ca="1">IFERROR(__xludf.DUMMYFUNCTION("""COMPUTED_VALUE"""),0)</f>
        <v>0</v>
      </c>
    </row>
    <row r="4330" spans="1:2">
      <c r="A4330" s="165"/>
      <c r="B4330" s="141">
        <f ca="1">IFERROR(__xludf.DUMMYFUNCTION("""COMPUTED_VALUE"""),0)</f>
        <v>0</v>
      </c>
    </row>
    <row r="4331" spans="1:2">
      <c r="A4331" s="165"/>
      <c r="B4331" s="141">
        <f ca="1">IFERROR(__xludf.DUMMYFUNCTION("""COMPUTED_VALUE"""),0)</f>
        <v>0</v>
      </c>
    </row>
    <row r="4332" spans="1:2">
      <c r="A4332" s="165"/>
      <c r="B4332" s="141">
        <f ca="1">IFERROR(__xludf.DUMMYFUNCTION("""COMPUTED_VALUE"""),0)</f>
        <v>0</v>
      </c>
    </row>
    <row r="4333" spans="1:2">
      <c r="A4333" s="165"/>
      <c r="B4333" s="141">
        <f ca="1">IFERROR(__xludf.DUMMYFUNCTION("""COMPUTED_VALUE"""),0)</f>
        <v>0</v>
      </c>
    </row>
    <row r="4334" spans="1:2">
      <c r="A4334" s="165"/>
      <c r="B4334" s="141">
        <f ca="1">IFERROR(__xludf.DUMMYFUNCTION("""COMPUTED_VALUE"""),0)</f>
        <v>0</v>
      </c>
    </row>
    <row r="4335" spans="1:2">
      <c r="A4335" s="165"/>
      <c r="B4335" s="141">
        <f ca="1">IFERROR(__xludf.DUMMYFUNCTION("""COMPUTED_VALUE"""),0)</f>
        <v>0</v>
      </c>
    </row>
    <row r="4336" spans="1:2">
      <c r="A4336" s="165"/>
      <c r="B4336" s="141">
        <f ca="1">IFERROR(__xludf.DUMMYFUNCTION("""COMPUTED_VALUE"""),0)</f>
        <v>0</v>
      </c>
    </row>
    <row r="4337" spans="1:2">
      <c r="A4337" s="165"/>
      <c r="B4337" s="141">
        <f ca="1">IFERROR(__xludf.DUMMYFUNCTION("""COMPUTED_VALUE"""),0)</f>
        <v>0</v>
      </c>
    </row>
    <row r="4338" spans="1:2">
      <c r="A4338" s="165"/>
      <c r="B4338" s="141">
        <f ca="1">IFERROR(__xludf.DUMMYFUNCTION("""COMPUTED_VALUE"""),0)</f>
        <v>0</v>
      </c>
    </row>
    <row r="4339" spans="1:2">
      <c r="A4339" s="165"/>
      <c r="B4339" s="141">
        <f ca="1">IFERROR(__xludf.DUMMYFUNCTION("""COMPUTED_VALUE"""),0)</f>
        <v>0</v>
      </c>
    </row>
    <row r="4340" spans="1:2">
      <c r="A4340" s="165"/>
      <c r="B4340" s="141">
        <f ca="1">IFERROR(__xludf.DUMMYFUNCTION("""COMPUTED_VALUE"""),0)</f>
        <v>0</v>
      </c>
    </row>
    <row r="4341" spans="1:2">
      <c r="A4341" s="165"/>
      <c r="B4341" s="141">
        <f ca="1">IFERROR(__xludf.DUMMYFUNCTION("""COMPUTED_VALUE"""),0)</f>
        <v>0</v>
      </c>
    </row>
    <row r="4342" spans="1:2">
      <c r="A4342" s="165"/>
      <c r="B4342" s="141">
        <f ca="1">IFERROR(__xludf.DUMMYFUNCTION("""COMPUTED_VALUE"""),0)</f>
        <v>0</v>
      </c>
    </row>
    <row r="4343" spans="1:2">
      <c r="A4343" s="165"/>
      <c r="B4343" s="141">
        <f ca="1">IFERROR(__xludf.DUMMYFUNCTION("""COMPUTED_VALUE"""),0)</f>
        <v>0</v>
      </c>
    </row>
    <row r="4344" spans="1:2">
      <c r="A4344" s="165"/>
      <c r="B4344" s="141">
        <f ca="1">IFERROR(__xludf.DUMMYFUNCTION("""COMPUTED_VALUE"""),0)</f>
        <v>0</v>
      </c>
    </row>
    <row r="4345" spans="1:2">
      <c r="A4345" s="165"/>
      <c r="B4345" s="141">
        <f ca="1">IFERROR(__xludf.DUMMYFUNCTION("""COMPUTED_VALUE"""),0)</f>
        <v>0</v>
      </c>
    </row>
    <row r="4346" spans="1:2">
      <c r="A4346" s="165"/>
      <c r="B4346" s="141">
        <f ca="1">IFERROR(__xludf.DUMMYFUNCTION("""COMPUTED_VALUE"""),0)</f>
        <v>0</v>
      </c>
    </row>
    <row r="4347" spans="1:2">
      <c r="A4347" s="165"/>
      <c r="B4347" s="141">
        <f ca="1">IFERROR(__xludf.DUMMYFUNCTION("""COMPUTED_VALUE"""),0)</f>
        <v>0</v>
      </c>
    </row>
    <row r="4348" spans="1:2">
      <c r="A4348" s="165"/>
      <c r="B4348" s="141">
        <f ca="1">IFERROR(__xludf.DUMMYFUNCTION("""COMPUTED_VALUE"""),0)</f>
        <v>0</v>
      </c>
    </row>
    <row r="4349" spans="1:2">
      <c r="A4349" s="165"/>
      <c r="B4349" s="141">
        <f ca="1">IFERROR(__xludf.DUMMYFUNCTION("""COMPUTED_VALUE"""),0)</f>
        <v>0</v>
      </c>
    </row>
    <row r="4350" spans="1:2">
      <c r="A4350" s="165"/>
      <c r="B4350" s="141">
        <f ca="1">IFERROR(__xludf.DUMMYFUNCTION("""COMPUTED_VALUE"""),0)</f>
        <v>0</v>
      </c>
    </row>
    <row r="4351" spans="1:2">
      <c r="A4351" s="165"/>
      <c r="B4351" s="141">
        <f ca="1">IFERROR(__xludf.DUMMYFUNCTION("""COMPUTED_VALUE"""),0)</f>
        <v>0</v>
      </c>
    </row>
    <row r="4352" spans="1:2">
      <c r="A4352" s="165"/>
      <c r="B4352" s="141">
        <f ca="1">IFERROR(__xludf.DUMMYFUNCTION("""COMPUTED_VALUE"""),0)</f>
        <v>0</v>
      </c>
    </row>
    <row r="4353" spans="1:2">
      <c r="A4353" s="165"/>
      <c r="B4353" s="141">
        <f ca="1">IFERROR(__xludf.DUMMYFUNCTION("""COMPUTED_VALUE"""),0)</f>
        <v>0</v>
      </c>
    </row>
    <row r="4354" spans="1:2">
      <c r="A4354" s="165"/>
      <c r="B4354" s="141">
        <f ca="1">IFERROR(__xludf.DUMMYFUNCTION("""COMPUTED_VALUE"""),0)</f>
        <v>0</v>
      </c>
    </row>
    <row r="4355" spans="1:2">
      <c r="A4355" s="165"/>
      <c r="B4355" s="141">
        <f ca="1">IFERROR(__xludf.DUMMYFUNCTION("""COMPUTED_VALUE"""),0)</f>
        <v>0</v>
      </c>
    </row>
    <row r="4356" spans="1:2">
      <c r="A4356" s="165"/>
      <c r="B4356" s="141">
        <f ca="1">IFERROR(__xludf.DUMMYFUNCTION("""COMPUTED_VALUE"""),0)</f>
        <v>0</v>
      </c>
    </row>
    <row r="4357" spans="1:2">
      <c r="A4357" s="165"/>
      <c r="B4357" s="141">
        <f ca="1">IFERROR(__xludf.DUMMYFUNCTION("""COMPUTED_VALUE"""),0)</f>
        <v>0</v>
      </c>
    </row>
    <row r="4358" spans="1:2">
      <c r="A4358" s="165"/>
      <c r="B4358" s="141">
        <f ca="1">IFERROR(__xludf.DUMMYFUNCTION("""COMPUTED_VALUE"""),0)</f>
        <v>0</v>
      </c>
    </row>
    <row r="4359" spans="1:2">
      <c r="A4359" s="165"/>
      <c r="B4359" s="141">
        <f ca="1">IFERROR(__xludf.DUMMYFUNCTION("""COMPUTED_VALUE"""),0)</f>
        <v>0</v>
      </c>
    </row>
    <row r="4360" spans="1:2">
      <c r="A4360" s="165"/>
      <c r="B4360" s="141">
        <f ca="1">IFERROR(__xludf.DUMMYFUNCTION("""COMPUTED_VALUE"""),0)</f>
        <v>0</v>
      </c>
    </row>
    <row r="4361" spans="1:2">
      <c r="A4361" s="165"/>
      <c r="B4361" s="141">
        <f ca="1">IFERROR(__xludf.DUMMYFUNCTION("""COMPUTED_VALUE"""),0)</f>
        <v>0</v>
      </c>
    </row>
    <row r="4362" spans="1:2">
      <c r="A4362" s="165"/>
      <c r="B4362" s="141">
        <f ca="1">IFERROR(__xludf.DUMMYFUNCTION("""COMPUTED_VALUE"""),0)</f>
        <v>0</v>
      </c>
    </row>
    <row r="4363" spans="1:2">
      <c r="A4363" s="165"/>
      <c r="B4363" s="141">
        <f ca="1">IFERROR(__xludf.DUMMYFUNCTION("""COMPUTED_VALUE"""),0)</f>
        <v>0</v>
      </c>
    </row>
    <row r="4364" spans="1:2">
      <c r="A4364" s="165"/>
      <c r="B4364" s="141">
        <f ca="1">IFERROR(__xludf.DUMMYFUNCTION("""COMPUTED_VALUE"""),0)</f>
        <v>0</v>
      </c>
    </row>
    <row r="4365" spans="1:2">
      <c r="A4365" s="165"/>
      <c r="B4365" s="141">
        <f ca="1">IFERROR(__xludf.DUMMYFUNCTION("""COMPUTED_VALUE"""),0)</f>
        <v>0</v>
      </c>
    </row>
    <row r="4366" spans="1:2">
      <c r="A4366" s="165"/>
      <c r="B4366" s="141">
        <f ca="1">IFERROR(__xludf.DUMMYFUNCTION("""COMPUTED_VALUE"""),0)</f>
        <v>0</v>
      </c>
    </row>
    <row r="4367" spans="1:2">
      <c r="A4367" s="165"/>
      <c r="B4367" s="141">
        <f ca="1">IFERROR(__xludf.DUMMYFUNCTION("""COMPUTED_VALUE"""),0)</f>
        <v>0</v>
      </c>
    </row>
    <row r="4368" spans="1:2">
      <c r="A4368" s="165"/>
      <c r="B4368" s="141">
        <f ca="1">IFERROR(__xludf.DUMMYFUNCTION("""COMPUTED_VALUE"""),0)</f>
        <v>0</v>
      </c>
    </row>
    <row r="4369" spans="1:2">
      <c r="A4369" s="165"/>
      <c r="B4369" s="141">
        <f ca="1">IFERROR(__xludf.DUMMYFUNCTION("""COMPUTED_VALUE"""),0)</f>
        <v>0</v>
      </c>
    </row>
    <row r="4370" spans="1:2">
      <c r="A4370" s="165"/>
      <c r="B4370" s="141">
        <f ca="1">IFERROR(__xludf.DUMMYFUNCTION("""COMPUTED_VALUE"""),0)</f>
        <v>0</v>
      </c>
    </row>
    <row r="4371" spans="1:2">
      <c r="A4371" s="165"/>
      <c r="B4371" s="141">
        <f ca="1">IFERROR(__xludf.DUMMYFUNCTION("""COMPUTED_VALUE"""),0)</f>
        <v>0</v>
      </c>
    </row>
    <row r="4372" spans="1:2">
      <c r="A4372" s="165"/>
      <c r="B4372" s="141">
        <f ca="1">IFERROR(__xludf.DUMMYFUNCTION("""COMPUTED_VALUE"""),0)</f>
        <v>0</v>
      </c>
    </row>
    <row r="4373" spans="1:2">
      <c r="A4373" s="165"/>
      <c r="B4373" s="141">
        <f ca="1">IFERROR(__xludf.DUMMYFUNCTION("""COMPUTED_VALUE"""),0)</f>
        <v>0</v>
      </c>
    </row>
    <row r="4374" spans="1:2">
      <c r="A4374" s="165"/>
      <c r="B4374" s="141">
        <f ca="1">IFERROR(__xludf.DUMMYFUNCTION("""COMPUTED_VALUE"""),0)</f>
        <v>0</v>
      </c>
    </row>
    <row r="4375" spans="1:2">
      <c r="A4375" s="165"/>
      <c r="B4375" s="141">
        <f ca="1">IFERROR(__xludf.DUMMYFUNCTION("""COMPUTED_VALUE"""),0)</f>
        <v>0</v>
      </c>
    </row>
    <row r="4376" spans="1:2">
      <c r="A4376" s="165"/>
      <c r="B4376" s="141">
        <f ca="1">IFERROR(__xludf.DUMMYFUNCTION("""COMPUTED_VALUE"""),0)</f>
        <v>0</v>
      </c>
    </row>
    <row r="4377" spans="1:2">
      <c r="A4377" s="165"/>
      <c r="B4377" s="141">
        <f ca="1">IFERROR(__xludf.DUMMYFUNCTION("""COMPUTED_VALUE"""),0)</f>
        <v>0</v>
      </c>
    </row>
    <row r="4378" spans="1:2">
      <c r="A4378" s="165"/>
      <c r="B4378" s="141">
        <f ca="1">IFERROR(__xludf.DUMMYFUNCTION("""COMPUTED_VALUE"""),0)</f>
        <v>0</v>
      </c>
    </row>
    <row r="4379" spans="1:2">
      <c r="A4379" s="165"/>
      <c r="B4379" s="141">
        <f ca="1">IFERROR(__xludf.DUMMYFUNCTION("""COMPUTED_VALUE"""),0)</f>
        <v>0</v>
      </c>
    </row>
    <row r="4380" spans="1:2">
      <c r="A4380" s="165"/>
      <c r="B4380" s="141">
        <f ca="1">IFERROR(__xludf.DUMMYFUNCTION("""COMPUTED_VALUE"""),0)</f>
        <v>0</v>
      </c>
    </row>
    <row r="4381" spans="1:2">
      <c r="A4381" s="165"/>
      <c r="B4381" s="141">
        <f ca="1">IFERROR(__xludf.DUMMYFUNCTION("""COMPUTED_VALUE"""),0)</f>
        <v>0</v>
      </c>
    </row>
    <row r="4382" spans="1:2">
      <c r="A4382" s="165"/>
      <c r="B4382" s="141">
        <f ca="1">IFERROR(__xludf.DUMMYFUNCTION("""COMPUTED_VALUE"""),0)</f>
        <v>0</v>
      </c>
    </row>
    <row r="4383" spans="1:2">
      <c r="A4383" s="165"/>
      <c r="B4383" s="141">
        <f ca="1">IFERROR(__xludf.DUMMYFUNCTION("""COMPUTED_VALUE"""),0)</f>
        <v>0</v>
      </c>
    </row>
    <row r="4384" spans="1:2">
      <c r="A4384" s="165"/>
      <c r="B4384" s="141">
        <f ca="1">IFERROR(__xludf.DUMMYFUNCTION("""COMPUTED_VALUE"""),0)</f>
        <v>0</v>
      </c>
    </row>
    <row r="4385" spans="1:2">
      <c r="A4385" s="165"/>
      <c r="B4385" s="141">
        <f ca="1">IFERROR(__xludf.DUMMYFUNCTION("""COMPUTED_VALUE"""),0)</f>
        <v>0</v>
      </c>
    </row>
    <row r="4386" spans="1:2">
      <c r="A4386" s="165"/>
      <c r="B4386" s="141">
        <f ca="1">IFERROR(__xludf.DUMMYFUNCTION("""COMPUTED_VALUE"""),0)</f>
        <v>0</v>
      </c>
    </row>
    <row r="4387" spans="1:2">
      <c r="A4387" s="165"/>
      <c r="B4387" s="141">
        <f ca="1">IFERROR(__xludf.DUMMYFUNCTION("""COMPUTED_VALUE"""),0)</f>
        <v>0</v>
      </c>
    </row>
    <row r="4388" spans="1:2">
      <c r="A4388" s="165"/>
      <c r="B4388" s="141">
        <f ca="1">IFERROR(__xludf.DUMMYFUNCTION("""COMPUTED_VALUE"""),0)</f>
        <v>0</v>
      </c>
    </row>
    <row r="4389" spans="1:2">
      <c r="A4389" s="165"/>
      <c r="B4389" s="141">
        <f ca="1">IFERROR(__xludf.DUMMYFUNCTION("""COMPUTED_VALUE"""),0)</f>
        <v>0</v>
      </c>
    </row>
    <row r="4390" spans="1:2">
      <c r="A4390" s="165"/>
      <c r="B4390" s="141">
        <f ca="1">IFERROR(__xludf.DUMMYFUNCTION("""COMPUTED_VALUE"""),0)</f>
        <v>0</v>
      </c>
    </row>
    <row r="4391" spans="1:2">
      <c r="A4391" s="165"/>
      <c r="B4391" s="141">
        <f ca="1">IFERROR(__xludf.DUMMYFUNCTION("""COMPUTED_VALUE"""),0)</f>
        <v>0</v>
      </c>
    </row>
    <row r="4392" spans="1:2">
      <c r="A4392" s="165"/>
      <c r="B4392" s="141">
        <f ca="1">IFERROR(__xludf.DUMMYFUNCTION("""COMPUTED_VALUE"""),0)</f>
        <v>0</v>
      </c>
    </row>
    <row r="4393" spans="1:2">
      <c r="A4393" s="165"/>
      <c r="B4393" s="141">
        <f ca="1">IFERROR(__xludf.DUMMYFUNCTION("""COMPUTED_VALUE"""),0)</f>
        <v>0</v>
      </c>
    </row>
    <row r="4394" spans="1:2">
      <c r="A4394" s="165"/>
      <c r="B4394" s="141">
        <f ca="1">IFERROR(__xludf.DUMMYFUNCTION("""COMPUTED_VALUE"""),0)</f>
        <v>0</v>
      </c>
    </row>
    <row r="4395" spans="1:2">
      <c r="A4395" s="165"/>
      <c r="B4395" s="141">
        <f ca="1">IFERROR(__xludf.DUMMYFUNCTION("""COMPUTED_VALUE"""),0)</f>
        <v>0</v>
      </c>
    </row>
    <row r="4396" spans="1:2">
      <c r="A4396" s="165"/>
      <c r="B4396" s="141">
        <f ca="1">IFERROR(__xludf.DUMMYFUNCTION("""COMPUTED_VALUE"""),0)</f>
        <v>0</v>
      </c>
    </row>
    <row r="4397" spans="1:2">
      <c r="A4397" s="165"/>
      <c r="B4397" s="141">
        <f ca="1">IFERROR(__xludf.DUMMYFUNCTION("""COMPUTED_VALUE"""),0)</f>
        <v>0</v>
      </c>
    </row>
    <row r="4398" spans="1:2">
      <c r="A4398" s="165"/>
      <c r="B4398" s="141">
        <f ca="1">IFERROR(__xludf.DUMMYFUNCTION("""COMPUTED_VALUE"""),0)</f>
        <v>0</v>
      </c>
    </row>
    <row r="4399" spans="1:2">
      <c r="A4399" s="165"/>
      <c r="B4399" s="141">
        <f ca="1">IFERROR(__xludf.DUMMYFUNCTION("""COMPUTED_VALUE"""),0)</f>
        <v>0</v>
      </c>
    </row>
    <row r="4400" spans="1:2">
      <c r="A4400" s="165"/>
      <c r="B4400" s="141">
        <f ca="1">IFERROR(__xludf.DUMMYFUNCTION("""COMPUTED_VALUE"""),0)</f>
        <v>0</v>
      </c>
    </row>
    <row r="4401" spans="1:2">
      <c r="A4401" s="165"/>
      <c r="B4401" s="141">
        <f ca="1">IFERROR(__xludf.DUMMYFUNCTION("""COMPUTED_VALUE"""),0)</f>
        <v>0</v>
      </c>
    </row>
    <row r="4402" spans="1:2">
      <c r="A4402" s="165"/>
      <c r="B4402" s="141">
        <f ca="1">IFERROR(__xludf.DUMMYFUNCTION("""COMPUTED_VALUE"""),0)</f>
        <v>0</v>
      </c>
    </row>
    <row r="4403" spans="1:2">
      <c r="A4403" s="165"/>
      <c r="B4403" s="141">
        <f ca="1">IFERROR(__xludf.DUMMYFUNCTION("""COMPUTED_VALUE"""),0)</f>
        <v>0</v>
      </c>
    </row>
    <row r="4404" spans="1:2">
      <c r="A4404" s="165"/>
      <c r="B4404" s="141">
        <f ca="1">IFERROR(__xludf.DUMMYFUNCTION("""COMPUTED_VALUE"""),0)</f>
        <v>0</v>
      </c>
    </row>
    <row r="4405" spans="1:2">
      <c r="A4405" s="165"/>
      <c r="B4405" s="141">
        <f ca="1">IFERROR(__xludf.DUMMYFUNCTION("""COMPUTED_VALUE"""),0)</f>
        <v>0</v>
      </c>
    </row>
    <row r="4406" spans="1:2">
      <c r="A4406" s="165"/>
      <c r="B4406" s="141">
        <f ca="1">IFERROR(__xludf.DUMMYFUNCTION("""COMPUTED_VALUE"""),0)</f>
        <v>0</v>
      </c>
    </row>
    <row r="4407" spans="1:2">
      <c r="A4407" s="165"/>
      <c r="B4407" s="141">
        <f ca="1">IFERROR(__xludf.DUMMYFUNCTION("""COMPUTED_VALUE"""),0)</f>
        <v>0</v>
      </c>
    </row>
    <row r="4408" spans="1:2">
      <c r="A4408" s="165"/>
      <c r="B4408" s="141">
        <f ca="1">IFERROR(__xludf.DUMMYFUNCTION("""COMPUTED_VALUE"""),0)</f>
        <v>0</v>
      </c>
    </row>
    <row r="4409" spans="1:2">
      <c r="A4409" s="165"/>
      <c r="B4409" s="141">
        <f ca="1">IFERROR(__xludf.DUMMYFUNCTION("""COMPUTED_VALUE"""),0)</f>
        <v>0</v>
      </c>
    </row>
    <row r="4410" spans="1:2">
      <c r="A4410" s="165"/>
      <c r="B4410" s="141">
        <f ca="1">IFERROR(__xludf.DUMMYFUNCTION("""COMPUTED_VALUE"""),0)</f>
        <v>0</v>
      </c>
    </row>
    <row r="4411" spans="1:2">
      <c r="A4411" s="165"/>
      <c r="B4411" s="141">
        <f ca="1">IFERROR(__xludf.DUMMYFUNCTION("""COMPUTED_VALUE"""),0)</f>
        <v>0</v>
      </c>
    </row>
    <row r="4412" spans="1:2">
      <c r="A4412" s="165"/>
      <c r="B4412" s="141">
        <f ca="1">IFERROR(__xludf.DUMMYFUNCTION("""COMPUTED_VALUE"""),0)</f>
        <v>0</v>
      </c>
    </row>
    <row r="4413" spans="1:2">
      <c r="A4413" s="165"/>
      <c r="B4413" s="141">
        <f ca="1">IFERROR(__xludf.DUMMYFUNCTION("""COMPUTED_VALUE"""),0)</f>
        <v>0</v>
      </c>
    </row>
    <row r="4414" spans="1:2">
      <c r="A4414" s="165"/>
      <c r="B4414" s="141">
        <f ca="1">IFERROR(__xludf.DUMMYFUNCTION("""COMPUTED_VALUE"""),0)</f>
        <v>0</v>
      </c>
    </row>
    <row r="4415" spans="1:2">
      <c r="A4415" s="165"/>
      <c r="B4415" s="141">
        <f ca="1">IFERROR(__xludf.DUMMYFUNCTION("""COMPUTED_VALUE"""),0)</f>
        <v>0</v>
      </c>
    </row>
    <row r="4416" spans="1:2">
      <c r="A4416" s="165"/>
      <c r="B4416" s="141">
        <f ca="1">IFERROR(__xludf.DUMMYFUNCTION("""COMPUTED_VALUE"""),0)</f>
        <v>0</v>
      </c>
    </row>
    <row r="4417" spans="1:2">
      <c r="A4417" s="165"/>
      <c r="B4417" s="141">
        <f ca="1">IFERROR(__xludf.DUMMYFUNCTION("""COMPUTED_VALUE"""),0)</f>
        <v>0</v>
      </c>
    </row>
    <row r="4418" spans="1:2">
      <c r="A4418" s="165"/>
      <c r="B4418" s="141">
        <f ca="1">IFERROR(__xludf.DUMMYFUNCTION("""COMPUTED_VALUE"""),0)</f>
        <v>0</v>
      </c>
    </row>
    <row r="4419" spans="1:2">
      <c r="A4419" s="165"/>
      <c r="B4419" s="141">
        <f ca="1">IFERROR(__xludf.DUMMYFUNCTION("""COMPUTED_VALUE"""),0)</f>
        <v>0</v>
      </c>
    </row>
    <row r="4420" spans="1:2">
      <c r="A4420" s="165"/>
      <c r="B4420" s="141">
        <f ca="1">IFERROR(__xludf.DUMMYFUNCTION("""COMPUTED_VALUE"""),0)</f>
        <v>0</v>
      </c>
    </row>
    <row r="4421" spans="1:2">
      <c r="A4421" s="165"/>
      <c r="B4421" s="141">
        <f ca="1">IFERROR(__xludf.DUMMYFUNCTION("""COMPUTED_VALUE"""),0)</f>
        <v>0</v>
      </c>
    </row>
    <row r="4422" spans="1:2">
      <c r="A4422" s="165"/>
      <c r="B4422" s="141">
        <f ca="1">IFERROR(__xludf.DUMMYFUNCTION("""COMPUTED_VALUE"""),0)</f>
        <v>0</v>
      </c>
    </row>
    <row r="4423" spans="1:2">
      <c r="A4423" s="165"/>
      <c r="B4423" s="141">
        <f ca="1">IFERROR(__xludf.DUMMYFUNCTION("""COMPUTED_VALUE"""),0)</f>
        <v>0</v>
      </c>
    </row>
    <row r="4424" spans="1:2">
      <c r="A4424" s="165"/>
      <c r="B4424" s="141">
        <f ca="1">IFERROR(__xludf.DUMMYFUNCTION("""COMPUTED_VALUE"""),0)</f>
        <v>0</v>
      </c>
    </row>
    <row r="4425" spans="1:2">
      <c r="A4425" s="165"/>
      <c r="B4425" s="141">
        <f ca="1">IFERROR(__xludf.DUMMYFUNCTION("""COMPUTED_VALUE"""),0)</f>
        <v>0</v>
      </c>
    </row>
    <row r="4426" spans="1:2">
      <c r="A4426" s="165"/>
      <c r="B4426" s="141">
        <f ca="1">IFERROR(__xludf.DUMMYFUNCTION("""COMPUTED_VALUE"""),0)</f>
        <v>0</v>
      </c>
    </row>
    <row r="4427" spans="1:2">
      <c r="A4427" s="165"/>
      <c r="B4427" s="141">
        <f ca="1">IFERROR(__xludf.DUMMYFUNCTION("""COMPUTED_VALUE"""),0)</f>
        <v>0</v>
      </c>
    </row>
    <row r="4428" spans="1:2">
      <c r="A4428" s="165"/>
      <c r="B4428" s="141">
        <f ca="1">IFERROR(__xludf.DUMMYFUNCTION("""COMPUTED_VALUE"""),0)</f>
        <v>0</v>
      </c>
    </row>
    <row r="4429" spans="1:2">
      <c r="A4429" s="165"/>
      <c r="B4429" s="141">
        <f ca="1">IFERROR(__xludf.DUMMYFUNCTION("""COMPUTED_VALUE"""),0)</f>
        <v>0</v>
      </c>
    </row>
    <row r="4430" spans="1:2">
      <c r="A4430" s="165"/>
      <c r="B4430" s="141">
        <f ca="1">IFERROR(__xludf.DUMMYFUNCTION("""COMPUTED_VALUE"""),0)</f>
        <v>0</v>
      </c>
    </row>
    <row r="4431" spans="1:2">
      <c r="A4431" s="165"/>
      <c r="B4431" s="141">
        <f ca="1">IFERROR(__xludf.DUMMYFUNCTION("""COMPUTED_VALUE"""),0)</f>
        <v>0</v>
      </c>
    </row>
    <row r="4432" spans="1:2">
      <c r="A4432" s="165"/>
      <c r="B4432" s="141">
        <f ca="1">IFERROR(__xludf.DUMMYFUNCTION("""COMPUTED_VALUE"""),0)</f>
        <v>0</v>
      </c>
    </row>
    <row r="4433" spans="1:2">
      <c r="A4433" s="165"/>
      <c r="B4433" s="141">
        <f ca="1">IFERROR(__xludf.DUMMYFUNCTION("""COMPUTED_VALUE"""),0)</f>
        <v>0</v>
      </c>
    </row>
    <row r="4434" spans="1:2">
      <c r="A4434" s="165"/>
      <c r="B4434" s="141">
        <f ca="1">IFERROR(__xludf.DUMMYFUNCTION("""COMPUTED_VALUE"""),0)</f>
        <v>0</v>
      </c>
    </row>
    <row r="4435" spans="1:2">
      <c r="A4435" s="165"/>
      <c r="B4435" s="141">
        <f ca="1">IFERROR(__xludf.DUMMYFUNCTION("""COMPUTED_VALUE"""),0)</f>
        <v>0</v>
      </c>
    </row>
    <row r="4436" spans="1:2">
      <c r="A4436" s="165"/>
      <c r="B4436" s="141">
        <f ca="1">IFERROR(__xludf.DUMMYFUNCTION("""COMPUTED_VALUE"""),0)</f>
        <v>0</v>
      </c>
    </row>
    <row r="4437" spans="1:2">
      <c r="A4437" s="165"/>
      <c r="B4437" s="141">
        <f ca="1">IFERROR(__xludf.DUMMYFUNCTION("""COMPUTED_VALUE"""),0)</f>
        <v>0</v>
      </c>
    </row>
    <row r="4438" spans="1:2">
      <c r="A4438" s="165"/>
      <c r="B4438" s="141">
        <f ca="1">IFERROR(__xludf.DUMMYFUNCTION("""COMPUTED_VALUE"""),0)</f>
        <v>0</v>
      </c>
    </row>
    <row r="4439" spans="1:2">
      <c r="A4439" s="165"/>
      <c r="B4439" s="141">
        <f ca="1">IFERROR(__xludf.DUMMYFUNCTION("""COMPUTED_VALUE"""),0)</f>
        <v>0</v>
      </c>
    </row>
    <row r="4440" spans="1:2">
      <c r="A4440" s="165"/>
      <c r="B4440" s="141">
        <f ca="1">IFERROR(__xludf.DUMMYFUNCTION("""COMPUTED_VALUE"""),0)</f>
        <v>0</v>
      </c>
    </row>
    <row r="4441" spans="1:2">
      <c r="A4441" s="165"/>
      <c r="B4441" s="141">
        <f ca="1">IFERROR(__xludf.DUMMYFUNCTION("""COMPUTED_VALUE"""),0)</f>
        <v>0</v>
      </c>
    </row>
    <row r="4442" spans="1:2">
      <c r="A4442" s="165"/>
      <c r="B4442" s="141">
        <f ca="1">IFERROR(__xludf.DUMMYFUNCTION("""COMPUTED_VALUE"""),0)</f>
        <v>0</v>
      </c>
    </row>
    <row r="4443" spans="1:2">
      <c r="A4443" s="165"/>
      <c r="B4443" s="141">
        <f ca="1">IFERROR(__xludf.DUMMYFUNCTION("""COMPUTED_VALUE"""),0)</f>
        <v>0</v>
      </c>
    </row>
    <row r="4444" spans="1:2">
      <c r="A4444" s="165"/>
      <c r="B4444" s="141">
        <f ca="1">IFERROR(__xludf.DUMMYFUNCTION("""COMPUTED_VALUE"""),0)</f>
        <v>0</v>
      </c>
    </row>
    <row r="4445" spans="1:2">
      <c r="A4445" s="165"/>
      <c r="B4445" s="141">
        <f ca="1">IFERROR(__xludf.DUMMYFUNCTION("""COMPUTED_VALUE"""),0)</f>
        <v>0</v>
      </c>
    </row>
    <row r="4446" spans="1:2">
      <c r="A4446" s="165"/>
      <c r="B4446" s="141">
        <f ca="1">IFERROR(__xludf.DUMMYFUNCTION("""COMPUTED_VALUE"""),0)</f>
        <v>0</v>
      </c>
    </row>
    <row r="4447" spans="1:2">
      <c r="A4447" s="165"/>
      <c r="B4447" s="141">
        <f ca="1">IFERROR(__xludf.DUMMYFUNCTION("""COMPUTED_VALUE"""),0)</f>
        <v>0</v>
      </c>
    </row>
    <row r="4448" spans="1:2">
      <c r="A4448" s="165"/>
      <c r="B4448" s="141">
        <f ca="1">IFERROR(__xludf.DUMMYFUNCTION("""COMPUTED_VALUE"""),0)</f>
        <v>0</v>
      </c>
    </row>
    <row r="4449" spans="1:2">
      <c r="A4449" s="165"/>
      <c r="B4449" s="141">
        <f ca="1">IFERROR(__xludf.DUMMYFUNCTION("""COMPUTED_VALUE"""),0)</f>
        <v>0</v>
      </c>
    </row>
    <row r="4450" spans="1:2">
      <c r="A4450" s="165"/>
      <c r="B4450" s="141">
        <f ca="1">IFERROR(__xludf.DUMMYFUNCTION("""COMPUTED_VALUE"""),0)</f>
        <v>0</v>
      </c>
    </row>
    <row r="4451" spans="1:2">
      <c r="A4451" s="165"/>
      <c r="B4451" s="141">
        <f ca="1">IFERROR(__xludf.DUMMYFUNCTION("""COMPUTED_VALUE"""),0)</f>
        <v>0</v>
      </c>
    </row>
    <row r="4452" spans="1:2">
      <c r="A4452" s="165"/>
      <c r="B4452" s="141">
        <f ca="1">IFERROR(__xludf.DUMMYFUNCTION("""COMPUTED_VALUE"""),0)</f>
        <v>0</v>
      </c>
    </row>
    <row r="4453" spans="1:2">
      <c r="A4453" s="165"/>
      <c r="B4453" s="141">
        <f ca="1">IFERROR(__xludf.DUMMYFUNCTION("""COMPUTED_VALUE"""),0)</f>
        <v>0</v>
      </c>
    </row>
    <row r="4454" spans="1:2">
      <c r="A4454" s="165"/>
      <c r="B4454" s="141">
        <f ca="1">IFERROR(__xludf.DUMMYFUNCTION("""COMPUTED_VALUE"""),0)</f>
        <v>0</v>
      </c>
    </row>
    <row r="4455" spans="1:2">
      <c r="A4455" s="165"/>
      <c r="B4455" s="141">
        <f ca="1">IFERROR(__xludf.DUMMYFUNCTION("""COMPUTED_VALUE"""),0)</f>
        <v>0</v>
      </c>
    </row>
    <row r="4456" spans="1:2">
      <c r="A4456" s="165"/>
      <c r="B4456" s="141">
        <f ca="1">IFERROR(__xludf.DUMMYFUNCTION("""COMPUTED_VALUE"""),0)</f>
        <v>0</v>
      </c>
    </row>
    <row r="4457" spans="1:2">
      <c r="A4457" s="165"/>
      <c r="B4457" s="141">
        <f ca="1">IFERROR(__xludf.DUMMYFUNCTION("""COMPUTED_VALUE"""),0)</f>
        <v>0</v>
      </c>
    </row>
    <row r="4458" spans="1:2">
      <c r="A4458" s="165"/>
      <c r="B4458" s="141">
        <f ca="1">IFERROR(__xludf.DUMMYFUNCTION("""COMPUTED_VALUE"""),0)</f>
        <v>0</v>
      </c>
    </row>
    <row r="4459" spans="1:2">
      <c r="A4459" s="165"/>
      <c r="B4459" s="141">
        <f ca="1">IFERROR(__xludf.DUMMYFUNCTION("""COMPUTED_VALUE"""),0)</f>
        <v>0</v>
      </c>
    </row>
    <row r="4460" spans="1:2">
      <c r="A4460" s="165"/>
      <c r="B4460" s="141">
        <f ca="1">IFERROR(__xludf.DUMMYFUNCTION("""COMPUTED_VALUE"""),0)</f>
        <v>0</v>
      </c>
    </row>
    <row r="4461" spans="1:2">
      <c r="A4461" s="165"/>
      <c r="B4461" s="141">
        <f ca="1">IFERROR(__xludf.DUMMYFUNCTION("""COMPUTED_VALUE"""),0)</f>
        <v>0</v>
      </c>
    </row>
    <row r="4462" spans="1:2">
      <c r="A4462" s="165"/>
      <c r="B4462" s="141">
        <f ca="1">IFERROR(__xludf.DUMMYFUNCTION("""COMPUTED_VALUE"""),0)</f>
        <v>0</v>
      </c>
    </row>
    <row r="4463" spans="1:2">
      <c r="A4463" s="165"/>
      <c r="B4463" s="141">
        <f ca="1">IFERROR(__xludf.DUMMYFUNCTION("""COMPUTED_VALUE"""),0)</f>
        <v>0</v>
      </c>
    </row>
    <row r="4464" spans="1:2">
      <c r="A4464" s="165"/>
      <c r="B4464" s="141">
        <f ca="1">IFERROR(__xludf.DUMMYFUNCTION("""COMPUTED_VALUE"""),0)</f>
        <v>0</v>
      </c>
    </row>
    <row r="4465" spans="1:2">
      <c r="A4465" s="165"/>
      <c r="B4465" s="141">
        <f ca="1">IFERROR(__xludf.DUMMYFUNCTION("""COMPUTED_VALUE"""),0)</f>
        <v>0</v>
      </c>
    </row>
    <row r="4466" spans="1:2">
      <c r="A4466" s="165"/>
      <c r="B4466" s="141">
        <f ca="1">IFERROR(__xludf.DUMMYFUNCTION("""COMPUTED_VALUE"""),0)</f>
        <v>0</v>
      </c>
    </row>
    <row r="4467" spans="1:2">
      <c r="A4467" s="165"/>
      <c r="B4467" s="141">
        <f ca="1">IFERROR(__xludf.DUMMYFUNCTION("""COMPUTED_VALUE"""),0)</f>
        <v>0</v>
      </c>
    </row>
    <row r="4468" spans="1:2">
      <c r="A4468" s="165"/>
      <c r="B4468" s="141">
        <f ca="1">IFERROR(__xludf.DUMMYFUNCTION("""COMPUTED_VALUE"""),0)</f>
        <v>0</v>
      </c>
    </row>
    <row r="4469" spans="1:2">
      <c r="A4469" s="165"/>
      <c r="B4469" s="141">
        <f ca="1">IFERROR(__xludf.DUMMYFUNCTION("""COMPUTED_VALUE"""),0)</f>
        <v>0</v>
      </c>
    </row>
    <row r="4470" spans="1:2">
      <c r="A4470" s="165"/>
      <c r="B4470" s="141">
        <f ca="1">IFERROR(__xludf.DUMMYFUNCTION("""COMPUTED_VALUE"""),0)</f>
        <v>0</v>
      </c>
    </row>
    <row r="4471" spans="1:2">
      <c r="A4471" s="165"/>
      <c r="B4471" s="141">
        <f ca="1">IFERROR(__xludf.DUMMYFUNCTION("""COMPUTED_VALUE"""),0)</f>
        <v>0</v>
      </c>
    </row>
    <row r="4472" spans="1:2">
      <c r="A4472" s="165"/>
      <c r="B4472" s="141">
        <f ca="1">IFERROR(__xludf.DUMMYFUNCTION("""COMPUTED_VALUE"""),0)</f>
        <v>0</v>
      </c>
    </row>
    <row r="4473" spans="1:2">
      <c r="A4473" s="165"/>
      <c r="B4473" s="141">
        <f ca="1">IFERROR(__xludf.DUMMYFUNCTION("""COMPUTED_VALUE"""),0)</f>
        <v>0</v>
      </c>
    </row>
    <row r="4474" spans="1:2">
      <c r="A4474" s="165"/>
      <c r="B4474" s="141">
        <f ca="1">IFERROR(__xludf.DUMMYFUNCTION("""COMPUTED_VALUE"""),0)</f>
        <v>0</v>
      </c>
    </row>
    <row r="4475" spans="1:2">
      <c r="A4475" s="165"/>
      <c r="B4475" s="141">
        <f ca="1">IFERROR(__xludf.DUMMYFUNCTION("""COMPUTED_VALUE"""),0)</f>
        <v>0</v>
      </c>
    </row>
    <row r="4476" spans="1:2">
      <c r="A4476" s="165"/>
      <c r="B4476" s="141">
        <f ca="1">IFERROR(__xludf.DUMMYFUNCTION("""COMPUTED_VALUE"""),0)</f>
        <v>0</v>
      </c>
    </row>
    <row r="4477" spans="1:2">
      <c r="A4477" s="165"/>
      <c r="B4477" s="141">
        <f ca="1">IFERROR(__xludf.DUMMYFUNCTION("""COMPUTED_VALUE"""),0)</f>
        <v>0</v>
      </c>
    </row>
    <row r="4478" spans="1:2">
      <c r="A4478" s="165"/>
      <c r="B4478" s="141">
        <f ca="1">IFERROR(__xludf.DUMMYFUNCTION("""COMPUTED_VALUE"""),0)</f>
        <v>0</v>
      </c>
    </row>
    <row r="4479" spans="1:2">
      <c r="A4479" s="165"/>
      <c r="B4479" s="141">
        <f ca="1">IFERROR(__xludf.DUMMYFUNCTION("""COMPUTED_VALUE"""),0)</f>
        <v>0</v>
      </c>
    </row>
    <row r="4480" spans="1:2">
      <c r="A4480" s="165"/>
      <c r="B4480" s="141">
        <f ca="1">IFERROR(__xludf.DUMMYFUNCTION("""COMPUTED_VALUE"""),0)</f>
        <v>0</v>
      </c>
    </row>
    <row r="4481" spans="1:2">
      <c r="A4481" s="165"/>
      <c r="B4481" s="141">
        <f ca="1">IFERROR(__xludf.DUMMYFUNCTION("""COMPUTED_VALUE"""),0)</f>
        <v>0</v>
      </c>
    </row>
    <row r="4482" spans="1:2">
      <c r="A4482" s="165"/>
      <c r="B4482" s="141">
        <f ca="1">IFERROR(__xludf.DUMMYFUNCTION("""COMPUTED_VALUE"""),0)</f>
        <v>0</v>
      </c>
    </row>
    <row r="4483" spans="1:2">
      <c r="A4483" s="165"/>
      <c r="B4483" s="141">
        <f ca="1">IFERROR(__xludf.DUMMYFUNCTION("""COMPUTED_VALUE"""),0)</f>
        <v>0</v>
      </c>
    </row>
    <row r="4484" spans="1:2">
      <c r="A4484" s="165"/>
      <c r="B4484" s="141">
        <f ca="1">IFERROR(__xludf.DUMMYFUNCTION("""COMPUTED_VALUE"""),0)</f>
        <v>0</v>
      </c>
    </row>
    <row r="4485" spans="1:2">
      <c r="A4485" s="165"/>
      <c r="B4485" s="141">
        <f ca="1">IFERROR(__xludf.DUMMYFUNCTION("""COMPUTED_VALUE"""),0)</f>
        <v>0</v>
      </c>
    </row>
    <row r="4486" spans="1:2">
      <c r="A4486" s="165"/>
      <c r="B4486" s="141">
        <f ca="1">IFERROR(__xludf.DUMMYFUNCTION("""COMPUTED_VALUE"""),0)</f>
        <v>0</v>
      </c>
    </row>
    <row r="4487" spans="1:2">
      <c r="A4487" s="165"/>
      <c r="B4487" s="141">
        <f ca="1">IFERROR(__xludf.DUMMYFUNCTION("""COMPUTED_VALUE"""),0)</f>
        <v>0</v>
      </c>
    </row>
    <row r="4488" spans="1:2">
      <c r="A4488" s="165"/>
      <c r="B4488" s="141">
        <f ca="1">IFERROR(__xludf.DUMMYFUNCTION("""COMPUTED_VALUE"""),0)</f>
        <v>0</v>
      </c>
    </row>
    <row r="4489" spans="1:2">
      <c r="A4489" s="165"/>
      <c r="B4489" s="141">
        <f ca="1">IFERROR(__xludf.DUMMYFUNCTION("""COMPUTED_VALUE"""),0)</f>
        <v>0</v>
      </c>
    </row>
    <row r="4490" spans="1:2">
      <c r="A4490" s="165"/>
      <c r="B4490" s="141">
        <f ca="1">IFERROR(__xludf.DUMMYFUNCTION("""COMPUTED_VALUE"""),0)</f>
        <v>0</v>
      </c>
    </row>
    <row r="4491" spans="1:2">
      <c r="A4491" s="165"/>
      <c r="B4491" s="141">
        <f ca="1">IFERROR(__xludf.DUMMYFUNCTION("""COMPUTED_VALUE"""),0)</f>
        <v>0</v>
      </c>
    </row>
    <row r="4492" spans="1:2">
      <c r="A4492" s="165"/>
      <c r="B4492" s="141">
        <f ca="1">IFERROR(__xludf.DUMMYFUNCTION("""COMPUTED_VALUE"""),0)</f>
        <v>0</v>
      </c>
    </row>
    <row r="4493" spans="1:2">
      <c r="A4493" s="165"/>
      <c r="B4493" s="141">
        <f ca="1">IFERROR(__xludf.DUMMYFUNCTION("""COMPUTED_VALUE"""),0)</f>
        <v>0</v>
      </c>
    </row>
    <row r="4494" spans="1:2">
      <c r="A4494" s="165"/>
      <c r="B4494" s="141">
        <f ca="1">IFERROR(__xludf.DUMMYFUNCTION("""COMPUTED_VALUE"""),0)</f>
        <v>0</v>
      </c>
    </row>
    <row r="4495" spans="1:2">
      <c r="A4495" s="165"/>
      <c r="B4495" s="141">
        <f ca="1">IFERROR(__xludf.DUMMYFUNCTION("""COMPUTED_VALUE"""),0)</f>
        <v>0</v>
      </c>
    </row>
    <row r="4496" spans="1:2">
      <c r="A4496" s="165"/>
      <c r="B4496" s="141">
        <f ca="1">IFERROR(__xludf.DUMMYFUNCTION("""COMPUTED_VALUE"""),0)</f>
        <v>0</v>
      </c>
    </row>
    <row r="4497" spans="1:2">
      <c r="A4497" s="165"/>
      <c r="B4497" s="141">
        <f ca="1">IFERROR(__xludf.DUMMYFUNCTION("""COMPUTED_VALUE"""),0)</f>
        <v>0</v>
      </c>
    </row>
    <row r="4498" spans="1:2">
      <c r="A4498" s="165"/>
      <c r="B4498" s="141">
        <f ca="1">IFERROR(__xludf.DUMMYFUNCTION("""COMPUTED_VALUE"""),0)</f>
        <v>0</v>
      </c>
    </row>
    <row r="4499" spans="1:2">
      <c r="A4499" s="165"/>
      <c r="B4499" s="141">
        <f ca="1">IFERROR(__xludf.DUMMYFUNCTION("""COMPUTED_VALUE"""),0)</f>
        <v>0</v>
      </c>
    </row>
    <row r="4500" spans="1:2">
      <c r="A4500" s="165"/>
      <c r="B4500" s="141">
        <f ca="1">IFERROR(__xludf.DUMMYFUNCTION("""COMPUTED_VALUE"""),0)</f>
        <v>0</v>
      </c>
    </row>
    <row r="4501" spans="1:2">
      <c r="A4501" s="165"/>
      <c r="B4501" s="141">
        <f ca="1">IFERROR(__xludf.DUMMYFUNCTION("""COMPUTED_VALUE"""),0)</f>
        <v>0</v>
      </c>
    </row>
    <row r="4502" spans="1:2">
      <c r="A4502" s="165"/>
      <c r="B4502" s="141">
        <f ca="1">IFERROR(__xludf.DUMMYFUNCTION("""COMPUTED_VALUE"""),0)</f>
        <v>0</v>
      </c>
    </row>
    <row r="4503" spans="1:2">
      <c r="A4503" s="165"/>
      <c r="B4503" s="141">
        <f ca="1">IFERROR(__xludf.DUMMYFUNCTION("""COMPUTED_VALUE"""),0)</f>
        <v>0</v>
      </c>
    </row>
    <row r="4504" spans="1:2">
      <c r="A4504" s="165"/>
      <c r="B4504" s="141">
        <f ca="1">IFERROR(__xludf.DUMMYFUNCTION("""COMPUTED_VALUE"""),0)</f>
        <v>0</v>
      </c>
    </row>
    <row r="4505" spans="1:2">
      <c r="A4505" s="165"/>
      <c r="B4505" s="141">
        <f ca="1">IFERROR(__xludf.DUMMYFUNCTION("""COMPUTED_VALUE"""),0)</f>
        <v>0</v>
      </c>
    </row>
    <row r="4506" spans="1:2">
      <c r="A4506" s="165"/>
      <c r="B4506" s="141">
        <f ca="1">IFERROR(__xludf.DUMMYFUNCTION("""COMPUTED_VALUE"""),0)</f>
        <v>0</v>
      </c>
    </row>
    <row r="4507" spans="1:2">
      <c r="A4507" s="165"/>
      <c r="B4507" s="141">
        <f ca="1">IFERROR(__xludf.DUMMYFUNCTION("""COMPUTED_VALUE"""),0)</f>
        <v>0</v>
      </c>
    </row>
    <row r="4508" spans="1:2">
      <c r="A4508" s="165"/>
      <c r="B4508" s="141">
        <f ca="1">IFERROR(__xludf.DUMMYFUNCTION("""COMPUTED_VALUE"""),0)</f>
        <v>0</v>
      </c>
    </row>
    <row r="4509" spans="1:2">
      <c r="A4509" s="165"/>
      <c r="B4509" s="141">
        <f ca="1">IFERROR(__xludf.DUMMYFUNCTION("""COMPUTED_VALUE"""),0)</f>
        <v>0</v>
      </c>
    </row>
    <row r="4510" spans="1:2">
      <c r="A4510" s="165"/>
      <c r="B4510" s="141">
        <f ca="1">IFERROR(__xludf.DUMMYFUNCTION("""COMPUTED_VALUE"""),0)</f>
        <v>0</v>
      </c>
    </row>
    <row r="4511" spans="1:2">
      <c r="A4511" s="165"/>
      <c r="B4511" s="141">
        <f ca="1">IFERROR(__xludf.DUMMYFUNCTION("""COMPUTED_VALUE"""),0)</f>
        <v>0</v>
      </c>
    </row>
    <row r="4512" spans="1:2">
      <c r="A4512" s="165"/>
      <c r="B4512" s="141">
        <f ca="1">IFERROR(__xludf.DUMMYFUNCTION("""COMPUTED_VALUE"""),0)</f>
        <v>0</v>
      </c>
    </row>
    <row r="4513" spans="1:2">
      <c r="A4513" s="165"/>
      <c r="B4513" s="141">
        <f ca="1">IFERROR(__xludf.DUMMYFUNCTION("""COMPUTED_VALUE"""),0)</f>
        <v>0</v>
      </c>
    </row>
    <row r="4514" spans="1:2">
      <c r="A4514" s="165"/>
      <c r="B4514" s="141">
        <f ca="1">IFERROR(__xludf.DUMMYFUNCTION("""COMPUTED_VALUE"""),0)</f>
        <v>0</v>
      </c>
    </row>
    <row r="4515" spans="1:2">
      <c r="A4515" s="165"/>
      <c r="B4515" s="141">
        <f ca="1">IFERROR(__xludf.DUMMYFUNCTION("""COMPUTED_VALUE"""),0)</f>
        <v>0</v>
      </c>
    </row>
    <row r="4516" spans="1:2">
      <c r="A4516" s="165"/>
      <c r="B4516" s="141">
        <f ca="1">IFERROR(__xludf.DUMMYFUNCTION("""COMPUTED_VALUE"""),0)</f>
        <v>0</v>
      </c>
    </row>
    <row r="4517" spans="1:2">
      <c r="A4517" s="165"/>
      <c r="B4517" s="141">
        <f ca="1">IFERROR(__xludf.DUMMYFUNCTION("""COMPUTED_VALUE"""),0)</f>
        <v>0</v>
      </c>
    </row>
    <row r="4518" spans="1:2">
      <c r="A4518" s="165"/>
      <c r="B4518" s="141">
        <f ca="1">IFERROR(__xludf.DUMMYFUNCTION("""COMPUTED_VALUE"""),0)</f>
        <v>0</v>
      </c>
    </row>
    <row r="4519" spans="1:2">
      <c r="A4519" s="165"/>
      <c r="B4519" s="141">
        <f ca="1">IFERROR(__xludf.DUMMYFUNCTION("""COMPUTED_VALUE"""),0)</f>
        <v>0</v>
      </c>
    </row>
    <row r="4520" spans="1:2">
      <c r="A4520" s="165"/>
      <c r="B4520" s="141">
        <f ca="1">IFERROR(__xludf.DUMMYFUNCTION("""COMPUTED_VALUE"""),0)</f>
        <v>0</v>
      </c>
    </row>
    <row r="4521" spans="1:2">
      <c r="A4521" s="165"/>
      <c r="B4521" s="141">
        <f ca="1">IFERROR(__xludf.DUMMYFUNCTION("""COMPUTED_VALUE"""),0)</f>
        <v>0</v>
      </c>
    </row>
    <row r="4522" spans="1:2">
      <c r="A4522" s="165"/>
      <c r="B4522" s="141">
        <f ca="1">IFERROR(__xludf.DUMMYFUNCTION("""COMPUTED_VALUE"""),0)</f>
        <v>0</v>
      </c>
    </row>
    <row r="4523" spans="1:2">
      <c r="A4523" s="165"/>
      <c r="B4523" s="141">
        <f ca="1">IFERROR(__xludf.DUMMYFUNCTION("""COMPUTED_VALUE"""),0)</f>
        <v>0</v>
      </c>
    </row>
    <row r="4524" spans="1:2">
      <c r="A4524" s="165"/>
      <c r="B4524" s="141">
        <f ca="1">IFERROR(__xludf.DUMMYFUNCTION("""COMPUTED_VALUE"""),0)</f>
        <v>0</v>
      </c>
    </row>
    <row r="4525" spans="1:2">
      <c r="A4525" s="165"/>
      <c r="B4525" s="141">
        <f ca="1">IFERROR(__xludf.DUMMYFUNCTION("""COMPUTED_VALUE"""),0)</f>
        <v>0</v>
      </c>
    </row>
    <row r="4526" spans="1:2">
      <c r="A4526" s="165"/>
      <c r="B4526" s="141">
        <f ca="1">IFERROR(__xludf.DUMMYFUNCTION("""COMPUTED_VALUE"""),0)</f>
        <v>0</v>
      </c>
    </row>
    <row r="4527" spans="1:2">
      <c r="A4527" s="165"/>
      <c r="B4527" s="141">
        <f ca="1">IFERROR(__xludf.DUMMYFUNCTION("""COMPUTED_VALUE"""),0)</f>
        <v>0</v>
      </c>
    </row>
    <row r="4528" spans="1:2">
      <c r="A4528" s="165"/>
      <c r="B4528" s="141">
        <f ca="1">IFERROR(__xludf.DUMMYFUNCTION("""COMPUTED_VALUE"""),0)</f>
        <v>0</v>
      </c>
    </row>
    <row r="4529" spans="1:2">
      <c r="A4529" s="165"/>
      <c r="B4529" s="141">
        <f ca="1">IFERROR(__xludf.DUMMYFUNCTION("""COMPUTED_VALUE"""),0)</f>
        <v>0</v>
      </c>
    </row>
    <row r="4530" spans="1:2">
      <c r="A4530" s="165"/>
      <c r="B4530" s="141">
        <f ca="1">IFERROR(__xludf.DUMMYFUNCTION("""COMPUTED_VALUE"""),0)</f>
        <v>0</v>
      </c>
    </row>
    <row r="4531" spans="1:2">
      <c r="A4531" s="165"/>
      <c r="B4531" s="141">
        <f ca="1">IFERROR(__xludf.DUMMYFUNCTION("""COMPUTED_VALUE"""),0)</f>
        <v>0</v>
      </c>
    </row>
    <row r="4532" spans="1:2">
      <c r="A4532" s="165"/>
      <c r="B4532" s="141">
        <f ca="1">IFERROR(__xludf.DUMMYFUNCTION("""COMPUTED_VALUE"""),0)</f>
        <v>0</v>
      </c>
    </row>
    <row r="4533" spans="1:2">
      <c r="A4533" s="165"/>
      <c r="B4533" s="141">
        <f ca="1">IFERROR(__xludf.DUMMYFUNCTION("""COMPUTED_VALUE"""),0)</f>
        <v>0</v>
      </c>
    </row>
    <row r="4534" spans="1:2">
      <c r="A4534" s="165"/>
      <c r="B4534" s="141">
        <f ca="1">IFERROR(__xludf.DUMMYFUNCTION("""COMPUTED_VALUE"""),0)</f>
        <v>0</v>
      </c>
    </row>
    <row r="4535" spans="1:2">
      <c r="A4535" s="165"/>
      <c r="B4535" s="141">
        <f ca="1">IFERROR(__xludf.DUMMYFUNCTION("""COMPUTED_VALUE"""),0)</f>
        <v>0</v>
      </c>
    </row>
    <row r="4536" spans="1:2">
      <c r="A4536" s="165"/>
      <c r="B4536" s="141">
        <f ca="1">IFERROR(__xludf.DUMMYFUNCTION("""COMPUTED_VALUE"""),0)</f>
        <v>0</v>
      </c>
    </row>
    <row r="4537" spans="1:2">
      <c r="A4537" s="165"/>
      <c r="B4537" s="141">
        <f ca="1">IFERROR(__xludf.DUMMYFUNCTION("""COMPUTED_VALUE"""),0)</f>
        <v>0</v>
      </c>
    </row>
    <row r="4538" spans="1:2">
      <c r="A4538" s="165"/>
      <c r="B4538" s="141">
        <f ca="1">IFERROR(__xludf.DUMMYFUNCTION("""COMPUTED_VALUE"""),0)</f>
        <v>0</v>
      </c>
    </row>
    <row r="4539" spans="1:2">
      <c r="A4539" s="165"/>
      <c r="B4539" s="141">
        <f ca="1">IFERROR(__xludf.DUMMYFUNCTION("""COMPUTED_VALUE"""),0)</f>
        <v>0</v>
      </c>
    </row>
    <row r="4540" spans="1:2">
      <c r="A4540" s="165"/>
      <c r="B4540" s="141">
        <f ca="1">IFERROR(__xludf.DUMMYFUNCTION("""COMPUTED_VALUE"""),0)</f>
        <v>0</v>
      </c>
    </row>
    <row r="4541" spans="1:2">
      <c r="A4541" s="165"/>
      <c r="B4541" s="141">
        <f ca="1">IFERROR(__xludf.DUMMYFUNCTION("""COMPUTED_VALUE"""),0)</f>
        <v>0</v>
      </c>
    </row>
    <row r="4542" spans="1:2">
      <c r="A4542" s="165"/>
      <c r="B4542" s="141">
        <f ca="1">IFERROR(__xludf.DUMMYFUNCTION("""COMPUTED_VALUE"""),0)</f>
        <v>0</v>
      </c>
    </row>
    <row r="4543" spans="1:2">
      <c r="A4543" s="165"/>
      <c r="B4543" s="141">
        <f ca="1">IFERROR(__xludf.DUMMYFUNCTION("""COMPUTED_VALUE"""),0)</f>
        <v>0</v>
      </c>
    </row>
    <row r="4544" spans="1:2">
      <c r="A4544" s="165"/>
      <c r="B4544" s="141">
        <f ca="1">IFERROR(__xludf.DUMMYFUNCTION("""COMPUTED_VALUE"""),0)</f>
        <v>0</v>
      </c>
    </row>
    <row r="4545" spans="1:2">
      <c r="A4545" s="165"/>
      <c r="B4545" s="141">
        <f ca="1">IFERROR(__xludf.DUMMYFUNCTION("""COMPUTED_VALUE"""),0)</f>
        <v>0</v>
      </c>
    </row>
    <row r="4546" spans="1:2">
      <c r="A4546" s="165"/>
      <c r="B4546" s="141">
        <f ca="1">IFERROR(__xludf.DUMMYFUNCTION("""COMPUTED_VALUE"""),0)</f>
        <v>0</v>
      </c>
    </row>
    <row r="4547" spans="1:2">
      <c r="A4547" s="165"/>
      <c r="B4547" s="141">
        <f ca="1">IFERROR(__xludf.DUMMYFUNCTION("""COMPUTED_VALUE"""),0)</f>
        <v>0</v>
      </c>
    </row>
    <row r="4548" spans="1:2">
      <c r="A4548" s="165"/>
      <c r="B4548" s="141">
        <f ca="1">IFERROR(__xludf.DUMMYFUNCTION("""COMPUTED_VALUE"""),0)</f>
        <v>0</v>
      </c>
    </row>
    <row r="4549" spans="1:2">
      <c r="A4549" s="165"/>
      <c r="B4549" s="141">
        <f ca="1">IFERROR(__xludf.DUMMYFUNCTION("""COMPUTED_VALUE"""),0)</f>
        <v>0</v>
      </c>
    </row>
    <row r="4550" spans="1:2">
      <c r="A4550" s="165"/>
      <c r="B4550" s="141">
        <f ca="1">IFERROR(__xludf.DUMMYFUNCTION("""COMPUTED_VALUE"""),0)</f>
        <v>0</v>
      </c>
    </row>
    <row r="4551" spans="1:2">
      <c r="A4551" s="165"/>
      <c r="B4551" s="141">
        <f ca="1">IFERROR(__xludf.DUMMYFUNCTION("""COMPUTED_VALUE"""),0)</f>
        <v>0</v>
      </c>
    </row>
    <row r="4552" spans="1:2">
      <c r="A4552" s="165"/>
      <c r="B4552" s="141">
        <f ca="1">IFERROR(__xludf.DUMMYFUNCTION("""COMPUTED_VALUE"""),0)</f>
        <v>0</v>
      </c>
    </row>
    <row r="4553" spans="1:2">
      <c r="A4553" s="165"/>
      <c r="B4553" s="141">
        <f ca="1">IFERROR(__xludf.DUMMYFUNCTION("""COMPUTED_VALUE"""),0)</f>
        <v>0</v>
      </c>
    </row>
    <row r="4554" spans="1:2">
      <c r="A4554" s="165"/>
      <c r="B4554" s="141">
        <f ca="1">IFERROR(__xludf.DUMMYFUNCTION("""COMPUTED_VALUE"""),0)</f>
        <v>0</v>
      </c>
    </row>
    <row r="4555" spans="1:2">
      <c r="A4555" s="165"/>
      <c r="B4555" s="141">
        <f ca="1">IFERROR(__xludf.DUMMYFUNCTION("""COMPUTED_VALUE"""),0)</f>
        <v>0</v>
      </c>
    </row>
    <row r="4556" spans="1:2">
      <c r="A4556" s="165"/>
      <c r="B4556" s="141">
        <f ca="1">IFERROR(__xludf.DUMMYFUNCTION("""COMPUTED_VALUE"""),0)</f>
        <v>0</v>
      </c>
    </row>
    <row r="4557" spans="1:2">
      <c r="A4557" s="165"/>
      <c r="B4557" s="141">
        <f ca="1">IFERROR(__xludf.DUMMYFUNCTION("""COMPUTED_VALUE"""),0)</f>
        <v>0</v>
      </c>
    </row>
    <row r="4558" spans="1:2">
      <c r="A4558" s="165"/>
      <c r="B4558" s="141">
        <f ca="1">IFERROR(__xludf.DUMMYFUNCTION("""COMPUTED_VALUE"""),0)</f>
        <v>0</v>
      </c>
    </row>
    <row r="4559" spans="1:2">
      <c r="A4559" s="165"/>
      <c r="B4559" s="141">
        <f ca="1">IFERROR(__xludf.DUMMYFUNCTION("""COMPUTED_VALUE"""),0)</f>
        <v>0</v>
      </c>
    </row>
    <row r="4560" spans="1:2">
      <c r="A4560" s="165"/>
      <c r="B4560" s="141">
        <f ca="1">IFERROR(__xludf.DUMMYFUNCTION("""COMPUTED_VALUE"""),0)</f>
        <v>0</v>
      </c>
    </row>
    <row r="4561" spans="1:2">
      <c r="A4561" s="165"/>
      <c r="B4561" s="141">
        <f ca="1">IFERROR(__xludf.DUMMYFUNCTION("""COMPUTED_VALUE"""),0)</f>
        <v>0</v>
      </c>
    </row>
    <row r="4562" spans="1:2">
      <c r="A4562" s="165"/>
      <c r="B4562" s="141">
        <f ca="1">IFERROR(__xludf.DUMMYFUNCTION("""COMPUTED_VALUE"""),0)</f>
        <v>0</v>
      </c>
    </row>
    <row r="4563" spans="1:2">
      <c r="A4563" s="165"/>
      <c r="B4563" s="141">
        <f ca="1">IFERROR(__xludf.DUMMYFUNCTION("""COMPUTED_VALUE"""),0)</f>
        <v>0</v>
      </c>
    </row>
    <row r="4564" spans="1:2">
      <c r="A4564" s="165"/>
      <c r="B4564" s="141">
        <f ca="1">IFERROR(__xludf.DUMMYFUNCTION("""COMPUTED_VALUE"""),0)</f>
        <v>0</v>
      </c>
    </row>
    <row r="4565" spans="1:2">
      <c r="A4565" s="165"/>
      <c r="B4565" s="141">
        <f ca="1">IFERROR(__xludf.DUMMYFUNCTION("""COMPUTED_VALUE"""),0)</f>
        <v>0</v>
      </c>
    </row>
    <row r="4566" spans="1:2">
      <c r="A4566" s="165"/>
      <c r="B4566" s="141">
        <f ca="1">IFERROR(__xludf.DUMMYFUNCTION("""COMPUTED_VALUE"""),0)</f>
        <v>0</v>
      </c>
    </row>
    <row r="4567" spans="1:2">
      <c r="A4567" s="165"/>
      <c r="B4567" s="141">
        <f ca="1">IFERROR(__xludf.DUMMYFUNCTION("""COMPUTED_VALUE"""),0)</f>
        <v>0</v>
      </c>
    </row>
    <row r="4568" spans="1:2">
      <c r="A4568" s="165"/>
      <c r="B4568" s="141">
        <f ca="1">IFERROR(__xludf.DUMMYFUNCTION("""COMPUTED_VALUE"""),0)</f>
        <v>0</v>
      </c>
    </row>
    <row r="4569" spans="1:2">
      <c r="A4569" s="165"/>
      <c r="B4569" s="141">
        <f ca="1">IFERROR(__xludf.DUMMYFUNCTION("""COMPUTED_VALUE"""),0)</f>
        <v>0</v>
      </c>
    </row>
    <row r="4570" spans="1:2">
      <c r="A4570" s="165"/>
      <c r="B4570" s="141">
        <f ca="1">IFERROR(__xludf.DUMMYFUNCTION("""COMPUTED_VALUE"""),0)</f>
        <v>0</v>
      </c>
    </row>
    <row r="4571" spans="1:2">
      <c r="A4571" s="165"/>
      <c r="B4571" s="141">
        <f ca="1">IFERROR(__xludf.DUMMYFUNCTION("""COMPUTED_VALUE"""),0)</f>
        <v>0</v>
      </c>
    </row>
    <row r="4572" spans="1:2">
      <c r="A4572" s="165"/>
      <c r="B4572" s="141">
        <f ca="1">IFERROR(__xludf.DUMMYFUNCTION("""COMPUTED_VALUE"""),0)</f>
        <v>0</v>
      </c>
    </row>
    <row r="4573" spans="1:2">
      <c r="A4573" s="165"/>
      <c r="B4573" s="141">
        <f ca="1">IFERROR(__xludf.DUMMYFUNCTION("""COMPUTED_VALUE"""),0)</f>
        <v>0</v>
      </c>
    </row>
    <row r="4574" spans="1:2">
      <c r="A4574" s="165"/>
      <c r="B4574" s="141">
        <f ca="1">IFERROR(__xludf.DUMMYFUNCTION("""COMPUTED_VALUE"""),0)</f>
        <v>0</v>
      </c>
    </row>
    <row r="4575" spans="1:2">
      <c r="A4575" s="165"/>
      <c r="B4575" s="141">
        <f ca="1">IFERROR(__xludf.DUMMYFUNCTION("""COMPUTED_VALUE"""),0)</f>
        <v>0</v>
      </c>
    </row>
    <row r="4576" spans="1:2">
      <c r="A4576" s="165"/>
      <c r="B4576" s="141">
        <f ca="1">IFERROR(__xludf.DUMMYFUNCTION("""COMPUTED_VALUE"""),0)</f>
        <v>0</v>
      </c>
    </row>
    <row r="4577" spans="1:2">
      <c r="A4577" s="165"/>
      <c r="B4577" s="141">
        <f ca="1">IFERROR(__xludf.DUMMYFUNCTION("""COMPUTED_VALUE"""),0)</f>
        <v>0</v>
      </c>
    </row>
    <row r="4578" spans="1:2">
      <c r="A4578" s="165"/>
      <c r="B4578" s="141">
        <f ca="1">IFERROR(__xludf.DUMMYFUNCTION("""COMPUTED_VALUE"""),0)</f>
        <v>0</v>
      </c>
    </row>
    <row r="4579" spans="1:2">
      <c r="A4579" s="165"/>
      <c r="B4579" s="141">
        <f ca="1">IFERROR(__xludf.DUMMYFUNCTION("""COMPUTED_VALUE"""),0)</f>
        <v>0</v>
      </c>
    </row>
    <row r="4580" spans="1:2">
      <c r="A4580" s="165"/>
      <c r="B4580" s="141">
        <f ca="1">IFERROR(__xludf.DUMMYFUNCTION("""COMPUTED_VALUE"""),0)</f>
        <v>0</v>
      </c>
    </row>
    <row r="4581" spans="1:2">
      <c r="A4581" s="165"/>
      <c r="B4581" s="141">
        <f ca="1">IFERROR(__xludf.DUMMYFUNCTION("""COMPUTED_VALUE"""),0)</f>
        <v>0</v>
      </c>
    </row>
    <row r="4582" spans="1:2">
      <c r="A4582" s="165"/>
      <c r="B4582" s="141">
        <f ca="1">IFERROR(__xludf.DUMMYFUNCTION("""COMPUTED_VALUE"""),0)</f>
        <v>0</v>
      </c>
    </row>
    <row r="4583" spans="1:2">
      <c r="A4583" s="165"/>
      <c r="B4583" s="141">
        <f ca="1">IFERROR(__xludf.DUMMYFUNCTION("""COMPUTED_VALUE"""),0)</f>
        <v>0</v>
      </c>
    </row>
    <row r="4584" spans="1:2">
      <c r="A4584" s="165"/>
      <c r="B4584" s="141">
        <f ca="1">IFERROR(__xludf.DUMMYFUNCTION("""COMPUTED_VALUE"""),0)</f>
        <v>0</v>
      </c>
    </row>
    <row r="4585" spans="1:2">
      <c r="A4585" s="165"/>
      <c r="B4585" s="141">
        <f ca="1">IFERROR(__xludf.DUMMYFUNCTION("""COMPUTED_VALUE"""),0)</f>
        <v>0</v>
      </c>
    </row>
    <row r="4586" spans="1:2">
      <c r="A4586" s="165"/>
      <c r="B4586" s="141">
        <f ca="1">IFERROR(__xludf.DUMMYFUNCTION("""COMPUTED_VALUE"""),0)</f>
        <v>0</v>
      </c>
    </row>
    <row r="4587" spans="1:2">
      <c r="A4587" s="165"/>
      <c r="B4587" s="141">
        <f ca="1">IFERROR(__xludf.DUMMYFUNCTION("""COMPUTED_VALUE"""),0)</f>
        <v>0</v>
      </c>
    </row>
    <row r="4588" spans="1:2">
      <c r="A4588" s="165"/>
      <c r="B4588" s="141">
        <f ca="1">IFERROR(__xludf.DUMMYFUNCTION("""COMPUTED_VALUE"""),0)</f>
        <v>0</v>
      </c>
    </row>
    <row r="4589" spans="1:2">
      <c r="A4589" s="165"/>
      <c r="B4589" s="141">
        <f ca="1">IFERROR(__xludf.DUMMYFUNCTION("""COMPUTED_VALUE"""),0)</f>
        <v>0</v>
      </c>
    </row>
    <row r="4590" spans="1:2">
      <c r="A4590" s="165"/>
      <c r="B4590" s="141">
        <f ca="1">IFERROR(__xludf.DUMMYFUNCTION("""COMPUTED_VALUE"""),0)</f>
        <v>0</v>
      </c>
    </row>
    <row r="4591" spans="1:2">
      <c r="A4591" s="165"/>
      <c r="B4591" s="141">
        <f ca="1">IFERROR(__xludf.DUMMYFUNCTION("""COMPUTED_VALUE"""),0)</f>
        <v>0</v>
      </c>
    </row>
    <row r="4592" spans="1:2">
      <c r="A4592" s="165"/>
      <c r="B4592" s="141">
        <f ca="1">IFERROR(__xludf.DUMMYFUNCTION("""COMPUTED_VALUE"""),0)</f>
        <v>0</v>
      </c>
    </row>
    <row r="4593" spans="1:2">
      <c r="A4593" s="165"/>
      <c r="B4593" s="141">
        <f ca="1">IFERROR(__xludf.DUMMYFUNCTION("""COMPUTED_VALUE"""),0)</f>
        <v>0</v>
      </c>
    </row>
    <row r="4594" spans="1:2">
      <c r="A4594" s="165"/>
      <c r="B4594" s="141">
        <f ca="1">IFERROR(__xludf.DUMMYFUNCTION("""COMPUTED_VALUE"""),0)</f>
        <v>0</v>
      </c>
    </row>
    <row r="4595" spans="1:2">
      <c r="A4595" s="165"/>
      <c r="B4595" s="141">
        <f ca="1">IFERROR(__xludf.DUMMYFUNCTION("""COMPUTED_VALUE"""),0)</f>
        <v>0</v>
      </c>
    </row>
    <row r="4596" spans="1:2">
      <c r="A4596" s="165"/>
      <c r="B4596" s="141">
        <f ca="1">IFERROR(__xludf.DUMMYFUNCTION("""COMPUTED_VALUE"""),0)</f>
        <v>0</v>
      </c>
    </row>
    <row r="4597" spans="1:2">
      <c r="A4597" s="165"/>
      <c r="B4597" s="141">
        <f ca="1">IFERROR(__xludf.DUMMYFUNCTION("""COMPUTED_VALUE"""),0)</f>
        <v>0</v>
      </c>
    </row>
    <row r="4598" spans="1:2">
      <c r="A4598" s="165"/>
      <c r="B4598" s="141">
        <f ca="1">IFERROR(__xludf.DUMMYFUNCTION("""COMPUTED_VALUE"""),0)</f>
        <v>0</v>
      </c>
    </row>
    <row r="4599" spans="1:2">
      <c r="A4599" s="165"/>
      <c r="B4599" s="141">
        <f ca="1">IFERROR(__xludf.DUMMYFUNCTION("""COMPUTED_VALUE"""),0)</f>
        <v>0</v>
      </c>
    </row>
    <row r="4600" spans="1:2">
      <c r="A4600" s="165"/>
      <c r="B4600" s="141">
        <f ca="1">IFERROR(__xludf.DUMMYFUNCTION("""COMPUTED_VALUE"""),0)</f>
        <v>0</v>
      </c>
    </row>
    <row r="4601" spans="1:2">
      <c r="A4601" s="165"/>
      <c r="B4601" s="141">
        <f ca="1">IFERROR(__xludf.DUMMYFUNCTION("""COMPUTED_VALUE"""),0)</f>
        <v>0</v>
      </c>
    </row>
    <row r="4602" spans="1:2">
      <c r="A4602" s="165"/>
      <c r="B4602" s="141">
        <f ca="1">IFERROR(__xludf.DUMMYFUNCTION("""COMPUTED_VALUE"""),0)</f>
        <v>0</v>
      </c>
    </row>
    <row r="4603" spans="1:2">
      <c r="A4603" s="165"/>
      <c r="B4603" s="141">
        <f ca="1">IFERROR(__xludf.DUMMYFUNCTION("""COMPUTED_VALUE"""),0)</f>
        <v>0</v>
      </c>
    </row>
    <row r="4604" spans="1:2">
      <c r="A4604" s="165"/>
      <c r="B4604" s="141">
        <f ca="1">IFERROR(__xludf.DUMMYFUNCTION("""COMPUTED_VALUE"""),0)</f>
        <v>0</v>
      </c>
    </row>
    <row r="4605" spans="1:2">
      <c r="A4605" s="165"/>
      <c r="B4605" s="141">
        <f ca="1">IFERROR(__xludf.DUMMYFUNCTION("""COMPUTED_VALUE"""),0)</f>
        <v>0</v>
      </c>
    </row>
    <row r="4606" spans="1:2">
      <c r="A4606" s="165"/>
      <c r="B4606" s="141">
        <f ca="1">IFERROR(__xludf.DUMMYFUNCTION("""COMPUTED_VALUE"""),0)</f>
        <v>0</v>
      </c>
    </row>
    <row r="4607" spans="1:2">
      <c r="A4607" s="165"/>
      <c r="B4607" s="141">
        <f ca="1">IFERROR(__xludf.DUMMYFUNCTION("""COMPUTED_VALUE"""),0)</f>
        <v>0</v>
      </c>
    </row>
    <row r="4608" spans="1:2">
      <c r="A4608" s="165"/>
      <c r="B4608" s="141">
        <f ca="1">IFERROR(__xludf.DUMMYFUNCTION("""COMPUTED_VALUE"""),0)</f>
        <v>0</v>
      </c>
    </row>
    <row r="4609" spans="1:2">
      <c r="A4609" s="165"/>
      <c r="B4609" s="141">
        <f ca="1">IFERROR(__xludf.DUMMYFUNCTION("""COMPUTED_VALUE"""),0)</f>
        <v>0</v>
      </c>
    </row>
    <row r="4610" spans="1:2">
      <c r="A4610" s="165"/>
      <c r="B4610" s="141">
        <f ca="1">IFERROR(__xludf.DUMMYFUNCTION("""COMPUTED_VALUE"""),0)</f>
        <v>0</v>
      </c>
    </row>
    <row r="4611" spans="1:2">
      <c r="A4611" s="165"/>
      <c r="B4611" s="141">
        <f ca="1">IFERROR(__xludf.DUMMYFUNCTION("""COMPUTED_VALUE"""),0)</f>
        <v>0</v>
      </c>
    </row>
    <row r="4612" spans="1:2">
      <c r="A4612" s="165"/>
      <c r="B4612" s="141">
        <f ca="1">IFERROR(__xludf.DUMMYFUNCTION("""COMPUTED_VALUE"""),0)</f>
        <v>0</v>
      </c>
    </row>
    <row r="4613" spans="1:2">
      <c r="A4613" s="165"/>
      <c r="B4613" s="141">
        <f ca="1">IFERROR(__xludf.DUMMYFUNCTION("""COMPUTED_VALUE"""),0)</f>
        <v>0</v>
      </c>
    </row>
    <row r="4614" spans="1:2">
      <c r="A4614" s="165"/>
      <c r="B4614" s="141">
        <f ca="1">IFERROR(__xludf.DUMMYFUNCTION("""COMPUTED_VALUE"""),0)</f>
        <v>0</v>
      </c>
    </row>
    <row r="4615" spans="1:2">
      <c r="A4615" s="165"/>
      <c r="B4615" s="141">
        <f ca="1">IFERROR(__xludf.DUMMYFUNCTION("""COMPUTED_VALUE"""),0)</f>
        <v>0</v>
      </c>
    </row>
    <row r="4616" spans="1:2">
      <c r="A4616" s="165"/>
      <c r="B4616" s="141">
        <f ca="1">IFERROR(__xludf.DUMMYFUNCTION("""COMPUTED_VALUE"""),0)</f>
        <v>0</v>
      </c>
    </row>
    <row r="4617" spans="1:2">
      <c r="A4617" s="165"/>
      <c r="B4617" s="141">
        <f ca="1">IFERROR(__xludf.DUMMYFUNCTION("""COMPUTED_VALUE"""),0)</f>
        <v>0</v>
      </c>
    </row>
    <row r="4618" spans="1:2">
      <c r="A4618" s="165"/>
      <c r="B4618" s="141">
        <f ca="1">IFERROR(__xludf.DUMMYFUNCTION("""COMPUTED_VALUE"""),0)</f>
        <v>0</v>
      </c>
    </row>
    <row r="4619" spans="1:2">
      <c r="A4619" s="165"/>
      <c r="B4619" s="141">
        <f ca="1">IFERROR(__xludf.DUMMYFUNCTION("""COMPUTED_VALUE"""),0)</f>
        <v>0</v>
      </c>
    </row>
    <row r="4620" spans="1:2">
      <c r="A4620" s="165"/>
      <c r="B4620" s="141">
        <f ca="1">IFERROR(__xludf.DUMMYFUNCTION("""COMPUTED_VALUE"""),0)</f>
        <v>0</v>
      </c>
    </row>
    <row r="4621" spans="1:2">
      <c r="A4621" s="165"/>
      <c r="B4621" s="141">
        <f ca="1">IFERROR(__xludf.DUMMYFUNCTION("""COMPUTED_VALUE"""),0)</f>
        <v>0</v>
      </c>
    </row>
    <row r="4622" spans="1:2">
      <c r="A4622" s="165"/>
      <c r="B4622" s="141">
        <f ca="1">IFERROR(__xludf.DUMMYFUNCTION("""COMPUTED_VALUE"""),0)</f>
        <v>0</v>
      </c>
    </row>
    <row r="4623" spans="1:2">
      <c r="A4623" s="165"/>
      <c r="B4623" s="141">
        <f ca="1">IFERROR(__xludf.DUMMYFUNCTION("""COMPUTED_VALUE"""),0)</f>
        <v>0</v>
      </c>
    </row>
    <row r="4624" spans="1:2">
      <c r="A4624" s="165"/>
      <c r="B4624" s="141">
        <f ca="1">IFERROR(__xludf.DUMMYFUNCTION("""COMPUTED_VALUE"""),0)</f>
        <v>0</v>
      </c>
    </row>
    <row r="4625" spans="1:2">
      <c r="A4625" s="165"/>
      <c r="B4625" s="141">
        <f ca="1">IFERROR(__xludf.DUMMYFUNCTION("""COMPUTED_VALUE"""),0)</f>
        <v>0</v>
      </c>
    </row>
    <row r="4626" spans="1:2">
      <c r="A4626" s="165"/>
      <c r="B4626" s="141">
        <f ca="1">IFERROR(__xludf.DUMMYFUNCTION("""COMPUTED_VALUE"""),0)</f>
        <v>0</v>
      </c>
    </row>
    <row r="4627" spans="1:2">
      <c r="A4627" s="165"/>
      <c r="B4627" s="141">
        <f ca="1">IFERROR(__xludf.DUMMYFUNCTION("""COMPUTED_VALUE"""),0)</f>
        <v>0</v>
      </c>
    </row>
    <row r="4628" spans="1:2">
      <c r="A4628" s="165"/>
      <c r="B4628" s="141">
        <f ca="1">IFERROR(__xludf.DUMMYFUNCTION("""COMPUTED_VALUE"""),0)</f>
        <v>0</v>
      </c>
    </row>
    <row r="4629" spans="1:2">
      <c r="A4629" s="165"/>
      <c r="B4629" s="141">
        <f ca="1">IFERROR(__xludf.DUMMYFUNCTION("""COMPUTED_VALUE"""),0)</f>
        <v>0</v>
      </c>
    </row>
    <row r="4630" spans="1:2">
      <c r="A4630" s="165"/>
      <c r="B4630" s="141">
        <f ca="1">IFERROR(__xludf.DUMMYFUNCTION("""COMPUTED_VALUE"""),0)</f>
        <v>0</v>
      </c>
    </row>
    <row r="4631" spans="1:2">
      <c r="A4631" s="165"/>
      <c r="B4631" s="141">
        <f ca="1">IFERROR(__xludf.DUMMYFUNCTION("""COMPUTED_VALUE"""),0)</f>
        <v>0</v>
      </c>
    </row>
    <row r="4632" spans="1:2">
      <c r="A4632" s="165"/>
      <c r="B4632" s="141">
        <f ca="1">IFERROR(__xludf.DUMMYFUNCTION("""COMPUTED_VALUE"""),0)</f>
        <v>0</v>
      </c>
    </row>
    <row r="4633" spans="1:2">
      <c r="A4633" s="165"/>
      <c r="B4633" s="141">
        <f ca="1">IFERROR(__xludf.DUMMYFUNCTION("""COMPUTED_VALUE"""),0)</f>
        <v>0</v>
      </c>
    </row>
    <row r="4634" spans="1:2">
      <c r="A4634" s="165"/>
      <c r="B4634" s="141">
        <f ca="1">IFERROR(__xludf.DUMMYFUNCTION("""COMPUTED_VALUE"""),0)</f>
        <v>0</v>
      </c>
    </row>
    <row r="4635" spans="1:2">
      <c r="A4635" s="165"/>
      <c r="B4635" s="141">
        <f ca="1">IFERROR(__xludf.DUMMYFUNCTION("""COMPUTED_VALUE"""),0)</f>
        <v>0</v>
      </c>
    </row>
    <row r="4636" spans="1:2">
      <c r="A4636" s="165"/>
      <c r="B4636" s="141">
        <f ca="1">IFERROR(__xludf.DUMMYFUNCTION("""COMPUTED_VALUE"""),0)</f>
        <v>0</v>
      </c>
    </row>
    <row r="4637" spans="1:2">
      <c r="A4637" s="165"/>
      <c r="B4637" s="141">
        <f ca="1">IFERROR(__xludf.DUMMYFUNCTION("""COMPUTED_VALUE"""),0)</f>
        <v>0</v>
      </c>
    </row>
    <row r="4638" spans="1:2">
      <c r="A4638" s="165"/>
      <c r="B4638" s="141">
        <f ca="1">IFERROR(__xludf.DUMMYFUNCTION("""COMPUTED_VALUE"""),0)</f>
        <v>0</v>
      </c>
    </row>
    <row r="4639" spans="1:2">
      <c r="A4639" s="165"/>
      <c r="B4639" s="141">
        <f ca="1">IFERROR(__xludf.DUMMYFUNCTION("""COMPUTED_VALUE"""),0)</f>
        <v>0</v>
      </c>
    </row>
    <row r="4640" spans="1:2">
      <c r="A4640" s="165"/>
      <c r="B4640" s="141">
        <f ca="1">IFERROR(__xludf.DUMMYFUNCTION("""COMPUTED_VALUE"""),0)</f>
        <v>0</v>
      </c>
    </row>
    <row r="4641" spans="1:2">
      <c r="A4641" s="165"/>
      <c r="B4641" s="141">
        <f ca="1">IFERROR(__xludf.DUMMYFUNCTION("""COMPUTED_VALUE"""),0)</f>
        <v>0</v>
      </c>
    </row>
    <row r="4642" spans="1:2">
      <c r="A4642" s="165"/>
      <c r="B4642" s="141">
        <f ca="1">IFERROR(__xludf.DUMMYFUNCTION("""COMPUTED_VALUE"""),0)</f>
        <v>0</v>
      </c>
    </row>
    <row r="4643" spans="1:2">
      <c r="A4643" s="165"/>
      <c r="B4643" s="141">
        <f ca="1">IFERROR(__xludf.DUMMYFUNCTION("""COMPUTED_VALUE"""),0)</f>
        <v>0</v>
      </c>
    </row>
    <row r="4644" spans="1:2">
      <c r="A4644" s="165"/>
      <c r="B4644" s="141">
        <f ca="1">IFERROR(__xludf.DUMMYFUNCTION("""COMPUTED_VALUE"""),0)</f>
        <v>0</v>
      </c>
    </row>
    <row r="4645" spans="1:2">
      <c r="A4645" s="165"/>
      <c r="B4645" s="141">
        <f ca="1">IFERROR(__xludf.DUMMYFUNCTION("""COMPUTED_VALUE"""),0)</f>
        <v>0</v>
      </c>
    </row>
    <row r="4646" spans="1:2">
      <c r="A4646" s="165"/>
      <c r="B4646" s="141">
        <f ca="1">IFERROR(__xludf.DUMMYFUNCTION("""COMPUTED_VALUE"""),0)</f>
        <v>0</v>
      </c>
    </row>
    <row r="4647" spans="1:2">
      <c r="A4647" s="165"/>
      <c r="B4647" s="141">
        <f ca="1">IFERROR(__xludf.DUMMYFUNCTION("""COMPUTED_VALUE"""),0)</f>
        <v>0</v>
      </c>
    </row>
    <row r="4648" spans="1:2">
      <c r="A4648" s="165"/>
      <c r="B4648" s="141">
        <f ca="1">IFERROR(__xludf.DUMMYFUNCTION("""COMPUTED_VALUE"""),0)</f>
        <v>0</v>
      </c>
    </row>
    <row r="4649" spans="1:2">
      <c r="A4649" s="165"/>
      <c r="B4649" s="141">
        <f ca="1">IFERROR(__xludf.DUMMYFUNCTION("""COMPUTED_VALUE"""),0)</f>
        <v>0</v>
      </c>
    </row>
    <row r="4650" spans="1:2">
      <c r="A4650" s="165"/>
      <c r="B4650" s="141">
        <f ca="1">IFERROR(__xludf.DUMMYFUNCTION("""COMPUTED_VALUE"""),0)</f>
        <v>0</v>
      </c>
    </row>
    <row r="4651" spans="1:2">
      <c r="A4651" s="165"/>
      <c r="B4651" s="141">
        <f ca="1">IFERROR(__xludf.DUMMYFUNCTION("""COMPUTED_VALUE"""),0)</f>
        <v>0</v>
      </c>
    </row>
    <row r="4652" spans="1:2">
      <c r="A4652" s="165"/>
      <c r="B4652" s="141">
        <f ca="1">IFERROR(__xludf.DUMMYFUNCTION("""COMPUTED_VALUE"""),0)</f>
        <v>0</v>
      </c>
    </row>
    <row r="4653" spans="1:2">
      <c r="A4653" s="165"/>
      <c r="B4653" s="141">
        <f ca="1">IFERROR(__xludf.DUMMYFUNCTION("""COMPUTED_VALUE"""),0)</f>
        <v>0</v>
      </c>
    </row>
    <row r="4654" spans="1:2">
      <c r="A4654" s="165"/>
      <c r="B4654" s="141">
        <f ca="1">IFERROR(__xludf.DUMMYFUNCTION("""COMPUTED_VALUE"""),0)</f>
        <v>0</v>
      </c>
    </row>
    <row r="4655" spans="1:2">
      <c r="A4655" s="165"/>
      <c r="B4655" s="141">
        <f ca="1">IFERROR(__xludf.DUMMYFUNCTION("""COMPUTED_VALUE"""),0)</f>
        <v>0</v>
      </c>
    </row>
    <row r="4656" spans="1:2">
      <c r="A4656" s="165"/>
      <c r="B4656" s="141">
        <f ca="1">IFERROR(__xludf.DUMMYFUNCTION("""COMPUTED_VALUE"""),0)</f>
        <v>0</v>
      </c>
    </row>
    <row r="4657" spans="1:2">
      <c r="A4657" s="165"/>
      <c r="B4657" s="141">
        <f ca="1">IFERROR(__xludf.DUMMYFUNCTION("""COMPUTED_VALUE"""),0)</f>
        <v>0</v>
      </c>
    </row>
    <row r="4658" spans="1:2">
      <c r="A4658" s="165"/>
      <c r="B4658" s="141">
        <f ca="1">IFERROR(__xludf.DUMMYFUNCTION("""COMPUTED_VALUE"""),0)</f>
        <v>0</v>
      </c>
    </row>
    <row r="4659" spans="1:2">
      <c r="A4659" s="165"/>
      <c r="B4659" s="141">
        <f ca="1">IFERROR(__xludf.DUMMYFUNCTION("""COMPUTED_VALUE"""),0)</f>
        <v>0</v>
      </c>
    </row>
    <row r="4660" spans="1:2">
      <c r="A4660" s="165"/>
      <c r="B4660" s="141">
        <f ca="1">IFERROR(__xludf.DUMMYFUNCTION("""COMPUTED_VALUE"""),0)</f>
        <v>0</v>
      </c>
    </row>
    <row r="4661" spans="1:2">
      <c r="A4661" s="165"/>
      <c r="B4661" s="141">
        <f ca="1">IFERROR(__xludf.DUMMYFUNCTION("""COMPUTED_VALUE"""),0)</f>
        <v>0</v>
      </c>
    </row>
    <row r="4662" spans="1:2">
      <c r="A4662" s="165"/>
      <c r="B4662" s="141">
        <f ca="1">IFERROR(__xludf.DUMMYFUNCTION("""COMPUTED_VALUE"""),0)</f>
        <v>0</v>
      </c>
    </row>
    <row r="4663" spans="1:2">
      <c r="A4663" s="165"/>
      <c r="B4663" s="141">
        <f ca="1">IFERROR(__xludf.DUMMYFUNCTION("""COMPUTED_VALUE"""),0)</f>
        <v>0</v>
      </c>
    </row>
    <row r="4664" spans="1:2">
      <c r="A4664" s="165"/>
      <c r="B4664" s="141">
        <f ca="1">IFERROR(__xludf.DUMMYFUNCTION("""COMPUTED_VALUE"""),0)</f>
        <v>0</v>
      </c>
    </row>
    <row r="4665" spans="1:2">
      <c r="A4665" s="165"/>
      <c r="B4665" s="141">
        <f ca="1">IFERROR(__xludf.DUMMYFUNCTION("""COMPUTED_VALUE"""),0)</f>
        <v>0</v>
      </c>
    </row>
    <row r="4666" spans="1:2">
      <c r="A4666" s="165"/>
      <c r="B4666" s="141">
        <f ca="1">IFERROR(__xludf.DUMMYFUNCTION("""COMPUTED_VALUE"""),0)</f>
        <v>0</v>
      </c>
    </row>
    <row r="4667" spans="1:2">
      <c r="A4667" s="165"/>
      <c r="B4667" s="141">
        <f ca="1">IFERROR(__xludf.DUMMYFUNCTION("""COMPUTED_VALUE"""),0)</f>
        <v>0</v>
      </c>
    </row>
    <row r="4668" spans="1:2">
      <c r="A4668" s="165"/>
      <c r="B4668" s="141">
        <f ca="1">IFERROR(__xludf.DUMMYFUNCTION("""COMPUTED_VALUE"""),0)</f>
        <v>0</v>
      </c>
    </row>
    <row r="4669" spans="1:2">
      <c r="A4669" s="165"/>
      <c r="B4669" s="141">
        <f ca="1">IFERROR(__xludf.DUMMYFUNCTION("""COMPUTED_VALUE"""),0)</f>
        <v>0</v>
      </c>
    </row>
    <row r="4670" spans="1:2">
      <c r="A4670" s="165"/>
      <c r="B4670" s="141">
        <f ca="1">IFERROR(__xludf.DUMMYFUNCTION("""COMPUTED_VALUE"""),0)</f>
        <v>0</v>
      </c>
    </row>
    <row r="4671" spans="1:2">
      <c r="A4671" s="165"/>
      <c r="B4671" s="141">
        <f ca="1">IFERROR(__xludf.DUMMYFUNCTION("""COMPUTED_VALUE"""),0)</f>
        <v>0</v>
      </c>
    </row>
    <row r="4672" spans="1:2">
      <c r="A4672" s="165"/>
      <c r="B4672" s="141">
        <f ca="1">IFERROR(__xludf.DUMMYFUNCTION("""COMPUTED_VALUE"""),0)</f>
        <v>0</v>
      </c>
    </row>
    <row r="4673" spans="1:2">
      <c r="A4673" s="165"/>
      <c r="B4673" s="141">
        <f ca="1">IFERROR(__xludf.DUMMYFUNCTION("""COMPUTED_VALUE"""),0)</f>
        <v>0</v>
      </c>
    </row>
    <row r="4674" spans="1:2">
      <c r="A4674" s="165"/>
      <c r="B4674" s="141">
        <f ca="1">IFERROR(__xludf.DUMMYFUNCTION("""COMPUTED_VALUE"""),0)</f>
        <v>0</v>
      </c>
    </row>
    <row r="4675" spans="1:2">
      <c r="A4675" s="165"/>
      <c r="B4675" s="141">
        <f ca="1">IFERROR(__xludf.DUMMYFUNCTION("""COMPUTED_VALUE"""),0)</f>
        <v>0</v>
      </c>
    </row>
    <row r="4676" spans="1:2">
      <c r="A4676" s="165"/>
      <c r="B4676" s="141">
        <f ca="1">IFERROR(__xludf.DUMMYFUNCTION("""COMPUTED_VALUE"""),0)</f>
        <v>0</v>
      </c>
    </row>
    <row r="4677" spans="1:2">
      <c r="A4677" s="165"/>
      <c r="B4677" s="141">
        <f ca="1">IFERROR(__xludf.DUMMYFUNCTION("""COMPUTED_VALUE"""),0)</f>
        <v>0</v>
      </c>
    </row>
    <row r="4678" spans="1:2">
      <c r="A4678" s="165"/>
      <c r="B4678" s="141">
        <f ca="1">IFERROR(__xludf.DUMMYFUNCTION("""COMPUTED_VALUE"""),0)</f>
        <v>0</v>
      </c>
    </row>
    <row r="4679" spans="1:2">
      <c r="A4679" s="165"/>
      <c r="B4679" s="141">
        <f ca="1">IFERROR(__xludf.DUMMYFUNCTION("""COMPUTED_VALUE"""),0)</f>
        <v>0</v>
      </c>
    </row>
    <row r="4680" spans="1:2">
      <c r="A4680" s="165"/>
      <c r="B4680" s="141">
        <f ca="1">IFERROR(__xludf.DUMMYFUNCTION("""COMPUTED_VALUE"""),0)</f>
        <v>0</v>
      </c>
    </row>
    <row r="4681" spans="1:2">
      <c r="A4681" s="165"/>
      <c r="B4681" s="141">
        <f ca="1">IFERROR(__xludf.DUMMYFUNCTION("""COMPUTED_VALUE"""),0)</f>
        <v>0</v>
      </c>
    </row>
    <row r="4682" spans="1:2">
      <c r="A4682" s="165"/>
      <c r="B4682" s="141">
        <f ca="1">IFERROR(__xludf.DUMMYFUNCTION("""COMPUTED_VALUE"""),0)</f>
        <v>0</v>
      </c>
    </row>
    <row r="4683" spans="1:2">
      <c r="A4683" s="165"/>
      <c r="B4683" s="141">
        <f ca="1">IFERROR(__xludf.DUMMYFUNCTION("""COMPUTED_VALUE"""),0)</f>
        <v>0</v>
      </c>
    </row>
    <row r="4684" spans="1:2">
      <c r="A4684" s="165"/>
      <c r="B4684" s="141">
        <f ca="1">IFERROR(__xludf.DUMMYFUNCTION("""COMPUTED_VALUE"""),0)</f>
        <v>0</v>
      </c>
    </row>
    <row r="4685" spans="1:2">
      <c r="A4685" s="165"/>
      <c r="B4685" s="141">
        <f ca="1">IFERROR(__xludf.DUMMYFUNCTION("""COMPUTED_VALUE"""),0)</f>
        <v>0</v>
      </c>
    </row>
    <row r="4686" spans="1:2">
      <c r="A4686" s="165"/>
      <c r="B4686" s="141">
        <f ca="1">IFERROR(__xludf.DUMMYFUNCTION("""COMPUTED_VALUE"""),0)</f>
        <v>0</v>
      </c>
    </row>
    <row r="4687" spans="1:2">
      <c r="A4687" s="165"/>
      <c r="B4687" s="141">
        <f ca="1">IFERROR(__xludf.DUMMYFUNCTION("""COMPUTED_VALUE"""),0)</f>
        <v>0</v>
      </c>
    </row>
    <row r="4688" spans="1:2">
      <c r="A4688" s="165"/>
      <c r="B4688" s="141">
        <f ca="1">IFERROR(__xludf.DUMMYFUNCTION("""COMPUTED_VALUE"""),0)</f>
        <v>0</v>
      </c>
    </row>
    <row r="4689" spans="1:2">
      <c r="A4689" s="165"/>
      <c r="B4689" s="141">
        <f ca="1">IFERROR(__xludf.DUMMYFUNCTION("""COMPUTED_VALUE"""),0)</f>
        <v>0</v>
      </c>
    </row>
    <row r="4690" spans="1:2">
      <c r="A4690" s="165"/>
      <c r="B4690" s="141">
        <f ca="1">IFERROR(__xludf.DUMMYFUNCTION("""COMPUTED_VALUE"""),0)</f>
        <v>0</v>
      </c>
    </row>
    <row r="4691" spans="1:2">
      <c r="A4691" s="165"/>
      <c r="B4691" s="141">
        <f ca="1">IFERROR(__xludf.DUMMYFUNCTION("""COMPUTED_VALUE"""),0)</f>
        <v>0</v>
      </c>
    </row>
    <row r="4692" spans="1:2">
      <c r="A4692" s="165"/>
      <c r="B4692" s="141">
        <f ca="1">IFERROR(__xludf.DUMMYFUNCTION("""COMPUTED_VALUE"""),0)</f>
        <v>0</v>
      </c>
    </row>
    <row r="4693" spans="1:2">
      <c r="A4693" s="165"/>
      <c r="B4693" s="141">
        <f ca="1">IFERROR(__xludf.DUMMYFUNCTION("""COMPUTED_VALUE"""),0)</f>
        <v>0</v>
      </c>
    </row>
    <row r="4694" spans="1:2">
      <c r="A4694" s="165"/>
      <c r="B4694" s="141">
        <f ca="1">IFERROR(__xludf.DUMMYFUNCTION("""COMPUTED_VALUE"""),0)</f>
        <v>0</v>
      </c>
    </row>
    <row r="4695" spans="1:2">
      <c r="A4695" s="165"/>
      <c r="B4695" s="141">
        <f ca="1">IFERROR(__xludf.DUMMYFUNCTION("""COMPUTED_VALUE"""),0)</f>
        <v>0</v>
      </c>
    </row>
    <row r="4696" spans="1:2">
      <c r="A4696" s="165"/>
      <c r="B4696" s="141">
        <f ca="1">IFERROR(__xludf.DUMMYFUNCTION("""COMPUTED_VALUE"""),0)</f>
        <v>0</v>
      </c>
    </row>
    <row r="4697" spans="1:2">
      <c r="A4697" s="165"/>
      <c r="B4697" s="141">
        <f ca="1">IFERROR(__xludf.DUMMYFUNCTION("""COMPUTED_VALUE"""),0)</f>
        <v>0</v>
      </c>
    </row>
    <row r="4698" spans="1:2">
      <c r="A4698" s="165"/>
      <c r="B4698" s="141">
        <f ca="1">IFERROR(__xludf.DUMMYFUNCTION("""COMPUTED_VALUE"""),0)</f>
        <v>0</v>
      </c>
    </row>
    <row r="4699" spans="1:2">
      <c r="A4699" s="165"/>
      <c r="B4699" s="141">
        <f ca="1">IFERROR(__xludf.DUMMYFUNCTION("""COMPUTED_VALUE"""),0)</f>
        <v>0</v>
      </c>
    </row>
    <row r="4700" spans="1:2">
      <c r="A4700" s="165"/>
      <c r="B4700" s="141">
        <f ca="1">IFERROR(__xludf.DUMMYFUNCTION("""COMPUTED_VALUE"""),0)</f>
        <v>0</v>
      </c>
    </row>
    <row r="4701" spans="1:2">
      <c r="A4701" s="165"/>
      <c r="B4701" s="141">
        <f ca="1">IFERROR(__xludf.DUMMYFUNCTION("""COMPUTED_VALUE"""),0)</f>
        <v>0</v>
      </c>
    </row>
    <row r="4702" spans="1:2">
      <c r="A4702" s="165"/>
      <c r="B4702" s="141">
        <f ca="1">IFERROR(__xludf.DUMMYFUNCTION("""COMPUTED_VALUE"""),0)</f>
        <v>0</v>
      </c>
    </row>
    <row r="4703" spans="1:2">
      <c r="A4703" s="165"/>
      <c r="B4703" s="141">
        <f ca="1">IFERROR(__xludf.DUMMYFUNCTION("""COMPUTED_VALUE"""),0)</f>
        <v>0</v>
      </c>
    </row>
    <row r="4704" spans="1:2">
      <c r="A4704" s="165"/>
      <c r="B4704" s="141">
        <f ca="1">IFERROR(__xludf.DUMMYFUNCTION("""COMPUTED_VALUE"""),0)</f>
        <v>0</v>
      </c>
    </row>
    <row r="4705" spans="1:2">
      <c r="A4705" s="165"/>
      <c r="B4705" s="141">
        <f ca="1">IFERROR(__xludf.DUMMYFUNCTION("""COMPUTED_VALUE"""),0)</f>
        <v>0</v>
      </c>
    </row>
    <row r="4706" spans="1:2">
      <c r="A4706" s="165"/>
      <c r="B4706" s="141">
        <f ca="1">IFERROR(__xludf.DUMMYFUNCTION("""COMPUTED_VALUE"""),0)</f>
        <v>0</v>
      </c>
    </row>
    <row r="4707" spans="1:2">
      <c r="A4707" s="165"/>
      <c r="B4707" s="141">
        <f ca="1">IFERROR(__xludf.DUMMYFUNCTION("""COMPUTED_VALUE"""),0)</f>
        <v>0</v>
      </c>
    </row>
    <row r="4708" spans="1:2">
      <c r="A4708" s="165"/>
      <c r="B4708" s="141">
        <f ca="1">IFERROR(__xludf.DUMMYFUNCTION("""COMPUTED_VALUE"""),0)</f>
        <v>0</v>
      </c>
    </row>
    <row r="4709" spans="1:2">
      <c r="A4709" s="165"/>
      <c r="B4709" s="141">
        <f ca="1">IFERROR(__xludf.DUMMYFUNCTION("""COMPUTED_VALUE"""),0)</f>
        <v>0</v>
      </c>
    </row>
    <row r="4710" spans="1:2">
      <c r="A4710" s="165"/>
      <c r="B4710" s="141">
        <f ca="1">IFERROR(__xludf.DUMMYFUNCTION("""COMPUTED_VALUE"""),0)</f>
        <v>0</v>
      </c>
    </row>
    <row r="4711" spans="1:2">
      <c r="A4711" s="165"/>
      <c r="B4711" s="141">
        <f ca="1">IFERROR(__xludf.DUMMYFUNCTION("""COMPUTED_VALUE"""),0)</f>
        <v>0</v>
      </c>
    </row>
    <row r="4712" spans="1:2">
      <c r="A4712" s="165"/>
      <c r="B4712" s="141">
        <f ca="1">IFERROR(__xludf.DUMMYFUNCTION("""COMPUTED_VALUE"""),0)</f>
        <v>0</v>
      </c>
    </row>
    <row r="4713" spans="1:2">
      <c r="A4713" s="165"/>
      <c r="B4713" s="141">
        <f ca="1">IFERROR(__xludf.DUMMYFUNCTION("""COMPUTED_VALUE"""),0)</f>
        <v>0</v>
      </c>
    </row>
    <row r="4714" spans="1:2">
      <c r="A4714" s="165"/>
      <c r="B4714" s="141">
        <f ca="1">IFERROR(__xludf.DUMMYFUNCTION("""COMPUTED_VALUE"""),0)</f>
        <v>0</v>
      </c>
    </row>
    <row r="4715" spans="1:2">
      <c r="A4715" s="165"/>
      <c r="B4715" s="141">
        <f ca="1">IFERROR(__xludf.DUMMYFUNCTION("""COMPUTED_VALUE"""),0)</f>
        <v>0</v>
      </c>
    </row>
    <row r="4716" spans="1:2">
      <c r="A4716" s="165"/>
      <c r="B4716" s="141">
        <f ca="1">IFERROR(__xludf.DUMMYFUNCTION("""COMPUTED_VALUE"""),0)</f>
        <v>0</v>
      </c>
    </row>
    <row r="4717" spans="1:2">
      <c r="A4717" s="165"/>
      <c r="B4717" s="141">
        <f ca="1">IFERROR(__xludf.DUMMYFUNCTION("""COMPUTED_VALUE"""),0)</f>
        <v>0</v>
      </c>
    </row>
    <row r="4718" spans="1:2">
      <c r="A4718" s="165"/>
      <c r="B4718" s="141">
        <f ca="1">IFERROR(__xludf.DUMMYFUNCTION("""COMPUTED_VALUE"""),0)</f>
        <v>0</v>
      </c>
    </row>
    <row r="4719" spans="1:2">
      <c r="A4719" s="165"/>
      <c r="B4719" s="141">
        <f ca="1">IFERROR(__xludf.DUMMYFUNCTION("""COMPUTED_VALUE"""),0)</f>
        <v>0</v>
      </c>
    </row>
    <row r="4720" spans="1:2">
      <c r="A4720" s="165"/>
      <c r="B4720" s="141">
        <f ca="1">IFERROR(__xludf.DUMMYFUNCTION("""COMPUTED_VALUE"""),0)</f>
        <v>0</v>
      </c>
    </row>
    <row r="4721" spans="1:2">
      <c r="A4721" s="165"/>
      <c r="B4721" s="141">
        <f ca="1">IFERROR(__xludf.DUMMYFUNCTION("""COMPUTED_VALUE"""),0)</f>
        <v>0</v>
      </c>
    </row>
    <row r="4722" spans="1:2">
      <c r="A4722" s="165"/>
      <c r="B4722" s="141">
        <f ca="1">IFERROR(__xludf.DUMMYFUNCTION("""COMPUTED_VALUE"""),0)</f>
        <v>0</v>
      </c>
    </row>
    <row r="4723" spans="1:2">
      <c r="A4723" s="165"/>
      <c r="B4723" s="141">
        <f ca="1">IFERROR(__xludf.DUMMYFUNCTION("""COMPUTED_VALUE"""),0)</f>
        <v>0</v>
      </c>
    </row>
    <row r="4724" spans="1:2">
      <c r="A4724" s="165"/>
      <c r="B4724" s="141">
        <f ca="1">IFERROR(__xludf.DUMMYFUNCTION("""COMPUTED_VALUE"""),0)</f>
        <v>0</v>
      </c>
    </row>
    <row r="4725" spans="1:2">
      <c r="A4725" s="165"/>
      <c r="B4725" s="141">
        <f ca="1">IFERROR(__xludf.DUMMYFUNCTION("""COMPUTED_VALUE"""),0)</f>
        <v>0</v>
      </c>
    </row>
    <row r="4726" spans="1:2">
      <c r="A4726" s="165"/>
      <c r="B4726" s="141">
        <f ca="1">IFERROR(__xludf.DUMMYFUNCTION("""COMPUTED_VALUE"""),0)</f>
        <v>0</v>
      </c>
    </row>
    <row r="4727" spans="1:2">
      <c r="A4727" s="165"/>
      <c r="B4727" s="141">
        <f ca="1">IFERROR(__xludf.DUMMYFUNCTION("""COMPUTED_VALUE"""),0)</f>
        <v>0</v>
      </c>
    </row>
    <row r="4728" spans="1:2">
      <c r="A4728" s="165"/>
      <c r="B4728" s="141">
        <f ca="1">IFERROR(__xludf.DUMMYFUNCTION("""COMPUTED_VALUE"""),0)</f>
        <v>0</v>
      </c>
    </row>
    <row r="4729" spans="1:2">
      <c r="A4729" s="165"/>
      <c r="B4729" s="141">
        <f ca="1">IFERROR(__xludf.DUMMYFUNCTION("""COMPUTED_VALUE"""),0)</f>
        <v>0</v>
      </c>
    </row>
    <row r="4730" spans="1:2">
      <c r="A4730" s="165"/>
      <c r="B4730" s="141">
        <f ca="1">IFERROR(__xludf.DUMMYFUNCTION("""COMPUTED_VALUE"""),0)</f>
        <v>0</v>
      </c>
    </row>
    <row r="4731" spans="1:2">
      <c r="A4731" s="165"/>
      <c r="B4731" s="141">
        <f ca="1">IFERROR(__xludf.DUMMYFUNCTION("""COMPUTED_VALUE"""),0)</f>
        <v>0</v>
      </c>
    </row>
    <row r="4732" spans="1:2">
      <c r="A4732" s="165"/>
      <c r="B4732" s="141">
        <f ca="1">IFERROR(__xludf.DUMMYFUNCTION("""COMPUTED_VALUE"""),0)</f>
        <v>0</v>
      </c>
    </row>
    <row r="4733" spans="1:2">
      <c r="A4733" s="165"/>
      <c r="B4733" s="141">
        <f ca="1">IFERROR(__xludf.DUMMYFUNCTION("""COMPUTED_VALUE"""),0)</f>
        <v>0</v>
      </c>
    </row>
    <row r="4734" spans="1:2">
      <c r="A4734" s="165"/>
      <c r="B4734" s="141">
        <f ca="1">IFERROR(__xludf.DUMMYFUNCTION("""COMPUTED_VALUE"""),0)</f>
        <v>0</v>
      </c>
    </row>
    <row r="4735" spans="1:2">
      <c r="A4735" s="165"/>
      <c r="B4735" s="141">
        <f ca="1">IFERROR(__xludf.DUMMYFUNCTION("""COMPUTED_VALUE"""),0)</f>
        <v>0</v>
      </c>
    </row>
    <row r="4736" spans="1:2">
      <c r="A4736" s="165"/>
      <c r="B4736" s="141">
        <f ca="1">IFERROR(__xludf.DUMMYFUNCTION("""COMPUTED_VALUE"""),0)</f>
        <v>0</v>
      </c>
    </row>
    <row r="4737" spans="1:2">
      <c r="A4737" s="165"/>
      <c r="B4737" s="141">
        <f ca="1">IFERROR(__xludf.DUMMYFUNCTION("""COMPUTED_VALUE"""),0)</f>
        <v>0</v>
      </c>
    </row>
    <row r="4738" spans="1:2">
      <c r="A4738" s="165"/>
      <c r="B4738" s="141">
        <f ca="1">IFERROR(__xludf.DUMMYFUNCTION("""COMPUTED_VALUE"""),0)</f>
        <v>0</v>
      </c>
    </row>
    <row r="4739" spans="1:2">
      <c r="A4739" s="165"/>
      <c r="B4739" s="141">
        <f ca="1">IFERROR(__xludf.DUMMYFUNCTION("""COMPUTED_VALUE"""),0)</f>
        <v>0</v>
      </c>
    </row>
    <row r="4740" spans="1:2">
      <c r="A4740" s="165"/>
      <c r="B4740" s="141">
        <f ca="1">IFERROR(__xludf.DUMMYFUNCTION("""COMPUTED_VALUE"""),0)</f>
        <v>0</v>
      </c>
    </row>
    <row r="4741" spans="1:2">
      <c r="A4741" s="165"/>
      <c r="B4741" s="141">
        <f ca="1">IFERROR(__xludf.DUMMYFUNCTION("""COMPUTED_VALUE"""),0)</f>
        <v>0</v>
      </c>
    </row>
    <row r="4742" spans="1:2">
      <c r="A4742" s="165"/>
      <c r="B4742" s="141">
        <f ca="1">IFERROR(__xludf.DUMMYFUNCTION("""COMPUTED_VALUE"""),0)</f>
        <v>0</v>
      </c>
    </row>
    <row r="4743" spans="1:2">
      <c r="A4743" s="165"/>
      <c r="B4743" s="141">
        <f ca="1">IFERROR(__xludf.DUMMYFUNCTION("""COMPUTED_VALUE"""),0)</f>
        <v>0</v>
      </c>
    </row>
    <row r="4744" spans="1:2">
      <c r="A4744" s="165"/>
      <c r="B4744" s="141">
        <f ca="1">IFERROR(__xludf.DUMMYFUNCTION("""COMPUTED_VALUE"""),0)</f>
        <v>0</v>
      </c>
    </row>
    <row r="4745" spans="1:2">
      <c r="A4745" s="165"/>
      <c r="B4745" s="141">
        <f ca="1">IFERROR(__xludf.DUMMYFUNCTION("""COMPUTED_VALUE"""),0)</f>
        <v>0</v>
      </c>
    </row>
    <row r="4746" spans="1:2">
      <c r="A4746" s="165"/>
      <c r="B4746" s="141">
        <f ca="1">IFERROR(__xludf.DUMMYFUNCTION("""COMPUTED_VALUE"""),0)</f>
        <v>0</v>
      </c>
    </row>
    <row r="4747" spans="1:2">
      <c r="A4747" s="165"/>
      <c r="B4747" s="141">
        <f ca="1">IFERROR(__xludf.DUMMYFUNCTION("""COMPUTED_VALUE"""),0)</f>
        <v>0</v>
      </c>
    </row>
    <row r="4748" spans="1:2">
      <c r="A4748" s="165"/>
      <c r="B4748" s="141">
        <f ca="1">IFERROR(__xludf.DUMMYFUNCTION("""COMPUTED_VALUE"""),0)</f>
        <v>0</v>
      </c>
    </row>
    <row r="4749" spans="1:2">
      <c r="A4749" s="165"/>
      <c r="B4749" s="141">
        <f ca="1">IFERROR(__xludf.DUMMYFUNCTION("""COMPUTED_VALUE"""),0)</f>
        <v>0</v>
      </c>
    </row>
    <row r="4750" spans="1:2">
      <c r="A4750" s="165"/>
      <c r="B4750" s="141">
        <f ca="1">IFERROR(__xludf.DUMMYFUNCTION("""COMPUTED_VALUE"""),0)</f>
        <v>0</v>
      </c>
    </row>
    <row r="4751" spans="1:2">
      <c r="A4751" s="165"/>
      <c r="B4751" s="141">
        <f ca="1">IFERROR(__xludf.DUMMYFUNCTION("""COMPUTED_VALUE"""),0)</f>
        <v>0</v>
      </c>
    </row>
    <row r="4752" spans="1:2">
      <c r="A4752" s="165"/>
      <c r="B4752" s="141">
        <f ca="1">IFERROR(__xludf.DUMMYFUNCTION("""COMPUTED_VALUE"""),0)</f>
        <v>0</v>
      </c>
    </row>
    <row r="4753" spans="1:2">
      <c r="A4753" s="165"/>
      <c r="B4753" s="141">
        <f ca="1">IFERROR(__xludf.DUMMYFUNCTION("""COMPUTED_VALUE"""),0)</f>
        <v>0</v>
      </c>
    </row>
    <row r="4754" spans="1:2">
      <c r="A4754" s="165"/>
      <c r="B4754" s="141">
        <f ca="1">IFERROR(__xludf.DUMMYFUNCTION("""COMPUTED_VALUE"""),0)</f>
        <v>0</v>
      </c>
    </row>
    <row r="4755" spans="1:2">
      <c r="A4755" s="165"/>
      <c r="B4755" s="141">
        <f ca="1">IFERROR(__xludf.DUMMYFUNCTION("""COMPUTED_VALUE"""),0)</f>
        <v>0</v>
      </c>
    </row>
    <row r="4756" spans="1:2">
      <c r="A4756" s="165"/>
      <c r="B4756" s="141">
        <f ca="1">IFERROR(__xludf.DUMMYFUNCTION("""COMPUTED_VALUE"""),0)</f>
        <v>0</v>
      </c>
    </row>
    <row r="4757" spans="1:2">
      <c r="A4757" s="165"/>
      <c r="B4757" s="141">
        <f ca="1">IFERROR(__xludf.DUMMYFUNCTION("""COMPUTED_VALUE"""),0)</f>
        <v>0</v>
      </c>
    </row>
    <row r="4758" spans="1:2">
      <c r="A4758" s="165"/>
      <c r="B4758" s="141">
        <f ca="1">IFERROR(__xludf.DUMMYFUNCTION("""COMPUTED_VALUE"""),0)</f>
        <v>0</v>
      </c>
    </row>
    <row r="4759" spans="1:2">
      <c r="A4759" s="165"/>
      <c r="B4759" s="141">
        <f ca="1">IFERROR(__xludf.DUMMYFUNCTION("""COMPUTED_VALUE"""),0)</f>
        <v>0</v>
      </c>
    </row>
    <row r="4760" spans="1:2">
      <c r="A4760" s="165"/>
      <c r="B4760" s="141">
        <f ca="1">IFERROR(__xludf.DUMMYFUNCTION("""COMPUTED_VALUE"""),0)</f>
        <v>0</v>
      </c>
    </row>
    <row r="4761" spans="1:2">
      <c r="A4761" s="165"/>
      <c r="B4761" s="141">
        <f ca="1">IFERROR(__xludf.DUMMYFUNCTION("""COMPUTED_VALUE"""),0)</f>
        <v>0</v>
      </c>
    </row>
    <row r="4762" spans="1:2">
      <c r="A4762" s="165"/>
      <c r="B4762" s="141">
        <f ca="1">IFERROR(__xludf.DUMMYFUNCTION("""COMPUTED_VALUE"""),0)</f>
        <v>0</v>
      </c>
    </row>
    <row r="4763" spans="1:2">
      <c r="A4763" s="165"/>
      <c r="B4763" s="141">
        <f ca="1">IFERROR(__xludf.DUMMYFUNCTION("""COMPUTED_VALUE"""),0)</f>
        <v>0</v>
      </c>
    </row>
    <row r="4764" spans="1:2">
      <c r="A4764" s="165"/>
      <c r="B4764" s="141">
        <f ca="1">IFERROR(__xludf.DUMMYFUNCTION("""COMPUTED_VALUE"""),0)</f>
        <v>0</v>
      </c>
    </row>
    <row r="4765" spans="1:2">
      <c r="A4765" s="165"/>
      <c r="B4765" s="141">
        <f ca="1">IFERROR(__xludf.DUMMYFUNCTION("""COMPUTED_VALUE"""),0)</f>
        <v>0</v>
      </c>
    </row>
    <row r="4766" spans="1:2">
      <c r="A4766" s="165"/>
      <c r="B4766" s="141">
        <f ca="1">IFERROR(__xludf.DUMMYFUNCTION("""COMPUTED_VALUE"""),0)</f>
        <v>0</v>
      </c>
    </row>
    <row r="4767" spans="1:2">
      <c r="A4767" s="165"/>
      <c r="B4767" s="141">
        <f ca="1">IFERROR(__xludf.DUMMYFUNCTION("""COMPUTED_VALUE"""),0)</f>
        <v>0</v>
      </c>
    </row>
    <row r="4768" spans="1:2">
      <c r="A4768" s="165"/>
      <c r="B4768" s="141">
        <f ca="1">IFERROR(__xludf.DUMMYFUNCTION("""COMPUTED_VALUE"""),0)</f>
        <v>0</v>
      </c>
    </row>
    <row r="4769" spans="1:2">
      <c r="A4769" s="165"/>
      <c r="B4769" s="141">
        <f ca="1">IFERROR(__xludf.DUMMYFUNCTION("""COMPUTED_VALUE"""),0)</f>
        <v>0</v>
      </c>
    </row>
    <row r="4770" spans="1:2">
      <c r="A4770" s="165"/>
      <c r="B4770" s="141">
        <f ca="1">IFERROR(__xludf.DUMMYFUNCTION("""COMPUTED_VALUE"""),0)</f>
        <v>0</v>
      </c>
    </row>
    <row r="4771" spans="1:2">
      <c r="A4771" s="165"/>
      <c r="B4771" s="141">
        <f ca="1">IFERROR(__xludf.DUMMYFUNCTION("""COMPUTED_VALUE"""),0)</f>
        <v>0</v>
      </c>
    </row>
    <row r="4772" spans="1:2">
      <c r="A4772" s="165"/>
      <c r="B4772" s="141">
        <f ca="1">IFERROR(__xludf.DUMMYFUNCTION("""COMPUTED_VALUE"""),0)</f>
        <v>0</v>
      </c>
    </row>
    <row r="4773" spans="1:2">
      <c r="A4773" s="165"/>
      <c r="B4773" s="141">
        <f ca="1">IFERROR(__xludf.DUMMYFUNCTION("""COMPUTED_VALUE"""),0)</f>
        <v>0</v>
      </c>
    </row>
    <row r="4774" spans="1:2">
      <c r="A4774" s="165"/>
      <c r="B4774" s="141">
        <f ca="1">IFERROR(__xludf.DUMMYFUNCTION("""COMPUTED_VALUE"""),0)</f>
        <v>0</v>
      </c>
    </row>
    <row r="4775" spans="1:2">
      <c r="A4775" s="165"/>
      <c r="B4775" s="141">
        <f ca="1">IFERROR(__xludf.DUMMYFUNCTION("""COMPUTED_VALUE"""),0)</f>
        <v>0</v>
      </c>
    </row>
    <row r="4776" spans="1:2">
      <c r="A4776" s="165"/>
      <c r="B4776" s="141">
        <f ca="1">IFERROR(__xludf.DUMMYFUNCTION("""COMPUTED_VALUE"""),0)</f>
        <v>0</v>
      </c>
    </row>
    <row r="4777" spans="1:2">
      <c r="A4777" s="165"/>
      <c r="B4777" s="141">
        <f ca="1">IFERROR(__xludf.DUMMYFUNCTION("""COMPUTED_VALUE"""),0)</f>
        <v>0</v>
      </c>
    </row>
    <row r="4778" spans="1:2">
      <c r="A4778" s="165"/>
      <c r="B4778" s="141">
        <f ca="1">IFERROR(__xludf.DUMMYFUNCTION("""COMPUTED_VALUE"""),0)</f>
        <v>0</v>
      </c>
    </row>
    <row r="4779" spans="1:2">
      <c r="A4779" s="165"/>
      <c r="B4779" s="141">
        <f ca="1">IFERROR(__xludf.DUMMYFUNCTION("""COMPUTED_VALUE"""),0)</f>
        <v>0</v>
      </c>
    </row>
    <row r="4780" spans="1:2">
      <c r="A4780" s="165"/>
      <c r="B4780" s="141">
        <f ca="1">IFERROR(__xludf.DUMMYFUNCTION("""COMPUTED_VALUE"""),0)</f>
        <v>0</v>
      </c>
    </row>
    <row r="4781" spans="1:2">
      <c r="A4781" s="165"/>
      <c r="B4781" s="141">
        <f ca="1">IFERROR(__xludf.DUMMYFUNCTION("""COMPUTED_VALUE"""),0)</f>
        <v>0</v>
      </c>
    </row>
    <row r="4782" spans="1:2">
      <c r="A4782" s="165"/>
      <c r="B4782" s="141">
        <f ca="1">IFERROR(__xludf.DUMMYFUNCTION("""COMPUTED_VALUE"""),0)</f>
        <v>0</v>
      </c>
    </row>
    <row r="4783" spans="1:2">
      <c r="A4783" s="165"/>
      <c r="B4783" s="141">
        <f ca="1">IFERROR(__xludf.DUMMYFUNCTION("""COMPUTED_VALUE"""),0)</f>
        <v>0</v>
      </c>
    </row>
    <row r="4784" spans="1:2">
      <c r="A4784" s="165"/>
      <c r="B4784" s="141">
        <f ca="1">IFERROR(__xludf.DUMMYFUNCTION("""COMPUTED_VALUE"""),0)</f>
        <v>0</v>
      </c>
    </row>
    <row r="4785" spans="1:2">
      <c r="A4785" s="165"/>
      <c r="B4785" s="141">
        <f ca="1">IFERROR(__xludf.DUMMYFUNCTION("""COMPUTED_VALUE"""),0)</f>
        <v>0</v>
      </c>
    </row>
    <row r="4786" spans="1:2">
      <c r="A4786" s="165"/>
      <c r="B4786" s="141">
        <f ca="1">IFERROR(__xludf.DUMMYFUNCTION("""COMPUTED_VALUE"""),0)</f>
        <v>0</v>
      </c>
    </row>
    <row r="4787" spans="1:2">
      <c r="A4787" s="165"/>
      <c r="B4787" s="141">
        <f ca="1">IFERROR(__xludf.DUMMYFUNCTION("""COMPUTED_VALUE"""),0)</f>
        <v>0</v>
      </c>
    </row>
    <row r="4788" spans="1:2">
      <c r="A4788" s="165"/>
      <c r="B4788" s="141">
        <f ca="1">IFERROR(__xludf.DUMMYFUNCTION("""COMPUTED_VALUE"""),0)</f>
        <v>0</v>
      </c>
    </row>
    <row r="4789" spans="1:2">
      <c r="A4789" s="165"/>
      <c r="B4789" s="141">
        <f ca="1">IFERROR(__xludf.DUMMYFUNCTION("""COMPUTED_VALUE"""),0)</f>
        <v>0</v>
      </c>
    </row>
    <row r="4790" spans="1:2">
      <c r="A4790" s="165"/>
      <c r="B4790" s="141">
        <f ca="1">IFERROR(__xludf.DUMMYFUNCTION("""COMPUTED_VALUE"""),0)</f>
        <v>0</v>
      </c>
    </row>
    <row r="4791" spans="1:2">
      <c r="A4791" s="165"/>
      <c r="B4791" s="141">
        <f ca="1">IFERROR(__xludf.DUMMYFUNCTION("""COMPUTED_VALUE"""),0)</f>
        <v>0</v>
      </c>
    </row>
    <row r="4792" spans="1:2">
      <c r="A4792" s="165"/>
      <c r="B4792" s="141">
        <f ca="1">IFERROR(__xludf.DUMMYFUNCTION("""COMPUTED_VALUE"""),0)</f>
        <v>0</v>
      </c>
    </row>
    <row r="4793" spans="1:2">
      <c r="A4793" s="165"/>
      <c r="B4793" s="141">
        <f ca="1">IFERROR(__xludf.DUMMYFUNCTION("""COMPUTED_VALUE"""),0)</f>
        <v>0</v>
      </c>
    </row>
    <row r="4794" spans="1:2">
      <c r="A4794" s="165"/>
      <c r="B4794" s="141">
        <f ca="1">IFERROR(__xludf.DUMMYFUNCTION("""COMPUTED_VALUE"""),0)</f>
        <v>0</v>
      </c>
    </row>
    <row r="4795" spans="1:2">
      <c r="A4795" s="165"/>
      <c r="B4795" s="141">
        <f ca="1">IFERROR(__xludf.DUMMYFUNCTION("""COMPUTED_VALUE"""),0)</f>
        <v>0</v>
      </c>
    </row>
    <row r="4796" spans="1:2">
      <c r="A4796" s="165"/>
      <c r="B4796" s="141">
        <f ca="1">IFERROR(__xludf.DUMMYFUNCTION("""COMPUTED_VALUE"""),0)</f>
        <v>0</v>
      </c>
    </row>
    <row r="4797" spans="1:2">
      <c r="A4797" s="165"/>
      <c r="B4797" s="141">
        <f ca="1">IFERROR(__xludf.DUMMYFUNCTION("""COMPUTED_VALUE"""),0)</f>
        <v>0</v>
      </c>
    </row>
    <row r="4798" spans="1:2">
      <c r="A4798" s="165"/>
      <c r="B4798" s="141">
        <f ca="1">IFERROR(__xludf.DUMMYFUNCTION("""COMPUTED_VALUE"""),0)</f>
        <v>0</v>
      </c>
    </row>
    <row r="4799" spans="1:2">
      <c r="A4799" s="165"/>
      <c r="B4799" s="141">
        <f ca="1">IFERROR(__xludf.DUMMYFUNCTION("""COMPUTED_VALUE"""),0)</f>
        <v>0</v>
      </c>
    </row>
    <row r="4800" spans="1:2">
      <c r="A4800" s="165"/>
      <c r="B4800" s="141">
        <f ca="1">IFERROR(__xludf.DUMMYFUNCTION("""COMPUTED_VALUE"""),0)</f>
        <v>0</v>
      </c>
    </row>
    <row r="4801" spans="1:2">
      <c r="A4801" s="165"/>
      <c r="B4801" s="141">
        <f ca="1">IFERROR(__xludf.DUMMYFUNCTION("""COMPUTED_VALUE"""),0)</f>
        <v>0</v>
      </c>
    </row>
    <row r="4802" spans="1:2">
      <c r="A4802" s="165"/>
      <c r="B4802" s="141">
        <f ca="1">IFERROR(__xludf.DUMMYFUNCTION("""COMPUTED_VALUE"""),0)</f>
        <v>0</v>
      </c>
    </row>
    <row r="4803" spans="1:2">
      <c r="A4803" s="165"/>
      <c r="B4803" s="141">
        <f ca="1">IFERROR(__xludf.DUMMYFUNCTION("""COMPUTED_VALUE"""),0)</f>
        <v>0</v>
      </c>
    </row>
    <row r="4804" spans="1:2">
      <c r="A4804" s="165"/>
      <c r="B4804" s="141">
        <f ca="1">IFERROR(__xludf.DUMMYFUNCTION("""COMPUTED_VALUE"""),0)</f>
        <v>0</v>
      </c>
    </row>
    <row r="4805" spans="1:2">
      <c r="A4805" s="165"/>
      <c r="B4805" s="141">
        <f ca="1">IFERROR(__xludf.DUMMYFUNCTION("""COMPUTED_VALUE"""),0)</f>
        <v>0</v>
      </c>
    </row>
    <row r="4806" spans="1:2">
      <c r="A4806" s="165"/>
      <c r="B4806" s="141">
        <f ca="1">IFERROR(__xludf.DUMMYFUNCTION("""COMPUTED_VALUE"""),0)</f>
        <v>0</v>
      </c>
    </row>
    <row r="4807" spans="1:2">
      <c r="A4807" s="165"/>
      <c r="B4807" s="141">
        <f ca="1">IFERROR(__xludf.DUMMYFUNCTION("""COMPUTED_VALUE"""),0)</f>
        <v>0</v>
      </c>
    </row>
    <row r="4808" spans="1:2">
      <c r="A4808" s="165"/>
      <c r="B4808" s="141">
        <f ca="1">IFERROR(__xludf.DUMMYFUNCTION("""COMPUTED_VALUE"""),0)</f>
        <v>0</v>
      </c>
    </row>
    <row r="4809" spans="1:2">
      <c r="A4809" s="165"/>
      <c r="B4809" s="141">
        <f ca="1">IFERROR(__xludf.DUMMYFUNCTION("""COMPUTED_VALUE"""),0)</f>
        <v>0</v>
      </c>
    </row>
    <row r="4810" spans="1:2">
      <c r="A4810" s="165"/>
      <c r="B4810" s="141">
        <f ca="1">IFERROR(__xludf.DUMMYFUNCTION("""COMPUTED_VALUE"""),0)</f>
        <v>0</v>
      </c>
    </row>
    <row r="4811" spans="1:2">
      <c r="A4811" s="165"/>
      <c r="B4811" s="141">
        <f ca="1">IFERROR(__xludf.DUMMYFUNCTION("""COMPUTED_VALUE"""),0)</f>
        <v>0</v>
      </c>
    </row>
    <row r="4812" spans="1:2">
      <c r="A4812" s="165"/>
      <c r="B4812" s="141">
        <f ca="1">IFERROR(__xludf.DUMMYFUNCTION("""COMPUTED_VALUE"""),0)</f>
        <v>0</v>
      </c>
    </row>
    <row r="4813" spans="1:2">
      <c r="A4813" s="165"/>
      <c r="B4813" s="141">
        <f ca="1">IFERROR(__xludf.DUMMYFUNCTION("""COMPUTED_VALUE"""),0)</f>
        <v>0</v>
      </c>
    </row>
    <row r="4814" spans="1:2">
      <c r="A4814" s="165"/>
      <c r="B4814" s="141">
        <f ca="1">IFERROR(__xludf.DUMMYFUNCTION("""COMPUTED_VALUE"""),0)</f>
        <v>0</v>
      </c>
    </row>
    <row r="4815" spans="1:2">
      <c r="A4815" s="165"/>
      <c r="B4815" s="141">
        <f ca="1">IFERROR(__xludf.DUMMYFUNCTION("""COMPUTED_VALUE"""),0)</f>
        <v>0</v>
      </c>
    </row>
    <row r="4816" spans="1:2">
      <c r="A4816" s="165"/>
      <c r="B4816" s="141">
        <f ca="1">IFERROR(__xludf.DUMMYFUNCTION("""COMPUTED_VALUE"""),0)</f>
        <v>0</v>
      </c>
    </row>
    <row r="4817" spans="1:2">
      <c r="A4817" s="165"/>
      <c r="B4817" s="141">
        <f ca="1">IFERROR(__xludf.DUMMYFUNCTION("""COMPUTED_VALUE"""),0)</f>
        <v>0</v>
      </c>
    </row>
    <row r="4818" spans="1:2">
      <c r="A4818" s="165"/>
      <c r="B4818" s="141">
        <f ca="1">IFERROR(__xludf.DUMMYFUNCTION("""COMPUTED_VALUE"""),0)</f>
        <v>0</v>
      </c>
    </row>
    <row r="4819" spans="1:2">
      <c r="A4819" s="165"/>
      <c r="B4819" s="141">
        <f ca="1">IFERROR(__xludf.DUMMYFUNCTION("""COMPUTED_VALUE"""),0)</f>
        <v>0</v>
      </c>
    </row>
    <row r="4820" spans="1:2">
      <c r="A4820" s="165"/>
      <c r="B4820" s="141">
        <f ca="1">IFERROR(__xludf.DUMMYFUNCTION("""COMPUTED_VALUE"""),0)</f>
        <v>0</v>
      </c>
    </row>
    <row r="4821" spans="1:2">
      <c r="A4821" s="165"/>
      <c r="B4821" s="141">
        <f ca="1">IFERROR(__xludf.DUMMYFUNCTION("""COMPUTED_VALUE"""),0)</f>
        <v>0</v>
      </c>
    </row>
    <row r="4822" spans="1:2">
      <c r="A4822" s="165"/>
      <c r="B4822" s="141">
        <f ca="1">IFERROR(__xludf.DUMMYFUNCTION("""COMPUTED_VALUE"""),0)</f>
        <v>0</v>
      </c>
    </row>
    <row r="4823" spans="1:2">
      <c r="A4823" s="165"/>
      <c r="B4823" s="141">
        <f ca="1">IFERROR(__xludf.DUMMYFUNCTION("""COMPUTED_VALUE"""),0)</f>
        <v>0</v>
      </c>
    </row>
    <row r="4824" spans="1:2">
      <c r="A4824" s="165"/>
      <c r="B4824" s="141">
        <f ca="1">IFERROR(__xludf.DUMMYFUNCTION("""COMPUTED_VALUE"""),0)</f>
        <v>0</v>
      </c>
    </row>
    <row r="4825" spans="1:2">
      <c r="A4825" s="165"/>
      <c r="B4825" s="141">
        <f ca="1">IFERROR(__xludf.DUMMYFUNCTION("""COMPUTED_VALUE"""),0)</f>
        <v>0</v>
      </c>
    </row>
    <row r="4826" spans="1:2">
      <c r="A4826" s="165"/>
      <c r="B4826" s="141">
        <f ca="1">IFERROR(__xludf.DUMMYFUNCTION("""COMPUTED_VALUE"""),0)</f>
        <v>0</v>
      </c>
    </row>
    <row r="4827" spans="1:2">
      <c r="A4827" s="165"/>
      <c r="B4827" s="141">
        <f ca="1">IFERROR(__xludf.DUMMYFUNCTION("""COMPUTED_VALUE"""),0)</f>
        <v>0</v>
      </c>
    </row>
    <row r="4828" spans="1:2">
      <c r="A4828" s="165"/>
      <c r="B4828" s="141">
        <f ca="1">IFERROR(__xludf.DUMMYFUNCTION("""COMPUTED_VALUE"""),0)</f>
        <v>0</v>
      </c>
    </row>
    <row r="4829" spans="1:2">
      <c r="A4829" s="165"/>
      <c r="B4829" s="141">
        <f ca="1">IFERROR(__xludf.DUMMYFUNCTION("""COMPUTED_VALUE"""),0)</f>
        <v>0</v>
      </c>
    </row>
    <row r="4830" spans="1:2">
      <c r="A4830" s="165"/>
      <c r="B4830" s="141">
        <f ca="1">IFERROR(__xludf.DUMMYFUNCTION("""COMPUTED_VALUE"""),0)</f>
        <v>0</v>
      </c>
    </row>
    <row r="4831" spans="1:2">
      <c r="A4831" s="165"/>
      <c r="B4831" s="141">
        <f ca="1">IFERROR(__xludf.DUMMYFUNCTION("""COMPUTED_VALUE"""),0)</f>
        <v>0</v>
      </c>
    </row>
    <row r="4832" spans="1:2">
      <c r="A4832" s="165"/>
      <c r="B4832" s="141">
        <f ca="1">IFERROR(__xludf.DUMMYFUNCTION("""COMPUTED_VALUE"""),0)</f>
        <v>0</v>
      </c>
    </row>
    <row r="4833" spans="1:2">
      <c r="A4833" s="165"/>
      <c r="B4833" s="141">
        <f ca="1">IFERROR(__xludf.DUMMYFUNCTION("""COMPUTED_VALUE"""),0)</f>
        <v>0</v>
      </c>
    </row>
    <row r="4834" spans="1:2">
      <c r="A4834" s="165"/>
      <c r="B4834" s="141">
        <f ca="1">IFERROR(__xludf.DUMMYFUNCTION("""COMPUTED_VALUE"""),0)</f>
        <v>0</v>
      </c>
    </row>
    <row r="4835" spans="1:2">
      <c r="A4835" s="165"/>
      <c r="B4835" s="141">
        <f ca="1">IFERROR(__xludf.DUMMYFUNCTION("""COMPUTED_VALUE"""),0)</f>
        <v>0</v>
      </c>
    </row>
    <row r="4836" spans="1:2">
      <c r="A4836" s="165"/>
      <c r="B4836" s="141">
        <f ca="1">IFERROR(__xludf.DUMMYFUNCTION("""COMPUTED_VALUE"""),0)</f>
        <v>0</v>
      </c>
    </row>
    <row r="4837" spans="1:2">
      <c r="A4837" s="165"/>
      <c r="B4837" s="141">
        <f ca="1">IFERROR(__xludf.DUMMYFUNCTION("""COMPUTED_VALUE"""),0)</f>
        <v>0</v>
      </c>
    </row>
    <row r="4838" spans="1:2">
      <c r="A4838" s="165"/>
      <c r="B4838" s="141">
        <f ca="1">IFERROR(__xludf.DUMMYFUNCTION("""COMPUTED_VALUE"""),0)</f>
        <v>0</v>
      </c>
    </row>
    <row r="4839" spans="1:2">
      <c r="A4839" s="165"/>
      <c r="B4839" s="141">
        <f ca="1">IFERROR(__xludf.DUMMYFUNCTION("""COMPUTED_VALUE"""),0)</f>
        <v>0</v>
      </c>
    </row>
    <row r="4840" spans="1:2">
      <c r="A4840" s="165"/>
      <c r="B4840" s="141">
        <f ca="1">IFERROR(__xludf.DUMMYFUNCTION("""COMPUTED_VALUE"""),0)</f>
        <v>0</v>
      </c>
    </row>
    <row r="4841" spans="1:2">
      <c r="A4841" s="165"/>
      <c r="B4841" s="141">
        <f ca="1">IFERROR(__xludf.DUMMYFUNCTION("""COMPUTED_VALUE"""),0)</f>
        <v>0</v>
      </c>
    </row>
    <row r="4842" spans="1:2">
      <c r="A4842" s="165"/>
      <c r="B4842" s="141">
        <f ca="1">IFERROR(__xludf.DUMMYFUNCTION("""COMPUTED_VALUE"""),0)</f>
        <v>0</v>
      </c>
    </row>
    <row r="4843" spans="1:2">
      <c r="A4843" s="165"/>
      <c r="B4843" s="141">
        <f ca="1">IFERROR(__xludf.DUMMYFUNCTION("""COMPUTED_VALUE"""),0)</f>
        <v>0</v>
      </c>
    </row>
    <row r="4844" spans="1:2">
      <c r="A4844" s="165"/>
      <c r="B4844" s="141">
        <f ca="1">IFERROR(__xludf.DUMMYFUNCTION("""COMPUTED_VALUE"""),0)</f>
        <v>0</v>
      </c>
    </row>
    <row r="4845" spans="1:2">
      <c r="A4845" s="165"/>
      <c r="B4845" s="141">
        <f ca="1">IFERROR(__xludf.DUMMYFUNCTION("""COMPUTED_VALUE"""),0)</f>
        <v>0</v>
      </c>
    </row>
    <row r="4846" spans="1:2">
      <c r="A4846" s="165"/>
      <c r="B4846" s="141">
        <f ca="1">IFERROR(__xludf.DUMMYFUNCTION("""COMPUTED_VALUE"""),0)</f>
        <v>0</v>
      </c>
    </row>
    <row r="4847" spans="1:2">
      <c r="A4847" s="165"/>
      <c r="B4847" s="141">
        <f ca="1">IFERROR(__xludf.DUMMYFUNCTION("""COMPUTED_VALUE"""),0)</f>
        <v>0</v>
      </c>
    </row>
    <row r="4848" spans="1:2">
      <c r="A4848" s="165"/>
      <c r="B4848" s="141">
        <f ca="1">IFERROR(__xludf.DUMMYFUNCTION("""COMPUTED_VALUE"""),0)</f>
        <v>0</v>
      </c>
    </row>
    <row r="4849" spans="1:2">
      <c r="A4849" s="165"/>
      <c r="B4849" s="141">
        <f ca="1">IFERROR(__xludf.DUMMYFUNCTION("""COMPUTED_VALUE"""),0)</f>
        <v>0</v>
      </c>
    </row>
    <row r="4850" spans="1:2">
      <c r="A4850" s="165"/>
      <c r="B4850" s="141">
        <f ca="1">IFERROR(__xludf.DUMMYFUNCTION("""COMPUTED_VALUE"""),0)</f>
        <v>0</v>
      </c>
    </row>
    <row r="4851" spans="1:2">
      <c r="A4851" s="165"/>
      <c r="B4851" s="141">
        <f ca="1">IFERROR(__xludf.DUMMYFUNCTION("""COMPUTED_VALUE"""),0)</f>
        <v>0</v>
      </c>
    </row>
    <row r="4852" spans="1:2">
      <c r="A4852" s="165"/>
      <c r="B4852" s="141">
        <f ca="1">IFERROR(__xludf.DUMMYFUNCTION("""COMPUTED_VALUE"""),0)</f>
        <v>0</v>
      </c>
    </row>
    <row r="4853" spans="1:2">
      <c r="A4853" s="165"/>
      <c r="B4853" s="141">
        <f ca="1">IFERROR(__xludf.DUMMYFUNCTION("""COMPUTED_VALUE"""),0)</f>
        <v>0</v>
      </c>
    </row>
    <row r="4854" spans="1:2">
      <c r="A4854" s="165"/>
      <c r="B4854" s="141">
        <f ca="1">IFERROR(__xludf.DUMMYFUNCTION("""COMPUTED_VALUE"""),0)</f>
        <v>0</v>
      </c>
    </row>
    <row r="4855" spans="1:2">
      <c r="A4855" s="165"/>
      <c r="B4855" s="141">
        <f ca="1">IFERROR(__xludf.DUMMYFUNCTION("""COMPUTED_VALUE"""),0)</f>
        <v>0</v>
      </c>
    </row>
    <row r="4856" spans="1:2">
      <c r="A4856" s="165"/>
      <c r="B4856" s="141">
        <f ca="1">IFERROR(__xludf.DUMMYFUNCTION("""COMPUTED_VALUE"""),0)</f>
        <v>0</v>
      </c>
    </row>
    <row r="4857" spans="1:2">
      <c r="A4857" s="165"/>
      <c r="B4857" s="141">
        <f ca="1">IFERROR(__xludf.DUMMYFUNCTION("""COMPUTED_VALUE"""),0)</f>
        <v>0</v>
      </c>
    </row>
    <row r="4858" spans="1:2">
      <c r="A4858" s="165"/>
      <c r="B4858" s="141">
        <f ca="1">IFERROR(__xludf.DUMMYFUNCTION("""COMPUTED_VALUE"""),0)</f>
        <v>0</v>
      </c>
    </row>
    <row r="4859" spans="1:2">
      <c r="A4859" s="165"/>
      <c r="B4859" s="141">
        <f ca="1">IFERROR(__xludf.DUMMYFUNCTION("""COMPUTED_VALUE"""),0)</f>
        <v>0</v>
      </c>
    </row>
    <row r="4860" spans="1:2">
      <c r="A4860" s="165"/>
      <c r="B4860" s="141">
        <f ca="1">IFERROR(__xludf.DUMMYFUNCTION("""COMPUTED_VALUE"""),0)</f>
        <v>0</v>
      </c>
    </row>
    <row r="4861" spans="1:2">
      <c r="A4861" s="165"/>
      <c r="B4861" s="141">
        <f ca="1">IFERROR(__xludf.DUMMYFUNCTION("""COMPUTED_VALUE"""),0)</f>
        <v>0</v>
      </c>
    </row>
    <row r="4862" spans="1:2">
      <c r="A4862" s="165"/>
      <c r="B4862" s="141">
        <f ca="1">IFERROR(__xludf.DUMMYFUNCTION("""COMPUTED_VALUE"""),0)</f>
        <v>0</v>
      </c>
    </row>
    <row r="4863" spans="1:2">
      <c r="A4863" s="165"/>
      <c r="B4863" s="141">
        <f ca="1">IFERROR(__xludf.DUMMYFUNCTION("""COMPUTED_VALUE"""),0)</f>
        <v>0</v>
      </c>
    </row>
    <row r="4864" spans="1:2">
      <c r="A4864" s="165"/>
      <c r="B4864" s="141">
        <f ca="1">IFERROR(__xludf.DUMMYFUNCTION("""COMPUTED_VALUE"""),0)</f>
        <v>0</v>
      </c>
    </row>
    <row r="4865" spans="1:2">
      <c r="A4865" s="165"/>
      <c r="B4865" s="141">
        <f ca="1">IFERROR(__xludf.DUMMYFUNCTION("""COMPUTED_VALUE"""),0)</f>
        <v>0</v>
      </c>
    </row>
    <row r="4866" spans="1:2">
      <c r="A4866" s="165"/>
      <c r="B4866" s="141">
        <f ca="1">IFERROR(__xludf.DUMMYFUNCTION("""COMPUTED_VALUE"""),0)</f>
        <v>0</v>
      </c>
    </row>
    <row r="4867" spans="1:2">
      <c r="A4867" s="165"/>
      <c r="B4867" s="141">
        <f ca="1">IFERROR(__xludf.DUMMYFUNCTION("""COMPUTED_VALUE"""),0)</f>
        <v>0</v>
      </c>
    </row>
    <row r="4868" spans="1:2">
      <c r="A4868" s="165"/>
      <c r="B4868" s="141">
        <f ca="1">IFERROR(__xludf.DUMMYFUNCTION("""COMPUTED_VALUE"""),0)</f>
        <v>0</v>
      </c>
    </row>
    <row r="4869" spans="1:2">
      <c r="A4869" s="165"/>
      <c r="B4869" s="141">
        <f ca="1">IFERROR(__xludf.DUMMYFUNCTION("""COMPUTED_VALUE"""),0)</f>
        <v>0</v>
      </c>
    </row>
    <row r="4870" spans="1:2">
      <c r="A4870" s="165"/>
      <c r="B4870" s="141">
        <f ca="1">IFERROR(__xludf.DUMMYFUNCTION("""COMPUTED_VALUE"""),0)</f>
        <v>0</v>
      </c>
    </row>
    <row r="4871" spans="1:2">
      <c r="A4871" s="165"/>
      <c r="B4871" s="141">
        <f ca="1">IFERROR(__xludf.DUMMYFUNCTION("""COMPUTED_VALUE"""),0)</f>
        <v>0</v>
      </c>
    </row>
    <row r="4872" spans="1:2">
      <c r="A4872" s="165"/>
      <c r="B4872" s="141">
        <f ca="1">IFERROR(__xludf.DUMMYFUNCTION("""COMPUTED_VALUE"""),0)</f>
        <v>0</v>
      </c>
    </row>
    <row r="4873" spans="1:2">
      <c r="A4873" s="165"/>
      <c r="B4873" s="141">
        <f ca="1">IFERROR(__xludf.DUMMYFUNCTION("""COMPUTED_VALUE"""),0)</f>
        <v>0</v>
      </c>
    </row>
    <row r="4874" spans="1:2">
      <c r="A4874" s="165"/>
      <c r="B4874" s="141">
        <f ca="1">IFERROR(__xludf.DUMMYFUNCTION("""COMPUTED_VALUE"""),0)</f>
        <v>0</v>
      </c>
    </row>
    <row r="4875" spans="1:2">
      <c r="A4875" s="165"/>
      <c r="B4875" s="141">
        <f ca="1">IFERROR(__xludf.DUMMYFUNCTION("""COMPUTED_VALUE"""),0)</f>
        <v>0</v>
      </c>
    </row>
    <row r="4876" spans="1:2">
      <c r="A4876" s="165"/>
      <c r="B4876" s="141">
        <f ca="1">IFERROR(__xludf.DUMMYFUNCTION("""COMPUTED_VALUE"""),0)</f>
        <v>0</v>
      </c>
    </row>
    <row r="4877" spans="1:2">
      <c r="A4877" s="165"/>
      <c r="B4877" s="141">
        <f ca="1">IFERROR(__xludf.DUMMYFUNCTION("""COMPUTED_VALUE"""),0)</f>
        <v>0</v>
      </c>
    </row>
    <row r="4878" spans="1:2">
      <c r="A4878" s="165"/>
      <c r="B4878" s="141">
        <f ca="1">IFERROR(__xludf.DUMMYFUNCTION("""COMPUTED_VALUE"""),0)</f>
        <v>0</v>
      </c>
    </row>
    <row r="4879" spans="1:2">
      <c r="A4879" s="165"/>
      <c r="B4879" s="141">
        <f ca="1">IFERROR(__xludf.DUMMYFUNCTION("""COMPUTED_VALUE"""),0)</f>
        <v>0</v>
      </c>
    </row>
    <row r="4880" spans="1:2">
      <c r="A4880" s="165"/>
      <c r="B4880" s="141">
        <f ca="1">IFERROR(__xludf.DUMMYFUNCTION("""COMPUTED_VALUE"""),0)</f>
        <v>0</v>
      </c>
    </row>
    <row r="4881" spans="1:2">
      <c r="A4881" s="165"/>
      <c r="B4881" s="141">
        <f ca="1">IFERROR(__xludf.DUMMYFUNCTION("""COMPUTED_VALUE"""),0)</f>
        <v>0</v>
      </c>
    </row>
    <row r="4882" spans="1:2">
      <c r="A4882" s="165"/>
      <c r="B4882" s="141">
        <f ca="1">IFERROR(__xludf.DUMMYFUNCTION("""COMPUTED_VALUE"""),0)</f>
        <v>0</v>
      </c>
    </row>
    <row r="4883" spans="1:2">
      <c r="A4883" s="165"/>
      <c r="B4883" s="141">
        <f ca="1">IFERROR(__xludf.DUMMYFUNCTION("""COMPUTED_VALUE"""),0)</f>
        <v>0</v>
      </c>
    </row>
    <row r="4884" spans="1:2">
      <c r="A4884" s="165"/>
      <c r="B4884" s="141">
        <f ca="1">IFERROR(__xludf.DUMMYFUNCTION("""COMPUTED_VALUE"""),0)</f>
        <v>0</v>
      </c>
    </row>
    <row r="4885" spans="1:2">
      <c r="A4885" s="165"/>
      <c r="B4885" s="141">
        <f ca="1">IFERROR(__xludf.DUMMYFUNCTION("""COMPUTED_VALUE"""),0)</f>
        <v>0</v>
      </c>
    </row>
    <row r="4886" spans="1:2">
      <c r="A4886" s="165"/>
      <c r="B4886" s="141">
        <f ca="1">IFERROR(__xludf.DUMMYFUNCTION("""COMPUTED_VALUE"""),0)</f>
        <v>0</v>
      </c>
    </row>
    <row r="4887" spans="1:2">
      <c r="A4887" s="165"/>
      <c r="B4887" s="141">
        <f ca="1">IFERROR(__xludf.DUMMYFUNCTION("""COMPUTED_VALUE"""),0)</f>
        <v>0</v>
      </c>
    </row>
    <row r="4888" spans="1:2">
      <c r="A4888" s="165"/>
      <c r="B4888" s="141">
        <f ca="1">IFERROR(__xludf.DUMMYFUNCTION("""COMPUTED_VALUE"""),0)</f>
        <v>0</v>
      </c>
    </row>
    <row r="4889" spans="1:2">
      <c r="A4889" s="165"/>
      <c r="B4889" s="141">
        <f ca="1">IFERROR(__xludf.DUMMYFUNCTION("""COMPUTED_VALUE"""),0)</f>
        <v>0</v>
      </c>
    </row>
    <row r="4890" spans="1:2">
      <c r="A4890" s="165"/>
      <c r="B4890" s="141">
        <f ca="1">IFERROR(__xludf.DUMMYFUNCTION("""COMPUTED_VALUE"""),0)</f>
        <v>0</v>
      </c>
    </row>
    <row r="4891" spans="1:2">
      <c r="A4891" s="165"/>
      <c r="B4891" s="141">
        <f ca="1">IFERROR(__xludf.DUMMYFUNCTION("""COMPUTED_VALUE"""),0)</f>
        <v>0</v>
      </c>
    </row>
    <row r="4892" spans="1:2">
      <c r="A4892" s="165"/>
      <c r="B4892" s="141">
        <f ca="1">IFERROR(__xludf.DUMMYFUNCTION("""COMPUTED_VALUE"""),0)</f>
        <v>0</v>
      </c>
    </row>
    <row r="4893" spans="1:2">
      <c r="A4893" s="165"/>
      <c r="B4893" s="141">
        <f ca="1">IFERROR(__xludf.DUMMYFUNCTION("""COMPUTED_VALUE"""),0)</f>
        <v>0</v>
      </c>
    </row>
    <row r="4894" spans="1:2">
      <c r="A4894" s="165"/>
      <c r="B4894" s="141">
        <f ca="1">IFERROR(__xludf.DUMMYFUNCTION("""COMPUTED_VALUE"""),0)</f>
        <v>0</v>
      </c>
    </row>
    <row r="4895" spans="1:2">
      <c r="A4895" s="165"/>
      <c r="B4895" s="141">
        <f ca="1">IFERROR(__xludf.DUMMYFUNCTION("""COMPUTED_VALUE"""),0)</f>
        <v>0</v>
      </c>
    </row>
    <row r="4896" spans="1:2">
      <c r="A4896" s="165"/>
      <c r="B4896" s="141">
        <f ca="1">IFERROR(__xludf.DUMMYFUNCTION("""COMPUTED_VALUE"""),0)</f>
        <v>0</v>
      </c>
    </row>
    <row r="4897" spans="1:2">
      <c r="A4897" s="165"/>
      <c r="B4897" s="141">
        <f ca="1">IFERROR(__xludf.DUMMYFUNCTION("""COMPUTED_VALUE"""),0)</f>
        <v>0</v>
      </c>
    </row>
    <row r="4898" spans="1:2">
      <c r="A4898" s="165"/>
      <c r="B4898" s="141">
        <f ca="1">IFERROR(__xludf.DUMMYFUNCTION("""COMPUTED_VALUE"""),0)</f>
        <v>0</v>
      </c>
    </row>
    <row r="4899" spans="1:2">
      <c r="A4899" s="165"/>
      <c r="B4899" s="141">
        <f ca="1">IFERROR(__xludf.DUMMYFUNCTION("""COMPUTED_VALUE"""),0)</f>
        <v>0</v>
      </c>
    </row>
    <row r="4900" spans="1:2">
      <c r="A4900" s="165"/>
      <c r="B4900" s="141">
        <f ca="1">IFERROR(__xludf.DUMMYFUNCTION("""COMPUTED_VALUE"""),0)</f>
        <v>0</v>
      </c>
    </row>
    <row r="4901" spans="1:2">
      <c r="A4901" s="165"/>
      <c r="B4901" s="141">
        <f ca="1">IFERROR(__xludf.DUMMYFUNCTION("""COMPUTED_VALUE"""),0)</f>
        <v>0</v>
      </c>
    </row>
    <row r="4902" spans="1:2">
      <c r="A4902" s="165"/>
      <c r="B4902" s="141">
        <f ca="1">IFERROR(__xludf.DUMMYFUNCTION("""COMPUTED_VALUE"""),0)</f>
        <v>0</v>
      </c>
    </row>
    <row r="4903" spans="1:2">
      <c r="A4903" s="165"/>
      <c r="B4903" s="141">
        <f ca="1">IFERROR(__xludf.DUMMYFUNCTION("""COMPUTED_VALUE"""),0)</f>
        <v>0</v>
      </c>
    </row>
    <row r="4904" spans="1:2">
      <c r="A4904" s="165"/>
      <c r="B4904" s="141">
        <f ca="1">IFERROR(__xludf.DUMMYFUNCTION("""COMPUTED_VALUE"""),0)</f>
        <v>0</v>
      </c>
    </row>
    <row r="4905" spans="1:2">
      <c r="A4905" s="165"/>
      <c r="B4905" s="141">
        <f ca="1">IFERROR(__xludf.DUMMYFUNCTION("""COMPUTED_VALUE"""),0)</f>
        <v>0</v>
      </c>
    </row>
    <row r="4906" spans="1:2">
      <c r="A4906" s="165"/>
      <c r="B4906" s="141">
        <f ca="1">IFERROR(__xludf.DUMMYFUNCTION("""COMPUTED_VALUE"""),0)</f>
        <v>0</v>
      </c>
    </row>
    <row r="4907" spans="1:2">
      <c r="A4907" s="165"/>
      <c r="B4907" s="141">
        <f ca="1">IFERROR(__xludf.DUMMYFUNCTION("""COMPUTED_VALUE"""),0)</f>
        <v>0</v>
      </c>
    </row>
    <row r="4908" spans="1:2">
      <c r="A4908" s="165"/>
      <c r="B4908" s="141">
        <f ca="1">IFERROR(__xludf.DUMMYFUNCTION("""COMPUTED_VALUE"""),0)</f>
        <v>0</v>
      </c>
    </row>
    <row r="4909" spans="1:2">
      <c r="A4909" s="165"/>
      <c r="B4909" s="141">
        <f ca="1">IFERROR(__xludf.DUMMYFUNCTION("""COMPUTED_VALUE"""),0)</f>
        <v>0</v>
      </c>
    </row>
    <row r="4910" spans="1:2">
      <c r="A4910" s="165"/>
      <c r="B4910" s="141">
        <f ca="1">IFERROR(__xludf.DUMMYFUNCTION("""COMPUTED_VALUE"""),0)</f>
        <v>0</v>
      </c>
    </row>
    <row r="4911" spans="1:2">
      <c r="A4911" s="165"/>
      <c r="B4911" s="141">
        <f ca="1">IFERROR(__xludf.DUMMYFUNCTION("""COMPUTED_VALUE"""),0)</f>
        <v>0</v>
      </c>
    </row>
    <row r="4912" spans="1:2">
      <c r="A4912" s="165"/>
      <c r="B4912" s="141">
        <f ca="1">IFERROR(__xludf.DUMMYFUNCTION("""COMPUTED_VALUE"""),0)</f>
        <v>0</v>
      </c>
    </row>
    <row r="4913" spans="1:2">
      <c r="A4913" s="165"/>
      <c r="B4913" s="141">
        <f ca="1">IFERROR(__xludf.DUMMYFUNCTION("""COMPUTED_VALUE"""),0)</f>
        <v>0</v>
      </c>
    </row>
    <row r="4914" spans="1:2">
      <c r="A4914" s="165"/>
      <c r="B4914" s="141">
        <f ca="1">IFERROR(__xludf.DUMMYFUNCTION("""COMPUTED_VALUE"""),0)</f>
        <v>0</v>
      </c>
    </row>
    <row r="4915" spans="1:2">
      <c r="A4915" s="165"/>
      <c r="B4915" s="141">
        <f ca="1">IFERROR(__xludf.DUMMYFUNCTION("""COMPUTED_VALUE"""),0)</f>
        <v>0</v>
      </c>
    </row>
    <row r="4916" spans="1:2">
      <c r="A4916" s="165"/>
      <c r="B4916" s="141">
        <f ca="1">IFERROR(__xludf.DUMMYFUNCTION("""COMPUTED_VALUE"""),0)</f>
        <v>0</v>
      </c>
    </row>
    <row r="4917" spans="1:2">
      <c r="A4917" s="165"/>
      <c r="B4917" s="141">
        <f ca="1">IFERROR(__xludf.DUMMYFUNCTION("""COMPUTED_VALUE"""),0)</f>
        <v>0</v>
      </c>
    </row>
    <row r="4918" spans="1:2">
      <c r="A4918" s="165"/>
      <c r="B4918" s="141">
        <f ca="1">IFERROR(__xludf.DUMMYFUNCTION("""COMPUTED_VALUE"""),0)</f>
        <v>0</v>
      </c>
    </row>
    <row r="4919" spans="1:2">
      <c r="A4919" s="165"/>
      <c r="B4919" s="141">
        <f ca="1">IFERROR(__xludf.DUMMYFUNCTION("""COMPUTED_VALUE"""),0)</f>
        <v>0</v>
      </c>
    </row>
    <row r="4920" spans="1:2">
      <c r="A4920" s="165"/>
      <c r="B4920" s="141">
        <f ca="1">IFERROR(__xludf.DUMMYFUNCTION("""COMPUTED_VALUE"""),0)</f>
        <v>0</v>
      </c>
    </row>
    <row r="4921" spans="1:2">
      <c r="A4921" s="165"/>
      <c r="B4921" s="141">
        <f ca="1">IFERROR(__xludf.DUMMYFUNCTION("""COMPUTED_VALUE"""),0)</f>
        <v>0</v>
      </c>
    </row>
    <row r="4922" spans="1:2">
      <c r="A4922" s="165"/>
      <c r="B4922" s="141">
        <f ca="1">IFERROR(__xludf.DUMMYFUNCTION("""COMPUTED_VALUE"""),0)</f>
        <v>0</v>
      </c>
    </row>
    <row r="4923" spans="1:2">
      <c r="A4923" s="165"/>
      <c r="B4923" s="141">
        <f ca="1">IFERROR(__xludf.DUMMYFUNCTION("""COMPUTED_VALUE"""),0)</f>
        <v>0</v>
      </c>
    </row>
    <row r="4924" spans="1:2">
      <c r="A4924" s="165"/>
      <c r="B4924" s="141">
        <f ca="1">IFERROR(__xludf.DUMMYFUNCTION("""COMPUTED_VALUE"""),0)</f>
        <v>0</v>
      </c>
    </row>
    <row r="4925" spans="1:2">
      <c r="A4925" s="165"/>
      <c r="B4925" s="141">
        <f ca="1">IFERROR(__xludf.DUMMYFUNCTION("""COMPUTED_VALUE"""),0)</f>
        <v>0</v>
      </c>
    </row>
    <row r="4926" spans="1:2">
      <c r="A4926" s="165"/>
      <c r="B4926" s="141">
        <f ca="1">IFERROR(__xludf.DUMMYFUNCTION("""COMPUTED_VALUE"""),0)</f>
        <v>0</v>
      </c>
    </row>
    <row r="4927" spans="1:2">
      <c r="A4927" s="165"/>
      <c r="B4927" s="141">
        <f ca="1">IFERROR(__xludf.DUMMYFUNCTION("""COMPUTED_VALUE"""),0)</f>
        <v>0</v>
      </c>
    </row>
    <row r="4928" spans="1:2">
      <c r="A4928" s="165"/>
      <c r="B4928" s="141">
        <f ca="1">IFERROR(__xludf.DUMMYFUNCTION("""COMPUTED_VALUE"""),0)</f>
        <v>0</v>
      </c>
    </row>
    <row r="4929" spans="1:2">
      <c r="A4929" s="165"/>
      <c r="B4929" s="141">
        <f ca="1">IFERROR(__xludf.DUMMYFUNCTION("""COMPUTED_VALUE"""),0)</f>
        <v>0</v>
      </c>
    </row>
    <row r="4930" spans="1:2">
      <c r="A4930" s="165"/>
      <c r="B4930" s="141">
        <f ca="1">IFERROR(__xludf.DUMMYFUNCTION("""COMPUTED_VALUE"""),0)</f>
        <v>0</v>
      </c>
    </row>
    <row r="4931" spans="1:2">
      <c r="A4931" s="165"/>
      <c r="B4931" s="141">
        <f ca="1">IFERROR(__xludf.DUMMYFUNCTION("""COMPUTED_VALUE"""),0)</f>
        <v>0</v>
      </c>
    </row>
    <row r="4932" spans="1:2">
      <c r="A4932" s="165"/>
      <c r="B4932" s="141">
        <f ca="1">IFERROR(__xludf.DUMMYFUNCTION("""COMPUTED_VALUE"""),0)</f>
        <v>0</v>
      </c>
    </row>
    <row r="4933" spans="1:2">
      <c r="A4933" s="165"/>
      <c r="B4933" s="141">
        <f ca="1">IFERROR(__xludf.DUMMYFUNCTION("""COMPUTED_VALUE"""),0)</f>
        <v>0</v>
      </c>
    </row>
    <row r="4934" spans="1:2">
      <c r="A4934" s="165"/>
      <c r="B4934" s="141">
        <f ca="1">IFERROR(__xludf.DUMMYFUNCTION("""COMPUTED_VALUE"""),0)</f>
        <v>0</v>
      </c>
    </row>
    <row r="4935" spans="1:2">
      <c r="A4935" s="165"/>
      <c r="B4935" s="141">
        <f ca="1">IFERROR(__xludf.DUMMYFUNCTION("""COMPUTED_VALUE"""),0)</f>
        <v>0</v>
      </c>
    </row>
    <row r="4936" spans="1:2">
      <c r="A4936" s="165"/>
      <c r="B4936" s="141">
        <f ca="1">IFERROR(__xludf.DUMMYFUNCTION("""COMPUTED_VALUE"""),0)</f>
        <v>0</v>
      </c>
    </row>
    <row r="4937" spans="1:2">
      <c r="A4937" s="165"/>
      <c r="B4937" s="141">
        <f ca="1">IFERROR(__xludf.DUMMYFUNCTION("""COMPUTED_VALUE"""),0)</f>
        <v>0</v>
      </c>
    </row>
    <row r="4938" spans="1:2">
      <c r="A4938" s="165"/>
      <c r="B4938" s="141">
        <f ca="1">IFERROR(__xludf.DUMMYFUNCTION("""COMPUTED_VALUE"""),0)</f>
        <v>0</v>
      </c>
    </row>
    <row r="4939" spans="1:2">
      <c r="A4939" s="165"/>
      <c r="B4939" s="141">
        <f ca="1">IFERROR(__xludf.DUMMYFUNCTION("""COMPUTED_VALUE"""),0)</f>
        <v>0</v>
      </c>
    </row>
    <row r="4940" spans="1:2">
      <c r="A4940" s="165"/>
      <c r="B4940" s="141">
        <f ca="1">IFERROR(__xludf.DUMMYFUNCTION("""COMPUTED_VALUE"""),0)</f>
        <v>0</v>
      </c>
    </row>
    <row r="4941" spans="1:2">
      <c r="A4941" s="165"/>
      <c r="B4941" s="141">
        <f ca="1">IFERROR(__xludf.DUMMYFUNCTION("""COMPUTED_VALUE"""),0)</f>
        <v>0</v>
      </c>
    </row>
    <row r="4942" spans="1:2">
      <c r="A4942" s="165"/>
      <c r="B4942" s="141">
        <f ca="1">IFERROR(__xludf.DUMMYFUNCTION("""COMPUTED_VALUE"""),0)</f>
        <v>0</v>
      </c>
    </row>
    <row r="4943" spans="1:2">
      <c r="A4943" s="165"/>
      <c r="B4943" s="141">
        <f ca="1">IFERROR(__xludf.DUMMYFUNCTION("""COMPUTED_VALUE"""),0)</f>
        <v>0</v>
      </c>
    </row>
    <row r="4944" spans="1:2">
      <c r="A4944" s="165"/>
      <c r="B4944" s="141">
        <f ca="1">IFERROR(__xludf.DUMMYFUNCTION("""COMPUTED_VALUE"""),0)</f>
        <v>0</v>
      </c>
    </row>
    <row r="4945" spans="1:2">
      <c r="A4945" s="165"/>
      <c r="B4945" s="141">
        <f ca="1">IFERROR(__xludf.DUMMYFUNCTION("""COMPUTED_VALUE"""),0)</f>
        <v>0</v>
      </c>
    </row>
    <row r="4946" spans="1:2">
      <c r="A4946" s="165"/>
      <c r="B4946" s="141">
        <f ca="1">IFERROR(__xludf.DUMMYFUNCTION("""COMPUTED_VALUE"""),0)</f>
        <v>0</v>
      </c>
    </row>
    <row r="4947" spans="1:2">
      <c r="A4947" s="165"/>
      <c r="B4947" s="141">
        <f ca="1">IFERROR(__xludf.DUMMYFUNCTION("""COMPUTED_VALUE"""),0)</f>
        <v>0</v>
      </c>
    </row>
    <row r="4948" spans="1:2">
      <c r="A4948" s="165"/>
      <c r="B4948" s="141">
        <f ca="1">IFERROR(__xludf.DUMMYFUNCTION("""COMPUTED_VALUE"""),0)</f>
        <v>0</v>
      </c>
    </row>
    <row r="4949" spans="1:2">
      <c r="A4949" s="165"/>
      <c r="B4949" s="141">
        <f ca="1">IFERROR(__xludf.DUMMYFUNCTION("""COMPUTED_VALUE"""),0)</f>
        <v>0</v>
      </c>
    </row>
    <row r="4950" spans="1:2">
      <c r="A4950" s="165"/>
      <c r="B4950" s="141">
        <f ca="1">IFERROR(__xludf.DUMMYFUNCTION("""COMPUTED_VALUE"""),0)</f>
        <v>0</v>
      </c>
    </row>
    <row r="4951" spans="1:2">
      <c r="A4951" s="165"/>
      <c r="B4951" s="141">
        <f ca="1">IFERROR(__xludf.DUMMYFUNCTION("""COMPUTED_VALUE"""),0)</f>
        <v>0</v>
      </c>
    </row>
    <row r="4952" spans="1:2">
      <c r="A4952" s="165"/>
      <c r="B4952" s="141">
        <f ca="1">IFERROR(__xludf.DUMMYFUNCTION("""COMPUTED_VALUE"""),0)</f>
        <v>0</v>
      </c>
    </row>
    <row r="4953" spans="1:2">
      <c r="A4953" s="165"/>
      <c r="B4953" s="141">
        <f ca="1">IFERROR(__xludf.DUMMYFUNCTION("""COMPUTED_VALUE"""),0)</f>
        <v>0</v>
      </c>
    </row>
    <row r="4954" spans="1:2">
      <c r="A4954" s="165"/>
      <c r="B4954" s="141">
        <f ca="1">IFERROR(__xludf.DUMMYFUNCTION("""COMPUTED_VALUE"""),0)</f>
        <v>0</v>
      </c>
    </row>
    <row r="4955" spans="1:2">
      <c r="A4955" s="165"/>
      <c r="B4955" s="141">
        <f ca="1">IFERROR(__xludf.DUMMYFUNCTION("""COMPUTED_VALUE"""),0)</f>
        <v>0</v>
      </c>
    </row>
    <row r="4956" spans="1:2">
      <c r="A4956" s="165"/>
      <c r="B4956" s="141">
        <f ca="1">IFERROR(__xludf.DUMMYFUNCTION("""COMPUTED_VALUE"""),0)</f>
        <v>0</v>
      </c>
    </row>
    <row r="4957" spans="1:2">
      <c r="A4957" s="165"/>
      <c r="B4957" s="141">
        <f ca="1">IFERROR(__xludf.DUMMYFUNCTION("""COMPUTED_VALUE"""),0)</f>
        <v>0</v>
      </c>
    </row>
    <row r="4958" spans="1:2">
      <c r="A4958" s="165"/>
      <c r="B4958" s="141">
        <f ca="1">IFERROR(__xludf.DUMMYFUNCTION("""COMPUTED_VALUE"""),0)</f>
        <v>0</v>
      </c>
    </row>
    <row r="4959" spans="1:2">
      <c r="A4959" s="165"/>
      <c r="B4959" s="141">
        <f ca="1">IFERROR(__xludf.DUMMYFUNCTION("""COMPUTED_VALUE"""),0)</f>
        <v>0</v>
      </c>
    </row>
    <row r="4960" spans="1:2">
      <c r="A4960" s="165"/>
      <c r="B4960" s="141">
        <f ca="1">IFERROR(__xludf.DUMMYFUNCTION("""COMPUTED_VALUE"""),0)</f>
        <v>0</v>
      </c>
    </row>
    <row r="4961" spans="1:2">
      <c r="A4961" s="165"/>
      <c r="B4961" s="141">
        <f ca="1">IFERROR(__xludf.DUMMYFUNCTION("""COMPUTED_VALUE"""),0)</f>
        <v>0</v>
      </c>
    </row>
    <row r="4962" spans="1:2">
      <c r="A4962" s="165"/>
      <c r="B4962" s="141">
        <f ca="1">IFERROR(__xludf.DUMMYFUNCTION("""COMPUTED_VALUE"""),0)</f>
        <v>0</v>
      </c>
    </row>
    <row r="4963" spans="1:2">
      <c r="A4963" s="165"/>
      <c r="B4963" s="141">
        <f ca="1">IFERROR(__xludf.DUMMYFUNCTION("""COMPUTED_VALUE"""),0)</f>
        <v>0</v>
      </c>
    </row>
    <row r="4964" spans="1:2">
      <c r="A4964" s="165"/>
      <c r="B4964" s="141">
        <f ca="1">IFERROR(__xludf.DUMMYFUNCTION("""COMPUTED_VALUE"""),0)</f>
        <v>0</v>
      </c>
    </row>
    <row r="4965" spans="1:2">
      <c r="A4965" s="165"/>
      <c r="B4965" s="141">
        <f ca="1">IFERROR(__xludf.DUMMYFUNCTION("""COMPUTED_VALUE"""),0)</f>
        <v>0</v>
      </c>
    </row>
    <row r="4966" spans="1:2">
      <c r="A4966" s="165"/>
      <c r="B4966" s="141">
        <f ca="1">IFERROR(__xludf.DUMMYFUNCTION("""COMPUTED_VALUE"""),0)</f>
        <v>0</v>
      </c>
    </row>
    <row r="4967" spans="1:2">
      <c r="A4967" s="165"/>
      <c r="B4967" s="141">
        <f ca="1">IFERROR(__xludf.DUMMYFUNCTION("""COMPUTED_VALUE"""),0)</f>
        <v>0</v>
      </c>
    </row>
    <row r="4968" spans="1:2">
      <c r="A4968" s="165"/>
      <c r="B4968" s="141">
        <f ca="1">IFERROR(__xludf.DUMMYFUNCTION("""COMPUTED_VALUE"""),0)</f>
        <v>0</v>
      </c>
    </row>
    <row r="4969" spans="1:2">
      <c r="A4969" s="165"/>
      <c r="B4969" s="141">
        <f ca="1">IFERROR(__xludf.DUMMYFUNCTION("""COMPUTED_VALUE"""),0)</f>
        <v>0</v>
      </c>
    </row>
    <row r="4970" spans="1:2">
      <c r="A4970" s="165"/>
      <c r="B4970" s="141">
        <f ca="1">IFERROR(__xludf.DUMMYFUNCTION("""COMPUTED_VALUE"""),0)</f>
        <v>0</v>
      </c>
    </row>
    <row r="4971" spans="1:2">
      <c r="A4971" s="165"/>
      <c r="B4971" s="141">
        <f ca="1">IFERROR(__xludf.DUMMYFUNCTION("""COMPUTED_VALUE"""),0)</f>
        <v>0</v>
      </c>
    </row>
    <row r="4972" spans="1:2">
      <c r="A4972" s="165"/>
      <c r="B4972" s="141">
        <f ca="1">IFERROR(__xludf.DUMMYFUNCTION("""COMPUTED_VALUE"""),0)</f>
        <v>0</v>
      </c>
    </row>
    <row r="4973" spans="1:2">
      <c r="A4973" s="165"/>
      <c r="B4973" s="141">
        <f ca="1">IFERROR(__xludf.DUMMYFUNCTION("""COMPUTED_VALUE"""),0)</f>
        <v>0</v>
      </c>
    </row>
    <row r="4974" spans="1:2">
      <c r="A4974" s="165"/>
      <c r="B4974" s="141">
        <f ca="1">IFERROR(__xludf.DUMMYFUNCTION("""COMPUTED_VALUE"""),0)</f>
        <v>0</v>
      </c>
    </row>
    <row r="4975" spans="1:2">
      <c r="A4975" s="165"/>
      <c r="B4975" s="141">
        <f ca="1">IFERROR(__xludf.DUMMYFUNCTION("""COMPUTED_VALUE"""),0)</f>
        <v>0</v>
      </c>
    </row>
    <row r="4976" spans="1:2">
      <c r="A4976" s="165"/>
      <c r="B4976" s="141">
        <f ca="1">IFERROR(__xludf.DUMMYFUNCTION("""COMPUTED_VALUE"""),0)</f>
        <v>0</v>
      </c>
    </row>
    <row r="4977" spans="1:2">
      <c r="A4977" s="165"/>
      <c r="B4977" s="141">
        <f ca="1">IFERROR(__xludf.DUMMYFUNCTION("""COMPUTED_VALUE"""),0)</f>
        <v>0</v>
      </c>
    </row>
    <row r="4978" spans="1:2">
      <c r="A4978" s="165"/>
      <c r="B4978" s="141">
        <f ca="1">IFERROR(__xludf.DUMMYFUNCTION("""COMPUTED_VALUE"""),0)</f>
        <v>0</v>
      </c>
    </row>
    <row r="4979" spans="1:2">
      <c r="A4979" s="165"/>
      <c r="B4979" s="141">
        <f ca="1">IFERROR(__xludf.DUMMYFUNCTION("""COMPUTED_VALUE"""),0)</f>
        <v>0</v>
      </c>
    </row>
    <row r="4980" spans="1:2">
      <c r="A4980" s="165"/>
      <c r="B4980" s="141">
        <f ca="1">IFERROR(__xludf.DUMMYFUNCTION("""COMPUTED_VALUE"""),0)</f>
        <v>0</v>
      </c>
    </row>
    <row r="4981" spans="1:2">
      <c r="A4981" s="165"/>
      <c r="B4981" s="141">
        <f ca="1">IFERROR(__xludf.DUMMYFUNCTION("""COMPUTED_VALUE"""),0)</f>
        <v>0</v>
      </c>
    </row>
    <row r="4982" spans="1:2">
      <c r="A4982" s="165"/>
      <c r="B4982" s="141">
        <f ca="1">IFERROR(__xludf.DUMMYFUNCTION("""COMPUTED_VALUE"""),0)</f>
        <v>0</v>
      </c>
    </row>
    <row r="4983" spans="1:2">
      <c r="A4983" s="165"/>
      <c r="B4983" s="141">
        <f ca="1">IFERROR(__xludf.DUMMYFUNCTION("""COMPUTED_VALUE"""),0)</f>
        <v>0</v>
      </c>
    </row>
    <row r="4984" spans="1:2">
      <c r="A4984" s="165"/>
      <c r="B4984" s="141">
        <f ca="1">IFERROR(__xludf.DUMMYFUNCTION("""COMPUTED_VALUE"""),0)</f>
        <v>0</v>
      </c>
    </row>
    <row r="4985" spans="1:2">
      <c r="A4985" s="165"/>
      <c r="B4985" s="141">
        <f ca="1">IFERROR(__xludf.DUMMYFUNCTION("""COMPUTED_VALUE"""),0)</f>
        <v>0</v>
      </c>
    </row>
    <row r="4986" spans="1:2">
      <c r="A4986" s="165"/>
      <c r="B4986" s="141">
        <f ca="1">IFERROR(__xludf.DUMMYFUNCTION("""COMPUTED_VALUE"""),0)</f>
        <v>0</v>
      </c>
    </row>
    <row r="4987" spans="1:2">
      <c r="A4987" s="165"/>
      <c r="B4987" s="141">
        <f ca="1">IFERROR(__xludf.DUMMYFUNCTION("""COMPUTED_VALUE"""),0)</f>
        <v>0</v>
      </c>
    </row>
    <row r="4988" spans="1:2">
      <c r="A4988" s="165"/>
      <c r="B4988" s="141">
        <f ca="1">IFERROR(__xludf.DUMMYFUNCTION("""COMPUTED_VALUE"""),0)</f>
        <v>0</v>
      </c>
    </row>
    <row r="4989" spans="1:2">
      <c r="A4989" s="165"/>
      <c r="B4989" s="141">
        <f ca="1">IFERROR(__xludf.DUMMYFUNCTION("""COMPUTED_VALUE"""),0)</f>
        <v>0</v>
      </c>
    </row>
    <row r="4990" spans="1:2">
      <c r="A4990" s="165"/>
      <c r="B4990" s="141">
        <f ca="1">IFERROR(__xludf.DUMMYFUNCTION("""COMPUTED_VALUE"""),0)</f>
        <v>0</v>
      </c>
    </row>
    <row r="4991" spans="1:2">
      <c r="A4991" s="165"/>
      <c r="B4991" s="141">
        <f ca="1">IFERROR(__xludf.DUMMYFUNCTION("""COMPUTED_VALUE"""),0)</f>
        <v>0</v>
      </c>
    </row>
    <row r="4992" spans="1:2">
      <c r="A4992" s="165"/>
      <c r="B4992" s="141">
        <f ca="1">IFERROR(__xludf.DUMMYFUNCTION("""COMPUTED_VALUE"""),0)</f>
        <v>0</v>
      </c>
    </row>
    <row r="4993" spans="1:2">
      <c r="A4993" s="165"/>
      <c r="B4993" s="141">
        <f ca="1">IFERROR(__xludf.DUMMYFUNCTION("""COMPUTED_VALUE"""),0)</f>
        <v>0</v>
      </c>
    </row>
    <row r="4994" spans="1:2">
      <c r="A4994" s="165"/>
      <c r="B4994" s="141">
        <f ca="1">IFERROR(__xludf.DUMMYFUNCTION("""COMPUTED_VALUE"""),0)</f>
        <v>0</v>
      </c>
    </row>
    <row r="4995" spans="1:2">
      <c r="A4995" s="165"/>
      <c r="B4995" s="141">
        <f ca="1">IFERROR(__xludf.DUMMYFUNCTION("""COMPUTED_VALUE"""),0)</f>
        <v>0</v>
      </c>
    </row>
    <row r="4996" spans="1:2">
      <c r="A4996" s="165"/>
      <c r="B4996" s="141">
        <f ca="1">IFERROR(__xludf.DUMMYFUNCTION("""COMPUTED_VALUE"""),0)</f>
        <v>0</v>
      </c>
    </row>
    <row r="4997" spans="1:2">
      <c r="A4997" s="165"/>
      <c r="B4997" s="141">
        <f ca="1">IFERROR(__xludf.DUMMYFUNCTION("""COMPUTED_VALUE"""),0)</f>
        <v>0</v>
      </c>
    </row>
    <row r="4998" spans="1:2">
      <c r="A4998" s="165"/>
      <c r="B4998" s="141">
        <f ca="1">IFERROR(__xludf.DUMMYFUNCTION("""COMPUTED_VALUE"""),0)</f>
        <v>0</v>
      </c>
    </row>
    <row r="4999" spans="1:2">
      <c r="A4999" s="165"/>
      <c r="B4999" s="141">
        <f ca="1">IFERROR(__xludf.DUMMYFUNCTION("""COMPUTED_VALUE"""),0)</f>
        <v>0</v>
      </c>
    </row>
    <row r="5000" spans="1:2">
      <c r="A5000" s="165"/>
      <c r="B5000" s="141">
        <f ca="1">IFERROR(__xludf.DUMMYFUNCTION("""COMPUTED_VALUE"""),0)</f>
        <v>0</v>
      </c>
    </row>
    <row r="5001" spans="1:2">
      <c r="A5001" s="165"/>
      <c r="B5001" s="141"/>
    </row>
    <row r="5002" spans="1:2">
      <c r="A5002" s="165"/>
      <c r="B5002" s="141"/>
    </row>
    <row r="5003" spans="1:2">
      <c r="A5003" s="165"/>
      <c r="B5003" s="141"/>
    </row>
    <row r="5004" spans="1:2">
      <c r="A5004" s="165"/>
      <c r="B5004" s="141"/>
    </row>
    <row r="5005" spans="1:2">
      <c r="A5005" s="165"/>
      <c r="B5005" s="141"/>
    </row>
    <row r="5006" spans="1:2">
      <c r="A5006" s="165"/>
      <c r="B5006" s="141"/>
    </row>
    <row r="5007" spans="1:2">
      <c r="A5007" s="165"/>
      <c r="B5007" s="141"/>
    </row>
    <row r="5008" spans="1:2">
      <c r="A5008" s="165"/>
      <c r="B5008" s="141"/>
    </row>
    <row r="5009" spans="1:2">
      <c r="A5009" s="165"/>
      <c r="B5009" s="141"/>
    </row>
    <row r="5010" spans="1:2">
      <c r="A5010" s="165"/>
      <c r="B5010" s="141"/>
    </row>
    <row r="5011" spans="1:2">
      <c r="A5011" s="165"/>
      <c r="B5011" s="141"/>
    </row>
    <row r="5012" spans="1:2">
      <c r="A5012" s="165"/>
      <c r="B5012" s="141"/>
    </row>
    <row r="5013" spans="1:2">
      <c r="A5013" s="165"/>
      <c r="B5013" s="141"/>
    </row>
    <row r="5014" spans="1:2">
      <c r="A5014" s="165"/>
      <c r="B5014" s="141"/>
    </row>
    <row r="5015" spans="1:2">
      <c r="A5015" s="165"/>
      <c r="B5015" s="141"/>
    </row>
    <row r="5016" spans="1:2">
      <c r="A5016" s="165"/>
      <c r="B5016" s="141"/>
    </row>
    <row r="5017" spans="1:2">
      <c r="A5017" s="165"/>
      <c r="B5017" s="141"/>
    </row>
    <row r="5018" spans="1:2">
      <c r="A5018" s="165"/>
      <c r="B5018" s="141"/>
    </row>
    <row r="5019" spans="1:2">
      <c r="A5019" s="165"/>
      <c r="B5019" s="141"/>
    </row>
    <row r="5020" spans="1:2">
      <c r="A5020" s="165"/>
      <c r="B5020" s="141"/>
    </row>
    <row r="5021" spans="1:2">
      <c r="A5021" s="165"/>
      <c r="B5021" s="141"/>
    </row>
    <row r="5022" spans="1:2">
      <c r="A5022" s="165"/>
      <c r="B5022" s="141"/>
    </row>
    <row r="5023" spans="1:2">
      <c r="A5023" s="165"/>
      <c r="B5023" s="141"/>
    </row>
    <row r="5024" spans="1:2">
      <c r="A5024" s="165"/>
      <c r="B5024" s="141"/>
    </row>
    <row r="5025" spans="1:2">
      <c r="A5025" s="165"/>
      <c r="B5025" s="141"/>
    </row>
    <row r="5026" spans="1:2">
      <c r="A5026" s="165"/>
      <c r="B5026" s="141"/>
    </row>
    <row r="5027" spans="1:2">
      <c r="A5027" s="165"/>
      <c r="B5027" s="141"/>
    </row>
    <row r="5028" spans="1:2">
      <c r="A5028" s="165"/>
      <c r="B5028" s="141"/>
    </row>
    <row r="5029" spans="1:2">
      <c r="A5029" s="165"/>
      <c r="B5029" s="141"/>
    </row>
    <row r="5030" spans="1:2">
      <c r="A5030" s="165"/>
      <c r="B5030" s="141"/>
    </row>
    <row r="5031" spans="1:2">
      <c r="A5031" s="165"/>
      <c r="B5031" s="141"/>
    </row>
    <row r="5032" spans="1:2">
      <c r="A5032" s="165"/>
      <c r="B5032" s="141"/>
    </row>
    <row r="5033" spans="1:2">
      <c r="A5033" s="165"/>
      <c r="B5033" s="141"/>
    </row>
    <row r="5034" spans="1:2">
      <c r="A5034" s="165"/>
      <c r="B5034" s="141"/>
    </row>
    <row r="5035" spans="1:2">
      <c r="A5035" s="165"/>
      <c r="B5035" s="141"/>
    </row>
    <row r="5036" spans="1:2">
      <c r="A5036" s="165"/>
      <c r="B5036" s="141"/>
    </row>
    <row r="5037" spans="1:2">
      <c r="A5037" s="165"/>
      <c r="B5037" s="141"/>
    </row>
    <row r="5038" spans="1:2">
      <c r="A5038" s="165"/>
      <c r="B5038" s="141"/>
    </row>
    <row r="5039" spans="1:2">
      <c r="A5039" s="165"/>
      <c r="B5039" s="141"/>
    </row>
    <row r="5040" spans="1:2">
      <c r="A5040" s="165"/>
      <c r="B5040" s="141"/>
    </row>
    <row r="5041" spans="1:2">
      <c r="A5041" s="165"/>
      <c r="B5041" s="141"/>
    </row>
    <row r="5042" spans="1:2">
      <c r="A5042" s="165"/>
      <c r="B5042" s="141"/>
    </row>
    <row r="5043" spans="1:2">
      <c r="A5043" s="165"/>
      <c r="B5043" s="141"/>
    </row>
    <row r="5044" spans="1:2">
      <c r="A5044" s="165"/>
      <c r="B5044" s="141"/>
    </row>
    <row r="5045" spans="1:2">
      <c r="A5045" s="165"/>
      <c r="B5045" s="141"/>
    </row>
    <row r="5046" spans="1:2">
      <c r="A5046" s="165"/>
      <c r="B5046" s="141"/>
    </row>
    <row r="5047" spans="1:2">
      <c r="A5047" s="165"/>
      <c r="B5047" s="141"/>
    </row>
    <row r="5048" spans="1:2">
      <c r="A5048" s="165"/>
      <c r="B5048" s="141"/>
    </row>
    <row r="5049" spans="1:2">
      <c r="A5049" s="165"/>
      <c r="B5049" s="141"/>
    </row>
    <row r="5050" spans="1:2">
      <c r="A5050" s="165"/>
      <c r="B5050" s="141"/>
    </row>
    <row r="5051" spans="1:2">
      <c r="A5051" s="165"/>
      <c r="B5051" s="141"/>
    </row>
    <row r="5052" spans="1:2">
      <c r="A5052" s="165"/>
      <c r="B5052" s="141"/>
    </row>
    <row r="5053" spans="1:2">
      <c r="A5053" s="165"/>
      <c r="B5053" s="141"/>
    </row>
    <row r="5054" spans="1:2">
      <c r="A5054" s="165"/>
      <c r="B5054" s="141"/>
    </row>
    <row r="5055" spans="1:2">
      <c r="A5055" s="165"/>
      <c r="B5055" s="141"/>
    </row>
    <row r="5056" spans="1:2">
      <c r="A5056" s="165"/>
      <c r="B5056" s="141"/>
    </row>
    <row r="5057" spans="1:2">
      <c r="A5057" s="165"/>
      <c r="B5057" s="141"/>
    </row>
    <row r="5058" spans="1:2">
      <c r="A5058" s="165"/>
      <c r="B5058" s="141"/>
    </row>
    <row r="5059" spans="1:2">
      <c r="A5059" s="165"/>
      <c r="B5059" s="141"/>
    </row>
    <row r="5060" spans="1:2">
      <c r="A5060" s="165"/>
      <c r="B5060" s="141"/>
    </row>
    <row r="5061" spans="1:2">
      <c r="A5061" s="165"/>
      <c r="B5061" s="141"/>
    </row>
    <row r="5062" spans="1:2">
      <c r="A5062" s="165"/>
      <c r="B5062" s="141"/>
    </row>
    <row r="5063" spans="1:2">
      <c r="A5063" s="165"/>
      <c r="B5063" s="141"/>
    </row>
    <row r="5064" spans="1:2">
      <c r="A5064" s="165"/>
      <c r="B5064" s="141"/>
    </row>
    <row r="5065" spans="1:2">
      <c r="A5065" s="165"/>
      <c r="B5065" s="141"/>
    </row>
    <row r="5066" spans="1:2">
      <c r="A5066" s="165"/>
      <c r="B5066" s="141"/>
    </row>
    <row r="5067" spans="1:2">
      <c r="A5067" s="165"/>
      <c r="B5067" s="141"/>
    </row>
    <row r="5068" spans="1:2">
      <c r="A5068" s="165"/>
      <c r="B5068" s="141"/>
    </row>
    <row r="5069" spans="1:2">
      <c r="A5069" s="165"/>
      <c r="B5069" s="141"/>
    </row>
    <row r="5070" spans="1:2">
      <c r="A5070" s="165"/>
      <c r="B5070" s="141"/>
    </row>
    <row r="5071" spans="1:2">
      <c r="A5071" s="165"/>
      <c r="B5071" s="141"/>
    </row>
    <row r="5072" spans="1:2">
      <c r="A5072" s="165"/>
      <c r="B5072" s="141"/>
    </row>
    <row r="5073" spans="1:2">
      <c r="A5073" s="165"/>
      <c r="B5073" s="141"/>
    </row>
    <row r="5074" spans="1:2">
      <c r="A5074" s="165"/>
      <c r="B5074" s="141"/>
    </row>
    <row r="5075" spans="1:2">
      <c r="A5075" s="165"/>
      <c r="B5075" s="141"/>
    </row>
    <row r="5076" spans="1:2">
      <c r="A5076" s="165"/>
      <c r="B5076" s="141"/>
    </row>
    <row r="5077" spans="1:2">
      <c r="A5077" s="165"/>
      <c r="B5077" s="141"/>
    </row>
    <row r="5078" spans="1:2">
      <c r="A5078" s="165"/>
      <c r="B5078" s="141"/>
    </row>
    <row r="5079" spans="1:2">
      <c r="A5079" s="165"/>
      <c r="B5079" s="141"/>
    </row>
    <row r="5080" spans="1:2">
      <c r="A5080" s="165"/>
      <c r="B5080" s="141"/>
    </row>
    <row r="5081" spans="1:2">
      <c r="A5081" s="165"/>
      <c r="B5081" s="141"/>
    </row>
    <row r="5082" spans="1:2">
      <c r="A5082" s="165"/>
      <c r="B5082" s="141"/>
    </row>
    <row r="5083" spans="1:2">
      <c r="A5083" s="165"/>
      <c r="B5083" s="141"/>
    </row>
    <row r="5084" spans="1:2">
      <c r="A5084" s="165"/>
      <c r="B5084" s="141"/>
    </row>
    <row r="5085" spans="1:2">
      <c r="A5085" s="165"/>
      <c r="B5085" s="141"/>
    </row>
    <row r="5086" spans="1:2">
      <c r="A5086" s="165"/>
      <c r="B5086" s="141"/>
    </row>
    <row r="5087" spans="1:2">
      <c r="A5087" s="165"/>
      <c r="B5087" s="141"/>
    </row>
    <row r="5088" spans="1:2">
      <c r="A5088" s="165"/>
      <c r="B5088" s="141"/>
    </row>
    <row r="5089" spans="1:2">
      <c r="A5089" s="165"/>
      <c r="B5089" s="141"/>
    </row>
    <row r="5090" spans="1:2">
      <c r="A5090" s="165"/>
      <c r="B5090" s="141"/>
    </row>
    <row r="5091" spans="1:2">
      <c r="A5091" s="165"/>
      <c r="B5091" s="141"/>
    </row>
    <row r="5092" spans="1:2">
      <c r="A5092" s="165"/>
      <c r="B5092" s="141"/>
    </row>
    <row r="5093" spans="1:2">
      <c r="A5093" s="165"/>
      <c r="B5093" s="141"/>
    </row>
    <row r="5094" spans="1:2">
      <c r="A5094" s="165"/>
      <c r="B5094" s="141"/>
    </row>
    <row r="5095" spans="1:2">
      <c r="A5095" s="165"/>
      <c r="B5095" s="141"/>
    </row>
    <row r="5096" spans="1:2">
      <c r="A5096" s="165"/>
      <c r="B5096" s="141"/>
    </row>
    <row r="5097" spans="1:2">
      <c r="A5097" s="165"/>
      <c r="B5097" s="141"/>
    </row>
    <row r="5098" spans="1:2">
      <c r="A5098" s="165"/>
      <c r="B5098" s="141"/>
    </row>
    <row r="5099" spans="1:2">
      <c r="A5099" s="165"/>
      <c r="B5099" s="141"/>
    </row>
    <row r="5100" spans="1:2">
      <c r="A5100" s="165"/>
      <c r="B5100" s="141"/>
    </row>
    <row r="5101" spans="1:2">
      <c r="A5101" s="165"/>
      <c r="B5101" s="141"/>
    </row>
    <row r="5102" spans="1:2">
      <c r="A5102" s="165"/>
      <c r="B5102" s="141"/>
    </row>
    <row r="5103" spans="1:2">
      <c r="A5103" s="165"/>
      <c r="B5103" s="141"/>
    </row>
    <row r="5104" spans="1:2">
      <c r="A5104" s="165"/>
      <c r="B5104" s="141"/>
    </row>
    <row r="5105" spans="1:2">
      <c r="A5105" s="165"/>
      <c r="B5105" s="141"/>
    </row>
    <row r="5106" spans="1:2">
      <c r="A5106" s="165"/>
      <c r="B5106" s="141"/>
    </row>
    <row r="5107" spans="1:2">
      <c r="A5107" s="165"/>
      <c r="B5107" s="141"/>
    </row>
    <row r="5108" spans="1:2">
      <c r="A5108" s="165"/>
      <c r="B5108" s="141"/>
    </row>
    <row r="5109" spans="1:2">
      <c r="A5109" s="165"/>
      <c r="B5109" s="141"/>
    </row>
    <row r="5110" spans="1:2">
      <c r="A5110" s="165"/>
      <c r="B5110" s="141"/>
    </row>
    <row r="5111" spans="1:2">
      <c r="A5111" s="165"/>
      <c r="B5111" s="141"/>
    </row>
    <row r="5112" spans="1:2">
      <c r="A5112" s="165"/>
      <c r="B5112" s="141"/>
    </row>
    <row r="5113" spans="1:2">
      <c r="A5113" s="165"/>
      <c r="B5113" s="141"/>
    </row>
    <row r="5114" spans="1:2">
      <c r="A5114" s="165"/>
      <c r="B5114" s="141"/>
    </row>
    <row r="5115" spans="1:2">
      <c r="A5115" s="165"/>
      <c r="B5115" s="141"/>
    </row>
    <row r="5116" spans="1:2">
      <c r="A5116" s="165"/>
      <c r="B5116" s="141"/>
    </row>
    <row r="5117" spans="1:2">
      <c r="A5117" s="165"/>
      <c r="B5117" s="141"/>
    </row>
    <row r="5118" spans="1:2">
      <c r="A5118" s="165"/>
      <c r="B5118" s="141"/>
    </row>
    <row r="5119" spans="1:2">
      <c r="A5119" s="165"/>
      <c r="B5119" s="141"/>
    </row>
    <row r="5120" spans="1:2">
      <c r="A5120" s="165"/>
      <c r="B5120" s="141"/>
    </row>
    <row r="5121" spans="1:2">
      <c r="A5121" s="165"/>
      <c r="B5121" s="141"/>
    </row>
    <row r="5122" spans="1:2">
      <c r="A5122" s="165"/>
      <c r="B5122" s="141"/>
    </row>
    <row r="5123" spans="1:2">
      <c r="A5123" s="165"/>
      <c r="B5123" s="141"/>
    </row>
    <row r="5124" spans="1:2">
      <c r="A5124" s="165"/>
      <c r="B5124" s="141"/>
    </row>
    <row r="5125" spans="1:2">
      <c r="A5125" s="165"/>
      <c r="B5125" s="141"/>
    </row>
    <row r="5126" spans="1:2">
      <c r="A5126" s="165"/>
      <c r="B5126" s="141"/>
    </row>
    <row r="5127" spans="1:2">
      <c r="A5127" s="165"/>
      <c r="B5127" s="141"/>
    </row>
    <row r="5128" spans="1:2">
      <c r="A5128" s="165"/>
      <c r="B5128" s="141"/>
    </row>
    <row r="5129" spans="1:2">
      <c r="A5129" s="165"/>
      <c r="B5129" s="141"/>
    </row>
    <row r="5130" spans="1:2">
      <c r="A5130" s="165"/>
      <c r="B5130" s="141"/>
    </row>
    <row r="5131" spans="1:2">
      <c r="A5131" s="165"/>
      <c r="B5131" s="141"/>
    </row>
    <row r="5132" spans="1:2">
      <c r="A5132" s="165"/>
      <c r="B5132" s="141"/>
    </row>
    <row r="5133" spans="1:2">
      <c r="A5133" s="165"/>
      <c r="B5133" s="141"/>
    </row>
    <row r="5134" spans="1:2">
      <c r="A5134" s="165"/>
      <c r="B5134" s="141"/>
    </row>
    <row r="5135" spans="1:2">
      <c r="A5135" s="165"/>
      <c r="B5135" s="141"/>
    </row>
    <row r="5136" spans="1:2">
      <c r="A5136" s="165"/>
      <c r="B5136" s="141"/>
    </row>
    <row r="5137" spans="1:2">
      <c r="A5137" s="165"/>
      <c r="B5137" s="141"/>
    </row>
    <row r="5138" spans="1:2">
      <c r="A5138" s="165"/>
      <c r="B5138" s="141"/>
    </row>
    <row r="5139" spans="1:2">
      <c r="A5139" s="165"/>
      <c r="B5139" s="141"/>
    </row>
    <row r="5140" spans="1:2">
      <c r="A5140" s="165"/>
      <c r="B5140" s="141"/>
    </row>
    <row r="5141" spans="1:2">
      <c r="A5141" s="165"/>
      <c r="B5141" s="141"/>
    </row>
    <row r="5142" spans="1:2">
      <c r="A5142" s="165"/>
      <c r="B5142" s="141"/>
    </row>
    <row r="5143" spans="1:2">
      <c r="A5143" s="165"/>
      <c r="B5143" s="141"/>
    </row>
    <row r="5144" spans="1:2">
      <c r="A5144" s="165"/>
      <c r="B5144" s="141"/>
    </row>
    <row r="5145" spans="1:2">
      <c r="A5145" s="165"/>
      <c r="B5145" s="141"/>
    </row>
    <row r="5146" spans="1:2">
      <c r="A5146" s="165"/>
      <c r="B5146" s="141"/>
    </row>
    <row r="5147" spans="1:2">
      <c r="A5147" s="165"/>
      <c r="B5147" s="141"/>
    </row>
    <row r="5148" spans="1:2">
      <c r="A5148" s="165"/>
      <c r="B5148" s="141"/>
    </row>
    <row r="5149" spans="1:2">
      <c r="A5149" s="165"/>
      <c r="B5149" s="141"/>
    </row>
    <row r="5150" spans="1:2">
      <c r="A5150" s="165"/>
      <c r="B5150" s="141"/>
    </row>
    <row r="5151" spans="1:2">
      <c r="A5151" s="165"/>
      <c r="B5151" s="141"/>
    </row>
    <row r="5152" spans="1:2">
      <c r="A5152" s="165"/>
      <c r="B5152" s="141"/>
    </row>
    <row r="5153" spans="1:2">
      <c r="A5153" s="165"/>
      <c r="B5153" s="141"/>
    </row>
    <row r="5154" spans="1:2">
      <c r="A5154" s="165"/>
      <c r="B5154" s="141"/>
    </row>
    <row r="5155" spans="1:2">
      <c r="A5155" s="165"/>
      <c r="B5155" s="141"/>
    </row>
    <row r="5156" spans="1:2">
      <c r="A5156" s="165"/>
      <c r="B5156" s="141"/>
    </row>
    <row r="5157" spans="1:2">
      <c r="A5157" s="165"/>
      <c r="B5157" s="141"/>
    </row>
    <row r="5158" spans="1:2">
      <c r="A5158" s="165"/>
      <c r="B5158" s="141"/>
    </row>
    <row r="5159" spans="1:2">
      <c r="A5159" s="165"/>
      <c r="B5159" s="141"/>
    </row>
    <row r="5160" spans="1:2">
      <c r="A5160" s="165"/>
      <c r="B5160" s="141"/>
    </row>
    <row r="5161" spans="1:2">
      <c r="A5161" s="165"/>
      <c r="B5161" s="141"/>
    </row>
    <row r="5162" spans="1:2">
      <c r="A5162" s="165"/>
      <c r="B5162" s="141"/>
    </row>
    <row r="5163" spans="1:2">
      <c r="A5163" s="165"/>
      <c r="B5163" s="141"/>
    </row>
    <row r="5164" spans="1:2">
      <c r="A5164" s="165"/>
      <c r="B5164" s="141"/>
    </row>
    <row r="5165" spans="1:2">
      <c r="A5165" s="165"/>
      <c r="B5165" s="141"/>
    </row>
    <row r="5166" spans="1:2">
      <c r="A5166" s="165"/>
      <c r="B5166" s="141"/>
    </row>
    <row r="5167" spans="1:2">
      <c r="A5167" s="165"/>
      <c r="B5167" s="141"/>
    </row>
    <row r="5168" spans="1:2">
      <c r="A5168" s="165"/>
      <c r="B5168" s="141"/>
    </row>
    <row r="5169" spans="1:2">
      <c r="A5169" s="165"/>
      <c r="B5169" s="141"/>
    </row>
    <row r="5170" spans="1:2">
      <c r="A5170" s="165"/>
      <c r="B5170" s="141"/>
    </row>
    <row r="5171" spans="1:2">
      <c r="A5171" s="165"/>
      <c r="B5171" s="141"/>
    </row>
    <row r="5172" spans="1:2">
      <c r="A5172" s="165"/>
      <c r="B5172" s="141"/>
    </row>
    <row r="5173" spans="1:2">
      <c r="A5173" s="165"/>
      <c r="B5173" s="141"/>
    </row>
    <row r="5174" spans="1:2">
      <c r="A5174" s="165"/>
      <c r="B5174" s="141"/>
    </row>
    <row r="5175" spans="1:2">
      <c r="A5175" s="165"/>
      <c r="B5175" s="141"/>
    </row>
    <row r="5176" spans="1:2">
      <c r="A5176" s="165"/>
      <c r="B5176" s="141"/>
    </row>
    <row r="5177" spans="1:2">
      <c r="A5177" s="165"/>
      <c r="B5177" s="141"/>
    </row>
    <row r="5178" spans="1:2">
      <c r="A5178" s="165"/>
      <c r="B5178" s="141"/>
    </row>
    <row r="5179" spans="1:2">
      <c r="A5179" s="165"/>
      <c r="B5179" s="141"/>
    </row>
    <row r="5180" spans="1:2">
      <c r="A5180" s="165"/>
      <c r="B5180" s="141"/>
    </row>
    <row r="5181" spans="1:2">
      <c r="A5181" s="165"/>
      <c r="B5181" s="141"/>
    </row>
    <row r="5182" spans="1:2">
      <c r="A5182" s="165"/>
      <c r="B5182" s="141"/>
    </row>
    <row r="5183" spans="1:2">
      <c r="A5183" s="165"/>
      <c r="B5183" s="141"/>
    </row>
    <row r="5184" spans="1:2">
      <c r="A5184" s="165"/>
      <c r="B5184" s="141"/>
    </row>
    <row r="5185" spans="1:2">
      <c r="A5185" s="165"/>
      <c r="B5185" s="141"/>
    </row>
    <row r="5186" spans="1:2">
      <c r="A5186" s="165"/>
      <c r="B5186" s="141"/>
    </row>
    <row r="5187" spans="1:2">
      <c r="A5187" s="165"/>
      <c r="B5187" s="141"/>
    </row>
    <row r="5188" spans="1:2">
      <c r="A5188" s="165"/>
      <c r="B5188" s="141"/>
    </row>
    <row r="5189" spans="1:2">
      <c r="A5189" s="165"/>
      <c r="B5189" s="141"/>
    </row>
    <row r="5190" spans="1:2">
      <c r="A5190" s="165"/>
      <c r="B5190" s="141"/>
    </row>
    <row r="5191" spans="1:2">
      <c r="A5191" s="165"/>
      <c r="B5191" s="141"/>
    </row>
    <row r="5192" spans="1:2">
      <c r="A5192" s="165"/>
      <c r="B5192" s="141"/>
    </row>
    <row r="5193" spans="1:2">
      <c r="A5193" s="165"/>
      <c r="B5193" s="141"/>
    </row>
    <row r="5194" spans="1:2">
      <c r="A5194" s="165"/>
      <c r="B5194" s="141"/>
    </row>
    <row r="5195" spans="1:2">
      <c r="A5195" s="165"/>
      <c r="B5195" s="141"/>
    </row>
    <row r="5196" spans="1:2">
      <c r="A5196" s="165"/>
      <c r="B5196" s="141"/>
    </row>
    <row r="5197" spans="1:2">
      <c r="A5197" s="165"/>
      <c r="B5197" s="141"/>
    </row>
    <row r="5198" spans="1:2">
      <c r="A5198" s="165"/>
      <c r="B5198" s="141"/>
    </row>
    <row r="5199" spans="1:2">
      <c r="A5199" s="165"/>
      <c r="B5199" s="141"/>
    </row>
    <row r="5200" spans="1:2">
      <c r="A5200" s="165"/>
      <c r="B5200" s="141"/>
    </row>
    <row r="5201" spans="1:2">
      <c r="A5201" s="165"/>
      <c r="B5201" s="141"/>
    </row>
    <row r="5202" spans="1:2">
      <c r="A5202" s="165"/>
      <c r="B5202" s="141"/>
    </row>
    <row r="5203" spans="1:2">
      <c r="A5203" s="165"/>
      <c r="B5203" s="141"/>
    </row>
    <row r="5204" spans="1:2">
      <c r="A5204" s="165"/>
      <c r="B5204" s="141"/>
    </row>
    <row r="5205" spans="1:2">
      <c r="A5205" s="165"/>
      <c r="B5205" s="141"/>
    </row>
    <row r="5206" spans="1:2">
      <c r="A5206" s="165"/>
      <c r="B5206" s="141"/>
    </row>
    <row r="5207" spans="1:2">
      <c r="A5207" s="165"/>
      <c r="B5207" s="141"/>
    </row>
    <row r="5208" spans="1:2">
      <c r="A5208" s="165"/>
      <c r="B5208" s="141"/>
    </row>
    <row r="5209" spans="1:2">
      <c r="A5209" s="165"/>
      <c r="B5209" s="141"/>
    </row>
    <row r="5210" spans="1:2">
      <c r="A5210" s="165"/>
      <c r="B5210" s="141"/>
    </row>
    <row r="5211" spans="1:2">
      <c r="A5211" s="165"/>
      <c r="B5211" s="141"/>
    </row>
    <row r="5212" spans="1:2">
      <c r="A5212" s="165"/>
      <c r="B5212" s="141"/>
    </row>
    <row r="5213" spans="1:2">
      <c r="A5213" s="165"/>
      <c r="B5213" s="141"/>
    </row>
    <row r="5214" spans="1:2">
      <c r="A5214" s="165"/>
      <c r="B5214" s="141"/>
    </row>
    <row r="5215" spans="1:2">
      <c r="A5215" s="165"/>
      <c r="B5215" s="141"/>
    </row>
    <row r="5216" spans="1:2">
      <c r="A5216" s="165"/>
      <c r="B5216" s="141"/>
    </row>
    <row r="5217" spans="1:2">
      <c r="A5217" s="165"/>
      <c r="B5217" s="141"/>
    </row>
    <row r="5218" spans="1:2">
      <c r="A5218" s="165"/>
      <c r="B5218" s="141"/>
    </row>
    <row r="5219" spans="1:2">
      <c r="A5219" s="165"/>
      <c r="B5219" s="141"/>
    </row>
    <row r="5220" spans="1:2">
      <c r="A5220" s="165"/>
      <c r="B5220" s="141"/>
    </row>
    <row r="5221" spans="1:2">
      <c r="A5221" s="165"/>
      <c r="B5221" s="141"/>
    </row>
    <row r="5222" spans="1:2">
      <c r="A5222" s="165"/>
      <c r="B5222" s="141"/>
    </row>
    <row r="5223" spans="1:2">
      <c r="A5223" s="165"/>
      <c r="B5223" s="141"/>
    </row>
    <row r="5224" spans="1:2">
      <c r="A5224" s="165"/>
      <c r="B5224" s="141"/>
    </row>
    <row r="5225" spans="1:2">
      <c r="A5225" s="165"/>
      <c r="B5225" s="141"/>
    </row>
    <row r="5226" spans="1:2">
      <c r="A5226" s="165"/>
      <c r="B5226" s="141"/>
    </row>
    <row r="5227" spans="1:2">
      <c r="A5227" s="165"/>
      <c r="B5227" s="141"/>
    </row>
    <row r="5228" spans="1:2">
      <c r="A5228" s="165"/>
      <c r="B5228" s="141"/>
    </row>
    <row r="5229" spans="1:2">
      <c r="A5229" s="165"/>
      <c r="B5229" s="141"/>
    </row>
    <row r="5230" spans="1:2">
      <c r="A5230" s="165"/>
      <c r="B5230" s="141"/>
    </row>
    <row r="5231" spans="1:2">
      <c r="A5231" s="165"/>
      <c r="B5231" s="141"/>
    </row>
    <row r="5232" spans="1:2">
      <c r="A5232" s="165"/>
      <c r="B5232" s="141"/>
    </row>
    <row r="5233" spans="1:2">
      <c r="A5233" s="165"/>
      <c r="B5233" s="141"/>
    </row>
    <row r="5234" spans="1:2">
      <c r="A5234" s="165"/>
      <c r="B5234" s="141"/>
    </row>
    <row r="5235" spans="1:2">
      <c r="A5235" s="165"/>
      <c r="B5235" s="141"/>
    </row>
    <row r="5236" spans="1:2">
      <c r="A5236" s="165"/>
      <c r="B5236" s="141"/>
    </row>
    <row r="5237" spans="1:2">
      <c r="A5237" s="165"/>
      <c r="B5237" s="141"/>
    </row>
    <row r="5238" spans="1:2">
      <c r="A5238" s="165"/>
      <c r="B5238" s="141"/>
    </row>
    <row r="5239" spans="1:2">
      <c r="A5239" s="165"/>
      <c r="B5239" s="141"/>
    </row>
    <row r="5240" spans="1:2">
      <c r="A5240" s="165"/>
      <c r="B5240" s="141"/>
    </row>
    <row r="5241" spans="1:2">
      <c r="A5241" s="165"/>
      <c r="B5241" s="141"/>
    </row>
    <row r="5242" spans="1:2">
      <c r="A5242" s="165"/>
      <c r="B5242" s="141"/>
    </row>
    <row r="5243" spans="1:2">
      <c r="A5243" s="165"/>
      <c r="B5243" s="141"/>
    </row>
    <row r="5244" spans="1:2">
      <c r="A5244" s="165"/>
      <c r="B5244" s="141"/>
    </row>
    <row r="5245" spans="1:2">
      <c r="A5245" s="165"/>
      <c r="B5245" s="141"/>
    </row>
    <row r="5246" spans="1:2">
      <c r="A5246" s="165"/>
      <c r="B5246" s="141"/>
    </row>
    <row r="5247" spans="1:2">
      <c r="A5247" s="165"/>
      <c r="B5247" s="141"/>
    </row>
    <row r="5248" spans="1:2">
      <c r="A5248" s="165"/>
      <c r="B5248" s="141"/>
    </row>
    <row r="5249" spans="1:2">
      <c r="A5249" s="165"/>
      <c r="B5249" s="141"/>
    </row>
    <row r="5250" spans="1:2">
      <c r="A5250" s="165"/>
      <c r="B5250" s="141"/>
    </row>
    <row r="5251" spans="1:2">
      <c r="A5251" s="165"/>
      <c r="B5251" s="141"/>
    </row>
    <row r="5252" spans="1:2">
      <c r="A5252" s="165"/>
      <c r="B5252" s="141"/>
    </row>
    <row r="5253" spans="1:2">
      <c r="A5253" s="165"/>
      <c r="B5253" s="141"/>
    </row>
    <row r="5254" spans="1:2">
      <c r="A5254" s="165"/>
      <c r="B5254" s="141"/>
    </row>
    <row r="5255" spans="1:2">
      <c r="A5255" s="165"/>
      <c r="B5255" s="141"/>
    </row>
    <row r="5256" spans="1:2">
      <c r="A5256" s="165"/>
      <c r="B5256" s="141"/>
    </row>
    <row r="5257" spans="1:2">
      <c r="A5257" s="165"/>
      <c r="B5257" s="141"/>
    </row>
    <row r="5258" spans="1:2">
      <c r="A5258" s="165"/>
      <c r="B5258" s="141"/>
    </row>
    <row r="5259" spans="1:2">
      <c r="A5259" s="165"/>
      <c r="B5259" s="141"/>
    </row>
    <row r="5260" spans="1:2">
      <c r="A5260" s="165"/>
      <c r="B5260" s="141"/>
    </row>
    <row r="5261" spans="1:2">
      <c r="A5261" s="165"/>
      <c r="B5261" s="141"/>
    </row>
    <row r="5262" spans="1:2">
      <c r="A5262" s="165"/>
      <c r="B5262" s="141"/>
    </row>
    <row r="5263" spans="1:2">
      <c r="A5263" s="165"/>
      <c r="B5263" s="141"/>
    </row>
    <row r="5264" spans="1:2">
      <c r="A5264" s="165"/>
      <c r="B5264" s="141"/>
    </row>
    <row r="5265" spans="1:2">
      <c r="A5265" s="165"/>
      <c r="B5265" s="141"/>
    </row>
    <row r="5266" spans="1:2">
      <c r="A5266" s="165"/>
      <c r="B5266" s="141"/>
    </row>
    <row r="5267" spans="1:2">
      <c r="A5267" s="165"/>
      <c r="B5267" s="141"/>
    </row>
    <row r="5268" spans="1:2">
      <c r="A5268" s="165"/>
      <c r="B5268" s="141"/>
    </row>
    <row r="5269" spans="1:2">
      <c r="A5269" s="165"/>
      <c r="B5269" s="141"/>
    </row>
    <row r="5270" spans="1:2">
      <c r="A5270" s="165"/>
      <c r="B5270" s="141"/>
    </row>
    <row r="5271" spans="1:2">
      <c r="A5271" s="165"/>
      <c r="B5271" s="141"/>
    </row>
    <row r="5272" spans="1:2">
      <c r="A5272" s="165"/>
      <c r="B5272" s="141"/>
    </row>
    <row r="5273" spans="1:2">
      <c r="A5273" s="165"/>
      <c r="B5273" s="141"/>
    </row>
    <row r="5274" spans="1:2">
      <c r="A5274" s="165"/>
      <c r="B5274" s="141"/>
    </row>
    <row r="5275" spans="1:2">
      <c r="A5275" s="165"/>
      <c r="B5275" s="141"/>
    </row>
    <row r="5276" spans="1:2">
      <c r="A5276" s="165"/>
      <c r="B5276" s="141"/>
    </row>
    <row r="5277" spans="1:2">
      <c r="A5277" s="165"/>
      <c r="B5277" s="141"/>
    </row>
    <row r="5278" spans="1:2">
      <c r="A5278" s="165"/>
      <c r="B5278" s="141"/>
    </row>
    <row r="5279" spans="1:2">
      <c r="A5279" s="165"/>
      <c r="B5279" s="141"/>
    </row>
    <row r="5280" spans="1:2">
      <c r="A5280" s="165"/>
      <c r="B5280" s="141"/>
    </row>
    <row r="5281" spans="1:2">
      <c r="A5281" s="165"/>
      <c r="B5281" s="141"/>
    </row>
    <row r="5282" spans="1:2">
      <c r="A5282" s="165"/>
      <c r="B5282" s="141"/>
    </row>
    <row r="5283" spans="1:2">
      <c r="A5283" s="165"/>
      <c r="B5283" s="141"/>
    </row>
    <row r="5284" spans="1:2">
      <c r="A5284" s="165"/>
      <c r="B5284" s="141"/>
    </row>
    <row r="5285" spans="1:2">
      <c r="A5285" s="165"/>
      <c r="B5285" s="141"/>
    </row>
    <row r="5286" spans="1:2">
      <c r="A5286" s="165"/>
      <c r="B5286" s="141"/>
    </row>
    <row r="5287" spans="1:2">
      <c r="A5287" s="165"/>
      <c r="B5287" s="141"/>
    </row>
    <row r="5288" spans="1:2">
      <c r="A5288" s="165"/>
      <c r="B5288" s="141"/>
    </row>
    <row r="5289" spans="1:2">
      <c r="A5289" s="165"/>
      <c r="B5289" s="141"/>
    </row>
    <row r="5290" spans="1:2">
      <c r="A5290" s="165"/>
      <c r="B5290" s="141"/>
    </row>
    <row r="5291" spans="1:2">
      <c r="A5291" s="165"/>
      <c r="B5291" s="141"/>
    </row>
    <row r="5292" spans="1:2">
      <c r="A5292" s="165"/>
      <c r="B5292" s="141"/>
    </row>
    <row r="5293" spans="1:2">
      <c r="A5293" s="165"/>
      <c r="B5293" s="141"/>
    </row>
    <row r="5294" spans="1:2">
      <c r="A5294" s="165"/>
      <c r="B5294" s="141"/>
    </row>
    <row r="5295" spans="1:2">
      <c r="A5295" s="165"/>
      <c r="B5295" s="141"/>
    </row>
    <row r="5296" spans="1:2">
      <c r="A5296" s="165"/>
      <c r="B5296" s="141"/>
    </row>
    <row r="5297" spans="1:2">
      <c r="A5297" s="165"/>
      <c r="B5297" s="141"/>
    </row>
    <row r="5298" spans="1:2">
      <c r="A5298" s="165"/>
      <c r="B5298" s="141"/>
    </row>
    <row r="5299" spans="1:2">
      <c r="A5299" s="165"/>
      <c r="B5299" s="141"/>
    </row>
    <row r="5300" spans="1:2">
      <c r="A5300" s="165"/>
      <c r="B5300" s="141"/>
    </row>
    <row r="5301" spans="1:2">
      <c r="A5301" s="165"/>
      <c r="B5301" s="141"/>
    </row>
    <row r="5302" spans="1:2">
      <c r="A5302" s="165"/>
      <c r="B5302" s="141"/>
    </row>
    <row r="5303" spans="1:2">
      <c r="A5303" s="165"/>
      <c r="B5303" s="141"/>
    </row>
    <row r="5304" spans="1:2">
      <c r="A5304" s="165"/>
      <c r="B5304" s="141"/>
    </row>
    <row r="5305" spans="1:2">
      <c r="A5305" s="165"/>
      <c r="B5305" s="141"/>
    </row>
    <row r="5306" spans="1:2">
      <c r="A5306" s="165"/>
      <c r="B5306" s="141"/>
    </row>
    <row r="5307" spans="1:2">
      <c r="A5307" s="165"/>
      <c r="B5307" s="141"/>
    </row>
    <row r="5308" spans="1:2">
      <c r="A5308" s="165"/>
      <c r="B5308" s="141"/>
    </row>
    <row r="5309" spans="1:2">
      <c r="A5309" s="165"/>
      <c r="B5309" s="141"/>
    </row>
    <row r="5310" spans="1:2">
      <c r="A5310" s="165"/>
      <c r="B5310" s="141"/>
    </row>
    <row r="5311" spans="1:2">
      <c r="A5311" s="165"/>
      <c r="B5311" s="141"/>
    </row>
    <row r="5312" spans="1:2">
      <c r="A5312" s="165"/>
      <c r="B5312" s="141"/>
    </row>
    <row r="5313" spans="1:2">
      <c r="A5313" s="165"/>
      <c r="B5313" s="141"/>
    </row>
    <row r="5314" spans="1:2">
      <c r="A5314" s="165"/>
      <c r="B5314" s="141"/>
    </row>
    <row r="5315" spans="1:2">
      <c r="A5315" s="165"/>
      <c r="B5315" s="141"/>
    </row>
    <row r="5316" spans="1:2">
      <c r="A5316" s="165"/>
      <c r="B5316" s="141"/>
    </row>
    <row r="5317" spans="1:2">
      <c r="A5317" s="165"/>
      <c r="B5317" s="141"/>
    </row>
    <row r="5318" spans="1:2">
      <c r="A5318" s="165"/>
      <c r="B5318" s="141"/>
    </row>
    <row r="5319" spans="1:2">
      <c r="A5319" s="165"/>
      <c r="B5319" s="141"/>
    </row>
    <row r="5320" spans="1:2">
      <c r="A5320" s="165"/>
      <c r="B5320" s="141"/>
    </row>
    <row r="5321" spans="1:2">
      <c r="A5321" s="165"/>
      <c r="B5321" s="141"/>
    </row>
    <row r="5322" spans="1:2">
      <c r="A5322" s="165"/>
      <c r="B5322" s="141"/>
    </row>
    <row r="5323" spans="1:2">
      <c r="A5323" s="165"/>
      <c r="B5323" s="141"/>
    </row>
    <row r="5324" spans="1:2">
      <c r="A5324" s="165"/>
      <c r="B5324" s="141"/>
    </row>
    <row r="5325" spans="1:2">
      <c r="A5325" s="165"/>
      <c r="B5325" s="141"/>
    </row>
    <row r="5326" spans="1:2">
      <c r="A5326" s="165"/>
      <c r="B5326" s="141"/>
    </row>
    <row r="5327" spans="1:2">
      <c r="A5327" s="165"/>
      <c r="B5327" s="141"/>
    </row>
    <row r="5328" spans="1:2">
      <c r="A5328" s="165"/>
      <c r="B5328" s="141"/>
    </row>
    <row r="5329" spans="1:2">
      <c r="A5329" s="165"/>
      <c r="B5329" s="141"/>
    </row>
    <row r="5330" spans="1:2">
      <c r="A5330" s="165"/>
      <c r="B5330" s="141"/>
    </row>
    <row r="5331" spans="1:2">
      <c r="A5331" s="165"/>
      <c r="B5331" s="141"/>
    </row>
    <row r="5332" spans="1:2">
      <c r="A5332" s="165"/>
      <c r="B5332" s="141"/>
    </row>
    <row r="5333" spans="1:2">
      <c r="A5333" s="165"/>
      <c r="B5333" s="141"/>
    </row>
    <row r="5334" spans="1:2">
      <c r="A5334" s="165"/>
      <c r="B5334" s="141"/>
    </row>
    <row r="5335" spans="1:2">
      <c r="A5335" s="165"/>
      <c r="B5335" s="141"/>
    </row>
    <row r="5336" spans="1:2">
      <c r="A5336" s="165"/>
      <c r="B5336" s="141"/>
    </row>
    <row r="5337" spans="1:2">
      <c r="A5337" s="165"/>
      <c r="B5337" s="141"/>
    </row>
    <row r="5338" spans="1:2">
      <c r="A5338" s="165"/>
      <c r="B5338" s="141"/>
    </row>
    <row r="5339" spans="1:2">
      <c r="A5339" s="165"/>
      <c r="B5339" s="141"/>
    </row>
    <row r="5340" spans="1:2">
      <c r="A5340" s="165"/>
      <c r="B5340" s="141"/>
    </row>
    <row r="5341" spans="1:2">
      <c r="A5341" s="165"/>
      <c r="B5341" s="141"/>
    </row>
    <row r="5342" spans="1:2">
      <c r="A5342" s="165"/>
      <c r="B5342" s="141"/>
    </row>
    <row r="5343" spans="1:2">
      <c r="A5343" s="165"/>
      <c r="B5343" s="141"/>
    </row>
    <row r="5344" spans="1:2">
      <c r="A5344" s="165"/>
      <c r="B5344" s="141"/>
    </row>
    <row r="5345" spans="1:2">
      <c r="A5345" s="165"/>
      <c r="B5345" s="141"/>
    </row>
    <row r="5346" spans="1:2">
      <c r="A5346" s="165"/>
      <c r="B5346" s="141"/>
    </row>
    <row r="5347" spans="1:2">
      <c r="A5347" s="165"/>
      <c r="B5347" s="141"/>
    </row>
    <row r="5348" spans="1:2">
      <c r="A5348" s="165"/>
      <c r="B5348" s="141"/>
    </row>
    <row r="5349" spans="1:2">
      <c r="A5349" s="165"/>
      <c r="B5349" s="141"/>
    </row>
    <row r="5350" spans="1:2">
      <c r="A5350" s="165"/>
      <c r="B5350" s="141"/>
    </row>
    <row r="5351" spans="1:2">
      <c r="A5351" s="165"/>
      <c r="B5351" s="141"/>
    </row>
    <row r="5352" spans="1:2">
      <c r="A5352" s="165"/>
      <c r="B5352" s="141"/>
    </row>
    <row r="5353" spans="1:2">
      <c r="A5353" s="165"/>
      <c r="B5353" s="141"/>
    </row>
    <row r="5354" spans="1:2">
      <c r="A5354" s="165"/>
      <c r="B5354" s="141"/>
    </row>
    <row r="5355" spans="1:2">
      <c r="A5355" s="165"/>
      <c r="B5355" s="141"/>
    </row>
    <row r="5356" spans="1:2">
      <c r="A5356" s="165"/>
      <c r="B5356" s="141"/>
    </row>
    <row r="5357" spans="1:2">
      <c r="A5357" s="165"/>
      <c r="B5357" s="141"/>
    </row>
    <row r="5358" spans="1:2">
      <c r="A5358" s="165"/>
      <c r="B5358" s="141"/>
    </row>
    <row r="5359" spans="1:2">
      <c r="A5359" s="165"/>
      <c r="B5359" s="141"/>
    </row>
    <row r="5360" spans="1:2">
      <c r="A5360" s="165"/>
      <c r="B5360" s="141"/>
    </row>
    <row r="5361" spans="1:2">
      <c r="A5361" s="165"/>
      <c r="B5361" s="141"/>
    </row>
    <row r="5362" spans="1:2">
      <c r="A5362" s="165"/>
      <c r="B5362" s="141"/>
    </row>
    <row r="5363" spans="1:2">
      <c r="A5363" s="165"/>
      <c r="B5363" s="141"/>
    </row>
    <row r="5364" spans="1:2">
      <c r="A5364" s="165"/>
      <c r="B5364" s="141"/>
    </row>
    <row r="5365" spans="1:2">
      <c r="A5365" s="165"/>
      <c r="B5365" s="141"/>
    </row>
    <row r="5366" spans="1:2">
      <c r="A5366" s="165"/>
      <c r="B5366" s="141"/>
    </row>
    <row r="5367" spans="1:2">
      <c r="A5367" s="165"/>
      <c r="B5367" s="141"/>
    </row>
    <row r="5368" spans="1:2">
      <c r="A5368" s="165"/>
      <c r="B5368" s="141"/>
    </row>
    <row r="5369" spans="1:2">
      <c r="A5369" s="165"/>
      <c r="B5369" s="141"/>
    </row>
    <row r="5370" spans="1:2">
      <c r="A5370" s="165"/>
      <c r="B5370" s="141"/>
    </row>
    <row r="5371" spans="1:2">
      <c r="A5371" s="165"/>
      <c r="B5371" s="141"/>
    </row>
    <row r="5372" spans="1:2">
      <c r="A5372" s="165"/>
      <c r="B5372" s="141"/>
    </row>
    <row r="5373" spans="1:2">
      <c r="A5373" s="165"/>
      <c r="B5373" s="141"/>
    </row>
    <row r="5374" spans="1:2">
      <c r="A5374" s="165"/>
      <c r="B5374" s="141"/>
    </row>
    <row r="5375" spans="1:2">
      <c r="A5375" s="165"/>
      <c r="B5375" s="141"/>
    </row>
    <row r="5376" spans="1:2">
      <c r="A5376" s="165"/>
      <c r="B5376" s="141"/>
    </row>
    <row r="5377" spans="1:2">
      <c r="A5377" s="165"/>
      <c r="B5377" s="141"/>
    </row>
    <row r="5378" spans="1:2">
      <c r="A5378" s="165"/>
      <c r="B5378" s="141"/>
    </row>
    <row r="5379" spans="1:2">
      <c r="A5379" s="165"/>
      <c r="B5379" s="141"/>
    </row>
    <row r="5380" spans="1:2">
      <c r="A5380" s="165"/>
      <c r="B5380" s="141"/>
    </row>
    <row r="5381" spans="1:2">
      <c r="A5381" s="165"/>
      <c r="B5381" s="141"/>
    </row>
    <row r="5382" spans="1:2">
      <c r="A5382" s="165"/>
      <c r="B5382" s="141"/>
    </row>
    <row r="5383" spans="1:2">
      <c r="A5383" s="165"/>
      <c r="B5383" s="141"/>
    </row>
    <row r="5384" spans="1:2">
      <c r="A5384" s="165"/>
      <c r="B5384" s="141"/>
    </row>
    <row r="5385" spans="1:2">
      <c r="A5385" s="165"/>
      <c r="B5385" s="141"/>
    </row>
    <row r="5386" spans="1:2">
      <c r="A5386" s="165"/>
      <c r="B5386" s="141"/>
    </row>
    <row r="5387" spans="1:2">
      <c r="A5387" s="165"/>
      <c r="B5387" s="141"/>
    </row>
    <row r="5388" spans="1:2">
      <c r="A5388" s="165"/>
      <c r="B5388" s="141"/>
    </row>
    <row r="5389" spans="1:2">
      <c r="A5389" s="165"/>
      <c r="B5389" s="141"/>
    </row>
    <row r="5390" spans="1:2">
      <c r="A5390" s="165"/>
      <c r="B5390" s="141"/>
    </row>
    <row r="5391" spans="1:2">
      <c r="A5391" s="165"/>
      <c r="B5391" s="141"/>
    </row>
    <row r="5392" spans="1:2">
      <c r="A5392" s="165"/>
      <c r="B5392" s="141"/>
    </row>
    <row r="5393" spans="1:2">
      <c r="A5393" s="165"/>
      <c r="B5393" s="141"/>
    </row>
    <row r="5394" spans="1:2">
      <c r="A5394" s="165"/>
      <c r="B5394" s="141"/>
    </row>
    <row r="5395" spans="1:2">
      <c r="A5395" s="165"/>
      <c r="B5395" s="141"/>
    </row>
    <row r="5396" spans="1:2">
      <c r="A5396" s="165"/>
      <c r="B5396" s="141"/>
    </row>
    <row r="5397" spans="1:2">
      <c r="A5397" s="165"/>
      <c r="B5397" s="141"/>
    </row>
    <row r="5398" spans="1:2">
      <c r="A5398" s="165"/>
      <c r="B5398" s="141"/>
    </row>
    <row r="5399" spans="1:2">
      <c r="A5399" s="165"/>
      <c r="B5399" s="141"/>
    </row>
    <row r="5400" spans="1:2">
      <c r="A5400" s="165"/>
      <c r="B5400" s="141"/>
    </row>
    <row r="5401" spans="1:2">
      <c r="A5401" s="165"/>
      <c r="B5401" s="141"/>
    </row>
    <row r="5402" spans="1:2">
      <c r="A5402" s="165"/>
      <c r="B5402" s="141"/>
    </row>
    <row r="5403" spans="1:2">
      <c r="A5403" s="165"/>
      <c r="B5403" s="141"/>
    </row>
    <row r="5404" spans="1:2">
      <c r="A5404" s="165"/>
      <c r="B5404" s="141"/>
    </row>
    <row r="5405" spans="1:2">
      <c r="A5405" s="165"/>
      <c r="B5405" s="141"/>
    </row>
    <row r="5406" spans="1:2">
      <c r="A5406" s="165"/>
      <c r="B5406" s="141"/>
    </row>
    <row r="5407" spans="1:2">
      <c r="A5407" s="165"/>
      <c r="B5407" s="141"/>
    </row>
    <row r="5408" spans="1:2">
      <c r="A5408" s="165"/>
      <c r="B5408" s="141"/>
    </row>
    <row r="5409" spans="1:2">
      <c r="A5409" s="165"/>
      <c r="B5409" s="141"/>
    </row>
    <row r="5410" spans="1:2">
      <c r="A5410" s="165"/>
      <c r="B5410" s="141"/>
    </row>
    <row r="5411" spans="1:2">
      <c r="A5411" s="165"/>
      <c r="B5411" s="141"/>
    </row>
    <row r="5412" spans="1:2">
      <c r="A5412" s="165"/>
      <c r="B5412" s="141"/>
    </row>
    <row r="5413" spans="1:2">
      <c r="A5413" s="165"/>
      <c r="B5413" s="141"/>
    </row>
    <row r="5414" spans="1:2">
      <c r="A5414" s="165"/>
      <c r="B5414" s="141"/>
    </row>
    <row r="5415" spans="1:2">
      <c r="A5415" s="165"/>
      <c r="B5415" s="141"/>
    </row>
    <row r="5416" spans="1:2">
      <c r="A5416" s="165"/>
      <c r="B5416" s="141"/>
    </row>
    <row r="5417" spans="1:2">
      <c r="A5417" s="165"/>
      <c r="B5417" s="141"/>
    </row>
    <row r="5418" spans="1:2">
      <c r="A5418" s="165"/>
      <c r="B5418" s="141"/>
    </row>
    <row r="5419" spans="1:2">
      <c r="A5419" s="165"/>
      <c r="B5419" s="141"/>
    </row>
    <row r="5420" spans="1:2">
      <c r="A5420" s="165"/>
      <c r="B5420" s="141"/>
    </row>
    <row r="5421" spans="1:2">
      <c r="A5421" s="165"/>
      <c r="B5421" s="141"/>
    </row>
    <row r="5422" spans="1:2">
      <c r="A5422" s="165"/>
      <c r="B5422" s="141"/>
    </row>
    <row r="5423" spans="1:2">
      <c r="A5423" s="165"/>
      <c r="B5423" s="141"/>
    </row>
    <row r="5424" spans="1:2">
      <c r="A5424" s="165"/>
      <c r="B5424" s="141"/>
    </row>
    <row r="5425" spans="1:2">
      <c r="A5425" s="165"/>
      <c r="B5425" s="141"/>
    </row>
    <row r="5426" spans="1:2">
      <c r="A5426" s="165"/>
      <c r="B5426" s="141"/>
    </row>
    <row r="5427" spans="1:2">
      <c r="A5427" s="165"/>
      <c r="B5427" s="141"/>
    </row>
    <row r="5428" spans="1:2">
      <c r="A5428" s="165"/>
      <c r="B5428" s="141"/>
    </row>
    <row r="5429" spans="1:2">
      <c r="A5429" s="165"/>
      <c r="B5429" s="141"/>
    </row>
    <row r="5430" spans="1:2">
      <c r="A5430" s="165"/>
      <c r="B5430" s="141"/>
    </row>
    <row r="5431" spans="1:2">
      <c r="A5431" s="165"/>
      <c r="B5431" s="141"/>
    </row>
    <row r="5432" spans="1:2">
      <c r="A5432" s="165"/>
      <c r="B5432" s="141"/>
    </row>
    <row r="5433" spans="1:2">
      <c r="A5433" s="165"/>
      <c r="B5433" s="141"/>
    </row>
    <row r="5434" spans="1:2">
      <c r="A5434" s="165"/>
      <c r="B5434" s="141"/>
    </row>
    <row r="5435" spans="1:2">
      <c r="A5435" s="165"/>
      <c r="B5435" s="141"/>
    </row>
    <row r="5436" spans="1:2">
      <c r="A5436" s="165"/>
      <c r="B5436" s="141"/>
    </row>
    <row r="5437" spans="1:2">
      <c r="A5437" s="165"/>
      <c r="B5437" s="141"/>
    </row>
    <row r="5438" spans="1:2">
      <c r="A5438" s="165"/>
      <c r="B5438" s="141"/>
    </row>
    <row r="5439" spans="1:2">
      <c r="A5439" s="165"/>
      <c r="B5439" s="141"/>
    </row>
    <row r="5440" spans="1:2">
      <c r="A5440" s="165"/>
      <c r="B5440" s="141"/>
    </row>
    <row r="5441" spans="1:2">
      <c r="A5441" s="165"/>
      <c r="B5441" s="141"/>
    </row>
    <row r="5442" spans="1:2">
      <c r="A5442" s="165"/>
      <c r="B5442" s="141"/>
    </row>
    <row r="5443" spans="1:2">
      <c r="A5443" s="165"/>
      <c r="B5443" s="141"/>
    </row>
    <row r="5444" spans="1:2">
      <c r="A5444" s="165"/>
      <c r="B5444" s="141"/>
    </row>
    <row r="5445" spans="1:2">
      <c r="A5445" s="165"/>
      <c r="B5445" s="141"/>
    </row>
    <row r="5446" spans="1:2">
      <c r="A5446" s="165"/>
      <c r="B5446" s="141"/>
    </row>
    <row r="5447" spans="1:2">
      <c r="A5447" s="165"/>
      <c r="B5447" s="141"/>
    </row>
    <row r="5448" spans="1:2">
      <c r="A5448" s="165"/>
      <c r="B5448" s="141"/>
    </row>
    <row r="5449" spans="1:2">
      <c r="A5449" s="165"/>
      <c r="B5449" s="141"/>
    </row>
    <row r="5450" spans="1:2">
      <c r="A5450" s="165"/>
      <c r="B5450" s="141"/>
    </row>
    <row r="5451" spans="1:2">
      <c r="A5451" s="165"/>
      <c r="B5451" s="141"/>
    </row>
    <row r="5452" spans="1:2">
      <c r="A5452" s="165"/>
      <c r="B5452" s="141"/>
    </row>
    <row r="5453" spans="1:2">
      <c r="A5453" s="165"/>
      <c r="B5453" s="141"/>
    </row>
    <row r="5454" spans="1:2">
      <c r="A5454" s="165"/>
      <c r="B5454" s="141"/>
    </row>
    <row r="5455" spans="1:2">
      <c r="A5455" s="165"/>
      <c r="B5455" s="141"/>
    </row>
    <row r="5456" spans="1:2">
      <c r="A5456" s="165"/>
      <c r="B5456" s="141"/>
    </row>
    <row r="5457" spans="1:2">
      <c r="A5457" s="165"/>
      <c r="B5457" s="141"/>
    </row>
    <row r="5458" spans="1:2">
      <c r="A5458" s="165"/>
      <c r="B5458" s="141"/>
    </row>
    <row r="5459" spans="1:2">
      <c r="A5459" s="165"/>
      <c r="B5459" s="141"/>
    </row>
    <row r="5460" spans="1:2">
      <c r="A5460" s="165"/>
      <c r="B5460" s="141"/>
    </row>
    <row r="5461" spans="1:2">
      <c r="A5461" s="165"/>
      <c r="B5461" s="141"/>
    </row>
    <row r="5462" spans="1:2">
      <c r="A5462" s="165"/>
      <c r="B5462" s="141"/>
    </row>
    <row r="5463" spans="1:2">
      <c r="A5463" s="165"/>
      <c r="B5463" s="141"/>
    </row>
    <row r="5464" spans="1:2">
      <c r="A5464" s="165"/>
      <c r="B5464" s="141"/>
    </row>
    <row r="5465" spans="1:2">
      <c r="A5465" s="165"/>
      <c r="B5465" s="141"/>
    </row>
    <row r="5466" spans="1:2">
      <c r="A5466" s="165"/>
      <c r="B5466" s="141"/>
    </row>
    <row r="5467" spans="1:2">
      <c r="A5467" s="165"/>
      <c r="B5467" s="141"/>
    </row>
    <row r="5468" spans="1:2">
      <c r="A5468" s="165"/>
      <c r="B5468" s="141"/>
    </row>
    <row r="5469" spans="1:2">
      <c r="A5469" s="165"/>
      <c r="B5469" s="141"/>
    </row>
    <row r="5470" spans="1:2">
      <c r="A5470" s="165"/>
      <c r="B5470" s="141"/>
    </row>
    <row r="5471" spans="1:2">
      <c r="A5471" s="165"/>
      <c r="B5471" s="141"/>
    </row>
    <row r="5472" spans="1:2">
      <c r="A5472" s="165"/>
      <c r="B5472" s="141"/>
    </row>
    <row r="5473" spans="1:2">
      <c r="A5473" s="165"/>
      <c r="B5473" s="141"/>
    </row>
    <row r="5474" spans="1:2">
      <c r="A5474" s="165"/>
      <c r="B5474" s="141"/>
    </row>
    <row r="5475" spans="1:2">
      <c r="A5475" s="165"/>
      <c r="B5475" s="141"/>
    </row>
    <row r="5476" spans="1:2">
      <c r="A5476" s="165"/>
      <c r="B5476" s="141"/>
    </row>
    <row r="5477" spans="1:2">
      <c r="A5477" s="165"/>
      <c r="B5477" s="141"/>
    </row>
    <row r="5478" spans="1:2">
      <c r="A5478" s="165"/>
      <c r="B5478" s="141"/>
    </row>
    <row r="5479" spans="1:2">
      <c r="A5479" s="165"/>
      <c r="B5479" s="141"/>
    </row>
    <row r="5480" spans="1:2">
      <c r="A5480" s="165"/>
      <c r="B5480" s="141"/>
    </row>
    <row r="5481" spans="1:2">
      <c r="A5481" s="165"/>
      <c r="B5481" s="141"/>
    </row>
    <row r="5482" spans="1:2">
      <c r="A5482" s="165"/>
      <c r="B5482" s="141"/>
    </row>
    <row r="5483" spans="1:2">
      <c r="A5483" s="165"/>
      <c r="B5483" s="141"/>
    </row>
    <row r="5484" spans="1:2">
      <c r="A5484" s="165"/>
      <c r="B5484" s="141"/>
    </row>
    <row r="5485" spans="1:2">
      <c r="A5485" s="165"/>
      <c r="B5485" s="141"/>
    </row>
    <row r="5486" spans="1:2">
      <c r="A5486" s="165"/>
      <c r="B5486" s="141"/>
    </row>
    <row r="5487" spans="1:2">
      <c r="A5487" s="165"/>
      <c r="B5487" s="141"/>
    </row>
    <row r="5488" spans="1:2">
      <c r="A5488" s="165"/>
      <c r="B5488" s="141"/>
    </row>
    <row r="5489" spans="1:2">
      <c r="A5489" s="165"/>
      <c r="B5489" s="141"/>
    </row>
    <row r="5490" spans="1:2">
      <c r="A5490" s="165"/>
      <c r="B5490" s="141"/>
    </row>
    <row r="5491" spans="1:2">
      <c r="A5491" s="165"/>
      <c r="B5491" s="141"/>
    </row>
    <row r="5492" spans="1:2">
      <c r="A5492" s="165"/>
      <c r="B5492" s="141"/>
    </row>
    <row r="5493" spans="1:2">
      <c r="A5493" s="165"/>
      <c r="B5493" s="141"/>
    </row>
    <row r="5494" spans="1:2">
      <c r="A5494" s="165"/>
      <c r="B5494" s="141"/>
    </row>
    <row r="5495" spans="1:2">
      <c r="A5495" s="165"/>
      <c r="B5495" s="141"/>
    </row>
    <row r="5496" spans="1:2">
      <c r="A5496" s="165"/>
      <c r="B5496" s="141"/>
    </row>
    <row r="5497" spans="1:2">
      <c r="A5497" s="165"/>
      <c r="B5497" s="141"/>
    </row>
    <row r="5498" spans="1:2">
      <c r="A5498" s="165"/>
      <c r="B5498" s="141"/>
    </row>
    <row r="5499" spans="1:2">
      <c r="A5499" s="165"/>
      <c r="B5499" s="141"/>
    </row>
    <row r="5500" spans="1:2">
      <c r="A5500" s="165"/>
      <c r="B5500" s="141"/>
    </row>
  </sheetData>
  <mergeCells count="1">
    <mergeCell ref="A1:B1"/>
  </mergeCells>
  <conditionalFormatting sqref="B3:B5500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BITACORA</vt:lpstr>
      <vt:lpstr>LISTAS</vt:lpstr>
      <vt:lpstr>FLETES (#) MAYO</vt:lpstr>
      <vt:lpstr>FLETES ($) JUNIO</vt:lpstr>
      <vt:lpstr>FLETES ($) MAYO</vt:lpstr>
      <vt:lpstr>IMPORTBFT (ID)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Mantellod SA</cp:lastModifiedBy>
  <dcterms:modified xsi:type="dcterms:W3CDTF">2021-06-14T15:45:37Z</dcterms:modified>
</cp:coreProperties>
</file>